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tables/table3.xml" ContentType="application/vnd.openxmlformats-officedocument.spreadsheetml.table+xml"/>
  <Override PartName="/xl/queryTables/queryTable2.xml" ContentType="application/vnd.openxmlformats-officedocument.spreadsheetml.queryTable+xml"/>
  <Override PartName="/xl/tables/table4.xml" ContentType="application/vnd.openxmlformats-officedocument.spreadsheetml.table+xml"/>
  <Override PartName="/xl/tables/table5.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tables/table6.xml" ContentType="application/vnd.openxmlformats-officedocument.spreadsheetml.table+xml"/>
  <Override PartName="/xl/queryTables/queryTable3.xml" ContentType="application/vnd.openxmlformats-officedocument.spreadsheetml.queryTable+xml"/>
  <Override PartName="/xl/tables/table7.xml" ContentType="application/vnd.openxmlformats-officedocument.spreadsheetml.table+xml"/>
  <Override PartName="/xl/queryTables/queryTable4.xml" ContentType="application/vnd.openxmlformats-officedocument.spreadsheetml.queryTable+xml"/>
  <Override PartName="/xl/tables/table8.xml" ContentType="application/vnd.openxmlformats-officedocument.spreadsheetml.table+xml"/>
  <Override PartName="/xl/queryTables/queryTable5.xml" ContentType="application/vnd.openxmlformats-officedocument.spreadsheetml.queryTable+xml"/>
  <Override PartName="/xl/tables/table9.xml" ContentType="application/vnd.openxmlformats-officedocument.spreadsheetml.table+xml"/>
  <Override PartName="/xl/queryTables/queryTable6.xml" ContentType="application/vnd.openxmlformats-officedocument.spreadsheetml.queryTable+xml"/>
  <Override PartName="/xl/tables/table10.xml" ContentType="application/vnd.openxmlformats-officedocument.spreadsheetml.table+xml"/>
  <Override PartName="/xl/queryTables/queryTable7.xml" ContentType="application/vnd.openxmlformats-officedocument.spreadsheetml.queryTable+xml"/>
  <Override PartName="/xl/tables/table11.xml" ContentType="application/vnd.openxmlformats-officedocument.spreadsheetml.table+xml"/>
  <Override PartName="/xl/tables/table12.xml" ContentType="application/vnd.openxmlformats-officedocument.spreadsheetml.table+xml"/>
  <Override PartName="/xl/queryTables/queryTable8.xml" ContentType="application/vnd.openxmlformats-officedocument.spreadsheetml.queryTable+xml"/>
  <Override PartName="/xl/drawings/drawing3.xml" ContentType="application/vnd.openxmlformats-officedocument.drawing+xml"/>
  <Override PartName="/xl/charts/chart2.xml" ContentType="application/vnd.openxmlformats-officedocument.drawingml.chart+xml"/>
  <Override PartName="/xl/tables/table13.xml" ContentType="application/vnd.openxmlformats-officedocument.spreadsheetml.table+xml"/>
  <Override PartName="/xl/queryTables/queryTable9.xml" ContentType="application/vnd.openxmlformats-officedocument.spreadsheetml.queryTable+xml"/>
  <Override PartName="/xl/tables/table14.xml" ContentType="application/vnd.openxmlformats-officedocument.spreadsheetml.table+xml"/>
  <Override PartName="/xl/queryTables/queryTable10.xml" ContentType="application/vnd.openxmlformats-officedocument.spreadsheetml.queryTable+xml"/>
  <Override PartName="/xl/drawings/drawing4.xml" ContentType="application/vnd.openxmlformats-officedocument.drawing+xml"/>
  <Override PartName="/xl/charts/chart3.xml" ContentType="application/vnd.openxmlformats-officedocument.drawingml.chart+xml"/>
  <Override PartName="/xl/tables/table15.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xr:revisionPtr revIDLastSave="109" documentId="8_{B67B23E9-A674-410E-AF64-5D6A4107D5D6}" xr6:coauthVersionLast="47" xr6:coauthVersionMax="47" xr10:uidLastSave="{B2DF9E73-36B7-4C70-A970-E458BFA3C48C}"/>
  <bookViews>
    <workbookView xWindow="-120" yWindow="-120" windowWidth="29040" windowHeight="15840" tabRatio="779" xr2:uid="{00000000-000D-0000-FFFF-FFFF00000000}"/>
  </bookViews>
  <sheets>
    <sheet name="Cover" sheetId="5" r:id="rId1"/>
    <sheet name="Contents" sheetId="40" r:id="rId2"/>
    <sheet name="Ranges" sheetId="9" state="hidden" r:id="rId3"/>
    <sheet name="Drop down Values" sheetId="3" state="hidden" r:id="rId4"/>
    <sheet name="ProvidersandPlaces" sheetId="1" state="hidden" r:id="rId5"/>
    <sheet name="Notes" sheetId="46" r:id="rId6"/>
    <sheet name="Table 1" sheetId="2" r:id="rId7"/>
    <sheet name="Table 2" sheetId="4" r:id="rId8"/>
    <sheet name="Table 3a" sheetId="7" r:id="rId9"/>
    <sheet name="JoinersandLeavers" sheetId="8" state="hidden" r:id="rId10"/>
    <sheet name="Table 3b" sheetId="61" r:id="rId11"/>
    <sheet name="HistoricJandL" sheetId="62" state="hidden" r:id="rId12"/>
    <sheet name="Table 4" sheetId="59" r:id="rId13"/>
    <sheet name="JandL_academic_financial" sheetId="64" state="hidden" r:id="rId14"/>
    <sheet name="Chart 1" sheetId="11" r:id="rId15"/>
    <sheet name="EYR_most_recent_outcomes" sheetId="23" state="hidden" r:id="rId16"/>
    <sheet name="EYR_NCOR_MR" sheetId="34" state="hidden" r:id="rId17"/>
    <sheet name="EYR_INADQ_NCOR" sheetId="35" state="hidden" r:id="rId18"/>
    <sheet name="HistoricEYROE" sheetId="13" state="hidden" r:id="rId19"/>
    <sheet name="Table 5" sheetId="12" r:id="rId20"/>
    <sheet name="Table 6" sheetId="14" r:id="rId21"/>
    <sheet name="Table 7" sheetId="16" r:id="rId22"/>
    <sheet name="Table 8" sheetId="17" r:id="rId23"/>
    <sheet name="Table 9" sheetId="15" r:id="rId24"/>
    <sheet name="EYR_actions_and_recommendations" sheetId="41" state="hidden" r:id="rId25"/>
    <sheet name="Table 10a" sheetId="65" r:id="rId26"/>
    <sheet name="Table 10b" sheetId="19" r:id="rId27"/>
    <sheet name="LeftEYRRegister_insp_only" sheetId="66" state="hidden" r:id="rId28"/>
    <sheet name="Table 11" sheetId="20" r:id="rId29"/>
    <sheet name="Table 12" sheetId="24" r:id="rId30"/>
    <sheet name="CR_most_recent_outcome" sheetId="42" state="hidden" r:id="rId31"/>
    <sheet name="Table 13" sheetId="22" r:id="rId32"/>
    <sheet name="Chart 2" sheetId="25" r:id="rId33"/>
    <sheet name="Chart2_Data" sheetId="38" state="hidden" r:id="rId34"/>
    <sheet name="EYFULL_in_period" sheetId="36" state="hidden" r:id="rId35"/>
    <sheet name="Table 14" sheetId="26" r:id="rId36"/>
    <sheet name="CR_insp_in_period" sheetId="43" state="hidden" r:id="rId37"/>
    <sheet name="Table 15" sheetId="51" r:id="rId38"/>
    <sheet name="Table 16" sheetId="52" r:id="rId39"/>
    <sheet name="Table 17" sheetId="53" r:id="rId40"/>
    <sheet name="Table 18" sheetId="54" r:id="rId41"/>
    <sheet name="Table 19" sheetId="47" r:id="rId42"/>
    <sheet name="Chart 3" sheetId="55" r:id="rId43"/>
    <sheet name="Table 20" sheetId="31" r:id="rId44"/>
    <sheet name="Reg_events_in_period" sheetId="50" state="hidden" r:id="rId45"/>
    <sheet name="Chart3_data" sheetId="56" state="hidden" r:id="rId46"/>
  </sheets>
  <definedNames>
    <definedName name="_xlnm._FilterDatabase" localSheetId="1" hidden="1">'Contents'!$A$2:$N$27</definedName>
    <definedName name="_xlnm._FilterDatabase" localSheetId="21" hidden="1">'Table 7'!$A$7:$L$7</definedName>
    <definedName name="Actions_Recommendations" localSheetId="25">Table_clu7sql1_ssdb_DATAMART_EARLY_YEARS_tbl_EYR_actions_and_recommendations_agg[#All]</definedName>
    <definedName name="Actions_Recommendations">Table_clu7sql1_ssdb_DATAMART_EARLY_YEARS_tbl_EYR_actions_and_recommendations_agg[#All]</definedName>
    <definedName name="Chart2Source">Chart2_Data!$A$1:$F$21</definedName>
    <definedName name="clu7sql1_ssdb_DATAMART_EARLY_YEARS_tbl_CR_inspections_in_period_agg" localSheetId="36" hidden="1">CR_insp_in_period!$A$1:$I$10</definedName>
    <definedName name="clu7sql1_ssdb_DATAMART_EARLY_YEARS_tbl_CR_most_recent_agg" localSheetId="30" hidden="1">CR_most_recent_outcome!$A$1:$H$11</definedName>
    <definedName name="clu7sql1_ssdb_DATAMART_EARLY_YEARS_tbl_EY_inspections_in_period_agg" localSheetId="34" hidden="1">EYFULL_in_period!$A$1:$Q$12655</definedName>
    <definedName name="clu7sql1_ssdb_DATAMART_EARLY_YEARS_tbl_EYR_actions_and_recommendations_agg" localSheetId="24" hidden="1">EYR_actions_and_recommendations!$A$1:$F$6690</definedName>
    <definedName name="clu7sql1_ssdb_DATAMART_EARLY_YEARS_tbl_EYR_inadequate_NCOR_agg" localSheetId="17" hidden="1">EYR_INADQ_NCOR!$A$1:$R$266</definedName>
    <definedName name="clu7sql1_ssdb_DATAMART_EARLY_YEARS_tbl_EYR_most_recent_agg" localSheetId="15" hidden="1">EYR_most_recent_outcomes!$A$1:$N$5381</definedName>
    <definedName name="clu7sql1_ssdb_DATAMART_EARLY_YEARS_tbl_EYR_most_recent_NCOR_agg" localSheetId="16" hidden="1">EYR_NCOR_MR!$A$1:$R$373</definedName>
    <definedName name="clu7sql1_ssdb_DATAMART_EARLY_YEARS_tbl_historic_EYR_OE_outcome" localSheetId="18" hidden="1">HistoricEYROE!$A$1:$O$106</definedName>
    <definedName name="clu7sql1_ssdb_DATAMART_EARLY_YEARS_tbl_joiners_and_leavers_agg" localSheetId="9" hidden="1">JoinersandLeavers!$A$1:$R$756</definedName>
    <definedName name="CLU7sql1_ssdb_DATAMART_EARLY_YEARS_tbl_providers_and_places_agg" localSheetId="4" hidden="1">ProvidersandPlaces!$A$1:$K$3651</definedName>
    <definedName name="CR_insp_in_period" localSheetId="25">Table_clu7sql1_ssdb_DATAMART_EARLY_YEARS_tbl_CR_inspections_in_period_agg[#All]</definedName>
    <definedName name="CR_insp_in_period">Table_clu7sql1_ssdb_DATAMART_EARLY_YEARS_tbl_CR_inspections_in_period_agg[#All]</definedName>
    <definedName name="CR_Most_recent_outcome" localSheetId="25">Table_clu7sql1_ssdb_DATAMART_EARLY_YEARS_tbl_CR_most_recent_agg[#All]</definedName>
    <definedName name="CR_Most_recent_outcome">Table_clu7sql1_ssdb_DATAMART_EARLY_YEARS_tbl_CR_most_recent_agg[#All]</definedName>
    <definedName name="current_quarter">Ranges!$A$1</definedName>
    <definedName name="dates">Ranges!$A$1:$A$3</definedName>
    <definedName name="EE">'Drop down Values'!$I$2:$I$13</definedName>
    <definedName name="EM">'Drop down Values'!$H$2:$H$12</definedName>
    <definedName name="ENG">'Drop down Values'!$G$2:$G$156</definedName>
    <definedName name="ExternalData_1" localSheetId="11" hidden="1">HistoricJandL!$A$1:$T$21</definedName>
    <definedName name="ExternalData_1" localSheetId="13" hidden="1">JandL_academic_financial!$A$1:$T$41</definedName>
    <definedName name="ExternalData_1" localSheetId="27" hidden="1">LeftEYRRegister_insp_only!$A$1:$H$6</definedName>
    <definedName name="ExternalData_1" localSheetId="44" hidden="1">Reg_events_in_period!$A$1:$E$35</definedName>
    <definedName name="EY_provision">Ranges!$A$12:$A$16</definedName>
    <definedName name="EYFULL_in_period" localSheetId="25">Table_clu7sql1_ssdb_DATAMART_EARLY_YEARS_tbl_EY_inspections_in_period_agg[#All]</definedName>
    <definedName name="EYFULL_in_period">Table_clu7sql1_ssdb_DATAMART_EARLY_YEARS_tbl_EY_inspections_in_period_agg[#All]</definedName>
    <definedName name="eyr">'Drop down Values'!$U$1:$U$6</definedName>
    <definedName name="EYR_INADQ_NCOR" localSheetId="25">Table_clu7sql1_ssdb_DATAMART_EARLY_YEARS_tbl_EYR_inadequate_NCOR_agg[#All]</definedName>
    <definedName name="EYR_INADQ_NCOR">Table_clu7sql1_ssdb_DATAMART_EARLY_YEARS_tbl_EYR_inadequate_NCOR_agg[#All]</definedName>
    <definedName name="EYR_most_recent_outcomes" localSheetId="25">Table_clu7sql1_ssdb_DATAMART_EARLY_YEARS_tbl_EYR_most_recent_agg[#All]</definedName>
    <definedName name="EYR_most_recent_outcomes">Table_clu7sql1_ssdb_DATAMART_EARLY_YEARS_tbl_EYR_most_recent_agg[#All]</definedName>
    <definedName name="EYR_NCOR_MR" localSheetId="25">Table_clu7sql1_ssdb_DATAMART_EARLY_YEARS_tbl_EYR_most_recent_NCOR_agg[#All]</definedName>
    <definedName name="EYR_NCOR_MR">Table_clu7sql1_ssdb_DATAMART_EARLY_YEARS_tbl_EYR_most_recent_NCOR_agg[#All]</definedName>
    <definedName name="EYR_provision">Ranges!$A$12:$A$15</definedName>
    <definedName name="GOR" localSheetId="3">'Drop down Values'!$G$1:$P$1</definedName>
    <definedName name="GOR_PP">'Drop down Values'!$G$1:$Q$1</definedName>
    <definedName name="HistoricEYROE" localSheetId="25">Table_clu7sql1_ssdb_DATAMART_EARLY_YEARS_tbl_historic_EYR_OE_outcome[]</definedName>
    <definedName name="HistoricEYROE">Table_clu7sql1_ssdb_DATAMART_EARLY_YEARS_tbl_historic_EYR_OE_outcome[]</definedName>
    <definedName name="HistoricJandL" localSheetId="10">HistoricJandL!$A:$T</definedName>
    <definedName name="JL_select" localSheetId="12">'Table 3a'!$C$5</definedName>
    <definedName name="JL_select">'Table 3a'!$C$5</definedName>
    <definedName name="joinersandleavers" localSheetId="25">Table_clu7sql1_ssdb_DATAMART_EARLY_YEARS_tbl_joiners_and_leavers_agg[#All]</definedName>
    <definedName name="joinersandleavers">Table_clu7sql1_ssdb_DATAMART_EARLY_YEARS_tbl_joiners_and_leavers_agg[#All]</definedName>
    <definedName name="LocalAuthority">Ranges!$A$29:$A$183</definedName>
    <definedName name="lon">'Drop down Values'!$J$2:$J$35</definedName>
    <definedName name="NE">'Drop down Values'!$K$2:$K$14</definedName>
    <definedName name="Not_eyr">'Drop down Values'!$V$1:$V$5</definedName>
    <definedName name="NR">'Drop down Values'!$Q$2</definedName>
    <definedName name="NW">'Drop down Values'!$L$2:$L$26</definedName>
    <definedName name="period_pp">'Drop down Values'!$A$2</definedName>
    <definedName name="PP_LA_select">'Table 1'!$D$5</definedName>
    <definedName name="prov_final">Ranges!$A$1:$A$2</definedName>
    <definedName name="ProvidersandPlaces" localSheetId="25">Table_CLU7sql1_ssdb_DATAMART_EARLY_YEARS_tbl_providers_and_places_agg[#All]</definedName>
    <definedName name="ProvidersandPlaces">Table_CLU7sql1_ssdb_DATAMART_EARLY_YEARS_tbl_providers_and_places_agg[#All]</definedName>
    <definedName name="Registers">'Drop down Values'!$S$1:$S$8</definedName>
    <definedName name="SE">'Drop down Values'!$M$2:$M$21</definedName>
    <definedName name="SW">'Drop down Values'!$N$2:$N$17</definedName>
    <definedName name="WM">'Drop down Values'!$O$2:$O$16</definedName>
    <definedName name="YH">'Drop down Values'!$P$2:$P$17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9" i="31" l="1"/>
  <c r="F8" i="31"/>
  <c r="F7" i="31"/>
  <c r="A15" i="20"/>
  <c r="F9" i="20"/>
  <c r="F8" i="20"/>
  <c r="F7" i="20"/>
  <c r="F6" i="20"/>
  <c r="E9" i="20"/>
  <c r="E8" i="20"/>
  <c r="E7" i="20"/>
  <c r="E6" i="20"/>
  <c r="D9" i="20"/>
  <c r="D8" i="20"/>
  <c r="D7" i="20"/>
  <c r="D6" i="20"/>
  <c r="C9" i="20"/>
  <c r="C8" i="20"/>
  <c r="C7" i="20"/>
  <c r="C6" i="20"/>
  <c r="B9" i="20"/>
  <c r="B8" i="20"/>
  <c r="B7" i="20"/>
  <c r="B6" i="20"/>
  <c r="D31" i="11"/>
  <c r="D32" i="11"/>
  <c r="D33" i="11"/>
  <c r="D30" i="11"/>
  <c r="C31" i="11"/>
  <c r="E31" i="11"/>
  <c r="C32" i="11"/>
  <c r="E32" i="11"/>
  <c r="C33" i="11"/>
  <c r="E33" i="11"/>
  <c r="C30" i="11"/>
  <c r="E30" i="11"/>
  <c r="D56" i="19"/>
  <c r="D55" i="19"/>
  <c r="D54" i="19"/>
  <c r="D53" i="19"/>
  <c r="D52" i="19"/>
  <c r="D51" i="19"/>
  <c r="D50" i="19"/>
  <c r="D49" i="19"/>
  <c r="D48" i="19"/>
  <c r="D47" i="19"/>
  <c r="D46" i="19"/>
  <c r="D45" i="19"/>
  <c r="D44" i="19"/>
  <c r="D43" i="19"/>
  <c r="D42" i="19"/>
  <c r="D41" i="19"/>
  <c r="D40" i="19"/>
  <c r="D39" i="19"/>
  <c r="D38" i="19"/>
  <c r="D37" i="19"/>
  <c r="D36" i="19"/>
  <c r="D35" i="19"/>
  <c r="D34" i="19"/>
  <c r="D33" i="19"/>
  <c r="D32" i="19"/>
  <c r="D31" i="19"/>
  <c r="D30" i="19"/>
  <c r="D29" i="19"/>
  <c r="D28" i="19"/>
  <c r="D27" i="19"/>
  <c r="D26" i="19"/>
  <c r="D25" i="19"/>
  <c r="D24" i="19"/>
  <c r="D23" i="19"/>
  <c r="D22" i="19"/>
  <c r="D21" i="19"/>
  <c r="D20" i="19"/>
  <c r="D19" i="19"/>
  <c r="D18" i="19"/>
  <c r="D17" i="19"/>
  <c r="D15" i="19"/>
  <c r="D13" i="19"/>
  <c r="D12" i="19"/>
  <c r="C15" i="19"/>
  <c r="B15" i="19"/>
  <c r="C56" i="19"/>
  <c r="B56" i="19"/>
  <c r="C55" i="19"/>
  <c r="B55" i="19"/>
  <c r="C54" i="19"/>
  <c r="B54" i="19"/>
  <c r="C53" i="19"/>
  <c r="E53" i="19"/>
  <c r="B53" i="19"/>
  <c r="C52" i="19"/>
  <c r="E52" i="19"/>
  <c r="B52" i="19"/>
  <c r="C51" i="19"/>
  <c r="B51" i="19"/>
  <c r="C50" i="19"/>
  <c r="B50" i="19"/>
  <c r="C49" i="19"/>
  <c r="B49" i="19"/>
  <c r="C48" i="19"/>
  <c r="B48" i="19"/>
  <c r="C47" i="19"/>
  <c r="B47" i="19"/>
  <c r="C46" i="19"/>
  <c r="B46" i="19"/>
  <c r="C45" i="19"/>
  <c r="E45" i="19"/>
  <c r="B45" i="19"/>
  <c r="C44" i="19"/>
  <c r="E44" i="19"/>
  <c r="B44" i="19"/>
  <c r="C43" i="19"/>
  <c r="E43" i="19"/>
  <c r="B43" i="19"/>
  <c r="C42" i="19"/>
  <c r="B42" i="19"/>
  <c r="C41" i="19"/>
  <c r="B41" i="19"/>
  <c r="C40" i="19"/>
  <c r="B40" i="19"/>
  <c r="C39" i="19"/>
  <c r="E39" i="19"/>
  <c r="B39" i="19"/>
  <c r="C38" i="19"/>
  <c r="B38" i="19"/>
  <c r="C37" i="19"/>
  <c r="E37" i="19"/>
  <c r="B37" i="19"/>
  <c r="C36" i="19"/>
  <c r="E36" i="19"/>
  <c r="B36" i="19"/>
  <c r="C35" i="19"/>
  <c r="B35" i="19"/>
  <c r="C34" i="19"/>
  <c r="B34" i="19"/>
  <c r="C33" i="19"/>
  <c r="B33" i="19"/>
  <c r="C32" i="19"/>
  <c r="B32" i="19"/>
  <c r="C31" i="19"/>
  <c r="E31" i="19"/>
  <c r="B31" i="19"/>
  <c r="C30" i="19"/>
  <c r="B30" i="19"/>
  <c r="C29" i="19"/>
  <c r="E29" i="19"/>
  <c r="B29" i="19"/>
  <c r="C28" i="19"/>
  <c r="E28" i="19"/>
  <c r="B28" i="19"/>
  <c r="C27" i="19"/>
  <c r="B27" i="19"/>
  <c r="C26" i="19"/>
  <c r="B26" i="19"/>
  <c r="C25" i="19"/>
  <c r="B25" i="19"/>
  <c r="C24" i="19"/>
  <c r="B24" i="19"/>
  <c r="C23" i="19"/>
  <c r="E23" i="19"/>
  <c r="B23" i="19"/>
  <c r="C22" i="19"/>
  <c r="B22" i="19"/>
  <c r="C21" i="19"/>
  <c r="E21" i="19"/>
  <c r="B21" i="19"/>
  <c r="C20" i="19"/>
  <c r="E20" i="19"/>
  <c r="B20" i="19"/>
  <c r="C19" i="19"/>
  <c r="B19" i="19"/>
  <c r="C18" i="19"/>
  <c r="B18" i="19"/>
  <c r="C17" i="19"/>
  <c r="B17" i="19"/>
  <c r="C13" i="19"/>
  <c r="B13" i="19"/>
  <c r="C12" i="19"/>
  <c r="D10" i="19"/>
  <c r="C10" i="19"/>
  <c r="B10" i="19"/>
  <c r="B12" i="19"/>
  <c r="D50" i="65"/>
  <c r="C50" i="65"/>
  <c r="B50" i="65"/>
  <c r="D49" i="65"/>
  <c r="C49" i="65"/>
  <c r="B49" i="65"/>
  <c r="D48" i="65"/>
  <c r="C48" i="65"/>
  <c r="B48" i="65"/>
  <c r="D47" i="65"/>
  <c r="C47" i="65"/>
  <c r="B47" i="65"/>
  <c r="D46" i="65"/>
  <c r="C46" i="65"/>
  <c r="B46" i="65"/>
  <c r="D45" i="65"/>
  <c r="C45" i="65"/>
  <c r="E45" i="65"/>
  <c r="B45" i="65"/>
  <c r="D44" i="65"/>
  <c r="C44" i="65"/>
  <c r="E44" i="65"/>
  <c r="B44" i="65"/>
  <c r="D42" i="65"/>
  <c r="C42" i="65"/>
  <c r="E42" i="65"/>
  <c r="B42" i="65"/>
  <c r="D41" i="65"/>
  <c r="C41" i="65"/>
  <c r="B41" i="65"/>
  <c r="D40" i="65"/>
  <c r="C40" i="65"/>
  <c r="B40" i="65"/>
  <c r="D39" i="65"/>
  <c r="C39" i="65"/>
  <c r="B39" i="65"/>
  <c r="D38" i="65"/>
  <c r="C38" i="65"/>
  <c r="B38" i="65"/>
  <c r="D37" i="65"/>
  <c r="C37" i="65"/>
  <c r="B37" i="65"/>
  <c r="D35" i="65"/>
  <c r="C35" i="65"/>
  <c r="E35" i="65"/>
  <c r="B35" i="65"/>
  <c r="D34" i="65"/>
  <c r="C34" i="65"/>
  <c r="E34" i="65"/>
  <c r="B34" i="65"/>
  <c r="D33" i="65"/>
  <c r="C33" i="65"/>
  <c r="E33" i="65"/>
  <c r="B33" i="65"/>
  <c r="D32" i="65"/>
  <c r="C32" i="65"/>
  <c r="B32" i="65"/>
  <c r="D30" i="65"/>
  <c r="C30" i="65"/>
  <c r="B30" i="65"/>
  <c r="D29" i="65"/>
  <c r="C29" i="65"/>
  <c r="B29" i="65"/>
  <c r="D28" i="65"/>
  <c r="C28" i="65"/>
  <c r="B28" i="65"/>
  <c r="D26" i="65"/>
  <c r="C26" i="65"/>
  <c r="B26" i="65"/>
  <c r="D25" i="65"/>
  <c r="C25" i="65"/>
  <c r="E25" i="65"/>
  <c r="B25" i="65"/>
  <c r="D24" i="65"/>
  <c r="C24" i="65"/>
  <c r="E24" i="65"/>
  <c r="B24" i="65"/>
  <c r="D22" i="65"/>
  <c r="C22" i="65"/>
  <c r="B22" i="65"/>
  <c r="D21" i="65"/>
  <c r="C21" i="65"/>
  <c r="B21" i="65"/>
  <c r="D20" i="65"/>
  <c r="C20" i="65"/>
  <c r="B20" i="65"/>
  <c r="D18" i="65"/>
  <c r="C18" i="65"/>
  <c r="B18" i="65"/>
  <c r="D17" i="65"/>
  <c r="C17" i="65"/>
  <c r="B17" i="65"/>
  <c r="D14" i="65"/>
  <c r="C14" i="65"/>
  <c r="B14" i="65"/>
  <c r="D13" i="65"/>
  <c r="C13" i="65"/>
  <c r="B13" i="65"/>
  <c r="D12" i="65"/>
  <c r="C12" i="65"/>
  <c r="B12" i="65"/>
  <c r="D10" i="65"/>
  <c r="C10" i="65"/>
  <c r="B10" i="65"/>
  <c r="A3" i="65"/>
  <c r="E48" i="65"/>
  <c r="E18" i="65"/>
  <c r="E29" i="65"/>
  <c r="E39" i="65"/>
  <c r="E22" i="19"/>
  <c r="E30" i="19"/>
  <c r="E38" i="19"/>
  <c r="E46" i="19"/>
  <c r="E54" i="19"/>
  <c r="E32" i="65"/>
  <c r="E41" i="65"/>
  <c r="E37" i="65"/>
  <c r="E46" i="65"/>
  <c r="E13" i="65"/>
  <c r="E47" i="19"/>
  <c r="E55" i="19"/>
  <c r="E21" i="65"/>
  <c r="E19" i="19"/>
  <c r="E27" i="19"/>
  <c r="E35" i="19"/>
  <c r="E17" i="65"/>
  <c r="E28" i="65"/>
  <c r="E38" i="65"/>
  <c r="E47" i="65"/>
  <c r="E20" i="65"/>
  <c r="E30" i="65"/>
  <c r="E40" i="65"/>
  <c r="E49" i="65"/>
  <c r="E14" i="65"/>
  <c r="E12" i="19"/>
  <c r="E26" i="65"/>
  <c r="E18" i="19"/>
  <c r="E26" i="19"/>
  <c r="E34" i="19"/>
  <c r="E42" i="19"/>
  <c r="E50" i="19"/>
  <c r="E22" i="65"/>
  <c r="E51" i="19"/>
  <c r="E56" i="19"/>
  <c r="E24" i="19"/>
  <c r="E32" i="19"/>
  <c r="E40" i="19"/>
  <c r="E48" i="19"/>
  <c r="E17" i="19"/>
  <c r="E25" i="19"/>
  <c r="E33" i="19"/>
  <c r="E41" i="19"/>
  <c r="E49" i="19"/>
  <c r="E13" i="19"/>
  <c r="E15" i="19"/>
  <c r="E50" i="65"/>
  <c r="E12" i="65"/>
  <c r="E10" i="65"/>
  <c r="G11" i="12"/>
  <c r="F11" i="12"/>
  <c r="E11" i="12"/>
  <c r="D11" i="12"/>
  <c r="C11" i="12"/>
  <c r="B11" i="12"/>
  <c r="G10" i="12"/>
  <c r="F10" i="12"/>
  <c r="E10" i="12"/>
  <c r="D10" i="12"/>
  <c r="C10" i="12"/>
  <c r="B10" i="12"/>
  <c r="G9" i="12"/>
  <c r="F9" i="12"/>
  <c r="E9" i="12"/>
  <c r="D9" i="12"/>
  <c r="C9" i="12"/>
  <c r="B9" i="12"/>
  <c r="G8" i="12"/>
  <c r="F8" i="12"/>
  <c r="E8" i="12"/>
  <c r="D8" i="12"/>
  <c r="C8" i="12"/>
  <c r="B8" i="12"/>
  <c r="G7" i="12"/>
  <c r="F7" i="12"/>
  <c r="E7" i="12"/>
  <c r="D7" i="12"/>
  <c r="C7" i="12"/>
  <c r="B7" i="12"/>
  <c r="A2" i="12"/>
  <c r="I10" i="12"/>
  <c r="K11" i="12"/>
  <c r="I8" i="12"/>
  <c r="K7" i="12"/>
  <c r="J8" i="12"/>
  <c r="K10" i="12"/>
  <c r="H11" i="12"/>
  <c r="H7" i="12"/>
  <c r="K9" i="12"/>
  <c r="J10" i="12"/>
  <c r="K8" i="12"/>
  <c r="I9" i="12"/>
  <c r="H9" i="12"/>
  <c r="J9" i="12"/>
  <c r="H10" i="12"/>
  <c r="I7" i="12"/>
  <c r="I11" i="12"/>
  <c r="J7" i="12"/>
  <c r="H8" i="12"/>
  <c r="J11" i="12"/>
  <c r="A2" i="31"/>
  <c r="A2" i="47"/>
  <c r="E9" i="31"/>
  <c r="E8" i="31"/>
  <c r="D9" i="31"/>
  <c r="D8" i="31"/>
  <c r="C9" i="31"/>
  <c r="C8" i="31"/>
  <c r="B8" i="31"/>
  <c r="B9" i="31"/>
  <c r="E7" i="31"/>
  <c r="D7" i="31"/>
  <c r="C7" i="31"/>
  <c r="C6" i="31" s="1"/>
  <c r="B7" i="31"/>
  <c r="B7" i="59"/>
  <c r="B8" i="16"/>
  <c r="B32" i="52"/>
  <c r="C32" i="52"/>
  <c r="D32" i="52"/>
  <c r="E32" i="52"/>
  <c r="F32" i="52"/>
  <c r="J32" i="52" s="1"/>
  <c r="B31" i="16"/>
  <c r="C31" i="16"/>
  <c r="D31" i="16"/>
  <c r="E31" i="16"/>
  <c r="F31" i="16"/>
  <c r="G31" i="16"/>
  <c r="B30" i="59"/>
  <c r="C30" i="59"/>
  <c r="D30" i="59"/>
  <c r="E30" i="59"/>
  <c r="F30" i="59"/>
  <c r="G30" i="59"/>
  <c r="H30" i="59"/>
  <c r="I30" i="59"/>
  <c r="J30" i="59"/>
  <c r="K30" i="59"/>
  <c r="L30" i="59"/>
  <c r="M30" i="59"/>
  <c r="N30" i="59"/>
  <c r="I32" i="52"/>
  <c r="G32" i="52"/>
  <c r="H32" i="52"/>
  <c r="I31" i="16"/>
  <c r="K31" i="16"/>
  <c r="J31" i="16"/>
  <c r="H31" i="16"/>
  <c r="B35" i="4"/>
  <c r="B10" i="4"/>
  <c r="E32" i="4"/>
  <c r="D32" i="4"/>
  <c r="C32" i="4"/>
  <c r="B32" i="4"/>
  <c r="G159" i="3"/>
  <c r="C6" i="22"/>
  <c r="B6" i="22"/>
  <c r="A2" i="61"/>
  <c r="A2" i="2"/>
  <c r="A23" i="61"/>
  <c r="I28" i="61"/>
  <c r="A17" i="61"/>
  <c r="I22" i="61"/>
  <c r="A11" i="61"/>
  <c r="I16" i="61"/>
  <c r="A5" i="61"/>
  <c r="G6" i="61"/>
  <c r="B12" i="61"/>
  <c r="E13" i="61"/>
  <c r="H14" i="61"/>
  <c r="K15" i="61"/>
  <c r="J18" i="61"/>
  <c r="M19" i="61"/>
  <c r="C21" i="61"/>
  <c r="B24" i="61"/>
  <c r="E25" i="61"/>
  <c r="H26" i="61"/>
  <c r="K27" i="61"/>
  <c r="F12" i="61"/>
  <c r="I13" i="61"/>
  <c r="L14" i="61"/>
  <c r="F16" i="61"/>
  <c r="N18" i="61"/>
  <c r="D20" i="61"/>
  <c r="G21" i="61"/>
  <c r="F24" i="61"/>
  <c r="I25" i="61"/>
  <c r="L26" i="61"/>
  <c r="F28" i="61"/>
  <c r="J12" i="61"/>
  <c r="M13" i="61"/>
  <c r="C15" i="61"/>
  <c r="B18" i="61"/>
  <c r="E19" i="61"/>
  <c r="H20" i="61"/>
  <c r="K21" i="61"/>
  <c r="J24" i="61"/>
  <c r="M25" i="61"/>
  <c r="C27" i="61"/>
  <c r="N12" i="61"/>
  <c r="D14" i="61"/>
  <c r="G15" i="61"/>
  <c r="F18" i="61"/>
  <c r="I19" i="61"/>
  <c r="L20" i="61"/>
  <c r="F22" i="61"/>
  <c r="N24" i="61"/>
  <c r="D26" i="61"/>
  <c r="G27" i="61"/>
  <c r="I10" i="61"/>
  <c r="I8" i="61"/>
  <c r="J6" i="61"/>
  <c r="L8" i="61"/>
  <c r="H10" i="61"/>
  <c r="H9" i="61"/>
  <c r="H8" i="61"/>
  <c r="H7" i="61"/>
  <c r="K6" i="61"/>
  <c r="N9" i="61"/>
  <c r="J9" i="61"/>
  <c r="K8" i="61"/>
  <c r="L7" i="61"/>
  <c r="C12" i="61"/>
  <c r="G12" i="61"/>
  <c r="K12" i="61"/>
  <c r="B13" i="61"/>
  <c r="F13" i="61"/>
  <c r="J13" i="61"/>
  <c r="N13" i="61"/>
  <c r="E14" i="61"/>
  <c r="I14" i="61"/>
  <c r="M14" i="61"/>
  <c r="D15" i="61"/>
  <c r="H15" i="61"/>
  <c r="L15" i="61"/>
  <c r="G16" i="61"/>
  <c r="C18" i="61"/>
  <c r="G18" i="61"/>
  <c r="K18" i="61"/>
  <c r="B19" i="61"/>
  <c r="F19" i="61"/>
  <c r="J19" i="61"/>
  <c r="N19" i="61"/>
  <c r="E20" i="61"/>
  <c r="I20" i="61"/>
  <c r="M20" i="61"/>
  <c r="D21" i="61"/>
  <c r="H21" i="61"/>
  <c r="L21" i="61"/>
  <c r="G22" i="61"/>
  <c r="C24" i="61"/>
  <c r="G24" i="61"/>
  <c r="K24" i="61"/>
  <c r="B25" i="61"/>
  <c r="F25" i="61"/>
  <c r="J25" i="61"/>
  <c r="N25" i="61"/>
  <c r="E26" i="61"/>
  <c r="I26" i="61"/>
  <c r="M26" i="61"/>
  <c r="D27" i="61"/>
  <c r="H27" i="61"/>
  <c r="L27" i="61"/>
  <c r="G28" i="61"/>
  <c r="H6" i="61"/>
  <c r="G10" i="61"/>
  <c r="G9" i="61"/>
  <c r="G8" i="61"/>
  <c r="G7" i="61"/>
  <c r="L6" i="61"/>
  <c r="M9" i="61"/>
  <c r="N8" i="61"/>
  <c r="J8" i="61"/>
  <c r="K7" i="61"/>
  <c r="D12" i="61"/>
  <c r="H12" i="61"/>
  <c r="L12" i="61"/>
  <c r="C13" i="61"/>
  <c r="G13" i="61"/>
  <c r="K13" i="61"/>
  <c r="B14" i="61"/>
  <c r="F14" i="61"/>
  <c r="J14" i="61"/>
  <c r="N14" i="61"/>
  <c r="E15" i="61"/>
  <c r="I15" i="61"/>
  <c r="M15" i="61"/>
  <c r="H16" i="61"/>
  <c r="D18" i="61"/>
  <c r="H18" i="61"/>
  <c r="L18" i="61"/>
  <c r="C19" i="61"/>
  <c r="G19" i="61"/>
  <c r="K19" i="61"/>
  <c r="B20" i="61"/>
  <c r="F20" i="61"/>
  <c r="J20" i="61"/>
  <c r="N20" i="61"/>
  <c r="E21" i="61"/>
  <c r="I21" i="61"/>
  <c r="M21" i="61"/>
  <c r="H22" i="61"/>
  <c r="D24" i="61"/>
  <c r="H24" i="61"/>
  <c r="L24" i="61"/>
  <c r="C25" i="61"/>
  <c r="G25" i="61"/>
  <c r="K25" i="61"/>
  <c r="B26" i="61"/>
  <c r="F26" i="61"/>
  <c r="J26" i="61"/>
  <c r="N26" i="61"/>
  <c r="E27" i="61"/>
  <c r="I27" i="61"/>
  <c r="M27" i="61"/>
  <c r="H28" i="61"/>
  <c r="I9" i="61"/>
  <c r="I7" i="61"/>
  <c r="N6" i="61"/>
  <c r="K9" i="61"/>
  <c r="M7" i="61"/>
  <c r="I6" i="61"/>
  <c r="F10" i="61"/>
  <c r="F9" i="61"/>
  <c r="F8" i="61"/>
  <c r="F7" i="61"/>
  <c r="M6" i="61"/>
  <c r="L9" i="61"/>
  <c r="M8" i="61"/>
  <c r="N7" i="61"/>
  <c r="J7" i="61"/>
  <c r="E12" i="61"/>
  <c r="I12" i="61"/>
  <c r="M12" i="61"/>
  <c r="D13" i="61"/>
  <c r="H13" i="61"/>
  <c r="L13" i="61"/>
  <c r="C14" i="61"/>
  <c r="G14" i="61"/>
  <c r="K14" i="61"/>
  <c r="B15" i="61"/>
  <c r="F15" i="61"/>
  <c r="J15" i="61"/>
  <c r="N15" i="61"/>
  <c r="E18" i="61"/>
  <c r="I18" i="61"/>
  <c r="M18" i="61"/>
  <c r="D19" i="61"/>
  <c r="H19" i="61"/>
  <c r="L19" i="61"/>
  <c r="C20" i="61"/>
  <c r="G20" i="61"/>
  <c r="K20" i="61"/>
  <c r="B21" i="61"/>
  <c r="F21" i="61"/>
  <c r="J21" i="61"/>
  <c r="N21" i="61"/>
  <c r="E24" i="61"/>
  <c r="I24" i="61"/>
  <c r="M24" i="61"/>
  <c r="D25" i="61"/>
  <c r="H25" i="61"/>
  <c r="L25" i="61"/>
  <c r="C26" i="61"/>
  <c r="G26" i="61"/>
  <c r="K26" i="61"/>
  <c r="B27" i="61"/>
  <c r="F27" i="61"/>
  <c r="J27" i="61"/>
  <c r="N27" i="61"/>
  <c r="D6" i="61"/>
  <c r="C9" i="61"/>
  <c r="C8" i="61"/>
  <c r="C7" i="61"/>
  <c r="E6" i="61"/>
  <c r="B9" i="61"/>
  <c r="B8" i="61"/>
  <c r="B7" i="61"/>
  <c r="E9" i="61"/>
  <c r="E8" i="61"/>
  <c r="E7" i="61"/>
  <c r="F6" i="61"/>
  <c r="B6" i="61"/>
  <c r="C6" i="61"/>
  <c r="D9" i="61"/>
  <c r="D8" i="61"/>
  <c r="D7" i="61"/>
  <c r="N170" i="59"/>
  <c r="M170" i="59"/>
  <c r="L170" i="59"/>
  <c r="K170" i="59"/>
  <c r="J170" i="59"/>
  <c r="I170" i="59"/>
  <c r="H170" i="59"/>
  <c r="G170" i="59"/>
  <c r="F170" i="59"/>
  <c r="E170" i="59"/>
  <c r="D170" i="59"/>
  <c r="C170" i="59"/>
  <c r="B170" i="59"/>
  <c r="N169" i="59"/>
  <c r="M169" i="59"/>
  <c r="L169" i="59"/>
  <c r="K169" i="59"/>
  <c r="J169" i="59"/>
  <c r="I169" i="59"/>
  <c r="H169" i="59"/>
  <c r="G169" i="59"/>
  <c r="F169" i="59"/>
  <c r="E169" i="59"/>
  <c r="D169" i="59"/>
  <c r="C169" i="59"/>
  <c r="B169" i="59"/>
  <c r="N168" i="59"/>
  <c r="M168" i="59"/>
  <c r="L168" i="59"/>
  <c r="K168" i="59"/>
  <c r="J168" i="59"/>
  <c r="I168" i="59"/>
  <c r="H168" i="59"/>
  <c r="G168" i="59"/>
  <c r="F168" i="59"/>
  <c r="E168" i="59"/>
  <c r="D168" i="59"/>
  <c r="C168" i="59"/>
  <c r="B168" i="59"/>
  <c r="N167" i="59"/>
  <c r="M167" i="59"/>
  <c r="L167" i="59"/>
  <c r="K167" i="59"/>
  <c r="J167" i="59"/>
  <c r="I167" i="59"/>
  <c r="H167" i="59"/>
  <c r="G167" i="59"/>
  <c r="F167" i="59"/>
  <c r="E167" i="59"/>
  <c r="D167" i="59"/>
  <c r="C167" i="59"/>
  <c r="B167" i="59"/>
  <c r="N166" i="59"/>
  <c r="M166" i="59"/>
  <c r="L166" i="59"/>
  <c r="K166" i="59"/>
  <c r="J166" i="59"/>
  <c r="I166" i="59"/>
  <c r="H166" i="59"/>
  <c r="G166" i="59"/>
  <c r="F166" i="59"/>
  <c r="E166" i="59"/>
  <c r="D166" i="59"/>
  <c r="C166" i="59"/>
  <c r="B166" i="59"/>
  <c r="N165" i="59"/>
  <c r="M165" i="59"/>
  <c r="L165" i="59"/>
  <c r="K165" i="59"/>
  <c r="J165" i="59"/>
  <c r="I165" i="59"/>
  <c r="H165" i="59"/>
  <c r="G165" i="59"/>
  <c r="F165" i="59"/>
  <c r="E165" i="59"/>
  <c r="D165" i="59"/>
  <c r="C165" i="59"/>
  <c r="B165" i="59"/>
  <c r="N164" i="59"/>
  <c r="M164" i="59"/>
  <c r="L164" i="59"/>
  <c r="K164" i="59"/>
  <c r="J164" i="59"/>
  <c r="I164" i="59"/>
  <c r="H164" i="59"/>
  <c r="G164" i="59"/>
  <c r="F164" i="59"/>
  <c r="E164" i="59"/>
  <c r="D164" i="59"/>
  <c r="C164" i="59"/>
  <c r="B164" i="59"/>
  <c r="N163" i="59"/>
  <c r="M163" i="59"/>
  <c r="L163" i="59"/>
  <c r="K163" i="59"/>
  <c r="J163" i="59"/>
  <c r="I163" i="59"/>
  <c r="H163" i="59"/>
  <c r="G163" i="59"/>
  <c r="F163" i="59"/>
  <c r="E163" i="59"/>
  <c r="D163" i="59"/>
  <c r="C163" i="59"/>
  <c r="B163" i="59"/>
  <c r="N162" i="59"/>
  <c r="M162" i="59"/>
  <c r="L162" i="59"/>
  <c r="K162" i="59"/>
  <c r="J162" i="59"/>
  <c r="I162" i="59"/>
  <c r="H162" i="59"/>
  <c r="G162" i="59"/>
  <c r="F162" i="59"/>
  <c r="E162" i="59"/>
  <c r="D162" i="59"/>
  <c r="C162" i="59"/>
  <c r="B162" i="59"/>
  <c r="N161" i="59"/>
  <c r="M161" i="59"/>
  <c r="L161" i="59"/>
  <c r="K161" i="59"/>
  <c r="J161" i="59"/>
  <c r="I161" i="59"/>
  <c r="H161" i="59"/>
  <c r="G161" i="59"/>
  <c r="F161" i="59"/>
  <c r="E161" i="59"/>
  <c r="D161" i="59"/>
  <c r="C161" i="59"/>
  <c r="B161" i="59"/>
  <c r="N160" i="59"/>
  <c r="M160" i="59"/>
  <c r="L160" i="59"/>
  <c r="K160" i="59"/>
  <c r="J160" i="59"/>
  <c r="I160" i="59"/>
  <c r="H160" i="59"/>
  <c r="G160" i="59"/>
  <c r="F160" i="59"/>
  <c r="E160" i="59"/>
  <c r="D160" i="59"/>
  <c r="C160" i="59"/>
  <c r="B160" i="59"/>
  <c r="N159" i="59"/>
  <c r="M159" i="59"/>
  <c r="L159" i="59"/>
  <c r="K159" i="59"/>
  <c r="J159" i="59"/>
  <c r="I159" i="59"/>
  <c r="H159" i="59"/>
  <c r="G159" i="59"/>
  <c r="F159" i="59"/>
  <c r="E159" i="59"/>
  <c r="D159" i="59"/>
  <c r="C159" i="59"/>
  <c r="B159" i="59"/>
  <c r="N158" i="59"/>
  <c r="M158" i="59"/>
  <c r="L158" i="59"/>
  <c r="K158" i="59"/>
  <c r="J158" i="59"/>
  <c r="I158" i="59"/>
  <c r="H158" i="59"/>
  <c r="G158" i="59"/>
  <c r="F158" i="59"/>
  <c r="E158" i="59"/>
  <c r="D158" i="59"/>
  <c r="C158" i="59"/>
  <c r="B158" i="59"/>
  <c r="N157" i="59"/>
  <c r="M157" i="59"/>
  <c r="L157" i="59"/>
  <c r="K157" i="59"/>
  <c r="J157" i="59"/>
  <c r="I157" i="59"/>
  <c r="H157" i="59"/>
  <c r="G157" i="59"/>
  <c r="F157" i="59"/>
  <c r="E157" i="59"/>
  <c r="D157" i="59"/>
  <c r="C157" i="59"/>
  <c r="B157" i="59"/>
  <c r="N156" i="59"/>
  <c r="M156" i="59"/>
  <c r="L156" i="59"/>
  <c r="K156" i="59"/>
  <c r="J156" i="59"/>
  <c r="I156" i="59"/>
  <c r="H156" i="59"/>
  <c r="G156" i="59"/>
  <c r="F156" i="59"/>
  <c r="E156" i="59"/>
  <c r="D156" i="59"/>
  <c r="C156" i="59"/>
  <c r="B156" i="59"/>
  <c r="N155" i="59"/>
  <c r="M155" i="59"/>
  <c r="L155" i="59"/>
  <c r="K155" i="59"/>
  <c r="J155" i="59"/>
  <c r="I155" i="59"/>
  <c r="H155" i="59"/>
  <c r="G155" i="59"/>
  <c r="F155" i="59"/>
  <c r="E155" i="59"/>
  <c r="D155" i="59"/>
  <c r="C155" i="59"/>
  <c r="B155" i="59"/>
  <c r="N154" i="59"/>
  <c r="M154" i="59"/>
  <c r="L154" i="59"/>
  <c r="K154" i="59"/>
  <c r="J154" i="59"/>
  <c r="I154" i="59"/>
  <c r="H154" i="59"/>
  <c r="G154" i="59"/>
  <c r="F154" i="59"/>
  <c r="E154" i="59"/>
  <c r="D154" i="59"/>
  <c r="C154" i="59"/>
  <c r="B154" i="59"/>
  <c r="N153" i="59"/>
  <c r="M153" i="59"/>
  <c r="L153" i="59"/>
  <c r="K153" i="59"/>
  <c r="J153" i="59"/>
  <c r="I153" i="59"/>
  <c r="H153" i="59"/>
  <c r="G153" i="59"/>
  <c r="F153" i="59"/>
  <c r="E153" i="59"/>
  <c r="D153" i="59"/>
  <c r="C153" i="59"/>
  <c r="B153" i="59"/>
  <c r="N152" i="59"/>
  <c r="M152" i="59"/>
  <c r="L152" i="59"/>
  <c r="K152" i="59"/>
  <c r="J152" i="59"/>
  <c r="I152" i="59"/>
  <c r="H152" i="59"/>
  <c r="G152" i="59"/>
  <c r="F152" i="59"/>
  <c r="E152" i="59"/>
  <c r="D152" i="59"/>
  <c r="C152" i="59"/>
  <c r="B152" i="59"/>
  <c r="N151" i="59"/>
  <c r="M151" i="59"/>
  <c r="L151" i="59"/>
  <c r="K151" i="59"/>
  <c r="J151" i="59"/>
  <c r="I151" i="59"/>
  <c r="H151" i="59"/>
  <c r="G151" i="59"/>
  <c r="F151" i="59"/>
  <c r="E151" i="59"/>
  <c r="D151" i="59"/>
  <c r="C151" i="59"/>
  <c r="B151" i="59"/>
  <c r="N150" i="59"/>
  <c r="M150" i="59"/>
  <c r="L150" i="59"/>
  <c r="K150" i="59"/>
  <c r="J150" i="59"/>
  <c r="I150" i="59"/>
  <c r="H150" i="59"/>
  <c r="G150" i="59"/>
  <c r="F150" i="59"/>
  <c r="E150" i="59"/>
  <c r="D150" i="59"/>
  <c r="C150" i="59"/>
  <c r="B150" i="59"/>
  <c r="N149" i="59"/>
  <c r="M149" i="59"/>
  <c r="L149" i="59"/>
  <c r="K149" i="59"/>
  <c r="J149" i="59"/>
  <c r="I149" i="59"/>
  <c r="H149" i="59"/>
  <c r="G149" i="59"/>
  <c r="F149" i="59"/>
  <c r="E149" i="59"/>
  <c r="D149" i="59"/>
  <c r="C149" i="59"/>
  <c r="B149" i="59"/>
  <c r="N148" i="59"/>
  <c r="M148" i="59"/>
  <c r="L148" i="59"/>
  <c r="K148" i="59"/>
  <c r="J148" i="59"/>
  <c r="I148" i="59"/>
  <c r="H148" i="59"/>
  <c r="G148" i="59"/>
  <c r="F148" i="59"/>
  <c r="E148" i="59"/>
  <c r="D148" i="59"/>
  <c r="C148" i="59"/>
  <c r="B148" i="59"/>
  <c r="N147" i="59"/>
  <c r="M147" i="59"/>
  <c r="L147" i="59"/>
  <c r="K147" i="59"/>
  <c r="J147" i="59"/>
  <c r="I147" i="59"/>
  <c r="H147" i="59"/>
  <c r="G147" i="59"/>
  <c r="F147" i="59"/>
  <c r="E147" i="59"/>
  <c r="D147" i="59"/>
  <c r="C147" i="59"/>
  <c r="B147" i="59"/>
  <c r="N146" i="59"/>
  <c r="M146" i="59"/>
  <c r="L146" i="59"/>
  <c r="K146" i="59"/>
  <c r="J146" i="59"/>
  <c r="I146" i="59"/>
  <c r="H146" i="59"/>
  <c r="G146" i="59"/>
  <c r="F146" i="59"/>
  <c r="E146" i="59"/>
  <c r="D146" i="59"/>
  <c r="C146" i="59"/>
  <c r="B146" i="59"/>
  <c r="N145" i="59"/>
  <c r="M145" i="59"/>
  <c r="L145" i="59"/>
  <c r="K145" i="59"/>
  <c r="J145" i="59"/>
  <c r="I145" i="59"/>
  <c r="H145" i="59"/>
  <c r="G145" i="59"/>
  <c r="F145" i="59"/>
  <c r="E145" i="59"/>
  <c r="D145" i="59"/>
  <c r="C145" i="59"/>
  <c r="B145" i="59"/>
  <c r="N144" i="59"/>
  <c r="M144" i="59"/>
  <c r="L144" i="59"/>
  <c r="K144" i="59"/>
  <c r="J144" i="59"/>
  <c r="I144" i="59"/>
  <c r="H144" i="59"/>
  <c r="G144" i="59"/>
  <c r="F144" i="59"/>
  <c r="E144" i="59"/>
  <c r="D144" i="59"/>
  <c r="C144" i="59"/>
  <c r="B144" i="59"/>
  <c r="N143" i="59"/>
  <c r="M143" i="59"/>
  <c r="L143" i="59"/>
  <c r="K143" i="59"/>
  <c r="J143" i="59"/>
  <c r="I143" i="59"/>
  <c r="H143" i="59"/>
  <c r="G143" i="59"/>
  <c r="F143" i="59"/>
  <c r="E143" i="59"/>
  <c r="D143" i="59"/>
  <c r="C143" i="59"/>
  <c r="B143" i="59"/>
  <c r="N142" i="59"/>
  <c r="M142" i="59"/>
  <c r="L142" i="59"/>
  <c r="K142" i="59"/>
  <c r="J142" i="59"/>
  <c r="I142" i="59"/>
  <c r="H142" i="59"/>
  <c r="G142" i="59"/>
  <c r="F142" i="59"/>
  <c r="E142" i="59"/>
  <c r="D142" i="59"/>
  <c r="C142" i="59"/>
  <c r="B142" i="59"/>
  <c r="N141" i="59"/>
  <c r="M141" i="59"/>
  <c r="L141" i="59"/>
  <c r="K141" i="59"/>
  <c r="J141" i="59"/>
  <c r="I141" i="59"/>
  <c r="H141" i="59"/>
  <c r="G141" i="59"/>
  <c r="F141" i="59"/>
  <c r="E141" i="59"/>
  <c r="D141" i="59"/>
  <c r="C141" i="59"/>
  <c r="B141" i="59"/>
  <c r="N140" i="59"/>
  <c r="M140" i="59"/>
  <c r="L140" i="59"/>
  <c r="K140" i="59"/>
  <c r="J140" i="59"/>
  <c r="I140" i="59"/>
  <c r="H140" i="59"/>
  <c r="G140" i="59"/>
  <c r="F140" i="59"/>
  <c r="E140" i="59"/>
  <c r="D140" i="59"/>
  <c r="C140" i="59"/>
  <c r="B140" i="59"/>
  <c r="N139" i="59"/>
  <c r="M139" i="59"/>
  <c r="L139" i="59"/>
  <c r="K139" i="59"/>
  <c r="J139" i="59"/>
  <c r="I139" i="59"/>
  <c r="H139" i="59"/>
  <c r="G139" i="59"/>
  <c r="F139" i="59"/>
  <c r="E139" i="59"/>
  <c r="D139" i="59"/>
  <c r="C139" i="59"/>
  <c r="B139" i="59"/>
  <c r="N138" i="59"/>
  <c r="M138" i="59"/>
  <c r="L138" i="59"/>
  <c r="K138" i="59"/>
  <c r="J138" i="59"/>
  <c r="I138" i="59"/>
  <c r="H138" i="59"/>
  <c r="G138" i="59"/>
  <c r="F138" i="59"/>
  <c r="E138" i="59"/>
  <c r="D138" i="59"/>
  <c r="C138" i="59"/>
  <c r="B138" i="59"/>
  <c r="N137" i="59"/>
  <c r="M137" i="59"/>
  <c r="L137" i="59"/>
  <c r="K137" i="59"/>
  <c r="J137" i="59"/>
  <c r="I137" i="59"/>
  <c r="H137" i="59"/>
  <c r="G137" i="59"/>
  <c r="F137" i="59"/>
  <c r="E137" i="59"/>
  <c r="D137" i="59"/>
  <c r="C137" i="59"/>
  <c r="B137" i="59"/>
  <c r="N136" i="59"/>
  <c r="M136" i="59"/>
  <c r="L136" i="59"/>
  <c r="K136" i="59"/>
  <c r="J136" i="59"/>
  <c r="I136" i="59"/>
  <c r="H136" i="59"/>
  <c r="G136" i="59"/>
  <c r="F136" i="59"/>
  <c r="E136" i="59"/>
  <c r="D136" i="59"/>
  <c r="C136" i="59"/>
  <c r="B136" i="59"/>
  <c r="N135" i="59"/>
  <c r="M135" i="59"/>
  <c r="L135" i="59"/>
  <c r="K135" i="59"/>
  <c r="J135" i="59"/>
  <c r="I135" i="59"/>
  <c r="H135" i="59"/>
  <c r="G135" i="59"/>
  <c r="F135" i="59"/>
  <c r="E135" i="59"/>
  <c r="D135" i="59"/>
  <c r="C135" i="59"/>
  <c r="B135" i="59"/>
  <c r="N134" i="59"/>
  <c r="M134" i="59"/>
  <c r="L134" i="59"/>
  <c r="K134" i="59"/>
  <c r="J134" i="59"/>
  <c r="I134" i="59"/>
  <c r="H134" i="59"/>
  <c r="G134" i="59"/>
  <c r="F134" i="59"/>
  <c r="E134" i="59"/>
  <c r="D134" i="59"/>
  <c r="C134" i="59"/>
  <c r="B134" i="59"/>
  <c r="N133" i="59"/>
  <c r="M133" i="59"/>
  <c r="L133" i="59"/>
  <c r="K133" i="59"/>
  <c r="J133" i="59"/>
  <c r="I133" i="59"/>
  <c r="H133" i="59"/>
  <c r="G133" i="59"/>
  <c r="F133" i="59"/>
  <c r="E133" i="59"/>
  <c r="D133" i="59"/>
  <c r="C133" i="59"/>
  <c r="B133" i="59"/>
  <c r="N132" i="59"/>
  <c r="M132" i="59"/>
  <c r="L132" i="59"/>
  <c r="K132" i="59"/>
  <c r="J132" i="59"/>
  <c r="I132" i="59"/>
  <c r="H132" i="59"/>
  <c r="G132" i="59"/>
  <c r="F132" i="59"/>
  <c r="E132" i="59"/>
  <c r="D132" i="59"/>
  <c r="C132" i="59"/>
  <c r="B132" i="59"/>
  <c r="N131" i="59"/>
  <c r="M131" i="59"/>
  <c r="L131" i="59"/>
  <c r="K131" i="59"/>
  <c r="J131" i="59"/>
  <c r="I131" i="59"/>
  <c r="H131" i="59"/>
  <c r="G131" i="59"/>
  <c r="F131" i="59"/>
  <c r="E131" i="59"/>
  <c r="D131" i="59"/>
  <c r="C131" i="59"/>
  <c r="B131" i="59"/>
  <c r="N130" i="59"/>
  <c r="M130" i="59"/>
  <c r="L130" i="59"/>
  <c r="K130" i="59"/>
  <c r="J130" i="59"/>
  <c r="I130" i="59"/>
  <c r="H130" i="59"/>
  <c r="G130" i="59"/>
  <c r="F130" i="59"/>
  <c r="E130" i="59"/>
  <c r="D130" i="59"/>
  <c r="C130" i="59"/>
  <c r="B130" i="59"/>
  <c r="N129" i="59"/>
  <c r="M129" i="59"/>
  <c r="L129" i="59"/>
  <c r="K129" i="59"/>
  <c r="J129" i="59"/>
  <c r="I129" i="59"/>
  <c r="H129" i="59"/>
  <c r="G129" i="59"/>
  <c r="F129" i="59"/>
  <c r="E129" i="59"/>
  <c r="D129" i="59"/>
  <c r="C129" i="59"/>
  <c r="B129" i="59"/>
  <c r="N128" i="59"/>
  <c r="M128" i="59"/>
  <c r="L128" i="59"/>
  <c r="K128" i="59"/>
  <c r="J128" i="59"/>
  <c r="I128" i="59"/>
  <c r="H128" i="59"/>
  <c r="G128" i="59"/>
  <c r="F128" i="59"/>
  <c r="E128" i="59"/>
  <c r="D128" i="59"/>
  <c r="C128" i="59"/>
  <c r="B128" i="59"/>
  <c r="N127" i="59"/>
  <c r="M127" i="59"/>
  <c r="L127" i="59"/>
  <c r="K127" i="59"/>
  <c r="J127" i="59"/>
  <c r="I127" i="59"/>
  <c r="H127" i="59"/>
  <c r="G127" i="59"/>
  <c r="F127" i="59"/>
  <c r="E127" i="59"/>
  <c r="D127" i="59"/>
  <c r="C127" i="59"/>
  <c r="B127" i="59"/>
  <c r="N126" i="59"/>
  <c r="M126" i="59"/>
  <c r="L126" i="59"/>
  <c r="K126" i="59"/>
  <c r="J126" i="59"/>
  <c r="I126" i="59"/>
  <c r="H126" i="59"/>
  <c r="G126" i="59"/>
  <c r="F126" i="59"/>
  <c r="E126" i="59"/>
  <c r="D126" i="59"/>
  <c r="C126" i="59"/>
  <c r="B126" i="59"/>
  <c r="N125" i="59"/>
  <c r="M125" i="59"/>
  <c r="L125" i="59"/>
  <c r="K125" i="59"/>
  <c r="J125" i="59"/>
  <c r="I125" i="59"/>
  <c r="H125" i="59"/>
  <c r="G125" i="59"/>
  <c r="F125" i="59"/>
  <c r="E125" i="59"/>
  <c r="D125" i="59"/>
  <c r="C125" i="59"/>
  <c r="B125" i="59"/>
  <c r="N124" i="59"/>
  <c r="M124" i="59"/>
  <c r="L124" i="59"/>
  <c r="K124" i="59"/>
  <c r="J124" i="59"/>
  <c r="I124" i="59"/>
  <c r="H124" i="59"/>
  <c r="G124" i="59"/>
  <c r="F124" i="59"/>
  <c r="E124" i="59"/>
  <c r="D124" i="59"/>
  <c r="C124" i="59"/>
  <c r="B124" i="59"/>
  <c r="N123" i="59"/>
  <c r="M123" i="59"/>
  <c r="L123" i="59"/>
  <c r="K123" i="59"/>
  <c r="J123" i="59"/>
  <c r="I123" i="59"/>
  <c r="H123" i="59"/>
  <c r="G123" i="59"/>
  <c r="F123" i="59"/>
  <c r="E123" i="59"/>
  <c r="D123" i="59"/>
  <c r="C123" i="59"/>
  <c r="B123" i="59"/>
  <c r="N122" i="59"/>
  <c r="M122" i="59"/>
  <c r="L122" i="59"/>
  <c r="K122" i="59"/>
  <c r="J122" i="59"/>
  <c r="I122" i="59"/>
  <c r="H122" i="59"/>
  <c r="G122" i="59"/>
  <c r="F122" i="59"/>
  <c r="E122" i="59"/>
  <c r="D122" i="59"/>
  <c r="C122" i="59"/>
  <c r="B122" i="59"/>
  <c r="N121" i="59"/>
  <c r="M121" i="59"/>
  <c r="L121" i="59"/>
  <c r="K121" i="59"/>
  <c r="J121" i="59"/>
  <c r="I121" i="59"/>
  <c r="H121" i="59"/>
  <c r="G121" i="59"/>
  <c r="F121" i="59"/>
  <c r="E121" i="59"/>
  <c r="D121" i="59"/>
  <c r="C121" i="59"/>
  <c r="B121" i="59"/>
  <c r="N120" i="59"/>
  <c r="M120" i="59"/>
  <c r="L120" i="59"/>
  <c r="K120" i="59"/>
  <c r="J120" i="59"/>
  <c r="I120" i="59"/>
  <c r="H120" i="59"/>
  <c r="G120" i="59"/>
  <c r="F120" i="59"/>
  <c r="E120" i="59"/>
  <c r="D120" i="59"/>
  <c r="C120" i="59"/>
  <c r="B120" i="59"/>
  <c r="N119" i="59"/>
  <c r="M119" i="59"/>
  <c r="L119" i="59"/>
  <c r="K119" i="59"/>
  <c r="J119" i="59"/>
  <c r="I119" i="59"/>
  <c r="H119" i="59"/>
  <c r="G119" i="59"/>
  <c r="F119" i="59"/>
  <c r="E119" i="59"/>
  <c r="D119" i="59"/>
  <c r="C119" i="59"/>
  <c r="B119" i="59"/>
  <c r="N118" i="59"/>
  <c r="M118" i="59"/>
  <c r="L118" i="59"/>
  <c r="K118" i="59"/>
  <c r="J118" i="59"/>
  <c r="I118" i="59"/>
  <c r="H118" i="59"/>
  <c r="G118" i="59"/>
  <c r="F118" i="59"/>
  <c r="E118" i="59"/>
  <c r="D118" i="59"/>
  <c r="C118" i="59"/>
  <c r="B118" i="59"/>
  <c r="N117" i="59"/>
  <c r="M117" i="59"/>
  <c r="L117" i="59"/>
  <c r="K117" i="59"/>
  <c r="J117" i="59"/>
  <c r="I117" i="59"/>
  <c r="H117" i="59"/>
  <c r="G117" i="59"/>
  <c r="F117" i="59"/>
  <c r="E117" i="59"/>
  <c r="D117" i="59"/>
  <c r="C117" i="59"/>
  <c r="B117" i="59"/>
  <c r="N116" i="59"/>
  <c r="M116" i="59"/>
  <c r="L116" i="59"/>
  <c r="K116" i="59"/>
  <c r="J116" i="59"/>
  <c r="I116" i="59"/>
  <c r="H116" i="59"/>
  <c r="G116" i="59"/>
  <c r="F116" i="59"/>
  <c r="E116" i="59"/>
  <c r="D116" i="59"/>
  <c r="C116" i="59"/>
  <c r="B116" i="59"/>
  <c r="N115" i="59"/>
  <c r="M115" i="59"/>
  <c r="L115" i="59"/>
  <c r="K115" i="59"/>
  <c r="J115" i="59"/>
  <c r="I115" i="59"/>
  <c r="H115" i="59"/>
  <c r="G115" i="59"/>
  <c r="F115" i="59"/>
  <c r="E115" i="59"/>
  <c r="D115" i="59"/>
  <c r="C115" i="59"/>
  <c r="B115" i="59"/>
  <c r="N114" i="59"/>
  <c r="M114" i="59"/>
  <c r="L114" i="59"/>
  <c r="K114" i="59"/>
  <c r="J114" i="59"/>
  <c r="I114" i="59"/>
  <c r="H114" i="59"/>
  <c r="G114" i="59"/>
  <c r="F114" i="59"/>
  <c r="E114" i="59"/>
  <c r="D114" i="59"/>
  <c r="C114" i="59"/>
  <c r="B114" i="59"/>
  <c r="N113" i="59"/>
  <c r="M113" i="59"/>
  <c r="L113" i="59"/>
  <c r="K113" i="59"/>
  <c r="J113" i="59"/>
  <c r="I113" i="59"/>
  <c r="H113" i="59"/>
  <c r="G113" i="59"/>
  <c r="F113" i="59"/>
  <c r="E113" i="59"/>
  <c r="D113" i="59"/>
  <c r="C113" i="59"/>
  <c r="B113" i="59"/>
  <c r="N112" i="59"/>
  <c r="M112" i="59"/>
  <c r="L112" i="59"/>
  <c r="K112" i="59"/>
  <c r="J112" i="59"/>
  <c r="I112" i="59"/>
  <c r="H112" i="59"/>
  <c r="G112" i="59"/>
  <c r="F112" i="59"/>
  <c r="E112" i="59"/>
  <c r="D112" i="59"/>
  <c r="C112" i="59"/>
  <c r="B112" i="59"/>
  <c r="N111" i="59"/>
  <c r="M111" i="59"/>
  <c r="L111" i="59"/>
  <c r="K111" i="59"/>
  <c r="J111" i="59"/>
  <c r="I111" i="59"/>
  <c r="H111" i="59"/>
  <c r="G111" i="59"/>
  <c r="F111" i="59"/>
  <c r="E111" i="59"/>
  <c r="D111" i="59"/>
  <c r="C111" i="59"/>
  <c r="B111" i="59"/>
  <c r="N110" i="59"/>
  <c r="M110" i="59"/>
  <c r="L110" i="59"/>
  <c r="K110" i="59"/>
  <c r="J110" i="59"/>
  <c r="I110" i="59"/>
  <c r="H110" i="59"/>
  <c r="G110" i="59"/>
  <c r="F110" i="59"/>
  <c r="E110" i="59"/>
  <c r="D110" i="59"/>
  <c r="C110" i="59"/>
  <c r="B110" i="59"/>
  <c r="N109" i="59"/>
  <c r="M109" i="59"/>
  <c r="L109" i="59"/>
  <c r="K109" i="59"/>
  <c r="J109" i="59"/>
  <c r="I109" i="59"/>
  <c r="H109" i="59"/>
  <c r="G109" i="59"/>
  <c r="F109" i="59"/>
  <c r="E109" i="59"/>
  <c r="D109" i="59"/>
  <c r="C109" i="59"/>
  <c r="B109" i="59"/>
  <c r="N108" i="59"/>
  <c r="M108" i="59"/>
  <c r="L108" i="59"/>
  <c r="K108" i="59"/>
  <c r="J108" i="59"/>
  <c r="I108" i="59"/>
  <c r="H108" i="59"/>
  <c r="G108" i="59"/>
  <c r="F108" i="59"/>
  <c r="E108" i="59"/>
  <c r="D108" i="59"/>
  <c r="C108" i="59"/>
  <c r="B108" i="59"/>
  <c r="N107" i="59"/>
  <c r="M107" i="59"/>
  <c r="L107" i="59"/>
  <c r="K107" i="59"/>
  <c r="J107" i="59"/>
  <c r="I107" i="59"/>
  <c r="H107" i="59"/>
  <c r="G107" i="59"/>
  <c r="F107" i="59"/>
  <c r="E107" i="59"/>
  <c r="D107" i="59"/>
  <c r="C107" i="59"/>
  <c r="B107" i="59"/>
  <c r="N106" i="59"/>
  <c r="M106" i="59"/>
  <c r="L106" i="59"/>
  <c r="K106" i="59"/>
  <c r="J106" i="59"/>
  <c r="I106" i="59"/>
  <c r="H106" i="59"/>
  <c r="G106" i="59"/>
  <c r="F106" i="59"/>
  <c r="E106" i="59"/>
  <c r="D106" i="59"/>
  <c r="C106" i="59"/>
  <c r="B106" i="59"/>
  <c r="N105" i="59"/>
  <c r="M105" i="59"/>
  <c r="L105" i="59"/>
  <c r="K105" i="59"/>
  <c r="J105" i="59"/>
  <c r="I105" i="59"/>
  <c r="H105" i="59"/>
  <c r="G105" i="59"/>
  <c r="F105" i="59"/>
  <c r="E105" i="59"/>
  <c r="D105" i="59"/>
  <c r="C105" i="59"/>
  <c r="B105" i="59"/>
  <c r="N104" i="59"/>
  <c r="M104" i="59"/>
  <c r="L104" i="59"/>
  <c r="K104" i="59"/>
  <c r="J104" i="59"/>
  <c r="I104" i="59"/>
  <c r="H104" i="59"/>
  <c r="G104" i="59"/>
  <c r="F104" i="59"/>
  <c r="E104" i="59"/>
  <c r="D104" i="59"/>
  <c r="C104" i="59"/>
  <c r="B104" i="59"/>
  <c r="N103" i="59"/>
  <c r="M103" i="59"/>
  <c r="L103" i="59"/>
  <c r="K103" i="59"/>
  <c r="J103" i="59"/>
  <c r="I103" i="59"/>
  <c r="H103" i="59"/>
  <c r="G103" i="59"/>
  <c r="F103" i="59"/>
  <c r="E103" i="59"/>
  <c r="D103" i="59"/>
  <c r="C103" i="59"/>
  <c r="B103" i="59"/>
  <c r="N102" i="59"/>
  <c r="M102" i="59"/>
  <c r="L102" i="59"/>
  <c r="K102" i="59"/>
  <c r="J102" i="59"/>
  <c r="I102" i="59"/>
  <c r="H102" i="59"/>
  <c r="G102" i="59"/>
  <c r="F102" i="59"/>
  <c r="E102" i="59"/>
  <c r="D102" i="59"/>
  <c r="C102" i="59"/>
  <c r="B102" i="59"/>
  <c r="N101" i="59"/>
  <c r="M101" i="59"/>
  <c r="L101" i="59"/>
  <c r="K101" i="59"/>
  <c r="J101" i="59"/>
  <c r="I101" i="59"/>
  <c r="H101" i="59"/>
  <c r="G101" i="59"/>
  <c r="F101" i="59"/>
  <c r="E101" i="59"/>
  <c r="D101" i="59"/>
  <c r="C101" i="59"/>
  <c r="B101" i="59"/>
  <c r="N100" i="59"/>
  <c r="M100" i="59"/>
  <c r="L100" i="59"/>
  <c r="K100" i="59"/>
  <c r="J100" i="59"/>
  <c r="I100" i="59"/>
  <c r="H100" i="59"/>
  <c r="G100" i="59"/>
  <c r="F100" i="59"/>
  <c r="E100" i="59"/>
  <c r="D100" i="59"/>
  <c r="C100" i="59"/>
  <c r="B100" i="59"/>
  <c r="N99" i="59"/>
  <c r="M99" i="59"/>
  <c r="L99" i="59"/>
  <c r="K99" i="59"/>
  <c r="J99" i="59"/>
  <c r="I99" i="59"/>
  <c r="H99" i="59"/>
  <c r="G99" i="59"/>
  <c r="F99" i="59"/>
  <c r="E99" i="59"/>
  <c r="D99" i="59"/>
  <c r="C99" i="59"/>
  <c r="B99" i="59"/>
  <c r="N98" i="59"/>
  <c r="M98" i="59"/>
  <c r="L98" i="59"/>
  <c r="K98" i="59"/>
  <c r="J98" i="59"/>
  <c r="I98" i="59"/>
  <c r="H98" i="59"/>
  <c r="G98" i="59"/>
  <c r="F98" i="59"/>
  <c r="E98" i="59"/>
  <c r="D98" i="59"/>
  <c r="C98" i="59"/>
  <c r="B98" i="59"/>
  <c r="N97" i="59"/>
  <c r="M97" i="59"/>
  <c r="L97" i="59"/>
  <c r="K97" i="59"/>
  <c r="J97" i="59"/>
  <c r="I97" i="59"/>
  <c r="H97" i="59"/>
  <c r="G97" i="59"/>
  <c r="F97" i="59"/>
  <c r="E97" i="59"/>
  <c r="D97" i="59"/>
  <c r="C97" i="59"/>
  <c r="B97" i="59"/>
  <c r="N96" i="59"/>
  <c r="M96" i="59"/>
  <c r="L96" i="59"/>
  <c r="K96" i="59"/>
  <c r="J96" i="59"/>
  <c r="I96" i="59"/>
  <c r="H96" i="59"/>
  <c r="G96" i="59"/>
  <c r="F96" i="59"/>
  <c r="E96" i="59"/>
  <c r="D96" i="59"/>
  <c r="C96" i="59"/>
  <c r="B96" i="59"/>
  <c r="N95" i="59"/>
  <c r="M95" i="59"/>
  <c r="L95" i="59"/>
  <c r="K95" i="59"/>
  <c r="J95" i="59"/>
  <c r="I95" i="59"/>
  <c r="H95" i="59"/>
  <c r="G95" i="59"/>
  <c r="F95" i="59"/>
  <c r="E95" i="59"/>
  <c r="D95" i="59"/>
  <c r="C95" i="59"/>
  <c r="B95" i="59"/>
  <c r="N94" i="59"/>
  <c r="M94" i="59"/>
  <c r="L94" i="59"/>
  <c r="K94" i="59"/>
  <c r="J94" i="59"/>
  <c r="I94" i="59"/>
  <c r="H94" i="59"/>
  <c r="G94" i="59"/>
  <c r="F94" i="59"/>
  <c r="E94" i="59"/>
  <c r="D94" i="59"/>
  <c r="C94" i="59"/>
  <c r="B94" i="59"/>
  <c r="N93" i="59"/>
  <c r="M93" i="59"/>
  <c r="L93" i="59"/>
  <c r="K93" i="59"/>
  <c r="J93" i="59"/>
  <c r="I93" i="59"/>
  <c r="H93" i="59"/>
  <c r="G93" i="59"/>
  <c r="F93" i="59"/>
  <c r="E93" i="59"/>
  <c r="D93" i="59"/>
  <c r="C93" i="59"/>
  <c r="B93" i="59"/>
  <c r="N92" i="59"/>
  <c r="M92" i="59"/>
  <c r="L92" i="59"/>
  <c r="K92" i="59"/>
  <c r="J92" i="59"/>
  <c r="I92" i="59"/>
  <c r="H92" i="59"/>
  <c r="G92" i="59"/>
  <c r="F92" i="59"/>
  <c r="E92" i="59"/>
  <c r="D92" i="59"/>
  <c r="C92" i="59"/>
  <c r="B92" i="59"/>
  <c r="N91" i="59"/>
  <c r="M91" i="59"/>
  <c r="L91" i="59"/>
  <c r="K91" i="59"/>
  <c r="J91" i="59"/>
  <c r="I91" i="59"/>
  <c r="H91" i="59"/>
  <c r="G91" i="59"/>
  <c r="F91" i="59"/>
  <c r="E91" i="59"/>
  <c r="D91" i="59"/>
  <c r="C91" i="59"/>
  <c r="B91" i="59"/>
  <c r="N90" i="59"/>
  <c r="M90" i="59"/>
  <c r="L90" i="59"/>
  <c r="K90" i="59"/>
  <c r="J90" i="59"/>
  <c r="I90" i="59"/>
  <c r="H90" i="59"/>
  <c r="G90" i="59"/>
  <c r="F90" i="59"/>
  <c r="E90" i="59"/>
  <c r="D90" i="59"/>
  <c r="C90" i="59"/>
  <c r="B90" i="59"/>
  <c r="N89" i="59"/>
  <c r="M89" i="59"/>
  <c r="L89" i="59"/>
  <c r="K89" i="59"/>
  <c r="J89" i="59"/>
  <c r="I89" i="59"/>
  <c r="H89" i="59"/>
  <c r="G89" i="59"/>
  <c r="F89" i="59"/>
  <c r="E89" i="59"/>
  <c r="D89" i="59"/>
  <c r="C89" i="59"/>
  <c r="B89" i="59"/>
  <c r="N88" i="59"/>
  <c r="M88" i="59"/>
  <c r="L88" i="59"/>
  <c r="K88" i="59"/>
  <c r="J88" i="59"/>
  <c r="I88" i="59"/>
  <c r="H88" i="59"/>
  <c r="G88" i="59"/>
  <c r="F88" i="59"/>
  <c r="E88" i="59"/>
  <c r="D88" i="59"/>
  <c r="C88" i="59"/>
  <c r="B88" i="59"/>
  <c r="N87" i="59"/>
  <c r="M87" i="59"/>
  <c r="L87" i="59"/>
  <c r="K87" i="59"/>
  <c r="J87" i="59"/>
  <c r="I87" i="59"/>
  <c r="H87" i="59"/>
  <c r="G87" i="59"/>
  <c r="F87" i="59"/>
  <c r="E87" i="59"/>
  <c r="D87" i="59"/>
  <c r="C87" i="59"/>
  <c r="B87" i="59"/>
  <c r="N86" i="59"/>
  <c r="M86" i="59"/>
  <c r="L86" i="59"/>
  <c r="K86" i="59"/>
  <c r="J86" i="59"/>
  <c r="I86" i="59"/>
  <c r="H86" i="59"/>
  <c r="G86" i="59"/>
  <c r="F86" i="59"/>
  <c r="E86" i="59"/>
  <c r="D86" i="59"/>
  <c r="C86" i="59"/>
  <c r="B86" i="59"/>
  <c r="N85" i="59"/>
  <c r="M85" i="59"/>
  <c r="L85" i="59"/>
  <c r="K85" i="59"/>
  <c r="J85" i="59"/>
  <c r="I85" i="59"/>
  <c r="H85" i="59"/>
  <c r="G85" i="59"/>
  <c r="F85" i="59"/>
  <c r="E85" i="59"/>
  <c r="D85" i="59"/>
  <c r="C85" i="59"/>
  <c r="B85" i="59"/>
  <c r="N84" i="59"/>
  <c r="M84" i="59"/>
  <c r="L84" i="59"/>
  <c r="K84" i="59"/>
  <c r="J84" i="59"/>
  <c r="I84" i="59"/>
  <c r="H84" i="59"/>
  <c r="G84" i="59"/>
  <c r="F84" i="59"/>
  <c r="E84" i="59"/>
  <c r="D84" i="59"/>
  <c r="C84" i="59"/>
  <c r="B84" i="59"/>
  <c r="N83" i="59"/>
  <c r="M83" i="59"/>
  <c r="L83" i="59"/>
  <c r="K83" i="59"/>
  <c r="J83" i="59"/>
  <c r="I83" i="59"/>
  <c r="H83" i="59"/>
  <c r="G83" i="59"/>
  <c r="F83" i="59"/>
  <c r="E83" i="59"/>
  <c r="D83" i="59"/>
  <c r="C83" i="59"/>
  <c r="B83" i="59"/>
  <c r="N82" i="59"/>
  <c r="M82" i="59"/>
  <c r="L82" i="59"/>
  <c r="K82" i="59"/>
  <c r="J82" i="59"/>
  <c r="I82" i="59"/>
  <c r="H82" i="59"/>
  <c r="G82" i="59"/>
  <c r="F82" i="59"/>
  <c r="E82" i="59"/>
  <c r="D82" i="59"/>
  <c r="C82" i="59"/>
  <c r="B82" i="59"/>
  <c r="N81" i="59"/>
  <c r="M81" i="59"/>
  <c r="L81" i="59"/>
  <c r="K81" i="59"/>
  <c r="J81" i="59"/>
  <c r="I81" i="59"/>
  <c r="H81" i="59"/>
  <c r="G81" i="59"/>
  <c r="F81" i="59"/>
  <c r="E81" i="59"/>
  <c r="D81" i="59"/>
  <c r="C81" i="59"/>
  <c r="B81" i="59"/>
  <c r="N80" i="59"/>
  <c r="M80" i="59"/>
  <c r="L80" i="59"/>
  <c r="K80" i="59"/>
  <c r="J80" i="59"/>
  <c r="I80" i="59"/>
  <c r="H80" i="59"/>
  <c r="G80" i="59"/>
  <c r="F80" i="59"/>
  <c r="E80" i="59"/>
  <c r="D80" i="59"/>
  <c r="C80" i="59"/>
  <c r="B80" i="59"/>
  <c r="N79" i="59"/>
  <c r="M79" i="59"/>
  <c r="L79" i="59"/>
  <c r="K79" i="59"/>
  <c r="J79" i="59"/>
  <c r="I79" i="59"/>
  <c r="H79" i="59"/>
  <c r="G79" i="59"/>
  <c r="F79" i="59"/>
  <c r="E79" i="59"/>
  <c r="D79" i="59"/>
  <c r="C79" i="59"/>
  <c r="B79" i="59"/>
  <c r="N78" i="59"/>
  <c r="M78" i="59"/>
  <c r="L78" i="59"/>
  <c r="K78" i="59"/>
  <c r="J78" i="59"/>
  <c r="I78" i="59"/>
  <c r="H78" i="59"/>
  <c r="G78" i="59"/>
  <c r="F78" i="59"/>
  <c r="E78" i="59"/>
  <c r="D78" i="59"/>
  <c r="C78" i="59"/>
  <c r="B78" i="59"/>
  <c r="N77" i="59"/>
  <c r="M77" i="59"/>
  <c r="L77" i="59"/>
  <c r="K77" i="59"/>
  <c r="J77" i="59"/>
  <c r="I77" i="59"/>
  <c r="H77" i="59"/>
  <c r="G77" i="59"/>
  <c r="F77" i="59"/>
  <c r="E77" i="59"/>
  <c r="D77" i="59"/>
  <c r="C77" i="59"/>
  <c r="B77" i="59"/>
  <c r="N76" i="59"/>
  <c r="M76" i="59"/>
  <c r="L76" i="59"/>
  <c r="K76" i="59"/>
  <c r="J76" i="59"/>
  <c r="I76" i="59"/>
  <c r="H76" i="59"/>
  <c r="G76" i="59"/>
  <c r="F76" i="59"/>
  <c r="E76" i="59"/>
  <c r="D76" i="59"/>
  <c r="C76" i="59"/>
  <c r="B76" i="59"/>
  <c r="N75" i="59"/>
  <c r="M75" i="59"/>
  <c r="L75" i="59"/>
  <c r="K75" i="59"/>
  <c r="J75" i="59"/>
  <c r="I75" i="59"/>
  <c r="H75" i="59"/>
  <c r="G75" i="59"/>
  <c r="F75" i="59"/>
  <c r="E75" i="59"/>
  <c r="D75" i="59"/>
  <c r="C75" i="59"/>
  <c r="B75" i="59"/>
  <c r="N74" i="59"/>
  <c r="M74" i="59"/>
  <c r="L74" i="59"/>
  <c r="K74" i="59"/>
  <c r="J74" i="59"/>
  <c r="I74" i="59"/>
  <c r="H74" i="59"/>
  <c r="G74" i="59"/>
  <c r="F74" i="59"/>
  <c r="E74" i="59"/>
  <c r="D74" i="59"/>
  <c r="C74" i="59"/>
  <c r="B74" i="59"/>
  <c r="N73" i="59"/>
  <c r="M73" i="59"/>
  <c r="L73" i="59"/>
  <c r="K73" i="59"/>
  <c r="J73" i="59"/>
  <c r="I73" i="59"/>
  <c r="H73" i="59"/>
  <c r="G73" i="59"/>
  <c r="F73" i="59"/>
  <c r="E73" i="59"/>
  <c r="D73" i="59"/>
  <c r="C73" i="59"/>
  <c r="B73" i="59"/>
  <c r="N72" i="59"/>
  <c r="M72" i="59"/>
  <c r="L72" i="59"/>
  <c r="K72" i="59"/>
  <c r="J72" i="59"/>
  <c r="I72" i="59"/>
  <c r="H72" i="59"/>
  <c r="G72" i="59"/>
  <c r="F72" i="59"/>
  <c r="E72" i="59"/>
  <c r="D72" i="59"/>
  <c r="C72" i="59"/>
  <c r="B72" i="59"/>
  <c r="N71" i="59"/>
  <c r="M71" i="59"/>
  <c r="L71" i="59"/>
  <c r="K71" i="59"/>
  <c r="J71" i="59"/>
  <c r="I71" i="59"/>
  <c r="H71" i="59"/>
  <c r="G71" i="59"/>
  <c r="F71" i="59"/>
  <c r="E71" i="59"/>
  <c r="D71" i="59"/>
  <c r="C71" i="59"/>
  <c r="B71" i="59"/>
  <c r="N70" i="59"/>
  <c r="M70" i="59"/>
  <c r="L70" i="59"/>
  <c r="K70" i="59"/>
  <c r="J70" i="59"/>
  <c r="I70" i="59"/>
  <c r="H70" i="59"/>
  <c r="G70" i="59"/>
  <c r="F70" i="59"/>
  <c r="E70" i="59"/>
  <c r="D70" i="59"/>
  <c r="C70" i="59"/>
  <c r="B70" i="59"/>
  <c r="N69" i="59"/>
  <c r="M69" i="59"/>
  <c r="L69" i="59"/>
  <c r="K69" i="59"/>
  <c r="J69" i="59"/>
  <c r="I69" i="59"/>
  <c r="H69" i="59"/>
  <c r="G69" i="59"/>
  <c r="F69" i="59"/>
  <c r="E69" i="59"/>
  <c r="D69" i="59"/>
  <c r="C69" i="59"/>
  <c r="B69" i="59"/>
  <c r="N68" i="59"/>
  <c r="M68" i="59"/>
  <c r="L68" i="59"/>
  <c r="K68" i="59"/>
  <c r="J68" i="59"/>
  <c r="I68" i="59"/>
  <c r="H68" i="59"/>
  <c r="G68" i="59"/>
  <c r="F68" i="59"/>
  <c r="E68" i="59"/>
  <c r="D68" i="59"/>
  <c r="C68" i="59"/>
  <c r="B68" i="59"/>
  <c r="N67" i="59"/>
  <c r="M67" i="59"/>
  <c r="L67" i="59"/>
  <c r="K67" i="59"/>
  <c r="J67" i="59"/>
  <c r="I67" i="59"/>
  <c r="H67" i="59"/>
  <c r="G67" i="59"/>
  <c r="F67" i="59"/>
  <c r="E67" i="59"/>
  <c r="D67" i="59"/>
  <c r="C67" i="59"/>
  <c r="B67" i="59"/>
  <c r="N66" i="59"/>
  <c r="M66" i="59"/>
  <c r="L66" i="59"/>
  <c r="K66" i="59"/>
  <c r="J66" i="59"/>
  <c r="I66" i="59"/>
  <c r="H66" i="59"/>
  <c r="G66" i="59"/>
  <c r="F66" i="59"/>
  <c r="E66" i="59"/>
  <c r="D66" i="59"/>
  <c r="C66" i="59"/>
  <c r="B66" i="59"/>
  <c r="N65" i="59"/>
  <c r="M65" i="59"/>
  <c r="L65" i="59"/>
  <c r="K65" i="59"/>
  <c r="J65" i="59"/>
  <c r="I65" i="59"/>
  <c r="H65" i="59"/>
  <c r="G65" i="59"/>
  <c r="F65" i="59"/>
  <c r="E65" i="59"/>
  <c r="D65" i="59"/>
  <c r="C65" i="59"/>
  <c r="B65" i="59"/>
  <c r="N64" i="59"/>
  <c r="M64" i="59"/>
  <c r="L64" i="59"/>
  <c r="K64" i="59"/>
  <c r="J64" i="59"/>
  <c r="I64" i="59"/>
  <c r="H64" i="59"/>
  <c r="G64" i="59"/>
  <c r="F64" i="59"/>
  <c r="E64" i="59"/>
  <c r="D64" i="59"/>
  <c r="C64" i="59"/>
  <c r="B64" i="59"/>
  <c r="N63" i="59"/>
  <c r="M63" i="59"/>
  <c r="L63" i="59"/>
  <c r="K63" i="59"/>
  <c r="J63" i="59"/>
  <c r="I63" i="59"/>
  <c r="H63" i="59"/>
  <c r="G63" i="59"/>
  <c r="F63" i="59"/>
  <c r="E63" i="59"/>
  <c r="D63" i="59"/>
  <c r="C63" i="59"/>
  <c r="B63" i="59"/>
  <c r="N62" i="59"/>
  <c r="M62" i="59"/>
  <c r="L62" i="59"/>
  <c r="K62" i="59"/>
  <c r="J62" i="59"/>
  <c r="I62" i="59"/>
  <c r="H62" i="59"/>
  <c r="G62" i="59"/>
  <c r="F62" i="59"/>
  <c r="E62" i="59"/>
  <c r="D62" i="59"/>
  <c r="C62" i="59"/>
  <c r="B62" i="59"/>
  <c r="N61" i="59"/>
  <c r="M61" i="59"/>
  <c r="L61" i="59"/>
  <c r="K61" i="59"/>
  <c r="J61" i="59"/>
  <c r="I61" i="59"/>
  <c r="H61" i="59"/>
  <c r="G61" i="59"/>
  <c r="F61" i="59"/>
  <c r="E61" i="59"/>
  <c r="D61" i="59"/>
  <c r="C61" i="59"/>
  <c r="B61" i="59"/>
  <c r="N60" i="59"/>
  <c r="M60" i="59"/>
  <c r="L60" i="59"/>
  <c r="K60" i="59"/>
  <c r="J60" i="59"/>
  <c r="I60" i="59"/>
  <c r="H60" i="59"/>
  <c r="G60" i="59"/>
  <c r="F60" i="59"/>
  <c r="E60" i="59"/>
  <c r="D60" i="59"/>
  <c r="C60" i="59"/>
  <c r="B60" i="59"/>
  <c r="N59" i="59"/>
  <c r="M59" i="59"/>
  <c r="L59" i="59"/>
  <c r="K59" i="59"/>
  <c r="J59" i="59"/>
  <c r="I59" i="59"/>
  <c r="H59" i="59"/>
  <c r="G59" i="59"/>
  <c r="F59" i="59"/>
  <c r="E59" i="59"/>
  <c r="D59" i="59"/>
  <c r="C59" i="59"/>
  <c r="B59" i="59"/>
  <c r="N58" i="59"/>
  <c r="M58" i="59"/>
  <c r="L58" i="59"/>
  <c r="K58" i="59"/>
  <c r="J58" i="59"/>
  <c r="I58" i="59"/>
  <c r="H58" i="59"/>
  <c r="G58" i="59"/>
  <c r="F58" i="59"/>
  <c r="E58" i="59"/>
  <c r="D58" i="59"/>
  <c r="C58" i="59"/>
  <c r="B58" i="59"/>
  <c r="N57" i="59"/>
  <c r="M57" i="59"/>
  <c r="L57" i="59"/>
  <c r="K57" i="59"/>
  <c r="J57" i="59"/>
  <c r="I57" i="59"/>
  <c r="H57" i="59"/>
  <c r="G57" i="59"/>
  <c r="F57" i="59"/>
  <c r="E57" i="59"/>
  <c r="D57" i="59"/>
  <c r="C57" i="59"/>
  <c r="B57" i="59"/>
  <c r="N56" i="59"/>
  <c r="M56" i="59"/>
  <c r="L56" i="59"/>
  <c r="K56" i="59"/>
  <c r="J56" i="59"/>
  <c r="I56" i="59"/>
  <c r="H56" i="59"/>
  <c r="G56" i="59"/>
  <c r="F56" i="59"/>
  <c r="E56" i="59"/>
  <c r="D56" i="59"/>
  <c r="C56" i="59"/>
  <c r="B56" i="59"/>
  <c r="N55" i="59"/>
  <c r="M55" i="59"/>
  <c r="L55" i="59"/>
  <c r="K55" i="59"/>
  <c r="J55" i="59"/>
  <c r="I55" i="59"/>
  <c r="H55" i="59"/>
  <c r="G55" i="59"/>
  <c r="F55" i="59"/>
  <c r="E55" i="59"/>
  <c r="D55" i="59"/>
  <c r="C55" i="59"/>
  <c r="B55" i="59"/>
  <c r="N54" i="59"/>
  <c r="M54" i="59"/>
  <c r="L54" i="59"/>
  <c r="K54" i="59"/>
  <c r="J54" i="59"/>
  <c r="I54" i="59"/>
  <c r="H54" i="59"/>
  <c r="G54" i="59"/>
  <c r="F54" i="59"/>
  <c r="E54" i="59"/>
  <c r="D54" i="59"/>
  <c r="C54" i="59"/>
  <c r="B54" i="59"/>
  <c r="N53" i="59"/>
  <c r="M53" i="59"/>
  <c r="L53" i="59"/>
  <c r="K53" i="59"/>
  <c r="J53" i="59"/>
  <c r="I53" i="59"/>
  <c r="H53" i="59"/>
  <c r="G53" i="59"/>
  <c r="F53" i="59"/>
  <c r="E53" i="59"/>
  <c r="D53" i="59"/>
  <c r="C53" i="59"/>
  <c r="B53" i="59"/>
  <c r="N52" i="59"/>
  <c r="M52" i="59"/>
  <c r="L52" i="59"/>
  <c r="K52" i="59"/>
  <c r="J52" i="59"/>
  <c r="I52" i="59"/>
  <c r="H52" i="59"/>
  <c r="G52" i="59"/>
  <c r="F52" i="59"/>
  <c r="E52" i="59"/>
  <c r="D52" i="59"/>
  <c r="C52" i="59"/>
  <c r="B52" i="59"/>
  <c r="N51" i="59"/>
  <c r="M51" i="59"/>
  <c r="L51" i="59"/>
  <c r="K51" i="59"/>
  <c r="J51" i="59"/>
  <c r="I51" i="59"/>
  <c r="H51" i="59"/>
  <c r="G51" i="59"/>
  <c r="F51" i="59"/>
  <c r="E51" i="59"/>
  <c r="D51" i="59"/>
  <c r="C51" i="59"/>
  <c r="B51" i="59"/>
  <c r="N50" i="59"/>
  <c r="M50" i="59"/>
  <c r="L50" i="59"/>
  <c r="K50" i="59"/>
  <c r="J50" i="59"/>
  <c r="I50" i="59"/>
  <c r="H50" i="59"/>
  <c r="G50" i="59"/>
  <c r="F50" i="59"/>
  <c r="E50" i="59"/>
  <c r="D50" i="59"/>
  <c r="C50" i="59"/>
  <c r="B50" i="59"/>
  <c r="N49" i="59"/>
  <c r="M49" i="59"/>
  <c r="L49" i="59"/>
  <c r="K49" i="59"/>
  <c r="J49" i="59"/>
  <c r="I49" i="59"/>
  <c r="H49" i="59"/>
  <c r="G49" i="59"/>
  <c r="F49" i="59"/>
  <c r="E49" i="59"/>
  <c r="D49" i="59"/>
  <c r="C49" i="59"/>
  <c r="B49" i="59"/>
  <c r="N48" i="59"/>
  <c r="M48" i="59"/>
  <c r="L48" i="59"/>
  <c r="K48" i="59"/>
  <c r="J48" i="59"/>
  <c r="I48" i="59"/>
  <c r="H48" i="59"/>
  <c r="G48" i="59"/>
  <c r="F48" i="59"/>
  <c r="E48" i="59"/>
  <c r="D48" i="59"/>
  <c r="C48" i="59"/>
  <c r="B48" i="59"/>
  <c r="N47" i="59"/>
  <c r="M47" i="59"/>
  <c r="L47" i="59"/>
  <c r="K47" i="59"/>
  <c r="J47" i="59"/>
  <c r="I47" i="59"/>
  <c r="H47" i="59"/>
  <c r="G47" i="59"/>
  <c r="F47" i="59"/>
  <c r="E47" i="59"/>
  <c r="D47" i="59"/>
  <c r="C47" i="59"/>
  <c r="B47" i="59"/>
  <c r="N46" i="59"/>
  <c r="M46" i="59"/>
  <c r="L46" i="59"/>
  <c r="K46" i="59"/>
  <c r="J46" i="59"/>
  <c r="I46" i="59"/>
  <c r="H46" i="59"/>
  <c r="G46" i="59"/>
  <c r="F46" i="59"/>
  <c r="E46" i="59"/>
  <c r="D46" i="59"/>
  <c r="C46" i="59"/>
  <c r="B46" i="59"/>
  <c r="N45" i="59"/>
  <c r="M45" i="59"/>
  <c r="L45" i="59"/>
  <c r="K45" i="59"/>
  <c r="J45" i="59"/>
  <c r="I45" i="59"/>
  <c r="H45" i="59"/>
  <c r="G45" i="59"/>
  <c r="F45" i="59"/>
  <c r="E45" i="59"/>
  <c r="D45" i="59"/>
  <c r="C45" i="59"/>
  <c r="B45" i="59"/>
  <c r="N44" i="59"/>
  <c r="M44" i="59"/>
  <c r="L44" i="59"/>
  <c r="K44" i="59"/>
  <c r="J44" i="59"/>
  <c r="I44" i="59"/>
  <c r="H44" i="59"/>
  <c r="G44" i="59"/>
  <c r="F44" i="59"/>
  <c r="E44" i="59"/>
  <c r="D44" i="59"/>
  <c r="C44" i="59"/>
  <c r="B44" i="59"/>
  <c r="N43" i="59"/>
  <c r="M43" i="59"/>
  <c r="L43" i="59"/>
  <c r="K43" i="59"/>
  <c r="J43" i="59"/>
  <c r="I43" i="59"/>
  <c r="H43" i="59"/>
  <c r="G43" i="59"/>
  <c r="F43" i="59"/>
  <c r="E43" i="59"/>
  <c r="D43" i="59"/>
  <c r="C43" i="59"/>
  <c r="B43" i="59"/>
  <c r="N42" i="59"/>
  <c r="M42" i="59"/>
  <c r="L42" i="59"/>
  <c r="K42" i="59"/>
  <c r="J42" i="59"/>
  <c r="I42" i="59"/>
  <c r="H42" i="59"/>
  <c r="G42" i="59"/>
  <c r="F42" i="59"/>
  <c r="E42" i="59"/>
  <c r="D42" i="59"/>
  <c r="C42" i="59"/>
  <c r="B42" i="59"/>
  <c r="N41" i="59"/>
  <c r="M41" i="59"/>
  <c r="L41" i="59"/>
  <c r="K41" i="59"/>
  <c r="J41" i="59"/>
  <c r="I41" i="59"/>
  <c r="H41" i="59"/>
  <c r="G41" i="59"/>
  <c r="F41" i="59"/>
  <c r="E41" i="59"/>
  <c r="D41" i="59"/>
  <c r="C41" i="59"/>
  <c r="B41" i="59"/>
  <c r="N40" i="59"/>
  <c r="M40" i="59"/>
  <c r="L40" i="59"/>
  <c r="K40" i="59"/>
  <c r="J40" i="59"/>
  <c r="I40" i="59"/>
  <c r="H40" i="59"/>
  <c r="G40" i="59"/>
  <c r="F40" i="59"/>
  <c r="E40" i="59"/>
  <c r="D40" i="59"/>
  <c r="C40" i="59"/>
  <c r="B40" i="59"/>
  <c r="N39" i="59"/>
  <c r="M39" i="59"/>
  <c r="L39" i="59"/>
  <c r="K39" i="59"/>
  <c r="J39" i="59"/>
  <c r="I39" i="59"/>
  <c r="H39" i="59"/>
  <c r="G39" i="59"/>
  <c r="F39" i="59"/>
  <c r="E39" i="59"/>
  <c r="D39" i="59"/>
  <c r="C39" i="59"/>
  <c r="B39" i="59"/>
  <c r="N38" i="59"/>
  <c r="M38" i="59"/>
  <c r="L38" i="59"/>
  <c r="K38" i="59"/>
  <c r="J38" i="59"/>
  <c r="I38" i="59"/>
  <c r="H38" i="59"/>
  <c r="G38" i="59"/>
  <c r="F38" i="59"/>
  <c r="E38" i="59"/>
  <c r="D38" i="59"/>
  <c r="C38" i="59"/>
  <c r="B38" i="59"/>
  <c r="N37" i="59"/>
  <c r="M37" i="59"/>
  <c r="L37" i="59"/>
  <c r="K37" i="59"/>
  <c r="J37" i="59"/>
  <c r="I37" i="59"/>
  <c r="H37" i="59"/>
  <c r="G37" i="59"/>
  <c r="F37" i="59"/>
  <c r="E37" i="59"/>
  <c r="D37" i="59"/>
  <c r="C37" i="59"/>
  <c r="B37" i="59"/>
  <c r="N36" i="59"/>
  <c r="M36" i="59"/>
  <c r="L36" i="59"/>
  <c r="K36" i="59"/>
  <c r="J36" i="59"/>
  <c r="I36" i="59"/>
  <c r="H36" i="59"/>
  <c r="G36" i="59"/>
  <c r="F36" i="59"/>
  <c r="E36" i="59"/>
  <c r="D36" i="59"/>
  <c r="C36" i="59"/>
  <c r="B36" i="59"/>
  <c r="N35" i="59"/>
  <c r="M35" i="59"/>
  <c r="L35" i="59"/>
  <c r="K35" i="59"/>
  <c r="J35" i="59"/>
  <c r="I35" i="59"/>
  <c r="H35" i="59"/>
  <c r="G35" i="59"/>
  <c r="F35" i="59"/>
  <c r="E35" i="59"/>
  <c r="D35" i="59"/>
  <c r="C35" i="59"/>
  <c r="B35" i="59"/>
  <c r="N34" i="59"/>
  <c r="M34" i="59"/>
  <c r="L34" i="59"/>
  <c r="K34" i="59"/>
  <c r="J34" i="59"/>
  <c r="I34" i="59"/>
  <c r="H34" i="59"/>
  <c r="G34" i="59"/>
  <c r="F34" i="59"/>
  <c r="E34" i="59"/>
  <c r="D34" i="59"/>
  <c r="C34" i="59"/>
  <c r="B34" i="59"/>
  <c r="N33" i="59"/>
  <c r="M33" i="59"/>
  <c r="L33" i="59"/>
  <c r="K33" i="59"/>
  <c r="J33" i="59"/>
  <c r="I33" i="59"/>
  <c r="H33" i="59"/>
  <c r="G33" i="59"/>
  <c r="F33" i="59"/>
  <c r="E33" i="59"/>
  <c r="D33" i="59"/>
  <c r="C33" i="59"/>
  <c r="B33" i="59"/>
  <c r="N32" i="59"/>
  <c r="M32" i="59"/>
  <c r="L32" i="59"/>
  <c r="K32" i="59"/>
  <c r="J32" i="59"/>
  <c r="I32" i="59"/>
  <c r="H32" i="59"/>
  <c r="G32" i="59"/>
  <c r="F32" i="59"/>
  <c r="E32" i="59"/>
  <c r="D32" i="59"/>
  <c r="C32" i="59"/>
  <c r="B32" i="59"/>
  <c r="N31" i="59"/>
  <c r="M31" i="59"/>
  <c r="L31" i="59"/>
  <c r="K31" i="59"/>
  <c r="J31" i="59"/>
  <c r="I31" i="59"/>
  <c r="H31" i="59"/>
  <c r="G31" i="59"/>
  <c r="F31" i="59"/>
  <c r="E31" i="59"/>
  <c r="D31" i="59"/>
  <c r="C31" i="59"/>
  <c r="B31" i="59"/>
  <c r="N29" i="59"/>
  <c r="M29" i="59"/>
  <c r="L29" i="59"/>
  <c r="K29" i="59"/>
  <c r="J29" i="59"/>
  <c r="I29" i="59"/>
  <c r="H29" i="59"/>
  <c r="G29" i="59"/>
  <c r="F29" i="59"/>
  <c r="E29" i="59"/>
  <c r="D29" i="59"/>
  <c r="C29" i="59"/>
  <c r="B29" i="59"/>
  <c r="N28" i="59"/>
  <c r="M28" i="59"/>
  <c r="L28" i="59"/>
  <c r="K28" i="59"/>
  <c r="J28" i="59"/>
  <c r="I28" i="59"/>
  <c r="H28" i="59"/>
  <c r="G28" i="59"/>
  <c r="F28" i="59"/>
  <c r="E28" i="59"/>
  <c r="D28" i="59"/>
  <c r="C28" i="59"/>
  <c r="B28" i="59"/>
  <c r="N27" i="59"/>
  <c r="M27" i="59"/>
  <c r="L27" i="59"/>
  <c r="K27" i="59"/>
  <c r="J27" i="59"/>
  <c r="I27" i="59"/>
  <c r="H27" i="59"/>
  <c r="G27" i="59"/>
  <c r="F27" i="59"/>
  <c r="E27" i="59"/>
  <c r="D27" i="59"/>
  <c r="C27" i="59"/>
  <c r="B27" i="59"/>
  <c r="N26" i="59"/>
  <c r="M26" i="59"/>
  <c r="L26" i="59"/>
  <c r="K26" i="59"/>
  <c r="J26" i="59"/>
  <c r="I26" i="59"/>
  <c r="H26" i="59"/>
  <c r="G26" i="59"/>
  <c r="F26" i="59"/>
  <c r="E26" i="59"/>
  <c r="D26" i="59"/>
  <c r="C26" i="59"/>
  <c r="B26" i="59"/>
  <c r="N25" i="59"/>
  <c r="M25" i="59"/>
  <c r="L25" i="59"/>
  <c r="K25" i="59"/>
  <c r="J25" i="59"/>
  <c r="I25" i="59"/>
  <c r="H25" i="59"/>
  <c r="G25" i="59"/>
  <c r="F25" i="59"/>
  <c r="E25" i="59"/>
  <c r="D25" i="59"/>
  <c r="C25" i="59"/>
  <c r="B25" i="59"/>
  <c r="N24" i="59"/>
  <c r="M24" i="59"/>
  <c r="L24" i="59"/>
  <c r="K24" i="59"/>
  <c r="J24" i="59"/>
  <c r="I24" i="59"/>
  <c r="H24" i="59"/>
  <c r="G24" i="59"/>
  <c r="F24" i="59"/>
  <c r="E24" i="59"/>
  <c r="D24" i="59"/>
  <c r="C24" i="59"/>
  <c r="B24" i="59"/>
  <c r="N23" i="59"/>
  <c r="M23" i="59"/>
  <c r="L23" i="59"/>
  <c r="K23" i="59"/>
  <c r="J23" i="59"/>
  <c r="I23" i="59"/>
  <c r="H23" i="59"/>
  <c r="G23" i="59"/>
  <c r="F23" i="59"/>
  <c r="E23" i="59"/>
  <c r="D23" i="59"/>
  <c r="C23" i="59"/>
  <c r="B23" i="59"/>
  <c r="N22" i="59"/>
  <c r="M22" i="59"/>
  <c r="L22" i="59"/>
  <c r="K22" i="59"/>
  <c r="J22" i="59"/>
  <c r="I22" i="59"/>
  <c r="H22" i="59"/>
  <c r="G22" i="59"/>
  <c r="F22" i="59"/>
  <c r="E22" i="59"/>
  <c r="D22" i="59"/>
  <c r="C22" i="59"/>
  <c r="B22" i="59"/>
  <c r="N21" i="59"/>
  <c r="M21" i="59"/>
  <c r="L21" i="59"/>
  <c r="K21" i="59"/>
  <c r="J21" i="59"/>
  <c r="I21" i="59"/>
  <c r="H21" i="59"/>
  <c r="G21" i="59"/>
  <c r="F21" i="59"/>
  <c r="E21" i="59"/>
  <c r="D21" i="59"/>
  <c r="C21" i="59"/>
  <c r="B21" i="59"/>
  <c r="N20" i="59"/>
  <c r="M20" i="59"/>
  <c r="L20" i="59"/>
  <c r="K20" i="59"/>
  <c r="J20" i="59"/>
  <c r="I20" i="59"/>
  <c r="H20" i="59"/>
  <c r="G20" i="59"/>
  <c r="F20" i="59"/>
  <c r="E20" i="59"/>
  <c r="D20" i="59"/>
  <c r="C20" i="59"/>
  <c r="B20" i="59"/>
  <c r="N19" i="59"/>
  <c r="M19" i="59"/>
  <c r="L19" i="59"/>
  <c r="K19" i="59"/>
  <c r="J19" i="59"/>
  <c r="I19" i="59"/>
  <c r="H19" i="59"/>
  <c r="G19" i="59"/>
  <c r="F19" i="59"/>
  <c r="E19" i="59"/>
  <c r="D19" i="59"/>
  <c r="C19" i="59"/>
  <c r="B19" i="59"/>
  <c r="N18" i="59"/>
  <c r="M18" i="59"/>
  <c r="L18" i="59"/>
  <c r="K18" i="59"/>
  <c r="J18" i="59"/>
  <c r="I18" i="59"/>
  <c r="H18" i="59"/>
  <c r="G18" i="59"/>
  <c r="F18" i="59"/>
  <c r="E18" i="59"/>
  <c r="D18" i="59"/>
  <c r="C18" i="59"/>
  <c r="B18" i="59"/>
  <c r="N17" i="59"/>
  <c r="M17" i="59"/>
  <c r="L17" i="59"/>
  <c r="K17" i="59"/>
  <c r="J17" i="59"/>
  <c r="I17" i="59"/>
  <c r="H17" i="59"/>
  <c r="G17" i="59"/>
  <c r="F17" i="59"/>
  <c r="E17" i="59"/>
  <c r="D17" i="59"/>
  <c r="C17" i="59"/>
  <c r="B17" i="59"/>
  <c r="N16" i="59"/>
  <c r="M16" i="59"/>
  <c r="L16" i="59"/>
  <c r="K16" i="59"/>
  <c r="J16" i="59"/>
  <c r="I16" i="59"/>
  <c r="H16" i="59"/>
  <c r="G16" i="59"/>
  <c r="F16" i="59"/>
  <c r="E16" i="59"/>
  <c r="D16" i="59"/>
  <c r="C16" i="59"/>
  <c r="B16" i="59"/>
  <c r="N15" i="59"/>
  <c r="M15" i="59"/>
  <c r="L15" i="59"/>
  <c r="K15" i="59"/>
  <c r="J15" i="59"/>
  <c r="I15" i="59"/>
  <c r="H15" i="59"/>
  <c r="G15" i="59"/>
  <c r="F15" i="59"/>
  <c r="E15" i="59"/>
  <c r="D15" i="59"/>
  <c r="C15" i="59"/>
  <c r="B15" i="59"/>
  <c r="N14" i="59"/>
  <c r="M14" i="59"/>
  <c r="L14" i="59"/>
  <c r="K14" i="59"/>
  <c r="J14" i="59"/>
  <c r="I14" i="59"/>
  <c r="H14" i="59"/>
  <c r="G14" i="59"/>
  <c r="F14" i="59"/>
  <c r="E14" i="59"/>
  <c r="D14" i="59"/>
  <c r="C14" i="59"/>
  <c r="B14" i="59"/>
  <c r="N13" i="59"/>
  <c r="M13" i="59"/>
  <c r="L13" i="59"/>
  <c r="K13" i="59"/>
  <c r="J13" i="59"/>
  <c r="I13" i="59"/>
  <c r="H13" i="59"/>
  <c r="G13" i="59"/>
  <c r="F13" i="59"/>
  <c r="E13" i="59"/>
  <c r="D13" i="59"/>
  <c r="C13" i="59"/>
  <c r="B13" i="59"/>
  <c r="N12" i="59"/>
  <c r="M12" i="59"/>
  <c r="L12" i="59"/>
  <c r="K12" i="59"/>
  <c r="J12" i="59"/>
  <c r="I12" i="59"/>
  <c r="H12" i="59"/>
  <c r="G12" i="59"/>
  <c r="F12" i="59"/>
  <c r="E12" i="59"/>
  <c r="D12" i="59"/>
  <c r="C12" i="59"/>
  <c r="B12" i="59"/>
  <c r="N11" i="59"/>
  <c r="M11" i="59"/>
  <c r="L11" i="59"/>
  <c r="K11" i="59"/>
  <c r="J11" i="59"/>
  <c r="I11" i="59"/>
  <c r="H11" i="59"/>
  <c r="G11" i="59"/>
  <c r="F11" i="59"/>
  <c r="E11" i="59"/>
  <c r="D11" i="59"/>
  <c r="C11" i="59"/>
  <c r="B11" i="59"/>
  <c r="N10" i="59"/>
  <c r="M10" i="59"/>
  <c r="L10" i="59"/>
  <c r="K10" i="59"/>
  <c r="J10" i="59"/>
  <c r="I10" i="59"/>
  <c r="H10" i="59"/>
  <c r="G10" i="59"/>
  <c r="F10" i="59"/>
  <c r="E10" i="59"/>
  <c r="D10" i="59"/>
  <c r="C10" i="59"/>
  <c r="B10" i="59"/>
  <c r="N9" i="59"/>
  <c r="M9" i="59"/>
  <c r="L9" i="59"/>
  <c r="K9" i="59"/>
  <c r="J9" i="59"/>
  <c r="I9" i="59"/>
  <c r="H9" i="59"/>
  <c r="G9" i="59"/>
  <c r="F9" i="59"/>
  <c r="E9" i="59"/>
  <c r="D9" i="59"/>
  <c r="C9" i="59"/>
  <c r="B9" i="59"/>
  <c r="N8" i="59"/>
  <c r="M8" i="59"/>
  <c r="L8" i="59"/>
  <c r="K8" i="59"/>
  <c r="J8" i="59"/>
  <c r="I8" i="59"/>
  <c r="H8" i="59"/>
  <c r="G8" i="59"/>
  <c r="F8" i="59"/>
  <c r="E8" i="59"/>
  <c r="D8" i="59"/>
  <c r="C8" i="59"/>
  <c r="B8" i="59"/>
  <c r="N7" i="59"/>
  <c r="M7" i="59"/>
  <c r="L7" i="59"/>
  <c r="K7" i="59"/>
  <c r="J7" i="59"/>
  <c r="I7" i="59"/>
  <c r="H7" i="59"/>
  <c r="G7" i="59"/>
  <c r="F7" i="59"/>
  <c r="E7" i="59"/>
  <c r="D7" i="59"/>
  <c r="C7" i="59"/>
  <c r="A2" i="59"/>
  <c r="A3" i="54"/>
  <c r="A2" i="53"/>
  <c r="F7" i="26"/>
  <c r="B33" i="51"/>
  <c r="C33" i="51"/>
  <c r="D33" i="51"/>
  <c r="E33" i="51"/>
  <c r="F33" i="51"/>
  <c r="G33" i="51"/>
  <c r="J33" i="51"/>
  <c r="I33" i="51"/>
  <c r="H33" i="51"/>
  <c r="C8" i="17"/>
  <c r="D8" i="17"/>
  <c r="D9" i="17"/>
  <c r="D10" i="17"/>
  <c r="B74" i="4"/>
  <c r="C74" i="4"/>
  <c r="D74" i="4"/>
  <c r="E74" i="4"/>
  <c r="A2" i="55"/>
  <c r="E19" i="54"/>
  <c r="D19" i="54"/>
  <c r="C19" i="54"/>
  <c r="B19" i="54"/>
  <c r="E18" i="54"/>
  <c r="D18" i="54"/>
  <c r="C18" i="54"/>
  <c r="B18" i="54"/>
  <c r="E17" i="54"/>
  <c r="D17" i="54"/>
  <c r="C17" i="54"/>
  <c r="B17" i="54"/>
  <c r="E16" i="54"/>
  <c r="D16" i="54"/>
  <c r="C16" i="54"/>
  <c r="B16" i="54"/>
  <c r="E14" i="54"/>
  <c r="D14" i="54"/>
  <c r="C14" i="54"/>
  <c r="B14" i="54"/>
  <c r="E13" i="54"/>
  <c r="D13" i="54"/>
  <c r="C13" i="54"/>
  <c r="B13" i="54"/>
  <c r="E12" i="54"/>
  <c r="D12" i="54"/>
  <c r="C12" i="54"/>
  <c r="B12" i="54"/>
  <c r="E11" i="54"/>
  <c r="D11" i="54"/>
  <c r="C11" i="54"/>
  <c r="B11" i="54"/>
  <c r="E10" i="53"/>
  <c r="D10" i="53"/>
  <c r="C10" i="53"/>
  <c r="B10" i="53"/>
  <c r="E9" i="53"/>
  <c r="D9" i="53"/>
  <c r="C9" i="53"/>
  <c r="B9" i="53"/>
  <c r="E8" i="53"/>
  <c r="D8" i="53"/>
  <c r="C8" i="53"/>
  <c r="B8" i="53"/>
  <c r="E7" i="53"/>
  <c r="D7" i="53"/>
  <c r="C7" i="53"/>
  <c r="B7" i="53"/>
  <c r="A2" i="52"/>
  <c r="F172" i="52"/>
  <c r="F171" i="52"/>
  <c r="F170" i="52"/>
  <c r="F169" i="52"/>
  <c r="F168" i="52"/>
  <c r="F167" i="52"/>
  <c r="F166" i="52"/>
  <c r="F165" i="52"/>
  <c r="F164" i="52"/>
  <c r="F163" i="52"/>
  <c r="F162" i="52"/>
  <c r="F161" i="52"/>
  <c r="F160" i="52"/>
  <c r="F159" i="52"/>
  <c r="F158" i="52"/>
  <c r="F157" i="52"/>
  <c r="F155" i="52"/>
  <c r="F154" i="52"/>
  <c r="F153" i="52"/>
  <c r="F152" i="52"/>
  <c r="F151" i="52"/>
  <c r="F150" i="52"/>
  <c r="F149" i="52"/>
  <c r="F148" i="52"/>
  <c r="F147" i="52"/>
  <c r="F146" i="52"/>
  <c r="F145" i="52"/>
  <c r="F144" i="52"/>
  <c r="F143" i="52"/>
  <c r="F142" i="52"/>
  <c r="F141" i="52"/>
  <c r="F140" i="52"/>
  <c r="F139" i="52"/>
  <c r="F138" i="52"/>
  <c r="F137" i="52"/>
  <c r="F135" i="52"/>
  <c r="F134" i="52"/>
  <c r="F133" i="52"/>
  <c r="F132" i="52"/>
  <c r="F131" i="52"/>
  <c r="F130" i="52"/>
  <c r="F129" i="52"/>
  <c r="F128" i="52"/>
  <c r="F127" i="52"/>
  <c r="F126" i="52"/>
  <c r="F125" i="52"/>
  <c r="F124" i="52"/>
  <c r="F123" i="52"/>
  <c r="F122" i="52"/>
  <c r="F121" i="52"/>
  <c r="F120" i="52"/>
  <c r="F119" i="52"/>
  <c r="F118" i="52"/>
  <c r="F117" i="52"/>
  <c r="F116" i="52"/>
  <c r="F115" i="52"/>
  <c r="F114" i="52"/>
  <c r="J114" i="52" s="1"/>
  <c r="F113" i="52"/>
  <c r="F112" i="52"/>
  <c r="F111" i="52"/>
  <c r="J111" i="52" s="1"/>
  <c r="F110" i="52"/>
  <c r="F109" i="52"/>
  <c r="J109" i="52" s="1"/>
  <c r="F108" i="52"/>
  <c r="F107" i="52"/>
  <c r="F106" i="52"/>
  <c r="F102" i="52" s="1"/>
  <c r="F105" i="52"/>
  <c r="F104" i="52"/>
  <c r="F103" i="52"/>
  <c r="F101" i="52"/>
  <c r="F100" i="52"/>
  <c r="F99" i="52"/>
  <c r="F98" i="52"/>
  <c r="F97" i="52"/>
  <c r="J97" i="52" s="1"/>
  <c r="F96" i="52"/>
  <c r="F95" i="52"/>
  <c r="F94" i="52"/>
  <c r="F93" i="52"/>
  <c r="F92" i="52"/>
  <c r="F91" i="52"/>
  <c r="F89" i="52"/>
  <c r="F88" i="52"/>
  <c r="J88" i="52" s="1"/>
  <c r="F87" i="52"/>
  <c r="F86" i="52"/>
  <c r="F85" i="52"/>
  <c r="F84" i="52"/>
  <c r="F83" i="52"/>
  <c r="F82" i="52"/>
  <c r="F81" i="52"/>
  <c r="F80" i="52"/>
  <c r="F79" i="52"/>
  <c r="F78" i="52"/>
  <c r="F77" i="52"/>
  <c r="F76" i="52"/>
  <c r="F74" i="52"/>
  <c r="F73" i="52"/>
  <c r="F72" i="52"/>
  <c r="F71" i="52"/>
  <c r="J71" i="52" s="1"/>
  <c r="F70" i="52"/>
  <c r="F69" i="52"/>
  <c r="F68" i="52"/>
  <c r="F67" i="52"/>
  <c r="F66" i="52"/>
  <c r="F65" i="52"/>
  <c r="F63" i="52"/>
  <c r="F62" i="52"/>
  <c r="J62" i="52" s="1"/>
  <c r="F61" i="52"/>
  <c r="F60" i="52"/>
  <c r="F59" i="52"/>
  <c r="F58" i="52"/>
  <c r="F57" i="52"/>
  <c r="F56" i="52"/>
  <c r="F55" i="52"/>
  <c r="F54" i="52"/>
  <c r="F53" i="52"/>
  <c r="F52" i="52"/>
  <c r="F51" i="52"/>
  <c r="F50" i="52"/>
  <c r="F49" i="52"/>
  <c r="F47" i="52"/>
  <c r="F46" i="52"/>
  <c r="F45" i="52"/>
  <c r="J45" i="52" s="1"/>
  <c r="F44" i="52"/>
  <c r="F43" i="52"/>
  <c r="F42" i="52"/>
  <c r="F41" i="52"/>
  <c r="F40" i="52"/>
  <c r="J40" i="52" s="1"/>
  <c r="F39" i="52"/>
  <c r="F38" i="52"/>
  <c r="F37" i="52"/>
  <c r="J37" i="52" s="1"/>
  <c r="F36" i="52"/>
  <c r="F34" i="52"/>
  <c r="F33" i="52"/>
  <c r="F31" i="52"/>
  <c r="F30" i="52"/>
  <c r="F29" i="52"/>
  <c r="F28" i="52"/>
  <c r="F27" i="52"/>
  <c r="F26" i="52"/>
  <c r="F25" i="52"/>
  <c r="F24" i="52"/>
  <c r="J24" i="52" s="1"/>
  <c r="F23" i="52"/>
  <c r="F22" i="52"/>
  <c r="F21" i="52"/>
  <c r="F20" i="52"/>
  <c r="F19" i="52"/>
  <c r="F18" i="52"/>
  <c r="F17" i="52"/>
  <c r="F16" i="52"/>
  <c r="F15" i="52"/>
  <c r="F14" i="52"/>
  <c r="F13" i="52"/>
  <c r="F12" i="52"/>
  <c r="F11" i="52"/>
  <c r="J11" i="52" s="1"/>
  <c r="F9" i="52"/>
  <c r="E172" i="52"/>
  <c r="E171" i="52"/>
  <c r="E170" i="52"/>
  <c r="E169" i="52"/>
  <c r="I169" i="52" s="1"/>
  <c r="E168" i="52"/>
  <c r="E167" i="52"/>
  <c r="E166" i="52"/>
  <c r="E165" i="52"/>
  <c r="E164" i="52"/>
  <c r="E163" i="52"/>
  <c r="E162" i="52"/>
  <c r="E161" i="52"/>
  <c r="E160" i="52"/>
  <c r="E159" i="52"/>
  <c r="E158" i="52"/>
  <c r="E156" i="52" s="1"/>
  <c r="E157" i="52"/>
  <c r="E155" i="52"/>
  <c r="E154" i="52"/>
  <c r="I154" i="52" s="1"/>
  <c r="E153" i="52"/>
  <c r="E152" i="52"/>
  <c r="I152" i="52" s="1"/>
  <c r="E151" i="52"/>
  <c r="E150" i="52"/>
  <c r="E149" i="52"/>
  <c r="E148" i="52"/>
  <c r="E147" i="52"/>
  <c r="E146" i="52"/>
  <c r="E145" i="52"/>
  <c r="E144" i="52"/>
  <c r="I144" i="52" s="1"/>
  <c r="E143" i="52"/>
  <c r="E142" i="52"/>
  <c r="E141" i="52"/>
  <c r="I141" i="52" s="1"/>
  <c r="E140" i="52"/>
  <c r="E139" i="52"/>
  <c r="E138" i="52"/>
  <c r="I138" i="52" s="1"/>
  <c r="E137" i="52"/>
  <c r="E135" i="52"/>
  <c r="I135" i="52" s="1"/>
  <c r="E134" i="52"/>
  <c r="E133" i="52"/>
  <c r="E132" i="52"/>
  <c r="E131" i="52"/>
  <c r="E130" i="52"/>
  <c r="E129" i="52"/>
  <c r="E128" i="52"/>
  <c r="E127" i="52"/>
  <c r="I127" i="52" s="1"/>
  <c r="E126" i="52"/>
  <c r="E125" i="52"/>
  <c r="E124" i="52"/>
  <c r="E123" i="52"/>
  <c r="E122" i="52"/>
  <c r="E121" i="52"/>
  <c r="I121" i="52" s="1"/>
  <c r="E120" i="52"/>
  <c r="I120" i="52" s="1"/>
  <c r="E119" i="52"/>
  <c r="I119" i="52" s="1"/>
  <c r="E118" i="52"/>
  <c r="E117" i="52"/>
  <c r="E116" i="52"/>
  <c r="I116" i="52" s="1"/>
  <c r="E115" i="52"/>
  <c r="E114" i="52"/>
  <c r="E113" i="52"/>
  <c r="E112" i="52"/>
  <c r="E111" i="52"/>
  <c r="I111" i="52" s="1"/>
  <c r="E110" i="52"/>
  <c r="E109" i="52"/>
  <c r="I109" i="52" s="1"/>
  <c r="E108" i="52"/>
  <c r="E107" i="52"/>
  <c r="E106" i="52"/>
  <c r="E105" i="52"/>
  <c r="E104" i="52"/>
  <c r="E103" i="52"/>
  <c r="E101" i="52"/>
  <c r="E100" i="52"/>
  <c r="E99" i="52"/>
  <c r="E98" i="52"/>
  <c r="E97" i="52"/>
  <c r="E96" i="52"/>
  <c r="E95" i="52"/>
  <c r="I95" i="52" s="1"/>
  <c r="E94" i="52"/>
  <c r="I94" i="52" s="1"/>
  <c r="E93" i="52"/>
  <c r="E92" i="52"/>
  <c r="E91" i="52"/>
  <c r="E90" i="52" s="1"/>
  <c r="E89" i="52"/>
  <c r="E88" i="52"/>
  <c r="E87" i="52"/>
  <c r="E86" i="52"/>
  <c r="I86" i="52" s="1"/>
  <c r="E85" i="52"/>
  <c r="I85" i="52" s="1"/>
  <c r="E84" i="52"/>
  <c r="E83" i="52"/>
  <c r="E82" i="52"/>
  <c r="E81" i="52"/>
  <c r="E80" i="52"/>
  <c r="E79" i="52"/>
  <c r="E78" i="52"/>
  <c r="E77" i="52"/>
  <c r="I77" i="52" s="1"/>
  <c r="E76" i="52"/>
  <c r="E74" i="52"/>
  <c r="E73" i="52"/>
  <c r="I73" i="52" s="1"/>
  <c r="E72" i="52"/>
  <c r="E71" i="52"/>
  <c r="E70" i="52"/>
  <c r="E69" i="52"/>
  <c r="E68" i="52"/>
  <c r="I68" i="52" s="1"/>
  <c r="E67" i="52"/>
  <c r="E66" i="52"/>
  <c r="E65" i="52"/>
  <c r="E64" i="52" s="1"/>
  <c r="E63" i="52"/>
  <c r="E62" i="52"/>
  <c r="E61" i="52"/>
  <c r="E60" i="52"/>
  <c r="E59" i="52"/>
  <c r="I59" i="52" s="1"/>
  <c r="E58" i="52"/>
  <c r="E57" i="52"/>
  <c r="E56" i="52"/>
  <c r="E55" i="52"/>
  <c r="E54" i="52"/>
  <c r="E53" i="52"/>
  <c r="E52" i="52"/>
  <c r="E51" i="52"/>
  <c r="E50" i="52"/>
  <c r="E49" i="52"/>
  <c r="E47" i="52"/>
  <c r="I47" i="52" s="1"/>
  <c r="E46" i="52"/>
  <c r="E45" i="52"/>
  <c r="E44" i="52"/>
  <c r="E43" i="52"/>
  <c r="E42" i="52"/>
  <c r="I42" i="52" s="1"/>
  <c r="E41" i="52"/>
  <c r="E40" i="52"/>
  <c r="E39" i="52"/>
  <c r="I39" i="52" s="1"/>
  <c r="E38" i="52"/>
  <c r="E37" i="52"/>
  <c r="E36" i="52"/>
  <c r="E34" i="52"/>
  <c r="E33" i="52"/>
  <c r="E31" i="52"/>
  <c r="E30" i="52"/>
  <c r="E29" i="52"/>
  <c r="I29" i="52" s="1"/>
  <c r="E28" i="52"/>
  <c r="E27" i="52"/>
  <c r="E26" i="52"/>
  <c r="E25" i="52"/>
  <c r="E24" i="52"/>
  <c r="I24" i="52" s="1"/>
  <c r="E23" i="52"/>
  <c r="E22" i="52"/>
  <c r="E21" i="52"/>
  <c r="I21" i="52" s="1"/>
  <c r="E20" i="52"/>
  <c r="E19" i="52"/>
  <c r="E18" i="52"/>
  <c r="I18" i="52" s="1"/>
  <c r="E17" i="52"/>
  <c r="I17" i="52" s="1"/>
  <c r="E16" i="52"/>
  <c r="I16" i="52" s="1"/>
  <c r="E15" i="52"/>
  <c r="E14" i="52"/>
  <c r="E13" i="52"/>
  <c r="I13" i="52" s="1"/>
  <c r="E12" i="52"/>
  <c r="E11" i="52"/>
  <c r="E9" i="52"/>
  <c r="D172" i="52"/>
  <c r="D171" i="52"/>
  <c r="D170" i="52"/>
  <c r="D169" i="52"/>
  <c r="H169" i="52" s="1"/>
  <c r="D168" i="52"/>
  <c r="D167" i="52"/>
  <c r="D166" i="52"/>
  <c r="D165" i="52"/>
  <c r="D164" i="52"/>
  <c r="D163" i="52"/>
  <c r="D162" i="52"/>
  <c r="D161" i="52"/>
  <c r="H161" i="52" s="1"/>
  <c r="D160" i="52"/>
  <c r="D156" i="52" s="1"/>
  <c r="D159" i="52"/>
  <c r="D158" i="52"/>
  <c r="D157" i="52"/>
  <c r="D155" i="52"/>
  <c r="D154" i="52"/>
  <c r="H154" i="52" s="1"/>
  <c r="D153" i="52"/>
  <c r="H153" i="52" s="1"/>
  <c r="D152" i="52"/>
  <c r="D151" i="52"/>
  <c r="H151" i="52" s="1"/>
  <c r="D150" i="52"/>
  <c r="D149" i="52"/>
  <c r="D148" i="52"/>
  <c r="D147" i="52"/>
  <c r="H147" i="52" s="1"/>
  <c r="D146" i="52"/>
  <c r="D145" i="52"/>
  <c r="D144" i="52"/>
  <c r="D143" i="52"/>
  <c r="H143" i="52" s="1"/>
  <c r="D142" i="52"/>
  <c r="D141" i="52"/>
  <c r="D140" i="52"/>
  <c r="D139" i="52"/>
  <c r="D138" i="52"/>
  <c r="D137" i="52"/>
  <c r="D135" i="52"/>
  <c r="H135" i="52" s="1"/>
  <c r="D134" i="52"/>
  <c r="H134" i="52" s="1"/>
  <c r="D133" i="52"/>
  <c r="D132" i="52"/>
  <c r="D131" i="52"/>
  <c r="D130" i="52"/>
  <c r="D129" i="52"/>
  <c r="H129" i="52" s="1"/>
  <c r="D128" i="52"/>
  <c r="D127" i="52"/>
  <c r="D126" i="52"/>
  <c r="H126" i="52" s="1"/>
  <c r="D125" i="52"/>
  <c r="D124" i="52"/>
  <c r="D123" i="52"/>
  <c r="D122" i="52"/>
  <c r="D121" i="52"/>
  <c r="H121" i="52" s="1"/>
  <c r="D120" i="52"/>
  <c r="D119" i="52"/>
  <c r="H119" i="52" s="1"/>
  <c r="D118" i="52"/>
  <c r="H118" i="52" s="1"/>
  <c r="D117" i="52"/>
  <c r="D116" i="52"/>
  <c r="D115" i="52"/>
  <c r="D114" i="52"/>
  <c r="D113" i="52"/>
  <c r="H113" i="52" s="1"/>
  <c r="D112" i="52"/>
  <c r="D111" i="52"/>
  <c r="H111" i="52" s="1"/>
  <c r="D110" i="52"/>
  <c r="H110" i="52" s="1"/>
  <c r="D109" i="52"/>
  <c r="D108" i="52"/>
  <c r="D107" i="52"/>
  <c r="D106" i="52"/>
  <c r="H106" i="52" s="1"/>
  <c r="D105" i="52"/>
  <c r="H105" i="52" s="1"/>
  <c r="D104" i="52"/>
  <c r="D103" i="52"/>
  <c r="D101" i="52"/>
  <c r="H101" i="52" s="1"/>
  <c r="D100" i="52"/>
  <c r="D99" i="52"/>
  <c r="D98" i="52"/>
  <c r="D97" i="52"/>
  <c r="D96" i="52"/>
  <c r="H96" i="52" s="1"/>
  <c r="D95" i="52"/>
  <c r="D94" i="52"/>
  <c r="H94" i="52" s="1"/>
  <c r="D93" i="52"/>
  <c r="D90" i="52" s="1"/>
  <c r="D92" i="52"/>
  <c r="H92" i="52" s="1"/>
  <c r="D91" i="52"/>
  <c r="D89" i="52"/>
  <c r="D88" i="52"/>
  <c r="D87" i="52"/>
  <c r="H87" i="52" s="1"/>
  <c r="D86" i="52"/>
  <c r="H86" i="52" s="1"/>
  <c r="D85" i="52"/>
  <c r="H85" i="52" s="1"/>
  <c r="D84" i="52"/>
  <c r="H84" i="52" s="1"/>
  <c r="D83" i="52"/>
  <c r="D82" i="52"/>
  <c r="D81" i="52"/>
  <c r="D80" i="52"/>
  <c r="H80" i="52" s="1"/>
  <c r="D79" i="52"/>
  <c r="H79" i="52" s="1"/>
  <c r="D78" i="52"/>
  <c r="D77" i="52"/>
  <c r="H77" i="52" s="1"/>
  <c r="D76" i="52"/>
  <c r="H76" i="52" s="1"/>
  <c r="D74" i="52"/>
  <c r="D73" i="52"/>
  <c r="D72" i="52"/>
  <c r="D71" i="52"/>
  <c r="D70" i="52"/>
  <c r="H70" i="52" s="1"/>
  <c r="D69" i="52"/>
  <c r="D68" i="52"/>
  <c r="H68" i="52" s="1"/>
  <c r="D67" i="52"/>
  <c r="D66" i="52"/>
  <c r="D65" i="52"/>
  <c r="D63" i="52"/>
  <c r="D62" i="52"/>
  <c r="D61" i="52"/>
  <c r="H61" i="52" s="1"/>
  <c r="D60" i="52"/>
  <c r="D59" i="52"/>
  <c r="D58" i="52"/>
  <c r="H58" i="52" s="1"/>
  <c r="D57" i="52"/>
  <c r="D56" i="52"/>
  <c r="D55" i="52"/>
  <c r="D54" i="52"/>
  <c r="D53" i="52"/>
  <c r="H53" i="52" s="1"/>
  <c r="D52" i="52"/>
  <c r="D51" i="52"/>
  <c r="H51" i="52" s="1"/>
  <c r="D50" i="52"/>
  <c r="D48" i="52" s="1"/>
  <c r="D49" i="52"/>
  <c r="D47" i="52"/>
  <c r="D46" i="52"/>
  <c r="D45" i="52"/>
  <c r="D44" i="52"/>
  <c r="H44" i="52" s="1"/>
  <c r="D43" i="52"/>
  <c r="D42" i="52"/>
  <c r="H42" i="52" s="1"/>
  <c r="D41" i="52"/>
  <c r="H41" i="52" s="1"/>
  <c r="D40" i="52"/>
  <c r="D39" i="52"/>
  <c r="D38" i="52"/>
  <c r="D37" i="52"/>
  <c r="D36" i="52"/>
  <c r="D34" i="52"/>
  <c r="H34" i="52" s="1"/>
  <c r="D33" i="52"/>
  <c r="H33" i="52" s="1"/>
  <c r="D31" i="52"/>
  <c r="H31" i="52" s="1"/>
  <c r="D30" i="52"/>
  <c r="D29" i="52"/>
  <c r="D28" i="52"/>
  <c r="D27" i="52"/>
  <c r="D26" i="52"/>
  <c r="H26" i="52" s="1"/>
  <c r="D25" i="52"/>
  <c r="H25" i="52" s="1"/>
  <c r="D24" i="52"/>
  <c r="H24" i="52" s="1"/>
  <c r="D23" i="52"/>
  <c r="H23" i="52" s="1"/>
  <c r="D22" i="52"/>
  <c r="D21" i="52"/>
  <c r="D20" i="52"/>
  <c r="D19" i="52"/>
  <c r="D18" i="52"/>
  <c r="H18" i="52" s="1"/>
  <c r="D17" i="52"/>
  <c r="D16" i="52"/>
  <c r="H16" i="52" s="1"/>
  <c r="D15" i="52"/>
  <c r="H15" i="52" s="1"/>
  <c r="D14" i="52"/>
  <c r="D13" i="52"/>
  <c r="D12" i="52"/>
  <c r="D11" i="52"/>
  <c r="D9" i="52"/>
  <c r="H9" i="52" s="1"/>
  <c r="C172" i="52"/>
  <c r="C171" i="52"/>
  <c r="G171" i="52" s="1"/>
  <c r="C170" i="52"/>
  <c r="G170" i="52" s="1"/>
  <c r="C169" i="52"/>
  <c r="C168" i="52"/>
  <c r="C167" i="52"/>
  <c r="C166" i="52"/>
  <c r="C165" i="52"/>
  <c r="C164" i="52"/>
  <c r="C163" i="52"/>
  <c r="G163" i="52" s="1"/>
  <c r="C162" i="52"/>
  <c r="G162" i="52" s="1"/>
  <c r="C161" i="52"/>
  <c r="C160" i="52"/>
  <c r="C159" i="52"/>
  <c r="G159" i="52" s="1"/>
  <c r="C158" i="52"/>
  <c r="C157" i="52"/>
  <c r="C155" i="52"/>
  <c r="C154" i="52"/>
  <c r="G154" i="52" s="1"/>
  <c r="C153" i="52"/>
  <c r="G153" i="52" s="1"/>
  <c r="C152" i="52"/>
  <c r="C151" i="52"/>
  <c r="C150" i="52"/>
  <c r="G150" i="52" s="1"/>
  <c r="C149" i="52"/>
  <c r="C148" i="52"/>
  <c r="C147" i="52"/>
  <c r="C146" i="52"/>
  <c r="G146" i="52" s="1"/>
  <c r="C145" i="52"/>
  <c r="G145" i="52" s="1"/>
  <c r="C144" i="52"/>
  <c r="C143" i="52"/>
  <c r="C142" i="52"/>
  <c r="C141" i="52"/>
  <c r="C140" i="52"/>
  <c r="C139" i="52"/>
  <c r="G139" i="52" s="1"/>
  <c r="C138" i="52"/>
  <c r="G138" i="52" s="1"/>
  <c r="C137" i="52"/>
  <c r="G137" i="52" s="1"/>
  <c r="C135" i="52"/>
  <c r="C134" i="52"/>
  <c r="C133" i="52"/>
  <c r="C132" i="52"/>
  <c r="C131" i="52"/>
  <c r="C130" i="52"/>
  <c r="C129" i="52"/>
  <c r="C128" i="52"/>
  <c r="G128" i="52" s="1"/>
  <c r="C127" i="52"/>
  <c r="C126" i="52"/>
  <c r="C125" i="52"/>
  <c r="C124" i="52"/>
  <c r="C123" i="52"/>
  <c r="G123" i="52" s="1"/>
  <c r="C122" i="52"/>
  <c r="G122" i="52" s="1"/>
  <c r="C121" i="52"/>
  <c r="G121" i="52" s="1"/>
  <c r="C120" i="52"/>
  <c r="G120" i="52" s="1"/>
  <c r="C119" i="52"/>
  <c r="C118" i="52"/>
  <c r="C117" i="52"/>
  <c r="C116" i="52"/>
  <c r="C115" i="52"/>
  <c r="G115" i="52" s="1"/>
  <c r="C114" i="52"/>
  <c r="C113" i="52"/>
  <c r="G113" i="52" s="1"/>
  <c r="C112" i="52"/>
  <c r="G112" i="52" s="1"/>
  <c r="C111" i="52"/>
  <c r="C110" i="52"/>
  <c r="C109" i="52"/>
  <c r="C108" i="52"/>
  <c r="C107" i="52"/>
  <c r="C106" i="52"/>
  <c r="C105" i="52"/>
  <c r="G105" i="52" s="1"/>
  <c r="C104" i="52"/>
  <c r="G104" i="52" s="1"/>
  <c r="C103" i="52"/>
  <c r="C101" i="52"/>
  <c r="C100" i="52"/>
  <c r="C99" i="52"/>
  <c r="C98" i="52"/>
  <c r="C97" i="52"/>
  <c r="G97" i="52" s="1"/>
  <c r="C96" i="52"/>
  <c r="G96" i="52" s="1"/>
  <c r="C95" i="52"/>
  <c r="G95" i="52" s="1"/>
  <c r="C94" i="52"/>
  <c r="C93" i="52"/>
  <c r="C92" i="52"/>
  <c r="C91" i="52"/>
  <c r="C89" i="52"/>
  <c r="C88" i="52"/>
  <c r="C87" i="52"/>
  <c r="G87" i="52" s="1"/>
  <c r="C86" i="52"/>
  <c r="G86" i="52" s="1"/>
  <c r="C85" i="52"/>
  <c r="C84" i="52"/>
  <c r="C83" i="52"/>
  <c r="C82" i="52"/>
  <c r="C81" i="52"/>
  <c r="C80" i="52"/>
  <c r="C79" i="52"/>
  <c r="G79" i="52" s="1"/>
  <c r="C78" i="52"/>
  <c r="C77" i="52"/>
  <c r="G77" i="52" s="1"/>
  <c r="C76" i="52"/>
  <c r="C74" i="52"/>
  <c r="C73" i="52"/>
  <c r="G73" i="52" s="1"/>
  <c r="C72" i="52"/>
  <c r="C71" i="52"/>
  <c r="C70" i="52"/>
  <c r="G70" i="52" s="1"/>
  <c r="C69" i="52"/>
  <c r="G69" i="52" s="1"/>
  <c r="C68" i="52"/>
  <c r="C67" i="52"/>
  <c r="C66" i="52"/>
  <c r="C65" i="52"/>
  <c r="G65" i="52" s="1"/>
  <c r="C63" i="52"/>
  <c r="C62" i="52"/>
  <c r="C61" i="52"/>
  <c r="C60" i="52"/>
  <c r="G60" i="52" s="1"/>
  <c r="C59" i="52"/>
  <c r="C58" i="52"/>
  <c r="C57" i="52"/>
  <c r="C56" i="52"/>
  <c r="C55" i="52"/>
  <c r="G55" i="52" s="1"/>
  <c r="C54" i="52"/>
  <c r="C53" i="52"/>
  <c r="C52" i="52"/>
  <c r="G52" i="52" s="1"/>
  <c r="C51" i="52"/>
  <c r="C50" i="52"/>
  <c r="C49" i="52"/>
  <c r="C47" i="52"/>
  <c r="C46" i="52"/>
  <c r="C45" i="52"/>
  <c r="C44" i="52"/>
  <c r="G44" i="52" s="1"/>
  <c r="C43" i="52"/>
  <c r="G43" i="52" s="1"/>
  <c r="C42" i="52"/>
  <c r="C41" i="52"/>
  <c r="C40" i="52"/>
  <c r="C39" i="52"/>
  <c r="C38" i="52"/>
  <c r="C37" i="52"/>
  <c r="C36" i="52"/>
  <c r="G36" i="52" s="1"/>
  <c r="C34" i="52"/>
  <c r="C33" i="52"/>
  <c r="C31" i="52"/>
  <c r="C30" i="52"/>
  <c r="C29" i="52"/>
  <c r="C28" i="52"/>
  <c r="G28" i="52" s="1"/>
  <c r="C27" i="52"/>
  <c r="C26" i="52"/>
  <c r="G26" i="52" s="1"/>
  <c r="C25" i="52"/>
  <c r="G25" i="52" s="1"/>
  <c r="C24" i="52"/>
  <c r="C23" i="52"/>
  <c r="C22" i="52"/>
  <c r="C21" i="52"/>
  <c r="C20" i="52"/>
  <c r="C19" i="52"/>
  <c r="C18" i="52"/>
  <c r="G18" i="52" s="1"/>
  <c r="C17" i="52"/>
  <c r="G17" i="52" s="1"/>
  <c r="C16" i="52"/>
  <c r="C15" i="52"/>
  <c r="C14" i="52"/>
  <c r="C13" i="52"/>
  <c r="C12" i="52"/>
  <c r="C11" i="52"/>
  <c r="C9" i="52"/>
  <c r="G9" i="52" s="1"/>
  <c r="B172" i="52"/>
  <c r="B74" i="52"/>
  <c r="B171" i="52"/>
  <c r="B170" i="52"/>
  <c r="H170" i="52" s="1"/>
  <c r="B169" i="52"/>
  <c r="B168" i="52"/>
  <c r="B167" i="52"/>
  <c r="B166" i="52"/>
  <c r="J166" i="52" s="1"/>
  <c r="B165" i="52"/>
  <c r="I165" i="52" s="1"/>
  <c r="B164" i="52"/>
  <c r="J164" i="52" s="1"/>
  <c r="B163" i="52"/>
  <c r="B162" i="52"/>
  <c r="B161" i="52"/>
  <c r="B160" i="52"/>
  <c r="I160" i="52" s="1"/>
  <c r="B159" i="52"/>
  <c r="B158" i="52"/>
  <c r="J158" i="52" s="1"/>
  <c r="B157" i="52"/>
  <c r="B155" i="52"/>
  <c r="B154" i="52"/>
  <c r="B153" i="52"/>
  <c r="I153" i="52" s="1"/>
  <c r="B152" i="52"/>
  <c r="B151" i="52"/>
  <c r="J151" i="52" s="1"/>
  <c r="B150" i="52"/>
  <c r="B149" i="52"/>
  <c r="B148" i="52"/>
  <c r="B147" i="52"/>
  <c r="B146" i="52"/>
  <c r="B145" i="52"/>
  <c r="B144" i="52"/>
  <c r="B143" i="52"/>
  <c r="I143" i="52" s="1"/>
  <c r="B142" i="52"/>
  <c r="B141" i="52"/>
  <c r="H141" i="52" s="1"/>
  <c r="B140" i="52"/>
  <c r="H140" i="52" s="1"/>
  <c r="B139" i="52"/>
  <c r="J139" i="52" s="1"/>
  <c r="B138" i="52"/>
  <c r="B137" i="52"/>
  <c r="H137" i="52" s="1"/>
  <c r="B135" i="52"/>
  <c r="B134" i="52"/>
  <c r="B133" i="52"/>
  <c r="B132" i="52"/>
  <c r="B131" i="52"/>
  <c r="I131" i="52" s="1"/>
  <c r="B130" i="52"/>
  <c r="B129" i="52"/>
  <c r="B128" i="52"/>
  <c r="J128" i="52" s="1"/>
  <c r="B127" i="52"/>
  <c r="B126" i="52"/>
  <c r="I126" i="52" s="1"/>
  <c r="B125" i="52"/>
  <c r="B124" i="52"/>
  <c r="B123" i="52"/>
  <c r="I123" i="52" s="1"/>
  <c r="B122" i="52"/>
  <c r="B121" i="52"/>
  <c r="B120" i="52"/>
  <c r="B119" i="52"/>
  <c r="B118" i="52"/>
  <c r="B117" i="52"/>
  <c r="B116" i="52"/>
  <c r="B115" i="52"/>
  <c r="B114" i="52"/>
  <c r="B113" i="52"/>
  <c r="B112" i="52"/>
  <c r="I112" i="52" s="1"/>
  <c r="B111" i="52"/>
  <c r="B110" i="52"/>
  <c r="I110" i="52" s="1"/>
  <c r="B109" i="52"/>
  <c r="B108" i="52"/>
  <c r="J108" i="52" s="1"/>
  <c r="B107" i="52"/>
  <c r="B106" i="52"/>
  <c r="B105" i="52"/>
  <c r="B104" i="52"/>
  <c r="J104" i="52" s="1"/>
  <c r="B103" i="52"/>
  <c r="G103" i="52" s="1"/>
  <c r="B101" i="52"/>
  <c r="J101" i="52" s="1"/>
  <c r="B100" i="52"/>
  <c r="B99" i="52"/>
  <c r="B98" i="52"/>
  <c r="J98" i="52" s="1"/>
  <c r="B97" i="52"/>
  <c r="B96" i="52"/>
  <c r="B95" i="52"/>
  <c r="B94" i="52"/>
  <c r="B93" i="52"/>
  <c r="B92" i="52"/>
  <c r="B91" i="52"/>
  <c r="G91" i="52" s="1"/>
  <c r="B89" i="52"/>
  <c r="I89" i="52" s="1"/>
  <c r="B88" i="52"/>
  <c r="B87" i="52"/>
  <c r="B86" i="52"/>
  <c r="B85" i="52"/>
  <c r="B84" i="52"/>
  <c r="G84" i="52" s="1"/>
  <c r="B83" i="52"/>
  <c r="B82" i="52"/>
  <c r="H82" i="52" s="1"/>
  <c r="B81" i="52"/>
  <c r="B80" i="52"/>
  <c r="B79" i="52"/>
  <c r="B78" i="52"/>
  <c r="J78" i="52" s="1"/>
  <c r="B77" i="52"/>
  <c r="B76" i="52"/>
  <c r="B73" i="52"/>
  <c r="J73" i="52" s="1"/>
  <c r="B72" i="52"/>
  <c r="B71" i="52"/>
  <c r="I71" i="52" s="1"/>
  <c r="B70" i="52"/>
  <c r="B69" i="52"/>
  <c r="B68" i="52"/>
  <c r="G68" i="52" s="1"/>
  <c r="B67" i="52"/>
  <c r="J67" i="52" s="1"/>
  <c r="B66" i="52"/>
  <c r="B65" i="52"/>
  <c r="B63" i="52"/>
  <c r="I63" i="52" s="1"/>
  <c r="B62" i="52"/>
  <c r="G62" i="52" s="1"/>
  <c r="B61" i="52"/>
  <c r="J61" i="52" s="1"/>
  <c r="B60" i="52"/>
  <c r="B59" i="52"/>
  <c r="G59" i="52" s="1"/>
  <c r="B58" i="52"/>
  <c r="G58" i="52" s="1"/>
  <c r="B57" i="52"/>
  <c r="H57" i="52" s="1"/>
  <c r="B56" i="52"/>
  <c r="B55" i="52"/>
  <c r="B54" i="52"/>
  <c r="B53" i="52"/>
  <c r="B52" i="52"/>
  <c r="B51" i="52"/>
  <c r="G51" i="52" s="1"/>
  <c r="B50" i="52"/>
  <c r="I50" i="52" s="1"/>
  <c r="B49" i="52"/>
  <c r="I49" i="52" s="1"/>
  <c r="B47" i="52"/>
  <c r="H47" i="52" s="1"/>
  <c r="B46" i="52"/>
  <c r="H46" i="52" s="1"/>
  <c r="B45" i="52"/>
  <c r="B44" i="52"/>
  <c r="B43" i="52"/>
  <c r="B42" i="52"/>
  <c r="G42" i="52" s="1"/>
  <c r="B41" i="52"/>
  <c r="B40" i="52"/>
  <c r="B39" i="52"/>
  <c r="B38" i="52"/>
  <c r="B37" i="52"/>
  <c r="B36" i="52"/>
  <c r="B34" i="52"/>
  <c r="B33" i="52"/>
  <c r="G33" i="52" s="1"/>
  <c r="B31" i="52"/>
  <c r="J31" i="52" s="1"/>
  <c r="B30" i="52"/>
  <c r="H30" i="52" s="1"/>
  <c r="B29" i="52"/>
  <c r="J29" i="52" s="1"/>
  <c r="B28" i="52"/>
  <c r="I28" i="52" s="1"/>
  <c r="B27" i="52"/>
  <c r="J27" i="52" s="1"/>
  <c r="B26" i="52"/>
  <c r="B25" i="52"/>
  <c r="B24" i="52"/>
  <c r="B23" i="52"/>
  <c r="G23" i="52" s="1"/>
  <c r="B22" i="52"/>
  <c r="H22" i="52" s="1"/>
  <c r="B21" i="52"/>
  <c r="B20" i="52"/>
  <c r="J20" i="52" s="1"/>
  <c r="B19" i="52"/>
  <c r="G19" i="52" s="1"/>
  <c r="B18" i="52"/>
  <c r="B17" i="52"/>
  <c r="B16" i="52"/>
  <c r="J16" i="52" s="1"/>
  <c r="B15" i="52"/>
  <c r="G15" i="52" s="1"/>
  <c r="B14" i="52"/>
  <c r="H14" i="52" s="1"/>
  <c r="B13" i="52"/>
  <c r="B12" i="52"/>
  <c r="B11" i="52"/>
  <c r="I11" i="52" s="1"/>
  <c r="B9" i="52"/>
  <c r="A2" i="51"/>
  <c r="F31" i="51"/>
  <c r="E31" i="51"/>
  <c r="D31" i="51"/>
  <c r="C31" i="51"/>
  <c r="B31" i="51"/>
  <c r="F32" i="51"/>
  <c r="F30" i="51"/>
  <c r="F28" i="51"/>
  <c r="F27" i="51"/>
  <c r="F26" i="51"/>
  <c r="F25" i="51"/>
  <c r="F23" i="51"/>
  <c r="F22" i="51"/>
  <c r="F21" i="51"/>
  <c r="F20" i="51"/>
  <c r="F18" i="51"/>
  <c r="F17" i="51"/>
  <c r="F16" i="51"/>
  <c r="F15" i="51"/>
  <c r="F13" i="51"/>
  <c r="F12" i="51"/>
  <c r="F11" i="51"/>
  <c r="F10" i="51"/>
  <c r="E32" i="51"/>
  <c r="E30" i="51"/>
  <c r="E28" i="51"/>
  <c r="E27" i="51"/>
  <c r="E26" i="51"/>
  <c r="E25" i="51"/>
  <c r="E23" i="51"/>
  <c r="E22" i="51"/>
  <c r="E21" i="51"/>
  <c r="E20" i="51"/>
  <c r="E18" i="51"/>
  <c r="E17" i="51"/>
  <c r="E16" i="51"/>
  <c r="E15" i="51"/>
  <c r="E13" i="51"/>
  <c r="E12" i="51"/>
  <c r="E11" i="51"/>
  <c r="E10" i="51"/>
  <c r="D32" i="51"/>
  <c r="D30" i="51"/>
  <c r="D28" i="51"/>
  <c r="D27" i="51"/>
  <c r="D26" i="51"/>
  <c r="D25" i="51"/>
  <c r="D23" i="51"/>
  <c r="D22" i="51"/>
  <c r="D21" i="51"/>
  <c r="D20" i="51"/>
  <c r="D18" i="51"/>
  <c r="D17" i="51"/>
  <c r="D16" i="51"/>
  <c r="D15" i="51"/>
  <c r="D13" i="51"/>
  <c r="D12" i="51"/>
  <c r="D11" i="51"/>
  <c r="D10" i="51"/>
  <c r="C32" i="51"/>
  <c r="C30" i="51"/>
  <c r="C28" i="51"/>
  <c r="C27" i="51"/>
  <c r="C26" i="51"/>
  <c r="C25" i="51"/>
  <c r="C23" i="51"/>
  <c r="C22" i="51"/>
  <c r="C21" i="51"/>
  <c r="C20" i="51"/>
  <c r="C18" i="51"/>
  <c r="C17" i="51"/>
  <c r="C16" i="51"/>
  <c r="C15" i="51"/>
  <c r="C13" i="51"/>
  <c r="C12" i="51"/>
  <c r="C11" i="51"/>
  <c r="C10" i="51"/>
  <c r="B32" i="51"/>
  <c r="B30" i="51"/>
  <c r="B28" i="51"/>
  <c r="B27" i="51"/>
  <c r="B26" i="51"/>
  <c r="B25" i="51"/>
  <c r="B23" i="51"/>
  <c r="B22" i="51"/>
  <c r="B21" i="51"/>
  <c r="B20" i="51"/>
  <c r="B18" i="51"/>
  <c r="B17" i="51"/>
  <c r="B16" i="51"/>
  <c r="B15" i="51"/>
  <c r="B13" i="51"/>
  <c r="B12" i="51"/>
  <c r="B11" i="51"/>
  <c r="B10" i="51"/>
  <c r="B8" i="26"/>
  <c r="C8" i="26"/>
  <c r="D8" i="26"/>
  <c r="E8" i="26"/>
  <c r="F8" i="26"/>
  <c r="B9" i="26"/>
  <c r="C9" i="26"/>
  <c r="D9" i="26"/>
  <c r="E9" i="26"/>
  <c r="F9" i="26"/>
  <c r="B10" i="26"/>
  <c r="C10" i="26"/>
  <c r="D10" i="26"/>
  <c r="E10" i="26"/>
  <c r="F10" i="26"/>
  <c r="F156" i="52"/>
  <c r="E75" i="52"/>
  <c r="E10" i="52"/>
  <c r="F35" i="52"/>
  <c r="D102" i="52"/>
  <c r="I9" i="52"/>
  <c r="J9" i="52"/>
  <c r="F136" i="52"/>
  <c r="B7" i="26"/>
  <c r="B73" i="16"/>
  <c r="C73" i="16"/>
  <c r="D73" i="16"/>
  <c r="E73" i="16"/>
  <c r="F73" i="16"/>
  <c r="G73" i="16"/>
  <c r="B30" i="56"/>
  <c r="F58" i="56"/>
  <c r="K73" i="16"/>
  <c r="J73" i="16"/>
  <c r="H73" i="16"/>
  <c r="I73" i="16"/>
  <c r="B40" i="56"/>
  <c r="B6" i="56"/>
  <c r="E51" i="56"/>
  <c r="F35" i="56"/>
  <c r="E36" i="56"/>
  <c r="F40" i="56"/>
  <c r="B45" i="56"/>
  <c r="C48" i="56"/>
  <c r="D52" i="56"/>
  <c r="E56" i="56"/>
  <c r="E35" i="56"/>
  <c r="C38" i="56"/>
  <c r="E46" i="56"/>
  <c r="F50" i="56"/>
  <c r="B55" i="56"/>
  <c r="B18" i="56"/>
  <c r="C43" i="56"/>
  <c r="D47" i="56"/>
  <c r="F55" i="56"/>
  <c r="D37" i="56"/>
  <c r="E41" i="56"/>
  <c r="F45" i="56"/>
  <c r="B50" i="56"/>
  <c r="J50" i="56"/>
  <c r="F14" i="56"/>
  <c r="C53" i="56"/>
  <c r="D57" i="56"/>
  <c r="D35" i="56"/>
  <c r="D42" i="56"/>
  <c r="C58" i="56"/>
  <c r="C35" i="56"/>
  <c r="B35" i="56"/>
  <c r="B36" i="56"/>
  <c r="F36" i="56"/>
  <c r="E37" i="56"/>
  <c r="D38" i="56"/>
  <c r="C40" i="56"/>
  <c r="G40" i="56"/>
  <c r="C6" i="56"/>
  <c r="B41" i="56"/>
  <c r="F41" i="56"/>
  <c r="E42" i="56"/>
  <c r="D43" i="56"/>
  <c r="C45" i="56"/>
  <c r="B46" i="56"/>
  <c r="F46" i="56"/>
  <c r="E47" i="56"/>
  <c r="D48" i="56"/>
  <c r="C50" i="56"/>
  <c r="B51" i="56"/>
  <c r="F51" i="56"/>
  <c r="E52" i="56"/>
  <c r="D53" i="56"/>
  <c r="C55" i="56"/>
  <c r="B56" i="56"/>
  <c r="F56" i="56"/>
  <c r="E57" i="56"/>
  <c r="D58" i="56"/>
  <c r="A26" i="56"/>
  <c r="C36" i="56"/>
  <c r="B37" i="56"/>
  <c r="B4" i="56"/>
  <c r="F37" i="56"/>
  <c r="E38" i="56"/>
  <c r="D40" i="56"/>
  <c r="C41" i="56"/>
  <c r="B42" i="56"/>
  <c r="F42" i="56"/>
  <c r="E43" i="56"/>
  <c r="D45" i="56"/>
  <c r="C46" i="56"/>
  <c r="B47" i="56"/>
  <c r="F47" i="56"/>
  <c r="E48" i="56"/>
  <c r="D50" i="56"/>
  <c r="C51" i="56"/>
  <c r="B52" i="56"/>
  <c r="F52" i="56"/>
  <c r="E53" i="56"/>
  <c r="D55" i="56"/>
  <c r="C56" i="56"/>
  <c r="B57" i="56"/>
  <c r="F57" i="56"/>
  <c r="E58" i="56"/>
  <c r="J40" i="56"/>
  <c r="F6" i="56"/>
  <c r="D36" i="56"/>
  <c r="C37" i="56"/>
  <c r="B38" i="56"/>
  <c r="F38" i="56"/>
  <c r="E40" i="56"/>
  <c r="D41" i="56"/>
  <c r="C42" i="56"/>
  <c r="B43" i="56"/>
  <c r="F43" i="56"/>
  <c r="E45" i="56"/>
  <c r="D46" i="56"/>
  <c r="C47" i="56"/>
  <c r="B48" i="56"/>
  <c r="F48" i="56"/>
  <c r="E50" i="56"/>
  <c r="D51" i="56"/>
  <c r="C52" i="56"/>
  <c r="B53" i="56"/>
  <c r="F53" i="56"/>
  <c r="E55" i="56"/>
  <c r="D56" i="56"/>
  <c r="C57" i="56"/>
  <c r="B58" i="56"/>
  <c r="H40" i="56"/>
  <c r="D6" i="56"/>
  <c r="J45" i="56"/>
  <c r="F10" i="56"/>
  <c r="H45" i="56"/>
  <c r="D10" i="56"/>
  <c r="G50" i="56"/>
  <c r="C14" i="56"/>
  <c r="G55" i="56"/>
  <c r="C18" i="56"/>
  <c r="G45" i="56"/>
  <c r="C10" i="56"/>
  <c r="B10" i="56"/>
  <c r="J55" i="56"/>
  <c r="F18" i="56"/>
  <c r="H55" i="56"/>
  <c r="D18" i="56"/>
  <c r="I35" i="56"/>
  <c r="E2" i="56"/>
  <c r="B14" i="56"/>
  <c r="H50" i="56"/>
  <c r="D14" i="56"/>
  <c r="I55" i="56"/>
  <c r="E18" i="56"/>
  <c r="I45" i="56"/>
  <c r="E10" i="56"/>
  <c r="I50" i="56"/>
  <c r="E14" i="56"/>
  <c r="I40" i="56"/>
  <c r="E6" i="56"/>
  <c r="G35" i="56"/>
  <c r="C2" i="56"/>
  <c r="B2" i="56"/>
  <c r="J35" i="56"/>
  <c r="F2" i="56"/>
  <c r="H35" i="56"/>
  <c r="D2" i="56"/>
  <c r="J43" i="56"/>
  <c r="F9" i="56"/>
  <c r="I43" i="56"/>
  <c r="E9" i="56"/>
  <c r="H43" i="56"/>
  <c r="D9" i="56"/>
  <c r="G43" i="56"/>
  <c r="C9" i="56"/>
  <c r="B9" i="56"/>
  <c r="J58" i="56"/>
  <c r="F21" i="56"/>
  <c r="I58" i="56"/>
  <c r="E21" i="56"/>
  <c r="G58" i="56"/>
  <c r="C21" i="56"/>
  <c r="H58" i="56"/>
  <c r="D21" i="56"/>
  <c r="B21" i="56"/>
  <c r="J38" i="56"/>
  <c r="F5" i="56"/>
  <c r="I38" i="56"/>
  <c r="E5" i="56"/>
  <c r="G38" i="56"/>
  <c r="C5" i="56"/>
  <c r="H38" i="56"/>
  <c r="D5" i="56"/>
  <c r="B5" i="56"/>
  <c r="G57" i="56"/>
  <c r="C20" i="56"/>
  <c r="H57" i="56"/>
  <c r="D20" i="56"/>
  <c r="J57" i="56"/>
  <c r="F20" i="56"/>
  <c r="B20" i="56"/>
  <c r="I57" i="56"/>
  <c r="E20" i="56"/>
  <c r="G47" i="56"/>
  <c r="C12" i="56"/>
  <c r="J47" i="56"/>
  <c r="F12" i="56"/>
  <c r="B12" i="56"/>
  <c r="H47" i="56"/>
  <c r="D12" i="56"/>
  <c r="I47" i="56"/>
  <c r="E12" i="56"/>
  <c r="G37" i="56"/>
  <c r="C4" i="56"/>
  <c r="J37" i="56"/>
  <c r="F4" i="56"/>
  <c r="I37" i="56"/>
  <c r="E4" i="56"/>
  <c r="H37" i="56"/>
  <c r="D4" i="56"/>
  <c r="H56" i="56"/>
  <c r="D19" i="56"/>
  <c r="G56" i="56"/>
  <c r="C19" i="56"/>
  <c r="J56" i="56"/>
  <c r="F19" i="56"/>
  <c r="I56" i="56"/>
  <c r="E19" i="56"/>
  <c r="B19" i="56"/>
  <c r="H46" i="56"/>
  <c r="D11" i="56"/>
  <c r="I46" i="56"/>
  <c r="E11" i="56"/>
  <c r="G46" i="56"/>
  <c r="C11" i="56"/>
  <c r="J46" i="56"/>
  <c r="F11" i="56"/>
  <c r="B11" i="56"/>
  <c r="H36" i="56"/>
  <c r="D3" i="56"/>
  <c r="G36" i="56"/>
  <c r="C3" i="56"/>
  <c r="I36" i="56"/>
  <c r="E3" i="56"/>
  <c r="J36" i="56"/>
  <c r="F3" i="56"/>
  <c r="B3" i="56"/>
  <c r="J53" i="56"/>
  <c r="F17" i="56"/>
  <c r="I53" i="56"/>
  <c r="E17" i="56"/>
  <c r="G53" i="56"/>
  <c r="C17" i="56"/>
  <c r="H53" i="56"/>
  <c r="D17" i="56"/>
  <c r="B17" i="56"/>
  <c r="J48" i="56"/>
  <c r="F13" i="56"/>
  <c r="G48" i="56"/>
  <c r="C13" i="56"/>
  <c r="I48" i="56"/>
  <c r="E13" i="56"/>
  <c r="H48" i="56"/>
  <c r="D13" i="56"/>
  <c r="B13" i="56"/>
  <c r="G52" i="56"/>
  <c r="C16" i="56"/>
  <c r="H52" i="56"/>
  <c r="D16" i="56"/>
  <c r="J52" i="56"/>
  <c r="F16" i="56"/>
  <c r="B16" i="56"/>
  <c r="I52" i="56"/>
  <c r="E16" i="56"/>
  <c r="G42" i="56"/>
  <c r="C8" i="56"/>
  <c r="J42" i="56"/>
  <c r="F8" i="56"/>
  <c r="B8" i="56"/>
  <c r="I42" i="56"/>
  <c r="E8" i="56"/>
  <c r="H42" i="56"/>
  <c r="D8" i="56"/>
  <c r="H51" i="56"/>
  <c r="D15" i="56"/>
  <c r="I51" i="56"/>
  <c r="E15" i="56"/>
  <c r="G51" i="56"/>
  <c r="C15" i="56"/>
  <c r="J51" i="56"/>
  <c r="F15" i="56"/>
  <c r="B15" i="56"/>
  <c r="H41" i="56"/>
  <c r="D7" i="56"/>
  <c r="G41" i="56"/>
  <c r="C7" i="56"/>
  <c r="I41" i="56"/>
  <c r="E7" i="56"/>
  <c r="J41" i="56"/>
  <c r="F7" i="56"/>
  <c r="B7" i="56"/>
  <c r="G6" i="56"/>
  <c r="G10" i="56"/>
  <c r="G18" i="56"/>
  <c r="G14" i="56"/>
  <c r="G2" i="56"/>
  <c r="G7" i="56"/>
  <c r="G15" i="56"/>
  <c r="G13" i="56"/>
  <c r="G17" i="56"/>
  <c r="G3" i="56"/>
  <c r="G11" i="56"/>
  <c r="G4" i="56"/>
  <c r="G16" i="56"/>
  <c r="G12" i="56"/>
  <c r="G5" i="56"/>
  <c r="G19" i="56"/>
  <c r="G20" i="56"/>
  <c r="G21" i="56"/>
  <c r="G9" i="56"/>
  <c r="G8" i="56"/>
  <c r="L3" i="7"/>
  <c r="K3" i="2"/>
  <c r="F16" i="54"/>
  <c r="J162" i="52"/>
  <c r="J121" i="52"/>
  <c r="I58" i="52"/>
  <c r="I31" i="52"/>
  <c r="J32" i="51"/>
  <c r="G31" i="51"/>
  <c r="H30" i="51"/>
  <c r="I28" i="51"/>
  <c r="J27" i="51"/>
  <c r="H25" i="51"/>
  <c r="I23" i="51"/>
  <c r="J22" i="51"/>
  <c r="G21" i="51"/>
  <c r="H20" i="51"/>
  <c r="I18" i="51"/>
  <c r="G16" i="51"/>
  <c r="J15" i="51"/>
  <c r="I13" i="51"/>
  <c r="J12" i="51"/>
  <c r="G11" i="51"/>
  <c r="G14" i="54"/>
  <c r="G16" i="54"/>
  <c r="G17" i="54"/>
  <c r="G18" i="54"/>
  <c r="G12" i="54"/>
  <c r="F18" i="54"/>
  <c r="H13" i="54"/>
  <c r="H14" i="54"/>
  <c r="H16" i="54"/>
  <c r="H17" i="54"/>
  <c r="H18" i="54"/>
  <c r="F12" i="54"/>
  <c r="F19" i="54"/>
  <c r="F13" i="54"/>
  <c r="G19" i="54"/>
  <c r="H12" i="54"/>
  <c r="G13" i="54"/>
  <c r="F14" i="54"/>
  <c r="F17" i="54"/>
  <c r="H19" i="54"/>
  <c r="J129" i="52"/>
  <c r="J150" i="52"/>
  <c r="J153" i="52"/>
  <c r="G13" i="52"/>
  <c r="G155" i="52"/>
  <c r="J105" i="52"/>
  <c r="H59" i="52"/>
  <c r="H63" i="52"/>
  <c r="H83" i="52"/>
  <c r="H145" i="52"/>
  <c r="I151" i="52"/>
  <c r="H152" i="52"/>
  <c r="H155" i="52"/>
  <c r="I166" i="52"/>
  <c r="G80" i="52"/>
  <c r="H142" i="52"/>
  <c r="I25" i="52"/>
  <c r="I83" i="52"/>
  <c r="I87" i="52"/>
  <c r="I92" i="52"/>
  <c r="I96" i="52"/>
  <c r="I104" i="52"/>
  <c r="H109" i="52"/>
  <c r="G129" i="52"/>
  <c r="H139" i="52"/>
  <c r="I142" i="52"/>
  <c r="J145" i="52"/>
  <c r="H162" i="52"/>
  <c r="G167" i="52"/>
  <c r="I36" i="52"/>
  <c r="H39" i="52"/>
  <c r="I44" i="52"/>
  <c r="J69" i="52"/>
  <c r="I70" i="52"/>
  <c r="I80" i="52"/>
  <c r="H103" i="52"/>
  <c r="I105" i="52"/>
  <c r="I128" i="52"/>
  <c r="I139" i="52"/>
  <c r="J142" i="52"/>
  <c r="H159" i="52"/>
  <c r="I162" i="52"/>
  <c r="G22" i="51"/>
  <c r="H31" i="51"/>
  <c r="I15" i="51"/>
  <c r="J117" i="52"/>
  <c r="I20" i="51"/>
  <c r="G29" i="52"/>
  <c r="G56" i="52"/>
  <c r="I79" i="52"/>
  <c r="I82" i="52"/>
  <c r="G88" i="52"/>
  <c r="H127" i="52"/>
  <c r="G147" i="52"/>
  <c r="H150" i="52"/>
  <c r="I155" i="52"/>
  <c r="I158" i="52"/>
  <c r="H167" i="52"/>
  <c r="I170" i="52"/>
  <c r="J34" i="52"/>
  <c r="H29" i="52"/>
  <c r="J41" i="52"/>
  <c r="H43" i="52"/>
  <c r="H52" i="52"/>
  <c r="H56" i="52"/>
  <c r="H88" i="52"/>
  <c r="I125" i="52"/>
  <c r="I129" i="52"/>
  <c r="G142" i="52"/>
  <c r="H144" i="52"/>
  <c r="I150" i="52"/>
  <c r="I163" i="52"/>
  <c r="H164" i="52"/>
  <c r="G12" i="51"/>
  <c r="I26" i="52"/>
  <c r="H36" i="52"/>
  <c r="I43" i="52"/>
  <c r="I52" i="52"/>
  <c r="I56" i="52"/>
  <c r="I60" i="52"/>
  <c r="I88" i="52"/>
  <c r="I100" i="52"/>
  <c r="H104" i="52"/>
  <c r="I114" i="52"/>
  <c r="G119" i="52"/>
  <c r="H120" i="52"/>
  <c r="I147" i="52"/>
  <c r="I164" i="52"/>
  <c r="I171" i="52"/>
  <c r="J17" i="52"/>
  <c r="J23" i="52"/>
  <c r="J53" i="52"/>
  <c r="J65" i="52"/>
  <c r="J79" i="52"/>
  <c r="J84" i="52"/>
  <c r="J94" i="52"/>
  <c r="J112" i="52"/>
  <c r="I113" i="52"/>
  <c r="J127" i="52"/>
  <c r="J133" i="52"/>
  <c r="J143" i="52"/>
  <c r="J146" i="52"/>
  <c r="H13" i="52"/>
  <c r="J18" i="52"/>
  <c r="J21" i="52"/>
  <c r="G34" i="52"/>
  <c r="J39" i="52"/>
  <c r="J42" i="52"/>
  <c r="J50" i="52"/>
  <c r="G53" i="52"/>
  <c r="J58" i="52"/>
  <c r="J82" i="52"/>
  <c r="J85" i="52"/>
  <c r="J95" i="52"/>
  <c r="J100" i="52"/>
  <c r="J113" i="52"/>
  <c r="G127" i="52"/>
  <c r="J141" i="52"/>
  <c r="H15" i="51"/>
  <c r="J15" i="52"/>
  <c r="H17" i="52"/>
  <c r="G21" i="52"/>
  <c r="J25" i="52"/>
  <c r="J28" i="52"/>
  <c r="J36" i="52"/>
  <c r="G39" i="52"/>
  <c r="J43" i="52"/>
  <c r="H49" i="52"/>
  <c r="G50" i="52"/>
  <c r="J51" i="52"/>
  <c r="G54" i="52"/>
  <c r="J59" i="52"/>
  <c r="H69" i="52"/>
  <c r="J70" i="52"/>
  <c r="J83" i="52"/>
  <c r="J125" i="52"/>
  <c r="J135" i="52"/>
  <c r="J138" i="52"/>
  <c r="J154" i="52"/>
  <c r="J13" i="52"/>
  <c r="G16" i="52"/>
  <c r="J19" i="52"/>
  <c r="H21" i="52"/>
  <c r="J26" i="52"/>
  <c r="I30" i="52"/>
  <c r="G31" i="52"/>
  <c r="J33" i="52"/>
  <c r="I34" i="52"/>
  <c r="J44" i="52"/>
  <c r="G47" i="52"/>
  <c r="J52" i="52"/>
  <c r="I53" i="52"/>
  <c r="J56" i="52"/>
  <c r="J60" i="52"/>
  <c r="I61" i="52"/>
  <c r="I65" i="52"/>
  <c r="J68" i="52"/>
  <c r="I69" i="52"/>
  <c r="J87" i="52"/>
  <c r="I108" i="52"/>
  <c r="G117" i="52"/>
  <c r="I133" i="52"/>
  <c r="G135" i="52"/>
  <c r="I146" i="52"/>
  <c r="G94" i="52"/>
  <c r="H95" i="52"/>
  <c r="J96" i="52"/>
  <c r="G100" i="52"/>
  <c r="G111" i="52"/>
  <c r="H112" i="52"/>
  <c r="H117" i="52"/>
  <c r="J120" i="52"/>
  <c r="G125" i="52"/>
  <c r="G133" i="52"/>
  <c r="J144" i="52"/>
  <c r="G149" i="52"/>
  <c r="G151" i="52"/>
  <c r="J152" i="52"/>
  <c r="H60" i="52"/>
  <c r="G61" i="52"/>
  <c r="H66" i="52"/>
  <c r="I67" i="52"/>
  <c r="H73" i="52"/>
  <c r="I78" i="52"/>
  <c r="J80" i="52"/>
  <c r="G83" i="52"/>
  <c r="G85" i="52"/>
  <c r="J86" i="52"/>
  <c r="J92" i="52"/>
  <c r="H100" i="52"/>
  <c r="J103" i="52"/>
  <c r="H108" i="52"/>
  <c r="G109" i="52"/>
  <c r="I117" i="52"/>
  <c r="J119" i="52"/>
  <c r="H125" i="52"/>
  <c r="I132" i="52"/>
  <c r="H133" i="52"/>
  <c r="G144" i="52"/>
  <c r="H146" i="52"/>
  <c r="J147" i="52"/>
  <c r="G152" i="52"/>
  <c r="J155" i="52"/>
  <c r="G158" i="52"/>
  <c r="J163" i="52"/>
  <c r="G168" i="52"/>
  <c r="J171" i="52"/>
  <c r="I159" i="52"/>
  <c r="G161" i="52"/>
  <c r="I167" i="52"/>
  <c r="H168" i="52"/>
  <c r="G169" i="52"/>
  <c r="J159" i="52"/>
  <c r="H163" i="52"/>
  <c r="G164" i="52"/>
  <c r="J167" i="52"/>
  <c r="H171" i="52"/>
  <c r="G41" i="52"/>
  <c r="J17" i="51"/>
  <c r="G17" i="51"/>
  <c r="G26" i="51"/>
  <c r="H26" i="51"/>
  <c r="G12" i="52"/>
  <c r="G24" i="52"/>
  <c r="I20" i="52"/>
  <c r="I33" i="52"/>
  <c r="I41" i="52"/>
  <c r="J161" i="52"/>
  <c r="J169" i="52"/>
  <c r="G82" i="52"/>
  <c r="G157" i="52"/>
  <c r="H21" i="51"/>
  <c r="I30" i="51"/>
  <c r="G32" i="51"/>
  <c r="H65" i="52"/>
  <c r="H78" i="52"/>
  <c r="H91" i="52"/>
  <c r="I106" i="52"/>
  <c r="I122" i="52"/>
  <c r="I130" i="52"/>
  <c r="G92" i="52"/>
  <c r="H11" i="51"/>
  <c r="G15" i="51"/>
  <c r="H16" i="51"/>
  <c r="I25" i="51"/>
  <c r="G27" i="51"/>
  <c r="G76" i="52"/>
  <c r="J77" i="52"/>
  <c r="J106" i="52"/>
  <c r="J122" i="52"/>
  <c r="J130" i="52"/>
  <c r="H93" i="52"/>
  <c r="H97" i="52"/>
  <c r="G106" i="52"/>
  <c r="G114" i="52"/>
  <c r="G130" i="52"/>
  <c r="G134" i="52"/>
  <c r="I145" i="52"/>
  <c r="I93" i="52"/>
  <c r="I97" i="52"/>
  <c r="H114" i="52"/>
  <c r="H122" i="52"/>
  <c r="H130" i="52"/>
  <c r="I161" i="52"/>
  <c r="J13" i="51"/>
  <c r="J18" i="51"/>
  <c r="I11" i="51"/>
  <c r="H12" i="51"/>
  <c r="G13" i="51"/>
  <c r="I16" i="51"/>
  <c r="H17" i="51"/>
  <c r="G18" i="51"/>
  <c r="J20" i="51"/>
  <c r="I21" i="51"/>
  <c r="H22" i="51"/>
  <c r="G23" i="51"/>
  <c r="J25" i="51"/>
  <c r="I26" i="51"/>
  <c r="H27" i="51"/>
  <c r="G28" i="51"/>
  <c r="J30" i="51"/>
  <c r="I31" i="51"/>
  <c r="H32" i="51"/>
  <c r="J28" i="51"/>
  <c r="J11" i="51"/>
  <c r="I12" i="51"/>
  <c r="H13" i="51"/>
  <c r="J16" i="51"/>
  <c r="I17" i="51"/>
  <c r="H18" i="51"/>
  <c r="G20" i="51"/>
  <c r="J21" i="51"/>
  <c r="I22" i="51"/>
  <c r="H23" i="51"/>
  <c r="G25" i="51"/>
  <c r="J26" i="51"/>
  <c r="I27" i="51"/>
  <c r="H28" i="51"/>
  <c r="G30" i="51"/>
  <c r="J31" i="51"/>
  <c r="I32" i="51"/>
  <c r="J23" i="51"/>
  <c r="J21" i="38"/>
  <c r="F21" i="38"/>
  <c r="J20" i="38"/>
  <c r="B20" i="38"/>
  <c r="J19" i="38"/>
  <c r="B19" i="38"/>
  <c r="J18" i="38"/>
  <c r="B18" i="38"/>
  <c r="J17" i="38"/>
  <c r="F17" i="38"/>
  <c r="J16" i="38"/>
  <c r="B16" i="38"/>
  <c r="J15" i="38"/>
  <c r="B15" i="38"/>
  <c r="J14" i="38"/>
  <c r="B14" i="38"/>
  <c r="J13" i="38"/>
  <c r="F13" i="38"/>
  <c r="J12" i="38"/>
  <c r="B12" i="38"/>
  <c r="J11" i="38"/>
  <c r="B11" i="38"/>
  <c r="J10" i="38"/>
  <c r="B10" i="38"/>
  <c r="J9" i="38"/>
  <c r="F9" i="38"/>
  <c r="J8" i="38"/>
  <c r="B8" i="38"/>
  <c r="J7" i="38"/>
  <c r="B7" i="38"/>
  <c r="J6" i="38"/>
  <c r="B6" i="38"/>
  <c r="J5" i="38"/>
  <c r="F5" i="38"/>
  <c r="J4" i="38"/>
  <c r="B4" i="38"/>
  <c r="J3" i="38"/>
  <c r="B3" i="38"/>
  <c r="J2" i="38"/>
  <c r="B2" i="38"/>
  <c r="C2" i="38"/>
  <c r="C6" i="38"/>
  <c r="C10" i="38"/>
  <c r="C14" i="38"/>
  <c r="C18" i="38"/>
  <c r="D2" i="38"/>
  <c r="D6" i="38"/>
  <c r="D10" i="38"/>
  <c r="D14" i="38"/>
  <c r="D18" i="38"/>
  <c r="E2" i="38"/>
  <c r="E6" i="38"/>
  <c r="E10" i="38"/>
  <c r="E14" i="38"/>
  <c r="E18" i="38"/>
  <c r="F2" i="38"/>
  <c r="F6" i="38"/>
  <c r="F10" i="38"/>
  <c r="F14" i="38"/>
  <c r="F18" i="38"/>
  <c r="C4" i="38"/>
  <c r="C9" i="38"/>
  <c r="C13" i="38"/>
  <c r="C17" i="38"/>
  <c r="C21" i="38"/>
  <c r="D3" i="38"/>
  <c r="D7" i="38"/>
  <c r="D11" i="38"/>
  <c r="D15" i="38"/>
  <c r="D19" i="38"/>
  <c r="E3" i="38"/>
  <c r="E7" i="38"/>
  <c r="E11" i="38"/>
  <c r="E15" i="38"/>
  <c r="E19" i="38"/>
  <c r="F3" i="38"/>
  <c r="F7" i="38"/>
  <c r="F11" i="38"/>
  <c r="F15" i="38"/>
  <c r="F19" i="38"/>
  <c r="B21" i="38"/>
  <c r="B17" i="38"/>
  <c r="B13" i="38"/>
  <c r="B9" i="38"/>
  <c r="B5" i="38"/>
  <c r="C3" i="38"/>
  <c r="C8" i="38"/>
  <c r="C12" i="38"/>
  <c r="C16" i="38"/>
  <c r="C20" i="38"/>
  <c r="D4" i="38"/>
  <c r="D8" i="38"/>
  <c r="D12" i="38"/>
  <c r="D16" i="38"/>
  <c r="D20" i="38"/>
  <c r="E4" i="38"/>
  <c r="E8" i="38"/>
  <c r="E12" i="38"/>
  <c r="E16" i="38"/>
  <c r="E20" i="38"/>
  <c r="F4" i="38"/>
  <c r="F8" i="38"/>
  <c r="F12" i="38"/>
  <c r="F16" i="38"/>
  <c r="F20" i="38"/>
  <c r="C5" i="38"/>
  <c r="C7" i="38"/>
  <c r="C11" i="38"/>
  <c r="C15" i="38"/>
  <c r="C19" i="38"/>
  <c r="D5" i="38"/>
  <c r="D9" i="38"/>
  <c r="D13" i="38"/>
  <c r="D17" i="38"/>
  <c r="D21" i="38"/>
  <c r="E5" i="38"/>
  <c r="E9" i="38"/>
  <c r="E13" i="38"/>
  <c r="E17" i="38"/>
  <c r="E21" i="38"/>
  <c r="C8" i="14"/>
  <c r="E11" i="47"/>
  <c r="E10" i="47"/>
  <c r="E9" i="47"/>
  <c r="E8" i="47"/>
  <c r="D11" i="47"/>
  <c r="D10" i="47"/>
  <c r="D9" i="47"/>
  <c r="D8" i="47"/>
  <c r="C11" i="47"/>
  <c r="C10" i="47"/>
  <c r="C9" i="47"/>
  <c r="C8" i="47"/>
  <c r="B11" i="47"/>
  <c r="B10" i="47"/>
  <c r="B9" i="47"/>
  <c r="B8" i="47"/>
  <c r="E7" i="47"/>
  <c r="D7" i="47"/>
  <c r="C7" i="47"/>
  <c r="B7" i="47"/>
  <c r="E7" i="26"/>
  <c r="D7" i="26"/>
  <c r="C7" i="26"/>
  <c r="D6" i="31"/>
  <c r="B6" i="31"/>
  <c r="F6" i="31"/>
  <c r="E6" i="31"/>
  <c r="G8" i="47"/>
  <c r="H7" i="47"/>
  <c r="F10" i="47"/>
  <c r="F11" i="47"/>
  <c r="G10" i="47"/>
  <c r="H9" i="47"/>
  <c r="H10" i="47"/>
  <c r="H11" i="47"/>
  <c r="F8" i="47"/>
  <c r="G7" i="47"/>
  <c r="F9" i="47"/>
  <c r="H8" i="47"/>
  <c r="G9" i="47"/>
  <c r="G11" i="47"/>
  <c r="F7" i="47"/>
  <c r="F6" i="26"/>
  <c r="E6" i="26"/>
  <c r="D6" i="26"/>
  <c r="C6" i="26"/>
  <c r="B6" i="26"/>
  <c r="D10" i="4"/>
  <c r="D11" i="4"/>
  <c r="D12" i="4"/>
  <c r="D13" i="4"/>
  <c r="D14" i="4"/>
  <c r="D15" i="4"/>
  <c r="D16" i="4"/>
  <c r="D17" i="4"/>
  <c r="D18" i="4"/>
  <c r="D19" i="4"/>
  <c r="D20" i="4"/>
  <c r="D21" i="4"/>
  <c r="D22" i="4"/>
  <c r="D23" i="4"/>
  <c r="D24" i="4"/>
  <c r="D25" i="4"/>
  <c r="D26" i="4"/>
  <c r="D27" i="4"/>
  <c r="D28" i="4"/>
  <c r="D29" i="4"/>
  <c r="D30" i="4"/>
  <c r="D31"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9" i="4"/>
  <c r="E10" i="4"/>
  <c r="E11" i="4"/>
  <c r="E12" i="4"/>
  <c r="E13" i="4"/>
  <c r="E14" i="4"/>
  <c r="E15" i="4"/>
  <c r="E16" i="4"/>
  <c r="E17" i="4"/>
  <c r="E18" i="4"/>
  <c r="E19" i="4"/>
  <c r="E20" i="4"/>
  <c r="E21" i="4"/>
  <c r="E22" i="4"/>
  <c r="E23" i="4"/>
  <c r="E24" i="4"/>
  <c r="E25" i="4"/>
  <c r="E26" i="4"/>
  <c r="E27" i="4"/>
  <c r="E28" i="4"/>
  <c r="E29" i="4"/>
  <c r="E30" i="4"/>
  <c r="E31" i="4"/>
  <c r="E33" i="4"/>
  <c r="E34" i="4"/>
  <c r="E35" i="4"/>
  <c r="E36" i="4"/>
  <c r="E37" i="4"/>
  <c r="E38" i="4"/>
  <c r="E39" i="4"/>
  <c r="E40" i="4"/>
  <c r="E41" i="4"/>
  <c r="E42" i="4"/>
  <c r="E43" i="4"/>
  <c r="E44" i="4"/>
  <c r="E45" i="4"/>
  <c r="E46" i="4"/>
  <c r="E47" i="4"/>
  <c r="E48" i="4"/>
  <c r="E49" i="4"/>
  <c r="E50" i="4"/>
  <c r="E51" i="4"/>
  <c r="E52" i="4"/>
  <c r="E53" i="4"/>
  <c r="E54" i="4"/>
  <c r="E55" i="4"/>
  <c r="E56" i="4"/>
  <c r="E57" i="4"/>
  <c r="E58" i="4"/>
  <c r="E59" i="4"/>
  <c r="E60" i="4"/>
  <c r="E61" i="4"/>
  <c r="E62" i="4"/>
  <c r="E63" i="4"/>
  <c r="E64" i="4"/>
  <c r="E65" i="4"/>
  <c r="E66" i="4"/>
  <c r="E67" i="4"/>
  <c r="E68" i="4"/>
  <c r="E69" i="4"/>
  <c r="E70" i="4"/>
  <c r="E71" i="4"/>
  <c r="E72" i="4"/>
  <c r="E73" i="4"/>
  <c r="E75" i="4"/>
  <c r="E76" i="4"/>
  <c r="E77" i="4"/>
  <c r="E78" i="4"/>
  <c r="E79" i="4"/>
  <c r="E80" i="4"/>
  <c r="E81" i="4"/>
  <c r="E82" i="4"/>
  <c r="E83" i="4"/>
  <c r="E84" i="4"/>
  <c r="E85" i="4"/>
  <c r="E86" i="4"/>
  <c r="E87" i="4"/>
  <c r="E88" i="4"/>
  <c r="E89" i="4"/>
  <c r="E90" i="4"/>
  <c r="E91" i="4"/>
  <c r="E92" i="4"/>
  <c r="E93" i="4"/>
  <c r="E94" i="4"/>
  <c r="E95" i="4"/>
  <c r="E96" i="4"/>
  <c r="E97" i="4"/>
  <c r="E98" i="4"/>
  <c r="E99" i="4"/>
  <c r="E100" i="4"/>
  <c r="E101" i="4"/>
  <c r="E102" i="4"/>
  <c r="E103" i="4"/>
  <c r="E104" i="4"/>
  <c r="E105" i="4"/>
  <c r="E106" i="4"/>
  <c r="E107" i="4"/>
  <c r="E108" i="4"/>
  <c r="E109" i="4"/>
  <c r="E110" i="4"/>
  <c r="E111" i="4"/>
  <c r="E112" i="4"/>
  <c r="E113" i="4"/>
  <c r="E114" i="4"/>
  <c r="E115" i="4"/>
  <c r="E116" i="4"/>
  <c r="E117" i="4"/>
  <c r="E118" i="4"/>
  <c r="E119" i="4"/>
  <c r="E120" i="4"/>
  <c r="E121" i="4"/>
  <c r="E122" i="4"/>
  <c r="E123" i="4"/>
  <c r="E124" i="4"/>
  <c r="E125" i="4"/>
  <c r="E126" i="4"/>
  <c r="E127" i="4"/>
  <c r="E128" i="4"/>
  <c r="E129" i="4"/>
  <c r="E130" i="4"/>
  <c r="E131" i="4"/>
  <c r="E132" i="4"/>
  <c r="E133" i="4"/>
  <c r="E134" i="4"/>
  <c r="E135" i="4"/>
  <c r="E136" i="4"/>
  <c r="E137" i="4"/>
  <c r="E138" i="4"/>
  <c r="E139" i="4"/>
  <c r="E140" i="4"/>
  <c r="E141" i="4"/>
  <c r="E142" i="4"/>
  <c r="E143" i="4"/>
  <c r="E144" i="4"/>
  <c r="E145" i="4"/>
  <c r="E146" i="4"/>
  <c r="E147" i="4"/>
  <c r="E148" i="4"/>
  <c r="E149" i="4"/>
  <c r="E150" i="4"/>
  <c r="E151" i="4"/>
  <c r="E152" i="4"/>
  <c r="E153" i="4"/>
  <c r="E154" i="4"/>
  <c r="E155" i="4"/>
  <c r="E156" i="4"/>
  <c r="E157" i="4"/>
  <c r="E158" i="4"/>
  <c r="E159" i="4"/>
  <c r="E160" i="4"/>
  <c r="E161" i="4"/>
  <c r="E162" i="4"/>
  <c r="E163" i="4"/>
  <c r="E164" i="4"/>
  <c r="E165" i="4"/>
  <c r="E166" i="4"/>
  <c r="E167" i="4"/>
  <c r="E168" i="4"/>
  <c r="E169" i="4"/>
  <c r="E170" i="4"/>
  <c r="E171" i="4"/>
  <c r="E172" i="4"/>
  <c r="E9" i="4"/>
  <c r="F11" i="15"/>
  <c r="E11" i="15"/>
  <c r="D11" i="15"/>
  <c r="C11" i="15"/>
  <c r="H11" i="15"/>
  <c r="F10" i="15"/>
  <c r="C10" i="15"/>
  <c r="E10" i="15"/>
  <c r="D10" i="15"/>
  <c r="F9" i="15"/>
  <c r="E9" i="15"/>
  <c r="D9" i="15"/>
  <c r="C9" i="15"/>
  <c r="F8" i="15"/>
  <c r="E8" i="15"/>
  <c r="D8" i="15"/>
  <c r="C8" i="15"/>
  <c r="F10" i="22"/>
  <c r="C10" i="22"/>
  <c r="E10" i="22"/>
  <c r="D10" i="22"/>
  <c r="B10" i="22"/>
  <c r="F9" i="22"/>
  <c r="C9" i="22"/>
  <c r="E9" i="22"/>
  <c r="D9" i="22"/>
  <c r="B9" i="22"/>
  <c r="F8" i="22"/>
  <c r="C8" i="22"/>
  <c r="E8" i="22"/>
  <c r="D8" i="22"/>
  <c r="B8" i="22"/>
  <c r="F7" i="22"/>
  <c r="E7" i="22"/>
  <c r="D7" i="22"/>
  <c r="C7" i="22"/>
  <c r="B7" i="22"/>
  <c r="F6" i="22"/>
  <c r="I6" i="22"/>
  <c r="E6" i="22"/>
  <c r="H6" i="22"/>
  <c r="D6" i="22"/>
  <c r="G6" i="22"/>
  <c r="B10" i="16"/>
  <c r="B11" i="16"/>
  <c r="B12" i="16"/>
  <c r="B13" i="16"/>
  <c r="B14" i="16"/>
  <c r="B15" i="16"/>
  <c r="B16" i="16"/>
  <c r="B17" i="16"/>
  <c r="B18" i="16"/>
  <c r="B19" i="16"/>
  <c r="B20" i="16"/>
  <c r="B21" i="16"/>
  <c r="B22" i="16"/>
  <c r="B23" i="16"/>
  <c r="B24" i="16"/>
  <c r="B25" i="16"/>
  <c r="B26" i="16"/>
  <c r="B27" i="16"/>
  <c r="B28" i="16"/>
  <c r="B29" i="16"/>
  <c r="B30" i="16"/>
  <c r="B32" i="16"/>
  <c r="B33" i="16"/>
  <c r="B8" i="15"/>
  <c r="A2" i="14"/>
  <c r="A3" i="20"/>
  <c r="A3" i="22"/>
  <c r="A3" i="19"/>
  <c r="A3" i="25"/>
  <c r="A3" i="15"/>
  <c r="A2" i="26"/>
  <c r="B9" i="15"/>
  <c r="B11" i="15"/>
  <c r="B10" i="15"/>
  <c r="F10" i="17"/>
  <c r="F9" i="17"/>
  <c r="F8" i="17"/>
  <c r="E10" i="17"/>
  <c r="E9" i="17"/>
  <c r="C9" i="17"/>
  <c r="E8" i="17"/>
  <c r="C10" i="17"/>
  <c r="A3" i="17"/>
  <c r="A3" i="24"/>
  <c r="E15" i="24"/>
  <c r="B15" i="24"/>
  <c r="D15" i="24"/>
  <c r="C15" i="24"/>
  <c r="E14" i="24"/>
  <c r="D14" i="24"/>
  <c r="C14" i="24"/>
  <c r="B14" i="24"/>
  <c r="E13" i="24"/>
  <c r="D13" i="24"/>
  <c r="C13" i="24"/>
  <c r="B13" i="24"/>
  <c r="E12" i="24"/>
  <c r="D12" i="24"/>
  <c r="C12" i="24"/>
  <c r="B12" i="24"/>
  <c r="E10" i="24"/>
  <c r="D10" i="24"/>
  <c r="B10" i="24"/>
  <c r="C10" i="24"/>
  <c r="E9" i="24"/>
  <c r="D9" i="24"/>
  <c r="B9" i="24"/>
  <c r="C9" i="24"/>
  <c r="E8" i="24"/>
  <c r="D8" i="24"/>
  <c r="C8" i="24"/>
  <c r="B8" i="24"/>
  <c r="E7" i="24"/>
  <c r="D7" i="24"/>
  <c r="B7" i="24"/>
  <c r="C7" i="24"/>
  <c r="A2" i="7"/>
  <c r="A3" i="16"/>
  <c r="G171" i="16"/>
  <c r="F171" i="16"/>
  <c r="E171" i="16"/>
  <c r="D171" i="16"/>
  <c r="C171" i="16"/>
  <c r="B171" i="16"/>
  <c r="G170" i="16"/>
  <c r="F170" i="16"/>
  <c r="E170" i="16"/>
  <c r="D170" i="16"/>
  <c r="C170" i="16"/>
  <c r="G169" i="16"/>
  <c r="F169" i="16"/>
  <c r="E169" i="16"/>
  <c r="D169" i="16"/>
  <c r="C169" i="16"/>
  <c r="G168" i="16"/>
  <c r="F168" i="16"/>
  <c r="E168" i="16"/>
  <c r="D168" i="16"/>
  <c r="C168" i="16"/>
  <c r="G167" i="16"/>
  <c r="F167" i="16"/>
  <c r="E167" i="16"/>
  <c r="D167" i="16"/>
  <c r="C167" i="16"/>
  <c r="G166" i="16"/>
  <c r="F166" i="16"/>
  <c r="E166" i="16"/>
  <c r="D166" i="16"/>
  <c r="C166" i="16"/>
  <c r="G165" i="16"/>
  <c r="F165" i="16"/>
  <c r="E165" i="16"/>
  <c r="D165" i="16"/>
  <c r="C165" i="16"/>
  <c r="G164" i="16"/>
  <c r="F164" i="16"/>
  <c r="E164" i="16"/>
  <c r="D164" i="16"/>
  <c r="C164" i="16"/>
  <c r="G163" i="16"/>
  <c r="F163" i="16"/>
  <c r="E163" i="16"/>
  <c r="D163" i="16"/>
  <c r="C163" i="16"/>
  <c r="G162" i="16"/>
  <c r="F162" i="16"/>
  <c r="E162" i="16"/>
  <c r="D162" i="16"/>
  <c r="C162" i="16"/>
  <c r="G161" i="16"/>
  <c r="F161" i="16"/>
  <c r="E161" i="16"/>
  <c r="D161" i="16"/>
  <c r="C161" i="16"/>
  <c r="G160" i="16"/>
  <c r="F160" i="16"/>
  <c r="E160" i="16"/>
  <c r="D160" i="16"/>
  <c r="C160" i="16"/>
  <c r="G159" i="16"/>
  <c r="F159" i="16"/>
  <c r="E159" i="16"/>
  <c r="D159" i="16"/>
  <c r="C159" i="16"/>
  <c r="G158" i="16"/>
  <c r="F158" i="16"/>
  <c r="E158" i="16"/>
  <c r="D158" i="16"/>
  <c r="C158" i="16"/>
  <c r="G157" i="16"/>
  <c r="F157" i="16"/>
  <c r="E157" i="16"/>
  <c r="D157" i="16"/>
  <c r="C157" i="16"/>
  <c r="G156" i="16"/>
  <c r="F156" i="16"/>
  <c r="E156" i="16"/>
  <c r="D156" i="16"/>
  <c r="C156" i="16"/>
  <c r="G154" i="16"/>
  <c r="F154" i="16"/>
  <c r="E154" i="16"/>
  <c r="D154" i="16"/>
  <c r="C154" i="16"/>
  <c r="G153" i="16"/>
  <c r="F153" i="16"/>
  <c r="E153" i="16"/>
  <c r="D153" i="16"/>
  <c r="C153" i="16"/>
  <c r="G152" i="16"/>
  <c r="F152" i="16"/>
  <c r="E152" i="16"/>
  <c r="D152" i="16"/>
  <c r="C152" i="16"/>
  <c r="G151" i="16"/>
  <c r="F151" i="16"/>
  <c r="E151" i="16"/>
  <c r="D151" i="16"/>
  <c r="C151" i="16"/>
  <c r="G150" i="16"/>
  <c r="F150" i="16"/>
  <c r="E150" i="16"/>
  <c r="D150" i="16"/>
  <c r="C150" i="16"/>
  <c r="G149" i="16"/>
  <c r="F149" i="16"/>
  <c r="E149" i="16"/>
  <c r="D149" i="16"/>
  <c r="C149" i="16"/>
  <c r="G148" i="16"/>
  <c r="F148" i="16"/>
  <c r="E148" i="16"/>
  <c r="D148" i="16"/>
  <c r="C148" i="16"/>
  <c r="G147" i="16"/>
  <c r="F147" i="16"/>
  <c r="E147" i="16"/>
  <c r="D147" i="16"/>
  <c r="C147" i="16"/>
  <c r="G146" i="16"/>
  <c r="F146" i="16"/>
  <c r="E146" i="16"/>
  <c r="D146" i="16"/>
  <c r="C146" i="16"/>
  <c r="G145" i="16"/>
  <c r="F145" i="16"/>
  <c r="E145" i="16"/>
  <c r="D145" i="16"/>
  <c r="C145" i="16"/>
  <c r="G144" i="16"/>
  <c r="F144" i="16"/>
  <c r="E144" i="16"/>
  <c r="D144" i="16"/>
  <c r="C144" i="16"/>
  <c r="G143" i="16"/>
  <c r="F143" i="16"/>
  <c r="E143" i="16"/>
  <c r="D143" i="16"/>
  <c r="C143" i="16"/>
  <c r="G142" i="16"/>
  <c r="F142" i="16"/>
  <c r="E142" i="16"/>
  <c r="D142" i="16"/>
  <c r="C142" i="16"/>
  <c r="G141" i="16"/>
  <c r="F141" i="16"/>
  <c r="E141" i="16"/>
  <c r="D141" i="16"/>
  <c r="C141" i="16"/>
  <c r="G140" i="16"/>
  <c r="F140" i="16"/>
  <c r="E140" i="16"/>
  <c r="D140" i="16"/>
  <c r="C140" i="16"/>
  <c r="G139" i="16"/>
  <c r="F139" i="16"/>
  <c r="E139" i="16"/>
  <c r="D139" i="16"/>
  <c r="C139" i="16"/>
  <c r="G138" i="16"/>
  <c r="F138" i="16"/>
  <c r="E138" i="16"/>
  <c r="D138" i="16"/>
  <c r="C138" i="16"/>
  <c r="G137" i="16"/>
  <c r="F137" i="16"/>
  <c r="E137" i="16"/>
  <c r="D137" i="16"/>
  <c r="C137" i="16"/>
  <c r="G136" i="16"/>
  <c r="F136" i="16"/>
  <c r="E136" i="16"/>
  <c r="D136" i="16"/>
  <c r="C136" i="16"/>
  <c r="G134" i="16"/>
  <c r="F134" i="16"/>
  <c r="E134" i="16"/>
  <c r="D134" i="16"/>
  <c r="C134" i="16"/>
  <c r="G133" i="16"/>
  <c r="F133" i="16"/>
  <c r="E133" i="16"/>
  <c r="D133" i="16"/>
  <c r="C133" i="16"/>
  <c r="G132" i="16"/>
  <c r="F132" i="16"/>
  <c r="E132" i="16"/>
  <c r="D132" i="16"/>
  <c r="C132" i="16"/>
  <c r="G131" i="16"/>
  <c r="F131" i="16"/>
  <c r="C131" i="16"/>
  <c r="E131" i="16"/>
  <c r="D131" i="16"/>
  <c r="G130" i="16"/>
  <c r="F130" i="16"/>
  <c r="E130" i="16"/>
  <c r="D130" i="16"/>
  <c r="C130" i="16"/>
  <c r="G129" i="16"/>
  <c r="F129" i="16"/>
  <c r="E129" i="16"/>
  <c r="D129" i="16"/>
  <c r="C129" i="16"/>
  <c r="G128" i="16"/>
  <c r="F128" i="16"/>
  <c r="E128" i="16"/>
  <c r="D128" i="16"/>
  <c r="C128" i="16"/>
  <c r="G127" i="16"/>
  <c r="F127" i="16"/>
  <c r="C127" i="16"/>
  <c r="E127" i="16"/>
  <c r="D127" i="16"/>
  <c r="G126" i="16"/>
  <c r="F126" i="16"/>
  <c r="E126" i="16"/>
  <c r="D126" i="16"/>
  <c r="C126" i="16"/>
  <c r="G125" i="16"/>
  <c r="F125" i="16"/>
  <c r="E125" i="16"/>
  <c r="D125" i="16"/>
  <c r="C125" i="16"/>
  <c r="G124" i="16"/>
  <c r="F124" i="16"/>
  <c r="E124" i="16"/>
  <c r="D124" i="16"/>
  <c r="C124" i="16"/>
  <c r="G123" i="16"/>
  <c r="F123" i="16"/>
  <c r="C123" i="16"/>
  <c r="E123" i="16"/>
  <c r="D123" i="16"/>
  <c r="G122" i="16"/>
  <c r="F122" i="16"/>
  <c r="E122" i="16"/>
  <c r="D122" i="16"/>
  <c r="C122" i="16"/>
  <c r="G121" i="16"/>
  <c r="F121" i="16"/>
  <c r="E121" i="16"/>
  <c r="D121" i="16"/>
  <c r="C121" i="16"/>
  <c r="G120" i="16"/>
  <c r="F120" i="16"/>
  <c r="E120" i="16"/>
  <c r="D120" i="16"/>
  <c r="C120" i="16"/>
  <c r="G119" i="16"/>
  <c r="F119" i="16"/>
  <c r="C119" i="16"/>
  <c r="E119" i="16"/>
  <c r="D119" i="16"/>
  <c r="G118" i="16"/>
  <c r="F118" i="16"/>
  <c r="E118" i="16"/>
  <c r="D118" i="16"/>
  <c r="C118" i="16"/>
  <c r="G117" i="16"/>
  <c r="F117" i="16"/>
  <c r="E117" i="16"/>
  <c r="D117" i="16"/>
  <c r="C117" i="16"/>
  <c r="G116" i="16"/>
  <c r="F116" i="16"/>
  <c r="E116" i="16"/>
  <c r="D116" i="16"/>
  <c r="C116" i="16"/>
  <c r="G115" i="16"/>
  <c r="F115" i="16"/>
  <c r="E115" i="16"/>
  <c r="D115" i="16"/>
  <c r="C115" i="16"/>
  <c r="G114" i="16"/>
  <c r="F114" i="16"/>
  <c r="E114" i="16"/>
  <c r="D114" i="16"/>
  <c r="C114" i="16"/>
  <c r="G113" i="16"/>
  <c r="F113" i="16"/>
  <c r="E113" i="16"/>
  <c r="D113" i="16"/>
  <c r="C113" i="16"/>
  <c r="G112" i="16"/>
  <c r="F112" i="16"/>
  <c r="E112" i="16"/>
  <c r="D112" i="16"/>
  <c r="C112" i="16"/>
  <c r="G111" i="16"/>
  <c r="F111" i="16"/>
  <c r="C111" i="16"/>
  <c r="E111" i="16"/>
  <c r="D111" i="16"/>
  <c r="G110" i="16"/>
  <c r="F110" i="16"/>
  <c r="E110" i="16"/>
  <c r="D110" i="16"/>
  <c r="C110" i="16"/>
  <c r="G109" i="16"/>
  <c r="F109" i="16"/>
  <c r="E109" i="16"/>
  <c r="D109" i="16"/>
  <c r="C109" i="16"/>
  <c r="G108" i="16"/>
  <c r="F108" i="16"/>
  <c r="E108" i="16"/>
  <c r="D108" i="16"/>
  <c r="C108" i="16"/>
  <c r="G107" i="16"/>
  <c r="F107" i="16"/>
  <c r="C107" i="16"/>
  <c r="E107" i="16"/>
  <c r="D107" i="16"/>
  <c r="G106" i="16"/>
  <c r="F106" i="16"/>
  <c r="E106" i="16"/>
  <c r="D106" i="16"/>
  <c r="C106" i="16"/>
  <c r="G105" i="16"/>
  <c r="F105" i="16"/>
  <c r="E105" i="16"/>
  <c r="D105" i="16"/>
  <c r="C105" i="16"/>
  <c r="G104" i="16"/>
  <c r="F104" i="16"/>
  <c r="E104" i="16"/>
  <c r="D104" i="16"/>
  <c r="C104" i="16"/>
  <c r="G103" i="16"/>
  <c r="F103" i="16"/>
  <c r="E103" i="16"/>
  <c r="D103" i="16"/>
  <c r="C103" i="16"/>
  <c r="G102" i="16"/>
  <c r="F102" i="16"/>
  <c r="E102" i="16"/>
  <c r="D102" i="16"/>
  <c r="C102" i="16"/>
  <c r="G100" i="16"/>
  <c r="F100" i="16"/>
  <c r="E100" i="16"/>
  <c r="D100" i="16"/>
  <c r="C100" i="16"/>
  <c r="G99" i="16"/>
  <c r="F99" i="16"/>
  <c r="E99" i="16"/>
  <c r="D99" i="16"/>
  <c r="C99" i="16"/>
  <c r="G98" i="16"/>
  <c r="F98" i="16"/>
  <c r="C98" i="16"/>
  <c r="E98" i="16"/>
  <c r="D98" i="16"/>
  <c r="G97" i="16"/>
  <c r="F97" i="16"/>
  <c r="E97" i="16"/>
  <c r="D97" i="16"/>
  <c r="C97" i="16"/>
  <c r="G96" i="16"/>
  <c r="F96" i="16"/>
  <c r="E96" i="16"/>
  <c r="D96" i="16"/>
  <c r="C96" i="16"/>
  <c r="G95" i="16"/>
  <c r="F95" i="16"/>
  <c r="E95" i="16"/>
  <c r="D95" i="16"/>
  <c r="C95" i="16"/>
  <c r="G94" i="16"/>
  <c r="F94" i="16"/>
  <c r="C94" i="16"/>
  <c r="E94" i="16"/>
  <c r="D94" i="16"/>
  <c r="G93" i="16"/>
  <c r="F93" i="16"/>
  <c r="E93" i="16"/>
  <c r="D93" i="16"/>
  <c r="C93" i="16"/>
  <c r="G92" i="16"/>
  <c r="F92" i="16"/>
  <c r="E92" i="16"/>
  <c r="D92" i="16"/>
  <c r="C92" i="16"/>
  <c r="G91" i="16"/>
  <c r="F91" i="16"/>
  <c r="E91" i="16"/>
  <c r="D91" i="16"/>
  <c r="C91" i="16"/>
  <c r="G90" i="16"/>
  <c r="F90" i="16"/>
  <c r="E90" i="16"/>
  <c r="D90" i="16"/>
  <c r="C90" i="16"/>
  <c r="G88" i="16"/>
  <c r="F88" i="16"/>
  <c r="E88" i="16"/>
  <c r="D88" i="16"/>
  <c r="C88" i="16"/>
  <c r="G87" i="16"/>
  <c r="F87" i="16"/>
  <c r="E87" i="16"/>
  <c r="D87" i="16"/>
  <c r="C87" i="16"/>
  <c r="G86" i="16"/>
  <c r="F86" i="16"/>
  <c r="E86" i="16"/>
  <c r="D86" i="16"/>
  <c r="C86" i="16"/>
  <c r="G85" i="16"/>
  <c r="F85" i="16"/>
  <c r="C85" i="16"/>
  <c r="E85" i="16"/>
  <c r="D85" i="16"/>
  <c r="G84" i="16"/>
  <c r="F84" i="16"/>
  <c r="E84" i="16"/>
  <c r="D84" i="16"/>
  <c r="C84" i="16"/>
  <c r="G83" i="16"/>
  <c r="F83" i="16"/>
  <c r="E83" i="16"/>
  <c r="D83" i="16"/>
  <c r="C83" i="16"/>
  <c r="G82" i="16"/>
  <c r="F82" i="16"/>
  <c r="E82" i="16"/>
  <c r="D82" i="16"/>
  <c r="C82" i="16"/>
  <c r="G81" i="16"/>
  <c r="F81" i="16"/>
  <c r="C81" i="16"/>
  <c r="E81" i="16"/>
  <c r="D81" i="16"/>
  <c r="G80" i="16"/>
  <c r="F80" i="16"/>
  <c r="E80" i="16"/>
  <c r="D80" i="16"/>
  <c r="C80" i="16"/>
  <c r="G79" i="16"/>
  <c r="F79" i="16"/>
  <c r="E79" i="16"/>
  <c r="D79" i="16"/>
  <c r="C79" i="16"/>
  <c r="G78" i="16"/>
  <c r="F78" i="16"/>
  <c r="E78" i="16"/>
  <c r="D78" i="16"/>
  <c r="C78" i="16"/>
  <c r="G77" i="16"/>
  <c r="F77" i="16"/>
  <c r="E77" i="16"/>
  <c r="D77" i="16"/>
  <c r="C77" i="16"/>
  <c r="G76" i="16"/>
  <c r="F76" i="16"/>
  <c r="E76" i="16"/>
  <c r="D76" i="16"/>
  <c r="C76" i="16"/>
  <c r="G75" i="16"/>
  <c r="F75" i="16"/>
  <c r="E75" i="16"/>
  <c r="D75" i="16"/>
  <c r="C75" i="16"/>
  <c r="G72" i="16"/>
  <c r="F72" i="16"/>
  <c r="E72" i="16"/>
  <c r="D72" i="16"/>
  <c r="C72" i="16"/>
  <c r="G71" i="16"/>
  <c r="F71" i="16"/>
  <c r="C71" i="16"/>
  <c r="E71" i="16"/>
  <c r="D71" i="16"/>
  <c r="G70" i="16"/>
  <c r="F70" i="16"/>
  <c r="E70" i="16"/>
  <c r="D70" i="16"/>
  <c r="C70" i="16"/>
  <c r="G69" i="16"/>
  <c r="F69" i="16"/>
  <c r="E69" i="16"/>
  <c r="D69" i="16"/>
  <c r="C69" i="16"/>
  <c r="G68" i="16"/>
  <c r="F68" i="16"/>
  <c r="E68" i="16"/>
  <c r="D68" i="16"/>
  <c r="C68" i="16"/>
  <c r="G67" i="16"/>
  <c r="F67" i="16"/>
  <c r="C67" i="16"/>
  <c r="E67" i="16"/>
  <c r="D67" i="16"/>
  <c r="G66" i="16"/>
  <c r="F66" i="16"/>
  <c r="E66" i="16"/>
  <c r="D66" i="16"/>
  <c r="C66" i="16"/>
  <c r="G65" i="16"/>
  <c r="F65" i="16"/>
  <c r="E65" i="16"/>
  <c r="D65" i="16"/>
  <c r="C65" i="16"/>
  <c r="G64" i="16"/>
  <c r="F64" i="16"/>
  <c r="E64" i="16"/>
  <c r="D64" i="16"/>
  <c r="C64" i="16"/>
  <c r="G62" i="16"/>
  <c r="F62" i="16"/>
  <c r="C62" i="16"/>
  <c r="E62" i="16"/>
  <c r="D62" i="16"/>
  <c r="G61" i="16"/>
  <c r="F61" i="16"/>
  <c r="E61" i="16"/>
  <c r="D61" i="16"/>
  <c r="C61" i="16"/>
  <c r="G60" i="16"/>
  <c r="F60" i="16"/>
  <c r="E60" i="16"/>
  <c r="D60" i="16"/>
  <c r="C60" i="16"/>
  <c r="G59" i="16"/>
  <c r="F59" i="16"/>
  <c r="E59" i="16"/>
  <c r="D59" i="16"/>
  <c r="C59" i="16"/>
  <c r="G58" i="16"/>
  <c r="F58" i="16"/>
  <c r="C58" i="16"/>
  <c r="E58" i="16"/>
  <c r="D58" i="16"/>
  <c r="G57" i="16"/>
  <c r="F57" i="16"/>
  <c r="E57" i="16"/>
  <c r="D57" i="16"/>
  <c r="C57" i="16"/>
  <c r="G56" i="16"/>
  <c r="F56" i="16"/>
  <c r="E56" i="16"/>
  <c r="D56" i="16"/>
  <c r="C56" i="16"/>
  <c r="G55" i="16"/>
  <c r="F55" i="16"/>
  <c r="E55" i="16"/>
  <c r="D55" i="16"/>
  <c r="C55" i="16"/>
  <c r="G54" i="16"/>
  <c r="F54" i="16"/>
  <c r="C54" i="16"/>
  <c r="E54" i="16"/>
  <c r="D54" i="16"/>
  <c r="G53" i="16"/>
  <c r="F53" i="16"/>
  <c r="E53" i="16"/>
  <c r="D53" i="16"/>
  <c r="C53" i="16"/>
  <c r="G52" i="16"/>
  <c r="F52" i="16"/>
  <c r="E52" i="16"/>
  <c r="D52" i="16"/>
  <c r="C52" i="16"/>
  <c r="G51" i="16"/>
  <c r="F51" i="16"/>
  <c r="E51" i="16"/>
  <c r="D51" i="16"/>
  <c r="C51" i="16"/>
  <c r="G50" i="16"/>
  <c r="C50" i="16"/>
  <c r="F50" i="16"/>
  <c r="E50" i="16"/>
  <c r="D50" i="16"/>
  <c r="G49" i="16"/>
  <c r="F49" i="16"/>
  <c r="E49" i="16"/>
  <c r="D49" i="16"/>
  <c r="C49" i="16"/>
  <c r="G48" i="16"/>
  <c r="F48" i="16"/>
  <c r="E48" i="16"/>
  <c r="D48" i="16"/>
  <c r="C48" i="16"/>
  <c r="G46" i="16"/>
  <c r="F46" i="16"/>
  <c r="E46" i="16"/>
  <c r="D46" i="16"/>
  <c r="C46" i="16"/>
  <c r="G45" i="16"/>
  <c r="F45" i="16"/>
  <c r="E45" i="16"/>
  <c r="C45" i="16"/>
  <c r="D45" i="16"/>
  <c r="G44" i="16"/>
  <c r="F44" i="16"/>
  <c r="E44" i="16"/>
  <c r="D44" i="16"/>
  <c r="C44" i="16"/>
  <c r="G43" i="16"/>
  <c r="F43" i="16"/>
  <c r="E43" i="16"/>
  <c r="D43" i="16"/>
  <c r="C43" i="16"/>
  <c r="G42" i="16"/>
  <c r="F42" i="16"/>
  <c r="E42" i="16"/>
  <c r="D42" i="16"/>
  <c r="C42" i="16"/>
  <c r="G41" i="16"/>
  <c r="F41" i="16"/>
  <c r="E41" i="16"/>
  <c r="C41" i="16"/>
  <c r="D41" i="16"/>
  <c r="G40" i="16"/>
  <c r="F40" i="16"/>
  <c r="E40" i="16"/>
  <c r="D40" i="16"/>
  <c r="C40" i="16"/>
  <c r="G39" i="16"/>
  <c r="C39" i="16"/>
  <c r="F39" i="16"/>
  <c r="E39" i="16"/>
  <c r="D39" i="16"/>
  <c r="G38" i="16"/>
  <c r="F38" i="16"/>
  <c r="C38" i="16"/>
  <c r="E38" i="16"/>
  <c r="D38" i="16"/>
  <c r="G37" i="16"/>
  <c r="C37" i="16"/>
  <c r="F37" i="16"/>
  <c r="E37" i="16"/>
  <c r="D37" i="16"/>
  <c r="G36" i="16"/>
  <c r="F36" i="16"/>
  <c r="E36" i="16"/>
  <c r="C36" i="16"/>
  <c r="D36" i="16"/>
  <c r="G35" i="16"/>
  <c r="C35" i="16"/>
  <c r="F35" i="16"/>
  <c r="E35" i="16"/>
  <c r="D35" i="16"/>
  <c r="G33" i="16"/>
  <c r="F33" i="16"/>
  <c r="E33" i="16"/>
  <c r="D33" i="16"/>
  <c r="C33" i="16"/>
  <c r="G32" i="16"/>
  <c r="F32" i="16"/>
  <c r="E32" i="16"/>
  <c r="C32" i="16"/>
  <c r="D32" i="16"/>
  <c r="G30" i="16"/>
  <c r="F30" i="16"/>
  <c r="E30" i="16"/>
  <c r="D30" i="16"/>
  <c r="C30" i="16"/>
  <c r="G29" i="16"/>
  <c r="C29" i="16"/>
  <c r="F29" i="16"/>
  <c r="E29" i="16"/>
  <c r="D29" i="16"/>
  <c r="G28" i="16"/>
  <c r="F28" i="16"/>
  <c r="E28" i="16"/>
  <c r="D28" i="16"/>
  <c r="C28" i="16"/>
  <c r="G27" i="16"/>
  <c r="F27" i="16"/>
  <c r="E27" i="16"/>
  <c r="C27" i="16"/>
  <c r="D27" i="16"/>
  <c r="G26" i="16"/>
  <c r="F26" i="16"/>
  <c r="E26" i="16"/>
  <c r="D26" i="16"/>
  <c r="C26" i="16"/>
  <c r="G25" i="16"/>
  <c r="F25" i="16"/>
  <c r="E25" i="16"/>
  <c r="D25" i="16"/>
  <c r="C25" i="16"/>
  <c r="G24" i="16"/>
  <c r="F24" i="16"/>
  <c r="E24" i="16"/>
  <c r="D24" i="16"/>
  <c r="C24" i="16"/>
  <c r="G23" i="16"/>
  <c r="F23" i="16"/>
  <c r="E23" i="16"/>
  <c r="C23" i="16"/>
  <c r="D23" i="16"/>
  <c r="G22" i="16"/>
  <c r="F22" i="16"/>
  <c r="E22" i="16"/>
  <c r="D22" i="16"/>
  <c r="C22" i="16"/>
  <c r="G21" i="16"/>
  <c r="C21" i="16"/>
  <c r="F21" i="16"/>
  <c r="E21" i="16"/>
  <c r="D21" i="16"/>
  <c r="G20" i="16"/>
  <c r="F20" i="16"/>
  <c r="E20" i="16"/>
  <c r="D20" i="16"/>
  <c r="C20" i="16"/>
  <c r="G19" i="16"/>
  <c r="F19" i="16"/>
  <c r="E19" i="16"/>
  <c r="D19" i="16"/>
  <c r="C19" i="16"/>
  <c r="G18" i="16"/>
  <c r="F18" i="16"/>
  <c r="E18" i="16"/>
  <c r="D18" i="16"/>
  <c r="C18" i="16"/>
  <c r="G17" i="16"/>
  <c r="F17" i="16"/>
  <c r="E17" i="16"/>
  <c r="D17" i="16"/>
  <c r="C17" i="16"/>
  <c r="G16" i="16"/>
  <c r="F16" i="16"/>
  <c r="E16" i="16"/>
  <c r="D16" i="16"/>
  <c r="C16" i="16"/>
  <c r="G15" i="16"/>
  <c r="F15" i="16"/>
  <c r="E15" i="16"/>
  <c r="D15" i="16"/>
  <c r="C15" i="16"/>
  <c r="G14" i="16"/>
  <c r="F14" i="16"/>
  <c r="E14" i="16"/>
  <c r="D14" i="16"/>
  <c r="C14" i="16"/>
  <c r="G13" i="16"/>
  <c r="C13" i="16"/>
  <c r="F13" i="16"/>
  <c r="E13" i="16"/>
  <c r="D13" i="16"/>
  <c r="G12" i="16"/>
  <c r="C12" i="16"/>
  <c r="F12" i="16"/>
  <c r="E12" i="16"/>
  <c r="D12" i="16"/>
  <c r="G11" i="16"/>
  <c r="F11" i="16"/>
  <c r="E11" i="16"/>
  <c r="D11" i="16"/>
  <c r="C11" i="16"/>
  <c r="G10" i="16"/>
  <c r="F10" i="16"/>
  <c r="E10" i="16"/>
  <c r="D10" i="16"/>
  <c r="C10" i="16"/>
  <c r="G8" i="16"/>
  <c r="F8" i="16"/>
  <c r="C8" i="16"/>
  <c r="E8" i="16"/>
  <c r="D8" i="16"/>
  <c r="B170" i="16"/>
  <c r="B169" i="16"/>
  <c r="B168" i="16"/>
  <c r="B167" i="16"/>
  <c r="B166" i="16"/>
  <c r="B165" i="16"/>
  <c r="B164" i="16"/>
  <c r="B163" i="16"/>
  <c r="B162" i="16"/>
  <c r="B161" i="16"/>
  <c r="B160" i="16"/>
  <c r="B159" i="16"/>
  <c r="B158" i="16"/>
  <c r="B157" i="16"/>
  <c r="B156" i="16"/>
  <c r="B154" i="16"/>
  <c r="B153" i="16"/>
  <c r="B152" i="16"/>
  <c r="B151" i="16"/>
  <c r="B150" i="16"/>
  <c r="B149" i="16"/>
  <c r="B148" i="16"/>
  <c r="B147" i="16"/>
  <c r="B146" i="16"/>
  <c r="B145" i="16"/>
  <c r="B144" i="16"/>
  <c r="B143" i="16"/>
  <c r="B142" i="16"/>
  <c r="B141" i="16"/>
  <c r="B140" i="16"/>
  <c r="B139" i="16"/>
  <c r="B138" i="16"/>
  <c r="B136" i="16"/>
  <c r="B137" i="16"/>
  <c r="B134" i="16"/>
  <c r="B133" i="16"/>
  <c r="B132" i="16"/>
  <c r="B131" i="16"/>
  <c r="B130" i="16"/>
  <c r="B129" i="16"/>
  <c r="B128" i="16"/>
  <c r="B127" i="16"/>
  <c r="B126" i="16"/>
  <c r="B125" i="16"/>
  <c r="B124" i="16"/>
  <c r="B123" i="16"/>
  <c r="B122" i="16"/>
  <c r="B121" i="16"/>
  <c r="B120" i="16"/>
  <c r="B119" i="16"/>
  <c r="B118" i="16"/>
  <c r="B117" i="16"/>
  <c r="B116" i="16"/>
  <c r="B115" i="16"/>
  <c r="B114" i="16"/>
  <c r="B113" i="16"/>
  <c r="B112" i="16"/>
  <c r="B111" i="16"/>
  <c r="B110" i="16"/>
  <c r="B109" i="16"/>
  <c r="B108" i="16"/>
  <c r="B107" i="16"/>
  <c r="B106" i="16"/>
  <c r="B105" i="16"/>
  <c r="B104" i="16"/>
  <c r="B103" i="16"/>
  <c r="B102" i="16"/>
  <c r="B100" i="16"/>
  <c r="B99" i="16"/>
  <c r="B98" i="16"/>
  <c r="B97" i="16"/>
  <c r="B96" i="16"/>
  <c r="B95" i="16"/>
  <c r="B94" i="16"/>
  <c r="B93" i="16"/>
  <c r="B92" i="16"/>
  <c r="B90" i="16"/>
  <c r="B91" i="16"/>
  <c r="B88" i="16"/>
  <c r="B87" i="16"/>
  <c r="B86" i="16"/>
  <c r="B85" i="16"/>
  <c r="B84" i="16"/>
  <c r="B83" i="16"/>
  <c r="B82" i="16"/>
  <c r="B81" i="16"/>
  <c r="B80" i="16"/>
  <c r="B79" i="16"/>
  <c r="B78" i="16"/>
  <c r="B77" i="16"/>
  <c r="B76" i="16"/>
  <c r="B75" i="16"/>
  <c r="B72" i="16"/>
  <c r="B71" i="16"/>
  <c r="B70" i="16"/>
  <c r="B69" i="16"/>
  <c r="B68" i="16"/>
  <c r="B67" i="16"/>
  <c r="B66" i="16"/>
  <c r="B64" i="16"/>
  <c r="B65" i="16"/>
  <c r="B62" i="16"/>
  <c r="B61" i="16"/>
  <c r="B60" i="16"/>
  <c r="B59" i="16"/>
  <c r="B58" i="16"/>
  <c r="B57" i="16"/>
  <c r="B56" i="16"/>
  <c r="B55" i="16"/>
  <c r="B54" i="16"/>
  <c r="B53" i="16"/>
  <c r="B52" i="16"/>
  <c r="B51" i="16"/>
  <c r="B50" i="16"/>
  <c r="B49" i="16"/>
  <c r="B48" i="16"/>
  <c r="B46" i="16"/>
  <c r="B45" i="16"/>
  <c r="B44" i="16"/>
  <c r="B43" i="16"/>
  <c r="B42" i="16"/>
  <c r="B41" i="16"/>
  <c r="B40" i="16"/>
  <c r="B39" i="16"/>
  <c r="B38" i="16"/>
  <c r="B37" i="16"/>
  <c r="B36" i="16"/>
  <c r="B35" i="16"/>
  <c r="B31" i="14"/>
  <c r="B30" i="14"/>
  <c r="B29" i="14"/>
  <c r="B28" i="14"/>
  <c r="B26" i="14"/>
  <c r="B25" i="14"/>
  <c r="B24" i="14"/>
  <c r="B23" i="14"/>
  <c r="B21" i="14"/>
  <c r="B20" i="14"/>
  <c r="B19" i="14"/>
  <c r="B18" i="14"/>
  <c r="B16" i="14"/>
  <c r="B15" i="14"/>
  <c r="B14" i="14"/>
  <c r="B13" i="14"/>
  <c r="B11" i="14"/>
  <c r="B10" i="14"/>
  <c r="B9" i="14"/>
  <c r="B8" i="14"/>
  <c r="C13" i="14"/>
  <c r="G31" i="14"/>
  <c r="F31" i="14"/>
  <c r="E31" i="14"/>
  <c r="D31" i="14"/>
  <c r="C31" i="14"/>
  <c r="G30" i="14"/>
  <c r="F30" i="14"/>
  <c r="E30" i="14"/>
  <c r="D30" i="14"/>
  <c r="C30" i="14"/>
  <c r="G29" i="14"/>
  <c r="F29" i="14"/>
  <c r="C29" i="14"/>
  <c r="E29" i="14"/>
  <c r="D29" i="14"/>
  <c r="G28" i="14"/>
  <c r="F28" i="14"/>
  <c r="E28" i="14"/>
  <c r="D28" i="14"/>
  <c r="C28" i="14"/>
  <c r="G26" i="14"/>
  <c r="F26" i="14"/>
  <c r="E26" i="14"/>
  <c r="D26" i="14"/>
  <c r="C26" i="14"/>
  <c r="G25" i="14"/>
  <c r="F25" i="14"/>
  <c r="E25" i="14"/>
  <c r="D25" i="14"/>
  <c r="C25" i="14"/>
  <c r="G24" i="14"/>
  <c r="F24" i="14"/>
  <c r="E24" i="14"/>
  <c r="D24" i="14"/>
  <c r="C24" i="14"/>
  <c r="G23" i="14"/>
  <c r="F23" i="14"/>
  <c r="E23" i="14"/>
  <c r="C23" i="14"/>
  <c r="D23" i="14"/>
  <c r="G21" i="14"/>
  <c r="F21" i="14"/>
  <c r="E21" i="14"/>
  <c r="D21" i="14"/>
  <c r="C21" i="14"/>
  <c r="G20" i="14"/>
  <c r="F20" i="14"/>
  <c r="E20" i="14"/>
  <c r="D20" i="14"/>
  <c r="C20" i="14"/>
  <c r="G19" i="14"/>
  <c r="F19" i="14"/>
  <c r="C19" i="14"/>
  <c r="E19" i="14"/>
  <c r="D19" i="14"/>
  <c r="G18" i="14"/>
  <c r="F18" i="14"/>
  <c r="C18" i="14"/>
  <c r="E18" i="14"/>
  <c r="D18" i="14"/>
  <c r="G16" i="14"/>
  <c r="F16" i="14"/>
  <c r="E16" i="14"/>
  <c r="D16" i="14"/>
  <c r="C16" i="14"/>
  <c r="G15" i="14"/>
  <c r="F15" i="14"/>
  <c r="E15" i="14"/>
  <c r="C15" i="14"/>
  <c r="D15" i="14"/>
  <c r="G14" i="14"/>
  <c r="F14" i="14"/>
  <c r="E14" i="14"/>
  <c r="D14" i="14"/>
  <c r="C14" i="14"/>
  <c r="G13" i="14"/>
  <c r="F13" i="14"/>
  <c r="E13" i="14"/>
  <c r="D13" i="14"/>
  <c r="G11" i="14"/>
  <c r="F11" i="14"/>
  <c r="E11" i="14"/>
  <c r="D11" i="14"/>
  <c r="C11" i="14"/>
  <c r="G10" i="14"/>
  <c r="F10" i="14"/>
  <c r="E10" i="14"/>
  <c r="D10" i="14"/>
  <c r="C10" i="14"/>
  <c r="G9" i="14"/>
  <c r="F9" i="14"/>
  <c r="E9" i="14"/>
  <c r="C9" i="14"/>
  <c r="D9" i="14"/>
  <c r="G8" i="14"/>
  <c r="F8" i="14"/>
  <c r="E8" i="14"/>
  <c r="D8" i="14"/>
  <c r="E2" i="3"/>
  <c r="C172" i="4"/>
  <c r="B172"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C157" i="4"/>
  <c r="B157" i="4"/>
  <c r="C156" i="4"/>
  <c r="B156"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C137" i="4"/>
  <c r="B137" i="4"/>
  <c r="C136" i="4"/>
  <c r="B136"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C103" i="4"/>
  <c r="B103" i="4"/>
  <c r="C102" i="4"/>
  <c r="B102" i="4"/>
  <c r="B92" i="4"/>
  <c r="C92" i="4"/>
  <c r="B93" i="4"/>
  <c r="C93" i="4"/>
  <c r="B94" i="4"/>
  <c r="C94" i="4"/>
  <c r="B95" i="4"/>
  <c r="C95" i="4"/>
  <c r="B96" i="4"/>
  <c r="C96" i="4"/>
  <c r="B97" i="4"/>
  <c r="C97" i="4"/>
  <c r="B98" i="4"/>
  <c r="C98" i="4"/>
  <c r="B99" i="4"/>
  <c r="C99" i="4"/>
  <c r="B100" i="4"/>
  <c r="C100" i="4"/>
  <c r="B101" i="4"/>
  <c r="C101" i="4"/>
  <c r="C91" i="4"/>
  <c r="B91" i="4"/>
  <c r="C90" i="4"/>
  <c r="B90" i="4"/>
  <c r="B77" i="4"/>
  <c r="C77" i="4"/>
  <c r="B78" i="4"/>
  <c r="C78" i="4"/>
  <c r="B79" i="4"/>
  <c r="C79" i="4"/>
  <c r="B80" i="4"/>
  <c r="C80" i="4"/>
  <c r="B81" i="4"/>
  <c r="C81" i="4"/>
  <c r="B82" i="4"/>
  <c r="C82" i="4"/>
  <c r="B83" i="4"/>
  <c r="C83" i="4"/>
  <c r="B84" i="4"/>
  <c r="C84" i="4"/>
  <c r="B85" i="4"/>
  <c r="C85" i="4"/>
  <c r="B86" i="4"/>
  <c r="C86" i="4"/>
  <c r="B87" i="4"/>
  <c r="C87" i="4"/>
  <c r="B88" i="4"/>
  <c r="C88" i="4"/>
  <c r="B89" i="4"/>
  <c r="C89" i="4"/>
  <c r="C76" i="4"/>
  <c r="B76" i="4"/>
  <c r="C75" i="4"/>
  <c r="B75" i="4"/>
  <c r="B73" i="4"/>
  <c r="C73" i="4"/>
  <c r="B66" i="4"/>
  <c r="C66" i="4"/>
  <c r="B67" i="4"/>
  <c r="C67" i="4"/>
  <c r="B68" i="4"/>
  <c r="C68" i="4"/>
  <c r="B69" i="4"/>
  <c r="C69" i="4"/>
  <c r="B70" i="4"/>
  <c r="C70" i="4"/>
  <c r="B71" i="4"/>
  <c r="C71" i="4"/>
  <c r="B72" i="4"/>
  <c r="C72" i="4"/>
  <c r="C65" i="4"/>
  <c r="B65" i="4"/>
  <c r="C64" i="4"/>
  <c r="B64"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C49" i="4"/>
  <c r="B49" i="4"/>
  <c r="C48" i="4"/>
  <c r="B48" i="4"/>
  <c r="B37" i="4"/>
  <c r="C37" i="4"/>
  <c r="B38" i="4"/>
  <c r="C38" i="4"/>
  <c r="B39" i="4"/>
  <c r="C39" i="4"/>
  <c r="B40" i="4"/>
  <c r="C40" i="4"/>
  <c r="B41" i="4"/>
  <c r="C41" i="4"/>
  <c r="B42" i="4"/>
  <c r="C42" i="4"/>
  <c r="B43" i="4"/>
  <c r="C43" i="4"/>
  <c r="B44" i="4"/>
  <c r="C44" i="4"/>
  <c r="B45" i="4"/>
  <c r="C45" i="4"/>
  <c r="B46" i="4"/>
  <c r="C46" i="4"/>
  <c r="B47" i="4"/>
  <c r="C47" i="4"/>
  <c r="C36" i="4"/>
  <c r="B36" i="4"/>
  <c r="C35"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3" i="4"/>
  <c r="C33" i="4"/>
  <c r="B34" i="4"/>
  <c r="C34" i="4"/>
  <c r="C11" i="4"/>
  <c r="B11" i="4"/>
  <c r="C10" i="4"/>
  <c r="C9" i="4"/>
  <c r="B9" i="4"/>
  <c r="A2" i="4"/>
  <c r="G160" i="3"/>
  <c r="A28" i="7"/>
  <c r="A24" i="7"/>
  <c r="A22" i="7"/>
  <c r="A17" i="7"/>
  <c r="A15" i="7"/>
  <c r="A10" i="7"/>
  <c r="J3" i="7"/>
  <c r="H3" i="7"/>
  <c r="I3" i="7"/>
  <c r="Q160" i="3"/>
  <c r="P160" i="3"/>
  <c r="O160" i="3"/>
  <c r="N160" i="3"/>
  <c r="M160" i="3"/>
  <c r="L160" i="3"/>
  <c r="K160" i="3"/>
  <c r="J160" i="3"/>
  <c r="I160" i="3"/>
  <c r="H160" i="3"/>
  <c r="Q159" i="3"/>
  <c r="P159" i="3"/>
  <c r="O159" i="3"/>
  <c r="N159" i="3"/>
  <c r="M159" i="3"/>
  <c r="L159" i="3"/>
  <c r="K159" i="3"/>
  <c r="J159" i="3"/>
  <c r="H5" i="2"/>
  <c r="K16" i="2" s="1"/>
  <c r="I159" i="3"/>
  <c r="H159" i="3"/>
  <c r="K12" i="2"/>
  <c r="I12" i="2"/>
  <c r="G12" i="2"/>
  <c r="E12" i="2"/>
  <c r="C12" i="2"/>
  <c r="I11" i="2"/>
  <c r="J3" i="2"/>
  <c r="I3" i="2"/>
  <c r="I10" i="22"/>
  <c r="H10" i="22"/>
  <c r="G10" i="22"/>
  <c r="I8" i="22"/>
  <c r="H8" i="22"/>
  <c r="G8" i="22"/>
  <c r="H7" i="22"/>
  <c r="G7" i="22"/>
  <c r="I7" i="22"/>
  <c r="F9" i="16"/>
  <c r="G9" i="16"/>
  <c r="D9" i="16"/>
  <c r="E9" i="16"/>
  <c r="C9" i="16"/>
  <c r="B89" i="16"/>
  <c r="B135" i="16"/>
  <c r="B34" i="16"/>
  <c r="B47" i="16"/>
  <c r="B63" i="16"/>
  <c r="B74" i="16"/>
  <c r="B9" i="16"/>
  <c r="B101" i="16"/>
  <c r="B155" i="16"/>
  <c r="G5" i="7"/>
  <c r="K15" i="7" s="1"/>
  <c r="E89" i="16"/>
  <c r="F155" i="16"/>
  <c r="F89" i="16"/>
  <c r="C155" i="16"/>
  <c r="G155" i="16"/>
  <c r="C89" i="16"/>
  <c r="G89" i="16"/>
  <c r="D155" i="16"/>
  <c r="D89" i="16"/>
  <c r="E155" i="16"/>
  <c r="F63" i="16"/>
  <c r="C63" i="16"/>
  <c r="G63" i="16"/>
  <c r="D63" i="16"/>
  <c r="E63" i="16"/>
  <c r="E10" i="19"/>
  <c r="H12" i="24"/>
  <c r="I9" i="22"/>
  <c r="G9" i="22"/>
  <c r="H9" i="22"/>
  <c r="G9" i="24"/>
  <c r="J156" i="16"/>
  <c r="K24" i="14"/>
  <c r="K25" i="16"/>
  <c r="K10" i="14"/>
  <c r="K88" i="16"/>
  <c r="K30" i="16"/>
  <c r="G12" i="24"/>
  <c r="I17" i="16"/>
  <c r="K157" i="16"/>
  <c r="G6" i="20"/>
  <c r="I8" i="15"/>
  <c r="I9" i="17"/>
  <c r="G9" i="17"/>
  <c r="I10" i="17"/>
  <c r="H7" i="24"/>
  <c r="H8" i="24"/>
  <c r="H13" i="24"/>
  <c r="K167" i="16"/>
  <c r="G8" i="24"/>
  <c r="G14" i="24"/>
  <c r="H114" i="16"/>
  <c r="H18" i="14"/>
  <c r="I25" i="14"/>
  <c r="K57" i="16"/>
  <c r="K70" i="16"/>
  <c r="J88" i="16"/>
  <c r="H143" i="16"/>
  <c r="J147" i="16"/>
  <c r="K151" i="16"/>
  <c r="K156" i="16"/>
  <c r="K171" i="16"/>
  <c r="F7" i="24"/>
  <c r="F8" i="24"/>
  <c r="F9" i="24"/>
  <c r="F12" i="24"/>
  <c r="H15" i="24"/>
  <c r="H9" i="24"/>
  <c r="H26" i="14"/>
  <c r="K12" i="16"/>
  <c r="I27" i="16"/>
  <c r="J42" i="16"/>
  <c r="J48" i="16"/>
  <c r="I54" i="16"/>
  <c r="I59" i="16"/>
  <c r="I70" i="16"/>
  <c r="J128" i="16"/>
  <c r="H170" i="16"/>
  <c r="I171" i="16"/>
  <c r="K124" i="16"/>
  <c r="K99" i="16"/>
  <c r="H11" i="14"/>
  <c r="H49" i="16"/>
  <c r="H50" i="16"/>
  <c r="H76" i="16"/>
  <c r="J77" i="16"/>
  <c r="J21" i="14"/>
  <c r="K153" i="16"/>
  <c r="H52" i="16"/>
  <c r="J53" i="16"/>
  <c r="H56" i="16"/>
  <c r="J57" i="16"/>
  <c r="H75" i="16"/>
  <c r="J80" i="16"/>
  <c r="H87" i="16"/>
  <c r="H96" i="16"/>
  <c r="J122" i="16"/>
  <c r="J123" i="16"/>
  <c r="K64" i="16"/>
  <c r="K112" i="16"/>
  <c r="K137" i="16"/>
  <c r="I12" i="16"/>
  <c r="I15" i="16"/>
  <c r="I19" i="16"/>
  <c r="J36" i="16"/>
  <c r="H54" i="16"/>
  <c r="I152" i="16"/>
  <c r="G9" i="20"/>
  <c r="J6" i="20"/>
  <c r="H8" i="20"/>
  <c r="H6" i="20"/>
  <c r="I9" i="15"/>
  <c r="J20" i="14"/>
  <c r="K18" i="14"/>
  <c r="I11" i="14"/>
  <c r="K10" i="16"/>
  <c r="H17" i="16"/>
  <c r="K18" i="16"/>
  <c r="K22" i="16"/>
  <c r="H26" i="16"/>
  <c r="H36" i="16"/>
  <c r="I40" i="16"/>
  <c r="J45" i="16"/>
  <c r="K53" i="16"/>
  <c r="K61" i="16"/>
  <c r="K66" i="16"/>
  <c r="I72" i="16"/>
  <c r="K76" i="16"/>
  <c r="K80" i="16"/>
  <c r="K84" i="16"/>
  <c r="K93" i="16"/>
  <c r="I106" i="16"/>
  <c r="I110" i="16"/>
  <c r="I156" i="16"/>
  <c r="K164" i="16"/>
  <c r="K168" i="16"/>
  <c r="I20" i="14"/>
  <c r="I18" i="14"/>
  <c r="H161" i="16"/>
  <c r="K20" i="14"/>
  <c r="J24" i="14"/>
  <c r="H20" i="14"/>
  <c r="H25" i="14"/>
  <c r="J29" i="14"/>
  <c r="I26" i="16"/>
  <c r="I29" i="14"/>
  <c r="I14" i="14"/>
  <c r="H40" i="16"/>
  <c r="I10" i="14"/>
  <c r="H29" i="14"/>
  <c r="H10" i="14"/>
  <c r="J165" i="16"/>
  <c r="J169" i="16"/>
  <c r="I9" i="20"/>
  <c r="G10" i="15"/>
  <c r="I9" i="14"/>
  <c r="J28" i="14"/>
  <c r="J8" i="16"/>
  <c r="H14" i="16"/>
  <c r="H22" i="16"/>
  <c r="J24" i="16"/>
  <c r="J33" i="16"/>
  <c r="K37" i="16"/>
  <c r="K41" i="16"/>
  <c r="H44" i="16"/>
  <c r="K50" i="16"/>
  <c r="H53" i="16"/>
  <c r="I56" i="16"/>
  <c r="H57" i="16"/>
  <c r="J59" i="16"/>
  <c r="H66" i="16"/>
  <c r="H102" i="16"/>
  <c r="H103" i="16"/>
  <c r="E101" i="16"/>
  <c r="J124" i="16"/>
  <c r="H136" i="16"/>
  <c r="J149" i="16"/>
  <c r="H151" i="16"/>
  <c r="J10" i="14"/>
  <c r="J62" i="16"/>
  <c r="J67" i="16"/>
  <c r="H69" i="16"/>
  <c r="H79" i="16"/>
  <c r="H83" i="16"/>
  <c r="H92" i="16"/>
  <c r="H8" i="14"/>
  <c r="K8" i="14"/>
  <c r="J8" i="14"/>
  <c r="H14" i="24"/>
  <c r="J16" i="14"/>
  <c r="I26" i="14"/>
  <c r="K11" i="16"/>
  <c r="K15" i="16"/>
  <c r="K19" i="16"/>
  <c r="K140" i="16"/>
  <c r="K148" i="16"/>
  <c r="K152" i="16"/>
  <c r="K165" i="16"/>
  <c r="I8" i="14"/>
  <c r="K24" i="16"/>
  <c r="J18" i="14"/>
  <c r="H30" i="14"/>
  <c r="H60" i="16"/>
  <c r="J66" i="16"/>
  <c r="J70" i="16"/>
  <c r="J76" i="16"/>
  <c r="J84" i="16"/>
  <c r="G13" i="24"/>
  <c r="H21" i="14"/>
  <c r="G7" i="24"/>
  <c r="G10" i="24"/>
  <c r="I10" i="15"/>
  <c r="K136" i="16"/>
  <c r="J19" i="16"/>
  <c r="G34" i="16"/>
  <c r="J103" i="16"/>
  <c r="J93" i="16"/>
  <c r="K100" i="16"/>
  <c r="I144" i="16"/>
  <c r="K161" i="16"/>
  <c r="C101" i="16"/>
  <c r="K103" i="16"/>
  <c r="K144" i="16"/>
  <c r="K52" i="16"/>
  <c r="K54" i="16"/>
  <c r="K56" i="16"/>
  <c r="H58" i="16"/>
  <c r="I65" i="16"/>
  <c r="I87" i="16"/>
  <c r="H94" i="16"/>
  <c r="I103" i="16"/>
  <c r="K109" i="16"/>
  <c r="K117" i="16"/>
  <c r="H123" i="16"/>
  <c r="I125" i="16"/>
  <c r="K127" i="16"/>
  <c r="I136" i="16"/>
  <c r="I140" i="16"/>
  <c r="I148" i="16"/>
  <c r="I150" i="16"/>
  <c r="I157" i="16"/>
  <c r="K159" i="16"/>
  <c r="I161" i="16"/>
  <c r="I165" i="16"/>
  <c r="I168" i="16"/>
  <c r="I8" i="16"/>
  <c r="J11" i="16"/>
  <c r="J12" i="16"/>
  <c r="J15" i="16"/>
  <c r="H18" i="16"/>
  <c r="H30" i="16"/>
  <c r="J115" i="16"/>
  <c r="H126" i="16"/>
  <c r="H130" i="16"/>
  <c r="H134" i="16"/>
  <c r="K36" i="16"/>
  <c r="H37" i="16"/>
  <c r="J136" i="16"/>
  <c r="J140" i="16"/>
  <c r="J144" i="16"/>
  <c r="J148" i="16"/>
  <c r="J152" i="16"/>
  <c r="H9" i="20"/>
  <c r="J9" i="20"/>
  <c r="K29" i="14"/>
  <c r="H11" i="16"/>
  <c r="H12" i="16"/>
  <c r="I13" i="16"/>
  <c r="H15" i="16"/>
  <c r="J16" i="16"/>
  <c r="K16" i="16"/>
  <c r="I18" i="16"/>
  <c r="H19" i="16"/>
  <c r="H20" i="16"/>
  <c r="K20" i="16"/>
  <c r="J21" i="16"/>
  <c r="I22" i="16"/>
  <c r="H23" i="16"/>
  <c r="J25" i="16"/>
  <c r="H27" i="16"/>
  <c r="H28" i="16"/>
  <c r="K28" i="16"/>
  <c r="K29" i="16"/>
  <c r="I30" i="16"/>
  <c r="H32" i="16"/>
  <c r="H33" i="16"/>
  <c r="K33" i="16"/>
  <c r="K35" i="16"/>
  <c r="E34" i="16"/>
  <c r="I37" i="16"/>
  <c r="H38" i="16"/>
  <c r="H39" i="16"/>
  <c r="I41" i="16"/>
  <c r="I42" i="16"/>
  <c r="K42" i="16"/>
  <c r="K45" i="16"/>
  <c r="J46" i="16"/>
  <c r="K46" i="16"/>
  <c r="I50" i="16"/>
  <c r="J51" i="16"/>
  <c r="K51" i="16"/>
  <c r="J52" i="16"/>
  <c r="I53" i="16"/>
  <c r="I55" i="16"/>
  <c r="J56" i="16"/>
  <c r="I64" i="16"/>
  <c r="I68" i="16"/>
  <c r="K72" i="16"/>
  <c r="F74" i="16"/>
  <c r="I76" i="16"/>
  <c r="H78" i="16"/>
  <c r="I80" i="16"/>
  <c r="I82" i="16"/>
  <c r="J86" i="16"/>
  <c r="J87" i="16"/>
  <c r="I88" i="16"/>
  <c r="H90" i="16"/>
  <c r="I93" i="16"/>
  <c r="K95" i="16"/>
  <c r="H104" i="16"/>
  <c r="K104" i="16"/>
  <c r="K108" i="16"/>
  <c r="H115" i="16"/>
  <c r="J116" i="16"/>
  <c r="K116" i="16"/>
  <c r="I118" i="16"/>
  <c r="J120" i="16"/>
  <c r="K120" i="16"/>
  <c r="I124" i="16"/>
  <c r="J125" i="16"/>
  <c r="K128" i="16"/>
  <c r="I130" i="16"/>
  <c r="J132" i="16"/>
  <c r="K132" i="16"/>
  <c r="D135" i="16"/>
  <c r="H137" i="16"/>
  <c r="I139" i="16"/>
  <c r="H140" i="16"/>
  <c r="J141" i="16"/>
  <c r="K141" i="16"/>
  <c r="H144" i="16"/>
  <c r="J145" i="16"/>
  <c r="K145" i="16"/>
  <c r="H148" i="16"/>
  <c r="K149" i="16"/>
  <c r="I151" i="16"/>
  <c r="H152" i="16"/>
  <c r="J153" i="16"/>
  <c r="H157" i="16"/>
  <c r="J158" i="16"/>
  <c r="K158" i="16"/>
  <c r="I160" i="16"/>
  <c r="J162" i="16"/>
  <c r="K162" i="16"/>
  <c r="H165" i="16"/>
  <c r="H168" i="16"/>
  <c r="K169" i="16"/>
  <c r="H171" i="16"/>
  <c r="I8" i="17"/>
  <c r="G10" i="17"/>
  <c r="H10" i="17"/>
  <c r="H7" i="20"/>
  <c r="I8" i="20"/>
  <c r="G7" i="20"/>
  <c r="I7" i="20"/>
  <c r="J7" i="20"/>
  <c r="I6" i="20"/>
  <c r="G8" i="20"/>
  <c r="J8" i="20"/>
  <c r="H10" i="15"/>
  <c r="G8" i="15"/>
  <c r="I11" i="15"/>
  <c r="G11" i="15"/>
  <c r="H8" i="15"/>
  <c r="G9" i="15"/>
  <c r="H9" i="15"/>
  <c r="H8" i="17"/>
  <c r="G8" i="17"/>
  <c r="H9" i="17"/>
  <c r="J35" i="16"/>
  <c r="H42" i="16"/>
  <c r="H45" i="16"/>
  <c r="I35" i="16"/>
  <c r="K23" i="16"/>
  <c r="I86" i="16"/>
  <c r="H41" i="16"/>
  <c r="D34" i="16"/>
  <c r="H21" i="16"/>
  <c r="K32" i="16"/>
  <c r="J137" i="16"/>
  <c r="J55" i="16"/>
  <c r="H59" i="16"/>
  <c r="K60" i="16"/>
  <c r="F47" i="16"/>
  <c r="H64" i="16"/>
  <c r="D74" i="16"/>
  <c r="I81" i="16"/>
  <c r="I85" i="16"/>
  <c r="H91" i="16"/>
  <c r="K92" i="16"/>
  <c r="H95" i="16"/>
  <c r="J96" i="16"/>
  <c r="I98" i="16"/>
  <c r="H99" i="16"/>
  <c r="J105" i="16"/>
  <c r="K105" i="16"/>
  <c r="I107" i="16"/>
  <c r="H108" i="16"/>
  <c r="J109" i="16"/>
  <c r="I111" i="16"/>
  <c r="H112" i="16"/>
  <c r="J113" i="16"/>
  <c r="K113" i="16"/>
  <c r="H116" i="16"/>
  <c r="J117" i="16"/>
  <c r="H120" i="16"/>
  <c r="H124" i="16"/>
  <c r="H128" i="16"/>
  <c r="I131" i="16"/>
  <c r="H132" i="16"/>
  <c r="F135" i="16"/>
  <c r="H141" i="16"/>
  <c r="H145" i="16"/>
  <c r="H149" i="16"/>
  <c r="J150" i="16"/>
  <c r="H153" i="16"/>
  <c r="H158" i="16"/>
  <c r="H162" i="16"/>
  <c r="H169" i="16"/>
  <c r="J170" i="16"/>
  <c r="I66" i="16"/>
  <c r="K28" i="14"/>
  <c r="I132" i="16"/>
  <c r="J13" i="16"/>
  <c r="K27" i="16"/>
  <c r="J28" i="16"/>
  <c r="J20" i="16"/>
  <c r="J29" i="16"/>
  <c r="I14" i="16"/>
  <c r="I16" i="16"/>
  <c r="I20" i="16"/>
  <c r="I21" i="16"/>
  <c r="J23" i="16"/>
  <c r="I24" i="16"/>
  <c r="H25" i="16"/>
  <c r="K26" i="16"/>
  <c r="I28" i="16"/>
  <c r="I29" i="16"/>
  <c r="J32" i="16"/>
  <c r="I33" i="16"/>
  <c r="K38" i="16"/>
  <c r="I39" i="16"/>
  <c r="J41" i="16"/>
  <c r="H43" i="16"/>
  <c r="I44" i="16"/>
  <c r="I46" i="16"/>
  <c r="I49" i="16"/>
  <c r="I51" i="16"/>
  <c r="I95" i="16"/>
  <c r="I99" i="16"/>
  <c r="I104" i="16"/>
  <c r="I108" i="16"/>
  <c r="I112" i="16"/>
  <c r="I114" i="16"/>
  <c r="I116" i="16"/>
  <c r="I120" i="16"/>
  <c r="I122" i="16"/>
  <c r="I128" i="16"/>
  <c r="I141" i="16"/>
  <c r="I145" i="16"/>
  <c r="I147" i="16"/>
  <c r="I149" i="16"/>
  <c r="I153" i="16"/>
  <c r="I158" i="16"/>
  <c r="I162" i="16"/>
  <c r="I169" i="16"/>
  <c r="J27" i="16"/>
  <c r="H61" i="16"/>
  <c r="J68" i="16"/>
  <c r="J72" i="16"/>
  <c r="J78" i="16"/>
  <c r="J82" i="16"/>
  <c r="J91" i="16"/>
  <c r="J95" i="16"/>
  <c r="J99" i="16"/>
  <c r="J104" i="16"/>
  <c r="J108" i="16"/>
  <c r="J112" i="16"/>
  <c r="J23" i="14"/>
  <c r="K23" i="14"/>
  <c r="I13" i="14"/>
  <c r="K13" i="14"/>
  <c r="H13" i="14"/>
  <c r="K75" i="16"/>
  <c r="K79" i="16"/>
  <c r="K83" i="16"/>
  <c r="K87" i="16"/>
  <c r="K96" i="16"/>
  <c r="I100" i="16"/>
  <c r="J100" i="16"/>
  <c r="K119" i="16"/>
  <c r="I119" i="16"/>
  <c r="J121" i="16"/>
  <c r="I121" i="16"/>
  <c r="I123" i="16"/>
  <c r="K123" i="16"/>
  <c r="I127" i="16"/>
  <c r="H127" i="16"/>
  <c r="J129" i="16"/>
  <c r="I129" i="16"/>
  <c r="J133" i="16"/>
  <c r="I133" i="16"/>
  <c r="I142" i="16"/>
  <c r="J142" i="16"/>
  <c r="I146" i="16"/>
  <c r="J146" i="16"/>
  <c r="I154" i="16"/>
  <c r="J154" i="16"/>
  <c r="K154" i="16"/>
  <c r="J166" i="16"/>
  <c r="I166" i="16"/>
  <c r="K170" i="16"/>
  <c r="J65" i="16"/>
  <c r="H65" i="16"/>
  <c r="K69" i="16"/>
  <c r="I28" i="14"/>
  <c r="I58" i="16"/>
  <c r="K11" i="14"/>
  <c r="J83" i="16"/>
  <c r="K14" i="16"/>
  <c r="K44" i="16"/>
  <c r="J58" i="16"/>
  <c r="K65" i="16"/>
  <c r="H28" i="14"/>
  <c r="J85" i="16"/>
  <c r="J61" i="16"/>
  <c r="G101" i="16"/>
  <c r="G74" i="16"/>
  <c r="J11" i="14"/>
  <c r="H146" i="16"/>
  <c r="H113" i="16"/>
  <c r="J13" i="14"/>
  <c r="I170" i="16"/>
  <c r="J39" i="16"/>
  <c r="J94" i="16"/>
  <c r="J97" i="16"/>
  <c r="K97" i="16"/>
  <c r="J98" i="16"/>
  <c r="H100" i="16"/>
  <c r="J102" i="16"/>
  <c r="K102" i="16"/>
  <c r="F101" i="16"/>
  <c r="H105" i="16"/>
  <c r="J106" i="16"/>
  <c r="K106" i="16"/>
  <c r="J107" i="16"/>
  <c r="H109" i="16"/>
  <c r="J110" i="16"/>
  <c r="K110" i="16"/>
  <c r="J111" i="16"/>
  <c r="K114" i="16"/>
  <c r="H117" i="16"/>
  <c r="J118" i="16"/>
  <c r="K118" i="16"/>
  <c r="J119" i="16"/>
  <c r="H121" i="16"/>
  <c r="K122" i="16"/>
  <c r="H125" i="16"/>
  <c r="J127" i="16"/>
  <c r="H129" i="16"/>
  <c r="K130" i="16"/>
  <c r="J131" i="16"/>
  <c r="H133" i="16"/>
  <c r="K134" i="16"/>
  <c r="E135" i="16"/>
  <c r="H138" i="16"/>
  <c r="J139" i="16"/>
  <c r="K139" i="16"/>
  <c r="H142" i="16"/>
  <c r="J143" i="16"/>
  <c r="K143" i="16"/>
  <c r="K147" i="16"/>
  <c r="H150" i="16"/>
  <c r="J151" i="16"/>
  <c r="H154" i="16"/>
  <c r="J157" i="16"/>
  <c r="H159" i="16"/>
  <c r="H160" i="16"/>
  <c r="K160" i="16"/>
  <c r="J161" i="16"/>
  <c r="H163" i="16"/>
  <c r="J164" i="16"/>
  <c r="H166" i="16"/>
  <c r="H167" i="16"/>
  <c r="J168" i="16"/>
  <c r="J171" i="16"/>
  <c r="F14" i="24"/>
  <c r="E47" i="16"/>
  <c r="K55" i="16"/>
  <c r="I57" i="16"/>
  <c r="K58" i="16"/>
  <c r="I60" i="16"/>
  <c r="H62" i="16"/>
  <c r="K62" i="16"/>
  <c r="H67" i="16"/>
  <c r="K67" i="16"/>
  <c r="I69" i="16"/>
  <c r="H70" i="16"/>
  <c r="H71" i="16"/>
  <c r="K71" i="16"/>
  <c r="I75" i="16"/>
  <c r="I77" i="16"/>
  <c r="K77" i="16"/>
  <c r="I79" i="16"/>
  <c r="H80" i="16"/>
  <c r="H81" i="16"/>
  <c r="K81" i="16"/>
  <c r="I83" i="16"/>
  <c r="H84" i="16"/>
  <c r="H85" i="16"/>
  <c r="K85" i="16"/>
  <c r="H88" i="16"/>
  <c r="I90" i="16"/>
  <c r="I92" i="16"/>
  <c r="H93" i="16"/>
  <c r="K94" i="16"/>
  <c r="I96" i="16"/>
  <c r="H98" i="16"/>
  <c r="K98" i="16"/>
  <c r="D101" i="16"/>
  <c r="I105" i="16"/>
  <c r="H107" i="16"/>
  <c r="K107" i="16"/>
  <c r="I109" i="16"/>
  <c r="H110" i="16"/>
  <c r="H111" i="16"/>
  <c r="K111" i="16"/>
  <c r="I113" i="16"/>
  <c r="I115" i="16"/>
  <c r="K115" i="16"/>
  <c r="I117" i="16"/>
  <c r="H119" i="16"/>
  <c r="H8" i="16"/>
  <c r="K8" i="16"/>
  <c r="K13" i="16"/>
  <c r="J14" i="16"/>
  <c r="H16" i="16"/>
  <c r="J17" i="16"/>
  <c r="K17" i="16"/>
  <c r="J18" i="16"/>
  <c r="K21" i="16"/>
  <c r="J22" i="16"/>
  <c r="I23" i="16"/>
  <c r="H24" i="16"/>
  <c r="I25" i="16"/>
  <c r="J26" i="16"/>
  <c r="H29" i="16"/>
  <c r="J30" i="16"/>
  <c r="I32" i="16"/>
  <c r="H35" i="16"/>
  <c r="F34" i="16"/>
  <c r="J37" i="16"/>
  <c r="I38" i="16"/>
  <c r="K39" i="16"/>
  <c r="J40" i="16"/>
  <c r="I43" i="16"/>
  <c r="J44" i="16"/>
  <c r="I45" i="16"/>
  <c r="H46" i="16"/>
  <c r="C47" i="16"/>
  <c r="J49" i="16"/>
  <c r="J50" i="16"/>
  <c r="H51" i="16"/>
  <c r="I52" i="16"/>
  <c r="H55" i="16"/>
  <c r="J60" i="16"/>
  <c r="I61" i="16"/>
  <c r="I62" i="16"/>
  <c r="I67" i="16"/>
  <c r="H68" i="16"/>
  <c r="J69" i="16"/>
  <c r="I71" i="16"/>
  <c r="H72" i="16"/>
  <c r="J75" i="16"/>
  <c r="I78" i="16"/>
  <c r="J79" i="16"/>
  <c r="H82" i="16"/>
  <c r="K82" i="16"/>
  <c r="I84" i="16"/>
  <c r="H86" i="16"/>
  <c r="I91" i="16"/>
  <c r="J92" i="16"/>
  <c r="I94" i="16"/>
  <c r="J19" i="14"/>
  <c r="H19" i="14"/>
  <c r="K126" i="16"/>
  <c r="H164" i="16"/>
  <c r="J130" i="16"/>
  <c r="H118" i="16"/>
  <c r="H106" i="16"/>
  <c r="H97" i="16"/>
  <c r="I167" i="16"/>
  <c r="H147" i="16"/>
  <c r="I126" i="16"/>
  <c r="I30" i="14"/>
  <c r="K43" i="16"/>
  <c r="K90" i="16"/>
  <c r="G15" i="24"/>
  <c r="K19" i="14"/>
  <c r="F10" i="24"/>
  <c r="I97" i="16"/>
  <c r="I137" i="16"/>
  <c r="J114" i="16"/>
  <c r="I102" i="16"/>
  <c r="C135" i="16"/>
  <c r="J126" i="16"/>
  <c r="J134" i="16"/>
  <c r="C74" i="16"/>
  <c r="I11" i="16"/>
  <c r="I48" i="16"/>
  <c r="K40" i="16"/>
  <c r="D47" i="16"/>
  <c r="K49" i="16"/>
  <c r="K59" i="16"/>
  <c r="K68" i="16"/>
  <c r="H77" i="16"/>
  <c r="K78" i="16"/>
  <c r="K86" i="16"/>
  <c r="K91" i="16"/>
  <c r="J30" i="14"/>
  <c r="K30" i="14"/>
  <c r="I134" i="16"/>
  <c r="J160" i="16"/>
  <c r="I143" i="16"/>
  <c r="H122" i="16"/>
  <c r="I164" i="16"/>
  <c r="K26" i="14"/>
  <c r="K48" i="16"/>
  <c r="J14" i="14"/>
  <c r="G47" i="16"/>
  <c r="H139" i="16"/>
  <c r="J167" i="16"/>
  <c r="H156" i="16"/>
  <c r="H13" i="16"/>
  <c r="I10" i="16"/>
  <c r="H10" i="16"/>
  <c r="J38" i="16"/>
  <c r="H48" i="16"/>
  <c r="J43" i="16"/>
  <c r="F13" i="24"/>
  <c r="J90" i="16"/>
  <c r="E74" i="16"/>
  <c r="J10" i="16"/>
  <c r="I19" i="14"/>
  <c r="H10" i="24"/>
  <c r="J26" i="14"/>
  <c r="I24" i="14"/>
  <c r="H24" i="14"/>
  <c r="J64" i="16"/>
  <c r="K121" i="16"/>
  <c r="K125" i="16"/>
  <c r="K129" i="16"/>
  <c r="H131" i="16"/>
  <c r="K131" i="16"/>
  <c r="K133" i="16"/>
  <c r="J138" i="16"/>
  <c r="I138" i="16"/>
  <c r="K138" i="16"/>
  <c r="G135" i="16"/>
  <c r="K142" i="16"/>
  <c r="K146" i="16"/>
  <c r="K150" i="16"/>
  <c r="I159" i="16"/>
  <c r="J159" i="16"/>
  <c r="J163" i="16"/>
  <c r="I163" i="16"/>
  <c r="K163" i="16"/>
  <c r="K166" i="16"/>
  <c r="J54" i="16"/>
  <c r="I36" i="16"/>
  <c r="C34" i="16"/>
  <c r="J71" i="16"/>
  <c r="J81" i="16"/>
  <c r="I15" i="14"/>
  <c r="H15" i="14"/>
  <c r="K16" i="14"/>
  <c r="J15" i="14"/>
  <c r="H16" i="14"/>
  <c r="K15" i="14"/>
  <c r="H9" i="14"/>
  <c r="J9" i="14"/>
  <c r="K9" i="14"/>
  <c r="I21" i="14"/>
  <c r="K21" i="14"/>
  <c r="K31" i="14"/>
  <c r="I31" i="14"/>
  <c r="J31" i="14"/>
  <c r="H31" i="14"/>
  <c r="I16" i="14"/>
  <c r="K25" i="14"/>
  <c r="J25" i="14"/>
  <c r="K14" i="14"/>
  <c r="H14" i="14"/>
  <c r="I23" i="14"/>
  <c r="H23" i="14"/>
  <c r="F15" i="24"/>
  <c r="K13" i="7"/>
  <c r="E13" i="7"/>
  <c r="C13" i="7"/>
  <c r="H9" i="16"/>
  <c r="H155" i="16"/>
  <c r="H89" i="16"/>
  <c r="I89" i="16"/>
  <c r="J155" i="16"/>
  <c r="I155" i="16"/>
  <c r="K89" i="16"/>
  <c r="J89" i="16"/>
  <c r="K155" i="16"/>
  <c r="G16" i="2"/>
  <c r="D16" i="2"/>
  <c r="C15" i="2"/>
  <c r="B19" i="2"/>
  <c r="D19" i="2"/>
  <c r="C16" i="2"/>
  <c r="H20" i="2"/>
  <c r="G17" i="2"/>
  <c r="G21" i="38"/>
  <c r="G13" i="38"/>
  <c r="G11" i="38"/>
  <c r="G14" i="38"/>
  <c r="G18" i="38"/>
  <c r="G5" i="38"/>
  <c r="D17" i="2"/>
  <c r="J18" i="2"/>
  <c r="K14" i="2"/>
  <c r="B14" i="2"/>
  <c r="J20" i="2"/>
  <c r="C14" i="2"/>
  <c r="J14" i="2"/>
  <c r="F16" i="2"/>
  <c r="H15" i="2"/>
  <c r="H17" i="2"/>
  <c r="B20" i="2"/>
  <c r="E10" i="7"/>
  <c r="G10" i="38"/>
  <c r="K74" i="16"/>
  <c r="H63" i="16"/>
  <c r="I101" i="16"/>
  <c r="H34" i="16"/>
  <c r="I63" i="16"/>
  <c r="K63" i="16"/>
  <c r="J101" i="16"/>
  <c r="H101" i="16"/>
  <c r="K101" i="16"/>
  <c r="H21" i="7"/>
  <c r="F18" i="7"/>
  <c r="E20" i="7"/>
  <c r="E17" i="7"/>
  <c r="B18" i="7"/>
  <c r="B21" i="7" s="1"/>
  <c r="H17" i="7"/>
  <c r="G15" i="7"/>
  <c r="F19" i="7"/>
  <c r="D19" i="7"/>
  <c r="C12" i="7"/>
  <c r="G12" i="7"/>
  <c r="F22" i="7"/>
  <c r="H19" i="7"/>
  <c r="H22" i="7"/>
  <c r="K3" i="7"/>
  <c r="G10" i="7"/>
  <c r="J22" i="7"/>
  <c r="J28" i="7"/>
  <c r="J15" i="7" s="1"/>
  <c r="F28" i="7"/>
  <c r="F25" i="7"/>
  <c r="H18" i="7"/>
  <c r="J19" i="7"/>
  <c r="K17" i="7"/>
  <c r="J26" i="7"/>
  <c r="J18" i="7"/>
  <c r="J21" i="7" s="1"/>
  <c r="J14" i="7" s="1"/>
  <c r="G20" i="7"/>
  <c r="H47" i="16"/>
  <c r="I9" i="16"/>
  <c r="J47" i="16"/>
  <c r="G17" i="7"/>
  <c r="B25" i="7"/>
  <c r="C20" i="7"/>
  <c r="B28" i="7"/>
  <c r="B15" i="7" s="1"/>
  <c r="C17" i="7"/>
  <c r="K20" i="7"/>
  <c r="B26" i="7"/>
  <c r="B27" i="7" s="1"/>
  <c r="E15" i="7"/>
  <c r="J17" i="7"/>
  <c r="D24" i="7"/>
  <c r="B24" i="7"/>
  <c r="C18" i="7"/>
  <c r="C14" i="7" s="1"/>
  <c r="E18" i="7"/>
  <c r="C22" i="7"/>
  <c r="D26" i="7"/>
  <c r="K10" i="7"/>
  <c r="D17" i="7"/>
  <c r="H24" i="7"/>
  <c r="H10" i="7" s="1"/>
  <c r="G11" i="7"/>
  <c r="G19" i="7"/>
  <c r="G21" i="7" s="1"/>
  <c r="C11" i="7"/>
  <c r="B22" i="7"/>
  <c r="D18" i="7"/>
  <c r="G22" i="7"/>
  <c r="J25" i="7"/>
  <c r="K19" i="7"/>
  <c r="E22" i="7"/>
  <c r="D25" i="7"/>
  <c r="D27" i="7" s="1"/>
  <c r="E19" i="7"/>
  <c r="E21" i="7" s="1"/>
  <c r="K22" i="7"/>
  <c r="J24" i="7"/>
  <c r="F17" i="7"/>
  <c r="H26" i="7"/>
  <c r="D22" i="7"/>
  <c r="K18" i="7"/>
  <c r="K21" i="7" s="1"/>
  <c r="K12" i="7"/>
  <c r="H28" i="7"/>
  <c r="H15" i="7" s="1"/>
  <c r="C19" i="7"/>
  <c r="G18" i="7"/>
  <c r="H25" i="7"/>
  <c r="H27" i="7" s="1"/>
  <c r="H14" i="7" s="1"/>
  <c r="B19" i="7"/>
  <c r="F24" i="7"/>
  <c r="K11" i="7"/>
  <c r="C15" i="7"/>
  <c r="J9" i="16"/>
  <c r="K47" i="16"/>
  <c r="I135" i="16"/>
  <c r="G6" i="38"/>
  <c r="K9" i="16"/>
  <c r="J74" i="16"/>
  <c r="I47" i="16"/>
  <c r="G16" i="38"/>
  <c r="I74" i="16"/>
  <c r="J63" i="16"/>
  <c r="H74" i="16"/>
  <c r="H135" i="16"/>
  <c r="I34" i="16"/>
  <c r="K34" i="16"/>
  <c r="G9" i="38"/>
  <c r="G8" i="38"/>
  <c r="J34" i="16"/>
  <c r="K135" i="16"/>
  <c r="J135" i="16"/>
  <c r="G7" i="38"/>
  <c r="G4" i="38"/>
  <c r="G15" i="38"/>
  <c r="G19" i="38"/>
  <c r="G12" i="38"/>
  <c r="G2" i="38"/>
  <c r="G20" i="38"/>
  <c r="G17" i="38"/>
  <c r="G3" i="38"/>
  <c r="J12" i="7"/>
  <c r="F21" i="7"/>
  <c r="F11" i="7"/>
  <c r="J10" i="7"/>
  <c r="D10" i="7"/>
  <c r="B11" i="7"/>
  <c r="F15" i="7"/>
  <c r="J27" i="7"/>
  <c r="H12" i="7"/>
  <c r="I10" i="51"/>
  <c r="H10" i="51"/>
  <c r="G10" i="51"/>
  <c r="J10" i="51"/>
  <c r="H11" i="54"/>
  <c r="G11" i="54"/>
  <c r="F11" i="54"/>
  <c r="G172" i="52" l="1"/>
  <c r="H172" i="52"/>
  <c r="D75" i="52"/>
  <c r="H75" i="52" s="1"/>
  <c r="J12" i="52"/>
  <c r="H12" i="52"/>
  <c r="H99" i="52"/>
  <c r="J99" i="52"/>
  <c r="G99" i="52"/>
  <c r="G116" i="52"/>
  <c r="H116" i="52"/>
  <c r="G132" i="52"/>
  <c r="J132" i="52"/>
  <c r="H132" i="52"/>
  <c r="J149" i="52"/>
  <c r="H149" i="52"/>
  <c r="I22" i="52"/>
  <c r="I40" i="52"/>
  <c r="I66" i="52"/>
  <c r="H50" i="52"/>
  <c r="G98" i="52"/>
  <c r="G27" i="52"/>
  <c r="J140" i="52"/>
  <c r="C48" i="52"/>
  <c r="J72" i="52"/>
  <c r="I72" i="52"/>
  <c r="J124" i="52"/>
  <c r="H124" i="52"/>
  <c r="G124" i="52"/>
  <c r="G126" i="52"/>
  <c r="J126" i="52"/>
  <c r="H166" i="52"/>
  <c r="G160" i="52"/>
  <c r="I14" i="52"/>
  <c r="G57" i="52"/>
  <c r="H19" i="52"/>
  <c r="H71" i="52"/>
  <c r="G71" i="52"/>
  <c r="D10" i="52"/>
  <c r="C35" i="52"/>
  <c r="G37" i="52"/>
  <c r="G45" i="52"/>
  <c r="I45" i="52"/>
  <c r="H55" i="52"/>
  <c r="I55" i="52"/>
  <c r="I12" i="52"/>
  <c r="I118" i="52"/>
  <c r="G118" i="52"/>
  <c r="G20" i="52"/>
  <c r="G63" i="52"/>
  <c r="G131" i="52"/>
  <c r="G165" i="52"/>
  <c r="D35" i="52"/>
  <c r="E48" i="52"/>
  <c r="I103" i="52"/>
  <c r="E102" i="52"/>
  <c r="J14" i="52"/>
  <c r="J22" i="52"/>
  <c r="J30" i="52"/>
  <c r="F48" i="52"/>
  <c r="J48" i="52" s="1"/>
  <c r="J49" i="52"/>
  <c r="J57" i="52"/>
  <c r="F64" i="52"/>
  <c r="F90" i="52"/>
  <c r="I19" i="52"/>
  <c r="I54" i="52"/>
  <c r="H54" i="52"/>
  <c r="H107" i="52"/>
  <c r="J107" i="52"/>
  <c r="I107" i="52"/>
  <c r="J157" i="52"/>
  <c r="I157" i="52"/>
  <c r="D64" i="52"/>
  <c r="H67" i="52"/>
  <c r="J89" i="52"/>
  <c r="G93" i="52"/>
  <c r="J93" i="52"/>
  <c r="J168" i="52"/>
  <c r="I168" i="52"/>
  <c r="G38" i="52"/>
  <c r="G81" i="52"/>
  <c r="G148" i="52"/>
  <c r="H165" i="52"/>
  <c r="G110" i="52"/>
  <c r="J110" i="52"/>
  <c r="H160" i="52"/>
  <c r="I140" i="52"/>
  <c r="G143" i="52"/>
  <c r="I57" i="52"/>
  <c r="H45" i="52"/>
  <c r="G14" i="52"/>
  <c r="I172" i="52"/>
  <c r="F10" i="52"/>
  <c r="G141" i="52"/>
  <c r="G166" i="52"/>
  <c r="H37" i="52"/>
  <c r="B35" i="52"/>
  <c r="J35" i="52" s="1"/>
  <c r="I148" i="52"/>
  <c r="H148" i="52"/>
  <c r="H38" i="52"/>
  <c r="I38" i="52"/>
  <c r="H72" i="52"/>
  <c r="I62" i="52"/>
  <c r="B48" i="52"/>
  <c r="H48" i="52" s="1"/>
  <c r="B75" i="52"/>
  <c r="I75" i="52" s="1"/>
  <c r="J76" i="52"/>
  <c r="I76" i="52"/>
  <c r="G72" i="52"/>
  <c r="G107" i="52"/>
  <c r="G140" i="52"/>
  <c r="H138" i="52"/>
  <c r="D136" i="52"/>
  <c r="H157" i="52"/>
  <c r="H28" i="52"/>
  <c r="J172" i="52"/>
  <c r="G108" i="52"/>
  <c r="I84" i="52"/>
  <c r="J148" i="52"/>
  <c r="J63" i="52"/>
  <c r="G49" i="52"/>
  <c r="H62" i="52"/>
  <c r="E136" i="52"/>
  <c r="I136" i="52" s="1"/>
  <c r="C136" i="52"/>
  <c r="G136" i="52" s="1"/>
  <c r="B136" i="52"/>
  <c r="J136" i="52" s="1"/>
  <c r="G30" i="52"/>
  <c r="G40" i="52"/>
  <c r="C64" i="52"/>
  <c r="C90" i="52"/>
  <c r="H20" i="52"/>
  <c r="H115" i="52"/>
  <c r="E35" i="52"/>
  <c r="I35" i="52" s="1"/>
  <c r="F75" i="52"/>
  <c r="H27" i="52"/>
  <c r="I27" i="52"/>
  <c r="J81" i="52"/>
  <c r="I81" i="52"/>
  <c r="H81" i="52"/>
  <c r="J46" i="52"/>
  <c r="I46" i="52"/>
  <c r="J165" i="52"/>
  <c r="C156" i="52"/>
  <c r="H89" i="52"/>
  <c r="H158" i="52"/>
  <c r="J160" i="52"/>
  <c r="G22" i="52"/>
  <c r="I98" i="52"/>
  <c r="B90" i="52"/>
  <c r="H90" i="52" s="1"/>
  <c r="J123" i="52"/>
  <c r="H123" i="52"/>
  <c r="C75" i="52"/>
  <c r="G78" i="52"/>
  <c r="I124" i="52"/>
  <c r="J91" i="52"/>
  <c r="H11" i="52"/>
  <c r="B64" i="52"/>
  <c r="I64" i="52" s="1"/>
  <c r="G66" i="52"/>
  <c r="I101" i="52"/>
  <c r="G101" i="52"/>
  <c r="I134" i="52"/>
  <c r="J134" i="52"/>
  <c r="C10" i="52"/>
  <c r="G46" i="52"/>
  <c r="G89" i="52"/>
  <c r="J118" i="52"/>
  <c r="I37" i="52"/>
  <c r="J116" i="52"/>
  <c r="J131" i="52"/>
  <c r="H98" i="52"/>
  <c r="J55" i="52"/>
  <c r="J38" i="52"/>
  <c r="H131" i="52"/>
  <c r="I51" i="52"/>
  <c r="B156" i="52"/>
  <c r="I156" i="52" s="1"/>
  <c r="C102" i="52"/>
  <c r="H40" i="52"/>
  <c r="G11" i="52"/>
  <c r="B10" i="52"/>
  <c r="I10" i="52" s="1"/>
  <c r="J115" i="52"/>
  <c r="I115" i="52"/>
  <c r="I91" i="52"/>
  <c r="I99" i="52"/>
  <c r="I149" i="52"/>
  <c r="J54" i="52"/>
  <c r="I137" i="52"/>
  <c r="G67" i="52"/>
  <c r="I23" i="52"/>
  <c r="H128" i="52"/>
  <c r="I15" i="52"/>
  <c r="J170" i="52"/>
  <c r="J66" i="52"/>
  <c r="B102" i="52"/>
  <c r="H102" i="52" s="1"/>
  <c r="J47" i="52"/>
  <c r="J137" i="52"/>
  <c r="B14" i="7"/>
  <c r="F10" i="7"/>
  <c r="B12" i="7"/>
  <c r="J11" i="7"/>
  <c r="J15" i="2"/>
  <c r="J11" i="2" s="1"/>
  <c r="J9" i="2" s="1"/>
  <c r="G14" i="2"/>
  <c r="H19" i="2"/>
  <c r="B18" i="2"/>
  <c r="B12" i="2" s="1"/>
  <c r="K15" i="2"/>
  <c r="J16" i="2"/>
  <c r="E15" i="2"/>
  <c r="G13" i="7"/>
  <c r="F26" i="7"/>
  <c r="C10" i="7"/>
  <c r="H16" i="2"/>
  <c r="F20" i="2"/>
  <c r="K17" i="2"/>
  <c r="K11" i="2" s="1"/>
  <c r="K9" i="2" s="1"/>
  <c r="C17" i="2"/>
  <c r="C11" i="2" s="1"/>
  <c r="C9" i="2" s="1"/>
  <c r="H18" i="2"/>
  <c r="H12" i="2" s="1"/>
  <c r="F19" i="2"/>
  <c r="B17" i="7"/>
  <c r="B10" i="7" s="1"/>
  <c r="F15" i="2"/>
  <c r="E14" i="2"/>
  <c r="G15" i="2"/>
  <c r="E17" i="2"/>
  <c r="B15" i="2"/>
  <c r="F14" i="2"/>
  <c r="F11" i="2" s="1"/>
  <c r="D11" i="7"/>
  <c r="K14" i="7"/>
  <c r="D21" i="7"/>
  <c r="J19" i="2"/>
  <c r="J12" i="2" s="1"/>
  <c r="D14" i="2"/>
  <c r="B16" i="2"/>
  <c r="H14" i="2"/>
  <c r="H11" i="2" s="1"/>
  <c r="H9" i="2" s="1"/>
  <c r="D18" i="2"/>
  <c r="D12" i="2" s="1"/>
  <c r="F17" i="2"/>
  <c r="D20" i="2"/>
  <c r="D28" i="7"/>
  <c r="D15" i="7" s="1"/>
  <c r="E12" i="7"/>
  <c r="E11" i="7"/>
  <c r="B17" i="2"/>
  <c r="F18" i="2"/>
  <c r="F12" i="2" s="1"/>
  <c r="J17" i="2"/>
  <c r="D15" i="2"/>
  <c r="E16" i="2"/>
  <c r="I9" i="2"/>
  <c r="D14" i="7"/>
  <c r="H11" i="7"/>
  <c r="G14" i="7"/>
  <c r="D12" i="7"/>
  <c r="C21" i="7"/>
  <c r="E14" i="7"/>
  <c r="G10" i="52" l="1"/>
  <c r="H64" i="52"/>
  <c r="J102" i="52"/>
  <c r="G90" i="52"/>
  <c r="H136" i="52"/>
  <c r="G102" i="52"/>
  <c r="G75" i="52"/>
  <c r="G64" i="52"/>
  <c r="J90" i="52"/>
  <c r="I102" i="52"/>
  <c r="G35" i="52"/>
  <c r="G48" i="52"/>
  <c r="I90" i="52"/>
  <c r="J156" i="52"/>
  <c r="H156" i="52"/>
  <c r="G156" i="52"/>
  <c r="J64" i="52"/>
  <c r="H10" i="52"/>
  <c r="J10" i="52"/>
  <c r="I48" i="52"/>
  <c r="J75" i="52"/>
  <c r="H35" i="52"/>
  <c r="G11" i="2"/>
  <c r="G9" i="2" s="1"/>
  <c r="B11" i="2"/>
  <c r="B9" i="2" s="1"/>
  <c r="F9" i="2"/>
  <c r="D11" i="2"/>
  <c r="D9" i="2" s="1"/>
  <c r="E11" i="2"/>
  <c r="E9" i="2" s="1"/>
  <c r="F12" i="7"/>
  <c r="F27" i="7"/>
  <c r="F14"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400-000001000000}">
      <text>
        <r>
          <rPr>
            <b/>
            <sz val="9"/>
            <color indexed="81"/>
            <rFont val="Tahoma"/>
            <family val="2"/>
          </rPr>
          <t>This column auto updates from column A</t>
        </r>
      </text>
    </comment>
    <comment ref="B1" authorId="0" shapeId="0" xr:uid="{00000000-0006-0000-0400-000002000000}">
      <text>
        <r>
          <rPr>
            <b/>
            <sz val="9"/>
            <color indexed="81"/>
            <rFont val="Tahoma"/>
            <family val="2"/>
          </rPr>
          <t>Update with each new quarter's data</t>
        </r>
      </text>
    </comment>
    <comment ref="G1" authorId="0" shapeId="0" xr:uid="{00000000-0006-0000-0400-000003000000}">
      <text>
        <r>
          <rPr>
            <b/>
            <sz val="9"/>
            <color indexed="81"/>
            <rFont val="Tahoma"/>
            <family val="2"/>
          </rPr>
          <t>Verify no changes as part of each quarter's QA</t>
        </r>
        <r>
          <rPr>
            <sz val="9"/>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clu7sql1_ssdb DATAMART_EARLY_YEARS tbl_CR_inspections_in_period_agg" type="5" refreshedVersion="8" deleted="1" background="1" saveData="1">
    <dbPr connection="" command="" commandType="3"/>
  </connection>
  <connection id="2" xr16:uid="{00000000-0015-0000-FFFF-FFFF01000000}" keepAlive="1" name="clu7sql1_ssdb DATAMART_EARLY_YEARS tbl_CR_most_recent_agg" type="5" refreshedVersion="8" deleted="1" background="1" saveData="1">
    <dbPr connection="" command="" commandType="3"/>
  </connection>
  <connection id="3" xr16:uid="{00000000-0015-0000-FFFF-FFFF03000000}" keepAlive="1" name="clu7sql1_ssdb DATAMART_EARLY_YEARS tbl_EY_inspections_in_period_agg" type="5" refreshedVersion="8" deleted="1" background="1" saveData="1">
    <dbPr connection="" command="" commandType="3"/>
  </connection>
  <connection id="4" xr16:uid="{00000000-0015-0000-FFFF-FFFF04000000}" keepAlive="1" name="clu7sql1_ssdb DATAMART_EARLY_YEARS tbl_EYR_actions_and_recommendations_agg" type="5" refreshedVersion="8" deleted="1" background="1" saveData="1">
    <dbPr connection="" command="" commandType="3"/>
  </connection>
  <connection id="5" xr16:uid="{00000000-0015-0000-FFFF-FFFF05000000}" keepAlive="1" name="clu7sql1_ssdb DATAMART_EARLY_YEARS tbl_EYR_inadequate_NCOR_agg" type="5" refreshedVersion="8" deleted="1" background="1" saveData="1">
    <dbPr connection="" command="" commandType="3"/>
  </connection>
  <connection id="6" xr16:uid="{00000000-0015-0000-FFFF-FFFF06000000}" keepAlive="1" name="clu7sql1_ssdb DATAMART_EARLY_YEARS tbl_EYR_most_recent_agg" type="5" refreshedVersion="8" deleted="1" background="1" saveData="1">
    <dbPr connection="" command="" commandType="3"/>
  </connection>
  <connection id="7" xr16:uid="{00000000-0015-0000-FFFF-FFFF07000000}" keepAlive="1" name="clu7sql1_ssdb DATAMART_EARLY_YEARS tbl_EYR_most_recent_NCOR_agg" type="5" refreshedVersion="8" deleted="1" background="1" saveData="1">
    <dbPr connection="" command="" commandType="3"/>
  </connection>
  <connection id="8" xr16:uid="{00000000-0015-0000-FFFF-FFFF08000000}" keepAlive="1" name="clu7sql1_ssdb DATAMART_EARLY_YEARS tbl_historic_EYR_OE_outcome" type="5" refreshedVersion="8" deleted="1" background="1" saveData="1">
    <dbPr connection="" command="" commandType="3"/>
  </connection>
  <connection id="9" xr16:uid="{00000000-0015-0000-FFFF-FFFF09000000}" keepAlive="1" name="clu7sql1_ssdb DATAMART_EARLY_YEARS tbl_joiners_and_leavers_agg" type="5" refreshedVersion="8" deleted="1" background="1" saveData="1">
    <dbPr connection="" command="" commandType="3"/>
  </connection>
  <connection id="10" xr16:uid="{00000000-0015-0000-FFFF-FFFF0A000000}" keepAlive="1" name="CLU7sql1_ssdb DATAMART_EARLY_YEARS tbl_providers_and_places_agg" type="5" refreshedVersion="8" deleted="1" background="1" saveData="1">
    <dbPr connection="" command="" commandType="3"/>
  </connection>
</connections>
</file>

<file path=xl/sharedStrings.xml><?xml version="1.0" encoding="utf-8"?>
<sst xmlns="http://schemas.openxmlformats.org/spreadsheetml/2006/main" count="158288" uniqueCount="30484">
  <si>
    <t>Official statistics</t>
  </si>
  <si>
    <t>Childcare providers and inspections</t>
  </si>
  <si>
    <t xml:space="preserve">
This release contains:
• The number of Ofsted registered childcare providers and places, and their most recent inspection outcomes as at 31 March 2024.
• The number of providers that have registered with Ofsted (joiners) and the number of providers that have left (leavers) between 31 August 2023 and 31 March 2024.</t>
  </si>
  <si>
    <t xml:space="preserve">Publication frequency: Two times per year </t>
  </si>
  <si>
    <t>Data on inspections up to the end of March are published in June each year, inspections up to the end of August are published in November each year.</t>
  </si>
  <si>
    <t>Responsible Statistician: Anita Patel</t>
  </si>
  <si>
    <t>Tel: 03000 130 914</t>
  </si>
  <si>
    <r>
      <rPr>
        <sz val="12"/>
        <rFont val="Tahoma"/>
        <family val="2"/>
      </rPr>
      <t xml:space="preserve">Email: </t>
    </r>
    <r>
      <rPr>
        <u/>
        <sz val="12"/>
        <color indexed="12"/>
        <rFont val="Tahoma"/>
        <family val="2"/>
      </rPr>
      <t>Link to responsible statistician email</t>
    </r>
  </si>
  <si>
    <t xml:space="preserve">© Crown copyright 2024. You may use and re-use this information (not including logos) free of charge in any format or medium, under the terms of the Open Government Licence.  </t>
  </si>
  <si>
    <t>To view this licence, visit:</t>
  </si>
  <si>
    <t>Link to the open government licence in the national archives</t>
  </si>
  <si>
    <t>Or write to the Information Policy Team, The National Archives, Kew, London, TW9 4DU</t>
  </si>
  <si>
    <t>Or email:</t>
  </si>
  <si>
    <t>Link to the policy team email at the national archives</t>
  </si>
  <si>
    <t>Table of Contents</t>
  </si>
  <si>
    <t>Table or 
Chart</t>
  </si>
  <si>
    <t>Description</t>
  </si>
  <si>
    <t>National</t>
  </si>
  <si>
    <t>Local Authority</t>
  </si>
  <si>
    <t>Providers</t>
  </si>
  <si>
    <t>Places</t>
  </si>
  <si>
    <t>Early Years Register</t>
  </si>
  <si>
    <t>Childcare Register (CCR and VCR)</t>
  </si>
  <si>
    <t>Joiners 
and leavers</t>
  </si>
  <si>
    <t>Number of inspections / providers inspected</t>
  </si>
  <si>
    <t>Overall effectiveness</t>
  </si>
  <si>
    <t>Inspection sub-judgements</t>
  </si>
  <si>
    <t>No children on roll</t>
  </si>
  <si>
    <t>Actions and recommendations</t>
  </si>
  <si>
    <t>Table 1</t>
  </si>
  <si>
    <t>Registered childcare providers and places</t>
  </si>
  <si>
    <t>ü</t>
  </si>
  <si>
    <t>No inspection outcome information provided</t>
  </si>
  <si>
    <t>Table 2</t>
  </si>
  <si>
    <t>Registered childcare providers and places, by region and local authority</t>
  </si>
  <si>
    <t>Table 3a</t>
  </si>
  <si>
    <t>Movement in the childcare sector</t>
  </si>
  <si>
    <t>Table 3b</t>
  </si>
  <si>
    <t>Movement in the childcare sector in the previous 12 months (All England)</t>
  </si>
  <si>
    <t>Table 4</t>
  </si>
  <si>
    <t>Movement in the childcare sector, by region and local authority</t>
  </si>
  <si>
    <t>Chart 1</t>
  </si>
  <si>
    <t>Total movement in the childcare sector, by year</t>
  </si>
  <si>
    <t>Table 5</t>
  </si>
  <si>
    <t>Overall effectiveness of active early years registered providers at their most recent inspection, by year</t>
  </si>
  <si>
    <t>Table 6</t>
  </si>
  <si>
    <t>Overall effectiveness and sub-judgements of active early years registered providers at their most recent inspection</t>
  </si>
  <si>
    <t>Table 7</t>
  </si>
  <si>
    <t>Overall effectiveness of active early years registered providers at their most recent inspection, by region and local authority</t>
  </si>
  <si>
    <t>Table 8</t>
  </si>
  <si>
    <t>Inspection outcomes of active early years registered providers where there were no children on roll at their most recent inspection</t>
  </si>
  <si>
    <t>Table 9</t>
  </si>
  <si>
    <t>Inspection outcomes of inadequate early years registered providers where there were no children on roll at the time of their re-inspection</t>
  </si>
  <si>
    <t>Table 10a</t>
  </si>
  <si>
    <t>Actions and recommendations issued at inspections of active early years registered providers at their most recent inspection between 1 September 2019 and 3 January 2024, by the statutory requirements of the Early Years Register</t>
  </si>
  <si>
    <t>Table 10b</t>
  </si>
  <si>
    <t>Actions and recommendations issued at inspections of active early years registered providers at their most recent inspection since 4 January 2024, by the statutory requirements of the Early Years Register</t>
  </si>
  <si>
    <t>Table 11</t>
  </si>
  <si>
    <t>Overall effectiveness of providers that have been inspected from 1 September 2015 and have since left the Early Years Register, by provider type</t>
  </si>
  <si>
    <t>Table 12</t>
  </si>
  <si>
    <t>Early years registered providers complying with the requirements of the Childcare Register at their most recent inspection, by provider type</t>
  </si>
  <si>
    <t>Table 13</t>
  </si>
  <si>
    <t>Providers on the Childcare Register only complying with the requirements of the Childcare Register at their most recent inspection, by provider type</t>
  </si>
  <si>
    <t>Chart 2</t>
  </si>
  <si>
    <t>Overall effectiveness and sub-judgements of active early years registered providers at their most recent inspection, by provider type</t>
  </si>
  <si>
    <t>Table 14</t>
  </si>
  <si>
    <t xml:space="preserve">Number of early years and childcare provider inspections, by inspection type
</t>
  </si>
  <si>
    <t>Table 15</t>
  </si>
  <si>
    <t>Overall effectiveness and sub-judgements of full Early Years Register inspections</t>
  </si>
  <si>
    <t>Table 16</t>
  </si>
  <si>
    <t>Overall effectiveness at full Early Years Register inspections, by region and local authority</t>
  </si>
  <si>
    <t>Table 17</t>
  </si>
  <si>
    <t>Inspection outcomes of early years registered providers where there were no children on roll, by provider type</t>
  </si>
  <si>
    <t>Table 18</t>
  </si>
  <si>
    <t>Early years registered providers complying with the requirements of the Childcare Register at their full Early Years Register inspection, by provider type</t>
  </si>
  <si>
    <t>Table 19</t>
  </si>
  <si>
    <t>Inspections of providers registered only on the Childcare Register, by provider type</t>
  </si>
  <si>
    <t>Chart 3</t>
  </si>
  <si>
    <t>Overall effectiveness and sub-judgements of full Early Years Register inspections, by provider type</t>
  </si>
  <si>
    <t>Table 20</t>
  </si>
  <si>
    <t>Number of regulatory visits and registration visits to childcare providers</t>
  </si>
  <si>
    <t>1 September 2023 to 31 March 2024</t>
  </si>
  <si>
    <t>Provisional</t>
  </si>
  <si>
    <t>1 April 2023 to 31 August 2023</t>
  </si>
  <si>
    <t>Revised</t>
  </si>
  <si>
    <t>Provision</t>
  </si>
  <si>
    <t>All provision</t>
  </si>
  <si>
    <t>provision_table2 (now used for table 3)</t>
  </si>
  <si>
    <t>Childminder</t>
  </si>
  <si>
    <t>Childcare on non-domestic premises</t>
  </si>
  <si>
    <t>Childcare on Non-Domestic Premises</t>
  </si>
  <si>
    <t>Childcare on domestic premises</t>
  </si>
  <si>
    <t>Childcare on Domestic Premises</t>
  </si>
  <si>
    <t>Home childcarer</t>
  </si>
  <si>
    <t>Home Childcarer</t>
  </si>
  <si>
    <t>J&amp;L</t>
  </si>
  <si>
    <t>31 August 2023 to 31 March 2024</t>
  </si>
  <si>
    <t>End of quarter</t>
  </si>
  <si>
    <t>Footnote dates provisional</t>
  </si>
  <si>
    <t>All registers</t>
  </si>
  <si>
    <t>EYR only</t>
  </si>
  <si>
    <t>CCR_VCR</t>
  </si>
  <si>
    <t>EYR-CCR</t>
  </si>
  <si>
    <t>CCR only</t>
  </si>
  <si>
    <t>EYR-VCR</t>
  </si>
  <si>
    <t>VCR only</t>
  </si>
  <si>
    <t>All England</t>
  </si>
  <si>
    <t>Barking and Dagenham</t>
  </si>
  <si>
    <t>Barnet</t>
  </si>
  <si>
    <t>Barnsley</t>
  </si>
  <si>
    <t>Bath and North East Somerset</t>
  </si>
  <si>
    <t>Bedford</t>
  </si>
  <si>
    <t>Bexley</t>
  </si>
  <si>
    <t>Birmingham</t>
  </si>
  <si>
    <t>Blackburn with Darwen</t>
  </si>
  <si>
    <t>Blackpool</t>
  </si>
  <si>
    <t>Bolton</t>
  </si>
  <si>
    <t>Bournemouth, Christchurch &amp; Poole</t>
  </si>
  <si>
    <t>Bracknell Forest</t>
  </si>
  <si>
    <t>Bradford</t>
  </si>
  <si>
    <t>Brent</t>
  </si>
  <si>
    <t>Brighton and Hove</t>
  </si>
  <si>
    <t>Bristol</t>
  </si>
  <si>
    <t>Bromley</t>
  </si>
  <si>
    <t>Buckinghamshire</t>
  </si>
  <si>
    <t>Bury</t>
  </si>
  <si>
    <t>Calderdale</t>
  </si>
  <si>
    <t>Cambridgeshire</t>
  </si>
  <si>
    <t>Camden</t>
  </si>
  <si>
    <t>Central Bedfordshire</t>
  </si>
  <si>
    <t>Cheshire East</t>
  </si>
  <si>
    <t>Cheshire West and Chester</t>
  </si>
  <si>
    <t>City of London</t>
  </si>
  <si>
    <t>Cornwall</t>
  </si>
  <si>
    <t>Coventry</t>
  </si>
  <si>
    <t>Croydon</t>
  </si>
  <si>
    <t>Cumberland</t>
  </si>
  <si>
    <t>Darlington</t>
  </si>
  <si>
    <t>Derby</t>
  </si>
  <si>
    <t>Derbyshire</t>
  </si>
  <si>
    <t>Devon</t>
  </si>
  <si>
    <t>Doncaster</t>
  </si>
  <si>
    <t>Dorset</t>
  </si>
  <si>
    <t>Dudley</t>
  </si>
  <si>
    <t>Durham</t>
  </si>
  <si>
    <t>Ealing</t>
  </si>
  <si>
    <t>East Riding of Yorkshire</t>
  </si>
  <si>
    <t>East Sussex</t>
  </si>
  <si>
    <t>Enfield</t>
  </si>
  <si>
    <t>Essex</t>
  </si>
  <si>
    <t>Gateshead</t>
  </si>
  <si>
    <t>Gloucestershire</t>
  </si>
  <si>
    <t>Greenwich</t>
  </si>
  <si>
    <t>Hackney</t>
  </si>
  <si>
    <t>Halton</t>
  </si>
  <si>
    <t>Hammersmith and Fulham</t>
  </si>
  <si>
    <t>Hampshire</t>
  </si>
  <si>
    <t>Haringey</t>
  </si>
  <si>
    <t>Harrow</t>
  </si>
  <si>
    <t>Hartlepool</t>
  </si>
  <si>
    <t>Havering</t>
  </si>
  <si>
    <t>Herefordshire</t>
  </si>
  <si>
    <t>Hertfordshire</t>
  </si>
  <si>
    <t>Hillingdon</t>
  </si>
  <si>
    <t>Hounslow</t>
  </si>
  <si>
    <t>Isle of Wight</t>
  </si>
  <si>
    <t>Isles of Scilly</t>
  </si>
  <si>
    <t>Islington</t>
  </si>
  <si>
    <t>Kensington and Chelsea</t>
  </si>
  <si>
    <t>Kent</t>
  </si>
  <si>
    <t>Kingston upon Hull</t>
  </si>
  <si>
    <t>Kingston upon Thames</t>
  </si>
  <si>
    <t>Kirklees</t>
  </si>
  <si>
    <t>Knowsley</t>
  </si>
  <si>
    <t>Lambeth</t>
  </si>
  <si>
    <t>Lancashire</t>
  </si>
  <si>
    <t>Leeds</t>
  </si>
  <si>
    <t>Leicester</t>
  </si>
  <si>
    <t>Leicestershire</t>
  </si>
  <si>
    <t>Lewisham</t>
  </si>
  <si>
    <t>Lincolnshire</t>
  </si>
  <si>
    <t>Liverpool</t>
  </si>
  <si>
    <t>Luton</t>
  </si>
  <si>
    <t>Manchester</t>
  </si>
  <si>
    <t>Medway</t>
  </si>
  <si>
    <t>Merton</t>
  </si>
  <si>
    <t>Middlesbrough</t>
  </si>
  <si>
    <t>Milton Keynes</t>
  </si>
  <si>
    <t>Newcastle upon Tyne</t>
  </si>
  <si>
    <t>Newham</t>
  </si>
  <si>
    <t>Norfolk</t>
  </si>
  <si>
    <t>North East Lincolnshire</t>
  </si>
  <si>
    <t>North Lincolnshire</t>
  </si>
  <si>
    <t>North Northamptonshire</t>
  </si>
  <si>
    <t>North Somerset</t>
  </si>
  <si>
    <t>North Tyneside</t>
  </si>
  <si>
    <t>North Yorkshire</t>
  </si>
  <si>
    <t>Northumberland</t>
  </si>
  <si>
    <t>Nottingham</t>
  </si>
  <si>
    <t>Nottinghamshire</t>
  </si>
  <si>
    <t>Oldham</t>
  </si>
  <si>
    <t>Oxfordshire</t>
  </si>
  <si>
    <t>Peterborough</t>
  </si>
  <si>
    <t>Plymouth</t>
  </si>
  <si>
    <t>Portsmouth</t>
  </si>
  <si>
    <t>Reading</t>
  </si>
  <si>
    <t>Redbridge</t>
  </si>
  <si>
    <t>Redcar and Cleveland</t>
  </si>
  <si>
    <t>Richmond upon Thames</t>
  </si>
  <si>
    <t>Rochdale</t>
  </si>
  <si>
    <t>Rotherham</t>
  </si>
  <si>
    <t>Rutland</t>
  </si>
  <si>
    <t>Salford</t>
  </si>
  <si>
    <t>Sandwell</t>
  </si>
  <si>
    <t>Sefton</t>
  </si>
  <si>
    <t>Sheffield</t>
  </si>
  <si>
    <t>Shropshire</t>
  </si>
  <si>
    <t>Slough</t>
  </si>
  <si>
    <t>Solihull</t>
  </si>
  <si>
    <t>Somerset</t>
  </si>
  <si>
    <t>South Gloucestershire</t>
  </si>
  <si>
    <t>South Tyneside</t>
  </si>
  <si>
    <t>Southampton</t>
  </si>
  <si>
    <t>Southend on Sea</t>
  </si>
  <si>
    <t>Southwark</t>
  </si>
  <si>
    <t>St Helens</t>
  </si>
  <si>
    <t>Staffordshire</t>
  </si>
  <si>
    <t>Stockport</t>
  </si>
  <si>
    <t>Stockton-on-Tees</t>
  </si>
  <si>
    <t>Stoke-on-Trent</t>
  </si>
  <si>
    <t>Suffolk</t>
  </si>
  <si>
    <t>Sunderland</t>
  </si>
  <si>
    <t>Surrey</t>
  </si>
  <si>
    <t>Sutton</t>
  </si>
  <si>
    <t>Swindon</t>
  </si>
  <si>
    <t>Tameside</t>
  </si>
  <si>
    <t>Telford and Wrekin</t>
  </si>
  <si>
    <t>Thurrock</t>
  </si>
  <si>
    <t>Torbay</t>
  </si>
  <si>
    <t>Tower Hamlets</t>
  </si>
  <si>
    <t>Trafford</t>
  </si>
  <si>
    <t>Wakefield</t>
  </si>
  <si>
    <t>Walsall</t>
  </si>
  <si>
    <t>Waltham Forest</t>
  </si>
  <si>
    <t>Wandsworth</t>
  </si>
  <si>
    <t>Warrington</t>
  </si>
  <si>
    <t>Warwickshire</t>
  </si>
  <si>
    <t>West Berkshire</t>
  </si>
  <si>
    <t>West Northamptonshire</t>
  </si>
  <si>
    <t>West Sussex</t>
  </si>
  <si>
    <t>Westminster</t>
  </si>
  <si>
    <t>Westmorland and Furness</t>
  </si>
  <si>
    <t>Wigan</t>
  </si>
  <si>
    <t>Wiltshire</t>
  </si>
  <si>
    <t>Windsor and Maidenhead</t>
  </si>
  <si>
    <t>Wirral</t>
  </si>
  <si>
    <t>Wokingham</t>
  </si>
  <si>
    <t>Wolverhampton</t>
  </si>
  <si>
    <t>Worcestershire</t>
  </si>
  <si>
    <t>York</t>
  </si>
  <si>
    <t>Not recorded</t>
  </si>
  <si>
    <t>Period</t>
  </si>
  <si>
    <t>As_at_date</t>
  </si>
  <si>
    <t>Provider_type</t>
  </si>
  <si>
    <t>Register_combination</t>
  </si>
  <si>
    <t>LA list for drop downs table 1</t>
  </si>
  <si>
    <t>LA list for drop downs table 2</t>
  </si>
  <si>
    <t>East Midlands</t>
  </si>
  <si>
    <t>East of England</t>
  </si>
  <si>
    <t>London</t>
  </si>
  <si>
    <t>North East</t>
  </si>
  <si>
    <t>North West</t>
  </si>
  <si>
    <t>South East</t>
  </si>
  <si>
    <t>South West</t>
  </si>
  <si>
    <t>West Midlands</t>
  </si>
  <si>
    <t>Yorkshire and The Humber</t>
  </si>
  <si>
    <t>Not Recorded</t>
  </si>
  <si>
    <t>range</t>
  </si>
  <si>
    <t>All providers</t>
  </si>
  <si>
    <t>All combinations</t>
  </si>
  <si>
    <t>All England total</t>
  </si>
  <si>
    <t>East Midlands total</t>
  </si>
  <si>
    <t>East of England total</t>
  </si>
  <si>
    <t>London total</t>
  </si>
  <si>
    <t>North East total</t>
  </si>
  <si>
    <t>North West total</t>
  </si>
  <si>
    <t>South East total</t>
  </si>
  <si>
    <t>South West total</t>
  </si>
  <si>
    <t>West Midlands total</t>
  </si>
  <si>
    <t>Yorkshire and The Humber total</t>
  </si>
  <si>
    <t>Not Recorded total</t>
  </si>
  <si>
    <t>EYR, CCR and VCR</t>
  </si>
  <si>
    <t>On Eyr</t>
  </si>
  <si>
    <t>Not on EYR</t>
  </si>
  <si>
    <t>All Registers</t>
  </si>
  <si>
    <t>EYR and CCR</t>
  </si>
  <si>
    <t>CCR and VCR</t>
  </si>
  <si>
    <t>EYR and VCR</t>
  </si>
  <si>
    <t>CCR Only</t>
  </si>
  <si>
    <t>VCR Only</t>
  </si>
  <si>
    <t>se</t>
  </si>
  <si>
    <t>vlookup</t>
  </si>
  <si>
    <t>Provision Type</t>
  </si>
  <si>
    <t>Register summary</t>
  </si>
  <si>
    <t>GOR</t>
  </si>
  <si>
    <t>LA</t>
  </si>
  <si>
    <t>EYR providers</t>
  </si>
  <si>
    <t>EYR places</t>
  </si>
  <si>
    <t>Non EYR providers</t>
  </si>
  <si>
    <t>Non EYR places</t>
  </si>
  <si>
    <t>All Providers</t>
  </si>
  <si>
    <t>All providers places</t>
  </si>
  <si>
    <t>All provisionAll providersAll England total</t>
  </si>
  <si>
    <t>All provisionAll providersBarking and Dagenham</t>
  </si>
  <si>
    <t>All provisionAll providersBarnet</t>
  </si>
  <si>
    <t>All provisionAll providersBarnsley</t>
  </si>
  <si>
    <t>All provisionAll providersBath and North East Somerset</t>
  </si>
  <si>
    <t>All provisionAll providersBedford</t>
  </si>
  <si>
    <t>All provisionAll providersBexley</t>
  </si>
  <si>
    <t>All provisionAll providersBirmingham</t>
  </si>
  <si>
    <t>All provisionAll providersBlackburn with Darwen</t>
  </si>
  <si>
    <t>All provisionAll providersBlackpool</t>
  </si>
  <si>
    <t>All provisionAll providersBolton</t>
  </si>
  <si>
    <t>All provisionAll providersBournemouth, Christchurch &amp; Poole</t>
  </si>
  <si>
    <t>All provisionAll providersBracknell Forest</t>
  </si>
  <si>
    <t>All provisionAll providersBradford</t>
  </si>
  <si>
    <t>All provisionAll providersBrent</t>
  </si>
  <si>
    <t>All provisionAll providersBrighton and Hove</t>
  </si>
  <si>
    <t>All provisionAll providersBristol</t>
  </si>
  <si>
    <t>All provisionAll providersBromley</t>
  </si>
  <si>
    <t>All provisionAll providersBuckinghamshire</t>
  </si>
  <si>
    <t>All provisionAll providersBury</t>
  </si>
  <si>
    <t>All provisionAll providersCalderdale</t>
  </si>
  <si>
    <t>All provisionAll providersCambridgeshire</t>
  </si>
  <si>
    <t>All provisionAll providersCamden</t>
  </si>
  <si>
    <t>All provisionAll providersCentral Bedfordshire</t>
  </si>
  <si>
    <t>All provisionAll providersCheshire East</t>
  </si>
  <si>
    <t>All provisionAll providersCheshire West and Chester</t>
  </si>
  <si>
    <t>All provisionAll providersCity of London</t>
  </si>
  <si>
    <t>All provisionAll providersCornwall</t>
  </si>
  <si>
    <t>All provisionAll providersCoventry</t>
  </si>
  <si>
    <t>All provisionAll providersCroydon</t>
  </si>
  <si>
    <t>All provisionAll providersCumberland</t>
  </si>
  <si>
    <t>All provisionAll providersDarlington</t>
  </si>
  <si>
    <t>All provisionAll providersDerby</t>
  </si>
  <si>
    <t>All provisionAll providersDerbyshire</t>
  </si>
  <si>
    <t>All provisionAll providersDevon</t>
  </si>
  <si>
    <t>All provisionAll providersDoncaster</t>
  </si>
  <si>
    <t>All provisionAll providersDorset</t>
  </si>
  <si>
    <t>All provisionAll providersDudley</t>
  </si>
  <si>
    <t>All provisionAll providersDurham</t>
  </si>
  <si>
    <t>All provisionAll providersEaling</t>
  </si>
  <si>
    <t>All provisionAll providersEast Midlands total</t>
  </si>
  <si>
    <t>All provisionAll providersEast of England total</t>
  </si>
  <si>
    <t>All provisionAll providersEast Riding of Yorkshire</t>
  </si>
  <si>
    <t>All provisionAll providersEast Sussex</t>
  </si>
  <si>
    <t>All provisionAll providersEnfield</t>
  </si>
  <si>
    <t>All provisionAll providersEssex</t>
  </si>
  <si>
    <t>All provisionAll providersGateshead</t>
  </si>
  <si>
    <t>All provisionAll providersGloucestershire</t>
  </si>
  <si>
    <t>All provisionAll providersGreenwich</t>
  </si>
  <si>
    <t>All provisionAll providersHackney</t>
  </si>
  <si>
    <t>All provisionAll providersHalton</t>
  </si>
  <si>
    <t>All provisionAll providersHammersmith and Fulham</t>
  </si>
  <si>
    <t>All provisionAll providersHampshire</t>
  </si>
  <si>
    <t>All provisionAll providersHaringey</t>
  </si>
  <si>
    <t>All provisionAll providersHarrow</t>
  </si>
  <si>
    <t>All provisionAll providersHartlepool</t>
  </si>
  <si>
    <t>All provisionAll providersHavering</t>
  </si>
  <si>
    <t>All provisionAll providersHerefordshire</t>
  </si>
  <si>
    <t>All provisionAll providersHertfordshire</t>
  </si>
  <si>
    <t>All provisionAll providersHillingdon</t>
  </si>
  <si>
    <t>All provisionAll providersHounslow</t>
  </si>
  <si>
    <t>All provisionAll providersIsle of Wight</t>
  </si>
  <si>
    <t>All provisionAll providersIsles of Scilly</t>
  </si>
  <si>
    <t>All provisionAll providersIslington</t>
  </si>
  <si>
    <t>All provisionAll providersKensington and Chelsea</t>
  </si>
  <si>
    <t>All provisionAll providersKent</t>
  </si>
  <si>
    <t>All provisionAll providersKingston upon Hull</t>
  </si>
  <si>
    <t>All provisionAll providersKingston upon Thames</t>
  </si>
  <si>
    <t>All provisionAll providersKirklees</t>
  </si>
  <si>
    <t>All provisionAll providersKnowsley</t>
  </si>
  <si>
    <t>All provisionAll providersLambeth</t>
  </si>
  <si>
    <t>All provisionAll providersLancashire</t>
  </si>
  <si>
    <t>All provisionAll providersLeeds</t>
  </si>
  <si>
    <t>All provisionAll providersLeicester</t>
  </si>
  <si>
    <t>All provisionAll providersLeicestershire</t>
  </si>
  <si>
    <t>All provisionAll providersLewisham</t>
  </si>
  <si>
    <t>All provisionAll providersLincolnshire</t>
  </si>
  <si>
    <t>All provisionAll providersLiverpool</t>
  </si>
  <si>
    <t>All provisionAll providersLondon total</t>
  </si>
  <si>
    <t>All provisionAll providersLuton</t>
  </si>
  <si>
    <t>All provisionAll providersManchester</t>
  </si>
  <si>
    <t>All provisionAll providersMedway</t>
  </si>
  <si>
    <t>All provisionAll providersMerton</t>
  </si>
  <si>
    <t>All provisionAll providersMiddlesbrough</t>
  </si>
  <si>
    <t>All provisionAll providersMilton Keynes</t>
  </si>
  <si>
    <t>All provisionAll providersNewcastle upon Tyne</t>
  </si>
  <si>
    <t>All provisionAll providersNewham</t>
  </si>
  <si>
    <t>All provisionAll providersNorfolk</t>
  </si>
  <si>
    <t>All provisionAll providersNorth East Lincolnshire</t>
  </si>
  <si>
    <t>All provisionAll providersNorth East total</t>
  </si>
  <si>
    <t>All provisionAll providersNorth Lincolnshire</t>
  </si>
  <si>
    <t>All provisionAll providersNorth Northamptonshire</t>
  </si>
  <si>
    <t>All provisionAll providersNorth Somerset</t>
  </si>
  <si>
    <t>All provisionAll providersNorth Tyneside</t>
  </si>
  <si>
    <t>All provisionAll providersNorth West total</t>
  </si>
  <si>
    <t>All provisionAll providersNorth Yorkshire</t>
  </si>
  <si>
    <t>All provisionAll providersNorthumberland</t>
  </si>
  <si>
    <t>All provisionAll providersNot Recorded</t>
  </si>
  <si>
    <t>All provisionAll providersNot Recorded total</t>
  </si>
  <si>
    <t>All provisionAll providersNottingham</t>
  </si>
  <si>
    <t>All provisionAll providersNottinghamshire</t>
  </si>
  <si>
    <t>All provisionAll providersOldham</t>
  </si>
  <si>
    <t>All provisionAll providersOxfordshire</t>
  </si>
  <si>
    <t>All provisionAll providersPeterborough</t>
  </si>
  <si>
    <t>All provisionAll providersPlymouth</t>
  </si>
  <si>
    <t>All provisionAll providersPortsmouth</t>
  </si>
  <si>
    <t>All provisionAll providersReading</t>
  </si>
  <si>
    <t>All provisionAll providersRedbridge</t>
  </si>
  <si>
    <t>All provisionAll providersRedcar and Cleveland</t>
  </si>
  <si>
    <t>All provisionAll providersRichmond upon Thames</t>
  </si>
  <si>
    <t>All provisionAll providersRochdale</t>
  </si>
  <si>
    <t>All provisionAll providersRotherham</t>
  </si>
  <si>
    <t>All provisionAll providersRutland</t>
  </si>
  <si>
    <t>All provisionAll providersSalford</t>
  </si>
  <si>
    <t>All provisionAll providersSandwell</t>
  </si>
  <si>
    <t>All provisionAll providersSefton</t>
  </si>
  <si>
    <t>All provisionAll providersSheffield</t>
  </si>
  <si>
    <t>All provisionAll providersShropshire</t>
  </si>
  <si>
    <t>All provisionAll providersSlough</t>
  </si>
  <si>
    <t>All provisionAll providersSolihull</t>
  </si>
  <si>
    <t>All provisionAll providersSomerset</t>
  </si>
  <si>
    <t>All provisionAll providersSouth East total</t>
  </si>
  <si>
    <t>All provisionAll providersSouth Gloucestershire</t>
  </si>
  <si>
    <t>All provisionAll providersSouth Tyneside</t>
  </si>
  <si>
    <t>All provisionAll providersSouth West total</t>
  </si>
  <si>
    <t>All provisionAll providersSouthampton</t>
  </si>
  <si>
    <t>All provisionAll providersSouthend on Sea</t>
  </si>
  <si>
    <t>All provisionAll providersSouthwark</t>
  </si>
  <si>
    <t>All provisionAll providersSt Helens</t>
  </si>
  <si>
    <t>All provisionAll providersStaffordshire</t>
  </si>
  <si>
    <t>All provisionAll providersStockport</t>
  </si>
  <si>
    <t>All provisionAll providersStockton-on-Tees</t>
  </si>
  <si>
    <t>All provisionAll providersStoke-on-Trent</t>
  </si>
  <si>
    <t>All provisionAll providersSuffolk</t>
  </si>
  <si>
    <t>All provisionAll providersSunderland</t>
  </si>
  <si>
    <t>All provisionAll providersSurrey</t>
  </si>
  <si>
    <t>All provisionAll providersSutton</t>
  </si>
  <si>
    <t>All provisionAll providersSwindon</t>
  </si>
  <si>
    <t>All provisionAll providersTameside</t>
  </si>
  <si>
    <t>All provisionAll providersTelford and Wrekin</t>
  </si>
  <si>
    <t>All provisionAll providersThurrock</t>
  </si>
  <si>
    <t>All provisionAll providersTorbay</t>
  </si>
  <si>
    <t>All provisionAll providersTower Hamlets</t>
  </si>
  <si>
    <t>All provisionAll providersTrafford</t>
  </si>
  <si>
    <t>All provisionAll providersWakefield</t>
  </si>
  <si>
    <t>All provisionAll providersWalsall</t>
  </si>
  <si>
    <t>All provisionAll providersWaltham Forest</t>
  </si>
  <si>
    <t>All provisionAll providersWandsworth</t>
  </si>
  <si>
    <t>All provisionAll providersWarrington</t>
  </si>
  <si>
    <t>All provisionAll providersWarwickshire</t>
  </si>
  <si>
    <t>All provisionAll providersWest Berkshire</t>
  </si>
  <si>
    <t>All provisionAll providersWest Midlands total</t>
  </si>
  <si>
    <t>All provisionAll providersWest Northamptonshire</t>
  </si>
  <si>
    <t>All provisionAll providersWest Sussex</t>
  </si>
  <si>
    <t>All provisionAll providersWestminster</t>
  </si>
  <si>
    <t>All provisionAll providersWestmorland and Furness</t>
  </si>
  <si>
    <t>All provisionAll providersWigan</t>
  </si>
  <si>
    <t>All provisionAll providersWiltshire</t>
  </si>
  <si>
    <t>All provisionAll providersWindsor and Maidenhead</t>
  </si>
  <si>
    <t>All provisionAll providersWirral</t>
  </si>
  <si>
    <t>All provisionAll providersWokingham</t>
  </si>
  <si>
    <t>All provisionAll providersWolverhampton</t>
  </si>
  <si>
    <t>All provisionAll providersWorcestershire</t>
  </si>
  <si>
    <t>All provisionAll providersYork</t>
  </si>
  <si>
    <t>All provisionAll providersYorkshire and The Humber total</t>
  </si>
  <si>
    <t>All provisionCCR and VCRAll England total</t>
  </si>
  <si>
    <t>All provisionCCR and VCRBarking and Dagenham</t>
  </si>
  <si>
    <t>All provisionCCR and VCRBarnet</t>
  </si>
  <si>
    <t>All provisionCCR and VCRBarnsley</t>
  </si>
  <si>
    <t>All provisionCCR and VCRBath and North East Somerset</t>
  </si>
  <si>
    <t>All provisionCCR and VCRBedford</t>
  </si>
  <si>
    <t>All provisionCCR and VCRBexley</t>
  </si>
  <si>
    <t>All provisionCCR and VCRBirmingham</t>
  </si>
  <si>
    <t>All provisionCCR and VCRBlackburn with Darwen</t>
  </si>
  <si>
    <t>All provisionCCR and VCRBlackpool</t>
  </si>
  <si>
    <t>All provisionCCR and VCRBolton</t>
  </si>
  <si>
    <t>All provisionCCR and VCRBournemouth, Christchurch &amp; Poole</t>
  </si>
  <si>
    <t>All provisionCCR and VCRBracknell Forest</t>
  </si>
  <si>
    <t>All provisionCCR and VCRBradford</t>
  </si>
  <si>
    <t>All provisionCCR and VCRBrent</t>
  </si>
  <si>
    <t>All provisionCCR and VCRBrighton and Hove</t>
  </si>
  <si>
    <t>All provisionCCR and VCRBristol</t>
  </si>
  <si>
    <t>All provisionCCR and VCRBromley</t>
  </si>
  <si>
    <t>All provisionCCR and VCRBuckinghamshire</t>
  </si>
  <si>
    <t>All provisionCCR and VCRBury</t>
  </si>
  <si>
    <t>All provisionCCR and VCRCalderdale</t>
  </si>
  <si>
    <t>All provisionCCR and VCRCambridgeshire</t>
  </si>
  <si>
    <t>All provisionCCR and VCRCamden</t>
  </si>
  <si>
    <t>All provisionCCR and VCRCentral Bedfordshire</t>
  </si>
  <si>
    <t>All provisionCCR and VCRCheshire East</t>
  </si>
  <si>
    <t>All provisionCCR and VCRCheshire West and Chester</t>
  </si>
  <si>
    <t>All provisionCCR and VCRCity of London</t>
  </si>
  <si>
    <t>All provisionCCR and VCRCornwall</t>
  </si>
  <si>
    <t>All provisionCCR and VCRCoventry</t>
  </si>
  <si>
    <t>All provisionCCR and VCRCroydon</t>
  </si>
  <si>
    <t>All provisionCCR and VCRCumberland</t>
  </si>
  <si>
    <t>All provisionCCR and VCRDerby</t>
  </si>
  <si>
    <t>All provisionCCR and VCRDerbyshire</t>
  </si>
  <si>
    <t>All provisionCCR and VCRDevon</t>
  </si>
  <si>
    <t>All provisionCCR and VCRDoncaster</t>
  </si>
  <si>
    <t>All provisionCCR and VCRDorset</t>
  </si>
  <si>
    <t>All provisionCCR and VCRDudley</t>
  </si>
  <si>
    <t>All provisionCCR and VCRDurham</t>
  </si>
  <si>
    <t>All provisionCCR and VCREaling</t>
  </si>
  <si>
    <t>All provisionCCR and VCREast Midlands total</t>
  </si>
  <si>
    <t>All provisionCCR and VCREast of England total</t>
  </si>
  <si>
    <t>All provisionCCR and VCREast Riding of Yorkshire</t>
  </si>
  <si>
    <t>All provisionCCR and VCREast Sussex</t>
  </si>
  <si>
    <t>All provisionCCR and VCREnfield</t>
  </si>
  <si>
    <t>All provisionCCR and VCREssex</t>
  </si>
  <si>
    <t>All provisionCCR and VCRGateshead</t>
  </si>
  <si>
    <t>All provisionCCR and VCRGloucestershire</t>
  </si>
  <si>
    <t>All provisionCCR and VCRGreenwich</t>
  </si>
  <si>
    <t>All provisionCCR and VCRHackney</t>
  </si>
  <si>
    <t>All provisionCCR and VCRHalton</t>
  </si>
  <si>
    <t>All provisionCCR and VCRHammersmith and Fulham</t>
  </si>
  <si>
    <t>All provisionCCR and VCRHampshire</t>
  </si>
  <si>
    <t>All provisionCCR and VCRHaringey</t>
  </si>
  <si>
    <t>All provisionCCR and VCRHarrow</t>
  </si>
  <si>
    <t>All provisionCCR and VCRHartlepool</t>
  </si>
  <si>
    <t>All provisionCCR and VCRHavering</t>
  </si>
  <si>
    <t>All provisionCCR and VCRHerefordshire</t>
  </si>
  <si>
    <t>All provisionCCR and VCRHertfordshire</t>
  </si>
  <si>
    <t>All provisionCCR and VCRHillingdon</t>
  </si>
  <si>
    <t>All provisionCCR and VCRHounslow</t>
  </si>
  <si>
    <t>All provisionCCR and VCRIsle of Wight</t>
  </si>
  <si>
    <t>All provisionCCR and VCRIslington</t>
  </si>
  <si>
    <t>All provisionCCR and VCRKensington and Chelsea</t>
  </si>
  <si>
    <t>All provisionCCR and VCRKent</t>
  </si>
  <si>
    <t>All provisionCCR and VCRKingston upon Hull</t>
  </si>
  <si>
    <t>All provisionCCR and VCRKingston upon Thames</t>
  </si>
  <si>
    <t>All provisionCCR and VCRKirklees</t>
  </si>
  <si>
    <t>All provisionCCR and VCRKnowsley</t>
  </si>
  <si>
    <t>All provisionCCR and VCRLambeth</t>
  </si>
  <si>
    <t>All provisionCCR and VCRLancashire</t>
  </si>
  <si>
    <t>All provisionCCR and VCRLeeds</t>
  </si>
  <si>
    <t>All provisionCCR and VCRLeicester</t>
  </si>
  <si>
    <t>All provisionCCR and VCRLeicestershire</t>
  </si>
  <si>
    <t>All provisionCCR and VCRLewisham</t>
  </si>
  <si>
    <t>All provisionCCR and VCRLincolnshire</t>
  </si>
  <si>
    <t>All provisionCCR and VCRLiverpool</t>
  </si>
  <si>
    <t>All provisionCCR and VCRLondon total</t>
  </si>
  <si>
    <t>All provisionCCR and VCRLuton</t>
  </si>
  <si>
    <t>All provisionCCR and VCRManchester</t>
  </si>
  <si>
    <t>All provisionCCR and VCRMedway</t>
  </si>
  <si>
    <t>All provisionCCR and VCRMerton</t>
  </si>
  <si>
    <t>All provisionCCR and VCRMilton Keynes</t>
  </si>
  <si>
    <t>All provisionCCR and VCRNewcastle upon Tyne</t>
  </si>
  <si>
    <t>All provisionCCR and VCRNewham</t>
  </si>
  <si>
    <t>All provisionCCR and VCRNorfolk</t>
  </si>
  <si>
    <t>All provisionCCR and VCRNorth East total</t>
  </si>
  <si>
    <t>All provisionCCR and VCRNorth Lincolnshire</t>
  </si>
  <si>
    <t>All provisionCCR and VCRNorth Northamptonshire</t>
  </si>
  <si>
    <t>All provisionCCR and VCRNorth Somerset</t>
  </si>
  <si>
    <t>All provisionCCR and VCRNorth Tyneside</t>
  </si>
  <si>
    <t>All provisionCCR and VCRNorth West total</t>
  </si>
  <si>
    <t>All provisionCCR and VCRNorth Yorkshire</t>
  </si>
  <si>
    <t>All provisionCCR and VCRNorthumberland</t>
  </si>
  <si>
    <t>All provisionCCR and VCRNot Recorded</t>
  </si>
  <si>
    <t>All provisionCCR and VCRNot Recorded total</t>
  </si>
  <si>
    <t>All provisionCCR and VCRNottingham</t>
  </si>
  <si>
    <t>All provisionCCR and VCRNottinghamshire</t>
  </si>
  <si>
    <t>All provisionCCR and VCROldham</t>
  </si>
  <si>
    <t>All provisionCCR and VCROxfordshire</t>
  </si>
  <si>
    <t>All provisionCCR and VCRPeterborough</t>
  </si>
  <si>
    <t>All provisionCCR and VCRPlymouth</t>
  </si>
  <si>
    <t>All provisionCCR and VCRPortsmouth</t>
  </si>
  <si>
    <t>All provisionCCR and VCRReading</t>
  </si>
  <si>
    <t>All provisionCCR and VCRRedbridge</t>
  </si>
  <si>
    <t>All provisionCCR and VCRRedcar and Cleveland</t>
  </si>
  <si>
    <t>All provisionCCR and VCRRichmond upon Thames</t>
  </si>
  <si>
    <t>All provisionCCR and VCRRochdale</t>
  </si>
  <si>
    <t>All provisionCCR and VCRRotherham</t>
  </si>
  <si>
    <t>All provisionCCR and VCRRutland</t>
  </si>
  <si>
    <t>All provisionCCR and VCRSalford</t>
  </si>
  <si>
    <t>All provisionCCR and VCRSandwell</t>
  </si>
  <si>
    <t>All provisionCCR and VCRSefton</t>
  </si>
  <si>
    <t>All provisionCCR and VCRSheffield</t>
  </si>
  <si>
    <t>All provisionCCR and VCRShropshire</t>
  </si>
  <si>
    <t>All provisionCCR and VCRSlough</t>
  </si>
  <si>
    <t>All provisionCCR and VCRSolihull</t>
  </si>
  <si>
    <t>All provisionCCR and VCRSomerset</t>
  </si>
  <si>
    <t>All provisionCCR and VCRSouth East total</t>
  </si>
  <si>
    <t>All provisionCCR and VCRSouth Gloucestershire</t>
  </si>
  <si>
    <t>All provisionCCR and VCRSouth Tyneside</t>
  </si>
  <si>
    <t>All provisionCCR and VCRSouth West total</t>
  </si>
  <si>
    <t>All provisionCCR and VCRSouthampton</t>
  </si>
  <si>
    <t>All provisionCCR and VCRSouthend on Sea</t>
  </si>
  <si>
    <t>All provisionCCR and VCRSouthwark</t>
  </si>
  <si>
    <t>All provisionCCR and VCRSt Helens</t>
  </si>
  <si>
    <t>All provisionCCR and VCRStaffordshire</t>
  </si>
  <si>
    <t>All provisionCCR and VCRStockport</t>
  </si>
  <si>
    <t>All provisionCCR and VCRStockton-on-Tees</t>
  </si>
  <si>
    <t>All provisionCCR and VCRStoke-on-Trent</t>
  </si>
  <si>
    <t>All provisionCCR and VCRSuffolk</t>
  </si>
  <si>
    <t>All provisionCCR and VCRSunderland</t>
  </si>
  <si>
    <t>All provisionCCR and VCRSurrey</t>
  </si>
  <si>
    <t>All provisionCCR and VCRSutton</t>
  </si>
  <si>
    <t>All provisionCCR and VCRSwindon</t>
  </si>
  <si>
    <t>All provisionCCR and VCRTameside</t>
  </si>
  <si>
    <t>All provisionCCR and VCRTelford and Wrekin</t>
  </si>
  <si>
    <t>All provisionCCR and VCRThurrock</t>
  </si>
  <si>
    <t>All provisionCCR and VCRTorbay</t>
  </si>
  <si>
    <t>All provisionCCR and VCRTower Hamlets</t>
  </si>
  <si>
    <t>All provisionCCR and VCRTrafford</t>
  </si>
  <si>
    <t>All provisionCCR and VCRWakefield</t>
  </si>
  <si>
    <t>All provisionCCR and VCRWalsall</t>
  </si>
  <si>
    <t>All provisionCCR and VCRWaltham Forest</t>
  </si>
  <si>
    <t>All provisionCCR and VCRWandsworth</t>
  </si>
  <si>
    <t>All provisionCCR and VCRWarrington</t>
  </si>
  <si>
    <t>All provisionCCR and VCRWarwickshire</t>
  </si>
  <si>
    <t>All provisionCCR and VCRWest Berkshire</t>
  </si>
  <si>
    <t>All provisionCCR and VCRWest Midlands total</t>
  </si>
  <si>
    <t>All provisionCCR and VCRWest Northamptonshire</t>
  </si>
  <si>
    <t>All provisionCCR and VCRWest Sussex</t>
  </si>
  <si>
    <t>All provisionCCR and VCRWestminster</t>
  </si>
  <si>
    <t>All provisionCCR and VCRWestmorland and Furness</t>
  </si>
  <si>
    <t>All provisionCCR and VCRWigan</t>
  </si>
  <si>
    <t>All provisionCCR and VCRWiltshire</t>
  </si>
  <si>
    <t>All provisionCCR and VCRWindsor and Maidenhead</t>
  </si>
  <si>
    <t>All provisionCCR and VCRWirral</t>
  </si>
  <si>
    <t>All provisionCCR and VCRWokingham</t>
  </si>
  <si>
    <t>All provisionCCR and VCRWolverhampton</t>
  </si>
  <si>
    <t>All provisionCCR and VCRWorcestershire</t>
  </si>
  <si>
    <t>All provisionCCR and VCRYork</t>
  </si>
  <si>
    <t>All provisionCCR and VCRYorkshire and The Humber total</t>
  </si>
  <si>
    <t>All provisionCCR OnlyAll England total</t>
  </si>
  <si>
    <t>All provisionCCR OnlyBarking and Dagenham</t>
  </si>
  <si>
    <t>All provisionCCR OnlyBarnet</t>
  </si>
  <si>
    <t>All provisionCCR OnlyBexley</t>
  </si>
  <si>
    <t>All provisionCCR OnlyBirmingham</t>
  </si>
  <si>
    <t>All provisionCCR OnlyBradford</t>
  </si>
  <si>
    <t>All provisionCCR OnlyBrent</t>
  </si>
  <si>
    <t>All provisionCCR OnlyBristol</t>
  </si>
  <si>
    <t>All provisionCCR OnlyBromley</t>
  </si>
  <si>
    <t>All provisionCCR OnlyBuckinghamshire</t>
  </si>
  <si>
    <t>All provisionCCR OnlyCambridgeshire</t>
  </si>
  <si>
    <t>All provisionCCR OnlyCamden</t>
  </si>
  <si>
    <t>All provisionCCR OnlyCentral Bedfordshire</t>
  </si>
  <si>
    <t>All provisionCCR OnlyCornwall</t>
  </si>
  <si>
    <t>All provisionCCR OnlyCroydon</t>
  </si>
  <si>
    <t>All provisionCCR OnlyCumberland</t>
  </si>
  <si>
    <t>All provisionCCR OnlyDerby</t>
  </si>
  <si>
    <t>All provisionCCR OnlyDevon</t>
  </si>
  <si>
    <t>All provisionCCR OnlyEaling</t>
  </si>
  <si>
    <t>All provisionCCR OnlyEast Midlands total</t>
  </si>
  <si>
    <t>All provisionCCR OnlyEast of England total</t>
  </si>
  <si>
    <t>All provisionCCR OnlyEnfield</t>
  </si>
  <si>
    <t>All provisionCCR OnlyEssex</t>
  </si>
  <si>
    <t>All provisionCCR OnlyGateshead</t>
  </si>
  <si>
    <t>All provisionCCR OnlyGreenwich</t>
  </si>
  <si>
    <t>All provisionCCR OnlyHackney</t>
  </si>
  <si>
    <t>All provisionCCR OnlyHampshire</t>
  </si>
  <si>
    <t>All provisionCCR OnlyHaringey</t>
  </si>
  <si>
    <t>All provisionCCR OnlyHarrow</t>
  </si>
  <si>
    <t>All provisionCCR OnlyHavering</t>
  </si>
  <si>
    <t>All provisionCCR OnlyHillingdon</t>
  </si>
  <si>
    <t>All provisionCCR OnlyHounslow</t>
  </si>
  <si>
    <t>All provisionCCR OnlyIsle of Wight</t>
  </si>
  <si>
    <t>All provisionCCR OnlyIslington</t>
  </si>
  <si>
    <t>All provisionCCR OnlyKent</t>
  </si>
  <si>
    <t>All provisionCCR OnlyKingston upon Hull</t>
  </si>
  <si>
    <t>All provisionCCR OnlyKirklees</t>
  </si>
  <si>
    <t>All provisionCCR OnlyLambeth</t>
  </si>
  <si>
    <t>All provisionCCR OnlyLeeds</t>
  </si>
  <si>
    <t>All provisionCCR OnlyLeicester</t>
  </si>
  <si>
    <t>All provisionCCR OnlyLewisham</t>
  </si>
  <si>
    <t>All provisionCCR OnlyLondon total</t>
  </si>
  <si>
    <t>All provisionCCR OnlyManchester</t>
  </si>
  <si>
    <t>All provisionCCR OnlyMedway</t>
  </si>
  <si>
    <t>All provisionCCR OnlyNewham</t>
  </si>
  <si>
    <t>All provisionCCR OnlyNorth East total</t>
  </si>
  <si>
    <t>All provisionCCR OnlyNorth Northamptonshire</t>
  </si>
  <si>
    <t>All provisionCCR OnlyNorth West total</t>
  </si>
  <si>
    <t>All provisionCCR OnlyNorth Yorkshire</t>
  </si>
  <si>
    <t>All provisionCCR OnlyNorthumberland</t>
  </si>
  <si>
    <t>All provisionCCR OnlyNottingham</t>
  </si>
  <si>
    <t>All provisionCCR OnlyOxfordshire</t>
  </si>
  <si>
    <t>All provisionCCR OnlyPortsmouth</t>
  </si>
  <si>
    <t>All provisionCCR OnlyReading</t>
  </si>
  <si>
    <t>All provisionCCR OnlyRedbridge</t>
  </si>
  <si>
    <t>All provisionCCR OnlyRichmond upon Thames</t>
  </si>
  <si>
    <t>All provisionCCR OnlyRochdale</t>
  </si>
  <si>
    <t>All provisionCCR OnlySolihull</t>
  </si>
  <si>
    <t>All provisionCCR OnlySouth East total</t>
  </si>
  <si>
    <t>All provisionCCR OnlySouth Gloucestershire</t>
  </si>
  <si>
    <t>All provisionCCR OnlySouth West total</t>
  </si>
  <si>
    <t>All provisionCCR OnlySouthwark</t>
  </si>
  <si>
    <t>All provisionCCR OnlySurrey</t>
  </si>
  <si>
    <t>All provisionCCR OnlySutton</t>
  </si>
  <si>
    <t>All provisionCCR OnlyTameside</t>
  </si>
  <si>
    <t>All provisionCCR OnlyTower Hamlets</t>
  </si>
  <si>
    <t>All provisionCCR OnlyWalsall</t>
  </si>
  <si>
    <t>All provisionCCR OnlyWarwickshire</t>
  </si>
  <si>
    <t>All provisionCCR OnlyWest Midlands total</t>
  </si>
  <si>
    <t>All provisionCCR OnlyWest Northamptonshire</t>
  </si>
  <si>
    <t>All provisionCCR OnlyWest Sussex</t>
  </si>
  <si>
    <t>All provisionCCR OnlyWestmorland and Furness</t>
  </si>
  <si>
    <t>All provisionCCR OnlyWiltshire</t>
  </si>
  <si>
    <t>All provisionCCR OnlyWindsor and Maidenhead</t>
  </si>
  <si>
    <t>All provisionCCR OnlyWolverhampton</t>
  </si>
  <si>
    <t>All provisionCCR OnlyWorcestershire</t>
  </si>
  <si>
    <t>All provisionCCR OnlyYork</t>
  </si>
  <si>
    <t>All provisionCCR OnlyYorkshire and The Humber total</t>
  </si>
  <si>
    <t>All provisionEYR and CCRAll England total</t>
  </si>
  <si>
    <t>All provisionEYR and CCRBarking and Dagenham</t>
  </si>
  <si>
    <t>All provisionEYR and CCRBarnet</t>
  </si>
  <si>
    <t>All provisionEYR and CCRBarnsley</t>
  </si>
  <si>
    <t>All provisionEYR and CCRBath and North East Somerset</t>
  </si>
  <si>
    <t>All provisionEYR and CCRBedford</t>
  </si>
  <si>
    <t>All provisionEYR and CCRBexley</t>
  </si>
  <si>
    <t>All provisionEYR and CCRBirmingham</t>
  </si>
  <si>
    <t>All provisionEYR and CCRBlackburn with Darwen</t>
  </si>
  <si>
    <t>All provisionEYR and CCRBlackpool</t>
  </si>
  <si>
    <t>All provisionEYR and CCRBolton</t>
  </si>
  <si>
    <t>All provisionEYR and CCRBournemouth, Christchurch &amp; Poole</t>
  </si>
  <si>
    <t>All provisionEYR and CCRBracknell Forest</t>
  </si>
  <si>
    <t>All provisionEYR and CCRBradford</t>
  </si>
  <si>
    <t>All provisionEYR and CCRBrent</t>
  </si>
  <si>
    <t>All provisionEYR and CCRBrighton and Hove</t>
  </si>
  <si>
    <t>All provisionEYR and CCRBristol</t>
  </si>
  <si>
    <t>All provisionEYR and CCRBromley</t>
  </si>
  <si>
    <t>All provisionEYR and CCRBuckinghamshire</t>
  </si>
  <si>
    <t>All provisionEYR and CCRBury</t>
  </si>
  <si>
    <t>All provisionEYR and CCRCalderdale</t>
  </si>
  <si>
    <t>All provisionEYR and CCRCambridgeshire</t>
  </si>
  <si>
    <t>All provisionEYR and CCRCamden</t>
  </si>
  <si>
    <t>All provisionEYR and CCRCentral Bedfordshire</t>
  </si>
  <si>
    <t>All provisionEYR and CCRCheshire East</t>
  </si>
  <si>
    <t>All provisionEYR and CCRCheshire West and Chester</t>
  </si>
  <si>
    <t>All provisionEYR and CCRCornwall</t>
  </si>
  <si>
    <t>All provisionEYR and CCRCoventry</t>
  </si>
  <si>
    <t>All provisionEYR and CCRCroydon</t>
  </si>
  <si>
    <t>All provisionEYR and CCRCumberland</t>
  </si>
  <si>
    <t>All provisionEYR and CCRDarlington</t>
  </si>
  <si>
    <t>All provisionEYR and CCRDerby</t>
  </si>
  <si>
    <t>All provisionEYR and CCRDerbyshire</t>
  </si>
  <si>
    <t>All provisionEYR and CCRDevon</t>
  </si>
  <si>
    <t>All provisionEYR and CCRDoncaster</t>
  </si>
  <si>
    <t>All provisionEYR and CCRDorset</t>
  </si>
  <si>
    <t>All provisionEYR and CCRDudley</t>
  </si>
  <si>
    <t>All provisionEYR and CCRDurham</t>
  </si>
  <si>
    <t>All provisionEYR and CCREaling</t>
  </si>
  <si>
    <t>All provisionEYR and CCREast Midlands total</t>
  </si>
  <si>
    <t>All provisionEYR and CCREast of England total</t>
  </si>
  <si>
    <t>All provisionEYR and CCREast Riding of Yorkshire</t>
  </si>
  <si>
    <t>All provisionEYR and CCREast Sussex</t>
  </si>
  <si>
    <t>All provisionEYR and CCREnfield</t>
  </si>
  <si>
    <t>All provisionEYR and CCREssex</t>
  </si>
  <si>
    <t>All provisionEYR and CCRGateshead</t>
  </si>
  <si>
    <t>All provisionEYR and CCRGloucestershire</t>
  </si>
  <si>
    <t>All provisionEYR and CCRGreenwich</t>
  </si>
  <si>
    <t>All provisionEYR and CCRHackney</t>
  </si>
  <si>
    <t>All provisionEYR and CCRHalton</t>
  </si>
  <si>
    <t>All provisionEYR and CCRHammersmith and Fulham</t>
  </si>
  <si>
    <t>All provisionEYR and CCRHampshire</t>
  </si>
  <si>
    <t>All provisionEYR and CCRHaringey</t>
  </si>
  <si>
    <t>All provisionEYR and CCRHarrow</t>
  </si>
  <si>
    <t>All provisionEYR and CCRHartlepool</t>
  </si>
  <si>
    <t>All provisionEYR and CCRHavering</t>
  </si>
  <si>
    <t>All provisionEYR and CCRHerefordshire</t>
  </si>
  <si>
    <t>All provisionEYR and CCRHertfordshire</t>
  </si>
  <si>
    <t>All provisionEYR and CCRHillingdon</t>
  </si>
  <si>
    <t>All provisionEYR and CCRHounslow</t>
  </si>
  <si>
    <t>All provisionEYR and CCRIsle of Wight</t>
  </si>
  <si>
    <t>All provisionEYR and CCRIslington</t>
  </si>
  <si>
    <t>All provisionEYR and CCRKensington and Chelsea</t>
  </si>
  <si>
    <t>All provisionEYR and CCRKent</t>
  </si>
  <si>
    <t>All provisionEYR and CCRKingston upon Hull</t>
  </si>
  <si>
    <t>All provisionEYR and CCRKingston upon Thames</t>
  </si>
  <si>
    <t>All provisionEYR and CCRKirklees</t>
  </si>
  <si>
    <t>All provisionEYR and CCRKnowsley</t>
  </si>
  <si>
    <t>All provisionEYR and CCRLambeth</t>
  </si>
  <si>
    <t>All provisionEYR and CCRLancashire</t>
  </si>
  <si>
    <t>All provisionEYR and CCRLeeds</t>
  </si>
  <si>
    <t>All provisionEYR and CCRLeicester</t>
  </si>
  <si>
    <t>All provisionEYR and CCRLeicestershire</t>
  </si>
  <si>
    <t>All provisionEYR and CCRLewisham</t>
  </si>
  <si>
    <t>All provisionEYR and CCRLincolnshire</t>
  </si>
  <si>
    <t>All provisionEYR and CCRLiverpool</t>
  </si>
  <si>
    <t>All provisionEYR and CCRLondon total</t>
  </si>
  <si>
    <t>All provisionEYR and CCRLuton</t>
  </si>
  <si>
    <t>All provisionEYR and CCRManchester</t>
  </si>
  <si>
    <t>All provisionEYR and CCRMedway</t>
  </si>
  <si>
    <t>All provisionEYR and CCRMerton</t>
  </si>
  <si>
    <t>All provisionEYR and CCRMiddlesbrough</t>
  </si>
  <si>
    <t>All provisionEYR and CCRMilton Keynes</t>
  </si>
  <si>
    <t>All provisionEYR and CCRNewcastle upon Tyne</t>
  </si>
  <si>
    <t>All provisionEYR and CCRNewham</t>
  </si>
  <si>
    <t>All provisionEYR and CCRNorfolk</t>
  </si>
  <si>
    <t>All provisionEYR and CCRNorth East Lincolnshire</t>
  </si>
  <si>
    <t>All provisionEYR and CCRNorth East total</t>
  </si>
  <si>
    <t>All provisionEYR and CCRNorth Lincolnshire</t>
  </si>
  <si>
    <t>All provisionEYR and CCRNorth Northamptonshire</t>
  </si>
  <si>
    <t>All provisionEYR and CCRNorth Somerset</t>
  </si>
  <si>
    <t>All provisionEYR and CCRNorth Tyneside</t>
  </si>
  <si>
    <t>All provisionEYR and CCRNorth West total</t>
  </si>
  <si>
    <t>All provisionEYR and CCRNorth Yorkshire</t>
  </si>
  <si>
    <t>All provisionEYR and CCRNorthumberland</t>
  </si>
  <si>
    <t>All provisionEYR and CCRNot Recorded</t>
  </si>
  <si>
    <t>All provisionEYR and CCRNot Recorded total</t>
  </si>
  <si>
    <t>All provisionEYR and CCRNottingham</t>
  </si>
  <si>
    <t>All provisionEYR and CCRNottinghamshire</t>
  </si>
  <si>
    <t>All provisionEYR and CCROldham</t>
  </si>
  <si>
    <t>All provisionEYR and CCROxfordshire</t>
  </si>
  <si>
    <t>All provisionEYR and CCRPeterborough</t>
  </si>
  <si>
    <t>All provisionEYR and CCRPlymouth</t>
  </si>
  <si>
    <t>All provisionEYR and CCRPortsmouth</t>
  </si>
  <si>
    <t>All provisionEYR and CCRReading</t>
  </si>
  <si>
    <t>All provisionEYR and CCRRedbridge</t>
  </si>
  <si>
    <t>All provisionEYR and CCRRedcar and Cleveland</t>
  </si>
  <si>
    <t>All provisionEYR and CCRRichmond upon Thames</t>
  </si>
  <si>
    <t>All provisionEYR and CCRRochdale</t>
  </si>
  <si>
    <t>All provisionEYR and CCRRotherham</t>
  </si>
  <si>
    <t>All provisionEYR and CCRRutland</t>
  </si>
  <si>
    <t>All provisionEYR and CCRSalford</t>
  </si>
  <si>
    <t>All provisionEYR and CCRSandwell</t>
  </si>
  <si>
    <t>All provisionEYR and CCRSefton</t>
  </si>
  <si>
    <t>All provisionEYR and CCRSheffield</t>
  </si>
  <si>
    <t>All provisionEYR and CCRShropshire</t>
  </si>
  <si>
    <t>All provisionEYR and CCRSlough</t>
  </si>
  <si>
    <t>All provisionEYR and CCRSolihull</t>
  </si>
  <si>
    <t>All provisionEYR and CCRSomerset</t>
  </si>
  <si>
    <t>All provisionEYR and CCRSouth East total</t>
  </si>
  <si>
    <t>All provisionEYR and CCRSouth Gloucestershire</t>
  </si>
  <si>
    <t>All provisionEYR and CCRSouth Tyneside</t>
  </si>
  <si>
    <t>All provisionEYR and CCRSouth West total</t>
  </si>
  <si>
    <t>All provisionEYR and CCRSouthampton</t>
  </si>
  <si>
    <t>All provisionEYR and CCRSouthend on Sea</t>
  </si>
  <si>
    <t>All provisionEYR and CCRSouthwark</t>
  </si>
  <si>
    <t>All provisionEYR and CCRSt Helens</t>
  </si>
  <si>
    <t>All provisionEYR and CCRStaffordshire</t>
  </si>
  <si>
    <t>All provisionEYR and CCRStockport</t>
  </si>
  <si>
    <t>All provisionEYR and CCRStockton-on-Tees</t>
  </si>
  <si>
    <t>All provisionEYR and CCRStoke-on-Trent</t>
  </si>
  <si>
    <t>All provisionEYR and CCRSuffolk</t>
  </si>
  <si>
    <t>All provisionEYR and CCRSunderland</t>
  </si>
  <si>
    <t>All provisionEYR and CCRSurrey</t>
  </si>
  <si>
    <t>All provisionEYR and CCRSutton</t>
  </si>
  <si>
    <t>All provisionEYR and CCRSwindon</t>
  </si>
  <si>
    <t>All provisionEYR and CCRTameside</t>
  </si>
  <si>
    <t>All provisionEYR and CCRTelford and Wrekin</t>
  </si>
  <si>
    <t>All provisionEYR and CCRThurrock</t>
  </si>
  <si>
    <t>All provisionEYR and CCRTorbay</t>
  </si>
  <si>
    <t>All provisionEYR and CCRTower Hamlets</t>
  </si>
  <si>
    <t>All provisionEYR and CCRTrafford</t>
  </si>
  <si>
    <t>All provisionEYR and CCRWakefield</t>
  </si>
  <si>
    <t>All provisionEYR and CCRWalsall</t>
  </si>
  <si>
    <t>All provisionEYR and CCRWaltham Forest</t>
  </si>
  <si>
    <t>All provisionEYR and CCRWandsworth</t>
  </si>
  <si>
    <t>All provisionEYR and CCRWarrington</t>
  </si>
  <si>
    <t>All provisionEYR and CCRWarwickshire</t>
  </si>
  <si>
    <t>All provisionEYR and CCRWest Berkshire</t>
  </si>
  <si>
    <t>All provisionEYR and CCRWest Midlands total</t>
  </si>
  <si>
    <t>All provisionEYR and CCRWest Northamptonshire</t>
  </si>
  <si>
    <t>All provisionEYR and CCRWest Sussex</t>
  </si>
  <si>
    <t>All provisionEYR and CCRWestminster</t>
  </si>
  <si>
    <t>All provisionEYR and CCRWestmorland and Furness</t>
  </si>
  <si>
    <t>All provisionEYR and CCRWigan</t>
  </si>
  <si>
    <t>All provisionEYR and CCRWiltshire</t>
  </si>
  <si>
    <t>All provisionEYR and CCRWindsor and Maidenhead</t>
  </si>
  <si>
    <t>All provisionEYR and CCRWirral</t>
  </si>
  <si>
    <t>All provisionEYR and CCRWokingham</t>
  </si>
  <si>
    <t>All provisionEYR and CCRWolverhampton</t>
  </si>
  <si>
    <t>All provisionEYR and CCRWorcestershire</t>
  </si>
  <si>
    <t>All provisionEYR and CCRYork</t>
  </si>
  <si>
    <t>All provisionEYR and CCRYorkshire and The Humber total</t>
  </si>
  <si>
    <t>All provisionEYR and VCRAll England total</t>
  </si>
  <si>
    <t>All provisionEYR and VCRBarking and Dagenham</t>
  </si>
  <si>
    <t>All provisionEYR and VCRBirmingham</t>
  </si>
  <si>
    <t>All provisionEYR and VCRBournemouth, Christchurch &amp; Poole</t>
  </si>
  <si>
    <t>All provisionEYR and VCRBristol</t>
  </si>
  <si>
    <t>All provisionEYR and VCRBromley</t>
  </si>
  <si>
    <t>All provisionEYR and VCRDerbyshire</t>
  </si>
  <si>
    <t>All provisionEYR and VCREast Midlands total</t>
  </si>
  <si>
    <t>All provisionEYR and VCREast of England total</t>
  </si>
  <si>
    <t>All provisionEYR and VCREast Riding of Yorkshire</t>
  </si>
  <si>
    <t>All provisionEYR and VCREssex</t>
  </si>
  <si>
    <t>All provisionEYR and VCRGloucestershire</t>
  </si>
  <si>
    <t>All provisionEYR and VCRHammersmith and Fulham</t>
  </si>
  <si>
    <t>All provisionEYR and VCRHampshire</t>
  </si>
  <si>
    <t>All provisionEYR and VCRHartlepool</t>
  </si>
  <si>
    <t>All provisionEYR and VCRKent</t>
  </si>
  <si>
    <t>All provisionEYR and VCRLeeds</t>
  </si>
  <si>
    <t>All provisionEYR and VCRLewisham</t>
  </si>
  <si>
    <t>All provisionEYR and VCRLondon total</t>
  </si>
  <si>
    <t>All provisionEYR and VCRMilton Keynes</t>
  </si>
  <si>
    <t>All provisionEYR and VCRNewcastle upon Tyne</t>
  </si>
  <si>
    <t>All provisionEYR and VCRNorth East total</t>
  </si>
  <si>
    <t>All provisionEYR and VCRNorth Northamptonshire</t>
  </si>
  <si>
    <t>All provisionEYR and VCRNorth West total</t>
  </si>
  <si>
    <t>All provisionEYR and VCRNorth Yorkshire</t>
  </si>
  <si>
    <t>All provisionEYR and VCRNorthumberland</t>
  </si>
  <si>
    <t>All provisionEYR and VCROldham</t>
  </si>
  <si>
    <t>All provisionEYR and VCROxfordshire</t>
  </si>
  <si>
    <t>All provisionEYR and VCRRochdale</t>
  </si>
  <si>
    <t>All provisionEYR and VCRSalford</t>
  </si>
  <si>
    <t>All provisionEYR and VCRSouth East total</t>
  </si>
  <si>
    <t>All provisionEYR and VCRSouth Gloucestershire</t>
  </si>
  <si>
    <t>All provisionEYR and VCRSouth West total</t>
  </si>
  <si>
    <t>All provisionEYR and VCRSuffolk</t>
  </si>
  <si>
    <t>All provisionEYR and VCRSunderland</t>
  </si>
  <si>
    <t>All provisionEYR and VCRSurrey</t>
  </si>
  <si>
    <t>All provisionEYR and VCRWandsworth</t>
  </si>
  <si>
    <t>All provisionEYR and VCRWest Berkshire</t>
  </si>
  <si>
    <t>All provisionEYR and VCRWest Midlands total</t>
  </si>
  <si>
    <t>All provisionEYR and VCRWest Sussex</t>
  </si>
  <si>
    <t>All provisionEYR and VCRWestminster</t>
  </si>
  <si>
    <t>All provisionEYR and VCRWiltshire</t>
  </si>
  <si>
    <t>All provisionEYR and VCRYorkshire and The Humber total</t>
  </si>
  <si>
    <t>All provisionEYR onlyAll England total</t>
  </si>
  <si>
    <t>All provisionEYR onlyBarking and Dagenham</t>
  </si>
  <si>
    <t>All provisionEYR onlyBarnet</t>
  </si>
  <si>
    <t>All provisionEYR onlyBarnsley</t>
  </si>
  <si>
    <t>All provisionEYR onlyBath and North East Somerset</t>
  </si>
  <si>
    <t>All provisionEYR onlyBedford</t>
  </si>
  <si>
    <t>All provisionEYR onlyBexley</t>
  </si>
  <si>
    <t>All provisionEYR onlyBirmingham</t>
  </si>
  <si>
    <t>All provisionEYR onlyBlackburn with Darwen</t>
  </si>
  <si>
    <t>All provisionEYR onlyBlackpool</t>
  </si>
  <si>
    <t>All provisionEYR onlyBolton</t>
  </si>
  <si>
    <t>All provisionEYR onlyBournemouth, Christchurch &amp; Poole</t>
  </si>
  <si>
    <t>All provisionEYR onlyBracknell Forest</t>
  </si>
  <si>
    <t>All provisionEYR onlyBradford</t>
  </si>
  <si>
    <t>All provisionEYR onlyBrent</t>
  </si>
  <si>
    <t>All provisionEYR onlyBrighton and Hove</t>
  </si>
  <si>
    <t>All provisionEYR onlyBristol</t>
  </si>
  <si>
    <t>All provisionEYR onlyBromley</t>
  </si>
  <si>
    <t>All provisionEYR onlyBuckinghamshire</t>
  </si>
  <si>
    <t>All provisionEYR onlyBury</t>
  </si>
  <si>
    <t>All provisionEYR onlyCalderdale</t>
  </si>
  <si>
    <t>All provisionEYR onlyCambridgeshire</t>
  </si>
  <si>
    <t>All provisionEYR onlyCamden</t>
  </si>
  <si>
    <t>All provisionEYR onlyCentral Bedfordshire</t>
  </si>
  <si>
    <t>All provisionEYR onlyCheshire East</t>
  </si>
  <si>
    <t>All provisionEYR onlyCheshire West and Chester</t>
  </si>
  <si>
    <t>All provisionEYR onlyCity of London</t>
  </si>
  <si>
    <t>All provisionEYR onlyCornwall</t>
  </si>
  <si>
    <t>All provisionEYR onlyCoventry</t>
  </si>
  <si>
    <t>All provisionEYR onlyCroydon</t>
  </si>
  <si>
    <t>All provisionEYR onlyCumberland</t>
  </si>
  <si>
    <t>All provisionEYR onlyDarlington</t>
  </si>
  <si>
    <t>All provisionEYR onlyDerby</t>
  </si>
  <si>
    <t>All provisionEYR onlyDerbyshire</t>
  </si>
  <si>
    <t>All provisionEYR onlyDevon</t>
  </si>
  <si>
    <t>All provisionEYR onlyDoncaster</t>
  </si>
  <si>
    <t>All provisionEYR onlyDorset</t>
  </si>
  <si>
    <t>All provisionEYR onlyDudley</t>
  </si>
  <si>
    <t>All provisionEYR onlyDurham</t>
  </si>
  <si>
    <t>All provisionEYR onlyEaling</t>
  </si>
  <si>
    <t>All provisionEYR onlyEast Midlands total</t>
  </si>
  <si>
    <t>All provisionEYR onlyEast of England total</t>
  </si>
  <si>
    <t>All provisionEYR onlyEast Riding of Yorkshire</t>
  </si>
  <si>
    <t>All provisionEYR onlyEast Sussex</t>
  </si>
  <si>
    <t>All provisionEYR onlyEnfield</t>
  </si>
  <si>
    <t>All provisionEYR onlyEssex</t>
  </si>
  <si>
    <t>All provisionEYR onlyGateshead</t>
  </si>
  <si>
    <t>All provisionEYR onlyGloucestershire</t>
  </si>
  <si>
    <t>All provisionEYR onlyGreenwich</t>
  </si>
  <si>
    <t>All provisionEYR onlyHackney</t>
  </si>
  <si>
    <t>All provisionEYR onlyHalton</t>
  </si>
  <si>
    <t>All provisionEYR onlyHammersmith and Fulham</t>
  </si>
  <si>
    <t>All provisionEYR onlyHampshire</t>
  </si>
  <si>
    <t>All provisionEYR onlyHaringey</t>
  </si>
  <si>
    <t>All provisionEYR onlyHarrow</t>
  </si>
  <si>
    <t>All provisionEYR onlyHartlepool</t>
  </si>
  <si>
    <t>All provisionEYR onlyHavering</t>
  </si>
  <si>
    <t>All provisionEYR onlyHerefordshire</t>
  </si>
  <si>
    <t>All provisionEYR onlyHertfordshire</t>
  </si>
  <si>
    <t>All provisionEYR onlyHillingdon</t>
  </si>
  <si>
    <t>All provisionEYR onlyHounslow</t>
  </si>
  <si>
    <t>All provisionEYR onlyIsle of Wight</t>
  </si>
  <si>
    <t>All provisionEYR onlyIslington</t>
  </si>
  <si>
    <t>All provisionEYR onlyKensington and Chelsea</t>
  </si>
  <si>
    <t>All provisionEYR onlyKent</t>
  </si>
  <si>
    <t>All provisionEYR onlyKingston upon Hull</t>
  </si>
  <si>
    <t>All provisionEYR onlyKingston upon Thames</t>
  </si>
  <si>
    <t>All provisionEYR onlyKirklees</t>
  </si>
  <si>
    <t>All provisionEYR onlyKnowsley</t>
  </si>
  <si>
    <t>All provisionEYR onlyLambeth</t>
  </si>
  <si>
    <t>All provisionEYR onlyLancashire</t>
  </si>
  <si>
    <t>All provisionEYR onlyLeeds</t>
  </si>
  <si>
    <t>All provisionEYR onlyLeicester</t>
  </si>
  <si>
    <t>All provisionEYR onlyLeicestershire</t>
  </si>
  <si>
    <t>All provisionEYR onlyLewisham</t>
  </si>
  <si>
    <t>All provisionEYR onlyLincolnshire</t>
  </si>
  <si>
    <t>All provisionEYR onlyLiverpool</t>
  </si>
  <si>
    <t>All provisionEYR onlyLondon total</t>
  </si>
  <si>
    <t>All provisionEYR onlyLuton</t>
  </si>
  <si>
    <t>All provisionEYR onlyManchester</t>
  </si>
  <si>
    <t>All provisionEYR onlyMedway</t>
  </si>
  <si>
    <t>All provisionEYR onlyMerton</t>
  </si>
  <si>
    <t>All provisionEYR onlyMiddlesbrough</t>
  </si>
  <si>
    <t>All provisionEYR onlyMilton Keynes</t>
  </si>
  <si>
    <t>All provisionEYR onlyNewcastle upon Tyne</t>
  </si>
  <si>
    <t>All provisionEYR onlyNewham</t>
  </si>
  <si>
    <t>All provisionEYR onlyNorfolk</t>
  </si>
  <si>
    <t>All provisionEYR onlyNorth East Lincolnshire</t>
  </si>
  <si>
    <t>All provisionEYR onlyNorth East total</t>
  </si>
  <si>
    <t>All provisionEYR onlyNorth Lincolnshire</t>
  </si>
  <si>
    <t>All provisionEYR onlyNorth Northamptonshire</t>
  </si>
  <si>
    <t>All provisionEYR onlyNorth Somerset</t>
  </si>
  <si>
    <t>All provisionEYR onlyNorth Tyneside</t>
  </si>
  <si>
    <t>All provisionEYR onlyNorth West total</t>
  </si>
  <si>
    <t>All provisionEYR onlyNorth Yorkshire</t>
  </si>
  <si>
    <t>All provisionEYR onlyNorthumberland</t>
  </si>
  <si>
    <t>All provisionEYR onlyNottingham</t>
  </si>
  <si>
    <t>All provisionEYR onlyNottinghamshire</t>
  </si>
  <si>
    <t>All provisionEYR onlyOldham</t>
  </si>
  <si>
    <t>All provisionEYR onlyOxfordshire</t>
  </si>
  <si>
    <t>All provisionEYR onlyPeterborough</t>
  </si>
  <si>
    <t>All provisionEYR onlyPlymouth</t>
  </si>
  <si>
    <t>All provisionEYR onlyPortsmouth</t>
  </si>
  <si>
    <t>All provisionEYR onlyReading</t>
  </si>
  <si>
    <t>All provisionEYR onlyRedbridge</t>
  </si>
  <si>
    <t>All provisionEYR onlyRedcar and Cleveland</t>
  </si>
  <si>
    <t>All provisionEYR onlyRichmond upon Thames</t>
  </si>
  <si>
    <t>All provisionEYR onlyRochdale</t>
  </si>
  <si>
    <t>All provisionEYR onlyRotherham</t>
  </si>
  <si>
    <t>All provisionEYR onlyRutland</t>
  </si>
  <si>
    <t>All provisionEYR onlySalford</t>
  </si>
  <si>
    <t>All provisionEYR onlySandwell</t>
  </si>
  <si>
    <t>All provisionEYR onlySefton</t>
  </si>
  <si>
    <t>All provisionEYR onlySheffield</t>
  </si>
  <si>
    <t>All provisionEYR onlyShropshire</t>
  </si>
  <si>
    <t>All provisionEYR onlySlough</t>
  </si>
  <si>
    <t>All provisionEYR onlySolihull</t>
  </si>
  <si>
    <t>All provisionEYR onlySomerset</t>
  </si>
  <si>
    <t>All provisionEYR onlySouth East total</t>
  </si>
  <si>
    <t>All provisionEYR onlySouth Gloucestershire</t>
  </si>
  <si>
    <t>All provisionEYR onlySouth Tyneside</t>
  </si>
  <si>
    <t>All provisionEYR onlySouth West total</t>
  </si>
  <si>
    <t>All provisionEYR onlySouthampton</t>
  </si>
  <si>
    <t>All provisionEYR onlySouthend on Sea</t>
  </si>
  <si>
    <t>All provisionEYR onlySouthwark</t>
  </si>
  <si>
    <t>All provisionEYR onlySt Helens</t>
  </si>
  <si>
    <t>All provisionEYR onlyStaffordshire</t>
  </si>
  <si>
    <t>All provisionEYR onlyStockport</t>
  </si>
  <si>
    <t>All provisionEYR onlyStockton-on-Tees</t>
  </si>
  <si>
    <t>All provisionEYR onlyStoke-on-Trent</t>
  </si>
  <si>
    <t>All provisionEYR onlySuffolk</t>
  </si>
  <si>
    <t>All provisionEYR onlySunderland</t>
  </si>
  <si>
    <t>All provisionEYR onlySurrey</t>
  </si>
  <si>
    <t>All provisionEYR onlySutton</t>
  </si>
  <si>
    <t>All provisionEYR onlySwindon</t>
  </si>
  <si>
    <t>All provisionEYR onlyTameside</t>
  </si>
  <si>
    <t>All provisionEYR onlyTelford and Wrekin</t>
  </si>
  <si>
    <t>All provisionEYR onlyThurrock</t>
  </si>
  <si>
    <t>All provisionEYR onlyTorbay</t>
  </si>
  <si>
    <t>All provisionEYR onlyTower Hamlets</t>
  </si>
  <si>
    <t>All provisionEYR onlyTrafford</t>
  </si>
  <si>
    <t>All provisionEYR onlyWakefield</t>
  </si>
  <si>
    <t>All provisionEYR onlyWalsall</t>
  </si>
  <si>
    <t>All provisionEYR onlyWaltham Forest</t>
  </si>
  <si>
    <t>All provisionEYR onlyWandsworth</t>
  </si>
  <si>
    <t>All provisionEYR onlyWarrington</t>
  </si>
  <si>
    <t>All provisionEYR onlyWarwickshire</t>
  </si>
  <si>
    <t>All provisionEYR onlyWest Berkshire</t>
  </si>
  <si>
    <t>All provisionEYR onlyWest Midlands total</t>
  </si>
  <si>
    <t>All provisionEYR onlyWest Northamptonshire</t>
  </si>
  <si>
    <t>All provisionEYR onlyWest Sussex</t>
  </si>
  <si>
    <t>All provisionEYR onlyWestminster</t>
  </si>
  <si>
    <t>All provisionEYR onlyWestmorland and Furness</t>
  </si>
  <si>
    <t>All provisionEYR onlyWigan</t>
  </si>
  <si>
    <t>All provisionEYR onlyWiltshire</t>
  </si>
  <si>
    <t>All provisionEYR onlyWindsor and Maidenhead</t>
  </si>
  <si>
    <t>All provisionEYR onlyWirral</t>
  </si>
  <si>
    <t>All provisionEYR onlyWokingham</t>
  </si>
  <si>
    <t>All provisionEYR onlyWolverhampton</t>
  </si>
  <si>
    <t>All provisionEYR onlyWorcestershire</t>
  </si>
  <si>
    <t>All provisionEYR onlyYork</t>
  </si>
  <si>
    <t>All provisionEYR onlyYorkshire and The Humber total</t>
  </si>
  <si>
    <t>All provisionEYR, CCR and VCRAll England total</t>
  </si>
  <si>
    <t>All provisionEYR, CCR and VCRBarking and Dagenham</t>
  </si>
  <si>
    <t>All provisionEYR, CCR and VCRBarnet</t>
  </si>
  <si>
    <t>All provisionEYR, CCR and VCRBarnsley</t>
  </si>
  <si>
    <t>All provisionEYR, CCR and VCRBath and North East Somerset</t>
  </si>
  <si>
    <t>All provisionEYR, CCR and VCRBedford</t>
  </si>
  <si>
    <t>All provisionEYR, CCR and VCRBexley</t>
  </si>
  <si>
    <t>All provisionEYR, CCR and VCRBirmingham</t>
  </si>
  <si>
    <t>All provisionEYR, CCR and VCRBlackburn with Darwen</t>
  </si>
  <si>
    <t>All provisionEYR, CCR and VCRBlackpool</t>
  </si>
  <si>
    <t>All provisionEYR, CCR and VCRBolton</t>
  </si>
  <si>
    <t>All provisionEYR, CCR and VCRBournemouth, Christchurch &amp; Poole</t>
  </si>
  <si>
    <t>All provisionEYR, CCR and VCRBracknell Forest</t>
  </si>
  <si>
    <t>All provisionEYR, CCR and VCRBradford</t>
  </si>
  <si>
    <t>All provisionEYR, CCR and VCRBrent</t>
  </si>
  <si>
    <t>All provisionEYR, CCR and VCRBrighton and Hove</t>
  </si>
  <si>
    <t>All provisionEYR, CCR and VCRBristol</t>
  </si>
  <si>
    <t>All provisionEYR, CCR and VCRBromley</t>
  </si>
  <si>
    <t>All provisionEYR, CCR and VCRBuckinghamshire</t>
  </si>
  <si>
    <t>All provisionEYR, CCR and VCRBury</t>
  </si>
  <si>
    <t>All provisionEYR, CCR and VCRCalderdale</t>
  </si>
  <si>
    <t>All provisionEYR, CCR and VCRCambridgeshire</t>
  </si>
  <si>
    <t>All provisionEYR, CCR and VCRCamden</t>
  </si>
  <si>
    <t>All provisionEYR, CCR and VCRCentral Bedfordshire</t>
  </si>
  <si>
    <t>All provisionEYR, CCR and VCRCheshire East</t>
  </si>
  <si>
    <t>All provisionEYR, CCR and VCRCheshire West and Chester</t>
  </si>
  <si>
    <t>All provisionEYR, CCR and VCRCity of London</t>
  </si>
  <si>
    <t>All provisionEYR, CCR and VCRCornwall</t>
  </si>
  <si>
    <t>All provisionEYR, CCR and VCRCoventry</t>
  </si>
  <si>
    <t>All provisionEYR, CCR and VCRCroydon</t>
  </si>
  <si>
    <t>All provisionEYR, CCR and VCRCumberland</t>
  </si>
  <si>
    <t>All provisionEYR, CCR and VCRDarlington</t>
  </si>
  <si>
    <t>All provisionEYR, CCR and VCRDerby</t>
  </si>
  <si>
    <t>All provisionEYR, CCR and VCRDerbyshire</t>
  </si>
  <si>
    <t>All provisionEYR, CCR and VCRDevon</t>
  </si>
  <si>
    <t>All provisionEYR, CCR and VCRDoncaster</t>
  </si>
  <si>
    <t>All provisionEYR, CCR and VCRDorset</t>
  </si>
  <si>
    <t>All provisionEYR, CCR and VCRDudley</t>
  </si>
  <si>
    <t>All provisionEYR, CCR and VCRDurham</t>
  </si>
  <si>
    <t>All provisionEYR, CCR and VCREaling</t>
  </si>
  <si>
    <t>All provisionEYR, CCR and VCREast Midlands total</t>
  </si>
  <si>
    <t>All provisionEYR, CCR and VCREast of England total</t>
  </si>
  <si>
    <t>All provisionEYR, CCR and VCREast Riding of Yorkshire</t>
  </si>
  <si>
    <t>All provisionEYR, CCR and VCREast Sussex</t>
  </si>
  <si>
    <t>All provisionEYR, CCR and VCREnfield</t>
  </si>
  <si>
    <t>All provisionEYR, CCR and VCREssex</t>
  </si>
  <si>
    <t>All provisionEYR, CCR and VCRGateshead</t>
  </si>
  <si>
    <t>All provisionEYR, CCR and VCRGloucestershire</t>
  </si>
  <si>
    <t>All provisionEYR, CCR and VCRGreenwich</t>
  </si>
  <si>
    <t>All provisionEYR, CCR and VCRHackney</t>
  </si>
  <si>
    <t>All provisionEYR, CCR and VCRHalton</t>
  </si>
  <si>
    <t>All provisionEYR, CCR and VCRHammersmith and Fulham</t>
  </si>
  <si>
    <t>All provisionEYR, CCR and VCRHampshire</t>
  </si>
  <si>
    <t>All provisionEYR, CCR and VCRHaringey</t>
  </si>
  <si>
    <t>All provisionEYR, CCR and VCRHarrow</t>
  </si>
  <si>
    <t>All provisionEYR, CCR and VCRHartlepool</t>
  </si>
  <si>
    <t>All provisionEYR, CCR and VCRHavering</t>
  </si>
  <si>
    <t>All provisionEYR, CCR and VCRHerefordshire</t>
  </si>
  <si>
    <t>All provisionEYR, CCR and VCRHertfordshire</t>
  </si>
  <si>
    <t>All provisionEYR, CCR and VCRHillingdon</t>
  </si>
  <si>
    <t>All provisionEYR, CCR and VCRHounslow</t>
  </si>
  <si>
    <t>All provisionEYR, CCR and VCRIsle of Wight</t>
  </si>
  <si>
    <t>All provisionEYR, CCR and VCRIsles of Scilly</t>
  </si>
  <si>
    <t>All provisionEYR, CCR and VCRIslington</t>
  </si>
  <si>
    <t>All provisionEYR, CCR and VCRKensington and Chelsea</t>
  </si>
  <si>
    <t>All provisionEYR, CCR and VCRKent</t>
  </si>
  <si>
    <t>All provisionEYR, CCR and VCRKingston upon Hull</t>
  </si>
  <si>
    <t>All provisionEYR, CCR and VCRKingston upon Thames</t>
  </si>
  <si>
    <t>All provisionEYR, CCR and VCRKirklees</t>
  </si>
  <si>
    <t>All provisionEYR, CCR and VCRKnowsley</t>
  </si>
  <si>
    <t>All provisionEYR, CCR and VCRLambeth</t>
  </si>
  <si>
    <t>All provisionEYR, CCR and VCRLancashire</t>
  </si>
  <si>
    <t>All provisionEYR, CCR and VCRLeeds</t>
  </si>
  <si>
    <t>All provisionEYR, CCR and VCRLeicester</t>
  </si>
  <si>
    <t>All provisionEYR, CCR and VCRLeicestershire</t>
  </si>
  <si>
    <t>All provisionEYR, CCR and VCRLewisham</t>
  </si>
  <si>
    <t>All provisionEYR, CCR and VCRLincolnshire</t>
  </si>
  <si>
    <t>All provisionEYR, CCR and VCRLiverpool</t>
  </si>
  <si>
    <t>All provisionEYR, CCR and VCRLondon total</t>
  </si>
  <si>
    <t>All provisionEYR, CCR and VCRLuton</t>
  </si>
  <si>
    <t>All provisionEYR, CCR and VCRManchester</t>
  </si>
  <si>
    <t>All provisionEYR, CCR and VCRMedway</t>
  </si>
  <si>
    <t>All provisionEYR, CCR and VCRMerton</t>
  </si>
  <si>
    <t>All provisionEYR, CCR and VCRMiddlesbrough</t>
  </si>
  <si>
    <t>All provisionEYR, CCR and VCRMilton Keynes</t>
  </si>
  <si>
    <t>All provisionEYR, CCR and VCRNewcastle upon Tyne</t>
  </si>
  <si>
    <t>All provisionEYR, CCR and VCRNewham</t>
  </si>
  <si>
    <t>All provisionEYR, CCR and VCRNorfolk</t>
  </si>
  <si>
    <t>All provisionEYR, CCR and VCRNorth East Lincolnshire</t>
  </si>
  <si>
    <t>All provisionEYR, CCR and VCRNorth East total</t>
  </si>
  <si>
    <t>All provisionEYR, CCR and VCRNorth Lincolnshire</t>
  </si>
  <si>
    <t>All provisionEYR, CCR and VCRNorth Northamptonshire</t>
  </si>
  <si>
    <t>All provisionEYR, CCR and VCRNorth Somerset</t>
  </si>
  <si>
    <t>All provisionEYR, CCR and VCRNorth Tyneside</t>
  </si>
  <si>
    <t>All provisionEYR, CCR and VCRNorth West total</t>
  </si>
  <si>
    <t>All provisionEYR, CCR and VCRNorth Yorkshire</t>
  </si>
  <si>
    <t>All provisionEYR, CCR and VCRNorthumberland</t>
  </si>
  <si>
    <t>All provisionEYR, CCR and VCRNot Recorded</t>
  </si>
  <si>
    <t>All provisionEYR, CCR and VCRNot Recorded total</t>
  </si>
  <si>
    <t>All provisionEYR, CCR and VCRNottingham</t>
  </si>
  <si>
    <t>All provisionEYR, CCR and VCRNottinghamshire</t>
  </si>
  <si>
    <t>All provisionEYR, CCR and VCROldham</t>
  </si>
  <si>
    <t>All provisionEYR, CCR and VCROxfordshire</t>
  </si>
  <si>
    <t>All provisionEYR, CCR and VCRPeterborough</t>
  </si>
  <si>
    <t>All provisionEYR, CCR and VCRPlymouth</t>
  </si>
  <si>
    <t>All provisionEYR, CCR and VCRPortsmouth</t>
  </si>
  <si>
    <t>All provisionEYR, CCR and VCRReading</t>
  </si>
  <si>
    <t>All provisionEYR, CCR and VCRRedbridge</t>
  </si>
  <si>
    <t>All provisionEYR, CCR and VCRRedcar and Cleveland</t>
  </si>
  <si>
    <t>All provisionEYR, CCR and VCRRichmond upon Thames</t>
  </si>
  <si>
    <t>All provisionEYR, CCR and VCRRochdale</t>
  </si>
  <si>
    <t>All provisionEYR, CCR and VCRRotherham</t>
  </si>
  <si>
    <t>All provisionEYR, CCR and VCRRutland</t>
  </si>
  <si>
    <t>All provisionEYR, CCR and VCRSalford</t>
  </si>
  <si>
    <t>All provisionEYR, CCR and VCRSandwell</t>
  </si>
  <si>
    <t>All provisionEYR, CCR and VCRSefton</t>
  </si>
  <si>
    <t>All provisionEYR, CCR and VCRSheffield</t>
  </si>
  <si>
    <t>All provisionEYR, CCR and VCRShropshire</t>
  </si>
  <si>
    <t>All provisionEYR, CCR and VCRSlough</t>
  </si>
  <si>
    <t>All provisionEYR, CCR and VCRSolihull</t>
  </si>
  <si>
    <t>All provisionEYR, CCR and VCRSomerset</t>
  </si>
  <si>
    <t>All provisionEYR, CCR and VCRSouth East total</t>
  </si>
  <si>
    <t>All provisionEYR, CCR and VCRSouth Gloucestershire</t>
  </si>
  <si>
    <t>All provisionEYR, CCR and VCRSouth Tyneside</t>
  </si>
  <si>
    <t>All provisionEYR, CCR and VCRSouth West total</t>
  </si>
  <si>
    <t>All provisionEYR, CCR and VCRSouthampton</t>
  </si>
  <si>
    <t>All provisionEYR, CCR and VCRSouthend on Sea</t>
  </si>
  <si>
    <t>All provisionEYR, CCR and VCRSouthwark</t>
  </si>
  <si>
    <t>All provisionEYR, CCR and VCRSt Helens</t>
  </si>
  <si>
    <t>All provisionEYR, CCR and VCRStaffordshire</t>
  </si>
  <si>
    <t>All provisionEYR, CCR and VCRStockport</t>
  </si>
  <si>
    <t>All provisionEYR, CCR and VCRStockton-on-Tees</t>
  </si>
  <si>
    <t>All provisionEYR, CCR and VCRStoke-on-Trent</t>
  </si>
  <si>
    <t>All provisionEYR, CCR and VCRSuffolk</t>
  </si>
  <si>
    <t>All provisionEYR, CCR and VCRSunderland</t>
  </si>
  <si>
    <t>All provisionEYR, CCR and VCRSurrey</t>
  </si>
  <si>
    <t>All provisionEYR, CCR and VCRSutton</t>
  </si>
  <si>
    <t>All provisionEYR, CCR and VCRSwindon</t>
  </si>
  <si>
    <t>All provisionEYR, CCR and VCRTameside</t>
  </si>
  <si>
    <t>All provisionEYR, CCR and VCRTelford and Wrekin</t>
  </si>
  <si>
    <t>All provisionEYR, CCR and VCRThurrock</t>
  </si>
  <si>
    <t>All provisionEYR, CCR and VCRTorbay</t>
  </si>
  <si>
    <t>All provisionEYR, CCR and VCRTower Hamlets</t>
  </si>
  <si>
    <t>All provisionEYR, CCR and VCRTrafford</t>
  </si>
  <si>
    <t>All provisionEYR, CCR and VCRWakefield</t>
  </si>
  <si>
    <t>All provisionEYR, CCR and VCRWalsall</t>
  </si>
  <si>
    <t>All provisionEYR, CCR and VCRWaltham Forest</t>
  </si>
  <si>
    <t>All provisionEYR, CCR and VCRWandsworth</t>
  </si>
  <si>
    <t>All provisionEYR, CCR and VCRWarrington</t>
  </si>
  <si>
    <t>All provisionEYR, CCR and VCRWarwickshire</t>
  </si>
  <si>
    <t>All provisionEYR, CCR and VCRWest Berkshire</t>
  </si>
  <si>
    <t>All provisionEYR, CCR and VCRWest Midlands total</t>
  </si>
  <si>
    <t>All provisionEYR, CCR and VCRWest Northamptonshire</t>
  </si>
  <si>
    <t>All provisionEYR, CCR and VCRWest Sussex</t>
  </si>
  <si>
    <t>All provisionEYR, CCR and VCRWestminster</t>
  </si>
  <si>
    <t>All provisionEYR, CCR and VCRWestmorland and Furness</t>
  </si>
  <si>
    <t>All provisionEYR, CCR and VCRWigan</t>
  </si>
  <si>
    <t>All provisionEYR, CCR and VCRWiltshire</t>
  </si>
  <si>
    <t>All provisionEYR, CCR and VCRWindsor and Maidenhead</t>
  </si>
  <si>
    <t>All provisionEYR, CCR and VCRWirral</t>
  </si>
  <si>
    <t>All provisionEYR, CCR and VCRWokingham</t>
  </si>
  <si>
    <t>All provisionEYR, CCR and VCRWolverhampton</t>
  </si>
  <si>
    <t>All provisionEYR, CCR and VCRWorcestershire</t>
  </si>
  <si>
    <t>All provisionEYR, CCR and VCRYork</t>
  </si>
  <si>
    <t>All provisionEYR, CCR and VCRYorkshire and The Humber total</t>
  </si>
  <si>
    <t>All provisionVCR OnlyAll England total</t>
  </si>
  <si>
    <t>All provisionVCR OnlyBarking and Dagenham</t>
  </si>
  <si>
    <t>All provisionVCR OnlyBarnet</t>
  </si>
  <si>
    <t>All provisionVCR OnlyBarnsley</t>
  </si>
  <si>
    <t>All provisionVCR OnlyBath and North East Somerset</t>
  </si>
  <si>
    <t>All provisionVCR OnlyBedford</t>
  </si>
  <si>
    <t>All provisionVCR OnlyBexley</t>
  </si>
  <si>
    <t>All provisionVCR OnlyBirmingham</t>
  </si>
  <si>
    <t>All provisionVCR OnlyBlackburn with Darwen</t>
  </si>
  <si>
    <t>All provisionVCR OnlyBolton</t>
  </si>
  <si>
    <t>All provisionVCR OnlyBournemouth, Christchurch &amp; Poole</t>
  </si>
  <si>
    <t>All provisionVCR OnlyBracknell Forest</t>
  </si>
  <si>
    <t>All provisionVCR OnlyBradford</t>
  </si>
  <si>
    <t>All provisionVCR OnlyBrent</t>
  </si>
  <si>
    <t>All provisionVCR OnlyBrighton and Hove</t>
  </si>
  <si>
    <t>All provisionVCR OnlyBristol</t>
  </si>
  <si>
    <t>All provisionVCR OnlyBromley</t>
  </si>
  <si>
    <t>All provisionVCR OnlyBuckinghamshire</t>
  </si>
  <si>
    <t>All provisionVCR OnlyBury</t>
  </si>
  <si>
    <t>All provisionVCR OnlyCalderdale</t>
  </si>
  <si>
    <t>All provisionVCR OnlyCambridgeshire</t>
  </si>
  <si>
    <t>All provisionVCR OnlyCamden</t>
  </si>
  <si>
    <t>All provisionVCR OnlyCentral Bedfordshire</t>
  </si>
  <si>
    <t>All provisionVCR OnlyCheshire East</t>
  </si>
  <si>
    <t>All provisionVCR OnlyCheshire West and Chester</t>
  </si>
  <si>
    <t>All provisionVCR OnlyCity of London</t>
  </si>
  <si>
    <t>All provisionVCR OnlyCornwall</t>
  </si>
  <si>
    <t>All provisionVCR OnlyCoventry</t>
  </si>
  <si>
    <t>All provisionVCR OnlyCroydon</t>
  </si>
  <si>
    <t>All provisionVCR OnlyCumberland</t>
  </si>
  <si>
    <t>All provisionVCR OnlyDarlington</t>
  </si>
  <si>
    <t>All provisionVCR OnlyDerby</t>
  </si>
  <si>
    <t>All provisionVCR OnlyDerbyshire</t>
  </si>
  <si>
    <t>All provisionVCR OnlyDevon</t>
  </si>
  <si>
    <t>All provisionVCR OnlyDoncaster</t>
  </si>
  <si>
    <t>All provisionVCR OnlyDorset</t>
  </si>
  <si>
    <t>All provisionVCR OnlyDudley</t>
  </si>
  <si>
    <t>All provisionVCR OnlyDurham</t>
  </si>
  <si>
    <t>All provisionVCR OnlyEaling</t>
  </si>
  <si>
    <t>All provisionVCR OnlyEast Midlands total</t>
  </si>
  <si>
    <t>All provisionVCR OnlyEast of England total</t>
  </si>
  <si>
    <t>All provisionVCR OnlyEast Riding of Yorkshire</t>
  </si>
  <si>
    <t>All provisionVCR OnlyEast Sussex</t>
  </si>
  <si>
    <t>All provisionVCR OnlyEnfield</t>
  </si>
  <si>
    <t>All provisionVCR OnlyEssex</t>
  </si>
  <si>
    <t>All provisionVCR OnlyGateshead</t>
  </si>
  <si>
    <t>All provisionVCR OnlyGloucestershire</t>
  </si>
  <si>
    <t>All provisionVCR OnlyGreenwich</t>
  </si>
  <si>
    <t>All provisionVCR OnlyHackney</t>
  </si>
  <si>
    <t>All provisionVCR OnlyHalton</t>
  </si>
  <si>
    <t>All provisionVCR OnlyHammersmith and Fulham</t>
  </si>
  <si>
    <t>All provisionVCR OnlyHampshire</t>
  </si>
  <si>
    <t>All provisionVCR OnlyHaringey</t>
  </si>
  <si>
    <t>All provisionVCR OnlyHarrow</t>
  </si>
  <si>
    <t>All provisionVCR OnlyHartlepool</t>
  </si>
  <si>
    <t>All provisionVCR OnlyHavering</t>
  </si>
  <si>
    <t>All provisionVCR OnlyHerefordshire</t>
  </si>
  <si>
    <t>All provisionVCR OnlyHertfordshire</t>
  </si>
  <si>
    <t>All provisionVCR OnlyHillingdon</t>
  </si>
  <si>
    <t>All provisionVCR OnlyHounslow</t>
  </si>
  <si>
    <t>All provisionVCR OnlyIsle of Wight</t>
  </si>
  <si>
    <t>All provisionVCR OnlyIslington</t>
  </si>
  <si>
    <t>All provisionVCR OnlyKensington and Chelsea</t>
  </si>
  <si>
    <t>All provisionVCR OnlyKent</t>
  </si>
  <si>
    <t>All provisionVCR OnlyKingston upon Hull</t>
  </si>
  <si>
    <t>All provisionVCR OnlyKingston upon Thames</t>
  </si>
  <si>
    <t>All provisionVCR OnlyKirklees</t>
  </si>
  <si>
    <t>All provisionVCR OnlyKnowsley</t>
  </si>
  <si>
    <t>All provisionVCR OnlyLambeth</t>
  </si>
  <si>
    <t>All provisionVCR OnlyLancashire</t>
  </si>
  <si>
    <t>All provisionVCR OnlyLeeds</t>
  </si>
  <si>
    <t>All provisionVCR OnlyLeicester</t>
  </si>
  <si>
    <t>All provisionVCR OnlyLeicestershire</t>
  </si>
  <si>
    <t>All provisionVCR OnlyLewisham</t>
  </si>
  <si>
    <t>All provisionVCR OnlyLincolnshire</t>
  </si>
  <si>
    <t>All provisionVCR OnlyLiverpool</t>
  </si>
  <si>
    <t>All provisionVCR OnlyLondon total</t>
  </si>
  <si>
    <t>All provisionVCR OnlyLuton</t>
  </si>
  <si>
    <t>All provisionVCR OnlyManchester</t>
  </si>
  <si>
    <t>All provisionVCR OnlyMedway</t>
  </si>
  <si>
    <t>All provisionVCR OnlyMerton</t>
  </si>
  <si>
    <t>All provisionVCR OnlyMiddlesbrough</t>
  </si>
  <si>
    <t>All provisionVCR OnlyMilton Keynes</t>
  </si>
  <si>
    <t>All provisionVCR OnlyNewcastle upon Tyne</t>
  </si>
  <si>
    <t>All provisionVCR OnlyNewham</t>
  </si>
  <si>
    <t>All provisionVCR OnlyNorfolk</t>
  </si>
  <si>
    <t>All provisionVCR OnlyNorth East Lincolnshire</t>
  </si>
  <si>
    <t>All provisionVCR OnlyNorth East total</t>
  </si>
  <si>
    <t>All provisionVCR OnlyNorth Lincolnshire</t>
  </si>
  <si>
    <t>All provisionVCR OnlyNorth Northamptonshire</t>
  </si>
  <si>
    <t>All provisionVCR OnlyNorth Somerset</t>
  </si>
  <si>
    <t>All provisionVCR OnlyNorth Tyneside</t>
  </si>
  <si>
    <t>All provisionVCR OnlyNorth West total</t>
  </si>
  <si>
    <t>All provisionVCR OnlyNorth Yorkshire</t>
  </si>
  <si>
    <t>All provisionVCR OnlyNorthumberland</t>
  </si>
  <si>
    <t>All provisionVCR OnlyNot Recorded</t>
  </si>
  <si>
    <t>All provisionVCR OnlyNot Recorded total</t>
  </si>
  <si>
    <t>All provisionVCR OnlyNottingham</t>
  </si>
  <si>
    <t>All provisionVCR OnlyNottinghamshire</t>
  </si>
  <si>
    <t>All provisionVCR OnlyOldham</t>
  </si>
  <si>
    <t>All provisionVCR OnlyOxfordshire</t>
  </si>
  <si>
    <t>All provisionVCR OnlyPeterborough</t>
  </si>
  <si>
    <t>All provisionVCR OnlyPlymouth</t>
  </si>
  <si>
    <t>All provisionVCR OnlyPortsmouth</t>
  </si>
  <si>
    <t>All provisionVCR OnlyReading</t>
  </si>
  <si>
    <t>All provisionVCR OnlyRedbridge</t>
  </si>
  <si>
    <t>All provisionVCR OnlyRedcar and Cleveland</t>
  </si>
  <si>
    <t>All provisionVCR OnlyRichmond upon Thames</t>
  </si>
  <si>
    <t>All provisionVCR OnlyRochdale</t>
  </si>
  <si>
    <t>All provisionVCR OnlyRotherham</t>
  </si>
  <si>
    <t>All provisionVCR OnlyRutland</t>
  </si>
  <si>
    <t>All provisionVCR OnlySalford</t>
  </si>
  <si>
    <t>All provisionVCR OnlySandwell</t>
  </si>
  <si>
    <t>All provisionVCR OnlySefton</t>
  </si>
  <si>
    <t>All provisionVCR OnlySheffield</t>
  </si>
  <si>
    <t>All provisionVCR OnlyShropshire</t>
  </si>
  <si>
    <t>All provisionVCR OnlySlough</t>
  </si>
  <si>
    <t>All provisionVCR OnlySolihull</t>
  </si>
  <si>
    <t>All provisionVCR OnlySomerset</t>
  </si>
  <si>
    <t>All provisionVCR OnlySouth East total</t>
  </si>
  <si>
    <t>All provisionVCR OnlySouth Gloucestershire</t>
  </si>
  <si>
    <t>All provisionVCR OnlySouth Tyneside</t>
  </si>
  <si>
    <t>All provisionVCR OnlySouth West total</t>
  </si>
  <si>
    <t>All provisionVCR OnlySouthampton</t>
  </si>
  <si>
    <t>All provisionVCR OnlySouthend on Sea</t>
  </si>
  <si>
    <t>All provisionVCR OnlySouthwark</t>
  </si>
  <si>
    <t>All provisionVCR OnlySt Helens</t>
  </si>
  <si>
    <t>All provisionVCR OnlyStaffordshire</t>
  </si>
  <si>
    <t>All provisionVCR OnlyStockport</t>
  </si>
  <si>
    <t>All provisionVCR OnlyStockton-on-Tees</t>
  </si>
  <si>
    <t>All provisionVCR OnlyStoke-on-Trent</t>
  </si>
  <si>
    <t>All provisionVCR OnlySuffolk</t>
  </si>
  <si>
    <t>All provisionVCR OnlySunderland</t>
  </si>
  <si>
    <t>All provisionVCR OnlySurrey</t>
  </si>
  <si>
    <t>All provisionVCR OnlySutton</t>
  </si>
  <si>
    <t>All provisionVCR OnlySwindon</t>
  </si>
  <si>
    <t>All provisionVCR OnlyTameside</t>
  </si>
  <si>
    <t>All provisionVCR OnlyTelford and Wrekin</t>
  </si>
  <si>
    <t>All provisionVCR OnlyThurrock</t>
  </si>
  <si>
    <t>All provisionVCR OnlyTorbay</t>
  </si>
  <si>
    <t>All provisionVCR OnlyTower Hamlets</t>
  </si>
  <si>
    <t>All provisionVCR OnlyTrafford</t>
  </si>
  <si>
    <t>All provisionVCR OnlyWakefield</t>
  </si>
  <si>
    <t>All provisionVCR OnlyWalsall</t>
  </si>
  <si>
    <t>All provisionVCR OnlyWaltham Forest</t>
  </si>
  <si>
    <t>All provisionVCR OnlyWandsworth</t>
  </si>
  <si>
    <t>All provisionVCR OnlyWarrington</t>
  </si>
  <si>
    <t>All provisionVCR OnlyWarwickshire</t>
  </si>
  <si>
    <t>All provisionVCR OnlyWest Berkshire</t>
  </si>
  <si>
    <t>All provisionVCR OnlyWest Midlands total</t>
  </si>
  <si>
    <t>All provisionVCR OnlyWest Northamptonshire</t>
  </si>
  <si>
    <t>All provisionVCR OnlyWest Sussex</t>
  </si>
  <si>
    <t>All provisionVCR OnlyWestminster</t>
  </si>
  <si>
    <t>All provisionVCR OnlyWestmorland and Furness</t>
  </si>
  <si>
    <t>All provisionVCR OnlyWigan</t>
  </si>
  <si>
    <t>All provisionVCR OnlyWiltshire</t>
  </si>
  <si>
    <t>All provisionVCR OnlyWindsor and Maidenhead</t>
  </si>
  <si>
    <t>All provisionVCR OnlyWirral</t>
  </si>
  <si>
    <t>All provisionVCR OnlyWokingham</t>
  </si>
  <si>
    <t>All provisionVCR OnlyWolverhampton</t>
  </si>
  <si>
    <t>All provisionVCR OnlyWorcestershire</t>
  </si>
  <si>
    <t>All provisionVCR OnlyYork</t>
  </si>
  <si>
    <t>All provisionVCR OnlyYorkshire and The Humber total</t>
  </si>
  <si>
    <t>Childcare on domestic premisesAll providersAll England total</t>
  </si>
  <si>
    <t>Childcare on domestic premisesAll providersBarking and Dagenham</t>
  </si>
  <si>
    <t>Childcare on domestic premisesAll providersBarnet</t>
  </si>
  <si>
    <t>Childcare on domestic premisesAll providersBath and North East Somerset</t>
  </si>
  <si>
    <t>Childcare on domestic premisesAll providersBexley</t>
  </si>
  <si>
    <t>Childcare on domestic premisesAll providersBirmingham</t>
  </si>
  <si>
    <t>Childcare on domestic premisesAll providersBournemouth, Christchurch &amp; Poole</t>
  </si>
  <si>
    <t>Childcare on domestic premisesAll providersBracknell Forest</t>
  </si>
  <si>
    <t>Childcare on domestic premisesAll providersBradford</t>
  </si>
  <si>
    <t>Childcare on domestic premisesAll providersBrent</t>
  </si>
  <si>
    <t>Childcare on domestic premisesAll providersBrighton and Hove</t>
  </si>
  <si>
    <t>Childcare on domestic premisesAll providersBristol</t>
  </si>
  <si>
    <t>Childcare on domestic premisesAll providersBromley</t>
  </si>
  <si>
    <t>Childcare on domestic premisesAll providersBury</t>
  </si>
  <si>
    <t>Childcare on domestic premisesAll providersCalderdale</t>
  </si>
  <si>
    <t>Childcare on domestic premisesAll providersCambridgeshire</t>
  </si>
  <si>
    <t>Childcare on domestic premisesAll providersCamden</t>
  </si>
  <si>
    <t>Childcare on domestic premisesAll providersCheshire East</t>
  </si>
  <si>
    <t>Childcare on domestic premisesAll providersCornwall</t>
  </si>
  <si>
    <t>Childcare on domestic premisesAll providersCroydon</t>
  </si>
  <si>
    <t>Childcare on domestic premisesAll providersCumberland</t>
  </si>
  <si>
    <t>Childcare on domestic premisesAll providersDerby</t>
  </si>
  <si>
    <t>Childcare on domestic premisesAll providersDoncaster</t>
  </si>
  <si>
    <t>Childcare on domestic premisesAll providersDorset</t>
  </si>
  <si>
    <t>Childcare on domestic premisesAll providersDudley</t>
  </si>
  <si>
    <t>Childcare on domestic premisesAll providersEaling</t>
  </si>
  <si>
    <t>Childcare on domestic premisesAll providersEast Midlands total</t>
  </si>
  <si>
    <t>Childcare on domestic premisesAll providersEast of England total</t>
  </si>
  <si>
    <t>Childcare on domestic premisesAll providersEast Riding of Yorkshire</t>
  </si>
  <si>
    <t>Childcare on domestic premisesAll providersEast Sussex</t>
  </si>
  <si>
    <t>Childcare on domestic premisesAll providersEssex</t>
  </si>
  <si>
    <t>Childcare on domestic premisesAll providersGateshead</t>
  </si>
  <si>
    <t>Childcare on domestic premisesAll providersGloucestershire</t>
  </si>
  <si>
    <t>Childcare on domestic premisesAll providersHackney</t>
  </si>
  <si>
    <t>Childcare on domestic premisesAll providersHammersmith and Fulham</t>
  </si>
  <si>
    <t>Childcare on domestic premisesAll providersHampshire</t>
  </si>
  <si>
    <t>Childcare on domestic premisesAll providersHaringey</t>
  </si>
  <si>
    <t>Childcare on domestic premisesAll providersHarrow</t>
  </si>
  <si>
    <t>Childcare on domestic premisesAll providersHavering</t>
  </si>
  <si>
    <t>Childcare on domestic premisesAll providersHertfordshire</t>
  </si>
  <si>
    <t>Childcare on domestic premisesAll providersIsle of Wight</t>
  </si>
  <si>
    <t>Childcare on domestic premisesAll providersKensington and Chelsea</t>
  </si>
  <si>
    <t>Childcare on domestic premisesAll providersKent</t>
  </si>
  <si>
    <t>Childcare on domestic premisesAll providersLambeth</t>
  </si>
  <si>
    <t>Childcare on domestic premisesAll providersLeeds</t>
  </si>
  <si>
    <t>Childcare on domestic premisesAll providersLeicestershire</t>
  </si>
  <si>
    <t>Childcare on domestic premisesAll providersLewisham</t>
  </si>
  <si>
    <t>Childcare on domestic premisesAll providersLincolnshire</t>
  </si>
  <si>
    <t>Childcare on domestic premisesAll providersLondon total</t>
  </si>
  <si>
    <t>Childcare on domestic premisesAll providersManchester</t>
  </si>
  <si>
    <t>Childcare on domestic premisesAll providersMedway</t>
  </si>
  <si>
    <t>Childcare on domestic premisesAll providersMerton</t>
  </si>
  <si>
    <t>Childcare on domestic premisesAll providersMiddlesbrough</t>
  </si>
  <si>
    <t>Childcare on domestic premisesAll providersMilton Keynes</t>
  </si>
  <si>
    <t>Childcare on domestic premisesAll providersNewham</t>
  </si>
  <si>
    <t>Childcare on domestic premisesAll providersNorfolk</t>
  </si>
  <si>
    <t>Childcare on domestic premisesAll providersNorth East Lincolnshire</t>
  </si>
  <si>
    <t>Childcare on domestic premisesAll providersNorth East total</t>
  </si>
  <si>
    <t>Childcare on domestic premisesAll providersNorth Lincolnshire</t>
  </si>
  <si>
    <t>Childcare on domestic premisesAll providersNorth Somerset</t>
  </si>
  <si>
    <t>Childcare on domestic premisesAll providersNorth West total</t>
  </si>
  <si>
    <t>Childcare on domestic premisesAll providersNorth Yorkshire</t>
  </si>
  <si>
    <t>Childcare on domestic premisesAll providersNottinghamshire</t>
  </si>
  <si>
    <t>Childcare on domestic premisesAll providersOxfordshire</t>
  </si>
  <si>
    <t>Childcare on domestic premisesAll providersPeterborough</t>
  </si>
  <si>
    <t>Childcare on domestic premisesAll providersPortsmouth</t>
  </si>
  <si>
    <t>Childcare on domestic premisesAll providersReading</t>
  </si>
  <si>
    <t>Childcare on domestic premisesAll providersRedbridge</t>
  </si>
  <si>
    <t>Childcare on domestic premisesAll providersRichmond upon Thames</t>
  </si>
  <si>
    <t>Childcare on domestic premisesAll providersRutland</t>
  </si>
  <si>
    <t>Childcare on domestic premisesAll providersSalford</t>
  </si>
  <si>
    <t>Childcare on domestic premisesAll providersSefton</t>
  </si>
  <si>
    <t>Childcare on domestic premisesAll providersShropshire</t>
  </si>
  <si>
    <t>Childcare on domestic premisesAll providersSomerset</t>
  </si>
  <si>
    <t>Childcare on domestic premisesAll providersSouth East total</t>
  </si>
  <si>
    <t>Childcare on domestic premisesAll providersSouth Gloucestershire</t>
  </si>
  <si>
    <t>Childcare on domestic premisesAll providersSouth West total</t>
  </si>
  <si>
    <t>Childcare on domestic premisesAll providersSouthampton</t>
  </si>
  <si>
    <t>Childcare on domestic premisesAll providersSouthwark</t>
  </si>
  <si>
    <t>Childcare on domestic premisesAll providersStaffordshire</t>
  </si>
  <si>
    <t>Childcare on domestic premisesAll providersStockport</t>
  </si>
  <si>
    <t>Childcare on domestic premisesAll providersStoke-on-Trent</t>
  </si>
  <si>
    <t>Childcare on domestic premisesAll providersSurrey</t>
  </si>
  <si>
    <t>Childcare on domestic premisesAll providersSwindon</t>
  </si>
  <si>
    <t>Childcare on domestic premisesAll providersTelford and Wrekin</t>
  </si>
  <si>
    <t>Childcare on domestic premisesAll providersTrafford</t>
  </si>
  <si>
    <t>Childcare on domestic premisesAll providersWaltham Forest</t>
  </si>
  <si>
    <t>Childcare on domestic premisesAll providersWarwickshire</t>
  </si>
  <si>
    <t>Childcare on domestic premisesAll providersWest Midlands total</t>
  </si>
  <si>
    <t>Childcare on domestic premisesAll providersWest Northamptonshire</t>
  </si>
  <si>
    <t>Childcare on domestic premisesAll providersWest Sussex</t>
  </si>
  <si>
    <t>Childcare on domestic premisesAll providersWestmorland and Furness</t>
  </si>
  <si>
    <t>Childcare on domestic premisesAll providersWiltshire</t>
  </si>
  <si>
    <t>Childcare on domestic premisesAll providersWokingham</t>
  </si>
  <si>
    <t>Childcare on domestic premisesAll providersWorcestershire</t>
  </si>
  <si>
    <t>Childcare on domestic premisesAll providersYork</t>
  </si>
  <si>
    <t>Childcare on domestic premisesAll providersYorkshire and The Humber total</t>
  </si>
  <si>
    <t>Childcare on domestic premisesEYR and CCRAll England total</t>
  </si>
  <si>
    <t>Childcare on domestic premisesEYR and CCRBarnet</t>
  </si>
  <si>
    <t>Childcare on domestic premisesEYR and CCRBexley</t>
  </si>
  <si>
    <t>Childcare on domestic premisesEYR and CCRBournemouth, Christchurch &amp; Poole</t>
  </si>
  <si>
    <t>Childcare on domestic premisesEYR and CCRBracknell Forest</t>
  </si>
  <si>
    <t>Childcare on domestic premisesEYR and CCRBrent</t>
  </si>
  <si>
    <t>Childcare on domestic premisesEYR and CCRBrighton and Hove</t>
  </si>
  <si>
    <t>Childcare on domestic premisesEYR and CCRBristol</t>
  </si>
  <si>
    <t>Childcare on domestic premisesEYR and CCRBromley</t>
  </si>
  <si>
    <t>Childcare on domestic premisesEYR and CCRCambridgeshire</t>
  </si>
  <si>
    <t>Childcare on domestic premisesEYR and CCRCheshire East</t>
  </si>
  <si>
    <t>Childcare on domestic premisesEYR and CCRCroydon</t>
  </si>
  <si>
    <t>Childcare on domestic premisesEYR and CCRCumberland</t>
  </si>
  <si>
    <t>Childcare on domestic premisesEYR and CCRDerby</t>
  </si>
  <si>
    <t>Childcare on domestic premisesEYR and CCREast Midlands total</t>
  </si>
  <si>
    <t>Childcare on domestic premisesEYR and CCREast of England total</t>
  </si>
  <si>
    <t>Childcare on domestic premisesEYR and CCREast Riding of Yorkshire</t>
  </si>
  <si>
    <t>Childcare on domestic premisesEYR and CCREssex</t>
  </si>
  <si>
    <t>Childcare on domestic premisesEYR and CCRGateshead</t>
  </si>
  <si>
    <t>Childcare on domestic premisesEYR and CCRGloucestershire</t>
  </si>
  <si>
    <t>Childcare on domestic premisesEYR and CCRHaringey</t>
  </si>
  <si>
    <t>Childcare on domestic premisesEYR and CCRHarrow</t>
  </si>
  <si>
    <t>Childcare on domestic premisesEYR and CCRHavering</t>
  </si>
  <si>
    <t>Childcare on domestic premisesEYR and CCRHertfordshire</t>
  </si>
  <si>
    <t>Childcare on domestic premisesEYR and CCRKent</t>
  </si>
  <si>
    <t>Childcare on domestic premisesEYR and CCRLincolnshire</t>
  </si>
  <si>
    <t>Childcare on domestic premisesEYR and CCRLondon total</t>
  </si>
  <si>
    <t>Childcare on domestic premisesEYR and CCRNorfolk</t>
  </si>
  <si>
    <t>Childcare on domestic premisesEYR and CCRNorth East Lincolnshire</t>
  </si>
  <si>
    <t>Childcare on domestic premisesEYR and CCRNorth East total</t>
  </si>
  <si>
    <t>Childcare on domestic premisesEYR and CCRNorth West total</t>
  </si>
  <si>
    <t>Childcare on domestic premisesEYR and CCRPeterborough</t>
  </si>
  <si>
    <t>Childcare on domestic premisesEYR and CCRRedbridge</t>
  </si>
  <si>
    <t>Childcare on domestic premisesEYR and CCRRichmond upon Thames</t>
  </si>
  <si>
    <t>Childcare on domestic premisesEYR and CCRSouth East total</t>
  </si>
  <si>
    <t>Childcare on domestic premisesEYR and CCRSouth West total</t>
  </si>
  <si>
    <t>Childcare on domestic premisesEYR and CCRSouthwark</t>
  </si>
  <si>
    <t>Childcare on domestic premisesEYR and CCRStaffordshire</t>
  </si>
  <si>
    <t>Childcare on domestic premisesEYR and CCRSurrey</t>
  </si>
  <si>
    <t>Childcare on domestic premisesEYR and CCRWest Midlands total</t>
  </si>
  <si>
    <t>Childcare on domestic premisesEYR and CCRWest Sussex</t>
  </si>
  <si>
    <t>Childcare on domestic premisesEYR and CCRWestmorland and Furness</t>
  </si>
  <si>
    <t>Childcare on domestic premisesEYR and CCRYorkshire and The Humber total</t>
  </si>
  <si>
    <t>Childcare on domestic premisesEYR and VCRAll England total</t>
  </si>
  <si>
    <t>Childcare on domestic premisesEYR and VCRHammersmith and Fulham</t>
  </si>
  <si>
    <t>Childcare on domestic premisesEYR and VCRLondon total</t>
  </si>
  <si>
    <t>Childcare on domestic premisesEYR onlyAll England total</t>
  </si>
  <si>
    <t>Childcare on domestic premisesEYR onlyBarnet</t>
  </si>
  <si>
    <t>Childcare on domestic premisesEYR onlyBath and North East Somerset</t>
  </si>
  <si>
    <t>Childcare on domestic premisesEYR onlyBristol</t>
  </si>
  <si>
    <t>Childcare on domestic premisesEYR onlyBromley</t>
  </si>
  <si>
    <t>Childcare on domestic premisesEYR onlyBury</t>
  </si>
  <si>
    <t>Childcare on domestic premisesEYR onlyCambridgeshire</t>
  </si>
  <si>
    <t>Childcare on domestic premisesEYR onlyCamden</t>
  </si>
  <si>
    <t>Childcare on domestic premisesEYR onlyCroydon</t>
  </si>
  <si>
    <t>Childcare on domestic premisesEYR onlyEaling</t>
  </si>
  <si>
    <t>Childcare on domestic premisesEYR onlyEast Midlands total</t>
  </si>
  <si>
    <t>Childcare on domestic premisesEYR onlyEast of England total</t>
  </si>
  <si>
    <t>Childcare on domestic premisesEYR onlyGateshead</t>
  </si>
  <si>
    <t>Childcare on domestic premisesEYR onlyGloucestershire</t>
  </si>
  <si>
    <t>Childcare on domestic premisesEYR onlyHampshire</t>
  </si>
  <si>
    <t>Childcare on domestic premisesEYR onlyHarrow</t>
  </si>
  <si>
    <t>Childcare on domestic premisesEYR onlyHertfordshire</t>
  </si>
  <si>
    <t>Childcare on domestic premisesEYR onlyKensington and Chelsea</t>
  </si>
  <si>
    <t>Childcare on domestic premisesEYR onlyKent</t>
  </si>
  <si>
    <t>Childcare on domestic premisesEYR onlyLeeds</t>
  </si>
  <si>
    <t>Childcare on domestic premisesEYR onlyLondon total</t>
  </si>
  <si>
    <t>Childcare on domestic premisesEYR onlyMerton</t>
  </si>
  <si>
    <t>Childcare on domestic premisesEYR onlyMilton Keynes</t>
  </si>
  <si>
    <t>Childcare on domestic premisesEYR onlyNewham</t>
  </si>
  <si>
    <t>Childcare on domestic premisesEYR onlyNorfolk</t>
  </si>
  <si>
    <t>Childcare on domestic premisesEYR onlyNorth East total</t>
  </si>
  <si>
    <t>Childcare on domestic premisesEYR onlyNorth West total</t>
  </si>
  <si>
    <t>Childcare on domestic premisesEYR onlyNottinghamshire</t>
  </si>
  <si>
    <t>Childcare on domestic premisesEYR onlyReading</t>
  </si>
  <si>
    <t>Childcare on domestic premisesEYR onlyRichmond upon Thames</t>
  </si>
  <si>
    <t>Childcare on domestic premisesEYR onlySalford</t>
  </si>
  <si>
    <t>Childcare on domestic premisesEYR onlySomerset</t>
  </si>
  <si>
    <t>Childcare on domestic premisesEYR onlySouth East total</t>
  </si>
  <si>
    <t>Childcare on domestic premisesEYR onlySouth West total</t>
  </si>
  <si>
    <t>Childcare on domestic premisesEYR onlySouthwark</t>
  </si>
  <si>
    <t>Childcare on domestic premisesEYR onlySurrey</t>
  </si>
  <si>
    <t>Childcare on domestic premisesEYR onlyTrafford</t>
  </si>
  <si>
    <t>Childcare on domestic premisesEYR onlyWaltham Forest</t>
  </si>
  <si>
    <t>Childcare on domestic premisesEYR onlyYork</t>
  </si>
  <si>
    <t>Childcare on domestic premisesEYR onlyYorkshire and The Humber total</t>
  </si>
  <si>
    <t>Childcare on domestic premisesEYR, CCR and VCRAll England total</t>
  </si>
  <si>
    <t>Childcare on domestic premisesEYR, CCR and VCRBarnet</t>
  </si>
  <si>
    <t>Childcare on domestic premisesEYR, CCR and VCRBirmingham</t>
  </si>
  <si>
    <t>Childcare on domestic premisesEYR, CCR and VCRBradford</t>
  </si>
  <si>
    <t>Childcare on domestic premisesEYR, CCR and VCRBrent</t>
  </si>
  <si>
    <t>Childcare on domestic premisesEYR, CCR and VCRBrighton and Hove</t>
  </si>
  <si>
    <t>Childcare on domestic premisesEYR, CCR and VCRBristol</t>
  </si>
  <si>
    <t>Childcare on domestic premisesEYR, CCR and VCRCalderdale</t>
  </si>
  <si>
    <t>Childcare on domestic premisesEYR, CCR and VCRCambridgeshire</t>
  </si>
  <si>
    <t>Childcare on domestic premisesEYR, CCR and VCRCamden</t>
  </si>
  <si>
    <t>Childcare on domestic premisesEYR, CCR and VCRCheshire East</t>
  </si>
  <si>
    <t>Childcare on domestic premisesEYR, CCR and VCRCornwall</t>
  </si>
  <si>
    <t>Childcare on domestic premisesEYR, CCR and VCRCroydon</t>
  </si>
  <si>
    <t>Childcare on domestic premisesEYR, CCR and VCRDoncaster</t>
  </si>
  <si>
    <t>Childcare on domestic premisesEYR, CCR and VCRDorset</t>
  </si>
  <si>
    <t>Childcare on domestic premisesEYR, CCR and VCRDudley</t>
  </si>
  <si>
    <t>Childcare on domestic premisesEYR, CCR and VCREast Midlands total</t>
  </si>
  <si>
    <t>Childcare on domestic premisesEYR, CCR and VCREast of England total</t>
  </si>
  <si>
    <t>Childcare on domestic premisesEYR, CCR and VCREast Sussex</t>
  </si>
  <si>
    <t>Childcare on domestic premisesEYR, CCR and VCREssex</t>
  </si>
  <si>
    <t>Childcare on domestic premisesEYR, CCR and VCRHackney</t>
  </si>
  <si>
    <t>Childcare on domestic premisesEYR, CCR and VCRHampshire</t>
  </si>
  <si>
    <t>Childcare on domestic premisesEYR, CCR and VCRHaringey</t>
  </si>
  <si>
    <t>Childcare on domestic premisesEYR, CCR and VCRHarrow</t>
  </si>
  <si>
    <t>Childcare on domestic premisesEYR, CCR and VCRHavering</t>
  </si>
  <si>
    <t>Childcare on domestic premisesEYR, CCR and VCRHertfordshire</t>
  </si>
  <si>
    <t>Childcare on domestic premisesEYR, CCR and VCRIsle of Wight</t>
  </si>
  <si>
    <t>Childcare on domestic premisesEYR, CCR and VCRKensington and Chelsea</t>
  </si>
  <si>
    <t>Childcare on domestic premisesEYR, CCR and VCRKent</t>
  </si>
  <si>
    <t>Childcare on domestic premisesEYR, CCR and VCRLambeth</t>
  </si>
  <si>
    <t>Childcare on domestic premisesEYR, CCR and VCRLeeds</t>
  </si>
  <si>
    <t>Childcare on domestic premisesEYR, CCR and VCRLeicestershire</t>
  </si>
  <si>
    <t>Childcare on domestic premisesEYR, CCR and VCRLewisham</t>
  </si>
  <si>
    <t>Childcare on domestic premisesEYR, CCR and VCRLincolnshire</t>
  </si>
  <si>
    <t>Childcare on domestic premisesEYR, CCR and VCRLondon total</t>
  </si>
  <si>
    <t>Childcare on domestic premisesEYR, CCR and VCRManchester</t>
  </si>
  <si>
    <t>Childcare on domestic premisesEYR, CCR and VCRMedway</t>
  </si>
  <si>
    <t>Childcare on domestic premisesEYR, CCR and VCRMiddlesbrough</t>
  </si>
  <si>
    <t>Childcare on domestic premisesEYR, CCR and VCRNewham</t>
  </si>
  <si>
    <t>Childcare on domestic premisesEYR, CCR and VCRNorth East total</t>
  </si>
  <si>
    <t>Childcare on domestic premisesEYR, CCR and VCRNorth Lincolnshire</t>
  </si>
  <si>
    <t>Childcare on domestic premisesEYR, CCR and VCRNorth Somerset</t>
  </si>
  <si>
    <t>Childcare on domestic premisesEYR, CCR and VCRNorth West total</t>
  </si>
  <si>
    <t>Childcare on domestic premisesEYR, CCR and VCRNorth Yorkshire</t>
  </si>
  <si>
    <t>Childcare on domestic premisesEYR, CCR and VCROxfordshire</t>
  </si>
  <si>
    <t>Childcare on domestic premisesEYR, CCR and VCRPortsmouth</t>
  </si>
  <si>
    <t>Childcare on domestic premisesEYR, CCR and VCRRedbridge</t>
  </si>
  <si>
    <t>Childcare on domestic premisesEYR, CCR and VCRRutland</t>
  </si>
  <si>
    <t>Childcare on domestic premisesEYR, CCR and VCRSefton</t>
  </si>
  <si>
    <t>Childcare on domestic premisesEYR, CCR and VCRShropshire</t>
  </si>
  <si>
    <t>Childcare on domestic premisesEYR, CCR and VCRSomerset</t>
  </si>
  <si>
    <t>Childcare on domestic premisesEYR, CCR and VCRSouth East total</t>
  </si>
  <si>
    <t>Childcare on domestic premisesEYR, CCR and VCRSouth Gloucestershire</t>
  </si>
  <si>
    <t>Childcare on domestic premisesEYR, CCR and VCRSouth West total</t>
  </si>
  <si>
    <t>Childcare on domestic premisesEYR, CCR and VCRSouthampton</t>
  </si>
  <si>
    <t>Childcare on domestic premisesEYR, CCR and VCRSouthwark</t>
  </si>
  <si>
    <t>Childcare on domestic premisesEYR, CCR and VCRStaffordshire</t>
  </si>
  <si>
    <t>Childcare on domestic premisesEYR, CCR and VCRStockport</t>
  </si>
  <si>
    <t>Childcare on domestic premisesEYR, CCR and VCRStoke-on-Trent</t>
  </si>
  <si>
    <t>Childcare on domestic premisesEYR, CCR and VCRSurrey</t>
  </si>
  <si>
    <t>Childcare on domestic premisesEYR, CCR and VCRSwindon</t>
  </si>
  <si>
    <t>Childcare on domestic premisesEYR, CCR and VCRTelford and Wrekin</t>
  </si>
  <si>
    <t>Childcare on domestic premisesEYR, CCR and VCRWarwickshire</t>
  </si>
  <si>
    <t>Childcare on domestic premisesEYR, CCR and VCRWest Midlands total</t>
  </si>
  <si>
    <t>Childcare on domestic premisesEYR, CCR and VCRWest Northamptonshire</t>
  </si>
  <si>
    <t>Childcare on domestic premisesEYR, CCR and VCRWest Sussex</t>
  </si>
  <si>
    <t>Childcare on domestic premisesEYR, CCR and VCRWestmorland and Furness</t>
  </si>
  <si>
    <t>Childcare on domestic premisesEYR, CCR and VCRWiltshire</t>
  </si>
  <si>
    <t>Childcare on domestic premisesEYR, CCR and VCRWokingham</t>
  </si>
  <si>
    <t>Childcare on domestic premisesEYR, CCR and VCRWorcestershire</t>
  </si>
  <si>
    <t>Childcare on domestic premisesEYR, CCR and VCRYorkshire and The Humber total</t>
  </si>
  <si>
    <t>Childcare on domestic premisesVCR OnlyAll England total</t>
  </si>
  <si>
    <t>Childcare on domestic premisesVCR OnlyBarking and Dagenham</t>
  </si>
  <si>
    <t>Childcare on domestic premisesVCR OnlyHavering</t>
  </si>
  <si>
    <t>Childcare on domestic premisesVCR OnlyLondon total</t>
  </si>
  <si>
    <t>Childcare on non-domestic premisesAll providersAll England total</t>
  </si>
  <si>
    <t>Childcare on non-domestic premisesAll providersBarking and Dagenham</t>
  </si>
  <si>
    <t>Childcare on non-domestic premisesAll providersBarnet</t>
  </si>
  <si>
    <t>Childcare on non-domestic premisesAll providersBarnsley</t>
  </si>
  <si>
    <t>Childcare on non-domestic premisesAll providersBath and North East Somerset</t>
  </si>
  <si>
    <t>Childcare on non-domestic premisesAll providersBedford</t>
  </si>
  <si>
    <t>Childcare on non-domestic premisesAll providersBexley</t>
  </si>
  <si>
    <t>Childcare on non-domestic premisesAll providersBirmingham</t>
  </si>
  <si>
    <t>Childcare on non-domestic premisesAll providersBlackburn with Darwen</t>
  </si>
  <si>
    <t>Childcare on non-domestic premisesAll providersBlackpool</t>
  </si>
  <si>
    <t>Childcare on non-domestic premisesAll providersBolton</t>
  </si>
  <si>
    <t>Childcare on non-domestic premisesAll providersBournemouth, Christchurch &amp; Poole</t>
  </si>
  <si>
    <t>Childcare on non-domestic premisesAll providersBracknell Forest</t>
  </si>
  <si>
    <t>Childcare on non-domestic premisesAll providersBradford</t>
  </si>
  <si>
    <t>Childcare on non-domestic premisesAll providersBrent</t>
  </si>
  <si>
    <t>Childcare on non-domestic premisesAll providersBrighton and Hove</t>
  </si>
  <si>
    <t>Childcare on non-domestic premisesAll providersBristol</t>
  </si>
  <si>
    <t>Childcare on non-domestic premisesAll providersBromley</t>
  </si>
  <si>
    <t>Childcare on non-domestic premisesAll providersBuckinghamshire</t>
  </si>
  <si>
    <t>Childcare on non-domestic premisesAll providersBury</t>
  </si>
  <si>
    <t>Childcare on non-domestic premisesAll providersCalderdale</t>
  </si>
  <si>
    <t>Childcare on non-domestic premisesAll providersCambridgeshire</t>
  </si>
  <si>
    <t>Childcare on non-domestic premisesAll providersCamden</t>
  </si>
  <si>
    <t>Childcare on non-domestic premisesAll providersCentral Bedfordshire</t>
  </si>
  <si>
    <t>Childcare on non-domestic premisesAll providersCheshire East</t>
  </si>
  <si>
    <t>Childcare on non-domestic premisesAll providersCheshire West and Chester</t>
  </si>
  <si>
    <t>Childcare on non-domestic premisesAll providersCity of London</t>
  </si>
  <si>
    <t>Childcare on non-domestic premisesAll providersCornwall</t>
  </si>
  <si>
    <t>Childcare on non-domestic premisesAll providersCoventry</t>
  </si>
  <si>
    <t>Childcare on non-domestic premisesAll providersCroydon</t>
  </si>
  <si>
    <t>Childcare on non-domestic premisesAll providersCumberland</t>
  </si>
  <si>
    <t>Childcare on non-domestic premisesAll providersDarlington</t>
  </si>
  <si>
    <t>Childcare on non-domestic premisesAll providersDerby</t>
  </si>
  <si>
    <t>Childcare on non-domestic premisesAll providersDerbyshire</t>
  </si>
  <si>
    <t>Childcare on non-domestic premisesAll providersDevon</t>
  </si>
  <si>
    <t>Childcare on non-domestic premisesAll providersDoncaster</t>
  </si>
  <si>
    <t>Childcare on non-domestic premisesAll providersDorset</t>
  </si>
  <si>
    <t>Childcare on non-domestic premisesAll providersDudley</t>
  </si>
  <si>
    <t>Childcare on non-domestic premisesAll providersDurham</t>
  </si>
  <si>
    <t>Childcare on non-domestic premisesAll providersEaling</t>
  </si>
  <si>
    <t>Childcare on non-domestic premisesAll providersEast Midlands total</t>
  </si>
  <si>
    <t>Childcare on non-domestic premisesAll providersEast of England total</t>
  </si>
  <si>
    <t>Childcare on non-domestic premisesAll providersEast Riding of Yorkshire</t>
  </si>
  <si>
    <t>Childcare on non-domestic premisesAll providersEast Sussex</t>
  </si>
  <si>
    <t>Childcare on non-domestic premisesAll providersEnfield</t>
  </si>
  <si>
    <t>Childcare on non-domestic premisesAll providersEssex</t>
  </si>
  <si>
    <t>Childcare on non-domestic premisesAll providersGateshead</t>
  </si>
  <si>
    <t>Childcare on non-domestic premisesAll providersGloucestershire</t>
  </si>
  <si>
    <t>Childcare on non-domestic premisesAll providersGreenwich</t>
  </si>
  <si>
    <t>Childcare on non-domestic premisesAll providersHackney</t>
  </si>
  <si>
    <t>Childcare on non-domestic premisesAll providersHalton</t>
  </si>
  <si>
    <t>Childcare on non-domestic premisesAll providersHammersmith and Fulham</t>
  </si>
  <si>
    <t>Childcare on non-domestic premisesAll providersHampshire</t>
  </si>
  <si>
    <t>Childcare on non-domestic premisesAll providersHaringey</t>
  </si>
  <si>
    <t>Childcare on non-domestic premisesAll providersHarrow</t>
  </si>
  <si>
    <t>Childcare on non-domestic premisesAll providersHartlepool</t>
  </si>
  <si>
    <t>Childcare on non-domestic premisesAll providersHavering</t>
  </si>
  <si>
    <t>Childcare on non-domestic premisesAll providersHerefordshire</t>
  </si>
  <si>
    <t>Childcare on non-domestic premisesAll providersHertfordshire</t>
  </si>
  <si>
    <t>Childcare on non-domestic premisesAll providersHillingdon</t>
  </si>
  <si>
    <t>Childcare on non-domestic premisesAll providersHounslow</t>
  </si>
  <si>
    <t>Childcare on non-domestic premisesAll providersIsle of Wight</t>
  </si>
  <si>
    <t>Childcare on non-domestic premisesAll providersIsles of Scilly</t>
  </si>
  <si>
    <t>Childcare on non-domestic premisesAll providersIslington</t>
  </si>
  <si>
    <t>Childcare on non-domestic premisesAll providersKensington and Chelsea</t>
  </si>
  <si>
    <t>Childcare on non-domestic premisesAll providersKent</t>
  </si>
  <si>
    <t>Childcare on non-domestic premisesAll providersKingston upon Hull</t>
  </si>
  <si>
    <t>Childcare on non-domestic premisesAll providersKingston upon Thames</t>
  </si>
  <si>
    <t>Childcare on non-domestic premisesAll providersKirklees</t>
  </si>
  <si>
    <t>Childcare on non-domestic premisesAll providersKnowsley</t>
  </si>
  <si>
    <t>Childcare on non-domestic premisesAll providersLambeth</t>
  </si>
  <si>
    <t>Childcare on non-domestic premisesAll providersLancashire</t>
  </si>
  <si>
    <t>Childcare on non-domestic premisesAll providersLeeds</t>
  </si>
  <si>
    <t>Childcare on non-domestic premisesAll providersLeicester</t>
  </si>
  <si>
    <t>Childcare on non-domestic premisesAll providersLeicestershire</t>
  </si>
  <si>
    <t>Childcare on non-domestic premisesAll providersLewisham</t>
  </si>
  <si>
    <t>Childcare on non-domestic premisesAll providersLincolnshire</t>
  </si>
  <si>
    <t>Childcare on non-domestic premisesAll providersLiverpool</t>
  </si>
  <si>
    <t>Childcare on non-domestic premisesAll providersLondon total</t>
  </si>
  <si>
    <t>Childcare on non-domestic premisesAll providersLuton</t>
  </si>
  <si>
    <t>Childcare on non-domestic premisesAll providersManchester</t>
  </si>
  <si>
    <t>Childcare on non-domestic premisesAll providersMedway</t>
  </si>
  <si>
    <t>Childcare on non-domestic premisesAll providersMerton</t>
  </si>
  <si>
    <t>Childcare on non-domestic premisesAll providersMiddlesbrough</t>
  </si>
  <si>
    <t>Childcare on non-domestic premisesAll providersMilton Keynes</t>
  </si>
  <si>
    <t>Childcare on non-domestic premisesAll providersNewcastle upon Tyne</t>
  </si>
  <si>
    <t>Childcare on non-domestic premisesAll providersNewham</t>
  </si>
  <si>
    <t>Childcare on non-domestic premisesAll providersNorfolk</t>
  </si>
  <si>
    <t>Childcare on non-domestic premisesAll providersNorth East Lincolnshire</t>
  </si>
  <si>
    <t>Childcare on non-domestic premisesAll providersNorth East total</t>
  </si>
  <si>
    <t>Childcare on non-domestic premisesAll providersNorth Lincolnshire</t>
  </si>
  <si>
    <t>Childcare on non-domestic premisesAll providersNorth Northamptonshire</t>
  </si>
  <si>
    <t>Childcare on non-domestic premisesAll providersNorth Somerset</t>
  </si>
  <si>
    <t>Childcare on non-domestic premisesAll providersNorth Tyneside</t>
  </si>
  <si>
    <t>Childcare on non-domestic premisesAll providersNorth West total</t>
  </si>
  <si>
    <t>Childcare on non-domestic premisesAll providersNorth Yorkshire</t>
  </si>
  <si>
    <t>Childcare on non-domestic premisesAll providersNorthumberland</t>
  </si>
  <si>
    <t>Childcare on non-domestic premisesAll providersNot Recorded</t>
  </si>
  <si>
    <t>Childcare on non-domestic premisesAll providersNot Recorded total</t>
  </si>
  <si>
    <t>Childcare on non-domestic premisesAll providersNottingham</t>
  </si>
  <si>
    <t>Childcare on non-domestic premisesAll providersNottinghamshire</t>
  </si>
  <si>
    <t>Childcare on non-domestic premisesAll providersOldham</t>
  </si>
  <si>
    <t>Childcare on non-domestic premisesAll providersOxfordshire</t>
  </si>
  <si>
    <t>Childcare on non-domestic premisesAll providersPeterborough</t>
  </si>
  <si>
    <t>Childcare on non-domestic premisesAll providersPlymouth</t>
  </si>
  <si>
    <t>Childcare on non-domestic premisesAll providersPortsmouth</t>
  </si>
  <si>
    <t>Childcare on non-domestic premisesAll providersReading</t>
  </si>
  <si>
    <t>Childcare on non-domestic premisesAll providersRedbridge</t>
  </si>
  <si>
    <t>Childcare on non-domestic premisesAll providersRedcar and Cleveland</t>
  </si>
  <si>
    <t>Childcare on non-domestic premisesAll providersRichmond upon Thames</t>
  </si>
  <si>
    <t>Childcare on non-domestic premisesAll providersRochdale</t>
  </si>
  <si>
    <t>Childcare on non-domestic premisesAll providersRotherham</t>
  </si>
  <si>
    <t>Childcare on non-domestic premisesAll providersRutland</t>
  </si>
  <si>
    <t>Childcare on non-domestic premisesAll providersSalford</t>
  </si>
  <si>
    <t>Childcare on non-domestic premisesAll providersSandwell</t>
  </si>
  <si>
    <t>Childcare on non-domestic premisesAll providersSefton</t>
  </si>
  <si>
    <t>Childcare on non-domestic premisesAll providersSheffield</t>
  </si>
  <si>
    <t>Childcare on non-domestic premisesAll providersShropshire</t>
  </si>
  <si>
    <t>Childcare on non-domestic premisesAll providersSlough</t>
  </si>
  <si>
    <t>Childcare on non-domestic premisesAll providersSolihull</t>
  </si>
  <si>
    <t>Childcare on non-domestic premisesAll providersSomerset</t>
  </si>
  <si>
    <t>Childcare on non-domestic premisesAll providersSouth East total</t>
  </si>
  <si>
    <t>Childcare on non-domestic premisesAll providersSouth Gloucestershire</t>
  </si>
  <si>
    <t>Childcare on non-domestic premisesAll providersSouth Tyneside</t>
  </si>
  <si>
    <t>Childcare on non-domestic premisesAll providersSouth West total</t>
  </si>
  <si>
    <t>Childcare on non-domestic premisesAll providersSouthampton</t>
  </si>
  <si>
    <t>Childcare on non-domestic premisesAll providersSouthend on Sea</t>
  </si>
  <si>
    <t>Childcare on non-domestic premisesAll providersSouthwark</t>
  </si>
  <si>
    <t>Childcare on non-domestic premisesAll providersSt Helens</t>
  </si>
  <si>
    <t>Childcare on non-domestic premisesAll providersStaffordshire</t>
  </si>
  <si>
    <t>Childcare on non-domestic premisesAll providersStockport</t>
  </si>
  <si>
    <t>Childcare on non-domestic premisesAll providersStockton-on-Tees</t>
  </si>
  <si>
    <t>Childcare on non-domestic premisesAll providersStoke-on-Trent</t>
  </si>
  <si>
    <t>Childcare on non-domestic premisesAll providersSuffolk</t>
  </si>
  <si>
    <t>Childcare on non-domestic premisesAll providersSunderland</t>
  </si>
  <si>
    <t>Childcare on non-domestic premisesAll providersSurrey</t>
  </si>
  <si>
    <t>Childcare on non-domestic premisesAll providersSutton</t>
  </si>
  <si>
    <t>Childcare on non-domestic premisesAll providersSwindon</t>
  </si>
  <si>
    <t>Childcare on non-domestic premisesAll providersTameside</t>
  </si>
  <si>
    <t>Childcare on non-domestic premisesAll providersTelford and Wrekin</t>
  </si>
  <si>
    <t>Childcare on non-domestic premisesAll providersThurrock</t>
  </si>
  <si>
    <t>Childcare on non-domestic premisesAll providersTorbay</t>
  </si>
  <si>
    <t>Childcare on non-domestic premisesAll providersTower Hamlets</t>
  </si>
  <si>
    <t>Childcare on non-domestic premisesAll providersTrafford</t>
  </si>
  <si>
    <t>Childcare on non-domestic premisesAll providersWakefield</t>
  </si>
  <si>
    <t>Childcare on non-domestic premisesAll providersWalsall</t>
  </si>
  <si>
    <t>Childcare on non-domestic premisesAll providersWaltham Forest</t>
  </si>
  <si>
    <t>Childcare on non-domestic premisesAll providersWandsworth</t>
  </si>
  <si>
    <t>Childcare on non-domestic premisesAll providersWarrington</t>
  </si>
  <si>
    <t>Childcare on non-domestic premisesAll providersWarwickshire</t>
  </si>
  <si>
    <t>Childcare on non-domestic premisesAll providersWest Berkshire</t>
  </si>
  <si>
    <t>Childcare on non-domestic premisesAll providersWest Midlands total</t>
  </si>
  <si>
    <t>Childcare on non-domestic premisesAll providersWest Northamptonshire</t>
  </si>
  <si>
    <t>Childcare on non-domestic premisesAll providersWest Sussex</t>
  </si>
  <si>
    <t>Childcare on non-domestic premisesAll providersWestminster</t>
  </si>
  <si>
    <t>Childcare on non-domestic premisesAll providersWestmorland and Furness</t>
  </si>
  <si>
    <t>Childcare on non-domestic premisesAll providersWigan</t>
  </si>
  <si>
    <t>Childcare on non-domestic premisesAll providersWiltshire</t>
  </si>
  <si>
    <t>Childcare on non-domestic premisesAll providersWindsor and Maidenhead</t>
  </si>
  <si>
    <t>Childcare on non-domestic premisesAll providersWirral</t>
  </si>
  <si>
    <t>Childcare on non-domestic premisesAll providersWokingham</t>
  </si>
  <si>
    <t>Childcare on non-domestic premisesAll providersWolverhampton</t>
  </si>
  <si>
    <t>Childcare on non-domestic premisesAll providersWorcestershire</t>
  </si>
  <si>
    <t>Childcare on non-domestic premisesAll providersYork</t>
  </si>
  <si>
    <t>Childcare on non-domestic premisesAll providersYorkshire and The Humber total</t>
  </si>
  <si>
    <t>Childcare on non-domestic premisesCCR and VCRAll England total</t>
  </si>
  <si>
    <t>Childcare on non-domestic premisesCCR and VCRBarking and Dagenham</t>
  </si>
  <si>
    <t>Childcare on non-domestic premisesCCR and VCRBarnet</t>
  </si>
  <si>
    <t>Childcare on non-domestic premisesCCR and VCRBarnsley</t>
  </si>
  <si>
    <t>Childcare on non-domestic premisesCCR and VCRBath and North East Somerset</t>
  </si>
  <si>
    <t>Childcare on non-domestic premisesCCR and VCRBedford</t>
  </si>
  <si>
    <t>Childcare on non-domestic premisesCCR and VCRBexley</t>
  </si>
  <si>
    <t>Childcare on non-domestic premisesCCR and VCRBirmingham</t>
  </si>
  <si>
    <t>Childcare on non-domestic premisesCCR and VCRBlackburn with Darwen</t>
  </si>
  <si>
    <t>Childcare on non-domestic premisesCCR and VCRBlackpool</t>
  </si>
  <si>
    <t>Childcare on non-domestic premisesCCR and VCRBolton</t>
  </si>
  <si>
    <t>Childcare on non-domestic premisesCCR and VCRBournemouth, Christchurch &amp; Poole</t>
  </si>
  <si>
    <t>Childcare on non-domestic premisesCCR and VCRBracknell Forest</t>
  </si>
  <si>
    <t>Childcare on non-domestic premisesCCR and VCRBradford</t>
  </si>
  <si>
    <t>Childcare on non-domestic premisesCCR and VCRBrent</t>
  </si>
  <si>
    <t>Childcare on non-domestic premisesCCR and VCRBrighton and Hove</t>
  </si>
  <si>
    <t>Childcare on non-domestic premisesCCR and VCRBristol</t>
  </si>
  <si>
    <t>Childcare on non-domestic premisesCCR and VCRBromley</t>
  </si>
  <si>
    <t>Childcare on non-domestic premisesCCR and VCRBuckinghamshire</t>
  </si>
  <si>
    <t>Childcare on non-domestic premisesCCR and VCRBury</t>
  </si>
  <si>
    <t>Childcare on non-domestic premisesCCR and VCRCalderdale</t>
  </si>
  <si>
    <t>Childcare on non-domestic premisesCCR and VCRCambridgeshire</t>
  </si>
  <si>
    <t>Childcare on non-domestic premisesCCR and VCRCamden</t>
  </si>
  <si>
    <t>Childcare on non-domestic premisesCCR and VCRCentral Bedfordshire</t>
  </si>
  <si>
    <t>Childcare on non-domestic premisesCCR and VCRCheshire East</t>
  </si>
  <si>
    <t>Childcare on non-domestic premisesCCR and VCRCheshire West and Chester</t>
  </si>
  <si>
    <t>Childcare on non-domestic premisesCCR and VCRCity of London</t>
  </si>
  <si>
    <t>Childcare on non-domestic premisesCCR and VCRCornwall</t>
  </si>
  <si>
    <t>Childcare on non-domestic premisesCCR and VCRCoventry</t>
  </si>
  <si>
    <t>Childcare on non-domestic premisesCCR and VCRCroydon</t>
  </si>
  <si>
    <t>Childcare on non-domestic premisesCCR and VCRCumberland</t>
  </si>
  <si>
    <t>Childcare on non-domestic premisesCCR and VCRDerby</t>
  </si>
  <si>
    <t>Childcare on non-domestic premisesCCR and VCRDerbyshire</t>
  </si>
  <si>
    <t>Childcare on non-domestic premisesCCR and VCRDevon</t>
  </si>
  <si>
    <t>Childcare on non-domestic premisesCCR and VCRDoncaster</t>
  </si>
  <si>
    <t>Childcare on non-domestic premisesCCR and VCRDorset</t>
  </si>
  <si>
    <t>Childcare on non-domestic premisesCCR and VCRDudley</t>
  </si>
  <si>
    <t>Childcare on non-domestic premisesCCR and VCREaling</t>
  </si>
  <si>
    <t>Childcare on non-domestic premisesCCR and VCREast Midlands total</t>
  </si>
  <si>
    <t>Childcare on non-domestic premisesCCR and VCREast of England total</t>
  </si>
  <si>
    <t>Childcare on non-domestic premisesCCR and VCREast Riding of Yorkshire</t>
  </si>
  <si>
    <t>Childcare on non-domestic premisesCCR and VCREast Sussex</t>
  </si>
  <si>
    <t>Childcare on non-domestic premisesCCR and VCREnfield</t>
  </si>
  <si>
    <t>Childcare on non-domestic premisesCCR and VCREssex</t>
  </si>
  <si>
    <t>Childcare on non-domestic premisesCCR and VCRGateshead</t>
  </si>
  <si>
    <t>Childcare on non-domestic premisesCCR and VCRGloucestershire</t>
  </si>
  <si>
    <t>Childcare on non-domestic premisesCCR and VCRGreenwich</t>
  </si>
  <si>
    <t>Childcare on non-domestic premisesCCR and VCRHackney</t>
  </si>
  <si>
    <t>Childcare on non-domestic premisesCCR and VCRHalton</t>
  </si>
  <si>
    <t>Childcare on non-domestic premisesCCR and VCRHammersmith and Fulham</t>
  </si>
  <si>
    <t>Childcare on non-domestic premisesCCR and VCRHampshire</t>
  </si>
  <si>
    <t>Childcare on non-domestic premisesCCR and VCRHaringey</t>
  </si>
  <si>
    <t>Childcare on non-domestic premisesCCR and VCRHarrow</t>
  </si>
  <si>
    <t>Childcare on non-domestic premisesCCR and VCRHartlepool</t>
  </si>
  <si>
    <t>Childcare on non-domestic premisesCCR and VCRHavering</t>
  </si>
  <si>
    <t>Childcare on non-domestic premisesCCR and VCRHerefordshire</t>
  </si>
  <si>
    <t>Childcare on non-domestic premisesCCR and VCRHertfordshire</t>
  </si>
  <si>
    <t>Childcare on non-domestic premisesCCR and VCRHillingdon</t>
  </si>
  <si>
    <t>Childcare on non-domestic premisesCCR and VCRHounslow</t>
  </si>
  <si>
    <t>Childcare on non-domestic premisesCCR and VCRIsle of Wight</t>
  </si>
  <si>
    <t>Childcare on non-domestic premisesCCR and VCRIslington</t>
  </si>
  <si>
    <t>Childcare on non-domestic premisesCCR and VCRKensington and Chelsea</t>
  </si>
  <si>
    <t>Childcare on non-domestic premisesCCR and VCRKent</t>
  </si>
  <si>
    <t>Childcare on non-domestic premisesCCR and VCRKingston upon Hull</t>
  </si>
  <si>
    <t>Childcare on non-domestic premisesCCR and VCRKingston upon Thames</t>
  </si>
  <si>
    <t>Childcare on non-domestic premisesCCR and VCRKirklees</t>
  </si>
  <si>
    <t>Childcare on non-domestic premisesCCR and VCRKnowsley</t>
  </si>
  <si>
    <t>Childcare on non-domestic premisesCCR and VCRLambeth</t>
  </si>
  <si>
    <t>Childcare on non-domestic premisesCCR and VCRLancashire</t>
  </si>
  <si>
    <t>Childcare on non-domestic premisesCCR and VCRLeeds</t>
  </si>
  <si>
    <t>Childcare on non-domestic premisesCCR and VCRLeicester</t>
  </si>
  <si>
    <t>Childcare on non-domestic premisesCCR and VCRLeicestershire</t>
  </si>
  <si>
    <t>Childcare on non-domestic premisesCCR and VCRLewisham</t>
  </si>
  <si>
    <t>Childcare on non-domestic premisesCCR and VCRLincolnshire</t>
  </si>
  <si>
    <t>Childcare on non-domestic premisesCCR and VCRLiverpool</t>
  </si>
  <si>
    <t>Childcare on non-domestic premisesCCR and VCRLondon total</t>
  </si>
  <si>
    <t>Childcare on non-domestic premisesCCR and VCRManchester</t>
  </si>
  <si>
    <t>Childcare on non-domestic premisesCCR and VCRMedway</t>
  </si>
  <si>
    <t>Childcare on non-domestic premisesCCR and VCRMerton</t>
  </si>
  <si>
    <t>Childcare on non-domestic premisesCCR and VCRMilton Keynes</t>
  </si>
  <si>
    <t>Childcare on non-domestic premisesCCR and VCRNewcastle upon Tyne</t>
  </si>
  <si>
    <t>Childcare on non-domestic premisesCCR and VCRNewham</t>
  </si>
  <si>
    <t>Childcare on non-domestic premisesCCR and VCRNorfolk</t>
  </si>
  <si>
    <t>Childcare on non-domestic premisesCCR and VCRNorth East total</t>
  </si>
  <si>
    <t>Childcare on non-domestic premisesCCR and VCRNorth Lincolnshire</t>
  </si>
  <si>
    <t>Childcare on non-domestic premisesCCR and VCRNorth Northamptonshire</t>
  </si>
  <si>
    <t>Childcare on non-domestic premisesCCR and VCRNorth Somerset</t>
  </si>
  <si>
    <t>Childcare on non-domestic premisesCCR and VCRNorth Tyneside</t>
  </si>
  <si>
    <t>Childcare on non-domestic premisesCCR and VCRNorth West total</t>
  </si>
  <si>
    <t>Childcare on non-domestic premisesCCR and VCRNorth Yorkshire</t>
  </si>
  <si>
    <t>Childcare on non-domestic premisesCCR and VCRNorthumberland</t>
  </si>
  <si>
    <t>Childcare on non-domestic premisesCCR and VCRNot Recorded</t>
  </si>
  <si>
    <t>Childcare on non-domestic premisesCCR and VCRNot Recorded total</t>
  </si>
  <si>
    <t>Childcare on non-domestic premisesCCR and VCRNottingham</t>
  </si>
  <si>
    <t>Childcare on non-domestic premisesCCR and VCRNottinghamshire</t>
  </si>
  <si>
    <t>Childcare on non-domestic premisesCCR and VCROldham</t>
  </si>
  <si>
    <t>Childcare on non-domestic premisesCCR and VCROxfordshire</t>
  </si>
  <si>
    <t>Childcare on non-domestic premisesCCR and VCRPeterborough</t>
  </si>
  <si>
    <t>Childcare on non-domestic premisesCCR and VCRPlymouth</t>
  </si>
  <si>
    <t>Childcare on non-domestic premisesCCR and VCRPortsmouth</t>
  </si>
  <si>
    <t>Childcare on non-domestic premisesCCR and VCRReading</t>
  </si>
  <si>
    <t>Childcare on non-domestic premisesCCR and VCRRedbridge</t>
  </si>
  <si>
    <t>Childcare on non-domestic premisesCCR and VCRRedcar and Cleveland</t>
  </si>
  <si>
    <t>Childcare on non-domestic premisesCCR and VCRRichmond upon Thames</t>
  </si>
  <si>
    <t>Childcare on non-domestic premisesCCR and VCRRochdale</t>
  </si>
  <si>
    <t>Childcare on non-domestic premisesCCR and VCRRotherham</t>
  </si>
  <si>
    <t>Childcare on non-domestic premisesCCR and VCRRutland</t>
  </si>
  <si>
    <t>Childcare on non-domestic premisesCCR and VCRSalford</t>
  </si>
  <si>
    <t>Childcare on non-domestic premisesCCR and VCRSandwell</t>
  </si>
  <si>
    <t>Childcare on non-domestic premisesCCR and VCRSefton</t>
  </si>
  <si>
    <t>Childcare on non-domestic premisesCCR and VCRSheffield</t>
  </si>
  <si>
    <t>Childcare on non-domestic premisesCCR and VCRShropshire</t>
  </si>
  <si>
    <t>Childcare on non-domestic premisesCCR and VCRSolihull</t>
  </si>
  <si>
    <t>Childcare on non-domestic premisesCCR and VCRSomerset</t>
  </si>
  <si>
    <t>Childcare on non-domestic premisesCCR and VCRSouth East total</t>
  </si>
  <si>
    <t>Childcare on non-domestic premisesCCR and VCRSouth Gloucestershire</t>
  </si>
  <si>
    <t>Childcare on non-domestic premisesCCR and VCRSouth West total</t>
  </si>
  <si>
    <t>Childcare on non-domestic premisesCCR and VCRSouthampton</t>
  </si>
  <si>
    <t>Childcare on non-domestic premisesCCR and VCRSouthend on Sea</t>
  </si>
  <si>
    <t>Childcare on non-domestic premisesCCR and VCRSouthwark</t>
  </si>
  <si>
    <t>Childcare on non-domestic premisesCCR and VCRSt Helens</t>
  </si>
  <si>
    <t>Childcare on non-domestic premisesCCR and VCRStaffordshire</t>
  </si>
  <si>
    <t>Childcare on non-domestic premisesCCR and VCRStockport</t>
  </si>
  <si>
    <t>Childcare on non-domestic premisesCCR and VCRStockton-on-Tees</t>
  </si>
  <si>
    <t>Childcare on non-domestic premisesCCR and VCRStoke-on-Trent</t>
  </si>
  <si>
    <t>Childcare on non-domestic premisesCCR and VCRSuffolk</t>
  </si>
  <si>
    <t>Childcare on non-domestic premisesCCR and VCRSunderland</t>
  </si>
  <si>
    <t>Childcare on non-domestic premisesCCR and VCRSurrey</t>
  </si>
  <si>
    <t>Childcare on non-domestic premisesCCR and VCRSutton</t>
  </si>
  <si>
    <t>Childcare on non-domestic premisesCCR and VCRSwindon</t>
  </si>
  <si>
    <t>Childcare on non-domestic premisesCCR and VCRTameside</t>
  </si>
  <si>
    <t>Childcare on non-domestic premisesCCR and VCRTelford and Wrekin</t>
  </si>
  <si>
    <t>Childcare on non-domestic premisesCCR and VCRThurrock</t>
  </si>
  <si>
    <t>Childcare on non-domestic premisesCCR and VCRTorbay</t>
  </si>
  <si>
    <t>Childcare on non-domestic premisesCCR and VCRTower Hamlets</t>
  </si>
  <si>
    <t>Childcare on non-domestic premisesCCR and VCRTrafford</t>
  </si>
  <si>
    <t>Childcare on non-domestic premisesCCR and VCRWakefield</t>
  </si>
  <si>
    <t>Childcare on non-domestic premisesCCR and VCRWalsall</t>
  </si>
  <si>
    <t>Childcare on non-domestic premisesCCR and VCRWaltham Forest</t>
  </si>
  <si>
    <t>Childcare on non-domestic premisesCCR and VCRWandsworth</t>
  </si>
  <si>
    <t>Childcare on non-domestic premisesCCR and VCRWarrington</t>
  </si>
  <si>
    <t>Childcare on non-domestic premisesCCR and VCRWarwickshire</t>
  </si>
  <si>
    <t>Childcare on non-domestic premisesCCR and VCRWest Berkshire</t>
  </si>
  <si>
    <t>Childcare on non-domestic premisesCCR and VCRWest Midlands total</t>
  </si>
  <si>
    <t>Childcare on non-domestic premisesCCR and VCRWest Northamptonshire</t>
  </si>
  <si>
    <t>Childcare on non-domestic premisesCCR and VCRWest Sussex</t>
  </si>
  <si>
    <t>Childcare on non-domestic premisesCCR and VCRWestminster</t>
  </si>
  <si>
    <t>Childcare on non-domestic premisesCCR and VCRWestmorland and Furness</t>
  </si>
  <si>
    <t>Childcare on non-domestic premisesCCR and VCRWigan</t>
  </si>
  <si>
    <t>Childcare on non-domestic premisesCCR and VCRWiltshire</t>
  </si>
  <si>
    <t>Childcare on non-domestic premisesCCR and VCRWindsor and Maidenhead</t>
  </si>
  <si>
    <t>Childcare on non-domestic premisesCCR and VCRWirral</t>
  </si>
  <si>
    <t>Childcare on non-domestic premisesCCR and VCRWokingham</t>
  </si>
  <si>
    <t>Childcare on non-domestic premisesCCR and VCRWolverhampton</t>
  </si>
  <si>
    <t>Childcare on non-domestic premisesCCR and VCRWorcestershire</t>
  </si>
  <si>
    <t>Childcare on non-domestic premisesCCR and VCRYork</t>
  </si>
  <si>
    <t>Childcare on non-domestic premisesCCR and VCRYorkshire and The Humber total</t>
  </si>
  <si>
    <t>Childcare on non-domestic premisesCCR OnlyAll England total</t>
  </si>
  <si>
    <t>Childcare on non-domestic premisesCCR OnlyBexley</t>
  </si>
  <si>
    <t>Childcare on non-domestic premisesCCR OnlyBirmingham</t>
  </si>
  <si>
    <t>Childcare on non-domestic premisesCCR OnlyBrent</t>
  </si>
  <si>
    <t>Childcare on non-domestic premisesCCR OnlyBristol</t>
  </si>
  <si>
    <t>Childcare on non-domestic premisesCCR OnlyBromley</t>
  </si>
  <si>
    <t>Childcare on non-domestic premisesCCR OnlyCambridgeshire</t>
  </si>
  <si>
    <t>Childcare on non-domestic premisesCCR OnlyCamden</t>
  </si>
  <si>
    <t>Childcare on non-domestic premisesCCR OnlyCentral Bedfordshire</t>
  </si>
  <si>
    <t>Childcare on non-domestic premisesCCR OnlyCornwall</t>
  </si>
  <si>
    <t>Childcare on non-domestic premisesCCR OnlyCroydon</t>
  </si>
  <si>
    <t>Childcare on non-domestic premisesCCR OnlyCumberland</t>
  </si>
  <si>
    <t>Childcare on non-domestic premisesCCR OnlyEast Midlands total</t>
  </si>
  <si>
    <t>Childcare on non-domestic premisesCCR OnlyEast of England total</t>
  </si>
  <si>
    <t>Childcare on non-domestic premisesCCR OnlyEssex</t>
  </si>
  <si>
    <t>Childcare on non-domestic premisesCCR OnlyGateshead</t>
  </si>
  <si>
    <t>Childcare on non-domestic premisesCCR OnlyGreenwich</t>
  </si>
  <si>
    <t>Childcare on non-domestic premisesCCR OnlyHackney</t>
  </si>
  <si>
    <t>Childcare on non-domestic premisesCCR OnlyHampshire</t>
  </si>
  <si>
    <t>Childcare on non-domestic premisesCCR OnlyHaringey</t>
  </si>
  <si>
    <t>Childcare on non-domestic premisesCCR OnlyHounslow</t>
  </si>
  <si>
    <t>Childcare on non-domestic premisesCCR OnlyLambeth</t>
  </si>
  <si>
    <t>Childcare on non-domestic premisesCCR OnlyLeeds</t>
  </si>
  <si>
    <t>Childcare on non-domestic premisesCCR OnlyLeicester</t>
  </si>
  <si>
    <t>Childcare on non-domestic premisesCCR OnlyLondon total</t>
  </si>
  <si>
    <t>Childcare on non-domestic premisesCCR OnlyManchester</t>
  </si>
  <si>
    <t>Childcare on non-domestic premisesCCR OnlyNorth East total</t>
  </si>
  <si>
    <t>Childcare on non-domestic premisesCCR OnlyNorth Northamptonshire</t>
  </si>
  <si>
    <t>Childcare on non-domestic premisesCCR OnlyNorth West total</t>
  </si>
  <si>
    <t>Childcare on non-domestic premisesCCR OnlyNorth Yorkshire</t>
  </si>
  <si>
    <t>Childcare on non-domestic premisesCCR OnlyNottingham</t>
  </si>
  <si>
    <t>Childcare on non-domestic premisesCCR OnlyOxfordshire</t>
  </si>
  <si>
    <t>Childcare on non-domestic premisesCCR OnlyPortsmouth</t>
  </si>
  <si>
    <t>Childcare on non-domestic premisesCCR OnlyRedbridge</t>
  </si>
  <si>
    <t>Childcare on non-domestic premisesCCR OnlyRichmond upon Thames</t>
  </si>
  <si>
    <t>Childcare on non-domestic premisesCCR OnlySouth East total</t>
  </si>
  <si>
    <t>Childcare on non-domestic premisesCCR OnlySouth Gloucestershire</t>
  </si>
  <si>
    <t>Childcare on non-domestic premisesCCR OnlySouth West total</t>
  </si>
  <si>
    <t>Childcare on non-domestic premisesCCR OnlySurrey</t>
  </si>
  <si>
    <t>Childcare on non-domestic premisesCCR OnlySutton</t>
  </si>
  <si>
    <t>Childcare on non-domestic premisesCCR OnlyTower Hamlets</t>
  </si>
  <si>
    <t>Childcare on non-domestic premisesCCR OnlyWarwickshire</t>
  </si>
  <si>
    <t>Childcare on non-domestic premisesCCR OnlyWest Midlands total</t>
  </si>
  <si>
    <t>Childcare on non-domestic premisesCCR OnlyWest Northamptonshire</t>
  </si>
  <si>
    <t>Childcare on non-domestic premisesCCR OnlyWestmorland and Furness</t>
  </si>
  <si>
    <t>Childcare on non-domestic premisesCCR OnlyWindsor and Maidenhead</t>
  </si>
  <si>
    <t>Childcare on non-domestic premisesCCR OnlyYork</t>
  </si>
  <si>
    <t>Childcare on non-domestic premisesCCR OnlyYorkshire and The Humber total</t>
  </si>
  <si>
    <t>Childcare on non-domestic premisesEYR and CCRAll England total</t>
  </si>
  <si>
    <t>Childcare on non-domestic premisesEYR and CCRBarking and Dagenham</t>
  </si>
  <si>
    <t>Childcare on non-domestic premisesEYR and CCRBarnet</t>
  </si>
  <si>
    <t>Childcare on non-domestic premisesEYR and CCRBarnsley</t>
  </si>
  <si>
    <t>Childcare on non-domestic premisesEYR and CCRBath and North East Somerset</t>
  </si>
  <si>
    <t>Childcare on non-domestic premisesEYR and CCRBedford</t>
  </si>
  <si>
    <t>Childcare on non-domestic premisesEYR and CCRBexley</t>
  </si>
  <si>
    <t>Childcare on non-domestic premisesEYR and CCRBirmingham</t>
  </si>
  <si>
    <t>Childcare on non-domestic premisesEYR and CCRBlackburn with Darwen</t>
  </si>
  <si>
    <t>Childcare on non-domestic premisesEYR and CCRBlackpool</t>
  </si>
  <si>
    <t>Childcare on non-domestic premisesEYR and CCRBolton</t>
  </si>
  <si>
    <t>Childcare on non-domestic premisesEYR and CCRBournemouth, Christchurch &amp; Poole</t>
  </si>
  <si>
    <t>Childcare on non-domestic premisesEYR and CCRBracknell Forest</t>
  </si>
  <si>
    <t>Childcare on non-domestic premisesEYR and CCRBradford</t>
  </si>
  <si>
    <t>Childcare on non-domestic premisesEYR and CCRBrent</t>
  </si>
  <si>
    <t>Childcare on non-domestic premisesEYR and CCRBrighton and Hove</t>
  </si>
  <si>
    <t>Childcare on non-domestic premisesEYR and CCRBristol</t>
  </si>
  <si>
    <t>Childcare on non-domestic premisesEYR and CCRBromley</t>
  </si>
  <si>
    <t>Childcare on non-domestic premisesEYR and CCRBuckinghamshire</t>
  </si>
  <si>
    <t>Childcare on non-domestic premisesEYR and CCRBury</t>
  </si>
  <si>
    <t>Childcare on non-domestic premisesEYR and CCRCalderdale</t>
  </si>
  <si>
    <t>Childcare on non-domestic premisesEYR and CCRCambridgeshire</t>
  </si>
  <si>
    <t>Childcare on non-domestic premisesEYR and CCRCamden</t>
  </si>
  <si>
    <t>Childcare on non-domestic premisesEYR and CCRCentral Bedfordshire</t>
  </si>
  <si>
    <t>Childcare on non-domestic premisesEYR and CCRCheshire East</t>
  </si>
  <si>
    <t>Childcare on non-domestic premisesEYR and CCRCheshire West and Chester</t>
  </si>
  <si>
    <t>Childcare on non-domestic premisesEYR and CCRCornwall</t>
  </si>
  <si>
    <t>Childcare on non-domestic premisesEYR and CCRCoventry</t>
  </si>
  <si>
    <t>Childcare on non-domestic premisesEYR and CCRCroydon</t>
  </si>
  <si>
    <t>Childcare on non-domestic premisesEYR and CCRCumberland</t>
  </si>
  <si>
    <t>Childcare on non-domestic premisesEYR and CCRDarlington</t>
  </si>
  <si>
    <t>Childcare on non-domestic premisesEYR and CCRDerby</t>
  </si>
  <si>
    <t>Childcare on non-domestic premisesEYR and CCRDerbyshire</t>
  </si>
  <si>
    <t>Childcare on non-domestic premisesEYR and CCRDevon</t>
  </si>
  <si>
    <t>Childcare on non-domestic premisesEYR and CCRDoncaster</t>
  </si>
  <si>
    <t>Childcare on non-domestic premisesEYR and CCRDorset</t>
  </si>
  <si>
    <t>Childcare on non-domestic premisesEYR and CCRDudley</t>
  </si>
  <si>
    <t>Childcare on non-domestic premisesEYR and CCRDurham</t>
  </si>
  <si>
    <t>Childcare on non-domestic premisesEYR and CCREaling</t>
  </si>
  <si>
    <t>Childcare on non-domestic premisesEYR and CCREast Midlands total</t>
  </si>
  <si>
    <t>Childcare on non-domestic premisesEYR and CCREast of England total</t>
  </si>
  <si>
    <t>Childcare on non-domestic premisesEYR and CCREast Riding of Yorkshire</t>
  </si>
  <si>
    <t>Childcare on non-domestic premisesEYR and CCREast Sussex</t>
  </si>
  <si>
    <t>Childcare on non-domestic premisesEYR and CCREnfield</t>
  </si>
  <si>
    <t>Childcare on non-domestic premisesEYR and CCREssex</t>
  </si>
  <si>
    <t>Childcare on non-domestic premisesEYR and CCRGateshead</t>
  </si>
  <si>
    <t>Childcare on non-domestic premisesEYR and CCRGloucestershire</t>
  </si>
  <si>
    <t>Childcare on non-domestic premisesEYR and CCRGreenwich</t>
  </si>
  <si>
    <t>Childcare on non-domestic premisesEYR and CCRHackney</t>
  </si>
  <si>
    <t>Childcare on non-domestic premisesEYR and CCRHalton</t>
  </si>
  <si>
    <t>Childcare on non-domestic premisesEYR and CCRHammersmith and Fulham</t>
  </si>
  <si>
    <t>Childcare on non-domestic premisesEYR and CCRHampshire</t>
  </si>
  <si>
    <t>Childcare on non-domestic premisesEYR and CCRHaringey</t>
  </si>
  <si>
    <t>Childcare on non-domestic premisesEYR and CCRHarrow</t>
  </si>
  <si>
    <t>Childcare on non-domestic premisesEYR and CCRHartlepool</t>
  </si>
  <si>
    <t>Childcare on non-domestic premisesEYR and CCRHavering</t>
  </si>
  <si>
    <t>Childcare on non-domestic premisesEYR and CCRHerefordshire</t>
  </si>
  <si>
    <t>Childcare on non-domestic premisesEYR and CCRHertfordshire</t>
  </si>
  <si>
    <t>Childcare on non-domestic premisesEYR and CCRHillingdon</t>
  </si>
  <si>
    <t>Childcare on non-domestic premisesEYR and CCRHounslow</t>
  </si>
  <si>
    <t>Childcare on non-domestic premisesEYR and CCRIsle of Wight</t>
  </si>
  <si>
    <t>Childcare on non-domestic premisesEYR and CCRIslington</t>
  </si>
  <si>
    <t>Childcare on non-domestic premisesEYR and CCRKensington and Chelsea</t>
  </si>
  <si>
    <t>Childcare on non-domestic premisesEYR and CCRKent</t>
  </si>
  <si>
    <t>Childcare on non-domestic premisesEYR and CCRKingston upon Hull</t>
  </si>
  <si>
    <t>Childcare on non-domestic premisesEYR and CCRKingston upon Thames</t>
  </si>
  <si>
    <t>Childcare on non-domestic premisesEYR and CCRKirklees</t>
  </si>
  <si>
    <t>Childcare on non-domestic premisesEYR and CCRKnowsley</t>
  </si>
  <si>
    <t>Childcare on non-domestic premisesEYR and CCRLambeth</t>
  </si>
  <si>
    <t>Childcare on non-domestic premisesEYR and CCRLancashire</t>
  </si>
  <si>
    <t>Childcare on non-domestic premisesEYR and CCRLeeds</t>
  </si>
  <si>
    <t>Childcare on non-domestic premisesEYR and CCRLeicester</t>
  </si>
  <si>
    <t>Childcare on non-domestic premisesEYR and CCRLeicestershire</t>
  </si>
  <si>
    <t>Childcare on non-domestic premisesEYR and CCRLewisham</t>
  </si>
  <si>
    <t>Childcare on non-domestic premisesEYR and CCRLincolnshire</t>
  </si>
  <si>
    <t>Childcare on non-domestic premisesEYR and CCRLiverpool</t>
  </si>
  <si>
    <t>Childcare on non-domestic premisesEYR and CCRLondon total</t>
  </si>
  <si>
    <t>Childcare on non-domestic premisesEYR and CCRLuton</t>
  </si>
  <si>
    <t>Childcare on non-domestic premisesEYR and CCRManchester</t>
  </si>
  <si>
    <t>Childcare on non-domestic premisesEYR and CCRMedway</t>
  </si>
  <si>
    <t>Childcare on non-domestic premisesEYR and CCRMerton</t>
  </si>
  <si>
    <t>Childcare on non-domestic premisesEYR and CCRMiddlesbrough</t>
  </si>
  <si>
    <t>Childcare on non-domestic premisesEYR and CCRMilton Keynes</t>
  </si>
  <si>
    <t>Childcare on non-domestic premisesEYR and CCRNewcastle upon Tyne</t>
  </si>
  <si>
    <t>Childcare on non-domestic premisesEYR and CCRNewham</t>
  </si>
  <si>
    <t>Childcare on non-domestic premisesEYR and CCRNorfolk</t>
  </si>
  <si>
    <t>Childcare on non-domestic premisesEYR and CCRNorth East Lincolnshire</t>
  </si>
  <si>
    <t>Childcare on non-domestic premisesEYR and CCRNorth East total</t>
  </si>
  <si>
    <t>Childcare on non-domestic premisesEYR and CCRNorth Lincolnshire</t>
  </si>
  <si>
    <t>Childcare on non-domestic premisesEYR and CCRNorth Northamptonshire</t>
  </si>
  <si>
    <t>Childcare on non-domestic premisesEYR and CCRNorth Somerset</t>
  </si>
  <si>
    <t>Childcare on non-domestic premisesEYR and CCRNorth Tyneside</t>
  </si>
  <si>
    <t>Childcare on non-domestic premisesEYR and CCRNorth West total</t>
  </si>
  <si>
    <t>Childcare on non-domestic premisesEYR and CCRNorth Yorkshire</t>
  </si>
  <si>
    <t>Childcare on non-domestic premisesEYR and CCRNorthumberland</t>
  </si>
  <si>
    <t>Childcare on non-domestic premisesEYR and CCRNottingham</t>
  </si>
  <si>
    <t>Childcare on non-domestic premisesEYR and CCRNottinghamshire</t>
  </si>
  <si>
    <t>Childcare on non-domestic premisesEYR and CCROldham</t>
  </si>
  <si>
    <t>Childcare on non-domestic premisesEYR and CCROxfordshire</t>
  </si>
  <si>
    <t>Childcare on non-domestic premisesEYR and CCRPeterborough</t>
  </si>
  <si>
    <t>Childcare on non-domestic premisesEYR and CCRPlymouth</t>
  </si>
  <si>
    <t>Childcare on non-domestic premisesEYR and CCRPortsmouth</t>
  </si>
  <si>
    <t>Childcare on non-domestic premisesEYR and CCRReading</t>
  </si>
  <si>
    <t>Childcare on non-domestic premisesEYR and CCRRedbridge</t>
  </si>
  <si>
    <t>Childcare on non-domestic premisesEYR and CCRRedcar and Cleveland</t>
  </si>
  <si>
    <t>Childcare on non-domestic premisesEYR and CCRRichmond upon Thames</t>
  </si>
  <si>
    <t>Childcare on non-domestic premisesEYR and CCRRochdale</t>
  </si>
  <si>
    <t>Childcare on non-domestic premisesEYR and CCRRotherham</t>
  </si>
  <si>
    <t>Childcare on non-domestic premisesEYR and CCRRutland</t>
  </si>
  <si>
    <t>Childcare on non-domestic premisesEYR and CCRSalford</t>
  </si>
  <si>
    <t>Childcare on non-domestic premisesEYR and CCRSandwell</t>
  </si>
  <si>
    <t>Childcare on non-domestic premisesEYR and CCRSefton</t>
  </si>
  <si>
    <t>Childcare on non-domestic premisesEYR and CCRSheffield</t>
  </si>
  <si>
    <t>Childcare on non-domestic premisesEYR and CCRShropshire</t>
  </si>
  <si>
    <t>Childcare on non-domestic premisesEYR and CCRSlough</t>
  </si>
  <si>
    <t>Childcare on non-domestic premisesEYR and CCRSolihull</t>
  </si>
  <si>
    <t>Childcare on non-domestic premisesEYR and CCRSomerset</t>
  </si>
  <si>
    <t>Childcare on non-domestic premisesEYR and CCRSouth East total</t>
  </si>
  <si>
    <t>Childcare on non-domestic premisesEYR and CCRSouth Gloucestershire</t>
  </si>
  <si>
    <t>Childcare on non-domestic premisesEYR and CCRSouth Tyneside</t>
  </si>
  <si>
    <t>Childcare on non-domestic premisesEYR and CCRSouth West total</t>
  </si>
  <si>
    <t>Childcare on non-domestic premisesEYR and CCRSouthampton</t>
  </si>
  <si>
    <t>Childcare on non-domestic premisesEYR and CCRSouthend on Sea</t>
  </si>
  <si>
    <t>Childcare on non-domestic premisesEYR and CCRSouthwark</t>
  </si>
  <si>
    <t>Childcare on non-domestic premisesEYR and CCRSt Helens</t>
  </si>
  <si>
    <t>Childcare on non-domestic premisesEYR and CCRStaffordshire</t>
  </si>
  <si>
    <t>Childcare on non-domestic premisesEYR and CCRStockport</t>
  </si>
  <si>
    <t>Childcare on non-domestic premisesEYR and CCRStockton-on-Tees</t>
  </si>
  <si>
    <t>Childcare on non-domestic premisesEYR and CCRStoke-on-Trent</t>
  </si>
  <si>
    <t>Childcare on non-domestic premisesEYR and CCRSuffolk</t>
  </si>
  <si>
    <t>Childcare on non-domestic premisesEYR and CCRSunderland</t>
  </si>
  <si>
    <t>Childcare on non-domestic premisesEYR and CCRSurrey</t>
  </si>
  <si>
    <t>Childcare on non-domestic premisesEYR and CCRSutton</t>
  </si>
  <si>
    <t>Childcare on non-domestic premisesEYR and CCRSwindon</t>
  </si>
  <si>
    <t>Childcare on non-domestic premisesEYR and CCRTameside</t>
  </si>
  <si>
    <t>Childcare on non-domestic premisesEYR and CCRTelford and Wrekin</t>
  </si>
  <si>
    <t>Childcare on non-domestic premisesEYR and CCRThurrock</t>
  </si>
  <si>
    <t>Childcare on non-domestic premisesEYR and CCRTorbay</t>
  </si>
  <si>
    <t>Childcare on non-domestic premisesEYR and CCRTower Hamlets</t>
  </si>
  <si>
    <t>Childcare on non-domestic premisesEYR and CCRTrafford</t>
  </si>
  <si>
    <t>Childcare on non-domestic premisesEYR and CCRWakefield</t>
  </si>
  <si>
    <t>Childcare on non-domestic premisesEYR and CCRWalsall</t>
  </si>
  <si>
    <t>Childcare on non-domestic premisesEYR and CCRWaltham Forest</t>
  </si>
  <si>
    <t>Childcare on non-domestic premisesEYR and CCRWandsworth</t>
  </si>
  <si>
    <t>Childcare on non-domestic premisesEYR and CCRWarrington</t>
  </si>
  <si>
    <t>Childcare on non-domestic premisesEYR and CCRWarwickshire</t>
  </si>
  <si>
    <t>Childcare on non-domestic premisesEYR and CCRWest Berkshire</t>
  </si>
  <si>
    <t>Childcare on non-domestic premisesEYR and CCRWest Midlands total</t>
  </si>
  <si>
    <t>Childcare on non-domestic premisesEYR and CCRWest Northamptonshire</t>
  </si>
  <si>
    <t>Childcare on non-domestic premisesEYR and CCRWest Sussex</t>
  </si>
  <si>
    <t>Childcare on non-domestic premisesEYR and CCRWestminster</t>
  </si>
  <si>
    <t>Childcare on non-domestic premisesEYR and CCRWestmorland and Furness</t>
  </si>
  <si>
    <t>Childcare on non-domestic premisesEYR and CCRWigan</t>
  </si>
  <si>
    <t>Childcare on non-domestic premisesEYR and CCRWiltshire</t>
  </si>
  <si>
    <t>Childcare on non-domestic premisesEYR and CCRWindsor and Maidenhead</t>
  </si>
  <si>
    <t>Childcare on non-domestic premisesEYR and CCRWirral</t>
  </si>
  <si>
    <t>Childcare on non-domestic premisesEYR and CCRWokingham</t>
  </si>
  <si>
    <t>Childcare on non-domestic premisesEYR and CCRWolverhampton</t>
  </si>
  <si>
    <t>Childcare on non-domestic premisesEYR and CCRWorcestershire</t>
  </si>
  <si>
    <t>Childcare on non-domestic premisesEYR and CCRYork</t>
  </si>
  <si>
    <t>Childcare on non-domestic premisesEYR and CCRYorkshire and The Humber total</t>
  </si>
  <si>
    <t>Childcare on non-domestic premisesEYR and VCRAll England total</t>
  </si>
  <si>
    <t>Childcare on non-domestic premisesEYR and VCRBarking and Dagenham</t>
  </si>
  <si>
    <t>Childcare on non-domestic premisesEYR and VCRBirmingham</t>
  </si>
  <si>
    <t>Childcare on non-domestic premisesEYR and VCRBournemouth, Christchurch &amp; Poole</t>
  </si>
  <si>
    <t>Childcare on non-domestic premisesEYR and VCRBristol</t>
  </si>
  <si>
    <t>Childcare on non-domestic premisesEYR and VCRBromley</t>
  </si>
  <si>
    <t>Childcare on non-domestic premisesEYR and VCRDerbyshire</t>
  </si>
  <si>
    <t>Childcare on non-domestic premisesEYR and VCREast Midlands total</t>
  </si>
  <si>
    <t>Childcare on non-domestic premisesEYR and VCREast of England total</t>
  </si>
  <si>
    <t>Childcare on non-domestic premisesEYR and VCREast Riding of Yorkshire</t>
  </si>
  <si>
    <t>Childcare on non-domestic premisesEYR and VCREssex</t>
  </si>
  <si>
    <t>Childcare on non-domestic premisesEYR and VCRGloucestershire</t>
  </si>
  <si>
    <t>Childcare on non-domestic premisesEYR and VCRHampshire</t>
  </si>
  <si>
    <t>Childcare on non-domestic premisesEYR and VCRHartlepool</t>
  </si>
  <si>
    <t>Childcare on non-domestic premisesEYR and VCRKent</t>
  </si>
  <si>
    <t>Childcare on non-domestic premisesEYR and VCRLeeds</t>
  </si>
  <si>
    <t>Childcare on non-domestic premisesEYR and VCRLewisham</t>
  </si>
  <si>
    <t>Childcare on non-domestic premisesEYR and VCRLondon total</t>
  </si>
  <si>
    <t>Childcare on non-domestic premisesEYR and VCRMilton Keynes</t>
  </si>
  <si>
    <t>Childcare on non-domestic premisesEYR and VCRNewcastle upon Tyne</t>
  </si>
  <si>
    <t>Childcare on non-domestic premisesEYR and VCRNorth East total</t>
  </si>
  <si>
    <t>Childcare on non-domestic premisesEYR and VCRNorth West total</t>
  </si>
  <si>
    <t>Childcare on non-domestic premisesEYR and VCRNorth Yorkshire</t>
  </si>
  <si>
    <t>Childcare on non-domestic premisesEYR and VCRNorthumberland</t>
  </si>
  <si>
    <t>Childcare on non-domestic premisesEYR and VCROldham</t>
  </si>
  <si>
    <t>Childcare on non-domestic premisesEYR and VCROxfordshire</t>
  </si>
  <si>
    <t>Childcare on non-domestic premisesEYR and VCRRochdale</t>
  </si>
  <si>
    <t>Childcare on non-domestic premisesEYR and VCRSalford</t>
  </si>
  <si>
    <t>Childcare on non-domestic premisesEYR and VCRSouth East total</t>
  </si>
  <si>
    <t>Childcare on non-domestic premisesEYR and VCRSouth Gloucestershire</t>
  </si>
  <si>
    <t>Childcare on non-domestic premisesEYR and VCRSouth West total</t>
  </si>
  <si>
    <t>Childcare on non-domestic premisesEYR and VCRSuffolk</t>
  </si>
  <si>
    <t>Childcare on non-domestic premisesEYR and VCRSunderland</t>
  </si>
  <si>
    <t>Childcare on non-domestic premisesEYR and VCRSurrey</t>
  </si>
  <si>
    <t>Childcare on non-domestic premisesEYR and VCRWandsworth</t>
  </si>
  <si>
    <t>Childcare on non-domestic premisesEYR and VCRWest Berkshire</t>
  </si>
  <si>
    <t>Childcare on non-domestic premisesEYR and VCRWest Midlands total</t>
  </si>
  <si>
    <t>Childcare on non-domestic premisesEYR and VCRWest Sussex</t>
  </si>
  <si>
    <t>Childcare on non-domestic premisesEYR and VCRWestminster</t>
  </si>
  <si>
    <t>Childcare on non-domestic premisesEYR and VCRWiltshire</t>
  </si>
  <si>
    <t>Childcare on non-domestic premisesEYR and VCRYorkshire and The Humber total</t>
  </si>
  <si>
    <t>Childcare on non-domestic premisesEYR onlyAll England total</t>
  </si>
  <si>
    <t>Childcare on non-domestic premisesEYR onlyBarking and Dagenham</t>
  </si>
  <si>
    <t>Childcare on non-domestic premisesEYR onlyBarnet</t>
  </si>
  <si>
    <t>Childcare on non-domestic premisesEYR onlyBarnsley</t>
  </si>
  <si>
    <t>Childcare on non-domestic premisesEYR onlyBath and North East Somerset</t>
  </si>
  <si>
    <t>Childcare on non-domestic premisesEYR onlyBedford</t>
  </si>
  <si>
    <t>Childcare on non-domestic premisesEYR onlyBexley</t>
  </si>
  <si>
    <t>Childcare on non-domestic premisesEYR onlyBirmingham</t>
  </si>
  <si>
    <t>Childcare on non-domestic premisesEYR onlyBlackburn with Darwen</t>
  </si>
  <si>
    <t>Childcare on non-domestic premisesEYR onlyBlackpool</t>
  </si>
  <si>
    <t>Childcare on non-domestic premisesEYR onlyBolton</t>
  </si>
  <si>
    <t>Childcare on non-domestic premisesEYR onlyBournemouth, Christchurch &amp; Poole</t>
  </si>
  <si>
    <t>Childcare on non-domestic premisesEYR onlyBracknell Forest</t>
  </si>
  <si>
    <t>Childcare on non-domestic premisesEYR onlyBradford</t>
  </si>
  <si>
    <t>Childcare on non-domestic premisesEYR onlyBrent</t>
  </si>
  <si>
    <t>Childcare on non-domestic premisesEYR onlyBrighton and Hove</t>
  </si>
  <si>
    <t>Childcare on non-domestic premisesEYR onlyBristol</t>
  </si>
  <si>
    <t>Childcare on non-domestic premisesEYR onlyBromley</t>
  </si>
  <si>
    <t>Childcare on non-domestic premisesEYR onlyBuckinghamshire</t>
  </si>
  <si>
    <t>Childcare on non-domestic premisesEYR onlyBury</t>
  </si>
  <si>
    <t>Childcare on non-domestic premisesEYR onlyCalderdale</t>
  </si>
  <si>
    <t>Childcare on non-domestic premisesEYR onlyCambridgeshire</t>
  </si>
  <si>
    <t>Childcare on non-domestic premisesEYR onlyCamden</t>
  </si>
  <si>
    <t>Childcare on non-domestic premisesEYR onlyCentral Bedfordshire</t>
  </si>
  <si>
    <t>Childcare on non-domestic premisesEYR onlyCheshire East</t>
  </si>
  <si>
    <t>Childcare on non-domestic premisesEYR onlyCheshire West and Chester</t>
  </si>
  <si>
    <t>Childcare on non-domestic premisesEYR onlyCity of London</t>
  </si>
  <si>
    <t>Childcare on non-domestic premisesEYR onlyCornwall</t>
  </si>
  <si>
    <t>Childcare on non-domestic premisesEYR onlyCoventry</t>
  </si>
  <si>
    <t>Childcare on non-domestic premisesEYR onlyCroydon</t>
  </si>
  <si>
    <t>Childcare on non-domestic premisesEYR onlyCumberland</t>
  </si>
  <si>
    <t>Childcare on non-domestic premisesEYR onlyDarlington</t>
  </si>
  <si>
    <t>Childcare on non-domestic premisesEYR onlyDerby</t>
  </si>
  <si>
    <t>Childcare on non-domestic premisesEYR onlyDerbyshire</t>
  </si>
  <si>
    <t>Childcare on non-domestic premisesEYR onlyDevon</t>
  </si>
  <si>
    <t>Childcare on non-domestic premisesEYR onlyDoncaster</t>
  </si>
  <si>
    <t>Childcare on non-domestic premisesEYR onlyDorset</t>
  </si>
  <si>
    <t>Childcare on non-domestic premisesEYR onlyDudley</t>
  </si>
  <si>
    <t>Childcare on non-domestic premisesEYR onlyDurham</t>
  </si>
  <si>
    <t>Childcare on non-domestic premisesEYR onlyEaling</t>
  </si>
  <si>
    <t>Childcare on non-domestic premisesEYR onlyEast Midlands total</t>
  </si>
  <si>
    <t>Childcare on non-domestic premisesEYR onlyEast of England total</t>
  </si>
  <si>
    <t>Childcare on non-domestic premisesEYR onlyEast Riding of Yorkshire</t>
  </si>
  <si>
    <t>Childcare on non-domestic premisesEYR onlyEast Sussex</t>
  </si>
  <si>
    <t>Childcare on non-domestic premisesEYR onlyEnfield</t>
  </si>
  <si>
    <t>Childcare on non-domestic premisesEYR onlyEssex</t>
  </si>
  <si>
    <t>Childcare on non-domestic premisesEYR onlyGateshead</t>
  </si>
  <si>
    <t>Childcare on non-domestic premisesEYR onlyGloucestershire</t>
  </si>
  <si>
    <t>Childcare on non-domestic premisesEYR onlyGreenwich</t>
  </si>
  <si>
    <t>Childcare on non-domestic premisesEYR onlyHackney</t>
  </si>
  <si>
    <t>Childcare on non-domestic premisesEYR onlyHalton</t>
  </si>
  <si>
    <t>Childcare on non-domestic premisesEYR onlyHammersmith and Fulham</t>
  </si>
  <si>
    <t>Childcare on non-domestic premisesEYR onlyHampshire</t>
  </si>
  <si>
    <t>Childcare on non-domestic premisesEYR onlyHaringey</t>
  </si>
  <si>
    <t>Childcare on non-domestic premisesEYR onlyHarrow</t>
  </si>
  <si>
    <t>Childcare on non-domestic premisesEYR onlyHartlepool</t>
  </si>
  <si>
    <t>Childcare on non-domestic premisesEYR onlyHavering</t>
  </si>
  <si>
    <t>Childcare on non-domestic premisesEYR onlyHerefordshire</t>
  </si>
  <si>
    <t>Childcare on non-domestic premisesEYR onlyHertfordshire</t>
  </si>
  <si>
    <t>Childcare on non-domestic premisesEYR onlyHillingdon</t>
  </si>
  <si>
    <t>Childcare on non-domestic premisesEYR onlyHounslow</t>
  </si>
  <si>
    <t>Childcare on non-domestic premisesEYR onlyIsle of Wight</t>
  </si>
  <si>
    <t>Childcare on non-domestic premisesEYR onlyIslington</t>
  </si>
  <si>
    <t>Childcare on non-domestic premisesEYR onlyKensington and Chelsea</t>
  </si>
  <si>
    <t>Childcare on non-domestic premisesEYR onlyKent</t>
  </si>
  <si>
    <t>Childcare on non-domestic premisesEYR onlyKingston upon Hull</t>
  </si>
  <si>
    <t>Childcare on non-domestic premisesEYR onlyKingston upon Thames</t>
  </si>
  <si>
    <t>Childcare on non-domestic premisesEYR onlyKirklees</t>
  </si>
  <si>
    <t>Childcare on non-domestic premisesEYR onlyKnowsley</t>
  </si>
  <si>
    <t>Childcare on non-domestic premisesEYR onlyLambeth</t>
  </si>
  <si>
    <t>Childcare on non-domestic premisesEYR onlyLancashire</t>
  </si>
  <si>
    <t>Childcare on non-domestic premisesEYR onlyLeeds</t>
  </si>
  <si>
    <t>Childcare on non-domestic premisesEYR onlyLeicester</t>
  </si>
  <si>
    <t>Childcare on non-domestic premisesEYR onlyLeicestershire</t>
  </si>
  <si>
    <t>Childcare on non-domestic premisesEYR onlyLewisham</t>
  </si>
  <si>
    <t>Childcare on non-domestic premisesEYR onlyLincolnshire</t>
  </si>
  <si>
    <t>Childcare on non-domestic premisesEYR onlyLiverpool</t>
  </si>
  <si>
    <t>Childcare on non-domestic premisesEYR onlyLondon total</t>
  </si>
  <si>
    <t>Childcare on non-domestic premisesEYR onlyLuton</t>
  </si>
  <si>
    <t>Childcare on non-domestic premisesEYR onlyManchester</t>
  </si>
  <si>
    <t>Childcare on non-domestic premisesEYR onlyMedway</t>
  </si>
  <si>
    <t>Childcare on non-domestic premisesEYR onlyMerton</t>
  </si>
  <si>
    <t>Childcare on non-domestic premisesEYR onlyMiddlesbrough</t>
  </si>
  <si>
    <t>Childcare on non-domestic premisesEYR onlyMilton Keynes</t>
  </si>
  <si>
    <t>Childcare on non-domestic premisesEYR onlyNewcastle upon Tyne</t>
  </si>
  <si>
    <t>Childcare on non-domestic premisesEYR onlyNewham</t>
  </si>
  <si>
    <t>Childcare on non-domestic premisesEYR onlyNorfolk</t>
  </si>
  <si>
    <t>Childcare on non-domestic premisesEYR onlyNorth East Lincolnshire</t>
  </si>
  <si>
    <t>Childcare on non-domestic premisesEYR onlyNorth East total</t>
  </si>
  <si>
    <t>Childcare on non-domestic premisesEYR onlyNorth Lincolnshire</t>
  </si>
  <si>
    <t>Childcare on non-domestic premisesEYR onlyNorth Northamptonshire</t>
  </si>
  <si>
    <t>Childcare on non-domestic premisesEYR onlyNorth Somerset</t>
  </si>
  <si>
    <t>Childcare on non-domestic premisesEYR onlyNorth Tyneside</t>
  </si>
  <si>
    <t>Childcare on non-domestic premisesEYR onlyNorth West total</t>
  </si>
  <si>
    <t>Childcare on non-domestic premisesEYR onlyNorth Yorkshire</t>
  </si>
  <si>
    <t>Childcare on non-domestic premisesEYR onlyNorthumberland</t>
  </si>
  <si>
    <t>Childcare on non-domestic premisesEYR onlyNottingham</t>
  </si>
  <si>
    <t>Childcare on non-domestic premisesEYR onlyNottinghamshire</t>
  </si>
  <si>
    <t>Childcare on non-domestic premisesEYR onlyOldham</t>
  </si>
  <si>
    <t>Childcare on non-domestic premisesEYR onlyOxfordshire</t>
  </si>
  <si>
    <t>Childcare on non-domestic premisesEYR onlyPeterborough</t>
  </si>
  <si>
    <t>Childcare on non-domestic premisesEYR onlyPlymouth</t>
  </si>
  <si>
    <t>Childcare on non-domestic premisesEYR onlyPortsmouth</t>
  </si>
  <si>
    <t>Childcare on non-domestic premisesEYR onlyReading</t>
  </si>
  <si>
    <t>Childcare on non-domestic premisesEYR onlyRedbridge</t>
  </si>
  <si>
    <t>Childcare on non-domestic premisesEYR onlyRedcar and Cleveland</t>
  </si>
  <si>
    <t>Childcare on non-domestic premisesEYR onlyRichmond upon Thames</t>
  </si>
  <si>
    <t>Childcare on non-domestic premisesEYR onlyRochdale</t>
  </si>
  <si>
    <t>Childcare on non-domestic premisesEYR onlyRotherham</t>
  </si>
  <si>
    <t>Childcare on non-domestic premisesEYR onlyRutland</t>
  </si>
  <si>
    <t>Childcare on non-domestic premisesEYR onlySalford</t>
  </si>
  <si>
    <t>Childcare on non-domestic premisesEYR onlySandwell</t>
  </si>
  <si>
    <t>Childcare on non-domestic premisesEYR onlySefton</t>
  </si>
  <si>
    <t>Childcare on non-domestic premisesEYR onlySheffield</t>
  </si>
  <si>
    <t>Childcare on non-domestic premisesEYR onlyShropshire</t>
  </si>
  <si>
    <t>Childcare on non-domestic premisesEYR onlySlough</t>
  </si>
  <si>
    <t>Childcare on non-domestic premisesEYR onlySolihull</t>
  </si>
  <si>
    <t>Childcare on non-domestic premisesEYR onlySomerset</t>
  </si>
  <si>
    <t>Childcare on non-domestic premisesEYR onlySouth East total</t>
  </si>
  <si>
    <t>Childcare on non-domestic premisesEYR onlySouth Gloucestershire</t>
  </si>
  <si>
    <t>Childcare on non-domestic premisesEYR onlySouth Tyneside</t>
  </si>
  <si>
    <t>Childcare on non-domestic premisesEYR onlySouth West total</t>
  </si>
  <si>
    <t>Childcare on non-domestic premisesEYR onlySouthampton</t>
  </si>
  <si>
    <t>Childcare on non-domestic premisesEYR onlySouthend on Sea</t>
  </si>
  <si>
    <t>Childcare on non-domestic premisesEYR onlySouthwark</t>
  </si>
  <si>
    <t>Childcare on non-domestic premisesEYR onlySt Helens</t>
  </si>
  <si>
    <t>Childcare on non-domestic premisesEYR onlyStaffordshire</t>
  </si>
  <si>
    <t>Childcare on non-domestic premisesEYR onlyStockport</t>
  </si>
  <si>
    <t>Childcare on non-domestic premisesEYR onlyStockton-on-Tees</t>
  </si>
  <si>
    <t>Childcare on non-domestic premisesEYR onlyStoke-on-Trent</t>
  </si>
  <si>
    <t>Childcare on non-domestic premisesEYR onlySuffolk</t>
  </si>
  <si>
    <t>Childcare on non-domestic premisesEYR onlySunderland</t>
  </si>
  <si>
    <t>Childcare on non-domestic premisesEYR onlySurrey</t>
  </si>
  <si>
    <t>Childcare on non-domestic premisesEYR onlySutton</t>
  </si>
  <si>
    <t>Childcare on non-domestic premisesEYR onlySwindon</t>
  </si>
  <si>
    <t>Childcare on non-domestic premisesEYR onlyTameside</t>
  </si>
  <si>
    <t>Childcare on non-domestic premisesEYR onlyTelford and Wrekin</t>
  </si>
  <si>
    <t>Childcare on non-domestic premisesEYR onlyThurrock</t>
  </si>
  <si>
    <t>Childcare on non-domestic premisesEYR onlyTorbay</t>
  </si>
  <si>
    <t>Childcare on non-domestic premisesEYR onlyTower Hamlets</t>
  </si>
  <si>
    <t>Childcare on non-domestic premisesEYR onlyTrafford</t>
  </si>
  <si>
    <t>Childcare on non-domestic premisesEYR onlyWakefield</t>
  </si>
  <si>
    <t>Childcare on non-domestic premisesEYR onlyWalsall</t>
  </si>
  <si>
    <t>Childcare on non-domestic premisesEYR onlyWaltham Forest</t>
  </si>
  <si>
    <t>Childcare on non-domestic premisesEYR onlyWandsworth</t>
  </si>
  <si>
    <t>Childcare on non-domestic premisesEYR onlyWarrington</t>
  </si>
  <si>
    <t>Childcare on non-domestic premisesEYR onlyWarwickshire</t>
  </si>
  <si>
    <t>Childcare on non-domestic premisesEYR onlyWest Berkshire</t>
  </si>
  <si>
    <t>Childcare on non-domestic premisesEYR onlyWest Midlands total</t>
  </si>
  <si>
    <t>Childcare on non-domestic premisesEYR onlyWest Northamptonshire</t>
  </si>
  <si>
    <t>Childcare on non-domestic premisesEYR onlyWest Sussex</t>
  </si>
  <si>
    <t>Childcare on non-domestic premisesEYR onlyWestminster</t>
  </si>
  <si>
    <t>Childcare on non-domestic premisesEYR onlyWestmorland and Furness</t>
  </si>
  <si>
    <t>Childcare on non-domestic premisesEYR onlyWigan</t>
  </si>
  <si>
    <t>Childcare on non-domestic premisesEYR onlyWiltshire</t>
  </si>
  <si>
    <t>Childcare on non-domestic premisesEYR onlyWindsor and Maidenhead</t>
  </si>
  <si>
    <t>Childcare on non-domestic premisesEYR onlyWirral</t>
  </si>
  <si>
    <t>Childcare on non-domestic premisesEYR onlyWokingham</t>
  </si>
  <si>
    <t>Childcare on non-domestic premisesEYR onlyWolverhampton</t>
  </si>
  <si>
    <t>Childcare on non-domestic premisesEYR onlyWorcestershire</t>
  </si>
  <si>
    <t>Childcare on non-domestic premisesEYR onlyYork</t>
  </si>
  <si>
    <t>Childcare on non-domestic premisesEYR onlyYorkshire and The Humber total</t>
  </si>
  <si>
    <t>Childcare on non-domestic premisesEYR, CCR and VCRAll England total</t>
  </si>
  <si>
    <t>Childcare on non-domestic premisesEYR, CCR and VCRBarking and Dagenham</t>
  </si>
  <si>
    <t>Childcare on non-domestic premisesEYR, CCR and VCRBarnet</t>
  </si>
  <si>
    <t>Childcare on non-domestic premisesEYR, CCR and VCRBarnsley</t>
  </si>
  <si>
    <t>Childcare on non-domestic premisesEYR, CCR and VCRBath and North East Somerset</t>
  </si>
  <si>
    <t>Childcare on non-domestic premisesEYR, CCR and VCRBedford</t>
  </si>
  <si>
    <t>Childcare on non-domestic premisesEYR, CCR and VCRBexley</t>
  </si>
  <si>
    <t>Childcare on non-domestic premisesEYR, CCR and VCRBirmingham</t>
  </si>
  <si>
    <t>Childcare on non-domestic premisesEYR, CCR and VCRBlackburn with Darwen</t>
  </si>
  <si>
    <t>Childcare on non-domestic premisesEYR, CCR and VCRBlackpool</t>
  </si>
  <si>
    <t>Childcare on non-domestic premisesEYR, CCR and VCRBolton</t>
  </si>
  <si>
    <t>Childcare on non-domestic premisesEYR, CCR and VCRBournemouth, Christchurch &amp; Poole</t>
  </si>
  <si>
    <t>Childcare on non-domestic premisesEYR, CCR and VCRBracknell Forest</t>
  </si>
  <si>
    <t>Childcare on non-domestic premisesEYR, CCR and VCRBradford</t>
  </si>
  <si>
    <t>Childcare on non-domestic premisesEYR, CCR and VCRBrent</t>
  </si>
  <si>
    <t>Childcare on non-domestic premisesEYR, CCR and VCRBrighton and Hove</t>
  </si>
  <si>
    <t>Childcare on non-domestic premisesEYR, CCR and VCRBristol</t>
  </si>
  <si>
    <t>Childcare on non-domestic premisesEYR, CCR and VCRBromley</t>
  </si>
  <si>
    <t>Childcare on non-domestic premisesEYR, CCR and VCRBuckinghamshire</t>
  </si>
  <si>
    <t>Childcare on non-domestic premisesEYR, CCR and VCRBury</t>
  </si>
  <si>
    <t>Childcare on non-domestic premisesEYR, CCR and VCRCalderdale</t>
  </si>
  <si>
    <t>Childcare on non-domestic premisesEYR, CCR and VCRCambridgeshire</t>
  </si>
  <si>
    <t>Childcare on non-domestic premisesEYR, CCR and VCRCamden</t>
  </si>
  <si>
    <t>Childcare on non-domestic premisesEYR, CCR and VCRCentral Bedfordshire</t>
  </si>
  <si>
    <t>Childcare on non-domestic premisesEYR, CCR and VCRCheshire East</t>
  </si>
  <si>
    <t>Childcare on non-domestic premisesEYR, CCR and VCRCheshire West and Chester</t>
  </si>
  <si>
    <t>Childcare on non-domestic premisesEYR, CCR and VCRCity of London</t>
  </si>
  <si>
    <t>Childcare on non-domestic premisesEYR, CCR and VCRCornwall</t>
  </si>
  <si>
    <t>Childcare on non-domestic premisesEYR, CCR and VCRCoventry</t>
  </si>
  <si>
    <t>Childcare on non-domestic premisesEYR, CCR and VCRCroydon</t>
  </si>
  <si>
    <t>Childcare on non-domestic premisesEYR, CCR and VCRCumberland</t>
  </si>
  <si>
    <t>Childcare on non-domestic premisesEYR, CCR and VCRDarlington</t>
  </si>
  <si>
    <t>Childcare on non-domestic premisesEYR, CCR and VCRDerby</t>
  </si>
  <si>
    <t>Childcare on non-domestic premisesEYR, CCR and VCRDerbyshire</t>
  </si>
  <si>
    <t>Childcare on non-domestic premisesEYR, CCR and VCRDevon</t>
  </si>
  <si>
    <t>Childcare on non-domestic premisesEYR, CCR and VCRDoncaster</t>
  </si>
  <si>
    <t>Childcare on non-domestic premisesEYR, CCR and VCRDorset</t>
  </si>
  <si>
    <t>Childcare on non-domestic premisesEYR, CCR and VCRDudley</t>
  </si>
  <si>
    <t>Childcare on non-domestic premisesEYR, CCR and VCRDurham</t>
  </si>
  <si>
    <t>Childcare on non-domestic premisesEYR, CCR and VCREaling</t>
  </si>
  <si>
    <t>Childcare on non-domestic premisesEYR, CCR and VCREast Midlands total</t>
  </si>
  <si>
    <t>Childcare on non-domestic premisesEYR, CCR and VCREast of England total</t>
  </si>
  <si>
    <t>Childcare on non-domestic premisesEYR, CCR and VCREast Riding of Yorkshire</t>
  </si>
  <si>
    <t>Childcare on non-domestic premisesEYR, CCR and VCREast Sussex</t>
  </si>
  <si>
    <t>Childcare on non-domestic premisesEYR, CCR and VCREnfield</t>
  </si>
  <si>
    <t>Childcare on non-domestic premisesEYR, CCR and VCREssex</t>
  </si>
  <si>
    <t>Childcare on non-domestic premisesEYR, CCR and VCRGateshead</t>
  </si>
  <si>
    <t>Childcare on non-domestic premisesEYR, CCR and VCRGloucestershire</t>
  </si>
  <si>
    <t>Childcare on non-domestic premisesEYR, CCR and VCRGreenwich</t>
  </si>
  <si>
    <t>Childcare on non-domestic premisesEYR, CCR and VCRHackney</t>
  </si>
  <si>
    <t>Childcare on non-domestic premisesEYR, CCR and VCRHalton</t>
  </si>
  <si>
    <t>Childcare on non-domestic premisesEYR, CCR and VCRHammersmith and Fulham</t>
  </si>
  <si>
    <t>Childcare on non-domestic premisesEYR, CCR and VCRHampshire</t>
  </si>
  <si>
    <t>Childcare on non-domestic premisesEYR, CCR and VCRHaringey</t>
  </si>
  <si>
    <t>Childcare on non-domestic premisesEYR, CCR and VCRHarrow</t>
  </si>
  <si>
    <t>Childcare on non-domestic premisesEYR, CCR and VCRHartlepool</t>
  </si>
  <si>
    <t>Childcare on non-domestic premisesEYR, CCR and VCRHavering</t>
  </si>
  <si>
    <t>Childcare on non-domestic premisesEYR, CCR and VCRHerefordshire</t>
  </si>
  <si>
    <t>Childcare on non-domestic premisesEYR, CCR and VCRHertfordshire</t>
  </si>
  <si>
    <t>Childcare on non-domestic premisesEYR, CCR and VCRHillingdon</t>
  </si>
  <si>
    <t>Childcare on non-domestic premisesEYR, CCR and VCRHounslow</t>
  </si>
  <si>
    <t>Childcare on non-domestic premisesEYR, CCR and VCRIsle of Wight</t>
  </si>
  <si>
    <t>Childcare on non-domestic premisesEYR, CCR and VCRIsles of Scilly</t>
  </si>
  <si>
    <t>Childcare on non-domestic premisesEYR, CCR and VCRIslington</t>
  </si>
  <si>
    <t>Childcare on non-domestic premisesEYR, CCR and VCRKensington and Chelsea</t>
  </si>
  <si>
    <t>Childcare on non-domestic premisesEYR, CCR and VCRKent</t>
  </si>
  <si>
    <t>Childcare on non-domestic premisesEYR, CCR and VCRKingston upon Hull</t>
  </si>
  <si>
    <t>Childcare on non-domestic premisesEYR, CCR and VCRKingston upon Thames</t>
  </si>
  <si>
    <t>Childcare on non-domestic premisesEYR, CCR and VCRKirklees</t>
  </si>
  <si>
    <t>Childcare on non-domestic premisesEYR, CCR and VCRKnowsley</t>
  </si>
  <si>
    <t>Childcare on non-domestic premisesEYR, CCR and VCRLambeth</t>
  </si>
  <si>
    <t>Childcare on non-domestic premisesEYR, CCR and VCRLancashire</t>
  </si>
  <si>
    <t>Childcare on non-domestic premisesEYR, CCR and VCRLeeds</t>
  </si>
  <si>
    <t>Childcare on non-domestic premisesEYR, CCR and VCRLeicester</t>
  </si>
  <si>
    <t>Childcare on non-domestic premisesEYR, CCR and VCRLeicestershire</t>
  </si>
  <si>
    <t>Childcare on non-domestic premisesEYR, CCR and VCRLewisham</t>
  </si>
  <si>
    <t>Childcare on non-domestic premisesEYR, CCR and VCRLincolnshire</t>
  </si>
  <si>
    <t>Childcare on non-domestic premisesEYR, CCR and VCRLiverpool</t>
  </si>
  <si>
    <t>Childcare on non-domestic premisesEYR, CCR and VCRLondon total</t>
  </si>
  <si>
    <t>Childcare on non-domestic premisesEYR, CCR and VCRLuton</t>
  </si>
  <si>
    <t>Childcare on non-domestic premisesEYR, CCR and VCRManchester</t>
  </si>
  <si>
    <t>Childcare on non-domestic premisesEYR, CCR and VCRMedway</t>
  </si>
  <si>
    <t>Childcare on non-domestic premisesEYR, CCR and VCRMerton</t>
  </si>
  <si>
    <t>Childcare on non-domestic premisesEYR, CCR and VCRMiddlesbrough</t>
  </si>
  <si>
    <t>Childcare on non-domestic premisesEYR, CCR and VCRMilton Keynes</t>
  </si>
  <si>
    <t>Childcare on non-domestic premisesEYR, CCR and VCRNewcastle upon Tyne</t>
  </si>
  <si>
    <t>Childcare on non-domestic premisesEYR, CCR and VCRNewham</t>
  </si>
  <si>
    <t>Childcare on non-domestic premisesEYR, CCR and VCRNorfolk</t>
  </si>
  <si>
    <t>Childcare on non-domestic premisesEYR, CCR and VCRNorth East Lincolnshire</t>
  </si>
  <si>
    <t>Childcare on non-domestic premisesEYR, CCR and VCRNorth East total</t>
  </si>
  <si>
    <t>Childcare on non-domestic premisesEYR, CCR and VCRNorth Lincolnshire</t>
  </si>
  <si>
    <t>Childcare on non-domestic premisesEYR, CCR and VCRNorth Northamptonshire</t>
  </si>
  <si>
    <t>Childcare on non-domestic premisesEYR, CCR and VCRNorth Somerset</t>
  </si>
  <si>
    <t>Childcare on non-domestic premisesEYR, CCR and VCRNorth Tyneside</t>
  </si>
  <si>
    <t>Childcare on non-domestic premisesEYR, CCR and VCRNorth West total</t>
  </si>
  <si>
    <t>Childcare on non-domestic premisesEYR, CCR and VCRNorth Yorkshire</t>
  </si>
  <si>
    <t>Childcare on non-domestic premisesEYR, CCR and VCRNorthumberland</t>
  </si>
  <si>
    <t>Childcare on non-domestic premisesEYR, CCR and VCRNot Recorded</t>
  </si>
  <si>
    <t>Childcare on non-domestic premisesEYR, CCR and VCRNot Recorded total</t>
  </si>
  <si>
    <t>Childcare on non-domestic premisesEYR, CCR and VCRNottingham</t>
  </si>
  <si>
    <t>Childcare on non-domestic premisesEYR, CCR and VCRNottinghamshire</t>
  </si>
  <si>
    <t>Childcare on non-domestic premisesEYR, CCR and VCROldham</t>
  </si>
  <si>
    <t>Childcare on non-domestic premisesEYR, CCR and VCROxfordshire</t>
  </si>
  <si>
    <t>Childcare on non-domestic premisesEYR, CCR and VCRPeterborough</t>
  </si>
  <si>
    <t>Childcare on non-domestic premisesEYR, CCR and VCRPlymouth</t>
  </si>
  <si>
    <t>Childcare on non-domestic premisesEYR, CCR and VCRPortsmouth</t>
  </si>
  <si>
    <t>Childcare on non-domestic premisesEYR, CCR and VCRReading</t>
  </si>
  <si>
    <t>Childcare on non-domestic premisesEYR, CCR and VCRRedbridge</t>
  </si>
  <si>
    <t>Childcare on non-domestic premisesEYR, CCR and VCRRedcar and Cleveland</t>
  </si>
  <si>
    <t>Childcare on non-domestic premisesEYR, CCR and VCRRichmond upon Thames</t>
  </si>
  <si>
    <t>Childcare on non-domestic premisesEYR, CCR and VCRRochdale</t>
  </si>
  <si>
    <t>Childcare on non-domestic premisesEYR, CCR and VCRRotherham</t>
  </si>
  <si>
    <t>Childcare on non-domestic premisesEYR, CCR and VCRRutland</t>
  </si>
  <si>
    <t>Childcare on non-domestic premisesEYR, CCR and VCRSalford</t>
  </si>
  <si>
    <t>Childcare on non-domestic premisesEYR, CCR and VCRSandwell</t>
  </si>
  <si>
    <t>Childcare on non-domestic premisesEYR, CCR and VCRSefton</t>
  </si>
  <si>
    <t>Childcare on non-domestic premisesEYR, CCR and VCRSheffield</t>
  </si>
  <si>
    <t>Childcare on non-domestic premisesEYR, CCR and VCRShropshire</t>
  </si>
  <si>
    <t>Childcare on non-domestic premisesEYR, CCR and VCRSlough</t>
  </si>
  <si>
    <t>Childcare on non-domestic premisesEYR, CCR and VCRSolihull</t>
  </si>
  <si>
    <t>Childcare on non-domestic premisesEYR, CCR and VCRSomerset</t>
  </si>
  <si>
    <t>Childcare on non-domestic premisesEYR, CCR and VCRSouth East total</t>
  </si>
  <si>
    <t>Childcare on non-domestic premisesEYR, CCR and VCRSouth Gloucestershire</t>
  </si>
  <si>
    <t>Childcare on non-domestic premisesEYR, CCR and VCRSouth Tyneside</t>
  </si>
  <si>
    <t>Childcare on non-domestic premisesEYR, CCR and VCRSouth West total</t>
  </si>
  <si>
    <t>Childcare on non-domestic premisesEYR, CCR and VCRSouthampton</t>
  </si>
  <si>
    <t>Childcare on non-domestic premisesEYR, CCR and VCRSouthend on Sea</t>
  </si>
  <si>
    <t>Childcare on non-domestic premisesEYR, CCR and VCRSouthwark</t>
  </si>
  <si>
    <t>Childcare on non-domestic premisesEYR, CCR and VCRSt Helens</t>
  </si>
  <si>
    <t>Childcare on non-domestic premisesEYR, CCR and VCRStaffordshire</t>
  </si>
  <si>
    <t>Childcare on non-domestic premisesEYR, CCR and VCRStockport</t>
  </si>
  <si>
    <t>Childcare on non-domestic premisesEYR, CCR and VCRStockton-on-Tees</t>
  </si>
  <si>
    <t>Childcare on non-domestic premisesEYR, CCR and VCRStoke-on-Trent</t>
  </si>
  <si>
    <t>Childcare on non-domestic premisesEYR, CCR and VCRSuffolk</t>
  </si>
  <si>
    <t>Childcare on non-domestic premisesEYR, CCR and VCRSunderland</t>
  </si>
  <si>
    <t>Childcare on non-domestic premisesEYR, CCR and VCRSurrey</t>
  </si>
  <si>
    <t>Childcare on non-domestic premisesEYR, CCR and VCRSutton</t>
  </si>
  <si>
    <t>Childcare on non-domestic premisesEYR, CCR and VCRSwindon</t>
  </si>
  <si>
    <t>Childcare on non-domestic premisesEYR, CCR and VCRTameside</t>
  </si>
  <si>
    <t>Childcare on non-domestic premisesEYR, CCR and VCRTelford and Wrekin</t>
  </si>
  <si>
    <t>Childcare on non-domestic premisesEYR, CCR and VCRThurrock</t>
  </si>
  <si>
    <t>Childcare on non-domestic premisesEYR, CCR and VCRTorbay</t>
  </si>
  <si>
    <t>Childcare on non-domestic premisesEYR, CCR and VCRTower Hamlets</t>
  </si>
  <si>
    <t>Childcare on non-domestic premisesEYR, CCR and VCRTrafford</t>
  </si>
  <si>
    <t>Childcare on non-domestic premisesEYR, CCR and VCRWakefield</t>
  </si>
  <si>
    <t>Childcare on non-domestic premisesEYR, CCR and VCRWalsall</t>
  </si>
  <si>
    <t>Childcare on non-domestic premisesEYR, CCR and VCRWaltham Forest</t>
  </si>
  <si>
    <t>Childcare on non-domestic premisesEYR, CCR and VCRWandsworth</t>
  </si>
  <si>
    <t>Childcare on non-domestic premisesEYR, CCR and VCRWarrington</t>
  </si>
  <si>
    <t>Childcare on non-domestic premisesEYR, CCR and VCRWarwickshire</t>
  </si>
  <si>
    <t>Childcare on non-domestic premisesEYR, CCR and VCRWest Berkshire</t>
  </si>
  <si>
    <t>Childcare on non-domestic premisesEYR, CCR and VCRWest Midlands total</t>
  </si>
  <si>
    <t>Childcare on non-domestic premisesEYR, CCR and VCRWest Northamptonshire</t>
  </si>
  <si>
    <t>Childcare on non-domestic premisesEYR, CCR and VCRWest Sussex</t>
  </si>
  <si>
    <t>Childcare on non-domestic premisesEYR, CCR and VCRWestminster</t>
  </si>
  <si>
    <t>Childcare on non-domestic premisesEYR, CCR and VCRWestmorland and Furness</t>
  </si>
  <si>
    <t>Childcare on non-domestic premisesEYR, CCR and VCRWigan</t>
  </si>
  <si>
    <t>Childcare on non-domestic premisesEYR, CCR and VCRWiltshire</t>
  </si>
  <si>
    <t>Childcare on non-domestic premisesEYR, CCR and VCRWindsor and Maidenhead</t>
  </si>
  <si>
    <t>Childcare on non-domestic premisesEYR, CCR and VCRWirral</t>
  </si>
  <si>
    <t>Childcare on non-domestic premisesEYR, CCR and VCRWokingham</t>
  </si>
  <si>
    <t>Childcare on non-domestic premisesEYR, CCR and VCRWolverhampton</t>
  </si>
  <si>
    <t>Childcare on non-domestic premisesEYR, CCR and VCRWorcestershire</t>
  </si>
  <si>
    <t>Childcare on non-domestic premisesEYR, CCR and VCRYork</t>
  </si>
  <si>
    <t>Childcare on non-domestic premisesEYR, CCR and VCRYorkshire and The Humber total</t>
  </si>
  <si>
    <t>Childcare on non-domestic premisesVCR OnlyAll England total</t>
  </si>
  <si>
    <t>Childcare on non-domestic premisesVCR OnlyBarking and Dagenham</t>
  </si>
  <si>
    <t>Childcare on non-domestic premisesVCR OnlyBarnet</t>
  </si>
  <si>
    <t>Childcare on non-domestic premisesVCR OnlyBarnsley</t>
  </si>
  <si>
    <t>Childcare on non-domestic premisesVCR OnlyBath and North East Somerset</t>
  </si>
  <si>
    <t>Childcare on non-domestic premisesVCR OnlyBedford</t>
  </si>
  <si>
    <t>Childcare on non-domestic premisesVCR OnlyBexley</t>
  </si>
  <si>
    <t>Childcare on non-domestic premisesVCR OnlyBirmingham</t>
  </si>
  <si>
    <t>Childcare on non-domestic premisesVCR OnlyBlackburn with Darwen</t>
  </si>
  <si>
    <t>Childcare on non-domestic premisesVCR OnlyBolton</t>
  </si>
  <si>
    <t>Childcare on non-domestic premisesVCR OnlyBournemouth, Christchurch &amp; Poole</t>
  </si>
  <si>
    <t>Childcare on non-domestic premisesVCR OnlyBracknell Forest</t>
  </si>
  <si>
    <t>Childcare on non-domestic premisesVCR OnlyBradford</t>
  </si>
  <si>
    <t>Childcare on non-domestic premisesVCR OnlyBrent</t>
  </si>
  <si>
    <t>Childcare on non-domestic premisesVCR OnlyBrighton and Hove</t>
  </si>
  <si>
    <t>Childcare on non-domestic premisesVCR OnlyBristol</t>
  </si>
  <si>
    <t>Childcare on non-domestic premisesVCR OnlyBromley</t>
  </si>
  <si>
    <t>Childcare on non-domestic premisesVCR OnlyBuckinghamshire</t>
  </si>
  <si>
    <t>Childcare on non-domestic premisesVCR OnlyBury</t>
  </si>
  <si>
    <t>Childcare on non-domestic premisesVCR OnlyCalderdale</t>
  </si>
  <si>
    <t>Childcare on non-domestic premisesVCR OnlyCambridgeshire</t>
  </si>
  <si>
    <t>Childcare on non-domestic premisesVCR OnlyCamden</t>
  </si>
  <si>
    <t>Childcare on non-domestic premisesVCR OnlyCentral Bedfordshire</t>
  </si>
  <si>
    <t>Childcare on non-domestic premisesVCR OnlyCheshire East</t>
  </si>
  <si>
    <t>Childcare on non-domestic premisesVCR OnlyCheshire West and Chester</t>
  </si>
  <si>
    <t>Childcare on non-domestic premisesVCR OnlyCornwall</t>
  </si>
  <si>
    <t>Childcare on non-domestic premisesVCR OnlyCoventry</t>
  </si>
  <si>
    <t>Childcare on non-domestic premisesVCR OnlyCroydon</t>
  </si>
  <si>
    <t>Childcare on non-domestic premisesVCR OnlyCumberland</t>
  </si>
  <si>
    <t>Childcare on non-domestic premisesVCR OnlyDarlington</t>
  </si>
  <si>
    <t>Childcare on non-domestic premisesVCR OnlyDerby</t>
  </si>
  <si>
    <t>Childcare on non-domestic premisesVCR OnlyDerbyshire</t>
  </si>
  <si>
    <t>Childcare on non-domestic premisesVCR OnlyDevon</t>
  </si>
  <si>
    <t>Childcare on non-domestic premisesVCR OnlyDoncaster</t>
  </si>
  <si>
    <t>Childcare on non-domestic premisesVCR OnlyDorset</t>
  </si>
  <si>
    <t>Childcare on non-domestic premisesVCR OnlyDudley</t>
  </si>
  <si>
    <t>Childcare on non-domestic premisesVCR OnlyDurham</t>
  </si>
  <si>
    <t>Childcare on non-domestic premisesVCR OnlyEaling</t>
  </si>
  <si>
    <t>Childcare on non-domestic premisesVCR OnlyEast Midlands total</t>
  </si>
  <si>
    <t>Childcare on non-domestic premisesVCR OnlyEast of England total</t>
  </si>
  <si>
    <t>Childcare on non-domestic premisesVCR OnlyEast Riding of Yorkshire</t>
  </si>
  <si>
    <t>Childcare on non-domestic premisesVCR OnlyEast Sussex</t>
  </si>
  <si>
    <t>Childcare on non-domestic premisesVCR OnlyEnfield</t>
  </si>
  <si>
    <t>Childcare on non-domestic premisesVCR OnlyEssex</t>
  </si>
  <si>
    <t>Childcare on non-domestic premisesVCR OnlyGateshead</t>
  </si>
  <si>
    <t>Childcare on non-domestic premisesVCR OnlyGloucestershire</t>
  </si>
  <si>
    <t>Childcare on non-domestic premisesVCR OnlyGreenwich</t>
  </si>
  <si>
    <t>Childcare on non-domestic premisesVCR OnlyHackney</t>
  </si>
  <si>
    <t>Childcare on non-domestic premisesVCR OnlyHalton</t>
  </si>
  <si>
    <t>Childcare on non-domestic premisesVCR OnlyHammersmith and Fulham</t>
  </si>
  <si>
    <t>Childcare on non-domestic premisesVCR OnlyHampshire</t>
  </si>
  <si>
    <t>Childcare on non-domestic premisesVCR OnlyHaringey</t>
  </si>
  <si>
    <t>Childcare on non-domestic premisesVCR OnlyHarrow</t>
  </si>
  <si>
    <t>Childcare on non-domestic premisesVCR OnlyHavering</t>
  </si>
  <si>
    <t>Childcare on non-domestic premisesVCR OnlyHerefordshire</t>
  </si>
  <si>
    <t>Childcare on non-domestic premisesVCR OnlyHertfordshire</t>
  </si>
  <si>
    <t>Childcare on non-domestic premisesVCR OnlyHillingdon</t>
  </si>
  <si>
    <t>Childcare on non-domestic premisesVCR OnlyHounslow</t>
  </si>
  <si>
    <t>Childcare on non-domestic premisesVCR OnlyIsle of Wight</t>
  </si>
  <si>
    <t>Childcare on non-domestic premisesVCR OnlyIslington</t>
  </si>
  <si>
    <t>Childcare on non-domestic premisesVCR OnlyKensington and Chelsea</t>
  </si>
  <si>
    <t>Childcare on non-domestic premisesVCR OnlyKent</t>
  </si>
  <si>
    <t>Childcare on non-domestic premisesVCR OnlyKingston upon Hull</t>
  </si>
  <si>
    <t>Childcare on non-domestic premisesVCR OnlyKingston upon Thames</t>
  </si>
  <si>
    <t>Childcare on non-domestic premisesVCR OnlyKirklees</t>
  </si>
  <si>
    <t>Childcare on non-domestic premisesVCR OnlyKnowsley</t>
  </si>
  <si>
    <t>Childcare on non-domestic premisesVCR OnlyLambeth</t>
  </si>
  <si>
    <t>Childcare on non-domestic premisesVCR OnlyLancashire</t>
  </si>
  <si>
    <t>Childcare on non-domestic premisesVCR OnlyLeeds</t>
  </si>
  <si>
    <t>Childcare on non-domestic premisesVCR OnlyLeicester</t>
  </si>
  <si>
    <t>Childcare on non-domestic premisesVCR OnlyLeicestershire</t>
  </si>
  <si>
    <t>Childcare on non-domestic premisesVCR OnlyLewisham</t>
  </si>
  <si>
    <t>Childcare on non-domestic premisesVCR OnlyLincolnshire</t>
  </si>
  <si>
    <t>Childcare on non-domestic premisesVCR OnlyLiverpool</t>
  </si>
  <si>
    <t>Childcare on non-domestic premisesVCR OnlyLondon total</t>
  </si>
  <si>
    <t>Childcare on non-domestic premisesVCR OnlyLuton</t>
  </si>
  <si>
    <t>Childcare on non-domestic premisesVCR OnlyManchester</t>
  </si>
  <si>
    <t>Childcare on non-domestic premisesVCR OnlyMedway</t>
  </si>
  <si>
    <t>Childcare on non-domestic premisesVCR OnlyMerton</t>
  </si>
  <si>
    <t>Childcare on non-domestic premisesVCR OnlyMiddlesbrough</t>
  </si>
  <si>
    <t>Childcare on non-domestic premisesVCR OnlyMilton Keynes</t>
  </si>
  <si>
    <t>Childcare on non-domestic premisesVCR OnlyNewcastle upon Tyne</t>
  </si>
  <si>
    <t>Childcare on non-domestic premisesVCR OnlyNewham</t>
  </si>
  <si>
    <t>Childcare on non-domestic premisesVCR OnlyNorfolk</t>
  </si>
  <si>
    <t>Childcare on non-domestic premisesVCR OnlyNorth East Lincolnshire</t>
  </si>
  <si>
    <t>Childcare on non-domestic premisesVCR OnlyNorth East total</t>
  </si>
  <si>
    <t>Childcare on non-domestic premisesVCR OnlyNorth Lincolnshire</t>
  </si>
  <si>
    <t>Childcare on non-domestic premisesVCR OnlyNorth Northamptonshire</t>
  </si>
  <si>
    <t>Childcare on non-domestic premisesVCR OnlyNorth Somerset</t>
  </si>
  <si>
    <t>Childcare on non-domestic premisesVCR OnlyNorth Tyneside</t>
  </si>
  <si>
    <t>Childcare on non-domestic premisesVCR OnlyNorth West total</t>
  </si>
  <si>
    <t>Childcare on non-domestic premisesVCR OnlyNorth Yorkshire</t>
  </si>
  <si>
    <t>Childcare on non-domestic premisesVCR OnlyNorthumberland</t>
  </si>
  <si>
    <t>Childcare on non-domestic premisesVCR OnlyNot Recorded</t>
  </si>
  <si>
    <t>Childcare on non-domestic premisesVCR OnlyNot Recorded total</t>
  </si>
  <si>
    <t>Childcare on non-domestic premisesVCR OnlyNottingham</t>
  </si>
  <si>
    <t>Childcare on non-domestic premisesVCR OnlyNottinghamshire</t>
  </si>
  <si>
    <t>Childcare on non-domestic premisesVCR OnlyOldham</t>
  </si>
  <si>
    <t>Childcare on non-domestic premisesVCR OnlyOxfordshire</t>
  </si>
  <si>
    <t>Childcare on non-domestic premisesVCR OnlyPeterborough</t>
  </si>
  <si>
    <t>Childcare on non-domestic premisesVCR OnlyPlymouth</t>
  </si>
  <si>
    <t>Childcare on non-domestic premisesVCR OnlyPortsmouth</t>
  </si>
  <si>
    <t>Childcare on non-domestic premisesVCR OnlyReading</t>
  </si>
  <si>
    <t>Childcare on non-domestic premisesVCR OnlyRedbridge</t>
  </si>
  <si>
    <t>Childcare on non-domestic premisesVCR OnlyRedcar and Cleveland</t>
  </si>
  <si>
    <t>Childcare on non-domestic premisesVCR OnlyRichmond upon Thames</t>
  </si>
  <si>
    <t>Childcare on non-domestic premisesVCR OnlyRochdale</t>
  </si>
  <si>
    <t>Childcare on non-domestic premisesVCR OnlyRotherham</t>
  </si>
  <si>
    <t>Childcare on non-domestic premisesVCR OnlyRutland</t>
  </si>
  <si>
    <t>Childcare on non-domestic premisesVCR OnlySalford</t>
  </si>
  <si>
    <t>Childcare on non-domestic premisesVCR OnlySandwell</t>
  </si>
  <si>
    <t>Childcare on non-domestic premisesVCR OnlySefton</t>
  </si>
  <si>
    <t>Childcare on non-domestic premisesVCR OnlySheffield</t>
  </si>
  <si>
    <t>Childcare on non-domestic premisesVCR OnlyShropshire</t>
  </si>
  <si>
    <t>Childcare on non-domestic premisesVCR OnlySlough</t>
  </si>
  <si>
    <t>Childcare on non-domestic premisesVCR OnlySolihull</t>
  </si>
  <si>
    <t>Childcare on non-domestic premisesVCR OnlySomerset</t>
  </si>
  <si>
    <t>Childcare on non-domestic premisesVCR OnlySouth East total</t>
  </si>
  <si>
    <t>Childcare on non-domestic premisesVCR OnlySouth Gloucestershire</t>
  </si>
  <si>
    <t>Childcare on non-domestic premisesVCR OnlySouth Tyneside</t>
  </si>
  <si>
    <t>Childcare on non-domestic premisesVCR OnlySouth West total</t>
  </si>
  <si>
    <t>Childcare on non-domestic premisesVCR OnlySouthampton</t>
  </si>
  <si>
    <t>Childcare on non-domestic premisesVCR OnlySouthend on Sea</t>
  </si>
  <si>
    <t>Childcare on non-domestic premisesVCR OnlySouthwark</t>
  </si>
  <si>
    <t>Childcare on non-domestic premisesVCR OnlySt Helens</t>
  </si>
  <si>
    <t>Childcare on non-domestic premisesVCR OnlyStaffordshire</t>
  </si>
  <si>
    <t>Childcare on non-domestic premisesVCR OnlyStockport</t>
  </si>
  <si>
    <t>Childcare on non-domestic premisesVCR OnlyStockton-on-Tees</t>
  </si>
  <si>
    <t>Childcare on non-domestic premisesVCR OnlyStoke-on-Trent</t>
  </si>
  <si>
    <t>Childcare on non-domestic premisesVCR OnlySuffolk</t>
  </si>
  <si>
    <t>Childcare on non-domestic premisesVCR OnlySunderland</t>
  </si>
  <si>
    <t>Childcare on non-domestic premisesVCR OnlySurrey</t>
  </si>
  <si>
    <t>Childcare on non-domestic premisesVCR OnlySutton</t>
  </si>
  <si>
    <t>Childcare on non-domestic premisesVCR OnlySwindon</t>
  </si>
  <si>
    <t>Childcare on non-domestic premisesVCR OnlyTameside</t>
  </si>
  <si>
    <t>Childcare on non-domestic premisesVCR OnlyTelford and Wrekin</t>
  </si>
  <si>
    <t>Childcare on non-domestic premisesVCR OnlyThurrock</t>
  </si>
  <si>
    <t>Childcare on non-domestic premisesVCR OnlyTorbay</t>
  </si>
  <si>
    <t>Childcare on non-domestic premisesVCR OnlyTower Hamlets</t>
  </si>
  <si>
    <t>Childcare on non-domestic premisesVCR OnlyTrafford</t>
  </si>
  <si>
    <t>Childcare on non-domestic premisesVCR OnlyWakefield</t>
  </si>
  <si>
    <t>Childcare on non-domestic premisesVCR OnlyWalsall</t>
  </si>
  <si>
    <t>Childcare on non-domestic premisesVCR OnlyWaltham Forest</t>
  </si>
  <si>
    <t>Childcare on non-domestic premisesVCR OnlyWandsworth</t>
  </si>
  <si>
    <t>Childcare on non-domestic premisesVCR OnlyWarrington</t>
  </si>
  <si>
    <t>Childcare on non-domestic premisesVCR OnlyWarwickshire</t>
  </si>
  <si>
    <t>Childcare on non-domestic premisesVCR OnlyWest Berkshire</t>
  </si>
  <si>
    <t>Childcare on non-domestic premisesVCR OnlyWest Midlands total</t>
  </si>
  <si>
    <t>Childcare on non-domestic premisesVCR OnlyWest Northamptonshire</t>
  </si>
  <si>
    <t>Childcare on non-domestic premisesVCR OnlyWest Sussex</t>
  </si>
  <si>
    <t>Childcare on non-domestic premisesVCR OnlyWestminster</t>
  </si>
  <si>
    <t>Childcare on non-domestic premisesVCR OnlyWestmorland and Furness</t>
  </si>
  <si>
    <t>Childcare on non-domestic premisesVCR OnlyWigan</t>
  </si>
  <si>
    <t>Childcare on non-domestic premisesVCR OnlyWiltshire</t>
  </si>
  <si>
    <t>Childcare on non-domestic premisesVCR OnlyWindsor and Maidenhead</t>
  </si>
  <si>
    <t>Childcare on non-domestic premisesVCR OnlyWirral</t>
  </si>
  <si>
    <t>Childcare on non-domestic premisesVCR OnlyWokingham</t>
  </si>
  <si>
    <t>Childcare on non-domestic premisesVCR OnlyWolverhampton</t>
  </si>
  <si>
    <t>Childcare on non-domestic premisesVCR OnlyWorcestershire</t>
  </si>
  <si>
    <t>Childcare on non-domestic premisesVCR OnlyYork</t>
  </si>
  <si>
    <t>Childcare on non-domestic premisesVCR OnlyYorkshire and The Humber total</t>
  </si>
  <si>
    <t>ChildminderAll providersAll England total</t>
  </si>
  <si>
    <t>ChildminderAll providersBarking and Dagenham</t>
  </si>
  <si>
    <t>ChildminderAll providersBarnet</t>
  </si>
  <si>
    <t>ChildminderAll providersBarnsley</t>
  </si>
  <si>
    <t>ChildminderAll providersBath and North East Somerset</t>
  </si>
  <si>
    <t>ChildminderAll providersBedford</t>
  </si>
  <si>
    <t>ChildminderAll providersBexley</t>
  </si>
  <si>
    <t>ChildminderAll providersBirmingham</t>
  </si>
  <si>
    <t>ChildminderAll providersBlackburn with Darwen</t>
  </si>
  <si>
    <t>ChildminderAll providersBlackpool</t>
  </si>
  <si>
    <t>ChildminderAll providersBolton</t>
  </si>
  <si>
    <t>ChildminderAll providersBournemouth, Christchurch &amp; Poole</t>
  </si>
  <si>
    <t>ChildminderAll providersBracknell Forest</t>
  </si>
  <si>
    <t>ChildminderAll providersBradford</t>
  </si>
  <si>
    <t>ChildminderAll providersBrent</t>
  </si>
  <si>
    <t>ChildminderAll providersBrighton and Hove</t>
  </si>
  <si>
    <t>ChildminderAll providersBristol</t>
  </si>
  <si>
    <t>ChildminderAll providersBromley</t>
  </si>
  <si>
    <t>ChildminderAll providersBuckinghamshire</t>
  </si>
  <si>
    <t>ChildminderAll providersBury</t>
  </si>
  <si>
    <t>ChildminderAll providersCalderdale</t>
  </si>
  <si>
    <t>ChildminderAll providersCambridgeshire</t>
  </si>
  <si>
    <t>ChildminderAll providersCamden</t>
  </si>
  <si>
    <t>ChildminderAll providersCentral Bedfordshire</t>
  </si>
  <si>
    <t>ChildminderAll providersCheshire East</t>
  </si>
  <si>
    <t>ChildminderAll providersCheshire West and Chester</t>
  </si>
  <si>
    <t>ChildminderAll providersCornwall</t>
  </si>
  <si>
    <t>ChildminderAll providersCoventry</t>
  </si>
  <si>
    <t>ChildminderAll providersCroydon</t>
  </si>
  <si>
    <t>ChildminderAll providersCumberland</t>
  </si>
  <si>
    <t>ChildminderAll providersDarlington</t>
  </si>
  <si>
    <t>ChildminderAll providersDerby</t>
  </si>
  <si>
    <t>ChildminderAll providersDerbyshire</t>
  </si>
  <si>
    <t>ChildminderAll providersDevon</t>
  </si>
  <si>
    <t>ChildminderAll providersDoncaster</t>
  </si>
  <si>
    <t>ChildminderAll providersDorset</t>
  </si>
  <si>
    <t>ChildminderAll providersDudley</t>
  </si>
  <si>
    <t>ChildminderAll providersDurham</t>
  </si>
  <si>
    <t>ChildminderAll providersEaling</t>
  </si>
  <si>
    <t>ChildminderAll providersEast Midlands total</t>
  </si>
  <si>
    <t>ChildminderAll providersEast of England total</t>
  </si>
  <si>
    <t>ChildminderAll providersEast Riding of Yorkshire</t>
  </si>
  <si>
    <t>ChildminderAll providersEast Sussex</t>
  </si>
  <si>
    <t>ChildminderAll providersEnfield</t>
  </si>
  <si>
    <t>ChildminderAll providersEssex</t>
  </si>
  <si>
    <t>ChildminderAll providersGateshead</t>
  </si>
  <si>
    <t>ChildminderAll providersGloucestershire</t>
  </si>
  <si>
    <t>ChildminderAll providersGreenwich</t>
  </si>
  <si>
    <t>ChildminderAll providersHackney</t>
  </si>
  <si>
    <t>ChildminderAll providersHalton</t>
  </si>
  <si>
    <t>ChildminderAll providersHammersmith and Fulham</t>
  </si>
  <si>
    <t>ChildminderAll providersHampshire</t>
  </si>
  <si>
    <t>ChildminderAll providersHaringey</t>
  </si>
  <si>
    <t>ChildminderAll providersHarrow</t>
  </si>
  <si>
    <t>ChildminderAll providersHartlepool</t>
  </si>
  <si>
    <t>ChildminderAll providersHavering</t>
  </si>
  <si>
    <t>ChildminderAll providersHerefordshire</t>
  </si>
  <si>
    <t>ChildminderAll providersHertfordshire</t>
  </si>
  <si>
    <t>ChildminderAll providersHillingdon</t>
  </si>
  <si>
    <t>ChildminderAll providersHounslow</t>
  </si>
  <si>
    <t>ChildminderAll providersIsle of Wight</t>
  </si>
  <si>
    <t>ChildminderAll providersIsles of Scilly</t>
  </si>
  <si>
    <t>ChildminderAll providersIslington</t>
  </si>
  <si>
    <t>ChildminderAll providersKensington and Chelsea</t>
  </si>
  <si>
    <t>ChildminderAll providersKent</t>
  </si>
  <si>
    <t>ChildminderAll providersKingston upon Hull</t>
  </si>
  <si>
    <t>ChildminderAll providersKingston upon Thames</t>
  </si>
  <si>
    <t>ChildminderAll providersKirklees</t>
  </si>
  <si>
    <t>ChildminderAll providersKnowsley</t>
  </si>
  <si>
    <t>ChildminderAll providersLambeth</t>
  </si>
  <si>
    <t>ChildminderAll providersLancashire</t>
  </si>
  <si>
    <t>ChildminderAll providersLeeds</t>
  </si>
  <si>
    <t>ChildminderAll providersLeicester</t>
  </si>
  <si>
    <t>ChildminderAll providersLeicestershire</t>
  </si>
  <si>
    <t>ChildminderAll providersLewisham</t>
  </si>
  <si>
    <t>ChildminderAll providersLincolnshire</t>
  </si>
  <si>
    <t>ChildminderAll providersLiverpool</t>
  </si>
  <si>
    <t>ChildminderAll providersLondon total</t>
  </si>
  <si>
    <t>ChildminderAll providersLuton</t>
  </si>
  <si>
    <t>ChildminderAll providersManchester</t>
  </si>
  <si>
    <t>ChildminderAll providersMedway</t>
  </si>
  <si>
    <t>ChildminderAll providersMerton</t>
  </si>
  <si>
    <t>ChildminderAll providersMiddlesbrough</t>
  </si>
  <si>
    <t>ChildminderAll providersMilton Keynes</t>
  </si>
  <si>
    <t>ChildminderAll providersNewcastle upon Tyne</t>
  </si>
  <si>
    <t>ChildminderAll providersNewham</t>
  </si>
  <si>
    <t>ChildminderAll providersNorfolk</t>
  </si>
  <si>
    <t>ChildminderAll providersNorth East Lincolnshire</t>
  </si>
  <si>
    <t>ChildminderAll providersNorth East total</t>
  </si>
  <si>
    <t>ChildminderAll providersNorth Lincolnshire</t>
  </si>
  <si>
    <t>ChildminderAll providersNorth Northamptonshire</t>
  </si>
  <si>
    <t>ChildminderAll providersNorth Somerset</t>
  </si>
  <si>
    <t>ChildminderAll providersNorth Tyneside</t>
  </si>
  <si>
    <t>ChildminderAll providersNorth West total</t>
  </si>
  <si>
    <t>ChildminderAll providersNorth Yorkshire</t>
  </si>
  <si>
    <t>ChildminderAll providersNorthumberland</t>
  </si>
  <si>
    <t>ChildminderAll providersNot Recorded</t>
  </si>
  <si>
    <t>ChildminderAll providersNot Recorded total</t>
  </si>
  <si>
    <t>ChildminderAll providersNottingham</t>
  </si>
  <si>
    <t>ChildminderAll providersNottinghamshire</t>
  </si>
  <si>
    <t>ChildminderAll providersOldham</t>
  </si>
  <si>
    <t>ChildminderAll providersOxfordshire</t>
  </si>
  <si>
    <t>ChildminderAll providersPeterborough</t>
  </si>
  <si>
    <t>ChildminderAll providersPlymouth</t>
  </si>
  <si>
    <t>ChildminderAll providersPortsmouth</t>
  </si>
  <si>
    <t>ChildminderAll providersReading</t>
  </si>
  <si>
    <t>ChildminderAll providersRedbridge</t>
  </si>
  <si>
    <t>ChildminderAll providersRedcar and Cleveland</t>
  </si>
  <si>
    <t>ChildminderAll providersRichmond upon Thames</t>
  </si>
  <si>
    <t>ChildminderAll providersRochdale</t>
  </si>
  <si>
    <t>ChildminderAll providersRotherham</t>
  </si>
  <si>
    <t>ChildminderAll providersRutland</t>
  </si>
  <si>
    <t>ChildminderAll providersSalford</t>
  </si>
  <si>
    <t>ChildminderAll providersSandwell</t>
  </si>
  <si>
    <t>ChildminderAll providersSefton</t>
  </si>
  <si>
    <t>ChildminderAll providersSheffield</t>
  </si>
  <si>
    <t>ChildminderAll providersShropshire</t>
  </si>
  <si>
    <t>ChildminderAll providersSlough</t>
  </si>
  <si>
    <t>ChildminderAll providersSolihull</t>
  </si>
  <si>
    <t>ChildminderAll providersSomerset</t>
  </si>
  <si>
    <t>ChildminderAll providersSouth East total</t>
  </si>
  <si>
    <t>ChildminderAll providersSouth Gloucestershire</t>
  </si>
  <si>
    <t>ChildminderAll providersSouth Tyneside</t>
  </si>
  <si>
    <t>ChildminderAll providersSouth West total</t>
  </si>
  <si>
    <t>ChildminderAll providersSouthampton</t>
  </si>
  <si>
    <t>ChildminderAll providersSouthend on Sea</t>
  </si>
  <si>
    <t>ChildminderAll providersSouthwark</t>
  </si>
  <si>
    <t>ChildminderAll providersSt Helens</t>
  </si>
  <si>
    <t>ChildminderAll providersStaffordshire</t>
  </si>
  <si>
    <t>ChildminderAll providersStockport</t>
  </si>
  <si>
    <t>ChildminderAll providersStockton-on-Tees</t>
  </si>
  <si>
    <t>ChildminderAll providersStoke-on-Trent</t>
  </si>
  <si>
    <t>ChildminderAll providersSuffolk</t>
  </si>
  <si>
    <t>ChildminderAll providersSunderland</t>
  </si>
  <si>
    <t>ChildminderAll providersSurrey</t>
  </si>
  <si>
    <t>ChildminderAll providersSutton</t>
  </si>
  <si>
    <t>ChildminderAll providersSwindon</t>
  </si>
  <si>
    <t>ChildminderAll providersTameside</t>
  </si>
  <si>
    <t>ChildminderAll providersTelford and Wrekin</t>
  </si>
  <si>
    <t>ChildminderAll providersThurrock</t>
  </si>
  <si>
    <t>ChildminderAll providersTorbay</t>
  </si>
  <si>
    <t>ChildminderAll providersTower Hamlets</t>
  </si>
  <si>
    <t>ChildminderAll providersTrafford</t>
  </si>
  <si>
    <t>ChildminderAll providersWakefield</t>
  </si>
  <si>
    <t>ChildminderAll providersWalsall</t>
  </si>
  <si>
    <t>ChildminderAll providersWaltham Forest</t>
  </si>
  <si>
    <t>ChildminderAll providersWandsworth</t>
  </si>
  <si>
    <t>ChildminderAll providersWarrington</t>
  </si>
  <si>
    <t>ChildminderAll providersWarwickshire</t>
  </si>
  <si>
    <t>ChildminderAll providersWest Berkshire</t>
  </si>
  <si>
    <t>ChildminderAll providersWest Midlands total</t>
  </si>
  <si>
    <t>ChildminderAll providersWest Northamptonshire</t>
  </si>
  <si>
    <t>ChildminderAll providersWest Sussex</t>
  </si>
  <si>
    <t>ChildminderAll providersWestminster</t>
  </si>
  <si>
    <t>ChildminderAll providersWestmorland and Furness</t>
  </si>
  <si>
    <t>ChildminderAll providersWigan</t>
  </si>
  <si>
    <t>ChildminderAll providersWiltshire</t>
  </si>
  <si>
    <t>ChildminderAll providersWindsor and Maidenhead</t>
  </si>
  <si>
    <t>ChildminderAll providersWirral</t>
  </si>
  <si>
    <t>ChildminderAll providersWokingham</t>
  </si>
  <si>
    <t>ChildminderAll providersWolverhampton</t>
  </si>
  <si>
    <t>ChildminderAll providersWorcestershire</t>
  </si>
  <si>
    <t>ChildminderAll providersYork</t>
  </si>
  <si>
    <t>ChildminderAll providersYorkshire and The Humber total</t>
  </si>
  <si>
    <t>ChildminderCCR and VCRAll England total</t>
  </si>
  <si>
    <t>ChildminderCCR and VCRBarking and Dagenham</t>
  </si>
  <si>
    <t>ChildminderCCR and VCRBarnet</t>
  </si>
  <si>
    <t>ChildminderCCR and VCRBarnsley</t>
  </si>
  <si>
    <t>ChildminderCCR and VCRBath and North East Somerset</t>
  </si>
  <si>
    <t>ChildminderCCR and VCRBedford</t>
  </si>
  <si>
    <t>ChildminderCCR and VCRBexley</t>
  </si>
  <si>
    <t>ChildminderCCR and VCRBirmingham</t>
  </si>
  <si>
    <t>ChildminderCCR and VCRBlackburn with Darwen</t>
  </si>
  <si>
    <t>ChildminderCCR and VCRBolton</t>
  </si>
  <si>
    <t>ChildminderCCR and VCRBradford</t>
  </si>
  <si>
    <t>ChildminderCCR and VCRBrent</t>
  </si>
  <si>
    <t>ChildminderCCR and VCRBrighton and Hove</t>
  </si>
  <si>
    <t>ChildminderCCR and VCRBristol</t>
  </si>
  <si>
    <t>ChildminderCCR and VCRBromley</t>
  </si>
  <si>
    <t>ChildminderCCR and VCRBuckinghamshire</t>
  </si>
  <si>
    <t>ChildminderCCR and VCRBury</t>
  </si>
  <si>
    <t>ChildminderCCR and VCRCalderdale</t>
  </si>
  <si>
    <t>ChildminderCCR and VCRCambridgeshire</t>
  </si>
  <si>
    <t>ChildminderCCR and VCRCamden</t>
  </si>
  <si>
    <t>ChildminderCCR and VCRCentral Bedfordshire</t>
  </si>
  <si>
    <t>ChildminderCCR and VCRCheshire East</t>
  </si>
  <si>
    <t>ChildminderCCR and VCRCheshire West and Chester</t>
  </si>
  <si>
    <t>ChildminderCCR and VCRCornwall</t>
  </si>
  <si>
    <t>ChildminderCCR and VCRCoventry</t>
  </si>
  <si>
    <t>ChildminderCCR and VCRCroydon</t>
  </si>
  <si>
    <t>ChildminderCCR and VCRDerby</t>
  </si>
  <si>
    <t>ChildminderCCR and VCRDerbyshire</t>
  </si>
  <si>
    <t>ChildminderCCR and VCRDevon</t>
  </si>
  <si>
    <t>ChildminderCCR and VCRDoncaster</t>
  </si>
  <si>
    <t>ChildminderCCR and VCRDorset</t>
  </si>
  <si>
    <t>ChildminderCCR and VCRDudley</t>
  </si>
  <si>
    <t>ChildminderCCR and VCRDurham</t>
  </si>
  <si>
    <t>ChildminderCCR and VCREaling</t>
  </si>
  <si>
    <t>ChildminderCCR and VCREast Midlands total</t>
  </si>
  <si>
    <t>ChildminderCCR and VCREast of England total</t>
  </si>
  <si>
    <t>ChildminderCCR and VCREast Riding of Yorkshire</t>
  </si>
  <si>
    <t>ChildminderCCR and VCREast Sussex</t>
  </si>
  <si>
    <t>ChildminderCCR and VCREnfield</t>
  </si>
  <si>
    <t>ChildminderCCR and VCREssex</t>
  </si>
  <si>
    <t>ChildminderCCR and VCRGateshead</t>
  </si>
  <si>
    <t>ChildminderCCR and VCRGloucestershire</t>
  </si>
  <si>
    <t>ChildminderCCR and VCRGreenwich</t>
  </si>
  <si>
    <t>ChildminderCCR and VCRHackney</t>
  </si>
  <si>
    <t>ChildminderCCR and VCRHalton</t>
  </si>
  <si>
    <t>ChildminderCCR and VCRHammersmith and Fulham</t>
  </si>
  <si>
    <t>ChildminderCCR and VCRHampshire</t>
  </si>
  <si>
    <t>ChildminderCCR and VCRHaringey</t>
  </si>
  <si>
    <t>ChildminderCCR and VCRHarrow</t>
  </si>
  <si>
    <t>ChildminderCCR and VCRHartlepool</t>
  </si>
  <si>
    <t>ChildminderCCR and VCRHavering</t>
  </si>
  <si>
    <t>ChildminderCCR and VCRHerefordshire</t>
  </si>
  <si>
    <t>ChildminderCCR and VCRHertfordshire</t>
  </si>
  <si>
    <t>ChildminderCCR and VCRHillingdon</t>
  </si>
  <si>
    <t>ChildminderCCR and VCRHounslow</t>
  </si>
  <si>
    <t>ChildminderCCR and VCRIslington</t>
  </si>
  <si>
    <t>ChildminderCCR and VCRKensington and Chelsea</t>
  </si>
  <si>
    <t>ChildminderCCR and VCRKent</t>
  </si>
  <si>
    <t>ChildminderCCR and VCRKingston upon Thames</t>
  </si>
  <si>
    <t>ChildminderCCR and VCRKirklees</t>
  </si>
  <si>
    <t>ChildminderCCR and VCRLambeth</t>
  </si>
  <si>
    <t>ChildminderCCR and VCRLancashire</t>
  </si>
  <si>
    <t>ChildminderCCR and VCRLeeds</t>
  </si>
  <si>
    <t>ChildminderCCR and VCRLeicester</t>
  </si>
  <si>
    <t>ChildminderCCR and VCRLeicestershire</t>
  </si>
  <si>
    <t>ChildminderCCR and VCRLewisham</t>
  </si>
  <si>
    <t>ChildminderCCR and VCRLincolnshire</t>
  </si>
  <si>
    <t>ChildminderCCR and VCRLiverpool</t>
  </si>
  <si>
    <t>ChildminderCCR and VCRLondon total</t>
  </si>
  <si>
    <t>ChildminderCCR and VCRLuton</t>
  </si>
  <si>
    <t>ChildminderCCR and VCRManchester</t>
  </si>
  <si>
    <t>ChildminderCCR and VCRMedway</t>
  </si>
  <si>
    <t>ChildminderCCR and VCRMerton</t>
  </si>
  <si>
    <t>ChildminderCCR and VCRMilton Keynes</t>
  </si>
  <si>
    <t>ChildminderCCR and VCRNewcastle upon Tyne</t>
  </si>
  <si>
    <t>ChildminderCCR and VCRNewham</t>
  </si>
  <si>
    <t>ChildminderCCR and VCRNorfolk</t>
  </si>
  <si>
    <t>ChildminderCCR and VCRNorth East total</t>
  </si>
  <si>
    <t>ChildminderCCR and VCRNorth Lincolnshire</t>
  </si>
  <si>
    <t>ChildminderCCR and VCRNorth Northamptonshire</t>
  </si>
  <si>
    <t>ChildminderCCR and VCRNorth Somerset</t>
  </si>
  <si>
    <t>ChildminderCCR and VCRNorth Tyneside</t>
  </si>
  <si>
    <t>ChildminderCCR and VCRNorth West total</t>
  </si>
  <si>
    <t>ChildminderCCR and VCRNorth Yorkshire</t>
  </si>
  <si>
    <t>ChildminderCCR and VCRNorthumberland</t>
  </si>
  <si>
    <t>ChildminderCCR and VCRNottingham</t>
  </si>
  <si>
    <t>ChildminderCCR and VCRNottinghamshire</t>
  </si>
  <si>
    <t>ChildminderCCR and VCROldham</t>
  </si>
  <si>
    <t>ChildminderCCR and VCROxfordshire</t>
  </si>
  <si>
    <t>ChildminderCCR and VCRPeterborough</t>
  </si>
  <si>
    <t>ChildminderCCR and VCRPlymouth</t>
  </si>
  <si>
    <t>ChildminderCCR and VCRPortsmouth</t>
  </si>
  <si>
    <t>ChildminderCCR and VCRReading</t>
  </si>
  <si>
    <t>ChildminderCCR and VCRRedbridge</t>
  </si>
  <si>
    <t>ChildminderCCR and VCRRichmond upon Thames</t>
  </si>
  <si>
    <t>ChildminderCCR and VCRRochdale</t>
  </si>
  <si>
    <t>ChildminderCCR and VCRRotherham</t>
  </si>
  <si>
    <t>ChildminderCCR and VCRRutland</t>
  </si>
  <si>
    <t>ChildminderCCR and VCRSalford</t>
  </si>
  <si>
    <t>ChildminderCCR and VCRSandwell</t>
  </si>
  <si>
    <t>ChildminderCCR and VCRSefton</t>
  </si>
  <si>
    <t>ChildminderCCR and VCRSheffield</t>
  </si>
  <si>
    <t>ChildminderCCR and VCRShropshire</t>
  </si>
  <si>
    <t>ChildminderCCR and VCRSlough</t>
  </si>
  <si>
    <t>ChildminderCCR and VCRSolihull</t>
  </si>
  <si>
    <t>ChildminderCCR and VCRSomerset</t>
  </si>
  <si>
    <t>ChildminderCCR and VCRSouth East total</t>
  </si>
  <si>
    <t>ChildminderCCR and VCRSouth Gloucestershire</t>
  </si>
  <si>
    <t>ChildminderCCR and VCRSouth Tyneside</t>
  </si>
  <si>
    <t>ChildminderCCR and VCRSouth West total</t>
  </si>
  <si>
    <t>ChildminderCCR and VCRSouthampton</t>
  </si>
  <si>
    <t>ChildminderCCR and VCRSouthend on Sea</t>
  </si>
  <si>
    <t>ChildminderCCR and VCRSouthwark</t>
  </si>
  <si>
    <t>ChildminderCCR and VCRSt Helens</t>
  </si>
  <si>
    <t>ChildminderCCR and VCRStaffordshire</t>
  </si>
  <si>
    <t>ChildminderCCR and VCRStockport</t>
  </si>
  <si>
    <t>ChildminderCCR and VCRStockton-on-Tees</t>
  </si>
  <si>
    <t>ChildminderCCR and VCRStoke-on-Trent</t>
  </si>
  <si>
    <t>ChildminderCCR and VCRSuffolk</t>
  </si>
  <si>
    <t>ChildminderCCR and VCRSunderland</t>
  </si>
  <si>
    <t>ChildminderCCR and VCRSurrey</t>
  </si>
  <si>
    <t>ChildminderCCR and VCRSutton</t>
  </si>
  <si>
    <t>ChildminderCCR and VCRSwindon</t>
  </si>
  <si>
    <t>ChildminderCCR and VCRTameside</t>
  </si>
  <si>
    <t>ChildminderCCR and VCRTelford and Wrekin</t>
  </si>
  <si>
    <t>ChildminderCCR and VCRThurrock</t>
  </si>
  <si>
    <t>ChildminderCCR and VCRTorbay</t>
  </si>
  <si>
    <t>ChildminderCCR and VCRTower Hamlets</t>
  </si>
  <si>
    <t>ChildminderCCR and VCRTrafford</t>
  </si>
  <si>
    <t>ChildminderCCR and VCRWakefield</t>
  </si>
  <si>
    <t>ChildminderCCR and VCRWalsall</t>
  </si>
  <si>
    <t>ChildminderCCR and VCRWaltham Forest</t>
  </si>
  <si>
    <t>ChildminderCCR and VCRWandsworth</t>
  </si>
  <si>
    <t>ChildminderCCR and VCRWarrington</t>
  </si>
  <si>
    <t>ChildminderCCR and VCRWarwickshire</t>
  </si>
  <si>
    <t>ChildminderCCR and VCRWest Berkshire</t>
  </si>
  <si>
    <t>ChildminderCCR and VCRWest Midlands total</t>
  </si>
  <si>
    <t>ChildminderCCR and VCRWest Northamptonshire</t>
  </si>
  <si>
    <t>ChildminderCCR and VCRWest Sussex</t>
  </si>
  <si>
    <t>ChildminderCCR and VCRWestminster</t>
  </si>
  <si>
    <t>ChildminderCCR and VCRWestmorland and Furness</t>
  </si>
  <si>
    <t>ChildminderCCR and VCRWigan</t>
  </si>
  <si>
    <t>ChildminderCCR and VCRWiltshire</t>
  </si>
  <si>
    <t>ChildminderCCR and VCRWindsor and Maidenhead</t>
  </si>
  <si>
    <t>ChildminderCCR and VCRWirral</t>
  </si>
  <si>
    <t>ChildminderCCR and VCRWokingham</t>
  </si>
  <si>
    <t>ChildminderCCR and VCRWolverhampton</t>
  </si>
  <si>
    <t>ChildminderCCR and VCRWorcestershire</t>
  </si>
  <si>
    <t>ChildminderCCR and VCRYorkshire and The Humber total</t>
  </si>
  <si>
    <t>ChildminderCCR OnlyAll England total</t>
  </si>
  <si>
    <t>ChildminderCCR OnlyBarking and Dagenham</t>
  </si>
  <si>
    <t>ChildminderCCR OnlyBarnet</t>
  </si>
  <si>
    <t>ChildminderCCR OnlyBirmingham</t>
  </si>
  <si>
    <t>ChildminderCCR OnlyBradford</t>
  </si>
  <si>
    <t>ChildminderCCR OnlyBrent</t>
  </si>
  <si>
    <t>ChildminderCCR OnlyBromley</t>
  </si>
  <si>
    <t>ChildminderCCR OnlyBuckinghamshire</t>
  </si>
  <si>
    <t>ChildminderCCR OnlyCentral Bedfordshire</t>
  </si>
  <si>
    <t>ChildminderCCR OnlyDerby</t>
  </si>
  <si>
    <t>ChildminderCCR OnlyDevon</t>
  </si>
  <si>
    <t>ChildminderCCR OnlyEaling</t>
  </si>
  <si>
    <t>ChildminderCCR OnlyEast Midlands total</t>
  </si>
  <si>
    <t>ChildminderCCR OnlyEast of England total</t>
  </si>
  <si>
    <t>ChildminderCCR OnlyEnfield</t>
  </si>
  <si>
    <t>ChildminderCCR OnlyEssex</t>
  </si>
  <si>
    <t>ChildminderCCR OnlyGreenwich</t>
  </si>
  <si>
    <t>ChildminderCCR OnlyHackney</t>
  </si>
  <si>
    <t>ChildminderCCR OnlyHampshire</t>
  </si>
  <si>
    <t>ChildminderCCR OnlyHaringey</t>
  </si>
  <si>
    <t>ChildminderCCR OnlyHarrow</t>
  </si>
  <si>
    <t>ChildminderCCR OnlyHavering</t>
  </si>
  <si>
    <t>ChildminderCCR OnlyHillingdon</t>
  </si>
  <si>
    <t>ChildminderCCR OnlyIsle of Wight</t>
  </si>
  <si>
    <t>ChildminderCCR OnlyIslington</t>
  </si>
  <si>
    <t>ChildminderCCR OnlyKent</t>
  </si>
  <si>
    <t>ChildminderCCR OnlyKingston upon Hull</t>
  </si>
  <si>
    <t>ChildminderCCR OnlyKirklees</t>
  </si>
  <si>
    <t>ChildminderCCR OnlyLeeds</t>
  </si>
  <si>
    <t>ChildminderCCR OnlyLewisham</t>
  </si>
  <si>
    <t>ChildminderCCR OnlyLondon total</t>
  </si>
  <si>
    <t>ChildminderCCR OnlyManchester</t>
  </si>
  <si>
    <t>ChildminderCCR OnlyMedway</t>
  </si>
  <si>
    <t>ChildminderCCR OnlyNewham</t>
  </si>
  <si>
    <t>ChildminderCCR OnlyNorth East total</t>
  </si>
  <si>
    <t>ChildminderCCR OnlyNorth Northamptonshire</t>
  </si>
  <si>
    <t>ChildminderCCR OnlyNorth West total</t>
  </si>
  <si>
    <t>ChildminderCCR OnlyNorthumberland</t>
  </si>
  <si>
    <t>ChildminderCCR OnlyOxfordshire</t>
  </si>
  <si>
    <t>ChildminderCCR OnlyReading</t>
  </si>
  <si>
    <t>ChildminderCCR OnlyRedbridge</t>
  </si>
  <si>
    <t>ChildminderCCR OnlyRochdale</t>
  </si>
  <si>
    <t>ChildminderCCR OnlySolihull</t>
  </si>
  <si>
    <t>ChildminderCCR OnlySouth East total</t>
  </si>
  <si>
    <t>ChildminderCCR OnlySouth West total</t>
  </si>
  <si>
    <t>ChildminderCCR OnlySouthwark</t>
  </si>
  <si>
    <t>ChildminderCCR OnlySurrey</t>
  </si>
  <si>
    <t>ChildminderCCR OnlySutton</t>
  </si>
  <si>
    <t>ChildminderCCR OnlyTameside</t>
  </si>
  <si>
    <t>ChildminderCCR OnlyWalsall</t>
  </si>
  <si>
    <t>ChildminderCCR OnlyWarwickshire</t>
  </si>
  <si>
    <t>ChildminderCCR OnlyWest Midlands total</t>
  </si>
  <si>
    <t>ChildminderCCR OnlyWest Northamptonshire</t>
  </si>
  <si>
    <t>ChildminderCCR OnlyWest Sussex</t>
  </si>
  <si>
    <t>ChildminderCCR OnlyWiltshire</t>
  </si>
  <si>
    <t>ChildminderCCR OnlyWolverhampton</t>
  </si>
  <si>
    <t>ChildminderCCR OnlyWorcestershire</t>
  </si>
  <si>
    <t>ChildminderCCR OnlyYorkshire and The Humber total</t>
  </si>
  <si>
    <t>ChildminderEYR and CCRAll England total</t>
  </si>
  <si>
    <t>ChildminderEYR and CCRBarking and Dagenham</t>
  </si>
  <si>
    <t>ChildminderEYR and CCRBarnet</t>
  </si>
  <si>
    <t>ChildminderEYR and CCRBarnsley</t>
  </si>
  <si>
    <t>ChildminderEYR and CCRBath and North East Somerset</t>
  </si>
  <si>
    <t>ChildminderEYR and CCRBedford</t>
  </si>
  <si>
    <t>ChildminderEYR and CCRBexley</t>
  </si>
  <si>
    <t>ChildminderEYR and CCRBirmingham</t>
  </si>
  <si>
    <t>ChildminderEYR and CCRBlackburn with Darwen</t>
  </si>
  <si>
    <t>ChildminderEYR and CCRBlackpool</t>
  </si>
  <si>
    <t>ChildminderEYR and CCRBolton</t>
  </si>
  <si>
    <t>ChildminderEYR and CCRBournemouth, Christchurch &amp; Poole</t>
  </si>
  <si>
    <t>ChildminderEYR and CCRBracknell Forest</t>
  </si>
  <si>
    <t>ChildminderEYR and CCRBradford</t>
  </si>
  <si>
    <t>ChildminderEYR and CCRBrent</t>
  </si>
  <si>
    <t>ChildminderEYR and CCRBrighton and Hove</t>
  </si>
  <si>
    <t>ChildminderEYR and CCRBristol</t>
  </si>
  <si>
    <t>ChildminderEYR and CCRBromley</t>
  </si>
  <si>
    <t>ChildminderEYR and CCRBuckinghamshire</t>
  </si>
  <si>
    <t>ChildminderEYR and CCRBury</t>
  </si>
  <si>
    <t>ChildminderEYR and CCRCalderdale</t>
  </si>
  <si>
    <t>ChildminderEYR and CCRCambridgeshire</t>
  </si>
  <si>
    <t>ChildminderEYR and CCRCamden</t>
  </si>
  <si>
    <t>ChildminderEYR and CCRCentral Bedfordshire</t>
  </si>
  <si>
    <t>ChildminderEYR and CCRCheshire East</t>
  </si>
  <si>
    <t>ChildminderEYR and CCRCheshire West and Chester</t>
  </si>
  <si>
    <t>ChildminderEYR and CCRCornwall</t>
  </si>
  <si>
    <t>ChildminderEYR and CCRCoventry</t>
  </si>
  <si>
    <t>ChildminderEYR and CCRCroydon</t>
  </si>
  <si>
    <t>ChildminderEYR and CCRCumberland</t>
  </si>
  <si>
    <t>ChildminderEYR and CCRDarlington</t>
  </si>
  <si>
    <t>ChildminderEYR and CCRDerby</t>
  </si>
  <si>
    <t>ChildminderEYR and CCRDerbyshire</t>
  </si>
  <si>
    <t>ChildminderEYR and CCRDevon</t>
  </si>
  <si>
    <t>ChildminderEYR and CCRDoncaster</t>
  </si>
  <si>
    <t>ChildminderEYR and CCRDorset</t>
  </si>
  <si>
    <t>ChildminderEYR and CCRDudley</t>
  </si>
  <si>
    <t>ChildminderEYR and CCRDurham</t>
  </si>
  <si>
    <t>ChildminderEYR and CCREaling</t>
  </si>
  <si>
    <t>ChildminderEYR and CCREast Midlands total</t>
  </si>
  <si>
    <t>ChildminderEYR and CCREast of England total</t>
  </si>
  <si>
    <t>ChildminderEYR and CCREast Riding of Yorkshire</t>
  </si>
  <si>
    <t>ChildminderEYR and CCREast Sussex</t>
  </si>
  <si>
    <t>ChildminderEYR and CCREnfield</t>
  </si>
  <si>
    <t>ChildminderEYR and CCREssex</t>
  </si>
  <si>
    <t>ChildminderEYR and CCRGateshead</t>
  </si>
  <si>
    <t>ChildminderEYR and CCRGloucestershire</t>
  </si>
  <si>
    <t>ChildminderEYR and CCRGreenwich</t>
  </si>
  <si>
    <t>ChildminderEYR and CCRHackney</t>
  </si>
  <si>
    <t>ChildminderEYR and CCRHammersmith and Fulham</t>
  </si>
  <si>
    <t>ChildminderEYR and CCRHampshire</t>
  </si>
  <si>
    <t>ChildminderEYR and CCRHaringey</t>
  </si>
  <si>
    <t>ChildminderEYR and CCRHarrow</t>
  </si>
  <si>
    <t>ChildminderEYR and CCRHartlepool</t>
  </si>
  <si>
    <t>ChildminderEYR and CCRHavering</t>
  </si>
  <si>
    <t>ChildminderEYR and CCRHerefordshire</t>
  </si>
  <si>
    <t>ChildminderEYR and CCRHertfordshire</t>
  </si>
  <si>
    <t>ChildminderEYR and CCRHillingdon</t>
  </si>
  <si>
    <t>ChildminderEYR and CCRHounslow</t>
  </si>
  <si>
    <t>ChildminderEYR and CCRIsle of Wight</t>
  </si>
  <si>
    <t>ChildminderEYR and CCRIslington</t>
  </si>
  <si>
    <t>ChildminderEYR and CCRKensington and Chelsea</t>
  </si>
  <si>
    <t>ChildminderEYR and CCRKent</t>
  </si>
  <si>
    <t>ChildminderEYR and CCRKingston upon Hull</t>
  </si>
  <si>
    <t>ChildminderEYR and CCRKingston upon Thames</t>
  </si>
  <si>
    <t>ChildminderEYR and CCRKirklees</t>
  </si>
  <si>
    <t>ChildminderEYR and CCRKnowsley</t>
  </si>
  <si>
    <t>ChildminderEYR and CCRLambeth</t>
  </si>
  <si>
    <t>ChildminderEYR and CCRLancashire</t>
  </si>
  <si>
    <t>ChildminderEYR and CCRLeeds</t>
  </si>
  <si>
    <t>ChildminderEYR and CCRLeicester</t>
  </si>
  <si>
    <t>ChildminderEYR and CCRLeicestershire</t>
  </si>
  <si>
    <t>ChildminderEYR and CCRLewisham</t>
  </si>
  <si>
    <t>ChildminderEYR and CCRLincolnshire</t>
  </si>
  <si>
    <t>ChildminderEYR and CCRLiverpool</t>
  </si>
  <si>
    <t>ChildminderEYR and CCRLondon total</t>
  </si>
  <si>
    <t>ChildminderEYR and CCRLuton</t>
  </si>
  <si>
    <t>ChildminderEYR and CCRManchester</t>
  </si>
  <si>
    <t>ChildminderEYR and CCRMedway</t>
  </si>
  <si>
    <t>ChildminderEYR and CCRMerton</t>
  </si>
  <si>
    <t>ChildminderEYR and CCRMiddlesbrough</t>
  </si>
  <si>
    <t>ChildminderEYR and CCRMilton Keynes</t>
  </si>
  <si>
    <t>ChildminderEYR and CCRNewcastle upon Tyne</t>
  </si>
  <si>
    <t>ChildminderEYR and CCRNewham</t>
  </si>
  <si>
    <t>ChildminderEYR and CCRNorfolk</t>
  </si>
  <si>
    <t>ChildminderEYR and CCRNorth East Lincolnshire</t>
  </si>
  <si>
    <t>ChildminderEYR and CCRNorth East total</t>
  </si>
  <si>
    <t>ChildminderEYR and CCRNorth Lincolnshire</t>
  </si>
  <si>
    <t>ChildminderEYR and CCRNorth Northamptonshire</t>
  </si>
  <si>
    <t>ChildminderEYR and CCRNorth Somerset</t>
  </si>
  <si>
    <t>ChildminderEYR and CCRNorth Tyneside</t>
  </si>
  <si>
    <t>ChildminderEYR and CCRNorth West total</t>
  </si>
  <si>
    <t>ChildminderEYR and CCRNorth Yorkshire</t>
  </si>
  <si>
    <t>ChildminderEYR and CCRNorthumberland</t>
  </si>
  <si>
    <t>ChildminderEYR and CCRNot Recorded</t>
  </si>
  <si>
    <t>ChildminderEYR and CCRNot Recorded total</t>
  </si>
  <si>
    <t>ChildminderEYR and CCRNottingham</t>
  </si>
  <si>
    <t>ChildminderEYR and CCRNottinghamshire</t>
  </si>
  <si>
    <t>ChildminderEYR and CCROldham</t>
  </si>
  <si>
    <t>ChildminderEYR and CCROxfordshire</t>
  </si>
  <si>
    <t>ChildminderEYR and CCRPeterborough</t>
  </si>
  <si>
    <t>ChildminderEYR and CCRPlymouth</t>
  </si>
  <si>
    <t>ChildminderEYR and CCRPortsmouth</t>
  </si>
  <si>
    <t>ChildminderEYR and CCRReading</t>
  </si>
  <si>
    <t>ChildminderEYR and CCRRedbridge</t>
  </si>
  <si>
    <t>ChildminderEYR and CCRRedcar and Cleveland</t>
  </si>
  <si>
    <t>ChildminderEYR and CCRRichmond upon Thames</t>
  </si>
  <si>
    <t>ChildminderEYR and CCRRochdale</t>
  </si>
  <si>
    <t>ChildminderEYR and CCRRotherham</t>
  </si>
  <si>
    <t>ChildminderEYR and CCRSalford</t>
  </si>
  <si>
    <t>ChildminderEYR and CCRSandwell</t>
  </si>
  <si>
    <t>ChildminderEYR and CCRSefton</t>
  </si>
  <si>
    <t>ChildminderEYR and CCRSheffield</t>
  </si>
  <si>
    <t>ChildminderEYR and CCRShropshire</t>
  </si>
  <si>
    <t>ChildminderEYR and CCRSlough</t>
  </si>
  <si>
    <t>ChildminderEYR and CCRSolihull</t>
  </si>
  <si>
    <t>ChildminderEYR and CCRSomerset</t>
  </si>
  <si>
    <t>ChildminderEYR and CCRSouth East total</t>
  </si>
  <si>
    <t>ChildminderEYR and CCRSouth Gloucestershire</t>
  </si>
  <si>
    <t>ChildminderEYR and CCRSouth Tyneside</t>
  </si>
  <si>
    <t>ChildminderEYR and CCRSouth West total</t>
  </si>
  <si>
    <t>ChildminderEYR and CCRSouthampton</t>
  </si>
  <si>
    <t>ChildminderEYR and CCRSouthend on Sea</t>
  </si>
  <si>
    <t>ChildminderEYR and CCRSouthwark</t>
  </si>
  <si>
    <t>ChildminderEYR and CCRSt Helens</t>
  </si>
  <si>
    <t>ChildminderEYR and CCRStaffordshire</t>
  </si>
  <si>
    <t>ChildminderEYR and CCRStockport</t>
  </si>
  <si>
    <t>ChildminderEYR and CCRStockton-on-Tees</t>
  </si>
  <si>
    <t>ChildminderEYR and CCRStoke-on-Trent</t>
  </si>
  <si>
    <t>ChildminderEYR and CCRSuffolk</t>
  </si>
  <si>
    <t>ChildminderEYR and CCRSunderland</t>
  </si>
  <si>
    <t>ChildminderEYR and CCRSurrey</t>
  </si>
  <si>
    <t>ChildminderEYR and CCRSutton</t>
  </si>
  <si>
    <t>ChildminderEYR and CCRSwindon</t>
  </si>
  <si>
    <t>ChildminderEYR and CCRTameside</t>
  </si>
  <si>
    <t>ChildminderEYR and CCRTelford and Wrekin</t>
  </si>
  <si>
    <t>ChildminderEYR and CCRThurrock</t>
  </si>
  <si>
    <t>ChildminderEYR and CCRTorbay</t>
  </si>
  <si>
    <t>ChildminderEYR and CCRTower Hamlets</t>
  </si>
  <si>
    <t>ChildminderEYR and CCRTrafford</t>
  </si>
  <si>
    <t>ChildminderEYR and CCRWakefield</t>
  </si>
  <si>
    <t>ChildminderEYR and CCRWalsall</t>
  </si>
  <si>
    <t>ChildminderEYR and CCRWaltham Forest</t>
  </si>
  <si>
    <t>ChildminderEYR and CCRWandsworth</t>
  </si>
  <si>
    <t>ChildminderEYR and CCRWarrington</t>
  </si>
  <si>
    <t>ChildminderEYR and CCRWarwickshire</t>
  </si>
  <si>
    <t>ChildminderEYR and CCRWest Berkshire</t>
  </si>
  <si>
    <t>ChildminderEYR and CCRWest Midlands total</t>
  </si>
  <si>
    <t>ChildminderEYR and CCRWest Northamptonshire</t>
  </si>
  <si>
    <t>ChildminderEYR and CCRWest Sussex</t>
  </si>
  <si>
    <t>ChildminderEYR and CCRWestminster</t>
  </si>
  <si>
    <t>ChildminderEYR and CCRWestmorland and Furness</t>
  </si>
  <si>
    <t>ChildminderEYR and CCRWigan</t>
  </si>
  <si>
    <t>ChildminderEYR and CCRWiltshire</t>
  </si>
  <si>
    <t>ChildminderEYR and CCRWindsor and Maidenhead</t>
  </si>
  <si>
    <t>ChildminderEYR and CCRWirral</t>
  </si>
  <si>
    <t>ChildminderEYR and CCRWokingham</t>
  </si>
  <si>
    <t>ChildminderEYR and CCRWolverhampton</t>
  </si>
  <si>
    <t>ChildminderEYR and CCRWorcestershire</t>
  </si>
  <si>
    <t>ChildminderEYR and CCRYork</t>
  </si>
  <si>
    <t>ChildminderEYR and CCRYorkshire and The Humber total</t>
  </si>
  <si>
    <t>ChildminderEYR and VCRAll England total</t>
  </si>
  <si>
    <t>ChildminderEYR and VCREast Midlands total</t>
  </si>
  <si>
    <t>ChildminderEYR and VCRLeeds</t>
  </si>
  <si>
    <t>ChildminderEYR and VCRNorth Northamptonshire</t>
  </si>
  <si>
    <t>ChildminderEYR and VCRYorkshire and The Humber total</t>
  </si>
  <si>
    <t>ChildminderEYR onlyAll England total</t>
  </si>
  <si>
    <t>ChildminderEYR onlyBarnet</t>
  </si>
  <si>
    <t>ChildminderEYR onlyBath and North East Somerset</t>
  </si>
  <si>
    <t>ChildminderEYR onlyBedford</t>
  </si>
  <si>
    <t>ChildminderEYR onlyBexley</t>
  </si>
  <si>
    <t>ChildminderEYR onlyBirmingham</t>
  </si>
  <si>
    <t>ChildminderEYR onlyBolton</t>
  </si>
  <si>
    <t>ChildminderEYR onlyBournemouth, Christchurch &amp; Poole</t>
  </si>
  <si>
    <t>ChildminderEYR onlyBracknell Forest</t>
  </si>
  <si>
    <t>ChildminderEYR onlyBradford</t>
  </si>
  <si>
    <t>ChildminderEYR onlyBrent</t>
  </si>
  <si>
    <t>ChildminderEYR onlyBrighton and Hove</t>
  </si>
  <si>
    <t>ChildminderEYR onlyBristol</t>
  </si>
  <si>
    <t>ChildminderEYR onlyBromley</t>
  </si>
  <si>
    <t>ChildminderEYR onlyBuckinghamshire</t>
  </si>
  <si>
    <t>ChildminderEYR onlyBury</t>
  </si>
  <si>
    <t>ChildminderEYR onlyCalderdale</t>
  </si>
  <si>
    <t>ChildminderEYR onlyCambridgeshire</t>
  </si>
  <si>
    <t>ChildminderEYR onlyCamden</t>
  </si>
  <si>
    <t>ChildminderEYR onlyCentral Bedfordshire</t>
  </si>
  <si>
    <t>ChildminderEYR onlyCheshire East</t>
  </si>
  <si>
    <t>ChildminderEYR onlyCheshire West and Chester</t>
  </si>
  <si>
    <t>ChildminderEYR onlyCornwall</t>
  </si>
  <si>
    <t>ChildminderEYR onlyCoventry</t>
  </si>
  <si>
    <t>ChildminderEYR onlyCroydon</t>
  </si>
  <si>
    <t>ChildminderEYR onlyCumberland</t>
  </si>
  <si>
    <t>ChildminderEYR onlyDerbyshire</t>
  </si>
  <si>
    <t>ChildminderEYR onlyDevon</t>
  </si>
  <si>
    <t>ChildminderEYR onlyDoncaster</t>
  </si>
  <si>
    <t>ChildminderEYR onlyDorset</t>
  </si>
  <si>
    <t>ChildminderEYR onlyEaling</t>
  </si>
  <si>
    <t>ChildminderEYR onlyEast Midlands total</t>
  </si>
  <si>
    <t>ChildminderEYR onlyEast of England total</t>
  </si>
  <si>
    <t>ChildminderEYR onlyEast Riding of Yorkshire</t>
  </si>
  <si>
    <t>ChildminderEYR onlyEast Sussex</t>
  </si>
  <si>
    <t>ChildminderEYR onlyEnfield</t>
  </si>
  <si>
    <t>ChildminderEYR onlyEssex</t>
  </si>
  <si>
    <t>ChildminderEYR onlyGateshead</t>
  </si>
  <si>
    <t>ChildminderEYR onlyGloucestershire</t>
  </si>
  <si>
    <t>ChildminderEYR onlyGreenwich</t>
  </si>
  <si>
    <t>ChildminderEYR onlyHackney</t>
  </si>
  <si>
    <t>ChildminderEYR onlyHalton</t>
  </si>
  <si>
    <t>ChildminderEYR onlyHampshire</t>
  </si>
  <si>
    <t>ChildminderEYR onlyHaringey</t>
  </si>
  <si>
    <t>ChildminderEYR onlyHarrow</t>
  </si>
  <si>
    <t>ChildminderEYR onlyHartlepool</t>
  </si>
  <si>
    <t>ChildminderEYR onlyHavering</t>
  </si>
  <si>
    <t>ChildminderEYR onlyHertfordshire</t>
  </si>
  <si>
    <t>ChildminderEYR onlyHillingdon</t>
  </si>
  <si>
    <t>ChildminderEYR onlyHounslow</t>
  </si>
  <si>
    <t>ChildminderEYR onlyIslington</t>
  </si>
  <si>
    <t>ChildminderEYR onlyKent</t>
  </si>
  <si>
    <t>ChildminderEYR onlyKingston upon Thames</t>
  </si>
  <si>
    <t>ChildminderEYR onlyKirklees</t>
  </si>
  <si>
    <t>ChildminderEYR onlyKnowsley</t>
  </si>
  <si>
    <t>ChildminderEYR onlyLambeth</t>
  </si>
  <si>
    <t>ChildminderEYR onlyLancashire</t>
  </si>
  <si>
    <t>ChildminderEYR onlyLeeds</t>
  </si>
  <si>
    <t>ChildminderEYR onlyLeicester</t>
  </si>
  <si>
    <t>ChildminderEYR onlyLeicestershire</t>
  </si>
  <si>
    <t>ChildminderEYR onlyLewisham</t>
  </si>
  <si>
    <t>ChildminderEYR onlyLincolnshire</t>
  </si>
  <si>
    <t>ChildminderEYR onlyLiverpool</t>
  </si>
  <si>
    <t>ChildminderEYR onlyLondon total</t>
  </si>
  <si>
    <t>ChildminderEYR onlyManchester</t>
  </si>
  <si>
    <t>ChildminderEYR onlyMedway</t>
  </si>
  <si>
    <t>ChildminderEYR onlyMerton</t>
  </si>
  <si>
    <t>ChildminderEYR onlyMilton Keynes</t>
  </si>
  <si>
    <t>ChildminderEYR onlyNewcastle upon Tyne</t>
  </si>
  <si>
    <t>ChildminderEYR onlyNewham</t>
  </si>
  <si>
    <t>ChildminderEYR onlyNorfolk</t>
  </si>
  <si>
    <t>ChildminderEYR onlyNorth East total</t>
  </si>
  <si>
    <t>ChildminderEYR onlyNorth Lincolnshire</t>
  </si>
  <si>
    <t>ChildminderEYR onlyNorth Northamptonshire</t>
  </si>
  <si>
    <t>ChildminderEYR onlyNorth Somerset</t>
  </si>
  <si>
    <t>ChildminderEYR onlyNorth West total</t>
  </si>
  <si>
    <t>ChildminderEYR onlyNorth Yorkshire</t>
  </si>
  <si>
    <t>ChildminderEYR onlyNorthumberland</t>
  </si>
  <si>
    <t>ChildminderEYR onlyNottinghamshire</t>
  </si>
  <si>
    <t>ChildminderEYR onlyOldham</t>
  </si>
  <si>
    <t>ChildminderEYR onlyOxfordshire</t>
  </si>
  <si>
    <t>ChildminderEYR onlyPeterborough</t>
  </si>
  <si>
    <t>ChildminderEYR onlyPortsmouth</t>
  </si>
  <si>
    <t>ChildminderEYR onlyReading</t>
  </si>
  <si>
    <t>ChildminderEYR onlyRedbridge</t>
  </si>
  <si>
    <t>ChildminderEYR onlyRedcar and Cleveland</t>
  </si>
  <si>
    <t>ChildminderEYR onlyRichmond upon Thames</t>
  </si>
  <si>
    <t>ChildminderEYR onlyRochdale</t>
  </si>
  <si>
    <t>ChildminderEYR onlyRutland</t>
  </si>
  <si>
    <t>ChildminderEYR onlySalford</t>
  </si>
  <si>
    <t>ChildminderEYR onlySefton</t>
  </si>
  <si>
    <t>ChildminderEYR onlySheffield</t>
  </si>
  <si>
    <t>ChildminderEYR onlySlough</t>
  </si>
  <si>
    <t>ChildminderEYR onlySolihull</t>
  </si>
  <si>
    <t>ChildminderEYR onlySomerset</t>
  </si>
  <si>
    <t>ChildminderEYR onlySouth East total</t>
  </si>
  <si>
    <t>ChildminderEYR onlySouth Gloucestershire</t>
  </si>
  <si>
    <t>ChildminderEYR onlySouth West total</t>
  </si>
  <si>
    <t>ChildminderEYR onlySouthampton</t>
  </si>
  <si>
    <t>ChildminderEYR onlySouthend on Sea</t>
  </si>
  <si>
    <t>ChildminderEYR onlySouthwark</t>
  </si>
  <si>
    <t>ChildminderEYR onlyStockport</t>
  </si>
  <si>
    <t>ChildminderEYR onlyStoke-on-Trent</t>
  </si>
  <si>
    <t>ChildminderEYR onlySuffolk</t>
  </si>
  <si>
    <t>ChildminderEYR onlySunderland</t>
  </si>
  <si>
    <t>ChildminderEYR onlySurrey</t>
  </si>
  <si>
    <t>ChildminderEYR onlyTelford and Wrekin</t>
  </si>
  <si>
    <t>ChildminderEYR onlyWakefield</t>
  </si>
  <si>
    <t>ChildminderEYR onlyWalsall</t>
  </si>
  <si>
    <t>ChildminderEYR onlyWaltham Forest</t>
  </si>
  <si>
    <t>ChildminderEYR onlyWandsworth</t>
  </si>
  <si>
    <t>ChildminderEYR onlyWarrington</t>
  </si>
  <si>
    <t>ChildminderEYR onlyWarwickshire</t>
  </si>
  <si>
    <t>ChildminderEYR onlyWest Berkshire</t>
  </si>
  <si>
    <t>ChildminderEYR onlyWest Midlands total</t>
  </si>
  <si>
    <t>ChildminderEYR onlyWest Northamptonshire</t>
  </si>
  <si>
    <t>ChildminderEYR onlyWest Sussex</t>
  </si>
  <si>
    <t>ChildminderEYR onlyWigan</t>
  </si>
  <si>
    <t>ChildminderEYR onlyWiltshire</t>
  </si>
  <si>
    <t>ChildminderEYR onlyWokingham</t>
  </si>
  <si>
    <t>ChildminderEYR onlyWorcestershire</t>
  </si>
  <si>
    <t>ChildminderEYR onlyYork</t>
  </si>
  <si>
    <t>ChildminderEYR onlyYorkshire and The Humber total</t>
  </si>
  <si>
    <t>ChildminderEYR, CCR and VCRAll England total</t>
  </si>
  <si>
    <t>ChildminderEYR, CCR and VCRBarking and Dagenham</t>
  </si>
  <si>
    <t>ChildminderEYR, CCR and VCRBarnet</t>
  </si>
  <si>
    <t>ChildminderEYR, CCR and VCRBarnsley</t>
  </si>
  <si>
    <t>ChildminderEYR, CCR and VCRBath and North East Somerset</t>
  </si>
  <si>
    <t>ChildminderEYR, CCR and VCRBedford</t>
  </si>
  <si>
    <t>ChildminderEYR, CCR and VCRBexley</t>
  </si>
  <si>
    <t>ChildminderEYR, CCR and VCRBirmingham</t>
  </si>
  <si>
    <t>ChildminderEYR, CCR and VCRBlackburn with Darwen</t>
  </si>
  <si>
    <t>ChildminderEYR, CCR and VCRBlackpool</t>
  </si>
  <si>
    <t>ChildminderEYR, CCR and VCRBolton</t>
  </si>
  <si>
    <t>ChildminderEYR, CCR and VCRBournemouth, Christchurch &amp; Poole</t>
  </si>
  <si>
    <t>ChildminderEYR, CCR and VCRBracknell Forest</t>
  </si>
  <si>
    <t>ChildminderEYR, CCR and VCRBradford</t>
  </si>
  <si>
    <t>ChildminderEYR, CCR and VCRBrent</t>
  </si>
  <si>
    <t>ChildminderEYR, CCR and VCRBrighton and Hove</t>
  </si>
  <si>
    <t>ChildminderEYR, CCR and VCRBristol</t>
  </si>
  <si>
    <t>ChildminderEYR, CCR and VCRBromley</t>
  </si>
  <si>
    <t>ChildminderEYR, CCR and VCRBuckinghamshire</t>
  </si>
  <si>
    <t>ChildminderEYR, CCR and VCRBury</t>
  </si>
  <si>
    <t>ChildminderEYR, CCR and VCRCalderdale</t>
  </si>
  <si>
    <t>ChildminderEYR, CCR and VCRCambridgeshire</t>
  </si>
  <si>
    <t>ChildminderEYR, CCR and VCRCamden</t>
  </si>
  <si>
    <t>ChildminderEYR, CCR and VCRCentral Bedfordshire</t>
  </si>
  <si>
    <t>ChildminderEYR, CCR and VCRCheshire East</t>
  </si>
  <si>
    <t>ChildminderEYR, CCR and VCRCheshire West and Chester</t>
  </si>
  <si>
    <t>ChildminderEYR, CCR and VCRCornwall</t>
  </si>
  <si>
    <t>ChildminderEYR, CCR and VCRCoventry</t>
  </si>
  <si>
    <t>ChildminderEYR, CCR and VCRCroydon</t>
  </si>
  <si>
    <t>ChildminderEYR, CCR and VCRCumberland</t>
  </si>
  <si>
    <t>ChildminderEYR, CCR and VCRDarlington</t>
  </si>
  <si>
    <t>ChildminderEYR, CCR and VCRDerby</t>
  </si>
  <si>
    <t>ChildminderEYR, CCR and VCRDerbyshire</t>
  </si>
  <si>
    <t>ChildminderEYR, CCR and VCRDevon</t>
  </si>
  <si>
    <t>ChildminderEYR, CCR and VCRDoncaster</t>
  </si>
  <si>
    <t>ChildminderEYR, CCR and VCRDorset</t>
  </si>
  <si>
    <t>ChildminderEYR, CCR and VCRDudley</t>
  </si>
  <si>
    <t>ChildminderEYR, CCR and VCRDurham</t>
  </si>
  <si>
    <t>ChildminderEYR, CCR and VCREaling</t>
  </si>
  <si>
    <t>ChildminderEYR, CCR and VCREast Midlands total</t>
  </si>
  <si>
    <t>ChildminderEYR, CCR and VCREast of England total</t>
  </si>
  <si>
    <t>ChildminderEYR, CCR and VCREast Riding of Yorkshire</t>
  </si>
  <si>
    <t>ChildminderEYR, CCR and VCREast Sussex</t>
  </si>
  <si>
    <t>ChildminderEYR, CCR and VCREnfield</t>
  </si>
  <si>
    <t>ChildminderEYR, CCR and VCREssex</t>
  </si>
  <si>
    <t>ChildminderEYR, CCR and VCRGateshead</t>
  </si>
  <si>
    <t>ChildminderEYR, CCR and VCRGloucestershire</t>
  </si>
  <si>
    <t>ChildminderEYR, CCR and VCRGreenwich</t>
  </si>
  <si>
    <t>ChildminderEYR, CCR and VCRHackney</t>
  </si>
  <si>
    <t>ChildminderEYR, CCR and VCRHalton</t>
  </si>
  <si>
    <t>ChildminderEYR, CCR and VCRHammersmith and Fulham</t>
  </si>
  <si>
    <t>ChildminderEYR, CCR and VCRHampshire</t>
  </si>
  <si>
    <t>ChildminderEYR, CCR and VCRHaringey</t>
  </si>
  <si>
    <t>ChildminderEYR, CCR and VCRHarrow</t>
  </si>
  <si>
    <t>ChildminderEYR, CCR and VCRHartlepool</t>
  </si>
  <si>
    <t>ChildminderEYR, CCR and VCRHavering</t>
  </si>
  <si>
    <t>ChildminderEYR, CCR and VCRHerefordshire</t>
  </si>
  <si>
    <t>ChildminderEYR, CCR and VCRHertfordshire</t>
  </si>
  <si>
    <t>ChildminderEYR, CCR and VCRHillingdon</t>
  </si>
  <si>
    <t>ChildminderEYR, CCR and VCRHounslow</t>
  </si>
  <si>
    <t>ChildminderEYR, CCR and VCRIsle of Wight</t>
  </si>
  <si>
    <t>ChildminderEYR, CCR and VCRIsles of Scilly</t>
  </si>
  <si>
    <t>ChildminderEYR, CCR and VCRIslington</t>
  </si>
  <si>
    <t>ChildminderEYR, CCR and VCRKensington and Chelsea</t>
  </si>
  <si>
    <t>ChildminderEYR, CCR and VCRKent</t>
  </si>
  <si>
    <t>ChildminderEYR, CCR and VCRKingston upon Hull</t>
  </si>
  <si>
    <t>ChildminderEYR, CCR and VCRKingston upon Thames</t>
  </si>
  <si>
    <t>ChildminderEYR, CCR and VCRKirklees</t>
  </si>
  <si>
    <t>ChildminderEYR, CCR and VCRKnowsley</t>
  </si>
  <si>
    <t>ChildminderEYR, CCR and VCRLambeth</t>
  </si>
  <si>
    <t>ChildminderEYR, CCR and VCRLancashire</t>
  </si>
  <si>
    <t>ChildminderEYR, CCR and VCRLeeds</t>
  </si>
  <si>
    <t>ChildminderEYR, CCR and VCRLeicester</t>
  </si>
  <si>
    <t>ChildminderEYR, CCR and VCRLeicestershire</t>
  </si>
  <si>
    <t>ChildminderEYR, CCR and VCRLewisham</t>
  </si>
  <si>
    <t>ChildminderEYR, CCR and VCRLincolnshire</t>
  </si>
  <si>
    <t>ChildminderEYR, CCR and VCRLiverpool</t>
  </si>
  <si>
    <t>ChildminderEYR, CCR and VCRLondon total</t>
  </si>
  <si>
    <t>ChildminderEYR, CCR and VCRLuton</t>
  </si>
  <si>
    <t>ChildminderEYR, CCR and VCRManchester</t>
  </si>
  <si>
    <t>ChildminderEYR, CCR and VCRMedway</t>
  </si>
  <si>
    <t>ChildminderEYR, CCR and VCRMerton</t>
  </si>
  <si>
    <t>ChildminderEYR, CCR and VCRMiddlesbrough</t>
  </si>
  <si>
    <t>ChildminderEYR, CCR and VCRMilton Keynes</t>
  </si>
  <si>
    <t>ChildminderEYR, CCR and VCRNewcastle upon Tyne</t>
  </si>
  <si>
    <t>ChildminderEYR, CCR and VCRNewham</t>
  </si>
  <si>
    <t>ChildminderEYR, CCR and VCRNorfolk</t>
  </si>
  <si>
    <t>ChildminderEYR, CCR and VCRNorth East Lincolnshire</t>
  </si>
  <si>
    <t>ChildminderEYR, CCR and VCRNorth East total</t>
  </si>
  <si>
    <t>ChildminderEYR, CCR and VCRNorth Lincolnshire</t>
  </si>
  <si>
    <t>ChildminderEYR, CCR and VCRNorth Northamptonshire</t>
  </si>
  <si>
    <t>ChildminderEYR, CCR and VCRNorth Somerset</t>
  </si>
  <si>
    <t>ChildminderEYR, CCR and VCRNorth Tyneside</t>
  </si>
  <si>
    <t>ChildminderEYR, CCR and VCRNorth West total</t>
  </si>
  <si>
    <t>ChildminderEYR, CCR and VCRNorth Yorkshire</t>
  </si>
  <si>
    <t>ChildminderEYR, CCR and VCRNorthumberland</t>
  </si>
  <si>
    <t>ChildminderEYR, CCR and VCRNot Recorded</t>
  </si>
  <si>
    <t>ChildminderEYR, CCR and VCRNot Recorded total</t>
  </si>
  <si>
    <t>ChildminderEYR, CCR and VCRNottingham</t>
  </si>
  <si>
    <t>ChildminderEYR, CCR and VCRNottinghamshire</t>
  </si>
  <si>
    <t>ChildminderEYR, CCR and VCROldham</t>
  </si>
  <si>
    <t>ChildminderEYR, CCR and VCROxfordshire</t>
  </si>
  <si>
    <t>ChildminderEYR, CCR and VCRPeterborough</t>
  </si>
  <si>
    <t>ChildminderEYR, CCR and VCRPlymouth</t>
  </si>
  <si>
    <t>ChildminderEYR, CCR and VCRPortsmouth</t>
  </si>
  <si>
    <t>ChildminderEYR, CCR and VCRReading</t>
  </si>
  <si>
    <t>ChildminderEYR, CCR and VCRRedbridge</t>
  </si>
  <si>
    <t>ChildminderEYR, CCR and VCRRedcar and Cleveland</t>
  </si>
  <si>
    <t>ChildminderEYR, CCR and VCRRichmond upon Thames</t>
  </si>
  <si>
    <t>ChildminderEYR, CCR and VCRRochdale</t>
  </si>
  <si>
    <t>ChildminderEYR, CCR and VCRRotherham</t>
  </si>
  <si>
    <t>ChildminderEYR, CCR and VCRRutland</t>
  </si>
  <si>
    <t>ChildminderEYR, CCR and VCRSalford</t>
  </si>
  <si>
    <t>ChildminderEYR, CCR and VCRSandwell</t>
  </si>
  <si>
    <t>ChildminderEYR, CCR and VCRSefton</t>
  </si>
  <si>
    <t>ChildminderEYR, CCR and VCRSheffield</t>
  </si>
  <si>
    <t>ChildminderEYR, CCR and VCRShropshire</t>
  </si>
  <si>
    <t>ChildminderEYR, CCR and VCRSlough</t>
  </si>
  <si>
    <t>ChildminderEYR, CCR and VCRSolihull</t>
  </si>
  <si>
    <t>ChildminderEYR, CCR and VCRSomerset</t>
  </si>
  <si>
    <t>ChildminderEYR, CCR and VCRSouth East total</t>
  </si>
  <si>
    <t>ChildminderEYR, CCR and VCRSouth Gloucestershire</t>
  </si>
  <si>
    <t>ChildminderEYR, CCR and VCRSouth Tyneside</t>
  </si>
  <si>
    <t>ChildminderEYR, CCR and VCRSouth West total</t>
  </si>
  <si>
    <t>ChildminderEYR, CCR and VCRSouthampton</t>
  </si>
  <si>
    <t>ChildminderEYR, CCR and VCRSouthend on Sea</t>
  </si>
  <si>
    <t>ChildminderEYR, CCR and VCRSouthwark</t>
  </si>
  <si>
    <t>ChildminderEYR, CCR and VCRSt Helens</t>
  </si>
  <si>
    <t>ChildminderEYR, CCR and VCRStaffordshire</t>
  </si>
  <si>
    <t>ChildminderEYR, CCR and VCRStockport</t>
  </si>
  <si>
    <t>ChildminderEYR, CCR and VCRStockton-on-Tees</t>
  </si>
  <si>
    <t>ChildminderEYR, CCR and VCRStoke-on-Trent</t>
  </si>
  <si>
    <t>ChildminderEYR, CCR and VCRSuffolk</t>
  </si>
  <si>
    <t>ChildminderEYR, CCR and VCRSunderland</t>
  </si>
  <si>
    <t>ChildminderEYR, CCR and VCRSurrey</t>
  </si>
  <si>
    <t>ChildminderEYR, CCR and VCRSutton</t>
  </si>
  <si>
    <t>ChildminderEYR, CCR and VCRSwindon</t>
  </si>
  <si>
    <t>ChildminderEYR, CCR and VCRTameside</t>
  </si>
  <si>
    <t>ChildminderEYR, CCR and VCRTelford and Wrekin</t>
  </si>
  <si>
    <t>ChildminderEYR, CCR and VCRThurrock</t>
  </si>
  <si>
    <t>ChildminderEYR, CCR and VCRTorbay</t>
  </si>
  <si>
    <t>ChildminderEYR, CCR and VCRTower Hamlets</t>
  </si>
  <si>
    <t>ChildminderEYR, CCR and VCRTrafford</t>
  </si>
  <si>
    <t>ChildminderEYR, CCR and VCRWakefield</t>
  </si>
  <si>
    <t>ChildminderEYR, CCR and VCRWalsall</t>
  </si>
  <si>
    <t>ChildminderEYR, CCR and VCRWaltham Forest</t>
  </si>
  <si>
    <t>ChildminderEYR, CCR and VCRWandsworth</t>
  </si>
  <si>
    <t>ChildminderEYR, CCR and VCRWarrington</t>
  </si>
  <si>
    <t>ChildminderEYR, CCR and VCRWarwickshire</t>
  </si>
  <si>
    <t>ChildminderEYR, CCR and VCRWest Berkshire</t>
  </si>
  <si>
    <t>ChildminderEYR, CCR and VCRWest Midlands total</t>
  </si>
  <si>
    <t>ChildminderEYR, CCR and VCRWest Northamptonshire</t>
  </si>
  <si>
    <t>ChildminderEYR, CCR and VCRWest Sussex</t>
  </si>
  <si>
    <t>ChildminderEYR, CCR and VCRWestminster</t>
  </si>
  <si>
    <t>ChildminderEYR, CCR and VCRWestmorland and Furness</t>
  </si>
  <si>
    <t>ChildminderEYR, CCR and VCRWigan</t>
  </si>
  <si>
    <t>ChildminderEYR, CCR and VCRWiltshire</t>
  </si>
  <si>
    <t>ChildminderEYR, CCR and VCRWindsor and Maidenhead</t>
  </si>
  <si>
    <t>ChildminderEYR, CCR and VCRWirral</t>
  </si>
  <si>
    <t>ChildminderEYR, CCR and VCRWokingham</t>
  </si>
  <si>
    <t>ChildminderEYR, CCR and VCRWolverhampton</t>
  </si>
  <si>
    <t>ChildminderEYR, CCR and VCRWorcestershire</t>
  </si>
  <si>
    <t>ChildminderEYR, CCR and VCRYork</t>
  </si>
  <si>
    <t>ChildminderEYR, CCR and VCRYorkshire and The Humber total</t>
  </si>
  <si>
    <t>ChildminderVCR OnlyAll England total</t>
  </si>
  <si>
    <t>ChildminderVCR OnlyBarking and Dagenham</t>
  </si>
  <si>
    <t>ChildminderVCR OnlyBedford</t>
  </si>
  <si>
    <t>ChildminderVCR OnlyBexley</t>
  </si>
  <si>
    <t>ChildminderVCR OnlyBirmingham</t>
  </si>
  <si>
    <t>ChildminderVCR OnlyBolton</t>
  </si>
  <si>
    <t>ChildminderVCR OnlyBournemouth, Christchurch &amp; Poole</t>
  </si>
  <si>
    <t>ChildminderVCR OnlyBracknell Forest</t>
  </si>
  <si>
    <t>ChildminderVCR OnlyBradford</t>
  </si>
  <si>
    <t>ChildminderVCR OnlyBrighton and Hove</t>
  </si>
  <si>
    <t>ChildminderVCR OnlyBristol</t>
  </si>
  <si>
    <t>ChildminderVCR OnlyBuckinghamshire</t>
  </si>
  <si>
    <t>ChildminderVCR OnlyBury</t>
  </si>
  <si>
    <t>ChildminderVCR OnlyCamden</t>
  </si>
  <si>
    <t>ChildminderVCR OnlyCheshire West and Chester</t>
  </si>
  <si>
    <t>ChildminderVCR OnlyCoventry</t>
  </si>
  <si>
    <t>ChildminderVCR OnlyCroydon</t>
  </si>
  <si>
    <t>ChildminderVCR OnlyDevon</t>
  </si>
  <si>
    <t>ChildminderVCR OnlyDurham</t>
  </si>
  <si>
    <t>ChildminderVCR OnlyEast Midlands total</t>
  </si>
  <si>
    <t>ChildminderVCR OnlyEast of England total</t>
  </si>
  <si>
    <t>ChildminderVCR OnlyEnfield</t>
  </si>
  <si>
    <t>ChildminderVCR OnlyEssex</t>
  </si>
  <si>
    <t>ChildminderVCR OnlyGateshead</t>
  </si>
  <si>
    <t>ChildminderVCR OnlyGloucestershire</t>
  </si>
  <si>
    <t>ChildminderVCR OnlyGreenwich</t>
  </si>
  <si>
    <t>ChildminderVCR OnlyHackney</t>
  </si>
  <si>
    <t>ChildminderVCR OnlyHammersmith and Fulham</t>
  </si>
  <si>
    <t>ChildminderVCR OnlyHampshire</t>
  </si>
  <si>
    <t>ChildminderVCR OnlyHaringey</t>
  </si>
  <si>
    <t>ChildminderVCR OnlyHertfordshire</t>
  </si>
  <si>
    <t>ChildminderVCR OnlyHillingdon</t>
  </si>
  <si>
    <t>ChildminderVCR OnlyIslington</t>
  </si>
  <si>
    <t>ChildminderVCR OnlyKent</t>
  </si>
  <si>
    <t>ChildminderVCR OnlyLambeth</t>
  </si>
  <si>
    <t>ChildminderVCR OnlyLeeds</t>
  </si>
  <si>
    <t>ChildminderVCR OnlyLeicester</t>
  </si>
  <si>
    <t>ChildminderVCR OnlyLeicestershire</t>
  </si>
  <si>
    <t>ChildminderVCR OnlyLewisham</t>
  </si>
  <si>
    <t>ChildminderVCR OnlyLincolnshire</t>
  </si>
  <si>
    <t>ChildminderVCR OnlyLondon total</t>
  </si>
  <si>
    <t>ChildminderVCR OnlyLuton</t>
  </si>
  <si>
    <t>ChildminderVCR OnlyManchester</t>
  </si>
  <si>
    <t>ChildminderVCR OnlyMedway</t>
  </si>
  <si>
    <t>ChildminderVCR OnlyMilton Keynes</t>
  </si>
  <si>
    <t>ChildminderVCR OnlyNewham</t>
  </si>
  <si>
    <t>ChildminderVCR OnlyNorfolk</t>
  </si>
  <si>
    <t>ChildminderVCR OnlyNorth East total</t>
  </si>
  <si>
    <t>ChildminderVCR OnlyNorth Northamptonshire</t>
  </si>
  <si>
    <t>ChildminderVCR OnlyNorth Somerset</t>
  </si>
  <si>
    <t>ChildminderVCR OnlyNorth Tyneside</t>
  </si>
  <si>
    <t>ChildminderVCR OnlyNorth West total</t>
  </si>
  <si>
    <t>ChildminderVCR OnlyNorthumberland</t>
  </si>
  <si>
    <t>ChildminderVCR OnlyPeterborough</t>
  </si>
  <si>
    <t>ChildminderVCR OnlyRichmond upon Thames</t>
  </si>
  <si>
    <t>ChildminderVCR OnlyRochdale</t>
  </si>
  <si>
    <t>ChildminderVCR OnlySandwell</t>
  </si>
  <si>
    <t>ChildminderVCR OnlySolihull</t>
  </si>
  <si>
    <t>ChildminderVCR OnlySouth East total</t>
  </si>
  <si>
    <t>ChildminderVCR OnlySouth Gloucestershire</t>
  </si>
  <si>
    <t>ChildminderVCR OnlySouth Tyneside</t>
  </si>
  <si>
    <t>ChildminderVCR OnlySouth West total</t>
  </si>
  <si>
    <t>ChildminderVCR OnlySouthampton</t>
  </si>
  <si>
    <t>ChildminderVCR OnlySouthend on Sea</t>
  </si>
  <si>
    <t>ChildminderVCR OnlySouthwark</t>
  </si>
  <si>
    <t>ChildminderVCR OnlySt Helens</t>
  </si>
  <si>
    <t>ChildminderVCR OnlyStaffordshire</t>
  </si>
  <si>
    <t>ChildminderVCR OnlySurrey</t>
  </si>
  <si>
    <t>ChildminderVCR OnlyThurrock</t>
  </si>
  <si>
    <t>ChildminderVCR OnlyTower Hamlets</t>
  </si>
  <si>
    <t>ChildminderVCR OnlyTrafford</t>
  </si>
  <si>
    <t>ChildminderVCR OnlyWandsworth</t>
  </si>
  <si>
    <t>ChildminderVCR OnlyWarrington</t>
  </si>
  <si>
    <t>ChildminderVCR OnlyWest Midlands total</t>
  </si>
  <si>
    <t>ChildminderVCR OnlyWest Northamptonshire</t>
  </si>
  <si>
    <t>ChildminderVCR OnlyWest Sussex</t>
  </si>
  <si>
    <t>ChildminderVCR OnlyWigan</t>
  </si>
  <si>
    <t>ChildminderVCR OnlyWiltshire</t>
  </si>
  <si>
    <t>ChildminderVCR OnlyWorcestershire</t>
  </si>
  <si>
    <t>ChildminderVCR OnlyYorkshire and The Humber total</t>
  </si>
  <si>
    <t>Home childcarerAll providersAll England total</t>
  </si>
  <si>
    <t>Home childcarerAll providersBarking and Dagenham</t>
  </si>
  <si>
    <t>Home childcarerAll providersBarnet</t>
  </si>
  <si>
    <t>Home childcarerAll providersBarnsley</t>
  </si>
  <si>
    <t>Home childcarerAll providersBath and North East Somerset</t>
  </si>
  <si>
    <t>Home childcarerAll providersBedford</t>
  </si>
  <si>
    <t>Home childcarerAll providersBexley</t>
  </si>
  <si>
    <t>Home childcarerAll providersBirmingham</t>
  </si>
  <si>
    <t>Home childcarerAll providersBlackburn with Darwen</t>
  </si>
  <si>
    <t>Home childcarerAll providersBolton</t>
  </si>
  <si>
    <t>Home childcarerAll providersBournemouth, Christchurch &amp; Poole</t>
  </si>
  <si>
    <t>Home childcarerAll providersBracknell Forest</t>
  </si>
  <si>
    <t>Home childcarerAll providersBradford</t>
  </si>
  <si>
    <t>Home childcarerAll providersBrent</t>
  </si>
  <si>
    <t>Home childcarerAll providersBrighton and Hove</t>
  </si>
  <si>
    <t>Home childcarerAll providersBristol</t>
  </si>
  <si>
    <t>Home childcarerAll providersBromley</t>
  </si>
  <si>
    <t>Home childcarerAll providersBuckinghamshire</t>
  </si>
  <si>
    <t>Home childcarerAll providersBury</t>
  </si>
  <si>
    <t>Home childcarerAll providersCalderdale</t>
  </si>
  <si>
    <t>Home childcarerAll providersCambridgeshire</t>
  </si>
  <si>
    <t>Home childcarerAll providersCamden</t>
  </si>
  <si>
    <t>Home childcarerAll providersCentral Bedfordshire</t>
  </si>
  <si>
    <t>Home childcarerAll providersCheshire East</t>
  </si>
  <si>
    <t>Home childcarerAll providersCheshire West and Chester</t>
  </si>
  <si>
    <t>Home childcarerAll providersCity of London</t>
  </si>
  <si>
    <t>Home childcarerAll providersCornwall</t>
  </si>
  <si>
    <t>Home childcarerAll providersCoventry</t>
  </si>
  <si>
    <t>Home childcarerAll providersCroydon</t>
  </si>
  <si>
    <t>Home childcarerAll providersCumberland</t>
  </si>
  <si>
    <t>Home childcarerAll providersDarlington</t>
  </si>
  <si>
    <t>Home childcarerAll providersDerby</t>
  </si>
  <si>
    <t>Home childcarerAll providersDerbyshire</t>
  </si>
  <si>
    <t>Home childcarerAll providersDevon</t>
  </si>
  <si>
    <t>Home childcarerAll providersDoncaster</t>
  </si>
  <si>
    <t>Home childcarerAll providersDorset</t>
  </si>
  <si>
    <t>Home childcarerAll providersDudley</t>
  </si>
  <si>
    <t>Home childcarerAll providersDurham</t>
  </si>
  <si>
    <t>Home childcarerAll providersEaling</t>
  </si>
  <si>
    <t>Home childcarerAll providersEast Midlands total</t>
  </si>
  <si>
    <t>Home childcarerAll providersEast of England total</t>
  </si>
  <si>
    <t>Home childcarerAll providersEast Riding of Yorkshire</t>
  </si>
  <si>
    <t>Home childcarerAll providersEast Sussex</t>
  </si>
  <si>
    <t>Home childcarerAll providersEnfield</t>
  </si>
  <si>
    <t>Home childcarerAll providersEssex</t>
  </si>
  <si>
    <t>Home childcarerAll providersGateshead</t>
  </si>
  <si>
    <t>Home childcarerAll providersGloucestershire</t>
  </si>
  <si>
    <t>Home childcarerAll providersGreenwich</t>
  </si>
  <si>
    <t>Home childcarerAll providersHackney</t>
  </si>
  <si>
    <t>Home childcarerAll providersHalton</t>
  </si>
  <si>
    <t>Home childcarerAll providersHammersmith and Fulham</t>
  </si>
  <si>
    <t>Home childcarerAll providersHampshire</t>
  </si>
  <si>
    <t>Home childcarerAll providersHaringey</t>
  </si>
  <si>
    <t>Home childcarerAll providersHarrow</t>
  </si>
  <si>
    <t>Home childcarerAll providersHartlepool</t>
  </si>
  <si>
    <t>Home childcarerAll providersHavering</t>
  </si>
  <si>
    <t>Home childcarerAll providersHerefordshire</t>
  </si>
  <si>
    <t>Home childcarerAll providersHertfordshire</t>
  </si>
  <si>
    <t>Home childcarerAll providersHillingdon</t>
  </si>
  <si>
    <t>Home childcarerAll providersHounslow</t>
  </si>
  <si>
    <t>Home childcarerAll providersIsle of Wight</t>
  </si>
  <si>
    <t>Home childcarerAll providersIslington</t>
  </si>
  <si>
    <t>Home childcarerAll providersKensington and Chelsea</t>
  </si>
  <si>
    <t>Home childcarerAll providersKent</t>
  </si>
  <si>
    <t>Home childcarerAll providersKingston upon Hull</t>
  </si>
  <si>
    <t>Home childcarerAll providersKingston upon Thames</t>
  </si>
  <si>
    <t>Home childcarerAll providersKirklees</t>
  </si>
  <si>
    <t>Home childcarerAll providersKnowsley</t>
  </si>
  <si>
    <t>Home childcarerAll providersLambeth</t>
  </si>
  <si>
    <t>Home childcarerAll providersLancashire</t>
  </si>
  <si>
    <t>Home childcarerAll providersLeeds</t>
  </si>
  <si>
    <t>Home childcarerAll providersLeicester</t>
  </si>
  <si>
    <t>Home childcarerAll providersLeicestershire</t>
  </si>
  <si>
    <t>Home childcarerAll providersLewisham</t>
  </si>
  <si>
    <t>Home childcarerAll providersLincolnshire</t>
  </si>
  <si>
    <t>Home childcarerAll providersLiverpool</t>
  </si>
  <si>
    <t>Home childcarerAll providersLondon total</t>
  </si>
  <si>
    <t>Home childcarerAll providersLuton</t>
  </si>
  <si>
    <t>Home childcarerAll providersManchester</t>
  </si>
  <si>
    <t>Home childcarerAll providersMedway</t>
  </si>
  <si>
    <t>Home childcarerAll providersMerton</t>
  </si>
  <si>
    <t>Home childcarerAll providersMiddlesbrough</t>
  </si>
  <si>
    <t>Home childcarerAll providersMilton Keynes</t>
  </si>
  <si>
    <t>Home childcarerAll providersNewcastle upon Tyne</t>
  </si>
  <si>
    <t>Home childcarerAll providersNewham</t>
  </si>
  <si>
    <t>Home childcarerAll providersNorfolk</t>
  </si>
  <si>
    <t>Home childcarerAll providersNorth East Lincolnshire</t>
  </si>
  <si>
    <t>Home childcarerAll providersNorth East total</t>
  </si>
  <si>
    <t>Home childcarerAll providersNorth Northamptonshire</t>
  </si>
  <si>
    <t>Home childcarerAll providersNorth Somerset</t>
  </si>
  <si>
    <t>Home childcarerAll providersNorth Tyneside</t>
  </si>
  <si>
    <t>Home childcarerAll providersNorth West total</t>
  </si>
  <si>
    <t>Home childcarerAll providersNorth Yorkshire</t>
  </si>
  <si>
    <t>Home childcarerAll providersNorthumberland</t>
  </si>
  <si>
    <t>Home childcarerAll providersNot Recorded</t>
  </si>
  <si>
    <t>Home childcarerAll providersNot Recorded total</t>
  </si>
  <si>
    <t>Home childcarerAll providersNottingham</t>
  </si>
  <si>
    <t>Home childcarerAll providersNottinghamshire</t>
  </si>
  <si>
    <t>Home childcarerAll providersOldham</t>
  </si>
  <si>
    <t>Home childcarerAll providersOxfordshire</t>
  </si>
  <si>
    <t>Home childcarerAll providersPeterborough</t>
  </si>
  <si>
    <t>Home childcarerAll providersPlymouth</t>
  </si>
  <si>
    <t>Home childcarerAll providersPortsmouth</t>
  </si>
  <si>
    <t>Home childcarerAll providersReading</t>
  </si>
  <si>
    <t>Home childcarerAll providersRedbridge</t>
  </si>
  <si>
    <t>Home childcarerAll providersRedcar and Cleveland</t>
  </si>
  <si>
    <t>Home childcarerAll providersRichmond upon Thames</t>
  </si>
  <si>
    <t>Home childcarerAll providersRochdale</t>
  </si>
  <si>
    <t>Home childcarerAll providersRotherham</t>
  </si>
  <si>
    <t>Home childcarerAll providersRutland</t>
  </si>
  <si>
    <t>Home childcarerAll providersSalford</t>
  </si>
  <si>
    <t>Home childcarerAll providersSandwell</t>
  </si>
  <si>
    <t>Home childcarerAll providersSefton</t>
  </si>
  <si>
    <t>Home childcarerAll providersSheffield</t>
  </si>
  <si>
    <t>Home childcarerAll providersShropshire</t>
  </si>
  <si>
    <t>Home childcarerAll providersSlough</t>
  </si>
  <si>
    <t>Home childcarerAll providersSolihull</t>
  </si>
  <si>
    <t>Home childcarerAll providersSomerset</t>
  </si>
  <si>
    <t>Home childcarerAll providersSouth East total</t>
  </si>
  <si>
    <t>Home childcarerAll providersSouth Gloucestershire</t>
  </si>
  <si>
    <t>Home childcarerAll providersSouth Tyneside</t>
  </si>
  <si>
    <t>Home childcarerAll providersSouth West total</t>
  </si>
  <si>
    <t>Home childcarerAll providersSouthampton</t>
  </si>
  <si>
    <t>Home childcarerAll providersSouthend on Sea</t>
  </si>
  <si>
    <t>Home childcarerAll providersSouthwark</t>
  </si>
  <si>
    <t>Home childcarerAll providersSt Helens</t>
  </si>
  <si>
    <t>Home childcarerAll providersStaffordshire</t>
  </si>
  <si>
    <t>Home childcarerAll providersStockport</t>
  </si>
  <si>
    <t>Home childcarerAll providersStockton-on-Tees</t>
  </si>
  <si>
    <t>Home childcarerAll providersStoke-on-Trent</t>
  </si>
  <si>
    <t>Home childcarerAll providersSuffolk</t>
  </si>
  <si>
    <t>Home childcarerAll providersSunderland</t>
  </si>
  <si>
    <t>Home childcarerAll providersSurrey</t>
  </si>
  <si>
    <t>Home childcarerAll providersSutton</t>
  </si>
  <si>
    <t>Home childcarerAll providersSwindon</t>
  </si>
  <si>
    <t>Home childcarerAll providersTameside</t>
  </si>
  <si>
    <t>Home childcarerAll providersTelford and Wrekin</t>
  </si>
  <si>
    <t>Home childcarerAll providersThurrock</t>
  </si>
  <si>
    <t>Home childcarerAll providersTorbay</t>
  </si>
  <si>
    <t>Home childcarerAll providersTower Hamlets</t>
  </si>
  <si>
    <t>Home childcarerAll providersTrafford</t>
  </si>
  <si>
    <t>Home childcarerAll providersWakefield</t>
  </si>
  <si>
    <t>Home childcarerAll providersWalsall</t>
  </si>
  <si>
    <t>Home childcarerAll providersWaltham Forest</t>
  </si>
  <si>
    <t>Home childcarerAll providersWandsworth</t>
  </si>
  <si>
    <t>Home childcarerAll providersWarrington</t>
  </si>
  <si>
    <t>Home childcarerAll providersWarwickshire</t>
  </si>
  <si>
    <t>Home childcarerAll providersWest Berkshire</t>
  </si>
  <si>
    <t>Home childcarerAll providersWest Midlands total</t>
  </si>
  <si>
    <t>Home childcarerAll providersWest Northamptonshire</t>
  </si>
  <si>
    <t>Home childcarerAll providersWest Sussex</t>
  </si>
  <si>
    <t>Home childcarerAll providersWestminster</t>
  </si>
  <si>
    <t>Home childcarerAll providersWestmorland and Furness</t>
  </si>
  <si>
    <t>Home childcarerAll providersWigan</t>
  </si>
  <si>
    <t>Home childcarerAll providersWiltshire</t>
  </si>
  <si>
    <t>Home childcarerAll providersWindsor and Maidenhead</t>
  </si>
  <si>
    <t>Home childcarerAll providersWirral</t>
  </si>
  <si>
    <t>Home childcarerAll providersWokingham</t>
  </si>
  <si>
    <t>Home childcarerAll providersWolverhampton</t>
  </si>
  <si>
    <t>Home childcarerAll providersWorcestershire</t>
  </si>
  <si>
    <t>Home childcarerAll providersYork</t>
  </si>
  <si>
    <t>Home childcarerAll providersYorkshire and The Humber total</t>
  </si>
  <si>
    <t>Home childcarerCCR and VCRAll England total</t>
  </si>
  <si>
    <t>Home childcarerCCR and VCRKent</t>
  </si>
  <si>
    <t>Home childcarerCCR and VCRMedway</t>
  </si>
  <si>
    <t>Home childcarerCCR and VCRSouth East total</t>
  </si>
  <si>
    <t>Home childcarerVCR OnlyAll England total</t>
  </si>
  <si>
    <t>Home childcarerVCR OnlyBarking and Dagenham</t>
  </si>
  <si>
    <t>Home childcarerVCR OnlyBarnet</t>
  </si>
  <si>
    <t>Home childcarerVCR OnlyBarnsley</t>
  </si>
  <si>
    <t>Home childcarerVCR OnlyBath and North East Somerset</t>
  </si>
  <si>
    <t>Home childcarerVCR OnlyBedford</t>
  </si>
  <si>
    <t>Home childcarerVCR OnlyBexley</t>
  </si>
  <si>
    <t>Home childcarerVCR OnlyBirmingham</t>
  </si>
  <si>
    <t>Home childcarerVCR OnlyBlackburn with Darwen</t>
  </si>
  <si>
    <t>Home childcarerVCR OnlyBolton</t>
  </si>
  <si>
    <t>Home childcarerVCR OnlyBournemouth, Christchurch &amp; Poole</t>
  </si>
  <si>
    <t>Home childcarerVCR OnlyBracknell Forest</t>
  </si>
  <si>
    <t>Home childcarerVCR OnlyBradford</t>
  </si>
  <si>
    <t>Home childcarerVCR OnlyBrent</t>
  </si>
  <si>
    <t>Home childcarerVCR OnlyBrighton and Hove</t>
  </si>
  <si>
    <t>Home childcarerVCR OnlyBristol</t>
  </si>
  <si>
    <t>Home childcarerVCR OnlyBromley</t>
  </si>
  <si>
    <t>Home childcarerVCR OnlyBuckinghamshire</t>
  </si>
  <si>
    <t>Home childcarerVCR OnlyBury</t>
  </si>
  <si>
    <t>Home childcarerVCR OnlyCalderdale</t>
  </si>
  <si>
    <t>Home childcarerVCR OnlyCambridgeshire</t>
  </si>
  <si>
    <t>Home childcarerVCR OnlyCamden</t>
  </si>
  <si>
    <t>Home childcarerVCR OnlyCentral Bedfordshire</t>
  </si>
  <si>
    <t>Home childcarerVCR OnlyCheshire East</t>
  </si>
  <si>
    <t>Home childcarerVCR OnlyCheshire West and Chester</t>
  </si>
  <si>
    <t>Home childcarerVCR OnlyCity of London</t>
  </si>
  <si>
    <t>Home childcarerVCR OnlyCornwall</t>
  </si>
  <si>
    <t>Home childcarerVCR OnlyCoventry</t>
  </si>
  <si>
    <t>Home childcarerVCR OnlyCroydon</t>
  </si>
  <si>
    <t>Home childcarerVCR OnlyCumberland</t>
  </si>
  <si>
    <t>Home childcarerVCR OnlyDarlington</t>
  </si>
  <si>
    <t>Home childcarerVCR OnlyDerby</t>
  </si>
  <si>
    <t>Home childcarerVCR OnlyDerbyshire</t>
  </si>
  <si>
    <t>Home childcarerVCR OnlyDevon</t>
  </si>
  <si>
    <t>Home childcarerVCR OnlyDoncaster</t>
  </si>
  <si>
    <t>Home childcarerVCR OnlyDorset</t>
  </si>
  <si>
    <t>Home childcarerVCR OnlyDudley</t>
  </si>
  <si>
    <t>Home childcarerVCR OnlyDurham</t>
  </si>
  <si>
    <t>Home childcarerVCR OnlyEaling</t>
  </si>
  <si>
    <t>Home childcarerVCR OnlyEast Midlands total</t>
  </si>
  <si>
    <t>Home childcarerVCR OnlyEast of England total</t>
  </si>
  <si>
    <t>Home childcarerVCR OnlyEast Riding of Yorkshire</t>
  </si>
  <si>
    <t>Home childcarerVCR OnlyEast Sussex</t>
  </si>
  <si>
    <t>Home childcarerVCR OnlyEnfield</t>
  </si>
  <si>
    <t>Home childcarerVCR OnlyEssex</t>
  </si>
  <si>
    <t>Home childcarerVCR OnlyGateshead</t>
  </si>
  <si>
    <t>Home childcarerVCR OnlyGloucestershire</t>
  </si>
  <si>
    <t>Home childcarerVCR OnlyGreenwich</t>
  </si>
  <si>
    <t>Home childcarerVCR OnlyHackney</t>
  </si>
  <si>
    <t>Home childcarerVCR OnlyHalton</t>
  </si>
  <si>
    <t>Home childcarerVCR OnlyHammersmith and Fulham</t>
  </si>
  <si>
    <t>Home childcarerVCR OnlyHampshire</t>
  </si>
  <si>
    <t>Home childcarerVCR OnlyHaringey</t>
  </si>
  <si>
    <t>Home childcarerVCR OnlyHarrow</t>
  </si>
  <si>
    <t>Home childcarerVCR OnlyHartlepool</t>
  </si>
  <si>
    <t>Home childcarerVCR OnlyHavering</t>
  </si>
  <si>
    <t>Home childcarerVCR OnlyHerefordshire</t>
  </si>
  <si>
    <t>Home childcarerVCR OnlyHertfordshire</t>
  </si>
  <si>
    <t>Home childcarerVCR OnlyHillingdon</t>
  </si>
  <si>
    <t>Home childcarerVCR OnlyHounslow</t>
  </si>
  <si>
    <t>Home childcarerVCR OnlyIsle of Wight</t>
  </si>
  <si>
    <t>Home childcarerVCR OnlyIslington</t>
  </si>
  <si>
    <t>Home childcarerVCR OnlyKensington and Chelsea</t>
  </si>
  <si>
    <t>Home childcarerVCR OnlyKent</t>
  </si>
  <si>
    <t>Home childcarerVCR OnlyKingston upon Hull</t>
  </si>
  <si>
    <t>Home childcarerVCR OnlyKingston upon Thames</t>
  </si>
  <si>
    <t>Home childcarerVCR OnlyKirklees</t>
  </si>
  <si>
    <t>Home childcarerVCR OnlyKnowsley</t>
  </si>
  <si>
    <t>Home childcarerVCR OnlyLambeth</t>
  </si>
  <si>
    <t>Home childcarerVCR OnlyLancashire</t>
  </si>
  <si>
    <t>Home childcarerVCR OnlyLeeds</t>
  </si>
  <si>
    <t>Home childcarerVCR OnlyLeicester</t>
  </si>
  <si>
    <t>Home childcarerVCR OnlyLeicestershire</t>
  </si>
  <si>
    <t>Home childcarerVCR OnlyLewisham</t>
  </si>
  <si>
    <t>Home childcarerVCR OnlyLincolnshire</t>
  </si>
  <si>
    <t>Home childcarerVCR OnlyLiverpool</t>
  </si>
  <si>
    <t>Home childcarerVCR OnlyLondon total</t>
  </si>
  <si>
    <t>Home childcarerVCR OnlyLuton</t>
  </si>
  <si>
    <t>Home childcarerVCR OnlyManchester</t>
  </si>
  <si>
    <t>Home childcarerVCR OnlyMedway</t>
  </si>
  <si>
    <t>Home childcarerVCR OnlyMerton</t>
  </si>
  <si>
    <t>Home childcarerVCR OnlyMiddlesbrough</t>
  </si>
  <si>
    <t>Home childcarerVCR OnlyMilton Keynes</t>
  </si>
  <si>
    <t>Home childcarerVCR OnlyNewcastle upon Tyne</t>
  </si>
  <si>
    <t>Home childcarerVCR OnlyNewham</t>
  </si>
  <si>
    <t>Home childcarerVCR OnlyNorfolk</t>
  </si>
  <si>
    <t>Home childcarerVCR OnlyNorth East Lincolnshire</t>
  </si>
  <si>
    <t>Home childcarerVCR OnlyNorth East total</t>
  </si>
  <si>
    <t>Home childcarerVCR OnlyNorth Northamptonshire</t>
  </si>
  <si>
    <t>Home childcarerVCR OnlyNorth Somerset</t>
  </si>
  <si>
    <t>Home childcarerVCR OnlyNorth Tyneside</t>
  </si>
  <si>
    <t>Home childcarerVCR OnlyNorth West total</t>
  </si>
  <si>
    <t>Home childcarerVCR OnlyNorth Yorkshire</t>
  </si>
  <si>
    <t>Home childcarerVCR OnlyNorthumberland</t>
  </si>
  <si>
    <t>Home childcarerVCR OnlyNot Recorded</t>
  </si>
  <si>
    <t>Home childcarerVCR OnlyNot Recorded total</t>
  </si>
  <si>
    <t>Home childcarerVCR OnlyNottingham</t>
  </si>
  <si>
    <t>Home childcarerVCR OnlyNottinghamshire</t>
  </si>
  <si>
    <t>Home childcarerVCR OnlyOldham</t>
  </si>
  <si>
    <t>Home childcarerVCR OnlyOxfordshire</t>
  </si>
  <si>
    <t>Home childcarerVCR OnlyPeterborough</t>
  </si>
  <si>
    <t>Home childcarerVCR OnlyPlymouth</t>
  </si>
  <si>
    <t>Home childcarerVCR OnlyPortsmouth</t>
  </si>
  <si>
    <t>Home childcarerVCR OnlyReading</t>
  </si>
  <si>
    <t>Home childcarerVCR OnlyRedbridge</t>
  </si>
  <si>
    <t>Home childcarerVCR OnlyRedcar and Cleveland</t>
  </si>
  <si>
    <t>Home childcarerVCR OnlyRichmond upon Thames</t>
  </si>
  <si>
    <t>Home childcarerVCR OnlyRochdale</t>
  </si>
  <si>
    <t>Home childcarerVCR OnlyRotherham</t>
  </si>
  <si>
    <t>Home childcarerVCR OnlyRutland</t>
  </si>
  <si>
    <t>Home childcarerVCR OnlySalford</t>
  </si>
  <si>
    <t>Home childcarerVCR OnlySandwell</t>
  </si>
  <si>
    <t>Home childcarerVCR OnlySefton</t>
  </si>
  <si>
    <t>Home childcarerVCR OnlySheffield</t>
  </si>
  <si>
    <t>Home childcarerVCR OnlyShropshire</t>
  </si>
  <si>
    <t>Home childcarerVCR OnlySlough</t>
  </si>
  <si>
    <t>Home childcarerVCR OnlySolihull</t>
  </si>
  <si>
    <t>Home childcarerVCR OnlySomerset</t>
  </si>
  <si>
    <t>Home childcarerVCR OnlySouth East total</t>
  </si>
  <si>
    <t>Home childcarerVCR OnlySouth Gloucestershire</t>
  </si>
  <si>
    <t>Home childcarerVCR OnlySouth Tyneside</t>
  </si>
  <si>
    <t>Home childcarerVCR OnlySouth West total</t>
  </si>
  <si>
    <t>Home childcarerVCR OnlySouthampton</t>
  </si>
  <si>
    <t>Home childcarerVCR OnlySouthend on Sea</t>
  </si>
  <si>
    <t>Home childcarerVCR OnlySouthwark</t>
  </si>
  <si>
    <t>Home childcarerVCR OnlySt Helens</t>
  </si>
  <si>
    <t>Home childcarerVCR OnlyStaffordshire</t>
  </si>
  <si>
    <t>Home childcarerVCR OnlyStockport</t>
  </si>
  <si>
    <t>Home childcarerVCR OnlyStockton-on-Tees</t>
  </si>
  <si>
    <t>Home childcarerVCR OnlyStoke-on-Trent</t>
  </si>
  <si>
    <t>Home childcarerVCR OnlySuffolk</t>
  </si>
  <si>
    <t>Home childcarerVCR OnlySunderland</t>
  </si>
  <si>
    <t>Home childcarerVCR OnlySurrey</t>
  </si>
  <si>
    <t>Home childcarerVCR OnlySutton</t>
  </si>
  <si>
    <t>Home childcarerVCR OnlySwindon</t>
  </si>
  <si>
    <t>Home childcarerVCR OnlyTameside</t>
  </si>
  <si>
    <t>Home childcarerVCR OnlyTelford and Wrekin</t>
  </si>
  <si>
    <t>Home childcarerVCR OnlyThurrock</t>
  </si>
  <si>
    <t>Home childcarerVCR OnlyTorbay</t>
  </si>
  <si>
    <t>Home childcarerVCR OnlyTower Hamlets</t>
  </si>
  <si>
    <t>Home childcarerVCR OnlyTrafford</t>
  </si>
  <si>
    <t>Home childcarerVCR OnlyWakefield</t>
  </si>
  <si>
    <t>Home childcarerVCR OnlyWalsall</t>
  </si>
  <si>
    <t>Home childcarerVCR OnlyWaltham Forest</t>
  </si>
  <si>
    <t>Home childcarerVCR OnlyWandsworth</t>
  </si>
  <si>
    <t>Home childcarerVCR OnlyWarrington</t>
  </si>
  <si>
    <t>Home childcarerVCR OnlyWarwickshire</t>
  </si>
  <si>
    <t>Home childcarerVCR OnlyWest Berkshire</t>
  </si>
  <si>
    <t>Home childcarerVCR OnlyWest Midlands total</t>
  </si>
  <si>
    <t>Home childcarerVCR OnlyWest Northamptonshire</t>
  </si>
  <si>
    <t>Home childcarerVCR OnlyWest Sussex</t>
  </si>
  <si>
    <t>Home childcarerVCR OnlyWestminster</t>
  </si>
  <si>
    <t>Home childcarerVCR OnlyWestmorland and Furness</t>
  </si>
  <si>
    <t>Home childcarerVCR OnlyWigan</t>
  </si>
  <si>
    <t>Home childcarerVCR OnlyWiltshire</t>
  </si>
  <si>
    <t>Home childcarerVCR OnlyWindsor and Maidenhead</t>
  </si>
  <si>
    <t>Home childcarerVCR OnlyWirral</t>
  </si>
  <si>
    <t>Home childcarerVCR OnlyWokingham</t>
  </si>
  <si>
    <t>Home childcarerVCR OnlyWolverhampton</t>
  </si>
  <si>
    <t>Home childcarerVCR OnlyWorcestershire</t>
  </si>
  <si>
    <t>Home childcarerVCR OnlyYork</t>
  </si>
  <si>
    <t>Home childcarerVCR OnlyYorkshire and The Humber total</t>
  </si>
  <si>
    <t>Notes</t>
  </si>
  <si>
    <t xml:space="preserve">An explanation about main uses of this data, further contextual information and the arrangements for quality assurance is provided in the methodology and quality report, which accompanies this release.
The methodology and quality report also provides information on the strengths and limitations of the statistics. </t>
  </si>
  <si>
    <t>Revisions to previous release</t>
  </si>
  <si>
    <t xml:space="preserve">The provisional data in the previous release related to inspections that took place between 1 April 2023 and 31 August 2023 and were published by 30 September 2023. A revised list of inspections in this period is provided in Tables 14-19 of this document. This revised data includes 75 inspections that were published by 30 April 2024 (that were not published by 30 September 2023). 
We publish revisions to data in this publication in line with our revisions policy for official statistics, which can be found here: </t>
  </si>
  <si>
    <t>Link to Ofsted standards for official statistics</t>
  </si>
  <si>
    <t>Education inspection framework (EIF)</t>
  </si>
  <si>
    <t>Since 1 September 2019, we have been conducting inspections under the EIF. The EIF helps to support consistency across inspections of early years and childcare providers, maintained schools, academies, non-association independent schools, and further education and skills providers in England. We evaluate the overall quality and standards of the early years provision in line with the principles and requirements of the early years foundation stage statutory framework. Inspectors judge the overall effectiveness of the early years provision, taking into account 4 judgements:
•  quality of education
•  behaviour and attitudes
•  personal development
•  effectiveness of leadership and management</t>
  </si>
  <si>
    <t>Common inspection framework</t>
  </si>
  <si>
    <t>Between 1 September 2015 and 31 August 2019, we carried out inspections under the common inspection framework. Inspectors judged the overall effectiveness of the early years provision, taking into account the following additional judgements:
• quality of teaching, learning and assessment
• personal development, behaviour and welfare
• effectiveness of leadership and management
• outcomes for children.
These additional judgements will not be captured in the most recent inspection judgement fields, with the exception of 'effectiveness of leadership and management'. This is due to these fields being replaced with the EIF key judgements.</t>
  </si>
  <si>
    <t>Glossary</t>
  </si>
  <si>
    <t>Childcare providers</t>
  </si>
  <si>
    <t>Childcare providers care for at least one individual child for a total of more than 2 hours in any one day. This is not necessarily a continuous period. They may be registered on the Early Years Register (EYR) and/or the Childcare Register (CR).</t>
  </si>
  <si>
    <t>Childcare providers on domestic and non-domestic premises</t>
  </si>
  <si>
    <t>If 4 or more people look after children at any one time in someone’s home, they are providing childcare on domestic premises, not childminding. 
Childcare providers on non-domestic premises are people or organisations providing care for individual children in premises that are not someone’s home. These premises can range from converted houses to purpose-built nurseries.</t>
  </si>
  <si>
    <t>Childcare Register (CR)</t>
  </si>
  <si>
    <t>The CR is for providers that care for children from birth to 18 years. It has 2 parts: 
• CCR – for providers caring for children from 1 September after the child's fifth birthday up until their eighth birthday
• VCR – for providers for whom registration is not compulsory, for example nannies, or providers that care for children aged 8 and over
Providers that are registered on either part of the Childcare Register do not need to submit their places information to Ofsted.
For providers registered on the Childcare Register, Ofsted inspects a sample of 10% of active providers per year.</t>
  </si>
  <si>
    <t>Childminders</t>
  </si>
  <si>
    <t>A childminder is a person who is registered to look after one or more children, to whom they are not related, for reward. Childminders work on domestic premises alongside no more than 2 other childminders or assistants. They must register if they care for children under the age of 8 and can choose to register if they care for older children. They care for:
• children on domestic premises that are not usually the home of one of the children unless they care for children from more than 2 families, wholly or mainly in the homes of the families
• at least one individual child for a total of more than 2 hours in any day (not necessarily a continuous period) </t>
  </si>
  <si>
    <t xml:space="preserve">Childminder agencies </t>
  </si>
  <si>
    <t>Childminder agencies were introduced in September 2014 as an alternative registration option for childminders. Childminders who register with an agency no longer need to register or be inspected by Ofsted, although the agency itself will receive an inspection. 
Childminder agencies are only eligible for inspection by Ofsted when they have childminders on roll. Childminder agencies have the responsibility of inspecting the childminders who are registered with them.</t>
  </si>
  <si>
    <t>Early years foundation stage (EYFS)</t>
  </si>
  <si>
    <t>The EYFS is the statutory framework for the early education and care of children from birth to 31 August following their fifth birthday.
 </t>
  </si>
  <si>
    <t>Early Years Register (EYR)</t>
  </si>
  <si>
    <t xml:space="preserve">
The EYR is for providers that care for children in the early years age group, from birth to 31 August following their fifth birthday. Registration is compulsory for these providers and they must meet the requirements of the EYFS.
 </t>
  </si>
  <si>
    <t>Home childcarers</t>
  </si>
  <si>
    <t>Home childcarers are usually nannies who care for children of any age up to their 18th birthday wholly or mainly in the child’s own home, and care for children from no more than 2 families. They are not required to register with Ofsted, though they may choose to do so on the voluntary part of the Childcare Register.</t>
  </si>
  <si>
    <t>Inspection windows</t>
  </si>
  <si>
    <t xml:space="preserve">All early years providers are inspected within a 6-year window based on the date and judgement of their last inspection. Providers that have been judged requires improvement and inadequate are reinspected within 12 and 6 months, respectively. We aim to inspect all new childcare providers within 30 months of their registration date.
Previously, we inspected childcare providers on a 4-year inspection cycle. The most recent inspection cycle ran from 1 August 2016 to 31 July 2020. </t>
  </si>
  <si>
    <t>Joiners and leavers</t>
  </si>
  <si>
    <t>Joiners are childcare providers that have registered with Ofsted during this reporting period. Most of these are new registrations, but Tables 3a, 3b and 4, and Chart 1 within the ‘Childcare providers and inspections charts and tables’ document also include providers with re-activated registrations and those that have changed provider type or register. At local authority or regional level, this may also include providers that have relocated into a new geographical area.
Leavers are mostly childcare providers that have left Ofsted during the reporting period. Most of these are resignations, but some are also providers that have had their registration cancelled or have changed provider type or register. At local authority or regional level, this may also include providers that have relocated out of a geographical area.</t>
  </si>
  <si>
    <t>No children on roll (NCOR)</t>
  </si>
  <si>
    <t>If there are no children present on the day of the provider's inspection, they receive an NCOR inspection. The inspector will make a judgement on the ‘overall quality and standards of the early years provision’, with 3 possible outcomes:
• met
• not met (with actions)
• not met (enforcement)</t>
  </si>
  <si>
    <t>Registered places</t>
  </si>
  <si>
    <t xml:space="preserve">Registered places are the number of children that may attend the provision at any one time. Registered places are not the number of places occupied, nor the number of children who may benefit from receiving places through providers offering sessions at different times of the day. Place numbers are only collected for providers on the EYR. 
Aggregated data relies on estimated places numbers for a small number of providers where actual places numbers are not recorded. We calculate estimates using the mean for each provider type, after excluding any outliers with 600 or more places.
</t>
  </si>
  <si>
    <t>Out-of-school day care</t>
  </si>
  <si>
    <t>Providers (including childminders) registered on the EYR that solely provide care for children at the beginning and end of the school day or in holiday periods do not need to meet the learning and development requirements of the EYFS. The inspector will make a judgement only on the ‘overall effectiveness: quality and standards of the early years provision’ with 3 possible outcomes:
• met
• not met (with actions)
• not met (enforcement)</t>
  </si>
  <si>
    <t>Further information</t>
  </si>
  <si>
    <t xml:space="preserve">We publish the following information on the inspection of early years providers: </t>
  </si>
  <si>
    <t>Link to Childcare providers and inspections official statistics</t>
  </si>
  <si>
    <t>Link to Education Inspection Framework guidance</t>
  </si>
  <si>
    <t>Link to Regulation of services on Childcare Register: framework guidance</t>
  </si>
  <si>
    <r>
      <t>Table 1: Registered childcare providers and places</t>
    </r>
    <r>
      <rPr>
        <b/>
        <vertAlign val="superscript"/>
        <sz val="15"/>
        <rFont val="Tahoma"/>
        <family val="2"/>
      </rPr>
      <t xml:space="preserve"> 1 2 3</t>
    </r>
  </si>
  <si>
    <t>Select 'All England' or region:</t>
  </si>
  <si>
    <t>Select local authority:</t>
  </si>
  <si>
    <t>All register combinations</t>
  </si>
  <si>
    <t>Registration</t>
  </si>
  <si>
    <t xml:space="preserve">On the EYR </t>
  </si>
  <si>
    <t>Not on the EYR</t>
  </si>
  <si>
    <t>Register combination</t>
  </si>
  <si>
    <t>-</t>
  </si>
  <si>
    <t>Source: Ofsted registration data</t>
  </si>
  <si>
    <t>1. For explanations of key terms in this table, please see the Notes tab.</t>
  </si>
  <si>
    <t xml:space="preserve">2. A dash ( - ) in the table data denotes not applicable. 
</t>
  </si>
  <si>
    <t>3. Data on number of places cannot be compared historically, as a result of an administrative database change. Please see Methodology and Quality Report for more details.</t>
  </si>
  <si>
    <r>
      <t>Table 2: Registered childcare providers and places, by region and local authority</t>
    </r>
    <r>
      <rPr>
        <b/>
        <vertAlign val="superscript"/>
        <sz val="15"/>
        <rFont val="Tahoma"/>
        <family val="2"/>
      </rPr>
      <t xml:space="preserve"> 1 2 3</t>
    </r>
  </si>
  <si>
    <t>Select provider type:</t>
  </si>
  <si>
    <t>Select register combination:</t>
  </si>
  <si>
    <t>Non-EYR providers</t>
  </si>
  <si>
    <t>Total providers</t>
  </si>
  <si>
    <t>Isles Of Scilly</t>
  </si>
  <si>
    <r>
      <t xml:space="preserve">Table 3a: Movement in the childcare sector </t>
    </r>
    <r>
      <rPr>
        <b/>
        <vertAlign val="superscript"/>
        <sz val="15"/>
        <rFont val="Tahoma"/>
        <family val="2"/>
      </rPr>
      <t>1 2 3 4 5 6 7</t>
    </r>
  </si>
  <si>
    <t/>
  </si>
  <si>
    <t>Joiners</t>
  </si>
  <si>
    <t>Leavers</t>
  </si>
  <si>
    <t>Change in places numbers</t>
  </si>
  <si>
    <t>Net overall change</t>
  </si>
  <si>
    <t>Provision on Early Years Register</t>
  </si>
  <si>
    <t xml:space="preserve">Joiners </t>
  </si>
  <si>
    <t>Provision not on Early Years Register</t>
  </si>
  <si>
    <t>3. Averages are used for a very small number of providers whose place numbers are not available at the time of the analysis. There may be very small discrepancies in totals due to rounding.</t>
  </si>
  <si>
    <t>4. Places data is only available for provision on the Early Years Register.</t>
  </si>
  <si>
    <t>5. 'Change in places numbers' relates to providers who updated their places information with Ofsted.</t>
  </si>
  <si>
    <t>6. Joiners and leavers data at local authority and regional levels includes any providers that have relocated into or out of a geographical area. Therefore, local authority joiners and leavers data may not sum to the regional level,</t>
  </si>
  <si>
    <t xml:space="preserve"> and regional data may not sum to the national level.</t>
  </si>
  <si>
    <t>7. Data on number of places cannot be compared historically, as a result of an administrative database change. Please see Methodology and Quality Report for more details.</t>
  </si>
  <si>
    <t>EYR_prov_at_start</t>
  </si>
  <si>
    <t>EYR_places_at_start</t>
  </si>
  <si>
    <t>EYR_joiners</t>
  </si>
  <si>
    <t>EYR_joiners_places</t>
  </si>
  <si>
    <t>EYR_leavers</t>
  </si>
  <si>
    <t>EYR_leavers_places</t>
  </si>
  <si>
    <t>steady_state_change</t>
  </si>
  <si>
    <t>EYR_prov_at_end</t>
  </si>
  <si>
    <t>EYR_places_at_end</t>
  </si>
  <si>
    <t>Non_EYR_prov_at_start</t>
  </si>
  <si>
    <t>Non_EYR_joiners</t>
  </si>
  <si>
    <t>Non_EYR_leavers</t>
  </si>
  <si>
    <t>Non_EYR_prov_at_end</t>
  </si>
  <si>
    <t>ChildminderDerbyshire31 August 2023 to 31 March 2024</t>
  </si>
  <si>
    <t>ChildminderMerton31 August 2023 to 31 March 2024</t>
  </si>
  <si>
    <t>ChildminderLuton31 August 2023 to 31 March 2024</t>
  </si>
  <si>
    <t>Home childcarerEast Riding of Yorkshire31 August 2023 to 31 March 2024</t>
  </si>
  <si>
    <t>Home childcarerManchester31 August 2023 to 31 March 2024</t>
  </si>
  <si>
    <t>ChildminderWest Northamptonshire31 August 2023 to 31 March 2024</t>
  </si>
  <si>
    <t>Childcare on non-domestic premisesHackney31 August 2023 to 31 March 2024</t>
  </si>
  <si>
    <t>All provisionWaltham Forest31 August 2023 to 31 March 2024</t>
  </si>
  <si>
    <t>Home childcarerSouth Tyneside31 August 2023 to 31 March 2024</t>
  </si>
  <si>
    <t>Home childcarerLondon total31 August 2023 to 31 March 2024</t>
  </si>
  <si>
    <t>ChildminderIsle of Wight31 August 2023 to 31 March 2024</t>
  </si>
  <si>
    <t>All provisionHertfordshire31 August 2023 to 31 March 2024</t>
  </si>
  <si>
    <t>ChildminderSouth East total31 August 2023 to 31 March 2024</t>
  </si>
  <si>
    <t>Childcare on domestic premisesNottinghamshire31 August 2023 to 31 March 2024</t>
  </si>
  <si>
    <t>Childcare on non-domestic premisesSomerset31 August 2023 to 31 March 2024</t>
  </si>
  <si>
    <t>Home childcarerWokingham31 August 2023 to 31 March 2024</t>
  </si>
  <si>
    <t>All provisionHampshire31 August 2023 to 31 March 2024</t>
  </si>
  <si>
    <t>Childcare on non-domestic premisesLancashire31 August 2023 to 31 March 2024</t>
  </si>
  <si>
    <t>Home childcarerGateshead31 August 2023 to 31 March 2024</t>
  </si>
  <si>
    <t>Home childcarerLambeth31 August 2023 to 31 March 2024</t>
  </si>
  <si>
    <t>Childcare on non-domestic premisesSheffield31 August 2023 to 31 March 2024</t>
  </si>
  <si>
    <t>Home childcarerSheffield31 August 2023 to 31 March 2024</t>
  </si>
  <si>
    <t>Childcare on non-domestic premisesNorth Yorkshire31 August 2023 to 31 March 2024</t>
  </si>
  <si>
    <t>Childcare on domestic premisesWest Midlands total31 August 2023 to 31 March 2024</t>
  </si>
  <si>
    <t>Childcare on domestic premisesDerby31 August 2023 to 31 March 2024</t>
  </si>
  <si>
    <t>Childcare on non-domestic premisesBromley31 August 2023 to 31 March 2024</t>
  </si>
  <si>
    <t>All provisionSutton31 August 2023 to 31 March 2024</t>
  </si>
  <si>
    <t>Home childcarerMilton Keynes31 August 2023 to 31 March 2024</t>
  </si>
  <si>
    <t>All provisionLiverpool31 August 2023 to 31 March 2024</t>
  </si>
  <si>
    <t>All provisionBirmingham31 August 2023 to 31 March 2024</t>
  </si>
  <si>
    <t>Childcare on non-domestic premisesLeicestershire31 August 2023 to 31 March 2024</t>
  </si>
  <si>
    <t>Childcare on non-domestic premisesHavering31 August 2023 to 31 March 2024</t>
  </si>
  <si>
    <t>Childcare on domestic premisesNorth East Lincolnshire31 August 2023 to 31 March 2024</t>
  </si>
  <si>
    <t>ChildminderKirklees31 August 2023 to 31 March 2024</t>
  </si>
  <si>
    <t>Home childcarerSouthwark31 August 2023 to 31 March 2024</t>
  </si>
  <si>
    <t>Home childcarerEast of England total31 August 2023 to 31 March 2024</t>
  </si>
  <si>
    <t>Childcare on non-domestic premisesBrighton and Hove31 August 2023 to 31 March 2024</t>
  </si>
  <si>
    <t>Home childcarerWigan31 August 2023 to 31 March 2024</t>
  </si>
  <si>
    <t>All provisionHarrow31 August 2023 to 31 March 2024</t>
  </si>
  <si>
    <t>Home childcarerBuckinghamshire31 August 2023 to 31 March 2024</t>
  </si>
  <si>
    <t>Childcare on domestic premisesStaffordshire31 August 2023 to 31 March 2024</t>
  </si>
  <si>
    <t>All provisionWest Berkshire31 August 2023 to 31 March 2024</t>
  </si>
  <si>
    <t>All provisionHerefordshire31 August 2023 to 31 March 2024</t>
  </si>
  <si>
    <t>Home childcarerLeicester31 August 2023 to 31 March 2024</t>
  </si>
  <si>
    <t>Childcare on non-domestic premisesSefton31 August 2023 to 31 March 2024</t>
  </si>
  <si>
    <t>Home childcarerTower Hamlets31 August 2023 to 31 March 2024</t>
  </si>
  <si>
    <t>All provisionStockton-on-Tees31 August 2023 to 31 March 2024</t>
  </si>
  <si>
    <t>Childcare on domestic premisesHarrow31 August 2023 to 31 March 2024</t>
  </si>
  <si>
    <t>Home childcarerReading31 August 2023 to 31 March 2024</t>
  </si>
  <si>
    <t>ChildminderRotherham31 August 2023 to 31 March 2024</t>
  </si>
  <si>
    <t>ChildminderBath and North East Somerset31 August 2023 to 31 March 2024</t>
  </si>
  <si>
    <t>Home childcarerWarrington31 August 2023 to 31 March 2024</t>
  </si>
  <si>
    <t>All provisionKent31 August 2023 to 31 March 2024</t>
  </si>
  <si>
    <t>Childcare on domestic premisesPortsmouth31 August 2023 to 31 March 2024</t>
  </si>
  <si>
    <t>Home childcarerWalsall31 August 2023 to 31 March 2024</t>
  </si>
  <si>
    <t>ChildminderBolton31 August 2023 to 31 March 2024</t>
  </si>
  <si>
    <t>Home childcarerTelford and Wrekin31 August 2023 to 31 March 2024</t>
  </si>
  <si>
    <t>ChildminderAll England total31 August 2023 to 31 March 2024</t>
  </si>
  <si>
    <t>All provisionNot Recorded31 August 2023 to 31 March 2024</t>
  </si>
  <si>
    <t>Childcare on non-domestic premisesCroydon31 August 2023 to 31 March 2024</t>
  </si>
  <si>
    <t>ChildminderIslington31 August 2023 to 31 March 2024</t>
  </si>
  <si>
    <t>All provisionBournemouth, Christchurch &amp; Poole31 August 2023 to 31 March 2024</t>
  </si>
  <si>
    <t>Home childcarerBradford31 August 2023 to 31 March 2024</t>
  </si>
  <si>
    <t>Home childcarerWirral31 August 2023 to 31 March 2024</t>
  </si>
  <si>
    <t>All provisionYork31 August 2023 to 31 March 2024</t>
  </si>
  <si>
    <t>All provisionWestmorland and Furness31 August 2023 to 31 March 2024</t>
  </si>
  <si>
    <t>All provisionPortsmouth31 August 2023 to 31 March 2024</t>
  </si>
  <si>
    <t>Childcare on domestic premisesHampshire31 August 2023 to 31 March 2024</t>
  </si>
  <si>
    <t>Home childcarerOxfordshire31 August 2023 to 31 March 2024</t>
  </si>
  <si>
    <t>Childcare on domestic premisesWarwickshire31 August 2023 to 31 March 2024</t>
  </si>
  <si>
    <t>All provisionDorset31 August 2023 to 31 March 2024</t>
  </si>
  <si>
    <t>Childcare on domestic premisesDoncaster31 August 2023 to 31 March 2024</t>
  </si>
  <si>
    <t>All provisionHalton31 August 2023 to 31 March 2024</t>
  </si>
  <si>
    <t>Childcare on non-domestic premisesSouthend on Sea31 August 2023 to 31 March 2024</t>
  </si>
  <si>
    <t>Home childcarerWorcestershire31 August 2023 to 31 March 2024</t>
  </si>
  <si>
    <t>Childcare on domestic premisesGloucestershire31 August 2023 to 31 March 2024</t>
  </si>
  <si>
    <t>Childcare on non-domestic premisesHammersmith and Fulham31 August 2023 to 31 March 2024</t>
  </si>
  <si>
    <t>Childcare on non-domestic premisesNottingham31 August 2023 to 31 March 2024</t>
  </si>
  <si>
    <t>Home childcarerBarnet31 August 2023 to 31 March 2024</t>
  </si>
  <si>
    <t>Childcare on domestic premisesCornwall31 August 2023 to 31 March 2024</t>
  </si>
  <si>
    <t>Home childcarerNorthumberland31 August 2023 to 31 March 2024</t>
  </si>
  <si>
    <t>ChildminderSomerset31 August 2023 to 31 March 2024</t>
  </si>
  <si>
    <t>Childcare on domestic premisesSurrey31 August 2023 to 31 March 2024</t>
  </si>
  <si>
    <t>ChildminderLancashire31 August 2023 to 31 March 2024</t>
  </si>
  <si>
    <t>ChildminderSefton31 August 2023 to 31 March 2024</t>
  </si>
  <si>
    <t>Childcare on non-domestic premisesLincolnshire31 August 2023 to 31 March 2024</t>
  </si>
  <si>
    <t>Childcare on domestic premisesRedbridge31 August 2023 to 31 March 2024</t>
  </si>
  <si>
    <t>ChildminderNottinghamshire31 August 2023 to 31 March 2024</t>
  </si>
  <si>
    <t>All provisionNottinghamshire31 August 2023 to 31 March 2024</t>
  </si>
  <si>
    <t>ChildminderReading31 August 2023 to 31 March 2024</t>
  </si>
  <si>
    <t>Childcare on non-domestic premisesSwindon31 August 2023 to 31 March 2024</t>
  </si>
  <si>
    <t>Childcare on domestic premisesTrafford31 August 2023 to 31 March 2024</t>
  </si>
  <si>
    <t>Childcare on non-domestic premisesRutland31 August 2023 to 31 March 2024</t>
  </si>
  <si>
    <t>All provisionSouthwark31 August 2023 to 31 March 2024</t>
  </si>
  <si>
    <t>Childcare on domestic premisesBury31 August 2023 to 31 March 2024</t>
  </si>
  <si>
    <t>ChildminderTrafford31 August 2023 to 31 March 2024</t>
  </si>
  <si>
    <t>Childcare on non-domestic premisesWaltham Forest31 August 2023 to 31 March 2024</t>
  </si>
  <si>
    <t>Childcare on non-domestic premisesNot Recorded total31 August 2023 to 31 March 2024</t>
  </si>
  <si>
    <t>Home childcarerYork31 August 2023 to 31 March 2024</t>
  </si>
  <si>
    <t>Home childcarerSwindon31 August 2023 to 31 March 2024</t>
  </si>
  <si>
    <t>ChildminderWokingham31 August 2023 to 31 March 2024</t>
  </si>
  <si>
    <t>Home childcarerKensington and Chelsea31 August 2023 to 31 March 2024</t>
  </si>
  <si>
    <t>All provisionNorth East Lincolnshire31 August 2023 to 31 March 2024</t>
  </si>
  <si>
    <t>ChildminderHampshire31 August 2023 to 31 March 2024</t>
  </si>
  <si>
    <t>All provisionLondon total31 August 2023 to 31 March 2024</t>
  </si>
  <si>
    <t>Childcare on domestic premisesLewisham31 August 2023 to 31 March 2024</t>
  </si>
  <si>
    <t>ChildminderSouthwark31 August 2023 to 31 March 2024</t>
  </si>
  <si>
    <t>ChildminderHackney31 August 2023 to 31 March 2024</t>
  </si>
  <si>
    <t>All provisionEast Riding of Yorkshire31 August 2023 to 31 March 2024</t>
  </si>
  <si>
    <t>All provisionRedbridge31 August 2023 to 31 March 2024</t>
  </si>
  <si>
    <t>Childcare on non-domestic premisesEaling31 August 2023 to 31 March 2024</t>
  </si>
  <si>
    <t>Home childcarerSolihull31 August 2023 to 31 March 2024</t>
  </si>
  <si>
    <t>Childcare on non-domestic premisesKensington and Chelsea31 August 2023 to 31 March 2024</t>
  </si>
  <si>
    <t>Home childcarerHerefordshire31 August 2023 to 31 March 2024</t>
  </si>
  <si>
    <t>Home childcarerNorfolk31 August 2023 to 31 March 2024</t>
  </si>
  <si>
    <t>All provisionEast Midlands total31 August 2023 to 31 March 2024</t>
  </si>
  <si>
    <t>Home childcarerKnowsley31 August 2023 to 31 March 2024</t>
  </si>
  <si>
    <t>ChildminderKent31 August 2023 to 31 March 2024</t>
  </si>
  <si>
    <t>Home childcarerSurrey31 August 2023 to 31 March 2024</t>
  </si>
  <si>
    <t>ChildminderLondon total31 August 2023 to 31 March 2024</t>
  </si>
  <si>
    <t>ChildminderSouthend on Sea31 August 2023 to 31 March 2024</t>
  </si>
  <si>
    <t>ChildminderWestminster31 August 2023 to 31 March 2024</t>
  </si>
  <si>
    <t>Childcare on non-domestic premisesBlackpool31 August 2023 to 31 March 2024</t>
  </si>
  <si>
    <t>ChildminderManchester31 August 2023 to 31 March 2024</t>
  </si>
  <si>
    <t>All provisionWindsor and Maidenhead31 August 2023 to 31 March 2024</t>
  </si>
  <si>
    <t>ChildminderNot Recorded31 August 2023 to 31 March 2024</t>
  </si>
  <si>
    <t>Childcare on domestic premisesSouth East total31 August 2023 to 31 March 2024</t>
  </si>
  <si>
    <t>Home childcarerBrent31 August 2023 to 31 March 2024</t>
  </si>
  <si>
    <t>Home childcarerKirklees31 August 2023 to 31 March 2024</t>
  </si>
  <si>
    <t>Childcare on non-domestic premisesMerton31 August 2023 to 31 March 2024</t>
  </si>
  <si>
    <t>All provisionCumberland31 August 2023 to 31 March 2024</t>
  </si>
  <si>
    <t>Childcare on domestic premisesSwindon31 August 2023 to 31 March 2024</t>
  </si>
  <si>
    <t>Childcare on non-domestic premisesRotherham31 August 2023 to 31 March 2024</t>
  </si>
  <si>
    <t>Childcare on domestic premisesNorfolk31 August 2023 to 31 March 2024</t>
  </si>
  <si>
    <t>Childcare on non-domestic premisesWest Northamptonshire31 August 2023 to 31 March 2024</t>
  </si>
  <si>
    <t>All provisionWigan31 August 2023 to 31 March 2024</t>
  </si>
  <si>
    <t>Home childcarerWest Northamptonshire31 August 2023 to 31 March 2024</t>
  </si>
  <si>
    <t>Childcare on domestic premisesKent31 August 2023 to 31 March 2024</t>
  </si>
  <si>
    <t>ChildminderLewisham31 August 2023 to 31 March 2024</t>
  </si>
  <si>
    <t>Childcare on domestic premisesEast Midlands total31 August 2023 to 31 March 2024</t>
  </si>
  <si>
    <t>ChildminderWest Berkshire31 August 2023 to 31 March 2024</t>
  </si>
  <si>
    <t>Childcare on non-domestic premisesBrent31 August 2023 to 31 March 2024</t>
  </si>
  <si>
    <t>ChildminderHarrow31 August 2023 to 31 March 2024</t>
  </si>
  <si>
    <t>ChildminderWalsall31 August 2023 to 31 March 2024</t>
  </si>
  <si>
    <t>All provisionHillingdon31 August 2023 to 31 March 2024</t>
  </si>
  <si>
    <t>All provisionCentral Bedfordshire31 August 2023 to 31 March 2024</t>
  </si>
  <si>
    <t>Childcare on domestic premisesHerefordshire31 August 2023 to 31 March 2024</t>
  </si>
  <si>
    <t>ChildminderWindsor and Maidenhead31 August 2023 to 31 March 2024</t>
  </si>
  <si>
    <t>Home childcarerIslington31 August 2023 to 31 March 2024</t>
  </si>
  <si>
    <t>Home childcarerBournemouth, Christchurch &amp; Poole31 August 2023 to 31 March 2024</t>
  </si>
  <si>
    <t>ChildminderNorth East Lincolnshire31 August 2023 to 31 March 2024</t>
  </si>
  <si>
    <t>All provisionManchester31 August 2023 to 31 March 2024</t>
  </si>
  <si>
    <t>Childcare on domestic premisesEaling31 August 2023 to 31 March 2024</t>
  </si>
  <si>
    <t>ChildminderDevon31 August 2023 to 31 March 2024</t>
  </si>
  <si>
    <t>All provisionPlymouth31 August 2023 to 31 March 2024</t>
  </si>
  <si>
    <t>Childcare on non-domestic premisesSunderland31 August 2023 to 31 March 2024</t>
  </si>
  <si>
    <t>All provisionLewisham31 August 2023 to 31 March 2024</t>
  </si>
  <si>
    <t>All provisionTelford and Wrekin31 August 2023 to 31 March 2024</t>
  </si>
  <si>
    <t>All provisionHackney31 August 2023 to 31 March 2024</t>
  </si>
  <si>
    <t>All provisionWest Sussex31 August 2023 to 31 March 2024</t>
  </si>
  <si>
    <t>ChildminderHavering31 August 2023 to 31 March 2024</t>
  </si>
  <si>
    <t>Childcare on non-domestic premisesDoncaster31 August 2023 to 31 March 2024</t>
  </si>
  <si>
    <t>ChildminderWolverhampton31 August 2023 to 31 March 2024</t>
  </si>
  <si>
    <t>Childcare on non-domestic premisesSurrey31 August 2023 to 31 March 2024</t>
  </si>
  <si>
    <t>Childcare on non-domestic premisesKnowsley31 August 2023 to 31 March 2024</t>
  </si>
  <si>
    <t>Childcare on non-domestic premisesBournemouth, Christchurch &amp; Poole31 August 2023 to 31 March 2024</t>
  </si>
  <si>
    <t>All provisionWokingham31 August 2023 to 31 March 2024</t>
  </si>
  <si>
    <t>Home childcarerRutland31 August 2023 to 31 March 2024</t>
  </si>
  <si>
    <t>Home childcarerWaltham Forest31 August 2023 to 31 March 2024</t>
  </si>
  <si>
    <t>Childcare on non-domestic premisesIslington31 August 2023 to 31 March 2024</t>
  </si>
  <si>
    <t>ChildminderEast Midlands total31 August 2023 to 31 March 2024</t>
  </si>
  <si>
    <t>All provisionHavering31 August 2023 to 31 March 2024</t>
  </si>
  <si>
    <t>All provisionIsles of Scilly31 August 2023 to 31 March 2024</t>
  </si>
  <si>
    <t>ChildminderHillingdon31 August 2023 to 31 March 2024</t>
  </si>
  <si>
    <t>Childcare on domestic premisesRutland31 August 2023 to 31 March 2024</t>
  </si>
  <si>
    <t>ChildminderLiverpool31 August 2023 to 31 March 2024</t>
  </si>
  <si>
    <t>Home childcarerRotherham31 August 2023 to 31 March 2024</t>
  </si>
  <si>
    <t>ChildminderWest Sussex31 August 2023 to 31 March 2024</t>
  </si>
  <si>
    <t>ChildminderCentral Bedfordshire31 August 2023 to 31 March 2024</t>
  </si>
  <si>
    <t>Childcare on non-domestic premisesNorfolk31 August 2023 to 31 March 2024</t>
  </si>
  <si>
    <t>ChildminderSutton31 August 2023 to 31 March 2024</t>
  </si>
  <si>
    <t>ChildminderSandwell31 August 2023 to 31 March 2024</t>
  </si>
  <si>
    <t>Childcare on non-domestic premisesWokingham31 August 2023 to 31 March 2024</t>
  </si>
  <si>
    <t>Childcare on non-domestic premisesSandwell31 August 2023 to 31 March 2024</t>
  </si>
  <si>
    <t>Childcare on non-domestic premisesBuckinghamshire31 August 2023 to 31 March 2024</t>
  </si>
  <si>
    <t>All provisionStockport31 August 2023 to 31 March 2024</t>
  </si>
  <si>
    <t>Childcare on non-domestic premisesEast of England total31 August 2023 to 31 March 2024</t>
  </si>
  <si>
    <t>ChildminderDorset31 August 2023 to 31 March 2024</t>
  </si>
  <si>
    <t>Childcare on non-domestic premisesYorkshire and The Humber total31 August 2023 to 31 March 2024</t>
  </si>
  <si>
    <t>Childcare on non-domestic premisesOxfordshire31 August 2023 to 31 March 2024</t>
  </si>
  <si>
    <t>All provisionLancashire31 August 2023 to 31 March 2024</t>
  </si>
  <si>
    <t>Home childcarerBromley31 August 2023 to 31 March 2024</t>
  </si>
  <si>
    <t>Childcare on non-domestic premisesWarrington31 August 2023 to 31 March 2024</t>
  </si>
  <si>
    <t>ChildminderNorth Lincolnshire31 August 2023 to 31 March 2024</t>
  </si>
  <si>
    <t>Childcare on non-domestic premisesBarnet31 August 2023 to 31 March 2024</t>
  </si>
  <si>
    <t>ChildminderDudley31 August 2023 to 31 March 2024</t>
  </si>
  <si>
    <t>All provisionKirklees31 August 2023 to 31 March 2024</t>
  </si>
  <si>
    <t>Home childcarerHammersmith and Fulham31 August 2023 to 31 March 2024</t>
  </si>
  <si>
    <t>Home childcarerHackney31 August 2023 to 31 March 2024</t>
  </si>
  <si>
    <t>All provisionBath and North East Somerset31 August 2023 to 31 March 2024</t>
  </si>
  <si>
    <t>ChildminderBury31 August 2023 to 31 March 2024</t>
  </si>
  <si>
    <t>Home childcarerLeicestershire31 August 2023 to 31 March 2024</t>
  </si>
  <si>
    <t>All provisionIsle of Wight31 August 2023 to 31 March 2024</t>
  </si>
  <si>
    <t>ChildminderTelford and Wrekin31 August 2023 to 31 March 2024</t>
  </si>
  <si>
    <t>Home childcarerSalford31 August 2023 to 31 March 2024</t>
  </si>
  <si>
    <t>Home childcarerCroydon31 August 2023 to 31 March 2024</t>
  </si>
  <si>
    <t>Home childcarerMerton31 August 2023 to 31 March 2024</t>
  </si>
  <si>
    <t>ChildminderWigan31 August 2023 to 31 March 2024</t>
  </si>
  <si>
    <t>Childcare on non-domestic premisesWestminster31 August 2023 to 31 March 2024</t>
  </si>
  <si>
    <t>Home childcarerDurham31 August 2023 to 31 March 2024</t>
  </si>
  <si>
    <t>All provisionNorth Tyneside31 August 2023 to 31 March 2024</t>
  </si>
  <si>
    <t>Childcare on domestic premisesCambridgeshire31 August 2023 to 31 March 2024</t>
  </si>
  <si>
    <t>Childcare on non-domestic premisesReading31 August 2023 to 31 March 2024</t>
  </si>
  <si>
    <t>Home childcarerNot Recorded total31 August 2023 to 31 March 2024</t>
  </si>
  <si>
    <t>Childcare on non-domestic premisesSouth Tyneside31 August 2023 to 31 March 2024</t>
  </si>
  <si>
    <t>Home childcarerNorth Yorkshire31 August 2023 to 31 March 2024</t>
  </si>
  <si>
    <t>Home childcarerEaling31 August 2023 to 31 March 2024</t>
  </si>
  <si>
    <t>Home childcarerSomerset31 August 2023 to 31 March 2024</t>
  </si>
  <si>
    <t>Childcare on domestic premisesKensington and Chelsea31 August 2023 to 31 March 2024</t>
  </si>
  <si>
    <t>Childcare on non-domestic premisesNorthumberland31 August 2023 to 31 March 2024</t>
  </si>
  <si>
    <t>Childcare on domestic premisesCumberland31 August 2023 to 31 March 2024</t>
  </si>
  <si>
    <t>Childcare on domestic premisesNorth West total31 August 2023 to 31 March 2024</t>
  </si>
  <si>
    <t>All provisionLuton31 August 2023 to 31 March 2024</t>
  </si>
  <si>
    <t>All provisionTrafford31 August 2023 to 31 March 2024</t>
  </si>
  <si>
    <t>Home childcarerBrighton and Hove31 August 2023 to 31 March 2024</t>
  </si>
  <si>
    <t>Childcare on non-domestic premisesEast Riding of Yorkshire31 August 2023 to 31 March 2024</t>
  </si>
  <si>
    <t>Childcare on non-domestic premisesWest Sussex31 August 2023 to 31 March 2024</t>
  </si>
  <si>
    <t>ChildminderEast Riding of Yorkshire31 August 2023 to 31 March 2024</t>
  </si>
  <si>
    <t>Childcare on non-domestic premisesWorcestershire31 August 2023 to 31 March 2024</t>
  </si>
  <si>
    <t>All provisionBolton31 August 2023 to 31 March 2024</t>
  </si>
  <si>
    <t>ChildminderBirmingham31 August 2023 to 31 March 2024</t>
  </si>
  <si>
    <t>Childcare on domestic premisesBrent31 August 2023 to 31 March 2024</t>
  </si>
  <si>
    <t>Childcare on non-domestic premisesBirmingham31 August 2023 to 31 March 2024</t>
  </si>
  <si>
    <t>All provisionAll England total31 August 2023 to 31 March 2024</t>
  </si>
  <si>
    <t>Childcare on non-domestic premisesBradford31 August 2023 to 31 March 2024</t>
  </si>
  <si>
    <t>ChildminderBarnet31 August 2023 to 31 March 2024</t>
  </si>
  <si>
    <t>Childcare on non-domestic premisesMilton Keynes31 August 2023 to 31 March 2024</t>
  </si>
  <si>
    <t>Home childcarerNottingham31 August 2023 to 31 March 2024</t>
  </si>
  <si>
    <t>Childcare on non-domestic premisesWalsall31 August 2023 to 31 March 2024</t>
  </si>
  <si>
    <t>Childcare on domestic premisesLeeds31 August 2023 to 31 March 2024</t>
  </si>
  <si>
    <t>ChildminderHerefordshire31 August 2023 to 31 March 2024</t>
  </si>
  <si>
    <t>ChildminderLambeth31 August 2023 to 31 March 2024</t>
  </si>
  <si>
    <t>ChildminderSouthampton31 August 2023 to 31 March 2024</t>
  </si>
  <si>
    <t>Childcare on non-domestic premisesLambeth31 August 2023 to 31 March 2024</t>
  </si>
  <si>
    <t>All provisionBedford31 August 2023 to 31 March 2024</t>
  </si>
  <si>
    <t>Home childcarerPeterborough31 August 2023 to 31 March 2024</t>
  </si>
  <si>
    <t>ChildminderBlackburn with Darwen31 August 2023 to 31 March 2024</t>
  </si>
  <si>
    <t>Home childcarerHavering31 August 2023 to 31 March 2024</t>
  </si>
  <si>
    <t>Childcare on non-domestic premisesYork31 August 2023 to 31 March 2024</t>
  </si>
  <si>
    <t>Home childcarerLincolnshire31 August 2023 to 31 March 2024</t>
  </si>
  <si>
    <t>ChildminderYork31 August 2023 to 31 March 2024</t>
  </si>
  <si>
    <t>All provisionWakefield31 August 2023 to 31 March 2024</t>
  </si>
  <si>
    <t>Childcare on non-domestic premisesTelford and Wrekin31 August 2023 to 31 March 2024</t>
  </si>
  <si>
    <t>Home childcarerCentral Bedfordshire31 August 2023 to 31 March 2024</t>
  </si>
  <si>
    <t>Childcare on non-domestic premisesNorth Lincolnshire31 August 2023 to 31 March 2024</t>
  </si>
  <si>
    <t>All provisionDerbyshire31 August 2023 to 31 March 2024</t>
  </si>
  <si>
    <t>Home childcarerSefton31 August 2023 to 31 March 2024</t>
  </si>
  <si>
    <t>ChildminderDerby31 August 2023 to 31 March 2024</t>
  </si>
  <si>
    <t>Childcare on non-domestic premisesGloucestershire31 August 2023 to 31 March 2024</t>
  </si>
  <si>
    <t>Childcare on non-domestic premisesBristol31 August 2023 to 31 March 2024</t>
  </si>
  <si>
    <t>All provisionLambeth31 August 2023 to 31 March 2024</t>
  </si>
  <si>
    <t>Childcare on non-domestic premisesKingston upon Thames31 August 2023 to 31 March 2024</t>
  </si>
  <si>
    <t>Childcare on domestic premisesBarking and Dagenham31 August 2023 to 31 March 2024</t>
  </si>
  <si>
    <t>Childcare on non-domestic premisesAll England total31 August 2023 to 31 March 2024</t>
  </si>
  <si>
    <t>ChildminderSouth West total31 August 2023 to 31 March 2024</t>
  </si>
  <si>
    <t>ChildminderStockport31 August 2023 to 31 March 2024</t>
  </si>
  <si>
    <t>Childcare on domestic premisesDudley31 August 2023 to 31 March 2024</t>
  </si>
  <si>
    <t>Home childcarerSutton31 August 2023 to 31 March 2024</t>
  </si>
  <si>
    <t>All provisionKnowsley31 August 2023 to 31 March 2024</t>
  </si>
  <si>
    <t>Childcare on domestic premisesWorcestershire31 August 2023 to 31 March 2024</t>
  </si>
  <si>
    <t>Home childcarerBlackburn with Darwen31 August 2023 to 31 March 2024</t>
  </si>
  <si>
    <t>Home childcarerBarking and Dagenham31 August 2023 to 31 March 2024</t>
  </si>
  <si>
    <t>All provisionSt Helens31 August 2023 to 31 March 2024</t>
  </si>
  <si>
    <t>ChildminderIsles of Scilly31 August 2023 to 31 March 2024</t>
  </si>
  <si>
    <t>Childcare on domestic premisesEast Sussex31 August 2023 to 31 March 2024</t>
  </si>
  <si>
    <t>Home childcarerEssex31 August 2023 to 31 March 2024</t>
  </si>
  <si>
    <t>Home childcarerEast Sussex31 August 2023 to 31 March 2024</t>
  </si>
  <si>
    <t>Childcare on non-domestic premisesTameside31 August 2023 to 31 March 2024</t>
  </si>
  <si>
    <t>Childcare on non-domestic premisesWigan31 August 2023 to 31 March 2024</t>
  </si>
  <si>
    <t>ChildminderNorth Yorkshire31 August 2023 to 31 March 2024</t>
  </si>
  <si>
    <t>All provisionWarrington31 August 2023 to 31 March 2024</t>
  </si>
  <si>
    <t>Home childcarerShropshire31 August 2023 to 31 March 2024</t>
  </si>
  <si>
    <t>Home childcarerCheshire East31 August 2023 to 31 March 2024</t>
  </si>
  <si>
    <t>ChildminderNottingham31 August 2023 to 31 March 2024</t>
  </si>
  <si>
    <t>Childcare on domestic premisesNorth East total31 August 2023 to 31 March 2024</t>
  </si>
  <si>
    <t>Home childcarerBracknell Forest31 August 2023 to 31 March 2024</t>
  </si>
  <si>
    <t>All provisionTower Hamlets31 August 2023 to 31 March 2024</t>
  </si>
  <si>
    <t>Childcare on non-domestic premisesDurham31 August 2023 to 31 March 2024</t>
  </si>
  <si>
    <t>Childcare on non-domestic premisesEssex31 August 2023 to 31 March 2024</t>
  </si>
  <si>
    <t>ChildminderCalderdale31 August 2023 to 31 March 2024</t>
  </si>
  <si>
    <t>Childcare on non-domestic premisesCoventry31 August 2023 to 31 March 2024</t>
  </si>
  <si>
    <t>Childcare on non-domestic premisesCalderdale31 August 2023 to 31 March 2024</t>
  </si>
  <si>
    <t>Childcare on domestic premisesBracknell Forest31 August 2023 to 31 March 2024</t>
  </si>
  <si>
    <t>ChildminderHertfordshire31 August 2023 to 31 March 2024</t>
  </si>
  <si>
    <t>All provisionWirral31 August 2023 to 31 March 2024</t>
  </si>
  <si>
    <t>Childcare on non-domestic premisesGreenwich31 August 2023 to 31 March 2024</t>
  </si>
  <si>
    <t>Home childcarerSouthampton31 August 2023 to 31 March 2024</t>
  </si>
  <si>
    <t>Home childcarerWest Sussex31 August 2023 to 31 March 2024</t>
  </si>
  <si>
    <t>ChildminderBrighton and Hove31 August 2023 to 31 March 2024</t>
  </si>
  <si>
    <t>Childcare on domestic premisesOxfordshire31 August 2023 to 31 March 2024</t>
  </si>
  <si>
    <t>Childcare on domestic premisesSouthampton31 August 2023 to 31 March 2024</t>
  </si>
  <si>
    <t>Childcare on non-domestic premisesStockport31 August 2023 to 31 March 2024</t>
  </si>
  <si>
    <t>Home childcarerBirmingham31 August 2023 to 31 March 2024</t>
  </si>
  <si>
    <t>Home childcarerCamden31 August 2023 to 31 March 2024</t>
  </si>
  <si>
    <t>Home childcarerNewham31 August 2023 to 31 March 2024</t>
  </si>
  <si>
    <t>Childcare on domestic premisesCamden31 August 2023 to 31 March 2024</t>
  </si>
  <si>
    <t>All provisionBrent31 August 2023 to 31 March 2024</t>
  </si>
  <si>
    <t>All provisionWorcestershire31 August 2023 to 31 March 2024</t>
  </si>
  <si>
    <t>All provisionNorth Somerset31 August 2023 to 31 March 2024</t>
  </si>
  <si>
    <t>All provisionWest Northamptonshire31 August 2023 to 31 March 2024</t>
  </si>
  <si>
    <t>Childcare on domestic premisesMedway31 August 2023 to 31 March 2024</t>
  </si>
  <si>
    <t>ChildminderLincolnshire31 August 2023 to 31 March 2024</t>
  </si>
  <si>
    <t>Childcare on non-domestic premisesLeeds31 August 2023 to 31 March 2024</t>
  </si>
  <si>
    <t>Home childcarerBexley31 August 2023 to 31 March 2024</t>
  </si>
  <si>
    <t>All provisionTorbay31 August 2023 to 31 March 2024</t>
  </si>
  <si>
    <t>Childcare on non-domestic premisesPeterborough31 August 2023 to 31 March 2024</t>
  </si>
  <si>
    <t>All provisionEnfield31 August 2023 to 31 March 2024</t>
  </si>
  <si>
    <t>ChildminderWestmorland and Furness31 August 2023 to 31 March 2024</t>
  </si>
  <si>
    <t>Home childcarerDorset31 August 2023 to 31 March 2024</t>
  </si>
  <si>
    <t>All provisionRotherham31 August 2023 to 31 March 2024</t>
  </si>
  <si>
    <t>Childcare on domestic premisesCheshire East31 August 2023 to 31 March 2024</t>
  </si>
  <si>
    <t>Home childcarerThurrock31 August 2023 to 31 March 2024</t>
  </si>
  <si>
    <t>ChildminderStaffordshire31 August 2023 to 31 March 2024</t>
  </si>
  <si>
    <t>All provisionNorth East total31 August 2023 to 31 March 2024</t>
  </si>
  <si>
    <t>Home childcarerCity of London31 August 2023 to 31 March 2024</t>
  </si>
  <si>
    <t>Childcare on non-domestic premisesOldham31 August 2023 to 31 March 2024</t>
  </si>
  <si>
    <t>All provisionRedcar and Cleveland31 August 2023 to 31 March 2024</t>
  </si>
  <si>
    <t>Childcare on domestic premisesBexley31 August 2023 to 31 March 2024</t>
  </si>
  <si>
    <t>Childcare on non-domestic premisesIsles of Scilly31 August 2023 to 31 March 2024</t>
  </si>
  <si>
    <t>Home childcarerWandsworth31 August 2023 to 31 March 2024</t>
  </si>
  <si>
    <t>Childcare on non-domestic premisesRichmond upon Thames31 August 2023 to 31 March 2024</t>
  </si>
  <si>
    <t>Childcare on domestic premisesShropshire31 August 2023 to 31 March 2024</t>
  </si>
  <si>
    <t>ChildminderLeicestershire31 August 2023 to 31 March 2024</t>
  </si>
  <si>
    <t>Childcare on non-domestic premisesBath and North East Somerset31 August 2023 to 31 March 2024</t>
  </si>
  <si>
    <t>All provisionIslington31 August 2023 to 31 March 2024</t>
  </si>
  <si>
    <t>All provisionCheshire East31 August 2023 to 31 March 2024</t>
  </si>
  <si>
    <t>All provisionGateshead31 August 2023 to 31 March 2024</t>
  </si>
  <si>
    <t>ChildminderNorth West total31 August 2023 to 31 March 2024</t>
  </si>
  <si>
    <t>All provisionRutland31 August 2023 to 31 March 2024</t>
  </si>
  <si>
    <t>Childcare on non-domestic premisesStoke-on-Trent31 August 2023 to 31 March 2024</t>
  </si>
  <si>
    <t>Home childcarerDudley31 August 2023 to 31 March 2024</t>
  </si>
  <si>
    <t>Home childcarerSandwell31 August 2023 to 31 March 2024</t>
  </si>
  <si>
    <t>Childcare on non-domestic premisesSouth West total31 August 2023 to 31 March 2024</t>
  </si>
  <si>
    <t>Home childcarerNorth East Lincolnshire31 August 2023 to 31 March 2024</t>
  </si>
  <si>
    <t>Childcare on domestic premisesGateshead31 August 2023 to 31 March 2024</t>
  </si>
  <si>
    <t>ChildminderNot Recorded total31 August 2023 to 31 March 2024</t>
  </si>
  <si>
    <t>Home childcarerMedway31 August 2023 to 31 March 2024</t>
  </si>
  <si>
    <t>Childcare on non-domestic premisesIsle of Wight31 August 2023 to 31 March 2024</t>
  </si>
  <si>
    <t>All provisionBarnsley31 August 2023 to 31 March 2024</t>
  </si>
  <si>
    <t>ChildminderStockton-on-Tees31 August 2023 to 31 March 2024</t>
  </si>
  <si>
    <t>All provisionOxfordshire31 August 2023 to 31 March 2024</t>
  </si>
  <si>
    <t>Childcare on non-domestic premisesHaringey31 August 2023 to 31 March 2024</t>
  </si>
  <si>
    <t>All provisionCheshire West and Chester31 August 2023 to 31 March 2024</t>
  </si>
  <si>
    <t>Home childcarerSuffolk31 August 2023 to 31 March 2024</t>
  </si>
  <si>
    <t>Home childcarerKingston upon Hull31 August 2023 to 31 March 2024</t>
  </si>
  <si>
    <t>ChildminderKingston upon Thames31 August 2023 to 31 March 2024</t>
  </si>
  <si>
    <t>Childcare on non-domestic premisesEast Sussex31 August 2023 to 31 March 2024</t>
  </si>
  <si>
    <t>ChildminderCamden31 August 2023 to 31 March 2024</t>
  </si>
  <si>
    <t>All provisionStaffordshire31 August 2023 to 31 March 2024</t>
  </si>
  <si>
    <t>All provisionLeicestershire31 August 2023 to 31 March 2024</t>
  </si>
  <si>
    <t>Home childcarerLeeds31 August 2023 to 31 March 2024</t>
  </si>
  <si>
    <t>ChildminderWarrington31 August 2023 to 31 March 2024</t>
  </si>
  <si>
    <t>Home childcarerBristol31 August 2023 to 31 March 2024</t>
  </si>
  <si>
    <t>ChildminderNorthumberland31 August 2023 to 31 March 2024</t>
  </si>
  <si>
    <t>Home childcarerOldham31 August 2023 to 31 March 2024</t>
  </si>
  <si>
    <t>Childcare on domestic premisesWestmorland and Furness31 August 2023 to 31 March 2024</t>
  </si>
  <si>
    <t>Childcare on non-domestic premisesDarlington31 August 2023 to 31 March 2024</t>
  </si>
  <si>
    <t>Home childcarerCoventry31 August 2023 to 31 March 2024</t>
  </si>
  <si>
    <t>ChildminderLeicester31 August 2023 to 31 March 2024</t>
  </si>
  <si>
    <t>ChildminderTower Hamlets31 August 2023 to 31 March 2024</t>
  </si>
  <si>
    <t>ChildminderBedford31 August 2023 to 31 March 2024</t>
  </si>
  <si>
    <t>ChildminderNorth East total31 August 2023 to 31 March 2024</t>
  </si>
  <si>
    <t>Childcare on non-domestic premisesDudley31 August 2023 to 31 March 2024</t>
  </si>
  <si>
    <t>Home childcarerAll England total31 August 2023 to 31 March 2024</t>
  </si>
  <si>
    <t>Childcare on domestic premisesEssex31 August 2023 to 31 March 2024</t>
  </si>
  <si>
    <t>Home childcarerHounslow31 August 2023 to 31 March 2024</t>
  </si>
  <si>
    <t>Childcare on non-domestic premisesNorth East Lincolnshire31 August 2023 to 31 March 2024</t>
  </si>
  <si>
    <t>Childcare on non-domestic premisesCentral Bedfordshire31 August 2023 to 31 March 2024</t>
  </si>
  <si>
    <t>Home childcarerStockport31 August 2023 to 31 March 2024</t>
  </si>
  <si>
    <t>Childcare on domestic premisesBristol31 August 2023 to 31 March 2024</t>
  </si>
  <si>
    <t>Home childcarerBolton31 August 2023 to 31 March 2024</t>
  </si>
  <si>
    <t>Childcare on domestic premisesStoke-on-Trent31 August 2023 to 31 March 2024</t>
  </si>
  <si>
    <t>ChildminderKnowsley31 August 2023 to 31 March 2024</t>
  </si>
  <si>
    <t>Home childcarerBath and North East Somerset31 August 2023 to 31 March 2024</t>
  </si>
  <si>
    <t>All provisionBrighton and Hove31 August 2023 to 31 March 2024</t>
  </si>
  <si>
    <t>Childcare on non-domestic premisesWirral31 August 2023 to 31 March 2024</t>
  </si>
  <si>
    <t>Childcare on domestic premisesLincolnshire31 August 2023 to 31 March 2024</t>
  </si>
  <si>
    <t>Childcare on non-domestic premisesCheshire East31 August 2023 to 31 March 2024</t>
  </si>
  <si>
    <t>ChildminderRutland31 August 2023 to 31 March 2024</t>
  </si>
  <si>
    <t>ChildminderEnfield31 August 2023 to 31 March 2024</t>
  </si>
  <si>
    <t>All provisionMerton31 August 2023 to 31 March 2024</t>
  </si>
  <si>
    <t>All provisionDerby31 August 2023 to 31 March 2024</t>
  </si>
  <si>
    <t>All provisionKingston upon Thames31 August 2023 to 31 March 2024</t>
  </si>
  <si>
    <t>Home childcarerRichmond upon Thames31 August 2023 to 31 March 2024</t>
  </si>
  <si>
    <t>Childcare on non-domestic premisesShropshire31 August 2023 to 31 March 2024</t>
  </si>
  <si>
    <t>Childcare on non-domestic premisesBarking and Dagenham31 August 2023 to 31 March 2024</t>
  </si>
  <si>
    <t>Childcare on domestic premisesDorset31 August 2023 to 31 March 2024</t>
  </si>
  <si>
    <t>Childcare on non-domestic premisesBolton31 August 2023 to 31 March 2024</t>
  </si>
  <si>
    <t>ChildminderSt Helens31 August 2023 to 31 March 2024</t>
  </si>
  <si>
    <t>All provisionBury31 August 2023 to 31 March 2024</t>
  </si>
  <si>
    <t>ChildminderRedcar and Cleveland31 August 2023 to 31 March 2024</t>
  </si>
  <si>
    <t>Childcare on domestic premisesBath and North East Somerset31 August 2023 to 31 March 2024</t>
  </si>
  <si>
    <t>Childcare on domestic premisesStockport31 August 2023 to 31 March 2024</t>
  </si>
  <si>
    <t>Home childcarerSouth West total31 August 2023 to 31 March 2024</t>
  </si>
  <si>
    <t>Childcare on domestic premisesHertfordshire31 August 2023 to 31 March 2024</t>
  </si>
  <si>
    <t>ChildminderEast of England total31 August 2023 to 31 March 2024</t>
  </si>
  <si>
    <t>Childcare on domestic premisesNorth Yorkshire31 August 2023 to 31 March 2024</t>
  </si>
  <si>
    <t>ChildminderWorcestershire31 August 2023 to 31 March 2024</t>
  </si>
  <si>
    <t>Childcare on non-domestic premisesMedway31 August 2023 to 31 March 2024</t>
  </si>
  <si>
    <t>ChildminderTorbay31 August 2023 to 31 March 2024</t>
  </si>
  <si>
    <t>Childcare on non-domestic premisesLeicester31 August 2023 to 31 March 2024</t>
  </si>
  <si>
    <t>Childcare on non-domestic premisesBexley31 August 2023 to 31 March 2024</t>
  </si>
  <si>
    <t>Childcare on domestic premisesPeterborough31 August 2023 to 31 March 2024</t>
  </si>
  <si>
    <t>ChildminderGateshead31 August 2023 to 31 March 2024</t>
  </si>
  <si>
    <t>Home childcarerHaringey31 August 2023 to 31 March 2024</t>
  </si>
  <si>
    <t>Childcare on domestic premisesHaringey31 August 2023 to 31 March 2024</t>
  </si>
  <si>
    <t>All provisionNot Recorded total31 August 2023 to 31 March 2024</t>
  </si>
  <si>
    <t>All provisionSurrey31 August 2023 to 31 March 2024</t>
  </si>
  <si>
    <t>Childcare on non-domestic premisesCamden31 August 2023 to 31 March 2024</t>
  </si>
  <si>
    <t>Childcare on non-domestic premisesNewham31 August 2023 to 31 March 2024</t>
  </si>
  <si>
    <t>Home childcarerPlymouth31 August 2023 to 31 March 2024</t>
  </si>
  <si>
    <t>ChildminderWirral31 August 2023 to 31 March 2024</t>
  </si>
  <si>
    <t>Childcare on non-domestic premisesTower Hamlets31 August 2023 to 31 March 2024</t>
  </si>
  <si>
    <t>Childcare on domestic premisesSouth West total31 August 2023 to 31 March 2024</t>
  </si>
  <si>
    <t>All provisionSouth East total31 August 2023 to 31 March 2024</t>
  </si>
  <si>
    <t>Childcare on non-domestic premisesBlackburn with Darwen31 August 2023 to 31 March 2024</t>
  </si>
  <si>
    <t>Home childcarerTameside31 August 2023 to 31 March 2024</t>
  </si>
  <si>
    <t>ChildminderBarking and Dagenham31 August 2023 to 31 March 2024</t>
  </si>
  <si>
    <t>Childcare on non-domestic premisesSutton31 August 2023 to 31 March 2024</t>
  </si>
  <si>
    <t>Home childcarerGreenwich31 August 2023 to 31 March 2024</t>
  </si>
  <si>
    <t>All provisionNottingham31 August 2023 to 31 March 2024</t>
  </si>
  <si>
    <t>Childcare on non-domestic premisesWandsworth31 August 2023 to 31 March 2024</t>
  </si>
  <si>
    <t>ChildminderCheshire East31 August 2023 to 31 March 2024</t>
  </si>
  <si>
    <t>Childcare on non-domestic premisesSouthampton31 August 2023 to 31 March 2024</t>
  </si>
  <si>
    <t>Childcare on domestic premisesCalderdale31 August 2023 to 31 March 2024</t>
  </si>
  <si>
    <t>Home childcarerIsle of Wight31 August 2023 to 31 March 2024</t>
  </si>
  <si>
    <t>ChildminderOxfordshire31 August 2023 to 31 March 2024</t>
  </si>
  <si>
    <t>Childcare on non-domestic premisesBracknell Forest31 August 2023 to 31 March 2024</t>
  </si>
  <si>
    <t>All provisionNorth Northamptonshire31 August 2023 to 31 March 2024</t>
  </si>
  <si>
    <t>Home childcarerCambridgeshire31 August 2023 to 31 March 2024</t>
  </si>
  <si>
    <t>Home childcarerStoke-on-Trent31 August 2023 to 31 March 2024</t>
  </si>
  <si>
    <t>All provisionCalderdale31 August 2023 to 31 March 2024</t>
  </si>
  <si>
    <t>All provisionNorth West total31 August 2023 to 31 March 2024</t>
  </si>
  <si>
    <t>Childcare on domestic premisesRichmond upon Thames31 August 2023 to 31 March 2024</t>
  </si>
  <si>
    <t>Home childcarerSlough31 August 2023 to 31 March 2024</t>
  </si>
  <si>
    <t>Home childcarerWiltshire31 August 2023 to 31 March 2024</t>
  </si>
  <si>
    <t>ChildminderYorkshire and The Humber total31 August 2023 to 31 March 2024</t>
  </si>
  <si>
    <t>All provisionYorkshire and The Humber total31 August 2023 to 31 March 2024</t>
  </si>
  <si>
    <t>All provisionSouth Gloucestershire31 August 2023 to 31 March 2024</t>
  </si>
  <si>
    <t>All provisionDurham31 August 2023 to 31 March 2024</t>
  </si>
  <si>
    <t>ChildminderCumberland31 August 2023 to 31 March 2024</t>
  </si>
  <si>
    <t>Childcare on non-domestic premisesWestmorland and Furness31 August 2023 to 31 March 2024</t>
  </si>
  <si>
    <t>Childcare on non-domestic premisesWiltshire31 August 2023 to 31 March 2024</t>
  </si>
  <si>
    <t>All provisionWestminster31 August 2023 to 31 March 2024</t>
  </si>
  <si>
    <t>Childcare on non-domestic premisesWest Midlands total31 August 2023 to 31 March 2024</t>
  </si>
  <si>
    <t>Childcare on domestic premisesHammersmith and Fulham31 August 2023 to 31 March 2024</t>
  </si>
  <si>
    <t>Home childcarerHampshire31 August 2023 to 31 March 2024</t>
  </si>
  <si>
    <t>All provisionDevon31 August 2023 to 31 March 2024</t>
  </si>
  <si>
    <t>All provisionCornwall31 August 2023 to 31 March 2024</t>
  </si>
  <si>
    <t>Childcare on non-domestic premisesHalton31 August 2023 to 31 March 2024</t>
  </si>
  <si>
    <t>ChildminderSouth Gloucestershire31 August 2023 to 31 March 2024</t>
  </si>
  <si>
    <t>ChildminderBristol31 August 2023 to 31 March 2024</t>
  </si>
  <si>
    <t>All provisionSouthend on Sea31 August 2023 to 31 March 2024</t>
  </si>
  <si>
    <t>All provisionCroydon31 August 2023 to 31 March 2024</t>
  </si>
  <si>
    <t>Childcare on non-domestic premisesStockton-on-Tees31 August 2023 to 31 March 2024</t>
  </si>
  <si>
    <t>Home childcarerSunderland31 August 2023 to 31 March 2024</t>
  </si>
  <si>
    <t>Home childcarerDarlington31 August 2023 to 31 March 2024</t>
  </si>
  <si>
    <t>Childcare on domestic premisesEast of England total31 August 2023 to 31 March 2024</t>
  </si>
  <si>
    <t>Home childcarerGloucestershire31 August 2023 to 31 March 2024</t>
  </si>
  <si>
    <t>Childcare on domestic premisesBromley31 August 2023 to 31 March 2024</t>
  </si>
  <si>
    <t>Childcare on domestic premisesMerton31 August 2023 to 31 March 2024</t>
  </si>
  <si>
    <t>Childcare on domestic premisesNorth Lincolnshire31 August 2023 to 31 March 2024</t>
  </si>
  <si>
    <t>Home childcarerDerby31 August 2023 to 31 March 2024</t>
  </si>
  <si>
    <t>ChildminderCornwall31 August 2023 to 31 March 2024</t>
  </si>
  <si>
    <t>ChildminderBexley31 August 2023 to 31 March 2024</t>
  </si>
  <si>
    <t>ChildminderHounslow31 August 2023 to 31 March 2024</t>
  </si>
  <si>
    <t>Home childcarerWestmorland and Furness31 August 2023 to 31 March 2024</t>
  </si>
  <si>
    <t>Childcare on non-domestic premisesSolihull31 August 2023 to 31 March 2024</t>
  </si>
  <si>
    <t>Home childcarerWarwickshire31 August 2023 to 31 March 2024</t>
  </si>
  <si>
    <t>Childcare on non-domestic premisesRedcar and Cleveland31 August 2023 to 31 March 2024</t>
  </si>
  <si>
    <t>ChildminderThurrock31 August 2023 to 31 March 2024</t>
  </si>
  <si>
    <t>Childcare on domestic premisesWest Sussex31 August 2023 to 31 March 2024</t>
  </si>
  <si>
    <t>Home childcarerHalton31 August 2023 to 31 March 2024</t>
  </si>
  <si>
    <t>Childcare on non-domestic premisesDorset31 August 2023 to 31 March 2024</t>
  </si>
  <si>
    <t>All provisionHounslow31 August 2023 to 31 March 2024</t>
  </si>
  <si>
    <t>Childcare on non-domestic premisesEnfield31 August 2023 to 31 March 2024</t>
  </si>
  <si>
    <t>Home childcarerBedford31 August 2023 to 31 March 2024</t>
  </si>
  <si>
    <t>ChildminderNorth Northamptonshire31 August 2023 to 31 March 2024</t>
  </si>
  <si>
    <t>All provisionNewcastle upon Tyne31 August 2023 to 31 March 2024</t>
  </si>
  <si>
    <t>Childcare on non-domestic premisesNorth Tyneside31 August 2023 to 31 March 2024</t>
  </si>
  <si>
    <t>ChildminderWakefield31 August 2023 to 31 March 2024</t>
  </si>
  <si>
    <t>All provisionReading31 August 2023 to 31 March 2024</t>
  </si>
  <si>
    <t>Childcare on non-domestic premisesPlymouth31 August 2023 to 31 March 2024</t>
  </si>
  <si>
    <t>ChildminderMedway31 August 2023 to 31 March 2024</t>
  </si>
  <si>
    <t>ChildminderRichmond upon Thames31 August 2023 to 31 March 2024</t>
  </si>
  <si>
    <t>Childcare on non-domestic premisesSlough31 August 2023 to 31 March 2024</t>
  </si>
  <si>
    <t>Childcare on non-domestic premisesCambridgeshire31 August 2023 to 31 March 2024</t>
  </si>
  <si>
    <t>ChildminderBradford31 August 2023 to 31 March 2024</t>
  </si>
  <si>
    <t>Childcare on non-domestic premisesWarwickshire31 August 2023 to 31 March 2024</t>
  </si>
  <si>
    <t>Home childcarerNorth Tyneside31 August 2023 to 31 March 2024</t>
  </si>
  <si>
    <t>All provisionDoncaster31 August 2023 to 31 March 2024</t>
  </si>
  <si>
    <t>ChildminderBarnsley31 August 2023 to 31 March 2024</t>
  </si>
  <si>
    <t>ChildminderRochdale31 August 2023 to 31 March 2024</t>
  </si>
  <si>
    <t>ChildminderRedbridge31 August 2023 to 31 March 2024</t>
  </si>
  <si>
    <t>ChildminderHartlepool31 August 2023 to 31 March 2024</t>
  </si>
  <si>
    <t>ChildminderDoncaster31 August 2023 to 31 March 2024</t>
  </si>
  <si>
    <t>All provisionSouth West total31 August 2023 to 31 March 2024</t>
  </si>
  <si>
    <t>All provisionNorth Lincolnshire31 August 2023 to 31 March 2024</t>
  </si>
  <si>
    <t>ChildminderEast Sussex31 August 2023 to 31 March 2024</t>
  </si>
  <si>
    <t>Childcare on domestic premisesSomerset31 August 2023 to 31 March 2024</t>
  </si>
  <si>
    <t>Home childcarerEnfield31 August 2023 to 31 March 2024</t>
  </si>
  <si>
    <t>All provisionEast Sussex31 August 2023 to 31 March 2024</t>
  </si>
  <si>
    <t>Childcare on non-domestic premisesBedford31 August 2023 to 31 March 2024</t>
  </si>
  <si>
    <t>All provisionWolverhampton31 August 2023 to 31 March 2024</t>
  </si>
  <si>
    <t>Home childcarerStockton-on-Tees31 August 2023 to 31 March 2024</t>
  </si>
  <si>
    <t>Childcare on domestic premisesSefton31 August 2023 to 31 March 2024</t>
  </si>
  <si>
    <t>ChildminderDurham31 August 2023 to 31 March 2024</t>
  </si>
  <si>
    <t>All provisionBracknell Forest31 August 2023 to 31 March 2024</t>
  </si>
  <si>
    <t>Home childcarerWest Midlands total31 August 2023 to 31 March 2024</t>
  </si>
  <si>
    <t>All provisionBradford31 August 2023 to 31 March 2024</t>
  </si>
  <si>
    <t>All provisionHartlepool31 August 2023 to 31 March 2024</t>
  </si>
  <si>
    <t>All provisionRochdale31 August 2023 to 31 March 2024</t>
  </si>
  <si>
    <t>ChildminderNewcastle upon Tyne31 August 2023 to 31 March 2024</t>
  </si>
  <si>
    <t>ChildminderBracknell Forest31 August 2023 to 31 March 2024</t>
  </si>
  <si>
    <t>All provisionEast of England total31 August 2023 to 31 March 2024</t>
  </si>
  <si>
    <t>Childcare on domestic premisesBradford31 August 2023 to 31 March 2024</t>
  </si>
  <si>
    <t>Childcare on domestic premisesCroydon31 August 2023 to 31 March 2024</t>
  </si>
  <si>
    <t>All provisionCity of London31 August 2023 to 31 March 2024</t>
  </si>
  <si>
    <t>Childcare on non-domestic premisesHampshire31 August 2023 to 31 March 2024</t>
  </si>
  <si>
    <t>Home childcarerRedcar and Cleveland31 August 2023 to 31 March 2024</t>
  </si>
  <si>
    <t>All provisionBuckinghamshire31 August 2023 to 31 March 2024</t>
  </si>
  <si>
    <t>Childcare on domestic premisesReading31 August 2023 to 31 March 2024</t>
  </si>
  <si>
    <t>All provisionNorth Yorkshire31 August 2023 to 31 March 2024</t>
  </si>
  <si>
    <t>ChildminderNorth Somerset31 August 2023 to 31 March 2024</t>
  </si>
  <si>
    <t>Home childcarerNorth East total31 August 2023 to 31 March 2024</t>
  </si>
  <si>
    <t>Childcare on domestic premisesIsle of Wight31 August 2023 to 31 March 2024</t>
  </si>
  <si>
    <t>ChildminderHaringey31 August 2023 to 31 March 2024</t>
  </si>
  <si>
    <t>Home childcarerHarrow31 August 2023 to 31 March 2024</t>
  </si>
  <si>
    <t>All provisionShropshire31 August 2023 to 31 March 2024</t>
  </si>
  <si>
    <t>All provisionLincolnshire31 August 2023 to 31 March 2024</t>
  </si>
  <si>
    <t>Home childcarerPortsmouth31 August 2023 to 31 March 2024</t>
  </si>
  <si>
    <t>All provisionOldham31 August 2023 to 31 March 2024</t>
  </si>
  <si>
    <t>Childcare on non-domestic premisesStaffordshire31 August 2023 to 31 March 2024</t>
  </si>
  <si>
    <t>All provisionSolihull31 August 2023 to 31 March 2024</t>
  </si>
  <si>
    <t>ChildminderBrent31 August 2023 to 31 March 2024</t>
  </si>
  <si>
    <t>All provisionCambridgeshire31 August 2023 to 31 March 2024</t>
  </si>
  <si>
    <t>Childcare on non-domestic premisesHarrow31 August 2023 to 31 March 2024</t>
  </si>
  <si>
    <t>ChildminderCambridgeshire31 August 2023 to 31 March 2024</t>
  </si>
  <si>
    <t>Home childcarerEast Midlands total31 August 2023 to 31 March 2024</t>
  </si>
  <si>
    <t>Childcare on non-domestic premisesRedbridge31 August 2023 to 31 March 2024</t>
  </si>
  <si>
    <t>All provisionSwindon31 August 2023 to 31 March 2024</t>
  </si>
  <si>
    <t>All provisionMilton Keynes31 August 2023 to 31 March 2024</t>
  </si>
  <si>
    <t>Home childcarerDoncaster31 August 2023 to 31 March 2024</t>
  </si>
  <si>
    <t>ChildminderOldham31 August 2023 to 31 March 2024</t>
  </si>
  <si>
    <t>All provisionStoke-on-Trent31 August 2023 to 31 March 2024</t>
  </si>
  <si>
    <t>All provisionSalford31 August 2023 to 31 March 2024</t>
  </si>
  <si>
    <t>Childcare on domestic premisesTelford and Wrekin31 August 2023 to 31 March 2024</t>
  </si>
  <si>
    <t>ChildminderStoke-on-Trent31 August 2023 to 31 March 2024</t>
  </si>
  <si>
    <t>Home childcarerNorth West total31 August 2023 to 31 March 2024</t>
  </si>
  <si>
    <t>Childcare on non-domestic premisesNorth East total31 August 2023 to 31 March 2024</t>
  </si>
  <si>
    <t>Childcare on domestic premisesLambeth31 August 2023 to 31 March 2024</t>
  </si>
  <si>
    <t>Home childcarerWindsor and Maidenhead31 August 2023 to 31 March 2024</t>
  </si>
  <si>
    <t>Childcare on non-domestic premisesEast Midlands total31 August 2023 to 31 March 2024</t>
  </si>
  <si>
    <t>All provisionGreenwich31 August 2023 to 31 March 2024</t>
  </si>
  <si>
    <t>Childcare on domestic premisesMilton Keynes31 August 2023 to 31 March 2024</t>
  </si>
  <si>
    <t>Home childcarerNottinghamshire31 August 2023 to 31 March 2024</t>
  </si>
  <si>
    <t>Home childcarerCalderdale31 August 2023 to 31 March 2024</t>
  </si>
  <si>
    <t>ChildminderEssex31 August 2023 to 31 March 2024</t>
  </si>
  <si>
    <t>Childcare on non-domestic premisesNorth West total31 August 2023 to 31 March 2024</t>
  </si>
  <si>
    <t>All provisionKensington and Chelsea31 August 2023 to 31 March 2024</t>
  </si>
  <si>
    <t>ChildminderSolihull31 August 2023 to 31 March 2024</t>
  </si>
  <si>
    <t>Childcare on non-domestic premisesCumberland31 August 2023 to 31 March 2024</t>
  </si>
  <si>
    <t>All provisionLeicester31 August 2023 to 31 March 2024</t>
  </si>
  <si>
    <t>Home childcarerDerbyshire31 August 2023 to 31 March 2024</t>
  </si>
  <si>
    <t>ChildminderKensington and Chelsea31 August 2023 to 31 March 2024</t>
  </si>
  <si>
    <t>All provisionBlackpool31 August 2023 to 31 March 2024</t>
  </si>
  <si>
    <t>Childcare on non-domestic premisesNorth Northamptonshire31 August 2023 to 31 March 2024</t>
  </si>
  <si>
    <t>Home childcarerRedbridge31 August 2023 to 31 March 2024</t>
  </si>
  <si>
    <t>Childcare on domestic premisesBarnet31 August 2023 to 31 March 2024</t>
  </si>
  <si>
    <t>ChildminderNorfolk31 August 2023 to 31 March 2024</t>
  </si>
  <si>
    <t>Childcare on non-domestic premisesTorbay31 August 2023 to 31 March 2024</t>
  </si>
  <si>
    <t>Childcare on domestic premisesYork31 August 2023 to 31 March 2024</t>
  </si>
  <si>
    <t>ChildminderSurrey31 August 2023 to 31 March 2024</t>
  </si>
  <si>
    <t>Childcare on non-domestic premisesSt Helens31 August 2023 to 31 March 2024</t>
  </si>
  <si>
    <t>Childcare on non-domestic premisesKingston upon Hull31 August 2023 to 31 March 2024</t>
  </si>
  <si>
    <t>ChildminderLeeds31 August 2023 to 31 March 2024</t>
  </si>
  <si>
    <t>Childcare on non-domestic premisesNottinghamshire31 August 2023 to 31 March 2024</t>
  </si>
  <si>
    <t>ChildminderMiddlesbrough31 August 2023 to 31 March 2024</t>
  </si>
  <si>
    <t>Childcare on non-domestic premisesWest Berkshire31 August 2023 to 31 March 2024</t>
  </si>
  <si>
    <t>Childcare on non-domestic premisesWakefield31 August 2023 to 31 March 2024</t>
  </si>
  <si>
    <t>All provisionLeeds31 August 2023 to 31 March 2024</t>
  </si>
  <si>
    <t>All provisionNorthumberland31 August 2023 to 31 March 2024</t>
  </si>
  <si>
    <t>Childcare on domestic premisesEast Riding of Yorkshire31 August 2023 to 31 March 2024</t>
  </si>
  <si>
    <t>Childcare on non-domestic premisesNewcastle upon Tyne31 August 2023 to 31 March 2024</t>
  </si>
  <si>
    <t>Childcare on domestic premisesNewham31 August 2023 to 31 March 2024</t>
  </si>
  <si>
    <t>All provisionPeterborough31 August 2023 to 31 March 2024</t>
  </si>
  <si>
    <t>Home childcarerTorbay31 August 2023 to 31 March 2024</t>
  </si>
  <si>
    <t>ChildminderWarwickshire31 August 2023 to 31 March 2024</t>
  </si>
  <si>
    <t>ChildminderNorth Tyneside31 August 2023 to 31 March 2024</t>
  </si>
  <si>
    <t>ChildminderPeterborough31 August 2023 to 31 March 2024</t>
  </si>
  <si>
    <t>Childcare on domestic premisesWokingham31 August 2023 to 31 March 2024</t>
  </si>
  <si>
    <t>Home childcarerNot Recorded31 August 2023 to 31 March 2024</t>
  </si>
  <si>
    <t>Home childcarerWakefield31 August 2023 to 31 March 2024</t>
  </si>
  <si>
    <t>Childcare on non-domestic premisesNot Recorded31 August 2023 to 31 March 2024</t>
  </si>
  <si>
    <t>ChildminderTameside31 August 2023 to 31 March 2024</t>
  </si>
  <si>
    <t>Childcare on non-domestic premisesPortsmouth31 August 2023 to 31 March 2024</t>
  </si>
  <si>
    <t>Childcare on domestic premisesAll England total31 August 2023 to 31 March 2024</t>
  </si>
  <si>
    <t>Childcare on non-domestic premisesLiverpool31 August 2023 to 31 March 2024</t>
  </si>
  <si>
    <t>Home childcarerKent31 August 2023 to 31 March 2024</t>
  </si>
  <si>
    <t>All provisionHaringey31 August 2023 to 31 March 2024</t>
  </si>
  <si>
    <t>Childcare on non-domestic premisesCity of London31 August 2023 to 31 March 2024</t>
  </si>
  <si>
    <t>ChildminderCheshire West and Chester31 August 2023 to 31 March 2024</t>
  </si>
  <si>
    <t>Home childcarerCumberland31 August 2023 to 31 March 2024</t>
  </si>
  <si>
    <t>Home childcarerWest Berkshire31 August 2023 to 31 March 2024</t>
  </si>
  <si>
    <t>Childcare on domestic premisesLeicestershire31 August 2023 to 31 March 2024</t>
  </si>
  <si>
    <t>Childcare on non-domestic premisesHerefordshire31 August 2023 to 31 March 2024</t>
  </si>
  <si>
    <t>ChildminderSalford31 August 2023 to 31 March 2024</t>
  </si>
  <si>
    <t>All provisionNorfolk31 August 2023 to 31 March 2024</t>
  </si>
  <si>
    <t>All provisionBarnet31 August 2023 to 31 March 2024</t>
  </si>
  <si>
    <t>Home childcarerLiverpool31 August 2023 to 31 March 2024</t>
  </si>
  <si>
    <t>ChildminderShropshire31 August 2023 to 31 March 2024</t>
  </si>
  <si>
    <t>Childcare on domestic premisesBrighton and Hove31 August 2023 to 31 March 2024</t>
  </si>
  <si>
    <t>Childcare on non-domestic premisesHounslow31 August 2023 to 31 March 2024</t>
  </si>
  <si>
    <t>ChildminderGreenwich31 August 2023 to 31 March 2024</t>
  </si>
  <si>
    <t>Childcare on domestic premisesBirmingham31 August 2023 to 31 March 2024</t>
  </si>
  <si>
    <t>All provisionEssex31 August 2023 to 31 March 2024</t>
  </si>
  <si>
    <t>Childcare on non-domestic premisesSuffolk31 August 2023 to 31 March 2024</t>
  </si>
  <si>
    <t>All provisionTameside31 August 2023 to 31 March 2024</t>
  </si>
  <si>
    <t>ChildminderPlymouth31 August 2023 to 31 March 2024</t>
  </si>
  <si>
    <t>Childcare on non-domestic premisesHertfordshire31 August 2023 to 31 March 2024</t>
  </si>
  <si>
    <t>Home childcarerKingston upon Thames31 August 2023 to 31 March 2024</t>
  </si>
  <si>
    <t>Home childcarerLewisham31 August 2023 to 31 March 2024</t>
  </si>
  <si>
    <t>All provisionMiddlesbrough31 August 2023 to 31 March 2024</t>
  </si>
  <si>
    <t>Home childcarerHertfordshire31 August 2023 to 31 March 2024</t>
  </si>
  <si>
    <t>Childcare on non-domestic premisesThurrock31 August 2023 to 31 March 2024</t>
  </si>
  <si>
    <t>All provisionWalsall31 August 2023 to 31 March 2024</t>
  </si>
  <si>
    <t>Childcare on non-domestic premisesCornwall31 August 2023 to 31 March 2024</t>
  </si>
  <si>
    <t>Home childcarerSt Helens31 August 2023 to 31 March 2024</t>
  </si>
  <si>
    <t>Childcare on non-domestic premisesWindsor and Maidenhead31 August 2023 to 31 March 2024</t>
  </si>
  <si>
    <t>Childcare on non-domestic premisesSouth East total31 August 2023 to 31 March 2024</t>
  </si>
  <si>
    <t>All provisionEaling31 August 2023 to 31 March 2024</t>
  </si>
  <si>
    <t>Home childcarerNorth Northamptonshire31 August 2023 to 31 March 2024</t>
  </si>
  <si>
    <t>Home childcarerSouth Gloucestershire31 August 2023 to 31 March 2024</t>
  </si>
  <si>
    <t>Childcare on domestic premisesMiddlesbrough31 August 2023 to 31 March 2024</t>
  </si>
  <si>
    <t>ChildminderBuckinghamshire31 August 2023 to 31 March 2024</t>
  </si>
  <si>
    <t>Home childcarerDevon31 August 2023 to 31 March 2024</t>
  </si>
  <si>
    <t>Childcare on non-domestic premisesMiddlesbrough31 August 2023 to 31 March 2024</t>
  </si>
  <si>
    <t>All provisionBarking and Dagenham31 August 2023 to 31 March 2024</t>
  </si>
  <si>
    <t>Childcare on non-domestic premisesHillingdon31 August 2023 to 31 March 2024</t>
  </si>
  <si>
    <t>Childcare on non-domestic premisesLewisham31 August 2023 to 31 March 2024</t>
  </si>
  <si>
    <t>Childcare on non-domestic premisesCheshire West and Chester31 August 2023 to 31 March 2024</t>
  </si>
  <si>
    <t>ChildminderWaltham Forest31 August 2023 to 31 March 2024</t>
  </si>
  <si>
    <t>Home childcarerStaffordshire31 August 2023 to 31 March 2024</t>
  </si>
  <si>
    <t>All provisionDarlington31 August 2023 to 31 March 2024</t>
  </si>
  <si>
    <t>ChildminderWest Midlands total31 August 2023 to 31 March 2024</t>
  </si>
  <si>
    <t>ChildminderSuffolk31 August 2023 to 31 March 2024</t>
  </si>
  <si>
    <t>Childcare on domestic premisesYorkshire and The Humber total31 August 2023 to 31 March 2024</t>
  </si>
  <si>
    <t>All provisionBlackburn with Darwen31 August 2023 to 31 March 2024</t>
  </si>
  <si>
    <t>ChildminderSheffield31 August 2023 to 31 March 2024</t>
  </si>
  <si>
    <t>ChildminderCroydon31 August 2023 to 31 March 2024</t>
  </si>
  <si>
    <t>Childcare on domestic premisesHavering31 August 2023 to 31 March 2024</t>
  </si>
  <si>
    <t>Home childcarerHartlepool31 August 2023 to 31 March 2024</t>
  </si>
  <si>
    <t>Childcare on non-domestic premisesKirklees31 August 2023 to 31 March 2024</t>
  </si>
  <si>
    <t>Childcare on non-domestic premisesLuton31 August 2023 to 31 March 2024</t>
  </si>
  <si>
    <t>ChildminderSunderland31 August 2023 to 31 March 2024</t>
  </si>
  <si>
    <t>Childcare on non-domestic premisesDerbyshire31 August 2023 to 31 March 2024</t>
  </si>
  <si>
    <t>Childcare on non-domestic premisesNorth Somerset31 August 2023 to 31 March 2024</t>
  </si>
  <si>
    <t>All provisionGloucestershire31 August 2023 to 31 March 2024</t>
  </si>
  <si>
    <t>Home childcarerCornwall31 August 2023 to 31 March 2024</t>
  </si>
  <si>
    <t>Childcare on domestic premisesHackney31 August 2023 to 31 March 2024</t>
  </si>
  <si>
    <t>ChildminderBournemouth, Christchurch &amp; Poole31 August 2023 to 31 March 2024</t>
  </si>
  <si>
    <t>Home childcarerLuton31 August 2023 to 31 March 2024</t>
  </si>
  <si>
    <t>Childcare on non-domestic premisesKent31 August 2023 to 31 March 2024</t>
  </si>
  <si>
    <t>All provisionRichmond upon Thames31 August 2023 to 31 March 2024</t>
  </si>
  <si>
    <t>All provisionWiltshire31 August 2023 to 31 March 2024</t>
  </si>
  <si>
    <t>Childcare on non-domestic premisesRochdale31 August 2023 to 31 March 2024</t>
  </si>
  <si>
    <t>All provisionSefton31 August 2023 to 31 March 2024</t>
  </si>
  <si>
    <t>ChildminderCoventry31 August 2023 to 31 March 2024</t>
  </si>
  <si>
    <t>ChildminderWandsworth31 August 2023 to 31 March 2024</t>
  </si>
  <si>
    <t>All provisionThurrock31 August 2023 to 31 March 2024</t>
  </si>
  <si>
    <t>All provisionKingston upon Hull31 August 2023 to 31 March 2024</t>
  </si>
  <si>
    <t>Home childcarerRochdale31 August 2023 to 31 March 2024</t>
  </si>
  <si>
    <t>Home childcarerWolverhampton31 August 2023 to 31 March 2024</t>
  </si>
  <si>
    <t>Childcare on non-domestic premisesHartlepool31 August 2023 to 31 March 2024</t>
  </si>
  <si>
    <t>Childcare on domestic premisesIslington31 August 2023 to 31 March 2024</t>
  </si>
  <si>
    <t>All provisionSomerset31 August 2023 to 31 March 2024</t>
  </si>
  <si>
    <t>Childcare on non-domestic premisesDevon31 August 2023 to 31 March 2024</t>
  </si>
  <si>
    <t>ChildminderNewham31 August 2023 to 31 March 2024</t>
  </si>
  <si>
    <t>Home childcarerCheshire West and Chester31 August 2023 to 31 March 2024</t>
  </si>
  <si>
    <t>Childcare on domestic premisesSalford31 August 2023 to 31 March 2024</t>
  </si>
  <si>
    <t>Childcare on domestic premisesManchester31 August 2023 to 31 March 2024</t>
  </si>
  <si>
    <t>Childcare on domestic premisesWaltham Forest31 August 2023 to 31 March 2024</t>
  </si>
  <si>
    <t>All provisionSunderland31 August 2023 to 31 March 2024</t>
  </si>
  <si>
    <t>All provisionNewham31 August 2023 to 31 March 2024</t>
  </si>
  <si>
    <t>All provisionBexley31 August 2023 to 31 March 2024</t>
  </si>
  <si>
    <t>Childcare on non-domestic premisesLondon total31 August 2023 to 31 March 2024</t>
  </si>
  <si>
    <t>Childcare on domestic premisesWest Northamptonshire31 August 2023 to 31 March 2024</t>
  </si>
  <si>
    <t>Home childcarerSouth East total31 August 2023 to 31 March 2024</t>
  </si>
  <si>
    <t>All provisionSouthampton31 August 2023 to 31 March 2024</t>
  </si>
  <si>
    <t>ChildminderWiltshire31 August 2023 to 31 March 2024</t>
  </si>
  <si>
    <t>Home childcarerNewcastle upon Tyne31 August 2023 to 31 March 2024</t>
  </si>
  <si>
    <t>Home childcarerSouthend on Sea31 August 2023 to 31 March 2024</t>
  </si>
  <si>
    <t>Home childcarerHillingdon31 August 2023 to 31 March 2024</t>
  </si>
  <si>
    <t>ChildminderSouth Tyneside31 August 2023 to 31 March 2024</t>
  </si>
  <si>
    <t>ChildminderSlough31 August 2023 to 31 March 2024</t>
  </si>
  <si>
    <t>Home childcarerMiddlesbrough31 August 2023 to 31 March 2024</t>
  </si>
  <si>
    <t>All provisionDudley31 August 2023 to 31 March 2024</t>
  </si>
  <si>
    <t>All provisionSheffield31 August 2023 to 31 March 2024</t>
  </si>
  <si>
    <t>All provisionWandsworth31 August 2023 to 31 March 2024</t>
  </si>
  <si>
    <t>ChildminderGloucestershire31 August 2023 to 31 March 2024</t>
  </si>
  <si>
    <t>Home childcarerLancashire31 August 2023 to 31 March 2024</t>
  </si>
  <si>
    <t>All provisionSandwell31 August 2023 to 31 March 2024</t>
  </si>
  <si>
    <t>ChildminderHammersmith and Fulham31 August 2023 to 31 March 2024</t>
  </si>
  <si>
    <t>Childcare on non-domestic premisesSalford31 August 2023 to 31 March 2024</t>
  </si>
  <si>
    <t>ChildminderPortsmouth31 August 2023 to 31 March 2024</t>
  </si>
  <si>
    <t>ChildminderHalton31 August 2023 to 31 March 2024</t>
  </si>
  <si>
    <t>All provisionSouth Tyneside31 August 2023 to 31 March 2024</t>
  </si>
  <si>
    <t>Childcare on domestic premisesWiltshire31 August 2023 to 31 March 2024</t>
  </si>
  <si>
    <t>All provisionSuffolk31 August 2023 to 31 March 2024</t>
  </si>
  <si>
    <t>Childcare on non-domestic premisesBarnsley31 August 2023 to 31 March 2024</t>
  </si>
  <si>
    <t>ChildminderKingston upon Hull31 August 2023 to 31 March 2024</t>
  </si>
  <si>
    <t>Childcare on non-domestic premisesDerby31 August 2023 to 31 March 2024</t>
  </si>
  <si>
    <t>Childcare on domestic premisesSouthwark31 August 2023 to 31 March 2024</t>
  </si>
  <si>
    <t>ChildminderBromley31 August 2023 to 31 March 2024</t>
  </si>
  <si>
    <t>Childcare on non-domestic premisesWolverhampton31 August 2023 to 31 March 2024</t>
  </si>
  <si>
    <t>Childcare on non-domestic premisesTrafford31 August 2023 to 31 March 2024</t>
  </si>
  <si>
    <t>Childcare on non-domestic premisesSouthwark31 August 2023 to 31 March 2024</t>
  </si>
  <si>
    <t>All provisionHammersmith and Fulham31 August 2023 to 31 March 2024</t>
  </si>
  <si>
    <t>ChildminderMilton Keynes31 August 2023 to 31 March 2024</t>
  </si>
  <si>
    <t>Home childcarerWestminster31 August 2023 to 31 March 2024</t>
  </si>
  <si>
    <t>All provisionWarwickshire31 August 2023 to 31 March 2024</t>
  </si>
  <si>
    <t>Home childcarerNorth Somerset31 August 2023 to 31 March 2024</t>
  </si>
  <si>
    <t>Childcare on non-domestic premisesSouth Gloucestershire31 August 2023 to 31 March 2024</t>
  </si>
  <si>
    <t>Childcare on non-domestic premisesManchester31 August 2023 to 31 March 2024</t>
  </si>
  <si>
    <t>Childcare on domestic premisesSouth Gloucestershire31 August 2023 to 31 March 2024</t>
  </si>
  <si>
    <t>Home childcarerBury31 August 2023 to 31 March 2024</t>
  </si>
  <si>
    <t>Home childcarerTrafford31 August 2023 to 31 March 2024</t>
  </si>
  <si>
    <t>Childcare on domestic premisesBournemouth, Christchurch &amp; Poole31 August 2023 to 31 March 2024</t>
  </si>
  <si>
    <t>All provisionCoventry31 August 2023 to 31 March 2024</t>
  </si>
  <si>
    <t>All provisionSlough31 August 2023 to 31 March 2024</t>
  </si>
  <si>
    <t>Childcare on domestic premisesNorth Somerset31 August 2023 to 31 March 2024</t>
  </si>
  <si>
    <t>All provisionBromley31 August 2023 to 31 March 2024</t>
  </si>
  <si>
    <t>Childcare on non-domestic premisesBury31 August 2023 to 31 March 2024</t>
  </si>
  <si>
    <t>ChildminderBlackpool31 August 2023 to 31 March 2024</t>
  </si>
  <si>
    <t>Home childcarerYorkshire and The Humber total31 August 2023 to 31 March 2024</t>
  </si>
  <si>
    <t>ChildminderSwindon31 August 2023 to 31 March 2024</t>
  </si>
  <si>
    <t>ChildminderDarlington31 August 2023 to 31 March 2024</t>
  </si>
  <si>
    <t>All provisionMedway31 August 2023 to 31 March 2024</t>
  </si>
  <si>
    <t>Home childcarerBarnsley31 August 2023 to 31 March 2024</t>
  </si>
  <si>
    <t>All provisionBristol31 August 2023 to 31 March 2024</t>
  </si>
  <si>
    <t>ChildminderEaling31 August 2023 to 31 March 2024</t>
  </si>
  <si>
    <t>Childcare on domestic premisesLondon total31 August 2023 to 31 March 2024</t>
  </si>
  <si>
    <t>All provisionCamden31 August 2023 to 31 March 2024</t>
  </si>
  <si>
    <t>Childcare on non-domestic premisesGateshead31 August 2023 to 31 March 2024</t>
  </si>
  <si>
    <t>All provisionWest Midlands total31 August 2023 to 31 March 2024</t>
  </si>
  <si>
    <r>
      <t>Table 3b: Movement in the childcare sector in the previous 12 months (All England)</t>
    </r>
    <r>
      <rPr>
        <b/>
        <vertAlign val="superscript"/>
        <sz val="14"/>
        <rFont val="Tahoma"/>
        <family val="2"/>
      </rPr>
      <t xml:space="preserve"> 1 2 3</t>
    </r>
  </si>
  <si>
    <t>Providers at start</t>
  </si>
  <si>
    <t>Providers joining</t>
  </si>
  <si>
    <t>Providers leaving</t>
  </si>
  <si>
    <t xml:space="preserve"> Providers at end</t>
  </si>
  <si>
    <t>Providers at end</t>
  </si>
  <si>
    <t>Places
at start</t>
  </si>
  <si>
    <t xml:space="preserve">Joiners' places </t>
  </si>
  <si>
    <t xml:space="preserve">Leavers' places </t>
  </si>
  <si>
    <t xml:space="preserve">Places changes </t>
  </si>
  <si>
    <t>Places
at end</t>
  </si>
  <si>
    <t>2. Averages are used for a very small number of providers whose place numbers are not available at the time of the analysis. There may be very small discrepancies in totals due to rounding.</t>
  </si>
  <si>
    <t>Rank</t>
  </si>
  <si>
    <t>Date Extract</t>
  </si>
  <si>
    <t>Home childcarer31 March 2023 to 30 June 2023All England</t>
  </si>
  <si>
    <t>31 March 2023 to 30 June 2023</t>
  </si>
  <si>
    <t>Childcare on non-domestic premises31 March 2023 to 30 June 2023All England</t>
  </si>
  <si>
    <t>Childminder31 March 2023 to 30 June 2023All England</t>
  </si>
  <si>
    <t>All provision31 March 2023 to 30 June 2023All England</t>
  </si>
  <si>
    <t>Childcare on domestic premises31 March 2023 to 30 June 2023All England</t>
  </si>
  <si>
    <t>All provision30 June 2023 to 31 August 2023All England</t>
  </si>
  <si>
    <t>30 June 2023 to 31 August 2023</t>
  </si>
  <si>
    <t>Childcare on domestic premises30 June 2023 to 31 August 2023All England</t>
  </si>
  <si>
    <t>Home childcarer30 June 2023 to 31 August 2023All England</t>
  </si>
  <si>
    <t>Childcare on non-domestic premises30 June 2023 to 31 August 2023All England</t>
  </si>
  <si>
    <t>Childminder30 June 2023 to 31 August 2023All England</t>
  </si>
  <si>
    <t>Home childcarer31 August 2023 to 31 December 2023All England</t>
  </si>
  <si>
    <t>31 August 2023 to 31 December 2023</t>
  </si>
  <si>
    <t>Childcare on non-domestic premises31 August 2023 to 31 December 2023All England</t>
  </si>
  <si>
    <t>Childcare on domestic premises31 August 2023 to 31 December 2023All England</t>
  </si>
  <si>
    <t>Childminder31 August 2023 to 31 December 2023All England</t>
  </si>
  <si>
    <t>All provision31 August 2023 to 31 December 2023All England</t>
  </si>
  <si>
    <t>All provision31 December 2023 to 31 March 2024All England</t>
  </si>
  <si>
    <t>31 December 2023 to 31 March 2024</t>
  </si>
  <si>
    <t>Home childcarer31 December 2023 to 31 March 2024All England</t>
  </si>
  <si>
    <t>Childcare on non-domestic premises31 December 2023 to 31 March 2024All England</t>
  </si>
  <si>
    <t>Childminder31 December 2023 to 31 March 2024All England</t>
  </si>
  <si>
    <t>Childcare on domestic premises31 December 2023 to 31 March 2024All England</t>
  </si>
  <si>
    <r>
      <t xml:space="preserve">Table 4: Movement in the childcare sector, by region and local authority </t>
    </r>
    <r>
      <rPr>
        <b/>
        <vertAlign val="superscript"/>
        <sz val="15"/>
        <rFont val="Tahoma"/>
        <family val="2"/>
      </rPr>
      <t>1 2 3 4</t>
    </r>
  </si>
  <si>
    <t>3. Joiners and leavers data at local authority and regional levels includes any providers that have relocated into or out of a geographical area. Therefore, local authority joiners and leavers data may not sum to the regional level, and regional data may not sum to the national level.</t>
  </si>
  <si>
    <t>4. Data on number of places cannot be compared historically, as a result of an administrative database change. Please see Methodology and Quality Report for more details.</t>
  </si>
  <si>
    <t>Year Type</t>
  </si>
  <si>
    <t>Year</t>
  </si>
  <si>
    <t>All provision31 August 2019 to 31 August 2020All England</t>
  </si>
  <si>
    <t>Academic</t>
  </si>
  <si>
    <t>2019/20</t>
  </si>
  <si>
    <t>31 August 2019 to 31 August 2020</t>
  </si>
  <si>
    <t>Childcare on domestic premises31 August 2019 to 31 August 2020All England</t>
  </si>
  <si>
    <t>Home childcarer31 August 2019 to 31 August 2020All England</t>
  </si>
  <si>
    <t>Childcare on non-domestic premises31 August 2019 to 31 August 2020All England</t>
  </si>
  <si>
    <t>Childminder31 August 2019 to 31 August 2020All England</t>
  </si>
  <si>
    <t>Childminder31 March 2020 to 31 March 2021All England</t>
  </si>
  <si>
    <t>Financial</t>
  </si>
  <si>
    <t>2020-21</t>
  </si>
  <si>
    <t>31 March 2020 to 31 March 2021</t>
  </si>
  <si>
    <t>Childcare on domestic premises31 March 2020 to 31 March 2021All England</t>
  </si>
  <si>
    <t>Childcare on non-domestic premises31 March 2020 to 31 March 2021All England</t>
  </si>
  <si>
    <t>Home childcarer31 March 2020 to 31 March 2021All England</t>
  </si>
  <si>
    <t>All provision31 March 2020 to 31 March 2021All England</t>
  </si>
  <si>
    <t>Childcare on domestic premises31 August 2020 to 31 August 2021All England</t>
  </si>
  <si>
    <t>2020/21</t>
  </si>
  <si>
    <t>31 August 2020 to 31 August 2021</t>
  </si>
  <si>
    <t>All provision31 August 2020 to 31 August 2021All England</t>
  </si>
  <si>
    <t>Childminder31 August 2020 to 31 August 2021All England</t>
  </si>
  <si>
    <t>Home childcarer31 August 2020 to 31 August 2021All England</t>
  </si>
  <si>
    <t>Childcare on non-domestic premises31 August 2020 to 31 August 2021All England</t>
  </si>
  <si>
    <t>All provision31 March 2021 to 31 March 2022All England</t>
  </si>
  <si>
    <t>2021-22</t>
  </si>
  <si>
    <t>31 March 2021 to 31 March 2022</t>
  </si>
  <si>
    <t>Childcare on domestic premises31 March 2021 to 31 March 2022All England</t>
  </si>
  <si>
    <t>Home childcarer31 March 2021 to 31 March 2022All England</t>
  </si>
  <si>
    <t>Childminder31 March 2021 to 31 March 2022All England</t>
  </si>
  <si>
    <t>Childcare on non-domestic premises31 March 2021 to 31 March 2022All England</t>
  </si>
  <si>
    <t>Childminder31 August 2021 to 31 August 2022All England</t>
  </si>
  <si>
    <t>2021/22</t>
  </si>
  <si>
    <t>31 August 2021 to 31 August 2022</t>
  </si>
  <si>
    <t>Childcare on non-domestic premises31 August 2021 to 31 August 2022All England</t>
  </si>
  <si>
    <t>Home childcarer31 August 2021 to 31 August 2022All England</t>
  </si>
  <si>
    <t>Childcare on domestic premises31 August 2021 to 31 August 2022All England</t>
  </si>
  <si>
    <t>All provision31 August 2021 to 31 August 2022All England</t>
  </si>
  <si>
    <t>Childcare on non-domestic premises31 March 2022 to 31 March 2023All England</t>
  </si>
  <si>
    <t>2022-23</t>
  </si>
  <si>
    <t>31 March 2022 to 31 March 2023</t>
  </si>
  <si>
    <t>Childcare on domestic premises31 March 2022 to 31 March 2023All England</t>
  </si>
  <si>
    <t>Childminder31 March 2022 to 31 March 2023All England</t>
  </si>
  <si>
    <t>All provision31 March 2022 to 31 March 2023All England</t>
  </si>
  <si>
    <t>Home childcarer31 March 2022 to 31 March 2023All England</t>
  </si>
  <si>
    <t>Childcare on non-domestic premises31 August 2022 to 31 August 2023All England</t>
  </si>
  <si>
    <t>2022/23</t>
  </si>
  <si>
    <t>31 August 2022 to 31 August 2023</t>
  </si>
  <si>
    <t>All provision31 August 2022 to 31 August 2023All England</t>
  </si>
  <si>
    <t>Childminder31 August 2022 to 31 August 2023All England</t>
  </si>
  <si>
    <t>Childcare on domestic premises31 August 2022 to 31 August 2023All England</t>
  </si>
  <si>
    <t>Home childcarer31 August 2022 to 31 August 2023All England</t>
  </si>
  <si>
    <t>Childcare on domestic premises31 March 2023 to 31 March 2024All England</t>
  </si>
  <si>
    <t>2023-24</t>
  </si>
  <si>
    <t>31 March 2023 to 31 March 2024</t>
  </si>
  <si>
    <t>Home childcarer31 March 2023 to 31 March 2024All England</t>
  </si>
  <si>
    <t>Childcare on non-domestic premises31 March 2023 to 31 March 2024All England</t>
  </si>
  <si>
    <t>Childminder31 March 2023 to 31 March 2024All England</t>
  </si>
  <si>
    <t>All provision31 March 2023 to 31 March 2024All England</t>
  </si>
  <si>
    <r>
      <t>Chart 1: Total movement in the childcare sector, by year</t>
    </r>
    <r>
      <rPr>
        <b/>
        <vertAlign val="superscript"/>
        <sz val="15"/>
        <rFont val="Tahoma"/>
        <family val="2"/>
      </rPr>
      <t xml:space="preserve"> 1</t>
    </r>
  </si>
  <si>
    <t>Provision type:</t>
  </si>
  <si>
    <t>Financial year</t>
  </si>
  <si>
    <t>Remained registered</t>
  </si>
  <si>
    <t>1. For explanations of key terms in this chart, please see the Notes tab.</t>
  </si>
  <si>
    <t>lookup</t>
  </si>
  <si>
    <t>LA Name</t>
  </si>
  <si>
    <t>Question</t>
  </si>
  <si>
    <t>Total</t>
  </si>
  <si>
    <t>Outstanding</t>
  </si>
  <si>
    <t>Good</t>
  </si>
  <si>
    <t>Requires Improvement</t>
  </si>
  <si>
    <t>Inadequate</t>
  </si>
  <si>
    <t>No response</t>
  </si>
  <si>
    <t>Total - requirements suitabilty</t>
  </si>
  <si>
    <t>Met</t>
  </si>
  <si>
    <t>Not met: actions</t>
  </si>
  <si>
    <t>Not met: enforcement</t>
  </si>
  <si>
    <t>Childcare on non-domestic premisesKingston upon HullRequirements of the compulsory part of the childcare register</t>
  </si>
  <si>
    <t>Requirements of the compulsory part of the childcare register</t>
  </si>
  <si>
    <t>Childcare on non-domestic premisesKingston upon HullRequirements of the voluntary part of the childcare register</t>
  </si>
  <si>
    <t>Requirements of the voluntary part of the childcare register</t>
  </si>
  <si>
    <t>Childcare on non-domestic premisesKingston upon ThamesBehaviour and attitudes</t>
  </si>
  <si>
    <t>Behaviour and attitudes</t>
  </si>
  <si>
    <t>Childcare on non-domestic premisesKingston upon ThamesEffectiveness of leadership and Management</t>
  </si>
  <si>
    <t>Effectiveness of leadership and Management</t>
  </si>
  <si>
    <t>Childcare on non-domestic premisesKingston upon ThamesOutcomes for children</t>
  </si>
  <si>
    <t>Outcomes for children</t>
  </si>
  <si>
    <t>Childcare on non-domestic premisesKingston upon ThamesOverall effectiveness: The quality and standards of the provision</t>
  </si>
  <si>
    <t>Overall effectiveness: The quality and standards of the provision</t>
  </si>
  <si>
    <t>Childcare on non-domestic premisesKingston upon ThamesPersonal development</t>
  </si>
  <si>
    <t>Personal development</t>
  </si>
  <si>
    <t>Childcare on non-domestic premisesKingston upon ThamesPersonal development, behaviour and welfare</t>
  </si>
  <si>
    <t>Personal development, behaviour and welfare</t>
  </si>
  <si>
    <t>Childcare on non-domestic premisesKingston upon ThamesQuality of education</t>
  </si>
  <si>
    <t>Quality of education</t>
  </si>
  <si>
    <t>Childcare on non-domestic premisesKingston upon ThamesQuality of teaching, learning and assessment</t>
  </si>
  <si>
    <t>Quality of teaching, learning and assessment</t>
  </si>
  <si>
    <t>Childcare on non-domestic premisesKingston upon ThamesRequirements of the compulsory part of the childcare register</t>
  </si>
  <si>
    <t>Childcare on non-domestic premisesKingston upon ThamesRequirements of the voluntary part of the childcare register</t>
  </si>
  <si>
    <t>Childcare on non-domestic premisesKirkleesBehaviour and attitudes</t>
  </si>
  <si>
    <t>Childcare on non-domestic premisesKirkleesEffectiveness of leadership and Management</t>
  </si>
  <si>
    <t>Childcare on non-domestic premisesKirkleesOutcomes for children</t>
  </si>
  <si>
    <t>Childcare on non-domestic premisesKirkleesOverall effectiveness: The quality and standards of the provision</t>
  </si>
  <si>
    <t>Childcare on non-domestic premisesKirkleesPersonal development</t>
  </si>
  <si>
    <t>Childcare on non-domestic premisesKirkleesPersonal development, behaviour and welfare</t>
  </si>
  <si>
    <t>Childcare on non-domestic premisesKirkleesQuality of education</t>
  </si>
  <si>
    <t>Childcare on non-domestic premisesKirkleesQuality of teaching, learning and assessment</t>
  </si>
  <si>
    <t>Childcare on non-domestic premisesKirkleesRequirements of the compulsory part of the childcare register</t>
  </si>
  <si>
    <t>Childcare on non-domestic premisesKirkleesRequirements of the voluntary part of the childcare register</t>
  </si>
  <si>
    <t>Childcare on non-domestic premisesKnowsleyBehaviour and attitudes</t>
  </si>
  <si>
    <t>Childcare on non-domestic premisesKnowsleyEffectiveness of leadership and Management</t>
  </si>
  <si>
    <t>Childcare on non-domestic premisesKnowsleyOutcomes for children</t>
  </si>
  <si>
    <t>Childcare on non-domestic premisesKnowsleyOverall effectiveness: The quality and standards of the provision</t>
  </si>
  <si>
    <t>Childcare on non-domestic premisesKnowsleyPersonal development</t>
  </si>
  <si>
    <t>Childcare on non-domestic premisesKnowsleyPersonal development, behaviour and welfare</t>
  </si>
  <si>
    <t>Childcare on non-domestic premisesKnowsleyQuality of education</t>
  </si>
  <si>
    <t>Childcare on non-domestic premisesKnowsleyQuality of teaching, learning and assessment</t>
  </si>
  <si>
    <t>Childcare on non-domestic premisesKnowsleyRequirements of the compulsory part of the childcare register</t>
  </si>
  <si>
    <t>Childcare on non-domestic premisesKnowsleyRequirements of the voluntary part of the childcare register</t>
  </si>
  <si>
    <t>Childcare on non-domestic premisesLambethBehaviour and attitudes</t>
  </si>
  <si>
    <t>Childcare on non-domestic premisesLambethEffectiveness of leadership and Management</t>
  </si>
  <si>
    <t>Childcare on non-domestic premisesLambethOutcomes for children</t>
  </si>
  <si>
    <t>Childcare on non-domestic premisesLambethOverall effectiveness: The quality and standards of the provision</t>
  </si>
  <si>
    <t>Childcare on non-domestic premisesLambethPersonal development</t>
  </si>
  <si>
    <t>Childcare on non-domestic premisesLambethPersonal development, behaviour and welfare</t>
  </si>
  <si>
    <t>Childcare on non-domestic premisesLambethQuality of education</t>
  </si>
  <si>
    <t>Childcare on non-domestic premisesLambethQuality of teaching, learning and assessment</t>
  </si>
  <si>
    <t>Childcare on non-domestic premisesLambethRequirements of the compulsory part of the childcare register</t>
  </si>
  <si>
    <t>Childcare on non-domestic premisesLambethRequirements of the voluntary part of the childcare register</t>
  </si>
  <si>
    <t>Childcare on non-domestic premisesLancashireBehaviour and attitudes</t>
  </si>
  <si>
    <t>Childcare on non-domestic premisesLancashireEffectiveness of leadership and Management</t>
  </si>
  <si>
    <t>Childcare on non-domestic premisesLancashireOutcomes for children</t>
  </si>
  <si>
    <t>Childcare on non-domestic premisesLancashireOverall effectiveness: The quality and standards of the provision</t>
  </si>
  <si>
    <t>Childcare on non-domestic premisesLancashirePersonal development</t>
  </si>
  <si>
    <t>Childcare on non-domestic premisesLancashirePersonal development, behaviour and welfare</t>
  </si>
  <si>
    <t>Childcare on non-domestic premisesLancashireQuality of education</t>
  </si>
  <si>
    <t>Childcare on non-domestic premisesLancashireQuality of teaching, learning and assessment</t>
  </si>
  <si>
    <t>Childcare on non-domestic premisesLancashireRequirements of the compulsory part of the childcare register</t>
  </si>
  <si>
    <t>Childcare on non-domestic premisesLancashireRequirements of the voluntary part of the childcare register</t>
  </si>
  <si>
    <t>Childcare on non-domestic premisesLeedsBehaviour and attitudes</t>
  </si>
  <si>
    <t>Childcare on non-domestic premisesLeedsEffectiveness of leadership and Management</t>
  </si>
  <si>
    <t>Childcare on non-domestic premisesLeedsOutcomes for children</t>
  </si>
  <si>
    <t>Childcare on non-domestic premisesLeedsOverall effectiveness: The quality and standards of the provision</t>
  </si>
  <si>
    <t>Childcare on non-domestic premisesLeedsPersonal development</t>
  </si>
  <si>
    <t>Childcare on non-domestic premisesLeedsPersonal development, behaviour and welfare</t>
  </si>
  <si>
    <t>Childcare on non-domestic premisesLeedsQuality of education</t>
  </si>
  <si>
    <t>Childcare on non-domestic premisesLeedsQuality of teaching, learning and assessment</t>
  </si>
  <si>
    <t>Childcare on non-domestic premisesLeedsRequirements of the compulsory part of the childcare register</t>
  </si>
  <si>
    <t>Childcare on non-domestic premisesLeedsRequirements of the voluntary part of the childcare register</t>
  </si>
  <si>
    <t>Childcare on non-domestic premisesLeicesterBehaviour and attitudes</t>
  </si>
  <si>
    <t>Childcare on non-domestic premisesLeicesterEffectiveness of leadership and Management</t>
  </si>
  <si>
    <t>Childcare on non-domestic premisesLeicesterOutcomes for children</t>
  </si>
  <si>
    <t>Childcare on non-domestic premisesLeicesterOverall effectiveness: The quality and standards of the provision</t>
  </si>
  <si>
    <t>Childcare on non-domestic premisesLeicesterPersonal development</t>
  </si>
  <si>
    <t>Childcare on non-domestic premisesLeicesterPersonal development, behaviour and welfare</t>
  </si>
  <si>
    <t>Childcare on non-domestic premisesLeicesterQuality of education</t>
  </si>
  <si>
    <t>Childcare on non-domestic premisesLeicesterQuality of teaching, learning and assessment</t>
  </si>
  <si>
    <t>Childcare on non-domestic premisesLeicesterRequirements of the compulsory part of the childcare register</t>
  </si>
  <si>
    <t>Childcare on non-domestic premisesLeicesterRequirements of the voluntary part of the childcare register</t>
  </si>
  <si>
    <t>Childcare on non-domestic premisesLeicestershireBehaviour and attitudes</t>
  </si>
  <si>
    <t>Childcare on non-domestic premisesLeicestershireEffectiveness of leadership and Management</t>
  </si>
  <si>
    <t>Childcare on non-domestic premisesLeicestershireOutcomes for children</t>
  </si>
  <si>
    <t>Childcare on non-domestic premisesLeicestershireOverall effectiveness: The quality and standards of the provision</t>
  </si>
  <si>
    <t>Childcare on non-domestic premisesLeicestershirePersonal development</t>
  </si>
  <si>
    <t>Childcare on non-domestic premisesLeicestershirePersonal development, behaviour and welfare</t>
  </si>
  <si>
    <t>Childcare on non-domestic premisesLeicestershireQuality of education</t>
  </si>
  <si>
    <t>Childcare on non-domestic premisesLeicestershireQuality of teaching, learning and assessment</t>
  </si>
  <si>
    <t>Childcare on non-domestic premisesLeicestershireRequirements of the compulsory part of the childcare register</t>
  </si>
  <si>
    <t>Childcare on non-domestic premisesLeicestershireRequirements of the voluntary part of the childcare register</t>
  </si>
  <si>
    <t>Childcare on non-domestic premisesLewishamBehaviour and attitudes</t>
  </si>
  <si>
    <t>Childcare on non-domestic premisesLewishamEffectiveness of leadership and Management</t>
  </si>
  <si>
    <t>Childcare on non-domestic premisesLewishamOutcomes for children</t>
  </si>
  <si>
    <t>Childcare on non-domestic premisesLewishamOverall effectiveness: The quality and standards of the provision</t>
  </si>
  <si>
    <t>Childcare on non-domestic premisesLewishamPersonal development</t>
  </si>
  <si>
    <t>Childcare on non-domestic premisesLewishamPersonal development, behaviour and welfare</t>
  </si>
  <si>
    <t>Childcare on non-domestic premisesLewishamQuality of education</t>
  </si>
  <si>
    <t>Childcare on non-domestic premisesLewishamQuality of teaching, learning and assessment</t>
  </si>
  <si>
    <t>Childcare on non-domestic premisesLewishamRequirements of the compulsory part of the childcare register</t>
  </si>
  <si>
    <t>Childcare on non-domestic premisesLewishamRequirements of the voluntary part of the childcare register</t>
  </si>
  <si>
    <t>Childcare on non-domestic premisesLincolnshireBehaviour and attitudes</t>
  </si>
  <si>
    <t>Childcare on non-domestic premisesLincolnshireEffectiveness of leadership and Management</t>
  </si>
  <si>
    <t>Childcare on non-domestic premisesLincolnshireOutcomes for children</t>
  </si>
  <si>
    <t>Childcare on non-domestic premisesLincolnshireOverall effectiveness: The quality and standards of the provision</t>
  </si>
  <si>
    <t>Childcare on non-domestic premisesLincolnshirePersonal development</t>
  </si>
  <si>
    <t>Childcare on non-domestic premisesLincolnshirePersonal development, behaviour and welfare</t>
  </si>
  <si>
    <t>Childcare on non-domestic premisesLincolnshireQuality of education</t>
  </si>
  <si>
    <t>Childcare on non-domestic premisesLincolnshireQuality of teaching, learning and assessment</t>
  </si>
  <si>
    <t>Childcare on non-domestic premisesLincolnshireRequirements of the compulsory part of the childcare register</t>
  </si>
  <si>
    <t>Childcare on non-domestic premisesLincolnshireRequirements of the voluntary part of the childcare register</t>
  </si>
  <si>
    <t>Childcare on non-domestic premisesLiverpoolBehaviour and attitudes</t>
  </si>
  <si>
    <t>Childcare on non-domestic premisesLiverpoolEffectiveness of leadership and Management</t>
  </si>
  <si>
    <t>Childcare on non-domestic premisesLiverpoolOutcomes for children</t>
  </si>
  <si>
    <t>Childcare on non-domestic premisesLiverpoolOverall effectiveness: The quality and standards of the provision</t>
  </si>
  <si>
    <t>Childcare on non-domestic premisesLiverpoolPersonal development</t>
  </si>
  <si>
    <t>Childcare on non-domestic premisesLiverpoolPersonal development, behaviour and welfare</t>
  </si>
  <si>
    <t>Childcare on non-domestic premisesLiverpoolQuality of education</t>
  </si>
  <si>
    <t>Childcare on non-domestic premisesLiverpoolQuality of teaching, learning and assessment</t>
  </si>
  <si>
    <t>Childcare on non-domestic premisesLiverpoolRequirements of the compulsory part of the childcare register</t>
  </si>
  <si>
    <t>Childcare on non-domestic premisesLiverpoolRequirements of the voluntary part of the childcare register</t>
  </si>
  <si>
    <t>Childcare on non-domestic premisesLutonBehaviour and attitudes</t>
  </si>
  <si>
    <t>Childcare on non-domestic premisesLutonEffectiveness of leadership and Management</t>
  </si>
  <si>
    <t>Childcare on non-domestic premisesLutonOutcomes for children</t>
  </si>
  <si>
    <t>Childcare on non-domestic premisesLutonOverall effectiveness: The quality and standards of the provision</t>
  </si>
  <si>
    <t>Childcare on non-domestic premisesLutonPersonal development</t>
  </si>
  <si>
    <t>Childcare on non-domestic premisesLutonPersonal development, behaviour and welfare</t>
  </si>
  <si>
    <t>Childcare on non-domestic premisesLutonQuality of education</t>
  </si>
  <si>
    <t>Childcare on non-domestic premisesLutonQuality of teaching, learning and assessment</t>
  </si>
  <si>
    <t>Childcare on non-domestic premisesLutonRequirements of the compulsory part of the childcare register</t>
  </si>
  <si>
    <t>Childcare on non-domestic premisesLutonRequirements of the voluntary part of the childcare register</t>
  </si>
  <si>
    <t>Childcare on non-domestic premisesManchesterBehaviour and attitudes</t>
  </si>
  <si>
    <t>Childcare on non-domestic premisesManchesterEffectiveness of leadership and Management</t>
  </si>
  <si>
    <t>Childcare on non-domestic premisesManchesterOutcomes for children</t>
  </si>
  <si>
    <t>Childcare on non-domestic premisesManchesterOverall effectiveness: The quality and standards of the provision</t>
  </si>
  <si>
    <t>Childcare on non-domestic premisesManchesterPersonal development</t>
  </si>
  <si>
    <t>Childcare on non-domestic premisesManchesterPersonal development, behaviour and welfare</t>
  </si>
  <si>
    <t>Childcare on non-domestic premisesManchesterQuality of education</t>
  </si>
  <si>
    <t>Childcare on non-domestic premisesManchesterQuality of teaching, learning and assessment</t>
  </si>
  <si>
    <t>Childcare on non-domestic premisesManchesterRequirements of the compulsory part of the childcare register</t>
  </si>
  <si>
    <t>Childcare on non-domestic premisesManchesterRequirements of the voluntary part of the childcare register</t>
  </si>
  <si>
    <t>Childcare on non-domestic premisesMedwayBehaviour and attitudes</t>
  </si>
  <si>
    <t>Childcare on non-domestic premisesMedwayEffectiveness of leadership and Management</t>
  </si>
  <si>
    <t>Childcare on non-domestic premisesMedwayOutcomes for children</t>
  </si>
  <si>
    <t>Childcare on non-domestic premisesMedwayOverall effectiveness: The quality and standards of the provision</t>
  </si>
  <si>
    <t>Childcare on non-domestic premisesMedwayPersonal development</t>
  </si>
  <si>
    <t>Childcare on non-domestic premisesMedwayPersonal development, behaviour and welfare</t>
  </si>
  <si>
    <t>Childcare on non-domestic premisesMedwayQuality of education</t>
  </si>
  <si>
    <t>Childcare on non-domestic premisesMedwayQuality of teaching, learning and assessment</t>
  </si>
  <si>
    <t>Childcare on non-domestic premisesMedwayRequirements of the compulsory part of the childcare register</t>
  </si>
  <si>
    <t>Childcare on non-domestic premisesMedwayRequirements of the voluntary part of the childcare register</t>
  </si>
  <si>
    <t>Childcare on non-domestic premisesMertonBehaviour and attitudes</t>
  </si>
  <si>
    <t>Childcare on non-domestic premisesMertonEffectiveness of leadership and Management</t>
  </si>
  <si>
    <t>Childcare on non-domestic premisesMertonOutcomes for children</t>
  </si>
  <si>
    <t>Childcare on non-domestic premisesMertonOverall effectiveness: The quality and standards of the provision</t>
  </si>
  <si>
    <t>Childcare on non-domestic premisesMertonPersonal development</t>
  </si>
  <si>
    <t>Childcare on non-domestic premisesMertonPersonal development, behaviour and welfare</t>
  </si>
  <si>
    <t>Childcare on non-domestic premisesMertonQuality of education</t>
  </si>
  <si>
    <t>Childcare on non-domestic premisesMertonQuality of teaching, learning and assessment</t>
  </si>
  <si>
    <t>Childcare on non-domestic premisesMertonRequirements of the compulsory part of the childcare register</t>
  </si>
  <si>
    <t>Childcare on non-domestic premisesMertonRequirements of the voluntary part of the childcare register</t>
  </si>
  <si>
    <t>Childcare on non-domestic premisesMiddlesbroughBehaviour and attitudes</t>
  </si>
  <si>
    <t>Childcare on non-domestic premisesMiddlesbroughEffectiveness of leadership and Management</t>
  </si>
  <si>
    <t>Childcare on non-domestic premisesMiddlesbroughOutcomes for children</t>
  </si>
  <si>
    <t>Childcare on non-domestic premisesMiddlesbroughOverall effectiveness: The quality and standards of the provision</t>
  </si>
  <si>
    <t>Childcare on non-domestic premisesMiddlesbroughPersonal development</t>
  </si>
  <si>
    <t>Childcare on non-domestic premisesMiddlesbroughPersonal development, behaviour and welfare</t>
  </si>
  <si>
    <t>Childcare on non-domestic premisesMiddlesbroughQuality of education</t>
  </si>
  <si>
    <t>Childcare on non-domestic premisesMiddlesbroughQuality of teaching, learning and assessment</t>
  </si>
  <si>
    <t>Childcare on non-domestic premisesMiddlesbroughRequirements of the compulsory part of the childcare register</t>
  </si>
  <si>
    <t>Childcare on non-domestic premisesMiddlesbroughRequirements of the voluntary part of the childcare register</t>
  </si>
  <si>
    <t>Childcare on non-domestic premisesMilton KeynesBehaviour and attitudes</t>
  </si>
  <si>
    <t>Childcare on non-domestic premisesMilton KeynesEffectiveness of leadership and Management</t>
  </si>
  <si>
    <t>Childcare on non-domestic premisesMilton KeynesOutcomes for children</t>
  </si>
  <si>
    <t>Childcare on non-domestic premisesMilton KeynesOverall effectiveness: The quality and standards of the provision</t>
  </si>
  <si>
    <t>Childcare on non-domestic premisesMilton KeynesPersonal development</t>
  </si>
  <si>
    <t>Childcare on non-domestic premisesMilton KeynesPersonal development, behaviour and welfare</t>
  </si>
  <si>
    <t>Childcare on non-domestic premisesMilton KeynesQuality of education</t>
  </si>
  <si>
    <t>Childcare on non-domestic premisesMilton KeynesQuality of teaching, learning and assessment</t>
  </si>
  <si>
    <t>Childcare on non-domestic premisesMilton KeynesRequirements of the compulsory part of the childcare register</t>
  </si>
  <si>
    <t>Childcare on non-domestic premisesMilton KeynesRequirements of the voluntary part of the childcare register</t>
  </si>
  <si>
    <t>Childcare on non-domestic premisesNewcastle upon TyneBehaviour and attitudes</t>
  </si>
  <si>
    <t>Childcare on non-domestic premisesNewcastle upon TyneEffectiveness of leadership and Management</t>
  </si>
  <si>
    <t>Childcare on non-domestic premisesNewcastle upon TyneOutcomes for children</t>
  </si>
  <si>
    <t>Childcare on non-domestic premisesNewcastle upon TyneOverall effectiveness: The quality and standards of the provision</t>
  </si>
  <si>
    <t>Childcare on non-domestic premisesNewcastle upon TynePersonal development</t>
  </si>
  <si>
    <t>Childcare on non-domestic premisesNewcastle upon TynePersonal development, behaviour and welfare</t>
  </si>
  <si>
    <t>Childcare on non-domestic premisesNewcastle upon TyneQuality of education</t>
  </si>
  <si>
    <t>Childcare on non-domestic premisesNewcastle upon TyneQuality of teaching, learning and assessment</t>
  </si>
  <si>
    <t>Childcare on non-domestic premisesNewcastle upon TyneRequirements of the compulsory part of the childcare register</t>
  </si>
  <si>
    <t>Childcare on non-domestic premisesNewcastle upon TyneRequirements of the voluntary part of the childcare register</t>
  </si>
  <si>
    <t>Childcare on non-domestic premisesNewhamBehaviour and attitudes</t>
  </si>
  <si>
    <t>Childcare on non-domestic premisesNewhamEffectiveness of leadership and Management</t>
  </si>
  <si>
    <t>Childcare on non-domestic premisesNewhamOutcomes for children</t>
  </si>
  <si>
    <t>Childcare on non-domestic premisesNewhamOverall effectiveness: The quality and standards of the provision</t>
  </si>
  <si>
    <t>Childcare on non-domestic premisesNewhamPersonal development</t>
  </si>
  <si>
    <t>Childcare on non-domestic premisesNewhamPersonal development, behaviour and welfare</t>
  </si>
  <si>
    <t>Childcare on non-domestic premisesNewhamQuality of education</t>
  </si>
  <si>
    <t>Childcare on non-domestic premisesNewhamQuality of teaching, learning and assessment</t>
  </si>
  <si>
    <t>Childcare on non-domestic premisesNewhamRequirements of the compulsory part of the childcare register</t>
  </si>
  <si>
    <t>Childcare on non-domestic premisesNewhamRequirements of the voluntary part of the childcare register</t>
  </si>
  <si>
    <t>Childcare on non-domestic premisesNorfolkBehaviour and attitudes</t>
  </si>
  <si>
    <t>Childcare on non-domestic premisesNorfolkEffectiveness of leadership and Management</t>
  </si>
  <si>
    <t>Childcare on non-domestic premisesNorfolkOutcomes for children</t>
  </si>
  <si>
    <t>Childcare on non-domestic premisesNorfolkOverall effectiveness: The quality and standards of the provision</t>
  </si>
  <si>
    <t>Childcare on non-domestic premisesNorfolkPersonal development</t>
  </si>
  <si>
    <t>Childcare on non-domestic premisesNorfolkPersonal development, behaviour and welfare</t>
  </si>
  <si>
    <t>Childcare on non-domestic premisesNorfolkQuality of education</t>
  </si>
  <si>
    <t>Childcare on non-domestic premisesNorfolkQuality of teaching, learning and assessment</t>
  </si>
  <si>
    <t>Childcare on non-domestic premisesNorfolkRequirements of the compulsory part of the childcare register</t>
  </si>
  <si>
    <t>Childcare on non-domestic premisesNorfolkRequirements of the voluntary part of the childcare register</t>
  </si>
  <si>
    <t>Childcare on non-domestic premisesNorth East LincolnshireBehaviour and attitudes</t>
  </si>
  <si>
    <t>Childcare on non-domestic premisesNorth East LincolnshireEffectiveness of leadership and Management</t>
  </si>
  <si>
    <t>Childcare on non-domestic premisesNorth East LincolnshireOutcomes for children</t>
  </si>
  <si>
    <t>Childcare on non-domestic premisesNorth East LincolnshireOverall effectiveness: The quality and standards of the provision</t>
  </si>
  <si>
    <t>Childcare on non-domestic premisesNorth East LincolnshirePersonal development</t>
  </si>
  <si>
    <t>Childcare on non-domestic premisesNorth East LincolnshirePersonal development, behaviour and welfare</t>
  </si>
  <si>
    <t>Childcare on non-domestic premisesNorth East LincolnshireQuality of education</t>
  </si>
  <si>
    <t>Childcare on non-domestic premisesNorth East LincolnshireQuality of teaching, learning and assessment</t>
  </si>
  <si>
    <t>Childcare on non-domestic premisesNorth East LincolnshireRequirements of the compulsory part of the childcare register</t>
  </si>
  <si>
    <t>Childcare on non-domestic premisesNorth East LincolnshireRequirements of the voluntary part of the childcare register</t>
  </si>
  <si>
    <t>Childcare on non-domestic premisesNorth LincolnshireBehaviour and attitudes</t>
  </si>
  <si>
    <t>Childcare on non-domestic premisesNorth LincolnshireEffectiveness of leadership and Management</t>
  </si>
  <si>
    <t>Childcare on non-domestic premisesNorth LincolnshireOutcomes for children</t>
  </si>
  <si>
    <t>Childcare on non-domestic premisesNorth LincolnshireOverall effectiveness: The quality and standards of the provision</t>
  </si>
  <si>
    <t>Childcare on non-domestic premisesNorth LincolnshirePersonal development</t>
  </si>
  <si>
    <t>Childcare on non-domestic premisesNorth LincolnshirePersonal development, behaviour and welfare</t>
  </si>
  <si>
    <t>Childcare on non-domestic premisesNorth LincolnshireQuality of education</t>
  </si>
  <si>
    <t>Childcare on non-domestic premisesNorth LincolnshireQuality of teaching, learning and assessment</t>
  </si>
  <si>
    <t>Childcare on non-domestic premisesNorth LincolnshireRequirements of the compulsory part of the childcare register</t>
  </si>
  <si>
    <t>Childcare on non-domestic premisesNorth LincolnshireRequirements of the voluntary part of the childcare register</t>
  </si>
  <si>
    <t>Childcare on non-domestic premisesNorth NorthamptonshireBehaviour and attitudes</t>
  </si>
  <si>
    <t>Childcare on non-domestic premisesNorth NorthamptonshireEffectiveness of leadership and Management</t>
  </si>
  <si>
    <t>Childcare on non-domestic premisesNorth NorthamptonshireOutcomes for children</t>
  </si>
  <si>
    <t>Childcare on non-domestic premisesNorth NorthamptonshireOverall effectiveness: The quality and standards of the provision</t>
  </si>
  <si>
    <t>Childcare on non-domestic premisesNorth NorthamptonshirePersonal development</t>
  </si>
  <si>
    <t>Childcare on non-domestic premisesNorth NorthamptonshirePersonal development, behaviour and welfare</t>
  </si>
  <si>
    <t>Childcare on non-domestic premisesNorth NorthamptonshireQuality of education</t>
  </si>
  <si>
    <t>Childcare on non-domestic premisesNorth NorthamptonshireQuality of teaching, learning and assessment</t>
  </si>
  <si>
    <t>Childcare on non-domestic premisesNorth NorthamptonshireRequirements of the compulsory part of the childcare register</t>
  </si>
  <si>
    <t>Childcare on non-domestic premisesNorth NorthamptonshireRequirements of the voluntary part of the childcare register</t>
  </si>
  <si>
    <t>Childcare on non-domestic premisesNorth SomersetBehaviour and attitudes</t>
  </si>
  <si>
    <t>Childcare on non-domestic premisesNorth SomersetEffectiveness of leadership and Management</t>
  </si>
  <si>
    <t>Childcare on non-domestic premisesNorth SomersetOutcomes for children</t>
  </si>
  <si>
    <t>Childcare on non-domestic premisesNorth SomersetOverall effectiveness: The quality and standards of the provision</t>
  </si>
  <si>
    <t>Childcare on non-domestic premisesNorth SomersetPersonal development</t>
  </si>
  <si>
    <t>Childcare on non-domestic premisesNorth SomersetPersonal development, behaviour and welfare</t>
  </si>
  <si>
    <t>Childcare on non-domestic premisesNorth SomersetQuality of education</t>
  </si>
  <si>
    <t>Childcare on non-domestic premisesNorth SomersetQuality of teaching, learning and assessment</t>
  </si>
  <si>
    <t>Childcare on non-domestic premisesNorth SomersetRequirements of the compulsory part of the childcare register</t>
  </si>
  <si>
    <t>Childcare on non-domestic premisesNorth SomersetRequirements of the voluntary part of the childcare register</t>
  </si>
  <si>
    <t>Childcare on non-domestic premisesNorth TynesideBehaviour and attitudes</t>
  </si>
  <si>
    <t>Childcare on non-domestic premisesNorth TynesideEffectiveness of leadership and Management</t>
  </si>
  <si>
    <t>Childcare on non-domestic premisesNorth TynesideOutcomes for children</t>
  </si>
  <si>
    <t>Childcare on non-domestic premisesNorth TynesideOverall effectiveness: The quality and standards of the provision</t>
  </si>
  <si>
    <t>Childcare on non-domestic premisesNorth TynesidePersonal development</t>
  </si>
  <si>
    <t>Childcare on non-domestic premisesNorth TynesidePersonal development, behaviour and welfare</t>
  </si>
  <si>
    <t>Childcare on non-domestic premisesNorth TynesideQuality of education</t>
  </si>
  <si>
    <t>Childcare on non-domestic premisesNorth TynesideQuality of teaching, learning and assessment</t>
  </si>
  <si>
    <t>Childcare on non-domestic premisesNorth TynesideRequirements of the compulsory part of the childcare register</t>
  </si>
  <si>
    <t>Childcare on non-domestic premisesNorth TynesideRequirements of the voluntary part of the childcare register</t>
  </si>
  <si>
    <t>Childcare on non-domestic premisesNorth YorkshireBehaviour and attitudes</t>
  </si>
  <si>
    <t>Childcare on non-domestic premisesNorth YorkshireEffectiveness of leadership and Management</t>
  </si>
  <si>
    <t>Childcare on non-domestic premisesNorth YorkshireOutcomes for children</t>
  </si>
  <si>
    <t>Childcare on non-domestic premisesNorth YorkshireOverall effectiveness: The quality and standards of the provision</t>
  </si>
  <si>
    <t>Childcare on non-domestic premisesNorth YorkshirePersonal development</t>
  </si>
  <si>
    <t>Childcare on non-domestic premisesNorth YorkshirePersonal development, behaviour and welfare</t>
  </si>
  <si>
    <t>Childcare on non-domestic premisesNorth YorkshireQuality of education</t>
  </si>
  <si>
    <t>Childcare on non-domestic premisesNorth YorkshireQuality of teaching, learning and assessment</t>
  </si>
  <si>
    <t>Childcare on non-domestic premisesNorth YorkshireRequirements of the compulsory part of the childcare register</t>
  </si>
  <si>
    <t>Childcare on non-domestic premisesNorth YorkshireRequirements of the voluntary part of the childcare register</t>
  </si>
  <si>
    <t>Childcare on non-domestic premisesNorthumberlandBehaviour and attitudes</t>
  </si>
  <si>
    <t>Childcare on non-domestic premisesNorthumberlandEffectiveness of leadership and Management</t>
  </si>
  <si>
    <t>Childcare on non-domestic premisesNorthumberlandOutcomes for children</t>
  </si>
  <si>
    <t>Childcare on non-domestic premisesNorthumberlandOverall effectiveness: The quality and standards of the provision</t>
  </si>
  <si>
    <t>Childcare on non-domestic premisesNorthumberlandPersonal development</t>
  </si>
  <si>
    <t>Childcare on non-domestic premisesNorthumberlandPersonal development, behaviour and welfare</t>
  </si>
  <si>
    <t>Childcare on non-domestic premisesNorthumberlandQuality of education</t>
  </si>
  <si>
    <t>Childcare on non-domestic premisesNorthumberlandQuality of teaching, learning and assessment</t>
  </si>
  <si>
    <t>Childcare on non-domestic premisesNorthumberlandRequirements of the compulsory part of the childcare register</t>
  </si>
  <si>
    <t>Childcare on non-domestic premisesNorthumberlandRequirements of the voluntary part of the childcare register</t>
  </si>
  <si>
    <t>Childcare on non-domestic premisesNot RecordedBehaviour and attitudes</t>
  </si>
  <si>
    <t>Childcare on non-domestic premisesNot RecordedEffectiveness of leadership and Management</t>
  </si>
  <si>
    <t>Childcare on non-domestic premisesNot RecordedOutcomes for children</t>
  </si>
  <si>
    <t>Childcare on non-domestic premisesNot RecordedOverall effectiveness: The quality and standards of the provision</t>
  </si>
  <si>
    <t>Childcare on non-domestic premisesNot RecordedPersonal development</t>
  </si>
  <si>
    <t>Childcare on non-domestic premisesNot RecordedPersonal development, behaviour and welfare</t>
  </si>
  <si>
    <t>Childcare on non-domestic premisesNot RecordedQuality of education</t>
  </si>
  <si>
    <t>Childcare on non-domestic premisesNot RecordedQuality of teaching, learning and assessment</t>
  </si>
  <si>
    <t>Childcare on non-domestic premisesNot RecordedRequirements of the compulsory part of the childcare register</t>
  </si>
  <si>
    <t>Childcare on non-domestic premisesNot RecordedRequirements of the voluntary part of the childcare register</t>
  </si>
  <si>
    <t>Childcare on non-domestic premisesNottinghamBehaviour and attitudes</t>
  </si>
  <si>
    <t>Childcare on non-domestic premisesNottinghamEffectiveness of leadership and Management</t>
  </si>
  <si>
    <t>Childcare on non-domestic premisesNottinghamOutcomes for children</t>
  </si>
  <si>
    <t>Childcare on non-domestic premisesNottinghamOverall effectiveness: The quality and standards of the provision</t>
  </si>
  <si>
    <t>Childcare on non-domestic premisesNottinghamPersonal development</t>
  </si>
  <si>
    <t>Childcare on non-domestic premisesNottinghamPersonal development, behaviour and welfare</t>
  </si>
  <si>
    <t>Childcare on non-domestic premisesNottinghamQuality of education</t>
  </si>
  <si>
    <t>Childcare on non-domestic premisesNottinghamQuality of teaching, learning and assessment</t>
  </si>
  <si>
    <t>Childcare on non-domestic premisesNottinghamRequirements of the compulsory part of the childcare register</t>
  </si>
  <si>
    <t>Childcare on non-domestic premisesNottinghamRequirements of the voluntary part of the childcare register</t>
  </si>
  <si>
    <t>Childcare on non-domestic premisesNottinghamshireBehaviour and attitudes</t>
  </si>
  <si>
    <t>Childcare on non-domestic premisesNottinghamshireEffectiveness of leadership and Management</t>
  </si>
  <si>
    <t>Childcare on non-domestic premisesNottinghamshireOutcomes for children</t>
  </si>
  <si>
    <t>Childcare on non-domestic premisesNottinghamshireOverall effectiveness: The quality and standards of the provision</t>
  </si>
  <si>
    <t>Childcare on non-domestic premisesNottinghamshirePersonal development</t>
  </si>
  <si>
    <t>Childcare on non-domestic premisesNottinghamshirePersonal development, behaviour and welfare</t>
  </si>
  <si>
    <t>Childcare on non-domestic premisesNottinghamshireQuality of education</t>
  </si>
  <si>
    <t>Childcare on non-domestic premisesNottinghamshireQuality of teaching, learning and assessment</t>
  </si>
  <si>
    <t>Childcare on non-domestic premisesNottinghamshireRequirements of the compulsory part of the childcare register</t>
  </si>
  <si>
    <t>Childcare on non-domestic premisesNottinghamshireRequirements of the voluntary part of the childcare register</t>
  </si>
  <si>
    <t>Childcare on non-domestic premisesOldhamBehaviour and attitudes</t>
  </si>
  <si>
    <t>Childcare on non-domestic premisesOldhamEffectiveness of leadership and Management</t>
  </si>
  <si>
    <t>Childcare on non-domestic premisesOldhamOutcomes for children</t>
  </si>
  <si>
    <t>Childcare on non-domestic premisesOldhamOverall effectiveness: The quality and standards of the provision</t>
  </si>
  <si>
    <t>Childcare on non-domestic premisesOldhamPersonal development</t>
  </si>
  <si>
    <t>Childcare on non-domestic premisesOldhamPersonal development, behaviour and welfare</t>
  </si>
  <si>
    <t>Childcare on non-domestic premisesOldhamQuality of education</t>
  </si>
  <si>
    <t>Childcare on non-domestic premisesOldhamQuality of teaching, learning and assessment</t>
  </si>
  <si>
    <t>Childcare on non-domestic premisesOldhamRequirements of the compulsory part of the childcare register</t>
  </si>
  <si>
    <t>Childcare on non-domestic premisesOldhamRequirements of the voluntary part of the childcare register</t>
  </si>
  <si>
    <t>Childcare on non-domestic premisesOxfordshireBehaviour and attitudes</t>
  </si>
  <si>
    <t>Childcare on non-domestic premisesOxfordshireEffectiveness of leadership and Management</t>
  </si>
  <si>
    <t>Childcare on non-domestic premisesOxfordshireOutcomes for children</t>
  </si>
  <si>
    <t>Childcare on non-domestic premisesOxfordshireOverall effectiveness: The quality and standards of the provision</t>
  </si>
  <si>
    <t>Childcare on non-domestic premisesOxfordshirePersonal development</t>
  </si>
  <si>
    <t>Childcare on non-domestic premisesOxfordshirePersonal development, behaviour and welfare</t>
  </si>
  <si>
    <t>Childcare on non-domestic premisesOxfordshireQuality of education</t>
  </si>
  <si>
    <t>Childcare on non-domestic premisesOxfordshireQuality of teaching, learning and assessment</t>
  </si>
  <si>
    <t>Childcare on non-domestic premisesOxfordshireRequirements of the compulsory part of the childcare register</t>
  </si>
  <si>
    <t>Childcare on non-domestic premisesOxfordshireRequirements of the voluntary part of the childcare register</t>
  </si>
  <si>
    <t>Childcare on non-domestic premisesPeterboroughBehaviour and attitudes</t>
  </si>
  <si>
    <t>Childcare on non-domestic premisesPeterboroughEffectiveness of leadership and Management</t>
  </si>
  <si>
    <t>Childcare on non-domestic premisesPeterboroughOutcomes for children</t>
  </si>
  <si>
    <t>Childcare on non-domestic premisesPeterboroughOverall effectiveness: The quality and standards of the provision</t>
  </si>
  <si>
    <t>Childcare on non-domestic premisesPeterboroughPersonal development</t>
  </si>
  <si>
    <t>Childcare on non-domestic premisesPeterboroughPersonal development, behaviour and welfare</t>
  </si>
  <si>
    <t>Childcare on non-domestic premisesPeterboroughQuality of education</t>
  </si>
  <si>
    <t>Childcare on non-domestic premisesPeterboroughQuality of teaching, learning and assessment</t>
  </si>
  <si>
    <t>Childcare on non-domestic premisesPeterboroughRequirements of the compulsory part of the childcare register</t>
  </si>
  <si>
    <t>Childcare on non-domestic premisesPeterboroughRequirements of the voluntary part of the childcare register</t>
  </si>
  <si>
    <t>Childcare on non-domestic premisesPlymouthBehaviour and attitudes</t>
  </si>
  <si>
    <t>Childcare on non-domestic premisesPlymouthEffectiveness of leadership and Management</t>
  </si>
  <si>
    <t>Childcare on non-domestic premisesPlymouthOutcomes for children</t>
  </si>
  <si>
    <t>Childcare on non-domestic premisesPlymouthOverall effectiveness: The quality and standards of the provision</t>
  </si>
  <si>
    <t>Childcare on non-domestic premisesPlymouthPersonal development</t>
  </si>
  <si>
    <t>Childcare on non-domestic premisesPlymouthPersonal development, behaviour and welfare</t>
  </si>
  <si>
    <t>Childcare on non-domestic premisesPlymouthQuality of education</t>
  </si>
  <si>
    <t>Childcare on non-domestic premisesPlymouthQuality of teaching, learning and assessment</t>
  </si>
  <si>
    <t>Childcare on non-domestic premisesPlymouthRequirements of the compulsory part of the childcare register</t>
  </si>
  <si>
    <t>Childcare on non-domestic premisesPlymouthRequirements of the voluntary part of the childcare register</t>
  </si>
  <si>
    <t>Childcare on non-domestic premisesPortsmouthBehaviour and attitudes</t>
  </si>
  <si>
    <t>Childcare on non-domestic premisesPortsmouthEffectiveness of leadership and Management</t>
  </si>
  <si>
    <t>Childcare on non-domestic premisesPortsmouthOutcomes for children</t>
  </si>
  <si>
    <t>Childcare on non-domestic premisesPortsmouthOverall effectiveness: The quality and standards of the provision</t>
  </si>
  <si>
    <t>Childcare on non-domestic premisesPortsmouthPersonal development</t>
  </si>
  <si>
    <t>Childcare on non-domestic premisesPortsmouthPersonal development, behaviour and welfare</t>
  </si>
  <si>
    <t>Childcare on non-domestic premisesPortsmouthQuality of education</t>
  </si>
  <si>
    <t>Childcare on non-domestic premisesPortsmouthQuality of teaching, learning and assessment</t>
  </si>
  <si>
    <t>Childcare on non-domestic premisesPortsmouthRequirements of the compulsory part of the childcare register</t>
  </si>
  <si>
    <t>Childcare on non-domestic premisesPortsmouthRequirements of the voluntary part of the childcare register</t>
  </si>
  <si>
    <t>Childcare on non-domestic premisesReadingBehaviour and attitudes</t>
  </si>
  <si>
    <t>Childcare on non-domestic premisesReadingEffectiveness of leadership and Management</t>
  </si>
  <si>
    <t>Childcare on non-domestic premisesReadingOutcomes for children</t>
  </si>
  <si>
    <t>Childcare on non-domestic premisesReadingOverall effectiveness: The quality and standards of the provision</t>
  </si>
  <si>
    <t>Childcare on non-domestic premisesReadingPersonal development</t>
  </si>
  <si>
    <t>Childcare on non-domestic premisesReadingPersonal development, behaviour and welfare</t>
  </si>
  <si>
    <t>Childcare on non-domestic premisesReadingQuality of education</t>
  </si>
  <si>
    <t>Childcare on non-domestic premisesReadingQuality of teaching, learning and assessment</t>
  </si>
  <si>
    <t>Childcare on non-domestic premisesReadingRequirements of the compulsory part of the childcare register</t>
  </si>
  <si>
    <t>Childcare on non-domestic premisesReadingRequirements of the voluntary part of the childcare register</t>
  </si>
  <si>
    <t>Childcare on non-domestic premisesRedbridgeBehaviour and attitudes</t>
  </si>
  <si>
    <t>Childcare on non-domestic premisesRedbridgeEffectiveness of leadership and Management</t>
  </si>
  <si>
    <t>Childcare on non-domestic premisesRedbridgeOutcomes for children</t>
  </si>
  <si>
    <t>Childcare on non-domestic premisesRedbridgeOverall effectiveness: The quality and standards of the provision</t>
  </si>
  <si>
    <t>Childcare on non-domestic premisesRedbridgePersonal development</t>
  </si>
  <si>
    <t>Childcare on non-domestic premisesRedbridgePersonal development, behaviour and welfare</t>
  </si>
  <si>
    <t>Childcare on non-domestic premisesRedbridgeQuality of education</t>
  </si>
  <si>
    <t>Childcare on non-domestic premisesRedbridgeQuality of teaching, learning and assessment</t>
  </si>
  <si>
    <t>Childcare on non-domestic premisesRedbridgeRequirements of the compulsory part of the childcare register</t>
  </si>
  <si>
    <t>Childcare on non-domestic premisesRedbridgeRequirements of the voluntary part of the childcare register</t>
  </si>
  <si>
    <t>Childcare on non-domestic premisesRedcar and ClevelandBehaviour and attitudes</t>
  </si>
  <si>
    <t>Childcare on non-domestic premisesRedcar and ClevelandEffectiveness of leadership and Management</t>
  </si>
  <si>
    <t>Childcare on non-domestic premisesRedcar and ClevelandOutcomes for children</t>
  </si>
  <si>
    <t>Childcare on non-domestic premisesRedcar and ClevelandOverall effectiveness: The quality and standards of the provision</t>
  </si>
  <si>
    <t>Childcare on non-domestic premisesRedcar and ClevelandPersonal development</t>
  </si>
  <si>
    <t>Childcare on non-domestic premisesRedcar and ClevelandPersonal development, behaviour and welfare</t>
  </si>
  <si>
    <t>Childcare on non-domestic premisesRedcar and ClevelandQuality of education</t>
  </si>
  <si>
    <t>Childcare on non-domestic premisesRedcar and ClevelandQuality of teaching, learning and assessment</t>
  </si>
  <si>
    <t>Childcare on non-domestic premisesRedcar and ClevelandRequirements of the compulsory part of the childcare register</t>
  </si>
  <si>
    <t>Childcare on non-domestic premisesRedcar and ClevelandRequirements of the voluntary part of the childcare register</t>
  </si>
  <si>
    <t>Childcare on non-domestic premisesRichmond upon ThamesBehaviour and attitudes</t>
  </si>
  <si>
    <t>Childcare on non-domestic premisesRichmond upon ThamesEffectiveness of leadership and Management</t>
  </si>
  <si>
    <t>Childcare on non-domestic premisesRichmond upon ThamesOutcomes for children</t>
  </si>
  <si>
    <t>Childcare on non-domestic premisesRichmond upon ThamesOverall effectiveness: The quality and standards of the provision</t>
  </si>
  <si>
    <t>Childcare on non-domestic premisesRichmond upon ThamesPersonal development</t>
  </si>
  <si>
    <t>Childcare on non-domestic premisesRichmond upon ThamesPersonal development, behaviour and welfare</t>
  </si>
  <si>
    <t>Childcare on non-domestic premisesRichmond upon ThamesQuality of education</t>
  </si>
  <si>
    <t>Childcare on non-domestic premisesRichmond upon ThamesQuality of teaching, learning and assessment</t>
  </si>
  <si>
    <t>Childcare on non-domestic premisesRichmond upon ThamesRequirements of the compulsory part of the childcare register</t>
  </si>
  <si>
    <t>Childcare on non-domestic premisesRichmond upon ThamesRequirements of the voluntary part of the childcare register</t>
  </si>
  <si>
    <t>Childcare on non-domestic premisesRochdaleBehaviour and attitudes</t>
  </si>
  <si>
    <t>Childcare on non-domestic premisesRochdaleEffectiveness of leadership and Management</t>
  </si>
  <si>
    <t>Childcare on non-domestic premisesRochdaleOutcomes for children</t>
  </si>
  <si>
    <t>Childcare on non-domestic premisesRochdaleOverall effectiveness: The quality and standards of the provision</t>
  </si>
  <si>
    <t>Childcare on non-domestic premisesRochdalePersonal development</t>
  </si>
  <si>
    <t>Childcare on non-domestic premisesRochdalePersonal development, behaviour and welfare</t>
  </si>
  <si>
    <t>Childcare on non-domestic premisesRochdaleQuality of education</t>
  </si>
  <si>
    <t>Childcare on non-domestic premisesRochdaleQuality of teaching, learning and assessment</t>
  </si>
  <si>
    <t>Childcare on non-domestic premisesRochdaleRequirements of the compulsory part of the childcare register</t>
  </si>
  <si>
    <t>Childcare on non-domestic premisesRochdaleRequirements of the voluntary part of the childcare register</t>
  </si>
  <si>
    <t>Childcare on non-domestic premisesRotherhamBehaviour and attitudes</t>
  </si>
  <si>
    <t>Childcare on non-domestic premisesRotherhamEffectiveness of leadership and Management</t>
  </si>
  <si>
    <t>Childcare on non-domestic premisesRotherhamOutcomes for children</t>
  </si>
  <si>
    <t>Childcare on non-domestic premisesRotherhamOverall effectiveness: The quality and standards of the provision</t>
  </si>
  <si>
    <t>Childcare on non-domestic premisesRotherhamPersonal development</t>
  </si>
  <si>
    <t>Childcare on non-domestic premisesRotherhamPersonal development, behaviour and welfare</t>
  </si>
  <si>
    <t>Childcare on non-domestic premisesRotherhamQuality of education</t>
  </si>
  <si>
    <t>Childcare on non-domestic premisesRotherhamQuality of teaching, learning and assessment</t>
  </si>
  <si>
    <t>Childcare on non-domestic premisesRotherhamRequirements of the compulsory part of the childcare register</t>
  </si>
  <si>
    <t>Childcare on non-domestic premisesRotherhamRequirements of the voluntary part of the childcare register</t>
  </si>
  <si>
    <t>Childcare on non-domestic premisesRutlandBehaviour and attitudes</t>
  </si>
  <si>
    <t>Childcare on non-domestic premisesRutlandEffectiveness of leadership and Management</t>
  </si>
  <si>
    <t>Childcare on non-domestic premisesRutlandOutcomes for children</t>
  </si>
  <si>
    <t>Childcare on non-domestic premisesRutlandOverall effectiveness: The quality and standards of the provision</t>
  </si>
  <si>
    <t>Childcare on non-domestic premisesRutlandPersonal development</t>
  </si>
  <si>
    <t>Childcare on non-domestic premisesRutlandPersonal development, behaviour and welfare</t>
  </si>
  <si>
    <t>Childcare on non-domestic premisesRutlandQuality of education</t>
  </si>
  <si>
    <t>Childcare on non-domestic premisesRutlandQuality of teaching, learning and assessment</t>
  </si>
  <si>
    <t>Childcare on non-domestic premisesRutlandRequirements of the compulsory part of the childcare register</t>
  </si>
  <si>
    <t>Childcare on non-domestic premisesRutlandRequirements of the voluntary part of the childcare register</t>
  </si>
  <si>
    <t>Childcare on non-domestic premisesSalfordBehaviour and attitudes</t>
  </si>
  <si>
    <t>Childcare on non-domestic premisesSalfordEffectiveness of leadership and Management</t>
  </si>
  <si>
    <t>Childcare on non-domestic premisesSalfordOutcomes for children</t>
  </si>
  <si>
    <t>Childcare on non-domestic premisesSalfordOverall effectiveness: The quality and standards of the provision</t>
  </si>
  <si>
    <t>Childcare on non-domestic premisesSalfordPersonal development</t>
  </si>
  <si>
    <t>Childcare on non-domestic premisesSalfordPersonal development, behaviour and welfare</t>
  </si>
  <si>
    <t>Childcare on non-domestic premisesSalfordQuality of education</t>
  </si>
  <si>
    <t>Childcare on non-domestic premisesSalfordQuality of teaching, learning and assessment</t>
  </si>
  <si>
    <t>Childcare on non-domestic premisesSalfordRequirements of the compulsory part of the childcare register</t>
  </si>
  <si>
    <t>Childcare on non-domestic premisesSalfordRequirements of the voluntary part of the childcare register</t>
  </si>
  <si>
    <t>Childcare on non-domestic premisesSandwellBehaviour and attitudes</t>
  </si>
  <si>
    <t>Childcare on non-domestic premisesSandwellEffectiveness of leadership and Management</t>
  </si>
  <si>
    <t>Childcare on non-domestic premisesSandwellOutcomes for children</t>
  </si>
  <si>
    <t>Childcare on non-domestic premisesSandwellOverall effectiveness: The quality and standards of the provision</t>
  </si>
  <si>
    <t>Childcare on non-domestic premisesSandwellPersonal development</t>
  </si>
  <si>
    <t>Childcare on non-domestic premisesSandwellPersonal development, behaviour and welfare</t>
  </si>
  <si>
    <t>Childcare on non-domestic premisesSandwellQuality of education</t>
  </si>
  <si>
    <t>Childcare on non-domestic premisesSandwellQuality of teaching, learning and assessment</t>
  </si>
  <si>
    <t>Childcare on non-domestic premisesSandwellRequirements of the compulsory part of the childcare register</t>
  </si>
  <si>
    <t>Childcare on non-domestic premisesSandwellRequirements of the voluntary part of the childcare register</t>
  </si>
  <si>
    <t>Childcare on non-domestic premisesSeftonBehaviour and attitudes</t>
  </si>
  <si>
    <t>Childcare on non-domestic premisesSeftonEffectiveness of leadership and Management</t>
  </si>
  <si>
    <t>Childcare on non-domestic premisesSeftonOutcomes for children</t>
  </si>
  <si>
    <t>Childcare on non-domestic premisesSeftonOverall effectiveness: The quality and standards of the provision</t>
  </si>
  <si>
    <t>Childcare on non-domestic premisesSeftonPersonal development</t>
  </si>
  <si>
    <t>Childcare on non-domestic premisesSeftonPersonal development, behaviour and welfare</t>
  </si>
  <si>
    <t>Childcare on non-domestic premisesSeftonQuality of education</t>
  </si>
  <si>
    <t>All provisionAll EnglandBehaviour and attitudes</t>
  </si>
  <si>
    <t>All provisionAll EnglandQuality of teaching, learning and assessment</t>
  </si>
  <si>
    <t>All provisionAll EnglandPersonal development, behaviour and welfare</t>
  </si>
  <si>
    <t>All provisionAll EnglandEffectiveness of leadership and Management</t>
  </si>
  <si>
    <t>All provisionAll EnglandOverall effectiveness: The quality and standards of the provision</t>
  </si>
  <si>
    <t>All provisionAll EnglandQuality of education</t>
  </si>
  <si>
    <t>All provisionAll EnglandPersonal development</t>
  </si>
  <si>
    <t>All provisionAll EnglandRequirements of the compulsory part of the childcare register</t>
  </si>
  <si>
    <t>All provisionAll EnglandRequirements of the voluntary part of the childcare register</t>
  </si>
  <si>
    <t>All provisionAll EnglandOutcomes for children</t>
  </si>
  <si>
    <t>All provisionBarking and DagenhamBehaviour and attitudes</t>
  </si>
  <si>
    <t>All provisionBarnetBehaviour and attitudes</t>
  </si>
  <si>
    <t>All provisionBarnsleyBehaviour and attitudes</t>
  </si>
  <si>
    <t>All provisionBath and North East SomersetBehaviour and attitudes</t>
  </si>
  <si>
    <t>All provisionBedfordBehaviour and attitudes</t>
  </si>
  <si>
    <t>All provisionBexleyBehaviour and attitudes</t>
  </si>
  <si>
    <t>All provisionBirminghamBehaviour and attitudes</t>
  </si>
  <si>
    <t>All provisionBlackburn with DarwenBehaviour and attitudes</t>
  </si>
  <si>
    <t>All provisionBlackpoolBehaviour and attitudes</t>
  </si>
  <si>
    <t>All provisionBoltonBehaviour and attitudes</t>
  </si>
  <si>
    <t>All provisionBournemouth, Christchurch &amp; PooleBehaviour and attitudes</t>
  </si>
  <si>
    <t>All provisionBracknell ForestBehaviour and attitudes</t>
  </si>
  <si>
    <t>All provisionBradfordBehaviour and attitudes</t>
  </si>
  <si>
    <t>All provisionBrentBehaviour and attitudes</t>
  </si>
  <si>
    <t>All provisionBrighton and HoveBehaviour and attitudes</t>
  </si>
  <si>
    <t>All provisionBristolBehaviour and attitudes</t>
  </si>
  <si>
    <t>All provisionBromleyBehaviour and attitudes</t>
  </si>
  <si>
    <t>All provisionBuckinghamshireBehaviour and attitudes</t>
  </si>
  <si>
    <t>All provisionBuryBehaviour and attitudes</t>
  </si>
  <si>
    <t>All provisionCalderdaleBehaviour and attitudes</t>
  </si>
  <si>
    <t>All provisionCambridgeshireBehaviour and attitudes</t>
  </si>
  <si>
    <t>All provisionCamdenBehaviour and attitudes</t>
  </si>
  <si>
    <t>All provisionCentral BedfordshireBehaviour and attitudes</t>
  </si>
  <si>
    <t>All provisionCheshire EastBehaviour and attitudes</t>
  </si>
  <si>
    <t>All provisionCheshire West and ChesterBehaviour and attitudes</t>
  </si>
  <si>
    <t>All provisionCity of LondonBehaviour and attitudes</t>
  </si>
  <si>
    <t>All provisionCornwallBehaviour and attitudes</t>
  </si>
  <si>
    <t>All provisionCoventryBehaviour and attitudes</t>
  </si>
  <si>
    <t>All provisionCroydonBehaviour and attitudes</t>
  </si>
  <si>
    <t>All provisionCumberlandBehaviour and attitudes</t>
  </si>
  <si>
    <t>All provisionDarlingtonBehaviour and attitudes</t>
  </si>
  <si>
    <t>All provisionDerbyBehaviour and attitudes</t>
  </si>
  <si>
    <t>All provisionDerbyshireBehaviour and attitudes</t>
  </si>
  <si>
    <t>All provisionDevonBehaviour and attitudes</t>
  </si>
  <si>
    <t>All provisionDoncasterBehaviour and attitudes</t>
  </si>
  <si>
    <t>All provisionDorsetBehaviour and attitudes</t>
  </si>
  <si>
    <t>All provisionDudleyBehaviour and attitudes</t>
  </si>
  <si>
    <t>All provisionDurhamBehaviour and attitudes</t>
  </si>
  <si>
    <t>All provisionEalingBehaviour and attitudes</t>
  </si>
  <si>
    <t>All provisionEast Riding of YorkshireBehaviour and attitudes</t>
  </si>
  <si>
    <t>All provisionEast SussexBehaviour and attitudes</t>
  </si>
  <si>
    <t>All provisionEnfieldBehaviour and attitudes</t>
  </si>
  <si>
    <t>All provisionEssexBehaviour and attitudes</t>
  </si>
  <si>
    <t>All provisionGatesheadBehaviour and attitudes</t>
  </si>
  <si>
    <t>All provisionGloucestershireBehaviour and attitudes</t>
  </si>
  <si>
    <t>All provisionGreenwichBehaviour and attitudes</t>
  </si>
  <si>
    <t>All provisionHackneyBehaviour and attitudes</t>
  </si>
  <si>
    <t>All provisionHaltonBehaviour and attitudes</t>
  </si>
  <si>
    <t>All provisionHammersmith and FulhamBehaviour and attitudes</t>
  </si>
  <si>
    <t>All provisionHampshireBehaviour and attitudes</t>
  </si>
  <si>
    <t>All provisionHaringeyBehaviour and attitudes</t>
  </si>
  <si>
    <t>All provisionHarrowBehaviour and attitudes</t>
  </si>
  <si>
    <t>All provisionHartlepoolBehaviour and attitudes</t>
  </si>
  <si>
    <t>All provisionHaveringBehaviour and attitudes</t>
  </si>
  <si>
    <t>All provisionHerefordshireBehaviour and attitudes</t>
  </si>
  <si>
    <t>All provisionHertfordshireBehaviour and attitudes</t>
  </si>
  <si>
    <t>All provisionHillingdonBehaviour and attitudes</t>
  </si>
  <si>
    <t>All provisionHounslowBehaviour and attitudes</t>
  </si>
  <si>
    <t>All provisionIsle of WightBehaviour and attitudes</t>
  </si>
  <si>
    <t>All provisionIsles of ScillyBehaviour and attitudes</t>
  </si>
  <si>
    <t>All provisionIslingtonBehaviour and attitudes</t>
  </si>
  <si>
    <t>All provisionKensington and ChelseaBehaviour and attitudes</t>
  </si>
  <si>
    <t>All provisionKentBehaviour and attitudes</t>
  </si>
  <si>
    <t>All provisionKingston upon HullBehaviour and attitudes</t>
  </si>
  <si>
    <t>All provisionKingston upon ThamesBehaviour and attitudes</t>
  </si>
  <si>
    <t>All provisionKirkleesBehaviour and attitudes</t>
  </si>
  <si>
    <t>All provisionKnowsleyBehaviour and attitudes</t>
  </si>
  <si>
    <t>All provisionLambethBehaviour and attitudes</t>
  </si>
  <si>
    <t>All provisionLancashireBehaviour and attitudes</t>
  </si>
  <si>
    <t>All provisionLeedsBehaviour and attitudes</t>
  </si>
  <si>
    <t>All provisionLeicesterBehaviour and attitudes</t>
  </si>
  <si>
    <t>All provisionLeicestershireBehaviour and attitudes</t>
  </si>
  <si>
    <t>All provisionLewishamBehaviour and attitudes</t>
  </si>
  <si>
    <t>All provisionLincolnshireBehaviour and attitudes</t>
  </si>
  <si>
    <t>All provisionLiverpoolBehaviour and attitudes</t>
  </si>
  <si>
    <t>All provisionLutonBehaviour and attitudes</t>
  </si>
  <si>
    <t>All provisionManchesterBehaviour and attitudes</t>
  </si>
  <si>
    <t>All provisionMedwayBehaviour and attitudes</t>
  </si>
  <si>
    <t>All provisionMertonBehaviour and attitudes</t>
  </si>
  <si>
    <t>All provisionMiddlesbroughBehaviour and attitudes</t>
  </si>
  <si>
    <t>All provisionMilton KeynesBehaviour and attitudes</t>
  </si>
  <si>
    <t>All provisionNewcastle upon TyneBehaviour and attitudes</t>
  </si>
  <si>
    <t>All provisionNewhamBehaviour and attitudes</t>
  </si>
  <si>
    <t>All provisionNorfolkBehaviour and attitudes</t>
  </si>
  <si>
    <t>All provisionNorth East LincolnshireBehaviour and attitudes</t>
  </si>
  <si>
    <t>All provisionNorth LincolnshireBehaviour and attitudes</t>
  </si>
  <si>
    <t>All provisionNorth NorthamptonshireBehaviour and attitudes</t>
  </si>
  <si>
    <t>All provisionNorth SomersetBehaviour and attitudes</t>
  </si>
  <si>
    <t>All provisionNorth TynesideBehaviour and attitudes</t>
  </si>
  <si>
    <t>All provisionNorth YorkshireBehaviour and attitudes</t>
  </si>
  <si>
    <t>All provisionNorthumberlandBehaviour and attitudes</t>
  </si>
  <si>
    <t>All provisionNot RecordedBehaviour and attitudes</t>
  </si>
  <si>
    <t>All provisionNottinghamBehaviour and attitudes</t>
  </si>
  <si>
    <t>All provisionNottinghamshireBehaviour and attitudes</t>
  </si>
  <si>
    <t>All provisionOldhamBehaviour and attitudes</t>
  </si>
  <si>
    <t>All provisionOxfordshireBehaviour and attitudes</t>
  </si>
  <si>
    <t>All provisionPeterboroughBehaviour and attitudes</t>
  </si>
  <si>
    <t>All provisionPlymouthBehaviour and attitudes</t>
  </si>
  <si>
    <t>All provisionPortsmouthBehaviour and attitudes</t>
  </si>
  <si>
    <t>All provisionReadingBehaviour and attitudes</t>
  </si>
  <si>
    <t>All provisionRedbridgeBehaviour and attitudes</t>
  </si>
  <si>
    <t>All provisionRedcar and ClevelandBehaviour and attitudes</t>
  </si>
  <si>
    <t>All provisionRichmond upon ThamesBehaviour and attitudes</t>
  </si>
  <si>
    <t>All provisionRochdaleBehaviour and attitudes</t>
  </si>
  <si>
    <t>All provisionRotherhamBehaviour and attitudes</t>
  </si>
  <si>
    <t>All provisionRutlandBehaviour and attitudes</t>
  </si>
  <si>
    <t>All provisionSalfordBehaviour and attitudes</t>
  </si>
  <si>
    <t>All provisionSandwellBehaviour and attitudes</t>
  </si>
  <si>
    <t>All provisionSeftonBehaviour and attitudes</t>
  </si>
  <si>
    <t>All provisionSheffieldBehaviour and attitudes</t>
  </si>
  <si>
    <t>All provisionShropshireBehaviour and attitudes</t>
  </si>
  <si>
    <t>All provisionSloughBehaviour and attitudes</t>
  </si>
  <si>
    <t>All provisionSolihullBehaviour and attitudes</t>
  </si>
  <si>
    <t>All provisionSomersetBehaviour and attitudes</t>
  </si>
  <si>
    <t>All provisionSouth GloucestershireBehaviour and attitudes</t>
  </si>
  <si>
    <t>All provisionSouth TynesideBehaviour and attitudes</t>
  </si>
  <si>
    <t>All provisionSouthamptonBehaviour and attitudes</t>
  </si>
  <si>
    <t>All provisionSouthend on SeaBehaviour and attitudes</t>
  </si>
  <si>
    <t>All provisionSouthwarkBehaviour and attitudes</t>
  </si>
  <si>
    <t>All provisionSt HelensBehaviour and attitudes</t>
  </si>
  <si>
    <t>All provisionStaffordshireBehaviour and attitudes</t>
  </si>
  <si>
    <t>All provisionStockportBehaviour and attitudes</t>
  </si>
  <si>
    <t>All provisionStockton-on-TeesBehaviour and attitudes</t>
  </si>
  <si>
    <t>All provisionStoke-on-TrentBehaviour and attitudes</t>
  </si>
  <si>
    <t>All provisionSuffolkBehaviour and attitudes</t>
  </si>
  <si>
    <t>All provisionSunderlandBehaviour and attitudes</t>
  </si>
  <si>
    <t>All provisionSurreyBehaviour and attitudes</t>
  </si>
  <si>
    <t>All provisionSuttonBehaviour and attitudes</t>
  </si>
  <si>
    <t>All provisionSwindonBehaviour and attitudes</t>
  </si>
  <si>
    <t>All provisionTamesideBehaviour and attitudes</t>
  </si>
  <si>
    <t>All provisionTelford and WrekinBehaviour and attitudes</t>
  </si>
  <si>
    <t>All provisionThurrockBehaviour and attitudes</t>
  </si>
  <si>
    <t>All provisionTorbayBehaviour and attitudes</t>
  </si>
  <si>
    <t>All provisionTower HamletsBehaviour and attitudes</t>
  </si>
  <si>
    <t>All provisionTraffordBehaviour and attitudes</t>
  </si>
  <si>
    <t>All provisionWakefieldBehaviour and attitudes</t>
  </si>
  <si>
    <t>All provisionWalsallBehaviour and attitudes</t>
  </si>
  <si>
    <t>All provisionWaltham ForestBehaviour and attitudes</t>
  </si>
  <si>
    <t>All provisionWandsworthBehaviour and attitudes</t>
  </si>
  <si>
    <t>All provisionWarringtonBehaviour and attitudes</t>
  </si>
  <si>
    <t>All provisionWarwickshireBehaviour and attitudes</t>
  </si>
  <si>
    <t>All provisionWest BerkshireBehaviour and attitudes</t>
  </si>
  <si>
    <t>All provisionWest NorthamptonshireBehaviour and attitudes</t>
  </si>
  <si>
    <t>All provisionWest SussexBehaviour and attitudes</t>
  </si>
  <si>
    <t>All provisionWestminsterBehaviour and attitudes</t>
  </si>
  <si>
    <t>All provisionWestmorland and FurnessBehaviour and attitudes</t>
  </si>
  <si>
    <t>All provisionWiganBehaviour and attitudes</t>
  </si>
  <si>
    <t>All provisionWiltshireBehaviour and attitudes</t>
  </si>
  <si>
    <t>All provisionWindsor and MaidenheadBehaviour and attitudes</t>
  </si>
  <si>
    <t>All provisionWirralBehaviour and attitudes</t>
  </si>
  <si>
    <t>All provisionWokinghamBehaviour and attitudes</t>
  </si>
  <si>
    <t>All provisionWolverhamptonBehaviour and attitudes</t>
  </si>
  <si>
    <t>All provisionWorcestershireBehaviour and attitudes</t>
  </si>
  <si>
    <t>All provisionYorkBehaviour and attitudes</t>
  </si>
  <si>
    <t>All provisionBarking and DagenhamEffectiveness of leadership and Management</t>
  </si>
  <si>
    <t>All provisionBarnetEffectiveness of leadership and Management</t>
  </si>
  <si>
    <t>All provisionBarnsleyEffectiveness of leadership and Management</t>
  </si>
  <si>
    <t>All provisionBath and North East SomersetEffectiveness of leadership and Management</t>
  </si>
  <si>
    <t>All provisionBedfordEffectiveness of leadership and Management</t>
  </si>
  <si>
    <t>All provisionBexleyEffectiveness of leadership and Management</t>
  </si>
  <si>
    <t>All provisionBirminghamEffectiveness of leadership and Management</t>
  </si>
  <si>
    <t>All provisionBlackburn with DarwenEffectiveness of leadership and Management</t>
  </si>
  <si>
    <t>All provisionBlackpoolEffectiveness of leadership and Management</t>
  </si>
  <si>
    <t>All provisionBoltonEffectiveness of leadership and Management</t>
  </si>
  <si>
    <t>All provisionBournemouth, Christchurch &amp; PooleEffectiveness of leadership and Management</t>
  </si>
  <si>
    <t>All provisionBracknell ForestEffectiveness of leadership and Management</t>
  </si>
  <si>
    <t>All provisionBradfordEffectiveness of leadership and Management</t>
  </si>
  <si>
    <t>All provisionBrentEffectiveness of leadership and Management</t>
  </si>
  <si>
    <t>All provisionBrighton and HoveEffectiveness of leadership and Management</t>
  </si>
  <si>
    <t>All provisionBristolEffectiveness of leadership and Management</t>
  </si>
  <si>
    <t>All provisionBromleyEffectiveness of leadership and Management</t>
  </si>
  <si>
    <t>All provisionBuckinghamshireEffectiveness of leadership and Management</t>
  </si>
  <si>
    <t>All provisionBuryEffectiveness of leadership and Management</t>
  </si>
  <si>
    <t>All provisionCalderdaleEffectiveness of leadership and Management</t>
  </si>
  <si>
    <t>All provisionCambridgeshireEffectiveness of leadership and Management</t>
  </si>
  <si>
    <t>All provisionCamdenEffectiveness of leadership and Management</t>
  </si>
  <si>
    <t>All provisionCentral BedfordshireEffectiveness of leadership and Management</t>
  </si>
  <si>
    <t>All provisionCheshire EastEffectiveness of leadership and Management</t>
  </si>
  <si>
    <t>All provisionCheshire West and ChesterEffectiveness of leadership and Management</t>
  </si>
  <si>
    <t>All provisionCity of LondonEffectiveness of leadership and Management</t>
  </si>
  <si>
    <t>All provisionCornwallEffectiveness of leadership and Management</t>
  </si>
  <si>
    <t>All provisionCoventryEffectiveness of leadership and Management</t>
  </si>
  <si>
    <t>All provisionCroydonEffectiveness of leadership and Management</t>
  </si>
  <si>
    <t>All provisionCumberlandEffectiveness of leadership and Management</t>
  </si>
  <si>
    <t>All provisionDarlingtonEffectiveness of leadership and Management</t>
  </si>
  <si>
    <t>All provisionDerbyEffectiveness of leadership and Management</t>
  </si>
  <si>
    <t>All provisionDerbyshireEffectiveness of leadership and Management</t>
  </si>
  <si>
    <t>All provisionDevonEffectiveness of leadership and Management</t>
  </si>
  <si>
    <t>All provisionDoncasterEffectiveness of leadership and Management</t>
  </si>
  <si>
    <t>All provisionDorsetEffectiveness of leadership and Management</t>
  </si>
  <si>
    <t>All provisionDudleyEffectiveness of leadership and Management</t>
  </si>
  <si>
    <t>All provisionDurhamEffectiveness of leadership and Management</t>
  </si>
  <si>
    <t>All provisionEalingEffectiveness of leadership and Management</t>
  </si>
  <si>
    <t>All provisionEast Riding of YorkshireEffectiveness of leadership and Management</t>
  </si>
  <si>
    <t>All provisionEast SussexEffectiveness of leadership and Management</t>
  </si>
  <si>
    <t>All provisionEnfieldEffectiveness of leadership and Management</t>
  </si>
  <si>
    <t>All provisionEssexEffectiveness of leadership and Management</t>
  </si>
  <si>
    <t>All provisionGatesheadEffectiveness of leadership and Management</t>
  </si>
  <si>
    <t>All provisionGloucestershireEffectiveness of leadership and Management</t>
  </si>
  <si>
    <t>All provisionGreenwichEffectiveness of leadership and Management</t>
  </si>
  <si>
    <t>All provisionHackneyEffectiveness of leadership and Management</t>
  </si>
  <si>
    <t>All provisionHaltonEffectiveness of leadership and Management</t>
  </si>
  <si>
    <t>All provisionHammersmith and FulhamEffectiveness of leadership and Management</t>
  </si>
  <si>
    <t>All provisionHampshireEffectiveness of leadership and Management</t>
  </si>
  <si>
    <t>All provisionHaringeyEffectiveness of leadership and Management</t>
  </si>
  <si>
    <t>All provisionHarrowEffectiveness of leadership and Management</t>
  </si>
  <si>
    <t>All provisionHartlepoolEffectiveness of leadership and Management</t>
  </si>
  <si>
    <t>All provisionHaveringEffectiveness of leadership and Management</t>
  </si>
  <si>
    <t>All provisionHerefordshireEffectiveness of leadership and Management</t>
  </si>
  <si>
    <t>All provisionHertfordshireEffectiveness of leadership and Management</t>
  </si>
  <si>
    <t>All provisionHillingdonEffectiveness of leadership and Management</t>
  </si>
  <si>
    <t>All provisionHounslowEffectiveness of leadership and Management</t>
  </si>
  <si>
    <t>All provisionIsle of WightEffectiveness of leadership and Management</t>
  </si>
  <si>
    <t>All provisionIsles of ScillyEffectiveness of leadership and Management</t>
  </si>
  <si>
    <t>All provisionIslingtonEffectiveness of leadership and Management</t>
  </si>
  <si>
    <t>All provisionKensington and ChelseaEffectiveness of leadership and Management</t>
  </si>
  <si>
    <t>All provisionKentEffectiveness of leadership and Management</t>
  </si>
  <si>
    <t>All provisionKingston upon HullEffectiveness of leadership and Management</t>
  </si>
  <si>
    <t>All provisionKingston upon ThamesEffectiveness of leadership and Management</t>
  </si>
  <si>
    <t>All provisionKirkleesEffectiveness of leadership and Management</t>
  </si>
  <si>
    <t>All provisionKnowsleyEffectiveness of leadership and Management</t>
  </si>
  <si>
    <t>All provisionLambethEffectiveness of leadership and Management</t>
  </si>
  <si>
    <t>All provisionLancashireEffectiveness of leadership and Management</t>
  </si>
  <si>
    <t>All provisionLeedsEffectiveness of leadership and Management</t>
  </si>
  <si>
    <t>All provisionLeicesterEffectiveness of leadership and Management</t>
  </si>
  <si>
    <t>All provisionLeicestershireEffectiveness of leadership and Management</t>
  </si>
  <si>
    <t>All provisionLewishamEffectiveness of leadership and Management</t>
  </si>
  <si>
    <t>All provisionLincolnshireEffectiveness of leadership and Management</t>
  </si>
  <si>
    <t>All provisionLiverpoolEffectiveness of leadership and Management</t>
  </si>
  <si>
    <t>All provisionLutonEffectiveness of leadership and Management</t>
  </si>
  <si>
    <t>All provisionManchesterEffectiveness of leadership and Management</t>
  </si>
  <si>
    <t>All provisionMedwayEffectiveness of leadership and Management</t>
  </si>
  <si>
    <t>All provisionMertonEffectiveness of leadership and Management</t>
  </si>
  <si>
    <t>All provisionMiddlesbroughEffectiveness of leadership and Management</t>
  </si>
  <si>
    <t>All provisionMilton KeynesEffectiveness of leadership and Management</t>
  </si>
  <si>
    <t>All provisionNewcastle upon TyneEffectiveness of leadership and Management</t>
  </si>
  <si>
    <t>All provisionNewhamEffectiveness of leadership and Management</t>
  </si>
  <si>
    <t>All provisionNorfolkEffectiveness of leadership and Management</t>
  </si>
  <si>
    <t>All provisionNorth East LincolnshireEffectiveness of leadership and Management</t>
  </si>
  <si>
    <t>All provisionNorth LincolnshireEffectiveness of leadership and Management</t>
  </si>
  <si>
    <t>All provisionNorth NorthamptonshireEffectiveness of leadership and Management</t>
  </si>
  <si>
    <t>All provisionNorth SomersetEffectiveness of leadership and Management</t>
  </si>
  <si>
    <t>All provisionNorth TynesideEffectiveness of leadership and Management</t>
  </si>
  <si>
    <t>All provisionNorth YorkshireEffectiveness of leadership and Management</t>
  </si>
  <si>
    <t>All provisionNorthumberlandEffectiveness of leadership and Management</t>
  </si>
  <si>
    <t>All provisionNot RecordedEffectiveness of leadership and Management</t>
  </si>
  <si>
    <t>All provisionNottinghamEffectiveness of leadership and Management</t>
  </si>
  <si>
    <t>All provisionNottinghamshireEffectiveness of leadership and Management</t>
  </si>
  <si>
    <t>All provisionOldhamEffectiveness of leadership and Management</t>
  </si>
  <si>
    <t>All provisionOxfordshireEffectiveness of leadership and Management</t>
  </si>
  <si>
    <t>All provisionPeterboroughEffectiveness of leadership and Management</t>
  </si>
  <si>
    <t>All provisionPlymouthEffectiveness of leadership and Management</t>
  </si>
  <si>
    <t>All provisionPortsmouthEffectiveness of leadership and Management</t>
  </si>
  <si>
    <t>All provisionReadingEffectiveness of leadership and Management</t>
  </si>
  <si>
    <t>All provisionRedbridgeEffectiveness of leadership and Management</t>
  </si>
  <si>
    <t>All provisionRedcar and ClevelandEffectiveness of leadership and Management</t>
  </si>
  <si>
    <t>All provisionRichmond upon ThamesEffectiveness of leadership and Management</t>
  </si>
  <si>
    <t>All provisionRochdaleEffectiveness of leadership and Management</t>
  </si>
  <si>
    <t>All provisionRotherhamEffectiveness of leadership and Management</t>
  </si>
  <si>
    <t>All provisionRutlandEffectiveness of leadership and Management</t>
  </si>
  <si>
    <t>All provisionSalfordEffectiveness of leadership and Management</t>
  </si>
  <si>
    <t>All provisionSandwellEffectiveness of leadership and Management</t>
  </si>
  <si>
    <t>All provisionSeftonEffectiveness of leadership and Management</t>
  </si>
  <si>
    <t>All provisionSheffieldEffectiveness of leadership and Management</t>
  </si>
  <si>
    <t>All provisionShropshireEffectiveness of leadership and Management</t>
  </si>
  <si>
    <t>All provisionSloughEffectiveness of leadership and Management</t>
  </si>
  <si>
    <t>All provisionSolihullEffectiveness of leadership and Management</t>
  </si>
  <si>
    <t>All provisionSomersetEffectiveness of leadership and Management</t>
  </si>
  <si>
    <t>All provisionSouth GloucestershireEffectiveness of leadership and Management</t>
  </si>
  <si>
    <t>All provisionSouth TynesideEffectiveness of leadership and Management</t>
  </si>
  <si>
    <t>All provisionSouthamptonEffectiveness of leadership and Management</t>
  </si>
  <si>
    <t>All provisionSouthend on SeaEffectiveness of leadership and Management</t>
  </si>
  <si>
    <t>All provisionSouthwarkEffectiveness of leadership and Management</t>
  </si>
  <si>
    <t>All provisionSt HelensEffectiveness of leadership and Management</t>
  </si>
  <si>
    <t>All provisionStaffordshireEffectiveness of leadership and Management</t>
  </si>
  <si>
    <t>All provisionStockportEffectiveness of leadership and Management</t>
  </si>
  <si>
    <t>All provisionStockton-on-TeesEffectiveness of leadership and Management</t>
  </si>
  <si>
    <t>All provisionStoke-on-TrentEffectiveness of leadership and Management</t>
  </si>
  <si>
    <t>All provisionSuffolkEffectiveness of leadership and Management</t>
  </si>
  <si>
    <t>All provisionSunderlandEffectiveness of leadership and Management</t>
  </si>
  <si>
    <t>All provisionSurreyEffectiveness of leadership and Management</t>
  </si>
  <si>
    <t>All provisionSuttonEffectiveness of leadership and Management</t>
  </si>
  <si>
    <t>All provisionSwindonEffectiveness of leadership and Management</t>
  </si>
  <si>
    <t>All provisionTamesideEffectiveness of leadership and Management</t>
  </si>
  <si>
    <t>All provisionTelford and WrekinEffectiveness of leadership and Management</t>
  </si>
  <si>
    <t>All provisionThurrockEffectiveness of leadership and Management</t>
  </si>
  <si>
    <t>All provisionTorbayEffectiveness of leadership and Management</t>
  </si>
  <si>
    <t>All provisionTower HamletsEffectiveness of leadership and Management</t>
  </si>
  <si>
    <t>All provisionTraffordEffectiveness of leadership and Management</t>
  </si>
  <si>
    <t>All provisionWakefieldEffectiveness of leadership and Management</t>
  </si>
  <si>
    <t>All provisionWalsallEffectiveness of leadership and Management</t>
  </si>
  <si>
    <t>All provisionWaltham ForestEffectiveness of leadership and Management</t>
  </si>
  <si>
    <t>All provisionWandsworthEffectiveness of leadership and Management</t>
  </si>
  <si>
    <t>All provisionWarringtonEffectiveness of leadership and Management</t>
  </si>
  <si>
    <t>All provisionWarwickshireEffectiveness of leadership and Management</t>
  </si>
  <si>
    <t>All provisionWest BerkshireEffectiveness of leadership and Management</t>
  </si>
  <si>
    <t>All provisionWest NorthamptonshireEffectiveness of leadership and Management</t>
  </si>
  <si>
    <t>All provisionWest SussexEffectiveness of leadership and Management</t>
  </si>
  <si>
    <t>All provisionWestminsterEffectiveness of leadership and Management</t>
  </si>
  <si>
    <t>All provisionWestmorland and FurnessEffectiveness of leadership and Management</t>
  </si>
  <si>
    <t>All provisionWiganEffectiveness of leadership and Management</t>
  </si>
  <si>
    <t>All provisionWiltshireEffectiveness of leadership and Management</t>
  </si>
  <si>
    <t>All provisionWindsor and MaidenheadEffectiveness of leadership and Management</t>
  </si>
  <si>
    <t>All provisionWirralEffectiveness of leadership and Management</t>
  </si>
  <si>
    <t>All provisionWokinghamEffectiveness of leadership and Management</t>
  </si>
  <si>
    <t>All provisionWolverhamptonEffectiveness of leadership and Management</t>
  </si>
  <si>
    <t>All provisionWorcestershireEffectiveness of leadership and Management</t>
  </si>
  <si>
    <t>All provisionYorkEffectiveness of leadership and Management</t>
  </si>
  <si>
    <t>All provisionBarking and DagenhamOutcomes for children</t>
  </si>
  <si>
    <t>All provisionBarnetOutcomes for children</t>
  </si>
  <si>
    <t>All provisionBarnsleyOutcomes for children</t>
  </si>
  <si>
    <t>All provisionBath and North East SomersetOutcomes for children</t>
  </si>
  <si>
    <t>All provisionBedfordOutcomes for children</t>
  </si>
  <si>
    <t>All provisionBexleyOutcomes for children</t>
  </si>
  <si>
    <t>All provisionBirminghamOutcomes for children</t>
  </si>
  <si>
    <t>All provisionBlackburn with DarwenOutcomes for children</t>
  </si>
  <si>
    <t>All provisionBlackpoolOutcomes for children</t>
  </si>
  <si>
    <t>All provisionBoltonOutcomes for children</t>
  </si>
  <si>
    <t>All provisionBournemouth, Christchurch &amp; PooleOutcomes for children</t>
  </si>
  <si>
    <t>All provisionBracknell ForestOutcomes for children</t>
  </si>
  <si>
    <t>All provisionBradfordOutcomes for children</t>
  </si>
  <si>
    <t>All provisionBrentOutcomes for children</t>
  </si>
  <si>
    <t>All provisionBrighton and HoveOutcomes for children</t>
  </si>
  <si>
    <t>All provisionBristolOutcomes for children</t>
  </si>
  <si>
    <t>All provisionBromleyOutcomes for children</t>
  </si>
  <si>
    <t>All provisionBuckinghamshireOutcomes for children</t>
  </si>
  <si>
    <t>All provisionBuryOutcomes for children</t>
  </si>
  <si>
    <t>All provisionCalderdaleOutcomes for children</t>
  </si>
  <si>
    <t>All provisionCambridgeshireOutcomes for children</t>
  </si>
  <si>
    <t>All provisionCamdenOutcomes for children</t>
  </si>
  <si>
    <t>All provisionCentral BedfordshireOutcomes for children</t>
  </si>
  <si>
    <t>All provisionCheshire EastOutcomes for children</t>
  </si>
  <si>
    <t>All provisionCheshire West and ChesterOutcomes for children</t>
  </si>
  <si>
    <t>All provisionCity of LondonOutcomes for children</t>
  </si>
  <si>
    <t>All provisionCornwallOutcomes for children</t>
  </si>
  <si>
    <t>All provisionCoventryOutcomes for children</t>
  </si>
  <si>
    <t>All provisionCroydonOutcomes for children</t>
  </si>
  <si>
    <t>All provisionCumberlandOutcomes for children</t>
  </si>
  <si>
    <t>All provisionDarlingtonOutcomes for children</t>
  </si>
  <si>
    <t>All provisionDerbyOutcomes for children</t>
  </si>
  <si>
    <t>All provisionDerbyshireOutcomes for children</t>
  </si>
  <si>
    <t>All provisionDevonOutcomes for children</t>
  </si>
  <si>
    <t>All provisionDoncasterOutcomes for children</t>
  </si>
  <si>
    <t>All provisionDorsetOutcomes for children</t>
  </si>
  <si>
    <t>All provisionDudleyOutcomes for children</t>
  </si>
  <si>
    <t>All provisionDurhamOutcomes for children</t>
  </si>
  <si>
    <t>All provisionEalingOutcomes for children</t>
  </si>
  <si>
    <t>All provisionEast Riding of YorkshireOutcomes for children</t>
  </si>
  <si>
    <t>All provisionEast SussexOutcomes for children</t>
  </si>
  <si>
    <t>All provisionEnfieldOutcomes for children</t>
  </si>
  <si>
    <t>All provisionEssexOutcomes for children</t>
  </si>
  <si>
    <t>All provisionGatesheadOutcomes for children</t>
  </si>
  <si>
    <t>All provisionGloucestershireOutcomes for children</t>
  </si>
  <si>
    <t>All provisionGreenwichOutcomes for children</t>
  </si>
  <si>
    <t>All provisionHackneyOutcomes for children</t>
  </si>
  <si>
    <t>All provisionHaltonOutcomes for children</t>
  </si>
  <si>
    <t>All provisionHammersmith and FulhamOutcomes for children</t>
  </si>
  <si>
    <t>All provisionHampshireOutcomes for children</t>
  </si>
  <si>
    <t>All provisionHaringeyOutcomes for children</t>
  </si>
  <si>
    <t>All provisionHarrowOutcomes for children</t>
  </si>
  <si>
    <t>All provisionHartlepoolOutcomes for children</t>
  </si>
  <si>
    <t>All provisionHaveringOutcomes for children</t>
  </si>
  <si>
    <t>All provisionHerefordshireOutcomes for children</t>
  </si>
  <si>
    <t>All provisionHertfordshireOutcomes for children</t>
  </si>
  <si>
    <t>All provisionHillingdonOutcomes for children</t>
  </si>
  <si>
    <t>All provisionHounslowOutcomes for children</t>
  </si>
  <si>
    <t>All provisionIsle of WightOutcomes for children</t>
  </si>
  <si>
    <t>All provisionIsles of ScillyOutcomes for children</t>
  </si>
  <si>
    <t>All provisionIslingtonOutcomes for children</t>
  </si>
  <si>
    <t>All provisionKensington and ChelseaOutcomes for children</t>
  </si>
  <si>
    <t>All provisionKentOutcomes for children</t>
  </si>
  <si>
    <t>All provisionKingston upon HullOutcomes for children</t>
  </si>
  <si>
    <t>All provisionKingston upon ThamesOutcomes for children</t>
  </si>
  <si>
    <t>All provisionKirkleesOutcomes for children</t>
  </si>
  <si>
    <t>All provisionKnowsleyOutcomes for children</t>
  </si>
  <si>
    <t>All provisionLambethOutcomes for children</t>
  </si>
  <si>
    <t>All provisionLancashireOutcomes for children</t>
  </si>
  <si>
    <t>All provisionLeedsOutcomes for children</t>
  </si>
  <si>
    <t>All provisionLeicesterOutcomes for children</t>
  </si>
  <si>
    <t>All provisionLeicestershireOutcomes for children</t>
  </si>
  <si>
    <t>All provisionLewishamOutcomes for children</t>
  </si>
  <si>
    <t>All provisionLincolnshireOutcomes for children</t>
  </si>
  <si>
    <t>All provisionLiverpoolOutcomes for children</t>
  </si>
  <si>
    <t>All provisionLutonOutcomes for children</t>
  </si>
  <si>
    <t>All provisionManchesterOutcomes for children</t>
  </si>
  <si>
    <t>All provisionMedwayOutcomes for children</t>
  </si>
  <si>
    <t>All provisionMertonOutcomes for children</t>
  </si>
  <si>
    <t>All provisionMiddlesbroughOutcomes for children</t>
  </si>
  <si>
    <t>All provisionMilton KeynesOutcomes for children</t>
  </si>
  <si>
    <t>All provisionNewcastle upon TyneOutcomes for children</t>
  </si>
  <si>
    <t>All provisionNewhamOutcomes for children</t>
  </si>
  <si>
    <t>All provisionNorfolkOutcomes for children</t>
  </si>
  <si>
    <t>All provisionNorth East LincolnshireOutcomes for children</t>
  </si>
  <si>
    <t>All provisionNorth LincolnshireOutcomes for children</t>
  </si>
  <si>
    <t>All provisionNorth NorthamptonshireOutcomes for children</t>
  </si>
  <si>
    <t>All provisionNorth SomersetOutcomes for children</t>
  </si>
  <si>
    <t>All provisionNorth TynesideOutcomes for children</t>
  </si>
  <si>
    <t>All provisionNorth YorkshireOutcomes for children</t>
  </si>
  <si>
    <t>All provisionNorthumberlandOutcomes for children</t>
  </si>
  <si>
    <t>All provisionNot RecordedOutcomes for children</t>
  </si>
  <si>
    <t>All provisionNottinghamOutcomes for children</t>
  </si>
  <si>
    <t>All provisionNottinghamshireOutcomes for children</t>
  </si>
  <si>
    <t>All provisionOldhamOutcomes for children</t>
  </si>
  <si>
    <t>All provisionOxfordshireOutcomes for children</t>
  </si>
  <si>
    <t>All provisionPeterboroughOutcomes for children</t>
  </si>
  <si>
    <t>All provisionPlymouthOutcomes for children</t>
  </si>
  <si>
    <t>All provisionPortsmouthOutcomes for children</t>
  </si>
  <si>
    <t>All provisionReadingOutcomes for children</t>
  </si>
  <si>
    <t>All provisionRedbridgeOutcomes for children</t>
  </si>
  <si>
    <t>All provisionRedcar and ClevelandOutcomes for children</t>
  </si>
  <si>
    <t>All provisionRichmond upon ThamesOutcomes for children</t>
  </si>
  <si>
    <t>All provisionRochdaleOutcomes for children</t>
  </si>
  <si>
    <t>All provisionRotherhamOutcomes for children</t>
  </si>
  <si>
    <t>All provisionRutlandOutcomes for children</t>
  </si>
  <si>
    <t>All provisionSalfordOutcomes for children</t>
  </si>
  <si>
    <t>All provisionSandwellOutcomes for children</t>
  </si>
  <si>
    <t>All provisionSeftonOutcomes for children</t>
  </si>
  <si>
    <t>All provisionSheffieldOutcomes for children</t>
  </si>
  <si>
    <t>All provisionShropshireOutcomes for children</t>
  </si>
  <si>
    <t>All provisionSloughOutcomes for children</t>
  </si>
  <si>
    <t>All provisionSolihullOutcomes for children</t>
  </si>
  <si>
    <t>All provisionSomersetOutcomes for children</t>
  </si>
  <si>
    <t>All provisionSouth GloucestershireOutcomes for children</t>
  </si>
  <si>
    <t>All provisionSouth TynesideOutcomes for children</t>
  </si>
  <si>
    <t>All provisionSouthamptonOutcomes for children</t>
  </si>
  <si>
    <t>All provisionSouthend on SeaOutcomes for children</t>
  </si>
  <si>
    <t>All provisionSouthwarkOutcomes for children</t>
  </si>
  <si>
    <t>All provisionSt HelensOutcomes for children</t>
  </si>
  <si>
    <t>All provisionStaffordshireOutcomes for children</t>
  </si>
  <si>
    <t>All provisionStockportOutcomes for children</t>
  </si>
  <si>
    <t>All provisionStockton-on-TeesOutcomes for children</t>
  </si>
  <si>
    <t>All provisionStoke-on-TrentOutcomes for children</t>
  </si>
  <si>
    <t>All provisionSuffolkOutcomes for children</t>
  </si>
  <si>
    <t>All provisionSunderlandOutcomes for children</t>
  </si>
  <si>
    <t>All provisionSurreyOutcomes for children</t>
  </si>
  <si>
    <t>All provisionSuttonOutcomes for children</t>
  </si>
  <si>
    <t>All provisionSwindonOutcomes for children</t>
  </si>
  <si>
    <t>All provisionTamesideOutcomes for children</t>
  </si>
  <si>
    <t>All provisionTelford and WrekinOutcomes for children</t>
  </si>
  <si>
    <t>All provisionThurrockOutcomes for children</t>
  </si>
  <si>
    <t>All provisionTorbayOutcomes for children</t>
  </si>
  <si>
    <t>All provisionTower HamletsOutcomes for children</t>
  </si>
  <si>
    <t>All provisionTraffordOutcomes for children</t>
  </si>
  <si>
    <t>All provisionWakefieldOutcomes for children</t>
  </si>
  <si>
    <t>All provisionWalsallOutcomes for children</t>
  </si>
  <si>
    <t>All provisionWaltham ForestOutcomes for children</t>
  </si>
  <si>
    <t>All provisionWandsworthOutcomes for children</t>
  </si>
  <si>
    <t>All provisionWarringtonOutcomes for children</t>
  </si>
  <si>
    <t>All provisionWarwickshireOutcomes for children</t>
  </si>
  <si>
    <t>All provisionWest BerkshireOutcomes for children</t>
  </si>
  <si>
    <t>All provisionWest NorthamptonshireOutcomes for children</t>
  </si>
  <si>
    <t>All provisionWest SussexOutcomes for children</t>
  </si>
  <si>
    <t>All provisionWestminsterOutcomes for children</t>
  </si>
  <si>
    <t>All provisionWestmorland and FurnessOutcomes for children</t>
  </si>
  <si>
    <t>All provisionWiganOutcomes for children</t>
  </si>
  <si>
    <t>All provisionWiltshireOutcomes for children</t>
  </si>
  <si>
    <t>All provisionWindsor and MaidenheadOutcomes for children</t>
  </si>
  <si>
    <t>All provisionWirralOutcomes for children</t>
  </si>
  <si>
    <t>All provisionWokinghamOutcomes for children</t>
  </si>
  <si>
    <t>All provisionWolverhamptonOutcomes for children</t>
  </si>
  <si>
    <t>All provisionWorcestershireOutcomes for children</t>
  </si>
  <si>
    <t>All provisionYorkOutcomes for children</t>
  </si>
  <si>
    <t>All provisionBarking and DagenhamOverall effectiveness: The quality and standards of the provision</t>
  </si>
  <si>
    <t>All provisionBarnetOverall effectiveness: The quality and standards of the provision</t>
  </si>
  <si>
    <t>All provisionBarnsleyOverall effectiveness: The quality and standards of the provision</t>
  </si>
  <si>
    <t>All provisionBath and North East SomersetOverall effectiveness: The quality and standards of the provision</t>
  </si>
  <si>
    <t>All provisionBedfordOverall effectiveness: The quality and standards of the provision</t>
  </si>
  <si>
    <t>All provisionBexleyOverall effectiveness: The quality and standards of the provision</t>
  </si>
  <si>
    <t>All provisionBirminghamOverall effectiveness: The quality and standards of the provision</t>
  </si>
  <si>
    <t>All provisionBlackburn with DarwenOverall effectiveness: The quality and standards of the provision</t>
  </si>
  <si>
    <t>All provisionBlackpoolOverall effectiveness: The quality and standards of the provision</t>
  </si>
  <si>
    <t>All provisionBoltonOverall effectiveness: The quality and standards of the provision</t>
  </si>
  <si>
    <t>All provisionBournemouth, Christchurch &amp; PooleOverall effectiveness: The quality and standards of the provision</t>
  </si>
  <si>
    <t>All provisionBracknell ForestOverall effectiveness: The quality and standards of the provision</t>
  </si>
  <si>
    <t>All provisionBradfordOverall effectiveness: The quality and standards of the provision</t>
  </si>
  <si>
    <t>All provisionBrentOverall effectiveness: The quality and standards of the provision</t>
  </si>
  <si>
    <t>All provisionBrighton and HoveOverall effectiveness: The quality and standards of the provision</t>
  </si>
  <si>
    <t>All provisionBristolOverall effectiveness: The quality and standards of the provision</t>
  </si>
  <si>
    <t>All provisionBromleyOverall effectiveness: The quality and standards of the provision</t>
  </si>
  <si>
    <t>All provisionBuckinghamshireOverall effectiveness: The quality and standards of the provision</t>
  </si>
  <si>
    <t>All provisionBuryOverall effectiveness: The quality and standards of the provision</t>
  </si>
  <si>
    <t>All provisionCalderdaleOverall effectiveness: The quality and standards of the provision</t>
  </si>
  <si>
    <t>All provisionCambridgeshireOverall effectiveness: The quality and standards of the provision</t>
  </si>
  <si>
    <t>All provisionCamdenOverall effectiveness: The quality and standards of the provision</t>
  </si>
  <si>
    <t>All provisionCentral BedfordshireOverall effectiveness: The quality and standards of the provision</t>
  </si>
  <si>
    <t>All provisionCheshire EastOverall effectiveness: The quality and standards of the provision</t>
  </si>
  <si>
    <t>All provisionCheshire West and ChesterOverall effectiveness: The quality and standards of the provision</t>
  </si>
  <si>
    <t>All provisionCity of LondonOverall effectiveness: The quality and standards of the provision</t>
  </si>
  <si>
    <t>All provisionCornwallOverall effectiveness: The quality and standards of the provision</t>
  </si>
  <si>
    <t>All provisionCoventryOverall effectiveness: The quality and standards of the provision</t>
  </si>
  <si>
    <t>All provisionCroydonOverall effectiveness: The quality and standards of the provision</t>
  </si>
  <si>
    <t>All provisionCumberlandOverall effectiveness: The quality and standards of the provision</t>
  </si>
  <si>
    <t>All provisionDarlingtonOverall effectiveness: The quality and standards of the provision</t>
  </si>
  <si>
    <t>All provisionDerbyOverall effectiveness: The quality and standards of the provision</t>
  </si>
  <si>
    <t>All provisionDerbyshireOverall effectiveness: The quality and standards of the provision</t>
  </si>
  <si>
    <t>All provisionDevonOverall effectiveness: The quality and standards of the provision</t>
  </si>
  <si>
    <t>All provisionDoncasterOverall effectiveness: The quality and standards of the provision</t>
  </si>
  <si>
    <t>All provisionDorsetOverall effectiveness: The quality and standards of the provision</t>
  </si>
  <si>
    <t>All provisionDudleyOverall effectiveness: The quality and standards of the provision</t>
  </si>
  <si>
    <t>All provisionDurhamOverall effectiveness: The quality and standards of the provision</t>
  </si>
  <si>
    <t>All provisionEalingOverall effectiveness: The quality and standards of the provision</t>
  </si>
  <si>
    <t>All provisionEast Riding of YorkshireOverall effectiveness: The quality and standards of the provision</t>
  </si>
  <si>
    <t>All provisionEast SussexOverall effectiveness: The quality and standards of the provision</t>
  </si>
  <si>
    <t>All provisionEnfieldOverall effectiveness: The quality and standards of the provision</t>
  </si>
  <si>
    <t>All provisionEssexOverall effectiveness: The quality and standards of the provision</t>
  </si>
  <si>
    <t>All provisionGatesheadOverall effectiveness: The quality and standards of the provision</t>
  </si>
  <si>
    <t>All provisionGloucestershireOverall effectiveness: The quality and standards of the provision</t>
  </si>
  <si>
    <t>All provisionGreenwichOverall effectiveness: The quality and standards of the provision</t>
  </si>
  <si>
    <t>All provisionHackneyOverall effectiveness: The quality and standards of the provision</t>
  </si>
  <si>
    <t>All provisionHaltonOverall effectiveness: The quality and standards of the provision</t>
  </si>
  <si>
    <t>All provisionHammersmith and FulhamOverall effectiveness: The quality and standards of the provision</t>
  </si>
  <si>
    <t>All provisionHampshireOverall effectiveness: The quality and standards of the provision</t>
  </si>
  <si>
    <t>All provisionHaringeyOverall effectiveness: The quality and standards of the provision</t>
  </si>
  <si>
    <t>All provisionHarrowOverall effectiveness: The quality and standards of the provision</t>
  </si>
  <si>
    <t>All provisionHartlepoolOverall effectiveness: The quality and standards of the provision</t>
  </si>
  <si>
    <t>All provisionHaveringOverall effectiveness: The quality and standards of the provision</t>
  </si>
  <si>
    <t>All provisionHerefordshireOverall effectiveness: The quality and standards of the provision</t>
  </si>
  <si>
    <t>All provisionHertfordshireOverall effectiveness: The quality and standards of the provision</t>
  </si>
  <si>
    <t>All provisionHillingdonOverall effectiveness: The quality and standards of the provision</t>
  </si>
  <si>
    <t>All provisionHounslowOverall effectiveness: The quality and standards of the provision</t>
  </si>
  <si>
    <t>All provisionIsle of WightOverall effectiveness: The quality and standards of the provision</t>
  </si>
  <si>
    <t>All provisionIsles of ScillyOverall effectiveness: The quality and standards of the provision</t>
  </si>
  <si>
    <t>All provisionIslingtonOverall effectiveness: The quality and standards of the provision</t>
  </si>
  <si>
    <t>All provisionKensington and ChelseaOverall effectiveness: The quality and standards of the provision</t>
  </si>
  <si>
    <t>All provisionKentOverall effectiveness: The quality and standards of the provision</t>
  </si>
  <si>
    <t>All provisionKingston upon HullOverall effectiveness: The quality and standards of the provision</t>
  </si>
  <si>
    <t>All provisionKingston upon ThamesOverall effectiveness: The quality and standards of the provision</t>
  </si>
  <si>
    <t>All provisionKirkleesOverall effectiveness: The quality and standards of the provision</t>
  </si>
  <si>
    <t>All provisionKnowsleyOverall effectiveness: The quality and standards of the provision</t>
  </si>
  <si>
    <t>All provisionLambethOverall effectiveness: The quality and standards of the provision</t>
  </si>
  <si>
    <t>All provisionLancashireOverall effectiveness: The quality and standards of the provision</t>
  </si>
  <si>
    <t>All provisionLeedsOverall effectiveness: The quality and standards of the provision</t>
  </si>
  <si>
    <t>All provisionLeicesterOverall effectiveness: The quality and standards of the provision</t>
  </si>
  <si>
    <t>All provisionLeicestershireOverall effectiveness: The quality and standards of the provision</t>
  </si>
  <si>
    <t>All provisionLewishamOverall effectiveness: The quality and standards of the provision</t>
  </si>
  <si>
    <t>All provisionLincolnshireOverall effectiveness: The quality and standards of the provision</t>
  </si>
  <si>
    <t>All provisionLiverpoolOverall effectiveness: The quality and standards of the provision</t>
  </si>
  <si>
    <t>All provisionLutonOverall effectiveness: The quality and standards of the provision</t>
  </si>
  <si>
    <t>All provisionManchesterOverall effectiveness: The quality and standards of the provision</t>
  </si>
  <si>
    <t>All provisionMedwayOverall effectiveness: The quality and standards of the provision</t>
  </si>
  <si>
    <t>All provisionMertonOverall effectiveness: The quality and standards of the provision</t>
  </si>
  <si>
    <t>All provisionMiddlesbroughOverall effectiveness: The quality and standards of the provision</t>
  </si>
  <si>
    <t>All provisionMilton KeynesOverall effectiveness: The quality and standards of the provision</t>
  </si>
  <si>
    <t>All provisionNewcastle upon TyneOverall effectiveness: The quality and standards of the provision</t>
  </si>
  <si>
    <t>Childcare on non-domestic premisesSeftonQuality of teaching, learning and assessment</t>
  </si>
  <si>
    <t>Childcare on non-domestic premisesSeftonRequirements of the compulsory part of the childcare register</t>
  </si>
  <si>
    <t>Childcare on non-domestic premisesSeftonRequirements of the voluntary part of the childcare register</t>
  </si>
  <si>
    <t>Childcare on non-domestic premisesSheffieldBehaviour and attitudes</t>
  </si>
  <si>
    <t>Childcare on non-domestic premisesSheffieldEffectiveness of leadership and Management</t>
  </si>
  <si>
    <t>Childcare on non-domestic premisesSheffieldOutcomes for children</t>
  </si>
  <si>
    <t>Childcare on non-domestic premisesSheffieldOverall effectiveness: The quality and standards of the provision</t>
  </si>
  <si>
    <t>Childcare on non-domestic premisesSheffieldPersonal development</t>
  </si>
  <si>
    <t>Childcare on non-domestic premisesSheffieldPersonal development, behaviour and welfare</t>
  </si>
  <si>
    <t>Childcare on non-domestic premisesSheffieldQuality of education</t>
  </si>
  <si>
    <t>Childcare on non-domestic premisesSheffieldQuality of teaching, learning and assessment</t>
  </si>
  <si>
    <t>Childcare on non-domestic premisesSheffieldRequirements of the compulsory part of the childcare register</t>
  </si>
  <si>
    <t>Childcare on non-domestic premisesSheffieldRequirements of the voluntary part of the childcare register</t>
  </si>
  <si>
    <t>Childcare on non-domestic premisesShropshireBehaviour and attitudes</t>
  </si>
  <si>
    <t>Childcare on non-domestic premisesShropshireEffectiveness of leadership and Management</t>
  </si>
  <si>
    <t>Childcare on non-domestic premisesShropshireOutcomes for children</t>
  </si>
  <si>
    <t>Childcare on non-domestic premisesShropshireOverall effectiveness: The quality and standards of the provision</t>
  </si>
  <si>
    <t>Childcare on non-domestic premisesShropshirePersonal development</t>
  </si>
  <si>
    <t>Childcare on non-domestic premisesShropshirePersonal development, behaviour and welfare</t>
  </si>
  <si>
    <t>Childcare on non-domestic premisesShropshireQuality of education</t>
  </si>
  <si>
    <t>Childcare on non-domestic premisesShropshireQuality of teaching, learning and assessment</t>
  </si>
  <si>
    <t>Childcare on non-domestic premisesShropshireRequirements of the compulsory part of the childcare register</t>
  </si>
  <si>
    <t>Childcare on non-domestic premisesShropshireRequirements of the voluntary part of the childcare register</t>
  </si>
  <si>
    <t>Childcare on non-domestic premisesSloughBehaviour and attitudes</t>
  </si>
  <si>
    <t>Childcare on non-domestic premisesSloughEffectiveness of leadership and Management</t>
  </si>
  <si>
    <t>Childcare on non-domestic premisesSloughOutcomes for children</t>
  </si>
  <si>
    <t>Childcare on non-domestic premisesSloughOverall effectiveness: The quality and standards of the provision</t>
  </si>
  <si>
    <t>Childcare on non-domestic premisesSloughPersonal development</t>
  </si>
  <si>
    <t>Childcare on non-domestic premisesSloughPersonal development, behaviour and welfare</t>
  </si>
  <si>
    <t>Childcare on non-domestic premisesSloughQuality of education</t>
  </si>
  <si>
    <t>Childcare on non-domestic premisesSloughQuality of teaching, learning and assessment</t>
  </si>
  <si>
    <t>Childcare on non-domestic premisesSloughRequirements of the compulsory part of the childcare register</t>
  </si>
  <si>
    <t>Childcare on non-domestic premisesSloughRequirements of the voluntary part of the childcare register</t>
  </si>
  <si>
    <t>Childcare on non-domestic premisesSolihullBehaviour and attitudes</t>
  </si>
  <si>
    <t>Childcare on non-domestic premisesSolihullEffectiveness of leadership and Management</t>
  </si>
  <si>
    <t>Childcare on non-domestic premisesSolihullOutcomes for children</t>
  </si>
  <si>
    <t>Childcare on non-domestic premisesSolihullOverall effectiveness: The quality and standards of the provision</t>
  </si>
  <si>
    <t>Childcare on non-domestic premisesSolihullPersonal development</t>
  </si>
  <si>
    <t>Childcare on non-domestic premisesSolihullPersonal development, behaviour and welfare</t>
  </si>
  <si>
    <t>Childcare on non-domestic premisesSolihullQuality of education</t>
  </si>
  <si>
    <t>Childcare on non-domestic premisesSolihullQuality of teaching, learning and assessment</t>
  </si>
  <si>
    <t>Childcare on non-domestic premisesSolihullRequirements of the compulsory part of the childcare register</t>
  </si>
  <si>
    <t>Childcare on non-domestic premisesSolihullRequirements of the voluntary part of the childcare register</t>
  </si>
  <si>
    <t>Childcare on non-domestic premisesSomersetBehaviour and attitudes</t>
  </si>
  <si>
    <t>Childcare on non-domestic premisesSomersetEffectiveness of leadership and Management</t>
  </si>
  <si>
    <t>Childcare on non-domestic premisesSomersetOutcomes for children</t>
  </si>
  <si>
    <t>Childcare on non-domestic premisesSomersetOverall effectiveness: The quality and standards of the provision</t>
  </si>
  <si>
    <t>Childcare on non-domestic premisesSomersetPersonal development</t>
  </si>
  <si>
    <t>Childcare on non-domestic premisesSomersetPersonal development, behaviour and welfare</t>
  </si>
  <si>
    <t>Childcare on non-domestic premisesSomersetQuality of education</t>
  </si>
  <si>
    <t>Childcare on non-domestic premisesSomersetQuality of teaching, learning and assessment</t>
  </si>
  <si>
    <t>Childcare on non-domestic premisesSomersetRequirements of the compulsory part of the childcare register</t>
  </si>
  <si>
    <t>Childcare on non-domestic premisesSomersetRequirements of the voluntary part of the childcare register</t>
  </si>
  <si>
    <t>Childcare on non-domestic premisesSouth GloucestershireBehaviour and attitudes</t>
  </si>
  <si>
    <t>Childcare on non-domestic premisesSouth GloucestershireEffectiveness of leadership and Management</t>
  </si>
  <si>
    <t>Childcare on non-domestic premisesSouth GloucestershireOutcomes for children</t>
  </si>
  <si>
    <t>Childcare on non-domestic premisesSouth GloucestershireOverall effectiveness: The quality and standards of the provision</t>
  </si>
  <si>
    <t>Childcare on non-domestic premisesSouth GloucestershirePersonal development</t>
  </si>
  <si>
    <t>Childcare on non-domestic premisesSouth GloucestershirePersonal development, behaviour and welfare</t>
  </si>
  <si>
    <t>Childcare on non-domestic premisesSouth GloucestershireQuality of education</t>
  </si>
  <si>
    <t>Childcare on non-domestic premisesSouth GloucestershireQuality of teaching, learning and assessment</t>
  </si>
  <si>
    <t>Childcare on non-domestic premisesSouth GloucestershireRequirements of the compulsory part of the childcare register</t>
  </si>
  <si>
    <t>Childcare on non-domestic premisesSouth GloucestershireRequirements of the voluntary part of the childcare register</t>
  </si>
  <si>
    <t>Childcare on non-domestic premisesSouth TynesideBehaviour and attitudes</t>
  </si>
  <si>
    <t>Childcare on non-domestic premisesSouth TynesideEffectiveness of leadership and Management</t>
  </si>
  <si>
    <t>Childcare on non-domestic premisesSouth TynesideOutcomes for children</t>
  </si>
  <si>
    <t>Childcare on non-domestic premisesSouth TynesideOverall effectiveness: The quality and standards of the provision</t>
  </si>
  <si>
    <t>Childcare on non-domestic premisesSouth TynesidePersonal development</t>
  </si>
  <si>
    <t>Childcare on non-domestic premisesSouth TynesidePersonal development, behaviour and welfare</t>
  </si>
  <si>
    <t>Childcare on non-domestic premisesSouth TynesideQuality of education</t>
  </si>
  <si>
    <t>Childcare on non-domestic premisesSouth TynesideQuality of teaching, learning and assessment</t>
  </si>
  <si>
    <t>Childcare on non-domestic premisesSouth TynesideRequirements of the compulsory part of the childcare register</t>
  </si>
  <si>
    <t>Childcare on non-domestic premisesSouth TynesideRequirements of the voluntary part of the childcare register</t>
  </si>
  <si>
    <t>Childcare on non-domestic premisesSouthamptonBehaviour and attitudes</t>
  </si>
  <si>
    <t>Childcare on non-domestic premisesSouthamptonEffectiveness of leadership and Management</t>
  </si>
  <si>
    <t>Childcare on non-domestic premisesSouthamptonOutcomes for children</t>
  </si>
  <si>
    <t>Childcare on non-domestic premisesSouthamptonOverall effectiveness: The quality and standards of the provision</t>
  </si>
  <si>
    <t>Childcare on non-domestic premisesSouthamptonPersonal development</t>
  </si>
  <si>
    <t>Childcare on non-domestic premisesSouthamptonPersonal development, behaviour and welfare</t>
  </si>
  <si>
    <t>Childcare on non-domestic premisesSouthamptonQuality of education</t>
  </si>
  <si>
    <t>Childcare on non-domestic premisesSouthamptonQuality of teaching, learning and assessment</t>
  </si>
  <si>
    <t>Childcare on non-domestic premisesSouthamptonRequirements of the compulsory part of the childcare register</t>
  </si>
  <si>
    <t>Childcare on non-domestic premisesSouthamptonRequirements of the voluntary part of the childcare register</t>
  </si>
  <si>
    <t>Childcare on non-domestic premisesSouthend on SeaBehaviour and attitudes</t>
  </si>
  <si>
    <t>Childcare on non-domestic premisesSouthend on SeaEffectiveness of leadership and Management</t>
  </si>
  <si>
    <t>Childcare on non-domestic premisesSouthend on SeaOutcomes for children</t>
  </si>
  <si>
    <t>Childcare on non-domestic premisesSouthend on SeaOverall effectiveness: The quality and standards of the provision</t>
  </si>
  <si>
    <t>Childcare on non-domestic premisesSouthend on SeaPersonal development</t>
  </si>
  <si>
    <t>Childcare on non-domestic premisesSouthend on SeaPersonal development, behaviour and welfare</t>
  </si>
  <si>
    <t>Childcare on non-domestic premisesSouthend on SeaQuality of education</t>
  </si>
  <si>
    <t>Childcare on non-domestic premisesSouthend on SeaQuality of teaching, learning and assessment</t>
  </si>
  <si>
    <t>Childcare on non-domestic premisesSouthend on SeaRequirements of the compulsory part of the childcare register</t>
  </si>
  <si>
    <t>Childcare on non-domestic premisesSouthend on SeaRequirements of the voluntary part of the childcare register</t>
  </si>
  <si>
    <t>Childcare on non-domestic premisesSouthwarkBehaviour and attitudes</t>
  </si>
  <si>
    <t>Childcare on non-domestic premisesSouthwarkEffectiveness of leadership and Management</t>
  </si>
  <si>
    <t>Childcare on non-domestic premisesSouthwarkOutcomes for children</t>
  </si>
  <si>
    <t>Childcare on non-domestic premisesSouthwarkOverall effectiveness: The quality and standards of the provision</t>
  </si>
  <si>
    <t>Childcare on non-domestic premisesSouthwarkPersonal development</t>
  </si>
  <si>
    <t>Childcare on non-domestic premisesSouthwarkPersonal development, behaviour and welfare</t>
  </si>
  <si>
    <t>Childcare on non-domestic premisesSouthwarkQuality of education</t>
  </si>
  <si>
    <t>Childcare on non-domestic premisesSouthwarkQuality of teaching, learning and assessment</t>
  </si>
  <si>
    <t>Childcare on non-domestic premisesSouthwarkRequirements of the compulsory part of the childcare register</t>
  </si>
  <si>
    <t>Childcare on non-domestic premisesSouthwarkRequirements of the voluntary part of the childcare register</t>
  </si>
  <si>
    <t>Childcare on non-domestic premisesSt HelensBehaviour and attitudes</t>
  </si>
  <si>
    <t>Childcare on non-domestic premisesSt HelensEffectiveness of leadership and Management</t>
  </si>
  <si>
    <t>Childcare on non-domestic premisesSt HelensOutcomes for children</t>
  </si>
  <si>
    <t>Childcare on non-domestic premisesSt HelensOverall effectiveness: The quality and standards of the provision</t>
  </si>
  <si>
    <t>Childcare on non-domestic premisesSt HelensPersonal development</t>
  </si>
  <si>
    <t>Childcare on non-domestic premisesSt HelensPersonal development, behaviour and welfare</t>
  </si>
  <si>
    <t>Childcare on non-domestic premisesSt HelensQuality of education</t>
  </si>
  <si>
    <t>Childcare on non-domestic premisesSt HelensQuality of teaching, learning and assessment</t>
  </si>
  <si>
    <t>Childcare on non-domestic premisesSt HelensRequirements of the compulsory part of the childcare register</t>
  </si>
  <si>
    <t>Childcare on non-domestic premisesSt HelensRequirements of the voluntary part of the childcare register</t>
  </si>
  <si>
    <t>Childcare on non-domestic premisesStaffordshireBehaviour and attitudes</t>
  </si>
  <si>
    <t>Childcare on non-domestic premisesStaffordshireEffectiveness of leadership and Management</t>
  </si>
  <si>
    <t>Childcare on non-domestic premisesStaffordshireOutcomes for children</t>
  </si>
  <si>
    <t>Childcare on non-domestic premisesStaffordshireOverall effectiveness: The quality and standards of the provision</t>
  </si>
  <si>
    <t>Childcare on non-domestic premisesStaffordshirePersonal development</t>
  </si>
  <si>
    <t>Childcare on non-domestic premisesStaffordshirePersonal development, behaviour and welfare</t>
  </si>
  <si>
    <t>Childcare on non-domestic premisesStaffordshireQuality of education</t>
  </si>
  <si>
    <t>Childcare on non-domestic premisesStaffordshireQuality of teaching, learning and assessment</t>
  </si>
  <si>
    <t>Childcare on non-domestic premisesStaffordshireRequirements of the compulsory part of the childcare register</t>
  </si>
  <si>
    <t>Childcare on non-domestic premisesStaffordshireRequirements of the voluntary part of the childcare register</t>
  </si>
  <si>
    <t>Childcare on non-domestic premisesStockportBehaviour and attitudes</t>
  </si>
  <si>
    <t>Childcare on non-domestic premisesStockportEffectiveness of leadership and Management</t>
  </si>
  <si>
    <t>Childcare on non-domestic premisesStockportOutcomes for children</t>
  </si>
  <si>
    <t>Childcare on non-domestic premisesStockportOverall effectiveness: The quality and standards of the provision</t>
  </si>
  <si>
    <t>Childcare on non-domestic premisesStockportPersonal development</t>
  </si>
  <si>
    <t>Childcare on non-domestic premisesStockportPersonal development, behaviour and welfare</t>
  </si>
  <si>
    <t>Childcare on non-domestic premisesStockportQuality of education</t>
  </si>
  <si>
    <t>Childcare on non-domestic premisesStockportQuality of teaching, learning and assessment</t>
  </si>
  <si>
    <t>Childcare on non-domestic premisesStockportRequirements of the compulsory part of the childcare register</t>
  </si>
  <si>
    <t>Childcare on non-domestic premisesStockportRequirements of the voluntary part of the childcare register</t>
  </si>
  <si>
    <t>Childcare on non-domestic premisesStockton-on-TeesBehaviour and attitudes</t>
  </si>
  <si>
    <t>Childcare on non-domestic premisesStockton-on-TeesEffectiveness of leadership and Management</t>
  </si>
  <si>
    <t>Childcare on non-domestic premisesStockton-on-TeesOutcomes for children</t>
  </si>
  <si>
    <t>Childcare on non-domestic premisesStockton-on-TeesOverall effectiveness: The quality and standards of the provision</t>
  </si>
  <si>
    <t>Childcare on non-domestic premisesStockton-on-TeesPersonal development</t>
  </si>
  <si>
    <t>Childcare on non-domestic premisesStockton-on-TeesPersonal development, behaviour and welfare</t>
  </si>
  <si>
    <t>Childcare on non-domestic premisesStockton-on-TeesQuality of education</t>
  </si>
  <si>
    <t>Childcare on non-domestic premisesStockton-on-TeesQuality of teaching, learning and assessment</t>
  </si>
  <si>
    <t>Childcare on non-domestic premisesStockton-on-TeesRequirements of the compulsory part of the childcare register</t>
  </si>
  <si>
    <t>Childcare on non-domestic premisesStockton-on-TeesRequirements of the voluntary part of the childcare register</t>
  </si>
  <si>
    <t>Childcare on non-domestic premisesStoke-on-TrentBehaviour and attitudes</t>
  </si>
  <si>
    <t>Childcare on non-domestic premisesStoke-on-TrentEffectiveness of leadership and Management</t>
  </si>
  <si>
    <t>Childcare on non-domestic premisesStoke-on-TrentOutcomes for children</t>
  </si>
  <si>
    <t>Childcare on non-domestic premisesStoke-on-TrentOverall effectiveness: The quality and standards of the provision</t>
  </si>
  <si>
    <t>Childcare on non-domestic premisesStoke-on-TrentPersonal development</t>
  </si>
  <si>
    <t>Childcare on non-domestic premisesStoke-on-TrentPersonal development, behaviour and welfare</t>
  </si>
  <si>
    <t>Childcare on non-domestic premisesStoke-on-TrentQuality of education</t>
  </si>
  <si>
    <t>Childcare on non-domestic premisesStoke-on-TrentQuality of teaching, learning and assessment</t>
  </si>
  <si>
    <t>Childcare on non-domestic premisesStoke-on-TrentRequirements of the compulsory part of the childcare register</t>
  </si>
  <si>
    <t>Childcare on non-domestic premisesStoke-on-TrentRequirements of the voluntary part of the childcare register</t>
  </si>
  <si>
    <t>Childcare on non-domestic premisesSuffolkBehaviour and attitudes</t>
  </si>
  <si>
    <t>Childcare on non-domestic premisesSuffolkEffectiveness of leadership and Management</t>
  </si>
  <si>
    <t>Childcare on non-domestic premisesSuffolkOutcomes for children</t>
  </si>
  <si>
    <t>Childcare on non-domestic premisesSuffolkOverall effectiveness: The quality and standards of the provision</t>
  </si>
  <si>
    <t>Childcare on non-domestic premisesSuffolkPersonal development</t>
  </si>
  <si>
    <t>Childcare on non-domestic premisesSuffolkPersonal development, behaviour and welfare</t>
  </si>
  <si>
    <t>Childcare on non-domestic premisesSuffolkQuality of education</t>
  </si>
  <si>
    <t>Childcare on non-domestic premisesSuffolkQuality of teaching, learning and assessment</t>
  </si>
  <si>
    <t>Childcare on non-domestic premisesSuffolkRequirements of the compulsory part of the childcare register</t>
  </si>
  <si>
    <t>Childcare on non-domestic premisesSuffolkRequirements of the voluntary part of the childcare register</t>
  </si>
  <si>
    <t>Childcare on non-domestic premisesSunderlandBehaviour and attitudes</t>
  </si>
  <si>
    <t>Childcare on non-domestic premisesSunderlandEffectiveness of leadership and Management</t>
  </si>
  <si>
    <t>Childcare on non-domestic premisesSunderlandOutcomes for children</t>
  </si>
  <si>
    <t>Childcare on non-domestic premisesSunderlandOverall effectiveness: The quality and standards of the provision</t>
  </si>
  <si>
    <t>Childcare on non-domestic premisesSunderlandPersonal development</t>
  </si>
  <si>
    <t>Childcare on non-domestic premisesSunderlandPersonal development, behaviour and welfare</t>
  </si>
  <si>
    <t>Childcare on non-domestic premisesSunderlandQuality of education</t>
  </si>
  <si>
    <t>Childcare on non-domestic premisesSunderlandQuality of teaching, learning and assessment</t>
  </si>
  <si>
    <t>Childcare on non-domestic premisesSunderlandRequirements of the compulsory part of the childcare register</t>
  </si>
  <si>
    <t>Childcare on non-domestic premisesSunderlandRequirements of the voluntary part of the childcare register</t>
  </si>
  <si>
    <t>Childcare on non-domestic premisesSurreyBehaviour and attitudes</t>
  </si>
  <si>
    <t>Childcare on non-domestic premisesSurreyEffectiveness of leadership and Management</t>
  </si>
  <si>
    <t>Childcare on non-domestic premisesSurreyOutcomes for children</t>
  </si>
  <si>
    <t>Childcare on non-domestic premisesSurreyOverall effectiveness: The quality and standards of the provision</t>
  </si>
  <si>
    <t>Childcare on non-domestic premisesSurreyPersonal development</t>
  </si>
  <si>
    <t>Childcare on non-domestic premisesSurreyPersonal development, behaviour and welfare</t>
  </si>
  <si>
    <t>Childcare on non-domestic premisesSurreyQuality of education</t>
  </si>
  <si>
    <t>Childcare on non-domestic premisesSurreyQuality of teaching, learning and assessment</t>
  </si>
  <si>
    <t>Childcare on non-domestic premisesSurreyRequirements of the compulsory part of the childcare register</t>
  </si>
  <si>
    <t>Childcare on non-domestic premisesSurreyRequirements of the voluntary part of the childcare register</t>
  </si>
  <si>
    <t>Childcare on non-domestic premisesSuttonBehaviour and attitudes</t>
  </si>
  <si>
    <t>Childcare on non-domestic premisesSuttonEffectiveness of leadership and Management</t>
  </si>
  <si>
    <t>Childcare on non-domestic premisesSuttonOutcomes for children</t>
  </si>
  <si>
    <t>Childcare on non-domestic premisesSuttonOverall effectiveness: The quality and standards of the provision</t>
  </si>
  <si>
    <t>Childcare on non-domestic premisesSuttonPersonal development</t>
  </si>
  <si>
    <t>Childcare on non-domestic premisesSuttonPersonal development, behaviour and welfare</t>
  </si>
  <si>
    <t>Childcare on non-domestic premisesSuttonQuality of education</t>
  </si>
  <si>
    <t>Childcare on non-domestic premisesSuttonQuality of teaching, learning and assessment</t>
  </si>
  <si>
    <t>Childcare on non-domestic premisesSuttonRequirements of the compulsory part of the childcare register</t>
  </si>
  <si>
    <t>Childcare on non-domestic premisesSuttonRequirements of the voluntary part of the childcare register</t>
  </si>
  <si>
    <t>Childcare on non-domestic premisesSwindonBehaviour and attitudes</t>
  </si>
  <si>
    <t>Childcare on non-domestic premisesSwindonEffectiveness of leadership and Management</t>
  </si>
  <si>
    <t>Childcare on non-domestic premisesSwindonOutcomes for children</t>
  </si>
  <si>
    <t>Childcare on non-domestic premisesSwindonOverall effectiveness: The quality and standards of the provision</t>
  </si>
  <si>
    <t>Childcare on non-domestic premisesSwindonPersonal development</t>
  </si>
  <si>
    <t>Childcare on non-domestic premisesSwindonPersonal development, behaviour and welfare</t>
  </si>
  <si>
    <t>Childcare on non-domestic premisesSwindonQuality of education</t>
  </si>
  <si>
    <t>Childcare on non-domestic premisesSwindonQuality of teaching, learning and assessment</t>
  </si>
  <si>
    <t>Childcare on non-domestic premisesSwindonRequirements of the compulsory part of the childcare register</t>
  </si>
  <si>
    <t>Childcare on non-domestic premisesSwindonRequirements of the voluntary part of the childcare register</t>
  </si>
  <si>
    <t>Childcare on non-domestic premisesTamesideBehaviour and attitudes</t>
  </si>
  <si>
    <t>Childcare on non-domestic premisesTamesideEffectiveness of leadership and Management</t>
  </si>
  <si>
    <t>Childcare on non-domestic premisesTamesideOutcomes for children</t>
  </si>
  <si>
    <t>Childcare on non-domestic premisesTamesideOverall effectiveness: The quality and standards of the provision</t>
  </si>
  <si>
    <t>Childcare on non-domestic premisesTamesidePersonal development</t>
  </si>
  <si>
    <t>Childcare on non-domestic premisesTamesidePersonal development, behaviour and welfare</t>
  </si>
  <si>
    <t>Childcare on non-domestic premisesTamesideQuality of education</t>
  </si>
  <si>
    <t>Childcare on non-domestic premisesTamesideQuality of teaching, learning and assessment</t>
  </si>
  <si>
    <t>Childcare on non-domestic premisesTamesideRequirements of the compulsory part of the childcare register</t>
  </si>
  <si>
    <t>Childcare on non-domestic premisesTamesideRequirements of the voluntary part of the childcare register</t>
  </si>
  <si>
    <t>Childcare on non-domestic premisesTelford and WrekinBehaviour and attitudes</t>
  </si>
  <si>
    <t>Childcare on non-domestic premisesTelford and WrekinEffectiveness of leadership and Management</t>
  </si>
  <si>
    <t>Childcare on non-domestic premisesTelford and WrekinOutcomes for children</t>
  </si>
  <si>
    <t>Childcare on non-domestic premisesTelford and WrekinOverall effectiveness: The quality and standards of the provision</t>
  </si>
  <si>
    <t>Childcare on non-domestic premisesTelford and WrekinPersonal development</t>
  </si>
  <si>
    <t>Childcare on non-domestic premisesTelford and WrekinPersonal development, behaviour and welfare</t>
  </si>
  <si>
    <t>Childcare on non-domestic premisesTelford and WrekinQuality of education</t>
  </si>
  <si>
    <t>Childcare on non-domestic premisesTelford and WrekinQuality of teaching, learning and assessment</t>
  </si>
  <si>
    <t>Childcare on non-domestic premisesTelford and WrekinRequirements of the compulsory part of the childcare register</t>
  </si>
  <si>
    <t>Childcare on non-domestic premisesTelford and WrekinRequirements of the voluntary part of the childcare register</t>
  </si>
  <si>
    <t>Childcare on non-domestic premisesThurrockBehaviour and attitudes</t>
  </si>
  <si>
    <t>Childcare on non-domestic premisesThurrockEffectiveness of leadership and Management</t>
  </si>
  <si>
    <t>Childcare on non-domestic premisesThurrockOutcomes for children</t>
  </si>
  <si>
    <t>Childcare on non-domestic premisesThurrockOverall effectiveness: The quality and standards of the provision</t>
  </si>
  <si>
    <t>Childcare on non-domestic premisesThurrockPersonal development</t>
  </si>
  <si>
    <t>Childcare on non-domestic premisesThurrockPersonal development, behaviour and welfare</t>
  </si>
  <si>
    <t>Childcare on non-domestic premisesThurrockQuality of education</t>
  </si>
  <si>
    <t>Childcare on non-domestic premisesThurrockQuality of teaching, learning and assessment</t>
  </si>
  <si>
    <t>Childcare on non-domestic premisesThurrockRequirements of the compulsory part of the childcare register</t>
  </si>
  <si>
    <t>Childcare on non-domestic premisesThurrockRequirements of the voluntary part of the childcare register</t>
  </si>
  <si>
    <t>Childcare on non-domestic premisesTorbayBehaviour and attitudes</t>
  </si>
  <si>
    <t>Childcare on non-domestic premisesTorbayEffectiveness of leadership and Management</t>
  </si>
  <si>
    <t>Childcare on non-domestic premisesTorbayOutcomes for children</t>
  </si>
  <si>
    <t>Childcare on non-domestic premisesTorbayOverall effectiveness: The quality and standards of the provision</t>
  </si>
  <si>
    <t>Childcare on non-domestic premisesTorbayPersonal development</t>
  </si>
  <si>
    <t>Childcare on non-domestic premisesTorbayPersonal development, behaviour and welfare</t>
  </si>
  <si>
    <t>Childcare on non-domestic premisesTorbayQuality of education</t>
  </si>
  <si>
    <t>Childcare on non-domestic premisesTorbayQuality of teaching, learning and assessment</t>
  </si>
  <si>
    <t>Childcare on non-domestic premisesTorbayRequirements of the compulsory part of the childcare register</t>
  </si>
  <si>
    <t>Childcare on non-domestic premisesTorbayRequirements of the voluntary part of the childcare register</t>
  </si>
  <si>
    <t>Childcare on non-domestic premisesTower HamletsBehaviour and attitudes</t>
  </si>
  <si>
    <t>Childcare on non-domestic premisesTower HamletsEffectiveness of leadership and Management</t>
  </si>
  <si>
    <t>Childcare on non-domestic premisesTower HamletsOutcomes for children</t>
  </si>
  <si>
    <t>Childcare on non-domestic premisesTower HamletsOverall effectiveness: The quality and standards of the provision</t>
  </si>
  <si>
    <t>Childcare on non-domestic premisesTower HamletsPersonal development</t>
  </si>
  <si>
    <t>Childcare on non-domestic premisesTower HamletsPersonal development, behaviour and welfare</t>
  </si>
  <si>
    <t>Childcare on non-domestic premisesTower HamletsQuality of education</t>
  </si>
  <si>
    <t>Childcare on non-domestic premisesTower HamletsQuality of teaching, learning and assessment</t>
  </si>
  <si>
    <t>Childcare on non-domestic premisesTower HamletsRequirements of the compulsory part of the childcare register</t>
  </si>
  <si>
    <t>Childcare on non-domestic premisesTower HamletsRequirements of the voluntary part of the childcare register</t>
  </si>
  <si>
    <t>Childcare on non-domestic premisesTraffordBehaviour and attitudes</t>
  </si>
  <si>
    <t>Childcare on non-domestic premisesTraffordEffectiveness of leadership and Management</t>
  </si>
  <si>
    <t>Childcare on non-domestic premisesTraffordOutcomes for children</t>
  </si>
  <si>
    <t>Childcare on non-domestic premisesTraffordOverall effectiveness: The quality and standards of the provision</t>
  </si>
  <si>
    <t>Childcare on non-domestic premisesTraffordPersonal development</t>
  </si>
  <si>
    <t>Childcare on non-domestic premisesTraffordPersonal development, behaviour and welfare</t>
  </si>
  <si>
    <t>Childcare on non-domestic premisesTraffordQuality of education</t>
  </si>
  <si>
    <t>Childcare on non-domestic premisesTraffordQuality of teaching, learning and assessment</t>
  </si>
  <si>
    <t>Childcare on non-domestic premisesTraffordRequirements of the compulsory part of the childcare register</t>
  </si>
  <si>
    <t>Childcare on non-domestic premisesTraffordRequirements of the voluntary part of the childcare register</t>
  </si>
  <si>
    <t>Childcare on non-domestic premisesWakefieldBehaviour and attitudes</t>
  </si>
  <si>
    <t>Childcare on non-domestic premisesWakefieldEffectiveness of leadership and Management</t>
  </si>
  <si>
    <t>Childcare on non-domestic premisesWakefieldOutcomes for children</t>
  </si>
  <si>
    <t>Childcare on non-domestic premisesWakefieldOverall effectiveness: The quality and standards of the provision</t>
  </si>
  <si>
    <t>Childcare on non-domestic premisesWakefieldPersonal development</t>
  </si>
  <si>
    <t>Childcare on non-domestic premisesWakefieldPersonal development, behaviour and welfare</t>
  </si>
  <si>
    <t>Childcare on non-domestic premisesWakefieldQuality of education</t>
  </si>
  <si>
    <t>Childcare on non-domestic premisesWakefieldQuality of teaching, learning and assessment</t>
  </si>
  <si>
    <t>Childcare on non-domestic premisesWakefieldRequirements of the compulsory part of the childcare register</t>
  </si>
  <si>
    <t>Childcare on non-domestic premisesWakefieldRequirements of the voluntary part of the childcare register</t>
  </si>
  <si>
    <t>Childcare on non-domestic premisesWalsallBehaviour and attitudes</t>
  </si>
  <si>
    <t>Childcare on non-domestic premisesWalsallEffectiveness of leadership and Management</t>
  </si>
  <si>
    <t>Childcare on non-domestic premisesWalsallOutcomes for children</t>
  </si>
  <si>
    <t>Childcare on non-domestic premisesWalsallOverall effectiveness: The quality and standards of the provision</t>
  </si>
  <si>
    <t>Childcare on non-domestic premisesWalsallPersonal development</t>
  </si>
  <si>
    <t>Childcare on non-domestic premisesWalsallPersonal development, behaviour and welfare</t>
  </si>
  <si>
    <t>Childcare on non-domestic premisesWalsallQuality of education</t>
  </si>
  <si>
    <t>Childcare on non-domestic premisesWalsallQuality of teaching, learning and assessment</t>
  </si>
  <si>
    <t>Childcare on non-domestic premisesWalsallRequirements of the compulsory part of the childcare register</t>
  </si>
  <si>
    <t>Childcare on non-domestic premisesWalsallRequirements of the voluntary part of the childcare register</t>
  </si>
  <si>
    <t>Childcare on non-domestic premisesWaltham ForestBehaviour and attitudes</t>
  </si>
  <si>
    <t>Childcare on non-domestic premisesWaltham ForestEffectiveness of leadership and Management</t>
  </si>
  <si>
    <t>Childcare on non-domestic premisesWaltham ForestOutcomes for children</t>
  </si>
  <si>
    <t>Childcare on non-domestic premisesWaltham ForestOverall effectiveness: The quality and standards of the provision</t>
  </si>
  <si>
    <t>Childcare on non-domestic premisesWaltham ForestPersonal development</t>
  </si>
  <si>
    <t>Childcare on non-domestic premisesWaltham ForestPersonal development, behaviour and welfare</t>
  </si>
  <si>
    <t>Childcare on non-domestic premisesWaltham ForestQuality of education</t>
  </si>
  <si>
    <t>Childcare on non-domestic premisesWaltham ForestQuality of teaching, learning and assessment</t>
  </si>
  <si>
    <t>Childcare on non-domestic premisesWaltham ForestRequirements of the compulsory part of the childcare register</t>
  </si>
  <si>
    <t>Childcare on non-domestic premisesWaltham ForestRequirements of the voluntary part of the childcare register</t>
  </si>
  <si>
    <t>Childcare on non-domestic premisesWandsworthBehaviour and attitudes</t>
  </si>
  <si>
    <t>Childcare on non-domestic premisesWandsworthEffectiveness of leadership and Management</t>
  </si>
  <si>
    <t>Childcare on non-domestic premisesWandsworthOutcomes for children</t>
  </si>
  <si>
    <t>Childcare on non-domestic premisesWandsworthOverall effectiveness: The quality and standards of the provision</t>
  </si>
  <si>
    <t>Childcare on non-domestic premisesWandsworthPersonal development</t>
  </si>
  <si>
    <t>Childcare on non-domestic premisesWandsworthPersonal development, behaviour and welfare</t>
  </si>
  <si>
    <t>Childcare on non-domestic premisesWandsworthQuality of education</t>
  </si>
  <si>
    <t>Childcare on non-domestic premisesWandsworthQuality of teaching, learning and assessment</t>
  </si>
  <si>
    <t>Childcare on non-domestic premisesWandsworthRequirements of the compulsory part of the childcare register</t>
  </si>
  <si>
    <t>Childcare on non-domestic premisesWandsworthRequirements of the voluntary part of the childcare register</t>
  </si>
  <si>
    <t>Childcare on non-domestic premisesWarringtonBehaviour and attitudes</t>
  </si>
  <si>
    <t>Childcare on non-domestic premisesWarringtonEffectiveness of leadership and Management</t>
  </si>
  <si>
    <t>Childcare on non-domestic premisesWarringtonOutcomes for children</t>
  </si>
  <si>
    <t>Childcare on non-domestic premisesWarringtonOverall effectiveness: The quality and standards of the provision</t>
  </si>
  <si>
    <t>Childcare on non-domestic premisesWarringtonPersonal development</t>
  </si>
  <si>
    <t>Childcare on non-domestic premisesWarringtonPersonal development, behaviour and welfare</t>
  </si>
  <si>
    <t>Childcare on non-domestic premisesWarringtonQuality of education</t>
  </si>
  <si>
    <t>Childcare on non-domestic premisesWarringtonQuality of teaching, learning and assessment</t>
  </si>
  <si>
    <t>Childcare on non-domestic premisesWarringtonRequirements of the compulsory part of the childcare register</t>
  </si>
  <si>
    <t>Childcare on non-domestic premisesWarringtonRequirements of the voluntary part of the childcare register</t>
  </si>
  <si>
    <t>Childcare on non-domestic premisesWarwickshireBehaviour and attitudes</t>
  </si>
  <si>
    <t>Childcare on non-domestic premisesWarwickshireEffectiveness of leadership and Management</t>
  </si>
  <si>
    <t>Childcare on non-domestic premisesWarwickshireOutcomes for children</t>
  </si>
  <si>
    <t>Childcare on non-domestic premisesWarwickshireOverall effectiveness: The quality and standards of the provision</t>
  </si>
  <si>
    <t>Childcare on non-domestic premisesWarwickshirePersonal development</t>
  </si>
  <si>
    <t>Childcare on non-domestic premisesWarwickshirePersonal development, behaviour and welfare</t>
  </si>
  <si>
    <t>Childcare on non-domestic premisesWarwickshireQuality of education</t>
  </si>
  <si>
    <t>Childcare on non-domestic premisesWarwickshireQuality of teaching, learning and assessment</t>
  </si>
  <si>
    <t>Childcare on non-domestic premisesWarwickshireRequirements of the compulsory part of the childcare register</t>
  </si>
  <si>
    <t>Childcare on non-domestic premisesWarwickshireRequirements of the voluntary part of the childcare register</t>
  </si>
  <si>
    <t>Childcare on non-domestic premisesWest BerkshireBehaviour and attitudes</t>
  </si>
  <si>
    <t>Childcare on non-domestic premisesWest BerkshireEffectiveness of leadership and Management</t>
  </si>
  <si>
    <t>Childcare on non-domestic premisesWest BerkshireOutcomes for children</t>
  </si>
  <si>
    <t>Childcare on non-domestic premisesWest BerkshireOverall effectiveness: The quality and standards of the provision</t>
  </si>
  <si>
    <t>Childcare on non-domestic premisesWest BerkshirePersonal development</t>
  </si>
  <si>
    <t>Childcare on non-domestic premisesWest BerkshirePersonal development, behaviour and welfare</t>
  </si>
  <si>
    <t>Childcare on non-domestic premisesWest BerkshireQuality of education</t>
  </si>
  <si>
    <t>Childcare on non-domestic premisesWest BerkshireQuality of teaching, learning and assessment</t>
  </si>
  <si>
    <t>Childcare on non-domestic premisesWest BerkshireRequirements of the compulsory part of the childcare register</t>
  </si>
  <si>
    <t>Childcare on non-domestic premisesWest BerkshireRequirements of the voluntary part of the childcare register</t>
  </si>
  <si>
    <t>Childcare on non-domestic premisesWest NorthamptonshireBehaviour and attitudes</t>
  </si>
  <si>
    <t>Childcare on non-domestic premisesWest NorthamptonshireEffectiveness of leadership and Management</t>
  </si>
  <si>
    <t>Childcare on non-domestic premisesWest NorthamptonshireOutcomes for children</t>
  </si>
  <si>
    <t>Childcare on non-domestic premisesWest NorthamptonshireOverall effectiveness: The quality and standards of the provision</t>
  </si>
  <si>
    <t>Childcare on non-domestic premisesWest NorthamptonshirePersonal development</t>
  </si>
  <si>
    <t>Childcare on non-domestic premisesWest NorthamptonshirePersonal development, behaviour and welfare</t>
  </si>
  <si>
    <t>Childcare on non-domestic premisesWest NorthamptonshireQuality of education</t>
  </si>
  <si>
    <t>Childcare on non-domestic premisesWest NorthamptonshireQuality of teaching, learning and assessment</t>
  </si>
  <si>
    <t>Childcare on non-domestic premisesWest NorthamptonshireRequirements of the compulsory part of the childcare register</t>
  </si>
  <si>
    <t>Childcare on non-domestic premisesWest NorthamptonshireRequirements of the voluntary part of the childcare register</t>
  </si>
  <si>
    <t>Childcare on non-domestic premisesWest SussexBehaviour and attitudes</t>
  </si>
  <si>
    <t>Childcare on non-domestic premisesWest SussexEffectiveness of leadership and Management</t>
  </si>
  <si>
    <t>Childcare on non-domestic premisesWest SussexOutcomes for children</t>
  </si>
  <si>
    <t>Childcare on non-domestic premisesWest SussexOverall effectiveness: The quality and standards of the provision</t>
  </si>
  <si>
    <t>Childcare on non-domestic premisesWest SussexPersonal development</t>
  </si>
  <si>
    <t>Childcare on non-domestic premisesWest SussexPersonal development, behaviour and welfare</t>
  </si>
  <si>
    <t>Childcare on non-domestic premisesWest SussexQuality of education</t>
  </si>
  <si>
    <t>Childcare on non-domestic premisesWest SussexQuality of teaching, learning and assessment</t>
  </si>
  <si>
    <t>Childcare on non-domestic premisesWest SussexRequirements of the compulsory part of the childcare register</t>
  </si>
  <si>
    <t>Childcare on non-domestic premisesWest SussexRequirements of the voluntary part of the childcare register</t>
  </si>
  <si>
    <t>Childcare on non-domestic premisesWestminsterBehaviour and attitudes</t>
  </si>
  <si>
    <t>Childcare on non-domestic premisesWestminsterEffectiveness of leadership and Management</t>
  </si>
  <si>
    <t>Childcare on non-domestic premisesWestminsterOutcomes for children</t>
  </si>
  <si>
    <t>Childcare on non-domestic premisesWestminsterOverall effectiveness: The quality and standards of the provision</t>
  </si>
  <si>
    <t>Childcare on non-domestic premisesWestminsterPersonal development</t>
  </si>
  <si>
    <t>Childcare on non-domestic premisesWestminsterPersonal development, behaviour and welfare</t>
  </si>
  <si>
    <t>Childcare on non-domestic premisesWestminsterQuality of education</t>
  </si>
  <si>
    <t>Childcare on non-domestic premisesWestminsterQuality of teaching, learning and assessment</t>
  </si>
  <si>
    <t>Childcare on non-domestic premisesWestminsterRequirements of the compulsory part of the childcare register</t>
  </si>
  <si>
    <t>Childcare on non-domestic premisesWestminsterRequirements of the voluntary part of the childcare register</t>
  </si>
  <si>
    <t>Childcare on non-domestic premisesWestmorland and FurnessBehaviour and attitudes</t>
  </si>
  <si>
    <t>Childcare on non-domestic premisesWestmorland and FurnessEffectiveness of leadership and Management</t>
  </si>
  <si>
    <t>Childcare on non-domestic premisesWestmorland and FurnessOutcomes for children</t>
  </si>
  <si>
    <t>Childcare on non-domestic premisesWestmorland and FurnessOverall effectiveness: The quality and standards of the provision</t>
  </si>
  <si>
    <t>Childcare on non-domestic premisesWestmorland and FurnessPersonal development</t>
  </si>
  <si>
    <t>Childcare on non-domestic premisesWestmorland and FurnessPersonal development, behaviour and welfare</t>
  </si>
  <si>
    <t>Childcare on non-domestic premisesWestmorland and FurnessQuality of education</t>
  </si>
  <si>
    <t>Childcare on non-domestic premisesWestmorland and FurnessQuality of teaching, learning and assessment</t>
  </si>
  <si>
    <t>Childcare on non-domestic premisesWestmorland and FurnessRequirements of the compulsory part of the childcare register</t>
  </si>
  <si>
    <t>Childcare on non-domestic premisesWestmorland and FurnessRequirements of the voluntary part of the childcare register</t>
  </si>
  <si>
    <t>Childcare on non-domestic premisesWiganBehaviour and attitudes</t>
  </si>
  <si>
    <t>Childcare on non-domestic premisesWiganEffectiveness of leadership and Management</t>
  </si>
  <si>
    <t>Childcare on non-domestic premisesWiganOutcomes for children</t>
  </si>
  <si>
    <t>Childcare on non-domestic premisesWiganOverall effectiveness: The quality and standards of the provision</t>
  </si>
  <si>
    <t>Childcare on non-domestic premisesWiganPersonal development</t>
  </si>
  <si>
    <t>Childcare on non-domestic premisesWiganPersonal development, behaviour and welfare</t>
  </si>
  <si>
    <t>Childcare on non-domestic premisesWiganQuality of education</t>
  </si>
  <si>
    <t>Childcare on non-domestic premisesWiganQuality of teaching, learning and assessment</t>
  </si>
  <si>
    <t>Childcare on non-domestic premisesWiganRequirements of the compulsory part of the childcare register</t>
  </si>
  <si>
    <t>Childcare on non-domestic premisesWiganRequirements of the voluntary part of the childcare register</t>
  </si>
  <si>
    <t>Childcare on non-domestic premisesWiltshireBehaviour and attitudes</t>
  </si>
  <si>
    <t>Childcare on non-domestic premisesWiltshireEffectiveness of leadership and Management</t>
  </si>
  <si>
    <t>Childcare on non-domestic premisesWiltshireOutcomes for children</t>
  </si>
  <si>
    <t>Childcare on non-domestic premisesWiltshireOverall effectiveness: The quality and standards of the provision</t>
  </si>
  <si>
    <t>Childcare on non-domestic premisesWiltshirePersonal development</t>
  </si>
  <si>
    <t>Childcare on non-domestic premisesWiltshirePersonal development, behaviour and welfare</t>
  </si>
  <si>
    <t>Childcare on non-domestic premisesWiltshireQuality of education</t>
  </si>
  <si>
    <t>Childcare on non-domestic premisesWiltshireQuality of teaching, learning and assessment</t>
  </si>
  <si>
    <t>Childcare on non-domestic premisesWiltshireRequirements of the compulsory part of the childcare register</t>
  </si>
  <si>
    <t>Childcare on non-domestic premisesWiltshireRequirements of the voluntary part of the childcare register</t>
  </si>
  <si>
    <t>Childcare on non-domestic premisesWindsor and MaidenheadBehaviour and attitudes</t>
  </si>
  <si>
    <t>Childcare on non-domestic premisesWindsor and MaidenheadEffectiveness of leadership and Management</t>
  </si>
  <si>
    <t>Childcare on non-domestic premisesWindsor and MaidenheadOutcomes for children</t>
  </si>
  <si>
    <t>Childcare on non-domestic premisesWindsor and MaidenheadOverall effectiveness: The quality and standards of the provision</t>
  </si>
  <si>
    <t>Childcare on non-domestic premisesWindsor and MaidenheadPersonal development</t>
  </si>
  <si>
    <t>Childcare on non-domestic premisesWindsor and MaidenheadPersonal development, behaviour and welfare</t>
  </si>
  <si>
    <t>Childcare on non-domestic premisesWindsor and MaidenheadQuality of education</t>
  </si>
  <si>
    <t>Childcare on non-domestic premisesWindsor and MaidenheadQuality of teaching, learning and assessment</t>
  </si>
  <si>
    <t>Childcare on non-domestic premisesWindsor and MaidenheadRequirements of the compulsory part of the childcare register</t>
  </si>
  <si>
    <t>Childcare on non-domestic premisesWindsor and MaidenheadRequirements of the voluntary part of the childcare register</t>
  </si>
  <si>
    <t>Childcare on non-domestic premisesWirralBehaviour and attitudes</t>
  </si>
  <si>
    <t>Childcare on non-domestic premisesWirralEffectiveness of leadership and Management</t>
  </si>
  <si>
    <t>Childcare on non-domestic premisesWirralOutcomes for children</t>
  </si>
  <si>
    <t>Childcare on non-domestic premisesWirralOverall effectiveness: The quality and standards of the provision</t>
  </si>
  <si>
    <t>Childcare on non-domestic premisesWirralPersonal development</t>
  </si>
  <si>
    <t>Childcare on non-domestic premisesWirralPersonal development, behaviour and welfare</t>
  </si>
  <si>
    <t>Childcare on non-domestic premisesWirralQuality of education</t>
  </si>
  <si>
    <t>Childcare on non-domestic premisesWirralQuality of teaching, learning and assessment</t>
  </si>
  <si>
    <t>Childcare on non-domestic premisesWirralRequirements of the compulsory part of the childcare register</t>
  </si>
  <si>
    <t>Childcare on non-domestic premisesWirralRequirements of the voluntary part of the childcare register</t>
  </si>
  <si>
    <t>Childcare on non-domestic premisesWokinghamBehaviour and attitudes</t>
  </si>
  <si>
    <t>Childcare on non-domestic premisesWokinghamEffectiveness of leadership and Management</t>
  </si>
  <si>
    <t>Childcare on non-domestic premisesWokinghamOutcomes for children</t>
  </si>
  <si>
    <t>Childcare on non-domestic premisesWokinghamOverall effectiveness: The quality and standards of the provision</t>
  </si>
  <si>
    <t>Childcare on non-domestic premisesWokinghamPersonal development</t>
  </si>
  <si>
    <t>Childcare on non-domestic premisesWokinghamPersonal development, behaviour and welfare</t>
  </si>
  <si>
    <t>Childcare on non-domestic premisesWokinghamQuality of education</t>
  </si>
  <si>
    <t>Childcare on non-domestic premisesWokinghamQuality of teaching, learning and assessment</t>
  </si>
  <si>
    <t>Childcare on non-domestic premisesWokinghamRequirements of the compulsory part of the childcare register</t>
  </si>
  <si>
    <t>Childcare on non-domestic premisesWokinghamRequirements of the voluntary part of the childcare register</t>
  </si>
  <si>
    <t>Childcare on non-domestic premisesWolverhamptonBehaviour and attitudes</t>
  </si>
  <si>
    <t>Childcare on non-domestic premisesWolverhamptonEffectiveness of leadership and Management</t>
  </si>
  <si>
    <t>Childcare on non-domestic premisesWolverhamptonOutcomes for children</t>
  </si>
  <si>
    <t>Childcare on non-domestic premisesWolverhamptonOverall effectiveness: The quality and standards of the provision</t>
  </si>
  <si>
    <t>Childcare on non-domestic premisesWolverhamptonPersonal development</t>
  </si>
  <si>
    <t>Childcare on non-domestic premisesWolverhamptonPersonal development, behaviour and welfare</t>
  </si>
  <si>
    <t>Childcare on non-domestic premisesWolverhamptonQuality of education</t>
  </si>
  <si>
    <t>Childcare on non-domestic premisesWolverhamptonQuality of teaching, learning and assessment</t>
  </si>
  <si>
    <t>Childcare on non-domestic premisesWolverhamptonRequirements of the compulsory part of the childcare register</t>
  </si>
  <si>
    <t>Childcare on non-domestic premisesWolverhamptonRequirements of the voluntary part of the childcare register</t>
  </si>
  <si>
    <t>Childcare on non-domestic premisesWorcestershireBehaviour and attitudes</t>
  </si>
  <si>
    <t>Childcare on non-domestic premisesWorcestershireEffectiveness of leadership and Management</t>
  </si>
  <si>
    <t>Childcare on non-domestic premisesWorcestershireOutcomes for children</t>
  </si>
  <si>
    <t>Childcare on non-domestic premisesWorcestershireOverall effectiveness: The quality and standards of the provision</t>
  </si>
  <si>
    <t>Childcare on non-domestic premisesWorcestershirePersonal development</t>
  </si>
  <si>
    <t>Childcare on non-domestic premisesWorcestershirePersonal development, behaviour and welfare</t>
  </si>
  <si>
    <t>Childcare on non-domestic premisesWorcestershireQuality of education</t>
  </si>
  <si>
    <t>Childcare on non-domestic premisesWorcestershireQuality of teaching, learning and assessment</t>
  </si>
  <si>
    <t>Childcare on non-domestic premisesWorcestershireRequirements of the compulsory part of the childcare register</t>
  </si>
  <si>
    <t>Childcare on non-domestic premisesWorcestershireRequirements of the voluntary part of the childcare register</t>
  </si>
  <si>
    <t>Childcare on non-domestic premisesYorkBehaviour and attitudes</t>
  </si>
  <si>
    <t>Childcare on non-domestic premisesYorkEffectiveness of leadership and Management</t>
  </si>
  <si>
    <t>Childcare on non-domestic premisesYorkOutcomes for children</t>
  </si>
  <si>
    <t>Childcare on non-domestic premisesYorkOverall effectiveness: The quality and standards of the provision</t>
  </si>
  <si>
    <t>Childcare on non-domestic premisesYorkPersonal development</t>
  </si>
  <si>
    <t>Childcare on non-domestic premisesYorkPersonal development, behaviour and welfare</t>
  </si>
  <si>
    <t>All provisionNewhamOverall effectiveness: The quality and standards of the provision</t>
  </si>
  <si>
    <t>All provisionNorfolkOverall effectiveness: The quality and standards of the provision</t>
  </si>
  <si>
    <t>All provisionNorth East LincolnshireOverall effectiveness: The quality and standards of the provision</t>
  </si>
  <si>
    <t>All provisionNorth LincolnshireOverall effectiveness: The quality and standards of the provision</t>
  </si>
  <si>
    <t>All provisionNorth NorthamptonshireOverall effectiveness: The quality and standards of the provision</t>
  </si>
  <si>
    <t>All provisionNorth SomersetOverall effectiveness: The quality and standards of the provision</t>
  </si>
  <si>
    <t>All provisionNorth TynesideOverall effectiveness: The quality and standards of the provision</t>
  </si>
  <si>
    <t>All provisionNorth YorkshireOverall effectiveness: The quality and standards of the provision</t>
  </si>
  <si>
    <t>All provisionNorthumberlandOverall effectiveness: The quality and standards of the provision</t>
  </si>
  <si>
    <t>All provisionNot RecordedOverall effectiveness: The quality and standards of the provision</t>
  </si>
  <si>
    <t>All provisionNottinghamOverall effectiveness: The quality and standards of the provision</t>
  </si>
  <si>
    <t>All provisionNottinghamshireOverall effectiveness: The quality and standards of the provision</t>
  </si>
  <si>
    <t>All provisionOldhamOverall effectiveness: The quality and standards of the provision</t>
  </si>
  <si>
    <t>All provisionOxfordshireOverall effectiveness: The quality and standards of the provision</t>
  </si>
  <si>
    <t>All provisionPeterboroughOverall effectiveness: The quality and standards of the provision</t>
  </si>
  <si>
    <t>All provisionPlymouthOverall effectiveness: The quality and standards of the provision</t>
  </si>
  <si>
    <t>All provisionPortsmouthOverall effectiveness: The quality and standards of the provision</t>
  </si>
  <si>
    <t>All provisionReadingOverall effectiveness: The quality and standards of the provision</t>
  </si>
  <si>
    <t>All provisionRedbridgeOverall effectiveness: The quality and standards of the provision</t>
  </si>
  <si>
    <t>All provisionRedcar and ClevelandOverall effectiveness: The quality and standards of the provision</t>
  </si>
  <si>
    <t>All provisionRichmond upon ThamesOverall effectiveness: The quality and standards of the provision</t>
  </si>
  <si>
    <t>All provisionRochdaleOverall effectiveness: The quality and standards of the provision</t>
  </si>
  <si>
    <t>All provisionRotherhamOverall effectiveness: The quality and standards of the provision</t>
  </si>
  <si>
    <t>All provisionRutlandOverall effectiveness: The quality and standards of the provision</t>
  </si>
  <si>
    <t>All provisionSalfordOverall effectiveness: The quality and standards of the provision</t>
  </si>
  <si>
    <t>All provisionSandwellOverall effectiveness: The quality and standards of the provision</t>
  </si>
  <si>
    <t>All provisionSeftonOverall effectiveness: The quality and standards of the provision</t>
  </si>
  <si>
    <t>All provisionSheffieldOverall effectiveness: The quality and standards of the provision</t>
  </si>
  <si>
    <t>All provisionShropshireOverall effectiveness: The quality and standards of the provision</t>
  </si>
  <si>
    <t>All provisionSloughOverall effectiveness: The quality and standards of the provision</t>
  </si>
  <si>
    <t>All provisionSolihullOverall effectiveness: The quality and standards of the provision</t>
  </si>
  <si>
    <t>All provisionSomersetOverall effectiveness: The quality and standards of the provision</t>
  </si>
  <si>
    <t>All provisionSouth GloucestershireOverall effectiveness: The quality and standards of the provision</t>
  </si>
  <si>
    <t>All provisionSouth TynesideOverall effectiveness: The quality and standards of the provision</t>
  </si>
  <si>
    <t>All provisionSouthamptonOverall effectiveness: The quality and standards of the provision</t>
  </si>
  <si>
    <t>All provisionSouthend on SeaOverall effectiveness: The quality and standards of the provision</t>
  </si>
  <si>
    <t>All provisionSouthwarkOverall effectiveness: The quality and standards of the provision</t>
  </si>
  <si>
    <t>All provisionSt HelensOverall effectiveness: The quality and standards of the provision</t>
  </si>
  <si>
    <t>All provisionStaffordshireOverall effectiveness: The quality and standards of the provision</t>
  </si>
  <si>
    <t>All provisionStockportOverall effectiveness: The quality and standards of the provision</t>
  </si>
  <si>
    <t>All provisionStockton-on-TeesOverall effectiveness: The quality and standards of the provision</t>
  </si>
  <si>
    <t>All provisionStoke-on-TrentOverall effectiveness: The quality and standards of the provision</t>
  </si>
  <si>
    <t>All provisionSuffolkOverall effectiveness: The quality and standards of the provision</t>
  </si>
  <si>
    <t>All provisionSunderlandOverall effectiveness: The quality and standards of the provision</t>
  </si>
  <si>
    <t>All provisionSurreyOverall effectiveness: The quality and standards of the provision</t>
  </si>
  <si>
    <t>All provisionSuttonOverall effectiveness: The quality and standards of the provision</t>
  </si>
  <si>
    <t>All provisionSwindonOverall effectiveness: The quality and standards of the provision</t>
  </si>
  <si>
    <t>All provisionTamesideOverall effectiveness: The quality and standards of the provision</t>
  </si>
  <si>
    <t>All provisionTelford and WrekinOverall effectiveness: The quality and standards of the provision</t>
  </si>
  <si>
    <t>All provisionThurrockOverall effectiveness: The quality and standards of the provision</t>
  </si>
  <si>
    <t>All provisionTorbayOverall effectiveness: The quality and standards of the provision</t>
  </si>
  <si>
    <t>All provisionTower HamletsOverall effectiveness: The quality and standards of the provision</t>
  </si>
  <si>
    <t>All provisionTraffordOverall effectiveness: The quality and standards of the provision</t>
  </si>
  <si>
    <t>All provisionWakefieldOverall effectiveness: The quality and standards of the provision</t>
  </si>
  <si>
    <t>All provisionWalsallOverall effectiveness: The quality and standards of the provision</t>
  </si>
  <si>
    <t>All provisionWaltham ForestOverall effectiveness: The quality and standards of the provision</t>
  </si>
  <si>
    <t>All provisionWandsworthOverall effectiveness: The quality and standards of the provision</t>
  </si>
  <si>
    <t>All provisionWarringtonOverall effectiveness: The quality and standards of the provision</t>
  </si>
  <si>
    <t>All provisionWarwickshireOverall effectiveness: The quality and standards of the provision</t>
  </si>
  <si>
    <t>All provisionWest BerkshireOverall effectiveness: The quality and standards of the provision</t>
  </si>
  <si>
    <t>All provisionWest NorthamptonshireOverall effectiveness: The quality and standards of the provision</t>
  </si>
  <si>
    <t>All provisionWest SussexOverall effectiveness: The quality and standards of the provision</t>
  </si>
  <si>
    <t>All provisionWestminsterOverall effectiveness: The quality and standards of the provision</t>
  </si>
  <si>
    <t>All provisionWestmorland and FurnessOverall effectiveness: The quality and standards of the provision</t>
  </si>
  <si>
    <t>All provisionWiganOverall effectiveness: The quality and standards of the provision</t>
  </si>
  <si>
    <t>All provisionWiltshireOverall effectiveness: The quality and standards of the provision</t>
  </si>
  <si>
    <t>All provisionWindsor and MaidenheadOverall effectiveness: The quality and standards of the provision</t>
  </si>
  <si>
    <t>All provisionWirralOverall effectiveness: The quality and standards of the provision</t>
  </si>
  <si>
    <t>All provisionWokinghamOverall effectiveness: The quality and standards of the provision</t>
  </si>
  <si>
    <t>All provisionWolverhamptonOverall effectiveness: The quality and standards of the provision</t>
  </si>
  <si>
    <t>All provisionWorcestershireOverall effectiveness: The quality and standards of the provision</t>
  </si>
  <si>
    <t>All provisionYorkOverall effectiveness: The quality and standards of the provision</t>
  </si>
  <si>
    <t>All provisionBarking and DagenhamPersonal development</t>
  </si>
  <si>
    <t>All provisionBarnetPersonal development</t>
  </si>
  <si>
    <t>All provisionBarnsleyPersonal development</t>
  </si>
  <si>
    <t>All provisionBath and North East SomersetPersonal development</t>
  </si>
  <si>
    <t>All provisionBedfordPersonal development</t>
  </si>
  <si>
    <t>All provisionBexleyPersonal development</t>
  </si>
  <si>
    <t>All provisionBirminghamPersonal development</t>
  </si>
  <si>
    <t>All provisionBlackburn with DarwenPersonal development</t>
  </si>
  <si>
    <t>All provisionBlackpoolPersonal development</t>
  </si>
  <si>
    <t>All provisionBoltonPersonal development</t>
  </si>
  <si>
    <t>All provisionBournemouth, Christchurch &amp; PoolePersonal development</t>
  </si>
  <si>
    <t>All provisionBracknell ForestPersonal development</t>
  </si>
  <si>
    <t>All provisionBradfordPersonal development</t>
  </si>
  <si>
    <t>All provisionBrentPersonal development</t>
  </si>
  <si>
    <t>All provisionBrighton and HovePersonal development</t>
  </si>
  <si>
    <t>All provisionBristolPersonal development</t>
  </si>
  <si>
    <t>All provisionBromleyPersonal development</t>
  </si>
  <si>
    <t>All provisionBuckinghamshirePersonal development</t>
  </si>
  <si>
    <t>All provisionBuryPersonal development</t>
  </si>
  <si>
    <t>All provisionCalderdalePersonal development</t>
  </si>
  <si>
    <t>All provisionCambridgeshirePersonal development</t>
  </si>
  <si>
    <t>All provisionCamdenPersonal development</t>
  </si>
  <si>
    <t>All provisionCentral BedfordshirePersonal development</t>
  </si>
  <si>
    <t>All provisionCheshire EastPersonal development</t>
  </si>
  <si>
    <t>All provisionCheshire West and ChesterPersonal development</t>
  </si>
  <si>
    <t>All provisionCity of LondonPersonal development</t>
  </si>
  <si>
    <t>All provisionCornwallPersonal development</t>
  </si>
  <si>
    <t>All provisionCoventryPersonal development</t>
  </si>
  <si>
    <t>All provisionCroydonPersonal development</t>
  </si>
  <si>
    <t>All provisionCumberlandPersonal development</t>
  </si>
  <si>
    <t>All provisionDarlingtonPersonal development</t>
  </si>
  <si>
    <t>All provisionDerbyPersonal development</t>
  </si>
  <si>
    <t>All provisionDerbyshirePersonal development</t>
  </si>
  <si>
    <t>All provisionDevonPersonal development</t>
  </si>
  <si>
    <t>All provisionDoncasterPersonal development</t>
  </si>
  <si>
    <t>All provisionDorsetPersonal development</t>
  </si>
  <si>
    <t>All provisionDudleyPersonal development</t>
  </si>
  <si>
    <t>All provisionDurhamPersonal development</t>
  </si>
  <si>
    <t>All provisionEalingPersonal development</t>
  </si>
  <si>
    <t>All provisionEast Riding of YorkshirePersonal development</t>
  </si>
  <si>
    <t>All provisionEast SussexPersonal development</t>
  </si>
  <si>
    <t>All provisionEnfieldPersonal development</t>
  </si>
  <si>
    <t>All provisionEssexPersonal development</t>
  </si>
  <si>
    <t>All provisionGatesheadPersonal development</t>
  </si>
  <si>
    <t>All provisionGloucestershirePersonal development</t>
  </si>
  <si>
    <t>All provisionGreenwichPersonal development</t>
  </si>
  <si>
    <t>All provisionHackneyPersonal development</t>
  </si>
  <si>
    <t>All provisionHaltonPersonal development</t>
  </si>
  <si>
    <t>All provisionHammersmith and FulhamPersonal development</t>
  </si>
  <si>
    <t>All provisionHampshirePersonal development</t>
  </si>
  <si>
    <t>All provisionHaringeyPersonal development</t>
  </si>
  <si>
    <t>All provisionHarrowPersonal development</t>
  </si>
  <si>
    <t>All provisionHartlepoolPersonal development</t>
  </si>
  <si>
    <t>All provisionHaveringPersonal development</t>
  </si>
  <si>
    <t>All provisionHerefordshirePersonal development</t>
  </si>
  <si>
    <t>All provisionHertfordshirePersonal development</t>
  </si>
  <si>
    <t>All provisionHillingdonPersonal development</t>
  </si>
  <si>
    <t>All provisionHounslowPersonal development</t>
  </si>
  <si>
    <t>All provisionIsle of WightPersonal development</t>
  </si>
  <si>
    <t>All provisionIsles of ScillyPersonal development</t>
  </si>
  <si>
    <t>All provisionIslingtonPersonal development</t>
  </si>
  <si>
    <t>All provisionKensington and ChelseaPersonal development</t>
  </si>
  <si>
    <t>All provisionKentPersonal development</t>
  </si>
  <si>
    <t>All provisionKingston upon HullPersonal development</t>
  </si>
  <si>
    <t>All provisionKingston upon ThamesPersonal development</t>
  </si>
  <si>
    <t>All provisionKirkleesPersonal development</t>
  </si>
  <si>
    <t>All provisionKnowsleyPersonal development</t>
  </si>
  <si>
    <t>All provisionLambethPersonal development</t>
  </si>
  <si>
    <t>All provisionLancashirePersonal development</t>
  </si>
  <si>
    <t>All provisionLeedsPersonal development</t>
  </si>
  <si>
    <t>All provisionLeicesterPersonal development</t>
  </si>
  <si>
    <t>All provisionLeicestershirePersonal development</t>
  </si>
  <si>
    <t>All provisionLewishamPersonal development</t>
  </si>
  <si>
    <t>All provisionLincolnshirePersonal development</t>
  </si>
  <si>
    <t>All provisionLiverpoolPersonal development</t>
  </si>
  <si>
    <t>All provisionLutonPersonal development</t>
  </si>
  <si>
    <t>All provisionManchesterPersonal development</t>
  </si>
  <si>
    <t>All provisionMedwayPersonal development</t>
  </si>
  <si>
    <t>All provisionMertonPersonal development</t>
  </si>
  <si>
    <t>All provisionMiddlesbroughPersonal development</t>
  </si>
  <si>
    <t>All provisionMilton KeynesPersonal development</t>
  </si>
  <si>
    <t>All provisionNewcastle upon TynePersonal development</t>
  </si>
  <si>
    <t>All provisionNewhamPersonal development</t>
  </si>
  <si>
    <t>All provisionNorfolkPersonal development</t>
  </si>
  <si>
    <t>All provisionNorth East LincolnshirePersonal development</t>
  </si>
  <si>
    <t>All provisionNorth LincolnshirePersonal development</t>
  </si>
  <si>
    <t>All provisionNorth NorthamptonshirePersonal development</t>
  </si>
  <si>
    <t>All provisionNorth SomersetPersonal development</t>
  </si>
  <si>
    <t>All provisionNorth TynesidePersonal development</t>
  </si>
  <si>
    <t>All provisionNorth YorkshirePersonal development</t>
  </si>
  <si>
    <t>All provisionNorthumberlandPersonal development</t>
  </si>
  <si>
    <t>All provisionNot RecordedPersonal development</t>
  </si>
  <si>
    <t>All provisionNottinghamPersonal development</t>
  </si>
  <si>
    <t>All provisionNottinghamshirePersonal development</t>
  </si>
  <si>
    <t>All provisionOldhamPersonal development</t>
  </si>
  <si>
    <t>All provisionOxfordshirePersonal development</t>
  </si>
  <si>
    <t>All provisionPeterboroughPersonal development</t>
  </si>
  <si>
    <t>All provisionPlymouthPersonal development</t>
  </si>
  <si>
    <t>All provisionPortsmouthPersonal development</t>
  </si>
  <si>
    <t>All provisionReadingPersonal development</t>
  </si>
  <si>
    <t>All provisionRedbridgePersonal development</t>
  </si>
  <si>
    <t>All provisionRedcar and ClevelandPersonal development</t>
  </si>
  <si>
    <t>All provisionRichmond upon ThamesPersonal development</t>
  </si>
  <si>
    <t>All provisionRochdalePersonal development</t>
  </si>
  <si>
    <t>All provisionRotherhamPersonal development</t>
  </si>
  <si>
    <t>All provisionRutlandPersonal development</t>
  </si>
  <si>
    <t>All provisionSalfordPersonal development</t>
  </si>
  <si>
    <t>All provisionSandwellPersonal development</t>
  </si>
  <si>
    <t>All provisionSeftonPersonal development</t>
  </si>
  <si>
    <t>All provisionSheffieldPersonal development</t>
  </si>
  <si>
    <t>All provisionShropshirePersonal development</t>
  </si>
  <si>
    <t>All provisionSloughPersonal development</t>
  </si>
  <si>
    <t>All provisionSolihullPersonal development</t>
  </si>
  <si>
    <t>All provisionSomersetPersonal development</t>
  </si>
  <si>
    <t>All provisionSouth GloucestershirePersonal development</t>
  </si>
  <si>
    <t>All provisionSouth TynesidePersonal development</t>
  </si>
  <si>
    <t>All provisionSouthamptonPersonal development</t>
  </si>
  <si>
    <t>All provisionSouthend on SeaPersonal development</t>
  </si>
  <si>
    <t>All provisionSouthwarkPersonal development</t>
  </si>
  <si>
    <t>All provisionSt HelensPersonal development</t>
  </si>
  <si>
    <t>All provisionStaffordshirePersonal development</t>
  </si>
  <si>
    <t>All provisionStockportPersonal development</t>
  </si>
  <si>
    <t>All provisionStockton-on-TeesPersonal development</t>
  </si>
  <si>
    <t>All provisionStoke-on-TrentPersonal development</t>
  </si>
  <si>
    <t>All provisionSuffolkPersonal development</t>
  </si>
  <si>
    <t>All provisionSunderlandPersonal development</t>
  </si>
  <si>
    <t>All provisionSurreyPersonal development</t>
  </si>
  <si>
    <t>All provisionSuttonPersonal development</t>
  </si>
  <si>
    <t>All provisionSwindonPersonal development</t>
  </si>
  <si>
    <t>All provisionTamesidePersonal development</t>
  </si>
  <si>
    <t>All provisionTelford and WrekinPersonal development</t>
  </si>
  <si>
    <t>All provisionThurrockPersonal development</t>
  </si>
  <si>
    <t>All provisionTorbayPersonal development</t>
  </si>
  <si>
    <t>All provisionTower HamletsPersonal development</t>
  </si>
  <si>
    <t>All provisionTraffordPersonal development</t>
  </si>
  <si>
    <t>All provisionWakefieldPersonal development</t>
  </si>
  <si>
    <t>All provisionWalsallPersonal development</t>
  </si>
  <si>
    <t>All provisionWaltham ForestPersonal development</t>
  </si>
  <si>
    <t>All provisionWandsworthPersonal development</t>
  </si>
  <si>
    <t>All provisionWarringtonPersonal development</t>
  </si>
  <si>
    <t>All provisionWarwickshirePersonal development</t>
  </si>
  <si>
    <t>All provisionWest BerkshirePersonal development</t>
  </si>
  <si>
    <t>All provisionWest NorthamptonshirePersonal development</t>
  </si>
  <si>
    <t>All provisionWest SussexPersonal development</t>
  </si>
  <si>
    <t>All provisionWestminsterPersonal development</t>
  </si>
  <si>
    <t>All provisionWestmorland and FurnessPersonal development</t>
  </si>
  <si>
    <t>All provisionWiganPersonal development</t>
  </si>
  <si>
    <t>All provisionWiltshirePersonal development</t>
  </si>
  <si>
    <t>All provisionWindsor and MaidenheadPersonal development</t>
  </si>
  <si>
    <t>All provisionWirralPersonal development</t>
  </si>
  <si>
    <t>All provisionWokinghamPersonal development</t>
  </si>
  <si>
    <t>All provisionWolverhamptonPersonal development</t>
  </si>
  <si>
    <t>All provisionWorcestershirePersonal development</t>
  </si>
  <si>
    <t>All provisionYorkPersonal development</t>
  </si>
  <si>
    <t>All provisionBarking and DagenhamPersonal development, behaviour and welfare</t>
  </si>
  <si>
    <t>All provisionBarnetPersonal development, behaviour and welfare</t>
  </si>
  <si>
    <t>All provisionBarnsleyPersonal development, behaviour and welfare</t>
  </si>
  <si>
    <t>All provisionBath and North East SomersetPersonal development, behaviour and welfare</t>
  </si>
  <si>
    <t>All provisionBedfordPersonal development, behaviour and welfare</t>
  </si>
  <si>
    <t>All provisionBexleyPersonal development, behaviour and welfare</t>
  </si>
  <si>
    <t>All provisionBirminghamPersonal development, behaviour and welfare</t>
  </si>
  <si>
    <t>All provisionBlackburn with DarwenPersonal development, behaviour and welfare</t>
  </si>
  <si>
    <t>All provisionBlackpoolPersonal development, behaviour and welfare</t>
  </si>
  <si>
    <t>All provisionBoltonPersonal development, behaviour and welfare</t>
  </si>
  <si>
    <t>All provisionBournemouth, Christchurch &amp; PoolePersonal development, behaviour and welfare</t>
  </si>
  <si>
    <t>All provisionBracknell ForestPersonal development, behaviour and welfare</t>
  </si>
  <si>
    <t>All provisionBradfordPersonal development, behaviour and welfare</t>
  </si>
  <si>
    <t>All provisionBrentPersonal development, behaviour and welfare</t>
  </si>
  <si>
    <t>All provisionBrighton and HovePersonal development, behaviour and welfare</t>
  </si>
  <si>
    <t>All provisionBristolPersonal development, behaviour and welfare</t>
  </si>
  <si>
    <t>All provisionBromleyPersonal development, behaviour and welfare</t>
  </si>
  <si>
    <t>All provisionBuckinghamshirePersonal development, behaviour and welfare</t>
  </si>
  <si>
    <t>All provisionBuryPersonal development, behaviour and welfare</t>
  </si>
  <si>
    <t>All provisionCalderdalePersonal development, behaviour and welfare</t>
  </si>
  <si>
    <t>All provisionCambridgeshirePersonal development, behaviour and welfare</t>
  </si>
  <si>
    <t>All provisionCamdenPersonal development, behaviour and welfare</t>
  </si>
  <si>
    <t>All provisionCentral BedfordshirePersonal development, behaviour and welfare</t>
  </si>
  <si>
    <t>All provisionCheshire EastPersonal development, behaviour and welfare</t>
  </si>
  <si>
    <t>All provisionCheshire West and ChesterPersonal development, behaviour and welfare</t>
  </si>
  <si>
    <t>All provisionCity of LondonPersonal development, behaviour and welfare</t>
  </si>
  <si>
    <t>All provisionCornwallPersonal development, behaviour and welfare</t>
  </si>
  <si>
    <t>All provisionCoventryPersonal development, behaviour and welfare</t>
  </si>
  <si>
    <t>All provisionCroydonPersonal development, behaviour and welfare</t>
  </si>
  <si>
    <t>All provisionCumberlandPersonal development, behaviour and welfare</t>
  </si>
  <si>
    <t>All provisionDarlingtonPersonal development, behaviour and welfare</t>
  </si>
  <si>
    <t>All provisionDerbyPersonal development, behaviour and welfare</t>
  </si>
  <si>
    <t>All provisionDerbyshirePersonal development, behaviour and welfare</t>
  </si>
  <si>
    <t>All provisionDevonPersonal development, behaviour and welfare</t>
  </si>
  <si>
    <t>All provisionDoncasterPersonal development, behaviour and welfare</t>
  </si>
  <si>
    <t>All provisionDorsetPersonal development, behaviour and welfare</t>
  </si>
  <si>
    <t>All provisionDudleyPersonal development, behaviour and welfare</t>
  </si>
  <si>
    <t>All provisionDurhamPersonal development, behaviour and welfare</t>
  </si>
  <si>
    <t>All provisionEalingPersonal development, behaviour and welfare</t>
  </si>
  <si>
    <t>All provisionEast Riding of YorkshirePersonal development, behaviour and welfare</t>
  </si>
  <si>
    <t>All provisionEast SussexPersonal development, behaviour and welfare</t>
  </si>
  <si>
    <t>All provisionEnfieldPersonal development, behaviour and welfare</t>
  </si>
  <si>
    <t>All provisionEssexPersonal development, behaviour and welfare</t>
  </si>
  <si>
    <t>All provisionGatesheadPersonal development, behaviour and welfare</t>
  </si>
  <si>
    <t>All provisionGloucestershirePersonal development, behaviour and welfare</t>
  </si>
  <si>
    <t>All provisionGreenwichPersonal development, behaviour and welfare</t>
  </si>
  <si>
    <t>All provisionHackneyPersonal development, behaviour and welfare</t>
  </si>
  <si>
    <t>All provisionHaltonPersonal development, behaviour and welfare</t>
  </si>
  <si>
    <t>All provisionHammersmith and FulhamPersonal development, behaviour and welfare</t>
  </si>
  <si>
    <t>All provisionHampshirePersonal development, behaviour and welfare</t>
  </si>
  <si>
    <t>All provisionHaringeyPersonal development, behaviour and welfare</t>
  </si>
  <si>
    <t>All provisionHarrowPersonal development, behaviour and welfare</t>
  </si>
  <si>
    <t>All provisionHartlepoolPersonal development, behaviour and welfare</t>
  </si>
  <si>
    <t>All provisionHaveringPersonal development, behaviour and welfare</t>
  </si>
  <si>
    <t>All provisionHerefordshirePersonal development, behaviour and welfare</t>
  </si>
  <si>
    <t>All provisionHertfordshirePersonal development, behaviour and welfare</t>
  </si>
  <si>
    <t>All provisionHillingdonPersonal development, behaviour and welfare</t>
  </si>
  <si>
    <t>All provisionHounslowPersonal development, behaviour and welfare</t>
  </si>
  <si>
    <t>All provisionIsle of WightPersonal development, behaviour and welfare</t>
  </si>
  <si>
    <t>All provisionIsles of ScillyPersonal development, behaviour and welfare</t>
  </si>
  <si>
    <t>All provisionIslingtonPersonal development, behaviour and welfare</t>
  </si>
  <si>
    <t>All provisionKensington and ChelseaPersonal development, behaviour and welfare</t>
  </si>
  <si>
    <t>All provisionKentPersonal development, behaviour and welfare</t>
  </si>
  <si>
    <t>All provisionKingston upon HullPersonal development, behaviour and welfare</t>
  </si>
  <si>
    <t>All provisionKingston upon ThamesPersonal development, behaviour and welfare</t>
  </si>
  <si>
    <t>All provisionKirkleesPersonal development, behaviour and welfare</t>
  </si>
  <si>
    <t>All provisionKnowsleyPersonal development, behaviour and welfare</t>
  </si>
  <si>
    <t>All provisionLambethPersonal development, behaviour and welfare</t>
  </si>
  <si>
    <t>All provisionLancashirePersonal development, behaviour and welfare</t>
  </si>
  <si>
    <t>All provisionLeedsPersonal development, behaviour and welfare</t>
  </si>
  <si>
    <t>All provisionLeicesterPersonal development, behaviour and welfare</t>
  </si>
  <si>
    <t>All provisionLeicestershirePersonal development, behaviour and welfare</t>
  </si>
  <si>
    <t>All provisionLewishamPersonal development, behaviour and welfare</t>
  </si>
  <si>
    <t>All provisionLincolnshirePersonal development, behaviour and welfare</t>
  </si>
  <si>
    <t>All provisionLiverpoolPersonal development, behaviour and welfare</t>
  </si>
  <si>
    <t>All provisionLutonPersonal development, behaviour and welfare</t>
  </si>
  <si>
    <t>All provisionManchesterPersonal development, behaviour and welfare</t>
  </si>
  <si>
    <t>All provisionMedwayPersonal development, behaviour and welfare</t>
  </si>
  <si>
    <t>All provisionMertonPersonal development, behaviour and welfare</t>
  </si>
  <si>
    <t>All provisionMiddlesbroughPersonal development, behaviour and welfare</t>
  </si>
  <si>
    <t>All provisionMilton KeynesPersonal development, behaviour and welfare</t>
  </si>
  <si>
    <t>All provisionNewcastle upon TynePersonal development, behaviour and welfare</t>
  </si>
  <si>
    <t>All provisionNewhamPersonal development, behaviour and welfare</t>
  </si>
  <si>
    <t>All provisionNorfolkPersonal development, behaviour and welfare</t>
  </si>
  <si>
    <t>All provisionNorth East LincolnshirePersonal development, behaviour and welfare</t>
  </si>
  <si>
    <t>All provisionNorth LincolnshirePersonal development, behaviour and welfare</t>
  </si>
  <si>
    <t>All provisionNorth NorthamptonshirePersonal development, behaviour and welfare</t>
  </si>
  <si>
    <t>All provisionNorth SomersetPersonal development, behaviour and welfare</t>
  </si>
  <si>
    <t>All provisionNorth TynesidePersonal development, behaviour and welfare</t>
  </si>
  <si>
    <t>All provisionNorth YorkshirePersonal development, behaviour and welfare</t>
  </si>
  <si>
    <t>All provisionNorthumberlandPersonal development, behaviour and welfare</t>
  </si>
  <si>
    <t>All provisionNot RecordedPersonal development, behaviour and welfare</t>
  </si>
  <si>
    <t>All provisionNottinghamPersonal development, behaviour and welfare</t>
  </si>
  <si>
    <t>All provisionNottinghamshirePersonal development, behaviour and welfare</t>
  </si>
  <si>
    <t>All provisionOldhamPersonal development, behaviour and welfare</t>
  </si>
  <si>
    <t>All provisionOxfordshirePersonal development, behaviour and welfare</t>
  </si>
  <si>
    <t>All provisionPeterboroughPersonal development, behaviour and welfare</t>
  </si>
  <si>
    <t>All provisionPlymouthPersonal development, behaviour and welfare</t>
  </si>
  <si>
    <t>All provisionPortsmouthPersonal development, behaviour and welfare</t>
  </si>
  <si>
    <t>All provisionReadingPersonal development, behaviour and welfare</t>
  </si>
  <si>
    <t>All provisionRedbridgePersonal development, behaviour and welfare</t>
  </si>
  <si>
    <t>All provisionRedcar and ClevelandPersonal development, behaviour and welfare</t>
  </si>
  <si>
    <t>All provisionRichmond upon ThamesPersonal development, behaviour and welfare</t>
  </si>
  <si>
    <t>All provisionRochdalePersonal development, behaviour and welfare</t>
  </si>
  <si>
    <t>All provisionRotherhamPersonal development, behaviour and welfare</t>
  </si>
  <si>
    <t>All provisionRutlandPersonal development, behaviour and welfare</t>
  </si>
  <si>
    <t>All provisionSalfordPersonal development, behaviour and welfare</t>
  </si>
  <si>
    <t>All provisionSandwellPersonal development, behaviour and welfare</t>
  </si>
  <si>
    <t>All provisionSeftonPersonal development, behaviour and welfare</t>
  </si>
  <si>
    <t>All provisionSheffieldPersonal development, behaviour and welfare</t>
  </si>
  <si>
    <t>All provisionShropshirePersonal development, behaviour and welfare</t>
  </si>
  <si>
    <t>All provisionSloughPersonal development, behaviour and welfare</t>
  </si>
  <si>
    <t>All provisionSolihullPersonal development, behaviour and welfare</t>
  </si>
  <si>
    <t>All provisionSomersetPersonal development, behaviour and welfare</t>
  </si>
  <si>
    <t>All provisionSouth GloucestershirePersonal development, behaviour and welfare</t>
  </si>
  <si>
    <t>All provisionSouth TynesidePersonal development, behaviour and welfare</t>
  </si>
  <si>
    <t>All provisionSouthamptonPersonal development, behaviour and welfare</t>
  </si>
  <si>
    <t>All provisionSouthend on SeaPersonal development, behaviour and welfare</t>
  </si>
  <si>
    <t>All provisionSouthwarkPersonal development, behaviour and welfare</t>
  </si>
  <si>
    <t>All provisionSt HelensPersonal development, behaviour and welfare</t>
  </si>
  <si>
    <t>All provisionStaffordshirePersonal development, behaviour and welfare</t>
  </si>
  <si>
    <t>All provisionStockportPersonal development, behaviour and welfare</t>
  </si>
  <si>
    <t>All provisionStockton-on-TeesPersonal development, behaviour and welfare</t>
  </si>
  <si>
    <t>All provisionStoke-on-TrentPersonal development, behaviour and welfare</t>
  </si>
  <si>
    <t>All provisionSuffolkPersonal development, behaviour and welfare</t>
  </si>
  <si>
    <t>All provisionSunderlandPersonal development, behaviour and welfare</t>
  </si>
  <si>
    <t>All provisionSurreyPersonal development, behaviour and welfare</t>
  </si>
  <si>
    <t>All provisionSuttonPersonal development, behaviour and welfare</t>
  </si>
  <si>
    <t>All provisionSwindonPersonal development, behaviour and welfare</t>
  </si>
  <si>
    <t>All provisionTamesidePersonal development, behaviour and welfare</t>
  </si>
  <si>
    <t>All provisionTelford and WrekinPersonal development, behaviour and welfare</t>
  </si>
  <si>
    <t>All provisionThurrockPersonal development, behaviour and welfare</t>
  </si>
  <si>
    <t>All provisionTorbayPersonal development, behaviour and welfare</t>
  </si>
  <si>
    <t>All provisionTower HamletsPersonal development, behaviour and welfare</t>
  </si>
  <si>
    <t>All provisionTraffordPersonal development, behaviour and welfare</t>
  </si>
  <si>
    <t>All provisionWakefieldPersonal development, behaviour and welfare</t>
  </si>
  <si>
    <t>All provisionWalsallPersonal development, behaviour and welfare</t>
  </si>
  <si>
    <t>All provisionWaltham ForestPersonal development, behaviour and welfare</t>
  </si>
  <si>
    <t>All provisionWandsworthPersonal development, behaviour and welfare</t>
  </si>
  <si>
    <t>All provisionWarringtonPersonal development, behaviour and welfare</t>
  </si>
  <si>
    <t>All provisionWarwickshirePersonal development, behaviour and welfare</t>
  </si>
  <si>
    <t>All provisionWest BerkshirePersonal development, behaviour and welfare</t>
  </si>
  <si>
    <t>All provisionWest NorthamptonshirePersonal development, behaviour and welfare</t>
  </si>
  <si>
    <t>All provisionWest SussexPersonal development, behaviour and welfare</t>
  </si>
  <si>
    <t>All provisionWestminsterPersonal development, behaviour and welfare</t>
  </si>
  <si>
    <t>All provisionWestmorland and FurnessPersonal development, behaviour and welfare</t>
  </si>
  <si>
    <t>All provisionWiganPersonal development, behaviour and welfare</t>
  </si>
  <si>
    <t>All provisionWiltshirePersonal development, behaviour and welfare</t>
  </si>
  <si>
    <t>All provisionWindsor and MaidenheadPersonal development, behaviour and welfare</t>
  </si>
  <si>
    <t>All provisionWirralPersonal development, behaviour and welfare</t>
  </si>
  <si>
    <t>All provisionWokinghamPersonal development, behaviour and welfare</t>
  </si>
  <si>
    <t>All provisionWolverhamptonPersonal development, behaviour and welfare</t>
  </si>
  <si>
    <t>All provisionWorcestershirePersonal development, behaviour and welfare</t>
  </si>
  <si>
    <t>All provisionYorkPersonal development, behaviour and welfare</t>
  </si>
  <si>
    <t>All provisionBarking and DagenhamQuality of education</t>
  </si>
  <si>
    <t>All provisionBarnetQuality of education</t>
  </si>
  <si>
    <t>All provisionBarnsleyQuality of education</t>
  </si>
  <si>
    <t>All provisionBath and North East SomersetQuality of education</t>
  </si>
  <si>
    <t>All provisionBedfordQuality of education</t>
  </si>
  <si>
    <t>All provisionBexleyQuality of education</t>
  </si>
  <si>
    <t>All provisionBirminghamQuality of education</t>
  </si>
  <si>
    <t>All provisionBlackburn with DarwenQuality of education</t>
  </si>
  <si>
    <t>All provisionBlackpoolQuality of education</t>
  </si>
  <si>
    <t>All provisionBoltonQuality of education</t>
  </si>
  <si>
    <t>All provisionBournemouth, Christchurch &amp; PooleQuality of education</t>
  </si>
  <si>
    <t>All provisionBracknell ForestQuality of education</t>
  </si>
  <si>
    <t>All provisionBradfordQuality of education</t>
  </si>
  <si>
    <t>All provisionBrentQuality of education</t>
  </si>
  <si>
    <t>All provisionBrighton and HoveQuality of education</t>
  </si>
  <si>
    <t>All provisionBristolQuality of education</t>
  </si>
  <si>
    <t>All provisionBromleyQuality of education</t>
  </si>
  <si>
    <t>All provisionBuckinghamshireQuality of education</t>
  </si>
  <si>
    <t>All provisionBuryQuality of education</t>
  </si>
  <si>
    <t>All provisionCalderdaleQuality of education</t>
  </si>
  <si>
    <t>All provisionCambridgeshireQuality of education</t>
  </si>
  <si>
    <t>All provisionCamdenQuality of education</t>
  </si>
  <si>
    <t>All provisionCentral BedfordshireQuality of education</t>
  </si>
  <si>
    <t>All provisionCheshire EastQuality of education</t>
  </si>
  <si>
    <t>All provisionCheshire West and ChesterQuality of education</t>
  </si>
  <si>
    <t>All provisionCity of LondonQuality of education</t>
  </si>
  <si>
    <t>All provisionCornwallQuality of education</t>
  </si>
  <si>
    <t>All provisionCoventryQuality of education</t>
  </si>
  <si>
    <t>All provisionCroydonQuality of education</t>
  </si>
  <si>
    <t>All provisionCumberlandQuality of education</t>
  </si>
  <si>
    <t>All provisionDarlingtonQuality of education</t>
  </si>
  <si>
    <t>All provisionDerbyQuality of education</t>
  </si>
  <si>
    <t>All provisionDerbyshireQuality of education</t>
  </si>
  <si>
    <t>All provisionDevonQuality of education</t>
  </si>
  <si>
    <t>All provisionDoncasterQuality of education</t>
  </si>
  <si>
    <t>All provisionDorsetQuality of education</t>
  </si>
  <si>
    <t>All provisionDudleyQuality of education</t>
  </si>
  <si>
    <t>All provisionDurhamQuality of education</t>
  </si>
  <si>
    <t>All provisionEalingQuality of education</t>
  </si>
  <si>
    <t>All provisionEast Riding of YorkshireQuality of education</t>
  </si>
  <si>
    <t>All provisionEast SussexQuality of education</t>
  </si>
  <si>
    <t>All provisionEnfieldQuality of education</t>
  </si>
  <si>
    <t>All provisionEssexQuality of education</t>
  </si>
  <si>
    <t>All provisionGatesheadQuality of education</t>
  </si>
  <si>
    <t>All provisionGloucestershireQuality of education</t>
  </si>
  <si>
    <t>All provisionGreenwichQuality of education</t>
  </si>
  <si>
    <t>All provisionHackneyQuality of education</t>
  </si>
  <si>
    <t>All provisionHaltonQuality of education</t>
  </si>
  <si>
    <t>All provisionHammersmith and FulhamQuality of education</t>
  </si>
  <si>
    <t>All provisionHampshireQuality of education</t>
  </si>
  <si>
    <t>All provisionHaringeyQuality of education</t>
  </si>
  <si>
    <t>All provisionHarrowQuality of education</t>
  </si>
  <si>
    <t>All provisionHartlepoolQuality of education</t>
  </si>
  <si>
    <t>All provisionHaveringQuality of education</t>
  </si>
  <si>
    <t>All provisionHerefordshireQuality of education</t>
  </si>
  <si>
    <t>All provisionHertfordshireQuality of education</t>
  </si>
  <si>
    <t>All provisionHillingdonQuality of education</t>
  </si>
  <si>
    <t>All provisionHounslowQuality of education</t>
  </si>
  <si>
    <t>All provisionIsle of WightQuality of education</t>
  </si>
  <si>
    <t>All provisionIsles of ScillyQuality of education</t>
  </si>
  <si>
    <t>All provisionIslingtonQuality of education</t>
  </si>
  <si>
    <t>All provisionKensington and ChelseaQuality of education</t>
  </si>
  <si>
    <t>All provisionKentQuality of education</t>
  </si>
  <si>
    <t>All provisionKingston upon HullQuality of education</t>
  </si>
  <si>
    <t>All provisionKingston upon ThamesQuality of education</t>
  </si>
  <si>
    <t>All provisionKirkleesQuality of education</t>
  </si>
  <si>
    <t>All provisionKnowsleyQuality of education</t>
  </si>
  <si>
    <t>All provisionLambethQuality of education</t>
  </si>
  <si>
    <t>All provisionLancashireQuality of education</t>
  </si>
  <si>
    <t>All provisionLeedsQuality of education</t>
  </si>
  <si>
    <t>All provisionLeicesterQuality of education</t>
  </si>
  <si>
    <t>All provisionLeicestershireQuality of education</t>
  </si>
  <si>
    <t>All provisionLewishamQuality of education</t>
  </si>
  <si>
    <t>All provisionLincolnshireQuality of education</t>
  </si>
  <si>
    <t>All provisionLiverpoolQuality of education</t>
  </si>
  <si>
    <t>All provisionLutonQuality of education</t>
  </si>
  <si>
    <t>All provisionManchesterQuality of education</t>
  </si>
  <si>
    <t>All provisionMedwayQuality of education</t>
  </si>
  <si>
    <t>All provisionMertonQuality of education</t>
  </si>
  <si>
    <t>All provisionMiddlesbroughQuality of education</t>
  </si>
  <si>
    <t>All provisionMilton KeynesQuality of education</t>
  </si>
  <si>
    <t>All provisionNewcastle upon TyneQuality of education</t>
  </si>
  <si>
    <t>All provisionNewhamQuality of education</t>
  </si>
  <si>
    <t>All provisionNorfolkQuality of education</t>
  </si>
  <si>
    <t>All provisionNorth East LincolnshireQuality of education</t>
  </si>
  <si>
    <t>All provisionNorth LincolnshireQuality of education</t>
  </si>
  <si>
    <t>All provisionNorth NorthamptonshireQuality of education</t>
  </si>
  <si>
    <t>All provisionNorth SomersetQuality of education</t>
  </si>
  <si>
    <t>All provisionNorth TynesideQuality of education</t>
  </si>
  <si>
    <t>All provisionNorth YorkshireQuality of education</t>
  </si>
  <si>
    <t>All provisionNorthumberlandQuality of education</t>
  </si>
  <si>
    <t>All provisionNot RecordedQuality of education</t>
  </si>
  <si>
    <t>All provisionNottinghamQuality of education</t>
  </si>
  <si>
    <t>All provisionNottinghamshireQuality of education</t>
  </si>
  <si>
    <t>All provisionOldhamQuality of education</t>
  </si>
  <si>
    <t>All provisionOxfordshireQuality of education</t>
  </si>
  <si>
    <t>All provisionPeterboroughQuality of education</t>
  </si>
  <si>
    <t>All provisionPlymouthQuality of education</t>
  </si>
  <si>
    <t>All provisionPortsmouthQuality of education</t>
  </si>
  <si>
    <t>All provisionReadingQuality of education</t>
  </si>
  <si>
    <t>All provisionRedbridgeQuality of education</t>
  </si>
  <si>
    <t>All provisionRedcar and ClevelandQuality of education</t>
  </si>
  <si>
    <t>All provisionRichmond upon ThamesQuality of education</t>
  </si>
  <si>
    <t>All provisionRochdaleQuality of education</t>
  </si>
  <si>
    <t>All provisionRotherhamQuality of education</t>
  </si>
  <si>
    <t>All provisionRutlandQuality of education</t>
  </si>
  <si>
    <t>All provisionSalfordQuality of education</t>
  </si>
  <si>
    <t>All provisionSandwellQuality of education</t>
  </si>
  <si>
    <t>All provisionSeftonQuality of education</t>
  </si>
  <si>
    <t>All provisionSheffieldQuality of education</t>
  </si>
  <si>
    <t>All provisionShropshireQuality of education</t>
  </si>
  <si>
    <t>All provisionSloughQuality of education</t>
  </si>
  <si>
    <t>All provisionSolihullQuality of education</t>
  </si>
  <si>
    <t>All provisionSomersetQuality of education</t>
  </si>
  <si>
    <t>All provisionSouth GloucestershireQuality of education</t>
  </si>
  <si>
    <t>All provisionSouth TynesideQuality of education</t>
  </si>
  <si>
    <t>All provisionSouthamptonQuality of education</t>
  </si>
  <si>
    <t>All provisionSouthend on SeaQuality of education</t>
  </si>
  <si>
    <t>All provisionSouthwarkQuality of education</t>
  </si>
  <si>
    <t>All provisionSt HelensQuality of education</t>
  </si>
  <si>
    <t>All provisionStaffordshireQuality of education</t>
  </si>
  <si>
    <t>All provisionStockportQuality of education</t>
  </si>
  <si>
    <t>All provisionStockton-on-TeesQuality of education</t>
  </si>
  <si>
    <t>All provisionStoke-on-TrentQuality of education</t>
  </si>
  <si>
    <t>All provisionSuffolkQuality of education</t>
  </si>
  <si>
    <t>All provisionSunderlandQuality of education</t>
  </si>
  <si>
    <t>All provisionSurreyQuality of education</t>
  </si>
  <si>
    <t>All provisionSuttonQuality of education</t>
  </si>
  <si>
    <t>All provisionSwindonQuality of education</t>
  </si>
  <si>
    <t>All provisionTamesideQuality of education</t>
  </si>
  <si>
    <t>All provisionTelford and WrekinQuality of education</t>
  </si>
  <si>
    <t>All provisionThurrockQuality of education</t>
  </si>
  <si>
    <t>All provisionTorbayQuality of education</t>
  </si>
  <si>
    <t>All provisionTower HamletsQuality of education</t>
  </si>
  <si>
    <t>All provisionTraffordQuality of education</t>
  </si>
  <si>
    <t>All provisionWakefieldQuality of education</t>
  </si>
  <si>
    <t>All provisionWalsallQuality of education</t>
  </si>
  <si>
    <t>All provisionWaltham ForestQuality of education</t>
  </si>
  <si>
    <t>All provisionWandsworthQuality of education</t>
  </si>
  <si>
    <t>All provisionWarringtonQuality of education</t>
  </si>
  <si>
    <t>All provisionWarwickshireQuality of education</t>
  </si>
  <si>
    <t>All provisionWest BerkshireQuality of education</t>
  </si>
  <si>
    <t>All provisionWest NorthamptonshireQuality of education</t>
  </si>
  <si>
    <t>All provisionWest SussexQuality of education</t>
  </si>
  <si>
    <t>All provisionWestminsterQuality of education</t>
  </si>
  <si>
    <t>All provisionWestmorland and FurnessQuality of education</t>
  </si>
  <si>
    <t>All provisionWiganQuality of education</t>
  </si>
  <si>
    <t>All provisionWiltshireQuality of education</t>
  </si>
  <si>
    <t>All provisionWindsor and MaidenheadQuality of education</t>
  </si>
  <si>
    <t>All provisionWirralQuality of education</t>
  </si>
  <si>
    <t>All provisionWokinghamQuality of education</t>
  </si>
  <si>
    <t>All provisionWolverhamptonQuality of education</t>
  </si>
  <si>
    <t>All provisionWorcestershireQuality of education</t>
  </si>
  <si>
    <t>All provisionYorkQuality of education</t>
  </si>
  <si>
    <t>All provisionBarking and DagenhamQuality of teaching, learning and assessment</t>
  </si>
  <si>
    <t>All provisionBarnetQuality of teaching, learning and assessment</t>
  </si>
  <si>
    <t>All provisionBarnsleyQuality of teaching, learning and assessment</t>
  </si>
  <si>
    <t>All provisionBath and North East SomersetQuality of teaching, learning and assessment</t>
  </si>
  <si>
    <t>All provisionBedfordQuality of teaching, learning and assessment</t>
  </si>
  <si>
    <t>All provisionBexleyQuality of teaching, learning and assessment</t>
  </si>
  <si>
    <t>All provisionBirminghamQuality of teaching, learning and assessment</t>
  </si>
  <si>
    <t>All provisionBlackburn with DarwenQuality of teaching, learning and assessment</t>
  </si>
  <si>
    <t>All provisionBlackpoolQuality of teaching, learning and assessment</t>
  </si>
  <si>
    <t>All provisionBoltonQuality of teaching, learning and assessment</t>
  </si>
  <si>
    <t>All provisionBournemouth, Christchurch &amp; PooleQuality of teaching, learning and assessment</t>
  </si>
  <si>
    <t>All provisionBracknell ForestQuality of teaching, learning and assessment</t>
  </si>
  <si>
    <t>All provisionBradfordQuality of teaching, learning and assessment</t>
  </si>
  <si>
    <t>All provisionBrentQuality of teaching, learning and assessment</t>
  </si>
  <si>
    <t>All provisionBrighton and HoveQuality of teaching, learning and assessment</t>
  </si>
  <si>
    <t>All provisionBristolQuality of teaching, learning and assessment</t>
  </si>
  <si>
    <t>All provisionBromleyQuality of teaching, learning and assessment</t>
  </si>
  <si>
    <t>All provisionBuckinghamshireQuality of teaching, learning and assessment</t>
  </si>
  <si>
    <t>All provisionBuryQuality of teaching, learning and assessment</t>
  </si>
  <si>
    <t>All provisionCalderdaleQuality of teaching, learning and assessment</t>
  </si>
  <si>
    <t>All provisionCambridgeshireQuality of teaching, learning and assessment</t>
  </si>
  <si>
    <t>All provisionCamdenQuality of teaching, learning and assessment</t>
  </si>
  <si>
    <t>All provisionCentral BedfordshireQuality of teaching, learning and assessment</t>
  </si>
  <si>
    <t>All provisionCheshire EastQuality of teaching, learning and assessment</t>
  </si>
  <si>
    <t>Childcare on non-domestic premisesYorkQuality of education</t>
  </si>
  <si>
    <t>Childcare on non-domestic premisesYorkQuality of teaching, learning and assessment</t>
  </si>
  <si>
    <t>Childcare on non-domestic premisesYorkRequirements of the compulsory part of the childcare register</t>
  </si>
  <si>
    <t>Childcare on non-domestic premisesYorkRequirements of the voluntary part of the childcare register</t>
  </si>
  <si>
    <t>ChildminderBarking and DagenhamBehaviour and attitudes</t>
  </si>
  <si>
    <t>ChildminderBarking and DagenhamEffectiveness of leadership and Management</t>
  </si>
  <si>
    <t>ChildminderBarking and DagenhamOutcomes for children</t>
  </si>
  <si>
    <t>ChildminderBarking and DagenhamOverall effectiveness: The quality and standards of the provision</t>
  </si>
  <si>
    <t>ChildminderBarking and DagenhamPersonal development</t>
  </si>
  <si>
    <t>ChildminderBarking and DagenhamPersonal development, behaviour and welfare</t>
  </si>
  <si>
    <t>ChildminderBarking and DagenhamQuality of education</t>
  </si>
  <si>
    <t>ChildminderBarking and DagenhamQuality of teaching, learning and assessment</t>
  </si>
  <si>
    <t>ChildminderBarking and DagenhamRequirements of the compulsory part of the childcare register</t>
  </si>
  <si>
    <t>ChildminderBarking and DagenhamRequirements of the voluntary part of the childcare register</t>
  </si>
  <si>
    <t>ChildminderBarnetBehaviour and attitudes</t>
  </si>
  <si>
    <t>ChildminderBarnetEffectiveness of leadership and Management</t>
  </si>
  <si>
    <t>ChildminderBarnetOutcomes for children</t>
  </si>
  <si>
    <t>ChildminderBarnetOverall effectiveness: The quality and standards of the provision</t>
  </si>
  <si>
    <t>ChildminderBarnetPersonal development</t>
  </si>
  <si>
    <t>ChildminderBarnetPersonal development, behaviour and welfare</t>
  </si>
  <si>
    <t>ChildminderBarnetQuality of education</t>
  </si>
  <si>
    <t>ChildminderBarnetQuality of teaching, learning and assessment</t>
  </si>
  <si>
    <t>ChildminderBarnetRequirements of the compulsory part of the childcare register</t>
  </si>
  <si>
    <t>ChildminderBarnetRequirements of the voluntary part of the childcare register</t>
  </si>
  <si>
    <t>ChildminderBarnsleyBehaviour and attitudes</t>
  </si>
  <si>
    <t>ChildminderBarnsleyEffectiveness of leadership and Management</t>
  </si>
  <si>
    <t>ChildminderBarnsleyOutcomes for children</t>
  </si>
  <si>
    <t>ChildminderBarnsleyOverall effectiveness: The quality and standards of the provision</t>
  </si>
  <si>
    <t>ChildminderBarnsleyPersonal development</t>
  </si>
  <si>
    <t>ChildminderBarnsleyPersonal development, behaviour and welfare</t>
  </si>
  <si>
    <t>ChildminderBarnsleyQuality of education</t>
  </si>
  <si>
    <t>ChildminderBarnsleyQuality of teaching, learning and assessment</t>
  </si>
  <si>
    <t>ChildminderBarnsleyRequirements of the compulsory part of the childcare register</t>
  </si>
  <si>
    <t>ChildminderBarnsleyRequirements of the voluntary part of the childcare register</t>
  </si>
  <si>
    <t>ChildminderBath and North East SomersetBehaviour and attitudes</t>
  </si>
  <si>
    <t>ChildminderBath and North East SomersetEffectiveness of leadership and Management</t>
  </si>
  <si>
    <t>ChildminderBath and North East SomersetOutcomes for children</t>
  </si>
  <si>
    <t>ChildminderBath and North East SomersetOverall effectiveness: The quality and standards of the provision</t>
  </si>
  <si>
    <t>ChildminderBath and North East SomersetPersonal development</t>
  </si>
  <si>
    <t>ChildminderBath and North East SomersetPersonal development, behaviour and welfare</t>
  </si>
  <si>
    <t>ChildminderBath and North East SomersetQuality of education</t>
  </si>
  <si>
    <t>ChildminderBath and North East SomersetQuality of teaching, learning and assessment</t>
  </si>
  <si>
    <t>ChildminderBath and North East SomersetRequirements of the compulsory part of the childcare register</t>
  </si>
  <si>
    <t>ChildminderBath and North East SomersetRequirements of the voluntary part of the childcare register</t>
  </si>
  <si>
    <t>ChildminderBedfordBehaviour and attitudes</t>
  </si>
  <si>
    <t>ChildminderBedfordEffectiveness of leadership and Management</t>
  </si>
  <si>
    <t>ChildminderBedfordOutcomes for children</t>
  </si>
  <si>
    <t>ChildminderBedfordOverall effectiveness: The quality and standards of the provision</t>
  </si>
  <si>
    <t>ChildminderBedfordPersonal development</t>
  </si>
  <si>
    <t>ChildminderBedfordPersonal development, behaviour and welfare</t>
  </si>
  <si>
    <t>ChildminderBedfordQuality of education</t>
  </si>
  <si>
    <t>ChildminderBedfordQuality of teaching, learning and assessment</t>
  </si>
  <si>
    <t>ChildminderBedfordRequirements of the compulsory part of the childcare register</t>
  </si>
  <si>
    <t>ChildminderBedfordRequirements of the voluntary part of the childcare register</t>
  </si>
  <si>
    <t>ChildminderBexleyBehaviour and attitudes</t>
  </si>
  <si>
    <t>ChildminderBexleyEffectiveness of leadership and Management</t>
  </si>
  <si>
    <t>ChildminderBexleyOutcomes for children</t>
  </si>
  <si>
    <t>ChildminderBexleyOverall effectiveness: The quality and standards of the provision</t>
  </si>
  <si>
    <t>ChildminderBexleyPersonal development</t>
  </si>
  <si>
    <t>ChildminderBexleyPersonal development, behaviour and welfare</t>
  </si>
  <si>
    <t>ChildminderBexleyQuality of education</t>
  </si>
  <si>
    <t>ChildminderBexleyQuality of teaching, learning and assessment</t>
  </si>
  <si>
    <t>ChildminderBexleyRequirements of the compulsory part of the childcare register</t>
  </si>
  <si>
    <t>ChildminderBexleyRequirements of the voluntary part of the childcare register</t>
  </si>
  <si>
    <t>ChildminderBirminghamBehaviour and attitudes</t>
  </si>
  <si>
    <t>ChildminderBirminghamEffectiveness of leadership and Management</t>
  </si>
  <si>
    <t>ChildminderBirminghamOutcomes for children</t>
  </si>
  <si>
    <t>ChildminderBirminghamOverall effectiveness: The quality and standards of the provision</t>
  </si>
  <si>
    <t>ChildminderBirminghamPersonal development</t>
  </si>
  <si>
    <t>ChildminderBirminghamPersonal development, behaviour and welfare</t>
  </si>
  <si>
    <t>ChildminderBirminghamQuality of education</t>
  </si>
  <si>
    <t>ChildminderBirminghamQuality of teaching, learning and assessment</t>
  </si>
  <si>
    <t>ChildminderBirminghamRequirements of the compulsory part of the childcare register</t>
  </si>
  <si>
    <t>ChildminderBirminghamRequirements of the voluntary part of the childcare register</t>
  </si>
  <si>
    <t>ChildminderBlackburn with DarwenBehaviour and attitudes</t>
  </si>
  <si>
    <t>ChildminderBlackburn with DarwenEffectiveness of leadership and Management</t>
  </si>
  <si>
    <t>ChildminderBlackburn with DarwenOutcomes for children</t>
  </si>
  <si>
    <t>ChildminderBlackburn with DarwenOverall effectiveness: The quality and standards of the provision</t>
  </si>
  <si>
    <t>ChildminderBlackburn with DarwenPersonal development</t>
  </si>
  <si>
    <t>ChildminderBlackburn with DarwenPersonal development, behaviour and welfare</t>
  </si>
  <si>
    <t>ChildminderBlackburn with DarwenQuality of education</t>
  </si>
  <si>
    <t>ChildminderBlackburn with DarwenQuality of teaching, learning and assessment</t>
  </si>
  <si>
    <t>ChildminderBlackburn with DarwenRequirements of the compulsory part of the childcare register</t>
  </si>
  <si>
    <t>ChildminderBlackburn with DarwenRequirements of the voluntary part of the childcare register</t>
  </si>
  <si>
    <t>ChildminderBlackpoolBehaviour and attitudes</t>
  </si>
  <si>
    <t>ChildminderBlackpoolEffectiveness of leadership and Management</t>
  </si>
  <si>
    <t>ChildminderBlackpoolOutcomes for children</t>
  </si>
  <si>
    <t>ChildminderBlackpoolOverall effectiveness: The quality and standards of the provision</t>
  </si>
  <si>
    <t>ChildminderBlackpoolPersonal development</t>
  </si>
  <si>
    <t>ChildminderBlackpoolPersonal development, behaviour and welfare</t>
  </si>
  <si>
    <t>ChildminderBlackpoolQuality of education</t>
  </si>
  <si>
    <t>ChildminderBlackpoolQuality of teaching, learning and assessment</t>
  </si>
  <si>
    <t>ChildminderBlackpoolRequirements of the compulsory part of the childcare register</t>
  </si>
  <si>
    <t>ChildminderBlackpoolRequirements of the voluntary part of the childcare register</t>
  </si>
  <si>
    <t>ChildminderBoltonBehaviour and attitudes</t>
  </si>
  <si>
    <t>ChildminderBoltonEffectiveness of leadership and Management</t>
  </si>
  <si>
    <t>ChildminderBoltonOutcomes for children</t>
  </si>
  <si>
    <t>ChildminderBoltonOverall effectiveness: The quality and standards of the provision</t>
  </si>
  <si>
    <t>ChildminderBoltonPersonal development</t>
  </si>
  <si>
    <t>ChildminderBoltonPersonal development, behaviour and welfare</t>
  </si>
  <si>
    <t>ChildminderBoltonQuality of education</t>
  </si>
  <si>
    <t>ChildminderBoltonQuality of teaching, learning and assessment</t>
  </si>
  <si>
    <t>ChildminderBoltonRequirements of the compulsory part of the childcare register</t>
  </si>
  <si>
    <t>ChildminderBoltonRequirements of the voluntary part of the childcare register</t>
  </si>
  <si>
    <t>ChildminderBournemouth, Christchurch &amp; PooleBehaviour and attitudes</t>
  </si>
  <si>
    <t>ChildminderBournemouth, Christchurch &amp; PooleEffectiveness of leadership and Management</t>
  </si>
  <si>
    <t>ChildminderBournemouth, Christchurch &amp; PooleOutcomes for children</t>
  </si>
  <si>
    <t>ChildminderBournemouth, Christchurch &amp; PooleOverall effectiveness: The quality and standards of the provision</t>
  </si>
  <si>
    <t>ChildminderBournemouth, Christchurch &amp; PoolePersonal development</t>
  </si>
  <si>
    <t>ChildminderBournemouth, Christchurch &amp; PoolePersonal development, behaviour and welfare</t>
  </si>
  <si>
    <t>ChildminderBournemouth, Christchurch &amp; PooleQuality of education</t>
  </si>
  <si>
    <t>ChildminderBournemouth, Christchurch &amp; PooleQuality of teaching, learning and assessment</t>
  </si>
  <si>
    <t>ChildminderBournemouth, Christchurch &amp; PooleRequirements of the compulsory part of the childcare register</t>
  </si>
  <si>
    <t>ChildminderBournemouth, Christchurch &amp; PooleRequirements of the voluntary part of the childcare register</t>
  </si>
  <si>
    <t>ChildminderBracknell ForestBehaviour and attitudes</t>
  </si>
  <si>
    <t>ChildminderBracknell ForestEffectiveness of leadership and Management</t>
  </si>
  <si>
    <t>ChildminderBracknell ForestOutcomes for children</t>
  </si>
  <si>
    <t>ChildminderBracknell ForestOverall effectiveness: The quality and standards of the provision</t>
  </si>
  <si>
    <t>ChildminderBracknell ForestPersonal development</t>
  </si>
  <si>
    <t>ChildminderBracknell ForestPersonal development, behaviour and welfare</t>
  </si>
  <si>
    <t>ChildminderBracknell ForestQuality of education</t>
  </si>
  <si>
    <t>ChildminderBracknell ForestQuality of teaching, learning and assessment</t>
  </si>
  <si>
    <t>ChildminderBracknell ForestRequirements of the compulsory part of the childcare register</t>
  </si>
  <si>
    <t>ChildminderBracknell ForestRequirements of the voluntary part of the childcare register</t>
  </si>
  <si>
    <t>ChildminderBradfordBehaviour and attitudes</t>
  </si>
  <si>
    <t>ChildminderBradfordEffectiveness of leadership and Management</t>
  </si>
  <si>
    <t>ChildminderBradfordOutcomes for children</t>
  </si>
  <si>
    <t>ChildminderBradfordOverall effectiveness: The quality and standards of the provision</t>
  </si>
  <si>
    <t>ChildminderBradfordPersonal development</t>
  </si>
  <si>
    <t>ChildminderBradfordPersonal development, behaviour and welfare</t>
  </si>
  <si>
    <t>ChildminderBradfordQuality of education</t>
  </si>
  <si>
    <t>ChildminderBradfordQuality of teaching, learning and assessment</t>
  </si>
  <si>
    <t>ChildminderBradfordRequirements of the compulsory part of the childcare register</t>
  </si>
  <si>
    <t>ChildminderBradfordRequirements of the voluntary part of the childcare register</t>
  </si>
  <si>
    <t>ChildminderBrentBehaviour and attitudes</t>
  </si>
  <si>
    <t>ChildminderBrentEffectiveness of leadership and Management</t>
  </si>
  <si>
    <t>ChildminderBrentOutcomes for children</t>
  </si>
  <si>
    <t>ChildminderBrentOverall effectiveness: The quality and standards of the provision</t>
  </si>
  <si>
    <t>ChildminderBrentPersonal development</t>
  </si>
  <si>
    <t>ChildminderBrentPersonal development, behaviour and welfare</t>
  </si>
  <si>
    <t>ChildminderBrentQuality of education</t>
  </si>
  <si>
    <t>ChildminderBrentQuality of teaching, learning and assessment</t>
  </si>
  <si>
    <t>ChildminderBrentRequirements of the compulsory part of the childcare register</t>
  </si>
  <si>
    <t>ChildminderBrentRequirements of the voluntary part of the childcare register</t>
  </si>
  <si>
    <t>ChildminderBrighton and HoveBehaviour and attitudes</t>
  </si>
  <si>
    <t>ChildminderBrighton and HoveEffectiveness of leadership and Management</t>
  </si>
  <si>
    <t>ChildminderBrighton and HoveOutcomes for children</t>
  </si>
  <si>
    <t>ChildminderBrighton and HoveOverall effectiveness: The quality and standards of the provision</t>
  </si>
  <si>
    <t>ChildminderBrighton and HovePersonal development</t>
  </si>
  <si>
    <t>ChildminderBrighton and HovePersonal development, behaviour and welfare</t>
  </si>
  <si>
    <t>ChildminderBrighton and HoveQuality of education</t>
  </si>
  <si>
    <t>ChildminderBrighton and HoveQuality of teaching, learning and assessment</t>
  </si>
  <si>
    <t>ChildminderBrighton and HoveRequirements of the compulsory part of the childcare register</t>
  </si>
  <si>
    <t>ChildminderBrighton and HoveRequirements of the voluntary part of the childcare register</t>
  </si>
  <si>
    <t>ChildminderBristolBehaviour and attitudes</t>
  </si>
  <si>
    <t>ChildminderBristolEffectiveness of leadership and Management</t>
  </si>
  <si>
    <t>ChildminderBristolOutcomes for children</t>
  </si>
  <si>
    <t>ChildminderBristolOverall effectiveness: The quality and standards of the provision</t>
  </si>
  <si>
    <t>ChildminderBristolPersonal development</t>
  </si>
  <si>
    <t>ChildminderBristolPersonal development, behaviour and welfare</t>
  </si>
  <si>
    <t>ChildminderBristolQuality of education</t>
  </si>
  <si>
    <t>ChildminderBristolQuality of teaching, learning and assessment</t>
  </si>
  <si>
    <t>ChildminderBristolRequirements of the compulsory part of the childcare register</t>
  </si>
  <si>
    <t>ChildminderBristolRequirements of the voluntary part of the childcare register</t>
  </si>
  <si>
    <t>ChildminderBromleyBehaviour and attitudes</t>
  </si>
  <si>
    <t>ChildminderBromleyEffectiveness of leadership and Management</t>
  </si>
  <si>
    <t>ChildminderBromleyOutcomes for children</t>
  </si>
  <si>
    <t>ChildminderBromleyOverall effectiveness: The quality and standards of the provision</t>
  </si>
  <si>
    <t>ChildminderBromleyPersonal development</t>
  </si>
  <si>
    <t>ChildminderBromleyPersonal development, behaviour and welfare</t>
  </si>
  <si>
    <t>ChildminderBromleyQuality of education</t>
  </si>
  <si>
    <t>ChildminderBromleyQuality of teaching, learning and assessment</t>
  </si>
  <si>
    <t>ChildminderBromleyRequirements of the compulsory part of the childcare register</t>
  </si>
  <si>
    <t>ChildminderBromleyRequirements of the voluntary part of the childcare register</t>
  </si>
  <si>
    <t>ChildminderBuckinghamshireBehaviour and attitudes</t>
  </si>
  <si>
    <t>ChildminderBuckinghamshireEffectiveness of leadership and Management</t>
  </si>
  <si>
    <t>ChildminderBuckinghamshireOutcomes for children</t>
  </si>
  <si>
    <t>ChildminderBuckinghamshireOverall effectiveness: The quality and standards of the provision</t>
  </si>
  <si>
    <t>ChildminderBuckinghamshirePersonal development</t>
  </si>
  <si>
    <t>ChildminderBuckinghamshirePersonal development, behaviour and welfare</t>
  </si>
  <si>
    <t>ChildminderBuckinghamshireQuality of education</t>
  </si>
  <si>
    <t>ChildminderBuckinghamshireQuality of teaching, learning and assessment</t>
  </si>
  <si>
    <t>ChildminderBuckinghamshireRequirements of the compulsory part of the childcare register</t>
  </si>
  <si>
    <t>ChildminderBuckinghamshireRequirements of the voluntary part of the childcare register</t>
  </si>
  <si>
    <t>ChildminderBuryBehaviour and attitudes</t>
  </si>
  <si>
    <t>ChildminderBuryEffectiveness of leadership and Management</t>
  </si>
  <si>
    <t>ChildminderBuryOutcomes for children</t>
  </si>
  <si>
    <t>ChildminderBuryOverall effectiveness: The quality and standards of the provision</t>
  </si>
  <si>
    <t>ChildminderBuryPersonal development</t>
  </si>
  <si>
    <t>ChildminderBuryPersonal development, behaviour and welfare</t>
  </si>
  <si>
    <t>ChildminderBuryQuality of education</t>
  </si>
  <si>
    <t>ChildminderBuryQuality of teaching, learning and assessment</t>
  </si>
  <si>
    <t>ChildminderBuryRequirements of the compulsory part of the childcare register</t>
  </si>
  <si>
    <t>ChildminderBuryRequirements of the voluntary part of the childcare register</t>
  </si>
  <si>
    <t>ChildminderCalderdaleBehaviour and attitudes</t>
  </si>
  <si>
    <t>ChildminderCalderdaleEffectiveness of leadership and Management</t>
  </si>
  <si>
    <t>ChildminderCalderdaleOutcomes for children</t>
  </si>
  <si>
    <t>ChildminderCalderdaleOverall effectiveness: The quality and standards of the provision</t>
  </si>
  <si>
    <t>ChildminderCalderdalePersonal development</t>
  </si>
  <si>
    <t>ChildminderCalderdalePersonal development, behaviour and welfare</t>
  </si>
  <si>
    <t>ChildminderCalderdaleQuality of education</t>
  </si>
  <si>
    <t>ChildminderCalderdaleQuality of teaching, learning and assessment</t>
  </si>
  <si>
    <t>ChildminderCalderdaleRequirements of the compulsory part of the childcare register</t>
  </si>
  <si>
    <t>ChildminderCalderdaleRequirements of the voluntary part of the childcare register</t>
  </si>
  <si>
    <t>ChildminderCambridgeshireBehaviour and attitudes</t>
  </si>
  <si>
    <t>ChildminderCambridgeshireEffectiveness of leadership and Management</t>
  </si>
  <si>
    <t>ChildminderCambridgeshireOutcomes for children</t>
  </si>
  <si>
    <t>ChildminderCambridgeshireOverall effectiveness: The quality and standards of the provision</t>
  </si>
  <si>
    <t>ChildminderCambridgeshirePersonal development</t>
  </si>
  <si>
    <t>ChildminderCambridgeshirePersonal development, behaviour and welfare</t>
  </si>
  <si>
    <t>ChildminderCambridgeshireQuality of education</t>
  </si>
  <si>
    <t>ChildminderCambridgeshireQuality of teaching, learning and assessment</t>
  </si>
  <si>
    <t>ChildminderCambridgeshireRequirements of the compulsory part of the childcare register</t>
  </si>
  <si>
    <t>ChildminderCambridgeshireRequirements of the voluntary part of the childcare register</t>
  </si>
  <si>
    <t>ChildminderCamdenBehaviour and attitudes</t>
  </si>
  <si>
    <t>ChildminderCamdenEffectiveness of leadership and Management</t>
  </si>
  <si>
    <t>ChildminderCamdenOutcomes for children</t>
  </si>
  <si>
    <t>ChildminderCamdenOverall effectiveness: The quality and standards of the provision</t>
  </si>
  <si>
    <t>ChildminderCamdenPersonal development</t>
  </si>
  <si>
    <t>ChildminderCamdenPersonal development, behaviour and welfare</t>
  </si>
  <si>
    <t>ChildminderCamdenQuality of education</t>
  </si>
  <si>
    <t>ChildminderCamdenQuality of teaching, learning and assessment</t>
  </si>
  <si>
    <t>ChildminderCamdenRequirements of the compulsory part of the childcare register</t>
  </si>
  <si>
    <t>ChildminderCamdenRequirements of the voluntary part of the childcare register</t>
  </si>
  <si>
    <t>ChildminderCentral BedfordshireBehaviour and attitudes</t>
  </si>
  <si>
    <t>ChildminderCentral BedfordshireEffectiveness of leadership and Management</t>
  </si>
  <si>
    <t>ChildminderCentral BedfordshireOutcomes for children</t>
  </si>
  <si>
    <t>ChildminderCentral BedfordshireOverall effectiveness: The quality and standards of the provision</t>
  </si>
  <si>
    <t>ChildminderCentral BedfordshirePersonal development</t>
  </si>
  <si>
    <t>ChildminderCentral BedfordshirePersonal development, behaviour and welfare</t>
  </si>
  <si>
    <t>ChildminderCentral BedfordshireQuality of education</t>
  </si>
  <si>
    <t>ChildminderCentral BedfordshireQuality of teaching, learning and assessment</t>
  </si>
  <si>
    <t>ChildminderCentral BedfordshireRequirements of the compulsory part of the childcare register</t>
  </si>
  <si>
    <t>ChildminderCentral BedfordshireRequirements of the voluntary part of the childcare register</t>
  </si>
  <si>
    <t>ChildminderCheshire EastBehaviour and attitudes</t>
  </si>
  <si>
    <t>ChildminderCheshire EastEffectiveness of leadership and Management</t>
  </si>
  <si>
    <t>ChildminderCheshire EastOutcomes for children</t>
  </si>
  <si>
    <t>ChildminderCheshire EastOverall effectiveness: The quality and standards of the provision</t>
  </si>
  <si>
    <t>ChildminderCheshire EastPersonal development</t>
  </si>
  <si>
    <t>ChildminderCheshire EastPersonal development, behaviour and welfare</t>
  </si>
  <si>
    <t>ChildminderCheshire EastQuality of education</t>
  </si>
  <si>
    <t>ChildminderCheshire EastQuality of teaching, learning and assessment</t>
  </si>
  <si>
    <t>ChildminderCheshire EastRequirements of the compulsory part of the childcare register</t>
  </si>
  <si>
    <t>ChildminderCheshire EastRequirements of the voluntary part of the childcare register</t>
  </si>
  <si>
    <t>ChildminderCheshire West and ChesterBehaviour and attitudes</t>
  </si>
  <si>
    <t>ChildminderCheshire West and ChesterEffectiveness of leadership and Management</t>
  </si>
  <si>
    <t>ChildminderCheshire West and ChesterOutcomes for children</t>
  </si>
  <si>
    <t>ChildminderCheshire West and ChesterOverall effectiveness: The quality and standards of the provision</t>
  </si>
  <si>
    <t>ChildminderCheshire West and ChesterPersonal development</t>
  </si>
  <si>
    <t>ChildminderCheshire West and ChesterPersonal development, behaviour and welfare</t>
  </si>
  <si>
    <t>ChildminderCheshire West and ChesterQuality of education</t>
  </si>
  <si>
    <t>ChildminderCheshire West and ChesterQuality of teaching, learning and assessment</t>
  </si>
  <si>
    <t>ChildminderCheshire West and ChesterRequirements of the compulsory part of the childcare register</t>
  </si>
  <si>
    <t>ChildminderCheshire West and ChesterRequirements of the voluntary part of the childcare register</t>
  </si>
  <si>
    <t>ChildminderCornwallBehaviour and attitudes</t>
  </si>
  <si>
    <t>ChildminderCornwallEffectiveness of leadership and Management</t>
  </si>
  <si>
    <t>ChildminderCornwallOutcomes for children</t>
  </si>
  <si>
    <t>ChildminderCornwallOverall effectiveness: The quality and standards of the provision</t>
  </si>
  <si>
    <t>ChildminderCornwallPersonal development</t>
  </si>
  <si>
    <t>ChildminderCornwallPersonal development, behaviour and welfare</t>
  </si>
  <si>
    <t>ChildminderCornwallQuality of education</t>
  </si>
  <si>
    <t>ChildminderCornwallQuality of teaching, learning and assessment</t>
  </si>
  <si>
    <t>ChildminderCornwallRequirements of the compulsory part of the childcare register</t>
  </si>
  <si>
    <t>ChildminderCornwallRequirements of the voluntary part of the childcare register</t>
  </si>
  <si>
    <t>ChildminderCoventryBehaviour and attitudes</t>
  </si>
  <si>
    <t>ChildminderCoventryEffectiveness of leadership and Management</t>
  </si>
  <si>
    <t>ChildminderCoventryOutcomes for children</t>
  </si>
  <si>
    <t>ChildminderCoventryOverall effectiveness: The quality and standards of the provision</t>
  </si>
  <si>
    <t>ChildminderCoventryPersonal development</t>
  </si>
  <si>
    <t>ChildminderCoventryPersonal development, behaviour and welfare</t>
  </si>
  <si>
    <t>ChildminderCoventryQuality of education</t>
  </si>
  <si>
    <t>ChildminderCoventryQuality of teaching, learning and assessment</t>
  </si>
  <si>
    <t>ChildminderCoventryRequirements of the compulsory part of the childcare register</t>
  </si>
  <si>
    <t>ChildminderCoventryRequirements of the voluntary part of the childcare register</t>
  </si>
  <si>
    <t>ChildminderCroydonBehaviour and attitudes</t>
  </si>
  <si>
    <t>ChildminderCroydonEffectiveness of leadership and Management</t>
  </si>
  <si>
    <t>ChildminderCroydonOutcomes for children</t>
  </si>
  <si>
    <t>ChildminderCroydonOverall effectiveness: The quality and standards of the provision</t>
  </si>
  <si>
    <t>ChildminderCroydonPersonal development</t>
  </si>
  <si>
    <t>ChildminderCroydonPersonal development, behaviour and welfare</t>
  </si>
  <si>
    <t>ChildminderCroydonQuality of education</t>
  </si>
  <si>
    <t>ChildminderCroydonQuality of teaching, learning and assessment</t>
  </si>
  <si>
    <t>ChildminderCroydonRequirements of the compulsory part of the childcare register</t>
  </si>
  <si>
    <t>ChildminderCroydonRequirements of the voluntary part of the childcare register</t>
  </si>
  <si>
    <t>ChildminderCumberlandBehaviour and attitudes</t>
  </si>
  <si>
    <t>ChildminderCumberlandEffectiveness of leadership and Management</t>
  </si>
  <si>
    <t>ChildminderCumberlandOutcomes for children</t>
  </si>
  <si>
    <t>ChildminderCumberlandOverall effectiveness: The quality and standards of the provision</t>
  </si>
  <si>
    <t>ChildminderCumberlandPersonal development</t>
  </si>
  <si>
    <t>ChildminderCumberlandPersonal development, behaviour and welfare</t>
  </si>
  <si>
    <t>ChildminderCumberlandQuality of education</t>
  </si>
  <si>
    <t>ChildminderCumberlandQuality of teaching, learning and assessment</t>
  </si>
  <si>
    <t>ChildminderCumberlandRequirements of the compulsory part of the childcare register</t>
  </si>
  <si>
    <t>ChildminderCumberlandRequirements of the voluntary part of the childcare register</t>
  </si>
  <si>
    <t>ChildminderDarlingtonBehaviour and attitudes</t>
  </si>
  <si>
    <t>ChildminderDarlingtonEffectiveness of leadership and Management</t>
  </si>
  <si>
    <t>ChildminderDarlingtonOutcomes for children</t>
  </si>
  <si>
    <t>ChildminderDarlingtonOverall effectiveness: The quality and standards of the provision</t>
  </si>
  <si>
    <t>ChildminderDarlingtonPersonal development</t>
  </si>
  <si>
    <t>ChildminderDarlingtonPersonal development, behaviour and welfare</t>
  </si>
  <si>
    <t>ChildminderDarlingtonQuality of education</t>
  </si>
  <si>
    <t>ChildminderDarlingtonQuality of teaching, learning and assessment</t>
  </si>
  <si>
    <t>ChildminderDarlingtonRequirements of the compulsory part of the childcare register</t>
  </si>
  <si>
    <t>ChildminderDarlingtonRequirements of the voluntary part of the childcare register</t>
  </si>
  <si>
    <t>ChildminderDerbyBehaviour and attitudes</t>
  </si>
  <si>
    <t>ChildminderDerbyEffectiveness of leadership and Management</t>
  </si>
  <si>
    <t>ChildminderDerbyOutcomes for children</t>
  </si>
  <si>
    <t>ChildminderDerbyOverall effectiveness: The quality and standards of the provision</t>
  </si>
  <si>
    <t>ChildminderDerbyPersonal development</t>
  </si>
  <si>
    <t>ChildminderDerbyPersonal development, behaviour and welfare</t>
  </si>
  <si>
    <t>ChildminderDerbyQuality of education</t>
  </si>
  <si>
    <t>ChildminderDerbyQuality of teaching, learning and assessment</t>
  </si>
  <si>
    <t>ChildminderDerbyRequirements of the compulsory part of the childcare register</t>
  </si>
  <si>
    <t>ChildminderDerbyRequirements of the voluntary part of the childcare register</t>
  </si>
  <si>
    <t>ChildminderDerbyshireBehaviour and attitudes</t>
  </si>
  <si>
    <t>ChildminderDerbyshireEffectiveness of leadership and Management</t>
  </si>
  <si>
    <t>ChildminderDerbyshireOutcomes for children</t>
  </si>
  <si>
    <t>ChildminderDerbyshireOverall effectiveness: The quality and standards of the provision</t>
  </si>
  <si>
    <t>ChildminderDerbyshirePersonal development</t>
  </si>
  <si>
    <t>ChildminderDerbyshirePersonal development, behaviour and welfare</t>
  </si>
  <si>
    <t>ChildminderDerbyshireQuality of education</t>
  </si>
  <si>
    <t>ChildminderDerbyshireQuality of teaching, learning and assessment</t>
  </si>
  <si>
    <t>ChildminderDerbyshireRequirements of the compulsory part of the childcare register</t>
  </si>
  <si>
    <t>ChildminderDerbyshireRequirements of the voluntary part of the childcare register</t>
  </si>
  <si>
    <t>ChildminderDevonBehaviour and attitudes</t>
  </si>
  <si>
    <t>ChildminderDevonEffectiveness of leadership and Management</t>
  </si>
  <si>
    <t>ChildminderDevonOutcomes for children</t>
  </si>
  <si>
    <t>ChildminderDevonOverall effectiveness: The quality and standards of the provision</t>
  </si>
  <si>
    <t>ChildminderDevonPersonal development</t>
  </si>
  <si>
    <t>ChildminderDevonPersonal development, behaviour and welfare</t>
  </si>
  <si>
    <t>ChildminderDevonQuality of education</t>
  </si>
  <si>
    <t>ChildminderDevonQuality of teaching, learning and assessment</t>
  </si>
  <si>
    <t>ChildminderDevonRequirements of the compulsory part of the childcare register</t>
  </si>
  <si>
    <t>ChildminderDevonRequirements of the voluntary part of the childcare register</t>
  </si>
  <si>
    <t>ChildminderDoncasterBehaviour and attitudes</t>
  </si>
  <si>
    <t>ChildminderDoncasterEffectiveness of leadership and Management</t>
  </si>
  <si>
    <t>ChildminderDoncasterOutcomes for children</t>
  </si>
  <si>
    <t>ChildminderDoncasterOverall effectiveness: The quality and standards of the provision</t>
  </si>
  <si>
    <t>ChildminderDoncasterPersonal development</t>
  </si>
  <si>
    <t>ChildminderDoncasterPersonal development, behaviour and welfare</t>
  </si>
  <si>
    <t>ChildminderDoncasterQuality of education</t>
  </si>
  <si>
    <t>ChildminderDoncasterQuality of teaching, learning and assessment</t>
  </si>
  <si>
    <t>ChildminderDoncasterRequirements of the compulsory part of the childcare register</t>
  </si>
  <si>
    <t>ChildminderDoncasterRequirements of the voluntary part of the childcare register</t>
  </si>
  <si>
    <t>ChildminderDorsetBehaviour and attitudes</t>
  </si>
  <si>
    <t>ChildminderDorsetEffectiveness of leadership and Management</t>
  </si>
  <si>
    <t>ChildminderDorsetOutcomes for children</t>
  </si>
  <si>
    <t>ChildminderDorsetOverall effectiveness: The quality and standards of the provision</t>
  </si>
  <si>
    <t>ChildminderDorsetPersonal development</t>
  </si>
  <si>
    <t>ChildminderDorsetPersonal development, behaviour and welfare</t>
  </si>
  <si>
    <t>ChildminderDorsetQuality of education</t>
  </si>
  <si>
    <t>ChildminderDorsetQuality of teaching, learning and assessment</t>
  </si>
  <si>
    <t>ChildminderDorsetRequirements of the compulsory part of the childcare register</t>
  </si>
  <si>
    <t>ChildminderDorsetRequirements of the voluntary part of the childcare register</t>
  </si>
  <si>
    <t>ChildminderDudleyBehaviour and attitudes</t>
  </si>
  <si>
    <t>ChildminderDudleyEffectiveness of leadership and Management</t>
  </si>
  <si>
    <t>ChildminderDudleyOutcomes for children</t>
  </si>
  <si>
    <t>ChildminderDudleyOverall effectiveness: The quality and standards of the provision</t>
  </si>
  <si>
    <t>ChildminderDudleyPersonal development</t>
  </si>
  <si>
    <t>ChildminderDudleyPersonal development, behaviour and welfare</t>
  </si>
  <si>
    <t>ChildminderDudleyQuality of education</t>
  </si>
  <si>
    <t>ChildminderDudleyQuality of teaching, learning and assessment</t>
  </si>
  <si>
    <t>ChildminderDudleyRequirements of the compulsory part of the childcare register</t>
  </si>
  <si>
    <t>ChildminderDudleyRequirements of the voluntary part of the childcare register</t>
  </si>
  <si>
    <t>ChildminderDurhamBehaviour and attitudes</t>
  </si>
  <si>
    <t>ChildminderDurhamEffectiveness of leadership and Management</t>
  </si>
  <si>
    <t>ChildminderDurhamOutcomes for children</t>
  </si>
  <si>
    <t>ChildminderDurhamOverall effectiveness: The quality and standards of the provision</t>
  </si>
  <si>
    <t>ChildminderDurhamPersonal development</t>
  </si>
  <si>
    <t>ChildminderDurhamPersonal development, behaviour and welfare</t>
  </si>
  <si>
    <t>ChildminderDurhamQuality of education</t>
  </si>
  <si>
    <t>ChildminderDurhamQuality of teaching, learning and assessment</t>
  </si>
  <si>
    <t>ChildminderDurhamRequirements of the compulsory part of the childcare register</t>
  </si>
  <si>
    <t>ChildminderDurhamRequirements of the voluntary part of the childcare register</t>
  </si>
  <si>
    <t>ChildminderEalingBehaviour and attitudes</t>
  </si>
  <si>
    <t>ChildminderEalingEffectiveness of leadership and Management</t>
  </si>
  <si>
    <t>ChildminderEalingOutcomes for children</t>
  </si>
  <si>
    <t>ChildminderEalingOverall effectiveness: The quality and standards of the provision</t>
  </si>
  <si>
    <t>ChildminderEalingPersonal development</t>
  </si>
  <si>
    <t>ChildminderEalingPersonal development, behaviour and welfare</t>
  </si>
  <si>
    <t>ChildminderEalingQuality of education</t>
  </si>
  <si>
    <t>ChildminderEalingQuality of teaching, learning and assessment</t>
  </si>
  <si>
    <t>ChildminderEalingRequirements of the compulsory part of the childcare register</t>
  </si>
  <si>
    <t>ChildminderEalingRequirements of the voluntary part of the childcare register</t>
  </si>
  <si>
    <t>ChildminderEast Riding of YorkshireBehaviour and attitudes</t>
  </si>
  <si>
    <t>ChildminderEast Riding of YorkshireEffectiveness of leadership and Management</t>
  </si>
  <si>
    <t>ChildminderEast Riding of YorkshireOutcomes for children</t>
  </si>
  <si>
    <t>ChildminderEast Riding of YorkshireOverall effectiveness: The quality and standards of the provision</t>
  </si>
  <si>
    <t>ChildminderEast Riding of YorkshirePersonal development</t>
  </si>
  <si>
    <t>ChildminderEast Riding of YorkshirePersonal development, behaviour and welfare</t>
  </si>
  <si>
    <t>ChildminderEast Riding of YorkshireQuality of education</t>
  </si>
  <si>
    <t>ChildminderEast Riding of YorkshireQuality of teaching, learning and assessment</t>
  </si>
  <si>
    <t>ChildminderEast Riding of YorkshireRequirements of the compulsory part of the childcare register</t>
  </si>
  <si>
    <t>ChildminderEast Riding of YorkshireRequirements of the voluntary part of the childcare register</t>
  </si>
  <si>
    <t>ChildminderEast SussexBehaviour and attitudes</t>
  </si>
  <si>
    <t>ChildminderEast SussexEffectiveness of leadership and Management</t>
  </si>
  <si>
    <t>ChildminderEast SussexOutcomes for children</t>
  </si>
  <si>
    <t>ChildminderEast SussexOverall effectiveness: The quality and standards of the provision</t>
  </si>
  <si>
    <t>ChildminderEast SussexPersonal development</t>
  </si>
  <si>
    <t>ChildminderEast SussexPersonal development, behaviour and welfare</t>
  </si>
  <si>
    <t>ChildminderEast SussexQuality of education</t>
  </si>
  <si>
    <t>ChildminderEast SussexQuality of teaching, learning and assessment</t>
  </si>
  <si>
    <t>ChildminderEast SussexRequirements of the compulsory part of the childcare register</t>
  </si>
  <si>
    <t>ChildminderEast SussexRequirements of the voluntary part of the childcare register</t>
  </si>
  <si>
    <t>ChildminderEnfieldBehaviour and attitudes</t>
  </si>
  <si>
    <t>ChildminderEnfieldEffectiveness of leadership and Management</t>
  </si>
  <si>
    <t>ChildminderEnfieldOutcomes for children</t>
  </si>
  <si>
    <t>ChildminderEnfieldOverall effectiveness: The quality and standards of the provision</t>
  </si>
  <si>
    <t>ChildminderEnfieldPersonal development</t>
  </si>
  <si>
    <t>ChildminderEnfieldPersonal development, behaviour and welfare</t>
  </si>
  <si>
    <t>ChildminderEnfieldQuality of education</t>
  </si>
  <si>
    <t>ChildminderEnfieldQuality of teaching, learning and assessment</t>
  </si>
  <si>
    <t>ChildminderEnfieldRequirements of the compulsory part of the childcare register</t>
  </si>
  <si>
    <t>ChildminderEnfieldRequirements of the voluntary part of the childcare register</t>
  </si>
  <si>
    <t>ChildminderEssexBehaviour and attitudes</t>
  </si>
  <si>
    <t>ChildminderEssexEffectiveness of leadership and Management</t>
  </si>
  <si>
    <t>ChildminderEssexOutcomes for children</t>
  </si>
  <si>
    <t>ChildminderEssexOverall effectiveness: The quality and standards of the provision</t>
  </si>
  <si>
    <t>ChildminderEssexPersonal development</t>
  </si>
  <si>
    <t>ChildminderEssexPersonal development, behaviour and welfare</t>
  </si>
  <si>
    <t>ChildminderEssexQuality of education</t>
  </si>
  <si>
    <t>ChildminderEssexQuality of teaching, learning and assessment</t>
  </si>
  <si>
    <t>ChildminderEssexRequirements of the compulsory part of the childcare register</t>
  </si>
  <si>
    <t>ChildminderEssexRequirements of the voluntary part of the childcare register</t>
  </si>
  <si>
    <t>ChildminderGatesheadBehaviour and attitudes</t>
  </si>
  <si>
    <t>ChildminderGatesheadEffectiveness of leadership and Management</t>
  </si>
  <si>
    <t>ChildminderGatesheadOutcomes for children</t>
  </si>
  <si>
    <t>ChildminderGatesheadOverall effectiveness: The quality and standards of the provision</t>
  </si>
  <si>
    <t>ChildminderGatesheadPersonal development</t>
  </si>
  <si>
    <t>ChildminderGatesheadPersonal development, behaviour and welfare</t>
  </si>
  <si>
    <t>ChildminderGatesheadQuality of education</t>
  </si>
  <si>
    <t>ChildminderGatesheadQuality of teaching, learning and assessment</t>
  </si>
  <si>
    <t>ChildminderGatesheadRequirements of the compulsory part of the childcare register</t>
  </si>
  <si>
    <t>ChildminderGatesheadRequirements of the voluntary part of the childcare register</t>
  </si>
  <si>
    <t>ChildminderGloucestershireBehaviour and attitudes</t>
  </si>
  <si>
    <t>ChildminderGloucestershireEffectiveness of leadership and Management</t>
  </si>
  <si>
    <t>ChildminderGloucestershireOutcomes for children</t>
  </si>
  <si>
    <t>ChildminderGloucestershireOverall effectiveness: The quality and standards of the provision</t>
  </si>
  <si>
    <t>ChildminderGloucestershirePersonal development</t>
  </si>
  <si>
    <t>ChildminderGloucestershirePersonal development, behaviour and welfare</t>
  </si>
  <si>
    <t>ChildminderGloucestershireQuality of education</t>
  </si>
  <si>
    <t>ChildminderGloucestershireQuality of teaching, learning and assessment</t>
  </si>
  <si>
    <t>ChildminderGloucestershireRequirements of the compulsory part of the childcare register</t>
  </si>
  <si>
    <t>ChildminderGloucestershireRequirements of the voluntary part of the childcare register</t>
  </si>
  <si>
    <t>ChildminderGreenwichBehaviour and attitudes</t>
  </si>
  <si>
    <t>ChildminderGreenwichEffectiveness of leadership and Management</t>
  </si>
  <si>
    <t>ChildminderGreenwichOutcomes for children</t>
  </si>
  <si>
    <t>ChildminderGreenwichOverall effectiveness: The quality and standards of the provision</t>
  </si>
  <si>
    <t>ChildminderGreenwichPersonal development</t>
  </si>
  <si>
    <t>ChildminderGreenwichPersonal development, behaviour and welfare</t>
  </si>
  <si>
    <t>ChildminderGreenwichQuality of education</t>
  </si>
  <si>
    <t>ChildminderGreenwichQuality of teaching, learning and assessment</t>
  </si>
  <si>
    <t>ChildminderGreenwichRequirements of the compulsory part of the childcare register</t>
  </si>
  <si>
    <t>ChildminderGreenwichRequirements of the voluntary part of the childcare register</t>
  </si>
  <si>
    <t>ChildminderHackneyBehaviour and attitudes</t>
  </si>
  <si>
    <t>ChildminderHackneyEffectiveness of leadership and Management</t>
  </si>
  <si>
    <t>ChildminderHackneyOutcomes for children</t>
  </si>
  <si>
    <t>ChildminderHackneyOverall effectiveness: The quality and standards of the provision</t>
  </si>
  <si>
    <t>ChildminderHackneyPersonal development</t>
  </si>
  <si>
    <t>ChildminderHackneyPersonal development, behaviour and welfare</t>
  </si>
  <si>
    <t>ChildminderHackneyQuality of education</t>
  </si>
  <si>
    <t>ChildminderHackneyQuality of teaching, learning and assessment</t>
  </si>
  <si>
    <t>ChildminderHackneyRequirements of the compulsory part of the childcare register</t>
  </si>
  <si>
    <t>ChildminderHackneyRequirements of the voluntary part of the childcare register</t>
  </si>
  <si>
    <t>ChildminderHaltonBehaviour and attitudes</t>
  </si>
  <si>
    <t>ChildminderHaltonEffectiveness of leadership and Management</t>
  </si>
  <si>
    <t>ChildminderHaltonOutcomes for children</t>
  </si>
  <si>
    <t>ChildminderHaltonOverall effectiveness: The quality and standards of the provision</t>
  </si>
  <si>
    <t>ChildminderHaltonPersonal development</t>
  </si>
  <si>
    <t>ChildminderHaltonPersonal development, behaviour and welfare</t>
  </si>
  <si>
    <t>ChildminderHaltonQuality of education</t>
  </si>
  <si>
    <t>ChildminderHaltonQuality of teaching, learning and assessment</t>
  </si>
  <si>
    <t>ChildminderHaltonRequirements of the compulsory part of the childcare register</t>
  </si>
  <si>
    <t>ChildminderHaltonRequirements of the voluntary part of the childcare register</t>
  </si>
  <si>
    <t>ChildminderHammersmith and FulhamBehaviour and attitudes</t>
  </si>
  <si>
    <t>ChildminderHammersmith and FulhamEffectiveness of leadership and Management</t>
  </si>
  <si>
    <t>ChildminderHammersmith and FulhamOutcomes for children</t>
  </si>
  <si>
    <t>ChildminderHammersmith and FulhamOverall effectiveness: The quality and standards of the provision</t>
  </si>
  <si>
    <t>ChildminderHammersmith and FulhamPersonal development</t>
  </si>
  <si>
    <t>ChildminderHammersmith and FulhamPersonal development, behaviour and welfare</t>
  </si>
  <si>
    <t>ChildminderHammersmith and FulhamQuality of education</t>
  </si>
  <si>
    <t>ChildminderHammersmith and FulhamQuality of teaching, learning and assessment</t>
  </si>
  <si>
    <t>ChildminderHammersmith and FulhamRequirements of the compulsory part of the childcare register</t>
  </si>
  <si>
    <t>ChildminderHammersmith and FulhamRequirements of the voluntary part of the childcare register</t>
  </si>
  <si>
    <t>ChildminderHampshireBehaviour and attitudes</t>
  </si>
  <si>
    <t>ChildminderHampshireEffectiveness of leadership and Management</t>
  </si>
  <si>
    <t>ChildminderHampshireOutcomes for children</t>
  </si>
  <si>
    <t>ChildminderHampshireOverall effectiveness: The quality and standards of the provision</t>
  </si>
  <si>
    <t>ChildminderHampshirePersonal development</t>
  </si>
  <si>
    <t>ChildminderHampshirePersonal development, behaviour and welfare</t>
  </si>
  <si>
    <t>ChildminderHampshireQuality of education</t>
  </si>
  <si>
    <t>ChildminderHampshireQuality of teaching, learning and assessment</t>
  </si>
  <si>
    <t>ChildminderHampshireRequirements of the compulsory part of the childcare register</t>
  </si>
  <si>
    <t>ChildminderHampshireRequirements of the voluntary part of the childcare register</t>
  </si>
  <si>
    <t>ChildminderHaringeyBehaviour and attitudes</t>
  </si>
  <si>
    <t>ChildminderHaringeyEffectiveness of leadership and Management</t>
  </si>
  <si>
    <t>ChildminderHaringeyOutcomes for children</t>
  </si>
  <si>
    <t>ChildminderHaringeyOverall effectiveness: The quality and standards of the provision</t>
  </si>
  <si>
    <t>ChildminderHaringeyPersonal development</t>
  </si>
  <si>
    <t>ChildminderHaringeyPersonal development, behaviour and welfare</t>
  </si>
  <si>
    <t>ChildminderHaringeyQuality of education</t>
  </si>
  <si>
    <t>ChildminderHaringeyQuality of teaching, learning and assessment</t>
  </si>
  <si>
    <t>ChildminderHaringeyRequirements of the compulsory part of the childcare register</t>
  </si>
  <si>
    <t>ChildminderHaringeyRequirements of the voluntary part of the childcare register</t>
  </si>
  <si>
    <t>ChildminderHarrowBehaviour and attitudes</t>
  </si>
  <si>
    <t>ChildminderHarrowEffectiveness of leadership and Management</t>
  </si>
  <si>
    <t>ChildminderHarrowOutcomes for children</t>
  </si>
  <si>
    <t>ChildminderHarrowOverall effectiveness: The quality and standards of the provision</t>
  </si>
  <si>
    <t>ChildminderHarrowPersonal development</t>
  </si>
  <si>
    <t>ChildminderHarrowPersonal development, behaviour and welfare</t>
  </si>
  <si>
    <t>ChildminderHarrowQuality of education</t>
  </si>
  <si>
    <t>ChildminderHarrowQuality of teaching, learning and assessment</t>
  </si>
  <si>
    <t>ChildminderHarrowRequirements of the compulsory part of the childcare register</t>
  </si>
  <si>
    <t>ChildminderHarrowRequirements of the voluntary part of the childcare register</t>
  </si>
  <si>
    <t>ChildminderHartlepoolBehaviour and attitudes</t>
  </si>
  <si>
    <t>ChildminderHartlepoolEffectiveness of leadership and Management</t>
  </si>
  <si>
    <t>ChildminderHartlepoolOutcomes for children</t>
  </si>
  <si>
    <t>ChildminderHartlepoolOverall effectiveness: The quality and standards of the provision</t>
  </si>
  <si>
    <t>ChildminderHartlepoolPersonal development</t>
  </si>
  <si>
    <t>ChildminderHartlepoolPersonal development, behaviour and welfare</t>
  </si>
  <si>
    <t>ChildminderHartlepoolQuality of education</t>
  </si>
  <si>
    <t>ChildminderHartlepoolQuality of teaching, learning and assessment</t>
  </si>
  <si>
    <t>ChildminderHartlepoolRequirements of the compulsory part of the childcare register</t>
  </si>
  <si>
    <t>ChildminderHartlepoolRequirements of the voluntary part of the childcare register</t>
  </si>
  <si>
    <t>ChildminderHaveringBehaviour and attitudes</t>
  </si>
  <si>
    <t>ChildminderHaveringEffectiveness of leadership and Management</t>
  </si>
  <si>
    <t>ChildminderHaveringOutcomes for children</t>
  </si>
  <si>
    <t>ChildminderHaveringOverall effectiveness: The quality and standards of the provision</t>
  </si>
  <si>
    <t>ChildminderHaveringPersonal development</t>
  </si>
  <si>
    <t>ChildminderHaveringPersonal development, behaviour and welfare</t>
  </si>
  <si>
    <t>ChildminderHaveringQuality of education</t>
  </si>
  <si>
    <t>ChildminderHaveringQuality of teaching, learning and assessment</t>
  </si>
  <si>
    <t>ChildminderHaveringRequirements of the compulsory part of the childcare register</t>
  </si>
  <si>
    <t>ChildminderHaveringRequirements of the voluntary part of the childcare register</t>
  </si>
  <si>
    <t>ChildminderHerefordshireBehaviour and attitudes</t>
  </si>
  <si>
    <t>ChildminderHerefordshireEffectiveness of leadership and Management</t>
  </si>
  <si>
    <t>All provisionCheshire West and ChesterQuality of teaching, learning and assessment</t>
  </si>
  <si>
    <t>All provisionCity of LondonQuality of teaching, learning and assessment</t>
  </si>
  <si>
    <t>All provisionCornwallQuality of teaching, learning and assessment</t>
  </si>
  <si>
    <t>All provisionCoventryQuality of teaching, learning and assessment</t>
  </si>
  <si>
    <t>All provisionCroydonQuality of teaching, learning and assessment</t>
  </si>
  <si>
    <t>All provisionCumberlandQuality of teaching, learning and assessment</t>
  </si>
  <si>
    <t>All provisionDarlingtonQuality of teaching, learning and assessment</t>
  </si>
  <si>
    <t>All provisionDerbyQuality of teaching, learning and assessment</t>
  </si>
  <si>
    <t>All provisionDerbyshireQuality of teaching, learning and assessment</t>
  </si>
  <si>
    <t>All provisionDevonQuality of teaching, learning and assessment</t>
  </si>
  <si>
    <t>All provisionDoncasterQuality of teaching, learning and assessment</t>
  </si>
  <si>
    <t>All provisionDorsetQuality of teaching, learning and assessment</t>
  </si>
  <si>
    <t>All provisionDudleyQuality of teaching, learning and assessment</t>
  </si>
  <si>
    <t>All provisionDurhamQuality of teaching, learning and assessment</t>
  </si>
  <si>
    <t>All provisionEalingQuality of teaching, learning and assessment</t>
  </si>
  <si>
    <t>All provisionEast Riding of YorkshireQuality of teaching, learning and assessment</t>
  </si>
  <si>
    <t>All provisionEast SussexQuality of teaching, learning and assessment</t>
  </si>
  <si>
    <t>All provisionEnfieldQuality of teaching, learning and assessment</t>
  </si>
  <si>
    <t>All provisionEssexQuality of teaching, learning and assessment</t>
  </si>
  <si>
    <t>All provisionGatesheadQuality of teaching, learning and assessment</t>
  </si>
  <si>
    <t>All provisionGloucestershireQuality of teaching, learning and assessment</t>
  </si>
  <si>
    <t>All provisionGreenwichQuality of teaching, learning and assessment</t>
  </si>
  <si>
    <t>All provisionHackneyQuality of teaching, learning and assessment</t>
  </si>
  <si>
    <t>All provisionHaltonQuality of teaching, learning and assessment</t>
  </si>
  <si>
    <t>All provisionHammersmith and FulhamQuality of teaching, learning and assessment</t>
  </si>
  <si>
    <t>All provisionHampshireQuality of teaching, learning and assessment</t>
  </si>
  <si>
    <t>All provisionHaringeyQuality of teaching, learning and assessment</t>
  </si>
  <si>
    <t>All provisionHarrowQuality of teaching, learning and assessment</t>
  </si>
  <si>
    <t>All provisionHartlepoolQuality of teaching, learning and assessment</t>
  </si>
  <si>
    <t>All provisionHaveringQuality of teaching, learning and assessment</t>
  </si>
  <si>
    <t>All provisionHerefordshireQuality of teaching, learning and assessment</t>
  </si>
  <si>
    <t>All provisionHertfordshireQuality of teaching, learning and assessment</t>
  </si>
  <si>
    <t>All provisionHillingdonQuality of teaching, learning and assessment</t>
  </si>
  <si>
    <t>All provisionHounslowQuality of teaching, learning and assessment</t>
  </si>
  <si>
    <t>All provisionIsle of WightQuality of teaching, learning and assessment</t>
  </si>
  <si>
    <t>All provisionIsles of ScillyQuality of teaching, learning and assessment</t>
  </si>
  <si>
    <t>All provisionIslingtonQuality of teaching, learning and assessment</t>
  </si>
  <si>
    <t>All provisionKensington and ChelseaQuality of teaching, learning and assessment</t>
  </si>
  <si>
    <t>All provisionKentQuality of teaching, learning and assessment</t>
  </si>
  <si>
    <t>All provisionKingston upon HullQuality of teaching, learning and assessment</t>
  </si>
  <si>
    <t>All provisionKingston upon ThamesQuality of teaching, learning and assessment</t>
  </si>
  <si>
    <t>All provisionKirkleesQuality of teaching, learning and assessment</t>
  </si>
  <si>
    <t>All provisionKnowsleyQuality of teaching, learning and assessment</t>
  </si>
  <si>
    <t>All provisionLambethQuality of teaching, learning and assessment</t>
  </si>
  <si>
    <t>All provisionLancashireQuality of teaching, learning and assessment</t>
  </si>
  <si>
    <t>All provisionLeedsQuality of teaching, learning and assessment</t>
  </si>
  <si>
    <t>All provisionLeicesterQuality of teaching, learning and assessment</t>
  </si>
  <si>
    <t>All provisionLeicestershireQuality of teaching, learning and assessment</t>
  </si>
  <si>
    <t>All provisionLewishamQuality of teaching, learning and assessment</t>
  </si>
  <si>
    <t>All provisionLincolnshireQuality of teaching, learning and assessment</t>
  </si>
  <si>
    <t>All provisionLiverpoolQuality of teaching, learning and assessment</t>
  </si>
  <si>
    <t>All provisionLutonQuality of teaching, learning and assessment</t>
  </si>
  <si>
    <t>All provisionManchesterQuality of teaching, learning and assessment</t>
  </si>
  <si>
    <t>All provisionMedwayQuality of teaching, learning and assessment</t>
  </si>
  <si>
    <t>All provisionMertonQuality of teaching, learning and assessment</t>
  </si>
  <si>
    <t>All provisionMiddlesbroughQuality of teaching, learning and assessment</t>
  </si>
  <si>
    <t>All provisionMilton KeynesQuality of teaching, learning and assessment</t>
  </si>
  <si>
    <t>All provisionNewcastle upon TyneQuality of teaching, learning and assessment</t>
  </si>
  <si>
    <t>All provisionNewhamQuality of teaching, learning and assessment</t>
  </si>
  <si>
    <t>All provisionNorfolkQuality of teaching, learning and assessment</t>
  </si>
  <si>
    <t>All provisionNorth East LincolnshireQuality of teaching, learning and assessment</t>
  </si>
  <si>
    <t>All provisionNorth LincolnshireQuality of teaching, learning and assessment</t>
  </si>
  <si>
    <t>All provisionNorth NorthamptonshireQuality of teaching, learning and assessment</t>
  </si>
  <si>
    <t>All provisionNorth SomersetQuality of teaching, learning and assessment</t>
  </si>
  <si>
    <t>All provisionNorth TynesideQuality of teaching, learning and assessment</t>
  </si>
  <si>
    <t>All provisionNorth YorkshireQuality of teaching, learning and assessment</t>
  </si>
  <si>
    <t>All provisionNorthumberlandQuality of teaching, learning and assessment</t>
  </si>
  <si>
    <t>All provisionNot RecordedQuality of teaching, learning and assessment</t>
  </si>
  <si>
    <t>All provisionNottinghamQuality of teaching, learning and assessment</t>
  </si>
  <si>
    <t>All provisionNottinghamshireQuality of teaching, learning and assessment</t>
  </si>
  <si>
    <t>All provisionOldhamQuality of teaching, learning and assessment</t>
  </si>
  <si>
    <t>All provisionOxfordshireQuality of teaching, learning and assessment</t>
  </si>
  <si>
    <t>All provisionPeterboroughQuality of teaching, learning and assessment</t>
  </si>
  <si>
    <t>All provisionPlymouthQuality of teaching, learning and assessment</t>
  </si>
  <si>
    <t>All provisionPortsmouthQuality of teaching, learning and assessment</t>
  </si>
  <si>
    <t>All provisionReadingQuality of teaching, learning and assessment</t>
  </si>
  <si>
    <t>All provisionRedbridgeQuality of teaching, learning and assessment</t>
  </si>
  <si>
    <t>All provisionRedcar and ClevelandQuality of teaching, learning and assessment</t>
  </si>
  <si>
    <t>All provisionRichmond upon ThamesQuality of teaching, learning and assessment</t>
  </si>
  <si>
    <t>All provisionRochdaleQuality of teaching, learning and assessment</t>
  </si>
  <si>
    <t>All provisionRotherhamQuality of teaching, learning and assessment</t>
  </si>
  <si>
    <t>All provisionRutlandQuality of teaching, learning and assessment</t>
  </si>
  <si>
    <t>All provisionSalfordQuality of teaching, learning and assessment</t>
  </si>
  <si>
    <t>All provisionSandwellQuality of teaching, learning and assessment</t>
  </si>
  <si>
    <t>All provisionSeftonQuality of teaching, learning and assessment</t>
  </si>
  <si>
    <t>All provisionSheffieldQuality of teaching, learning and assessment</t>
  </si>
  <si>
    <t>All provisionShropshireQuality of teaching, learning and assessment</t>
  </si>
  <si>
    <t>All provisionSloughQuality of teaching, learning and assessment</t>
  </si>
  <si>
    <t>All provisionSolihullQuality of teaching, learning and assessment</t>
  </si>
  <si>
    <t>All provisionSomersetQuality of teaching, learning and assessment</t>
  </si>
  <si>
    <t>All provisionSouth GloucestershireQuality of teaching, learning and assessment</t>
  </si>
  <si>
    <t>All provisionSouth TynesideQuality of teaching, learning and assessment</t>
  </si>
  <si>
    <t>All provisionSouthamptonQuality of teaching, learning and assessment</t>
  </si>
  <si>
    <t>All provisionSouthend on SeaQuality of teaching, learning and assessment</t>
  </si>
  <si>
    <t>All provisionSouthwarkQuality of teaching, learning and assessment</t>
  </si>
  <si>
    <t>All provisionSt HelensQuality of teaching, learning and assessment</t>
  </si>
  <si>
    <t>All provisionStaffordshireQuality of teaching, learning and assessment</t>
  </si>
  <si>
    <t>All provisionStockportQuality of teaching, learning and assessment</t>
  </si>
  <si>
    <t>All provisionStockton-on-TeesQuality of teaching, learning and assessment</t>
  </si>
  <si>
    <t>All provisionStoke-on-TrentQuality of teaching, learning and assessment</t>
  </si>
  <si>
    <t>All provisionSuffolkQuality of teaching, learning and assessment</t>
  </si>
  <si>
    <t>All provisionSunderlandQuality of teaching, learning and assessment</t>
  </si>
  <si>
    <t>All provisionSurreyQuality of teaching, learning and assessment</t>
  </si>
  <si>
    <t>All provisionSuttonQuality of teaching, learning and assessment</t>
  </si>
  <si>
    <t>All provisionSwindonQuality of teaching, learning and assessment</t>
  </si>
  <si>
    <t>All provisionTamesideQuality of teaching, learning and assessment</t>
  </si>
  <si>
    <t>All provisionTelford and WrekinQuality of teaching, learning and assessment</t>
  </si>
  <si>
    <t>All provisionThurrockQuality of teaching, learning and assessment</t>
  </si>
  <si>
    <t>All provisionTorbayQuality of teaching, learning and assessment</t>
  </si>
  <si>
    <t>All provisionTower HamletsQuality of teaching, learning and assessment</t>
  </si>
  <si>
    <t>All provisionTraffordQuality of teaching, learning and assessment</t>
  </si>
  <si>
    <t>All provisionWakefieldQuality of teaching, learning and assessment</t>
  </si>
  <si>
    <t>All provisionWalsallQuality of teaching, learning and assessment</t>
  </si>
  <si>
    <t>All provisionWaltham ForestQuality of teaching, learning and assessment</t>
  </si>
  <si>
    <t>All provisionWandsworthQuality of teaching, learning and assessment</t>
  </si>
  <si>
    <t>All provisionWarringtonQuality of teaching, learning and assessment</t>
  </si>
  <si>
    <t>All provisionWarwickshireQuality of teaching, learning and assessment</t>
  </si>
  <si>
    <t>All provisionWest BerkshireQuality of teaching, learning and assessment</t>
  </si>
  <si>
    <t>All provisionWest NorthamptonshireQuality of teaching, learning and assessment</t>
  </si>
  <si>
    <t>All provisionWest SussexQuality of teaching, learning and assessment</t>
  </si>
  <si>
    <t>All provisionWestminsterQuality of teaching, learning and assessment</t>
  </si>
  <si>
    <t>All provisionWestmorland and FurnessQuality of teaching, learning and assessment</t>
  </si>
  <si>
    <t>All provisionWiganQuality of teaching, learning and assessment</t>
  </si>
  <si>
    <t>All provisionWiltshireQuality of teaching, learning and assessment</t>
  </si>
  <si>
    <t>All provisionWindsor and MaidenheadQuality of teaching, learning and assessment</t>
  </si>
  <si>
    <t>All provisionWirralQuality of teaching, learning and assessment</t>
  </si>
  <si>
    <t>All provisionWokinghamQuality of teaching, learning and assessment</t>
  </si>
  <si>
    <t>All provisionWolverhamptonQuality of teaching, learning and assessment</t>
  </si>
  <si>
    <t>All provisionWorcestershireQuality of teaching, learning and assessment</t>
  </si>
  <si>
    <t>All provisionYorkQuality of teaching, learning and assessment</t>
  </si>
  <si>
    <t>All provisionBarking and DagenhamRequirements of the compulsory part of the childcare register</t>
  </si>
  <si>
    <t>All provisionBarnetRequirements of the compulsory part of the childcare register</t>
  </si>
  <si>
    <t>All provisionBarnsleyRequirements of the compulsory part of the childcare register</t>
  </si>
  <si>
    <t>All provisionBath and North East SomersetRequirements of the compulsory part of the childcare register</t>
  </si>
  <si>
    <t>All provisionBedfordRequirements of the compulsory part of the childcare register</t>
  </si>
  <si>
    <t>All provisionBexleyRequirements of the compulsory part of the childcare register</t>
  </si>
  <si>
    <t>All provisionBirminghamRequirements of the compulsory part of the childcare register</t>
  </si>
  <si>
    <t>All provisionBlackburn with DarwenRequirements of the compulsory part of the childcare register</t>
  </si>
  <si>
    <t>All provisionBlackpoolRequirements of the compulsory part of the childcare register</t>
  </si>
  <si>
    <t>All provisionBoltonRequirements of the compulsory part of the childcare register</t>
  </si>
  <si>
    <t>All provisionBournemouth, Christchurch &amp; PooleRequirements of the compulsory part of the childcare register</t>
  </si>
  <si>
    <t>All provisionBracknell ForestRequirements of the compulsory part of the childcare register</t>
  </si>
  <si>
    <t>All provisionBradfordRequirements of the compulsory part of the childcare register</t>
  </si>
  <si>
    <t>All provisionBrentRequirements of the compulsory part of the childcare register</t>
  </si>
  <si>
    <t>All provisionBrighton and HoveRequirements of the compulsory part of the childcare register</t>
  </si>
  <si>
    <t>All provisionBristolRequirements of the compulsory part of the childcare register</t>
  </si>
  <si>
    <t>All provisionBromleyRequirements of the compulsory part of the childcare register</t>
  </si>
  <si>
    <t>All provisionBuckinghamshireRequirements of the compulsory part of the childcare register</t>
  </si>
  <si>
    <t>All provisionBuryRequirements of the compulsory part of the childcare register</t>
  </si>
  <si>
    <t>All provisionCalderdaleRequirements of the compulsory part of the childcare register</t>
  </si>
  <si>
    <t>All provisionCambridgeshireRequirements of the compulsory part of the childcare register</t>
  </si>
  <si>
    <t>All provisionCamdenRequirements of the compulsory part of the childcare register</t>
  </si>
  <si>
    <t>All provisionCentral BedfordshireRequirements of the compulsory part of the childcare register</t>
  </si>
  <si>
    <t>All provisionCheshire EastRequirements of the compulsory part of the childcare register</t>
  </si>
  <si>
    <t>All provisionCheshire West and ChesterRequirements of the compulsory part of the childcare register</t>
  </si>
  <si>
    <t>All provisionCity of LondonRequirements of the compulsory part of the childcare register</t>
  </si>
  <si>
    <t>All provisionCornwallRequirements of the compulsory part of the childcare register</t>
  </si>
  <si>
    <t>All provisionCoventryRequirements of the compulsory part of the childcare register</t>
  </si>
  <si>
    <t>All provisionCroydonRequirements of the compulsory part of the childcare register</t>
  </si>
  <si>
    <t>All provisionCumberlandRequirements of the compulsory part of the childcare register</t>
  </si>
  <si>
    <t>All provisionDarlingtonRequirements of the compulsory part of the childcare register</t>
  </si>
  <si>
    <t>All provisionDerbyRequirements of the compulsory part of the childcare register</t>
  </si>
  <si>
    <t>All provisionDerbyshireRequirements of the compulsory part of the childcare register</t>
  </si>
  <si>
    <t>All provisionDevonRequirements of the compulsory part of the childcare register</t>
  </si>
  <si>
    <t>All provisionDoncasterRequirements of the compulsory part of the childcare register</t>
  </si>
  <si>
    <t>All provisionDorsetRequirements of the compulsory part of the childcare register</t>
  </si>
  <si>
    <t>All provisionDudleyRequirements of the compulsory part of the childcare register</t>
  </si>
  <si>
    <t>All provisionDurhamRequirements of the compulsory part of the childcare register</t>
  </si>
  <si>
    <t>All provisionEalingRequirements of the compulsory part of the childcare register</t>
  </si>
  <si>
    <t>All provisionEast Riding of YorkshireRequirements of the compulsory part of the childcare register</t>
  </si>
  <si>
    <t>All provisionEast SussexRequirements of the compulsory part of the childcare register</t>
  </si>
  <si>
    <t>All provisionEnfieldRequirements of the compulsory part of the childcare register</t>
  </si>
  <si>
    <t>All provisionEssexRequirements of the compulsory part of the childcare register</t>
  </si>
  <si>
    <t>All provisionGatesheadRequirements of the compulsory part of the childcare register</t>
  </si>
  <si>
    <t>All provisionGloucestershireRequirements of the compulsory part of the childcare register</t>
  </si>
  <si>
    <t>All provisionGreenwichRequirements of the compulsory part of the childcare register</t>
  </si>
  <si>
    <t>All provisionHackneyRequirements of the compulsory part of the childcare register</t>
  </si>
  <si>
    <t>All provisionHaltonRequirements of the compulsory part of the childcare register</t>
  </si>
  <si>
    <t>All provisionHammersmith and FulhamRequirements of the compulsory part of the childcare register</t>
  </si>
  <si>
    <t>All provisionHampshireRequirements of the compulsory part of the childcare register</t>
  </si>
  <si>
    <t>All provisionHaringeyRequirements of the compulsory part of the childcare register</t>
  </si>
  <si>
    <t>All provisionHarrowRequirements of the compulsory part of the childcare register</t>
  </si>
  <si>
    <t>All provisionHartlepoolRequirements of the compulsory part of the childcare register</t>
  </si>
  <si>
    <t>All provisionHaveringRequirements of the compulsory part of the childcare register</t>
  </si>
  <si>
    <t>All provisionHerefordshireRequirements of the compulsory part of the childcare register</t>
  </si>
  <si>
    <t>All provisionHertfordshireRequirements of the compulsory part of the childcare register</t>
  </si>
  <si>
    <t>All provisionHillingdonRequirements of the compulsory part of the childcare register</t>
  </si>
  <si>
    <t>All provisionHounslowRequirements of the compulsory part of the childcare register</t>
  </si>
  <si>
    <t>All provisionIsle of WightRequirements of the compulsory part of the childcare register</t>
  </si>
  <si>
    <t>All provisionIsles of ScillyRequirements of the compulsory part of the childcare register</t>
  </si>
  <si>
    <t>All provisionIslingtonRequirements of the compulsory part of the childcare register</t>
  </si>
  <si>
    <t>All provisionKensington and ChelseaRequirements of the compulsory part of the childcare register</t>
  </si>
  <si>
    <t>All provisionKentRequirements of the compulsory part of the childcare register</t>
  </si>
  <si>
    <t>All provisionKingston upon HullRequirements of the compulsory part of the childcare register</t>
  </si>
  <si>
    <t>All provisionKingston upon ThamesRequirements of the compulsory part of the childcare register</t>
  </si>
  <si>
    <t>All provisionKirkleesRequirements of the compulsory part of the childcare register</t>
  </si>
  <si>
    <t>All provisionKnowsleyRequirements of the compulsory part of the childcare register</t>
  </si>
  <si>
    <t>All provisionLambethRequirements of the compulsory part of the childcare register</t>
  </si>
  <si>
    <t>All provisionLancashireRequirements of the compulsory part of the childcare register</t>
  </si>
  <si>
    <t>All provisionLeedsRequirements of the compulsory part of the childcare register</t>
  </si>
  <si>
    <t>All provisionLeicesterRequirements of the compulsory part of the childcare register</t>
  </si>
  <si>
    <t>All provisionLeicestershireRequirements of the compulsory part of the childcare register</t>
  </si>
  <si>
    <t>All provisionLewishamRequirements of the compulsory part of the childcare register</t>
  </si>
  <si>
    <t>All provisionLincolnshireRequirements of the compulsory part of the childcare register</t>
  </si>
  <si>
    <t>All provisionLiverpoolRequirements of the compulsory part of the childcare register</t>
  </si>
  <si>
    <t>All provisionLutonRequirements of the compulsory part of the childcare register</t>
  </si>
  <si>
    <t>All provisionManchesterRequirements of the compulsory part of the childcare register</t>
  </si>
  <si>
    <t>All provisionMedwayRequirements of the compulsory part of the childcare register</t>
  </si>
  <si>
    <t>All provisionMertonRequirements of the compulsory part of the childcare register</t>
  </si>
  <si>
    <t>All provisionMiddlesbroughRequirements of the compulsory part of the childcare register</t>
  </si>
  <si>
    <t>All provisionMilton KeynesRequirements of the compulsory part of the childcare register</t>
  </si>
  <si>
    <t>All provisionNewcastle upon TyneRequirements of the compulsory part of the childcare register</t>
  </si>
  <si>
    <t>All provisionNewhamRequirements of the compulsory part of the childcare register</t>
  </si>
  <si>
    <t>All provisionNorfolkRequirements of the compulsory part of the childcare register</t>
  </si>
  <si>
    <t>All provisionNorth East LincolnshireRequirements of the compulsory part of the childcare register</t>
  </si>
  <si>
    <t>All provisionNorth LincolnshireRequirements of the compulsory part of the childcare register</t>
  </si>
  <si>
    <t>All provisionNorth NorthamptonshireRequirements of the compulsory part of the childcare register</t>
  </si>
  <si>
    <t>All provisionNorth SomersetRequirements of the compulsory part of the childcare register</t>
  </si>
  <si>
    <t>All provisionNorth TynesideRequirements of the compulsory part of the childcare register</t>
  </si>
  <si>
    <t>All provisionNorth YorkshireRequirements of the compulsory part of the childcare register</t>
  </si>
  <si>
    <t>All provisionNorthumberlandRequirements of the compulsory part of the childcare register</t>
  </si>
  <si>
    <t>All provisionNot RecordedRequirements of the compulsory part of the childcare register</t>
  </si>
  <si>
    <t>All provisionNottinghamRequirements of the compulsory part of the childcare register</t>
  </si>
  <si>
    <t>All provisionNottinghamshireRequirements of the compulsory part of the childcare register</t>
  </si>
  <si>
    <t>All provisionOldhamRequirements of the compulsory part of the childcare register</t>
  </si>
  <si>
    <t>All provisionOxfordshireRequirements of the compulsory part of the childcare register</t>
  </si>
  <si>
    <t>All provisionPeterboroughRequirements of the compulsory part of the childcare register</t>
  </si>
  <si>
    <t>All provisionPlymouthRequirements of the compulsory part of the childcare register</t>
  </si>
  <si>
    <t>All provisionPortsmouthRequirements of the compulsory part of the childcare register</t>
  </si>
  <si>
    <t>All provisionReadingRequirements of the compulsory part of the childcare register</t>
  </si>
  <si>
    <t>All provisionRedbridgeRequirements of the compulsory part of the childcare register</t>
  </si>
  <si>
    <t>All provisionRedcar and ClevelandRequirements of the compulsory part of the childcare register</t>
  </si>
  <si>
    <t>All provisionRichmond upon ThamesRequirements of the compulsory part of the childcare register</t>
  </si>
  <si>
    <t>All provisionRochdaleRequirements of the compulsory part of the childcare register</t>
  </si>
  <si>
    <t>All provisionRotherhamRequirements of the compulsory part of the childcare register</t>
  </si>
  <si>
    <t>All provisionRutlandRequirements of the compulsory part of the childcare register</t>
  </si>
  <si>
    <t>All provisionSalfordRequirements of the compulsory part of the childcare register</t>
  </si>
  <si>
    <t>All provisionSandwellRequirements of the compulsory part of the childcare register</t>
  </si>
  <si>
    <t>All provisionSeftonRequirements of the compulsory part of the childcare register</t>
  </si>
  <si>
    <t>All provisionSheffieldRequirements of the compulsory part of the childcare register</t>
  </si>
  <si>
    <t>All provisionShropshireRequirements of the compulsory part of the childcare register</t>
  </si>
  <si>
    <t>All provisionSloughRequirements of the compulsory part of the childcare register</t>
  </si>
  <si>
    <t>All provisionSolihullRequirements of the compulsory part of the childcare register</t>
  </si>
  <si>
    <t>All provisionSomersetRequirements of the compulsory part of the childcare register</t>
  </si>
  <si>
    <t>All provisionSouth GloucestershireRequirements of the compulsory part of the childcare register</t>
  </si>
  <si>
    <t>All provisionSouth TynesideRequirements of the compulsory part of the childcare register</t>
  </si>
  <si>
    <t>All provisionSouthamptonRequirements of the compulsory part of the childcare register</t>
  </si>
  <si>
    <t>All provisionSouthend on SeaRequirements of the compulsory part of the childcare register</t>
  </si>
  <si>
    <t>All provisionSouthwarkRequirements of the compulsory part of the childcare register</t>
  </si>
  <si>
    <t>All provisionSt HelensRequirements of the compulsory part of the childcare register</t>
  </si>
  <si>
    <t>All provisionStaffordshireRequirements of the compulsory part of the childcare register</t>
  </si>
  <si>
    <t>All provisionStockportRequirements of the compulsory part of the childcare register</t>
  </si>
  <si>
    <t>All provisionStockton-on-TeesRequirements of the compulsory part of the childcare register</t>
  </si>
  <si>
    <t>All provisionStoke-on-TrentRequirements of the compulsory part of the childcare register</t>
  </si>
  <si>
    <t>All provisionSuffolkRequirements of the compulsory part of the childcare register</t>
  </si>
  <si>
    <t>All provisionSunderlandRequirements of the compulsory part of the childcare register</t>
  </si>
  <si>
    <t>All provisionSurreyRequirements of the compulsory part of the childcare register</t>
  </si>
  <si>
    <t>All provisionSuttonRequirements of the compulsory part of the childcare register</t>
  </si>
  <si>
    <t>All provisionSwindonRequirements of the compulsory part of the childcare register</t>
  </si>
  <si>
    <t>All provisionTamesideRequirements of the compulsory part of the childcare register</t>
  </si>
  <si>
    <t>All provisionTelford and WrekinRequirements of the compulsory part of the childcare register</t>
  </si>
  <si>
    <t>All provisionThurrockRequirements of the compulsory part of the childcare register</t>
  </si>
  <si>
    <t>All provisionTorbayRequirements of the compulsory part of the childcare register</t>
  </si>
  <si>
    <t>All provisionTower HamletsRequirements of the compulsory part of the childcare register</t>
  </si>
  <si>
    <t>All provisionTraffordRequirements of the compulsory part of the childcare register</t>
  </si>
  <si>
    <t>All provisionWakefieldRequirements of the compulsory part of the childcare register</t>
  </si>
  <si>
    <t>All provisionWalsallRequirements of the compulsory part of the childcare register</t>
  </si>
  <si>
    <t>All provisionWaltham ForestRequirements of the compulsory part of the childcare register</t>
  </si>
  <si>
    <t>All provisionWandsworthRequirements of the compulsory part of the childcare register</t>
  </si>
  <si>
    <t>All provisionWarringtonRequirements of the compulsory part of the childcare register</t>
  </si>
  <si>
    <t>All provisionWarwickshireRequirements of the compulsory part of the childcare register</t>
  </si>
  <si>
    <t>All provisionWest BerkshireRequirements of the compulsory part of the childcare register</t>
  </si>
  <si>
    <t>All provisionWest NorthamptonshireRequirements of the compulsory part of the childcare register</t>
  </si>
  <si>
    <t>All provisionWest SussexRequirements of the compulsory part of the childcare register</t>
  </si>
  <si>
    <t>All provisionWestminsterRequirements of the compulsory part of the childcare register</t>
  </si>
  <si>
    <t>All provisionWestmorland and FurnessRequirements of the compulsory part of the childcare register</t>
  </si>
  <si>
    <t>All provisionWiganRequirements of the compulsory part of the childcare register</t>
  </si>
  <si>
    <t>All provisionWiltshireRequirements of the compulsory part of the childcare register</t>
  </si>
  <si>
    <t>All provisionWindsor and MaidenheadRequirements of the compulsory part of the childcare register</t>
  </si>
  <si>
    <t>All provisionWirralRequirements of the compulsory part of the childcare register</t>
  </si>
  <si>
    <t>All provisionWokinghamRequirements of the compulsory part of the childcare register</t>
  </si>
  <si>
    <t>All provisionWolverhamptonRequirements of the compulsory part of the childcare register</t>
  </si>
  <si>
    <t>All provisionWorcestershireRequirements of the compulsory part of the childcare register</t>
  </si>
  <si>
    <t>All provisionYorkRequirements of the compulsory part of the childcare register</t>
  </si>
  <si>
    <t>All provisionBarking and DagenhamRequirements of the voluntary part of the childcare register</t>
  </si>
  <si>
    <t>All provisionBarnetRequirements of the voluntary part of the childcare register</t>
  </si>
  <si>
    <t>All provisionBarnsleyRequirements of the voluntary part of the childcare register</t>
  </si>
  <si>
    <t>All provisionBath and North East SomersetRequirements of the voluntary part of the childcare register</t>
  </si>
  <si>
    <t>All provisionBedfordRequirements of the voluntary part of the childcare register</t>
  </si>
  <si>
    <t>All provisionBexleyRequirements of the voluntary part of the childcare register</t>
  </si>
  <si>
    <t>All provisionBirminghamRequirements of the voluntary part of the childcare register</t>
  </si>
  <si>
    <t>All provisionBlackburn with DarwenRequirements of the voluntary part of the childcare register</t>
  </si>
  <si>
    <t>All provisionBlackpoolRequirements of the voluntary part of the childcare register</t>
  </si>
  <si>
    <t>All provisionBoltonRequirements of the voluntary part of the childcare register</t>
  </si>
  <si>
    <t>All provisionBournemouth, Christchurch &amp; PooleRequirements of the voluntary part of the childcare register</t>
  </si>
  <si>
    <t>All provisionBracknell ForestRequirements of the voluntary part of the childcare register</t>
  </si>
  <si>
    <t>All provisionBradfordRequirements of the voluntary part of the childcare register</t>
  </si>
  <si>
    <t>All provisionBrentRequirements of the voluntary part of the childcare register</t>
  </si>
  <si>
    <t>All provisionBrighton and HoveRequirements of the voluntary part of the childcare register</t>
  </si>
  <si>
    <t>All provisionBristolRequirements of the voluntary part of the childcare register</t>
  </si>
  <si>
    <t>All provisionBromleyRequirements of the voluntary part of the childcare register</t>
  </si>
  <si>
    <t>All provisionBuckinghamshireRequirements of the voluntary part of the childcare register</t>
  </si>
  <si>
    <t>All provisionBuryRequirements of the voluntary part of the childcare register</t>
  </si>
  <si>
    <t>All provisionCalderdaleRequirements of the voluntary part of the childcare register</t>
  </si>
  <si>
    <t>All provisionCambridgeshireRequirements of the voluntary part of the childcare register</t>
  </si>
  <si>
    <t>All provisionCamdenRequirements of the voluntary part of the childcare register</t>
  </si>
  <si>
    <t>All provisionCentral BedfordshireRequirements of the voluntary part of the childcare register</t>
  </si>
  <si>
    <t>All provisionCheshire EastRequirements of the voluntary part of the childcare register</t>
  </si>
  <si>
    <t>All provisionCheshire West and ChesterRequirements of the voluntary part of the childcare register</t>
  </si>
  <si>
    <t>All provisionCity of LondonRequirements of the voluntary part of the childcare register</t>
  </si>
  <si>
    <t>All provisionCornwallRequirements of the voluntary part of the childcare register</t>
  </si>
  <si>
    <t>All provisionCoventryRequirements of the voluntary part of the childcare register</t>
  </si>
  <si>
    <t>All provisionCroydonRequirements of the voluntary part of the childcare register</t>
  </si>
  <si>
    <t>All provisionCumberlandRequirements of the voluntary part of the childcare register</t>
  </si>
  <si>
    <t>All provisionDarlingtonRequirements of the voluntary part of the childcare register</t>
  </si>
  <si>
    <t>All provisionDerbyRequirements of the voluntary part of the childcare register</t>
  </si>
  <si>
    <t>All provisionDerbyshireRequirements of the voluntary part of the childcare register</t>
  </si>
  <si>
    <t>All provisionDevonRequirements of the voluntary part of the childcare register</t>
  </si>
  <si>
    <t>All provisionDoncasterRequirements of the voluntary part of the childcare register</t>
  </si>
  <si>
    <t>All provisionDorsetRequirements of the voluntary part of the childcare register</t>
  </si>
  <si>
    <t>All provisionDudleyRequirements of the voluntary part of the childcare register</t>
  </si>
  <si>
    <t>All provisionDurhamRequirements of the voluntary part of the childcare register</t>
  </si>
  <si>
    <t>All provisionEalingRequirements of the voluntary part of the childcare register</t>
  </si>
  <si>
    <t>All provisionEast Riding of YorkshireRequirements of the voluntary part of the childcare register</t>
  </si>
  <si>
    <t>All provisionEast SussexRequirements of the voluntary part of the childcare register</t>
  </si>
  <si>
    <t>All provisionEnfieldRequirements of the voluntary part of the childcare register</t>
  </si>
  <si>
    <t>All provisionEssexRequirements of the voluntary part of the childcare register</t>
  </si>
  <si>
    <t>All provisionGatesheadRequirements of the voluntary part of the childcare register</t>
  </si>
  <si>
    <t>All provisionGloucestershireRequirements of the voluntary part of the childcare register</t>
  </si>
  <si>
    <t>All provisionGreenwichRequirements of the voluntary part of the childcare register</t>
  </si>
  <si>
    <t>All provisionHackneyRequirements of the voluntary part of the childcare register</t>
  </si>
  <si>
    <t>All provisionHaltonRequirements of the voluntary part of the childcare register</t>
  </si>
  <si>
    <t>All provisionHammersmith and FulhamRequirements of the voluntary part of the childcare register</t>
  </si>
  <si>
    <t>All provisionHampshireRequirements of the voluntary part of the childcare register</t>
  </si>
  <si>
    <t>All provisionHaringeyRequirements of the voluntary part of the childcare register</t>
  </si>
  <si>
    <t>All provisionHarrowRequirements of the voluntary part of the childcare register</t>
  </si>
  <si>
    <t>All provisionHartlepoolRequirements of the voluntary part of the childcare register</t>
  </si>
  <si>
    <t>All provisionHaveringRequirements of the voluntary part of the childcare register</t>
  </si>
  <si>
    <t>All provisionHerefordshireRequirements of the voluntary part of the childcare register</t>
  </si>
  <si>
    <t>All provisionHertfordshireRequirements of the voluntary part of the childcare register</t>
  </si>
  <si>
    <t>All provisionHillingdonRequirements of the voluntary part of the childcare register</t>
  </si>
  <si>
    <t>All provisionHounslowRequirements of the voluntary part of the childcare register</t>
  </si>
  <si>
    <t>All provisionIsle of WightRequirements of the voluntary part of the childcare register</t>
  </si>
  <si>
    <t>All provisionIsles of ScillyRequirements of the voluntary part of the childcare register</t>
  </si>
  <si>
    <t>All provisionIslingtonRequirements of the voluntary part of the childcare register</t>
  </si>
  <si>
    <t>All provisionKensington and ChelseaRequirements of the voluntary part of the childcare register</t>
  </si>
  <si>
    <t>All provisionKentRequirements of the voluntary part of the childcare register</t>
  </si>
  <si>
    <t>All provisionKingston upon HullRequirements of the voluntary part of the childcare register</t>
  </si>
  <si>
    <t>All provisionKingston upon ThamesRequirements of the voluntary part of the childcare register</t>
  </si>
  <si>
    <t>All provisionKirkleesRequirements of the voluntary part of the childcare register</t>
  </si>
  <si>
    <t>All provisionKnowsleyRequirements of the voluntary part of the childcare register</t>
  </si>
  <si>
    <t>All provisionLambethRequirements of the voluntary part of the childcare register</t>
  </si>
  <si>
    <t>All provisionLancashireRequirements of the voluntary part of the childcare register</t>
  </si>
  <si>
    <t>All provisionLeedsRequirements of the voluntary part of the childcare register</t>
  </si>
  <si>
    <t>All provisionLeicesterRequirements of the voluntary part of the childcare register</t>
  </si>
  <si>
    <t>All provisionLeicestershireRequirements of the voluntary part of the childcare register</t>
  </si>
  <si>
    <t>All provisionLewishamRequirements of the voluntary part of the childcare register</t>
  </si>
  <si>
    <t>All provisionLincolnshireRequirements of the voluntary part of the childcare register</t>
  </si>
  <si>
    <t>All provisionLiverpoolRequirements of the voluntary part of the childcare register</t>
  </si>
  <si>
    <t>All provisionLutonRequirements of the voluntary part of the childcare register</t>
  </si>
  <si>
    <t>All provisionManchesterRequirements of the voluntary part of the childcare register</t>
  </si>
  <si>
    <t>All provisionMedwayRequirements of the voluntary part of the childcare register</t>
  </si>
  <si>
    <t>All provisionMertonRequirements of the voluntary part of the childcare register</t>
  </si>
  <si>
    <t>All provisionMiddlesbroughRequirements of the voluntary part of the childcare register</t>
  </si>
  <si>
    <t>All provisionMilton KeynesRequirements of the voluntary part of the childcare register</t>
  </si>
  <si>
    <t>All provisionNewcastle upon TyneRequirements of the voluntary part of the childcare register</t>
  </si>
  <si>
    <t>All provisionNewhamRequirements of the voluntary part of the childcare register</t>
  </si>
  <si>
    <t>All provisionNorfolkRequirements of the voluntary part of the childcare register</t>
  </si>
  <si>
    <t>All provisionNorth East LincolnshireRequirements of the voluntary part of the childcare register</t>
  </si>
  <si>
    <t>All provisionNorth LincolnshireRequirements of the voluntary part of the childcare register</t>
  </si>
  <si>
    <t>All provisionNorth NorthamptonshireRequirements of the voluntary part of the childcare register</t>
  </si>
  <si>
    <t>All provisionNorth SomersetRequirements of the voluntary part of the childcare register</t>
  </si>
  <si>
    <t>All provisionNorth TynesideRequirements of the voluntary part of the childcare register</t>
  </si>
  <si>
    <t>All provisionNorth YorkshireRequirements of the voluntary part of the childcare register</t>
  </si>
  <si>
    <t>All provisionNorthumberlandRequirements of the voluntary part of the childcare register</t>
  </si>
  <si>
    <t>All provisionNot RecordedRequirements of the voluntary part of the childcare register</t>
  </si>
  <si>
    <t>All provisionNottinghamRequirements of the voluntary part of the childcare register</t>
  </si>
  <si>
    <t>All provisionNottinghamshireRequirements of the voluntary part of the childcare register</t>
  </si>
  <si>
    <t>All provisionOldhamRequirements of the voluntary part of the childcare register</t>
  </si>
  <si>
    <t>All provisionOxfordshireRequirements of the voluntary part of the childcare register</t>
  </si>
  <si>
    <t>All provisionPeterboroughRequirements of the voluntary part of the childcare register</t>
  </si>
  <si>
    <t>All provisionPlymouthRequirements of the voluntary part of the childcare register</t>
  </si>
  <si>
    <t>All provisionPortsmouthRequirements of the voluntary part of the childcare register</t>
  </si>
  <si>
    <t>All provisionReadingRequirements of the voluntary part of the childcare register</t>
  </si>
  <si>
    <t>All provisionRedbridgeRequirements of the voluntary part of the childcare register</t>
  </si>
  <si>
    <t>All provisionRedcar and ClevelandRequirements of the voluntary part of the childcare register</t>
  </si>
  <si>
    <t>All provisionRichmond upon ThamesRequirements of the voluntary part of the childcare register</t>
  </si>
  <si>
    <t>All provisionRochdaleRequirements of the voluntary part of the childcare register</t>
  </si>
  <si>
    <t>All provisionRotherhamRequirements of the voluntary part of the childcare register</t>
  </si>
  <si>
    <t>All provisionRutlandRequirements of the voluntary part of the childcare register</t>
  </si>
  <si>
    <t>All provisionSalfordRequirements of the voluntary part of the childcare register</t>
  </si>
  <si>
    <t>All provisionSandwellRequirements of the voluntary part of the childcare register</t>
  </si>
  <si>
    <t>All provisionSeftonRequirements of the voluntary part of the childcare register</t>
  </si>
  <si>
    <t>All provisionSheffieldRequirements of the voluntary part of the childcare register</t>
  </si>
  <si>
    <t>All provisionShropshireRequirements of the voluntary part of the childcare register</t>
  </si>
  <si>
    <t>All provisionSloughRequirements of the voluntary part of the childcare register</t>
  </si>
  <si>
    <t>All provisionSolihullRequirements of the voluntary part of the childcare register</t>
  </si>
  <si>
    <t>All provisionSomersetRequirements of the voluntary part of the childcare register</t>
  </si>
  <si>
    <t>All provisionSouth GloucestershireRequirements of the voluntary part of the childcare register</t>
  </si>
  <si>
    <t>All provisionSouth TynesideRequirements of the voluntary part of the childcare register</t>
  </si>
  <si>
    <t>All provisionSouthamptonRequirements of the voluntary part of the childcare register</t>
  </si>
  <si>
    <t>All provisionSouthend on SeaRequirements of the voluntary part of the childcare register</t>
  </si>
  <si>
    <t>All provisionSouthwarkRequirements of the voluntary part of the childcare register</t>
  </si>
  <si>
    <t>All provisionSt HelensRequirements of the voluntary part of the childcare register</t>
  </si>
  <si>
    <t>All provisionStaffordshireRequirements of the voluntary part of the childcare register</t>
  </si>
  <si>
    <t>All provisionStockportRequirements of the voluntary part of the childcare register</t>
  </si>
  <si>
    <t>All provisionStockton-on-TeesRequirements of the voluntary part of the childcare register</t>
  </si>
  <si>
    <t>All provisionStoke-on-TrentRequirements of the voluntary part of the childcare register</t>
  </si>
  <si>
    <t>All provisionSuffolkRequirements of the voluntary part of the childcare register</t>
  </si>
  <si>
    <t>All provisionSunderlandRequirements of the voluntary part of the childcare register</t>
  </si>
  <si>
    <t>All provisionSurreyRequirements of the voluntary part of the childcare register</t>
  </si>
  <si>
    <t>All provisionSuttonRequirements of the voluntary part of the childcare register</t>
  </si>
  <si>
    <t>All provisionSwindonRequirements of the voluntary part of the childcare register</t>
  </si>
  <si>
    <t>All provisionTamesideRequirements of the voluntary part of the childcare register</t>
  </si>
  <si>
    <t>All provisionTelford and WrekinRequirements of the voluntary part of the childcare register</t>
  </si>
  <si>
    <t>All provisionThurrockRequirements of the voluntary part of the childcare register</t>
  </si>
  <si>
    <t>All provisionTorbayRequirements of the voluntary part of the childcare register</t>
  </si>
  <si>
    <t>All provisionTower HamletsRequirements of the voluntary part of the childcare register</t>
  </si>
  <si>
    <t>All provisionTraffordRequirements of the voluntary part of the childcare register</t>
  </si>
  <si>
    <t>All provisionWakefieldRequirements of the voluntary part of the childcare register</t>
  </si>
  <si>
    <t>All provisionWalsallRequirements of the voluntary part of the childcare register</t>
  </si>
  <si>
    <t>All provisionWaltham ForestRequirements of the voluntary part of the childcare register</t>
  </si>
  <si>
    <t>All provisionWandsworthRequirements of the voluntary part of the childcare register</t>
  </si>
  <si>
    <t>All provisionWarringtonRequirements of the voluntary part of the childcare register</t>
  </si>
  <si>
    <t>All provisionWarwickshireRequirements of the voluntary part of the childcare register</t>
  </si>
  <si>
    <t>All provisionWest BerkshireRequirements of the voluntary part of the childcare register</t>
  </si>
  <si>
    <t>All provisionWest NorthamptonshireRequirements of the voluntary part of the childcare register</t>
  </si>
  <si>
    <t>All provisionWest SussexRequirements of the voluntary part of the childcare register</t>
  </si>
  <si>
    <t>All provisionWestminsterRequirements of the voluntary part of the childcare register</t>
  </si>
  <si>
    <t>All provisionWestmorland and FurnessRequirements of the voluntary part of the childcare register</t>
  </si>
  <si>
    <t>All provisionWiganRequirements of the voluntary part of the childcare register</t>
  </si>
  <si>
    <t>All provisionWiltshireRequirements of the voluntary part of the childcare register</t>
  </si>
  <si>
    <t>All provisionWindsor and MaidenheadRequirements of the voluntary part of the childcare register</t>
  </si>
  <si>
    <t>All provisionWirralRequirements of the voluntary part of the childcare register</t>
  </si>
  <si>
    <t>All provisionWokinghamRequirements of the voluntary part of the childcare register</t>
  </si>
  <si>
    <t>All provisionWolverhamptonRequirements of the voluntary part of the childcare register</t>
  </si>
  <si>
    <t>All provisionWorcestershireRequirements of the voluntary part of the childcare register</t>
  </si>
  <si>
    <t>All provisionYorkRequirements of the voluntary part of the childcare register</t>
  </si>
  <si>
    <t>ChildminderAll EnglandQuality of teaching, learning and assessment</t>
  </si>
  <si>
    <t>Childcare on non-domestic premisesAll EnglandBehaviour and attitudes</t>
  </si>
  <si>
    <t>Childcare on non-domestic premisesAll EnglandOverall effectiveness: The quality and standards of the provision</t>
  </si>
  <si>
    <t>Childcare on domestic premisesAll EnglandRequirements of the voluntary part of the childcare register</t>
  </si>
  <si>
    <t>ChildminderAll EnglandPersonal development</t>
  </si>
  <si>
    <t>Childcare on domestic premisesAll EnglandQuality of teaching, learning and assessment</t>
  </si>
  <si>
    <t>Childcare on non-domestic premisesAll EnglandQuality of education</t>
  </si>
  <si>
    <t>Childcare on domestic premisesAll EnglandOutcomes for children</t>
  </si>
  <si>
    <t>Childcare on non-domestic premisesAll EnglandEffectiveness of leadership and Management</t>
  </si>
  <si>
    <t>Childcare on domestic premisesAll EnglandBehaviour and attitudes</t>
  </si>
  <si>
    <t>ChildminderAll EnglandOutcomes for children</t>
  </si>
  <si>
    <t>Childcare on non-domestic premisesAll EnglandRequirements of the compulsory part of the childcare register</t>
  </si>
  <si>
    <t>ChildminderAll EnglandBehaviour and attitudes</t>
  </si>
  <si>
    <t>Childcare on domestic premisesAll EnglandPersonal development</t>
  </si>
  <si>
    <t>ChildminderAll EnglandPersonal development, behaviour and welfare</t>
  </si>
  <si>
    <t>Childcare on domestic premisesAll EnglandPersonal development, behaviour and welfare</t>
  </si>
  <si>
    <t>Childcare on non-domestic premisesAll EnglandOutcomes for children</t>
  </si>
  <si>
    <t>Childcare on non-domestic premisesAll EnglandPersonal development</t>
  </si>
  <si>
    <t>ChildminderAll EnglandQuality of education</t>
  </si>
  <si>
    <t>ChildminderAll EnglandRequirements of the voluntary part of the childcare register</t>
  </si>
  <si>
    <t>ChildminderAll EnglandOverall effectiveness: The quality and standards of the provision</t>
  </si>
  <si>
    <t>Childcare on non-domestic premisesAll EnglandRequirements of the voluntary part of the childcare register</t>
  </si>
  <si>
    <t>Childcare on domestic premisesAll EnglandEffectiveness of leadership and Management</t>
  </si>
  <si>
    <t>Childcare on non-domestic premisesAll EnglandPersonal development, behaviour and welfare</t>
  </si>
  <si>
    <t>ChildminderAll EnglandEffectiveness of leadership and Management</t>
  </si>
  <si>
    <t>Childcare on domestic premisesAll EnglandQuality of education</t>
  </si>
  <si>
    <t>Childcare on domestic premisesAll EnglandOverall effectiveness: The quality and standards of the provision</t>
  </si>
  <si>
    <t>ChildminderAll EnglandRequirements of the compulsory part of the childcare register</t>
  </si>
  <si>
    <t>Childcare on non-domestic premisesAll EnglandQuality of teaching, learning and assessment</t>
  </si>
  <si>
    <t>ChildminderHerefordshireOutcomes for children</t>
  </si>
  <si>
    <t>ChildminderHerefordshireOverall effectiveness: The quality and standards of the provision</t>
  </si>
  <si>
    <t>ChildminderHerefordshirePersonal development</t>
  </si>
  <si>
    <t>ChildminderHerefordshirePersonal development, behaviour and welfare</t>
  </si>
  <si>
    <t>ChildminderHerefordshireQuality of education</t>
  </si>
  <si>
    <t>ChildminderHerefordshireQuality of teaching, learning and assessment</t>
  </si>
  <si>
    <t>ChildminderHerefordshireRequirements of the compulsory part of the childcare register</t>
  </si>
  <si>
    <t>ChildminderHerefordshireRequirements of the voluntary part of the childcare register</t>
  </si>
  <si>
    <t>ChildminderHertfordshireBehaviour and attitudes</t>
  </si>
  <si>
    <t>ChildminderHertfordshireEffectiveness of leadership and Management</t>
  </si>
  <si>
    <t>ChildminderHertfordshireOutcomes for children</t>
  </si>
  <si>
    <t>ChildminderHertfordshireOverall effectiveness: The quality and standards of the provision</t>
  </si>
  <si>
    <t>ChildminderHertfordshirePersonal development</t>
  </si>
  <si>
    <t>ChildminderHertfordshirePersonal development, behaviour and welfare</t>
  </si>
  <si>
    <t>ChildminderHertfordshireQuality of education</t>
  </si>
  <si>
    <t>ChildminderHertfordshireQuality of teaching, learning and assessment</t>
  </si>
  <si>
    <t>ChildminderHertfordshireRequirements of the compulsory part of the childcare register</t>
  </si>
  <si>
    <t>ChildminderHertfordshireRequirements of the voluntary part of the childcare register</t>
  </si>
  <si>
    <t>ChildminderHillingdonBehaviour and attitudes</t>
  </si>
  <si>
    <t>ChildminderHillingdonEffectiveness of leadership and Management</t>
  </si>
  <si>
    <t>ChildminderHillingdonOutcomes for children</t>
  </si>
  <si>
    <t>ChildminderHillingdonOverall effectiveness: The quality and standards of the provision</t>
  </si>
  <si>
    <t>ChildminderHillingdonPersonal development</t>
  </si>
  <si>
    <t>ChildminderHillingdonPersonal development, behaviour and welfare</t>
  </si>
  <si>
    <t>ChildminderHillingdonQuality of education</t>
  </si>
  <si>
    <t>ChildminderHillingdonQuality of teaching, learning and assessment</t>
  </si>
  <si>
    <t>ChildminderHillingdonRequirements of the compulsory part of the childcare register</t>
  </si>
  <si>
    <t>ChildminderHillingdonRequirements of the voluntary part of the childcare register</t>
  </si>
  <si>
    <t>ChildminderHounslowBehaviour and attitudes</t>
  </si>
  <si>
    <t>ChildminderHounslowEffectiveness of leadership and Management</t>
  </si>
  <si>
    <t>ChildminderHounslowOutcomes for children</t>
  </si>
  <si>
    <t>ChildminderHounslowOverall effectiveness: The quality and standards of the provision</t>
  </si>
  <si>
    <t>ChildminderHounslowPersonal development</t>
  </si>
  <si>
    <t>ChildminderHounslowPersonal development, behaviour and welfare</t>
  </si>
  <si>
    <t>ChildminderHounslowQuality of education</t>
  </si>
  <si>
    <t>ChildminderHounslowQuality of teaching, learning and assessment</t>
  </si>
  <si>
    <t>ChildminderHounslowRequirements of the compulsory part of the childcare register</t>
  </si>
  <si>
    <t>ChildminderHounslowRequirements of the voluntary part of the childcare register</t>
  </si>
  <si>
    <t>ChildminderIsle of WightBehaviour and attitudes</t>
  </si>
  <si>
    <t>ChildminderIsle of WightEffectiveness of leadership and Management</t>
  </si>
  <si>
    <t>ChildminderIsle of WightOutcomes for children</t>
  </si>
  <si>
    <t>ChildminderIsle of WightOverall effectiveness: The quality and standards of the provision</t>
  </si>
  <si>
    <t>ChildminderIsle of WightPersonal development</t>
  </si>
  <si>
    <t>ChildminderIsle of WightPersonal development, behaviour and welfare</t>
  </si>
  <si>
    <t>ChildminderIsle of WightQuality of education</t>
  </si>
  <si>
    <t>ChildminderIsle of WightQuality of teaching, learning and assessment</t>
  </si>
  <si>
    <t>ChildminderIsle of WightRequirements of the compulsory part of the childcare register</t>
  </si>
  <si>
    <t>ChildminderIsle of WightRequirements of the voluntary part of the childcare register</t>
  </si>
  <si>
    <t>ChildminderIsles of ScillyBehaviour and attitudes</t>
  </si>
  <si>
    <t>ChildminderIsles of ScillyEffectiveness of leadership and Management</t>
  </si>
  <si>
    <t>ChildminderIsles of ScillyOutcomes for children</t>
  </si>
  <si>
    <t>ChildminderIsles of ScillyOverall effectiveness: The quality and standards of the provision</t>
  </si>
  <si>
    <t>ChildminderIsles of ScillyPersonal development</t>
  </si>
  <si>
    <t>ChildminderIsles of ScillyPersonal development, behaviour and welfare</t>
  </si>
  <si>
    <t>ChildminderIsles of ScillyQuality of education</t>
  </si>
  <si>
    <t>ChildminderIsles of ScillyQuality of teaching, learning and assessment</t>
  </si>
  <si>
    <t>ChildminderIsles of ScillyRequirements of the compulsory part of the childcare register</t>
  </si>
  <si>
    <t>ChildminderIsles of ScillyRequirements of the voluntary part of the childcare register</t>
  </si>
  <si>
    <t>ChildminderIslingtonBehaviour and attitudes</t>
  </si>
  <si>
    <t>ChildminderIslingtonEffectiveness of leadership and Management</t>
  </si>
  <si>
    <t>ChildminderIslingtonOutcomes for children</t>
  </si>
  <si>
    <t>ChildminderIslingtonOverall effectiveness: The quality and standards of the provision</t>
  </si>
  <si>
    <t>ChildminderIslingtonPersonal development</t>
  </si>
  <si>
    <t>ChildminderIslingtonPersonal development, behaviour and welfare</t>
  </si>
  <si>
    <t>ChildminderIslingtonQuality of education</t>
  </si>
  <si>
    <t>ChildminderIslingtonQuality of teaching, learning and assessment</t>
  </si>
  <si>
    <t>ChildminderIslingtonRequirements of the compulsory part of the childcare register</t>
  </si>
  <si>
    <t>ChildminderIslingtonRequirements of the voluntary part of the childcare register</t>
  </si>
  <si>
    <t>ChildminderKensington and ChelseaBehaviour and attitudes</t>
  </si>
  <si>
    <t>ChildminderKensington and ChelseaEffectiveness of leadership and Management</t>
  </si>
  <si>
    <t>ChildminderKensington and ChelseaOutcomes for children</t>
  </si>
  <si>
    <t>ChildminderKensington and ChelseaOverall effectiveness: The quality and standards of the provision</t>
  </si>
  <si>
    <t>ChildminderKensington and ChelseaPersonal development</t>
  </si>
  <si>
    <t>ChildminderKensington and ChelseaPersonal development, behaviour and welfare</t>
  </si>
  <si>
    <t>ChildminderKensington and ChelseaQuality of education</t>
  </si>
  <si>
    <t>ChildminderKensington and ChelseaQuality of teaching, learning and assessment</t>
  </si>
  <si>
    <t>ChildminderKensington and ChelseaRequirements of the compulsory part of the childcare register</t>
  </si>
  <si>
    <t>ChildminderKensington and ChelseaRequirements of the voluntary part of the childcare register</t>
  </si>
  <si>
    <t>ChildminderKentBehaviour and attitudes</t>
  </si>
  <si>
    <t>ChildminderKentEffectiveness of leadership and Management</t>
  </si>
  <si>
    <t>ChildminderKentOutcomes for children</t>
  </si>
  <si>
    <t>ChildminderKentOverall effectiveness: The quality and standards of the provision</t>
  </si>
  <si>
    <t>ChildminderKentPersonal development</t>
  </si>
  <si>
    <t>ChildminderKentPersonal development, behaviour and welfare</t>
  </si>
  <si>
    <t>ChildminderKentQuality of education</t>
  </si>
  <si>
    <t>ChildminderKentQuality of teaching, learning and assessment</t>
  </si>
  <si>
    <t>ChildminderKentRequirements of the compulsory part of the childcare register</t>
  </si>
  <si>
    <t>ChildminderKentRequirements of the voluntary part of the childcare register</t>
  </si>
  <si>
    <t>ChildminderKingston upon HullBehaviour and attitudes</t>
  </si>
  <si>
    <t>ChildminderKingston upon HullEffectiveness of leadership and Management</t>
  </si>
  <si>
    <t>ChildminderKingston upon HullOutcomes for children</t>
  </si>
  <si>
    <t>ChildminderKingston upon HullOverall effectiveness: The quality and standards of the provision</t>
  </si>
  <si>
    <t>ChildminderKingston upon HullPersonal development</t>
  </si>
  <si>
    <t>ChildminderKingston upon HullPersonal development, behaviour and welfare</t>
  </si>
  <si>
    <t>ChildminderKingston upon HullQuality of education</t>
  </si>
  <si>
    <t>ChildminderKingston upon HullQuality of teaching, learning and assessment</t>
  </si>
  <si>
    <t>ChildminderKingston upon HullRequirements of the compulsory part of the childcare register</t>
  </si>
  <si>
    <t>ChildminderKingston upon HullRequirements of the voluntary part of the childcare register</t>
  </si>
  <si>
    <t>ChildminderKingston upon ThamesBehaviour and attitudes</t>
  </si>
  <si>
    <t>ChildminderKingston upon ThamesEffectiveness of leadership and Management</t>
  </si>
  <si>
    <t>ChildminderKingston upon ThamesOutcomes for children</t>
  </si>
  <si>
    <t>ChildminderKingston upon ThamesOverall effectiveness: The quality and standards of the provision</t>
  </si>
  <si>
    <t>ChildminderKingston upon ThamesPersonal development</t>
  </si>
  <si>
    <t>ChildminderKingston upon ThamesPersonal development, behaviour and welfare</t>
  </si>
  <si>
    <t>ChildminderKingston upon ThamesQuality of education</t>
  </si>
  <si>
    <t>ChildminderKingston upon ThamesQuality of teaching, learning and assessment</t>
  </si>
  <si>
    <t>ChildminderKingston upon ThamesRequirements of the compulsory part of the childcare register</t>
  </si>
  <si>
    <t>ChildminderKingston upon ThamesRequirements of the voluntary part of the childcare register</t>
  </si>
  <si>
    <t>ChildminderKirkleesBehaviour and attitudes</t>
  </si>
  <si>
    <t>ChildminderKirkleesEffectiveness of leadership and Management</t>
  </si>
  <si>
    <t>ChildminderKirkleesOutcomes for children</t>
  </si>
  <si>
    <t>ChildminderKirkleesOverall effectiveness: The quality and standards of the provision</t>
  </si>
  <si>
    <t>ChildminderKirkleesPersonal development</t>
  </si>
  <si>
    <t>ChildminderKirkleesPersonal development, behaviour and welfare</t>
  </si>
  <si>
    <t>ChildminderKirkleesQuality of education</t>
  </si>
  <si>
    <t>ChildminderKirkleesQuality of teaching, learning and assessment</t>
  </si>
  <si>
    <t>ChildminderKirkleesRequirements of the compulsory part of the childcare register</t>
  </si>
  <si>
    <t>ChildminderKirkleesRequirements of the voluntary part of the childcare register</t>
  </si>
  <si>
    <t>ChildminderKnowsleyBehaviour and attitudes</t>
  </si>
  <si>
    <t>ChildminderKnowsleyEffectiveness of leadership and Management</t>
  </si>
  <si>
    <t>ChildminderKnowsleyOutcomes for children</t>
  </si>
  <si>
    <t>ChildminderKnowsleyOverall effectiveness: The quality and standards of the provision</t>
  </si>
  <si>
    <t>ChildminderKnowsleyPersonal development</t>
  </si>
  <si>
    <t>ChildminderKnowsleyPersonal development, behaviour and welfare</t>
  </si>
  <si>
    <t>ChildminderKnowsleyQuality of education</t>
  </si>
  <si>
    <t>ChildminderKnowsleyQuality of teaching, learning and assessment</t>
  </si>
  <si>
    <t>ChildminderKnowsleyRequirements of the compulsory part of the childcare register</t>
  </si>
  <si>
    <t>ChildminderKnowsleyRequirements of the voluntary part of the childcare register</t>
  </si>
  <si>
    <t>ChildminderLambethBehaviour and attitudes</t>
  </si>
  <si>
    <t>ChildminderLambethEffectiveness of leadership and Management</t>
  </si>
  <si>
    <t>ChildminderLambethOutcomes for children</t>
  </si>
  <si>
    <t>ChildminderLambethOverall effectiveness: The quality and standards of the provision</t>
  </si>
  <si>
    <t>ChildminderLambethPersonal development</t>
  </si>
  <si>
    <t>ChildminderLambethPersonal development, behaviour and welfare</t>
  </si>
  <si>
    <t>ChildminderLambethQuality of education</t>
  </si>
  <si>
    <t>ChildminderLambethQuality of teaching, learning and assessment</t>
  </si>
  <si>
    <t>ChildminderLambethRequirements of the compulsory part of the childcare register</t>
  </si>
  <si>
    <t>ChildminderLambethRequirements of the voluntary part of the childcare register</t>
  </si>
  <si>
    <t>ChildminderLancashireBehaviour and attitudes</t>
  </si>
  <si>
    <t>ChildminderLancashireEffectiveness of leadership and Management</t>
  </si>
  <si>
    <t>ChildminderLancashireOutcomes for children</t>
  </si>
  <si>
    <t>ChildminderLancashireOverall effectiveness: The quality and standards of the provision</t>
  </si>
  <si>
    <t>ChildminderLancashirePersonal development</t>
  </si>
  <si>
    <t>ChildminderLancashirePersonal development, behaviour and welfare</t>
  </si>
  <si>
    <t>ChildminderLancashireQuality of education</t>
  </si>
  <si>
    <t>ChildminderLancashireQuality of teaching, learning and assessment</t>
  </si>
  <si>
    <t>ChildminderLancashireRequirements of the compulsory part of the childcare register</t>
  </si>
  <si>
    <t>ChildminderLancashireRequirements of the voluntary part of the childcare register</t>
  </si>
  <si>
    <t>ChildminderLeedsBehaviour and attitudes</t>
  </si>
  <si>
    <t>ChildminderLeedsEffectiveness of leadership and Management</t>
  </si>
  <si>
    <t>ChildminderLeedsOutcomes for children</t>
  </si>
  <si>
    <t>ChildminderLeedsOverall effectiveness: The quality and standards of the provision</t>
  </si>
  <si>
    <t>ChildminderLeedsPersonal development</t>
  </si>
  <si>
    <t>ChildminderLeedsPersonal development, behaviour and welfare</t>
  </si>
  <si>
    <t>ChildminderLeedsQuality of education</t>
  </si>
  <si>
    <t>ChildminderLeedsQuality of teaching, learning and assessment</t>
  </si>
  <si>
    <t>ChildminderLeedsRequirements of the compulsory part of the childcare register</t>
  </si>
  <si>
    <t>ChildminderLeedsRequirements of the voluntary part of the childcare register</t>
  </si>
  <si>
    <t>ChildminderLeicesterBehaviour and attitudes</t>
  </si>
  <si>
    <t>ChildminderLeicesterEffectiveness of leadership and Management</t>
  </si>
  <si>
    <t>ChildminderLeicesterOutcomes for children</t>
  </si>
  <si>
    <t>ChildminderLeicesterOverall effectiveness: The quality and standards of the provision</t>
  </si>
  <si>
    <t>ChildminderLeicesterPersonal development</t>
  </si>
  <si>
    <t>ChildminderLeicesterPersonal development, behaviour and welfare</t>
  </si>
  <si>
    <t>ChildminderLeicesterQuality of education</t>
  </si>
  <si>
    <t>ChildminderLeicesterQuality of teaching, learning and assessment</t>
  </si>
  <si>
    <t>ChildminderLeicesterRequirements of the compulsory part of the childcare register</t>
  </si>
  <si>
    <t>ChildminderLeicesterRequirements of the voluntary part of the childcare register</t>
  </si>
  <si>
    <t>ChildminderLeicestershireBehaviour and attitudes</t>
  </si>
  <si>
    <t>ChildminderLeicestershireEffectiveness of leadership and Management</t>
  </si>
  <si>
    <t>ChildminderLeicestershireOutcomes for children</t>
  </si>
  <si>
    <t>ChildminderLeicestershireOverall effectiveness: The quality and standards of the provision</t>
  </si>
  <si>
    <t>ChildminderLeicestershirePersonal development</t>
  </si>
  <si>
    <t>ChildminderLeicestershirePersonal development, behaviour and welfare</t>
  </si>
  <si>
    <t>ChildminderLeicestershireQuality of education</t>
  </si>
  <si>
    <t>ChildminderLeicestershireQuality of teaching, learning and assessment</t>
  </si>
  <si>
    <t>ChildminderLeicestershireRequirements of the compulsory part of the childcare register</t>
  </si>
  <si>
    <t>ChildminderLeicestershireRequirements of the voluntary part of the childcare register</t>
  </si>
  <si>
    <t>ChildminderLewishamBehaviour and attitudes</t>
  </si>
  <si>
    <t>ChildminderLewishamEffectiveness of leadership and Management</t>
  </si>
  <si>
    <t>ChildminderLewishamOutcomes for children</t>
  </si>
  <si>
    <t>ChildminderLewishamOverall effectiveness: The quality and standards of the provision</t>
  </si>
  <si>
    <t>ChildminderLewishamPersonal development</t>
  </si>
  <si>
    <t>ChildminderLewishamPersonal development, behaviour and welfare</t>
  </si>
  <si>
    <t>ChildminderLewishamQuality of education</t>
  </si>
  <si>
    <t>ChildminderLewishamQuality of teaching, learning and assessment</t>
  </si>
  <si>
    <t>ChildminderLewishamRequirements of the compulsory part of the childcare register</t>
  </si>
  <si>
    <t>ChildminderLewishamRequirements of the voluntary part of the childcare register</t>
  </si>
  <si>
    <t>ChildminderLincolnshireBehaviour and attitudes</t>
  </si>
  <si>
    <t>ChildminderLincolnshireEffectiveness of leadership and Management</t>
  </si>
  <si>
    <t>ChildminderLincolnshireOutcomes for children</t>
  </si>
  <si>
    <t>ChildminderLincolnshireOverall effectiveness: The quality and standards of the provision</t>
  </si>
  <si>
    <t>ChildminderLincolnshirePersonal development</t>
  </si>
  <si>
    <t>ChildminderLincolnshirePersonal development, behaviour and welfare</t>
  </si>
  <si>
    <t>ChildminderLincolnshireQuality of education</t>
  </si>
  <si>
    <t>ChildminderLincolnshireQuality of teaching, learning and assessment</t>
  </si>
  <si>
    <t>ChildminderLincolnshireRequirements of the compulsory part of the childcare register</t>
  </si>
  <si>
    <t>ChildminderLincolnshireRequirements of the voluntary part of the childcare register</t>
  </si>
  <si>
    <t>ChildminderLiverpoolBehaviour and attitudes</t>
  </si>
  <si>
    <t>ChildminderLiverpoolEffectiveness of leadership and Management</t>
  </si>
  <si>
    <t>ChildminderLiverpoolOutcomes for children</t>
  </si>
  <si>
    <t>ChildminderLiverpoolOverall effectiveness: The quality and standards of the provision</t>
  </si>
  <si>
    <t>ChildminderLiverpoolPersonal development</t>
  </si>
  <si>
    <t>ChildminderLiverpoolPersonal development, behaviour and welfare</t>
  </si>
  <si>
    <t>ChildminderLiverpoolQuality of education</t>
  </si>
  <si>
    <t>ChildminderLiverpoolQuality of teaching, learning and assessment</t>
  </si>
  <si>
    <t>ChildminderLiverpoolRequirements of the compulsory part of the childcare register</t>
  </si>
  <si>
    <t>ChildminderLiverpoolRequirements of the voluntary part of the childcare register</t>
  </si>
  <si>
    <t>ChildminderLutonBehaviour and attitudes</t>
  </si>
  <si>
    <t>ChildminderLutonEffectiveness of leadership and Management</t>
  </si>
  <si>
    <t>ChildminderLutonOutcomes for children</t>
  </si>
  <si>
    <t>ChildminderLutonOverall effectiveness: The quality and standards of the provision</t>
  </si>
  <si>
    <t>ChildminderLutonPersonal development</t>
  </si>
  <si>
    <t>ChildminderLutonPersonal development, behaviour and welfare</t>
  </si>
  <si>
    <t>ChildminderLutonQuality of education</t>
  </si>
  <si>
    <t>ChildminderLutonQuality of teaching, learning and assessment</t>
  </si>
  <si>
    <t>ChildminderLutonRequirements of the compulsory part of the childcare register</t>
  </si>
  <si>
    <t>ChildminderLutonRequirements of the voluntary part of the childcare register</t>
  </si>
  <si>
    <t>ChildminderManchesterBehaviour and attitudes</t>
  </si>
  <si>
    <t>ChildminderManchesterEffectiveness of leadership and Management</t>
  </si>
  <si>
    <t>ChildminderManchesterOutcomes for children</t>
  </si>
  <si>
    <t>ChildminderManchesterOverall effectiveness: The quality and standards of the provision</t>
  </si>
  <si>
    <t>ChildminderManchesterPersonal development</t>
  </si>
  <si>
    <t>ChildminderManchesterPersonal development, behaviour and welfare</t>
  </si>
  <si>
    <t>ChildminderManchesterQuality of education</t>
  </si>
  <si>
    <t>ChildminderManchesterQuality of teaching, learning and assessment</t>
  </si>
  <si>
    <t>ChildminderManchesterRequirements of the compulsory part of the childcare register</t>
  </si>
  <si>
    <t>ChildminderManchesterRequirements of the voluntary part of the childcare register</t>
  </si>
  <si>
    <t>ChildminderMedwayBehaviour and attitudes</t>
  </si>
  <si>
    <t>ChildminderMedwayEffectiveness of leadership and Management</t>
  </si>
  <si>
    <t>ChildminderMedwayOutcomes for children</t>
  </si>
  <si>
    <t>ChildminderMedwayOverall effectiveness: The quality and standards of the provision</t>
  </si>
  <si>
    <t>ChildminderMedwayPersonal development</t>
  </si>
  <si>
    <t>ChildminderMedwayPersonal development, behaviour and welfare</t>
  </si>
  <si>
    <t>ChildminderMedwayQuality of education</t>
  </si>
  <si>
    <t>ChildminderMedwayQuality of teaching, learning and assessment</t>
  </si>
  <si>
    <t>ChildminderMedwayRequirements of the compulsory part of the childcare register</t>
  </si>
  <si>
    <t>ChildminderMedwayRequirements of the voluntary part of the childcare register</t>
  </si>
  <si>
    <t>ChildminderMertonBehaviour and attitudes</t>
  </si>
  <si>
    <t>ChildminderMertonEffectiveness of leadership and Management</t>
  </si>
  <si>
    <t>ChildminderMertonOutcomes for children</t>
  </si>
  <si>
    <t>ChildminderMertonOverall effectiveness: The quality and standards of the provision</t>
  </si>
  <si>
    <t>ChildminderMertonPersonal development</t>
  </si>
  <si>
    <t>ChildminderMertonPersonal development, behaviour and welfare</t>
  </si>
  <si>
    <t>ChildminderMertonQuality of education</t>
  </si>
  <si>
    <t>ChildminderMertonQuality of teaching, learning and assessment</t>
  </si>
  <si>
    <t>ChildminderMertonRequirements of the compulsory part of the childcare register</t>
  </si>
  <si>
    <t>ChildminderMertonRequirements of the voluntary part of the childcare register</t>
  </si>
  <si>
    <t>ChildminderMiddlesbroughBehaviour and attitudes</t>
  </si>
  <si>
    <t>ChildminderMiddlesbroughEffectiveness of leadership and Management</t>
  </si>
  <si>
    <t>ChildminderMiddlesbroughOutcomes for children</t>
  </si>
  <si>
    <t>ChildminderMiddlesbroughOverall effectiveness: The quality and standards of the provision</t>
  </si>
  <si>
    <t>ChildminderMiddlesbroughPersonal development</t>
  </si>
  <si>
    <t>ChildminderMiddlesbroughPersonal development, behaviour and welfare</t>
  </si>
  <si>
    <t>ChildminderMiddlesbroughQuality of education</t>
  </si>
  <si>
    <t>ChildminderMiddlesbroughQuality of teaching, learning and assessment</t>
  </si>
  <si>
    <t>ChildminderMiddlesbroughRequirements of the compulsory part of the childcare register</t>
  </si>
  <si>
    <t>ChildminderMiddlesbroughRequirements of the voluntary part of the childcare register</t>
  </si>
  <si>
    <t>ChildminderMilton KeynesBehaviour and attitudes</t>
  </si>
  <si>
    <t>ChildminderMilton KeynesEffectiveness of leadership and Management</t>
  </si>
  <si>
    <t>ChildminderMilton KeynesOutcomes for children</t>
  </si>
  <si>
    <t>ChildminderMilton KeynesOverall effectiveness: The quality and standards of the provision</t>
  </si>
  <si>
    <t>ChildminderMilton KeynesPersonal development</t>
  </si>
  <si>
    <t>ChildminderMilton KeynesPersonal development, behaviour and welfare</t>
  </si>
  <si>
    <t>ChildminderMilton KeynesQuality of education</t>
  </si>
  <si>
    <t>ChildminderMilton KeynesQuality of teaching, learning and assessment</t>
  </si>
  <si>
    <t>ChildminderMilton KeynesRequirements of the compulsory part of the childcare register</t>
  </si>
  <si>
    <t>ChildminderMilton KeynesRequirements of the voluntary part of the childcare register</t>
  </si>
  <si>
    <t>ChildminderNewcastle upon TyneBehaviour and attitudes</t>
  </si>
  <si>
    <t>ChildminderNewcastle upon TyneEffectiveness of leadership and Management</t>
  </si>
  <si>
    <t>ChildminderNewcastle upon TyneOutcomes for children</t>
  </si>
  <si>
    <t>ChildminderNewcastle upon TyneOverall effectiveness: The quality and standards of the provision</t>
  </si>
  <si>
    <t>ChildminderNewcastle upon TynePersonal development</t>
  </si>
  <si>
    <t>ChildminderNewcastle upon TynePersonal development, behaviour and welfare</t>
  </si>
  <si>
    <t>ChildminderNewcastle upon TyneQuality of education</t>
  </si>
  <si>
    <t>ChildminderNewcastle upon TyneQuality of teaching, learning and assessment</t>
  </si>
  <si>
    <t>ChildminderNewcastle upon TyneRequirements of the compulsory part of the childcare register</t>
  </si>
  <si>
    <t>ChildminderNewcastle upon TyneRequirements of the voluntary part of the childcare register</t>
  </si>
  <si>
    <t>ChildminderNewhamBehaviour and attitudes</t>
  </si>
  <si>
    <t>ChildminderNewhamEffectiveness of leadership and Management</t>
  </si>
  <si>
    <t>ChildminderNewhamOutcomes for children</t>
  </si>
  <si>
    <t>ChildminderNewhamOverall effectiveness: The quality and standards of the provision</t>
  </si>
  <si>
    <t>ChildminderNewhamPersonal development</t>
  </si>
  <si>
    <t>ChildminderNewhamPersonal development, behaviour and welfare</t>
  </si>
  <si>
    <t>ChildminderNewhamQuality of education</t>
  </si>
  <si>
    <t>ChildminderNewhamQuality of teaching, learning and assessment</t>
  </si>
  <si>
    <t>ChildminderNewhamRequirements of the compulsory part of the childcare register</t>
  </si>
  <si>
    <t>ChildminderNewhamRequirements of the voluntary part of the childcare register</t>
  </si>
  <si>
    <t>ChildminderNorfolkBehaviour and attitudes</t>
  </si>
  <si>
    <t>ChildminderNorfolkEffectiveness of leadership and Management</t>
  </si>
  <si>
    <t>ChildminderNorfolkOutcomes for children</t>
  </si>
  <si>
    <t>ChildminderNorfolkOverall effectiveness: The quality and standards of the provision</t>
  </si>
  <si>
    <t>ChildminderNorfolkPersonal development</t>
  </si>
  <si>
    <t>ChildminderNorfolkPersonal development, behaviour and welfare</t>
  </si>
  <si>
    <t>ChildminderNorfolkQuality of education</t>
  </si>
  <si>
    <t>ChildminderNorfolkQuality of teaching, learning and assessment</t>
  </si>
  <si>
    <t>ChildminderNorfolkRequirements of the compulsory part of the childcare register</t>
  </si>
  <si>
    <t>ChildminderNorfolkRequirements of the voluntary part of the childcare register</t>
  </si>
  <si>
    <t>ChildminderNorth East LincolnshireBehaviour and attitudes</t>
  </si>
  <si>
    <t>ChildminderNorth East LincolnshireEffectiveness of leadership and Management</t>
  </si>
  <si>
    <t>ChildminderNorth East LincolnshireOutcomes for children</t>
  </si>
  <si>
    <t>ChildminderNorth East LincolnshireOverall effectiveness: The quality and standards of the provision</t>
  </si>
  <si>
    <t>ChildminderNorth East LincolnshirePersonal development</t>
  </si>
  <si>
    <t>ChildminderNorth East LincolnshirePersonal development, behaviour and welfare</t>
  </si>
  <si>
    <t>ChildminderNorth East LincolnshireQuality of education</t>
  </si>
  <si>
    <t>ChildminderNorth East LincolnshireQuality of teaching, learning and assessment</t>
  </si>
  <si>
    <t>ChildminderNorth East LincolnshireRequirements of the compulsory part of the childcare register</t>
  </si>
  <si>
    <t>ChildminderNorth East LincolnshireRequirements of the voluntary part of the childcare register</t>
  </si>
  <si>
    <t>ChildminderNorth LincolnshireBehaviour and attitudes</t>
  </si>
  <si>
    <t>ChildminderNorth LincolnshireEffectiveness of leadership and Management</t>
  </si>
  <si>
    <t>ChildminderNorth LincolnshireOutcomes for children</t>
  </si>
  <si>
    <t>ChildminderNorth LincolnshireOverall effectiveness: The quality and standards of the provision</t>
  </si>
  <si>
    <t>ChildminderNorth LincolnshirePersonal development</t>
  </si>
  <si>
    <t>ChildminderNorth LincolnshirePersonal development, behaviour and welfare</t>
  </si>
  <si>
    <t>ChildminderNorth LincolnshireQuality of education</t>
  </si>
  <si>
    <t>ChildminderNorth LincolnshireQuality of teaching, learning and assessment</t>
  </si>
  <si>
    <t>ChildminderNorth LincolnshireRequirements of the compulsory part of the childcare register</t>
  </si>
  <si>
    <t>ChildminderNorth LincolnshireRequirements of the voluntary part of the childcare register</t>
  </si>
  <si>
    <t>ChildminderNorth NorthamptonshireBehaviour and attitudes</t>
  </si>
  <si>
    <t>ChildminderNorth NorthamptonshireEffectiveness of leadership and Management</t>
  </si>
  <si>
    <t>ChildminderNorth NorthamptonshireOutcomes for children</t>
  </si>
  <si>
    <t>ChildminderNorth NorthamptonshireOverall effectiveness: The quality and standards of the provision</t>
  </si>
  <si>
    <t>ChildminderNorth NorthamptonshirePersonal development</t>
  </si>
  <si>
    <t>ChildminderNorth NorthamptonshirePersonal development, behaviour and welfare</t>
  </si>
  <si>
    <t>ChildminderNorth NorthamptonshireQuality of education</t>
  </si>
  <si>
    <t>ChildminderNorth NorthamptonshireQuality of teaching, learning and assessment</t>
  </si>
  <si>
    <t>ChildminderNorth NorthamptonshireRequirements of the compulsory part of the childcare register</t>
  </si>
  <si>
    <t>ChildminderNorth NorthamptonshireRequirements of the voluntary part of the childcare register</t>
  </si>
  <si>
    <t>ChildminderNorth SomersetBehaviour and attitudes</t>
  </si>
  <si>
    <t>ChildminderNorth SomersetEffectiveness of leadership and Management</t>
  </si>
  <si>
    <t>ChildminderNorth SomersetOutcomes for children</t>
  </si>
  <si>
    <t>ChildminderNorth SomersetOverall effectiveness: The quality and standards of the provision</t>
  </si>
  <si>
    <t>ChildminderNorth SomersetPersonal development</t>
  </si>
  <si>
    <t>ChildminderNorth SomersetPersonal development, behaviour and welfare</t>
  </si>
  <si>
    <t>ChildminderNorth SomersetQuality of education</t>
  </si>
  <si>
    <t>ChildminderNorth SomersetQuality of teaching, learning and assessment</t>
  </si>
  <si>
    <t>ChildminderNorth SomersetRequirements of the compulsory part of the childcare register</t>
  </si>
  <si>
    <t>ChildminderNorth SomersetRequirements of the voluntary part of the childcare register</t>
  </si>
  <si>
    <t>ChildminderNorth TynesideBehaviour and attitudes</t>
  </si>
  <si>
    <t>ChildminderNorth TynesideEffectiveness of leadership and Management</t>
  </si>
  <si>
    <t>ChildminderNorth TynesideOutcomes for children</t>
  </si>
  <si>
    <t>ChildminderNorth TynesideOverall effectiveness: The quality and standards of the provision</t>
  </si>
  <si>
    <t>ChildminderNorth TynesidePersonal development</t>
  </si>
  <si>
    <t>ChildminderNorth TynesidePersonal development, behaviour and welfare</t>
  </si>
  <si>
    <t>ChildminderNorth TynesideQuality of education</t>
  </si>
  <si>
    <t>ChildminderNorth TynesideQuality of teaching, learning and assessment</t>
  </si>
  <si>
    <t>ChildminderNorth TynesideRequirements of the compulsory part of the childcare register</t>
  </si>
  <si>
    <t>ChildminderNorth TynesideRequirements of the voluntary part of the childcare register</t>
  </si>
  <si>
    <t>ChildminderNorth YorkshireBehaviour and attitudes</t>
  </si>
  <si>
    <t>ChildminderNorth YorkshireEffectiveness of leadership and Management</t>
  </si>
  <si>
    <t>ChildminderNorth YorkshireOutcomes for children</t>
  </si>
  <si>
    <t>ChildminderNorth YorkshireOverall effectiveness: The quality and standards of the provision</t>
  </si>
  <si>
    <t>ChildminderNorth YorkshirePersonal development</t>
  </si>
  <si>
    <t>ChildminderNorth YorkshirePersonal development, behaviour and welfare</t>
  </si>
  <si>
    <t>ChildminderNorth YorkshireQuality of education</t>
  </si>
  <si>
    <t>ChildminderNorth YorkshireQuality of teaching, learning and assessment</t>
  </si>
  <si>
    <t>ChildminderNorth YorkshireRequirements of the compulsory part of the childcare register</t>
  </si>
  <si>
    <t>ChildminderNorth YorkshireRequirements of the voluntary part of the childcare register</t>
  </si>
  <si>
    <t>ChildminderNorthumberlandBehaviour and attitudes</t>
  </si>
  <si>
    <t>ChildminderNorthumberlandEffectiveness of leadership and Management</t>
  </si>
  <si>
    <t>ChildminderNorthumberlandOutcomes for children</t>
  </si>
  <si>
    <t>ChildminderNorthumberlandOverall effectiveness: The quality and standards of the provision</t>
  </si>
  <si>
    <t>ChildminderNorthumberlandPersonal development</t>
  </si>
  <si>
    <t>ChildminderNorthumberlandPersonal development, behaviour and welfare</t>
  </si>
  <si>
    <t>ChildminderNorthumberlandQuality of education</t>
  </si>
  <si>
    <t>ChildminderNorthumberlandQuality of teaching, learning and assessment</t>
  </si>
  <si>
    <t>ChildminderNorthumberlandRequirements of the compulsory part of the childcare register</t>
  </si>
  <si>
    <t>ChildminderNorthumberlandRequirements of the voluntary part of the childcare register</t>
  </si>
  <si>
    <t>ChildminderNot RecordedBehaviour and attitudes</t>
  </si>
  <si>
    <t>ChildminderNot RecordedEffectiveness of leadership and Management</t>
  </si>
  <si>
    <t>ChildminderNot RecordedOutcomes for children</t>
  </si>
  <si>
    <t>ChildminderNot RecordedOverall effectiveness: The quality and standards of the provision</t>
  </si>
  <si>
    <t>ChildminderNot RecordedPersonal development</t>
  </si>
  <si>
    <t>ChildminderNot RecordedPersonal development, behaviour and welfare</t>
  </si>
  <si>
    <t>ChildminderNot RecordedQuality of education</t>
  </si>
  <si>
    <t>ChildminderNot RecordedQuality of teaching, learning and assessment</t>
  </si>
  <si>
    <t>ChildminderNot RecordedRequirements of the compulsory part of the childcare register</t>
  </si>
  <si>
    <t>ChildminderNot RecordedRequirements of the voluntary part of the childcare register</t>
  </si>
  <si>
    <t>ChildminderNottinghamBehaviour and attitudes</t>
  </si>
  <si>
    <t>ChildminderNottinghamEffectiveness of leadership and Management</t>
  </si>
  <si>
    <t>ChildminderNottinghamOutcomes for children</t>
  </si>
  <si>
    <t>ChildminderNottinghamOverall effectiveness: The quality and standards of the provision</t>
  </si>
  <si>
    <t>ChildminderNottinghamPersonal development</t>
  </si>
  <si>
    <t>ChildminderNottinghamPersonal development, behaviour and welfare</t>
  </si>
  <si>
    <t>ChildminderNottinghamQuality of education</t>
  </si>
  <si>
    <t>ChildminderNottinghamQuality of teaching, learning and assessment</t>
  </si>
  <si>
    <t>ChildminderNottinghamRequirements of the compulsory part of the childcare register</t>
  </si>
  <si>
    <t>ChildminderNottinghamRequirements of the voluntary part of the childcare register</t>
  </si>
  <si>
    <t>ChildminderNottinghamshireBehaviour and attitudes</t>
  </si>
  <si>
    <t>ChildminderNottinghamshireEffectiveness of leadership and Management</t>
  </si>
  <si>
    <t>ChildminderNottinghamshireOutcomes for children</t>
  </si>
  <si>
    <t>ChildminderNottinghamshireOverall effectiveness: The quality and standards of the provision</t>
  </si>
  <si>
    <t>ChildminderNottinghamshirePersonal development</t>
  </si>
  <si>
    <t>ChildminderNottinghamshirePersonal development, behaviour and welfare</t>
  </si>
  <si>
    <t>ChildminderNottinghamshireQuality of education</t>
  </si>
  <si>
    <t>ChildminderNottinghamshireQuality of teaching, learning and assessment</t>
  </si>
  <si>
    <t>ChildminderNottinghamshireRequirements of the compulsory part of the childcare register</t>
  </si>
  <si>
    <t>ChildminderNottinghamshireRequirements of the voluntary part of the childcare register</t>
  </si>
  <si>
    <t>ChildminderOldhamBehaviour and attitudes</t>
  </si>
  <si>
    <t>ChildminderOldhamEffectiveness of leadership and Management</t>
  </si>
  <si>
    <t>ChildminderOldhamOutcomes for children</t>
  </si>
  <si>
    <t>ChildminderOldhamOverall effectiveness: The quality and standards of the provision</t>
  </si>
  <si>
    <t>ChildminderOldhamPersonal development</t>
  </si>
  <si>
    <t>ChildminderOldhamPersonal development, behaviour and welfare</t>
  </si>
  <si>
    <t>ChildminderOldhamQuality of education</t>
  </si>
  <si>
    <t>ChildminderOldhamQuality of teaching, learning and assessment</t>
  </si>
  <si>
    <t>ChildminderOldhamRequirements of the compulsory part of the childcare register</t>
  </si>
  <si>
    <t>ChildminderOldhamRequirements of the voluntary part of the childcare register</t>
  </si>
  <si>
    <t>ChildminderOxfordshireBehaviour and attitudes</t>
  </si>
  <si>
    <t>ChildminderOxfordshireEffectiveness of leadership and Management</t>
  </si>
  <si>
    <t>ChildminderOxfordshireOutcomes for children</t>
  </si>
  <si>
    <t>ChildminderOxfordshireOverall effectiveness: The quality and standards of the provision</t>
  </si>
  <si>
    <t>ChildminderOxfordshirePersonal development</t>
  </si>
  <si>
    <t>ChildminderOxfordshirePersonal development, behaviour and welfare</t>
  </si>
  <si>
    <t>ChildminderOxfordshireQuality of education</t>
  </si>
  <si>
    <t>ChildminderOxfordshireQuality of teaching, learning and assessment</t>
  </si>
  <si>
    <t>ChildminderOxfordshireRequirements of the compulsory part of the childcare register</t>
  </si>
  <si>
    <t>ChildminderOxfordshireRequirements of the voluntary part of the childcare register</t>
  </si>
  <si>
    <t>ChildminderPeterboroughBehaviour and attitudes</t>
  </si>
  <si>
    <t>ChildminderPeterboroughEffectiveness of leadership and Management</t>
  </si>
  <si>
    <t>ChildminderPeterboroughOutcomes for children</t>
  </si>
  <si>
    <t>ChildminderPeterboroughOverall effectiveness: The quality and standards of the provision</t>
  </si>
  <si>
    <t>ChildminderPeterboroughPersonal development</t>
  </si>
  <si>
    <t>ChildminderPeterboroughPersonal development, behaviour and welfare</t>
  </si>
  <si>
    <t>ChildminderPeterboroughQuality of education</t>
  </si>
  <si>
    <t>ChildminderPeterboroughQuality of teaching, learning and assessment</t>
  </si>
  <si>
    <t>ChildminderPeterboroughRequirements of the compulsory part of the childcare register</t>
  </si>
  <si>
    <t>ChildminderPeterboroughRequirements of the voluntary part of the childcare register</t>
  </si>
  <si>
    <t>ChildminderPlymouthBehaviour and attitudes</t>
  </si>
  <si>
    <t>ChildminderPlymouthEffectiveness of leadership and Management</t>
  </si>
  <si>
    <t>ChildminderPlymouthOutcomes for children</t>
  </si>
  <si>
    <t>ChildminderPlymouthOverall effectiveness: The quality and standards of the provision</t>
  </si>
  <si>
    <t>ChildminderPlymouthPersonal development</t>
  </si>
  <si>
    <t>ChildminderPlymouthPersonal development, behaviour and welfare</t>
  </si>
  <si>
    <t>ChildminderPlymouthQuality of education</t>
  </si>
  <si>
    <t>ChildminderPlymouthQuality of teaching, learning and assessment</t>
  </si>
  <si>
    <t>ChildminderPlymouthRequirements of the compulsory part of the childcare register</t>
  </si>
  <si>
    <t>ChildminderPlymouthRequirements of the voluntary part of the childcare register</t>
  </si>
  <si>
    <t>ChildminderPortsmouthBehaviour and attitudes</t>
  </si>
  <si>
    <t>ChildminderPortsmouthEffectiveness of leadership and Management</t>
  </si>
  <si>
    <t>ChildminderPortsmouthOutcomes for children</t>
  </si>
  <si>
    <t>ChildminderPortsmouthOverall effectiveness: The quality and standards of the provision</t>
  </si>
  <si>
    <t>ChildminderPortsmouthPersonal development</t>
  </si>
  <si>
    <t>ChildminderPortsmouthPersonal development, behaviour and welfare</t>
  </si>
  <si>
    <t>ChildminderPortsmouthQuality of education</t>
  </si>
  <si>
    <t>ChildminderPortsmouthQuality of teaching, learning and assessment</t>
  </si>
  <si>
    <t>ChildminderPortsmouthRequirements of the compulsory part of the childcare register</t>
  </si>
  <si>
    <t>ChildminderPortsmouthRequirements of the voluntary part of the childcare register</t>
  </si>
  <si>
    <t>ChildminderReadingBehaviour and attitudes</t>
  </si>
  <si>
    <t>ChildminderReadingEffectiveness of leadership and Management</t>
  </si>
  <si>
    <t>ChildminderReadingOutcomes for children</t>
  </si>
  <si>
    <t>ChildminderReadingOverall effectiveness: The quality and standards of the provision</t>
  </si>
  <si>
    <t>ChildminderReadingPersonal development</t>
  </si>
  <si>
    <t>ChildminderReadingPersonal development, behaviour and welfare</t>
  </si>
  <si>
    <t>ChildminderReadingQuality of education</t>
  </si>
  <si>
    <t>ChildminderReadingQuality of teaching, learning and assessment</t>
  </si>
  <si>
    <t>ChildminderReadingRequirements of the compulsory part of the childcare register</t>
  </si>
  <si>
    <t>ChildminderReadingRequirements of the voluntary part of the childcare register</t>
  </si>
  <si>
    <t>ChildminderRedbridgeBehaviour and attitudes</t>
  </si>
  <si>
    <t>ChildminderRedbridgeEffectiveness of leadership and Management</t>
  </si>
  <si>
    <t>ChildminderRedbridgeOutcomes for children</t>
  </si>
  <si>
    <t>ChildminderRedbridgeOverall effectiveness: The quality and standards of the provision</t>
  </si>
  <si>
    <t>ChildminderRedbridgePersonal development</t>
  </si>
  <si>
    <t>ChildminderRedbridgePersonal development, behaviour and welfare</t>
  </si>
  <si>
    <t>ChildminderRedbridgeQuality of education</t>
  </si>
  <si>
    <t>ChildminderRedbridgeQuality of teaching, learning and assessment</t>
  </si>
  <si>
    <t>ChildminderRedbridgeRequirements of the compulsory part of the childcare register</t>
  </si>
  <si>
    <t>ChildminderRedbridgeRequirements of the voluntary part of the childcare register</t>
  </si>
  <si>
    <t>ChildminderRedcar and ClevelandBehaviour and attitudes</t>
  </si>
  <si>
    <t>ChildminderRedcar and ClevelandEffectiveness of leadership and Management</t>
  </si>
  <si>
    <t>ChildminderRedcar and ClevelandOutcomes for children</t>
  </si>
  <si>
    <t>ChildminderRedcar and ClevelandOverall effectiveness: The quality and standards of the provision</t>
  </si>
  <si>
    <t>ChildminderRedcar and ClevelandPersonal development</t>
  </si>
  <si>
    <t>ChildminderRedcar and ClevelandPersonal development, behaviour and welfare</t>
  </si>
  <si>
    <t>ChildminderRedcar and ClevelandQuality of education</t>
  </si>
  <si>
    <t>ChildminderRedcar and ClevelandQuality of teaching, learning and assessment</t>
  </si>
  <si>
    <t>ChildminderRedcar and ClevelandRequirements of the compulsory part of the childcare register</t>
  </si>
  <si>
    <t>ChildminderRedcar and ClevelandRequirements of the voluntary part of the childcare register</t>
  </si>
  <si>
    <t>ChildminderRichmond upon ThamesBehaviour and attitudes</t>
  </si>
  <si>
    <t>ChildminderRichmond upon ThamesEffectiveness of leadership and Management</t>
  </si>
  <si>
    <t>ChildminderRichmond upon ThamesOutcomes for children</t>
  </si>
  <si>
    <t>ChildminderRichmond upon ThamesOverall effectiveness: The quality and standards of the provision</t>
  </si>
  <si>
    <t>ChildminderRichmond upon ThamesPersonal development</t>
  </si>
  <si>
    <t>ChildminderRichmond upon ThamesPersonal development, behaviour and welfare</t>
  </si>
  <si>
    <t>ChildminderRichmond upon ThamesQuality of education</t>
  </si>
  <si>
    <t>ChildminderRichmond upon ThamesQuality of teaching, learning and assessment</t>
  </si>
  <si>
    <t>ChildminderRichmond upon ThamesRequirements of the compulsory part of the childcare register</t>
  </si>
  <si>
    <t>ChildminderRichmond upon ThamesRequirements of the voluntary part of the childcare register</t>
  </si>
  <si>
    <t>ChildminderRochdaleBehaviour and attitudes</t>
  </si>
  <si>
    <t>ChildminderRochdaleEffectiveness of leadership and Management</t>
  </si>
  <si>
    <t>ChildminderRochdaleOutcomes for children</t>
  </si>
  <si>
    <t>ChildminderRochdaleOverall effectiveness: The quality and standards of the provision</t>
  </si>
  <si>
    <t>ChildminderRochdalePersonal development</t>
  </si>
  <si>
    <t>ChildminderRochdalePersonal development, behaviour and welfare</t>
  </si>
  <si>
    <t>ChildminderRochdaleQuality of education</t>
  </si>
  <si>
    <t>ChildminderRochdaleQuality of teaching, learning and assessment</t>
  </si>
  <si>
    <t>ChildminderRochdaleRequirements of the compulsory part of the childcare register</t>
  </si>
  <si>
    <t>ChildminderRochdaleRequirements of the voluntary part of the childcare register</t>
  </si>
  <si>
    <t>ChildminderRotherhamBehaviour and attitudes</t>
  </si>
  <si>
    <t>ChildminderRotherhamEffectiveness of leadership and Management</t>
  </si>
  <si>
    <t>ChildminderRotherhamOutcomes for children</t>
  </si>
  <si>
    <t>ChildminderRotherhamOverall effectiveness: The quality and standards of the provision</t>
  </si>
  <si>
    <t>ChildminderRotherhamPersonal development</t>
  </si>
  <si>
    <t>ChildminderRotherhamPersonal development, behaviour and welfare</t>
  </si>
  <si>
    <t>ChildminderRotherhamQuality of education</t>
  </si>
  <si>
    <t>ChildminderRotherhamQuality of teaching, learning and assessment</t>
  </si>
  <si>
    <t>ChildminderRotherhamRequirements of the compulsory part of the childcare register</t>
  </si>
  <si>
    <t>ChildminderRotherhamRequirements of the voluntary part of the childcare register</t>
  </si>
  <si>
    <t>ChildminderRutlandBehaviour and attitudes</t>
  </si>
  <si>
    <t>ChildminderRutlandEffectiveness of leadership and Management</t>
  </si>
  <si>
    <t>ChildminderRutlandOutcomes for children</t>
  </si>
  <si>
    <t>ChildminderRutlandOverall effectiveness: The quality and standards of the provision</t>
  </si>
  <si>
    <t>ChildminderRutlandPersonal development</t>
  </si>
  <si>
    <t>ChildminderRutlandPersonal development, behaviour and welfare</t>
  </si>
  <si>
    <t>ChildminderRutlandQuality of education</t>
  </si>
  <si>
    <t>ChildminderRutlandQuality of teaching, learning and assessment</t>
  </si>
  <si>
    <t>ChildminderRutlandRequirements of the compulsory part of the childcare register</t>
  </si>
  <si>
    <t>ChildminderRutlandRequirements of the voluntary part of the childcare register</t>
  </si>
  <si>
    <t>ChildminderSalfordBehaviour and attitudes</t>
  </si>
  <si>
    <t>ChildminderSalfordEffectiveness of leadership and Management</t>
  </si>
  <si>
    <t>ChildminderSalfordOutcomes for children</t>
  </si>
  <si>
    <t>ChildminderSalfordOverall effectiveness: The quality and standards of the provision</t>
  </si>
  <si>
    <t>ChildminderSalfordPersonal development</t>
  </si>
  <si>
    <t>ChildminderSalfordPersonal development, behaviour and welfare</t>
  </si>
  <si>
    <t>ChildminderSalfordQuality of education</t>
  </si>
  <si>
    <t>ChildminderSalfordQuality of teaching, learning and assessment</t>
  </si>
  <si>
    <t>ChildminderSalfordRequirements of the compulsory part of the childcare register</t>
  </si>
  <si>
    <t>ChildminderSalfordRequirements of the voluntary part of the childcare register</t>
  </si>
  <si>
    <t>ChildminderSandwellBehaviour and attitudes</t>
  </si>
  <si>
    <t>ChildminderSandwellEffectiveness of leadership and Management</t>
  </si>
  <si>
    <t>ChildminderSandwellOutcomes for children</t>
  </si>
  <si>
    <t>ChildminderSandwellOverall effectiveness: The quality and standards of the provision</t>
  </si>
  <si>
    <t>ChildminderSandwellPersonal development</t>
  </si>
  <si>
    <t>ChildminderSandwellPersonal development, behaviour and welfare</t>
  </si>
  <si>
    <t>ChildminderSandwellQuality of education</t>
  </si>
  <si>
    <t>Childcare on domestic premisesAll EnglandRequirements of the compulsory part of the childcare register</t>
  </si>
  <si>
    <t>Childcare on domestic premisesBarnetBehaviour and attitudes</t>
  </si>
  <si>
    <t>Childcare on domestic premisesBarnetEffectiveness of leadership and Management</t>
  </si>
  <si>
    <t>Childcare on domestic premisesBarnetOutcomes for children</t>
  </si>
  <si>
    <t>Childcare on domestic premisesBarnetOverall effectiveness: The quality and standards of the provision</t>
  </si>
  <si>
    <t>Childcare on domestic premisesBarnetPersonal development</t>
  </si>
  <si>
    <t>Childcare on domestic premisesBarnetPersonal development, behaviour and welfare</t>
  </si>
  <si>
    <t>Childcare on domestic premisesBarnetQuality of education</t>
  </si>
  <si>
    <t>Childcare on domestic premisesBarnetQuality of teaching, learning and assessment</t>
  </si>
  <si>
    <t>Childcare on domestic premisesBarnetRequirements of the compulsory part of the childcare register</t>
  </si>
  <si>
    <t>Childcare on domestic premisesBarnetRequirements of the voluntary part of the childcare register</t>
  </si>
  <si>
    <t>Childcare on domestic premisesBexleyBehaviour and attitudes</t>
  </si>
  <si>
    <t>Childcare on domestic premisesBexleyEffectiveness of leadership and Management</t>
  </si>
  <si>
    <t>Childcare on domestic premisesBexleyOutcomes for children</t>
  </si>
  <si>
    <t>Childcare on domestic premisesBexleyOverall effectiveness: The quality and standards of the provision</t>
  </si>
  <si>
    <t>Childcare on domestic premisesBexleyPersonal development</t>
  </si>
  <si>
    <t>Childcare on domestic premisesBexleyPersonal development, behaviour and welfare</t>
  </si>
  <si>
    <t>Childcare on domestic premisesBexleyQuality of education</t>
  </si>
  <si>
    <t>Childcare on domestic premisesBexleyQuality of teaching, learning and assessment</t>
  </si>
  <si>
    <t>Childcare on domestic premisesBexleyRequirements of the compulsory part of the childcare register</t>
  </si>
  <si>
    <t>Childcare on domestic premisesBexleyRequirements of the voluntary part of the childcare register</t>
  </si>
  <si>
    <t>Childcare on domestic premisesBirminghamBehaviour and attitudes</t>
  </si>
  <si>
    <t>Childcare on domestic premisesBirminghamEffectiveness of leadership and Management</t>
  </si>
  <si>
    <t>Childcare on domestic premisesBirminghamOutcomes for children</t>
  </si>
  <si>
    <t>Childcare on domestic premisesBirminghamOverall effectiveness: The quality and standards of the provision</t>
  </si>
  <si>
    <t>Childcare on domestic premisesBirminghamPersonal development</t>
  </si>
  <si>
    <t>Childcare on domestic premisesBirminghamPersonal development, behaviour and welfare</t>
  </si>
  <si>
    <t>Childcare on domestic premisesBirminghamQuality of education</t>
  </si>
  <si>
    <t>Childcare on domestic premisesBirminghamQuality of teaching, learning and assessment</t>
  </si>
  <si>
    <t>Childcare on domestic premisesBirminghamRequirements of the compulsory part of the childcare register</t>
  </si>
  <si>
    <t>Childcare on domestic premisesBirminghamRequirements of the voluntary part of the childcare register</t>
  </si>
  <si>
    <t>Childcare on domestic premisesBournemouth, Christchurch &amp; PooleBehaviour and attitudes</t>
  </si>
  <si>
    <t>Childcare on domestic premisesBournemouth, Christchurch &amp; PooleEffectiveness of leadership and Management</t>
  </si>
  <si>
    <t>Childcare on domestic premisesBournemouth, Christchurch &amp; PooleOutcomes for children</t>
  </si>
  <si>
    <t>Childcare on domestic premisesBournemouth, Christchurch &amp; PooleOverall effectiveness: The quality and standards of the provision</t>
  </si>
  <si>
    <t>Childcare on domestic premisesBournemouth, Christchurch &amp; PoolePersonal development</t>
  </si>
  <si>
    <t>Childcare on domestic premisesBournemouth, Christchurch &amp; PoolePersonal development, behaviour and welfare</t>
  </si>
  <si>
    <t>Childcare on domestic premisesBournemouth, Christchurch &amp; PooleQuality of education</t>
  </si>
  <si>
    <t>Childcare on domestic premisesBournemouth, Christchurch &amp; PooleQuality of teaching, learning and assessment</t>
  </si>
  <si>
    <t>Childcare on domestic premisesBournemouth, Christchurch &amp; PooleRequirements of the compulsory part of the childcare register</t>
  </si>
  <si>
    <t>Childcare on domestic premisesBournemouth, Christchurch &amp; PooleRequirements of the voluntary part of the childcare register</t>
  </si>
  <si>
    <t>Childcare on domestic premisesBracknell ForestBehaviour and attitudes</t>
  </si>
  <si>
    <t>Childcare on domestic premisesBracknell ForestEffectiveness of leadership and Management</t>
  </si>
  <si>
    <t>Childcare on domestic premisesBracknell ForestOutcomes for children</t>
  </si>
  <si>
    <t>Childcare on domestic premisesBracknell ForestOverall effectiveness: The quality and standards of the provision</t>
  </si>
  <si>
    <t>Childcare on domestic premisesBracknell ForestPersonal development</t>
  </si>
  <si>
    <t>Childcare on domestic premisesBracknell ForestPersonal development, behaviour and welfare</t>
  </si>
  <si>
    <t>Childcare on domestic premisesBracknell ForestQuality of education</t>
  </si>
  <si>
    <t>Childcare on domestic premisesBracknell ForestQuality of teaching, learning and assessment</t>
  </si>
  <si>
    <t>Childcare on domestic premisesBracknell ForestRequirements of the compulsory part of the childcare register</t>
  </si>
  <si>
    <t>Childcare on domestic premisesBracknell ForestRequirements of the voluntary part of the childcare register</t>
  </si>
  <si>
    <t>Childcare on domestic premisesBradfordBehaviour and attitudes</t>
  </si>
  <si>
    <t>Childcare on domestic premisesBradfordEffectiveness of leadership and Management</t>
  </si>
  <si>
    <t>Childcare on domestic premisesBradfordOutcomes for children</t>
  </si>
  <si>
    <t>Childcare on domestic premisesBradfordOverall effectiveness: The quality and standards of the provision</t>
  </si>
  <si>
    <t>Childcare on domestic premisesBradfordPersonal development</t>
  </si>
  <si>
    <t>Childcare on domestic premisesBradfordPersonal development, behaviour and welfare</t>
  </si>
  <si>
    <t>Childcare on domestic premisesBradfordQuality of education</t>
  </si>
  <si>
    <t>Childcare on domestic premisesBradfordQuality of teaching, learning and assessment</t>
  </si>
  <si>
    <t>Childcare on domestic premisesBradfordRequirements of the compulsory part of the childcare register</t>
  </si>
  <si>
    <t>Childcare on domestic premisesBradfordRequirements of the voluntary part of the childcare register</t>
  </si>
  <si>
    <t>Childcare on domestic premisesBrentBehaviour and attitudes</t>
  </si>
  <si>
    <t>Childcare on domestic premisesBrentEffectiveness of leadership and Management</t>
  </si>
  <si>
    <t>Childcare on domestic premisesBrentOutcomes for children</t>
  </si>
  <si>
    <t>Childcare on domestic premisesBrentOverall effectiveness: The quality and standards of the provision</t>
  </si>
  <si>
    <t>Childcare on domestic premisesBrentPersonal development</t>
  </si>
  <si>
    <t>Childcare on domestic premisesBrentPersonal development, behaviour and welfare</t>
  </si>
  <si>
    <t>Childcare on domestic premisesBrentQuality of education</t>
  </si>
  <si>
    <t>Childcare on domestic premisesBrentQuality of teaching, learning and assessment</t>
  </si>
  <si>
    <t>Childcare on domestic premisesBrentRequirements of the compulsory part of the childcare register</t>
  </si>
  <si>
    <t>Childcare on domestic premisesBrentRequirements of the voluntary part of the childcare register</t>
  </si>
  <si>
    <t>Childcare on domestic premisesBrighton and HoveBehaviour and attitudes</t>
  </si>
  <si>
    <t>Childcare on domestic premisesBrighton and HoveEffectiveness of leadership and Management</t>
  </si>
  <si>
    <t>Childcare on domestic premisesBrighton and HoveOutcomes for children</t>
  </si>
  <si>
    <t>Childcare on domestic premisesBrighton and HoveOverall effectiveness: The quality and standards of the provision</t>
  </si>
  <si>
    <t>Childcare on domestic premisesBrighton and HovePersonal development</t>
  </si>
  <si>
    <t>Childcare on domestic premisesBrighton and HovePersonal development, behaviour and welfare</t>
  </si>
  <si>
    <t>Childcare on domestic premisesBrighton and HoveQuality of education</t>
  </si>
  <si>
    <t>Childcare on domestic premisesBrighton and HoveQuality of teaching, learning and assessment</t>
  </si>
  <si>
    <t>Childcare on domestic premisesBrighton and HoveRequirements of the compulsory part of the childcare register</t>
  </si>
  <si>
    <t>Childcare on domestic premisesBrighton and HoveRequirements of the voluntary part of the childcare register</t>
  </si>
  <si>
    <t>Childcare on domestic premisesBristolBehaviour and attitudes</t>
  </si>
  <si>
    <t>Childcare on domestic premisesBristolEffectiveness of leadership and Management</t>
  </si>
  <si>
    <t>Childcare on domestic premisesBristolOutcomes for children</t>
  </si>
  <si>
    <t>Childcare on domestic premisesBristolOverall effectiveness: The quality and standards of the provision</t>
  </si>
  <si>
    <t>Childcare on domestic premisesBristolPersonal development</t>
  </si>
  <si>
    <t>Childcare on domestic premisesBristolPersonal development, behaviour and welfare</t>
  </si>
  <si>
    <t>Childcare on domestic premisesBristolQuality of education</t>
  </si>
  <si>
    <t>Childcare on domestic premisesBristolQuality of teaching, learning and assessment</t>
  </si>
  <si>
    <t>Childcare on domestic premisesBristolRequirements of the compulsory part of the childcare register</t>
  </si>
  <si>
    <t>Childcare on domestic premisesBristolRequirements of the voluntary part of the childcare register</t>
  </si>
  <si>
    <t>Childcare on domestic premisesBromleyBehaviour and attitudes</t>
  </si>
  <si>
    <t>Childcare on domestic premisesBromleyEffectiveness of leadership and Management</t>
  </si>
  <si>
    <t>Childcare on domestic premisesBromleyOutcomes for children</t>
  </si>
  <si>
    <t>Childcare on domestic premisesBromleyOverall effectiveness: The quality and standards of the provision</t>
  </si>
  <si>
    <t>Childcare on domestic premisesBromleyPersonal development</t>
  </si>
  <si>
    <t>Childcare on domestic premisesBromleyPersonal development, behaviour and welfare</t>
  </si>
  <si>
    <t>Childcare on domestic premisesBromleyQuality of education</t>
  </si>
  <si>
    <t>Childcare on domestic premisesBromleyQuality of teaching, learning and assessment</t>
  </si>
  <si>
    <t>Childcare on domestic premisesBromleyRequirements of the compulsory part of the childcare register</t>
  </si>
  <si>
    <t>Childcare on domestic premisesBromleyRequirements of the voluntary part of the childcare register</t>
  </si>
  <si>
    <t>Childcare on domestic premisesCalderdaleBehaviour and attitudes</t>
  </si>
  <si>
    <t>Childcare on domestic premisesCalderdaleEffectiveness of leadership and Management</t>
  </si>
  <si>
    <t>Childcare on domestic premisesCalderdaleOutcomes for children</t>
  </si>
  <si>
    <t>Childcare on domestic premisesCalderdaleOverall effectiveness: The quality and standards of the provision</t>
  </si>
  <si>
    <t>Childcare on domestic premisesCalderdalePersonal development</t>
  </si>
  <si>
    <t>Childcare on domestic premisesCalderdalePersonal development, behaviour and welfare</t>
  </si>
  <si>
    <t>Childcare on domestic premisesCalderdaleQuality of education</t>
  </si>
  <si>
    <t>Childcare on domestic premisesCalderdaleQuality of teaching, learning and assessment</t>
  </si>
  <si>
    <t>Childcare on domestic premisesCalderdaleRequirements of the compulsory part of the childcare register</t>
  </si>
  <si>
    <t>Childcare on domestic premisesCalderdaleRequirements of the voluntary part of the childcare register</t>
  </si>
  <si>
    <t>Childcare on domestic premisesCambridgeshireBehaviour and attitudes</t>
  </si>
  <si>
    <t>Childcare on domestic premisesCambridgeshireEffectiveness of leadership and Management</t>
  </si>
  <si>
    <t>Childcare on domestic premisesCambridgeshireOutcomes for children</t>
  </si>
  <si>
    <t>Childcare on domestic premisesCambridgeshireOverall effectiveness: The quality and standards of the provision</t>
  </si>
  <si>
    <t>Childcare on domestic premisesCambridgeshirePersonal development</t>
  </si>
  <si>
    <t>Childcare on domestic premisesCambridgeshirePersonal development, behaviour and welfare</t>
  </si>
  <si>
    <t>Childcare on domestic premisesCambridgeshireQuality of education</t>
  </si>
  <si>
    <t>Childcare on domestic premisesCambridgeshireQuality of teaching, learning and assessment</t>
  </si>
  <si>
    <t>Childcare on domestic premisesCambridgeshireRequirements of the compulsory part of the childcare register</t>
  </si>
  <si>
    <t>Childcare on domestic premisesCambridgeshireRequirements of the voluntary part of the childcare register</t>
  </si>
  <si>
    <t>Childcare on domestic premisesCamdenBehaviour and attitudes</t>
  </si>
  <si>
    <t>Childcare on domestic premisesCamdenEffectiveness of leadership and Management</t>
  </si>
  <si>
    <t>Childcare on domestic premisesCamdenOutcomes for children</t>
  </si>
  <si>
    <t>Childcare on domestic premisesCamdenOverall effectiveness: The quality and standards of the provision</t>
  </si>
  <si>
    <t>Childcare on domestic premisesCamdenPersonal development</t>
  </si>
  <si>
    <t>Childcare on domestic premisesCamdenPersonal development, behaviour and welfare</t>
  </si>
  <si>
    <t>Childcare on domestic premisesCamdenQuality of education</t>
  </si>
  <si>
    <t>Childcare on domestic premisesCamdenQuality of teaching, learning and assessment</t>
  </si>
  <si>
    <t>Childcare on domestic premisesCamdenRequirements of the compulsory part of the childcare register</t>
  </si>
  <si>
    <t>Childcare on domestic premisesCamdenRequirements of the voluntary part of the childcare register</t>
  </si>
  <si>
    <t>Childcare on domestic premisesCheshire EastBehaviour and attitudes</t>
  </si>
  <si>
    <t>Childcare on domestic premisesCheshire EastEffectiveness of leadership and Management</t>
  </si>
  <si>
    <t>Childcare on domestic premisesCheshire EastOutcomes for children</t>
  </si>
  <si>
    <t>Childcare on domestic premisesCheshire EastOverall effectiveness: The quality and standards of the provision</t>
  </si>
  <si>
    <t>Childcare on domestic premisesCheshire EastPersonal development</t>
  </si>
  <si>
    <t>Childcare on domestic premisesCheshire EastPersonal development, behaviour and welfare</t>
  </si>
  <si>
    <t>Childcare on domestic premisesCheshire EastQuality of education</t>
  </si>
  <si>
    <t>Childcare on domestic premisesCheshire EastQuality of teaching, learning and assessment</t>
  </si>
  <si>
    <t>Childcare on domestic premisesCheshire EastRequirements of the compulsory part of the childcare register</t>
  </si>
  <si>
    <t>Childcare on domestic premisesCheshire EastRequirements of the voluntary part of the childcare register</t>
  </si>
  <si>
    <t>Childcare on domestic premisesCroydonBehaviour and attitudes</t>
  </si>
  <si>
    <t>Childcare on domestic premisesCroydonEffectiveness of leadership and Management</t>
  </si>
  <si>
    <t>Childcare on domestic premisesCroydonOutcomes for children</t>
  </si>
  <si>
    <t>Childcare on domestic premisesCroydonOverall effectiveness: The quality and standards of the provision</t>
  </si>
  <si>
    <t>Childcare on domestic premisesCroydonPersonal development</t>
  </si>
  <si>
    <t>Childcare on domestic premisesCroydonPersonal development, behaviour and welfare</t>
  </si>
  <si>
    <t>Childcare on domestic premisesCroydonQuality of education</t>
  </si>
  <si>
    <t>Childcare on domestic premisesCroydonQuality of teaching, learning and assessment</t>
  </si>
  <si>
    <t>Childcare on domestic premisesCroydonRequirements of the compulsory part of the childcare register</t>
  </si>
  <si>
    <t>Childcare on domestic premisesCroydonRequirements of the voluntary part of the childcare register</t>
  </si>
  <si>
    <t>Childcare on domestic premisesCumberlandBehaviour and attitudes</t>
  </si>
  <si>
    <t>Childcare on domestic premisesCumberlandEffectiveness of leadership and Management</t>
  </si>
  <si>
    <t>Childcare on domestic premisesCumberlandOutcomes for children</t>
  </si>
  <si>
    <t>Childcare on domestic premisesCumberlandOverall effectiveness: The quality and standards of the provision</t>
  </si>
  <si>
    <t>Childcare on domestic premisesCumberlandPersonal development</t>
  </si>
  <si>
    <t>Childcare on domestic premisesCumberlandPersonal development, behaviour and welfare</t>
  </si>
  <si>
    <t>Childcare on domestic premisesCumberlandQuality of education</t>
  </si>
  <si>
    <t>Childcare on domestic premisesCumberlandQuality of teaching, learning and assessment</t>
  </si>
  <si>
    <t>Childcare on domestic premisesCumberlandRequirements of the compulsory part of the childcare register</t>
  </si>
  <si>
    <t>Childcare on domestic premisesCumberlandRequirements of the voluntary part of the childcare register</t>
  </si>
  <si>
    <t>Childcare on domestic premisesDerbyBehaviour and attitudes</t>
  </si>
  <si>
    <t>Childcare on domestic premisesDerbyEffectiveness of leadership and Management</t>
  </si>
  <si>
    <t>Childcare on domestic premisesDerbyOutcomes for children</t>
  </si>
  <si>
    <t>Childcare on domestic premisesDerbyOverall effectiveness: The quality and standards of the provision</t>
  </si>
  <si>
    <t>Childcare on domestic premisesDerbyPersonal development</t>
  </si>
  <si>
    <t>Childcare on domestic premisesDerbyPersonal development, behaviour and welfare</t>
  </si>
  <si>
    <t>Childcare on domestic premisesDerbyQuality of education</t>
  </si>
  <si>
    <t>Childcare on domestic premisesDerbyQuality of teaching, learning and assessment</t>
  </si>
  <si>
    <t>Childcare on domestic premisesDerbyRequirements of the compulsory part of the childcare register</t>
  </si>
  <si>
    <t>Childcare on domestic premisesDerbyRequirements of the voluntary part of the childcare register</t>
  </si>
  <si>
    <t>Childcare on domestic premisesDoncasterBehaviour and attitudes</t>
  </si>
  <si>
    <t>Childcare on domestic premisesDoncasterEffectiveness of leadership and Management</t>
  </si>
  <si>
    <t>Childcare on domestic premisesDoncasterOutcomes for children</t>
  </si>
  <si>
    <t>Childcare on domestic premisesDoncasterOverall effectiveness: The quality and standards of the provision</t>
  </si>
  <si>
    <t>Childcare on domestic premisesDoncasterPersonal development</t>
  </si>
  <si>
    <t>Childcare on domestic premisesDoncasterPersonal development, behaviour and welfare</t>
  </si>
  <si>
    <t>Childcare on domestic premisesDoncasterQuality of education</t>
  </si>
  <si>
    <t>Childcare on domestic premisesDoncasterQuality of teaching, learning and assessment</t>
  </si>
  <si>
    <t>Childcare on domestic premisesDoncasterRequirements of the compulsory part of the childcare register</t>
  </si>
  <si>
    <t>Childcare on domestic premisesDoncasterRequirements of the voluntary part of the childcare register</t>
  </si>
  <si>
    <t>Childcare on domestic premisesDorsetBehaviour and attitudes</t>
  </si>
  <si>
    <t>Childcare on domestic premisesDorsetEffectiveness of leadership and Management</t>
  </si>
  <si>
    <t>Childcare on domestic premisesDorsetOutcomes for children</t>
  </si>
  <si>
    <t>Childcare on domestic premisesDorsetOverall effectiveness: The quality and standards of the provision</t>
  </si>
  <si>
    <t>Childcare on domestic premisesDorsetPersonal development</t>
  </si>
  <si>
    <t>Childcare on domestic premisesDorsetPersonal development, behaviour and welfare</t>
  </si>
  <si>
    <t>Childcare on domestic premisesDorsetQuality of education</t>
  </si>
  <si>
    <t>Childcare on domestic premisesDorsetQuality of teaching, learning and assessment</t>
  </si>
  <si>
    <t>Childcare on domestic premisesDorsetRequirements of the compulsory part of the childcare register</t>
  </si>
  <si>
    <t>Childcare on domestic premisesDorsetRequirements of the voluntary part of the childcare register</t>
  </si>
  <si>
    <t>Childcare on domestic premisesDudleyBehaviour and attitudes</t>
  </si>
  <si>
    <t>Childcare on domestic premisesDudleyEffectiveness of leadership and Management</t>
  </si>
  <si>
    <t>Childcare on domestic premisesDudleyOutcomes for children</t>
  </si>
  <si>
    <t>Childcare on domestic premisesDudleyOverall effectiveness: The quality and standards of the provision</t>
  </si>
  <si>
    <t>Childcare on domestic premisesDudleyPersonal development</t>
  </si>
  <si>
    <t>Childcare on domestic premisesDudleyPersonal development, behaviour and welfare</t>
  </si>
  <si>
    <t>Childcare on domestic premisesDudleyQuality of education</t>
  </si>
  <si>
    <t>Childcare on domestic premisesDudleyQuality of teaching, learning and assessment</t>
  </si>
  <si>
    <t>Childcare on domestic premisesDudleyRequirements of the compulsory part of the childcare register</t>
  </si>
  <si>
    <t>Childcare on domestic premisesDudleyRequirements of the voluntary part of the childcare register</t>
  </si>
  <si>
    <t>Childcare on domestic premisesEalingBehaviour and attitudes</t>
  </si>
  <si>
    <t>Childcare on domestic premisesEalingEffectiveness of leadership and Management</t>
  </si>
  <si>
    <t>Childcare on domestic premisesEalingOutcomes for children</t>
  </si>
  <si>
    <t>Childcare on domestic premisesEalingOverall effectiveness: The quality and standards of the provision</t>
  </si>
  <si>
    <t>Childcare on domestic premisesEalingPersonal development</t>
  </si>
  <si>
    <t>Childcare on domestic premisesEalingPersonal development, behaviour and welfare</t>
  </si>
  <si>
    <t>Childcare on domestic premisesEalingQuality of education</t>
  </si>
  <si>
    <t>Childcare on domestic premisesEalingQuality of teaching, learning and assessment</t>
  </si>
  <si>
    <t>Childcare on domestic premisesEalingRequirements of the compulsory part of the childcare register</t>
  </si>
  <si>
    <t>Childcare on domestic premisesEalingRequirements of the voluntary part of the childcare register</t>
  </si>
  <si>
    <t>Childcare on domestic premisesEast Riding of YorkshireBehaviour and attitudes</t>
  </si>
  <si>
    <t>Childcare on domestic premisesEast Riding of YorkshireEffectiveness of leadership and Management</t>
  </si>
  <si>
    <t>Childcare on domestic premisesEast Riding of YorkshireOutcomes for children</t>
  </si>
  <si>
    <t>Childcare on domestic premisesEast Riding of YorkshireOverall effectiveness: The quality and standards of the provision</t>
  </si>
  <si>
    <t>Childcare on domestic premisesEast Riding of YorkshirePersonal development</t>
  </si>
  <si>
    <t>Childcare on domestic premisesEast Riding of YorkshirePersonal development, behaviour and welfare</t>
  </si>
  <si>
    <t>Childcare on domestic premisesEast Riding of YorkshireQuality of education</t>
  </si>
  <si>
    <t>Childcare on domestic premisesEast Riding of YorkshireQuality of teaching, learning and assessment</t>
  </si>
  <si>
    <t>Childcare on domestic premisesEast Riding of YorkshireRequirements of the compulsory part of the childcare register</t>
  </si>
  <si>
    <t>Childcare on domestic premisesEast Riding of YorkshireRequirements of the voluntary part of the childcare register</t>
  </si>
  <si>
    <t>Childcare on domestic premisesEast SussexBehaviour and attitudes</t>
  </si>
  <si>
    <t>Childcare on domestic premisesEast SussexEffectiveness of leadership and Management</t>
  </si>
  <si>
    <t>Childcare on domestic premisesEast SussexOutcomes for children</t>
  </si>
  <si>
    <t>Childcare on domestic premisesEast SussexOverall effectiveness: The quality and standards of the provision</t>
  </si>
  <si>
    <t>Childcare on domestic premisesEast SussexPersonal development</t>
  </si>
  <si>
    <t>Childcare on domestic premisesEast SussexPersonal development, behaviour and welfare</t>
  </si>
  <si>
    <t>Childcare on domestic premisesEast SussexQuality of education</t>
  </si>
  <si>
    <t>Childcare on domestic premisesEast SussexQuality of teaching, learning and assessment</t>
  </si>
  <si>
    <t>Childcare on domestic premisesEast SussexRequirements of the compulsory part of the childcare register</t>
  </si>
  <si>
    <t>Childcare on domestic premisesEast SussexRequirements of the voluntary part of the childcare register</t>
  </si>
  <si>
    <t>Childcare on domestic premisesEssexBehaviour and attitudes</t>
  </si>
  <si>
    <t>Childcare on domestic premisesEssexEffectiveness of leadership and Management</t>
  </si>
  <si>
    <t>Childcare on domestic premisesEssexOutcomes for children</t>
  </si>
  <si>
    <t>Childcare on domestic premisesEssexOverall effectiveness: The quality and standards of the provision</t>
  </si>
  <si>
    <t>Childcare on domestic premisesEssexPersonal development</t>
  </si>
  <si>
    <t>Childcare on domestic premisesEssexPersonal development, behaviour and welfare</t>
  </si>
  <si>
    <t>Childcare on domestic premisesEssexQuality of education</t>
  </si>
  <si>
    <t>Childcare on domestic premisesEssexQuality of teaching, learning and assessment</t>
  </si>
  <si>
    <t>Childcare on domestic premisesEssexRequirements of the compulsory part of the childcare register</t>
  </si>
  <si>
    <t>Childcare on domestic premisesEssexRequirements of the voluntary part of the childcare register</t>
  </si>
  <si>
    <t>Childcare on domestic premisesGatesheadBehaviour and attitudes</t>
  </si>
  <si>
    <t>Childcare on domestic premisesGatesheadEffectiveness of leadership and Management</t>
  </si>
  <si>
    <t>Childcare on domestic premisesGatesheadOutcomes for children</t>
  </si>
  <si>
    <t>Childcare on domestic premisesGatesheadOverall effectiveness: The quality and standards of the provision</t>
  </si>
  <si>
    <t>Childcare on domestic premisesGatesheadPersonal development</t>
  </si>
  <si>
    <t>Childcare on domestic premisesGatesheadPersonal development, behaviour and welfare</t>
  </si>
  <si>
    <t>Childcare on domestic premisesGatesheadQuality of education</t>
  </si>
  <si>
    <t>Childcare on domestic premisesGatesheadQuality of teaching, learning and assessment</t>
  </si>
  <si>
    <t>Childcare on domestic premisesGatesheadRequirements of the compulsory part of the childcare register</t>
  </si>
  <si>
    <t>Childcare on domestic premisesGatesheadRequirements of the voluntary part of the childcare register</t>
  </si>
  <si>
    <t>Childcare on domestic premisesGloucestershireBehaviour and attitudes</t>
  </si>
  <si>
    <t>Childcare on domestic premisesGloucestershireEffectiveness of leadership and Management</t>
  </si>
  <si>
    <t>Childcare on domestic premisesGloucestershireOutcomes for children</t>
  </si>
  <si>
    <t>Childcare on domestic premisesGloucestershireOverall effectiveness: The quality and standards of the provision</t>
  </si>
  <si>
    <t>Childcare on domestic premisesGloucestershirePersonal development</t>
  </si>
  <si>
    <t>Childcare on domestic premisesGloucestershirePersonal development, behaviour and welfare</t>
  </si>
  <si>
    <t>Childcare on domestic premisesGloucestershireQuality of education</t>
  </si>
  <si>
    <t>Childcare on domestic premisesGloucestershireQuality of teaching, learning and assessment</t>
  </si>
  <si>
    <t>Childcare on domestic premisesGloucestershireRequirements of the compulsory part of the childcare register</t>
  </si>
  <si>
    <t>Childcare on domestic premisesGloucestershireRequirements of the voluntary part of the childcare register</t>
  </si>
  <si>
    <t>Childcare on domestic premisesHackneyBehaviour and attitudes</t>
  </si>
  <si>
    <t>Childcare on domestic premisesHackneyEffectiveness of leadership and Management</t>
  </si>
  <si>
    <t>Childcare on domestic premisesHackneyOutcomes for children</t>
  </si>
  <si>
    <t>Childcare on domestic premisesHackneyOverall effectiveness: The quality and standards of the provision</t>
  </si>
  <si>
    <t>Childcare on domestic premisesHackneyPersonal development</t>
  </si>
  <si>
    <t>Childcare on domestic premisesHackneyPersonal development, behaviour and welfare</t>
  </si>
  <si>
    <t>Childcare on domestic premisesHackneyQuality of education</t>
  </si>
  <si>
    <t>Childcare on domestic premisesHackneyQuality of teaching, learning and assessment</t>
  </si>
  <si>
    <t>Childcare on domestic premisesHackneyRequirements of the compulsory part of the childcare register</t>
  </si>
  <si>
    <t>Childcare on domestic premisesHackneyRequirements of the voluntary part of the childcare register</t>
  </si>
  <si>
    <t>Childcare on domestic premisesHampshireBehaviour and attitudes</t>
  </si>
  <si>
    <t>Childcare on domestic premisesHampshireEffectiveness of leadership and Management</t>
  </si>
  <si>
    <t>Childcare on domestic premisesHampshireOutcomes for children</t>
  </si>
  <si>
    <t>Childcare on domestic premisesHampshireOverall effectiveness: The quality and standards of the provision</t>
  </si>
  <si>
    <t>Childcare on domestic premisesHampshirePersonal development</t>
  </si>
  <si>
    <t>Childcare on domestic premisesHampshirePersonal development, behaviour and welfare</t>
  </si>
  <si>
    <t>Childcare on domestic premisesHampshireQuality of education</t>
  </si>
  <si>
    <t>Childcare on domestic premisesHampshireQuality of teaching, learning and assessment</t>
  </si>
  <si>
    <t>Childcare on domestic premisesHampshireRequirements of the compulsory part of the childcare register</t>
  </si>
  <si>
    <t>Childcare on domestic premisesHampshireRequirements of the voluntary part of the childcare register</t>
  </si>
  <si>
    <t>Childcare on domestic premisesHaringeyBehaviour and attitudes</t>
  </si>
  <si>
    <t>Childcare on domestic premisesHaringeyEffectiveness of leadership and Management</t>
  </si>
  <si>
    <t>Childcare on domestic premisesHaringeyOutcomes for children</t>
  </si>
  <si>
    <t>Childcare on domestic premisesHaringeyOverall effectiveness: The quality and standards of the provision</t>
  </si>
  <si>
    <t>Childcare on domestic premisesHaringeyPersonal development</t>
  </si>
  <si>
    <t>Childcare on domestic premisesHaringeyPersonal development, behaviour and welfare</t>
  </si>
  <si>
    <t>Childcare on domestic premisesHaringeyQuality of education</t>
  </si>
  <si>
    <t>Childcare on domestic premisesHaringeyQuality of teaching, learning and assessment</t>
  </si>
  <si>
    <t>Childcare on domestic premisesHaringeyRequirements of the compulsory part of the childcare register</t>
  </si>
  <si>
    <t>Childcare on domestic premisesHaringeyRequirements of the voluntary part of the childcare register</t>
  </si>
  <si>
    <t>Childcare on domestic premisesHarrowBehaviour and attitudes</t>
  </si>
  <si>
    <t>Childcare on domestic premisesHarrowEffectiveness of leadership and Management</t>
  </si>
  <si>
    <t>Childcare on domestic premisesHarrowOutcomes for children</t>
  </si>
  <si>
    <t>Childcare on domestic premisesHarrowOverall effectiveness: The quality and standards of the provision</t>
  </si>
  <si>
    <t>Childcare on domestic premisesHarrowPersonal development</t>
  </si>
  <si>
    <t>Childcare on domestic premisesHarrowPersonal development, behaviour and welfare</t>
  </si>
  <si>
    <t>Childcare on domestic premisesHarrowQuality of education</t>
  </si>
  <si>
    <t>Childcare on domestic premisesHarrowQuality of teaching, learning and assessment</t>
  </si>
  <si>
    <t>Childcare on domestic premisesHarrowRequirements of the compulsory part of the childcare register</t>
  </si>
  <si>
    <t>Childcare on domestic premisesHarrowRequirements of the voluntary part of the childcare register</t>
  </si>
  <si>
    <t>Childcare on domestic premisesHaveringBehaviour and attitudes</t>
  </si>
  <si>
    <t>Childcare on domestic premisesHaveringEffectiveness of leadership and Management</t>
  </si>
  <si>
    <t>Childcare on domestic premisesHaveringOutcomes for children</t>
  </si>
  <si>
    <t>Childcare on domestic premisesHaveringOverall effectiveness: The quality and standards of the provision</t>
  </si>
  <si>
    <t>Childcare on domestic premisesHaveringPersonal development</t>
  </si>
  <si>
    <t>Childcare on domestic premisesHaveringPersonal development, behaviour and welfare</t>
  </si>
  <si>
    <t>Childcare on domestic premisesHaveringQuality of education</t>
  </si>
  <si>
    <t>Childcare on domestic premisesHaveringQuality of teaching, learning and assessment</t>
  </si>
  <si>
    <t>Childcare on domestic premisesHaveringRequirements of the compulsory part of the childcare register</t>
  </si>
  <si>
    <t>Childcare on domestic premisesHaveringRequirements of the voluntary part of the childcare register</t>
  </si>
  <si>
    <t>Childcare on domestic premisesHertfordshireBehaviour and attitudes</t>
  </si>
  <si>
    <t>Childcare on domestic premisesHertfordshireEffectiveness of leadership and Management</t>
  </si>
  <si>
    <t>Childcare on domestic premisesHertfordshireOutcomes for children</t>
  </si>
  <si>
    <t>Childcare on domestic premisesHertfordshireOverall effectiveness: The quality and standards of the provision</t>
  </si>
  <si>
    <t>Childcare on domestic premisesHertfordshirePersonal development</t>
  </si>
  <si>
    <t>Childcare on domestic premisesHertfordshirePersonal development, behaviour and welfare</t>
  </si>
  <si>
    <t>Childcare on domestic premisesHertfordshireQuality of education</t>
  </si>
  <si>
    <t>Childcare on domestic premisesHertfordshireQuality of teaching, learning and assessment</t>
  </si>
  <si>
    <t>Childcare on domestic premisesHertfordshireRequirements of the compulsory part of the childcare register</t>
  </si>
  <si>
    <t>Childcare on domestic premisesHertfordshireRequirements of the voluntary part of the childcare register</t>
  </si>
  <si>
    <t>Childcare on domestic premisesIsle of WightBehaviour and attitudes</t>
  </si>
  <si>
    <t>Childcare on domestic premisesIsle of WightEffectiveness of leadership and Management</t>
  </si>
  <si>
    <t>Childcare on domestic premisesIsle of WightOutcomes for children</t>
  </si>
  <si>
    <t>Childcare on domestic premisesIsle of WightOverall effectiveness: The quality and standards of the provision</t>
  </si>
  <si>
    <t>Childcare on domestic premisesIsle of WightPersonal development</t>
  </si>
  <si>
    <t>Childcare on domestic premisesIsle of WightPersonal development, behaviour and welfare</t>
  </si>
  <si>
    <t>Childcare on domestic premisesIsle of WightQuality of education</t>
  </si>
  <si>
    <t>Childcare on domestic premisesIsle of WightQuality of teaching, learning and assessment</t>
  </si>
  <si>
    <t>Childcare on domestic premisesIsle of WightRequirements of the compulsory part of the childcare register</t>
  </si>
  <si>
    <t>Childcare on domestic premisesIsle of WightRequirements of the voluntary part of the childcare register</t>
  </si>
  <si>
    <t>Childcare on domestic premisesKensington and ChelseaBehaviour and attitudes</t>
  </si>
  <si>
    <t>Childcare on domestic premisesKensington and ChelseaEffectiveness of leadership and Management</t>
  </si>
  <si>
    <t>Childcare on domestic premisesKensington and ChelseaOutcomes for children</t>
  </si>
  <si>
    <t>Childcare on domestic premisesKensington and ChelseaOverall effectiveness: The quality and standards of the provision</t>
  </si>
  <si>
    <t>Childcare on domestic premisesKensington and ChelseaPersonal development</t>
  </si>
  <si>
    <t>Childcare on domestic premisesKensington and ChelseaPersonal development, behaviour and welfare</t>
  </si>
  <si>
    <t>Childcare on domestic premisesKensington and ChelseaQuality of education</t>
  </si>
  <si>
    <t>Childcare on domestic premisesKensington and ChelseaQuality of teaching, learning and assessment</t>
  </si>
  <si>
    <t>Childcare on domestic premisesKensington and ChelseaRequirements of the compulsory part of the childcare register</t>
  </si>
  <si>
    <t>Childcare on domestic premisesKensington and ChelseaRequirements of the voluntary part of the childcare register</t>
  </si>
  <si>
    <t>Childcare on domestic premisesKentBehaviour and attitudes</t>
  </si>
  <si>
    <t>Childcare on domestic premisesKentEffectiveness of leadership and Management</t>
  </si>
  <si>
    <t>Childcare on domestic premisesKentOutcomes for children</t>
  </si>
  <si>
    <t>Childcare on domestic premisesKentOverall effectiveness: The quality and standards of the provision</t>
  </si>
  <si>
    <t>Childcare on domestic premisesKentPersonal development</t>
  </si>
  <si>
    <t>Childcare on domestic premisesKentPersonal development, behaviour and welfare</t>
  </si>
  <si>
    <t>Childcare on domestic premisesKentQuality of education</t>
  </si>
  <si>
    <t>Childcare on domestic premisesKentQuality of teaching, learning and assessment</t>
  </si>
  <si>
    <t>Childcare on domestic premisesKentRequirements of the compulsory part of the childcare register</t>
  </si>
  <si>
    <t>Childcare on domestic premisesKentRequirements of the voluntary part of the childcare register</t>
  </si>
  <si>
    <t>Childcare on domestic premisesLambethBehaviour and attitudes</t>
  </si>
  <si>
    <t>Childcare on domestic premisesLambethEffectiveness of leadership and Management</t>
  </si>
  <si>
    <t>Childcare on domestic premisesLambethOutcomes for children</t>
  </si>
  <si>
    <t>Childcare on domestic premisesLambethOverall effectiveness: The quality and standards of the provision</t>
  </si>
  <si>
    <t>Childcare on domestic premisesLambethPersonal development</t>
  </si>
  <si>
    <t>Childcare on domestic premisesLambethPersonal development, behaviour and welfare</t>
  </si>
  <si>
    <t>Childcare on domestic premisesLambethQuality of education</t>
  </si>
  <si>
    <t>Childcare on domestic premisesLambethQuality of teaching, learning and assessment</t>
  </si>
  <si>
    <t>Childcare on domestic premisesLambethRequirements of the compulsory part of the childcare register</t>
  </si>
  <si>
    <t>Childcare on domestic premisesLambethRequirements of the voluntary part of the childcare register</t>
  </si>
  <si>
    <t>Childcare on domestic premisesLeedsBehaviour and attitudes</t>
  </si>
  <si>
    <t>Childcare on domestic premisesLeedsEffectiveness of leadership and Management</t>
  </si>
  <si>
    <t>Childcare on domestic premisesLeedsOutcomes for children</t>
  </si>
  <si>
    <t>Childcare on domestic premisesLeedsOverall effectiveness: The quality and standards of the provision</t>
  </si>
  <si>
    <t>Childcare on domestic premisesLeedsPersonal development</t>
  </si>
  <si>
    <t>Childcare on domestic premisesLeedsPersonal development, behaviour and welfare</t>
  </si>
  <si>
    <t>Childcare on domestic premisesLeedsQuality of education</t>
  </si>
  <si>
    <t>Childcare on domestic premisesLeedsQuality of teaching, learning and assessment</t>
  </si>
  <si>
    <t>Childcare on domestic premisesLeedsRequirements of the compulsory part of the childcare register</t>
  </si>
  <si>
    <t>Childcare on domestic premisesLeedsRequirements of the voluntary part of the childcare register</t>
  </si>
  <si>
    <t>Childcare on domestic premisesLeicestershireBehaviour and attitudes</t>
  </si>
  <si>
    <t>Childcare on domestic premisesLeicestershireEffectiveness of leadership and Management</t>
  </si>
  <si>
    <t>Childcare on domestic premisesLeicestershireOutcomes for children</t>
  </si>
  <si>
    <t>Childcare on domestic premisesLeicestershireOverall effectiveness: The quality and standards of the provision</t>
  </si>
  <si>
    <t>Childcare on domestic premisesLeicestershirePersonal development</t>
  </si>
  <si>
    <t>Childcare on domestic premisesLeicestershirePersonal development, behaviour and welfare</t>
  </si>
  <si>
    <t>Childcare on domestic premisesLeicestershireQuality of education</t>
  </si>
  <si>
    <t>Childcare on domestic premisesLeicestershireQuality of teaching, learning and assessment</t>
  </si>
  <si>
    <t>Childcare on domestic premisesLeicestershireRequirements of the compulsory part of the childcare register</t>
  </si>
  <si>
    <t>Childcare on domestic premisesLeicestershireRequirements of the voluntary part of the childcare register</t>
  </si>
  <si>
    <t>Childcare on domestic premisesLewishamBehaviour and attitudes</t>
  </si>
  <si>
    <t>Childcare on domestic premisesLewishamEffectiveness of leadership and Management</t>
  </si>
  <si>
    <t>Childcare on domestic premisesLewishamOutcomes for children</t>
  </si>
  <si>
    <t>Childcare on domestic premisesLewishamOverall effectiveness: The quality and standards of the provision</t>
  </si>
  <si>
    <t>Childcare on domestic premisesLewishamPersonal development</t>
  </si>
  <si>
    <t>Childcare on domestic premisesLewishamPersonal development, behaviour and welfare</t>
  </si>
  <si>
    <t>Childcare on domestic premisesLewishamQuality of education</t>
  </si>
  <si>
    <t>Childcare on domestic premisesLewishamQuality of teaching, learning and assessment</t>
  </si>
  <si>
    <t>Childcare on domestic premisesLewishamRequirements of the compulsory part of the childcare register</t>
  </si>
  <si>
    <t>Childcare on domestic premisesLewishamRequirements of the voluntary part of the childcare register</t>
  </si>
  <si>
    <t>Childcare on domestic premisesLincolnshireBehaviour and attitudes</t>
  </si>
  <si>
    <t>Childcare on domestic premisesLincolnshireEffectiveness of leadership and Management</t>
  </si>
  <si>
    <t>Childcare on domestic premisesLincolnshireOutcomes for children</t>
  </si>
  <si>
    <t>Childcare on domestic premisesLincolnshireOverall effectiveness: The quality and standards of the provision</t>
  </si>
  <si>
    <t>Childcare on domestic premisesLincolnshirePersonal development</t>
  </si>
  <si>
    <t>Childcare on domestic premisesLincolnshirePersonal development, behaviour and welfare</t>
  </si>
  <si>
    <t>Childcare on domestic premisesLincolnshireQuality of education</t>
  </si>
  <si>
    <t>Childcare on domestic premisesLincolnshireQuality of teaching, learning and assessment</t>
  </si>
  <si>
    <t>Childcare on domestic premisesLincolnshireRequirements of the compulsory part of the childcare register</t>
  </si>
  <si>
    <t>Childcare on domestic premisesLincolnshireRequirements of the voluntary part of the childcare register</t>
  </si>
  <si>
    <t>Childcare on domestic premisesManchesterBehaviour and attitudes</t>
  </si>
  <si>
    <t>Childcare on domestic premisesManchesterEffectiveness of leadership and Management</t>
  </si>
  <si>
    <t>Childcare on domestic premisesManchesterOutcomes for children</t>
  </si>
  <si>
    <t>Childcare on domestic premisesManchesterOverall effectiveness: The quality and standards of the provision</t>
  </si>
  <si>
    <t>Childcare on domestic premisesManchesterPersonal development</t>
  </si>
  <si>
    <t>Childcare on domestic premisesManchesterPersonal development, behaviour and welfare</t>
  </si>
  <si>
    <t>Childcare on domestic premisesManchesterQuality of education</t>
  </si>
  <si>
    <t>Childcare on domestic premisesManchesterQuality of teaching, learning and assessment</t>
  </si>
  <si>
    <t>Childcare on domestic premisesManchesterRequirements of the compulsory part of the childcare register</t>
  </si>
  <si>
    <t>Childcare on domestic premisesManchesterRequirements of the voluntary part of the childcare register</t>
  </si>
  <si>
    <t>Childcare on domestic premisesMedwayBehaviour and attitudes</t>
  </si>
  <si>
    <t>Childcare on domestic premisesMedwayEffectiveness of leadership and Management</t>
  </si>
  <si>
    <t>Childcare on domestic premisesMedwayOutcomes for children</t>
  </si>
  <si>
    <t>Childcare on domestic premisesMedwayOverall effectiveness: The quality and standards of the provision</t>
  </si>
  <si>
    <t>Childcare on domestic premisesMedwayPersonal development</t>
  </si>
  <si>
    <t>Childcare on domestic premisesMedwayPersonal development, behaviour and welfare</t>
  </si>
  <si>
    <t>Childcare on domestic premisesMedwayQuality of education</t>
  </si>
  <si>
    <t>Childcare on domestic premisesMedwayQuality of teaching, learning and assessment</t>
  </si>
  <si>
    <t>Childcare on domestic premisesMedwayRequirements of the compulsory part of the childcare register</t>
  </si>
  <si>
    <t>Childcare on domestic premisesMedwayRequirements of the voluntary part of the childcare register</t>
  </si>
  <si>
    <t>Childcare on domestic premisesMiddlesbroughBehaviour and attitudes</t>
  </si>
  <si>
    <t>Childcare on domestic premisesMiddlesbroughEffectiveness of leadership and Management</t>
  </si>
  <si>
    <t>Childcare on domestic premisesMiddlesbroughOutcomes for children</t>
  </si>
  <si>
    <t>Childcare on domestic premisesMiddlesbroughOverall effectiveness: The quality and standards of the provision</t>
  </si>
  <si>
    <t>Childcare on domestic premisesMiddlesbroughPersonal development</t>
  </si>
  <si>
    <t>Childcare on domestic premisesMiddlesbroughPersonal development, behaviour and welfare</t>
  </si>
  <si>
    <t>Childcare on domestic premisesMiddlesbroughQuality of education</t>
  </si>
  <si>
    <t>Childcare on domestic premisesMiddlesbroughQuality of teaching, learning and assessment</t>
  </si>
  <si>
    <t>Childcare on domestic premisesMiddlesbroughRequirements of the compulsory part of the childcare register</t>
  </si>
  <si>
    <t>Childcare on domestic premisesMiddlesbroughRequirements of the voluntary part of the childcare register</t>
  </si>
  <si>
    <t>Childcare on domestic premisesMilton KeynesBehaviour and attitudes</t>
  </si>
  <si>
    <t>Childcare on domestic premisesMilton KeynesEffectiveness of leadership and Management</t>
  </si>
  <si>
    <t>Childcare on domestic premisesMilton KeynesOutcomes for children</t>
  </si>
  <si>
    <t>Childcare on domestic premisesMilton KeynesOverall effectiveness: The quality and standards of the provision</t>
  </si>
  <si>
    <t>Childcare on domestic premisesMilton KeynesPersonal development</t>
  </si>
  <si>
    <t>Childcare on domestic premisesMilton KeynesPersonal development, behaviour and welfare</t>
  </si>
  <si>
    <t>Childcare on domestic premisesMilton KeynesQuality of education</t>
  </si>
  <si>
    <t>Childcare on domestic premisesMilton KeynesQuality of teaching, learning and assessment</t>
  </si>
  <si>
    <t>Childcare on domestic premisesMilton KeynesRequirements of the compulsory part of the childcare register</t>
  </si>
  <si>
    <t>Childcare on domestic premisesMilton KeynesRequirements of the voluntary part of the childcare register</t>
  </si>
  <si>
    <t>Childcare on domestic premisesNewhamBehaviour and attitudes</t>
  </si>
  <si>
    <t>Childcare on domestic premisesNewhamEffectiveness of leadership and Management</t>
  </si>
  <si>
    <t>Childcare on domestic premisesNewhamOutcomes for children</t>
  </si>
  <si>
    <t>Childcare on domestic premisesNewhamOverall effectiveness: The quality and standards of the provision</t>
  </si>
  <si>
    <t>Childcare on domestic premisesNewhamPersonal development</t>
  </si>
  <si>
    <t>Childcare on domestic premisesNewhamPersonal development, behaviour and welfare</t>
  </si>
  <si>
    <t>Childcare on domestic premisesNewhamQuality of education</t>
  </si>
  <si>
    <t>Childcare on domestic premisesNewhamQuality of teaching, learning and assessment</t>
  </si>
  <si>
    <t>Childcare on domestic premisesNewhamRequirements of the compulsory part of the childcare register</t>
  </si>
  <si>
    <t>Childcare on domestic premisesNewhamRequirements of the voluntary part of the childcare register</t>
  </si>
  <si>
    <t>Childcare on domestic premisesNorfolkBehaviour and attitudes</t>
  </si>
  <si>
    <t>Childcare on domestic premisesNorfolkEffectiveness of leadership and Management</t>
  </si>
  <si>
    <t>Childcare on domestic premisesNorfolkOutcomes for children</t>
  </si>
  <si>
    <t>Childcare on domestic premisesNorfolkOverall effectiveness: The quality and standards of the provision</t>
  </si>
  <si>
    <t>Childcare on domestic premisesNorfolkPersonal development</t>
  </si>
  <si>
    <t>Childcare on domestic premisesNorfolkPersonal development, behaviour and welfare</t>
  </si>
  <si>
    <t>Childcare on domestic premisesNorfolkQuality of education</t>
  </si>
  <si>
    <t>Childcare on domestic premisesNorfolkQuality of teaching, learning and assessment</t>
  </si>
  <si>
    <t>Childcare on domestic premisesNorfolkRequirements of the compulsory part of the childcare register</t>
  </si>
  <si>
    <t>Childcare on domestic premisesNorfolkRequirements of the voluntary part of the childcare register</t>
  </si>
  <si>
    <t>Childcare on domestic premisesNorth East LincolnshireBehaviour and attitudes</t>
  </si>
  <si>
    <t>Childcare on domestic premisesNorth East LincolnshireEffectiveness of leadership and Management</t>
  </si>
  <si>
    <t>Childcare on domestic premisesNorth East LincolnshireOutcomes for children</t>
  </si>
  <si>
    <t>Childcare on domestic premisesNorth East LincolnshireOverall effectiveness: The quality and standards of the provision</t>
  </si>
  <si>
    <t>Childcare on domestic premisesNorth East LincolnshirePersonal development</t>
  </si>
  <si>
    <t>ChildminderSandwellQuality of teaching, learning and assessment</t>
  </si>
  <si>
    <t>ChildminderSandwellRequirements of the compulsory part of the childcare register</t>
  </si>
  <si>
    <t>ChildminderSandwellRequirements of the voluntary part of the childcare register</t>
  </si>
  <si>
    <t>ChildminderSeftonBehaviour and attitudes</t>
  </si>
  <si>
    <t>ChildminderSeftonEffectiveness of leadership and Management</t>
  </si>
  <si>
    <t>ChildminderSeftonOutcomes for children</t>
  </si>
  <si>
    <t>ChildminderSeftonOverall effectiveness: The quality and standards of the provision</t>
  </si>
  <si>
    <t>ChildminderSeftonPersonal development</t>
  </si>
  <si>
    <t>ChildminderSeftonPersonal development, behaviour and welfare</t>
  </si>
  <si>
    <t>ChildminderSeftonQuality of education</t>
  </si>
  <si>
    <t>ChildminderSeftonQuality of teaching, learning and assessment</t>
  </si>
  <si>
    <t>ChildminderSeftonRequirements of the compulsory part of the childcare register</t>
  </si>
  <si>
    <t>ChildminderSeftonRequirements of the voluntary part of the childcare register</t>
  </si>
  <si>
    <t>ChildminderSheffieldBehaviour and attitudes</t>
  </si>
  <si>
    <t>ChildminderSheffieldEffectiveness of leadership and Management</t>
  </si>
  <si>
    <t>ChildminderSheffieldOutcomes for children</t>
  </si>
  <si>
    <t>ChildminderSheffieldOverall effectiveness: The quality and standards of the provision</t>
  </si>
  <si>
    <t>ChildminderSheffieldPersonal development</t>
  </si>
  <si>
    <t>ChildminderSheffieldPersonal development, behaviour and welfare</t>
  </si>
  <si>
    <t>ChildminderSheffieldQuality of education</t>
  </si>
  <si>
    <t>ChildminderSheffieldQuality of teaching, learning and assessment</t>
  </si>
  <si>
    <t>ChildminderSheffieldRequirements of the compulsory part of the childcare register</t>
  </si>
  <si>
    <t>ChildminderSheffieldRequirements of the voluntary part of the childcare register</t>
  </si>
  <si>
    <t>ChildminderShropshireBehaviour and attitudes</t>
  </si>
  <si>
    <t>ChildminderShropshireEffectiveness of leadership and Management</t>
  </si>
  <si>
    <t>ChildminderShropshireOutcomes for children</t>
  </si>
  <si>
    <t>ChildminderShropshireOverall effectiveness: The quality and standards of the provision</t>
  </si>
  <si>
    <t>ChildminderShropshirePersonal development</t>
  </si>
  <si>
    <t>ChildminderShropshirePersonal development, behaviour and welfare</t>
  </si>
  <si>
    <t>ChildminderShropshireQuality of education</t>
  </si>
  <si>
    <t>ChildminderShropshireQuality of teaching, learning and assessment</t>
  </si>
  <si>
    <t>ChildminderShropshireRequirements of the compulsory part of the childcare register</t>
  </si>
  <si>
    <t>ChildminderShropshireRequirements of the voluntary part of the childcare register</t>
  </si>
  <si>
    <t>ChildminderSloughBehaviour and attitudes</t>
  </si>
  <si>
    <t>ChildminderSloughEffectiveness of leadership and Management</t>
  </si>
  <si>
    <t>ChildminderSloughOutcomes for children</t>
  </si>
  <si>
    <t>ChildminderSloughOverall effectiveness: The quality and standards of the provision</t>
  </si>
  <si>
    <t>ChildminderSloughPersonal development</t>
  </si>
  <si>
    <t>ChildminderSloughPersonal development, behaviour and welfare</t>
  </si>
  <si>
    <t>ChildminderSloughQuality of education</t>
  </si>
  <si>
    <t>ChildminderSloughQuality of teaching, learning and assessment</t>
  </si>
  <si>
    <t>ChildminderSloughRequirements of the compulsory part of the childcare register</t>
  </si>
  <si>
    <t>ChildminderSloughRequirements of the voluntary part of the childcare register</t>
  </si>
  <si>
    <t>ChildminderSolihullBehaviour and attitudes</t>
  </si>
  <si>
    <t>ChildminderSolihullEffectiveness of leadership and Management</t>
  </si>
  <si>
    <t>ChildminderSolihullOutcomes for children</t>
  </si>
  <si>
    <t>ChildminderSolihullOverall effectiveness: The quality and standards of the provision</t>
  </si>
  <si>
    <t>ChildminderSolihullPersonal development</t>
  </si>
  <si>
    <t>ChildminderSolihullPersonal development, behaviour and welfare</t>
  </si>
  <si>
    <t>ChildminderSolihullQuality of education</t>
  </si>
  <si>
    <t>ChildminderSolihullQuality of teaching, learning and assessment</t>
  </si>
  <si>
    <t>ChildminderSolihullRequirements of the compulsory part of the childcare register</t>
  </si>
  <si>
    <t>ChildminderSolihullRequirements of the voluntary part of the childcare register</t>
  </si>
  <si>
    <t>ChildminderSomersetBehaviour and attitudes</t>
  </si>
  <si>
    <t>ChildminderSomersetEffectiveness of leadership and Management</t>
  </si>
  <si>
    <t>ChildminderSomersetOutcomes for children</t>
  </si>
  <si>
    <t>ChildminderSomersetOverall effectiveness: The quality and standards of the provision</t>
  </si>
  <si>
    <t>ChildminderSomersetPersonal development</t>
  </si>
  <si>
    <t>ChildminderSomersetPersonal development, behaviour and welfare</t>
  </si>
  <si>
    <t>ChildminderSomersetQuality of education</t>
  </si>
  <si>
    <t>ChildminderSomersetQuality of teaching, learning and assessment</t>
  </si>
  <si>
    <t>ChildminderSomersetRequirements of the compulsory part of the childcare register</t>
  </si>
  <si>
    <t>ChildminderSomersetRequirements of the voluntary part of the childcare register</t>
  </si>
  <si>
    <t>ChildminderSouth GloucestershireBehaviour and attitudes</t>
  </si>
  <si>
    <t>ChildminderSouth GloucestershireEffectiveness of leadership and Management</t>
  </si>
  <si>
    <t>ChildminderSouth GloucestershireOutcomes for children</t>
  </si>
  <si>
    <t>ChildminderSouth GloucestershireOverall effectiveness: The quality and standards of the provision</t>
  </si>
  <si>
    <t>ChildminderSouth GloucestershirePersonal development</t>
  </si>
  <si>
    <t>ChildminderSouth GloucestershirePersonal development, behaviour and welfare</t>
  </si>
  <si>
    <t>ChildminderSouth GloucestershireQuality of education</t>
  </si>
  <si>
    <t>ChildminderSouth GloucestershireQuality of teaching, learning and assessment</t>
  </si>
  <si>
    <t>ChildminderSouth GloucestershireRequirements of the compulsory part of the childcare register</t>
  </si>
  <si>
    <t>ChildminderSouth GloucestershireRequirements of the voluntary part of the childcare register</t>
  </si>
  <si>
    <t>ChildminderSouth TynesideBehaviour and attitudes</t>
  </si>
  <si>
    <t>ChildminderSouth TynesideEffectiveness of leadership and Management</t>
  </si>
  <si>
    <t>ChildminderSouth TynesideOutcomes for children</t>
  </si>
  <si>
    <t>ChildminderSouth TynesideOverall effectiveness: The quality and standards of the provision</t>
  </si>
  <si>
    <t>ChildminderSouth TynesidePersonal development</t>
  </si>
  <si>
    <t>ChildminderSouth TynesidePersonal development, behaviour and welfare</t>
  </si>
  <si>
    <t>ChildminderSouth TynesideQuality of education</t>
  </si>
  <si>
    <t>ChildminderSouth TynesideQuality of teaching, learning and assessment</t>
  </si>
  <si>
    <t>ChildminderSouth TynesideRequirements of the compulsory part of the childcare register</t>
  </si>
  <si>
    <t>ChildminderSouth TynesideRequirements of the voluntary part of the childcare register</t>
  </si>
  <si>
    <t>ChildminderSouthamptonBehaviour and attitudes</t>
  </si>
  <si>
    <t>ChildminderSouthamptonEffectiveness of leadership and Management</t>
  </si>
  <si>
    <t>ChildminderSouthamptonOutcomes for children</t>
  </si>
  <si>
    <t>ChildminderSouthamptonOverall effectiveness: The quality and standards of the provision</t>
  </si>
  <si>
    <t>ChildminderSouthamptonPersonal development</t>
  </si>
  <si>
    <t>ChildminderSouthamptonPersonal development, behaviour and welfare</t>
  </si>
  <si>
    <t>ChildminderSouthamptonQuality of education</t>
  </si>
  <si>
    <t>ChildminderSouthamptonQuality of teaching, learning and assessment</t>
  </si>
  <si>
    <t>ChildminderSouthamptonRequirements of the compulsory part of the childcare register</t>
  </si>
  <si>
    <t>ChildminderSouthamptonRequirements of the voluntary part of the childcare register</t>
  </si>
  <si>
    <t>ChildminderSouthend on SeaBehaviour and attitudes</t>
  </si>
  <si>
    <t>ChildminderSouthend on SeaEffectiveness of leadership and Management</t>
  </si>
  <si>
    <t>ChildminderSouthend on SeaOutcomes for children</t>
  </si>
  <si>
    <t>ChildminderSouthend on SeaOverall effectiveness: The quality and standards of the provision</t>
  </si>
  <si>
    <t>ChildminderSouthend on SeaPersonal development</t>
  </si>
  <si>
    <t>ChildminderSouthend on SeaPersonal development, behaviour and welfare</t>
  </si>
  <si>
    <t>ChildminderSouthend on SeaQuality of education</t>
  </si>
  <si>
    <t>ChildminderSouthend on SeaQuality of teaching, learning and assessment</t>
  </si>
  <si>
    <t>ChildminderSouthend on SeaRequirements of the compulsory part of the childcare register</t>
  </si>
  <si>
    <t>ChildminderSouthend on SeaRequirements of the voluntary part of the childcare register</t>
  </si>
  <si>
    <t>ChildminderSouthwarkBehaviour and attitudes</t>
  </si>
  <si>
    <t>ChildminderSouthwarkEffectiveness of leadership and Management</t>
  </si>
  <si>
    <t>ChildminderSouthwarkOutcomes for children</t>
  </si>
  <si>
    <t>ChildminderSouthwarkOverall effectiveness: The quality and standards of the provision</t>
  </si>
  <si>
    <t>ChildminderSouthwarkPersonal development</t>
  </si>
  <si>
    <t>ChildminderSouthwarkPersonal development, behaviour and welfare</t>
  </si>
  <si>
    <t>ChildminderSouthwarkQuality of education</t>
  </si>
  <si>
    <t>ChildminderSouthwarkQuality of teaching, learning and assessment</t>
  </si>
  <si>
    <t>ChildminderSouthwarkRequirements of the compulsory part of the childcare register</t>
  </si>
  <si>
    <t>ChildminderSouthwarkRequirements of the voluntary part of the childcare register</t>
  </si>
  <si>
    <t>ChildminderSt HelensBehaviour and attitudes</t>
  </si>
  <si>
    <t>ChildminderSt HelensEffectiveness of leadership and Management</t>
  </si>
  <si>
    <t>ChildminderSt HelensOutcomes for children</t>
  </si>
  <si>
    <t>ChildminderSt HelensOverall effectiveness: The quality and standards of the provision</t>
  </si>
  <si>
    <t>ChildminderSt HelensPersonal development</t>
  </si>
  <si>
    <t>ChildminderSt HelensPersonal development, behaviour and welfare</t>
  </si>
  <si>
    <t>ChildminderSt HelensQuality of education</t>
  </si>
  <si>
    <t>ChildminderSt HelensQuality of teaching, learning and assessment</t>
  </si>
  <si>
    <t>ChildminderSt HelensRequirements of the compulsory part of the childcare register</t>
  </si>
  <si>
    <t>ChildminderSt HelensRequirements of the voluntary part of the childcare register</t>
  </si>
  <si>
    <t>ChildminderStaffordshireBehaviour and attitudes</t>
  </si>
  <si>
    <t>ChildminderStaffordshireEffectiveness of leadership and Management</t>
  </si>
  <si>
    <t>ChildminderStaffordshireOutcomes for children</t>
  </si>
  <si>
    <t>ChildminderStaffordshireOverall effectiveness: The quality and standards of the provision</t>
  </si>
  <si>
    <t>ChildminderStaffordshirePersonal development</t>
  </si>
  <si>
    <t>ChildminderStaffordshirePersonal development, behaviour and welfare</t>
  </si>
  <si>
    <t>ChildminderStaffordshireQuality of education</t>
  </si>
  <si>
    <t>ChildminderStaffordshireQuality of teaching, learning and assessment</t>
  </si>
  <si>
    <t>ChildminderStaffordshireRequirements of the compulsory part of the childcare register</t>
  </si>
  <si>
    <t>ChildminderStaffordshireRequirements of the voluntary part of the childcare register</t>
  </si>
  <si>
    <t>ChildminderStockportBehaviour and attitudes</t>
  </si>
  <si>
    <t>ChildminderStockportEffectiveness of leadership and Management</t>
  </si>
  <si>
    <t>ChildminderStockportOutcomes for children</t>
  </si>
  <si>
    <t>ChildminderStockportOverall effectiveness: The quality and standards of the provision</t>
  </si>
  <si>
    <t>ChildminderStockportPersonal development</t>
  </si>
  <si>
    <t>ChildminderStockportPersonal development, behaviour and welfare</t>
  </si>
  <si>
    <t>ChildminderStockportQuality of education</t>
  </si>
  <si>
    <t>ChildminderStockportQuality of teaching, learning and assessment</t>
  </si>
  <si>
    <t>ChildminderStockportRequirements of the compulsory part of the childcare register</t>
  </si>
  <si>
    <t>ChildminderStockportRequirements of the voluntary part of the childcare register</t>
  </si>
  <si>
    <t>ChildminderStockton-on-TeesBehaviour and attitudes</t>
  </si>
  <si>
    <t>ChildminderStockton-on-TeesEffectiveness of leadership and Management</t>
  </si>
  <si>
    <t>ChildminderStockton-on-TeesOutcomes for children</t>
  </si>
  <si>
    <t>ChildminderStockton-on-TeesOverall effectiveness: The quality and standards of the provision</t>
  </si>
  <si>
    <t>ChildminderStockton-on-TeesPersonal development</t>
  </si>
  <si>
    <t>ChildminderStockton-on-TeesPersonal development, behaviour and welfare</t>
  </si>
  <si>
    <t>ChildminderStockton-on-TeesQuality of education</t>
  </si>
  <si>
    <t>ChildminderStockton-on-TeesQuality of teaching, learning and assessment</t>
  </si>
  <si>
    <t>ChildminderStockton-on-TeesRequirements of the compulsory part of the childcare register</t>
  </si>
  <si>
    <t>ChildminderStockton-on-TeesRequirements of the voluntary part of the childcare register</t>
  </si>
  <si>
    <t>ChildminderStoke-on-TrentBehaviour and attitudes</t>
  </si>
  <si>
    <t>ChildminderStoke-on-TrentEffectiveness of leadership and Management</t>
  </si>
  <si>
    <t>ChildminderStoke-on-TrentOutcomes for children</t>
  </si>
  <si>
    <t>ChildminderStoke-on-TrentOverall effectiveness: The quality and standards of the provision</t>
  </si>
  <si>
    <t>ChildminderStoke-on-TrentPersonal development</t>
  </si>
  <si>
    <t>ChildminderStoke-on-TrentPersonal development, behaviour and welfare</t>
  </si>
  <si>
    <t>ChildminderStoke-on-TrentQuality of education</t>
  </si>
  <si>
    <t>ChildminderStoke-on-TrentQuality of teaching, learning and assessment</t>
  </si>
  <si>
    <t>ChildminderStoke-on-TrentRequirements of the compulsory part of the childcare register</t>
  </si>
  <si>
    <t>ChildminderStoke-on-TrentRequirements of the voluntary part of the childcare register</t>
  </si>
  <si>
    <t>ChildminderSuffolkBehaviour and attitudes</t>
  </si>
  <si>
    <t>ChildminderSuffolkEffectiveness of leadership and Management</t>
  </si>
  <si>
    <t>ChildminderSuffolkOutcomes for children</t>
  </si>
  <si>
    <t>ChildminderSuffolkOverall effectiveness: The quality and standards of the provision</t>
  </si>
  <si>
    <t>ChildminderSuffolkPersonal development</t>
  </si>
  <si>
    <t>ChildminderSuffolkPersonal development, behaviour and welfare</t>
  </si>
  <si>
    <t>ChildminderSuffolkQuality of education</t>
  </si>
  <si>
    <t>ChildminderSuffolkQuality of teaching, learning and assessment</t>
  </si>
  <si>
    <t>ChildminderSuffolkRequirements of the compulsory part of the childcare register</t>
  </si>
  <si>
    <t>ChildminderSuffolkRequirements of the voluntary part of the childcare register</t>
  </si>
  <si>
    <t>ChildminderSunderlandBehaviour and attitudes</t>
  </si>
  <si>
    <t>ChildminderSunderlandEffectiveness of leadership and Management</t>
  </si>
  <si>
    <t>ChildminderSunderlandOutcomes for children</t>
  </si>
  <si>
    <t>ChildminderSunderlandOverall effectiveness: The quality and standards of the provision</t>
  </si>
  <si>
    <t>ChildminderSunderlandPersonal development</t>
  </si>
  <si>
    <t>ChildminderSunderlandPersonal development, behaviour and welfare</t>
  </si>
  <si>
    <t>ChildminderSunderlandQuality of education</t>
  </si>
  <si>
    <t>ChildminderSunderlandQuality of teaching, learning and assessment</t>
  </si>
  <si>
    <t>ChildminderSunderlandRequirements of the compulsory part of the childcare register</t>
  </si>
  <si>
    <t>ChildminderSunderlandRequirements of the voluntary part of the childcare register</t>
  </si>
  <si>
    <t>ChildminderSurreyBehaviour and attitudes</t>
  </si>
  <si>
    <t>ChildminderSurreyEffectiveness of leadership and Management</t>
  </si>
  <si>
    <t>ChildminderSurreyOutcomes for children</t>
  </si>
  <si>
    <t>ChildminderSurreyOverall effectiveness: The quality and standards of the provision</t>
  </si>
  <si>
    <t>ChildminderSurreyPersonal development</t>
  </si>
  <si>
    <t>ChildminderSurreyPersonal development, behaviour and welfare</t>
  </si>
  <si>
    <t>ChildminderSurreyQuality of education</t>
  </si>
  <si>
    <t>ChildminderSurreyQuality of teaching, learning and assessment</t>
  </si>
  <si>
    <t>ChildminderSurreyRequirements of the compulsory part of the childcare register</t>
  </si>
  <si>
    <t>ChildminderSurreyRequirements of the voluntary part of the childcare register</t>
  </si>
  <si>
    <t>ChildminderSuttonBehaviour and attitudes</t>
  </si>
  <si>
    <t>ChildminderSuttonEffectiveness of leadership and Management</t>
  </si>
  <si>
    <t>ChildminderSuttonOutcomes for children</t>
  </si>
  <si>
    <t>ChildminderSuttonOverall effectiveness: The quality and standards of the provision</t>
  </si>
  <si>
    <t>ChildminderSuttonPersonal development</t>
  </si>
  <si>
    <t>ChildminderSuttonPersonal development, behaviour and welfare</t>
  </si>
  <si>
    <t>ChildminderSuttonQuality of education</t>
  </si>
  <si>
    <t>ChildminderSuttonQuality of teaching, learning and assessment</t>
  </si>
  <si>
    <t>ChildminderSuttonRequirements of the compulsory part of the childcare register</t>
  </si>
  <si>
    <t>ChildminderSuttonRequirements of the voluntary part of the childcare register</t>
  </si>
  <si>
    <t>ChildminderSwindonBehaviour and attitudes</t>
  </si>
  <si>
    <t>ChildminderSwindonEffectiveness of leadership and Management</t>
  </si>
  <si>
    <t>ChildminderSwindonOutcomes for children</t>
  </si>
  <si>
    <t>ChildminderSwindonOverall effectiveness: The quality and standards of the provision</t>
  </si>
  <si>
    <t>ChildminderSwindonPersonal development</t>
  </si>
  <si>
    <t>ChildminderSwindonPersonal development, behaviour and welfare</t>
  </si>
  <si>
    <t>ChildminderSwindonQuality of education</t>
  </si>
  <si>
    <t>ChildminderSwindonQuality of teaching, learning and assessment</t>
  </si>
  <si>
    <t>ChildminderSwindonRequirements of the compulsory part of the childcare register</t>
  </si>
  <si>
    <t>ChildminderSwindonRequirements of the voluntary part of the childcare register</t>
  </si>
  <si>
    <t>ChildminderTamesideBehaviour and attitudes</t>
  </si>
  <si>
    <t>ChildminderTamesideEffectiveness of leadership and Management</t>
  </si>
  <si>
    <t>ChildminderTamesideOutcomes for children</t>
  </si>
  <si>
    <t>ChildminderTamesideOverall effectiveness: The quality and standards of the provision</t>
  </si>
  <si>
    <t>ChildminderTamesidePersonal development</t>
  </si>
  <si>
    <t>ChildminderTamesidePersonal development, behaviour and welfare</t>
  </si>
  <si>
    <t>ChildminderTamesideQuality of education</t>
  </si>
  <si>
    <t>ChildminderTamesideQuality of teaching, learning and assessment</t>
  </si>
  <si>
    <t>ChildminderTamesideRequirements of the compulsory part of the childcare register</t>
  </si>
  <si>
    <t>ChildminderTamesideRequirements of the voluntary part of the childcare register</t>
  </si>
  <si>
    <t>ChildminderTelford and WrekinBehaviour and attitudes</t>
  </si>
  <si>
    <t>ChildminderTelford and WrekinEffectiveness of leadership and Management</t>
  </si>
  <si>
    <t>ChildminderTelford and WrekinOutcomes for children</t>
  </si>
  <si>
    <t>ChildminderTelford and WrekinOverall effectiveness: The quality and standards of the provision</t>
  </si>
  <si>
    <t>ChildminderTelford and WrekinPersonal development</t>
  </si>
  <si>
    <t>ChildminderTelford and WrekinPersonal development, behaviour and welfare</t>
  </si>
  <si>
    <t>ChildminderTelford and WrekinQuality of education</t>
  </si>
  <si>
    <t>ChildminderTelford and WrekinQuality of teaching, learning and assessment</t>
  </si>
  <si>
    <t>ChildminderTelford and WrekinRequirements of the compulsory part of the childcare register</t>
  </si>
  <si>
    <t>ChildminderTelford and WrekinRequirements of the voluntary part of the childcare register</t>
  </si>
  <si>
    <t>ChildminderThurrockBehaviour and attitudes</t>
  </si>
  <si>
    <t>ChildminderThurrockEffectiveness of leadership and Management</t>
  </si>
  <si>
    <t>ChildminderThurrockOutcomes for children</t>
  </si>
  <si>
    <t>ChildminderThurrockOverall effectiveness: The quality and standards of the provision</t>
  </si>
  <si>
    <t>ChildminderThurrockPersonal development</t>
  </si>
  <si>
    <t>ChildminderThurrockPersonal development, behaviour and welfare</t>
  </si>
  <si>
    <t>ChildminderThurrockQuality of education</t>
  </si>
  <si>
    <t>ChildminderThurrockQuality of teaching, learning and assessment</t>
  </si>
  <si>
    <t>ChildminderThurrockRequirements of the compulsory part of the childcare register</t>
  </si>
  <si>
    <t>ChildminderThurrockRequirements of the voluntary part of the childcare register</t>
  </si>
  <si>
    <t>ChildminderTorbayBehaviour and attitudes</t>
  </si>
  <si>
    <t>ChildminderTorbayEffectiveness of leadership and Management</t>
  </si>
  <si>
    <t>ChildminderTorbayOutcomes for children</t>
  </si>
  <si>
    <t>ChildminderTorbayOverall effectiveness: The quality and standards of the provision</t>
  </si>
  <si>
    <t>ChildminderTorbayPersonal development</t>
  </si>
  <si>
    <t>ChildminderTorbayPersonal development, behaviour and welfare</t>
  </si>
  <si>
    <t>ChildminderTorbayQuality of education</t>
  </si>
  <si>
    <t>ChildminderTorbayQuality of teaching, learning and assessment</t>
  </si>
  <si>
    <t>ChildminderTorbayRequirements of the compulsory part of the childcare register</t>
  </si>
  <si>
    <t>ChildminderTorbayRequirements of the voluntary part of the childcare register</t>
  </si>
  <si>
    <t>ChildminderTower HamletsBehaviour and attitudes</t>
  </si>
  <si>
    <t>ChildminderTower HamletsEffectiveness of leadership and Management</t>
  </si>
  <si>
    <t>ChildminderTower HamletsOutcomes for children</t>
  </si>
  <si>
    <t>ChildminderTower HamletsOverall effectiveness: The quality and standards of the provision</t>
  </si>
  <si>
    <t>ChildminderTower HamletsPersonal development</t>
  </si>
  <si>
    <t>ChildminderTower HamletsPersonal development, behaviour and welfare</t>
  </si>
  <si>
    <t>ChildminderTower HamletsQuality of education</t>
  </si>
  <si>
    <t>ChildminderTower HamletsQuality of teaching, learning and assessment</t>
  </si>
  <si>
    <t>ChildminderTower HamletsRequirements of the compulsory part of the childcare register</t>
  </si>
  <si>
    <t>ChildminderTower HamletsRequirements of the voluntary part of the childcare register</t>
  </si>
  <si>
    <t>ChildminderTraffordBehaviour and attitudes</t>
  </si>
  <si>
    <t>ChildminderTraffordEffectiveness of leadership and Management</t>
  </si>
  <si>
    <t>ChildminderTraffordOutcomes for children</t>
  </si>
  <si>
    <t>ChildminderTraffordOverall effectiveness: The quality and standards of the provision</t>
  </si>
  <si>
    <t>ChildminderTraffordPersonal development</t>
  </si>
  <si>
    <t>ChildminderTraffordPersonal development, behaviour and welfare</t>
  </si>
  <si>
    <t>ChildminderTraffordQuality of education</t>
  </si>
  <si>
    <t>ChildminderTraffordQuality of teaching, learning and assessment</t>
  </si>
  <si>
    <t>ChildminderTraffordRequirements of the compulsory part of the childcare register</t>
  </si>
  <si>
    <t>ChildminderTraffordRequirements of the voluntary part of the childcare register</t>
  </si>
  <si>
    <t>ChildminderWakefieldBehaviour and attitudes</t>
  </si>
  <si>
    <t>ChildminderWakefieldEffectiveness of leadership and Management</t>
  </si>
  <si>
    <t>ChildminderWakefieldOutcomes for children</t>
  </si>
  <si>
    <t>ChildminderWakefieldOverall effectiveness: The quality and standards of the provision</t>
  </si>
  <si>
    <t>ChildminderWakefieldPersonal development</t>
  </si>
  <si>
    <t>ChildminderWakefieldPersonal development, behaviour and welfare</t>
  </si>
  <si>
    <t>ChildminderWakefieldQuality of education</t>
  </si>
  <si>
    <t>ChildminderWakefieldQuality of teaching, learning and assessment</t>
  </si>
  <si>
    <t>ChildminderWakefieldRequirements of the compulsory part of the childcare register</t>
  </si>
  <si>
    <t>ChildminderWakefieldRequirements of the voluntary part of the childcare register</t>
  </si>
  <si>
    <t>ChildminderWalsallBehaviour and attitudes</t>
  </si>
  <si>
    <t>ChildminderWalsallEffectiveness of leadership and Management</t>
  </si>
  <si>
    <t>ChildminderWalsallOutcomes for children</t>
  </si>
  <si>
    <t>ChildminderWalsallOverall effectiveness: The quality and standards of the provision</t>
  </si>
  <si>
    <t>ChildminderWalsallPersonal development</t>
  </si>
  <si>
    <t>ChildminderWalsallPersonal development, behaviour and welfare</t>
  </si>
  <si>
    <t>ChildminderWalsallQuality of education</t>
  </si>
  <si>
    <t>ChildminderWalsallQuality of teaching, learning and assessment</t>
  </si>
  <si>
    <t>ChildminderWalsallRequirements of the compulsory part of the childcare register</t>
  </si>
  <si>
    <t>ChildminderWalsallRequirements of the voluntary part of the childcare register</t>
  </si>
  <si>
    <t>ChildminderWaltham ForestBehaviour and attitudes</t>
  </si>
  <si>
    <t>ChildminderWaltham ForestEffectiveness of leadership and Management</t>
  </si>
  <si>
    <t>ChildminderWaltham ForestOutcomes for children</t>
  </si>
  <si>
    <t>ChildminderWaltham ForestOverall effectiveness: The quality and standards of the provision</t>
  </si>
  <si>
    <t>ChildminderWaltham ForestPersonal development</t>
  </si>
  <si>
    <t>ChildminderWaltham ForestPersonal development, behaviour and welfare</t>
  </si>
  <si>
    <t>ChildminderWaltham ForestQuality of education</t>
  </si>
  <si>
    <t>ChildminderWaltham ForestQuality of teaching, learning and assessment</t>
  </si>
  <si>
    <t>ChildminderWaltham ForestRequirements of the compulsory part of the childcare register</t>
  </si>
  <si>
    <t>ChildminderWaltham ForestRequirements of the voluntary part of the childcare register</t>
  </si>
  <si>
    <t>ChildminderWandsworthBehaviour and attitudes</t>
  </si>
  <si>
    <t>ChildminderWandsworthEffectiveness of leadership and Management</t>
  </si>
  <si>
    <t>ChildminderWandsworthOutcomes for children</t>
  </si>
  <si>
    <t>ChildminderWandsworthOverall effectiveness: The quality and standards of the provision</t>
  </si>
  <si>
    <t>ChildminderWandsworthPersonal development</t>
  </si>
  <si>
    <t>ChildminderWandsworthPersonal development, behaviour and welfare</t>
  </si>
  <si>
    <t>ChildminderWandsworthQuality of education</t>
  </si>
  <si>
    <t>ChildminderWandsworthQuality of teaching, learning and assessment</t>
  </si>
  <si>
    <t>ChildminderWandsworthRequirements of the compulsory part of the childcare register</t>
  </si>
  <si>
    <t>ChildminderWandsworthRequirements of the voluntary part of the childcare register</t>
  </si>
  <si>
    <t>ChildminderWarringtonBehaviour and attitudes</t>
  </si>
  <si>
    <t>ChildminderWarringtonEffectiveness of leadership and Management</t>
  </si>
  <si>
    <t>ChildminderWarringtonOutcomes for children</t>
  </si>
  <si>
    <t>ChildminderWarringtonOverall effectiveness: The quality and standards of the provision</t>
  </si>
  <si>
    <t>ChildminderWarringtonPersonal development</t>
  </si>
  <si>
    <t>ChildminderWarringtonPersonal development, behaviour and welfare</t>
  </si>
  <si>
    <t>ChildminderWarringtonQuality of education</t>
  </si>
  <si>
    <t>ChildminderWarringtonQuality of teaching, learning and assessment</t>
  </si>
  <si>
    <t>ChildminderWarringtonRequirements of the compulsory part of the childcare register</t>
  </si>
  <si>
    <t>ChildminderWarringtonRequirements of the voluntary part of the childcare register</t>
  </si>
  <si>
    <t>ChildminderWarwickshireBehaviour and attitudes</t>
  </si>
  <si>
    <t>ChildminderWarwickshireEffectiveness of leadership and Management</t>
  </si>
  <si>
    <t>ChildminderWarwickshireOutcomes for children</t>
  </si>
  <si>
    <t>ChildminderWarwickshireOverall effectiveness: The quality and standards of the provision</t>
  </si>
  <si>
    <t>ChildminderWarwickshirePersonal development</t>
  </si>
  <si>
    <t>ChildminderWarwickshirePersonal development, behaviour and welfare</t>
  </si>
  <si>
    <t>ChildminderWarwickshireQuality of education</t>
  </si>
  <si>
    <t>ChildminderWarwickshireQuality of teaching, learning and assessment</t>
  </si>
  <si>
    <t>ChildminderWarwickshireRequirements of the compulsory part of the childcare register</t>
  </si>
  <si>
    <t>ChildminderWarwickshireRequirements of the voluntary part of the childcare register</t>
  </si>
  <si>
    <t>ChildminderWest BerkshireBehaviour and attitudes</t>
  </si>
  <si>
    <t>ChildminderWest BerkshireEffectiveness of leadership and Management</t>
  </si>
  <si>
    <t>ChildminderWest BerkshireOutcomes for children</t>
  </si>
  <si>
    <t>ChildminderWest BerkshireOverall effectiveness: The quality and standards of the provision</t>
  </si>
  <si>
    <t>ChildminderWest BerkshirePersonal development</t>
  </si>
  <si>
    <t>ChildminderWest BerkshirePersonal development, behaviour and welfare</t>
  </si>
  <si>
    <t>ChildminderWest BerkshireQuality of education</t>
  </si>
  <si>
    <t>ChildminderWest BerkshireQuality of teaching, learning and assessment</t>
  </si>
  <si>
    <t>ChildminderWest BerkshireRequirements of the compulsory part of the childcare register</t>
  </si>
  <si>
    <t>ChildminderWest BerkshireRequirements of the voluntary part of the childcare register</t>
  </si>
  <si>
    <t>ChildminderWest NorthamptonshireBehaviour and attitudes</t>
  </si>
  <si>
    <t>ChildminderWest NorthamptonshireEffectiveness of leadership and Management</t>
  </si>
  <si>
    <t>ChildminderWest NorthamptonshireOutcomes for children</t>
  </si>
  <si>
    <t>ChildminderWest NorthamptonshireOverall effectiveness: The quality and standards of the provision</t>
  </si>
  <si>
    <t>ChildminderWest NorthamptonshirePersonal development</t>
  </si>
  <si>
    <t>ChildminderWest NorthamptonshirePersonal development, behaviour and welfare</t>
  </si>
  <si>
    <t>ChildminderWest NorthamptonshireQuality of education</t>
  </si>
  <si>
    <t>ChildminderWest NorthamptonshireQuality of teaching, learning and assessment</t>
  </si>
  <si>
    <t>ChildminderWest NorthamptonshireRequirements of the compulsory part of the childcare register</t>
  </si>
  <si>
    <t>ChildminderWest NorthamptonshireRequirements of the voluntary part of the childcare register</t>
  </si>
  <si>
    <t>ChildminderWest SussexBehaviour and attitudes</t>
  </si>
  <si>
    <t>ChildminderWest SussexEffectiveness of leadership and Management</t>
  </si>
  <si>
    <t>ChildminderWest SussexOutcomes for children</t>
  </si>
  <si>
    <t>ChildminderWest SussexOverall effectiveness: The quality and standards of the provision</t>
  </si>
  <si>
    <t>ChildminderWest SussexPersonal development</t>
  </si>
  <si>
    <t>ChildminderWest SussexPersonal development, behaviour and welfare</t>
  </si>
  <si>
    <t>ChildminderWest SussexQuality of education</t>
  </si>
  <si>
    <t>ChildminderWest SussexQuality of teaching, learning and assessment</t>
  </si>
  <si>
    <t>ChildminderWest SussexRequirements of the compulsory part of the childcare register</t>
  </si>
  <si>
    <t>ChildminderWest SussexRequirements of the voluntary part of the childcare register</t>
  </si>
  <si>
    <t>ChildminderWestminsterBehaviour and attitudes</t>
  </si>
  <si>
    <t>ChildminderWestminsterEffectiveness of leadership and Management</t>
  </si>
  <si>
    <t>ChildminderWestminsterOutcomes for children</t>
  </si>
  <si>
    <t>ChildminderWestminsterOverall effectiveness: The quality and standards of the provision</t>
  </si>
  <si>
    <t>ChildminderWestminsterPersonal development</t>
  </si>
  <si>
    <t>ChildminderWestminsterPersonal development, behaviour and welfare</t>
  </si>
  <si>
    <t>ChildminderWestminsterQuality of education</t>
  </si>
  <si>
    <t>ChildminderWestminsterQuality of teaching, learning and assessment</t>
  </si>
  <si>
    <t>ChildminderWestminsterRequirements of the compulsory part of the childcare register</t>
  </si>
  <si>
    <t>ChildminderWestminsterRequirements of the voluntary part of the childcare register</t>
  </si>
  <si>
    <t>ChildminderWestmorland and FurnessBehaviour and attitudes</t>
  </si>
  <si>
    <t>ChildminderWestmorland and FurnessEffectiveness of leadership and Management</t>
  </si>
  <si>
    <t>ChildminderWestmorland and FurnessOutcomes for children</t>
  </si>
  <si>
    <t>ChildminderWestmorland and FurnessOverall effectiveness: The quality and standards of the provision</t>
  </si>
  <si>
    <t>ChildminderWestmorland and FurnessPersonal development</t>
  </si>
  <si>
    <t>ChildminderWestmorland and FurnessPersonal development, behaviour and welfare</t>
  </si>
  <si>
    <t>ChildminderWestmorland and FurnessQuality of education</t>
  </si>
  <si>
    <t>ChildminderWestmorland and FurnessQuality of teaching, learning and assessment</t>
  </si>
  <si>
    <t>ChildminderWestmorland and FurnessRequirements of the compulsory part of the childcare register</t>
  </si>
  <si>
    <t>ChildminderWestmorland and FurnessRequirements of the voluntary part of the childcare register</t>
  </si>
  <si>
    <t>ChildminderWiganBehaviour and attitudes</t>
  </si>
  <si>
    <t>ChildminderWiganEffectiveness of leadership and Management</t>
  </si>
  <si>
    <t>ChildminderWiganOutcomes for children</t>
  </si>
  <si>
    <t>ChildminderWiganOverall effectiveness: The quality and standards of the provision</t>
  </si>
  <si>
    <t>ChildminderWiganPersonal development</t>
  </si>
  <si>
    <t>ChildminderWiganPersonal development, behaviour and welfare</t>
  </si>
  <si>
    <t>ChildminderWiganQuality of education</t>
  </si>
  <si>
    <t>ChildminderWiganQuality of teaching, learning and assessment</t>
  </si>
  <si>
    <t>ChildminderWiganRequirements of the compulsory part of the childcare register</t>
  </si>
  <si>
    <t>ChildminderWiganRequirements of the voluntary part of the childcare register</t>
  </si>
  <si>
    <t>ChildminderWiltshireBehaviour and attitudes</t>
  </si>
  <si>
    <t>ChildminderWiltshireEffectiveness of leadership and Management</t>
  </si>
  <si>
    <t>ChildminderWiltshireOutcomes for children</t>
  </si>
  <si>
    <t>ChildminderWiltshireOverall effectiveness: The quality and standards of the provision</t>
  </si>
  <si>
    <t>ChildminderWiltshirePersonal development</t>
  </si>
  <si>
    <t>ChildminderWiltshirePersonal development, behaviour and welfare</t>
  </si>
  <si>
    <t>ChildminderWiltshireQuality of education</t>
  </si>
  <si>
    <t>ChildminderWiltshireQuality of teaching, learning and assessment</t>
  </si>
  <si>
    <t>ChildminderWiltshireRequirements of the compulsory part of the childcare register</t>
  </si>
  <si>
    <t>ChildminderWiltshireRequirements of the voluntary part of the childcare register</t>
  </si>
  <si>
    <t>ChildminderWindsor and MaidenheadBehaviour and attitudes</t>
  </si>
  <si>
    <t>ChildminderWindsor and MaidenheadEffectiveness of leadership and Management</t>
  </si>
  <si>
    <t>ChildminderWindsor and MaidenheadOutcomes for children</t>
  </si>
  <si>
    <t>ChildminderWindsor and MaidenheadOverall effectiveness: The quality and standards of the provision</t>
  </si>
  <si>
    <t>ChildminderWindsor and MaidenheadPersonal development</t>
  </si>
  <si>
    <t>ChildminderWindsor and MaidenheadPersonal development, behaviour and welfare</t>
  </si>
  <si>
    <t>ChildminderWindsor and MaidenheadQuality of education</t>
  </si>
  <si>
    <t>ChildminderWindsor and MaidenheadQuality of teaching, learning and assessment</t>
  </si>
  <si>
    <t>ChildminderWindsor and MaidenheadRequirements of the compulsory part of the childcare register</t>
  </si>
  <si>
    <t>ChildminderWindsor and MaidenheadRequirements of the voluntary part of the childcare register</t>
  </si>
  <si>
    <t>ChildminderWirralBehaviour and attitudes</t>
  </si>
  <si>
    <t>ChildminderWirralEffectiveness of leadership and Management</t>
  </si>
  <si>
    <t>ChildminderWirralOutcomes for children</t>
  </si>
  <si>
    <t>ChildminderWirralOverall effectiveness: The quality and standards of the provision</t>
  </si>
  <si>
    <t>ChildminderWirralPersonal development</t>
  </si>
  <si>
    <t>ChildminderWirralPersonal development, behaviour and welfare</t>
  </si>
  <si>
    <t>ChildminderWirralQuality of education</t>
  </si>
  <si>
    <t>ChildminderWirralQuality of teaching, learning and assessment</t>
  </si>
  <si>
    <t>ChildminderWirralRequirements of the compulsory part of the childcare register</t>
  </si>
  <si>
    <t>ChildminderWirralRequirements of the voluntary part of the childcare register</t>
  </si>
  <si>
    <t>ChildminderWokinghamBehaviour and attitudes</t>
  </si>
  <si>
    <t>ChildminderWokinghamEffectiveness of leadership and Management</t>
  </si>
  <si>
    <t>ChildminderWokinghamOutcomes for children</t>
  </si>
  <si>
    <t>ChildminderWokinghamOverall effectiveness: The quality and standards of the provision</t>
  </si>
  <si>
    <t>ChildminderWokinghamPersonal development</t>
  </si>
  <si>
    <t>ChildminderWokinghamPersonal development, behaviour and welfare</t>
  </si>
  <si>
    <t>ChildminderWokinghamQuality of education</t>
  </si>
  <si>
    <t>ChildminderWokinghamQuality of teaching, learning and assessment</t>
  </si>
  <si>
    <t>ChildminderWokinghamRequirements of the compulsory part of the childcare register</t>
  </si>
  <si>
    <t>ChildminderWokinghamRequirements of the voluntary part of the childcare register</t>
  </si>
  <si>
    <t>ChildminderWolverhamptonBehaviour and attitudes</t>
  </si>
  <si>
    <t>ChildminderWolverhamptonEffectiveness of leadership and Management</t>
  </si>
  <si>
    <t>ChildminderWolverhamptonOutcomes for children</t>
  </si>
  <si>
    <t>ChildminderWolverhamptonOverall effectiveness: The quality and standards of the provision</t>
  </si>
  <si>
    <t>ChildminderWolverhamptonPersonal development</t>
  </si>
  <si>
    <t>ChildminderWolverhamptonPersonal development, behaviour and welfare</t>
  </si>
  <si>
    <t>ChildminderWolverhamptonQuality of education</t>
  </si>
  <si>
    <t>ChildminderWolverhamptonQuality of teaching, learning and assessment</t>
  </si>
  <si>
    <t>ChildminderWolverhamptonRequirements of the compulsory part of the childcare register</t>
  </si>
  <si>
    <t>ChildminderWolverhamptonRequirements of the voluntary part of the childcare register</t>
  </si>
  <si>
    <t>ChildminderWorcestershireBehaviour and attitudes</t>
  </si>
  <si>
    <t>ChildminderWorcestershireEffectiveness of leadership and Management</t>
  </si>
  <si>
    <t>ChildminderWorcestershireOutcomes for children</t>
  </si>
  <si>
    <t>ChildminderWorcestershireOverall effectiveness: The quality and standards of the provision</t>
  </si>
  <si>
    <t>ChildminderWorcestershirePersonal development</t>
  </si>
  <si>
    <t>ChildminderWorcestershirePersonal development, behaviour and welfare</t>
  </si>
  <si>
    <t>ChildminderWorcestershireQuality of education</t>
  </si>
  <si>
    <t>ChildminderWorcestershireQuality of teaching, learning and assessment</t>
  </si>
  <si>
    <t>ChildminderWorcestershireRequirements of the compulsory part of the childcare register</t>
  </si>
  <si>
    <t>ChildminderWorcestershireRequirements of the voluntary part of the childcare register</t>
  </si>
  <si>
    <t>ChildminderYorkBehaviour and attitudes</t>
  </si>
  <si>
    <t>ChildminderYorkEffectiveness of leadership and Management</t>
  </si>
  <si>
    <t>ChildminderYorkOutcomes for children</t>
  </si>
  <si>
    <t>ChildminderYorkOverall effectiveness: The quality and standards of the provision</t>
  </si>
  <si>
    <t>ChildminderYorkPersonal development</t>
  </si>
  <si>
    <t>ChildminderYorkPersonal development, behaviour and welfare</t>
  </si>
  <si>
    <t>ChildminderYorkQuality of education</t>
  </si>
  <si>
    <t>ChildminderYorkQuality of teaching, learning and assessment</t>
  </si>
  <si>
    <t>ChildminderYorkRequirements of the compulsory part of the childcare register</t>
  </si>
  <si>
    <t>ChildminderYorkRequirements of the voluntary part of the childcare register</t>
  </si>
  <si>
    <t>Childcare on domestic premisesNorth East LincolnshirePersonal development, behaviour and welfare</t>
  </si>
  <si>
    <t>Childcare on domestic premisesNorth East LincolnshireQuality of education</t>
  </si>
  <si>
    <t>Childcare on domestic premisesNorth East LincolnshireQuality of teaching, learning and assessment</t>
  </si>
  <si>
    <t>Childcare on domestic premisesNorth East LincolnshireRequirements of the compulsory part of the childcare register</t>
  </si>
  <si>
    <t>Childcare on domestic premisesNorth East LincolnshireRequirements of the voluntary part of the childcare register</t>
  </si>
  <si>
    <t>Childcare on domestic premisesNorth LincolnshireBehaviour and attitudes</t>
  </si>
  <si>
    <t>Childcare on domestic premisesNorth LincolnshireEffectiveness of leadership and Management</t>
  </si>
  <si>
    <t>Childcare on domestic premisesNorth LincolnshireOutcomes for children</t>
  </si>
  <si>
    <t>Childcare on domestic premisesNorth LincolnshireOverall effectiveness: The quality and standards of the provision</t>
  </si>
  <si>
    <t>Childcare on domestic premisesNorth LincolnshirePersonal development</t>
  </si>
  <si>
    <t>Childcare on domestic premisesNorth LincolnshirePersonal development, behaviour and welfare</t>
  </si>
  <si>
    <t>Childcare on domestic premisesNorth LincolnshireQuality of education</t>
  </si>
  <si>
    <t>Childcare on domestic premisesNorth LincolnshireQuality of teaching, learning and assessment</t>
  </si>
  <si>
    <t>Childcare on domestic premisesNorth LincolnshireRequirements of the compulsory part of the childcare register</t>
  </si>
  <si>
    <t>Childcare on domestic premisesNorth LincolnshireRequirements of the voluntary part of the childcare register</t>
  </si>
  <si>
    <t>Childcare on domestic premisesNorth YorkshireBehaviour and attitudes</t>
  </si>
  <si>
    <t>Childcare on domestic premisesNorth YorkshireEffectiveness of leadership and Management</t>
  </si>
  <si>
    <t>Childcare on domestic premisesNorth YorkshireOutcomes for children</t>
  </si>
  <si>
    <t>Childcare on domestic premisesNorth YorkshireOverall effectiveness: The quality and standards of the provision</t>
  </si>
  <si>
    <t>Childcare on domestic premisesNorth YorkshirePersonal development</t>
  </si>
  <si>
    <t>Childcare on domestic premisesNorth YorkshirePersonal development, behaviour and welfare</t>
  </si>
  <si>
    <t>Childcare on domestic premisesNorth YorkshireQuality of education</t>
  </si>
  <si>
    <t>Childcare on domestic premisesNorth YorkshireQuality of teaching, learning and assessment</t>
  </si>
  <si>
    <t>Childcare on domestic premisesNorth YorkshireRequirements of the compulsory part of the childcare register</t>
  </si>
  <si>
    <t>Childcare on domestic premisesNorth YorkshireRequirements of the voluntary part of the childcare register</t>
  </si>
  <si>
    <t>Childcare on domestic premisesOxfordshireBehaviour and attitudes</t>
  </si>
  <si>
    <t>Childcare on domestic premisesOxfordshireEffectiveness of leadership and Management</t>
  </si>
  <si>
    <t>Childcare on domestic premisesOxfordshireOutcomes for children</t>
  </si>
  <si>
    <t>Childcare on domestic premisesOxfordshireOverall effectiveness: The quality and standards of the provision</t>
  </si>
  <si>
    <t>Childcare on domestic premisesOxfordshirePersonal development</t>
  </si>
  <si>
    <t>Childcare on domestic premisesOxfordshirePersonal development, behaviour and welfare</t>
  </si>
  <si>
    <t>Childcare on domestic premisesOxfordshireQuality of education</t>
  </si>
  <si>
    <t>Childcare on domestic premisesOxfordshireQuality of teaching, learning and assessment</t>
  </si>
  <si>
    <t>Childcare on domestic premisesOxfordshireRequirements of the compulsory part of the childcare register</t>
  </si>
  <si>
    <t>Childcare on domestic premisesOxfordshireRequirements of the voluntary part of the childcare register</t>
  </si>
  <si>
    <t>Childcare on domestic premisesRedbridgeBehaviour and attitudes</t>
  </si>
  <si>
    <t>Childcare on domestic premisesRedbridgeEffectiveness of leadership and Management</t>
  </si>
  <si>
    <t>Childcare on domestic premisesRedbridgeOutcomes for children</t>
  </si>
  <si>
    <t>Childcare on domestic premisesRedbridgeOverall effectiveness: The quality and standards of the provision</t>
  </si>
  <si>
    <t>Childcare on domestic premisesRedbridgePersonal development</t>
  </si>
  <si>
    <t>Childcare on domestic premisesRedbridgePersonal development, behaviour and welfare</t>
  </si>
  <si>
    <t>Childcare on domestic premisesRedbridgeQuality of education</t>
  </si>
  <si>
    <t>Childcare on domestic premisesRedbridgeQuality of teaching, learning and assessment</t>
  </si>
  <si>
    <t>Childcare on domestic premisesRedbridgeRequirements of the compulsory part of the childcare register</t>
  </si>
  <si>
    <t>Childcare on domestic premisesRedbridgeRequirements of the voluntary part of the childcare register</t>
  </si>
  <si>
    <t>Childcare on domestic premisesRichmond upon ThamesBehaviour and attitudes</t>
  </si>
  <si>
    <t>Childcare on domestic premisesRichmond upon ThamesEffectiveness of leadership and Management</t>
  </si>
  <si>
    <t>Childcare on domestic premisesRichmond upon ThamesOutcomes for children</t>
  </si>
  <si>
    <t>Childcare on domestic premisesRichmond upon ThamesOverall effectiveness: The quality and standards of the provision</t>
  </si>
  <si>
    <t>Childcare on domestic premisesRichmond upon ThamesPersonal development</t>
  </si>
  <si>
    <t>Childcare on domestic premisesRichmond upon ThamesPersonal development, behaviour and welfare</t>
  </si>
  <si>
    <t>Childcare on domestic premisesRichmond upon ThamesQuality of education</t>
  </si>
  <si>
    <t>Childcare on domestic premisesRichmond upon ThamesQuality of teaching, learning and assessment</t>
  </si>
  <si>
    <t>Childcare on domestic premisesRichmond upon ThamesRequirements of the compulsory part of the childcare register</t>
  </si>
  <si>
    <t>Childcare on domestic premisesRichmond upon ThamesRequirements of the voluntary part of the childcare register</t>
  </si>
  <si>
    <t>Childcare on domestic premisesSalfordBehaviour and attitudes</t>
  </si>
  <si>
    <t>Childcare on domestic premisesSalfordEffectiveness of leadership and Management</t>
  </si>
  <si>
    <t>Childcare on domestic premisesSalfordOutcomes for children</t>
  </si>
  <si>
    <t>Childcare on domestic premisesSalfordOverall effectiveness: The quality and standards of the provision</t>
  </si>
  <si>
    <t>Childcare on domestic premisesSalfordPersonal development</t>
  </si>
  <si>
    <t>Childcare on domestic premisesSalfordPersonal development, behaviour and welfare</t>
  </si>
  <si>
    <t>Childcare on domestic premisesSalfordQuality of education</t>
  </si>
  <si>
    <t>Childcare on domestic premisesSalfordQuality of teaching, learning and assessment</t>
  </si>
  <si>
    <t>Childcare on domestic premisesSalfordRequirements of the compulsory part of the childcare register</t>
  </si>
  <si>
    <t>Childcare on domestic premisesSalfordRequirements of the voluntary part of the childcare register</t>
  </si>
  <si>
    <t>Childcare on domestic premisesSeftonBehaviour and attitudes</t>
  </si>
  <si>
    <t>Childcare on domestic premisesSeftonEffectiveness of leadership and Management</t>
  </si>
  <si>
    <t>Childcare on domestic premisesSeftonOutcomes for children</t>
  </si>
  <si>
    <t>Childcare on domestic premisesSeftonOverall effectiveness: The quality and standards of the provision</t>
  </si>
  <si>
    <t>Childcare on domestic premisesSeftonPersonal development</t>
  </si>
  <si>
    <t>Childcare on domestic premisesSeftonPersonal development, behaviour and welfare</t>
  </si>
  <si>
    <t>Childcare on domestic premisesSeftonQuality of education</t>
  </si>
  <si>
    <t>Childcare on domestic premisesSeftonQuality of teaching, learning and assessment</t>
  </si>
  <si>
    <t>Childcare on domestic premisesSeftonRequirements of the compulsory part of the childcare register</t>
  </si>
  <si>
    <t>Childcare on domestic premisesSeftonRequirements of the voluntary part of the childcare register</t>
  </si>
  <si>
    <t>Childcare on domestic premisesShropshireBehaviour and attitudes</t>
  </si>
  <si>
    <t>Childcare on domestic premisesShropshireEffectiveness of leadership and Management</t>
  </si>
  <si>
    <t>Childcare on domestic premisesShropshireOutcomes for children</t>
  </si>
  <si>
    <t>Childcare on domestic premisesShropshireOverall effectiveness: The quality and standards of the provision</t>
  </si>
  <si>
    <t>Childcare on domestic premisesShropshirePersonal development</t>
  </si>
  <si>
    <t>Childcare on domestic premisesShropshirePersonal development, behaviour and welfare</t>
  </si>
  <si>
    <t>Childcare on domestic premisesShropshireQuality of education</t>
  </si>
  <si>
    <t>Childcare on domestic premisesShropshireQuality of teaching, learning and assessment</t>
  </si>
  <si>
    <t>Childcare on domestic premisesShropshireRequirements of the compulsory part of the childcare register</t>
  </si>
  <si>
    <t>Childcare on domestic premisesShropshireRequirements of the voluntary part of the childcare register</t>
  </si>
  <si>
    <t>Childcare on domestic premisesSomersetBehaviour and attitudes</t>
  </si>
  <si>
    <t>Childcare on domestic premisesSomersetEffectiveness of leadership and Management</t>
  </si>
  <si>
    <t>Childcare on domestic premisesSomersetOutcomes for children</t>
  </si>
  <si>
    <t>Childcare on domestic premisesSomersetOverall effectiveness: The quality and standards of the provision</t>
  </si>
  <si>
    <t>Childcare on domestic premisesSomersetPersonal development</t>
  </si>
  <si>
    <t>Childcare on domestic premisesSomersetPersonal development, behaviour and welfare</t>
  </si>
  <si>
    <t>Childcare on domestic premisesSomersetQuality of education</t>
  </si>
  <si>
    <t>Childcare on domestic premisesSomersetQuality of teaching, learning and assessment</t>
  </si>
  <si>
    <t>Childcare on domestic premisesSomersetRequirements of the compulsory part of the childcare register</t>
  </si>
  <si>
    <t>Childcare on domestic premisesSomersetRequirements of the voluntary part of the childcare register</t>
  </si>
  <si>
    <t>Childcare on domestic premisesSouth GloucestershireBehaviour and attitudes</t>
  </si>
  <si>
    <t>Childcare on domestic premisesSouth GloucestershireEffectiveness of leadership and Management</t>
  </si>
  <si>
    <t>Childcare on domestic premisesSouth GloucestershireOutcomes for children</t>
  </si>
  <si>
    <t>Childcare on domestic premisesSouth GloucestershireOverall effectiveness: The quality and standards of the provision</t>
  </si>
  <si>
    <t>Childcare on domestic premisesSouth GloucestershirePersonal development</t>
  </si>
  <si>
    <t>Childcare on domestic premisesSouth GloucestershirePersonal development, behaviour and welfare</t>
  </si>
  <si>
    <t>Childcare on domestic premisesSouth GloucestershireQuality of education</t>
  </si>
  <si>
    <t>Childcare on domestic premisesSouth GloucestershireQuality of teaching, learning and assessment</t>
  </si>
  <si>
    <t>Childcare on domestic premisesSouth GloucestershireRequirements of the compulsory part of the childcare register</t>
  </si>
  <si>
    <t>Childcare on domestic premisesSouth GloucestershireRequirements of the voluntary part of the childcare register</t>
  </si>
  <si>
    <t>Childcare on domestic premisesSouthamptonBehaviour and attitudes</t>
  </si>
  <si>
    <t>Childcare on domestic premisesSouthamptonEffectiveness of leadership and Management</t>
  </si>
  <si>
    <t>Childcare on domestic premisesSouthamptonOutcomes for children</t>
  </si>
  <si>
    <t>Childcare on domestic premisesSouthamptonOverall effectiveness: The quality and standards of the provision</t>
  </si>
  <si>
    <t>Childcare on domestic premisesSouthamptonPersonal development</t>
  </si>
  <si>
    <t>Childcare on domestic premisesSouthamptonPersonal development, behaviour and welfare</t>
  </si>
  <si>
    <t>Childcare on domestic premisesSouthamptonQuality of education</t>
  </si>
  <si>
    <t>Childcare on domestic premisesSouthamptonQuality of teaching, learning and assessment</t>
  </si>
  <si>
    <t>Childcare on domestic premisesSouthamptonRequirements of the compulsory part of the childcare register</t>
  </si>
  <si>
    <t>Childcare on domestic premisesSouthamptonRequirements of the voluntary part of the childcare register</t>
  </si>
  <si>
    <t>Childcare on domestic premisesSouthwarkBehaviour and attitudes</t>
  </si>
  <si>
    <t>Childcare on domestic premisesSouthwarkEffectiveness of leadership and Management</t>
  </si>
  <si>
    <t>Childcare on domestic premisesSouthwarkOutcomes for children</t>
  </si>
  <si>
    <t>Childcare on domestic premisesSouthwarkOverall effectiveness: The quality and standards of the provision</t>
  </si>
  <si>
    <t>Childcare on domestic premisesSouthwarkPersonal development</t>
  </si>
  <si>
    <t>Childcare on domestic premisesSouthwarkPersonal development, behaviour and welfare</t>
  </si>
  <si>
    <t>Childcare on domestic premisesSouthwarkQuality of education</t>
  </si>
  <si>
    <t>Childcare on domestic premisesSouthwarkQuality of teaching, learning and assessment</t>
  </si>
  <si>
    <t>Childcare on domestic premisesSouthwarkRequirements of the compulsory part of the childcare register</t>
  </si>
  <si>
    <t>Childcare on domestic premisesSouthwarkRequirements of the voluntary part of the childcare register</t>
  </si>
  <si>
    <t>Childcare on domestic premisesStaffordshireBehaviour and attitudes</t>
  </si>
  <si>
    <t>Childcare on domestic premisesStaffordshireEffectiveness of leadership and Management</t>
  </si>
  <si>
    <t>Childcare on domestic premisesStaffordshireOutcomes for children</t>
  </si>
  <si>
    <t>Childcare on domestic premisesStaffordshireOverall effectiveness: The quality and standards of the provision</t>
  </si>
  <si>
    <t>Childcare on domestic premisesStaffordshirePersonal development</t>
  </si>
  <si>
    <t>Childcare on domestic premisesStaffordshirePersonal development, behaviour and welfare</t>
  </si>
  <si>
    <t>Childcare on domestic premisesStaffordshireQuality of education</t>
  </si>
  <si>
    <t>Childcare on domestic premisesStaffordshireQuality of teaching, learning and assessment</t>
  </si>
  <si>
    <t>Childcare on domestic premisesStaffordshireRequirements of the compulsory part of the childcare register</t>
  </si>
  <si>
    <t>Childcare on domestic premisesStaffordshireRequirements of the voluntary part of the childcare register</t>
  </si>
  <si>
    <t>Childcare on domestic premisesStockportBehaviour and attitudes</t>
  </si>
  <si>
    <t>Childcare on domestic premisesStockportEffectiveness of leadership and Management</t>
  </si>
  <si>
    <t>Childcare on domestic premisesStockportOutcomes for children</t>
  </si>
  <si>
    <t>Childcare on domestic premisesStockportOverall effectiveness: The quality and standards of the provision</t>
  </si>
  <si>
    <t>Childcare on domestic premisesStockportPersonal development</t>
  </si>
  <si>
    <t>Childcare on domestic premisesStockportPersonal development, behaviour and welfare</t>
  </si>
  <si>
    <t>Childcare on domestic premisesStockportQuality of education</t>
  </si>
  <si>
    <t>Childcare on domestic premisesStockportQuality of teaching, learning and assessment</t>
  </si>
  <si>
    <t>Childcare on domestic premisesStockportRequirements of the compulsory part of the childcare register</t>
  </si>
  <si>
    <t>Childcare on domestic premisesStockportRequirements of the voluntary part of the childcare register</t>
  </si>
  <si>
    <t>Childcare on domestic premisesStoke-on-TrentBehaviour and attitudes</t>
  </si>
  <si>
    <t>Childcare on domestic premisesStoke-on-TrentEffectiveness of leadership and Management</t>
  </si>
  <si>
    <t>Childcare on domestic premisesStoke-on-TrentOutcomes for children</t>
  </si>
  <si>
    <t>Childcare on domestic premisesStoke-on-TrentOverall effectiveness: The quality and standards of the provision</t>
  </si>
  <si>
    <t>Childcare on domestic premisesStoke-on-TrentPersonal development</t>
  </si>
  <si>
    <t>Childcare on domestic premisesStoke-on-TrentPersonal development, behaviour and welfare</t>
  </si>
  <si>
    <t>Childcare on domestic premisesStoke-on-TrentQuality of education</t>
  </si>
  <si>
    <t>Childcare on domestic premisesStoke-on-TrentQuality of teaching, learning and assessment</t>
  </si>
  <si>
    <t>Childcare on domestic premisesStoke-on-TrentRequirements of the compulsory part of the childcare register</t>
  </si>
  <si>
    <t>Childcare on domestic premisesStoke-on-TrentRequirements of the voluntary part of the childcare register</t>
  </si>
  <si>
    <t>Childcare on domestic premisesSurreyBehaviour and attitudes</t>
  </si>
  <si>
    <t>Childcare on domestic premisesSurreyEffectiveness of leadership and Management</t>
  </si>
  <si>
    <t>Childcare on domestic premisesSurreyOutcomes for children</t>
  </si>
  <si>
    <t>Childcare on domestic premisesSurreyOverall effectiveness: The quality and standards of the provision</t>
  </si>
  <si>
    <t>Childcare on domestic premisesSurreyPersonal development</t>
  </si>
  <si>
    <t>Childcare on domestic premisesSurreyPersonal development, behaviour and welfare</t>
  </si>
  <si>
    <t>Childcare on domestic premisesSurreyQuality of education</t>
  </si>
  <si>
    <t>Childcare on domestic premisesSurreyQuality of teaching, learning and assessment</t>
  </si>
  <si>
    <t>Childcare on domestic premisesSurreyRequirements of the compulsory part of the childcare register</t>
  </si>
  <si>
    <t>Childcare on domestic premisesSurreyRequirements of the voluntary part of the childcare register</t>
  </si>
  <si>
    <t>Childcare on domestic premisesSwindonBehaviour and attitudes</t>
  </si>
  <si>
    <t>Childcare on domestic premisesSwindonEffectiveness of leadership and Management</t>
  </si>
  <si>
    <t>Childcare on domestic premisesSwindonOutcomes for children</t>
  </si>
  <si>
    <t>Childcare on domestic premisesSwindonOverall effectiveness: The quality and standards of the provision</t>
  </si>
  <si>
    <t>Childcare on domestic premisesSwindonPersonal development</t>
  </si>
  <si>
    <t>Childcare on domestic premisesSwindonPersonal development, behaviour and welfare</t>
  </si>
  <si>
    <t>Childcare on domestic premisesSwindonQuality of education</t>
  </si>
  <si>
    <t>Childcare on domestic premisesSwindonQuality of teaching, learning and assessment</t>
  </si>
  <si>
    <t>Childcare on domestic premisesSwindonRequirements of the compulsory part of the childcare register</t>
  </si>
  <si>
    <t>Childcare on domestic premisesSwindonRequirements of the voluntary part of the childcare register</t>
  </si>
  <si>
    <t>Childcare on domestic premisesTraffordBehaviour and attitudes</t>
  </si>
  <si>
    <t>Childcare on domestic premisesTraffordEffectiveness of leadership and Management</t>
  </si>
  <si>
    <t>Childcare on domestic premisesTraffordOutcomes for children</t>
  </si>
  <si>
    <t>Childcare on domestic premisesTraffordOverall effectiveness: The quality and standards of the provision</t>
  </si>
  <si>
    <t>Childcare on domestic premisesTraffordPersonal development</t>
  </si>
  <si>
    <t>Childcare on domestic premisesTraffordPersonal development, behaviour and welfare</t>
  </si>
  <si>
    <t>Childcare on domestic premisesTraffordQuality of education</t>
  </si>
  <si>
    <t>Childcare on domestic premisesTraffordQuality of teaching, learning and assessment</t>
  </si>
  <si>
    <t>Childcare on domestic premisesTraffordRequirements of the compulsory part of the childcare register</t>
  </si>
  <si>
    <t>Childcare on domestic premisesTraffordRequirements of the voluntary part of the childcare register</t>
  </si>
  <si>
    <t>Childcare on domestic premisesWarwickshireBehaviour and attitudes</t>
  </si>
  <si>
    <t>Childcare on domestic premisesWarwickshireEffectiveness of leadership and Management</t>
  </si>
  <si>
    <t>Childcare on domestic premisesWarwickshireOutcomes for children</t>
  </si>
  <si>
    <t>Childcare on domestic premisesWarwickshireOverall effectiveness: The quality and standards of the provision</t>
  </si>
  <si>
    <t>Childcare on domestic premisesWarwickshirePersonal development</t>
  </si>
  <si>
    <t>Childcare on domestic premisesWarwickshirePersonal development, behaviour and welfare</t>
  </si>
  <si>
    <t>Childcare on domestic premisesWarwickshireQuality of education</t>
  </si>
  <si>
    <t>Childcare on domestic premisesWarwickshireQuality of teaching, learning and assessment</t>
  </si>
  <si>
    <t>Childcare on domestic premisesWarwickshireRequirements of the compulsory part of the childcare register</t>
  </si>
  <si>
    <t>Childcare on domestic premisesWarwickshireRequirements of the voluntary part of the childcare register</t>
  </si>
  <si>
    <t>Childcare on domestic premisesWest NorthamptonshireBehaviour and attitudes</t>
  </si>
  <si>
    <t>Childcare on domestic premisesWest NorthamptonshireEffectiveness of leadership and Management</t>
  </si>
  <si>
    <t>Childcare on domestic premisesWest NorthamptonshireOutcomes for children</t>
  </si>
  <si>
    <t>Childcare on domestic premisesWest NorthamptonshireOverall effectiveness: The quality and standards of the provision</t>
  </si>
  <si>
    <t>Childcare on domestic premisesWest NorthamptonshirePersonal development</t>
  </si>
  <si>
    <t>Childcare on domestic premisesWest NorthamptonshirePersonal development, behaviour and welfare</t>
  </si>
  <si>
    <t>Childcare on domestic premisesWest NorthamptonshireQuality of education</t>
  </si>
  <si>
    <t>Childcare on domestic premisesWest NorthamptonshireQuality of teaching, learning and assessment</t>
  </si>
  <si>
    <t>Childcare on domestic premisesWest NorthamptonshireRequirements of the compulsory part of the childcare register</t>
  </si>
  <si>
    <t>Childcare on domestic premisesWest NorthamptonshireRequirements of the voluntary part of the childcare register</t>
  </si>
  <si>
    <t>Childcare on domestic premisesWest SussexBehaviour and attitudes</t>
  </si>
  <si>
    <t>Childcare on domestic premisesWest SussexEffectiveness of leadership and Management</t>
  </si>
  <si>
    <t>Childcare on domestic premisesWest SussexOutcomes for children</t>
  </si>
  <si>
    <t>Childcare on domestic premisesWest SussexOverall effectiveness: The quality and standards of the provision</t>
  </si>
  <si>
    <t>Childcare on domestic premisesWest SussexPersonal development</t>
  </si>
  <si>
    <t>Childcare on domestic premisesWest SussexPersonal development, behaviour and welfare</t>
  </si>
  <si>
    <t>Childcare on domestic premisesWest SussexQuality of education</t>
  </si>
  <si>
    <t>Childcare on domestic premisesWest SussexQuality of teaching, learning and assessment</t>
  </si>
  <si>
    <t>Childcare on domestic premisesWest SussexRequirements of the compulsory part of the childcare register</t>
  </si>
  <si>
    <t>Childcare on domestic premisesWest SussexRequirements of the voluntary part of the childcare register</t>
  </si>
  <si>
    <t>Childcare on domestic premisesWestmorland and FurnessBehaviour and attitudes</t>
  </si>
  <si>
    <t>Childcare on domestic premisesWestmorland and FurnessEffectiveness of leadership and Management</t>
  </si>
  <si>
    <t>Childcare on domestic premisesWestmorland and FurnessOutcomes for children</t>
  </si>
  <si>
    <t>Childcare on domestic premisesWestmorland and FurnessOverall effectiveness: The quality and standards of the provision</t>
  </si>
  <si>
    <t>Childcare on domestic premisesWestmorland and FurnessPersonal development</t>
  </si>
  <si>
    <t>Childcare on domestic premisesWestmorland and FurnessPersonal development, behaviour and welfare</t>
  </si>
  <si>
    <t>Childcare on domestic premisesWestmorland and FurnessQuality of education</t>
  </si>
  <si>
    <t>Childcare on domestic premisesWestmorland and FurnessQuality of teaching, learning and assessment</t>
  </si>
  <si>
    <t>Childcare on domestic premisesWestmorland and FurnessRequirements of the compulsory part of the childcare register</t>
  </si>
  <si>
    <t>Childcare on domestic premisesWestmorland and FurnessRequirements of the voluntary part of the childcare register</t>
  </si>
  <si>
    <t>Childcare on domestic premisesWiltshireBehaviour and attitudes</t>
  </si>
  <si>
    <t>Childcare on domestic premisesWiltshireEffectiveness of leadership and Management</t>
  </si>
  <si>
    <t>Childcare on domestic premisesWiltshireOutcomes for children</t>
  </si>
  <si>
    <t>Childcare on domestic premisesWiltshireOverall effectiveness: The quality and standards of the provision</t>
  </si>
  <si>
    <t>Childcare on domestic premisesWiltshirePersonal development</t>
  </si>
  <si>
    <t>Childcare on domestic premisesWiltshirePersonal development, behaviour and welfare</t>
  </si>
  <si>
    <t>Childcare on domestic premisesWiltshireQuality of education</t>
  </si>
  <si>
    <t>Childcare on domestic premisesWiltshireQuality of teaching, learning and assessment</t>
  </si>
  <si>
    <t>Childcare on domestic premisesWiltshireRequirements of the compulsory part of the childcare register</t>
  </si>
  <si>
    <t>Childcare on domestic premisesWiltshireRequirements of the voluntary part of the childcare register</t>
  </si>
  <si>
    <t>Childcare on domestic premisesWokinghamBehaviour and attitudes</t>
  </si>
  <si>
    <t>Childcare on domestic premisesWokinghamEffectiveness of leadership and Management</t>
  </si>
  <si>
    <t>Childcare on domestic premisesWokinghamOutcomes for children</t>
  </si>
  <si>
    <t>Childcare on domestic premisesWokinghamOverall effectiveness: The quality and standards of the provision</t>
  </si>
  <si>
    <t>Childcare on domestic premisesWokinghamPersonal development</t>
  </si>
  <si>
    <t>Childcare on domestic premisesWokinghamPersonal development, behaviour and welfare</t>
  </si>
  <si>
    <t>Childcare on domestic premisesWokinghamQuality of education</t>
  </si>
  <si>
    <t>Childcare on domestic premisesWokinghamQuality of teaching, learning and assessment</t>
  </si>
  <si>
    <t>Childcare on domestic premisesWokinghamRequirements of the compulsory part of the childcare register</t>
  </si>
  <si>
    <t>Childcare on domestic premisesWokinghamRequirements of the voluntary part of the childcare register</t>
  </si>
  <si>
    <t>Childcare on domestic premisesWorcestershireBehaviour and attitudes</t>
  </si>
  <si>
    <t>Childcare on domestic premisesWorcestershireEffectiveness of leadership and Management</t>
  </si>
  <si>
    <t>Childcare on domestic premisesWorcestershireOutcomes for children</t>
  </si>
  <si>
    <t>Childcare on domestic premisesWorcestershireOverall effectiveness: The quality and standards of the provision</t>
  </si>
  <si>
    <t>Childcare on domestic premisesWorcestershirePersonal development</t>
  </si>
  <si>
    <t>Childcare on domestic premisesWorcestershirePersonal development, behaviour and welfare</t>
  </si>
  <si>
    <t>Childcare on domestic premisesWorcestershireQuality of education</t>
  </si>
  <si>
    <t>Childcare on domestic premisesWorcestershireQuality of teaching, learning and assessment</t>
  </si>
  <si>
    <t>Childcare on domestic premisesWorcestershireRequirements of the compulsory part of the childcare register</t>
  </si>
  <si>
    <t>Childcare on domestic premisesWorcestershireRequirements of the voluntary part of the childcare register</t>
  </si>
  <si>
    <t>Childcare on domestic premisesYorkBehaviour and attitudes</t>
  </si>
  <si>
    <t>Childcare on domestic premisesYorkEffectiveness of leadership and Management</t>
  </si>
  <si>
    <t>Childcare on domestic premisesYorkOutcomes for children</t>
  </si>
  <si>
    <t>Childcare on domestic premisesYorkOverall effectiveness: The quality and standards of the provision</t>
  </si>
  <si>
    <t>Childcare on domestic premisesYorkPersonal development</t>
  </si>
  <si>
    <t>Childcare on domestic premisesYorkPersonal development, behaviour and welfare</t>
  </si>
  <si>
    <t>Childcare on domestic premisesYorkQuality of education</t>
  </si>
  <si>
    <t>Childcare on domestic premisesYorkQuality of teaching, learning and assessment</t>
  </si>
  <si>
    <t>Childcare on domestic premisesYorkRequirements of the compulsory part of the childcare register</t>
  </si>
  <si>
    <t>Childcare on domestic premisesYorkRequirements of the voluntary part of the childcare register</t>
  </si>
  <si>
    <t>Childcare on non-domestic premisesBarking and DagenhamBehaviour and attitudes</t>
  </si>
  <si>
    <t>Childcare on non-domestic premisesBarking and DagenhamEffectiveness of leadership and Management</t>
  </si>
  <si>
    <t>Childcare on non-domestic premisesBarking and DagenhamOutcomes for children</t>
  </si>
  <si>
    <t>Childcare on non-domestic premisesBarking and DagenhamOverall effectiveness: The quality and standards of the provision</t>
  </si>
  <si>
    <t>Childcare on non-domestic premisesBarking and DagenhamPersonal development</t>
  </si>
  <si>
    <t>Childcare on non-domestic premisesBarking and DagenhamPersonal development, behaviour and welfare</t>
  </si>
  <si>
    <t>Childcare on non-domestic premisesBarking and DagenhamQuality of education</t>
  </si>
  <si>
    <t>Childcare on non-domestic premisesBarking and DagenhamQuality of teaching, learning and assessment</t>
  </si>
  <si>
    <t>Childcare on non-domestic premisesBarking and DagenhamRequirements of the compulsory part of the childcare register</t>
  </si>
  <si>
    <t>Childcare on non-domestic premisesBarking and DagenhamRequirements of the voluntary part of the childcare register</t>
  </si>
  <si>
    <t>Childcare on non-domestic premisesBarnetBehaviour and attitudes</t>
  </si>
  <si>
    <t>Childcare on non-domestic premisesBarnetEffectiveness of leadership and Management</t>
  </si>
  <si>
    <t>Childcare on non-domestic premisesBarnetOutcomes for children</t>
  </si>
  <si>
    <t>Childcare on non-domestic premisesBarnetOverall effectiveness: The quality and standards of the provision</t>
  </si>
  <si>
    <t>Childcare on non-domestic premisesBarnetPersonal development</t>
  </si>
  <si>
    <t>Childcare on non-domestic premisesBarnetPersonal development, behaviour and welfare</t>
  </si>
  <si>
    <t>Childcare on non-domestic premisesBarnetQuality of education</t>
  </si>
  <si>
    <t>Childcare on non-domestic premisesBarnetQuality of teaching, learning and assessment</t>
  </si>
  <si>
    <t>Childcare on non-domestic premisesBarnetRequirements of the compulsory part of the childcare register</t>
  </si>
  <si>
    <t>Childcare on non-domestic premisesBarnetRequirements of the voluntary part of the childcare register</t>
  </si>
  <si>
    <t>Childcare on non-domestic premisesBarnsleyBehaviour and attitudes</t>
  </si>
  <si>
    <t>Childcare on non-domestic premisesBarnsleyEffectiveness of leadership and Management</t>
  </si>
  <si>
    <t>Childcare on non-domestic premisesBarnsleyOutcomes for children</t>
  </si>
  <si>
    <t>Childcare on non-domestic premisesBarnsleyOverall effectiveness: The quality and standards of the provision</t>
  </si>
  <si>
    <t>Childcare on non-domestic premisesBarnsleyPersonal development</t>
  </si>
  <si>
    <t>Childcare on non-domestic premisesBarnsleyPersonal development, behaviour and welfare</t>
  </si>
  <si>
    <t>Childcare on non-domestic premisesBarnsleyQuality of education</t>
  </si>
  <si>
    <t>Childcare on non-domestic premisesBarnsleyQuality of teaching, learning and assessment</t>
  </si>
  <si>
    <t>Childcare on non-domestic premisesBarnsleyRequirements of the compulsory part of the childcare register</t>
  </si>
  <si>
    <t>Childcare on non-domestic premisesBarnsleyRequirements of the voluntary part of the childcare register</t>
  </si>
  <si>
    <t>Childcare on non-domestic premisesBath and North East SomersetBehaviour and attitudes</t>
  </si>
  <si>
    <t>Childcare on non-domestic premisesBath and North East SomersetEffectiveness of leadership and Management</t>
  </si>
  <si>
    <t>Childcare on non-domestic premisesBath and North East SomersetOutcomes for children</t>
  </si>
  <si>
    <t>Childcare on non-domestic premisesBath and North East SomersetOverall effectiveness: The quality and standards of the provision</t>
  </si>
  <si>
    <t>Childcare on non-domestic premisesBath and North East SomersetPersonal development</t>
  </si>
  <si>
    <t>Childcare on non-domestic premisesBath and North East SomersetPersonal development, behaviour and welfare</t>
  </si>
  <si>
    <t>Childcare on non-domestic premisesBath and North East SomersetQuality of education</t>
  </si>
  <si>
    <t>Childcare on non-domestic premisesBath and North East SomersetQuality of teaching, learning and assessment</t>
  </si>
  <si>
    <t>Childcare on non-domestic premisesBath and North East SomersetRequirements of the compulsory part of the childcare register</t>
  </si>
  <si>
    <t>Childcare on non-domestic premisesBath and North East SomersetRequirements of the voluntary part of the childcare register</t>
  </si>
  <si>
    <t>Childcare on non-domestic premisesBedfordBehaviour and attitudes</t>
  </si>
  <si>
    <t>Childcare on non-domestic premisesBedfordEffectiveness of leadership and Management</t>
  </si>
  <si>
    <t>Childcare on non-domestic premisesBedfordOutcomes for children</t>
  </si>
  <si>
    <t>Childcare on non-domestic premisesBedfordOverall effectiveness: The quality and standards of the provision</t>
  </si>
  <si>
    <t>Childcare on non-domestic premisesBedfordPersonal development</t>
  </si>
  <si>
    <t>Childcare on non-domestic premisesBedfordPersonal development, behaviour and welfare</t>
  </si>
  <si>
    <t>Childcare on non-domestic premisesBedfordQuality of education</t>
  </si>
  <si>
    <t>Childcare on non-domestic premisesBedfordQuality of teaching, learning and assessment</t>
  </si>
  <si>
    <t>Childcare on non-domestic premisesBedfordRequirements of the compulsory part of the childcare register</t>
  </si>
  <si>
    <t>Childcare on non-domestic premisesBedfordRequirements of the voluntary part of the childcare register</t>
  </si>
  <si>
    <t>Childcare on non-domestic premisesBexleyBehaviour and attitudes</t>
  </si>
  <si>
    <t>Childcare on non-domestic premisesBexleyEffectiveness of leadership and Management</t>
  </si>
  <si>
    <t>Childcare on non-domestic premisesBexleyOutcomes for children</t>
  </si>
  <si>
    <t>Childcare on non-domestic premisesBexleyOverall effectiveness: The quality and standards of the provision</t>
  </si>
  <si>
    <t>Childcare on non-domestic premisesBexleyPersonal development</t>
  </si>
  <si>
    <t>Childcare on non-domestic premisesBexleyPersonal development, behaviour and welfare</t>
  </si>
  <si>
    <t>Childcare on non-domestic premisesBexleyQuality of education</t>
  </si>
  <si>
    <t>Childcare on non-domestic premisesBexleyQuality of teaching, learning and assessment</t>
  </si>
  <si>
    <t>Childcare on non-domestic premisesBexleyRequirements of the compulsory part of the childcare register</t>
  </si>
  <si>
    <t>Childcare on non-domestic premisesBexleyRequirements of the voluntary part of the childcare register</t>
  </si>
  <si>
    <t>Childcare on non-domestic premisesBirminghamBehaviour and attitudes</t>
  </si>
  <si>
    <t>Childcare on non-domestic premisesBirminghamEffectiveness of leadership and Management</t>
  </si>
  <si>
    <t>Childcare on non-domestic premisesBirminghamOutcomes for children</t>
  </si>
  <si>
    <t>Childcare on non-domestic premisesBirminghamOverall effectiveness: The quality and standards of the provision</t>
  </si>
  <si>
    <t>Childcare on non-domestic premisesBirminghamPersonal development</t>
  </si>
  <si>
    <t>Childcare on non-domestic premisesBirminghamPersonal development, behaviour and welfare</t>
  </si>
  <si>
    <t>Childcare on non-domestic premisesBirminghamQuality of education</t>
  </si>
  <si>
    <t>Childcare on non-domestic premisesBirminghamQuality of teaching, learning and assessment</t>
  </si>
  <si>
    <t>Childcare on non-domestic premisesBirminghamRequirements of the compulsory part of the childcare register</t>
  </si>
  <si>
    <t>Childcare on non-domestic premisesBirminghamRequirements of the voluntary part of the childcare register</t>
  </si>
  <si>
    <t>Childcare on non-domestic premisesBlackburn with DarwenBehaviour and attitudes</t>
  </si>
  <si>
    <t>Childcare on non-domestic premisesBlackburn with DarwenEffectiveness of leadership and Management</t>
  </si>
  <si>
    <t>Childcare on non-domestic premisesBlackburn with DarwenOutcomes for children</t>
  </si>
  <si>
    <t>Childcare on non-domestic premisesBlackburn with DarwenOverall effectiveness: The quality and standards of the provision</t>
  </si>
  <si>
    <t>Childcare on non-domestic premisesBlackburn with DarwenPersonal development</t>
  </si>
  <si>
    <t>Childcare on non-domestic premisesBlackburn with DarwenPersonal development, behaviour and welfare</t>
  </si>
  <si>
    <t>Childcare on non-domestic premisesBlackburn with DarwenQuality of education</t>
  </si>
  <si>
    <t>Childcare on non-domestic premisesBlackburn with DarwenQuality of teaching, learning and assessment</t>
  </si>
  <si>
    <t>Childcare on non-domestic premisesBlackburn with DarwenRequirements of the compulsory part of the childcare register</t>
  </si>
  <si>
    <t>Childcare on non-domestic premisesBlackburn with DarwenRequirements of the voluntary part of the childcare register</t>
  </si>
  <si>
    <t>Childcare on non-domestic premisesBlackpoolBehaviour and attitudes</t>
  </si>
  <si>
    <t>Childcare on non-domestic premisesBlackpoolEffectiveness of leadership and Management</t>
  </si>
  <si>
    <t>Childcare on non-domestic premisesBlackpoolOutcomes for children</t>
  </si>
  <si>
    <t>Childcare on non-domestic premisesBlackpoolOverall effectiveness: The quality and standards of the provision</t>
  </si>
  <si>
    <t>Childcare on non-domestic premisesBlackpoolPersonal development</t>
  </si>
  <si>
    <t>Childcare on non-domestic premisesBlackpoolPersonal development, behaviour and welfare</t>
  </si>
  <si>
    <t>Childcare on non-domestic premisesBlackpoolQuality of education</t>
  </si>
  <si>
    <t>Childcare on non-domestic premisesBlackpoolQuality of teaching, learning and assessment</t>
  </si>
  <si>
    <t>Childcare on non-domestic premisesBlackpoolRequirements of the compulsory part of the childcare register</t>
  </si>
  <si>
    <t>Childcare on non-domestic premisesBlackpoolRequirements of the voluntary part of the childcare register</t>
  </si>
  <si>
    <t>Childcare on non-domestic premisesBoltonBehaviour and attitudes</t>
  </si>
  <si>
    <t>Childcare on non-domestic premisesBoltonEffectiveness of leadership and Management</t>
  </si>
  <si>
    <t>Childcare on non-domestic premisesBoltonOutcomes for children</t>
  </si>
  <si>
    <t>Childcare on non-domestic premisesBoltonOverall effectiveness: The quality and standards of the provision</t>
  </si>
  <si>
    <t>Childcare on non-domestic premisesBoltonPersonal development</t>
  </si>
  <si>
    <t>Childcare on non-domestic premisesBoltonPersonal development, behaviour and welfare</t>
  </si>
  <si>
    <t>Childcare on non-domestic premisesBoltonQuality of education</t>
  </si>
  <si>
    <t>Childcare on non-domestic premisesBoltonQuality of teaching, learning and assessment</t>
  </si>
  <si>
    <t>Childcare on non-domestic premisesBoltonRequirements of the compulsory part of the childcare register</t>
  </si>
  <si>
    <t>Childcare on non-domestic premisesBoltonRequirements of the voluntary part of the childcare register</t>
  </si>
  <si>
    <t>Childcare on non-domestic premisesBournemouth, Christchurch &amp; PooleBehaviour and attitudes</t>
  </si>
  <si>
    <t>Childcare on non-domestic premisesBournemouth, Christchurch &amp; PooleEffectiveness of leadership and Management</t>
  </si>
  <si>
    <t>Childcare on non-domestic premisesBournemouth, Christchurch &amp; PooleOutcomes for children</t>
  </si>
  <si>
    <t>Childcare on non-domestic premisesBournemouth, Christchurch &amp; PooleOverall effectiveness: The quality and standards of the provision</t>
  </si>
  <si>
    <t>Childcare on non-domestic premisesBournemouth, Christchurch &amp; PoolePersonal development</t>
  </si>
  <si>
    <t>Childcare on non-domestic premisesBournemouth, Christchurch &amp; PoolePersonal development, behaviour and welfare</t>
  </si>
  <si>
    <t>Childcare on non-domestic premisesBournemouth, Christchurch &amp; PooleQuality of education</t>
  </si>
  <si>
    <t>Childcare on non-domestic premisesBournemouth, Christchurch &amp; PooleQuality of teaching, learning and assessment</t>
  </si>
  <si>
    <t>Childcare on non-domestic premisesBournemouth, Christchurch &amp; PooleRequirements of the compulsory part of the childcare register</t>
  </si>
  <si>
    <t>Childcare on non-domestic premisesBournemouth, Christchurch &amp; PooleRequirements of the voluntary part of the childcare register</t>
  </si>
  <si>
    <t>Childcare on non-domestic premisesBracknell ForestBehaviour and attitudes</t>
  </si>
  <si>
    <t>Childcare on non-domestic premisesBracknell ForestEffectiveness of leadership and Management</t>
  </si>
  <si>
    <t>Childcare on non-domestic premisesBracknell ForestOutcomes for children</t>
  </si>
  <si>
    <t>Childcare on non-domestic premisesBracknell ForestOverall effectiveness: The quality and standards of the provision</t>
  </si>
  <si>
    <t>Childcare on non-domestic premisesBracknell ForestPersonal development</t>
  </si>
  <si>
    <t>Childcare on non-domestic premisesBracknell ForestPersonal development, behaviour and welfare</t>
  </si>
  <si>
    <t>Childcare on non-domestic premisesBracknell ForestQuality of education</t>
  </si>
  <si>
    <t>Childcare on non-domestic premisesBracknell ForestQuality of teaching, learning and assessment</t>
  </si>
  <si>
    <t>Childcare on non-domestic premisesBracknell ForestRequirements of the compulsory part of the childcare register</t>
  </si>
  <si>
    <t>Childcare on non-domestic premisesBracknell ForestRequirements of the voluntary part of the childcare register</t>
  </si>
  <si>
    <t>Childcare on non-domestic premisesBradfordBehaviour and attitudes</t>
  </si>
  <si>
    <t>Childcare on non-domestic premisesBradfordEffectiveness of leadership and Management</t>
  </si>
  <si>
    <t>Childcare on non-domestic premisesBradfordOutcomes for children</t>
  </si>
  <si>
    <t>Childcare on non-domestic premisesBradfordOverall effectiveness: The quality and standards of the provision</t>
  </si>
  <si>
    <t>Childcare on non-domestic premisesBradfordPersonal development</t>
  </si>
  <si>
    <t>Childcare on non-domestic premisesBradfordPersonal development, behaviour and welfare</t>
  </si>
  <si>
    <t>Childcare on non-domestic premisesBradfordQuality of education</t>
  </si>
  <si>
    <t>Childcare on non-domestic premisesBradfordQuality of teaching, learning and assessment</t>
  </si>
  <si>
    <t>Childcare on non-domestic premisesBradfordRequirements of the compulsory part of the childcare register</t>
  </si>
  <si>
    <t>Childcare on non-domestic premisesBradfordRequirements of the voluntary part of the childcare register</t>
  </si>
  <si>
    <t>Childcare on non-domestic premisesBrentBehaviour and attitudes</t>
  </si>
  <si>
    <t>Childcare on non-domestic premisesBrentEffectiveness of leadership and Management</t>
  </si>
  <si>
    <t>Childcare on non-domestic premisesBrentOutcomes for children</t>
  </si>
  <si>
    <t>Childcare on non-domestic premisesBrentOverall effectiveness: The quality and standards of the provision</t>
  </si>
  <si>
    <t>Childcare on non-domestic premisesBrentPersonal development</t>
  </si>
  <si>
    <t>Childcare on non-domestic premisesBrentPersonal development, behaviour and welfare</t>
  </si>
  <si>
    <t>Childcare on non-domestic premisesBrentQuality of education</t>
  </si>
  <si>
    <t>Childcare on non-domestic premisesBrentQuality of teaching, learning and assessment</t>
  </si>
  <si>
    <t>Childcare on non-domestic premisesBrentRequirements of the compulsory part of the childcare register</t>
  </si>
  <si>
    <t>Childcare on non-domestic premisesBrentRequirements of the voluntary part of the childcare register</t>
  </si>
  <si>
    <t>Childcare on non-domestic premisesBrighton and HoveBehaviour and attitudes</t>
  </si>
  <si>
    <t>Childcare on non-domestic premisesBrighton and HoveEffectiveness of leadership and Management</t>
  </si>
  <si>
    <t>Childcare on non-domestic premisesBrighton and HoveOutcomes for children</t>
  </si>
  <si>
    <t>Childcare on non-domestic premisesBrighton and HoveOverall effectiveness: The quality and standards of the provision</t>
  </si>
  <si>
    <t>Childcare on non-domestic premisesBrighton and HovePersonal development</t>
  </si>
  <si>
    <t>Childcare on non-domestic premisesBrighton and HovePersonal development, behaviour and welfare</t>
  </si>
  <si>
    <t>Childcare on non-domestic premisesBrighton and HoveQuality of education</t>
  </si>
  <si>
    <t>Childcare on non-domestic premisesBrighton and HoveQuality of teaching, learning and assessment</t>
  </si>
  <si>
    <t>Childcare on non-domestic premisesBrighton and HoveRequirements of the compulsory part of the childcare register</t>
  </si>
  <si>
    <t>Childcare on non-domestic premisesBrighton and HoveRequirements of the voluntary part of the childcare register</t>
  </si>
  <si>
    <t>Childcare on non-domestic premisesBristolBehaviour and attitudes</t>
  </si>
  <si>
    <t>Childcare on non-domestic premisesBristolEffectiveness of leadership and Management</t>
  </si>
  <si>
    <t>Childcare on non-domestic premisesBristolOutcomes for children</t>
  </si>
  <si>
    <t>Childcare on non-domestic premisesBristolOverall effectiveness: The quality and standards of the provision</t>
  </si>
  <si>
    <t>Childcare on non-domestic premisesBristolPersonal development</t>
  </si>
  <si>
    <t>Childcare on non-domestic premisesBristolPersonal development, behaviour and welfare</t>
  </si>
  <si>
    <t>Childcare on non-domestic premisesBristolQuality of education</t>
  </si>
  <si>
    <t>Childcare on non-domestic premisesBristolQuality of teaching, learning and assessment</t>
  </si>
  <si>
    <t>Childcare on non-domestic premisesBristolRequirements of the compulsory part of the childcare register</t>
  </si>
  <si>
    <t>Childcare on non-domestic premisesBristolRequirements of the voluntary part of the childcare register</t>
  </si>
  <si>
    <t>Childcare on non-domestic premisesBromleyBehaviour and attitudes</t>
  </si>
  <si>
    <t>Childcare on non-domestic premisesBromleyEffectiveness of leadership and Management</t>
  </si>
  <si>
    <t>Childcare on non-domestic premisesBromleyOutcomes for children</t>
  </si>
  <si>
    <t>Childcare on non-domestic premisesBromleyOverall effectiveness: The quality and standards of the provision</t>
  </si>
  <si>
    <t>Childcare on non-domestic premisesBromleyPersonal development</t>
  </si>
  <si>
    <t>Childcare on non-domestic premisesBromleyPersonal development, behaviour and welfare</t>
  </si>
  <si>
    <t>Childcare on non-domestic premisesBromleyQuality of education</t>
  </si>
  <si>
    <t>Childcare on non-domestic premisesBromleyQuality of teaching, learning and assessment</t>
  </si>
  <si>
    <t>Childcare on non-domestic premisesBromleyRequirements of the compulsory part of the childcare register</t>
  </si>
  <si>
    <t>Childcare on non-domestic premisesBromleyRequirements of the voluntary part of the childcare register</t>
  </si>
  <si>
    <t>Childcare on non-domestic premisesBuckinghamshireBehaviour and attitudes</t>
  </si>
  <si>
    <t>Childcare on non-domestic premisesBuckinghamshireEffectiveness of leadership and Management</t>
  </si>
  <si>
    <t>Childcare on non-domestic premisesBuckinghamshireOutcomes for children</t>
  </si>
  <si>
    <t>Childcare on non-domestic premisesBuckinghamshireOverall effectiveness: The quality and standards of the provision</t>
  </si>
  <si>
    <t>Childcare on non-domestic premisesBuckinghamshirePersonal development</t>
  </si>
  <si>
    <t>Childcare on non-domestic premisesBuckinghamshirePersonal development, behaviour and welfare</t>
  </si>
  <si>
    <t>Childcare on non-domestic premisesBuckinghamshireQuality of education</t>
  </si>
  <si>
    <t>Childcare on non-domestic premisesBuckinghamshireQuality of teaching, learning and assessment</t>
  </si>
  <si>
    <t>Childcare on non-domestic premisesBuckinghamshireRequirements of the compulsory part of the childcare register</t>
  </si>
  <si>
    <t>Childcare on non-domestic premisesBuckinghamshireRequirements of the voluntary part of the childcare register</t>
  </si>
  <si>
    <t>Childcare on non-domestic premisesBuryBehaviour and attitudes</t>
  </si>
  <si>
    <t>Childcare on non-domestic premisesBuryEffectiveness of leadership and Management</t>
  </si>
  <si>
    <t>Childcare on non-domestic premisesBuryOutcomes for children</t>
  </si>
  <si>
    <t>Childcare on non-domestic premisesBuryOverall effectiveness: The quality and standards of the provision</t>
  </si>
  <si>
    <t>Childcare on non-domestic premisesBuryPersonal development</t>
  </si>
  <si>
    <t>Childcare on non-domestic premisesBuryPersonal development, behaviour and welfare</t>
  </si>
  <si>
    <t>Childcare on non-domestic premisesBuryQuality of education</t>
  </si>
  <si>
    <t>Childcare on non-domestic premisesBuryQuality of teaching, learning and assessment</t>
  </si>
  <si>
    <t>Childcare on non-domestic premisesBuryRequirements of the compulsory part of the childcare register</t>
  </si>
  <si>
    <t>Childcare on non-domestic premisesBuryRequirements of the voluntary part of the childcare register</t>
  </si>
  <si>
    <t>Childcare on non-domestic premisesCalderdaleBehaviour and attitudes</t>
  </si>
  <si>
    <t>Childcare on non-domestic premisesCalderdaleEffectiveness of leadership and Management</t>
  </si>
  <si>
    <t>Childcare on non-domestic premisesCalderdaleOutcomes for children</t>
  </si>
  <si>
    <t>Childcare on non-domestic premisesCalderdaleOverall effectiveness: The quality and standards of the provision</t>
  </si>
  <si>
    <t>Childcare on non-domestic premisesCalderdalePersonal development</t>
  </si>
  <si>
    <t>Childcare on non-domestic premisesCalderdalePersonal development, behaviour and welfare</t>
  </si>
  <si>
    <t>Childcare on non-domestic premisesCalderdaleQuality of education</t>
  </si>
  <si>
    <t>Childcare on non-domestic premisesCalderdaleQuality of teaching, learning and assessment</t>
  </si>
  <si>
    <t>Childcare on non-domestic premisesCalderdaleRequirements of the compulsory part of the childcare register</t>
  </si>
  <si>
    <t>Childcare on non-domestic premisesCalderdaleRequirements of the voluntary part of the childcare register</t>
  </si>
  <si>
    <t>Childcare on non-domestic premisesCambridgeshireBehaviour and attitudes</t>
  </si>
  <si>
    <t>Childcare on non-domestic premisesCambridgeshireEffectiveness of leadership and Management</t>
  </si>
  <si>
    <t>Childcare on non-domestic premisesCambridgeshireOutcomes for children</t>
  </si>
  <si>
    <t>Childcare on non-domestic premisesCambridgeshireOverall effectiveness: The quality and standards of the provision</t>
  </si>
  <si>
    <t>Childcare on non-domestic premisesCambridgeshirePersonal development</t>
  </si>
  <si>
    <t>Childcare on non-domestic premisesCambridgeshirePersonal development, behaviour and welfare</t>
  </si>
  <si>
    <t>Childcare on non-domestic premisesCambridgeshireQuality of education</t>
  </si>
  <si>
    <t>Childcare on non-domestic premisesCambridgeshireQuality of teaching, learning and assessment</t>
  </si>
  <si>
    <t>Childcare on non-domestic premisesCambridgeshireRequirements of the compulsory part of the childcare register</t>
  </si>
  <si>
    <t>Childcare on non-domestic premisesCambridgeshireRequirements of the voluntary part of the childcare register</t>
  </si>
  <si>
    <t>Childcare on non-domestic premisesCamdenBehaviour and attitudes</t>
  </si>
  <si>
    <t>Childcare on non-domestic premisesCamdenEffectiveness of leadership and Management</t>
  </si>
  <si>
    <t>Childcare on non-domestic premisesCamdenOutcomes for children</t>
  </si>
  <si>
    <t>Childcare on non-domestic premisesCamdenOverall effectiveness: The quality and standards of the provision</t>
  </si>
  <si>
    <t>Childcare on non-domestic premisesCamdenPersonal development</t>
  </si>
  <si>
    <t>Childcare on non-domestic premisesCamdenPersonal development, behaviour and welfare</t>
  </si>
  <si>
    <t>Childcare on non-domestic premisesCamdenQuality of education</t>
  </si>
  <si>
    <t>Childcare on non-domestic premisesCamdenQuality of teaching, learning and assessment</t>
  </si>
  <si>
    <t>Childcare on non-domestic premisesCamdenRequirements of the compulsory part of the childcare register</t>
  </si>
  <si>
    <t>Childcare on non-domestic premisesCamdenRequirements of the voluntary part of the childcare register</t>
  </si>
  <si>
    <t>Childcare on non-domestic premisesCentral BedfordshireBehaviour and attitudes</t>
  </si>
  <si>
    <t>Childcare on non-domestic premisesCentral BedfordshireEffectiveness of leadership and Management</t>
  </si>
  <si>
    <t>Childcare on non-domestic premisesCentral BedfordshireOutcomes for children</t>
  </si>
  <si>
    <t>Childcare on non-domestic premisesCentral BedfordshireOverall effectiveness: The quality and standards of the provision</t>
  </si>
  <si>
    <t>Childcare on non-domestic premisesCentral BedfordshirePersonal development</t>
  </si>
  <si>
    <t>Childcare on non-domestic premisesCentral BedfordshirePersonal development, behaviour and welfare</t>
  </si>
  <si>
    <t>Childcare on non-domestic premisesCentral BedfordshireQuality of education</t>
  </si>
  <si>
    <t>Childcare on non-domestic premisesCentral BedfordshireQuality of teaching, learning and assessment</t>
  </si>
  <si>
    <t>Childcare on non-domestic premisesCentral BedfordshireRequirements of the compulsory part of the childcare register</t>
  </si>
  <si>
    <t>Childcare on non-domestic premisesCentral BedfordshireRequirements of the voluntary part of the childcare register</t>
  </si>
  <si>
    <t>Childcare on non-domestic premisesCheshire EastBehaviour and attitudes</t>
  </si>
  <si>
    <t>Childcare on non-domestic premisesCheshire EastEffectiveness of leadership and Management</t>
  </si>
  <si>
    <t>Childcare on non-domestic premisesCheshire EastOutcomes for children</t>
  </si>
  <si>
    <t>Childcare on non-domestic premisesCheshire EastOverall effectiveness: The quality and standards of the provision</t>
  </si>
  <si>
    <t>Childcare on non-domestic premisesCheshire EastPersonal development</t>
  </si>
  <si>
    <t>Childcare on non-domestic premisesCheshire EastPersonal development, behaviour and welfare</t>
  </si>
  <si>
    <t>Childcare on non-domestic premisesCheshire EastQuality of education</t>
  </si>
  <si>
    <t>Childcare on non-domestic premisesCheshire EastQuality of teaching, learning and assessment</t>
  </si>
  <si>
    <t>Childcare on non-domestic premisesCheshire EastRequirements of the compulsory part of the childcare register</t>
  </si>
  <si>
    <t>Childcare on non-domestic premisesCheshire EastRequirements of the voluntary part of the childcare register</t>
  </si>
  <si>
    <t>Childcare on non-domestic premisesCheshire West and ChesterBehaviour and attitudes</t>
  </si>
  <si>
    <t>Childcare on non-domestic premisesCheshire West and ChesterEffectiveness of leadership and Management</t>
  </si>
  <si>
    <t>Childcare on non-domestic premisesCheshire West and ChesterOutcomes for children</t>
  </si>
  <si>
    <t>Childcare on non-domestic premisesCheshire West and ChesterOverall effectiveness: The quality and standards of the provision</t>
  </si>
  <si>
    <t>Childcare on non-domestic premisesCheshire West and ChesterPersonal development</t>
  </si>
  <si>
    <t>Childcare on non-domestic premisesCheshire West and ChesterPersonal development, behaviour and welfare</t>
  </si>
  <si>
    <t>Childcare on non-domestic premisesCheshire West and ChesterQuality of education</t>
  </si>
  <si>
    <t>Childcare on non-domestic premisesCheshire West and ChesterQuality of teaching, learning and assessment</t>
  </si>
  <si>
    <t>Childcare on non-domestic premisesCheshire West and ChesterRequirements of the compulsory part of the childcare register</t>
  </si>
  <si>
    <t>Childcare on non-domestic premisesCheshire West and ChesterRequirements of the voluntary part of the childcare register</t>
  </si>
  <si>
    <t>Childcare on non-domestic premisesCity of LondonBehaviour and attitudes</t>
  </si>
  <si>
    <t>Childcare on non-domestic premisesCity of LondonEffectiveness of leadership and Management</t>
  </si>
  <si>
    <t>Childcare on non-domestic premisesCity of LondonOutcomes for children</t>
  </si>
  <si>
    <t>Childcare on non-domestic premisesCity of LondonOverall effectiveness: The quality and standards of the provision</t>
  </si>
  <si>
    <t>Childcare on non-domestic premisesCity of LondonPersonal development</t>
  </si>
  <si>
    <t>Childcare on non-domestic premisesCity of LondonPersonal development, behaviour and welfare</t>
  </si>
  <si>
    <t>Childcare on non-domestic premisesCity of LondonQuality of education</t>
  </si>
  <si>
    <t>Childcare on non-domestic premisesCity of LondonQuality of teaching, learning and assessment</t>
  </si>
  <si>
    <t>Childcare on non-domestic premisesCity of LondonRequirements of the compulsory part of the childcare register</t>
  </si>
  <si>
    <t>Childcare on non-domestic premisesCity of LondonRequirements of the voluntary part of the childcare register</t>
  </si>
  <si>
    <t>Childcare on non-domestic premisesCornwallBehaviour and attitudes</t>
  </si>
  <si>
    <t>Childcare on non-domestic premisesCornwallEffectiveness of leadership and Management</t>
  </si>
  <si>
    <t>Childcare on non-domestic premisesCornwallOutcomes for children</t>
  </si>
  <si>
    <t>Childcare on non-domestic premisesCornwallOverall effectiveness: The quality and standards of the provision</t>
  </si>
  <si>
    <t>Childcare on non-domestic premisesCornwallPersonal development</t>
  </si>
  <si>
    <t>Childcare on non-domestic premisesCornwallPersonal development, behaviour and welfare</t>
  </si>
  <si>
    <t>Childcare on non-domestic premisesCornwallQuality of education</t>
  </si>
  <si>
    <t>Childcare on non-domestic premisesCornwallQuality of teaching, learning and assessment</t>
  </si>
  <si>
    <t>Childcare on non-domestic premisesCornwallRequirements of the compulsory part of the childcare register</t>
  </si>
  <si>
    <t>Childcare on non-domestic premisesCornwallRequirements of the voluntary part of the childcare register</t>
  </si>
  <si>
    <t>Childcare on non-domestic premisesCoventryBehaviour and attitudes</t>
  </si>
  <si>
    <t>Childcare on non-domestic premisesCoventryEffectiveness of leadership and Management</t>
  </si>
  <si>
    <t>Childcare on non-domestic premisesCoventryOutcomes for children</t>
  </si>
  <si>
    <t>Childcare on non-domestic premisesCoventryOverall effectiveness: The quality and standards of the provision</t>
  </si>
  <si>
    <t>Childcare on non-domestic premisesCoventryPersonal development</t>
  </si>
  <si>
    <t>Childcare on non-domestic premisesCoventryPersonal development, behaviour and welfare</t>
  </si>
  <si>
    <t>Childcare on non-domestic premisesCoventryQuality of education</t>
  </si>
  <si>
    <t>Childcare on non-domestic premisesCoventryQuality of teaching, learning and assessment</t>
  </si>
  <si>
    <t>Childcare on non-domestic premisesCoventryRequirements of the compulsory part of the childcare register</t>
  </si>
  <si>
    <t>Childcare on non-domestic premisesCoventryRequirements of the voluntary part of the childcare register</t>
  </si>
  <si>
    <t>Childcare on non-domestic premisesCroydonBehaviour and attitudes</t>
  </si>
  <si>
    <t>Childcare on non-domestic premisesCroydonEffectiveness of leadership and Management</t>
  </si>
  <si>
    <t>Childcare on non-domestic premisesCroydonOutcomes for children</t>
  </si>
  <si>
    <t>Childcare on non-domestic premisesCroydonOverall effectiveness: The quality and standards of the provision</t>
  </si>
  <si>
    <t>Childcare on non-domestic premisesCroydonPersonal development</t>
  </si>
  <si>
    <t>Childcare on non-domestic premisesCroydonPersonal development, behaviour and welfare</t>
  </si>
  <si>
    <t>Childcare on non-domestic premisesCroydonQuality of education</t>
  </si>
  <si>
    <t>Childcare on non-domestic premisesCroydonQuality of teaching, learning and assessment</t>
  </si>
  <si>
    <t>Childcare on non-domestic premisesCroydonRequirements of the compulsory part of the childcare register</t>
  </si>
  <si>
    <t>Childcare on non-domestic premisesCroydonRequirements of the voluntary part of the childcare register</t>
  </si>
  <si>
    <t>Childcare on non-domestic premisesCumberlandBehaviour and attitudes</t>
  </si>
  <si>
    <t>Childcare on non-domestic premisesCumberlandEffectiveness of leadership and Management</t>
  </si>
  <si>
    <t>Childcare on non-domestic premisesCumberlandOutcomes for children</t>
  </si>
  <si>
    <t>Childcare on non-domestic premisesCumberlandOverall effectiveness: The quality and standards of the provision</t>
  </si>
  <si>
    <t>Childcare on non-domestic premisesCumberlandPersonal development</t>
  </si>
  <si>
    <t>Childcare on non-domestic premisesCumberlandPersonal development, behaviour and welfare</t>
  </si>
  <si>
    <t>Childcare on non-domestic premisesCumberlandQuality of education</t>
  </si>
  <si>
    <t>Childcare on non-domestic premisesCumberlandQuality of teaching, learning and assessment</t>
  </si>
  <si>
    <t>Childcare on non-domestic premisesCumberlandRequirements of the compulsory part of the childcare register</t>
  </si>
  <si>
    <t>Childcare on non-domestic premisesCumberlandRequirements of the voluntary part of the childcare register</t>
  </si>
  <si>
    <t>Childcare on non-domestic premisesDarlingtonBehaviour and attitudes</t>
  </si>
  <si>
    <t>Childcare on non-domestic premisesDarlingtonEffectiveness of leadership and Management</t>
  </si>
  <si>
    <t>Childcare on non-domestic premisesDarlingtonOutcomes for children</t>
  </si>
  <si>
    <t>Childcare on non-domestic premisesDarlingtonOverall effectiveness: The quality and standards of the provision</t>
  </si>
  <si>
    <t>Childcare on non-domestic premisesDarlingtonPersonal development</t>
  </si>
  <si>
    <t>Childcare on non-domestic premisesDarlingtonPersonal development, behaviour and welfare</t>
  </si>
  <si>
    <t>Childcare on non-domestic premisesDarlingtonQuality of education</t>
  </si>
  <si>
    <t>Childcare on non-domestic premisesDarlingtonQuality of teaching, learning and assessment</t>
  </si>
  <si>
    <t>Childcare on non-domestic premisesDarlingtonRequirements of the compulsory part of the childcare register</t>
  </si>
  <si>
    <t>Childcare on non-domestic premisesDarlingtonRequirements of the voluntary part of the childcare register</t>
  </si>
  <si>
    <t>Childcare on non-domestic premisesDerbyBehaviour and attitudes</t>
  </si>
  <si>
    <t>Childcare on non-domestic premisesDerbyEffectiveness of leadership and Management</t>
  </si>
  <si>
    <t>Childcare on non-domestic premisesDerbyOutcomes for children</t>
  </si>
  <si>
    <t>Childcare on non-domestic premisesDerbyOverall effectiveness: The quality and standards of the provision</t>
  </si>
  <si>
    <t>Childcare on non-domestic premisesDerbyPersonal development</t>
  </si>
  <si>
    <t>Childcare on non-domestic premisesDerbyPersonal development, behaviour and welfare</t>
  </si>
  <si>
    <t>Childcare on non-domestic premisesDerbyQuality of education</t>
  </si>
  <si>
    <t>Childcare on non-domestic premisesDerbyQuality of teaching, learning and assessment</t>
  </si>
  <si>
    <t>Childcare on non-domestic premisesDerbyRequirements of the compulsory part of the childcare register</t>
  </si>
  <si>
    <t>Childcare on non-domestic premisesDerbyRequirements of the voluntary part of the childcare register</t>
  </si>
  <si>
    <t>Childcare on non-domestic premisesDerbyshireBehaviour and attitudes</t>
  </si>
  <si>
    <t>Childcare on non-domestic premisesDerbyshireEffectiveness of leadership and Management</t>
  </si>
  <si>
    <t>Childcare on non-domestic premisesDerbyshireOutcomes for children</t>
  </si>
  <si>
    <t>Childcare on non-domestic premisesDerbyshireOverall effectiveness: The quality and standards of the provision</t>
  </si>
  <si>
    <t>Childcare on non-domestic premisesDerbyshirePersonal development</t>
  </si>
  <si>
    <t>Childcare on non-domestic premisesDerbyshirePersonal development, behaviour and welfare</t>
  </si>
  <si>
    <t>Childcare on non-domestic premisesDerbyshireQuality of education</t>
  </si>
  <si>
    <t>Childcare on non-domestic premisesDerbyshireQuality of teaching, learning and assessment</t>
  </si>
  <si>
    <t>Childcare on non-domestic premisesDerbyshireRequirements of the compulsory part of the childcare register</t>
  </si>
  <si>
    <t>Childcare on non-domestic premisesDerbyshireRequirements of the voluntary part of the childcare register</t>
  </si>
  <si>
    <t>Childcare on non-domestic premisesDevonBehaviour and attitudes</t>
  </si>
  <si>
    <t>Childcare on non-domestic premisesDevonEffectiveness of leadership and Management</t>
  </si>
  <si>
    <t>Childcare on non-domestic premisesDevonOutcomes for children</t>
  </si>
  <si>
    <t>Childcare on non-domestic premisesDevonOverall effectiveness: The quality and standards of the provision</t>
  </si>
  <si>
    <t>Childcare on non-domestic premisesDevonPersonal development</t>
  </si>
  <si>
    <t>Childcare on non-domestic premisesDevonPersonal development, behaviour and welfare</t>
  </si>
  <si>
    <t>Childcare on non-domestic premisesDevonQuality of education</t>
  </si>
  <si>
    <t>Childcare on non-domestic premisesDevonQuality of teaching, learning and assessment</t>
  </si>
  <si>
    <t>Childcare on non-domestic premisesDevonRequirements of the compulsory part of the childcare register</t>
  </si>
  <si>
    <t>Childcare on non-domestic premisesDevonRequirements of the voluntary part of the childcare register</t>
  </si>
  <si>
    <t>Childcare on non-domestic premisesDoncasterBehaviour and attitudes</t>
  </si>
  <si>
    <t>Childcare on non-domestic premisesDoncasterEffectiveness of leadership and Management</t>
  </si>
  <si>
    <t>Childcare on non-domestic premisesDoncasterOutcomes for children</t>
  </si>
  <si>
    <t>Childcare on non-domestic premisesDoncasterOverall effectiveness: The quality and standards of the provision</t>
  </si>
  <si>
    <t>Childcare on non-domestic premisesDoncasterPersonal development</t>
  </si>
  <si>
    <t>Childcare on non-domestic premisesDoncasterPersonal development, behaviour and welfare</t>
  </si>
  <si>
    <t>Childcare on non-domestic premisesDoncasterQuality of education</t>
  </si>
  <si>
    <t>Childcare on non-domestic premisesDoncasterQuality of teaching, learning and assessment</t>
  </si>
  <si>
    <t>Childcare on non-domestic premisesDoncasterRequirements of the compulsory part of the childcare register</t>
  </si>
  <si>
    <t>Childcare on non-domestic premisesDoncasterRequirements of the voluntary part of the childcare register</t>
  </si>
  <si>
    <t>Childcare on non-domestic premisesDorsetBehaviour and attitudes</t>
  </si>
  <si>
    <t>Childcare on non-domestic premisesDorsetEffectiveness of leadership and Management</t>
  </si>
  <si>
    <t>Childcare on non-domestic premisesDorsetOutcomes for children</t>
  </si>
  <si>
    <t>Childcare on non-domestic premisesDorsetOverall effectiveness: The quality and standards of the provision</t>
  </si>
  <si>
    <t>Childcare on non-domestic premisesDorsetPersonal development</t>
  </si>
  <si>
    <t>Childcare on non-domestic premisesDorsetPersonal development, behaviour and welfare</t>
  </si>
  <si>
    <t>Childcare on non-domestic premisesDorsetQuality of education</t>
  </si>
  <si>
    <t>Childcare on non-domestic premisesDorsetQuality of teaching, learning and assessment</t>
  </si>
  <si>
    <t>Childcare on non-domestic premisesDorsetRequirements of the compulsory part of the childcare register</t>
  </si>
  <si>
    <t>Childcare on non-domestic premisesDorsetRequirements of the voluntary part of the childcare register</t>
  </si>
  <si>
    <t>Childcare on non-domestic premisesDudleyBehaviour and attitudes</t>
  </si>
  <si>
    <t>Childcare on non-domestic premisesDudleyEffectiveness of leadership and Management</t>
  </si>
  <si>
    <t>Childcare on non-domestic premisesDudleyOutcomes for children</t>
  </si>
  <si>
    <t>Childcare on non-domestic premisesDudleyOverall effectiveness: The quality and standards of the provision</t>
  </si>
  <si>
    <t>Childcare on non-domestic premisesDudleyPersonal development</t>
  </si>
  <si>
    <t>Childcare on non-domestic premisesDudleyPersonal development, behaviour and welfare</t>
  </si>
  <si>
    <t>Childcare on non-domestic premisesDudleyQuality of education</t>
  </si>
  <si>
    <t>Childcare on non-domestic premisesDudleyQuality of teaching, learning and assessment</t>
  </si>
  <si>
    <t>Childcare on non-domestic premisesDudleyRequirements of the compulsory part of the childcare register</t>
  </si>
  <si>
    <t>Childcare on non-domestic premisesDudleyRequirements of the voluntary part of the childcare register</t>
  </si>
  <si>
    <t>Childcare on non-domestic premisesDurhamBehaviour and attitudes</t>
  </si>
  <si>
    <t>Childcare on non-domestic premisesDurhamEffectiveness of leadership and Management</t>
  </si>
  <si>
    <t>Childcare on non-domestic premisesDurhamOutcomes for children</t>
  </si>
  <si>
    <t>Childcare on non-domestic premisesDurhamOverall effectiveness: The quality and standards of the provision</t>
  </si>
  <si>
    <t>Childcare on non-domestic premisesDurhamPersonal development</t>
  </si>
  <si>
    <t>Childcare on non-domestic premisesDurhamPersonal development, behaviour and welfare</t>
  </si>
  <si>
    <t>Childcare on non-domestic premisesDurhamQuality of education</t>
  </si>
  <si>
    <t>Childcare on non-domestic premisesDurhamQuality of teaching, learning and assessment</t>
  </si>
  <si>
    <t>Childcare on non-domestic premisesDurhamRequirements of the compulsory part of the childcare register</t>
  </si>
  <si>
    <t>Childcare on non-domestic premisesDurhamRequirements of the voluntary part of the childcare register</t>
  </si>
  <si>
    <t>Childcare on non-domestic premisesEalingBehaviour and attitudes</t>
  </si>
  <si>
    <t>Childcare on non-domestic premisesEalingEffectiveness of leadership and Management</t>
  </si>
  <si>
    <t>Childcare on non-domestic premisesEalingOutcomes for children</t>
  </si>
  <si>
    <t>Childcare on non-domestic premisesEalingOverall effectiveness: The quality and standards of the provision</t>
  </si>
  <si>
    <t>Childcare on non-domestic premisesEalingPersonal development</t>
  </si>
  <si>
    <t>Childcare on non-domestic premisesEalingPersonal development, behaviour and welfare</t>
  </si>
  <si>
    <t>Childcare on non-domestic premisesEalingQuality of education</t>
  </si>
  <si>
    <t>Childcare on non-domestic premisesEalingQuality of teaching, learning and assessment</t>
  </si>
  <si>
    <t>Childcare on non-domestic premisesEalingRequirements of the compulsory part of the childcare register</t>
  </si>
  <si>
    <t>Childcare on non-domestic premisesEalingRequirements of the voluntary part of the childcare register</t>
  </si>
  <si>
    <t>Childcare on non-domestic premisesEast Riding of YorkshireBehaviour and attitudes</t>
  </si>
  <si>
    <t>Childcare on non-domestic premisesEast Riding of YorkshireEffectiveness of leadership and Management</t>
  </si>
  <si>
    <t>Childcare on non-domestic premisesEast Riding of YorkshireOutcomes for children</t>
  </si>
  <si>
    <t>Childcare on non-domestic premisesEast Riding of YorkshireOverall effectiveness: The quality and standards of the provision</t>
  </si>
  <si>
    <t>Childcare on non-domestic premisesEast Riding of YorkshirePersonal development</t>
  </si>
  <si>
    <t>Childcare on non-domestic premisesEast Riding of YorkshirePersonal development, behaviour and welfare</t>
  </si>
  <si>
    <t>Childcare on non-domestic premisesEast Riding of YorkshireQuality of education</t>
  </si>
  <si>
    <t>Childcare on non-domestic premisesEast Riding of YorkshireQuality of teaching, learning and assessment</t>
  </si>
  <si>
    <t>Childcare on non-domestic premisesEast Riding of YorkshireRequirements of the compulsory part of the childcare register</t>
  </si>
  <si>
    <t>Childcare on non-domestic premisesEast Riding of YorkshireRequirements of the voluntary part of the childcare register</t>
  </si>
  <si>
    <t>Childcare on non-domestic premisesEast SussexBehaviour and attitudes</t>
  </si>
  <si>
    <t>Childcare on non-domestic premisesEast SussexEffectiveness of leadership and Management</t>
  </si>
  <si>
    <t>Childcare on non-domestic premisesEast SussexOutcomes for children</t>
  </si>
  <si>
    <t>Childcare on non-domestic premisesEast SussexOverall effectiveness: The quality and standards of the provision</t>
  </si>
  <si>
    <t>Childcare on non-domestic premisesEast SussexPersonal development</t>
  </si>
  <si>
    <t>Childcare on non-domestic premisesEast SussexPersonal development, behaviour and welfare</t>
  </si>
  <si>
    <t>Childcare on non-domestic premisesEast SussexQuality of education</t>
  </si>
  <si>
    <t>Childcare on non-domestic premisesEast SussexQuality of teaching, learning and assessment</t>
  </si>
  <si>
    <t>Childcare on non-domestic premisesEast SussexRequirements of the compulsory part of the childcare register</t>
  </si>
  <si>
    <t>Childcare on non-domestic premisesEast SussexRequirements of the voluntary part of the childcare register</t>
  </si>
  <si>
    <t>Childcare on non-domestic premisesEnfieldBehaviour and attitudes</t>
  </si>
  <si>
    <t>Childcare on non-domestic premisesEnfieldEffectiveness of leadership and Management</t>
  </si>
  <si>
    <t>Childcare on non-domestic premisesEnfieldOutcomes for children</t>
  </si>
  <si>
    <t>Childcare on non-domestic premisesEnfieldOverall effectiveness: The quality and standards of the provision</t>
  </si>
  <si>
    <t>Childcare on non-domestic premisesEnfieldPersonal development</t>
  </si>
  <si>
    <t>Childcare on non-domestic premisesEnfieldPersonal development, behaviour and welfare</t>
  </si>
  <si>
    <t>Childcare on non-domestic premisesEnfieldQuality of education</t>
  </si>
  <si>
    <t>Childcare on non-domestic premisesEnfieldQuality of teaching, learning and assessment</t>
  </si>
  <si>
    <t>Childcare on non-domestic premisesEnfieldRequirements of the compulsory part of the childcare register</t>
  </si>
  <si>
    <t>Childcare on non-domestic premisesEnfieldRequirements of the voluntary part of the childcare register</t>
  </si>
  <si>
    <t>Childcare on non-domestic premisesEssexBehaviour and attitudes</t>
  </si>
  <si>
    <t>Childcare on non-domestic premisesEssexEffectiveness of leadership and Management</t>
  </si>
  <si>
    <t>Childcare on non-domestic premisesEssexOutcomes for children</t>
  </si>
  <si>
    <t>Childcare on non-domestic premisesEssexOverall effectiveness: The quality and standards of the provision</t>
  </si>
  <si>
    <t>Childcare on non-domestic premisesEssexPersonal development</t>
  </si>
  <si>
    <t>Childcare on non-domestic premisesEssexPersonal development, behaviour and welfare</t>
  </si>
  <si>
    <t>Childcare on non-domestic premisesEssexQuality of education</t>
  </si>
  <si>
    <t>Childcare on non-domestic premisesEssexQuality of teaching, learning and assessment</t>
  </si>
  <si>
    <t>Childcare on non-domestic premisesEssexRequirements of the compulsory part of the childcare register</t>
  </si>
  <si>
    <t>Childcare on non-domestic premisesEssexRequirements of the voluntary part of the childcare register</t>
  </si>
  <si>
    <t>Childcare on non-domestic premisesGatesheadBehaviour and attitudes</t>
  </si>
  <si>
    <t>Childcare on non-domestic premisesGatesheadEffectiveness of leadership and Management</t>
  </si>
  <si>
    <t>Childcare on non-domestic premisesGatesheadOutcomes for children</t>
  </si>
  <si>
    <t>Childcare on non-domestic premisesGatesheadOverall effectiveness: The quality and standards of the provision</t>
  </si>
  <si>
    <t>Childcare on non-domestic premisesGatesheadPersonal development</t>
  </si>
  <si>
    <t>Childcare on non-domestic premisesGatesheadPersonal development, behaviour and welfare</t>
  </si>
  <si>
    <t>Childcare on non-domestic premisesGatesheadQuality of education</t>
  </si>
  <si>
    <t>Childcare on non-domestic premisesGatesheadQuality of teaching, learning and assessment</t>
  </si>
  <si>
    <t>Childcare on non-domestic premisesGatesheadRequirements of the compulsory part of the childcare register</t>
  </si>
  <si>
    <t>Childcare on non-domestic premisesGatesheadRequirements of the voluntary part of the childcare register</t>
  </si>
  <si>
    <t>Childcare on non-domestic premisesGloucestershireBehaviour and attitudes</t>
  </si>
  <si>
    <t>Childcare on non-domestic premisesGloucestershireEffectiveness of leadership and Management</t>
  </si>
  <si>
    <t>Childcare on non-domestic premisesGloucestershireOutcomes for children</t>
  </si>
  <si>
    <t>Childcare on non-domestic premisesGloucestershireOverall effectiveness: The quality and standards of the provision</t>
  </si>
  <si>
    <t>Childcare on non-domestic premisesGloucestershirePersonal development</t>
  </si>
  <si>
    <t>Childcare on non-domestic premisesGloucestershirePersonal development, behaviour and welfare</t>
  </si>
  <si>
    <t>Childcare on non-domestic premisesGloucestershireQuality of education</t>
  </si>
  <si>
    <t>Childcare on non-domestic premisesGloucestershireQuality of teaching, learning and assessment</t>
  </si>
  <si>
    <t>Childcare on non-domestic premisesGloucestershireRequirements of the compulsory part of the childcare register</t>
  </si>
  <si>
    <t>Childcare on non-domestic premisesGloucestershireRequirements of the voluntary part of the childcare register</t>
  </si>
  <si>
    <t>Childcare on non-domestic premisesGreenwichBehaviour and attitudes</t>
  </si>
  <si>
    <t>Childcare on non-domestic premisesGreenwichEffectiveness of leadership and Management</t>
  </si>
  <si>
    <t>Childcare on non-domestic premisesGreenwichOutcomes for children</t>
  </si>
  <si>
    <t>Childcare on non-domestic premisesGreenwichOverall effectiveness: The quality and standards of the provision</t>
  </si>
  <si>
    <t>Childcare on non-domestic premisesGreenwichPersonal development</t>
  </si>
  <si>
    <t>Childcare on non-domestic premisesGreenwichPersonal development, behaviour and welfare</t>
  </si>
  <si>
    <t>Childcare on non-domestic premisesGreenwichQuality of education</t>
  </si>
  <si>
    <t>Childcare on non-domestic premisesGreenwichQuality of teaching, learning and assessment</t>
  </si>
  <si>
    <t>Childcare on non-domestic premisesGreenwichRequirements of the compulsory part of the childcare register</t>
  </si>
  <si>
    <t>Childcare on non-domestic premisesGreenwichRequirements of the voluntary part of the childcare register</t>
  </si>
  <si>
    <t>Childcare on non-domestic premisesHackneyBehaviour and attitudes</t>
  </si>
  <si>
    <t>Childcare on non-domestic premisesHackneyEffectiveness of leadership and Management</t>
  </si>
  <si>
    <t>Childcare on non-domestic premisesHackneyOutcomes for children</t>
  </si>
  <si>
    <t>Childcare on non-domestic premisesHackneyOverall effectiveness: The quality and standards of the provision</t>
  </si>
  <si>
    <t>Childcare on non-domestic premisesHackneyPersonal development</t>
  </si>
  <si>
    <t>Childcare on non-domestic premisesHackneyPersonal development, behaviour and welfare</t>
  </si>
  <si>
    <t>Childcare on non-domestic premisesHackneyQuality of education</t>
  </si>
  <si>
    <t>Childcare on non-domestic premisesHackneyQuality of teaching, learning and assessment</t>
  </si>
  <si>
    <t>Childcare on non-domestic premisesHackneyRequirements of the compulsory part of the childcare register</t>
  </si>
  <si>
    <t>Childcare on non-domestic premisesHackneyRequirements of the voluntary part of the childcare register</t>
  </si>
  <si>
    <t>Childcare on non-domestic premisesHaltonBehaviour and attitudes</t>
  </si>
  <si>
    <t>Childcare on non-domestic premisesHaltonEffectiveness of leadership and Management</t>
  </si>
  <si>
    <t>Childcare on non-domestic premisesHaltonOutcomes for children</t>
  </si>
  <si>
    <t>Childcare on non-domestic premisesHaltonOverall effectiveness: The quality and standards of the provision</t>
  </si>
  <si>
    <t>Childcare on non-domestic premisesHaltonPersonal development</t>
  </si>
  <si>
    <t>Childcare on non-domestic premisesHaltonPersonal development, behaviour and welfare</t>
  </si>
  <si>
    <t>Childcare on non-domestic premisesHaltonQuality of education</t>
  </si>
  <si>
    <t>Childcare on non-domestic premisesHaltonQuality of teaching, learning and assessment</t>
  </si>
  <si>
    <t>Childcare on non-domestic premisesHaltonRequirements of the compulsory part of the childcare register</t>
  </si>
  <si>
    <t>Childcare on non-domestic premisesHaltonRequirements of the voluntary part of the childcare register</t>
  </si>
  <si>
    <t>Childcare on non-domestic premisesHammersmith and FulhamBehaviour and attitudes</t>
  </si>
  <si>
    <t>Childcare on non-domestic premisesHammersmith and FulhamEffectiveness of leadership and Management</t>
  </si>
  <si>
    <t>Childcare on non-domestic premisesHammersmith and FulhamOutcomes for children</t>
  </si>
  <si>
    <t>Childcare on non-domestic premisesHammersmith and FulhamOverall effectiveness: The quality and standards of the provision</t>
  </si>
  <si>
    <t>Childcare on non-domestic premisesHammersmith and FulhamPersonal development</t>
  </si>
  <si>
    <t>Childcare on non-domestic premisesHammersmith and FulhamPersonal development, behaviour and welfare</t>
  </si>
  <si>
    <t>Childcare on non-domestic premisesHammersmith and FulhamQuality of education</t>
  </si>
  <si>
    <t>Childcare on non-domestic premisesHammersmith and FulhamQuality of teaching, learning and assessment</t>
  </si>
  <si>
    <t>Childcare on non-domestic premisesHammersmith and FulhamRequirements of the compulsory part of the childcare register</t>
  </si>
  <si>
    <t>Childcare on non-domestic premisesHammersmith and FulhamRequirements of the voluntary part of the childcare register</t>
  </si>
  <si>
    <t>Childcare on non-domestic premisesHampshireBehaviour and attitudes</t>
  </si>
  <si>
    <t>Childcare on non-domestic premisesHampshireEffectiveness of leadership and Management</t>
  </si>
  <si>
    <t>Childcare on non-domestic premisesHampshireOutcomes for children</t>
  </si>
  <si>
    <t>Childcare on non-domestic premisesHampshireOverall effectiveness: The quality and standards of the provision</t>
  </si>
  <si>
    <t>Childcare on non-domestic premisesHampshirePersonal development</t>
  </si>
  <si>
    <t>Childcare on non-domestic premisesHampshirePersonal development, behaviour and welfare</t>
  </si>
  <si>
    <t>Childcare on non-domestic premisesHampshireQuality of education</t>
  </si>
  <si>
    <t>Childcare on non-domestic premisesHampshireQuality of teaching, learning and assessment</t>
  </si>
  <si>
    <t>Childcare on non-domestic premisesHampshireRequirements of the compulsory part of the childcare register</t>
  </si>
  <si>
    <t>Childcare on non-domestic premisesHampshireRequirements of the voluntary part of the childcare register</t>
  </si>
  <si>
    <t>Childcare on non-domestic premisesHaringeyBehaviour and attitudes</t>
  </si>
  <si>
    <t>Childcare on non-domestic premisesHaringeyEffectiveness of leadership and Management</t>
  </si>
  <si>
    <t>Childcare on non-domestic premisesHaringeyOutcomes for children</t>
  </si>
  <si>
    <t>Childcare on non-domestic premisesHaringeyOverall effectiveness: The quality and standards of the provision</t>
  </si>
  <si>
    <t>Childcare on non-domestic premisesHaringeyPersonal development</t>
  </si>
  <si>
    <t>Childcare on non-domestic premisesHaringeyPersonal development, behaviour and welfare</t>
  </si>
  <si>
    <t>Childcare on non-domestic premisesHaringeyQuality of education</t>
  </si>
  <si>
    <t>Childcare on non-domestic premisesHaringeyQuality of teaching, learning and assessment</t>
  </si>
  <si>
    <t>Childcare on non-domestic premisesHaringeyRequirements of the compulsory part of the childcare register</t>
  </si>
  <si>
    <t>Childcare on non-domestic premisesHaringeyRequirements of the voluntary part of the childcare register</t>
  </si>
  <si>
    <t>Childcare on non-domestic premisesHarrowBehaviour and attitudes</t>
  </si>
  <si>
    <t>Childcare on non-domestic premisesHarrowEffectiveness of leadership and Management</t>
  </si>
  <si>
    <t>Childcare on non-domestic premisesHarrowOutcomes for children</t>
  </si>
  <si>
    <t>Childcare on non-domestic premisesHarrowOverall effectiveness: The quality and standards of the provision</t>
  </si>
  <si>
    <t>Childcare on non-domestic premisesHarrowPersonal development</t>
  </si>
  <si>
    <t>Childcare on non-domestic premisesHarrowPersonal development, behaviour and welfare</t>
  </si>
  <si>
    <t>Childcare on non-domestic premisesHarrowQuality of education</t>
  </si>
  <si>
    <t>Childcare on non-domestic premisesHarrowQuality of teaching, learning and assessment</t>
  </si>
  <si>
    <t>Childcare on non-domestic premisesHarrowRequirements of the compulsory part of the childcare register</t>
  </si>
  <si>
    <t>Childcare on non-domestic premisesHarrowRequirements of the voluntary part of the childcare register</t>
  </si>
  <si>
    <t>Childcare on non-domestic premisesHartlepoolBehaviour and attitudes</t>
  </si>
  <si>
    <t>Childcare on non-domestic premisesHartlepoolEffectiveness of leadership and Management</t>
  </si>
  <si>
    <t>Childcare on non-domestic premisesHartlepoolOutcomes for children</t>
  </si>
  <si>
    <t>Childcare on non-domestic premisesHartlepoolOverall effectiveness: The quality and standards of the provision</t>
  </si>
  <si>
    <t>Childcare on non-domestic premisesHartlepoolPersonal development</t>
  </si>
  <si>
    <t>Childcare on non-domestic premisesHartlepoolPersonal development, behaviour and welfare</t>
  </si>
  <si>
    <t>Childcare on non-domestic premisesHartlepoolQuality of education</t>
  </si>
  <si>
    <t>Childcare on non-domestic premisesHartlepoolQuality of teaching, learning and assessment</t>
  </si>
  <si>
    <t>Childcare on non-domestic premisesHartlepoolRequirements of the compulsory part of the childcare register</t>
  </si>
  <si>
    <t>Childcare on non-domestic premisesHartlepoolRequirements of the voluntary part of the childcare register</t>
  </si>
  <si>
    <t>Childcare on non-domestic premisesHaveringBehaviour and attitudes</t>
  </si>
  <si>
    <t>Childcare on non-domestic premisesHaveringEffectiveness of leadership and Management</t>
  </si>
  <si>
    <t>Childcare on non-domestic premisesHaveringOutcomes for children</t>
  </si>
  <si>
    <t>Childcare on non-domestic premisesHaveringOverall effectiveness: The quality and standards of the provision</t>
  </si>
  <si>
    <t>Childcare on non-domestic premisesHaveringPersonal development</t>
  </si>
  <si>
    <t>Childcare on non-domestic premisesHaveringPersonal development, behaviour and welfare</t>
  </si>
  <si>
    <t>Childcare on non-domestic premisesHaveringQuality of education</t>
  </si>
  <si>
    <t>Childcare on non-domestic premisesHaveringQuality of teaching, learning and assessment</t>
  </si>
  <si>
    <t>Childcare on non-domestic premisesHaveringRequirements of the compulsory part of the childcare register</t>
  </si>
  <si>
    <t>Childcare on non-domestic premisesHaveringRequirements of the voluntary part of the childcare register</t>
  </si>
  <si>
    <t>Childcare on non-domestic premisesHerefordshireBehaviour and attitudes</t>
  </si>
  <si>
    <t>Childcare on non-domestic premisesHerefordshireEffectiveness of leadership and Management</t>
  </si>
  <si>
    <t>Childcare on non-domestic premisesHerefordshireOutcomes for children</t>
  </si>
  <si>
    <t>Childcare on non-domestic premisesHerefordshireOverall effectiveness: The quality and standards of the provision</t>
  </si>
  <si>
    <t>Childcare on non-domestic premisesHerefordshirePersonal development</t>
  </si>
  <si>
    <t>Childcare on non-domestic premisesHerefordshirePersonal development, behaviour and welfare</t>
  </si>
  <si>
    <t>Childcare on non-domestic premisesHerefordshireQuality of education</t>
  </si>
  <si>
    <t>Childcare on non-domestic premisesHerefordshireQuality of teaching, learning and assessment</t>
  </si>
  <si>
    <t>Childcare on non-domestic premisesHerefordshireRequirements of the compulsory part of the childcare register</t>
  </si>
  <si>
    <t>Childcare on non-domestic premisesHerefordshireRequirements of the voluntary part of the childcare register</t>
  </si>
  <si>
    <t>Childcare on non-domestic premisesHertfordshireBehaviour and attitudes</t>
  </si>
  <si>
    <t>Childcare on non-domestic premisesHertfordshireEffectiveness of leadership and Management</t>
  </si>
  <si>
    <t>Childcare on non-domestic premisesHertfordshireOutcomes for children</t>
  </si>
  <si>
    <t>Childcare on non-domestic premisesHertfordshireOverall effectiveness: The quality and standards of the provision</t>
  </si>
  <si>
    <t>Childcare on non-domestic premisesHertfordshirePersonal development</t>
  </si>
  <si>
    <t>Childcare on non-domestic premisesHertfordshirePersonal development, behaviour and welfare</t>
  </si>
  <si>
    <t>Childcare on non-domestic premisesHertfordshireQuality of education</t>
  </si>
  <si>
    <t>Childcare on non-domestic premisesHertfordshireQuality of teaching, learning and assessment</t>
  </si>
  <si>
    <t>Childcare on non-domestic premisesHertfordshireRequirements of the compulsory part of the childcare register</t>
  </si>
  <si>
    <t>Childcare on non-domestic premisesHertfordshireRequirements of the voluntary part of the childcare register</t>
  </si>
  <si>
    <t>Childcare on non-domestic premisesHillingdonBehaviour and attitudes</t>
  </si>
  <si>
    <t>Childcare on non-domestic premisesHillingdonEffectiveness of leadership and Management</t>
  </si>
  <si>
    <t>Childcare on non-domestic premisesHillingdonOutcomes for children</t>
  </si>
  <si>
    <t>Childcare on non-domestic premisesHillingdonOverall effectiveness: The quality and standards of the provision</t>
  </si>
  <si>
    <t>Childcare on non-domestic premisesHillingdonPersonal development</t>
  </si>
  <si>
    <t>Childcare on non-domestic premisesHillingdonPersonal development, behaviour and welfare</t>
  </si>
  <si>
    <t>Childcare on non-domestic premisesHillingdonQuality of education</t>
  </si>
  <si>
    <t>Childcare on non-domestic premisesHillingdonQuality of teaching, learning and assessment</t>
  </si>
  <si>
    <t>Childcare on non-domestic premisesHillingdonRequirements of the compulsory part of the childcare register</t>
  </si>
  <si>
    <t>Childcare on non-domestic premisesHillingdonRequirements of the voluntary part of the childcare register</t>
  </si>
  <si>
    <t>Childcare on non-domestic premisesHounslowBehaviour and attitudes</t>
  </si>
  <si>
    <t>Childcare on non-domestic premisesHounslowEffectiveness of leadership and Management</t>
  </si>
  <si>
    <t>Childcare on non-domestic premisesHounslowOutcomes for children</t>
  </si>
  <si>
    <t>Childcare on non-domestic premisesHounslowOverall effectiveness: The quality and standards of the provision</t>
  </si>
  <si>
    <t>Childcare on non-domestic premisesHounslowPersonal development</t>
  </si>
  <si>
    <t>Childcare on non-domestic premisesHounslowPersonal development, behaviour and welfare</t>
  </si>
  <si>
    <t>Childcare on non-domestic premisesHounslowQuality of education</t>
  </si>
  <si>
    <t>Childcare on non-domestic premisesHounslowQuality of teaching, learning and assessment</t>
  </si>
  <si>
    <t>Childcare on non-domestic premisesHounslowRequirements of the compulsory part of the childcare register</t>
  </si>
  <si>
    <t>Childcare on non-domestic premisesHounslowRequirements of the voluntary part of the childcare register</t>
  </si>
  <si>
    <t>Childcare on non-domestic premisesIsle of WightBehaviour and attitudes</t>
  </si>
  <si>
    <t>Childcare on non-domestic premisesIsle of WightEffectiveness of leadership and Management</t>
  </si>
  <si>
    <t>Childcare on non-domestic premisesIsle of WightOutcomes for children</t>
  </si>
  <si>
    <t>Childcare on non-domestic premisesIsle of WightOverall effectiveness: The quality and standards of the provision</t>
  </si>
  <si>
    <t>Childcare on non-domestic premisesIsle of WightPersonal development</t>
  </si>
  <si>
    <t>Childcare on non-domestic premisesIsle of WightPersonal development, behaviour and welfare</t>
  </si>
  <si>
    <t>Childcare on non-domestic premisesIsle of WightQuality of education</t>
  </si>
  <si>
    <t>Childcare on non-domestic premisesIsle of WightQuality of teaching, learning and assessment</t>
  </si>
  <si>
    <t>Childcare on non-domestic premisesIsle of WightRequirements of the compulsory part of the childcare register</t>
  </si>
  <si>
    <t>Childcare on non-domestic premisesIsle of WightRequirements of the voluntary part of the childcare register</t>
  </si>
  <si>
    <t>Childcare on non-domestic premisesIsles of ScillyBehaviour and attitudes</t>
  </si>
  <si>
    <t>Childcare on non-domestic premisesIsles of ScillyEffectiveness of leadership and Management</t>
  </si>
  <si>
    <t>Childcare on non-domestic premisesIsles of ScillyOutcomes for children</t>
  </si>
  <si>
    <t>Childcare on non-domestic premisesIsles of ScillyOverall effectiveness: The quality and standards of the provision</t>
  </si>
  <si>
    <t>Childcare on non-domestic premisesIsles of ScillyPersonal development</t>
  </si>
  <si>
    <t>Childcare on non-domestic premisesIsles of ScillyPersonal development, behaviour and welfare</t>
  </si>
  <si>
    <t>Childcare on non-domestic premisesIsles of ScillyQuality of education</t>
  </si>
  <si>
    <t>Childcare on non-domestic premisesIsles of ScillyQuality of teaching, learning and assessment</t>
  </si>
  <si>
    <t>Childcare on non-domestic premisesIsles of ScillyRequirements of the compulsory part of the childcare register</t>
  </si>
  <si>
    <t>Childcare on non-domestic premisesIsles of ScillyRequirements of the voluntary part of the childcare register</t>
  </si>
  <si>
    <t>Childcare on non-domestic premisesIslingtonBehaviour and attitudes</t>
  </si>
  <si>
    <t>Childcare on non-domestic premisesIslingtonEffectiveness of leadership and Management</t>
  </si>
  <si>
    <t>Childcare on non-domestic premisesIslingtonOutcomes for children</t>
  </si>
  <si>
    <t>Childcare on non-domestic premisesIslingtonOverall effectiveness: The quality and standards of the provision</t>
  </si>
  <si>
    <t>Childcare on non-domestic premisesIslingtonPersonal development</t>
  </si>
  <si>
    <t>Childcare on non-domestic premisesIslingtonPersonal development, behaviour and welfare</t>
  </si>
  <si>
    <t>Childcare on non-domestic premisesIslingtonQuality of education</t>
  </si>
  <si>
    <t>Childcare on non-domestic premisesIslingtonQuality of teaching, learning and assessment</t>
  </si>
  <si>
    <t>Childcare on non-domestic premisesIslingtonRequirements of the compulsory part of the childcare register</t>
  </si>
  <si>
    <t>Childcare on non-domestic premisesIslingtonRequirements of the voluntary part of the childcare register</t>
  </si>
  <si>
    <t>Childcare on non-domestic premisesKensington and ChelseaBehaviour and attitudes</t>
  </si>
  <si>
    <t>Childcare on non-domestic premisesKensington and ChelseaEffectiveness of leadership and Management</t>
  </si>
  <si>
    <t>Childcare on non-domestic premisesKensington and ChelseaOutcomes for children</t>
  </si>
  <si>
    <t>Childcare on non-domestic premisesKensington and ChelseaOverall effectiveness: The quality and standards of the provision</t>
  </si>
  <si>
    <t>Childcare on non-domestic premisesKensington and ChelseaPersonal development</t>
  </si>
  <si>
    <t>Childcare on non-domestic premisesKensington and ChelseaPersonal development, behaviour and welfare</t>
  </si>
  <si>
    <t>Childcare on non-domestic premisesKensington and ChelseaQuality of education</t>
  </si>
  <si>
    <t>Childcare on non-domestic premisesKensington and ChelseaQuality of teaching, learning and assessment</t>
  </si>
  <si>
    <t>Childcare on non-domestic premisesKensington and ChelseaRequirements of the compulsory part of the childcare register</t>
  </si>
  <si>
    <t>Childcare on non-domestic premisesKensington and ChelseaRequirements of the voluntary part of the childcare register</t>
  </si>
  <si>
    <t>Childcare on non-domestic premisesKentBehaviour and attitudes</t>
  </si>
  <si>
    <t>Childcare on non-domestic premisesKentEffectiveness of leadership and Management</t>
  </si>
  <si>
    <t>Childcare on non-domestic premisesKentOutcomes for children</t>
  </si>
  <si>
    <t>Childcare on non-domestic premisesKentOverall effectiveness: The quality and standards of the provision</t>
  </si>
  <si>
    <t>Childcare on non-domestic premisesKentPersonal development</t>
  </si>
  <si>
    <t>Childcare on non-domestic premisesKentPersonal development, behaviour and welfare</t>
  </si>
  <si>
    <t>Childcare on non-domestic premisesKentQuality of education</t>
  </si>
  <si>
    <t>Childcare on non-domestic premisesKentQuality of teaching, learning and assessment</t>
  </si>
  <si>
    <t>Childcare on non-domestic premisesKentRequirements of the compulsory part of the childcare register</t>
  </si>
  <si>
    <t>Childcare on non-domestic premisesKentRequirements of the voluntary part of the childcare register</t>
  </si>
  <si>
    <t>Childcare on non-domestic premisesKingston upon HullBehaviour and attitudes</t>
  </si>
  <si>
    <t>Childcare on non-domestic premisesKingston upon HullEffectiveness of leadership and Management</t>
  </si>
  <si>
    <t>Childcare on non-domestic premisesKingston upon HullOutcomes for children</t>
  </si>
  <si>
    <t>Childcare on non-domestic premisesKingston upon HullOverall effectiveness: The quality and standards of the provision</t>
  </si>
  <si>
    <t>Childcare on non-domestic premisesKingston upon HullPersonal development</t>
  </si>
  <si>
    <t>Childcare on non-domestic premisesKingston upon HullPersonal development, behaviour and welfare</t>
  </si>
  <si>
    <t>Childcare on non-domestic premisesKingston upon HullQuality of education</t>
  </si>
  <si>
    <t>Childcare on non-domestic premisesKingston upon HullQuality of teaching, learning and assessment</t>
  </si>
  <si>
    <t>Not Met (with actions)</t>
  </si>
  <si>
    <t>Not Met (enforcement)</t>
  </si>
  <si>
    <t>CCR_Total</t>
  </si>
  <si>
    <t>CCR_Met</t>
  </si>
  <si>
    <t>CCR_Not Met (with actions)</t>
  </si>
  <si>
    <t>CCR_Not Met (enforcement)</t>
  </si>
  <si>
    <t>VCR_Total</t>
  </si>
  <si>
    <t>VCR_Met</t>
  </si>
  <si>
    <t>VCR_Not Met (with actions)</t>
  </si>
  <si>
    <t>VCR_Not Met (enforcement)</t>
  </si>
  <si>
    <t>CCR_No response</t>
  </si>
  <si>
    <t>VCR_No response</t>
  </si>
  <si>
    <t>All provisionAll England</t>
  </si>
  <si>
    <t>All provisionReading</t>
  </si>
  <si>
    <t>All provisionCoventry</t>
  </si>
  <si>
    <t>All provisionSt Helens</t>
  </si>
  <si>
    <t>All provisionLeicester</t>
  </si>
  <si>
    <t>All provisionRochdale</t>
  </si>
  <si>
    <t>All provisionPlymouth</t>
  </si>
  <si>
    <t>All provisionWindsor and Maidenhead</t>
  </si>
  <si>
    <t>All provisionStockton-on-Tees</t>
  </si>
  <si>
    <t>All provisionNot Recorded</t>
  </si>
  <si>
    <t>All provisionDurham</t>
  </si>
  <si>
    <t>All provisionBury</t>
  </si>
  <si>
    <t>All provisionHaringey</t>
  </si>
  <si>
    <t>All provisionGateshead</t>
  </si>
  <si>
    <t>All provisionCheshire West and Chester</t>
  </si>
  <si>
    <t>All provisionBuckinghamshire</t>
  </si>
  <si>
    <t>All provisionEssex</t>
  </si>
  <si>
    <t>All provisionLeicestershire</t>
  </si>
  <si>
    <t>All provisionBarnsley</t>
  </si>
  <si>
    <t>All provisionEaling</t>
  </si>
  <si>
    <t>All provisionNewcastle upon Tyne</t>
  </si>
  <si>
    <t>All provisionBrighton and Hove</t>
  </si>
  <si>
    <t>All provisionNorth East Lincolnshire</t>
  </si>
  <si>
    <t>All provisionKirklees</t>
  </si>
  <si>
    <t>All provisionSalford</t>
  </si>
  <si>
    <t>All provisionWandsworth</t>
  </si>
  <si>
    <t>All provisionLiverpool</t>
  </si>
  <si>
    <t>All provisionWestminster</t>
  </si>
  <si>
    <t>All provisionNorth Somerset</t>
  </si>
  <si>
    <t>All provisionBradford</t>
  </si>
  <si>
    <t>All provisionMedway</t>
  </si>
  <si>
    <t>All provisionLewisham</t>
  </si>
  <si>
    <t>All provisionEast Riding of Yorkshire</t>
  </si>
  <si>
    <t>All provisionIslington</t>
  </si>
  <si>
    <t>All provisionNorfolk</t>
  </si>
  <si>
    <t>All provisionBristol</t>
  </si>
  <si>
    <t>All provisionWalsall</t>
  </si>
  <si>
    <t>All provisionSunderland</t>
  </si>
  <si>
    <t>All provisionHavering</t>
  </si>
  <si>
    <t>All provisionCroydon</t>
  </si>
  <si>
    <t>All provisionKent</t>
  </si>
  <si>
    <t>All provisionTelford and Wrekin</t>
  </si>
  <si>
    <t>All provisionCornwall</t>
  </si>
  <si>
    <t>All provisionMerton</t>
  </si>
  <si>
    <t>All provisionWarrington</t>
  </si>
  <si>
    <t>All provisionKingston upon Hull</t>
  </si>
  <si>
    <t>All provisionSutton</t>
  </si>
  <si>
    <t>All provisionSolihull</t>
  </si>
  <si>
    <t>All provisionCalderdale</t>
  </si>
  <si>
    <t>All provisionHartlepool</t>
  </si>
  <si>
    <t>All provisionTameside</t>
  </si>
  <si>
    <t>All provisionWigan</t>
  </si>
  <si>
    <t>All provisionLancashire</t>
  </si>
  <si>
    <t>All provisionWest Northamptonshire</t>
  </si>
  <si>
    <t>All provisionMiddlesbrough</t>
  </si>
  <si>
    <t>All provisionSuffolk</t>
  </si>
  <si>
    <t>All provisionThurrock</t>
  </si>
  <si>
    <t>All provisionGreenwich</t>
  </si>
  <si>
    <t>All provisionBarking and Dagenham</t>
  </si>
  <si>
    <t>All provisionSouthampton</t>
  </si>
  <si>
    <t>All provisionGloucestershire</t>
  </si>
  <si>
    <t>All provisionHillingdon</t>
  </si>
  <si>
    <t>All provisionStaffordshire</t>
  </si>
  <si>
    <t>All provisionDerbyshire</t>
  </si>
  <si>
    <t>All provisionBedford</t>
  </si>
  <si>
    <t>All provisionSefton</t>
  </si>
  <si>
    <t>All provisionWirral</t>
  </si>
  <si>
    <t>All provisionKensington and Chelsea</t>
  </si>
  <si>
    <t>All provisionDerby</t>
  </si>
  <si>
    <t>All provisionWest Sussex</t>
  </si>
  <si>
    <t>All provisionRedcar and Cleveland</t>
  </si>
  <si>
    <t>All provisionBrent</t>
  </si>
  <si>
    <t>All provisionHerefordshire</t>
  </si>
  <si>
    <t>All provisionStoke-on-Trent</t>
  </si>
  <si>
    <t>All provisionCamden</t>
  </si>
  <si>
    <t>All provisionDorset</t>
  </si>
  <si>
    <t>All provisionEnfield</t>
  </si>
  <si>
    <t>All provisionShropshire</t>
  </si>
  <si>
    <t>All provisionDudley</t>
  </si>
  <si>
    <t>All provisionTrafford</t>
  </si>
  <si>
    <t>All provisionOldham</t>
  </si>
  <si>
    <t>All provisionWarwickshire</t>
  </si>
  <si>
    <t>All provisionSurrey</t>
  </si>
  <si>
    <t>All provisionSouth Tyneside</t>
  </si>
  <si>
    <t>All provisionSouthend on Sea</t>
  </si>
  <si>
    <t>All provisionCumberland</t>
  </si>
  <si>
    <t>All provisionSandwell</t>
  </si>
  <si>
    <t>All provisionTorbay</t>
  </si>
  <si>
    <t>All provisionOxfordshire</t>
  </si>
  <si>
    <t>All provisionEast Sussex</t>
  </si>
  <si>
    <t>All provisionRichmond upon Thames</t>
  </si>
  <si>
    <t>All provisionDoncaster</t>
  </si>
  <si>
    <t>All provisionWest Berkshire</t>
  </si>
  <si>
    <t>All provisionNottingham</t>
  </si>
  <si>
    <t>All provisionLuton</t>
  </si>
  <si>
    <t>All provisionBracknell Forest</t>
  </si>
  <si>
    <t>All provisionSlough</t>
  </si>
  <si>
    <t>All provisionBirmingham</t>
  </si>
  <si>
    <t>All provisionKnowsley</t>
  </si>
  <si>
    <t>All provisionBlackpool</t>
  </si>
  <si>
    <t>All provisionLincolnshire</t>
  </si>
  <si>
    <t>All provisionWestmorland and Furness</t>
  </si>
  <si>
    <t>All provisionStockport</t>
  </si>
  <si>
    <t>All provisionSouth Gloucestershire</t>
  </si>
  <si>
    <t>All provisionTower Hamlets</t>
  </si>
  <si>
    <t>All provisionCentral Bedfordshire</t>
  </si>
  <si>
    <t>All provisionSomerset</t>
  </si>
  <si>
    <t>All provisionPortsmouth</t>
  </si>
  <si>
    <t>All provisionHertfordshire</t>
  </si>
  <si>
    <t>All provisionNorthumberland</t>
  </si>
  <si>
    <t>All provisionHounslow</t>
  </si>
  <si>
    <t>All provisionSheffield</t>
  </si>
  <si>
    <t>All provisionBexley</t>
  </si>
  <si>
    <t>All provisionWolverhampton</t>
  </si>
  <si>
    <t>All provisionCheshire East</t>
  </si>
  <si>
    <t>All provisionHammersmith and Fulham</t>
  </si>
  <si>
    <t>All provisionHalton</t>
  </si>
  <si>
    <t>All provisionBarnet</t>
  </si>
  <si>
    <t>All provisionRotherham</t>
  </si>
  <si>
    <t>All provisionNorth Lincolnshire</t>
  </si>
  <si>
    <t>All provisionDarlington</t>
  </si>
  <si>
    <t>All provisionPeterborough</t>
  </si>
  <si>
    <t>All provisionDevon</t>
  </si>
  <si>
    <t>All provisionWaltham Forest</t>
  </si>
  <si>
    <t>All provisionWokingham</t>
  </si>
  <si>
    <t>All provisionCambridgeshire</t>
  </si>
  <si>
    <t>All provisionRedbridge</t>
  </si>
  <si>
    <t>All provisionNorth Yorkshire</t>
  </si>
  <si>
    <t>All provisionBlackburn with Darwen</t>
  </si>
  <si>
    <t>All provisionLeeds</t>
  </si>
  <si>
    <t>All provisionSwindon</t>
  </si>
  <si>
    <t>All provisionBournemouth, Christchurch &amp; Poole</t>
  </si>
  <si>
    <t>All provisionKingston upon Thames</t>
  </si>
  <si>
    <t>All provisionNottinghamshire</t>
  </si>
  <si>
    <t>All provisionNorth Tyneside</t>
  </si>
  <si>
    <t>All provisionBath and North East Somerset</t>
  </si>
  <si>
    <t>All provisionManchester</t>
  </si>
  <si>
    <t>All provisionSouthwark</t>
  </si>
  <si>
    <t>All provisionHampshire</t>
  </si>
  <si>
    <t>All provisionWorcestershire</t>
  </si>
  <si>
    <t>All provisionNewham</t>
  </si>
  <si>
    <t>All provisionMilton Keynes</t>
  </si>
  <si>
    <t>All provisionHackney</t>
  </si>
  <si>
    <t>All provisionYork</t>
  </si>
  <si>
    <t>All provisionLambeth</t>
  </si>
  <si>
    <t>All provisionBolton</t>
  </si>
  <si>
    <t>All provisionHarrow</t>
  </si>
  <si>
    <t>All provisionNorth Northamptonshire</t>
  </si>
  <si>
    <t>All provisionWakefield</t>
  </si>
  <si>
    <t>All provisionRutland</t>
  </si>
  <si>
    <t>All provisionBromley</t>
  </si>
  <si>
    <t>All provisionWiltshire</t>
  </si>
  <si>
    <t>Childcare on domestic premisesAll England</t>
  </si>
  <si>
    <t>Childcare on non-domestic premisesAll England</t>
  </si>
  <si>
    <t>ChildminderAll England</t>
  </si>
  <si>
    <t>Childcare on non-domestic premisesBarking and Dagenham</t>
  </si>
  <si>
    <t>ChildminderBarking and Dagenham</t>
  </si>
  <si>
    <t>Childcare on domestic premisesBarnet</t>
  </si>
  <si>
    <t>Childcare on non-domestic premisesBarnet</t>
  </si>
  <si>
    <t>ChildminderBarnet</t>
  </si>
  <si>
    <t>ChildminderBarnsley</t>
  </si>
  <si>
    <t>Childcare on non-domestic premisesBath and North East Somerset</t>
  </si>
  <si>
    <t>ChildminderBath and North East Somerset</t>
  </si>
  <si>
    <t>Childcare on non-domestic premisesBedford</t>
  </si>
  <si>
    <t>ChildminderBedford</t>
  </si>
  <si>
    <t>ChildminderBexley</t>
  </si>
  <si>
    <t>Childcare on domestic premisesBirmingham</t>
  </si>
  <si>
    <t>Childcare on non-domestic premisesBirmingham</t>
  </si>
  <si>
    <t>ChildminderBirmingham</t>
  </si>
  <si>
    <t>ChildminderBlackburn with Darwen</t>
  </si>
  <si>
    <t>ChildminderBlackpool</t>
  </si>
  <si>
    <t>ChildminderBolton</t>
  </si>
  <si>
    <t>Childcare on non-domestic premisesBournemouth, Christchurch &amp; Poole</t>
  </si>
  <si>
    <t>ChildminderBournemouth, Christchurch &amp; Poole</t>
  </si>
  <si>
    <t>Childcare on non-domestic premisesBracknell Forest</t>
  </si>
  <si>
    <t>ChildminderBracknell Forest</t>
  </si>
  <si>
    <t>Childcare on non-domestic premisesBradford</t>
  </si>
  <si>
    <t>ChildminderBradford</t>
  </si>
  <si>
    <t>ChildminderBrent</t>
  </si>
  <si>
    <t>Childcare on non-domestic premisesBrighton and Hove</t>
  </si>
  <si>
    <t>ChildminderBrighton and Hove</t>
  </si>
  <si>
    <t>Childcare on non-domestic premisesBristol</t>
  </si>
  <si>
    <t>ChildminderBristol</t>
  </si>
  <si>
    <t>Childcare on non-domestic premisesBromley</t>
  </si>
  <si>
    <t>ChildminderBromley</t>
  </si>
  <si>
    <t>Childcare on non-domestic premisesBuckinghamshire</t>
  </si>
  <si>
    <t>ChildminderBuckinghamshire</t>
  </si>
  <si>
    <t>Childcare on non-domestic premisesBury</t>
  </si>
  <si>
    <t>ChildminderBury</t>
  </si>
  <si>
    <t>ChildminderCalderdale</t>
  </si>
  <si>
    <t>ChildminderCambridgeshire</t>
  </si>
  <si>
    <t>Childcare on non-domestic premisesCamden</t>
  </si>
  <si>
    <t>ChildminderCamden</t>
  </si>
  <si>
    <t>Childcare on non-domestic premisesCentral Bedfordshire</t>
  </si>
  <si>
    <t>ChildminderCentral Bedfordshire</t>
  </si>
  <si>
    <t>ChildminderCheshire East</t>
  </si>
  <si>
    <t>ChildminderCheshire West and Chester</t>
  </si>
  <si>
    <t>Childcare on non-domestic premisesCornwall</t>
  </si>
  <si>
    <t>ChildminderCornwall</t>
  </si>
  <si>
    <t>ChildminderCoventry</t>
  </si>
  <si>
    <t>Childcare on non-domestic premisesCroydon</t>
  </si>
  <si>
    <t>ChildminderCroydon</t>
  </si>
  <si>
    <t>ChildminderCumberland</t>
  </si>
  <si>
    <t>ChildminderDarlington</t>
  </si>
  <si>
    <t>ChildminderDerby</t>
  </si>
  <si>
    <t>Childcare on non-domestic premisesDerbyshire</t>
  </si>
  <si>
    <t>ChildminderDerbyshire</t>
  </si>
  <si>
    <t>ChildminderDevon</t>
  </si>
  <si>
    <t>ChildminderDoncaster</t>
  </si>
  <si>
    <t>Childcare on domestic premisesDorset</t>
  </si>
  <si>
    <t>ChildminderDorset</t>
  </si>
  <si>
    <t>ChildminderDudley</t>
  </si>
  <si>
    <t>ChildminderDurham</t>
  </si>
  <si>
    <t>Childcare on non-domestic premisesEaling</t>
  </si>
  <si>
    <t>ChildminderEaling</t>
  </si>
  <si>
    <t>ChildminderEast Riding of Yorkshire</t>
  </si>
  <si>
    <t>Childcare on non-domestic premisesEast Sussex</t>
  </si>
  <si>
    <t>ChildminderEast Sussex</t>
  </si>
  <si>
    <t>Childcare on non-domestic premisesEnfield</t>
  </si>
  <si>
    <t>ChildminderEnfield</t>
  </si>
  <si>
    <t>Childcare on non-domestic premisesEssex</t>
  </si>
  <si>
    <t>ChildminderEssex</t>
  </si>
  <si>
    <t>ChildminderGateshead</t>
  </si>
  <si>
    <t>ChildminderGloucestershire</t>
  </si>
  <si>
    <t>ChildminderGreenwich</t>
  </si>
  <si>
    <t>Childcare on non-domestic premisesHackney</t>
  </si>
  <si>
    <t>ChildminderHackney</t>
  </si>
  <si>
    <t>ChildminderHalton</t>
  </si>
  <si>
    <t>ChildminderHammersmith and Fulham</t>
  </si>
  <si>
    <t>Childcare on non-domestic premisesHampshire</t>
  </si>
  <si>
    <t>ChildminderHampshire</t>
  </si>
  <si>
    <t>Childcare on non-domestic premisesHaringey</t>
  </si>
  <si>
    <t>ChildminderHaringey</t>
  </si>
  <si>
    <t>Childcare on domestic premisesHarrow</t>
  </si>
  <si>
    <t>ChildminderHarrow</t>
  </si>
  <si>
    <t>Childcare on non-domestic premisesHartlepool</t>
  </si>
  <si>
    <t>ChildminderHavering</t>
  </si>
  <si>
    <t>Childcare on non-domestic premisesHerefordshire</t>
  </si>
  <si>
    <t>ChildminderHerefordshire</t>
  </si>
  <si>
    <t>Childcare on non-domestic premisesHertfordshire</t>
  </si>
  <si>
    <t>ChildminderHertfordshire</t>
  </si>
  <si>
    <t>ChildminderHillingdon</t>
  </si>
  <si>
    <t>ChildminderHounslow</t>
  </si>
  <si>
    <t>Childcare on non-domestic premisesIslington</t>
  </si>
  <si>
    <t>ChildminderIslington</t>
  </si>
  <si>
    <t>ChildminderKensington and Chelsea</t>
  </si>
  <si>
    <t>Childcare on domestic premisesKent</t>
  </si>
  <si>
    <t>Childcare on non-domestic premisesKent</t>
  </si>
  <si>
    <t>ChildminderKent</t>
  </si>
  <si>
    <t>ChildminderKingston upon Hull</t>
  </si>
  <si>
    <t>Childcare on non-domestic premisesKingston upon Thames</t>
  </si>
  <si>
    <t>ChildminderKingston upon Thames</t>
  </si>
  <si>
    <t>ChildminderKirklees</t>
  </si>
  <si>
    <t>Childcare on non-domestic premisesKnowsley</t>
  </si>
  <si>
    <t>ChildminderKnowsley</t>
  </si>
  <si>
    <t>ChildminderLambeth</t>
  </si>
  <si>
    <t>Childcare on non-domestic premisesLancashire</t>
  </si>
  <si>
    <t>ChildminderLancashire</t>
  </si>
  <si>
    <t>Childcare on domestic premisesLeeds</t>
  </si>
  <si>
    <t>ChildminderLeeds</t>
  </si>
  <si>
    <t>ChildminderLeicester</t>
  </si>
  <si>
    <t>ChildminderLeicestershire</t>
  </si>
  <si>
    <t>Childcare on domestic premisesLewisham</t>
  </si>
  <si>
    <t>Childcare on non-domestic premisesLewisham</t>
  </si>
  <si>
    <t>ChildminderLewisham</t>
  </si>
  <si>
    <t>ChildminderLincolnshire</t>
  </si>
  <si>
    <t>Childcare on non-domestic premisesLiverpool</t>
  </si>
  <si>
    <t>ChildminderLiverpool</t>
  </si>
  <si>
    <t>ChildminderLuton</t>
  </si>
  <si>
    <t>ChildminderManchester</t>
  </si>
  <si>
    <t>ChildminderMedway</t>
  </si>
  <si>
    <t>ChildminderMerton</t>
  </si>
  <si>
    <t>ChildminderMiddlesbrough</t>
  </si>
  <si>
    <t>ChildminderMilton Keynes</t>
  </si>
  <si>
    <t>ChildminderNewcastle upon Tyne</t>
  </si>
  <si>
    <t>Childcare on non-domestic premisesNewham</t>
  </si>
  <si>
    <t>ChildminderNewham</t>
  </si>
  <si>
    <t>Childcare on non-domestic premisesNorfolk</t>
  </si>
  <si>
    <t>ChildminderNorfolk</t>
  </si>
  <si>
    <t>ChildminderNorth East Lincolnshire</t>
  </si>
  <si>
    <t>ChildminderNorth Lincolnshire</t>
  </si>
  <si>
    <t>ChildminderNorth Northamptonshire</t>
  </si>
  <si>
    <t>ChildminderNorth Somerset</t>
  </si>
  <si>
    <t>ChildminderNorth Tyneside</t>
  </si>
  <si>
    <t>ChildminderNorth Yorkshire</t>
  </si>
  <si>
    <t>ChildminderNorthumberland</t>
  </si>
  <si>
    <t>ChildminderNot Recorded</t>
  </si>
  <si>
    <t>Childcare on non-domestic premisesNottingham</t>
  </si>
  <si>
    <t>ChildminderNottingham</t>
  </si>
  <si>
    <t>ChildminderNottinghamshire</t>
  </si>
  <si>
    <t>ChildminderOldham</t>
  </si>
  <si>
    <t>Childcare on non-domestic premisesOxfordshire</t>
  </si>
  <si>
    <t>ChildminderOxfordshire</t>
  </si>
  <si>
    <t>Childcare on non-domestic premisesPeterborough</t>
  </si>
  <si>
    <t>ChildminderPeterborough</t>
  </si>
  <si>
    <t>ChildminderPlymouth</t>
  </si>
  <si>
    <t>Childcare on non-domestic premisesPortsmouth</t>
  </si>
  <si>
    <t>ChildminderPortsmouth</t>
  </si>
  <si>
    <t>ChildminderReading</t>
  </si>
  <si>
    <t>Childcare on non-domestic premisesRedbridge</t>
  </si>
  <si>
    <t>ChildminderRedbridge</t>
  </si>
  <si>
    <t>ChildminderRedcar and Cleveland</t>
  </si>
  <si>
    <t>Childcare on domestic premisesRichmond upon Thames</t>
  </si>
  <si>
    <t>Childcare on non-domestic premisesRichmond upon Thames</t>
  </si>
  <si>
    <t>ChildminderRichmond upon Thames</t>
  </si>
  <si>
    <t>ChildminderRochdale</t>
  </si>
  <si>
    <t>ChildminderRotherham</t>
  </si>
  <si>
    <t>Childcare on non-domestic premisesRutland</t>
  </si>
  <si>
    <t>ChildminderSalford</t>
  </si>
  <si>
    <t>Childcare on non-domestic premisesSandwell</t>
  </si>
  <si>
    <t>ChildminderSandwell</t>
  </si>
  <si>
    <t>ChildminderSefton</t>
  </si>
  <si>
    <t>ChildminderSheffield</t>
  </si>
  <si>
    <t>ChildminderShropshire</t>
  </si>
  <si>
    <t>ChildminderSlough</t>
  </si>
  <si>
    <t>ChildminderSolihull</t>
  </si>
  <si>
    <t>ChildminderSomerset</t>
  </si>
  <si>
    <t>ChildminderSouth Gloucestershire</t>
  </si>
  <si>
    <t>ChildminderSouth Tyneside</t>
  </si>
  <si>
    <t>ChildminderSouthampton</t>
  </si>
  <si>
    <t>ChildminderSouthend on Sea</t>
  </si>
  <si>
    <t>Childcare on non-domestic premisesSouthwark</t>
  </si>
  <si>
    <t>ChildminderSouthwark</t>
  </si>
  <si>
    <t>ChildminderSt Helens</t>
  </si>
  <si>
    <t>Childcare on non-domestic premisesStaffordshire</t>
  </si>
  <si>
    <t>ChildminderStaffordshire</t>
  </si>
  <si>
    <t>ChildminderStockport</t>
  </si>
  <si>
    <t>ChildminderStockton-on-Tees</t>
  </si>
  <si>
    <t>ChildminderStoke-on-Trent</t>
  </si>
  <si>
    <t>Childcare on non-domestic premisesSuffolk</t>
  </si>
  <si>
    <t>ChildminderSuffolk</t>
  </si>
  <si>
    <t>Childcare on non-domestic premisesSunderland</t>
  </si>
  <si>
    <t>ChildminderSunderland</t>
  </si>
  <si>
    <t>Childcare on non-domestic premisesSurrey</t>
  </si>
  <si>
    <t>ChildminderSurrey</t>
  </si>
  <si>
    <t>ChildminderSutton</t>
  </si>
  <si>
    <t>ChildminderSwindon</t>
  </si>
  <si>
    <t>ChildminderTameside</t>
  </si>
  <si>
    <t>ChildminderTelford and Wrekin</t>
  </si>
  <si>
    <t>ChildminderThurrock</t>
  </si>
  <si>
    <t>ChildminderTorbay</t>
  </si>
  <si>
    <t>Childcare on non-domestic premisesTower Hamlets</t>
  </si>
  <si>
    <t>ChildminderTower Hamlets</t>
  </si>
  <si>
    <t>ChildminderTrafford</t>
  </si>
  <si>
    <t>Childcare on non-domestic premisesWakefield</t>
  </si>
  <si>
    <t>ChildminderWakefield</t>
  </si>
  <si>
    <t>Childcare on non-domestic premisesWalsall</t>
  </si>
  <si>
    <t>ChildminderWalsall</t>
  </si>
  <si>
    <t>ChildminderWaltham Forest</t>
  </si>
  <si>
    <t>ChildminderWandsworth</t>
  </si>
  <si>
    <t>Childcare on non-domestic premisesWarrington</t>
  </si>
  <si>
    <t>ChildminderWarrington</t>
  </si>
  <si>
    <t>Childcare on non-domestic premisesWarwickshire</t>
  </si>
  <si>
    <t>ChildminderWarwickshire</t>
  </si>
  <si>
    <t>ChildminderWest Berkshire</t>
  </si>
  <si>
    <t>ChildminderWest Northamptonshire</t>
  </si>
  <si>
    <t>Childcare on non-domestic premisesWest Sussex</t>
  </si>
  <si>
    <t>ChildminderWest Sussex</t>
  </si>
  <si>
    <t>ChildminderWestminster</t>
  </si>
  <si>
    <t>ChildminderWestmorland and Furness</t>
  </si>
  <si>
    <t>ChildminderWigan</t>
  </si>
  <si>
    <t>Childcare on non-domestic premisesWiltshire</t>
  </si>
  <si>
    <t>ChildminderWiltshire</t>
  </si>
  <si>
    <t>ChildminderWindsor and Maidenhead</t>
  </si>
  <si>
    <t>Childcare on non-domestic premisesWirral</t>
  </si>
  <si>
    <t>ChildminderWirral</t>
  </si>
  <si>
    <t>Childcare on non-domestic premisesWokingham</t>
  </si>
  <si>
    <t>ChildminderWokingham</t>
  </si>
  <si>
    <t>ChildminderWolverhampton</t>
  </si>
  <si>
    <t>Childcare on non-domestic premisesWorcestershire</t>
  </si>
  <si>
    <t>ChildminderWorcestershire</t>
  </si>
  <si>
    <t>ChildminderYork</t>
  </si>
  <si>
    <t>Total Inadequate</t>
  </si>
  <si>
    <t>All provisionIsle of Wight</t>
  </si>
  <si>
    <t>Childcare on domestic premisesBracknell Forest</t>
  </si>
  <si>
    <t>Childcare on non-domestic premisesBlackburn with Darwen</t>
  </si>
  <si>
    <t>Childcare on non-domestic premisesBrent</t>
  </si>
  <si>
    <t>Childcare on non-domestic premisesCoventry</t>
  </si>
  <si>
    <t>Childcare on non-domestic premisesDevon</t>
  </si>
  <si>
    <t>Childcare on non-domestic premisesGloucestershire</t>
  </si>
  <si>
    <t>Childcare on non-domestic premisesGreenwich</t>
  </si>
  <si>
    <t>Childcare on non-domestic premisesHarrow</t>
  </si>
  <si>
    <t>Childcare on non-domestic premisesHavering</t>
  </si>
  <si>
    <t>Childcare on non-domestic premisesHillingdon</t>
  </si>
  <si>
    <t>Childcare on non-domestic premisesIsle of Wight</t>
  </si>
  <si>
    <t>Childcare on non-domestic premisesKingston upon Hull</t>
  </si>
  <si>
    <t>Childcare on non-domestic premisesKirklees</t>
  </si>
  <si>
    <t>Childcare on non-domestic premisesLambeth</t>
  </si>
  <si>
    <t>Childcare on non-domestic premisesLeeds</t>
  </si>
  <si>
    <t>Childcare on non-domestic premisesLincolnshire</t>
  </si>
  <si>
    <t>Childcare on non-domestic premisesLuton</t>
  </si>
  <si>
    <t>Childcare on non-domestic premisesMerton</t>
  </si>
  <si>
    <t>Childcare on non-domestic premisesNorth Northamptonshire</t>
  </si>
  <si>
    <t>Childcare on non-domestic premisesNorth Yorkshire</t>
  </si>
  <si>
    <t>Childcare on non-domestic premisesNottinghamshire</t>
  </si>
  <si>
    <t>Childcare on non-domestic premisesPlymouth</t>
  </si>
  <si>
    <t>Childcare on non-domestic premisesReading</t>
  </si>
  <si>
    <t>Childcare on non-domestic premisesShropshire</t>
  </si>
  <si>
    <t>Childcare on non-domestic premisesSolihull</t>
  </si>
  <si>
    <t>Childcare on non-domestic premisesSouth Gloucestershire</t>
  </si>
  <si>
    <t>Childcare on non-domestic premisesSouthend on Sea</t>
  </si>
  <si>
    <t>Childcare on non-domestic premisesTelford and Wrekin</t>
  </si>
  <si>
    <t>Childcare on non-domestic premisesTorbay</t>
  </si>
  <si>
    <t>Childcare on non-domestic premisesWaltham Forest</t>
  </si>
  <si>
    <t>Childcare on non-domestic premisesWandsworth</t>
  </si>
  <si>
    <t>Childcare on non-domestic premisesWest Northamptonshire</t>
  </si>
  <si>
    <t>Childcare on non-domestic premisesWolverhampton</t>
  </si>
  <si>
    <t>ChildminderIsle of Wight</t>
  </si>
  <si>
    <t>month</t>
  </si>
  <si>
    <t>prov</t>
  </si>
  <si>
    <t>Total number of EYR providers</t>
  </si>
  <si>
    <t>Total number inspected</t>
  </si>
  <si>
    <t>Satisfactory /Requires Improvement</t>
  </si>
  <si>
    <t>Outstanding %</t>
  </si>
  <si>
    <t>Good %</t>
  </si>
  <si>
    <t>Satisfactory /Requires Improvement %</t>
  </si>
  <si>
    <t>Inadequate %</t>
  </si>
  <si>
    <t>Total number of EYR places</t>
  </si>
  <si>
    <t>Total number of non-EYR providers</t>
  </si>
  <si>
    <t>As at 31 August 2012All provision</t>
  </si>
  <si>
    <t>As at 31 August 2012</t>
  </si>
  <si>
    <t>As at 31 August 2012Childminder</t>
  </si>
  <si>
    <t>As at 31 August 2012Childcare on non-domestic premises</t>
  </si>
  <si>
    <t>As at 31 August 2012Childcare on domestic premises</t>
  </si>
  <si>
    <t>As at 31 August 2012Home childcarer</t>
  </si>
  <si>
    <t>As at 31 August 2013All provision</t>
  </si>
  <si>
    <t>As at 31 August 2013</t>
  </si>
  <si>
    <t>As at 31 August 2013Childminder</t>
  </si>
  <si>
    <t>As at 31 August 2013Childcare on non-domestic premises</t>
  </si>
  <si>
    <t>As at 31 August 2013Childcare on domestic premises</t>
  </si>
  <si>
    <t>As at 31 August 2013Home childcarer</t>
  </si>
  <si>
    <t>As at 31 August 2014All provision</t>
  </si>
  <si>
    <t>As at 31 August 2014</t>
  </si>
  <si>
    <t>As at 31 August 2014Childminder</t>
  </si>
  <si>
    <t>As at 31 August 2014Childcare on non-domestic premises</t>
  </si>
  <si>
    <t>As at 31 August 2014Childcare on domestic premises</t>
  </si>
  <si>
    <t>As at 31 August 2014Home childcarer</t>
  </si>
  <si>
    <t>As at 31 August 2015All provision</t>
  </si>
  <si>
    <t>As at 31 August 2015</t>
  </si>
  <si>
    <t>As at 31 August 2015Childminder</t>
  </si>
  <si>
    <t>As at 31 August 2015Childcare on non-domestic premises</t>
  </si>
  <si>
    <t>As at 31 August 2015Childcare on domestic premises</t>
  </si>
  <si>
    <t>As at 31 August 2015Home childcarer</t>
  </si>
  <si>
    <t>As at 31 August 2016All provision</t>
  </si>
  <si>
    <t>As at 31 August 2016</t>
  </si>
  <si>
    <t>As at 31 August 2016Childminder</t>
  </si>
  <si>
    <t>As at 31 August 2016Childcare on non-domestic premises</t>
  </si>
  <si>
    <t>As at 31 August 2016Childcare on domestic premises</t>
  </si>
  <si>
    <t>As at 31 August 2016Home childcarer</t>
  </si>
  <si>
    <t>As at 31 August 2017All provision</t>
  </si>
  <si>
    <t>As at 31 August 2017</t>
  </si>
  <si>
    <t>As at 31 August 2017Childminder</t>
  </si>
  <si>
    <t>As at 31 August 2017Childcare on non-domestic premises</t>
  </si>
  <si>
    <t>As at 31 August 2017Childcare on domestic premises</t>
  </si>
  <si>
    <t>As at 31 August 2017Home childcarer</t>
  </si>
  <si>
    <t>As at 31 March 2018All provision</t>
  </si>
  <si>
    <t>As at 31 March 2018</t>
  </si>
  <si>
    <t>As at 31 March 2018Childminder</t>
  </si>
  <si>
    <t>As at 31 March 2018Childcare on non-domestic premises</t>
  </si>
  <si>
    <t>As at 31 March 2018Childcare on domestic premises</t>
  </si>
  <si>
    <t>As at 31 March 2018Home childcarer</t>
  </si>
  <si>
    <t>As at 31 August 2018All provision</t>
  </si>
  <si>
    <t>As at 31 August 2018</t>
  </si>
  <si>
    <t>As at 31 August 2018Childminder</t>
  </si>
  <si>
    <t>As at 31 August 2018Childcare on non-domestic premises</t>
  </si>
  <si>
    <t>As at 31 August 2018Childcare on domestic premises</t>
  </si>
  <si>
    <t>As at 31 August 2018Home childcarer</t>
  </si>
  <si>
    <t>As at 31 December 2018All provision</t>
  </si>
  <si>
    <t>As at 31 December 2018</t>
  </si>
  <si>
    <t>As at 31 December 2018Childminder</t>
  </si>
  <si>
    <t>As at 31 December 2018Childcare on non-domestic premises</t>
  </si>
  <si>
    <t>As at 31 December 2018Childcare on domestic premises</t>
  </si>
  <si>
    <t>As at 31 December 2018Home childcarer</t>
  </si>
  <si>
    <t>As at 31 March 2019All provision</t>
  </si>
  <si>
    <t>As at 31 March 2019</t>
  </si>
  <si>
    <t>As at 31 March 2019Childminder</t>
  </si>
  <si>
    <t>As at 31 March 2019Childcare on non-domestic premises</t>
  </si>
  <si>
    <t>As at 31 March 2019Childcare on domestic premises</t>
  </si>
  <si>
    <t>As at 31 March 2019Home childcarer</t>
  </si>
  <si>
    <t>As at 31 August 2019All provision</t>
  </si>
  <si>
    <t>As at 31 August 2019</t>
  </si>
  <si>
    <t>As at 31 August 2019Childminder</t>
  </si>
  <si>
    <t>As at 31 August 2019Childcare on non-domestic premises</t>
  </si>
  <si>
    <t>As at 31 August 2019Childcare on domestic premises</t>
  </si>
  <si>
    <t>As at 31 August 2019Home childcarer</t>
  </si>
  <si>
    <t>As at 31 December 2019All provision</t>
  </si>
  <si>
    <t>As at 31 December 2019</t>
  </si>
  <si>
    <t>As at 31 December 2019Childminder</t>
  </si>
  <si>
    <t>As at 31 December 2019Childcare on non-domestic premises</t>
  </si>
  <si>
    <t>As at 31 December 2019Childcare on domestic premises</t>
  </si>
  <si>
    <t>As at 31 December 2019Home childcarer</t>
  </si>
  <si>
    <t>As at 31 March 2020All provision</t>
  </si>
  <si>
    <t>As at 31 March 2020</t>
  </si>
  <si>
    <t>As at 31 March 2020Childminder</t>
  </si>
  <si>
    <t>As at 31 March 2020Childcare on non-domestic premises</t>
  </si>
  <si>
    <t>As at 31 March 2020Childcare on domestic premises</t>
  </si>
  <si>
    <t>As at 31 March 2020Home childcarer</t>
  </si>
  <si>
    <t>As at 31 August 2020All provision</t>
  </si>
  <si>
    <t>As at 31 August 2020</t>
  </si>
  <si>
    <t>As at 31 August 2020Childminder</t>
  </si>
  <si>
    <t>As at 31 August 2020Childcare on non-domestic premises</t>
  </si>
  <si>
    <t>As at 31 August 2020Childcare on domestic premises</t>
  </si>
  <si>
    <t>As at 31 August 2020Home childcarer</t>
  </si>
  <si>
    <t>As at 31 March 2021All provision</t>
  </si>
  <si>
    <t>As at 31 March 2021</t>
  </si>
  <si>
    <t>As at 31 March 2021Childminder</t>
  </si>
  <si>
    <t>As at 31 March 2021Childcare on non-domestic premises</t>
  </si>
  <si>
    <t>As at 31 March 2021Childcare on domestic premises</t>
  </si>
  <si>
    <t>As at 31 March 2021Home childcarer</t>
  </si>
  <si>
    <t>As at 31 August 2021All provision</t>
  </si>
  <si>
    <t>As at 31 August 2021</t>
  </si>
  <si>
    <t>As at 31 August 2021Childminder</t>
  </si>
  <si>
    <t>As at 31 August 2021Childcare on non-domestic premises</t>
  </si>
  <si>
    <t>As at 31 August 2021Childcare on domestic premises</t>
  </si>
  <si>
    <t>As at 31 August 2021Home childcarer</t>
  </si>
  <si>
    <t>As at 31 March 2022All provision</t>
  </si>
  <si>
    <t>As at 31 March 2022</t>
  </si>
  <si>
    <t>As at 31 March 2022Childminder</t>
  </si>
  <si>
    <t>As at 31 March 2022Childcare on non-domestic premises</t>
  </si>
  <si>
    <t>As at 31 March 2022Childcare on domestic premises</t>
  </si>
  <si>
    <t>As at 31 March 2022Home childcarer</t>
  </si>
  <si>
    <t>As at 31 August 2022All provision</t>
  </si>
  <si>
    <t>As at 31 August 2022</t>
  </si>
  <si>
    <t>As at 31 August 2022Childminder</t>
  </si>
  <si>
    <t>As at 31 August 2022Childcare on non-domestic premises</t>
  </si>
  <si>
    <t>As at 31 August 2022Childcare on domestic premises</t>
  </si>
  <si>
    <t>As at 31 August 2022Home childcarer</t>
  </si>
  <si>
    <t>As at 31 March 2023All provision</t>
  </si>
  <si>
    <t>As at 31 March 2023</t>
  </si>
  <si>
    <t>As at 31 March 2023Childminder</t>
  </si>
  <si>
    <t>As at 31 March 2023Childcare on non-domestic premises</t>
  </si>
  <si>
    <t>As at 31 March 2023Childcare on domestic premises</t>
  </si>
  <si>
    <t>As at 31 March 2023Home childcarer</t>
  </si>
  <si>
    <t>As at 31 August 2023Childminder</t>
  </si>
  <si>
    <t>As at 31 August 2023</t>
  </si>
  <si>
    <t>As at 31 August 2023Home childcarer</t>
  </si>
  <si>
    <t>As at 31 August 2023Childcare on non-domestic premises</t>
  </si>
  <si>
    <t>As at 31 August 2023All provision</t>
  </si>
  <si>
    <t>As at 31 August 2023Childcare on domestic premises</t>
  </si>
  <si>
    <t>As at 31 March 2024Home childcarer</t>
  </si>
  <si>
    <t>As at 31 March 2024</t>
  </si>
  <si>
    <t>As at 31 March 2024Childcare on non-domestic premises</t>
  </si>
  <si>
    <t>As at 31 March 2024Childcare on domestic premises</t>
  </si>
  <si>
    <t>As at 31 March 2024All provision</t>
  </si>
  <si>
    <t>As at 31 March 2024Childminder</t>
  </si>
  <si>
    <r>
      <t>Table 5: Overall effectiveness of active early years registered providers at their most recent inspection, by year</t>
    </r>
    <r>
      <rPr>
        <b/>
        <vertAlign val="superscript"/>
        <sz val="15"/>
        <rFont val="Tahoma"/>
        <family val="2"/>
      </rPr>
      <t xml:space="preserve"> 1 2 3</t>
    </r>
  </si>
  <si>
    <t>Number of providers</t>
  </si>
  <si>
    <t>Percentage of inspected providers</t>
  </si>
  <si>
    <t>Requires improvement</t>
  </si>
  <si>
    <t>Source: Ofsted inspection data</t>
  </si>
  <si>
    <t xml:space="preserve">2. Percentages are rounded and may not sum to 100. 
</t>
  </si>
  <si>
    <t>3. 'Most recent inspection' refers to the provider's most recent full Early Years Register inspection.</t>
  </si>
  <si>
    <r>
      <t xml:space="preserve">Table 6: Overall effectiveness and sub-judgements of active early years registered providers at their most recent inspection </t>
    </r>
    <r>
      <rPr>
        <b/>
        <vertAlign val="superscript"/>
        <sz val="15"/>
        <rFont val="Tahoma"/>
        <family val="2"/>
      </rPr>
      <t>1 2 3 4</t>
    </r>
  </si>
  <si>
    <t>Effectiveness of leadership and management</t>
  </si>
  <si>
    <t xml:space="preserve">2. Percentages are rounded and may not sum to 100. Where the number of inspected providers is small, percentages should be treated with caution.
</t>
  </si>
  <si>
    <t>4. Since the introduction of the Education Inspection Framework on 1 September 2019, the additional judgements have changed. This has affected the number of providers with judgements for quality of education, behaviour and attitudes and personal development at their most recent inspection.</t>
  </si>
  <si>
    <t>Table 7: Overall effectiveness of active early years registered providers at their most recent inspection, by region</t>
  </si>
  <si>
    <r>
      <t xml:space="preserve">and local authority </t>
    </r>
    <r>
      <rPr>
        <b/>
        <vertAlign val="superscript"/>
        <sz val="14"/>
        <rFont val="Tahoma"/>
        <family val="2"/>
      </rPr>
      <t>1 2 3</t>
    </r>
  </si>
  <si>
    <t>Region not recorded</t>
  </si>
  <si>
    <t>Table 8: Inspection outcomes of active early years registered providers where there were no children on roll at their</t>
  </si>
  <si>
    <r>
      <t>most recent inspection</t>
    </r>
    <r>
      <rPr>
        <b/>
        <vertAlign val="superscript"/>
        <sz val="15"/>
        <rFont val="Tahoma"/>
        <family val="2"/>
      </rPr>
      <t xml:space="preserve"> 1 2</t>
    </r>
  </si>
  <si>
    <t>Number inspected</t>
  </si>
  <si>
    <t>Not met:
actions</t>
  </si>
  <si>
    <t>Not met:
enforcement</t>
  </si>
  <si>
    <t>The quality and standards of the early years provision</t>
  </si>
  <si>
    <t xml:space="preserve">Requirements of the compulsory part of the Childcare Register </t>
  </si>
  <si>
    <t xml:space="preserve">Requirements of the voluntary part of the Childcare Register </t>
  </si>
  <si>
    <t>Table 9: Inspection outcomes of inadequate early years registered providers where there were no children on roll at the</t>
  </si>
  <si>
    <r>
      <t>time of their re-inspection</t>
    </r>
    <r>
      <rPr>
        <b/>
        <vertAlign val="superscript"/>
        <sz val="15"/>
        <rFont val="Tahoma"/>
        <family val="2"/>
      </rPr>
      <t xml:space="preserve"> 1 2</t>
    </r>
  </si>
  <si>
    <t>Number of inadequate providers</t>
  </si>
  <si>
    <t>Number re-inspected where there were no children on roll</t>
  </si>
  <si>
    <t>01 September 2019 to 03 January 2024All provisionAll EnglandAccident or injury</t>
  </si>
  <si>
    <t>Accident or injury</t>
  </si>
  <si>
    <t>01 September 2019 to 03 January 2024</t>
  </si>
  <si>
    <t>01 September 2019 to 03 January 2024All provisionAll EnglandArrangements for safeguarding children</t>
  </si>
  <si>
    <t>Arrangements for safeguarding children</t>
  </si>
  <si>
    <t>01 September 2019 to 03 January 2024All provisionAll EnglandAssessment</t>
  </si>
  <si>
    <t>Assessment</t>
  </si>
  <si>
    <t>01 September 2019 to 03 January 2024All provisionAll EnglandChanges that must be notified to Ofsted</t>
  </si>
  <si>
    <t>Changes that must be notified to Ofsted</t>
  </si>
  <si>
    <t>01 September 2019 to 03 January 2024All provisionAll EnglandChanges to premises and provision</t>
  </si>
  <si>
    <t>Changes to premises and provision</t>
  </si>
  <si>
    <t>01 September 2019 to 03 January 2024All provisionAll EnglandChild supervision</t>
  </si>
  <si>
    <t>Child supervision</t>
  </si>
  <si>
    <t>01 September 2019 to 03 January 2024All provisionAll EnglandComplaints</t>
  </si>
  <si>
    <t>Complaints</t>
  </si>
  <si>
    <t>01 September 2019 to 03 January 2024All provisionAll EnglandEducation programmes</t>
  </si>
  <si>
    <t>Education programmes</t>
  </si>
  <si>
    <t>01 September 2019 to 03 January 2024All provisionAll EnglandEqual opportunities</t>
  </si>
  <si>
    <t>Equal opportunities</t>
  </si>
  <si>
    <t>01 September 2019 to 03 January 2024All provisionAll EnglandFood and drink</t>
  </si>
  <si>
    <t>Food and drink</t>
  </si>
  <si>
    <t>01 September 2019 to 03 January 2024All provisionAll EnglandGeneral information and records matters</t>
  </si>
  <si>
    <t>General information and records matters</t>
  </si>
  <si>
    <t>01 September 2019 to 03 January 2024All provisionAll EnglandGeneral suitability people matters</t>
  </si>
  <si>
    <t>General suitability people matters</t>
  </si>
  <si>
    <t>01 September 2019 to 03 January 2024All provisionAll EnglandHow the childcare provision is organised</t>
  </si>
  <si>
    <t>How the childcare provision is organised</t>
  </si>
  <si>
    <t>01 September 2019 to 03 January 2024All provisionAll EnglandInformation about the child</t>
  </si>
  <si>
    <t>Information about the child</t>
  </si>
  <si>
    <t>01 September 2019 to 03 January 2024All provisionAll EnglandInformation about the provider</t>
  </si>
  <si>
    <t>Information about the provider</t>
  </si>
  <si>
    <t>01 September 2019 to 03 January 2024All provisionAll EnglandInformation for parents and carers</t>
  </si>
  <si>
    <t>Information for parents and carers</t>
  </si>
  <si>
    <t>01 September 2019 to 03 January 2024All provisionAll EnglandInspection has actions</t>
  </si>
  <si>
    <t>Inspection has actions</t>
  </si>
  <si>
    <t>01 September 2019 to 03 January 2024All provisionAll EnglandInspection has recommendations</t>
  </si>
  <si>
    <t>Inspection has recommendations</t>
  </si>
  <si>
    <t>01 September 2019 to 03 January 2024All provisionAll EnglandInsurance</t>
  </si>
  <si>
    <t>Insurance</t>
  </si>
  <si>
    <t>01 September 2019 to 03 January 2024All provisionAll EnglandKey persons</t>
  </si>
  <si>
    <t>Key persons</t>
  </si>
  <si>
    <t>01 September 2019 to 03 January 2024All provisionAll EnglandManaging behaviour</t>
  </si>
  <si>
    <t>Managing behaviour</t>
  </si>
  <si>
    <t>01 September 2019 to 03 January 2024All provisionAll EnglandMatters affecting the welfare of children</t>
  </si>
  <si>
    <t>Matters affecting the welfare of children</t>
  </si>
  <si>
    <t>01 September 2019 to 03 January 2024All provisionAll EnglandMedicine</t>
  </si>
  <si>
    <t>Medicine</t>
  </si>
  <si>
    <t>01 September 2019 to 03 January 2024All provisionAll EnglandNo of Inspections</t>
  </si>
  <si>
    <t>No of Inspections</t>
  </si>
  <si>
    <t>01 September 2019 to 03 January 2024All provisionAll EnglandOutings</t>
  </si>
  <si>
    <t>Outings</t>
  </si>
  <si>
    <t>01 September 2019 to 03 January 2024All provisionAll EnglandPlanning</t>
  </si>
  <si>
    <t>Planning</t>
  </si>
  <si>
    <t>01 September 2019 to 03 January 2024All provisionAll EnglandPremises</t>
  </si>
  <si>
    <t>Premises</t>
  </si>
  <si>
    <t>01 September 2019 to 03 January 2024All provisionAll EnglandProviding information to Ofsted</t>
  </si>
  <si>
    <t>Providing information to Ofsted</t>
  </si>
  <si>
    <t>01 September 2019 to 03 January 2024All provisionAll EnglandQualifications</t>
  </si>
  <si>
    <t>Qualifications</t>
  </si>
  <si>
    <t>01 September 2019 to 03 January 2024All provisionAll EnglandQualifications and training</t>
  </si>
  <si>
    <t>Qualifications and training</t>
  </si>
  <si>
    <t>01 September 2019 to 03 January 2024All provisionAll EnglandRatios</t>
  </si>
  <si>
    <t>Ratios</t>
  </si>
  <si>
    <t>01 September 2019 to 03 January 2024All provisionAll EnglandRecords to be kept</t>
  </si>
  <si>
    <t>Records to be kept</t>
  </si>
  <si>
    <t>01 September 2019 to 03 January 2024All provisionAll EnglandRisk assessment</t>
  </si>
  <si>
    <t>Risk assessment</t>
  </si>
  <si>
    <t>01 September 2019 to 03 January 2024All provisionAll EnglandSafeguarding policy</t>
  </si>
  <si>
    <t>Safeguarding policy</t>
  </si>
  <si>
    <t>01 September 2019 to 03 January 2024All provisionAll EnglandSafeguarding practice</t>
  </si>
  <si>
    <t>Safeguarding practice</t>
  </si>
  <si>
    <t>01 September 2019 to 03 January 2024All provisionAll EnglandSafety</t>
  </si>
  <si>
    <t>Safety</t>
  </si>
  <si>
    <t>01 September 2019 to 03 January 2024All provisionAll EnglandSmoking</t>
  </si>
  <si>
    <t>Smoking</t>
  </si>
  <si>
    <t>01 September 2019 to 03 January 2024All provisionAll EnglandStaff deployment</t>
  </si>
  <si>
    <t>Staff deployment</t>
  </si>
  <si>
    <t>01 September 2019 to 03 January 2024All provisionAll EnglandSuitablity and safety of premises and equipment</t>
  </si>
  <si>
    <t>Suitablity and safety of premises and equipment</t>
  </si>
  <si>
    <t>01 September 2019 to 03 January 2024All provisionAll EnglandTraining, support and skills</t>
  </si>
  <si>
    <t>Training, support and skills</t>
  </si>
  <si>
    <t>01 September 2019 to 03 January 2024All provisionAll EnglandWelfare of the children being cared for</t>
  </si>
  <si>
    <t>Welfare of the children being cared for</t>
  </si>
  <si>
    <t>01 September 2019 to 03 January 2024All provisionBarking and DagenhamEducation programmes</t>
  </si>
  <si>
    <t>01 September 2019 to 03 January 2024All provisionBarking and DagenhamFood and drink</t>
  </si>
  <si>
    <t>01 September 2019 to 03 January 2024All provisionBarking and DagenhamInformation about the child</t>
  </si>
  <si>
    <t>01 September 2019 to 03 January 2024All provisionBarking and DagenhamInspection has actions</t>
  </si>
  <si>
    <t>01 September 2019 to 03 January 2024All provisionBarking and DagenhamInspection has recommendations</t>
  </si>
  <si>
    <t>01 September 2019 to 03 January 2024All provisionBarking and DagenhamKey persons</t>
  </si>
  <si>
    <t>01 September 2019 to 03 January 2024All provisionBarking and DagenhamManaging behaviour</t>
  </si>
  <si>
    <t>01 September 2019 to 03 January 2024All provisionBarking and DagenhamNo of Inspections</t>
  </si>
  <si>
    <t>01 September 2019 to 03 January 2024All provisionBarking and DagenhamPremises</t>
  </si>
  <si>
    <t>01 September 2019 to 03 January 2024All provisionBarking and DagenhamRisk assessment</t>
  </si>
  <si>
    <t>01 September 2019 to 03 January 2024All provisionBarking and DagenhamSafeguarding practice</t>
  </si>
  <si>
    <t>01 September 2019 to 03 January 2024All provisionBarking and DagenhamStaff deployment</t>
  </si>
  <si>
    <t>01 September 2019 to 03 January 2024All provisionBarking and DagenhamTraining, support and skills</t>
  </si>
  <si>
    <t>01 September 2019 to 03 January 2024All provisionBarnetEducation programmes</t>
  </si>
  <si>
    <t>01 September 2019 to 03 January 2024All provisionBarnetInformation about the child</t>
  </si>
  <si>
    <t>01 September 2019 to 03 January 2024All provisionBarnetInspection has actions</t>
  </si>
  <si>
    <t>01 September 2019 to 03 January 2024All provisionBarnetInspection has recommendations</t>
  </si>
  <si>
    <t>01 September 2019 to 03 January 2024All provisionBarnetManaging behaviour</t>
  </si>
  <si>
    <t>01 September 2019 to 03 January 2024All provisionBarnetNo of Inspections</t>
  </si>
  <si>
    <t>01 September 2019 to 03 January 2024All provisionBarnetRatios</t>
  </si>
  <si>
    <t>01 September 2019 to 03 January 2024All provisionBarnetSafety</t>
  </si>
  <si>
    <t>01 September 2019 to 03 January 2024All provisionBarnetTraining, support and skills</t>
  </si>
  <si>
    <t>01 September 2019 to 03 January 2024All provisionBarnsleyChild supervision</t>
  </si>
  <si>
    <t>01 September 2019 to 03 January 2024All provisionBarnsleyInspection has actions</t>
  </si>
  <si>
    <t>01 September 2019 to 03 January 2024All provisionBarnsleyInspection has recommendations</t>
  </si>
  <si>
    <t>01 September 2019 to 03 January 2024All provisionBarnsleyNo of Inspections</t>
  </si>
  <si>
    <t>01 September 2019 to 03 January 2024All provisionBarnsleyRisk assessment</t>
  </si>
  <si>
    <t>01 September 2019 to 03 January 2024All provisionBarnsleyTraining, support and skills</t>
  </si>
  <si>
    <t>01 September 2019 to 03 January 2024All provisionBath and North East SomersetAssessment</t>
  </si>
  <si>
    <t>01 September 2019 to 03 January 2024All provisionBath and North East SomersetChild supervision</t>
  </si>
  <si>
    <t>01 September 2019 to 03 January 2024All provisionBath and North East SomersetInspection has actions</t>
  </si>
  <si>
    <t>01 September 2019 to 03 January 2024All provisionBath and North East SomersetInspection has recommendations</t>
  </si>
  <si>
    <t>01 September 2019 to 03 January 2024All provisionBath and North East SomersetNo of Inspections</t>
  </si>
  <si>
    <t>01 September 2019 to 03 January 2024All provisionBath and North East SomersetTraining, support and skills</t>
  </si>
  <si>
    <t>01 September 2019 to 03 January 2024All provisionBedfordInspection has recommendations</t>
  </si>
  <si>
    <t>01 September 2019 to 03 January 2024All provisionBedfordNo of Inspections</t>
  </si>
  <si>
    <t>01 September 2019 to 03 January 2024All provisionBexleyEducation programmes</t>
  </si>
  <si>
    <t>01 September 2019 to 03 January 2024All provisionBexleyInspection has actions</t>
  </si>
  <si>
    <t>01 September 2019 to 03 January 2024All provisionBexleyInspection has recommendations</t>
  </si>
  <si>
    <t>01 September 2019 to 03 January 2024All provisionBexleyManaging behaviour</t>
  </si>
  <si>
    <t>01 September 2019 to 03 January 2024All provisionBexleyNo of Inspections</t>
  </si>
  <si>
    <t>01 September 2019 to 03 January 2024All provisionBexleyPlanning</t>
  </si>
  <si>
    <t>01 September 2019 to 03 January 2024All provisionBexleyRisk assessment</t>
  </si>
  <si>
    <t>01 September 2019 to 03 January 2024All provisionBexleyTraining, support and skills</t>
  </si>
  <si>
    <t>01 September 2019 to 03 January 2024All provisionBirminghamAssessment</t>
  </si>
  <si>
    <t>01 September 2019 to 03 January 2024All provisionBirminghamChanges that must be notified to Ofsted</t>
  </si>
  <si>
    <t>01 September 2019 to 03 January 2024All provisionBirminghamChild supervision</t>
  </si>
  <si>
    <t>01 September 2019 to 03 January 2024All provisionBirminghamEducation programmes</t>
  </si>
  <si>
    <t>01 September 2019 to 03 January 2024All provisionBirminghamEqual opportunities</t>
  </si>
  <si>
    <t>01 September 2019 to 03 January 2024All provisionBirminghamFood and drink</t>
  </si>
  <si>
    <t>01 September 2019 to 03 January 2024All provisionBirminghamGeneral information and records matters</t>
  </si>
  <si>
    <t>01 September 2019 to 03 January 2024All provisionBirminghamGeneral suitability people matters</t>
  </si>
  <si>
    <t>01 September 2019 to 03 January 2024All provisionBirminghamInformation about the child</t>
  </si>
  <si>
    <t>01 September 2019 to 03 January 2024All provisionBirminghamInformation about the provider</t>
  </si>
  <si>
    <t>01 September 2019 to 03 January 2024All provisionBirminghamInformation for parents and carers</t>
  </si>
  <si>
    <t>01 September 2019 to 03 January 2024All provisionBirminghamInspection has actions</t>
  </si>
  <si>
    <t>01 September 2019 to 03 January 2024All provisionBirminghamInspection has recommendations</t>
  </si>
  <si>
    <t>01 September 2019 to 03 January 2024All provisionBirminghamKey persons</t>
  </si>
  <si>
    <t>01 September 2019 to 03 January 2024All provisionBirminghamManaging behaviour</t>
  </si>
  <si>
    <t>01 September 2019 to 03 January 2024All provisionBirminghamMedicine</t>
  </si>
  <si>
    <t>01 September 2019 to 03 January 2024All provisionBirminghamNo of Inspections</t>
  </si>
  <si>
    <t>01 September 2019 to 03 January 2024All provisionBirminghamPlanning</t>
  </si>
  <si>
    <t>01 September 2019 to 03 January 2024All provisionBirminghamPremises</t>
  </si>
  <si>
    <t>01 September 2019 to 03 January 2024All provisionBirminghamRatios</t>
  </si>
  <si>
    <t>01 September 2019 to 03 January 2024All provisionBirminghamRisk assessment</t>
  </si>
  <si>
    <t>01 September 2019 to 03 January 2024All provisionBirminghamSafeguarding practice</t>
  </si>
  <si>
    <t>01 September 2019 to 03 January 2024All provisionBirminghamSafety</t>
  </si>
  <si>
    <t>01 September 2019 to 03 January 2024All provisionBirminghamTraining, support and skills</t>
  </si>
  <si>
    <t>01 September 2019 to 03 January 2024All provisionBlackburn with DarwenAssessment</t>
  </si>
  <si>
    <t>01 September 2019 to 03 January 2024All provisionBlackburn with DarwenEducation programmes</t>
  </si>
  <si>
    <t>01 September 2019 to 03 January 2024All provisionBlackburn with DarwenFood and drink</t>
  </si>
  <si>
    <t>01 September 2019 to 03 January 2024All provisionBlackburn with DarwenInspection has actions</t>
  </si>
  <si>
    <t>01 September 2019 to 03 January 2024All provisionBlackburn with DarwenInspection has recommendations</t>
  </si>
  <si>
    <t>01 September 2019 to 03 January 2024All provisionBlackburn with DarwenManaging behaviour</t>
  </si>
  <si>
    <t>01 September 2019 to 03 January 2024All provisionBlackburn with DarwenNo of Inspections</t>
  </si>
  <si>
    <t>01 September 2019 to 03 January 2024All provisionBlackburn with DarwenPremises</t>
  </si>
  <si>
    <t>01 September 2019 to 03 January 2024All provisionBlackburn with DarwenSafeguarding practice</t>
  </si>
  <si>
    <t>01 September 2019 to 03 January 2024All provisionBlackburn with DarwenTraining, support and skills</t>
  </si>
  <si>
    <t>01 September 2019 to 03 January 2024All provisionBlackpoolInspection has recommendations</t>
  </si>
  <si>
    <t>01 September 2019 to 03 January 2024All provisionBlackpoolNo of Inspections</t>
  </si>
  <si>
    <t>01 September 2019 to 03 January 2024All provisionBoltonAssessment</t>
  </si>
  <si>
    <t>01 September 2019 to 03 January 2024All provisionBoltonInspection has actions</t>
  </si>
  <si>
    <t>01 September 2019 to 03 January 2024All provisionBoltonInspection has recommendations</t>
  </si>
  <si>
    <t>01 September 2019 to 03 January 2024All provisionBoltonNo of Inspections</t>
  </si>
  <si>
    <t>01 September 2019 to 03 January 2024All provisionBoltonPlanning</t>
  </si>
  <si>
    <t>01 September 2019 to 03 January 2024All provisionBournemouth, Christchurch &amp; PooleAssessment</t>
  </si>
  <si>
    <t>01 September 2019 to 03 January 2024All provisionBournemouth, Christchurch &amp; PooleEducation programmes</t>
  </si>
  <si>
    <t>01 September 2019 to 03 January 2024All provisionBournemouth, Christchurch &amp; PooleInspection has actions</t>
  </si>
  <si>
    <t>01 September 2019 to 03 January 2024All provisionBournemouth, Christchurch &amp; PooleInspection has recommendations</t>
  </si>
  <si>
    <t>01 September 2019 to 03 January 2024All provisionBournemouth, Christchurch &amp; PooleKey persons</t>
  </si>
  <si>
    <t>01 September 2019 to 03 January 2024All provisionBournemouth, Christchurch &amp; PooleMedicine</t>
  </si>
  <si>
    <t>01 September 2019 to 03 January 2024All provisionBournemouth, Christchurch &amp; PooleNo of Inspections</t>
  </si>
  <si>
    <t>01 September 2019 to 03 January 2024All provisionBournemouth, Christchurch &amp; PooleSafeguarding practice</t>
  </si>
  <si>
    <t>01 September 2019 to 03 January 2024All provisionBournemouth, Christchurch &amp; PooleTraining, support and skills</t>
  </si>
  <si>
    <t>01 September 2019 to 03 January 2024All provisionBracknell ForestInspection has actions</t>
  </si>
  <si>
    <t>01 September 2019 to 03 January 2024All provisionBracknell ForestInspection has recommendations</t>
  </si>
  <si>
    <t>01 September 2019 to 03 January 2024All provisionBracknell ForestNo of Inspections</t>
  </si>
  <si>
    <t>01 September 2019 to 03 January 2024All provisionBracknell ForestTraining, support and skills</t>
  </si>
  <si>
    <t>01 September 2019 to 03 January 2024All provisionBradfordChanges that must be notified to Ofsted</t>
  </si>
  <si>
    <t>01 September 2019 to 03 January 2024All provisionBradfordEducation programmes</t>
  </si>
  <si>
    <t>01 September 2019 to 03 January 2024All provisionBradfordGeneral suitability people matters</t>
  </si>
  <si>
    <t>01 September 2019 to 03 January 2024All provisionBradfordInformation about the provider</t>
  </si>
  <si>
    <t>01 September 2019 to 03 January 2024All provisionBradfordInformation for parents and carers</t>
  </si>
  <si>
    <t>01 September 2019 to 03 January 2024All provisionBradfordInspection has actions</t>
  </si>
  <si>
    <t>01 September 2019 to 03 January 2024All provisionBradfordInspection has recommendations</t>
  </si>
  <si>
    <t>01 September 2019 to 03 January 2024All provisionBradfordKey persons</t>
  </si>
  <si>
    <t>01 September 2019 to 03 January 2024All provisionBradfordNo of Inspections</t>
  </si>
  <si>
    <t>01 September 2019 to 03 January 2024All provisionBradfordPlanning</t>
  </si>
  <si>
    <t>01 September 2019 to 03 January 2024All provisionBradfordPremises</t>
  </si>
  <si>
    <t>01 September 2019 to 03 January 2024All provisionBradfordSafeguarding practice</t>
  </si>
  <si>
    <t>01 September 2019 to 03 January 2024All provisionBradfordStaff deployment</t>
  </si>
  <si>
    <t>01 September 2019 to 03 January 2024All provisionBradfordTraining, support and skills</t>
  </si>
  <si>
    <t>01 September 2019 to 03 January 2024All provisionBrentAccident or injury</t>
  </si>
  <si>
    <t>01 September 2019 to 03 January 2024All provisionBrentEducation programmes</t>
  </si>
  <si>
    <t>01 September 2019 to 03 January 2024All provisionBrentFood and drink</t>
  </si>
  <si>
    <t>01 September 2019 to 03 January 2024All provisionBrentGeneral information and records matters</t>
  </si>
  <si>
    <t>01 September 2019 to 03 January 2024All provisionBrentGeneral suitability people matters</t>
  </si>
  <si>
    <t>01 September 2019 to 03 January 2024All provisionBrentInformation for parents and carers</t>
  </si>
  <si>
    <t>01 September 2019 to 03 January 2024All provisionBrentInspection has actions</t>
  </si>
  <si>
    <t>01 September 2019 to 03 January 2024All provisionBrentInspection has recommendations</t>
  </si>
  <si>
    <t>01 September 2019 to 03 January 2024All provisionBrentKey persons</t>
  </si>
  <si>
    <t>01 September 2019 to 03 January 2024All provisionBrentManaging behaviour</t>
  </si>
  <si>
    <t>01 September 2019 to 03 January 2024All provisionBrentMedicine</t>
  </si>
  <si>
    <t>01 September 2019 to 03 January 2024All provisionBrentNo of Inspections</t>
  </si>
  <si>
    <t>01 September 2019 to 03 January 2024All provisionBrentPlanning</t>
  </si>
  <si>
    <t>01 September 2019 to 03 January 2024All provisionBrentPremises</t>
  </si>
  <si>
    <t>01 September 2019 to 03 January 2024All provisionBrentRisk assessment</t>
  </si>
  <si>
    <t>01 September 2019 to 03 January 2024All provisionBrentSafeguarding policy</t>
  </si>
  <si>
    <t>01 September 2019 to 03 January 2024All provisionBrentSafeguarding practice</t>
  </si>
  <si>
    <t>01 September 2019 to 03 January 2024All provisionBrentSafety</t>
  </si>
  <si>
    <t>01 September 2019 to 03 January 2024All provisionBrentStaff deployment</t>
  </si>
  <si>
    <t>01 September 2019 to 03 January 2024All provisionBrentTraining, support and skills</t>
  </si>
  <si>
    <t>01 September 2019 to 03 January 2024All provisionBrighton and HoveInspection has actions</t>
  </si>
  <si>
    <t>01 September 2019 to 03 January 2024All provisionBrighton and HoveInspection has recommendations</t>
  </si>
  <si>
    <t>01 September 2019 to 03 January 2024All provisionBrighton and HoveNo of Inspections</t>
  </si>
  <si>
    <t>01 September 2019 to 03 January 2024All provisionBrighton and HovePremises</t>
  </si>
  <si>
    <t>01 September 2019 to 03 January 2024All provisionBrighton and HoveTraining, support and skills</t>
  </si>
  <si>
    <t>01 September 2019 to 03 January 2024All provisionBristolAssessment</t>
  </si>
  <si>
    <t>01 September 2019 to 03 January 2024All provisionBristolEducation programmes</t>
  </si>
  <si>
    <t>01 September 2019 to 03 January 2024All provisionBristolInformation about the child</t>
  </si>
  <si>
    <t>01 September 2019 to 03 January 2024All provisionBristolInspection has actions</t>
  </si>
  <si>
    <t>01 September 2019 to 03 January 2024All provisionBristolInspection has recommendations</t>
  </si>
  <si>
    <t>01 September 2019 to 03 January 2024All provisionBristolManaging behaviour</t>
  </si>
  <si>
    <t>01 September 2019 to 03 January 2024All provisionBristolNo of Inspections</t>
  </si>
  <si>
    <t>01 September 2019 to 03 January 2024All provisionBristolPlanning</t>
  </si>
  <si>
    <t>01 September 2019 to 03 January 2024All provisionBristolRisk assessment</t>
  </si>
  <si>
    <t>01 September 2019 to 03 January 2024All provisionBristolSafeguarding practice</t>
  </si>
  <si>
    <t>01 September 2019 to 03 January 2024All provisionBristolStaff deployment</t>
  </si>
  <si>
    <t>01 September 2019 to 03 January 2024All provisionBristolTraining, support and skills</t>
  </si>
  <si>
    <t>01 September 2019 to 03 January 2024All provisionBromleyAssessment</t>
  </si>
  <si>
    <t>01 September 2019 to 03 January 2024All provisionBromleyChanges that must be notified to Ofsted</t>
  </si>
  <si>
    <t>01 September 2019 to 03 January 2024All provisionBromleyGeneral suitability people matters</t>
  </si>
  <si>
    <t>01 September 2019 to 03 January 2024All provisionBromleyInformation about the child</t>
  </si>
  <si>
    <t>01 September 2019 to 03 January 2024All provisionBromleyInformation about the provider</t>
  </si>
  <si>
    <t>01 September 2019 to 03 January 2024All provisionBromleyInspection has actions</t>
  </si>
  <si>
    <t>01 September 2019 to 03 January 2024All provisionBromleyInspection has recommendations</t>
  </si>
  <si>
    <t>01 September 2019 to 03 January 2024All provisionBromleyKey persons</t>
  </si>
  <si>
    <t>01 September 2019 to 03 January 2024All provisionBromleyManaging behaviour</t>
  </si>
  <si>
    <t>01 September 2019 to 03 January 2024All provisionBromleyNo of Inspections</t>
  </si>
  <si>
    <t>01 September 2019 to 03 January 2024All provisionBromleyPlanning</t>
  </si>
  <si>
    <t>01 September 2019 to 03 January 2024All provisionBromleyRisk assessment</t>
  </si>
  <si>
    <t>01 September 2019 to 03 January 2024All provisionBromleySafeguarding practice</t>
  </si>
  <si>
    <t>01 September 2019 to 03 January 2024All provisionBromleyTraining, support and skills</t>
  </si>
  <si>
    <t>01 September 2019 to 03 January 2024All provisionBuckinghamshireAssessment</t>
  </si>
  <si>
    <t>01 September 2019 to 03 January 2024All provisionBuckinghamshireChanges that must be notified to Ofsted</t>
  </si>
  <si>
    <t>01 September 2019 to 03 January 2024All provisionBuckinghamshireEducation programmes</t>
  </si>
  <si>
    <t>01 September 2019 to 03 January 2024All provisionBuckinghamshireEqual opportunities</t>
  </si>
  <si>
    <t>01 September 2019 to 03 January 2024All provisionBuckinghamshireInformation for parents and carers</t>
  </si>
  <si>
    <t>01 September 2019 to 03 January 2024All provisionBuckinghamshireInspection has actions</t>
  </si>
  <si>
    <t>01 September 2019 to 03 January 2024All provisionBuckinghamshireInspection has recommendations</t>
  </si>
  <si>
    <t>01 September 2019 to 03 January 2024All provisionBuckinghamshireMedicine</t>
  </si>
  <si>
    <t>01 September 2019 to 03 January 2024All provisionBuckinghamshireNo of Inspections</t>
  </si>
  <si>
    <t>01 September 2019 to 03 January 2024All provisionBuckinghamshirePlanning</t>
  </si>
  <si>
    <t>01 September 2019 to 03 January 2024All provisionBuckinghamshirePremises</t>
  </si>
  <si>
    <t>01 September 2019 to 03 January 2024All provisionBuckinghamshireStaff deployment</t>
  </si>
  <si>
    <t>01 September 2019 to 03 January 2024All provisionBuckinghamshireTraining, support and skills</t>
  </si>
  <si>
    <t>01 September 2019 to 03 January 2024All provisionBuryEducation programmes</t>
  </si>
  <si>
    <t>01 September 2019 to 03 January 2024All provisionBuryGeneral information and records matters</t>
  </si>
  <si>
    <t>01 September 2019 to 03 January 2024All provisionBuryGeneral suitability people matters</t>
  </si>
  <si>
    <t>01 September 2019 to 03 January 2024All provisionBuryInspection has actions</t>
  </si>
  <si>
    <t>01 September 2019 to 03 January 2024All provisionBuryInspection has recommendations</t>
  </si>
  <si>
    <t>01 September 2019 to 03 January 2024All provisionBuryMedicine</t>
  </si>
  <si>
    <t>01 September 2019 to 03 January 2024All provisionBuryNo of Inspections</t>
  </si>
  <si>
    <t>01 September 2019 to 03 January 2024All provisionBuryRisk assessment</t>
  </si>
  <si>
    <t>01 September 2019 to 03 January 2024All provisionBurySafeguarding practice</t>
  </si>
  <si>
    <t>01 September 2019 to 03 January 2024All provisionBuryTraining, support and skills</t>
  </si>
  <si>
    <t>01 September 2019 to 03 January 2024All provisionCalderdaleInspection has actions</t>
  </si>
  <si>
    <t>01 September 2019 to 03 January 2024All provisionCalderdaleInspection has recommendations</t>
  </si>
  <si>
    <t>01 September 2019 to 03 January 2024All provisionCalderdaleNo of Inspections</t>
  </si>
  <si>
    <t>01 September 2019 to 03 January 2024All provisionCalderdaleSafeguarding practice</t>
  </si>
  <si>
    <t>01 September 2019 to 03 January 2024All provisionCambridgeshireChanges that must be notified to Ofsted</t>
  </si>
  <si>
    <t>01 September 2019 to 03 January 2024All provisionCambridgeshireGeneral suitability people matters</t>
  </si>
  <si>
    <t>01 September 2019 to 03 January 2024All provisionCambridgeshireInspection has actions</t>
  </si>
  <si>
    <t>01 September 2019 to 03 January 2024All provisionCambridgeshireInspection has recommendations</t>
  </si>
  <si>
    <t>01 September 2019 to 03 January 2024All provisionCambridgeshireNo of Inspections</t>
  </si>
  <si>
    <t>01 September 2019 to 03 January 2024All provisionCambridgeshireTraining, support and skills</t>
  </si>
  <si>
    <t>01 September 2019 to 03 January 2024All provisionCamdenChild supervision</t>
  </si>
  <si>
    <t>01 September 2019 to 03 January 2024All provisionCamdenEducation programmes</t>
  </si>
  <si>
    <t>01 September 2019 to 03 January 2024All provisionCamdenInspection has actions</t>
  </si>
  <si>
    <t>01 September 2019 to 03 January 2024All provisionCamdenInspection has recommendations</t>
  </si>
  <si>
    <t>01 September 2019 to 03 January 2024All provisionCamdenManaging behaviour</t>
  </si>
  <si>
    <t>01 September 2019 to 03 January 2024All provisionCamdenNo of Inspections</t>
  </si>
  <si>
    <t>01 September 2019 to 03 January 2024All provisionCamdenPlanning</t>
  </si>
  <si>
    <t>01 September 2019 to 03 January 2024All provisionCamdenPremises</t>
  </si>
  <si>
    <t>01 September 2019 to 03 January 2024All provisionCamdenQualifications</t>
  </si>
  <si>
    <t>01 September 2019 to 03 January 2024All provisionCamdenRisk assessment</t>
  </si>
  <si>
    <t>01 September 2019 to 03 January 2024All provisionCamdenSafety</t>
  </si>
  <si>
    <t>01 September 2019 to 03 January 2024All provisionCamdenTraining, support and skills</t>
  </si>
  <si>
    <t>01 September 2019 to 03 January 2024All provisionCentral BedfordshireEqual opportunities</t>
  </si>
  <si>
    <t>01 September 2019 to 03 January 2024All provisionCentral BedfordshireInspection has actions</t>
  </si>
  <si>
    <t>01 September 2019 to 03 January 2024All provisionCentral BedfordshireInspection has recommendations</t>
  </si>
  <si>
    <t>01 September 2019 to 03 January 2024All provisionCentral BedfordshireManaging behaviour</t>
  </si>
  <si>
    <t>01 September 2019 to 03 January 2024All provisionCentral BedfordshireNo of Inspections</t>
  </si>
  <si>
    <t>01 September 2019 to 03 January 2024All provisionCheshire EastAssessment</t>
  </si>
  <si>
    <t>01 September 2019 to 03 January 2024All provisionCheshire EastGeneral information and records matters</t>
  </si>
  <si>
    <t>01 September 2019 to 03 January 2024All provisionCheshire EastGeneral suitability people matters</t>
  </si>
  <si>
    <t>01 September 2019 to 03 January 2024All provisionCheshire EastInspection has actions</t>
  </si>
  <si>
    <t>01 September 2019 to 03 January 2024All provisionCheshire EastInspection has recommendations</t>
  </si>
  <si>
    <t>01 September 2019 to 03 January 2024All provisionCheshire EastManaging behaviour</t>
  </si>
  <si>
    <t>01 September 2019 to 03 January 2024All provisionCheshire EastMedicine</t>
  </si>
  <si>
    <t>01 September 2019 to 03 January 2024All provisionCheshire EastNo of Inspections</t>
  </si>
  <si>
    <t>01 September 2019 to 03 January 2024All provisionCheshire EastPlanning</t>
  </si>
  <si>
    <t>01 September 2019 to 03 January 2024All provisionCheshire EastTraining, support and skills</t>
  </si>
  <si>
    <t>01 September 2019 to 03 January 2024All provisionCheshire West and ChesterAssessment</t>
  </si>
  <si>
    <t>01 September 2019 to 03 January 2024All provisionCheshire West and ChesterEducation programmes</t>
  </si>
  <si>
    <t>01 September 2019 to 03 January 2024All provisionCheshire West and ChesterEqual opportunities</t>
  </si>
  <si>
    <t>01 September 2019 to 03 January 2024All provisionCheshire West and ChesterFood and drink</t>
  </si>
  <si>
    <t>01 September 2019 to 03 January 2024All provisionCheshire West and ChesterGeneral information and records matters</t>
  </si>
  <si>
    <t>01 September 2019 to 03 January 2024All provisionCheshire West and ChesterInformation about the child</t>
  </si>
  <si>
    <t>01 September 2019 to 03 January 2024All provisionCheshire West and ChesterInformation about the provider</t>
  </si>
  <si>
    <t>01 September 2019 to 03 January 2024All provisionCheshire West and ChesterInspection has actions</t>
  </si>
  <si>
    <t>01 September 2019 to 03 January 2024All provisionCheshire West and ChesterInspection has recommendations</t>
  </si>
  <si>
    <t>01 September 2019 to 03 January 2024All provisionCheshire West and ChesterKey persons</t>
  </si>
  <si>
    <t>01 September 2019 to 03 January 2024All provisionCheshire West and ChesterNo of Inspections</t>
  </si>
  <si>
    <t>01 September 2019 to 03 January 2024All provisionCheshire West and ChesterPlanning</t>
  </si>
  <si>
    <t>01 September 2019 to 03 January 2024All provisionCheshire West and ChesterQualifications and training</t>
  </si>
  <si>
    <t>01 September 2019 to 03 January 2024All provisionCheshire West and ChesterSafeguarding policy</t>
  </si>
  <si>
    <t>01 September 2019 to 03 January 2024All provisionCheshire West and ChesterSafeguarding practice</t>
  </si>
  <si>
    <t>01 September 2019 to 03 January 2024All provisionCheshire West and ChesterSafety</t>
  </si>
  <si>
    <t>01 September 2019 to 03 January 2024All provisionCheshire West and ChesterTraining, support and skills</t>
  </si>
  <si>
    <t>01 September 2019 to 03 January 2024All provisionCity of LondonInspection has recommendations</t>
  </si>
  <si>
    <t>01 September 2019 to 03 January 2024All provisionCity of LondonNo of Inspections</t>
  </si>
  <si>
    <t>01 September 2019 to 03 January 2024All provisionCornwallAssessment</t>
  </si>
  <si>
    <t>01 September 2019 to 03 January 2024All provisionCornwallChild supervision</t>
  </si>
  <si>
    <t>01 September 2019 to 03 January 2024All provisionCornwallEducation programmes</t>
  </si>
  <si>
    <t>01 September 2019 to 03 January 2024All provisionCornwallGeneral suitability people matters</t>
  </si>
  <si>
    <t>01 September 2019 to 03 January 2024All provisionCornwallInspection has actions</t>
  </si>
  <si>
    <t>01 September 2019 to 03 January 2024All provisionCornwallInspection has recommendations</t>
  </si>
  <si>
    <t>01 September 2019 to 03 January 2024All provisionCornwallNo of Inspections</t>
  </si>
  <si>
    <t>01 September 2019 to 03 January 2024All provisionCornwallPlanning</t>
  </si>
  <si>
    <t>01 September 2019 to 03 January 2024All provisionCornwallPremises</t>
  </si>
  <si>
    <t>01 September 2019 to 03 January 2024All provisionCornwallRisk assessment</t>
  </si>
  <si>
    <t>01 September 2019 to 03 January 2024All provisionCornwallSafeguarding policy</t>
  </si>
  <si>
    <t>01 September 2019 to 03 January 2024All provisionCornwallSafeguarding practice</t>
  </si>
  <si>
    <t>01 September 2019 to 03 January 2024All provisionCornwallStaff deployment</t>
  </si>
  <si>
    <t>01 September 2019 to 03 January 2024All provisionCornwallTraining, support and skills</t>
  </si>
  <si>
    <t>01 September 2019 to 03 January 2024All provisionCoventryAssessment</t>
  </si>
  <si>
    <t>01 September 2019 to 03 January 2024All provisionCoventryChild supervision</t>
  </si>
  <si>
    <t>01 September 2019 to 03 January 2024All provisionCoventryEducation programmes</t>
  </si>
  <si>
    <t>01 September 2019 to 03 January 2024All provisionCoventryFood and drink</t>
  </si>
  <si>
    <t>01 September 2019 to 03 January 2024All provisionCoventryGeneral information and records matters</t>
  </si>
  <si>
    <t>01 September 2019 to 03 January 2024All provisionCoventryGeneral suitability people matters</t>
  </si>
  <si>
    <t>01 September 2019 to 03 January 2024All provisionCoventryInspection has actions</t>
  </si>
  <si>
    <t>01 September 2019 to 03 January 2024All provisionCoventryInspection has recommendations</t>
  </si>
  <si>
    <t>01 September 2019 to 03 January 2024All provisionCoventryKey persons</t>
  </si>
  <si>
    <t>01 September 2019 to 03 January 2024All provisionCoventryManaging behaviour</t>
  </si>
  <si>
    <t>01 September 2019 to 03 January 2024All provisionCoventryMedicine</t>
  </si>
  <si>
    <t>01 September 2019 to 03 January 2024All provisionCoventryNo of Inspections</t>
  </si>
  <si>
    <t>01 September 2019 to 03 January 2024All provisionCoventryPlanning</t>
  </si>
  <si>
    <t>01 September 2019 to 03 January 2024All provisionCoventryPremises</t>
  </si>
  <si>
    <t>01 September 2019 to 03 January 2024All provisionCoventryRatios</t>
  </si>
  <si>
    <t>01 September 2019 to 03 January 2024All provisionCoventryRisk assessment</t>
  </si>
  <si>
    <t>01 September 2019 to 03 January 2024All provisionCoventryTraining, support and skills</t>
  </si>
  <si>
    <t>01 September 2019 to 03 January 2024All provisionCroydonArrangements for safeguarding children</t>
  </si>
  <si>
    <t>01 September 2019 to 03 January 2024All provisionCroydonAssessment</t>
  </si>
  <si>
    <t>01 September 2019 to 03 January 2024All provisionCroydonChanges that must be notified to Ofsted</t>
  </si>
  <si>
    <t>01 September 2019 to 03 January 2024All provisionCroydonChild supervision</t>
  </si>
  <si>
    <t>01 September 2019 to 03 January 2024All provisionCroydonEducation programmes</t>
  </si>
  <si>
    <t>01 September 2019 to 03 January 2024All provisionCroydonFood and drink</t>
  </si>
  <si>
    <t>01 September 2019 to 03 January 2024All provisionCroydonInformation about the child</t>
  </si>
  <si>
    <t>01 September 2019 to 03 January 2024All provisionCroydonInformation for parents and carers</t>
  </si>
  <si>
    <t>01 September 2019 to 03 January 2024All provisionCroydonInspection has actions</t>
  </si>
  <si>
    <t>01 September 2019 to 03 January 2024All provisionCroydonInspection has recommendations</t>
  </si>
  <si>
    <t>01 September 2019 to 03 January 2024All provisionCroydonKey persons</t>
  </si>
  <si>
    <t>01 September 2019 to 03 January 2024All provisionCroydonManaging behaviour</t>
  </si>
  <si>
    <t>01 September 2019 to 03 January 2024All provisionCroydonMedicine</t>
  </si>
  <si>
    <t>01 September 2019 to 03 January 2024All provisionCroydonNo of Inspections</t>
  </si>
  <si>
    <t>01 September 2019 to 03 January 2024All provisionCroydonOutings</t>
  </si>
  <si>
    <t>01 September 2019 to 03 January 2024All provisionCroydonPlanning</t>
  </si>
  <si>
    <t>01 September 2019 to 03 January 2024All provisionCroydonPremises</t>
  </si>
  <si>
    <t>01 September 2019 to 03 January 2024All provisionCroydonRatios</t>
  </si>
  <si>
    <t>01 September 2019 to 03 January 2024All provisionCroydonRisk assessment</t>
  </si>
  <si>
    <t>01 September 2019 to 03 January 2024All provisionCroydonSafeguarding policy</t>
  </si>
  <si>
    <t>01 September 2019 to 03 January 2024All provisionCroydonSafeguarding practice</t>
  </si>
  <si>
    <t>01 September 2019 to 03 January 2024All provisionCroydonSafety</t>
  </si>
  <si>
    <t>01 September 2019 to 03 January 2024All provisionCroydonStaff deployment</t>
  </si>
  <si>
    <t>01 September 2019 to 03 January 2024All provisionCroydonTraining, support and skills</t>
  </si>
  <si>
    <t>01 September 2019 to 03 January 2024All provisionCumberlandInspection has recommendations</t>
  </si>
  <si>
    <t>01 September 2019 to 03 January 2024All provisionCumberlandNo of Inspections</t>
  </si>
  <si>
    <t>01 September 2019 to 03 January 2024All provisionDarlingtonInspection has recommendations</t>
  </si>
  <si>
    <t>01 September 2019 to 03 January 2024All provisionDarlingtonNo of Inspections</t>
  </si>
  <si>
    <t>01 September 2019 to 03 January 2024All provisionDerbyAssessment</t>
  </si>
  <si>
    <t>01 September 2019 to 03 January 2024All provisionDerbyChild supervision</t>
  </si>
  <si>
    <t>01 September 2019 to 03 January 2024All provisionDerbyEducation programmes</t>
  </si>
  <si>
    <t>01 September 2019 to 03 January 2024All provisionDerbyGeneral suitability people matters</t>
  </si>
  <si>
    <t>01 September 2019 to 03 January 2024All provisionDerbyInformation about the child</t>
  </si>
  <si>
    <t>01 September 2019 to 03 January 2024All provisionDerbyInformation for parents and carers</t>
  </si>
  <si>
    <t>01 September 2019 to 03 January 2024All provisionDerbyInspection has actions</t>
  </si>
  <si>
    <t>01 September 2019 to 03 January 2024All provisionDerbyInspection has recommendations</t>
  </si>
  <si>
    <t>01 September 2019 to 03 January 2024All provisionDerbyNo of Inspections</t>
  </si>
  <si>
    <t>01 September 2019 to 03 January 2024All provisionDerbyPlanning</t>
  </si>
  <si>
    <t>01 September 2019 to 03 January 2024All provisionDerbyPremises</t>
  </si>
  <si>
    <t>01 September 2019 to 03 January 2024All provisionDerbyRisk assessment</t>
  </si>
  <si>
    <t>01 September 2019 to 03 January 2024All provisionDerbySafeguarding practice</t>
  </si>
  <si>
    <t>01 September 2019 to 03 January 2024All provisionDerbyshireAssessment</t>
  </si>
  <si>
    <t>01 September 2019 to 03 January 2024All provisionDerbyshireChild supervision</t>
  </si>
  <si>
    <t>01 September 2019 to 03 January 2024All provisionDerbyshireEducation programmes</t>
  </si>
  <si>
    <t>01 September 2019 to 03 January 2024All provisionDerbyshireGeneral information and records matters</t>
  </si>
  <si>
    <t>01 September 2019 to 03 January 2024All provisionDerbyshireGeneral suitability people matters</t>
  </si>
  <si>
    <t>01 September 2019 to 03 January 2024All provisionDerbyshireInformation about the provider</t>
  </si>
  <si>
    <t>01 September 2019 to 03 January 2024All provisionDerbyshireInspection has actions</t>
  </si>
  <si>
    <t>01 September 2019 to 03 January 2024All provisionDerbyshireInspection has recommendations</t>
  </si>
  <si>
    <t>01 September 2019 to 03 January 2024All provisionDerbyshireManaging behaviour</t>
  </si>
  <si>
    <t>01 September 2019 to 03 January 2024All provisionDerbyshireMedicine</t>
  </si>
  <si>
    <t>01 September 2019 to 03 January 2024All provisionDerbyshireNo of Inspections</t>
  </si>
  <si>
    <t>01 September 2019 to 03 January 2024All provisionDerbyshirePlanning</t>
  </si>
  <si>
    <t>01 September 2019 to 03 January 2024All provisionDerbyshirePremises</t>
  </si>
  <si>
    <t>01 September 2019 to 03 January 2024All provisionDerbyshireRatios</t>
  </si>
  <si>
    <t>01 September 2019 to 03 January 2024All provisionDerbyshireRisk assessment</t>
  </si>
  <si>
    <t>01 September 2019 to 03 January 2024All provisionDerbyshireSafeguarding policy</t>
  </si>
  <si>
    <t>01 September 2019 to 03 January 2024All provisionDerbyshireSafeguarding practice</t>
  </si>
  <si>
    <t>01 September 2019 to 03 January 2024All provisionDerbyshireSafety</t>
  </si>
  <si>
    <t>01 September 2019 to 03 January 2024All provisionDerbyshireTraining, support and skills</t>
  </si>
  <si>
    <t>01 September 2019 to 03 January 2024All provisionDerbyTraining, support and skills</t>
  </si>
  <si>
    <t>01 September 2019 to 03 January 2024All provisionDevonAssessment</t>
  </si>
  <si>
    <t>01 September 2019 to 03 January 2024All provisionDevonChanges that must be notified to Ofsted</t>
  </si>
  <si>
    <t>01 September 2019 to 03 January 2024All provisionDevonGeneral information and records matters</t>
  </si>
  <si>
    <t>01 September 2019 to 03 January 2024All provisionDevonGeneral suitability people matters</t>
  </si>
  <si>
    <t>01 September 2019 to 03 January 2024All provisionDevonInspection has actions</t>
  </si>
  <si>
    <t>01 September 2019 to 03 January 2024All provisionDevonInspection has recommendations</t>
  </si>
  <si>
    <t>01 September 2019 to 03 January 2024All provisionDevonNo of Inspections</t>
  </si>
  <si>
    <t>01 September 2019 to 03 January 2024All provisionDevonPlanning</t>
  </si>
  <si>
    <t>01 September 2019 to 03 January 2024All provisionDevonSafeguarding practice</t>
  </si>
  <si>
    <t>01 September 2019 to 03 January 2024All provisionDevonStaff deployment</t>
  </si>
  <si>
    <t>01 September 2019 to 03 January 2024All provisionDevonTraining, support and skills</t>
  </si>
  <si>
    <t>01 September 2019 to 03 January 2024All provisionDoncasterEducation programmes</t>
  </si>
  <si>
    <t>01 September 2019 to 03 January 2024All provisionDoncasterFood and drink</t>
  </si>
  <si>
    <t>01 September 2019 to 03 January 2024All provisionDoncasterInspection has actions</t>
  </si>
  <si>
    <t>01 September 2019 to 03 January 2024All provisionDoncasterInspection has recommendations</t>
  </si>
  <si>
    <t>01 September 2019 to 03 January 2024All provisionDoncasterNo of Inspections</t>
  </si>
  <si>
    <t>01 September 2019 to 03 January 2024All provisionDoncasterPlanning</t>
  </si>
  <si>
    <t>01 September 2019 to 03 January 2024All provisionDoncasterRisk assessment</t>
  </si>
  <si>
    <t>01 September 2019 to 03 January 2024All provisionDoncasterSafeguarding policy</t>
  </si>
  <si>
    <t>01 September 2019 to 03 January 2024All provisionDorsetEducation programmes</t>
  </si>
  <si>
    <t>01 September 2019 to 03 January 2024All provisionDorsetGeneral suitability people matters</t>
  </si>
  <si>
    <t>01 September 2019 to 03 January 2024All provisionDorsetInspection has actions</t>
  </si>
  <si>
    <t>01 September 2019 to 03 January 2024All provisionDorsetInspection has recommendations</t>
  </si>
  <si>
    <t>01 September 2019 to 03 January 2024All provisionDorsetNo of Inspections</t>
  </si>
  <si>
    <t>01 September 2019 to 03 January 2024All provisionDorsetTraining, support and skills</t>
  </si>
  <si>
    <t>01 September 2019 to 03 January 2024All provisionDudleyEducation programmes</t>
  </si>
  <si>
    <t>01 September 2019 to 03 January 2024All provisionDudleyInspection has actions</t>
  </si>
  <si>
    <t>01 September 2019 to 03 January 2024All provisionDudleyInspection has recommendations</t>
  </si>
  <si>
    <t>01 September 2019 to 03 January 2024All provisionDudleyManaging behaviour</t>
  </si>
  <si>
    <t>01 September 2019 to 03 January 2024All provisionDudleyNo of Inspections</t>
  </si>
  <si>
    <t>01 September 2019 to 03 January 2024All provisionDurhamEducation programmes</t>
  </si>
  <si>
    <t>01 September 2019 to 03 January 2024All provisionDurhamInspection has actions</t>
  </si>
  <si>
    <t>01 September 2019 to 03 January 2024All provisionDurhamInspection has recommendations</t>
  </si>
  <si>
    <t>01 September 2019 to 03 January 2024All provisionDurhamManaging behaviour</t>
  </si>
  <si>
    <t>01 September 2019 to 03 January 2024All provisionDurhamMedicine</t>
  </si>
  <si>
    <t>01 September 2019 to 03 January 2024All provisionDurhamNo of Inspections</t>
  </si>
  <si>
    <t>01 September 2019 to 03 January 2024All provisionDurhamPlanning</t>
  </si>
  <si>
    <t>01 September 2019 to 03 January 2024All provisionDurhamTraining, support and skills</t>
  </si>
  <si>
    <t>01 September 2019 to 03 January 2024All provisionEalingAssessment</t>
  </si>
  <si>
    <t>01 September 2019 to 03 January 2024All provisionEalingEducation programmes</t>
  </si>
  <si>
    <t>01 September 2019 to 03 January 2024All provisionEalingEqual opportunities</t>
  </si>
  <si>
    <t>01 September 2019 to 03 January 2024All provisionEalingGeneral suitability people matters</t>
  </si>
  <si>
    <t>01 September 2019 to 03 January 2024All provisionEalingInspection has actions</t>
  </si>
  <si>
    <t>01 September 2019 to 03 January 2024All provisionEalingInspection has recommendations</t>
  </si>
  <si>
    <t>01 September 2019 to 03 January 2024All provisionEalingKey persons</t>
  </si>
  <si>
    <t>01 September 2019 to 03 January 2024All provisionEalingManaging behaviour</t>
  </si>
  <si>
    <t>01 September 2019 to 03 January 2024All provisionEalingNo of Inspections</t>
  </si>
  <si>
    <t>01 September 2019 to 03 January 2024All provisionEalingTraining, support and skills</t>
  </si>
  <si>
    <t>01 September 2019 to 03 January 2024All provisionEast Riding of YorkshireInspection has recommendations</t>
  </si>
  <si>
    <t>01 September 2019 to 03 January 2024All provisionEast Riding of YorkshireNo of Inspections</t>
  </si>
  <si>
    <t>01 September 2019 to 03 January 2024All provisionEast SussexInspection has recommendations</t>
  </si>
  <si>
    <t>01 September 2019 to 03 January 2024All provisionEast SussexNo of Inspections</t>
  </si>
  <si>
    <t>01 September 2019 to 03 January 2024All provisionEnfieldAssessment</t>
  </si>
  <si>
    <t>01 September 2019 to 03 January 2024All provisionEnfieldEducation programmes</t>
  </si>
  <si>
    <t>01 September 2019 to 03 January 2024All provisionEnfieldInspection has actions</t>
  </si>
  <si>
    <t>01 September 2019 to 03 January 2024All provisionEnfieldInspection has recommendations</t>
  </si>
  <si>
    <t>01 September 2019 to 03 January 2024All provisionEnfieldKey persons</t>
  </si>
  <si>
    <t>01 September 2019 to 03 January 2024All provisionEnfieldManaging behaviour</t>
  </si>
  <si>
    <t>01 September 2019 to 03 January 2024All provisionEnfieldNo of Inspections</t>
  </si>
  <si>
    <t>01 September 2019 to 03 January 2024All provisionEnfieldPlanning</t>
  </si>
  <si>
    <t>01 September 2019 to 03 January 2024All provisionEnfieldTraining, support and skills</t>
  </si>
  <si>
    <t>01 September 2019 to 03 January 2024All provisionEssexAssessment</t>
  </si>
  <si>
    <t>01 September 2019 to 03 January 2024All provisionEssexChanges that must be notified to Ofsted</t>
  </si>
  <si>
    <t>01 September 2019 to 03 January 2024All provisionEssexEducation programmes</t>
  </si>
  <si>
    <t>01 September 2019 to 03 January 2024All provisionEssexEqual opportunities</t>
  </si>
  <si>
    <t>01 September 2019 to 03 January 2024All provisionEssexGeneral information and records matters</t>
  </si>
  <si>
    <t>01 September 2019 to 03 January 2024All provisionEssexGeneral suitability people matters</t>
  </si>
  <si>
    <t>01 September 2019 to 03 January 2024All provisionEssexInformation about the child</t>
  </si>
  <si>
    <t>01 September 2019 to 03 January 2024All provisionEssexInformation about the provider</t>
  </si>
  <si>
    <t>01 September 2019 to 03 January 2024All provisionEssexInspection has actions</t>
  </si>
  <si>
    <t>01 September 2019 to 03 January 2024All provisionEssexInspection has recommendations</t>
  </si>
  <si>
    <t>01 September 2019 to 03 January 2024All provisionEssexManaging behaviour</t>
  </si>
  <si>
    <t>01 September 2019 to 03 January 2024All provisionEssexNo of Inspections</t>
  </si>
  <si>
    <t>01 September 2019 to 03 January 2024All provisionEssexPlanning</t>
  </si>
  <si>
    <t>01 September 2019 to 03 January 2024All provisionEssexPremises</t>
  </si>
  <si>
    <t>01 September 2019 to 03 January 2024All provisionEssexQualifications</t>
  </si>
  <si>
    <t>01 September 2019 to 03 January 2024All provisionEssexRatios</t>
  </si>
  <si>
    <t>01 September 2019 to 03 January 2024All provisionEssexRisk assessment</t>
  </si>
  <si>
    <t>01 September 2019 to 03 January 2024All provisionEssexSafeguarding practice</t>
  </si>
  <si>
    <t>01 September 2019 to 03 January 2024All provisionEssexStaff deployment</t>
  </si>
  <si>
    <t>01 September 2019 to 03 January 2024All provisionEssexTraining, support and skills</t>
  </si>
  <si>
    <t>01 September 2019 to 03 January 2024All provisionGatesheadAssessment</t>
  </si>
  <si>
    <t>01 September 2019 to 03 January 2024All provisionGatesheadInspection has actions</t>
  </si>
  <si>
    <t>01 September 2019 to 03 January 2024All provisionGatesheadInspection has recommendations</t>
  </si>
  <si>
    <t>01 September 2019 to 03 January 2024All provisionGatesheadKey persons</t>
  </si>
  <si>
    <t>01 September 2019 to 03 January 2024All provisionGatesheadNo of Inspections</t>
  </si>
  <si>
    <t>01 September 2019 to 03 January 2024All provisionGatesheadPlanning</t>
  </si>
  <si>
    <t>01 September 2019 to 03 January 2024All provisionGatesheadPremises</t>
  </si>
  <si>
    <t>01 September 2019 to 03 January 2024All provisionGatesheadTraining, support and skills</t>
  </si>
  <si>
    <t>01 September 2019 to 03 January 2024All provisionGloucestershireAssessment</t>
  </si>
  <si>
    <t>01 September 2019 to 03 January 2024All provisionGloucestershireEducation programmes</t>
  </si>
  <si>
    <t>01 September 2019 to 03 January 2024All provisionGloucestershireGeneral suitability people matters</t>
  </si>
  <si>
    <t>01 September 2019 to 03 January 2024All provisionGloucestershireInspection has actions</t>
  </si>
  <si>
    <t>01 September 2019 to 03 January 2024All provisionGloucestershireInspection has recommendations</t>
  </si>
  <si>
    <t>01 September 2019 to 03 January 2024All provisionGloucestershireManaging behaviour</t>
  </si>
  <si>
    <t>01 September 2019 to 03 January 2024All provisionGloucestershireNo of Inspections</t>
  </si>
  <si>
    <t>01 September 2019 to 03 January 2024All provisionGloucestershireQualifications</t>
  </si>
  <si>
    <t>01 September 2019 to 03 January 2024All provisionGloucestershireRisk assessment</t>
  </si>
  <si>
    <t>01 September 2019 to 03 January 2024All provisionGloucestershireTraining, support and skills</t>
  </si>
  <si>
    <t>01 September 2019 to 03 January 2024All provisionGreenwichAssessment</t>
  </si>
  <si>
    <t>01 September 2019 to 03 January 2024All provisionGreenwichEducation programmes</t>
  </si>
  <si>
    <t>01 September 2019 to 03 January 2024All provisionGreenwichFood and drink</t>
  </si>
  <si>
    <t>01 September 2019 to 03 January 2024All provisionGreenwichGeneral information and records matters</t>
  </si>
  <si>
    <t>01 September 2019 to 03 January 2024All provisionGreenwichGeneral suitability people matters</t>
  </si>
  <si>
    <t>01 September 2019 to 03 January 2024All provisionGreenwichInformation about the child</t>
  </si>
  <si>
    <t>01 September 2019 to 03 January 2024All provisionGreenwichInformation for parents and carers</t>
  </si>
  <si>
    <t>01 September 2019 to 03 January 2024All provisionGreenwichInspection has actions</t>
  </si>
  <si>
    <t>01 September 2019 to 03 January 2024All provisionGreenwichInspection has recommendations</t>
  </si>
  <si>
    <t>01 September 2019 to 03 January 2024All provisionGreenwichKey persons</t>
  </si>
  <si>
    <t>01 September 2019 to 03 January 2024All provisionGreenwichNo of Inspections</t>
  </si>
  <si>
    <t>01 September 2019 to 03 January 2024All provisionGreenwichPlanning</t>
  </si>
  <si>
    <t>01 September 2019 to 03 January 2024All provisionGreenwichPremises</t>
  </si>
  <si>
    <t>01 September 2019 to 03 January 2024All provisionGreenwichRatios</t>
  </si>
  <si>
    <t>01 September 2019 to 03 January 2024All provisionGreenwichRisk assessment</t>
  </si>
  <si>
    <t>01 September 2019 to 03 January 2024All provisionGreenwichSafeguarding policy</t>
  </si>
  <si>
    <t>01 September 2019 to 03 January 2024All provisionGreenwichSafety</t>
  </si>
  <si>
    <t>01 September 2019 to 03 January 2024All provisionGreenwichStaff deployment</t>
  </si>
  <si>
    <t>01 September 2019 to 03 January 2024All provisionGreenwichTraining, support and skills</t>
  </si>
  <si>
    <t>01 September 2019 to 03 January 2024All provisionHackneyEducation programmes</t>
  </si>
  <si>
    <t>01 September 2019 to 03 January 2024All provisionHackneyGeneral suitability people matters</t>
  </si>
  <si>
    <t>01 September 2019 to 03 January 2024All provisionHackneyInspection has actions</t>
  </si>
  <si>
    <t>01 September 2019 to 03 January 2024All provisionHackneyInspection has recommendations</t>
  </si>
  <si>
    <t>01 September 2019 to 03 January 2024All provisionHackneyKey persons</t>
  </si>
  <si>
    <t>01 September 2019 to 03 January 2024All provisionHackneyNo of Inspections</t>
  </si>
  <si>
    <t>01 September 2019 to 03 January 2024All provisionHackneyTraining, support and skills</t>
  </si>
  <si>
    <t>01 September 2019 to 03 January 2024All provisionHaltonEducation programmes</t>
  </si>
  <si>
    <t>01 September 2019 to 03 January 2024All provisionHaltonInspection has actions</t>
  </si>
  <si>
    <t>01 September 2019 to 03 January 2024All provisionHaltonInspection has recommendations</t>
  </si>
  <si>
    <t>01 September 2019 to 03 January 2024All provisionHaltonMedicine</t>
  </si>
  <si>
    <t>01 September 2019 to 03 January 2024All provisionHaltonNo of Inspections</t>
  </si>
  <si>
    <t>01 September 2019 to 03 January 2024All provisionHammersmith and FulhamChanges that must be notified to Ofsted</t>
  </si>
  <si>
    <t>01 September 2019 to 03 January 2024All provisionHammersmith and FulhamGeneral suitability people matters</t>
  </si>
  <si>
    <t>01 September 2019 to 03 January 2024All provisionHammersmith and FulhamInspection has actions</t>
  </si>
  <si>
    <t>01 September 2019 to 03 January 2024All provisionHammersmith and FulhamInspection has recommendations</t>
  </si>
  <si>
    <t>01 September 2019 to 03 January 2024All provisionHammersmith and FulhamNo of Inspections</t>
  </si>
  <si>
    <t>01 September 2019 to 03 January 2024All provisionHampshireChanges that must be notified to Ofsted</t>
  </si>
  <si>
    <t>01 September 2019 to 03 January 2024All provisionHampshireEducation programmes</t>
  </si>
  <si>
    <t>01 September 2019 to 03 January 2024All provisionHampshireEqual opportunities</t>
  </si>
  <si>
    <t>01 September 2019 to 03 January 2024All provisionHampshireFood and drink</t>
  </si>
  <si>
    <t>01 September 2019 to 03 January 2024All provisionHampshireGeneral information and records matters</t>
  </si>
  <si>
    <t>01 September 2019 to 03 January 2024All provisionHampshireGeneral suitability people matters</t>
  </si>
  <si>
    <t>01 September 2019 to 03 January 2024All provisionHampshireInformation about the child</t>
  </si>
  <si>
    <t>01 September 2019 to 03 January 2024All provisionHampshireInformation about the provider</t>
  </si>
  <si>
    <t>01 September 2019 to 03 January 2024All provisionHampshireInformation for parents and carers</t>
  </si>
  <si>
    <t>01 September 2019 to 03 January 2024All provisionHampshireInspection has actions</t>
  </si>
  <si>
    <t>01 September 2019 to 03 January 2024All provisionHampshireInspection has recommendations</t>
  </si>
  <si>
    <t>01 September 2019 to 03 January 2024All provisionHampshireManaging behaviour</t>
  </si>
  <si>
    <t>01 September 2019 to 03 January 2024All provisionHampshireMedicine</t>
  </si>
  <si>
    <t>01 September 2019 to 03 January 2024All provisionHampshireNo of Inspections</t>
  </si>
  <si>
    <t>01 September 2019 to 03 January 2024All provisionHampshireOutings</t>
  </si>
  <si>
    <t>01 September 2019 to 03 January 2024All provisionHampshirePlanning</t>
  </si>
  <si>
    <t>01 September 2019 to 03 January 2024All provisionHampshirePremises</t>
  </si>
  <si>
    <t>01 September 2019 to 03 January 2024All provisionHampshireQualifications</t>
  </si>
  <si>
    <t>01 September 2019 to 03 January 2024All provisionHampshireRatios</t>
  </si>
  <si>
    <t>01 September 2019 to 03 January 2024All provisionHampshireRisk assessment</t>
  </si>
  <si>
    <t>01 September 2019 to 03 January 2024All provisionHampshireSafeguarding policy</t>
  </si>
  <si>
    <t>01 September 2019 to 03 January 2024All provisionHampshireSafeguarding practice</t>
  </si>
  <si>
    <t>01 September 2019 to 03 January 2024All provisionHampshireTraining, support and skills</t>
  </si>
  <si>
    <t>01 September 2019 to 03 January 2024All provisionHaringeyAssessment</t>
  </si>
  <si>
    <t>01 September 2019 to 03 January 2024All provisionHaringeyEducation programmes</t>
  </si>
  <si>
    <t>01 September 2019 to 03 January 2024All provisionHaringeyEqual opportunities</t>
  </si>
  <si>
    <t>01 September 2019 to 03 January 2024All provisionHaringeyFood and drink</t>
  </si>
  <si>
    <t>01 September 2019 to 03 January 2024All provisionHaringeyGeneral information and records matters</t>
  </si>
  <si>
    <t>01 September 2019 to 03 January 2024All provisionHaringeyInspection has actions</t>
  </si>
  <si>
    <t>01 September 2019 to 03 January 2024All provisionHaringeyInspection has recommendations</t>
  </si>
  <si>
    <t>01 September 2019 to 03 January 2024All provisionHaringeyNo of Inspections</t>
  </si>
  <si>
    <t>01 September 2019 to 03 January 2024All provisionHaringeyRatios</t>
  </si>
  <si>
    <t>01 September 2019 to 03 January 2024All provisionHaringeySafeguarding practice</t>
  </si>
  <si>
    <t>01 September 2019 to 03 January 2024All provisionHaringeySafety</t>
  </si>
  <si>
    <t>01 September 2019 to 03 January 2024All provisionHaringeyTraining, support and skills</t>
  </si>
  <si>
    <t>01 September 2019 to 03 January 2024All provisionHarrowAccident or injury</t>
  </si>
  <si>
    <t>01 September 2019 to 03 January 2024All provisionHarrowAssessment</t>
  </si>
  <si>
    <t>01 September 2019 to 03 January 2024All provisionHarrowEducation programmes</t>
  </si>
  <si>
    <t>01 September 2019 to 03 January 2024All provisionHarrowEqual opportunities</t>
  </si>
  <si>
    <t>01 September 2019 to 03 January 2024All provisionHarrowFood and drink</t>
  </si>
  <si>
    <t>01 September 2019 to 03 January 2024All provisionHarrowGeneral suitability people matters</t>
  </si>
  <si>
    <t>01 September 2019 to 03 January 2024All provisionHarrowInformation about the provider</t>
  </si>
  <si>
    <t>01 September 2019 to 03 January 2024All provisionHarrowInformation for parents and carers</t>
  </si>
  <si>
    <t>01 September 2019 to 03 January 2024All provisionHarrowInspection has actions</t>
  </si>
  <si>
    <t>01 September 2019 to 03 January 2024All provisionHarrowInspection has recommendations</t>
  </si>
  <si>
    <t>01 September 2019 to 03 January 2024All provisionHarrowKey persons</t>
  </si>
  <si>
    <t>01 September 2019 to 03 January 2024All provisionHarrowManaging behaviour</t>
  </si>
  <si>
    <t>01 September 2019 to 03 January 2024All provisionHarrowNo of Inspections</t>
  </si>
  <si>
    <t>01 September 2019 to 03 January 2024All provisionHarrowPlanning</t>
  </si>
  <si>
    <t>01 September 2019 to 03 January 2024All provisionHarrowPremises</t>
  </si>
  <si>
    <t>01 September 2019 to 03 January 2024All provisionHarrowQualifications and training</t>
  </si>
  <si>
    <t>01 September 2019 to 03 January 2024All provisionHarrowRatios</t>
  </si>
  <si>
    <t>01 September 2019 to 03 January 2024All provisionHarrowRisk assessment</t>
  </si>
  <si>
    <t>01 September 2019 to 03 January 2024All provisionHarrowSafeguarding policy</t>
  </si>
  <si>
    <t>01 September 2019 to 03 January 2024All provisionHarrowSafeguarding practice</t>
  </si>
  <si>
    <t>01 September 2019 to 03 January 2024All provisionHarrowSafety</t>
  </si>
  <si>
    <t>01 September 2019 to 03 January 2024All provisionHarrowStaff deployment</t>
  </si>
  <si>
    <t>01 September 2019 to 03 January 2024All provisionHarrowTraining, support and skills</t>
  </si>
  <si>
    <t>01 September 2019 to 03 January 2024All provisionHartlepoolInspection has recommendations</t>
  </si>
  <si>
    <t>01 September 2019 to 03 January 2024All provisionHartlepoolNo of Inspections</t>
  </si>
  <si>
    <t>01 September 2019 to 03 January 2024All provisionHaveringChanges that must be notified to Ofsted</t>
  </si>
  <si>
    <t>01 September 2019 to 03 January 2024All provisionHaveringChild supervision</t>
  </si>
  <si>
    <t>01 September 2019 to 03 January 2024All provisionHaveringEducation programmes</t>
  </si>
  <si>
    <t>01 September 2019 to 03 January 2024All provisionHaveringInspection has actions</t>
  </si>
  <si>
    <t>01 September 2019 to 03 January 2024All provisionHaveringInspection has recommendations</t>
  </si>
  <si>
    <t>01 September 2019 to 03 January 2024All provisionHaveringKey persons</t>
  </si>
  <si>
    <t>01 September 2019 to 03 January 2024All provisionHaveringManaging behaviour</t>
  </si>
  <si>
    <t>01 September 2019 to 03 January 2024All provisionHaveringNo of Inspections</t>
  </si>
  <si>
    <t>01 September 2019 to 03 January 2024All provisionHaveringPlanning</t>
  </si>
  <si>
    <t>01 September 2019 to 03 January 2024All provisionHaveringRisk assessment</t>
  </si>
  <si>
    <t>01 September 2019 to 03 January 2024All provisionHaveringSafeguarding policy</t>
  </si>
  <si>
    <t>01 September 2019 to 03 January 2024All provisionHaveringSafeguarding practice</t>
  </si>
  <si>
    <t>01 September 2019 to 03 January 2024All provisionHaveringStaff deployment</t>
  </si>
  <si>
    <t>01 September 2019 to 03 January 2024All provisionHaveringTraining, support and skills</t>
  </si>
  <si>
    <t>01 September 2019 to 03 January 2024All provisionHerefordshireInspection has actions</t>
  </si>
  <si>
    <t>01 September 2019 to 03 January 2024All provisionHerefordshireInspection has recommendations</t>
  </si>
  <si>
    <t>01 September 2019 to 03 January 2024All provisionHerefordshireNo of Inspections</t>
  </si>
  <si>
    <t>01 September 2019 to 03 January 2024All provisionHerefordshirePremises</t>
  </si>
  <si>
    <t>01 September 2019 to 03 January 2024All provisionHertfordshireAccident or injury</t>
  </si>
  <si>
    <t>01 September 2019 to 03 January 2024All provisionHertfordshireAssessment</t>
  </si>
  <si>
    <t>01 September 2019 to 03 January 2024All provisionHertfordshireChanges that must be notified to Ofsted</t>
  </si>
  <si>
    <t>01 September 2019 to 03 January 2024All provisionHertfordshireChild supervision</t>
  </si>
  <si>
    <t>01 September 2019 to 03 January 2024All provisionHertfordshireComplaints</t>
  </si>
  <si>
    <t>01 September 2019 to 03 January 2024All provisionHertfordshireEducation programmes</t>
  </si>
  <si>
    <t>01 September 2019 to 03 January 2024All provisionHertfordshireFood and drink</t>
  </si>
  <si>
    <t>01 September 2019 to 03 January 2024All provisionHertfordshireGeneral information and records matters</t>
  </si>
  <si>
    <t>01 September 2019 to 03 January 2024All provisionHertfordshireInformation about the child</t>
  </si>
  <si>
    <t>01 September 2019 to 03 January 2024All provisionHertfordshireInformation about the provider</t>
  </si>
  <si>
    <t>01 September 2019 to 03 January 2024All provisionHertfordshireInspection has actions</t>
  </si>
  <si>
    <t>01 September 2019 to 03 January 2024All provisionHertfordshireInspection has recommendations</t>
  </si>
  <si>
    <t>01 September 2019 to 03 January 2024All provisionHertfordshireKey persons</t>
  </si>
  <si>
    <t>01 September 2019 to 03 January 2024All provisionHertfordshireManaging behaviour</t>
  </si>
  <si>
    <t>01 September 2019 to 03 January 2024All provisionHertfordshireMedicine</t>
  </si>
  <si>
    <t>01 September 2019 to 03 January 2024All provisionHertfordshireNo of Inspections</t>
  </si>
  <si>
    <t>01 September 2019 to 03 January 2024All provisionHertfordshirePlanning</t>
  </si>
  <si>
    <t>01 September 2019 to 03 January 2024All provisionHertfordshirePremises</t>
  </si>
  <si>
    <t>01 September 2019 to 03 January 2024All provisionHertfordshireQualifications</t>
  </si>
  <si>
    <t>01 September 2019 to 03 January 2024All provisionHertfordshireQualifications and training</t>
  </si>
  <si>
    <t>01 September 2019 to 03 January 2024All provisionHertfordshireRisk assessment</t>
  </si>
  <si>
    <t>01 September 2019 to 03 January 2024All provisionHertfordshireSafeguarding policy</t>
  </si>
  <si>
    <t>01 September 2019 to 03 January 2024All provisionHertfordshireSafeguarding practice</t>
  </si>
  <si>
    <t>01 September 2019 to 03 January 2024All provisionHertfordshireTraining, support and skills</t>
  </si>
  <si>
    <t>01 September 2019 to 03 January 2024All provisionHillingdonEducation programmes</t>
  </si>
  <si>
    <t>01 September 2019 to 03 January 2024All provisionHillingdonInformation about the child</t>
  </si>
  <si>
    <t>01 September 2019 to 03 January 2024All provisionHillingdonInspection has actions</t>
  </si>
  <si>
    <t>01 September 2019 to 03 January 2024All provisionHillingdonInspection has recommendations</t>
  </si>
  <si>
    <t>01 September 2019 to 03 January 2024All provisionHillingdonNo of Inspections</t>
  </si>
  <si>
    <t>01 September 2019 to 03 January 2024All provisionHillingdonPlanning</t>
  </si>
  <si>
    <t>01 September 2019 to 03 January 2024All provisionHillingdonPremises</t>
  </si>
  <si>
    <t>01 September 2019 to 03 January 2024All provisionHillingdonRisk assessment</t>
  </si>
  <si>
    <t>01 September 2019 to 03 January 2024All provisionHillingdonSuitablity and safety of premises and equipment</t>
  </si>
  <si>
    <t>01 September 2019 to 03 January 2024All provisionHillingdonTraining, support and skills</t>
  </si>
  <si>
    <t>01 September 2019 to 03 January 2024All provisionHounslowAccident or injury</t>
  </si>
  <si>
    <t>01 September 2019 to 03 January 2024All provisionHounslowInspection has actions</t>
  </si>
  <si>
    <t>01 September 2019 to 03 January 2024All provisionHounslowInspection has recommendations</t>
  </si>
  <si>
    <t>01 September 2019 to 03 January 2024All provisionHounslowKey persons</t>
  </si>
  <si>
    <t>01 September 2019 to 03 January 2024All provisionHounslowNo of Inspections</t>
  </si>
  <si>
    <t>01 September 2019 to 03 January 2024All provisionHounslowTraining, support and skills</t>
  </si>
  <si>
    <t>01 September 2019 to 03 January 2024All provisionIsle of WightGeneral information and records matters</t>
  </si>
  <si>
    <t>01 September 2019 to 03 January 2024All provisionIsle of WightInspection has actions</t>
  </si>
  <si>
    <t>01 September 2019 to 03 January 2024All provisionIsle of WightInspection has recommendations</t>
  </si>
  <si>
    <t>01 September 2019 to 03 January 2024All provisionIsle of WightNo of Inspections</t>
  </si>
  <si>
    <t>01 September 2019 to 03 January 2024All provisionIsles of ScillyNo of Inspections</t>
  </si>
  <si>
    <t>01 September 2019 to 03 January 2024All provisionIslingtonChild supervision</t>
  </si>
  <si>
    <t>01 September 2019 to 03 January 2024All provisionIslingtonEducation programmes</t>
  </si>
  <si>
    <t>01 September 2019 to 03 January 2024All provisionIslingtonInformation about the child</t>
  </si>
  <si>
    <t>01 September 2019 to 03 January 2024All provisionIslingtonInspection has actions</t>
  </si>
  <si>
    <t>01 September 2019 to 03 January 2024All provisionIslingtonInspection has recommendations</t>
  </si>
  <si>
    <t>01 September 2019 to 03 January 2024All provisionIslingtonKey persons</t>
  </si>
  <si>
    <t>01 September 2019 to 03 January 2024All provisionIslingtonMatters affecting the welfare of children</t>
  </si>
  <si>
    <t>01 September 2019 to 03 January 2024All provisionIslingtonNo of Inspections</t>
  </si>
  <si>
    <t>01 September 2019 to 03 January 2024All provisionIslingtonTraining, support and skills</t>
  </si>
  <si>
    <t>01 September 2019 to 03 January 2024All provisionKensington and ChelseaInspection has recommendations</t>
  </si>
  <si>
    <t>01 September 2019 to 03 January 2024All provisionKensington and ChelseaNo of Inspections</t>
  </si>
  <si>
    <t>01 September 2019 to 03 January 2024All provisionKentChanges that must be notified to Ofsted</t>
  </si>
  <si>
    <t>01 September 2019 to 03 January 2024All provisionKentEducation programmes</t>
  </si>
  <si>
    <t>01 September 2019 to 03 January 2024All provisionKentEqual opportunities</t>
  </si>
  <si>
    <t>01 September 2019 to 03 January 2024All provisionKentGeneral information and records matters</t>
  </si>
  <si>
    <t>01 September 2019 to 03 January 2024All provisionKentGeneral suitability people matters</t>
  </si>
  <si>
    <t>01 September 2019 to 03 January 2024All provisionKentInspection has actions</t>
  </si>
  <si>
    <t>01 September 2019 to 03 January 2024All provisionKentInspection has recommendations</t>
  </si>
  <si>
    <t>01 September 2019 to 03 January 2024All provisionKentKey persons</t>
  </si>
  <si>
    <t>01 September 2019 to 03 January 2024All provisionKentManaging behaviour</t>
  </si>
  <si>
    <t>01 September 2019 to 03 January 2024All provisionKentNo of Inspections</t>
  </si>
  <si>
    <t>01 September 2019 to 03 January 2024All provisionKentPlanning</t>
  </si>
  <si>
    <t>01 September 2019 to 03 January 2024All provisionKentQualifications</t>
  </si>
  <si>
    <t>01 September 2019 to 03 January 2024All provisionKentTraining, support and skills</t>
  </si>
  <si>
    <t>01 September 2019 to 03 January 2024All provisionKingston upon HullChild supervision</t>
  </si>
  <si>
    <t>01 September 2019 to 03 January 2024All provisionKingston upon HullEducation programmes</t>
  </si>
  <si>
    <t>01 September 2019 to 03 January 2024All provisionKingston upon HullInspection has actions</t>
  </si>
  <si>
    <t>01 September 2019 to 03 January 2024All provisionKingston upon HullInspection has recommendations</t>
  </si>
  <si>
    <t>01 September 2019 to 03 January 2024All provisionKingston upon HullNo of Inspections</t>
  </si>
  <si>
    <t>01 September 2019 to 03 January 2024All provisionKingston upon HullStaff deployment</t>
  </si>
  <si>
    <t>01 September 2019 to 03 January 2024All provisionKingston upon ThamesArrangements for safeguarding children</t>
  </si>
  <si>
    <t>01 September 2019 to 03 January 2024All provisionKingston upon ThamesChild supervision</t>
  </si>
  <si>
    <t>01 September 2019 to 03 January 2024All provisionKingston upon ThamesEducation programmes</t>
  </si>
  <si>
    <t>01 September 2019 to 03 January 2024All provisionKingston upon ThamesInspection has actions</t>
  </si>
  <si>
    <t>01 September 2019 to 03 January 2024All provisionKingston upon ThamesInspection has recommendations</t>
  </si>
  <si>
    <t>01 September 2019 to 03 January 2024All provisionKingston upon ThamesKey persons</t>
  </si>
  <si>
    <t>01 September 2019 to 03 January 2024All provisionKingston upon ThamesManaging behaviour</t>
  </si>
  <si>
    <t>01 September 2019 to 03 January 2024All provisionKingston upon ThamesNo of Inspections</t>
  </si>
  <si>
    <t>01 September 2019 to 03 January 2024All provisionKingston upon ThamesSafety</t>
  </si>
  <si>
    <t>01 September 2019 to 03 January 2024All provisionKingston upon ThamesStaff deployment</t>
  </si>
  <si>
    <t>01 September 2019 to 03 January 2024All provisionKingston upon ThamesTraining, support and skills</t>
  </si>
  <si>
    <t>01 September 2019 to 03 January 2024All provisionKingston upon ThamesWelfare of the children being cared for</t>
  </si>
  <si>
    <t>01 September 2019 to 03 January 2024All provisionKirkleesEducation programmes</t>
  </si>
  <si>
    <t>01 September 2019 to 03 January 2024All provisionKirkleesInformation for parents and carers</t>
  </si>
  <si>
    <t>01 September 2019 to 03 January 2024All provisionKirkleesInspection has actions</t>
  </si>
  <si>
    <t>01 September 2019 to 03 January 2024All provisionKirkleesInspection has recommendations</t>
  </si>
  <si>
    <t>01 September 2019 to 03 January 2024All provisionKirkleesKey persons</t>
  </si>
  <si>
    <t>01 September 2019 to 03 January 2024All provisionKirkleesMedicine</t>
  </si>
  <si>
    <t>01 September 2019 to 03 January 2024All provisionKirkleesNo of Inspections</t>
  </si>
  <si>
    <t>01 September 2019 to 03 January 2024All provisionKirkleesPlanning</t>
  </si>
  <si>
    <t>01 September 2019 to 03 January 2024All provisionKirkleesPremises</t>
  </si>
  <si>
    <t>01 September 2019 to 03 January 2024All provisionKirkleesRisk assessment</t>
  </si>
  <si>
    <t>01 September 2019 to 03 January 2024All provisionKirkleesStaff deployment</t>
  </si>
  <si>
    <t>01 September 2019 to 03 January 2024All provisionKirkleesTraining, support and skills</t>
  </si>
  <si>
    <t>01 September 2019 to 03 January 2024All provisionKnowsleyInspection has recommendations</t>
  </si>
  <si>
    <t>01 September 2019 to 03 January 2024All provisionKnowsleyNo of Inspections</t>
  </si>
  <si>
    <t>01 September 2019 to 03 January 2024All provisionLambethArrangements for safeguarding children</t>
  </si>
  <si>
    <t>01 September 2019 to 03 January 2024All provisionLambethAssessment</t>
  </si>
  <si>
    <t>01 September 2019 to 03 January 2024All provisionLambethChanges to premises and provision</t>
  </si>
  <si>
    <t>01 September 2019 to 03 January 2024All provisionLambethEducation programmes</t>
  </si>
  <si>
    <t>01 September 2019 to 03 January 2024All provisionLambethEqual opportunities</t>
  </si>
  <si>
    <t>01 September 2019 to 03 January 2024All provisionLambethFood and drink</t>
  </si>
  <si>
    <t>01 September 2019 to 03 January 2024All provisionLambethGeneral suitability people matters</t>
  </si>
  <si>
    <t>01 September 2019 to 03 January 2024All provisionLambethHow the childcare provision is organised</t>
  </si>
  <si>
    <t>01 September 2019 to 03 January 2024All provisionLambethInformation for parents and carers</t>
  </si>
  <si>
    <t>01 September 2019 to 03 January 2024All provisionLambethInspection has actions</t>
  </si>
  <si>
    <t>01 September 2019 to 03 January 2024All provisionLambethInspection has recommendations</t>
  </si>
  <si>
    <t>01 September 2019 to 03 January 2024All provisionLambethManaging behaviour</t>
  </si>
  <si>
    <t>01 September 2019 to 03 January 2024All provisionLambethMedicine</t>
  </si>
  <si>
    <t>01 September 2019 to 03 January 2024All provisionLambethNo of Inspections</t>
  </si>
  <si>
    <t>01 September 2019 to 03 January 2024All provisionLambethPlanning</t>
  </si>
  <si>
    <t>01 September 2019 to 03 January 2024All provisionLambethPremises</t>
  </si>
  <si>
    <t>01 September 2019 to 03 January 2024All provisionLambethQualifications and training</t>
  </si>
  <si>
    <t>01 September 2019 to 03 January 2024All provisionLambethRisk assessment</t>
  </si>
  <si>
    <t>01 September 2019 to 03 January 2024All provisionLambethSafeguarding practice</t>
  </si>
  <si>
    <t>01 September 2019 to 03 January 2024All provisionLambethTraining, support and skills</t>
  </si>
  <si>
    <t>01 September 2019 to 03 January 2024All provisionLancashireAssessment</t>
  </si>
  <si>
    <t>01 September 2019 to 03 January 2024All provisionLancashireChanges that must be notified to Ofsted</t>
  </si>
  <si>
    <t>01 September 2019 to 03 January 2024All provisionLancashireChild supervision</t>
  </si>
  <si>
    <t>01 September 2019 to 03 January 2024All provisionLancashireComplaints</t>
  </si>
  <si>
    <t>01 September 2019 to 03 January 2024All provisionLancashireEducation programmes</t>
  </si>
  <si>
    <t>01 September 2019 to 03 January 2024All provisionLancashireEqual opportunities</t>
  </si>
  <si>
    <t>01 September 2019 to 03 January 2024All provisionLancashireGeneral suitability people matters</t>
  </si>
  <si>
    <t>01 September 2019 to 03 January 2024All provisionLancashireInspection has actions</t>
  </si>
  <si>
    <t>01 September 2019 to 03 January 2024All provisionLancashireInspection has recommendations</t>
  </si>
  <si>
    <t>01 September 2019 to 03 January 2024All provisionLancashireInsurance</t>
  </si>
  <si>
    <t>01 September 2019 to 03 January 2024All provisionLancashireKey persons</t>
  </si>
  <si>
    <t>01 September 2019 to 03 January 2024All provisionLancashireNo of Inspections</t>
  </si>
  <si>
    <t>01 September 2019 to 03 January 2024All provisionLancashirePlanning</t>
  </si>
  <si>
    <t>01 September 2019 to 03 January 2024All provisionLancashireRatios</t>
  </si>
  <si>
    <t>01 September 2019 to 03 January 2024All provisionLancashireRisk assessment</t>
  </si>
  <si>
    <t>01 September 2019 to 03 January 2024All provisionLancashireSafeguarding practice</t>
  </si>
  <si>
    <t>01 September 2019 to 03 January 2024All provisionLancashireSafety</t>
  </si>
  <si>
    <t>01 September 2019 to 03 January 2024All provisionLancashireStaff deployment</t>
  </si>
  <si>
    <t>01 September 2019 to 03 January 2024All provisionLancashireTraining, support and skills</t>
  </si>
  <si>
    <t>01 September 2019 to 03 January 2024All provisionLeedsChanges that must be notified to Ofsted</t>
  </si>
  <si>
    <t>01 September 2019 to 03 January 2024All provisionLeedsEducation programmes</t>
  </si>
  <si>
    <t>01 September 2019 to 03 January 2024All provisionLeedsEqual opportunities</t>
  </si>
  <si>
    <t>01 September 2019 to 03 January 2024All provisionLeedsFood and drink</t>
  </si>
  <si>
    <t>01 September 2019 to 03 January 2024All provisionLeedsGeneral information and records matters</t>
  </si>
  <si>
    <t>01 September 2019 to 03 January 2024All provisionLeedsInspection has actions</t>
  </si>
  <si>
    <t>01 September 2019 to 03 January 2024All provisionLeedsInspection has recommendations</t>
  </si>
  <si>
    <t>01 September 2019 to 03 January 2024All provisionLeedsKey persons</t>
  </si>
  <si>
    <t>01 September 2019 to 03 January 2024All provisionLeedsManaging behaviour</t>
  </si>
  <si>
    <t>01 September 2019 to 03 January 2024All provisionLeedsMedicine</t>
  </si>
  <si>
    <t>01 September 2019 to 03 January 2024All provisionLeedsNo of Inspections</t>
  </si>
  <si>
    <t>01 September 2019 to 03 January 2024All provisionLeedsPlanning</t>
  </si>
  <si>
    <t>01 September 2019 to 03 January 2024All provisionLeedsPremises</t>
  </si>
  <si>
    <t>01 September 2019 to 03 January 2024All provisionLeedsRisk assessment</t>
  </si>
  <si>
    <t>01 September 2019 to 03 January 2024All provisionLeedsSafeguarding policy</t>
  </si>
  <si>
    <t>01 September 2019 to 03 January 2024All provisionLeedsSafeguarding practice</t>
  </si>
  <si>
    <t>01 September 2019 to 03 January 2024All provisionLeedsStaff deployment</t>
  </si>
  <si>
    <t>01 September 2019 to 03 January 2024All provisionLeedsTraining, support and skills</t>
  </si>
  <si>
    <t>01 September 2019 to 03 January 2024All provisionLeicesterArrangements for safeguarding children</t>
  </si>
  <si>
    <t>01 September 2019 to 03 January 2024All provisionLeicesterAssessment</t>
  </si>
  <si>
    <t>01 September 2019 to 03 January 2024All provisionLeicesterChanges that must be notified to Ofsted</t>
  </si>
  <si>
    <t>01 September 2019 to 03 January 2024All provisionLeicesterEducation programmes</t>
  </si>
  <si>
    <t>01 September 2019 to 03 January 2024All provisionLeicesterEqual opportunities</t>
  </si>
  <si>
    <t>01 September 2019 to 03 January 2024All provisionLeicesterGeneral information and records matters</t>
  </si>
  <si>
    <t>01 September 2019 to 03 January 2024All provisionLeicesterGeneral suitability people matters</t>
  </si>
  <si>
    <t>01 September 2019 to 03 January 2024All provisionLeicesterInspection has actions</t>
  </si>
  <si>
    <t>01 September 2019 to 03 January 2024All provisionLeicesterInspection has recommendations</t>
  </si>
  <si>
    <t>01 September 2019 to 03 January 2024All provisionLeicesterManaging behaviour</t>
  </si>
  <si>
    <t>01 September 2019 to 03 January 2024All provisionLeicesterNo of Inspections</t>
  </si>
  <si>
    <t>01 September 2019 to 03 January 2024All provisionLeicesterPlanning</t>
  </si>
  <si>
    <t>01 September 2019 to 03 January 2024All provisionLeicesterPremises</t>
  </si>
  <si>
    <t>01 September 2019 to 03 January 2024All provisionLeicesterSafeguarding policy</t>
  </si>
  <si>
    <t>01 September 2019 to 03 January 2024All provisionLeicesterSafeguarding practice</t>
  </si>
  <si>
    <t>01 September 2019 to 03 January 2024All provisionLeicestershireAssessment</t>
  </si>
  <si>
    <t>01 September 2019 to 03 January 2024All provisionLeicestershireEducation programmes</t>
  </si>
  <si>
    <t>01 September 2019 to 03 January 2024All provisionLeicestershireInformation for parents and carers</t>
  </si>
  <si>
    <t>01 September 2019 to 03 January 2024All provisionLeicestershireInspection has actions</t>
  </si>
  <si>
    <t>01 September 2019 to 03 January 2024All provisionLeicestershireInspection has recommendations</t>
  </si>
  <si>
    <t>01 September 2019 to 03 January 2024All provisionLeicestershireManaging behaviour</t>
  </si>
  <si>
    <t>01 September 2019 to 03 January 2024All provisionLeicestershireMedicine</t>
  </si>
  <si>
    <t>01 September 2019 to 03 January 2024All provisionLeicestershireNo of Inspections</t>
  </si>
  <si>
    <t>01 September 2019 to 03 January 2024All provisionLeicestershirePlanning</t>
  </si>
  <si>
    <t>01 September 2019 to 03 January 2024All provisionLeicestershirePremises</t>
  </si>
  <si>
    <t>01 September 2019 to 03 January 2024All provisionLeicestershireRatios</t>
  </si>
  <si>
    <t>01 September 2019 to 03 January 2024All provisionLeicestershireSafety</t>
  </si>
  <si>
    <t>01 September 2019 to 03 January 2024All provisionLeicestershireTraining, support and skills</t>
  </si>
  <si>
    <t>01 September 2019 to 03 January 2024All provisionLeicesterTraining, support and skills</t>
  </si>
  <si>
    <t>01 September 2019 to 03 January 2024All provisionLewishamAssessment</t>
  </si>
  <si>
    <t>01 September 2019 to 03 January 2024All provisionLewishamChanges that must be notified to Ofsted</t>
  </si>
  <si>
    <t>01 September 2019 to 03 January 2024All provisionLewishamEducation programmes</t>
  </si>
  <si>
    <t>01 September 2019 to 03 January 2024All provisionLewishamFood and drink</t>
  </si>
  <si>
    <t>01 September 2019 to 03 January 2024All provisionLewishamGeneral information and records matters</t>
  </si>
  <si>
    <t>01 September 2019 to 03 January 2024All provisionLewishamInspection has actions</t>
  </si>
  <si>
    <t>01 September 2019 to 03 January 2024All provisionLewishamInspection has recommendations</t>
  </si>
  <si>
    <t>01 September 2019 to 03 January 2024All provisionLewishamKey persons</t>
  </si>
  <si>
    <t>01 September 2019 to 03 January 2024All provisionLewishamManaging behaviour</t>
  </si>
  <si>
    <t>01 September 2019 to 03 January 2024All provisionLewishamNo of Inspections</t>
  </si>
  <si>
    <t>01 September 2019 to 03 January 2024All provisionLewishamPlanning</t>
  </si>
  <si>
    <t>01 September 2019 to 03 January 2024All provisionLewishamPremises</t>
  </si>
  <si>
    <t>01 September 2019 to 03 January 2024All provisionLewishamQualifications and training</t>
  </si>
  <si>
    <t>01 September 2019 to 03 January 2024All provisionLewishamRatios</t>
  </si>
  <si>
    <t>01 September 2019 to 03 January 2024All provisionLewishamRecords to be kept</t>
  </si>
  <si>
    <t>01 September 2019 to 03 January 2024All provisionLewishamRisk assessment</t>
  </si>
  <si>
    <t>01 September 2019 to 03 January 2024All provisionLewishamSafeguarding policy</t>
  </si>
  <si>
    <t>01 September 2019 to 03 January 2024All provisionLewishamSafeguarding practice</t>
  </si>
  <si>
    <t>01 September 2019 to 03 January 2024All provisionLewishamTraining, support and skills</t>
  </si>
  <si>
    <t>01 September 2019 to 03 January 2024All provisionLincolnshireAssessment</t>
  </si>
  <si>
    <t>01 September 2019 to 03 January 2024All provisionLincolnshireChild supervision</t>
  </si>
  <si>
    <t>01 September 2019 to 03 January 2024All provisionLincolnshireEducation programmes</t>
  </si>
  <si>
    <t>01 September 2019 to 03 January 2024All provisionLincolnshireFood and drink</t>
  </si>
  <si>
    <t>01 September 2019 to 03 January 2024All provisionLincolnshireInformation about the provider</t>
  </si>
  <si>
    <t>01 September 2019 to 03 January 2024All provisionLincolnshireInspection has actions</t>
  </si>
  <si>
    <t>01 September 2019 to 03 January 2024All provisionLincolnshireInspection has recommendations</t>
  </si>
  <si>
    <t>01 September 2019 to 03 January 2024All provisionLincolnshireKey persons</t>
  </si>
  <si>
    <t>01 September 2019 to 03 January 2024All provisionLincolnshireNo of Inspections</t>
  </si>
  <si>
    <t>01 September 2019 to 03 January 2024All provisionLincolnshirePlanning</t>
  </si>
  <si>
    <t>01 September 2019 to 03 January 2024All provisionLincolnshireRisk assessment</t>
  </si>
  <si>
    <t>01 September 2019 to 03 January 2024All provisionLincolnshireSafeguarding policy</t>
  </si>
  <si>
    <t>01 September 2019 to 03 January 2024All provisionLincolnshireTraining, support and skills</t>
  </si>
  <si>
    <t>01 September 2019 to 03 January 2024All provisionLiverpoolAssessment</t>
  </si>
  <si>
    <t>01 September 2019 to 03 January 2024All provisionLiverpoolEducation programmes</t>
  </si>
  <si>
    <t>01 September 2019 to 03 January 2024All provisionLiverpoolGeneral suitability people matters</t>
  </si>
  <si>
    <t>01 September 2019 to 03 January 2024All provisionLiverpoolInspection has actions</t>
  </si>
  <si>
    <t>01 September 2019 to 03 January 2024All provisionLiverpoolInspection has recommendations</t>
  </si>
  <si>
    <t>01 September 2019 to 03 January 2024All provisionLiverpoolMedicine</t>
  </si>
  <si>
    <t>01 September 2019 to 03 January 2024All provisionLiverpoolNo of Inspections</t>
  </si>
  <si>
    <t>01 September 2019 to 03 January 2024All provisionLiverpoolPlanning</t>
  </si>
  <si>
    <t>01 September 2019 to 03 January 2024All provisionLiverpoolQualifications</t>
  </si>
  <si>
    <t>01 September 2019 to 03 January 2024All provisionLiverpoolRatios</t>
  </si>
  <si>
    <t>01 September 2019 to 03 January 2024All provisionLiverpoolStaff deployment</t>
  </si>
  <si>
    <t>01 September 2019 to 03 January 2024All provisionLiverpoolTraining, support and skills</t>
  </si>
  <si>
    <t>01 September 2019 to 03 January 2024All provisionLutonChild supervision</t>
  </si>
  <si>
    <t>01 September 2019 to 03 January 2024All provisionLutonEducation programmes</t>
  </si>
  <si>
    <t>01 September 2019 to 03 January 2024All provisionLutonInformation about the child</t>
  </si>
  <si>
    <t>01 September 2019 to 03 January 2024All provisionLutonInspection has actions</t>
  </si>
  <si>
    <t>01 September 2019 to 03 January 2024All provisionLutonInspection has recommendations</t>
  </si>
  <si>
    <t>01 September 2019 to 03 January 2024All provisionLutonNo of Inspections</t>
  </si>
  <si>
    <t>01 September 2019 to 03 January 2024All provisionLutonPlanning</t>
  </si>
  <si>
    <t>01 September 2019 to 03 January 2024All provisionLutonSafeguarding practice</t>
  </si>
  <si>
    <t>01 September 2019 to 03 January 2024All provisionManchesterAssessment</t>
  </si>
  <si>
    <t>01 September 2019 to 03 January 2024All provisionManchesterEducation programmes</t>
  </si>
  <si>
    <t>01 September 2019 to 03 January 2024All provisionManchesterEqual opportunities</t>
  </si>
  <si>
    <t>01 September 2019 to 03 January 2024All provisionManchesterFood and drink</t>
  </si>
  <si>
    <t>01 September 2019 to 03 January 2024All provisionManchesterGeneral information and records matters</t>
  </si>
  <si>
    <t>01 September 2019 to 03 January 2024All provisionManchesterInformation about the child</t>
  </si>
  <si>
    <t>01 September 2019 to 03 January 2024All provisionManchesterInformation about the provider</t>
  </si>
  <si>
    <t>01 September 2019 to 03 January 2024All provisionManchesterInspection has actions</t>
  </si>
  <si>
    <t>01 September 2019 to 03 January 2024All provisionManchesterInspection has recommendations</t>
  </si>
  <si>
    <t>01 September 2019 to 03 January 2024All provisionManchesterKey persons</t>
  </si>
  <si>
    <t>01 September 2019 to 03 January 2024All provisionManchesterManaging behaviour</t>
  </si>
  <si>
    <t>01 September 2019 to 03 January 2024All provisionManchesterNo of Inspections</t>
  </si>
  <si>
    <t>01 September 2019 to 03 January 2024All provisionManchesterPlanning</t>
  </si>
  <si>
    <t>01 September 2019 to 03 January 2024All provisionManchesterQualifications</t>
  </si>
  <si>
    <t>01 September 2019 to 03 January 2024All provisionManchesterRatios</t>
  </si>
  <si>
    <t>01 September 2019 to 03 January 2024All provisionManchesterRisk assessment</t>
  </si>
  <si>
    <t>01 September 2019 to 03 January 2024All provisionManchesterSafeguarding practice</t>
  </si>
  <si>
    <t>01 September 2019 to 03 January 2024All provisionManchesterStaff deployment</t>
  </si>
  <si>
    <t>01 September 2019 to 03 January 2024All provisionManchesterTraining, support and skills</t>
  </si>
  <si>
    <t>01 September 2019 to 03 January 2024All provisionMedwayEducation programmes</t>
  </si>
  <si>
    <t>01 September 2019 to 03 January 2024All provisionMedwayFood and drink</t>
  </si>
  <si>
    <t>01 September 2019 to 03 January 2024All provisionMedwayGeneral information and records matters</t>
  </si>
  <si>
    <t>01 September 2019 to 03 January 2024All provisionMedwayInformation about the child</t>
  </si>
  <si>
    <t>01 September 2019 to 03 January 2024All provisionMedwayInformation about the provider</t>
  </si>
  <si>
    <t>01 September 2019 to 03 January 2024All provisionMedwayInspection has actions</t>
  </si>
  <si>
    <t>01 September 2019 to 03 January 2024All provisionMedwayInspection has recommendations</t>
  </si>
  <si>
    <t>01 September 2019 to 03 January 2024All provisionMedwayKey persons</t>
  </si>
  <si>
    <t>01 September 2019 to 03 January 2024All provisionMedwayManaging behaviour</t>
  </si>
  <si>
    <t>01 September 2019 to 03 January 2024All provisionMedwayNo of Inspections</t>
  </si>
  <si>
    <t>01 September 2019 to 03 January 2024All provisionMedwayPlanning</t>
  </si>
  <si>
    <t>01 September 2019 to 03 January 2024All provisionMedwayPremises</t>
  </si>
  <si>
    <t>01 September 2019 to 03 January 2024All provisionMedwayRisk assessment</t>
  </si>
  <si>
    <t>01 September 2019 to 03 January 2024All provisionMedwaySafeguarding policy</t>
  </si>
  <si>
    <t>01 September 2019 to 03 January 2024All provisionMedwaySafeguarding practice</t>
  </si>
  <si>
    <t>01 September 2019 to 03 January 2024All provisionMedwayStaff deployment</t>
  </si>
  <si>
    <t>01 September 2019 to 03 January 2024All provisionMedwayTraining, support and skills</t>
  </si>
  <si>
    <t>01 September 2019 to 03 January 2024All provisionMertonAccident or injury</t>
  </si>
  <si>
    <t>01 September 2019 to 03 January 2024All provisionMertonEducation programmes</t>
  </si>
  <si>
    <t>01 September 2019 to 03 January 2024All provisionMertonGeneral information and records matters</t>
  </si>
  <si>
    <t>01 September 2019 to 03 January 2024All provisionMertonInspection has actions</t>
  </si>
  <si>
    <t>01 September 2019 to 03 January 2024All provisionMertonInspection has recommendations</t>
  </si>
  <si>
    <t>01 September 2019 to 03 January 2024All provisionMertonKey persons</t>
  </si>
  <si>
    <t>01 September 2019 to 03 January 2024All provisionMertonManaging behaviour</t>
  </si>
  <si>
    <t>01 September 2019 to 03 January 2024All provisionMertonMedicine</t>
  </si>
  <si>
    <t>01 September 2019 to 03 January 2024All provisionMertonNo of Inspections</t>
  </si>
  <si>
    <t>01 September 2019 to 03 January 2024All provisionMertonPlanning</t>
  </si>
  <si>
    <t>01 September 2019 to 03 January 2024All provisionMertonPremises</t>
  </si>
  <si>
    <t>01 September 2019 to 03 January 2024All provisionMertonQualifications and training</t>
  </si>
  <si>
    <t>01 September 2019 to 03 January 2024All provisionMertonRisk assessment</t>
  </si>
  <si>
    <t>01 September 2019 to 03 January 2024All provisionMertonSafeguarding policy</t>
  </si>
  <si>
    <t>01 September 2019 to 03 January 2024All provisionMertonWelfare of the children being cared for</t>
  </si>
  <si>
    <t>01 September 2019 to 03 January 2024All provisionMiddlesbroughInspection has actions</t>
  </si>
  <si>
    <t>01 September 2019 to 03 January 2024All provisionMiddlesbroughInspection has recommendations</t>
  </si>
  <si>
    <t>01 September 2019 to 03 January 2024All provisionMiddlesbroughNo of Inspections</t>
  </si>
  <si>
    <t>01 September 2019 to 03 January 2024All provisionMiddlesbroughPlanning</t>
  </si>
  <si>
    <t>01 September 2019 to 03 January 2024All provisionMiddlesbroughTraining, support and skills</t>
  </si>
  <si>
    <t>01 September 2019 to 03 January 2024All provisionMilton KeynesAssessment</t>
  </si>
  <si>
    <t>01 September 2019 to 03 January 2024All provisionMilton KeynesChanges that must be notified to Ofsted</t>
  </si>
  <si>
    <t>01 September 2019 to 03 January 2024All provisionMilton KeynesEducation programmes</t>
  </si>
  <si>
    <t>01 September 2019 to 03 January 2024All provisionMilton KeynesInformation about the provider</t>
  </si>
  <si>
    <t>01 September 2019 to 03 January 2024All provisionMilton KeynesInspection has actions</t>
  </si>
  <si>
    <t>01 September 2019 to 03 January 2024All provisionMilton KeynesInspection has recommendations</t>
  </si>
  <si>
    <t>01 September 2019 to 03 January 2024All provisionMilton KeynesMedicine</t>
  </si>
  <si>
    <t>01 September 2019 to 03 January 2024All provisionMilton KeynesNo of Inspections</t>
  </si>
  <si>
    <t>01 September 2019 to 03 January 2024All provisionMilton KeynesPlanning</t>
  </si>
  <si>
    <t>01 September 2019 to 03 January 2024All provisionMilton KeynesQualifications</t>
  </si>
  <si>
    <t>01 September 2019 to 03 January 2024All provisionMilton KeynesRatios</t>
  </si>
  <si>
    <t>01 September 2019 to 03 January 2024All provisionMilton KeynesRisk assessment</t>
  </si>
  <si>
    <t>01 September 2019 to 03 January 2024All provisionMilton KeynesSafeguarding practice</t>
  </si>
  <si>
    <t>01 September 2019 to 03 January 2024All provisionMilton KeynesSafety</t>
  </si>
  <si>
    <t>01 September 2019 to 03 January 2024All provisionMilton KeynesTraining, support and skills</t>
  </si>
  <si>
    <t>01 September 2019 to 03 January 2024All provisionNewcastle upon TyneEducation programmes</t>
  </si>
  <si>
    <t>01 September 2019 to 03 January 2024All provisionNewcastle upon TyneInspection has actions</t>
  </si>
  <si>
    <t>01 September 2019 to 03 January 2024All provisionNewcastle upon TyneInspection has recommendations</t>
  </si>
  <si>
    <t>01 September 2019 to 03 January 2024All provisionNewcastle upon TyneNo of Inspections</t>
  </si>
  <si>
    <t>01 September 2019 to 03 January 2024All provisionNewhamEducation programmes</t>
  </si>
  <si>
    <t>01 September 2019 to 03 January 2024All provisionNewhamEqual opportunities</t>
  </si>
  <si>
    <t>01 September 2019 to 03 January 2024All provisionNewhamInspection has actions</t>
  </si>
  <si>
    <t>01 September 2019 to 03 January 2024All provisionNewhamInspection has recommendations</t>
  </si>
  <si>
    <t>01 September 2019 to 03 January 2024All provisionNewhamKey persons</t>
  </si>
  <si>
    <t>01 September 2019 to 03 January 2024All provisionNewhamManaging behaviour</t>
  </si>
  <si>
    <t>01 September 2019 to 03 January 2024All provisionNewhamNo of Inspections</t>
  </si>
  <si>
    <t>01 September 2019 to 03 January 2024All provisionNewhamPlanning</t>
  </si>
  <si>
    <t>01 September 2019 to 03 January 2024All provisionNewhamPremises</t>
  </si>
  <si>
    <t>01 September 2019 to 03 January 2024All provisionNewhamTraining, support and skills</t>
  </si>
  <si>
    <t>01 September 2019 to 03 January 2024All provisionNorfolkAssessment</t>
  </si>
  <si>
    <t>01 September 2019 to 03 January 2024All provisionNorfolkChanges that must be notified to Ofsted</t>
  </si>
  <si>
    <t>01 September 2019 to 03 January 2024All provisionNorfolkEducation programmes</t>
  </si>
  <si>
    <t>01 September 2019 to 03 January 2024All provisionNorfolkInspection has actions</t>
  </si>
  <si>
    <t>01 September 2019 to 03 January 2024All provisionNorfolkInspection has recommendations</t>
  </si>
  <si>
    <t>01 September 2019 to 03 January 2024All provisionNorfolkKey persons</t>
  </si>
  <si>
    <t>01 September 2019 to 03 January 2024All provisionNorfolkManaging behaviour</t>
  </si>
  <si>
    <t>01 September 2019 to 03 January 2024All provisionNorfolkNo of Inspections</t>
  </si>
  <si>
    <t>01 September 2019 to 03 January 2024All provisionNorfolkSafeguarding practice</t>
  </si>
  <si>
    <t>01 September 2019 to 03 January 2024All provisionNorfolkStaff deployment</t>
  </si>
  <si>
    <t>01 September 2019 to 03 January 2024All provisionNorfolkTraining, support and skills</t>
  </si>
  <si>
    <t>01 September 2019 to 03 January 2024All provisionNorth East LincolnshireEducation programmes</t>
  </si>
  <si>
    <t>01 September 2019 to 03 January 2024All provisionNorth East LincolnshireEqual opportunities</t>
  </si>
  <si>
    <t>01 September 2019 to 03 January 2024All provisionNorth East LincolnshireInspection has actions</t>
  </si>
  <si>
    <t>01 September 2019 to 03 January 2024All provisionNorth East LincolnshireInspection has recommendations</t>
  </si>
  <si>
    <t>01 September 2019 to 03 January 2024All provisionNorth East LincolnshireNo of Inspections</t>
  </si>
  <si>
    <t>01 September 2019 to 03 January 2024All provisionNorth East LincolnshireQualifications</t>
  </si>
  <si>
    <t>01 September 2019 to 03 January 2024All provisionNorth LincolnshireInspection has recommendations</t>
  </si>
  <si>
    <t>01 September 2019 to 03 January 2024All provisionNorth LincolnshireNo of Inspections</t>
  </si>
  <si>
    <t>01 September 2019 to 03 January 2024All provisionNorth NorthamptonshireAssessment</t>
  </si>
  <si>
    <t>01 September 2019 to 03 January 2024All provisionNorth NorthamptonshireInspection has actions</t>
  </si>
  <si>
    <t>01 September 2019 to 03 January 2024All provisionNorth NorthamptonshireInspection has recommendations</t>
  </si>
  <si>
    <t>01 September 2019 to 03 January 2024All provisionNorth NorthamptonshireNo of Inspections</t>
  </si>
  <si>
    <t>01 September 2019 to 03 January 2024All provisionNorth NorthamptonshirePlanning</t>
  </si>
  <si>
    <t>01 September 2019 to 03 January 2024All provisionNorth NorthamptonshireRisk assessment</t>
  </si>
  <si>
    <t>01 September 2019 to 03 January 2024All provisionNorth NorthamptonshireSafeguarding practice</t>
  </si>
  <si>
    <t>01 September 2019 to 03 January 2024All provisionNorth NorthamptonshireStaff deployment</t>
  </si>
  <si>
    <t>01 September 2019 to 03 January 2024All provisionNorth NorthamptonshireTraining, support and skills</t>
  </si>
  <si>
    <t>01 September 2019 to 03 January 2024All provisionNorth SomersetGeneral suitability people matters</t>
  </si>
  <si>
    <t>01 September 2019 to 03 January 2024All provisionNorth SomersetInspection has actions</t>
  </si>
  <si>
    <t>01 September 2019 to 03 January 2024All provisionNorth SomersetInspection has recommendations</t>
  </si>
  <si>
    <t>01 September 2019 to 03 January 2024All provisionNorth SomersetManaging behaviour</t>
  </si>
  <si>
    <t>01 September 2019 to 03 January 2024All provisionNorth SomersetNo of Inspections</t>
  </si>
  <si>
    <t>01 September 2019 to 03 January 2024All provisionNorth SomersetTraining, support and skills</t>
  </si>
  <si>
    <t>01 September 2019 to 03 January 2024All provisionNorth TynesideInspection has recommendations</t>
  </si>
  <si>
    <t>01 September 2019 to 03 January 2024All provisionNorth TynesideNo of Inspections</t>
  </si>
  <si>
    <t>01 September 2019 to 03 January 2024All provisionNorth YorkshireEducation programmes</t>
  </si>
  <si>
    <t>01 September 2019 to 03 January 2024All provisionNorth YorkshireFood and drink</t>
  </si>
  <si>
    <t>01 September 2019 to 03 January 2024All provisionNorth YorkshireInspection has actions</t>
  </si>
  <si>
    <t>01 September 2019 to 03 January 2024All provisionNorth YorkshireInspection has recommendations</t>
  </si>
  <si>
    <t>01 September 2019 to 03 January 2024All provisionNorth YorkshireNo of Inspections</t>
  </si>
  <si>
    <t>01 September 2019 to 03 January 2024All provisionNorth YorkshirePremises</t>
  </si>
  <si>
    <t>01 September 2019 to 03 January 2024All provisionNorth YorkshireRisk assessment</t>
  </si>
  <si>
    <t>01 September 2019 to 03 January 2024All provisionNorth YorkshireSafeguarding practice</t>
  </si>
  <si>
    <t>01 September 2019 to 03 January 2024All provisionNorth YorkshireTraining, support and skills</t>
  </si>
  <si>
    <t>01 September 2019 to 03 January 2024All provisionNorthumberlandChild supervision</t>
  </si>
  <si>
    <t>01 September 2019 to 03 January 2024All provisionNorthumberlandEducation programmes</t>
  </si>
  <si>
    <t>01 September 2019 to 03 January 2024All provisionNorthumberlandInspection has actions</t>
  </si>
  <si>
    <t>01 September 2019 to 03 January 2024All provisionNorthumberlandInspection has recommendations</t>
  </si>
  <si>
    <t>01 September 2019 to 03 January 2024All provisionNorthumberlandManaging behaviour</t>
  </si>
  <si>
    <t>01 September 2019 to 03 January 2024All provisionNorthumberlandNo of Inspections</t>
  </si>
  <si>
    <t>01 September 2019 to 03 January 2024All provisionNorthumberlandPlanning</t>
  </si>
  <si>
    <t>01 September 2019 to 03 January 2024All provisionNot RecordedInspection has recommendations</t>
  </si>
  <si>
    <t>01 September 2019 to 03 January 2024All provisionNot RecordedNo of Inspections</t>
  </si>
  <si>
    <t>01 September 2019 to 03 January 2024All provisionNottinghamAssessment</t>
  </si>
  <si>
    <t>01 September 2019 to 03 January 2024All provisionNottinghamGeneral suitability people matters</t>
  </si>
  <si>
    <t>01 September 2019 to 03 January 2024All provisionNottinghamInspection has actions</t>
  </si>
  <si>
    <t>01 September 2019 to 03 January 2024All provisionNottinghamInspection has recommendations</t>
  </si>
  <si>
    <t>01 September 2019 to 03 January 2024All provisionNottinghamNo of Inspections</t>
  </si>
  <si>
    <t>01 September 2019 to 03 January 2024All provisionNottinghamRisk assessment</t>
  </si>
  <si>
    <t>01 September 2019 to 03 January 2024All provisionNottinghamSafeguarding policy</t>
  </si>
  <si>
    <t>01 September 2019 to 03 January 2024All provisionNottinghamshireAssessment</t>
  </si>
  <si>
    <t>01 September 2019 to 03 January 2024All provisionNottinghamshireChanges that must be notified to Ofsted</t>
  </si>
  <si>
    <t>01 September 2019 to 03 January 2024All provisionNottinghamshireEducation programmes</t>
  </si>
  <si>
    <t>01 September 2019 to 03 January 2024All provisionNottinghamshireGeneral suitability people matters</t>
  </si>
  <si>
    <t>01 September 2019 to 03 January 2024All provisionNottinghamshireInspection has actions</t>
  </si>
  <si>
    <t>01 September 2019 to 03 January 2024All provisionNottinghamshireInspection has recommendations</t>
  </si>
  <si>
    <t>01 September 2019 to 03 January 2024All provisionNottinghamshireKey persons</t>
  </si>
  <si>
    <t>01 September 2019 to 03 January 2024All provisionNottinghamshireManaging behaviour</t>
  </si>
  <si>
    <t>01 September 2019 to 03 January 2024All provisionNottinghamshireNo of Inspections</t>
  </si>
  <si>
    <t>01 September 2019 to 03 January 2024All provisionNottinghamshirePlanning</t>
  </si>
  <si>
    <t>01 September 2019 to 03 January 2024All provisionNottinghamshirePremises</t>
  </si>
  <si>
    <t>01 September 2019 to 03 January 2024All provisionNottinghamshireSafeguarding policy</t>
  </si>
  <si>
    <t>01 September 2019 to 03 January 2024All provisionNottinghamshireSafeguarding practice</t>
  </si>
  <si>
    <t>01 September 2019 to 03 January 2024All provisionNottinghamshireTraining, support and skills</t>
  </si>
  <si>
    <t>01 September 2019 to 03 January 2024All provisionNottinghamTraining, support and skills</t>
  </si>
  <si>
    <t>01 September 2019 to 03 January 2024All provisionOldhamAssessment</t>
  </si>
  <si>
    <t>01 September 2019 to 03 January 2024All provisionOldhamEducation programmes</t>
  </si>
  <si>
    <t>01 September 2019 to 03 January 2024All provisionOldhamInspection has actions</t>
  </si>
  <si>
    <t>01 September 2019 to 03 January 2024All provisionOldhamInspection has recommendations</t>
  </si>
  <si>
    <t>01 September 2019 to 03 January 2024All provisionOldhamKey persons</t>
  </si>
  <si>
    <t>01 September 2019 to 03 January 2024All provisionOldhamManaging behaviour</t>
  </si>
  <si>
    <t>01 September 2019 to 03 January 2024All provisionOldhamMedicine</t>
  </si>
  <si>
    <t>01 September 2019 to 03 January 2024All provisionOldhamNo of Inspections</t>
  </si>
  <si>
    <t>01 September 2019 to 03 January 2024All provisionOldhamPlanning</t>
  </si>
  <si>
    <t>01 September 2019 to 03 January 2024All provisionOldhamRisk assessment</t>
  </si>
  <si>
    <t>01 September 2019 to 03 January 2024All provisionOldhamSafeguarding policy</t>
  </si>
  <si>
    <t>01 September 2019 to 03 January 2024All provisionOldhamSafeguarding practice</t>
  </si>
  <si>
    <t>01 September 2019 to 03 January 2024All provisionOldhamStaff deployment</t>
  </si>
  <si>
    <t>01 September 2019 to 03 January 2024All provisionOldhamTraining, support and skills</t>
  </si>
  <si>
    <t>01 September 2019 to 03 January 2024All provisionOxfordshireChanges that must be notified to Ofsted</t>
  </si>
  <si>
    <t>01 September 2019 to 03 January 2024All provisionOxfordshireEducation programmes</t>
  </si>
  <si>
    <t>01 September 2019 to 03 January 2024All provisionOxfordshireEqual opportunities</t>
  </si>
  <si>
    <t>01 September 2019 to 03 January 2024All provisionOxfordshireInspection has actions</t>
  </si>
  <si>
    <t>01 September 2019 to 03 January 2024All provisionOxfordshireInspection has recommendations</t>
  </si>
  <si>
    <t>01 September 2019 to 03 January 2024All provisionOxfordshireMedicine</t>
  </si>
  <si>
    <t>01 September 2019 to 03 January 2024All provisionOxfordshireNo of Inspections</t>
  </si>
  <si>
    <t>01 September 2019 to 03 January 2024All provisionOxfordshirePlanning</t>
  </si>
  <si>
    <t>01 September 2019 to 03 January 2024All provisionOxfordshireQualifications and training</t>
  </si>
  <si>
    <t>01 September 2019 to 03 January 2024All provisionOxfordshireRatios</t>
  </si>
  <si>
    <t>01 September 2019 to 03 January 2024All provisionOxfordshireStaff deployment</t>
  </si>
  <si>
    <t>01 September 2019 to 03 January 2024All provisionOxfordshireTraining, support and skills</t>
  </si>
  <si>
    <t>01 September 2019 to 03 January 2024All provisionPeterboroughEducation programmes</t>
  </si>
  <si>
    <t>01 September 2019 to 03 January 2024All provisionPeterboroughInspection has actions</t>
  </si>
  <si>
    <t>01 September 2019 to 03 January 2024All provisionPeterboroughInspection has recommendations</t>
  </si>
  <si>
    <t>01 September 2019 to 03 January 2024All provisionPeterboroughNo of Inspections</t>
  </si>
  <si>
    <t>01 September 2019 to 03 January 2024All provisionPeterboroughTraining, support and skills</t>
  </si>
  <si>
    <t>01 September 2019 to 03 January 2024All provisionPlymouthEducation programmes</t>
  </si>
  <si>
    <t>01 September 2019 to 03 January 2024All provisionPlymouthGeneral information and records matters</t>
  </si>
  <si>
    <t>01 September 2019 to 03 January 2024All provisionPlymouthInspection has actions</t>
  </si>
  <si>
    <t>01 September 2019 to 03 January 2024All provisionPlymouthInspection has recommendations</t>
  </si>
  <si>
    <t>01 September 2019 to 03 January 2024All provisionPlymouthNo of Inspections</t>
  </si>
  <si>
    <t>01 September 2019 to 03 January 2024All provisionPlymouthPlanning</t>
  </si>
  <si>
    <t>01 September 2019 to 03 January 2024All provisionPlymouthQualifications</t>
  </si>
  <si>
    <t>01 September 2019 to 03 January 2024All provisionPlymouthTraining, support and skills</t>
  </si>
  <si>
    <t>01 September 2019 to 03 January 2024All provisionPortsmouthAssessment</t>
  </si>
  <si>
    <t>01 September 2019 to 03 January 2024All provisionPortsmouthEducation programmes</t>
  </si>
  <si>
    <t>01 September 2019 to 03 January 2024All provisionPortsmouthEqual opportunities</t>
  </si>
  <si>
    <t>01 September 2019 to 03 January 2024All provisionPortsmouthInspection has actions</t>
  </si>
  <si>
    <t>01 September 2019 to 03 January 2024All provisionPortsmouthInspection has recommendations</t>
  </si>
  <si>
    <t>01 September 2019 to 03 January 2024All provisionPortsmouthNo of Inspections</t>
  </si>
  <si>
    <t>01 September 2019 to 03 January 2024All provisionReadingAssessment</t>
  </si>
  <si>
    <t>01 September 2019 to 03 January 2024All provisionReadingEducation programmes</t>
  </si>
  <si>
    <t>01 September 2019 to 03 January 2024All provisionReadingInformation about the child</t>
  </si>
  <si>
    <t>01 September 2019 to 03 January 2024All provisionReadingInspection has actions</t>
  </si>
  <si>
    <t>01 September 2019 to 03 January 2024All provisionReadingInspection has recommendations</t>
  </si>
  <si>
    <t>01 September 2019 to 03 January 2024All provisionReadingNo of Inspections</t>
  </si>
  <si>
    <t>01 September 2019 to 03 January 2024All provisionReadingTraining, support and skills</t>
  </si>
  <si>
    <t>01 September 2019 to 03 January 2024All provisionRedbridgeInspection has actions</t>
  </si>
  <si>
    <t>01 September 2019 to 03 January 2024All provisionRedbridgeInspection has recommendations</t>
  </si>
  <si>
    <t>01 September 2019 to 03 January 2024All provisionRedbridgeNo of Inspections</t>
  </si>
  <si>
    <t>01 September 2019 to 03 January 2024All provisionRedbridgeSafeguarding practice</t>
  </si>
  <si>
    <t>01 September 2019 to 03 January 2024All provisionRedcar and ClevelandAssessment</t>
  </si>
  <si>
    <t>01 September 2019 to 03 January 2024All provisionRedcar and ClevelandEducation programmes</t>
  </si>
  <si>
    <t>01 September 2019 to 03 January 2024All provisionRedcar and ClevelandFood and drink</t>
  </si>
  <si>
    <t>01 September 2019 to 03 January 2024All provisionRedcar and ClevelandGeneral suitability people matters</t>
  </si>
  <si>
    <t>01 September 2019 to 03 January 2024All provisionRedcar and ClevelandInspection has actions</t>
  </si>
  <si>
    <t>01 September 2019 to 03 January 2024All provisionRedcar and ClevelandInspection has recommendations</t>
  </si>
  <si>
    <t>01 September 2019 to 03 January 2024All provisionRedcar and ClevelandNo of Inspections</t>
  </si>
  <si>
    <t>01 September 2019 to 03 January 2024All provisionRedcar and ClevelandSafety</t>
  </si>
  <si>
    <t>01 September 2019 to 03 January 2024All provisionRedcar and ClevelandStaff deployment</t>
  </si>
  <si>
    <t>01 September 2019 to 03 January 2024All provisionRedcar and ClevelandTraining, support and skills</t>
  </si>
  <si>
    <t>01 September 2019 to 03 January 2024All provisionRichmond upon ThamesInspection has recommendations</t>
  </si>
  <si>
    <t>01 September 2019 to 03 January 2024All provisionRichmond upon ThamesNo of Inspections</t>
  </si>
  <si>
    <t>01 September 2019 to 03 January 2024All provisionRochdaleAssessment</t>
  </si>
  <si>
    <t>01 September 2019 to 03 January 2024All provisionRochdaleEducation programmes</t>
  </si>
  <si>
    <t>01 September 2019 to 03 January 2024All provisionRochdaleFood and drink</t>
  </si>
  <si>
    <t>01 September 2019 to 03 January 2024All provisionRochdaleInspection has actions</t>
  </si>
  <si>
    <t>01 September 2019 to 03 January 2024All provisionRochdaleInspection has recommendations</t>
  </si>
  <si>
    <t>01 September 2019 to 03 January 2024All provisionRochdaleNo of Inspections</t>
  </si>
  <si>
    <t>01 September 2019 to 03 January 2024All provisionRochdalePlanning</t>
  </si>
  <si>
    <t>01 September 2019 to 03 January 2024All provisionRochdaleTraining, support and skills</t>
  </si>
  <si>
    <t>01 September 2019 to 03 January 2024All provisionRotherhamEducation programmes</t>
  </si>
  <si>
    <t>01 September 2019 to 03 January 2024All provisionRotherhamInspection has actions</t>
  </si>
  <si>
    <t>01 September 2019 to 03 January 2024All provisionRotherhamInspection has recommendations</t>
  </si>
  <si>
    <t>01 September 2019 to 03 January 2024All provisionRotherhamMedicine</t>
  </si>
  <si>
    <t>01 September 2019 to 03 January 2024All provisionRotherhamNo of Inspections</t>
  </si>
  <si>
    <t>01 September 2019 to 03 January 2024All provisionRotherhamPlanning</t>
  </si>
  <si>
    <t>01 September 2019 to 03 January 2024All provisionRotherhamSafeguarding practice</t>
  </si>
  <si>
    <t>01 September 2019 to 03 January 2024All provisionRotherhamSmoking</t>
  </si>
  <si>
    <t>01 September 2019 to 03 January 2024All provisionRotherhamTraining, support and skills</t>
  </si>
  <si>
    <t>01 September 2019 to 03 January 2024All provisionRutlandAccident or injury</t>
  </si>
  <si>
    <t>01 September 2019 to 03 January 2024All provisionRutlandEducation programmes</t>
  </si>
  <si>
    <t>01 September 2019 to 03 January 2024All provisionRutlandInspection has actions</t>
  </si>
  <si>
    <t>01 September 2019 to 03 January 2024All provisionRutlandInspection has recommendations</t>
  </si>
  <si>
    <t>01 September 2019 to 03 January 2024All provisionRutlandNo of Inspections</t>
  </si>
  <si>
    <t>01 September 2019 to 03 January 2024All provisionRutlandTraining, support and skills</t>
  </si>
  <si>
    <t>01 September 2019 to 03 January 2024All provisionSalfordChild supervision</t>
  </si>
  <si>
    <t>01 September 2019 to 03 January 2024All provisionSalfordEducation programmes</t>
  </si>
  <si>
    <t>01 September 2019 to 03 January 2024All provisionSalfordInformation about the provider</t>
  </si>
  <si>
    <t>01 September 2019 to 03 January 2024All provisionSalfordInspection has actions</t>
  </si>
  <si>
    <t>01 September 2019 to 03 January 2024All provisionSalfordInspection has recommendations</t>
  </si>
  <si>
    <t>01 September 2019 to 03 January 2024All provisionSalfordNo of Inspections</t>
  </si>
  <si>
    <t>01 September 2019 to 03 January 2024All provisionSalfordTraining, support and skills</t>
  </si>
  <si>
    <t>01 September 2019 to 03 January 2024All provisionSandwellEducation programmes</t>
  </si>
  <si>
    <t>01 September 2019 to 03 January 2024All provisionSandwellGeneral suitability people matters</t>
  </si>
  <si>
    <t>01 September 2019 to 03 January 2024All provisionSandwellInspection has actions</t>
  </si>
  <si>
    <t>01 September 2019 to 03 January 2024All provisionSandwellInspection has recommendations</t>
  </si>
  <si>
    <t>01 September 2019 to 03 January 2024All provisionSandwellKey persons</t>
  </si>
  <si>
    <t>01 September 2019 to 03 January 2024All provisionSandwellManaging behaviour</t>
  </si>
  <si>
    <t>01 September 2019 to 03 January 2024All provisionSandwellNo of Inspections</t>
  </si>
  <si>
    <t>01 September 2019 to 03 January 2024All provisionSandwellPlanning</t>
  </si>
  <si>
    <t>01 September 2019 to 03 January 2024All provisionSandwellQualifications and training</t>
  </si>
  <si>
    <t>01 September 2019 to 03 January 2024All provisionSandwellSafeguarding practice</t>
  </si>
  <si>
    <t>01 September 2019 to 03 January 2024All provisionSandwellTraining, support and skills</t>
  </si>
  <si>
    <t>01 September 2019 to 03 January 2024All provisionSeftonInspection has recommendations</t>
  </si>
  <si>
    <t>01 September 2019 to 03 January 2024All provisionSeftonNo of Inspections</t>
  </si>
  <si>
    <t>01 September 2019 to 03 January 2024All provisionSheffieldChanges that must be notified to Ofsted</t>
  </si>
  <si>
    <t>01 September 2019 to 03 January 2024All provisionSheffieldEducation programmes</t>
  </si>
  <si>
    <t>01 September 2019 to 03 January 2024All provisionSheffieldGeneral information and records matters</t>
  </si>
  <si>
    <t>01 September 2019 to 03 January 2024All provisionSheffieldInspection has actions</t>
  </si>
  <si>
    <t>01 September 2019 to 03 January 2024All provisionSheffieldInspection has recommendations</t>
  </si>
  <si>
    <t>01 September 2019 to 03 January 2024All provisionSheffieldNo of Inspections</t>
  </si>
  <si>
    <t>01 September 2019 to 03 January 2024All provisionSheffieldPlanning</t>
  </si>
  <si>
    <t>01 September 2019 to 03 January 2024All provisionSheffieldTraining, support and skills</t>
  </si>
  <si>
    <t>01 September 2019 to 03 January 2024All provisionShropshireAssessment</t>
  </si>
  <si>
    <t>01 September 2019 to 03 January 2024All provisionShropshireChanges that must be notified to Ofsted</t>
  </si>
  <si>
    <t>01 September 2019 to 03 January 2024All provisionShropshireEducation programmes</t>
  </si>
  <si>
    <t>01 September 2019 to 03 January 2024All provisionShropshireFood and drink</t>
  </si>
  <si>
    <t>01 September 2019 to 03 January 2024All provisionShropshireGeneral information and records matters</t>
  </si>
  <si>
    <t>01 September 2019 to 03 January 2024All provisionShropshireGeneral suitability people matters</t>
  </si>
  <si>
    <t>01 September 2019 to 03 January 2024All provisionShropshireInformation about the provider</t>
  </si>
  <si>
    <t>01 September 2019 to 03 January 2024All provisionShropshireInspection has actions</t>
  </si>
  <si>
    <t>01 September 2019 to 03 January 2024All provisionShropshireInspection has recommendations</t>
  </si>
  <si>
    <t>01 September 2019 to 03 January 2024All provisionShropshireNo of Inspections</t>
  </si>
  <si>
    <t>01 September 2019 to 03 January 2024All provisionShropshirePlanning</t>
  </si>
  <si>
    <t>01 September 2019 to 03 January 2024All provisionShropshirePremises</t>
  </si>
  <si>
    <t>01 September 2019 to 03 January 2024All provisionShropshireSafeguarding practice</t>
  </si>
  <si>
    <t>01 September 2019 to 03 January 2024All provisionShropshireTraining, support and skills</t>
  </si>
  <si>
    <t>01 September 2019 to 03 January 2024All provisionSloughEducation programmes</t>
  </si>
  <si>
    <t>01 September 2019 to 03 January 2024All provisionSloughFood and drink</t>
  </si>
  <si>
    <t>01 September 2019 to 03 January 2024All provisionSloughGeneral information and records matters</t>
  </si>
  <si>
    <t>01 September 2019 to 03 January 2024All provisionSloughInspection has actions</t>
  </si>
  <si>
    <t>01 September 2019 to 03 January 2024All provisionSloughInspection has recommendations</t>
  </si>
  <si>
    <t>01 September 2019 to 03 January 2024All provisionSloughNo of Inspections</t>
  </si>
  <si>
    <t>01 September 2019 to 03 January 2024All provisionSloughSafety</t>
  </si>
  <si>
    <t>01 September 2019 to 03 January 2024All provisionSloughTraining, support and skills</t>
  </si>
  <si>
    <t>01 September 2019 to 03 January 2024All provisionSolihullAssessment</t>
  </si>
  <si>
    <t>01 September 2019 to 03 January 2024All provisionSolihullInspection has actions</t>
  </si>
  <si>
    <t>01 September 2019 to 03 January 2024All provisionSolihullInspection has recommendations</t>
  </si>
  <si>
    <t>01 September 2019 to 03 January 2024All provisionSolihullNo of Inspections</t>
  </si>
  <si>
    <t>01 September 2019 to 03 January 2024All provisionSolihullPlanning</t>
  </si>
  <si>
    <t>01 September 2019 to 03 January 2024All provisionSolihullQualifications</t>
  </si>
  <si>
    <t>01 September 2019 to 03 January 2024All provisionSolihullTraining, support and skills</t>
  </si>
  <si>
    <t>01 September 2019 to 03 January 2024All provisionSomersetAssessment</t>
  </si>
  <si>
    <t>01 September 2019 to 03 January 2024All provisionSomersetEducation programmes</t>
  </si>
  <si>
    <t>01 September 2019 to 03 January 2024All provisionSomersetGeneral suitability people matters</t>
  </si>
  <si>
    <t>01 September 2019 to 03 January 2024All provisionSomersetInformation about the provider</t>
  </si>
  <si>
    <t>01 September 2019 to 03 January 2024All provisionSomersetInspection has actions</t>
  </si>
  <si>
    <t>01 September 2019 to 03 January 2024All provisionSomersetInspection has recommendations</t>
  </si>
  <si>
    <t>01 September 2019 to 03 January 2024All provisionSomersetKey persons</t>
  </si>
  <si>
    <t>01 September 2019 to 03 January 2024All provisionSomersetManaging behaviour</t>
  </si>
  <si>
    <t>01 September 2019 to 03 January 2024All provisionSomersetNo of Inspections</t>
  </si>
  <si>
    <t>01 September 2019 to 03 January 2024All provisionSomersetPlanning</t>
  </si>
  <si>
    <t>01 September 2019 to 03 January 2024All provisionSomersetTraining, support and skills</t>
  </si>
  <si>
    <t>01 September 2019 to 03 January 2024All provisionSouth GloucestershireChild supervision</t>
  </si>
  <si>
    <t>01 September 2019 to 03 January 2024All provisionSouth GloucestershireEducation programmes</t>
  </si>
  <si>
    <t>01 September 2019 to 03 January 2024All provisionSouth GloucestershireInspection has actions</t>
  </si>
  <si>
    <t>01 September 2019 to 03 January 2024All provisionSouth GloucestershireInspection has recommendations</t>
  </si>
  <si>
    <t>01 September 2019 to 03 January 2024All provisionSouth GloucestershireManaging behaviour</t>
  </si>
  <si>
    <t>01 September 2019 to 03 January 2024All provisionSouth GloucestershireNo of Inspections</t>
  </si>
  <si>
    <t>01 September 2019 to 03 January 2024All provisionSouth GloucestershireTraining, support and skills</t>
  </si>
  <si>
    <t>01 September 2019 to 03 January 2024All provisionSouth TynesideInspection has recommendations</t>
  </si>
  <si>
    <t>01 September 2019 to 03 January 2024All provisionSouth TynesideNo of Inspections</t>
  </si>
  <si>
    <t>01 September 2019 to 03 January 2024All provisionSouthamptonAccident or injury</t>
  </si>
  <si>
    <t>01 September 2019 to 03 January 2024All provisionSouthamptonEducation programmes</t>
  </si>
  <si>
    <t>01 September 2019 to 03 January 2024All provisionSouthamptonInformation about the child</t>
  </si>
  <si>
    <t>01 September 2019 to 03 January 2024All provisionSouthamptonInformation for parents and carers</t>
  </si>
  <si>
    <t>01 September 2019 to 03 January 2024All provisionSouthamptonInspection has actions</t>
  </si>
  <si>
    <t>01 September 2019 to 03 January 2024All provisionSouthamptonInspection has recommendations</t>
  </si>
  <si>
    <t>01 September 2019 to 03 January 2024All provisionSouthamptonNo of Inspections</t>
  </si>
  <si>
    <t>01 September 2019 to 03 January 2024All provisionSouthamptonPlanning</t>
  </si>
  <si>
    <t>01 September 2019 to 03 January 2024All provisionSouthamptonRisk assessment</t>
  </si>
  <si>
    <t>01 September 2019 to 03 January 2024All provisionSouthamptonTraining, support and skills</t>
  </si>
  <si>
    <t>01 September 2019 to 03 January 2024All provisionSouthend on SeaChild supervision</t>
  </si>
  <si>
    <t>01 September 2019 to 03 January 2024All provisionSouthend on SeaEducation programmes</t>
  </si>
  <si>
    <t>01 September 2019 to 03 January 2024All provisionSouthend on SeaFood and drink</t>
  </si>
  <si>
    <t>01 September 2019 to 03 January 2024All provisionSouthend on SeaInformation about the child</t>
  </si>
  <si>
    <t>01 September 2019 to 03 January 2024All provisionSouthend on SeaInspection has actions</t>
  </si>
  <si>
    <t>01 September 2019 to 03 January 2024All provisionSouthend on SeaInspection has recommendations</t>
  </si>
  <si>
    <t>01 September 2019 to 03 January 2024All provisionSouthend on SeaManaging behaviour</t>
  </si>
  <si>
    <t>01 September 2019 to 03 January 2024All provisionSouthend on SeaNo of Inspections</t>
  </si>
  <si>
    <t>01 September 2019 to 03 January 2024All provisionSouthend on SeaPlanning</t>
  </si>
  <si>
    <t>01 September 2019 to 03 January 2024All provisionSouthend on SeaPremises</t>
  </si>
  <si>
    <t>01 September 2019 to 03 January 2024All provisionSouthend on SeaRisk assessment</t>
  </si>
  <si>
    <t>01 September 2019 to 03 January 2024All provisionSouthend on SeaTraining, support and skills</t>
  </si>
  <si>
    <t>01 September 2019 to 03 January 2024All provisionSouthwarkAccident or injury</t>
  </si>
  <si>
    <t>01 September 2019 to 03 January 2024All provisionSouthwarkArrangements for safeguarding children</t>
  </si>
  <si>
    <t>01 September 2019 to 03 January 2024All provisionSouthwarkAssessment</t>
  </si>
  <si>
    <t>01 September 2019 to 03 January 2024All provisionSouthwarkEducation programmes</t>
  </si>
  <si>
    <t>01 September 2019 to 03 January 2024All provisionSouthwarkGeneral information and records matters</t>
  </si>
  <si>
    <t>01 September 2019 to 03 January 2024All provisionSouthwarkHow the childcare provision is organised</t>
  </si>
  <si>
    <t>01 September 2019 to 03 January 2024All provisionSouthwarkInformation about the child</t>
  </si>
  <si>
    <t>01 September 2019 to 03 January 2024All provisionSouthwarkInspection has actions</t>
  </si>
  <si>
    <t>01 September 2019 to 03 January 2024All provisionSouthwarkInspection has recommendations</t>
  </si>
  <si>
    <t>01 September 2019 to 03 January 2024All provisionSouthwarkNo of Inspections</t>
  </si>
  <si>
    <t>01 September 2019 to 03 January 2024All provisionSouthwarkPlanning</t>
  </si>
  <si>
    <t>01 September 2019 to 03 January 2024All provisionSouthwarkStaff deployment</t>
  </si>
  <si>
    <t>01 September 2019 to 03 January 2024All provisionSouthwarkSuitablity and safety of premises and equipment</t>
  </si>
  <si>
    <t>01 September 2019 to 03 January 2024All provisionSouthwarkTraining, support and skills</t>
  </si>
  <si>
    <t>01 September 2019 to 03 January 2024All provisionSt HelensAssessment</t>
  </si>
  <si>
    <t>01 September 2019 to 03 January 2024All provisionSt HelensInspection has actions</t>
  </si>
  <si>
    <t>01 September 2019 to 03 January 2024All provisionSt HelensInspection has recommendations</t>
  </si>
  <si>
    <t>01 September 2019 to 03 January 2024All provisionSt HelensNo of Inspections</t>
  </si>
  <si>
    <t>01 September 2019 to 03 January 2024All provisionStaffordshireAssessment</t>
  </si>
  <si>
    <t>01 September 2019 to 03 January 2024All provisionStaffordshireEducation programmes</t>
  </si>
  <si>
    <t>01 September 2019 to 03 January 2024All provisionStaffordshireEqual opportunities</t>
  </si>
  <si>
    <t>01 September 2019 to 03 January 2024All provisionStaffordshireFood and drink</t>
  </si>
  <si>
    <t>01 September 2019 to 03 January 2024All provisionStaffordshireGeneral suitability people matters</t>
  </si>
  <si>
    <t>01 September 2019 to 03 January 2024All provisionStaffordshireInformation for parents and carers</t>
  </si>
  <si>
    <t>01 September 2019 to 03 January 2024All provisionStaffordshireInspection has actions</t>
  </si>
  <si>
    <t>01 September 2019 to 03 January 2024All provisionStaffordshireInspection has recommendations</t>
  </si>
  <si>
    <t>01 September 2019 to 03 January 2024All provisionStaffordshireKey persons</t>
  </si>
  <si>
    <t>01 September 2019 to 03 January 2024All provisionStaffordshireNo of Inspections</t>
  </si>
  <si>
    <t>01 September 2019 to 03 January 2024All provisionStaffordshirePlanning</t>
  </si>
  <si>
    <t>01 September 2019 to 03 January 2024All provisionStaffordshirePremises</t>
  </si>
  <si>
    <t>01 September 2019 to 03 January 2024All provisionStaffordshireProviding information to Ofsted</t>
  </si>
  <si>
    <t>01 September 2019 to 03 January 2024All provisionStaffordshireRisk assessment</t>
  </si>
  <si>
    <t>01 September 2019 to 03 January 2024All provisionStaffordshireSafeguarding policy</t>
  </si>
  <si>
    <t>01 September 2019 to 03 January 2024All provisionStaffordshireSafeguarding practice</t>
  </si>
  <si>
    <t>01 September 2019 to 03 January 2024All provisionStaffordshireStaff deployment</t>
  </si>
  <si>
    <t>01 September 2019 to 03 January 2024All provisionStaffordshireTraining, support and skills</t>
  </si>
  <si>
    <t>01 September 2019 to 03 January 2024All provisionStockportChanges that must be notified to Ofsted</t>
  </si>
  <si>
    <t>01 September 2019 to 03 January 2024All provisionStockportEducation programmes</t>
  </si>
  <si>
    <t>01 September 2019 to 03 January 2024All provisionStockportInformation about the child</t>
  </si>
  <si>
    <t>01 September 2019 to 03 January 2024All provisionStockportInspection has actions</t>
  </si>
  <si>
    <t>01 September 2019 to 03 January 2024All provisionStockportInspection has recommendations</t>
  </si>
  <si>
    <t>01 September 2019 to 03 January 2024All provisionStockportNo of Inspections</t>
  </si>
  <si>
    <t>01 September 2019 to 03 January 2024All provisionStockportRisk assessment</t>
  </si>
  <si>
    <t>01 September 2019 to 03 January 2024All provisionStockportSafeguarding practice</t>
  </si>
  <si>
    <t>01 September 2019 to 03 January 2024All provisionStockportTraining, support and skills</t>
  </si>
  <si>
    <t>01 September 2019 to 03 January 2024All provisionStockton-on-TeesGeneral information and records matters</t>
  </si>
  <si>
    <t>01 September 2019 to 03 January 2024All provisionStockton-on-TeesInspection has actions</t>
  </si>
  <si>
    <t>01 September 2019 to 03 January 2024All provisionStockton-on-TeesInspection has recommendations</t>
  </si>
  <si>
    <t>01 September 2019 to 03 January 2024All provisionStockton-on-TeesNo of Inspections</t>
  </si>
  <si>
    <t>01 September 2019 to 03 January 2024All provisionStockton-on-TeesPlanning</t>
  </si>
  <si>
    <t>01 September 2019 to 03 January 2024All provisionStockton-on-TeesPremises</t>
  </si>
  <si>
    <t>01 September 2019 to 03 January 2024All provisionStockton-on-TeesTraining, support and skills</t>
  </si>
  <si>
    <t>01 September 2019 to 03 January 2024All provisionStoke-on-TrentChanges that must be notified to Ofsted</t>
  </si>
  <si>
    <t>01 September 2019 to 03 January 2024All provisionStoke-on-TrentChild supervision</t>
  </si>
  <si>
    <t>01 September 2019 to 03 January 2024All provisionStoke-on-TrentEducation programmes</t>
  </si>
  <si>
    <t>01 September 2019 to 03 January 2024All provisionStoke-on-TrentEqual opportunities</t>
  </si>
  <si>
    <t>01 September 2019 to 03 January 2024All provisionStoke-on-TrentInformation about the provider</t>
  </si>
  <si>
    <t>01 September 2019 to 03 January 2024All provisionStoke-on-TrentInformation for parents and carers</t>
  </si>
  <si>
    <t>01 September 2019 to 03 January 2024All provisionStoke-on-TrentInspection has actions</t>
  </si>
  <si>
    <t>01 September 2019 to 03 January 2024All provisionStoke-on-TrentInspection has recommendations</t>
  </si>
  <si>
    <t>01 September 2019 to 03 January 2024All provisionStoke-on-TrentKey persons</t>
  </si>
  <si>
    <t>01 September 2019 to 03 January 2024All provisionStoke-on-TrentNo of Inspections</t>
  </si>
  <si>
    <t>01 September 2019 to 03 January 2024All provisionStoke-on-TrentPlanning</t>
  </si>
  <si>
    <t>01 September 2019 to 03 January 2024All provisionStoke-on-TrentPremises</t>
  </si>
  <si>
    <t>01 September 2019 to 03 January 2024All provisionStoke-on-TrentRatios</t>
  </si>
  <si>
    <t>01 September 2019 to 03 January 2024All provisionStoke-on-TrentRisk assessment</t>
  </si>
  <si>
    <t>01 September 2019 to 03 January 2024All provisionStoke-on-TrentSafeguarding policy</t>
  </si>
  <si>
    <t>01 September 2019 to 03 January 2024All provisionStoke-on-TrentSafeguarding practice</t>
  </si>
  <si>
    <t>01 September 2019 to 03 January 2024All provisionStoke-on-TrentStaff deployment</t>
  </si>
  <si>
    <t>01 September 2019 to 03 January 2024All provisionStoke-on-TrentTraining, support and skills</t>
  </si>
  <si>
    <t>01 September 2019 to 03 January 2024All provisionSuffolkChild supervision</t>
  </si>
  <si>
    <t>01 September 2019 to 03 January 2024All provisionSuffolkEducation programmes</t>
  </si>
  <si>
    <t>01 September 2019 to 03 January 2024All provisionSuffolkFood and drink</t>
  </si>
  <si>
    <t>01 September 2019 to 03 January 2024All provisionSuffolkInspection has actions</t>
  </si>
  <si>
    <t>01 September 2019 to 03 January 2024All provisionSuffolkInspection has recommendations</t>
  </si>
  <si>
    <t>01 September 2019 to 03 January 2024All provisionSuffolkManaging behaviour</t>
  </si>
  <si>
    <t>01 September 2019 to 03 January 2024All provisionSuffolkNo of Inspections</t>
  </si>
  <si>
    <t>01 September 2019 to 03 January 2024All provisionSuffolkPlanning</t>
  </si>
  <si>
    <t>01 September 2019 to 03 January 2024All provisionSuffolkPremises</t>
  </si>
  <si>
    <t>01 September 2019 to 03 January 2024All provisionSuffolkQualifications and training</t>
  </si>
  <si>
    <t>01 September 2019 to 03 January 2024All provisionSuffolkRatios</t>
  </si>
  <si>
    <t>01 September 2019 to 03 January 2024All provisionSuffolkSafeguarding policy</t>
  </si>
  <si>
    <t>01 September 2019 to 03 January 2024All provisionSuffolkSafeguarding practice</t>
  </si>
  <si>
    <t>01 September 2019 to 03 January 2024All provisionSuffolkStaff deployment</t>
  </si>
  <si>
    <t>01 September 2019 to 03 January 2024All provisionSuffolkTraining, support and skills</t>
  </si>
  <si>
    <t>01 September 2019 to 03 January 2024All provisionSunderlandInspection has actions</t>
  </si>
  <si>
    <t>01 September 2019 to 03 January 2024All provisionSunderlandInspection has recommendations</t>
  </si>
  <si>
    <t>01 September 2019 to 03 January 2024All provisionSunderlandNo of Inspections</t>
  </si>
  <si>
    <t>01 September 2019 to 03 January 2024All provisionSunderlandPlanning</t>
  </si>
  <si>
    <t>01 September 2019 to 03 January 2024All provisionSurreyArrangements for safeguarding children</t>
  </si>
  <si>
    <t>01 September 2019 to 03 January 2024All provisionSurreyAssessment</t>
  </si>
  <si>
    <t>01 September 2019 to 03 January 2024All provisionSurreyChanges that must be notified to Ofsted</t>
  </si>
  <si>
    <t>01 September 2019 to 03 January 2024All provisionSurreyEducation programmes</t>
  </si>
  <si>
    <t>01 September 2019 to 03 January 2024All provisionSurreyGeneral information and records matters</t>
  </si>
  <si>
    <t>01 September 2019 to 03 January 2024All provisionSurreyInspection has actions</t>
  </si>
  <si>
    <t>01 September 2019 to 03 January 2024All provisionSurreyInspection has recommendations</t>
  </si>
  <si>
    <t>01 September 2019 to 03 January 2024All provisionSurreyManaging behaviour</t>
  </si>
  <si>
    <t>01 September 2019 to 03 January 2024All provisionSurreyNo of Inspections</t>
  </si>
  <si>
    <t>01 September 2019 to 03 January 2024All provisionSurreyPlanning</t>
  </si>
  <si>
    <t>01 September 2019 to 03 January 2024All provisionSurreyQualifications</t>
  </si>
  <si>
    <t>01 September 2019 to 03 January 2024All provisionSurreyRisk assessment</t>
  </si>
  <si>
    <t>01 September 2019 to 03 January 2024All provisionSurreySafeguarding practice</t>
  </si>
  <si>
    <t>01 September 2019 to 03 January 2024All provisionSurreyTraining, support and skills</t>
  </si>
  <si>
    <t>01 September 2019 to 03 January 2024All provisionSuttonChanges that must be notified to Ofsted</t>
  </si>
  <si>
    <t>01 September 2019 to 03 January 2024All provisionSuttonGeneral information and records matters</t>
  </si>
  <si>
    <t>01 September 2019 to 03 January 2024All provisionSuttonInspection has actions</t>
  </si>
  <si>
    <t>01 September 2019 to 03 January 2024All provisionSuttonInspection has recommendations</t>
  </si>
  <si>
    <t>01 September 2019 to 03 January 2024All provisionSuttonNo of Inspections</t>
  </si>
  <si>
    <t>01 September 2019 to 03 January 2024All provisionSwindonEqual opportunities</t>
  </si>
  <si>
    <t>01 September 2019 to 03 January 2024All provisionSwindonInformation about the child</t>
  </si>
  <si>
    <t>01 September 2019 to 03 January 2024All provisionSwindonInspection has actions</t>
  </si>
  <si>
    <t>01 September 2019 to 03 January 2024All provisionSwindonInspection has recommendations</t>
  </si>
  <si>
    <t>01 September 2019 to 03 January 2024All provisionSwindonManaging behaviour</t>
  </si>
  <si>
    <t>01 September 2019 to 03 January 2024All provisionSwindonNo of Inspections</t>
  </si>
  <si>
    <t>01 September 2019 to 03 January 2024All provisionSwindonPremises</t>
  </si>
  <si>
    <t>01 September 2019 to 03 January 2024All provisionSwindonQualifications and training</t>
  </si>
  <si>
    <t>01 September 2019 to 03 January 2024All provisionSwindonTraining, support and skills</t>
  </si>
  <si>
    <t>01 September 2019 to 03 January 2024All provisionTamesideEducation programmes</t>
  </si>
  <si>
    <t>01 September 2019 to 03 January 2024All provisionTamesideFood and drink</t>
  </si>
  <si>
    <t>01 September 2019 to 03 January 2024All provisionTamesideInformation about the child</t>
  </si>
  <si>
    <t>01 September 2019 to 03 January 2024All provisionTamesideInspection has actions</t>
  </si>
  <si>
    <t>01 September 2019 to 03 January 2024All provisionTamesideInspection has recommendations</t>
  </si>
  <si>
    <t>01 September 2019 to 03 January 2024All provisionTamesideMedicine</t>
  </si>
  <si>
    <t>01 September 2019 to 03 January 2024All provisionTamesideNo of Inspections</t>
  </si>
  <si>
    <t>01 September 2019 to 03 January 2024All provisionTamesidePlanning</t>
  </si>
  <si>
    <t>01 September 2019 to 03 January 2024All provisionTamesideSafeguarding policy</t>
  </si>
  <si>
    <t>01 September 2019 to 03 January 2024All provisionTamesideSafeguarding practice</t>
  </si>
  <si>
    <t>01 September 2019 to 03 January 2024All provisionTamesideTraining, support and skills</t>
  </si>
  <si>
    <t>01 September 2019 to 03 January 2024All provisionTelford and WrekinChanges that must be notified to Ofsted</t>
  </si>
  <si>
    <t>01 September 2019 to 03 January 2024All provisionTelford and WrekinEducation programmes</t>
  </si>
  <si>
    <t>01 September 2019 to 03 January 2024All provisionTelford and WrekinGeneral information and records matters</t>
  </si>
  <si>
    <t>01 September 2019 to 03 January 2024All provisionTelford and WrekinGeneral suitability people matters</t>
  </si>
  <si>
    <t>01 September 2019 to 03 January 2024All provisionTelford and WrekinInspection has actions</t>
  </si>
  <si>
    <t>01 September 2019 to 03 January 2024All provisionTelford and WrekinInspection has recommendations</t>
  </si>
  <si>
    <t>01 September 2019 to 03 January 2024All provisionTelford and WrekinKey persons</t>
  </si>
  <si>
    <t>01 September 2019 to 03 January 2024All provisionTelford and WrekinNo of Inspections</t>
  </si>
  <si>
    <t>01 September 2019 to 03 January 2024All provisionTelford and WrekinPlanning</t>
  </si>
  <si>
    <t>01 September 2019 to 03 January 2024All provisionTelford and WrekinSafeguarding practice</t>
  </si>
  <si>
    <t>01 September 2019 to 03 January 2024All provisionTelford and WrekinStaff deployment</t>
  </si>
  <si>
    <t>01 September 2019 to 03 January 2024All provisionTelford and WrekinTraining, support and skills</t>
  </si>
  <si>
    <t>01 September 2019 to 03 January 2024All provisionThurrockEducation programmes</t>
  </si>
  <si>
    <t>01 September 2019 to 03 January 2024All provisionThurrockGeneral information and records matters</t>
  </si>
  <si>
    <t>01 September 2019 to 03 January 2024All provisionThurrockInformation about the provider</t>
  </si>
  <si>
    <t>01 September 2019 to 03 January 2024All provisionThurrockInspection has actions</t>
  </si>
  <si>
    <t>01 September 2019 to 03 January 2024All provisionThurrockInspection has recommendations</t>
  </si>
  <si>
    <t>01 September 2019 to 03 January 2024All provisionThurrockNo of Inspections</t>
  </si>
  <si>
    <t>01 September 2019 to 03 January 2024All provisionThurrockTraining, support and skills</t>
  </si>
  <si>
    <t>01 September 2019 to 03 January 2024All provisionTorbayEducation programmes</t>
  </si>
  <si>
    <t>01 September 2019 to 03 January 2024All provisionTorbayInspection has actions</t>
  </si>
  <si>
    <t>01 September 2019 to 03 January 2024All provisionTorbayInspection has recommendations</t>
  </si>
  <si>
    <t>01 September 2019 to 03 January 2024All provisionTorbayManaging behaviour</t>
  </si>
  <si>
    <t>01 September 2019 to 03 January 2024All provisionTorbayNo of Inspections</t>
  </si>
  <si>
    <t>01 September 2019 to 03 January 2024All provisionTorbayPlanning</t>
  </si>
  <si>
    <t>01 September 2019 to 03 January 2024All provisionTorbaySafety</t>
  </si>
  <si>
    <t>01 September 2019 to 03 January 2024All provisionTorbayStaff deployment</t>
  </si>
  <si>
    <t>01 September 2019 to 03 January 2024All provisionTower HamletsAssessment</t>
  </si>
  <si>
    <t>01 September 2019 to 03 January 2024All provisionTower HamletsEducation programmes</t>
  </si>
  <si>
    <t>01 September 2019 to 03 January 2024All provisionTower HamletsFood and drink</t>
  </si>
  <si>
    <t>01 September 2019 to 03 January 2024All provisionTower HamletsInspection has actions</t>
  </si>
  <si>
    <t>01 September 2019 to 03 January 2024All provisionTower HamletsInspection has recommendations</t>
  </si>
  <si>
    <t>01 September 2019 to 03 January 2024All provisionTower HamletsKey persons</t>
  </si>
  <si>
    <t>01 September 2019 to 03 January 2024All provisionTower HamletsNo of Inspections</t>
  </si>
  <si>
    <t>01 September 2019 to 03 January 2024All provisionTower HamletsTraining, support and skills</t>
  </si>
  <si>
    <t>01 September 2019 to 03 January 2024All provisionTraffordInspection has actions</t>
  </si>
  <si>
    <t>01 September 2019 to 03 January 2024All provisionTraffordInspection has recommendations</t>
  </si>
  <si>
    <t>01 September 2019 to 03 January 2024All provisionTraffordNo of Inspections</t>
  </si>
  <si>
    <t>01 September 2019 to 03 January 2024All provisionTraffordStaff deployment</t>
  </si>
  <si>
    <t>01 September 2019 to 03 January 2024All provisionWakefieldAssessment</t>
  </si>
  <si>
    <t>01 September 2019 to 03 January 2024All provisionWakefieldEducation programmes</t>
  </si>
  <si>
    <t>01 September 2019 to 03 January 2024All provisionWakefieldEqual opportunities</t>
  </si>
  <si>
    <t>01 September 2019 to 03 January 2024All provisionWakefieldFood and drink</t>
  </si>
  <si>
    <t>01 September 2019 to 03 January 2024All provisionWakefieldGeneral suitability people matters</t>
  </si>
  <si>
    <t>01 September 2019 to 03 January 2024All provisionWakefieldInspection has actions</t>
  </si>
  <si>
    <t>01 September 2019 to 03 January 2024All provisionWakefieldInspection has recommendations</t>
  </si>
  <si>
    <t>01 September 2019 to 03 January 2024All provisionWakefieldKey persons</t>
  </si>
  <si>
    <t>01 September 2019 to 03 January 2024All provisionWakefieldManaging behaviour</t>
  </si>
  <si>
    <t>01 September 2019 to 03 January 2024All provisionWakefieldNo of Inspections</t>
  </si>
  <si>
    <t>01 September 2019 to 03 January 2024All provisionWakefieldPlanning</t>
  </si>
  <si>
    <t>01 September 2019 to 03 January 2024All provisionWakefieldRisk assessment</t>
  </si>
  <si>
    <t>01 September 2019 to 03 January 2024All provisionWakefieldSafeguarding policy</t>
  </si>
  <si>
    <t>01 September 2019 to 03 January 2024All provisionWakefieldSafeguarding practice</t>
  </si>
  <si>
    <t>01 September 2019 to 03 January 2024All provisionWakefieldStaff deployment</t>
  </si>
  <si>
    <t>01 September 2019 to 03 January 2024All provisionWakefieldTraining, support and skills</t>
  </si>
  <si>
    <t>01 September 2019 to 03 January 2024All provisionWalsallChanges that must be notified to Ofsted</t>
  </si>
  <si>
    <t>01 September 2019 to 03 January 2024All provisionWalsallEducation programmes</t>
  </si>
  <si>
    <t>01 September 2019 to 03 January 2024All provisionWalsallFood and drink</t>
  </si>
  <si>
    <t>01 September 2019 to 03 January 2024All provisionWalsallInformation for parents and carers</t>
  </si>
  <si>
    <t>01 September 2019 to 03 January 2024All provisionWalsallInspection has actions</t>
  </si>
  <si>
    <t>01 September 2019 to 03 January 2024All provisionWalsallInspection has recommendations</t>
  </si>
  <si>
    <t>01 September 2019 to 03 January 2024All provisionWalsallNo of Inspections</t>
  </si>
  <si>
    <t>01 September 2019 to 03 January 2024All provisionWalsallPlanning</t>
  </si>
  <si>
    <t>01 September 2019 to 03 January 2024All provisionWalsallPremises</t>
  </si>
  <si>
    <t>01 September 2019 to 03 January 2024All provisionWalsallSafeguarding practice</t>
  </si>
  <si>
    <t>01 September 2019 to 03 January 2024All provisionWalsallTraining, support and skills</t>
  </si>
  <si>
    <t>01 September 2019 to 03 January 2024All provisionWaltham ForestEducation programmes</t>
  </si>
  <si>
    <t>01 September 2019 to 03 January 2024All provisionWaltham ForestInspection has actions</t>
  </si>
  <si>
    <t>01 September 2019 to 03 January 2024All provisionWaltham ForestInspection has recommendations</t>
  </si>
  <si>
    <t>01 September 2019 to 03 January 2024All provisionWaltham ForestKey persons</t>
  </si>
  <si>
    <t>01 September 2019 to 03 January 2024All provisionWaltham ForestNo of Inspections</t>
  </si>
  <si>
    <t>01 September 2019 to 03 January 2024All provisionWaltham ForestPlanning</t>
  </si>
  <si>
    <t>01 September 2019 to 03 January 2024All provisionWandsworthAssessment</t>
  </si>
  <si>
    <t>01 September 2019 to 03 January 2024All provisionWandsworthChanges that must be notified to Ofsted</t>
  </si>
  <si>
    <t>01 September 2019 to 03 January 2024All provisionWandsworthEducation programmes</t>
  </si>
  <si>
    <t>01 September 2019 to 03 January 2024All provisionWandsworthFood and drink</t>
  </si>
  <si>
    <t>01 September 2019 to 03 January 2024All provisionWandsworthGeneral information and records matters</t>
  </si>
  <si>
    <t>01 September 2019 to 03 January 2024All provisionWandsworthInspection has actions</t>
  </si>
  <si>
    <t>01 September 2019 to 03 January 2024All provisionWandsworthInspection has recommendations</t>
  </si>
  <si>
    <t>01 September 2019 to 03 January 2024All provisionWandsworthKey persons</t>
  </si>
  <si>
    <t>01 September 2019 to 03 January 2024All provisionWandsworthNo of Inspections</t>
  </si>
  <si>
    <t>01 September 2019 to 03 January 2024All provisionWandsworthPlanning</t>
  </si>
  <si>
    <t>01 September 2019 to 03 January 2024All provisionWandsworthQualifications</t>
  </si>
  <si>
    <t>01 September 2019 to 03 January 2024All provisionWandsworthSafeguarding practice</t>
  </si>
  <si>
    <t>01 September 2019 to 03 January 2024All provisionWandsworthTraining, support and skills</t>
  </si>
  <si>
    <t>01 September 2019 to 03 January 2024All provisionWarringtonInspection has actions</t>
  </si>
  <si>
    <t>01 September 2019 to 03 January 2024All provisionWarringtonInspection has recommendations</t>
  </si>
  <si>
    <t>01 September 2019 to 03 January 2024All provisionWarringtonNo of Inspections</t>
  </si>
  <si>
    <t>01 September 2019 to 03 January 2024All provisionWarringtonQualifications and training</t>
  </si>
  <si>
    <t>01 September 2019 to 03 January 2024All provisionWarwickshireGeneral suitability people matters</t>
  </si>
  <si>
    <t>01 September 2019 to 03 January 2024All provisionWarwickshireInspection has actions</t>
  </si>
  <si>
    <t>01 September 2019 to 03 January 2024All provisionWarwickshireInspection has recommendations</t>
  </si>
  <si>
    <t>01 September 2019 to 03 January 2024All provisionWarwickshireNo of Inspections</t>
  </si>
  <si>
    <t>01 September 2019 to 03 January 2024All provisionWarwickshirePremises</t>
  </si>
  <si>
    <t>01 September 2019 to 03 January 2024All provisionWarwickshireSuitablity and safety of premises and equipment</t>
  </si>
  <si>
    <t>01 September 2019 to 03 January 2024All provisionWest BerkshireAssessment</t>
  </si>
  <si>
    <t>01 September 2019 to 03 January 2024All provisionWest BerkshireInspection has actions</t>
  </si>
  <si>
    <t>01 September 2019 to 03 January 2024All provisionWest BerkshireInspection has recommendations</t>
  </si>
  <si>
    <t>01 September 2019 to 03 January 2024All provisionWest BerkshireNo of Inspections</t>
  </si>
  <si>
    <t>01 September 2019 to 03 January 2024All provisionWest NorthamptonshireAssessment</t>
  </si>
  <si>
    <t>01 September 2019 to 03 January 2024All provisionWest NorthamptonshireEducation programmes</t>
  </si>
  <si>
    <t>01 September 2019 to 03 January 2024All provisionWest NorthamptonshireEqual opportunities</t>
  </si>
  <si>
    <t>01 September 2019 to 03 January 2024All provisionWest NorthamptonshireInformation for parents and carers</t>
  </si>
  <si>
    <t>01 September 2019 to 03 January 2024All provisionWest NorthamptonshireInspection has actions</t>
  </si>
  <si>
    <t>01 September 2019 to 03 January 2024All provisionWest NorthamptonshireInspection has recommendations</t>
  </si>
  <si>
    <t>01 September 2019 to 03 January 2024All provisionWest NorthamptonshireKey persons</t>
  </si>
  <si>
    <t>01 September 2019 to 03 January 2024All provisionWest NorthamptonshireNo of Inspections</t>
  </si>
  <si>
    <t>01 September 2019 to 03 January 2024All provisionWest NorthamptonshirePlanning</t>
  </si>
  <si>
    <t>01 September 2019 to 03 January 2024All provisionWest NorthamptonshirePremises</t>
  </si>
  <si>
    <t>01 September 2019 to 03 January 2024All provisionWest NorthamptonshireRecords to be kept</t>
  </si>
  <si>
    <t>01 September 2019 to 03 January 2024All provisionWest NorthamptonshireRisk assessment</t>
  </si>
  <si>
    <t>01 September 2019 to 03 January 2024All provisionWest NorthamptonshireSafeguarding practice</t>
  </si>
  <si>
    <t>01 September 2019 to 03 January 2024All provisionWest NorthamptonshireTraining, support and skills</t>
  </si>
  <si>
    <t>01 September 2019 to 03 January 2024All provisionWest SussexChanges that must be notified to Ofsted</t>
  </si>
  <si>
    <t>01 September 2019 to 03 January 2024All provisionWest SussexEducation programmes</t>
  </si>
  <si>
    <t>01 September 2019 to 03 January 2024All provisionWest SussexEqual opportunities</t>
  </si>
  <si>
    <t>01 September 2019 to 03 January 2024All provisionWest SussexFood and drink</t>
  </si>
  <si>
    <t>01 September 2019 to 03 January 2024All provisionWest SussexInspection has actions</t>
  </si>
  <si>
    <t>01 September 2019 to 03 January 2024All provisionWest SussexInspection has recommendations</t>
  </si>
  <si>
    <t>01 September 2019 to 03 January 2024All provisionWest SussexKey persons</t>
  </si>
  <si>
    <t>01 September 2019 to 03 January 2024All provisionWest SussexNo of Inspections</t>
  </si>
  <si>
    <t>01 September 2019 to 03 January 2024All provisionWest SussexPlanning</t>
  </si>
  <si>
    <t>01 September 2019 to 03 January 2024All provisionWest SussexPremises</t>
  </si>
  <si>
    <t>01 September 2019 to 03 January 2024All provisionWest SussexQualifications</t>
  </si>
  <si>
    <t>01 September 2019 to 03 January 2024All provisionWest SussexStaff deployment</t>
  </si>
  <si>
    <t>01 September 2019 to 03 January 2024All provisionWest SussexTraining, support and skills</t>
  </si>
  <si>
    <t>01 September 2019 to 03 January 2024All provisionWestminsterInspection has recommendations</t>
  </si>
  <si>
    <t>01 September 2019 to 03 January 2024All provisionWestminsterNo of Inspections</t>
  </si>
  <si>
    <t>01 September 2019 to 03 January 2024All provisionWestmorland and FurnessInformation about the provider</t>
  </si>
  <si>
    <t>01 September 2019 to 03 January 2024All provisionWestmorland and FurnessInspection has actions</t>
  </si>
  <si>
    <t>01 September 2019 to 03 January 2024All provisionWestmorland and FurnessInspection has recommendations</t>
  </si>
  <si>
    <t>01 September 2019 to 03 January 2024All provisionWestmorland and FurnessNo of Inspections</t>
  </si>
  <si>
    <t>01 September 2019 to 03 January 2024All provisionWiganEducation programmes</t>
  </si>
  <si>
    <t>01 September 2019 to 03 January 2024All provisionWiganGeneral information and records matters</t>
  </si>
  <si>
    <t>01 September 2019 to 03 January 2024All provisionWiganGeneral suitability people matters</t>
  </si>
  <si>
    <t>01 September 2019 to 03 January 2024All provisionWiganInspection has actions</t>
  </si>
  <si>
    <t>01 September 2019 to 03 January 2024All provisionWiganInspection has recommendations</t>
  </si>
  <si>
    <t>01 September 2019 to 03 January 2024All provisionWiganNo of Inspections</t>
  </si>
  <si>
    <t>01 September 2019 to 03 January 2024All provisionWiganRisk assessment</t>
  </si>
  <si>
    <t>01 September 2019 to 03 January 2024All provisionWiganSmoking</t>
  </si>
  <si>
    <t>01 September 2019 to 03 January 2024All provisionWiganTraining, support and skills</t>
  </si>
  <si>
    <t>01 September 2019 to 03 January 2024All provisionWiltshireChanges that must be notified to Ofsted</t>
  </si>
  <si>
    <t>01 September 2019 to 03 January 2024All provisionWiltshireEducation programmes</t>
  </si>
  <si>
    <t>01 September 2019 to 03 January 2024All provisionWiltshireGeneral suitability people matters</t>
  </si>
  <si>
    <t>01 September 2019 to 03 January 2024All provisionWiltshireInspection has actions</t>
  </si>
  <si>
    <t>01 September 2019 to 03 January 2024All provisionWiltshireInspection has recommendations</t>
  </si>
  <si>
    <t>01 September 2019 to 03 January 2024All provisionWiltshireNo of Inspections</t>
  </si>
  <si>
    <t>01 September 2019 to 03 January 2024All provisionWiltshirePremises</t>
  </si>
  <si>
    <t>01 September 2019 to 03 January 2024All provisionWiltshireRatios</t>
  </si>
  <si>
    <t>01 September 2019 to 03 January 2024All provisionWiltshireTraining, support and skills</t>
  </si>
  <si>
    <t>01 September 2019 to 03 January 2024All provisionWindsor and MaidenheadGeneral suitability people matters</t>
  </si>
  <si>
    <t>01 September 2019 to 03 January 2024All provisionWindsor and MaidenheadInspection has actions</t>
  </si>
  <si>
    <t>01 September 2019 to 03 January 2024All provisionWindsor and MaidenheadInspection has recommendations</t>
  </si>
  <si>
    <t>01 September 2019 to 03 January 2024All provisionWindsor and MaidenheadManaging behaviour</t>
  </si>
  <si>
    <t>01 September 2019 to 03 January 2024All provisionWindsor and MaidenheadNo of Inspections</t>
  </si>
  <si>
    <t>01 September 2019 to 03 January 2024All provisionWindsor and MaidenheadTraining, support and skills</t>
  </si>
  <si>
    <t>01 September 2019 to 03 January 2024All provisionWirralEducation programmes</t>
  </si>
  <si>
    <t>01 September 2019 to 03 January 2024All provisionWirralGeneral information and records matters</t>
  </si>
  <si>
    <t>01 September 2019 to 03 January 2024All provisionWirralInspection has actions</t>
  </si>
  <si>
    <t>01 September 2019 to 03 January 2024All provisionWirralInspection has recommendations</t>
  </si>
  <si>
    <t>01 September 2019 to 03 January 2024All provisionWirralNo of Inspections</t>
  </si>
  <si>
    <t>01 September 2019 to 03 January 2024All provisionWirralTraining, support and skills</t>
  </si>
  <si>
    <t>01 September 2019 to 03 January 2024All provisionWokinghamAssessment</t>
  </si>
  <si>
    <t>01 September 2019 to 03 January 2024All provisionWokinghamInspection has actions</t>
  </si>
  <si>
    <t>01 September 2019 to 03 January 2024All provisionWokinghamInspection has recommendations</t>
  </si>
  <si>
    <t>01 September 2019 to 03 January 2024All provisionWokinghamNo of Inspections</t>
  </si>
  <si>
    <t>01 September 2019 to 03 January 2024All provisionWokinghamTraining, support and skills</t>
  </si>
  <si>
    <t>01 September 2019 to 03 January 2024All provisionWolverhamptonAssessment</t>
  </si>
  <si>
    <t>01 September 2019 to 03 January 2024All provisionWolverhamptonChild supervision</t>
  </si>
  <si>
    <t>01 September 2019 to 03 January 2024All provisionWolverhamptonEducation programmes</t>
  </si>
  <si>
    <t>01 September 2019 to 03 January 2024All provisionWolverhamptonEqual opportunities</t>
  </si>
  <si>
    <t>01 September 2019 to 03 January 2024All provisionWolverhamptonFood and drink</t>
  </si>
  <si>
    <t>01 September 2019 to 03 January 2024All provisionWolverhamptonGeneral information and records matters</t>
  </si>
  <si>
    <t>01 September 2019 to 03 January 2024All provisionWolverhamptonInformation about the child</t>
  </si>
  <si>
    <t>01 September 2019 to 03 January 2024All provisionWolverhamptonInspection has actions</t>
  </si>
  <si>
    <t>01 September 2019 to 03 January 2024All provisionWolverhamptonInspection has recommendations</t>
  </si>
  <si>
    <t>01 September 2019 to 03 January 2024All provisionWolverhamptonKey persons</t>
  </si>
  <si>
    <t>01 September 2019 to 03 January 2024All provisionWolverhamptonManaging behaviour</t>
  </si>
  <si>
    <t>01 September 2019 to 03 January 2024All provisionWolverhamptonNo of Inspections</t>
  </si>
  <si>
    <t>01 September 2019 to 03 January 2024All provisionWolverhamptonPlanning</t>
  </si>
  <si>
    <t>01 September 2019 to 03 January 2024All provisionWolverhamptonRisk assessment</t>
  </si>
  <si>
    <t>01 September 2019 to 03 January 2024All provisionWolverhamptonSafeguarding practice</t>
  </si>
  <si>
    <t>01 September 2019 to 03 January 2024All provisionWolverhamptonSafety</t>
  </si>
  <si>
    <t>01 September 2019 to 03 January 2024All provisionWolverhamptonStaff deployment</t>
  </si>
  <si>
    <t>01 September 2019 to 03 January 2024All provisionWolverhamptonTraining, support and skills</t>
  </si>
  <si>
    <t>01 September 2019 to 03 January 2024All provisionWorcestershireAssessment</t>
  </si>
  <si>
    <t>01 September 2019 to 03 January 2024All provisionWorcestershireChanges that must be notified to Ofsted</t>
  </si>
  <si>
    <t>01 September 2019 to 03 January 2024All provisionWorcestershireEducation programmes</t>
  </si>
  <si>
    <t>01 September 2019 to 03 January 2024All provisionWorcestershireGeneral information and records matters</t>
  </si>
  <si>
    <t>01 September 2019 to 03 January 2024All provisionWorcestershireGeneral suitability people matters</t>
  </si>
  <si>
    <t>01 September 2019 to 03 January 2024All provisionWorcestershireInspection has actions</t>
  </si>
  <si>
    <t>01 September 2019 to 03 January 2024All provisionWorcestershireInspection has recommendations</t>
  </si>
  <si>
    <t>01 September 2019 to 03 January 2024All provisionWorcestershireManaging behaviour</t>
  </si>
  <si>
    <t>01 September 2019 to 03 January 2024All provisionWorcestershireNo of Inspections</t>
  </si>
  <si>
    <t>01 September 2019 to 03 January 2024All provisionWorcestershirePlanning</t>
  </si>
  <si>
    <t>01 September 2019 to 03 January 2024All provisionWorcestershirePremises</t>
  </si>
  <si>
    <t>01 September 2019 to 03 January 2024All provisionWorcestershireRisk assessment</t>
  </si>
  <si>
    <t>01 September 2019 to 03 January 2024All provisionWorcestershireSafeguarding practice</t>
  </si>
  <si>
    <t>01 September 2019 to 03 January 2024All provisionWorcestershireTraining, support and skills</t>
  </si>
  <si>
    <t>01 September 2019 to 03 January 2024All provisionYorkChanges that must be notified to Ofsted</t>
  </si>
  <si>
    <t>01 September 2019 to 03 January 2024All provisionYorkGeneral information and records matters</t>
  </si>
  <si>
    <t>01 September 2019 to 03 January 2024All provisionYorkInformation about the child</t>
  </si>
  <si>
    <t>01 September 2019 to 03 January 2024All provisionYorkInspection has actions</t>
  </si>
  <si>
    <t>01 September 2019 to 03 January 2024All provisionYorkInspection has recommendations</t>
  </si>
  <si>
    <t>01 September 2019 to 03 January 2024All provisionYorkNo of Inspections</t>
  </si>
  <si>
    <t>01 September 2019 to 03 January 2024All provisionYorkTraining, support and skills</t>
  </si>
  <si>
    <t>01 September 2019 to 03 January 2024Childcare on domestic premisesAll EnglandEducation programmes</t>
  </si>
  <si>
    <t>01 September 2019 to 03 January 2024Childcare on domestic premisesAll EnglandGeneral suitability people matters</t>
  </si>
  <si>
    <t>01 September 2019 to 03 January 2024Childcare on domestic premisesAll EnglandInspection has actions</t>
  </si>
  <si>
    <t>01 September 2019 to 03 January 2024Childcare on domestic premisesAll EnglandInspection has recommendations</t>
  </si>
  <si>
    <t>01 September 2019 to 03 January 2024Childcare on domestic premisesAll EnglandKey persons</t>
  </si>
  <si>
    <t>01 September 2019 to 03 January 2024Childcare on domestic premisesAll EnglandManaging behaviour</t>
  </si>
  <si>
    <t>01 September 2019 to 03 January 2024Childcare on domestic premisesAll EnglandMedicine</t>
  </si>
  <si>
    <t>01 September 2019 to 03 January 2024Childcare on domestic premisesAll EnglandNo of Inspections</t>
  </si>
  <si>
    <t>01 September 2019 to 03 January 2024Childcare on domestic premisesAll EnglandPremises</t>
  </si>
  <si>
    <t>01 September 2019 to 03 January 2024Childcare on domestic premisesAll EnglandQualifications</t>
  </si>
  <si>
    <t>01 September 2019 to 03 January 2024Childcare on domestic premisesAll EnglandRatios</t>
  </si>
  <si>
    <t>01 September 2019 to 03 January 2024Childcare on domestic premisesAll EnglandRisk assessment</t>
  </si>
  <si>
    <t>01 September 2019 to 03 January 2024Childcare on domestic premisesAll EnglandSafeguarding practice</t>
  </si>
  <si>
    <t>01 September 2019 to 03 January 2024Childcare on domestic premisesAll EnglandStaff deployment</t>
  </si>
  <si>
    <t>01 September 2019 to 03 January 2024Childcare on domestic premisesAll EnglandTraining, support and skills</t>
  </si>
  <si>
    <t>01 September 2019 to 03 January 2024Childcare on domestic premisesBarnetInspection has recommendations</t>
  </si>
  <si>
    <t>01 September 2019 to 03 January 2024Childcare on domestic premisesBarnetNo of Inspections</t>
  </si>
  <si>
    <t>01 September 2019 to 03 January 2024Childcare on domestic premisesBexleyInspection has recommendations</t>
  </si>
  <si>
    <t>01 September 2019 to 03 January 2024Childcare on domestic premisesBexleyNo of Inspections</t>
  </si>
  <si>
    <t>01 September 2019 to 03 January 2024Childcare on domestic premisesBirminghamEducation programmes</t>
  </si>
  <si>
    <t>01 September 2019 to 03 January 2024Childcare on domestic premisesBirminghamGeneral suitability people matters</t>
  </si>
  <si>
    <t>01 September 2019 to 03 January 2024Childcare on domestic premisesBirminghamInspection has actions</t>
  </si>
  <si>
    <t>01 September 2019 to 03 January 2024Childcare on domestic premisesBirminghamKey persons</t>
  </si>
  <si>
    <t>01 September 2019 to 03 January 2024Childcare on domestic premisesBirminghamManaging behaviour</t>
  </si>
  <si>
    <t>01 September 2019 to 03 January 2024Childcare on domestic premisesBirminghamNo of Inspections</t>
  </si>
  <si>
    <t>01 September 2019 to 03 January 2024Childcare on domestic premisesBirminghamTraining, support and skills</t>
  </si>
  <si>
    <t>01 September 2019 to 03 January 2024Childcare on domestic premisesBournemouth, Christchurch &amp; PooleInspection has recommendations</t>
  </si>
  <si>
    <t>01 September 2019 to 03 January 2024Childcare on domestic premisesBournemouth, Christchurch &amp; PooleNo of Inspections</t>
  </si>
  <si>
    <t>01 September 2019 to 03 January 2024Childcare on domestic premisesBradfordInspection has recommendations</t>
  </si>
  <si>
    <t>01 September 2019 to 03 January 2024Childcare on domestic premisesBradfordNo of Inspections</t>
  </si>
  <si>
    <t>01 September 2019 to 03 January 2024Childcare on domestic premisesBrentInspection has recommendations</t>
  </si>
  <si>
    <t>01 September 2019 to 03 January 2024Childcare on domestic premisesBrentNo of Inspections</t>
  </si>
  <si>
    <t>01 September 2019 to 03 January 2024Childcare on domestic premisesBrighton and HoveInspection has recommendations</t>
  </si>
  <si>
    <t>01 September 2019 to 03 January 2024Childcare on domestic premisesBrighton and HoveNo of Inspections</t>
  </si>
  <si>
    <t>01 September 2019 to 03 January 2024Childcare on domestic premisesBristolInspection has recommendations</t>
  </si>
  <si>
    <t>01 September 2019 to 03 January 2024Childcare on domestic premisesBristolNo of Inspections</t>
  </si>
  <si>
    <t>01 September 2019 to 03 January 2024Childcare on domestic premisesBromleyNo of Inspections</t>
  </si>
  <si>
    <t>01 September 2019 to 03 January 2024Childcare on domestic premisesCalderdaleInspection has actions</t>
  </si>
  <si>
    <t>01 September 2019 to 03 January 2024Childcare on domestic premisesCalderdaleInspection has recommendations</t>
  </si>
  <si>
    <t>01 September 2019 to 03 January 2024Childcare on domestic premisesCalderdaleNo of Inspections</t>
  </si>
  <si>
    <t>01 September 2019 to 03 January 2024Childcare on domestic premisesCalderdaleSafeguarding practice</t>
  </si>
  <si>
    <t>01 September 2019 to 03 January 2024Childcare on domestic premisesCambridgeshireInspection has recommendations</t>
  </si>
  <si>
    <t>01 September 2019 to 03 January 2024Childcare on domestic premisesCambridgeshireNo of Inspections</t>
  </si>
  <si>
    <t>01 September 2019 to 03 January 2024Childcare on domestic premisesCamdenInspection has actions</t>
  </si>
  <si>
    <t>01 September 2019 to 03 January 2024Childcare on domestic premisesCamdenInspection has recommendations</t>
  </si>
  <si>
    <t>01 September 2019 to 03 January 2024Childcare on domestic premisesCamdenNo of Inspections</t>
  </si>
  <si>
    <t>01 September 2019 to 03 January 2024Childcare on domestic premisesCamdenQualifications</t>
  </si>
  <si>
    <t>01 September 2019 to 03 January 2024Childcare on domestic premisesCheshire EastInspection has recommendations</t>
  </si>
  <si>
    <t>01 September 2019 to 03 January 2024Childcare on domestic premisesCheshire EastNo of Inspections</t>
  </si>
  <si>
    <t>01 September 2019 to 03 January 2024Childcare on domestic premisesCroydonInspection has recommendations</t>
  </si>
  <si>
    <t>01 September 2019 to 03 January 2024Childcare on domestic premisesCroydonNo of Inspections</t>
  </si>
  <si>
    <t>01 September 2019 to 03 January 2024Childcare on domestic premisesDerbyInspection has recommendations</t>
  </si>
  <si>
    <t>01 September 2019 to 03 January 2024Childcare on domestic premisesDerbyNo of Inspections</t>
  </si>
  <si>
    <t>01 September 2019 to 03 January 2024Childcare on domestic premisesDoncasterInspection has recommendations</t>
  </si>
  <si>
    <t>01 September 2019 to 03 January 2024Childcare on domestic premisesDoncasterNo of Inspections</t>
  </si>
  <si>
    <t>01 September 2019 to 03 January 2024Childcare on domestic premisesDorsetInspection has recommendations</t>
  </si>
  <si>
    <t>01 September 2019 to 03 January 2024Childcare on domestic premisesDorsetNo of Inspections</t>
  </si>
  <si>
    <t>01 September 2019 to 03 January 2024Childcare on domestic premisesEalingInspection has recommendations</t>
  </si>
  <si>
    <t>01 September 2019 to 03 January 2024Childcare on domestic premisesEalingNo of Inspections</t>
  </si>
  <si>
    <t>01 September 2019 to 03 January 2024Childcare on domestic premisesEast Riding of YorkshireInspection has recommendations</t>
  </si>
  <si>
    <t>01 September 2019 to 03 January 2024Childcare on domestic premisesEast Riding of YorkshireNo of Inspections</t>
  </si>
  <si>
    <t>01 September 2019 to 03 January 2024Childcare on domestic premisesEast SussexInspection has recommendations</t>
  </si>
  <si>
    <t>01 September 2019 to 03 January 2024Childcare on domestic premisesEast SussexNo of Inspections</t>
  </si>
  <si>
    <t>01 September 2019 to 03 January 2024Childcare on domestic premisesEssexInspection has recommendations</t>
  </si>
  <si>
    <t>01 September 2019 to 03 January 2024Childcare on domestic premisesEssexNo of Inspections</t>
  </si>
  <si>
    <t>01 September 2019 to 03 January 2024Childcare on domestic premisesGatesheadInspection has recommendations</t>
  </si>
  <si>
    <t>01 September 2019 to 03 January 2024Childcare on domestic premisesGatesheadNo of Inspections</t>
  </si>
  <si>
    <t>01 September 2019 to 03 January 2024Childcare on domestic premisesGloucestershireInspection has recommendations</t>
  </si>
  <si>
    <t>01 September 2019 to 03 January 2024Childcare on domestic premisesGloucestershireNo of Inspections</t>
  </si>
  <si>
    <t>01 September 2019 to 03 January 2024Childcare on domestic premisesHackneyInspection has recommendations</t>
  </si>
  <si>
    <t>01 September 2019 to 03 January 2024Childcare on domestic premisesHackneyNo of Inspections</t>
  </si>
  <si>
    <t>01 September 2019 to 03 January 2024Childcare on domestic premisesHampshireInspection has recommendations</t>
  </si>
  <si>
    <t>01 September 2019 to 03 January 2024Childcare on domestic premisesHampshireNo of Inspections</t>
  </si>
  <si>
    <t>01 September 2019 to 03 January 2024Childcare on domestic premisesHaringeyInspection has recommendations</t>
  </si>
  <si>
    <t>01 September 2019 to 03 January 2024Childcare on domestic premisesHaringeyNo of Inspections</t>
  </si>
  <si>
    <t>01 September 2019 to 03 January 2024Childcare on domestic premisesHarrowInspection has recommendations</t>
  </si>
  <si>
    <t>01 September 2019 to 03 January 2024Childcare on domestic premisesHarrowNo of Inspections</t>
  </si>
  <si>
    <t>01 September 2019 to 03 January 2024Childcare on domestic premisesHaveringInspection has recommendations</t>
  </si>
  <si>
    <t>01 September 2019 to 03 January 2024Childcare on domestic premisesHaveringNo of Inspections</t>
  </si>
  <si>
    <t>01 September 2019 to 03 January 2024Childcare on domestic premisesHertfordshireInspection has recommendations</t>
  </si>
  <si>
    <t>01 September 2019 to 03 January 2024Childcare on domestic premisesHertfordshireNo of Inspections</t>
  </si>
  <si>
    <t>01 September 2019 to 03 January 2024Childcare on domestic premisesIsle of WightInspection has recommendations</t>
  </si>
  <si>
    <t>01 September 2019 to 03 January 2024Childcare on domestic premisesIsle of WightNo of Inspections</t>
  </si>
  <si>
    <t>01 September 2019 to 03 January 2024Childcare on domestic premisesKensington and ChelseaInspection has recommendations</t>
  </si>
  <si>
    <t>01 September 2019 to 03 January 2024Childcare on domestic premisesKensington and ChelseaNo of Inspections</t>
  </si>
  <si>
    <t>01 September 2019 to 03 January 2024Childcare on domestic premisesKentInspection has recommendations</t>
  </si>
  <si>
    <t>01 September 2019 to 03 January 2024Childcare on domestic premisesKentNo of Inspections</t>
  </si>
  <si>
    <t>01 September 2019 to 03 January 2024Childcare on domestic premisesLambethInspection has recommendations</t>
  </si>
  <si>
    <t>01 September 2019 to 03 January 2024Childcare on domestic premisesLambethNo of Inspections</t>
  </si>
  <si>
    <t>01 September 2019 to 03 January 2024Childcare on domestic premisesLeedsInspection has recommendations</t>
  </si>
  <si>
    <t>01 September 2019 to 03 January 2024Childcare on domestic premisesLeedsNo of Inspections</t>
  </si>
  <si>
    <t>01 September 2019 to 03 January 2024Childcare on domestic premisesLeicestershireInspection has recommendations</t>
  </si>
  <si>
    <t>01 September 2019 to 03 January 2024Childcare on domestic premisesLeicestershireNo of Inspections</t>
  </si>
  <si>
    <t>01 September 2019 to 03 January 2024Childcare on domestic premisesLewishamEducation programmes</t>
  </si>
  <si>
    <t>01 September 2019 to 03 January 2024Childcare on domestic premisesLewishamInspection has actions</t>
  </si>
  <si>
    <t>01 September 2019 to 03 January 2024Childcare on domestic premisesLewishamInspection has recommendations</t>
  </si>
  <si>
    <t>01 September 2019 to 03 January 2024Childcare on domestic premisesLewishamNo of Inspections</t>
  </si>
  <si>
    <t>01 September 2019 to 03 January 2024Childcare on domestic premisesLewishamPremises</t>
  </si>
  <si>
    <t>01 September 2019 to 03 January 2024Childcare on domestic premisesLewishamRatios</t>
  </si>
  <si>
    <t>01 September 2019 to 03 January 2024Childcare on domestic premisesLewishamRisk assessment</t>
  </si>
  <si>
    <t>01 September 2019 to 03 January 2024Childcare on domestic premisesLewishamTraining, support and skills</t>
  </si>
  <si>
    <t>01 September 2019 to 03 January 2024Childcare on domestic premisesLincolnshireInspection has recommendations</t>
  </si>
  <si>
    <t>01 September 2019 to 03 January 2024Childcare on domestic premisesLincolnshireNo of Inspections</t>
  </si>
  <si>
    <t>01 September 2019 to 03 January 2024Childcare on domestic premisesManchesterInspection has recommendations</t>
  </si>
  <si>
    <t>01 September 2019 to 03 January 2024Childcare on domestic premisesManchesterNo of Inspections</t>
  </si>
  <si>
    <t>01 September 2019 to 03 January 2024Childcare on domestic premisesMedwayInspection has recommendations</t>
  </si>
  <si>
    <t>01 September 2019 to 03 January 2024Childcare on domestic premisesMedwayNo of Inspections</t>
  </si>
  <si>
    <t>01 September 2019 to 03 January 2024Childcare on domestic premisesMiddlesbroughInspection has recommendations</t>
  </si>
  <si>
    <t>01 September 2019 to 03 January 2024Childcare on domestic premisesMiddlesbroughNo of Inspections</t>
  </si>
  <si>
    <t>01 September 2019 to 03 January 2024Childcare on domestic premisesMilton KeynesNo of Inspections</t>
  </si>
  <si>
    <t>01 September 2019 to 03 January 2024Childcare on domestic premisesNewhamInspection has recommendations</t>
  </si>
  <si>
    <t>01 September 2019 to 03 January 2024Childcare on domestic premisesNewhamNo of Inspections</t>
  </si>
  <si>
    <t>01 September 2019 to 03 January 2024Childcare on domestic premisesNorfolkInspection has recommendations</t>
  </si>
  <si>
    <t>01 September 2019 to 03 January 2024Childcare on domestic premisesNorfolkNo of Inspections</t>
  </si>
  <si>
    <t>01 September 2019 to 03 January 2024Childcare on domestic premisesNorth East LincolnshireInspection has recommendations</t>
  </si>
  <si>
    <t>01 September 2019 to 03 January 2024Childcare on domestic premisesNorth East LincolnshireNo of Inspections</t>
  </si>
  <si>
    <t>01 September 2019 to 03 January 2024Childcare on domestic premisesNorth LincolnshireInspection has recommendations</t>
  </si>
  <si>
    <t>01 September 2019 to 03 January 2024Childcare on domestic premisesNorth LincolnshireNo of Inspections</t>
  </si>
  <si>
    <t>01 September 2019 to 03 January 2024Childcare on domestic premisesNorth YorkshireInspection has recommendations</t>
  </si>
  <si>
    <t>01 September 2019 to 03 January 2024Childcare on domestic premisesNorth YorkshireNo of Inspections</t>
  </si>
  <si>
    <t>01 September 2019 to 03 January 2024Childcare on domestic premisesOxfordshireEducation programmes</t>
  </si>
  <si>
    <t>01 September 2019 to 03 January 2024Childcare on domestic premisesOxfordshireInspection has actions</t>
  </si>
  <si>
    <t>01 September 2019 to 03 January 2024Childcare on domestic premisesOxfordshireInspection has recommendations</t>
  </si>
  <si>
    <t>01 September 2019 to 03 January 2024Childcare on domestic premisesOxfordshireMedicine</t>
  </si>
  <si>
    <t>01 September 2019 to 03 January 2024Childcare on domestic premisesOxfordshireNo of Inspections</t>
  </si>
  <si>
    <t>01 September 2019 to 03 January 2024Childcare on domestic premisesOxfordshireStaff deployment</t>
  </si>
  <si>
    <t>01 September 2019 to 03 January 2024Childcare on domestic premisesRedbridgeInspection has recommendations</t>
  </si>
  <si>
    <t>01 September 2019 to 03 January 2024Childcare on domestic premisesRedbridgeNo of Inspections</t>
  </si>
  <si>
    <t>01 September 2019 to 03 January 2024Childcare on domestic premisesRichmond upon ThamesInspection has recommendations</t>
  </si>
  <si>
    <t>01 September 2019 to 03 January 2024Childcare on domestic premisesRichmond upon ThamesNo of Inspections</t>
  </si>
  <si>
    <t>01 September 2019 to 03 January 2024Childcare on domestic premisesSalfordInspection has recommendations</t>
  </si>
  <si>
    <t>01 September 2019 to 03 January 2024Childcare on domestic premisesSalfordNo of Inspections</t>
  </si>
  <si>
    <t>01 September 2019 to 03 January 2024Childcare on domestic premisesSeftonInspection has recommendations</t>
  </si>
  <si>
    <t>01 September 2019 to 03 January 2024Childcare on domestic premisesSeftonNo of Inspections</t>
  </si>
  <si>
    <t>01 September 2019 to 03 January 2024Childcare on domestic premisesShropshireInspection has recommendations</t>
  </si>
  <si>
    <t>01 September 2019 to 03 January 2024Childcare on domestic premisesShropshireNo of Inspections</t>
  </si>
  <si>
    <t>01 September 2019 to 03 January 2024Childcare on domestic premisesSomersetInspection has recommendations</t>
  </si>
  <si>
    <t>01 September 2019 to 03 January 2024Childcare on domestic premisesSomersetNo of Inspections</t>
  </si>
  <si>
    <t>01 September 2019 to 03 January 2024Childcare on domestic premisesSouth GloucestershireInspection has recommendations</t>
  </si>
  <si>
    <t>01 September 2019 to 03 January 2024Childcare on domestic premisesSouth GloucestershireNo of Inspections</t>
  </si>
  <si>
    <t>01 September 2019 to 03 January 2024Childcare on domestic premisesSouthamptonInspection has recommendations</t>
  </si>
  <si>
    <t>01 September 2019 to 03 January 2024Childcare on domestic premisesSouthamptonNo of Inspections</t>
  </si>
  <si>
    <t>01 September 2019 to 03 January 2024Childcare on domestic premisesSouthwarkNo of Inspections</t>
  </si>
  <si>
    <t>01 September 2019 to 03 January 2024Childcare on domestic premisesStaffordshireGeneral suitability people matters</t>
  </si>
  <si>
    <t>01 September 2019 to 03 January 2024Childcare on domestic premisesStaffordshireInspection has actions</t>
  </si>
  <si>
    <t>01 September 2019 to 03 January 2024Childcare on domestic premisesStaffordshireInspection has recommendations</t>
  </si>
  <si>
    <t>01 September 2019 to 03 January 2024Childcare on domestic premisesStaffordshireNo of Inspections</t>
  </si>
  <si>
    <t>01 September 2019 to 03 January 2024Childcare on domestic premisesStockportNo of Inspections</t>
  </si>
  <si>
    <t>01 September 2019 to 03 January 2024Childcare on domestic premisesStoke-on-TrentInspection has recommendations</t>
  </si>
  <si>
    <t>01 September 2019 to 03 January 2024Childcare on domestic premisesStoke-on-TrentNo of Inspections</t>
  </si>
  <si>
    <t>01 September 2019 to 03 January 2024Childcare on domestic premisesSurreyInspection has recommendations</t>
  </si>
  <si>
    <t>01 September 2019 to 03 January 2024Childcare on domestic premisesSurreyNo of Inspections</t>
  </si>
  <si>
    <t>01 September 2019 to 03 January 2024Childcare on domestic premisesSwindonInspection has recommendations</t>
  </si>
  <si>
    <t>01 September 2019 to 03 January 2024Childcare on domestic premisesSwindonNo of Inspections</t>
  </si>
  <si>
    <t>01 September 2019 to 03 January 2024Childcare on domestic premisesTraffordInspection has recommendations</t>
  </si>
  <si>
    <t>01 September 2019 to 03 January 2024Childcare on domestic premisesTraffordNo of Inspections</t>
  </si>
  <si>
    <t>01 September 2019 to 03 January 2024Childcare on domestic premisesWest NorthamptonshireInspection has recommendations</t>
  </si>
  <si>
    <t>01 September 2019 to 03 January 2024Childcare on domestic premisesWest NorthamptonshireNo of Inspections</t>
  </si>
  <si>
    <t>01 September 2019 to 03 January 2024Childcare on domestic premisesWest SussexInspection has recommendations</t>
  </si>
  <si>
    <t>01 September 2019 to 03 January 2024Childcare on domestic premisesWest SussexNo of Inspections</t>
  </si>
  <si>
    <t>01 September 2019 to 03 January 2024Childcare on domestic premisesWestmorland and FurnessInspection has recommendations</t>
  </si>
  <si>
    <t>01 September 2019 to 03 January 2024Childcare on domestic premisesWestmorland and FurnessNo of Inspections</t>
  </si>
  <si>
    <t>01 September 2019 to 03 January 2024Childcare on domestic premisesWiltshireInspection has recommendations</t>
  </si>
  <si>
    <t>01 September 2019 to 03 January 2024Childcare on domestic premisesWiltshireNo of Inspections</t>
  </si>
  <si>
    <t>01 September 2019 to 03 January 2024Childcare on domestic premisesWorcestershireInspection has recommendations</t>
  </si>
  <si>
    <t>01 September 2019 to 03 January 2024Childcare on domestic premisesWorcestershireNo of Inspections</t>
  </si>
  <si>
    <t>01 September 2019 to 03 January 2024Childcare on domestic premisesYorkInspection has recommendations</t>
  </si>
  <si>
    <t>01 September 2019 to 03 January 2024Childcare on domestic premisesYorkNo of Inspections</t>
  </si>
  <si>
    <t>01 September 2019 to 03 January 2024Childcare on non-domestic premisesAll EnglandAccident or injury</t>
  </si>
  <si>
    <t>01 September 2019 to 03 January 2024Childcare on non-domestic premisesAll EnglandArrangements for safeguarding children</t>
  </si>
  <si>
    <t>01 September 2019 to 03 January 2024Childcare on non-domestic premisesAll EnglandAssessment</t>
  </si>
  <si>
    <t>01 September 2019 to 03 January 2024Childcare on non-domestic premisesAll EnglandChanges that must be notified to Ofsted</t>
  </si>
  <si>
    <t>01 September 2019 to 03 January 2024Childcare on non-domestic premisesAll EnglandChanges to premises and provision</t>
  </si>
  <si>
    <t>01 September 2019 to 03 January 2024Childcare on non-domestic premisesAll EnglandChild supervision</t>
  </si>
  <si>
    <t>01 September 2019 to 03 January 2024Childcare on non-domestic premisesAll EnglandComplaints</t>
  </si>
  <si>
    <t>01 September 2019 to 03 January 2024Childcare on non-domestic premisesAll EnglandEducation programmes</t>
  </si>
  <si>
    <t>01 September 2019 to 03 January 2024Childcare on non-domestic premisesAll EnglandEqual opportunities</t>
  </si>
  <si>
    <t>01 September 2019 to 03 January 2024Childcare on non-domestic premisesAll EnglandFood and drink</t>
  </si>
  <si>
    <t>01 September 2019 to 03 January 2024Childcare on non-domestic premisesAll EnglandGeneral information and records matters</t>
  </si>
  <si>
    <t>01 September 2019 to 03 January 2024Childcare on non-domestic premisesAll EnglandGeneral suitability people matters</t>
  </si>
  <si>
    <t>01 September 2019 to 03 January 2024Childcare on non-domestic premisesAll EnglandHow the childcare provision is organised</t>
  </si>
  <si>
    <t>01 September 2019 to 03 January 2024Childcare on non-domestic premisesAll EnglandInformation about the child</t>
  </si>
  <si>
    <t>01 September 2019 to 03 January 2024Childcare on non-domestic premisesAll EnglandInformation about the provider</t>
  </si>
  <si>
    <t>01 September 2019 to 03 January 2024Childcare on non-domestic premisesAll EnglandInformation for parents and carers</t>
  </si>
  <si>
    <t>01 September 2019 to 03 January 2024Childcare on non-domestic premisesAll EnglandInspection has actions</t>
  </si>
  <si>
    <t>01 September 2019 to 03 January 2024Childcare on non-domestic premisesAll EnglandInspection has recommendations</t>
  </si>
  <si>
    <t>01 September 2019 to 03 January 2024Childcare on non-domestic premisesAll EnglandInsurance</t>
  </si>
  <si>
    <t>01 September 2019 to 03 January 2024Childcare on non-domestic premisesAll EnglandKey persons</t>
  </si>
  <si>
    <t>01 September 2019 to 03 January 2024Childcare on non-domestic premisesAll EnglandManaging behaviour</t>
  </si>
  <si>
    <t>01 September 2019 to 03 January 2024Childcare on non-domestic premisesAll EnglandMatters affecting the welfare of children</t>
  </si>
  <si>
    <t>01 September 2019 to 03 January 2024Childcare on non-domestic premisesAll EnglandMedicine</t>
  </si>
  <si>
    <t>01 September 2019 to 03 January 2024Childcare on non-domestic premisesAll EnglandNo of Inspections</t>
  </si>
  <si>
    <t>01 September 2019 to 03 January 2024Childcare on non-domestic premisesAll EnglandOutings</t>
  </si>
  <si>
    <t>01 September 2019 to 03 January 2024Childcare on non-domestic premisesAll EnglandPlanning</t>
  </si>
  <si>
    <t>01 September 2019 to 03 January 2024Childcare on non-domestic premisesAll EnglandPremises</t>
  </si>
  <si>
    <t>01 September 2019 to 03 January 2024Childcare on non-domestic premisesAll EnglandProviding information to Ofsted</t>
  </si>
  <si>
    <t>01 September 2019 to 03 January 2024Childcare on non-domestic premisesAll EnglandQualifications</t>
  </si>
  <si>
    <t>01 September 2019 to 03 January 2024Childcare on non-domestic premisesAll EnglandQualifications and training</t>
  </si>
  <si>
    <t>01 September 2019 to 03 January 2024Childcare on non-domestic premisesAll EnglandRatios</t>
  </si>
  <si>
    <t>01 September 2019 to 03 January 2024Childcare on non-domestic premisesAll EnglandRisk assessment</t>
  </si>
  <si>
    <t>01 September 2019 to 03 January 2024Childcare on non-domestic premisesAll EnglandSafeguarding policy</t>
  </si>
  <si>
    <t>01 September 2019 to 03 January 2024Childcare on non-domestic premisesAll EnglandSafeguarding practice</t>
  </si>
  <si>
    <t>01 September 2019 to 03 January 2024Childcare on non-domestic premisesAll EnglandSafety</t>
  </si>
  <si>
    <t>01 September 2019 to 03 January 2024Childcare on non-domestic premisesAll EnglandStaff deployment</t>
  </si>
  <si>
    <t>01 September 2019 to 03 January 2024Childcare on non-domestic premisesAll EnglandSuitablity and safety of premises and equipment</t>
  </si>
  <si>
    <t>01 September 2019 to 03 January 2024Childcare on non-domestic premisesAll EnglandTraining, support and skills</t>
  </si>
  <si>
    <t>01 September 2019 to 03 January 2024Childcare on non-domestic premisesAll EnglandWelfare of the children being cared for</t>
  </si>
  <si>
    <t>01 September 2019 to 03 January 2024Childcare on non-domestic premisesBarking and DagenhamEducation programmes</t>
  </si>
  <si>
    <t>01 September 2019 to 03 January 2024Childcare on non-domestic premisesBarking and DagenhamInspection has actions</t>
  </si>
  <si>
    <t>01 September 2019 to 03 January 2024Childcare on non-domestic premisesBarking and DagenhamInspection has recommendations</t>
  </si>
  <si>
    <t>01 September 2019 to 03 January 2024Childcare on non-domestic premisesBarking and DagenhamKey persons</t>
  </si>
  <si>
    <t>01 September 2019 to 03 January 2024Childcare on non-domestic premisesBarking and DagenhamManaging behaviour</t>
  </si>
  <si>
    <t>01 September 2019 to 03 January 2024Childcare on non-domestic premisesBarking and DagenhamNo of Inspections</t>
  </si>
  <si>
    <t>01 September 2019 to 03 January 2024Childcare on non-domestic premisesBarking and DagenhamPremises</t>
  </si>
  <si>
    <t>01 September 2019 to 03 January 2024Childcare on non-domestic premisesBarking and DagenhamRisk assessment</t>
  </si>
  <si>
    <t>01 September 2019 to 03 January 2024Childcare on non-domestic premisesBarking and DagenhamSafeguarding practice</t>
  </si>
  <si>
    <t>01 September 2019 to 03 January 2024Childcare on non-domestic premisesBarking and DagenhamStaff deployment</t>
  </si>
  <si>
    <t>01 September 2019 to 03 January 2024Childcare on non-domestic premisesBarking and DagenhamTraining, support and skills</t>
  </si>
  <si>
    <t>01 September 2019 to 03 January 2024Childcare on non-domestic premisesBarnetEducation programmes</t>
  </si>
  <si>
    <t>01 September 2019 to 03 January 2024Childcare on non-domestic premisesBarnetInspection has actions</t>
  </si>
  <si>
    <t>01 September 2019 to 03 January 2024Childcare on non-domestic premisesBarnetInspection has recommendations</t>
  </si>
  <si>
    <t>01 September 2019 to 03 January 2024Childcare on non-domestic premisesBarnetManaging behaviour</t>
  </si>
  <si>
    <t>01 September 2019 to 03 January 2024Childcare on non-domestic premisesBarnetNo of Inspections</t>
  </si>
  <si>
    <t>01 September 2019 to 03 January 2024Childcare on non-domestic premisesBarnetSafety</t>
  </si>
  <si>
    <t>01 September 2019 to 03 January 2024Childcare on non-domestic premisesBarnetTraining, support and skills</t>
  </si>
  <si>
    <t>01 September 2019 to 03 January 2024Childcare on non-domestic premisesBarnsleyChild supervision</t>
  </si>
  <si>
    <t>01 September 2019 to 03 January 2024Childcare on non-domestic premisesBarnsleyInspection has actions</t>
  </si>
  <si>
    <t>01 September 2019 to 03 January 2024Childcare on non-domestic premisesBarnsleyInspection has recommendations</t>
  </si>
  <si>
    <t>01 September 2019 to 03 January 2024Childcare on non-domestic premisesBarnsleyNo of Inspections</t>
  </si>
  <si>
    <t>01 September 2019 to 03 January 2024Childcare on non-domestic premisesBarnsleyRisk assessment</t>
  </si>
  <si>
    <t>01 September 2019 to 03 January 2024Childcare on non-domestic premisesBarnsleyTraining, support and skills</t>
  </si>
  <si>
    <t>01 September 2019 to 03 January 2024Childcare on non-domestic premisesBath and North East SomersetAssessment</t>
  </si>
  <si>
    <t>01 September 2019 to 03 January 2024Childcare on non-domestic premisesBath and North East SomersetChild supervision</t>
  </si>
  <si>
    <t>01 September 2019 to 03 January 2024Childcare on non-domestic premisesBath and North East SomersetInspection has actions</t>
  </si>
  <si>
    <t>01 September 2019 to 03 January 2024Childcare on non-domestic premisesBath and North East SomersetInspection has recommendations</t>
  </si>
  <si>
    <t>01 September 2019 to 03 January 2024Childcare on non-domestic premisesBath and North East SomersetNo of Inspections</t>
  </si>
  <si>
    <t>01 September 2019 to 03 January 2024Childcare on non-domestic premisesBath and North East SomersetTraining, support and skills</t>
  </si>
  <si>
    <t>01 September 2019 to 03 January 2024Childcare on non-domestic premisesBedfordInspection has recommendations</t>
  </si>
  <si>
    <t>01 September 2019 to 03 January 2024Childcare on non-domestic premisesBedfordNo of Inspections</t>
  </si>
  <si>
    <t>01 September 2019 to 03 January 2024Childcare on non-domestic premisesBexleyEducation programmes</t>
  </si>
  <si>
    <t>01 September 2019 to 03 January 2024Childcare on non-domestic premisesBexleyInspection has actions</t>
  </si>
  <si>
    <t>01 September 2019 to 03 January 2024Childcare on non-domestic premisesBexleyInspection has recommendations</t>
  </si>
  <si>
    <t>01 September 2019 to 03 January 2024Childcare on non-domestic premisesBexleyNo of Inspections</t>
  </si>
  <si>
    <t>01 September 2019 to 03 January 2024Childcare on non-domestic premisesBexleyTraining, support and skills</t>
  </si>
  <si>
    <t>01 September 2019 to 03 January 2024Childcare on non-domestic premisesBirminghamAssessment</t>
  </si>
  <si>
    <t>01 September 2019 to 03 January 2024Childcare on non-domestic premisesBirminghamEducation programmes</t>
  </si>
  <si>
    <t>01 September 2019 to 03 January 2024Childcare on non-domestic premisesBirminghamEqual opportunities</t>
  </si>
  <si>
    <t>01 September 2019 to 03 January 2024Childcare on non-domestic premisesBirminghamFood and drink</t>
  </si>
  <si>
    <t>01 September 2019 to 03 January 2024Childcare on non-domestic premisesBirminghamGeneral information and records matters</t>
  </si>
  <si>
    <t>01 September 2019 to 03 January 2024Childcare on non-domestic premisesBirminghamInformation about the child</t>
  </si>
  <si>
    <t>01 September 2019 to 03 January 2024Childcare on non-domestic premisesBirminghamInspection has actions</t>
  </si>
  <si>
    <t>01 September 2019 to 03 January 2024Childcare on non-domestic premisesBirminghamInspection has recommendations</t>
  </si>
  <si>
    <t>01 September 2019 to 03 January 2024Childcare on non-domestic premisesBirminghamKey persons</t>
  </si>
  <si>
    <t>01 September 2019 to 03 January 2024Childcare on non-domestic premisesBirminghamManaging behaviour</t>
  </si>
  <si>
    <t>01 September 2019 to 03 January 2024Childcare on non-domestic premisesBirminghamMedicine</t>
  </si>
  <si>
    <t>01 September 2019 to 03 January 2024Childcare on non-domestic premisesBirminghamNo of Inspections</t>
  </si>
  <si>
    <t>01 September 2019 to 03 January 2024Childcare on non-domestic premisesBirminghamPlanning</t>
  </si>
  <si>
    <t>01 September 2019 to 03 January 2024Childcare on non-domestic premisesBirminghamPremises</t>
  </si>
  <si>
    <t>01 September 2019 to 03 January 2024Childcare on non-domestic premisesBirminghamRatios</t>
  </si>
  <si>
    <t>01 September 2019 to 03 January 2024Childcare on non-domestic premisesBirminghamSafeguarding practice</t>
  </si>
  <si>
    <t>01 September 2019 to 03 January 2024Childcare on non-domestic premisesBirminghamTraining, support and skills</t>
  </si>
  <si>
    <t>01 September 2019 to 03 January 2024Childcare on non-domestic premisesBlackburn with DarwenEducation programmes</t>
  </si>
  <si>
    <t>01 September 2019 to 03 January 2024Childcare on non-domestic premisesBlackburn with DarwenInspection has actions</t>
  </si>
  <si>
    <t>01 September 2019 to 03 January 2024Childcare on non-domestic premisesBlackburn with DarwenInspection has recommendations</t>
  </si>
  <si>
    <t>01 September 2019 to 03 January 2024Childcare on non-domestic premisesBlackburn with DarwenManaging behaviour</t>
  </si>
  <si>
    <t>01 September 2019 to 03 January 2024Childcare on non-domestic premisesBlackburn with DarwenNo of Inspections</t>
  </si>
  <si>
    <t>01 September 2019 to 03 January 2024Childcare on non-domestic premisesBlackburn with DarwenPremises</t>
  </si>
  <si>
    <t>01 September 2019 to 03 January 2024Childcare on non-domestic premisesBlackburn with DarwenSafeguarding practice</t>
  </si>
  <si>
    <t>01 September 2019 to 03 January 2024Childcare on non-domestic premisesBlackburn with DarwenTraining, support and skills</t>
  </si>
  <si>
    <t>01 September 2019 to 03 January 2024Childcare on non-domestic premisesBlackpoolInspection has recommendations</t>
  </si>
  <si>
    <t>01 September 2019 to 03 January 2024Childcare on non-domestic premisesBlackpoolNo of Inspections</t>
  </si>
  <si>
    <t>01 September 2019 to 03 January 2024Childcare on non-domestic premisesBoltonInspection has recommendations</t>
  </si>
  <si>
    <t>01 September 2019 to 03 January 2024Childcare on non-domestic premisesBoltonNo of Inspections</t>
  </si>
  <si>
    <t>01 September 2019 to 03 January 2024Childcare on non-domestic premisesBournemouth, Christchurch &amp; PooleAssessment</t>
  </si>
  <si>
    <t>01 September 2019 to 03 January 2024Childcare on non-domestic premisesBournemouth, Christchurch &amp; PooleEducation programmes</t>
  </si>
  <si>
    <t>01 September 2019 to 03 January 2024Childcare on non-domestic premisesBournemouth, Christchurch &amp; PooleInspection has actions</t>
  </si>
  <si>
    <t>01 September 2019 to 03 January 2024Childcare on non-domestic premisesBournemouth, Christchurch &amp; PooleInspection has recommendations</t>
  </si>
  <si>
    <t>01 September 2019 to 03 January 2024Childcare on non-domestic premisesBournemouth, Christchurch &amp; PooleKey persons</t>
  </si>
  <si>
    <t>01 September 2019 to 03 January 2024Childcare on non-domestic premisesBournemouth, Christchurch &amp; PooleNo of Inspections</t>
  </si>
  <si>
    <t>01 September 2019 to 03 January 2024Childcare on non-domestic premisesBournemouth, Christchurch &amp; PooleSafeguarding practice</t>
  </si>
  <si>
    <t>01 September 2019 to 03 January 2024Childcare on non-domestic premisesBournemouth, Christchurch &amp; PooleTraining, support and skills</t>
  </si>
  <si>
    <t>01 September 2019 to 03 January 2024Childcare on non-domestic premisesBracknell ForestInspection has actions</t>
  </si>
  <si>
    <t>01 September 2019 to 03 January 2024Childcare on non-domestic premisesBracknell ForestInspection has recommendations</t>
  </si>
  <si>
    <t>01 September 2019 to 03 January 2024Childcare on non-domestic premisesBracknell ForestNo of Inspections</t>
  </si>
  <si>
    <t>01 September 2019 to 03 January 2024Childcare on non-domestic premisesBracknell ForestTraining, support and skills</t>
  </si>
  <si>
    <t>01 September 2019 to 03 January 2024Childcare on non-domestic premisesBradfordEducation programmes</t>
  </si>
  <si>
    <t>01 September 2019 to 03 January 2024Childcare on non-domestic premisesBradfordGeneral suitability people matters</t>
  </si>
  <si>
    <t>01 September 2019 to 03 January 2024Childcare on non-domestic premisesBradfordInformation for parents and carers</t>
  </si>
  <si>
    <t>01 September 2019 to 03 January 2024Childcare on non-domestic premisesBradfordInspection has actions</t>
  </si>
  <si>
    <t>01 September 2019 to 03 January 2024Childcare on non-domestic premisesBradfordInspection has recommendations</t>
  </si>
  <si>
    <t>01 September 2019 to 03 January 2024Childcare on non-domestic premisesBradfordKey persons</t>
  </si>
  <si>
    <t>01 September 2019 to 03 January 2024Childcare on non-domestic premisesBradfordNo of Inspections</t>
  </si>
  <si>
    <t>01 September 2019 to 03 January 2024Childcare on non-domestic premisesBradfordPremises</t>
  </si>
  <si>
    <t>01 September 2019 to 03 January 2024Childcare on non-domestic premisesBradfordSafeguarding practice</t>
  </si>
  <si>
    <t>01 September 2019 to 03 January 2024Childcare on non-domestic premisesBradfordStaff deployment</t>
  </si>
  <si>
    <t>01 September 2019 to 03 January 2024Childcare on non-domestic premisesBradfordTraining, support and skills</t>
  </si>
  <si>
    <t>01 September 2019 to 03 January 2024Childcare on non-domestic premisesBrentAccident or injury</t>
  </si>
  <si>
    <t>01 September 2019 to 03 January 2024Childcare on non-domestic premisesBrentEducation programmes</t>
  </si>
  <si>
    <t>01 September 2019 to 03 January 2024Childcare on non-domestic premisesBrentFood and drink</t>
  </si>
  <si>
    <t>01 September 2019 to 03 January 2024Childcare on non-domestic premisesBrentGeneral information and records matters</t>
  </si>
  <si>
    <t>01 September 2019 to 03 January 2024Childcare on non-domestic premisesBrentGeneral suitability people matters</t>
  </si>
  <si>
    <t>01 September 2019 to 03 January 2024Childcare on non-domestic premisesBrentInformation for parents and carers</t>
  </si>
  <si>
    <t>01 September 2019 to 03 January 2024Childcare on non-domestic premisesBrentInspection has actions</t>
  </si>
  <si>
    <t>01 September 2019 to 03 January 2024Childcare on non-domestic premisesBrentInspection has recommendations</t>
  </si>
  <si>
    <t>01 September 2019 to 03 January 2024Childcare on non-domestic premisesBrentKey persons</t>
  </si>
  <si>
    <t>01 September 2019 to 03 January 2024Childcare on non-domestic premisesBrentManaging behaviour</t>
  </si>
  <si>
    <t>01 September 2019 to 03 January 2024Childcare on non-domestic premisesBrentMedicine</t>
  </si>
  <si>
    <t>01 September 2019 to 03 January 2024Childcare on non-domestic premisesBrentNo of Inspections</t>
  </si>
  <si>
    <t>01 September 2019 to 03 January 2024Childcare on non-domestic premisesBrentPlanning</t>
  </si>
  <si>
    <t>01 September 2019 to 03 January 2024Childcare on non-domestic premisesBrentPremises</t>
  </si>
  <si>
    <t>01 September 2019 to 03 January 2024Childcare on non-domestic premisesBrentRisk assessment</t>
  </si>
  <si>
    <t>01 September 2019 to 03 January 2024Childcare on non-domestic premisesBrentSafeguarding policy</t>
  </si>
  <si>
    <t>01 September 2019 to 03 January 2024Childcare on non-domestic premisesBrentSafeguarding practice</t>
  </si>
  <si>
    <t>01 September 2019 to 03 January 2024Childcare on non-domestic premisesBrentSafety</t>
  </si>
  <si>
    <t>01 September 2019 to 03 January 2024Childcare on non-domestic premisesBrentStaff deployment</t>
  </si>
  <si>
    <t>01 September 2019 to 03 January 2024Childcare on non-domestic premisesBrentTraining, support and skills</t>
  </si>
  <si>
    <t>01 September 2019 to 03 January 2024Childcare on non-domestic premisesBrighton and HoveInspection has actions</t>
  </si>
  <si>
    <t>01 September 2019 to 03 January 2024Childcare on non-domestic premisesBrighton and HoveInspection has recommendations</t>
  </si>
  <si>
    <t>01 September 2019 to 03 January 2024Childcare on non-domestic premisesBrighton and HoveNo of Inspections</t>
  </si>
  <si>
    <t>01 September 2019 to 03 January 2024Childcare on non-domestic premisesBrighton and HovePremises</t>
  </si>
  <si>
    <t>01 September 2019 to 03 January 2024Childcare on non-domestic premisesBrighton and HoveTraining, support and skills</t>
  </si>
  <si>
    <t>01 September 2019 to 03 January 2024Childcare on non-domestic premisesBristolAssessment</t>
  </si>
  <si>
    <t>01 September 2019 to 03 January 2024Childcare on non-domestic premisesBristolEducation programmes</t>
  </si>
  <si>
    <t>01 September 2019 to 03 January 2024Childcare on non-domestic premisesBristolInspection has actions</t>
  </si>
  <si>
    <t>01 September 2019 to 03 January 2024Childcare on non-domestic premisesBristolInspection has recommendations</t>
  </si>
  <si>
    <t>01 September 2019 to 03 January 2024Childcare on non-domestic premisesBristolManaging behaviour</t>
  </si>
  <si>
    <t>01 September 2019 to 03 January 2024Childcare on non-domestic premisesBristolNo of Inspections</t>
  </si>
  <si>
    <t>01 September 2019 to 03 January 2024Childcare on non-domestic premisesBristolStaff deployment</t>
  </si>
  <si>
    <t>01 September 2019 to 03 January 2024Childcare on non-domestic premisesBristolTraining, support and skills</t>
  </si>
  <si>
    <t>01 September 2019 to 03 January 2024Childcare on non-domestic premisesBromleyChanges that must be notified to Ofsted</t>
  </si>
  <si>
    <t>01 September 2019 to 03 January 2024Childcare on non-domestic premisesBromleyInspection has actions</t>
  </si>
  <si>
    <t>01 September 2019 to 03 January 2024Childcare on non-domestic premisesBromleyInspection has recommendations</t>
  </si>
  <si>
    <t>01 September 2019 to 03 January 2024Childcare on non-domestic premisesBromleyKey persons</t>
  </si>
  <si>
    <t>01 September 2019 to 03 January 2024Childcare on non-domestic premisesBromleyNo of Inspections</t>
  </si>
  <si>
    <t>01 September 2019 to 03 January 2024Childcare on non-domestic premisesBromleyPlanning</t>
  </si>
  <si>
    <t>01 September 2019 to 03 January 2024Childcare on non-domestic premisesBromleyTraining, support and skills</t>
  </si>
  <si>
    <t>01 September 2019 to 03 January 2024Childcare on non-domestic premisesBuckinghamshireEducation programmes</t>
  </si>
  <si>
    <t>01 September 2019 to 03 January 2024Childcare on non-domestic premisesBuckinghamshireEqual opportunities</t>
  </si>
  <si>
    <t>01 September 2019 to 03 January 2024Childcare on non-domestic premisesBuckinghamshireInformation for parents and carers</t>
  </si>
  <si>
    <t>01 September 2019 to 03 January 2024Childcare on non-domestic premisesBuckinghamshireInspection has actions</t>
  </si>
  <si>
    <t>01 September 2019 to 03 January 2024Childcare on non-domestic premisesBuckinghamshireInspection has recommendations</t>
  </si>
  <si>
    <t>01 September 2019 to 03 January 2024Childcare on non-domestic premisesBuckinghamshireNo of Inspections</t>
  </si>
  <si>
    <t>01 September 2019 to 03 January 2024Childcare on non-domestic premisesBuckinghamshirePremises</t>
  </si>
  <si>
    <t>01 September 2019 to 03 January 2024Childcare on non-domestic premisesBuckinghamshireStaff deployment</t>
  </si>
  <si>
    <t>01 September 2019 to 03 January 2024Childcare on non-domestic premisesBuckinghamshireTraining, support and skills</t>
  </si>
  <si>
    <t>01 September 2019 to 03 January 2024Childcare on non-domestic premisesBuryInspection has recommendations</t>
  </si>
  <si>
    <t>01 September 2019 to 03 January 2024Childcare on non-domestic premisesBuryNo of Inspections</t>
  </si>
  <si>
    <t>01 September 2019 to 03 January 2024Childcare on non-domestic premisesCalderdaleInspection has recommendations</t>
  </si>
  <si>
    <t>01 September 2019 to 03 January 2024Childcare on non-domestic premisesCalderdaleNo of Inspections</t>
  </si>
  <si>
    <t>01 September 2019 to 03 January 2024Childcare on non-domestic premisesCambridgeshireGeneral suitability people matters</t>
  </si>
  <si>
    <t>01 September 2019 to 03 January 2024Childcare on non-domestic premisesCambridgeshireInspection has actions</t>
  </si>
  <si>
    <t>01 September 2019 to 03 January 2024Childcare on non-domestic premisesCambridgeshireInspection has recommendations</t>
  </si>
  <si>
    <t>01 September 2019 to 03 January 2024Childcare on non-domestic premisesCambridgeshireNo of Inspections</t>
  </si>
  <si>
    <t>01 September 2019 to 03 January 2024Childcare on non-domestic premisesCamdenEducation programmes</t>
  </si>
  <si>
    <t>01 September 2019 to 03 January 2024Childcare on non-domestic premisesCamdenInspection has actions</t>
  </si>
  <si>
    <t>01 September 2019 to 03 January 2024Childcare on non-domestic premisesCamdenInspection has recommendations</t>
  </si>
  <si>
    <t>01 September 2019 to 03 January 2024Childcare on non-domestic premisesCamdenManaging behaviour</t>
  </si>
  <si>
    <t>01 September 2019 to 03 January 2024Childcare on non-domestic premisesCamdenNo of Inspections</t>
  </si>
  <si>
    <t>01 September 2019 to 03 January 2024Childcare on non-domestic premisesCamdenPlanning</t>
  </si>
  <si>
    <t>01 September 2019 to 03 January 2024Childcare on non-domestic premisesCamdenSafety</t>
  </si>
  <si>
    <t>01 September 2019 to 03 January 2024Childcare on non-domestic premisesCamdenTraining, support and skills</t>
  </si>
  <si>
    <t>01 September 2019 to 03 January 2024Childcare on non-domestic premisesCentral BedfordshireEqual opportunities</t>
  </si>
  <si>
    <t>01 September 2019 to 03 January 2024Childcare on non-domestic premisesCentral BedfordshireInspection has actions</t>
  </si>
  <si>
    <t>01 September 2019 to 03 January 2024Childcare on non-domestic premisesCentral BedfordshireInspection has recommendations</t>
  </si>
  <si>
    <t>01 September 2019 to 03 January 2024Childcare on non-domestic premisesCentral BedfordshireManaging behaviour</t>
  </si>
  <si>
    <t>01 September 2019 to 03 January 2024Childcare on non-domestic premisesCentral BedfordshireNo of Inspections</t>
  </si>
  <si>
    <t>01 September 2019 to 03 January 2024Childcare on non-domestic premisesCheshire EastAssessment</t>
  </si>
  <si>
    <t>01 September 2019 to 03 January 2024Childcare on non-domestic premisesCheshire EastInspection has actions</t>
  </si>
  <si>
    <t>01 September 2019 to 03 January 2024Childcare on non-domestic premisesCheshire EastInspection has recommendations</t>
  </si>
  <si>
    <t>01 September 2019 to 03 January 2024Childcare on non-domestic premisesCheshire EastManaging behaviour</t>
  </si>
  <si>
    <t>01 September 2019 to 03 January 2024Childcare on non-domestic premisesCheshire EastNo of Inspections</t>
  </si>
  <si>
    <t>01 September 2019 to 03 January 2024Childcare on non-domestic premisesCheshire EastPlanning</t>
  </si>
  <si>
    <t>01 September 2019 to 03 January 2024Childcare on non-domestic premisesCheshire EastTraining, support and skills</t>
  </si>
  <si>
    <t>01 September 2019 to 03 January 2024Childcare on non-domestic premisesCheshire West and ChesterEqual opportunities</t>
  </si>
  <si>
    <t>01 September 2019 to 03 January 2024Childcare on non-domestic premisesCheshire West and ChesterInspection has actions</t>
  </si>
  <si>
    <t>01 September 2019 to 03 January 2024Childcare on non-domestic premisesCheshire West and ChesterInspection has recommendations</t>
  </si>
  <si>
    <t>01 September 2019 to 03 January 2024Childcare on non-domestic premisesCheshire West and ChesterKey persons</t>
  </si>
  <si>
    <t>01 September 2019 to 03 January 2024Childcare on non-domestic premisesCheshire West and ChesterNo of Inspections</t>
  </si>
  <si>
    <t>01 September 2019 to 03 January 2024Childcare on non-domestic premisesCity of LondonInspection has recommendations</t>
  </si>
  <si>
    <t>01 September 2019 to 03 January 2024Childcare on non-domestic premisesCity of LondonNo of Inspections</t>
  </si>
  <si>
    <t>01 September 2019 to 03 January 2024Childcare on non-domestic premisesCornwallChild supervision</t>
  </si>
  <si>
    <t>01 September 2019 to 03 January 2024Childcare on non-domestic premisesCornwallEducation programmes</t>
  </si>
  <si>
    <t>01 September 2019 to 03 January 2024Childcare on non-domestic premisesCornwallInspection has actions</t>
  </si>
  <si>
    <t>01 September 2019 to 03 January 2024Childcare on non-domestic premisesCornwallInspection has recommendations</t>
  </si>
  <si>
    <t>01 September 2019 to 03 January 2024Childcare on non-domestic premisesCornwallNo of Inspections</t>
  </si>
  <si>
    <t>01 September 2019 to 03 January 2024Childcare on non-domestic premisesCornwallPlanning</t>
  </si>
  <si>
    <t>01 September 2019 to 03 January 2024Childcare on non-domestic premisesCornwallPremises</t>
  </si>
  <si>
    <t>01 September 2019 to 03 January 2024Childcare on non-domestic premisesCornwallRisk assessment</t>
  </si>
  <si>
    <t>01 September 2019 to 03 January 2024Childcare on non-domestic premisesCornwallStaff deployment</t>
  </si>
  <si>
    <t>01 September 2019 to 03 January 2024Childcare on non-domestic premisesCornwallTraining, support and skills</t>
  </si>
  <si>
    <t>01 September 2019 to 03 January 2024Childcare on non-domestic premisesCoventryAssessment</t>
  </si>
  <si>
    <t>01 September 2019 to 03 January 2024Childcare on non-domestic premisesCoventryChild supervision</t>
  </si>
  <si>
    <t>01 September 2019 to 03 January 2024Childcare on non-domestic premisesCoventryEducation programmes</t>
  </si>
  <si>
    <t>01 September 2019 to 03 January 2024Childcare on non-domestic premisesCoventryFood and drink</t>
  </si>
  <si>
    <t>01 September 2019 to 03 January 2024Childcare on non-domestic premisesCoventryGeneral information and records matters</t>
  </si>
  <si>
    <t>01 September 2019 to 03 January 2024Childcare on non-domestic premisesCoventryGeneral suitability people matters</t>
  </si>
  <si>
    <t>01 September 2019 to 03 January 2024Childcare on non-domestic premisesCoventryInspection has actions</t>
  </si>
  <si>
    <t>01 September 2019 to 03 January 2024Childcare on non-domestic premisesCoventryInspection has recommendations</t>
  </si>
  <si>
    <t>01 September 2019 to 03 January 2024Childcare on non-domestic premisesCoventryKey persons</t>
  </si>
  <si>
    <t>01 September 2019 to 03 January 2024Childcare on non-domestic premisesCoventryManaging behaviour</t>
  </si>
  <si>
    <t>01 September 2019 to 03 January 2024Childcare on non-domestic premisesCoventryMedicine</t>
  </si>
  <si>
    <t>01 September 2019 to 03 January 2024Childcare on non-domestic premisesCoventryNo of Inspections</t>
  </si>
  <si>
    <t>01 September 2019 to 03 January 2024Childcare on non-domestic premisesCoventryPlanning</t>
  </si>
  <si>
    <t>01 September 2019 to 03 January 2024Childcare on non-domestic premisesCoventryPremises</t>
  </si>
  <si>
    <t>01 September 2019 to 03 January 2024Childcare on non-domestic premisesCoventryRatios</t>
  </si>
  <si>
    <t>01 September 2019 to 03 January 2024Childcare on non-domestic premisesCoventryRisk assessment</t>
  </si>
  <si>
    <t>01 September 2019 to 03 January 2024Childcare on non-domestic premisesCoventryTraining, support and skills</t>
  </si>
  <si>
    <t>01 September 2019 to 03 January 2024Childcare on non-domestic premisesCroydonArrangements for safeguarding children</t>
  </si>
  <si>
    <t>01 September 2019 to 03 January 2024Childcare on non-domestic premisesCroydonAssessment</t>
  </si>
  <si>
    <t>01 September 2019 to 03 January 2024Childcare on non-domestic premisesCroydonChanges that must be notified to Ofsted</t>
  </si>
  <si>
    <t>01 September 2019 to 03 January 2024Childcare on non-domestic premisesCroydonChild supervision</t>
  </si>
  <si>
    <t>01 September 2019 to 03 January 2024Childcare on non-domestic premisesCroydonEducation programmes</t>
  </si>
  <si>
    <t>01 September 2019 to 03 January 2024Childcare on non-domestic premisesCroydonFood and drink</t>
  </si>
  <si>
    <t>01 September 2019 to 03 January 2024Childcare on non-domestic premisesCroydonInformation for parents and carers</t>
  </si>
  <si>
    <t>01 September 2019 to 03 January 2024Childcare on non-domestic premisesCroydonInspection has actions</t>
  </si>
  <si>
    <t>01 September 2019 to 03 January 2024Childcare on non-domestic premisesCroydonInspection has recommendations</t>
  </si>
  <si>
    <t>01 September 2019 to 03 January 2024Childcare on non-domestic premisesCroydonKey persons</t>
  </si>
  <si>
    <t>01 September 2019 to 03 January 2024Childcare on non-domestic premisesCroydonMedicine</t>
  </si>
  <si>
    <t>01 September 2019 to 03 January 2024Childcare on non-domestic premisesCroydonNo of Inspections</t>
  </si>
  <si>
    <t>01 September 2019 to 03 January 2024Childcare on non-domestic premisesCroydonOutings</t>
  </si>
  <si>
    <t>01 September 2019 to 03 January 2024Childcare on non-domestic premisesCroydonRatios</t>
  </si>
  <si>
    <t>01 September 2019 to 03 January 2024Childcare on non-domestic premisesCroydonRisk assessment</t>
  </si>
  <si>
    <t>01 September 2019 to 03 January 2024Childcare on non-domestic premisesCroydonTraining, support and skills</t>
  </si>
  <si>
    <t>01 September 2019 to 03 January 2024Childcare on non-domestic premisesCumberlandInspection has recommendations</t>
  </si>
  <si>
    <t>01 September 2019 to 03 January 2024Childcare on non-domestic premisesCumberlandNo of Inspections</t>
  </si>
  <si>
    <t>01 September 2019 to 03 January 2024Childcare on non-domestic premisesDarlingtonInspection has recommendations</t>
  </si>
  <si>
    <t>01 September 2019 to 03 January 2024Childcare on non-domestic premisesDarlingtonNo of Inspections</t>
  </si>
  <si>
    <t>01 September 2019 to 03 January 2024Childcare on non-domestic premisesDerbyInformation about the child</t>
  </si>
  <si>
    <t>01 September 2019 to 03 January 2024Childcare on non-domestic premisesDerbyInspection has actions</t>
  </si>
  <si>
    <t>01 September 2019 to 03 January 2024Childcare on non-domestic premisesDerbyInspection has recommendations</t>
  </si>
  <si>
    <t>01 September 2019 to 03 January 2024Childcare on non-domestic premisesDerbyNo of Inspections</t>
  </si>
  <si>
    <t>01 September 2019 to 03 January 2024Childcare on non-domestic premisesDerbyshireEducation programmes</t>
  </si>
  <si>
    <t>01 September 2019 to 03 January 2024Childcare on non-domestic premisesDerbyshireGeneral information and records matters</t>
  </si>
  <si>
    <t>01 September 2019 to 03 January 2024Childcare on non-domestic premisesDerbyshireGeneral suitability people matters</t>
  </si>
  <si>
    <t>01 September 2019 to 03 January 2024Childcare on non-domestic premisesDerbyshireInspection has actions</t>
  </si>
  <si>
    <t>01 September 2019 to 03 January 2024Childcare on non-domestic premisesDerbyshireInspection has recommendations</t>
  </si>
  <si>
    <t>01 September 2019 to 03 January 2024Childcare on non-domestic premisesDerbyshireNo of Inspections</t>
  </si>
  <si>
    <t>01 September 2019 to 03 January 2024Childcare on non-domestic premisesDerbyshirePlanning</t>
  </si>
  <si>
    <t>01 September 2019 to 03 January 2024Childcare on non-domestic premisesDerbyshirePremises</t>
  </si>
  <si>
    <t>01 September 2019 to 03 January 2024Childcare on non-domestic premisesDerbyshireTraining, support and skills</t>
  </si>
  <si>
    <t>01 September 2019 to 03 January 2024Childcare on non-domestic premisesDerbyTraining, support and skills</t>
  </si>
  <si>
    <t>01 September 2019 to 03 January 2024Childcare on non-domestic premisesDevonAssessment</t>
  </si>
  <si>
    <t>01 September 2019 to 03 January 2024Childcare on non-domestic premisesDevonChanges that must be notified to Ofsted</t>
  </si>
  <si>
    <t>01 September 2019 to 03 January 2024Childcare on non-domestic premisesDevonGeneral information and records matters</t>
  </si>
  <si>
    <t>01 September 2019 to 03 January 2024Childcare on non-domestic premisesDevonGeneral suitability people matters</t>
  </si>
  <si>
    <t>01 September 2019 to 03 January 2024Childcare on non-domestic premisesDevonInspection has actions</t>
  </si>
  <si>
    <t>01 September 2019 to 03 January 2024Childcare on non-domestic premisesDevonInspection has recommendations</t>
  </si>
  <si>
    <t>01 September 2019 to 03 January 2024Childcare on non-domestic premisesDevonNo of Inspections</t>
  </si>
  <si>
    <t>01 September 2019 to 03 January 2024Childcare on non-domestic premisesDevonPlanning</t>
  </si>
  <si>
    <t>01 September 2019 to 03 January 2024Childcare on non-domestic premisesDevonSafeguarding practice</t>
  </si>
  <si>
    <t>01 September 2019 to 03 January 2024Childcare on non-domestic premisesDevonTraining, support and skills</t>
  </si>
  <si>
    <t>01 September 2019 to 03 January 2024Childcare on non-domestic premisesDoncasterEducation programmes</t>
  </si>
  <si>
    <t>01 September 2019 to 03 January 2024Childcare on non-domestic premisesDoncasterInspection has actions</t>
  </si>
  <si>
    <t>01 September 2019 to 03 January 2024Childcare on non-domestic premisesDoncasterInspection has recommendations</t>
  </si>
  <si>
    <t>01 September 2019 to 03 January 2024Childcare on non-domestic premisesDoncasterNo of Inspections</t>
  </si>
  <si>
    <t>01 September 2019 to 03 January 2024Childcare on non-domestic premisesDoncasterPlanning</t>
  </si>
  <si>
    <t>01 September 2019 to 03 January 2024Childcare on non-domestic premisesDorsetEducation programmes</t>
  </si>
  <si>
    <t>01 September 2019 to 03 January 2024Childcare on non-domestic premisesDorsetInspection has actions</t>
  </si>
  <si>
    <t>01 September 2019 to 03 January 2024Childcare on non-domestic premisesDorsetInspection has recommendations</t>
  </si>
  <si>
    <t>01 September 2019 to 03 January 2024Childcare on non-domestic premisesDorsetNo of Inspections</t>
  </si>
  <si>
    <t>01 September 2019 to 03 January 2024Childcare on non-domestic premisesDorsetTraining, support and skills</t>
  </si>
  <si>
    <t>01 September 2019 to 03 January 2024Childcare on non-domestic premisesDudleyEducation programmes</t>
  </si>
  <si>
    <t>01 September 2019 to 03 January 2024Childcare on non-domestic premisesDudleyInspection has actions</t>
  </si>
  <si>
    <t>01 September 2019 to 03 January 2024Childcare on non-domestic premisesDudleyInspection has recommendations</t>
  </si>
  <si>
    <t>01 September 2019 to 03 January 2024Childcare on non-domestic premisesDudleyManaging behaviour</t>
  </si>
  <si>
    <t>01 September 2019 to 03 January 2024Childcare on non-domestic premisesDudleyNo of Inspections</t>
  </si>
  <si>
    <t>01 September 2019 to 03 January 2024Childcare on non-domestic premisesDurhamEducation programmes</t>
  </si>
  <si>
    <t>01 September 2019 to 03 January 2024Childcare on non-domestic premisesDurhamInspection has actions</t>
  </si>
  <si>
    <t>01 September 2019 to 03 January 2024Childcare on non-domestic premisesDurhamInspection has recommendations</t>
  </si>
  <si>
    <t>01 September 2019 to 03 January 2024Childcare on non-domestic premisesDurhamManaging behaviour</t>
  </si>
  <si>
    <t>01 September 2019 to 03 January 2024Childcare on non-domestic premisesDurhamNo of Inspections</t>
  </si>
  <si>
    <t>01 September 2019 to 03 January 2024Childcare on non-domestic premisesDurhamTraining, support and skills</t>
  </si>
  <si>
    <t>01 September 2019 to 03 January 2024Childcare on non-domestic premisesEalingAssessment</t>
  </si>
  <si>
    <t>01 September 2019 to 03 January 2024Childcare on non-domestic premisesEalingEducation programmes</t>
  </si>
  <si>
    <t>01 September 2019 to 03 January 2024Childcare on non-domestic premisesEalingEqual opportunities</t>
  </si>
  <si>
    <t>01 September 2019 to 03 January 2024Childcare on non-domestic premisesEalingGeneral suitability people matters</t>
  </si>
  <si>
    <t>01 September 2019 to 03 January 2024Childcare on non-domestic premisesEalingInspection has actions</t>
  </si>
  <si>
    <t>01 September 2019 to 03 January 2024Childcare on non-domestic premisesEalingInspection has recommendations</t>
  </si>
  <si>
    <t>01 September 2019 to 03 January 2024Childcare on non-domestic premisesEalingKey persons</t>
  </si>
  <si>
    <t>01 September 2019 to 03 January 2024Childcare on non-domestic premisesEalingManaging behaviour</t>
  </si>
  <si>
    <t>01 September 2019 to 03 January 2024Childcare on non-domestic premisesEalingNo of Inspections</t>
  </si>
  <si>
    <t>01 September 2019 to 03 January 2024Childcare on non-domestic premisesEalingTraining, support and skills</t>
  </si>
  <si>
    <t>01 September 2019 to 03 January 2024Childcare on non-domestic premisesEast Riding of YorkshireInspection has recommendations</t>
  </si>
  <si>
    <t>01 September 2019 to 03 January 2024Childcare on non-domestic premisesEast Riding of YorkshireNo of Inspections</t>
  </si>
  <si>
    <t>01 September 2019 to 03 January 2024Childcare on non-domestic premisesEast SussexInspection has recommendations</t>
  </si>
  <si>
    <t>01 September 2019 to 03 January 2024Childcare on non-domestic premisesEast SussexNo of Inspections</t>
  </si>
  <si>
    <t>01 September 2019 to 03 January 2024Childcare on non-domestic premisesEnfieldAssessment</t>
  </si>
  <si>
    <t>01 September 2019 to 03 January 2024Childcare on non-domestic premisesEnfieldEducation programmes</t>
  </si>
  <si>
    <t>01 September 2019 to 03 January 2024Childcare on non-domestic premisesEnfieldInspection has actions</t>
  </si>
  <si>
    <t>01 September 2019 to 03 January 2024Childcare on non-domestic premisesEnfieldInspection has recommendations</t>
  </si>
  <si>
    <t>01 September 2019 to 03 January 2024Childcare on non-domestic premisesEnfieldKey persons</t>
  </si>
  <si>
    <t>01 September 2019 to 03 January 2024Childcare on non-domestic premisesEnfieldManaging behaviour</t>
  </si>
  <si>
    <t>01 September 2019 to 03 January 2024Childcare on non-domestic premisesEnfieldNo of Inspections</t>
  </si>
  <si>
    <t>01 September 2019 to 03 January 2024Childcare on non-domestic premisesEnfieldTraining, support and skills</t>
  </si>
  <si>
    <t>01 September 2019 to 03 January 2024Childcare on non-domestic premisesEssexEducation programmes</t>
  </si>
  <si>
    <t>01 September 2019 to 03 January 2024Childcare on non-domestic premisesEssexGeneral suitability people matters</t>
  </si>
  <si>
    <t>01 September 2019 to 03 January 2024Childcare on non-domestic premisesEssexInformation about the provider</t>
  </si>
  <si>
    <t>01 September 2019 to 03 January 2024Childcare on non-domestic premisesEssexInspection has actions</t>
  </si>
  <si>
    <t>01 September 2019 to 03 January 2024Childcare on non-domestic premisesEssexInspection has recommendations</t>
  </si>
  <si>
    <t>01 September 2019 to 03 January 2024Childcare on non-domestic premisesEssexManaging behaviour</t>
  </si>
  <si>
    <t>01 September 2019 to 03 January 2024Childcare on non-domestic premisesEssexNo of Inspections</t>
  </si>
  <si>
    <t>01 September 2019 to 03 January 2024Childcare on non-domestic premisesEssexPlanning</t>
  </si>
  <si>
    <t>01 September 2019 to 03 January 2024Childcare on non-domestic premisesEssexPremises</t>
  </si>
  <si>
    <t>01 September 2019 to 03 January 2024Childcare on non-domestic premisesEssexQualifications</t>
  </si>
  <si>
    <t>01 September 2019 to 03 January 2024Childcare on non-domestic premisesEssexRatios</t>
  </si>
  <si>
    <t>01 September 2019 to 03 January 2024Childcare on non-domestic premisesEssexRisk assessment</t>
  </si>
  <si>
    <t>01 September 2019 to 03 January 2024Childcare on non-domestic premisesEssexStaff deployment</t>
  </si>
  <si>
    <t>01 September 2019 to 03 January 2024Childcare on non-domestic premisesEssexTraining, support and skills</t>
  </si>
  <si>
    <t>01 September 2019 to 03 January 2024Childcare on non-domestic premisesGatesheadAssessment</t>
  </si>
  <si>
    <t>01 September 2019 to 03 January 2024Childcare on non-domestic premisesGatesheadInspection has actions</t>
  </si>
  <si>
    <t>01 September 2019 to 03 January 2024Childcare on non-domestic premisesGatesheadInspection has recommendations</t>
  </si>
  <si>
    <t>01 September 2019 to 03 January 2024Childcare on non-domestic premisesGatesheadKey persons</t>
  </si>
  <si>
    <t>01 September 2019 to 03 January 2024Childcare on non-domestic premisesGatesheadNo of Inspections</t>
  </si>
  <si>
    <t>01 September 2019 to 03 January 2024Childcare on non-domestic premisesGatesheadPlanning</t>
  </si>
  <si>
    <t>01 September 2019 to 03 January 2024Childcare on non-domestic premisesGatesheadPremises</t>
  </si>
  <si>
    <t>01 September 2019 to 03 January 2024Childcare on non-domestic premisesGatesheadTraining, support and skills</t>
  </si>
  <si>
    <t>01 September 2019 to 03 January 2024Childcare on non-domestic premisesGloucestershireEducation programmes</t>
  </si>
  <si>
    <t>01 September 2019 to 03 January 2024Childcare on non-domestic premisesGloucestershireGeneral suitability people matters</t>
  </si>
  <si>
    <t>01 September 2019 to 03 January 2024Childcare on non-domestic premisesGloucestershireInspection has actions</t>
  </si>
  <si>
    <t>01 September 2019 to 03 January 2024Childcare on non-domestic premisesGloucestershireInspection has recommendations</t>
  </si>
  <si>
    <t>01 September 2019 to 03 January 2024Childcare on non-domestic premisesGloucestershireManaging behaviour</t>
  </si>
  <si>
    <t>01 September 2019 to 03 January 2024Childcare on non-domestic premisesGloucestershireNo of Inspections</t>
  </si>
  <si>
    <t>01 September 2019 to 03 January 2024Childcare on non-domestic premisesGloucestershireRisk assessment</t>
  </si>
  <si>
    <t>01 September 2019 to 03 January 2024Childcare on non-domestic premisesGloucestershireTraining, support and skills</t>
  </si>
  <si>
    <t>01 September 2019 to 03 January 2024Childcare on non-domestic premisesGreenwichEducation programmes</t>
  </si>
  <si>
    <t>01 September 2019 to 03 January 2024Childcare on non-domestic premisesGreenwichFood and drink</t>
  </si>
  <si>
    <t>01 September 2019 to 03 January 2024Childcare on non-domestic premisesGreenwichInspection has actions</t>
  </si>
  <si>
    <t>01 September 2019 to 03 January 2024Childcare on non-domestic premisesGreenwichInspection has recommendations</t>
  </si>
  <si>
    <t>01 September 2019 to 03 January 2024Childcare on non-domestic premisesGreenwichKey persons</t>
  </si>
  <si>
    <t>01 September 2019 to 03 January 2024Childcare on non-domestic premisesGreenwichNo of Inspections</t>
  </si>
  <si>
    <t>01 September 2019 to 03 January 2024Childcare on non-domestic premisesGreenwichPlanning</t>
  </si>
  <si>
    <t>01 September 2019 to 03 January 2024Childcare on non-domestic premisesGreenwichPremises</t>
  </si>
  <si>
    <t>01 September 2019 to 03 January 2024Childcare on non-domestic premisesGreenwichRisk assessment</t>
  </si>
  <si>
    <t>01 September 2019 to 03 January 2024Childcare on non-domestic premisesGreenwichSafety</t>
  </si>
  <si>
    <t>01 September 2019 to 03 January 2024Childcare on non-domestic premisesGreenwichStaff deployment</t>
  </si>
  <si>
    <t>01 September 2019 to 03 January 2024Childcare on non-domestic premisesGreenwichTraining, support and skills</t>
  </si>
  <si>
    <t>01 September 2019 to 03 January 2024Childcare on non-domestic premisesHackneyEducation programmes</t>
  </si>
  <si>
    <t>01 September 2019 to 03 January 2024Childcare on non-domestic premisesHackneyGeneral suitability people matters</t>
  </si>
  <si>
    <t>01 September 2019 to 03 January 2024Childcare on non-domestic premisesHackneyInspection has actions</t>
  </si>
  <si>
    <t>01 September 2019 to 03 January 2024Childcare on non-domestic premisesHackneyInspection has recommendations</t>
  </si>
  <si>
    <t>01 September 2019 to 03 January 2024Childcare on non-domestic premisesHackneyKey persons</t>
  </si>
  <si>
    <t>01 September 2019 to 03 January 2024Childcare on non-domestic premisesHackneyNo of Inspections</t>
  </si>
  <si>
    <t>01 September 2019 to 03 January 2024Childcare on non-domestic premisesHackneyTraining, support and skills</t>
  </si>
  <si>
    <t>01 September 2019 to 03 January 2024Childcare on non-domestic premisesHaltonEducation programmes</t>
  </si>
  <si>
    <t>01 September 2019 to 03 January 2024Childcare on non-domestic premisesHaltonInspection has actions</t>
  </si>
  <si>
    <t>01 September 2019 to 03 January 2024Childcare on non-domestic premisesHaltonInspection has recommendations</t>
  </si>
  <si>
    <t>01 September 2019 to 03 January 2024Childcare on non-domestic premisesHaltonMedicine</t>
  </si>
  <si>
    <t>01 September 2019 to 03 January 2024Childcare on non-domestic premisesHaltonNo of Inspections</t>
  </si>
  <si>
    <t>01 September 2019 to 03 January 2024Childcare on non-domestic premisesHammersmith and FulhamInspection has recommendations</t>
  </si>
  <si>
    <t>01 September 2019 to 03 January 2024Childcare on non-domestic premisesHammersmith and FulhamNo of Inspections</t>
  </si>
  <si>
    <t>01 September 2019 to 03 January 2024Childcare on non-domestic premisesHampshireChanges that must be notified to Ofsted</t>
  </si>
  <si>
    <t>01 September 2019 to 03 January 2024Childcare on non-domestic premisesHampshireEducation programmes</t>
  </si>
  <si>
    <t>01 September 2019 to 03 January 2024Childcare on non-domestic premisesHampshireEqual opportunities</t>
  </si>
  <si>
    <t>01 September 2019 to 03 January 2024Childcare on non-domestic premisesHampshireFood and drink</t>
  </si>
  <si>
    <t>01 September 2019 to 03 January 2024Childcare on non-domestic premisesHampshireGeneral information and records matters</t>
  </si>
  <si>
    <t>01 September 2019 to 03 January 2024Childcare on non-domestic premisesHampshireGeneral suitability people matters</t>
  </si>
  <si>
    <t>01 September 2019 to 03 January 2024Childcare on non-domestic premisesHampshireInformation about the child</t>
  </si>
  <si>
    <t>01 September 2019 to 03 January 2024Childcare on non-domestic premisesHampshireInformation about the provider</t>
  </si>
  <si>
    <t>01 September 2019 to 03 January 2024Childcare on non-domestic premisesHampshireInformation for parents and carers</t>
  </si>
  <si>
    <t>01 September 2019 to 03 January 2024Childcare on non-domestic premisesHampshireInspection has actions</t>
  </si>
  <si>
    <t>01 September 2019 to 03 January 2024Childcare on non-domestic premisesHampshireInspection has recommendations</t>
  </si>
  <si>
    <t>01 September 2019 to 03 January 2024Childcare on non-domestic premisesHampshireManaging behaviour</t>
  </si>
  <si>
    <t>01 September 2019 to 03 January 2024Childcare on non-domestic premisesHampshireMedicine</t>
  </si>
  <si>
    <t>01 September 2019 to 03 January 2024Childcare on non-domestic premisesHampshireNo of Inspections</t>
  </si>
  <si>
    <t>01 September 2019 to 03 January 2024Childcare on non-domestic premisesHampshirePlanning</t>
  </si>
  <si>
    <t>01 September 2019 to 03 January 2024Childcare on non-domestic premisesHampshireQualifications</t>
  </si>
  <si>
    <t>01 September 2019 to 03 January 2024Childcare on non-domestic premisesHampshireRatios</t>
  </si>
  <si>
    <t>01 September 2019 to 03 January 2024Childcare on non-domestic premisesHampshireRisk assessment</t>
  </si>
  <si>
    <t>01 September 2019 to 03 January 2024Childcare on non-domestic premisesHampshireSafeguarding practice</t>
  </si>
  <si>
    <t>01 September 2019 to 03 January 2024Childcare on non-domestic premisesHampshireTraining, support and skills</t>
  </si>
  <si>
    <t>01 September 2019 to 03 January 2024Childcare on non-domestic premisesHaringeyAssessment</t>
  </si>
  <si>
    <t>01 September 2019 to 03 January 2024Childcare on non-domestic premisesHaringeyEducation programmes</t>
  </si>
  <si>
    <t>01 September 2019 to 03 January 2024Childcare on non-domestic premisesHaringeyEqual opportunities</t>
  </si>
  <si>
    <t>01 September 2019 to 03 January 2024Childcare on non-domestic premisesHaringeyInspection has actions</t>
  </si>
  <si>
    <t>01 September 2019 to 03 January 2024Childcare on non-domestic premisesHaringeyInspection has recommendations</t>
  </si>
  <si>
    <t>01 September 2019 to 03 January 2024Childcare on non-domestic premisesHaringeyNo of Inspections</t>
  </si>
  <si>
    <t>01 September 2019 to 03 January 2024Childcare on non-domestic premisesHaringeyRatios</t>
  </si>
  <si>
    <t>01 September 2019 to 03 January 2024Childcare on non-domestic premisesHaringeySafeguarding practice</t>
  </si>
  <si>
    <t>01 September 2019 to 03 January 2024Childcare on non-domestic premisesHaringeySafety</t>
  </si>
  <si>
    <t>01 September 2019 to 03 January 2024Childcare on non-domestic premisesHaringeyTraining, support and skills</t>
  </si>
  <si>
    <t>01 September 2019 to 03 January 2024Childcare on non-domestic premisesHarrowAssessment</t>
  </si>
  <si>
    <t>01 September 2019 to 03 January 2024Childcare on non-domestic premisesHarrowEducation programmes</t>
  </si>
  <si>
    <t>01 September 2019 to 03 January 2024Childcare on non-domestic premisesHarrowEqual opportunities</t>
  </si>
  <si>
    <t>01 September 2019 to 03 January 2024Childcare on non-domestic premisesHarrowInspection has actions</t>
  </si>
  <si>
    <t>01 September 2019 to 03 January 2024Childcare on non-domestic premisesHarrowInspection has recommendations</t>
  </si>
  <si>
    <t>01 September 2019 to 03 January 2024Childcare on non-domestic premisesHarrowKey persons</t>
  </si>
  <si>
    <t>01 September 2019 to 03 January 2024Childcare on non-domestic premisesHarrowManaging behaviour</t>
  </si>
  <si>
    <t>01 September 2019 to 03 January 2024Childcare on non-domestic premisesHarrowNo of Inspections</t>
  </si>
  <si>
    <t>01 September 2019 to 03 January 2024Childcare on non-domestic premisesHarrowRisk assessment</t>
  </si>
  <si>
    <t>01 September 2019 to 03 January 2024Childcare on non-domestic premisesHarrowSafeguarding practice</t>
  </si>
  <si>
    <t>01 September 2019 to 03 January 2024Childcare on non-domestic premisesHarrowStaff deployment</t>
  </si>
  <si>
    <t>01 September 2019 to 03 January 2024Childcare on non-domestic premisesHarrowTraining, support and skills</t>
  </si>
  <si>
    <t>01 September 2019 to 03 January 2024Childcare on non-domestic premisesHartlepoolInspection has recommendations</t>
  </si>
  <si>
    <t>01 September 2019 to 03 January 2024Childcare on non-domestic premisesHartlepoolNo of Inspections</t>
  </si>
  <si>
    <t>01 September 2019 to 03 January 2024Childcare on non-domestic premisesHaveringChanges that must be notified to Ofsted</t>
  </si>
  <si>
    <t>01 September 2019 to 03 January 2024Childcare on non-domestic premisesHaveringChild supervision</t>
  </si>
  <si>
    <t>01 September 2019 to 03 January 2024Childcare on non-domestic premisesHaveringEducation programmes</t>
  </si>
  <si>
    <t>01 September 2019 to 03 January 2024Childcare on non-domestic premisesHaveringInspection has actions</t>
  </si>
  <si>
    <t>01 September 2019 to 03 January 2024Childcare on non-domestic premisesHaveringInspection has recommendations</t>
  </si>
  <si>
    <t>01 September 2019 to 03 January 2024Childcare on non-domestic premisesHaveringKey persons</t>
  </si>
  <si>
    <t>01 September 2019 to 03 January 2024Childcare on non-domestic premisesHaveringManaging behaviour</t>
  </si>
  <si>
    <t>01 September 2019 to 03 January 2024Childcare on non-domestic premisesHaveringNo of Inspections</t>
  </si>
  <si>
    <t>01 September 2019 to 03 January 2024Childcare on non-domestic premisesHaveringPlanning</t>
  </si>
  <si>
    <t>01 September 2019 to 03 January 2024Childcare on non-domestic premisesHaveringRisk assessment</t>
  </si>
  <si>
    <t>01 September 2019 to 03 January 2024Childcare on non-domestic premisesHaveringSafeguarding practice</t>
  </si>
  <si>
    <t>01 September 2019 to 03 January 2024Childcare on non-domestic premisesHaveringStaff deployment</t>
  </si>
  <si>
    <t>01 September 2019 to 03 January 2024Childcare on non-domestic premisesHaveringTraining, support and skills</t>
  </si>
  <si>
    <t>01 September 2019 to 03 January 2024Childcare on non-domestic premisesHerefordshireInspection has actions</t>
  </si>
  <si>
    <t>01 September 2019 to 03 January 2024Childcare on non-domestic premisesHerefordshireInspection has recommendations</t>
  </si>
  <si>
    <t>01 September 2019 to 03 January 2024Childcare on non-domestic premisesHerefordshireNo of Inspections</t>
  </si>
  <si>
    <t>01 September 2019 to 03 January 2024Childcare on non-domestic premisesHerefordshirePremises</t>
  </si>
  <si>
    <t>01 September 2019 to 03 January 2024Childcare on non-domestic premisesHertfordshireAssessment</t>
  </si>
  <si>
    <t>01 September 2019 to 03 January 2024Childcare on non-domestic premisesHertfordshireChild supervision</t>
  </si>
  <si>
    <t>01 September 2019 to 03 January 2024Childcare on non-domestic premisesHertfordshireEducation programmes</t>
  </si>
  <si>
    <t>01 September 2019 to 03 January 2024Childcare on non-domestic premisesHertfordshireInspection has actions</t>
  </si>
  <si>
    <t>01 September 2019 to 03 January 2024Childcare on non-domestic premisesHertfordshireInspection has recommendations</t>
  </si>
  <si>
    <t>01 September 2019 to 03 January 2024Childcare on non-domestic premisesHertfordshireKey persons</t>
  </si>
  <si>
    <t>01 September 2019 to 03 January 2024Childcare on non-domestic premisesHertfordshireNo of Inspections</t>
  </si>
  <si>
    <t>01 September 2019 to 03 January 2024Childcare on non-domestic premisesHertfordshirePlanning</t>
  </si>
  <si>
    <t>01 September 2019 to 03 January 2024Childcare on non-domestic premisesHertfordshireQualifications</t>
  </si>
  <si>
    <t>01 September 2019 to 03 January 2024Childcare on non-domestic premisesHertfordshireRisk assessment</t>
  </si>
  <si>
    <t>01 September 2019 to 03 January 2024Childcare on non-domestic premisesHertfordshireTraining, support and skills</t>
  </si>
  <si>
    <t>01 September 2019 to 03 January 2024Childcare on non-domestic premisesHillingdonInspection has actions</t>
  </si>
  <si>
    <t>01 September 2019 to 03 January 2024Childcare on non-domestic premisesHillingdonInspection has recommendations</t>
  </si>
  <si>
    <t>01 September 2019 to 03 January 2024Childcare on non-domestic premisesHillingdonNo of Inspections</t>
  </si>
  <si>
    <t>01 September 2019 to 03 January 2024Childcare on non-domestic premisesHillingdonPremises</t>
  </si>
  <si>
    <t>01 September 2019 to 03 January 2024Childcare on non-domestic premisesHounslowAccident or injury</t>
  </si>
  <si>
    <t>01 September 2019 to 03 January 2024Childcare on non-domestic premisesHounslowInspection has actions</t>
  </si>
  <si>
    <t>01 September 2019 to 03 January 2024Childcare on non-domestic premisesHounslowInspection has recommendations</t>
  </si>
  <si>
    <t>01 September 2019 to 03 January 2024Childcare on non-domestic premisesHounslowKey persons</t>
  </si>
  <si>
    <t>01 September 2019 to 03 January 2024Childcare on non-domestic premisesHounslowNo of Inspections</t>
  </si>
  <si>
    <t>01 September 2019 to 03 January 2024Childcare on non-domestic premisesHounslowTraining, support and skills</t>
  </si>
  <si>
    <t>01 September 2019 to 03 January 2024Childcare on non-domestic premisesIsle of WightInspection has recommendations</t>
  </si>
  <si>
    <t>01 September 2019 to 03 January 2024Childcare on non-domestic premisesIsle of WightNo of Inspections</t>
  </si>
  <si>
    <t>01 September 2019 to 03 January 2024Childcare on non-domestic premisesIsles of ScillyNo of Inspections</t>
  </si>
  <si>
    <t>01 September 2019 to 03 January 2024Childcare on non-domestic premisesIslingtonChild supervision</t>
  </si>
  <si>
    <t>01 September 2019 to 03 January 2024Childcare on non-domestic premisesIslingtonEducation programmes</t>
  </si>
  <si>
    <t>01 September 2019 to 03 January 2024Childcare on non-domestic premisesIslingtonInformation about the child</t>
  </si>
  <si>
    <t>01 September 2019 to 03 January 2024Childcare on non-domestic premisesIslingtonInspection has actions</t>
  </si>
  <si>
    <t>01 September 2019 to 03 January 2024Childcare on non-domestic premisesIslingtonInspection has recommendations</t>
  </si>
  <si>
    <t>01 September 2019 to 03 January 2024Childcare on non-domestic premisesIslingtonKey persons</t>
  </si>
  <si>
    <t>01 September 2019 to 03 January 2024Childcare on non-domestic premisesIslingtonMatters affecting the welfare of children</t>
  </si>
  <si>
    <t>01 September 2019 to 03 January 2024Childcare on non-domestic premisesIslingtonNo of Inspections</t>
  </si>
  <si>
    <t>01 September 2019 to 03 January 2024Childcare on non-domestic premisesIslingtonTraining, support and skills</t>
  </si>
  <si>
    <t>01 September 2019 to 03 January 2024Childcare on non-domestic premisesKensington and ChelseaInspection has recommendations</t>
  </si>
  <si>
    <t>01 September 2019 to 03 January 2024Childcare on non-domestic premisesKensington and ChelseaNo of Inspections</t>
  </si>
  <si>
    <t>01 September 2019 to 03 January 2024Childcare on non-domestic premisesKentEducation programmes</t>
  </si>
  <si>
    <t>01 September 2019 to 03 January 2024Childcare on non-domestic premisesKentEqual opportunities</t>
  </si>
  <si>
    <t>01 September 2019 to 03 January 2024Childcare on non-domestic premisesKentInspection has actions</t>
  </si>
  <si>
    <t>01 September 2019 to 03 January 2024Childcare on non-domestic premisesKentInspection has recommendations</t>
  </si>
  <si>
    <t>01 September 2019 to 03 January 2024Childcare on non-domestic premisesKentKey persons</t>
  </si>
  <si>
    <t>01 September 2019 to 03 January 2024Childcare on non-domestic premisesKentManaging behaviour</t>
  </si>
  <si>
    <t>01 September 2019 to 03 January 2024Childcare on non-domestic premisesKentNo of Inspections</t>
  </si>
  <si>
    <t>01 September 2019 to 03 January 2024Childcare on non-domestic premisesKentPlanning</t>
  </si>
  <si>
    <t>01 September 2019 to 03 January 2024Childcare on non-domestic premisesKentQualifications</t>
  </si>
  <si>
    <t>01 September 2019 to 03 January 2024Childcare on non-domestic premisesKingston upon HullInspection has recommendations</t>
  </si>
  <si>
    <t>01 September 2019 to 03 January 2024Childcare on non-domestic premisesKingston upon HullNo of Inspections</t>
  </si>
  <si>
    <t>01 September 2019 to 03 January 2024Childcare on non-domestic premisesKingston upon ThamesInspection has actions</t>
  </si>
  <si>
    <t>01 September 2019 to 03 January 2024Childcare on non-domestic premisesKingston upon ThamesInspection has recommendations</t>
  </si>
  <si>
    <t>01 September 2019 to 03 January 2024Childcare on non-domestic premisesKingston upon ThamesNo of Inspections</t>
  </si>
  <si>
    <t>01 September 2019 to 03 January 2024Childcare on non-domestic premisesKingston upon ThamesTraining, support and skills</t>
  </si>
  <si>
    <t>01 September 2019 to 03 January 2024Childcare on non-domestic premisesKirkleesEducation programmes</t>
  </si>
  <si>
    <t>01 September 2019 to 03 January 2024Childcare on non-domestic premisesKirkleesInformation for parents and carers</t>
  </si>
  <si>
    <t>01 September 2019 to 03 January 2024Childcare on non-domestic premisesKirkleesInspection has actions</t>
  </si>
  <si>
    <t>01 September 2019 to 03 January 2024Childcare on non-domestic premisesKirkleesInspection has recommendations</t>
  </si>
  <si>
    <t>01 September 2019 to 03 January 2024Childcare on non-domestic premisesKirkleesMedicine</t>
  </si>
  <si>
    <t>01 September 2019 to 03 January 2024Childcare on non-domestic premisesKirkleesNo of Inspections</t>
  </si>
  <si>
    <t>01 September 2019 to 03 January 2024Childcare on non-domestic premisesKirkleesRisk assessment</t>
  </si>
  <si>
    <t>01 September 2019 to 03 January 2024Childcare on non-domestic premisesKirkleesStaff deployment</t>
  </si>
  <si>
    <t>01 September 2019 to 03 January 2024Childcare on non-domestic premisesKirkleesTraining, support and skills</t>
  </si>
  <si>
    <t>01 September 2019 to 03 January 2024Childcare on non-domestic premisesKnowsleyInspection has recommendations</t>
  </si>
  <si>
    <t>01 September 2019 to 03 January 2024Childcare on non-domestic premisesKnowsleyNo of Inspections</t>
  </si>
  <si>
    <t>01 September 2019 to 03 January 2024Childcare on non-domestic premisesLambethArrangements for safeguarding children</t>
  </si>
  <si>
    <t>01 September 2019 to 03 January 2024Childcare on non-domestic premisesLambethChanges to premises and provision</t>
  </si>
  <si>
    <t>01 September 2019 to 03 January 2024Childcare on non-domestic premisesLambethEducation programmes</t>
  </si>
  <si>
    <t>01 September 2019 to 03 January 2024Childcare on non-domestic premisesLambethEqual opportunities</t>
  </si>
  <si>
    <t>01 September 2019 to 03 January 2024Childcare on non-domestic premisesLambethHow the childcare provision is organised</t>
  </si>
  <si>
    <t>01 September 2019 to 03 January 2024Childcare on non-domestic premisesLambethInformation for parents and carers</t>
  </si>
  <si>
    <t>01 September 2019 to 03 January 2024Childcare on non-domestic premisesLambethInspection has actions</t>
  </si>
  <si>
    <t>01 September 2019 to 03 January 2024Childcare on non-domestic premisesLambethInspection has recommendations</t>
  </si>
  <si>
    <t>01 September 2019 to 03 January 2024Childcare on non-domestic premisesLambethManaging behaviour</t>
  </si>
  <si>
    <t>01 September 2019 to 03 January 2024Childcare on non-domestic premisesLambethNo of Inspections</t>
  </si>
  <si>
    <t>01 September 2019 to 03 January 2024Childcare on non-domestic premisesLambethRisk assessment</t>
  </si>
  <si>
    <t>01 September 2019 to 03 January 2024Childcare on non-domestic premisesLambethSafeguarding practice</t>
  </si>
  <si>
    <t>01 September 2019 to 03 January 2024Childcare on non-domestic premisesLambethTraining, support and skills</t>
  </si>
  <si>
    <t>01 September 2019 to 03 January 2024Childcare on non-domestic premisesLancashireAssessment</t>
  </si>
  <si>
    <t>01 September 2019 to 03 January 2024Childcare on non-domestic premisesLancashireChanges that must be notified to Ofsted</t>
  </si>
  <si>
    <t>01 September 2019 to 03 January 2024Childcare on non-domestic premisesLancashireChild supervision</t>
  </si>
  <si>
    <t>01 September 2019 to 03 January 2024Childcare on non-domestic premisesLancashireComplaints</t>
  </si>
  <si>
    <t>01 September 2019 to 03 January 2024Childcare on non-domestic premisesLancashireEducation programmes</t>
  </si>
  <si>
    <t>01 September 2019 to 03 January 2024Childcare on non-domestic premisesLancashireEqual opportunities</t>
  </si>
  <si>
    <t>01 September 2019 to 03 January 2024Childcare on non-domestic premisesLancashireGeneral suitability people matters</t>
  </si>
  <si>
    <t>01 September 2019 to 03 January 2024Childcare on non-domestic premisesLancashireInspection has actions</t>
  </si>
  <si>
    <t>01 September 2019 to 03 January 2024Childcare on non-domestic premisesLancashireInspection has recommendations</t>
  </si>
  <si>
    <t>01 September 2019 to 03 January 2024Childcare on non-domestic premisesLancashireInsurance</t>
  </si>
  <si>
    <t>01 September 2019 to 03 January 2024Childcare on non-domestic premisesLancashireKey persons</t>
  </si>
  <si>
    <t>01 September 2019 to 03 January 2024Childcare on non-domestic premisesLancashireNo of Inspections</t>
  </si>
  <si>
    <t>01 September 2019 to 03 January 2024Childcare on non-domestic premisesLancashirePlanning</t>
  </si>
  <si>
    <t>01 September 2019 to 03 January 2024Childcare on non-domestic premisesLancashireRatios</t>
  </si>
  <si>
    <t>01 September 2019 to 03 January 2024Childcare on non-domestic premisesLancashireRisk assessment</t>
  </si>
  <si>
    <t>01 September 2019 to 03 January 2024Childcare on non-domestic premisesLancashireSafeguarding practice</t>
  </si>
  <si>
    <t>01 September 2019 to 03 January 2024Childcare on non-domestic premisesLancashireSafety</t>
  </si>
  <si>
    <t>01 September 2019 to 03 January 2024Childcare on non-domestic premisesLancashireStaff deployment</t>
  </si>
  <si>
    <t>01 September 2019 to 03 January 2024Childcare on non-domestic premisesLancashireTraining, support and skills</t>
  </si>
  <si>
    <t>01 September 2019 to 03 January 2024Childcare on non-domestic premisesLeedsChanges that must be notified to Ofsted</t>
  </si>
  <si>
    <t>01 September 2019 to 03 January 2024Childcare on non-domestic premisesLeedsEducation programmes</t>
  </si>
  <si>
    <t>01 September 2019 to 03 January 2024Childcare on non-domestic premisesLeedsEqual opportunities</t>
  </si>
  <si>
    <t>01 September 2019 to 03 January 2024Childcare on non-domestic premisesLeedsInspection has actions</t>
  </si>
  <si>
    <t>01 September 2019 to 03 January 2024Childcare on non-domestic premisesLeedsInspection has recommendations</t>
  </si>
  <si>
    <t>01 September 2019 to 03 January 2024Childcare on non-domestic premisesLeedsManaging behaviour</t>
  </si>
  <si>
    <t>01 September 2019 to 03 January 2024Childcare on non-domestic premisesLeedsNo of Inspections</t>
  </si>
  <si>
    <t>01 September 2019 to 03 January 2024Childcare on non-domestic premisesLeedsPlanning</t>
  </si>
  <si>
    <t>01 September 2019 to 03 January 2024Childcare on non-domestic premisesLeedsRisk assessment</t>
  </si>
  <si>
    <t>01 September 2019 to 03 January 2024Childcare on non-domestic premisesLeedsStaff deployment</t>
  </si>
  <si>
    <t>01 September 2019 to 03 January 2024Childcare on non-domestic premisesLeedsTraining, support and skills</t>
  </si>
  <si>
    <t>01 September 2019 to 03 January 2024Childcare on non-domestic premisesLeicesterEducation programmes</t>
  </si>
  <si>
    <t>01 September 2019 to 03 January 2024Childcare on non-domestic premisesLeicesterEqual opportunities</t>
  </si>
  <si>
    <t>01 September 2019 to 03 January 2024Childcare on non-domestic premisesLeicesterInspection has actions</t>
  </si>
  <si>
    <t>01 September 2019 to 03 January 2024Childcare on non-domestic premisesLeicesterInspection has recommendations</t>
  </si>
  <si>
    <t>01 September 2019 to 03 January 2024Childcare on non-domestic premisesLeicesterManaging behaviour</t>
  </si>
  <si>
    <t>01 September 2019 to 03 January 2024Childcare on non-domestic premisesLeicesterNo of Inspections</t>
  </si>
  <si>
    <t>01 September 2019 to 03 January 2024Childcare on non-domestic premisesLeicesterPlanning</t>
  </si>
  <si>
    <t>01 September 2019 to 03 January 2024Childcare on non-domestic premisesLeicestershireAssessment</t>
  </si>
  <si>
    <t>01 September 2019 to 03 January 2024Childcare on non-domestic premisesLeicestershireEducation programmes</t>
  </si>
  <si>
    <t>01 September 2019 to 03 January 2024Childcare on non-domestic premisesLeicestershireInformation for parents and carers</t>
  </si>
  <si>
    <t>01 September 2019 to 03 January 2024Childcare on non-domestic premisesLeicestershireInspection has actions</t>
  </si>
  <si>
    <t>01 September 2019 to 03 January 2024Childcare on non-domestic premisesLeicestershireInspection has recommendations</t>
  </si>
  <si>
    <t>01 September 2019 to 03 January 2024Childcare on non-domestic premisesLeicestershireManaging behaviour</t>
  </si>
  <si>
    <t>01 September 2019 to 03 January 2024Childcare on non-domestic premisesLeicestershireMedicine</t>
  </si>
  <si>
    <t>01 September 2019 to 03 January 2024Childcare on non-domestic premisesLeicestershireNo of Inspections</t>
  </si>
  <si>
    <t>01 September 2019 to 03 January 2024Childcare on non-domestic premisesLeicestershirePlanning</t>
  </si>
  <si>
    <t>01 September 2019 to 03 January 2024Childcare on non-domestic premisesLeicestershirePremises</t>
  </si>
  <si>
    <t>01 September 2019 to 03 January 2024Childcare on non-domestic premisesLeicestershireRatios</t>
  </si>
  <si>
    <t>01 September 2019 to 03 January 2024Childcare on non-domestic premisesLeicestershireSafety</t>
  </si>
  <si>
    <t>01 September 2019 to 03 January 2024Childcare on non-domestic premisesLeicestershireTraining, support and skills</t>
  </si>
  <si>
    <t>01 September 2019 to 03 January 2024Childcare on non-domestic premisesLewishamAssessment</t>
  </si>
  <si>
    <t>01 September 2019 to 03 January 2024Childcare on non-domestic premisesLewishamEducation programmes</t>
  </si>
  <si>
    <t>01 September 2019 to 03 January 2024Childcare on non-domestic premisesLewishamGeneral information and records matters</t>
  </si>
  <si>
    <t>01 September 2019 to 03 January 2024Childcare on non-domestic premisesLewishamInspection has actions</t>
  </si>
  <si>
    <t>01 September 2019 to 03 January 2024Childcare on non-domestic premisesLewishamInspection has recommendations</t>
  </si>
  <si>
    <t>01 September 2019 to 03 January 2024Childcare on non-domestic premisesLewishamKey persons</t>
  </si>
  <si>
    <t>01 September 2019 to 03 January 2024Childcare on non-domestic premisesLewishamNo of Inspections</t>
  </si>
  <si>
    <t>01 September 2019 to 03 January 2024Childcare on non-domestic premisesLewishamRatios</t>
  </si>
  <si>
    <t>01 September 2019 to 03 January 2024Childcare on non-domestic premisesLewishamRisk assessment</t>
  </si>
  <si>
    <t>01 September 2019 to 03 January 2024Childcare on non-domestic premisesLewishamSafeguarding policy</t>
  </si>
  <si>
    <t>01 September 2019 to 03 January 2024Childcare on non-domestic premisesLewishamTraining, support and skills</t>
  </si>
  <si>
    <t>01 September 2019 to 03 January 2024Childcare on non-domestic premisesLincolnshireChild supervision</t>
  </si>
  <si>
    <t>01 September 2019 to 03 January 2024Childcare on non-domestic premisesLincolnshireInspection has actions</t>
  </si>
  <si>
    <t>01 September 2019 to 03 January 2024Childcare on non-domestic premisesLincolnshireInspection has recommendations</t>
  </si>
  <si>
    <t>01 September 2019 to 03 January 2024Childcare on non-domestic premisesLincolnshireNo of Inspections</t>
  </si>
  <si>
    <t>01 September 2019 to 03 January 2024Childcare on non-domestic premisesLincolnshireTraining, support and skills</t>
  </si>
  <si>
    <t>01 September 2019 to 03 January 2024Childcare on non-domestic premisesLiverpoolAssessment</t>
  </si>
  <si>
    <t>01 September 2019 to 03 January 2024Childcare on non-domestic premisesLiverpoolEducation programmes</t>
  </si>
  <si>
    <t>01 September 2019 to 03 January 2024Childcare on non-domestic premisesLiverpoolGeneral suitability people matters</t>
  </si>
  <si>
    <t>01 September 2019 to 03 January 2024Childcare on non-domestic premisesLiverpoolInspection has actions</t>
  </si>
  <si>
    <t>01 September 2019 to 03 January 2024Childcare on non-domestic premisesLiverpoolInspection has recommendations</t>
  </si>
  <si>
    <t>01 September 2019 to 03 January 2024Childcare on non-domestic premisesLiverpoolMedicine</t>
  </si>
  <si>
    <t>01 September 2019 to 03 January 2024Childcare on non-domestic premisesLiverpoolNo of Inspections</t>
  </si>
  <si>
    <t>01 September 2019 to 03 January 2024Childcare on non-domestic premisesLiverpoolPlanning</t>
  </si>
  <si>
    <t>01 September 2019 to 03 January 2024Childcare on non-domestic premisesLiverpoolRatios</t>
  </si>
  <si>
    <t>01 September 2019 to 03 January 2024Childcare on non-domestic premisesLiverpoolStaff deployment</t>
  </si>
  <si>
    <t>01 September 2019 to 03 January 2024Childcare on non-domestic premisesLiverpoolTraining, support and skills</t>
  </si>
  <si>
    <t>01 September 2019 to 03 January 2024Childcare on non-domestic premisesLutonEducation programmes</t>
  </si>
  <si>
    <t>01 September 2019 to 03 January 2024Childcare on non-domestic premisesLutonInspection has actions</t>
  </si>
  <si>
    <t>01 September 2019 to 03 January 2024Childcare on non-domestic premisesLutonInspection has recommendations</t>
  </si>
  <si>
    <t>01 September 2019 to 03 January 2024Childcare on non-domestic premisesLutonNo of Inspections</t>
  </si>
  <si>
    <t>01 September 2019 to 03 January 2024Childcare on non-domestic premisesLutonPlanning</t>
  </si>
  <si>
    <t>01 September 2019 to 03 January 2024Childcare on non-domestic premisesManchesterAssessment</t>
  </si>
  <si>
    <t>01 September 2019 to 03 January 2024Childcare on non-domestic premisesManchesterEducation programmes</t>
  </si>
  <si>
    <t>01 September 2019 to 03 January 2024Childcare on non-domestic premisesManchesterInspection has actions</t>
  </si>
  <si>
    <t>01 September 2019 to 03 January 2024Childcare on non-domestic premisesManchesterInspection has recommendations</t>
  </si>
  <si>
    <t>01 September 2019 to 03 January 2024Childcare on non-domestic premisesManchesterKey persons</t>
  </si>
  <si>
    <t>01 September 2019 to 03 January 2024Childcare on non-domestic premisesManchesterNo of Inspections</t>
  </si>
  <si>
    <t>01 September 2019 to 03 January 2024Childcare on non-domestic premisesManchesterPlanning</t>
  </si>
  <si>
    <t>01 September 2019 to 03 January 2024Childcare on non-domestic premisesManchesterRatios</t>
  </si>
  <si>
    <t>01 September 2019 to 03 January 2024Childcare on non-domestic premisesManchesterStaff deployment</t>
  </si>
  <si>
    <t>01 September 2019 to 03 January 2024Childcare on non-domestic premisesMedwayEducation programmes</t>
  </si>
  <si>
    <t>01 September 2019 to 03 January 2024Childcare on non-domestic premisesMedwayInspection has actions</t>
  </si>
  <si>
    <t>01 September 2019 to 03 January 2024Childcare on non-domestic premisesMedwayInspection has recommendations</t>
  </si>
  <si>
    <t>01 September 2019 to 03 January 2024Childcare on non-domestic premisesMedwayKey persons</t>
  </si>
  <si>
    <t>01 September 2019 to 03 January 2024Childcare on non-domestic premisesMedwayNo of Inspections</t>
  </si>
  <si>
    <t>01 September 2019 to 03 January 2024Childcare on non-domestic premisesMedwayStaff deployment</t>
  </si>
  <si>
    <t>01 September 2019 to 03 January 2024Childcare on non-domestic premisesMertonInspection has actions</t>
  </si>
  <si>
    <t>01 September 2019 to 03 January 2024Childcare on non-domestic premisesMertonInspection has recommendations</t>
  </si>
  <si>
    <t>01 September 2019 to 03 January 2024Childcare on non-domestic premisesMertonKey persons</t>
  </si>
  <si>
    <t>01 September 2019 to 03 January 2024Childcare on non-domestic premisesMertonManaging behaviour</t>
  </si>
  <si>
    <t>01 September 2019 to 03 January 2024Childcare on non-domestic premisesMertonNo of Inspections</t>
  </si>
  <si>
    <t>01 September 2019 to 03 January 2024Childcare on non-domestic premisesMertonPlanning</t>
  </si>
  <si>
    <t>01 September 2019 to 03 January 2024Childcare on non-domestic premisesMertonPremises</t>
  </si>
  <si>
    <t>01 September 2019 to 03 January 2024Childcare on non-domestic premisesMertonQualifications and training</t>
  </si>
  <si>
    <t>01 September 2019 to 03 January 2024Childcare on non-domestic premisesMertonWelfare of the children being cared for</t>
  </si>
  <si>
    <t>01 September 2019 to 03 January 2024Childcare on non-domestic premisesMiddlesbroughInspection has recommendations</t>
  </si>
  <si>
    <t>01 September 2019 to 03 January 2024Childcare on non-domestic premisesMiddlesbroughNo of Inspections</t>
  </si>
  <si>
    <t>01 September 2019 to 03 January 2024Childcare on non-domestic premisesMilton KeynesInspection has recommendations</t>
  </si>
  <si>
    <t>01 September 2019 to 03 January 2024Childcare on non-domestic premisesMilton KeynesNo of Inspections</t>
  </si>
  <si>
    <t>01 September 2019 to 03 January 2024Childcare on non-domestic premisesNewcastle upon TyneInspection has recommendations</t>
  </si>
  <si>
    <t>01 September 2019 to 03 January 2024Childcare on non-domestic premisesNewcastle upon TyneNo of Inspections</t>
  </si>
  <si>
    <t>01 September 2019 to 03 January 2024Childcare on non-domestic premisesNewhamEducation programmes</t>
  </si>
  <si>
    <t>01 September 2019 to 03 January 2024Childcare on non-domestic premisesNewhamEqual opportunities</t>
  </si>
  <si>
    <t>01 September 2019 to 03 January 2024Childcare on non-domestic premisesNewhamInspection has actions</t>
  </si>
  <si>
    <t>01 September 2019 to 03 January 2024Childcare on non-domestic premisesNewhamInspection has recommendations</t>
  </si>
  <si>
    <t>01 September 2019 to 03 January 2024Childcare on non-domestic premisesNewhamKey persons</t>
  </si>
  <si>
    <t>01 September 2019 to 03 January 2024Childcare on non-domestic premisesNewhamManaging behaviour</t>
  </si>
  <si>
    <t>01 September 2019 to 03 January 2024Childcare on non-domestic premisesNewhamNo of Inspections</t>
  </si>
  <si>
    <t>01 September 2019 to 03 January 2024Childcare on non-domestic premisesNewhamPlanning</t>
  </si>
  <si>
    <t>01 September 2019 to 03 January 2024Childcare on non-domestic premisesNewhamTraining, support and skills</t>
  </si>
  <si>
    <t>01 September 2019 to 03 January 2024Childcare on non-domestic premisesNorfolkChanges that must be notified to Ofsted</t>
  </si>
  <si>
    <t>01 September 2019 to 03 January 2024Childcare on non-domestic premisesNorfolkEducation programmes</t>
  </si>
  <si>
    <t>01 September 2019 to 03 January 2024Childcare on non-domestic premisesNorfolkInspection has actions</t>
  </si>
  <si>
    <t>01 September 2019 to 03 January 2024Childcare on non-domestic premisesNorfolkInspection has recommendations</t>
  </si>
  <si>
    <t>01 September 2019 to 03 January 2024Childcare on non-domestic premisesNorfolkKey persons</t>
  </si>
  <si>
    <t>01 September 2019 to 03 January 2024Childcare on non-domestic premisesNorfolkManaging behaviour</t>
  </si>
  <si>
    <t>01 September 2019 to 03 January 2024Childcare on non-domestic premisesNorfolkNo of Inspections</t>
  </si>
  <si>
    <t>01 September 2019 to 03 January 2024Childcare on non-domestic premisesNorfolkStaff deployment</t>
  </si>
  <si>
    <t>01 September 2019 to 03 January 2024Childcare on non-domestic premisesNorfolkTraining, support and skills</t>
  </si>
  <si>
    <t>01 September 2019 to 03 January 2024Childcare on non-domestic premisesNorth East LincolnshireEqual opportunities</t>
  </si>
  <si>
    <t>01 September 2019 to 03 January 2024Childcare on non-domestic premisesNorth East LincolnshireInspection has actions</t>
  </si>
  <si>
    <t>01 September 2019 to 03 January 2024Childcare on non-domestic premisesNorth East LincolnshireInspection has recommendations</t>
  </si>
  <si>
    <t>01 September 2019 to 03 January 2024Childcare on non-domestic premisesNorth East LincolnshireNo of Inspections</t>
  </si>
  <si>
    <t>01 September 2019 to 03 January 2024Childcare on non-domestic premisesNorth LincolnshireInspection has recommendations</t>
  </si>
  <si>
    <t>01 September 2019 to 03 January 2024Childcare on non-domestic premisesNorth LincolnshireNo of Inspections</t>
  </si>
  <si>
    <t>01 September 2019 to 03 January 2024Childcare on non-domestic premisesNorth NorthamptonshireInspection has actions</t>
  </si>
  <si>
    <t>01 September 2019 to 03 January 2024Childcare on non-domestic premisesNorth NorthamptonshireInspection has recommendations</t>
  </si>
  <si>
    <t>01 September 2019 to 03 January 2024Childcare on non-domestic premisesNorth NorthamptonshireNo of Inspections</t>
  </si>
  <si>
    <t>01 September 2019 to 03 January 2024Childcare on non-domestic premisesNorth NorthamptonshireRisk assessment</t>
  </si>
  <si>
    <t>01 September 2019 to 03 January 2024Childcare on non-domestic premisesNorth NorthamptonshireSafeguarding practice</t>
  </si>
  <si>
    <t>01 September 2019 to 03 January 2024Childcare on non-domestic premisesNorth NorthamptonshireStaff deployment</t>
  </si>
  <si>
    <t>01 September 2019 to 03 January 2024Childcare on non-domestic premisesNorth SomersetGeneral suitability people matters</t>
  </si>
  <si>
    <t>01 September 2019 to 03 January 2024Childcare on non-domestic premisesNorth SomersetInspection has actions</t>
  </si>
  <si>
    <t>01 September 2019 to 03 January 2024Childcare on non-domestic premisesNorth SomersetInspection has recommendations</t>
  </si>
  <si>
    <t>01 September 2019 to 03 January 2024Childcare on non-domestic premisesNorth SomersetManaging behaviour</t>
  </si>
  <si>
    <t>01 September 2019 to 03 January 2024Childcare on non-domestic premisesNorth SomersetNo of Inspections</t>
  </si>
  <si>
    <t>01 September 2019 to 03 January 2024Childcare on non-domestic premisesNorth SomersetTraining, support and skills</t>
  </si>
  <si>
    <t>01 September 2019 to 03 January 2024Childcare on non-domestic premisesNorth TynesideInspection has recommendations</t>
  </si>
  <si>
    <t>01 September 2019 to 03 January 2024Childcare on non-domestic premisesNorth TynesideNo of Inspections</t>
  </si>
  <si>
    <t>01 September 2019 to 03 January 2024Childcare on non-domestic premisesNorth YorkshireInspection has actions</t>
  </si>
  <si>
    <t>01 September 2019 to 03 January 2024Childcare on non-domestic premisesNorth YorkshireInspection has recommendations</t>
  </si>
  <si>
    <t>01 September 2019 to 03 January 2024Childcare on non-domestic premisesNorth YorkshireNo of Inspections</t>
  </si>
  <si>
    <t>01 September 2019 to 03 January 2024Childcare on non-domestic premisesNorth YorkshireRisk assessment</t>
  </si>
  <si>
    <t>01 September 2019 to 03 January 2024Childcare on non-domestic premisesNorth YorkshireTraining, support and skills</t>
  </si>
  <si>
    <t>01 September 2019 to 03 January 2024Childcare on non-domestic premisesNorthumberlandChild supervision</t>
  </si>
  <si>
    <t>01 September 2019 to 03 January 2024Childcare on non-domestic premisesNorthumberlandEducation programmes</t>
  </si>
  <si>
    <t>01 September 2019 to 03 January 2024Childcare on non-domestic premisesNorthumberlandInspection has actions</t>
  </si>
  <si>
    <t>01 September 2019 to 03 January 2024Childcare on non-domestic premisesNorthumberlandInspection has recommendations</t>
  </si>
  <si>
    <t>01 September 2019 to 03 January 2024Childcare on non-domestic premisesNorthumberlandManaging behaviour</t>
  </si>
  <si>
    <t>01 September 2019 to 03 January 2024Childcare on non-domestic premisesNorthumberlandNo of Inspections</t>
  </si>
  <si>
    <t>01 September 2019 to 03 January 2024Childcare on non-domestic premisesNorthumberlandPlanning</t>
  </si>
  <si>
    <t>01 September 2019 to 03 January 2024Childcare on non-domestic premisesNot RecordedInspection has recommendations</t>
  </si>
  <si>
    <t>01 September 2019 to 03 January 2024Childcare on non-domestic premisesNot RecordedNo of Inspections</t>
  </si>
  <si>
    <t>01 September 2019 to 03 January 2024Childcare on non-domestic premisesNottinghamAssessment</t>
  </si>
  <si>
    <t>01 September 2019 to 03 January 2024Childcare on non-domestic premisesNottinghamInspection has actions</t>
  </si>
  <si>
    <t>01 September 2019 to 03 January 2024Childcare on non-domestic premisesNottinghamInspection has recommendations</t>
  </si>
  <si>
    <t>01 September 2019 to 03 January 2024Childcare on non-domestic premisesNottinghamNo of Inspections</t>
  </si>
  <si>
    <t>01 September 2019 to 03 January 2024Childcare on non-domestic premisesNottinghamshireAssessment</t>
  </si>
  <si>
    <t>01 September 2019 to 03 January 2024Childcare on non-domestic premisesNottinghamshireChanges that must be notified to Ofsted</t>
  </si>
  <si>
    <t>01 September 2019 to 03 January 2024Childcare on non-domestic premisesNottinghamshireEducation programmes</t>
  </si>
  <si>
    <t>01 September 2019 to 03 January 2024Childcare on non-domestic premisesNottinghamshireGeneral suitability people matters</t>
  </si>
  <si>
    <t>01 September 2019 to 03 January 2024Childcare on non-domestic premisesNottinghamshireInspection has actions</t>
  </si>
  <si>
    <t>01 September 2019 to 03 January 2024Childcare on non-domestic premisesNottinghamshireInspection has recommendations</t>
  </si>
  <si>
    <t>01 September 2019 to 03 January 2024Childcare on non-domestic premisesNottinghamshireKey persons</t>
  </si>
  <si>
    <t>01 September 2019 to 03 January 2024Childcare on non-domestic premisesNottinghamshireManaging behaviour</t>
  </si>
  <si>
    <t>01 September 2019 to 03 January 2024Childcare on non-domestic premisesNottinghamshireNo of Inspections</t>
  </si>
  <si>
    <t>01 September 2019 to 03 January 2024Childcare on non-domestic premisesNottinghamshirePlanning</t>
  </si>
  <si>
    <t>01 September 2019 to 03 January 2024Childcare on non-domestic premisesNottinghamshirePremises</t>
  </si>
  <si>
    <t>01 September 2019 to 03 January 2024Childcare on non-domestic premisesNottinghamshireSafeguarding policy</t>
  </si>
  <si>
    <t>01 September 2019 to 03 January 2024Childcare on non-domestic premisesNottinghamshireSafeguarding practice</t>
  </si>
  <si>
    <t>01 September 2019 to 03 January 2024Childcare on non-domestic premisesNottinghamshireTraining, support and skills</t>
  </si>
  <si>
    <t>01 September 2019 to 03 January 2024Childcare on non-domestic premisesNottinghamTraining, support and skills</t>
  </si>
  <si>
    <t>01 September 2019 to 03 January 2024Childcare on non-domestic premisesOldhamEducation programmes</t>
  </si>
  <si>
    <t>01 September 2019 to 03 January 2024Childcare on non-domestic premisesOldhamInspection has actions</t>
  </si>
  <si>
    <t>01 September 2019 to 03 January 2024Childcare on non-domestic premisesOldhamInspection has recommendations</t>
  </si>
  <si>
    <t>01 September 2019 to 03 January 2024Childcare on non-domestic premisesOldhamKey persons</t>
  </si>
  <si>
    <t>01 September 2019 to 03 January 2024Childcare on non-domestic premisesOldhamMedicine</t>
  </si>
  <si>
    <t>01 September 2019 to 03 January 2024Childcare on non-domestic premisesOldhamNo of Inspections</t>
  </si>
  <si>
    <t>01 September 2019 to 03 January 2024Childcare on non-domestic premisesOldhamSafeguarding practice</t>
  </si>
  <si>
    <t>01 September 2019 to 03 January 2024Childcare on non-domestic premisesOldhamStaff deployment</t>
  </si>
  <si>
    <t>01 September 2019 to 03 January 2024Childcare on non-domestic premisesOldhamTraining, support and skills</t>
  </si>
  <si>
    <t>01 September 2019 to 03 January 2024Childcare on non-domestic premisesOxfordshireChanges that must be notified to Ofsted</t>
  </si>
  <si>
    <t>01 September 2019 to 03 January 2024Childcare on non-domestic premisesOxfordshireEducation programmes</t>
  </si>
  <si>
    <t>01 September 2019 to 03 January 2024Childcare on non-domestic premisesOxfordshireEqual opportunities</t>
  </si>
  <si>
    <t>01 September 2019 to 03 January 2024Childcare on non-domestic premisesOxfordshireInspection has actions</t>
  </si>
  <si>
    <t>01 September 2019 to 03 January 2024Childcare on non-domestic premisesOxfordshireInspection has recommendations</t>
  </si>
  <si>
    <t>01 September 2019 to 03 January 2024Childcare on non-domestic premisesOxfordshireNo of Inspections</t>
  </si>
  <si>
    <t>01 September 2019 to 03 January 2024Childcare on non-domestic premisesOxfordshirePlanning</t>
  </si>
  <si>
    <t>01 September 2019 to 03 January 2024Childcare on non-domestic premisesOxfordshireQualifications and training</t>
  </si>
  <si>
    <t>01 September 2019 to 03 January 2024Childcare on non-domestic premisesOxfordshireRatios</t>
  </si>
  <si>
    <t>01 September 2019 to 03 January 2024Childcare on non-domestic premisesOxfordshireTraining, support and skills</t>
  </si>
  <si>
    <t>01 September 2019 to 03 January 2024Childcare on non-domestic premisesPeterboroughEducation programmes</t>
  </si>
  <si>
    <t>01 September 2019 to 03 January 2024Childcare on non-domestic premisesPeterboroughInspection has actions</t>
  </si>
  <si>
    <t>01 September 2019 to 03 January 2024Childcare on non-domestic premisesPeterboroughInspection has recommendations</t>
  </si>
  <si>
    <t>01 September 2019 to 03 January 2024Childcare on non-domestic premisesPeterboroughNo of Inspections</t>
  </si>
  <si>
    <t>01 September 2019 to 03 January 2024Childcare on non-domestic premisesPeterboroughTraining, support and skills</t>
  </si>
  <si>
    <t>01 September 2019 to 03 January 2024Childcare on non-domestic premisesPlymouthEducation programmes</t>
  </si>
  <si>
    <t>01 September 2019 to 03 January 2024Childcare on non-domestic premisesPlymouthGeneral information and records matters</t>
  </si>
  <si>
    <t>01 September 2019 to 03 January 2024Childcare on non-domestic premisesPlymouthInspection has actions</t>
  </si>
  <si>
    <t>01 September 2019 to 03 January 2024Childcare on non-domestic premisesPlymouthInspection has recommendations</t>
  </si>
  <si>
    <t>01 September 2019 to 03 January 2024Childcare on non-domestic premisesPlymouthNo of Inspections</t>
  </si>
  <si>
    <t>01 September 2019 to 03 January 2024Childcare on non-domestic premisesPlymouthPlanning</t>
  </si>
  <si>
    <t>01 September 2019 to 03 January 2024Childcare on non-domestic premisesPlymouthTraining, support and skills</t>
  </si>
  <si>
    <t>01 September 2019 to 03 January 2024Childcare on non-domestic premisesPortsmouthInspection has recommendations</t>
  </si>
  <si>
    <t>01 September 2019 to 03 January 2024Childcare on non-domestic premisesPortsmouthNo of Inspections</t>
  </si>
  <si>
    <t>01 September 2019 to 03 January 2024Childcare on non-domestic premisesReadingAssessment</t>
  </si>
  <si>
    <t>01 September 2019 to 03 January 2024Childcare on non-domestic premisesReadingInspection has actions</t>
  </si>
  <si>
    <t>01 September 2019 to 03 January 2024Childcare on non-domestic premisesReadingInspection has recommendations</t>
  </si>
  <si>
    <t>01 September 2019 to 03 January 2024Childcare on non-domestic premisesReadingNo of Inspections</t>
  </si>
  <si>
    <t>01 September 2019 to 03 January 2024Childcare on non-domestic premisesRedbridgeInspection has actions</t>
  </si>
  <si>
    <t>01 September 2019 to 03 January 2024Childcare on non-domestic premisesRedbridgeInspection has recommendations</t>
  </si>
  <si>
    <t>01 September 2019 to 03 January 2024Childcare on non-domestic premisesRedbridgeNo of Inspections</t>
  </si>
  <si>
    <t>01 September 2019 to 03 January 2024Childcare on non-domestic premisesRedbridgeSafeguarding practice</t>
  </si>
  <si>
    <t>01 September 2019 to 03 January 2024Childcare on non-domestic premisesRedcar and ClevelandFood and drink</t>
  </si>
  <si>
    <t>01 September 2019 to 03 January 2024Childcare on non-domestic premisesRedcar and ClevelandInspection has actions</t>
  </si>
  <si>
    <t>01 September 2019 to 03 January 2024Childcare on non-domestic premisesRedcar and ClevelandInspection has recommendations</t>
  </si>
  <si>
    <t>01 September 2019 to 03 January 2024Childcare on non-domestic premisesRedcar and ClevelandNo of Inspections</t>
  </si>
  <si>
    <t>01 September 2019 to 03 January 2024Childcare on non-domestic premisesRedcar and ClevelandSafety</t>
  </si>
  <si>
    <t>01 September 2019 to 03 January 2024Childcare on non-domestic premisesRedcar and ClevelandStaff deployment</t>
  </si>
  <si>
    <t>01 September 2019 to 03 January 2024Childcare on non-domestic premisesRichmond upon ThamesInspection has recommendations</t>
  </si>
  <si>
    <t>01 September 2019 to 03 January 2024Childcare on non-domestic premisesRichmond upon ThamesNo of Inspections</t>
  </si>
  <si>
    <t>01 September 2019 to 03 January 2024Childcare on non-domestic premisesRochdaleAssessment</t>
  </si>
  <si>
    <t>01 September 2019 to 03 January 2024Childcare on non-domestic premisesRochdaleEducation programmes</t>
  </si>
  <si>
    <t>01 September 2019 to 03 January 2024Childcare on non-domestic premisesRochdaleInspection has actions</t>
  </si>
  <si>
    <t>01 September 2019 to 03 January 2024Childcare on non-domestic premisesRochdaleInspection has recommendations</t>
  </si>
  <si>
    <t>01 September 2019 to 03 January 2024Childcare on non-domestic premisesRochdaleNo of Inspections</t>
  </si>
  <si>
    <t>01 September 2019 to 03 January 2024Childcare on non-domestic premisesRochdalePlanning</t>
  </si>
  <si>
    <t>01 September 2019 to 03 January 2024Childcare on non-domestic premisesRochdaleTraining, support and skills</t>
  </si>
  <si>
    <t>01 September 2019 to 03 January 2024Childcare on non-domestic premisesRotherhamInspection has recommendations</t>
  </si>
  <si>
    <t>01 September 2019 to 03 January 2024Childcare on non-domestic premisesRotherhamNo of Inspections</t>
  </si>
  <si>
    <t>01 September 2019 to 03 January 2024Childcare on non-domestic premisesRutlandAccident or injury</t>
  </si>
  <si>
    <t>01 September 2019 to 03 January 2024Childcare on non-domestic premisesRutlandEducation programmes</t>
  </si>
  <si>
    <t>01 September 2019 to 03 January 2024Childcare on non-domestic premisesRutlandInspection has actions</t>
  </si>
  <si>
    <t>01 September 2019 to 03 January 2024Childcare on non-domestic premisesRutlandInspection has recommendations</t>
  </si>
  <si>
    <t>01 September 2019 to 03 January 2024Childcare on non-domestic premisesRutlandNo of Inspections</t>
  </si>
  <si>
    <t>01 September 2019 to 03 January 2024Childcare on non-domestic premisesRutlandTraining, support and skills</t>
  </si>
  <si>
    <t>01 September 2019 to 03 January 2024Childcare on non-domestic premisesSalfordChild supervision</t>
  </si>
  <si>
    <t>01 September 2019 to 03 January 2024Childcare on non-domestic premisesSalfordEducation programmes</t>
  </si>
  <si>
    <t>01 September 2019 to 03 January 2024Childcare on non-domestic premisesSalfordInspection has actions</t>
  </si>
  <si>
    <t>01 September 2019 to 03 January 2024Childcare on non-domestic premisesSalfordInspection has recommendations</t>
  </si>
  <si>
    <t>01 September 2019 to 03 January 2024Childcare on non-domestic premisesSalfordNo of Inspections</t>
  </si>
  <si>
    <t>01 September 2019 to 03 January 2024Childcare on non-domestic premisesSalfordTraining, support and skills</t>
  </si>
  <si>
    <t>01 September 2019 to 03 January 2024Childcare on non-domestic premisesSandwellEducation programmes</t>
  </si>
  <si>
    <t>01 September 2019 to 03 January 2024Childcare on non-domestic premisesSandwellGeneral suitability people matters</t>
  </si>
  <si>
    <t>01 September 2019 to 03 January 2024Childcare on non-domestic premisesSandwellInspection has actions</t>
  </si>
  <si>
    <t>01 September 2019 to 03 January 2024Childcare on non-domestic premisesSandwellInspection has recommendations</t>
  </si>
  <si>
    <t>01 September 2019 to 03 January 2024Childcare on non-domestic premisesSandwellKey persons</t>
  </si>
  <si>
    <t>01 September 2019 to 03 January 2024Childcare on non-domestic premisesSandwellManaging behaviour</t>
  </si>
  <si>
    <t>01 September 2019 to 03 January 2024Childcare on non-domestic premisesSandwellNo of Inspections</t>
  </si>
  <si>
    <t>01 September 2019 to 03 January 2024Childcare on non-domestic premisesSandwellPlanning</t>
  </si>
  <si>
    <t>01 September 2019 to 03 January 2024Childcare on non-domestic premisesSandwellQualifications and training</t>
  </si>
  <si>
    <t>01 September 2019 to 03 January 2024Childcare on non-domestic premisesSandwellSafeguarding practice</t>
  </si>
  <si>
    <t>01 September 2019 to 03 January 2024Childcare on non-domestic premisesSandwellTraining, support and skills</t>
  </si>
  <si>
    <t>01 September 2019 to 03 January 2024Childcare on non-domestic premisesSeftonInspection has recommendations</t>
  </si>
  <si>
    <t>01 September 2019 to 03 January 2024Childcare on non-domestic premisesSeftonNo of Inspections</t>
  </si>
  <si>
    <t>01 September 2019 to 03 January 2024Childcare on non-domestic premisesSheffieldChanges that must be notified to Ofsted</t>
  </si>
  <si>
    <t>01 September 2019 to 03 January 2024Childcare on non-domestic premisesSheffieldInspection has actions</t>
  </si>
  <si>
    <t>01 September 2019 to 03 January 2024Childcare on non-domestic premisesSheffieldInspection has recommendations</t>
  </si>
  <si>
    <t>01 September 2019 to 03 January 2024Childcare on non-domestic premisesSheffieldNo of Inspections</t>
  </si>
  <si>
    <t>01 September 2019 to 03 January 2024Childcare on non-domestic premisesSheffieldTraining, support and skills</t>
  </si>
  <si>
    <t>01 September 2019 to 03 January 2024Childcare on non-domestic premisesShropshireAssessment</t>
  </si>
  <si>
    <t>01 September 2019 to 03 January 2024Childcare on non-domestic premisesShropshireChanges that must be notified to Ofsted</t>
  </si>
  <si>
    <t>01 September 2019 to 03 January 2024Childcare on non-domestic premisesShropshireEducation programmes</t>
  </si>
  <si>
    <t>01 September 2019 to 03 January 2024Childcare on non-domestic premisesShropshireFood and drink</t>
  </si>
  <si>
    <t>01 September 2019 to 03 January 2024Childcare on non-domestic premisesShropshireGeneral information and records matters</t>
  </si>
  <si>
    <t>01 September 2019 to 03 January 2024Childcare on non-domestic premisesShropshireGeneral suitability people matters</t>
  </si>
  <si>
    <t>01 September 2019 to 03 January 2024Childcare on non-domestic premisesShropshireInspection has actions</t>
  </si>
  <si>
    <t>01 September 2019 to 03 January 2024Childcare on non-domestic premisesShropshireInspection has recommendations</t>
  </si>
  <si>
    <t>01 September 2019 to 03 January 2024Childcare on non-domestic premisesShropshireNo of Inspections</t>
  </si>
  <si>
    <t>01 September 2019 to 03 January 2024Childcare on non-domestic premisesShropshirePlanning</t>
  </si>
  <si>
    <t>01 September 2019 to 03 January 2024Childcare on non-domestic premisesShropshirePremises</t>
  </si>
  <si>
    <t>01 September 2019 to 03 January 2024Childcare on non-domestic premisesShropshireSafeguarding practice</t>
  </si>
  <si>
    <t>01 September 2019 to 03 January 2024Childcare on non-domestic premisesShropshireTraining, support and skills</t>
  </si>
  <si>
    <t>01 September 2019 to 03 January 2024Childcare on non-domestic premisesSloughInspection has recommendations</t>
  </si>
  <si>
    <t>01 September 2019 to 03 January 2024Childcare on non-domestic premisesSloughNo of Inspections</t>
  </si>
  <si>
    <t>01 September 2019 to 03 January 2024Childcare on non-domestic premisesSolihullAssessment</t>
  </si>
  <si>
    <t>01 September 2019 to 03 January 2024Childcare on non-domestic premisesSolihullInspection has actions</t>
  </si>
  <si>
    <t>01 September 2019 to 03 January 2024Childcare on non-domestic premisesSolihullInspection has recommendations</t>
  </si>
  <si>
    <t>01 September 2019 to 03 January 2024Childcare on non-domestic premisesSolihullNo of Inspections</t>
  </si>
  <si>
    <t>01 September 2019 to 03 January 2024Childcare on non-domestic premisesSolihullPlanning</t>
  </si>
  <si>
    <t>01 September 2019 to 03 January 2024Childcare on non-domestic premisesSolihullTraining, support and skills</t>
  </si>
  <si>
    <t>01 September 2019 to 03 January 2024Childcare on non-domestic premisesSomersetEducation programmes</t>
  </si>
  <si>
    <t>01 September 2019 to 03 January 2024Childcare on non-domestic premisesSomersetInspection has actions</t>
  </si>
  <si>
    <t>01 September 2019 to 03 January 2024Childcare on non-domestic premisesSomersetInspection has recommendations</t>
  </si>
  <si>
    <t>01 September 2019 to 03 January 2024Childcare on non-domestic premisesSomersetKey persons</t>
  </si>
  <si>
    <t>01 September 2019 to 03 January 2024Childcare on non-domestic premisesSomersetManaging behaviour</t>
  </si>
  <si>
    <t>01 September 2019 to 03 January 2024Childcare on non-domestic premisesSomersetNo of Inspections</t>
  </si>
  <si>
    <t>01 September 2019 to 03 January 2024Childcare on non-domestic premisesSomersetPlanning</t>
  </si>
  <si>
    <t>01 September 2019 to 03 January 2024Childcare on non-domestic premisesSomersetTraining, support and skills</t>
  </si>
  <si>
    <t>01 September 2019 to 03 January 2024Childcare on non-domestic premisesSouth GloucestershireChild supervision</t>
  </si>
  <si>
    <t>01 September 2019 to 03 January 2024Childcare on non-domestic premisesSouth GloucestershireEducation programmes</t>
  </si>
  <si>
    <t>01 September 2019 to 03 January 2024Childcare on non-domestic premisesSouth GloucestershireInspection has actions</t>
  </si>
  <si>
    <t>01 September 2019 to 03 January 2024Childcare on non-domestic premisesSouth GloucestershireInspection has recommendations</t>
  </si>
  <si>
    <t>01 September 2019 to 03 January 2024Childcare on non-domestic premisesSouth GloucestershireManaging behaviour</t>
  </si>
  <si>
    <t>01 September 2019 to 03 January 2024Childcare on non-domestic premisesSouth GloucestershireNo of Inspections</t>
  </si>
  <si>
    <t>01 September 2019 to 03 January 2024Childcare on non-domestic premisesSouth GloucestershireTraining, support and skills</t>
  </si>
  <si>
    <t>01 September 2019 to 03 January 2024Childcare on non-domestic premisesSouth TynesideInspection has recommendations</t>
  </si>
  <si>
    <t>01 September 2019 to 03 January 2024Childcare on non-domestic premisesSouth TynesideNo of Inspections</t>
  </si>
  <si>
    <t>01 September 2019 to 03 January 2024Childcare on non-domestic premisesSouthamptonEducation programmes</t>
  </si>
  <si>
    <t>01 September 2019 to 03 January 2024Childcare on non-domestic premisesSouthamptonInformation for parents and carers</t>
  </si>
  <si>
    <t>01 September 2019 to 03 January 2024Childcare on non-domestic premisesSouthamptonInspection has actions</t>
  </si>
  <si>
    <t>01 September 2019 to 03 January 2024Childcare on non-domestic premisesSouthamptonInspection has recommendations</t>
  </si>
  <si>
    <t>01 September 2019 to 03 January 2024Childcare on non-domestic premisesSouthamptonNo of Inspections</t>
  </si>
  <si>
    <t>01 September 2019 to 03 January 2024Childcare on non-domestic premisesSouthamptonRisk assessment</t>
  </si>
  <si>
    <t>01 September 2019 to 03 January 2024Childcare on non-domestic premisesSouthamptonTraining, support and skills</t>
  </si>
  <si>
    <t>01 September 2019 to 03 January 2024Childcare on non-domestic premisesSouthend on SeaChild supervision</t>
  </si>
  <si>
    <t>01 September 2019 to 03 January 2024Childcare on non-domestic premisesSouthend on SeaEducation programmes</t>
  </si>
  <si>
    <t>01 September 2019 to 03 January 2024Childcare on non-domestic premisesSouthend on SeaInspection has actions</t>
  </si>
  <si>
    <t>01 September 2019 to 03 January 2024Childcare on non-domestic premisesSouthend on SeaInspection has recommendations</t>
  </si>
  <si>
    <t>01 September 2019 to 03 January 2024Childcare on non-domestic premisesSouthend on SeaNo of Inspections</t>
  </si>
  <si>
    <t>01 September 2019 to 03 January 2024Childcare on non-domestic premisesSouthwarkArrangements for safeguarding children</t>
  </si>
  <si>
    <t>01 September 2019 to 03 January 2024Childcare on non-domestic premisesSouthwarkAssessment</t>
  </si>
  <si>
    <t>01 September 2019 to 03 January 2024Childcare on non-domestic premisesSouthwarkEducation programmes</t>
  </si>
  <si>
    <t>01 September 2019 to 03 January 2024Childcare on non-domestic premisesSouthwarkGeneral information and records matters</t>
  </si>
  <si>
    <t>01 September 2019 to 03 January 2024Childcare on non-domestic premisesSouthwarkInspection has actions</t>
  </si>
  <si>
    <t>01 September 2019 to 03 January 2024Childcare on non-domestic premisesSouthwarkInspection has recommendations</t>
  </si>
  <si>
    <t>01 September 2019 to 03 January 2024Childcare on non-domestic premisesSouthwarkNo of Inspections</t>
  </si>
  <si>
    <t>01 September 2019 to 03 January 2024Childcare on non-domestic premisesSouthwarkPlanning</t>
  </si>
  <si>
    <t>01 September 2019 to 03 January 2024Childcare on non-domestic premisesSouthwarkStaff deployment</t>
  </si>
  <si>
    <t>01 September 2019 to 03 January 2024Childcare on non-domestic premisesSouthwarkSuitablity and safety of premises and equipment</t>
  </si>
  <si>
    <t>01 September 2019 to 03 January 2024Childcare on non-domestic premisesSouthwarkTraining, support and skills</t>
  </si>
  <si>
    <t>01 September 2019 to 03 January 2024Childcare on non-domestic premisesSt HelensAssessment</t>
  </si>
  <si>
    <t>01 September 2019 to 03 January 2024Childcare on non-domestic premisesSt HelensInspection has actions</t>
  </si>
  <si>
    <t>01 September 2019 to 03 January 2024Childcare on non-domestic premisesSt HelensInspection has recommendations</t>
  </si>
  <si>
    <t>01 September 2019 to 03 January 2024Childcare on non-domestic premisesSt HelensNo of Inspections</t>
  </si>
  <si>
    <t>01 September 2019 to 03 January 2024Childcare on non-domestic premisesStaffordshireAssessment</t>
  </si>
  <si>
    <t>01 September 2019 to 03 January 2024Childcare on non-domestic premisesStaffordshireEducation programmes</t>
  </si>
  <si>
    <t>01 September 2019 to 03 January 2024Childcare on non-domestic premisesStaffordshireEqual opportunities</t>
  </si>
  <si>
    <t>01 September 2019 to 03 January 2024Childcare on non-domestic premisesStaffordshireFood and drink</t>
  </si>
  <si>
    <t>01 September 2019 to 03 January 2024Childcare on non-domestic premisesStaffordshireGeneral suitability people matters</t>
  </si>
  <si>
    <t>01 September 2019 to 03 January 2024Childcare on non-domestic premisesStaffordshireInformation for parents and carers</t>
  </si>
  <si>
    <t>01 September 2019 to 03 January 2024Childcare on non-domestic premisesStaffordshireInspection has actions</t>
  </si>
  <si>
    <t>01 September 2019 to 03 January 2024Childcare on non-domestic premisesStaffordshireInspection has recommendations</t>
  </si>
  <si>
    <t>01 September 2019 to 03 January 2024Childcare on non-domestic premisesStaffordshireKey persons</t>
  </si>
  <si>
    <t>01 September 2019 to 03 January 2024Childcare on non-domestic premisesStaffordshireNo of Inspections</t>
  </si>
  <si>
    <t>01 September 2019 to 03 January 2024Childcare on non-domestic premisesStaffordshirePlanning</t>
  </si>
  <si>
    <t>01 September 2019 to 03 January 2024Childcare on non-domestic premisesStaffordshirePremises</t>
  </si>
  <si>
    <t>01 September 2019 to 03 January 2024Childcare on non-domestic premisesStaffordshireProviding information to Ofsted</t>
  </si>
  <si>
    <t>01 September 2019 to 03 January 2024Childcare on non-domestic premisesStaffordshireRisk assessment</t>
  </si>
  <si>
    <t>01 September 2019 to 03 January 2024Childcare on non-domestic premisesStaffordshireSafeguarding practice</t>
  </si>
  <si>
    <t>01 September 2019 to 03 January 2024Childcare on non-domestic premisesStaffordshireTraining, support and skills</t>
  </si>
  <si>
    <t>01 September 2019 to 03 January 2024Childcare on non-domestic premisesStockportChanges that must be notified to Ofsted</t>
  </si>
  <si>
    <t>01 September 2019 to 03 January 2024Childcare on non-domestic premisesStockportInspection has actions</t>
  </si>
  <si>
    <t>01 September 2019 to 03 January 2024Childcare on non-domestic premisesStockportInspection has recommendations</t>
  </si>
  <si>
    <t>01 September 2019 to 03 January 2024Childcare on non-domestic premisesStockportNo of Inspections</t>
  </si>
  <si>
    <t>01 September 2019 to 03 January 2024Childcare on non-domestic premisesStockportRisk assessment</t>
  </si>
  <si>
    <t>01 September 2019 to 03 January 2024Childcare on non-domestic premisesStockportTraining, support and skills</t>
  </si>
  <si>
    <t>01 September 2019 to 03 January 2024Childcare on non-domestic premisesStockton-on-TeesInspection has recommendations</t>
  </si>
  <si>
    <t>01 September 2019 to 03 January 2024Childcare on non-domestic premisesStockton-on-TeesNo of Inspections</t>
  </si>
  <si>
    <t>01 September 2019 to 03 January 2024Childcare on non-domestic premisesStoke-on-TrentChild supervision</t>
  </si>
  <si>
    <t>01 September 2019 to 03 January 2024Childcare on non-domestic premisesStoke-on-TrentInformation for parents and carers</t>
  </si>
  <si>
    <t>01 September 2019 to 03 January 2024Childcare on non-domestic premisesStoke-on-TrentInspection has actions</t>
  </si>
  <si>
    <t>01 September 2019 to 03 January 2024Childcare on non-domestic premisesStoke-on-TrentInspection has recommendations</t>
  </si>
  <si>
    <t>01 September 2019 to 03 January 2024Childcare on non-domestic premisesStoke-on-TrentNo of Inspections</t>
  </si>
  <si>
    <t>01 September 2019 to 03 January 2024Childcare on non-domestic premisesStoke-on-TrentPremises</t>
  </si>
  <si>
    <t>01 September 2019 to 03 January 2024Childcare on non-domestic premisesStoke-on-TrentStaff deployment</t>
  </si>
  <si>
    <t>01 September 2019 to 03 January 2024Childcare on non-domestic premisesStoke-on-TrentTraining, support and skills</t>
  </si>
  <si>
    <t>01 September 2019 to 03 January 2024Childcare on non-domestic premisesSuffolkChild supervision</t>
  </si>
  <si>
    <t>01 September 2019 to 03 January 2024Childcare on non-domestic premisesSuffolkEducation programmes</t>
  </si>
  <si>
    <t>01 September 2019 to 03 January 2024Childcare on non-domestic premisesSuffolkFood and drink</t>
  </si>
  <si>
    <t>01 September 2019 to 03 January 2024Childcare on non-domestic premisesSuffolkInspection has actions</t>
  </si>
  <si>
    <t>01 September 2019 to 03 January 2024Childcare on non-domestic premisesSuffolkInspection has recommendations</t>
  </si>
  <si>
    <t>01 September 2019 to 03 January 2024Childcare on non-domestic premisesSuffolkManaging behaviour</t>
  </si>
  <si>
    <t>01 September 2019 to 03 January 2024Childcare on non-domestic premisesSuffolkNo of Inspections</t>
  </si>
  <si>
    <t>01 September 2019 to 03 January 2024Childcare on non-domestic premisesSuffolkPlanning</t>
  </si>
  <si>
    <t>01 September 2019 to 03 January 2024Childcare on non-domestic premisesSuffolkPremises</t>
  </si>
  <si>
    <t>01 September 2019 to 03 January 2024Childcare on non-domestic premisesSuffolkRatios</t>
  </si>
  <si>
    <t>01 September 2019 to 03 January 2024Childcare on non-domestic premisesSuffolkSafeguarding policy</t>
  </si>
  <si>
    <t>01 September 2019 to 03 January 2024Childcare on non-domestic premisesSuffolkSafeguarding practice</t>
  </si>
  <si>
    <t>01 September 2019 to 03 January 2024Childcare on non-domestic premisesSuffolkStaff deployment</t>
  </si>
  <si>
    <t>01 September 2019 to 03 January 2024Childcare on non-domestic premisesSuffolkTraining, support and skills</t>
  </si>
  <si>
    <t>01 September 2019 to 03 January 2024Childcare on non-domestic premisesSunderlandInspection has recommendations</t>
  </si>
  <si>
    <t>01 September 2019 to 03 January 2024Childcare on non-domestic premisesSunderlandNo of Inspections</t>
  </si>
  <si>
    <t>01 September 2019 to 03 January 2024Childcare on non-domestic premisesSurreyEducation programmes</t>
  </si>
  <si>
    <t>01 September 2019 to 03 January 2024Childcare on non-domestic premisesSurreyInspection has actions</t>
  </si>
  <si>
    <t>01 September 2019 to 03 January 2024Childcare on non-domestic premisesSurreyInspection has recommendations</t>
  </si>
  <si>
    <t>01 September 2019 to 03 January 2024Childcare on non-domestic premisesSurreyNo of Inspections</t>
  </si>
  <si>
    <t>01 September 2019 to 03 January 2024Childcare on non-domestic premisesSurreyTraining, support and skills</t>
  </si>
  <si>
    <t>01 September 2019 to 03 January 2024Childcare on non-domestic premisesSuttonChanges that must be notified to Ofsted</t>
  </si>
  <si>
    <t>01 September 2019 to 03 January 2024Childcare on non-domestic premisesSuttonGeneral information and records matters</t>
  </si>
  <si>
    <t>01 September 2019 to 03 January 2024Childcare on non-domestic premisesSuttonInspection has actions</t>
  </si>
  <si>
    <t>01 September 2019 to 03 January 2024Childcare on non-domestic premisesSuttonInspection has recommendations</t>
  </si>
  <si>
    <t>01 September 2019 to 03 January 2024Childcare on non-domestic premisesSuttonNo of Inspections</t>
  </si>
  <si>
    <t>01 September 2019 to 03 January 2024Childcare on non-domestic premisesSwindonEqual opportunities</t>
  </si>
  <si>
    <t>01 September 2019 to 03 January 2024Childcare on non-domestic premisesSwindonInspection has actions</t>
  </si>
  <si>
    <t>01 September 2019 to 03 January 2024Childcare on non-domestic premisesSwindonInspection has recommendations</t>
  </si>
  <si>
    <t>01 September 2019 to 03 January 2024Childcare on non-domestic premisesSwindonManaging behaviour</t>
  </si>
  <si>
    <t>01 September 2019 to 03 January 2024Childcare on non-domestic premisesSwindonNo of Inspections</t>
  </si>
  <si>
    <t>01 September 2019 to 03 January 2024Childcare on non-domestic premisesSwindonTraining, support and skills</t>
  </si>
  <si>
    <t>01 September 2019 to 03 January 2024Childcare on non-domestic premisesTamesideInspection has actions</t>
  </si>
  <si>
    <t>01 September 2019 to 03 January 2024Childcare on non-domestic premisesTamesideInspection has recommendations</t>
  </si>
  <si>
    <t>01 September 2019 to 03 January 2024Childcare on non-domestic premisesTamesideNo of Inspections</t>
  </si>
  <si>
    <t>01 September 2019 to 03 January 2024Childcare on non-domestic premisesTamesideSafeguarding policy</t>
  </si>
  <si>
    <t>01 September 2019 to 03 January 2024Childcare on non-domestic premisesTamesideTraining, support and skills</t>
  </si>
  <si>
    <t>01 September 2019 to 03 January 2024Childcare on non-domestic premisesTelford and WrekinChanges that must be notified to Ofsted</t>
  </si>
  <si>
    <t>01 September 2019 to 03 January 2024Childcare on non-domestic premisesTelford and WrekinEducation programmes</t>
  </si>
  <si>
    <t>01 September 2019 to 03 January 2024Childcare on non-domestic premisesTelford and WrekinGeneral information and records matters</t>
  </si>
  <si>
    <t>01 September 2019 to 03 January 2024Childcare on non-domestic premisesTelford and WrekinGeneral suitability people matters</t>
  </si>
  <si>
    <t>01 September 2019 to 03 January 2024Childcare on non-domestic premisesTelford and WrekinInspection has actions</t>
  </si>
  <si>
    <t>01 September 2019 to 03 January 2024Childcare on non-domestic premisesTelford and WrekinInspection has recommendations</t>
  </si>
  <si>
    <t>01 September 2019 to 03 January 2024Childcare on non-domestic premisesTelford and WrekinKey persons</t>
  </si>
  <si>
    <t>01 September 2019 to 03 January 2024Childcare on non-domestic premisesTelford and WrekinNo of Inspections</t>
  </si>
  <si>
    <t>01 September 2019 to 03 January 2024Childcare on non-domestic premisesTelford and WrekinPlanning</t>
  </si>
  <si>
    <t>01 September 2019 to 03 January 2024Childcare on non-domestic premisesTelford and WrekinSafeguarding practice</t>
  </si>
  <si>
    <t>01 September 2019 to 03 January 2024Childcare on non-domestic premisesTelford and WrekinStaff deployment</t>
  </si>
  <si>
    <t>01 September 2019 to 03 January 2024Childcare on non-domestic premisesTelford and WrekinTraining, support and skills</t>
  </si>
  <si>
    <t>01 September 2019 to 03 January 2024Childcare on non-domestic premisesThurrockGeneral information and records matters</t>
  </si>
  <si>
    <t>01 September 2019 to 03 January 2024Childcare on non-domestic premisesThurrockInspection has actions</t>
  </si>
  <si>
    <t>01 September 2019 to 03 January 2024Childcare on non-domestic premisesThurrockInspection has recommendations</t>
  </si>
  <si>
    <t>01 September 2019 to 03 January 2024Childcare on non-domestic premisesThurrockNo of Inspections</t>
  </si>
  <si>
    <t>01 September 2019 to 03 January 2024Childcare on non-domestic premisesThurrockTraining, support and skills</t>
  </si>
  <si>
    <t>01 September 2019 to 03 January 2024Childcare on non-domestic premisesTorbayEducation programmes</t>
  </si>
  <si>
    <t>01 September 2019 to 03 January 2024Childcare on non-domestic premisesTorbayInspection has actions</t>
  </si>
  <si>
    <t>01 September 2019 to 03 January 2024Childcare on non-domestic premisesTorbayInspection has recommendations</t>
  </si>
  <si>
    <t>01 September 2019 to 03 January 2024Childcare on non-domestic premisesTorbayManaging behaviour</t>
  </si>
  <si>
    <t>01 September 2019 to 03 January 2024Childcare on non-domestic premisesTorbayNo of Inspections</t>
  </si>
  <si>
    <t>01 September 2019 to 03 January 2024Childcare on non-domestic premisesTorbayPlanning</t>
  </si>
  <si>
    <t>01 September 2019 to 03 January 2024Childcare on non-domestic premisesTorbaySafety</t>
  </si>
  <si>
    <t>01 September 2019 to 03 January 2024Childcare on non-domestic premisesTorbayStaff deployment</t>
  </si>
  <si>
    <t>01 September 2019 to 03 January 2024Childcare on non-domestic premisesTower HamletsEducation programmes</t>
  </si>
  <si>
    <t>01 September 2019 to 03 January 2024Childcare on non-domestic premisesTower HamletsFood and drink</t>
  </si>
  <si>
    <t>01 September 2019 to 03 January 2024Childcare on non-domestic premisesTower HamletsInspection has actions</t>
  </si>
  <si>
    <t>01 September 2019 to 03 January 2024Childcare on non-domestic premisesTower HamletsInspection has recommendations</t>
  </si>
  <si>
    <t>01 September 2019 to 03 January 2024Childcare on non-domestic premisesTower HamletsKey persons</t>
  </si>
  <si>
    <t>01 September 2019 to 03 January 2024Childcare on non-domestic premisesTower HamletsNo of Inspections</t>
  </si>
  <si>
    <t>01 September 2019 to 03 January 2024Childcare on non-domestic premisesTower HamletsTraining, support and skills</t>
  </si>
  <si>
    <t>01 September 2019 to 03 January 2024Childcare on non-domestic premisesTraffordInspection has actions</t>
  </si>
  <si>
    <t>01 September 2019 to 03 January 2024Childcare on non-domestic premisesTraffordInspection has recommendations</t>
  </si>
  <si>
    <t>01 September 2019 to 03 January 2024Childcare on non-domestic premisesTraffordNo of Inspections</t>
  </si>
  <si>
    <t>01 September 2019 to 03 January 2024Childcare on non-domestic premisesTraffordStaff deployment</t>
  </si>
  <si>
    <t>01 September 2019 to 03 January 2024Childcare on non-domestic premisesWakefieldAssessment</t>
  </si>
  <si>
    <t>01 September 2019 to 03 January 2024Childcare on non-domestic premisesWakefieldEducation programmes</t>
  </si>
  <si>
    <t>01 September 2019 to 03 January 2024Childcare on non-domestic premisesWakefieldEqual opportunities</t>
  </si>
  <si>
    <t>01 September 2019 to 03 January 2024Childcare on non-domestic premisesWakefieldFood and drink</t>
  </si>
  <si>
    <t>01 September 2019 to 03 January 2024Childcare on non-domestic premisesWakefieldGeneral suitability people matters</t>
  </si>
  <si>
    <t>01 September 2019 to 03 January 2024Childcare on non-domestic premisesWakefieldInspection has actions</t>
  </si>
  <si>
    <t>01 September 2019 to 03 January 2024Childcare on non-domestic premisesWakefieldInspection has recommendations</t>
  </si>
  <si>
    <t>01 September 2019 to 03 January 2024Childcare on non-domestic premisesWakefieldKey persons</t>
  </si>
  <si>
    <t>01 September 2019 to 03 January 2024Childcare on non-domestic premisesWakefieldManaging behaviour</t>
  </si>
  <si>
    <t>01 September 2019 to 03 January 2024Childcare on non-domestic premisesWakefieldNo of Inspections</t>
  </si>
  <si>
    <t>01 September 2019 to 03 January 2024Childcare on non-domestic premisesWakefieldPlanning</t>
  </si>
  <si>
    <t>01 September 2019 to 03 January 2024Childcare on non-domestic premisesWakefieldRisk assessment</t>
  </si>
  <si>
    <t>01 September 2019 to 03 January 2024Childcare on non-domestic premisesWakefieldSafeguarding policy</t>
  </si>
  <si>
    <t>01 September 2019 to 03 January 2024Childcare on non-domestic premisesWakefieldSafeguarding practice</t>
  </si>
  <si>
    <t>01 September 2019 to 03 January 2024Childcare on non-domestic premisesWakefieldStaff deployment</t>
  </si>
  <si>
    <t>01 September 2019 to 03 January 2024Childcare on non-domestic premisesWakefieldTraining, support and skills</t>
  </si>
  <si>
    <t>01 September 2019 to 03 January 2024Childcare on non-domestic premisesWalsallEducation programmes</t>
  </si>
  <si>
    <t>01 September 2019 to 03 January 2024Childcare on non-domestic premisesWalsallFood and drink</t>
  </si>
  <si>
    <t>01 September 2019 to 03 January 2024Childcare on non-domestic premisesWalsallInformation for parents and carers</t>
  </si>
  <si>
    <t>01 September 2019 to 03 January 2024Childcare on non-domestic premisesWalsallInspection has actions</t>
  </si>
  <si>
    <t>01 September 2019 to 03 January 2024Childcare on non-domestic premisesWalsallInspection has recommendations</t>
  </si>
  <si>
    <t>01 September 2019 to 03 January 2024Childcare on non-domestic premisesWalsallNo of Inspections</t>
  </si>
  <si>
    <t>01 September 2019 to 03 January 2024Childcare on non-domestic premisesWalsallPlanning</t>
  </si>
  <si>
    <t>01 September 2019 to 03 January 2024Childcare on non-domestic premisesWalsallPremises</t>
  </si>
  <si>
    <t>01 September 2019 to 03 January 2024Childcare on non-domestic premisesWalsallTraining, support and skills</t>
  </si>
  <si>
    <t>01 September 2019 to 03 January 2024Childcare on non-domestic premisesWaltham ForestEducation programmes</t>
  </si>
  <si>
    <t>01 September 2019 to 03 January 2024Childcare on non-domestic premisesWaltham ForestInspection has actions</t>
  </si>
  <si>
    <t>01 September 2019 to 03 January 2024Childcare on non-domestic premisesWaltham ForestInspection has recommendations</t>
  </si>
  <si>
    <t>01 September 2019 to 03 January 2024Childcare on non-domestic premisesWaltham ForestKey persons</t>
  </si>
  <si>
    <t>01 September 2019 to 03 January 2024Childcare on non-domestic premisesWaltham ForestNo of Inspections</t>
  </si>
  <si>
    <t>01 September 2019 to 03 January 2024Childcare on non-domestic premisesWaltham ForestPlanning</t>
  </si>
  <si>
    <t>01 September 2019 to 03 January 2024Childcare on non-domestic premisesWandsworthEducation programmes</t>
  </si>
  <si>
    <t>01 September 2019 to 03 January 2024Childcare on non-domestic premisesWandsworthFood and drink</t>
  </si>
  <si>
    <t>01 September 2019 to 03 January 2024Childcare on non-domestic premisesWandsworthInspection has actions</t>
  </si>
  <si>
    <t>01 September 2019 to 03 January 2024Childcare on non-domestic premisesWandsworthInspection has recommendations</t>
  </si>
  <si>
    <t>01 September 2019 to 03 January 2024Childcare on non-domestic premisesWandsworthKey persons</t>
  </si>
  <si>
    <t>01 September 2019 to 03 January 2024Childcare on non-domestic premisesWandsworthNo of Inspections</t>
  </si>
  <si>
    <t>01 September 2019 to 03 January 2024Childcare on non-domestic premisesWandsworthPlanning</t>
  </si>
  <si>
    <t>01 September 2019 to 03 January 2024Childcare on non-domestic premisesWandsworthQualifications</t>
  </si>
  <si>
    <t>01 September 2019 to 03 January 2024Childcare on non-domestic premisesWandsworthTraining, support and skills</t>
  </si>
  <si>
    <t>01 September 2019 to 03 January 2024Childcare on non-domestic premisesWarringtonInspection has recommendations</t>
  </si>
  <si>
    <t>01 September 2019 to 03 January 2024Childcare on non-domestic premisesWarringtonNo of Inspections</t>
  </si>
  <si>
    <t>01 September 2019 to 03 January 2024Childcare on non-domestic premisesWarwickshireInspection has actions</t>
  </si>
  <si>
    <t>01 September 2019 to 03 January 2024Childcare on non-domestic premisesWarwickshireInspection has recommendations</t>
  </si>
  <si>
    <t>01 September 2019 to 03 January 2024Childcare on non-domestic premisesWarwickshireNo of Inspections</t>
  </si>
  <si>
    <t>01 September 2019 to 03 January 2024Childcare on non-domestic premisesWarwickshirePremises</t>
  </si>
  <si>
    <t>01 September 2019 to 03 January 2024Childcare on non-domestic premisesWarwickshireSuitablity and safety of premises and equipment</t>
  </si>
  <si>
    <t>01 September 2019 to 03 January 2024Childcare on non-domestic premisesWest BerkshireInspection has recommendations</t>
  </si>
  <si>
    <t>01 September 2019 to 03 January 2024Childcare on non-domestic premisesWest BerkshireNo of Inspections</t>
  </si>
  <si>
    <t>01 September 2019 to 03 January 2024Childcare on non-domestic premisesWest NorthamptonshireEducation programmes</t>
  </si>
  <si>
    <t>01 September 2019 to 03 January 2024Childcare on non-domestic premisesWest NorthamptonshireEqual opportunities</t>
  </si>
  <si>
    <t>01 September 2019 to 03 January 2024Childcare on non-domestic premisesWest NorthamptonshireInformation for parents and carers</t>
  </si>
  <si>
    <t>01 September 2019 to 03 January 2024Childcare on non-domestic premisesWest NorthamptonshireInspection has actions</t>
  </si>
  <si>
    <t>01 September 2019 to 03 January 2024Childcare on non-domestic premisesWest NorthamptonshireInspection has recommendations</t>
  </si>
  <si>
    <t>01 September 2019 to 03 January 2024Childcare on non-domestic premisesWest NorthamptonshireKey persons</t>
  </si>
  <si>
    <t>01 September 2019 to 03 January 2024Childcare on non-domestic premisesWest NorthamptonshireNo of Inspections</t>
  </si>
  <si>
    <t>01 September 2019 to 03 January 2024Childcare on non-domestic premisesWest NorthamptonshirePlanning</t>
  </si>
  <si>
    <t>01 September 2019 to 03 January 2024Childcare on non-domestic premisesWest NorthamptonshirePremises</t>
  </si>
  <si>
    <t>01 September 2019 to 03 January 2024Childcare on non-domestic premisesWest NorthamptonshireSafeguarding practice</t>
  </si>
  <si>
    <t>01 September 2019 to 03 January 2024Childcare on non-domestic premisesWest NorthamptonshireTraining, support and skills</t>
  </si>
  <si>
    <t>01 September 2019 to 03 January 2024Childcare on non-domestic premisesWest SussexChanges that must be notified to Ofsted</t>
  </si>
  <si>
    <t>01 September 2019 to 03 January 2024Childcare on non-domestic premisesWest SussexEducation programmes</t>
  </si>
  <si>
    <t>01 September 2019 to 03 January 2024Childcare on non-domestic premisesWest SussexEqual opportunities</t>
  </si>
  <si>
    <t>01 September 2019 to 03 January 2024Childcare on non-domestic premisesWest SussexFood and drink</t>
  </si>
  <si>
    <t>01 September 2019 to 03 January 2024Childcare on non-domestic premisesWest SussexInspection has actions</t>
  </si>
  <si>
    <t>01 September 2019 to 03 January 2024Childcare on non-domestic premisesWest SussexInspection has recommendations</t>
  </si>
  <si>
    <t>01 September 2019 to 03 January 2024Childcare on non-domestic premisesWest SussexKey persons</t>
  </si>
  <si>
    <t>01 September 2019 to 03 January 2024Childcare on non-domestic premisesWest SussexNo of Inspections</t>
  </si>
  <si>
    <t>01 September 2019 to 03 January 2024Childcare on non-domestic premisesWest SussexPlanning</t>
  </si>
  <si>
    <t>01 September 2019 to 03 January 2024Childcare on non-domestic premisesWest SussexStaff deployment</t>
  </si>
  <si>
    <t>01 September 2019 to 03 January 2024Childcare on non-domestic premisesWest SussexTraining, support and skills</t>
  </si>
  <si>
    <t>01 September 2019 to 03 January 2024Childcare on non-domestic premisesWestminsterInspection has recommendations</t>
  </si>
  <si>
    <t>01 September 2019 to 03 January 2024Childcare on non-domestic premisesWestminsterNo of Inspections</t>
  </si>
  <si>
    <t>01 September 2019 to 03 January 2024Childcare on non-domestic premisesWestmorland and FurnessInspection has recommendations</t>
  </si>
  <si>
    <t>01 September 2019 to 03 January 2024Childcare on non-domestic premisesWestmorland and FurnessNo of Inspections</t>
  </si>
  <si>
    <t>01 September 2019 to 03 January 2024Childcare on non-domestic premisesWiganInspection has recommendations</t>
  </si>
  <si>
    <t>01 September 2019 to 03 January 2024Childcare on non-domestic premisesWiganNo of Inspections</t>
  </si>
  <si>
    <t>01 September 2019 to 03 January 2024Childcare on non-domestic premisesWiltshireChanges that must be notified to Ofsted</t>
  </si>
  <si>
    <t>01 September 2019 to 03 January 2024Childcare on non-domestic premisesWiltshireGeneral suitability people matters</t>
  </si>
  <si>
    <t>01 September 2019 to 03 January 2024Childcare on non-domestic premisesWiltshireInspection has actions</t>
  </si>
  <si>
    <t>01 September 2019 to 03 January 2024Childcare on non-domestic premisesWiltshireInspection has recommendations</t>
  </si>
  <si>
    <t>01 September 2019 to 03 January 2024Childcare on non-domestic premisesWiltshireNo of Inspections</t>
  </si>
  <si>
    <t>01 September 2019 to 03 January 2024Childcare on non-domestic premisesWindsor and MaidenheadGeneral suitability people matters</t>
  </si>
  <si>
    <t>01 September 2019 to 03 January 2024Childcare on non-domestic premisesWindsor and MaidenheadInspection has actions</t>
  </si>
  <si>
    <t>01 September 2019 to 03 January 2024Childcare on non-domestic premisesWindsor and MaidenheadInspection has recommendations</t>
  </si>
  <si>
    <t>01 September 2019 to 03 January 2024Childcare on non-domestic premisesWindsor and MaidenheadManaging behaviour</t>
  </si>
  <si>
    <t>01 September 2019 to 03 January 2024Childcare on non-domestic premisesWindsor and MaidenheadNo of Inspections</t>
  </si>
  <si>
    <t>01 September 2019 to 03 January 2024Childcare on non-domestic premisesWindsor and MaidenheadTraining, support and skills</t>
  </si>
  <si>
    <t>01 September 2019 to 03 January 2024Childcare on non-domestic premisesWirralInspection has recommendations</t>
  </si>
  <si>
    <t>01 September 2019 to 03 January 2024Childcare on non-domestic premisesWirralNo of Inspections</t>
  </si>
  <si>
    <t>01 September 2019 to 03 January 2024Childcare on non-domestic premisesWokinghamInspection has recommendations</t>
  </si>
  <si>
    <t>01 September 2019 to 03 January 2024Childcare on non-domestic premisesWokinghamNo of Inspections</t>
  </si>
  <si>
    <t>01 September 2019 to 03 January 2024Childcare on non-domestic premisesWolverhamptonAssessment</t>
  </si>
  <si>
    <t>01 September 2019 to 03 January 2024Childcare on non-domestic premisesWolverhamptonChild supervision</t>
  </si>
  <si>
    <t>01 September 2019 to 03 January 2024Childcare on non-domestic premisesWolverhamptonEducation programmes</t>
  </si>
  <si>
    <t>01 September 2019 to 03 January 2024Childcare on non-domestic premisesWolverhamptonEqual opportunities</t>
  </si>
  <si>
    <t>01 September 2019 to 03 January 2024Childcare on non-domestic premisesWolverhamptonFood and drink</t>
  </si>
  <si>
    <t>01 September 2019 to 03 January 2024Childcare on non-domestic premisesWolverhamptonGeneral information and records matters</t>
  </si>
  <si>
    <t>01 September 2019 to 03 January 2024Childcare on non-domestic premisesWolverhamptonInspection has actions</t>
  </si>
  <si>
    <t>01 September 2019 to 03 January 2024Childcare on non-domestic premisesWolverhamptonInspection has recommendations</t>
  </si>
  <si>
    <t>01 September 2019 to 03 January 2024Childcare on non-domestic premisesWolverhamptonKey persons</t>
  </si>
  <si>
    <t>01 September 2019 to 03 January 2024Childcare on non-domestic premisesWolverhamptonManaging behaviour</t>
  </si>
  <si>
    <t>01 September 2019 to 03 January 2024Childcare on non-domestic premisesWolverhamptonNo of Inspections</t>
  </si>
  <si>
    <t>01 September 2019 to 03 January 2024Childcare on non-domestic premisesWolverhamptonPlanning</t>
  </si>
  <si>
    <t>01 September 2019 to 03 January 2024Childcare on non-domestic premisesWolverhamptonRisk assessment</t>
  </si>
  <si>
    <t>01 September 2019 to 03 January 2024Childcare on non-domestic premisesWolverhamptonSafeguarding practice</t>
  </si>
  <si>
    <t>01 September 2019 to 03 January 2024Childcare on non-domestic premisesWolverhamptonSafety</t>
  </si>
  <si>
    <t>01 September 2019 to 03 January 2024Childcare on non-domestic premisesWolverhamptonStaff deployment</t>
  </si>
  <si>
    <t>01 September 2019 to 03 January 2024Childcare on non-domestic premisesWolverhamptonTraining, support and skills</t>
  </si>
  <si>
    <t>01 September 2019 to 03 January 2024Childcare on non-domestic premisesWorcestershireChanges that must be notified to Ofsted</t>
  </si>
  <si>
    <t>01 September 2019 to 03 January 2024Childcare on non-domestic premisesWorcestershireEducation programmes</t>
  </si>
  <si>
    <t>01 September 2019 to 03 January 2024Childcare on non-domestic premisesWorcestershireGeneral information and records matters</t>
  </si>
  <si>
    <t>01 September 2019 to 03 January 2024Childcare on non-domestic premisesWorcestershireGeneral suitability people matters</t>
  </si>
  <si>
    <t>01 September 2019 to 03 January 2024Childcare on non-domestic premisesWorcestershireInspection has actions</t>
  </si>
  <si>
    <t>01 September 2019 to 03 January 2024Childcare on non-domestic premisesWorcestershireInspection has recommendations</t>
  </si>
  <si>
    <t>01 September 2019 to 03 January 2024Childcare on non-domestic premisesWorcestershireNo of Inspections</t>
  </si>
  <si>
    <t>01 September 2019 to 03 January 2024Childcare on non-domestic premisesWorcestershirePlanning</t>
  </si>
  <si>
    <t>01 September 2019 to 03 January 2024Childcare on non-domestic premisesWorcestershirePremises</t>
  </si>
  <si>
    <t>01 September 2019 to 03 January 2024Childcare on non-domestic premisesWorcestershireRisk assessment</t>
  </si>
  <si>
    <t>01 September 2019 to 03 January 2024Childcare on non-domestic premisesWorcestershireTraining, support and skills</t>
  </si>
  <si>
    <t>01 September 2019 to 03 January 2024Childcare on non-domestic premisesYorkChanges that must be notified to Ofsted</t>
  </si>
  <si>
    <t>01 September 2019 to 03 January 2024Childcare on non-domestic premisesYorkInspection has actions</t>
  </si>
  <si>
    <t>01 September 2019 to 03 January 2024Childcare on non-domestic premisesYorkInspection has recommendations</t>
  </si>
  <si>
    <t>01 September 2019 to 03 January 2024Childcare on non-domestic premisesYorkNo of Inspections</t>
  </si>
  <si>
    <t>01 September 2019 to 03 January 2024ChildminderAll EnglandAccident or injury</t>
  </si>
  <si>
    <t>01 September 2019 to 03 January 2024ChildminderAll EnglandArrangements for safeguarding children</t>
  </si>
  <si>
    <t>01 September 2019 to 03 January 2024ChildminderAll EnglandAssessment</t>
  </si>
  <si>
    <t>01 September 2019 to 03 January 2024ChildminderAll EnglandChanges that must be notified to Ofsted</t>
  </si>
  <si>
    <t>01 September 2019 to 03 January 2024ChildminderAll EnglandChild supervision</t>
  </si>
  <si>
    <t>01 September 2019 to 03 January 2024ChildminderAll EnglandComplaints</t>
  </si>
  <si>
    <t>01 September 2019 to 03 January 2024ChildminderAll EnglandEducation programmes</t>
  </si>
  <si>
    <t>01 September 2019 to 03 January 2024ChildminderAll EnglandEqual opportunities</t>
  </si>
  <si>
    <t>01 September 2019 to 03 January 2024ChildminderAll EnglandFood and drink</t>
  </si>
  <si>
    <t>01 September 2019 to 03 January 2024ChildminderAll EnglandGeneral information and records matters</t>
  </si>
  <si>
    <t>01 September 2019 to 03 January 2024ChildminderAll EnglandGeneral suitability people matters</t>
  </si>
  <si>
    <t>01 September 2019 to 03 January 2024ChildminderAll EnglandHow the childcare provision is organised</t>
  </si>
  <si>
    <t>01 September 2019 to 03 January 2024ChildminderAll EnglandInformation about the child</t>
  </si>
  <si>
    <t>01 September 2019 to 03 January 2024ChildminderAll EnglandInformation about the provider</t>
  </si>
  <si>
    <t>01 September 2019 to 03 January 2024ChildminderAll EnglandInformation for parents and carers</t>
  </si>
  <si>
    <t>01 September 2019 to 03 January 2024ChildminderAll EnglandInspection has actions</t>
  </si>
  <si>
    <t>01 September 2019 to 03 January 2024ChildminderAll EnglandInspection has recommendations</t>
  </si>
  <si>
    <t>01 September 2019 to 03 January 2024ChildminderAll EnglandKey persons</t>
  </si>
  <si>
    <t>01 September 2019 to 03 January 2024ChildminderAll EnglandManaging behaviour</t>
  </si>
  <si>
    <t>01 September 2019 to 03 January 2024ChildminderAll EnglandMedicine</t>
  </si>
  <si>
    <t>01 September 2019 to 03 January 2024ChildminderAll EnglandNo of Inspections</t>
  </si>
  <si>
    <t>01 September 2019 to 03 January 2024ChildminderAll EnglandOutings</t>
  </si>
  <si>
    <t>01 September 2019 to 03 January 2024ChildminderAll EnglandPlanning</t>
  </si>
  <si>
    <t>01 September 2019 to 03 January 2024ChildminderAll EnglandPremises</t>
  </si>
  <si>
    <t>01 September 2019 to 03 January 2024ChildminderAll EnglandQualifications</t>
  </si>
  <si>
    <t>01 September 2019 to 03 January 2024ChildminderAll EnglandQualifications and training</t>
  </si>
  <si>
    <t>01 September 2019 to 03 January 2024ChildminderAll EnglandRatios</t>
  </si>
  <si>
    <t>01 September 2019 to 03 January 2024ChildminderAll EnglandRecords to be kept</t>
  </si>
  <si>
    <t>01 September 2019 to 03 January 2024ChildminderAll EnglandRisk assessment</t>
  </si>
  <si>
    <t>01 September 2019 to 03 January 2024ChildminderAll EnglandSafeguarding policy</t>
  </si>
  <si>
    <t>01 September 2019 to 03 January 2024ChildminderAll EnglandSafeguarding practice</t>
  </si>
  <si>
    <t>01 September 2019 to 03 January 2024ChildminderAll EnglandSafety</t>
  </si>
  <si>
    <t>01 September 2019 to 03 January 2024ChildminderAll EnglandSmoking</t>
  </si>
  <si>
    <t>01 September 2019 to 03 January 2024ChildminderAll EnglandStaff deployment</t>
  </si>
  <si>
    <t>01 September 2019 to 03 January 2024ChildminderAll EnglandSuitablity and safety of premises and equipment</t>
  </si>
  <si>
    <t>01 September 2019 to 03 January 2024ChildminderAll EnglandTraining, support and skills</t>
  </si>
  <si>
    <t>01 September 2019 to 03 January 2024ChildminderAll EnglandWelfare of the children being cared for</t>
  </si>
  <si>
    <t>01 September 2019 to 03 January 2024ChildminderBarking and DagenhamEducation programmes</t>
  </si>
  <si>
    <t>01 September 2019 to 03 January 2024ChildminderBarking and DagenhamFood and drink</t>
  </si>
  <si>
    <t>01 September 2019 to 03 January 2024ChildminderBarking and DagenhamInformation about the child</t>
  </si>
  <si>
    <t>01 September 2019 to 03 January 2024ChildminderBarking and DagenhamInspection has actions</t>
  </si>
  <si>
    <t>01 September 2019 to 03 January 2024ChildminderBarking and DagenhamInspection has recommendations</t>
  </si>
  <si>
    <t>01 September 2019 to 03 January 2024ChildminderBarking and DagenhamKey persons</t>
  </si>
  <si>
    <t>01 September 2019 to 03 January 2024ChildminderBarking and DagenhamManaging behaviour</t>
  </si>
  <si>
    <t>01 September 2019 to 03 January 2024ChildminderBarking and DagenhamNo of Inspections</t>
  </si>
  <si>
    <t>01 September 2019 to 03 January 2024ChildminderBarking and DagenhamPremises</t>
  </si>
  <si>
    <t>01 September 2019 to 03 January 2024ChildminderBarking and DagenhamRisk assessment</t>
  </si>
  <si>
    <t>01 September 2019 to 03 January 2024ChildminderBarking and DagenhamSafeguarding practice</t>
  </si>
  <si>
    <t>01 September 2019 to 03 January 2024ChildminderBarking and DagenhamTraining, support and skills</t>
  </si>
  <si>
    <t>01 September 2019 to 03 January 2024ChildminderBarnetInformation about the child</t>
  </si>
  <si>
    <t>01 September 2019 to 03 January 2024ChildminderBarnetInspection has actions</t>
  </si>
  <si>
    <t>01 September 2019 to 03 January 2024ChildminderBarnetInspection has recommendations</t>
  </si>
  <si>
    <t>01 September 2019 to 03 January 2024ChildminderBarnetNo of Inspections</t>
  </si>
  <si>
    <t>01 September 2019 to 03 January 2024ChildminderBarnetRatios</t>
  </si>
  <si>
    <t>01 September 2019 to 03 January 2024ChildminderBarnsleyInspection has actions</t>
  </si>
  <si>
    <t>01 September 2019 to 03 January 2024ChildminderBarnsleyInspection has recommendations</t>
  </si>
  <si>
    <t>01 September 2019 to 03 January 2024ChildminderBarnsleyNo of Inspections</t>
  </si>
  <si>
    <t>01 September 2019 to 03 January 2024ChildminderBarnsleyTraining, support and skills</t>
  </si>
  <si>
    <t>01 September 2019 to 03 January 2024ChildminderBath and North East SomersetInspection has recommendations</t>
  </si>
  <si>
    <t>01 September 2019 to 03 January 2024ChildminderBath and North East SomersetNo of Inspections</t>
  </si>
  <si>
    <t>01 September 2019 to 03 January 2024ChildminderBedfordInspection has recommendations</t>
  </si>
  <si>
    <t>01 September 2019 to 03 January 2024ChildminderBedfordNo of Inspections</t>
  </si>
  <si>
    <t>01 September 2019 to 03 January 2024ChildminderBexleyEducation programmes</t>
  </si>
  <si>
    <t>01 September 2019 to 03 January 2024ChildminderBexleyInspection has actions</t>
  </si>
  <si>
    <t>01 September 2019 to 03 January 2024ChildminderBexleyInspection has recommendations</t>
  </si>
  <si>
    <t>01 September 2019 to 03 January 2024ChildminderBexleyManaging behaviour</t>
  </si>
  <si>
    <t>01 September 2019 to 03 January 2024ChildminderBexleyNo of Inspections</t>
  </si>
  <si>
    <t>01 September 2019 to 03 January 2024ChildminderBexleyPlanning</t>
  </si>
  <si>
    <t>01 September 2019 to 03 January 2024ChildminderBexleyRisk assessment</t>
  </si>
  <si>
    <t>01 September 2019 to 03 January 2024ChildminderBirminghamAssessment</t>
  </si>
  <si>
    <t>01 September 2019 to 03 January 2024ChildminderBirminghamChanges that must be notified to Ofsted</t>
  </si>
  <si>
    <t>01 September 2019 to 03 January 2024ChildminderBirminghamChild supervision</t>
  </si>
  <si>
    <t>01 September 2019 to 03 January 2024ChildminderBirminghamEducation programmes</t>
  </si>
  <si>
    <t>01 September 2019 to 03 January 2024ChildminderBirminghamEqual opportunities</t>
  </si>
  <si>
    <t>01 September 2019 to 03 January 2024ChildminderBirminghamFood and drink</t>
  </si>
  <si>
    <t>01 September 2019 to 03 January 2024ChildminderBirminghamGeneral suitability people matters</t>
  </si>
  <si>
    <t>01 September 2019 to 03 January 2024ChildminderBirminghamInformation about the child</t>
  </si>
  <si>
    <t>01 September 2019 to 03 January 2024ChildminderBirminghamInformation about the provider</t>
  </si>
  <si>
    <t>01 September 2019 to 03 January 2024ChildminderBirminghamInformation for parents and carers</t>
  </si>
  <si>
    <t>01 September 2019 to 03 January 2024ChildminderBirminghamInspection has actions</t>
  </si>
  <si>
    <t>01 September 2019 to 03 January 2024ChildminderBirminghamInspection has recommendations</t>
  </si>
  <si>
    <t>01 September 2019 to 03 January 2024ChildminderBirminghamKey persons</t>
  </si>
  <si>
    <t>01 September 2019 to 03 January 2024ChildminderBirminghamManaging behaviour</t>
  </si>
  <si>
    <t>01 September 2019 to 03 January 2024ChildminderBirminghamNo of Inspections</t>
  </si>
  <si>
    <t>01 September 2019 to 03 January 2024ChildminderBirminghamPlanning</t>
  </si>
  <si>
    <t>01 September 2019 to 03 January 2024ChildminderBirminghamPremises</t>
  </si>
  <si>
    <t>01 September 2019 to 03 January 2024ChildminderBirminghamRatios</t>
  </si>
  <si>
    <t>01 September 2019 to 03 January 2024ChildminderBirminghamRisk assessment</t>
  </si>
  <si>
    <t>01 September 2019 to 03 January 2024ChildminderBirminghamSafeguarding practice</t>
  </si>
  <si>
    <t>01 September 2019 to 03 January 2024ChildminderBirminghamSafety</t>
  </si>
  <si>
    <t>01 September 2019 to 03 January 2024ChildminderBirminghamTraining, support and skills</t>
  </si>
  <si>
    <t>01 September 2019 to 03 January 2024ChildminderBlackburn with DarwenAssessment</t>
  </si>
  <si>
    <t>01 September 2019 to 03 January 2024ChildminderBlackburn with DarwenFood and drink</t>
  </si>
  <si>
    <t>01 September 2019 to 03 January 2024ChildminderBlackburn with DarwenInspection has actions</t>
  </si>
  <si>
    <t>01 September 2019 to 03 January 2024ChildminderBlackburn with DarwenInspection has recommendations</t>
  </si>
  <si>
    <t>01 September 2019 to 03 January 2024ChildminderBlackburn with DarwenNo of Inspections</t>
  </si>
  <si>
    <t>01 September 2019 to 03 January 2024ChildminderBlackpoolInspection has recommendations</t>
  </si>
  <si>
    <t>01 September 2019 to 03 January 2024ChildminderBlackpoolNo of Inspections</t>
  </si>
  <si>
    <t>01 September 2019 to 03 January 2024ChildminderBoltonAssessment</t>
  </si>
  <si>
    <t>01 September 2019 to 03 January 2024ChildminderBoltonInspection has actions</t>
  </si>
  <si>
    <t>01 September 2019 to 03 January 2024ChildminderBoltonInspection has recommendations</t>
  </si>
  <si>
    <t>01 September 2019 to 03 January 2024ChildminderBoltonNo of Inspections</t>
  </si>
  <si>
    <t>01 September 2019 to 03 January 2024ChildminderBoltonPlanning</t>
  </si>
  <si>
    <t>01 September 2019 to 03 January 2024ChildminderBournemouth, Christchurch &amp; PooleEducation programmes</t>
  </si>
  <si>
    <t>01 September 2019 to 03 January 2024ChildminderBournemouth, Christchurch &amp; PooleInspection has actions</t>
  </si>
  <si>
    <t>01 September 2019 to 03 January 2024ChildminderBournemouth, Christchurch &amp; PooleInspection has recommendations</t>
  </si>
  <si>
    <t>01 September 2019 to 03 January 2024ChildminderBournemouth, Christchurch &amp; PooleMedicine</t>
  </si>
  <si>
    <t>01 September 2019 to 03 January 2024ChildminderBournemouth, Christchurch &amp; PooleNo of Inspections</t>
  </si>
  <si>
    <t>01 September 2019 to 03 January 2024ChildminderBracknell ForestInspection has recommendations</t>
  </si>
  <si>
    <t>01 September 2019 to 03 January 2024ChildminderBracknell ForestNo of Inspections</t>
  </si>
  <si>
    <t>01 September 2019 to 03 January 2024ChildminderBradfordChanges that must be notified to Ofsted</t>
  </si>
  <si>
    <t>01 September 2019 to 03 January 2024ChildminderBradfordEducation programmes</t>
  </si>
  <si>
    <t>01 September 2019 to 03 January 2024ChildminderBradfordInformation about the provider</t>
  </si>
  <si>
    <t>01 September 2019 to 03 January 2024ChildminderBradfordInspection has actions</t>
  </si>
  <si>
    <t>01 September 2019 to 03 January 2024ChildminderBradfordInspection has recommendations</t>
  </si>
  <si>
    <t>01 September 2019 to 03 January 2024ChildminderBradfordNo of Inspections</t>
  </si>
  <si>
    <t>01 September 2019 to 03 January 2024ChildminderBradfordPlanning</t>
  </si>
  <si>
    <t>01 September 2019 to 03 January 2024ChildminderBrentInspection has actions</t>
  </si>
  <si>
    <t>01 September 2019 to 03 January 2024ChildminderBrentInspection has recommendations</t>
  </si>
  <si>
    <t>01 September 2019 to 03 January 2024ChildminderBrentKey persons</t>
  </si>
  <si>
    <t>01 September 2019 to 03 January 2024ChildminderBrentNo of Inspections</t>
  </si>
  <si>
    <t>01 September 2019 to 03 January 2024ChildminderBrentPremises</t>
  </si>
  <si>
    <t>01 September 2019 to 03 January 2024ChildminderBrentRisk assessment</t>
  </si>
  <si>
    <t>01 September 2019 to 03 January 2024ChildminderBrentTraining, support and skills</t>
  </si>
  <si>
    <t>01 September 2019 to 03 January 2024ChildminderBrighton and HoveInspection has recommendations</t>
  </si>
  <si>
    <t>01 September 2019 to 03 January 2024ChildminderBrighton and HoveNo of Inspections</t>
  </si>
  <si>
    <t>01 September 2019 to 03 January 2024ChildminderBristolAssessment</t>
  </si>
  <si>
    <t>01 September 2019 to 03 January 2024ChildminderBristolEducation programmes</t>
  </si>
  <si>
    <t>01 September 2019 to 03 January 2024ChildminderBristolInformation about the child</t>
  </si>
  <si>
    <t>01 September 2019 to 03 January 2024ChildminderBristolInspection has actions</t>
  </si>
  <si>
    <t>01 September 2019 to 03 January 2024ChildminderBristolInspection has recommendations</t>
  </si>
  <si>
    <t>01 September 2019 to 03 January 2024ChildminderBristolNo of Inspections</t>
  </si>
  <si>
    <t>01 September 2019 to 03 January 2024ChildminderBristolPlanning</t>
  </si>
  <si>
    <t>01 September 2019 to 03 January 2024ChildminderBristolRisk assessment</t>
  </si>
  <si>
    <t>01 September 2019 to 03 January 2024ChildminderBristolSafeguarding practice</t>
  </si>
  <si>
    <t>01 September 2019 to 03 January 2024ChildminderBristolTraining, support and skills</t>
  </si>
  <si>
    <t>01 September 2019 to 03 January 2024ChildminderBromleyAssessment</t>
  </si>
  <si>
    <t>01 September 2019 to 03 January 2024ChildminderBromleyChanges that must be notified to Ofsted</t>
  </si>
  <si>
    <t>01 September 2019 to 03 January 2024ChildminderBromleyGeneral suitability people matters</t>
  </si>
  <si>
    <t>01 September 2019 to 03 January 2024ChildminderBromleyInformation about the child</t>
  </si>
  <si>
    <t>01 September 2019 to 03 January 2024ChildminderBromleyInformation about the provider</t>
  </si>
  <si>
    <t>01 September 2019 to 03 January 2024ChildminderBromleyInspection has actions</t>
  </si>
  <si>
    <t>01 September 2019 to 03 January 2024ChildminderBromleyInspection has recommendations</t>
  </si>
  <si>
    <t>01 September 2019 to 03 January 2024ChildminderBromleyManaging behaviour</t>
  </si>
  <si>
    <t>01 September 2019 to 03 January 2024ChildminderBromleyNo of Inspections</t>
  </si>
  <si>
    <t>01 September 2019 to 03 January 2024ChildminderBromleyPlanning</t>
  </si>
  <si>
    <t>01 September 2019 to 03 January 2024ChildminderBromleyRisk assessment</t>
  </si>
  <si>
    <t>01 September 2019 to 03 January 2024ChildminderBromleySafeguarding practice</t>
  </si>
  <si>
    <t>01 September 2019 to 03 January 2024ChildminderBromleyTraining, support and skills</t>
  </si>
  <si>
    <t>01 September 2019 to 03 January 2024ChildminderBuckinghamshireAssessment</t>
  </si>
  <si>
    <t>01 September 2019 to 03 January 2024ChildminderBuckinghamshireChanges that must be notified to Ofsted</t>
  </si>
  <si>
    <t>01 September 2019 to 03 January 2024ChildminderBuckinghamshireEducation programmes</t>
  </si>
  <si>
    <t>01 September 2019 to 03 January 2024ChildminderBuckinghamshireInspection has actions</t>
  </si>
  <si>
    <t>01 September 2019 to 03 January 2024ChildminderBuckinghamshireInspection has recommendations</t>
  </si>
  <si>
    <t>01 September 2019 to 03 January 2024ChildminderBuckinghamshireMedicine</t>
  </si>
  <si>
    <t>01 September 2019 to 03 January 2024ChildminderBuckinghamshireNo of Inspections</t>
  </si>
  <si>
    <t>01 September 2019 to 03 January 2024ChildminderBuckinghamshirePlanning</t>
  </si>
  <si>
    <t>01 September 2019 to 03 January 2024ChildminderBuckinghamshireTraining, support and skills</t>
  </si>
  <si>
    <t>01 September 2019 to 03 January 2024ChildminderBuryEducation programmes</t>
  </si>
  <si>
    <t>01 September 2019 to 03 January 2024ChildminderBuryGeneral information and records matters</t>
  </si>
  <si>
    <t>01 September 2019 to 03 January 2024ChildminderBuryGeneral suitability people matters</t>
  </si>
  <si>
    <t>01 September 2019 to 03 January 2024ChildminderBuryInspection has actions</t>
  </si>
  <si>
    <t>01 September 2019 to 03 January 2024ChildminderBuryInspection has recommendations</t>
  </si>
  <si>
    <t>01 September 2019 to 03 January 2024ChildminderBuryMedicine</t>
  </si>
  <si>
    <t>01 September 2019 to 03 January 2024ChildminderBuryNo of Inspections</t>
  </si>
  <si>
    <t>01 September 2019 to 03 January 2024ChildminderBuryRisk assessment</t>
  </si>
  <si>
    <t>01 September 2019 to 03 January 2024ChildminderBurySafeguarding practice</t>
  </si>
  <si>
    <t>01 September 2019 to 03 January 2024ChildminderBuryTraining, support and skills</t>
  </si>
  <si>
    <t>01 September 2019 to 03 January 2024ChildminderCalderdaleInspection has recommendations</t>
  </si>
  <si>
    <t>01 September 2019 to 03 January 2024ChildminderCalderdaleNo of Inspections</t>
  </si>
  <si>
    <t>01 September 2019 to 03 January 2024ChildminderCambridgeshireChanges that must be notified to Ofsted</t>
  </si>
  <si>
    <t>01 September 2019 to 03 January 2024ChildminderCambridgeshireInspection has actions</t>
  </si>
  <si>
    <t>01 September 2019 to 03 January 2024ChildminderCambridgeshireInspection has recommendations</t>
  </si>
  <si>
    <t>01 September 2019 to 03 January 2024ChildminderCambridgeshireNo of Inspections</t>
  </si>
  <si>
    <t>01 September 2019 to 03 January 2024ChildminderCambridgeshireTraining, support and skills</t>
  </si>
  <si>
    <t>01 September 2019 to 03 January 2024ChildminderCamdenChild supervision</t>
  </si>
  <si>
    <t>01 September 2019 to 03 January 2024ChildminderCamdenInspection has actions</t>
  </si>
  <si>
    <t>01 September 2019 to 03 January 2024ChildminderCamdenInspection has recommendations</t>
  </si>
  <si>
    <t>01 September 2019 to 03 January 2024ChildminderCamdenNo of Inspections</t>
  </si>
  <si>
    <t>01 September 2019 to 03 January 2024ChildminderCamdenPremises</t>
  </si>
  <si>
    <t>01 September 2019 to 03 January 2024ChildminderCamdenRisk assessment</t>
  </si>
  <si>
    <t>01 September 2019 to 03 January 2024ChildminderCentral BedfordshireInspection has recommendations</t>
  </si>
  <si>
    <t>01 September 2019 to 03 January 2024ChildminderCentral BedfordshireNo of Inspections</t>
  </si>
  <si>
    <t>01 September 2019 to 03 January 2024ChildminderCheshire EastGeneral information and records matters</t>
  </si>
  <si>
    <t>01 September 2019 to 03 January 2024ChildminderCheshire EastGeneral suitability people matters</t>
  </si>
  <si>
    <t>01 September 2019 to 03 January 2024ChildminderCheshire EastInspection has actions</t>
  </si>
  <si>
    <t>01 September 2019 to 03 January 2024ChildminderCheshire EastInspection has recommendations</t>
  </si>
  <si>
    <t>01 September 2019 to 03 January 2024ChildminderCheshire EastMedicine</t>
  </si>
  <si>
    <t>01 September 2019 to 03 January 2024ChildminderCheshire EastNo of Inspections</t>
  </si>
  <si>
    <t>01 September 2019 to 03 January 2024ChildminderCheshire EastPlanning</t>
  </si>
  <si>
    <t>01 September 2019 to 03 January 2024ChildminderCheshire West and ChesterAssessment</t>
  </si>
  <si>
    <t>01 September 2019 to 03 January 2024ChildminderCheshire West and ChesterEducation programmes</t>
  </si>
  <si>
    <t>01 September 2019 to 03 January 2024ChildminderCheshire West and ChesterFood and drink</t>
  </si>
  <si>
    <t>01 September 2019 to 03 January 2024ChildminderCheshire West and ChesterGeneral information and records matters</t>
  </si>
  <si>
    <t>01 September 2019 to 03 January 2024ChildminderCheshire West and ChesterInformation about the child</t>
  </si>
  <si>
    <t>01 September 2019 to 03 January 2024ChildminderCheshire West and ChesterInformation about the provider</t>
  </si>
  <si>
    <t>01 September 2019 to 03 January 2024ChildminderCheshire West and ChesterInspection has actions</t>
  </si>
  <si>
    <t>01 September 2019 to 03 January 2024ChildminderCheshire West and ChesterInspection has recommendations</t>
  </si>
  <si>
    <t>01 September 2019 to 03 January 2024ChildminderCheshire West and ChesterNo of Inspections</t>
  </si>
  <si>
    <t>01 September 2019 to 03 January 2024ChildminderCheshire West and ChesterPlanning</t>
  </si>
  <si>
    <t>01 September 2019 to 03 January 2024ChildminderCheshire West and ChesterQualifications and training</t>
  </si>
  <si>
    <t>01 September 2019 to 03 January 2024ChildminderCheshire West and ChesterSafeguarding policy</t>
  </si>
  <si>
    <t>01 September 2019 to 03 January 2024ChildminderCheshire West and ChesterSafeguarding practice</t>
  </si>
  <si>
    <t>01 September 2019 to 03 January 2024ChildminderCheshire West and ChesterSafety</t>
  </si>
  <si>
    <t>01 September 2019 to 03 January 2024ChildminderCheshire West and ChesterTraining, support and skills</t>
  </si>
  <si>
    <t>01 September 2019 to 03 January 2024ChildminderCornwallAssessment</t>
  </si>
  <si>
    <t>01 September 2019 to 03 January 2024ChildminderCornwallEducation programmes</t>
  </si>
  <si>
    <t>01 September 2019 to 03 January 2024ChildminderCornwallGeneral suitability people matters</t>
  </si>
  <si>
    <t>01 September 2019 to 03 January 2024ChildminderCornwallInspection has actions</t>
  </si>
  <si>
    <t>01 September 2019 to 03 January 2024ChildminderCornwallInspection has recommendations</t>
  </si>
  <si>
    <t>01 September 2019 to 03 January 2024ChildminderCornwallNo of Inspections</t>
  </si>
  <si>
    <t>01 September 2019 to 03 January 2024ChildminderCornwallPremises</t>
  </si>
  <si>
    <t>01 September 2019 to 03 January 2024ChildminderCornwallRisk assessment</t>
  </si>
  <si>
    <t>01 September 2019 to 03 January 2024ChildminderCornwallSafeguarding policy</t>
  </si>
  <si>
    <t>01 September 2019 to 03 January 2024ChildminderCornwallSafeguarding practice</t>
  </si>
  <si>
    <t>01 September 2019 to 03 January 2024ChildminderCoventryGeneral suitability people matters</t>
  </si>
  <si>
    <t>01 September 2019 to 03 January 2024ChildminderCoventryInspection has actions</t>
  </si>
  <si>
    <t>01 September 2019 to 03 January 2024ChildminderCoventryInspection has recommendations</t>
  </si>
  <si>
    <t>01 September 2019 to 03 January 2024ChildminderCoventryNo of Inspections</t>
  </si>
  <si>
    <t>01 September 2019 to 03 January 2024ChildminderCoventryPlanning</t>
  </si>
  <si>
    <t>01 September 2019 to 03 January 2024ChildminderCroydonAssessment</t>
  </si>
  <si>
    <t>01 September 2019 to 03 January 2024ChildminderCroydonEducation programmes</t>
  </si>
  <si>
    <t>01 September 2019 to 03 January 2024ChildminderCroydonFood and drink</t>
  </si>
  <si>
    <t>01 September 2019 to 03 January 2024ChildminderCroydonInformation about the child</t>
  </si>
  <si>
    <t>01 September 2019 to 03 January 2024ChildminderCroydonInformation for parents and carers</t>
  </si>
  <si>
    <t>01 September 2019 to 03 January 2024ChildminderCroydonInspection has actions</t>
  </si>
  <si>
    <t>01 September 2019 to 03 January 2024ChildminderCroydonInspection has recommendations</t>
  </si>
  <si>
    <t>01 September 2019 to 03 January 2024ChildminderCroydonManaging behaviour</t>
  </si>
  <si>
    <t>01 September 2019 to 03 January 2024ChildminderCroydonNo of Inspections</t>
  </si>
  <si>
    <t>01 September 2019 to 03 January 2024ChildminderCroydonPlanning</t>
  </si>
  <si>
    <t>01 September 2019 to 03 January 2024ChildminderCroydonPremises</t>
  </si>
  <si>
    <t>01 September 2019 to 03 January 2024ChildminderCroydonRisk assessment</t>
  </si>
  <si>
    <t>01 September 2019 to 03 January 2024ChildminderCroydonSafeguarding policy</t>
  </si>
  <si>
    <t>01 September 2019 to 03 January 2024ChildminderCroydonSafeguarding practice</t>
  </si>
  <si>
    <t>01 September 2019 to 03 January 2024ChildminderCroydonSafety</t>
  </si>
  <si>
    <t>01 September 2019 to 03 January 2024ChildminderCroydonStaff deployment</t>
  </si>
  <si>
    <t>01 September 2019 to 03 January 2024ChildminderCroydonTraining, support and skills</t>
  </si>
  <si>
    <t>01 September 2019 to 03 January 2024ChildminderCumberlandInspection has recommendations</t>
  </si>
  <si>
    <t>01 September 2019 to 03 January 2024ChildminderCumberlandNo of Inspections</t>
  </si>
  <si>
    <t>01 September 2019 to 03 January 2024ChildminderDarlingtonInspection has recommendations</t>
  </si>
  <si>
    <t>01 September 2019 to 03 January 2024ChildminderDarlingtonNo of Inspections</t>
  </si>
  <si>
    <t>01 September 2019 to 03 January 2024ChildminderDerbyAssessment</t>
  </si>
  <si>
    <t>01 September 2019 to 03 January 2024ChildminderDerbyChild supervision</t>
  </si>
  <si>
    <t>01 September 2019 to 03 January 2024ChildminderDerbyEducation programmes</t>
  </si>
  <si>
    <t>01 September 2019 to 03 January 2024ChildminderDerbyGeneral suitability people matters</t>
  </si>
  <si>
    <t>01 September 2019 to 03 January 2024ChildminderDerbyInformation for parents and carers</t>
  </si>
  <si>
    <t>01 September 2019 to 03 January 2024ChildminderDerbyInspection has actions</t>
  </si>
  <si>
    <t>01 September 2019 to 03 January 2024ChildminderDerbyInspection has recommendations</t>
  </si>
  <si>
    <t>01 September 2019 to 03 January 2024ChildminderDerbyNo of Inspections</t>
  </si>
  <si>
    <t>01 September 2019 to 03 January 2024ChildminderDerbyPlanning</t>
  </si>
  <si>
    <t>01 September 2019 to 03 January 2024ChildminderDerbyPremises</t>
  </si>
  <si>
    <t>01 September 2019 to 03 January 2024ChildminderDerbyRisk assessment</t>
  </si>
  <si>
    <t>01 September 2019 to 03 January 2024ChildminderDerbySafeguarding practice</t>
  </si>
  <si>
    <t>01 September 2019 to 03 January 2024ChildminderDerbyshireAssessment</t>
  </si>
  <si>
    <t>01 September 2019 to 03 January 2024ChildminderDerbyshireChild supervision</t>
  </si>
  <si>
    <t>01 September 2019 to 03 January 2024ChildminderDerbyshireEducation programmes</t>
  </si>
  <si>
    <t>01 September 2019 to 03 January 2024ChildminderDerbyshireGeneral information and records matters</t>
  </si>
  <si>
    <t>01 September 2019 to 03 January 2024ChildminderDerbyshireInformation about the provider</t>
  </si>
  <si>
    <t>01 September 2019 to 03 January 2024ChildminderDerbyshireInspection has actions</t>
  </si>
  <si>
    <t>01 September 2019 to 03 January 2024ChildminderDerbyshireInspection has recommendations</t>
  </si>
  <si>
    <t>01 September 2019 to 03 January 2024ChildminderDerbyshireManaging behaviour</t>
  </si>
  <si>
    <t>01 September 2019 to 03 January 2024ChildminderDerbyshireMedicine</t>
  </si>
  <si>
    <t>01 September 2019 to 03 January 2024ChildminderDerbyshireNo of Inspections</t>
  </si>
  <si>
    <t>01 September 2019 to 03 January 2024ChildminderDerbyshirePlanning</t>
  </si>
  <si>
    <t>01 September 2019 to 03 January 2024ChildminderDerbyshirePremises</t>
  </si>
  <si>
    <t>01 September 2019 to 03 January 2024ChildminderDerbyshireRatios</t>
  </si>
  <si>
    <t>01 September 2019 to 03 January 2024ChildminderDerbyshireRisk assessment</t>
  </si>
  <si>
    <t>01 September 2019 to 03 January 2024ChildminderDerbyshireSafeguarding policy</t>
  </si>
  <si>
    <t>01 September 2019 to 03 January 2024ChildminderDerbyshireSafeguarding practice</t>
  </si>
  <si>
    <t>01 September 2019 to 03 January 2024ChildminderDerbyshireSafety</t>
  </si>
  <si>
    <t>01 September 2019 to 03 January 2024ChildminderDerbyshireTraining, support and skills</t>
  </si>
  <si>
    <t>01 September 2019 to 03 January 2024ChildminderDerbyTraining, support and skills</t>
  </si>
  <si>
    <t>01 September 2019 to 03 January 2024ChildminderDevonInspection has actions</t>
  </si>
  <si>
    <t>01 September 2019 to 03 January 2024ChildminderDevonInspection has recommendations</t>
  </si>
  <si>
    <t>01 September 2019 to 03 January 2024ChildminderDevonNo of Inspections</t>
  </si>
  <si>
    <t>01 September 2019 to 03 January 2024ChildminderDevonStaff deployment</t>
  </si>
  <si>
    <t>01 September 2019 to 03 January 2024ChildminderDevonTraining, support and skills</t>
  </si>
  <si>
    <t>01 September 2019 to 03 January 2024ChildminderDoncasterEducation programmes</t>
  </si>
  <si>
    <t>01 September 2019 to 03 January 2024ChildminderDoncasterFood and drink</t>
  </si>
  <si>
    <t>01 September 2019 to 03 January 2024ChildminderDoncasterInspection has actions</t>
  </si>
  <si>
    <t>01 September 2019 to 03 January 2024ChildminderDoncasterInspection has recommendations</t>
  </si>
  <si>
    <t>01 September 2019 to 03 January 2024ChildminderDoncasterNo of Inspections</t>
  </si>
  <si>
    <t>01 September 2019 to 03 January 2024ChildminderDoncasterPlanning</t>
  </si>
  <si>
    <t>01 September 2019 to 03 January 2024ChildminderDoncasterRisk assessment</t>
  </si>
  <si>
    <t>01 September 2019 to 03 January 2024ChildminderDoncasterSafeguarding policy</t>
  </si>
  <si>
    <t>01 September 2019 to 03 January 2024ChildminderDorsetGeneral suitability people matters</t>
  </si>
  <si>
    <t>01 September 2019 to 03 January 2024ChildminderDorsetInspection has actions</t>
  </si>
  <si>
    <t>01 September 2019 to 03 January 2024ChildminderDorsetInspection has recommendations</t>
  </si>
  <si>
    <t>01 September 2019 to 03 January 2024ChildminderDorsetNo of Inspections</t>
  </si>
  <si>
    <t>01 September 2019 to 03 January 2024ChildminderDudleyInspection has recommendations</t>
  </si>
  <si>
    <t>01 September 2019 to 03 January 2024ChildminderDudleyNo of Inspections</t>
  </si>
  <si>
    <t>01 September 2019 to 03 January 2024ChildminderDurhamInspection has actions</t>
  </si>
  <si>
    <t>01 September 2019 to 03 January 2024ChildminderDurhamInspection has recommendations</t>
  </si>
  <si>
    <t>01 September 2019 to 03 January 2024ChildminderDurhamMedicine</t>
  </si>
  <si>
    <t>01 September 2019 to 03 January 2024ChildminderDurhamNo of Inspections</t>
  </si>
  <si>
    <t>01 September 2019 to 03 January 2024ChildminderDurhamPlanning</t>
  </si>
  <si>
    <t>01 September 2019 to 03 January 2024ChildminderEalingInspection has recommendations</t>
  </si>
  <si>
    <t>01 September 2019 to 03 January 2024ChildminderEalingNo of Inspections</t>
  </si>
  <si>
    <t>01 September 2019 to 03 January 2024ChildminderEast Riding of YorkshireInspection has recommendations</t>
  </si>
  <si>
    <t>01 September 2019 to 03 January 2024ChildminderEast Riding of YorkshireNo of Inspections</t>
  </si>
  <si>
    <t>01 September 2019 to 03 January 2024ChildminderEast SussexInspection has recommendations</t>
  </si>
  <si>
    <t>01 September 2019 to 03 January 2024ChildminderEast SussexNo of Inspections</t>
  </si>
  <si>
    <t>01 September 2019 to 03 January 2024ChildminderEnfieldInspection has actions</t>
  </si>
  <si>
    <t>01 September 2019 to 03 January 2024ChildminderEnfieldInspection has recommendations</t>
  </si>
  <si>
    <t>01 September 2019 to 03 January 2024ChildminderEnfieldNo of Inspections</t>
  </si>
  <si>
    <t>01 September 2019 to 03 January 2024ChildminderEnfieldPlanning</t>
  </si>
  <si>
    <t>01 September 2019 to 03 January 2024ChildminderEssexAssessment</t>
  </si>
  <si>
    <t>01 September 2019 to 03 January 2024ChildminderEssexChanges that must be notified to Ofsted</t>
  </si>
  <si>
    <t>01 September 2019 to 03 January 2024ChildminderEssexEducation programmes</t>
  </si>
  <si>
    <t>01 September 2019 to 03 January 2024ChildminderEssexEqual opportunities</t>
  </si>
  <si>
    <t>01 September 2019 to 03 January 2024ChildminderEssexGeneral information and records matters</t>
  </si>
  <si>
    <t>01 September 2019 to 03 January 2024ChildminderEssexInformation about the child</t>
  </si>
  <si>
    <t>01 September 2019 to 03 January 2024ChildminderEssexInspection has actions</t>
  </si>
  <si>
    <t>01 September 2019 to 03 January 2024ChildminderEssexInspection has recommendations</t>
  </si>
  <si>
    <t>01 September 2019 to 03 January 2024ChildminderEssexManaging behaviour</t>
  </si>
  <si>
    <t>01 September 2019 to 03 January 2024ChildminderEssexNo of Inspections</t>
  </si>
  <si>
    <t>01 September 2019 to 03 January 2024ChildminderEssexPremises</t>
  </si>
  <si>
    <t>01 September 2019 to 03 January 2024ChildminderEssexQualifications</t>
  </si>
  <si>
    <t>01 September 2019 to 03 January 2024ChildminderEssexSafeguarding practice</t>
  </si>
  <si>
    <t>01 September 2019 to 03 January 2024ChildminderEssexStaff deployment</t>
  </si>
  <si>
    <t>01 September 2019 to 03 January 2024ChildminderEssexTraining, support and skills</t>
  </si>
  <si>
    <t>01 September 2019 to 03 January 2024ChildminderGatesheadInspection has recommendations</t>
  </si>
  <si>
    <t>01 September 2019 to 03 January 2024ChildminderGatesheadNo of Inspections</t>
  </si>
  <si>
    <t>01 September 2019 to 03 January 2024ChildminderGloucestershireAssessment</t>
  </si>
  <si>
    <t>01 September 2019 to 03 January 2024ChildminderGloucestershireInspection has actions</t>
  </si>
  <si>
    <t>01 September 2019 to 03 January 2024ChildminderGloucestershireInspection has recommendations</t>
  </si>
  <si>
    <t>01 September 2019 to 03 January 2024ChildminderGloucestershireNo of Inspections</t>
  </si>
  <si>
    <t>01 September 2019 to 03 January 2024ChildminderGloucestershireQualifications</t>
  </si>
  <si>
    <t>01 September 2019 to 03 January 2024ChildminderGreenwichAssessment</t>
  </si>
  <si>
    <t>01 September 2019 to 03 January 2024ChildminderGreenwichEducation programmes</t>
  </si>
  <si>
    <t>01 September 2019 to 03 January 2024ChildminderGreenwichGeneral information and records matters</t>
  </si>
  <si>
    <t>01 September 2019 to 03 January 2024ChildminderGreenwichGeneral suitability people matters</t>
  </si>
  <si>
    <t>01 September 2019 to 03 January 2024ChildminderGreenwichInformation about the child</t>
  </si>
  <si>
    <t>01 September 2019 to 03 January 2024ChildminderGreenwichInformation for parents and carers</t>
  </si>
  <si>
    <t>01 September 2019 to 03 January 2024ChildminderGreenwichInspection has actions</t>
  </si>
  <si>
    <t>01 September 2019 to 03 January 2024ChildminderGreenwichInspection has recommendations</t>
  </si>
  <si>
    <t>01 September 2019 to 03 January 2024ChildminderGreenwichNo of Inspections</t>
  </si>
  <si>
    <t>01 September 2019 to 03 January 2024ChildminderGreenwichPremises</t>
  </si>
  <si>
    <t>01 September 2019 to 03 January 2024ChildminderGreenwichRatios</t>
  </si>
  <si>
    <t>01 September 2019 to 03 January 2024ChildminderGreenwichRisk assessment</t>
  </si>
  <si>
    <t>01 September 2019 to 03 January 2024ChildminderGreenwichSafeguarding policy</t>
  </si>
  <si>
    <t>01 September 2019 to 03 January 2024ChildminderGreenwichSafety</t>
  </si>
  <si>
    <t>01 September 2019 to 03 January 2024ChildminderGreenwichTraining, support and skills</t>
  </si>
  <si>
    <t>01 September 2019 to 03 January 2024ChildminderHackneyInspection has actions</t>
  </si>
  <si>
    <t>01 September 2019 to 03 January 2024ChildminderHackneyInspection has recommendations</t>
  </si>
  <si>
    <t>01 September 2019 to 03 January 2024ChildminderHackneyNo of Inspections</t>
  </si>
  <si>
    <t>01 September 2019 to 03 January 2024ChildminderHackneyTraining, support and skills</t>
  </si>
  <si>
    <t>01 September 2019 to 03 January 2024ChildminderHaltonInspection has actions</t>
  </si>
  <si>
    <t>01 September 2019 to 03 January 2024ChildminderHaltonInspection has recommendations</t>
  </si>
  <si>
    <t>01 September 2019 to 03 January 2024ChildminderHaltonMedicine</t>
  </si>
  <si>
    <t>01 September 2019 to 03 January 2024ChildminderHaltonNo of Inspections</t>
  </si>
  <si>
    <t>01 September 2019 to 03 January 2024ChildminderHammersmith and FulhamChanges that must be notified to Ofsted</t>
  </si>
  <si>
    <t>01 September 2019 to 03 January 2024ChildminderHammersmith and FulhamGeneral suitability people matters</t>
  </si>
  <si>
    <t>01 September 2019 to 03 January 2024ChildminderHammersmith and FulhamInspection has actions</t>
  </si>
  <si>
    <t>01 September 2019 to 03 January 2024ChildminderHammersmith and FulhamInspection has recommendations</t>
  </si>
  <si>
    <t>01 September 2019 to 03 January 2024ChildminderHammersmith and FulhamNo of Inspections</t>
  </si>
  <si>
    <t>01 September 2019 to 03 January 2024ChildminderHampshireEducation programmes</t>
  </si>
  <si>
    <t>01 September 2019 to 03 January 2024ChildminderHampshireGeneral suitability people matters</t>
  </si>
  <si>
    <t>01 September 2019 to 03 January 2024ChildminderHampshireInspection has actions</t>
  </si>
  <si>
    <t>01 September 2019 to 03 January 2024ChildminderHampshireInspection has recommendations</t>
  </si>
  <si>
    <t>01 September 2019 to 03 January 2024ChildminderHampshireNo of Inspections</t>
  </si>
  <si>
    <t>01 September 2019 to 03 January 2024ChildminderHampshireOutings</t>
  </si>
  <si>
    <t>01 September 2019 to 03 January 2024ChildminderHampshirePremises</t>
  </si>
  <si>
    <t>01 September 2019 to 03 January 2024ChildminderHampshireRatios</t>
  </si>
  <si>
    <t>01 September 2019 to 03 January 2024ChildminderHampshireSafeguarding policy</t>
  </si>
  <si>
    <t>01 September 2019 to 03 January 2024ChildminderHampshireSafeguarding practice</t>
  </si>
  <si>
    <t>01 September 2019 to 03 January 2024ChildminderHampshireTraining, support and skills</t>
  </si>
  <si>
    <t>01 September 2019 to 03 January 2024ChildminderHaringeyEducation programmes</t>
  </si>
  <si>
    <t>01 September 2019 to 03 January 2024ChildminderHaringeyFood and drink</t>
  </si>
  <si>
    <t>01 September 2019 to 03 January 2024ChildminderHaringeyGeneral information and records matters</t>
  </si>
  <si>
    <t>01 September 2019 to 03 January 2024ChildminderHaringeyInspection has actions</t>
  </si>
  <si>
    <t>01 September 2019 to 03 January 2024ChildminderHaringeyInspection has recommendations</t>
  </si>
  <si>
    <t>01 September 2019 to 03 January 2024ChildminderHaringeyNo of Inspections</t>
  </si>
  <si>
    <t>01 September 2019 to 03 January 2024ChildminderHaringeyTraining, support and skills</t>
  </si>
  <si>
    <t>01 September 2019 to 03 January 2024ChildminderHarrowAccident or injury</t>
  </si>
  <si>
    <t>01 September 2019 to 03 January 2024ChildminderHarrowAssessment</t>
  </si>
  <si>
    <t>01 September 2019 to 03 January 2024ChildminderHarrowFood and drink</t>
  </si>
  <si>
    <t>01 September 2019 to 03 January 2024ChildminderHarrowGeneral suitability people matters</t>
  </si>
  <si>
    <t>01 September 2019 to 03 January 2024ChildminderHarrowInformation about the provider</t>
  </si>
  <si>
    <t>01 September 2019 to 03 January 2024ChildminderHarrowInformation for parents and carers</t>
  </si>
  <si>
    <t>01 September 2019 to 03 January 2024ChildminderHarrowInspection has actions</t>
  </si>
  <si>
    <t>01 September 2019 to 03 January 2024ChildminderHarrowInspection has recommendations</t>
  </si>
  <si>
    <t>01 September 2019 to 03 January 2024ChildminderHarrowManaging behaviour</t>
  </si>
  <si>
    <t>01 September 2019 to 03 January 2024ChildminderHarrowNo of Inspections</t>
  </si>
  <si>
    <t>01 September 2019 to 03 January 2024ChildminderHarrowPlanning</t>
  </si>
  <si>
    <t>01 September 2019 to 03 January 2024ChildminderHarrowPremises</t>
  </si>
  <si>
    <t>01 September 2019 to 03 January 2024ChildminderHarrowQualifications and training</t>
  </si>
  <si>
    <t>01 September 2019 to 03 January 2024ChildminderHarrowRatios</t>
  </si>
  <si>
    <t>01 September 2019 to 03 January 2024ChildminderHarrowRisk assessment</t>
  </si>
  <si>
    <t>01 September 2019 to 03 January 2024ChildminderHarrowSafeguarding policy</t>
  </si>
  <si>
    <t>01 September 2019 to 03 January 2024ChildminderHarrowSafety</t>
  </si>
  <si>
    <t>01 September 2019 to 03 January 2024ChildminderHarrowTraining, support and skills</t>
  </si>
  <si>
    <t>01 September 2019 to 03 January 2024ChildminderHartlepoolInspection has recommendations</t>
  </si>
  <si>
    <t>01 September 2019 to 03 January 2024ChildminderHartlepoolNo of Inspections</t>
  </si>
  <si>
    <t>01 September 2019 to 03 January 2024ChildminderHaveringEducation programmes</t>
  </si>
  <si>
    <t>01 September 2019 to 03 January 2024ChildminderHaveringInspection has actions</t>
  </si>
  <si>
    <t>01 September 2019 to 03 January 2024ChildminderHaveringInspection has recommendations</t>
  </si>
  <si>
    <t>01 September 2019 to 03 January 2024ChildminderHaveringNo of Inspections</t>
  </si>
  <si>
    <t>01 September 2019 to 03 January 2024ChildminderHaveringSafeguarding policy</t>
  </si>
  <si>
    <t>01 September 2019 to 03 January 2024ChildminderHaveringSafeguarding practice</t>
  </si>
  <si>
    <t>01 September 2019 to 03 January 2024ChildminderHaveringTraining, support and skills</t>
  </si>
  <si>
    <t>01 September 2019 to 03 January 2024ChildminderHerefordshireInspection has recommendations</t>
  </si>
  <si>
    <t>01 September 2019 to 03 January 2024ChildminderHerefordshireNo of Inspections</t>
  </si>
  <si>
    <t>01 September 2019 to 03 January 2024ChildminderHertfordshireAccident or injury</t>
  </si>
  <si>
    <t>01 September 2019 to 03 January 2024ChildminderHertfordshireAssessment</t>
  </si>
  <si>
    <t>01 September 2019 to 03 January 2024ChildminderHertfordshireChanges that must be notified to Ofsted</t>
  </si>
  <si>
    <t>01 September 2019 to 03 January 2024ChildminderHertfordshireChild supervision</t>
  </si>
  <si>
    <t>01 September 2019 to 03 January 2024ChildminderHertfordshireComplaints</t>
  </si>
  <si>
    <t>01 September 2019 to 03 January 2024ChildminderHertfordshireEducation programmes</t>
  </si>
  <si>
    <t>01 September 2019 to 03 January 2024ChildminderHertfordshireFood and drink</t>
  </si>
  <si>
    <t>01 September 2019 to 03 January 2024ChildminderHertfordshireGeneral information and records matters</t>
  </si>
  <si>
    <t>01 September 2019 to 03 January 2024ChildminderHertfordshireInformation about the child</t>
  </si>
  <si>
    <t>01 September 2019 to 03 January 2024ChildminderHertfordshireInformation about the provider</t>
  </si>
  <si>
    <t>01 September 2019 to 03 January 2024ChildminderHertfordshireInspection has actions</t>
  </si>
  <si>
    <t>01 September 2019 to 03 January 2024ChildminderHertfordshireInspection has recommendations</t>
  </si>
  <si>
    <t>01 September 2019 to 03 January 2024ChildminderHertfordshireManaging behaviour</t>
  </si>
  <si>
    <t>01 September 2019 to 03 January 2024ChildminderHertfordshireMedicine</t>
  </si>
  <si>
    <t>01 September 2019 to 03 January 2024ChildminderHertfordshireNo of Inspections</t>
  </si>
  <si>
    <t>01 September 2019 to 03 January 2024ChildminderHertfordshirePlanning</t>
  </si>
  <si>
    <t>01 September 2019 to 03 January 2024ChildminderHertfordshirePremises</t>
  </si>
  <si>
    <t>01 September 2019 to 03 January 2024ChildminderHertfordshireQualifications and training</t>
  </si>
  <si>
    <t>01 September 2019 to 03 January 2024ChildminderHertfordshireRisk assessment</t>
  </si>
  <si>
    <t>01 September 2019 to 03 January 2024ChildminderHertfordshireSafeguarding policy</t>
  </si>
  <si>
    <t>01 September 2019 to 03 January 2024ChildminderHertfordshireSafeguarding practice</t>
  </si>
  <si>
    <t>01 September 2019 to 03 January 2024ChildminderHertfordshireTraining, support and skills</t>
  </si>
  <si>
    <t>01 September 2019 to 03 January 2024ChildminderHillingdonEducation programmes</t>
  </si>
  <si>
    <t>01 September 2019 to 03 January 2024ChildminderHillingdonInformation about the child</t>
  </si>
  <si>
    <t>01 September 2019 to 03 January 2024ChildminderHillingdonInspection has actions</t>
  </si>
  <si>
    <t>01 September 2019 to 03 January 2024ChildminderHillingdonInspection has recommendations</t>
  </si>
  <si>
    <t>01 September 2019 to 03 January 2024ChildminderHillingdonNo of Inspections</t>
  </si>
  <si>
    <t>01 September 2019 to 03 January 2024ChildminderHillingdonPlanning</t>
  </si>
  <si>
    <t>01 September 2019 to 03 January 2024ChildminderHillingdonRisk assessment</t>
  </si>
  <si>
    <t>01 September 2019 to 03 January 2024ChildminderHillingdonSuitablity and safety of premises and equipment</t>
  </si>
  <si>
    <t>01 September 2019 to 03 January 2024ChildminderHillingdonTraining, support and skills</t>
  </si>
  <si>
    <t>01 September 2019 to 03 January 2024ChildminderHounslowInspection has recommendations</t>
  </si>
  <si>
    <t>01 September 2019 to 03 January 2024ChildminderHounslowNo of Inspections</t>
  </si>
  <si>
    <t>01 September 2019 to 03 January 2024ChildminderIsle of WightGeneral information and records matters</t>
  </si>
  <si>
    <t>01 September 2019 to 03 January 2024ChildminderIsle of WightInspection has actions</t>
  </si>
  <si>
    <t>01 September 2019 to 03 January 2024ChildminderIsle of WightInspection has recommendations</t>
  </si>
  <si>
    <t>01 September 2019 to 03 January 2024ChildminderIsle of WightNo of Inspections</t>
  </si>
  <si>
    <t>01 September 2019 to 03 January 2024ChildminderIslingtonInspection has recommendations</t>
  </si>
  <si>
    <t>01 September 2019 to 03 January 2024ChildminderIslingtonNo of Inspections</t>
  </si>
  <si>
    <t>01 September 2019 to 03 January 2024ChildminderKensington and ChelseaInspection has recommendations</t>
  </si>
  <si>
    <t>01 September 2019 to 03 January 2024ChildminderKensington and ChelseaNo of Inspections</t>
  </si>
  <si>
    <t>01 September 2019 to 03 January 2024ChildminderKentChanges that must be notified to Ofsted</t>
  </si>
  <si>
    <t>01 September 2019 to 03 January 2024ChildminderKentGeneral information and records matters</t>
  </si>
  <si>
    <t>01 September 2019 to 03 January 2024ChildminderKentGeneral suitability people matters</t>
  </si>
  <si>
    <t>01 September 2019 to 03 January 2024ChildminderKentInspection has actions</t>
  </si>
  <si>
    <t>01 September 2019 to 03 January 2024ChildminderKentInspection has recommendations</t>
  </si>
  <si>
    <t>01 September 2019 to 03 January 2024ChildminderKentNo of Inspections</t>
  </si>
  <si>
    <t>01 September 2019 to 03 January 2024ChildminderKentTraining, support and skills</t>
  </si>
  <si>
    <t>01 September 2019 to 03 January 2024ChildminderKingston upon HullChild supervision</t>
  </si>
  <si>
    <t>01 September 2019 to 03 January 2024ChildminderKingston upon HullEducation programmes</t>
  </si>
  <si>
    <t>01 September 2019 to 03 January 2024ChildminderKingston upon HullInspection has actions</t>
  </si>
  <si>
    <t>01 September 2019 to 03 January 2024ChildminderKingston upon HullInspection has recommendations</t>
  </si>
  <si>
    <t>01 September 2019 to 03 January 2024ChildminderKingston upon HullNo of Inspections</t>
  </si>
  <si>
    <t>01 September 2019 to 03 January 2024ChildminderKingston upon HullStaff deployment</t>
  </si>
  <si>
    <t>01 September 2019 to 03 January 2024ChildminderKingston upon ThamesArrangements for safeguarding children</t>
  </si>
  <si>
    <t>01 September 2019 to 03 January 2024ChildminderKingston upon ThamesChild supervision</t>
  </si>
  <si>
    <t>01 September 2019 to 03 January 2024ChildminderKingston upon ThamesEducation programmes</t>
  </si>
  <si>
    <t>01 September 2019 to 03 January 2024ChildminderKingston upon ThamesInspection has actions</t>
  </si>
  <si>
    <t>01 September 2019 to 03 January 2024ChildminderKingston upon ThamesInspection has recommendations</t>
  </si>
  <si>
    <t>01 September 2019 to 03 January 2024ChildminderKingston upon ThamesKey persons</t>
  </si>
  <si>
    <t>01 September 2019 to 03 January 2024ChildminderKingston upon ThamesManaging behaviour</t>
  </si>
  <si>
    <t>01 September 2019 to 03 January 2024ChildminderKingston upon ThamesNo of Inspections</t>
  </si>
  <si>
    <t>01 September 2019 to 03 January 2024ChildminderKingston upon ThamesSafety</t>
  </si>
  <si>
    <t>01 September 2019 to 03 January 2024ChildminderKingston upon ThamesStaff deployment</t>
  </si>
  <si>
    <t>01 September 2019 to 03 January 2024ChildminderKingston upon ThamesTraining, support and skills</t>
  </si>
  <si>
    <t>01 September 2019 to 03 January 2024ChildminderKingston upon ThamesWelfare of the children being cared for</t>
  </si>
  <si>
    <t>01 September 2019 to 03 January 2024ChildminderKirkleesEducation programmes</t>
  </si>
  <si>
    <t>01 September 2019 to 03 January 2024ChildminderKirkleesInspection has actions</t>
  </si>
  <si>
    <t>01 September 2019 to 03 January 2024ChildminderKirkleesInspection has recommendations</t>
  </si>
  <si>
    <t>01 September 2019 to 03 January 2024ChildminderKirkleesKey persons</t>
  </si>
  <si>
    <t>01 September 2019 to 03 January 2024ChildminderKirkleesNo of Inspections</t>
  </si>
  <si>
    <t>01 September 2019 to 03 January 2024ChildminderKirkleesPlanning</t>
  </si>
  <si>
    <t>01 September 2019 to 03 January 2024ChildminderKirkleesPremises</t>
  </si>
  <si>
    <t>01 September 2019 to 03 January 2024ChildminderKnowsleyInspection has recommendations</t>
  </si>
  <si>
    <t>01 September 2019 to 03 January 2024ChildminderKnowsleyNo of Inspections</t>
  </si>
  <si>
    <t>01 September 2019 to 03 January 2024ChildminderLambethAssessment</t>
  </si>
  <si>
    <t>01 September 2019 to 03 January 2024ChildminderLambethEducation programmes</t>
  </si>
  <si>
    <t>01 September 2019 to 03 January 2024ChildminderLambethFood and drink</t>
  </si>
  <si>
    <t>01 September 2019 to 03 January 2024ChildminderLambethGeneral suitability people matters</t>
  </si>
  <si>
    <t>01 September 2019 to 03 January 2024ChildminderLambethInspection has actions</t>
  </si>
  <si>
    <t>01 September 2019 to 03 January 2024ChildminderLambethInspection has recommendations</t>
  </si>
  <si>
    <t>01 September 2019 to 03 January 2024ChildminderLambethMedicine</t>
  </si>
  <si>
    <t>01 September 2019 to 03 January 2024ChildminderLambethNo of Inspections</t>
  </si>
  <si>
    <t>01 September 2019 to 03 January 2024ChildminderLambethPlanning</t>
  </si>
  <si>
    <t>01 September 2019 to 03 January 2024ChildminderLambethPremises</t>
  </si>
  <si>
    <t>01 September 2019 to 03 January 2024ChildminderLambethQualifications and training</t>
  </si>
  <si>
    <t>01 September 2019 to 03 January 2024ChildminderLambethSafeguarding practice</t>
  </si>
  <si>
    <t>01 September 2019 to 03 January 2024ChildminderLancashireAssessment</t>
  </si>
  <si>
    <t>01 September 2019 to 03 January 2024ChildminderLancashireInspection has actions</t>
  </si>
  <si>
    <t>01 September 2019 to 03 January 2024ChildminderLancashireInspection has recommendations</t>
  </si>
  <si>
    <t>01 September 2019 to 03 January 2024ChildminderLancashireNo of Inspections</t>
  </si>
  <si>
    <t>01 September 2019 to 03 January 2024ChildminderLancashirePlanning</t>
  </si>
  <si>
    <t>01 September 2019 to 03 January 2024ChildminderLancashireTraining, support and skills</t>
  </si>
  <si>
    <t>01 September 2019 to 03 January 2024ChildminderLeedsEducation programmes</t>
  </si>
  <si>
    <t>01 September 2019 to 03 January 2024ChildminderLeedsFood and drink</t>
  </si>
  <si>
    <t>01 September 2019 to 03 January 2024ChildminderLeedsGeneral information and records matters</t>
  </si>
  <si>
    <t>01 September 2019 to 03 January 2024ChildminderLeedsInspection has actions</t>
  </si>
  <si>
    <t>01 September 2019 to 03 January 2024ChildminderLeedsInspection has recommendations</t>
  </si>
  <si>
    <t>01 September 2019 to 03 January 2024ChildminderLeedsKey persons</t>
  </si>
  <si>
    <t>01 September 2019 to 03 January 2024ChildminderLeedsMedicine</t>
  </si>
  <si>
    <t>01 September 2019 to 03 January 2024ChildminderLeedsNo of Inspections</t>
  </si>
  <si>
    <t>01 September 2019 to 03 January 2024ChildminderLeedsPremises</t>
  </si>
  <si>
    <t>01 September 2019 to 03 January 2024ChildminderLeedsRisk assessment</t>
  </si>
  <si>
    <t>01 September 2019 to 03 January 2024ChildminderLeedsSafeguarding policy</t>
  </si>
  <si>
    <t>01 September 2019 to 03 January 2024ChildminderLeedsSafeguarding practice</t>
  </si>
  <si>
    <t>01 September 2019 to 03 January 2024ChildminderLeedsTraining, support and skills</t>
  </si>
  <si>
    <t>01 September 2019 to 03 January 2024ChildminderLeicesterArrangements for safeguarding children</t>
  </si>
  <si>
    <t>01 September 2019 to 03 January 2024ChildminderLeicesterAssessment</t>
  </si>
  <si>
    <t>01 September 2019 to 03 January 2024ChildminderLeicesterChanges that must be notified to Ofsted</t>
  </si>
  <si>
    <t>01 September 2019 to 03 January 2024ChildminderLeicesterEducation programmes</t>
  </si>
  <si>
    <t>01 September 2019 to 03 January 2024ChildminderLeicesterGeneral information and records matters</t>
  </si>
  <si>
    <t>01 September 2019 to 03 January 2024ChildminderLeicesterGeneral suitability people matters</t>
  </si>
  <si>
    <t>01 September 2019 to 03 January 2024ChildminderLeicesterInspection has actions</t>
  </si>
  <si>
    <t>01 September 2019 to 03 January 2024ChildminderLeicesterInspection has recommendations</t>
  </si>
  <si>
    <t>01 September 2019 to 03 January 2024ChildminderLeicesterManaging behaviour</t>
  </si>
  <si>
    <t>01 September 2019 to 03 January 2024ChildminderLeicesterNo of Inspections</t>
  </si>
  <si>
    <t>01 September 2019 to 03 January 2024ChildminderLeicesterPlanning</t>
  </si>
  <si>
    <t>01 September 2019 to 03 January 2024ChildminderLeicesterPremises</t>
  </si>
  <si>
    <t>01 September 2019 to 03 January 2024ChildminderLeicesterSafeguarding policy</t>
  </si>
  <si>
    <t>01 September 2019 to 03 January 2024ChildminderLeicesterSafeguarding practice</t>
  </si>
  <si>
    <t>01 September 2019 to 03 January 2024ChildminderLeicestershireEducation programmes</t>
  </si>
  <si>
    <t>01 September 2019 to 03 January 2024ChildminderLeicestershireInspection has actions</t>
  </si>
  <si>
    <t>01 September 2019 to 03 January 2024ChildminderLeicestershireInspection has recommendations</t>
  </si>
  <si>
    <t>01 September 2019 to 03 January 2024ChildminderLeicestershireNo of Inspections</t>
  </si>
  <si>
    <t>01 September 2019 to 03 January 2024ChildminderLeicestershirePlanning</t>
  </si>
  <si>
    <t>01 September 2019 to 03 January 2024ChildminderLeicestershireTraining, support and skills</t>
  </si>
  <si>
    <t>01 September 2019 to 03 January 2024ChildminderLeicesterTraining, support and skills</t>
  </si>
  <si>
    <t>01 September 2019 to 03 January 2024ChildminderLewishamAssessment</t>
  </si>
  <si>
    <t>01 September 2019 to 03 January 2024ChildminderLewishamChanges that must be notified to Ofsted</t>
  </si>
  <si>
    <t>01 September 2019 to 03 January 2024ChildminderLewishamEducation programmes</t>
  </si>
  <si>
    <t>01 September 2019 to 03 January 2024ChildminderLewishamFood and drink</t>
  </si>
  <si>
    <t>01 September 2019 to 03 January 2024ChildminderLewishamInspection has actions</t>
  </si>
  <si>
    <t>01 September 2019 to 03 January 2024ChildminderLewishamInspection has recommendations</t>
  </si>
  <si>
    <t>01 September 2019 to 03 January 2024ChildminderLewishamManaging behaviour</t>
  </si>
  <si>
    <t>01 September 2019 to 03 January 2024ChildminderLewishamNo of Inspections</t>
  </si>
  <si>
    <t>01 September 2019 to 03 January 2024ChildminderLewishamPlanning</t>
  </si>
  <si>
    <t>01 September 2019 to 03 January 2024ChildminderLewishamQualifications and training</t>
  </si>
  <si>
    <t>01 September 2019 to 03 January 2024ChildminderLewishamRecords to be kept</t>
  </si>
  <si>
    <t>01 September 2019 to 03 January 2024ChildminderLewishamRisk assessment</t>
  </si>
  <si>
    <t>01 September 2019 to 03 January 2024ChildminderLewishamSafeguarding policy</t>
  </si>
  <si>
    <t>01 September 2019 to 03 January 2024ChildminderLewishamSafeguarding practice</t>
  </si>
  <si>
    <t>01 September 2019 to 03 January 2024ChildminderLewishamTraining, support and skills</t>
  </si>
  <si>
    <t>01 September 2019 to 03 January 2024ChildminderLincolnshireAssessment</t>
  </si>
  <si>
    <t>01 September 2019 to 03 January 2024ChildminderLincolnshireEducation programmes</t>
  </si>
  <si>
    <t>01 September 2019 to 03 January 2024ChildminderLincolnshireFood and drink</t>
  </si>
  <si>
    <t>01 September 2019 to 03 January 2024ChildminderLincolnshireInformation about the provider</t>
  </si>
  <si>
    <t>01 September 2019 to 03 January 2024ChildminderLincolnshireInspection has actions</t>
  </si>
  <si>
    <t>01 September 2019 to 03 January 2024ChildminderLincolnshireInspection has recommendations</t>
  </si>
  <si>
    <t>01 September 2019 to 03 January 2024ChildminderLincolnshireKey persons</t>
  </si>
  <si>
    <t>01 September 2019 to 03 January 2024ChildminderLincolnshireNo of Inspections</t>
  </si>
  <si>
    <t>01 September 2019 to 03 January 2024ChildminderLincolnshirePlanning</t>
  </si>
  <si>
    <t>01 September 2019 to 03 January 2024ChildminderLincolnshireRisk assessment</t>
  </si>
  <si>
    <t>01 September 2019 to 03 January 2024ChildminderLincolnshireSafeguarding policy</t>
  </si>
  <si>
    <t>01 September 2019 to 03 January 2024ChildminderLincolnshireTraining, support and skills</t>
  </si>
  <si>
    <t>01 September 2019 to 03 January 2024ChildminderLiverpoolAssessment</t>
  </si>
  <si>
    <t>01 September 2019 to 03 January 2024ChildminderLiverpoolEducation programmes</t>
  </si>
  <si>
    <t>01 September 2019 to 03 January 2024ChildminderLiverpoolInspection has actions</t>
  </si>
  <si>
    <t>01 September 2019 to 03 January 2024ChildminderLiverpoolInspection has recommendations</t>
  </si>
  <si>
    <t>01 September 2019 to 03 January 2024ChildminderLiverpoolNo of Inspections</t>
  </si>
  <si>
    <t>01 September 2019 to 03 January 2024ChildminderLiverpoolQualifications</t>
  </si>
  <si>
    <t>01 September 2019 to 03 January 2024ChildminderLiverpoolTraining, support and skills</t>
  </si>
  <si>
    <t>01 September 2019 to 03 January 2024ChildminderLutonChild supervision</t>
  </si>
  <si>
    <t>01 September 2019 to 03 January 2024ChildminderLutonInformation about the child</t>
  </si>
  <si>
    <t>01 September 2019 to 03 January 2024ChildminderLutonInspection has actions</t>
  </si>
  <si>
    <t>01 September 2019 to 03 January 2024ChildminderLutonInspection has recommendations</t>
  </si>
  <si>
    <t>01 September 2019 to 03 January 2024ChildminderLutonNo of Inspections</t>
  </si>
  <si>
    <t>01 September 2019 to 03 January 2024ChildminderLutonSafeguarding practice</t>
  </si>
  <si>
    <t>01 September 2019 to 03 January 2024ChildminderManchesterAssessment</t>
  </si>
  <si>
    <t>01 September 2019 to 03 January 2024ChildminderManchesterEducation programmes</t>
  </si>
  <si>
    <t>01 September 2019 to 03 January 2024ChildminderManchesterEqual opportunities</t>
  </si>
  <si>
    <t>01 September 2019 to 03 January 2024ChildminderManchesterFood and drink</t>
  </si>
  <si>
    <t>01 September 2019 to 03 January 2024ChildminderManchesterGeneral information and records matters</t>
  </si>
  <si>
    <t>01 September 2019 to 03 January 2024ChildminderManchesterInformation about the child</t>
  </si>
  <si>
    <t>01 September 2019 to 03 January 2024ChildminderManchesterInformation about the provider</t>
  </si>
  <si>
    <t>01 September 2019 to 03 January 2024ChildminderManchesterInspection has actions</t>
  </si>
  <si>
    <t>01 September 2019 to 03 January 2024ChildminderManchesterInspection has recommendations</t>
  </si>
  <si>
    <t>01 September 2019 to 03 January 2024ChildminderManchesterManaging behaviour</t>
  </si>
  <si>
    <t>01 September 2019 to 03 January 2024ChildminderManchesterNo of Inspections</t>
  </si>
  <si>
    <t>01 September 2019 to 03 January 2024ChildminderManchesterPlanning</t>
  </si>
  <si>
    <t>01 September 2019 to 03 January 2024ChildminderManchesterQualifications</t>
  </si>
  <si>
    <t>01 September 2019 to 03 January 2024ChildminderManchesterRisk assessment</t>
  </si>
  <si>
    <t>01 September 2019 to 03 January 2024ChildminderManchesterSafeguarding practice</t>
  </si>
  <si>
    <t>01 September 2019 to 03 January 2024ChildminderManchesterTraining, support and skills</t>
  </si>
  <si>
    <t>01 September 2019 to 03 January 2024ChildminderMedwayEducation programmes</t>
  </si>
  <si>
    <t>01 September 2019 to 03 January 2024ChildminderMedwayFood and drink</t>
  </si>
  <si>
    <t>01 September 2019 to 03 January 2024ChildminderMedwayGeneral information and records matters</t>
  </si>
  <si>
    <t>01 September 2019 to 03 January 2024ChildminderMedwayInformation about the child</t>
  </si>
  <si>
    <t>01 September 2019 to 03 January 2024ChildminderMedwayInformation about the provider</t>
  </si>
  <si>
    <t>01 September 2019 to 03 January 2024ChildminderMedwayInspection has actions</t>
  </si>
  <si>
    <t>01 September 2019 to 03 January 2024ChildminderMedwayInspection has recommendations</t>
  </si>
  <si>
    <t>01 September 2019 to 03 January 2024ChildminderMedwayManaging behaviour</t>
  </si>
  <si>
    <t>01 September 2019 to 03 January 2024ChildminderMedwayNo of Inspections</t>
  </si>
  <si>
    <t>01 September 2019 to 03 January 2024ChildminderMedwayPlanning</t>
  </si>
  <si>
    <t>01 September 2019 to 03 January 2024ChildminderMedwayPremises</t>
  </si>
  <si>
    <t>01 September 2019 to 03 January 2024ChildminderMedwayRisk assessment</t>
  </si>
  <si>
    <t>01 September 2019 to 03 January 2024ChildminderMedwaySafeguarding policy</t>
  </si>
  <si>
    <t>01 September 2019 to 03 January 2024ChildminderMedwaySafeguarding practice</t>
  </si>
  <si>
    <t>01 September 2019 to 03 January 2024ChildminderMedwayTraining, support and skills</t>
  </si>
  <si>
    <t>01 September 2019 to 03 January 2024ChildminderMertonAccident or injury</t>
  </si>
  <si>
    <t>01 September 2019 to 03 January 2024ChildminderMertonEducation programmes</t>
  </si>
  <si>
    <t>01 September 2019 to 03 January 2024ChildminderMertonGeneral information and records matters</t>
  </si>
  <si>
    <t>01 September 2019 to 03 January 2024ChildminderMertonInspection has actions</t>
  </si>
  <si>
    <t>01 September 2019 to 03 January 2024ChildminderMertonInspection has recommendations</t>
  </si>
  <si>
    <t>01 September 2019 to 03 January 2024ChildminderMertonKey persons</t>
  </si>
  <si>
    <t>01 September 2019 to 03 January 2024ChildminderMertonManaging behaviour</t>
  </si>
  <si>
    <t>01 September 2019 to 03 January 2024ChildminderMertonMedicine</t>
  </si>
  <si>
    <t>01 September 2019 to 03 January 2024ChildminderMertonNo of Inspections</t>
  </si>
  <si>
    <t>01 September 2019 to 03 January 2024ChildminderMertonPremises</t>
  </si>
  <si>
    <t>01 September 2019 to 03 January 2024ChildminderMertonRisk assessment</t>
  </si>
  <si>
    <t>01 September 2019 to 03 January 2024ChildminderMertonSafeguarding policy</t>
  </si>
  <si>
    <t>01 September 2019 to 03 January 2024ChildminderMiddlesbroughInspection has actions</t>
  </si>
  <si>
    <t>01 September 2019 to 03 January 2024ChildminderMiddlesbroughInspection has recommendations</t>
  </si>
  <si>
    <t>01 September 2019 to 03 January 2024ChildminderMiddlesbroughNo of Inspections</t>
  </si>
  <si>
    <t>01 September 2019 to 03 January 2024ChildminderMiddlesbroughPlanning</t>
  </si>
  <si>
    <t>01 September 2019 to 03 January 2024ChildminderMiddlesbroughTraining, support and skills</t>
  </si>
  <si>
    <t>01 September 2019 to 03 January 2024ChildminderMilton KeynesAssessment</t>
  </si>
  <si>
    <t>01 September 2019 to 03 January 2024ChildminderMilton KeynesChanges that must be notified to Ofsted</t>
  </si>
  <si>
    <t>01 September 2019 to 03 January 2024ChildminderMilton KeynesEducation programmes</t>
  </si>
  <si>
    <t>01 September 2019 to 03 January 2024ChildminderMilton KeynesInformation about the provider</t>
  </si>
  <si>
    <t>01 September 2019 to 03 January 2024ChildminderMilton KeynesInspection has actions</t>
  </si>
  <si>
    <t>01 September 2019 to 03 January 2024ChildminderMilton KeynesInspection has recommendations</t>
  </si>
  <si>
    <t>01 September 2019 to 03 January 2024ChildminderMilton KeynesMedicine</t>
  </si>
  <si>
    <t>01 September 2019 to 03 January 2024ChildminderMilton KeynesNo of Inspections</t>
  </si>
  <si>
    <t>01 September 2019 to 03 January 2024ChildminderMilton KeynesPlanning</t>
  </si>
  <si>
    <t>01 September 2019 to 03 January 2024ChildminderMilton KeynesQualifications</t>
  </si>
  <si>
    <t>01 September 2019 to 03 January 2024ChildminderMilton KeynesRatios</t>
  </si>
  <si>
    <t>01 September 2019 to 03 January 2024ChildminderMilton KeynesRisk assessment</t>
  </si>
  <si>
    <t>01 September 2019 to 03 January 2024ChildminderMilton KeynesSafeguarding practice</t>
  </si>
  <si>
    <t>01 September 2019 to 03 January 2024ChildminderMilton KeynesSafety</t>
  </si>
  <si>
    <t>01 September 2019 to 03 January 2024ChildminderMilton KeynesTraining, support and skills</t>
  </si>
  <si>
    <t>01 September 2019 to 03 January 2024ChildminderNewcastle upon TyneEducation programmes</t>
  </si>
  <si>
    <t>01 September 2019 to 03 January 2024ChildminderNewcastle upon TyneInspection has actions</t>
  </si>
  <si>
    <t>01 September 2019 to 03 January 2024ChildminderNewcastle upon TyneInspection has recommendations</t>
  </si>
  <si>
    <t>01 September 2019 to 03 January 2024ChildminderNewcastle upon TyneNo of Inspections</t>
  </si>
  <si>
    <t>01 September 2019 to 03 January 2024ChildminderNewhamEducation programmes</t>
  </si>
  <si>
    <t>01 September 2019 to 03 January 2024ChildminderNewhamInspection has actions</t>
  </si>
  <si>
    <t>01 September 2019 to 03 January 2024ChildminderNewhamInspection has recommendations</t>
  </si>
  <si>
    <t>01 September 2019 to 03 January 2024ChildminderNewhamNo of Inspections</t>
  </si>
  <si>
    <t>01 September 2019 to 03 January 2024ChildminderNewhamPlanning</t>
  </si>
  <si>
    <t>01 September 2019 to 03 January 2024ChildminderNewhamPremises</t>
  </si>
  <si>
    <t>01 September 2019 to 03 January 2024ChildminderNorfolkAssessment</t>
  </si>
  <si>
    <t>01 September 2019 to 03 January 2024ChildminderNorfolkEducation programmes</t>
  </si>
  <si>
    <t>01 September 2019 to 03 January 2024ChildminderNorfolkInspection has actions</t>
  </si>
  <si>
    <t>01 September 2019 to 03 January 2024ChildminderNorfolkInspection has recommendations</t>
  </si>
  <si>
    <t>01 September 2019 to 03 January 2024ChildminderNorfolkNo of Inspections</t>
  </si>
  <si>
    <t>01 September 2019 to 03 January 2024ChildminderNorfolkSafeguarding practice</t>
  </si>
  <si>
    <t>01 September 2019 to 03 January 2024ChildminderNorfolkStaff deployment</t>
  </si>
  <si>
    <t>01 September 2019 to 03 January 2024ChildminderNorfolkTraining, support and skills</t>
  </si>
  <si>
    <t>01 September 2019 to 03 January 2024ChildminderNorth East LincolnshireEducation programmes</t>
  </si>
  <si>
    <t>01 September 2019 to 03 January 2024ChildminderNorth East LincolnshireInspection has actions</t>
  </si>
  <si>
    <t>01 September 2019 to 03 January 2024ChildminderNorth East LincolnshireInspection has recommendations</t>
  </si>
  <si>
    <t>01 September 2019 to 03 January 2024ChildminderNorth East LincolnshireNo of Inspections</t>
  </si>
  <si>
    <t>01 September 2019 to 03 January 2024ChildminderNorth East LincolnshireQualifications</t>
  </si>
  <si>
    <t>01 September 2019 to 03 January 2024ChildminderNorth LincolnshireInspection has recommendations</t>
  </si>
  <si>
    <t>01 September 2019 to 03 January 2024ChildminderNorth LincolnshireNo of Inspections</t>
  </si>
  <si>
    <t>01 September 2019 to 03 January 2024ChildminderNorth NorthamptonshireAssessment</t>
  </si>
  <si>
    <t>01 September 2019 to 03 January 2024ChildminderNorth NorthamptonshireInspection has actions</t>
  </si>
  <si>
    <t>01 September 2019 to 03 January 2024ChildminderNorth NorthamptonshireInspection has recommendations</t>
  </si>
  <si>
    <t>01 September 2019 to 03 January 2024ChildminderNorth NorthamptonshireNo of Inspections</t>
  </si>
  <si>
    <t>01 September 2019 to 03 January 2024ChildminderNorth NorthamptonshirePlanning</t>
  </si>
  <si>
    <t>01 September 2019 to 03 January 2024ChildminderNorth NorthamptonshireTraining, support and skills</t>
  </si>
  <si>
    <t>01 September 2019 to 03 January 2024ChildminderNorth SomersetInspection has recommendations</t>
  </si>
  <si>
    <t>01 September 2019 to 03 January 2024ChildminderNorth SomersetNo of Inspections</t>
  </si>
  <si>
    <t>01 September 2019 to 03 January 2024ChildminderNorth TynesideInspection has recommendations</t>
  </si>
  <si>
    <t>01 September 2019 to 03 January 2024ChildminderNorth TynesideNo of Inspections</t>
  </si>
  <si>
    <t>01 September 2019 to 03 January 2024ChildminderNorth YorkshireEducation programmes</t>
  </si>
  <si>
    <t>01 September 2019 to 03 January 2024ChildminderNorth YorkshireFood and drink</t>
  </si>
  <si>
    <t>01 September 2019 to 03 January 2024ChildminderNorth YorkshireInspection has actions</t>
  </si>
  <si>
    <t>01 September 2019 to 03 January 2024ChildminderNorth YorkshireInspection has recommendations</t>
  </si>
  <si>
    <t>01 September 2019 to 03 January 2024ChildminderNorth YorkshireNo of Inspections</t>
  </si>
  <si>
    <t>01 September 2019 to 03 January 2024ChildminderNorth YorkshirePremises</t>
  </si>
  <si>
    <t>01 September 2019 to 03 January 2024ChildminderNorth YorkshireRisk assessment</t>
  </si>
  <si>
    <t>01 September 2019 to 03 January 2024ChildminderNorth YorkshireSafeguarding practice</t>
  </si>
  <si>
    <t>01 September 2019 to 03 January 2024ChildminderNorthumberlandInspection has recommendations</t>
  </si>
  <si>
    <t>01 September 2019 to 03 January 2024ChildminderNorthumberlandNo of Inspections</t>
  </si>
  <si>
    <t>01 September 2019 to 03 January 2024ChildminderNot RecordedInspection has recommendations</t>
  </si>
  <si>
    <t>01 September 2019 to 03 January 2024ChildminderNot RecordedNo of Inspections</t>
  </si>
  <si>
    <t>01 September 2019 to 03 January 2024ChildminderNottinghamGeneral suitability people matters</t>
  </si>
  <si>
    <t>01 September 2019 to 03 January 2024ChildminderNottinghamInspection has actions</t>
  </si>
  <si>
    <t>01 September 2019 to 03 January 2024ChildminderNottinghamInspection has recommendations</t>
  </si>
  <si>
    <t>01 September 2019 to 03 January 2024ChildminderNottinghamNo of Inspections</t>
  </si>
  <si>
    <t>01 September 2019 to 03 January 2024ChildminderNottinghamRisk assessment</t>
  </si>
  <si>
    <t>01 September 2019 to 03 January 2024ChildminderNottinghamSafeguarding policy</t>
  </si>
  <si>
    <t>01 September 2019 to 03 January 2024ChildminderNottinghamshireAssessment</t>
  </si>
  <si>
    <t>01 September 2019 to 03 January 2024ChildminderNottinghamshireEducation programmes</t>
  </si>
  <si>
    <t>01 September 2019 to 03 January 2024ChildminderNottinghamshireInspection has actions</t>
  </si>
  <si>
    <t>01 September 2019 to 03 January 2024ChildminderNottinghamshireInspection has recommendations</t>
  </si>
  <si>
    <t>01 September 2019 to 03 January 2024ChildminderNottinghamshireManaging behaviour</t>
  </si>
  <si>
    <t>01 September 2019 to 03 January 2024ChildminderNottinghamshireNo of Inspections</t>
  </si>
  <si>
    <t>01 September 2019 to 03 January 2024ChildminderNottinghamshirePlanning</t>
  </si>
  <si>
    <t>01 September 2019 to 03 January 2024ChildminderNottinghamshireTraining, support and skills</t>
  </si>
  <si>
    <t>01 September 2019 to 03 January 2024ChildminderNottinghamTraining, support and skills</t>
  </si>
  <si>
    <t>01 September 2019 to 03 January 2024ChildminderOldhamAssessment</t>
  </si>
  <si>
    <t>01 September 2019 to 03 January 2024ChildminderOldhamEducation programmes</t>
  </si>
  <si>
    <t>01 September 2019 to 03 January 2024ChildminderOldhamInspection has actions</t>
  </si>
  <si>
    <t>01 September 2019 to 03 January 2024ChildminderOldhamInspection has recommendations</t>
  </si>
  <si>
    <t>01 September 2019 to 03 January 2024ChildminderOldhamManaging behaviour</t>
  </si>
  <si>
    <t>01 September 2019 to 03 January 2024ChildminderOldhamMedicine</t>
  </si>
  <si>
    <t>01 September 2019 to 03 January 2024ChildminderOldhamNo of Inspections</t>
  </si>
  <si>
    <t>01 September 2019 to 03 January 2024ChildminderOldhamPlanning</t>
  </si>
  <si>
    <t>01 September 2019 to 03 January 2024ChildminderOldhamRisk assessment</t>
  </si>
  <si>
    <t>01 September 2019 to 03 January 2024ChildminderOldhamSafeguarding policy</t>
  </si>
  <si>
    <t>01 September 2019 to 03 January 2024ChildminderOldhamSafeguarding practice</t>
  </si>
  <si>
    <t>01 September 2019 to 03 January 2024ChildminderOldhamTraining, support and skills</t>
  </si>
  <si>
    <t>01 September 2019 to 03 January 2024ChildminderOxfordshireInspection has recommendations</t>
  </si>
  <si>
    <t>01 September 2019 to 03 January 2024ChildminderOxfordshireNo of Inspections</t>
  </si>
  <si>
    <t>01 September 2019 to 03 January 2024ChildminderPeterboroughEducation programmes</t>
  </si>
  <si>
    <t>01 September 2019 to 03 January 2024ChildminderPeterboroughInspection has actions</t>
  </si>
  <si>
    <t>01 September 2019 to 03 January 2024ChildminderPeterboroughInspection has recommendations</t>
  </si>
  <si>
    <t>01 September 2019 to 03 January 2024ChildminderPeterboroughNo of Inspections</t>
  </si>
  <si>
    <t>01 September 2019 to 03 January 2024ChildminderPeterboroughTraining, support and skills</t>
  </si>
  <si>
    <t>01 September 2019 to 03 January 2024ChildminderPlymouthEducation programmes</t>
  </si>
  <si>
    <t>01 September 2019 to 03 January 2024ChildminderPlymouthInspection has actions</t>
  </si>
  <si>
    <t>01 September 2019 to 03 January 2024ChildminderPlymouthInspection has recommendations</t>
  </si>
  <si>
    <t>01 September 2019 to 03 January 2024ChildminderPlymouthNo of Inspections</t>
  </si>
  <si>
    <t>01 September 2019 to 03 January 2024ChildminderPlymouthPlanning</t>
  </si>
  <si>
    <t>01 September 2019 to 03 January 2024ChildminderPlymouthQualifications</t>
  </si>
  <si>
    <t>01 September 2019 to 03 January 2024ChildminderPortsmouthAssessment</t>
  </si>
  <si>
    <t>01 September 2019 to 03 January 2024ChildminderPortsmouthEducation programmes</t>
  </si>
  <si>
    <t>01 September 2019 to 03 January 2024ChildminderPortsmouthEqual opportunities</t>
  </si>
  <si>
    <t>01 September 2019 to 03 January 2024ChildminderPortsmouthInspection has actions</t>
  </si>
  <si>
    <t>01 September 2019 to 03 January 2024ChildminderPortsmouthInspection has recommendations</t>
  </si>
  <si>
    <t>01 September 2019 to 03 January 2024ChildminderPortsmouthNo of Inspections</t>
  </si>
  <si>
    <t>01 September 2019 to 03 January 2024ChildminderReadingEducation programmes</t>
  </si>
  <si>
    <t>01 September 2019 to 03 January 2024ChildminderReadingInformation about the child</t>
  </si>
  <si>
    <t>01 September 2019 to 03 January 2024ChildminderReadingInspection has actions</t>
  </si>
  <si>
    <t>01 September 2019 to 03 January 2024ChildminderReadingInspection has recommendations</t>
  </si>
  <si>
    <t>01 September 2019 to 03 January 2024ChildminderReadingNo of Inspections</t>
  </si>
  <si>
    <t>01 September 2019 to 03 January 2024ChildminderReadingTraining, support and skills</t>
  </si>
  <si>
    <t>01 September 2019 to 03 January 2024ChildminderRedbridgeInspection has actions</t>
  </si>
  <si>
    <t>01 September 2019 to 03 January 2024ChildminderRedbridgeInspection has recommendations</t>
  </si>
  <si>
    <t>01 September 2019 to 03 January 2024ChildminderRedbridgeNo of Inspections</t>
  </si>
  <si>
    <t>01 September 2019 to 03 January 2024ChildminderRedbridgeSafeguarding practice</t>
  </si>
  <si>
    <t>01 September 2019 to 03 January 2024ChildminderRedcar and ClevelandAssessment</t>
  </si>
  <si>
    <t>01 September 2019 to 03 January 2024ChildminderRedcar and ClevelandEducation programmes</t>
  </si>
  <si>
    <t>01 September 2019 to 03 January 2024ChildminderRedcar and ClevelandGeneral suitability people matters</t>
  </si>
  <si>
    <t>01 September 2019 to 03 January 2024ChildminderRedcar and ClevelandInspection has actions</t>
  </si>
  <si>
    <t>01 September 2019 to 03 January 2024ChildminderRedcar and ClevelandInspection has recommendations</t>
  </si>
  <si>
    <t>01 September 2019 to 03 January 2024ChildminderRedcar and ClevelandNo of Inspections</t>
  </si>
  <si>
    <t>01 September 2019 to 03 January 2024ChildminderRedcar and ClevelandTraining, support and skills</t>
  </si>
  <si>
    <t>01 September 2019 to 03 January 2024ChildminderRichmond upon ThamesInspection has recommendations</t>
  </si>
  <si>
    <t>01 September 2019 to 03 January 2024ChildminderRichmond upon ThamesNo of Inspections</t>
  </si>
  <si>
    <t>01 September 2019 to 03 January 2024ChildminderRochdaleEducation programmes</t>
  </si>
  <si>
    <t>01 September 2019 to 03 January 2024ChildminderRochdaleFood and drink</t>
  </si>
  <si>
    <t>01 September 2019 to 03 January 2024ChildminderRochdaleInspection has actions</t>
  </si>
  <si>
    <t>01 September 2019 to 03 January 2024ChildminderRochdaleInspection has recommendations</t>
  </si>
  <si>
    <t>01 September 2019 to 03 January 2024ChildminderRochdaleNo of Inspections</t>
  </si>
  <si>
    <t>01 September 2019 to 03 January 2024ChildminderRochdalePlanning</t>
  </si>
  <si>
    <t>01 September 2019 to 03 January 2024ChildminderRochdaleTraining, support and skills</t>
  </si>
  <si>
    <t>01 September 2019 to 03 January 2024ChildminderRotherhamEducation programmes</t>
  </si>
  <si>
    <t>01 September 2019 to 03 January 2024ChildminderRotherhamInspection has actions</t>
  </si>
  <si>
    <t>01 September 2019 to 03 January 2024ChildminderRotherhamInspection has recommendations</t>
  </si>
  <si>
    <t>01 September 2019 to 03 January 2024ChildminderRotherhamMedicine</t>
  </si>
  <si>
    <t>01 September 2019 to 03 January 2024ChildminderRotherhamNo of Inspections</t>
  </si>
  <si>
    <t>01 September 2019 to 03 January 2024ChildminderRotherhamPlanning</t>
  </si>
  <si>
    <t>01 September 2019 to 03 January 2024ChildminderRotherhamSafeguarding practice</t>
  </si>
  <si>
    <t>01 September 2019 to 03 January 2024ChildminderRotherhamSmoking</t>
  </si>
  <si>
    <t>01 September 2019 to 03 January 2024ChildminderRotherhamTraining, support and skills</t>
  </si>
  <si>
    <t>01 September 2019 to 03 January 2024ChildminderRutlandInspection has recommendations</t>
  </si>
  <si>
    <t>01 September 2019 to 03 January 2024ChildminderRutlandNo of Inspections</t>
  </si>
  <si>
    <t>01 September 2019 to 03 January 2024ChildminderSalfordInformation about the provider</t>
  </si>
  <si>
    <t>01 September 2019 to 03 January 2024ChildminderSalfordInspection has actions</t>
  </si>
  <si>
    <t>01 September 2019 to 03 January 2024ChildminderSalfordInspection has recommendations</t>
  </si>
  <si>
    <t>01 September 2019 to 03 January 2024ChildminderSalfordNo of Inspections</t>
  </si>
  <si>
    <t>01 September 2019 to 03 January 2024ChildminderSandwellInspection has recommendations</t>
  </si>
  <si>
    <t>01 September 2019 to 03 January 2024ChildminderSandwellNo of Inspections</t>
  </si>
  <si>
    <t>01 September 2019 to 03 January 2024ChildminderSeftonInspection has recommendations</t>
  </si>
  <si>
    <t>01 September 2019 to 03 January 2024ChildminderSeftonNo of Inspections</t>
  </si>
  <si>
    <t>01 September 2019 to 03 January 2024ChildminderSheffieldEducation programmes</t>
  </si>
  <si>
    <t>01 September 2019 to 03 January 2024ChildminderSheffieldGeneral information and records matters</t>
  </si>
  <si>
    <t>01 September 2019 to 03 January 2024ChildminderSheffieldInspection has actions</t>
  </si>
  <si>
    <t>01 September 2019 to 03 January 2024ChildminderSheffieldInspection has recommendations</t>
  </si>
  <si>
    <t>01 September 2019 to 03 January 2024ChildminderSheffieldNo of Inspections</t>
  </si>
  <si>
    <t>01 September 2019 to 03 January 2024ChildminderSheffieldPlanning</t>
  </si>
  <si>
    <t>01 September 2019 to 03 January 2024ChildminderShropshireAssessment</t>
  </si>
  <si>
    <t>01 September 2019 to 03 January 2024ChildminderShropshireInformation about the provider</t>
  </si>
  <si>
    <t>01 September 2019 to 03 January 2024ChildminderShropshireInspection has actions</t>
  </si>
  <si>
    <t>01 September 2019 to 03 January 2024ChildminderShropshireInspection has recommendations</t>
  </si>
  <si>
    <t>01 September 2019 to 03 January 2024ChildminderShropshireNo of Inspections</t>
  </si>
  <si>
    <t>01 September 2019 to 03 January 2024ChildminderSloughEducation programmes</t>
  </si>
  <si>
    <t>01 September 2019 to 03 January 2024ChildminderSloughFood and drink</t>
  </si>
  <si>
    <t>01 September 2019 to 03 January 2024ChildminderSloughGeneral information and records matters</t>
  </si>
  <si>
    <t>01 September 2019 to 03 January 2024ChildminderSloughInspection has actions</t>
  </si>
  <si>
    <t>01 September 2019 to 03 January 2024ChildminderSloughInspection has recommendations</t>
  </si>
  <si>
    <t>01 September 2019 to 03 January 2024ChildminderSloughNo of Inspections</t>
  </si>
  <si>
    <t>01 September 2019 to 03 January 2024ChildminderSloughSafety</t>
  </si>
  <si>
    <t>01 September 2019 to 03 January 2024ChildminderSloughTraining, support and skills</t>
  </si>
  <si>
    <t>01 September 2019 to 03 January 2024ChildminderSolihullInspection has actions</t>
  </si>
  <si>
    <t>01 September 2019 to 03 January 2024ChildminderSolihullInspection has recommendations</t>
  </si>
  <si>
    <t>01 September 2019 to 03 January 2024ChildminderSolihullNo of Inspections</t>
  </si>
  <si>
    <t>01 September 2019 to 03 January 2024ChildminderSolihullQualifications</t>
  </si>
  <si>
    <t>01 September 2019 to 03 January 2024ChildminderSomersetAssessment</t>
  </si>
  <si>
    <t>01 September 2019 to 03 January 2024ChildminderSomersetGeneral suitability people matters</t>
  </si>
  <si>
    <t>01 September 2019 to 03 January 2024ChildminderSomersetInformation about the provider</t>
  </si>
  <si>
    <t>01 September 2019 to 03 January 2024ChildminderSomersetInspection has actions</t>
  </si>
  <si>
    <t>01 September 2019 to 03 January 2024ChildminderSomersetInspection has recommendations</t>
  </si>
  <si>
    <t>01 September 2019 to 03 January 2024ChildminderSomersetNo of Inspections</t>
  </si>
  <si>
    <t>01 September 2019 to 03 January 2024ChildminderSomersetTraining, support and skills</t>
  </si>
  <si>
    <t>01 September 2019 to 03 January 2024ChildminderSouth GloucestershireInspection has recommendations</t>
  </si>
  <si>
    <t>01 September 2019 to 03 January 2024ChildminderSouth GloucestershireNo of Inspections</t>
  </si>
  <si>
    <t>01 September 2019 to 03 January 2024ChildminderSouth TynesideInspection has recommendations</t>
  </si>
  <si>
    <t>01 September 2019 to 03 January 2024ChildminderSouth TynesideNo of Inspections</t>
  </si>
  <si>
    <t>01 September 2019 to 03 January 2024ChildminderSouthamptonAccident or injury</t>
  </si>
  <si>
    <t>01 September 2019 to 03 January 2024ChildminderSouthamptonEducation programmes</t>
  </si>
  <si>
    <t>01 September 2019 to 03 January 2024ChildminderSouthamptonInformation about the child</t>
  </si>
  <si>
    <t>01 September 2019 to 03 January 2024ChildminderSouthamptonInspection has actions</t>
  </si>
  <si>
    <t>01 September 2019 to 03 January 2024ChildminderSouthamptonInspection has recommendations</t>
  </si>
  <si>
    <t>01 September 2019 to 03 January 2024ChildminderSouthamptonNo of Inspections</t>
  </si>
  <si>
    <t>01 September 2019 to 03 January 2024ChildminderSouthamptonPlanning</t>
  </si>
  <si>
    <t>01 September 2019 to 03 January 2024ChildminderSouthamptonRisk assessment</t>
  </si>
  <si>
    <t>01 September 2019 to 03 January 2024ChildminderSouthamptonTraining, support and skills</t>
  </si>
  <si>
    <t>01 September 2019 to 03 January 2024ChildminderSouthend on SeaEducation programmes</t>
  </si>
  <si>
    <t>01 September 2019 to 03 January 2024ChildminderSouthend on SeaFood and drink</t>
  </si>
  <si>
    <t>01 September 2019 to 03 January 2024ChildminderSouthend on SeaInformation about the child</t>
  </si>
  <si>
    <t>01 September 2019 to 03 January 2024ChildminderSouthend on SeaInspection has actions</t>
  </si>
  <si>
    <t>01 September 2019 to 03 January 2024ChildminderSouthend on SeaInspection has recommendations</t>
  </si>
  <si>
    <t>01 September 2019 to 03 January 2024ChildminderSouthend on SeaManaging behaviour</t>
  </si>
  <si>
    <t>01 September 2019 to 03 January 2024ChildminderSouthend on SeaNo of Inspections</t>
  </si>
  <si>
    <t>01 September 2019 to 03 January 2024ChildminderSouthend on SeaPlanning</t>
  </si>
  <si>
    <t>01 September 2019 to 03 January 2024ChildminderSouthend on SeaPremises</t>
  </si>
  <si>
    <t>01 September 2019 to 03 January 2024ChildminderSouthend on SeaRisk assessment</t>
  </si>
  <si>
    <t>01 September 2019 to 03 January 2024ChildminderSouthend on SeaTraining, support and skills</t>
  </si>
  <si>
    <t>01 September 2019 to 03 January 2024ChildminderSouthwarkAccident or injury</t>
  </si>
  <si>
    <t>01 September 2019 to 03 January 2024ChildminderSouthwarkEducation programmes</t>
  </si>
  <si>
    <t>01 September 2019 to 03 January 2024ChildminderSouthwarkHow the childcare provision is organised</t>
  </si>
  <si>
    <t>01 September 2019 to 03 January 2024ChildminderSouthwarkInformation about the child</t>
  </si>
  <si>
    <t>01 September 2019 to 03 January 2024ChildminderSouthwarkInspection has actions</t>
  </si>
  <si>
    <t>01 September 2019 to 03 January 2024ChildminderSouthwarkInspection has recommendations</t>
  </si>
  <si>
    <t>01 September 2019 to 03 January 2024ChildminderSouthwarkNo of Inspections</t>
  </si>
  <si>
    <t>01 September 2019 to 03 January 2024ChildminderSouthwarkPlanning</t>
  </si>
  <si>
    <t>01 September 2019 to 03 January 2024ChildminderSouthwarkTraining, support and skills</t>
  </si>
  <si>
    <t>01 September 2019 to 03 January 2024ChildminderSt HelensInspection has recommendations</t>
  </si>
  <si>
    <t>01 September 2019 to 03 January 2024ChildminderSt HelensNo of Inspections</t>
  </si>
  <si>
    <t>01 September 2019 to 03 January 2024ChildminderStaffordshireEducation programmes</t>
  </si>
  <si>
    <t>01 September 2019 to 03 January 2024ChildminderStaffordshireInspection has actions</t>
  </si>
  <si>
    <t>01 September 2019 to 03 January 2024ChildminderStaffordshireInspection has recommendations</t>
  </si>
  <si>
    <t>01 September 2019 to 03 January 2024ChildminderStaffordshireNo of Inspections</t>
  </si>
  <si>
    <t>01 September 2019 to 03 January 2024ChildminderStaffordshirePlanning</t>
  </si>
  <si>
    <t>01 September 2019 to 03 January 2024ChildminderStaffordshirePremises</t>
  </si>
  <si>
    <t>01 September 2019 to 03 January 2024ChildminderStaffordshireSafeguarding policy</t>
  </si>
  <si>
    <t>01 September 2019 to 03 January 2024ChildminderStaffordshireSafeguarding practice</t>
  </si>
  <si>
    <t>01 September 2019 to 03 January 2024ChildminderStaffordshireStaff deployment</t>
  </si>
  <si>
    <t>01 September 2019 to 03 January 2024ChildminderStaffordshireTraining, support and skills</t>
  </si>
  <si>
    <t>01 September 2019 to 03 January 2024ChildminderStockportChanges that must be notified to Ofsted</t>
  </si>
  <si>
    <t>01 September 2019 to 03 January 2024ChildminderStockportEducation programmes</t>
  </si>
  <si>
    <t>01 September 2019 to 03 January 2024ChildminderStockportInformation about the child</t>
  </si>
  <si>
    <t>01 September 2019 to 03 January 2024ChildminderStockportInspection has actions</t>
  </si>
  <si>
    <t>01 September 2019 to 03 January 2024ChildminderStockportInspection has recommendations</t>
  </si>
  <si>
    <t>01 September 2019 to 03 January 2024ChildminderStockportNo of Inspections</t>
  </si>
  <si>
    <t>01 September 2019 to 03 January 2024ChildminderStockportSafeguarding practice</t>
  </si>
  <si>
    <t>01 September 2019 to 03 January 2024ChildminderStockton-on-TeesGeneral information and records matters</t>
  </si>
  <si>
    <t>01 September 2019 to 03 January 2024ChildminderStockton-on-TeesInspection has actions</t>
  </si>
  <si>
    <t>01 September 2019 to 03 January 2024ChildminderStockton-on-TeesInspection has recommendations</t>
  </si>
  <si>
    <t>01 September 2019 to 03 January 2024ChildminderStockton-on-TeesNo of Inspections</t>
  </si>
  <si>
    <t>01 September 2019 to 03 January 2024ChildminderStockton-on-TeesPlanning</t>
  </si>
  <si>
    <t>01 September 2019 to 03 January 2024ChildminderStockton-on-TeesPremises</t>
  </si>
  <si>
    <t>01 September 2019 to 03 January 2024ChildminderStockton-on-TeesTraining, support and skills</t>
  </si>
  <si>
    <t>01 September 2019 to 03 January 2024ChildminderStoke-on-TrentChanges that must be notified to Ofsted</t>
  </si>
  <si>
    <t>01 September 2019 to 03 January 2024ChildminderStoke-on-TrentChild supervision</t>
  </si>
  <si>
    <t>01 September 2019 to 03 January 2024ChildminderStoke-on-TrentEducation programmes</t>
  </si>
  <si>
    <t>01 September 2019 to 03 January 2024ChildminderStoke-on-TrentEqual opportunities</t>
  </si>
  <si>
    <t>01 September 2019 to 03 January 2024ChildminderStoke-on-TrentInformation about the provider</t>
  </si>
  <si>
    <t>01 September 2019 to 03 January 2024ChildminderStoke-on-TrentInspection has actions</t>
  </si>
  <si>
    <t>01 September 2019 to 03 January 2024ChildminderStoke-on-TrentInspection has recommendations</t>
  </si>
  <si>
    <t>01 September 2019 to 03 January 2024ChildminderStoke-on-TrentKey persons</t>
  </si>
  <si>
    <t>01 September 2019 to 03 January 2024ChildminderStoke-on-TrentNo of Inspections</t>
  </si>
  <si>
    <t>01 September 2019 to 03 January 2024ChildminderStoke-on-TrentPlanning</t>
  </si>
  <si>
    <t>01 September 2019 to 03 January 2024ChildminderStoke-on-TrentPremises</t>
  </si>
  <si>
    <t>01 September 2019 to 03 January 2024ChildminderStoke-on-TrentRatios</t>
  </si>
  <si>
    <t>01 September 2019 to 03 January 2024ChildminderStoke-on-TrentRisk assessment</t>
  </si>
  <si>
    <t>01 September 2019 to 03 January 2024ChildminderStoke-on-TrentSafeguarding policy</t>
  </si>
  <si>
    <t>01 September 2019 to 03 January 2024ChildminderStoke-on-TrentSafeguarding practice</t>
  </si>
  <si>
    <t>01 September 2019 to 03 January 2024ChildminderSuffolkInspection has actions</t>
  </si>
  <si>
    <t>01 September 2019 to 03 January 2024ChildminderSuffolkInspection has recommendations</t>
  </si>
  <si>
    <t>01 September 2019 to 03 January 2024ChildminderSuffolkNo of Inspections</t>
  </si>
  <si>
    <t>01 September 2019 to 03 January 2024ChildminderSuffolkQualifications and training</t>
  </si>
  <si>
    <t>01 September 2019 to 03 January 2024ChildminderSunderlandInspection has actions</t>
  </si>
  <si>
    <t>01 September 2019 to 03 January 2024ChildminderSunderlandInspection has recommendations</t>
  </si>
  <si>
    <t>01 September 2019 to 03 January 2024ChildminderSunderlandNo of Inspections</t>
  </si>
  <si>
    <t>01 September 2019 to 03 January 2024ChildminderSunderlandPlanning</t>
  </si>
  <si>
    <t>01 September 2019 to 03 January 2024ChildminderSurreyArrangements for safeguarding children</t>
  </si>
  <si>
    <t>01 September 2019 to 03 January 2024ChildminderSurreyAssessment</t>
  </si>
  <si>
    <t>01 September 2019 to 03 January 2024ChildminderSurreyChanges that must be notified to Ofsted</t>
  </si>
  <si>
    <t>01 September 2019 to 03 January 2024ChildminderSurreyGeneral information and records matters</t>
  </si>
  <si>
    <t>01 September 2019 to 03 January 2024ChildminderSurreyInspection has actions</t>
  </si>
  <si>
    <t>01 September 2019 to 03 January 2024ChildminderSurreyInspection has recommendations</t>
  </si>
  <si>
    <t>01 September 2019 to 03 January 2024ChildminderSurreyManaging behaviour</t>
  </si>
  <si>
    <t>01 September 2019 to 03 January 2024ChildminderSurreyNo of Inspections</t>
  </si>
  <si>
    <t>01 September 2019 to 03 January 2024ChildminderSurreyPlanning</t>
  </si>
  <si>
    <t>01 September 2019 to 03 January 2024ChildminderSurreyQualifications</t>
  </si>
  <si>
    <t>01 September 2019 to 03 January 2024ChildminderSurreyRisk assessment</t>
  </si>
  <si>
    <t>01 September 2019 to 03 January 2024ChildminderSurreySafeguarding practice</t>
  </si>
  <si>
    <t>01 September 2019 to 03 January 2024ChildminderSurreyTraining, support and skills</t>
  </si>
  <si>
    <t>01 September 2019 to 03 January 2024ChildminderSuttonInspection has recommendations</t>
  </si>
  <si>
    <t>01 September 2019 to 03 January 2024ChildminderSuttonNo of Inspections</t>
  </si>
  <si>
    <t>01 September 2019 to 03 January 2024ChildminderSwindonInformation about the child</t>
  </si>
  <si>
    <t>01 September 2019 to 03 January 2024ChildminderSwindonInspection has actions</t>
  </si>
  <si>
    <t>01 September 2019 to 03 January 2024ChildminderSwindonInspection has recommendations</t>
  </si>
  <si>
    <t>01 September 2019 to 03 January 2024ChildminderSwindonNo of Inspections</t>
  </si>
  <si>
    <t>01 September 2019 to 03 January 2024ChildminderSwindonPremises</t>
  </si>
  <si>
    <t>01 September 2019 to 03 January 2024ChildminderSwindonQualifications and training</t>
  </si>
  <si>
    <t>01 September 2019 to 03 January 2024ChildminderSwindonTraining, support and skills</t>
  </si>
  <si>
    <t>01 September 2019 to 03 January 2024ChildminderTamesideEducation programmes</t>
  </si>
  <si>
    <t>01 September 2019 to 03 January 2024ChildminderTamesideFood and drink</t>
  </si>
  <si>
    <t>01 September 2019 to 03 January 2024ChildminderTamesideInformation about the child</t>
  </si>
  <si>
    <t>01 September 2019 to 03 January 2024ChildminderTamesideInspection has actions</t>
  </si>
  <si>
    <t>01 September 2019 to 03 January 2024ChildminderTamesideInspection has recommendations</t>
  </si>
  <si>
    <t>01 September 2019 to 03 January 2024ChildminderTamesideMedicine</t>
  </si>
  <si>
    <t>01 September 2019 to 03 January 2024ChildminderTamesideNo of Inspections</t>
  </si>
  <si>
    <t>01 September 2019 to 03 January 2024ChildminderTamesidePlanning</t>
  </si>
  <si>
    <t>01 September 2019 to 03 January 2024ChildminderTamesideSafeguarding policy</t>
  </si>
  <si>
    <t>01 September 2019 to 03 January 2024ChildminderTamesideSafeguarding practice</t>
  </si>
  <si>
    <t>01 September 2019 to 03 January 2024ChildminderTamesideTraining, support and skills</t>
  </si>
  <si>
    <t>01 September 2019 to 03 January 2024ChildminderTelford and WrekinGeneral information and records matters</t>
  </si>
  <si>
    <t>01 September 2019 to 03 January 2024ChildminderTelford and WrekinInspection has actions</t>
  </si>
  <si>
    <t>01 September 2019 to 03 January 2024ChildminderTelford and WrekinInspection has recommendations</t>
  </si>
  <si>
    <t>01 September 2019 to 03 January 2024ChildminderTelford and WrekinNo of Inspections</t>
  </si>
  <si>
    <t>01 September 2019 to 03 January 2024ChildminderThurrockEducation programmes</t>
  </si>
  <si>
    <t>01 September 2019 to 03 January 2024ChildminderThurrockInformation about the provider</t>
  </si>
  <si>
    <t>01 September 2019 to 03 January 2024ChildminderThurrockInspection has actions</t>
  </si>
  <si>
    <t>01 September 2019 to 03 January 2024ChildminderThurrockInspection has recommendations</t>
  </si>
  <si>
    <t>01 September 2019 to 03 January 2024ChildminderThurrockNo of Inspections</t>
  </si>
  <si>
    <t>01 September 2019 to 03 January 2024ChildminderTorbayInspection has recommendations</t>
  </si>
  <si>
    <t>01 September 2019 to 03 January 2024ChildminderTorbayNo of Inspections</t>
  </si>
  <si>
    <t>01 September 2019 to 03 January 2024ChildminderTower HamletsAssessment</t>
  </si>
  <si>
    <t>01 September 2019 to 03 January 2024ChildminderTower HamletsEducation programmes</t>
  </si>
  <si>
    <t>01 September 2019 to 03 January 2024ChildminderTower HamletsInspection has actions</t>
  </si>
  <si>
    <t>01 September 2019 to 03 January 2024ChildminderTower HamletsInspection has recommendations</t>
  </si>
  <si>
    <t>01 September 2019 to 03 January 2024ChildminderTower HamletsNo of Inspections</t>
  </si>
  <si>
    <t>01 September 2019 to 03 January 2024ChildminderTraffordInspection has recommendations</t>
  </si>
  <si>
    <t>01 September 2019 to 03 January 2024ChildminderTraffordNo of Inspections</t>
  </si>
  <si>
    <t>01 September 2019 to 03 January 2024ChildminderWakefieldInspection has recommendations</t>
  </si>
  <si>
    <t>01 September 2019 to 03 January 2024ChildminderWakefieldNo of Inspections</t>
  </si>
  <si>
    <t>01 September 2019 to 03 January 2024ChildminderWalsallChanges that must be notified to Ofsted</t>
  </si>
  <si>
    <t>01 September 2019 to 03 January 2024ChildminderWalsallEducation programmes</t>
  </si>
  <si>
    <t>01 September 2019 to 03 January 2024ChildminderWalsallInspection has actions</t>
  </si>
  <si>
    <t>01 September 2019 to 03 January 2024ChildminderWalsallInspection has recommendations</t>
  </si>
  <si>
    <t>01 September 2019 to 03 January 2024ChildminderWalsallNo of Inspections</t>
  </si>
  <si>
    <t>01 September 2019 to 03 January 2024ChildminderWalsallSafeguarding practice</t>
  </si>
  <si>
    <t>01 September 2019 to 03 January 2024ChildminderWalsallTraining, support and skills</t>
  </si>
  <si>
    <t>01 September 2019 to 03 January 2024ChildminderWaltham ForestInspection has recommendations</t>
  </si>
  <si>
    <t>01 September 2019 to 03 January 2024ChildminderWaltham ForestNo of Inspections</t>
  </si>
  <si>
    <t>01 September 2019 to 03 January 2024ChildminderWandsworthAssessment</t>
  </si>
  <si>
    <t>01 September 2019 to 03 January 2024ChildminderWandsworthChanges that must be notified to Ofsted</t>
  </si>
  <si>
    <t>01 September 2019 to 03 January 2024ChildminderWandsworthEducation programmes</t>
  </si>
  <si>
    <t>01 September 2019 to 03 January 2024ChildminderWandsworthFood and drink</t>
  </si>
  <si>
    <t>01 September 2019 to 03 January 2024ChildminderWandsworthGeneral information and records matters</t>
  </si>
  <si>
    <t>01 September 2019 to 03 January 2024ChildminderWandsworthInspection has actions</t>
  </si>
  <si>
    <t>01 September 2019 to 03 January 2024ChildminderWandsworthInspection has recommendations</t>
  </si>
  <si>
    <t>01 September 2019 to 03 January 2024ChildminderWandsworthKey persons</t>
  </si>
  <si>
    <t>01 September 2019 to 03 January 2024ChildminderWandsworthNo of Inspections</t>
  </si>
  <si>
    <t>01 September 2019 to 03 January 2024ChildminderWandsworthPlanning</t>
  </si>
  <si>
    <t>01 September 2019 to 03 January 2024ChildminderWandsworthSafeguarding practice</t>
  </si>
  <si>
    <t>01 September 2019 to 03 January 2024ChildminderWarringtonInspection has actions</t>
  </si>
  <si>
    <t>01 September 2019 to 03 January 2024ChildminderWarringtonInspection has recommendations</t>
  </si>
  <si>
    <t>01 September 2019 to 03 January 2024ChildminderWarringtonNo of Inspections</t>
  </si>
  <si>
    <t>01 September 2019 to 03 January 2024ChildminderWarringtonQualifications and training</t>
  </si>
  <si>
    <t>01 September 2019 to 03 January 2024ChildminderWarwickshireGeneral suitability people matters</t>
  </si>
  <si>
    <t>01 September 2019 to 03 January 2024ChildminderWarwickshireInspection has actions</t>
  </si>
  <si>
    <t>01 September 2019 to 03 January 2024ChildminderWarwickshireInspection has recommendations</t>
  </si>
  <si>
    <t>01 September 2019 to 03 January 2024ChildminderWarwickshireNo of Inspections</t>
  </si>
  <si>
    <t>01 September 2019 to 03 January 2024ChildminderWest BerkshireAssessment</t>
  </si>
  <si>
    <t>01 September 2019 to 03 January 2024ChildminderWest BerkshireInspection has actions</t>
  </si>
  <si>
    <t>01 September 2019 to 03 January 2024ChildminderWest BerkshireInspection has recommendations</t>
  </si>
  <si>
    <t>01 September 2019 to 03 January 2024ChildminderWest BerkshireNo of Inspections</t>
  </si>
  <si>
    <t>01 September 2019 to 03 January 2024ChildminderWest NorthamptonshireAssessment</t>
  </si>
  <si>
    <t>01 September 2019 to 03 January 2024ChildminderWest NorthamptonshireEducation programmes</t>
  </si>
  <si>
    <t>01 September 2019 to 03 January 2024ChildminderWest NorthamptonshireInspection has actions</t>
  </si>
  <si>
    <t>01 September 2019 to 03 January 2024ChildminderWest NorthamptonshireInspection has recommendations</t>
  </si>
  <si>
    <t>01 September 2019 to 03 January 2024ChildminderWest NorthamptonshireNo of Inspections</t>
  </si>
  <si>
    <t>01 September 2019 to 03 January 2024ChildminderWest NorthamptonshirePlanning</t>
  </si>
  <si>
    <t>01 September 2019 to 03 January 2024ChildminderWest NorthamptonshireRecords to be kept</t>
  </si>
  <si>
    <t>01 September 2019 to 03 January 2024ChildminderWest NorthamptonshireRisk assessment</t>
  </si>
  <si>
    <t>01 September 2019 to 03 January 2024ChildminderWest NorthamptonshireSafeguarding practice</t>
  </si>
  <si>
    <t>01 September 2019 to 03 January 2024ChildminderWest NorthamptonshireTraining, support and skills</t>
  </si>
  <si>
    <t>01 September 2019 to 03 January 2024ChildminderWest SussexInspection has actions</t>
  </si>
  <si>
    <t>01 September 2019 to 03 January 2024ChildminderWest SussexInspection has recommendations</t>
  </si>
  <si>
    <t>01 September 2019 to 03 January 2024ChildminderWest SussexNo of Inspections</t>
  </si>
  <si>
    <t>01 September 2019 to 03 January 2024ChildminderWest SussexPremises</t>
  </si>
  <si>
    <t>01 September 2019 to 03 January 2024ChildminderWest SussexQualifications</t>
  </si>
  <si>
    <t>01 September 2019 to 03 January 2024ChildminderWestminsterInspection has recommendations</t>
  </si>
  <si>
    <t>01 September 2019 to 03 January 2024ChildminderWestminsterNo of Inspections</t>
  </si>
  <si>
    <t>01 September 2019 to 03 January 2024ChildminderWestmorland and FurnessInformation about the provider</t>
  </si>
  <si>
    <t>01 September 2019 to 03 January 2024ChildminderWestmorland and FurnessInspection has actions</t>
  </si>
  <si>
    <t>01 September 2019 to 03 January 2024ChildminderWestmorland and FurnessInspection has recommendations</t>
  </si>
  <si>
    <t>01 September 2019 to 03 January 2024ChildminderWestmorland and FurnessNo of Inspections</t>
  </si>
  <si>
    <t>01 September 2019 to 03 January 2024ChildminderWiganEducation programmes</t>
  </si>
  <si>
    <t>01 September 2019 to 03 January 2024ChildminderWiganGeneral information and records matters</t>
  </si>
  <si>
    <t>01 September 2019 to 03 January 2024ChildminderWiganGeneral suitability people matters</t>
  </si>
  <si>
    <t>01 September 2019 to 03 January 2024ChildminderWiganInspection has actions</t>
  </si>
  <si>
    <t>01 September 2019 to 03 January 2024ChildminderWiganInspection has recommendations</t>
  </si>
  <si>
    <t>01 September 2019 to 03 January 2024ChildminderWiganNo of Inspections</t>
  </si>
  <si>
    <t>01 September 2019 to 03 January 2024ChildminderWiganRisk assessment</t>
  </si>
  <si>
    <t>01 September 2019 to 03 January 2024ChildminderWiganSmoking</t>
  </si>
  <si>
    <t>01 September 2019 to 03 January 2024ChildminderWiganTraining, support and skills</t>
  </si>
  <si>
    <t>01 September 2019 to 03 January 2024ChildminderWiltshireEducation programmes</t>
  </si>
  <si>
    <t>01 September 2019 to 03 January 2024ChildminderWiltshireInspection has actions</t>
  </si>
  <si>
    <t>01 September 2019 to 03 January 2024ChildminderWiltshireInspection has recommendations</t>
  </si>
  <si>
    <t>01 September 2019 to 03 January 2024ChildminderWiltshireNo of Inspections</t>
  </si>
  <si>
    <t>01 September 2019 to 03 January 2024ChildminderWiltshirePremises</t>
  </si>
  <si>
    <t>01 September 2019 to 03 January 2024ChildminderWiltshireRatios</t>
  </si>
  <si>
    <t>01 September 2019 to 03 January 2024ChildminderWiltshireTraining, support and skills</t>
  </si>
  <si>
    <t>01 September 2019 to 03 January 2024ChildminderWindsor and MaidenheadInspection has recommendations</t>
  </si>
  <si>
    <t>01 September 2019 to 03 January 2024ChildminderWindsor and MaidenheadNo of Inspections</t>
  </si>
  <si>
    <t>01 September 2019 to 03 January 2024ChildminderWirralEducation programmes</t>
  </si>
  <si>
    <t>01 September 2019 to 03 January 2024ChildminderWirralGeneral information and records matters</t>
  </si>
  <si>
    <t>01 September 2019 to 03 January 2024ChildminderWirralInspection has actions</t>
  </si>
  <si>
    <t>01 September 2019 to 03 January 2024ChildminderWirralInspection has recommendations</t>
  </si>
  <si>
    <t>01 September 2019 to 03 January 2024ChildminderWirralNo of Inspections</t>
  </si>
  <si>
    <t>01 September 2019 to 03 January 2024ChildminderWirralTraining, support and skills</t>
  </si>
  <si>
    <t>01 September 2019 to 03 January 2024ChildminderWokinghamAssessment</t>
  </si>
  <si>
    <t>01 September 2019 to 03 January 2024ChildminderWokinghamInspection has actions</t>
  </si>
  <si>
    <t>01 September 2019 to 03 January 2024ChildminderWokinghamInspection has recommendations</t>
  </si>
  <si>
    <t>01 September 2019 to 03 January 2024ChildminderWokinghamNo of Inspections</t>
  </si>
  <si>
    <t>01 September 2019 to 03 January 2024ChildminderWokinghamTraining, support and skills</t>
  </si>
  <si>
    <t>01 September 2019 to 03 January 2024ChildminderWolverhamptonGeneral information and records matters</t>
  </si>
  <si>
    <t>01 September 2019 to 03 January 2024ChildminderWolverhamptonInformation about the child</t>
  </si>
  <si>
    <t>01 September 2019 to 03 January 2024ChildminderWolverhamptonInspection has actions</t>
  </si>
  <si>
    <t>01 September 2019 to 03 January 2024ChildminderWolverhamptonInspection has recommendations</t>
  </si>
  <si>
    <t>01 September 2019 to 03 January 2024ChildminderWolverhamptonNo of Inspections</t>
  </si>
  <si>
    <t>01 September 2019 to 03 January 2024ChildminderWolverhamptonPlanning</t>
  </si>
  <si>
    <t>01 September 2019 to 03 January 2024ChildminderWorcestershireAssessment</t>
  </si>
  <si>
    <t>01 September 2019 to 03 January 2024ChildminderWorcestershireEducation programmes</t>
  </si>
  <si>
    <t>01 September 2019 to 03 January 2024ChildminderWorcestershireInspection has actions</t>
  </si>
  <si>
    <t>01 September 2019 to 03 January 2024ChildminderWorcestershireInspection has recommendations</t>
  </si>
  <si>
    <t>01 September 2019 to 03 January 2024ChildminderWorcestershireManaging behaviour</t>
  </si>
  <si>
    <t>01 September 2019 to 03 January 2024ChildminderWorcestershireNo of Inspections</t>
  </si>
  <si>
    <t>01 September 2019 to 03 January 2024ChildminderWorcestershireSafeguarding practice</t>
  </si>
  <si>
    <t>01 September 2019 to 03 January 2024ChildminderWorcestershireTraining, support and skills</t>
  </si>
  <si>
    <t>01 September 2019 to 03 January 2024ChildminderYorkGeneral information and records matters</t>
  </si>
  <si>
    <t>01 September 2019 to 03 January 2024ChildminderYorkInformation about the child</t>
  </si>
  <si>
    <t>01 September 2019 to 03 January 2024ChildminderYorkInspection has actions</t>
  </si>
  <si>
    <t>01 September 2019 to 03 January 2024ChildminderYorkInspection has recommendations</t>
  </si>
  <si>
    <t>01 September 2019 to 03 January 2024ChildminderYorkNo of Inspections</t>
  </si>
  <si>
    <t>01 September 2019 to 03 January 2024ChildminderYorkTraining, support and skills</t>
  </si>
  <si>
    <t>04 January 2024 onwardsAll provisionAll EnglandAccident or injury</t>
  </si>
  <si>
    <t>04 January 2024 onwards</t>
  </si>
  <si>
    <t>04 January 2024 onwardsAll provisionAll EnglandAssessment</t>
  </si>
  <si>
    <t>04 January 2024 onwardsAll provisionAll EnglandBaby room (Group provision only)</t>
  </si>
  <si>
    <t>Baby room (Group provision only)</t>
  </si>
  <si>
    <t>04 January 2024 onwardsAll provisionAll EnglandChanges that must be notified</t>
  </si>
  <si>
    <t>Changes that must be notified</t>
  </si>
  <si>
    <t>04 January 2024 onwardsAll provisionAll EnglandComplaints</t>
  </si>
  <si>
    <t>04 January 2024 onwardsAll provisionAll EnglandConcerns about children's safety and welfare</t>
  </si>
  <si>
    <t>Concerns about children's safety and welfare</t>
  </si>
  <si>
    <t>04 January 2024 onwardsAll provisionAll EnglandEnglish language skills</t>
  </si>
  <si>
    <t>English language skills</t>
  </si>
  <si>
    <t>04 January 2024 onwardsAll provisionAll EnglandFood and drink</t>
  </si>
  <si>
    <t>04 January 2024 onwardsAll provisionAll EnglandFood and drink facilities</t>
  </si>
  <si>
    <t>Food and drink facilities</t>
  </si>
  <si>
    <t>04 January 2024 onwardsAll provisionAll EnglandInformation about the child</t>
  </si>
  <si>
    <t>04 January 2024 onwardsAll provisionAll EnglandInformation about the provider (Group provision only)</t>
  </si>
  <si>
    <t>Information about the provider (Group provision only)</t>
  </si>
  <si>
    <t>04 January 2024 onwardsAll provisionAll EnglandInformation and record keeping</t>
  </si>
  <si>
    <t>Information and record keeping</t>
  </si>
  <si>
    <t>04 January 2024 onwardsAll provisionAll EnglandInformation for parents and carers</t>
  </si>
  <si>
    <t>04 January 2024 onwardsAll provisionAll EnglandInspection has actions</t>
  </si>
  <si>
    <t>04 January 2024 onwardsAll provisionAll EnglandInspection has recommendations</t>
  </si>
  <si>
    <t>04 January 2024 onwardsAll provisionAll EnglandKey person</t>
  </si>
  <si>
    <t>Key person</t>
  </si>
  <si>
    <t>04 January 2024 onwardsAll provisionAll EnglandLearning and Development Considerations</t>
  </si>
  <si>
    <t>Learning and Development Considerations</t>
  </si>
  <si>
    <t>04 January 2024 onwardsAll provisionAll EnglandLearning and development/Educational programmes</t>
  </si>
  <si>
    <t>Learning and development/Educational programmes</t>
  </si>
  <si>
    <t>04 January 2024 onwardsAll provisionAll EnglandMedicines</t>
  </si>
  <si>
    <t>Medicines</t>
  </si>
  <si>
    <t>04 January 2024 onwardsAll provisionAll EnglandNo of Inspections</t>
  </si>
  <si>
    <t>04 January 2024 onwardsAll provisionAll EnglandOrganising premises for confidentiality and safeguarding</t>
  </si>
  <si>
    <t>Organising premises for confidentiality and safeguarding</t>
  </si>
  <si>
    <t>04 January 2024 onwardsAll provisionAll EnglandOutdoor access</t>
  </si>
  <si>
    <t>Outdoor access</t>
  </si>
  <si>
    <t>04 January 2024 onwardsAll provisionAll EnglandPaediatric first aid</t>
  </si>
  <si>
    <t>Paediatric first aid</t>
  </si>
  <si>
    <t>04 January 2024 onwardsAll provisionAll EnglandProviding information to Ofsted</t>
  </si>
  <si>
    <t>04 January 2024 onwardsAll provisionAll EnglandQualifications (CM only)</t>
  </si>
  <si>
    <t>Qualifications (CM only)</t>
  </si>
  <si>
    <t>04 January 2024 onwardsAll provisionAll EnglandQualifications, training, support and skills (Group provision only)</t>
  </si>
  <si>
    <t>Qualifications, training, support and skills (Group provision only)</t>
  </si>
  <si>
    <t>04 January 2024 onwardsAll provisionAll EnglandRisk assessment</t>
  </si>
  <si>
    <t>04 January 2024 onwardsAll provisionAll EnglandSafeguarding policies and procedures</t>
  </si>
  <si>
    <t>Safeguarding policies and procedures</t>
  </si>
  <si>
    <t>04 January 2024 onwardsAll provisionAll EnglandSafeguarding training</t>
  </si>
  <si>
    <t>Safeguarding training</t>
  </si>
  <si>
    <t>04 January 2024 onwardsAll provisionAll EnglandSafety of premises</t>
  </si>
  <si>
    <t>Safety of premises</t>
  </si>
  <si>
    <t>04 January 2024 onwardsAll provisionAll EnglandSafety on outings</t>
  </si>
  <si>
    <t>Safety on outings</t>
  </si>
  <si>
    <t>04 January 2024 onwardsAll provisionAll EnglandSleeping arrangements</t>
  </si>
  <si>
    <t>Sleeping arrangements</t>
  </si>
  <si>
    <t>04 January 2024 onwardsAll provisionAll EnglandSpecial educational needs</t>
  </si>
  <si>
    <t>Special educational needs</t>
  </si>
  <si>
    <t>04 January 2024 onwardsAll provisionAll EnglandStaff:child ratios</t>
  </si>
  <si>
    <t>Staff:child ratios</t>
  </si>
  <si>
    <t>04 January 2024 onwardsAll provisionAll EnglandSuitable people</t>
  </si>
  <si>
    <t>Suitable people</t>
  </si>
  <si>
    <t>04 January 2024 onwardsAll provisionAll EnglandSupervision of staff (Group provision only)</t>
  </si>
  <si>
    <t>Supervision of staff (Group provision only)</t>
  </si>
  <si>
    <t>04 January 2024 onwardsAll provisionAll EnglandSupporting and understanding children's behaviour</t>
  </si>
  <si>
    <t>Supporting and understanding children's behaviour</t>
  </si>
  <si>
    <t>04 January 2024 onwardsAll provisionAll EnglandToilets and intimate hygiene</t>
  </si>
  <si>
    <t>Toilets and intimate hygiene</t>
  </si>
  <si>
    <t>04 January 2024 onwardsAll provisionAll EnglandTraining and skills (Group provision only)</t>
  </si>
  <si>
    <t>Training and skills (Group provision only)</t>
  </si>
  <si>
    <t>04 January 2024 onwardsAll provisionAll EnglandTraining and supervision of assistants' skills (CM only)</t>
  </si>
  <si>
    <t>Training and supervision of assistants' skills (CM only)</t>
  </si>
  <si>
    <t>04 January 2024 onwardsAll provisionAll EnglandTraining, support and skills (CM only)</t>
  </si>
  <si>
    <t>Training, support and skills (CM only)</t>
  </si>
  <si>
    <t>04 January 2024 onwardsAll provisionBarking and DagenhamEnglish language skills</t>
  </si>
  <si>
    <t>04 January 2024 onwardsAll provisionBarking and DagenhamInspection has actions</t>
  </si>
  <si>
    <t>04 January 2024 onwardsAll provisionBarking and DagenhamInspection has recommendations</t>
  </si>
  <si>
    <t>04 January 2024 onwardsAll provisionBarking and DagenhamLearning and Development Considerations</t>
  </si>
  <si>
    <t>04 January 2024 onwardsAll provisionBarking and DagenhamLearning and development/Educational programmes</t>
  </si>
  <si>
    <t>04 January 2024 onwardsAll provisionBarking and DagenhamNo of Inspections</t>
  </si>
  <si>
    <t>04 January 2024 onwardsAll provisionBarking and DagenhamSpecial educational needs</t>
  </si>
  <si>
    <t>04 January 2024 onwardsAll provisionBarnetFood and drink</t>
  </si>
  <si>
    <t>04 January 2024 onwardsAll provisionBarnetInspection has actions</t>
  </si>
  <si>
    <t>04 January 2024 onwardsAll provisionBarnetInspection has recommendations</t>
  </si>
  <si>
    <t>04 January 2024 onwardsAll provisionBarnetKey person</t>
  </si>
  <si>
    <t>04 January 2024 onwardsAll provisionBarnetLearning and Development Considerations</t>
  </si>
  <si>
    <t>04 January 2024 onwardsAll provisionBarnetLearning and development/Educational programmes</t>
  </si>
  <si>
    <t>04 January 2024 onwardsAll provisionBarnetNo of Inspections</t>
  </si>
  <si>
    <t>04 January 2024 onwardsAll provisionBarnetRisk assessment</t>
  </si>
  <si>
    <t>04 January 2024 onwardsAll provisionBarnetSafeguarding policies and procedures</t>
  </si>
  <si>
    <t>04 January 2024 onwardsAll provisionBarnetSafety of premises</t>
  </si>
  <si>
    <t>04 January 2024 onwardsAll provisionBarnetSleeping arrangements</t>
  </si>
  <si>
    <t>04 January 2024 onwardsAll provisionBarnetSpecial educational needs</t>
  </si>
  <si>
    <t>04 January 2024 onwardsAll provisionBarnetSupervision of staff (Group provision only)</t>
  </si>
  <si>
    <t>04 January 2024 onwardsAll provisionBarnetSupporting and understanding children's behaviour</t>
  </si>
  <si>
    <t>04 January 2024 onwardsAll provisionBarnetTraining and skills (Group provision only)</t>
  </si>
  <si>
    <t>04 January 2024 onwardsAll provisionBarnsleyInspection has recommendations</t>
  </si>
  <si>
    <t>04 January 2024 onwardsAll provisionBarnsleyNo of Inspections</t>
  </si>
  <si>
    <t>04 January 2024 onwardsAll provisionBath and North East SomersetInspection has recommendations</t>
  </si>
  <si>
    <t>04 January 2024 onwardsAll provisionBath and North East SomersetNo of Inspections</t>
  </si>
  <si>
    <t>04 January 2024 onwardsAll provisionBedfordInspection has recommendations</t>
  </si>
  <si>
    <t>04 January 2024 onwardsAll provisionBedfordNo of Inspections</t>
  </si>
  <si>
    <t>04 January 2024 onwardsAll provisionBexleyInformation about the child</t>
  </si>
  <si>
    <t>04 January 2024 onwardsAll provisionBexleyInspection has actions</t>
  </si>
  <si>
    <t>04 January 2024 onwardsAll provisionBexleyInspection has recommendations</t>
  </si>
  <si>
    <t>04 January 2024 onwardsAll provisionBexleyKey person</t>
  </si>
  <si>
    <t>04 January 2024 onwardsAll provisionBexleyLearning and Development Considerations</t>
  </si>
  <si>
    <t>04 January 2024 onwardsAll provisionBexleyLearning and development/Educational programmes</t>
  </si>
  <si>
    <t>04 January 2024 onwardsAll provisionBexleyNo of Inspections</t>
  </si>
  <si>
    <t>04 January 2024 onwardsAll provisionBexleyRisk assessment</t>
  </si>
  <si>
    <t>04 January 2024 onwardsAll provisionBexleySafeguarding policies and procedures</t>
  </si>
  <si>
    <t>04 January 2024 onwardsAll provisionBexleySupervision of staff (Group provision only)</t>
  </si>
  <si>
    <t>04 January 2024 onwardsAll provisionBexleySupporting and understanding children's behaviour</t>
  </si>
  <si>
    <t>04 January 2024 onwardsAll provisionBirminghamAccident or injury</t>
  </si>
  <si>
    <t>04 January 2024 onwardsAll provisionBirminghamAssessment</t>
  </si>
  <si>
    <t>04 January 2024 onwardsAll provisionBirminghamInformation about the provider (Group provision only)</t>
  </si>
  <si>
    <t>04 January 2024 onwardsAll provisionBirminghamInformation and record keeping</t>
  </si>
  <si>
    <t>04 January 2024 onwardsAll provisionBirminghamInspection has actions</t>
  </si>
  <si>
    <t>04 January 2024 onwardsAll provisionBirminghamInspection has recommendations</t>
  </si>
  <si>
    <t>04 January 2024 onwardsAll provisionBirminghamKey person</t>
  </si>
  <si>
    <t>04 January 2024 onwardsAll provisionBirminghamLearning and development/Educational programmes</t>
  </si>
  <si>
    <t>04 January 2024 onwardsAll provisionBirminghamMedicines</t>
  </si>
  <si>
    <t>04 January 2024 onwardsAll provisionBirminghamNo of Inspections</t>
  </si>
  <si>
    <t>04 January 2024 onwardsAll provisionBirminghamPaediatric first aid</t>
  </si>
  <si>
    <t>04 January 2024 onwardsAll provisionBirminghamQualifications, training, support and skills (Group provision only)</t>
  </si>
  <si>
    <t>04 January 2024 onwardsAll provisionBirminghamRisk assessment</t>
  </si>
  <si>
    <t>04 January 2024 onwardsAll provisionBirminghamSafeguarding policies and procedures</t>
  </si>
  <si>
    <t>04 January 2024 onwardsAll provisionBirminghamSafeguarding training</t>
  </si>
  <si>
    <t>04 January 2024 onwardsAll provisionBirminghamSafety of premises</t>
  </si>
  <si>
    <t>04 January 2024 onwardsAll provisionBirminghamSafety on outings</t>
  </si>
  <si>
    <t>04 January 2024 onwardsAll provisionBirminghamSpecial educational needs</t>
  </si>
  <si>
    <t>04 January 2024 onwardsAll provisionBirminghamStaff:child ratios</t>
  </si>
  <si>
    <t>04 January 2024 onwardsAll provisionBirminghamSuitable people</t>
  </si>
  <si>
    <t>04 January 2024 onwardsAll provisionBirminghamSupervision of staff (Group provision only)</t>
  </si>
  <si>
    <t>04 January 2024 onwardsAll provisionBirminghamSupporting and understanding children's behaviour</t>
  </si>
  <si>
    <t>04 January 2024 onwardsAll provisionBirminghamTraining and skills (Group provision only)</t>
  </si>
  <si>
    <t>04 January 2024 onwardsAll provisionBlackburn with DarwenInspection has recommendations</t>
  </si>
  <si>
    <t>04 January 2024 onwardsAll provisionBlackburn with DarwenNo of Inspections</t>
  </si>
  <si>
    <t>04 January 2024 onwardsAll provisionBlackpoolInspection has recommendations</t>
  </si>
  <si>
    <t>04 January 2024 onwardsAll provisionBlackpoolNo of Inspections</t>
  </si>
  <si>
    <t>04 January 2024 onwardsAll provisionBoltonInspection has actions</t>
  </si>
  <si>
    <t>04 January 2024 onwardsAll provisionBoltonInspection has recommendations</t>
  </si>
  <si>
    <t>04 January 2024 onwardsAll provisionBoltonNo of Inspections</t>
  </si>
  <si>
    <t>04 January 2024 onwardsAll provisionBoltonStaff:child ratios</t>
  </si>
  <si>
    <t>04 January 2024 onwardsAll provisionBournemouth, Christchurch &amp; PooleInspection has actions</t>
  </si>
  <si>
    <t>04 January 2024 onwardsAll provisionBournemouth, Christchurch &amp; PooleInspection has recommendations</t>
  </si>
  <si>
    <t>04 January 2024 onwardsAll provisionBournemouth, Christchurch &amp; PooleLearning and development/Educational programmes</t>
  </si>
  <si>
    <t>04 January 2024 onwardsAll provisionBournemouth, Christchurch &amp; PooleNo of Inspections</t>
  </si>
  <si>
    <t>04 January 2024 onwardsAll provisionBournemouth, Christchurch &amp; PooleSafeguarding policies and procedures</t>
  </si>
  <si>
    <t>04 January 2024 onwardsAll provisionBracknell ForestAssessment</t>
  </si>
  <si>
    <t>04 January 2024 onwardsAll provisionBracknell ForestInformation and record keeping</t>
  </si>
  <si>
    <t>04 January 2024 onwardsAll provisionBracknell ForestInspection has actions</t>
  </si>
  <si>
    <t>04 January 2024 onwardsAll provisionBracknell ForestInspection has recommendations</t>
  </si>
  <si>
    <t>04 January 2024 onwardsAll provisionBracknell ForestLearning and Development Considerations</t>
  </si>
  <si>
    <t>04 January 2024 onwardsAll provisionBracknell ForestNo of Inspections</t>
  </si>
  <si>
    <t>04 January 2024 onwardsAll provisionBracknell ForestRisk assessment</t>
  </si>
  <si>
    <t>04 January 2024 onwardsAll provisionBracknell ForestSafeguarding policies and procedures</t>
  </si>
  <si>
    <t>04 January 2024 onwardsAll provisionBracknell ForestSafety of premises</t>
  </si>
  <si>
    <t>04 January 2024 onwardsAll provisionBracknell ForestStaff:child ratios</t>
  </si>
  <si>
    <t>04 January 2024 onwardsAll provisionBracknell ForestSupporting and understanding children's behaviour</t>
  </si>
  <si>
    <t>04 January 2024 onwardsAll provisionBradfordInspection has recommendations</t>
  </si>
  <si>
    <t>04 January 2024 onwardsAll provisionBradfordNo of Inspections</t>
  </si>
  <si>
    <t>04 January 2024 onwardsAll provisionBrentEnglish language skills</t>
  </si>
  <si>
    <t>04 January 2024 onwardsAll provisionBrentInspection has actions</t>
  </si>
  <si>
    <t>04 January 2024 onwardsAll provisionBrentInspection has recommendations</t>
  </si>
  <si>
    <t>04 January 2024 onwardsAll provisionBrentKey person</t>
  </si>
  <si>
    <t>04 January 2024 onwardsAll provisionBrentLearning and development/Educational programmes</t>
  </si>
  <si>
    <t>04 January 2024 onwardsAll provisionBrentNo of Inspections</t>
  </si>
  <si>
    <t>04 January 2024 onwardsAll provisionBrentQualifications, training, support and skills (Group provision only)</t>
  </si>
  <si>
    <t>04 January 2024 onwardsAll provisionBrentRisk assessment</t>
  </si>
  <si>
    <t>04 January 2024 onwardsAll provisionBrentSleeping arrangements</t>
  </si>
  <si>
    <t>04 January 2024 onwardsAll provisionBrentStaff:child ratios</t>
  </si>
  <si>
    <t>04 January 2024 onwardsAll provisionBrentSupporting and understanding children's behaviour</t>
  </si>
  <si>
    <t>04 January 2024 onwardsAll provisionBrentTraining and skills (Group provision only)</t>
  </si>
  <si>
    <t>04 January 2024 onwardsAll provisionBrighton and HoveBaby room (Group provision only)</t>
  </si>
  <si>
    <t>04 January 2024 onwardsAll provisionBrighton and HoveInspection has actions</t>
  </si>
  <si>
    <t>04 January 2024 onwardsAll provisionBrighton and HoveInspection has recommendations</t>
  </si>
  <si>
    <t>04 January 2024 onwardsAll provisionBrighton and HoveLearning and Development Considerations</t>
  </si>
  <si>
    <t>04 January 2024 onwardsAll provisionBrighton and HoveLearning and development/Educational programmes</t>
  </si>
  <si>
    <t>04 January 2024 onwardsAll provisionBrighton and HoveNo of Inspections</t>
  </si>
  <si>
    <t>04 January 2024 onwardsAll provisionBrighton and HoveRisk assessment</t>
  </si>
  <si>
    <t>04 January 2024 onwardsAll provisionBrighton and HoveStaff:child ratios</t>
  </si>
  <si>
    <t>04 January 2024 onwardsAll provisionBrighton and HoveSupervision of staff (Group provision only)</t>
  </si>
  <si>
    <t>04 January 2024 onwardsAll provisionBrighton and HoveSupporting and understanding children's behaviour</t>
  </si>
  <si>
    <t>04 January 2024 onwardsAll provisionBrighton and HoveTraining and skills (Group provision only)</t>
  </si>
  <si>
    <t>04 January 2024 onwardsAll provisionBristolInspection has actions</t>
  </si>
  <si>
    <t>04 January 2024 onwardsAll provisionBristolInspection has recommendations</t>
  </si>
  <si>
    <t>04 January 2024 onwardsAll provisionBristolLearning and development/Educational programmes</t>
  </si>
  <si>
    <t>04 January 2024 onwardsAll provisionBristolNo of Inspections</t>
  </si>
  <si>
    <t>04 January 2024 onwardsAll provisionBromleyInspection has actions</t>
  </si>
  <si>
    <t>04 January 2024 onwardsAll provisionBromleyInspection has recommendations</t>
  </si>
  <si>
    <t>04 January 2024 onwardsAll provisionBromleyNo of Inspections</t>
  </si>
  <si>
    <t>04 January 2024 onwardsAll provisionBromleyTraining and supervision of assistants' skills (CM only)</t>
  </si>
  <si>
    <t>04 January 2024 onwardsAll provisionBromleyTraining, support and skills (CM only)</t>
  </si>
  <si>
    <t>04 January 2024 onwardsAll provisionBuckinghamshireAssessment</t>
  </si>
  <si>
    <t>04 January 2024 onwardsAll provisionBuckinghamshireInspection has actions</t>
  </si>
  <si>
    <t>04 January 2024 onwardsAll provisionBuckinghamshireInspection has recommendations</t>
  </si>
  <si>
    <t>04 January 2024 onwardsAll provisionBuckinghamshireKey person</t>
  </si>
  <si>
    <t>04 January 2024 onwardsAll provisionBuckinghamshireLearning and development/Educational programmes</t>
  </si>
  <si>
    <t>04 January 2024 onwardsAll provisionBuckinghamshireNo of Inspections</t>
  </si>
  <si>
    <t>04 January 2024 onwardsAll provisionBuckinghamshireSupervision of staff (Group provision only)</t>
  </si>
  <si>
    <t>04 January 2024 onwardsAll provisionBuryInspection has actions</t>
  </si>
  <si>
    <t>04 January 2024 onwardsAll provisionBuryInspection has recommendations</t>
  </si>
  <si>
    <t>04 January 2024 onwardsAll provisionBuryNo of Inspections</t>
  </si>
  <si>
    <t>04 January 2024 onwardsAll provisionBuryTraining and skills (Group provision only)</t>
  </si>
  <si>
    <t>04 January 2024 onwardsAll provisionCalderdaleInspection has recommendations</t>
  </si>
  <si>
    <t>04 January 2024 onwardsAll provisionCalderdaleNo of Inspections</t>
  </si>
  <si>
    <t>04 January 2024 onwardsAll provisionCambridgeshireChanges that must be notified</t>
  </si>
  <si>
    <t>04 January 2024 onwardsAll provisionCambridgeshireInformation and record keeping</t>
  </si>
  <si>
    <t>04 January 2024 onwardsAll provisionCambridgeshireInspection has actions</t>
  </si>
  <si>
    <t>04 January 2024 onwardsAll provisionCambridgeshireInspection has recommendations</t>
  </si>
  <si>
    <t>04 January 2024 onwardsAll provisionCambridgeshireLearning and Development Considerations</t>
  </si>
  <si>
    <t>04 January 2024 onwardsAll provisionCambridgeshireLearning and development/Educational programmes</t>
  </si>
  <si>
    <t>04 January 2024 onwardsAll provisionCambridgeshireNo of Inspections</t>
  </si>
  <si>
    <t>04 January 2024 onwardsAll provisionCambridgeshirePaediatric first aid</t>
  </si>
  <si>
    <t>04 January 2024 onwardsAll provisionCambridgeshireQualifications, training, support and skills (Group provision only)</t>
  </si>
  <si>
    <t>04 January 2024 onwardsAll provisionCambridgeshireSafeguarding policies and procedures</t>
  </si>
  <si>
    <t>04 January 2024 onwardsAll provisionCambridgeshireSpecial educational needs</t>
  </si>
  <si>
    <t>04 January 2024 onwardsAll provisionCamdenInspection has recommendations</t>
  </si>
  <si>
    <t>04 January 2024 onwardsAll provisionCamdenNo of Inspections</t>
  </si>
  <si>
    <t>04 January 2024 onwardsAll provisionCentral BedfordshireInformation and record keeping</t>
  </si>
  <si>
    <t>04 January 2024 onwardsAll provisionCentral BedfordshireInspection has actions</t>
  </si>
  <si>
    <t>04 January 2024 onwardsAll provisionCentral BedfordshireInspection has recommendations</t>
  </si>
  <si>
    <t>04 January 2024 onwardsAll provisionCentral BedfordshireNo of Inspections</t>
  </si>
  <si>
    <t>04 January 2024 onwardsAll provisionCentral BedfordshireStaff:child ratios</t>
  </si>
  <si>
    <t>04 January 2024 onwardsAll provisionCheshire EastAssessment</t>
  </si>
  <si>
    <t>04 January 2024 onwardsAll provisionCheshire EastFood and drink</t>
  </si>
  <si>
    <t>04 January 2024 onwardsAll provisionCheshire EastInspection has actions</t>
  </si>
  <si>
    <t>04 January 2024 onwardsAll provisionCheshire EastInspection has recommendations</t>
  </si>
  <si>
    <t>04 January 2024 onwardsAll provisionCheshire EastLearning and Development Considerations</t>
  </si>
  <si>
    <t>04 January 2024 onwardsAll provisionCheshire EastLearning and development/Educational programmes</t>
  </si>
  <si>
    <t>04 January 2024 onwardsAll provisionCheshire EastNo of Inspections</t>
  </si>
  <si>
    <t>04 January 2024 onwardsAll provisionCheshire EastSuitable people</t>
  </si>
  <si>
    <t>04 January 2024 onwardsAll provisionCheshire EastSupervision of staff (Group provision only)</t>
  </si>
  <si>
    <t>04 January 2024 onwardsAll provisionCheshire EastTraining and skills (Group provision only)</t>
  </si>
  <si>
    <t>04 January 2024 onwardsAll provisionCheshire EastTraining, support and skills (CM only)</t>
  </si>
  <si>
    <t>04 January 2024 onwardsAll provisionCheshire West and ChesterInspection has recommendations</t>
  </si>
  <si>
    <t>04 January 2024 onwardsAll provisionCheshire West and ChesterNo of Inspections</t>
  </si>
  <si>
    <t>04 January 2024 onwardsAll provisionCornwallInspection has actions</t>
  </si>
  <si>
    <t>04 January 2024 onwardsAll provisionCornwallInspection has recommendations</t>
  </si>
  <si>
    <t>04 January 2024 onwardsAll provisionCornwallNo of Inspections</t>
  </si>
  <si>
    <t>04 January 2024 onwardsAll provisionCornwallSafeguarding policies and procedures</t>
  </si>
  <si>
    <t>04 January 2024 onwardsAll provisionCornwallSupervision of staff (Group provision only)</t>
  </si>
  <si>
    <t>04 January 2024 onwardsAll provisionCornwallSupporting and understanding children's behaviour</t>
  </si>
  <si>
    <t>04 January 2024 onwardsAll provisionCoventryInformation for parents and carers</t>
  </si>
  <si>
    <t>04 January 2024 onwardsAll provisionCoventryInspection has actions</t>
  </si>
  <si>
    <t>04 January 2024 onwardsAll provisionCoventryInspection has recommendations</t>
  </si>
  <si>
    <t>04 January 2024 onwardsAll provisionCoventryLearning and development/Educational programmes</t>
  </si>
  <si>
    <t>04 January 2024 onwardsAll provisionCoventryNo of Inspections</t>
  </si>
  <si>
    <t>04 January 2024 onwardsAll provisionCoventryQualifications, training, support and skills (Group provision only)</t>
  </si>
  <si>
    <t>04 January 2024 onwardsAll provisionCoventrySupporting and understanding children's behaviour</t>
  </si>
  <si>
    <t>04 January 2024 onwardsAll provisionCoventryTraining, support and skills (CM only)</t>
  </si>
  <si>
    <t>04 January 2024 onwardsAll provisionCroydonInspection has actions</t>
  </si>
  <si>
    <t>04 January 2024 onwardsAll provisionCroydonInspection has recommendations</t>
  </si>
  <si>
    <t>04 January 2024 onwardsAll provisionCroydonLearning and Development Considerations</t>
  </si>
  <si>
    <t>04 January 2024 onwardsAll provisionCroydonLearning and development/Educational programmes</t>
  </si>
  <si>
    <t>04 January 2024 onwardsAll provisionCroydonNo of Inspections</t>
  </si>
  <si>
    <t>04 January 2024 onwardsAll provisionCumberlandInspection has recommendations</t>
  </si>
  <si>
    <t>04 January 2024 onwardsAll provisionCumberlandNo of Inspections</t>
  </si>
  <si>
    <t>04 January 2024 onwardsAll provisionDerbyInspection has actions</t>
  </si>
  <si>
    <t>04 January 2024 onwardsAll provisionDerbyInspection has recommendations</t>
  </si>
  <si>
    <t>04 January 2024 onwardsAll provisionDerbyLearning and Development Considerations</t>
  </si>
  <si>
    <t>04 January 2024 onwardsAll provisionDerbyLearning and development/Educational programmes</t>
  </si>
  <si>
    <t>04 January 2024 onwardsAll provisionDerbyNo of Inspections</t>
  </si>
  <si>
    <t>04 January 2024 onwardsAll provisionDerbyshireInspection has actions</t>
  </si>
  <si>
    <t>04 January 2024 onwardsAll provisionDerbyshireInspection has recommendations</t>
  </si>
  <si>
    <t>04 January 2024 onwardsAll provisionDerbyshireLearning and Development Considerations</t>
  </si>
  <si>
    <t>04 January 2024 onwardsAll provisionDerbyshireNo of Inspections</t>
  </si>
  <si>
    <t>04 January 2024 onwardsAll provisionDerbyshireQualifications, training, support and skills (Group provision only)</t>
  </si>
  <si>
    <t>04 January 2024 onwardsAll provisionDerbyshireSupporting and understanding children's behaviour</t>
  </si>
  <si>
    <t>04 January 2024 onwardsAll provisionDerbyshireTraining, support and skills (CM only)</t>
  </si>
  <si>
    <t>04 January 2024 onwardsAll provisionDevonInspection has actions</t>
  </si>
  <si>
    <t>04 January 2024 onwardsAll provisionDevonInspection has recommendations</t>
  </si>
  <si>
    <t>04 January 2024 onwardsAll provisionDevonLearning and Development Considerations</t>
  </si>
  <si>
    <t>04 January 2024 onwardsAll provisionDevonLearning and development/Educational programmes</t>
  </si>
  <si>
    <t>04 January 2024 onwardsAll provisionDevonNo of Inspections</t>
  </si>
  <si>
    <t>04 January 2024 onwardsAll provisionDevonPaediatric first aid</t>
  </si>
  <si>
    <t>04 January 2024 onwardsAll provisionDevonRisk assessment</t>
  </si>
  <si>
    <t>04 January 2024 onwardsAll provisionDevonSafety of premises</t>
  </si>
  <si>
    <t>04 January 2024 onwardsAll provisionDevonSupervision of staff (Group provision only)</t>
  </si>
  <si>
    <t>04 January 2024 onwardsAll provisionDevonSupporting and understanding children's behaviour</t>
  </si>
  <si>
    <t>04 January 2024 onwardsAll provisionDoncasterInspection has recommendations</t>
  </si>
  <si>
    <t>04 January 2024 onwardsAll provisionDoncasterNo of Inspections</t>
  </si>
  <si>
    <t>04 January 2024 onwardsAll provisionDorsetInspection has actions</t>
  </si>
  <si>
    <t>04 January 2024 onwardsAll provisionDorsetInspection has recommendations</t>
  </si>
  <si>
    <t>04 January 2024 onwardsAll provisionDorsetLearning and development/Educational programmes</t>
  </si>
  <si>
    <t>04 January 2024 onwardsAll provisionDorsetNo of Inspections</t>
  </si>
  <si>
    <t>04 January 2024 onwardsAll provisionDorsetRisk assessment</t>
  </si>
  <si>
    <t>04 January 2024 onwardsAll provisionDorsetSupervision of staff (Group provision only)</t>
  </si>
  <si>
    <t>04 January 2024 onwardsAll provisionDudleyInspection has recommendations</t>
  </si>
  <si>
    <t>04 January 2024 onwardsAll provisionDudleyNo of Inspections</t>
  </si>
  <si>
    <t>04 January 2024 onwardsAll provisionDurhamAssessment</t>
  </si>
  <si>
    <t>04 January 2024 onwardsAll provisionDurhamConcerns about children's safety and welfare</t>
  </si>
  <si>
    <t>04 January 2024 onwardsAll provisionDurhamFood and drink</t>
  </si>
  <si>
    <t>04 January 2024 onwardsAll provisionDurhamInspection has actions</t>
  </si>
  <si>
    <t>04 January 2024 onwardsAll provisionDurhamInspection has recommendations</t>
  </si>
  <si>
    <t>04 January 2024 onwardsAll provisionDurhamLearning and Development Considerations</t>
  </si>
  <si>
    <t>04 January 2024 onwardsAll provisionDurhamLearning and development/Educational programmes</t>
  </si>
  <si>
    <t>04 January 2024 onwardsAll provisionDurhamNo of Inspections</t>
  </si>
  <si>
    <t>04 January 2024 onwardsAll provisionDurhamSafeguarding policies and procedures</t>
  </si>
  <si>
    <t>04 January 2024 onwardsAll provisionDurhamSafeguarding training</t>
  </si>
  <si>
    <t>04 January 2024 onwardsAll provisionEalingInspection has actions</t>
  </si>
  <si>
    <t>04 January 2024 onwardsAll provisionEalingInspection has recommendations</t>
  </si>
  <si>
    <t>04 January 2024 onwardsAll provisionEalingLearning and development/Educational programmes</t>
  </si>
  <si>
    <t>04 January 2024 onwardsAll provisionEalingNo of Inspections</t>
  </si>
  <si>
    <t>04 January 2024 onwardsAll provisionEalingStaff:child ratios</t>
  </si>
  <si>
    <t>04 January 2024 onwardsAll provisionEalingTraining and skills (Group provision only)</t>
  </si>
  <si>
    <t>04 January 2024 onwardsAll provisionEast Riding of YorkshireInspection has actions</t>
  </si>
  <si>
    <t>04 January 2024 onwardsAll provisionEast Riding of YorkshireInspection has recommendations</t>
  </si>
  <si>
    <t>04 January 2024 onwardsAll provisionEast Riding of YorkshireLearning and Development Considerations</t>
  </si>
  <si>
    <t>04 January 2024 onwardsAll provisionEast Riding of YorkshireNo of Inspections</t>
  </si>
  <si>
    <t>04 January 2024 onwardsAll provisionEast Riding of YorkshireRisk assessment</t>
  </si>
  <si>
    <t>04 January 2024 onwardsAll provisionEast Riding of YorkshireToilets and intimate hygiene</t>
  </si>
  <si>
    <t>04 January 2024 onwardsAll provisionEast SussexInspection has actions</t>
  </si>
  <si>
    <t>04 January 2024 onwardsAll provisionEast SussexInspection has recommendations</t>
  </si>
  <si>
    <t>04 January 2024 onwardsAll provisionEast SussexLearning and Development Considerations</t>
  </si>
  <si>
    <t>04 January 2024 onwardsAll provisionEast SussexLearning and development/Educational programmes</t>
  </si>
  <si>
    <t>04 January 2024 onwardsAll provisionEast SussexNo of Inspections</t>
  </si>
  <si>
    <t>04 January 2024 onwardsAll provisionEast SussexQualifications, training, support and skills (Group provision only)</t>
  </si>
  <si>
    <t>04 January 2024 onwardsAll provisionEnfieldInspection has recommendations</t>
  </si>
  <si>
    <t>04 January 2024 onwardsAll provisionEnfieldNo of Inspections</t>
  </si>
  <si>
    <t>04 January 2024 onwardsAll provisionEssexInformation and record keeping</t>
  </si>
  <si>
    <t>04 January 2024 onwardsAll provisionEssexInspection has actions</t>
  </si>
  <si>
    <t>04 January 2024 onwardsAll provisionEssexInspection has recommendations</t>
  </si>
  <si>
    <t>04 January 2024 onwardsAll provisionEssexKey person</t>
  </si>
  <si>
    <t>04 January 2024 onwardsAll provisionEssexLearning and Development Considerations</t>
  </si>
  <si>
    <t>04 January 2024 onwardsAll provisionEssexLearning and development/Educational programmes</t>
  </si>
  <si>
    <t>04 January 2024 onwardsAll provisionEssexNo of Inspections</t>
  </si>
  <si>
    <t>04 January 2024 onwardsAll provisionEssexOutdoor access</t>
  </si>
  <si>
    <t>04 January 2024 onwardsAll provisionEssexQualifications, training, support and skills (Group provision only)</t>
  </si>
  <si>
    <t>04 January 2024 onwardsAll provisionEssexRisk assessment</t>
  </si>
  <si>
    <t>04 January 2024 onwardsAll provisionEssexSafeguarding policies and procedures</t>
  </si>
  <si>
    <t>04 January 2024 onwardsAll provisionEssexSleeping arrangements</t>
  </si>
  <si>
    <t>04 January 2024 onwardsAll provisionEssexSpecial educational needs</t>
  </si>
  <si>
    <t>04 January 2024 onwardsAll provisionEssexStaff:child ratios</t>
  </si>
  <si>
    <t>04 January 2024 onwardsAll provisionEssexSuitable people</t>
  </si>
  <si>
    <t>04 January 2024 onwardsAll provisionEssexSupervision of staff (Group provision only)</t>
  </si>
  <si>
    <t>04 January 2024 onwardsAll provisionEssexSupporting and understanding children's behaviour</t>
  </si>
  <si>
    <t>04 January 2024 onwardsAll provisionEssexToilets and intimate hygiene</t>
  </si>
  <si>
    <t>04 January 2024 onwardsAll provisionEssexTraining and supervision of assistants' skills (CM only)</t>
  </si>
  <si>
    <t>04 January 2024 onwardsAll provisionEssexTraining, support and skills (CM only)</t>
  </si>
  <si>
    <t>04 January 2024 onwardsAll provisionGatesheadInspection has actions</t>
  </si>
  <si>
    <t>04 January 2024 onwardsAll provisionGatesheadInspection has recommendations</t>
  </si>
  <si>
    <t>04 January 2024 onwardsAll provisionGatesheadNo of Inspections</t>
  </si>
  <si>
    <t>04 January 2024 onwardsAll provisionGatesheadSupervision of staff (Group provision only)</t>
  </si>
  <si>
    <t>04 January 2024 onwardsAll provisionGatesheadTraining and skills (Group provision only)</t>
  </si>
  <si>
    <t>04 January 2024 onwardsAll provisionGloucestershireInspection has actions</t>
  </si>
  <si>
    <t>04 January 2024 onwardsAll provisionGloucestershireInspection has recommendations</t>
  </si>
  <si>
    <t>04 January 2024 onwardsAll provisionGloucestershireKey person</t>
  </si>
  <si>
    <t>04 January 2024 onwardsAll provisionGloucestershireLearning and Development Considerations</t>
  </si>
  <si>
    <t>04 January 2024 onwardsAll provisionGloucestershireLearning and development/Educational programmes</t>
  </si>
  <si>
    <t>04 January 2024 onwardsAll provisionGloucestershireNo of Inspections</t>
  </si>
  <si>
    <t>04 January 2024 onwardsAll provisionGloucestershireSpecial educational needs</t>
  </si>
  <si>
    <t>04 January 2024 onwardsAll provisionGloucestershireSupporting and understanding children's behaviour</t>
  </si>
  <si>
    <t>04 January 2024 onwardsAll provisionGloucestershireToilets and intimate hygiene</t>
  </si>
  <si>
    <t>04 January 2024 onwardsAll provisionGloucestershireTraining and skills (Group provision only)</t>
  </si>
  <si>
    <t>04 January 2024 onwardsAll provisionGloucestershireTraining, support and skills (CM only)</t>
  </si>
  <si>
    <t>04 January 2024 onwardsAll provisionGreenwichInformation for parents and carers</t>
  </si>
  <si>
    <t>04 January 2024 onwardsAll provisionGreenwichInspection has actions</t>
  </si>
  <si>
    <t>04 January 2024 onwardsAll provisionGreenwichInspection has recommendations</t>
  </si>
  <si>
    <t>04 January 2024 onwardsAll provisionGreenwichLearning and Development Considerations</t>
  </si>
  <si>
    <t>04 January 2024 onwardsAll provisionGreenwichNo of Inspections</t>
  </si>
  <si>
    <t>04 January 2024 onwardsAll provisionGreenwichSleeping arrangements</t>
  </si>
  <si>
    <t>04 January 2024 onwardsAll provisionHackneyInspection has actions</t>
  </si>
  <si>
    <t>04 January 2024 onwardsAll provisionHackneyInspection has recommendations</t>
  </si>
  <si>
    <t>04 January 2024 onwardsAll provisionHackneyKey person</t>
  </si>
  <si>
    <t>04 January 2024 onwardsAll provisionHackneyLearning and development/Educational programmes</t>
  </si>
  <si>
    <t>04 January 2024 onwardsAll provisionHackneyNo of Inspections</t>
  </si>
  <si>
    <t>04 January 2024 onwardsAll provisionHackneyPaediatric first aid</t>
  </si>
  <si>
    <t>04 January 2024 onwardsAll provisionHackneySafeguarding training</t>
  </si>
  <si>
    <t>04 January 2024 onwardsAll provisionHackneySpecial educational needs</t>
  </si>
  <si>
    <t>04 January 2024 onwardsAll provisionHackneyStaff:child ratios</t>
  </si>
  <si>
    <t>04 January 2024 onwardsAll provisionHackneySuitable people</t>
  </si>
  <si>
    <t>04 January 2024 onwardsAll provisionHackneySupporting and understanding children's behaviour</t>
  </si>
  <si>
    <t>04 January 2024 onwardsAll provisionHackneyTraining and skills (Group provision only)</t>
  </si>
  <si>
    <t>04 January 2024 onwardsAll provisionHaltonInspection has actions</t>
  </si>
  <si>
    <t>04 January 2024 onwardsAll provisionHaltonInspection has recommendations</t>
  </si>
  <si>
    <t>04 January 2024 onwardsAll provisionHaltonLearning and development/Educational programmes</t>
  </si>
  <si>
    <t>04 January 2024 onwardsAll provisionHaltonNo of Inspections</t>
  </si>
  <si>
    <t>04 January 2024 onwardsAll provisionHammersmith and FulhamInspection has recommendations</t>
  </si>
  <si>
    <t>04 January 2024 onwardsAll provisionHammersmith and FulhamNo of Inspections</t>
  </si>
  <si>
    <t>04 January 2024 onwardsAll provisionHampshireChanges that must be notified</t>
  </si>
  <si>
    <t>04 January 2024 onwardsAll provisionHampshireInformation and record keeping</t>
  </si>
  <si>
    <t>04 January 2024 onwardsAll provisionHampshireInformation for parents and carers</t>
  </si>
  <si>
    <t>04 January 2024 onwardsAll provisionHampshireInspection has actions</t>
  </si>
  <si>
    <t>04 January 2024 onwardsAll provisionHampshireInspection has recommendations</t>
  </si>
  <si>
    <t>04 January 2024 onwardsAll provisionHampshireLearning and development/Educational programmes</t>
  </si>
  <si>
    <t>04 January 2024 onwardsAll provisionHampshireNo of Inspections</t>
  </si>
  <si>
    <t>04 January 2024 onwardsAll provisionHampshireQualifications, training, support and skills (Group provision only)</t>
  </si>
  <si>
    <t>04 January 2024 onwardsAll provisionHampshireSafeguarding policies and procedures</t>
  </si>
  <si>
    <t>04 January 2024 onwardsAll provisionHampshireTraining, support and skills (CM only)</t>
  </si>
  <si>
    <t>04 January 2024 onwardsAll provisionHaringeyInspection has actions</t>
  </si>
  <si>
    <t>04 January 2024 onwardsAll provisionHaringeyInspection has recommendations</t>
  </si>
  <si>
    <t>04 January 2024 onwardsAll provisionHaringeyLearning and development/Educational programmes</t>
  </si>
  <si>
    <t>04 January 2024 onwardsAll provisionHaringeyNo of Inspections</t>
  </si>
  <si>
    <t>04 January 2024 onwardsAll provisionHaringeyQualifications, training, support and skills (Group provision only)</t>
  </si>
  <si>
    <t>04 January 2024 onwardsAll provisionHarrowInspection has actions</t>
  </si>
  <si>
    <t>04 January 2024 onwardsAll provisionHarrowInspection has recommendations</t>
  </si>
  <si>
    <t>04 January 2024 onwardsAll provisionHarrowKey person</t>
  </si>
  <si>
    <t>04 January 2024 onwardsAll provisionHarrowLearning and development/Educational programmes</t>
  </si>
  <si>
    <t>04 January 2024 onwardsAll provisionHarrowNo of Inspections</t>
  </si>
  <si>
    <t>04 January 2024 onwardsAll provisionHarrowSafeguarding policies and procedures</t>
  </si>
  <si>
    <t>04 January 2024 onwardsAll provisionHarrowStaff:child ratios</t>
  </si>
  <si>
    <t>04 January 2024 onwardsAll provisionHarrowSupervision of staff (Group provision only)</t>
  </si>
  <si>
    <t>04 January 2024 onwardsAll provisionHarrowToilets and intimate hygiene</t>
  </si>
  <si>
    <t>04 January 2024 onwardsAll provisionHartlepoolInspection has recommendations</t>
  </si>
  <si>
    <t>04 January 2024 onwardsAll provisionHartlepoolNo of Inspections</t>
  </si>
  <si>
    <t>04 January 2024 onwardsAll provisionHaveringInspection has recommendations</t>
  </si>
  <si>
    <t>04 January 2024 onwardsAll provisionHaveringNo of Inspections</t>
  </si>
  <si>
    <t>04 January 2024 onwardsAll provisionHerefordshireInspection has recommendations</t>
  </si>
  <si>
    <t>04 January 2024 onwardsAll provisionHerefordshireNo of Inspections</t>
  </si>
  <si>
    <t>04 January 2024 onwardsAll provisionHertfordshireAccident or injury</t>
  </si>
  <si>
    <t>04 January 2024 onwardsAll provisionHertfordshireChanges that must be notified</t>
  </si>
  <si>
    <t>04 January 2024 onwardsAll provisionHertfordshireInspection has actions</t>
  </si>
  <si>
    <t>04 January 2024 onwardsAll provisionHertfordshireInspection has recommendations</t>
  </si>
  <si>
    <t>04 January 2024 onwardsAll provisionHertfordshireLearning and Development Considerations</t>
  </si>
  <si>
    <t>04 January 2024 onwardsAll provisionHertfordshireLearning and development/Educational programmes</t>
  </si>
  <si>
    <t>04 January 2024 onwardsAll provisionHertfordshireMedicines</t>
  </si>
  <si>
    <t>04 January 2024 onwardsAll provisionHertfordshireNo of Inspections</t>
  </si>
  <si>
    <t>04 January 2024 onwardsAll provisionHertfordshireOutdoor access</t>
  </si>
  <si>
    <t>04 January 2024 onwardsAll provisionHertfordshirePaediatric first aid</t>
  </si>
  <si>
    <t>04 January 2024 onwardsAll provisionHertfordshireStaff:child ratios</t>
  </si>
  <si>
    <t>04 January 2024 onwardsAll provisionHertfordshireSuitable people</t>
  </si>
  <si>
    <t>04 January 2024 onwardsAll provisionHertfordshireSupporting and understanding children's behaviour</t>
  </si>
  <si>
    <t>04 January 2024 onwardsAll provisionHertfordshireTraining, support and skills (CM only)</t>
  </si>
  <si>
    <t>04 January 2024 onwardsAll provisionHillingdonChanges that must be notified</t>
  </si>
  <si>
    <t>04 January 2024 onwardsAll provisionHillingdonInformation for parents and carers</t>
  </si>
  <si>
    <t>04 January 2024 onwardsAll provisionHillingdonInspection has actions</t>
  </si>
  <si>
    <t>04 January 2024 onwardsAll provisionHillingdonInspection has recommendations</t>
  </si>
  <si>
    <t>04 January 2024 onwardsAll provisionHillingdonKey person</t>
  </si>
  <si>
    <t>04 January 2024 onwardsAll provisionHillingdonLearning and development/Educational programmes</t>
  </si>
  <si>
    <t>04 January 2024 onwardsAll provisionHillingdonNo of Inspections</t>
  </si>
  <si>
    <t>04 January 2024 onwardsAll provisionHillingdonSupporting and understanding children's behaviour</t>
  </si>
  <si>
    <t>04 January 2024 onwardsAll provisionHillingdonTraining and skills (Group provision only)</t>
  </si>
  <si>
    <t>04 January 2024 onwardsAll provisionHounslowInspection has recommendations</t>
  </si>
  <si>
    <t>04 January 2024 onwardsAll provisionHounslowNo of Inspections</t>
  </si>
  <si>
    <t>04 January 2024 onwardsAll provisionIsle of WightAssessment</t>
  </si>
  <si>
    <t>04 January 2024 onwardsAll provisionIsle of WightInformation and record keeping</t>
  </si>
  <si>
    <t>04 January 2024 onwardsAll provisionIsle of WightInspection has actions</t>
  </si>
  <si>
    <t>04 January 2024 onwardsAll provisionIsle of WightInspection has recommendations</t>
  </si>
  <si>
    <t>04 January 2024 onwardsAll provisionIsle of WightLearning and development/Educational programmes</t>
  </si>
  <si>
    <t>04 January 2024 onwardsAll provisionIsle of WightMedicines</t>
  </si>
  <si>
    <t>04 January 2024 onwardsAll provisionIsle of WightNo of Inspections</t>
  </si>
  <si>
    <t>04 January 2024 onwardsAll provisionIsle of WightQualifications, training, support and skills (Group provision only)</t>
  </si>
  <si>
    <t>04 January 2024 onwardsAll provisionIsle of WightRisk assessment</t>
  </si>
  <si>
    <t>04 January 2024 onwardsAll provisionIsle of WightSafeguarding policies and procedures</t>
  </si>
  <si>
    <t>04 January 2024 onwardsAll provisionIsle of WightStaff:child ratios</t>
  </si>
  <si>
    <t>04 January 2024 onwardsAll provisionIsle of WightSupporting and understanding children's behaviour</t>
  </si>
  <si>
    <t>04 January 2024 onwardsAll provisionIsle of WightTraining and skills (Group provision only)</t>
  </si>
  <si>
    <t>04 January 2024 onwardsAll provisionIsle of WightTraining, support and skills (CM only)</t>
  </si>
  <si>
    <t>04 January 2024 onwardsAll provisionIslingtonInspection has recommendations</t>
  </si>
  <si>
    <t>04 January 2024 onwardsAll provisionIslingtonNo of Inspections</t>
  </si>
  <si>
    <t>04 January 2024 onwardsAll provisionKensington and ChelseaInspection has actions</t>
  </si>
  <si>
    <t>04 January 2024 onwardsAll provisionKensington and ChelseaInspection has recommendations</t>
  </si>
  <si>
    <t>04 January 2024 onwardsAll provisionKensington and ChelseaKey person</t>
  </si>
  <si>
    <t>04 January 2024 onwardsAll provisionKensington and ChelseaNo of Inspections</t>
  </si>
  <si>
    <t>04 January 2024 onwardsAll provisionKensington and ChelseaSupporting and understanding children's behaviour</t>
  </si>
  <si>
    <t>04 January 2024 onwardsAll provisionKensington and ChelseaTraining and skills (Group provision only)</t>
  </si>
  <si>
    <t>04 January 2024 onwardsAll provisionKentInformation and record keeping</t>
  </si>
  <si>
    <t>04 January 2024 onwardsAll provisionKentInspection has actions</t>
  </si>
  <si>
    <t>04 January 2024 onwardsAll provisionKentInspection has recommendations</t>
  </si>
  <si>
    <t>04 January 2024 onwardsAll provisionKentLearning and Development Considerations</t>
  </si>
  <si>
    <t>04 January 2024 onwardsAll provisionKentNo of Inspections</t>
  </si>
  <si>
    <t>04 January 2024 onwardsAll provisionKentSafeguarding policies and procedures</t>
  </si>
  <si>
    <t>04 January 2024 onwardsAll provisionKentSafety on outings</t>
  </si>
  <si>
    <t>04 January 2024 onwardsAll provisionKentSleeping arrangements</t>
  </si>
  <si>
    <t>04 January 2024 onwardsAll provisionKentSuitable people</t>
  </si>
  <si>
    <t>04 January 2024 onwardsAll provisionKentTraining, support and skills (CM only)</t>
  </si>
  <si>
    <t>04 January 2024 onwardsAll provisionKingston upon HullInspection has actions</t>
  </si>
  <si>
    <t>04 January 2024 onwardsAll provisionKingston upon HullInspection has recommendations</t>
  </si>
  <si>
    <t>04 January 2024 onwardsAll provisionKingston upon HullLearning and development/Educational programmes</t>
  </si>
  <si>
    <t>04 January 2024 onwardsAll provisionKingston upon HullNo of Inspections</t>
  </si>
  <si>
    <t>04 January 2024 onwardsAll provisionKingston upon HullSafeguarding policies and procedures</t>
  </si>
  <si>
    <t>04 January 2024 onwardsAll provisionKingston upon HullSupporting and understanding children's behaviour</t>
  </si>
  <si>
    <t>04 January 2024 onwardsAll provisionKingston upon ThamesInspection has recommendations</t>
  </si>
  <si>
    <t>04 January 2024 onwardsAll provisionKingston upon ThamesNo of Inspections</t>
  </si>
  <si>
    <t>04 January 2024 onwardsAll provisionKirkleesInspection has recommendations</t>
  </si>
  <si>
    <t>04 January 2024 onwardsAll provisionKirkleesNo of Inspections</t>
  </si>
  <si>
    <t>04 January 2024 onwardsAll provisionKnowsleyInspection has actions</t>
  </si>
  <si>
    <t>04 January 2024 onwardsAll provisionKnowsleyInspection has recommendations</t>
  </si>
  <si>
    <t>04 January 2024 onwardsAll provisionKnowsleyNo of Inspections</t>
  </si>
  <si>
    <t>04 January 2024 onwardsAll provisionKnowsleySleeping arrangements</t>
  </si>
  <si>
    <t>04 January 2024 onwardsAll provisionLambethInspection has recommendations</t>
  </si>
  <si>
    <t>04 January 2024 onwardsAll provisionLambethNo of Inspections</t>
  </si>
  <si>
    <t>04 January 2024 onwardsAll provisionLancashireInspection has actions</t>
  </si>
  <si>
    <t>04 January 2024 onwardsAll provisionLancashireInspection has recommendations</t>
  </si>
  <si>
    <t>04 January 2024 onwardsAll provisionLancashireLearning and Development Considerations</t>
  </si>
  <si>
    <t>04 January 2024 onwardsAll provisionLancashireLearning and development/Educational programmes</t>
  </si>
  <si>
    <t>04 January 2024 onwardsAll provisionLancashireNo of Inspections</t>
  </si>
  <si>
    <t>04 January 2024 onwardsAll provisionLancashireOutdoor access</t>
  </si>
  <si>
    <t>04 January 2024 onwardsAll provisionLancashirePaediatric first aid</t>
  </si>
  <si>
    <t>04 January 2024 onwardsAll provisionLancashireSafeguarding policies and procedures</t>
  </si>
  <si>
    <t>04 January 2024 onwardsAll provisionLancashireSleeping arrangements</t>
  </si>
  <si>
    <t>04 January 2024 onwardsAll provisionLancashireStaff:child ratios</t>
  </si>
  <si>
    <t>04 January 2024 onwardsAll provisionLancashireSupporting and understanding children's behaviour</t>
  </si>
  <si>
    <t>04 January 2024 onwardsAll provisionLancashireTraining and skills (Group provision only)</t>
  </si>
  <si>
    <t>04 January 2024 onwardsAll provisionLeedsInspection has actions</t>
  </si>
  <si>
    <t>04 January 2024 onwardsAll provisionLeedsInspection has recommendations</t>
  </si>
  <si>
    <t>04 January 2024 onwardsAll provisionLeedsLearning and Development Considerations</t>
  </si>
  <si>
    <t>04 January 2024 onwardsAll provisionLeedsLearning and development/Educational programmes</t>
  </si>
  <si>
    <t>04 January 2024 onwardsAll provisionLeedsNo of Inspections</t>
  </si>
  <si>
    <t>04 January 2024 onwardsAll provisionLeedsPaediatric first aid</t>
  </si>
  <si>
    <t>04 January 2024 onwardsAll provisionLeedsSafeguarding policies and procedures</t>
  </si>
  <si>
    <t>04 January 2024 onwardsAll provisionLeedsSupporting and understanding children's behaviour</t>
  </si>
  <si>
    <t>04 January 2024 onwardsAll provisionLeedsTraining, support and skills (CM only)</t>
  </si>
  <si>
    <t>04 January 2024 onwardsAll provisionLeicesterInspection has actions</t>
  </si>
  <si>
    <t>04 January 2024 onwardsAll provisionLeicesterInspection has recommendations</t>
  </si>
  <si>
    <t>04 January 2024 onwardsAll provisionLeicesterLearning and development/Educational programmes</t>
  </si>
  <si>
    <t>04 January 2024 onwardsAll provisionLeicesterNo of Inspections</t>
  </si>
  <si>
    <t>04 January 2024 onwardsAll provisionLeicestershireInspection has actions</t>
  </si>
  <si>
    <t>04 January 2024 onwardsAll provisionLeicestershireInspection has recommendations</t>
  </si>
  <si>
    <t>04 January 2024 onwardsAll provisionLeicestershireLearning and Development Considerations</t>
  </si>
  <si>
    <t>04 January 2024 onwardsAll provisionLeicestershireLearning and development/Educational programmes</t>
  </si>
  <si>
    <t>04 January 2024 onwardsAll provisionLeicestershireNo of Inspections</t>
  </si>
  <si>
    <t>04 January 2024 onwardsAll provisionLeicestershireTraining, support and skills (CM only)</t>
  </si>
  <si>
    <t>04 January 2024 onwardsAll provisionLeicesterStaff:child ratios</t>
  </si>
  <si>
    <t>04 January 2024 onwardsAll provisionLeicesterSupervision of staff (Group provision only)</t>
  </si>
  <si>
    <t>04 January 2024 onwardsAll provisionLewishamInspection has actions</t>
  </si>
  <si>
    <t>04 January 2024 onwardsAll provisionLewishamInspection has recommendations</t>
  </si>
  <si>
    <t>04 January 2024 onwardsAll provisionLewishamKey person</t>
  </si>
  <si>
    <t>04 January 2024 onwardsAll provisionLewishamLearning and Development Considerations</t>
  </si>
  <si>
    <t>04 January 2024 onwardsAll provisionLewishamLearning and development/Educational programmes</t>
  </si>
  <si>
    <t>04 January 2024 onwardsAll provisionLewishamNo of Inspections</t>
  </si>
  <si>
    <t>04 January 2024 onwardsAll provisionLewishamOutdoor access</t>
  </si>
  <si>
    <t>04 January 2024 onwardsAll provisionLewishamRisk assessment</t>
  </si>
  <si>
    <t>04 January 2024 onwardsAll provisionLewishamSpecial educational needs</t>
  </si>
  <si>
    <t>04 January 2024 onwardsAll provisionLewishamStaff:child ratios</t>
  </si>
  <si>
    <t>04 January 2024 onwardsAll provisionLewishamTraining and skills (Group provision only)</t>
  </si>
  <si>
    <t>04 January 2024 onwardsAll provisionLewishamTraining and supervision of assistants' skills (CM only)</t>
  </si>
  <si>
    <t>04 January 2024 onwardsAll provisionLewishamTraining, support and skills (CM only)</t>
  </si>
  <si>
    <t>04 January 2024 onwardsAll provisionLincolnshireConcerns about children's safety and welfare</t>
  </si>
  <si>
    <t>04 January 2024 onwardsAll provisionLincolnshireInspection has actions</t>
  </si>
  <si>
    <t>04 January 2024 onwardsAll provisionLincolnshireInspection has recommendations</t>
  </si>
  <si>
    <t>04 January 2024 onwardsAll provisionLincolnshireKey person</t>
  </si>
  <si>
    <t>04 January 2024 onwardsAll provisionLincolnshireLearning and Development Considerations</t>
  </si>
  <si>
    <t>04 January 2024 onwardsAll provisionLincolnshireLearning and development/Educational programmes</t>
  </si>
  <si>
    <t>04 January 2024 onwardsAll provisionLincolnshireNo of Inspections</t>
  </si>
  <si>
    <t>04 January 2024 onwardsAll provisionLincolnshireRisk assessment</t>
  </si>
  <si>
    <t>04 January 2024 onwardsAll provisionLincolnshireSafeguarding training</t>
  </si>
  <si>
    <t>04 January 2024 onwardsAll provisionLincolnshireSleeping arrangements</t>
  </si>
  <si>
    <t>04 January 2024 onwardsAll provisionLincolnshireSuitable people</t>
  </si>
  <si>
    <t>04 January 2024 onwardsAll provisionLincolnshireSupporting and understanding children's behaviour</t>
  </si>
  <si>
    <t>04 January 2024 onwardsAll provisionLincolnshireToilets and intimate hygiene</t>
  </si>
  <si>
    <t>04 January 2024 onwardsAll provisionLincolnshireTraining and skills (Group provision only)</t>
  </si>
  <si>
    <t>04 January 2024 onwardsAll provisionLiverpoolInspection has actions</t>
  </si>
  <si>
    <t>04 January 2024 onwardsAll provisionLiverpoolInspection has recommendations</t>
  </si>
  <si>
    <t>04 January 2024 onwardsAll provisionLiverpoolLearning and Development Considerations</t>
  </si>
  <si>
    <t>04 January 2024 onwardsAll provisionLiverpoolLearning and development/Educational programmes</t>
  </si>
  <si>
    <t>04 January 2024 onwardsAll provisionLiverpoolNo of Inspections</t>
  </si>
  <si>
    <t>04 January 2024 onwardsAll provisionLutonInspection has actions</t>
  </si>
  <si>
    <t>04 January 2024 onwardsAll provisionLutonInspection has recommendations</t>
  </si>
  <si>
    <t>04 January 2024 onwardsAll provisionLutonLearning and Development Considerations</t>
  </si>
  <si>
    <t>04 January 2024 onwardsAll provisionLutonNo of Inspections</t>
  </si>
  <si>
    <t>04 January 2024 onwardsAll provisionLutonQualifications, training, support and skills (Group provision only)</t>
  </si>
  <si>
    <t>04 January 2024 onwardsAll provisionLutonSafeguarding training</t>
  </si>
  <si>
    <t>04 January 2024 onwardsAll provisionLutonSpecial educational needs</t>
  </si>
  <si>
    <t>04 January 2024 onwardsAll provisionLutonSuitable people</t>
  </si>
  <si>
    <t>04 January 2024 onwardsAll provisionLutonSupervision of staff (Group provision only)</t>
  </si>
  <si>
    <t>04 January 2024 onwardsAll provisionLutonSupporting and understanding children's behaviour</t>
  </si>
  <si>
    <t>04 January 2024 onwardsAll provisionLutonTraining and skills (Group provision only)</t>
  </si>
  <si>
    <t>04 January 2024 onwardsAll provisionManchesterAssessment</t>
  </si>
  <si>
    <t>04 January 2024 onwardsAll provisionManchesterInformation and record keeping</t>
  </si>
  <si>
    <t>04 January 2024 onwardsAll provisionManchesterInspection has actions</t>
  </si>
  <si>
    <t>04 January 2024 onwardsAll provisionManchesterInspection has recommendations</t>
  </si>
  <si>
    <t>04 January 2024 onwardsAll provisionManchesterLearning and Development Considerations</t>
  </si>
  <si>
    <t>04 January 2024 onwardsAll provisionManchesterLearning and development/Educational programmes</t>
  </si>
  <si>
    <t>04 January 2024 onwardsAll provisionManchesterNo of Inspections</t>
  </si>
  <si>
    <t>04 January 2024 onwardsAll provisionManchesterQualifications, training, support and skills (Group provision only)</t>
  </si>
  <si>
    <t>04 January 2024 onwardsAll provisionManchesterTraining, support and skills (CM only)</t>
  </si>
  <si>
    <t>04 January 2024 onwardsAll provisionMedwayInspection has recommendations</t>
  </si>
  <si>
    <t>04 January 2024 onwardsAll provisionMedwayNo of Inspections</t>
  </si>
  <si>
    <t>04 January 2024 onwardsAll provisionMertonInspection has actions</t>
  </si>
  <si>
    <t>04 January 2024 onwardsAll provisionMertonInspection has recommendations</t>
  </si>
  <si>
    <t>04 January 2024 onwardsAll provisionMertonNo of Inspections</t>
  </si>
  <si>
    <t>04 January 2024 onwardsAll provisionMertonQualifications, training, support and skills (Group provision only)</t>
  </si>
  <si>
    <t>04 January 2024 onwardsAll provisionMertonSuitable people</t>
  </si>
  <si>
    <t>04 January 2024 onwardsAll provisionMertonSupporting and understanding children's behaviour</t>
  </si>
  <si>
    <t>04 January 2024 onwardsAll provisionMiddlesbroughNo of Inspections</t>
  </si>
  <si>
    <t>04 January 2024 onwardsAll provisionMilton KeynesInspection has actions</t>
  </si>
  <si>
    <t>04 January 2024 onwardsAll provisionMilton KeynesInspection has recommendations</t>
  </si>
  <si>
    <t>04 January 2024 onwardsAll provisionMilton KeynesLearning and development/Educational programmes</t>
  </si>
  <si>
    <t>04 January 2024 onwardsAll provisionMilton KeynesNo of Inspections</t>
  </si>
  <si>
    <t>04 January 2024 onwardsAll provisionMilton KeynesProviding information to Ofsted</t>
  </si>
  <si>
    <t>04 January 2024 onwardsAll provisionMilton KeynesSafeguarding policies and procedures</t>
  </si>
  <si>
    <t>04 January 2024 onwardsAll provisionNewcastle upon TyneInspection has recommendations</t>
  </si>
  <si>
    <t>04 January 2024 onwardsAll provisionNewcastle upon TyneNo of Inspections</t>
  </si>
  <si>
    <t>04 January 2024 onwardsAll provisionNewhamAssessment</t>
  </si>
  <si>
    <t>04 January 2024 onwardsAll provisionNewhamInformation for parents and carers</t>
  </si>
  <si>
    <t>04 January 2024 onwardsAll provisionNewhamInspection has actions</t>
  </si>
  <si>
    <t>04 January 2024 onwardsAll provisionNewhamInspection has recommendations</t>
  </si>
  <si>
    <t>04 January 2024 onwardsAll provisionNewhamKey person</t>
  </si>
  <si>
    <t>04 January 2024 onwardsAll provisionNewhamNo of Inspections</t>
  </si>
  <si>
    <t>04 January 2024 onwardsAll provisionNewhamSafeguarding policies and procedures</t>
  </si>
  <si>
    <t>04 January 2024 onwardsAll provisionNewhamTraining and skills (Group provision only)</t>
  </si>
  <si>
    <t>04 January 2024 onwardsAll provisionNorfolkAssessment</t>
  </si>
  <si>
    <t>04 January 2024 onwardsAll provisionNorfolkChanges that must be notified</t>
  </si>
  <si>
    <t>04 January 2024 onwardsAll provisionNorfolkInformation about the provider (Group provision only)</t>
  </si>
  <si>
    <t>04 January 2024 onwardsAll provisionNorfolkInspection has actions</t>
  </si>
  <si>
    <t>04 January 2024 onwardsAll provisionNorfolkInspection has recommendations</t>
  </si>
  <si>
    <t>04 January 2024 onwardsAll provisionNorfolkMedicines</t>
  </si>
  <si>
    <t>04 January 2024 onwardsAll provisionNorfolkNo of Inspections</t>
  </si>
  <si>
    <t>04 January 2024 onwardsAll provisionNorfolkPaediatric first aid</t>
  </si>
  <si>
    <t>04 January 2024 onwardsAll provisionNorfolkSafety on outings</t>
  </si>
  <si>
    <t>04 January 2024 onwardsAll provisionNorfolkSpecial educational needs</t>
  </si>
  <si>
    <t>04 January 2024 onwardsAll provisionNorfolkStaff:child ratios</t>
  </si>
  <si>
    <t>04 January 2024 onwardsAll provisionNorfolkSuitable people</t>
  </si>
  <si>
    <t>04 January 2024 onwardsAll provisionNorth East LincolnshireInspection has actions</t>
  </si>
  <si>
    <t>04 January 2024 onwardsAll provisionNorth East LincolnshireInspection has recommendations</t>
  </si>
  <si>
    <t>04 January 2024 onwardsAll provisionNorth East LincolnshireKey person</t>
  </si>
  <si>
    <t>04 January 2024 onwardsAll provisionNorth East LincolnshireLearning and Development Considerations</t>
  </si>
  <si>
    <t>04 January 2024 onwardsAll provisionNorth East LincolnshireLearning and development/Educational programmes</t>
  </si>
  <si>
    <t>04 January 2024 onwardsAll provisionNorth East LincolnshireNo of Inspections</t>
  </si>
  <si>
    <t>04 January 2024 onwardsAll provisionNorth East LincolnshireStaff:child ratios</t>
  </si>
  <si>
    <t>04 January 2024 onwardsAll provisionNorth East LincolnshireToilets and intimate hygiene</t>
  </si>
  <si>
    <t>04 January 2024 onwardsAll provisionNorth LincolnshireInspection has recommendations</t>
  </si>
  <si>
    <t>04 January 2024 onwardsAll provisionNorth LincolnshireNo of Inspections</t>
  </si>
  <si>
    <t>04 January 2024 onwardsAll provisionNorth NorthamptonshireConcerns about children's safety and welfare</t>
  </si>
  <si>
    <t>04 January 2024 onwardsAll provisionNorth NorthamptonshireInspection has actions</t>
  </si>
  <si>
    <t>04 January 2024 onwardsAll provisionNorth NorthamptonshireInspection has recommendations</t>
  </si>
  <si>
    <t>04 January 2024 onwardsAll provisionNorth NorthamptonshireKey person</t>
  </si>
  <si>
    <t>04 January 2024 onwardsAll provisionNorth NorthamptonshireLearning and Development Considerations</t>
  </si>
  <si>
    <t>04 January 2024 onwardsAll provisionNorth NorthamptonshireLearning and development/Educational programmes</t>
  </si>
  <si>
    <t>04 January 2024 onwardsAll provisionNorth NorthamptonshireNo of Inspections</t>
  </si>
  <si>
    <t>04 January 2024 onwardsAll provisionNorth NorthamptonshireQualifications, training, support and skills (Group provision only)</t>
  </si>
  <si>
    <t>04 January 2024 onwardsAll provisionNorth NorthamptonshireSafeguarding policies and procedures</t>
  </si>
  <si>
    <t>04 January 2024 onwardsAll provisionNorth NorthamptonshireSafety of premises</t>
  </si>
  <si>
    <t>04 January 2024 onwardsAll provisionNorth NorthamptonshireSpecial educational needs</t>
  </si>
  <si>
    <t>04 January 2024 onwardsAll provisionNorth NorthamptonshireStaff:child ratios</t>
  </si>
  <si>
    <t>04 January 2024 onwardsAll provisionNorth NorthamptonshireSupporting and understanding children's behaviour</t>
  </si>
  <si>
    <t>04 January 2024 onwardsAll provisionNorth NorthamptonshireTraining, support and skills (CM only)</t>
  </si>
  <si>
    <t>04 January 2024 onwardsAll provisionNorth SomersetInspection has actions</t>
  </si>
  <si>
    <t>04 January 2024 onwardsAll provisionNorth SomersetInspection has recommendations</t>
  </si>
  <si>
    <t>04 January 2024 onwardsAll provisionNorth SomersetLearning and development/Educational programmes</t>
  </si>
  <si>
    <t>04 January 2024 onwardsAll provisionNorth SomersetNo of Inspections</t>
  </si>
  <si>
    <t>04 January 2024 onwardsAll provisionNorth SomersetSafeguarding policies and procedures</t>
  </si>
  <si>
    <t>04 January 2024 onwardsAll provisionNorth SomersetTraining, support and skills (CM only)</t>
  </si>
  <si>
    <t>04 January 2024 onwardsAll provisionNorth TynesideInspection has recommendations</t>
  </si>
  <si>
    <t>04 January 2024 onwardsAll provisionNorth TynesideNo of Inspections</t>
  </si>
  <si>
    <t>04 January 2024 onwardsAll provisionNorth YorkshireAssessment</t>
  </si>
  <si>
    <t>04 January 2024 onwardsAll provisionNorth YorkshireBaby room (Group provision only)</t>
  </si>
  <si>
    <t>04 January 2024 onwardsAll provisionNorth YorkshireConcerns about children's safety and welfare</t>
  </si>
  <si>
    <t>04 January 2024 onwardsAll provisionNorth YorkshireFood and drink</t>
  </si>
  <si>
    <t>04 January 2024 onwardsAll provisionNorth YorkshireInspection has actions</t>
  </si>
  <si>
    <t>04 January 2024 onwardsAll provisionNorth YorkshireInspection has recommendations</t>
  </si>
  <si>
    <t>04 January 2024 onwardsAll provisionNorth YorkshireLearning and Development Considerations</t>
  </si>
  <si>
    <t>04 January 2024 onwardsAll provisionNorth YorkshireNo of Inspections</t>
  </si>
  <si>
    <t>04 January 2024 onwardsAll provisionNorth YorkshireOutdoor access</t>
  </si>
  <si>
    <t>04 January 2024 onwardsAll provisionNorth YorkshireQualifications (CM only)</t>
  </si>
  <si>
    <t>04 January 2024 onwardsAll provisionNorth YorkshireSafeguarding policies and procedures</t>
  </si>
  <si>
    <t>04 January 2024 onwardsAll provisionNorth YorkshireSafeguarding training</t>
  </si>
  <si>
    <t>04 January 2024 onwardsAll provisionNorth YorkshireTraining and skills (Group provision only)</t>
  </si>
  <si>
    <t>04 January 2024 onwardsAll provisionNorth YorkshireTraining, support and skills (CM only)</t>
  </si>
  <si>
    <t>04 January 2024 onwardsAll provisionNorthumberlandInspection has recommendations</t>
  </si>
  <si>
    <t>04 January 2024 onwardsAll provisionNorthumberlandNo of Inspections</t>
  </si>
  <si>
    <t>04 January 2024 onwardsAll provisionNottinghamInspection has recommendations</t>
  </si>
  <si>
    <t>04 January 2024 onwardsAll provisionNottinghamNo of Inspections</t>
  </si>
  <si>
    <t>04 January 2024 onwardsAll provisionNottinghamshireInspection has actions</t>
  </si>
  <si>
    <t>04 January 2024 onwardsAll provisionNottinghamshireInspection has recommendations</t>
  </si>
  <si>
    <t>04 January 2024 onwardsAll provisionNottinghamshireLearning and development/Educational programmes</t>
  </si>
  <si>
    <t>04 January 2024 onwardsAll provisionNottinghamshireNo of Inspections</t>
  </si>
  <si>
    <t>04 January 2024 onwardsAll provisionNottinghamshireStaff:child ratios</t>
  </si>
  <si>
    <t>04 January 2024 onwardsAll provisionNottinghamshireSupporting and understanding children's behaviour</t>
  </si>
  <si>
    <t>04 January 2024 onwardsAll provisionOldhamInspection has recommendations</t>
  </si>
  <si>
    <t>04 January 2024 onwardsAll provisionOldhamNo of Inspections</t>
  </si>
  <si>
    <t>04 January 2024 onwardsAll provisionOxfordshireConcerns about children's safety and welfare</t>
  </si>
  <si>
    <t>04 January 2024 onwardsAll provisionOxfordshireInspection has actions</t>
  </si>
  <si>
    <t>04 January 2024 onwardsAll provisionOxfordshireInspection has recommendations</t>
  </si>
  <si>
    <t>04 January 2024 onwardsAll provisionOxfordshireLearning and development/Educational programmes</t>
  </si>
  <si>
    <t>04 January 2024 onwardsAll provisionOxfordshireNo of Inspections</t>
  </si>
  <si>
    <t>04 January 2024 onwardsAll provisionOxfordshireQualifications, training, support and skills (Group provision only)</t>
  </si>
  <si>
    <t>04 January 2024 onwardsAll provisionOxfordshireSuitable people</t>
  </si>
  <si>
    <t>04 January 2024 onwardsAll provisionOxfordshireTraining, support and skills (CM only)</t>
  </si>
  <si>
    <t>04 January 2024 onwardsAll provisionPeterboroughInspection has actions</t>
  </si>
  <si>
    <t>04 January 2024 onwardsAll provisionPeterboroughInspection has recommendations</t>
  </si>
  <si>
    <t>04 January 2024 onwardsAll provisionPeterboroughLearning and development/Educational programmes</t>
  </si>
  <si>
    <t>04 January 2024 onwardsAll provisionPeterboroughNo of Inspections</t>
  </si>
  <si>
    <t>04 January 2024 onwardsAll provisionPeterboroughTraining and supervision of assistants' skills (CM only)</t>
  </si>
  <si>
    <t>04 January 2024 onwardsAll provisionPlymouthInspection has actions</t>
  </si>
  <si>
    <t>04 January 2024 onwardsAll provisionPlymouthInspection has recommendations</t>
  </si>
  <si>
    <t>04 January 2024 onwardsAll provisionPlymouthKey person</t>
  </si>
  <si>
    <t>04 January 2024 onwardsAll provisionPlymouthLearning and development/Educational programmes</t>
  </si>
  <si>
    <t>04 January 2024 onwardsAll provisionPlymouthNo of Inspections</t>
  </si>
  <si>
    <t>04 January 2024 onwardsAll provisionPlymouthPaediatric first aid</t>
  </si>
  <si>
    <t>04 January 2024 onwardsAll provisionPlymouthSafeguarding policies and procedures</t>
  </si>
  <si>
    <t>04 January 2024 onwardsAll provisionPlymouthSpecial educational needs</t>
  </si>
  <si>
    <t>04 January 2024 onwardsAll provisionPlymouthStaff:child ratios</t>
  </si>
  <si>
    <t>04 January 2024 onwardsAll provisionPlymouthSupporting and understanding children's behaviour</t>
  </si>
  <si>
    <t>04 January 2024 onwardsAll provisionPlymouthTraining and skills (Group provision only)</t>
  </si>
  <si>
    <t>04 January 2024 onwardsAll provisionPortsmouthInspection has actions</t>
  </si>
  <si>
    <t>04 January 2024 onwardsAll provisionPortsmouthInspection has recommendations</t>
  </si>
  <si>
    <t>04 January 2024 onwardsAll provisionPortsmouthLearning and Development Considerations</t>
  </si>
  <si>
    <t>04 January 2024 onwardsAll provisionPortsmouthLearning and development/Educational programmes</t>
  </si>
  <si>
    <t>04 January 2024 onwardsAll provisionPortsmouthNo of Inspections</t>
  </si>
  <si>
    <t>04 January 2024 onwardsAll provisionPortsmouthRisk assessment</t>
  </si>
  <si>
    <t>04 January 2024 onwardsAll provisionPortsmouthSafeguarding policies and procedures</t>
  </si>
  <si>
    <t>04 January 2024 onwardsAll provisionPortsmouthStaff:child ratios</t>
  </si>
  <si>
    <t>04 January 2024 onwardsAll provisionPortsmouthSupervision of staff (Group provision only)</t>
  </si>
  <si>
    <t>04 January 2024 onwardsAll provisionPortsmouthTraining and skills (Group provision only)</t>
  </si>
  <si>
    <t>04 January 2024 onwardsAll provisionReadingInspection has actions</t>
  </si>
  <si>
    <t>04 January 2024 onwardsAll provisionReadingInspection has recommendations</t>
  </si>
  <si>
    <t>04 January 2024 onwardsAll provisionReadingLearning and development/Educational programmes</t>
  </si>
  <si>
    <t>04 January 2024 onwardsAll provisionReadingNo of Inspections</t>
  </si>
  <si>
    <t>04 January 2024 onwardsAll provisionReadingQualifications, training, support and skills (Group provision only)</t>
  </si>
  <si>
    <t>04 January 2024 onwardsAll provisionReadingRisk assessment</t>
  </si>
  <si>
    <t>04 January 2024 onwardsAll provisionReadingSupporting and understanding children's behaviour</t>
  </si>
  <si>
    <t>04 January 2024 onwardsAll provisionRedbridgeInspection has actions</t>
  </si>
  <si>
    <t>04 January 2024 onwardsAll provisionRedbridgeInspection has recommendations</t>
  </si>
  <si>
    <t>04 January 2024 onwardsAll provisionRedbridgeLearning and development/Educational programmes</t>
  </si>
  <si>
    <t>04 January 2024 onwardsAll provisionRedbridgeNo of Inspections</t>
  </si>
  <si>
    <t>04 January 2024 onwardsAll provisionRedbridgeSupporting and understanding children's behaviour</t>
  </si>
  <si>
    <t>04 January 2024 onwardsAll provisionRedbridgeTraining and skills (Group provision only)</t>
  </si>
  <si>
    <t>04 January 2024 onwardsAll provisionRedcar and ClevelandInspection has actions</t>
  </si>
  <si>
    <t>04 January 2024 onwardsAll provisionRedcar and ClevelandInspection has recommendations</t>
  </si>
  <si>
    <t>04 January 2024 onwardsAll provisionRedcar and ClevelandLearning and Development Considerations</t>
  </si>
  <si>
    <t>04 January 2024 onwardsAll provisionRedcar and ClevelandLearning and development/Educational programmes</t>
  </si>
  <si>
    <t>04 January 2024 onwardsAll provisionRedcar and ClevelandNo of Inspections</t>
  </si>
  <si>
    <t>04 January 2024 onwardsAll provisionRedcar and ClevelandQualifications, training, support and skills (Group provision only)</t>
  </si>
  <si>
    <t>04 January 2024 onwardsAll provisionRichmond upon ThamesInformation for parents and carers</t>
  </si>
  <si>
    <t>04 January 2024 onwardsAll provisionRichmond upon ThamesInspection has actions</t>
  </si>
  <si>
    <t>04 January 2024 onwardsAll provisionRichmond upon ThamesInspection has recommendations</t>
  </si>
  <si>
    <t>04 January 2024 onwardsAll provisionRichmond upon ThamesKey person</t>
  </si>
  <si>
    <t>04 January 2024 onwardsAll provisionRichmond upon ThamesLearning and Development Considerations</t>
  </si>
  <si>
    <t>04 January 2024 onwardsAll provisionRichmond upon ThamesNo of Inspections</t>
  </si>
  <si>
    <t>04 January 2024 onwardsAll provisionRichmond upon ThamesSafeguarding policies and procedures</t>
  </si>
  <si>
    <t>04 January 2024 onwardsAll provisionRichmond upon ThamesSuitable people</t>
  </si>
  <si>
    <t>04 January 2024 onwardsAll provisionRichmond upon ThamesSupervision of staff (Group provision only)</t>
  </si>
  <si>
    <t>04 January 2024 onwardsAll provisionRichmond upon ThamesSupporting and understanding children's behaviour</t>
  </si>
  <si>
    <t>04 January 2024 onwardsAll provisionRochdaleInspection has actions</t>
  </si>
  <si>
    <t>04 January 2024 onwardsAll provisionRochdaleInspection has recommendations</t>
  </si>
  <si>
    <t>04 January 2024 onwardsAll provisionRochdaleLearning and Development Considerations</t>
  </si>
  <si>
    <t>04 January 2024 onwardsAll provisionRochdaleLearning and development/Educational programmes</t>
  </si>
  <si>
    <t>04 January 2024 onwardsAll provisionRochdaleNo of Inspections</t>
  </si>
  <si>
    <t>04 January 2024 onwardsAll provisionRochdalePaediatric first aid</t>
  </si>
  <si>
    <t>04 January 2024 onwardsAll provisionRochdaleSafeguarding policies and procedures</t>
  </si>
  <si>
    <t>04 January 2024 onwardsAll provisionRochdaleTraining, support and skills (CM only)</t>
  </si>
  <si>
    <t>04 January 2024 onwardsAll provisionRotherhamInspection has actions</t>
  </si>
  <si>
    <t>04 January 2024 onwardsAll provisionRotherhamInspection has recommendations</t>
  </si>
  <si>
    <t>04 January 2024 onwardsAll provisionRotherhamLearning and Development Considerations</t>
  </si>
  <si>
    <t>04 January 2024 onwardsAll provisionRotherhamNo of Inspections</t>
  </si>
  <si>
    <t>04 January 2024 onwardsAll provisionRotherhamQualifications, training, support and skills (Group provision only)</t>
  </si>
  <si>
    <t>04 January 2024 onwardsAll provisionRutlandInspection has recommendations</t>
  </si>
  <si>
    <t>04 January 2024 onwardsAll provisionRutlandNo of Inspections</t>
  </si>
  <si>
    <t>04 January 2024 onwardsAll provisionSalfordInspection has actions</t>
  </si>
  <si>
    <t>04 January 2024 onwardsAll provisionSalfordInspection has recommendations</t>
  </si>
  <si>
    <t>04 January 2024 onwardsAll provisionSalfordLearning and Development Considerations</t>
  </si>
  <si>
    <t>04 January 2024 onwardsAll provisionSalfordNo of Inspections</t>
  </si>
  <si>
    <t>04 January 2024 onwardsAll provisionSandwellAssessment</t>
  </si>
  <si>
    <t>04 January 2024 onwardsAll provisionSandwellInformation for parents and carers</t>
  </si>
  <si>
    <t>04 January 2024 onwardsAll provisionSandwellInspection has actions</t>
  </si>
  <si>
    <t>04 January 2024 onwardsAll provisionSandwellInspection has recommendations</t>
  </si>
  <si>
    <t>04 January 2024 onwardsAll provisionSandwellLearning and development/Educational programmes</t>
  </si>
  <si>
    <t>04 January 2024 onwardsAll provisionSandwellNo of Inspections</t>
  </si>
  <si>
    <t>04 January 2024 onwardsAll provisionSandwellSpecial educational needs</t>
  </si>
  <si>
    <t>04 January 2024 onwardsAll provisionSandwellSupervision of staff (Group provision only)</t>
  </si>
  <si>
    <t>04 January 2024 onwardsAll provisionSandwellSupporting and understanding children's behaviour</t>
  </si>
  <si>
    <t>04 January 2024 onwardsAll provisionSeftonInspection has actions</t>
  </si>
  <si>
    <t>04 January 2024 onwardsAll provisionSeftonInspection has recommendations</t>
  </si>
  <si>
    <t>04 January 2024 onwardsAll provisionSeftonNo of Inspections</t>
  </si>
  <si>
    <t>04 January 2024 onwardsAll provisionSeftonOutdoor access</t>
  </si>
  <si>
    <t>04 January 2024 onwardsAll provisionSeftonSupervision of staff (Group provision only)</t>
  </si>
  <si>
    <t>04 January 2024 onwardsAll provisionSeftonTraining and skills (Group provision only)</t>
  </si>
  <si>
    <t>04 January 2024 onwardsAll provisionSheffieldInspection has actions</t>
  </si>
  <si>
    <t>04 January 2024 onwardsAll provisionSheffieldInspection has recommendations</t>
  </si>
  <si>
    <t>04 January 2024 onwardsAll provisionSheffieldLearning and development/Educational programmes</t>
  </si>
  <si>
    <t>04 January 2024 onwardsAll provisionSheffieldNo of Inspections</t>
  </si>
  <si>
    <t>04 January 2024 onwardsAll provisionSheffieldOutdoor access</t>
  </si>
  <si>
    <t>04 January 2024 onwardsAll provisionShropshireInspection has recommendations</t>
  </si>
  <si>
    <t>04 January 2024 onwardsAll provisionShropshireNo of Inspections</t>
  </si>
  <si>
    <t>04 January 2024 onwardsAll provisionSloughInspection has actions</t>
  </si>
  <si>
    <t>04 January 2024 onwardsAll provisionSloughInspection has recommendations</t>
  </si>
  <si>
    <t>04 January 2024 onwardsAll provisionSloughLearning and development/Educational programmes</t>
  </si>
  <si>
    <t>04 January 2024 onwardsAll provisionSloughNo of Inspections</t>
  </si>
  <si>
    <t>04 January 2024 onwardsAll provisionSolihullInformation for parents and carers</t>
  </si>
  <si>
    <t>04 January 2024 onwardsAll provisionSolihullInspection has actions</t>
  </si>
  <si>
    <t>04 January 2024 onwardsAll provisionSolihullInspection has recommendations</t>
  </si>
  <si>
    <t>04 January 2024 onwardsAll provisionSolihullLearning and Development Considerations</t>
  </si>
  <si>
    <t>04 January 2024 onwardsAll provisionSolihullNo of Inspections</t>
  </si>
  <si>
    <t>04 January 2024 onwardsAll provisionSolihullRisk assessment</t>
  </si>
  <si>
    <t>04 January 2024 onwardsAll provisionSolihullSleeping arrangements</t>
  </si>
  <si>
    <t>04 January 2024 onwardsAll provisionSolihullSupervision of staff (Group provision only)</t>
  </si>
  <si>
    <t>04 January 2024 onwardsAll provisionSolihullTraining and skills (Group provision only)</t>
  </si>
  <si>
    <t>04 January 2024 onwardsAll provisionSomersetAssessment</t>
  </si>
  <si>
    <t>04 January 2024 onwardsAll provisionSomersetInspection has actions</t>
  </si>
  <si>
    <t>04 January 2024 onwardsAll provisionSomersetInspection has recommendations</t>
  </si>
  <si>
    <t>04 January 2024 onwardsAll provisionSomersetLearning and development/Educational programmes</t>
  </si>
  <si>
    <t>04 January 2024 onwardsAll provisionSomersetNo of Inspections</t>
  </si>
  <si>
    <t>04 January 2024 onwardsAll provisionSouth GloucestershireInspection has actions</t>
  </si>
  <si>
    <t>04 January 2024 onwardsAll provisionSouth GloucestershireInspection has recommendations</t>
  </si>
  <si>
    <t>04 January 2024 onwardsAll provisionSouth GloucestershireKey person</t>
  </si>
  <si>
    <t>04 January 2024 onwardsAll provisionSouth GloucestershireNo of Inspections</t>
  </si>
  <si>
    <t>04 January 2024 onwardsAll provisionSouth GloucestershireSafeguarding policies and procedures</t>
  </si>
  <si>
    <t>04 January 2024 onwardsAll provisionSouth GloucestershireSpecial educational needs</t>
  </si>
  <si>
    <t>04 January 2024 onwardsAll provisionSouth GloucestershireTraining and skills (Group provision only)</t>
  </si>
  <si>
    <t>04 January 2024 onwardsAll provisionSouth TynesideInspection has recommendations</t>
  </si>
  <si>
    <t>04 January 2024 onwardsAll provisionSouth TynesideNo of Inspections</t>
  </si>
  <si>
    <t>04 January 2024 onwardsAll provisionSouthamptonInspection has recommendations</t>
  </si>
  <si>
    <t>04 January 2024 onwardsAll provisionSouthamptonNo of Inspections</t>
  </si>
  <si>
    <t>04 January 2024 onwardsAll provisionSouthend on SeaConcerns about children's safety and welfare</t>
  </si>
  <si>
    <t>04 January 2024 onwardsAll provisionSouthend on SeaInformation about the child</t>
  </si>
  <si>
    <t>04 January 2024 onwardsAll provisionSouthend on SeaInspection has actions</t>
  </si>
  <si>
    <t>04 January 2024 onwardsAll provisionSouthend on SeaInspection has recommendations</t>
  </si>
  <si>
    <t>04 January 2024 onwardsAll provisionSouthend on SeaKey person</t>
  </si>
  <si>
    <t>04 January 2024 onwardsAll provisionSouthend on SeaLearning and Development Considerations</t>
  </si>
  <si>
    <t>04 January 2024 onwardsAll provisionSouthend on SeaLearning and development/Educational programmes</t>
  </si>
  <si>
    <t>04 January 2024 onwardsAll provisionSouthend on SeaNo of Inspections</t>
  </si>
  <si>
    <t>04 January 2024 onwardsAll provisionSouthend on SeaQualifications, training, support and skills (Group provision only)</t>
  </si>
  <si>
    <t>04 January 2024 onwardsAll provisionSouthend on SeaSpecial educational needs</t>
  </si>
  <si>
    <t>04 January 2024 onwardsAll provisionSouthend on SeaSuitable people</t>
  </si>
  <si>
    <t>04 January 2024 onwardsAll provisionSouthend on SeaSupporting and understanding children's behaviour</t>
  </si>
  <si>
    <t>04 January 2024 onwardsAll provisionSouthwarkInspection has actions</t>
  </si>
  <si>
    <t>04 January 2024 onwardsAll provisionSouthwarkInspection has recommendations</t>
  </si>
  <si>
    <t>04 January 2024 onwardsAll provisionSouthwarkKey person</t>
  </si>
  <si>
    <t>04 January 2024 onwardsAll provisionSouthwarkLearning and development/Educational programmes</t>
  </si>
  <si>
    <t>04 January 2024 onwardsAll provisionSouthwarkNo of Inspections</t>
  </si>
  <si>
    <t>04 January 2024 onwardsAll provisionSouthwarkRisk assessment</t>
  </si>
  <si>
    <t>04 January 2024 onwardsAll provisionSouthwarkSupervision of staff (Group provision only)</t>
  </si>
  <si>
    <t>04 January 2024 onwardsAll provisionSouthwarkSupporting and understanding children's behaviour</t>
  </si>
  <si>
    <t>04 January 2024 onwardsAll provisionSt HelensAssessment</t>
  </si>
  <si>
    <t>04 January 2024 onwardsAll provisionSt HelensInspection has actions</t>
  </si>
  <si>
    <t>04 January 2024 onwardsAll provisionSt HelensInspection has recommendations</t>
  </si>
  <si>
    <t>04 January 2024 onwardsAll provisionSt HelensNo of Inspections</t>
  </si>
  <si>
    <t>04 January 2024 onwardsAll provisionStaffordshireInformation and record keeping</t>
  </si>
  <si>
    <t>04 January 2024 onwardsAll provisionStaffordshireInspection has actions</t>
  </si>
  <si>
    <t>04 January 2024 onwardsAll provisionStaffordshireInspection has recommendations</t>
  </si>
  <si>
    <t>04 January 2024 onwardsAll provisionStaffordshireLearning and development/Educational programmes</t>
  </si>
  <si>
    <t>04 January 2024 onwardsAll provisionStaffordshireNo of Inspections</t>
  </si>
  <si>
    <t>04 January 2024 onwardsAll provisionStaffordshireOrganising premises for confidentiality and safeguarding</t>
  </si>
  <si>
    <t>04 January 2024 onwardsAll provisionStaffordshireStaff:child ratios</t>
  </si>
  <si>
    <t>04 January 2024 onwardsAll provisionStaffordshireSuitable people</t>
  </si>
  <si>
    <t>04 January 2024 onwardsAll provisionStockportInspection has recommendations</t>
  </si>
  <si>
    <t>04 January 2024 onwardsAll provisionStockportNo of Inspections</t>
  </si>
  <si>
    <t>04 January 2024 onwardsAll provisionStockton-on-TeesInspection has recommendations</t>
  </si>
  <si>
    <t>04 January 2024 onwardsAll provisionStockton-on-TeesNo of Inspections</t>
  </si>
  <si>
    <t>04 January 2024 onwardsAll provisionStoke-on-TrentInspection has actions</t>
  </si>
  <si>
    <t>04 January 2024 onwardsAll provisionStoke-on-TrentInspection has recommendations</t>
  </si>
  <si>
    <t>04 January 2024 onwardsAll provisionStoke-on-TrentKey person</t>
  </si>
  <si>
    <t>04 January 2024 onwardsAll provisionStoke-on-TrentLearning and development/Educational programmes</t>
  </si>
  <si>
    <t>04 January 2024 onwardsAll provisionStoke-on-TrentNo of Inspections</t>
  </si>
  <si>
    <t>04 January 2024 onwardsAll provisionSuffolkInspection has actions</t>
  </si>
  <si>
    <t>04 January 2024 onwardsAll provisionSuffolkInspection has recommendations</t>
  </si>
  <si>
    <t>04 January 2024 onwardsAll provisionSuffolkNo of Inspections</t>
  </si>
  <si>
    <t>04 January 2024 onwardsAll provisionSuffolkQualifications, training, support and skills (Group provision only)</t>
  </si>
  <si>
    <t>04 January 2024 onwardsAll provisionSuffolkSupporting and understanding children's behaviour</t>
  </si>
  <si>
    <t>04 January 2024 onwardsAll provisionSunderlandNo of Inspections</t>
  </si>
  <si>
    <t>04 January 2024 onwardsAll provisionSurreyAssessment</t>
  </si>
  <si>
    <t>04 January 2024 onwardsAll provisionSurreyInspection has actions</t>
  </si>
  <si>
    <t>04 January 2024 onwardsAll provisionSurreyInspection has recommendations</t>
  </si>
  <si>
    <t>04 January 2024 onwardsAll provisionSurreyLearning and development/Educational programmes</t>
  </si>
  <si>
    <t>04 January 2024 onwardsAll provisionSurreyNo of Inspections</t>
  </si>
  <si>
    <t>04 January 2024 onwardsAll provisionSurreyRisk assessment</t>
  </si>
  <si>
    <t>04 January 2024 onwardsAll provisionSurreySafeguarding training</t>
  </si>
  <si>
    <t>04 January 2024 onwardsAll provisionSurreySafety of premises</t>
  </si>
  <si>
    <t>04 January 2024 onwardsAll provisionSurreySpecial educational needs</t>
  </si>
  <si>
    <t>04 January 2024 onwardsAll provisionSurreyStaff:child ratios</t>
  </si>
  <si>
    <t>04 January 2024 onwardsAll provisionSurreySupporting and understanding children's behaviour</t>
  </si>
  <si>
    <t>04 January 2024 onwardsAll provisionSurreyTraining and skills (Group provision only)</t>
  </si>
  <si>
    <t>04 January 2024 onwardsAll provisionSuttonInspection has recommendations</t>
  </si>
  <si>
    <t>04 January 2024 onwardsAll provisionSuttonNo of Inspections</t>
  </si>
  <si>
    <t>04 January 2024 onwardsAll provisionSwindonInspection has recommendations</t>
  </si>
  <si>
    <t>04 January 2024 onwardsAll provisionSwindonNo of Inspections</t>
  </si>
  <si>
    <t>04 January 2024 onwardsAll provisionTamesideInspection has actions</t>
  </si>
  <si>
    <t>04 January 2024 onwardsAll provisionTamesideInspection has recommendations</t>
  </si>
  <si>
    <t>04 January 2024 onwardsAll provisionTamesideKey person</t>
  </si>
  <si>
    <t>04 January 2024 onwardsAll provisionTamesideLearning and development/Educational programmes</t>
  </si>
  <si>
    <t>04 January 2024 onwardsAll provisionTamesideNo of Inspections</t>
  </si>
  <si>
    <t>04 January 2024 onwardsAll provisionTelford and WrekinAssessment</t>
  </si>
  <si>
    <t>04 January 2024 onwardsAll provisionTelford and WrekinComplaints</t>
  </si>
  <si>
    <t>04 January 2024 onwardsAll provisionTelford and WrekinFood and drink</t>
  </si>
  <si>
    <t>04 January 2024 onwardsAll provisionTelford and WrekinInformation and record keeping</t>
  </si>
  <si>
    <t>04 January 2024 onwardsAll provisionTelford and WrekinInspection has actions</t>
  </si>
  <si>
    <t>04 January 2024 onwardsAll provisionTelford and WrekinInspection has recommendations</t>
  </si>
  <si>
    <t>04 January 2024 onwardsAll provisionTelford and WrekinKey person</t>
  </si>
  <si>
    <t>04 January 2024 onwardsAll provisionTelford and WrekinLearning and Development Considerations</t>
  </si>
  <si>
    <t>04 January 2024 onwardsAll provisionTelford and WrekinLearning and development/Educational programmes</t>
  </si>
  <si>
    <t>04 January 2024 onwardsAll provisionTelford and WrekinMedicines</t>
  </si>
  <si>
    <t>04 January 2024 onwardsAll provisionTelford and WrekinNo of Inspections</t>
  </si>
  <si>
    <t>04 January 2024 onwardsAll provisionTelford and WrekinRisk assessment</t>
  </si>
  <si>
    <t>04 January 2024 onwardsAll provisionTelford and WrekinStaff:child ratios</t>
  </si>
  <si>
    <t>04 January 2024 onwardsAll provisionTelford and WrekinSupervision of staff (Group provision only)</t>
  </si>
  <si>
    <t>04 January 2024 onwardsAll provisionThurrockInspection has actions</t>
  </si>
  <si>
    <t>04 January 2024 onwardsAll provisionThurrockInspection has recommendations</t>
  </si>
  <si>
    <t>04 January 2024 onwardsAll provisionThurrockLearning and development/Educational programmes</t>
  </si>
  <si>
    <t>04 January 2024 onwardsAll provisionThurrockNo of Inspections</t>
  </si>
  <si>
    <t>04 January 2024 onwardsAll provisionThurrockRisk assessment</t>
  </si>
  <si>
    <t>04 January 2024 onwardsAll provisionTorbayInspection has recommendations</t>
  </si>
  <si>
    <t>04 January 2024 onwardsAll provisionTorbayNo of Inspections</t>
  </si>
  <si>
    <t>04 January 2024 onwardsAll provisionTower HamletsInspection has recommendations</t>
  </si>
  <si>
    <t>04 January 2024 onwardsAll provisionTower HamletsNo of Inspections</t>
  </si>
  <si>
    <t>04 January 2024 onwardsAll provisionTraffordInspection has actions</t>
  </si>
  <si>
    <t>04 January 2024 onwardsAll provisionTraffordInspection has recommendations</t>
  </si>
  <si>
    <t>04 January 2024 onwardsAll provisionTraffordLearning and development/Educational programmes</t>
  </si>
  <si>
    <t>04 January 2024 onwardsAll provisionTraffordNo of Inspections</t>
  </si>
  <si>
    <t>04 January 2024 onwardsAll provisionTraffordQualifications, training, support and skills (Group provision only)</t>
  </si>
  <si>
    <t>04 January 2024 onwardsAll provisionWakefieldInspection has actions</t>
  </si>
  <si>
    <t>04 January 2024 onwardsAll provisionWakefieldInspection has recommendations</t>
  </si>
  <si>
    <t>04 January 2024 onwardsAll provisionWakefieldLearning and development/Educational programmes</t>
  </si>
  <si>
    <t>04 January 2024 onwardsAll provisionWakefieldNo of Inspections</t>
  </si>
  <si>
    <t>04 January 2024 onwardsAll provisionWakefieldTraining, support and skills (CM only)</t>
  </si>
  <si>
    <t>04 January 2024 onwardsAll provisionWalsallInspection has actions</t>
  </si>
  <si>
    <t>04 January 2024 onwardsAll provisionWalsallInspection has recommendations</t>
  </si>
  <si>
    <t>04 January 2024 onwardsAll provisionWalsallNo of Inspections</t>
  </si>
  <si>
    <t>04 January 2024 onwardsAll provisionWalsallSuitable people</t>
  </si>
  <si>
    <t>04 January 2024 onwardsAll provisionWaltham ForestInspection has actions</t>
  </si>
  <si>
    <t>04 January 2024 onwardsAll provisionWaltham ForestInspection has recommendations</t>
  </si>
  <si>
    <t>04 January 2024 onwardsAll provisionWaltham ForestKey person</t>
  </si>
  <si>
    <t>04 January 2024 onwardsAll provisionWaltham ForestNo of Inspections</t>
  </si>
  <si>
    <t>04 January 2024 onwardsAll provisionWaltham ForestSafeguarding policies and procedures</t>
  </si>
  <si>
    <t>04 January 2024 onwardsAll provisionWaltham ForestSpecial educational needs</t>
  </si>
  <si>
    <t>04 January 2024 onwardsAll provisionWaltham ForestSupervision of staff (Group provision only)</t>
  </si>
  <si>
    <t>04 January 2024 onwardsAll provisionWaltham ForestSupporting and understanding children's behaviour</t>
  </si>
  <si>
    <t>04 January 2024 onwardsAll provisionWaltham ForestTraining and skills (Group provision only)</t>
  </si>
  <si>
    <t>04 January 2024 onwardsAll provisionWandsworthInspection has actions</t>
  </si>
  <si>
    <t>04 January 2024 onwardsAll provisionWandsworthInspection has recommendations</t>
  </si>
  <si>
    <t>04 January 2024 onwardsAll provisionWandsworthNo of Inspections</t>
  </si>
  <si>
    <t>04 January 2024 onwardsAll provisionWandsworthQualifications, training, support and skills (Group provision only)</t>
  </si>
  <si>
    <t>04 January 2024 onwardsAll provisionWarringtonInspection has recommendations</t>
  </si>
  <si>
    <t>04 January 2024 onwardsAll provisionWarringtonNo of Inspections</t>
  </si>
  <si>
    <t>04 January 2024 onwardsAll provisionWarwickshireInformation and record keeping</t>
  </si>
  <si>
    <t>04 January 2024 onwardsAll provisionWarwickshireInspection has actions</t>
  </si>
  <si>
    <t>04 January 2024 onwardsAll provisionWarwickshireInspection has recommendations</t>
  </si>
  <si>
    <t>04 January 2024 onwardsAll provisionWarwickshireLearning and Development Considerations</t>
  </si>
  <si>
    <t>04 January 2024 onwardsAll provisionWarwickshireLearning and development/Educational programmes</t>
  </si>
  <si>
    <t>04 January 2024 onwardsAll provisionWarwickshireNo of Inspections</t>
  </si>
  <si>
    <t>04 January 2024 onwardsAll provisionWarwickshireSafeguarding policies and procedures</t>
  </si>
  <si>
    <t>04 January 2024 onwardsAll provisionWarwickshireSuitable people</t>
  </si>
  <si>
    <t>04 January 2024 onwardsAll provisionWest BerkshireInspection has actions</t>
  </si>
  <si>
    <t>04 January 2024 onwardsAll provisionWest BerkshireInspection has recommendations</t>
  </si>
  <si>
    <t>04 January 2024 onwardsAll provisionWest BerkshireNo of Inspections</t>
  </si>
  <si>
    <t>04 January 2024 onwardsAll provisionWest BerkshireQualifications, training, support and skills (Group provision only)</t>
  </si>
  <si>
    <t>04 January 2024 onwardsAll provisionWest NorthamptonshireInspection has actions</t>
  </si>
  <si>
    <t>04 January 2024 onwardsAll provisionWest NorthamptonshireInspection has recommendations</t>
  </si>
  <si>
    <t>04 January 2024 onwardsAll provisionWest NorthamptonshireLearning and Development Considerations</t>
  </si>
  <si>
    <t>04 January 2024 onwardsAll provisionWest NorthamptonshireLearning and development/Educational programmes</t>
  </si>
  <si>
    <t>04 January 2024 onwardsAll provisionWest NorthamptonshireMedicines</t>
  </si>
  <si>
    <t>04 January 2024 onwardsAll provisionWest NorthamptonshireNo of Inspections</t>
  </si>
  <si>
    <t>04 January 2024 onwardsAll provisionWest NorthamptonshireStaff:child ratios</t>
  </si>
  <si>
    <t>04 January 2024 onwardsAll provisionWest NorthamptonshireSupporting and understanding children's behaviour</t>
  </si>
  <si>
    <t>04 January 2024 onwardsAll provisionWest NorthamptonshireTraining and supervision of assistants' skills (CM only)</t>
  </si>
  <si>
    <t>04 January 2024 onwardsAll provisionWest NorthamptonshireTraining, support and skills (CM only)</t>
  </si>
  <si>
    <t>04 January 2024 onwardsAll provisionWest SussexFood and drink facilities</t>
  </si>
  <si>
    <t>04 January 2024 onwardsAll provisionWest SussexInspection has actions</t>
  </si>
  <si>
    <t>04 January 2024 onwardsAll provisionWest SussexInspection has recommendations</t>
  </si>
  <si>
    <t>04 January 2024 onwardsAll provisionWest SussexLearning and development/Educational programmes</t>
  </si>
  <si>
    <t>04 January 2024 onwardsAll provisionWest SussexNo of Inspections</t>
  </si>
  <si>
    <t>04 January 2024 onwardsAll provisionWest SussexSafeguarding training</t>
  </si>
  <si>
    <t>04 January 2024 onwardsAll provisionWest SussexSafety of premises</t>
  </si>
  <si>
    <t>04 January 2024 onwardsAll provisionWest SussexStaff:child ratios</t>
  </si>
  <si>
    <t>04 January 2024 onwardsAll provisionWest SussexSupervision of staff (Group provision only)</t>
  </si>
  <si>
    <t>04 January 2024 onwardsAll provisionWest SussexSupporting and understanding children's behaviour</t>
  </si>
  <si>
    <t>04 January 2024 onwardsAll provisionWest SussexTraining and skills (Group provision only)</t>
  </si>
  <si>
    <t>04 January 2024 onwardsAll provisionWestminsterInspection has recommendations</t>
  </si>
  <si>
    <t>04 January 2024 onwardsAll provisionWestminsterNo of Inspections</t>
  </si>
  <si>
    <t>04 January 2024 onwardsAll provisionWestmorland and FurnessInspection has recommendations</t>
  </si>
  <si>
    <t>04 January 2024 onwardsAll provisionWestmorland and FurnessNo of Inspections</t>
  </si>
  <si>
    <t>04 January 2024 onwardsAll provisionWiganInspection has recommendations</t>
  </si>
  <si>
    <t>04 January 2024 onwardsAll provisionWiganNo of Inspections</t>
  </si>
  <si>
    <t>04 January 2024 onwardsAll provisionWiltshireInspection has actions</t>
  </si>
  <si>
    <t>04 January 2024 onwardsAll provisionWiltshireInspection has recommendations</t>
  </si>
  <si>
    <t>04 January 2024 onwardsAll provisionWiltshireKey person</t>
  </si>
  <si>
    <t>04 January 2024 onwardsAll provisionWiltshireLearning and development/Educational programmes</t>
  </si>
  <si>
    <t>04 January 2024 onwardsAll provisionWiltshireNo of Inspections</t>
  </si>
  <si>
    <t>04 January 2024 onwardsAll provisionWiltshireQualifications, training, support and skills (Group provision only)</t>
  </si>
  <si>
    <t>04 January 2024 onwardsAll provisionWiltshireRisk assessment</t>
  </si>
  <si>
    <t>04 January 2024 onwardsAll provisionWiltshireSafeguarding policies and procedures</t>
  </si>
  <si>
    <t>04 January 2024 onwardsAll provisionWiltshireSafeguarding training</t>
  </si>
  <si>
    <t>04 January 2024 onwardsAll provisionWiltshireSpecial educational needs</t>
  </si>
  <si>
    <t>04 January 2024 onwardsAll provisionWiltshireStaff:child ratios</t>
  </si>
  <si>
    <t>04 January 2024 onwardsAll provisionWiltshireSupporting and understanding children's behaviour</t>
  </si>
  <si>
    <t>04 January 2024 onwardsAll provisionWiltshireTraining and skills (Group provision only)</t>
  </si>
  <si>
    <t>04 January 2024 onwardsAll provisionWindsor and MaidenheadInspection has actions</t>
  </si>
  <si>
    <t>04 January 2024 onwardsAll provisionWindsor and MaidenheadInspection has recommendations</t>
  </si>
  <si>
    <t>04 January 2024 onwardsAll provisionWindsor and MaidenheadMedicines</t>
  </si>
  <si>
    <t>04 January 2024 onwardsAll provisionWindsor and MaidenheadNo of Inspections</t>
  </si>
  <si>
    <t>04 January 2024 onwardsAll provisionWindsor and MaidenheadStaff:child ratios</t>
  </si>
  <si>
    <t>04 January 2024 onwardsAll provisionWirralInspection has actions</t>
  </si>
  <si>
    <t>04 January 2024 onwardsAll provisionWirralInspection has recommendations</t>
  </si>
  <si>
    <t>04 January 2024 onwardsAll provisionWirralLearning and Development Considerations</t>
  </si>
  <si>
    <t>04 January 2024 onwardsAll provisionWirralLearning and development/Educational programmes</t>
  </si>
  <si>
    <t>04 January 2024 onwardsAll provisionWirralNo of Inspections</t>
  </si>
  <si>
    <t>04 January 2024 onwardsAll provisionWirralPaediatric first aid</t>
  </si>
  <si>
    <t>04 January 2024 onwardsAll provisionWokinghamInspection has actions</t>
  </si>
  <si>
    <t>04 January 2024 onwardsAll provisionWokinghamInspection has recommendations</t>
  </si>
  <si>
    <t>04 January 2024 onwardsAll provisionWokinghamNo of Inspections</t>
  </si>
  <si>
    <t>04 January 2024 onwardsAll provisionWokinghamQualifications, training, support and skills (Group provision only)</t>
  </si>
  <si>
    <t>04 January 2024 onwardsAll provisionWolverhamptonInspection has recommendations</t>
  </si>
  <si>
    <t>04 January 2024 onwardsAll provisionWolverhamptonNo of Inspections</t>
  </si>
  <si>
    <t>04 January 2024 onwardsAll provisionWorcestershireAssessment</t>
  </si>
  <si>
    <t>04 January 2024 onwardsAll provisionWorcestershireInformation and record keeping</t>
  </si>
  <si>
    <t>04 January 2024 onwardsAll provisionWorcestershireInspection has actions</t>
  </si>
  <si>
    <t>04 January 2024 onwardsAll provisionWorcestershireInspection has recommendations</t>
  </si>
  <si>
    <t>04 January 2024 onwardsAll provisionWorcestershireKey person</t>
  </si>
  <si>
    <t>04 January 2024 onwardsAll provisionWorcestershireLearning and development/Educational programmes</t>
  </si>
  <si>
    <t>04 January 2024 onwardsAll provisionWorcestershireNo of Inspections</t>
  </si>
  <si>
    <t>04 January 2024 onwardsAll provisionWorcestershirePaediatric first aid</t>
  </si>
  <si>
    <t>04 January 2024 onwardsAll provisionWorcestershireRisk assessment</t>
  </si>
  <si>
    <t>04 January 2024 onwardsAll provisionWorcestershireSafeguarding policies and procedures</t>
  </si>
  <si>
    <t>04 January 2024 onwardsAll provisionWorcestershireSafeguarding training</t>
  </si>
  <si>
    <t>04 January 2024 onwardsAll provisionWorcestershireSafety of premises</t>
  </si>
  <si>
    <t>04 January 2024 onwardsAll provisionWorcestershireStaff:child ratios</t>
  </si>
  <si>
    <t>04 January 2024 onwardsAll provisionWorcestershireSuitable people</t>
  </si>
  <si>
    <t>04 January 2024 onwardsAll provisionWorcestershireSupervision of staff (Group provision only)</t>
  </si>
  <si>
    <t>04 January 2024 onwardsAll provisionWorcestershireSupporting and understanding children's behaviour</t>
  </si>
  <si>
    <t>04 January 2024 onwardsAll provisionWorcestershireTraining and skills (Group provision only)</t>
  </si>
  <si>
    <t>04 January 2024 onwardsAll provisionYorkInspection has recommendations</t>
  </si>
  <si>
    <t>04 January 2024 onwardsAll provisionYorkNo of Inspections</t>
  </si>
  <si>
    <t>04 January 2024 onwardsChildcare on domestic premisesAll EnglandAssessment</t>
  </si>
  <si>
    <t>04 January 2024 onwardsChildcare on domestic premisesAll EnglandInformation and record keeping</t>
  </si>
  <si>
    <t>04 January 2024 onwardsChildcare on domestic premisesAll EnglandInspection has actions</t>
  </si>
  <si>
    <t>04 January 2024 onwardsChildcare on domestic premisesAll EnglandInspection has recommendations</t>
  </si>
  <si>
    <t>04 January 2024 onwardsChildcare on domestic premisesAll EnglandLearning and Development Considerations</t>
  </si>
  <si>
    <t>04 January 2024 onwardsChildcare on domestic premisesAll EnglandNo of Inspections</t>
  </si>
  <si>
    <t>04 January 2024 onwardsChildcare on domestic premisesAll EnglandQualifications, training, support and skills (Group provision only)</t>
  </si>
  <si>
    <t>04 January 2024 onwardsChildcare on domestic premisesAll EnglandRisk assessment</t>
  </si>
  <si>
    <t>04 January 2024 onwardsChildcare on domestic premisesAll EnglandSafeguarding policies and procedures</t>
  </si>
  <si>
    <t>04 January 2024 onwardsChildcare on domestic premisesAll EnglandSafety of premises</t>
  </si>
  <si>
    <t>04 January 2024 onwardsChildcare on domestic premisesAll EnglandStaff:child ratios</t>
  </si>
  <si>
    <t>04 January 2024 onwardsChildcare on domestic premisesAll EnglandSupporting and understanding children's behaviour</t>
  </si>
  <si>
    <t>04 January 2024 onwardsChildcare on domestic premisesBarnetNo of Inspections</t>
  </si>
  <si>
    <t>04 January 2024 onwardsChildcare on domestic premisesBracknell ForestAssessment</t>
  </si>
  <si>
    <t>04 January 2024 onwardsChildcare on domestic premisesBracknell ForestInformation and record keeping</t>
  </si>
  <si>
    <t>04 January 2024 onwardsChildcare on domestic premisesBracknell ForestInspection has actions</t>
  </si>
  <si>
    <t>04 January 2024 onwardsChildcare on domestic premisesBracknell ForestLearning and Development Considerations</t>
  </si>
  <si>
    <t>04 January 2024 onwardsChildcare on domestic premisesBracknell ForestNo of Inspections</t>
  </si>
  <si>
    <t>04 January 2024 onwardsChildcare on domestic premisesBracknell ForestRisk assessment</t>
  </si>
  <si>
    <t>04 January 2024 onwardsChildcare on domestic premisesBracknell ForestSafeguarding policies and procedures</t>
  </si>
  <si>
    <t>04 January 2024 onwardsChildcare on domestic premisesBracknell ForestSafety of premises</t>
  </si>
  <si>
    <t>04 January 2024 onwardsChildcare on domestic premisesBracknell ForestStaff:child ratios</t>
  </si>
  <si>
    <t>04 January 2024 onwardsChildcare on domestic premisesBracknell ForestSupporting and understanding children's behaviour</t>
  </si>
  <si>
    <t>04 January 2024 onwardsChildcare on domestic premisesDudleyInspection has recommendations</t>
  </si>
  <si>
    <t>04 January 2024 onwardsChildcare on domestic premisesDudleyNo of Inspections</t>
  </si>
  <si>
    <t>04 January 2024 onwardsChildcare on domestic premisesKentInspection has recommendations</t>
  </si>
  <si>
    <t>04 January 2024 onwardsChildcare on domestic premisesKentNo of Inspections</t>
  </si>
  <si>
    <t>04 January 2024 onwardsChildcare on domestic premisesWokinghamInspection has actions</t>
  </si>
  <si>
    <t>04 January 2024 onwardsChildcare on domestic premisesWokinghamInspection has recommendations</t>
  </si>
  <si>
    <t>04 January 2024 onwardsChildcare on domestic premisesWokinghamNo of Inspections</t>
  </si>
  <si>
    <t>04 January 2024 onwardsChildcare on domestic premisesWokinghamQualifications, training, support and skills (Group provision only)</t>
  </si>
  <si>
    <t>04 January 2024 onwardsChildcare on non-domestic premisesAll EnglandAccident or injury</t>
  </si>
  <si>
    <t>04 January 2024 onwardsChildcare on non-domestic premisesAll EnglandAssessment</t>
  </si>
  <si>
    <t>04 January 2024 onwardsChildcare on non-domestic premisesAll EnglandBaby room (Group provision only)</t>
  </si>
  <si>
    <t>04 January 2024 onwardsChildcare on non-domestic premisesAll EnglandChanges that must be notified</t>
  </si>
  <si>
    <t>04 January 2024 onwardsChildcare on non-domestic premisesAll EnglandComplaints</t>
  </si>
  <si>
    <t>04 January 2024 onwardsChildcare on non-domestic premisesAll EnglandConcerns about children's safety and welfare</t>
  </si>
  <si>
    <t>04 January 2024 onwardsChildcare on non-domestic premisesAll EnglandEnglish language skills</t>
  </si>
  <si>
    <t>04 January 2024 onwardsChildcare on non-domestic premisesAll EnglandFood and drink</t>
  </si>
  <si>
    <t>04 January 2024 onwardsChildcare on non-domestic premisesAll EnglandFood and drink facilities</t>
  </si>
  <si>
    <t>04 January 2024 onwardsChildcare on non-domestic premisesAll EnglandInformation about the child</t>
  </si>
  <si>
    <t>04 January 2024 onwardsChildcare on non-domestic premisesAll EnglandInformation about the provider (Group provision only)</t>
  </si>
  <si>
    <t>04 January 2024 onwardsChildcare on non-domestic premisesAll EnglandInformation and record keeping</t>
  </si>
  <si>
    <t>04 January 2024 onwardsChildcare on non-domestic premisesAll EnglandInformation for parents and carers</t>
  </si>
  <si>
    <t>04 January 2024 onwardsChildcare on non-domestic premisesAll EnglandInspection has actions</t>
  </si>
  <si>
    <t>04 January 2024 onwardsChildcare on non-domestic premisesAll EnglandInspection has recommendations</t>
  </si>
  <si>
    <t>04 January 2024 onwardsChildcare on non-domestic premisesAll EnglandKey person</t>
  </si>
  <si>
    <t>04 January 2024 onwardsChildcare on non-domestic premisesAll EnglandLearning and Development Considerations</t>
  </si>
  <si>
    <t>04 January 2024 onwardsChildcare on non-domestic premisesAll EnglandLearning and development/Educational programmes</t>
  </si>
  <si>
    <t>04 January 2024 onwardsChildcare on non-domestic premisesAll EnglandMedicines</t>
  </si>
  <si>
    <t>04 January 2024 onwardsChildcare on non-domestic premisesAll EnglandNo of Inspections</t>
  </si>
  <si>
    <t>04 January 2024 onwardsChildcare on non-domestic premisesAll EnglandOutdoor access</t>
  </si>
  <si>
    <t>04 January 2024 onwardsChildcare on non-domestic premisesAll EnglandPaediatric first aid</t>
  </si>
  <si>
    <t>04 January 2024 onwardsChildcare on non-domestic premisesAll EnglandQualifications, training, support and skills (Group provision only)</t>
  </si>
  <si>
    <t>04 January 2024 onwardsChildcare on non-domestic premisesAll EnglandRisk assessment</t>
  </si>
  <si>
    <t>04 January 2024 onwardsChildcare on non-domestic premisesAll EnglandSafeguarding policies and procedures</t>
  </si>
  <si>
    <t>04 January 2024 onwardsChildcare on non-domestic premisesAll EnglandSafeguarding training</t>
  </si>
  <si>
    <t>04 January 2024 onwardsChildcare on non-domestic premisesAll EnglandSafety of premises</t>
  </si>
  <si>
    <t>04 January 2024 onwardsChildcare on non-domestic premisesAll EnglandSleeping arrangements</t>
  </si>
  <si>
    <t>04 January 2024 onwardsChildcare on non-domestic premisesAll EnglandSpecial educational needs</t>
  </si>
  <si>
    <t>04 January 2024 onwardsChildcare on non-domestic premisesAll EnglandStaff:child ratios</t>
  </si>
  <si>
    <t>04 January 2024 onwardsChildcare on non-domestic premisesAll EnglandSuitable people</t>
  </si>
  <si>
    <t>04 January 2024 onwardsChildcare on non-domestic premisesAll EnglandSupervision of staff (Group provision only)</t>
  </si>
  <si>
    <t>04 January 2024 onwardsChildcare on non-domestic premisesAll EnglandSupporting and understanding children's behaviour</t>
  </si>
  <si>
    <t>04 January 2024 onwardsChildcare on non-domestic premisesAll EnglandToilets and intimate hygiene</t>
  </si>
  <si>
    <t>04 January 2024 onwardsChildcare on non-domestic premisesAll EnglandTraining and skills (Group provision only)</t>
  </si>
  <si>
    <t>04 January 2024 onwardsChildcare on non-domestic premisesAll EnglandTraining and supervision of assistants' skills (CM only)</t>
  </si>
  <si>
    <t>04 January 2024 onwardsChildcare on non-domestic premisesAll EnglandTraining, support and skills (CM only)</t>
  </si>
  <si>
    <t>04 January 2024 onwardsChildcare on non-domestic premisesBarking and DagenhamEnglish language skills</t>
  </si>
  <si>
    <t>04 January 2024 onwardsChildcare on non-domestic premisesBarking and DagenhamInspection has actions</t>
  </si>
  <si>
    <t>04 January 2024 onwardsChildcare on non-domestic premisesBarking and DagenhamInspection has recommendations</t>
  </si>
  <si>
    <t>04 January 2024 onwardsChildcare on non-domestic premisesBarking and DagenhamLearning and Development Considerations</t>
  </si>
  <si>
    <t>04 January 2024 onwardsChildcare on non-domestic premisesBarking and DagenhamLearning and development/Educational programmes</t>
  </si>
  <si>
    <t>04 January 2024 onwardsChildcare on non-domestic premisesBarking and DagenhamNo of Inspections</t>
  </si>
  <si>
    <t>04 January 2024 onwardsChildcare on non-domestic premisesBarking and DagenhamSpecial educational needs</t>
  </si>
  <si>
    <t>04 January 2024 onwardsChildcare on non-domestic premisesBarnetFood and drink</t>
  </si>
  <si>
    <t>04 January 2024 onwardsChildcare on non-domestic premisesBarnetInspection has actions</t>
  </si>
  <si>
    <t>04 January 2024 onwardsChildcare on non-domestic premisesBarnetInspection has recommendations</t>
  </si>
  <si>
    <t>04 January 2024 onwardsChildcare on non-domestic premisesBarnetKey person</t>
  </si>
  <si>
    <t>04 January 2024 onwardsChildcare on non-domestic premisesBarnetLearning and Development Considerations</t>
  </si>
  <si>
    <t>04 January 2024 onwardsChildcare on non-domestic premisesBarnetLearning and development/Educational programmes</t>
  </si>
  <si>
    <t>04 January 2024 onwardsChildcare on non-domestic premisesBarnetNo of Inspections</t>
  </si>
  <si>
    <t>04 January 2024 onwardsChildcare on non-domestic premisesBarnetRisk assessment</t>
  </si>
  <si>
    <t>04 January 2024 onwardsChildcare on non-domestic premisesBarnetSafeguarding policies and procedures</t>
  </si>
  <si>
    <t>04 January 2024 onwardsChildcare on non-domestic premisesBarnetSafety of premises</t>
  </si>
  <si>
    <t>04 January 2024 onwardsChildcare on non-domestic premisesBarnetSleeping arrangements</t>
  </si>
  <si>
    <t>04 January 2024 onwardsChildcare on non-domestic premisesBarnetSpecial educational needs</t>
  </si>
  <si>
    <t>04 January 2024 onwardsChildcare on non-domestic premisesBarnetSupervision of staff (Group provision only)</t>
  </si>
  <si>
    <t>04 January 2024 onwardsChildcare on non-domestic premisesBarnetSupporting and understanding children's behaviour</t>
  </si>
  <si>
    <t>04 January 2024 onwardsChildcare on non-domestic premisesBarnetTraining and skills (Group provision only)</t>
  </si>
  <si>
    <t>04 January 2024 onwardsChildcare on non-domestic premisesBarnsleyInspection has recommendations</t>
  </si>
  <si>
    <t>04 January 2024 onwardsChildcare on non-domestic premisesBarnsleyNo of Inspections</t>
  </si>
  <si>
    <t>04 January 2024 onwardsChildcare on non-domestic premisesBath and North East SomersetInspection has recommendations</t>
  </si>
  <si>
    <t>04 January 2024 onwardsChildcare on non-domestic premisesBath and North East SomersetNo of Inspections</t>
  </si>
  <si>
    <t>04 January 2024 onwardsChildcare on non-domestic premisesBedfordInspection has recommendations</t>
  </si>
  <si>
    <t>04 January 2024 onwardsChildcare on non-domestic premisesBedfordNo of Inspections</t>
  </si>
  <si>
    <t>04 January 2024 onwardsChildcare on non-domestic premisesBexleyInspection has actions</t>
  </si>
  <si>
    <t>04 January 2024 onwardsChildcare on non-domestic premisesBexleyInspection has recommendations</t>
  </si>
  <si>
    <t>04 January 2024 onwardsChildcare on non-domestic premisesBexleyLearning and development/Educational programmes</t>
  </si>
  <si>
    <t>04 January 2024 onwardsChildcare on non-domestic premisesBexleyNo of Inspections</t>
  </si>
  <si>
    <t>04 January 2024 onwardsChildcare on non-domestic premisesBexleySupervision of staff (Group provision only)</t>
  </si>
  <si>
    <t>04 January 2024 onwardsChildcare on non-domestic premisesBexleySupporting and understanding children's behaviour</t>
  </si>
  <si>
    <t>04 January 2024 onwardsChildcare on non-domestic premisesBirminghamAssessment</t>
  </si>
  <si>
    <t>04 January 2024 onwardsChildcare on non-domestic premisesBirminghamInformation about the provider (Group provision only)</t>
  </si>
  <si>
    <t>04 January 2024 onwardsChildcare on non-domestic premisesBirminghamInformation and record keeping</t>
  </si>
  <si>
    <t>04 January 2024 onwardsChildcare on non-domestic premisesBirminghamInspection has actions</t>
  </si>
  <si>
    <t>04 January 2024 onwardsChildcare on non-domestic premisesBirminghamInspection has recommendations</t>
  </si>
  <si>
    <t>04 January 2024 onwardsChildcare on non-domestic premisesBirminghamKey person</t>
  </si>
  <si>
    <t>04 January 2024 onwardsChildcare on non-domestic premisesBirminghamLearning and development/Educational programmes</t>
  </si>
  <si>
    <t>04 January 2024 onwardsChildcare on non-domestic premisesBirminghamMedicines</t>
  </si>
  <si>
    <t>04 January 2024 onwardsChildcare on non-domestic premisesBirminghamNo of Inspections</t>
  </si>
  <si>
    <t>04 January 2024 onwardsChildcare on non-domestic premisesBirminghamPaediatric first aid</t>
  </si>
  <si>
    <t>04 January 2024 onwardsChildcare on non-domestic premisesBirminghamQualifications, training, support and skills (Group provision only)</t>
  </si>
  <si>
    <t>04 January 2024 onwardsChildcare on non-domestic premisesBirminghamRisk assessment</t>
  </si>
  <si>
    <t>04 January 2024 onwardsChildcare on non-domestic premisesBirminghamSafeguarding policies and procedures</t>
  </si>
  <si>
    <t>04 January 2024 onwardsChildcare on non-domestic premisesBirminghamSpecial educational needs</t>
  </si>
  <si>
    <t>04 January 2024 onwardsChildcare on non-domestic premisesBirminghamStaff:child ratios</t>
  </si>
  <si>
    <t>04 January 2024 onwardsChildcare on non-domestic premisesBirminghamSuitable people</t>
  </si>
  <si>
    <t>04 January 2024 onwardsChildcare on non-domestic premisesBirminghamSupervision of staff (Group provision only)</t>
  </si>
  <si>
    <t>04 January 2024 onwardsChildcare on non-domestic premisesBirminghamSupporting and understanding children's behaviour</t>
  </si>
  <si>
    <t>04 January 2024 onwardsChildcare on non-domestic premisesBirminghamTraining and skills (Group provision only)</t>
  </si>
  <si>
    <t>04 January 2024 onwardsChildcare on non-domestic premisesBlackburn with DarwenInspection has recommendations</t>
  </si>
  <si>
    <t>04 January 2024 onwardsChildcare on non-domestic premisesBlackburn with DarwenNo of Inspections</t>
  </si>
  <si>
    <t>04 January 2024 onwardsChildcare on non-domestic premisesBlackpoolInspection has recommendations</t>
  </si>
  <si>
    <t>04 January 2024 onwardsChildcare on non-domestic premisesBlackpoolNo of Inspections</t>
  </si>
  <si>
    <t>04 January 2024 onwardsChildcare on non-domestic premisesBoltonInspection has recommendations</t>
  </si>
  <si>
    <t>04 January 2024 onwardsChildcare on non-domestic premisesBoltonNo of Inspections</t>
  </si>
  <si>
    <t>04 January 2024 onwardsChildcare on non-domestic premisesBournemouth, Christchurch &amp; PooleInspection has actions</t>
  </si>
  <si>
    <t>04 January 2024 onwardsChildcare on non-domestic premisesBournemouth, Christchurch &amp; PooleInspection has recommendations</t>
  </si>
  <si>
    <t>04 January 2024 onwardsChildcare on non-domestic premisesBournemouth, Christchurch &amp; PooleLearning and development/Educational programmes</t>
  </si>
  <si>
    <t>04 January 2024 onwardsChildcare on non-domestic premisesBournemouth, Christchurch &amp; PooleNo of Inspections</t>
  </si>
  <si>
    <t>04 January 2024 onwardsChildcare on non-domestic premisesBournemouth, Christchurch &amp; PooleSafeguarding policies and procedures</t>
  </si>
  <si>
    <t>04 January 2024 onwardsChildcare on non-domestic premisesBracknell ForestInspection has recommendations</t>
  </si>
  <si>
    <t>04 January 2024 onwardsChildcare on non-domestic premisesBracknell ForestNo of Inspections</t>
  </si>
  <si>
    <t>04 January 2024 onwardsChildcare on non-domestic premisesBradfordInspection has recommendations</t>
  </si>
  <si>
    <t>04 January 2024 onwardsChildcare on non-domestic premisesBradfordNo of Inspections</t>
  </si>
  <si>
    <t>04 January 2024 onwardsChildcare on non-domestic premisesBrentEnglish language skills</t>
  </si>
  <si>
    <t>04 January 2024 onwardsChildcare on non-domestic premisesBrentInspection has actions</t>
  </si>
  <si>
    <t>04 January 2024 onwardsChildcare on non-domestic premisesBrentInspection has recommendations</t>
  </si>
  <si>
    <t>04 January 2024 onwardsChildcare on non-domestic premisesBrentKey person</t>
  </si>
  <si>
    <t>04 January 2024 onwardsChildcare on non-domestic premisesBrentLearning and development/Educational programmes</t>
  </si>
  <si>
    <t>04 January 2024 onwardsChildcare on non-domestic premisesBrentNo of Inspections</t>
  </si>
  <si>
    <t>04 January 2024 onwardsChildcare on non-domestic premisesBrentQualifications, training, support and skills (Group provision only)</t>
  </si>
  <si>
    <t>04 January 2024 onwardsChildcare on non-domestic premisesBrentRisk assessment</t>
  </si>
  <si>
    <t>04 January 2024 onwardsChildcare on non-domestic premisesBrentSleeping arrangements</t>
  </si>
  <si>
    <t>04 January 2024 onwardsChildcare on non-domestic premisesBrentStaff:child ratios</t>
  </si>
  <si>
    <t>04 January 2024 onwardsChildcare on non-domestic premisesBrentSupporting and understanding children's behaviour</t>
  </si>
  <si>
    <t>04 January 2024 onwardsChildcare on non-domestic premisesBrentTraining and skills (Group provision only)</t>
  </si>
  <si>
    <t>04 January 2024 onwardsChildcare on non-domestic premisesBrighton and HoveBaby room (Group provision only)</t>
  </si>
  <si>
    <t>04 January 2024 onwardsChildcare on non-domestic premisesBrighton and HoveInspection has actions</t>
  </si>
  <si>
    <t>04 January 2024 onwardsChildcare on non-domestic premisesBrighton and HoveInspection has recommendations</t>
  </si>
  <si>
    <t>04 January 2024 onwardsChildcare on non-domestic premisesBrighton and HoveLearning and Development Considerations</t>
  </si>
  <si>
    <t>04 January 2024 onwardsChildcare on non-domestic premisesBrighton and HoveLearning and development/Educational programmes</t>
  </si>
  <si>
    <t>04 January 2024 onwardsChildcare on non-domestic premisesBrighton and HoveNo of Inspections</t>
  </si>
  <si>
    <t>04 January 2024 onwardsChildcare on non-domestic premisesBrighton and HoveRisk assessment</t>
  </si>
  <si>
    <t>04 January 2024 onwardsChildcare on non-domestic premisesBrighton and HoveStaff:child ratios</t>
  </si>
  <si>
    <t>04 January 2024 onwardsChildcare on non-domestic premisesBrighton and HoveSupervision of staff (Group provision only)</t>
  </si>
  <si>
    <t>04 January 2024 onwardsChildcare on non-domestic premisesBrighton and HoveSupporting and understanding children's behaviour</t>
  </si>
  <si>
    <t>04 January 2024 onwardsChildcare on non-domestic premisesBrighton and HoveTraining and skills (Group provision only)</t>
  </si>
  <si>
    <t>04 January 2024 onwardsChildcare on non-domestic premisesBristolInspection has actions</t>
  </si>
  <si>
    <t>04 January 2024 onwardsChildcare on non-domestic premisesBristolInspection has recommendations</t>
  </si>
  <si>
    <t>04 January 2024 onwardsChildcare on non-domestic premisesBristolLearning and development/Educational programmes</t>
  </si>
  <si>
    <t>04 January 2024 onwardsChildcare on non-domestic premisesBristolNo of Inspections</t>
  </si>
  <si>
    <t>04 January 2024 onwardsChildcare on non-domestic premisesBromleyInspection has recommendations</t>
  </si>
  <si>
    <t>04 January 2024 onwardsChildcare on non-domestic premisesBromleyNo of Inspections</t>
  </si>
  <si>
    <t>04 January 2024 onwardsChildcare on non-domestic premisesBuckinghamshireInspection has actions</t>
  </si>
  <si>
    <t>04 January 2024 onwardsChildcare on non-domestic premisesBuckinghamshireInspection has recommendations</t>
  </si>
  <si>
    <t>04 January 2024 onwardsChildcare on non-domestic premisesBuckinghamshireKey person</t>
  </si>
  <si>
    <t>04 January 2024 onwardsChildcare on non-domestic premisesBuckinghamshireNo of Inspections</t>
  </si>
  <si>
    <t>04 January 2024 onwardsChildcare on non-domestic premisesBuckinghamshireSupervision of staff (Group provision only)</t>
  </si>
  <si>
    <t>04 January 2024 onwardsChildcare on non-domestic premisesBuryInspection has actions</t>
  </si>
  <si>
    <t>04 January 2024 onwardsChildcare on non-domestic premisesBuryInspection has recommendations</t>
  </si>
  <si>
    <t>04 January 2024 onwardsChildcare on non-domestic premisesBuryNo of Inspections</t>
  </si>
  <si>
    <t>04 January 2024 onwardsChildcare on non-domestic premisesBuryTraining and skills (Group provision only)</t>
  </si>
  <si>
    <t>04 January 2024 onwardsChildcare on non-domestic premisesCalderdaleInspection has recommendations</t>
  </si>
  <si>
    <t>04 January 2024 onwardsChildcare on non-domestic premisesCalderdaleNo of Inspections</t>
  </si>
  <si>
    <t>04 January 2024 onwardsChildcare on non-domestic premisesCambridgeshireInspection has actions</t>
  </si>
  <si>
    <t>04 January 2024 onwardsChildcare on non-domestic premisesCambridgeshireInspection has recommendations</t>
  </si>
  <si>
    <t>04 January 2024 onwardsChildcare on non-domestic premisesCambridgeshireLearning and development/Educational programmes</t>
  </si>
  <si>
    <t>04 January 2024 onwardsChildcare on non-domestic premisesCambridgeshireNo of Inspections</t>
  </si>
  <si>
    <t>04 January 2024 onwardsChildcare on non-domestic premisesCambridgeshireQualifications, training, support and skills (Group provision only)</t>
  </si>
  <si>
    <t>04 January 2024 onwardsChildcare on non-domestic premisesCambridgeshireSpecial educational needs</t>
  </si>
  <si>
    <t>04 January 2024 onwardsChildcare on non-domestic premisesCamdenInspection has recommendations</t>
  </si>
  <si>
    <t>04 January 2024 onwardsChildcare on non-domestic premisesCamdenNo of Inspections</t>
  </si>
  <si>
    <t>04 January 2024 onwardsChildcare on non-domestic premisesCentral BedfordshireInspection has recommendations</t>
  </si>
  <si>
    <t>04 January 2024 onwardsChildcare on non-domestic premisesCentral BedfordshireNo of Inspections</t>
  </si>
  <si>
    <t>04 January 2024 onwardsChildcare on non-domestic premisesCheshire EastInspection has actions</t>
  </si>
  <si>
    <t>04 January 2024 onwardsChildcare on non-domestic premisesCheshire EastInspection has recommendations</t>
  </si>
  <si>
    <t>04 January 2024 onwardsChildcare on non-domestic premisesCheshire EastLearning and Development Considerations</t>
  </si>
  <si>
    <t>04 January 2024 onwardsChildcare on non-domestic premisesCheshire EastNo of Inspections</t>
  </si>
  <si>
    <t>04 January 2024 onwardsChildcare on non-domestic premisesCheshire EastSupervision of staff (Group provision only)</t>
  </si>
  <si>
    <t>04 January 2024 onwardsChildcare on non-domestic premisesCheshire EastTraining and skills (Group provision only)</t>
  </si>
  <si>
    <t>04 January 2024 onwardsChildcare on non-domestic premisesCheshire West and ChesterInspection has recommendations</t>
  </si>
  <si>
    <t>04 January 2024 onwardsChildcare on non-domestic premisesCheshire West and ChesterNo of Inspections</t>
  </si>
  <si>
    <t>04 January 2024 onwardsChildcare on non-domestic premisesCornwallInspection has actions</t>
  </si>
  <si>
    <t>04 January 2024 onwardsChildcare on non-domestic premisesCornwallInspection has recommendations</t>
  </si>
  <si>
    <t>04 January 2024 onwardsChildcare on non-domestic premisesCornwallNo of Inspections</t>
  </si>
  <si>
    <t>04 January 2024 onwardsChildcare on non-domestic premisesCornwallSafeguarding policies and procedures</t>
  </si>
  <si>
    <t>04 January 2024 onwardsChildcare on non-domestic premisesCornwallSupervision of staff (Group provision only)</t>
  </si>
  <si>
    <t>04 January 2024 onwardsChildcare on non-domestic premisesCornwallSupporting and understanding children's behaviour</t>
  </si>
  <si>
    <t>04 January 2024 onwardsChildcare on non-domestic premisesCoventryInformation for parents and carers</t>
  </si>
  <si>
    <t>04 January 2024 onwardsChildcare on non-domestic premisesCoventryInspection has actions</t>
  </si>
  <si>
    <t>04 January 2024 onwardsChildcare on non-domestic premisesCoventryInspection has recommendations</t>
  </si>
  <si>
    <t>04 January 2024 onwardsChildcare on non-domestic premisesCoventryLearning and development/Educational programmes</t>
  </si>
  <si>
    <t>04 January 2024 onwardsChildcare on non-domestic premisesCoventryNo of Inspections</t>
  </si>
  <si>
    <t>04 January 2024 onwardsChildcare on non-domestic premisesCoventryQualifications, training, support and skills (Group provision only)</t>
  </si>
  <si>
    <t>04 January 2024 onwardsChildcare on non-domestic premisesCoventrySupporting and understanding children's behaviour</t>
  </si>
  <si>
    <t>04 January 2024 onwardsChildcare on non-domestic premisesCroydonInspection has recommendations</t>
  </si>
  <si>
    <t>04 January 2024 onwardsChildcare on non-domestic premisesCroydonNo of Inspections</t>
  </si>
  <si>
    <t>04 January 2024 onwardsChildcare on non-domestic premisesCumberlandInspection has recommendations</t>
  </si>
  <si>
    <t>04 January 2024 onwardsChildcare on non-domestic premisesCumberlandNo of Inspections</t>
  </si>
  <si>
    <t>04 January 2024 onwardsChildcare on non-domestic premisesDerbyInspection has actions</t>
  </si>
  <si>
    <t>04 January 2024 onwardsChildcare on non-domestic premisesDerbyInspection has recommendations</t>
  </si>
  <si>
    <t>04 January 2024 onwardsChildcare on non-domestic premisesDerbyLearning and Development Considerations</t>
  </si>
  <si>
    <t>04 January 2024 onwardsChildcare on non-domestic premisesDerbyLearning and development/Educational programmes</t>
  </si>
  <si>
    <t>04 January 2024 onwardsChildcare on non-domestic premisesDerbyNo of Inspections</t>
  </si>
  <si>
    <t>04 January 2024 onwardsChildcare on non-domestic premisesDerbyshireInspection has actions</t>
  </si>
  <si>
    <t>04 January 2024 onwardsChildcare on non-domestic premisesDerbyshireInspection has recommendations</t>
  </si>
  <si>
    <t>04 January 2024 onwardsChildcare on non-domestic premisesDerbyshireNo of Inspections</t>
  </si>
  <si>
    <t>04 January 2024 onwardsChildcare on non-domestic premisesDerbyshireQualifications, training, support and skills (Group provision only)</t>
  </si>
  <si>
    <t>04 January 2024 onwardsChildcare on non-domestic premisesDerbyshireSupporting and understanding children's behaviour</t>
  </si>
  <si>
    <t>04 January 2024 onwardsChildcare on non-domestic premisesDevonInspection has actions</t>
  </si>
  <si>
    <t>04 January 2024 onwardsChildcare on non-domestic premisesDevonInspection has recommendations</t>
  </si>
  <si>
    <t>04 January 2024 onwardsChildcare on non-domestic premisesDevonLearning and Development Considerations</t>
  </si>
  <si>
    <t>04 January 2024 onwardsChildcare on non-domestic premisesDevonLearning and development/Educational programmes</t>
  </si>
  <si>
    <t>04 January 2024 onwardsChildcare on non-domestic premisesDevonNo of Inspections</t>
  </si>
  <si>
    <t>04 January 2024 onwardsChildcare on non-domestic premisesDevonPaediatric first aid</t>
  </si>
  <si>
    <t>04 January 2024 onwardsChildcare on non-domestic premisesDevonSupervision of staff (Group provision only)</t>
  </si>
  <si>
    <t>04 January 2024 onwardsChildcare on non-domestic premisesDevonSupporting and understanding children's behaviour</t>
  </si>
  <si>
    <t>04 January 2024 onwardsChildcare on non-domestic premisesDoncasterInspection has recommendations</t>
  </si>
  <si>
    <t>04 January 2024 onwardsChildcare on non-domestic premisesDoncasterNo of Inspections</t>
  </si>
  <si>
    <t>04 January 2024 onwardsChildcare on non-domestic premisesDorsetInspection has actions</t>
  </si>
  <si>
    <t>04 January 2024 onwardsChildcare on non-domestic premisesDorsetInspection has recommendations</t>
  </si>
  <si>
    <t>04 January 2024 onwardsChildcare on non-domestic premisesDorsetLearning and development/Educational programmes</t>
  </si>
  <si>
    <t>04 January 2024 onwardsChildcare on non-domestic premisesDorsetNo of Inspections</t>
  </si>
  <si>
    <t>04 January 2024 onwardsChildcare on non-domestic premisesDorsetRisk assessment</t>
  </si>
  <si>
    <t>04 January 2024 onwardsChildcare on non-domestic premisesDorsetSupervision of staff (Group provision only)</t>
  </si>
  <si>
    <t>04 January 2024 onwardsChildcare on non-domestic premisesDudleyInspection has recommendations</t>
  </si>
  <si>
    <t>04 January 2024 onwardsChildcare on non-domestic premisesDudleyNo of Inspections</t>
  </si>
  <si>
    <t>04 January 2024 onwardsChildcare on non-domestic premisesDurhamInspection has recommendations</t>
  </si>
  <si>
    <t>04 January 2024 onwardsChildcare on non-domestic premisesDurhamNo of Inspections</t>
  </si>
  <si>
    <t>04 January 2024 onwardsChildcare on non-domestic premisesEalingInspection has actions</t>
  </si>
  <si>
    <t>04 January 2024 onwardsChildcare on non-domestic premisesEalingInspection has recommendations</t>
  </si>
  <si>
    <t>04 January 2024 onwardsChildcare on non-domestic premisesEalingLearning and development/Educational programmes</t>
  </si>
  <si>
    <t>04 January 2024 onwardsChildcare on non-domestic premisesEalingNo of Inspections</t>
  </si>
  <si>
    <t>04 January 2024 onwardsChildcare on non-domestic premisesEalingStaff:child ratios</t>
  </si>
  <si>
    <t>04 January 2024 onwardsChildcare on non-domestic premisesEalingTraining and skills (Group provision only)</t>
  </si>
  <si>
    <t>04 January 2024 onwardsChildcare on non-domestic premisesEast Riding of YorkshireInspection has recommendations</t>
  </si>
  <si>
    <t>04 January 2024 onwardsChildcare on non-domestic premisesEast Riding of YorkshireNo of Inspections</t>
  </si>
  <si>
    <t>04 January 2024 onwardsChildcare on non-domestic premisesEast SussexInspection has actions</t>
  </si>
  <si>
    <t>04 January 2024 onwardsChildcare on non-domestic premisesEast SussexInspection has recommendations</t>
  </si>
  <si>
    <t>04 January 2024 onwardsChildcare on non-domestic premisesEast SussexLearning and Development Considerations</t>
  </si>
  <si>
    <t>04 January 2024 onwardsChildcare on non-domestic premisesEast SussexLearning and development/Educational programmes</t>
  </si>
  <si>
    <t>04 January 2024 onwardsChildcare on non-domestic premisesEast SussexNo of Inspections</t>
  </si>
  <si>
    <t>04 January 2024 onwardsChildcare on non-domestic premisesEast SussexQualifications, training, support and skills (Group provision only)</t>
  </si>
  <si>
    <t>04 January 2024 onwardsChildcare on non-domestic premisesEnfieldInspection has recommendations</t>
  </si>
  <si>
    <t>04 January 2024 onwardsChildcare on non-domestic premisesEnfieldNo of Inspections</t>
  </si>
  <si>
    <t>04 January 2024 onwardsChildcare on non-domestic premisesEssexInspection has actions</t>
  </si>
  <si>
    <t>04 January 2024 onwardsChildcare on non-domestic premisesEssexInspection has recommendations</t>
  </si>
  <si>
    <t>04 January 2024 onwardsChildcare on non-domestic premisesEssexLearning and development/Educational programmes</t>
  </si>
  <si>
    <t>04 January 2024 onwardsChildcare on non-domestic premisesEssexNo of Inspections</t>
  </si>
  <si>
    <t>04 January 2024 onwardsChildcare on non-domestic premisesEssexOutdoor access</t>
  </si>
  <si>
    <t>04 January 2024 onwardsChildcare on non-domestic premisesEssexQualifications, training, support and skills (Group provision only)</t>
  </si>
  <si>
    <t>04 January 2024 onwardsChildcare on non-domestic premisesEssexRisk assessment</t>
  </si>
  <si>
    <t>04 January 2024 onwardsChildcare on non-domestic premisesEssexSafeguarding policies and procedures</t>
  </si>
  <si>
    <t>04 January 2024 onwardsChildcare on non-domestic premisesEssexSuitable people</t>
  </si>
  <si>
    <t>04 January 2024 onwardsChildcare on non-domestic premisesEssexSupervision of staff (Group provision only)</t>
  </si>
  <si>
    <t>04 January 2024 onwardsChildcare on non-domestic premisesEssexSupporting and understanding children's behaviour</t>
  </si>
  <si>
    <t>04 January 2024 onwardsChildcare on non-domestic premisesGatesheadInspection has actions</t>
  </si>
  <si>
    <t>04 January 2024 onwardsChildcare on non-domestic premisesGatesheadInspection has recommendations</t>
  </si>
  <si>
    <t>04 January 2024 onwardsChildcare on non-domestic premisesGatesheadNo of Inspections</t>
  </si>
  <si>
    <t>04 January 2024 onwardsChildcare on non-domestic premisesGatesheadSupervision of staff (Group provision only)</t>
  </si>
  <si>
    <t>04 January 2024 onwardsChildcare on non-domestic premisesGatesheadTraining and skills (Group provision only)</t>
  </si>
  <si>
    <t>04 January 2024 onwardsChildcare on non-domestic premisesGloucestershireInspection has actions</t>
  </si>
  <si>
    <t>04 January 2024 onwardsChildcare on non-domestic premisesGloucestershireInspection has recommendations</t>
  </si>
  <si>
    <t>04 January 2024 onwardsChildcare on non-domestic premisesGloucestershireLearning and Development Considerations</t>
  </si>
  <si>
    <t>04 January 2024 onwardsChildcare on non-domestic premisesGloucestershireLearning and development/Educational programmes</t>
  </si>
  <si>
    <t>04 January 2024 onwardsChildcare on non-domestic premisesGloucestershireNo of Inspections</t>
  </si>
  <si>
    <t>04 January 2024 onwardsChildcare on non-domestic premisesGloucestershireSpecial educational needs</t>
  </si>
  <si>
    <t>04 January 2024 onwardsChildcare on non-domestic premisesGloucestershireSupporting and understanding children's behaviour</t>
  </si>
  <si>
    <t>04 January 2024 onwardsChildcare on non-domestic premisesGloucestershireTraining and skills (Group provision only)</t>
  </si>
  <si>
    <t>04 January 2024 onwardsChildcare on non-domestic premisesGreenwichInspection has recommendations</t>
  </si>
  <si>
    <t>04 January 2024 onwardsChildcare on non-domestic premisesGreenwichNo of Inspections</t>
  </si>
  <si>
    <t>04 January 2024 onwardsChildcare on non-domestic premisesHackneyInspection has actions</t>
  </si>
  <si>
    <t>04 January 2024 onwardsChildcare on non-domestic premisesHackneyInspection has recommendations</t>
  </si>
  <si>
    <t>04 January 2024 onwardsChildcare on non-domestic premisesHackneyKey person</t>
  </si>
  <si>
    <t>04 January 2024 onwardsChildcare on non-domestic premisesHackneyLearning and development/Educational programmes</t>
  </si>
  <si>
    <t>04 January 2024 onwardsChildcare on non-domestic premisesHackneyNo of Inspections</t>
  </si>
  <si>
    <t>04 January 2024 onwardsChildcare on non-domestic premisesHackneyPaediatric first aid</t>
  </si>
  <si>
    <t>04 January 2024 onwardsChildcare on non-domestic premisesHackneySafeguarding training</t>
  </si>
  <si>
    <t>04 January 2024 onwardsChildcare on non-domestic premisesHackneySpecial educational needs</t>
  </si>
  <si>
    <t>04 January 2024 onwardsChildcare on non-domestic premisesHackneyStaff:child ratios</t>
  </si>
  <si>
    <t>04 January 2024 onwardsChildcare on non-domestic premisesHackneySupporting and understanding children's behaviour</t>
  </si>
  <si>
    <t>04 January 2024 onwardsChildcare on non-domestic premisesHackneyTraining and skills (Group provision only)</t>
  </si>
  <si>
    <t>04 January 2024 onwardsChildcare on non-domestic premisesHaltonInspection has recommendations</t>
  </si>
  <si>
    <t>04 January 2024 onwardsChildcare on non-domestic premisesHaltonNo of Inspections</t>
  </si>
  <si>
    <t>04 January 2024 onwardsChildcare on non-domestic premisesHammersmith and FulhamInspection has recommendations</t>
  </si>
  <si>
    <t>04 January 2024 onwardsChildcare on non-domestic premisesHammersmith and FulhamNo of Inspections</t>
  </si>
  <si>
    <t>04 January 2024 onwardsChildcare on non-domestic premisesHampshireChanges that must be notified</t>
  </si>
  <si>
    <t>04 January 2024 onwardsChildcare on non-domestic premisesHampshireInformation and record keeping</t>
  </si>
  <si>
    <t>04 January 2024 onwardsChildcare on non-domestic premisesHampshireInformation for parents and carers</t>
  </si>
  <si>
    <t>04 January 2024 onwardsChildcare on non-domestic premisesHampshireInspection has actions</t>
  </si>
  <si>
    <t>04 January 2024 onwardsChildcare on non-domestic premisesHampshireInspection has recommendations</t>
  </si>
  <si>
    <t>04 January 2024 onwardsChildcare on non-domestic premisesHampshireLearning and development/Educational programmes</t>
  </si>
  <si>
    <t>04 January 2024 onwardsChildcare on non-domestic premisesHampshireNo of Inspections</t>
  </si>
  <si>
    <t>04 January 2024 onwardsChildcare on non-domestic premisesHampshireQualifications, training, support and skills (Group provision only)</t>
  </si>
  <si>
    <t>04 January 2024 onwardsChildcare on non-domestic premisesHampshireSafeguarding policies and procedures</t>
  </si>
  <si>
    <t>04 January 2024 onwardsChildcare on non-domestic premisesHampshireTraining, support and skills (CM only)</t>
  </si>
  <si>
    <t>04 January 2024 onwardsChildcare on non-domestic premisesHaringeyInspection has actions</t>
  </si>
  <si>
    <t>04 January 2024 onwardsChildcare on non-domestic premisesHaringeyInspection has recommendations</t>
  </si>
  <si>
    <t>04 January 2024 onwardsChildcare on non-domestic premisesHaringeyLearning and development/Educational programmes</t>
  </si>
  <si>
    <t>04 January 2024 onwardsChildcare on non-domestic premisesHaringeyNo of Inspections</t>
  </si>
  <si>
    <t>04 January 2024 onwardsChildcare on non-domestic premisesHaringeyQualifications, training, support and skills (Group provision only)</t>
  </si>
  <si>
    <t>04 January 2024 onwardsChildcare on non-domestic premisesHarrowInspection has actions</t>
  </si>
  <si>
    <t>04 January 2024 onwardsChildcare on non-domestic premisesHarrowInspection has recommendations</t>
  </si>
  <si>
    <t>04 January 2024 onwardsChildcare on non-domestic premisesHarrowKey person</t>
  </si>
  <si>
    <t>04 January 2024 onwardsChildcare on non-domestic premisesHarrowLearning and development/Educational programmes</t>
  </si>
  <si>
    <t>04 January 2024 onwardsChildcare on non-domestic premisesHarrowNo of Inspections</t>
  </si>
  <si>
    <t>04 January 2024 onwardsChildcare on non-domestic premisesHarrowSafeguarding policies and procedures</t>
  </si>
  <si>
    <t>04 January 2024 onwardsChildcare on non-domestic premisesHarrowStaff:child ratios</t>
  </si>
  <si>
    <t>04 January 2024 onwardsChildcare on non-domestic premisesHarrowSupervision of staff (Group provision only)</t>
  </si>
  <si>
    <t>04 January 2024 onwardsChildcare on non-domestic premisesHarrowToilets and intimate hygiene</t>
  </si>
  <si>
    <t>04 January 2024 onwardsChildcare on non-domestic premisesHartlepoolInspection has recommendations</t>
  </si>
  <si>
    <t>04 January 2024 onwardsChildcare on non-domestic premisesHartlepoolNo of Inspections</t>
  </si>
  <si>
    <t>04 January 2024 onwardsChildcare on non-domestic premisesHaveringInspection has recommendations</t>
  </si>
  <si>
    <t>04 January 2024 onwardsChildcare on non-domestic premisesHaveringNo of Inspections</t>
  </si>
  <si>
    <t>04 January 2024 onwardsChildcare on non-domestic premisesHerefordshireInspection has recommendations</t>
  </si>
  <si>
    <t>04 January 2024 onwardsChildcare on non-domestic premisesHerefordshireNo of Inspections</t>
  </si>
  <si>
    <t>04 January 2024 onwardsChildcare on non-domestic premisesHertfordshireAccident or injury</t>
  </si>
  <si>
    <t>04 January 2024 onwardsChildcare on non-domestic premisesHertfordshireInspection has actions</t>
  </si>
  <si>
    <t>04 January 2024 onwardsChildcare on non-domestic premisesHertfordshireInspection has recommendations</t>
  </si>
  <si>
    <t>04 January 2024 onwardsChildcare on non-domestic premisesHertfordshireLearning and development/Educational programmes</t>
  </si>
  <si>
    <t>04 January 2024 onwardsChildcare on non-domestic premisesHertfordshireMedicines</t>
  </si>
  <si>
    <t>04 January 2024 onwardsChildcare on non-domestic premisesHertfordshireNo of Inspections</t>
  </si>
  <si>
    <t>04 January 2024 onwardsChildcare on non-domestic premisesHertfordshireOutdoor access</t>
  </si>
  <si>
    <t>04 January 2024 onwardsChildcare on non-domestic premisesHertfordshireStaff:child ratios</t>
  </si>
  <si>
    <t>04 January 2024 onwardsChildcare on non-domestic premisesHertfordshireSupporting and understanding children's behaviour</t>
  </si>
  <si>
    <t>04 January 2024 onwardsChildcare on non-domestic premisesHillingdonChanges that must be notified</t>
  </si>
  <si>
    <t>04 January 2024 onwardsChildcare on non-domestic premisesHillingdonInformation for parents and carers</t>
  </si>
  <si>
    <t>04 January 2024 onwardsChildcare on non-domestic premisesHillingdonInspection has actions</t>
  </si>
  <si>
    <t>04 January 2024 onwardsChildcare on non-domestic premisesHillingdonInspection has recommendations</t>
  </si>
  <si>
    <t>04 January 2024 onwardsChildcare on non-domestic premisesHillingdonKey person</t>
  </si>
  <si>
    <t>04 January 2024 onwardsChildcare on non-domestic premisesHillingdonLearning and development/Educational programmes</t>
  </si>
  <si>
    <t>04 January 2024 onwardsChildcare on non-domestic premisesHillingdonNo of Inspections</t>
  </si>
  <si>
    <t>04 January 2024 onwardsChildcare on non-domestic premisesHillingdonSupporting and understanding children's behaviour</t>
  </si>
  <si>
    <t>04 January 2024 onwardsChildcare on non-domestic premisesHillingdonTraining and skills (Group provision only)</t>
  </si>
  <si>
    <t>04 January 2024 onwardsChildcare on non-domestic premisesHounslowInspection has recommendations</t>
  </si>
  <si>
    <t>04 January 2024 onwardsChildcare on non-domestic premisesHounslowNo of Inspections</t>
  </si>
  <si>
    <t>04 January 2024 onwardsChildcare on non-domestic premisesIsle of WightAssessment</t>
  </si>
  <si>
    <t>04 January 2024 onwardsChildcare on non-domestic premisesIsle of WightInformation and record keeping</t>
  </si>
  <si>
    <t>04 January 2024 onwardsChildcare on non-domestic premisesIsle of WightInspection has actions</t>
  </si>
  <si>
    <t>04 January 2024 onwardsChildcare on non-domestic premisesIsle of WightInspection has recommendations</t>
  </si>
  <si>
    <t>04 January 2024 onwardsChildcare on non-domestic premisesIsle of WightNo of Inspections</t>
  </si>
  <si>
    <t>04 January 2024 onwardsChildcare on non-domestic premisesIsle of WightQualifications, training, support and skills (Group provision only)</t>
  </si>
  <si>
    <t>04 January 2024 onwardsChildcare on non-domestic premisesIsle of WightSafeguarding policies and procedures</t>
  </si>
  <si>
    <t>04 January 2024 onwardsChildcare on non-domestic premisesIsle of WightStaff:child ratios</t>
  </si>
  <si>
    <t>04 January 2024 onwardsChildcare on non-domestic premisesIsle of WightTraining and skills (Group provision only)</t>
  </si>
  <si>
    <t>04 January 2024 onwardsChildcare on non-domestic premisesIslingtonInspection has recommendations</t>
  </si>
  <si>
    <t>04 January 2024 onwardsChildcare on non-domestic premisesIslingtonNo of Inspections</t>
  </si>
  <si>
    <t>04 January 2024 onwardsChildcare on non-domestic premisesKensington and ChelseaInspection has actions</t>
  </si>
  <si>
    <t>04 January 2024 onwardsChildcare on non-domestic premisesKensington and ChelseaInspection has recommendations</t>
  </si>
  <si>
    <t>04 January 2024 onwardsChildcare on non-domestic premisesKensington and ChelseaKey person</t>
  </si>
  <si>
    <t>04 January 2024 onwardsChildcare on non-domestic premisesKensington and ChelseaNo of Inspections</t>
  </si>
  <si>
    <t>04 January 2024 onwardsChildcare on non-domestic premisesKensington and ChelseaSupporting and understanding children's behaviour</t>
  </si>
  <si>
    <t>04 January 2024 onwardsChildcare on non-domestic premisesKensington and ChelseaTraining and skills (Group provision only)</t>
  </si>
  <si>
    <t>04 January 2024 onwardsChildcare on non-domestic premisesKentInspection has recommendations</t>
  </si>
  <si>
    <t>04 January 2024 onwardsChildcare on non-domestic premisesKentNo of Inspections</t>
  </si>
  <si>
    <t>04 January 2024 onwardsChildcare on non-domestic premisesKingston upon HullInspection has actions</t>
  </si>
  <si>
    <t>04 January 2024 onwardsChildcare on non-domestic premisesKingston upon HullInspection has recommendations</t>
  </si>
  <si>
    <t>04 January 2024 onwardsChildcare on non-domestic premisesKingston upon HullLearning and development/Educational programmes</t>
  </si>
  <si>
    <t>04 January 2024 onwardsChildcare on non-domestic premisesKingston upon HullNo of Inspections</t>
  </si>
  <si>
    <t>04 January 2024 onwardsChildcare on non-domestic premisesKingston upon HullSafeguarding policies and procedures</t>
  </si>
  <si>
    <t>04 January 2024 onwardsChildcare on non-domestic premisesKingston upon HullSupporting and understanding children's behaviour</t>
  </si>
  <si>
    <t>04 January 2024 onwardsChildcare on non-domestic premisesKingston upon ThamesInspection has recommendations</t>
  </si>
  <si>
    <t>04 January 2024 onwardsChildcare on non-domestic premisesKingston upon ThamesNo of Inspections</t>
  </si>
  <si>
    <t>04 January 2024 onwardsChildcare on non-domestic premisesKirkleesInspection has recommendations</t>
  </si>
  <si>
    <t>04 January 2024 onwardsChildcare on non-domestic premisesKirkleesNo of Inspections</t>
  </si>
  <si>
    <t>04 January 2024 onwardsChildcare on non-domestic premisesKnowsleyInspection has recommendations</t>
  </si>
  <si>
    <t>04 January 2024 onwardsChildcare on non-domestic premisesKnowsleyNo of Inspections</t>
  </si>
  <si>
    <t>04 January 2024 onwardsChildcare on non-domestic premisesLambethInspection has recommendations</t>
  </si>
  <si>
    <t>04 January 2024 onwardsChildcare on non-domestic premisesLambethNo of Inspections</t>
  </si>
  <si>
    <t>04 January 2024 onwardsChildcare on non-domestic premisesLancashireInspection has actions</t>
  </si>
  <si>
    <t>04 January 2024 onwardsChildcare on non-domestic premisesLancashireInspection has recommendations</t>
  </si>
  <si>
    <t>04 January 2024 onwardsChildcare on non-domestic premisesLancashireLearning and Development Considerations</t>
  </si>
  <si>
    <t>04 January 2024 onwardsChildcare on non-domestic premisesLancashireNo of Inspections</t>
  </si>
  <si>
    <t>04 January 2024 onwardsChildcare on non-domestic premisesLancashireOutdoor access</t>
  </si>
  <si>
    <t>04 January 2024 onwardsChildcare on non-domestic premisesLancashireSafeguarding policies and procedures</t>
  </si>
  <si>
    <t>04 January 2024 onwardsChildcare on non-domestic premisesLancashireSleeping arrangements</t>
  </si>
  <si>
    <t>04 January 2024 onwardsChildcare on non-domestic premisesLancashireStaff:child ratios</t>
  </si>
  <si>
    <t>04 January 2024 onwardsChildcare on non-domestic premisesLancashireSupporting and understanding children's behaviour</t>
  </si>
  <si>
    <t>04 January 2024 onwardsChildcare on non-domestic premisesLancashireTraining and skills (Group provision only)</t>
  </si>
  <si>
    <t>04 January 2024 onwardsChildcare on non-domestic premisesLeedsInspection has actions</t>
  </si>
  <si>
    <t>04 January 2024 onwardsChildcare on non-domestic premisesLeedsInspection has recommendations</t>
  </si>
  <si>
    <t>04 January 2024 onwardsChildcare on non-domestic premisesLeedsNo of Inspections</t>
  </si>
  <si>
    <t>04 January 2024 onwardsChildcare on non-domestic premisesLeedsSafeguarding policies and procedures</t>
  </si>
  <si>
    <t>04 January 2024 onwardsChildcare on non-domestic premisesLeicesterInspection has actions</t>
  </si>
  <si>
    <t>04 January 2024 onwardsChildcare on non-domestic premisesLeicesterInspection has recommendations</t>
  </si>
  <si>
    <t>04 January 2024 onwardsChildcare on non-domestic premisesLeicesterLearning and development/Educational programmes</t>
  </si>
  <si>
    <t>04 January 2024 onwardsChildcare on non-domestic premisesLeicesterNo of Inspections</t>
  </si>
  <si>
    <t>04 January 2024 onwardsChildcare on non-domestic premisesLeicestershireInspection has recommendations</t>
  </si>
  <si>
    <t>04 January 2024 onwardsChildcare on non-domestic premisesLeicestershireNo of Inspections</t>
  </si>
  <si>
    <t>04 January 2024 onwardsChildcare on non-domestic premisesLeicesterStaff:child ratios</t>
  </si>
  <si>
    <t>04 January 2024 onwardsChildcare on non-domestic premisesLeicesterSupervision of staff (Group provision only)</t>
  </si>
  <si>
    <t>04 January 2024 onwardsChildcare on non-domestic premisesLewishamInspection has actions</t>
  </si>
  <si>
    <t>04 January 2024 onwardsChildcare on non-domestic premisesLewishamInspection has recommendations</t>
  </si>
  <si>
    <t>04 January 2024 onwardsChildcare on non-domestic premisesLewishamKey person</t>
  </si>
  <si>
    <t>04 January 2024 onwardsChildcare on non-domestic premisesLewishamLearning and development/Educational programmes</t>
  </si>
  <si>
    <t>04 January 2024 onwardsChildcare on non-domestic premisesLewishamNo of Inspections</t>
  </si>
  <si>
    <t>04 January 2024 onwardsChildcare on non-domestic premisesLewishamOutdoor access</t>
  </si>
  <si>
    <t>04 January 2024 onwardsChildcare on non-domestic premisesLewishamRisk assessment</t>
  </si>
  <si>
    <t>04 January 2024 onwardsChildcare on non-domestic premisesLewishamSpecial educational needs</t>
  </si>
  <si>
    <t>04 January 2024 onwardsChildcare on non-domestic premisesLewishamTraining and skills (Group provision only)</t>
  </si>
  <si>
    <t>04 January 2024 onwardsChildcare on non-domestic premisesLincolnshireConcerns about children's safety and welfare</t>
  </si>
  <si>
    <t>04 January 2024 onwardsChildcare on non-domestic premisesLincolnshireInspection has actions</t>
  </si>
  <si>
    <t>04 January 2024 onwardsChildcare on non-domestic premisesLincolnshireInspection has recommendations</t>
  </si>
  <si>
    <t>04 January 2024 onwardsChildcare on non-domestic premisesLincolnshireKey person</t>
  </si>
  <si>
    <t>04 January 2024 onwardsChildcare on non-domestic premisesLincolnshireLearning and Development Considerations</t>
  </si>
  <si>
    <t>04 January 2024 onwardsChildcare on non-domestic premisesLincolnshireLearning and development/Educational programmes</t>
  </si>
  <si>
    <t>04 January 2024 onwardsChildcare on non-domestic premisesLincolnshireNo of Inspections</t>
  </si>
  <si>
    <t>04 January 2024 onwardsChildcare on non-domestic premisesLincolnshireRisk assessment</t>
  </si>
  <si>
    <t>04 January 2024 onwardsChildcare on non-domestic premisesLincolnshireSafeguarding training</t>
  </si>
  <si>
    <t>04 January 2024 onwardsChildcare on non-domestic premisesLincolnshireSleeping arrangements</t>
  </si>
  <si>
    <t>04 January 2024 onwardsChildcare on non-domestic premisesLincolnshireSuitable people</t>
  </si>
  <si>
    <t>04 January 2024 onwardsChildcare on non-domestic premisesLincolnshireSupporting and understanding children's behaviour</t>
  </si>
  <si>
    <t>04 January 2024 onwardsChildcare on non-domestic premisesLincolnshireToilets and intimate hygiene</t>
  </si>
  <si>
    <t>04 January 2024 onwardsChildcare on non-domestic premisesLincolnshireTraining and skills (Group provision only)</t>
  </si>
  <si>
    <t>04 January 2024 onwardsChildcare on non-domestic premisesLiverpoolInspection has recommendations</t>
  </si>
  <si>
    <t>04 January 2024 onwardsChildcare on non-domestic premisesLiverpoolNo of Inspections</t>
  </si>
  <si>
    <t>04 January 2024 onwardsChildcare on non-domestic premisesLutonInspection has actions</t>
  </si>
  <si>
    <t>04 January 2024 onwardsChildcare on non-domestic premisesLutonInspection has recommendations</t>
  </si>
  <si>
    <t>04 January 2024 onwardsChildcare on non-domestic premisesLutonLearning and Development Considerations</t>
  </si>
  <si>
    <t>04 January 2024 onwardsChildcare on non-domestic premisesLutonNo of Inspections</t>
  </si>
  <si>
    <t>04 January 2024 onwardsChildcare on non-domestic premisesLutonQualifications, training, support and skills (Group provision only)</t>
  </si>
  <si>
    <t>04 January 2024 onwardsChildcare on non-domestic premisesLutonSafeguarding training</t>
  </si>
  <si>
    <t>04 January 2024 onwardsChildcare on non-domestic premisesLutonSpecial educational needs</t>
  </si>
  <si>
    <t>04 January 2024 onwardsChildcare on non-domestic premisesLutonSuitable people</t>
  </si>
  <si>
    <t>04 January 2024 onwardsChildcare on non-domestic premisesLutonSupervision of staff (Group provision only)</t>
  </si>
  <si>
    <t>04 January 2024 onwardsChildcare on non-domestic premisesLutonSupporting and understanding children's behaviour</t>
  </si>
  <si>
    <t>04 January 2024 onwardsChildcare on non-domestic premisesLutonTraining and skills (Group provision only)</t>
  </si>
  <si>
    <t>04 January 2024 onwardsChildcare on non-domestic premisesManchesterAssessment</t>
  </si>
  <si>
    <t>04 January 2024 onwardsChildcare on non-domestic premisesManchesterInspection has actions</t>
  </si>
  <si>
    <t>04 January 2024 onwardsChildcare on non-domestic premisesManchesterInspection has recommendations</t>
  </si>
  <si>
    <t>04 January 2024 onwardsChildcare on non-domestic premisesManchesterLearning and Development Considerations</t>
  </si>
  <si>
    <t>04 January 2024 onwardsChildcare on non-domestic premisesManchesterNo of Inspections</t>
  </si>
  <si>
    <t>04 January 2024 onwardsChildcare on non-domestic premisesManchesterQualifications, training, support and skills (Group provision only)</t>
  </si>
  <si>
    <t>04 January 2024 onwardsChildcare on non-domestic premisesMedwayInspection has recommendations</t>
  </si>
  <si>
    <t>04 January 2024 onwardsChildcare on non-domestic premisesMedwayNo of Inspections</t>
  </si>
  <si>
    <t>04 January 2024 onwardsChildcare on non-domestic premisesMertonInspection has actions</t>
  </si>
  <si>
    <t>04 January 2024 onwardsChildcare on non-domestic premisesMertonInspection has recommendations</t>
  </si>
  <si>
    <t>04 January 2024 onwardsChildcare on non-domestic premisesMertonNo of Inspections</t>
  </si>
  <si>
    <t>04 January 2024 onwardsChildcare on non-domestic premisesMertonQualifications, training, support and skills (Group provision only)</t>
  </si>
  <si>
    <t>04 January 2024 onwardsChildcare on non-domestic premisesMertonSupporting and understanding children's behaviour</t>
  </si>
  <si>
    <t>04 January 2024 onwardsChildcare on non-domestic premisesMilton KeynesInspection has recommendations</t>
  </si>
  <si>
    <t>04 January 2024 onwardsChildcare on non-domestic premisesMilton KeynesNo of Inspections</t>
  </si>
  <si>
    <t>04 January 2024 onwardsChildcare on non-domestic premisesNewcastle upon TyneInspection has recommendations</t>
  </si>
  <si>
    <t>04 January 2024 onwardsChildcare on non-domestic premisesNewcastle upon TyneNo of Inspections</t>
  </si>
  <si>
    <t>04 January 2024 onwardsChildcare on non-domestic premisesNewhamAssessment</t>
  </si>
  <si>
    <t>04 January 2024 onwardsChildcare on non-domestic premisesNewhamInformation for parents and carers</t>
  </si>
  <si>
    <t>04 January 2024 onwardsChildcare on non-domestic premisesNewhamInspection has actions</t>
  </si>
  <si>
    <t>04 January 2024 onwardsChildcare on non-domestic premisesNewhamInspection has recommendations</t>
  </si>
  <si>
    <t>04 January 2024 onwardsChildcare on non-domestic premisesNewhamKey person</t>
  </si>
  <si>
    <t>04 January 2024 onwardsChildcare on non-domestic premisesNewhamNo of Inspections</t>
  </si>
  <si>
    <t>04 January 2024 onwardsChildcare on non-domestic premisesNewhamSafeguarding policies and procedures</t>
  </si>
  <si>
    <t>04 January 2024 onwardsChildcare on non-domestic premisesNewhamTraining and skills (Group provision only)</t>
  </si>
  <si>
    <t>04 January 2024 onwardsChildcare on non-domestic premisesNorfolkAssessment</t>
  </si>
  <si>
    <t>04 January 2024 onwardsChildcare on non-domestic premisesNorfolkChanges that must be notified</t>
  </si>
  <si>
    <t>04 January 2024 onwardsChildcare on non-domestic premisesNorfolkInformation about the provider (Group provision only)</t>
  </si>
  <si>
    <t>04 January 2024 onwardsChildcare on non-domestic premisesNorfolkInspection has actions</t>
  </si>
  <si>
    <t>04 January 2024 onwardsChildcare on non-domestic premisesNorfolkInspection has recommendations</t>
  </si>
  <si>
    <t>04 January 2024 onwardsChildcare on non-domestic premisesNorfolkMedicines</t>
  </si>
  <si>
    <t>04 January 2024 onwardsChildcare on non-domestic premisesNorfolkNo of Inspections</t>
  </si>
  <si>
    <t>04 January 2024 onwardsChildcare on non-domestic premisesNorfolkSpecial educational needs</t>
  </si>
  <si>
    <t>04 January 2024 onwardsChildcare on non-domestic premisesNorfolkStaff:child ratios</t>
  </si>
  <si>
    <t>04 January 2024 onwardsChildcare on non-domestic premisesNorth East LincolnshireInspection has actions</t>
  </si>
  <si>
    <t>04 January 2024 onwardsChildcare on non-domestic premisesNorth East LincolnshireInspection has recommendations</t>
  </si>
  <si>
    <t>04 January 2024 onwardsChildcare on non-domestic premisesNorth East LincolnshireKey person</t>
  </si>
  <si>
    <t>04 January 2024 onwardsChildcare on non-domestic premisesNorth East LincolnshireLearning and Development Considerations</t>
  </si>
  <si>
    <t>04 January 2024 onwardsChildcare on non-domestic premisesNorth East LincolnshireLearning and development/Educational programmes</t>
  </si>
  <si>
    <t>04 January 2024 onwardsChildcare on non-domestic premisesNorth East LincolnshireNo of Inspections</t>
  </si>
  <si>
    <t>04 January 2024 onwardsChildcare on non-domestic premisesNorth East LincolnshireToilets and intimate hygiene</t>
  </si>
  <si>
    <t>04 January 2024 onwardsChildcare on non-domestic premisesNorth LincolnshireInspection has recommendations</t>
  </si>
  <si>
    <t>04 January 2024 onwardsChildcare on non-domestic premisesNorth LincolnshireNo of Inspections</t>
  </si>
  <si>
    <t>04 January 2024 onwardsChildcare on non-domestic premisesNorth NorthamptonshireConcerns about children's safety and welfare</t>
  </si>
  <si>
    <t>04 January 2024 onwardsChildcare on non-domestic premisesNorth NorthamptonshireInspection has actions</t>
  </si>
  <si>
    <t>04 January 2024 onwardsChildcare on non-domestic premisesNorth NorthamptonshireInspection has recommendations</t>
  </si>
  <si>
    <t>04 January 2024 onwardsChildcare on non-domestic premisesNorth NorthamptonshireKey person</t>
  </si>
  <si>
    <t>04 January 2024 onwardsChildcare on non-domestic premisesNorth NorthamptonshireLearning and development/Educational programmes</t>
  </si>
  <si>
    <t>04 January 2024 onwardsChildcare on non-domestic premisesNorth NorthamptonshireNo of Inspections</t>
  </si>
  <si>
    <t>04 January 2024 onwardsChildcare on non-domestic premisesNorth NorthamptonshireQualifications, training, support and skills (Group provision only)</t>
  </si>
  <si>
    <t>04 January 2024 onwardsChildcare on non-domestic premisesNorth NorthamptonshireSafeguarding policies and procedures</t>
  </si>
  <si>
    <t>04 January 2024 onwardsChildcare on non-domestic premisesNorth NorthamptonshireSafety of premises</t>
  </si>
  <si>
    <t>04 January 2024 onwardsChildcare on non-domestic premisesNorth NorthamptonshireSupporting and understanding children's behaviour</t>
  </si>
  <si>
    <t>04 January 2024 onwardsChildcare on non-domestic premisesNorth SomersetInspection has recommendations</t>
  </si>
  <si>
    <t>04 January 2024 onwardsChildcare on non-domestic premisesNorth SomersetNo of Inspections</t>
  </si>
  <si>
    <t>04 January 2024 onwardsChildcare on non-domestic premisesNorth TynesideInspection has recommendations</t>
  </si>
  <si>
    <t>04 January 2024 onwardsChildcare on non-domestic premisesNorth TynesideNo of Inspections</t>
  </si>
  <si>
    <t>04 January 2024 onwardsChildcare on non-domestic premisesNorth YorkshireAssessment</t>
  </si>
  <si>
    <t>04 January 2024 onwardsChildcare on non-domestic premisesNorth YorkshireBaby room (Group provision only)</t>
  </si>
  <si>
    <t>04 January 2024 onwardsChildcare on non-domestic premisesNorth YorkshireConcerns about children's safety and welfare</t>
  </si>
  <si>
    <t>04 January 2024 onwardsChildcare on non-domestic premisesNorth YorkshireInspection has actions</t>
  </si>
  <si>
    <t>04 January 2024 onwardsChildcare on non-domestic premisesNorth YorkshireInspection has recommendations</t>
  </si>
  <si>
    <t>04 January 2024 onwardsChildcare on non-domestic premisesNorth YorkshireLearning and Development Considerations</t>
  </si>
  <si>
    <t>04 January 2024 onwardsChildcare on non-domestic premisesNorth YorkshireNo of Inspections</t>
  </si>
  <si>
    <t>04 January 2024 onwardsChildcare on non-domestic premisesNorth YorkshireSafeguarding policies and procedures</t>
  </si>
  <si>
    <t>04 January 2024 onwardsChildcare on non-domestic premisesNorth YorkshireSafeguarding training</t>
  </si>
  <si>
    <t>04 January 2024 onwardsChildcare on non-domestic premisesNorth YorkshireTraining and skills (Group provision only)</t>
  </si>
  <si>
    <t>04 January 2024 onwardsChildcare on non-domestic premisesNorthumberlandInspection has recommendations</t>
  </si>
  <si>
    <t>04 January 2024 onwardsChildcare on non-domestic premisesNorthumberlandNo of Inspections</t>
  </si>
  <si>
    <t>04 January 2024 onwardsChildcare on non-domestic premisesNottinghamInspection has recommendations</t>
  </si>
  <si>
    <t>04 January 2024 onwardsChildcare on non-domestic premisesNottinghamNo of Inspections</t>
  </si>
  <si>
    <t>04 January 2024 onwardsChildcare on non-domestic premisesNottinghamshireInspection has actions</t>
  </si>
  <si>
    <t>04 January 2024 onwardsChildcare on non-domestic premisesNottinghamshireInspection has recommendations</t>
  </si>
  <si>
    <t>04 January 2024 onwardsChildcare on non-domestic premisesNottinghamshireLearning and development/Educational programmes</t>
  </si>
  <si>
    <t>04 January 2024 onwardsChildcare on non-domestic premisesNottinghamshireNo of Inspections</t>
  </si>
  <si>
    <t>04 January 2024 onwardsChildcare on non-domestic premisesNottinghamshireStaff:child ratios</t>
  </si>
  <si>
    <t>04 January 2024 onwardsChildcare on non-domestic premisesNottinghamshireSupporting and understanding children's behaviour</t>
  </si>
  <si>
    <t>04 January 2024 onwardsChildcare on non-domestic premisesOldhamInspection has recommendations</t>
  </si>
  <si>
    <t>04 January 2024 onwardsChildcare on non-domestic premisesOldhamNo of Inspections</t>
  </si>
  <si>
    <t>04 January 2024 onwardsChildcare on non-domestic premisesOxfordshireConcerns about children's safety and welfare</t>
  </si>
  <si>
    <t>04 January 2024 onwardsChildcare on non-domestic premisesOxfordshireInspection has actions</t>
  </si>
  <si>
    <t>04 January 2024 onwardsChildcare on non-domestic premisesOxfordshireInspection has recommendations</t>
  </si>
  <si>
    <t>04 January 2024 onwardsChildcare on non-domestic premisesOxfordshireLearning and development/Educational programmes</t>
  </si>
  <si>
    <t>04 January 2024 onwardsChildcare on non-domestic premisesOxfordshireNo of Inspections</t>
  </si>
  <si>
    <t>04 January 2024 onwardsChildcare on non-domestic premisesOxfordshireQualifications, training, support and skills (Group provision only)</t>
  </si>
  <si>
    <t>04 January 2024 onwardsChildcare on non-domestic premisesOxfordshireSuitable people</t>
  </si>
  <si>
    <t>04 January 2024 onwardsChildcare on non-domestic premisesPeterboroughInspection has actions</t>
  </si>
  <si>
    <t>04 January 2024 onwardsChildcare on non-domestic premisesPeterboroughInspection has recommendations</t>
  </si>
  <si>
    <t>04 January 2024 onwardsChildcare on non-domestic premisesPeterboroughLearning and development/Educational programmes</t>
  </si>
  <si>
    <t>04 January 2024 onwardsChildcare on non-domestic premisesPeterboroughNo of Inspections</t>
  </si>
  <si>
    <t>04 January 2024 onwardsChildcare on non-domestic premisesPeterboroughTraining and supervision of assistants' skills (CM only)</t>
  </si>
  <si>
    <t>04 January 2024 onwardsChildcare on non-domestic premisesPlymouthInspection has actions</t>
  </si>
  <si>
    <t>04 January 2024 onwardsChildcare on non-domestic premisesPlymouthInspection has recommendations</t>
  </si>
  <si>
    <t>04 January 2024 onwardsChildcare on non-domestic premisesPlymouthKey person</t>
  </si>
  <si>
    <t>04 January 2024 onwardsChildcare on non-domestic premisesPlymouthLearning and development/Educational programmes</t>
  </si>
  <si>
    <t>04 January 2024 onwardsChildcare on non-domestic premisesPlymouthNo of Inspections</t>
  </si>
  <si>
    <t>04 January 2024 onwardsChildcare on non-domestic premisesPlymouthSafeguarding policies and procedures</t>
  </si>
  <si>
    <t>04 January 2024 onwardsChildcare on non-domestic premisesPlymouthSpecial educational needs</t>
  </si>
  <si>
    <t>04 January 2024 onwardsChildcare on non-domestic premisesPlymouthStaff:child ratios</t>
  </si>
  <si>
    <t>04 January 2024 onwardsChildcare on non-domestic premisesPlymouthSupporting and understanding children's behaviour</t>
  </si>
  <si>
    <t>04 January 2024 onwardsChildcare on non-domestic premisesPlymouthTraining and skills (Group provision only)</t>
  </si>
  <si>
    <t>04 January 2024 onwardsChildcare on non-domestic premisesPortsmouthInspection has actions</t>
  </si>
  <si>
    <t>04 January 2024 onwardsChildcare on non-domestic premisesPortsmouthInspection has recommendations</t>
  </si>
  <si>
    <t>04 January 2024 onwardsChildcare on non-domestic premisesPortsmouthLearning and Development Considerations</t>
  </si>
  <si>
    <t>04 January 2024 onwardsChildcare on non-domestic premisesPortsmouthLearning and development/Educational programmes</t>
  </si>
  <si>
    <t>04 January 2024 onwardsChildcare on non-domestic premisesPortsmouthNo of Inspections</t>
  </si>
  <si>
    <t>04 January 2024 onwardsChildcare on non-domestic premisesPortsmouthRisk assessment</t>
  </si>
  <si>
    <t>04 January 2024 onwardsChildcare on non-domestic premisesPortsmouthSafeguarding policies and procedures</t>
  </si>
  <si>
    <t>04 January 2024 onwardsChildcare on non-domestic premisesPortsmouthStaff:child ratios</t>
  </si>
  <si>
    <t>04 January 2024 onwardsChildcare on non-domestic premisesPortsmouthSupervision of staff (Group provision only)</t>
  </si>
  <si>
    <t>04 January 2024 onwardsChildcare on non-domestic premisesPortsmouthTraining and skills (Group provision only)</t>
  </si>
  <si>
    <t>04 January 2024 onwardsChildcare on non-domestic premisesReadingInspection has actions</t>
  </si>
  <si>
    <t>04 January 2024 onwardsChildcare on non-domestic premisesReadingInspection has recommendations</t>
  </si>
  <si>
    <t>04 January 2024 onwardsChildcare on non-domestic premisesReadingLearning and development/Educational programmes</t>
  </si>
  <si>
    <t>04 January 2024 onwardsChildcare on non-domestic premisesReadingNo of Inspections</t>
  </si>
  <si>
    <t>04 January 2024 onwardsChildcare on non-domestic premisesReadingQualifications, training, support and skills (Group provision only)</t>
  </si>
  <si>
    <t>04 January 2024 onwardsChildcare on non-domestic premisesReadingRisk assessment</t>
  </si>
  <si>
    <t>04 January 2024 onwardsChildcare on non-domestic premisesReadingSupporting and understanding children's behaviour</t>
  </si>
  <si>
    <t>04 January 2024 onwardsChildcare on non-domestic premisesRedbridgeInspection has actions</t>
  </si>
  <si>
    <t>04 January 2024 onwardsChildcare on non-domestic premisesRedbridgeInspection has recommendations</t>
  </si>
  <si>
    <t>04 January 2024 onwardsChildcare on non-domestic premisesRedbridgeNo of Inspections</t>
  </si>
  <si>
    <t>04 January 2024 onwardsChildcare on non-domestic premisesRedbridgeSupporting and understanding children's behaviour</t>
  </si>
  <si>
    <t>04 January 2024 onwardsChildcare on non-domestic premisesRedbridgeTraining and skills (Group provision only)</t>
  </si>
  <si>
    <t>04 January 2024 onwardsChildcare on non-domestic premisesRedcar and ClevelandInspection has actions</t>
  </si>
  <si>
    <t>04 January 2024 onwardsChildcare on non-domestic premisesRedcar and ClevelandInspection has recommendations</t>
  </si>
  <si>
    <t>04 January 2024 onwardsChildcare on non-domestic premisesRedcar and ClevelandLearning and Development Considerations</t>
  </si>
  <si>
    <t>04 January 2024 onwardsChildcare on non-domestic premisesRedcar and ClevelandLearning and development/Educational programmes</t>
  </si>
  <si>
    <t>04 January 2024 onwardsChildcare on non-domestic premisesRedcar and ClevelandNo of Inspections</t>
  </si>
  <si>
    <t>04 January 2024 onwardsChildcare on non-domestic premisesRedcar and ClevelandQualifications, training, support and skills (Group provision only)</t>
  </si>
  <si>
    <t>04 January 2024 onwardsChildcare on non-domestic premisesRichmond upon ThamesInformation for parents and carers</t>
  </si>
  <si>
    <t>04 January 2024 onwardsChildcare on non-domestic premisesRichmond upon ThamesInspection has actions</t>
  </si>
  <si>
    <t>04 January 2024 onwardsChildcare on non-domestic premisesRichmond upon ThamesInspection has recommendations</t>
  </si>
  <si>
    <t>04 January 2024 onwardsChildcare on non-domestic premisesRichmond upon ThamesKey person</t>
  </si>
  <si>
    <t>04 January 2024 onwardsChildcare on non-domestic premisesRichmond upon ThamesLearning and Development Considerations</t>
  </si>
  <si>
    <t>04 January 2024 onwardsChildcare on non-domestic premisesRichmond upon ThamesNo of Inspections</t>
  </si>
  <si>
    <t>04 January 2024 onwardsChildcare on non-domestic premisesRichmond upon ThamesSafeguarding policies and procedures</t>
  </si>
  <si>
    <t>04 January 2024 onwardsChildcare on non-domestic premisesRichmond upon ThamesSuitable people</t>
  </si>
  <si>
    <t>04 January 2024 onwardsChildcare on non-domestic premisesRichmond upon ThamesSupervision of staff (Group provision only)</t>
  </si>
  <si>
    <t>04 January 2024 onwardsChildcare on non-domestic premisesRichmond upon ThamesSupporting and understanding children's behaviour</t>
  </si>
  <si>
    <t>04 January 2024 onwardsChildcare on non-domestic premisesRochdaleInspection has recommendations</t>
  </si>
  <si>
    <t>04 January 2024 onwardsChildcare on non-domestic premisesRochdaleNo of Inspections</t>
  </si>
  <si>
    <t>04 January 2024 onwardsChildcare on non-domestic premisesRotherhamInspection has recommendations</t>
  </si>
  <si>
    <t>04 January 2024 onwardsChildcare on non-domestic premisesRotherhamNo of Inspections</t>
  </si>
  <si>
    <t>04 January 2024 onwardsChildcare on non-domestic premisesSalfordInspection has recommendations</t>
  </si>
  <si>
    <t>04 January 2024 onwardsChildcare on non-domestic premisesSalfordNo of Inspections</t>
  </si>
  <si>
    <t>04 January 2024 onwardsChildcare on non-domestic premisesSandwellAssessment</t>
  </si>
  <si>
    <t>04 January 2024 onwardsChildcare on non-domestic premisesSandwellInformation for parents and carers</t>
  </si>
  <si>
    <t>04 January 2024 onwardsChildcare on non-domestic premisesSandwellInspection has actions</t>
  </si>
  <si>
    <t>04 January 2024 onwardsChildcare on non-domestic premisesSandwellInspection has recommendations</t>
  </si>
  <si>
    <t>04 January 2024 onwardsChildcare on non-domestic premisesSandwellLearning and development/Educational programmes</t>
  </si>
  <si>
    <t>04 January 2024 onwardsChildcare on non-domestic premisesSandwellNo of Inspections</t>
  </si>
  <si>
    <t>04 January 2024 onwardsChildcare on non-domestic premisesSandwellSpecial educational needs</t>
  </si>
  <si>
    <t>04 January 2024 onwardsChildcare on non-domestic premisesSandwellSupervision of staff (Group provision only)</t>
  </si>
  <si>
    <t>04 January 2024 onwardsChildcare on non-domestic premisesSandwellSupporting and understanding children's behaviour</t>
  </si>
  <si>
    <t>04 January 2024 onwardsChildcare on non-domestic premisesSeftonInspection has actions</t>
  </si>
  <si>
    <t>04 January 2024 onwardsChildcare on non-domestic premisesSeftonInspection has recommendations</t>
  </si>
  <si>
    <t>04 January 2024 onwardsChildcare on non-domestic premisesSeftonNo of Inspections</t>
  </si>
  <si>
    <t>04 January 2024 onwardsChildcare on non-domestic premisesSeftonOutdoor access</t>
  </si>
  <si>
    <t>04 January 2024 onwardsChildcare on non-domestic premisesSeftonSupervision of staff (Group provision only)</t>
  </si>
  <si>
    <t>04 January 2024 onwardsChildcare on non-domestic premisesSeftonTraining and skills (Group provision only)</t>
  </si>
  <si>
    <t>04 January 2024 onwardsChildcare on non-domestic premisesSheffieldInspection has recommendations</t>
  </si>
  <si>
    <t>04 January 2024 onwardsChildcare on non-domestic premisesSheffieldNo of Inspections</t>
  </si>
  <si>
    <t>04 January 2024 onwardsChildcare on non-domestic premisesShropshireInspection has recommendations</t>
  </si>
  <si>
    <t>04 January 2024 onwardsChildcare on non-domestic premisesShropshireNo of Inspections</t>
  </si>
  <si>
    <t>04 January 2024 onwardsChildcare on non-domestic premisesSolihullInformation for parents and carers</t>
  </si>
  <si>
    <t>04 January 2024 onwardsChildcare on non-domestic premisesSolihullInspection has actions</t>
  </si>
  <si>
    <t>04 January 2024 onwardsChildcare on non-domestic premisesSolihullInspection has recommendations</t>
  </si>
  <si>
    <t>04 January 2024 onwardsChildcare on non-domestic premisesSolihullLearning and Development Considerations</t>
  </si>
  <si>
    <t>04 January 2024 onwardsChildcare on non-domestic premisesSolihullNo of Inspections</t>
  </si>
  <si>
    <t>04 January 2024 onwardsChildcare on non-domestic premisesSolihullRisk assessment</t>
  </si>
  <si>
    <t>04 January 2024 onwardsChildcare on non-domestic premisesSolihullSleeping arrangements</t>
  </si>
  <si>
    <t>04 January 2024 onwardsChildcare on non-domestic premisesSolihullSupervision of staff (Group provision only)</t>
  </si>
  <si>
    <t>04 January 2024 onwardsChildcare on non-domestic premisesSolihullTraining and skills (Group provision only)</t>
  </si>
  <si>
    <t>04 January 2024 onwardsChildcare on non-domestic premisesSomersetAssessment</t>
  </si>
  <si>
    <t>04 January 2024 onwardsChildcare on non-domestic premisesSomersetInspection has actions</t>
  </si>
  <si>
    <t>04 January 2024 onwardsChildcare on non-domestic premisesSomersetInspection has recommendations</t>
  </si>
  <si>
    <t>04 January 2024 onwardsChildcare on non-domestic premisesSomersetLearning and development/Educational programmes</t>
  </si>
  <si>
    <t>04 January 2024 onwardsChildcare on non-domestic premisesSomersetNo of Inspections</t>
  </si>
  <si>
    <t>04 January 2024 onwardsChildcare on non-domestic premisesSouth GloucestershireInspection has actions</t>
  </si>
  <si>
    <t>04 January 2024 onwardsChildcare on non-domestic premisesSouth GloucestershireInspection has recommendations</t>
  </si>
  <si>
    <t>04 January 2024 onwardsChildcare on non-domestic premisesSouth GloucestershireKey person</t>
  </si>
  <si>
    <t>04 January 2024 onwardsChildcare on non-domestic premisesSouth GloucestershireNo of Inspections</t>
  </si>
  <si>
    <t>04 January 2024 onwardsChildcare on non-domestic premisesSouth GloucestershireSafeguarding policies and procedures</t>
  </si>
  <si>
    <t>04 January 2024 onwardsChildcare on non-domestic premisesSouth GloucestershireSpecial educational needs</t>
  </si>
  <si>
    <t>04 January 2024 onwardsChildcare on non-domestic premisesSouth GloucestershireTraining and skills (Group provision only)</t>
  </si>
  <si>
    <t>04 January 2024 onwardsChildcare on non-domestic premisesSouthamptonInspection has recommendations</t>
  </si>
  <si>
    <t>04 January 2024 onwardsChildcare on non-domestic premisesSouthamptonNo of Inspections</t>
  </si>
  <si>
    <t>04 January 2024 onwardsChildcare on non-domestic premisesSouthend on SeaConcerns about children's safety and welfare</t>
  </si>
  <si>
    <t>04 January 2024 onwardsChildcare on non-domestic premisesSouthend on SeaInformation about the child</t>
  </si>
  <si>
    <t>04 January 2024 onwardsChildcare on non-domestic premisesSouthend on SeaInspection has actions</t>
  </si>
  <si>
    <t>04 January 2024 onwardsChildcare on non-domestic premisesSouthend on SeaInspection has recommendations</t>
  </si>
  <si>
    <t>04 January 2024 onwardsChildcare on non-domestic premisesSouthend on SeaKey person</t>
  </si>
  <si>
    <t>04 January 2024 onwardsChildcare on non-domestic premisesSouthend on SeaLearning and Development Considerations</t>
  </si>
  <si>
    <t>04 January 2024 onwardsChildcare on non-domestic premisesSouthend on SeaLearning and development/Educational programmes</t>
  </si>
  <si>
    <t>04 January 2024 onwardsChildcare on non-domestic premisesSouthend on SeaNo of Inspections</t>
  </si>
  <si>
    <t>04 January 2024 onwardsChildcare on non-domestic premisesSouthend on SeaQualifications, training, support and skills (Group provision only)</t>
  </si>
  <si>
    <t>04 January 2024 onwardsChildcare on non-domestic premisesSouthend on SeaSpecial educational needs</t>
  </si>
  <si>
    <t>04 January 2024 onwardsChildcare on non-domestic premisesSouthend on SeaSuitable people</t>
  </si>
  <si>
    <t>04 January 2024 onwardsChildcare on non-domestic premisesSouthend on SeaSupporting and understanding children's behaviour</t>
  </si>
  <si>
    <t>04 January 2024 onwardsChildcare on non-domestic premisesSouthwarkInspection has actions</t>
  </si>
  <si>
    <t>04 January 2024 onwardsChildcare on non-domestic premisesSouthwarkInspection has recommendations</t>
  </si>
  <si>
    <t>04 January 2024 onwardsChildcare on non-domestic premisesSouthwarkKey person</t>
  </si>
  <si>
    <t>04 January 2024 onwardsChildcare on non-domestic premisesSouthwarkLearning and development/Educational programmes</t>
  </si>
  <si>
    <t>04 January 2024 onwardsChildcare on non-domestic premisesSouthwarkNo of Inspections</t>
  </si>
  <si>
    <t>04 January 2024 onwardsChildcare on non-domestic premisesSouthwarkRisk assessment</t>
  </si>
  <si>
    <t>04 January 2024 onwardsChildcare on non-domestic premisesSouthwarkSupervision of staff (Group provision only)</t>
  </si>
  <si>
    <t>04 January 2024 onwardsChildcare on non-domestic premisesSouthwarkSupporting and understanding children's behaviour</t>
  </si>
  <si>
    <t>04 January 2024 onwardsChildcare on non-domestic premisesStaffordshireInspection has actions</t>
  </si>
  <si>
    <t>04 January 2024 onwardsChildcare on non-domestic premisesStaffordshireInspection has recommendations</t>
  </si>
  <si>
    <t>04 January 2024 onwardsChildcare on non-domestic premisesStaffordshireNo of Inspections</t>
  </si>
  <si>
    <t>04 January 2024 onwardsChildcare on non-domestic premisesStaffordshireSuitable people</t>
  </si>
  <si>
    <t>04 January 2024 onwardsChildcare on non-domestic premisesStockportInspection has recommendations</t>
  </si>
  <si>
    <t>04 January 2024 onwardsChildcare on non-domestic premisesStockportNo of Inspections</t>
  </si>
  <si>
    <t>04 January 2024 onwardsChildcare on non-domestic premisesStoke-on-TrentInspection has actions</t>
  </si>
  <si>
    <t>04 January 2024 onwardsChildcare on non-domestic premisesStoke-on-TrentInspection has recommendations</t>
  </si>
  <si>
    <t>04 January 2024 onwardsChildcare on non-domestic premisesStoke-on-TrentKey person</t>
  </si>
  <si>
    <t>04 January 2024 onwardsChildcare on non-domestic premisesStoke-on-TrentLearning and development/Educational programmes</t>
  </si>
  <si>
    <t>04 January 2024 onwardsChildcare on non-domestic premisesStoke-on-TrentNo of Inspections</t>
  </si>
  <si>
    <t>04 January 2024 onwardsChildcare on non-domestic premisesSuffolkInspection has actions</t>
  </si>
  <si>
    <t>04 January 2024 onwardsChildcare on non-domestic premisesSuffolkInspection has recommendations</t>
  </si>
  <si>
    <t>04 January 2024 onwardsChildcare on non-domestic premisesSuffolkNo of Inspections</t>
  </si>
  <si>
    <t>04 January 2024 onwardsChildcare on non-domestic premisesSuffolkQualifications, training, support and skills (Group provision only)</t>
  </si>
  <si>
    <t>04 January 2024 onwardsChildcare on non-domestic premisesSuffolkSupporting and understanding children's behaviour</t>
  </si>
  <si>
    <t>04 January 2024 onwardsChildcare on non-domestic premisesSunderlandNo of Inspections</t>
  </si>
  <si>
    <t>04 January 2024 onwardsChildcare on non-domestic premisesSurreyAssessment</t>
  </si>
  <si>
    <t>04 January 2024 onwardsChildcare on non-domestic premisesSurreyInspection has actions</t>
  </si>
  <si>
    <t>04 January 2024 onwardsChildcare on non-domestic premisesSurreyInspection has recommendations</t>
  </si>
  <si>
    <t>04 January 2024 onwardsChildcare on non-domestic premisesSurreyLearning and development/Educational programmes</t>
  </si>
  <si>
    <t>04 January 2024 onwardsChildcare on non-domestic premisesSurreyNo of Inspections</t>
  </si>
  <si>
    <t>04 January 2024 onwardsChildcare on non-domestic premisesSurreyRisk assessment</t>
  </si>
  <si>
    <t>04 January 2024 onwardsChildcare on non-domestic premisesSurreySafeguarding training</t>
  </si>
  <si>
    <t>04 January 2024 onwardsChildcare on non-domestic premisesSurreySafety of premises</t>
  </si>
  <si>
    <t>04 January 2024 onwardsChildcare on non-domestic premisesSurreySpecial educational needs</t>
  </si>
  <si>
    <t>04 January 2024 onwardsChildcare on non-domestic premisesSurreyStaff:child ratios</t>
  </si>
  <si>
    <t>04 January 2024 onwardsChildcare on non-domestic premisesSurreySupporting and understanding children's behaviour</t>
  </si>
  <si>
    <t>04 January 2024 onwardsChildcare on non-domestic premisesSurreyTraining and skills (Group provision only)</t>
  </si>
  <si>
    <t>04 January 2024 onwardsChildcare on non-domestic premisesSuttonInspection has recommendations</t>
  </si>
  <si>
    <t>04 January 2024 onwardsChildcare on non-domestic premisesSuttonNo of Inspections</t>
  </si>
  <si>
    <t>04 January 2024 onwardsChildcare on non-domestic premisesSwindonInspection has recommendations</t>
  </si>
  <si>
    <t>04 January 2024 onwardsChildcare on non-domestic premisesSwindonNo of Inspections</t>
  </si>
  <si>
    <t>04 January 2024 onwardsChildcare on non-domestic premisesTamesideInspection has actions</t>
  </si>
  <si>
    <t>04 January 2024 onwardsChildcare on non-domestic premisesTamesideInspection has recommendations</t>
  </si>
  <si>
    <t>04 January 2024 onwardsChildcare on non-domestic premisesTamesideKey person</t>
  </si>
  <si>
    <t>04 January 2024 onwardsChildcare on non-domestic premisesTamesideLearning and development/Educational programmes</t>
  </si>
  <si>
    <t>04 January 2024 onwardsChildcare on non-domestic premisesTamesideNo of Inspections</t>
  </si>
  <si>
    <t>04 January 2024 onwardsChildcare on non-domestic premisesTelford and WrekinAssessment</t>
  </si>
  <si>
    <t>04 January 2024 onwardsChildcare on non-domestic premisesTelford and WrekinComplaints</t>
  </si>
  <si>
    <t>04 January 2024 onwardsChildcare on non-domestic premisesTelford and WrekinFood and drink</t>
  </si>
  <si>
    <t>04 January 2024 onwardsChildcare on non-domestic premisesTelford and WrekinInformation and record keeping</t>
  </si>
  <si>
    <t>04 January 2024 onwardsChildcare on non-domestic premisesTelford and WrekinInspection has actions</t>
  </si>
  <si>
    <t>04 January 2024 onwardsChildcare on non-domestic premisesTelford and WrekinInspection has recommendations</t>
  </si>
  <si>
    <t>04 January 2024 onwardsChildcare on non-domestic premisesTelford and WrekinKey person</t>
  </si>
  <si>
    <t>04 January 2024 onwardsChildcare on non-domestic premisesTelford and WrekinLearning and Development Considerations</t>
  </si>
  <si>
    <t>04 January 2024 onwardsChildcare on non-domestic premisesTelford and WrekinLearning and development/Educational programmes</t>
  </si>
  <si>
    <t>04 January 2024 onwardsChildcare on non-domestic premisesTelford and WrekinMedicines</t>
  </si>
  <si>
    <t>04 January 2024 onwardsChildcare on non-domestic premisesTelford and WrekinNo of Inspections</t>
  </si>
  <si>
    <t>04 January 2024 onwardsChildcare on non-domestic premisesTelford and WrekinRisk assessment</t>
  </si>
  <si>
    <t>04 January 2024 onwardsChildcare on non-domestic premisesTelford and WrekinStaff:child ratios</t>
  </si>
  <si>
    <t>04 January 2024 onwardsChildcare on non-domestic premisesTelford and WrekinSupervision of staff (Group provision only)</t>
  </si>
  <si>
    <t>04 January 2024 onwardsChildcare on non-domestic premisesThurrockInspection has actions</t>
  </si>
  <si>
    <t>04 January 2024 onwardsChildcare on non-domestic premisesThurrockLearning and development/Educational programmes</t>
  </si>
  <si>
    <t>04 January 2024 onwardsChildcare on non-domestic premisesThurrockNo of Inspections</t>
  </si>
  <si>
    <t>04 January 2024 onwardsChildcare on non-domestic premisesThurrockRisk assessment</t>
  </si>
  <si>
    <t>04 January 2024 onwardsChildcare on non-domestic premisesTorbayInspection has recommendations</t>
  </si>
  <si>
    <t>04 January 2024 onwardsChildcare on non-domestic premisesTorbayNo of Inspections</t>
  </si>
  <si>
    <t>04 January 2024 onwardsChildcare on non-domestic premisesTower HamletsInspection has recommendations</t>
  </si>
  <si>
    <t>04 January 2024 onwardsChildcare on non-domestic premisesTower HamletsNo of Inspections</t>
  </si>
  <si>
    <t>04 January 2024 onwardsChildcare on non-domestic premisesTraffordInspection has actions</t>
  </si>
  <si>
    <t>04 January 2024 onwardsChildcare on non-domestic premisesTraffordInspection has recommendations</t>
  </si>
  <si>
    <t>04 January 2024 onwardsChildcare on non-domestic premisesTraffordLearning and development/Educational programmes</t>
  </si>
  <si>
    <t>04 January 2024 onwardsChildcare on non-domestic premisesTraffordNo of Inspections</t>
  </si>
  <si>
    <t>04 January 2024 onwardsChildcare on non-domestic premisesTraffordQualifications, training, support and skills (Group provision only)</t>
  </si>
  <si>
    <t>04 January 2024 onwardsChildcare on non-domestic premisesWakefieldInspection has recommendations</t>
  </si>
  <si>
    <t>04 January 2024 onwardsChildcare on non-domestic premisesWakefieldNo of Inspections</t>
  </si>
  <si>
    <t>04 January 2024 onwardsChildcare on non-domestic premisesWalsallInspection has recommendations</t>
  </si>
  <si>
    <t>04 January 2024 onwardsChildcare on non-domestic premisesWalsallNo of Inspections</t>
  </si>
  <si>
    <t>04 January 2024 onwardsChildcare on non-domestic premisesWaltham ForestInspection has actions</t>
  </si>
  <si>
    <t>04 January 2024 onwardsChildcare on non-domestic premisesWaltham ForestInspection has recommendations</t>
  </si>
  <si>
    <t>04 January 2024 onwardsChildcare on non-domestic premisesWaltham ForestKey person</t>
  </si>
  <si>
    <t>04 January 2024 onwardsChildcare on non-domestic premisesWaltham ForestNo of Inspections</t>
  </si>
  <si>
    <t>04 January 2024 onwardsChildcare on non-domestic premisesWaltham ForestSafeguarding policies and procedures</t>
  </si>
  <si>
    <t>04 January 2024 onwardsChildcare on non-domestic premisesWaltham ForestSpecial educational needs</t>
  </si>
  <si>
    <t>04 January 2024 onwardsChildcare on non-domestic premisesWaltham ForestSupervision of staff (Group provision only)</t>
  </si>
  <si>
    <t>04 January 2024 onwardsChildcare on non-domestic premisesWaltham ForestSupporting and understanding children's behaviour</t>
  </si>
  <si>
    <t>04 January 2024 onwardsChildcare on non-domestic premisesWaltham ForestTraining and skills (Group provision only)</t>
  </si>
  <si>
    <t>04 January 2024 onwardsChildcare on non-domestic premisesWandsworthInspection has actions</t>
  </si>
  <si>
    <t>04 January 2024 onwardsChildcare on non-domestic premisesWandsworthInspection has recommendations</t>
  </si>
  <si>
    <t>04 January 2024 onwardsChildcare on non-domestic premisesWandsworthNo of Inspections</t>
  </si>
  <si>
    <t>04 January 2024 onwardsChildcare on non-domestic premisesWandsworthQualifications, training, support and skills (Group provision only)</t>
  </si>
  <si>
    <t>04 January 2024 onwardsChildcare on non-domestic premisesWarringtonInspection has recommendations</t>
  </si>
  <si>
    <t>04 January 2024 onwardsChildcare on non-domestic premisesWarringtonNo of Inspections</t>
  </si>
  <si>
    <t>04 January 2024 onwardsChildcare on non-domestic premisesWarwickshireInformation and record keeping</t>
  </si>
  <si>
    <t>04 January 2024 onwardsChildcare on non-domestic premisesWarwickshireInspection has actions</t>
  </si>
  <si>
    <t>04 January 2024 onwardsChildcare on non-domestic premisesWarwickshireInspection has recommendations</t>
  </si>
  <si>
    <t>04 January 2024 onwardsChildcare on non-domestic premisesWarwickshireLearning and Development Considerations</t>
  </si>
  <si>
    <t>04 January 2024 onwardsChildcare on non-domestic premisesWarwickshireLearning and development/Educational programmes</t>
  </si>
  <si>
    <t>04 January 2024 onwardsChildcare on non-domestic premisesWarwickshireNo of Inspections</t>
  </si>
  <si>
    <t>04 January 2024 onwardsChildcare on non-domestic premisesWarwickshireSafeguarding policies and procedures</t>
  </si>
  <si>
    <t>04 January 2024 onwardsChildcare on non-domestic premisesWarwickshireSuitable people</t>
  </si>
  <si>
    <t>04 January 2024 onwardsChildcare on non-domestic premisesWest BerkshireInspection has actions</t>
  </si>
  <si>
    <t>04 January 2024 onwardsChildcare on non-domestic premisesWest BerkshireInspection has recommendations</t>
  </si>
  <si>
    <t>04 January 2024 onwardsChildcare on non-domestic premisesWest BerkshireNo of Inspections</t>
  </si>
  <si>
    <t>04 January 2024 onwardsChildcare on non-domestic premisesWest BerkshireQualifications, training, support and skills (Group provision only)</t>
  </si>
  <si>
    <t>04 January 2024 onwardsChildcare on non-domestic premisesWest NorthamptonshireInspection has recommendations</t>
  </si>
  <si>
    <t>04 January 2024 onwardsChildcare on non-domestic premisesWest NorthamptonshireNo of Inspections</t>
  </si>
  <si>
    <t>04 January 2024 onwardsChildcare on non-domestic premisesWest SussexFood and drink facilities</t>
  </si>
  <si>
    <t>04 January 2024 onwardsChildcare on non-domestic premisesWest SussexInspection has actions</t>
  </si>
  <si>
    <t>04 January 2024 onwardsChildcare on non-domestic premisesWest SussexInspection has recommendations</t>
  </si>
  <si>
    <t>04 January 2024 onwardsChildcare on non-domestic premisesWest SussexLearning and development/Educational programmes</t>
  </si>
  <si>
    <t>04 January 2024 onwardsChildcare on non-domestic premisesWest SussexNo of Inspections</t>
  </si>
  <si>
    <t>04 January 2024 onwardsChildcare on non-domestic premisesWest SussexSafeguarding training</t>
  </si>
  <si>
    <t>04 January 2024 onwardsChildcare on non-domestic premisesWest SussexSafety of premises</t>
  </si>
  <si>
    <t>04 January 2024 onwardsChildcare on non-domestic premisesWest SussexStaff:child ratios</t>
  </si>
  <si>
    <t>04 January 2024 onwardsChildcare on non-domestic premisesWest SussexSupervision of staff (Group provision only)</t>
  </si>
  <si>
    <t>04 January 2024 onwardsChildcare on non-domestic premisesWest SussexSupporting and understanding children's behaviour</t>
  </si>
  <si>
    <t>04 January 2024 onwardsChildcare on non-domestic premisesWest SussexTraining and skills (Group provision only)</t>
  </si>
  <si>
    <t>04 January 2024 onwardsChildcare on non-domestic premisesWestminsterInspection has recommendations</t>
  </si>
  <si>
    <t>04 January 2024 onwardsChildcare on non-domestic premisesWestminsterNo of Inspections</t>
  </si>
  <si>
    <t>04 January 2024 onwardsChildcare on non-domestic premisesWestmorland and FurnessInspection has recommendations</t>
  </si>
  <si>
    <t>04 January 2024 onwardsChildcare on non-domestic premisesWestmorland and FurnessNo of Inspections</t>
  </si>
  <si>
    <t>04 January 2024 onwardsChildcare on non-domestic premisesWiganInspection has recommendations</t>
  </si>
  <si>
    <t>04 January 2024 onwardsChildcare on non-domestic premisesWiganNo of Inspections</t>
  </si>
  <si>
    <t>04 January 2024 onwardsChildcare on non-domestic premisesWiltshireInspection has actions</t>
  </si>
  <si>
    <t>04 January 2024 onwardsChildcare on non-domestic premisesWiltshireInspection has recommendations</t>
  </si>
  <si>
    <t>04 January 2024 onwardsChildcare on non-domestic premisesWiltshireKey person</t>
  </si>
  <si>
    <t>04 January 2024 onwardsChildcare on non-domestic premisesWiltshireNo of Inspections</t>
  </si>
  <si>
    <t>04 January 2024 onwardsChildcare on non-domestic premisesWiltshireQualifications, training, support and skills (Group provision only)</t>
  </si>
  <si>
    <t>04 January 2024 onwardsChildcare on non-domestic premisesWiltshireRisk assessment</t>
  </si>
  <si>
    <t>04 January 2024 onwardsChildcare on non-domestic premisesWiltshireSafeguarding policies and procedures</t>
  </si>
  <si>
    <t>04 January 2024 onwardsChildcare on non-domestic premisesWiltshireSafeguarding training</t>
  </si>
  <si>
    <t>04 January 2024 onwardsChildcare on non-domestic premisesWiltshireSpecial educational needs</t>
  </si>
  <si>
    <t>04 January 2024 onwardsChildcare on non-domestic premisesWiltshireStaff:child ratios</t>
  </si>
  <si>
    <t>04 January 2024 onwardsChildcare on non-domestic premisesWiltshireSupporting and understanding children's behaviour</t>
  </si>
  <si>
    <t>04 January 2024 onwardsChildcare on non-domestic premisesWiltshireTraining and skills (Group provision only)</t>
  </si>
  <si>
    <t>04 January 2024 onwardsChildcare on non-domestic premisesWirralInspection has recommendations</t>
  </si>
  <si>
    <t>04 January 2024 onwardsChildcare on non-domestic premisesWirralNo of Inspections</t>
  </si>
  <si>
    <t>04 January 2024 onwardsChildcare on non-domestic premisesWokinghamInspection has recommendations</t>
  </si>
  <si>
    <t>04 January 2024 onwardsChildcare on non-domestic premisesWokinghamNo of Inspections</t>
  </si>
  <si>
    <t>04 January 2024 onwardsChildcare on non-domestic premisesWolverhamptonInspection has recommendations</t>
  </si>
  <si>
    <t>04 January 2024 onwardsChildcare on non-domestic premisesWolverhamptonNo of Inspections</t>
  </si>
  <si>
    <t>04 January 2024 onwardsChildcare on non-domestic premisesWorcestershireAssessment</t>
  </si>
  <si>
    <t>04 January 2024 onwardsChildcare on non-domestic premisesWorcestershireInformation and record keeping</t>
  </si>
  <si>
    <t>04 January 2024 onwardsChildcare on non-domestic premisesWorcestershireInspection has actions</t>
  </si>
  <si>
    <t>04 January 2024 onwardsChildcare on non-domestic premisesWorcestershireInspection has recommendations</t>
  </si>
  <si>
    <t>04 January 2024 onwardsChildcare on non-domestic premisesWorcestershireKey person</t>
  </si>
  <si>
    <t>04 January 2024 onwardsChildcare on non-domestic premisesWorcestershireLearning and development/Educational programmes</t>
  </si>
  <si>
    <t>04 January 2024 onwardsChildcare on non-domestic premisesWorcestershireNo of Inspections</t>
  </si>
  <si>
    <t>04 January 2024 onwardsChildcare on non-domestic premisesWorcestershireRisk assessment</t>
  </si>
  <si>
    <t>04 January 2024 onwardsChildcare on non-domestic premisesWorcestershireSafeguarding policies and procedures</t>
  </si>
  <si>
    <t>04 January 2024 onwardsChildcare on non-domestic premisesWorcestershireSafeguarding training</t>
  </si>
  <si>
    <t>04 January 2024 onwardsChildcare on non-domestic premisesWorcestershireSafety of premises</t>
  </si>
  <si>
    <t>04 January 2024 onwardsChildcare on non-domestic premisesWorcestershireStaff:child ratios</t>
  </si>
  <si>
    <t>04 January 2024 onwardsChildcare on non-domestic premisesWorcestershireSupervision of staff (Group provision only)</t>
  </si>
  <si>
    <t>04 January 2024 onwardsChildcare on non-domestic premisesWorcestershireTraining and skills (Group provision only)</t>
  </si>
  <si>
    <t>04 January 2024 onwardsChildcare on non-domestic premisesYorkInspection has recommendations</t>
  </si>
  <si>
    <t>04 January 2024 onwardsChildcare on non-domestic premisesYorkNo of Inspections</t>
  </si>
  <si>
    <t>04 January 2024 onwardsChildminderAll EnglandAccident or injury</t>
  </si>
  <si>
    <t>04 January 2024 onwardsChildminderAll EnglandAssessment</t>
  </si>
  <si>
    <t>04 January 2024 onwardsChildminderAll EnglandChanges that must be notified</t>
  </si>
  <si>
    <t>04 January 2024 onwardsChildminderAll EnglandConcerns about children's safety and welfare</t>
  </si>
  <si>
    <t>04 January 2024 onwardsChildminderAll EnglandFood and drink</t>
  </si>
  <si>
    <t>04 January 2024 onwardsChildminderAll EnglandInformation about the child</t>
  </si>
  <si>
    <t>04 January 2024 onwardsChildminderAll EnglandInformation and record keeping</t>
  </si>
  <si>
    <t>04 January 2024 onwardsChildminderAll EnglandInformation for parents and carers</t>
  </si>
  <si>
    <t>04 January 2024 onwardsChildminderAll EnglandInspection has actions</t>
  </si>
  <si>
    <t>04 January 2024 onwardsChildminderAll EnglandInspection has recommendations</t>
  </si>
  <si>
    <t>04 January 2024 onwardsChildminderAll EnglandKey person</t>
  </si>
  <si>
    <t>04 January 2024 onwardsChildminderAll EnglandLearning and Development Considerations</t>
  </si>
  <si>
    <t>04 January 2024 onwardsChildminderAll EnglandLearning and development/Educational programmes</t>
  </si>
  <si>
    <t>04 January 2024 onwardsChildminderAll EnglandMedicines</t>
  </si>
  <si>
    <t>04 January 2024 onwardsChildminderAll EnglandNo of Inspections</t>
  </si>
  <si>
    <t>04 January 2024 onwardsChildminderAll EnglandOrganising premises for confidentiality and safeguarding</t>
  </si>
  <si>
    <t>04 January 2024 onwardsChildminderAll EnglandOutdoor access</t>
  </si>
  <si>
    <t>04 January 2024 onwardsChildminderAll EnglandPaediatric first aid</t>
  </si>
  <si>
    <t>04 January 2024 onwardsChildminderAll EnglandProviding information to Ofsted</t>
  </si>
  <si>
    <t>04 January 2024 onwardsChildminderAll EnglandQualifications (CM only)</t>
  </si>
  <si>
    <t>04 January 2024 onwardsChildminderAll EnglandQualifications, training, support and skills (Group provision only)</t>
  </si>
  <si>
    <t>04 January 2024 onwardsChildminderAll EnglandRisk assessment</t>
  </si>
  <si>
    <t>04 January 2024 onwardsChildminderAll EnglandSafeguarding policies and procedures</t>
  </si>
  <si>
    <t>04 January 2024 onwardsChildminderAll EnglandSafeguarding training</t>
  </si>
  <si>
    <t>04 January 2024 onwardsChildminderAll EnglandSafety of premises</t>
  </si>
  <si>
    <t>04 January 2024 onwardsChildminderAll EnglandSafety on outings</t>
  </si>
  <si>
    <t>04 January 2024 onwardsChildminderAll EnglandSleeping arrangements</t>
  </si>
  <si>
    <t>04 January 2024 onwardsChildminderAll EnglandSpecial educational needs</t>
  </si>
  <si>
    <t>04 January 2024 onwardsChildminderAll EnglandStaff:child ratios</t>
  </si>
  <si>
    <t>04 January 2024 onwardsChildminderAll EnglandSuitable people</t>
  </si>
  <si>
    <t>04 January 2024 onwardsChildminderAll EnglandSupporting and understanding children's behaviour</t>
  </si>
  <si>
    <t>04 January 2024 onwardsChildminderAll EnglandToilets and intimate hygiene</t>
  </si>
  <si>
    <t>04 January 2024 onwardsChildminderAll EnglandTraining and supervision of assistants' skills (CM only)</t>
  </si>
  <si>
    <t>04 January 2024 onwardsChildminderAll EnglandTraining, support and skills (CM only)</t>
  </si>
  <si>
    <t>04 January 2024 onwardsChildminderBarking and DagenhamInspection has recommendations</t>
  </si>
  <si>
    <t>04 January 2024 onwardsChildminderBarking and DagenhamNo of Inspections</t>
  </si>
  <si>
    <t>04 January 2024 onwardsChildminderBarnetInspection has actions</t>
  </si>
  <si>
    <t>04 January 2024 onwardsChildminderBarnetInspection has recommendations</t>
  </si>
  <si>
    <t>04 January 2024 onwardsChildminderBarnetLearning and Development Considerations</t>
  </si>
  <si>
    <t>04 January 2024 onwardsChildminderBarnetLearning and development/Educational programmes</t>
  </si>
  <si>
    <t>04 January 2024 onwardsChildminderBarnetNo of Inspections</t>
  </si>
  <si>
    <t>04 January 2024 onwardsChildminderBarnetRisk assessment</t>
  </si>
  <si>
    <t>04 January 2024 onwardsChildminderBarnetSafeguarding policies and procedures</t>
  </si>
  <si>
    <t>04 January 2024 onwardsChildminderBarnsleyInspection has recommendations</t>
  </si>
  <si>
    <t>04 January 2024 onwardsChildminderBarnsleyNo of Inspections</t>
  </si>
  <si>
    <t>04 January 2024 onwardsChildminderBath and North East SomersetInspection has recommendations</t>
  </si>
  <si>
    <t>04 January 2024 onwardsChildminderBath and North East SomersetNo of Inspections</t>
  </si>
  <si>
    <t>04 January 2024 onwardsChildminderBedfordInspection has recommendations</t>
  </si>
  <si>
    <t>04 January 2024 onwardsChildminderBedfordNo of Inspections</t>
  </si>
  <si>
    <t>04 January 2024 onwardsChildminderBexleyInformation about the child</t>
  </si>
  <si>
    <t>04 January 2024 onwardsChildminderBexleyInspection has actions</t>
  </si>
  <si>
    <t>04 January 2024 onwardsChildminderBexleyInspection has recommendations</t>
  </si>
  <si>
    <t>04 January 2024 onwardsChildminderBexleyKey person</t>
  </si>
  <si>
    <t>04 January 2024 onwardsChildminderBexleyLearning and Development Considerations</t>
  </si>
  <si>
    <t>04 January 2024 onwardsChildminderBexleyLearning and development/Educational programmes</t>
  </si>
  <si>
    <t>04 January 2024 onwardsChildminderBexleyNo of Inspections</t>
  </si>
  <si>
    <t>04 January 2024 onwardsChildminderBexleyRisk assessment</t>
  </si>
  <si>
    <t>04 January 2024 onwardsChildminderBexleySafeguarding policies and procedures</t>
  </si>
  <si>
    <t>04 January 2024 onwardsChildminderBexleySupporting and understanding children's behaviour</t>
  </si>
  <si>
    <t>04 January 2024 onwardsChildminderBirminghamAccident or injury</t>
  </si>
  <si>
    <t>04 January 2024 onwardsChildminderBirminghamAssessment</t>
  </si>
  <si>
    <t>04 January 2024 onwardsChildminderBirminghamInformation and record keeping</t>
  </si>
  <si>
    <t>04 January 2024 onwardsChildminderBirminghamInspection has actions</t>
  </si>
  <si>
    <t>04 January 2024 onwardsChildminderBirminghamInspection has recommendations</t>
  </si>
  <si>
    <t>04 January 2024 onwardsChildminderBirminghamLearning and development/Educational programmes</t>
  </si>
  <si>
    <t>04 January 2024 onwardsChildminderBirminghamNo of Inspections</t>
  </si>
  <si>
    <t>04 January 2024 onwardsChildminderBirminghamRisk assessment</t>
  </si>
  <si>
    <t>04 January 2024 onwardsChildminderBirminghamSafeguarding training</t>
  </si>
  <si>
    <t>04 January 2024 onwardsChildminderBirminghamSafety of premises</t>
  </si>
  <si>
    <t>04 January 2024 onwardsChildminderBirminghamSafety on outings</t>
  </si>
  <si>
    <t>04 January 2024 onwardsChildminderBirminghamSpecial educational needs</t>
  </si>
  <si>
    <t>04 January 2024 onwardsChildminderBirminghamSuitable people</t>
  </si>
  <si>
    <t>04 January 2024 onwardsChildminderBlackburn with DarwenInspection has recommendations</t>
  </si>
  <si>
    <t>04 January 2024 onwardsChildminderBlackburn with DarwenNo of Inspections</t>
  </si>
  <si>
    <t>04 January 2024 onwardsChildminderBoltonInspection has actions</t>
  </si>
  <si>
    <t>04 January 2024 onwardsChildminderBoltonInspection has recommendations</t>
  </si>
  <si>
    <t>04 January 2024 onwardsChildminderBoltonNo of Inspections</t>
  </si>
  <si>
    <t>04 January 2024 onwardsChildminderBoltonStaff:child ratios</t>
  </si>
  <si>
    <t>04 January 2024 onwardsChildminderBournemouth, Christchurch &amp; PooleInspection has recommendations</t>
  </si>
  <si>
    <t>04 January 2024 onwardsChildminderBournemouth, Christchurch &amp; PooleNo of Inspections</t>
  </si>
  <si>
    <t>04 January 2024 onwardsChildminderBracknell ForestInspection has recommendations</t>
  </si>
  <si>
    <t>04 January 2024 onwardsChildminderBracknell ForestNo of Inspections</t>
  </si>
  <si>
    <t>04 January 2024 onwardsChildminderBradfordInspection has recommendations</t>
  </si>
  <si>
    <t>04 January 2024 onwardsChildminderBradfordNo of Inspections</t>
  </si>
  <si>
    <t>04 January 2024 onwardsChildminderBrentInspection has recommendations</t>
  </si>
  <si>
    <t>04 January 2024 onwardsChildminderBrentNo of Inspections</t>
  </si>
  <si>
    <t>04 January 2024 onwardsChildminderBrighton and HoveInspection has recommendations</t>
  </si>
  <si>
    <t>04 January 2024 onwardsChildminderBrighton and HoveNo of Inspections</t>
  </si>
  <si>
    <t>04 January 2024 onwardsChildminderBristolInspection has recommendations</t>
  </si>
  <si>
    <t>04 January 2024 onwardsChildminderBristolNo of Inspections</t>
  </si>
  <si>
    <t>04 January 2024 onwardsChildminderBromleyInspection has actions</t>
  </si>
  <si>
    <t>04 January 2024 onwardsChildminderBromleyInspection has recommendations</t>
  </si>
  <si>
    <t>04 January 2024 onwardsChildminderBromleyNo of Inspections</t>
  </si>
  <si>
    <t>04 January 2024 onwardsChildminderBromleyTraining and supervision of assistants' skills (CM only)</t>
  </si>
  <si>
    <t>04 January 2024 onwardsChildminderBromleyTraining, support and skills (CM only)</t>
  </si>
  <si>
    <t>04 January 2024 onwardsChildminderBuckinghamshireAssessment</t>
  </si>
  <si>
    <t>04 January 2024 onwardsChildminderBuckinghamshireInspection has actions</t>
  </si>
  <si>
    <t>04 January 2024 onwardsChildminderBuckinghamshireInspection has recommendations</t>
  </si>
  <si>
    <t>04 January 2024 onwardsChildminderBuckinghamshireLearning and development/Educational programmes</t>
  </si>
  <si>
    <t>04 January 2024 onwardsChildminderBuckinghamshireNo of Inspections</t>
  </si>
  <si>
    <t>04 January 2024 onwardsChildminderBuryInspection has recommendations</t>
  </si>
  <si>
    <t>04 January 2024 onwardsChildminderBuryNo of Inspections</t>
  </si>
  <si>
    <t>04 January 2024 onwardsChildminderCalderdaleInspection has recommendations</t>
  </si>
  <si>
    <t>04 January 2024 onwardsChildminderCalderdaleNo of Inspections</t>
  </si>
  <si>
    <t>04 January 2024 onwardsChildminderCambridgeshireChanges that must be notified</t>
  </si>
  <si>
    <t>04 January 2024 onwardsChildminderCambridgeshireInformation and record keeping</t>
  </si>
  <si>
    <t>04 January 2024 onwardsChildminderCambridgeshireInspection has actions</t>
  </si>
  <si>
    <t>04 January 2024 onwardsChildminderCambridgeshireInspection has recommendations</t>
  </si>
  <si>
    <t>04 January 2024 onwardsChildminderCambridgeshireLearning and Development Considerations</t>
  </si>
  <si>
    <t>04 January 2024 onwardsChildminderCambridgeshireLearning and development/Educational programmes</t>
  </si>
  <si>
    <t>04 January 2024 onwardsChildminderCambridgeshireNo of Inspections</t>
  </si>
  <si>
    <t>04 January 2024 onwardsChildminderCambridgeshirePaediatric first aid</t>
  </si>
  <si>
    <t>04 January 2024 onwardsChildminderCambridgeshireSafeguarding policies and procedures</t>
  </si>
  <si>
    <t>04 January 2024 onwardsChildminderCamdenInspection has recommendations</t>
  </si>
  <si>
    <t>04 January 2024 onwardsChildminderCamdenNo of Inspections</t>
  </si>
  <si>
    <t>04 January 2024 onwardsChildminderCentral BedfordshireInformation and record keeping</t>
  </si>
  <si>
    <t>04 January 2024 onwardsChildminderCentral BedfordshireInspection has actions</t>
  </si>
  <si>
    <t>04 January 2024 onwardsChildminderCentral BedfordshireInspection has recommendations</t>
  </si>
  <si>
    <t>04 January 2024 onwardsChildminderCentral BedfordshireNo of Inspections</t>
  </si>
  <si>
    <t>04 January 2024 onwardsChildminderCentral BedfordshireStaff:child ratios</t>
  </si>
  <si>
    <t>04 January 2024 onwardsChildminderCheshire EastAssessment</t>
  </si>
  <si>
    <t>04 January 2024 onwardsChildminderCheshire EastFood and drink</t>
  </si>
  <si>
    <t>04 January 2024 onwardsChildminderCheshire EastInspection has actions</t>
  </si>
  <si>
    <t>04 January 2024 onwardsChildminderCheshire EastInspection has recommendations</t>
  </si>
  <si>
    <t>04 January 2024 onwardsChildminderCheshire EastLearning and development/Educational programmes</t>
  </si>
  <si>
    <t>04 January 2024 onwardsChildminderCheshire EastNo of Inspections</t>
  </si>
  <si>
    <t>04 January 2024 onwardsChildminderCheshire EastSuitable people</t>
  </si>
  <si>
    <t>04 January 2024 onwardsChildminderCheshire EastTraining, support and skills (CM only)</t>
  </si>
  <si>
    <t>04 January 2024 onwardsChildminderCheshire West and ChesterInspection has recommendations</t>
  </si>
  <si>
    <t>04 January 2024 onwardsChildminderCheshire West and ChesterNo of Inspections</t>
  </si>
  <si>
    <t>04 January 2024 onwardsChildminderCornwallInspection has recommendations</t>
  </si>
  <si>
    <t>04 January 2024 onwardsChildminderCornwallNo of Inspections</t>
  </si>
  <si>
    <t>04 January 2024 onwardsChildminderCoventryInspection has actions</t>
  </si>
  <si>
    <t>04 January 2024 onwardsChildminderCoventryInspection has recommendations</t>
  </si>
  <si>
    <t>04 January 2024 onwardsChildminderCoventryNo of Inspections</t>
  </si>
  <si>
    <t>04 January 2024 onwardsChildminderCoventryTraining, support and skills (CM only)</t>
  </si>
  <si>
    <t>04 January 2024 onwardsChildminderCroydonInspection has actions</t>
  </si>
  <si>
    <t>04 January 2024 onwardsChildminderCroydonInspection has recommendations</t>
  </si>
  <si>
    <t>04 January 2024 onwardsChildminderCroydonLearning and Development Considerations</t>
  </si>
  <si>
    <t>04 January 2024 onwardsChildminderCroydonLearning and development/Educational programmes</t>
  </si>
  <si>
    <t>04 January 2024 onwardsChildminderCroydonNo of Inspections</t>
  </si>
  <si>
    <t>04 January 2024 onwardsChildminderCumberlandInspection has recommendations</t>
  </si>
  <si>
    <t>04 January 2024 onwardsChildminderCumberlandNo of Inspections</t>
  </si>
  <si>
    <t>04 January 2024 onwardsChildminderDerbyInspection has recommendations</t>
  </si>
  <si>
    <t>04 January 2024 onwardsChildminderDerbyNo of Inspections</t>
  </si>
  <si>
    <t>04 January 2024 onwardsChildminderDerbyshireInspection has actions</t>
  </si>
  <si>
    <t>04 January 2024 onwardsChildminderDerbyshireInspection has recommendations</t>
  </si>
  <si>
    <t>04 January 2024 onwardsChildminderDerbyshireLearning and Development Considerations</t>
  </si>
  <si>
    <t>04 January 2024 onwardsChildminderDerbyshireNo of Inspections</t>
  </si>
  <si>
    <t>04 January 2024 onwardsChildminderDerbyshireSupporting and understanding children's behaviour</t>
  </si>
  <si>
    <t>04 January 2024 onwardsChildminderDerbyshireTraining, support and skills (CM only)</t>
  </si>
  <si>
    <t>04 January 2024 onwardsChildminderDevonInspection has actions</t>
  </si>
  <si>
    <t>04 January 2024 onwardsChildminderDevonInspection has recommendations</t>
  </si>
  <si>
    <t>04 January 2024 onwardsChildminderDevonLearning and development/Educational programmes</t>
  </si>
  <si>
    <t>04 January 2024 onwardsChildminderDevonNo of Inspections</t>
  </si>
  <si>
    <t>04 January 2024 onwardsChildminderDevonRisk assessment</t>
  </si>
  <si>
    <t>04 January 2024 onwardsChildminderDevonSafety of premises</t>
  </si>
  <si>
    <t>04 January 2024 onwardsChildminderDevonSupporting and understanding children's behaviour</t>
  </si>
  <si>
    <t>04 January 2024 onwardsChildminderDoncasterInspection has recommendations</t>
  </si>
  <si>
    <t>04 January 2024 onwardsChildminderDoncasterNo of Inspections</t>
  </si>
  <si>
    <t>04 January 2024 onwardsChildminderDorsetInspection has recommendations</t>
  </si>
  <si>
    <t>04 January 2024 onwardsChildminderDorsetNo of Inspections</t>
  </si>
  <si>
    <t>04 January 2024 onwardsChildminderDudleyInspection has recommendations</t>
  </si>
  <si>
    <t>04 January 2024 onwardsChildminderDudleyNo of Inspections</t>
  </si>
  <si>
    <t>04 January 2024 onwardsChildminderDurhamAssessment</t>
  </si>
  <si>
    <t>04 January 2024 onwardsChildminderDurhamConcerns about children's safety and welfare</t>
  </si>
  <si>
    <t>04 January 2024 onwardsChildminderDurhamFood and drink</t>
  </si>
  <si>
    <t>04 January 2024 onwardsChildminderDurhamInspection has actions</t>
  </si>
  <si>
    <t>04 January 2024 onwardsChildminderDurhamInspection has recommendations</t>
  </si>
  <si>
    <t>04 January 2024 onwardsChildminderDurhamLearning and Development Considerations</t>
  </si>
  <si>
    <t>04 January 2024 onwardsChildminderDurhamLearning and development/Educational programmes</t>
  </si>
  <si>
    <t>04 January 2024 onwardsChildminderDurhamNo of Inspections</t>
  </si>
  <si>
    <t>04 January 2024 onwardsChildminderDurhamSafeguarding policies and procedures</t>
  </si>
  <si>
    <t>04 January 2024 onwardsChildminderDurhamSafeguarding training</t>
  </si>
  <si>
    <t>04 January 2024 onwardsChildminderEalingInspection has recommendations</t>
  </si>
  <si>
    <t>04 January 2024 onwardsChildminderEalingNo of Inspections</t>
  </si>
  <si>
    <t>04 January 2024 onwardsChildminderEast Riding of YorkshireInspection has actions</t>
  </si>
  <si>
    <t>04 January 2024 onwardsChildminderEast Riding of YorkshireInspection has recommendations</t>
  </si>
  <si>
    <t>04 January 2024 onwardsChildminderEast Riding of YorkshireLearning and Development Considerations</t>
  </si>
  <si>
    <t>04 January 2024 onwardsChildminderEast Riding of YorkshireNo of Inspections</t>
  </si>
  <si>
    <t>04 January 2024 onwardsChildminderEast Riding of YorkshireRisk assessment</t>
  </si>
  <si>
    <t>04 January 2024 onwardsChildminderEast Riding of YorkshireToilets and intimate hygiene</t>
  </si>
  <si>
    <t>04 January 2024 onwardsChildminderEast SussexInspection has recommendations</t>
  </si>
  <si>
    <t>04 January 2024 onwardsChildminderEast SussexNo of Inspections</t>
  </si>
  <si>
    <t>04 January 2024 onwardsChildminderEnfieldInspection has recommendations</t>
  </si>
  <si>
    <t>04 January 2024 onwardsChildminderEnfieldNo of Inspections</t>
  </si>
  <si>
    <t>04 January 2024 onwardsChildminderEssexInformation and record keeping</t>
  </si>
  <si>
    <t>04 January 2024 onwardsChildminderEssexInspection has actions</t>
  </si>
  <si>
    <t>04 January 2024 onwardsChildminderEssexInspection has recommendations</t>
  </si>
  <si>
    <t>04 January 2024 onwardsChildminderEssexKey person</t>
  </si>
  <si>
    <t>04 January 2024 onwardsChildminderEssexLearning and Development Considerations</t>
  </si>
  <si>
    <t>04 January 2024 onwardsChildminderEssexLearning and development/Educational programmes</t>
  </si>
  <si>
    <t>04 January 2024 onwardsChildminderEssexNo of Inspections</t>
  </si>
  <si>
    <t>04 January 2024 onwardsChildminderEssexOutdoor access</t>
  </si>
  <si>
    <t>04 January 2024 onwardsChildminderEssexSleeping arrangements</t>
  </si>
  <si>
    <t>04 January 2024 onwardsChildminderEssexSpecial educational needs</t>
  </si>
  <si>
    <t>04 January 2024 onwardsChildminderEssexStaff:child ratios</t>
  </si>
  <si>
    <t>04 January 2024 onwardsChildminderEssexSuitable people</t>
  </si>
  <si>
    <t>04 January 2024 onwardsChildminderEssexSupporting and understanding children's behaviour</t>
  </si>
  <si>
    <t>04 January 2024 onwardsChildminderEssexToilets and intimate hygiene</t>
  </si>
  <si>
    <t>04 January 2024 onwardsChildminderEssexTraining and supervision of assistants' skills (CM only)</t>
  </si>
  <si>
    <t>04 January 2024 onwardsChildminderEssexTraining, support and skills (CM only)</t>
  </si>
  <si>
    <t>04 January 2024 onwardsChildminderGatesheadInspection has recommendations</t>
  </si>
  <si>
    <t>04 January 2024 onwardsChildminderGatesheadNo of Inspections</t>
  </si>
  <si>
    <t>04 January 2024 onwardsChildminderGloucestershireInspection has actions</t>
  </si>
  <si>
    <t>04 January 2024 onwardsChildminderGloucestershireInspection has recommendations</t>
  </si>
  <si>
    <t>04 January 2024 onwardsChildminderGloucestershireKey person</t>
  </si>
  <si>
    <t>04 January 2024 onwardsChildminderGloucestershireNo of Inspections</t>
  </si>
  <si>
    <t>04 January 2024 onwardsChildminderGloucestershireToilets and intimate hygiene</t>
  </si>
  <si>
    <t>04 January 2024 onwardsChildminderGloucestershireTraining, support and skills (CM only)</t>
  </si>
  <si>
    <t>04 January 2024 onwardsChildminderGreenwichInformation for parents and carers</t>
  </si>
  <si>
    <t>04 January 2024 onwardsChildminderGreenwichInspection has actions</t>
  </si>
  <si>
    <t>04 January 2024 onwardsChildminderGreenwichInspection has recommendations</t>
  </si>
  <si>
    <t>04 January 2024 onwardsChildminderGreenwichLearning and Development Considerations</t>
  </si>
  <si>
    <t>04 January 2024 onwardsChildminderGreenwichNo of Inspections</t>
  </si>
  <si>
    <t>04 January 2024 onwardsChildminderGreenwichSleeping arrangements</t>
  </si>
  <si>
    <t>04 January 2024 onwardsChildminderHackneyInspection has actions</t>
  </si>
  <si>
    <t>04 January 2024 onwardsChildminderHackneyInspection has recommendations</t>
  </si>
  <si>
    <t>04 January 2024 onwardsChildminderHackneyNo of Inspections</t>
  </si>
  <si>
    <t>04 January 2024 onwardsChildminderHackneyPaediatric first aid</t>
  </si>
  <si>
    <t>04 January 2024 onwardsChildminderHackneyStaff:child ratios</t>
  </si>
  <si>
    <t>04 January 2024 onwardsChildminderHackneySuitable people</t>
  </si>
  <si>
    <t>04 January 2024 onwardsChildminderHaltonInspection has actions</t>
  </si>
  <si>
    <t>04 January 2024 onwardsChildminderHaltonInspection has recommendations</t>
  </si>
  <si>
    <t>04 January 2024 onwardsChildminderHaltonLearning and development/Educational programmes</t>
  </si>
  <si>
    <t>04 January 2024 onwardsChildminderHaltonNo of Inspections</t>
  </si>
  <si>
    <t>04 January 2024 onwardsChildminderHampshireInspection has recommendations</t>
  </si>
  <si>
    <t>04 January 2024 onwardsChildminderHampshireNo of Inspections</t>
  </si>
  <si>
    <t>04 January 2024 onwardsChildminderHaringeyInspection has recommendations</t>
  </si>
  <si>
    <t>04 January 2024 onwardsChildminderHaringeyNo of Inspections</t>
  </si>
  <si>
    <t>04 January 2024 onwardsChildminderHarrowInspection has recommendations</t>
  </si>
  <si>
    <t>04 January 2024 onwardsChildminderHarrowNo of Inspections</t>
  </si>
  <si>
    <t>04 January 2024 onwardsChildminderHaveringInspection has recommendations</t>
  </si>
  <si>
    <t>04 January 2024 onwardsChildminderHaveringNo of Inspections</t>
  </si>
  <si>
    <t>04 January 2024 onwardsChildminderHerefordshireInspection has recommendations</t>
  </si>
  <si>
    <t>04 January 2024 onwardsChildminderHerefordshireNo of Inspections</t>
  </si>
  <si>
    <t>04 January 2024 onwardsChildminderHertfordshireChanges that must be notified</t>
  </si>
  <si>
    <t>04 January 2024 onwardsChildminderHertfordshireInspection has actions</t>
  </si>
  <si>
    <t>04 January 2024 onwardsChildminderHertfordshireInspection has recommendations</t>
  </si>
  <si>
    <t>04 January 2024 onwardsChildminderHertfordshireLearning and Development Considerations</t>
  </si>
  <si>
    <t>04 January 2024 onwardsChildminderHertfordshireNo of Inspections</t>
  </si>
  <si>
    <t>04 January 2024 onwardsChildminderHertfordshirePaediatric first aid</t>
  </si>
  <si>
    <t>04 January 2024 onwardsChildminderHertfordshireSuitable people</t>
  </si>
  <si>
    <t>04 January 2024 onwardsChildminderHertfordshireTraining, support and skills (CM only)</t>
  </si>
  <si>
    <t>04 January 2024 onwardsChildminderHillingdonInspection has recommendations</t>
  </si>
  <si>
    <t>04 January 2024 onwardsChildminderHillingdonNo of Inspections</t>
  </si>
  <si>
    <t>04 January 2024 onwardsChildminderHounslowInspection has recommendations</t>
  </si>
  <si>
    <t>04 January 2024 onwardsChildminderHounslowNo of Inspections</t>
  </si>
  <si>
    <t>04 January 2024 onwardsChildminderIsle of WightAssessment</t>
  </si>
  <si>
    <t>04 January 2024 onwardsChildminderIsle of WightInspection has actions</t>
  </si>
  <si>
    <t>04 January 2024 onwardsChildminderIsle of WightInspection has recommendations</t>
  </si>
  <si>
    <t>04 January 2024 onwardsChildminderIsle of WightLearning and development/Educational programmes</t>
  </si>
  <si>
    <t>04 January 2024 onwardsChildminderIsle of WightMedicines</t>
  </si>
  <si>
    <t>04 January 2024 onwardsChildminderIsle of WightNo of Inspections</t>
  </si>
  <si>
    <t>04 January 2024 onwardsChildminderIsle of WightRisk assessment</t>
  </si>
  <si>
    <t>04 January 2024 onwardsChildminderIsle of WightStaff:child ratios</t>
  </si>
  <si>
    <t>04 January 2024 onwardsChildminderIsle of WightSupporting and understanding children's behaviour</t>
  </si>
  <si>
    <t>04 January 2024 onwardsChildminderIsle of WightTraining, support and skills (CM only)</t>
  </si>
  <si>
    <t>04 January 2024 onwardsChildminderIslingtonInspection has recommendations</t>
  </si>
  <si>
    <t>04 January 2024 onwardsChildminderIslingtonNo of Inspections</t>
  </si>
  <si>
    <t>04 January 2024 onwardsChildminderKensington and ChelseaInspection has recommendations</t>
  </si>
  <si>
    <t>04 January 2024 onwardsChildminderKensington and ChelseaNo of Inspections</t>
  </si>
  <si>
    <t>04 January 2024 onwardsChildminderKentInformation and record keeping</t>
  </si>
  <si>
    <t>04 January 2024 onwardsChildminderKentInspection has actions</t>
  </si>
  <si>
    <t>04 January 2024 onwardsChildminderKentInspection has recommendations</t>
  </si>
  <si>
    <t>04 January 2024 onwardsChildminderKentLearning and Development Considerations</t>
  </si>
  <si>
    <t>04 January 2024 onwardsChildminderKentNo of Inspections</t>
  </si>
  <si>
    <t>04 January 2024 onwardsChildminderKentSafeguarding policies and procedures</t>
  </si>
  <si>
    <t>04 January 2024 onwardsChildminderKentSafety on outings</t>
  </si>
  <si>
    <t>04 January 2024 onwardsChildminderKentSleeping arrangements</t>
  </si>
  <si>
    <t>04 January 2024 onwardsChildminderKentSuitable people</t>
  </si>
  <si>
    <t>04 January 2024 onwardsChildminderKentTraining, support and skills (CM only)</t>
  </si>
  <si>
    <t>04 January 2024 onwardsChildminderKingston upon HullInspection has recommendations</t>
  </si>
  <si>
    <t>04 January 2024 onwardsChildminderKingston upon HullNo of Inspections</t>
  </si>
  <si>
    <t>04 January 2024 onwardsChildminderKingston upon ThamesInspection has recommendations</t>
  </si>
  <si>
    <t>04 January 2024 onwardsChildminderKingston upon ThamesNo of Inspections</t>
  </si>
  <si>
    <t>04 January 2024 onwardsChildminderKirkleesInspection has recommendations</t>
  </si>
  <si>
    <t>04 January 2024 onwardsChildminderKirkleesNo of Inspections</t>
  </si>
  <si>
    <t>04 January 2024 onwardsChildminderKnowsleyInspection has actions</t>
  </si>
  <si>
    <t>04 January 2024 onwardsChildminderKnowsleyInspection has recommendations</t>
  </si>
  <si>
    <t>04 January 2024 onwardsChildminderKnowsleyNo of Inspections</t>
  </si>
  <si>
    <t>04 January 2024 onwardsChildminderKnowsleySleeping arrangements</t>
  </si>
  <si>
    <t>04 January 2024 onwardsChildminderLambethInspection has recommendations</t>
  </si>
  <si>
    <t>04 January 2024 onwardsChildminderLambethNo of Inspections</t>
  </si>
  <si>
    <t>04 January 2024 onwardsChildminderLancashireInspection has actions</t>
  </si>
  <si>
    <t>04 January 2024 onwardsChildminderLancashireInspection has recommendations</t>
  </si>
  <si>
    <t>04 January 2024 onwardsChildminderLancashireLearning and Development Considerations</t>
  </si>
  <si>
    <t>04 January 2024 onwardsChildminderLancashireLearning and development/Educational programmes</t>
  </si>
  <si>
    <t>04 January 2024 onwardsChildminderLancashireNo of Inspections</t>
  </si>
  <si>
    <t>04 January 2024 onwardsChildminderLancashirePaediatric first aid</t>
  </si>
  <si>
    <t>04 January 2024 onwardsChildminderLancashireSupporting and understanding children's behaviour</t>
  </si>
  <si>
    <t>04 January 2024 onwardsChildminderLeedsInspection has actions</t>
  </si>
  <si>
    <t>04 January 2024 onwardsChildminderLeedsInspection has recommendations</t>
  </si>
  <si>
    <t>04 January 2024 onwardsChildminderLeedsLearning and Development Considerations</t>
  </si>
  <si>
    <t>04 January 2024 onwardsChildminderLeedsLearning and development/Educational programmes</t>
  </si>
  <si>
    <t>04 January 2024 onwardsChildminderLeedsNo of Inspections</t>
  </si>
  <si>
    <t>04 January 2024 onwardsChildminderLeedsPaediatric first aid</t>
  </si>
  <si>
    <t>04 January 2024 onwardsChildminderLeedsSupporting and understanding children's behaviour</t>
  </si>
  <si>
    <t>04 January 2024 onwardsChildminderLeedsTraining, support and skills (CM only)</t>
  </si>
  <si>
    <t>04 January 2024 onwardsChildminderLeicesterInspection has recommendations</t>
  </si>
  <si>
    <t>04 January 2024 onwardsChildminderLeicesterNo of Inspections</t>
  </si>
  <si>
    <t>04 January 2024 onwardsChildminderLeicestershireInspection has actions</t>
  </si>
  <si>
    <t>04 January 2024 onwardsChildminderLeicestershireInspection has recommendations</t>
  </si>
  <si>
    <t>04 January 2024 onwardsChildminderLeicestershireLearning and Development Considerations</t>
  </si>
  <si>
    <t>04 January 2024 onwardsChildminderLeicestershireLearning and development/Educational programmes</t>
  </si>
  <si>
    <t>04 January 2024 onwardsChildminderLeicestershireNo of Inspections</t>
  </si>
  <si>
    <t>04 January 2024 onwardsChildminderLeicestershireTraining, support and skills (CM only)</t>
  </si>
  <si>
    <t>04 January 2024 onwardsChildminderLewishamInspection has actions</t>
  </si>
  <si>
    <t>04 January 2024 onwardsChildminderLewishamInspection has recommendations</t>
  </si>
  <si>
    <t>04 January 2024 onwardsChildminderLewishamLearning and Development Considerations</t>
  </si>
  <si>
    <t>04 January 2024 onwardsChildminderLewishamLearning and development/Educational programmes</t>
  </si>
  <si>
    <t>04 January 2024 onwardsChildminderLewishamNo of Inspections</t>
  </si>
  <si>
    <t>04 January 2024 onwardsChildminderLewishamRisk assessment</t>
  </si>
  <si>
    <t>04 January 2024 onwardsChildminderLewishamStaff:child ratios</t>
  </si>
  <si>
    <t>04 January 2024 onwardsChildminderLewishamTraining and supervision of assistants' skills (CM only)</t>
  </si>
  <si>
    <t>04 January 2024 onwardsChildminderLewishamTraining, support and skills (CM only)</t>
  </si>
  <si>
    <t>04 January 2024 onwardsChildminderLincolnshireInspection has recommendations</t>
  </si>
  <si>
    <t>04 January 2024 onwardsChildminderLincolnshireNo of Inspections</t>
  </si>
  <si>
    <t>04 January 2024 onwardsChildminderLiverpoolInspection has actions</t>
  </si>
  <si>
    <t>04 January 2024 onwardsChildminderLiverpoolLearning and Development Considerations</t>
  </si>
  <si>
    <t>04 January 2024 onwardsChildminderLiverpoolLearning and development/Educational programmes</t>
  </si>
  <si>
    <t>04 January 2024 onwardsChildminderLiverpoolNo of Inspections</t>
  </si>
  <si>
    <t>04 January 2024 onwardsChildminderLutonInspection has recommendations</t>
  </si>
  <si>
    <t>04 January 2024 onwardsChildminderLutonNo of Inspections</t>
  </si>
  <si>
    <t>04 January 2024 onwardsChildminderManchesterInformation and record keeping</t>
  </si>
  <si>
    <t>04 January 2024 onwardsChildminderManchesterInspection has actions</t>
  </si>
  <si>
    <t>04 January 2024 onwardsChildminderManchesterInspection has recommendations</t>
  </si>
  <si>
    <t>04 January 2024 onwardsChildminderManchesterLearning and development/Educational programmes</t>
  </si>
  <si>
    <t>04 January 2024 onwardsChildminderManchesterNo of Inspections</t>
  </si>
  <si>
    <t>04 January 2024 onwardsChildminderManchesterTraining, support and skills (CM only)</t>
  </si>
  <si>
    <t>04 January 2024 onwardsChildminderMedwayInspection has recommendations</t>
  </si>
  <si>
    <t>04 January 2024 onwardsChildminderMedwayNo of Inspections</t>
  </si>
  <si>
    <t>04 January 2024 onwardsChildminderMertonInspection has actions</t>
  </si>
  <si>
    <t>04 January 2024 onwardsChildminderMertonInspection has recommendations</t>
  </si>
  <si>
    <t>04 January 2024 onwardsChildminderMertonNo of Inspections</t>
  </si>
  <si>
    <t>04 January 2024 onwardsChildminderMertonSuitable people</t>
  </si>
  <si>
    <t>04 January 2024 onwardsChildminderMiddlesbroughNo of Inspections</t>
  </si>
  <si>
    <t>04 January 2024 onwardsChildminderMilton KeynesInspection has actions</t>
  </si>
  <si>
    <t>04 January 2024 onwardsChildminderMilton KeynesInspection has recommendations</t>
  </si>
  <si>
    <t>04 January 2024 onwardsChildminderMilton KeynesLearning and development/Educational programmes</t>
  </si>
  <si>
    <t>04 January 2024 onwardsChildminderMilton KeynesNo of Inspections</t>
  </si>
  <si>
    <t>04 January 2024 onwardsChildminderMilton KeynesProviding information to Ofsted</t>
  </si>
  <si>
    <t>04 January 2024 onwardsChildminderMilton KeynesSafeguarding policies and procedures</t>
  </si>
  <si>
    <t>04 January 2024 onwardsChildminderNewcastle upon TyneInspection has recommendations</t>
  </si>
  <si>
    <t>04 January 2024 onwardsChildminderNewcastle upon TyneNo of Inspections</t>
  </si>
  <si>
    <t>04 January 2024 onwardsChildminderNewhamInspection has recommendations</t>
  </si>
  <si>
    <t>04 January 2024 onwardsChildminderNewhamNo of Inspections</t>
  </si>
  <si>
    <t>04 January 2024 onwardsChildminderNorfolkChanges that must be notified</t>
  </si>
  <si>
    <t>04 January 2024 onwardsChildminderNorfolkInspection has actions</t>
  </si>
  <si>
    <t>04 January 2024 onwardsChildminderNorfolkInspection has recommendations</t>
  </si>
  <si>
    <t>04 January 2024 onwardsChildminderNorfolkNo of Inspections</t>
  </si>
  <si>
    <t>04 January 2024 onwardsChildminderNorfolkPaediatric first aid</t>
  </si>
  <si>
    <t>04 January 2024 onwardsChildminderNorfolkSafety on outings</t>
  </si>
  <si>
    <t>04 January 2024 onwardsChildminderNorfolkSuitable people</t>
  </si>
  <si>
    <t>04 January 2024 onwardsChildminderNorth East LincolnshireInspection has actions</t>
  </si>
  <si>
    <t>04 January 2024 onwardsChildminderNorth East LincolnshireInspection has recommendations</t>
  </si>
  <si>
    <t>04 January 2024 onwardsChildminderNorth East LincolnshireLearning and Development Considerations</t>
  </si>
  <si>
    <t>04 January 2024 onwardsChildminderNorth East LincolnshireLearning and development/Educational programmes</t>
  </si>
  <si>
    <t>04 January 2024 onwardsChildminderNorth East LincolnshireNo of Inspections</t>
  </si>
  <si>
    <t>04 January 2024 onwardsChildminderNorth East LincolnshireStaff:child ratios</t>
  </si>
  <si>
    <t>04 January 2024 onwardsChildminderNorth LincolnshireInspection has recommendations</t>
  </si>
  <si>
    <t>04 January 2024 onwardsChildminderNorth LincolnshireNo of Inspections</t>
  </si>
  <si>
    <t>04 January 2024 onwardsChildminderNorth NorthamptonshireInspection has actions</t>
  </si>
  <si>
    <t>04 January 2024 onwardsChildminderNorth NorthamptonshireInspection has recommendations</t>
  </si>
  <si>
    <t>04 January 2024 onwardsChildminderNorth NorthamptonshireLearning and Development Considerations</t>
  </si>
  <si>
    <t>04 January 2024 onwardsChildminderNorth NorthamptonshireLearning and development/Educational programmes</t>
  </si>
  <si>
    <t>04 January 2024 onwardsChildminderNorth NorthamptonshireNo of Inspections</t>
  </si>
  <si>
    <t>04 January 2024 onwardsChildminderNorth NorthamptonshireSafeguarding policies and procedures</t>
  </si>
  <si>
    <t>04 January 2024 onwardsChildminderNorth NorthamptonshireSpecial educational needs</t>
  </si>
  <si>
    <t>04 January 2024 onwardsChildminderNorth NorthamptonshireStaff:child ratios</t>
  </si>
  <si>
    <t>04 January 2024 onwardsChildminderNorth NorthamptonshireTraining, support and skills (CM only)</t>
  </si>
  <si>
    <t>04 January 2024 onwardsChildminderNorth SomersetInspection has actions</t>
  </si>
  <si>
    <t>04 January 2024 onwardsChildminderNorth SomersetInspection has recommendations</t>
  </si>
  <si>
    <t>04 January 2024 onwardsChildminderNorth SomersetLearning and development/Educational programmes</t>
  </si>
  <si>
    <t>04 January 2024 onwardsChildminderNorth SomersetNo of Inspections</t>
  </si>
  <si>
    <t>04 January 2024 onwardsChildminderNorth SomersetSafeguarding policies and procedures</t>
  </si>
  <si>
    <t>04 January 2024 onwardsChildminderNorth SomersetTraining, support and skills (CM only)</t>
  </si>
  <si>
    <t>04 January 2024 onwardsChildminderNorth TynesideInspection has recommendations</t>
  </si>
  <si>
    <t>04 January 2024 onwardsChildminderNorth TynesideNo of Inspections</t>
  </si>
  <si>
    <t>04 January 2024 onwardsChildminderNorth YorkshireAssessment</t>
  </si>
  <si>
    <t>04 January 2024 onwardsChildminderNorth YorkshireFood and drink</t>
  </si>
  <si>
    <t>04 January 2024 onwardsChildminderNorth YorkshireInspection has actions</t>
  </si>
  <si>
    <t>04 January 2024 onwardsChildminderNorth YorkshireInspection has recommendations</t>
  </si>
  <si>
    <t>04 January 2024 onwardsChildminderNorth YorkshireLearning and Development Considerations</t>
  </si>
  <si>
    <t>04 January 2024 onwardsChildminderNorth YorkshireNo of Inspections</t>
  </si>
  <si>
    <t>04 January 2024 onwardsChildminderNorth YorkshireOutdoor access</t>
  </si>
  <si>
    <t>04 January 2024 onwardsChildminderNorth YorkshireQualifications (CM only)</t>
  </si>
  <si>
    <t>04 January 2024 onwardsChildminderNorth YorkshireTraining, support and skills (CM only)</t>
  </si>
  <si>
    <t>04 January 2024 onwardsChildminderNorthumberlandInspection has recommendations</t>
  </si>
  <si>
    <t>04 January 2024 onwardsChildminderNorthumberlandNo of Inspections</t>
  </si>
  <si>
    <t>04 January 2024 onwardsChildminderNottinghamInspection has recommendations</t>
  </si>
  <si>
    <t>04 January 2024 onwardsChildminderNottinghamNo of Inspections</t>
  </si>
  <si>
    <t>04 January 2024 onwardsChildminderNottinghamshireInspection has recommendations</t>
  </si>
  <si>
    <t>04 January 2024 onwardsChildminderNottinghamshireNo of Inspections</t>
  </si>
  <si>
    <t>04 January 2024 onwardsChildminderOldhamInspection has recommendations</t>
  </si>
  <si>
    <t>04 January 2024 onwardsChildminderOldhamNo of Inspections</t>
  </si>
  <si>
    <t>04 January 2024 onwardsChildminderOxfordshireInspection has actions</t>
  </si>
  <si>
    <t>04 January 2024 onwardsChildminderOxfordshireInspection has recommendations</t>
  </si>
  <si>
    <t>04 January 2024 onwardsChildminderOxfordshireLearning and development/Educational programmes</t>
  </si>
  <si>
    <t>04 January 2024 onwardsChildminderOxfordshireNo of Inspections</t>
  </si>
  <si>
    <t>04 January 2024 onwardsChildminderOxfordshireTraining, support and skills (CM only)</t>
  </si>
  <si>
    <t>04 January 2024 onwardsChildminderPeterboroughInspection has recommendations</t>
  </si>
  <si>
    <t>04 January 2024 onwardsChildminderPeterboroughNo of Inspections</t>
  </si>
  <si>
    <t>04 January 2024 onwardsChildminderPlymouthInspection has actions</t>
  </si>
  <si>
    <t>04 January 2024 onwardsChildminderPlymouthInspection has recommendations</t>
  </si>
  <si>
    <t>04 January 2024 onwardsChildminderPlymouthNo of Inspections</t>
  </si>
  <si>
    <t>04 January 2024 onwardsChildminderPlymouthPaediatric first aid</t>
  </si>
  <si>
    <t>04 January 2024 onwardsChildminderPortsmouthInspection has recommendations</t>
  </si>
  <si>
    <t>04 January 2024 onwardsChildminderPortsmouthNo of Inspections</t>
  </si>
  <si>
    <t>04 January 2024 onwardsChildminderReadingInspection has recommendations</t>
  </si>
  <si>
    <t>04 January 2024 onwardsChildminderReadingNo of Inspections</t>
  </si>
  <si>
    <t>04 January 2024 onwardsChildminderRedbridgeInspection has actions</t>
  </si>
  <si>
    <t>04 January 2024 onwardsChildminderRedbridgeInspection has recommendations</t>
  </si>
  <si>
    <t>04 January 2024 onwardsChildminderRedbridgeLearning and development/Educational programmes</t>
  </si>
  <si>
    <t>04 January 2024 onwardsChildminderRedbridgeNo of Inspections</t>
  </si>
  <si>
    <t>04 January 2024 onwardsChildminderRedcar and ClevelandInspection has recommendations</t>
  </si>
  <si>
    <t>04 January 2024 onwardsChildminderRedcar and ClevelandNo of Inspections</t>
  </si>
  <si>
    <t>04 January 2024 onwardsChildminderRichmond upon ThamesInspection has recommendations</t>
  </si>
  <si>
    <t>04 January 2024 onwardsChildminderRichmond upon ThamesNo of Inspections</t>
  </si>
  <si>
    <t>04 January 2024 onwardsChildminderRochdaleInspection has actions</t>
  </si>
  <si>
    <t>04 January 2024 onwardsChildminderRochdaleInspection has recommendations</t>
  </si>
  <si>
    <t>04 January 2024 onwardsChildminderRochdaleLearning and Development Considerations</t>
  </si>
  <si>
    <t>04 January 2024 onwardsChildminderRochdaleLearning and development/Educational programmes</t>
  </si>
  <si>
    <t>04 January 2024 onwardsChildminderRochdaleNo of Inspections</t>
  </si>
  <si>
    <t>04 January 2024 onwardsChildminderRochdalePaediatric first aid</t>
  </si>
  <si>
    <t>04 January 2024 onwardsChildminderRochdaleSafeguarding policies and procedures</t>
  </si>
  <si>
    <t>04 January 2024 onwardsChildminderRochdaleTraining, support and skills (CM only)</t>
  </si>
  <si>
    <t>04 January 2024 onwardsChildminderRotherhamInspection has actions</t>
  </si>
  <si>
    <t>04 January 2024 onwardsChildminderRotherhamInspection has recommendations</t>
  </si>
  <si>
    <t>04 January 2024 onwardsChildminderRotherhamLearning and Development Considerations</t>
  </si>
  <si>
    <t>04 January 2024 onwardsChildminderRotherhamNo of Inspections</t>
  </si>
  <si>
    <t>04 January 2024 onwardsChildminderRotherhamQualifications, training, support and skills (Group provision only)</t>
  </si>
  <si>
    <t>04 January 2024 onwardsChildminderRutlandInspection has recommendations</t>
  </si>
  <si>
    <t>04 January 2024 onwardsChildminderRutlandNo of Inspections</t>
  </si>
  <si>
    <t>04 January 2024 onwardsChildminderSalfordInspection has actions</t>
  </si>
  <si>
    <t>04 January 2024 onwardsChildminderSalfordInspection has recommendations</t>
  </si>
  <si>
    <t>04 January 2024 onwardsChildminderSalfordLearning and Development Considerations</t>
  </si>
  <si>
    <t>04 January 2024 onwardsChildminderSalfordNo of Inspections</t>
  </si>
  <si>
    <t>04 January 2024 onwardsChildminderSandwellInspection has recommendations</t>
  </si>
  <si>
    <t>04 January 2024 onwardsChildminderSandwellNo of Inspections</t>
  </si>
  <si>
    <t>04 January 2024 onwardsChildminderSheffieldInspection has actions</t>
  </si>
  <si>
    <t>04 January 2024 onwardsChildminderSheffieldInspection has recommendations</t>
  </si>
  <si>
    <t>04 January 2024 onwardsChildminderSheffieldLearning and development/Educational programmes</t>
  </si>
  <si>
    <t>04 January 2024 onwardsChildminderSheffieldNo of Inspections</t>
  </si>
  <si>
    <t>04 January 2024 onwardsChildminderSheffieldOutdoor access</t>
  </si>
  <si>
    <t>04 January 2024 onwardsChildminderSloughInspection has actions</t>
  </si>
  <si>
    <t>04 January 2024 onwardsChildminderSloughInspection has recommendations</t>
  </si>
  <si>
    <t>04 January 2024 onwardsChildminderSloughLearning and development/Educational programmes</t>
  </si>
  <si>
    <t>04 January 2024 onwardsChildminderSloughNo of Inspections</t>
  </si>
  <si>
    <t>04 January 2024 onwardsChildminderSolihullInspection has recommendations</t>
  </si>
  <si>
    <t>04 January 2024 onwardsChildminderSolihullNo of Inspections</t>
  </si>
  <si>
    <t>04 January 2024 onwardsChildminderSomersetInspection has recommendations</t>
  </si>
  <si>
    <t>04 January 2024 onwardsChildminderSomersetNo of Inspections</t>
  </si>
  <si>
    <t>04 January 2024 onwardsChildminderSouth GloucestershireInspection has recommendations</t>
  </si>
  <si>
    <t>04 January 2024 onwardsChildminderSouth GloucestershireNo of Inspections</t>
  </si>
  <si>
    <t>04 January 2024 onwardsChildminderSouth TynesideInspection has recommendations</t>
  </si>
  <si>
    <t>04 January 2024 onwardsChildminderSouth TynesideNo of Inspections</t>
  </si>
  <si>
    <t>04 January 2024 onwardsChildminderSouthamptonInspection has recommendations</t>
  </si>
  <si>
    <t>04 January 2024 onwardsChildminderSouthamptonNo of Inspections</t>
  </si>
  <si>
    <t>04 January 2024 onwardsChildminderSouthend on SeaInspection has recommendations</t>
  </si>
  <si>
    <t>04 January 2024 onwardsChildminderSouthend on SeaNo of Inspections</t>
  </si>
  <si>
    <t>04 January 2024 onwardsChildminderSouthwarkInspection has recommendations</t>
  </si>
  <si>
    <t>04 January 2024 onwardsChildminderSouthwarkNo of Inspections</t>
  </si>
  <si>
    <t>04 January 2024 onwardsChildminderSt HelensAssessment</t>
  </si>
  <si>
    <t>04 January 2024 onwardsChildminderSt HelensInspection has actions</t>
  </si>
  <si>
    <t>04 January 2024 onwardsChildminderSt HelensInspection has recommendations</t>
  </si>
  <si>
    <t>04 January 2024 onwardsChildminderSt HelensNo of Inspections</t>
  </si>
  <si>
    <t>04 January 2024 onwardsChildminderStaffordshireInformation and record keeping</t>
  </si>
  <si>
    <t>04 January 2024 onwardsChildminderStaffordshireInspection has actions</t>
  </si>
  <si>
    <t>04 January 2024 onwardsChildminderStaffordshireInspection has recommendations</t>
  </si>
  <si>
    <t>04 January 2024 onwardsChildminderStaffordshireLearning and development/Educational programmes</t>
  </si>
  <si>
    <t>04 January 2024 onwardsChildminderStaffordshireNo of Inspections</t>
  </si>
  <si>
    <t>04 January 2024 onwardsChildminderStaffordshireOrganising premises for confidentiality and safeguarding</t>
  </si>
  <si>
    <t>04 January 2024 onwardsChildminderStaffordshireStaff:child ratios</t>
  </si>
  <si>
    <t>04 January 2024 onwardsChildminderStaffordshireSuitable people</t>
  </si>
  <si>
    <t>04 January 2024 onwardsChildminderStockportInspection has recommendations</t>
  </si>
  <si>
    <t>04 January 2024 onwardsChildminderStockportNo of Inspections</t>
  </si>
  <si>
    <t>04 January 2024 onwardsChildminderStockton-on-TeesInspection has recommendations</t>
  </si>
  <si>
    <t>04 January 2024 onwardsChildminderStockton-on-TeesNo of Inspections</t>
  </si>
  <si>
    <t>04 January 2024 onwardsChildminderStoke-on-TrentInspection has recommendations</t>
  </si>
  <si>
    <t>04 January 2024 onwardsChildminderStoke-on-TrentNo of Inspections</t>
  </si>
  <si>
    <t>04 January 2024 onwardsChildminderSuffolkInspection has recommendations</t>
  </si>
  <si>
    <t>04 January 2024 onwardsChildminderSuffolkNo of Inspections</t>
  </si>
  <si>
    <t>04 January 2024 onwardsChildminderSunderlandNo of Inspections</t>
  </si>
  <si>
    <t>04 January 2024 onwardsChildminderSurreyInspection has actions</t>
  </si>
  <si>
    <t>04 January 2024 onwardsChildminderSurreyInspection has recommendations</t>
  </si>
  <si>
    <t>04 January 2024 onwardsChildminderSurreyLearning and development/Educational programmes</t>
  </si>
  <si>
    <t>04 January 2024 onwardsChildminderSurreyNo of Inspections</t>
  </si>
  <si>
    <t>04 January 2024 onwardsChildminderSuttonInspection has recommendations</t>
  </si>
  <si>
    <t>04 January 2024 onwardsChildminderSuttonNo of Inspections</t>
  </si>
  <si>
    <t>04 January 2024 onwardsChildminderSwindonInspection has recommendations</t>
  </si>
  <si>
    <t>04 January 2024 onwardsChildminderSwindonNo of Inspections</t>
  </si>
  <si>
    <t>04 January 2024 onwardsChildminderTamesideInspection has recommendations</t>
  </si>
  <si>
    <t>04 January 2024 onwardsChildminderTamesideNo of Inspections</t>
  </si>
  <si>
    <t>04 January 2024 onwardsChildminderTelford and WrekinInspection has recommendations</t>
  </si>
  <si>
    <t>04 January 2024 onwardsChildminderTelford and WrekinNo of Inspections</t>
  </si>
  <si>
    <t>04 January 2024 onwardsChildminderThurrockInspection has recommendations</t>
  </si>
  <si>
    <t>04 January 2024 onwardsChildminderThurrockNo of Inspections</t>
  </si>
  <si>
    <t>04 January 2024 onwardsChildminderTower HamletsInspection has recommendations</t>
  </si>
  <si>
    <t>04 January 2024 onwardsChildminderTower HamletsNo of Inspections</t>
  </si>
  <si>
    <t>04 January 2024 onwardsChildminderTraffordInspection has recommendations</t>
  </si>
  <si>
    <t>04 January 2024 onwardsChildminderTraffordNo of Inspections</t>
  </si>
  <si>
    <t>04 January 2024 onwardsChildminderWakefieldInspection has actions</t>
  </si>
  <si>
    <t>04 January 2024 onwardsChildminderWakefieldInspection has recommendations</t>
  </si>
  <si>
    <t>04 January 2024 onwardsChildminderWakefieldLearning and development/Educational programmes</t>
  </si>
  <si>
    <t>04 January 2024 onwardsChildminderWakefieldNo of Inspections</t>
  </si>
  <si>
    <t>04 January 2024 onwardsChildminderWakefieldTraining, support and skills (CM only)</t>
  </si>
  <si>
    <t>04 January 2024 onwardsChildminderWalsallInspection has actions</t>
  </si>
  <si>
    <t>04 January 2024 onwardsChildminderWalsallInspection has recommendations</t>
  </si>
  <si>
    <t>04 January 2024 onwardsChildminderWalsallNo of Inspections</t>
  </si>
  <si>
    <t>04 January 2024 onwardsChildminderWalsallSuitable people</t>
  </si>
  <si>
    <t>04 January 2024 onwardsChildminderWaltham ForestInspection has recommendations</t>
  </si>
  <si>
    <t>04 January 2024 onwardsChildminderWaltham ForestNo of Inspections</t>
  </si>
  <si>
    <t>04 January 2024 onwardsChildminderWandsworthInspection has recommendations</t>
  </si>
  <si>
    <t>04 January 2024 onwardsChildminderWandsworthNo of Inspections</t>
  </si>
  <si>
    <t>04 January 2024 onwardsChildminderWarringtonInspection has recommendations</t>
  </si>
  <si>
    <t>04 January 2024 onwardsChildminderWarringtonNo of Inspections</t>
  </si>
  <si>
    <t>04 January 2024 onwardsChildminderWarwickshireInspection has recommendations</t>
  </si>
  <si>
    <t>04 January 2024 onwardsChildminderWarwickshireNo of Inspections</t>
  </si>
  <si>
    <t>04 January 2024 onwardsChildminderWest BerkshireInspection has recommendations</t>
  </si>
  <si>
    <t>04 January 2024 onwardsChildminderWest BerkshireNo of Inspections</t>
  </si>
  <si>
    <t>04 January 2024 onwardsChildminderWest NorthamptonshireInspection has actions</t>
  </si>
  <si>
    <t>04 January 2024 onwardsChildminderWest NorthamptonshireInspection has recommendations</t>
  </si>
  <si>
    <t>04 January 2024 onwardsChildminderWest NorthamptonshireLearning and Development Considerations</t>
  </si>
  <si>
    <t>04 January 2024 onwardsChildminderWest NorthamptonshireLearning and development/Educational programmes</t>
  </si>
  <si>
    <t>04 January 2024 onwardsChildminderWest NorthamptonshireMedicines</t>
  </si>
  <si>
    <t>04 January 2024 onwardsChildminderWest NorthamptonshireNo of Inspections</t>
  </si>
  <si>
    <t>04 January 2024 onwardsChildminderWest NorthamptonshireStaff:child ratios</t>
  </si>
  <si>
    <t>04 January 2024 onwardsChildminderWest NorthamptonshireSupporting and understanding children's behaviour</t>
  </si>
  <si>
    <t>04 January 2024 onwardsChildminderWest NorthamptonshireTraining and supervision of assistants' skills (CM only)</t>
  </si>
  <si>
    <t>04 January 2024 onwardsChildminderWest NorthamptonshireTraining, support and skills (CM only)</t>
  </si>
  <si>
    <t>04 January 2024 onwardsChildminderWest SussexInspection has recommendations</t>
  </si>
  <si>
    <t>04 January 2024 onwardsChildminderWest SussexNo of Inspections</t>
  </si>
  <si>
    <t>04 January 2024 onwardsChildminderWestminsterInspection has recommendations</t>
  </si>
  <si>
    <t>04 January 2024 onwardsChildminderWestminsterNo of Inspections</t>
  </si>
  <si>
    <t>04 January 2024 onwardsChildminderWestmorland and FurnessInspection has recommendations</t>
  </si>
  <si>
    <t>04 January 2024 onwardsChildminderWestmorland and FurnessNo of Inspections</t>
  </si>
  <si>
    <t>04 January 2024 onwardsChildminderWiganInspection has recommendations</t>
  </si>
  <si>
    <t>04 January 2024 onwardsChildminderWiganNo of Inspections</t>
  </si>
  <si>
    <t>04 January 2024 onwardsChildminderWiltshireInspection has actions</t>
  </si>
  <si>
    <t>04 January 2024 onwardsChildminderWiltshireInspection has recommendations</t>
  </si>
  <si>
    <t>04 January 2024 onwardsChildminderWiltshireLearning and development/Educational programmes</t>
  </si>
  <si>
    <t>04 January 2024 onwardsChildminderWiltshireNo of Inspections</t>
  </si>
  <si>
    <t>04 January 2024 onwardsChildminderWindsor and MaidenheadInspection has actions</t>
  </si>
  <si>
    <t>04 January 2024 onwardsChildminderWindsor and MaidenheadInspection has recommendations</t>
  </si>
  <si>
    <t>04 January 2024 onwardsChildminderWindsor and MaidenheadMedicines</t>
  </si>
  <si>
    <t>04 January 2024 onwardsChildminderWindsor and MaidenheadNo of Inspections</t>
  </si>
  <si>
    <t>04 January 2024 onwardsChildminderWindsor and MaidenheadStaff:child ratios</t>
  </si>
  <si>
    <t>04 January 2024 onwardsChildminderWirralInspection has actions</t>
  </si>
  <si>
    <t>04 January 2024 onwardsChildminderWirralInspection has recommendations</t>
  </si>
  <si>
    <t>04 January 2024 onwardsChildminderWirralLearning and Development Considerations</t>
  </si>
  <si>
    <t>04 January 2024 onwardsChildminderWirralLearning and development/Educational programmes</t>
  </si>
  <si>
    <t>04 January 2024 onwardsChildminderWirralNo of Inspections</t>
  </si>
  <si>
    <t>04 January 2024 onwardsChildminderWirralPaediatric first aid</t>
  </si>
  <si>
    <t>04 January 2024 onwardsChildminderWokinghamInspection has recommendations</t>
  </si>
  <si>
    <t>04 January 2024 onwardsChildminderWokinghamNo of Inspections</t>
  </si>
  <si>
    <t>04 January 2024 onwardsChildminderWolverhamptonInspection has recommendations</t>
  </si>
  <si>
    <t>04 January 2024 onwardsChildminderWolverhamptonNo of Inspections</t>
  </si>
  <si>
    <t>04 January 2024 onwardsChildminderWorcestershireInformation and record keeping</t>
  </si>
  <si>
    <t>04 January 2024 onwardsChildminderWorcestershireInspection has actions</t>
  </si>
  <si>
    <t>04 January 2024 onwardsChildminderWorcestershireInspection has recommendations</t>
  </si>
  <si>
    <t>04 January 2024 onwardsChildminderWorcestershireLearning and development/Educational programmes</t>
  </si>
  <si>
    <t>04 January 2024 onwardsChildminderWorcestershireNo of Inspections</t>
  </si>
  <si>
    <t>04 January 2024 onwardsChildminderWorcestershirePaediatric first aid</t>
  </si>
  <si>
    <t>04 January 2024 onwardsChildminderWorcestershireRisk assessment</t>
  </si>
  <si>
    <t>04 January 2024 onwardsChildminderWorcestershireSafeguarding policies and procedures</t>
  </si>
  <si>
    <t>04 January 2024 onwardsChildminderWorcestershireStaff:child ratios</t>
  </si>
  <si>
    <t>04 January 2024 onwardsChildminderWorcestershireSuitable people</t>
  </si>
  <si>
    <t>04 January 2024 onwardsChildminderWorcestershireSupporting and understanding children's behaviour</t>
  </si>
  <si>
    <t>04 January 2024 onwardsChildminderYorkInspection has recommendations</t>
  </si>
  <si>
    <t>04 January 2024 onwardsChildminderYorkNo of Inspections</t>
  </si>
  <si>
    <t>All ProvidersAll provisionAll EnglandNo of providers</t>
  </si>
  <si>
    <t>No of providers</t>
  </si>
  <si>
    <t>All ProvidersAll provisionBarking and DagenhamNo of providers</t>
  </si>
  <si>
    <t>All ProvidersAll provisionBarnetNo of providers</t>
  </si>
  <si>
    <t>All ProvidersAll provisionBarnsleyNo of providers</t>
  </si>
  <si>
    <t>All ProvidersAll provisionBath and North East SomersetNo of providers</t>
  </si>
  <si>
    <t>All ProvidersAll provisionBedfordNo of providers</t>
  </si>
  <si>
    <t>All ProvidersAll provisionBexleyNo of providers</t>
  </si>
  <si>
    <t>All ProvidersAll provisionBirminghamNo of providers</t>
  </si>
  <si>
    <t>All ProvidersAll provisionBlackburn with DarwenNo of providers</t>
  </si>
  <si>
    <t>All ProvidersAll provisionBlackpoolNo of providers</t>
  </si>
  <si>
    <t>All ProvidersAll provisionBoltonNo of providers</t>
  </si>
  <si>
    <t>All ProvidersAll provisionBournemouth, Christchurch &amp; PooleNo of providers</t>
  </si>
  <si>
    <t>All ProvidersAll provisionBracknell ForestNo of providers</t>
  </si>
  <si>
    <t>All ProvidersAll provisionBradfordNo of providers</t>
  </si>
  <si>
    <t>All ProvidersAll provisionBrentNo of providers</t>
  </si>
  <si>
    <t>All ProvidersAll provisionBrighton and HoveNo of providers</t>
  </si>
  <si>
    <t>All ProvidersAll provisionBristolNo of providers</t>
  </si>
  <si>
    <t>All ProvidersAll provisionBromleyNo of providers</t>
  </si>
  <si>
    <t>All ProvidersAll provisionBuckinghamshireNo of providers</t>
  </si>
  <si>
    <t>All ProvidersAll provisionBuryNo of providers</t>
  </si>
  <si>
    <t>All ProvidersAll provisionCalderdaleNo of providers</t>
  </si>
  <si>
    <t>All ProvidersAll provisionCambridgeshireNo of providers</t>
  </si>
  <si>
    <t>All ProvidersAll provisionCamdenNo of providers</t>
  </si>
  <si>
    <t>All ProvidersAll provisionCentral BedfordshireNo of providers</t>
  </si>
  <si>
    <t>All ProvidersAll provisionCheshire EastNo of providers</t>
  </si>
  <si>
    <t>All ProvidersAll provisionCheshire West and ChesterNo of providers</t>
  </si>
  <si>
    <t>All ProvidersAll provisionCity of LondonNo of providers</t>
  </si>
  <si>
    <t>All ProvidersAll provisionCornwallNo of providers</t>
  </si>
  <si>
    <t>All ProvidersAll provisionCoventryNo of providers</t>
  </si>
  <si>
    <t>All ProvidersAll provisionCroydonNo of providers</t>
  </si>
  <si>
    <t>All ProvidersAll provisionCumberlandNo of providers</t>
  </si>
  <si>
    <t>All ProvidersAll provisionDarlingtonNo of providers</t>
  </si>
  <si>
    <t>All ProvidersAll provisionDerbyNo of providers</t>
  </si>
  <si>
    <t>All ProvidersAll provisionDerbyshireNo of providers</t>
  </si>
  <si>
    <t>All ProvidersAll provisionDevonNo of providers</t>
  </si>
  <si>
    <t>All ProvidersAll provisionDoncasterNo of providers</t>
  </si>
  <si>
    <t>All ProvidersAll provisionDorsetNo of providers</t>
  </si>
  <si>
    <t>All ProvidersAll provisionDudleyNo of providers</t>
  </si>
  <si>
    <t>All ProvidersAll provisionDurhamNo of providers</t>
  </si>
  <si>
    <t>All ProvidersAll provisionEalingNo of providers</t>
  </si>
  <si>
    <t>All ProvidersAll provisionEast Riding of YorkshireNo of providers</t>
  </si>
  <si>
    <t>All ProvidersAll provisionEast SussexNo of providers</t>
  </si>
  <si>
    <t>All ProvidersAll provisionEnfieldNo of providers</t>
  </si>
  <si>
    <t>All ProvidersAll provisionEssexNo of providers</t>
  </si>
  <si>
    <t>All ProvidersAll provisionGatesheadNo of providers</t>
  </si>
  <si>
    <t>All ProvidersAll provisionGloucestershireNo of providers</t>
  </si>
  <si>
    <t>All ProvidersAll provisionGreenwichNo of providers</t>
  </si>
  <si>
    <t>All ProvidersAll provisionHackneyNo of providers</t>
  </si>
  <si>
    <t>All ProvidersAll provisionHaltonNo of providers</t>
  </si>
  <si>
    <t>All ProvidersAll provisionHammersmith and FulhamNo of providers</t>
  </si>
  <si>
    <t>All ProvidersAll provisionHampshireNo of providers</t>
  </si>
  <si>
    <t>All ProvidersAll provisionHaringeyNo of providers</t>
  </si>
  <si>
    <t>All ProvidersAll provisionHarrowNo of providers</t>
  </si>
  <si>
    <t>All ProvidersAll provisionHartlepoolNo of providers</t>
  </si>
  <si>
    <t>All ProvidersAll provisionHaveringNo of providers</t>
  </si>
  <si>
    <t>All ProvidersAll provisionHerefordshireNo of providers</t>
  </si>
  <si>
    <t>All ProvidersAll provisionHertfordshireNo of providers</t>
  </si>
  <si>
    <t>All ProvidersAll provisionHillingdonNo of providers</t>
  </si>
  <si>
    <t>All ProvidersAll provisionHounslowNo of providers</t>
  </si>
  <si>
    <t>All ProvidersAll provisionIsle of WightNo of providers</t>
  </si>
  <si>
    <t>All ProvidersAll provisionIsles of ScillyNo of providers</t>
  </si>
  <si>
    <t>All ProvidersAll provisionIslingtonNo of providers</t>
  </si>
  <si>
    <t>All ProvidersAll provisionKensington and ChelseaNo of providers</t>
  </si>
  <si>
    <t>All ProvidersAll provisionKentNo of providers</t>
  </si>
  <si>
    <t>All ProvidersAll provisionKingston upon HullNo of providers</t>
  </si>
  <si>
    <t>All ProvidersAll provisionKingston upon ThamesNo of providers</t>
  </si>
  <si>
    <t>All ProvidersAll provisionKirkleesNo of providers</t>
  </si>
  <si>
    <t>All ProvidersAll provisionKnowsleyNo of providers</t>
  </si>
  <si>
    <t>All ProvidersAll provisionLambethNo of providers</t>
  </si>
  <si>
    <t>All ProvidersAll provisionLancashireNo of providers</t>
  </si>
  <si>
    <t>All ProvidersAll provisionLeedsNo of providers</t>
  </si>
  <si>
    <t>All ProvidersAll provisionLeicesterNo of providers</t>
  </si>
  <si>
    <t>All ProvidersAll provisionLeicestershireNo of providers</t>
  </si>
  <si>
    <t>All ProvidersAll provisionLewishamNo of providers</t>
  </si>
  <si>
    <t>All ProvidersAll provisionLincolnshireNo of providers</t>
  </si>
  <si>
    <t>All ProvidersAll provisionLiverpoolNo of providers</t>
  </si>
  <si>
    <t>All ProvidersAll provisionLutonNo of providers</t>
  </si>
  <si>
    <t>All ProvidersAll provisionManchesterNo of providers</t>
  </si>
  <si>
    <t>All ProvidersAll provisionMedwayNo of providers</t>
  </si>
  <si>
    <t>All ProvidersAll provisionMertonNo of providers</t>
  </si>
  <si>
    <t>All ProvidersAll provisionMiddlesbroughNo of providers</t>
  </si>
  <si>
    <t>All ProvidersAll provisionMilton KeynesNo of providers</t>
  </si>
  <si>
    <t>All ProvidersAll provisionNewcastle upon TyneNo of providers</t>
  </si>
  <si>
    <t>All ProvidersAll provisionNewhamNo of providers</t>
  </si>
  <si>
    <t>All ProvidersAll provisionNorfolkNo of providers</t>
  </si>
  <si>
    <t>All ProvidersAll provisionNorth East LincolnshireNo of providers</t>
  </si>
  <si>
    <t>All ProvidersAll provisionNorth LincolnshireNo of providers</t>
  </si>
  <si>
    <t>All ProvidersAll provisionNorth NorthamptonshireNo of providers</t>
  </si>
  <si>
    <t>All ProvidersAll provisionNorth SomersetNo of providers</t>
  </si>
  <si>
    <t>All ProvidersAll provisionNorth TynesideNo of providers</t>
  </si>
  <si>
    <t>All ProvidersAll provisionNorth YorkshireNo of providers</t>
  </si>
  <si>
    <t>All ProvidersAll provisionNorthumberlandNo of providers</t>
  </si>
  <si>
    <t>All ProvidersAll provisionNot RecordedNo of providers</t>
  </si>
  <si>
    <t>All ProvidersAll provisionNottinghamNo of providers</t>
  </si>
  <si>
    <t>All ProvidersAll provisionNottinghamshireNo of providers</t>
  </si>
  <si>
    <t>All ProvidersAll provisionOldhamNo of providers</t>
  </si>
  <si>
    <t>All ProvidersAll provisionOxfordshireNo of providers</t>
  </si>
  <si>
    <t>All ProvidersAll provisionPeterboroughNo of providers</t>
  </si>
  <si>
    <t>All ProvidersAll provisionPlymouthNo of providers</t>
  </si>
  <si>
    <t>All ProvidersAll provisionPortsmouthNo of providers</t>
  </si>
  <si>
    <t>All ProvidersAll provisionReadingNo of providers</t>
  </si>
  <si>
    <t>All ProvidersAll provisionRedbridgeNo of providers</t>
  </si>
  <si>
    <t>All ProvidersAll provisionRedcar and ClevelandNo of providers</t>
  </si>
  <si>
    <t>All ProvidersAll provisionRichmond upon ThamesNo of providers</t>
  </si>
  <si>
    <t>All ProvidersAll provisionRochdaleNo of providers</t>
  </si>
  <si>
    <t>All ProvidersAll provisionRotherhamNo of providers</t>
  </si>
  <si>
    <t>All ProvidersAll provisionRutlandNo of providers</t>
  </si>
  <si>
    <t>All ProvidersAll provisionSalfordNo of providers</t>
  </si>
  <si>
    <t>All ProvidersAll provisionSandwellNo of providers</t>
  </si>
  <si>
    <t>All ProvidersAll provisionSeftonNo of providers</t>
  </si>
  <si>
    <t>All ProvidersAll provisionSheffieldNo of providers</t>
  </si>
  <si>
    <t>All ProvidersAll provisionShropshireNo of providers</t>
  </si>
  <si>
    <t>All ProvidersAll provisionSloughNo of providers</t>
  </si>
  <si>
    <t>All ProvidersAll provisionSolihullNo of providers</t>
  </si>
  <si>
    <t>All ProvidersAll provisionSomersetNo of providers</t>
  </si>
  <si>
    <t>All ProvidersAll provisionSouth GloucestershireNo of providers</t>
  </si>
  <si>
    <t>All ProvidersAll provisionSouth TynesideNo of providers</t>
  </si>
  <si>
    <t>All ProvidersAll provisionSouthamptonNo of providers</t>
  </si>
  <si>
    <t>All ProvidersAll provisionSouthend on SeaNo of providers</t>
  </si>
  <si>
    <t>All ProvidersAll provisionSouthwarkNo of providers</t>
  </si>
  <si>
    <t>All ProvidersAll provisionSt HelensNo of providers</t>
  </si>
  <si>
    <t>All ProvidersAll provisionStaffordshireNo of providers</t>
  </si>
  <si>
    <t>All ProvidersAll provisionStockportNo of providers</t>
  </si>
  <si>
    <t>All ProvidersAll provisionStockton-on-TeesNo of providers</t>
  </si>
  <si>
    <t>All ProvidersAll provisionStoke-on-TrentNo of providers</t>
  </si>
  <si>
    <t>All ProvidersAll provisionSuffolkNo of providers</t>
  </si>
  <si>
    <t>All ProvidersAll provisionSunderlandNo of providers</t>
  </si>
  <si>
    <t>All ProvidersAll provisionSurreyNo of providers</t>
  </si>
  <si>
    <t>All ProvidersAll provisionSuttonNo of providers</t>
  </si>
  <si>
    <t>All ProvidersAll provisionSwindonNo of providers</t>
  </si>
  <si>
    <t>All ProvidersAll provisionTamesideNo of providers</t>
  </si>
  <si>
    <t>All ProvidersAll provisionTelford and WrekinNo of providers</t>
  </si>
  <si>
    <t>All ProvidersAll provisionThurrockNo of providers</t>
  </si>
  <si>
    <t>All ProvidersAll provisionTorbayNo of providers</t>
  </si>
  <si>
    <t>All ProvidersAll provisionTower HamletsNo of providers</t>
  </si>
  <si>
    <t>All ProvidersAll provisionTraffordNo of providers</t>
  </si>
  <si>
    <t>All ProvidersAll provisionWakefieldNo of providers</t>
  </si>
  <si>
    <t>All ProvidersAll provisionWalsallNo of providers</t>
  </si>
  <si>
    <t>All ProvidersAll provisionWaltham ForestNo of providers</t>
  </si>
  <si>
    <t>All ProvidersAll provisionWandsworthNo of providers</t>
  </si>
  <si>
    <t>All ProvidersAll provisionWarringtonNo of providers</t>
  </si>
  <si>
    <t>All ProvidersAll provisionWarwickshireNo of providers</t>
  </si>
  <si>
    <t>All ProvidersAll provisionWest BerkshireNo of providers</t>
  </si>
  <si>
    <t>All ProvidersAll provisionWest NorthamptonshireNo of providers</t>
  </si>
  <si>
    <t>All ProvidersAll provisionWest SussexNo of providers</t>
  </si>
  <si>
    <t>All ProvidersAll provisionWestminsterNo of providers</t>
  </si>
  <si>
    <t>All ProvidersAll provisionWestmorland and FurnessNo of providers</t>
  </si>
  <si>
    <t>All ProvidersAll provisionWiganNo of providers</t>
  </si>
  <si>
    <t>All ProvidersAll provisionWiltshireNo of providers</t>
  </si>
  <si>
    <t>All ProvidersAll provisionWindsor and MaidenheadNo of providers</t>
  </si>
  <si>
    <t>All ProvidersAll provisionWirralNo of providers</t>
  </si>
  <si>
    <t>All ProvidersAll provisionWokinghamNo of providers</t>
  </si>
  <si>
    <t>All ProvidersAll provisionWolverhamptonNo of providers</t>
  </si>
  <si>
    <t>All ProvidersAll provisionWorcestershireNo of providers</t>
  </si>
  <si>
    <t>All ProvidersAll provisionYorkNo of providers</t>
  </si>
  <si>
    <t>All ProvidersChildcare on domestic premisesAll EnglandNo of providers</t>
  </si>
  <si>
    <t>All ProvidersChildcare on domestic premisesBarnetNo of providers</t>
  </si>
  <si>
    <t>All ProvidersChildcare on domestic premisesBath and North East SomersetNo of providers</t>
  </si>
  <si>
    <t>All ProvidersChildcare on domestic premisesBexleyNo of providers</t>
  </si>
  <si>
    <t>All ProvidersChildcare on domestic premisesBirminghamNo of providers</t>
  </si>
  <si>
    <t>All ProvidersChildcare on domestic premisesBournemouth, Christchurch &amp; PooleNo of providers</t>
  </si>
  <si>
    <t>All ProvidersChildcare on domestic premisesBracknell ForestNo of providers</t>
  </si>
  <si>
    <t>All ProvidersChildcare on domestic premisesBradfordNo of providers</t>
  </si>
  <si>
    <t>All ProvidersChildcare on domestic premisesBrentNo of providers</t>
  </si>
  <si>
    <t>All ProvidersChildcare on domestic premisesBrighton and HoveNo of providers</t>
  </si>
  <si>
    <t>All ProvidersChildcare on domestic premisesBristolNo of providers</t>
  </si>
  <si>
    <t>All ProvidersChildcare on domestic premisesBromleyNo of providers</t>
  </si>
  <si>
    <t>All ProvidersChildcare on domestic premisesBuryNo of providers</t>
  </si>
  <si>
    <t>All ProvidersChildcare on domestic premisesCalderdaleNo of providers</t>
  </si>
  <si>
    <t>All ProvidersChildcare on domestic premisesCambridgeshireNo of providers</t>
  </si>
  <si>
    <t>All ProvidersChildcare on domestic premisesCamdenNo of providers</t>
  </si>
  <si>
    <t>All ProvidersChildcare on domestic premisesCheshire EastNo of providers</t>
  </si>
  <si>
    <t>All ProvidersChildcare on domestic premisesCornwallNo of providers</t>
  </si>
  <si>
    <t>All ProvidersChildcare on domestic premisesCroydonNo of providers</t>
  </si>
  <si>
    <t>All ProvidersChildcare on domestic premisesCumberlandNo of providers</t>
  </si>
  <si>
    <t>All ProvidersChildcare on domestic premisesDerbyNo of providers</t>
  </si>
  <si>
    <t>All ProvidersChildcare on domestic premisesDoncasterNo of providers</t>
  </si>
  <si>
    <t>All ProvidersChildcare on domestic premisesDorsetNo of providers</t>
  </si>
  <si>
    <t>All ProvidersChildcare on domestic premisesDudleyNo of providers</t>
  </si>
  <si>
    <t>All ProvidersChildcare on domestic premisesEalingNo of providers</t>
  </si>
  <si>
    <t>All ProvidersChildcare on domestic premisesEast Riding of YorkshireNo of providers</t>
  </si>
  <si>
    <t>All ProvidersChildcare on domestic premisesEast SussexNo of providers</t>
  </si>
  <si>
    <t>All ProvidersChildcare on domestic premisesEssexNo of providers</t>
  </si>
  <si>
    <t>All ProvidersChildcare on domestic premisesGatesheadNo of providers</t>
  </si>
  <si>
    <t>All ProvidersChildcare on domestic premisesGloucestershireNo of providers</t>
  </si>
  <si>
    <t>All ProvidersChildcare on domestic premisesHackneyNo of providers</t>
  </si>
  <si>
    <t>All ProvidersChildcare on domestic premisesHammersmith and FulhamNo of providers</t>
  </si>
  <si>
    <t>All ProvidersChildcare on domestic premisesHampshireNo of providers</t>
  </si>
  <si>
    <t>All ProvidersChildcare on domestic premisesHaringeyNo of providers</t>
  </si>
  <si>
    <t>All ProvidersChildcare on domestic premisesHarrowNo of providers</t>
  </si>
  <si>
    <t>All ProvidersChildcare on domestic premisesHaveringNo of providers</t>
  </si>
  <si>
    <t>All ProvidersChildcare on domestic premisesHertfordshireNo of providers</t>
  </si>
  <si>
    <t>All ProvidersChildcare on domestic premisesIsle of WightNo of providers</t>
  </si>
  <si>
    <t>All ProvidersChildcare on domestic premisesKensington and ChelseaNo of providers</t>
  </si>
  <si>
    <t>All ProvidersChildcare on domestic premisesKentNo of providers</t>
  </si>
  <si>
    <t>All ProvidersChildcare on domestic premisesLambethNo of providers</t>
  </si>
  <si>
    <t>All ProvidersChildcare on domestic premisesLeedsNo of providers</t>
  </si>
  <si>
    <t>All ProvidersChildcare on domestic premisesLeicestershireNo of providers</t>
  </si>
  <si>
    <t>All ProvidersChildcare on domestic premisesLewishamNo of providers</t>
  </si>
  <si>
    <t>All ProvidersChildcare on domestic premisesLincolnshireNo of providers</t>
  </si>
  <si>
    <t>All ProvidersChildcare on domestic premisesManchesterNo of providers</t>
  </si>
  <si>
    <t>All ProvidersChildcare on domestic premisesMedwayNo of providers</t>
  </si>
  <si>
    <t>All ProvidersChildcare on domestic premisesMertonNo of providers</t>
  </si>
  <si>
    <t>All ProvidersChildcare on domestic premisesMiddlesbroughNo of providers</t>
  </si>
  <si>
    <t>All ProvidersChildcare on domestic premisesMilton KeynesNo of providers</t>
  </si>
  <si>
    <t>All ProvidersChildcare on domestic premisesNewhamNo of providers</t>
  </si>
  <si>
    <t>All ProvidersChildcare on domestic premisesNorfolkNo of providers</t>
  </si>
  <si>
    <t>All ProvidersChildcare on domestic premisesNorth East LincolnshireNo of providers</t>
  </si>
  <si>
    <t>All ProvidersChildcare on domestic premisesNorth LincolnshireNo of providers</t>
  </si>
  <si>
    <t>All ProvidersChildcare on domestic premisesNorth SomersetNo of providers</t>
  </si>
  <si>
    <t>All ProvidersChildcare on domestic premisesNorth YorkshireNo of providers</t>
  </si>
  <si>
    <t>All ProvidersChildcare on domestic premisesNottinghamshireNo of providers</t>
  </si>
  <si>
    <t>All ProvidersChildcare on domestic premisesOxfordshireNo of providers</t>
  </si>
  <si>
    <t>All ProvidersChildcare on domestic premisesPeterboroughNo of providers</t>
  </si>
  <si>
    <t>All ProvidersChildcare on domestic premisesPortsmouthNo of providers</t>
  </si>
  <si>
    <t>All ProvidersChildcare on domestic premisesReadingNo of providers</t>
  </si>
  <si>
    <t>All ProvidersChildcare on domestic premisesRedbridgeNo of providers</t>
  </si>
  <si>
    <t>All ProvidersChildcare on domestic premisesRichmond upon ThamesNo of providers</t>
  </si>
  <si>
    <t>All ProvidersChildcare on domestic premisesRutlandNo of providers</t>
  </si>
  <si>
    <t>All ProvidersChildcare on domestic premisesSalfordNo of providers</t>
  </si>
  <si>
    <t>All ProvidersChildcare on domestic premisesSeftonNo of providers</t>
  </si>
  <si>
    <t>All ProvidersChildcare on domestic premisesShropshireNo of providers</t>
  </si>
  <si>
    <t>All ProvidersChildcare on domestic premisesSomersetNo of providers</t>
  </si>
  <si>
    <t>All ProvidersChildcare on domestic premisesSouth GloucestershireNo of providers</t>
  </si>
  <si>
    <t>All ProvidersChildcare on domestic premisesSouthamptonNo of providers</t>
  </si>
  <si>
    <t>All ProvidersChildcare on domestic premisesSouthwarkNo of providers</t>
  </si>
  <si>
    <t>All ProvidersChildcare on domestic premisesStaffordshireNo of providers</t>
  </si>
  <si>
    <t>All ProvidersChildcare on domestic premisesStockportNo of providers</t>
  </si>
  <si>
    <t>All ProvidersChildcare on domestic premisesStoke-on-TrentNo of providers</t>
  </si>
  <si>
    <t>All ProvidersChildcare on domestic premisesSurreyNo of providers</t>
  </si>
  <si>
    <t>All ProvidersChildcare on domestic premisesSwindonNo of providers</t>
  </si>
  <si>
    <t>All ProvidersChildcare on domestic premisesTelford and WrekinNo of providers</t>
  </si>
  <si>
    <t>All ProvidersChildcare on domestic premisesTraffordNo of providers</t>
  </si>
  <si>
    <t>All ProvidersChildcare on domestic premisesWaltham ForestNo of providers</t>
  </si>
  <si>
    <t>All ProvidersChildcare on domestic premisesWarwickshireNo of providers</t>
  </si>
  <si>
    <t>All ProvidersChildcare on domestic premisesWest NorthamptonshireNo of providers</t>
  </si>
  <si>
    <t>All ProvidersChildcare on domestic premisesWest SussexNo of providers</t>
  </si>
  <si>
    <t>All ProvidersChildcare on domestic premisesWestmorland and FurnessNo of providers</t>
  </si>
  <si>
    <t>All ProvidersChildcare on domestic premisesWiltshireNo of providers</t>
  </si>
  <si>
    <t>All ProvidersChildcare on domestic premisesWokinghamNo of providers</t>
  </si>
  <si>
    <t>All ProvidersChildcare on domestic premisesWorcestershireNo of providers</t>
  </si>
  <si>
    <t>All ProvidersChildcare on domestic premisesYorkNo of providers</t>
  </si>
  <si>
    <t>All ProvidersChildcare on non-domestic premisesAll EnglandNo of providers</t>
  </si>
  <si>
    <t>All ProvidersChildcare on non-domestic premisesBarking and DagenhamNo of providers</t>
  </si>
  <si>
    <t>All ProvidersChildcare on non-domestic premisesBarnetNo of providers</t>
  </si>
  <si>
    <t>All ProvidersChildcare on non-domestic premisesBarnsleyNo of providers</t>
  </si>
  <si>
    <t>All ProvidersChildcare on non-domestic premisesBath and North East SomersetNo of providers</t>
  </si>
  <si>
    <t>All ProvidersChildcare on non-domestic premisesBedfordNo of providers</t>
  </si>
  <si>
    <t>All ProvidersChildcare on non-domestic premisesBexleyNo of providers</t>
  </si>
  <si>
    <t>All ProvidersChildcare on non-domestic premisesBirminghamNo of providers</t>
  </si>
  <si>
    <t>All ProvidersChildcare on non-domestic premisesBlackburn with DarwenNo of providers</t>
  </si>
  <si>
    <t>All ProvidersChildcare on non-domestic premisesBlackpoolNo of providers</t>
  </si>
  <si>
    <t>All ProvidersChildcare on non-domestic premisesBoltonNo of providers</t>
  </si>
  <si>
    <t>All ProvidersChildcare on non-domestic premisesBournemouth, Christchurch &amp; PooleNo of providers</t>
  </si>
  <si>
    <t>All ProvidersChildcare on non-domestic premisesBracknell ForestNo of providers</t>
  </si>
  <si>
    <t>All ProvidersChildcare on non-domestic premisesBradfordNo of providers</t>
  </si>
  <si>
    <t>All ProvidersChildcare on non-domestic premisesBrentNo of providers</t>
  </si>
  <si>
    <t>All ProvidersChildcare on non-domestic premisesBrighton and HoveNo of providers</t>
  </si>
  <si>
    <t>All ProvidersChildcare on non-domestic premisesBristolNo of providers</t>
  </si>
  <si>
    <t>All ProvidersChildcare on non-domestic premisesBromleyNo of providers</t>
  </si>
  <si>
    <t>All ProvidersChildcare on non-domestic premisesBuckinghamshireNo of providers</t>
  </si>
  <si>
    <t>All ProvidersChildcare on non-domestic premisesBuryNo of providers</t>
  </si>
  <si>
    <t>All ProvidersChildcare on non-domestic premisesCalderdaleNo of providers</t>
  </si>
  <si>
    <t>All ProvidersChildcare on non-domestic premisesCambridgeshireNo of providers</t>
  </si>
  <si>
    <t>All ProvidersChildcare on non-domestic premisesCamdenNo of providers</t>
  </si>
  <si>
    <t>All ProvidersChildcare on non-domestic premisesCentral BedfordshireNo of providers</t>
  </si>
  <si>
    <t>All ProvidersChildcare on non-domestic premisesCheshire EastNo of providers</t>
  </si>
  <si>
    <t>All ProvidersChildcare on non-domestic premisesCheshire West and ChesterNo of providers</t>
  </si>
  <si>
    <t>All ProvidersChildcare on non-domestic premisesCity of LondonNo of providers</t>
  </si>
  <si>
    <t>All ProvidersChildcare on non-domestic premisesCornwallNo of providers</t>
  </si>
  <si>
    <t>All ProvidersChildcare on non-domestic premisesCoventryNo of providers</t>
  </si>
  <si>
    <t>All ProvidersChildcare on non-domestic premisesCroydonNo of providers</t>
  </si>
  <si>
    <t>All ProvidersChildcare on non-domestic premisesCumberlandNo of providers</t>
  </si>
  <si>
    <t>All ProvidersChildcare on non-domestic premisesDarlingtonNo of providers</t>
  </si>
  <si>
    <t>All ProvidersChildcare on non-domestic premisesDerbyNo of providers</t>
  </si>
  <si>
    <t>All ProvidersChildcare on non-domestic premisesDerbyshireNo of providers</t>
  </si>
  <si>
    <t>All ProvidersChildcare on non-domestic premisesDevonNo of providers</t>
  </si>
  <si>
    <t>All ProvidersChildcare on non-domestic premisesDoncasterNo of providers</t>
  </si>
  <si>
    <t>All ProvidersChildcare on non-domestic premisesDorsetNo of providers</t>
  </si>
  <si>
    <t>All ProvidersChildcare on non-domestic premisesDudleyNo of providers</t>
  </si>
  <si>
    <t>All ProvidersChildcare on non-domestic premisesDurhamNo of providers</t>
  </si>
  <si>
    <t>All ProvidersChildcare on non-domestic premisesEalingNo of providers</t>
  </si>
  <si>
    <t>All ProvidersChildcare on non-domestic premisesEast Riding of YorkshireNo of providers</t>
  </si>
  <si>
    <t>All ProvidersChildcare on non-domestic premisesEast SussexNo of providers</t>
  </si>
  <si>
    <t>All ProvidersChildcare on non-domestic premisesEnfieldNo of providers</t>
  </si>
  <si>
    <t>All ProvidersChildcare on non-domestic premisesEssexNo of providers</t>
  </si>
  <si>
    <t>All ProvidersChildcare on non-domestic premisesGatesheadNo of providers</t>
  </si>
  <si>
    <t>All ProvidersChildcare on non-domestic premisesGloucestershireNo of providers</t>
  </si>
  <si>
    <t>All ProvidersChildcare on non-domestic premisesGreenwichNo of providers</t>
  </si>
  <si>
    <t>All ProvidersChildcare on non-domestic premisesHackneyNo of providers</t>
  </si>
  <si>
    <t>All ProvidersChildcare on non-domestic premisesHaltonNo of providers</t>
  </si>
  <si>
    <t>All ProvidersChildcare on non-domestic premisesHammersmith and FulhamNo of providers</t>
  </si>
  <si>
    <t>All ProvidersChildcare on non-domestic premisesHampshireNo of providers</t>
  </si>
  <si>
    <t>All ProvidersChildcare on non-domestic premisesHaringeyNo of providers</t>
  </si>
  <si>
    <t>All ProvidersChildcare on non-domestic premisesHarrowNo of providers</t>
  </si>
  <si>
    <t>All ProvidersChildcare on non-domestic premisesHartlepoolNo of providers</t>
  </si>
  <si>
    <t>All ProvidersChildcare on non-domestic premisesHaveringNo of providers</t>
  </si>
  <si>
    <t>All ProvidersChildcare on non-domestic premisesHerefordshireNo of providers</t>
  </si>
  <si>
    <t>All ProvidersChildcare on non-domestic premisesHertfordshireNo of providers</t>
  </si>
  <si>
    <t>All ProvidersChildcare on non-domestic premisesHillingdonNo of providers</t>
  </si>
  <si>
    <t>All ProvidersChildcare on non-domestic premisesHounslowNo of providers</t>
  </si>
  <si>
    <t>All ProvidersChildcare on non-domestic premisesIsle of WightNo of providers</t>
  </si>
  <si>
    <t>All ProvidersChildcare on non-domestic premisesIsles of ScillyNo of providers</t>
  </si>
  <si>
    <t>All ProvidersChildcare on non-domestic premisesIslingtonNo of providers</t>
  </si>
  <si>
    <t>All ProvidersChildcare on non-domestic premisesKensington and ChelseaNo of providers</t>
  </si>
  <si>
    <t>All ProvidersChildcare on non-domestic premisesKentNo of providers</t>
  </si>
  <si>
    <t>All ProvidersChildcare on non-domestic premisesKingston upon HullNo of providers</t>
  </si>
  <si>
    <t>All ProvidersChildcare on non-domestic premisesKingston upon ThamesNo of providers</t>
  </si>
  <si>
    <t>All ProvidersChildcare on non-domestic premisesKirkleesNo of providers</t>
  </si>
  <si>
    <t>All ProvidersChildcare on non-domestic premisesKnowsleyNo of providers</t>
  </si>
  <si>
    <t>All ProvidersChildcare on non-domestic premisesLambethNo of providers</t>
  </si>
  <si>
    <t>All ProvidersChildcare on non-domestic premisesLancashireNo of providers</t>
  </si>
  <si>
    <t>All ProvidersChildcare on non-domestic premisesLeedsNo of providers</t>
  </si>
  <si>
    <t>All ProvidersChildcare on non-domestic premisesLeicesterNo of providers</t>
  </si>
  <si>
    <t>All ProvidersChildcare on non-domestic premisesLeicestershireNo of providers</t>
  </si>
  <si>
    <t>All ProvidersChildcare on non-domestic premisesLewishamNo of providers</t>
  </si>
  <si>
    <t>All ProvidersChildcare on non-domestic premisesLincolnshireNo of providers</t>
  </si>
  <si>
    <t>All ProvidersChildcare on non-domestic premisesLiverpoolNo of providers</t>
  </si>
  <si>
    <t>All ProvidersChildcare on non-domestic premisesLutonNo of providers</t>
  </si>
  <si>
    <t>All ProvidersChildcare on non-domestic premisesManchesterNo of providers</t>
  </si>
  <si>
    <t>All ProvidersChildcare on non-domestic premisesMedwayNo of providers</t>
  </si>
  <si>
    <t>All ProvidersChildcare on non-domestic premisesMertonNo of providers</t>
  </si>
  <si>
    <t>All ProvidersChildcare on non-domestic premisesMiddlesbroughNo of providers</t>
  </si>
  <si>
    <t>All ProvidersChildcare on non-domestic premisesMilton KeynesNo of providers</t>
  </si>
  <si>
    <t>All ProvidersChildcare on non-domestic premisesNewcastle upon TyneNo of providers</t>
  </si>
  <si>
    <t>All ProvidersChildcare on non-domestic premisesNewhamNo of providers</t>
  </si>
  <si>
    <t>All ProvidersChildcare on non-domestic premisesNorfolkNo of providers</t>
  </si>
  <si>
    <t>All ProvidersChildcare on non-domestic premisesNorth East LincolnshireNo of providers</t>
  </si>
  <si>
    <t>All ProvidersChildcare on non-domestic premisesNorth LincolnshireNo of providers</t>
  </si>
  <si>
    <t>All ProvidersChildcare on non-domestic premisesNorth NorthamptonshireNo of providers</t>
  </si>
  <si>
    <t>All ProvidersChildcare on non-domestic premisesNorth SomersetNo of providers</t>
  </si>
  <si>
    <t>All ProvidersChildcare on non-domestic premisesNorth TynesideNo of providers</t>
  </si>
  <si>
    <t>All ProvidersChildcare on non-domestic premisesNorth YorkshireNo of providers</t>
  </si>
  <si>
    <t>All ProvidersChildcare on non-domestic premisesNorthumberlandNo of providers</t>
  </si>
  <si>
    <t>All ProvidersChildcare on non-domestic premisesNot RecordedNo of providers</t>
  </si>
  <si>
    <t>All ProvidersChildcare on non-domestic premisesNottinghamNo of providers</t>
  </si>
  <si>
    <t>All ProvidersChildcare on non-domestic premisesNottinghamshireNo of providers</t>
  </si>
  <si>
    <t>All ProvidersChildcare on non-domestic premisesOldhamNo of providers</t>
  </si>
  <si>
    <t>All ProvidersChildcare on non-domestic premisesOxfordshireNo of providers</t>
  </si>
  <si>
    <t>All ProvidersChildcare on non-domestic premisesPeterboroughNo of providers</t>
  </si>
  <si>
    <t>All ProvidersChildcare on non-domestic premisesPlymouthNo of providers</t>
  </si>
  <si>
    <t>All ProvidersChildcare on non-domestic premisesPortsmouthNo of providers</t>
  </si>
  <si>
    <t>All ProvidersChildcare on non-domestic premisesReadingNo of providers</t>
  </si>
  <si>
    <t>All ProvidersChildcare on non-domestic premisesRedbridgeNo of providers</t>
  </si>
  <si>
    <t>All ProvidersChildcare on non-domestic premisesRedcar and ClevelandNo of providers</t>
  </si>
  <si>
    <t>All ProvidersChildcare on non-domestic premisesRichmond upon ThamesNo of providers</t>
  </si>
  <si>
    <t>All ProvidersChildcare on non-domestic premisesRochdaleNo of providers</t>
  </si>
  <si>
    <t>All ProvidersChildcare on non-domestic premisesRotherhamNo of providers</t>
  </si>
  <si>
    <t>All ProvidersChildcare on non-domestic premisesRutlandNo of providers</t>
  </si>
  <si>
    <t>All ProvidersChildcare on non-domestic premisesSalfordNo of providers</t>
  </si>
  <si>
    <t>All ProvidersChildcare on non-domestic premisesSandwellNo of providers</t>
  </si>
  <si>
    <t>All ProvidersChildcare on non-domestic premisesSeftonNo of providers</t>
  </si>
  <si>
    <t>All ProvidersChildcare on non-domestic premisesSheffieldNo of providers</t>
  </si>
  <si>
    <t>All ProvidersChildcare on non-domestic premisesShropshireNo of providers</t>
  </si>
  <si>
    <t>All ProvidersChildcare on non-domestic premisesSloughNo of providers</t>
  </si>
  <si>
    <t>All ProvidersChildcare on non-domestic premisesSolihullNo of providers</t>
  </si>
  <si>
    <t>All ProvidersChildcare on non-domestic premisesSomersetNo of providers</t>
  </si>
  <si>
    <t>All ProvidersChildcare on non-domestic premisesSouth GloucestershireNo of providers</t>
  </si>
  <si>
    <t>All ProvidersChildcare on non-domestic premisesSouth TynesideNo of providers</t>
  </si>
  <si>
    <t>All ProvidersChildcare on non-domestic premisesSouthamptonNo of providers</t>
  </si>
  <si>
    <t>All ProvidersChildcare on non-domestic premisesSouthend on SeaNo of providers</t>
  </si>
  <si>
    <t>All ProvidersChildcare on non-domestic premisesSouthwarkNo of providers</t>
  </si>
  <si>
    <t>All ProvidersChildcare on non-domestic premisesSt HelensNo of providers</t>
  </si>
  <si>
    <t>All ProvidersChildcare on non-domestic premisesStaffordshireNo of providers</t>
  </si>
  <si>
    <t>All ProvidersChildcare on non-domestic premisesStockportNo of providers</t>
  </si>
  <si>
    <t>All ProvidersChildcare on non-domestic premisesStockton-on-TeesNo of providers</t>
  </si>
  <si>
    <t>All ProvidersChildcare on non-domestic premisesStoke-on-TrentNo of providers</t>
  </si>
  <si>
    <t>All ProvidersChildcare on non-domestic premisesSuffolkNo of providers</t>
  </si>
  <si>
    <t>All ProvidersChildcare on non-domestic premisesSunderlandNo of providers</t>
  </si>
  <si>
    <t>All ProvidersChildcare on non-domestic premisesSurreyNo of providers</t>
  </si>
  <si>
    <t>All ProvidersChildcare on non-domestic premisesSuttonNo of providers</t>
  </si>
  <si>
    <t>All ProvidersChildcare on non-domestic premisesSwindonNo of providers</t>
  </si>
  <si>
    <t>All ProvidersChildcare on non-domestic premisesTamesideNo of providers</t>
  </si>
  <si>
    <t>All ProvidersChildcare on non-domestic premisesTelford and WrekinNo of providers</t>
  </si>
  <si>
    <t>All ProvidersChildcare on non-domestic premisesThurrockNo of providers</t>
  </si>
  <si>
    <t>All ProvidersChildcare on non-domestic premisesTorbayNo of providers</t>
  </si>
  <si>
    <t>All ProvidersChildcare on non-domestic premisesTower HamletsNo of providers</t>
  </si>
  <si>
    <t>All ProvidersChildcare on non-domestic premisesTraffordNo of providers</t>
  </si>
  <si>
    <t>All ProvidersChildcare on non-domestic premisesWakefieldNo of providers</t>
  </si>
  <si>
    <t>All ProvidersChildcare on non-domestic premisesWalsallNo of providers</t>
  </si>
  <si>
    <t>All ProvidersChildcare on non-domestic premisesWaltham ForestNo of providers</t>
  </si>
  <si>
    <t>All ProvidersChildcare on non-domestic premisesWandsworthNo of providers</t>
  </si>
  <si>
    <t>All ProvidersChildcare on non-domestic premisesWarringtonNo of providers</t>
  </si>
  <si>
    <t>All ProvidersChildcare on non-domestic premisesWarwickshireNo of providers</t>
  </si>
  <si>
    <t>All ProvidersChildcare on non-domestic premisesWest BerkshireNo of providers</t>
  </si>
  <si>
    <t>All ProvidersChildcare on non-domestic premisesWest NorthamptonshireNo of providers</t>
  </si>
  <si>
    <t>All ProvidersChildcare on non-domestic premisesWest SussexNo of providers</t>
  </si>
  <si>
    <t>All ProvidersChildcare on non-domestic premisesWestminsterNo of providers</t>
  </si>
  <si>
    <t>All ProvidersChildcare on non-domestic premisesWestmorland and FurnessNo of providers</t>
  </si>
  <si>
    <t>All ProvidersChildcare on non-domestic premisesWiganNo of providers</t>
  </si>
  <si>
    <t>All ProvidersChildcare on non-domestic premisesWiltshireNo of providers</t>
  </si>
  <si>
    <t>All ProvidersChildcare on non-domestic premisesWindsor and MaidenheadNo of providers</t>
  </si>
  <si>
    <t>All ProvidersChildcare on non-domestic premisesWirralNo of providers</t>
  </si>
  <si>
    <t>All ProvidersChildcare on non-domestic premisesWokinghamNo of providers</t>
  </si>
  <si>
    <t>All ProvidersChildcare on non-domestic premisesWolverhamptonNo of providers</t>
  </si>
  <si>
    <t>All ProvidersChildcare on non-domestic premisesWorcestershireNo of providers</t>
  </si>
  <si>
    <t>All ProvidersChildcare on non-domestic premisesYorkNo of providers</t>
  </si>
  <si>
    <t>All ProvidersChildminderAll EnglandNo of providers</t>
  </si>
  <si>
    <t>All ProvidersChildminderBarking and DagenhamNo of providers</t>
  </si>
  <si>
    <t>All ProvidersChildminderBarnetNo of providers</t>
  </si>
  <si>
    <t>All ProvidersChildminderBarnsleyNo of providers</t>
  </si>
  <si>
    <t>All ProvidersChildminderBath and North East SomersetNo of providers</t>
  </si>
  <si>
    <t>All ProvidersChildminderBedfordNo of providers</t>
  </si>
  <si>
    <t>All ProvidersChildminderBexleyNo of providers</t>
  </si>
  <si>
    <t>All ProvidersChildminderBirminghamNo of providers</t>
  </si>
  <si>
    <t>All ProvidersChildminderBlackburn with DarwenNo of providers</t>
  </si>
  <si>
    <t>All ProvidersChildminderBlackpoolNo of providers</t>
  </si>
  <si>
    <t>All ProvidersChildminderBoltonNo of providers</t>
  </si>
  <si>
    <t>All ProvidersChildminderBournemouth, Christchurch &amp; PooleNo of providers</t>
  </si>
  <si>
    <t>All ProvidersChildminderBracknell ForestNo of providers</t>
  </si>
  <si>
    <t>All ProvidersChildminderBradfordNo of providers</t>
  </si>
  <si>
    <t>All ProvidersChildminderBrentNo of providers</t>
  </si>
  <si>
    <t>All ProvidersChildminderBrighton and HoveNo of providers</t>
  </si>
  <si>
    <t>All ProvidersChildminderBristolNo of providers</t>
  </si>
  <si>
    <t>All ProvidersChildminderBromleyNo of providers</t>
  </si>
  <si>
    <t>All ProvidersChildminderBuckinghamshireNo of providers</t>
  </si>
  <si>
    <t>All ProvidersChildminderBuryNo of providers</t>
  </si>
  <si>
    <t>All ProvidersChildminderCalderdaleNo of providers</t>
  </si>
  <si>
    <t>All ProvidersChildminderCambridgeshireNo of providers</t>
  </si>
  <si>
    <t>All ProvidersChildminderCamdenNo of providers</t>
  </si>
  <si>
    <t>All ProvidersChildminderCentral BedfordshireNo of providers</t>
  </si>
  <si>
    <t>All ProvidersChildminderCheshire EastNo of providers</t>
  </si>
  <si>
    <t>All ProvidersChildminderCheshire West and ChesterNo of providers</t>
  </si>
  <si>
    <t>All ProvidersChildminderCornwallNo of providers</t>
  </si>
  <si>
    <t>All ProvidersChildminderCoventryNo of providers</t>
  </si>
  <si>
    <t>All ProvidersChildminderCroydonNo of providers</t>
  </si>
  <si>
    <t>All ProvidersChildminderCumberlandNo of providers</t>
  </si>
  <si>
    <t>All ProvidersChildminderDarlingtonNo of providers</t>
  </si>
  <si>
    <t>All ProvidersChildminderDerbyNo of providers</t>
  </si>
  <si>
    <t>All ProvidersChildminderDerbyshireNo of providers</t>
  </si>
  <si>
    <t>All ProvidersChildminderDevonNo of providers</t>
  </si>
  <si>
    <t>All ProvidersChildminderDoncasterNo of providers</t>
  </si>
  <si>
    <t>All ProvidersChildminderDorsetNo of providers</t>
  </si>
  <si>
    <t>All ProvidersChildminderDudleyNo of providers</t>
  </si>
  <si>
    <t>All ProvidersChildminderDurhamNo of providers</t>
  </si>
  <si>
    <t>All ProvidersChildminderEalingNo of providers</t>
  </si>
  <si>
    <t>All ProvidersChildminderEast Riding of YorkshireNo of providers</t>
  </si>
  <si>
    <t>All ProvidersChildminderEast SussexNo of providers</t>
  </si>
  <si>
    <t>All ProvidersChildminderEnfieldNo of providers</t>
  </si>
  <si>
    <t>All ProvidersChildminderEssexNo of providers</t>
  </si>
  <si>
    <t>All ProvidersChildminderGatesheadNo of providers</t>
  </si>
  <si>
    <t>All ProvidersChildminderGloucestershireNo of providers</t>
  </si>
  <si>
    <t>All ProvidersChildminderGreenwichNo of providers</t>
  </si>
  <si>
    <t>All ProvidersChildminderHackneyNo of providers</t>
  </si>
  <si>
    <t>All ProvidersChildminderHaltonNo of providers</t>
  </si>
  <si>
    <t>All ProvidersChildminderHammersmith and FulhamNo of providers</t>
  </si>
  <si>
    <t>All ProvidersChildminderHampshireNo of providers</t>
  </si>
  <si>
    <t>All ProvidersChildminderHaringeyNo of providers</t>
  </si>
  <si>
    <t>All ProvidersChildminderHarrowNo of providers</t>
  </si>
  <si>
    <t>All ProvidersChildminderHartlepoolNo of providers</t>
  </si>
  <si>
    <t>All ProvidersChildminderHaveringNo of providers</t>
  </si>
  <si>
    <t>All ProvidersChildminderHerefordshireNo of providers</t>
  </si>
  <si>
    <t>All ProvidersChildminderHertfordshireNo of providers</t>
  </si>
  <si>
    <t>All ProvidersChildminderHillingdonNo of providers</t>
  </si>
  <si>
    <t>All ProvidersChildminderHounslowNo of providers</t>
  </si>
  <si>
    <t>All ProvidersChildminderIsle of WightNo of providers</t>
  </si>
  <si>
    <t>All ProvidersChildminderIsles of ScillyNo of providers</t>
  </si>
  <si>
    <t>All ProvidersChildminderIslingtonNo of providers</t>
  </si>
  <si>
    <t>All ProvidersChildminderKensington and ChelseaNo of providers</t>
  </si>
  <si>
    <t>All ProvidersChildminderKentNo of providers</t>
  </si>
  <si>
    <t>All ProvidersChildminderKingston upon HullNo of providers</t>
  </si>
  <si>
    <t>All ProvidersChildminderKingston upon ThamesNo of providers</t>
  </si>
  <si>
    <t>All ProvidersChildminderKirkleesNo of providers</t>
  </si>
  <si>
    <t>All ProvidersChildminderKnowsleyNo of providers</t>
  </si>
  <si>
    <t>All ProvidersChildminderLambethNo of providers</t>
  </si>
  <si>
    <t>All ProvidersChildminderLancashireNo of providers</t>
  </si>
  <si>
    <t>All ProvidersChildminderLeedsNo of providers</t>
  </si>
  <si>
    <t>All ProvidersChildminderLeicesterNo of providers</t>
  </si>
  <si>
    <t>All ProvidersChildminderLeicestershireNo of providers</t>
  </si>
  <si>
    <t>All ProvidersChildminderLewishamNo of providers</t>
  </si>
  <si>
    <t>All ProvidersChildminderLincolnshireNo of providers</t>
  </si>
  <si>
    <t>All ProvidersChildminderLiverpoolNo of providers</t>
  </si>
  <si>
    <t>All ProvidersChildminderLutonNo of providers</t>
  </si>
  <si>
    <t>All ProvidersChildminderManchesterNo of providers</t>
  </si>
  <si>
    <t>All ProvidersChildminderMedwayNo of providers</t>
  </si>
  <si>
    <t>All ProvidersChildminderMertonNo of providers</t>
  </si>
  <si>
    <t>All ProvidersChildminderMiddlesbroughNo of providers</t>
  </si>
  <si>
    <t>All ProvidersChildminderMilton KeynesNo of providers</t>
  </si>
  <si>
    <t>All ProvidersChildminderNewcastle upon TyneNo of providers</t>
  </si>
  <si>
    <t>All ProvidersChildminderNewhamNo of providers</t>
  </si>
  <si>
    <t>All ProvidersChildminderNorfolkNo of providers</t>
  </si>
  <si>
    <t>All ProvidersChildminderNorth East LincolnshireNo of providers</t>
  </si>
  <si>
    <t>All ProvidersChildminderNorth LincolnshireNo of providers</t>
  </si>
  <si>
    <t>All ProvidersChildminderNorth NorthamptonshireNo of providers</t>
  </si>
  <si>
    <t>All ProvidersChildminderNorth SomersetNo of providers</t>
  </si>
  <si>
    <t>All ProvidersChildminderNorth TynesideNo of providers</t>
  </si>
  <si>
    <t>All ProvidersChildminderNorth YorkshireNo of providers</t>
  </si>
  <si>
    <t>All ProvidersChildminderNorthumberlandNo of providers</t>
  </si>
  <si>
    <t>All ProvidersChildminderNot RecordedNo of providers</t>
  </si>
  <si>
    <t>All ProvidersChildminderNottinghamNo of providers</t>
  </si>
  <si>
    <t>All ProvidersChildminderNottinghamshireNo of providers</t>
  </si>
  <si>
    <t>All ProvidersChildminderOldhamNo of providers</t>
  </si>
  <si>
    <t>All ProvidersChildminderOxfordshireNo of providers</t>
  </si>
  <si>
    <t>All ProvidersChildminderPeterboroughNo of providers</t>
  </si>
  <si>
    <t>All ProvidersChildminderPlymouthNo of providers</t>
  </si>
  <si>
    <t>All ProvidersChildminderPortsmouthNo of providers</t>
  </si>
  <si>
    <t>All ProvidersChildminderReadingNo of providers</t>
  </si>
  <si>
    <t>All ProvidersChildminderRedbridgeNo of providers</t>
  </si>
  <si>
    <t>All ProvidersChildminderRedcar and ClevelandNo of providers</t>
  </si>
  <si>
    <t>All ProvidersChildminderRichmond upon ThamesNo of providers</t>
  </si>
  <si>
    <t>All ProvidersChildminderRochdaleNo of providers</t>
  </si>
  <si>
    <t>All ProvidersChildminderRotherhamNo of providers</t>
  </si>
  <si>
    <t>All ProvidersChildminderRutlandNo of providers</t>
  </si>
  <si>
    <t>All ProvidersChildminderSalfordNo of providers</t>
  </si>
  <si>
    <t>All ProvidersChildminderSandwellNo of providers</t>
  </si>
  <si>
    <t>All ProvidersChildminderSeftonNo of providers</t>
  </si>
  <si>
    <t>All ProvidersChildminderSheffieldNo of providers</t>
  </si>
  <si>
    <t>All ProvidersChildminderShropshireNo of providers</t>
  </si>
  <si>
    <t>All ProvidersChildminderSloughNo of providers</t>
  </si>
  <si>
    <t>All ProvidersChildminderSolihullNo of providers</t>
  </si>
  <si>
    <t>All ProvidersChildminderSomersetNo of providers</t>
  </si>
  <si>
    <t>All ProvidersChildminderSouth GloucestershireNo of providers</t>
  </si>
  <si>
    <t>All ProvidersChildminderSouth TynesideNo of providers</t>
  </si>
  <si>
    <t>All ProvidersChildminderSouthamptonNo of providers</t>
  </si>
  <si>
    <t>All ProvidersChildminderSouthend on SeaNo of providers</t>
  </si>
  <si>
    <t>All ProvidersChildminderSouthwarkNo of providers</t>
  </si>
  <si>
    <t>All ProvidersChildminderSt HelensNo of providers</t>
  </si>
  <si>
    <t>All ProvidersChildminderStaffordshireNo of providers</t>
  </si>
  <si>
    <t>All ProvidersChildminderStockportNo of providers</t>
  </si>
  <si>
    <t>All ProvidersChildminderStockton-on-TeesNo of providers</t>
  </si>
  <si>
    <t>All ProvidersChildminderStoke-on-TrentNo of providers</t>
  </si>
  <si>
    <t>All ProvidersChildminderSuffolkNo of providers</t>
  </si>
  <si>
    <t>All ProvidersChildminderSunderlandNo of providers</t>
  </si>
  <si>
    <t>All ProvidersChildminderSurreyNo of providers</t>
  </si>
  <si>
    <t>All ProvidersChildminderSuttonNo of providers</t>
  </si>
  <si>
    <t>All ProvidersChildminderSwindonNo of providers</t>
  </si>
  <si>
    <t>All ProvidersChildminderTamesideNo of providers</t>
  </si>
  <si>
    <t>All ProvidersChildminderTelford and WrekinNo of providers</t>
  </si>
  <si>
    <t>All ProvidersChildminderThurrockNo of providers</t>
  </si>
  <si>
    <t>All ProvidersChildminderTorbayNo of providers</t>
  </si>
  <si>
    <t>All ProvidersChildminderTower HamletsNo of providers</t>
  </si>
  <si>
    <t>All ProvidersChildminderTraffordNo of providers</t>
  </si>
  <si>
    <t>All ProvidersChildminderWakefieldNo of providers</t>
  </si>
  <si>
    <t>All ProvidersChildminderWalsallNo of providers</t>
  </si>
  <si>
    <t>All ProvidersChildminderWaltham ForestNo of providers</t>
  </si>
  <si>
    <t>All ProvidersChildminderWandsworthNo of providers</t>
  </si>
  <si>
    <t>All ProvidersChildminderWarringtonNo of providers</t>
  </si>
  <si>
    <t>All ProvidersChildminderWarwickshireNo of providers</t>
  </si>
  <si>
    <t>All ProvidersChildminderWest BerkshireNo of providers</t>
  </si>
  <si>
    <t>All ProvidersChildminderWest NorthamptonshireNo of providers</t>
  </si>
  <si>
    <t>All ProvidersChildminderWest SussexNo of providers</t>
  </si>
  <si>
    <t>All ProvidersChildminderWestminsterNo of providers</t>
  </si>
  <si>
    <t>All ProvidersChildminderWestmorland and FurnessNo of providers</t>
  </si>
  <si>
    <t>All ProvidersChildminderWiganNo of providers</t>
  </si>
  <si>
    <t>All ProvidersChildminderWiltshireNo of providers</t>
  </si>
  <si>
    <t>All ProvidersChildminderWindsor and MaidenheadNo of providers</t>
  </si>
  <si>
    <t>All ProvidersChildminderWirralNo of providers</t>
  </si>
  <si>
    <t>All ProvidersChildminderWokinghamNo of providers</t>
  </si>
  <si>
    <t>All ProvidersChildminderWolverhamptonNo of providers</t>
  </si>
  <si>
    <t>All ProvidersChildminderWorcestershireNo of providers</t>
  </si>
  <si>
    <t>All ProvidersChildminderYorkNo of providers</t>
  </si>
  <si>
    <t>Table 10a: Actions and recommendations issued at inspections of active early years registered providers at their</t>
  </si>
  <si>
    <r>
      <t>most recent inspection between 1 September 2019 and 3 January 2024, by the statutory requirements of the Early Years Register</t>
    </r>
    <r>
      <rPr>
        <b/>
        <vertAlign val="superscript"/>
        <sz val="15"/>
        <rFont val="Tahoma"/>
        <family val="2"/>
      </rPr>
      <t xml:space="preserve"> 1 2 3</t>
    </r>
  </si>
  <si>
    <t>Number with 
actions/ recommendations</t>
  </si>
  <si>
    <t>Percentage with actions/ recommendations</t>
  </si>
  <si>
    <t xml:space="preserve">Any action </t>
  </si>
  <si>
    <t>Learning and development requirements</t>
  </si>
  <si>
    <t>Safeguarding and welfare requirements</t>
  </si>
  <si>
    <t>Child Protection</t>
  </si>
  <si>
    <t>Disqualification</t>
  </si>
  <si>
    <t>Staff taking medicine / other substances</t>
  </si>
  <si>
    <t>Staff qualifications, training, support and skills</t>
  </si>
  <si>
    <t>Staff : child ratios</t>
  </si>
  <si>
    <t xml:space="preserve">Health </t>
  </si>
  <si>
    <t>Safety and suitability of premises, environment and equipment</t>
  </si>
  <si>
    <t>Information and records</t>
  </si>
  <si>
    <t>Any recommendation</t>
  </si>
  <si>
    <t>2. Providers may receive more than one action or recommendation at inspection.</t>
  </si>
  <si>
    <t>3. Data relates to actions and recommendations given at most recent full Early Years Register inspections between 1 September 2019 and 3 January 2024, prior to the introduction of the 'EYFS</t>
  </si>
  <si>
    <t xml:space="preserve"> statutory framework for childminders' and the 'EYFS statutory framework for group and school-based providers'. Actions which are carried forward from previous inspections are not included,</t>
  </si>
  <si>
    <t xml:space="preserve"> while actions given at inspections from 4 January 2024 are reported in Table 10b. For more information, please see the methodology and quality report.</t>
  </si>
  <si>
    <t>Table 10b: Actions and recommendations issued at inspections of active early years registered providers at their</t>
  </si>
  <si>
    <r>
      <t>most recent inspection since 4 January 2024, by the statutory requirements of the Early Years Register</t>
    </r>
    <r>
      <rPr>
        <b/>
        <vertAlign val="superscript"/>
        <sz val="15"/>
        <rFont val="Tahoma"/>
        <family val="2"/>
      </rPr>
      <t xml:space="preserve"> 1 2 3</t>
    </r>
  </si>
  <si>
    <t>Learning and development</t>
  </si>
  <si>
    <t>Learning and development considerations</t>
  </si>
  <si>
    <t>Safeguarding and welfare</t>
  </si>
  <si>
    <t>Staff taking medication/other substances</t>
  </si>
  <si>
    <t>Smoking and vaping</t>
  </si>
  <si>
    <t>Qualifications, training, support and skills (group provision only)</t>
  </si>
  <si>
    <t>Training and skills (group provision only)</t>
  </si>
  <si>
    <t>Supervision of staff (group provision only)</t>
  </si>
  <si>
    <t>Before/after school care and holiday provision (group provision only)</t>
  </si>
  <si>
    <t>Food poisoning</t>
  </si>
  <si>
    <t>Indoor space requirements</t>
  </si>
  <si>
    <t>Baby room (group provision only)</t>
  </si>
  <si>
    <t>3. Data relates to actions and recommendations given at most recent full Early Years Register inspections since 4 January 2024, when the 'EYFS statutory framework</t>
  </si>
  <si>
    <t xml:space="preserve"> for childminders' and the 'EYFS statutory framework for group and school-based providers' was introduced. Actions which are carried forward from previous inspections conducted </t>
  </si>
  <si>
    <t>prior to this date are not included in this count. For more information, please see the methodology and quality report.</t>
  </si>
  <si>
    <t>Table 11: Overall effectiveness of providers that have been inspected from 1 September 2019 and have since left</t>
  </si>
  <si>
    <r>
      <t xml:space="preserve">the Early Years Register, by provider type </t>
    </r>
    <r>
      <rPr>
        <b/>
        <vertAlign val="superscript"/>
        <sz val="15"/>
        <rFont val="Tahoma"/>
        <family val="2"/>
      </rPr>
      <t>1 2 3 4</t>
    </r>
  </si>
  <si>
    <t>Providers that have had an EYR inspection</t>
  </si>
  <si>
    <t>3. This table shows the most recent full EYR inspections for providers that have been inspected since 1 September 2015 and have since left the Early Years Register. This includes providers that have resigned, had their</t>
  </si>
  <si>
    <t>registration cancelled, or those that remain active on the Childcare Register.</t>
  </si>
  <si>
    <t>Table 12: Early years registered providers complying with the requirements of the Childcare Register at</t>
  </si>
  <si>
    <r>
      <t>their most recent inspection, by provider type</t>
    </r>
    <r>
      <rPr>
        <b/>
        <vertAlign val="superscript"/>
        <sz val="15"/>
        <rFont val="Tahoma"/>
        <family val="2"/>
      </rPr>
      <t xml:space="preserve"> 1 2 3</t>
    </r>
  </si>
  <si>
    <t>Not met: 
actions</t>
  </si>
  <si>
    <t>No of Providers</t>
  </si>
  <si>
    <t>All provisionNo of Providers</t>
  </si>
  <si>
    <t>All provisionOutcome</t>
  </si>
  <si>
    <t>Outcome</t>
  </si>
  <si>
    <t>Childcare on domestic premisesNo of Providers</t>
  </si>
  <si>
    <t>Childcare on domestic premisesOutcome</t>
  </si>
  <si>
    <t>Childcare on non-domestic premisesNo of Providers</t>
  </si>
  <si>
    <t>Childcare on non-domestic premisesOutcome</t>
  </si>
  <si>
    <t>ChildminderNo of Providers</t>
  </si>
  <si>
    <t>ChildminderOutcome</t>
  </si>
  <si>
    <t>Home childcarerNo of Providers</t>
  </si>
  <si>
    <t>Home childcarerOutcome</t>
  </si>
  <si>
    <t>Table 13: Providers on the Childcare Register only complying with the requirements of the Childcare Register at their</t>
  </si>
  <si>
    <r>
      <t>most recent inspection, by provider type</t>
    </r>
    <r>
      <rPr>
        <b/>
        <vertAlign val="superscript"/>
        <sz val="15"/>
        <rFont val="Tahoma"/>
        <family val="2"/>
      </rPr>
      <t xml:space="preserve"> 1 2 3</t>
    </r>
  </si>
  <si>
    <t>CR only Providers</t>
  </si>
  <si>
    <t>3. 'Most recent inspection' refers to the provider's most recent Childcare Register inspection.</t>
  </si>
  <si>
    <t>Chart 2: Overall effectiveness and sub-judgements of active early years registered providers at their most recent</t>
  </si>
  <si>
    <r>
      <t xml:space="preserve">inspection, by provider type </t>
    </r>
    <r>
      <rPr>
        <b/>
        <vertAlign val="superscript"/>
        <sz val="15"/>
        <rFont val="Tahoma"/>
        <family val="2"/>
      </rPr>
      <t>1 2 3 4 5</t>
    </r>
  </si>
  <si>
    <t xml:space="preserve">3. Percentages based on a small number of inspected providers, such as with childcare on domestic premises, should be treated with caution.
</t>
  </si>
  <si>
    <t>4. 'Most recent inspection' refers to the provider's most recent full Early Years Register inspection.</t>
  </si>
  <si>
    <t>5. Since the introduction of the Education Inspection Framework on 1 September 2019, the additional judgements have changed. This has affected the number of providers with judgements for quality of education, behaviour and attitudes and personal development at their most recent inspection.</t>
  </si>
  <si>
    <t>% Outstanding</t>
  </si>
  <si>
    <t>% Good</t>
  </si>
  <si>
    <t>% Requires improvement</t>
  </si>
  <si>
    <t>% Inadequate</t>
  </si>
  <si>
    <t>Check sum to 100%</t>
  </si>
  <si>
    <t>Overall effectiveness: the quality and standards of the provision</t>
  </si>
  <si>
    <t>Event_type_grouping</t>
  </si>
  <si>
    <t>Event period</t>
  </si>
  <si>
    <t>Total No of inspections</t>
  </si>
  <si>
    <t>Early years register (full Inspection)All provisionCheshire West and ChesterBehaviour and attitudes1 September 2023 to 31 March 2024</t>
  </si>
  <si>
    <t>Early years register (full Inspection)</t>
  </si>
  <si>
    <t>Early years register (full Inspection)All provisionCheshire West and ChesterEffectiveness of leadership and Management1 September 2023 to 31 March 2024</t>
  </si>
  <si>
    <t>Early years register (full Inspection)All provisionCheshire West and ChesterOutcomes for children1 September 2023 to 31 March 2024</t>
  </si>
  <si>
    <t>Early years register (full Inspection)All provisionCheshire West and ChesterOverall effectiveness: The quality and standards of the provision1 September 2023 to 31 March 2024</t>
  </si>
  <si>
    <t>Early years register (full Inspection)All provisionCheshire West and ChesterPersonal development1 September 2023 to 31 March 2024</t>
  </si>
  <si>
    <t>Early years register (full Inspection)All provisionCheshire West and ChesterPersonal development, behaviour and welfare1 September 2023 to 31 March 2024</t>
  </si>
  <si>
    <t>Early years register (full Inspection)All provisionCheshire West and ChesterQuality of education1 September 2023 to 31 March 2024</t>
  </si>
  <si>
    <t>Early years register (full Inspection)All provisionCheshire West and ChesterQuality of teaching, learning and assessment1 September 2023 to 31 March 2024</t>
  </si>
  <si>
    <t>Early years register (full Inspection)All provisionCheshire West and ChesterRequirements of the compulsory part of the childcare register1 September 2023 to 31 March 2024</t>
  </si>
  <si>
    <t>Early years register (full Inspection)All provisionCheshire West and ChesterRequirements of the voluntary part of the childcare register1 September 2023 to 31 March 2024</t>
  </si>
  <si>
    <t>Early years register (full Inspection)All provisionCheshire West and ChesterTotal No of inspections1 September 2023 to 31 March 2024</t>
  </si>
  <si>
    <t>Early years register (No children on roll)All provisionCheshire West and ChesterNCOR Inspection Outcomes1 April 2023 to 31 August 2023</t>
  </si>
  <si>
    <t>Early years register (No children on roll)</t>
  </si>
  <si>
    <t>NCOR Inspection Outcomes</t>
  </si>
  <si>
    <t>Early years register (No children on roll)All provisionCheshire West and ChesterTotal No of inspections1 April 2023 to 31 August 2023</t>
  </si>
  <si>
    <t>Early years register (No children on roll)All provisionCheshire West and ChesterNCOR Inspection Outcomes1 September 2023 to 31 March 2024</t>
  </si>
  <si>
    <t>Early years register (No children on roll)All provisionCheshire West and ChesterTotal No of inspections1 September 2023 to 31 March 2024</t>
  </si>
  <si>
    <t>Early years register (Out-of-school day care)All provisionCheshire West and ChesterTotal No of inspections1 April 2023 to 31 August 2023</t>
  </si>
  <si>
    <t>Early years register (Out-of-school day care)</t>
  </si>
  <si>
    <t>Early years register (Out-of-school day care)All provisionCheshire West and ChesterTotal No of inspections1 September 2023 to 31 March 2024</t>
  </si>
  <si>
    <t>Early years register (full Inspection)All provisionCity of LondonBehaviour and attitudes1 April 2023 to 31 August 2023</t>
  </si>
  <si>
    <t>Early years register (full Inspection)All provisionCity of LondonEffectiveness of leadership and Management1 April 2023 to 31 August 2023</t>
  </si>
  <si>
    <t>Early years register (full Inspection)All provisionCity of LondonOutcomes for children1 April 2023 to 31 August 2023</t>
  </si>
  <si>
    <t>Early years register (full Inspection)All provisionCity of LondonOverall effectiveness: The quality and standards of the provision1 April 2023 to 31 August 2023</t>
  </si>
  <si>
    <t>Early years register (full Inspection)All provisionCity of LondonPersonal development1 April 2023 to 31 August 2023</t>
  </si>
  <si>
    <t>Early years register (full Inspection)All provisionCity of LondonPersonal development, behaviour and welfare1 April 2023 to 31 August 2023</t>
  </si>
  <si>
    <t>Early years register (full Inspection)All provisionCity of LondonQuality of education1 April 2023 to 31 August 2023</t>
  </si>
  <si>
    <t>Early years register (full Inspection)All provisionCity of LondonQuality of teaching, learning and assessment1 April 2023 to 31 August 2023</t>
  </si>
  <si>
    <t>Early years register (full Inspection)All provisionCity of LondonRequirements of the compulsory part of the childcare register1 April 2023 to 31 August 2023</t>
  </si>
  <si>
    <t>Early years register (full Inspection)All provisionCity of LondonRequirements of the voluntary part of the childcare register1 April 2023 to 31 August 2023</t>
  </si>
  <si>
    <t>Early years register (full Inspection)All provisionCity of LondonTotal No of inspections1 April 2023 to 31 August 2023</t>
  </si>
  <si>
    <t>Childcare registerAll provisionCornwallTotal No of inspections1 April 2023 to 31 August 2023</t>
  </si>
  <si>
    <t>Childcare register</t>
  </si>
  <si>
    <t>Early years register (full Inspection)All provisionNorth NorthamptonshireTotal No of inspections1 April 2023 to 31 August 2023</t>
  </si>
  <si>
    <t>Early years register (full Inspection)All provisionNorth NorthamptonshireBehaviour and attitudes1 September 2023 to 31 March 2024</t>
  </si>
  <si>
    <t>Early years register (full Inspection)All provisionNorth NorthamptonshireEffectiveness of leadership and Management1 September 2023 to 31 March 2024</t>
  </si>
  <si>
    <t>Early years register (full Inspection)All provisionNorth NorthamptonshireOutcomes for children1 September 2023 to 31 March 2024</t>
  </si>
  <si>
    <t>Early years register (full Inspection)All provisionNorth NorthamptonshireOverall effectiveness: The quality and standards of the provision1 September 2023 to 31 March 2024</t>
  </si>
  <si>
    <t>Early years register (full Inspection)All provisionNorth NorthamptonshirePersonal development1 September 2023 to 31 March 2024</t>
  </si>
  <si>
    <t>Early years register (full Inspection)All provisionNorth NorthamptonshirePersonal development, behaviour and welfare1 September 2023 to 31 March 2024</t>
  </si>
  <si>
    <t>Early years register (full Inspection)All provisionNorth NorthamptonshireQuality of education1 September 2023 to 31 March 2024</t>
  </si>
  <si>
    <t>Early years register (full Inspection)All provisionNorth NorthamptonshireQuality of teaching, learning and assessment1 September 2023 to 31 March 2024</t>
  </si>
  <si>
    <t>Early years register (full Inspection)All provisionNorth NorthamptonshireRequirements of the compulsory part of the childcare register1 September 2023 to 31 March 2024</t>
  </si>
  <si>
    <t>Early years register (full Inspection)All provisionNorth NorthamptonshireRequirements of the voluntary part of the childcare register1 September 2023 to 31 March 2024</t>
  </si>
  <si>
    <t>Early years register (full Inspection)All provisionNorth NorthamptonshireTotal No of inspections1 September 2023 to 31 March 2024</t>
  </si>
  <si>
    <t>Early years register (No children on roll)All provisionNorth NorthamptonshireNCOR Inspection Outcomes1 April 2023 to 31 August 2023</t>
  </si>
  <si>
    <t>Early years register (No children on roll)All provisionNorth NorthamptonshireTotal No of inspections1 April 2023 to 31 August 2023</t>
  </si>
  <si>
    <t>Early years register (No children on roll)All provisionNorth NorthamptonshireNCOR Inspection Outcomes1 September 2023 to 31 March 2024</t>
  </si>
  <si>
    <t>Early years register (No children on roll)All provisionNorth NorthamptonshireTotal No of inspections1 September 2023 to 31 March 2024</t>
  </si>
  <si>
    <t>Early years register (Out-of-school day care)All provisionNorth NorthamptonshireTotal No of inspections1 April 2023 to 31 August 2023</t>
  </si>
  <si>
    <t>Early years register (Out-of-school day care)All provisionNorth NorthamptonshireTotal No of inspections1 September 2023 to 31 March 2024</t>
  </si>
  <si>
    <t>Childcare registerAll provisionNorth SomersetTotal No of inspections1 April 2023 to 31 August 2023</t>
  </si>
  <si>
    <t>Childcare registerAll provisionNorth SomersetTotal No of inspections1 September 2023 to 31 March 2024</t>
  </si>
  <si>
    <t>Early years register (full Inspection)All provisionNorth SomersetBehaviour and attitudes1 April 2023 to 31 August 2023</t>
  </si>
  <si>
    <t>Early years register (full Inspection)All provisionNorth SomersetEffectiveness of leadership and Management1 April 2023 to 31 August 2023</t>
  </si>
  <si>
    <t>Early years register (full Inspection)All provisionNorth SomersetOutcomes for children1 April 2023 to 31 August 2023</t>
  </si>
  <si>
    <t>Early years register (full Inspection)All provisionNorth SomersetOverall effectiveness: The quality and standards of the provision1 April 2023 to 31 August 2023</t>
  </si>
  <si>
    <t>Early years register (full Inspection)All provisionNorth SomersetPersonal development1 April 2023 to 31 August 2023</t>
  </si>
  <si>
    <t>Early years register (full Inspection)All provisionNorth SomersetPersonal development, behaviour and welfare1 April 2023 to 31 August 2023</t>
  </si>
  <si>
    <t>Early years register (full Inspection)All provisionNorth SomersetQuality of education1 April 2023 to 31 August 2023</t>
  </si>
  <si>
    <t>Early years register (full Inspection)All provisionNorth SomersetQuality of teaching, learning and assessment1 April 2023 to 31 August 2023</t>
  </si>
  <si>
    <t>Early years register (full Inspection)All provisionNorth SomersetRequirements of the compulsory part of the childcare register1 April 2023 to 31 August 2023</t>
  </si>
  <si>
    <t>Early years register (full Inspection)All provisionNottinghamshireOverall effectiveness: The quality and standards of the provision1 April 2023 to 31 August 2023</t>
  </si>
  <si>
    <t>Early years register (full Inspection)All provisionNottinghamshirePersonal development1 April 2023 to 31 August 2023</t>
  </si>
  <si>
    <t>Early years register (full Inspection)All provisionNottinghamshirePersonal development, behaviour and welfare1 April 2023 to 31 August 2023</t>
  </si>
  <si>
    <t>Early years register (full Inspection)All provisionNottinghamshireQuality of education1 April 2023 to 31 August 2023</t>
  </si>
  <si>
    <t>Early years register (full Inspection)All provisionNottinghamshireQuality of teaching, learning and assessment1 April 2023 to 31 August 2023</t>
  </si>
  <si>
    <t>Early years register (full Inspection)All provisionNottinghamshireRequirements of the compulsory part of the childcare register1 April 2023 to 31 August 2023</t>
  </si>
  <si>
    <t>Early years register (full Inspection)All provisionNottinghamshireRequirements of the voluntary part of the childcare register1 April 2023 to 31 August 2023</t>
  </si>
  <si>
    <t>Early years register (full Inspection)All provisionNottinghamshireTotal No of inspections1 April 2023 to 31 August 2023</t>
  </si>
  <si>
    <t>Early years register (full Inspection)All provisionNottinghamshireBehaviour and attitudes1 September 2023 to 31 March 2024</t>
  </si>
  <si>
    <t>Early years register (full Inspection)All provisionNottinghamshireEffectiveness of leadership and Management1 September 2023 to 31 March 2024</t>
  </si>
  <si>
    <t>Early years register (full Inspection)All provisionNottinghamshireOutcomes for children1 September 2023 to 31 March 2024</t>
  </si>
  <si>
    <t>Early years register (full Inspection)All provisionNottinghamshireOverall effectiveness: The quality and standards of the provision1 September 2023 to 31 March 2024</t>
  </si>
  <si>
    <t>Early years register (full Inspection)All provisionNottinghamshirePersonal development1 September 2023 to 31 March 2024</t>
  </si>
  <si>
    <t>Early years register (full Inspection)All provisionNottinghamshirePersonal development, behaviour and welfare1 September 2023 to 31 March 2024</t>
  </si>
  <si>
    <t>Early years register (full Inspection)All provisionNottinghamshireQuality of education1 September 2023 to 31 March 2024</t>
  </si>
  <si>
    <t>Early years register (full Inspection)All provisionNottinghamshireQuality of teaching, learning and assessment1 September 2023 to 31 March 2024</t>
  </si>
  <si>
    <t>Early years register (full Inspection)All provisionNottinghamshireRequirements of the compulsory part of the childcare register1 September 2023 to 31 March 2024</t>
  </si>
  <si>
    <t>Early years register (full Inspection)All provisionNottinghamshireRequirements of the voluntary part of the childcare register1 September 2023 to 31 March 2024</t>
  </si>
  <si>
    <t>Early years register (full Inspection)All provisionNottinghamshireTotal No of inspections1 September 2023 to 31 March 2024</t>
  </si>
  <si>
    <t>Early years register (No children on roll)All provisionNottinghamshireNCOR Inspection Outcomes1 April 2023 to 31 August 2023</t>
  </si>
  <si>
    <t>Early years register (No children on roll)All provisionNottinghamshireTotal No of inspections1 April 2023 to 31 August 2023</t>
  </si>
  <si>
    <t>Early years register (No children on roll)All provisionNottinghamshireNCOR Inspection Outcomes1 September 2023 to 31 March 2024</t>
  </si>
  <si>
    <t>Early years register (No children on roll)All provisionNottinghamshireTotal No of inspections1 September 2023 to 31 March 2024</t>
  </si>
  <si>
    <t>Early years register (Out-of-school day care)All provisionNottinghamshireTotal No of inspections1 April 2023 to 31 August 2023</t>
  </si>
  <si>
    <t>Early years register (Out-of-school day care)All provisionNottinghamshireTotal No of inspections1 September 2023 to 31 March 2024</t>
  </si>
  <si>
    <t>Childcare registerAll provisionOldhamTotal No of inspections1 April 2023 to 31 August 2023</t>
  </si>
  <si>
    <t>Childcare registerAll provisionOldhamTotal No of inspections1 September 2023 to 31 March 2024</t>
  </si>
  <si>
    <t>Early years register (full Inspection)All provisionOldhamBehaviour and attitudes1 April 2023 to 31 August 2023</t>
  </si>
  <si>
    <t>Early years register (full Inspection)All provisionOldhamEffectiveness of leadership and Management1 April 2023 to 31 August 2023</t>
  </si>
  <si>
    <t>Early years register (full Inspection)All provisionOldhamOutcomes for children1 April 2023 to 31 August 2023</t>
  </si>
  <si>
    <t>Early years register (No children on roll)All provisionYorkTotal No of inspections1 September 2023 to 31 March 2024</t>
  </si>
  <si>
    <t>Early years register (Out-of-school day care)All provisionYorkTotal No of inspections1 April 2023 to 31 August 2023</t>
  </si>
  <si>
    <t>Early years register (Out-of-school day care)All provisionYorkTotal No of inspections1 September 2023 to 31 March 2024</t>
  </si>
  <si>
    <t>Childcare registerChildcare on domestic premisesAll EnglandTotal No of inspections1 September 2023 to 31 March 2024</t>
  </si>
  <si>
    <t>Early years register (full Inspection)Childcare on domestic premisesAll EnglandBehaviour and attitudes1 April 2023 to 31 August 2023</t>
  </si>
  <si>
    <t>Early years register (full Inspection)Childcare on domestic premisesAll EnglandEffectiveness of leadership and Management1 April 2023 to 31 August 2023</t>
  </si>
  <si>
    <t>Early years register (full Inspection)Childcare on domestic premisesAll EnglandOutcomes for children1 April 2023 to 31 August 2023</t>
  </si>
  <si>
    <t>Early years register (full Inspection)Childcare on domestic premisesAll EnglandOverall effectiveness: The quality and standards of the provision1 April 2023 to 31 August 2023</t>
  </si>
  <si>
    <t>Early years register (full Inspection)Childcare on domestic premisesAll EnglandPersonal development1 April 2023 to 31 August 2023</t>
  </si>
  <si>
    <t>Early years register (full Inspection)Childcare on domestic premisesAll EnglandPersonal development, behaviour and welfare1 April 2023 to 31 August 2023</t>
  </si>
  <si>
    <t>Early years register (full Inspection)Childcare on domestic premisesAll EnglandQuality of education1 April 2023 to 31 August 2023</t>
  </si>
  <si>
    <t>Early years register (full Inspection)Childcare on domestic premisesAll EnglandQuality of teaching, learning and assessment1 April 2023 to 31 August 2023</t>
  </si>
  <si>
    <t>Early years register (full Inspection)Childcare on domestic premisesAll EnglandRequirements of the compulsory part of the childcare register1 April 2023 to 31 August 2023</t>
  </si>
  <si>
    <t>Early years register (full Inspection)Childcare on domestic premisesAll EnglandRequirements of the voluntary part of the childcare register1 April 2023 to 31 August 2023</t>
  </si>
  <si>
    <t>Early years register (full Inspection)Childcare on domestic premisesAll EnglandTotal No of inspections1 April 2023 to 31 August 2023</t>
  </si>
  <si>
    <t>Early years register (full Inspection)Childcare on domestic premisesAll EnglandBehaviour and attitudes1 September 2023 to 31 March 2024</t>
  </si>
  <si>
    <t>Early years register (full Inspection)Childcare on domestic premisesAll EnglandEffectiveness of leadership and Management1 September 2023 to 31 March 2024</t>
  </si>
  <si>
    <t>Early years register (full Inspection)Childcare on domestic premisesAll EnglandOutcomes for children1 September 2023 to 31 March 2024</t>
  </si>
  <si>
    <t>Early years register (full Inspection)Childcare on domestic premisesAll EnglandOverall effectiveness: The quality and standards of the provision1 September 2023 to 31 March 2024</t>
  </si>
  <si>
    <t>Early years register (full Inspection)Childcare on domestic premisesAll EnglandPersonal development1 September 2023 to 31 March 2024</t>
  </si>
  <si>
    <t>Early years register (full Inspection)Childcare on domestic premisesAll EnglandPersonal development, behaviour and welfare1 September 2023 to 31 March 2024</t>
  </si>
  <si>
    <t>Early years register (full Inspection)Childcare on domestic premisesAll EnglandQuality of education1 September 2023 to 31 March 2024</t>
  </si>
  <si>
    <t>Early years register (full Inspection)Childcare on domestic premisesAll EnglandQuality of teaching, learning and assessment1 September 2023 to 31 March 2024</t>
  </si>
  <si>
    <t>Early years register (full Inspection)Childcare on domestic premisesAll EnglandRequirements of the compulsory part of the childcare register1 September 2023 to 31 March 2024</t>
  </si>
  <si>
    <t>Early years register (full Inspection)Childcare on domestic premisesAll EnglandRequirements of the voluntary part of the childcare register1 September 2023 to 31 March 2024</t>
  </si>
  <si>
    <t>Early years register (full Inspection)Childcare on domestic premisesAll EnglandTotal No of inspections1 September 2023 to 31 March 2024</t>
  </si>
  <si>
    <t>Early years register (No children on roll)Childcare on domestic premisesAll EnglandNCOR Inspection Outcomes1 September 2023 to 31 March 2024</t>
  </si>
  <si>
    <t>Early years register (No children on roll)Childcare on domestic premisesAll EnglandTotal No of inspections1 September 2023 to 31 March 2024</t>
  </si>
  <si>
    <t>Early years register (full Inspection)Childcare on domestic premisesBarnetBehaviour and attitudes1 April 2023 to 31 August 2023</t>
  </si>
  <si>
    <t>Early years register (full Inspection)Childcare on non-domestic premisesGreenwichEffectiveness of leadership and Management1 April 2023 to 31 August 2023</t>
  </si>
  <si>
    <t>Early years register (full Inspection)Childcare on non-domestic premisesGreenwichOutcomes for children1 April 2023 to 31 August 2023</t>
  </si>
  <si>
    <t>Early years register (full Inspection)Childcare on non-domestic premisesGreenwichOverall effectiveness: The quality and standards of the provision1 April 2023 to 31 August 2023</t>
  </si>
  <si>
    <t>Early years register (full Inspection)Childcare on non-domestic premisesGreenwichPersonal development1 April 2023 to 31 August 2023</t>
  </si>
  <si>
    <t>Early years register (full Inspection)Childcare on non-domestic premisesGreenwichPersonal development, behaviour and welfare1 April 2023 to 31 August 2023</t>
  </si>
  <si>
    <t>Early years register (full Inspection)Childcare on non-domestic premisesGreenwichQuality of education1 April 2023 to 31 August 2023</t>
  </si>
  <si>
    <t>Early years register (full Inspection)Childcare on non-domestic premisesGreenwichQuality of teaching, learning and assessment1 April 2023 to 31 August 2023</t>
  </si>
  <si>
    <t>Early years register (full Inspection)Childcare on non-domestic premisesGreenwichRequirements of the compulsory part of the childcare register1 April 2023 to 31 August 2023</t>
  </si>
  <si>
    <t>Early years register (full Inspection)Childcare on non-domestic premisesGreenwichRequirements of the voluntary part of the childcare register1 April 2023 to 31 August 2023</t>
  </si>
  <si>
    <t>Early years register (full Inspection)Childcare on non-domestic premisesGreenwichTotal No of inspections1 April 2023 to 31 August 2023</t>
  </si>
  <si>
    <t>Early years register (full Inspection)Childcare on non-domestic premisesGreenwichBehaviour and attitudes1 September 2023 to 31 March 2024</t>
  </si>
  <si>
    <t>Early years register (full Inspection)Childcare on non-domestic premisesGreenwichEffectiveness of leadership and Management1 September 2023 to 31 March 2024</t>
  </si>
  <si>
    <t>Early years register (full Inspection)Childcare on non-domestic premisesGreenwichOutcomes for children1 September 2023 to 31 March 2024</t>
  </si>
  <si>
    <t>Early years register (full Inspection)Childcare on non-domestic premisesGreenwichOverall effectiveness: The quality and standards of the provision1 September 2023 to 31 March 2024</t>
  </si>
  <si>
    <t>Early years register (full Inspection)Childcare on non-domestic premisesGreenwichPersonal development1 September 2023 to 31 March 2024</t>
  </si>
  <si>
    <t>Early years register (full Inspection)Childcare on non-domestic premisesGreenwichPersonal development, behaviour and welfare1 September 2023 to 31 March 2024</t>
  </si>
  <si>
    <t>Early years register (full Inspection)Childcare on non-domestic premisesGreenwichQuality of education1 September 2023 to 31 March 2024</t>
  </si>
  <si>
    <t>Early years register (full Inspection)Childcare on non-domestic premisesGreenwichQuality of teaching, learning and assessment1 September 2023 to 31 March 2024</t>
  </si>
  <si>
    <t>Early years register (full Inspection)Childcare on non-domestic premisesGreenwichRequirements of the compulsory part of the childcare register1 September 2023 to 31 March 2024</t>
  </si>
  <si>
    <t>Early years register (full Inspection)Childcare on non-domestic premisesGreenwichRequirements of the voluntary part of the childcare register1 September 2023 to 31 March 2024</t>
  </si>
  <si>
    <t>Early years register (full Inspection)Childcare on non-domestic premisesGreenwichTotal No of inspections1 September 2023 to 31 March 2024</t>
  </si>
  <si>
    <t>Early years register (Out-of-school day care)Childcare on non-domestic premisesGreenwichTotal No of inspections1 April 2023 to 31 August 2023</t>
  </si>
  <si>
    <t>Early years register (Out-of-school day care)Childcare on non-domestic premisesGreenwichTotal No of inspections1 September 2023 to 31 March 2024</t>
  </si>
  <si>
    <t>Early years register (full Inspection)Childcare on non-domestic premisesHackneyBehaviour and attitudes1 April 2023 to 31 August 2023</t>
  </si>
  <si>
    <t>Early years register (full Inspection)Childcare on non-domestic premisesHackneyEffectiveness of leadership and Management1 April 2023 to 31 August 2023</t>
  </si>
  <si>
    <t>Early years register (full Inspection)Childcare on non-domestic premisesHackneyOutcomes for children1 April 2023 to 31 August 2023</t>
  </si>
  <si>
    <t>Early years register (full Inspection)Childcare on non-domestic premisesHackneyOverall effectiveness: The quality and standards of the provision1 April 2023 to 31 August 2023</t>
  </si>
  <si>
    <t>Early years register (full Inspection)Childcare on non-domestic premisesHackneyPersonal development1 April 2023 to 31 August 2023</t>
  </si>
  <si>
    <t>Early years register (full Inspection)Childcare on non-domestic premisesShropshireQuality of education1 April 2023 to 31 August 2023</t>
  </si>
  <si>
    <t>Early years register (full Inspection)Childcare on non-domestic premisesShropshireQuality of teaching, learning and assessment1 April 2023 to 31 August 2023</t>
  </si>
  <si>
    <t>Early years register (full Inspection)Childcare on non-domestic premisesShropshireRequirements of the compulsory part of the childcare register1 April 2023 to 31 August 2023</t>
  </si>
  <si>
    <t>Early years register (full Inspection)Childcare on non-domestic premisesShropshireRequirements of the voluntary part of the childcare register1 April 2023 to 31 August 2023</t>
  </si>
  <si>
    <t>Early years register (full Inspection)Childcare on non-domestic premisesShropshireTotal No of inspections1 April 2023 to 31 August 2023</t>
  </si>
  <si>
    <t>Early years register (full Inspection)Childcare on non-domestic premisesShropshireBehaviour and attitudes1 September 2023 to 31 March 2024</t>
  </si>
  <si>
    <t>Early years register (full Inspection)Childcare on non-domestic premisesShropshireEffectiveness of leadership and Management1 September 2023 to 31 March 2024</t>
  </si>
  <si>
    <t>Early years register (full Inspection)Childcare on non-domestic premisesShropshireOutcomes for children1 September 2023 to 31 March 2024</t>
  </si>
  <si>
    <t>Early years register (full Inspection)Childcare on non-domestic premisesShropshireOverall effectiveness: The quality and standards of the provision1 September 2023 to 31 March 2024</t>
  </si>
  <si>
    <t>Early years register (full Inspection)Childcare on non-domestic premisesShropshirePersonal development1 September 2023 to 31 March 2024</t>
  </si>
  <si>
    <t>Early years register (full Inspection)Childcare on non-domestic premisesShropshirePersonal development, behaviour and welfare1 September 2023 to 31 March 2024</t>
  </si>
  <si>
    <t>Early years register (full Inspection)Childcare on non-domestic premisesShropshireQuality of education1 September 2023 to 31 March 2024</t>
  </si>
  <si>
    <t>Early years register (full Inspection)Childcare on non-domestic premisesShropshireQuality of teaching, learning and assessment1 September 2023 to 31 March 2024</t>
  </si>
  <si>
    <t>Early years register (full Inspection)Childcare on non-domestic premisesShropshireRequirements of the compulsory part of the childcare register1 September 2023 to 31 March 2024</t>
  </si>
  <si>
    <t>Early years register (full Inspection)Childcare on non-domestic premisesShropshireRequirements of the voluntary part of the childcare register1 September 2023 to 31 March 2024</t>
  </si>
  <si>
    <t>Early years register (full Inspection)Childcare on non-domestic premisesShropshireTotal No of inspections1 September 2023 to 31 March 2024</t>
  </si>
  <si>
    <t>Early years register (Out-of-school day care)Childcare on non-domestic premisesShropshireTotal No of inspections1 April 2023 to 31 August 2023</t>
  </si>
  <si>
    <t>Early years register (Out-of-school day care)Childcare on non-domestic premisesShropshireTotal No of inspections1 September 2023 to 31 March 2024</t>
  </si>
  <si>
    <t>Childcare registerChildcare on non-domestic premisesSloughTotal No of inspections1 April 2023 to 31 August 2023</t>
  </si>
  <si>
    <t>Childcare registerChildcare on non-domestic premisesSloughTotal No of inspections1 September 2023 to 31 March 2024</t>
  </si>
  <si>
    <t>Early years register (full Inspection)Childcare on non-domestic premisesSloughBehaviour and attitudes1 April 2023 to 31 August 2023</t>
  </si>
  <si>
    <t>Early years register (full Inspection)Childcare on non-domestic premisesSloughEffectiveness of leadership and Management1 April 2023 to 31 August 2023</t>
  </si>
  <si>
    <t>Early years register (full Inspection)Childcare on non-domestic premisesSloughOutcomes for children1 April 2023 to 31 August 2023</t>
  </si>
  <si>
    <t>Early years register (full Inspection)Childcare on non-domestic premisesSloughOverall effectiveness: The quality and standards of the provision1 April 2023 to 31 August 2023</t>
  </si>
  <si>
    <t>Early years register (full Inspection)Childcare on non-domestic premisesSloughPersonal development1 April 2023 to 31 August 2023</t>
  </si>
  <si>
    <t>Early years register (full Inspection)Childcare on non-domestic premisesSloughPersonal development, behaviour and welfare1 April 2023 to 31 August 2023</t>
  </si>
  <si>
    <t>Early years register (full Inspection)Childcare on non-domestic premisesSloughQuality of education1 April 2023 to 31 August 2023</t>
  </si>
  <si>
    <t>Early years register (full Inspection)Childcare on non-domestic premisesSloughQuality of teaching, learning and assessment1 April 2023 to 31 August 2023</t>
  </si>
  <si>
    <t>Early years register (full Inspection)ChildminderCalderdaleEffectiveness of leadership and Management1 September 2023 to 31 March 2024</t>
  </si>
  <si>
    <t>Early years register (full Inspection)ChildminderCalderdaleOutcomes for children1 September 2023 to 31 March 2024</t>
  </si>
  <si>
    <t>Early years register (full Inspection)ChildminderCalderdaleOverall effectiveness: The quality and standards of the provision1 September 2023 to 31 March 2024</t>
  </si>
  <si>
    <t>Early years register (full Inspection)ChildminderCalderdalePersonal development1 September 2023 to 31 March 2024</t>
  </si>
  <si>
    <t>Early years register (full Inspection)ChildminderCalderdalePersonal development, behaviour and welfare1 September 2023 to 31 March 2024</t>
  </si>
  <si>
    <t>Early years register (full Inspection)ChildminderCalderdaleQuality of education1 September 2023 to 31 March 2024</t>
  </si>
  <si>
    <t>Early years register (full Inspection)ChildminderCalderdaleQuality of teaching, learning and assessment1 September 2023 to 31 March 2024</t>
  </si>
  <si>
    <t>Early years register (full Inspection)ChildminderCalderdaleRequirements of the compulsory part of the childcare register1 September 2023 to 31 March 2024</t>
  </si>
  <si>
    <t>Early years register (full Inspection)ChildminderCalderdaleRequirements of the voluntary part of the childcare register1 September 2023 to 31 March 2024</t>
  </si>
  <si>
    <t>Early years register (full Inspection)ChildminderCalderdaleTotal No of inspections1 September 2023 to 31 March 2024</t>
  </si>
  <si>
    <t>Early years register (No children on roll)ChildminderCalderdaleNCOR Inspection Outcomes1 September 2023 to 31 March 2024</t>
  </si>
  <si>
    <t>Early years register (No children on roll)ChildminderCalderdaleTotal No of inspections1 September 2023 to 31 March 2024</t>
  </si>
  <si>
    <t>Early years register (Out-of-school day care)ChildminderCalderdaleTotal No of inspections1 September 2023 to 31 March 2024</t>
  </si>
  <si>
    <t>Early years register (full Inspection)ChildminderCambridgeshireBehaviour and attitudes1 April 2023 to 31 August 2023</t>
  </si>
  <si>
    <t>Early years register (full Inspection)ChildminderCambridgeshireEffectiveness of leadership and Management1 April 2023 to 31 August 2023</t>
  </si>
  <si>
    <t>Early years register (full Inspection)ChildminderCambridgeshireOutcomes for children1 April 2023 to 31 August 2023</t>
  </si>
  <si>
    <t>Early years register (full Inspection)ChildminderCambridgeshireOverall effectiveness: The quality and standards of the provision1 April 2023 to 31 August 2023</t>
  </si>
  <si>
    <t>Early years register (full Inspection)ChildminderCambridgeshirePersonal development1 April 2023 to 31 August 2023</t>
  </si>
  <si>
    <t>Early years register (full Inspection)ChildminderCambridgeshirePersonal development, behaviour and welfare1 April 2023 to 31 August 2023</t>
  </si>
  <si>
    <t>Early years register (full Inspection)ChildminderCambridgeshireQuality of education1 April 2023 to 31 August 2023</t>
  </si>
  <si>
    <t>Early years register (full Inspection)ChildminderCambridgeshireQuality of teaching, learning and assessment1 April 2023 to 31 August 2023</t>
  </si>
  <si>
    <t>Early years register (full Inspection)ChildminderCambridgeshireRequirements of the compulsory part of the childcare register1 April 2023 to 31 August 2023</t>
  </si>
  <si>
    <t>Early years register (full Inspection)ChildminderCambridgeshireRequirements of the voluntary part of the childcare register1 April 2023 to 31 August 2023</t>
  </si>
  <si>
    <t>Early years register (full Inspection)ChildminderCambridgeshireTotal No of inspections1 April 2023 to 31 August 2023</t>
  </si>
  <si>
    <t>Early years register (full Inspection)ChildminderCambridgeshireBehaviour and attitudes1 September 2023 to 31 March 2024</t>
  </si>
  <si>
    <t>Early years register (full Inspection)ChildminderCambridgeshireEffectiveness of leadership and Management1 September 2023 to 31 March 2024</t>
  </si>
  <si>
    <t>Early years register (full Inspection)ChildminderCambridgeshireOutcomes for children1 September 2023 to 31 March 2024</t>
  </si>
  <si>
    <t>Early years register (full Inspection)ChildminderCambridgeshireOverall effectiveness: The quality and standards of the provision1 September 2023 to 31 March 2024</t>
  </si>
  <si>
    <t>Early years register (full Inspection)ChildminderCambridgeshirePersonal development1 September 2023 to 31 March 2024</t>
  </si>
  <si>
    <t>Early years register (full Inspection)ChildminderCambridgeshirePersonal development, behaviour and welfare1 September 2023 to 31 March 2024</t>
  </si>
  <si>
    <t>Early years register (full Inspection)ChildminderNorth NorthamptonshireQuality of education1 April 2023 to 31 August 2023</t>
  </si>
  <si>
    <t>Early years register (full Inspection)ChildminderNorth NorthamptonshireQuality of teaching, learning and assessment1 April 2023 to 31 August 2023</t>
  </si>
  <si>
    <t>Early years register (full Inspection)ChildminderNorth NorthamptonshireRequirements of the compulsory part of the childcare register1 April 2023 to 31 August 2023</t>
  </si>
  <si>
    <t>Early years register (full Inspection)ChildminderNorth NorthamptonshireRequirements of the voluntary part of the childcare register1 April 2023 to 31 August 2023</t>
  </si>
  <si>
    <t>Early years register (full Inspection)ChildminderNorth NorthamptonshireTotal No of inspections1 April 2023 to 31 August 2023</t>
  </si>
  <si>
    <t>Early years register (full Inspection)ChildminderNorth NorthamptonshireBehaviour and attitudes1 September 2023 to 31 March 2024</t>
  </si>
  <si>
    <t>Early years register (full Inspection)ChildminderNorth NorthamptonshireEffectiveness of leadership and Management1 September 2023 to 31 March 2024</t>
  </si>
  <si>
    <t>Early years register (full Inspection)ChildminderNorth NorthamptonshireOutcomes for children1 September 2023 to 31 March 2024</t>
  </si>
  <si>
    <t>Early years register (full Inspection)ChildminderNorth NorthamptonshireOverall effectiveness: The quality and standards of the provision1 September 2023 to 31 March 2024</t>
  </si>
  <si>
    <t>Early years register (full Inspection)ChildminderNorth NorthamptonshirePersonal development1 September 2023 to 31 March 2024</t>
  </si>
  <si>
    <t>Early years register (full Inspection)ChildminderNorth NorthamptonshirePersonal development, behaviour and welfare1 September 2023 to 31 March 2024</t>
  </si>
  <si>
    <t>Early years register (full Inspection)ChildminderNorth NorthamptonshireQuality of education1 September 2023 to 31 March 2024</t>
  </si>
  <si>
    <t>Early years register (full Inspection)ChildminderNorth NorthamptonshireQuality of teaching, learning and assessment1 September 2023 to 31 March 2024</t>
  </si>
  <si>
    <t>Early years register (full Inspection)ChildminderNorth NorthamptonshireRequirements of the compulsory part of the childcare register1 September 2023 to 31 March 2024</t>
  </si>
  <si>
    <t>Early years register (full Inspection)ChildminderNorth NorthamptonshireRequirements of the voluntary part of the childcare register1 September 2023 to 31 March 2024</t>
  </si>
  <si>
    <t>Early years register (full Inspection)ChildminderNorth NorthamptonshireTotal No of inspections1 September 2023 to 31 March 2024</t>
  </si>
  <si>
    <t>Early years register (No children on roll)ChildminderNorth NorthamptonshireNCOR Inspection Outcomes1 April 2023 to 31 August 2023</t>
  </si>
  <si>
    <t>Early years register (No children on roll)ChildminderNorth NorthamptonshireTotal No of inspections1 April 2023 to 31 August 2023</t>
  </si>
  <si>
    <t>Early years register (No children on roll)ChildminderNorth NorthamptonshireNCOR Inspection Outcomes1 September 2023 to 31 March 2024</t>
  </si>
  <si>
    <t>Early years register (No children on roll)ChildminderNorth NorthamptonshireTotal No of inspections1 September 2023 to 31 March 2024</t>
  </si>
  <si>
    <t>Early years register (Out-of-school day care)ChildminderNorth NorthamptonshireTotal No of inspections1 April 2023 to 31 August 2023</t>
  </si>
  <si>
    <t>Early years register (full Inspection)ChildminderNorth SomersetBehaviour and attitudes1 April 2023 to 31 August 2023</t>
  </si>
  <si>
    <t>Early years register (full Inspection)ChildminderNorth SomersetEffectiveness of leadership and Management1 April 2023 to 31 August 2023</t>
  </si>
  <si>
    <t>Early years register (full Inspection)ChildminderNorth SomersetOutcomes for children1 April 2023 to 31 August 2023</t>
  </si>
  <si>
    <t>Early years register (full Inspection)ChildminderNorth SomersetOverall effectiveness: The quality and standards of the provision1 April 2023 to 31 August 2023</t>
  </si>
  <si>
    <t>Early years register (full Inspection)ChildminderNorth SomersetPersonal development1 April 2023 to 31 August 2023</t>
  </si>
  <si>
    <t>Early years register (full Inspection)ChildminderNorth SomersetPersonal development, behaviour and welfare1 April 2023 to 31 August 2023</t>
  </si>
  <si>
    <t>Early years register (full Inspection)ChildminderNorth SomersetQuality of education1 April 2023 to 31 August 2023</t>
  </si>
  <si>
    <t>Early years register (full Inspection)ChildminderNorth SomersetQuality of teaching, learning and assessment1 April 2023 to 31 August 2023</t>
  </si>
  <si>
    <t>Early years register (full Inspection)ChildminderYorkOverall effectiveness: The quality and standards of the provision1 April 2023 to 31 August 2023</t>
  </si>
  <si>
    <t>Early years register (full Inspection)ChildminderYorkPersonal development1 April 2023 to 31 August 2023</t>
  </si>
  <si>
    <t>Early years register (full Inspection)ChildminderYorkPersonal development, behaviour and welfare1 April 2023 to 31 August 2023</t>
  </si>
  <si>
    <t>Early years register (full Inspection)ChildminderYorkQuality of education1 April 2023 to 31 August 2023</t>
  </si>
  <si>
    <t>Early years register (full Inspection)ChildminderYorkQuality of teaching, learning and assessment1 April 2023 to 31 August 2023</t>
  </si>
  <si>
    <t>Early years register (full Inspection)ChildminderYorkRequirements of the compulsory part of the childcare register1 April 2023 to 31 August 2023</t>
  </si>
  <si>
    <t>Early years register (full Inspection)ChildminderYorkRequirements of the voluntary part of the childcare register1 April 2023 to 31 August 2023</t>
  </si>
  <si>
    <t>Early years register (full Inspection)ChildminderYorkTotal No of inspections1 April 2023 to 31 August 2023</t>
  </si>
  <si>
    <t>Early years register (full Inspection)ChildminderYorkBehaviour and attitudes1 September 2023 to 31 March 2024</t>
  </si>
  <si>
    <t>Early years register (full Inspection)ChildminderYorkEffectiveness of leadership and Management1 September 2023 to 31 March 2024</t>
  </si>
  <si>
    <t>Early years register (full Inspection)ChildminderYorkOutcomes for children1 September 2023 to 31 March 2024</t>
  </si>
  <si>
    <t>Early years register (full Inspection)ChildminderYorkOverall effectiveness: The quality and standards of the provision1 September 2023 to 31 March 2024</t>
  </si>
  <si>
    <t>Early years register (full Inspection)ChildminderYorkPersonal development1 September 2023 to 31 March 2024</t>
  </si>
  <si>
    <t>Early years register (full Inspection)ChildminderYorkPersonal development, behaviour and welfare1 September 2023 to 31 March 2024</t>
  </si>
  <si>
    <t>Early years register (full Inspection)ChildminderYorkQuality of education1 September 2023 to 31 March 2024</t>
  </si>
  <si>
    <t>Early years register (full Inspection)ChildminderYorkQuality of teaching, learning and assessment1 September 2023 to 31 March 2024</t>
  </si>
  <si>
    <t>Early years register (full Inspection)ChildminderYorkRequirements of the compulsory part of the childcare register1 September 2023 to 31 March 2024</t>
  </si>
  <si>
    <t>Early years register (full Inspection)ChildminderYorkRequirements of the voluntary part of the childcare register1 September 2023 to 31 March 2024</t>
  </si>
  <si>
    <t>Early years register (full Inspection)ChildminderYorkTotal No of inspections1 September 2023 to 31 March 2024</t>
  </si>
  <si>
    <t>Early years register (No children on roll)ChildminderYorkNCOR Inspection Outcomes1 September 2023 to 31 March 2024</t>
  </si>
  <si>
    <t>Early years register (No children on roll)ChildminderYorkTotal No of inspections1 September 2023 to 31 March 2024</t>
  </si>
  <si>
    <t>Childcare registerHome childcarerAll EnglandTotal No of inspections1 April 2023 to 31 August 2023</t>
  </si>
  <si>
    <t>Childcare registerHome childcarerAll EnglandTotal No of inspections1 September 2023 to 31 March 2024</t>
  </si>
  <si>
    <t>Early years register (full Inspection)Home childcarerAll EnglandBehaviour and attitudes1 September 2023 to 31 March 2024</t>
  </si>
  <si>
    <t>Early years register (full Inspection)Home childcarerAll EnglandEffectiveness of leadership and Management1 September 2023 to 31 March 2024</t>
  </si>
  <si>
    <t>Early years register (full Inspection)Home childcarerAll EnglandOutcomes for children1 September 2023 to 31 March 2024</t>
  </si>
  <si>
    <t>Early years register (full Inspection)Home childcarerAll EnglandOverall effectiveness: The quality and standards of the provision1 September 2023 to 31 March 2024</t>
  </si>
  <si>
    <t>Early years register (full Inspection)Home childcarerAll EnglandPersonal development1 September 2023 to 31 March 2024</t>
  </si>
  <si>
    <t>Early years register (full Inspection)Home childcarerAll EnglandPersonal development, behaviour and welfare1 September 2023 to 31 March 2024</t>
  </si>
  <si>
    <t>Early years register (full Inspection)Home childcarerAll EnglandQuality of education1 September 2023 to 31 March 2024</t>
  </si>
  <si>
    <t>Early years register (full Inspection)Home childcarerAll EnglandQuality of teaching, learning and assessment1 September 2023 to 31 March 2024</t>
  </si>
  <si>
    <t>Early years register (full Inspection)Childcare on non-domestic premisesRedcar and ClevelandPersonal development1 April 2023 to 31 August 2023</t>
  </si>
  <si>
    <t>Early years register (full Inspection)Childcare on non-domestic premisesRedcar and ClevelandPersonal development, behaviour and welfare1 April 2023 to 31 August 2023</t>
  </si>
  <si>
    <t>Early years register (full Inspection)Childcare on non-domestic premisesRedcar and ClevelandQuality of education1 April 2023 to 31 August 2023</t>
  </si>
  <si>
    <t>Early years register (full Inspection)Childcare on non-domestic premisesRedcar and ClevelandQuality of teaching, learning and assessment1 April 2023 to 31 August 2023</t>
  </si>
  <si>
    <t>Early years register (full Inspection)Childcare on non-domestic premisesRedcar and ClevelandRequirements of the compulsory part of the childcare register1 April 2023 to 31 August 2023</t>
  </si>
  <si>
    <t>Early years register (full Inspection)Childcare on non-domestic premisesRedcar and ClevelandRequirements of the voluntary part of the childcare register1 April 2023 to 31 August 2023</t>
  </si>
  <si>
    <t>Early years register (full Inspection)Childcare on non-domestic premisesRedcar and ClevelandTotal No of inspections1 April 2023 to 31 August 2023</t>
  </si>
  <si>
    <t>Early years register (full Inspection)Childcare on non-domestic premisesRedcar and ClevelandBehaviour and attitudes1 September 2023 to 31 March 2024</t>
  </si>
  <si>
    <t>Early years register (full Inspection)Childcare on non-domestic premisesRedcar and ClevelandEffectiveness of leadership and Management1 September 2023 to 31 March 2024</t>
  </si>
  <si>
    <t>Early years register (full Inspection)Childcare on non-domestic premisesRedcar and ClevelandOutcomes for children1 September 2023 to 31 March 2024</t>
  </si>
  <si>
    <t>Early years register (full Inspection)Childcare on non-domestic premisesRedcar and ClevelandOverall effectiveness: The quality and standards of the provision1 September 2023 to 31 March 2024</t>
  </si>
  <si>
    <t>Early years register (full Inspection)Childcare on non-domestic premisesRedcar and ClevelandPersonal development1 September 2023 to 31 March 2024</t>
  </si>
  <si>
    <t>Early years register (full Inspection)Childcare on non-domestic premisesRedcar and ClevelandPersonal development, behaviour and welfare1 September 2023 to 31 March 2024</t>
  </si>
  <si>
    <t>Early years register (full Inspection)Childcare on non-domestic premisesRedcar and ClevelandQuality of education1 September 2023 to 31 March 2024</t>
  </si>
  <si>
    <t>Early years register (full Inspection)Childcare on non-domestic premisesRedcar and ClevelandQuality of teaching, learning and assessment1 September 2023 to 31 March 2024</t>
  </si>
  <si>
    <t>Early years register (full Inspection)Childcare on non-domestic premisesRedcar and ClevelandRequirements of the compulsory part of the childcare register1 September 2023 to 31 March 2024</t>
  </si>
  <si>
    <t>Early years register (full Inspection)Childcare on non-domestic premisesRedcar and ClevelandRequirements of the voluntary part of the childcare register1 September 2023 to 31 March 2024</t>
  </si>
  <si>
    <t>Early years register (full Inspection)Childcare on non-domestic premisesRedcar and ClevelandTotal No of inspections1 September 2023 to 31 March 2024</t>
  </si>
  <si>
    <t>Early years register (Out-of-school day care)Childcare on non-domestic premisesRedcar and ClevelandTotal No of inspections1 April 2023 to 31 August 2023</t>
  </si>
  <si>
    <t>Childcare registerChildcare on non-domestic premisesRichmond upon ThamesTotal No of inspections1 April 2023 to 31 August 2023</t>
  </si>
  <si>
    <t>Childcare registerChildcare on non-domestic premisesRichmond upon ThamesTotal No of inspections1 September 2023 to 31 March 2024</t>
  </si>
  <si>
    <t>Early years register (full Inspection)Childcare on non-domestic premisesRichmond upon ThamesBehaviour and attitudes1 April 2023 to 31 August 2023</t>
  </si>
  <si>
    <t>Early years register (full Inspection)Childcare on non-domestic premisesRichmond upon ThamesEffectiveness of leadership and Management1 April 2023 to 31 August 2023</t>
  </si>
  <si>
    <t>Early years register (full Inspection)Childcare on non-domestic premisesRichmond upon ThamesOutcomes for children1 April 2023 to 31 August 2023</t>
  </si>
  <si>
    <t>Early years register (full Inspection)Childcare on non-domestic premisesRichmond upon ThamesOverall effectiveness: The quality and standards of the provision1 April 2023 to 31 August 2023</t>
  </si>
  <si>
    <t>Early years register (full Inspection)Childcare on non-domestic premisesRichmond upon ThamesPersonal development1 April 2023 to 31 August 2023</t>
  </si>
  <si>
    <t>Early years register (full Inspection)Childcare on non-domestic premisesRichmond upon ThamesPersonal development, behaviour and welfare1 April 2023 to 31 August 2023</t>
  </si>
  <si>
    <t>Early years register (full Inspection)ChildminderBournemouth, Christchurch &amp; PooleOverall effectiveness: The quality and standards of the provision1 April 2023 to 31 August 2023</t>
  </si>
  <si>
    <t>Early years register (full Inspection)ChildminderBournemouth, Christchurch &amp; PoolePersonal development1 April 2023 to 31 August 2023</t>
  </si>
  <si>
    <t>Early years register (full Inspection)ChildminderBournemouth, Christchurch &amp; PoolePersonal development, behaviour and welfare1 April 2023 to 31 August 2023</t>
  </si>
  <si>
    <t>Early years register (full Inspection)ChildminderBournemouth, Christchurch &amp; PooleQuality of education1 April 2023 to 31 August 2023</t>
  </si>
  <si>
    <t>Early years register (full Inspection)ChildminderBournemouth, Christchurch &amp; PooleQuality of teaching, learning and assessment1 April 2023 to 31 August 2023</t>
  </si>
  <si>
    <t>Early years register (full Inspection)ChildminderBournemouth, Christchurch &amp; PooleRequirements of the compulsory part of the childcare register1 April 2023 to 31 August 2023</t>
  </si>
  <si>
    <t>Early years register (full Inspection)ChildminderBournemouth, Christchurch &amp; PooleRequirements of the voluntary part of the childcare register1 April 2023 to 31 August 2023</t>
  </si>
  <si>
    <t>Early years register (full Inspection)ChildminderBournemouth, Christchurch &amp; PooleTotal No of inspections1 April 2023 to 31 August 2023</t>
  </si>
  <si>
    <t>Early years register (full Inspection)ChildminderBournemouth, Christchurch &amp; PooleBehaviour and attitudes1 September 2023 to 31 March 2024</t>
  </si>
  <si>
    <t>Early years register (full Inspection)ChildminderBournemouth, Christchurch &amp; PooleEffectiveness of leadership and Management1 September 2023 to 31 March 2024</t>
  </si>
  <si>
    <t>Early years register (full Inspection)ChildminderBournemouth, Christchurch &amp; PooleOutcomes for children1 September 2023 to 31 March 2024</t>
  </si>
  <si>
    <t>Early years register (full Inspection)ChildminderBournemouth, Christchurch &amp; PooleOverall effectiveness: The quality and standards of the provision1 September 2023 to 31 March 2024</t>
  </si>
  <si>
    <t>Early years register (full Inspection)ChildminderBournemouth, Christchurch &amp; PoolePersonal development1 September 2023 to 31 March 2024</t>
  </si>
  <si>
    <t>Early years register (full Inspection)ChildminderBournemouth, Christchurch &amp; PoolePersonal development, behaviour and welfare1 September 2023 to 31 March 2024</t>
  </si>
  <si>
    <t>Early years register (full Inspection)ChildminderBournemouth, Christchurch &amp; PooleQuality of education1 September 2023 to 31 March 2024</t>
  </si>
  <si>
    <t>Early years register (full Inspection)ChildminderBournemouth, Christchurch &amp; PooleQuality of teaching, learning and assessment1 September 2023 to 31 March 2024</t>
  </si>
  <si>
    <t>Early years register (full Inspection)ChildminderBournemouth, Christchurch &amp; PooleRequirements of the compulsory part of the childcare register1 September 2023 to 31 March 2024</t>
  </si>
  <si>
    <t>Early years register (full Inspection)ChildminderBournemouth, Christchurch &amp; PooleRequirements of the voluntary part of the childcare register1 September 2023 to 31 March 2024</t>
  </si>
  <si>
    <t>Early years register (full Inspection)ChildminderBournemouth, Christchurch &amp; PooleTotal No of inspections1 September 2023 to 31 March 2024</t>
  </si>
  <si>
    <t>Early years register (No children on roll)ChildminderBournemouth, Christchurch &amp; PooleNCOR Inspection Outcomes1 April 2023 to 31 August 2023</t>
  </si>
  <si>
    <t>Early years register (No children on roll)ChildminderBournemouth, Christchurch &amp; PooleTotal No of inspections1 April 2023 to 31 August 2023</t>
  </si>
  <si>
    <t>Early years register (full Inspection)ChildminderBracknell ForestBehaviour and attitudes1 April 2023 to 31 August 2023</t>
  </si>
  <si>
    <t>Early years register (full Inspection)ChildminderBracknell ForestEffectiveness of leadership and Management1 April 2023 to 31 August 2023</t>
  </si>
  <si>
    <t>Early years register (full Inspection)ChildminderBracknell ForestOutcomes for children1 April 2023 to 31 August 2023</t>
  </si>
  <si>
    <t>Early years register (full Inspection)ChildminderBracknell ForestOverall effectiveness: The quality and standards of the provision1 April 2023 to 31 August 2023</t>
  </si>
  <si>
    <t>Early years register (full Inspection)ChildminderBracknell ForestPersonal development1 April 2023 to 31 August 2023</t>
  </si>
  <si>
    <t>Early years register (full Inspection)ChildminderBracknell ForestPersonal development, behaviour and welfare1 April 2023 to 31 August 2023</t>
  </si>
  <si>
    <t>Early years register (full Inspection)ChildminderBracknell ForestQuality of education1 April 2023 to 31 August 2023</t>
  </si>
  <si>
    <t>Childcare registerChildminderMedwayTotal No of inspections1 April 2023 to 31 August 2023</t>
  </si>
  <si>
    <t>Early years register (full Inspection)ChildminderMedwayBehaviour and attitudes1 April 2023 to 31 August 2023</t>
  </si>
  <si>
    <t>Early years register (full Inspection)ChildminderMedwayEffectiveness of leadership and Management1 April 2023 to 31 August 2023</t>
  </si>
  <si>
    <t>Early years register (full Inspection)ChildminderMedwayOutcomes for children1 April 2023 to 31 August 2023</t>
  </si>
  <si>
    <t>Early years register (full Inspection)ChildminderMedwayOverall effectiveness: The quality and standards of the provision1 April 2023 to 31 August 2023</t>
  </si>
  <si>
    <t>Early years register (full Inspection)ChildminderMedwayPersonal development1 April 2023 to 31 August 2023</t>
  </si>
  <si>
    <t>Early years register (full Inspection)ChildminderMedwayPersonal development, behaviour and welfare1 April 2023 to 31 August 2023</t>
  </si>
  <si>
    <t>Early years register (full Inspection)ChildminderMedwayQuality of education1 April 2023 to 31 August 2023</t>
  </si>
  <si>
    <t>Early years register (full Inspection)ChildminderMedwayQuality of teaching, learning and assessment1 April 2023 to 31 August 2023</t>
  </si>
  <si>
    <t>Early years register (full Inspection)ChildminderMedwayRequirements of the compulsory part of the childcare register1 April 2023 to 31 August 2023</t>
  </si>
  <si>
    <t>Early years register (full Inspection)ChildminderMedwayRequirements of the voluntary part of the childcare register1 April 2023 to 31 August 2023</t>
  </si>
  <si>
    <t>Early years register (full Inspection)ChildminderMedwayTotal No of inspections1 April 2023 to 31 August 2023</t>
  </si>
  <si>
    <t>Early years register (full Inspection)ChildminderMedwayBehaviour and attitudes1 September 2023 to 31 March 2024</t>
  </si>
  <si>
    <t>Early years register (full Inspection)ChildminderMedwayEffectiveness of leadership and Management1 September 2023 to 31 March 2024</t>
  </si>
  <si>
    <t>Early years register (full Inspection)ChildminderMedwayOutcomes for children1 September 2023 to 31 March 2024</t>
  </si>
  <si>
    <t>Early years register (full Inspection)ChildminderMedwayOverall effectiveness: The quality and standards of the provision1 September 2023 to 31 March 2024</t>
  </si>
  <si>
    <t>Early years register (full Inspection)ChildminderMedwayPersonal development1 September 2023 to 31 March 2024</t>
  </si>
  <si>
    <t>Early years register (full Inspection)ChildminderMedwayPersonal development, behaviour and welfare1 September 2023 to 31 March 2024</t>
  </si>
  <si>
    <t>Early years register (full Inspection)ChildminderMedwayQuality of education1 September 2023 to 31 March 2024</t>
  </si>
  <si>
    <t>Early years register (full Inspection)All provisionCornwallBehaviour and attitudes1 April 2023 to 31 August 2023</t>
  </si>
  <si>
    <t>Early years register (full Inspection)All provisionCornwallEffectiveness of leadership and Management1 April 2023 to 31 August 2023</t>
  </si>
  <si>
    <t>Early years register (full Inspection)All provisionCornwallOutcomes for children1 April 2023 to 31 August 2023</t>
  </si>
  <si>
    <t>Early years register (full Inspection)All provisionCornwallOverall effectiveness: The quality and standards of the provision1 April 2023 to 31 August 2023</t>
  </si>
  <si>
    <t>Early years register (full Inspection)All provisionCornwallPersonal development1 April 2023 to 31 August 2023</t>
  </si>
  <si>
    <t>Early years register (full Inspection)All provisionCornwallPersonal development, behaviour and welfare1 April 2023 to 31 August 2023</t>
  </si>
  <si>
    <t>Early years register (full Inspection)All provisionCornwallQuality of education1 April 2023 to 31 August 2023</t>
  </si>
  <si>
    <t>Early years register (full Inspection)All provisionCornwallQuality of teaching, learning and assessment1 April 2023 to 31 August 2023</t>
  </si>
  <si>
    <t>Early years register (full Inspection)All provisionCornwallRequirements of the compulsory part of the childcare register1 April 2023 to 31 August 2023</t>
  </si>
  <si>
    <t>Early years register (full Inspection)All provisionCornwallRequirements of the voluntary part of the childcare register1 April 2023 to 31 August 2023</t>
  </si>
  <si>
    <t>Early years register (full Inspection)All provisionCornwallTotal No of inspections1 April 2023 to 31 August 2023</t>
  </si>
  <si>
    <t>Early years register (full Inspection)All provisionCornwallBehaviour and attitudes1 September 2023 to 31 March 2024</t>
  </si>
  <si>
    <t>Early years register (full Inspection)All provisionCornwallEffectiveness of leadership and Management1 September 2023 to 31 March 2024</t>
  </si>
  <si>
    <t>Early years register (full Inspection)All provisionCornwallOutcomes for children1 September 2023 to 31 March 2024</t>
  </si>
  <si>
    <t>Early years register (full Inspection)All provisionCornwallOverall effectiveness: The quality and standards of the provision1 September 2023 to 31 March 2024</t>
  </si>
  <si>
    <t>Early years register (full Inspection)All provisionCornwallPersonal development1 September 2023 to 31 March 2024</t>
  </si>
  <si>
    <t>Early years register (full Inspection)All provisionCornwallPersonal development, behaviour and welfare1 September 2023 to 31 March 2024</t>
  </si>
  <si>
    <t>Early years register (full Inspection)All provisionCornwallQuality of education1 September 2023 to 31 March 2024</t>
  </si>
  <si>
    <t>Early years register (full Inspection)All provisionCornwallQuality of teaching, learning and assessment1 September 2023 to 31 March 2024</t>
  </si>
  <si>
    <t>Early years register (full Inspection)All provisionCornwallRequirements of the compulsory part of the childcare register1 September 2023 to 31 March 2024</t>
  </si>
  <si>
    <t>Early years register (full Inspection)All provisionCornwallRequirements of the voluntary part of the childcare register1 September 2023 to 31 March 2024</t>
  </si>
  <si>
    <t>Early years register (full Inspection)All provisionCornwallTotal No of inspections1 September 2023 to 31 March 2024</t>
  </si>
  <si>
    <t>Early years register (No children on roll)All provisionCornwallNCOR Inspection Outcomes1 April 2023 to 31 August 2023</t>
  </si>
  <si>
    <t>Early years register (No children on roll)All provisionCornwallTotal No of inspections1 April 2023 to 31 August 2023</t>
  </si>
  <si>
    <t>Early years register (No children on roll)All provisionCornwallNCOR Inspection Outcomes1 September 2023 to 31 March 2024</t>
  </si>
  <si>
    <t>Early years register (No children on roll)All provisionCornwallTotal No of inspections1 September 2023 to 31 March 2024</t>
  </si>
  <si>
    <t>Childcare registerAll provisionCoventryTotal No of inspections1 April 2023 to 31 August 2023</t>
  </si>
  <si>
    <t>Childcare registerAll provisionCoventryTotal No of inspections1 September 2023 to 31 March 2024</t>
  </si>
  <si>
    <t>Early years register (full Inspection)All provisionCoventryBehaviour and attitudes1 April 2023 to 31 August 2023</t>
  </si>
  <si>
    <t>Early years register (full Inspection)All provisionCoventryEffectiveness of leadership and Management1 April 2023 to 31 August 2023</t>
  </si>
  <si>
    <t>Early years register (full Inspection)All provisionCoventryOutcomes for children1 April 2023 to 31 August 2023</t>
  </si>
  <si>
    <t>Early years register (full Inspection)All provisionNorth SomersetRequirements of the voluntary part of the childcare register1 April 2023 to 31 August 2023</t>
  </si>
  <si>
    <t>Early years register (full Inspection)All provisionNorth SomersetTotal No of inspections1 April 2023 to 31 August 2023</t>
  </si>
  <si>
    <t>Early years register (full Inspection)All provisionNorth SomersetBehaviour and attitudes1 September 2023 to 31 March 2024</t>
  </si>
  <si>
    <t>Early years register (full Inspection)All provisionNorth SomersetEffectiveness of leadership and Management1 September 2023 to 31 March 2024</t>
  </si>
  <si>
    <t>Early years register (full Inspection)All provisionNorth SomersetOutcomes for children1 September 2023 to 31 March 2024</t>
  </si>
  <si>
    <t>Early years register (full Inspection)All provisionNorth SomersetOverall effectiveness: The quality and standards of the provision1 September 2023 to 31 March 2024</t>
  </si>
  <si>
    <t>Early years register (full Inspection)All provisionNorth SomersetPersonal development1 September 2023 to 31 March 2024</t>
  </si>
  <si>
    <t>Early years register (full Inspection)All provisionNorth SomersetPersonal development, behaviour and welfare1 September 2023 to 31 March 2024</t>
  </si>
  <si>
    <t>Early years register (full Inspection)All provisionNorth SomersetQuality of education1 September 2023 to 31 March 2024</t>
  </si>
  <si>
    <t>Early years register (full Inspection)All provisionNorth SomersetQuality of teaching, learning and assessment1 September 2023 to 31 March 2024</t>
  </si>
  <si>
    <t>Early years register (full Inspection)All provisionNorth SomersetRequirements of the compulsory part of the childcare register1 September 2023 to 31 March 2024</t>
  </si>
  <si>
    <t>Early years register (full Inspection)All provisionNorth SomersetRequirements of the voluntary part of the childcare register1 September 2023 to 31 March 2024</t>
  </si>
  <si>
    <t>Early years register (full Inspection)All provisionNorth SomersetTotal No of inspections1 September 2023 to 31 March 2024</t>
  </si>
  <si>
    <t>Early years register (No children on roll)All provisionNorth SomersetNCOR Inspection Outcomes1 April 2023 to 31 August 2023</t>
  </si>
  <si>
    <t>Early years register (No children on roll)All provisionNorth SomersetTotal No of inspections1 April 2023 to 31 August 2023</t>
  </si>
  <si>
    <t>Early years register (No children on roll)All provisionNorth SomersetNCOR Inspection Outcomes1 September 2023 to 31 March 2024</t>
  </si>
  <si>
    <t>Early years register (No children on roll)All provisionNorth SomersetTotal No of inspections1 September 2023 to 31 March 2024</t>
  </si>
  <si>
    <t>Early years register (Out-of-school day care)All provisionNorth SomersetTotal No of inspections1 April 2023 to 31 August 2023</t>
  </si>
  <si>
    <t>Early years register (Out-of-school day care)All provisionNorth SomersetTotal No of inspections1 September 2023 to 31 March 2024</t>
  </si>
  <si>
    <t>Childcare registerAll provisionNorth TynesideTotal No of inspections1 April 2023 to 31 August 2023</t>
  </si>
  <si>
    <t>Early years register (full Inspection)All provisionNorth TynesideBehaviour and attitudes1 April 2023 to 31 August 2023</t>
  </si>
  <si>
    <t>Early years register (full Inspection)All provisionNorth TynesideEffectiveness of leadership and Management1 April 2023 to 31 August 2023</t>
  </si>
  <si>
    <t>Early years register (full Inspection)All provisionNorth TynesideOutcomes for children1 April 2023 to 31 August 2023</t>
  </si>
  <si>
    <t>Early years register (full Inspection)All provisionNorth TynesideOverall effectiveness: The quality and standards of the provision1 April 2023 to 31 August 2023</t>
  </si>
  <si>
    <t>Early years register (full Inspection)All provisionNorth TynesidePersonal development1 April 2023 to 31 August 2023</t>
  </si>
  <si>
    <t>Early years register (full Inspection)All provisionNorth TynesidePersonal development, behaviour and welfare1 April 2023 to 31 August 2023</t>
  </si>
  <si>
    <t>Early years register (full Inspection)All provisionNorth TynesideQuality of education1 April 2023 to 31 August 2023</t>
  </si>
  <si>
    <t>Early years register (full Inspection)All provisionNorth TynesideQuality of teaching, learning and assessment1 April 2023 to 31 August 2023</t>
  </si>
  <si>
    <t>Early years register (full Inspection)All provisionNorth TynesideRequirements of the compulsory part of the childcare register1 April 2023 to 31 August 2023</t>
  </si>
  <si>
    <t>Early years register (full Inspection)All provisionNorth TynesideRequirements of the voluntary part of the childcare register1 April 2023 to 31 August 2023</t>
  </si>
  <si>
    <t>Early years register (full Inspection)All provisionWokinghamRequirements of the compulsory part of the childcare register1 September 2023 to 31 March 2024</t>
  </si>
  <si>
    <t>Early years register (full Inspection)All provisionWokinghamRequirements of the voluntary part of the childcare register1 September 2023 to 31 March 2024</t>
  </si>
  <si>
    <t>Early years register (full Inspection)All provisionWokinghamTotal No of inspections1 September 2023 to 31 March 2024</t>
  </si>
  <si>
    <t>Early years register (No children on roll)All provisionWokinghamNCOR Inspection Outcomes1 April 2023 to 31 August 2023</t>
  </si>
  <si>
    <t>Early years register (No children on roll)All provisionWokinghamTotal No of inspections1 April 2023 to 31 August 2023</t>
  </si>
  <si>
    <t>Early years register (No children on roll)All provisionWokinghamNCOR Inspection Outcomes1 September 2023 to 31 March 2024</t>
  </si>
  <si>
    <t>Early years register (No children on roll)All provisionWokinghamTotal No of inspections1 September 2023 to 31 March 2024</t>
  </si>
  <si>
    <t>Early years register (Out-of-school day care)All provisionWokinghamTotal No of inspections1 April 2023 to 31 August 2023</t>
  </si>
  <si>
    <t>Early years register (Out-of-school day care)All provisionWokinghamTotal No of inspections1 September 2023 to 31 March 2024</t>
  </si>
  <si>
    <t>Childcare registerAll provisionWolverhamptonTotal No of inspections1 April 2023 to 31 August 2023</t>
  </si>
  <si>
    <t>Early years register (full Inspection)All provisionWolverhamptonBehaviour and attitudes1 April 2023 to 31 August 2023</t>
  </si>
  <si>
    <t>Early years register (full Inspection)All provisionWolverhamptonEffectiveness of leadership and Management1 April 2023 to 31 August 2023</t>
  </si>
  <si>
    <t>Early years register (full Inspection)All provisionWolverhamptonOutcomes for children1 April 2023 to 31 August 2023</t>
  </si>
  <si>
    <t>Early years register (full Inspection)All provisionWolverhamptonOverall effectiveness: The quality and standards of the provision1 April 2023 to 31 August 2023</t>
  </si>
  <si>
    <t>Early years register (full Inspection)All provisionWolverhamptonPersonal development1 April 2023 to 31 August 2023</t>
  </si>
  <si>
    <t>Early years register (full Inspection)All provisionWolverhamptonPersonal development, behaviour and welfare1 April 2023 to 31 August 2023</t>
  </si>
  <si>
    <t>Early years register (full Inspection)All provisionWolverhamptonQuality of education1 April 2023 to 31 August 2023</t>
  </si>
  <si>
    <t>Early years register (full Inspection)All provisionWolverhamptonQuality of teaching, learning and assessment1 April 2023 to 31 August 2023</t>
  </si>
  <si>
    <t>Early years register (full Inspection)All provisionWolverhamptonRequirements of the compulsory part of the childcare register1 April 2023 to 31 August 2023</t>
  </si>
  <si>
    <t>Early years register (full Inspection)All provisionWolverhamptonRequirements of the voluntary part of the childcare register1 April 2023 to 31 August 2023</t>
  </si>
  <si>
    <t>Early years register (full Inspection)All provisionWolverhamptonTotal No of inspections1 April 2023 to 31 August 2023</t>
  </si>
  <si>
    <t>Early years register (full Inspection)All provisionWolverhamptonBehaviour and attitudes1 September 2023 to 31 March 2024</t>
  </si>
  <si>
    <t>Early years register (full Inspection)All provisionWolverhamptonEffectiveness of leadership and Management1 September 2023 to 31 March 2024</t>
  </si>
  <si>
    <t>Early years register (full Inspection)All provisionWolverhamptonOutcomes for children1 September 2023 to 31 March 2024</t>
  </si>
  <si>
    <t>Early years register (full Inspection)All provisionWolverhamptonOverall effectiveness: The quality and standards of the provision1 September 2023 to 31 March 2024</t>
  </si>
  <si>
    <t>Early years register (full Inspection)All provisionWolverhamptonPersonal development1 September 2023 to 31 March 2024</t>
  </si>
  <si>
    <t>Early years register (full Inspection)All provisionWolverhamptonPersonal development, behaviour and welfare1 September 2023 to 31 March 2024</t>
  </si>
  <si>
    <t>Early years register (full Inspection)All provisionWolverhamptonQuality of education1 September 2023 to 31 March 2024</t>
  </si>
  <si>
    <t>Early years register (full Inspection)All provisionWolverhamptonQuality of teaching, learning and assessment1 September 2023 to 31 March 2024</t>
  </si>
  <si>
    <t>Early years register (full Inspection)All provisionWolverhamptonRequirements of the compulsory part of the childcare register1 September 2023 to 31 March 2024</t>
  </si>
  <si>
    <t>Early years register (full Inspection)Childcare on non-domestic premisesEnfieldQuality of teaching, learning and assessment1 September 2023 to 31 March 2024</t>
  </si>
  <si>
    <t>Early years register (full Inspection)Childcare on non-domestic premisesEnfieldRequirements of the compulsory part of the childcare register1 September 2023 to 31 March 2024</t>
  </si>
  <si>
    <t>Early years register (full Inspection)Childcare on non-domestic premisesEnfieldRequirements of the voluntary part of the childcare register1 September 2023 to 31 March 2024</t>
  </si>
  <si>
    <t>Early years register (full Inspection)Childcare on non-domestic premisesEnfieldTotal No of inspections1 September 2023 to 31 March 2024</t>
  </si>
  <si>
    <t>Early years register (Out-of-school day care)Childcare on non-domestic premisesEnfieldTotal No of inspections1 April 2023 to 31 August 2023</t>
  </si>
  <si>
    <t>Early years register (Out-of-school day care)Childcare on non-domestic premisesEnfieldTotal No of inspections1 September 2023 to 31 March 2024</t>
  </si>
  <si>
    <t>Childcare registerChildcare on non-domestic premisesEssexTotal No of inspections1 April 2023 to 31 August 2023</t>
  </si>
  <si>
    <t>Childcare registerChildcare on non-domestic premisesEssexTotal No of inspections1 September 2023 to 31 March 2024</t>
  </si>
  <si>
    <t>Early years register (full Inspection)Childcare on non-domestic premisesEssexBehaviour and attitudes1 April 2023 to 31 August 2023</t>
  </si>
  <si>
    <t>Early years register (full Inspection)Childcare on non-domestic premisesEssexEffectiveness of leadership and Management1 April 2023 to 31 August 2023</t>
  </si>
  <si>
    <t>Early years register (full Inspection)Childcare on non-domestic premisesEssexOutcomes for children1 April 2023 to 31 August 2023</t>
  </si>
  <si>
    <t>Early years register (full Inspection)Childcare on non-domestic premisesEssexOverall effectiveness: The quality and standards of the provision1 April 2023 to 31 August 2023</t>
  </si>
  <si>
    <t>Early years register (full Inspection)Childcare on non-domestic premisesEssexPersonal development1 April 2023 to 31 August 2023</t>
  </si>
  <si>
    <t>Early years register (full Inspection)Childcare on non-domestic premisesEssexPersonal development, behaviour and welfare1 April 2023 to 31 August 2023</t>
  </si>
  <si>
    <t>Early years register (full Inspection)Childcare on non-domestic premisesEssexQuality of education1 April 2023 to 31 August 2023</t>
  </si>
  <si>
    <t>Early years register (full Inspection)Childcare on non-domestic premisesEssexQuality of teaching, learning and assessment1 April 2023 to 31 August 2023</t>
  </si>
  <si>
    <t>Early years register (full Inspection)Childcare on non-domestic premisesEssexRequirements of the compulsory part of the childcare register1 April 2023 to 31 August 2023</t>
  </si>
  <si>
    <t>Early years register (full Inspection)Childcare on non-domestic premisesEssexRequirements of the voluntary part of the childcare register1 April 2023 to 31 August 2023</t>
  </si>
  <si>
    <t>Early years register (full Inspection)Childcare on non-domestic premisesEssexTotal No of inspections1 April 2023 to 31 August 2023</t>
  </si>
  <si>
    <t>Early years register (full Inspection)Childcare on non-domestic premisesEssexBehaviour and attitudes1 September 2023 to 31 March 2024</t>
  </si>
  <si>
    <t>Early years register (full Inspection)Childcare on non-domestic premisesEssexEffectiveness of leadership and Management1 September 2023 to 31 March 2024</t>
  </si>
  <si>
    <t>Early years register (full Inspection)Childcare on non-domestic premisesEssexOutcomes for children1 September 2023 to 31 March 2024</t>
  </si>
  <si>
    <t>Early years register (full Inspection)Childcare on non-domestic premisesEssexOverall effectiveness: The quality and standards of the provision1 September 2023 to 31 March 2024</t>
  </si>
  <si>
    <t>Early years register (full Inspection)Childcare on non-domestic premisesEssexPersonal development1 September 2023 to 31 March 2024</t>
  </si>
  <si>
    <t>Early years register (full Inspection)Childcare on non-domestic premisesEssexPersonal development, behaviour and welfare1 September 2023 to 31 March 2024</t>
  </si>
  <si>
    <t>Early years register (full Inspection)Childcare on non-domestic premisesEssexQuality of education1 September 2023 to 31 March 2024</t>
  </si>
  <si>
    <t>Early years register (full Inspection)Childcare on non-domestic premisesEssexQuality of teaching, learning and assessment1 September 2023 to 31 March 2024</t>
  </si>
  <si>
    <t>Early years register (full Inspection)All provisionCoventryOverall effectiveness: The quality and standards of the provision1 April 2023 to 31 August 2023</t>
  </si>
  <si>
    <t>Early years register (full Inspection)All provisionCoventryPersonal development1 April 2023 to 31 August 2023</t>
  </si>
  <si>
    <t>Early years register (full Inspection)All provisionCoventryPersonal development, behaviour and welfare1 April 2023 to 31 August 2023</t>
  </si>
  <si>
    <t>Early years register (full Inspection)All provisionCoventryQuality of education1 April 2023 to 31 August 2023</t>
  </si>
  <si>
    <t>Early years register (full Inspection)All provisionCoventryQuality of teaching, learning and assessment1 April 2023 to 31 August 2023</t>
  </si>
  <si>
    <t>Early years register (full Inspection)All provisionCoventryRequirements of the compulsory part of the childcare register1 April 2023 to 31 August 2023</t>
  </si>
  <si>
    <t>Early years register (full Inspection)All provisionCoventryRequirements of the voluntary part of the childcare register1 April 2023 to 31 August 2023</t>
  </si>
  <si>
    <t>Early years register (full Inspection)All provisionCoventryTotal No of inspections1 April 2023 to 31 August 2023</t>
  </si>
  <si>
    <t>Early years register (full Inspection)All provisionCoventryBehaviour and attitudes1 September 2023 to 31 March 2024</t>
  </si>
  <si>
    <t>Early years register (full Inspection)All provisionCoventryEffectiveness of leadership and Management1 September 2023 to 31 March 2024</t>
  </si>
  <si>
    <t>Early years register (full Inspection)All provisionCoventryOutcomes for children1 September 2023 to 31 March 2024</t>
  </si>
  <si>
    <t>Early years register (full Inspection)All provisionCoventryOverall effectiveness: The quality and standards of the provision1 September 2023 to 31 March 2024</t>
  </si>
  <si>
    <t>Early years register (full Inspection)All provisionCoventryPersonal development1 September 2023 to 31 March 2024</t>
  </si>
  <si>
    <t>Early years register (full Inspection)All provisionCoventryPersonal development, behaviour and welfare1 September 2023 to 31 March 2024</t>
  </si>
  <si>
    <t>Early years register (full Inspection)All provisionCoventryQuality of education1 September 2023 to 31 March 2024</t>
  </si>
  <si>
    <t>Early years register (full Inspection)All provisionCoventryQuality of teaching, learning and assessment1 September 2023 to 31 March 2024</t>
  </si>
  <si>
    <t>Early years register (full Inspection)All provisionCoventryRequirements of the compulsory part of the childcare register1 September 2023 to 31 March 2024</t>
  </si>
  <si>
    <t>Early years register (full Inspection)All provisionCoventryRequirements of the voluntary part of the childcare register1 September 2023 to 31 March 2024</t>
  </si>
  <si>
    <t>Early years register (full Inspection)All provisionCoventryTotal No of inspections1 September 2023 to 31 March 2024</t>
  </si>
  <si>
    <t>Early years register (No children on roll)All provisionCoventryNCOR Inspection Outcomes1 April 2023 to 31 August 2023</t>
  </si>
  <si>
    <t>Early years register (No children on roll)All provisionCoventryTotal No of inspections1 April 2023 to 31 August 2023</t>
  </si>
  <si>
    <t>Early years register (No children on roll)All provisionCoventryNCOR Inspection Outcomes1 September 2023 to 31 March 2024</t>
  </si>
  <si>
    <t>Early years register (No children on roll)All provisionCoventryTotal No of inspections1 September 2023 to 31 March 2024</t>
  </si>
  <si>
    <t>Early years register (Out-of-school day care)All provisionCoventryTotal No of inspections1 September 2023 to 31 March 2024</t>
  </si>
  <si>
    <t>Childcare registerAll provisionCroydonTotal No of inspections1 April 2023 to 31 August 2023</t>
  </si>
  <si>
    <t>Childcare registerAll provisionCroydonTotal No of inspections1 September 2023 to 31 March 2024</t>
  </si>
  <si>
    <t>Early years register (full Inspection)All provisionCroydonBehaviour and attitudes1 April 2023 to 31 August 2023</t>
  </si>
  <si>
    <t>Early years register (full Inspection)All provisionCroydonEffectiveness of leadership and Management1 April 2023 to 31 August 2023</t>
  </si>
  <si>
    <t>Early years register (full Inspection)All provisionCroydonOutcomes for children1 April 2023 to 31 August 2023</t>
  </si>
  <si>
    <t>Early years register (full Inspection)All provisionCroydonOverall effectiveness: The quality and standards of the provision1 April 2023 to 31 August 2023</t>
  </si>
  <si>
    <t>Early years register (full Inspection)All provisionCroydonPersonal development1 April 2023 to 31 August 2023</t>
  </si>
  <si>
    <t>Early years register (full Inspection)All provisionNorth TynesideTotal No of inspections1 April 2023 to 31 August 2023</t>
  </si>
  <si>
    <t>Early years register (full Inspection)All provisionNorth TynesideBehaviour and attitudes1 September 2023 to 31 March 2024</t>
  </si>
  <si>
    <t>Early years register (full Inspection)All provisionNorth TynesideEffectiveness of leadership and Management1 September 2023 to 31 March 2024</t>
  </si>
  <si>
    <t>Early years register (full Inspection)All provisionNorth TynesideOutcomes for children1 September 2023 to 31 March 2024</t>
  </si>
  <si>
    <t>Early years register (full Inspection)All provisionNorth TynesideOverall effectiveness: The quality and standards of the provision1 September 2023 to 31 March 2024</t>
  </si>
  <si>
    <t>Early years register (full Inspection)All provisionNorth TynesidePersonal development1 September 2023 to 31 March 2024</t>
  </si>
  <si>
    <t>Early years register (full Inspection)All provisionNorth TynesidePersonal development, behaviour and welfare1 September 2023 to 31 March 2024</t>
  </si>
  <si>
    <t>Early years register (full Inspection)All provisionNorth TynesideQuality of education1 September 2023 to 31 March 2024</t>
  </si>
  <si>
    <t>Early years register (full Inspection)All provisionNorth TynesideQuality of teaching, learning and assessment1 September 2023 to 31 March 2024</t>
  </si>
  <si>
    <t>Early years register (full Inspection)All provisionNorth TynesideRequirements of the compulsory part of the childcare register1 September 2023 to 31 March 2024</t>
  </si>
  <si>
    <t>Early years register (full Inspection)All provisionNorth TynesideRequirements of the voluntary part of the childcare register1 September 2023 to 31 March 2024</t>
  </si>
  <si>
    <t>Early years register (full Inspection)All provisionNorth TynesideTotal No of inspections1 September 2023 to 31 March 2024</t>
  </si>
  <si>
    <t>Early years register (No children on roll)All provisionNorth TynesideNCOR Inspection Outcomes1 September 2023 to 31 March 2024</t>
  </si>
  <si>
    <t>Early years register (No children on roll)All provisionNorth TynesideTotal No of inspections1 September 2023 to 31 March 2024</t>
  </si>
  <si>
    <t>Early years register (Out-of-school day care)All provisionNorth TynesideTotal No of inspections1 September 2023 to 31 March 2024</t>
  </si>
  <si>
    <t>Childcare registerAll provisionNorth YorkshireTotal No of inspections1 April 2023 to 31 August 2023</t>
  </si>
  <si>
    <t>Childcare registerAll provisionNorth YorkshireTotal No of inspections1 September 2023 to 31 March 2024</t>
  </si>
  <si>
    <t>Early years register (full Inspection)All provisionNorth YorkshireBehaviour and attitudes1 April 2023 to 31 August 2023</t>
  </si>
  <si>
    <t>Early years register (full Inspection)All provisionNorth YorkshireEffectiveness of leadership and Management1 April 2023 to 31 August 2023</t>
  </si>
  <si>
    <t>Early years register (full Inspection)All provisionNorth YorkshireOutcomes for children1 April 2023 to 31 August 2023</t>
  </si>
  <si>
    <t>Early years register (full Inspection)All provisionNorth YorkshireOverall effectiveness: The quality and standards of the provision1 April 2023 to 31 August 2023</t>
  </si>
  <si>
    <t>Early years register (full Inspection)All provisionNorth YorkshirePersonal development1 April 2023 to 31 August 2023</t>
  </si>
  <si>
    <t>Early years register (full Inspection)All provisionNorth YorkshirePersonal development, behaviour and welfare1 April 2023 to 31 August 2023</t>
  </si>
  <si>
    <t>Early years register (full Inspection)All provisionNorth YorkshireQuality of education1 April 2023 to 31 August 2023</t>
  </si>
  <si>
    <t>Early years register (full Inspection)All provisionNorth YorkshireQuality of teaching, learning and assessment1 April 2023 to 31 August 2023</t>
  </si>
  <si>
    <t>Early years register (full Inspection)All provisionNorth YorkshireRequirements of the compulsory part of the childcare register1 April 2023 to 31 August 2023</t>
  </si>
  <si>
    <t>Early years register (full Inspection)All provisionNorth YorkshireRequirements of the voluntary part of the childcare register1 April 2023 to 31 August 2023</t>
  </si>
  <si>
    <t>Early years register (full Inspection)All provisionNorth YorkshireTotal No of inspections1 April 2023 to 31 August 2023</t>
  </si>
  <si>
    <t>Early years register (full Inspection)All provisionNorth YorkshireBehaviour and attitudes1 September 2023 to 31 March 2024</t>
  </si>
  <si>
    <t>Early years register (full Inspection)All provisionNorth YorkshireEffectiveness of leadership and Management1 September 2023 to 31 March 2024</t>
  </si>
  <si>
    <t>Early years register (full Inspection)All provisionWindsor and MaidenheadPersonal development1 September 2023 to 31 March 2024</t>
  </si>
  <si>
    <t>Early years register (full Inspection)All provisionWindsor and MaidenheadPersonal development, behaviour and welfare1 September 2023 to 31 March 2024</t>
  </si>
  <si>
    <t>Early years register (full Inspection)All provisionWindsor and MaidenheadQuality of education1 September 2023 to 31 March 2024</t>
  </si>
  <si>
    <t>Early years register (full Inspection)All provisionWindsor and MaidenheadQuality of teaching, learning and assessment1 September 2023 to 31 March 2024</t>
  </si>
  <si>
    <t>Early years register (full Inspection)All provisionWindsor and MaidenheadRequirements of the compulsory part of the childcare register1 September 2023 to 31 March 2024</t>
  </si>
  <si>
    <t>Early years register (full Inspection)All provisionWindsor and MaidenheadRequirements of the voluntary part of the childcare register1 September 2023 to 31 March 2024</t>
  </si>
  <si>
    <t>Early years register (full Inspection)All provisionWindsor and MaidenheadTotal No of inspections1 September 2023 to 31 March 2024</t>
  </si>
  <si>
    <t>Early years register (No children on roll)All provisionWindsor and MaidenheadNCOR Inspection Outcomes1 April 2023 to 31 August 2023</t>
  </si>
  <si>
    <t>Early years register (No children on roll)All provisionWindsor and MaidenheadTotal No of inspections1 April 2023 to 31 August 2023</t>
  </si>
  <si>
    <t>Early years register (No children on roll)All provisionWindsor and MaidenheadNCOR Inspection Outcomes1 September 2023 to 31 March 2024</t>
  </si>
  <si>
    <t>Early years register (No children on roll)All provisionWindsor and MaidenheadTotal No of inspections1 September 2023 to 31 March 2024</t>
  </si>
  <si>
    <t>Early years register (Out-of-school day care)All provisionWindsor and MaidenheadTotal No of inspections1 April 2023 to 31 August 2023</t>
  </si>
  <si>
    <t>Early years register (Out-of-school day care)All provisionWindsor and MaidenheadTotal No of inspections1 September 2023 to 31 March 2024</t>
  </si>
  <si>
    <t>Childcare registerAll provisionWirralTotal No of inspections1 April 2023 to 31 August 2023</t>
  </si>
  <si>
    <t>Early years register (full Inspection)All provisionWirralBehaviour and attitudes1 April 2023 to 31 August 2023</t>
  </si>
  <si>
    <t>Early years register (full Inspection)All provisionWirralEffectiveness of leadership and Management1 April 2023 to 31 August 2023</t>
  </si>
  <si>
    <t>Early years register (full Inspection)All provisionWirralOutcomes for children1 April 2023 to 31 August 2023</t>
  </si>
  <si>
    <t>Early years register (full Inspection)All provisionWirralOverall effectiveness: The quality and standards of the provision1 April 2023 to 31 August 2023</t>
  </si>
  <si>
    <t>Early years register (full Inspection)All provisionWirralPersonal development1 April 2023 to 31 August 2023</t>
  </si>
  <si>
    <t>Early years register (full Inspection)All provisionWirralPersonal development, behaviour and welfare1 April 2023 to 31 August 2023</t>
  </si>
  <si>
    <t>Early years register (full Inspection)All provisionWirralQuality of education1 April 2023 to 31 August 2023</t>
  </si>
  <si>
    <t>Early years register (full Inspection)All provisionWirralQuality of teaching, learning and assessment1 April 2023 to 31 August 2023</t>
  </si>
  <si>
    <t>Early years register (full Inspection)All provisionWirralRequirements of the compulsory part of the childcare register1 April 2023 to 31 August 2023</t>
  </si>
  <si>
    <t>Early years register (full Inspection)All provisionWirralRequirements of the voluntary part of the childcare register1 April 2023 to 31 August 2023</t>
  </si>
  <si>
    <t>Early years register (full Inspection)All provisionWirralTotal No of inspections1 April 2023 to 31 August 2023</t>
  </si>
  <si>
    <t>Early years register (full Inspection)All provisionWirralBehaviour and attitudes1 September 2023 to 31 March 2024</t>
  </si>
  <si>
    <t>Early years register (full Inspection)All provisionWirralEffectiveness of leadership and Management1 September 2023 to 31 March 2024</t>
  </si>
  <si>
    <t>Early years register (full Inspection)All provisionWirralOutcomes for children1 September 2023 to 31 March 2024</t>
  </si>
  <si>
    <t>Early years register (full Inspection)All provisionWirralOverall effectiveness: The quality and standards of the provision1 September 2023 to 31 March 2024</t>
  </si>
  <si>
    <t>Early years register (full Inspection)All provisionWirralPersonal development1 September 2023 to 31 March 2024</t>
  </si>
  <si>
    <t>Early years register (full Inspection)Childcare on non-domestic premisesEast Riding of YorkshirePersonal development1 September 2023 to 31 March 2024</t>
  </si>
  <si>
    <t>Early years register (full Inspection)Childcare on non-domestic premisesEast Riding of YorkshirePersonal development, behaviour and welfare1 September 2023 to 31 March 2024</t>
  </si>
  <si>
    <t>Early years register (full Inspection)Childcare on non-domestic premisesEast Riding of YorkshireQuality of education1 September 2023 to 31 March 2024</t>
  </si>
  <si>
    <t>Early years register (full Inspection)Childcare on non-domestic premisesEast Riding of YorkshireQuality of teaching, learning and assessment1 September 2023 to 31 March 2024</t>
  </si>
  <si>
    <t>Early years register (full Inspection)Childcare on non-domestic premisesEast Riding of YorkshireRequirements of the compulsory part of the childcare register1 September 2023 to 31 March 2024</t>
  </si>
  <si>
    <t>Early years register (full Inspection)Childcare on non-domestic premisesEast Riding of YorkshireRequirements of the voluntary part of the childcare register1 September 2023 to 31 March 2024</t>
  </si>
  <si>
    <t>Early years register (full Inspection)Childcare on non-domestic premisesEast Riding of YorkshireTotal No of inspections1 September 2023 to 31 March 2024</t>
  </si>
  <si>
    <t>Early years register (Out-of-school day care)Childcare on non-domestic premisesEast Riding of YorkshireTotal No of inspections1 September 2023 to 31 March 2024</t>
  </si>
  <si>
    <t>Childcare registerChildcare on non-domestic premisesEast SussexTotal No of inspections1 April 2023 to 31 August 2023</t>
  </si>
  <si>
    <t>Childcare registerChildcare on non-domestic premisesEast SussexTotal No of inspections1 September 2023 to 31 March 2024</t>
  </si>
  <si>
    <t>Early years register (full Inspection)Childcare on non-domestic premisesEast SussexBehaviour and attitudes1 April 2023 to 31 August 2023</t>
  </si>
  <si>
    <t>Early years register (full Inspection)Childcare on non-domestic premisesEast SussexEffectiveness of leadership and Management1 April 2023 to 31 August 2023</t>
  </si>
  <si>
    <t>Early years register (full Inspection)Childcare on non-domestic premisesEast SussexOutcomes for children1 April 2023 to 31 August 2023</t>
  </si>
  <si>
    <t>Early years register (full Inspection)Childcare on non-domestic premisesEast SussexOverall effectiveness: The quality and standards of the provision1 April 2023 to 31 August 2023</t>
  </si>
  <si>
    <t>Early years register (full Inspection)Childcare on non-domestic premisesEast SussexPersonal development1 April 2023 to 31 August 2023</t>
  </si>
  <si>
    <t>Early years register (full Inspection)Childcare on non-domestic premisesEast SussexPersonal development, behaviour and welfare1 April 2023 to 31 August 2023</t>
  </si>
  <si>
    <t>Early years register (full Inspection)Childcare on non-domestic premisesEast SussexQuality of education1 April 2023 to 31 August 2023</t>
  </si>
  <si>
    <t>Early years register (full Inspection)Childcare on non-domestic premisesEast SussexQuality of teaching, learning and assessment1 April 2023 to 31 August 2023</t>
  </si>
  <si>
    <t>Early years register (full Inspection)Childcare on non-domestic premisesEast SussexRequirements of the compulsory part of the childcare register1 April 2023 to 31 August 2023</t>
  </si>
  <si>
    <t>Early years register (full Inspection)Childcare on non-domestic premisesEast SussexRequirements of the voluntary part of the childcare register1 April 2023 to 31 August 2023</t>
  </si>
  <si>
    <t>Early years register (full Inspection)Childcare on non-domestic premisesEast SussexTotal No of inspections1 April 2023 to 31 August 2023</t>
  </si>
  <si>
    <t>Early years register (full Inspection)Childcare on non-domestic premisesEast SussexBehaviour and attitudes1 September 2023 to 31 March 2024</t>
  </si>
  <si>
    <t>Early years register (full Inspection)Childcare on non-domestic premisesEast SussexEffectiveness of leadership and Management1 September 2023 to 31 March 2024</t>
  </si>
  <si>
    <t>Early years register (full Inspection)Childcare on non-domestic premisesEast SussexOutcomes for children1 September 2023 to 31 March 2024</t>
  </si>
  <si>
    <t>Early years register (full Inspection)All provisionCroydonPersonal development, behaviour and welfare1 April 2023 to 31 August 2023</t>
  </si>
  <si>
    <t>Early years register (full Inspection)All provisionCroydonQuality of education1 April 2023 to 31 August 2023</t>
  </si>
  <si>
    <t>Early years register (full Inspection)All provisionCroydonQuality of teaching, learning and assessment1 April 2023 to 31 August 2023</t>
  </si>
  <si>
    <t>Early years register (full Inspection)All provisionCroydonRequirements of the compulsory part of the childcare register1 April 2023 to 31 August 2023</t>
  </si>
  <si>
    <t>Early years register (full Inspection)All provisionCroydonRequirements of the voluntary part of the childcare register1 April 2023 to 31 August 2023</t>
  </si>
  <si>
    <t>Early years register (full Inspection)All provisionCroydonTotal No of inspections1 April 2023 to 31 August 2023</t>
  </si>
  <si>
    <t>Early years register (full Inspection)All provisionCroydonBehaviour and attitudes1 September 2023 to 31 March 2024</t>
  </si>
  <si>
    <t>Early years register (full Inspection)All provisionCroydonEffectiveness of leadership and Management1 September 2023 to 31 March 2024</t>
  </si>
  <si>
    <t>Early years register (full Inspection)All provisionCroydonOutcomes for children1 September 2023 to 31 March 2024</t>
  </si>
  <si>
    <t>Early years register (full Inspection)All provisionCroydonOverall effectiveness: The quality and standards of the provision1 September 2023 to 31 March 2024</t>
  </si>
  <si>
    <t>Early years register (full Inspection)All provisionCroydonPersonal development1 September 2023 to 31 March 2024</t>
  </si>
  <si>
    <t>Early years register (full Inspection)All provisionCroydonPersonal development, behaviour and welfare1 September 2023 to 31 March 2024</t>
  </si>
  <si>
    <t>Early years register (full Inspection)All provisionCroydonQuality of education1 September 2023 to 31 March 2024</t>
  </si>
  <si>
    <t>Early years register (full Inspection)All provisionCroydonQuality of teaching, learning and assessment1 September 2023 to 31 March 2024</t>
  </si>
  <si>
    <t>Early years register (full Inspection)All provisionCroydonRequirements of the compulsory part of the childcare register1 September 2023 to 31 March 2024</t>
  </si>
  <si>
    <t>Early years register (full Inspection)All provisionCroydonRequirements of the voluntary part of the childcare register1 September 2023 to 31 March 2024</t>
  </si>
  <si>
    <t>Early years register (full Inspection)All provisionCroydonTotal No of inspections1 September 2023 to 31 March 2024</t>
  </si>
  <si>
    <t>Early years register (No children on roll)All provisionCroydonNCOR Inspection Outcomes1 April 2023 to 31 August 2023</t>
  </si>
  <si>
    <t>Early years register (No children on roll)All provisionCroydonTotal No of inspections1 April 2023 to 31 August 2023</t>
  </si>
  <si>
    <t>Early years register (No children on roll)All provisionCroydonNCOR Inspection Outcomes1 September 2023 to 31 March 2024</t>
  </si>
  <si>
    <t>Early years register (No children on roll)All provisionCroydonTotal No of inspections1 September 2023 to 31 March 2024</t>
  </si>
  <si>
    <t>Early years register (Out-of-school day care)All provisionCroydonTotal No of inspections1 April 2023 to 31 August 2023</t>
  </si>
  <si>
    <t>Early years register (Out-of-school day care)All provisionCroydonTotal No of inspections1 September 2023 to 31 March 2024</t>
  </si>
  <si>
    <t>Childcare registerAll provisionCumberlandTotal No of inspections1 April 2023 to 31 August 2023</t>
  </si>
  <si>
    <t>Early years register (full Inspection)All provisionCumberlandBehaviour and attitudes1 April 2023 to 31 August 2023</t>
  </si>
  <si>
    <t>Early years register (full Inspection)All provisionCumberlandEffectiveness of leadership and Management1 April 2023 to 31 August 2023</t>
  </si>
  <si>
    <t>Early years register (full Inspection)All provisionCumberlandOutcomes for children1 April 2023 to 31 August 2023</t>
  </si>
  <si>
    <t>Early years register (full Inspection)All provisionCumberlandOverall effectiveness: The quality and standards of the provision1 April 2023 to 31 August 2023</t>
  </si>
  <si>
    <t>Early years register (full Inspection)All provisionCumberlandPersonal development1 April 2023 to 31 August 2023</t>
  </si>
  <si>
    <t>Early years register (full Inspection)All provisionCumberlandPersonal development, behaviour and welfare1 April 2023 to 31 August 2023</t>
  </si>
  <si>
    <t>Early years register (full Inspection)All provisionCumberlandQuality of education1 April 2023 to 31 August 2023</t>
  </si>
  <si>
    <t>Early years register (full Inspection)All provisionNorth YorkshireOutcomes for children1 September 2023 to 31 March 2024</t>
  </si>
  <si>
    <t>Early years register (full Inspection)All provisionNorth YorkshireOverall effectiveness: The quality and standards of the provision1 September 2023 to 31 March 2024</t>
  </si>
  <si>
    <t>Early years register (full Inspection)All provisionNorth YorkshirePersonal development1 September 2023 to 31 March 2024</t>
  </si>
  <si>
    <t>Early years register (full Inspection)All provisionNorth YorkshirePersonal development, behaviour and welfare1 September 2023 to 31 March 2024</t>
  </si>
  <si>
    <t>Early years register (full Inspection)All provisionNorth YorkshireQuality of education1 September 2023 to 31 March 2024</t>
  </si>
  <si>
    <t>Early years register (full Inspection)All provisionNorth YorkshireQuality of teaching, learning and assessment1 September 2023 to 31 March 2024</t>
  </si>
  <si>
    <t>Early years register (full Inspection)All provisionNorth YorkshireRequirements of the compulsory part of the childcare register1 September 2023 to 31 March 2024</t>
  </si>
  <si>
    <t>Early years register (full Inspection)All provisionNorth YorkshireRequirements of the voluntary part of the childcare register1 September 2023 to 31 March 2024</t>
  </si>
  <si>
    <t>Early years register (full Inspection)All provisionNorth YorkshireTotal No of inspections1 September 2023 to 31 March 2024</t>
  </si>
  <si>
    <t>Early years register (No children on roll)All provisionNorth YorkshireNCOR Inspection Outcomes1 April 2023 to 31 August 2023</t>
  </si>
  <si>
    <t>Early years register (No children on roll)All provisionNorth YorkshireTotal No of inspections1 April 2023 to 31 August 2023</t>
  </si>
  <si>
    <t>Early years register (No children on roll)All provisionNorth YorkshireNCOR Inspection Outcomes1 September 2023 to 31 March 2024</t>
  </si>
  <si>
    <t>Early years register (No children on roll)All provisionNorth YorkshireTotal No of inspections1 September 2023 to 31 March 2024</t>
  </si>
  <si>
    <t>Early years register (Out-of-school day care)All provisionNorth YorkshireTotal No of inspections1 April 2023 to 31 August 2023</t>
  </si>
  <si>
    <t>Early years register (Out-of-school day care)All provisionNorth YorkshireTotal No of inspections1 September 2023 to 31 March 2024</t>
  </si>
  <si>
    <t>Childcare registerAll provisionNorthumberlandTotal No of inspections1 April 2023 to 31 August 2023</t>
  </si>
  <si>
    <t>Childcare registerAll provisionNorthumberlandTotal No of inspections1 September 2023 to 31 March 2024</t>
  </si>
  <si>
    <t>Early years register (full Inspection)All provisionNorthumberlandBehaviour and attitudes1 April 2023 to 31 August 2023</t>
  </si>
  <si>
    <t>Early years register (full Inspection)All provisionNorthumberlandEffectiveness of leadership and Management1 April 2023 to 31 August 2023</t>
  </si>
  <si>
    <t>Early years register (full Inspection)All provisionNorthumberlandOutcomes for children1 April 2023 to 31 August 2023</t>
  </si>
  <si>
    <t>Early years register (full Inspection)All provisionNorthumberlandOverall effectiveness: The quality and standards of the provision1 April 2023 to 31 August 2023</t>
  </si>
  <si>
    <t>Early years register (full Inspection)All provisionNorthumberlandPersonal development1 April 2023 to 31 August 2023</t>
  </si>
  <si>
    <t>Early years register (full Inspection)All provisionNorthumberlandPersonal development, behaviour and welfare1 April 2023 to 31 August 2023</t>
  </si>
  <si>
    <t>Early years register (full Inspection)All provisionNorthumberlandQuality of education1 April 2023 to 31 August 2023</t>
  </si>
  <si>
    <t>Early years register (full Inspection)All provisionNorthumberlandQuality of teaching, learning and assessment1 April 2023 to 31 August 2023</t>
  </si>
  <si>
    <t>Early years register (full Inspection)All provisionNorthumberlandRequirements of the compulsory part of the childcare register1 April 2023 to 31 August 2023</t>
  </si>
  <si>
    <t>Early years register (full Inspection)All provisionNorthumberlandRequirements of the voluntary part of the childcare register1 April 2023 to 31 August 2023</t>
  </si>
  <si>
    <t>Early years register (full Inspection)All provisionNorthumberlandTotal No of inspections1 April 2023 to 31 August 2023</t>
  </si>
  <si>
    <t>Early years register (full Inspection)All provisionNorthumberlandBehaviour and attitudes1 September 2023 to 31 March 2024</t>
  </si>
  <si>
    <t>Early years register (full Inspection)All provisionNorthumberlandEffectiveness of leadership and Management1 September 2023 to 31 March 2024</t>
  </si>
  <si>
    <t>Early years register (full Inspection)All provisionWirralPersonal development, behaviour and welfare1 September 2023 to 31 March 2024</t>
  </si>
  <si>
    <t>Early years register (full Inspection)All provisionWirralQuality of education1 September 2023 to 31 March 2024</t>
  </si>
  <si>
    <t>Early years register (full Inspection)All provisionWirralQuality of teaching, learning and assessment1 September 2023 to 31 March 2024</t>
  </si>
  <si>
    <t>Early years register (full Inspection)All provisionWirralRequirements of the compulsory part of the childcare register1 September 2023 to 31 March 2024</t>
  </si>
  <si>
    <t>Early years register (full Inspection)All provisionWirralRequirements of the voluntary part of the childcare register1 September 2023 to 31 March 2024</t>
  </si>
  <si>
    <t>Early years register (full Inspection)All provisionWirralTotal No of inspections1 September 2023 to 31 March 2024</t>
  </si>
  <si>
    <t>Early years register (No children on roll)All provisionWirralNCOR Inspection Outcomes1 September 2023 to 31 March 2024</t>
  </si>
  <si>
    <t>Early years register (No children on roll)All provisionWirralTotal No of inspections1 September 2023 to 31 March 2024</t>
  </si>
  <si>
    <t>Early years register (Out-of-school day care)All provisionWirralTotal No of inspections1 April 2023 to 31 August 2023</t>
  </si>
  <si>
    <t>Early years register (Out-of-school day care)All provisionWirralTotal No of inspections1 September 2023 to 31 March 2024</t>
  </si>
  <si>
    <t>Childcare registerAll provisionWokinghamTotal No of inspections1 April 2023 to 31 August 2023</t>
  </si>
  <si>
    <t>Childcare registerAll provisionWokinghamTotal No of inspections1 September 2023 to 31 March 2024</t>
  </si>
  <si>
    <t>Early years register (full Inspection)All provisionWokinghamBehaviour and attitudes1 April 2023 to 31 August 2023</t>
  </si>
  <si>
    <t>Early years register (full Inspection)All provisionWokinghamEffectiveness of leadership and Management1 April 2023 to 31 August 2023</t>
  </si>
  <si>
    <t>Early years register (full Inspection)All provisionWokinghamOutcomes for children1 April 2023 to 31 August 2023</t>
  </si>
  <si>
    <t>Early years register (full Inspection)All provisionWokinghamOverall effectiveness: The quality and standards of the provision1 April 2023 to 31 August 2023</t>
  </si>
  <si>
    <t>Early years register (full Inspection)All provisionWokinghamPersonal development1 April 2023 to 31 August 2023</t>
  </si>
  <si>
    <t>Early years register (full Inspection)All provisionWokinghamPersonal development, behaviour and welfare1 April 2023 to 31 August 2023</t>
  </si>
  <si>
    <t>Early years register (full Inspection)All provisionWokinghamQuality of education1 April 2023 to 31 August 2023</t>
  </si>
  <si>
    <t>Early years register (full Inspection)All provisionWokinghamQuality of teaching, learning and assessment1 April 2023 to 31 August 2023</t>
  </si>
  <si>
    <t>Early years register (full Inspection)All provisionWokinghamRequirements of the compulsory part of the childcare register1 April 2023 to 31 August 2023</t>
  </si>
  <si>
    <t>Early years register (full Inspection)All provisionWokinghamRequirements of the voluntary part of the childcare register1 April 2023 to 31 August 2023</t>
  </si>
  <si>
    <t>Early years register (full Inspection)All provisionWokinghamTotal No of inspections1 April 2023 to 31 August 2023</t>
  </si>
  <si>
    <t>Early years register (full Inspection)All provisionWokinghamBehaviour and attitudes1 September 2023 to 31 March 2024</t>
  </si>
  <si>
    <t>Early years register (full Inspection)All provisionWokinghamEffectiveness of leadership and Management1 September 2023 to 31 March 2024</t>
  </si>
  <si>
    <t>Early years register (full Inspection)All provisionWokinghamOutcomes for children1 September 2023 to 31 March 2024</t>
  </si>
  <si>
    <t>Early years register (full Inspection)All provisionWokinghamOverall effectiveness: The quality and standards of the provision1 September 2023 to 31 March 2024</t>
  </si>
  <si>
    <t>Early years register (full Inspection)All provisionWokinghamPersonal development1 September 2023 to 31 March 2024</t>
  </si>
  <si>
    <t>Early years register (full Inspection)All provisionWokinghamPersonal development, behaviour and welfare1 September 2023 to 31 March 2024</t>
  </si>
  <si>
    <t>Early years register (full Inspection)All provisionWokinghamQuality of education1 September 2023 to 31 March 2024</t>
  </si>
  <si>
    <t>Early years register (full Inspection)All provisionWokinghamQuality of teaching, learning and assessment1 September 2023 to 31 March 2024</t>
  </si>
  <si>
    <t>Early years register (full Inspection)Childcare on non-domestic premisesEast SussexQuality of teaching, learning and assessment1 September 2023 to 31 March 2024</t>
  </si>
  <si>
    <t>Early years register (full Inspection)Childcare on non-domestic premisesEast SussexRequirements of the compulsory part of the childcare register1 September 2023 to 31 March 2024</t>
  </si>
  <si>
    <t>Early years register (full Inspection)Childcare on non-domestic premisesEast SussexRequirements of the voluntary part of the childcare register1 September 2023 to 31 March 2024</t>
  </si>
  <si>
    <t>Early years register (full Inspection)Childcare on non-domestic premisesEast SussexTotal No of inspections1 September 2023 to 31 March 2024</t>
  </si>
  <si>
    <t>Early years register (No children on roll)Childcare on non-domestic premisesEast SussexNCOR Inspection Outcomes1 September 2023 to 31 March 2024</t>
  </si>
  <si>
    <t>Early years register (No children on roll)Childcare on non-domestic premisesEast SussexTotal No of inspections1 September 2023 to 31 March 2024</t>
  </si>
  <si>
    <t>Early years register (Out-of-school day care)Childcare on non-domestic premisesEast SussexTotal No of inspections1 April 2023 to 31 August 2023</t>
  </si>
  <si>
    <t>Early years register (Out-of-school day care)Childcare on non-domestic premisesEast SussexTotal No of inspections1 September 2023 to 31 March 2024</t>
  </si>
  <si>
    <t>Childcare registerChildcare on non-domestic premisesEnfieldTotal No of inspections1 April 2023 to 31 August 2023</t>
  </si>
  <si>
    <t>Childcare registerChildcare on non-domestic premisesEnfieldTotal No of inspections1 September 2023 to 31 March 2024</t>
  </si>
  <si>
    <t>Early years register (full Inspection)Childcare on non-domestic premisesEnfieldBehaviour and attitudes1 April 2023 to 31 August 2023</t>
  </si>
  <si>
    <t>Early years register (full Inspection)Childcare on non-domestic premisesEnfieldEffectiveness of leadership and Management1 April 2023 to 31 August 2023</t>
  </si>
  <si>
    <t>Early years register (full Inspection)Childcare on non-domestic premisesEnfieldOutcomes for children1 April 2023 to 31 August 2023</t>
  </si>
  <si>
    <t>Early years register (full Inspection)Childcare on non-domestic premisesEnfieldOverall effectiveness: The quality and standards of the provision1 April 2023 to 31 August 2023</t>
  </si>
  <si>
    <t>Early years register (full Inspection)Childcare on non-domestic premisesEnfieldPersonal development1 April 2023 to 31 August 2023</t>
  </si>
  <si>
    <t>Early years register (full Inspection)Childcare on non-domestic premisesEnfieldPersonal development, behaviour and welfare1 April 2023 to 31 August 2023</t>
  </si>
  <si>
    <t>Early years register (full Inspection)Childcare on non-domestic premisesEnfieldQuality of education1 April 2023 to 31 August 2023</t>
  </si>
  <si>
    <t>Early years register (full Inspection)Childcare on non-domestic premisesEnfieldQuality of teaching, learning and assessment1 April 2023 to 31 August 2023</t>
  </si>
  <si>
    <t>Early years register (full Inspection)Childcare on non-domestic premisesEnfieldRequirements of the compulsory part of the childcare register1 April 2023 to 31 August 2023</t>
  </si>
  <si>
    <t>Early years register (full Inspection)Childcare on non-domestic premisesEnfieldRequirements of the voluntary part of the childcare register1 April 2023 to 31 August 2023</t>
  </si>
  <si>
    <t>Early years register (full Inspection)Childcare on non-domestic premisesEnfieldTotal No of inspections1 April 2023 to 31 August 2023</t>
  </si>
  <si>
    <t>Early years register (full Inspection)Childcare on non-domestic premisesEnfieldBehaviour and attitudes1 September 2023 to 31 March 2024</t>
  </si>
  <si>
    <t>Early years register (full Inspection)Childcare on non-domestic premisesEnfieldEffectiveness of leadership and Management1 September 2023 to 31 March 2024</t>
  </si>
  <si>
    <t>Early years register (full Inspection)Childcare on non-domestic premisesEnfieldOutcomes for children1 September 2023 to 31 March 2024</t>
  </si>
  <si>
    <t>Early years register (full Inspection)Childcare on non-domestic premisesEnfieldOverall effectiveness: The quality and standards of the provision1 September 2023 to 31 March 2024</t>
  </si>
  <si>
    <t>Early years register (full Inspection)Childcare on non-domestic premisesEnfieldPersonal development1 September 2023 to 31 March 2024</t>
  </si>
  <si>
    <t>Early years register (full Inspection)ChildminderMedwayQuality of teaching, learning and assessment1 September 2023 to 31 March 2024</t>
  </si>
  <si>
    <t>Early years register (full Inspection)ChildminderMedwayRequirements of the compulsory part of the childcare register1 September 2023 to 31 March 2024</t>
  </si>
  <si>
    <t>Early years register (full Inspection)ChildminderMedwayRequirements of the voluntary part of the childcare register1 September 2023 to 31 March 2024</t>
  </si>
  <si>
    <t>Early years register (full Inspection)ChildminderMedwayTotal No of inspections1 September 2023 to 31 March 2024</t>
  </si>
  <si>
    <t>Early years register (No children on roll)ChildminderMedwayNCOR Inspection Outcomes1 April 2023 to 31 August 2023</t>
  </si>
  <si>
    <t>Early years register (No children on roll)ChildminderMedwayTotal No of inspections1 April 2023 to 31 August 2023</t>
  </si>
  <si>
    <t>Early years register (No children on roll)ChildminderMedwayNCOR Inspection Outcomes1 September 2023 to 31 March 2024</t>
  </si>
  <si>
    <t>Early years register (No children on roll)ChildminderMedwayTotal No of inspections1 September 2023 to 31 March 2024</t>
  </si>
  <si>
    <t>Childcare registerChildminderMertonTotal No of inspections1 April 2023 to 31 August 2023</t>
  </si>
  <si>
    <t>Childcare registerChildminderMertonTotal No of inspections1 September 2023 to 31 March 2024</t>
  </si>
  <si>
    <t>Early years register (full Inspection)ChildminderMertonBehaviour and attitudes1 April 2023 to 31 August 2023</t>
  </si>
  <si>
    <t>Early years register (full Inspection)ChildminderMertonEffectiveness of leadership and Management1 April 2023 to 31 August 2023</t>
  </si>
  <si>
    <t>Early years register (No children on roll)ChildminderWestminsterTotal No of inspections1 April 2023 to 31 August 2023</t>
  </si>
  <si>
    <t>Early years register (No children on roll)ChildminderWestminsterNCOR Inspection Outcomes1 September 2023 to 31 March 2024</t>
  </si>
  <si>
    <t>Early years register (No children on roll)ChildminderWestminsterTotal No of inspections1 September 2023 to 31 March 2024</t>
  </si>
  <si>
    <t>Childcare registerChildminderWestmorland and FurnessTotal No of inspections1 April 2023 to 31 August 2023</t>
  </si>
  <si>
    <t>Early years register (full Inspection)ChildminderWestmorland and FurnessBehaviour and attitudes1 April 2023 to 31 August 2023</t>
  </si>
  <si>
    <t>Early years register (full Inspection)ChildminderWestmorland and FurnessEffectiveness of leadership and Management1 April 2023 to 31 August 2023</t>
  </si>
  <si>
    <t>Early years register (full Inspection)ChildminderWestmorland and FurnessOutcomes for children1 April 2023 to 31 August 2023</t>
  </si>
  <si>
    <t>Early years register (full Inspection)ChildminderWestmorland and FurnessOverall effectiveness: The quality and standards of the provision1 April 2023 to 31 August 2023</t>
  </si>
  <si>
    <t>Early years register (full Inspection)ChildminderWestmorland and FurnessPersonal development1 April 2023 to 31 August 2023</t>
  </si>
  <si>
    <t>Early years register (full Inspection)ChildminderWestmorland and FurnessPersonal development, behaviour and welfare1 April 2023 to 31 August 2023</t>
  </si>
  <si>
    <t>Early years register (full Inspection)ChildminderWestmorland and FurnessQuality of education1 April 2023 to 31 August 2023</t>
  </si>
  <si>
    <t>Early years register (full Inspection)ChildminderWestmorland and FurnessQuality of teaching, learning and assessment1 April 2023 to 31 August 2023</t>
  </si>
  <si>
    <t>Early years register (full Inspection)ChildminderWestmorland and FurnessRequirements of the compulsory part of the childcare register1 April 2023 to 31 August 2023</t>
  </si>
  <si>
    <t>Early years register (full Inspection)ChildminderWestmorland and FurnessRequirements of the voluntary part of the childcare register1 April 2023 to 31 August 2023</t>
  </si>
  <si>
    <t>Early years register (full Inspection)ChildminderWestmorland and FurnessTotal No of inspections1 April 2023 to 31 August 2023</t>
  </si>
  <si>
    <t>Early years register (full Inspection)ChildminderWestmorland and FurnessBehaviour and attitudes1 September 2023 to 31 March 2024</t>
  </si>
  <si>
    <t>Early years register (full Inspection)ChildminderWestmorland and FurnessEffectiveness of leadership and Management1 September 2023 to 31 March 2024</t>
  </si>
  <si>
    <t>Early years register (full Inspection)ChildminderWestmorland and FurnessOutcomes for children1 September 2023 to 31 March 2024</t>
  </si>
  <si>
    <t>Early years register (full Inspection)ChildminderWestmorland and FurnessOverall effectiveness: The quality and standards of the provision1 September 2023 to 31 March 2024</t>
  </si>
  <si>
    <t>Early years register (full Inspection)ChildminderWestmorland and FurnessPersonal development1 September 2023 to 31 March 2024</t>
  </si>
  <si>
    <t>Early years register (full Inspection)ChildminderWestmorland and FurnessPersonal development, behaviour and welfare1 September 2023 to 31 March 2024</t>
  </si>
  <si>
    <t>Early years register (full Inspection)ChildminderWestmorland and FurnessQuality of education1 September 2023 to 31 March 2024</t>
  </si>
  <si>
    <t>Early years register (full Inspection)ChildminderWestmorland and FurnessQuality of teaching, learning and assessment1 September 2023 to 31 March 2024</t>
  </si>
  <si>
    <t>Early years register (full Inspection)ChildminderWestmorland and FurnessRequirements of the compulsory part of the childcare register1 September 2023 to 31 March 2024</t>
  </si>
  <si>
    <t>Early years register (full Inspection)ChildminderWestmorland and FurnessRequirements of the voluntary part of the childcare register1 September 2023 to 31 March 2024</t>
  </si>
  <si>
    <t>Early years register (full Inspection)ChildminderWestmorland and FurnessTotal No of inspections1 September 2023 to 31 March 2024</t>
  </si>
  <si>
    <t>Childcare registerChildminderWiganTotal No of inspections1 April 2023 to 31 August 2023</t>
  </si>
  <si>
    <t>Early years register (full Inspection)ChildminderWiganBehaviour and attitudes1 April 2023 to 31 August 2023</t>
  </si>
  <si>
    <t>Early years register (full Inspection)ChildminderWiganEffectiveness of leadership and Management1 April 2023 to 31 August 2023</t>
  </si>
  <si>
    <t>Early years register (full Inspection)ChildminderWiganOutcomes for children1 April 2023 to 31 August 2023</t>
  </si>
  <si>
    <t>Early years register (full Inspection)All provisionCheshire EastBehaviour and attitudes1 September 2023 to 31 March 2024</t>
  </si>
  <si>
    <t>Early years register (full Inspection)All provisionCheshire EastEffectiveness of leadership and Management1 September 2023 to 31 March 2024</t>
  </si>
  <si>
    <t>Early years register (full Inspection)All provisionCheshire EastOutcomes for children1 September 2023 to 31 March 2024</t>
  </si>
  <si>
    <t>Early years register (full Inspection)All provisionCheshire EastOverall effectiveness: The quality and standards of the provision1 September 2023 to 31 March 2024</t>
  </si>
  <si>
    <t>Early years register (full Inspection)All provisionCheshire EastPersonal development1 September 2023 to 31 March 2024</t>
  </si>
  <si>
    <t>Early years register (full Inspection)All provisionCheshire EastPersonal development, behaviour and welfare1 September 2023 to 31 March 2024</t>
  </si>
  <si>
    <t>Early years register (full Inspection)All provisionCheshire EastQuality of education1 September 2023 to 31 March 2024</t>
  </si>
  <si>
    <t>Early years register (full Inspection)All provisionCheshire EastQuality of teaching, learning and assessment1 September 2023 to 31 March 2024</t>
  </si>
  <si>
    <t>Early years register (full Inspection)All provisionCheshire EastRequirements of the compulsory part of the childcare register1 September 2023 to 31 March 2024</t>
  </si>
  <si>
    <t>Early years register (full Inspection)All provisionCheshire EastRequirements of the voluntary part of the childcare register1 September 2023 to 31 March 2024</t>
  </si>
  <si>
    <t>Early years register (full Inspection)All provisionCheshire EastTotal No of inspections1 September 2023 to 31 March 2024</t>
  </si>
  <si>
    <t>Early years register (No children on roll)All provisionCheshire EastNCOR Inspection Outcomes1 April 2023 to 31 August 2023</t>
  </si>
  <si>
    <t>Early years register (No children on roll)All provisionCheshire EastTotal No of inspections1 April 2023 to 31 August 2023</t>
  </si>
  <si>
    <t>Early years register (No children on roll)All provisionCheshire EastNCOR Inspection Outcomes1 September 2023 to 31 March 2024</t>
  </si>
  <si>
    <t>Early years register (No children on roll)All provisionCheshire EastTotal No of inspections1 September 2023 to 31 March 2024</t>
  </si>
  <si>
    <t>Early years register (Out-of-school day care)All provisionCheshire EastTotal No of inspections1 April 2023 to 31 August 2023</t>
  </si>
  <si>
    <t>Early years register (Out-of-school day care)All provisionCheshire EastTotal No of inspections1 September 2023 to 31 March 2024</t>
  </si>
  <si>
    <t>Childcare registerAll provisionCheshire West and ChesterTotal No of inspections1 September 2023 to 31 March 2024</t>
  </si>
  <si>
    <t>Early years register (full Inspection)All provisionCheshire West and ChesterBehaviour and attitudes1 April 2023 to 31 August 2023</t>
  </si>
  <si>
    <t>Early years register (full Inspection)All provisionCheshire West and ChesterEffectiveness of leadership and Management1 April 2023 to 31 August 2023</t>
  </si>
  <si>
    <t>Early years register (full Inspection)All provisionCheshire West and ChesterOutcomes for children1 April 2023 to 31 August 2023</t>
  </si>
  <si>
    <t>Early years register (full Inspection)All provisionCheshire West and ChesterOverall effectiveness: The quality and standards of the provision1 April 2023 to 31 August 2023</t>
  </si>
  <si>
    <t>Early years register (full Inspection)All provisionCheshire West and ChesterPersonal development1 April 2023 to 31 August 2023</t>
  </si>
  <si>
    <t>Early years register (full Inspection)All provisionCheshire West and ChesterPersonal development, behaviour and welfare1 April 2023 to 31 August 2023</t>
  </si>
  <si>
    <t>Early years register (full Inspection)All provisionCheshire West and ChesterQuality of education1 April 2023 to 31 August 2023</t>
  </si>
  <si>
    <t>Early years register (full Inspection)All provisionCheshire West and ChesterQuality of teaching, learning and assessment1 April 2023 to 31 August 2023</t>
  </si>
  <si>
    <t>Early years register (full Inspection)All provisionCheshire West and ChesterRequirements of the compulsory part of the childcare register1 April 2023 to 31 August 2023</t>
  </si>
  <si>
    <t>Early years register (full Inspection)All provisionCheshire West and ChesterRequirements of the voluntary part of the childcare register1 April 2023 to 31 August 2023</t>
  </si>
  <si>
    <t>Early years register (full Inspection)All provisionCheshire West and ChesterTotal No of inspections1 April 2023 to 31 August 2023</t>
  </si>
  <si>
    <t>Early years register (full Inspection)All provisionNorth LincolnshireQuality of teaching, learning and assessment1 April 2023 to 31 August 2023</t>
  </si>
  <si>
    <t>Early years register (full Inspection)All provisionNorth LincolnshireRequirements of the compulsory part of the childcare register1 April 2023 to 31 August 2023</t>
  </si>
  <si>
    <t>Early years register (full Inspection)All provisionNorth LincolnshireRequirements of the voluntary part of the childcare register1 April 2023 to 31 August 2023</t>
  </si>
  <si>
    <t>Early years register (full Inspection)All provisionNorth LincolnshireTotal No of inspections1 April 2023 to 31 August 2023</t>
  </si>
  <si>
    <t>Early years register (full Inspection)All provisionNorth LincolnshireBehaviour and attitudes1 September 2023 to 31 March 2024</t>
  </si>
  <si>
    <t>Early years register (full Inspection)All provisionNorth LincolnshireEffectiveness of leadership and Management1 September 2023 to 31 March 2024</t>
  </si>
  <si>
    <t>Early years register (full Inspection)All provisionNorth LincolnshireOutcomes for children1 September 2023 to 31 March 2024</t>
  </si>
  <si>
    <t>Early years register (full Inspection)All provisionNorth LincolnshireOverall effectiveness: The quality and standards of the provision1 September 2023 to 31 March 2024</t>
  </si>
  <si>
    <t>Early years register (full Inspection)All provisionNorth LincolnshirePersonal development1 September 2023 to 31 March 2024</t>
  </si>
  <si>
    <t>Early years register (full Inspection)All provisionNorth LincolnshirePersonal development, behaviour and welfare1 September 2023 to 31 March 2024</t>
  </si>
  <si>
    <t>Early years register (full Inspection)All provisionNorth LincolnshireQuality of education1 September 2023 to 31 March 2024</t>
  </si>
  <si>
    <t>Early years register (full Inspection)All provisionNorth LincolnshireQuality of teaching, learning and assessment1 September 2023 to 31 March 2024</t>
  </si>
  <si>
    <t>Early years register (full Inspection)All provisionNorth LincolnshireRequirements of the compulsory part of the childcare register1 September 2023 to 31 March 2024</t>
  </si>
  <si>
    <t>Early years register (full Inspection)All provisionNorth LincolnshireRequirements of the voluntary part of the childcare register1 September 2023 to 31 March 2024</t>
  </si>
  <si>
    <t>Early years register (full Inspection)All provisionNorth LincolnshireTotal No of inspections1 September 2023 to 31 March 2024</t>
  </si>
  <si>
    <t>Early years register (No children on roll)All provisionNorth LincolnshireNCOR Inspection Outcomes1 September 2023 to 31 March 2024</t>
  </si>
  <si>
    <t>Early years register (No children on roll)All provisionNorth LincolnshireTotal No of inspections1 September 2023 to 31 March 2024</t>
  </si>
  <si>
    <t>Early years register (Out-of-school day care)All provisionNorth LincolnshireTotal No of inspections1 September 2023 to 31 March 2024</t>
  </si>
  <si>
    <t>Childcare registerAll provisionNorth NorthamptonshireTotal No of inspections1 April 2023 to 31 August 2023</t>
  </si>
  <si>
    <t>Early years register (full Inspection)All provisionNorth NorthamptonshireBehaviour and attitudes1 April 2023 to 31 August 2023</t>
  </si>
  <si>
    <t>Early years register (full Inspection)All provisionNorth NorthamptonshireEffectiveness of leadership and Management1 April 2023 to 31 August 2023</t>
  </si>
  <si>
    <t>Early years register (full Inspection)All provisionNorth NorthamptonshireOutcomes for children1 April 2023 to 31 August 2023</t>
  </si>
  <si>
    <t>Early years register (full Inspection)All provisionNorth NorthamptonshireOverall effectiveness: The quality and standards of the provision1 April 2023 to 31 August 2023</t>
  </si>
  <si>
    <t>Early years register (full Inspection)All provisionNorth NorthamptonshirePersonal development1 April 2023 to 31 August 2023</t>
  </si>
  <si>
    <t>Early years register (full Inspection)All provisionNorth NorthamptonshirePersonal development, behaviour and welfare1 April 2023 to 31 August 2023</t>
  </si>
  <si>
    <t>Early years register (full Inspection)All provisionNorth NorthamptonshireQuality of education1 April 2023 to 31 August 2023</t>
  </si>
  <si>
    <t>Early years register (full Inspection)All provisionNorth NorthamptonshireQuality of teaching, learning and assessment1 April 2023 to 31 August 2023</t>
  </si>
  <si>
    <t>Early years register (full Inspection)All provisionNorth NorthamptonshireRequirements of the compulsory part of the childcare register1 April 2023 to 31 August 2023</t>
  </si>
  <si>
    <t>Early years register (full Inspection)All provisionNorth NorthamptonshireRequirements of the voluntary part of the childcare register1 April 2023 to 31 August 2023</t>
  </si>
  <si>
    <t>Early years register (full Inspection)All provisionWiganBehaviour and attitudes1 September 2023 to 31 March 2024</t>
  </si>
  <si>
    <t>Early years register (full Inspection)All provisionWiganEffectiveness of leadership and Management1 September 2023 to 31 March 2024</t>
  </si>
  <si>
    <t>Early years register (full Inspection)All provisionWiganOutcomes for children1 September 2023 to 31 March 2024</t>
  </si>
  <si>
    <t>Early years register (full Inspection)All provisionWiganOverall effectiveness: The quality and standards of the provision1 September 2023 to 31 March 2024</t>
  </si>
  <si>
    <t>Early years register (full Inspection)All provisionWiganPersonal development1 September 2023 to 31 March 2024</t>
  </si>
  <si>
    <t>Early years register (full Inspection)All provisionWiganPersonal development, behaviour and welfare1 September 2023 to 31 March 2024</t>
  </si>
  <si>
    <t>Early years register (full Inspection)All provisionWiganQuality of education1 September 2023 to 31 March 2024</t>
  </si>
  <si>
    <t>Early years register (full Inspection)All provisionWiganQuality of teaching, learning and assessment1 September 2023 to 31 March 2024</t>
  </si>
  <si>
    <t>Early years register (full Inspection)All provisionWiganRequirements of the compulsory part of the childcare register1 September 2023 to 31 March 2024</t>
  </si>
  <si>
    <t>Early years register (full Inspection)All provisionWiganRequirements of the voluntary part of the childcare register1 September 2023 to 31 March 2024</t>
  </si>
  <si>
    <t>Early years register (full Inspection)All provisionWiganTotal No of inspections1 September 2023 to 31 March 2024</t>
  </si>
  <si>
    <t>Early years register (No children on roll)All provisionWiganNCOR Inspection Outcomes1 April 2023 to 31 August 2023</t>
  </si>
  <si>
    <t>Early years register (No children on roll)All provisionWiganTotal No of inspections1 April 2023 to 31 August 2023</t>
  </si>
  <si>
    <t>Early years register (No children on roll)All provisionWiganNCOR Inspection Outcomes1 September 2023 to 31 March 2024</t>
  </si>
  <si>
    <t>Early years register (No children on roll)All provisionWiganTotal No of inspections1 September 2023 to 31 March 2024</t>
  </si>
  <si>
    <t>Early years register (Out-of-school day care)All provisionWiganTotal No of inspections1 April 2023 to 31 August 2023</t>
  </si>
  <si>
    <t>Childcare registerAll provisionWiltshireTotal No of inspections1 April 2023 to 31 August 2023</t>
  </si>
  <si>
    <t>Childcare registerAll provisionWiltshireTotal No of inspections1 September 2023 to 31 March 2024</t>
  </si>
  <si>
    <t>Early years register (full Inspection)All provisionCumberlandQuality of teaching, learning and assessment1 April 2023 to 31 August 2023</t>
  </si>
  <si>
    <t>Early years register (full Inspection)All provisionCumberlandRequirements of the compulsory part of the childcare register1 April 2023 to 31 August 2023</t>
  </si>
  <si>
    <t>Early years register (full Inspection)All provisionCumberlandRequirements of the voluntary part of the childcare register1 April 2023 to 31 August 2023</t>
  </si>
  <si>
    <t>Early years register (full Inspection)All provisionCumberlandTotal No of inspections1 April 2023 to 31 August 2023</t>
  </si>
  <si>
    <t>Early years register (full Inspection)All provisionCumberlandBehaviour and attitudes1 September 2023 to 31 March 2024</t>
  </si>
  <si>
    <t>Early years register (full Inspection)All provisionCumberlandEffectiveness of leadership and Management1 September 2023 to 31 March 2024</t>
  </si>
  <si>
    <t>Early years register (full Inspection)All provisionCumberlandOutcomes for children1 September 2023 to 31 March 2024</t>
  </si>
  <si>
    <t>Early years register (full Inspection)All provisionCumberlandOverall effectiveness: The quality and standards of the provision1 September 2023 to 31 March 2024</t>
  </si>
  <si>
    <t>Early years register (full Inspection)All provisionCumberlandPersonal development1 September 2023 to 31 March 2024</t>
  </si>
  <si>
    <t>Early years register (full Inspection)All provisionCumberlandPersonal development, behaviour and welfare1 September 2023 to 31 March 2024</t>
  </si>
  <si>
    <t>Early years register (full Inspection)All provisionCumberlandQuality of education1 September 2023 to 31 March 2024</t>
  </si>
  <si>
    <t>Early years register (full Inspection)All provisionCumberlandQuality of teaching, learning and assessment1 September 2023 to 31 March 2024</t>
  </si>
  <si>
    <t>Early years register (full Inspection)All provisionCumberlandRequirements of the compulsory part of the childcare register1 September 2023 to 31 March 2024</t>
  </si>
  <si>
    <t>Early years register (full Inspection)All provisionCumberlandRequirements of the voluntary part of the childcare register1 September 2023 to 31 March 2024</t>
  </si>
  <si>
    <t>Early years register (full Inspection)All provisionCumberlandTotal No of inspections1 September 2023 to 31 March 2024</t>
  </si>
  <si>
    <t>Early years register (No children on roll)All provisionCumberlandNCOR Inspection Outcomes1 September 2023 to 31 March 2024</t>
  </si>
  <si>
    <t>Early years register (No children on roll)All provisionCumberlandTotal No of inspections1 September 2023 to 31 March 2024</t>
  </si>
  <si>
    <t>Childcare registerAll provisionDarlingtonTotal No of inspections1 April 2023 to 31 August 2023</t>
  </si>
  <si>
    <t>Childcare registerAll provisionDarlingtonTotal No of inspections1 September 2023 to 31 March 2024</t>
  </si>
  <si>
    <t>Early years register (full Inspection)All provisionDarlingtonBehaviour and attitudes1 April 2023 to 31 August 2023</t>
  </si>
  <si>
    <t>Early years register (full Inspection)All provisionDarlingtonEffectiveness of leadership and Management1 April 2023 to 31 August 2023</t>
  </si>
  <si>
    <t>Early years register (full Inspection)All provisionDarlingtonOutcomes for children1 April 2023 to 31 August 2023</t>
  </si>
  <si>
    <t>Early years register (full Inspection)All provisionDarlingtonOverall effectiveness: The quality and standards of the provision1 April 2023 to 31 August 2023</t>
  </si>
  <si>
    <t>Early years register (full Inspection)All provisionDarlingtonPersonal development1 April 2023 to 31 August 2023</t>
  </si>
  <si>
    <t>Early years register (full Inspection)All provisionDarlingtonPersonal development, behaviour and welfare1 April 2023 to 31 August 2023</t>
  </si>
  <si>
    <t>Early years register (full Inspection)All provisionDarlingtonQuality of education1 April 2023 to 31 August 2023</t>
  </si>
  <si>
    <t>Early years register (full Inspection)All provisionDarlingtonQuality of teaching, learning and assessment1 April 2023 to 31 August 2023</t>
  </si>
  <si>
    <t>Early years register (full Inspection)All provisionDarlingtonRequirements of the compulsory part of the childcare register1 April 2023 to 31 August 2023</t>
  </si>
  <si>
    <t>Early years register (full Inspection)All provisionDarlingtonRequirements of the voluntary part of the childcare register1 April 2023 to 31 August 2023</t>
  </si>
  <si>
    <t>Early years register (full Inspection)All provisionDarlingtonTotal No of inspections1 April 2023 to 31 August 2023</t>
  </si>
  <si>
    <t>Early years register (full Inspection)All provisionNorthumberlandOutcomes for children1 September 2023 to 31 March 2024</t>
  </si>
  <si>
    <t>Early years register (full Inspection)All provisionNorthumberlandOverall effectiveness: The quality and standards of the provision1 September 2023 to 31 March 2024</t>
  </si>
  <si>
    <t>Early years register (full Inspection)All provisionNorthumberlandPersonal development1 September 2023 to 31 March 2024</t>
  </si>
  <si>
    <t>Early years register (full Inspection)All provisionNorthumberlandPersonal development, behaviour and welfare1 September 2023 to 31 March 2024</t>
  </si>
  <si>
    <t>Early years register (full Inspection)All provisionNorthumberlandQuality of education1 September 2023 to 31 March 2024</t>
  </si>
  <si>
    <t>Early years register (full Inspection)All provisionNorthumberlandQuality of teaching, learning and assessment1 September 2023 to 31 March 2024</t>
  </si>
  <si>
    <t>Early years register (full Inspection)All provisionNorthumberlandRequirements of the compulsory part of the childcare register1 September 2023 to 31 March 2024</t>
  </si>
  <si>
    <t>Early years register (full Inspection)All provisionNorthumberlandRequirements of the voluntary part of the childcare register1 September 2023 to 31 March 2024</t>
  </si>
  <si>
    <t>Early years register (full Inspection)All provisionNorthumberlandTotal No of inspections1 September 2023 to 31 March 2024</t>
  </si>
  <si>
    <t>Early years register (No children on roll)All provisionNorthumberlandNCOR Inspection Outcomes1 September 2023 to 31 March 2024</t>
  </si>
  <si>
    <t>Early years register (No children on roll)All provisionNorthumberlandTotal No of inspections1 September 2023 to 31 March 2024</t>
  </si>
  <si>
    <t>Childcare registerAll provisionNot RecordedTotal No of inspections1 April 2023 to 31 August 2023</t>
  </si>
  <si>
    <t>Early years register (full Inspection)All provisionNot RecordedBehaviour and attitudes1 April 2023 to 31 August 2023</t>
  </si>
  <si>
    <t>Early years register (full Inspection)All provisionNot RecordedEffectiveness of leadership and Management1 April 2023 to 31 August 2023</t>
  </si>
  <si>
    <t>Early years register (full Inspection)All provisionNot RecordedOutcomes for children1 April 2023 to 31 August 2023</t>
  </si>
  <si>
    <t>Early years register (full Inspection)All provisionNot RecordedOverall effectiveness: The quality and standards of the provision1 April 2023 to 31 August 2023</t>
  </si>
  <si>
    <t>Early years register (full Inspection)All provisionNot RecordedPersonal development1 April 2023 to 31 August 2023</t>
  </si>
  <si>
    <t>Early years register (full Inspection)All provisionNot RecordedPersonal development, behaviour and welfare1 April 2023 to 31 August 2023</t>
  </si>
  <si>
    <t>Early years register (full Inspection)All provisionNot RecordedQuality of education1 April 2023 to 31 August 2023</t>
  </si>
  <si>
    <t>Early years register (full Inspection)All provisionNot RecordedQuality of teaching, learning and assessment1 April 2023 to 31 August 2023</t>
  </si>
  <si>
    <t>Early years register (full Inspection)All provisionNot RecordedRequirements of the compulsory part of the childcare register1 April 2023 to 31 August 2023</t>
  </si>
  <si>
    <t>Early years register (full Inspection)All provisionNot RecordedRequirements of the voluntary part of the childcare register1 April 2023 to 31 August 2023</t>
  </si>
  <si>
    <t>Early years register (full Inspection)All provisionNot RecordedTotal No of inspections1 April 2023 to 31 August 2023</t>
  </si>
  <si>
    <t>Early years register (No children on roll)All provisionNot RecordedNCOR Inspection Outcomes1 September 2023 to 31 March 2024</t>
  </si>
  <si>
    <t>Early years register (No children on roll)All provisionNot RecordedTotal No of inspections1 September 2023 to 31 March 2024</t>
  </si>
  <si>
    <t>Childcare registerAll provisionNottinghamTotal No of inspections1 April 2023 to 31 August 2023</t>
  </si>
  <si>
    <t>Childcare registerAll provisionNottinghamTotal No of inspections1 September 2023 to 31 March 2024</t>
  </si>
  <si>
    <t>Early years register (full Inspection)All provisionNottinghamBehaviour and attitudes1 April 2023 to 31 August 2023</t>
  </si>
  <si>
    <t>Early years register (full Inspection)All provisionNottinghamEffectiveness of leadership and Management1 April 2023 to 31 August 2023</t>
  </si>
  <si>
    <t>Early years register (full Inspection)All provisionNottinghamOutcomes for children1 April 2023 to 31 August 2023</t>
  </si>
  <si>
    <t>Early years register (full Inspection)All provisionWolverhamptonRequirements of the voluntary part of the childcare register1 September 2023 to 31 March 2024</t>
  </si>
  <si>
    <t>Early years register (full Inspection)All provisionWolverhamptonTotal No of inspections1 September 2023 to 31 March 2024</t>
  </si>
  <si>
    <t>Early years register (No children on roll)All provisionWolverhamptonNCOR Inspection Outcomes1 April 2023 to 31 August 2023</t>
  </si>
  <si>
    <t>Early years register (No children on roll)All provisionWolverhamptonTotal No of inspections1 April 2023 to 31 August 2023</t>
  </si>
  <si>
    <t>Early years register (No children on roll)All provisionWolverhamptonNCOR Inspection Outcomes1 September 2023 to 31 March 2024</t>
  </si>
  <si>
    <t>Early years register (No children on roll)All provisionWolverhamptonTotal No of inspections1 September 2023 to 31 March 2024</t>
  </si>
  <si>
    <t>Early years register (Out-of-school day care)All provisionWolverhamptonTotal No of inspections1 April 2023 to 31 August 2023</t>
  </si>
  <si>
    <t>Early years register (Out-of-school day care)All provisionWolverhamptonTotal No of inspections1 September 2023 to 31 March 2024</t>
  </si>
  <si>
    <t>Childcare registerAll provisionWorcestershireTotal No of inspections1 April 2023 to 31 August 2023</t>
  </si>
  <si>
    <t>Childcare registerAll provisionWorcestershireTotal No of inspections1 September 2023 to 31 March 2024</t>
  </si>
  <si>
    <t>Early years register (full Inspection)All provisionWorcestershireBehaviour and attitudes1 April 2023 to 31 August 2023</t>
  </si>
  <si>
    <t>Early years register (full Inspection)All provisionWorcestershireEffectiveness of leadership and Management1 April 2023 to 31 August 2023</t>
  </si>
  <si>
    <t>Early years register (full Inspection)All provisionWorcestershireOutcomes for children1 April 2023 to 31 August 2023</t>
  </si>
  <si>
    <t>Early years register (full Inspection)All provisionWorcestershireOverall effectiveness: The quality and standards of the provision1 April 2023 to 31 August 2023</t>
  </si>
  <si>
    <t>Early years register (full Inspection)All provisionWorcestershirePersonal development1 April 2023 to 31 August 2023</t>
  </si>
  <si>
    <t>Early years register (full Inspection)All provisionWorcestershirePersonal development, behaviour and welfare1 April 2023 to 31 August 2023</t>
  </si>
  <si>
    <t>Early years register (full Inspection)All provisionWorcestershireQuality of education1 April 2023 to 31 August 2023</t>
  </si>
  <si>
    <t>Early years register (full Inspection)All provisionWorcestershireQuality of teaching, learning and assessment1 April 2023 to 31 August 2023</t>
  </si>
  <si>
    <t>Early years register (full Inspection)All provisionWorcestershireRequirements of the compulsory part of the childcare register1 April 2023 to 31 August 2023</t>
  </si>
  <si>
    <t>Early years register (full Inspection)All provisionWorcestershireRequirements of the voluntary part of the childcare register1 April 2023 to 31 August 2023</t>
  </si>
  <si>
    <t>Early years register (full Inspection)All provisionWorcestershireTotal No of inspections1 April 2023 to 31 August 2023</t>
  </si>
  <si>
    <t>Early years register (full Inspection)All provisionWorcestershireBehaviour and attitudes1 September 2023 to 31 March 2024</t>
  </si>
  <si>
    <t>Early years register (full Inspection)All provisionWorcestershireEffectiveness of leadership and Management1 September 2023 to 31 March 2024</t>
  </si>
  <si>
    <t>Early years register (full Inspection)All provisionWorcestershireOutcomes for children1 September 2023 to 31 March 2024</t>
  </si>
  <si>
    <t>Early years register (full Inspection)All provisionWorcestershireOverall effectiveness: The quality and standards of the provision1 September 2023 to 31 March 2024</t>
  </si>
  <si>
    <t>Early years register (full Inspection)All provisionWorcestershirePersonal development1 September 2023 to 31 March 2024</t>
  </si>
  <si>
    <t>Early years register (full Inspection)All provisionWorcestershirePersonal development, behaviour and welfare1 September 2023 to 31 March 2024</t>
  </si>
  <si>
    <t>Early years register (full Inspection)All provisionWorcestershireQuality of education1 September 2023 to 31 March 2024</t>
  </si>
  <si>
    <t>Early years register (full Inspection)All provisionWorcestershireQuality of teaching, learning and assessment1 September 2023 to 31 March 2024</t>
  </si>
  <si>
    <t>Early years register (full Inspection)All provisionWorcestershireRequirements of the compulsory part of the childcare register1 September 2023 to 31 March 2024</t>
  </si>
  <si>
    <t>Early years register (full Inspection)Childcare on non-domestic premisesEssexRequirements of the voluntary part of the childcare register1 September 2023 to 31 March 2024</t>
  </si>
  <si>
    <t>Early years register (full Inspection)Childcare on non-domestic premisesEssexTotal No of inspections1 September 2023 to 31 March 2024</t>
  </si>
  <si>
    <t>Early years register (Out-of-school day care)Childcare on non-domestic premisesEssexTotal No of inspections1 April 2023 to 31 August 2023</t>
  </si>
  <si>
    <t>Early years register (Out-of-school day care)Childcare on non-domestic premisesEssexTotal No of inspections1 September 2023 to 31 March 2024</t>
  </si>
  <si>
    <t>Childcare registerChildcare on non-domestic premisesGatesheadTotal No of inspections1 April 2023 to 31 August 2023</t>
  </si>
  <si>
    <t>Early years register (full Inspection)Childcare on non-domestic premisesGatesheadBehaviour and attitudes1 April 2023 to 31 August 2023</t>
  </si>
  <si>
    <t>Early years register (full Inspection)Childcare on non-domestic premisesGatesheadEffectiveness of leadership and Management1 April 2023 to 31 August 2023</t>
  </si>
  <si>
    <t>Early years register (full Inspection)Childcare on non-domestic premisesGatesheadOutcomes for children1 April 2023 to 31 August 2023</t>
  </si>
  <si>
    <t>Early years register (full Inspection)Childcare on non-domestic premisesGatesheadOverall effectiveness: The quality and standards of the provision1 April 2023 to 31 August 2023</t>
  </si>
  <si>
    <t>Early years register (full Inspection)Childcare on non-domestic premisesGatesheadPersonal development1 April 2023 to 31 August 2023</t>
  </si>
  <si>
    <t>Early years register (full Inspection)Childcare on non-domestic premisesGatesheadPersonal development, behaviour and welfare1 April 2023 to 31 August 2023</t>
  </si>
  <si>
    <t>Early years register (full Inspection)Childcare on non-domestic premisesGatesheadQuality of education1 April 2023 to 31 August 2023</t>
  </si>
  <si>
    <t>Early years register (full Inspection)Childcare on non-domestic premisesGatesheadQuality of teaching, learning and assessment1 April 2023 to 31 August 2023</t>
  </si>
  <si>
    <t>Early years register (full Inspection)Childcare on non-domestic premisesGatesheadRequirements of the compulsory part of the childcare register1 April 2023 to 31 August 2023</t>
  </si>
  <si>
    <t>Early years register (full Inspection)Childcare on non-domestic premisesGatesheadRequirements of the voluntary part of the childcare register1 April 2023 to 31 August 2023</t>
  </si>
  <si>
    <t>Early years register (full Inspection)Childcare on non-domestic premisesGatesheadTotal No of inspections1 April 2023 to 31 August 2023</t>
  </si>
  <si>
    <t>Early years register (full Inspection)Childcare on non-domestic premisesGatesheadBehaviour and attitudes1 September 2023 to 31 March 2024</t>
  </si>
  <si>
    <t>Early years register (full Inspection)Childcare on non-domestic premisesGatesheadEffectiveness of leadership and Management1 September 2023 to 31 March 2024</t>
  </si>
  <si>
    <t>Early years register (full Inspection)Childcare on non-domestic premisesGatesheadOutcomes for children1 September 2023 to 31 March 2024</t>
  </si>
  <si>
    <t>Early years register (full Inspection)Childcare on non-domestic premisesGatesheadOverall effectiveness: The quality and standards of the provision1 September 2023 to 31 March 2024</t>
  </si>
  <si>
    <t>Early years register (full Inspection)Childcare on non-domestic premisesGatesheadPersonal development1 September 2023 to 31 March 2024</t>
  </si>
  <si>
    <t>Early years register (full Inspection)Childcare on non-domestic premisesGatesheadPersonal development, behaviour and welfare1 September 2023 to 31 March 2024</t>
  </si>
  <si>
    <t>Early years register (full Inspection)Childcare on non-domestic premisesGatesheadQuality of education1 September 2023 to 31 March 2024</t>
  </si>
  <si>
    <t>Early years register (full Inspection)Childcare on non-domestic premisesGatesheadQuality of teaching, learning and assessment1 September 2023 to 31 March 2024</t>
  </si>
  <si>
    <t>Early years register (full Inspection)Childcare on non-domestic premisesGatesheadRequirements of the compulsory part of the childcare register1 September 2023 to 31 March 2024</t>
  </si>
  <si>
    <t>Early years register (full Inspection)Childcare on non-domestic premisesGatesheadRequirements of the voluntary part of the childcare register1 September 2023 to 31 March 2024</t>
  </si>
  <si>
    <t>Early years register (full Inspection)Childcare on non-domestic premisesEssexRequirements of the compulsory part of the childcare register1 September 2023 to 31 March 2024</t>
  </si>
  <si>
    <t>Early years register (Out-of-school day care)Childcare on non-domestic premisesSalfordTotal No of inspections1 April 2023 to 31 August 2023</t>
  </si>
  <si>
    <t>Early years register (Out-of-school day care)Childcare on non-domestic premisesSalfordTotal No of inspections1 September 2023 to 31 March 2024</t>
  </si>
  <si>
    <t>Childcare registerChildcare on non-domestic premisesSandwellTotal No of inspections1 September 2023 to 31 March 2024</t>
  </si>
  <si>
    <t>Early years register (full Inspection)Childcare on non-domestic premisesSandwellBehaviour and attitudes1 April 2023 to 31 August 2023</t>
  </si>
  <si>
    <t>Early years register (full Inspection)Childcare on non-domestic premisesSandwellEffectiveness of leadership and Management1 April 2023 to 31 August 2023</t>
  </si>
  <si>
    <t>Early years register (full Inspection)Childcare on non-domestic premisesSandwellOutcomes for children1 April 2023 to 31 August 2023</t>
  </si>
  <si>
    <t>Early years register (full Inspection)Childcare on non-domestic premisesSandwellOverall effectiveness: The quality and standards of the provision1 April 2023 to 31 August 2023</t>
  </si>
  <si>
    <t>Early years register (full Inspection)Childcare on non-domestic premisesSandwellPersonal development1 April 2023 to 31 August 2023</t>
  </si>
  <si>
    <t>Early years register (full Inspection)Childcare on non-domestic premisesSandwellPersonal development, behaviour and welfare1 April 2023 to 31 August 2023</t>
  </si>
  <si>
    <t>Early years register (full Inspection)Childcare on non-domestic premisesSandwellQuality of education1 April 2023 to 31 August 2023</t>
  </si>
  <si>
    <t>Early years register (full Inspection)Childcare on non-domestic premisesSandwellQuality of teaching, learning and assessment1 April 2023 to 31 August 2023</t>
  </si>
  <si>
    <t>Early years register (full Inspection)Childcare on non-domestic premisesSandwellRequirements of the compulsory part of the childcare register1 April 2023 to 31 August 2023</t>
  </si>
  <si>
    <t>Early years register (full Inspection)Childcare on non-domestic premisesSandwellRequirements of the voluntary part of the childcare register1 April 2023 to 31 August 2023</t>
  </si>
  <si>
    <t>Early years register (full Inspection)Childcare on non-domestic premisesSandwellTotal No of inspections1 April 2023 to 31 August 2023</t>
  </si>
  <si>
    <t>Early years register (full Inspection)Childcare on non-domestic premisesSandwellBehaviour and attitudes1 September 2023 to 31 March 2024</t>
  </si>
  <si>
    <t>Early years register (full Inspection)Childcare on non-domestic premisesSandwellEffectiveness of leadership and Management1 September 2023 to 31 March 2024</t>
  </si>
  <si>
    <t>Early years register (full Inspection)Childcare on non-domestic premisesSandwellOutcomes for children1 September 2023 to 31 March 2024</t>
  </si>
  <si>
    <t>Early years register (full Inspection)Childcare on non-domestic premisesSandwellOverall effectiveness: The quality and standards of the provision1 September 2023 to 31 March 2024</t>
  </si>
  <si>
    <t>Early years register (full Inspection)Childcare on non-domestic premisesSandwellPersonal development1 September 2023 to 31 March 2024</t>
  </si>
  <si>
    <t>Early years register (full Inspection)Childcare on non-domestic premisesSandwellPersonal development, behaviour and welfare1 September 2023 to 31 March 2024</t>
  </si>
  <si>
    <t>Early years register (full Inspection)Childcare on non-domestic premisesSandwellQuality of education1 September 2023 to 31 March 2024</t>
  </si>
  <si>
    <t>Early years register (full Inspection)Childcare on non-domestic premisesSandwellQuality of teaching, learning and assessment1 September 2023 to 31 March 2024</t>
  </si>
  <si>
    <t>Early years register (full Inspection)Childcare on non-domestic premisesSandwellRequirements of the compulsory part of the childcare register1 September 2023 to 31 March 2024</t>
  </si>
  <si>
    <t>Early years register (full Inspection)Childcare on non-domestic premisesSandwellRequirements of the voluntary part of the childcare register1 September 2023 to 31 March 2024</t>
  </si>
  <si>
    <t>Early years register (full Inspection)Childcare on non-domestic premisesSandwellTotal No of inspections1 September 2023 to 31 March 2024</t>
  </si>
  <si>
    <t>Early years register (Out-of-school day care)Childcare on non-domestic premisesSandwellTotal No of inspections1 April 2023 to 31 August 2023</t>
  </si>
  <si>
    <t>Early years register (Out-of-school day care)Childcare on non-domestic premisesSandwellTotal No of inspections1 September 2023 to 31 March 2024</t>
  </si>
  <si>
    <t>Early years register (full Inspection)Childcare on non-domestic premisesSeftonBehaviour and attitudes1 April 2023 to 31 August 2023</t>
  </si>
  <si>
    <t>Early years register (No children on roll)ChildminderBristolTotal No of inspections1 September 2023 to 31 March 2024</t>
  </si>
  <si>
    <t>Early years register (Out-of-school day care)ChildminderBristolTotal No of inspections1 September 2023 to 31 March 2024</t>
  </si>
  <si>
    <t>Childcare registerChildminderBromleyTotal No of inspections1 April 2023 to 31 August 2023</t>
  </si>
  <si>
    <t>Early years register (full Inspection)ChildminderBromleyBehaviour and attitudes1 April 2023 to 31 August 2023</t>
  </si>
  <si>
    <t>Early years register (full Inspection)ChildminderBromleyEffectiveness of leadership and Management1 April 2023 to 31 August 2023</t>
  </si>
  <si>
    <t>Early years register (full Inspection)ChildminderBromleyOutcomes for children1 April 2023 to 31 August 2023</t>
  </si>
  <si>
    <t>Early years register (full Inspection)ChildminderBromleyOverall effectiveness: The quality and standards of the provision1 April 2023 to 31 August 2023</t>
  </si>
  <si>
    <t>Early years register (full Inspection)ChildminderBromleyPersonal development1 April 2023 to 31 August 2023</t>
  </si>
  <si>
    <t>Early years register (full Inspection)ChildminderBromleyPersonal development, behaviour and welfare1 April 2023 to 31 August 2023</t>
  </si>
  <si>
    <t>Early years register (full Inspection)ChildminderBromleyQuality of education1 April 2023 to 31 August 2023</t>
  </si>
  <si>
    <t>Early years register (full Inspection)ChildminderBromleyQuality of teaching, learning and assessment1 April 2023 to 31 August 2023</t>
  </si>
  <si>
    <t>Early years register (full Inspection)ChildminderBromleyRequirements of the compulsory part of the childcare register1 April 2023 to 31 August 2023</t>
  </si>
  <si>
    <t>Early years register (full Inspection)ChildminderBromleyRequirements of the voluntary part of the childcare register1 April 2023 to 31 August 2023</t>
  </si>
  <si>
    <t>Early years register (full Inspection)ChildminderBromleyTotal No of inspections1 April 2023 to 31 August 2023</t>
  </si>
  <si>
    <t>Early years register (full Inspection)ChildminderBromleyBehaviour and attitudes1 September 2023 to 31 March 2024</t>
  </si>
  <si>
    <t>Early years register (full Inspection)ChildminderBromleyEffectiveness of leadership and Management1 September 2023 to 31 March 2024</t>
  </si>
  <si>
    <t>Early years register (full Inspection)ChildminderBromleyOutcomes for children1 September 2023 to 31 March 2024</t>
  </si>
  <si>
    <t>Early years register (full Inspection)ChildminderBromleyOverall effectiveness: The quality and standards of the provision1 September 2023 to 31 March 2024</t>
  </si>
  <si>
    <t>Early years register (full Inspection)ChildminderBromleyPersonal development1 September 2023 to 31 March 2024</t>
  </si>
  <si>
    <t>Early years register (full Inspection)ChildminderBromleyPersonal development, behaviour and welfare1 September 2023 to 31 March 2024</t>
  </si>
  <si>
    <t>Early years register (full Inspection)ChildminderBromleyQuality of education1 September 2023 to 31 March 2024</t>
  </si>
  <si>
    <t>Early years register (full Inspection)ChildminderBromleyQuality of teaching, learning and assessment1 September 2023 to 31 March 2024</t>
  </si>
  <si>
    <t>Early years register (full Inspection)ChildminderBromleyRequirements of the compulsory part of the childcare register1 September 2023 to 31 March 2024</t>
  </si>
  <si>
    <t>Early years register (full Inspection)ChildminderBromleyRequirements of the voluntary part of the childcare register1 September 2023 to 31 March 2024</t>
  </si>
  <si>
    <t>Early years register (full Inspection)ChildminderBromleyTotal No of inspections1 September 2023 to 31 March 2024</t>
  </si>
  <si>
    <t>Early years register (No children on roll)ChildminderBromleyNCOR Inspection Outcomes1 April 2023 to 31 August 2023</t>
  </si>
  <si>
    <t>Early years register (No children on roll)ChildminderBromleyTotal No of inspections1 April 2023 to 31 August 2023</t>
  </si>
  <si>
    <t>Early years register (No children on roll)ChildminderBromleyNCOR Inspection Outcomes1 September 2023 to 31 March 2024</t>
  </si>
  <si>
    <t>Early years register (No children on roll)ChildminderBromleyTotal No of inspections1 September 2023 to 31 March 2024</t>
  </si>
  <si>
    <t>Childcare registerChildminderBuckinghamshireTotal No of inspections1 April 2023 to 31 August 2023</t>
  </si>
  <si>
    <t>Early years register (full Inspection)ChildminderBuckinghamshireBehaviour and attitudes1 April 2023 to 31 August 2023</t>
  </si>
  <si>
    <t>Early years register (full Inspection)ChildminderNewhamRequirements of the compulsory part of the childcare register1 September 2023 to 31 March 2024</t>
  </si>
  <si>
    <t>Early years register (full Inspection)ChildminderNewhamRequirements of the voluntary part of the childcare register1 September 2023 to 31 March 2024</t>
  </si>
  <si>
    <t>Early years register (full Inspection)ChildminderNewhamTotal No of inspections1 September 2023 to 31 March 2024</t>
  </si>
  <si>
    <t>Early years register (No children on roll)ChildminderNewhamNCOR Inspection Outcomes1 April 2023 to 31 August 2023</t>
  </si>
  <si>
    <t>Early years register (No children on roll)ChildminderNewhamTotal No of inspections1 April 2023 to 31 August 2023</t>
  </si>
  <si>
    <t>Early years register (No children on roll)ChildminderNewhamNCOR Inspection Outcomes1 September 2023 to 31 March 2024</t>
  </si>
  <si>
    <t>Early years register (No children on roll)ChildminderNewhamTotal No of inspections1 September 2023 to 31 March 2024</t>
  </si>
  <si>
    <t>Childcare registerChildminderNorfolkTotal No of inspections1 April 2023 to 31 August 2023</t>
  </si>
  <si>
    <t>Childcare registerChildminderNorfolkTotal No of inspections1 September 2023 to 31 March 2024</t>
  </si>
  <si>
    <t>Early years register (full Inspection)ChildminderNorfolkBehaviour and attitudes1 April 2023 to 31 August 2023</t>
  </si>
  <si>
    <t>Early years register (full Inspection)ChildminderNorfolkEffectiveness of leadership and Management1 April 2023 to 31 August 2023</t>
  </si>
  <si>
    <t>Early years register (full Inspection)ChildminderNorfolkOutcomes for children1 April 2023 to 31 August 2023</t>
  </si>
  <si>
    <t>Early years register (full Inspection)ChildminderNorfolkOverall effectiveness: The quality and standards of the provision1 April 2023 to 31 August 2023</t>
  </si>
  <si>
    <t>Early years register (full Inspection)ChildminderNorfolkPersonal development1 April 2023 to 31 August 2023</t>
  </si>
  <si>
    <t>Early years register (full Inspection)ChildminderNorfolkPersonal development, behaviour and welfare1 April 2023 to 31 August 2023</t>
  </si>
  <si>
    <t>Early years register (full Inspection)ChildminderNorfolkQuality of education1 April 2023 to 31 August 2023</t>
  </si>
  <si>
    <t>Early years register (full Inspection)ChildminderNorfolkQuality of teaching, learning and assessment1 April 2023 to 31 August 2023</t>
  </si>
  <si>
    <t>Early years register (full Inspection)ChildminderNorfolkRequirements of the compulsory part of the childcare register1 April 2023 to 31 August 2023</t>
  </si>
  <si>
    <t>Early years register (full Inspection)ChildminderNorfolkRequirements of the voluntary part of the childcare register1 April 2023 to 31 August 2023</t>
  </si>
  <si>
    <t>Early years register (full Inspection)ChildminderNorfolkTotal No of inspections1 April 2023 to 31 August 2023</t>
  </si>
  <si>
    <t>Early years register (full Inspection)ChildminderNorfolkBehaviour and attitudes1 September 2023 to 31 March 2024</t>
  </si>
  <si>
    <t>Early years register (full Inspection)ChildminderNorfolkEffectiveness of leadership and Management1 September 2023 to 31 March 2024</t>
  </si>
  <si>
    <t>Early years register (full Inspection)ChildminderNorfolkOutcomes for children1 September 2023 to 31 March 2024</t>
  </si>
  <si>
    <t>Early years register (full Inspection)ChildminderNorfolkOverall effectiveness: The quality and standards of the provision1 September 2023 to 31 March 2024</t>
  </si>
  <si>
    <t>Early years register (full Inspection)ChildminderNorfolkPersonal development1 September 2023 to 31 March 2024</t>
  </si>
  <si>
    <t>Early years register (full Inspection)ChildminderNorfolkPersonal development, behaviour and welfare1 September 2023 to 31 March 2024</t>
  </si>
  <si>
    <t>Early years register (full Inspection)ChildminderNorfolkQuality of education1 September 2023 to 31 March 2024</t>
  </si>
  <si>
    <t>Early years register (full Inspection)ChildminderNorfolkQuality of teaching, learning and assessment1 September 2023 to 31 March 2024</t>
  </si>
  <si>
    <t>Early years register (full Inspection)ChildminderNorfolkRequirements of the compulsory part of the childcare register1 September 2023 to 31 March 2024</t>
  </si>
  <si>
    <t>Early years register (full Inspection)ChildminderNorfolkRequirements of the voluntary part of the childcare register1 September 2023 to 31 March 2024</t>
  </si>
  <si>
    <t>Early years register (full Inspection)ChildminderNorfolkTotal No of inspections1 September 2023 to 31 March 2024</t>
  </si>
  <si>
    <t>Early years register (full Inspection)ChildminderWirralPersonal development, behaviour and welfare1 September 2023 to 31 March 2024</t>
  </si>
  <si>
    <t>Early years register (full Inspection)ChildminderWirralQuality of education1 September 2023 to 31 March 2024</t>
  </si>
  <si>
    <t>Early years register (full Inspection)ChildminderWirralQuality of teaching, learning and assessment1 September 2023 to 31 March 2024</t>
  </si>
  <si>
    <t>Early years register (full Inspection)ChildminderWirralRequirements of the compulsory part of the childcare register1 September 2023 to 31 March 2024</t>
  </si>
  <si>
    <t>Early years register (full Inspection)ChildminderWirralRequirements of the voluntary part of the childcare register1 September 2023 to 31 March 2024</t>
  </si>
  <si>
    <t>Early years register (full Inspection)ChildminderWirralTotal No of inspections1 September 2023 to 31 March 2024</t>
  </si>
  <si>
    <t>Early years register (No children on roll)ChildminderWirralNCOR Inspection Outcomes1 September 2023 to 31 March 2024</t>
  </si>
  <si>
    <t>Early years register (No children on roll)ChildminderWirralTotal No of inspections1 September 2023 to 31 March 2024</t>
  </si>
  <si>
    <t>Early years register (full Inspection)ChildminderWokinghamBehaviour and attitudes1 April 2023 to 31 August 2023</t>
  </si>
  <si>
    <t>Early years register (full Inspection)ChildminderWokinghamEffectiveness of leadership and Management1 April 2023 to 31 August 2023</t>
  </si>
  <si>
    <t>Early years register (full Inspection)ChildminderWokinghamOutcomes for children1 April 2023 to 31 August 2023</t>
  </si>
  <si>
    <t>Early years register (full Inspection)ChildminderWokinghamOverall effectiveness: The quality and standards of the provision1 April 2023 to 31 August 2023</t>
  </si>
  <si>
    <t>Early years register (full Inspection)ChildminderWokinghamPersonal development1 April 2023 to 31 August 2023</t>
  </si>
  <si>
    <t>Early years register (full Inspection)ChildminderWokinghamPersonal development, behaviour and welfare1 April 2023 to 31 August 2023</t>
  </si>
  <si>
    <t>Early years register (full Inspection)ChildminderWokinghamQuality of education1 April 2023 to 31 August 2023</t>
  </si>
  <si>
    <t>Early years register (full Inspection)ChildminderWokinghamQuality of teaching, learning and assessment1 April 2023 to 31 August 2023</t>
  </si>
  <si>
    <t>Early years register (full Inspection)ChildminderWokinghamRequirements of the compulsory part of the childcare register1 April 2023 to 31 August 2023</t>
  </si>
  <si>
    <t>Early years register (full Inspection)ChildminderWokinghamRequirements of the voluntary part of the childcare register1 April 2023 to 31 August 2023</t>
  </si>
  <si>
    <t>Early years register (full Inspection)ChildminderWokinghamTotal No of inspections1 April 2023 to 31 August 2023</t>
  </si>
  <si>
    <t>Early years register (full Inspection)ChildminderWokinghamBehaviour and attitudes1 September 2023 to 31 March 2024</t>
  </si>
  <si>
    <t>Early years register (full Inspection)ChildminderWokinghamEffectiveness of leadership and Management1 September 2023 to 31 March 2024</t>
  </si>
  <si>
    <t>Early years register (full Inspection)ChildminderWokinghamOutcomes for children1 September 2023 to 31 March 2024</t>
  </si>
  <si>
    <t>Early years register (full Inspection)ChildminderWokinghamOverall effectiveness: The quality and standards of the provision1 September 2023 to 31 March 2024</t>
  </si>
  <si>
    <t>Early years register (full Inspection)ChildminderWokinghamPersonal development1 September 2023 to 31 March 2024</t>
  </si>
  <si>
    <t>Early years register (full Inspection)ChildminderWokinghamPersonal development, behaviour and welfare1 September 2023 to 31 March 2024</t>
  </si>
  <si>
    <t>Early years register (full Inspection)ChildminderWokinghamQuality of education1 September 2023 to 31 March 2024</t>
  </si>
  <si>
    <t>Early years register (full Inspection)All provisionDarlingtonBehaviour and attitudes1 September 2023 to 31 March 2024</t>
  </si>
  <si>
    <t>Early years register (full Inspection)All provisionDarlingtonEffectiveness of leadership and Management1 September 2023 to 31 March 2024</t>
  </si>
  <si>
    <t>Early years register (full Inspection)All provisionDarlingtonOutcomes for children1 September 2023 to 31 March 2024</t>
  </si>
  <si>
    <t>Early years register (full Inspection)All provisionDarlingtonOverall effectiveness: The quality and standards of the provision1 September 2023 to 31 March 2024</t>
  </si>
  <si>
    <t>Early years register (full Inspection)All provisionDarlingtonPersonal development1 September 2023 to 31 March 2024</t>
  </si>
  <si>
    <t>Early years register (full Inspection)All provisionDarlingtonPersonal development, behaviour and welfare1 September 2023 to 31 March 2024</t>
  </si>
  <si>
    <t>Early years register (full Inspection)All provisionDarlingtonQuality of education1 September 2023 to 31 March 2024</t>
  </si>
  <si>
    <t>Early years register (full Inspection)All provisionDarlingtonQuality of teaching, learning and assessment1 September 2023 to 31 March 2024</t>
  </si>
  <si>
    <t>Early years register (full Inspection)All provisionDarlingtonRequirements of the compulsory part of the childcare register1 September 2023 to 31 March 2024</t>
  </si>
  <si>
    <t>Early years register (full Inspection)All provisionDarlingtonRequirements of the voluntary part of the childcare register1 September 2023 to 31 March 2024</t>
  </si>
  <si>
    <t>Early years register (full Inspection)All provisionDarlingtonTotal No of inspections1 September 2023 to 31 March 2024</t>
  </si>
  <si>
    <t>Childcare registerAll provisionDerbyTotal No of inspections1 September 2023 to 31 March 2024</t>
  </si>
  <si>
    <t>Early years register (full Inspection)All provisionDerbyBehaviour and attitudes1 April 2023 to 31 August 2023</t>
  </si>
  <si>
    <t>Early years register (full Inspection)All provisionDerbyEffectiveness of leadership and Management1 April 2023 to 31 August 2023</t>
  </si>
  <si>
    <t>Early years register (full Inspection)All provisionDerbyOutcomes for children1 April 2023 to 31 August 2023</t>
  </si>
  <si>
    <t>Early years register (full Inspection)All provisionDerbyOverall effectiveness: The quality and standards of the provision1 April 2023 to 31 August 2023</t>
  </si>
  <si>
    <t>Early years register (full Inspection)All provisionDerbyPersonal development1 April 2023 to 31 August 2023</t>
  </si>
  <si>
    <t>Early years register (full Inspection)All provisionDerbyPersonal development, behaviour and welfare1 April 2023 to 31 August 2023</t>
  </si>
  <si>
    <t>Early years register (full Inspection)All provisionDerbyQuality of education1 April 2023 to 31 August 2023</t>
  </si>
  <si>
    <t>Early years register (full Inspection)All provisionDerbyQuality of teaching, learning and assessment1 April 2023 to 31 August 2023</t>
  </si>
  <si>
    <t>Early years register (full Inspection)All provisionDerbyRequirements of the compulsory part of the childcare register1 April 2023 to 31 August 2023</t>
  </si>
  <si>
    <t>Early years register (full Inspection)All provisionDerbyRequirements of the voluntary part of the childcare register1 April 2023 to 31 August 2023</t>
  </si>
  <si>
    <t>Early years register (full Inspection)All provisionDerbyTotal No of inspections1 April 2023 to 31 August 2023</t>
  </si>
  <si>
    <t>Early years register (full Inspection)All provisionDerbyBehaviour and attitudes1 September 2023 to 31 March 2024</t>
  </si>
  <si>
    <t>Early years register (full Inspection)All provisionDerbyEffectiveness of leadership and Management1 September 2023 to 31 March 2024</t>
  </si>
  <si>
    <t>Early years register (full Inspection)All provisionDerbyOutcomes for children1 September 2023 to 31 March 2024</t>
  </si>
  <si>
    <t>Early years register (full Inspection)All provisionDerbyOverall effectiveness: The quality and standards of the provision1 September 2023 to 31 March 2024</t>
  </si>
  <si>
    <t>Early years register (full Inspection)All provisionDerbyPersonal development1 September 2023 to 31 March 2024</t>
  </si>
  <si>
    <t>Early years register (full Inspection)All provisionDerbyPersonal development, behaviour and welfare1 September 2023 to 31 March 2024</t>
  </si>
  <si>
    <t>Early years register (full Inspection)All provisionDerbyQuality of education1 September 2023 to 31 March 2024</t>
  </si>
  <si>
    <t>Early years register (full Inspection)All provisionNottinghamOverall effectiveness: The quality and standards of the provision1 April 2023 to 31 August 2023</t>
  </si>
  <si>
    <t>Early years register (full Inspection)All provisionNottinghamPersonal development1 April 2023 to 31 August 2023</t>
  </si>
  <si>
    <t>Early years register (full Inspection)All provisionNottinghamPersonal development, behaviour and welfare1 April 2023 to 31 August 2023</t>
  </si>
  <si>
    <t>Early years register (full Inspection)All provisionNottinghamQuality of education1 April 2023 to 31 August 2023</t>
  </si>
  <si>
    <t>Early years register (full Inspection)All provisionNottinghamQuality of teaching, learning and assessment1 April 2023 to 31 August 2023</t>
  </si>
  <si>
    <t>Early years register (full Inspection)All provisionNottinghamRequirements of the compulsory part of the childcare register1 April 2023 to 31 August 2023</t>
  </si>
  <si>
    <t>Early years register (full Inspection)All provisionNottinghamRequirements of the voluntary part of the childcare register1 April 2023 to 31 August 2023</t>
  </si>
  <si>
    <t>Early years register (full Inspection)All provisionNottinghamTotal No of inspections1 April 2023 to 31 August 2023</t>
  </si>
  <si>
    <t>Early years register (full Inspection)All provisionNottinghamBehaviour and attitudes1 September 2023 to 31 March 2024</t>
  </si>
  <si>
    <t>Early years register (full Inspection)All provisionNottinghamEffectiveness of leadership and Management1 September 2023 to 31 March 2024</t>
  </si>
  <si>
    <t>Early years register (full Inspection)All provisionNottinghamOutcomes for children1 September 2023 to 31 March 2024</t>
  </si>
  <si>
    <t>Early years register (full Inspection)All provisionNottinghamOverall effectiveness: The quality and standards of the provision1 September 2023 to 31 March 2024</t>
  </si>
  <si>
    <t>Early years register (full Inspection)All provisionNottinghamPersonal development1 September 2023 to 31 March 2024</t>
  </si>
  <si>
    <t>Early years register (full Inspection)All provisionNottinghamPersonal development, behaviour and welfare1 September 2023 to 31 March 2024</t>
  </si>
  <si>
    <t>Early years register (full Inspection)All provisionNottinghamQuality of education1 September 2023 to 31 March 2024</t>
  </si>
  <si>
    <t>Early years register (full Inspection)All provisionNottinghamQuality of teaching, learning and assessment1 September 2023 to 31 March 2024</t>
  </si>
  <si>
    <t>Early years register (full Inspection)All provisionNottinghamRequirements of the compulsory part of the childcare register1 September 2023 to 31 March 2024</t>
  </si>
  <si>
    <t>Early years register (full Inspection)All provisionNottinghamRequirements of the voluntary part of the childcare register1 September 2023 to 31 March 2024</t>
  </si>
  <si>
    <t>Early years register (full Inspection)All provisionNottinghamTotal No of inspections1 September 2023 to 31 March 2024</t>
  </si>
  <si>
    <t>Early years register (No children on roll)All provisionNottinghamNCOR Inspection Outcomes1 April 2023 to 31 August 2023</t>
  </si>
  <si>
    <t>Early years register (No children on roll)All provisionNottinghamTotal No of inspections1 April 2023 to 31 August 2023</t>
  </si>
  <si>
    <t>Early years register (No children on roll)All provisionNottinghamNCOR Inspection Outcomes1 September 2023 to 31 March 2024</t>
  </si>
  <si>
    <t>Early years register (No children on roll)All provisionNottinghamTotal No of inspections1 September 2023 to 31 March 2024</t>
  </si>
  <si>
    <t>Early years register (Out-of-school day care)All provisionNottinghamTotal No of inspections1 April 2023 to 31 August 2023</t>
  </si>
  <si>
    <t>Early years register (Out-of-school day care)All provisionNottinghamTotal No of inspections1 September 2023 to 31 March 2024</t>
  </si>
  <si>
    <t>Childcare registerAll provisionNottinghamshireTotal No of inspections1 April 2023 to 31 August 2023</t>
  </si>
  <si>
    <t>Childcare registerAll provisionNottinghamshireTotal No of inspections1 September 2023 to 31 March 2024</t>
  </si>
  <si>
    <t>Early years register (full Inspection)All provisionNottinghamshireBehaviour and attitudes1 April 2023 to 31 August 2023</t>
  </si>
  <si>
    <t>Early years register (full Inspection)All provisionNottinghamshireEffectiveness of leadership and Management1 April 2023 to 31 August 2023</t>
  </si>
  <si>
    <t>Early years register (full Inspection)All provisionNottinghamshireOutcomes for children1 April 2023 to 31 August 2023</t>
  </si>
  <si>
    <t>Early years register (full Inspection)All provisionWorcestershireRequirements of the voluntary part of the childcare register1 September 2023 to 31 March 2024</t>
  </si>
  <si>
    <t>Early years register (full Inspection)All provisionWorcestershireTotal No of inspections1 September 2023 to 31 March 2024</t>
  </si>
  <si>
    <t>Early years register (No children on roll)All provisionWorcestershireNCOR Inspection Outcomes1 April 2023 to 31 August 2023</t>
  </si>
  <si>
    <t>Early years register (No children on roll)All provisionWorcestershireTotal No of inspections1 April 2023 to 31 August 2023</t>
  </si>
  <si>
    <t>Early years register (Out-of-school day care)All provisionWorcestershireTotal No of inspections1 April 2023 to 31 August 2023</t>
  </si>
  <si>
    <t>Early years register (Out-of-school day care)All provisionWorcestershireTotal No of inspections1 September 2023 to 31 March 2024</t>
  </si>
  <si>
    <t>Childcare registerAll provisionYorkTotal No of inspections1 April 2023 to 31 August 2023</t>
  </si>
  <si>
    <t>Childcare registerAll provisionYorkTotal No of inspections1 September 2023 to 31 March 2024</t>
  </si>
  <si>
    <t>Early years register (full Inspection)All provisionYorkBehaviour and attitudes1 April 2023 to 31 August 2023</t>
  </si>
  <si>
    <t>Early years register (full Inspection)All provisionYorkEffectiveness of leadership and Management1 April 2023 to 31 August 2023</t>
  </si>
  <si>
    <t>Early years register (full Inspection)All provisionYorkOutcomes for children1 April 2023 to 31 August 2023</t>
  </si>
  <si>
    <t>Early years register (full Inspection)All provisionYorkOverall effectiveness: The quality and standards of the provision1 April 2023 to 31 August 2023</t>
  </si>
  <si>
    <t>Early years register (full Inspection)All provisionYorkPersonal development1 April 2023 to 31 August 2023</t>
  </si>
  <si>
    <t>Early years register (full Inspection)All provisionYorkPersonal development, behaviour and welfare1 April 2023 to 31 August 2023</t>
  </si>
  <si>
    <t>Early years register (full Inspection)All provisionYorkQuality of education1 April 2023 to 31 August 2023</t>
  </si>
  <si>
    <t>Early years register (full Inspection)All provisionYorkQuality of teaching, learning and assessment1 April 2023 to 31 August 2023</t>
  </si>
  <si>
    <t>Early years register (full Inspection)All provisionYorkRequirements of the compulsory part of the childcare register1 April 2023 to 31 August 2023</t>
  </si>
  <si>
    <t>Early years register (full Inspection)All provisionYorkRequirements of the voluntary part of the childcare register1 April 2023 to 31 August 2023</t>
  </si>
  <si>
    <t>Early years register (full Inspection)All provisionYorkTotal No of inspections1 April 2023 to 31 August 2023</t>
  </si>
  <si>
    <t>Early years register (full Inspection)All provisionYorkBehaviour and attitudes1 September 2023 to 31 March 2024</t>
  </si>
  <si>
    <t>Early years register (full Inspection)All provisionYorkEffectiveness of leadership and Management1 September 2023 to 31 March 2024</t>
  </si>
  <si>
    <t>Early years register (full Inspection)All provisionYorkOutcomes for children1 September 2023 to 31 March 2024</t>
  </si>
  <si>
    <t>Early years register (full Inspection)All provisionYorkOverall effectiveness: The quality and standards of the provision1 September 2023 to 31 March 2024</t>
  </si>
  <si>
    <t>Early years register (full Inspection)All provisionYorkPersonal development1 September 2023 to 31 March 2024</t>
  </si>
  <si>
    <t>Early years register (full Inspection)All provisionYorkPersonal development, behaviour and welfare1 September 2023 to 31 March 2024</t>
  </si>
  <si>
    <t>Early years register (full Inspection)All provisionYorkQuality of education1 September 2023 to 31 March 2024</t>
  </si>
  <si>
    <t>Early years register (full Inspection)All provisionYorkQuality of teaching, learning and assessment1 September 2023 to 31 March 2024</t>
  </si>
  <si>
    <t>Early years register (full Inspection)All provisionYorkRequirements of the compulsory part of the childcare register1 September 2023 to 31 March 2024</t>
  </si>
  <si>
    <t>Early years register (full Inspection)All provisionYorkRequirements of the voluntary part of the childcare register1 September 2023 to 31 March 2024</t>
  </si>
  <si>
    <t>Early years register (full Inspection)All provisionYorkTotal No of inspections1 September 2023 to 31 March 2024</t>
  </si>
  <si>
    <t>Early years register (No children on roll)All provisionYorkNCOR Inspection Outcomes1 September 2023 to 31 March 2024</t>
  </si>
  <si>
    <t>Childcare registerChildcare on non-domestic premisesGloucestershireTotal No of inspections1 April 2023 to 31 August 2023</t>
  </si>
  <si>
    <t>Early years register (full Inspection)Childcare on non-domestic premisesGloucestershireBehaviour and attitudes1 April 2023 to 31 August 2023</t>
  </si>
  <si>
    <t>Early years register (full Inspection)Childcare on non-domestic premisesGloucestershireEffectiveness of leadership and Management1 April 2023 to 31 August 2023</t>
  </si>
  <si>
    <t>Early years register (full Inspection)Childcare on non-domestic premisesGloucestershireOutcomes for children1 April 2023 to 31 August 2023</t>
  </si>
  <si>
    <t>Early years register (full Inspection)Childcare on non-domestic premisesGloucestershireOverall effectiveness: The quality and standards of the provision1 April 2023 to 31 August 2023</t>
  </si>
  <si>
    <t>Early years register (full Inspection)Childcare on non-domestic premisesGloucestershirePersonal development1 April 2023 to 31 August 2023</t>
  </si>
  <si>
    <t>Early years register (full Inspection)Childcare on non-domestic premisesGloucestershirePersonal development, behaviour and welfare1 April 2023 to 31 August 2023</t>
  </si>
  <si>
    <t>Early years register (full Inspection)Childcare on non-domestic premisesGloucestershireQuality of education1 April 2023 to 31 August 2023</t>
  </si>
  <si>
    <t>Early years register (full Inspection)Childcare on non-domestic premisesGloucestershireQuality of teaching, learning and assessment1 April 2023 to 31 August 2023</t>
  </si>
  <si>
    <t>Early years register (full Inspection)Childcare on non-domestic premisesGloucestershireRequirements of the compulsory part of the childcare register1 April 2023 to 31 August 2023</t>
  </si>
  <si>
    <t>Early years register (full Inspection)Childcare on non-domestic premisesGloucestershireRequirements of the voluntary part of the childcare register1 April 2023 to 31 August 2023</t>
  </si>
  <si>
    <t>Early years register (full Inspection)Childcare on non-domestic premisesGloucestershireTotal No of inspections1 April 2023 to 31 August 2023</t>
  </si>
  <si>
    <t>Early years register (full Inspection)Childcare on non-domestic premisesGloucestershireBehaviour and attitudes1 September 2023 to 31 March 2024</t>
  </si>
  <si>
    <t>Early years register (full Inspection)Childcare on non-domestic premisesGloucestershireEffectiveness of leadership and Management1 September 2023 to 31 March 2024</t>
  </si>
  <si>
    <t>Early years register (full Inspection)Childcare on non-domestic premisesGloucestershireOutcomes for children1 September 2023 to 31 March 2024</t>
  </si>
  <si>
    <t>Early years register (full Inspection)Childcare on non-domestic premisesGloucestershireOverall effectiveness: The quality and standards of the provision1 September 2023 to 31 March 2024</t>
  </si>
  <si>
    <t>Early years register (full Inspection)Childcare on non-domestic premisesGloucestershirePersonal development1 September 2023 to 31 March 2024</t>
  </si>
  <si>
    <t>Early years register (full Inspection)Childcare on non-domestic premisesGloucestershirePersonal development, behaviour and welfare1 September 2023 to 31 March 2024</t>
  </si>
  <si>
    <t>Early years register (full Inspection)Childcare on non-domestic premisesGloucestershireQuality of education1 September 2023 to 31 March 2024</t>
  </si>
  <si>
    <t>Early years register (full Inspection)Childcare on non-domestic premisesGloucestershireQuality of teaching, learning and assessment1 September 2023 to 31 March 2024</t>
  </si>
  <si>
    <t>Early years register (full Inspection)Childcare on non-domestic premisesGloucestershireRequirements of the compulsory part of the childcare register1 September 2023 to 31 March 2024</t>
  </si>
  <si>
    <t>Early years register (full Inspection)Childcare on non-domestic premisesGloucestershireRequirements of the voluntary part of the childcare register1 September 2023 to 31 March 2024</t>
  </si>
  <si>
    <t>Early years register (full Inspection)Childcare on non-domestic premisesGloucestershireTotal No of inspections1 September 2023 to 31 March 2024</t>
  </si>
  <si>
    <t>Early years register (Out-of-school day care)Childcare on non-domestic premisesGloucestershireTotal No of inspections1 April 2023 to 31 August 2023</t>
  </si>
  <si>
    <t>Early years register (Out-of-school day care)Childcare on non-domestic premisesGloucestershireTotal No of inspections1 September 2023 to 31 March 2024</t>
  </si>
  <si>
    <t>Childcare registerChildcare on non-domestic premisesGreenwichTotal No of inspections1 April 2023 to 31 August 2023</t>
  </si>
  <si>
    <t>Early years register (full Inspection)Childcare on non-domestic premisesEast SussexOverall effectiveness: The quality and standards of the provision1 September 2023 to 31 March 2024</t>
  </si>
  <si>
    <t>Early years register (full Inspection)Childcare on non-domestic premisesEast SussexPersonal development1 September 2023 to 31 March 2024</t>
  </si>
  <si>
    <t>Early years register (full Inspection)Childcare on non-domestic premisesEast SussexPersonal development, behaviour and welfare1 September 2023 to 31 March 2024</t>
  </si>
  <si>
    <t>Early years register (full Inspection)Childcare on non-domestic premisesEast SussexQuality of education1 September 2023 to 31 March 2024</t>
  </si>
  <si>
    <t>Early years register (full Inspection)Childcare on non-domestic premisesRotherhamOverall effectiveness: The quality and standards of the provision1 September 2023 to 31 March 2024</t>
  </si>
  <si>
    <t>Early years register (full Inspection)Childcare on non-domestic premisesRotherhamPersonal development1 September 2023 to 31 March 2024</t>
  </si>
  <si>
    <t>Early years register (full Inspection)Childcare on non-domestic premisesRotherhamPersonal development, behaviour and welfare1 September 2023 to 31 March 2024</t>
  </si>
  <si>
    <t>Early years register (full Inspection)Childcare on non-domestic premisesRotherhamQuality of education1 September 2023 to 31 March 2024</t>
  </si>
  <si>
    <t>Early years register (full Inspection)Childcare on non-domestic premisesRotherhamQuality of teaching, learning and assessment1 September 2023 to 31 March 2024</t>
  </si>
  <si>
    <t>Early years register (full Inspection)Childcare on non-domestic premisesRotherhamRequirements of the compulsory part of the childcare register1 September 2023 to 31 March 2024</t>
  </si>
  <si>
    <t>Early years register (full Inspection)Childcare on non-domestic premisesRotherhamRequirements of the voluntary part of the childcare register1 September 2023 to 31 March 2024</t>
  </si>
  <si>
    <t>Early years register (full Inspection)Childcare on non-domestic premisesRotherhamTotal No of inspections1 September 2023 to 31 March 2024</t>
  </si>
  <si>
    <t>Early years register (full Inspection)Childcare on non-domestic premisesRutlandBehaviour and attitudes1 April 2023 to 31 August 2023</t>
  </si>
  <si>
    <t>Early years register (full Inspection)Childcare on non-domestic premisesRutlandEffectiveness of leadership and Management1 April 2023 to 31 August 2023</t>
  </si>
  <si>
    <t>Early years register (full Inspection)Childcare on non-domestic premisesRutlandOutcomes for children1 April 2023 to 31 August 2023</t>
  </si>
  <si>
    <t>Early years register (full Inspection)Childcare on non-domestic premisesRutlandOverall effectiveness: The quality and standards of the provision1 April 2023 to 31 August 2023</t>
  </si>
  <si>
    <t>Early years register (full Inspection)Childcare on non-domestic premisesRutlandPersonal development1 April 2023 to 31 August 2023</t>
  </si>
  <si>
    <t>Early years register (full Inspection)Childcare on non-domestic premisesRutlandPersonal development, behaviour and welfare1 April 2023 to 31 August 2023</t>
  </si>
  <si>
    <t>Early years register (full Inspection)Childcare on non-domestic premisesRutlandQuality of education1 April 2023 to 31 August 2023</t>
  </si>
  <si>
    <t>Early years register (full Inspection)Childcare on non-domestic premisesRutlandQuality of teaching, learning and assessment1 April 2023 to 31 August 2023</t>
  </si>
  <si>
    <t>Early years register (full Inspection)Childcare on non-domestic premisesRutlandRequirements of the compulsory part of the childcare register1 April 2023 to 31 August 2023</t>
  </si>
  <si>
    <t>Early years register (full Inspection)Childcare on non-domestic premisesRutlandRequirements of the voluntary part of the childcare register1 April 2023 to 31 August 2023</t>
  </si>
  <si>
    <t>Early years register (full Inspection)Childcare on non-domestic premisesRutlandTotal No of inspections1 April 2023 to 31 August 2023</t>
  </si>
  <si>
    <t>Early years register (full Inspection)Childcare on non-domestic premisesRutlandBehaviour and attitudes1 September 2023 to 31 March 2024</t>
  </si>
  <si>
    <t>Early years register (full Inspection)Childcare on non-domestic premisesRutlandEffectiveness of leadership and Management1 September 2023 to 31 March 2024</t>
  </si>
  <si>
    <t>Early years register (full Inspection)Childcare on non-domestic premisesRutlandOutcomes for children1 September 2023 to 31 March 2024</t>
  </si>
  <si>
    <t>Early years register (full Inspection)Childcare on non-domestic premisesRutlandOverall effectiveness: The quality and standards of the provision1 September 2023 to 31 March 2024</t>
  </si>
  <si>
    <t>Early years register (full Inspection)Childcare on non-domestic premisesRutlandPersonal development1 September 2023 to 31 March 2024</t>
  </si>
  <si>
    <t>Early years register (full Inspection)Childcare on non-domestic premisesRutlandPersonal development, behaviour and welfare1 September 2023 to 31 March 2024</t>
  </si>
  <si>
    <t>Early years register (full Inspection)Childcare on non-domestic premisesRutlandQuality of education1 September 2023 to 31 March 2024</t>
  </si>
  <si>
    <t>Early years register (full Inspection)Childcare on non-domestic premisesRutlandQuality of teaching, learning and assessment1 September 2023 to 31 March 2024</t>
  </si>
  <si>
    <t>Early years register (full Inspection)Childcare on non-domestic premisesRutlandRequirements of the compulsory part of the childcare register1 September 2023 to 31 March 2024</t>
  </si>
  <si>
    <t>Early years register (full Inspection)ChildminderBrentPersonal development1 September 2023 to 31 March 2024</t>
  </si>
  <si>
    <t>Early years register (full Inspection)ChildminderBrentPersonal development, behaviour and welfare1 September 2023 to 31 March 2024</t>
  </si>
  <si>
    <t>Early years register (full Inspection)ChildminderBrentQuality of education1 September 2023 to 31 March 2024</t>
  </si>
  <si>
    <t>Early years register (full Inspection)ChildminderBrentQuality of teaching, learning and assessment1 September 2023 to 31 March 2024</t>
  </si>
  <si>
    <t>Early years register (full Inspection)ChildminderBrentRequirements of the compulsory part of the childcare register1 September 2023 to 31 March 2024</t>
  </si>
  <si>
    <t>Early years register (full Inspection)ChildminderBrentRequirements of the voluntary part of the childcare register1 September 2023 to 31 March 2024</t>
  </si>
  <si>
    <t>Early years register (full Inspection)ChildminderBrentTotal No of inspections1 September 2023 to 31 March 2024</t>
  </si>
  <si>
    <t>Early years register (No children on roll)ChildminderBrentNCOR Inspection Outcomes1 April 2023 to 31 August 2023</t>
  </si>
  <si>
    <t>Early years register (No children on roll)ChildminderBrentTotal No of inspections1 April 2023 to 31 August 2023</t>
  </si>
  <si>
    <t>Early years register (No children on roll)ChildminderBrentNCOR Inspection Outcomes1 September 2023 to 31 March 2024</t>
  </si>
  <si>
    <t>Early years register (No children on roll)ChildminderBrentTotal No of inspections1 September 2023 to 31 March 2024</t>
  </si>
  <si>
    <t>Early years register (full Inspection)ChildminderBrighton and HoveBehaviour and attitudes1 April 2023 to 31 August 2023</t>
  </si>
  <si>
    <t>Early years register (full Inspection)ChildminderBrighton and HoveEffectiveness of leadership and Management1 April 2023 to 31 August 2023</t>
  </si>
  <si>
    <t>Early years register (full Inspection)ChildminderBrighton and HoveOutcomes for children1 April 2023 to 31 August 2023</t>
  </si>
  <si>
    <t>Early years register (full Inspection)ChildminderBrighton and HoveOverall effectiveness: The quality and standards of the provision1 April 2023 to 31 August 2023</t>
  </si>
  <si>
    <t>Early years register (full Inspection)ChildminderBrighton and HovePersonal development1 April 2023 to 31 August 2023</t>
  </si>
  <si>
    <t>Early years register (full Inspection)ChildminderBrighton and HovePersonal development, behaviour and welfare1 April 2023 to 31 August 2023</t>
  </si>
  <si>
    <t>Early years register (full Inspection)ChildminderBrighton and HoveQuality of education1 April 2023 to 31 August 2023</t>
  </si>
  <si>
    <t>Early years register (full Inspection)ChildminderBrighton and HoveQuality of teaching, learning and assessment1 April 2023 to 31 August 2023</t>
  </si>
  <si>
    <t>Early years register (full Inspection)ChildminderBrighton and HoveRequirements of the compulsory part of the childcare register1 April 2023 to 31 August 2023</t>
  </si>
  <si>
    <t>Early years register (full Inspection)ChildminderBrighton and HoveRequirements of the voluntary part of the childcare register1 April 2023 to 31 August 2023</t>
  </si>
  <si>
    <t>Early years register (full Inspection)ChildminderBrighton and HoveTotal No of inspections1 April 2023 to 31 August 2023</t>
  </si>
  <si>
    <t>Early years register (full Inspection)ChildminderBrighton and HoveBehaviour and attitudes1 September 2023 to 31 March 2024</t>
  </si>
  <si>
    <t>Early years register (full Inspection)ChildminderBrighton and HoveEffectiveness of leadership and Management1 September 2023 to 31 March 2024</t>
  </si>
  <si>
    <t>Early years register (full Inspection)ChildminderBrighton and HoveOutcomes for children1 September 2023 to 31 March 2024</t>
  </si>
  <si>
    <t>Early years register (full Inspection)ChildminderBrighton and HoveOverall effectiveness: The quality and standards of the provision1 September 2023 to 31 March 2024</t>
  </si>
  <si>
    <t>Early years register (full Inspection)ChildminderBrighton and HovePersonal development1 September 2023 to 31 March 2024</t>
  </si>
  <si>
    <t>Early years register (full Inspection)ChildminderBrighton and HovePersonal development, behaviour and welfare1 September 2023 to 31 March 2024</t>
  </si>
  <si>
    <t>Early years register (full Inspection)ChildminderBrighton and HoveQuality of education1 September 2023 to 31 March 2024</t>
  </si>
  <si>
    <t>Early years register (full Inspection)ChildminderBrighton and HoveQuality of teaching, learning and assessment1 September 2023 to 31 March 2024</t>
  </si>
  <si>
    <t>Early years register (full Inspection)ChildminderMiddlesbroughQuality of teaching, learning and assessment1 April 2023 to 31 August 2023</t>
  </si>
  <si>
    <t>Early years register (full Inspection)ChildminderMiddlesbroughRequirements of the compulsory part of the childcare register1 April 2023 to 31 August 2023</t>
  </si>
  <si>
    <t>Early years register (full Inspection)ChildminderMiddlesbroughRequirements of the voluntary part of the childcare register1 April 2023 to 31 August 2023</t>
  </si>
  <si>
    <t>Early years register (full Inspection)ChildminderMiddlesbroughTotal No of inspections1 April 2023 to 31 August 2023</t>
  </si>
  <si>
    <t>Early years register (full Inspection)ChildminderMiddlesbroughBehaviour and attitudes1 September 2023 to 31 March 2024</t>
  </si>
  <si>
    <t>Early years register (full Inspection)ChildminderMiddlesbroughEffectiveness of leadership and Management1 September 2023 to 31 March 2024</t>
  </si>
  <si>
    <t>Early years register (full Inspection)ChildminderMiddlesbroughOutcomes for children1 September 2023 to 31 March 2024</t>
  </si>
  <si>
    <t>Early years register (full Inspection)ChildminderMiddlesbroughOverall effectiveness: The quality and standards of the provision1 September 2023 to 31 March 2024</t>
  </si>
  <si>
    <t>Early years register (full Inspection)ChildminderMiddlesbroughPersonal development1 September 2023 to 31 March 2024</t>
  </si>
  <si>
    <t>Early years register (full Inspection)ChildminderMiddlesbroughPersonal development, behaviour and welfare1 September 2023 to 31 March 2024</t>
  </si>
  <si>
    <t>Early years register (full Inspection)ChildminderMiddlesbroughQuality of education1 September 2023 to 31 March 2024</t>
  </si>
  <si>
    <t>Early years register (full Inspection)ChildminderMiddlesbroughQuality of teaching, learning and assessment1 September 2023 to 31 March 2024</t>
  </si>
  <si>
    <t>Early years register (full Inspection)ChildminderMiddlesbroughRequirements of the compulsory part of the childcare register1 September 2023 to 31 March 2024</t>
  </si>
  <si>
    <t>Early years register (full Inspection)ChildminderMiddlesbroughRequirements of the voluntary part of the childcare register1 September 2023 to 31 March 2024</t>
  </si>
  <si>
    <t>Early years register (full Inspection)ChildminderMiddlesbroughTotal No of inspections1 September 2023 to 31 March 2024</t>
  </si>
  <si>
    <t>Early years register (No children on roll)ChildminderMiddlesbroughNCOR Inspection Outcomes1 April 2023 to 31 August 2023</t>
  </si>
  <si>
    <t>Early years register (No children on roll)ChildminderMiddlesbroughTotal No of inspections1 April 2023 to 31 August 2023</t>
  </si>
  <si>
    <t>Childcare registerChildminderMilton KeynesTotal No of inspections1 September 2023 to 31 March 2024</t>
  </si>
  <si>
    <t>Early years register (full Inspection)ChildminderMilton KeynesBehaviour and attitudes1 April 2023 to 31 August 2023</t>
  </si>
  <si>
    <t>Early years register (full Inspection)ChildminderMilton KeynesEffectiveness of leadership and Management1 April 2023 to 31 August 2023</t>
  </si>
  <si>
    <t>Early years register (full Inspection)ChildminderMilton KeynesOutcomes for children1 April 2023 to 31 August 2023</t>
  </si>
  <si>
    <t>Early years register (full Inspection)ChildminderMilton KeynesOverall effectiveness: The quality and standards of the provision1 April 2023 to 31 August 2023</t>
  </si>
  <si>
    <t>Early years register (full Inspection)ChildminderMilton KeynesPersonal development1 April 2023 to 31 August 2023</t>
  </si>
  <si>
    <t>Early years register (full Inspection)ChildminderMilton KeynesPersonal development, behaviour and welfare1 April 2023 to 31 August 2023</t>
  </si>
  <si>
    <t>Early years register (full Inspection)ChildminderMilton KeynesQuality of education1 April 2023 to 31 August 2023</t>
  </si>
  <si>
    <t>Early years register (full Inspection)ChildminderMilton KeynesQuality of teaching, learning and assessment1 April 2023 to 31 August 2023</t>
  </si>
  <si>
    <t>Early years register (full Inspection)ChildminderMilton KeynesRequirements of the compulsory part of the childcare register1 April 2023 to 31 August 2023</t>
  </si>
  <si>
    <t>Early years register (full Inspection)ChildminderMilton KeynesRequirements of the voluntary part of the childcare register1 April 2023 to 31 August 2023</t>
  </si>
  <si>
    <t>Early years register (full Inspection)ChildminderMilton KeynesTotal No of inspections1 April 2023 to 31 August 2023</t>
  </si>
  <si>
    <t>Early years register (full Inspection)ChildminderMilton KeynesBehaviour and attitudes1 September 2023 to 31 March 2024</t>
  </si>
  <si>
    <t>Early years register (full Inspection)ChildminderWiganOverall effectiveness: The quality and standards of the provision1 April 2023 to 31 August 2023</t>
  </si>
  <si>
    <t>Early years register (full Inspection)ChildminderWiganPersonal development1 April 2023 to 31 August 2023</t>
  </si>
  <si>
    <t>Early years register (full Inspection)ChildminderWiganPersonal development, behaviour and welfare1 April 2023 to 31 August 2023</t>
  </si>
  <si>
    <t>Early years register (full Inspection)ChildminderWiganQuality of education1 April 2023 to 31 August 2023</t>
  </si>
  <si>
    <t>Early years register (full Inspection)ChildminderWiganQuality of teaching, learning and assessment1 April 2023 to 31 August 2023</t>
  </si>
  <si>
    <t>Early years register (full Inspection)ChildminderWiganRequirements of the compulsory part of the childcare register1 April 2023 to 31 August 2023</t>
  </si>
  <si>
    <t>Early years register (full Inspection)ChildminderWiganRequirements of the voluntary part of the childcare register1 April 2023 to 31 August 2023</t>
  </si>
  <si>
    <t>Early years register (full Inspection)ChildminderWiganTotal No of inspections1 April 2023 to 31 August 2023</t>
  </si>
  <si>
    <t>Early years register (full Inspection)ChildminderWiganBehaviour and attitudes1 September 2023 to 31 March 2024</t>
  </si>
  <si>
    <t>Early years register (full Inspection)ChildminderWiganEffectiveness of leadership and Management1 September 2023 to 31 March 2024</t>
  </si>
  <si>
    <t>Early years register (full Inspection)ChildminderWiganOutcomes for children1 September 2023 to 31 March 2024</t>
  </si>
  <si>
    <t>Early years register (full Inspection)ChildminderWiganOverall effectiveness: The quality and standards of the provision1 September 2023 to 31 March 2024</t>
  </si>
  <si>
    <t>Early years register (full Inspection)ChildminderWiganPersonal development1 September 2023 to 31 March 2024</t>
  </si>
  <si>
    <t>Early years register (full Inspection)ChildminderWiganPersonal development, behaviour and welfare1 September 2023 to 31 March 2024</t>
  </si>
  <si>
    <t>Early years register (full Inspection)ChildminderWiganQuality of education1 September 2023 to 31 March 2024</t>
  </si>
  <si>
    <t>Early years register (full Inspection)ChildminderWiganQuality of teaching, learning and assessment1 September 2023 to 31 March 2024</t>
  </si>
  <si>
    <t>Early years register (full Inspection)ChildminderWiganRequirements of the compulsory part of the childcare register1 September 2023 to 31 March 2024</t>
  </si>
  <si>
    <t>Early years register (full Inspection)ChildminderWiganRequirements of the voluntary part of the childcare register1 September 2023 to 31 March 2024</t>
  </si>
  <si>
    <t>Early years register (full Inspection)ChildminderWiganTotal No of inspections1 September 2023 to 31 March 2024</t>
  </si>
  <si>
    <t>Early years register (No children on roll)ChildminderWiganNCOR Inspection Outcomes1 April 2023 to 31 August 2023</t>
  </si>
  <si>
    <t>Early years register (No children on roll)ChildminderWiganTotal No of inspections1 April 2023 to 31 August 2023</t>
  </si>
  <si>
    <t>Early years register (No children on roll)ChildminderWiganNCOR Inspection Outcomes1 September 2023 to 31 March 2024</t>
  </si>
  <si>
    <t>Early years register (No children on roll)ChildminderWiganTotal No of inspections1 September 2023 to 31 March 2024</t>
  </si>
  <si>
    <t>Early years register (full Inspection)All provisionDerbyQuality of teaching, learning and assessment1 September 2023 to 31 March 2024</t>
  </si>
  <si>
    <t>Early years register (full Inspection)All provisionDerbyRequirements of the compulsory part of the childcare register1 September 2023 to 31 March 2024</t>
  </si>
  <si>
    <t>Early years register (full Inspection)All provisionDerbyRequirements of the voluntary part of the childcare register1 September 2023 to 31 March 2024</t>
  </si>
  <si>
    <t>Early years register (full Inspection)All provisionDerbyTotal No of inspections1 September 2023 to 31 March 2024</t>
  </si>
  <si>
    <t>Early years register (No children on roll)All provisionDerbyNCOR Inspection Outcomes1 April 2023 to 31 August 2023</t>
  </si>
  <si>
    <t>Early years register (No children on roll)All provisionDerbyTotal No of inspections1 April 2023 to 31 August 2023</t>
  </si>
  <si>
    <t>Early years register (Out-of-school day care)All provisionDerbyTotal No of inspections1 April 2023 to 31 August 2023</t>
  </si>
  <si>
    <t>Early years register (Out-of-school day care)All provisionDerbyTotal No of inspections1 September 2023 to 31 March 2024</t>
  </si>
  <si>
    <t>Childcare registerAll provisionDerbyshireTotal No of inspections1 April 2023 to 31 August 2023</t>
  </si>
  <si>
    <t>Childcare registerAll provisionDerbyshireTotal No of inspections1 September 2023 to 31 March 2024</t>
  </si>
  <si>
    <t>Early years register (full Inspection)All provisionDerbyshireBehaviour and attitudes1 April 2023 to 31 August 2023</t>
  </si>
  <si>
    <t>Early years register (full Inspection)All provisionDerbyshireEffectiveness of leadership and Management1 April 2023 to 31 August 2023</t>
  </si>
  <si>
    <t>Early years register (full Inspection)All provisionDerbyshireOutcomes for children1 April 2023 to 31 August 2023</t>
  </si>
  <si>
    <t>Early years register (full Inspection)All provisionDerbyshireOverall effectiveness: The quality and standards of the provision1 April 2023 to 31 August 2023</t>
  </si>
  <si>
    <t>Early years register (full Inspection)All provisionDerbyshirePersonal development1 April 2023 to 31 August 2023</t>
  </si>
  <si>
    <t>Early years register (full Inspection)All provisionDerbyshirePersonal development, behaviour and welfare1 April 2023 to 31 August 2023</t>
  </si>
  <si>
    <t>Early years register (full Inspection)All provisionDerbyshireQuality of education1 April 2023 to 31 August 2023</t>
  </si>
  <si>
    <t>Early years register (full Inspection)All provisionDerbyshireQuality of teaching, learning and assessment1 April 2023 to 31 August 2023</t>
  </si>
  <si>
    <t>Early years register (full Inspection)All provisionDerbyshireRequirements of the compulsory part of the childcare register1 April 2023 to 31 August 2023</t>
  </si>
  <si>
    <t>Early years register (full Inspection)All provisionDerbyshireRequirements of the voluntary part of the childcare register1 April 2023 to 31 August 2023</t>
  </si>
  <si>
    <t>Early years register (full Inspection)All provisionDerbyshireTotal No of inspections1 April 2023 to 31 August 2023</t>
  </si>
  <si>
    <t>Early years register (full Inspection)All provisionDerbyshireBehaviour and attitudes1 September 2023 to 31 March 2024</t>
  </si>
  <si>
    <t>Early years register (full Inspection)All provisionDerbyshireEffectiveness of leadership and Management1 September 2023 to 31 March 2024</t>
  </si>
  <si>
    <t>Early years register (full Inspection)All provisionDerbyshireOutcomes for children1 September 2023 to 31 March 2024</t>
  </si>
  <si>
    <t>Early years register (full Inspection)All provisionDerbyshireOverall effectiveness: The quality and standards of the provision1 September 2023 to 31 March 2024</t>
  </si>
  <si>
    <t>Early years register (full Inspection)All provisionDerbyshirePersonal development1 September 2023 to 31 March 2024</t>
  </si>
  <si>
    <t>Early years register (full Inspection)All provisionDerbyshirePersonal development, behaviour and welfare1 September 2023 to 31 March 2024</t>
  </si>
  <si>
    <t>Early years register (full Inspection)All provisionDerbyshireQuality of education1 September 2023 to 31 March 2024</t>
  </si>
  <si>
    <t>Early years register (full Inspection)All provisionDerbyshireQuality of teaching, learning and assessment1 September 2023 to 31 March 2024</t>
  </si>
  <si>
    <t>Early years register (full Inspection)All provisionDerbyshireRequirements of the compulsory part of the childcare register1 September 2023 to 31 March 2024</t>
  </si>
  <si>
    <t>Early years register (full Inspection)All provisionWiltshireOutcomes for children1 September 2023 to 31 March 2024</t>
  </si>
  <si>
    <t>Early years register (full Inspection)All provisionWiltshireOverall effectiveness: The quality and standards of the provision1 September 2023 to 31 March 2024</t>
  </si>
  <si>
    <t>Early years register (full Inspection)All provisionWiltshirePersonal development1 September 2023 to 31 March 2024</t>
  </si>
  <si>
    <t>Early years register (full Inspection)All provisionWiltshirePersonal development, behaviour and welfare1 September 2023 to 31 March 2024</t>
  </si>
  <si>
    <t>Early years register (full Inspection)All provisionWiltshireQuality of education1 September 2023 to 31 March 2024</t>
  </si>
  <si>
    <t>Early years register (full Inspection)All provisionWiltshireQuality of teaching, learning and assessment1 September 2023 to 31 March 2024</t>
  </si>
  <si>
    <t>Early years register (full Inspection)All provisionWiltshireRequirements of the compulsory part of the childcare register1 September 2023 to 31 March 2024</t>
  </si>
  <si>
    <t>Early years register (full Inspection)All provisionWiltshireRequirements of the voluntary part of the childcare register1 September 2023 to 31 March 2024</t>
  </si>
  <si>
    <t>Early years register (full Inspection)All provisionWiltshireTotal No of inspections1 September 2023 to 31 March 2024</t>
  </si>
  <si>
    <t>Early years register (No children on roll)All provisionWiltshireNCOR Inspection Outcomes1 September 2023 to 31 March 2024</t>
  </si>
  <si>
    <t>Early years register (No children on roll)All provisionWiltshireTotal No of inspections1 September 2023 to 31 March 2024</t>
  </si>
  <si>
    <t>Early years register (Out-of-school day care)All provisionWiltshireTotal No of inspections1 April 2023 to 31 August 2023</t>
  </si>
  <si>
    <t>Early years register (Out-of-school day care)All provisionWiltshireTotal No of inspections1 September 2023 to 31 March 2024</t>
  </si>
  <si>
    <t>Childcare registerAll provisionWindsor and MaidenheadTotal No of inspections1 April 2023 to 31 August 2023</t>
  </si>
  <si>
    <t>Childcare registerAll provisionWindsor and MaidenheadTotal No of inspections1 September 2023 to 31 March 2024</t>
  </si>
  <si>
    <t>Early years register (full Inspection)All provisionWindsor and MaidenheadBehaviour and attitudes1 April 2023 to 31 August 2023</t>
  </si>
  <si>
    <t>Early years register (full Inspection)All provisionWindsor and MaidenheadEffectiveness of leadership and Management1 April 2023 to 31 August 2023</t>
  </si>
  <si>
    <t>Early years register (full Inspection)All provisionWindsor and MaidenheadOutcomes for children1 April 2023 to 31 August 2023</t>
  </si>
  <si>
    <t>Early years register (full Inspection)All provisionWindsor and MaidenheadOverall effectiveness: The quality and standards of the provision1 April 2023 to 31 August 2023</t>
  </si>
  <si>
    <t>Early years register (full Inspection)All provisionWindsor and MaidenheadPersonal development1 April 2023 to 31 August 2023</t>
  </si>
  <si>
    <t>Early years register (full Inspection)All provisionWindsor and MaidenheadPersonal development, behaviour and welfare1 April 2023 to 31 August 2023</t>
  </si>
  <si>
    <t>Early years register (full Inspection)All provisionWindsor and MaidenheadQuality of education1 April 2023 to 31 August 2023</t>
  </si>
  <si>
    <t>Early years register (full Inspection)All provisionWindsor and MaidenheadQuality of teaching, learning and assessment1 April 2023 to 31 August 2023</t>
  </si>
  <si>
    <t>Early years register (full Inspection)All provisionWindsor and MaidenheadRequirements of the compulsory part of the childcare register1 April 2023 to 31 August 2023</t>
  </si>
  <si>
    <t>Early years register (full Inspection)All provisionWindsor and MaidenheadRequirements of the voluntary part of the childcare register1 April 2023 to 31 August 2023</t>
  </si>
  <si>
    <t>Early years register (full Inspection)All provisionWindsor and MaidenheadTotal No of inspections1 April 2023 to 31 August 2023</t>
  </si>
  <si>
    <t>Early years register (full Inspection)All provisionWindsor and MaidenheadBehaviour and attitudes1 September 2023 to 31 March 2024</t>
  </si>
  <si>
    <t>Early years register (full Inspection)All provisionWindsor and MaidenheadEffectiveness of leadership and Management1 September 2023 to 31 March 2024</t>
  </si>
  <si>
    <t>Early years register (full Inspection)All provisionWindsor and MaidenheadOutcomes for children1 September 2023 to 31 March 2024</t>
  </si>
  <si>
    <t>Early years register (full Inspection)All provisionWindsor and MaidenheadOverall effectiveness: The quality and standards of the provision1 September 2023 to 31 March 2024</t>
  </si>
  <si>
    <t>Early years register (full Inspection)Childcare on non-domestic premisesEalingEffectiveness of leadership and Management1 September 2023 to 31 March 2024</t>
  </si>
  <si>
    <t>Early years register (full Inspection)Childcare on non-domestic premisesEalingOutcomes for children1 September 2023 to 31 March 2024</t>
  </si>
  <si>
    <t>Early years register (full Inspection)Childcare on non-domestic premisesEalingOverall effectiveness: The quality and standards of the provision1 September 2023 to 31 March 2024</t>
  </si>
  <si>
    <t>Early years register (full Inspection)Childcare on non-domestic premisesEalingPersonal development1 September 2023 to 31 March 2024</t>
  </si>
  <si>
    <t>Early years register (full Inspection)Childcare on non-domestic premisesEalingPersonal development, behaviour and welfare1 September 2023 to 31 March 2024</t>
  </si>
  <si>
    <t>Early years register (full Inspection)Childcare on non-domestic premisesEalingQuality of education1 September 2023 to 31 March 2024</t>
  </si>
  <si>
    <t>Early years register (full Inspection)Childcare on non-domestic premisesEalingQuality of teaching, learning and assessment1 September 2023 to 31 March 2024</t>
  </si>
  <si>
    <t>Early years register (full Inspection)Childcare on non-domestic premisesEalingRequirements of the compulsory part of the childcare register1 September 2023 to 31 March 2024</t>
  </si>
  <si>
    <t>Early years register (full Inspection)Childcare on non-domestic premisesEalingRequirements of the voluntary part of the childcare register1 September 2023 to 31 March 2024</t>
  </si>
  <si>
    <t>Early years register (full Inspection)Childcare on non-domestic premisesEalingTotal No of inspections1 September 2023 to 31 March 2024</t>
  </si>
  <si>
    <t>Early years register (Out-of-school day care)Childcare on non-domestic premisesEalingTotal No of inspections1 April 2023 to 31 August 2023</t>
  </si>
  <si>
    <t>Early years register (Out-of-school day care)Childcare on non-domestic premisesEalingTotal No of inspections1 September 2023 to 31 March 2024</t>
  </si>
  <si>
    <t>Early years register (full Inspection)Childcare on non-domestic premisesEast Riding of YorkshireBehaviour and attitudes1 April 2023 to 31 August 2023</t>
  </si>
  <si>
    <t>Early years register (full Inspection)Childcare on non-domestic premisesEast Riding of YorkshireEffectiveness of leadership and Management1 April 2023 to 31 August 2023</t>
  </si>
  <si>
    <t>Early years register (full Inspection)Childcare on non-domestic premisesEast Riding of YorkshireOutcomes for children1 April 2023 to 31 August 2023</t>
  </si>
  <si>
    <t>Early years register (full Inspection)Childcare on non-domestic premisesEast Riding of YorkshireOverall effectiveness: The quality and standards of the provision1 April 2023 to 31 August 2023</t>
  </si>
  <si>
    <t>Early years register (full Inspection)Childcare on non-domestic premisesEast Riding of YorkshirePersonal development1 April 2023 to 31 August 2023</t>
  </si>
  <si>
    <t>Early years register (full Inspection)Childcare on non-domestic premisesEast Riding of YorkshirePersonal development, behaviour and welfare1 April 2023 to 31 August 2023</t>
  </si>
  <si>
    <t>Early years register (full Inspection)Childcare on non-domestic premisesEast Riding of YorkshireQuality of education1 April 2023 to 31 August 2023</t>
  </si>
  <si>
    <t>Early years register (full Inspection)Childcare on non-domestic premisesEast Riding of YorkshireQuality of teaching, learning and assessment1 April 2023 to 31 August 2023</t>
  </si>
  <si>
    <t>Early years register (full Inspection)Childcare on non-domestic premisesEast Riding of YorkshireRequirements of the compulsory part of the childcare register1 April 2023 to 31 August 2023</t>
  </si>
  <si>
    <t>Early years register (full Inspection)Childcare on non-domestic premisesEast Riding of YorkshireRequirements of the voluntary part of the childcare register1 April 2023 to 31 August 2023</t>
  </si>
  <si>
    <t>Early years register (full Inspection)Childcare on non-domestic premisesEast Riding of YorkshireTotal No of inspections1 April 2023 to 31 August 2023</t>
  </si>
  <si>
    <t>Early years register (full Inspection)Childcare on non-domestic premisesEast Riding of YorkshireBehaviour and attitudes1 September 2023 to 31 March 2024</t>
  </si>
  <si>
    <t>Early years register (full Inspection)Childcare on non-domestic premisesEast Riding of YorkshireEffectiveness of leadership and Management1 September 2023 to 31 March 2024</t>
  </si>
  <si>
    <t>Early years register (full Inspection)Childcare on non-domestic premisesEast Riding of YorkshireOutcomes for children1 September 2023 to 31 March 2024</t>
  </si>
  <si>
    <t>Early years register (full Inspection)Childcare on non-domestic premisesEast Riding of YorkshireOverall effectiveness: The quality and standards of the provision1 September 2023 to 31 March 2024</t>
  </si>
  <si>
    <t>Early years register (full Inspection)Childcare on non-domestic premisesRochdaleRequirements of the voluntary part of the childcare register1 April 2023 to 31 August 2023</t>
  </si>
  <si>
    <t>Early years register (full Inspection)Childcare on non-domestic premisesRochdaleTotal No of inspections1 April 2023 to 31 August 2023</t>
  </si>
  <si>
    <t>Early years register (full Inspection)Childcare on non-domestic premisesRochdaleBehaviour and attitudes1 September 2023 to 31 March 2024</t>
  </si>
  <si>
    <t>Early years register (full Inspection)Childcare on non-domestic premisesRochdaleEffectiveness of leadership and Management1 September 2023 to 31 March 2024</t>
  </si>
  <si>
    <t>Early years register (full Inspection)Childcare on non-domestic premisesRochdaleOutcomes for children1 September 2023 to 31 March 2024</t>
  </si>
  <si>
    <t>Early years register (full Inspection)Childcare on non-domestic premisesRochdaleOverall effectiveness: The quality and standards of the provision1 September 2023 to 31 March 2024</t>
  </si>
  <si>
    <t>Early years register (full Inspection)Childcare on non-domestic premisesRochdalePersonal development1 September 2023 to 31 March 2024</t>
  </si>
  <si>
    <t>Early years register (full Inspection)Childcare on non-domestic premisesRochdalePersonal development, behaviour and welfare1 September 2023 to 31 March 2024</t>
  </si>
  <si>
    <t>Early years register (full Inspection)Childcare on non-domestic premisesRochdaleQuality of education1 September 2023 to 31 March 2024</t>
  </si>
  <si>
    <t>Early years register (full Inspection)Childcare on non-domestic premisesRochdaleQuality of teaching, learning and assessment1 September 2023 to 31 March 2024</t>
  </si>
  <si>
    <t>Early years register (full Inspection)Childcare on non-domestic premisesRochdaleRequirements of the compulsory part of the childcare register1 September 2023 to 31 March 2024</t>
  </si>
  <si>
    <t>Early years register (full Inspection)Childcare on non-domestic premisesRochdaleRequirements of the voluntary part of the childcare register1 September 2023 to 31 March 2024</t>
  </si>
  <si>
    <t>Early years register (full Inspection)Childcare on non-domestic premisesRochdaleTotal No of inspections1 September 2023 to 31 March 2024</t>
  </si>
  <si>
    <t>Early years register (Out-of-school day care)Childcare on non-domestic premisesRochdaleTotal No of inspections1 September 2023 to 31 March 2024</t>
  </si>
  <si>
    <t>Early years register (full Inspection)Childcare on non-domestic premisesRotherhamBehaviour and attitudes1 April 2023 to 31 August 2023</t>
  </si>
  <si>
    <t>Early years register (full Inspection)Childcare on non-domestic premisesRotherhamEffectiveness of leadership and Management1 April 2023 to 31 August 2023</t>
  </si>
  <si>
    <t>Early years register (full Inspection)Childcare on non-domestic premisesRotherhamOutcomes for children1 April 2023 to 31 August 2023</t>
  </si>
  <si>
    <t>Early years register (full Inspection)Childcare on non-domestic premisesRotherhamOverall effectiveness: The quality and standards of the provision1 April 2023 to 31 August 2023</t>
  </si>
  <si>
    <t>Early years register (full Inspection)Childcare on non-domestic premisesRotherhamPersonal development1 April 2023 to 31 August 2023</t>
  </si>
  <si>
    <t>Early years register (full Inspection)Childcare on non-domestic premisesRotherhamPersonal development, behaviour and welfare1 April 2023 to 31 August 2023</t>
  </si>
  <si>
    <t>Early years register (full Inspection)Childcare on non-domestic premisesRotherhamQuality of education1 April 2023 to 31 August 2023</t>
  </si>
  <si>
    <t>Early years register (full Inspection)Childcare on non-domestic premisesRotherhamQuality of teaching, learning and assessment1 April 2023 to 31 August 2023</t>
  </si>
  <si>
    <t>Early years register (full Inspection)Childcare on non-domestic premisesRotherhamRequirements of the compulsory part of the childcare register1 April 2023 to 31 August 2023</t>
  </si>
  <si>
    <t>Early years register (full Inspection)Childcare on non-domestic premisesRotherhamRequirements of the voluntary part of the childcare register1 April 2023 to 31 August 2023</t>
  </si>
  <si>
    <t>Early years register (full Inspection)Childcare on non-domestic premisesEnfieldPersonal development, behaviour and welfare1 September 2023 to 31 March 2024</t>
  </si>
  <si>
    <t>Early years register (full Inspection)Childcare on non-domestic premisesEnfieldQuality of education1 September 2023 to 31 March 2024</t>
  </si>
  <si>
    <t>Early years register (full Inspection)Childcare on non-domestic premisesRutlandRequirements of the voluntary part of the childcare register1 September 2023 to 31 March 2024</t>
  </si>
  <si>
    <t>Early years register (full Inspection)Childcare on non-domestic premisesRutlandTotal No of inspections1 September 2023 to 31 March 2024</t>
  </si>
  <si>
    <t>Early years register (No children on roll)Childcare on non-domestic premisesRutlandNCOR Inspection Outcomes1 September 2023 to 31 March 2024</t>
  </si>
  <si>
    <t>Early years register (No children on roll)Childcare on non-domestic premisesRutlandTotal No of inspections1 September 2023 to 31 March 2024</t>
  </si>
  <si>
    <t>Childcare registerChildcare on non-domestic premisesSalfordTotal No of inspections1 April 2023 to 31 August 2023</t>
  </si>
  <si>
    <t>Childcare registerChildcare on non-domestic premisesSalfordTotal No of inspections1 September 2023 to 31 March 2024</t>
  </si>
  <si>
    <t>Early years register (full Inspection)Childcare on non-domestic premisesSalfordBehaviour and attitudes1 April 2023 to 31 August 2023</t>
  </si>
  <si>
    <t>Early years register (full Inspection)Childcare on non-domestic premisesSalfordEffectiveness of leadership and Management1 April 2023 to 31 August 2023</t>
  </si>
  <si>
    <t>Early years register (full Inspection)Childcare on non-domestic premisesSalfordOutcomes for children1 April 2023 to 31 August 2023</t>
  </si>
  <si>
    <t>Early years register (full Inspection)Childcare on non-domestic premisesSalfordOverall effectiveness: The quality and standards of the provision1 April 2023 to 31 August 2023</t>
  </si>
  <si>
    <t>Early years register (full Inspection)Childcare on non-domestic premisesSalfordPersonal development1 April 2023 to 31 August 2023</t>
  </si>
  <si>
    <t>Early years register (full Inspection)Childcare on non-domestic premisesSalfordPersonal development, behaviour and welfare1 April 2023 to 31 August 2023</t>
  </si>
  <si>
    <t>Early years register (full Inspection)Childcare on non-domestic premisesSalfordQuality of education1 April 2023 to 31 August 2023</t>
  </si>
  <si>
    <t>Early years register (full Inspection)Childcare on non-domestic premisesSalfordQuality of teaching, learning and assessment1 April 2023 to 31 August 2023</t>
  </si>
  <si>
    <t>Early years register (full Inspection)Childcare on non-domestic premisesSalfordRequirements of the compulsory part of the childcare register1 April 2023 to 31 August 2023</t>
  </si>
  <si>
    <t>Early years register (full Inspection)Childcare on non-domestic premisesSalfordRequirements of the voluntary part of the childcare register1 April 2023 to 31 August 2023</t>
  </si>
  <si>
    <t>Early years register (full Inspection)Childcare on non-domestic premisesSalfordTotal No of inspections1 April 2023 to 31 August 2023</t>
  </si>
  <si>
    <t>Early years register (full Inspection)Childcare on non-domestic premisesSalfordBehaviour and attitudes1 September 2023 to 31 March 2024</t>
  </si>
  <si>
    <t>Early years register (full Inspection)Childcare on non-domestic premisesSalfordEffectiveness of leadership and Management1 September 2023 to 31 March 2024</t>
  </si>
  <si>
    <t>Early years register (full Inspection)Childcare on non-domestic premisesSalfordOutcomes for children1 September 2023 to 31 March 2024</t>
  </si>
  <si>
    <t>Early years register (full Inspection)Childcare on non-domestic premisesSalfordOverall effectiveness: The quality and standards of the provision1 September 2023 to 31 March 2024</t>
  </si>
  <si>
    <t>Early years register (full Inspection)Childcare on non-domestic premisesSalfordPersonal development1 September 2023 to 31 March 2024</t>
  </si>
  <si>
    <t>Early years register (full Inspection)Childcare on non-domestic premisesSalfordPersonal development, behaviour and welfare1 September 2023 to 31 March 2024</t>
  </si>
  <si>
    <t>Early years register (full Inspection)Childcare on non-domestic premisesSalfordQuality of education1 September 2023 to 31 March 2024</t>
  </si>
  <si>
    <t>Early years register (full Inspection)Childcare on non-domestic premisesSalfordQuality of teaching, learning and assessment1 September 2023 to 31 March 2024</t>
  </si>
  <si>
    <t>Early years register (full Inspection)Childcare on non-domestic premisesSalfordRequirements of the compulsory part of the childcare register1 September 2023 to 31 March 2024</t>
  </si>
  <si>
    <t>Early years register (full Inspection)Childcare on non-domestic premisesSalfordRequirements of the voluntary part of the childcare register1 September 2023 to 31 March 2024</t>
  </si>
  <si>
    <t>Early years register (full Inspection)Childcare on non-domestic premisesSalfordTotal No of inspections1 September 2023 to 31 March 2024</t>
  </si>
  <si>
    <t>Early years register (full Inspection)ChildminderBrighton and HoveRequirements of the compulsory part of the childcare register1 September 2023 to 31 March 2024</t>
  </si>
  <si>
    <t>Early years register (full Inspection)ChildminderBrighton and HoveRequirements of the voluntary part of the childcare register1 September 2023 to 31 March 2024</t>
  </si>
  <si>
    <t>Early years register (full Inspection)ChildminderBrighton and HoveTotal No of inspections1 September 2023 to 31 March 2024</t>
  </si>
  <si>
    <t>Early years register (No children on roll)ChildminderBrighton and HoveNCOR Inspection Outcomes1 April 2023 to 31 August 2023</t>
  </si>
  <si>
    <t>Early years register (No children on roll)ChildminderBrighton and HoveTotal No of inspections1 April 2023 to 31 August 2023</t>
  </si>
  <si>
    <t>Childcare registerChildminderBristolTotal No of inspections1 April 2023 to 31 August 2023</t>
  </si>
  <si>
    <t>Early years register (full Inspection)ChildminderBristolBehaviour and attitudes1 April 2023 to 31 August 2023</t>
  </si>
  <si>
    <t>Early years register (full Inspection)ChildminderBristolEffectiveness of leadership and Management1 April 2023 to 31 August 2023</t>
  </si>
  <si>
    <t>Early years register (full Inspection)ChildminderBristolOutcomes for children1 April 2023 to 31 August 2023</t>
  </si>
  <si>
    <t>Early years register (full Inspection)ChildminderBristolOverall effectiveness: The quality and standards of the provision1 April 2023 to 31 August 2023</t>
  </si>
  <si>
    <t>Early years register (full Inspection)ChildminderBristolPersonal development1 April 2023 to 31 August 2023</t>
  </si>
  <si>
    <t>Early years register (full Inspection)ChildminderBristolPersonal development, behaviour and welfare1 April 2023 to 31 August 2023</t>
  </si>
  <si>
    <t>Early years register (full Inspection)ChildminderBristolQuality of education1 April 2023 to 31 August 2023</t>
  </si>
  <si>
    <t>Early years register (full Inspection)ChildminderBristolQuality of teaching, learning and assessment1 April 2023 to 31 August 2023</t>
  </si>
  <si>
    <t>Early years register (full Inspection)ChildminderBristolRequirements of the compulsory part of the childcare register1 April 2023 to 31 August 2023</t>
  </si>
  <si>
    <t>Early years register (full Inspection)ChildminderBristolRequirements of the voluntary part of the childcare register1 April 2023 to 31 August 2023</t>
  </si>
  <si>
    <t>Early years register (full Inspection)ChildminderBristolTotal No of inspections1 April 2023 to 31 August 2023</t>
  </si>
  <si>
    <t>Early years register (full Inspection)ChildminderBristolBehaviour and attitudes1 September 2023 to 31 March 2024</t>
  </si>
  <si>
    <t>Early years register (full Inspection)ChildminderBristolEffectiveness of leadership and Management1 September 2023 to 31 March 2024</t>
  </si>
  <si>
    <t>Early years register (full Inspection)ChildminderBristolOutcomes for children1 September 2023 to 31 March 2024</t>
  </si>
  <si>
    <t>Early years register (full Inspection)ChildminderBristolOverall effectiveness: The quality and standards of the provision1 September 2023 to 31 March 2024</t>
  </si>
  <si>
    <t>Early years register (full Inspection)ChildminderBristolPersonal development1 September 2023 to 31 March 2024</t>
  </si>
  <si>
    <t>Early years register (full Inspection)ChildminderBristolPersonal development, behaviour and welfare1 September 2023 to 31 March 2024</t>
  </si>
  <si>
    <t>Early years register (full Inspection)ChildminderBristolQuality of education1 September 2023 to 31 March 2024</t>
  </si>
  <si>
    <t>Early years register (full Inspection)ChildminderBristolQuality of teaching, learning and assessment1 September 2023 to 31 March 2024</t>
  </si>
  <si>
    <t>Early years register (full Inspection)ChildminderBristolRequirements of the compulsory part of the childcare register1 September 2023 to 31 March 2024</t>
  </si>
  <si>
    <t>Early years register (full Inspection)ChildminderBristolRequirements of the voluntary part of the childcare register1 September 2023 to 31 March 2024</t>
  </si>
  <si>
    <t>Early years register (full Inspection)ChildminderBristolTotal No of inspections1 September 2023 to 31 March 2024</t>
  </si>
  <si>
    <t>Early years register (No children on roll)ChildminderBristolNCOR Inspection Outcomes1 April 2023 to 31 August 2023</t>
  </si>
  <si>
    <t>Early years register (No children on roll)ChildminderBristolTotal No of inspections1 April 2023 to 31 August 2023</t>
  </si>
  <si>
    <t>Early years register (No children on roll)ChildminderBristolNCOR Inspection Outcomes1 September 2023 to 31 March 2024</t>
  </si>
  <si>
    <t>Early years register (full Inspection)ChildminderNewcastle upon TyneOutcomes for children1 September 2023 to 31 March 2024</t>
  </si>
  <si>
    <t>Early years register (full Inspection)ChildminderNewcastle upon TyneOverall effectiveness: The quality and standards of the provision1 September 2023 to 31 March 2024</t>
  </si>
  <si>
    <t>Early years register (full Inspection)ChildminderNewcastle upon TynePersonal development1 September 2023 to 31 March 2024</t>
  </si>
  <si>
    <t>Early years register (full Inspection)ChildminderNewcastle upon TynePersonal development, behaviour and welfare1 September 2023 to 31 March 2024</t>
  </si>
  <si>
    <t>Early years register (full Inspection)ChildminderNewcastle upon TyneQuality of education1 September 2023 to 31 March 2024</t>
  </si>
  <si>
    <t>Early years register (full Inspection)ChildminderNewcastle upon TyneQuality of teaching, learning and assessment1 September 2023 to 31 March 2024</t>
  </si>
  <si>
    <t>Early years register (full Inspection)ChildminderNewcastle upon TyneRequirements of the compulsory part of the childcare register1 September 2023 to 31 March 2024</t>
  </si>
  <si>
    <t>Early years register (full Inspection)ChildminderNewcastle upon TyneRequirements of the voluntary part of the childcare register1 September 2023 to 31 March 2024</t>
  </si>
  <si>
    <t>Early years register (full Inspection)ChildminderNewcastle upon TyneTotal No of inspections1 September 2023 to 31 March 2024</t>
  </si>
  <si>
    <t>Early years register (Out-of-school day care)ChildminderNewcastle upon TyneTotal No of inspections1 April 2023 to 31 August 2023</t>
  </si>
  <si>
    <t>Childcare registerChildminderNewhamTotal No of inspections1 April 2023 to 31 August 2023</t>
  </si>
  <si>
    <t>Childcare registerChildminderNewhamTotal No of inspections1 September 2023 to 31 March 2024</t>
  </si>
  <si>
    <t>Early years register (full Inspection)ChildminderNewhamBehaviour and attitudes1 April 2023 to 31 August 2023</t>
  </si>
  <si>
    <t>Early years register (full Inspection)ChildminderNewhamEffectiveness of leadership and Management1 April 2023 to 31 August 2023</t>
  </si>
  <si>
    <t>Early years register (full Inspection)ChildminderNewhamOutcomes for children1 April 2023 to 31 August 2023</t>
  </si>
  <si>
    <t>Early years register (full Inspection)ChildminderNewhamOverall effectiveness: The quality and standards of the provision1 April 2023 to 31 August 2023</t>
  </si>
  <si>
    <t>Early years register (full Inspection)ChildminderNewhamPersonal development1 April 2023 to 31 August 2023</t>
  </si>
  <si>
    <t>Early years register (full Inspection)ChildminderNewhamPersonal development, behaviour and welfare1 April 2023 to 31 August 2023</t>
  </si>
  <si>
    <t>Early years register (full Inspection)ChildminderNewhamQuality of education1 April 2023 to 31 August 2023</t>
  </si>
  <si>
    <t>Early years register (full Inspection)ChildminderNewhamQuality of teaching, learning and assessment1 April 2023 to 31 August 2023</t>
  </si>
  <si>
    <t>Early years register (full Inspection)ChildminderNewhamRequirements of the compulsory part of the childcare register1 April 2023 to 31 August 2023</t>
  </si>
  <si>
    <t>Early years register (full Inspection)ChildminderNewhamRequirements of the voluntary part of the childcare register1 April 2023 to 31 August 2023</t>
  </si>
  <si>
    <t>Early years register (full Inspection)ChildminderNewhamTotal No of inspections1 April 2023 to 31 August 2023</t>
  </si>
  <si>
    <t>Early years register (full Inspection)ChildminderNewhamBehaviour and attitudes1 September 2023 to 31 March 2024</t>
  </si>
  <si>
    <t>Early years register (full Inspection)ChildminderNewhamEffectiveness of leadership and Management1 September 2023 to 31 March 2024</t>
  </si>
  <si>
    <t>Early years register (full Inspection)ChildminderNewhamOutcomes for children1 September 2023 to 31 March 2024</t>
  </si>
  <si>
    <t>Early years register (full Inspection)ChildminderNewhamOverall effectiveness: The quality and standards of the provision1 September 2023 to 31 March 2024</t>
  </si>
  <si>
    <t>Early years register (full Inspection)ChildminderNewhamPersonal development1 September 2023 to 31 March 2024</t>
  </si>
  <si>
    <t>Early years register (full Inspection)ChildminderNewhamPersonal development, behaviour and welfare1 September 2023 to 31 March 2024</t>
  </si>
  <si>
    <t>Early years register (full Inspection)ChildminderNewhamQuality of education1 September 2023 to 31 March 2024</t>
  </si>
  <si>
    <t>Early years register (full Inspection)ChildminderNewhamQuality of teaching, learning and assessment1 September 2023 to 31 March 2024</t>
  </si>
  <si>
    <t>Early years register (full Inspection)ChildminderWindsor and MaidenheadEffectiveness of leadership and Management1 September 2023 to 31 March 2024</t>
  </si>
  <si>
    <t>Early years register (full Inspection)ChildminderWindsor and MaidenheadOutcomes for children1 September 2023 to 31 March 2024</t>
  </si>
  <si>
    <t>Early years register (full Inspection)ChildminderWindsor and MaidenheadOverall effectiveness: The quality and standards of the provision1 September 2023 to 31 March 2024</t>
  </si>
  <si>
    <t>Early years register (full Inspection)ChildminderWindsor and MaidenheadPersonal development1 September 2023 to 31 March 2024</t>
  </si>
  <si>
    <t>Early years register (full Inspection)ChildminderWindsor and MaidenheadPersonal development, behaviour and welfare1 September 2023 to 31 March 2024</t>
  </si>
  <si>
    <t>Early years register (full Inspection)ChildminderWindsor and MaidenheadQuality of education1 September 2023 to 31 March 2024</t>
  </si>
  <si>
    <t>Early years register (full Inspection)ChildminderWindsor and MaidenheadQuality of teaching, learning and assessment1 September 2023 to 31 March 2024</t>
  </si>
  <si>
    <t>Early years register (full Inspection)ChildminderWindsor and MaidenheadRequirements of the compulsory part of the childcare register1 September 2023 to 31 March 2024</t>
  </si>
  <si>
    <t>Early years register (full Inspection)ChildminderWindsor and MaidenheadRequirements of the voluntary part of the childcare register1 September 2023 to 31 March 2024</t>
  </si>
  <si>
    <t>Early years register (full Inspection)ChildminderWindsor and MaidenheadTotal No of inspections1 September 2023 to 31 March 2024</t>
  </si>
  <si>
    <t>Early years register (No children on roll)ChildminderWindsor and MaidenheadNCOR Inspection Outcomes1 April 2023 to 31 August 2023</t>
  </si>
  <si>
    <t>Early years register (No children on roll)ChildminderWindsor and MaidenheadTotal No of inspections1 April 2023 to 31 August 2023</t>
  </si>
  <si>
    <t>Early years register (No children on roll)ChildminderWindsor and MaidenheadNCOR Inspection Outcomes1 September 2023 to 31 March 2024</t>
  </si>
  <si>
    <t>Early years register (No children on roll)ChildminderWindsor and MaidenheadTotal No of inspections1 September 2023 to 31 March 2024</t>
  </si>
  <si>
    <t>Early years register (full Inspection)ChildminderWirralBehaviour and attitudes1 April 2023 to 31 August 2023</t>
  </si>
  <si>
    <t>Early years register (full Inspection)ChildminderWirralEffectiveness of leadership and Management1 April 2023 to 31 August 2023</t>
  </si>
  <si>
    <t>Early years register (full Inspection)ChildminderWirralOutcomes for children1 April 2023 to 31 August 2023</t>
  </si>
  <si>
    <t>Early years register (full Inspection)ChildminderWirralOverall effectiveness: The quality and standards of the provision1 April 2023 to 31 August 2023</t>
  </si>
  <si>
    <t>Early years register (full Inspection)ChildminderWirralPersonal development1 April 2023 to 31 August 2023</t>
  </si>
  <si>
    <t>Early years register (full Inspection)ChildminderWirralPersonal development, behaviour and welfare1 April 2023 to 31 August 2023</t>
  </si>
  <si>
    <t>Early years register (full Inspection)ChildminderWirralQuality of education1 April 2023 to 31 August 2023</t>
  </si>
  <si>
    <t>Early years register (full Inspection)ChildminderWirralQuality of teaching, learning and assessment1 April 2023 to 31 August 2023</t>
  </si>
  <si>
    <t>Early years register (full Inspection)ChildminderWirralRequirements of the compulsory part of the childcare register1 April 2023 to 31 August 2023</t>
  </si>
  <si>
    <t>Early years register (full Inspection)ChildminderWirralRequirements of the voluntary part of the childcare register1 April 2023 to 31 August 2023</t>
  </si>
  <si>
    <t>Early years register (full Inspection)ChildminderWirralTotal No of inspections1 April 2023 to 31 August 2023</t>
  </si>
  <si>
    <t>Early years register (full Inspection)All provisionWiltshireBehaviour and attitudes1 April 2023 to 31 August 2023</t>
  </si>
  <si>
    <t>Early years register (full Inspection)All provisionWiltshireEffectiveness of leadership and Management1 April 2023 to 31 August 2023</t>
  </si>
  <si>
    <t>Early years register (full Inspection)All provisionWiltshireOutcomes for children1 April 2023 to 31 August 2023</t>
  </si>
  <si>
    <t>Early years register (full Inspection)All provisionWiltshireOverall effectiveness: The quality and standards of the provision1 April 2023 to 31 August 2023</t>
  </si>
  <si>
    <t>Early years register (full Inspection)All provisionWiltshirePersonal development1 April 2023 to 31 August 2023</t>
  </si>
  <si>
    <t>Early years register (full Inspection)All provisionWiltshirePersonal development, behaviour and welfare1 April 2023 to 31 August 2023</t>
  </si>
  <si>
    <t>Early years register (full Inspection)All provisionWiltshireQuality of education1 April 2023 to 31 August 2023</t>
  </si>
  <si>
    <t>Early years register (full Inspection)All provisionWiltshireQuality of teaching, learning and assessment1 April 2023 to 31 August 2023</t>
  </si>
  <si>
    <t>Early years register (full Inspection)All provisionWiltshireRequirements of the compulsory part of the childcare register1 April 2023 to 31 August 2023</t>
  </si>
  <si>
    <t>Early years register (full Inspection)All provisionWiltshireRequirements of the voluntary part of the childcare register1 April 2023 to 31 August 2023</t>
  </si>
  <si>
    <t>Early years register (full Inspection)All provisionWiltshireTotal No of inspections1 April 2023 to 31 August 2023</t>
  </si>
  <si>
    <t>Early years register (full Inspection)All provisionWiltshireBehaviour and attitudes1 September 2023 to 31 March 2024</t>
  </si>
  <si>
    <t>Early years register (full Inspection)All provisionWiltshireEffectiveness of leadership and Management1 September 2023 to 31 March 2024</t>
  </si>
  <si>
    <t>Early years register (full Inspection)Childcare on non-domestic premisesDurhamRequirements of the voluntary part of the childcare register1 April 2023 to 31 August 2023</t>
  </si>
  <si>
    <t>Early years register (full Inspection)Childcare on non-domestic premisesDurhamTotal No of inspections1 April 2023 to 31 August 2023</t>
  </si>
  <si>
    <t>Early years register (full Inspection)Childcare on non-domestic premisesDurhamBehaviour and attitudes1 September 2023 to 31 March 2024</t>
  </si>
  <si>
    <t>Early years register (full Inspection)Childcare on non-domestic premisesDurhamEffectiveness of leadership and Management1 September 2023 to 31 March 2024</t>
  </si>
  <si>
    <t>Early years register (full Inspection)Childcare on non-domestic premisesDurhamOutcomes for children1 September 2023 to 31 March 2024</t>
  </si>
  <si>
    <t>Early years register (full Inspection)Childcare on non-domestic premisesDurhamOverall effectiveness: The quality and standards of the provision1 September 2023 to 31 March 2024</t>
  </si>
  <si>
    <t>Early years register (full Inspection)Childcare on non-domestic premisesDurhamPersonal development1 September 2023 to 31 March 2024</t>
  </si>
  <si>
    <t>Early years register (full Inspection)Childcare on non-domestic premisesDurhamPersonal development, behaviour and welfare1 September 2023 to 31 March 2024</t>
  </si>
  <si>
    <t>Early years register (full Inspection)Childcare on non-domestic premisesDurhamQuality of education1 September 2023 to 31 March 2024</t>
  </si>
  <si>
    <t>Early years register (full Inspection)Childcare on non-domestic premisesDurhamQuality of teaching, learning and assessment1 September 2023 to 31 March 2024</t>
  </si>
  <si>
    <t>Early years register (full Inspection)Childcare on non-domestic premisesDurhamRequirements of the compulsory part of the childcare register1 September 2023 to 31 March 2024</t>
  </si>
  <si>
    <t>Early years register (full Inspection)Childcare on non-domestic premisesDurhamRequirements of the voluntary part of the childcare register1 September 2023 to 31 March 2024</t>
  </si>
  <si>
    <t>Early years register (full Inspection)Childcare on non-domestic premisesDurhamTotal No of inspections1 September 2023 to 31 March 2024</t>
  </si>
  <si>
    <t>Early years register (Out-of-school day care)Childcare on non-domestic premisesDurhamTotal No of inspections1 April 2023 to 31 August 2023</t>
  </si>
  <si>
    <t>Early years register (Out-of-school day care)Childcare on non-domestic premisesDurhamTotal No of inspections1 September 2023 to 31 March 2024</t>
  </si>
  <si>
    <t>Childcare registerChildcare on non-domestic premisesEalingTotal No of inspections1 April 2023 to 31 August 2023</t>
  </si>
  <si>
    <t>Childcare registerChildcare on non-domestic premisesEalingTotal No of inspections1 September 2023 to 31 March 2024</t>
  </si>
  <si>
    <t>Early years register (full Inspection)Childcare on non-domestic premisesEalingBehaviour and attitudes1 April 2023 to 31 August 2023</t>
  </si>
  <si>
    <t>Early years register (full Inspection)Childcare on non-domestic premisesEalingEffectiveness of leadership and Management1 April 2023 to 31 August 2023</t>
  </si>
  <si>
    <t>Early years register (full Inspection)Childcare on non-domestic premisesEalingOutcomes for children1 April 2023 to 31 August 2023</t>
  </si>
  <si>
    <t>Early years register (full Inspection)Childcare on non-domestic premisesEalingOverall effectiveness: The quality and standards of the provision1 April 2023 to 31 August 2023</t>
  </si>
  <si>
    <t>Early years register (full Inspection)Childcare on non-domestic premisesEalingPersonal development1 April 2023 to 31 August 2023</t>
  </si>
  <si>
    <t>Early years register (full Inspection)Childcare on non-domestic premisesEalingPersonal development, behaviour and welfare1 April 2023 to 31 August 2023</t>
  </si>
  <si>
    <t>Early years register (full Inspection)Childcare on non-domestic premisesEalingQuality of education1 April 2023 to 31 August 2023</t>
  </si>
  <si>
    <t>Early years register (full Inspection)Childcare on non-domestic premisesEalingQuality of teaching, learning and assessment1 April 2023 to 31 August 2023</t>
  </si>
  <si>
    <t>Early years register (full Inspection)Childcare on non-domestic premisesEalingRequirements of the compulsory part of the childcare register1 April 2023 to 31 August 2023</t>
  </si>
  <si>
    <t>Early years register (full Inspection)Childcare on non-domestic premisesEalingRequirements of the voluntary part of the childcare register1 April 2023 to 31 August 2023</t>
  </si>
  <si>
    <t>Early years register (full Inspection)Childcare on non-domestic premisesEalingTotal No of inspections1 April 2023 to 31 August 2023</t>
  </si>
  <si>
    <t>Early years register (full Inspection)Childcare on non-domestic premisesEalingBehaviour and attitudes1 September 2023 to 31 March 2024</t>
  </si>
  <si>
    <t>Childcare registerAll provisionWandsworthTotal No of inspections1 April 2023 to 31 August 2023</t>
  </si>
  <si>
    <t>Childcare registerAll provisionWandsworthTotal No of inspections1 September 2023 to 31 March 2024</t>
  </si>
  <si>
    <t>Early years register (full Inspection)All provisionWandsworthBehaviour and attitudes1 April 2023 to 31 August 2023</t>
  </si>
  <si>
    <t>Early years register (full Inspection)All provisionWandsworthEffectiveness of leadership and Management1 April 2023 to 31 August 2023</t>
  </si>
  <si>
    <t>Early years register (full Inspection)All provisionWandsworthOutcomes for children1 April 2023 to 31 August 2023</t>
  </si>
  <si>
    <t>Early years register (full Inspection)All provisionWandsworthOverall effectiveness: The quality and standards of the provision1 April 2023 to 31 August 2023</t>
  </si>
  <si>
    <t>Early years register (full Inspection)All provisionWandsworthPersonal development1 April 2023 to 31 August 2023</t>
  </si>
  <si>
    <t>Early years register (full Inspection)All provisionWandsworthPersonal development, behaviour and welfare1 April 2023 to 31 August 2023</t>
  </si>
  <si>
    <t>Early years register (full Inspection)All provisionWandsworthQuality of education1 April 2023 to 31 August 2023</t>
  </si>
  <si>
    <t>Early years register (full Inspection)All provisionWandsworthQuality of teaching, learning and assessment1 April 2023 to 31 August 2023</t>
  </si>
  <si>
    <t>Early years register (full Inspection)All provisionWandsworthRequirements of the compulsory part of the childcare register1 April 2023 to 31 August 2023</t>
  </si>
  <si>
    <t>Early years register (full Inspection)All provisionWandsworthRequirements of the voluntary part of the childcare register1 April 2023 to 31 August 2023</t>
  </si>
  <si>
    <t>Early years register (full Inspection)All provisionWandsworthTotal No of inspections1 April 2023 to 31 August 2023</t>
  </si>
  <si>
    <t>Early years register (full Inspection)All provisionWandsworthBehaviour and attitudes1 September 2023 to 31 March 2024</t>
  </si>
  <si>
    <t>Early years register (full Inspection)All provisionWandsworthEffectiveness of leadership and Management1 September 2023 to 31 March 2024</t>
  </si>
  <si>
    <t>Early years register (full Inspection)All provisionWandsworthOutcomes for children1 September 2023 to 31 March 2024</t>
  </si>
  <si>
    <t>Early years register (full Inspection)All provisionWandsworthOverall effectiveness: The quality and standards of the provision1 September 2023 to 31 March 2024</t>
  </si>
  <si>
    <t>Early years register (full Inspection)All provisionWandsworthPersonal development1 September 2023 to 31 March 2024</t>
  </si>
  <si>
    <t>Early years register (full Inspection)All provisionWandsworthPersonal development, behaviour and welfare1 September 2023 to 31 March 2024</t>
  </si>
  <si>
    <t>Early years register (full Inspection)All provisionWandsworthQuality of education1 September 2023 to 31 March 2024</t>
  </si>
  <si>
    <t>Early years register (full Inspection)All provisionWandsworthQuality of teaching, learning and assessment1 September 2023 to 31 March 2024</t>
  </si>
  <si>
    <t>Early years register (full Inspection)All provisionWandsworthRequirements of the compulsory part of the childcare register1 September 2023 to 31 March 2024</t>
  </si>
  <si>
    <t>Early years register (full Inspection)All provisionWandsworthRequirements of the voluntary part of the childcare register1 September 2023 to 31 March 2024</t>
  </si>
  <si>
    <t>Early years register (full Inspection)All provisionWandsworthTotal No of inspections1 September 2023 to 31 March 2024</t>
  </si>
  <si>
    <t>Early years register (No children on roll)All provisionWandsworthNCOR Inspection Outcomes1 April 2023 to 31 August 2023</t>
  </si>
  <si>
    <t>Early years register (No children on roll)All provisionWandsworthTotal No of inspections1 April 2023 to 31 August 2023</t>
  </si>
  <si>
    <t>Early years register (No children on roll)All provisionWandsworthNCOR Inspection Outcomes1 September 2023 to 31 March 2024</t>
  </si>
  <si>
    <t>Early years register (No children on roll)All provisionWandsworthTotal No of inspections1 September 2023 to 31 March 2024</t>
  </si>
  <si>
    <t>Early years register (Out-of-school day care)All provisionWandsworthTotal No of inspections1 April 2023 to 31 August 2023</t>
  </si>
  <si>
    <t>Early years register (Out-of-school day care)All provisionWandsworthTotal No of inspections1 September 2023 to 31 March 2024</t>
  </si>
  <si>
    <t>Childcare registerAll provisionWarringtonTotal No of inspections1 April 2023 to 31 August 2023</t>
  </si>
  <si>
    <t>Early years register (full Inspection)Childcare on non-domestic premisesCoventryPersonal development, behaviour and welfare1 September 2023 to 31 March 2024</t>
  </si>
  <si>
    <t>Early years register (full Inspection)Childcare on non-domestic premisesCoventryQuality of education1 September 2023 to 31 March 2024</t>
  </si>
  <si>
    <t>Early years register (full Inspection)Childcare on non-domestic premisesCoventryQuality of teaching, learning and assessment1 September 2023 to 31 March 2024</t>
  </si>
  <si>
    <t>Early years register (full Inspection)Childcare on non-domestic premisesCoventryRequirements of the compulsory part of the childcare register1 September 2023 to 31 March 2024</t>
  </si>
  <si>
    <t>Early years register (full Inspection)Childcare on non-domestic premisesCoventryRequirements of the voluntary part of the childcare register1 September 2023 to 31 March 2024</t>
  </si>
  <si>
    <t>Early years register (full Inspection)Childcare on non-domestic premisesCoventryTotal No of inspections1 September 2023 to 31 March 2024</t>
  </si>
  <si>
    <t>Early years register (Out-of-school day care)Childcare on non-domestic premisesCoventryTotal No of inspections1 September 2023 to 31 March 2024</t>
  </si>
  <si>
    <t>Childcare registerChildcare on non-domestic premisesCroydonTotal No of inspections1 April 2023 to 31 August 2023</t>
  </si>
  <si>
    <t>Early years register (full Inspection)Childcare on non-domestic premisesCroydonBehaviour and attitudes1 April 2023 to 31 August 2023</t>
  </si>
  <si>
    <t>Early years register (full Inspection)Childcare on non-domestic premisesCroydonEffectiveness of leadership and Management1 April 2023 to 31 August 2023</t>
  </si>
  <si>
    <t>Early years register (full Inspection)Childcare on non-domestic premisesCroydonOutcomes for children1 April 2023 to 31 August 2023</t>
  </si>
  <si>
    <t>Early years register (full Inspection)Childcare on non-domestic premisesCroydonOverall effectiveness: The quality and standards of the provision1 April 2023 to 31 August 2023</t>
  </si>
  <si>
    <t>Early years register (full Inspection)Childcare on non-domestic premisesCroydonPersonal development1 April 2023 to 31 August 2023</t>
  </si>
  <si>
    <t>Early years register (full Inspection)Childcare on non-domestic premisesCroydonPersonal development, behaviour and welfare1 April 2023 to 31 August 2023</t>
  </si>
  <si>
    <t>Early years register (full Inspection)Childcare on non-domestic premisesCroydonQuality of education1 April 2023 to 31 August 2023</t>
  </si>
  <si>
    <t>Early years register (full Inspection)Childcare on non-domestic premisesCroydonQuality of teaching, learning and assessment1 April 2023 to 31 August 2023</t>
  </si>
  <si>
    <t>Early years register (full Inspection)Childcare on non-domestic premisesCroydonRequirements of the compulsory part of the childcare register1 April 2023 to 31 August 2023</t>
  </si>
  <si>
    <t>Early years register (full Inspection)Childcare on non-domestic premisesCroydonRequirements of the voluntary part of the childcare register1 April 2023 to 31 August 2023</t>
  </si>
  <si>
    <t>Early years register (full Inspection)Childcare on non-domestic premisesCroydonTotal No of inspections1 April 2023 to 31 August 2023</t>
  </si>
  <si>
    <t>Early years register (full Inspection)Childcare on non-domestic premisesCroydonBehaviour and attitudes1 September 2023 to 31 March 2024</t>
  </si>
  <si>
    <t>Early years register (full Inspection)Childcare on non-domestic premisesCroydonEffectiveness of leadership and Management1 September 2023 to 31 March 2024</t>
  </si>
  <si>
    <t>Early years register (full Inspection)Childcare on non-domestic premisesCroydonOutcomes for children1 September 2023 to 31 March 2024</t>
  </si>
  <si>
    <t>Early years register (full Inspection)Childcare on non-domestic premisesCroydonOverall effectiveness: The quality and standards of the provision1 September 2023 to 31 March 2024</t>
  </si>
  <si>
    <t>Early years register (full Inspection)Childcare on non-domestic premisesCroydonPersonal development1 September 2023 to 31 March 2024</t>
  </si>
  <si>
    <t>Early years register (full Inspection)Childcare on non-domestic premisesCroydonPersonal development, behaviour and welfare1 September 2023 to 31 March 2024</t>
  </si>
  <si>
    <t>Early years register (full Inspection)Childcare on non-domestic premisesCroydonQuality of education1 September 2023 to 31 March 2024</t>
  </si>
  <si>
    <t>Early years register (full Inspection)Childcare on non-domestic premisesCroydonQuality of teaching, learning and assessment1 September 2023 to 31 March 2024</t>
  </si>
  <si>
    <t>Early years register (full Inspection)Childcare on non-domestic premisesCroydonRequirements of the compulsory part of the childcare register1 September 2023 to 31 March 2024</t>
  </si>
  <si>
    <t>Early years register (full Inspection)Childcare on non-domestic premisesNottinghamshireOutcomes for children1 September 2023 to 31 March 2024</t>
  </si>
  <si>
    <t>Early years register (full Inspection)Childcare on non-domestic premisesNottinghamshireOverall effectiveness: The quality and standards of the provision1 September 2023 to 31 March 2024</t>
  </si>
  <si>
    <t>Early years register (full Inspection)Childcare on non-domestic premisesNottinghamshirePersonal development1 September 2023 to 31 March 2024</t>
  </si>
  <si>
    <t>Early years register (full Inspection)Childcare on non-domestic premisesNottinghamshirePersonal development, behaviour and welfare1 September 2023 to 31 March 2024</t>
  </si>
  <si>
    <t>Early years register (full Inspection)Childcare on non-domestic premisesNottinghamshireQuality of education1 September 2023 to 31 March 2024</t>
  </si>
  <si>
    <t>Early years register (full Inspection)Childcare on non-domestic premisesNottinghamshireQuality of teaching, learning and assessment1 September 2023 to 31 March 2024</t>
  </si>
  <si>
    <t>Early years register (full Inspection)Childcare on non-domestic premisesNottinghamshireRequirements of the compulsory part of the childcare register1 September 2023 to 31 March 2024</t>
  </si>
  <si>
    <t>Early years register (full Inspection)Childcare on non-domestic premisesNottinghamshireRequirements of the voluntary part of the childcare register1 September 2023 to 31 March 2024</t>
  </si>
  <si>
    <t>Early years register (full Inspection)Childcare on non-domestic premisesNottinghamshireTotal No of inspections1 September 2023 to 31 March 2024</t>
  </si>
  <si>
    <t>Early years register (Out-of-school day care)Childcare on non-domestic premisesNottinghamshireTotal No of inspections1 April 2023 to 31 August 2023</t>
  </si>
  <si>
    <t>Early years register (Out-of-school day care)Childcare on non-domestic premisesNottinghamshireTotal No of inspections1 September 2023 to 31 March 2024</t>
  </si>
  <si>
    <t>Childcare registerChildcare on non-domestic premisesOldhamTotal No of inspections1 April 2023 to 31 August 2023</t>
  </si>
  <si>
    <t>Early years register (full Inspection)Childcare on non-domestic premisesGatesheadTotal No of inspections1 September 2023 to 31 March 2024</t>
  </si>
  <si>
    <t>Early years register (Out-of-school day care)Childcare on non-domestic premisesGatesheadTotal No of inspections1 April 2023 to 31 August 2023</t>
  </si>
  <si>
    <t>Early years register (full Inspection)Childcare on non-domestic premisesSeftonEffectiveness of leadership and Management1 April 2023 to 31 August 2023</t>
  </si>
  <si>
    <t>Early years register (full Inspection)Childcare on non-domestic premisesSeftonOutcomes for children1 April 2023 to 31 August 2023</t>
  </si>
  <si>
    <t>Early years register (full Inspection)Childcare on non-domestic premisesSeftonOverall effectiveness: The quality and standards of the provision1 April 2023 to 31 August 2023</t>
  </si>
  <si>
    <t>Early years register (full Inspection)Childcare on non-domestic premisesSeftonPersonal development1 April 2023 to 31 August 2023</t>
  </si>
  <si>
    <t>Early years register (full Inspection)Childcare on non-domestic premisesSeftonPersonal development, behaviour and welfare1 April 2023 to 31 August 2023</t>
  </si>
  <si>
    <t>Early years register (full Inspection)Childcare on non-domestic premisesSeftonQuality of education1 April 2023 to 31 August 2023</t>
  </si>
  <si>
    <t>Early years register (full Inspection)Childcare on non-domestic premisesSeftonQuality of teaching, learning and assessment1 April 2023 to 31 August 2023</t>
  </si>
  <si>
    <t>Early years register (full Inspection)Childcare on non-domestic premisesSeftonRequirements of the compulsory part of the childcare register1 April 2023 to 31 August 2023</t>
  </si>
  <si>
    <t>Early years register (full Inspection)Childcare on non-domestic premisesSeftonRequirements of the voluntary part of the childcare register1 April 2023 to 31 August 2023</t>
  </si>
  <si>
    <t>Early years register (full Inspection)Childcare on non-domestic premisesSeftonTotal No of inspections1 April 2023 to 31 August 2023</t>
  </si>
  <si>
    <t>Early years register (full Inspection)Childcare on non-domestic premisesSeftonBehaviour and attitudes1 September 2023 to 31 March 2024</t>
  </si>
  <si>
    <t>Early years register (full Inspection)Childcare on non-domestic premisesSeftonEffectiveness of leadership and Management1 September 2023 to 31 March 2024</t>
  </si>
  <si>
    <t>Early years register (full Inspection)Childcare on non-domestic premisesSeftonOutcomes for children1 September 2023 to 31 March 2024</t>
  </si>
  <si>
    <t>Early years register (full Inspection)Childcare on non-domestic premisesSeftonOverall effectiveness: The quality and standards of the provision1 September 2023 to 31 March 2024</t>
  </si>
  <si>
    <t>Early years register (full Inspection)Childcare on non-domestic premisesSeftonPersonal development1 September 2023 to 31 March 2024</t>
  </si>
  <si>
    <t>Early years register (full Inspection)Childcare on non-domestic premisesSeftonPersonal development, behaviour and welfare1 September 2023 to 31 March 2024</t>
  </si>
  <si>
    <t>Early years register (full Inspection)Childcare on non-domestic premisesSeftonQuality of education1 September 2023 to 31 March 2024</t>
  </si>
  <si>
    <t>Early years register (full Inspection)Childcare on non-domestic premisesSeftonQuality of teaching, learning and assessment1 September 2023 to 31 March 2024</t>
  </si>
  <si>
    <t>Early years register (full Inspection)Childcare on non-domestic premisesSeftonRequirements of the compulsory part of the childcare register1 September 2023 to 31 March 2024</t>
  </si>
  <si>
    <t>Early years register (full Inspection)Childcare on non-domestic premisesSeftonRequirements of the voluntary part of the childcare register1 September 2023 to 31 March 2024</t>
  </si>
  <si>
    <t>Early years register (full Inspection)Childcare on non-domestic premisesSeftonTotal No of inspections1 September 2023 to 31 March 2024</t>
  </si>
  <si>
    <t>Early years register (Out-of-school day care)Childcare on non-domestic premisesSeftonTotal No of inspections1 April 2023 to 31 August 2023</t>
  </si>
  <si>
    <t>Early years register (Out-of-school day care)Childcare on non-domestic premisesSeftonTotal No of inspections1 September 2023 to 31 March 2024</t>
  </si>
  <si>
    <t>Childcare registerChildcare on non-domestic premisesSheffieldTotal No of inspections1 April 2023 to 31 August 2023</t>
  </si>
  <si>
    <t>Childcare registerChildcare on non-domestic premisesSheffieldTotal No of inspections1 September 2023 to 31 March 2024</t>
  </si>
  <si>
    <t>Early years register (full Inspection)Childcare on non-domestic premisesSheffieldBehaviour and attitudes1 April 2023 to 31 August 2023</t>
  </si>
  <si>
    <t>Early years register (full Inspection)Childcare on non-domestic premisesSheffieldEffectiveness of leadership and Management1 April 2023 to 31 August 2023</t>
  </si>
  <si>
    <t>Early years register (full Inspection)Childcare on non-domestic premisesSheffieldOutcomes for children1 April 2023 to 31 August 2023</t>
  </si>
  <si>
    <t>Early years register (full Inspection)ChildminderBuckinghamshireEffectiveness of leadership and Management1 April 2023 to 31 August 2023</t>
  </si>
  <si>
    <t>Early years register (full Inspection)ChildminderBuckinghamshireOutcomes for children1 April 2023 to 31 August 2023</t>
  </si>
  <si>
    <t>Early years register (full Inspection)ChildminderBuckinghamshireOverall effectiveness: The quality and standards of the provision1 April 2023 to 31 August 2023</t>
  </si>
  <si>
    <t>Early years register (full Inspection)ChildminderBuckinghamshirePersonal development1 April 2023 to 31 August 2023</t>
  </si>
  <si>
    <t>Early years register (full Inspection)ChildminderBuckinghamshirePersonal development, behaviour and welfare1 April 2023 to 31 August 2023</t>
  </si>
  <si>
    <t>Early years register (full Inspection)ChildminderBuckinghamshireQuality of education1 April 2023 to 31 August 2023</t>
  </si>
  <si>
    <t>Early years register (full Inspection)ChildminderBuckinghamshireQuality of teaching, learning and assessment1 April 2023 to 31 August 2023</t>
  </si>
  <si>
    <t>Early years register (full Inspection)ChildminderBuckinghamshireRequirements of the compulsory part of the childcare register1 April 2023 to 31 August 2023</t>
  </si>
  <si>
    <t>Early years register (full Inspection)ChildminderBuckinghamshireRequirements of the voluntary part of the childcare register1 April 2023 to 31 August 2023</t>
  </si>
  <si>
    <t>Early years register (full Inspection)ChildminderBuckinghamshireTotal No of inspections1 April 2023 to 31 August 2023</t>
  </si>
  <si>
    <t>Early years register (full Inspection)ChildminderBuckinghamshireBehaviour and attitudes1 September 2023 to 31 March 2024</t>
  </si>
  <si>
    <t>Early years register (full Inspection)ChildminderBuckinghamshireEffectiveness of leadership and Management1 September 2023 to 31 March 2024</t>
  </si>
  <si>
    <t>Early years register (full Inspection)ChildminderBuckinghamshireOutcomes for children1 September 2023 to 31 March 2024</t>
  </si>
  <si>
    <t>Early years register (full Inspection)ChildminderBuckinghamshireOverall effectiveness: The quality and standards of the provision1 September 2023 to 31 March 2024</t>
  </si>
  <si>
    <t>Early years register (full Inspection)ChildminderBuckinghamshirePersonal development1 September 2023 to 31 March 2024</t>
  </si>
  <si>
    <t>Early years register (full Inspection)ChildminderBuckinghamshirePersonal development, behaviour and welfare1 September 2023 to 31 March 2024</t>
  </si>
  <si>
    <t>Early years register (full Inspection)ChildminderBuckinghamshireQuality of education1 September 2023 to 31 March 2024</t>
  </si>
  <si>
    <t>Early years register (full Inspection)ChildminderBuckinghamshireQuality of teaching, learning and assessment1 September 2023 to 31 March 2024</t>
  </si>
  <si>
    <t>Early years register (full Inspection)ChildminderBuckinghamshireRequirements of the compulsory part of the childcare register1 September 2023 to 31 March 2024</t>
  </si>
  <si>
    <t>Early years register (full Inspection)ChildminderBuckinghamshireRequirements of the voluntary part of the childcare register1 September 2023 to 31 March 2024</t>
  </si>
  <si>
    <t>Early years register (full Inspection)ChildminderBuckinghamshireTotal No of inspections1 September 2023 to 31 March 2024</t>
  </si>
  <si>
    <t>Early years register (No children on roll)ChildminderBuckinghamshireNCOR Inspection Outcomes1 April 2023 to 31 August 2023</t>
  </si>
  <si>
    <t>Early years register (No children on roll)ChildminderBuckinghamshireTotal No of inspections1 April 2023 to 31 August 2023</t>
  </si>
  <si>
    <t>Early years register (No children on roll)ChildminderBuckinghamshireNCOR Inspection Outcomes1 September 2023 to 31 March 2024</t>
  </si>
  <si>
    <t>Early years register (No children on roll)ChildminderBuckinghamshireTotal No of inspections1 September 2023 to 31 March 2024</t>
  </si>
  <si>
    <t>Early years register (Out-of-school day care)ChildminderBuckinghamshireTotal No of inspections1 April 2023 to 31 August 2023</t>
  </si>
  <si>
    <t>Early years register (Out-of-school day care)ChildminderBuckinghamshireTotal No of inspections1 September 2023 to 31 March 2024</t>
  </si>
  <si>
    <t>Early years register (full Inspection)ChildminderBuryBehaviour and attitudes1 April 2023 to 31 August 2023</t>
  </si>
  <si>
    <t>Early years register (full Inspection)ChildminderBuryEffectiveness of leadership and Management1 April 2023 to 31 August 2023</t>
  </si>
  <si>
    <t>Early years register (full Inspection)ChildminderBuryOutcomes for children1 April 2023 to 31 August 2023</t>
  </si>
  <si>
    <t>Early years register (No children on roll)ChildminderNorfolkNCOR Inspection Outcomes1 April 2023 to 31 August 2023</t>
  </si>
  <si>
    <t>Early years register (No children on roll)ChildminderNorfolkTotal No of inspections1 April 2023 to 31 August 2023</t>
  </si>
  <si>
    <t>Early years register (No children on roll)ChildminderNorfolkNCOR Inspection Outcomes1 September 2023 to 31 March 2024</t>
  </si>
  <si>
    <t>Early years register (No children on roll)ChildminderNorfolkTotal No of inspections1 September 2023 to 31 March 2024</t>
  </si>
  <si>
    <t>Early years register (Out-of-school day care)ChildminderNorfolkTotal No of inspections1 September 2023 to 31 March 2024</t>
  </si>
  <si>
    <t>Early years register (full Inspection)ChildminderNorth East LincolnshireBehaviour and attitudes1 April 2023 to 31 August 2023</t>
  </si>
  <si>
    <t>Early years register (full Inspection)ChildminderNorth East LincolnshireEffectiveness of leadership and Management1 April 2023 to 31 August 2023</t>
  </si>
  <si>
    <t>Early years register (full Inspection)ChildminderNorth East LincolnshireOutcomes for children1 April 2023 to 31 August 2023</t>
  </si>
  <si>
    <t>Early years register (full Inspection)ChildminderNorth East LincolnshireOverall effectiveness: The quality and standards of the provision1 April 2023 to 31 August 2023</t>
  </si>
  <si>
    <t>Early years register (full Inspection)ChildminderNorth East LincolnshirePersonal development1 April 2023 to 31 August 2023</t>
  </si>
  <si>
    <t>Early years register (full Inspection)ChildminderNorth East LincolnshirePersonal development, behaviour and welfare1 April 2023 to 31 August 2023</t>
  </si>
  <si>
    <t>Early years register (full Inspection)ChildminderNorth East LincolnshireQuality of education1 April 2023 to 31 August 2023</t>
  </si>
  <si>
    <t>Early years register (full Inspection)ChildminderNorth East LincolnshireQuality of teaching, learning and assessment1 April 2023 to 31 August 2023</t>
  </si>
  <si>
    <t>Early years register (full Inspection)ChildminderNorth East LincolnshireRequirements of the compulsory part of the childcare register1 April 2023 to 31 August 2023</t>
  </si>
  <si>
    <t>Early years register (full Inspection)ChildminderNorth East LincolnshireRequirements of the voluntary part of the childcare register1 April 2023 to 31 August 2023</t>
  </si>
  <si>
    <t>Early years register (full Inspection)ChildminderNorth East LincolnshireTotal No of inspections1 April 2023 to 31 August 2023</t>
  </si>
  <si>
    <t>Early years register (full Inspection)ChildminderNorth East LincolnshireBehaviour and attitudes1 September 2023 to 31 March 2024</t>
  </si>
  <si>
    <t>Early years register (full Inspection)ChildminderNorth East LincolnshireEffectiveness of leadership and Management1 September 2023 to 31 March 2024</t>
  </si>
  <si>
    <t>Early years register (full Inspection)ChildminderNorth East LincolnshireOutcomes for children1 September 2023 to 31 March 2024</t>
  </si>
  <si>
    <t>Early years register (full Inspection)ChildminderNorth East LincolnshireOverall effectiveness: The quality and standards of the provision1 September 2023 to 31 March 2024</t>
  </si>
  <si>
    <t>Early years register (full Inspection)ChildminderNorth East LincolnshirePersonal development1 September 2023 to 31 March 2024</t>
  </si>
  <si>
    <t>Early years register (full Inspection)ChildminderNorth East LincolnshirePersonal development, behaviour and welfare1 September 2023 to 31 March 2024</t>
  </si>
  <si>
    <t>Early years register (full Inspection)ChildminderNorth East LincolnshireQuality of education1 September 2023 to 31 March 2024</t>
  </si>
  <si>
    <t>Early years register (full Inspection)ChildminderNorth East LincolnshireQuality of teaching, learning and assessment1 September 2023 to 31 March 2024</t>
  </si>
  <si>
    <t>Early years register (full Inspection)ChildminderNorth East LincolnshireRequirements of the compulsory part of the childcare register1 September 2023 to 31 March 2024</t>
  </si>
  <si>
    <t>Early years register (full Inspection)ChildminderNorth East LincolnshireRequirements of the voluntary part of the childcare register1 September 2023 to 31 March 2024</t>
  </si>
  <si>
    <t>Early years register (full Inspection)ChildminderNorth East LincolnshireTotal No of inspections1 September 2023 to 31 March 2024</t>
  </si>
  <si>
    <t>Childcare registerChildminderNorth LincolnshireTotal No of inspections1 September 2023 to 31 March 2024</t>
  </si>
  <si>
    <t>Early years register (full Inspection)ChildminderNorth LincolnshireBehaviour and attitudes1 April 2023 to 31 August 2023</t>
  </si>
  <si>
    <t>Early years register (No children on roll)ChildminderWokinghamNCOR Inspection Outcomes1 April 2023 to 31 August 2023</t>
  </si>
  <si>
    <t>Early years register (No children on roll)ChildminderWokinghamTotal No of inspections1 April 2023 to 31 August 2023</t>
  </si>
  <si>
    <t>Early years register (No children on roll)ChildminderWokinghamNCOR Inspection Outcomes1 September 2023 to 31 March 2024</t>
  </si>
  <si>
    <t>Early years register (No children on roll)ChildminderWokinghamTotal No of inspections1 September 2023 to 31 March 2024</t>
  </si>
  <si>
    <t>Childcare registerChildminderWolverhamptonTotal No of inspections1 April 2023 to 31 August 2023</t>
  </si>
  <si>
    <t>Early years register (full Inspection)ChildminderWolverhamptonBehaviour and attitudes1 April 2023 to 31 August 2023</t>
  </si>
  <si>
    <t>Early years register (full Inspection)ChildminderWolverhamptonEffectiveness of leadership and Management1 April 2023 to 31 August 2023</t>
  </si>
  <si>
    <t>Early years register (full Inspection)ChildminderWolverhamptonOutcomes for children1 April 2023 to 31 August 2023</t>
  </si>
  <si>
    <t>Early years register (full Inspection)ChildminderWolverhamptonOverall effectiveness: The quality and standards of the provision1 April 2023 to 31 August 2023</t>
  </si>
  <si>
    <t>Early years register (full Inspection)ChildminderWolverhamptonPersonal development1 April 2023 to 31 August 2023</t>
  </si>
  <si>
    <t>Early years register (full Inspection)ChildminderWolverhamptonPersonal development, behaviour and welfare1 April 2023 to 31 August 2023</t>
  </si>
  <si>
    <t>Early years register (full Inspection)ChildminderWolverhamptonQuality of education1 April 2023 to 31 August 2023</t>
  </si>
  <si>
    <t>Early years register (full Inspection)ChildminderWolverhamptonQuality of teaching, learning and assessment1 April 2023 to 31 August 2023</t>
  </si>
  <si>
    <t>Early years register (full Inspection)ChildminderWolverhamptonRequirements of the compulsory part of the childcare register1 April 2023 to 31 August 2023</t>
  </si>
  <si>
    <t>Early years register (full Inspection)ChildminderWolverhamptonRequirements of the voluntary part of the childcare register1 April 2023 to 31 August 2023</t>
  </si>
  <si>
    <t>Early years register (full Inspection)ChildminderWolverhamptonTotal No of inspections1 April 2023 to 31 August 2023</t>
  </si>
  <si>
    <t>Early years register (full Inspection)ChildminderWolverhamptonBehaviour and attitudes1 September 2023 to 31 March 2024</t>
  </si>
  <si>
    <t>Early years register (full Inspection)ChildminderWolverhamptonEffectiveness of leadership and Management1 September 2023 to 31 March 2024</t>
  </si>
  <si>
    <t>Early years register (full Inspection)ChildminderWolverhamptonOutcomes for children1 September 2023 to 31 March 2024</t>
  </si>
  <si>
    <t>Early years register (full Inspection)ChildminderWolverhamptonOverall effectiveness: The quality and standards of the provision1 September 2023 to 31 March 2024</t>
  </si>
  <si>
    <t>Early years register (full Inspection)ChildminderWolverhamptonPersonal development1 September 2023 to 31 March 2024</t>
  </si>
  <si>
    <t>Early years register (full Inspection)ChildminderWolverhamptonPersonal development, behaviour and welfare1 September 2023 to 31 March 2024</t>
  </si>
  <si>
    <t>Early years register (full Inspection)ChildminderWolverhamptonQuality of education1 September 2023 to 31 March 2024</t>
  </si>
  <si>
    <t>Early years register (full Inspection)ChildminderWolverhamptonQuality of teaching, learning and assessment1 September 2023 to 31 March 2024</t>
  </si>
  <si>
    <t>Early years register (full Inspection)ChildminderWolverhamptonRequirements of the compulsory part of the childcare register1 September 2023 to 31 March 2024</t>
  </si>
  <si>
    <t>Early years register (full Inspection)ChildminderWolverhamptonRequirements of the voluntary part of the childcare register1 September 2023 to 31 March 2024</t>
  </si>
  <si>
    <t>Early years register (full Inspection)ChildminderWolverhamptonTotal No of inspections1 September 2023 to 31 March 2024</t>
  </si>
  <si>
    <t>Early years register (No children on roll)ChildminderWolverhamptonNCOR Inspection Outcomes1 April 2023 to 31 August 2023</t>
  </si>
  <si>
    <t>Early years register (No children on roll)ChildminderWolverhamptonTotal No of inspections1 April 2023 to 31 August 2023</t>
  </si>
  <si>
    <t>Early years register (full Inspection)ChildminderWokinghamQuality of teaching, learning and assessment1 September 2023 to 31 March 2024</t>
  </si>
  <si>
    <t>Early years register (full Inspection)ChildminderWokinghamRequirements of the compulsory part of the childcare register1 September 2023 to 31 March 2024</t>
  </si>
  <si>
    <t>Early years register (full Inspection)ChildminderWokinghamRequirements of the voluntary part of the childcare register1 September 2023 to 31 March 2024</t>
  </si>
  <si>
    <t>Early years register (full Inspection)ChildminderWokinghamTotal No of inspections1 September 2023 to 31 March 2024</t>
  </si>
  <si>
    <t>Early years register (full Inspection)Childcare on non-domestic premisesPlymouthTotal No of inspections1 September 2023 to 31 March 2024</t>
  </si>
  <si>
    <t>Early years register (Out-of-school day care)Childcare on non-domestic premisesPlymouthTotal No of inspections1 April 2023 to 31 August 2023</t>
  </si>
  <si>
    <t>Early years register (Out-of-school day care)Childcare on non-domestic premisesPlymouthTotal No of inspections1 September 2023 to 31 March 2024</t>
  </si>
  <si>
    <t>Childcare registerChildcare on non-domestic premisesPortsmouthTotal No of inspections1 September 2023 to 31 March 2024</t>
  </si>
  <si>
    <t>Early years register (full Inspection)Childcare on non-domestic premisesPortsmouthBehaviour and attitudes1 April 2023 to 31 August 2023</t>
  </si>
  <si>
    <t>Early years register (full Inspection)Childcare on non-domestic premisesPortsmouthEffectiveness of leadership and Management1 April 2023 to 31 August 2023</t>
  </si>
  <si>
    <t>Early years register (full Inspection)Childcare on non-domestic premisesPortsmouthOutcomes for children1 April 2023 to 31 August 2023</t>
  </si>
  <si>
    <t>Early years register (full Inspection)Childcare on non-domestic premisesPortsmouthOverall effectiveness: The quality and standards of the provision1 April 2023 to 31 August 2023</t>
  </si>
  <si>
    <t>Early years register (full Inspection)Childcare on non-domestic premisesPortsmouthPersonal development1 April 2023 to 31 August 2023</t>
  </si>
  <si>
    <t>Early years register (full Inspection)Childcare on non-domestic premisesPortsmouthPersonal development, behaviour and welfare1 April 2023 to 31 August 2023</t>
  </si>
  <si>
    <t>Early years register (full Inspection)Childcare on non-domestic premisesPortsmouthQuality of education1 April 2023 to 31 August 2023</t>
  </si>
  <si>
    <t>Early years register (full Inspection)Childcare on non-domestic premisesPortsmouthQuality of teaching, learning and assessment1 April 2023 to 31 August 2023</t>
  </si>
  <si>
    <t>Early years register (full Inspection)Childcare on non-domestic premisesPortsmouthRequirements of the compulsory part of the childcare register1 April 2023 to 31 August 2023</t>
  </si>
  <si>
    <t>Early years register (full Inspection)Childcare on non-domestic premisesPortsmouthRequirements of the voluntary part of the childcare register1 April 2023 to 31 August 2023</t>
  </si>
  <si>
    <t>Early years register (full Inspection)Childcare on non-domestic premisesPortsmouthTotal No of inspections1 April 2023 to 31 August 2023</t>
  </si>
  <si>
    <t>Early years register (full Inspection)Childcare on non-domestic premisesPortsmouthBehaviour and attitudes1 September 2023 to 31 March 2024</t>
  </si>
  <si>
    <t>Early years register (full Inspection)Childcare on non-domestic premisesPortsmouthEffectiveness of leadership and Management1 September 2023 to 31 March 2024</t>
  </si>
  <si>
    <t>Early years register (full Inspection)Childcare on non-domestic premisesPortsmouthOutcomes for children1 September 2023 to 31 March 2024</t>
  </si>
  <si>
    <t>Early years register (full Inspection)Childcare on non-domestic premisesPortsmouthOverall effectiveness: The quality and standards of the provision1 September 2023 to 31 March 2024</t>
  </si>
  <si>
    <t>Early years register (full Inspection)Childcare on non-domestic premisesPortsmouthPersonal development1 September 2023 to 31 March 2024</t>
  </si>
  <si>
    <t>Early years register (full Inspection)Childcare on non-domestic premisesPortsmouthPersonal development, behaviour and welfare1 September 2023 to 31 March 2024</t>
  </si>
  <si>
    <t>Early years register (full Inspection)Childcare on non-domestic premisesPortsmouthQuality of education1 September 2023 to 31 March 2024</t>
  </si>
  <si>
    <t>Early years register (full Inspection)Childcare on non-domestic premisesPortsmouthQuality of teaching, learning and assessment1 September 2023 to 31 March 2024</t>
  </si>
  <si>
    <t>Early years register (full Inspection)Childcare on non-domestic premisesPortsmouthRequirements of the compulsory part of the childcare register1 September 2023 to 31 March 2024</t>
  </si>
  <si>
    <t>Early years register (full Inspection)Childcare on non-domestic premisesPortsmouthRequirements of the voluntary part of the childcare register1 September 2023 to 31 March 2024</t>
  </si>
  <si>
    <t>Early years register (full Inspection)Childcare on non-domestic premisesPortsmouthTotal No of inspections1 September 2023 to 31 March 2024</t>
  </si>
  <si>
    <t>Early years register (No children on roll)Childcare on non-domestic premisesPortsmouthNCOR Inspection Outcomes1 April 2023 to 31 August 2023</t>
  </si>
  <si>
    <t>Early years register (No children on roll)Childcare on non-domestic premisesPortsmouthTotal No of inspections1 April 2023 to 31 August 2023</t>
  </si>
  <si>
    <t>Early years register (full Inspection)ChildminderBirminghamOutcomes for children1 April 2023 to 31 August 2023</t>
  </si>
  <si>
    <t>Early years register (full Inspection)ChildminderBirminghamOverall effectiveness: The quality and standards of the provision1 April 2023 to 31 August 2023</t>
  </si>
  <si>
    <t>Early years register (full Inspection)ChildminderBirminghamPersonal development1 April 2023 to 31 August 2023</t>
  </si>
  <si>
    <t>Early years register (full Inspection)ChildminderBirminghamPersonal development, behaviour and welfare1 April 2023 to 31 August 2023</t>
  </si>
  <si>
    <t>Early years register (full Inspection)ChildminderBirminghamQuality of education1 April 2023 to 31 August 2023</t>
  </si>
  <si>
    <t>Early years register (full Inspection)ChildminderBirminghamQuality of teaching, learning and assessment1 April 2023 to 31 August 2023</t>
  </si>
  <si>
    <t>Early years register (full Inspection)ChildminderBirminghamRequirements of the compulsory part of the childcare register1 April 2023 to 31 August 2023</t>
  </si>
  <si>
    <t>Early years register (full Inspection)ChildminderBirminghamRequirements of the voluntary part of the childcare register1 April 2023 to 31 August 2023</t>
  </si>
  <si>
    <t>Early years register (full Inspection)ChildminderBirminghamTotal No of inspections1 April 2023 to 31 August 2023</t>
  </si>
  <si>
    <t>Early years register (full Inspection)ChildminderBirminghamBehaviour and attitudes1 September 2023 to 31 March 2024</t>
  </si>
  <si>
    <t>Early years register (full Inspection)ChildminderBirminghamEffectiveness of leadership and Management1 September 2023 to 31 March 2024</t>
  </si>
  <si>
    <t>Early years register (full Inspection)ChildminderBirminghamOutcomes for children1 September 2023 to 31 March 2024</t>
  </si>
  <si>
    <t>Early years register (full Inspection)ChildminderBirminghamOverall effectiveness: The quality and standards of the provision1 September 2023 to 31 March 2024</t>
  </si>
  <si>
    <t>Early years register (full Inspection)ChildminderBirminghamPersonal development1 September 2023 to 31 March 2024</t>
  </si>
  <si>
    <t>Early years register (full Inspection)ChildminderBirminghamPersonal development, behaviour and welfare1 September 2023 to 31 March 2024</t>
  </si>
  <si>
    <t>Early years register (full Inspection)ChildminderBirminghamQuality of education1 September 2023 to 31 March 2024</t>
  </si>
  <si>
    <t>Early years register (full Inspection)ChildminderBirminghamQuality of teaching, learning and assessment1 September 2023 to 31 March 2024</t>
  </si>
  <si>
    <t>Early years register (full Inspection)ChildminderBirminghamRequirements of the compulsory part of the childcare register1 September 2023 to 31 March 2024</t>
  </si>
  <si>
    <t>Early years register (full Inspection)ChildminderBirminghamRequirements of the voluntary part of the childcare register1 September 2023 to 31 March 2024</t>
  </si>
  <si>
    <t>Early years register (full Inspection)ChildminderBirminghamTotal No of inspections1 September 2023 to 31 March 2024</t>
  </si>
  <si>
    <t>Early years register (No children on roll)ChildminderBirminghamNCOR Inspection Outcomes1 April 2023 to 31 August 2023</t>
  </si>
  <si>
    <t>Early years register (No children on roll)ChildminderBirminghamTotal No of inspections1 April 2023 to 31 August 2023</t>
  </si>
  <si>
    <t>Early years register (No children on roll)ChildminderBirminghamNCOR Inspection Outcomes1 September 2023 to 31 March 2024</t>
  </si>
  <si>
    <t>Early years register (No children on roll)ChildminderBirminghamTotal No of inspections1 September 2023 to 31 March 2024</t>
  </si>
  <si>
    <t>Early years register (Out-of-school day care)ChildminderBirminghamTotal No of inspections1 April 2023 to 31 August 2023</t>
  </si>
  <si>
    <t>Early years register (Out-of-school day care)ChildminderBirminghamTotal No of inspections1 September 2023 to 31 March 2024</t>
  </si>
  <si>
    <t>Childcare registerChildminderBlackburn with DarwenTotal No of inspections1 April 2023 to 31 August 2023</t>
  </si>
  <si>
    <t>Early years register (full Inspection)ChildminderBlackburn with DarwenBehaviour and attitudes1 April 2023 to 31 August 2023</t>
  </si>
  <si>
    <t>Early years register (full Inspection)ChildminderBlackburn with DarwenEffectiveness of leadership and Management1 April 2023 to 31 August 2023</t>
  </si>
  <si>
    <t>Early years register (full Inspection)ChildminderBlackburn with DarwenOutcomes for children1 April 2023 to 31 August 2023</t>
  </si>
  <si>
    <t>Early years register (full Inspection)ChildminderLincolnshirePersonal development1 September 2023 to 31 March 2024</t>
  </si>
  <si>
    <t>Early years register (full Inspection)ChildminderLincolnshirePersonal development, behaviour and welfare1 September 2023 to 31 March 2024</t>
  </si>
  <si>
    <t>Early years register (full Inspection)ChildminderLincolnshireQuality of education1 September 2023 to 31 March 2024</t>
  </si>
  <si>
    <t>Early years register (full Inspection)ChildminderLincolnshireQuality of teaching, learning and assessment1 September 2023 to 31 March 2024</t>
  </si>
  <si>
    <t>Early years register (full Inspection)ChildminderLincolnshireRequirements of the compulsory part of the childcare register1 September 2023 to 31 March 2024</t>
  </si>
  <si>
    <t>Early years register (full Inspection)ChildminderLincolnshireRequirements of the voluntary part of the childcare register1 September 2023 to 31 March 2024</t>
  </si>
  <si>
    <t>Early years register (full Inspection)ChildminderLincolnshireTotal No of inspections1 September 2023 to 31 March 2024</t>
  </si>
  <si>
    <t>Early years register (No children on roll)ChildminderLincolnshireNCOR Inspection Outcomes1 April 2023 to 31 August 2023</t>
  </si>
  <si>
    <t>Early years register (No children on roll)ChildminderLincolnshireTotal No of inspections1 April 2023 to 31 August 2023</t>
  </si>
  <si>
    <t>Early years register (No children on roll)ChildminderLincolnshireNCOR Inspection Outcomes1 September 2023 to 31 March 2024</t>
  </si>
  <si>
    <t>Early years register (No children on roll)ChildminderLincolnshireTotal No of inspections1 September 2023 to 31 March 2024</t>
  </si>
  <si>
    <t>Early years register (Out-of-school day care)ChildminderLincolnshireTotal No of inspections1 April 2023 to 31 August 2023</t>
  </si>
  <si>
    <t>Early years register (Out-of-school day care)ChildminderLincolnshireTotal No of inspections1 September 2023 to 31 March 2024</t>
  </si>
  <si>
    <t>Early years register (full Inspection)ChildminderLiverpoolBehaviour and attitudes1 April 2023 to 31 August 2023</t>
  </si>
  <si>
    <t>Early years register (full Inspection)ChildminderLiverpoolEffectiveness of leadership and Management1 April 2023 to 31 August 2023</t>
  </si>
  <si>
    <t>Early years register (full Inspection)ChildminderLiverpoolOutcomes for children1 April 2023 to 31 August 2023</t>
  </si>
  <si>
    <t>Early years register (full Inspection)ChildminderLiverpoolOverall effectiveness: The quality and standards of the provision1 April 2023 to 31 August 2023</t>
  </si>
  <si>
    <t>Early years register (full Inspection)ChildminderLiverpoolPersonal development1 April 2023 to 31 August 2023</t>
  </si>
  <si>
    <t>Early years register (full Inspection)ChildminderLiverpoolPersonal development, behaviour and welfare1 April 2023 to 31 August 2023</t>
  </si>
  <si>
    <t>Early years register (full Inspection)ChildminderLiverpoolQuality of education1 April 2023 to 31 August 2023</t>
  </si>
  <si>
    <t>Early years register (full Inspection)ChildminderLiverpoolQuality of teaching, learning and assessment1 April 2023 to 31 August 2023</t>
  </si>
  <si>
    <t>Early years register (full Inspection)ChildminderLiverpoolRequirements of the compulsory part of the childcare register1 April 2023 to 31 August 2023</t>
  </si>
  <si>
    <t>Early years register (full Inspection)ChildminderLiverpoolRequirements of the voluntary part of the childcare register1 April 2023 to 31 August 2023</t>
  </si>
  <si>
    <t>Early years register (full Inspection)ChildminderLiverpoolTotal No of inspections1 April 2023 to 31 August 2023</t>
  </si>
  <si>
    <t>Early years register (full Inspection)ChildminderLiverpoolBehaviour and attitudes1 September 2023 to 31 March 2024</t>
  </si>
  <si>
    <t>Early years register (full Inspection)ChildminderLiverpoolEffectiveness of leadership and Management1 September 2023 to 31 March 2024</t>
  </si>
  <si>
    <t>Early years register (full Inspection)ChildminderLiverpoolOutcomes for children1 September 2023 to 31 March 2024</t>
  </si>
  <si>
    <t>Early years register (full Inspection)ChildminderLiverpoolOverall effectiveness: The quality and standards of the provision1 September 2023 to 31 March 2024</t>
  </si>
  <si>
    <t>Early years register (full Inspection)ChildminderLiverpoolPersonal development1 September 2023 to 31 March 2024</t>
  </si>
  <si>
    <t>Early years register (full Inspection)ChildminderLiverpoolPersonal development, behaviour and welfare1 September 2023 to 31 March 2024</t>
  </si>
  <si>
    <t>Early years register (No children on roll)ChildminderWarringtonNCOR Inspection Outcomes1 September 2023 to 31 March 2024</t>
  </si>
  <si>
    <t>Early years register (No children on roll)ChildminderWarringtonTotal No of inspections1 September 2023 to 31 March 2024</t>
  </si>
  <si>
    <t>Childcare registerChildminderWarwickshireTotal No of inspections1 April 2023 to 31 August 2023</t>
  </si>
  <si>
    <t>Childcare registerChildminderWarwickshireTotal No of inspections1 September 2023 to 31 March 2024</t>
  </si>
  <si>
    <t>Early years register (full Inspection)ChildminderWarwickshireBehaviour and attitudes1 April 2023 to 31 August 2023</t>
  </si>
  <si>
    <t>Early years register (full Inspection)ChildminderWarwickshireEffectiveness of leadership and Management1 April 2023 to 31 August 2023</t>
  </si>
  <si>
    <t>Early years register (full Inspection)ChildminderWarwickshireOutcomes for children1 April 2023 to 31 August 2023</t>
  </si>
  <si>
    <t>Early years register (full Inspection)ChildminderWarwickshireOverall effectiveness: The quality and standards of the provision1 April 2023 to 31 August 2023</t>
  </si>
  <si>
    <t>Early years register (full Inspection)ChildminderWarwickshirePersonal development1 April 2023 to 31 August 2023</t>
  </si>
  <si>
    <t>Early years register (full Inspection)ChildminderWarwickshirePersonal development, behaviour and welfare1 April 2023 to 31 August 2023</t>
  </si>
  <si>
    <t>Early years register (full Inspection)ChildminderWarwickshireQuality of education1 April 2023 to 31 August 2023</t>
  </si>
  <si>
    <t>Early years register (full Inspection)ChildminderWarwickshireQuality of teaching, learning and assessment1 April 2023 to 31 August 2023</t>
  </si>
  <si>
    <t>Early years register (full Inspection)ChildminderWarwickshireRequirements of the compulsory part of the childcare register1 April 2023 to 31 August 2023</t>
  </si>
  <si>
    <t>Early years register (full Inspection)ChildminderWarwickshireRequirements of the voluntary part of the childcare register1 April 2023 to 31 August 2023</t>
  </si>
  <si>
    <t>Early years register (full Inspection)ChildminderWarwickshireTotal No of inspections1 April 2023 to 31 August 2023</t>
  </si>
  <si>
    <t>Early years register (full Inspection)ChildminderWarwickshireBehaviour and attitudes1 September 2023 to 31 March 2024</t>
  </si>
  <si>
    <t>Early years register (full Inspection)ChildminderWarwickshireEffectiveness of leadership and Management1 September 2023 to 31 March 2024</t>
  </si>
  <si>
    <t>Early years register (full Inspection)ChildminderWarwickshireOutcomes for children1 September 2023 to 31 March 2024</t>
  </si>
  <si>
    <t>Early years register (full Inspection)ChildminderWarwickshireOverall effectiveness: The quality and standards of the provision1 September 2023 to 31 March 2024</t>
  </si>
  <si>
    <t>Early years register (full Inspection)ChildminderWarwickshirePersonal development1 September 2023 to 31 March 2024</t>
  </si>
  <si>
    <t>Early years register (full Inspection)ChildminderWarwickshirePersonal development, behaviour and welfare1 September 2023 to 31 March 2024</t>
  </si>
  <si>
    <t>Early years register (full Inspection)ChildminderWarwickshireQuality of education1 September 2023 to 31 March 2024</t>
  </si>
  <si>
    <t>Early years register (full Inspection)ChildminderWarwickshireQuality of teaching, learning and assessment1 September 2023 to 31 March 2024</t>
  </si>
  <si>
    <t>Early years register (full Inspection)ChildminderWarwickshireRequirements of the compulsory part of the childcare register1 September 2023 to 31 March 2024</t>
  </si>
  <si>
    <t>Early years register (full Inspection)ChildminderWarwickshireRequirements of the voluntary part of the childcare register1 September 2023 to 31 March 2024</t>
  </si>
  <si>
    <t>Early years register (full Inspection)All provisionDerbyshireRequirements of the voluntary part of the childcare register1 September 2023 to 31 March 2024</t>
  </si>
  <si>
    <t>Early years register (full Inspection)All provisionDerbyshireTotal No of inspections1 September 2023 to 31 March 2024</t>
  </si>
  <si>
    <t>Early years register (No children on roll)All provisionDerbyshireNCOR Inspection Outcomes1 April 2023 to 31 August 2023</t>
  </si>
  <si>
    <t>Early years register (No children on roll)All provisionDerbyshireTotal No of inspections1 April 2023 to 31 August 2023</t>
  </si>
  <si>
    <t>Early years register (No children on roll)All provisionDerbyshireNCOR Inspection Outcomes1 September 2023 to 31 March 2024</t>
  </si>
  <si>
    <t>Early years register (No children on roll)All provisionDerbyshireTotal No of inspections1 September 2023 to 31 March 2024</t>
  </si>
  <si>
    <t>Early years register (Out-of-school day care)All provisionDerbyshireTotal No of inspections1 April 2023 to 31 August 2023</t>
  </si>
  <si>
    <t>Early years register (Out-of-school day care)All provisionDerbyshireTotal No of inspections1 September 2023 to 31 March 2024</t>
  </si>
  <si>
    <t>Childcare registerAll provisionDevonTotal No of inspections1 April 2023 to 31 August 2023</t>
  </si>
  <si>
    <t>Childcare registerAll provisionDevonTotal No of inspections1 September 2023 to 31 March 2024</t>
  </si>
  <si>
    <t>Early years register (full Inspection)All provisionDevonBehaviour and attitudes1 April 2023 to 31 August 2023</t>
  </si>
  <si>
    <t>Early years register (full Inspection)All provisionDevonEffectiveness of leadership and Management1 April 2023 to 31 August 2023</t>
  </si>
  <si>
    <t>Early years register (full Inspection)All provisionDevonOutcomes for children1 April 2023 to 31 August 2023</t>
  </si>
  <si>
    <t>Early years register (full Inspection)All provisionDevonOverall effectiveness: The quality and standards of the provision1 April 2023 to 31 August 2023</t>
  </si>
  <si>
    <t>Early years register (full Inspection)All provisionDevonPersonal development1 April 2023 to 31 August 2023</t>
  </si>
  <si>
    <t>Early years register (full Inspection)All provisionDevonPersonal development, behaviour and welfare1 April 2023 to 31 August 2023</t>
  </si>
  <si>
    <t>Early years register (full Inspection)All provisionDevonQuality of education1 April 2023 to 31 August 2023</t>
  </si>
  <si>
    <t>Early years register (full Inspection)All provisionDevonQuality of teaching, learning and assessment1 April 2023 to 31 August 2023</t>
  </si>
  <si>
    <t>Early years register (full Inspection)All provisionDevonRequirements of the compulsory part of the childcare register1 April 2023 to 31 August 2023</t>
  </si>
  <si>
    <t>Early years register (full Inspection)All provisionDevonRequirements of the voluntary part of the childcare register1 April 2023 to 31 August 2023</t>
  </si>
  <si>
    <t>Early years register (full Inspection)All provisionDevonTotal No of inspections1 April 2023 to 31 August 2023</t>
  </si>
  <si>
    <t>Early years register (full Inspection)All provisionDevonBehaviour and attitudes1 September 2023 to 31 March 2024</t>
  </si>
  <si>
    <t>Early years register (full Inspection)All provisionDevonEffectiveness of leadership and Management1 September 2023 to 31 March 2024</t>
  </si>
  <si>
    <t>Early years register (full Inspection)All provisionDevonOutcomes for children1 September 2023 to 31 March 2024</t>
  </si>
  <si>
    <t>Early years register (full Inspection)All provisionDevonOverall effectiveness: The quality and standards of the provision1 September 2023 to 31 March 2024</t>
  </si>
  <si>
    <t>Early years register (full Inspection)All provisionDevonPersonal development1 September 2023 to 31 March 2024</t>
  </si>
  <si>
    <t>Early years register (full Inspection)All provisionDevonPersonal development, behaviour and welfare1 September 2023 to 31 March 2024</t>
  </si>
  <si>
    <t>Early years register (full Inspection)All provisionDevonQuality of education1 September 2023 to 31 March 2024</t>
  </si>
  <si>
    <t>Early years register (full Inspection)All provisionDevonQuality of teaching, learning and assessment1 September 2023 to 31 March 2024</t>
  </si>
  <si>
    <t>Early years register (full Inspection)All provisionDevonRequirements of the compulsory part of the childcare register1 September 2023 to 31 March 2024</t>
  </si>
  <si>
    <t>Early years register (full Inspection)All provisionDevonRequirements of the voluntary part of the childcare register1 September 2023 to 31 March 2024</t>
  </si>
  <si>
    <t>Early years register (full Inspection)All provisionOldhamOverall effectiveness: The quality and standards of the provision1 April 2023 to 31 August 2023</t>
  </si>
  <si>
    <t>Early years register (full Inspection)All provisionOldhamPersonal development1 April 2023 to 31 August 2023</t>
  </si>
  <si>
    <t>Early years register (full Inspection)All provisionOldhamPersonal development, behaviour and welfare1 April 2023 to 31 August 2023</t>
  </si>
  <si>
    <t>Early years register (full Inspection)All provisionOldhamQuality of education1 April 2023 to 31 August 2023</t>
  </si>
  <si>
    <t>Early years register (full Inspection)All provisionOldhamQuality of teaching, learning and assessment1 April 2023 to 31 August 2023</t>
  </si>
  <si>
    <t>Early years register (full Inspection)All provisionOldhamRequirements of the compulsory part of the childcare register1 April 2023 to 31 August 2023</t>
  </si>
  <si>
    <t>Early years register (full Inspection)All provisionOldhamRequirements of the voluntary part of the childcare register1 April 2023 to 31 August 2023</t>
  </si>
  <si>
    <t>Early years register (full Inspection)All provisionOldhamTotal No of inspections1 April 2023 to 31 August 2023</t>
  </si>
  <si>
    <t>Early years register (full Inspection)All provisionOldhamBehaviour and attitudes1 September 2023 to 31 March 2024</t>
  </si>
  <si>
    <t>Early years register (full Inspection)All provisionOldhamEffectiveness of leadership and Management1 September 2023 to 31 March 2024</t>
  </si>
  <si>
    <t>Early years register (full Inspection)All provisionOldhamOutcomes for children1 September 2023 to 31 March 2024</t>
  </si>
  <si>
    <t>Early years register (full Inspection)All provisionOldhamOverall effectiveness: The quality and standards of the provision1 September 2023 to 31 March 2024</t>
  </si>
  <si>
    <t>Early years register (full Inspection)All provisionOldhamPersonal development1 September 2023 to 31 March 2024</t>
  </si>
  <si>
    <t>Early years register (full Inspection)All provisionOldhamPersonal development, behaviour and welfare1 September 2023 to 31 March 2024</t>
  </si>
  <si>
    <t>Early years register (full Inspection)All provisionOldhamQuality of education1 September 2023 to 31 March 2024</t>
  </si>
  <si>
    <t>Early years register (full Inspection)All provisionOldhamQuality of teaching, learning and assessment1 September 2023 to 31 March 2024</t>
  </si>
  <si>
    <t>Early years register (full Inspection)All provisionOldhamRequirements of the compulsory part of the childcare register1 September 2023 to 31 March 2024</t>
  </si>
  <si>
    <t>Early years register (full Inspection)All provisionOldhamRequirements of the voluntary part of the childcare register1 September 2023 to 31 March 2024</t>
  </si>
  <si>
    <t>Early years register (full Inspection)All provisionOldhamTotal No of inspections1 September 2023 to 31 March 2024</t>
  </si>
  <si>
    <t>Early years register (No children on roll)All provisionOldhamNCOR Inspection Outcomes1 April 2023 to 31 August 2023</t>
  </si>
  <si>
    <t>Early years register (No children on roll)All provisionOldhamTotal No of inspections1 April 2023 to 31 August 2023</t>
  </si>
  <si>
    <t>Early years register (No children on roll)All provisionOldhamNCOR Inspection Outcomes1 September 2023 to 31 March 2024</t>
  </si>
  <si>
    <t>Early years register (No children on roll)All provisionOldhamTotal No of inspections1 September 2023 to 31 March 2024</t>
  </si>
  <si>
    <t>Early years register (Out-of-school day care)All provisionOldhamTotal No of inspections1 April 2023 to 31 August 2023</t>
  </si>
  <si>
    <t>Early years register (Out-of-school day care)All provisionOldhamTotal No of inspections1 September 2023 to 31 March 2024</t>
  </si>
  <si>
    <t>Childcare registerAll provisionOxfordshireTotal No of inspections1 April 2023 to 31 August 2023</t>
  </si>
  <si>
    <t>Childcare registerAll provisionOxfordshireTotal No of inspections1 September 2023 to 31 March 2024</t>
  </si>
  <si>
    <t>Early years register (full Inspection)All provisionOxfordshireBehaviour and attitudes1 April 2023 to 31 August 2023</t>
  </si>
  <si>
    <t>Early years register (full Inspection)All provisionOxfordshireEffectiveness of leadership and Management1 April 2023 to 31 August 2023</t>
  </si>
  <si>
    <t>Early years register (full Inspection)All provisionOxfordshireOutcomes for children1 April 2023 to 31 August 2023</t>
  </si>
  <si>
    <t>Early years register (full Inspection)All provisionOxfordshireOverall effectiveness: The quality and standards of the provision1 April 2023 to 31 August 2023</t>
  </si>
  <si>
    <t>Early years register (full Inspection)Childcare on domestic premisesBarnetEffectiveness of leadership and Management1 April 2023 to 31 August 2023</t>
  </si>
  <si>
    <t>Early years register (full Inspection)Childcare on domestic premisesBarnetOutcomes for children1 April 2023 to 31 August 2023</t>
  </si>
  <si>
    <t>Early years register (full Inspection)Childcare on domestic premisesBarnetOverall effectiveness: The quality and standards of the provision1 April 2023 to 31 August 2023</t>
  </si>
  <si>
    <t>Early years register (full Inspection)Childcare on domestic premisesBarnetPersonal development1 April 2023 to 31 August 2023</t>
  </si>
  <si>
    <t>Early years register (full Inspection)Childcare on domestic premisesBarnetPersonal development, behaviour and welfare1 April 2023 to 31 August 2023</t>
  </si>
  <si>
    <t>Early years register (full Inspection)Childcare on domestic premisesBarnetQuality of education1 April 2023 to 31 August 2023</t>
  </si>
  <si>
    <t>Early years register (full Inspection)Childcare on domestic premisesBarnetQuality of teaching, learning and assessment1 April 2023 to 31 August 2023</t>
  </si>
  <si>
    <t>Early years register (full Inspection)Childcare on domestic premisesBarnetRequirements of the compulsory part of the childcare register1 April 2023 to 31 August 2023</t>
  </si>
  <si>
    <t>Early years register (full Inspection)Childcare on domestic premisesBarnetRequirements of the voluntary part of the childcare register1 April 2023 to 31 August 2023</t>
  </si>
  <si>
    <t>Early years register (full Inspection)Childcare on domestic premisesBarnetTotal No of inspections1 April 2023 to 31 August 2023</t>
  </si>
  <si>
    <t>Early years register (full Inspection)Childcare on domestic premisesBarnetBehaviour and attitudes1 September 2023 to 31 March 2024</t>
  </si>
  <si>
    <t>Early years register (full Inspection)Childcare on domestic premisesBarnetEffectiveness of leadership and Management1 September 2023 to 31 March 2024</t>
  </si>
  <si>
    <t>Early years register (full Inspection)Childcare on domestic premisesBarnetOutcomes for children1 September 2023 to 31 March 2024</t>
  </si>
  <si>
    <t>Early years register (full Inspection)Childcare on domestic premisesBarnetOverall effectiveness: The quality and standards of the provision1 September 2023 to 31 March 2024</t>
  </si>
  <si>
    <t>Early years register (full Inspection)Childcare on domestic premisesBarnetPersonal development1 September 2023 to 31 March 2024</t>
  </si>
  <si>
    <t>Early years register (full Inspection)Childcare on domestic premisesBarnetPersonal development, behaviour and welfare1 September 2023 to 31 March 2024</t>
  </si>
  <si>
    <t>Early years register (full Inspection)Childcare on domestic premisesBarnetQuality of education1 September 2023 to 31 March 2024</t>
  </si>
  <si>
    <t>Early years register (full Inspection)Childcare on domestic premisesBarnetQuality of teaching, learning and assessment1 September 2023 to 31 March 2024</t>
  </si>
  <si>
    <t>Early years register (full Inspection)Childcare on domestic premisesBarnetRequirements of the compulsory part of the childcare register1 September 2023 to 31 March 2024</t>
  </si>
  <si>
    <t>Early years register (full Inspection)Childcare on domestic premisesBarnetRequirements of the voluntary part of the childcare register1 September 2023 to 31 March 2024</t>
  </si>
  <si>
    <t>Early years register (full Inspection)Childcare on domestic premisesBarnetTotal No of inspections1 September 2023 to 31 March 2024</t>
  </si>
  <si>
    <t>Early years register (full Inspection)Childcare on domestic premisesBirminghamBehaviour and attitudes1 April 2023 to 31 August 2023</t>
  </si>
  <si>
    <t>Early years register (full Inspection)Childcare on domestic premisesBirminghamEffectiveness of leadership and Management1 April 2023 to 31 August 2023</t>
  </si>
  <si>
    <t>Early years register (full Inspection)Childcare on domestic premisesBirminghamOutcomes for children1 April 2023 to 31 August 2023</t>
  </si>
  <si>
    <t>Early years register (full Inspection)Childcare on domestic premisesBirminghamOverall effectiveness: The quality and standards of the provision1 April 2023 to 31 August 2023</t>
  </si>
  <si>
    <t>Early years register (full Inspection)Childcare on domestic premisesBirminghamPersonal development1 April 2023 to 31 August 2023</t>
  </si>
  <si>
    <t>Early years register (full Inspection)Childcare on domestic premisesBirminghamPersonal development, behaviour and welfare1 April 2023 to 31 August 2023</t>
  </si>
  <si>
    <t>Early years register (full Inspection)Childcare on domestic premisesBirminghamQuality of education1 April 2023 to 31 August 2023</t>
  </si>
  <si>
    <t>Early years register (full Inspection)Childcare on non-domestic premisesHackneyPersonal development, behaviour and welfare1 April 2023 to 31 August 2023</t>
  </si>
  <si>
    <t>Early years register (full Inspection)Childcare on non-domestic premisesHackneyQuality of education1 April 2023 to 31 August 2023</t>
  </si>
  <si>
    <t>Early years register (full Inspection)Childcare on non-domestic premisesHackneyQuality of teaching, learning and assessment1 April 2023 to 31 August 2023</t>
  </si>
  <si>
    <t>Early years register (full Inspection)Childcare on non-domestic premisesHackneyRequirements of the compulsory part of the childcare register1 April 2023 to 31 August 2023</t>
  </si>
  <si>
    <t>Early years register (full Inspection)Childcare on non-domestic premisesHackneyRequirements of the voluntary part of the childcare register1 April 2023 to 31 August 2023</t>
  </si>
  <si>
    <t>Early years register (full Inspection)Childcare on non-domestic premisesHackneyTotal No of inspections1 April 2023 to 31 August 2023</t>
  </si>
  <si>
    <t>Early years register (full Inspection)Childcare on non-domestic premisesHackneyBehaviour and attitudes1 September 2023 to 31 March 2024</t>
  </si>
  <si>
    <t>Early years register (full Inspection)Childcare on non-domestic premisesHackneyEffectiveness of leadership and Management1 September 2023 to 31 March 2024</t>
  </si>
  <si>
    <t>Early years register (full Inspection)Childcare on non-domestic premisesHackneyOutcomes for children1 September 2023 to 31 March 2024</t>
  </si>
  <si>
    <t>Early years register (full Inspection)Childcare on non-domestic premisesHackneyOverall effectiveness: The quality and standards of the provision1 September 2023 to 31 March 2024</t>
  </si>
  <si>
    <t>Early years register (full Inspection)Childcare on non-domestic premisesHackneyPersonal development1 September 2023 to 31 March 2024</t>
  </si>
  <si>
    <t>Early years register (full Inspection)Childcare on non-domestic premisesHackneyPersonal development, behaviour and welfare1 September 2023 to 31 March 2024</t>
  </si>
  <si>
    <t>Early years register (full Inspection)Childcare on non-domestic premisesHackneyQuality of education1 September 2023 to 31 March 2024</t>
  </si>
  <si>
    <t>Early years register (full Inspection)Childcare on non-domestic premisesHackneyQuality of teaching, learning and assessment1 September 2023 to 31 March 2024</t>
  </si>
  <si>
    <t>Early years register (full Inspection)Childcare on non-domestic premisesHackneyRequirements of the compulsory part of the childcare register1 September 2023 to 31 March 2024</t>
  </si>
  <si>
    <t>Early years register (full Inspection)Childcare on non-domestic premisesHackneyRequirements of the voluntary part of the childcare register1 September 2023 to 31 March 2024</t>
  </si>
  <si>
    <t>Early years register (full Inspection)Childcare on non-domestic premisesHackneyTotal No of inspections1 September 2023 to 31 March 2024</t>
  </si>
  <si>
    <t>Early years register (Out-of-school day care)Childcare on non-domestic premisesHackneyTotal No of inspections1 April 2023 to 31 August 2023</t>
  </si>
  <si>
    <t>Early years register (Out-of-school day care)Childcare on non-domestic premisesHackneyTotal No of inspections1 September 2023 to 31 March 2024</t>
  </si>
  <si>
    <t>Childcare registerChildcare on non-domestic premisesHaltonTotal No of inspections1 April 2023 to 31 August 2023</t>
  </si>
  <si>
    <t>Early years register (full Inspection)Childcare on non-domestic premisesHaltonBehaviour and attitudes1 April 2023 to 31 August 2023</t>
  </si>
  <si>
    <t>Early years register (full Inspection)Childcare on non-domestic premisesHaltonEffectiveness of leadership and Management1 April 2023 to 31 August 2023</t>
  </si>
  <si>
    <t>Early years register (full Inspection)Childcare on non-domestic premisesHaltonOutcomes for children1 April 2023 to 31 August 2023</t>
  </si>
  <si>
    <t>Early years register (full Inspection)Childcare on non-domestic premisesHaltonOverall effectiveness: The quality and standards of the provision1 April 2023 to 31 August 2023</t>
  </si>
  <si>
    <t>Early years register (full Inspection)Childcare on non-domestic premisesHaltonPersonal development1 April 2023 to 31 August 2023</t>
  </si>
  <si>
    <t>Early years register (full Inspection)Childcare on non-domestic premisesHaltonPersonal development, behaviour and welfare1 April 2023 to 31 August 2023</t>
  </si>
  <si>
    <t>Early years register (full Inspection)Childcare on non-domestic premisesHaltonQuality of education1 April 2023 to 31 August 2023</t>
  </si>
  <si>
    <t>Childcare registerChildcare on non-domestic premisesGreenwichTotal No of inspections1 September 2023 to 31 March 2024</t>
  </si>
  <si>
    <t>Early years register (full Inspection)Childcare on non-domestic premisesGreenwichBehaviour and attitudes1 April 2023 to 31 August 2023</t>
  </si>
  <si>
    <t>Early years register (full Inspection)Childcare on non-domestic premisesSheffieldOverall effectiveness: The quality and standards of the provision1 April 2023 to 31 August 2023</t>
  </si>
  <si>
    <t>Early years register (full Inspection)Childcare on non-domestic premisesSheffieldPersonal development1 April 2023 to 31 August 2023</t>
  </si>
  <si>
    <t>Early years register (full Inspection)Childcare on non-domestic premisesSheffieldPersonal development, behaviour and welfare1 April 2023 to 31 August 2023</t>
  </si>
  <si>
    <t>Early years register (full Inspection)Childcare on non-domestic premisesSheffieldQuality of education1 April 2023 to 31 August 2023</t>
  </si>
  <si>
    <t>Early years register (full Inspection)Childcare on non-domestic premisesSheffieldQuality of teaching, learning and assessment1 April 2023 to 31 August 2023</t>
  </si>
  <si>
    <t>Early years register (full Inspection)Childcare on non-domestic premisesSheffieldRequirements of the compulsory part of the childcare register1 April 2023 to 31 August 2023</t>
  </si>
  <si>
    <t>Early years register (full Inspection)Childcare on non-domestic premisesSheffieldRequirements of the voluntary part of the childcare register1 April 2023 to 31 August 2023</t>
  </si>
  <si>
    <t>Early years register (full Inspection)Childcare on non-domestic premisesSheffieldTotal No of inspections1 April 2023 to 31 August 2023</t>
  </si>
  <si>
    <t>Early years register (full Inspection)Childcare on non-domestic premisesSheffieldBehaviour and attitudes1 September 2023 to 31 March 2024</t>
  </si>
  <si>
    <t>Early years register (full Inspection)Childcare on non-domestic premisesSheffieldEffectiveness of leadership and Management1 September 2023 to 31 March 2024</t>
  </si>
  <si>
    <t>Early years register (full Inspection)Childcare on non-domestic premisesSheffieldOutcomes for children1 September 2023 to 31 March 2024</t>
  </si>
  <si>
    <t>Early years register (full Inspection)Childcare on non-domestic premisesSheffieldOverall effectiveness: The quality and standards of the provision1 September 2023 to 31 March 2024</t>
  </si>
  <si>
    <t>Early years register (full Inspection)Childcare on non-domestic premisesSheffieldPersonal development1 September 2023 to 31 March 2024</t>
  </si>
  <si>
    <t>Early years register (full Inspection)Childcare on non-domestic premisesSheffieldPersonal development, behaviour and welfare1 September 2023 to 31 March 2024</t>
  </si>
  <si>
    <t>Early years register (full Inspection)Childcare on non-domestic premisesSheffieldQuality of education1 September 2023 to 31 March 2024</t>
  </si>
  <si>
    <t>Early years register (full Inspection)Childcare on non-domestic premisesSheffieldQuality of teaching, learning and assessment1 September 2023 to 31 March 2024</t>
  </si>
  <si>
    <t>Early years register (full Inspection)Childcare on non-domestic premisesSheffieldRequirements of the compulsory part of the childcare register1 September 2023 to 31 March 2024</t>
  </si>
  <si>
    <t>Early years register (full Inspection)Childcare on non-domestic premisesSheffieldRequirements of the voluntary part of the childcare register1 September 2023 to 31 March 2024</t>
  </si>
  <si>
    <t>Early years register (full Inspection)Childcare on non-domestic premisesSheffieldTotal No of inspections1 September 2023 to 31 March 2024</t>
  </si>
  <si>
    <t>Early years register (Out-of-school day care)Childcare on non-domestic premisesSheffieldTotal No of inspections1 April 2023 to 31 August 2023</t>
  </si>
  <si>
    <t>Early years register (Out-of-school day care)Childcare on non-domestic premisesSheffieldTotal No of inspections1 September 2023 to 31 March 2024</t>
  </si>
  <si>
    <t>Childcare registerChildcare on non-domestic premisesShropshireTotal No of inspections1 April 2023 to 31 August 2023</t>
  </si>
  <si>
    <t>Early years register (full Inspection)Childcare on non-domestic premisesShropshireBehaviour and attitudes1 April 2023 to 31 August 2023</t>
  </si>
  <si>
    <t>Early years register (full Inspection)Childcare on non-domestic premisesShropshireEffectiveness of leadership and Management1 April 2023 to 31 August 2023</t>
  </si>
  <si>
    <t>Early years register (full Inspection)Childcare on non-domestic premisesShropshireOutcomes for children1 April 2023 to 31 August 2023</t>
  </si>
  <si>
    <t>Early years register (full Inspection)Childcare on non-domestic premisesShropshireOverall effectiveness: The quality and standards of the provision1 April 2023 to 31 August 2023</t>
  </si>
  <si>
    <t>Early years register (full Inspection)Childcare on non-domestic premisesShropshirePersonal development1 April 2023 to 31 August 2023</t>
  </si>
  <si>
    <t>Early years register (full Inspection)Childcare on non-domestic premisesShropshirePersonal development, behaviour and welfare1 April 2023 to 31 August 2023</t>
  </si>
  <si>
    <t>Early years register (full Inspection)ChildminderBuryOverall effectiveness: The quality and standards of the provision1 April 2023 to 31 August 2023</t>
  </si>
  <si>
    <t>Early years register (full Inspection)ChildminderBuryPersonal development1 April 2023 to 31 August 2023</t>
  </si>
  <si>
    <t>Early years register (full Inspection)ChildminderBuryPersonal development, behaviour and welfare1 April 2023 to 31 August 2023</t>
  </si>
  <si>
    <t>Early years register (full Inspection)ChildminderBuryQuality of education1 April 2023 to 31 August 2023</t>
  </si>
  <si>
    <t>Early years register (full Inspection)ChildminderBuryQuality of teaching, learning and assessment1 April 2023 to 31 August 2023</t>
  </si>
  <si>
    <t>Early years register (full Inspection)ChildminderBuryRequirements of the compulsory part of the childcare register1 April 2023 to 31 August 2023</t>
  </si>
  <si>
    <t>Early years register (full Inspection)ChildminderBuryRequirements of the voluntary part of the childcare register1 April 2023 to 31 August 2023</t>
  </si>
  <si>
    <t>Early years register (full Inspection)ChildminderBuryTotal No of inspections1 April 2023 to 31 August 2023</t>
  </si>
  <si>
    <t>Early years register (full Inspection)ChildminderBuryBehaviour and attitudes1 September 2023 to 31 March 2024</t>
  </si>
  <si>
    <t>Early years register (full Inspection)ChildminderBuryEffectiveness of leadership and Management1 September 2023 to 31 March 2024</t>
  </si>
  <si>
    <t>Early years register (full Inspection)ChildminderBuryOutcomes for children1 September 2023 to 31 March 2024</t>
  </si>
  <si>
    <t>Early years register (full Inspection)ChildminderBuryOverall effectiveness: The quality and standards of the provision1 September 2023 to 31 March 2024</t>
  </si>
  <si>
    <t>Early years register (full Inspection)ChildminderBuryPersonal development1 September 2023 to 31 March 2024</t>
  </si>
  <si>
    <t>Early years register (full Inspection)ChildminderBuryPersonal development, behaviour and welfare1 September 2023 to 31 March 2024</t>
  </si>
  <si>
    <t>Early years register (full Inspection)ChildminderBuryQuality of education1 September 2023 to 31 March 2024</t>
  </si>
  <si>
    <t>Early years register (full Inspection)ChildminderBuryQuality of teaching, learning and assessment1 September 2023 to 31 March 2024</t>
  </si>
  <si>
    <t>Early years register (full Inspection)ChildminderBuryRequirements of the compulsory part of the childcare register1 September 2023 to 31 March 2024</t>
  </si>
  <si>
    <t>Early years register (full Inspection)ChildminderBuryRequirements of the voluntary part of the childcare register1 September 2023 to 31 March 2024</t>
  </si>
  <si>
    <t>Early years register (full Inspection)ChildminderBuryTotal No of inspections1 September 2023 to 31 March 2024</t>
  </si>
  <si>
    <t>Early years register (full Inspection)ChildminderCalderdaleBehaviour and attitudes1 April 2023 to 31 August 2023</t>
  </si>
  <si>
    <t>Early years register (full Inspection)ChildminderCalderdaleEffectiveness of leadership and Management1 April 2023 to 31 August 2023</t>
  </si>
  <si>
    <t>Early years register (full Inspection)ChildminderCalderdaleOutcomes for children1 April 2023 to 31 August 2023</t>
  </si>
  <si>
    <t>Early years register (full Inspection)ChildminderCalderdaleOverall effectiveness: The quality and standards of the provision1 April 2023 to 31 August 2023</t>
  </si>
  <si>
    <t>Early years register (full Inspection)ChildminderCalderdalePersonal development1 April 2023 to 31 August 2023</t>
  </si>
  <si>
    <t>Early years register (full Inspection)ChildminderCalderdalePersonal development, behaviour and welfare1 April 2023 to 31 August 2023</t>
  </si>
  <si>
    <t>Early years register (full Inspection)ChildminderCalderdaleQuality of education1 April 2023 to 31 August 2023</t>
  </si>
  <si>
    <t>Early years register (full Inspection)ChildminderCalderdaleQuality of teaching, learning and assessment1 April 2023 to 31 August 2023</t>
  </si>
  <si>
    <t>Early years register (full Inspection)ChildminderCalderdaleRequirements of the compulsory part of the childcare register1 April 2023 to 31 August 2023</t>
  </si>
  <si>
    <t>Early years register (full Inspection)ChildminderCalderdaleRequirements of the voluntary part of the childcare register1 April 2023 to 31 August 2023</t>
  </si>
  <si>
    <t>Early years register (full Inspection)ChildminderCalderdaleTotal No of inspections1 April 2023 to 31 August 2023</t>
  </si>
  <si>
    <t>Early years register (full Inspection)ChildminderCalderdaleBehaviour and attitudes1 September 2023 to 31 March 2024</t>
  </si>
  <si>
    <t>Early years register (full Inspection)ChildminderNorth LincolnshireEffectiveness of leadership and Management1 April 2023 to 31 August 2023</t>
  </si>
  <si>
    <t>Early years register (full Inspection)ChildminderNorth LincolnshireOutcomes for children1 April 2023 to 31 August 2023</t>
  </si>
  <si>
    <t>Early years register (full Inspection)ChildminderNorth LincolnshireOverall effectiveness: The quality and standards of the provision1 April 2023 to 31 August 2023</t>
  </si>
  <si>
    <t>Early years register (full Inspection)ChildminderNorth LincolnshirePersonal development1 April 2023 to 31 August 2023</t>
  </si>
  <si>
    <t>Early years register (full Inspection)ChildminderNorth LincolnshirePersonal development, behaviour and welfare1 April 2023 to 31 August 2023</t>
  </si>
  <si>
    <t>Early years register (full Inspection)ChildminderNorth LincolnshireQuality of education1 April 2023 to 31 August 2023</t>
  </si>
  <si>
    <t>Early years register (full Inspection)ChildminderNorth LincolnshireQuality of teaching, learning and assessment1 April 2023 to 31 August 2023</t>
  </si>
  <si>
    <t>Early years register (full Inspection)ChildminderNorth LincolnshireRequirements of the compulsory part of the childcare register1 April 2023 to 31 August 2023</t>
  </si>
  <si>
    <t>Early years register (full Inspection)ChildminderNorth LincolnshireRequirements of the voluntary part of the childcare register1 April 2023 to 31 August 2023</t>
  </si>
  <si>
    <t>Early years register (full Inspection)ChildminderNorth LincolnshireTotal No of inspections1 April 2023 to 31 August 2023</t>
  </si>
  <si>
    <t>Early years register (full Inspection)ChildminderNorth LincolnshireBehaviour and attitudes1 September 2023 to 31 March 2024</t>
  </si>
  <si>
    <t>Early years register (full Inspection)ChildminderNorth LincolnshireEffectiveness of leadership and Management1 September 2023 to 31 March 2024</t>
  </si>
  <si>
    <t>Early years register (full Inspection)ChildminderNorth LincolnshireOutcomes for children1 September 2023 to 31 March 2024</t>
  </si>
  <si>
    <t>Early years register (full Inspection)ChildminderNorth LincolnshireOverall effectiveness: The quality and standards of the provision1 September 2023 to 31 March 2024</t>
  </si>
  <si>
    <t>Early years register (full Inspection)ChildminderNorth LincolnshirePersonal development1 September 2023 to 31 March 2024</t>
  </si>
  <si>
    <t>Early years register (full Inspection)ChildminderNorth LincolnshirePersonal development, behaviour and welfare1 September 2023 to 31 March 2024</t>
  </si>
  <si>
    <t>Early years register (full Inspection)ChildminderNorth LincolnshireQuality of education1 September 2023 to 31 March 2024</t>
  </si>
  <si>
    <t>Early years register (full Inspection)ChildminderNorth LincolnshireQuality of teaching, learning and assessment1 September 2023 to 31 March 2024</t>
  </si>
  <si>
    <t>Early years register (full Inspection)ChildminderNorth LincolnshireRequirements of the compulsory part of the childcare register1 September 2023 to 31 March 2024</t>
  </si>
  <si>
    <t>Early years register (full Inspection)ChildminderNorth LincolnshireRequirements of the voluntary part of the childcare register1 September 2023 to 31 March 2024</t>
  </si>
  <si>
    <t>Early years register (full Inspection)ChildminderNorth LincolnshireTotal No of inspections1 September 2023 to 31 March 2024</t>
  </si>
  <si>
    <t>Early years register (No children on roll)ChildminderNorth LincolnshireNCOR Inspection Outcomes1 September 2023 to 31 March 2024</t>
  </si>
  <si>
    <t>Early years register (No children on roll)ChildminderNorth LincolnshireTotal No of inspections1 September 2023 to 31 March 2024</t>
  </si>
  <si>
    <t>Early years register (full Inspection)ChildminderNorth NorthamptonshireBehaviour and attitudes1 April 2023 to 31 August 2023</t>
  </si>
  <si>
    <t>Early years register (full Inspection)ChildminderNorth NorthamptonshireEffectiveness of leadership and Management1 April 2023 to 31 August 2023</t>
  </si>
  <si>
    <t>Early years register (full Inspection)ChildminderNorth NorthamptonshireOutcomes for children1 April 2023 to 31 August 2023</t>
  </si>
  <si>
    <t>Early years register (full Inspection)ChildminderNorth NorthamptonshireOverall effectiveness: The quality and standards of the provision1 April 2023 to 31 August 2023</t>
  </si>
  <si>
    <t>Early years register (full Inspection)ChildminderNorth NorthamptonshirePersonal development1 April 2023 to 31 August 2023</t>
  </si>
  <si>
    <t>Early years register (full Inspection)ChildminderNorth NorthamptonshirePersonal development, behaviour and welfare1 April 2023 to 31 August 2023</t>
  </si>
  <si>
    <t>Early years register (No children on roll)ChildminderWolverhamptonTotal No of inspections1 September 2023 to 31 March 2024</t>
  </si>
  <si>
    <t>Childcare registerChildminderWorcestershireTotal No of inspections1 April 2023 to 31 August 2023</t>
  </si>
  <si>
    <t>Childcare registerChildminderWorcestershireTotal No of inspections1 September 2023 to 31 March 2024</t>
  </si>
  <si>
    <t>Early years register (full Inspection)ChildminderWorcestershireBehaviour and attitudes1 April 2023 to 31 August 2023</t>
  </si>
  <si>
    <t>Early years register (full Inspection)ChildminderWorcestershireEffectiveness of leadership and Management1 April 2023 to 31 August 2023</t>
  </si>
  <si>
    <t>Early years register (full Inspection)ChildminderWorcestershireOutcomes for children1 April 2023 to 31 August 2023</t>
  </si>
  <si>
    <t>Early years register (full Inspection)ChildminderWorcestershireOverall effectiveness: The quality and standards of the provision1 April 2023 to 31 August 2023</t>
  </si>
  <si>
    <t>Early years register (full Inspection)ChildminderWorcestershirePersonal development1 April 2023 to 31 August 2023</t>
  </si>
  <si>
    <t>Early years register (full Inspection)ChildminderWorcestershirePersonal development, behaviour and welfare1 April 2023 to 31 August 2023</t>
  </si>
  <si>
    <t>Early years register (full Inspection)ChildminderWorcestershireQuality of education1 April 2023 to 31 August 2023</t>
  </si>
  <si>
    <t>Early years register (full Inspection)ChildminderWorcestershireQuality of teaching, learning and assessment1 April 2023 to 31 August 2023</t>
  </si>
  <si>
    <t>Early years register (full Inspection)ChildminderWorcestershireRequirements of the compulsory part of the childcare register1 April 2023 to 31 August 2023</t>
  </si>
  <si>
    <t>Early years register (full Inspection)ChildminderWorcestershireRequirements of the voluntary part of the childcare register1 April 2023 to 31 August 2023</t>
  </si>
  <si>
    <t>Early years register (full Inspection)ChildminderWorcestershireTotal No of inspections1 April 2023 to 31 August 2023</t>
  </si>
  <si>
    <t>Early years register (full Inspection)ChildminderWorcestershireBehaviour and attitudes1 September 2023 to 31 March 2024</t>
  </si>
  <si>
    <t>Early years register (full Inspection)ChildminderWorcestershireEffectiveness of leadership and Management1 September 2023 to 31 March 2024</t>
  </si>
  <si>
    <t>Early years register (full Inspection)ChildminderWorcestershireOutcomes for children1 September 2023 to 31 March 2024</t>
  </si>
  <si>
    <t>Early years register (full Inspection)ChildminderWorcestershireOverall effectiveness: The quality and standards of the provision1 September 2023 to 31 March 2024</t>
  </si>
  <si>
    <t>Early years register (full Inspection)ChildminderWorcestershirePersonal development1 September 2023 to 31 March 2024</t>
  </si>
  <si>
    <t>Early years register (full Inspection)ChildminderWorcestershirePersonal development, behaviour and welfare1 September 2023 to 31 March 2024</t>
  </si>
  <si>
    <t>Early years register (full Inspection)ChildminderWorcestershireQuality of education1 September 2023 to 31 March 2024</t>
  </si>
  <si>
    <t>Early years register (full Inspection)ChildminderWorcestershireQuality of teaching, learning and assessment1 September 2023 to 31 March 2024</t>
  </si>
  <si>
    <t>Early years register (full Inspection)ChildminderWorcestershireRequirements of the compulsory part of the childcare register1 September 2023 to 31 March 2024</t>
  </si>
  <si>
    <t>Childcare registerChildminderWiltshireTotal No of inspections1 April 2023 to 31 August 2023</t>
  </si>
  <si>
    <t>Early years register (full Inspection)ChildminderWiltshireBehaviour and attitudes1 April 2023 to 31 August 2023</t>
  </si>
  <si>
    <t>Early years register (full Inspection)ChildminderWiltshireEffectiveness of leadership and Management1 April 2023 to 31 August 2023</t>
  </si>
  <si>
    <t>Early years register (full Inspection)ChildminderWiltshireOutcomes for children1 April 2023 to 31 August 2023</t>
  </si>
  <si>
    <t>Early years register (full Inspection)ChildminderWiltshireOverall effectiveness: The quality and standards of the provision1 April 2023 to 31 August 2023</t>
  </si>
  <si>
    <t>Early years register (full Inspection)ChildminderWiltshirePersonal development1 April 2023 to 31 August 2023</t>
  </si>
  <si>
    <t>Early years register (full Inspection)ChildminderWiltshirePersonal development, behaviour and welfare1 April 2023 to 31 August 2023</t>
  </si>
  <si>
    <t>Early years register (full Inspection)ChildminderWiltshireQuality of education1 April 2023 to 31 August 2023</t>
  </si>
  <si>
    <t>Early years register (full Inspection)Childcare on non-domestic premisesOldhamPersonal development1 September 2023 to 31 March 2024</t>
  </si>
  <si>
    <t>Early years register (full Inspection)Childcare on non-domestic premisesOldhamPersonal development, behaviour and welfare1 September 2023 to 31 March 2024</t>
  </si>
  <si>
    <t>Early years register (full Inspection)Childcare on non-domestic premisesOldhamQuality of education1 September 2023 to 31 March 2024</t>
  </si>
  <si>
    <t>Early years register (full Inspection)Childcare on non-domestic premisesOldhamQuality of teaching, learning and assessment1 September 2023 to 31 March 2024</t>
  </si>
  <si>
    <t>Early years register (full Inspection)Childcare on non-domestic premisesOldhamRequirements of the compulsory part of the childcare register1 September 2023 to 31 March 2024</t>
  </si>
  <si>
    <t>Early years register (full Inspection)Childcare on non-domestic premisesOldhamRequirements of the voluntary part of the childcare register1 September 2023 to 31 March 2024</t>
  </si>
  <si>
    <t>Early years register (full Inspection)Childcare on non-domestic premisesOldhamTotal No of inspections1 September 2023 to 31 March 2024</t>
  </si>
  <si>
    <t>Early years register (Out-of-school day care)Childcare on non-domestic premisesOldhamTotal No of inspections1 April 2023 to 31 August 2023</t>
  </si>
  <si>
    <t>Early years register (Out-of-school day care)Childcare on non-domestic premisesOldhamTotal No of inspections1 September 2023 to 31 March 2024</t>
  </si>
  <si>
    <t>Childcare registerChildcare on non-domestic premisesOxfordshireTotal No of inspections1 April 2023 to 31 August 2023</t>
  </si>
  <si>
    <t>Early years register (full Inspection)Childcare on non-domestic premisesOxfordshireBehaviour and attitudes1 April 2023 to 31 August 2023</t>
  </si>
  <si>
    <t>Early years register (full Inspection)Childcare on non-domestic premisesOxfordshireEffectiveness of leadership and Management1 April 2023 to 31 August 2023</t>
  </si>
  <si>
    <t>Early years register (full Inspection)Childcare on non-domestic premisesOxfordshireOutcomes for children1 April 2023 to 31 August 2023</t>
  </si>
  <si>
    <t>Early years register (full Inspection)Childcare on non-domestic premisesOxfordshireOverall effectiveness: The quality and standards of the provision1 April 2023 to 31 August 2023</t>
  </si>
  <si>
    <t>Early years register (full Inspection)Childcare on non-domestic premisesOxfordshirePersonal development1 April 2023 to 31 August 2023</t>
  </si>
  <si>
    <t>Early years register (full Inspection)Childcare on non-domestic premisesOxfordshirePersonal development, behaviour and welfare1 April 2023 to 31 August 2023</t>
  </si>
  <si>
    <t>Early years register (full Inspection)Childcare on non-domestic premisesOxfordshireQuality of education1 April 2023 to 31 August 2023</t>
  </si>
  <si>
    <t>Early years register (full Inspection)Childcare on non-domestic premisesOxfordshireQuality of teaching, learning and assessment1 April 2023 to 31 August 2023</t>
  </si>
  <si>
    <t>Early years register (full Inspection)Childcare on non-domestic premisesOxfordshireRequirements of the compulsory part of the childcare register1 April 2023 to 31 August 2023</t>
  </si>
  <si>
    <t>Early years register (full Inspection)Childcare on non-domestic premisesOxfordshireRequirements of the voluntary part of the childcare register1 April 2023 to 31 August 2023</t>
  </si>
  <si>
    <t>Early years register (full Inspection)Childcare on non-domestic premisesOxfordshireTotal No of inspections1 April 2023 to 31 August 2023</t>
  </si>
  <si>
    <t>Early years register (full Inspection)Childcare on non-domestic premisesOxfordshireBehaviour and attitudes1 September 2023 to 31 March 2024</t>
  </si>
  <si>
    <t>Early years register (full Inspection)Childcare on non-domestic premisesOxfordshireEffectiveness of leadership and Management1 September 2023 to 31 March 2024</t>
  </si>
  <si>
    <t>Early years register (full Inspection)Childcare on non-domestic premisesOxfordshireOutcomes for children1 September 2023 to 31 March 2024</t>
  </si>
  <si>
    <t>Early years register (full Inspection)Childcare on non-domestic premisesOxfordshireOverall effectiveness: The quality and standards of the provision1 September 2023 to 31 March 2024</t>
  </si>
  <si>
    <t>Early years register (full Inspection)Childcare on non-domestic premisesOxfordshirePersonal development1 September 2023 to 31 March 2024</t>
  </si>
  <si>
    <t>Early years register (full Inspection)Childcare on non-domestic premisesOxfordshirePersonal development, behaviour and welfare1 September 2023 to 31 March 2024</t>
  </si>
  <si>
    <t>Early years register (full Inspection)Childcare on non-domestic premisesOxfordshireQuality of education1 September 2023 to 31 March 2024</t>
  </si>
  <si>
    <t>Early years register (full Inspection)Childcare on non-domestic premisesRichmond upon ThamesQuality of education1 April 2023 to 31 August 2023</t>
  </si>
  <si>
    <t>Early years register (full Inspection)Childcare on non-domestic premisesRichmond upon ThamesQuality of teaching, learning and assessment1 April 2023 to 31 August 2023</t>
  </si>
  <si>
    <t>Early years register (full Inspection)Childcare on non-domestic premisesRichmond upon ThamesRequirements of the compulsory part of the childcare register1 April 2023 to 31 August 2023</t>
  </si>
  <si>
    <t>Early years register (full Inspection)Childcare on non-domestic premisesRichmond upon ThamesRequirements of the voluntary part of the childcare register1 April 2023 to 31 August 2023</t>
  </si>
  <si>
    <t>Early years register (full Inspection)Childcare on non-domestic premisesRichmond upon ThamesTotal No of inspections1 April 2023 to 31 August 2023</t>
  </si>
  <si>
    <t>Early years register (full Inspection)Childcare on non-domestic premisesRichmond upon ThamesBehaviour and attitudes1 September 2023 to 31 March 2024</t>
  </si>
  <si>
    <t>Early years register (full Inspection)Childcare on non-domestic premisesRichmond upon ThamesEffectiveness of leadership and Management1 September 2023 to 31 March 2024</t>
  </si>
  <si>
    <t>Early years register (full Inspection)Childcare on non-domestic premisesRichmond upon ThamesOutcomes for children1 September 2023 to 31 March 2024</t>
  </si>
  <si>
    <t>Early years register (full Inspection)Childcare on non-domestic premisesRichmond upon ThamesOverall effectiveness: The quality and standards of the provision1 September 2023 to 31 March 2024</t>
  </si>
  <si>
    <t>Early years register (full Inspection)Childcare on non-domestic premisesRichmond upon ThamesPersonal development1 September 2023 to 31 March 2024</t>
  </si>
  <si>
    <t>Early years register (full Inspection)Childcare on non-domestic premisesRichmond upon ThamesPersonal development, behaviour and welfare1 September 2023 to 31 March 2024</t>
  </si>
  <si>
    <t>Early years register (full Inspection)Childcare on non-domestic premisesRichmond upon ThamesQuality of education1 September 2023 to 31 March 2024</t>
  </si>
  <si>
    <t>Early years register (full Inspection)Childcare on non-domestic premisesRichmond upon ThamesQuality of teaching, learning and assessment1 September 2023 to 31 March 2024</t>
  </si>
  <si>
    <t>Early years register (full Inspection)Childcare on non-domestic premisesRichmond upon ThamesRequirements of the compulsory part of the childcare register1 September 2023 to 31 March 2024</t>
  </si>
  <si>
    <t>Early years register (full Inspection)Childcare on non-domestic premisesRichmond upon ThamesRequirements of the voluntary part of the childcare register1 September 2023 to 31 March 2024</t>
  </si>
  <si>
    <t>Early years register (full Inspection)Childcare on non-domestic premisesRichmond upon ThamesTotal No of inspections1 September 2023 to 31 March 2024</t>
  </si>
  <si>
    <t>Early years register (Out-of-school day care)Childcare on non-domestic premisesRichmond upon ThamesTotal No of inspections1 April 2023 to 31 August 2023</t>
  </si>
  <si>
    <t>Early years register (Out-of-school day care)Childcare on non-domestic premisesRichmond upon ThamesTotal No of inspections1 September 2023 to 31 March 2024</t>
  </si>
  <si>
    <t>Early years register (full Inspection)Childcare on non-domestic premisesRochdaleBehaviour and attitudes1 April 2023 to 31 August 2023</t>
  </si>
  <si>
    <t>Early years register (full Inspection)Childcare on non-domestic premisesRochdaleEffectiveness of leadership and Management1 April 2023 to 31 August 2023</t>
  </si>
  <si>
    <t>Early years register (full Inspection)Childcare on non-domestic premisesRochdaleOutcomes for children1 April 2023 to 31 August 2023</t>
  </si>
  <si>
    <t>Early years register (full Inspection)Childcare on non-domestic premisesRochdaleOverall effectiveness: The quality and standards of the provision1 April 2023 to 31 August 2023</t>
  </si>
  <si>
    <t>Early years register (full Inspection)Childcare on non-domestic premisesRochdalePersonal development1 April 2023 to 31 August 2023</t>
  </si>
  <si>
    <t>Early years register (full Inspection)Childcare on non-domestic premisesRochdalePersonal development, behaviour and welfare1 April 2023 to 31 August 2023</t>
  </si>
  <si>
    <t>Early years register (full Inspection)Childcare on non-domestic premisesRochdaleQuality of education1 April 2023 to 31 August 2023</t>
  </si>
  <si>
    <t>Early years register (full Inspection)Childcare on non-domestic premisesRochdaleQuality of teaching, learning and assessment1 April 2023 to 31 August 2023</t>
  </si>
  <si>
    <t>Early years register (full Inspection)Childcare on non-domestic premisesRochdaleRequirements of the compulsory part of the childcare register1 April 2023 to 31 August 2023</t>
  </si>
  <si>
    <t>Early years register (full Inspection)ChildminderBracknell ForestQuality of teaching, learning and assessment1 April 2023 to 31 August 2023</t>
  </si>
  <si>
    <t>Early years register (full Inspection)ChildminderBracknell ForestRequirements of the compulsory part of the childcare register1 April 2023 to 31 August 2023</t>
  </si>
  <si>
    <t>Early years register (full Inspection)ChildminderBracknell ForestRequirements of the voluntary part of the childcare register1 April 2023 to 31 August 2023</t>
  </si>
  <si>
    <t>Early years register (full Inspection)ChildminderBracknell ForestTotal No of inspections1 April 2023 to 31 August 2023</t>
  </si>
  <si>
    <t>Early years register (full Inspection)ChildminderBracknell ForestBehaviour and attitudes1 September 2023 to 31 March 2024</t>
  </si>
  <si>
    <t>Early years register (full Inspection)ChildminderBracknell ForestEffectiveness of leadership and Management1 September 2023 to 31 March 2024</t>
  </si>
  <si>
    <t>Early years register (full Inspection)ChildminderBracknell ForestOutcomes for children1 September 2023 to 31 March 2024</t>
  </si>
  <si>
    <t>Early years register (full Inspection)ChildminderBracknell ForestOverall effectiveness: The quality and standards of the provision1 September 2023 to 31 March 2024</t>
  </si>
  <si>
    <t>Early years register (full Inspection)ChildminderBracknell ForestPersonal development1 September 2023 to 31 March 2024</t>
  </si>
  <si>
    <t>Early years register (full Inspection)ChildminderBracknell ForestPersonal development, behaviour and welfare1 September 2023 to 31 March 2024</t>
  </si>
  <si>
    <t>Early years register (full Inspection)ChildminderBracknell ForestQuality of education1 September 2023 to 31 March 2024</t>
  </si>
  <si>
    <t>Early years register (full Inspection)ChildminderBracknell ForestQuality of teaching, learning and assessment1 September 2023 to 31 March 2024</t>
  </si>
  <si>
    <t>Early years register (full Inspection)ChildminderBracknell ForestRequirements of the compulsory part of the childcare register1 September 2023 to 31 March 2024</t>
  </si>
  <si>
    <t>Early years register (full Inspection)ChildminderBracknell ForestRequirements of the voluntary part of the childcare register1 September 2023 to 31 March 2024</t>
  </si>
  <si>
    <t>Early years register (full Inspection)ChildminderBracknell ForestTotal No of inspections1 September 2023 to 31 March 2024</t>
  </si>
  <si>
    <t>Early years register (No children on roll)ChildminderBracknell ForestNCOR Inspection Outcomes1 April 2023 to 31 August 2023</t>
  </si>
  <si>
    <t>Early years register (No children on roll)ChildminderBracknell ForestTotal No of inspections1 April 2023 to 31 August 2023</t>
  </si>
  <si>
    <t>Early years register (No children on roll)ChildminderBracknell ForestNCOR Inspection Outcomes1 September 2023 to 31 March 2024</t>
  </si>
  <si>
    <t>Early years register (No children on roll)ChildminderBracknell ForestTotal No of inspections1 September 2023 to 31 March 2024</t>
  </si>
  <si>
    <t>Childcare registerChildminderBradfordTotal No of inspections1 April 2023 to 31 August 2023</t>
  </si>
  <si>
    <t>Early years register (full Inspection)ChildminderBradfordBehaviour and attitudes1 April 2023 to 31 August 2023</t>
  </si>
  <si>
    <t>Early years register (full Inspection)ChildminderBradfordEffectiveness of leadership and Management1 April 2023 to 31 August 2023</t>
  </si>
  <si>
    <t>Early years register (full Inspection)ChildminderBradfordOutcomes for children1 April 2023 to 31 August 2023</t>
  </si>
  <si>
    <t>Early years register (full Inspection)ChildminderBradfordOverall effectiveness: The quality and standards of the provision1 April 2023 to 31 August 2023</t>
  </si>
  <si>
    <t>Early years register (full Inspection)ChildminderBradfordPersonal development1 April 2023 to 31 August 2023</t>
  </si>
  <si>
    <t>Early years register (full Inspection)ChildminderBradfordPersonal development, behaviour and welfare1 April 2023 to 31 August 2023</t>
  </si>
  <si>
    <t>Early years register (full Inspection)ChildminderBradfordQuality of education1 April 2023 to 31 August 2023</t>
  </si>
  <si>
    <t>Early years register (full Inspection)ChildminderBradfordQuality of teaching, learning and assessment1 April 2023 to 31 August 2023</t>
  </si>
  <si>
    <t>Early years register (full Inspection)ChildminderBradfordRequirements of the compulsory part of the childcare register1 April 2023 to 31 August 2023</t>
  </si>
  <si>
    <t>Early years register (full Inspection)ChildminderBradfordRequirements of the voluntary part of the childcare register1 April 2023 to 31 August 2023</t>
  </si>
  <si>
    <t>Early years register (full Inspection)ChildminderMertonOutcomes for children1 April 2023 to 31 August 2023</t>
  </si>
  <si>
    <t>Early years register (full Inspection)ChildminderMertonOverall effectiveness: The quality and standards of the provision1 April 2023 to 31 August 2023</t>
  </si>
  <si>
    <t>Early years register (full Inspection)ChildminderMertonPersonal development1 April 2023 to 31 August 2023</t>
  </si>
  <si>
    <t>Early years register (full Inspection)ChildminderMertonPersonal development, behaviour and welfare1 April 2023 to 31 August 2023</t>
  </si>
  <si>
    <t>Early years register (full Inspection)ChildminderMertonQuality of education1 April 2023 to 31 August 2023</t>
  </si>
  <si>
    <t>Early years register (full Inspection)ChildminderMertonQuality of teaching, learning and assessment1 April 2023 to 31 August 2023</t>
  </si>
  <si>
    <t>Early years register (full Inspection)ChildminderMertonRequirements of the compulsory part of the childcare register1 April 2023 to 31 August 2023</t>
  </si>
  <si>
    <t>Early years register (full Inspection)ChildminderMertonRequirements of the voluntary part of the childcare register1 April 2023 to 31 August 2023</t>
  </si>
  <si>
    <t>Early years register (full Inspection)ChildminderMertonTotal No of inspections1 April 2023 to 31 August 2023</t>
  </si>
  <si>
    <t>Early years register (full Inspection)ChildminderMertonBehaviour and attitudes1 September 2023 to 31 March 2024</t>
  </si>
  <si>
    <t>Early years register (full Inspection)ChildminderMertonEffectiveness of leadership and Management1 September 2023 to 31 March 2024</t>
  </si>
  <si>
    <t>Early years register (full Inspection)ChildminderMertonOutcomes for children1 September 2023 to 31 March 2024</t>
  </si>
  <si>
    <t>Early years register (full Inspection)ChildminderMertonOverall effectiveness: The quality and standards of the provision1 September 2023 to 31 March 2024</t>
  </si>
  <si>
    <t>Early years register (full Inspection)ChildminderMertonPersonal development1 September 2023 to 31 March 2024</t>
  </si>
  <si>
    <t>Early years register (full Inspection)ChildminderMertonPersonal development, behaviour and welfare1 September 2023 to 31 March 2024</t>
  </si>
  <si>
    <t>Early years register (full Inspection)ChildminderMertonQuality of education1 September 2023 to 31 March 2024</t>
  </si>
  <si>
    <t>Early years register (full Inspection)ChildminderMertonQuality of teaching, learning and assessment1 September 2023 to 31 March 2024</t>
  </si>
  <si>
    <t>Early years register (full Inspection)ChildminderMertonRequirements of the compulsory part of the childcare register1 September 2023 to 31 March 2024</t>
  </si>
  <si>
    <t>Early years register (full Inspection)ChildminderMertonRequirements of the voluntary part of the childcare register1 September 2023 to 31 March 2024</t>
  </si>
  <si>
    <t>Early years register (full Inspection)ChildminderMertonTotal No of inspections1 September 2023 to 31 March 2024</t>
  </si>
  <si>
    <t>Early years register (No children on roll)ChildminderMertonNCOR Inspection Outcomes1 April 2023 to 31 August 2023</t>
  </si>
  <si>
    <t>Early years register (full Inspection)Childcare on non-domestic premisesRotherhamTotal No of inspections1 April 2023 to 31 August 2023</t>
  </si>
  <si>
    <t>Early years register (full Inspection)Childcare on non-domestic premisesRotherhamBehaviour and attitudes1 September 2023 to 31 March 2024</t>
  </si>
  <si>
    <t>Early years register (full Inspection)Childcare on non-domestic premisesRotherhamEffectiveness of leadership and Management1 September 2023 to 31 March 2024</t>
  </si>
  <si>
    <t>Early years register (full Inspection)Childcare on non-domestic premisesRotherhamOutcomes for children1 September 2023 to 31 March 2024</t>
  </si>
  <si>
    <t>Early years register (full Inspection)ChildminderBradfordTotal No of inspections1 April 2023 to 31 August 2023</t>
  </si>
  <si>
    <t>Early years register (full Inspection)ChildminderBradfordBehaviour and attitudes1 September 2023 to 31 March 2024</t>
  </si>
  <si>
    <t>Early years register (full Inspection)ChildminderBradfordEffectiveness of leadership and Management1 September 2023 to 31 March 2024</t>
  </si>
  <si>
    <t>Early years register (full Inspection)ChildminderBradfordOutcomes for children1 September 2023 to 31 March 2024</t>
  </si>
  <si>
    <t>Early years register (full Inspection)ChildminderBradfordOverall effectiveness: The quality and standards of the provision1 September 2023 to 31 March 2024</t>
  </si>
  <si>
    <t>Early years register (full Inspection)ChildminderBradfordPersonal development1 September 2023 to 31 March 2024</t>
  </si>
  <si>
    <t>Early years register (full Inspection)ChildminderBradfordPersonal development, behaviour and welfare1 September 2023 to 31 March 2024</t>
  </si>
  <si>
    <t>Early years register (full Inspection)ChildminderBradfordQuality of education1 September 2023 to 31 March 2024</t>
  </si>
  <si>
    <t>Early years register (full Inspection)ChildminderBradfordQuality of teaching, learning and assessment1 September 2023 to 31 March 2024</t>
  </si>
  <si>
    <t>Early years register (full Inspection)ChildminderBradfordRequirements of the compulsory part of the childcare register1 September 2023 to 31 March 2024</t>
  </si>
  <si>
    <t>Early years register (full Inspection)ChildminderBradfordRequirements of the voluntary part of the childcare register1 September 2023 to 31 March 2024</t>
  </si>
  <si>
    <t>Early years register (full Inspection)ChildminderBradfordTotal No of inspections1 September 2023 to 31 March 2024</t>
  </si>
  <si>
    <t>Early years register (No children on roll)ChildminderBradfordNCOR Inspection Outcomes1 April 2023 to 31 August 2023</t>
  </si>
  <si>
    <t>Early years register (No children on roll)ChildminderBradfordTotal No of inspections1 April 2023 to 31 August 2023</t>
  </si>
  <si>
    <t>Early years register (Out-of-school day care)ChildminderBradfordTotal No of inspections1 September 2023 to 31 March 2024</t>
  </si>
  <si>
    <t>Childcare registerChildminderBrentTotal No of inspections1 September 2023 to 31 March 2024</t>
  </si>
  <si>
    <t>Early years register (full Inspection)ChildminderBrentBehaviour and attitudes1 April 2023 to 31 August 2023</t>
  </si>
  <si>
    <t>Early years register (full Inspection)ChildminderBrentEffectiveness of leadership and Management1 April 2023 to 31 August 2023</t>
  </si>
  <si>
    <t>Early years register (full Inspection)ChildminderBrentOutcomes for children1 April 2023 to 31 August 2023</t>
  </si>
  <si>
    <t>Early years register (full Inspection)ChildminderBrentOverall effectiveness: The quality and standards of the provision1 April 2023 to 31 August 2023</t>
  </si>
  <si>
    <t>Early years register (full Inspection)ChildminderBrentPersonal development1 April 2023 to 31 August 2023</t>
  </si>
  <si>
    <t>Early years register (full Inspection)ChildminderBrentPersonal development, behaviour and welfare1 April 2023 to 31 August 2023</t>
  </si>
  <si>
    <t>Early years register (full Inspection)ChildminderBrentQuality of education1 April 2023 to 31 August 2023</t>
  </si>
  <si>
    <t>Early years register (full Inspection)ChildminderBrentQuality of teaching, learning and assessment1 April 2023 to 31 August 2023</t>
  </si>
  <si>
    <t>Early years register (full Inspection)ChildminderBrentRequirements of the compulsory part of the childcare register1 April 2023 to 31 August 2023</t>
  </si>
  <si>
    <t>Early years register (full Inspection)ChildminderBrentRequirements of the voluntary part of the childcare register1 April 2023 to 31 August 2023</t>
  </si>
  <si>
    <t>Early years register (full Inspection)ChildminderBrentTotal No of inspections1 April 2023 to 31 August 2023</t>
  </si>
  <si>
    <t>Early years register (full Inspection)ChildminderBrentBehaviour and attitudes1 September 2023 to 31 March 2024</t>
  </si>
  <si>
    <t>Early years register (full Inspection)ChildminderBrentEffectiveness of leadership and Management1 September 2023 to 31 March 2024</t>
  </si>
  <si>
    <t>Early years register (full Inspection)ChildminderBrentOutcomes for children1 September 2023 to 31 March 2024</t>
  </si>
  <si>
    <t>Early years register (full Inspection)ChildminderBrentOverall effectiveness: The quality and standards of the provision1 September 2023 to 31 March 2024</t>
  </si>
  <si>
    <t>Early years register (full Inspection)ChildminderMilton KeynesEffectiveness of leadership and Management1 September 2023 to 31 March 2024</t>
  </si>
  <si>
    <t>Early years register (full Inspection)ChildminderMilton KeynesOutcomes for children1 September 2023 to 31 March 2024</t>
  </si>
  <si>
    <t>Early years register (full Inspection)ChildminderMilton KeynesOverall effectiveness: The quality and standards of the provision1 September 2023 to 31 March 2024</t>
  </si>
  <si>
    <t>Early years register (full Inspection)ChildminderMilton KeynesPersonal development1 September 2023 to 31 March 2024</t>
  </si>
  <si>
    <t>Early years register (full Inspection)ChildminderMilton KeynesPersonal development, behaviour and welfare1 September 2023 to 31 March 2024</t>
  </si>
  <si>
    <t>Early years register (full Inspection)ChildminderMilton KeynesQuality of education1 September 2023 to 31 March 2024</t>
  </si>
  <si>
    <t>Early years register (full Inspection)ChildminderMilton KeynesQuality of teaching, learning and assessment1 September 2023 to 31 March 2024</t>
  </si>
  <si>
    <t>Early years register (full Inspection)ChildminderMilton KeynesRequirements of the compulsory part of the childcare register1 September 2023 to 31 March 2024</t>
  </si>
  <si>
    <t>Early years register (full Inspection)ChildminderMilton KeynesRequirements of the voluntary part of the childcare register1 September 2023 to 31 March 2024</t>
  </si>
  <si>
    <t>Early years register (full Inspection)ChildminderMilton KeynesTotal No of inspections1 September 2023 to 31 March 2024</t>
  </si>
  <si>
    <t>Early years register (No children on roll)ChildminderMilton KeynesNCOR Inspection Outcomes1 April 2023 to 31 August 2023</t>
  </si>
  <si>
    <t>Early years register (No children on roll)ChildminderMilton KeynesTotal No of inspections1 April 2023 to 31 August 2023</t>
  </si>
  <si>
    <t>Early years register (No children on roll)ChildminderMilton KeynesNCOR Inspection Outcomes1 September 2023 to 31 March 2024</t>
  </si>
  <si>
    <t>Early years register (No children on roll)ChildminderMilton KeynesTotal No of inspections1 September 2023 to 31 March 2024</t>
  </si>
  <si>
    <t>Early years register (Out-of-school day care)ChildminderMilton KeynesTotal No of inspections1 April 2023 to 31 August 2023</t>
  </si>
  <si>
    <t>Childcare registerChildminderNewcastle upon TyneTotal No of inspections1 April 2023 to 31 August 2023</t>
  </si>
  <si>
    <t>Childcare registerChildminderNewcastle upon TyneTotal No of inspections1 September 2023 to 31 March 2024</t>
  </si>
  <si>
    <t>Early years register (full Inspection)ChildminderNewcastle upon TyneBehaviour and attitudes1 April 2023 to 31 August 2023</t>
  </si>
  <si>
    <t>Early years register (full Inspection)ChildminderNewcastle upon TyneEffectiveness of leadership and Management1 April 2023 to 31 August 2023</t>
  </si>
  <si>
    <t>Early years register (full Inspection)ChildminderNewcastle upon TyneOutcomes for children1 April 2023 to 31 August 2023</t>
  </si>
  <si>
    <t>Early years register (full Inspection)ChildminderNewcastle upon TyneOverall effectiveness: The quality and standards of the provision1 April 2023 to 31 August 2023</t>
  </si>
  <si>
    <t>Early years register (full Inspection)ChildminderNewcastle upon TynePersonal development1 April 2023 to 31 August 2023</t>
  </si>
  <si>
    <t>Early years register (full Inspection)ChildminderNewcastle upon TynePersonal development, behaviour and welfare1 April 2023 to 31 August 2023</t>
  </si>
  <si>
    <t>Early years register (full Inspection)ChildminderNewcastle upon TyneQuality of education1 April 2023 to 31 August 2023</t>
  </si>
  <si>
    <t>Early years register (full Inspection)ChildminderNewcastle upon TyneQuality of teaching, learning and assessment1 April 2023 to 31 August 2023</t>
  </si>
  <si>
    <t>Early years register (full Inspection)ChildminderNewcastle upon TyneRequirements of the compulsory part of the childcare register1 April 2023 to 31 August 2023</t>
  </si>
  <si>
    <t>Early years register (full Inspection)ChildminderNewcastle upon TyneRequirements of the voluntary part of the childcare register1 April 2023 to 31 August 2023</t>
  </si>
  <si>
    <t>Early years register (full Inspection)ChildminderNewcastle upon TyneTotal No of inspections1 April 2023 to 31 August 2023</t>
  </si>
  <si>
    <t>Early years register (full Inspection)ChildminderNewcastle upon TyneBehaviour and attitudes1 September 2023 to 31 March 2024</t>
  </si>
  <si>
    <t>Early years register (full Inspection)ChildminderNewcastle upon TyneEffectiveness of leadership and Management1 September 2023 to 31 March 2024</t>
  </si>
  <si>
    <t>Early years register (full Inspection)ChildminderWiltshireQuality of teaching, learning and assessment1 April 2023 to 31 August 2023</t>
  </si>
  <si>
    <t>Early years register (full Inspection)ChildminderWiltshireRequirements of the compulsory part of the childcare register1 April 2023 to 31 August 2023</t>
  </si>
  <si>
    <t>Early years register (full Inspection)ChildminderWiltshireRequirements of the voluntary part of the childcare register1 April 2023 to 31 August 2023</t>
  </si>
  <si>
    <t>Early years register (full Inspection)ChildminderWiltshireTotal No of inspections1 April 2023 to 31 August 2023</t>
  </si>
  <si>
    <t>Early years register (full Inspection)ChildminderWiltshireBehaviour and attitudes1 September 2023 to 31 March 2024</t>
  </si>
  <si>
    <t>Early years register (full Inspection)ChildminderWiltshireEffectiveness of leadership and Management1 September 2023 to 31 March 2024</t>
  </si>
  <si>
    <t>Early years register (full Inspection)ChildminderWiltshireOutcomes for children1 September 2023 to 31 March 2024</t>
  </si>
  <si>
    <t>Early years register (full Inspection)ChildminderWiltshireOverall effectiveness: The quality and standards of the provision1 September 2023 to 31 March 2024</t>
  </si>
  <si>
    <t>Early years register (full Inspection)ChildminderWiltshirePersonal development1 September 2023 to 31 March 2024</t>
  </si>
  <si>
    <t>Early years register (full Inspection)ChildminderWiltshirePersonal development, behaviour and welfare1 September 2023 to 31 March 2024</t>
  </si>
  <si>
    <t>Early years register (full Inspection)ChildminderWiltshireQuality of education1 September 2023 to 31 March 2024</t>
  </si>
  <si>
    <t>Early years register (full Inspection)ChildminderWiltshireQuality of teaching, learning and assessment1 September 2023 to 31 March 2024</t>
  </si>
  <si>
    <t>Early years register (full Inspection)ChildminderWiltshireRequirements of the compulsory part of the childcare register1 September 2023 to 31 March 2024</t>
  </si>
  <si>
    <t>Early years register (full Inspection)ChildminderWiltshireRequirements of the voluntary part of the childcare register1 September 2023 to 31 March 2024</t>
  </si>
  <si>
    <t>Early years register (full Inspection)ChildminderWiltshireTotal No of inspections1 September 2023 to 31 March 2024</t>
  </si>
  <si>
    <t>Early years register (No children on roll)ChildminderWiltshireNCOR Inspection Outcomes1 September 2023 to 31 March 2024</t>
  </si>
  <si>
    <t>Early years register (No children on roll)ChildminderWiltshireTotal No of inspections1 September 2023 to 31 March 2024</t>
  </si>
  <si>
    <t>Early years register (Out-of-school day care)ChildminderWiltshireTotal No of inspections1 April 2023 to 31 August 2023</t>
  </si>
  <si>
    <t>Early years register (full Inspection)ChildminderWindsor and MaidenheadBehaviour and attitudes1 April 2023 to 31 August 2023</t>
  </si>
  <si>
    <t>Early years register (full Inspection)ChildminderWindsor and MaidenheadEffectiveness of leadership and Management1 April 2023 to 31 August 2023</t>
  </si>
  <si>
    <t>Early years register (full Inspection)ChildminderWindsor and MaidenheadOutcomes for children1 April 2023 to 31 August 2023</t>
  </si>
  <si>
    <t>Early years register (full Inspection)ChildminderWindsor and MaidenheadOverall effectiveness: The quality and standards of the provision1 April 2023 to 31 August 2023</t>
  </si>
  <si>
    <t>Early years register (full Inspection)ChildminderWindsor and MaidenheadPersonal development1 April 2023 to 31 August 2023</t>
  </si>
  <si>
    <t>Early years register (full Inspection)ChildminderWindsor and MaidenheadPersonal development, behaviour and welfare1 April 2023 to 31 August 2023</t>
  </si>
  <si>
    <t>Early years register (full Inspection)ChildminderWindsor and MaidenheadQuality of education1 April 2023 to 31 August 2023</t>
  </si>
  <si>
    <t>Early years register (full Inspection)ChildminderWindsor and MaidenheadQuality of teaching, learning and assessment1 April 2023 to 31 August 2023</t>
  </si>
  <si>
    <t>Early years register (full Inspection)ChildminderWindsor and MaidenheadRequirements of the compulsory part of the childcare register1 April 2023 to 31 August 2023</t>
  </si>
  <si>
    <t>Early years register (full Inspection)ChildminderWindsor and MaidenheadRequirements of the voluntary part of the childcare register1 April 2023 to 31 August 2023</t>
  </si>
  <si>
    <t>Early years register (full Inspection)ChildminderWindsor and MaidenheadTotal No of inspections1 April 2023 to 31 August 2023</t>
  </si>
  <si>
    <t>Early years register (full Inspection)ChildminderWindsor and MaidenheadBehaviour and attitudes1 September 2023 to 31 March 2024</t>
  </si>
  <si>
    <t>Early years register (full Inspection)Childcare on non-domestic premisesOxfordshireQuality of teaching, learning and assessment1 September 2023 to 31 March 2024</t>
  </si>
  <si>
    <t>Early years register (full Inspection)Childcare on non-domestic premisesOxfordshireRequirements of the compulsory part of the childcare register1 September 2023 to 31 March 2024</t>
  </si>
  <si>
    <t>Early years register (full Inspection)Childcare on non-domestic premisesOxfordshireRequirements of the voluntary part of the childcare register1 September 2023 to 31 March 2024</t>
  </si>
  <si>
    <t>Early years register (full Inspection)Childcare on non-domestic premisesOxfordshireTotal No of inspections1 September 2023 to 31 March 2024</t>
  </si>
  <si>
    <t>Early years register (Out-of-school day care)Childcare on non-domestic premisesOxfordshireTotal No of inspections1 April 2023 to 31 August 2023</t>
  </si>
  <si>
    <t>Early years register (Out-of-school day care)Childcare on non-domestic premisesOxfordshireTotal No of inspections1 September 2023 to 31 March 2024</t>
  </si>
  <si>
    <t>Early years register (full Inspection)Childcare on non-domestic premisesPeterboroughBehaviour and attitudes1 April 2023 to 31 August 2023</t>
  </si>
  <si>
    <t>Early years register (full Inspection)Childcare on non-domestic premisesPeterboroughEffectiveness of leadership and Management1 April 2023 to 31 August 2023</t>
  </si>
  <si>
    <t>Early years register (full Inspection)Childcare on non-domestic premisesPeterboroughOutcomes for children1 April 2023 to 31 August 2023</t>
  </si>
  <si>
    <t>Early years register (full Inspection)Childcare on non-domestic premisesPeterboroughOverall effectiveness: The quality and standards of the provision1 April 2023 to 31 August 2023</t>
  </si>
  <si>
    <t>Early years register (full Inspection)Childcare on non-domestic premisesPeterboroughPersonal development1 April 2023 to 31 August 2023</t>
  </si>
  <si>
    <t>Early years register (full Inspection)Childcare on non-domestic premisesPeterboroughPersonal development, behaviour and welfare1 April 2023 to 31 August 2023</t>
  </si>
  <si>
    <t>Early years register (full Inspection)Childcare on non-domestic premisesPeterboroughQuality of education1 April 2023 to 31 August 2023</t>
  </si>
  <si>
    <t>Early years register (full Inspection)Childcare on non-domestic premisesPeterboroughQuality of teaching, learning and assessment1 April 2023 to 31 August 2023</t>
  </si>
  <si>
    <t>Early years register (full Inspection)Childcare on non-domestic premisesPeterboroughRequirements of the compulsory part of the childcare register1 April 2023 to 31 August 2023</t>
  </si>
  <si>
    <t>Early years register (full Inspection)Childcare on non-domestic premisesPeterboroughRequirements of the voluntary part of the childcare register1 April 2023 to 31 August 2023</t>
  </si>
  <si>
    <t>Early years register (full Inspection)Childcare on non-domestic premisesPeterboroughTotal No of inspections1 April 2023 to 31 August 2023</t>
  </si>
  <si>
    <t>Early years register (full Inspection)Childcare on non-domestic premisesPeterboroughBehaviour and attitudes1 September 2023 to 31 March 2024</t>
  </si>
  <si>
    <t>Early years register (full Inspection)Childcare on non-domestic premisesPeterboroughEffectiveness of leadership and Management1 September 2023 to 31 March 2024</t>
  </si>
  <si>
    <t>Early years register (full Inspection)Childcare on non-domestic premisesPeterboroughOutcomes for children1 September 2023 to 31 March 2024</t>
  </si>
  <si>
    <t>Early years register (full Inspection)Childcare on non-domestic premisesPeterboroughOverall effectiveness: The quality and standards of the provision1 September 2023 to 31 March 2024</t>
  </si>
  <si>
    <t>Early years register (full Inspection)Childcare on non-domestic premisesPeterboroughPersonal development1 September 2023 to 31 March 2024</t>
  </si>
  <si>
    <t>Early years register (full Inspection)ChildminderWirralBehaviour and attitudes1 September 2023 to 31 March 2024</t>
  </si>
  <si>
    <t>Early years register (full Inspection)ChildminderWirralEffectiveness of leadership and Management1 September 2023 to 31 March 2024</t>
  </si>
  <si>
    <t>Early years register (full Inspection)ChildminderWirralOutcomes for children1 September 2023 to 31 March 2024</t>
  </si>
  <si>
    <t>Early years register (full Inspection)ChildminderWirralOverall effectiveness: The quality and standards of the provision1 September 2023 to 31 March 2024</t>
  </si>
  <si>
    <t>Early years register (full Inspection)ChildminderWirralPersonal development1 September 2023 to 31 March 2024</t>
  </si>
  <si>
    <t>Early years register (full Inspection)Childcare on non-domestic premisesPeterboroughTotal No of inspections1 September 2023 to 31 March 2024</t>
  </si>
  <si>
    <t>Early years register (No children on roll)Childcare on non-domestic premisesPeterboroughNCOR Inspection Outcomes1 April 2023 to 31 August 2023</t>
  </si>
  <si>
    <t>Early years register (No children on roll)Childcare on non-domestic premisesPeterboroughTotal No of inspections1 April 2023 to 31 August 2023</t>
  </si>
  <si>
    <t>Early years register (Out-of-school day care)Childcare on non-domestic premisesPeterboroughTotal No of inspections1 April 2023 to 31 August 2023</t>
  </si>
  <si>
    <t>Early years register (Out-of-school day care)Childcare on non-domestic premisesPeterboroughTotal No of inspections1 September 2023 to 31 March 2024</t>
  </si>
  <si>
    <t>Childcare registerChildcare on non-domestic premisesPlymouthTotal No of inspections1 April 2023 to 31 August 2023</t>
  </si>
  <si>
    <t>Childcare registerChildcare on non-domestic premisesPlymouthTotal No of inspections1 September 2023 to 31 March 2024</t>
  </si>
  <si>
    <t>Early years register (full Inspection)Childcare on non-domestic premisesPlymouthBehaviour and attitudes1 April 2023 to 31 August 2023</t>
  </si>
  <si>
    <t>Early years register (full Inspection)Childcare on non-domestic premisesPlymouthEffectiveness of leadership and Management1 April 2023 to 31 August 2023</t>
  </si>
  <si>
    <t>Early years register (full Inspection)Childcare on non-domestic premisesPlymouthOutcomes for children1 April 2023 to 31 August 2023</t>
  </si>
  <si>
    <t>Early years register (full Inspection)Childcare on non-domestic premisesPlymouthOverall effectiveness: The quality and standards of the provision1 April 2023 to 31 August 2023</t>
  </si>
  <si>
    <t>Early years register (full Inspection)Childcare on non-domestic premisesPlymouthPersonal development1 April 2023 to 31 August 2023</t>
  </si>
  <si>
    <t>Early years register (full Inspection)Childcare on non-domestic premisesPlymouthPersonal development, behaviour and welfare1 April 2023 to 31 August 2023</t>
  </si>
  <si>
    <t>Early years register (full Inspection)Childcare on non-domestic premisesPlymouthQuality of education1 April 2023 to 31 August 2023</t>
  </si>
  <si>
    <t>Early years register (full Inspection)Childcare on non-domestic premisesPlymouthQuality of teaching, learning and assessment1 April 2023 to 31 August 2023</t>
  </si>
  <si>
    <t>Early years register (full Inspection)Childcare on non-domestic premisesPlymouthRequirements of the compulsory part of the childcare register1 April 2023 to 31 August 2023</t>
  </si>
  <si>
    <t>Early years register (full Inspection)Childcare on non-domestic premisesPlymouthRequirements of the voluntary part of the childcare register1 April 2023 to 31 August 2023</t>
  </si>
  <si>
    <t>Early years register (full Inspection)Childcare on non-domestic premisesPlymouthTotal No of inspections1 April 2023 to 31 August 2023</t>
  </si>
  <si>
    <t>Early years register (full Inspection)Childcare on non-domestic premisesPlymouthBehaviour and attitudes1 September 2023 to 31 March 2024</t>
  </si>
  <si>
    <t>Early years register (full Inspection)Childcare on non-domestic premisesPlymouthEffectiveness of leadership and Management1 September 2023 to 31 March 2024</t>
  </si>
  <si>
    <t>Early years register (full Inspection)Childcare on non-domestic premisesPlymouthOutcomes for children1 September 2023 to 31 March 2024</t>
  </si>
  <si>
    <t>Early years register (full Inspection)Childcare on non-domestic premisesPlymouthOverall effectiveness: The quality and standards of the provision1 September 2023 to 31 March 2024</t>
  </si>
  <si>
    <t>Early years register (full Inspection)Childcare on non-domestic premisesPlymouthPersonal development1 September 2023 to 31 March 2024</t>
  </si>
  <si>
    <t>Early years register (full Inspection)Childcare on non-domestic premisesPlymouthPersonal development, behaviour and welfare1 September 2023 to 31 March 2024</t>
  </si>
  <si>
    <t>Early years register (full Inspection)Childcare on non-domestic premisesPlymouthQuality of education1 September 2023 to 31 March 2024</t>
  </si>
  <si>
    <t>Early years register (full Inspection)Childcare on non-domestic premisesPlymouthQuality of teaching, learning and assessment1 September 2023 to 31 March 2024</t>
  </si>
  <si>
    <t>Early years register (full Inspection)Childcare on non-domestic premisesPlymouthRequirements of the compulsory part of the childcare register1 September 2023 to 31 March 2024</t>
  </si>
  <si>
    <t>Early years register (full Inspection)Childcare on non-domestic premisesPlymouthRequirements of the voluntary part of the childcare register1 September 2023 to 31 March 2024</t>
  </si>
  <si>
    <t>Early years register (No children on roll)ChildminderBedfordTotal No of inspections1 September 2023 to 31 March 2024</t>
  </si>
  <si>
    <t>Childcare registerChildminderBexleyTotal No of inspections1 September 2023 to 31 March 2024</t>
  </si>
  <si>
    <t>Early years register (full Inspection)ChildminderBexleyBehaviour and attitudes1 April 2023 to 31 August 2023</t>
  </si>
  <si>
    <t>Early years register (full Inspection)ChildminderBexleyEffectiveness of leadership and Management1 April 2023 to 31 August 2023</t>
  </si>
  <si>
    <t>Early years register (full Inspection)ChildminderBexleyOutcomes for children1 April 2023 to 31 August 2023</t>
  </si>
  <si>
    <t>Early years register (full Inspection)ChildminderBexleyOverall effectiveness: The quality and standards of the provision1 April 2023 to 31 August 2023</t>
  </si>
  <si>
    <t>Early years register (full Inspection)ChildminderBexleyPersonal development1 April 2023 to 31 August 2023</t>
  </si>
  <si>
    <t>Early years register (full Inspection)ChildminderBexleyPersonal development, behaviour and welfare1 April 2023 to 31 August 2023</t>
  </si>
  <si>
    <t>Early years register (full Inspection)ChildminderBexleyQuality of education1 April 2023 to 31 August 2023</t>
  </si>
  <si>
    <t>Early years register (full Inspection)ChildminderBexleyQuality of teaching, learning and assessment1 April 2023 to 31 August 2023</t>
  </si>
  <si>
    <t>Early years register (full Inspection)ChildminderBexleyRequirements of the compulsory part of the childcare register1 April 2023 to 31 August 2023</t>
  </si>
  <si>
    <t>Early years register (full Inspection)ChildminderBexleyRequirements of the voluntary part of the childcare register1 April 2023 to 31 August 2023</t>
  </si>
  <si>
    <t>Early years register (full Inspection)ChildminderBexleyTotal No of inspections1 April 2023 to 31 August 2023</t>
  </si>
  <si>
    <t>Early years register (full Inspection)ChildminderBexleyBehaviour and attitudes1 September 2023 to 31 March 2024</t>
  </si>
  <si>
    <t>Early years register (full Inspection)ChildminderBexleyEffectiveness of leadership and Management1 September 2023 to 31 March 2024</t>
  </si>
  <si>
    <t>Early years register (full Inspection)ChildminderBexleyOutcomes for children1 September 2023 to 31 March 2024</t>
  </si>
  <si>
    <t>Early years register (full Inspection)ChildminderBexleyOverall effectiveness: The quality and standards of the provision1 September 2023 to 31 March 2024</t>
  </si>
  <si>
    <t>Early years register (full Inspection)ChildminderBexleyPersonal development1 September 2023 to 31 March 2024</t>
  </si>
  <si>
    <t>Early years register (full Inspection)ChildminderBexleyPersonal development, behaviour and welfare1 September 2023 to 31 March 2024</t>
  </si>
  <si>
    <t>Early years register (full Inspection)ChildminderBexleyQuality of education1 September 2023 to 31 March 2024</t>
  </si>
  <si>
    <t>Early years register (full Inspection)ChildminderBexleyQuality of teaching, learning and assessment1 September 2023 to 31 March 2024</t>
  </si>
  <si>
    <t>Early years register (full Inspection)ChildminderBexleyRequirements of the compulsory part of the childcare register1 September 2023 to 31 March 2024</t>
  </si>
  <si>
    <t>Early years register (full Inspection)ChildminderBexleyRequirements of the voluntary part of the childcare register1 September 2023 to 31 March 2024</t>
  </si>
  <si>
    <t>Early years register (full Inspection)ChildminderBexleyTotal No of inspections1 September 2023 to 31 March 2024</t>
  </si>
  <si>
    <t>Early years register (No children on roll)ChildminderBexleyNCOR Inspection Outcomes1 April 2023 to 31 August 2023</t>
  </si>
  <si>
    <t>Early years register (No children on roll)ChildminderBexleyTotal No of inspections1 April 2023 to 31 August 2023</t>
  </si>
  <si>
    <t>Early years register (No children on roll)ChildminderBexleyNCOR Inspection Outcomes1 September 2023 to 31 March 2024</t>
  </si>
  <si>
    <t>Early years register (No children on roll)ChildminderBexleyTotal No of inspections1 September 2023 to 31 March 2024</t>
  </si>
  <si>
    <t>Childcare registerChildminderBirminghamTotal No of inspections1 April 2023 to 31 August 2023</t>
  </si>
  <si>
    <t>Early years register (full Inspection)ChildminderBirminghamBehaviour and attitudes1 April 2023 to 31 August 2023</t>
  </si>
  <si>
    <t>Early years register (full Inspection)ChildminderBirminghamEffectiveness of leadership and Management1 April 2023 to 31 August 2023</t>
  </si>
  <si>
    <t>Early years register (full Inspection)ChildminderLeicestershireBehaviour and attitudes1 September 2023 to 31 March 2024</t>
  </si>
  <si>
    <t>Early years register (full Inspection)ChildminderLeicestershireEffectiveness of leadership and Management1 September 2023 to 31 March 2024</t>
  </si>
  <si>
    <t>Early years register (full Inspection)ChildminderLeicestershireOutcomes for children1 September 2023 to 31 March 2024</t>
  </si>
  <si>
    <t>Early years register (full Inspection)ChildminderLeicestershireOverall effectiveness: The quality and standards of the provision1 September 2023 to 31 March 2024</t>
  </si>
  <si>
    <t>Early years register (full Inspection)ChildminderLeicestershirePersonal development1 September 2023 to 31 March 2024</t>
  </si>
  <si>
    <t>Early years register (full Inspection)ChildminderLeicestershirePersonal development, behaviour and welfare1 September 2023 to 31 March 2024</t>
  </si>
  <si>
    <t>Early years register (full Inspection)ChildminderLeicestershireQuality of education1 September 2023 to 31 March 2024</t>
  </si>
  <si>
    <t>Early years register (full Inspection)ChildminderLeicestershireQuality of teaching, learning and assessment1 September 2023 to 31 March 2024</t>
  </si>
  <si>
    <t>Early years register (full Inspection)ChildminderLeicestershireRequirements of the compulsory part of the childcare register1 September 2023 to 31 March 2024</t>
  </si>
  <si>
    <t>Early years register (full Inspection)ChildminderLeicestershireRequirements of the voluntary part of the childcare register1 September 2023 to 31 March 2024</t>
  </si>
  <si>
    <t>Early years register (full Inspection)ChildminderLeicestershireTotal No of inspections1 September 2023 to 31 March 2024</t>
  </si>
  <si>
    <t>Early years register (No children on roll)ChildminderLeicestershireNCOR Inspection Outcomes1 April 2023 to 31 August 2023</t>
  </si>
  <si>
    <t>Early years register (No children on roll)ChildminderLeicestershireTotal No of inspections1 April 2023 to 31 August 2023</t>
  </si>
  <si>
    <t>Early years register (No children on roll)ChildminderLeicestershireNCOR Inspection Outcomes1 September 2023 to 31 March 2024</t>
  </si>
  <si>
    <t>Early years register (No children on roll)ChildminderLeicestershireTotal No of inspections1 September 2023 to 31 March 2024</t>
  </si>
  <si>
    <t>Early years register (Out-of-school day care)ChildminderLeicestershireTotal No of inspections1 April 2023 to 31 August 2023</t>
  </si>
  <si>
    <t>Early years register (Out-of-school day care)ChildminderLeicestershireTotal No of inspections1 September 2023 to 31 March 2024</t>
  </si>
  <si>
    <t>Childcare registerChildminderLewishamTotal No of inspections1 April 2023 to 31 August 2023</t>
  </si>
  <si>
    <t>Childcare registerChildminderLewishamTotal No of inspections1 September 2023 to 31 March 2024</t>
  </si>
  <si>
    <t>Early years register (full Inspection)ChildminderLewishamBehaviour and attitudes1 April 2023 to 31 August 2023</t>
  </si>
  <si>
    <t>Early years register (full Inspection)ChildminderLewishamEffectiveness of leadership and Management1 April 2023 to 31 August 2023</t>
  </si>
  <si>
    <t>Early years register (full Inspection)ChildminderLewishamOutcomes for children1 April 2023 to 31 August 2023</t>
  </si>
  <si>
    <t>Early years register (full Inspection)ChildminderLewishamOverall effectiveness: The quality and standards of the provision1 April 2023 to 31 August 2023</t>
  </si>
  <si>
    <t>Early years register (full Inspection)ChildminderLewishamPersonal development1 April 2023 to 31 August 2023</t>
  </si>
  <si>
    <t>Early years register (full Inspection)ChildminderLewishamPersonal development, behaviour and welfare1 April 2023 to 31 August 2023</t>
  </si>
  <si>
    <t>Early years register (full Inspection)ChildminderLewishamQuality of education1 April 2023 to 31 August 2023</t>
  </si>
  <si>
    <t>Early years register (full Inspection)ChildminderLewishamQuality of teaching, learning and assessment1 April 2023 to 31 August 2023</t>
  </si>
  <si>
    <t>Early years register (full Inspection)ChildminderLewishamRequirements of the compulsory part of the childcare register1 April 2023 to 31 August 2023</t>
  </si>
  <si>
    <t>Early years register (full Inspection)ChildminderLewishamRequirements of the voluntary part of the childcare register1 April 2023 to 31 August 2023</t>
  </si>
  <si>
    <t>Early years register (full Inspection)ChildminderLewishamTotal No of inspections1 April 2023 to 31 August 2023</t>
  </si>
  <si>
    <t>Early years register (full Inspection)ChildminderLewishamBehaviour and attitudes1 September 2023 to 31 March 2024</t>
  </si>
  <si>
    <t>Early years register (full Inspection)ChildminderWaltham ForestPersonal development, behaviour and welfare1 September 2023 to 31 March 2024</t>
  </si>
  <si>
    <t>Early years register (full Inspection)ChildminderWaltham ForestQuality of education1 September 2023 to 31 March 2024</t>
  </si>
  <si>
    <t>Early years register (full Inspection)ChildminderWaltham ForestQuality of teaching, learning and assessment1 September 2023 to 31 March 2024</t>
  </si>
  <si>
    <t>Early years register (full Inspection)ChildminderWaltham ForestRequirements of the compulsory part of the childcare register1 September 2023 to 31 March 2024</t>
  </si>
  <si>
    <t>Early years register (full Inspection)ChildminderWaltham ForestRequirements of the voluntary part of the childcare register1 September 2023 to 31 March 2024</t>
  </si>
  <si>
    <t>Early years register (full Inspection)ChildminderWaltham ForestTotal No of inspections1 September 2023 to 31 March 2024</t>
  </si>
  <si>
    <t>Early years register (No children on roll)ChildminderWaltham ForestNCOR Inspection Outcomes1 April 2023 to 31 August 2023</t>
  </si>
  <si>
    <t>Early years register (No children on roll)ChildminderWaltham ForestTotal No of inspections1 April 2023 to 31 August 2023</t>
  </si>
  <si>
    <t>Early years register (No children on roll)ChildminderWaltham ForestNCOR Inspection Outcomes1 September 2023 to 31 March 2024</t>
  </si>
  <si>
    <t>Early years register (No children on roll)ChildminderWaltham ForestTotal No of inspections1 September 2023 to 31 March 2024</t>
  </si>
  <si>
    <t>Childcare registerChildminderWandsworthTotal No of inspections1 September 2023 to 31 March 2024</t>
  </si>
  <si>
    <t>Early years register (full Inspection)ChildminderWandsworthBehaviour and attitudes1 April 2023 to 31 August 2023</t>
  </si>
  <si>
    <t>Early years register (full Inspection)ChildminderWandsworthEffectiveness of leadership and Management1 April 2023 to 31 August 2023</t>
  </si>
  <si>
    <t>Early years register (full Inspection)ChildminderWandsworthOutcomes for children1 April 2023 to 31 August 2023</t>
  </si>
  <si>
    <t>Early years register (full Inspection)ChildminderWandsworthOverall effectiveness: The quality and standards of the provision1 April 2023 to 31 August 2023</t>
  </si>
  <si>
    <t>Early years register (full Inspection)ChildminderWandsworthPersonal development1 April 2023 to 31 August 2023</t>
  </si>
  <si>
    <t>Early years register (full Inspection)ChildminderWandsworthPersonal development, behaviour and welfare1 April 2023 to 31 August 2023</t>
  </si>
  <si>
    <t>Early years register (full Inspection)ChildminderWandsworthQuality of education1 April 2023 to 31 August 2023</t>
  </si>
  <si>
    <t>Early years register (full Inspection)ChildminderWandsworthQuality of teaching, learning and assessment1 April 2023 to 31 August 2023</t>
  </si>
  <si>
    <t>Early years register (full Inspection)ChildminderWandsworthRequirements of the compulsory part of the childcare register1 April 2023 to 31 August 2023</t>
  </si>
  <si>
    <t>Early years register (full Inspection)ChildminderWandsworthRequirements of the voluntary part of the childcare register1 April 2023 to 31 August 2023</t>
  </si>
  <si>
    <t>Early years register (full Inspection)ChildminderWandsworthTotal No of inspections1 April 2023 to 31 August 2023</t>
  </si>
  <si>
    <t>Early years register (full Inspection)ChildminderWandsworthBehaviour and attitudes1 September 2023 to 31 March 2024</t>
  </si>
  <si>
    <t>Early years register (full Inspection)ChildminderWandsworthEffectiveness of leadership and Management1 September 2023 to 31 March 2024</t>
  </si>
  <si>
    <t>Childcare registerChildcare on non-domestic premisesOldhamTotal No of inspections1 September 2023 to 31 March 2024</t>
  </si>
  <si>
    <t>Early years register (full Inspection)Childcare on non-domestic premisesOldhamBehaviour and attitudes1 April 2023 to 31 August 2023</t>
  </si>
  <si>
    <t>Early years register (full Inspection)Childcare on non-domestic premisesOldhamEffectiveness of leadership and Management1 April 2023 to 31 August 2023</t>
  </si>
  <si>
    <t>Early years register (full Inspection)Childcare on non-domestic premisesOldhamOutcomes for children1 April 2023 to 31 August 2023</t>
  </si>
  <si>
    <t>Early years register (full Inspection)Childcare on non-domestic premisesOldhamOverall effectiveness: The quality and standards of the provision1 April 2023 to 31 August 2023</t>
  </si>
  <si>
    <t>Early years register (full Inspection)Childcare on non-domestic premisesOldhamPersonal development1 April 2023 to 31 August 2023</t>
  </si>
  <si>
    <t>Early years register (full Inspection)Childcare on non-domestic premisesOldhamPersonal development, behaviour and welfare1 April 2023 to 31 August 2023</t>
  </si>
  <si>
    <t>Early years register (full Inspection)Childcare on non-domestic premisesOldhamQuality of education1 April 2023 to 31 August 2023</t>
  </si>
  <si>
    <t>Early years register (full Inspection)Childcare on non-domestic premisesOldhamQuality of teaching, learning and assessment1 April 2023 to 31 August 2023</t>
  </si>
  <si>
    <t>Early years register (full Inspection)Childcare on non-domestic premisesOldhamRequirements of the compulsory part of the childcare register1 April 2023 to 31 August 2023</t>
  </si>
  <si>
    <t>Early years register (full Inspection)Childcare on non-domestic premisesOldhamRequirements of the voluntary part of the childcare register1 April 2023 to 31 August 2023</t>
  </si>
  <si>
    <t>Early years register (full Inspection)Childcare on non-domestic premisesOldhamTotal No of inspections1 April 2023 to 31 August 2023</t>
  </si>
  <si>
    <t>Early years register (full Inspection)Childcare on non-domestic premisesOldhamBehaviour and attitudes1 September 2023 to 31 March 2024</t>
  </si>
  <si>
    <t>Early years register (full Inspection)Childcare on non-domestic premisesOldhamEffectiveness of leadership and Management1 September 2023 to 31 March 2024</t>
  </si>
  <si>
    <t>Early years register (full Inspection)Childcare on non-domestic premisesOldhamOutcomes for children1 September 2023 to 31 March 2024</t>
  </si>
  <si>
    <t>Early years register (full Inspection)Childcare on non-domestic premisesOldhamOverall effectiveness: The quality and standards of the provision1 September 2023 to 31 March 2024</t>
  </si>
  <si>
    <t>Early years register (full Inspection)ChildminderKensington and ChelseaQuality of education1 April 2023 to 31 August 2023</t>
  </si>
  <si>
    <t>Early years register (full Inspection)ChildminderKensington and ChelseaQuality of teaching, learning and assessment1 April 2023 to 31 August 2023</t>
  </si>
  <si>
    <t>Early years register (full Inspection)ChildminderKensington and ChelseaRequirements of the compulsory part of the childcare register1 April 2023 to 31 August 2023</t>
  </si>
  <si>
    <t>Early years register (full Inspection)ChildminderKensington and ChelseaRequirements of the voluntary part of the childcare register1 April 2023 to 31 August 2023</t>
  </si>
  <si>
    <t>Early years register (full Inspection)ChildminderKensington and ChelseaTotal No of inspections1 April 2023 to 31 August 2023</t>
  </si>
  <si>
    <t>Early years register (full Inspection)ChildminderKensington and ChelseaBehaviour and attitudes1 September 2023 to 31 March 2024</t>
  </si>
  <si>
    <t>Early years register (full Inspection)ChildminderKensington and ChelseaEffectiveness of leadership and Management1 September 2023 to 31 March 2024</t>
  </si>
  <si>
    <t>Early years register (full Inspection)ChildminderKensington and ChelseaOutcomes for children1 September 2023 to 31 March 2024</t>
  </si>
  <si>
    <t>Early years register (full Inspection)ChildminderKensington and ChelseaOverall effectiveness: The quality and standards of the provision1 September 2023 to 31 March 2024</t>
  </si>
  <si>
    <t>Early years register (full Inspection)ChildminderKensington and ChelseaPersonal development1 September 2023 to 31 March 2024</t>
  </si>
  <si>
    <t>Early years register (full Inspection)ChildminderKensington and ChelseaPersonal development, behaviour and welfare1 September 2023 to 31 March 2024</t>
  </si>
  <si>
    <t>Early years register (full Inspection)ChildminderKensington and ChelseaQuality of education1 September 2023 to 31 March 2024</t>
  </si>
  <si>
    <t>Early years register (full Inspection)ChildminderKensington and ChelseaQuality of teaching, learning and assessment1 September 2023 to 31 March 2024</t>
  </si>
  <si>
    <t>Early years register (full Inspection)ChildminderKensington and ChelseaRequirements of the compulsory part of the childcare register1 September 2023 to 31 March 2024</t>
  </si>
  <si>
    <t>Early years register (full Inspection)ChildminderKensington and ChelseaRequirements of the voluntary part of the childcare register1 September 2023 to 31 March 2024</t>
  </si>
  <si>
    <t>Early years register (full Inspection)ChildminderKensington and ChelseaTotal No of inspections1 September 2023 to 31 March 2024</t>
  </si>
  <si>
    <t>Early years register (No children on roll)ChildminderKensington and ChelseaNCOR Inspection Outcomes1 September 2023 to 31 March 2024</t>
  </si>
  <si>
    <t>Early years register (No children on roll)ChildminderKensington and ChelseaTotal No of inspections1 September 2023 to 31 March 2024</t>
  </si>
  <si>
    <t>Childcare registerChildminderKentTotal No of inspections1 April 2023 to 31 August 2023</t>
  </si>
  <si>
    <t>Childcare registerChildminderKentTotal No of inspections1 September 2023 to 31 March 2024</t>
  </si>
  <si>
    <t>Early years register (full Inspection)ChildminderKentBehaviour and attitudes1 April 2023 to 31 August 2023</t>
  </si>
  <si>
    <t>Early years register (full Inspection)ChildminderKentEffectiveness of leadership and Management1 April 2023 to 31 August 2023</t>
  </si>
  <si>
    <t>Early years register (full Inspection)ChildminderKentOutcomes for children1 April 2023 to 31 August 2023</t>
  </si>
  <si>
    <t>Early years register (full Inspection)ChildminderKentOverall effectiveness: The quality and standards of the provision1 April 2023 to 31 August 2023</t>
  </si>
  <si>
    <t>Early years register (full Inspection)ChildminderKentPersonal development1 April 2023 to 31 August 2023</t>
  </si>
  <si>
    <t>Early years register (full Inspection)ChildminderKentPersonal development, behaviour and welfare1 April 2023 to 31 August 2023</t>
  </si>
  <si>
    <t>Early years register (full Inspection)ChildminderKentQuality of education1 April 2023 to 31 August 2023</t>
  </si>
  <si>
    <t>Early years register (full Inspection)ChildminderKentQuality of teaching, learning and assessment1 April 2023 to 31 August 2023</t>
  </si>
  <si>
    <t>Early years register (full Inspection)ChildminderKentRequirements of the compulsory part of the childcare register1 April 2023 to 31 August 2023</t>
  </si>
  <si>
    <t>Early years register (full Inspection)ChildminderKentRequirements of the voluntary part of the childcare register1 April 2023 to 31 August 2023</t>
  </si>
  <si>
    <t>Early years register (No children on roll)ChildminderSurreyTotal No of inspections1 September 2023 to 31 March 2024</t>
  </si>
  <si>
    <t>Early years register (Out-of-school day care)ChildminderSurreyTotal No of inspections1 April 2023 to 31 August 2023</t>
  </si>
  <si>
    <t>Early years register (Out-of-school day care)ChildminderSurreyTotal No of inspections1 September 2023 to 31 March 2024</t>
  </si>
  <si>
    <t>Early years register (full Inspection)ChildminderSuttonBehaviour and attitudes1 April 2023 to 31 August 2023</t>
  </si>
  <si>
    <t>Early years register (full Inspection)ChildminderSuttonEffectiveness of leadership and Management1 April 2023 to 31 August 2023</t>
  </si>
  <si>
    <t>Early years register (full Inspection)ChildminderSuttonOutcomes for children1 April 2023 to 31 August 2023</t>
  </si>
  <si>
    <t>Early years register (full Inspection)ChildminderSuttonOverall effectiveness: The quality and standards of the provision1 April 2023 to 31 August 2023</t>
  </si>
  <si>
    <t>Early years register (full Inspection)ChildminderSuttonPersonal development1 April 2023 to 31 August 2023</t>
  </si>
  <si>
    <t>Early years register (full Inspection)ChildminderSuttonPersonal development, behaviour and welfare1 April 2023 to 31 August 2023</t>
  </si>
  <si>
    <t>Early years register (full Inspection)ChildminderSuttonQuality of education1 April 2023 to 31 August 2023</t>
  </si>
  <si>
    <t>Early years register (full Inspection)ChildminderSuttonQuality of teaching, learning and assessment1 April 2023 to 31 August 2023</t>
  </si>
  <si>
    <t>Early years register (full Inspection)ChildminderSuttonRequirements of the compulsory part of the childcare register1 April 2023 to 31 August 2023</t>
  </si>
  <si>
    <t>Early years register (full Inspection)ChildminderSuttonRequirements of the voluntary part of the childcare register1 April 2023 to 31 August 2023</t>
  </si>
  <si>
    <t>Early years register (full Inspection)ChildminderSuttonTotal No of inspections1 April 2023 to 31 August 2023</t>
  </si>
  <si>
    <t>Early years register (full Inspection)ChildminderSuttonBehaviour and attitudes1 September 2023 to 31 March 2024</t>
  </si>
  <si>
    <t>Early years register (full Inspection)ChildminderSuttonEffectiveness of leadership and Management1 September 2023 to 31 March 2024</t>
  </si>
  <si>
    <t>Early years register (full Inspection)ChildminderSuttonOutcomes for children1 September 2023 to 31 March 2024</t>
  </si>
  <si>
    <t>Early years register (full Inspection)ChildminderSuttonOverall effectiveness: The quality and standards of the provision1 September 2023 to 31 March 2024</t>
  </si>
  <si>
    <t>Early years register (full Inspection)ChildminderSuttonPersonal development1 September 2023 to 31 March 2024</t>
  </si>
  <si>
    <t>Early years register (full Inspection)ChildminderSuttonPersonal development, behaviour and welfare1 September 2023 to 31 March 2024</t>
  </si>
  <si>
    <t>Early years register (full Inspection)ChildminderSuttonQuality of education1 September 2023 to 31 March 2024</t>
  </si>
  <si>
    <t>Early years register (full Inspection)ChildminderSuttonQuality of teaching, learning and assessment1 September 2023 to 31 March 2024</t>
  </si>
  <si>
    <t>Early years register (full Inspection)ChildminderSuttonRequirements of the compulsory part of the childcare register1 September 2023 to 31 March 2024</t>
  </si>
  <si>
    <t>Early years register (full Inspection)ChildminderSuttonRequirements of the voluntary part of the childcare register1 September 2023 to 31 March 2024</t>
  </si>
  <si>
    <t>Early years register (full Inspection)ChildminderSuttonTotal No of inspections1 September 2023 to 31 March 2024</t>
  </si>
  <si>
    <t>Early years register (No children on roll)ChildminderSuttonNCOR Inspection Outcomes1 April 2023 to 31 August 2023</t>
  </si>
  <si>
    <t>Early years register (No children on roll)ChildminderSuttonTotal No of inspections1 April 2023 to 31 August 2023</t>
  </si>
  <si>
    <t>Early years register (No children on roll)ChildminderSuttonNCOR Inspection Outcomes1 September 2023 to 31 March 2024</t>
  </si>
  <si>
    <t>Early years register (No children on roll)ChildminderSuttonTotal No of inspections1 September 2023 to 31 March 2024</t>
  </si>
  <si>
    <t>Early years register (Out-of-school day care)ChildminderSuttonTotal No of inspections1 April 2023 to 31 August 2023</t>
  </si>
  <si>
    <t>Early years register (full Inspection)ChildminderSwindonBehaviour and attitudes1 April 2023 to 31 August 2023</t>
  </si>
  <si>
    <t>Early years register (full Inspection)All provisionBlackburn with DarwenRequirements of the voluntary part of the childcare register1 April 2023 to 31 August 2023</t>
  </si>
  <si>
    <t>Early years register (full Inspection)All provisionBlackburn with DarwenTotal No of inspections1 April 2023 to 31 August 2023</t>
  </si>
  <si>
    <t>Early years register (full Inspection)All provisionBlackburn with DarwenBehaviour and attitudes1 September 2023 to 31 March 2024</t>
  </si>
  <si>
    <t>Early years register (full Inspection)All provisionBlackburn with DarwenEffectiveness of leadership and Management1 September 2023 to 31 March 2024</t>
  </si>
  <si>
    <t>Early years register (full Inspection)All provisionBlackburn with DarwenOutcomes for children1 September 2023 to 31 March 2024</t>
  </si>
  <si>
    <t>Early years register (full Inspection)All provisionBlackburn with DarwenOverall effectiveness: The quality and standards of the provision1 September 2023 to 31 March 2024</t>
  </si>
  <si>
    <t>Early years register (full Inspection)All provisionBlackburn with DarwenPersonal development1 September 2023 to 31 March 2024</t>
  </si>
  <si>
    <t>Early years register (full Inspection)All provisionBlackburn with DarwenPersonal development, behaviour and welfare1 September 2023 to 31 March 2024</t>
  </si>
  <si>
    <t>Early years register (full Inspection)All provisionBlackburn with DarwenQuality of education1 September 2023 to 31 March 2024</t>
  </si>
  <si>
    <t>Early years register (full Inspection)All provisionBlackburn with DarwenQuality of teaching, learning and assessment1 September 2023 to 31 March 2024</t>
  </si>
  <si>
    <t>Early years register (full Inspection)All provisionBlackburn with DarwenRequirements of the compulsory part of the childcare register1 September 2023 to 31 March 2024</t>
  </si>
  <si>
    <t>Early years register (full Inspection)All provisionBlackburn with DarwenRequirements of the voluntary part of the childcare register1 September 2023 to 31 March 2024</t>
  </si>
  <si>
    <t>Early years register (full Inspection)All provisionBlackburn with DarwenTotal No of inspections1 September 2023 to 31 March 2024</t>
  </si>
  <si>
    <t>Early years register (No children on roll)All provisionBlackburn with DarwenNCOR Inspection Outcomes1 September 2023 to 31 March 2024</t>
  </si>
  <si>
    <t>Early years register (No children on roll)All provisionBlackburn with DarwenTotal No of inspections1 September 2023 to 31 March 2024</t>
  </si>
  <si>
    <t>Early years register (Out-of-school day care)All provisionBlackburn with DarwenTotal No of inspections1 September 2023 to 31 March 2024</t>
  </si>
  <si>
    <t>Childcare registerAll provisionBlackpoolTotal No of inspections1 September 2023 to 31 March 2024</t>
  </si>
  <si>
    <t>Early years register (full Inspection)All provisionBlackpoolBehaviour and attitudes1 April 2023 to 31 August 2023</t>
  </si>
  <si>
    <t>Early years register (full Inspection)All provisionBlackpoolEffectiveness of leadership and Management1 April 2023 to 31 August 2023</t>
  </si>
  <si>
    <t>Early years register (full Inspection)All provisionBlackpoolOutcomes for children1 April 2023 to 31 August 2023</t>
  </si>
  <si>
    <t>Early years register (full Inspection)All provisionBlackpoolOverall effectiveness: The quality and standards of the provision1 April 2023 to 31 August 2023</t>
  </si>
  <si>
    <t>Early years register (full Inspection)All provisionBlackpoolPersonal development1 April 2023 to 31 August 2023</t>
  </si>
  <si>
    <t>Early years register (full Inspection)All provisionBlackpoolPersonal development, behaviour and welfare1 April 2023 to 31 August 2023</t>
  </si>
  <si>
    <t>Early years register (full Inspection)All provisionBlackpoolQuality of education1 April 2023 to 31 August 2023</t>
  </si>
  <si>
    <t>Early years register (full Inspection)All provisionBlackpoolQuality of teaching, learning and assessment1 April 2023 to 31 August 2023</t>
  </si>
  <si>
    <t>Early years register (full Inspection)All provisionBlackpoolRequirements of the compulsory part of the childcare register1 April 2023 to 31 August 2023</t>
  </si>
  <si>
    <t>Early years register (full Inspection)All provisionBlackpoolRequirements of the voluntary part of the childcare register1 April 2023 to 31 August 2023</t>
  </si>
  <si>
    <t>Early years register (full Inspection)All provisionBlackpoolTotal No of inspections1 April 2023 to 31 August 2023</t>
  </si>
  <si>
    <t>Early years register (full Inspection)All provisionBlackpoolBehaviour and attitudes1 September 2023 to 31 March 2024</t>
  </si>
  <si>
    <t>Early years register (full Inspection)All provisionBlackpoolEffectiveness of leadership and Management1 September 2023 to 31 March 2024</t>
  </si>
  <si>
    <t>Early years register (full Inspection)All provisionLeedsQuality of education1 April 2023 to 31 August 2023</t>
  </si>
  <si>
    <t>Early years register (full Inspection)All provisionLeedsQuality of teaching, learning and assessment1 April 2023 to 31 August 2023</t>
  </si>
  <si>
    <t>Early years register (full Inspection)All provisionLeedsRequirements of the compulsory part of the childcare register1 April 2023 to 31 August 2023</t>
  </si>
  <si>
    <t>Early years register (full Inspection)All provisionLeedsRequirements of the voluntary part of the childcare register1 April 2023 to 31 August 2023</t>
  </si>
  <si>
    <t>Early years register (full Inspection)All provisionLeedsTotal No of inspections1 April 2023 to 31 August 2023</t>
  </si>
  <si>
    <t>Early years register (full Inspection)All provisionLeedsBehaviour and attitudes1 September 2023 to 31 March 2024</t>
  </si>
  <si>
    <t>Early years register (full Inspection)All provisionLeedsEffectiveness of leadership and Management1 September 2023 to 31 March 2024</t>
  </si>
  <si>
    <t>Early years register (full Inspection)All provisionLeedsOutcomes for children1 September 2023 to 31 March 2024</t>
  </si>
  <si>
    <t>Early years register (full Inspection)All provisionLeedsOverall effectiveness: The quality and standards of the provision1 September 2023 to 31 March 2024</t>
  </si>
  <si>
    <t>Early years register (full Inspection)All provisionLeedsPersonal development1 September 2023 to 31 March 2024</t>
  </si>
  <si>
    <t>Early years register (No children on roll)ChildminderWolverhamptonNCOR Inspection Outcomes1 September 2023 to 31 March 2024</t>
  </si>
  <si>
    <t>Early years register (Out-of-school day care)Childcare on non-domestic premisesPortsmouthTotal No of inspections1 April 2023 to 31 August 2023</t>
  </si>
  <si>
    <t>Early years register (Out-of-school day care)Childcare on non-domestic premisesPortsmouthTotal No of inspections1 September 2023 to 31 March 2024</t>
  </si>
  <si>
    <t>Childcare registerChildcare on non-domestic premisesReadingTotal No of inspections1 April 2023 to 31 August 2023</t>
  </si>
  <si>
    <t>Early years register (full Inspection)Childcare on non-domestic premisesReadingBehaviour and attitudes1 April 2023 to 31 August 2023</t>
  </si>
  <si>
    <t>Early years register (full Inspection)Childcare on non-domestic premisesReadingEffectiveness of leadership and Management1 April 2023 to 31 August 2023</t>
  </si>
  <si>
    <t>Early years register (full Inspection)Childcare on non-domestic premisesReadingOutcomes for children1 April 2023 to 31 August 2023</t>
  </si>
  <si>
    <t>Early years register (full Inspection)Childcare on non-domestic premisesReadingOverall effectiveness: The quality and standards of the provision1 April 2023 to 31 August 2023</t>
  </si>
  <si>
    <t>Early years register (full Inspection)Childcare on non-domestic premisesReadingPersonal development1 April 2023 to 31 August 2023</t>
  </si>
  <si>
    <t>Early years register (full Inspection)Childcare on non-domestic premisesReadingPersonal development, behaviour and welfare1 April 2023 to 31 August 2023</t>
  </si>
  <si>
    <t>Early years register (full Inspection)Childcare on non-domestic premisesReadingQuality of education1 April 2023 to 31 August 2023</t>
  </si>
  <si>
    <t>Early years register (full Inspection)Childcare on non-domestic premisesReadingQuality of teaching, learning and assessment1 April 2023 to 31 August 2023</t>
  </si>
  <si>
    <t>Early years register (full Inspection)Childcare on non-domestic premisesReadingRequirements of the compulsory part of the childcare register1 April 2023 to 31 August 2023</t>
  </si>
  <si>
    <t>Early years register (full Inspection)Childcare on non-domestic premisesReadingRequirements of the voluntary part of the childcare register1 April 2023 to 31 August 2023</t>
  </si>
  <si>
    <t>Early years register (full Inspection)Childcare on non-domestic premisesReadingTotal No of inspections1 April 2023 to 31 August 2023</t>
  </si>
  <si>
    <t>Early years register (full Inspection)Childcare on non-domestic premisesReadingBehaviour and attitudes1 September 2023 to 31 March 2024</t>
  </si>
  <si>
    <t>Early years register (full Inspection)Childcare on non-domestic premisesReadingEffectiveness of leadership and Management1 September 2023 to 31 March 2024</t>
  </si>
  <si>
    <t>Early years register (full Inspection)Childcare on non-domestic premisesReadingOutcomes for children1 September 2023 to 31 March 2024</t>
  </si>
  <si>
    <t>Early years register (full Inspection)Childcare on non-domestic premisesReadingOverall effectiveness: The quality and standards of the provision1 September 2023 to 31 March 2024</t>
  </si>
  <si>
    <t>Early years register (full Inspection)Childcare on non-domestic premisesReadingPersonal development1 September 2023 to 31 March 2024</t>
  </si>
  <si>
    <t>Early years register (full Inspection)Childcare on non-domestic premisesReadingPersonal development, behaviour and welfare1 September 2023 to 31 March 2024</t>
  </si>
  <si>
    <t>Early years register (full Inspection)Childcare on non-domestic premisesReadingQuality of education1 September 2023 to 31 March 2024</t>
  </si>
  <si>
    <t>Early years register (full Inspection)Childcare on non-domestic premisesReadingQuality of teaching, learning and assessment1 September 2023 to 31 March 2024</t>
  </si>
  <si>
    <t>Early years register (full Inspection)Childcare on non-domestic premisesReadingRequirements of the compulsory part of the childcare register1 September 2023 to 31 March 2024</t>
  </si>
  <si>
    <t>Early years register (full Inspection)Childcare on non-domestic premisesReadingRequirements of the voluntary part of the childcare register1 September 2023 to 31 March 2024</t>
  </si>
  <si>
    <t>Early years register (full Inspection)Childcare on non-domestic premisesReadingTotal No of inspections1 September 2023 to 31 March 2024</t>
  </si>
  <si>
    <t>Early years register (Out-of-school day care)Childcare on non-domestic premisesReadingTotal No of inspections1 April 2023 to 31 August 2023</t>
  </si>
  <si>
    <t>Childcare registerChildcare on non-domestic premisesRedbridgeTotal No of inspections1 April 2023 to 31 August 2023</t>
  </si>
  <si>
    <t>Childcare registerChildcare on non-domestic premisesRedbridgeTotal No of inspections1 September 2023 to 31 March 2024</t>
  </si>
  <si>
    <t>Early years register (full Inspection)Childcare on non-domestic premisesRedbridgeBehaviour and attitudes1 April 2023 to 31 August 2023</t>
  </si>
  <si>
    <t>Early years register (full Inspection)ChildminderBlackburn with DarwenOverall effectiveness: The quality and standards of the provision1 April 2023 to 31 August 2023</t>
  </si>
  <si>
    <t>Early years register (full Inspection)ChildminderBlackburn with DarwenPersonal development1 April 2023 to 31 August 2023</t>
  </si>
  <si>
    <t>Early years register (full Inspection)ChildminderBlackburn with DarwenPersonal development, behaviour and welfare1 April 2023 to 31 August 2023</t>
  </si>
  <si>
    <t>Early years register (full Inspection)ChildminderBlackburn with DarwenQuality of education1 April 2023 to 31 August 2023</t>
  </si>
  <si>
    <t>Early years register (full Inspection)ChildminderBlackburn with DarwenQuality of teaching, learning and assessment1 April 2023 to 31 August 2023</t>
  </si>
  <si>
    <t>Early years register (full Inspection)ChildminderBlackburn with DarwenRequirements of the compulsory part of the childcare register1 April 2023 to 31 August 2023</t>
  </si>
  <si>
    <t>Early years register (full Inspection)ChildminderBlackburn with DarwenRequirements of the voluntary part of the childcare register1 April 2023 to 31 August 2023</t>
  </si>
  <si>
    <t>Early years register (full Inspection)ChildminderBlackburn with DarwenTotal No of inspections1 April 2023 to 31 August 2023</t>
  </si>
  <si>
    <t>Early years register (full Inspection)ChildminderBlackburn with DarwenBehaviour and attitudes1 September 2023 to 31 March 2024</t>
  </si>
  <si>
    <t>Early years register (full Inspection)ChildminderBlackburn with DarwenEffectiveness of leadership and Management1 September 2023 to 31 March 2024</t>
  </si>
  <si>
    <t>Early years register (full Inspection)ChildminderBlackburn with DarwenOutcomes for children1 September 2023 to 31 March 2024</t>
  </si>
  <si>
    <t>Early years register (full Inspection)ChildminderBlackburn with DarwenOverall effectiveness: The quality and standards of the provision1 September 2023 to 31 March 2024</t>
  </si>
  <si>
    <t>Early years register (full Inspection)ChildminderBlackburn with DarwenPersonal development1 September 2023 to 31 March 2024</t>
  </si>
  <si>
    <t>Early years register (full Inspection)ChildminderBlackburn with DarwenPersonal development, behaviour and welfare1 September 2023 to 31 March 2024</t>
  </si>
  <si>
    <t>Early years register (full Inspection)ChildminderBlackburn with DarwenQuality of education1 September 2023 to 31 March 2024</t>
  </si>
  <si>
    <t>Early years register (full Inspection)ChildminderBlackburn with DarwenQuality of teaching, learning and assessment1 September 2023 to 31 March 2024</t>
  </si>
  <si>
    <t>Early years register (full Inspection)ChildminderBlackburn with DarwenRequirements of the compulsory part of the childcare register1 September 2023 to 31 March 2024</t>
  </si>
  <si>
    <t>Early years register (full Inspection)ChildminderBlackburn with DarwenRequirements of the voluntary part of the childcare register1 September 2023 to 31 March 2024</t>
  </si>
  <si>
    <t>Early years register (full Inspection)ChildminderBlackburn with DarwenTotal No of inspections1 September 2023 to 31 March 2024</t>
  </si>
  <si>
    <t>Early years register (No children on roll)ChildminderBlackburn with DarwenNCOR Inspection Outcomes1 September 2023 to 31 March 2024</t>
  </si>
  <si>
    <t>Early years register (No children on roll)ChildminderBlackburn with DarwenTotal No of inspections1 September 2023 to 31 March 2024</t>
  </si>
  <si>
    <t>Early years register (full Inspection)ChildminderBlackpoolBehaviour and attitudes1 September 2023 to 31 March 2024</t>
  </si>
  <si>
    <t>Early years register (full Inspection)ChildminderBlackpoolEffectiveness of leadership and Management1 September 2023 to 31 March 2024</t>
  </si>
  <si>
    <t>Early years register (full Inspection)ChildminderBlackpoolOutcomes for children1 September 2023 to 31 March 2024</t>
  </si>
  <si>
    <t>Early years register (full Inspection)ChildminderBlackpoolOverall effectiveness: The quality and standards of the provision1 September 2023 to 31 March 2024</t>
  </si>
  <si>
    <t>Early years register (full Inspection)ChildminderBlackpoolPersonal development1 September 2023 to 31 March 2024</t>
  </si>
  <si>
    <t>Early years register (full Inspection)ChildminderBlackpoolPersonal development, behaviour and welfare1 September 2023 to 31 March 2024</t>
  </si>
  <si>
    <t>Early years register (full Inspection)ChildminderBlackpoolQuality of education1 September 2023 to 31 March 2024</t>
  </si>
  <si>
    <t>Early years register (full Inspection)ChildminderBlackpoolQuality of teaching, learning and assessment1 September 2023 to 31 March 2024</t>
  </si>
  <si>
    <t>Early years register (full Inspection)ChildminderLiverpoolQuality of education1 September 2023 to 31 March 2024</t>
  </si>
  <si>
    <t>Early years register (full Inspection)ChildminderLiverpoolQuality of teaching, learning and assessment1 September 2023 to 31 March 2024</t>
  </si>
  <si>
    <t>Early years register (full Inspection)ChildminderLiverpoolRequirements of the compulsory part of the childcare register1 September 2023 to 31 March 2024</t>
  </si>
  <si>
    <t>Early years register (full Inspection)ChildminderLiverpoolRequirements of the voluntary part of the childcare register1 September 2023 to 31 March 2024</t>
  </si>
  <si>
    <t>Early years register (full Inspection)ChildminderLiverpoolTotal No of inspections1 September 2023 to 31 March 2024</t>
  </si>
  <si>
    <t>Early years register (No children on roll)ChildminderLiverpoolNCOR Inspection Outcomes1 April 2023 to 31 August 2023</t>
  </si>
  <si>
    <t>Early years register (No children on roll)ChildminderLiverpoolTotal No of inspections1 April 2023 to 31 August 2023</t>
  </si>
  <si>
    <t>Early years register (No children on roll)ChildminderLiverpoolNCOR Inspection Outcomes1 September 2023 to 31 March 2024</t>
  </si>
  <si>
    <t>Early years register (No children on roll)ChildminderLiverpoolTotal No of inspections1 September 2023 to 31 March 2024</t>
  </si>
  <si>
    <t>Early years register (full Inspection)ChildminderLutonBehaviour and attitudes1 April 2023 to 31 August 2023</t>
  </si>
  <si>
    <t>Early years register (full Inspection)ChildminderLutonEffectiveness of leadership and Management1 April 2023 to 31 August 2023</t>
  </si>
  <si>
    <t>Early years register (full Inspection)ChildminderLutonOutcomes for children1 April 2023 to 31 August 2023</t>
  </si>
  <si>
    <t>Early years register (full Inspection)ChildminderLutonOverall effectiveness: The quality and standards of the provision1 April 2023 to 31 August 2023</t>
  </si>
  <si>
    <t>Early years register (full Inspection)ChildminderLutonPersonal development1 April 2023 to 31 August 2023</t>
  </si>
  <si>
    <t>Early years register (full Inspection)ChildminderLutonPersonal development, behaviour and welfare1 April 2023 to 31 August 2023</t>
  </si>
  <si>
    <t>Early years register (full Inspection)ChildminderLutonQuality of education1 April 2023 to 31 August 2023</t>
  </si>
  <si>
    <t>Early years register (full Inspection)ChildminderLutonQuality of teaching, learning and assessment1 April 2023 to 31 August 2023</t>
  </si>
  <si>
    <t>Early years register (full Inspection)ChildminderLutonRequirements of the compulsory part of the childcare register1 April 2023 to 31 August 2023</t>
  </si>
  <si>
    <t>Early years register (full Inspection)ChildminderLutonRequirements of the voluntary part of the childcare register1 April 2023 to 31 August 2023</t>
  </si>
  <si>
    <t>Early years register (full Inspection)ChildminderLutonTotal No of inspections1 April 2023 to 31 August 2023</t>
  </si>
  <si>
    <t>Early years register (full Inspection)ChildminderLutonBehaviour and attitudes1 September 2023 to 31 March 2024</t>
  </si>
  <si>
    <t>Early years register (full Inspection)ChildminderLutonEffectiveness of leadership and Management1 September 2023 to 31 March 2024</t>
  </si>
  <si>
    <t>Early years register (full Inspection)ChildminderLutonOutcomes for children1 September 2023 to 31 March 2024</t>
  </si>
  <si>
    <t>Early years register (full Inspection)ChildminderLutonOverall effectiveness: The quality and standards of the provision1 September 2023 to 31 March 2024</t>
  </si>
  <si>
    <t>Early years register (full Inspection)ChildminderLutonPersonal development1 September 2023 to 31 March 2024</t>
  </si>
  <si>
    <t>Early years register (full Inspection)ChildminderLutonPersonal development, behaviour and welfare1 September 2023 to 31 March 2024</t>
  </si>
  <si>
    <t>Early years register (full Inspection)ChildminderLutonQuality of education1 September 2023 to 31 March 2024</t>
  </si>
  <si>
    <t>Early years register (full Inspection)ChildminderLutonQuality of teaching, learning and assessment1 September 2023 to 31 March 2024</t>
  </si>
  <si>
    <t>Early years register (full Inspection)ChildminderLutonRequirements of the compulsory part of the childcare register1 September 2023 to 31 March 2024</t>
  </si>
  <si>
    <t>Early years register (full Inspection)ChildminderLutonRequirements of the voluntary part of the childcare register1 September 2023 to 31 March 2024</t>
  </si>
  <si>
    <t>Early years register (full Inspection)ChildminderLutonTotal No of inspections1 September 2023 to 31 March 2024</t>
  </si>
  <si>
    <t>Early years register (full Inspection)ChildminderWest BerkshireEffectiveness of leadership and Management1 April 2023 to 31 August 2023</t>
  </si>
  <si>
    <t>Early years register (full Inspection)ChildminderWest BerkshireOutcomes for children1 April 2023 to 31 August 2023</t>
  </si>
  <si>
    <t>Early years register (full Inspection)ChildminderWest BerkshireOverall effectiveness: The quality and standards of the provision1 April 2023 to 31 August 2023</t>
  </si>
  <si>
    <t>Early years register (full Inspection)ChildminderWest BerkshirePersonal development1 April 2023 to 31 August 2023</t>
  </si>
  <si>
    <t>Early years register (full Inspection)ChildminderWest BerkshirePersonal development, behaviour and welfare1 April 2023 to 31 August 2023</t>
  </si>
  <si>
    <t>Early years register (full Inspection)ChildminderWest BerkshireQuality of education1 April 2023 to 31 August 2023</t>
  </si>
  <si>
    <t>Early years register (full Inspection)ChildminderWest BerkshireQuality of teaching, learning and assessment1 April 2023 to 31 August 2023</t>
  </si>
  <si>
    <t>Early years register (full Inspection)ChildminderWest BerkshireRequirements of the compulsory part of the childcare register1 April 2023 to 31 August 2023</t>
  </si>
  <si>
    <t>Early years register (full Inspection)ChildminderWest BerkshireRequirements of the voluntary part of the childcare register1 April 2023 to 31 August 2023</t>
  </si>
  <si>
    <t>Early years register (full Inspection)ChildminderWest BerkshireTotal No of inspections1 April 2023 to 31 August 2023</t>
  </si>
  <si>
    <t>Early years register (full Inspection)ChildminderWest BerkshireBehaviour and attitudes1 September 2023 to 31 March 2024</t>
  </si>
  <si>
    <t>Early years register (full Inspection)ChildminderWest BerkshireEffectiveness of leadership and Management1 September 2023 to 31 March 2024</t>
  </si>
  <si>
    <t>Early years register (full Inspection)ChildminderWest BerkshireOutcomes for children1 September 2023 to 31 March 2024</t>
  </si>
  <si>
    <t>Early years register (full Inspection)ChildminderWest BerkshireOverall effectiveness: The quality and standards of the provision1 September 2023 to 31 March 2024</t>
  </si>
  <si>
    <t>Early years register (full Inspection)ChildminderWest BerkshirePersonal development1 September 2023 to 31 March 2024</t>
  </si>
  <si>
    <t>Early years register (full Inspection)ChildminderWest BerkshirePersonal development, behaviour and welfare1 September 2023 to 31 March 2024</t>
  </si>
  <si>
    <t>Early years register (full Inspection)ChildminderWest BerkshireQuality of education1 September 2023 to 31 March 2024</t>
  </si>
  <si>
    <t>Early years register (full Inspection)ChildminderWest BerkshireQuality of teaching, learning and assessment1 September 2023 to 31 March 2024</t>
  </si>
  <si>
    <t>Early years register (full Inspection)ChildminderWest BerkshireRequirements of the compulsory part of the childcare register1 September 2023 to 31 March 2024</t>
  </si>
  <si>
    <t>Early years register (full Inspection)ChildminderWest BerkshireRequirements of the voluntary part of the childcare register1 September 2023 to 31 March 2024</t>
  </si>
  <si>
    <t>Early years register (full Inspection)ChildminderWest BerkshireTotal No of inspections1 September 2023 to 31 March 2024</t>
  </si>
  <si>
    <t>Early years register (No children on roll)ChildminderWest BerkshireNCOR Inspection Outcomes1 September 2023 to 31 March 2024</t>
  </si>
  <si>
    <t>Early years register (No children on roll)ChildminderWest BerkshireTotal No of inspections1 September 2023 to 31 March 2024</t>
  </si>
  <si>
    <t>Early years register (full Inspection)ChildminderWest NorthamptonshireBehaviour and attitudes1 April 2023 to 31 August 2023</t>
  </si>
  <si>
    <t>Early years register (full Inspection)ChildminderWest NorthamptonshireEffectiveness of leadership and Management1 April 2023 to 31 August 2023</t>
  </si>
  <si>
    <t>Early years register (full Inspection)ChildminderWest NorthamptonshireOutcomes for children1 April 2023 to 31 August 2023</t>
  </si>
  <si>
    <t>Early years register (full Inspection)ChildminderWarwickshireTotal No of inspections1 September 2023 to 31 March 2024</t>
  </si>
  <si>
    <t>Early years register (No children on roll)ChildminderWarwickshireNCOR Inspection Outcomes1 April 2023 to 31 August 2023</t>
  </si>
  <si>
    <t>Early years register (No children on roll)ChildminderWarwickshireTotal No of inspections1 April 2023 to 31 August 2023</t>
  </si>
  <si>
    <t>Early years register (No children on roll)ChildminderWarwickshireNCOR Inspection Outcomes1 September 2023 to 31 March 2024</t>
  </si>
  <si>
    <t>Early years register (No children on roll)ChildminderWarwickshireTotal No of inspections1 September 2023 to 31 March 2024</t>
  </si>
  <si>
    <t>Early years register (full Inspection)ChildminderWest BerkshireBehaviour and attitudes1 April 2023 to 31 August 2023</t>
  </si>
  <si>
    <t>Early years register (full Inspection)All provisionCalderdaleRequirements of the compulsory part of the childcare register1 April 2023 to 31 August 2023</t>
  </si>
  <si>
    <t>Early years register (full Inspection)All provisionCalderdaleRequirements of the voluntary part of the childcare register1 April 2023 to 31 August 2023</t>
  </si>
  <si>
    <t>Early years register (full Inspection)All provisionCalderdaleTotal No of inspections1 April 2023 to 31 August 2023</t>
  </si>
  <si>
    <t>Early years register (full Inspection)All provisionCalderdaleBehaviour and attitudes1 September 2023 to 31 March 2024</t>
  </si>
  <si>
    <t>Early years register (full Inspection)All provisionCalderdaleEffectiveness of leadership and Management1 September 2023 to 31 March 2024</t>
  </si>
  <si>
    <t>Early years register (full Inspection)All provisionCalderdaleOutcomes for children1 September 2023 to 31 March 2024</t>
  </si>
  <si>
    <t>Early years register (full Inspection)All provisionCalderdaleOverall effectiveness: The quality and standards of the provision1 September 2023 to 31 March 2024</t>
  </si>
  <si>
    <t>Early years register (full Inspection)All provisionCalderdalePersonal development1 September 2023 to 31 March 2024</t>
  </si>
  <si>
    <t>Early years register (full Inspection)All provisionCalderdalePersonal development, behaviour and welfare1 September 2023 to 31 March 2024</t>
  </si>
  <si>
    <t>Early years register (full Inspection)All provisionCalderdaleQuality of education1 September 2023 to 31 March 2024</t>
  </si>
  <si>
    <t>Early years register (full Inspection)All provisionCalderdaleQuality of teaching, learning and assessment1 September 2023 to 31 March 2024</t>
  </si>
  <si>
    <t>Early years register (full Inspection)All provisionCalderdaleRequirements of the compulsory part of the childcare register1 September 2023 to 31 March 2024</t>
  </si>
  <si>
    <t>Early years register (full Inspection)All provisionCalderdaleRequirements of the voluntary part of the childcare register1 September 2023 to 31 March 2024</t>
  </si>
  <si>
    <t>Early years register (full Inspection)All provisionCalderdaleTotal No of inspections1 September 2023 to 31 March 2024</t>
  </si>
  <si>
    <t>Early years register (No children on roll)All provisionCalderdaleNCOR Inspection Outcomes1 September 2023 to 31 March 2024</t>
  </si>
  <si>
    <t>Early years register (No children on roll)All provisionCalderdaleTotal No of inspections1 September 2023 to 31 March 2024</t>
  </si>
  <si>
    <t>Early years register (Out-of-school day care)All provisionCalderdaleTotal No of inspections1 April 2023 to 31 August 2023</t>
  </si>
  <si>
    <t>Early years register (Out-of-school day care)All provisionCalderdaleTotal No of inspections1 September 2023 to 31 March 2024</t>
  </si>
  <si>
    <t>Childcare registerAll provisionCambridgeshireTotal No of inspections1 April 2023 to 31 August 2023</t>
  </si>
  <si>
    <t>Childcare registerAll provisionCambridgeshireTotal No of inspections1 September 2023 to 31 March 2024</t>
  </si>
  <si>
    <t>Early years register (full Inspection)All provisionCambridgeshireBehaviour and attitudes1 April 2023 to 31 August 2023</t>
  </si>
  <si>
    <t>Early years register (full Inspection)All provisionCambridgeshireEffectiveness of leadership and Management1 April 2023 to 31 August 2023</t>
  </si>
  <si>
    <t>Early years register (full Inspection)All provisionCambridgeshireOutcomes for children1 April 2023 to 31 August 2023</t>
  </si>
  <si>
    <t>Early years register (full Inspection)All provisionCambridgeshireOverall effectiveness: The quality and standards of the provision1 April 2023 to 31 August 2023</t>
  </si>
  <si>
    <t>Early years register (full Inspection)All provisionCambridgeshirePersonal development1 April 2023 to 31 August 2023</t>
  </si>
  <si>
    <t>Early years register (full Inspection)All provisionCambridgeshirePersonal development, behaviour and welfare1 April 2023 to 31 August 2023</t>
  </si>
  <si>
    <t>Early years register (full Inspection)All provisionCambridgeshireQuality of education1 April 2023 to 31 August 2023</t>
  </si>
  <si>
    <t>Early years register (full Inspection)All provisionCambridgeshireQuality of teaching, learning and assessment1 April 2023 to 31 August 2023</t>
  </si>
  <si>
    <t>Early years register (full Inspection)All provisionCambridgeshireRequirements of the compulsory part of the childcare register1 April 2023 to 31 August 2023</t>
  </si>
  <si>
    <t>Early years register (full Inspection)All provisionCambridgeshireRequirements of the voluntary part of the childcare register1 April 2023 to 31 August 2023</t>
  </si>
  <si>
    <t>Early years register (No children on roll)All provisionMilton KeynesTotal No of inspections1 September 2023 to 31 March 2024</t>
  </si>
  <si>
    <t>Early years register (Out-of-school day care)All provisionMilton KeynesTotal No of inspections1 April 2023 to 31 August 2023</t>
  </si>
  <si>
    <t>Childcare registerAll provisionNewcastle upon TyneTotal No of inspections1 April 2023 to 31 August 2023</t>
  </si>
  <si>
    <t>Childcare registerAll provisionNewcastle upon TyneTotal No of inspections1 September 2023 to 31 March 2024</t>
  </si>
  <si>
    <t>Early years register (full Inspection)All provisionNewcastle upon TyneBehaviour and attitudes1 April 2023 to 31 August 2023</t>
  </si>
  <si>
    <t>Early years register (full Inspection)All provisionNewcastle upon TyneEffectiveness of leadership and Management1 April 2023 to 31 August 2023</t>
  </si>
  <si>
    <t>Early years register (full Inspection)All provisionNewcastle upon TyneOutcomes for children1 April 2023 to 31 August 2023</t>
  </si>
  <si>
    <t>Early years register (full Inspection)All provisionNewcastle upon TyneOverall effectiveness: The quality and standards of the provision1 April 2023 to 31 August 2023</t>
  </si>
  <si>
    <t>Early years register (full Inspection)All provisionNewcastle upon TynePersonal development1 April 2023 to 31 August 2023</t>
  </si>
  <si>
    <t>Early years register (full Inspection)All provisionNewcastle upon TynePersonal development, behaviour and welfare1 April 2023 to 31 August 2023</t>
  </si>
  <si>
    <t>Early years register (full Inspection)All provisionNewcastle upon TyneQuality of education1 April 2023 to 31 August 2023</t>
  </si>
  <si>
    <t>Early years register (full Inspection)All provisionNewcastle upon TyneQuality of teaching, learning and assessment1 April 2023 to 31 August 2023</t>
  </si>
  <si>
    <t>Early years register (full Inspection)All provisionNewcastle upon TyneRequirements of the compulsory part of the childcare register1 April 2023 to 31 August 2023</t>
  </si>
  <si>
    <t>Early years register (full Inspection)All provisionNewcastle upon TyneRequirements of the voluntary part of the childcare register1 April 2023 to 31 August 2023</t>
  </si>
  <si>
    <t>Early years register (full Inspection)All provisionNewcastle upon TyneTotal No of inspections1 April 2023 to 31 August 2023</t>
  </si>
  <si>
    <t>Early years register (full Inspection)All provisionNewcastle upon TyneBehaviour and attitudes1 September 2023 to 31 March 2024</t>
  </si>
  <si>
    <t>Early years register (full Inspection)All provisionNewcastle upon TyneEffectiveness of leadership and Management1 September 2023 to 31 March 2024</t>
  </si>
  <si>
    <t>Early years register (full Inspection)All provisionNewcastle upon TyneOutcomes for children1 September 2023 to 31 March 2024</t>
  </si>
  <si>
    <t>Early years register (full Inspection)All provisionNewcastle upon TyneOverall effectiveness: The quality and standards of the provision1 September 2023 to 31 March 2024</t>
  </si>
  <si>
    <t>Early years register (full Inspection)All provisionNewcastle upon TynePersonal development1 September 2023 to 31 March 2024</t>
  </si>
  <si>
    <t>Early years register (full Inspection)All provisionNewcastle upon TynePersonal development, behaviour and welfare1 September 2023 to 31 March 2024</t>
  </si>
  <si>
    <t>Early years register (full Inspection)All provisionNewcastle upon TyneQuality of education1 September 2023 to 31 March 2024</t>
  </si>
  <si>
    <t>Early years register (full Inspection)All provisionNewcastle upon TyneQuality of teaching, learning and assessment1 September 2023 to 31 March 2024</t>
  </si>
  <si>
    <t>Early years register (full Inspection)All provisionNewcastle upon TyneRequirements of the compulsory part of the childcare register1 September 2023 to 31 March 2024</t>
  </si>
  <si>
    <t>Early years register (full Inspection)All provisionNewcastle upon TyneRequirements of the voluntary part of the childcare register1 September 2023 to 31 March 2024</t>
  </si>
  <si>
    <t>Early years register (full Inspection)All provisionNewcastle upon TyneTotal No of inspections1 September 2023 to 31 March 2024</t>
  </si>
  <si>
    <t>Early years register (Out-of-school day care)All provisionNewcastle upon TyneTotal No of inspections1 April 2023 to 31 August 2023</t>
  </si>
  <si>
    <t>Early years register (Out-of-school day care)All provisionNewcastle upon TyneTotal No of inspections1 September 2023 to 31 March 2024</t>
  </si>
  <si>
    <t>Childcare registerAll provisionNewhamTotal No of inspections1 April 2023 to 31 August 2023</t>
  </si>
  <si>
    <t>Childcare registerAll provisionNewhamTotal No of inspections1 September 2023 to 31 March 2024</t>
  </si>
  <si>
    <t>Early years register (full Inspection)All provisionWest NorthamptonshirePersonal development, behaviour and welfare1 April 2023 to 31 August 2023</t>
  </si>
  <si>
    <t>Early years register (full Inspection)All provisionWest NorthamptonshireQuality of education1 April 2023 to 31 August 2023</t>
  </si>
  <si>
    <t>Early years register (full Inspection)All provisionWest NorthamptonshireQuality of teaching, learning and assessment1 April 2023 to 31 August 2023</t>
  </si>
  <si>
    <t>Early years register (full Inspection)All provisionWest NorthamptonshireRequirements of the compulsory part of the childcare register1 April 2023 to 31 August 2023</t>
  </si>
  <si>
    <t>Early years register (full Inspection)All provisionWest NorthamptonshireRequirements of the voluntary part of the childcare register1 April 2023 to 31 August 2023</t>
  </si>
  <si>
    <t>Early years register (full Inspection)All provisionWest NorthamptonshireTotal No of inspections1 April 2023 to 31 August 2023</t>
  </si>
  <si>
    <t>Early years register (full Inspection)All provisionWest NorthamptonshireBehaviour and attitudes1 September 2023 to 31 March 2024</t>
  </si>
  <si>
    <t>Early years register (full Inspection)All provisionWest NorthamptonshireEffectiveness of leadership and Management1 September 2023 to 31 March 2024</t>
  </si>
  <si>
    <t>Early years register (full Inspection)All provisionWest NorthamptonshireOutcomes for children1 September 2023 to 31 March 2024</t>
  </si>
  <si>
    <t>Early years register (full Inspection)All provisionWest NorthamptonshireOverall effectiveness: The quality and standards of the provision1 September 2023 to 31 March 2024</t>
  </si>
  <si>
    <t>Early years register (full Inspection)All provisionWest NorthamptonshirePersonal development1 September 2023 to 31 March 2024</t>
  </si>
  <si>
    <t>Early years register (full Inspection)All provisionWest NorthamptonshirePersonal development, behaviour and welfare1 September 2023 to 31 March 2024</t>
  </si>
  <si>
    <t>Early years register (full Inspection)All provisionWest NorthamptonshireQuality of education1 September 2023 to 31 March 2024</t>
  </si>
  <si>
    <t>Early years register (full Inspection)All provisionWest NorthamptonshireQuality of teaching, learning and assessment1 September 2023 to 31 March 2024</t>
  </si>
  <si>
    <t>Early years register (full Inspection)All provisionWest NorthamptonshireRequirements of the compulsory part of the childcare register1 September 2023 to 31 March 2024</t>
  </si>
  <si>
    <t>Early years register (full Inspection)All provisionWest NorthamptonshireRequirements of the voluntary part of the childcare register1 September 2023 to 31 March 2024</t>
  </si>
  <si>
    <t>Early years register (full Inspection)All provisionWest NorthamptonshireTotal No of inspections1 September 2023 to 31 March 2024</t>
  </si>
  <si>
    <t>Early years register (No children on roll)All provisionWest NorthamptonshireNCOR Inspection Outcomes1 April 2023 to 31 August 2023</t>
  </si>
  <si>
    <t>Early years register (No children on roll)All provisionWest NorthamptonshireTotal No of inspections1 April 2023 to 31 August 2023</t>
  </si>
  <si>
    <t>Early years register (No children on roll)All provisionWest NorthamptonshireNCOR Inspection Outcomes1 September 2023 to 31 March 2024</t>
  </si>
  <si>
    <t>Early years register (No children on roll)All provisionWest NorthamptonshireTotal No of inspections1 September 2023 to 31 March 2024</t>
  </si>
  <si>
    <t>Early years register (Out-of-school day care)All provisionWest NorthamptonshireTotal No of inspections1 April 2023 to 31 August 2023</t>
  </si>
  <si>
    <t>Early years register (Out-of-school day care)All provisionWest NorthamptonshireTotal No of inspections1 September 2023 to 31 March 2024</t>
  </si>
  <si>
    <t>Childcare registerAll provisionWest SussexTotal No of inspections1 April 2023 to 31 August 2023</t>
  </si>
  <si>
    <t>Childcare registerAll provisionWest SussexTotal No of inspections1 September 2023 to 31 March 2024</t>
  </si>
  <si>
    <t>Early years register (full Inspection)All provisionWest SussexBehaviour and attitudes1 April 2023 to 31 August 2023</t>
  </si>
  <si>
    <t>Early years register (full Inspection)All provisionWest SussexEffectiveness of leadership and Management1 April 2023 to 31 August 2023</t>
  </si>
  <si>
    <t>Early years register (full Inspection)All provisionWest SussexOutcomes for children1 April 2023 to 31 August 2023</t>
  </si>
  <si>
    <t>Early years register (full Inspection)All provisionWest SussexOverall effectiveness: The quality and standards of the provision1 April 2023 to 31 August 2023</t>
  </si>
  <si>
    <t>Early years register (full Inspection)Childcare on non-domestic premisesDerbyshireQuality of teaching, learning and assessment1 September 2023 to 31 March 2024</t>
  </si>
  <si>
    <t>Early years register (full Inspection)Childcare on non-domestic premisesDerbyshireRequirements of the compulsory part of the childcare register1 September 2023 to 31 March 2024</t>
  </si>
  <si>
    <t>Early years register (full Inspection)Childcare on non-domestic premisesDerbyshireRequirements of the voluntary part of the childcare register1 September 2023 to 31 March 2024</t>
  </si>
  <si>
    <t>Early years register (full Inspection)Childcare on non-domestic premisesDerbyshireTotal No of inspections1 September 2023 to 31 March 2024</t>
  </si>
  <si>
    <t>Early years register (Out-of-school day care)Childcare on non-domestic premisesDerbyshireTotal No of inspections1 April 2023 to 31 August 2023</t>
  </si>
  <si>
    <t>Early years register (Out-of-school day care)Childcare on non-domestic premisesDerbyshireTotal No of inspections1 September 2023 to 31 March 2024</t>
  </si>
  <si>
    <t>Childcare registerChildcare on non-domestic premisesDevonTotal No of inspections1 April 2023 to 31 August 2023</t>
  </si>
  <si>
    <t>Early years register (full Inspection)Childcare on non-domestic premisesDevonBehaviour and attitudes1 April 2023 to 31 August 2023</t>
  </si>
  <si>
    <t>Early years register (full Inspection)Childcare on non-domestic premisesDevonEffectiveness of leadership and Management1 April 2023 to 31 August 2023</t>
  </si>
  <si>
    <t>Early years register (full Inspection)Childcare on non-domestic premisesDevonOutcomes for children1 April 2023 to 31 August 2023</t>
  </si>
  <si>
    <t>Early years register (full Inspection)Childcare on non-domestic premisesDevonOverall effectiveness: The quality and standards of the provision1 April 2023 to 31 August 2023</t>
  </si>
  <si>
    <t>Early years register (full Inspection)Childcare on non-domestic premisesDevonPersonal development1 April 2023 to 31 August 2023</t>
  </si>
  <si>
    <t>Early years register (full Inspection)Childcare on non-domestic premisesDevonPersonal development, behaviour and welfare1 April 2023 to 31 August 2023</t>
  </si>
  <si>
    <t>Early years register (full Inspection)Childcare on non-domestic premisesDevonQuality of education1 April 2023 to 31 August 2023</t>
  </si>
  <si>
    <t>Early years register (full Inspection)Childcare on non-domestic premisesDevonQuality of teaching, learning and assessment1 April 2023 to 31 August 2023</t>
  </si>
  <si>
    <t>Early years register (full Inspection)Childcare on non-domestic premisesDevonRequirements of the compulsory part of the childcare register1 April 2023 to 31 August 2023</t>
  </si>
  <si>
    <t>Early years register (full Inspection)Childcare on non-domestic premisesDevonRequirements of the voluntary part of the childcare register1 April 2023 to 31 August 2023</t>
  </si>
  <si>
    <t>Early years register (full Inspection)Childcare on non-domestic premisesDevonTotal No of inspections1 April 2023 to 31 August 2023</t>
  </si>
  <si>
    <t>Early years register (full Inspection)Childcare on non-domestic premisesDevonBehaviour and attitudes1 September 2023 to 31 March 2024</t>
  </si>
  <si>
    <t>Early years register (full Inspection)Childcare on non-domestic premisesDevonEffectiveness of leadership and Management1 September 2023 to 31 March 2024</t>
  </si>
  <si>
    <t>Early years register (full Inspection)Childcare on non-domestic premisesHaltonQuality of teaching, learning and assessment1 April 2023 to 31 August 2023</t>
  </si>
  <si>
    <t>Early years register (full Inspection)Childcare on non-domestic premisesSloughRequirements of the compulsory part of the childcare register1 April 2023 to 31 August 2023</t>
  </si>
  <si>
    <t>Early years register (full Inspection)Childcare on non-domestic premisesSloughRequirements of the voluntary part of the childcare register1 April 2023 to 31 August 2023</t>
  </si>
  <si>
    <t>Early years register (full Inspection)Childcare on non-domestic premisesSloughTotal No of inspections1 April 2023 to 31 August 2023</t>
  </si>
  <si>
    <t>Early years register (full Inspection)Childcare on non-domestic premisesSloughBehaviour and attitudes1 September 2023 to 31 March 2024</t>
  </si>
  <si>
    <t>Early years register (full Inspection)Childcare on non-domestic premisesSloughEffectiveness of leadership and Management1 September 2023 to 31 March 2024</t>
  </si>
  <si>
    <t>Early years register (full Inspection)Childcare on non-domestic premisesSloughOutcomes for children1 September 2023 to 31 March 2024</t>
  </si>
  <si>
    <t>Early years register (full Inspection)Childcare on non-domestic premisesSloughOverall effectiveness: The quality and standards of the provision1 September 2023 to 31 March 2024</t>
  </si>
  <si>
    <t>Early years register (full Inspection)Childcare on non-domestic premisesSloughPersonal development1 September 2023 to 31 March 2024</t>
  </si>
  <si>
    <t>Early years register (full Inspection)Childcare on non-domestic premisesSloughPersonal development, behaviour and welfare1 September 2023 to 31 March 2024</t>
  </si>
  <si>
    <t>Early years register (full Inspection)Childcare on non-domestic premisesSloughQuality of education1 September 2023 to 31 March 2024</t>
  </si>
  <si>
    <t>Early years register (full Inspection)Childcare on non-domestic premisesSloughQuality of teaching, learning and assessment1 September 2023 to 31 March 2024</t>
  </si>
  <si>
    <t>Early years register (full Inspection)Childcare on non-domestic premisesSloughRequirements of the compulsory part of the childcare register1 September 2023 to 31 March 2024</t>
  </si>
  <si>
    <t>Early years register (full Inspection)Childcare on non-domestic premisesSloughRequirements of the voluntary part of the childcare register1 September 2023 to 31 March 2024</t>
  </si>
  <si>
    <t>Early years register (full Inspection)Childcare on non-domestic premisesSloughTotal No of inspections1 September 2023 to 31 March 2024</t>
  </si>
  <si>
    <t>Early years register (Out-of-school day care)Childcare on non-domestic premisesSloughTotal No of inspections1 April 2023 to 31 August 2023</t>
  </si>
  <si>
    <t>Early years register (full Inspection)Childcare on non-domestic premisesSolihullBehaviour and attitudes1 April 2023 to 31 August 2023</t>
  </si>
  <si>
    <t>Early years register (full Inspection)Childcare on non-domestic premisesSolihullEffectiveness of leadership and Management1 April 2023 to 31 August 2023</t>
  </si>
  <si>
    <t>Early years register (full Inspection)Childcare on non-domestic premisesSolihullOutcomes for children1 April 2023 to 31 August 2023</t>
  </si>
  <si>
    <t>Early years register (full Inspection)Childcare on non-domestic premisesSolihullOverall effectiveness: The quality and standards of the provision1 April 2023 to 31 August 2023</t>
  </si>
  <si>
    <t>Early years register (full Inspection)Childcare on non-domestic premisesSolihullPersonal development1 April 2023 to 31 August 2023</t>
  </si>
  <si>
    <t>Early years register (full Inspection)Childcare on non-domestic premisesSolihullPersonal development, behaviour and welfare1 April 2023 to 31 August 2023</t>
  </si>
  <si>
    <t>Early years register (full Inspection)Childcare on non-domestic premisesSolihullQuality of education1 April 2023 to 31 August 2023</t>
  </si>
  <si>
    <t>Early years register (full Inspection)Childcare on non-domestic premisesSolihullQuality of teaching, learning and assessment1 April 2023 to 31 August 2023</t>
  </si>
  <si>
    <t>Early years register (full Inspection)Childcare on non-domestic premisesSolihullRequirements of the compulsory part of the childcare register1 April 2023 to 31 August 2023</t>
  </si>
  <si>
    <t>Early years register (full Inspection)Childcare on non-domestic premisesSolihullRequirements of the voluntary part of the childcare register1 April 2023 to 31 August 2023</t>
  </si>
  <si>
    <t>Early years register (full Inspection)Childcare on non-domestic premisesSolihullTotal No of inspections1 April 2023 to 31 August 2023</t>
  </si>
  <si>
    <t>Early years register (full Inspection)Childcare on non-domestic premisesSolihullBehaviour and attitudes1 September 2023 to 31 March 2024</t>
  </si>
  <si>
    <t>Early years register (full Inspection)Childcare on non-domestic premisesSolihullEffectiveness of leadership and Management1 September 2023 to 31 March 2024</t>
  </si>
  <si>
    <t>Early years register (full Inspection)ChildminderCambridgeshireQuality of education1 September 2023 to 31 March 2024</t>
  </si>
  <si>
    <t>Early years register (full Inspection)ChildminderCambridgeshireQuality of teaching, learning and assessment1 September 2023 to 31 March 2024</t>
  </si>
  <si>
    <t>Early years register (full Inspection)ChildminderCambridgeshireRequirements of the compulsory part of the childcare register1 September 2023 to 31 March 2024</t>
  </si>
  <si>
    <t>Early years register (full Inspection)ChildminderCambridgeshireRequirements of the voluntary part of the childcare register1 September 2023 to 31 March 2024</t>
  </si>
  <si>
    <t>Early years register (full Inspection)ChildminderCambridgeshireTotal No of inspections1 September 2023 to 31 March 2024</t>
  </si>
  <si>
    <t>Early years register (No children on roll)ChildminderCambridgeshireNCOR Inspection Outcomes1 April 2023 to 31 August 2023</t>
  </si>
  <si>
    <t>Early years register (No children on roll)ChildminderCambridgeshireTotal No of inspections1 April 2023 to 31 August 2023</t>
  </si>
  <si>
    <t>Early years register (No children on roll)ChildminderCambridgeshireNCOR Inspection Outcomes1 September 2023 to 31 March 2024</t>
  </si>
  <si>
    <t>Early years register (No children on roll)ChildminderCambridgeshireTotal No of inspections1 September 2023 to 31 March 2024</t>
  </si>
  <si>
    <t>Early years register (full Inspection)ChildminderCamdenBehaviour and attitudes1 April 2023 to 31 August 2023</t>
  </si>
  <si>
    <t>Early years register (full Inspection)ChildminderCamdenEffectiveness of leadership and Management1 April 2023 to 31 August 2023</t>
  </si>
  <si>
    <t>Early years register (full Inspection)ChildminderCamdenOutcomes for children1 April 2023 to 31 August 2023</t>
  </si>
  <si>
    <t>Early years register (full Inspection)ChildminderCamdenOverall effectiveness: The quality and standards of the provision1 April 2023 to 31 August 2023</t>
  </si>
  <si>
    <t>Early years register (full Inspection)ChildminderCamdenPersonal development1 April 2023 to 31 August 2023</t>
  </si>
  <si>
    <t>Early years register (full Inspection)ChildminderCamdenPersonal development, behaviour and welfare1 April 2023 to 31 August 2023</t>
  </si>
  <si>
    <t>Early years register (full Inspection)ChildminderCamdenQuality of education1 April 2023 to 31 August 2023</t>
  </si>
  <si>
    <t>Early years register (full Inspection)ChildminderCamdenQuality of teaching, learning and assessment1 April 2023 to 31 August 2023</t>
  </si>
  <si>
    <t>Early years register (full Inspection)ChildminderCamdenRequirements of the compulsory part of the childcare register1 April 2023 to 31 August 2023</t>
  </si>
  <si>
    <t>Early years register (full Inspection)ChildminderCamdenRequirements of the voluntary part of the childcare register1 April 2023 to 31 August 2023</t>
  </si>
  <si>
    <t>Early years register (full Inspection)ChildminderCamdenTotal No of inspections1 April 2023 to 31 August 2023</t>
  </si>
  <si>
    <t>Early years register (full Inspection)ChildminderCamdenBehaviour and attitudes1 September 2023 to 31 March 2024</t>
  </si>
  <si>
    <t>Early years register (full Inspection)ChildminderCamdenEffectiveness of leadership and Management1 September 2023 to 31 March 2024</t>
  </si>
  <si>
    <t>Early years register (full Inspection)ChildminderCamdenOutcomes for children1 September 2023 to 31 March 2024</t>
  </si>
  <si>
    <t>Early years register (full Inspection)ChildminderCamdenOverall effectiveness: The quality and standards of the provision1 September 2023 to 31 March 2024</t>
  </si>
  <si>
    <t>Early years register (full Inspection)ChildminderCamdenPersonal development1 September 2023 to 31 March 2024</t>
  </si>
  <si>
    <t>Early years register (full Inspection)ChildminderCamdenPersonal development, behaviour and welfare1 September 2023 to 31 March 2024</t>
  </si>
  <si>
    <t>Early years register (full Inspection)ChildminderCamdenQuality of education1 September 2023 to 31 March 2024</t>
  </si>
  <si>
    <t>Early years register (full Inspection)ChildminderCamdenQuality of teaching, learning and assessment1 September 2023 to 31 March 2024</t>
  </si>
  <si>
    <t>Early years register (full Inspection)ChildminderCamdenRequirements of the compulsory part of the childcare register1 September 2023 to 31 March 2024</t>
  </si>
  <si>
    <t>Early years register (full Inspection)ChildminderCamdenRequirements of the voluntary part of the childcare register1 September 2023 to 31 March 2024</t>
  </si>
  <si>
    <t>Early years register (full Inspection)ChildminderNorth SomersetRequirements of the compulsory part of the childcare register1 April 2023 to 31 August 2023</t>
  </si>
  <si>
    <t>Early years register (full Inspection)ChildminderNorth SomersetRequirements of the voluntary part of the childcare register1 April 2023 to 31 August 2023</t>
  </si>
  <si>
    <t>Early years register (full Inspection)ChildminderNorth SomersetTotal No of inspections1 April 2023 to 31 August 2023</t>
  </si>
  <si>
    <t>Early years register (full Inspection)ChildminderNorth SomersetBehaviour and attitudes1 September 2023 to 31 March 2024</t>
  </si>
  <si>
    <t>Early years register (full Inspection)ChildminderNorth SomersetEffectiveness of leadership and Management1 September 2023 to 31 March 2024</t>
  </si>
  <si>
    <t>Early years register (full Inspection)ChildminderNorth SomersetOutcomes for children1 September 2023 to 31 March 2024</t>
  </si>
  <si>
    <t>Early years register (full Inspection)ChildminderNorth SomersetOverall effectiveness: The quality and standards of the provision1 September 2023 to 31 March 2024</t>
  </si>
  <si>
    <t>Early years register (full Inspection)ChildminderNorth SomersetPersonal development1 September 2023 to 31 March 2024</t>
  </si>
  <si>
    <t>Early years register (full Inspection)ChildminderNorth SomersetPersonal development, behaviour and welfare1 September 2023 to 31 March 2024</t>
  </si>
  <si>
    <t>Early years register (full Inspection)ChildminderNorth SomersetQuality of education1 September 2023 to 31 March 2024</t>
  </si>
  <si>
    <t>Early years register (full Inspection)ChildminderNorth SomersetQuality of teaching, learning and assessment1 September 2023 to 31 March 2024</t>
  </si>
  <si>
    <t>Early years register (full Inspection)ChildminderNorth SomersetRequirements of the compulsory part of the childcare register1 September 2023 to 31 March 2024</t>
  </si>
  <si>
    <t>Early years register (full Inspection)ChildminderNorth SomersetRequirements of the voluntary part of the childcare register1 September 2023 to 31 March 2024</t>
  </si>
  <si>
    <t>Early years register (full Inspection)ChildminderNorth SomersetTotal No of inspections1 September 2023 to 31 March 2024</t>
  </si>
  <si>
    <t>Early years register (No children on roll)ChildminderNorth SomersetNCOR Inspection Outcomes1 April 2023 to 31 August 2023</t>
  </si>
  <si>
    <t>Early years register (No children on roll)ChildminderNorth SomersetTotal No of inspections1 April 2023 to 31 August 2023</t>
  </si>
  <si>
    <t>Early years register (No children on roll)ChildminderNorth SomersetNCOR Inspection Outcomes1 September 2023 to 31 March 2024</t>
  </si>
  <si>
    <t>Early years register (No children on roll)ChildminderNorth SomersetTotal No of inspections1 September 2023 to 31 March 2024</t>
  </si>
  <si>
    <t>Childcare registerChildminderNorth TynesideTotal No of inspections1 April 2023 to 31 August 2023</t>
  </si>
  <si>
    <t>Early years register (full Inspection)ChildminderNorth TynesideBehaviour and attitudes1 April 2023 to 31 August 2023</t>
  </si>
  <si>
    <t>Early years register (full Inspection)ChildminderNorth TynesideEffectiveness of leadership and Management1 April 2023 to 31 August 2023</t>
  </si>
  <si>
    <t>Early years register (full Inspection)ChildminderNorth TynesideOutcomes for children1 April 2023 to 31 August 2023</t>
  </si>
  <si>
    <t>Early years register (full Inspection)ChildminderNorth TynesideOverall effectiveness: The quality and standards of the provision1 April 2023 to 31 August 2023</t>
  </si>
  <si>
    <t>Early years register (full Inspection)ChildminderNorth TynesidePersonal development1 April 2023 to 31 August 2023</t>
  </si>
  <si>
    <t>Early years register (full Inspection)ChildminderNorth TynesidePersonal development, behaviour and welfare1 April 2023 to 31 August 2023</t>
  </si>
  <si>
    <t>Early years register (full Inspection)ChildminderNorth TynesideQuality of education1 April 2023 to 31 August 2023</t>
  </si>
  <si>
    <t>Early years register (full Inspection)ChildminderNorth TynesideQuality of teaching, learning and assessment1 April 2023 to 31 August 2023</t>
  </si>
  <si>
    <t>Early years register (full Inspection)ChildminderNorth TynesideRequirements of the compulsory part of the childcare register1 April 2023 to 31 August 2023</t>
  </si>
  <si>
    <t>Early years register (full Inspection)ChildminderNorth TynesideRequirements of the voluntary part of the childcare register1 April 2023 to 31 August 2023</t>
  </si>
  <si>
    <t>Early years register (full Inspection)ChildminderNorth TynesideTotal No of inspections1 April 2023 to 31 August 2023</t>
  </si>
  <si>
    <t>Early years register (full Inspection)Home childcarerAll EnglandRequirements of the compulsory part of the childcare register1 September 2023 to 31 March 2024</t>
  </si>
  <si>
    <t>Early years register (full Inspection)Home childcarerAll EnglandRequirements of the voluntary part of the childcare register1 September 2023 to 31 March 2024</t>
  </si>
  <si>
    <t>Early years register (full Inspection)Home childcarerAll EnglandTotal No of inspections1 September 2023 to 31 March 2024</t>
  </si>
  <si>
    <t>Childcare registerHome childcarerBarking and DagenhamTotal No of inspections1 April 2023 to 31 August 2023</t>
  </si>
  <si>
    <t>Childcare registerHome childcarerBarking and DagenhamTotal No of inspections1 September 2023 to 31 March 2024</t>
  </si>
  <si>
    <t>Childcare registerHome childcarerBarnetTotal No of inspections1 April 2023 to 31 August 2023</t>
  </si>
  <si>
    <t>Childcare registerHome childcarerBarnetTotal No of inspections1 September 2023 to 31 March 2024</t>
  </si>
  <si>
    <t>Childcare registerHome childcarerBath and North East SomersetTotal No of inspections1 April 2023 to 31 August 2023</t>
  </si>
  <si>
    <t>Childcare registerHome childcarerBedfordTotal No of inspections1 April 2023 to 31 August 2023</t>
  </si>
  <si>
    <t>Childcare registerHome childcarerBedfordTotal No of inspections1 September 2023 to 31 March 2024</t>
  </si>
  <si>
    <t>Childcare registerHome childcarerBexleyTotal No of inspections1 September 2023 to 31 March 2024</t>
  </si>
  <si>
    <t>Childcare registerHome childcarerBirminghamTotal No of inspections1 April 2023 to 31 August 2023</t>
  </si>
  <si>
    <t>Childcare registerHome childcarerBirminghamTotal No of inspections1 September 2023 to 31 March 2024</t>
  </si>
  <si>
    <t>Childcare registerHome childcarerBoltonTotal No of inspections1 September 2023 to 31 March 2024</t>
  </si>
  <si>
    <t>Childcare registerHome childcarerBournemouth, Christchurch &amp; PooleTotal No of inspections1 September 2023 to 31 March 2024</t>
  </si>
  <si>
    <t>Childcare registerHome childcarerBracknell ForestTotal No of inspections1 April 2023 to 31 August 2023</t>
  </si>
  <si>
    <t>Childcare registerHome childcarerBracknell ForestTotal No of inspections1 September 2023 to 31 March 2024</t>
  </si>
  <si>
    <t>Childcare registerHome childcarerBrentTotal No of inspections1 April 2023 to 31 August 2023</t>
  </si>
  <si>
    <t>Childcare registerHome childcarerBrentTotal No of inspections1 September 2023 to 31 March 2024</t>
  </si>
  <si>
    <t>Childcare registerHome childcarerBrighton and HoveTotal No of inspections1 April 2023 to 31 August 2023</t>
  </si>
  <si>
    <t>Childcare registerHome childcarerBristolTotal No of inspections1 April 2023 to 31 August 2023</t>
  </si>
  <si>
    <t>Childcare registerHome childcarerBristolTotal No of inspections1 September 2023 to 31 March 2024</t>
  </si>
  <si>
    <t>Childcare registerHome childcarerBromleyTotal No of inspections1 April 2023 to 31 August 2023</t>
  </si>
  <si>
    <t>Childcare registerHome childcarerBromleyTotal No of inspections1 September 2023 to 31 March 2024</t>
  </si>
  <si>
    <t>Childcare registerHome childcarerBuckinghamshireTotal No of inspections1 April 2023 to 31 August 2023</t>
  </si>
  <si>
    <t>Childcare registerHome childcarerBuckinghamshireTotal No of inspections1 September 2023 to 31 March 2024</t>
  </si>
  <si>
    <t>Childcare registerHome childcarerCalderdaleTotal No of inspections1 September 2023 to 31 March 2024</t>
  </si>
  <si>
    <t>Childcare registerHome childcarerCambridgeshireTotal No of inspections1 April 2023 to 31 August 2023</t>
  </si>
  <si>
    <t>Childcare registerHome childcarerCambridgeshireTotal No of inspections1 September 2023 to 31 March 2024</t>
  </si>
  <si>
    <t>Childcare registerHome childcarerCamdenTotal No of inspections1 April 2023 to 31 August 2023</t>
  </si>
  <si>
    <t>Childcare registerHome childcarerCamdenTotal No of inspections1 September 2023 to 31 March 2024</t>
  </si>
  <si>
    <t>Early years register (full Inspection)ChildminderWorcestershireRequirements of the voluntary part of the childcare register1 September 2023 to 31 March 2024</t>
  </si>
  <si>
    <t>Early years register (full Inspection)ChildminderWorcestershireTotal No of inspections1 September 2023 to 31 March 2024</t>
  </si>
  <si>
    <t>Early years register (No children on roll)ChildminderWorcestershireNCOR Inspection Outcomes1 April 2023 to 31 August 2023</t>
  </si>
  <si>
    <t>Early years register (No children on roll)ChildminderWorcestershireTotal No of inspections1 April 2023 to 31 August 2023</t>
  </si>
  <si>
    <t>Early years register (full Inspection)ChildminderYorkBehaviour and attitudes1 April 2023 to 31 August 2023</t>
  </si>
  <si>
    <t>Early years register (full Inspection)ChildminderYorkEffectiveness of leadership and Management1 April 2023 to 31 August 2023</t>
  </si>
  <si>
    <t>Early years register (full Inspection)ChildminderYorkOutcomes for children1 April 2023 to 31 August 2023</t>
  </si>
  <si>
    <t>Early years register (full Inspection)Childcare on non-domestic premisesRedbridgeEffectiveness of leadership and Management1 April 2023 to 31 August 2023</t>
  </si>
  <si>
    <t>Early years register (full Inspection)Childcare on non-domestic premisesRedbridgeOutcomes for children1 April 2023 to 31 August 2023</t>
  </si>
  <si>
    <t>Early years register (full Inspection)Childcare on non-domestic premisesRedbridgeOverall effectiveness: The quality and standards of the provision1 April 2023 to 31 August 2023</t>
  </si>
  <si>
    <t>Early years register (full Inspection)Childcare on non-domestic premisesRedbridgePersonal development1 April 2023 to 31 August 2023</t>
  </si>
  <si>
    <t>Early years register (full Inspection)Childcare on non-domestic premisesRedbridgePersonal development, behaviour and welfare1 April 2023 to 31 August 2023</t>
  </si>
  <si>
    <t>Early years register (full Inspection)Childcare on non-domestic premisesRedbridgeQuality of education1 April 2023 to 31 August 2023</t>
  </si>
  <si>
    <t>Early years register (full Inspection)Childcare on non-domestic premisesRedbridgeQuality of teaching, learning and assessment1 April 2023 to 31 August 2023</t>
  </si>
  <si>
    <t>Early years register (full Inspection)Childcare on non-domestic premisesRedbridgeRequirements of the compulsory part of the childcare register1 April 2023 to 31 August 2023</t>
  </si>
  <si>
    <t>Early years register (full Inspection)Childcare on non-domestic premisesRedbridgeRequirements of the voluntary part of the childcare register1 April 2023 to 31 August 2023</t>
  </si>
  <si>
    <t>Early years register (full Inspection)Childcare on non-domestic premisesRedbridgeTotal No of inspections1 April 2023 to 31 August 2023</t>
  </si>
  <si>
    <t>Early years register (full Inspection)Childcare on non-domestic premisesRedbridgeBehaviour and attitudes1 September 2023 to 31 March 2024</t>
  </si>
  <si>
    <t>Early years register (full Inspection)Childcare on non-domestic premisesRedbridgeEffectiveness of leadership and Management1 September 2023 to 31 March 2024</t>
  </si>
  <si>
    <t>Early years register (full Inspection)Childcare on non-domestic premisesRedbridgeOutcomes for children1 September 2023 to 31 March 2024</t>
  </si>
  <si>
    <t>Early years register (full Inspection)Childcare on non-domestic premisesRedbridgeOverall effectiveness: The quality and standards of the provision1 September 2023 to 31 March 2024</t>
  </si>
  <si>
    <t>Early years register (full Inspection)Childcare on non-domestic premisesRedbridgePersonal development1 September 2023 to 31 March 2024</t>
  </si>
  <si>
    <t>Early years register (full Inspection)Childcare on non-domestic premisesRedbridgePersonal development, behaviour and welfare1 September 2023 to 31 March 2024</t>
  </si>
  <si>
    <t>Early years register (full Inspection)Childcare on non-domestic premisesRedbridgeQuality of education1 September 2023 to 31 March 2024</t>
  </si>
  <si>
    <t>Early years register (full Inspection)Childcare on non-domestic premisesRedbridgeQuality of teaching, learning and assessment1 September 2023 to 31 March 2024</t>
  </si>
  <si>
    <t>Early years register (full Inspection)Childcare on non-domestic premisesRedbridgeRequirements of the compulsory part of the childcare register1 September 2023 to 31 March 2024</t>
  </si>
  <si>
    <t>Early years register (full Inspection)Childcare on non-domestic premisesRedbridgeRequirements of the voluntary part of the childcare register1 September 2023 to 31 March 2024</t>
  </si>
  <si>
    <t>Early years register (full Inspection)Childcare on non-domestic premisesRedbridgeTotal No of inspections1 September 2023 to 31 March 2024</t>
  </si>
  <si>
    <t>Early years register (Out-of-school day care)Childcare on non-domestic premisesRedbridgeTotal No of inspections1 April 2023 to 31 August 2023</t>
  </si>
  <si>
    <t>Early years register (Out-of-school day care)Childcare on non-domestic premisesRedbridgeTotal No of inspections1 September 2023 to 31 March 2024</t>
  </si>
  <si>
    <t>Childcare registerChildcare on non-domestic premisesRedcar and ClevelandTotal No of inspections1 April 2023 to 31 August 2023</t>
  </si>
  <si>
    <t>Early years register (full Inspection)Childcare on non-domestic premisesRedcar and ClevelandBehaviour and attitudes1 April 2023 to 31 August 2023</t>
  </si>
  <si>
    <t>Early years register (full Inspection)Childcare on non-domestic premisesRedcar and ClevelandEffectiveness of leadership and Management1 April 2023 to 31 August 2023</t>
  </si>
  <si>
    <t>Early years register (full Inspection)Childcare on non-domestic premisesRedcar and ClevelandOutcomes for children1 April 2023 to 31 August 2023</t>
  </si>
  <si>
    <t>Early years register (full Inspection)Childcare on non-domestic premisesRedcar and ClevelandOverall effectiveness: The quality and standards of the provision1 April 2023 to 31 August 2023</t>
  </si>
  <si>
    <t>Early years register (full Inspection)ChildminderBlackpoolRequirements of the compulsory part of the childcare register1 September 2023 to 31 March 2024</t>
  </si>
  <si>
    <t>Early years register (full Inspection)ChildminderBlackpoolRequirements of the voluntary part of the childcare register1 September 2023 to 31 March 2024</t>
  </si>
  <si>
    <t>Early years register (full Inspection)ChildminderBlackpoolTotal No of inspections1 September 2023 to 31 March 2024</t>
  </si>
  <si>
    <t>Early years register (full Inspection)ChildminderBoltonBehaviour and attitudes1 April 2023 to 31 August 2023</t>
  </si>
  <si>
    <t>Early years register (full Inspection)ChildminderBoltonEffectiveness of leadership and Management1 April 2023 to 31 August 2023</t>
  </si>
  <si>
    <t>Early years register (full Inspection)ChildminderBoltonOutcomes for children1 April 2023 to 31 August 2023</t>
  </si>
  <si>
    <t>Early years register (full Inspection)ChildminderBoltonOverall effectiveness: The quality and standards of the provision1 April 2023 to 31 August 2023</t>
  </si>
  <si>
    <t>Early years register (full Inspection)ChildminderBoltonPersonal development1 April 2023 to 31 August 2023</t>
  </si>
  <si>
    <t>Early years register (full Inspection)ChildminderBoltonPersonal development, behaviour and welfare1 April 2023 to 31 August 2023</t>
  </si>
  <si>
    <t>Early years register (full Inspection)ChildminderBoltonQuality of education1 April 2023 to 31 August 2023</t>
  </si>
  <si>
    <t>Early years register (full Inspection)ChildminderBoltonQuality of teaching, learning and assessment1 April 2023 to 31 August 2023</t>
  </si>
  <si>
    <t>Early years register (full Inspection)ChildminderBoltonRequirements of the compulsory part of the childcare register1 April 2023 to 31 August 2023</t>
  </si>
  <si>
    <t>Early years register (full Inspection)ChildminderBoltonRequirements of the voluntary part of the childcare register1 April 2023 to 31 August 2023</t>
  </si>
  <si>
    <t>Early years register (full Inspection)ChildminderBoltonTotal No of inspections1 April 2023 to 31 August 2023</t>
  </si>
  <si>
    <t>Early years register (full Inspection)ChildminderBoltonBehaviour and attitudes1 September 2023 to 31 March 2024</t>
  </si>
  <si>
    <t>Early years register (full Inspection)ChildminderBoltonEffectiveness of leadership and Management1 September 2023 to 31 March 2024</t>
  </si>
  <si>
    <t>Early years register (full Inspection)ChildminderBoltonOutcomes for children1 September 2023 to 31 March 2024</t>
  </si>
  <si>
    <t>Early years register (full Inspection)ChildminderBoltonOverall effectiveness: The quality and standards of the provision1 September 2023 to 31 March 2024</t>
  </si>
  <si>
    <t>Early years register (full Inspection)ChildminderBoltonPersonal development1 September 2023 to 31 March 2024</t>
  </si>
  <si>
    <t>Early years register (full Inspection)ChildminderBoltonPersonal development, behaviour and welfare1 September 2023 to 31 March 2024</t>
  </si>
  <si>
    <t>Early years register (full Inspection)ChildminderBoltonQuality of education1 September 2023 to 31 March 2024</t>
  </si>
  <si>
    <t>Early years register (full Inspection)ChildminderBoltonQuality of teaching, learning and assessment1 September 2023 to 31 March 2024</t>
  </si>
  <si>
    <t>Early years register (full Inspection)ChildminderBoltonRequirements of the compulsory part of the childcare register1 September 2023 to 31 March 2024</t>
  </si>
  <si>
    <t>Early years register (full Inspection)ChildminderBoltonRequirements of the voluntary part of the childcare register1 September 2023 to 31 March 2024</t>
  </si>
  <si>
    <t>Early years register (full Inspection)ChildminderBoltonTotal No of inspections1 September 2023 to 31 March 2024</t>
  </si>
  <si>
    <t>Early years register (No children on roll)ChildminderBoltonNCOR Inspection Outcomes1 April 2023 to 31 August 2023</t>
  </si>
  <si>
    <t>Early years register (No children on roll)ChildminderBoltonTotal No of inspections1 April 2023 to 31 August 2023</t>
  </si>
  <si>
    <t>Early years register (full Inspection)ChildminderBournemouth, Christchurch &amp; PooleBehaviour and attitudes1 April 2023 to 31 August 2023</t>
  </si>
  <si>
    <t>Early years register (full Inspection)ChildminderBournemouth, Christchurch &amp; PooleEffectiveness of leadership and Management1 April 2023 to 31 August 2023</t>
  </si>
  <si>
    <t>Early years register (full Inspection)ChildminderBournemouth, Christchurch &amp; PooleOutcomes for children1 April 2023 to 31 August 2023</t>
  </si>
  <si>
    <t>Early years register (No children on roll)ChildminderLutonNCOR Inspection Outcomes1 April 2023 to 31 August 2023</t>
  </si>
  <si>
    <t>Early years register (No children on roll)ChildminderLutonTotal No of inspections1 April 2023 to 31 August 2023</t>
  </si>
  <si>
    <t>Childcare registerChildminderManchesterTotal No of inspections1 April 2023 to 31 August 2023</t>
  </si>
  <si>
    <t>Childcare registerChildminderManchesterTotal No of inspections1 September 2023 to 31 March 2024</t>
  </si>
  <si>
    <t>Early years register (full Inspection)ChildminderManchesterBehaviour and attitudes1 April 2023 to 31 August 2023</t>
  </si>
  <si>
    <t>Early years register (full Inspection)ChildminderManchesterEffectiveness of leadership and Management1 April 2023 to 31 August 2023</t>
  </si>
  <si>
    <t>Early years register (full Inspection)ChildminderManchesterOutcomes for children1 April 2023 to 31 August 2023</t>
  </si>
  <si>
    <t>Early years register (full Inspection)ChildminderManchesterOverall effectiveness: The quality and standards of the provision1 April 2023 to 31 August 2023</t>
  </si>
  <si>
    <t>Early years register (full Inspection)ChildminderManchesterPersonal development1 April 2023 to 31 August 2023</t>
  </si>
  <si>
    <t>Early years register (full Inspection)ChildminderManchesterPersonal development, behaviour and welfare1 April 2023 to 31 August 2023</t>
  </si>
  <si>
    <t>Early years register (full Inspection)ChildminderManchesterQuality of education1 April 2023 to 31 August 2023</t>
  </si>
  <si>
    <t>Early years register (full Inspection)ChildminderManchesterQuality of teaching, learning and assessment1 April 2023 to 31 August 2023</t>
  </si>
  <si>
    <t>Early years register (full Inspection)ChildminderManchesterRequirements of the compulsory part of the childcare register1 April 2023 to 31 August 2023</t>
  </si>
  <si>
    <t>Early years register (full Inspection)ChildminderManchesterRequirements of the voluntary part of the childcare register1 April 2023 to 31 August 2023</t>
  </si>
  <si>
    <t>Early years register (full Inspection)ChildminderManchesterTotal No of inspections1 April 2023 to 31 August 2023</t>
  </si>
  <si>
    <t>Early years register (full Inspection)ChildminderManchesterBehaviour and attitudes1 September 2023 to 31 March 2024</t>
  </si>
  <si>
    <t>Early years register (full Inspection)ChildminderManchesterEffectiveness of leadership and Management1 September 2023 to 31 March 2024</t>
  </si>
  <si>
    <t>Early years register (full Inspection)ChildminderManchesterOutcomes for children1 September 2023 to 31 March 2024</t>
  </si>
  <si>
    <t>Early years register (full Inspection)ChildminderManchesterOverall effectiveness: The quality and standards of the provision1 September 2023 to 31 March 2024</t>
  </si>
  <si>
    <t>Early years register (full Inspection)ChildminderManchesterPersonal development1 September 2023 to 31 March 2024</t>
  </si>
  <si>
    <t>Early years register (full Inspection)ChildminderManchesterPersonal development, behaviour and welfare1 September 2023 to 31 March 2024</t>
  </si>
  <si>
    <t>Early years register (full Inspection)ChildminderManchesterQuality of education1 September 2023 to 31 March 2024</t>
  </si>
  <si>
    <t>Early years register (full Inspection)ChildminderManchesterQuality of teaching, learning and assessment1 September 2023 to 31 March 2024</t>
  </si>
  <si>
    <t>Early years register (full Inspection)ChildminderManchesterRequirements of the compulsory part of the childcare register1 September 2023 to 31 March 2024</t>
  </si>
  <si>
    <t>Early years register (full Inspection)ChildminderManchesterRequirements of the voluntary part of the childcare register1 September 2023 to 31 March 2024</t>
  </si>
  <si>
    <t>Early years register (full Inspection)ChildminderManchesterTotal No of inspections1 September 2023 to 31 March 2024</t>
  </si>
  <si>
    <t>Early years register (No children on roll)ChildminderManchesterNCOR Inspection Outcomes1 April 2023 to 31 August 2023</t>
  </si>
  <si>
    <t>Early years register (No children on roll)ChildminderManchesterTotal No of inspections1 April 2023 to 31 August 2023</t>
  </si>
  <si>
    <t>Early years register (No children on roll)ChildminderManchesterNCOR Inspection Outcomes1 September 2023 to 31 March 2024</t>
  </si>
  <si>
    <t>Early years register (No children on roll)ChildminderManchesterTotal No of inspections1 September 2023 to 31 March 2024</t>
  </si>
  <si>
    <t>Early years register (Out-of-school day care)ChildminderManchesterTotal No of inspections1 September 2023 to 31 March 2024</t>
  </si>
  <si>
    <t>Early years register (full Inspection)ChildminderWest NorthamptonshireQuality of teaching, learning and assessment1 April 2023 to 31 August 2023</t>
  </si>
  <si>
    <t>Early years register (full Inspection)ChildminderWest NorthamptonshireRequirements of the compulsory part of the childcare register1 April 2023 to 31 August 2023</t>
  </si>
  <si>
    <t>Early years register (full Inspection)ChildminderWest NorthamptonshireRequirements of the voluntary part of the childcare register1 April 2023 to 31 August 2023</t>
  </si>
  <si>
    <t>Early years register (full Inspection)ChildminderWest NorthamptonshireTotal No of inspections1 April 2023 to 31 August 2023</t>
  </si>
  <si>
    <t>Early years register (full Inspection)ChildminderWest NorthamptonshireBehaviour and attitudes1 September 2023 to 31 March 2024</t>
  </si>
  <si>
    <t>Early years register (full Inspection)ChildminderWest NorthamptonshireEffectiveness of leadership and Management1 September 2023 to 31 March 2024</t>
  </si>
  <si>
    <t>Early years register (full Inspection)ChildminderWest NorthamptonshireOutcomes for children1 September 2023 to 31 March 2024</t>
  </si>
  <si>
    <t>Early years register (full Inspection)ChildminderWest NorthamptonshireOverall effectiveness: The quality and standards of the provision1 September 2023 to 31 March 2024</t>
  </si>
  <si>
    <t>Early years register (full Inspection)ChildminderWest NorthamptonshirePersonal development1 September 2023 to 31 March 2024</t>
  </si>
  <si>
    <t>Early years register (full Inspection)ChildminderWest NorthamptonshirePersonal development, behaviour and welfare1 September 2023 to 31 March 2024</t>
  </si>
  <si>
    <t>Early years register (full Inspection)ChildminderWest NorthamptonshireQuality of education1 September 2023 to 31 March 2024</t>
  </si>
  <si>
    <t>Early years register (full Inspection)ChildminderWest NorthamptonshireQuality of teaching, learning and assessment1 September 2023 to 31 March 2024</t>
  </si>
  <si>
    <t>Early years register (full Inspection)ChildminderWest NorthamptonshireRequirements of the compulsory part of the childcare register1 September 2023 to 31 March 2024</t>
  </si>
  <si>
    <t>Early years register (full Inspection)ChildminderWest NorthamptonshireRequirements of the voluntary part of the childcare register1 September 2023 to 31 March 2024</t>
  </si>
  <si>
    <t>Early years register (full Inspection)ChildminderWest NorthamptonshireTotal No of inspections1 September 2023 to 31 March 2024</t>
  </si>
  <si>
    <t>Early years register (No children on roll)ChildminderWest NorthamptonshireNCOR Inspection Outcomes1 April 2023 to 31 August 2023</t>
  </si>
  <si>
    <t>Early years register (No children on roll)ChildminderWest NorthamptonshireTotal No of inspections1 April 2023 to 31 August 2023</t>
  </si>
  <si>
    <t>Early years register (No children on roll)ChildminderWest NorthamptonshireNCOR Inspection Outcomes1 September 2023 to 31 March 2024</t>
  </si>
  <si>
    <t>Early years register (No children on roll)ChildminderWest NorthamptonshireTotal No of inspections1 September 2023 to 31 March 2024</t>
  </si>
  <si>
    <t>Early years register (No children on roll)ChildminderMertonTotal No of inspections1 April 2023 to 31 August 2023</t>
  </si>
  <si>
    <t>Early years register (No children on roll)ChildminderMertonNCOR Inspection Outcomes1 September 2023 to 31 March 2024</t>
  </si>
  <si>
    <t>Early years register (No children on roll)ChildminderMertonTotal No of inspections1 September 2023 to 31 March 2024</t>
  </si>
  <si>
    <t>Early years register (full Inspection)ChildminderMiddlesbroughBehaviour and attitudes1 April 2023 to 31 August 2023</t>
  </si>
  <si>
    <t>Early years register (full Inspection)ChildminderMiddlesbroughEffectiveness of leadership and Management1 April 2023 to 31 August 2023</t>
  </si>
  <si>
    <t>Early years register (full Inspection)ChildminderMiddlesbroughOutcomes for children1 April 2023 to 31 August 2023</t>
  </si>
  <si>
    <t>Early years register (full Inspection)ChildminderMiddlesbroughOverall effectiveness: The quality and standards of the provision1 April 2023 to 31 August 2023</t>
  </si>
  <si>
    <t>Early years register (full Inspection)ChildminderMiddlesbroughPersonal development1 April 2023 to 31 August 2023</t>
  </si>
  <si>
    <t>Early years register (full Inspection)ChildminderMiddlesbroughPersonal development, behaviour and welfare1 April 2023 to 31 August 2023</t>
  </si>
  <si>
    <t>Early years register (full Inspection)ChildminderMiddlesbroughQuality of education1 April 2023 to 31 August 2023</t>
  </si>
  <si>
    <t>Early years register (full Inspection)ChildminderWest SussexRequirements of the voluntary part of the childcare register1 April 2023 to 31 August 2023</t>
  </si>
  <si>
    <t>Early years register (full Inspection)ChildminderWest SussexTotal No of inspections1 April 2023 to 31 August 2023</t>
  </si>
  <si>
    <t>Early years register (full Inspection)ChildminderWest SussexBehaviour and attitudes1 September 2023 to 31 March 2024</t>
  </si>
  <si>
    <t>Early years register (full Inspection)ChildminderWest SussexEffectiveness of leadership and Management1 September 2023 to 31 March 2024</t>
  </si>
  <si>
    <t>Early years register (full Inspection)ChildminderWest SussexOutcomes for children1 September 2023 to 31 March 2024</t>
  </si>
  <si>
    <t>Early years register (full Inspection)ChildminderWest SussexOverall effectiveness: The quality and standards of the provision1 September 2023 to 31 March 2024</t>
  </si>
  <si>
    <t>Early years register (full Inspection)ChildminderWest SussexPersonal development1 September 2023 to 31 March 2024</t>
  </si>
  <si>
    <t>Early years register (full Inspection)ChildminderWest SussexPersonal development, behaviour and welfare1 September 2023 to 31 March 2024</t>
  </si>
  <si>
    <t>Early years register (full Inspection)ChildminderWest SussexQuality of education1 September 2023 to 31 March 2024</t>
  </si>
  <si>
    <t>Early years register (full Inspection)ChildminderWest SussexQuality of teaching, learning and assessment1 September 2023 to 31 March 2024</t>
  </si>
  <si>
    <t>Early years register (full Inspection)ChildminderWest SussexRequirements of the compulsory part of the childcare register1 September 2023 to 31 March 2024</t>
  </si>
  <si>
    <t>Early years register (full Inspection)ChildminderWest SussexRequirements of the voluntary part of the childcare register1 September 2023 to 31 March 2024</t>
  </si>
  <si>
    <t>Early years register (full Inspection)ChildminderWest SussexTotal No of inspections1 September 2023 to 31 March 2024</t>
  </si>
  <si>
    <t>Early years register (No children on roll)ChildminderWest SussexNCOR Inspection Outcomes1 April 2023 to 31 August 2023</t>
  </si>
  <si>
    <t>Early years register (No children on roll)ChildminderWest SussexTotal No of inspections1 April 2023 to 31 August 2023</t>
  </si>
  <si>
    <t>Early years register (No children on roll)ChildminderWest SussexNCOR Inspection Outcomes1 September 2023 to 31 March 2024</t>
  </si>
  <si>
    <t>Early years register (No children on roll)ChildminderWest SussexTotal No of inspections1 September 2023 to 31 March 2024</t>
  </si>
  <si>
    <t>Early years register (Out-of-school day care)ChildminderWest SussexTotal No of inspections1 April 2023 to 31 August 2023</t>
  </si>
  <si>
    <t>Early years register (full Inspection)ChildminderWestminsterBehaviour and attitudes1 September 2023 to 31 March 2024</t>
  </si>
  <si>
    <t>Early years register (full Inspection)ChildminderWestminsterEffectiveness of leadership and Management1 September 2023 to 31 March 2024</t>
  </si>
  <si>
    <t>Early years register (full Inspection)ChildminderWestminsterOutcomes for children1 September 2023 to 31 March 2024</t>
  </si>
  <si>
    <t>Early years register (full Inspection)ChildminderWestminsterOverall effectiveness: The quality and standards of the provision1 September 2023 to 31 March 2024</t>
  </si>
  <si>
    <t>Early years register (full Inspection)ChildminderWestminsterPersonal development1 September 2023 to 31 March 2024</t>
  </si>
  <si>
    <t>Early years register (full Inspection)ChildminderWestminsterPersonal development, behaviour and welfare1 September 2023 to 31 March 2024</t>
  </si>
  <si>
    <t>Early years register (full Inspection)ChildminderWestminsterQuality of education1 September 2023 to 31 March 2024</t>
  </si>
  <si>
    <t>Early years register (full Inspection)ChildminderWestminsterQuality of teaching, learning and assessment1 September 2023 to 31 March 2024</t>
  </si>
  <si>
    <t>Early years register (full Inspection)ChildminderWestminsterRequirements of the compulsory part of the childcare register1 September 2023 to 31 March 2024</t>
  </si>
  <si>
    <t>Early years register (full Inspection)ChildminderWestminsterRequirements of the voluntary part of the childcare register1 September 2023 to 31 March 2024</t>
  </si>
  <si>
    <t>Early years register (full Inspection)ChildminderWestminsterTotal No of inspections1 September 2023 to 31 March 2024</t>
  </si>
  <si>
    <t>Early years register (No children on roll)ChildminderWestminsterNCOR Inspection Outcomes1 April 2023 to 31 August 2023</t>
  </si>
  <si>
    <t>Early years register (full Inspection)All provisionCentral BedfordshireBehaviour and attitudes1 September 2023 to 31 March 2024</t>
  </si>
  <si>
    <t>Early years register (full Inspection)All provisionCentral BedfordshireEffectiveness of leadership and Management1 September 2023 to 31 March 2024</t>
  </si>
  <si>
    <t>Early years register (full Inspection)All provisionCentral BedfordshireOutcomes for children1 September 2023 to 31 March 2024</t>
  </si>
  <si>
    <t>Early years register (full Inspection)All provisionCentral BedfordshireOverall effectiveness: The quality and standards of the provision1 September 2023 to 31 March 2024</t>
  </si>
  <si>
    <t>Early years register (full Inspection)All provisionCentral BedfordshirePersonal development1 September 2023 to 31 March 2024</t>
  </si>
  <si>
    <t>Early years register (full Inspection)All provisionCentral BedfordshirePersonal development, behaviour and welfare1 September 2023 to 31 March 2024</t>
  </si>
  <si>
    <t>Early years register (full Inspection)All provisionCentral BedfordshireQuality of education1 September 2023 to 31 March 2024</t>
  </si>
  <si>
    <t>Early years register (full Inspection)All provisionCentral BedfordshireQuality of teaching, learning and assessment1 September 2023 to 31 March 2024</t>
  </si>
  <si>
    <t>Early years register (full Inspection)All provisionCentral BedfordshireRequirements of the compulsory part of the childcare register1 September 2023 to 31 March 2024</t>
  </si>
  <si>
    <t>Early years register (full Inspection)All provisionCentral BedfordshireRequirements of the voluntary part of the childcare register1 September 2023 to 31 March 2024</t>
  </si>
  <si>
    <t>Early years register (full Inspection)All provisionCentral BedfordshireTotal No of inspections1 September 2023 to 31 March 2024</t>
  </si>
  <si>
    <t>Early years register (No children on roll)All provisionCentral BedfordshireNCOR Inspection Outcomes1 April 2023 to 31 August 2023</t>
  </si>
  <si>
    <t>Early years register (No children on roll)All provisionCentral BedfordshireTotal No of inspections1 April 2023 to 31 August 2023</t>
  </si>
  <si>
    <t>Early years register (No children on roll)All provisionCentral BedfordshireNCOR Inspection Outcomes1 September 2023 to 31 March 2024</t>
  </si>
  <si>
    <t>Early years register (No children on roll)All provisionCentral BedfordshireTotal No of inspections1 September 2023 to 31 March 2024</t>
  </si>
  <si>
    <t>Early years register (Out-of-school day care)All provisionCentral BedfordshireTotal No of inspections1 April 2023 to 31 August 2023</t>
  </si>
  <si>
    <t>Early years register (Out-of-school day care)All provisionCentral BedfordshireTotal No of inspections1 September 2023 to 31 March 2024</t>
  </si>
  <si>
    <t>Childcare registerAll provisionCheshire EastTotal No of inspections1 April 2023 to 31 August 2023</t>
  </si>
  <si>
    <t>Childcare registerAll provisionCheshire EastTotal No of inspections1 September 2023 to 31 March 2024</t>
  </si>
  <si>
    <t>Early years register (full Inspection)All provisionCheshire EastBehaviour and attitudes1 April 2023 to 31 August 2023</t>
  </si>
  <si>
    <t>Early years register (full Inspection)All provisionCheshire EastEffectiveness of leadership and Management1 April 2023 to 31 August 2023</t>
  </si>
  <si>
    <t>Early years register (full Inspection)All provisionCheshire EastOutcomes for children1 April 2023 to 31 August 2023</t>
  </si>
  <si>
    <t>Early years register (full Inspection)All provisionCheshire EastOverall effectiveness: The quality and standards of the provision1 April 2023 to 31 August 2023</t>
  </si>
  <si>
    <t>Early years register (full Inspection)All provisionCheshire EastPersonal development1 April 2023 to 31 August 2023</t>
  </si>
  <si>
    <t>Early years register (full Inspection)All provisionCheshire EastPersonal development, behaviour and welfare1 April 2023 to 31 August 2023</t>
  </si>
  <si>
    <t>Early years register (full Inspection)All provisionCheshire EastQuality of education1 April 2023 to 31 August 2023</t>
  </si>
  <si>
    <t>Early years register (full Inspection)All provisionCheshire EastQuality of teaching, learning and assessment1 April 2023 to 31 August 2023</t>
  </si>
  <si>
    <t>Early years register (full Inspection)All provisionCheshire EastRequirements of the compulsory part of the childcare register1 April 2023 to 31 August 2023</t>
  </si>
  <si>
    <t>Early years register (full Inspection)All provisionCheshire EastRequirements of the voluntary part of the childcare register1 April 2023 to 31 August 2023</t>
  </si>
  <si>
    <t>Early years register (full Inspection)All provisionCheshire EastTotal No of inspections1 April 2023 to 31 August 2023</t>
  </si>
  <si>
    <t>Early years register (full Inspection)All provisionNorth East LincolnshireOverall effectiveness: The quality and standards of the provision1 April 2023 to 31 August 2023</t>
  </si>
  <si>
    <t>Early years register (full Inspection)All provisionNorth East LincolnshirePersonal development1 April 2023 to 31 August 2023</t>
  </si>
  <si>
    <t>Early years register (full Inspection)All provisionNorth East LincolnshirePersonal development, behaviour and welfare1 April 2023 to 31 August 2023</t>
  </si>
  <si>
    <t>Early years register (full Inspection)All provisionNorth East LincolnshireQuality of education1 April 2023 to 31 August 2023</t>
  </si>
  <si>
    <t>Early years register (full Inspection)All provisionNorth East LincolnshireQuality of teaching, learning and assessment1 April 2023 to 31 August 2023</t>
  </si>
  <si>
    <t>Early years register (full Inspection)All provisionNorth East LincolnshireRequirements of the compulsory part of the childcare register1 April 2023 to 31 August 2023</t>
  </si>
  <si>
    <t>Early years register (full Inspection)All provisionNorth East LincolnshireRequirements of the voluntary part of the childcare register1 April 2023 to 31 August 2023</t>
  </si>
  <si>
    <t>Early years register (full Inspection)All provisionNorth East LincolnshireTotal No of inspections1 April 2023 to 31 August 2023</t>
  </si>
  <si>
    <t>Early years register (full Inspection)All provisionNorth East LincolnshireBehaviour and attitudes1 September 2023 to 31 March 2024</t>
  </si>
  <si>
    <t>Early years register (full Inspection)All provisionNorth East LincolnshireEffectiveness of leadership and Management1 September 2023 to 31 March 2024</t>
  </si>
  <si>
    <t>Early years register (full Inspection)All provisionNorth East LincolnshireOutcomes for children1 September 2023 to 31 March 2024</t>
  </si>
  <si>
    <t>Early years register (full Inspection)All provisionNorth East LincolnshireOverall effectiveness: The quality and standards of the provision1 September 2023 to 31 March 2024</t>
  </si>
  <si>
    <t>Early years register (full Inspection)All provisionNorth East LincolnshirePersonal development1 September 2023 to 31 March 2024</t>
  </si>
  <si>
    <t>Early years register (full Inspection)All provisionNorth East LincolnshirePersonal development, behaviour and welfare1 September 2023 to 31 March 2024</t>
  </si>
  <si>
    <t>Early years register (full Inspection)All provisionNorth East LincolnshireQuality of education1 September 2023 to 31 March 2024</t>
  </si>
  <si>
    <t>Early years register (full Inspection)All provisionNorth East LincolnshireQuality of teaching, learning and assessment1 September 2023 to 31 March 2024</t>
  </si>
  <si>
    <t>Early years register (full Inspection)All provisionNorth East LincolnshireRequirements of the compulsory part of the childcare register1 September 2023 to 31 March 2024</t>
  </si>
  <si>
    <t>Early years register (full Inspection)All provisionNorth East LincolnshireRequirements of the voluntary part of the childcare register1 September 2023 to 31 March 2024</t>
  </si>
  <si>
    <t>Early years register (full Inspection)All provisionNorth East LincolnshireTotal No of inspections1 September 2023 to 31 March 2024</t>
  </si>
  <si>
    <t>Early years register (Out-of-school day care)All provisionNorth East LincolnshireTotal No of inspections1 September 2023 to 31 March 2024</t>
  </si>
  <si>
    <t>Childcare registerAll provisionNorth LincolnshireTotal No of inspections1 April 2023 to 31 August 2023</t>
  </si>
  <si>
    <t>Childcare registerAll provisionNorth LincolnshireTotal No of inspections1 September 2023 to 31 March 2024</t>
  </si>
  <si>
    <t>Early years register (full Inspection)All provisionNorth LincolnshireBehaviour and attitudes1 April 2023 to 31 August 2023</t>
  </si>
  <si>
    <t>Early years register (full Inspection)All provisionNorth LincolnshireEffectiveness of leadership and Management1 April 2023 to 31 August 2023</t>
  </si>
  <si>
    <t>Early years register (full Inspection)All provisionNorth LincolnshireOutcomes for children1 April 2023 to 31 August 2023</t>
  </si>
  <si>
    <t>Early years register (full Inspection)All provisionNorth LincolnshireOverall effectiveness: The quality and standards of the provision1 April 2023 to 31 August 2023</t>
  </si>
  <si>
    <t>Early years register (full Inspection)All provisionNorth LincolnshirePersonal development1 April 2023 to 31 August 2023</t>
  </si>
  <si>
    <t>Early years register (full Inspection)All provisionNorth LincolnshirePersonal development, behaviour and welfare1 April 2023 to 31 August 2023</t>
  </si>
  <si>
    <t>Early years register (full Inspection)All provisionNorth LincolnshireQuality of education1 April 2023 to 31 August 2023</t>
  </si>
  <si>
    <t>Early years register (full Inspection)All provisionWestmorland and FurnessPersonal development, behaviour and welfare1 April 2023 to 31 August 2023</t>
  </si>
  <si>
    <t>Early years register (full Inspection)All provisionWestmorland and FurnessQuality of education1 April 2023 to 31 August 2023</t>
  </si>
  <si>
    <t>Early years register (full Inspection)All provisionWestmorland and FurnessQuality of teaching, learning and assessment1 April 2023 to 31 August 2023</t>
  </si>
  <si>
    <t>Early years register (full Inspection)All provisionWestmorland and FurnessRequirements of the compulsory part of the childcare register1 April 2023 to 31 August 2023</t>
  </si>
  <si>
    <t>Early years register (full Inspection)All provisionWestmorland and FurnessRequirements of the voluntary part of the childcare register1 April 2023 to 31 August 2023</t>
  </si>
  <si>
    <t>Early years register (full Inspection)All provisionWestmorland and FurnessTotal No of inspections1 April 2023 to 31 August 2023</t>
  </si>
  <si>
    <t>Early years register (full Inspection)All provisionWestmorland and FurnessBehaviour and attitudes1 September 2023 to 31 March 2024</t>
  </si>
  <si>
    <t>Early years register (full Inspection)All provisionWestmorland and FurnessEffectiveness of leadership and Management1 September 2023 to 31 March 2024</t>
  </si>
  <si>
    <t>Early years register (full Inspection)All provisionWestmorland and FurnessOutcomes for children1 September 2023 to 31 March 2024</t>
  </si>
  <si>
    <t>Early years register (full Inspection)All provisionWestmorland and FurnessOverall effectiveness: The quality and standards of the provision1 September 2023 to 31 March 2024</t>
  </si>
  <si>
    <t>Early years register (full Inspection)All provisionWestmorland and FurnessPersonal development1 September 2023 to 31 March 2024</t>
  </si>
  <si>
    <t>Early years register (full Inspection)All provisionWestmorland and FurnessPersonal development, behaviour and welfare1 September 2023 to 31 March 2024</t>
  </si>
  <si>
    <t>Early years register (full Inspection)All provisionWestmorland and FurnessQuality of education1 September 2023 to 31 March 2024</t>
  </si>
  <si>
    <t>Early years register (full Inspection)All provisionWestmorland and FurnessQuality of teaching, learning and assessment1 September 2023 to 31 March 2024</t>
  </si>
  <si>
    <t>Early years register (full Inspection)All provisionWestmorland and FurnessRequirements of the compulsory part of the childcare register1 September 2023 to 31 March 2024</t>
  </si>
  <si>
    <t>Early years register (full Inspection)All provisionWestmorland and FurnessRequirements of the voluntary part of the childcare register1 September 2023 to 31 March 2024</t>
  </si>
  <si>
    <t>Early years register (full Inspection)ChildminderWandsworthOutcomes for children1 September 2023 to 31 March 2024</t>
  </si>
  <si>
    <t>Early years register (full Inspection)ChildminderWandsworthOverall effectiveness: The quality and standards of the provision1 September 2023 to 31 March 2024</t>
  </si>
  <si>
    <t>Early years register (full Inspection)ChildminderWandsworthPersonal development1 September 2023 to 31 March 2024</t>
  </si>
  <si>
    <t>Early years register (full Inspection)ChildminderWandsworthPersonal development, behaviour and welfare1 September 2023 to 31 March 2024</t>
  </si>
  <si>
    <t>Early years register (full Inspection)ChildminderWandsworthQuality of education1 September 2023 to 31 March 2024</t>
  </si>
  <si>
    <t>Early years register (full Inspection)ChildminderWandsworthQuality of teaching, learning and assessment1 September 2023 to 31 March 2024</t>
  </si>
  <si>
    <t>Early years register (full Inspection)All provisionBuckinghamshireOutcomes for children1 April 2023 to 31 August 2023</t>
  </si>
  <si>
    <t>Early years register (full Inspection)All provisionBuckinghamshireOverall effectiveness: The quality and standards of the provision1 April 2023 to 31 August 2023</t>
  </si>
  <si>
    <t>Early years register (full Inspection)All provisionBuckinghamshirePersonal development1 April 2023 to 31 August 2023</t>
  </si>
  <si>
    <t>Early years register (full Inspection)All provisionBuckinghamshirePersonal development, behaviour and welfare1 April 2023 to 31 August 2023</t>
  </si>
  <si>
    <t>Early years register (full Inspection)All provisionBuckinghamshireQuality of education1 April 2023 to 31 August 2023</t>
  </si>
  <si>
    <t>Early years register (full Inspection)All provisionBuckinghamshireQuality of teaching, learning and assessment1 April 2023 to 31 August 2023</t>
  </si>
  <si>
    <t>Early years register (full Inspection)All provisionBuckinghamshireRequirements of the compulsory part of the childcare register1 April 2023 to 31 August 2023</t>
  </si>
  <si>
    <t>Early years register (full Inspection)All provisionBuckinghamshireRequirements of the voluntary part of the childcare register1 April 2023 to 31 August 2023</t>
  </si>
  <si>
    <t>Early years register (full Inspection)All provisionBuckinghamshireTotal No of inspections1 April 2023 to 31 August 2023</t>
  </si>
  <si>
    <t>Early years register (full Inspection)All provisionBuckinghamshireBehaviour and attitudes1 September 2023 to 31 March 2024</t>
  </si>
  <si>
    <t>Early years register (full Inspection)All provisionBuckinghamshireEffectiveness of leadership and Management1 September 2023 to 31 March 2024</t>
  </si>
  <si>
    <t>Early years register (full Inspection)All provisionBuckinghamshireOutcomes for children1 September 2023 to 31 March 2024</t>
  </si>
  <si>
    <t>Early years register (full Inspection)All provisionBuckinghamshireOverall effectiveness: The quality and standards of the provision1 September 2023 to 31 March 2024</t>
  </si>
  <si>
    <t>Early years register (full Inspection)All provisionBuckinghamshirePersonal development1 September 2023 to 31 March 2024</t>
  </si>
  <si>
    <t>Early years register (full Inspection)All provisionBuckinghamshirePersonal development, behaviour and welfare1 September 2023 to 31 March 2024</t>
  </si>
  <si>
    <t>Early years register (full Inspection)All provisionBuckinghamshireQuality of education1 September 2023 to 31 March 2024</t>
  </si>
  <si>
    <t>Early years register (full Inspection)All provisionBuckinghamshireQuality of teaching, learning and assessment1 September 2023 to 31 March 2024</t>
  </si>
  <si>
    <t>Early years register (full Inspection)All provisionBuckinghamshireRequirements of the compulsory part of the childcare register1 September 2023 to 31 March 2024</t>
  </si>
  <si>
    <t>Early years register (full Inspection)All provisionBuckinghamshireRequirements of the voluntary part of the childcare register1 September 2023 to 31 March 2024</t>
  </si>
  <si>
    <t>Early years register (full Inspection)All provisionBuckinghamshireTotal No of inspections1 September 2023 to 31 March 2024</t>
  </si>
  <si>
    <t>Early years register (No children on roll)All provisionBuckinghamshireNCOR Inspection Outcomes1 April 2023 to 31 August 2023</t>
  </si>
  <si>
    <t>Early years register (No children on roll)All provisionBuckinghamshireTotal No of inspections1 April 2023 to 31 August 2023</t>
  </si>
  <si>
    <t>Early years register (No children on roll)All provisionBuckinghamshireNCOR Inspection Outcomes1 September 2023 to 31 March 2024</t>
  </si>
  <si>
    <t>Early years register (No children on roll)All provisionBuckinghamshireTotal No of inspections1 September 2023 to 31 March 2024</t>
  </si>
  <si>
    <t>Early years register (Out-of-school day care)All provisionBuckinghamshireTotal No of inspections1 April 2023 to 31 August 2023</t>
  </si>
  <si>
    <t>Early years register (Out-of-school day care)All provisionBuckinghamshireTotal No of inspections1 September 2023 to 31 March 2024</t>
  </si>
  <si>
    <t>Childcare registerAll provisionBuryTotal No of inspections1 April 2023 to 31 August 2023</t>
  </si>
  <si>
    <t>Childcare registerAll provisionBuryTotal No of inspections1 September 2023 to 31 March 2024</t>
  </si>
  <si>
    <t>Early years register (full Inspection)All provisionBuryBehaviour and attitudes1 April 2023 to 31 August 2023</t>
  </si>
  <si>
    <t>Early years register (full Inspection)All provisionBuryEffectiveness of leadership and Management1 April 2023 to 31 August 2023</t>
  </si>
  <si>
    <t>Early years register (full Inspection)All provisionMertonRequirements of the compulsory part of the childcare register1 September 2023 to 31 March 2024</t>
  </si>
  <si>
    <t>Early years register (full Inspection)All provisionMertonRequirements of the voluntary part of the childcare register1 September 2023 to 31 March 2024</t>
  </si>
  <si>
    <t>Early years register (full Inspection)All provisionMertonTotal No of inspections1 September 2023 to 31 March 2024</t>
  </si>
  <si>
    <t>Early years register (No children on roll)All provisionMertonNCOR Inspection Outcomes1 April 2023 to 31 August 2023</t>
  </si>
  <si>
    <t>Early years register (No children on roll)All provisionMertonTotal No of inspections1 April 2023 to 31 August 2023</t>
  </si>
  <si>
    <t>Early years register (No children on roll)All provisionMertonNCOR Inspection Outcomes1 September 2023 to 31 March 2024</t>
  </si>
  <si>
    <t>Early years register (No children on roll)All provisionMertonTotal No of inspections1 September 2023 to 31 March 2024</t>
  </si>
  <si>
    <t>Early years register (Out-of-school day care)All provisionMertonTotal No of inspections1 April 2023 to 31 August 2023</t>
  </si>
  <si>
    <t>Early years register (Out-of-school day care)All provisionMertonTotal No of inspections1 September 2023 to 31 March 2024</t>
  </si>
  <si>
    <t>Early years register (full Inspection)All provisionMiddlesbroughBehaviour and attitudes1 April 2023 to 31 August 2023</t>
  </si>
  <si>
    <t>Early years register (full Inspection)All provisionMiddlesbroughEffectiveness of leadership and Management1 April 2023 to 31 August 2023</t>
  </si>
  <si>
    <t>Early years register (full Inspection)All provisionMiddlesbroughOutcomes for children1 April 2023 to 31 August 2023</t>
  </si>
  <si>
    <t>Early years register (full Inspection)All provisionMiddlesbroughOverall effectiveness: The quality and standards of the provision1 April 2023 to 31 August 2023</t>
  </si>
  <si>
    <t>Early years register (full Inspection)All provisionMiddlesbroughPersonal development1 April 2023 to 31 August 2023</t>
  </si>
  <si>
    <t>Early years register (full Inspection)All provisionMiddlesbroughPersonal development, behaviour and welfare1 April 2023 to 31 August 2023</t>
  </si>
  <si>
    <t>Early years register (full Inspection)All provisionMiddlesbroughQuality of education1 April 2023 to 31 August 2023</t>
  </si>
  <si>
    <t>Early years register (full Inspection)All provisionMiddlesbroughQuality of teaching, learning and assessment1 April 2023 to 31 August 2023</t>
  </si>
  <si>
    <t>Early years register (full Inspection)All provisionMiddlesbroughRequirements of the compulsory part of the childcare register1 April 2023 to 31 August 2023</t>
  </si>
  <si>
    <t>Early years register (full Inspection)All provisionMiddlesbroughRequirements of the voluntary part of the childcare register1 April 2023 to 31 August 2023</t>
  </si>
  <si>
    <t>Early years register (full Inspection)All provisionMiddlesbroughTotal No of inspections1 April 2023 to 31 August 2023</t>
  </si>
  <si>
    <t>Early years register (full Inspection)All provisionMiddlesbroughBehaviour and attitudes1 September 2023 to 31 March 2024</t>
  </si>
  <si>
    <t>Early years register (full Inspection)All provisionMiddlesbroughEffectiveness of leadership and Management1 September 2023 to 31 March 2024</t>
  </si>
  <si>
    <t>Early years register (full Inspection)All provisionMiddlesbroughOutcomes for children1 September 2023 to 31 March 2024</t>
  </si>
  <si>
    <t>Early years register (full Inspection)All provisionMiddlesbroughOverall effectiveness: The quality and standards of the provision1 September 2023 to 31 March 2024</t>
  </si>
  <si>
    <t>Early years register (full Inspection)All provisionMiddlesbroughPersonal development1 September 2023 to 31 March 2024</t>
  </si>
  <si>
    <t>Early years register (full Inspection)All provisionMiddlesbroughPersonal development, behaviour and welfare1 September 2023 to 31 March 2024</t>
  </si>
  <si>
    <t>Early years register (full Inspection)All provisionMiddlesbroughQuality of education1 September 2023 to 31 March 2024</t>
  </si>
  <si>
    <t>Early years register (full Inspection)All provisionMiddlesbroughQuality of teaching, learning and assessment1 September 2023 to 31 March 2024</t>
  </si>
  <si>
    <t>Early years register (full Inspection)All provisionMiddlesbroughRequirements of the compulsory part of the childcare register1 September 2023 to 31 March 2024</t>
  </si>
  <si>
    <t>Early years register (full Inspection)All provisionMiddlesbroughRequirements of the voluntary part of the childcare register1 September 2023 to 31 March 2024</t>
  </si>
  <si>
    <t>Early years register (full Inspection)All provisionWarwickshireOutcomes for children1 April 2023 to 31 August 2023</t>
  </si>
  <si>
    <t>Early years register (full Inspection)All provisionWarwickshireOverall effectiveness: The quality and standards of the provision1 April 2023 to 31 August 2023</t>
  </si>
  <si>
    <t>Early years register (full Inspection)All provisionWarwickshirePersonal development1 April 2023 to 31 August 2023</t>
  </si>
  <si>
    <t>Early years register (full Inspection)All provisionWarwickshirePersonal development, behaviour and welfare1 April 2023 to 31 August 2023</t>
  </si>
  <si>
    <t>Early years register (full Inspection)All provisionWarwickshireQuality of education1 April 2023 to 31 August 2023</t>
  </si>
  <si>
    <t>Early years register (full Inspection)All provisionWarwickshireQuality of teaching, learning and assessment1 April 2023 to 31 August 2023</t>
  </si>
  <si>
    <t>Early years register (full Inspection)All provisionWarwickshireRequirements of the compulsory part of the childcare register1 April 2023 to 31 August 2023</t>
  </si>
  <si>
    <t>Early years register (full Inspection)All provisionWarwickshireRequirements of the voluntary part of the childcare register1 April 2023 to 31 August 2023</t>
  </si>
  <si>
    <t>Early years register (full Inspection)All provisionWarwickshireTotal No of inspections1 April 2023 to 31 August 2023</t>
  </si>
  <si>
    <t>Early years register (full Inspection)All provisionWarwickshireBehaviour and attitudes1 September 2023 to 31 March 2024</t>
  </si>
  <si>
    <t>Early years register (full Inspection)All provisionWarwickshireEffectiveness of leadership and Management1 September 2023 to 31 March 2024</t>
  </si>
  <si>
    <t>Early years register (full Inspection)All provisionWarwickshireOutcomes for children1 September 2023 to 31 March 2024</t>
  </si>
  <si>
    <t>Early years register (full Inspection)All provisionWarwickshireOverall effectiveness: The quality and standards of the provision1 September 2023 to 31 March 2024</t>
  </si>
  <si>
    <t>Early years register (full Inspection)All provisionWarwickshirePersonal development1 September 2023 to 31 March 2024</t>
  </si>
  <si>
    <t>Early years register (full Inspection)All provisionWarwickshirePersonal development, behaviour and welfare1 September 2023 to 31 March 2024</t>
  </si>
  <si>
    <t>Early years register (full Inspection)All provisionWarwickshireQuality of education1 September 2023 to 31 March 2024</t>
  </si>
  <si>
    <t>Early years register (full Inspection)All provisionWarwickshireQuality of teaching, learning and assessment1 September 2023 to 31 March 2024</t>
  </si>
  <si>
    <t>Early years register (full Inspection)All provisionWarwickshireRequirements of the compulsory part of the childcare register1 September 2023 to 31 March 2024</t>
  </si>
  <si>
    <t>Early years register (full Inspection)All provisionWarwickshireRequirements of the voluntary part of the childcare register1 September 2023 to 31 March 2024</t>
  </si>
  <si>
    <t>Early years register (full Inspection)All provisionWarwickshireTotal No of inspections1 September 2023 to 31 March 2024</t>
  </si>
  <si>
    <t>Early years register (No children on roll)All provisionWarwickshireNCOR Inspection Outcomes1 April 2023 to 31 August 2023</t>
  </si>
  <si>
    <t>Early years register (No children on roll)All provisionWarwickshireTotal No of inspections1 April 2023 to 31 August 2023</t>
  </si>
  <si>
    <t>Early years register (No children on roll)All provisionWarwickshireNCOR Inspection Outcomes1 September 2023 to 31 March 2024</t>
  </si>
  <si>
    <t>Early years register (No children on roll)All provisionWarwickshireTotal No of inspections1 September 2023 to 31 March 2024</t>
  </si>
  <si>
    <t>Early years register (Out-of-school day care)All provisionWarwickshireTotal No of inspections1 April 2023 to 31 August 2023</t>
  </si>
  <si>
    <t>Early years register (Out-of-school day care)All provisionWarwickshireTotal No of inspections1 September 2023 to 31 March 2024</t>
  </si>
  <si>
    <t>Childcare registerAll provisionWest BerkshireTotal No of inspections1 April 2023 to 31 August 2023</t>
  </si>
  <si>
    <t>Early years register (full Inspection)All provisionWest BerkshireBehaviour and attitudes1 April 2023 to 31 August 2023</t>
  </si>
  <si>
    <t>Early years register (full Inspection)All provisionWest BerkshireEffectiveness of leadership and Management1 April 2023 to 31 August 2023</t>
  </si>
  <si>
    <t>Early years register (full Inspection)All provisionWest BerkshireOutcomes for children1 April 2023 to 31 August 2023</t>
  </si>
  <si>
    <t>Early years register (full Inspection)Childcare on non-domestic premisesCumberlandTotal No of inspections1 September 2023 to 31 March 2024</t>
  </si>
  <si>
    <t>Childcare registerChildcare on non-domestic premisesDarlingtonTotal No of inspections1 April 2023 to 31 August 2023</t>
  </si>
  <si>
    <t>Early years register (full Inspection)Childcare on non-domestic premisesDarlingtonBehaviour and attitudes1 April 2023 to 31 August 2023</t>
  </si>
  <si>
    <t>Early years register (full Inspection)Childcare on non-domestic premisesDarlingtonEffectiveness of leadership and Management1 April 2023 to 31 August 2023</t>
  </si>
  <si>
    <t>Early years register (full Inspection)Childcare on non-domestic premisesDarlingtonOutcomes for children1 April 2023 to 31 August 2023</t>
  </si>
  <si>
    <t>Early years register (full Inspection)Childcare on non-domestic premisesDarlingtonOverall effectiveness: The quality and standards of the provision1 April 2023 to 31 August 2023</t>
  </si>
  <si>
    <t>Early years register (full Inspection)Childcare on non-domestic premisesDarlingtonPersonal development1 April 2023 to 31 August 2023</t>
  </si>
  <si>
    <t>Early years register (full Inspection)Childcare on non-domestic premisesDarlingtonPersonal development, behaviour and welfare1 April 2023 to 31 August 2023</t>
  </si>
  <si>
    <t>Early years register (full Inspection)Childcare on non-domestic premisesDarlingtonQuality of education1 April 2023 to 31 August 2023</t>
  </si>
  <si>
    <t>Early years register (full Inspection)Childcare on non-domestic premisesDarlingtonQuality of teaching, learning and assessment1 April 2023 to 31 August 2023</t>
  </si>
  <si>
    <t>Early years register (full Inspection)Childcare on non-domestic premisesDarlingtonRequirements of the compulsory part of the childcare register1 April 2023 to 31 August 2023</t>
  </si>
  <si>
    <t>Early years register (full Inspection)Childcare on non-domestic premisesDarlingtonRequirements of the voluntary part of the childcare register1 April 2023 to 31 August 2023</t>
  </si>
  <si>
    <t>Early years register (full Inspection)Childcare on non-domestic premisesDarlingtonTotal No of inspections1 April 2023 to 31 August 2023</t>
  </si>
  <si>
    <t>Childcare registerChildcare on non-domestic premisesDerbyTotal No of inspections1 September 2023 to 31 March 2024</t>
  </si>
  <si>
    <t>Early years register (full Inspection)Childcare on non-domestic premisesDerbyBehaviour and attitudes1 April 2023 to 31 August 2023</t>
  </si>
  <si>
    <t>Early years register (full Inspection)Childcare on non-domestic premisesDerbyEffectiveness of leadership and Management1 April 2023 to 31 August 2023</t>
  </si>
  <si>
    <t>Early years register (full Inspection)Childcare on non-domestic premisesDerbyOutcomes for children1 April 2023 to 31 August 2023</t>
  </si>
  <si>
    <t>Early years register (full Inspection)Childcare on non-domestic premisesDerbyOverall effectiveness: The quality and standards of the provision1 April 2023 to 31 August 2023</t>
  </si>
  <si>
    <t>Early years register (full Inspection)Childcare on non-domestic premisesDerbyPersonal development1 April 2023 to 31 August 2023</t>
  </si>
  <si>
    <t>Early years register (full Inspection)Childcare on non-domestic premisesDerbyPersonal development, behaviour and welfare1 April 2023 to 31 August 2023</t>
  </si>
  <si>
    <t>Early years register (full Inspection)Childcare on non-domestic premisesDerbyQuality of education1 April 2023 to 31 August 2023</t>
  </si>
  <si>
    <t>Early years register (full Inspection)Childcare on non-domestic premisesDerbyQuality of teaching, learning and assessment1 April 2023 to 31 August 2023</t>
  </si>
  <si>
    <t>Early years register (full Inspection)Childcare on non-domestic premisesPeterboroughPersonal development, behaviour and welfare1 September 2023 to 31 March 2024</t>
  </si>
  <si>
    <t>Early years register (full Inspection)Childcare on non-domestic premisesPeterboroughQuality of education1 September 2023 to 31 March 2024</t>
  </si>
  <si>
    <t>Early years register (full Inspection)Childcare on non-domestic premisesPeterboroughQuality of teaching, learning and assessment1 September 2023 to 31 March 2024</t>
  </si>
  <si>
    <t>Early years register (full Inspection)Childcare on non-domestic premisesPeterboroughRequirements of the compulsory part of the childcare register1 September 2023 to 31 March 2024</t>
  </si>
  <si>
    <t>Early years register (full Inspection)Childcare on non-domestic premisesPeterboroughRequirements of the voluntary part of the childcare register1 September 2023 to 31 March 2024</t>
  </si>
  <si>
    <t>Early years register (full Inspection)ChildminderBath and North East SomersetQuality of education1 September 2023 to 31 March 2024</t>
  </si>
  <si>
    <t>Early years register (full Inspection)ChildminderBath and North East SomersetQuality of teaching, learning and assessment1 September 2023 to 31 March 2024</t>
  </si>
  <si>
    <t>Early years register (full Inspection)ChildminderBath and North East SomersetRequirements of the compulsory part of the childcare register1 September 2023 to 31 March 2024</t>
  </si>
  <si>
    <t>Early years register (full Inspection)ChildminderBath and North East SomersetRequirements of the voluntary part of the childcare register1 September 2023 to 31 March 2024</t>
  </si>
  <si>
    <t>Early years register (full Inspection)ChildminderBath and North East SomersetTotal No of inspections1 September 2023 to 31 March 2024</t>
  </si>
  <si>
    <t>Early years register (No children on roll)ChildminderBath and North East SomersetNCOR Inspection Outcomes1 September 2023 to 31 March 2024</t>
  </si>
  <si>
    <t>Early years register (No children on roll)ChildminderBath and North East SomersetTotal No of inspections1 September 2023 to 31 March 2024</t>
  </si>
  <si>
    <t>Early years register (full Inspection)ChildminderBedfordBehaviour and attitudes1 April 2023 to 31 August 2023</t>
  </si>
  <si>
    <t>Early years register (full Inspection)ChildminderBedfordEffectiveness of leadership and Management1 April 2023 to 31 August 2023</t>
  </si>
  <si>
    <t>Early years register (full Inspection)ChildminderBedfordOutcomes for children1 April 2023 to 31 August 2023</t>
  </si>
  <si>
    <t>Early years register (full Inspection)ChildminderBedfordOverall effectiveness: The quality and standards of the provision1 April 2023 to 31 August 2023</t>
  </si>
  <si>
    <t>Early years register (full Inspection)ChildminderBedfordPersonal development1 April 2023 to 31 August 2023</t>
  </si>
  <si>
    <t>Early years register (full Inspection)ChildminderBedfordPersonal development, behaviour and welfare1 April 2023 to 31 August 2023</t>
  </si>
  <si>
    <t>Early years register (full Inspection)ChildminderBedfordQuality of education1 April 2023 to 31 August 2023</t>
  </si>
  <si>
    <t>Early years register (full Inspection)ChildminderBedfordQuality of teaching, learning and assessment1 April 2023 to 31 August 2023</t>
  </si>
  <si>
    <t>Early years register (full Inspection)ChildminderBedfordRequirements of the compulsory part of the childcare register1 April 2023 to 31 August 2023</t>
  </si>
  <si>
    <t>Early years register (full Inspection)ChildminderBedfordRequirements of the voluntary part of the childcare register1 April 2023 to 31 August 2023</t>
  </si>
  <si>
    <t>Early years register (full Inspection)ChildminderBedfordTotal No of inspections1 April 2023 to 31 August 2023</t>
  </si>
  <si>
    <t>Early years register (full Inspection)ChildminderBedfordBehaviour and attitudes1 September 2023 to 31 March 2024</t>
  </si>
  <si>
    <t>Early years register (full Inspection)ChildminderBedfordEffectiveness of leadership and Management1 September 2023 to 31 March 2024</t>
  </si>
  <si>
    <t>Early years register (full Inspection)ChildminderBedfordOutcomes for children1 September 2023 to 31 March 2024</t>
  </si>
  <si>
    <t>Early years register (full Inspection)ChildminderBedfordOverall effectiveness: The quality and standards of the provision1 September 2023 to 31 March 2024</t>
  </si>
  <si>
    <t>Early years register (full Inspection)ChildminderBedfordPersonal development1 September 2023 to 31 March 2024</t>
  </si>
  <si>
    <t>Early years register (full Inspection)ChildminderBedfordPersonal development, behaviour and welfare1 September 2023 to 31 March 2024</t>
  </si>
  <si>
    <t>Early years register (full Inspection)ChildminderBedfordQuality of education1 September 2023 to 31 March 2024</t>
  </si>
  <si>
    <t>Early years register (full Inspection)ChildminderBedfordQuality of teaching, learning and assessment1 September 2023 to 31 March 2024</t>
  </si>
  <si>
    <t>Early years register (full Inspection)ChildminderBedfordRequirements of the compulsory part of the childcare register1 September 2023 to 31 March 2024</t>
  </si>
  <si>
    <t>Early years register (full Inspection)ChildminderBedfordRequirements of the voluntary part of the childcare register1 September 2023 to 31 March 2024</t>
  </si>
  <si>
    <t>Early years register (full Inspection)ChildminderBedfordTotal No of inspections1 September 2023 to 31 March 2024</t>
  </si>
  <si>
    <t>Early years register (No children on roll)ChildminderBedfordNCOR Inspection Outcomes1 September 2023 to 31 March 2024</t>
  </si>
  <si>
    <t>Early years register (full Inspection)ChildminderLewishamEffectiveness of leadership and Management1 September 2023 to 31 March 2024</t>
  </si>
  <si>
    <t>Early years register (full Inspection)ChildminderLewishamOutcomes for children1 September 2023 to 31 March 2024</t>
  </si>
  <si>
    <t>Early years register (full Inspection)ChildminderLewishamOverall effectiveness: The quality and standards of the provision1 September 2023 to 31 March 2024</t>
  </si>
  <si>
    <t>Early years register (full Inspection)ChildminderLewishamPersonal development1 September 2023 to 31 March 2024</t>
  </si>
  <si>
    <t>Early years register (full Inspection)ChildminderLewishamPersonal development, behaviour and welfare1 September 2023 to 31 March 2024</t>
  </si>
  <si>
    <t>Early years register (full Inspection)ChildminderLewishamQuality of education1 September 2023 to 31 March 2024</t>
  </si>
  <si>
    <t>Early years register (full Inspection)ChildminderLewishamQuality of teaching, learning and assessment1 September 2023 to 31 March 2024</t>
  </si>
  <si>
    <t>Early years register (full Inspection)ChildminderLewishamRequirements of the compulsory part of the childcare register1 September 2023 to 31 March 2024</t>
  </si>
  <si>
    <t>Early years register (full Inspection)ChildminderLewishamRequirements of the voluntary part of the childcare register1 September 2023 to 31 March 2024</t>
  </si>
  <si>
    <t>Early years register (full Inspection)ChildminderLewishamTotal No of inspections1 September 2023 to 31 March 2024</t>
  </si>
  <si>
    <t>Early years register (No children on roll)ChildminderLewishamNCOR Inspection Outcomes1 April 2023 to 31 August 2023</t>
  </si>
  <si>
    <t>Early years register (No children on roll)ChildminderLewishamTotal No of inspections1 April 2023 to 31 August 2023</t>
  </si>
  <si>
    <t>Early years register (No children on roll)ChildminderLewishamNCOR Inspection Outcomes1 September 2023 to 31 March 2024</t>
  </si>
  <si>
    <t>Early years register (No children on roll)ChildminderLewishamTotal No of inspections1 September 2023 to 31 March 2024</t>
  </si>
  <si>
    <t>Childcare registerChildminderLincolnshireTotal No of inspections1 April 2023 to 31 August 2023</t>
  </si>
  <si>
    <t>Early years register (full Inspection)ChildminderLincolnshireBehaviour and attitudes1 April 2023 to 31 August 2023</t>
  </si>
  <si>
    <t>Early years register (full Inspection)ChildminderLincolnshireEffectiveness of leadership and Management1 April 2023 to 31 August 2023</t>
  </si>
  <si>
    <t>Early years register (full Inspection)ChildminderLincolnshireOutcomes for children1 April 2023 to 31 August 2023</t>
  </si>
  <si>
    <t>Early years register (full Inspection)ChildminderLincolnshireOverall effectiveness: The quality and standards of the provision1 April 2023 to 31 August 2023</t>
  </si>
  <si>
    <t>Early years register (full Inspection)ChildminderLincolnshirePersonal development1 April 2023 to 31 August 2023</t>
  </si>
  <si>
    <t>Early years register (full Inspection)ChildminderLincolnshirePersonal development, behaviour and welfare1 April 2023 to 31 August 2023</t>
  </si>
  <si>
    <t>Early years register (full Inspection)ChildminderLincolnshireQuality of education1 April 2023 to 31 August 2023</t>
  </si>
  <si>
    <t>Early years register (full Inspection)ChildminderLincolnshireQuality of teaching, learning and assessment1 April 2023 to 31 August 2023</t>
  </si>
  <si>
    <t>Early years register (full Inspection)ChildminderLincolnshireRequirements of the compulsory part of the childcare register1 April 2023 to 31 August 2023</t>
  </si>
  <si>
    <t>Early years register (full Inspection)ChildminderLincolnshireRequirements of the voluntary part of the childcare register1 April 2023 to 31 August 2023</t>
  </si>
  <si>
    <t>Early years register (full Inspection)ChildminderLincolnshireTotal No of inspections1 April 2023 to 31 August 2023</t>
  </si>
  <si>
    <t>Early years register (full Inspection)ChildminderLincolnshireBehaviour and attitudes1 September 2023 to 31 March 2024</t>
  </si>
  <si>
    <t>Early years register (full Inspection)ChildminderLincolnshireEffectiveness of leadership and Management1 September 2023 to 31 March 2024</t>
  </si>
  <si>
    <t>Early years register (full Inspection)ChildminderLincolnshireOutcomes for children1 September 2023 to 31 March 2024</t>
  </si>
  <si>
    <t>Early years register (full Inspection)ChildminderLincolnshireOverall effectiveness: The quality and standards of the provision1 September 2023 to 31 March 2024</t>
  </si>
  <si>
    <t>Early years register (full Inspection)ChildminderWandsworthRequirements of the compulsory part of the childcare register1 September 2023 to 31 March 2024</t>
  </si>
  <si>
    <t>Early years register (full Inspection)ChildminderWandsworthRequirements of the voluntary part of the childcare register1 September 2023 to 31 March 2024</t>
  </si>
  <si>
    <t>Early years register (full Inspection)ChildminderWandsworthTotal No of inspections1 September 2023 to 31 March 2024</t>
  </si>
  <si>
    <t>Early years register (No children on roll)ChildminderWandsworthNCOR Inspection Outcomes1 April 2023 to 31 August 2023</t>
  </si>
  <si>
    <t>Early years register (No children on roll)ChildminderWandsworthTotal No of inspections1 April 2023 to 31 August 2023</t>
  </si>
  <si>
    <t>Early years register (No children on roll)ChildminderWandsworthNCOR Inspection Outcomes1 September 2023 to 31 March 2024</t>
  </si>
  <si>
    <t>Early years register (No children on roll)ChildminderWandsworthTotal No of inspections1 September 2023 to 31 March 2024</t>
  </si>
  <si>
    <t>Childcare registerChildminderWarringtonTotal No of inspections1 April 2023 to 31 August 2023</t>
  </si>
  <si>
    <t>Childcare registerChildminderWarringtonTotal No of inspections1 September 2023 to 31 March 2024</t>
  </si>
  <si>
    <t>Early years register (full Inspection)ChildminderWarringtonBehaviour and attitudes1 April 2023 to 31 August 2023</t>
  </si>
  <si>
    <t>Early years register (full Inspection)ChildminderWarringtonEffectiveness of leadership and Management1 April 2023 to 31 August 2023</t>
  </si>
  <si>
    <t>Early years register (full Inspection)ChildminderWarringtonOutcomes for children1 April 2023 to 31 August 2023</t>
  </si>
  <si>
    <t>Early years register (full Inspection)ChildminderWarringtonOverall effectiveness: The quality and standards of the provision1 April 2023 to 31 August 2023</t>
  </si>
  <si>
    <t>Early years register (full Inspection)ChildminderWarringtonPersonal development1 April 2023 to 31 August 2023</t>
  </si>
  <si>
    <t>Early years register (full Inspection)ChildminderWarringtonPersonal development, behaviour and welfare1 April 2023 to 31 August 2023</t>
  </si>
  <si>
    <t>Early years register (full Inspection)ChildminderWarringtonQuality of education1 April 2023 to 31 August 2023</t>
  </si>
  <si>
    <t>Early years register (full Inspection)ChildminderWarringtonQuality of teaching, learning and assessment1 April 2023 to 31 August 2023</t>
  </si>
  <si>
    <t>Early years register (full Inspection)ChildminderWarringtonRequirements of the compulsory part of the childcare register1 April 2023 to 31 August 2023</t>
  </si>
  <si>
    <t>Early years register (full Inspection)ChildminderWarringtonRequirements of the voluntary part of the childcare register1 April 2023 to 31 August 2023</t>
  </si>
  <si>
    <t>Early years register (full Inspection)ChildminderWarringtonTotal No of inspections1 April 2023 to 31 August 2023</t>
  </si>
  <si>
    <t>Early years register (full Inspection)ChildminderWarringtonBehaviour and attitudes1 September 2023 to 31 March 2024</t>
  </si>
  <si>
    <t>Early years register (full Inspection)ChildminderWarringtonEffectiveness of leadership and Management1 September 2023 to 31 March 2024</t>
  </si>
  <si>
    <t>Early years register (full Inspection)ChildminderWarringtonOutcomes for children1 September 2023 to 31 March 2024</t>
  </si>
  <si>
    <t>Early years register (full Inspection)ChildminderWarringtonOverall effectiveness: The quality and standards of the provision1 September 2023 to 31 March 2024</t>
  </si>
  <si>
    <t>Early years register (full Inspection)ChildminderWarringtonPersonal development1 September 2023 to 31 March 2024</t>
  </si>
  <si>
    <t>Early years register (full Inspection)ChildminderWarringtonPersonal development, behaviour and welfare1 September 2023 to 31 March 2024</t>
  </si>
  <si>
    <t>Early years register (full Inspection)ChildminderWarringtonQuality of education1 September 2023 to 31 March 2024</t>
  </si>
  <si>
    <t>Early years register (full Inspection)ChildminderWarringtonQuality of teaching, learning and assessment1 September 2023 to 31 March 2024</t>
  </si>
  <si>
    <t>Early years register (full Inspection)ChildminderWarringtonRequirements of the compulsory part of the childcare register1 September 2023 to 31 March 2024</t>
  </si>
  <si>
    <t>Early years register (full Inspection)ChildminderWarringtonRequirements of the voluntary part of the childcare register1 September 2023 to 31 March 2024</t>
  </si>
  <si>
    <t>Early years register (full Inspection)ChildminderWarringtonTotal No of inspections1 September 2023 to 31 March 2024</t>
  </si>
  <si>
    <t>Early years register (full Inspection)All provisionBuryOutcomes for children1 April 2023 to 31 August 2023</t>
  </si>
  <si>
    <t>Early years register (full Inspection)All provisionBuryOverall effectiveness: The quality and standards of the provision1 April 2023 to 31 August 2023</t>
  </si>
  <si>
    <t>Early years register (full Inspection)All provisionBuryPersonal development1 April 2023 to 31 August 2023</t>
  </si>
  <si>
    <t>Early years register (full Inspection)All provisionBuryPersonal development, behaviour and welfare1 April 2023 to 31 August 2023</t>
  </si>
  <si>
    <t>Early years register (full Inspection)All provisionBuryQuality of education1 April 2023 to 31 August 2023</t>
  </si>
  <si>
    <t>Early years register (full Inspection)All provisionBuryQuality of teaching, learning and assessment1 April 2023 to 31 August 2023</t>
  </si>
  <si>
    <t>Early years register (full Inspection)All provisionBuryRequirements of the compulsory part of the childcare register1 April 2023 to 31 August 2023</t>
  </si>
  <si>
    <t>Early years register (full Inspection)All provisionBuryRequirements of the voluntary part of the childcare register1 April 2023 to 31 August 2023</t>
  </si>
  <si>
    <t>Early years register (full Inspection)All provisionBuryTotal No of inspections1 April 2023 to 31 August 2023</t>
  </si>
  <si>
    <t>Early years register (full Inspection)All provisionBuryBehaviour and attitudes1 September 2023 to 31 March 2024</t>
  </si>
  <si>
    <t>Early years register (full Inspection)All provisionBuryEffectiveness of leadership and Management1 September 2023 to 31 March 2024</t>
  </si>
  <si>
    <t>Early years register (full Inspection)All provisionBuryOutcomes for children1 September 2023 to 31 March 2024</t>
  </si>
  <si>
    <t>Early years register (full Inspection)All provisionBuryOverall effectiveness: The quality and standards of the provision1 September 2023 to 31 March 2024</t>
  </si>
  <si>
    <t>Early years register (full Inspection)All provisionBuryPersonal development1 September 2023 to 31 March 2024</t>
  </si>
  <si>
    <t>Early years register (full Inspection)All provisionBuryPersonal development, behaviour and welfare1 September 2023 to 31 March 2024</t>
  </si>
  <si>
    <t>Early years register (full Inspection)All provisionBuryQuality of education1 September 2023 to 31 March 2024</t>
  </si>
  <si>
    <t>Early years register (full Inspection)All provisionBuryQuality of teaching, learning and assessment1 September 2023 to 31 March 2024</t>
  </si>
  <si>
    <t>Early years register (full Inspection)All provisionBuryRequirements of the compulsory part of the childcare register1 September 2023 to 31 March 2024</t>
  </si>
  <si>
    <t>Early years register (full Inspection)All provisionBuryRequirements of the voluntary part of the childcare register1 September 2023 to 31 March 2024</t>
  </si>
  <si>
    <t>Early years register (full Inspection)All provisionBuryTotal No of inspections1 September 2023 to 31 March 2024</t>
  </si>
  <si>
    <t>Early years register (Out-of-school day care)All provisionBuryTotal No of inspections1 April 2023 to 31 August 2023</t>
  </si>
  <si>
    <t>Early years register (Out-of-school day care)All provisionBuryTotal No of inspections1 September 2023 to 31 March 2024</t>
  </si>
  <si>
    <t>Early years register (full Inspection)All provisionLeedsPersonal development, behaviour and welfare1 September 2023 to 31 March 2024</t>
  </si>
  <si>
    <t>Early years register (full Inspection)All provisionLeedsQuality of education1 September 2023 to 31 March 2024</t>
  </si>
  <si>
    <t>Early years register (full Inspection)All provisionLeedsQuality of teaching, learning and assessment1 September 2023 to 31 March 2024</t>
  </si>
  <si>
    <t>Early years register (full Inspection)All provisionLeedsRequirements of the compulsory part of the childcare register1 September 2023 to 31 March 2024</t>
  </si>
  <si>
    <t>Early years register (full Inspection)All provisionLeedsRequirements of the voluntary part of the childcare register1 September 2023 to 31 March 2024</t>
  </si>
  <si>
    <t>Early years register (full Inspection)All provisionLeedsTotal No of inspections1 September 2023 to 31 March 2024</t>
  </si>
  <si>
    <t>Early years register (No children on roll)All provisionLeedsNCOR Inspection Outcomes1 April 2023 to 31 August 2023</t>
  </si>
  <si>
    <t>Early years register (No children on roll)All provisionLeedsTotal No of inspections1 April 2023 to 31 August 2023</t>
  </si>
  <si>
    <t>Early years register (No children on roll)All provisionLeedsNCOR Inspection Outcomes1 September 2023 to 31 March 2024</t>
  </si>
  <si>
    <t>Early years register (No children on roll)All provisionLeedsTotal No of inspections1 September 2023 to 31 March 2024</t>
  </si>
  <si>
    <t>Early years register (Out-of-school day care)All provisionLeedsTotal No of inspections1 April 2023 to 31 August 2023</t>
  </si>
  <si>
    <t>Early years register (Out-of-school day care)All provisionLeedsTotal No of inspections1 September 2023 to 31 March 2024</t>
  </si>
  <si>
    <t>Childcare registerAll provisionLeicesterTotal No of inspections1 April 2023 to 31 August 2023</t>
  </si>
  <si>
    <t>Childcare registerAll provisionLeicesterTotal No of inspections1 September 2023 to 31 March 2024</t>
  </si>
  <si>
    <t>Early years register (full Inspection)All provisionLeicesterBehaviour and attitudes1 April 2023 to 31 August 2023</t>
  </si>
  <si>
    <t>Early years register (full Inspection)All provisionLeicesterEffectiveness of leadership and Management1 April 2023 to 31 August 2023</t>
  </si>
  <si>
    <t>Early years register (full Inspection)All provisionLeicesterOutcomes for children1 April 2023 to 31 August 2023</t>
  </si>
  <si>
    <t>Early years register (full Inspection)All provisionLeicesterOverall effectiveness: The quality and standards of the provision1 April 2023 to 31 August 2023</t>
  </si>
  <si>
    <t>Early years register (full Inspection)All provisionLeicesterPersonal development1 April 2023 to 31 August 2023</t>
  </si>
  <si>
    <t>Early years register (full Inspection)All provisionLeicesterPersonal development, behaviour and welfare1 April 2023 to 31 August 2023</t>
  </si>
  <si>
    <t>Early years register (full Inspection)All provisionLeicesterQuality of education1 April 2023 to 31 August 2023</t>
  </si>
  <si>
    <t>Early years register (full Inspection)All provisionIslingtonQuality of education1 September 2023 to 31 March 2024</t>
  </si>
  <si>
    <t>Early years register (full Inspection)All provisionIslingtonQuality of teaching, learning and assessment1 September 2023 to 31 March 2024</t>
  </si>
  <si>
    <t>Early years register (full Inspection)All provisionIslingtonRequirements of the compulsory part of the childcare register1 September 2023 to 31 March 2024</t>
  </si>
  <si>
    <t>Early years register (full Inspection)All provisionIslingtonRequirements of the voluntary part of the childcare register1 September 2023 to 31 March 2024</t>
  </si>
  <si>
    <t>Early years register (full Inspection)All provisionIslingtonTotal No of inspections1 September 2023 to 31 March 2024</t>
  </si>
  <si>
    <t>Early years register (No children on roll)All provisionIslingtonNCOR Inspection Outcomes1 September 2023 to 31 March 2024</t>
  </si>
  <si>
    <t>Early years register (No children on roll)All provisionIslingtonTotal No of inspections1 September 2023 to 31 March 2024</t>
  </si>
  <si>
    <t>Early years register (Out-of-school day care)All provisionIslingtonTotal No of inspections1 April 2023 to 31 August 2023</t>
  </si>
  <si>
    <t>Early years register (Out-of-school day care)All provisionIslingtonTotal No of inspections1 September 2023 to 31 March 2024</t>
  </si>
  <si>
    <t>Childcare registerAll provisionKensington and ChelseaTotal No of inspections1 September 2023 to 31 March 2024</t>
  </si>
  <si>
    <t>Early years register (full Inspection)All provisionKensington and ChelseaBehaviour and attitudes1 April 2023 to 31 August 2023</t>
  </si>
  <si>
    <t>Early years register (full Inspection)All provisionKensington and ChelseaEffectiveness of leadership and Management1 April 2023 to 31 August 2023</t>
  </si>
  <si>
    <t>Early years register (full Inspection)All provisionKensington and ChelseaOutcomes for children1 April 2023 to 31 August 2023</t>
  </si>
  <si>
    <t>Early years register (full Inspection)All provisionKensington and ChelseaOverall effectiveness: The quality and standards of the provision1 April 2023 to 31 August 2023</t>
  </si>
  <si>
    <t>Early years register (full Inspection)All provisionKensington and ChelseaPersonal development1 April 2023 to 31 August 2023</t>
  </si>
  <si>
    <t>Early years register (full Inspection)All provisionKensington and ChelseaPersonal development, behaviour and welfare1 April 2023 to 31 August 2023</t>
  </si>
  <si>
    <t>Early years register (full Inspection)All provisionKensington and ChelseaQuality of education1 April 2023 to 31 August 2023</t>
  </si>
  <si>
    <t>Early years register (full Inspection)All provisionKensington and ChelseaQuality of teaching, learning and assessment1 April 2023 to 31 August 2023</t>
  </si>
  <si>
    <t>Early years register (full Inspection)All provisionKensington and ChelseaRequirements of the compulsory part of the childcare register1 April 2023 to 31 August 2023</t>
  </si>
  <si>
    <t>Early years register (full Inspection)All provisionKensington and ChelseaRequirements of the voluntary part of the childcare register1 April 2023 to 31 August 2023</t>
  </si>
  <si>
    <t>Early years register (full Inspection)All provisionKensington and ChelseaTotal No of inspections1 April 2023 to 31 August 2023</t>
  </si>
  <si>
    <t>Early years register (full Inspection)All provisionKensington and ChelseaBehaviour and attitudes1 September 2023 to 31 March 2024</t>
  </si>
  <si>
    <t>Early years register (full Inspection)All provisionKensington and ChelseaEffectiveness of leadership and Management1 September 2023 to 31 March 2024</t>
  </si>
  <si>
    <t>Early years register (full Inspection)All provisionKensington and ChelseaOutcomes for children1 September 2023 to 31 March 2024</t>
  </si>
  <si>
    <t>Early years register (full Inspection)All provisionKensington and ChelseaOverall effectiveness: The quality and standards of the provision1 September 2023 to 31 March 2024</t>
  </si>
  <si>
    <t>Early years register (full Inspection)All provisionKensington and ChelseaPersonal development1 September 2023 to 31 March 2024</t>
  </si>
  <si>
    <t>Early years register (full Inspection)All provisionKensington and ChelseaPersonal development, behaviour and welfare1 September 2023 to 31 March 2024</t>
  </si>
  <si>
    <t>Early years register (full Inspection)All provisionKensington and ChelseaQuality of education1 September 2023 to 31 March 2024</t>
  </si>
  <si>
    <t>Early years register (full Inspection)All provisionKensington and ChelseaQuality of teaching, learning and assessment1 September 2023 to 31 March 2024</t>
  </si>
  <si>
    <t>Early years register (full Inspection)All provisionStockportPersonal development1 September 2023 to 31 March 2024</t>
  </si>
  <si>
    <t>Early years register (full Inspection)All provisionStockportPersonal development, behaviour and welfare1 September 2023 to 31 March 2024</t>
  </si>
  <si>
    <t>Early years register (full Inspection)All provisionStockportQuality of education1 September 2023 to 31 March 2024</t>
  </si>
  <si>
    <t>Early years register (full Inspection)All provisionStockportQuality of teaching, learning and assessment1 September 2023 to 31 March 2024</t>
  </si>
  <si>
    <t>Early years register (full Inspection)All provisionStockportRequirements of the compulsory part of the childcare register1 September 2023 to 31 March 2024</t>
  </si>
  <si>
    <t>Early years register (full Inspection)All provisionStockportRequirements of the voluntary part of the childcare register1 September 2023 to 31 March 2024</t>
  </si>
  <si>
    <t>Early years register (full Inspection)All provisionStockportTotal No of inspections1 September 2023 to 31 March 2024</t>
  </si>
  <si>
    <t>Early years register (No children on roll)All provisionStockportNCOR Inspection Outcomes1 April 2023 to 31 August 2023</t>
  </si>
  <si>
    <t>Early years register (No children on roll)All provisionStockportTotal No of inspections1 April 2023 to 31 August 2023</t>
  </si>
  <si>
    <t>Early years register (No children on roll)All provisionStockportNCOR Inspection Outcomes1 September 2023 to 31 March 2024</t>
  </si>
  <si>
    <t>Early years register (No children on roll)All provisionStockportTotal No of inspections1 September 2023 to 31 March 2024</t>
  </si>
  <si>
    <t>Early years register (Out-of-school day care)All provisionStockportTotal No of inspections1 April 2023 to 31 August 2023</t>
  </si>
  <si>
    <t>Early years register (Out-of-school day care)All provisionStockportTotal No of inspections1 September 2023 to 31 March 2024</t>
  </si>
  <si>
    <t>Childcare registerAll provisionStockton-on-TeesTotal No of inspections1 September 2023 to 31 March 2024</t>
  </si>
  <si>
    <t>Early years register (full Inspection)All provisionStockton-on-TeesBehaviour and attitudes1 April 2023 to 31 August 2023</t>
  </si>
  <si>
    <t>Early years register (full Inspection)All provisionStockton-on-TeesEffectiveness of leadership and Management1 April 2023 to 31 August 2023</t>
  </si>
  <si>
    <t>Early years register (full Inspection)All provisionStockton-on-TeesOutcomes for children1 April 2023 to 31 August 2023</t>
  </si>
  <si>
    <t>Early years register (full Inspection)All provisionStockton-on-TeesOverall effectiveness: The quality and standards of the provision1 April 2023 to 31 August 2023</t>
  </si>
  <si>
    <t>Early years register (full Inspection)All provisionStockton-on-TeesPersonal development1 April 2023 to 31 August 2023</t>
  </si>
  <si>
    <t>Early years register (full Inspection)All provisionStockton-on-TeesPersonal development, behaviour and welfare1 April 2023 to 31 August 2023</t>
  </si>
  <si>
    <t>Early years register (full Inspection)All provisionStockton-on-TeesQuality of education1 April 2023 to 31 August 2023</t>
  </si>
  <si>
    <t>Early years register (full Inspection)All provisionStockton-on-TeesQuality of teaching, learning and assessment1 April 2023 to 31 August 2023</t>
  </si>
  <si>
    <t>Early years register (full Inspection)All provisionStockton-on-TeesRequirements of the compulsory part of the childcare register1 April 2023 to 31 August 2023</t>
  </si>
  <si>
    <t>Early years register (full Inspection)All provisionStockton-on-TeesRequirements of the voluntary part of the childcare register1 April 2023 to 31 August 2023</t>
  </si>
  <si>
    <t>Early years register (full Inspection)All provisionStockton-on-TeesTotal No of inspections1 April 2023 to 31 August 2023</t>
  </si>
  <si>
    <t>Early years register (full Inspection)All provisionStockton-on-TeesBehaviour and attitudes1 September 2023 to 31 March 2024</t>
  </si>
  <si>
    <t>Early years register (full Inspection)All provisionStockton-on-TeesEffectiveness of leadership and Management1 September 2023 to 31 March 2024</t>
  </si>
  <si>
    <t>Early years register (full Inspection)All provisionStockton-on-TeesOutcomes for children1 September 2023 to 31 March 2024</t>
  </si>
  <si>
    <t>Early years register (full Inspection)All provisionStockton-on-TeesOverall effectiveness: The quality and standards of the provision1 September 2023 to 31 March 2024</t>
  </si>
  <si>
    <t>Early years register (full Inspection)All provisionStockton-on-TeesPersonal development1 September 2023 to 31 March 2024</t>
  </si>
  <si>
    <t>Early years register (full Inspection)Childcare on non-domestic premisesBournemouth, Christchurch &amp; PooleQuality of education1 September 2023 to 31 March 2024</t>
  </si>
  <si>
    <t>Early years register (full Inspection)Childcare on non-domestic premisesBournemouth, Christchurch &amp; PooleQuality of teaching, learning and assessment1 September 2023 to 31 March 2024</t>
  </si>
  <si>
    <t>Early years register (full Inspection)Childcare on non-domestic premisesBournemouth, Christchurch &amp; PooleRequirements of the compulsory part of the childcare register1 September 2023 to 31 March 2024</t>
  </si>
  <si>
    <t>Early years register (full Inspection)Childcare on non-domestic premisesBournemouth, Christchurch &amp; PooleRequirements of the voluntary part of the childcare register1 September 2023 to 31 March 2024</t>
  </si>
  <si>
    <t>Early years register (full Inspection)Childcare on non-domestic premisesBournemouth, Christchurch &amp; PooleTotal No of inspections1 September 2023 to 31 March 2024</t>
  </si>
  <si>
    <t>Early years register (Out-of-school day care)Childcare on non-domestic premisesBournemouth, Christchurch &amp; PooleTotal No of inspections1 April 2023 to 31 August 2023</t>
  </si>
  <si>
    <t>Early years register (Out-of-school day care)Childcare on non-domestic premisesBournemouth, Christchurch &amp; PooleTotal No of inspections1 September 2023 to 31 March 2024</t>
  </si>
  <si>
    <t>Childcare registerChildcare on non-domestic premisesBracknell ForestTotal No of inspections1 April 2023 to 31 August 2023</t>
  </si>
  <si>
    <t>Early years register (full Inspection)Childcare on non-domestic premisesBracknell ForestBehaviour and attitudes1 April 2023 to 31 August 2023</t>
  </si>
  <si>
    <t>Early years register (full Inspection)Childcare on non-domestic premisesBracknell ForestEffectiveness of leadership and Management1 April 2023 to 31 August 2023</t>
  </si>
  <si>
    <t>Early years register (full Inspection)Childcare on non-domestic premisesBracknell ForestOutcomes for children1 April 2023 to 31 August 2023</t>
  </si>
  <si>
    <t>Early years register (full Inspection)Childcare on non-domestic premisesBracknell ForestOverall effectiveness: The quality and standards of the provision1 April 2023 to 31 August 2023</t>
  </si>
  <si>
    <t>Early years register (full Inspection)Childcare on non-domestic premisesBracknell ForestPersonal development1 April 2023 to 31 August 2023</t>
  </si>
  <si>
    <t>Early years register (full Inspection)Childcare on non-domestic premisesBracknell ForestPersonal development, behaviour and welfare1 April 2023 to 31 August 2023</t>
  </si>
  <si>
    <t>Early years register (full Inspection)Childcare on non-domestic premisesBracknell ForestQuality of education1 April 2023 to 31 August 2023</t>
  </si>
  <si>
    <t>Early years register (full Inspection)Childcare on non-domestic premisesBracknell ForestQuality of teaching, learning and assessment1 April 2023 to 31 August 2023</t>
  </si>
  <si>
    <t>Early years register (full Inspection)Childcare on non-domestic premisesBracknell ForestRequirements of the compulsory part of the childcare register1 April 2023 to 31 August 2023</t>
  </si>
  <si>
    <t>Early years register (full Inspection)Childcare on non-domestic premisesBracknell ForestRequirements of the voluntary part of the childcare register1 April 2023 to 31 August 2023</t>
  </si>
  <si>
    <t>Early years register (full Inspection)Childcare on non-domestic premisesBracknell ForestTotal No of inspections1 April 2023 to 31 August 2023</t>
  </si>
  <si>
    <t>Early years register (full Inspection)Childcare on non-domestic premisesBracknell ForestBehaviour and attitudes1 September 2023 to 31 March 2024</t>
  </si>
  <si>
    <t>Early years register (full Inspection)Childcare on non-domestic premisesBracknell ForestEffectiveness of leadership and Management1 September 2023 to 31 March 2024</t>
  </si>
  <si>
    <t>Early years register (full Inspection)Childcare on non-domestic premisesBracknell ForestOutcomes for children1 September 2023 to 31 March 2024</t>
  </si>
  <si>
    <t>Early years register (full Inspection)Childcare on non-domestic premisesBracknell ForestOverall effectiveness: The quality and standards of the provision1 September 2023 to 31 March 2024</t>
  </si>
  <si>
    <t>Early years register (full Inspection)Childcare on non-domestic premisesBracknell ForestPersonal development1 September 2023 to 31 March 2024</t>
  </si>
  <si>
    <t>Early years register (full Inspection)Childcare on non-domestic premisesBracknell ForestPersonal development, behaviour and welfare1 September 2023 to 31 March 2024</t>
  </si>
  <si>
    <t>Early years register (full Inspection)Childcare on non-domestic premisesBracknell ForestQuality of education1 September 2023 to 31 March 2024</t>
  </si>
  <si>
    <t>Early years register (full Inspection)Childcare on non-domestic premisesBracknell ForestQuality of teaching, learning and assessment1 September 2023 to 31 March 2024</t>
  </si>
  <si>
    <t>Early years register (full Inspection)Childcare on non-domestic premisesLutonQuality of education1 April 2023 to 31 August 2023</t>
  </si>
  <si>
    <t>Early years register (full Inspection)Childcare on non-domestic premisesLutonQuality of teaching, learning and assessment1 April 2023 to 31 August 2023</t>
  </si>
  <si>
    <t>Early years register (full Inspection)Childcare on non-domestic premisesLutonRequirements of the compulsory part of the childcare register1 April 2023 to 31 August 2023</t>
  </si>
  <si>
    <t>Early years register (full Inspection)Childcare on non-domestic premisesLutonRequirements of the voluntary part of the childcare register1 April 2023 to 31 August 2023</t>
  </si>
  <si>
    <t>Early years register (full Inspection)Childcare on non-domestic premisesLutonTotal No of inspections1 April 2023 to 31 August 2023</t>
  </si>
  <si>
    <t>Early years register (full Inspection)Childcare on non-domestic premisesLutonBehaviour and attitudes1 September 2023 to 31 March 2024</t>
  </si>
  <si>
    <t>Early years register (full Inspection)ChildminderWest NorthamptonshireOverall effectiveness: The quality and standards of the provision1 April 2023 to 31 August 2023</t>
  </si>
  <si>
    <t>Early years register (full Inspection)ChildminderWest NorthamptonshirePersonal development1 April 2023 to 31 August 2023</t>
  </si>
  <si>
    <t>Early years register (full Inspection)ChildminderWest NorthamptonshirePersonal development, behaviour and welfare1 April 2023 to 31 August 2023</t>
  </si>
  <si>
    <t>Early years register (full Inspection)ChildminderWest NorthamptonshireQuality of education1 April 2023 to 31 August 2023</t>
  </si>
  <si>
    <t>Early years register (full Inspection)All provisionCambridgeshireTotal No of inspections1 April 2023 to 31 August 2023</t>
  </si>
  <si>
    <t>Early years register (full Inspection)All provisionCambridgeshireBehaviour and attitudes1 September 2023 to 31 March 2024</t>
  </si>
  <si>
    <t>Early years register (full Inspection)All provisionCambridgeshireEffectiveness of leadership and Management1 September 2023 to 31 March 2024</t>
  </si>
  <si>
    <t>Early years register (full Inspection)All provisionCambridgeshireOutcomes for children1 September 2023 to 31 March 2024</t>
  </si>
  <si>
    <t>Early years register (full Inspection)All provisionCambridgeshireOverall effectiveness: The quality and standards of the provision1 September 2023 to 31 March 2024</t>
  </si>
  <si>
    <t>Early years register (full Inspection)All provisionCambridgeshirePersonal development1 September 2023 to 31 March 2024</t>
  </si>
  <si>
    <t>Early years register (full Inspection)All provisionCambridgeshirePersonal development, behaviour and welfare1 September 2023 to 31 March 2024</t>
  </si>
  <si>
    <t>Early years register (full Inspection)All provisionCambridgeshireQuality of education1 September 2023 to 31 March 2024</t>
  </si>
  <si>
    <t>Early years register (full Inspection)All provisionCambridgeshireQuality of teaching, learning and assessment1 September 2023 to 31 March 2024</t>
  </si>
  <si>
    <t>Early years register (full Inspection)All provisionCambridgeshireRequirements of the compulsory part of the childcare register1 September 2023 to 31 March 2024</t>
  </si>
  <si>
    <t>Early years register (full Inspection)All provisionCambridgeshireRequirements of the voluntary part of the childcare register1 September 2023 to 31 March 2024</t>
  </si>
  <si>
    <t>Early years register (full Inspection)All provisionCambridgeshireTotal No of inspections1 September 2023 to 31 March 2024</t>
  </si>
  <si>
    <t>Early years register (No children on roll)All provisionCambridgeshireNCOR Inspection Outcomes1 April 2023 to 31 August 2023</t>
  </si>
  <si>
    <t>Early years register (No children on roll)All provisionCambridgeshireTotal No of inspections1 April 2023 to 31 August 2023</t>
  </si>
  <si>
    <t>Early years register (No children on roll)All provisionCambridgeshireNCOR Inspection Outcomes1 September 2023 to 31 March 2024</t>
  </si>
  <si>
    <t>Early years register (No children on roll)All provisionCambridgeshireTotal No of inspections1 September 2023 to 31 March 2024</t>
  </si>
  <si>
    <t>Early years register (Out-of-school day care)All provisionCambridgeshireTotal No of inspections1 April 2023 to 31 August 2023</t>
  </si>
  <si>
    <t>Early years register (Out-of-school day care)All provisionCambridgeshireTotal No of inspections1 September 2023 to 31 March 2024</t>
  </si>
  <si>
    <t>Childcare registerAll provisionCamdenTotal No of inspections1 April 2023 to 31 August 2023</t>
  </si>
  <si>
    <t>Childcare registerAll provisionCamdenTotal No of inspections1 September 2023 to 31 March 2024</t>
  </si>
  <si>
    <t>Early years register (full Inspection)All provisionCamdenBehaviour and attitudes1 April 2023 to 31 August 2023</t>
  </si>
  <si>
    <t>Early years register (full Inspection)All provisionCamdenEffectiveness of leadership and Management1 April 2023 to 31 August 2023</t>
  </si>
  <si>
    <t>Early years register (full Inspection)All provisionCamdenOutcomes for children1 April 2023 to 31 August 2023</t>
  </si>
  <si>
    <t>Early years register (full Inspection)All provisionCamdenOverall effectiveness: The quality and standards of the provision1 April 2023 to 31 August 2023</t>
  </si>
  <si>
    <t>Early years register (full Inspection)All provisionCamdenPersonal development1 April 2023 to 31 August 2023</t>
  </si>
  <si>
    <t>Early years register (full Inspection)All provisionCamdenPersonal development, behaviour and welfare1 April 2023 to 31 August 2023</t>
  </si>
  <si>
    <t>Early years register (full Inspection)All provisionCamdenQuality of education1 April 2023 to 31 August 2023</t>
  </si>
  <si>
    <t>Early years register (full Inspection)All provisionCamdenQuality of teaching, learning and assessment1 April 2023 to 31 August 2023</t>
  </si>
  <si>
    <t>Early years register (full Inspection)All provisionCamdenRequirements of the compulsory part of the childcare register1 April 2023 to 31 August 2023</t>
  </si>
  <si>
    <t>Early years register (full Inspection)All provisionCamdenRequirements of the voluntary part of the childcare register1 April 2023 to 31 August 2023</t>
  </si>
  <si>
    <t>Early years register (full Inspection)All provisionNewhamBehaviour and attitudes1 April 2023 to 31 August 2023</t>
  </si>
  <si>
    <t>Early years register (full Inspection)All provisionNewhamEffectiveness of leadership and Management1 April 2023 to 31 August 2023</t>
  </si>
  <si>
    <t>Early years register (full Inspection)All provisionNewhamOutcomes for children1 April 2023 to 31 August 2023</t>
  </si>
  <si>
    <t>Early years register (full Inspection)All provisionNewhamOverall effectiveness: The quality and standards of the provision1 April 2023 to 31 August 2023</t>
  </si>
  <si>
    <t>Early years register (full Inspection)All provisionNewhamPersonal development1 April 2023 to 31 August 2023</t>
  </si>
  <si>
    <t>Early years register (full Inspection)All provisionNewhamPersonal development, behaviour and welfare1 April 2023 to 31 August 2023</t>
  </si>
  <si>
    <t>Early years register (full Inspection)All provisionNewhamQuality of education1 April 2023 to 31 August 2023</t>
  </si>
  <si>
    <t>Early years register (full Inspection)All provisionNewhamQuality of teaching, learning and assessment1 April 2023 to 31 August 2023</t>
  </si>
  <si>
    <t>Early years register (full Inspection)All provisionNewhamRequirements of the compulsory part of the childcare register1 April 2023 to 31 August 2023</t>
  </si>
  <si>
    <t>Early years register (full Inspection)All provisionNewhamRequirements of the voluntary part of the childcare register1 April 2023 to 31 August 2023</t>
  </si>
  <si>
    <t>Early years register (full Inspection)All provisionNewhamTotal No of inspections1 April 2023 to 31 August 2023</t>
  </si>
  <si>
    <t>Early years register (full Inspection)All provisionNewhamBehaviour and attitudes1 September 2023 to 31 March 2024</t>
  </si>
  <si>
    <t>Early years register (full Inspection)All provisionNewhamEffectiveness of leadership and Management1 September 2023 to 31 March 2024</t>
  </si>
  <si>
    <t>Early years register (full Inspection)All provisionNewhamOutcomes for children1 September 2023 to 31 March 2024</t>
  </si>
  <si>
    <t>Early years register (full Inspection)All provisionNewhamOverall effectiveness: The quality and standards of the provision1 September 2023 to 31 March 2024</t>
  </si>
  <si>
    <t>Early years register (full Inspection)All provisionNewhamPersonal development1 September 2023 to 31 March 2024</t>
  </si>
  <si>
    <t>Early years register (full Inspection)All provisionNewhamPersonal development, behaviour and welfare1 September 2023 to 31 March 2024</t>
  </si>
  <si>
    <t>Early years register (full Inspection)All provisionNewhamQuality of education1 September 2023 to 31 March 2024</t>
  </si>
  <si>
    <t>Early years register (full Inspection)All provisionNewhamQuality of teaching, learning and assessment1 September 2023 to 31 March 2024</t>
  </si>
  <si>
    <t>Early years register (full Inspection)All provisionNewhamRequirements of the compulsory part of the childcare register1 September 2023 to 31 March 2024</t>
  </si>
  <si>
    <t>Early years register (full Inspection)All provisionNewhamRequirements of the voluntary part of the childcare register1 September 2023 to 31 March 2024</t>
  </si>
  <si>
    <t>Early years register (full Inspection)All provisionNewhamTotal No of inspections1 September 2023 to 31 March 2024</t>
  </si>
  <si>
    <t>Early years register (No children on roll)All provisionNewhamNCOR Inspection Outcomes1 April 2023 to 31 August 2023</t>
  </si>
  <si>
    <t>Early years register (No children on roll)All provisionNewhamTotal No of inspections1 April 2023 to 31 August 2023</t>
  </si>
  <si>
    <t>Early years register (No children on roll)All provisionNewhamNCOR Inspection Outcomes1 September 2023 to 31 March 2024</t>
  </si>
  <si>
    <t>Early years register (No children on roll)All provisionNewhamTotal No of inspections1 September 2023 to 31 March 2024</t>
  </si>
  <si>
    <t>Early years register (Out-of-school day care)All provisionNewhamTotal No of inspections1 April 2023 to 31 August 2023</t>
  </si>
  <si>
    <t>Early years register (Out-of-school day care)All provisionNewhamTotal No of inspections1 September 2023 to 31 March 2024</t>
  </si>
  <si>
    <t>Childcare registerAll provisionNorfolkTotal No of inspections1 April 2023 to 31 August 2023</t>
  </si>
  <si>
    <t>Childcare registerAll provisionNorfolkTotal No of inspections1 September 2023 to 31 March 2024</t>
  </si>
  <si>
    <t>Early years register (full Inspection)All provisionNorfolkBehaviour and attitudes1 April 2023 to 31 August 2023</t>
  </si>
  <si>
    <t>Early years register (full Inspection)All provisionWest SussexPersonal development1 April 2023 to 31 August 2023</t>
  </si>
  <si>
    <t>Early years register (full Inspection)All provisionWest SussexPersonal development, behaviour and welfare1 April 2023 to 31 August 2023</t>
  </si>
  <si>
    <t>Early years register (full Inspection)All provisionWest SussexQuality of education1 April 2023 to 31 August 2023</t>
  </si>
  <si>
    <t>Early years register (full Inspection)All provisionWest SussexQuality of teaching, learning and assessment1 April 2023 to 31 August 2023</t>
  </si>
  <si>
    <t>Early years register (full Inspection)All provisionWest SussexRequirements of the compulsory part of the childcare register1 April 2023 to 31 August 2023</t>
  </si>
  <si>
    <t>Early years register (full Inspection)All provisionWest SussexRequirements of the voluntary part of the childcare register1 April 2023 to 31 August 2023</t>
  </si>
  <si>
    <t>Early years register (full Inspection)All provisionWest SussexTotal No of inspections1 April 2023 to 31 August 2023</t>
  </si>
  <si>
    <t>Early years register (full Inspection)All provisionWest SussexBehaviour and attitudes1 September 2023 to 31 March 2024</t>
  </si>
  <si>
    <t>Early years register (full Inspection)All provisionWest SussexEffectiveness of leadership and Management1 September 2023 to 31 March 2024</t>
  </si>
  <si>
    <t>Early years register (full Inspection)All provisionWest SussexOutcomes for children1 September 2023 to 31 March 2024</t>
  </si>
  <si>
    <t>Early years register (full Inspection)All provisionWest SussexOverall effectiveness: The quality and standards of the provision1 September 2023 to 31 March 2024</t>
  </si>
  <si>
    <t>Early years register (full Inspection)All provisionWest SussexPersonal development1 September 2023 to 31 March 2024</t>
  </si>
  <si>
    <t>Early years register (full Inspection)All provisionWest SussexPersonal development, behaviour and welfare1 September 2023 to 31 March 2024</t>
  </si>
  <si>
    <t>Early years register (full Inspection)All provisionWest SussexQuality of education1 September 2023 to 31 March 2024</t>
  </si>
  <si>
    <t>Early years register (full Inspection)All provisionWest SussexQuality of teaching, learning and assessment1 September 2023 to 31 March 2024</t>
  </si>
  <si>
    <t>Early years register (full Inspection)All provisionWest SussexRequirements of the compulsory part of the childcare register1 September 2023 to 31 March 2024</t>
  </si>
  <si>
    <t>Early years register (full Inspection)All provisionWest SussexRequirements of the voluntary part of the childcare register1 September 2023 to 31 March 2024</t>
  </si>
  <si>
    <t>Early years register (full Inspection)All provisionWest SussexTotal No of inspections1 September 2023 to 31 March 2024</t>
  </si>
  <si>
    <t>Early years register (No children on roll)All provisionWest SussexNCOR Inspection Outcomes1 April 2023 to 31 August 2023</t>
  </si>
  <si>
    <t>Early years register (No children on roll)All provisionWest SussexTotal No of inspections1 April 2023 to 31 August 2023</t>
  </si>
  <si>
    <t>Early years register (No children on roll)All provisionWest SussexNCOR Inspection Outcomes1 September 2023 to 31 March 2024</t>
  </si>
  <si>
    <t>Early years register (No children on roll)All provisionWest SussexTotal No of inspections1 September 2023 to 31 March 2024</t>
  </si>
  <si>
    <t>Early years register (Out-of-school day care)All provisionWest SussexTotal No of inspections1 April 2023 to 31 August 2023</t>
  </si>
  <si>
    <t>Early years register (Out-of-school day care)All provisionWest SussexTotal No of inspections1 September 2023 to 31 March 2024</t>
  </si>
  <si>
    <t>Childcare registerAll provisionWestminsterTotal No of inspections1 April 2023 to 31 August 2023</t>
  </si>
  <si>
    <t>Childcare registerAll provisionWestminsterTotal No of inspections1 September 2023 to 31 March 2024</t>
  </si>
  <si>
    <t>Early years register (full Inspection)All provisionWestminsterBehaviour and attitudes1 April 2023 to 31 August 2023</t>
  </si>
  <si>
    <t>Early years register (full Inspection)All provisionWestminsterEffectiveness of leadership and Management1 April 2023 to 31 August 2023</t>
  </si>
  <si>
    <t>Early years register (full Inspection)All provisionWestminsterOutcomes for children1 April 2023 to 31 August 2023</t>
  </si>
  <si>
    <t>Early years register (full Inspection)All provisionWestminsterOverall effectiveness: The quality and standards of the provision1 April 2023 to 31 August 2023</t>
  </si>
  <si>
    <t>Early years register (full Inspection)Childcare on non-domestic premisesDevonTotal No of inspections1 September 2023 to 31 March 2024</t>
  </si>
  <si>
    <t>Early years register (Out-of-school day care)Childcare on non-domestic premisesDevonTotal No of inspections1 April 2023 to 31 August 2023</t>
  </si>
  <si>
    <t>Early years register (Out-of-school day care)Childcare on non-domestic premisesDevonTotal No of inspections1 September 2023 to 31 March 2024</t>
  </si>
  <si>
    <t>Early years register (full Inspection)Childcare on non-domestic premisesDoncasterBehaviour and attitudes1 April 2023 to 31 August 2023</t>
  </si>
  <si>
    <t>Early years register (full Inspection)Childcare on non-domestic premisesDoncasterEffectiveness of leadership and Management1 April 2023 to 31 August 2023</t>
  </si>
  <si>
    <t>Early years register (full Inspection)Childcare on non-domestic premisesDoncasterOutcomes for children1 April 2023 to 31 August 2023</t>
  </si>
  <si>
    <t>Early years register (full Inspection)Childcare on non-domestic premisesDoncasterOverall effectiveness: The quality and standards of the provision1 April 2023 to 31 August 2023</t>
  </si>
  <si>
    <t>Early years register (full Inspection)Childcare on non-domestic premisesDoncasterPersonal development1 April 2023 to 31 August 2023</t>
  </si>
  <si>
    <t>Early years register (full Inspection)Childcare on non-domestic premisesDoncasterPersonal development, behaviour and welfare1 April 2023 to 31 August 2023</t>
  </si>
  <si>
    <t>Early years register (full Inspection)Childcare on non-domestic premisesDoncasterQuality of education1 April 2023 to 31 August 2023</t>
  </si>
  <si>
    <t>Early years register (full Inspection)Childcare on non-domestic premisesDoncasterQuality of teaching, learning and assessment1 April 2023 to 31 August 2023</t>
  </si>
  <si>
    <t>Early years register (full Inspection)Childcare on non-domestic premisesDoncasterRequirements of the compulsory part of the childcare register1 April 2023 to 31 August 2023</t>
  </si>
  <si>
    <t>Early years register (full Inspection)Childcare on non-domestic premisesDoncasterRequirements of the voluntary part of the childcare register1 April 2023 to 31 August 2023</t>
  </si>
  <si>
    <t>Early years register (full Inspection)Childcare on non-domestic premisesDoncasterTotal No of inspections1 April 2023 to 31 August 2023</t>
  </si>
  <si>
    <t>Early years register (full Inspection)Childcare on non-domestic premisesDoncasterBehaviour and attitudes1 September 2023 to 31 March 2024</t>
  </si>
  <si>
    <t>Early years register (full Inspection)Childcare on non-domestic premisesDoncasterEffectiveness of leadership and Management1 September 2023 to 31 March 2024</t>
  </si>
  <si>
    <t>Early years register (full Inspection)Childcare on non-domestic premisesDoncasterOutcomes for children1 September 2023 to 31 March 2024</t>
  </si>
  <si>
    <t>Early years register (full Inspection)Childcare on non-domestic premisesDoncasterOverall effectiveness: The quality and standards of the provision1 September 2023 to 31 March 2024</t>
  </si>
  <si>
    <t>Early years register (full Inspection)Childcare on non-domestic premisesDoncasterPersonal development1 September 2023 to 31 March 2024</t>
  </si>
  <si>
    <t>Early years register (full Inspection)Childcare on non-domestic premisesDoncasterPersonal development, behaviour and welfare1 September 2023 to 31 March 2024</t>
  </si>
  <si>
    <t>Early years register (full Inspection)Childcare on non-domestic premisesDoncasterQuality of education1 September 2023 to 31 March 2024</t>
  </si>
  <si>
    <t>Early years register (full Inspection)Childcare on non-domestic premisesDoncasterQuality of teaching, learning and assessment1 September 2023 to 31 March 2024</t>
  </si>
  <si>
    <t>Early years register (full Inspection)Childcare on non-domestic premisesDevonOutcomes for children1 September 2023 to 31 March 2024</t>
  </si>
  <si>
    <t>Early years register (full Inspection)Childcare on non-domestic premisesDevonOverall effectiveness: The quality and standards of the provision1 September 2023 to 31 March 2024</t>
  </si>
  <si>
    <t>Early years register (full Inspection)Childcare on non-domestic premisesDevonPersonal development1 September 2023 to 31 March 2024</t>
  </si>
  <si>
    <t>Early years register (full Inspection)Childcare on non-domestic premisesDevonPersonal development, behaviour and welfare1 September 2023 to 31 March 2024</t>
  </si>
  <si>
    <t>Early years register (full Inspection)Childcare on non-domestic premisesDevonQuality of education1 September 2023 to 31 March 2024</t>
  </si>
  <si>
    <t>Early years register (full Inspection)Childcare on non-domestic premisesDevonQuality of teaching, learning and assessment1 September 2023 to 31 March 2024</t>
  </si>
  <si>
    <t>Early years register (full Inspection)Childcare on non-domestic premisesDevonRequirements of the compulsory part of the childcare register1 September 2023 to 31 March 2024</t>
  </si>
  <si>
    <t>Early years register (full Inspection)Childcare on non-domestic premisesDevonRequirements of the voluntary part of the childcare register1 September 2023 to 31 March 2024</t>
  </si>
  <si>
    <t>Early years register (full Inspection)All provisionTower HamletsRequirements of the voluntary part of the childcare register1 September 2023 to 31 March 2024</t>
  </si>
  <si>
    <t>Early years register (full Inspection)All provisionTower HamletsTotal No of inspections1 September 2023 to 31 March 2024</t>
  </si>
  <si>
    <t>Early years register (No children on roll)All provisionTower HamletsNCOR Inspection Outcomes1 April 2023 to 31 August 2023</t>
  </si>
  <si>
    <t>Early years register (No children on roll)All provisionTower HamletsTotal No of inspections1 April 2023 to 31 August 2023</t>
  </si>
  <si>
    <t>Early years register (No children on roll)All provisionTower HamletsNCOR Inspection Outcomes1 September 2023 to 31 March 2024</t>
  </si>
  <si>
    <t>Early years register (No children on roll)All provisionTower HamletsTotal No of inspections1 September 2023 to 31 March 2024</t>
  </si>
  <si>
    <t>Early years register (Out-of-school day care)All provisionTower HamletsTotal No of inspections1 April 2023 to 31 August 2023</t>
  </si>
  <si>
    <t>Childcare registerAll provisionTraffordTotal No of inspections1 April 2023 to 31 August 2023</t>
  </si>
  <si>
    <t>Early years register (full Inspection)All provisionTraffordBehaviour and attitudes1 April 2023 to 31 August 2023</t>
  </si>
  <si>
    <t>Early years register (full Inspection)All provisionTraffordEffectiveness of leadership and Management1 April 2023 to 31 August 2023</t>
  </si>
  <si>
    <t>Early years register (full Inspection)All provisionTraffordOutcomes for children1 April 2023 to 31 August 2023</t>
  </si>
  <si>
    <t>Early years register (full Inspection)All provisionTraffordOverall effectiveness: The quality and standards of the provision1 April 2023 to 31 August 2023</t>
  </si>
  <si>
    <t>Early years register (full Inspection)All provisionTraffordPersonal development1 April 2023 to 31 August 2023</t>
  </si>
  <si>
    <t>Early years register (full Inspection)All provisionTraffordPersonal development, behaviour and welfare1 April 2023 to 31 August 2023</t>
  </si>
  <si>
    <t>Early years register (full Inspection)All provisionTraffordQuality of education1 April 2023 to 31 August 2023</t>
  </si>
  <si>
    <t>Early years register (full Inspection)All provisionTraffordQuality of teaching, learning and assessment1 April 2023 to 31 August 2023</t>
  </si>
  <si>
    <t>Early years register (full Inspection)All provisionTraffordRequirements of the compulsory part of the childcare register1 April 2023 to 31 August 2023</t>
  </si>
  <si>
    <t>Early years register (full Inspection)All provisionTraffordRequirements of the voluntary part of the childcare register1 April 2023 to 31 August 2023</t>
  </si>
  <si>
    <t>Early years register (full Inspection)All provisionTraffordTotal No of inspections1 April 2023 to 31 August 2023</t>
  </si>
  <si>
    <t>Early years register (full Inspection)All provisionTraffordBehaviour and attitudes1 September 2023 to 31 March 2024</t>
  </si>
  <si>
    <t>Early years register (full Inspection)All provisionTraffordEffectiveness of leadership and Management1 September 2023 to 31 March 2024</t>
  </si>
  <si>
    <t>Early years register (full Inspection)All provisionTraffordOutcomes for children1 September 2023 to 31 March 2024</t>
  </si>
  <si>
    <t>Early years register (full Inspection)All provisionTraffordOverall effectiveness: The quality and standards of the provision1 September 2023 to 31 March 2024</t>
  </si>
  <si>
    <t>Early years register (full Inspection)All provisionTraffordPersonal development1 September 2023 to 31 March 2024</t>
  </si>
  <si>
    <t>Early years register (full Inspection)All provisionTraffordPersonal development, behaviour and welfare1 September 2023 to 31 March 2024</t>
  </si>
  <si>
    <t>Early years register (full Inspection)All provisionTraffordQuality of education1 September 2023 to 31 March 2024</t>
  </si>
  <si>
    <t>Early years register (full Inspection)All provisionTraffordQuality of teaching, learning and assessment1 September 2023 to 31 March 2024</t>
  </si>
  <si>
    <t>Early years register (full Inspection)All provisionTraffordRequirements of the compulsory part of the childcare register1 September 2023 to 31 March 2024</t>
  </si>
  <si>
    <t>Early years register (full Inspection)All provisionTraffordRequirements of the voluntary part of the childcare register1 September 2023 to 31 March 2024</t>
  </si>
  <si>
    <t>Early years register (full Inspection)All provisionTraffordTotal No of inspections1 September 2023 to 31 March 2024</t>
  </si>
  <si>
    <t>Early years register (full Inspection)Childcare on non-domestic premisesCentral BedfordshireQuality of teaching, learning and assessment1 September 2023 to 31 March 2024</t>
  </si>
  <si>
    <t>Early years register (full Inspection)Childcare on non-domestic premisesCentral BedfordshireRequirements of the compulsory part of the childcare register1 September 2023 to 31 March 2024</t>
  </si>
  <si>
    <t>Early years register (full Inspection)Childcare on non-domestic premisesCentral BedfordshireRequirements of the voluntary part of the childcare register1 September 2023 to 31 March 2024</t>
  </si>
  <si>
    <t>Early years register (full Inspection)Childcare on non-domestic premisesCentral BedfordshireTotal No of inspections1 September 2023 to 31 March 2024</t>
  </si>
  <si>
    <t>Early years register (No children on roll)Childcare on non-domestic premisesCentral BedfordshireNCOR Inspection Outcomes1 September 2023 to 31 March 2024</t>
  </si>
  <si>
    <t>Early years register (No children on roll)Childcare on non-domestic premisesCentral BedfordshireTotal No of inspections1 September 2023 to 31 March 2024</t>
  </si>
  <si>
    <t>Early years register (Out-of-school day care)Childcare on non-domestic premisesCentral BedfordshireTotal No of inspections1 April 2023 to 31 August 2023</t>
  </si>
  <si>
    <t>Early years register (Out-of-school day care)Childcare on non-domestic premisesCentral BedfordshireTotal No of inspections1 September 2023 to 31 March 2024</t>
  </si>
  <si>
    <t>Childcare registerChildcare on non-domestic premisesCheshire EastTotal No of inspections1 April 2023 to 31 August 2023</t>
  </si>
  <si>
    <t>Childcare registerChildcare on non-domestic premisesCheshire EastTotal No of inspections1 September 2023 to 31 March 2024</t>
  </si>
  <si>
    <t>Early years register (full Inspection)Childcare on non-domestic premisesCheshire EastBehaviour and attitudes1 April 2023 to 31 August 2023</t>
  </si>
  <si>
    <t>Early years register (full Inspection)Childcare on non-domestic premisesCheshire EastEffectiveness of leadership and Management1 April 2023 to 31 August 2023</t>
  </si>
  <si>
    <t>Early years register (full Inspection)Childcare on non-domestic premisesCheshire EastOutcomes for children1 April 2023 to 31 August 2023</t>
  </si>
  <si>
    <t>Early years register (full Inspection)Childcare on non-domestic premisesCheshire EastOverall effectiveness: The quality and standards of the provision1 April 2023 to 31 August 2023</t>
  </si>
  <si>
    <t>Early years register (full Inspection)Childcare on non-domestic premisesCheshire EastPersonal development1 April 2023 to 31 August 2023</t>
  </si>
  <si>
    <t>Early years register (full Inspection)Childcare on non-domestic premisesCheshire EastPersonal development, behaviour and welfare1 April 2023 to 31 August 2023</t>
  </si>
  <si>
    <t>Early years register (full Inspection)Childcare on non-domestic premisesCheshire EastQuality of education1 April 2023 to 31 August 2023</t>
  </si>
  <si>
    <t>Early years register (full Inspection)Childcare on non-domestic premisesCheshire EastQuality of teaching, learning and assessment1 April 2023 to 31 August 2023</t>
  </si>
  <si>
    <t>Early years register (full Inspection)Childcare on non-domestic premisesCheshire EastRequirements of the compulsory part of the childcare register1 April 2023 to 31 August 2023</t>
  </si>
  <si>
    <t>Early years register (full Inspection)Childcare on non-domestic premisesCheshire EastRequirements of the voluntary part of the childcare register1 April 2023 to 31 August 2023</t>
  </si>
  <si>
    <t>Early years register (full Inspection)Childcare on non-domestic premisesCheshire EastTotal No of inspections1 April 2023 to 31 August 2023</t>
  </si>
  <si>
    <t>Early years register (full Inspection)Childcare on non-domestic premisesCheshire EastBehaviour and attitudes1 September 2023 to 31 March 2024</t>
  </si>
  <si>
    <t>Early years register (full Inspection)Childcare on non-domestic premisesCheshire EastEffectiveness of leadership and Management1 September 2023 to 31 March 2024</t>
  </si>
  <si>
    <t>Early years register (full Inspection)Childcare on non-domestic premisesCheshire EastOutcomes for children1 September 2023 to 31 March 2024</t>
  </si>
  <si>
    <t>Early years register (full Inspection)Childcare on non-domestic premisesCheshire EastOverall effectiveness: The quality and standards of the provision1 September 2023 to 31 March 2024</t>
  </si>
  <si>
    <t>Early years register (full Inspection)Childcare on non-domestic premisesCheshire EastPersonal development1 September 2023 to 31 March 2024</t>
  </si>
  <si>
    <t>Early years register (full Inspection)Childcare on non-domestic premisesCheshire EastPersonal development, behaviour and welfare1 September 2023 to 31 March 2024</t>
  </si>
  <si>
    <t>Early years register (full Inspection)Childcare on non-domestic premisesCheshire EastQuality of education1 September 2023 to 31 March 2024</t>
  </si>
  <si>
    <t>Early years register (full Inspection)Childcare on non-domestic premisesNorth TynesideOverall effectiveness: The quality and standards of the provision1 April 2023 to 31 August 2023</t>
  </si>
  <si>
    <t>Early years register (full Inspection)Childcare on non-domestic premisesNorth TynesidePersonal development1 April 2023 to 31 August 2023</t>
  </si>
  <si>
    <t>Early years register (full Inspection)Childcare on non-domestic premisesNorth TynesidePersonal development, behaviour and welfare1 April 2023 to 31 August 2023</t>
  </si>
  <si>
    <t>Early years register (full Inspection)Childcare on non-domestic premisesNorth TynesideQuality of education1 April 2023 to 31 August 2023</t>
  </si>
  <si>
    <t>Early years register (full Inspection)Childcare on non-domestic premisesNorth TynesideQuality of teaching, learning and assessment1 April 2023 to 31 August 2023</t>
  </si>
  <si>
    <t>Early years register (full Inspection)Childcare on non-domestic premisesNorth TynesideRequirements of the compulsory part of the childcare register1 April 2023 to 31 August 2023</t>
  </si>
  <si>
    <t>Early years register (full Inspection)Childcare on non-domestic premisesNorth TynesideRequirements of the voluntary part of the childcare register1 April 2023 to 31 August 2023</t>
  </si>
  <si>
    <t>Early years register (full Inspection)Childcare on non-domestic premisesNorth TynesideTotal No of inspections1 April 2023 to 31 August 2023</t>
  </si>
  <si>
    <t>Early years register (full Inspection)Childcare on non-domestic premisesNorth TynesideBehaviour and attitudes1 September 2023 to 31 March 2024</t>
  </si>
  <si>
    <t>Early years register (full Inspection)Childcare on non-domestic premisesNorth TynesideEffectiveness of leadership and Management1 September 2023 to 31 March 2024</t>
  </si>
  <si>
    <t>Early years register (full Inspection)Childcare on non-domestic premisesNorth TynesideOutcomes for children1 September 2023 to 31 March 2024</t>
  </si>
  <si>
    <t>Early years register (full Inspection)Childcare on non-domestic premisesNorth TynesideOverall effectiveness: The quality and standards of the provision1 September 2023 to 31 March 2024</t>
  </si>
  <si>
    <t>Early years register (full Inspection)Childcare on non-domestic premisesNorth TynesidePersonal development1 September 2023 to 31 March 2024</t>
  </si>
  <si>
    <t>Early years register (full Inspection)Childcare on non-domestic premisesNorth TynesidePersonal development, behaviour and welfare1 September 2023 to 31 March 2024</t>
  </si>
  <si>
    <t>Early years register (full Inspection)Childcare on non-domestic premisesNorth TynesideQuality of education1 September 2023 to 31 March 2024</t>
  </si>
  <si>
    <t>Early years register (full Inspection)Childcare on non-domestic premisesNorth TynesideQuality of teaching, learning and assessment1 September 2023 to 31 March 2024</t>
  </si>
  <si>
    <t>Early years register (full Inspection)Childcare on non-domestic premisesNorth TynesideRequirements of the compulsory part of the childcare register1 September 2023 to 31 March 2024</t>
  </si>
  <si>
    <t>Early years register (full Inspection)Childcare on non-domestic premisesNorth TynesideRequirements of the voluntary part of the childcare register1 September 2023 to 31 March 2024</t>
  </si>
  <si>
    <t>Early years register (full Inspection)Childcare on non-domestic premisesNorth TynesideTotal No of inspections1 September 2023 to 31 March 2024</t>
  </si>
  <si>
    <t>Early years register (Out-of-school day care)Childcare on non-domestic premisesNorth TynesideTotal No of inspections1 September 2023 to 31 March 2024</t>
  </si>
  <si>
    <t>Childcare registerChildcare on non-domestic premisesNorth YorkshireTotal No of inspections1 April 2023 to 31 August 2023</t>
  </si>
  <si>
    <t>Childcare registerChildcare on non-domestic premisesNorth YorkshireTotal No of inspections1 September 2023 to 31 March 2024</t>
  </si>
  <si>
    <t>Early years register (full Inspection)Childcare on non-domestic premisesNorth YorkshireBehaviour and attitudes1 April 2023 to 31 August 2023</t>
  </si>
  <si>
    <t>Early years register (full Inspection)Childcare on non-domestic premisesNorth YorkshireEffectiveness of leadership and Management1 April 2023 to 31 August 2023</t>
  </si>
  <si>
    <t>Early years register (full Inspection)Childcare on non-domestic premisesNorth YorkshireOutcomes for children1 April 2023 to 31 August 2023</t>
  </si>
  <si>
    <t>Early years register (full Inspection)Childcare on non-domestic premisesNorth YorkshireOverall effectiveness: The quality and standards of the provision1 April 2023 to 31 August 2023</t>
  </si>
  <si>
    <t>Early years register (full Inspection)Childcare on non-domestic premisesNorth YorkshirePersonal development1 April 2023 to 31 August 2023</t>
  </si>
  <si>
    <t>Early years register (full Inspection)Childcare on non-domestic premisesNorth YorkshirePersonal development, behaviour and welfare1 April 2023 to 31 August 2023</t>
  </si>
  <si>
    <t>Early years register (full Inspection)Childcare on non-domestic premisesWorcestershireBehaviour and attitudes1 April 2023 to 31 August 2023</t>
  </si>
  <si>
    <t>Early years register (full Inspection)Childcare on non-domestic premisesWorcestershireEffectiveness of leadership and Management1 April 2023 to 31 August 2023</t>
  </si>
  <si>
    <t>Early years register (full Inspection)Childcare on non-domestic premisesWorcestershireOutcomes for children1 April 2023 to 31 August 2023</t>
  </si>
  <si>
    <t>Early years register (full Inspection)Childcare on non-domestic premisesWorcestershireOverall effectiveness: The quality and standards of the provision1 April 2023 to 31 August 2023</t>
  </si>
  <si>
    <t>Early years register (full Inspection)Childcare on non-domestic premisesWorcestershirePersonal development1 April 2023 to 31 August 2023</t>
  </si>
  <si>
    <t>Early years register (full Inspection)Childcare on non-domestic premisesWorcestershirePersonal development, behaviour and welfare1 April 2023 to 31 August 2023</t>
  </si>
  <si>
    <t>Early years register (full Inspection)Childcare on non-domestic premisesWorcestershireQuality of education1 April 2023 to 31 August 2023</t>
  </si>
  <si>
    <t>Early years register (full Inspection)Childcare on non-domestic premisesWorcestershireQuality of teaching, learning and assessment1 April 2023 to 31 August 2023</t>
  </si>
  <si>
    <t>Early years register (full Inspection)Childcare on non-domestic premisesWorcestershireRequirements of the compulsory part of the childcare register1 April 2023 to 31 August 2023</t>
  </si>
  <si>
    <t>Early years register (full Inspection)Childcare on non-domestic premisesWorcestershireRequirements of the voluntary part of the childcare register1 April 2023 to 31 August 2023</t>
  </si>
  <si>
    <t>Early years register (full Inspection)Childcare on non-domestic premisesWorcestershireTotal No of inspections1 April 2023 to 31 August 2023</t>
  </si>
  <si>
    <t>Early years register (full Inspection)Childcare on non-domestic premisesWorcestershireBehaviour and attitudes1 September 2023 to 31 March 2024</t>
  </si>
  <si>
    <t>Early years register (full Inspection)Childcare on non-domestic premisesWorcestershireEffectiveness of leadership and Management1 September 2023 to 31 March 2024</t>
  </si>
  <si>
    <t>Early years register (full Inspection)Childcare on non-domestic premisesWorcestershireOutcomes for children1 September 2023 to 31 March 2024</t>
  </si>
  <si>
    <t>Childcare registerChildminderWest SussexTotal No of inspections1 April 2023 to 31 August 2023</t>
  </si>
  <si>
    <t>Early years register (full Inspection)ChildminderWest SussexBehaviour and attitudes1 April 2023 to 31 August 2023</t>
  </si>
  <si>
    <t>Early years register (full Inspection)ChildminderWest SussexEffectiveness of leadership and Management1 April 2023 to 31 August 2023</t>
  </si>
  <si>
    <t>Early years register (full Inspection)ChildminderWest SussexOutcomes for children1 April 2023 to 31 August 2023</t>
  </si>
  <si>
    <t>Early years register (full Inspection)ChildminderWest SussexOverall effectiveness: The quality and standards of the provision1 April 2023 to 31 August 2023</t>
  </si>
  <si>
    <t>Early years register (full Inspection)ChildminderWest SussexPersonal development1 April 2023 to 31 August 2023</t>
  </si>
  <si>
    <t>Early years register (full Inspection)ChildminderWest SussexPersonal development, behaviour and welfare1 April 2023 to 31 August 2023</t>
  </si>
  <si>
    <t>Early years register (full Inspection)ChildminderWest SussexQuality of education1 April 2023 to 31 August 2023</t>
  </si>
  <si>
    <t>Early years register (full Inspection)ChildminderWest SussexQuality of teaching, learning and assessment1 April 2023 to 31 August 2023</t>
  </si>
  <si>
    <t>Early years register (full Inspection)ChildminderWest SussexRequirements of the compulsory part of the childcare register1 April 2023 to 31 August 2023</t>
  </si>
  <si>
    <t>Early years register (full Inspection)All provisionCamdenTotal No of inspections1 April 2023 to 31 August 2023</t>
  </si>
  <si>
    <t>Early years register (full Inspection)All provisionCamdenBehaviour and attitudes1 September 2023 to 31 March 2024</t>
  </si>
  <si>
    <t>Early years register (full Inspection)All provisionCamdenEffectiveness of leadership and Management1 September 2023 to 31 March 2024</t>
  </si>
  <si>
    <t>Early years register (full Inspection)All provisionCamdenOutcomes for children1 September 2023 to 31 March 2024</t>
  </si>
  <si>
    <t>Early years register (full Inspection)All provisionCamdenOverall effectiveness: The quality and standards of the provision1 September 2023 to 31 March 2024</t>
  </si>
  <si>
    <t>Early years register (full Inspection)All provisionCamdenPersonal development1 September 2023 to 31 March 2024</t>
  </si>
  <si>
    <t>Early years register (full Inspection)All provisionCamdenPersonal development, behaviour and welfare1 September 2023 to 31 March 2024</t>
  </si>
  <si>
    <t>Early years register (full Inspection)All provisionCamdenQuality of education1 September 2023 to 31 March 2024</t>
  </si>
  <si>
    <t>Early years register (full Inspection)All provisionCamdenQuality of teaching, learning and assessment1 September 2023 to 31 March 2024</t>
  </si>
  <si>
    <t>Early years register (full Inspection)All provisionCamdenRequirements of the compulsory part of the childcare register1 September 2023 to 31 March 2024</t>
  </si>
  <si>
    <t>Early years register (full Inspection)All provisionCamdenRequirements of the voluntary part of the childcare register1 September 2023 to 31 March 2024</t>
  </si>
  <si>
    <t>Early years register (full Inspection)All provisionCamdenTotal No of inspections1 September 2023 to 31 March 2024</t>
  </si>
  <si>
    <t>Early years register (No children on roll)All provisionCamdenNCOR Inspection Outcomes1 April 2023 to 31 August 2023</t>
  </si>
  <si>
    <t>Early years register (No children on roll)All provisionCamdenTotal No of inspections1 April 2023 to 31 August 2023</t>
  </si>
  <si>
    <t>Early years register (No children on roll)All provisionCamdenNCOR Inspection Outcomes1 September 2023 to 31 March 2024</t>
  </si>
  <si>
    <t>Early years register (No children on roll)All provisionCamdenTotal No of inspections1 September 2023 to 31 March 2024</t>
  </si>
  <si>
    <t>Early years register (Out-of-school day care)All provisionCamdenTotal No of inspections1 April 2023 to 31 August 2023</t>
  </si>
  <si>
    <t>Childcare registerAll provisionCentral BedfordshireTotal No of inspections1 April 2023 to 31 August 2023</t>
  </si>
  <si>
    <t>Childcare registerAll provisionCentral BedfordshireTotal No of inspections1 September 2023 to 31 March 2024</t>
  </si>
  <si>
    <t>Early years register (full Inspection)All provisionCentral BedfordshireBehaviour and attitudes1 April 2023 to 31 August 2023</t>
  </si>
  <si>
    <t>Early years register (full Inspection)All provisionCentral BedfordshireEffectiveness of leadership and Management1 April 2023 to 31 August 2023</t>
  </si>
  <si>
    <t>Early years register (full Inspection)All provisionCentral BedfordshireOutcomes for children1 April 2023 to 31 August 2023</t>
  </si>
  <si>
    <t>Early years register (full Inspection)All provisionCentral BedfordshireOverall effectiveness: The quality and standards of the provision1 April 2023 to 31 August 2023</t>
  </si>
  <si>
    <t>Early years register (full Inspection)All provisionCentral BedfordshirePersonal development1 April 2023 to 31 August 2023</t>
  </si>
  <si>
    <t>Early years register (full Inspection)All provisionCentral BedfordshirePersonal development, behaviour and welfare1 April 2023 to 31 August 2023</t>
  </si>
  <si>
    <t>Early years register (full Inspection)All provisionCentral BedfordshireQuality of education1 April 2023 to 31 August 2023</t>
  </si>
  <si>
    <t>Early years register (full Inspection)All provisionCentral BedfordshireQuality of teaching, learning and assessment1 April 2023 to 31 August 2023</t>
  </si>
  <si>
    <t>Early years register (full Inspection)All provisionCentral BedfordshireRequirements of the compulsory part of the childcare register1 April 2023 to 31 August 2023</t>
  </si>
  <si>
    <t>Early years register (full Inspection)All provisionCentral BedfordshireRequirements of the voluntary part of the childcare register1 April 2023 to 31 August 2023</t>
  </si>
  <si>
    <t>Early years register (full Inspection)All provisionCentral BedfordshireTotal No of inspections1 April 2023 to 31 August 2023</t>
  </si>
  <si>
    <t>Early years register (full Inspection)All provisionNorfolkEffectiveness of leadership and Management1 April 2023 to 31 August 2023</t>
  </si>
  <si>
    <t>Early years register (full Inspection)All provisionNorfolkOutcomes for children1 April 2023 to 31 August 2023</t>
  </si>
  <si>
    <t>Early years register (full Inspection)All provisionNorfolkOverall effectiveness: The quality and standards of the provision1 April 2023 to 31 August 2023</t>
  </si>
  <si>
    <t>Early years register (full Inspection)All provisionNorfolkPersonal development1 April 2023 to 31 August 2023</t>
  </si>
  <si>
    <t>Early years register (full Inspection)All provisionNorfolkPersonal development, behaviour and welfare1 April 2023 to 31 August 2023</t>
  </si>
  <si>
    <t>Early years register (full Inspection)All provisionNorfolkQuality of education1 April 2023 to 31 August 2023</t>
  </si>
  <si>
    <t>Early years register (full Inspection)All provisionNorfolkQuality of teaching, learning and assessment1 April 2023 to 31 August 2023</t>
  </si>
  <si>
    <t>Early years register (full Inspection)All provisionNorfolkRequirements of the compulsory part of the childcare register1 April 2023 to 31 August 2023</t>
  </si>
  <si>
    <t>Early years register (full Inspection)All provisionNorfolkRequirements of the voluntary part of the childcare register1 April 2023 to 31 August 2023</t>
  </si>
  <si>
    <t>Early years register (full Inspection)All provisionNorfolkTotal No of inspections1 April 2023 to 31 August 2023</t>
  </si>
  <si>
    <t>Early years register (full Inspection)All provisionNorfolkBehaviour and attitudes1 September 2023 to 31 March 2024</t>
  </si>
  <si>
    <t>Early years register (full Inspection)All provisionNorfolkEffectiveness of leadership and Management1 September 2023 to 31 March 2024</t>
  </si>
  <si>
    <t>Early years register (full Inspection)All provisionNorfolkOutcomes for children1 September 2023 to 31 March 2024</t>
  </si>
  <si>
    <t>Early years register (full Inspection)All provisionNorfolkOverall effectiveness: The quality and standards of the provision1 September 2023 to 31 March 2024</t>
  </si>
  <si>
    <t>Early years register (full Inspection)All provisionNorfolkPersonal development1 September 2023 to 31 March 2024</t>
  </si>
  <si>
    <t>Early years register (full Inspection)All provisionNorfolkPersonal development, behaviour and welfare1 September 2023 to 31 March 2024</t>
  </si>
  <si>
    <t>Early years register (full Inspection)All provisionNorfolkQuality of education1 September 2023 to 31 March 2024</t>
  </si>
  <si>
    <t>Early years register (full Inspection)All provisionNorfolkQuality of teaching, learning and assessment1 September 2023 to 31 March 2024</t>
  </si>
  <si>
    <t>Early years register (full Inspection)All provisionNorfolkRequirements of the compulsory part of the childcare register1 September 2023 to 31 March 2024</t>
  </si>
  <si>
    <t>Early years register (full Inspection)All provisionNorfolkRequirements of the voluntary part of the childcare register1 September 2023 to 31 March 2024</t>
  </si>
  <si>
    <t>Early years register (full Inspection)All provisionNorfolkTotal No of inspections1 September 2023 to 31 March 2024</t>
  </si>
  <si>
    <t>Early years register (No children on roll)All provisionNorfolkNCOR Inspection Outcomes1 April 2023 to 31 August 2023</t>
  </si>
  <si>
    <t>Early years register (No children on roll)All provisionNorfolkTotal No of inspections1 April 2023 to 31 August 2023</t>
  </si>
  <si>
    <t>Early years register (No children on roll)All provisionNorfolkNCOR Inspection Outcomes1 September 2023 to 31 March 2024</t>
  </si>
  <si>
    <t>Early years register (No children on roll)All provisionNorfolkTotal No of inspections1 September 2023 to 31 March 2024</t>
  </si>
  <si>
    <t>Early years register (Out-of-school day care)All provisionNorfolkTotal No of inspections1 April 2023 to 31 August 2023</t>
  </si>
  <si>
    <t>Early years register (Out-of-school day care)All provisionNorfolkTotal No of inspections1 September 2023 to 31 March 2024</t>
  </si>
  <si>
    <t>Early years register (full Inspection)All provisionNorth East LincolnshireBehaviour and attitudes1 April 2023 to 31 August 2023</t>
  </si>
  <si>
    <t>Early years register (full Inspection)All provisionNorth East LincolnshireEffectiveness of leadership and Management1 April 2023 to 31 August 2023</t>
  </si>
  <si>
    <t>Early years register (full Inspection)All provisionNorth East LincolnshireOutcomes for children1 April 2023 to 31 August 2023</t>
  </si>
  <si>
    <t>Early years register (full Inspection)All provisionWestminsterPersonal development1 April 2023 to 31 August 2023</t>
  </si>
  <si>
    <t>Early years register (full Inspection)All provisionWestminsterPersonal development, behaviour and welfare1 April 2023 to 31 August 2023</t>
  </si>
  <si>
    <t>Early years register (full Inspection)All provisionWestminsterQuality of education1 April 2023 to 31 August 2023</t>
  </si>
  <si>
    <t>Early years register (full Inspection)All provisionWestminsterQuality of teaching, learning and assessment1 April 2023 to 31 August 2023</t>
  </si>
  <si>
    <t>Early years register (full Inspection)All provisionWestminsterRequirements of the compulsory part of the childcare register1 April 2023 to 31 August 2023</t>
  </si>
  <si>
    <t>Early years register (full Inspection)All provisionWestminsterRequirements of the voluntary part of the childcare register1 April 2023 to 31 August 2023</t>
  </si>
  <si>
    <t>Early years register (full Inspection)All provisionWestminsterTotal No of inspections1 April 2023 to 31 August 2023</t>
  </si>
  <si>
    <t>Early years register (full Inspection)All provisionWestminsterBehaviour and attitudes1 September 2023 to 31 March 2024</t>
  </si>
  <si>
    <t>Early years register (full Inspection)All provisionWestminsterEffectiveness of leadership and Management1 September 2023 to 31 March 2024</t>
  </si>
  <si>
    <t>Early years register (full Inspection)All provisionWestminsterOutcomes for children1 September 2023 to 31 March 2024</t>
  </si>
  <si>
    <t>Early years register (full Inspection)All provisionWestminsterOverall effectiveness: The quality and standards of the provision1 September 2023 to 31 March 2024</t>
  </si>
  <si>
    <t>Early years register (full Inspection)All provisionWestminsterPersonal development1 September 2023 to 31 March 2024</t>
  </si>
  <si>
    <t>Early years register (full Inspection)All provisionWestminsterPersonal development, behaviour and welfare1 September 2023 to 31 March 2024</t>
  </si>
  <si>
    <t>Early years register (full Inspection)All provisionWestminsterQuality of education1 September 2023 to 31 March 2024</t>
  </si>
  <si>
    <t>Early years register (full Inspection)All provisionWestminsterQuality of teaching, learning and assessment1 September 2023 to 31 March 2024</t>
  </si>
  <si>
    <t>Early years register (full Inspection)All provisionWestminsterRequirements of the compulsory part of the childcare register1 September 2023 to 31 March 2024</t>
  </si>
  <si>
    <t>Early years register (full Inspection)All provisionWestminsterRequirements of the voluntary part of the childcare register1 September 2023 to 31 March 2024</t>
  </si>
  <si>
    <t>Early years register (full Inspection)All provisionWestminsterTotal No of inspections1 September 2023 to 31 March 2024</t>
  </si>
  <si>
    <t>Early years register (No children on roll)All provisionWestminsterNCOR Inspection Outcomes1 April 2023 to 31 August 2023</t>
  </si>
  <si>
    <t>Early years register (No children on roll)All provisionWestminsterTotal No of inspections1 April 2023 to 31 August 2023</t>
  </si>
  <si>
    <t>Early years register (No children on roll)All provisionWestminsterNCOR Inspection Outcomes1 September 2023 to 31 March 2024</t>
  </si>
  <si>
    <t>Early years register (No children on roll)All provisionWestminsterTotal No of inspections1 September 2023 to 31 March 2024</t>
  </si>
  <si>
    <t>Early years register (Out-of-school day care)All provisionWestminsterTotal No of inspections1 April 2023 to 31 August 2023</t>
  </si>
  <si>
    <t>Early years register (Out-of-school day care)All provisionWestminsterTotal No of inspections1 September 2023 to 31 March 2024</t>
  </si>
  <si>
    <t>Childcare registerAll provisionWestmorland and FurnessTotal No of inspections1 April 2023 to 31 August 2023</t>
  </si>
  <si>
    <t>Early years register (full Inspection)All provisionWestmorland and FurnessBehaviour and attitudes1 April 2023 to 31 August 2023</t>
  </si>
  <si>
    <t>Early years register (full Inspection)All provisionWestmorland and FurnessEffectiveness of leadership and Management1 April 2023 to 31 August 2023</t>
  </si>
  <si>
    <t>Early years register (full Inspection)All provisionWestmorland and FurnessOutcomes for children1 April 2023 to 31 August 2023</t>
  </si>
  <si>
    <t>Early years register (full Inspection)All provisionWestmorland and FurnessOverall effectiveness: The quality and standards of the provision1 April 2023 to 31 August 2023</t>
  </si>
  <si>
    <t>Early years register (full Inspection)All provisionWestmorland and FurnessPersonal development1 April 2023 to 31 August 2023</t>
  </si>
  <si>
    <t>Early years register (full Inspection)Childcare on non-domestic premisesDorsetBehaviour and attitudes1 April 2023 to 31 August 2023</t>
  </si>
  <si>
    <t>Early years register (full Inspection)Childcare on non-domestic premisesDorsetEffectiveness of leadership and Management1 April 2023 to 31 August 2023</t>
  </si>
  <si>
    <t>Early years register (full Inspection)Childcare on non-domestic premisesDorsetOutcomes for children1 April 2023 to 31 August 2023</t>
  </si>
  <si>
    <t>Early years register (full Inspection)Childcare on non-domestic premisesDorsetOverall effectiveness: The quality and standards of the provision1 April 2023 to 31 August 2023</t>
  </si>
  <si>
    <t>Early years register (full Inspection)Childcare on non-domestic premisesDorsetPersonal development1 April 2023 to 31 August 2023</t>
  </si>
  <si>
    <t>Early years register (full Inspection)Childcare on non-domestic premisesDorsetPersonal development, behaviour and welfare1 April 2023 to 31 August 2023</t>
  </si>
  <si>
    <t>Early years register (full Inspection)Childcare on non-domestic premisesDorsetQuality of education1 April 2023 to 31 August 2023</t>
  </si>
  <si>
    <t>Early years register (full Inspection)Childcare on non-domestic premisesDorsetQuality of teaching, learning and assessment1 April 2023 to 31 August 2023</t>
  </si>
  <si>
    <t>Early years register (full Inspection)Childcare on non-domestic premisesDorsetRequirements of the compulsory part of the childcare register1 April 2023 to 31 August 2023</t>
  </si>
  <si>
    <t>Early years register (full Inspection)Childcare on non-domestic premisesDorsetRequirements of the voluntary part of the childcare register1 April 2023 to 31 August 2023</t>
  </si>
  <si>
    <t>Early years register (full Inspection)Childcare on non-domestic premisesDorsetTotal No of inspections1 April 2023 to 31 August 2023</t>
  </si>
  <si>
    <t>Early years register (full Inspection)Childcare on non-domestic premisesDorsetBehaviour and attitudes1 September 2023 to 31 March 2024</t>
  </si>
  <si>
    <t>Early years register (full Inspection)Childcare on non-domestic premisesDorsetEffectiveness of leadership and Management1 September 2023 to 31 March 2024</t>
  </si>
  <si>
    <t>Early years register (full Inspection)Childcare on non-domestic premisesDorsetOutcomes for children1 September 2023 to 31 March 2024</t>
  </si>
  <si>
    <t>Early years register (full Inspection)Childcare on non-domestic premisesDorsetOverall effectiveness: The quality and standards of the provision1 September 2023 to 31 March 2024</t>
  </si>
  <si>
    <t>Early years register (full Inspection)Childcare on non-domestic premisesDorsetPersonal development1 September 2023 to 31 March 2024</t>
  </si>
  <si>
    <t>Early years register (full Inspection)Childcare on non-domestic premisesDorsetPersonal development, behaviour and welfare1 September 2023 to 31 March 2024</t>
  </si>
  <si>
    <t>Early years register (full Inspection)Childcare on non-domestic premisesDorsetQuality of education1 September 2023 to 31 March 2024</t>
  </si>
  <si>
    <t>Childcare registerHome childcarerCentral BedfordshireTotal No of inspections1 September 2023 to 31 March 2024</t>
  </si>
  <si>
    <t>Childcare registerHome childcarerCheshire EastTotal No of inspections1 September 2023 to 31 March 2024</t>
  </si>
  <si>
    <t>Childcare registerHome childcarerCheshire West and ChesterTotal No of inspections1 September 2023 to 31 March 2024</t>
  </si>
  <si>
    <t>Childcare registerHome childcarerCornwallTotal No of inspections1 April 2023 to 31 August 2023</t>
  </si>
  <si>
    <t>Childcare registerHome childcarerCroydonTotal No of inspections1 April 2023 to 31 August 2023</t>
  </si>
  <si>
    <t>Early years register (full Inspection)ChildminderBarnsleyOverall effectiveness: The quality and standards of the provision1 September 2023 to 31 March 2024</t>
  </si>
  <si>
    <t>Early years register (full Inspection)ChildminderBarnsleyPersonal development1 September 2023 to 31 March 2024</t>
  </si>
  <si>
    <t>Early years register (full Inspection)ChildminderBarnsleyPersonal development, behaviour and welfare1 September 2023 to 31 March 2024</t>
  </si>
  <si>
    <t>Early years register (full Inspection)ChildminderBarnsleyQuality of education1 September 2023 to 31 March 2024</t>
  </si>
  <si>
    <t>Early years register (full Inspection)ChildminderBarnsleyQuality of teaching, learning and assessment1 September 2023 to 31 March 2024</t>
  </si>
  <si>
    <t>Early years register (full Inspection)ChildminderBarnsleyRequirements of the compulsory part of the childcare register1 September 2023 to 31 March 2024</t>
  </si>
  <si>
    <t>Early years register (full Inspection)ChildminderBarnsleyRequirements of the voluntary part of the childcare register1 September 2023 to 31 March 2024</t>
  </si>
  <si>
    <t>Early years register (full Inspection)ChildminderBarnsleyTotal No of inspections1 September 2023 to 31 March 2024</t>
  </si>
  <si>
    <t>Early years register (No children on roll)ChildminderBarnsleyNCOR Inspection Outcomes1 April 2023 to 31 August 2023</t>
  </si>
  <si>
    <t>Early years register (No children on roll)ChildminderBarnsleyTotal No of inspections1 April 2023 to 31 August 2023</t>
  </si>
  <si>
    <t>Early years register (No children on roll)ChildminderBarnsleyNCOR Inspection Outcomes1 September 2023 to 31 March 2024</t>
  </si>
  <si>
    <t>Early years register (No children on roll)ChildminderBarnsleyTotal No of inspections1 September 2023 to 31 March 2024</t>
  </si>
  <si>
    <t>Early years register (full Inspection)ChildminderBath and North East SomersetBehaviour and attitudes1 April 2023 to 31 August 2023</t>
  </si>
  <si>
    <t>Early years register (full Inspection)ChildminderBath and North East SomersetEffectiveness of leadership and Management1 April 2023 to 31 August 2023</t>
  </si>
  <si>
    <t>Early years register (full Inspection)ChildminderBath and North East SomersetOutcomes for children1 April 2023 to 31 August 2023</t>
  </si>
  <si>
    <t>Early years register (full Inspection)ChildminderBath and North East SomersetOverall effectiveness: The quality and standards of the provision1 April 2023 to 31 August 2023</t>
  </si>
  <si>
    <t>Early years register (full Inspection)ChildminderBath and North East SomersetPersonal development1 April 2023 to 31 August 2023</t>
  </si>
  <si>
    <t>Early years register (full Inspection)ChildminderBath and North East SomersetPersonal development, behaviour and welfare1 April 2023 to 31 August 2023</t>
  </si>
  <si>
    <t>Early years register (full Inspection)ChildminderBath and North East SomersetQuality of education1 April 2023 to 31 August 2023</t>
  </si>
  <si>
    <t>Early years register (full Inspection)ChildminderBath and North East SomersetQuality of teaching, learning and assessment1 April 2023 to 31 August 2023</t>
  </si>
  <si>
    <t>Early years register (full Inspection)ChildminderBath and North East SomersetRequirements of the compulsory part of the childcare register1 April 2023 to 31 August 2023</t>
  </si>
  <si>
    <t>Early years register (full Inspection)ChildminderBath and North East SomersetRequirements of the voluntary part of the childcare register1 April 2023 to 31 August 2023</t>
  </si>
  <si>
    <t>Early years register (full Inspection)ChildminderBath and North East SomersetTotal No of inspections1 April 2023 to 31 August 2023</t>
  </si>
  <si>
    <t>Early years register (full Inspection)ChildminderBath and North East SomersetBehaviour and attitudes1 September 2023 to 31 March 2024</t>
  </si>
  <si>
    <t>Early years register (full Inspection)ChildminderBath and North East SomersetEffectiveness of leadership and Management1 September 2023 to 31 March 2024</t>
  </si>
  <si>
    <t>Early years register (full Inspection)ChildminderBath and North East SomersetOutcomes for children1 September 2023 to 31 March 2024</t>
  </si>
  <si>
    <t>Early years register (full Inspection)ChildminderBath and North East SomersetOverall effectiveness: The quality and standards of the provision1 September 2023 to 31 March 2024</t>
  </si>
  <si>
    <t>Early years register (full Inspection)ChildminderBath and North East SomersetPersonal development1 September 2023 to 31 March 2024</t>
  </si>
  <si>
    <t>Early years register (full Inspection)ChildminderBath and North East SomersetPersonal development, behaviour and welfare1 September 2023 to 31 March 2024</t>
  </si>
  <si>
    <t>Early years register (full Inspection)ChildminderLeicesterQuality of education1 April 2023 to 31 August 2023</t>
  </si>
  <si>
    <t>Early years register (full Inspection)ChildminderLeicesterQuality of teaching, learning and assessment1 April 2023 to 31 August 2023</t>
  </si>
  <si>
    <t>Early years register (full Inspection)ChildminderLeicesterRequirements of the compulsory part of the childcare register1 April 2023 to 31 August 2023</t>
  </si>
  <si>
    <t>Early years register (full Inspection)ChildminderLeicesterRequirements of the voluntary part of the childcare register1 April 2023 to 31 August 2023</t>
  </si>
  <si>
    <t>Early years register (full Inspection)ChildminderLeicesterTotal No of inspections1 April 2023 to 31 August 2023</t>
  </si>
  <si>
    <t>Early years register (full Inspection)ChildminderLeicesterBehaviour and attitudes1 September 2023 to 31 March 2024</t>
  </si>
  <si>
    <t>Early years register (full Inspection)ChildminderLeicesterEffectiveness of leadership and Management1 September 2023 to 31 March 2024</t>
  </si>
  <si>
    <t>Early years register (full Inspection)ChildminderLeicesterOutcomes for children1 September 2023 to 31 March 2024</t>
  </si>
  <si>
    <t>Early years register (full Inspection)ChildminderLeicesterOverall effectiveness: The quality and standards of the provision1 September 2023 to 31 March 2024</t>
  </si>
  <si>
    <t>Early years register (full Inspection)ChildminderLeicesterPersonal development1 September 2023 to 31 March 2024</t>
  </si>
  <si>
    <t>Early years register (full Inspection)ChildminderLeicesterPersonal development, behaviour and welfare1 September 2023 to 31 March 2024</t>
  </si>
  <si>
    <t>Early years register (full Inspection)ChildminderLeicesterQuality of education1 September 2023 to 31 March 2024</t>
  </si>
  <si>
    <t>Early years register (full Inspection)ChildminderLeicesterQuality of teaching, learning and assessment1 September 2023 to 31 March 2024</t>
  </si>
  <si>
    <t>Early years register (full Inspection)ChildminderLeicesterRequirements of the compulsory part of the childcare register1 September 2023 to 31 March 2024</t>
  </si>
  <si>
    <t>Early years register (full Inspection)ChildminderLeicesterRequirements of the voluntary part of the childcare register1 September 2023 to 31 March 2024</t>
  </si>
  <si>
    <t>Early years register (full Inspection)ChildminderLeicesterTotal No of inspections1 September 2023 to 31 March 2024</t>
  </si>
  <si>
    <t>Early years register (No children on roll)ChildminderLeicesterNCOR Inspection Outcomes1 September 2023 to 31 March 2024</t>
  </si>
  <si>
    <t>Early years register (No children on roll)ChildminderLeicesterTotal No of inspections1 September 2023 to 31 March 2024</t>
  </si>
  <si>
    <t>Childcare registerChildminderLeicestershireTotal No of inspections1 April 2023 to 31 August 2023</t>
  </si>
  <si>
    <t>Early years register (full Inspection)ChildminderLeicestershireBehaviour and attitudes1 April 2023 to 31 August 2023</t>
  </si>
  <si>
    <t>Early years register (full Inspection)ChildminderLeicestershireEffectiveness of leadership and Management1 April 2023 to 31 August 2023</t>
  </si>
  <si>
    <t>Early years register (full Inspection)ChildminderLeicestershireOutcomes for children1 April 2023 to 31 August 2023</t>
  </si>
  <si>
    <t>Early years register (full Inspection)ChildminderLeicestershireOverall effectiveness: The quality and standards of the provision1 April 2023 to 31 August 2023</t>
  </si>
  <si>
    <t>Early years register (full Inspection)ChildminderLeicestershirePersonal development1 April 2023 to 31 August 2023</t>
  </si>
  <si>
    <t>Early years register (full Inspection)ChildminderLeicestershirePersonal development, behaviour and welfare1 April 2023 to 31 August 2023</t>
  </si>
  <si>
    <t>Early years register (full Inspection)ChildminderLeicestershireQuality of education1 April 2023 to 31 August 2023</t>
  </si>
  <si>
    <t>Early years register (full Inspection)ChildminderLeicestershireQuality of teaching, learning and assessment1 April 2023 to 31 August 2023</t>
  </si>
  <si>
    <t>Early years register (full Inspection)ChildminderLeicestershireRequirements of the compulsory part of the childcare register1 April 2023 to 31 August 2023</t>
  </si>
  <si>
    <t>Early years register (full Inspection)ChildminderLeicestershireRequirements of the voluntary part of the childcare register1 April 2023 to 31 August 2023</t>
  </si>
  <si>
    <t>Early years register (full Inspection)ChildminderLeicestershireTotal No of inspections1 April 2023 to 31 August 2023</t>
  </si>
  <si>
    <t>Early years register (full Inspection)ChildminderWalsallEffectiveness of leadership and Management1 September 2023 to 31 March 2024</t>
  </si>
  <si>
    <t>Early years register (full Inspection)ChildminderWalsallOutcomes for children1 September 2023 to 31 March 2024</t>
  </si>
  <si>
    <t>Early years register (full Inspection)ChildminderWalsallOverall effectiveness: The quality and standards of the provision1 September 2023 to 31 March 2024</t>
  </si>
  <si>
    <t>Early years register (full Inspection)ChildminderWalsallPersonal development1 September 2023 to 31 March 2024</t>
  </si>
  <si>
    <t>Early years register (full Inspection)ChildminderWalsallPersonal development, behaviour and welfare1 September 2023 to 31 March 2024</t>
  </si>
  <si>
    <t>Early years register (full Inspection)ChildminderWalsallQuality of education1 September 2023 to 31 March 2024</t>
  </si>
  <si>
    <t>Early years register (full Inspection)ChildminderWalsallQuality of teaching, learning and assessment1 September 2023 to 31 March 2024</t>
  </si>
  <si>
    <t>Early years register (full Inspection)ChildminderWalsallRequirements of the compulsory part of the childcare register1 September 2023 to 31 March 2024</t>
  </si>
  <si>
    <t>Early years register (full Inspection)ChildminderWalsallRequirements of the voluntary part of the childcare register1 September 2023 to 31 March 2024</t>
  </si>
  <si>
    <t>Early years register (full Inspection)ChildminderWalsallTotal No of inspections1 September 2023 to 31 March 2024</t>
  </si>
  <si>
    <t>Early years register (No children on roll)ChildminderWalsallNCOR Inspection Outcomes1 April 2023 to 31 August 2023</t>
  </si>
  <si>
    <t>Early years register (No children on roll)ChildminderWalsallTotal No of inspections1 April 2023 to 31 August 2023</t>
  </si>
  <si>
    <t>Early years register (No children on roll)ChildminderWalsallNCOR Inspection Outcomes1 September 2023 to 31 March 2024</t>
  </si>
  <si>
    <t>Early years register (No children on roll)ChildminderWalsallTotal No of inspections1 September 2023 to 31 March 2024</t>
  </si>
  <si>
    <t>Early years register (full Inspection)ChildminderWaltham ForestBehaviour and attitudes1 April 2023 to 31 August 2023</t>
  </si>
  <si>
    <t>Early years register (full Inspection)ChildminderWaltham ForestEffectiveness of leadership and Management1 April 2023 to 31 August 2023</t>
  </si>
  <si>
    <t>Early years register (full Inspection)ChildminderWaltham ForestOutcomes for children1 April 2023 to 31 August 2023</t>
  </si>
  <si>
    <t>Early years register (full Inspection)ChildminderWaltham ForestOverall effectiveness: The quality and standards of the provision1 April 2023 to 31 August 2023</t>
  </si>
  <si>
    <t>Early years register (full Inspection)ChildminderWaltham ForestPersonal development1 April 2023 to 31 August 2023</t>
  </si>
  <si>
    <t>Early years register (full Inspection)ChildminderWaltham ForestPersonal development, behaviour and welfare1 April 2023 to 31 August 2023</t>
  </si>
  <si>
    <t>Early years register (full Inspection)ChildminderWaltham ForestQuality of education1 April 2023 to 31 August 2023</t>
  </si>
  <si>
    <t>Early years register (full Inspection)ChildminderWaltham ForestQuality of teaching, learning and assessment1 April 2023 to 31 August 2023</t>
  </si>
  <si>
    <t>Early years register (full Inspection)ChildminderWaltham ForestRequirements of the compulsory part of the childcare register1 April 2023 to 31 August 2023</t>
  </si>
  <si>
    <t>Early years register (full Inspection)ChildminderWaltham ForestRequirements of the voluntary part of the childcare register1 April 2023 to 31 August 2023</t>
  </si>
  <si>
    <t>Early years register (full Inspection)ChildminderWaltham ForestTotal No of inspections1 April 2023 to 31 August 2023</t>
  </si>
  <si>
    <t>Early years register (full Inspection)ChildminderWaltham ForestBehaviour and attitudes1 September 2023 to 31 March 2024</t>
  </si>
  <si>
    <t>Early years register (full Inspection)ChildminderWaltham ForestEffectiveness of leadership and Management1 September 2023 to 31 March 2024</t>
  </si>
  <si>
    <t>Early years register (full Inspection)ChildminderWaltham ForestOutcomes for children1 September 2023 to 31 March 2024</t>
  </si>
  <si>
    <t>Early years register (full Inspection)ChildminderWaltham ForestOverall effectiveness: The quality and standards of the provision1 September 2023 to 31 March 2024</t>
  </si>
  <si>
    <t>Early years register (full Inspection)ChildminderWaltham ForestPersonal development1 September 2023 to 31 March 2024</t>
  </si>
  <si>
    <t>Early years register (full Inspection)All provisionBromleyEffectiveness of leadership and Management1 April 2023 to 31 August 2023</t>
  </si>
  <si>
    <t>Early years register (full Inspection)All provisionBromleyOutcomes for children1 April 2023 to 31 August 2023</t>
  </si>
  <si>
    <t>Early years register (full Inspection)All provisionBromleyOverall effectiveness: The quality and standards of the provision1 April 2023 to 31 August 2023</t>
  </si>
  <si>
    <t>Early years register (full Inspection)All provisionBromleyPersonal development1 April 2023 to 31 August 2023</t>
  </si>
  <si>
    <t>Early years register (full Inspection)All provisionBromleyPersonal development, behaviour and welfare1 April 2023 to 31 August 2023</t>
  </si>
  <si>
    <t>Early years register (full Inspection)All provisionBromleyQuality of education1 April 2023 to 31 August 2023</t>
  </si>
  <si>
    <t>Early years register (full Inspection)All provisionBromleyQuality of teaching, learning and assessment1 April 2023 to 31 August 2023</t>
  </si>
  <si>
    <t>Early years register (full Inspection)All provisionBromleyRequirements of the compulsory part of the childcare register1 April 2023 to 31 August 2023</t>
  </si>
  <si>
    <t>Early years register (full Inspection)All provisionBromleyRequirements of the voluntary part of the childcare register1 April 2023 to 31 August 2023</t>
  </si>
  <si>
    <t>Early years register (full Inspection)All provisionBromleyTotal No of inspections1 April 2023 to 31 August 2023</t>
  </si>
  <si>
    <t>Early years register (full Inspection)All provisionBromleyBehaviour and attitudes1 September 2023 to 31 March 2024</t>
  </si>
  <si>
    <t>Early years register (full Inspection)All provisionBromleyEffectiveness of leadership and Management1 September 2023 to 31 March 2024</t>
  </si>
  <si>
    <t>Early years register (full Inspection)All provisionBromleyOutcomes for children1 September 2023 to 31 March 2024</t>
  </si>
  <si>
    <t>Early years register (full Inspection)All provisionBromleyOverall effectiveness: The quality and standards of the provision1 September 2023 to 31 March 2024</t>
  </si>
  <si>
    <t>Early years register (full Inspection)All provisionBromleyPersonal development1 September 2023 to 31 March 2024</t>
  </si>
  <si>
    <t>Early years register (full Inspection)All provisionBromleyPersonal development, behaviour and welfare1 September 2023 to 31 March 2024</t>
  </si>
  <si>
    <t>Early years register (full Inspection)All provisionBromleyQuality of education1 September 2023 to 31 March 2024</t>
  </si>
  <si>
    <t>Early years register (full Inspection)All provisionBromleyQuality of teaching, learning and assessment1 September 2023 to 31 March 2024</t>
  </si>
  <si>
    <t>Early years register (full Inspection)All provisionBromleyRequirements of the compulsory part of the childcare register1 September 2023 to 31 March 2024</t>
  </si>
  <si>
    <t>Early years register (full Inspection)All provisionBromleyRequirements of the voluntary part of the childcare register1 September 2023 to 31 March 2024</t>
  </si>
  <si>
    <t>Early years register (full Inspection)All provisionBromleyTotal No of inspections1 September 2023 to 31 March 2024</t>
  </si>
  <si>
    <t>Early years register (No children on roll)All provisionBromleyNCOR Inspection Outcomes1 April 2023 to 31 August 2023</t>
  </si>
  <si>
    <t>Early years register (No children on roll)All provisionBromleyTotal No of inspections1 April 2023 to 31 August 2023</t>
  </si>
  <si>
    <t>Early years register (No children on roll)All provisionBromleyNCOR Inspection Outcomes1 September 2023 to 31 March 2024</t>
  </si>
  <si>
    <t>Early years register (No children on roll)All provisionBromleyTotal No of inspections1 September 2023 to 31 March 2024</t>
  </si>
  <si>
    <t>Early years register (Out-of-school day care)All provisionBromleyTotal No of inspections1 April 2023 to 31 August 2023</t>
  </si>
  <si>
    <t>Early years register (full Inspection)All provisionWestmorland and FurnessTotal No of inspections1 September 2023 to 31 March 2024</t>
  </si>
  <si>
    <t>Childcare registerAll provisionWiganTotal No of inspections1 April 2023 to 31 August 2023</t>
  </si>
  <si>
    <t>Childcare registerAll provisionWiganTotal No of inspections1 September 2023 to 31 March 2024</t>
  </si>
  <si>
    <t>Early years register (full Inspection)All provisionWiganBehaviour and attitudes1 April 2023 to 31 August 2023</t>
  </si>
  <si>
    <t>Early years register (full Inspection)All provisionWiganEffectiveness of leadership and Management1 April 2023 to 31 August 2023</t>
  </si>
  <si>
    <t>Early years register (full Inspection)All provisionWiganOutcomes for children1 April 2023 to 31 August 2023</t>
  </si>
  <si>
    <t>Early years register (full Inspection)All provisionWiganOverall effectiveness: The quality and standards of the provision1 April 2023 to 31 August 2023</t>
  </si>
  <si>
    <t>Early years register (full Inspection)All provisionWiganPersonal development1 April 2023 to 31 August 2023</t>
  </si>
  <si>
    <t>Early years register (full Inspection)All provisionWiganPersonal development, behaviour and welfare1 April 2023 to 31 August 2023</t>
  </si>
  <si>
    <t>Early years register (full Inspection)All provisionWiganQuality of education1 April 2023 to 31 August 2023</t>
  </si>
  <si>
    <t>Early years register (full Inspection)All provisionWiganQuality of teaching, learning and assessment1 April 2023 to 31 August 2023</t>
  </si>
  <si>
    <t>Early years register (full Inspection)All provisionWiganRequirements of the compulsory part of the childcare register1 April 2023 to 31 August 2023</t>
  </si>
  <si>
    <t>Early years register (full Inspection)All provisionWiganRequirements of the voluntary part of the childcare register1 April 2023 to 31 August 2023</t>
  </si>
  <si>
    <t>Early years register (full Inspection)All provisionWiganTotal No of inspections1 April 2023 to 31 August 2023</t>
  </si>
  <si>
    <t>Early years register (full Inspection)Childcare on non-domestic premisesDudleyPersonal development, behaviour and welfare1 April 2023 to 31 August 2023</t>
  </si>
  <si>
    <t>Early years register (full Inspection)Childcare on non-domestic premisesDudleyQuality of education1 April 2023 to 31 August 2023</t>
  </si>
  <si>
    <t>Early years register (full Inspection)Childcare on non-domestic premisesDudleyQuality of teaching, learning and assessment1 April 2023 to 31 August 2023</t>
  </si>
  <si>
    <t>Early years register (full Inspection)Childcare on non-domestic premisesDudleyRequirements of the compulsory part of the childcare register1 April 2023 to 31 August 2023</t>
  </si>
  <si>
    <t>Early years register (full Inspection)Childcare on non-domestic premisesDudleyRequirements of the voluntary part of the childcare register1 April 2023 to 31 August 2023</t>
  </si>
  <si>
    <t>Early years register (full Inspection)Childcare on non-domestic premisesDudleyTotal No of inspections1 April 2023 to 31 August 2023</t>
  </si>
  <si>
    <t>Early years register (full Inspection)Childcare on non-domestic premisesDudleyBehaviour and attitudes1 September 2023 to 31 March 2024</t>
  </si>
  <si>
    <t>Early years register (full Inspection)Childcare on non-domestic premisesDudleyEffectiveness of leadership and Management1 September 2023 to 31 March 2024</t>
  </si>
  <si>
    <t>Early years register (full Inspection)Childcare on non-domestic premisesDudleyOutcomes for children1 September 2023 to 31 March 2024</t>
  </si>
  <si>
    <t>Early years register (full Inspection)Childcare on non-domestic premisesDudleyOverall effectiveness: The quality and standards of the provision1 September 2023 to 31 March 2024</t>
  </si>
  <si>
    <t>Early years register (full Inspection)Childcare on non-domestic premisesDudleyPersonal development1 September 2023 to 31 March 2024</t>
  </si>
  <si>
    <t>Early years register (full Inspection)Childcare on non-domestic premisesDudleyPersonal development, behaviour and welfare1 September 2023 to 31 March 2024</t>
  </si>
  <si>
    <t>Early years register (full Inspection)Childcare on non-domestic premisesDudleyQuality of education1 September 2023 to 31 March 2024</t>
  </si>
  <si>
    <t>Early years register (full Inspection)Childcare on non-domestic premisesDudleyQuality of teaching, learning and assessment1 September 2023 to 31 March 2024</t>
  </si>
  <si>
    <t>Early years register (full Inspection)Childcare on non-domestic premisesDudleyRequirements of the compulsory part of the childcare register1 September 2023 to 31 March 2024</t>
  </si>
  <si>
    <t>Early years register (full Inspection)Childcare on non-domestic premisesDudleyRequirements of the voluntary part of the childcare register1 September 2023 to 31 March 2024</t>
  </si>
  <si>
    <t>Early years register (full Inspection)Childcare on non-domestic premisesDudleyTotal No of inspections1 September 2023 to 31 March 2024</t>
  </si>
  <si>
    <t>Early years register (Out-of-school day care)Childcare on non-domestic premisesDudleyTotal No of inspections1 September 2023 to 31 March 2024</t>
  </si>
  <si>
    <t>Childcare registerChildcare on non-domestic premisesDurhamTotal No of inspections1 April 2023 to 31 August 2023</t>
  </si>
  <si>
    <t>Early years register (full Inspection)Childcare on non-domestic premisesDurhamBehaviour and attitudes1 April 2023 to 31 August 2023</t>
  </si>
  <si>
    <t>Early years register (full Inspection)Childcare on non-domestic premisesDurhamEffectiveness of leadership and Management1 April 2023 to 31 August 2023</t>
  </si>
  <si>
    <t>Early years register (full Inspection)Childcare on non-domestic premisesDurhamOutcomes for children1 April 2023 to 31 August 2023</t>
  </si>
  <si>
    <t>Early years register (full Inspection)Childcare on non-domestic premisesDurhamOverall effectiveness: The quality and standards of the provision1 April 2023 to 31 August 2023</t>
  </si>
  <si>
    <t>Early years register (full Inspection)Childcare on non-domestic premisesDurhamPersonal development1 April 2023 to 31 August 2023</t>
  </si>
  <si>
    <t>Early years register (full Inspection)Childcare on non-domestic premisesDurhamPersonal development, behaviour and welfare1 April 2023 to 31 August 2023</t>
  </si>
  <si>
    <t>Early years register (full Inspection)Childcare on non-domestic premisesDurhamQuality of education1 April 2023 to 31 August 2023</t>
  </si>
  <si>
    <t>Early years register (full Inspection)Childcare on non-domestic premisesDurhamQuality of teaching, learning and assessment1 April 2023 to 31 August 2023</t>
  </si>
  <si>
    <t>Early years register (full Inspection)Childcare on non-domestic premisesDurhamRequirements of the compulsory part of the childcare register1 April 2023 to 31 August 2023</t>
  </si>
  <si>
    <t>Childcare registerAll provisionWaltham ForestTotal No of inspections1 April 2023 to 31 August 2023</t>
  </si>
  <si>
    <t>Childcare registerAll provisionWaltham ForestTotal No of inspections1 September 2023 to 31 March 2024</t>
  </si>
  <si>
    <t>Early years register (full Inspection)All provisionWaltham ForestBehaviour and attitudes1 April 2023 to 31 August 2023</t>
  </si>
  <si>
    <t>Early years register (full Inspection)All provisionWaltham ForestEffectiveness of leadership and Management1 April 2023 to 31 August 2023</t>
  </si>
  <si>
    <t>Early years register (full Inspection)All provisionWaltham ForestOutcomes for children1 April 2023 to 31 August 2023</t>
  </si>
  <si>
    <t>Early years register (full Inspection)All provisionWaltham ForestOverall effectiveness: The quality and standards of the provision1 April 2023 to 31 August 2023</t>
  </si>
  <si>
    <t>Early years register (full Inspection)All provisionWaltham ForestPersonal development1 April 2023 to 31 August 2023</t>
  </si>
  <si>
    <t>Early years register (full Inspection)All provisionWaltham ForestPersonal development, behaviour and welfare1 April 2023 to 31 August 2023</t>
  </si>
  <si>
    <t>Early years register (full Inspection)All provisionWaltham ForestQuality of education1 April 2023 to 31 August 2023</t>
  </si>
  <si>
    <t>Early years register (full Inspection)All provisionWaltham ForestQuality of teaching, learning and assessment1 April 2023 to 31 August 2023</t>
  </si>
  <si>
    <t>Early years register (full Inspection)All provisionWaltham ForestRequirements of the compulsory part of the childcare register1 April 2023 to 31 August 2023</t>
  </si>
  <si>
    <t>Early years register (full Inspection)All provisionWaltham ForestRequirements of the voluntary part of the childcare register1 April 2023 to 31 August 2023</t>
  </si>
  <si>
    <t>Early years register (full Inspection)All provisionWaltham ForestTotal No of inspections1 April 2023 to 31 August 2023</t>
  </si>
  <si>
    <t>Early years register (full Inspection)All provisionWaltham ForestBehaviour and attitudes1 September 2023 to 31 March 2024</t>
  </si>
  <si>
    <t>Early years register (full Inspection)All provisionWaltham ForestEffectiveness of leadership and Management1 September 2023 to 31 March 2024</t>
  </si>
  <si>
    <t>Early years register (full Inspection)All provisionWaltham ForestOutcomes for children1 September 2023 to 31 March 2024</t>
  </si>
  <si>
    <t>Early years register (full Inspection)All provisionWaltham ForestOverall effectiveness: The quality and standards of the provision1 September 2023 to 31 March 2024</t>
  </si>
  <si>
    <t>Early years register (full Inspection)All provisionWaltham ForestPersonal development1 September 2023 to 31 March 2024</t>
  </si>
  <si>
    <t>Early years register (full Inspection)All provisionWaltham ForestPersonal development, behaviour and welfare1 September 2023 to 31 March 2024</t>
  </si>
  <si>
    <t>Early years register (full Inspection)All provisionWaltham ForestQuality of education1 September 2023 to 31 March 2024</t>
  </si>
  <si>
    <t>Early years register (full Inspection)All provisionWaltham ForestQuality of teaching, learning and assessment1 September 2023 to 31 March 2024</t>
  </si>
  <si>
    <t>Early years register (full Inspection)All provisionWaltham ForestRequirements of the compulsory part of the childcare register1 September 2023 to 31 March 2024</t>
  </si>
  <si>
    <t>Early years register (full Inspection)All provisionWaltham ForestRequirements of the voluntary part of the childcare register1 September 2023 to 31 March 2024</t>
  </si>
  <si>
    <t>Early years register (full Inspection)All provisionWaltham ForestTotal No of inspections1 September 2023 to 31 March 2024</t>
  </si>
  <si>
    <t>Early years register (No children on roll)All provisionWaltham ForestNCOR Inspection Outcomes1 April 2023 to 31 August 2023</t>
  </si>
  <si>
    <t>Early years register (No children on roll)All provisionWaltham ForestTotal No of inspections1 April 2023 to 31 August 2023</t>
  </si>
  <si>
    <t>Early years register (No children on roll)All provisionWaltham ForestNCOR Inspection Outcomes1 September 2023 to 31 March 2024</t>
  </si>
  <si>
    <t>Early years register (No children on roll)All provisionWaltham ForestTotal No of inspections1 September 2023 to 31 March 2024</t>
  </si>
  <si>
    <t>Early years register (Out-of-school day care)All provisionWaltham ForestTotal No of inspections1 April 2023 to 31 August 2023</t>
  </si>
  <si>
    <t>Early years register (Out-of-school day care)All provisionWaltham ForestTotal No of inspections1 September 2023 to 31 March 2024</t>
  </si>
  <si>
    <t>Early years register (full Inspection)Childcare on non-domestic premisesCornwallEffectiveness of leadership and Management1 September 2023 to 31 March 2024</t>
  </si>
  <si>
    <t>Early years register (full Inspection)Childcare on non-domestic premisesCornwallOutcomes for children1 September 2023 to 31 March 2024</t>
  </si>
  <si>
    <t>Early years register (full Inspection)Childcare on non-domestic premisesCornwallOverall effectiveness: The quality and standards of the provision1 September 2023 to 31 March 2024</t>
  </si>
  <si>
    <t>Early years register (full Inspection)Childcare on non-domestic premisesCornwallPersonal development1 September 2023 to 31 March 2024</t>
  </si>
  <si>
    <t>Early years register (full Inspection)Childcare on non-domestic premisesCornwallPersonal development, behaviour and welfare1 September 2023 to 31 March 2024</t>
  </si>
  <si>
    <t>Early years register (full Inspection)Childcare on non-domestic premisesCornwallQuality of education1 September 2023 to 31 March 2024</t>
  </si>
  <si>
    <t>Early years register (full Inspection)Childcare on non-domestic premisesCornwallQuality of teaching, learning and assessment1 September 2023 to 31 March 2024</t>
  </si>
  <si>
    <t>Early years register (full Inspection)Childcare on non-domestic premisesCornwallRequirements of the compulsory part of the childcare register1 September 2023 to 31 March 2024</t>
  </si>
  <si>
    <t>Early years register (full Inspection)Childcare on non-domestic premisesCornwallRequirements of the voluntary part of the childcare register1 September 2023 to 31 March 2024</t>
  </si>
  <si>
    <t>Early years register (full Inspection)Childcare on non-domestic premisesCornwallTotal No of inspections1 September 2023 to 31 March 2024</t>
  </si>
  <si>
    <t>Childcare registerChildcare on non-domestic premisesCoventryTotal No of inspections1 April 2023 to 31 August 2023</t>
  </si>
  <si>
    <t>Childcare registerChildcare on non-domestic premisesCoventryTotal No of inspections1 September 2023 to 31 March 2024</t>
  </si>
  <si>
    <t>Early years register (full Inspection)Childcare on non-domestic premisesCoventryBehaviour and attitudes1 April 2023 to 31 August 2023</t>
  </si>
  <si>
    <t>Early years register (full Inspection)Childcare on non-domestic premisesCoventryEffectiveness of leadership and Management1 April 2023 to 31 August 2023</t>
  </si>
  <si>
    <t>Early years register (full Inspection)Childcare on non-domestic premisesCoventryOutcomes for children1 April 2023 to 31 August 2023</t>
  </si>
  <si>
    <t>Early years register (full Inspection)Childcare on non-domestic premisesCoventryOverall effectiveness: The quality and standards of the provision1 April 2023 to 31 August 2023</t>
  </si>
  <si>
    <t>Early years register (full Inspection)Childcare on non-domestic premisesCoventryPersonal development1 April 2023 to 31 August 2023</t>
  </si>
  <si>
    <t>Early years register (full Inspection)Childcare on non-domestic premisesCoventryPersonal development, behaviour and welfare1 April 2023 to 31 August 2023</t>
  </si>
  <si>
    <t>Early years register (full Inspection)Childcare on non-domestic premisesCoventryQuality of education1 April 2023 to 31 August 2023</t>
  </si>
  <si>
    <t>Early years register (full Inspection)Childcare on non-domestic premisesCoventryQuality of teaching, learning and assessment1 April 2023 to 31 August 2023</t>
  </si>
  <si>
    <t>Early years register (full Inspection)Childcare on non-domestic premisesCoventryRequirements of the compulsory part of the childcare register1 April 2023 to 31 August 2023</t>
  </si>
  <si>
    <t>Early years register (full Inspection)Childcare on non-domestic premisesCoventryRequirements of the voluntary part of the childcare register1 April 2023 to 31 August 2023</t>
  </si>
  <si>
    <t>Early years register (full Inspection)Childcare on non-domestic premisesCoventryTotal No of inspections1 April 2023 to 31 August 2023</t>
  </si>
  <si>
    <t>Early years register (full Inspection)Childcare on non-domestic premisesCoventryBehaviour and attitudes1 September 2023 to 31 March 2024</t>
  </si>
  <si>
    <t>Early years register (full Inspection)Childcare on non-domestic premisesCoventryEffectiveness of leadership and Management1 September 2023 to 31 March 2024</t>
  </si>
  <si>
    <t>Early years register (full Inspection)Childcare on non-domestic premisesCoventryOutcomes for children1 September 2023 to 31 March 2024</t>
  </si>
  <si>
    <t>Early years register (full Inspection)Childcare on non-domestic premisesCoventryOverall effectiveness: The quality and standards of the provision1 September 2023 to 31 March 2024</t>
  </si>
  <si>
    <t>Early years register (full Inspection)Childcare on non-domestic premisesCoventryPersonal development1 September 2023 to 31 March 2024</t>
  </si>
  <si>
    <t>Early years register (full Inspection)Childcare on non-domestic premisesNottinghamOutcomes for children1 September 2023 to 31 March 2024</t>
  </si>
  <si>
    <t>Early years register (full Inspection)Childcare on non-domestic premisesNottinghamOverall effectiveness: The quality and standards of the provision1 September 2023 to 31 March 2024</t>
  </si>
  <si>
    <t>Early years register (full Inspection)Childcare on non-domestic premisesNottinghamPersonal development1 September 2023 to 31 March 2024</t>
  </si>
  <si>
    <t>Early years register (full Inspection)Childcare on non-domestic premisesNottinghamPersonal development, behaviour and welfare1 September 2023 to 31 March 2024</t>
  </si>
  <si>
    <t>Early years register (full Inspection)Childcare on non-domestic premisesNottinghamQuality of education1 September 2023 to 31 March 2024</t>
  </si>
  <si>
    <t>Early years register (full Inspection)Childcare on non-domestic premisesNottinghamQuality of teaching, learning and assessment1 September 2023 to 31 March 2024</t>
  </si>
  <si>
    <t>Early years register (full Inspection)Childcare on non-domestic premisesNottinghamRequirements of the compulsory part of the childcare register1 September 2023 to 31 March 2024</t>
  </si>
  <si>
    <t>Early years register (full Inspection)Childcare on non-domestic premisesNottinghamRequirements of the voluntary part of the childcare register1 September 2023 to 31 March 2024</t>
  </si>
  <si>
    <t>Early years register (full Inspection)Childcare on non-domestic premisesNottinghamTotal No of inspections1 September 2023 to 31 March 2024</t>
  </si>
  <si>
    <t>Early years register (No children on roll)Childcare on non-domestic premisesNottinghamNCOR Inspection Outcomes1 September 2023 to 31 March 2024</t>
  </si>
  <si>
    <t>Early years register (No children on roll)Childcare on non-domestic premisesNottinghamTotal No of inspections1 September 2023 to 31 March 2024</t>
  </si>
  <si>
    <t>Early years register (Out-of-school day care)Childcare on non-domestic premisesNottinghamTotal No of inspections1 April 2023 to 31 August 2023</t>
  </si>
  <si>
    <t>Early years register (full Inspection)Childcare on non-domestic premisesDerbyRequirements of the compulsory part of the childcare register1 April 2023 to 31 August 2023</t>
  </si>
  <si>
    <t>Early years register (full Inspection)Childcare on non-domestic premisesDerbyRequirements of the voluntary part of the childcare register1 April 2023 to 31 August 2023</t>
  </si>
  <si>
    <t>Early years register (full Inspection)Childcare on non-domestic premisesDerbyTotal No of inspections1 April 2023 to 31 August 2023</t>
  </si>
  <si>
    <t>Early years register (full Inspection)Childcare on non-domestic premisesDerbyBehaviour and attitudes1 September 2023 to 31 March 2024</t>
  </si>
  <si>
    <t>Early years register (full Inspection)Childcare on non-domestic premisesDerbyEffectiveness of leadership and Management1 September 2023 to 31 March 2024</t>
  </si>
  <si>
    <t>Early years register (full Inspection)Childcare on non-domestic premisesDerbyOutcomes for children1 September 2023 to 31 March 2024</t>
  </si>
  <si>
    <t>Early years register (full Inspection)Childcare on non-domestic premisesDerbyOverall effectiveness: The quality and standards of the provision1 September 2023 to 31 March 2024</t>
  </si>
  <si>
    <t>Early years register (full Inspection)All provisionThurrockOutcomes for children1 September 2023 to 31 March 2024</t>
  </si>
  <si>
    <t>Early years register (full Inspection)All provisionThurrockOverall effectiveness: The quality and standards of the provision1 September 2023 to 31 March 2024</t>
  </si>
  <si>
    <t>Early years register (full Inspection)All provisionThurrockPersonal development1 September 2023 to 31 March 2024</t>
  </si>
  <si>
    <t>Early years register (full Inspection)All provisionThurrockPersonal development, behaviour and welfare1 September 2023 to 31 March 2024</t>
  </si>
  <si>
    <t>Early years register (full Inspection)All provisionThurrockQuality of education1 September 2023 to 31 March 2024</t>
  </si>
  <si>
    <t>Early years register (full Inspection)All provisionThurrockQuality of teaching, learning and assessment1 September 2023 to 31 March 2024</t>
  </si>
  <si>
    <t>Early years register (full Inspection)All provisionThurrockRequirements of the compulsory part of the childcare register1 September 2023 to 31 March 2024</t>
  </si>
  <si>
    <t>Early years register (full Inspection)All provisionThurrockRequirements of the voluntary part of the childcare register1 September 2023 to 31 March 2024</t>
  </si>
  <si>
    <t>Early years register (full Inspection)All provisionThurrockTotal No of inspections1 September 2023 to 31 March 2024</t>
  </si>
  <si>
    <t>Early years register (No children on roll)All provisionThurrockNCOR Inspection Outcomes1 April 2023 to 31 August 2023</t>
  </si>
  <si>
    <t>Early years register (No children on roll)All provisionThurrockTotal No of inspections1 April 2023 to 31 August 2023</t>
  </si>
  <si>
    <t>Early years register (No children on roll)All provisionThurrockNCOR Inspection Outcomes1 September 2023 to 31 March 2024</t>
  </si>
  <si>
    <t>Early years register (No children on roll)All provisionThurrockTotal No of inspections1 September 2023 to 31 March 2024</t>
  </si>
  <si>
    <t>Childcare registerAll provisionTorbayTotal No of inspections1 April 2023 to 31 August 2023</t>
  </si>
  <si>
    <t>Childcare registerAll provisionTorbayTotal No of inspections1 September 2023 to 31 March 2024</t>
  </si>
  <si>
    <t>Early years register (full Inspection)All provisionTorbayBehaviour and attitudes1 April 2023 to 31 August 2023</t>
  </si>
  <si>
    <t>Early years register (full Inspection)All provisionTorbayEffectiveness of leadership and Management1 April 2023 to 31 August 2023</t>
  </si>
  <si>
    <t>Early years register (full Inspection)All provisionTorbayOutcomes for children1 April 2023 to 31 August 2023</t>
  </si>
  <si>
    <t>Early years register (full Inspection)All provisionTorbayOverall effectiveness: The quality and standards of the provision1 April 2023 to 31 August 2023</t>
  </si>
  <si>
    <t>Early years register (full Inspection)All provisionTorbayPersonal development1 April 2023 to 31 August 2023</t>
  </si>
  <si>
    <t>Early years register (full Inspection)All provisionTorbayPersonal development, behaviour and welfare1 April 2023 to 31 August 2023</t>
  </si>
  <si>
    <t>Early years register (full Inspection)All provisionTorbayQuality of education1 April 2023 to 31 August 2023</t>
  </si>
  <si>
    <t>Early years register (full Inspection)All provisionTorbayQuality of teaching, learning and assessment1 April 2023 to 31 August 2023</t>
  </si>
  <si>
    <t>Early years register (full Inspection)All provisionTorbayRequirements of the compulsory part of the childcare register1 April 2023 to 31 August 2023</t>
  </si>
  <si>
    <t>Early years register (full Inspection)All provisionTorbayRequirements of the voluntary part of the childcare register1 April 2023 to 31 August 2023</t>
  </si>
  <si>
    <t>Early years register (full Inspection)All provisionTorbayTotal No of inspections1 April 2023 to 31 August 2023</t>
  </si>
  <si>
    <t>Early years register (full Inspection)All provisionTorbayBehaviour and attitudes1 September 2023 to 31 March 2024</t>
  </si>
  <si>
    <t>Early years register (full Inspection)All provisionTorbayEffectiveness of leadership and Management1 September 2023 to 31 March 2024</t>
  </si>
  <si>
    <t>Early years register (full Inspection)All provisionTorbayOutcomes for children1 September 2023 to 31 March 2024</t>
  </si>
  <si>
    <t>Early years register (full Inspection)All provisionTorbayOverall effectiveness: The quality and standards of the provision1 September 2023 to 31 March 2024</t>
  </si>
  <si>
    <t>Early years register (full Inspection)All provisionTorbayPersonal development1 September 2023 to 31 March 2024</t>
  </si>
  <si>
    <t>Early years register (full Inspection)Childcare on non-domestic premisesCambridgeshireBehaviour and attitudes1 September 2023 to 31 March 2024</t>
  </si>
  <si>
    <t>Early years register (full Inspection)Childcare on non-domestic premisesCambridgeshireEffectiveness of leadership and Management1 September 2023 to 31 March 2024</t>
  </si>
  <si>
    <t>Early years register (full Inspection)Childcare on non-domestic premisesCambridgeshireOutcomes for children1 September 2023 to 31 March 2024</t>
  </si>
  <si>
    <t>Early years register (full Inspection)Childcare on non-domestic premisesCambridgeshireOverall effectiveness: The quality and standards of the provision1 September 2023 to 31 March 2024</t>
  </si>
  <si>
    <t>Early years register (full Inspection)Childcare on non-domestic premisesCambridgeshirePersonal development1 September 2023 to 31 March 2024</t>
  </si>
  <si>
    <t>Early years register (full Inspection)Childcare on non-domestic premisesCambridgeshirePersonal development, behaviour and welfare1 September 2023 to 31 March 2024</t>
  </si>
  <si>
    <t>Early years register (full Inspection)Childcare on non-domestic premisesCambridgeshireQuality of education1 September 2023 to 31 March 2024</t>
  </si>
  <si>
    <t>Early years register (full Inspection)Childcare on non-domestic premisesCambridgeshireQuality of teaching, learning and assessment1 September 2023 to 31 March 2024</t>
  </si>
  <si>
    <t>Early years register (full Inspection)Childcare on non-domestic premisesCambridgeshireRequirements of the compulsory part of the childcare register1 September 2023 to 31 March 2024</t>
  </si>
  <si>
    <t>Early years register (full Inspection)Childcare on non-domestic premisesCambridgeshireRequirements of the voluntary part of the childcare register1 September 2023 to 31 March 2024</t>
  </si>
  <si>
    <t>Early years register (full Inspection)Childcare on non-domestic premisesCambridgeshireTotal No of inspections1 September 2023 to 31 March 2024</t>
  </si>
  <si>
    <t>Early years register (Out-of-school day care)Childcare on non-domestic premisesCambridgeshireTotal No of inspections1 April 2023 to 31 August 2023</t>
  </si>
  <si>
    <t>Early years register (Out-of-school day care)Childcare on non-domestic premisesCambridgeshireTotal No of inspections1 September 2023 to 31 March 2024</t>
  </si>
  <si>
    <t>Early years register (full Inspection)Childcare on non-domestic premisesCamdenBehaviour and attitudes1 April 2023 to 31 August 2023</t>
  </si>
  <si>
    <t>Early years register (full Inspection)Childcare on non-domestic premisesCamdenEffectiveness of leadership and Management1 April 2023 to 31 August 2023</t>
  </si>
  <si>
    <t>Early years register (full Inspection)Childcare on non-domestic premisesCamdenOutcomes for children1 April 2023 to 31 August 2023</t>
  </si>
  <si>
    <t>Early years register (full Inspection)Childcare on non-domestic premisesCamdenOverall effectiveness: The quality and standards of the provision1 April 2023 to 31 August 2023</t>
  </si>
  <si>
    <t>Early years register (full Inspection)Childcare on non-domestic premisesCamdenPersonal development1 April 2023 to 31 August 2023</t>
  </si>
  <si>
    <t>Early years register (full Inspection)Childcare on non-domestic premisesCamdenPersonal development, behaviour and welfare1 April 2023 to 31 August 2023</t>
  </si>
  <si>
    <t>Early years register (full Inspection)Childcare on non-domestic premisesCamdenQuality of education1 April 2023 to 31 August 2023</t>
  </si>
  <si>
    <t>Early years register (full Inspection)Childcare on non-domestic premisesCamdenQuality of teaching, learning and assessment1 April 2023 to 31 August 2023</t>
  </si>
  <si>
    <t>Early years register (full Inspection)Childcare on non-domestic premisesCamdenRequirements of the compulsory part of the childcare register1 April 2023 to 31 August 2023</t>
  </si>
  <si>
    <t>Early years register (full Inspection)Childcare on non-domestic premisesCamdenRequirements of the voluntary part of the childcare register1 April 2023 to 31 August 2023</t>
  </si>
  <si>
    <t>Early years register (full Inspection)Childcare on non-domestic premisesCamdenTotal No of inspections1 April 2023 to 31 August 2023</t>
  </si>
  <si>
    <t>Early years register (full Inspection)Childcare on non-domestic premisesCamdenBehaviour and attitudes1 September 2023 to 31 March 2024</t>
  </si>
  <si>
    <t>Early years register (full Inspection)Childcare on non-domestic premisesCamdenEffectiveness of leadership and Management1 September 2023 to 31 March 2024</t>
  </si>
  <si>
    <t>Early years register (full Inspection)Childcare on non-domestic premisesCamdenOutcomes for children1 September 2023 to 31 March 2024</t>
  </si>
  <si>
    <t>Early years register (full Inspection)Childcare on non-domestic premisesCamdenOverall effectiveness: The quality and standards of the provision1 September 2023 to 31 March 2024</t>
  </si>
  <si>
    <t>Early years register (full Inspection)Childcare on non-domestic premisesNorth LincolnshireTotal No of inspections1 September 2023 to 31 March 2024</t>
  </si>
  <si>
    <t>Early years register (Out-of-school day care)Childcare on non-domestic premisesNorth LincolnshireTotal No of inspections1 September 2023 to 31 March 2024</t>
  </si>
  <si>
    <t>Childcare registerChildcare on non-domestic premisesNorth NorthamptonshireTotal No of inspections1 April 2023 to 31 August 2023</t>
  </si>
  <si>
    <t>Early years register (full Inspection)Childcare on non-domestic premisesNorth NorthamptonshireBehaviour and attitudes1 April 2023 to 31 August 2023</t>
  </si>
  <si>
    <t>Early years register (full Inspection)Childcare on non-domestic premisesNorth NorthamptonshireEffectiveness of leadership and Management1 April 2023 to 31 August 2023</t>
  </si>
  <si>
    <t>Early years register (full Inspection)Childcare on non-domestic premisesNorth NorthamptonshireOutcomes for children1 April 2023 to 31 August 2023</t>
  </si>
  <si>
    <t>Early years register (full Inspection)Childcare on non-domestic premisesNorth NorthamptonshireOverall effectiveness: The quality and standards of the provision1 April 2023 to 31 August 2023</t>
  </si>
  <si>
    <t>Early years register (full Inspection)Childcare on non-domestic premisesNorth NorthamptonshirePersonal development1 April 2023 to 31 August 2023</t>
  </si>
  <si>
    <t>Early years register (full Inspection)Childcare on non-domestic premisesNorth NorthamptonshirePersonal development, behaviour and welfare1 April 2023 to 31 August 2023</t>
  </si>
  <si>
    <t>Early years register (full Inspection)Childcare on non-domestic premisesNorth NorthamptonshireQuality of education1 April 2023 to 31 August 2023</t>
  </si>
  <si>
    <t>Early years register (full Inspection)Childcare on non-domestic premisesNorth NorthamptonshireQuality of teaching, learning and assessment1 April 2023 to 31 August 2023</t>
  </si>
  <si>
    <t>Early years register (full Inspection)Childcare on non-domestic premisesNorth NorthamptonshireRequirements of the compulsory part of the childcare register1 April 2023 to 31 August 2023</t>
  </si>
  <si>
    <t>Early years register (full Inspection)Childcare on non-domestic premisesNorth NorthamptonshireRequirements of the voluntary part of the childcare register1 April 2023 to 31 August 2023</t>
  </si>
  <si>
    <t>Early years register (full Inspection)Childcare on non-domestic premisesNorth NorthamptonshireTotal No of inspections1 April 2023 to 31 August 2023</t>
  </si>
  <si>
    <t>Early years register (full Inspection)Childcare on non-domestic premisesNorth NorthamptonshireBehaviour and attitudes1 September 2023 to 31 March 2024</t>
  </si>
  <si>
    <t>Early years register (full Inspection)Childcare on non-domestic premisesNorth NorthamptonshireEffectiveness of leadership and Management1 September 2023 to 31 March 2024</t>
  </si>
  <si>
    <t>Early years register (full Inspection)Childcare on non-domestic premisesNorth NorthamptonshireOutcomes for children1 September 2023 to 31 March 2024</t>
  </si>
  <si>
    <t>Early years register (full Inspection)Childcare on non-domestic premisesNorth NorthamptonshireOverall effectiveness: The quality and standards of the provision1 September 2023 to 31 March 2024</t>
  </si>
  <si>
    <t>Early years register (full Inspection)Childcare on non-domestic premisesNorth NorthamptonshirePersonal development1 September 2023 to 31 March 2024</t>
  </si>
  <si>
    <t>Early years register (full Inspection)Childcare on non-domestic premisesNorth NorthamptonshirePersonal development, behaviour and welfare1 September 2023 to 31 March 2024</t>
  </si>
  <si>
    <t>Early years register (full Inspection)Childcare on non-domestic premisesNorth NorthamptonshireQuality of education1 September 2023 to 31 March 2024</t>
  </si>
  <si>
    <t>Early years register (full Inspection)Childcare on non-domestic premisesNorth NorthamptonshireQuality of teaching, learning and assessment1 September 2023 to 31 March 2024</t>
  </si>
  <si>
    <t>Early years register (full Inspection)Childcare on non-domestic premisesNorth NorthamptonshireRequirements of the compulsory part of the childcare register1 September 2023 to 31 March 2024</t>
  </si>
  <si>
    <t>Early years register (full Inspection)Childcare on non-domestic premisesNorth NorthamptonshireRequirements of the voluntary part of the childcare register1 September 2023 to 31 March 2024</t>
  </si>
  <si>
    <t>Early years register (full Inspection)Childcare on non-domestic premisesNorth NorthamptonshireTotal No of inspections1 September 2023 to 31 March 2024</t>
  </si>
  <si>
    <t>Early years register (Out-of-school day care)Childcare on non-domestic premisesNorth NorthamptonshireTotal No of inspections1 April 2023 to 31 August 2023</t>
  </si>
  <si>
    <t>Early years register (Out-of-school day care)Childcare on non-domestic premisesNorth NorthamptonshireTotal No of inspections1 September 2023 to 31 March 2024</t>
  </si>
  <si>
    <t>Early years register (Out-of-school day care)Childcare on non-domestic premisesWirralTotal No of inspections1 September 2023 to 31 March 2024</t>
  </si>
  <si>
    <t>Childcare registerChildcare on non-domestic premisesWokinghamTotal No of inspections1 April 2023 to 31 August 2023</t>
  </si>
  <si>
    <t>Childcare registerChildcare on non-domestic premisesWokinghamTotal No of inspections1 September 2023 to 31 March 2024</t>
  </si>
  <si>
    <t>Early years register (full Inspection)Childcare on non-domestic premisesWokinghamBehaviour and attitudes1 April 2023 to 31 August 2023</t>
  </si>
  <si>
    <t>Early years register (full Inspection)Childcare on non-domestic premisesWokinghamEffectiveness of leadership and Management1 April 2023 to 31 August 2023</t>
  </si>
  <si>
    <t>Early years register (full Inspection)Childcare on non-domestic premisesWokinghamOutcomes for children1 April 2023 to 31 August 2023</t>
  </si>
  <si>
    <t>Early years register (full Inspection)Childcare on non-domestic premisesWokinghamOverall effectiveness: The quality and standards of the provision1 April 2023 to 31 August 2023</t>
  </si>
  <si>
    <t>Early years register (full Inspection)Childcare on non-domestic premisesWokinghamPersonal development1 April 2023 to 31 August 2023</t>
  </si>
  <si>
    <t>Early years register (full Inspection)Childcare on non-domestic premisesWokinghamPersonal development, behaviour and welfare1 April 2023 to 31 August 2023</t>
  </si>
  <si>
    <t>Early years register (full Inspection)Childcare on non-domestic premisesWokinghamQuality of education1 April 2023 to 31 August 2023</t>
  </si>
  <si>
    <t>Early years register (full Inspection)Childcare on non-domestic premisesWokinghamQuality of teaching, learning and assessment1 April 2023 to 31 August 2023</t>
  </si>
  <si>
    <t>Early years register (full Inspection)Childcare on non-domestic premisesWokinghamRequirements of the compulsory part of the childcare register1 April 2023 to 31 August 2023</t>
  </si>
  <si>
    <t>Early years register (full Inspection)Childcare on non-domestic premisesWokinghamRequirements of the voluntary part of the childcare register1 April 2023 to 31 August 2023</t>
  </si>
  <si>
    <t>Early years register (full Inspection)Childcare on non-domestic premisesWokinghamTotal No of inspections1 April 2023 to 31 August 2023</t>
  </si>
  <si>
    <t>Early years register (full Inspection)Childcare on non-domestic premisesWokinghamBehaviour and attitudes1 September 2023 to 31 March 2024</t>
  </si>
  <si>
    <t>Early years register (full Inspection)Childcare on non-domestic premisesWokinghamEffectiveness of leadership and Management1 September 2023 to 31 March 2024</t>
  </si>
  <si>
    <t>Childcare registerAll provisionCalderdaleTotal No of inspections1 September 2023 to 31 March 2024</t>
  </si>
  <si>
    <t>Early years register (full Inspection)All provisionCalderdaleBehaviour and attitudes1 April 2023 to 31 August 2023</t>
  </si>
  <si>
    <t>Early years register (full Inspection)All provisionCalderdaleEffectiveness of leadership and Management1 April 2023 to 31 August 2023</t>
  </si>
  <si>
    <t>Early years register (full Inspection)All provisionCalderdaleOutcomes for children1 April 2023 to 31 August 2023</t>
  </si>
  <si>
    <t>Early years register (full Inspection)All provisionCalderdaleOverall effectiveness: The quality and standards of the provision1 April 2023 to 31 August 2023</t>
  </si>
  <si>
    <t>Early years register (full Inspection)All provisionCalderdalePersonal development1 April 2023 to 31 August 2023</t>
  </si>
  <si>
    <t>Early years register (full Inspection)All provisionCalderdalePersonal development, behaviour and welfare1 April 2023 to 31 August 2023</t>
  </si>
  <si>
    <t>Early years register (full Inspection)All provisionCalderdaleQuality of education1 April 2023 to 31 August 2023</t>
  </si>
  <si>
    <t>Early years register (full Inspection)All provisionCalderdaleQuality of teaching, learning and assessment1 April 2023 to 31 August 2023</t>
  </si>
  <si>
    <t>Early years register (full Inspection)All provisionMiddlesbroughTotal No of inspections1 September 2023 to 31 March 2024</t>
  </si>
  <si>
    <t>Early years register (No children on roll)All provisionMiddlesbroughNCOR Inspection Outcomes1 April 2023 to 31 August 2023</t>
  </si>
  <si>
    <t>Early years register (No children on roll)All provisionMiddlesbroughTotal No of inspections1 April 2023 to 31 August 2023</t>
  </si>
  <si>
    <t>Childcare registerAll provisionMilton KeynesTotal No of inspections1 April 2023 to 31 August 2023</t>
  </si>
  <si>
    <t>Childcare registerAll provisionMilton KeynesTotal No of inspections1 September 2023 to 31 March 2024</t>
  </si>
  <si>
    <t>Early years register (full Inspection)All provisionMilton KeynesBehaviour and attitudes1 April 2023 to 31 August 2023</t>
  </si>
  <si>
    <t>Early years register (full Inspection)All provisionMilton KeynesEffectiveness of leadership and Management1 April 2023 to 31 August 2023</t>
  </si>
  <si>
    <t>Early years register (full Inspection)All provisionMilton KeynesOutcomes for children1 April 2023 to 31 August 2023</t>
  </si>
  <si>
    <t>Early years register (full Inspection)All provisionMilton KeynesOverall effectiveness: The quality and standards of the provision1 April 2023 to 31 August 2023</t>
  </si>
  <si>
    <t>Early years register (full Inspection)All provisionMilton KeynesPersonal development1 April 2023 to 31 August 2023</t>
  </si>
  <si>
    <t>Early years register (full Inspection)All provisionMilton KeynesPersonal development, behaviour and welfare1 April 2023 to 31 August 2023</t>
  </si>
  <si>
    <t>Early years register (full Inspection)All provisionMilton KeynesQuality of education1 April 2023 to 31 August 2023</t>
  </si>
  <si>
    <t>Early years register (full Inspection)All provisionMilton KeynesQuality of teaching, learning and assessment1 April 2023 to 31 August 2023</t>
  </si>
  <si>
    <t>Early years register (full Inspection)All provisionMilton KeynesRequirements of the compulsory part of the childcare register1 April 2023 to 31 August 2023</t>
  </si>
  <si>
    <t>Early years register (full Inspection)All provisionMilton KeynesRequirements of the voluntary part of the childcare register1 April 2023 to 31 August 2023</t>
  </si>
  <si>
    <t>Early years register (full Inspection)All provisionMilton KeynesTotal No of inspections1 April 2023 to 31 August 2023</t>
  </si>
  <si>
    <t>Early years register (full Inspection)All provisionMilton KeynesBehaviour and attitudes1 September 2023 to 31 March 2024</t>
  </si>
  <si>
    <t>Early years register (full Inspection)All provisionMilton KeynesEffectiveness of leadership and Management1 September 2023 to 31 March 2024</t>
  </si>
  <si>
    <t>Early years register (full Inspection)All provisionMilton KeynesOutcomes for children1 September 2023 to 31 March 2024</t>
  </si>
  <si>
    <t>Early years register (full Inspection)All provisionMilton KeynesOverall effectiveness: The quality and standards of the provision1 September 2023 to 31 March 2024</t>
  </si>
  <si>
    <t>Early years register (full Inspection)All provisionMilton KeynesPersonal development1 September 2023 to 31 March 2024</t>
  </si>
  <si>
    <t>Early years register (full Inspection)All provisionMilton KeynesPersonal development, behaviour and welfare1 September 2023 to 31 March 2024</t>
  </si>
  <si>
    <t>Early years register (full Inspection)All provisionMilton KeynesQuality of education1 September 2023 to 31 March 2024</t>
  </si>
  <si>
    <t>Early years register (full Inspection)All provisionMilton KeynesQuality of teaching, learning and assessment1 September 2023 to 31 March 2024</t>
  </si>
  <si>
    <t>Early years register (full Inspection)All provisionMilton KeynesRequirements of the compulsory part of the childcare register1 September 2023 to 31 March 2024</t>
  </si>
  <si>
    <t>Early years register (full Inspection)All provisionMilton KeynesRequirements of the voluntary part of the childcare register1 September 2023 to 31 March 2024</t>
  </si>
  <si>
    <t>Early years register (full Inspection)All provisionMilton KeynesTotal No of inspections1 September 2023 to 31 March 2024</t>
  </si>
  <si>
    <t>Early years register (No children on roll)All provisionMilton KeynesNCOR Inspection Outcomes1 April 2023 to 31 August 2023</t>
  </si>
  <si>
    <t>Early years register (No children on roll)All provisionMilton KeynesTotal No of inspections1 April 2023 to 31 August 2023</t>
  </si>
  <si>
    <t>Early years register (No children on roll)All provisionMilton KeynesNCOR Inspection Outcomes1 September 2023 to 31 March 2024</t>
  </si>
  <si>
    <t>Early years register (full Inspection)All provisionWest BerkshireOverall effectiveness: The quality and standards of the provision1 April 2023 to 31 August 2023</t>
  </si>
  <si>
    <t>Early years register (full Inspection)All provisionWest BerkshirePersonal development1 April 2023 to 31 August 2023</t>
  </si>
  <si>
    <t>Early years register (full Inspection)All provisionWest BerkshirePersonal development, behaviour and welfare1 April 2023 to 31 August 2023</t>
  </si>
  <si>
    <t>Early years register (full Inspection)All provisionWest BerkshireQuality of education1 April 2023 to 31 August 2023</t>
  </si>
  <si>
    <t>Early years register (full Inspection)All provisionWest BerkshireQuality of teaching, learning and assessment1 April 2023 to 31 August 2023</t>
  </si>
  <si>
    <t>Early years register (full Inspection)All provisionWest BerkshireRequirements of the compulsory part of the childcare register1 April 2023 to 31 August 2023</t>
  </si>
  <si>
    <t>Early years register (full Inspection)All provisionWest BerkshireRequirements of the voluntary part of the childcare register1 April 2023 to 31 August 2023</t>
  </si>
  <si>
    <t>Early years register (full Inspection)All provisionWest BerkshireTotal No of inspections1 April 2023 to 31 August 2023</t>
  </si>
  <si>
    <t>Early years register (full Inspection)All provisionWest BerkshireBehaviour and attitudes1 September 2023 to 31 March 2024</t>
  </si>
  <si>
    <t>Early years register (full Inspection)All provisionWest BerkshireEffectiveness of leadership and Management1 September 2023 to 31 March 2024</t>
  </si>
  <si>
    <t>Early years register (full Inspection)All provisionWest BerkshireOutcomes for children1 September 2023 to 31 March 2024</t>
  </si>
  <si>
    <t>Early years register (full Inspection)All provisionWest BerkshireOverall effectiveness: The quality and standards of the provision1 September 2023 to 31 March 2024</t>
  </si>
  <si>
    <t>Early years register (full Inspection)All provisionWest BerkshirePersonal development1 September 2023 to 31 March 2024</t>
  </si>
  <si>
    <t>Early years register (full Inspection)All provisionWest BerkshirePersonal development, behaviour and welfare1 September 2023 to 31 March 2024</t>
  </si>
  <si>
    <t>Early years register (full Inspection)All provisionWest BerkshireQuality of education1 September 2023 to 31 March 2024</t>
  </si>
  <si>
    <t>Early years register (full Inspection)All provisionWest BerkshireQuality of teaching, learning and assessment1 September 2023 to 31 March 2024</t>
  </si>
  <si>
    <t>Early years register (full Inspection)All provisionWest BerkshireRequirements of the compulsory part of the childcare register1 September 2023 to 31 March 2024</t>
  </si>
  <si>
    <t>Early years register (full Inspection)All provisionWest BerkshireRequirements of the voluntary part of the childcare register1 September 2023 to 31 March 2024</t>
  </si>
  <si>
    <t>Early years register (full Inspection)All provisionWest BerkshireTotal No of inspections1 September 2023 to 31 March 2024</t>
  </si>
  <si>
    <t>Early years register (No children on roll)All provisionWest BerkshireNCOR Inspection Outcomes1 September 2023 to 31 March 2024</t>
  </si>
  <si>
    <t>Early years register (No children on roll)All provisionWest BerkshireTotal No of inspections1 September 2023 to 31 March 2024</t>
  </si>
  <si>
    <t>Early years register (Out-of-school day care)All provisionWest BerkshireTotal No of inspections1 April 2023 to 31 August 2023</t>
  </si>
  <si>
    <t>Early years register (Out-of-school day care)All provisionWest BerkshireTotal No of inspections1 September 2023 to 31 March 2024</t>
  </si>
  <si>
    <t>Childcare registerAll provisionWest NorthamptonshireTotal No of inspections1 April 2023 to 31 August 2023</t>
  </si>
  <si>
    <t>Childcare registerAll provisionWest NorthamptonshireTotal No of inspections1 September 2023 to 31 March 2024</t>
  </si>
  <si>
    <t>Early years register (full Inspection)All provisionWest NorthamptonshireBehaviour and attitudes1 April 2023 to 31 August 2023</t>
  </si>
  <si>
    <t>Early years register (full Inspection)All provisionWest NorthamptonshireEffectiveness of leadership and Management1 April 2023 to 31 August 2023</t>
  </si>
  <si>
    <t>Early years register (full Inspection)All provisionWest NorthamptonshireOutcomes for children1 April 2023 to 31 August 2023</t>
  </si>
  <si>
    <t>Early years register (full Inspection)All provisionWest NorthamptonshireOverall effectiveness: The quality and standards of the provision1 April 2023 to 31 August 2023</t>
  </si>
  <si>
    <t>Early years register (full Inspection)All provisionWest NorthamptonshirePersonal development1 April 2023 to 31 August 2023</t>
  </si>
  <si>
    <t>Early years register (full Inspection)Childcare on non-domestic premisesDerbyPersonal development1 September 2023 to 31 March 2024</t>
  </si>
  <si>
    <t>Early years register (full Inspection)Childcare on non-domestic premisesDerbyPersonal development, behaviour and welfare1 September 2023 to 31 March 2024</t>
  </si>
  <si>
    <t>Early years register (full Inspection)Childcare on non-domestic premisesDerbyQuality of education1 September 2023 to 31 March 2024</t>
  </si>
  <si>
    <t>Early years register (full Inspection)Childcare on non-domestic premisesDerbyQuality of teaching, learning and assessment1 September 2023 to 31 March 2024</t>
  </si>
  <si>
    <t>Early years register (full Inspection)Childcare on non-domestic premisesDerbyRequirements of the compulsory part of the childcare register1 September 2023 to 31 March 2024</t>
  </si>
  <si>
    <t>Early years register (full Inspection)Childcare on non-domestic premisesDerbyRequirements of the voluntary part of the childcare register1 September 2023 to 31 March 2024</t>
  </si>
  <si>
    <t>Early years register (full Inspection)Childcare on non-domestic premisesDerbyTotal No of inspections1 September 2023 to 31 March 2024</t>
  </si>
  <si>
    <t>Early years register (Out-of-school day care)Childcare on non-domestic premisesDerbyTotal No of inspections1 April 2023 to 31 August 2023</t>
  </si>
  <si>
    <t>Early years register (Out-of-school day care)Childcare on non-domestic premisesDerbyTotal No of inspections1 September 2023 to 31 March 2024</t>
  </si>
  <si>
    <t>Childcare registerChildcare on non-domestic premisesDerbyshireTotal No of inspections1 September 2023 to 31 March 2024</t>
  </si>
  <si>
    <t>Early years register (full Inspection)Childcare on non-domestic premisesDerbyshireBehaviour and attitudes1 April 2023 to 31 August 2023</t>
  </si>
  <si>
    <t>Early years register (full Inspection)Childcare on non-domestic premisesDerbyshireEffectiveness of leadership and Management1 April 2023 to 31 August 2023</t>
  </si>
  <si>
    <t>Early years register (full Inspection)Childcare on non-domestic premisesDerbyshireOutcomes for children1 April 2023 to 31 August 2023</t>
  </si>
  <si>
    <t>Early years register (full Inspection)Childcare on non-domestic premisesDerbyshireOverall effectiveness: The quality and standards of the provision1 April 2023 to 31 August 2023</t>
  </si>
  <si>
    <t>Early years register (full Inspection)Childcare on non-domestic premisesDerbyshirePersonal development1 April 2023 to 31 August 2023</t>
  </si>
  <si>
    <t>Early years register (full Inspection)Childcare on non-domestic premisesDerbyshirePersonal development, behaviour and welfare1 April 2023 to 31 August 2023</t>
  </si>
  <si>
    <t>Early years register (full Inspection)Childcare on non-domestic premisesDerbyshireQuality of education1 April 2023 to 31 August 2023</t>
  </si>
  <si>
    <t>Early years register (full Inspection)Childcare on non-domestic premisesDerbyshireQuality of teaching, learning and assessment1 April 2023 to 31 August 2023</t>
  </si>
  <si>
    <t>Early years register (full Inspection)Childcare on non-domestic premisesDerbyshireRequirements of the compulsory part of the childcare register1 April 2023 to 31 August 2023</t>
  </si>
  <si>
    <t>Early years register (full Inspection)Childcare on non-domestic premisesDerbyshireRequirements of the voluntary part of the childcare register1 April 2023 to 31 August 2023</t>
  </si>
  <si>
    <t>Early years register (full Inspection)Childcare on non-domestic premisesDerbyshireTotal No of inspections1 April 2023 to 31 August 2023</t>
  </si>
  <si>
    <t>Early years register (full Inspection)Childcare on non-domestic premisesDerbyshireBehaviour and attitudes1 September 2023 to 31 March 2024</t>
  </si>
  <si>
    <t>Early years register (full Inspection)Childcare on non-domestic premisesDerbyshireEffectiveness of leadership and Management1 September 2023 to 31 March 2024</t>
  </si>
  <si>
    <t>Early years register (full Inspection)Childcare on non-domestic premisesDerbyshireOutcomes for children1 September 2023 to 31 March 2024</t>
  </si>
  <si>
    <t>Early years register (full Inspection)Childcare on non-domestic premisesDerbyshireOverall effectiveness: The quality and standards of the provision1 September 2023 to 31 March 2024</t>
  </si>
  <si>
    <t>Early years register (full Inspection)Childcare on non-domestic premisesDerbyshirePersonal development1 September 2023 to 31 March 2024</t>
  </si>
  <si>
    <t>Early years register (full Inspection)Childcare on non-domestic premisesDerbyshirePersonal development, behaviour and welfare1 September 2023 to 31 March 2024</t>
  </si>
  <si>
    <t>Early years register (full Inspection)Childcare on non-domestic premisesDerbyshireQuality of education1 September 2023 to 31 March 2024</t>
  </si>
  <si>
    <t>Early years register (full Inspection)All provisionTorbayPersonal development, behaviour and welfare1 September 2023 to 31 March 2024</t>
  </si>
  <si>
    <t>Early years register (full Inspection)All provisionTorbayQuality of education1 September 2023 to 31 March 2024</t>
  </si>
  <si>
    <t>Early years register (full Inspection)All provisionTorbayQuality of teaching, learning and assessment1 September 2023 to 31 March 2024</t>
  </si>
  <si>
    <t>Early years register (full Inspection)All provisionTorbayRequirements of the compulsory part of the childcare register1 September 2023 to 31 March 2024</t>
  </si>
  <si>
    <t>Early years register (full Inspection)All provisionTorbayRequirements of the voluntary part of the childcare register1 September 2023 to 31 March 2024</t>
  </si>
  <si>
    <t>Early years register (full Inspection)All provisionTorbayTotal No of inspections1 September 2023 to 31 March 2024</t>
  </si>
  <si>
    <t>Early years register (No children on roll)All provisionTorbayNCOR Inspection Outcomes1 September 2023 to 31 March 2024</t>
  </si>
  <si>
    <t>Early years register (No children on roll)All provisionTorbayTotal No of inspections1 September 2023 to 31 March 2024</t>
  </si>
  <si>
    <t>Childcare registerAll provisionTower HamletsTotal No of inspections1 April 2023 to 31 August 2023</t>
  </si>
  <si>
    <t>Childcare registerAll provisionTower HamletsTotal No of inspections1 September 2023 to 31 March 2024</t>
  </si>
  <si>
    <t>Early years register (full Inspection)All provisionTower HamletsBehaviour and attitudes1 April 2023 to 31 August 2023</t>
  </si>
  <si>
    <t>Early years register (full Inspection)All provisionTower HamletsEffectiveness of leadership and Management1 April 2023 to 31 August 2023</t>
  </si>
  <si>
    <t>Early years register (full Inspection)All provisionTower HamletsOutcomes for children1 April 2023 to 31 August 2023</t>
  </si>
  <si>
    <t>Early years register (full Inspection)All provisionTower HamletsOverall effectiveness: The quality and standards of the provision1 April 2023 to 31 August 2023</t>
  </si>
  <si>
    <t>Early years register (full Inspection)All provisionTower HamletsPersonal development1 April 2023 to 31 August 2023</t>
  </si>
  <si>
    <t>Early years register (full Inspection)All provisionTower HamletsPersonal development, behaviour and welfare1 April 2023 to 31 August 2023</t>
  </si>
  <si>
    <t>Early years register (full Inspection)All provisionTower HamletsQuality of education1 April 2023 to 31 August 2023</t>
  </si>
  <si>
    <t>Early years register (full Inspection)All provisionTower HamletsQuality of teaching, learning and assessment1 April 2023 to 31 August 2023</t>
  </si>
  <si>
    <t>Early years register (full Inspection)All provisionTower HamletsRequirements of the compulsory part of the childcare register1 April 2023 to 31 August 2023</t>
  </si>
  <si>
    <t>Early years register (full Inspection)All provisionTower HamletsRequirements of the voluntary part of the childcare register1 April 2023 to 31 August 2023</t>
  </si>
  <si>
    <t>Early years register (full Inspection)Childcare on non-domestic premisesLutonEffectiveness of leadership and Management1 September 2023 to 31 March 2024</t>
  </si>
  <si>
    <t>Early years register (full Inspection)Childcare on non-domestic premisesLutonOutcomes for children1 September 2023 to 31 March 2024</t>
  </si>
  <si>
    <t>Early years register (full Inspection)Childcare on non-domestic premisesLutonOverall effectiveness: The quality and standards of the provision1 September 2023 to 31 March 2024</t>
  </si>
  <si>
    <t>Early years register (full Inspection)Childcare on non-domestic premisesLutonPersonal development1 September 2023 to 31 March 2024</t>
  </si>
  <si>
    <t>Early years register (full Inspection)Childcare on non-domestic premisesLutonPersonal development, behaviour and welfare1 September 2023 to 31 March 2024</t>
  </si>
  <si>
    <t>Early years register (full Inspection)Childcare on non-domestic premisesLutonQuality of education1 September 2023 to 31 March 2024</t>
  </si>
  <si>
    <t>Early years register (full Inspection)Childcare on non-domestic premisesLutonQuality of teaching, learning and assessment1 September 2023 to 31 March 2024</t>
  </si>
  <si>
    <t>Early years register (full Inspection)Childcare on non-domestic premisesLutonRequirements of the compulsory part of the childcare register1 September 2023 to 31 March 2024</t>
  </si>
  <si>
    <t>Early years register (full Inspection)Childcare on non-domestic premisesLutonRequirements of the voluntary part of the childcare register1 September 2023 to 31 March 2024</t>
  </si>
  <si>
    <t>Early years register (full Inspection)Childcare on non-domestic premisesLutonTotal No of inspections1 September 2023 to 31 March 2024</t>
  </si>
  <si>
    <t>Early years register (Out-of-school day care)Childcare on non-domestic premisesLutonTotal No of inspections1 April 2023 to 31 August 2023</t>
  </si>
  <si>
    <t>Childcare registerChildcare on non-domestic premisesManchesterTotal No of inspections1 April 2023 to 31 August 2023</t>
  </si>
  <si>
    <t>Early years register (full Inspection)Childcare on non-domestic premisesManchesterBehaviour and attitudes1 April 2023 to 31 August 2023</t>
  </si>
  <si>
    <t>Early years register (full Inspection)Childcare on non-domestic premisesManchesterEffectiveness of leadership and Management1 April 2023 to 31 August 2023</t>
  </si>
  <si>
    <t>Early years register (full Inspection)Childcare on non-domestic premisesManchesterOutcomes for children1 April 2023 to 31 August 2023</t>
  </si>
  <si>
    <t>Early years register (full Inspection)Childcare on non-domestic premisesManchesterOverall effectiveness: The quality and standards of the provision1 April 2023 to 31 August 2023</t>
  </si>
  <si>
    <t>Early years register (full Inspection)Childcare on non-domestic premisesManchesterPersonal development1 April 2023 to 31 August 2023</t>
  </si>
  <si>
    <t>Early years register (full Inspection)Childcare on non-domestic premisesManchesterPersonal development, behaviour and welfare1 April 2023 to 31 August 2023</t>
  </si>
  <si>
    <t>Early years register (full Inspection)Childcare on non-domestic premisesManchesterQuality of education1 April 2023 to 31 August 2023</t>
  </si>
  <si>
    <t>Early years register (full Inspection)Childcare on non-domestic premisesManchesterQuality of teaching, learning and assessment1 April 2023 to 31 August 2023</t>
  </si>
  <si>
    <t>Early years register (full Inspection)Childcare on non-domestic premisesManchesterRequirements of the compulsory part of the childcare register1 April 2023 to 31 August 2023</t>
  </si>
  <si>
    <t>Early years register (full Inspection)Childcare on non-domestic premisesManchesterRequirements of the voluntary part of the childcare register1 April 2023 to 31 August 2023</t>
  </si>
  <si>
    <t>Early years register (Out-of-school day care)Childcare on non-domestic premisesWarringtonTotal No of inspections1 April 2023 to 31 August 2023</t>
  </si>
  <si>
    <t>Early years register (Out-of-school day care)Childcare on non-domestic premisesWarringtonTotal No of inspections1 September 2023 to 31 March 2024</t>
  </si>
  <si>
    <t>Childcare registerChildcare on non-domestic premisesWarwickshireTotal No of inspections1 April 2023 to 31 August 2023</t>
  </si>
  <si>
    <t>Childcare registerChildcare on non-domestic premisesWarwickshireTotal No of inspections1 September 2023 to 31 March 2024</t>
  </si>
  <si>
    <t>Early years register (full Inspection)Childcare on non-domestic premisesWarwickshireBehaviour and attitudes1 April 2023 to 31 August 2023</t>
  </si>
  <si>
    <t>Early years register (full Inspection)Childcare on non-domestic premisesWarwickshireEffectiveness of leadership and Management1 April 2023 to 31 August 2023</t>
  </si>
  <si>
    <t>Early years register (full Inspection)Childcare on non-domestic premisesWarwickshireOutcomes for children1 April 2023 to 31 August 2023</t>
  </si>
  <si>
    <t>Early years register (full Inspection)Childcare on non-domestic premisesWarwickshireOverall effectiveness: The quality and standards of the provision1 April 2023 to 31 August 2023</t>
  </si>
  <si>
    <t>Early years register (full Inspection)Childcare on non-domestic premisesWarwickshirePersonal development1 April 2023 to 31 August 2023</t>
  </si>
  <si>
    <t>Early years register (full Inspection)Childcare on non-domestic premisesWarwickshirePersonal development, behaviour and welfare1 April 2023 to 31 August 2023</t>
  </si>
  <si>
    <t>Early years register (full Inspection)Childcare on non-domestic premisesWarwickshireQuality of education1 April 2023 to 31 August 2023</t>
  </si>
  <si>
    <t>Early years register (full Inspection)Childcare on non-domestic premisesWarwickshireQuality of teaching, learning and assessment1 April 2023 to 31 August 2023</t>
  </si>
  <si>
    <t>Early years register (full Inspection)Childcare on non-domestic premisesWarwickshireRequirements of the compulsory part of the childcare register1 April 2023 to 31 August 2023</t>
  </si>
  <si>
    <t>Early years register (full Inspection)Childcare on non-domestic premisesWarwickshireRequirements of the voluntary part of the childcare register1 April 2023 to 31 August 2023</t>
  </si>
  <si>
    <t>Early years register (full Inspection)Childcare on non-domestic premisesWarwickshireTotal No of inspections1 April 2023 to 31 August 2023</t>
  </si>
  <si>
    <t>Early years register (full Inspection)Childcare on non-domestic premisesWarwickshireBehaviour and attitudes1 September 2023 to 31 March 2024</t>
  </si>
  <si>
    <t>Early years register (full Inspection)Childcare on non-domestic premisesWarwickshireEffectiveness of leadership and Management1 September 2023 to 31 March 2024</t>
  </si>
  <si>
    <t>Early years register (full Inspection)Childcare on non-domestic premisesWarwickshireOutcomes for children1 September 2023 to 31 March 2024</t>
  </si>
  <si>
    <t>Early years register (full Inspection)Childcare on non-domestic premisesWarwickshireOverall effectiveness: The quality and standards of the provision1 September 2023 to 31 March 2024</t>
  </si>
  <si>
    <t>Early years register (full Inspection)Childcare on non-domestic premisesWarwickshirePersonal development1 September 2023 to 31 March 2024</t>
  </si>
  <si>
    <t>Early years register (full Inspection)Childcare on non-domestic premisesWarwickshirePersonal development, behaviour and welfare1 September 2023 to 31 March 2024</t>
  </si>
  <si>
    <t>Early years register (full Inspection)Childcare on non-domestic premisesWarwickshireQuality of education1 September 2023 to 31 March 2024</t>
  </si>
  <si>
    <t>Early years register (full Inspection)Childcare on non-domestic premisesWarwickshireQuality of teaching, learning and assessment1 September 2023 to 31 March 2024</t>
  </si>
  <si>
    <t>Early years register (full Inspection)Childcare on non-domestic premisesWarwickshireRequirements of the compulsory part of the childcare register1 September 2023 to 31 March 2024</t>
  </si>
  <si>
    <t>Early years register (full Inspection)Childcare on non-domestic premisesWarwickshireRequirements of the voluntary part of the childcare register1 September 2023 to 31 March 2024</t>
  </si>
  <si>
    <t>Early years register (full Inspection)Childcare on non-domestic premisesWarwickshireTotal No of inspections1 September 2023 to 31 March 2024</t>
  </si>
  <si>
    <t>Early years register (Out-of-school day care)Childcare on non-domestic premisesWarwickshireTotal No of inspections1 April 2023 to 31 August 2023</t>
  </si>
  <si>
    <t>Early years register (Out-of-school day care)Childcare on non-domestic premisesWarwickshireTotal No of inspections1 September 2023 to 31 March 2024</t>
  </si>
  <si>
    <t>Early years register (full Inspection)ChildminderHaringeyRequirements of the voluntary part of the childcare register1 September 2023 to 31 March 2024</t>
  </si>
  <si>
    <t>Early years register (full Inspection)ChildminderHaringeyTotal No of inspections1 September 2023 to 31 March 2024</t>
  </si>
  <si>
    <t>Early years register (No children on roll)ChildminderHaringeyNCOR Inspection Outcomes1 April 2023 to 31 August 2023</t>
  </si>
  <si>
    <t>Early years register (No children on roll)ChildminderHaringeyTotal No of inspections1 April 2023 to 31 August 2023</t>
  </si>
  <si>
    <t>Early years register (No children on roll)ChildminderHaringeyNCOR Inspection Outcomes1 September 2023 to 31 March 2024</t>
  </si>
  <si>
    <t>Early years register (No children on roll)ChildminderHaringeyTotal No of inspections1 September 2023 to 31 March 2024</t>
  </si>
  <si>
    <t>Childcare registerChildminderHarrowTotal No of inspections1 September 2023 to 31 March 2024</t>
  </si>
  <si>
    <t>Early years register (full Inspection)ChildminderHarrowBehaviour and attitudes1 April 2023 to 31 August 2023</t>
  </si>
  <si>
    <t>Early years register (full Inspection)ChildminderHarrowEffectiveness of leadership and Management1 April 2023 to 31 August 2023</t>
  </si>
  <si>
    <t>Early years register (full Inspection)ChildminderHarrowOutcomes for children1 April 2023 to 31 August 2023</t>
  </si>
  <si>
    <t>Early years register (full Inspection)ChildminderHarrowOverall effectiveness: The quality and standards of the provision1 April 2023 to 31 August 2023</t>
  </si>
  <si>
    <t>Early years register (full Inspection)ChildminderHarrowPersonal development1 April 2023 to 31 August 2023</t>
  </si>
  <si>
    <t>Early years register (full Inspection)ChildminderHarrowPersonal development, behaviour and welfare1 April 2023 to 31 August 2023</t>
  </si>
  <si>
    <t>Early years register (full Inspection)ChildminderHarrowQuality of education1 April 2023 to 31 August 2023</t>
  </si>
  <si>
    <t>Early years register (full Inspection)ChildminderHarrowQuality of teaching, learning and assessment1 April 2023 to 31 August 2023</t>
  </si>
  <si>
    <t>Early years register (full Inspection)ChildminderHarrowRequirements of the compulsory part of the childcare register1 April 2023 to 31 August 2023</t>
  </si>
  <si>
    <t>Early years register (full Inspection)ChildminderHarrowRequirements of the voluntary part of the childcare register1 April 2023 to 31 August 2023</t>
  </si>
  <si>
    <t>Early years register (full Inspection)ChildminderHarrowTotal No of inspections1 April 2023 to 31 August 2023</t>
  </si>
  <si>
    <t>Early years register (full Inspection)ChildminderHarrowBehaviour and attitudes1 September 2023 to 31 March 2024</t>
  </si>
  <si>
    <t>Early years register (full Inspection)ChildminderHarrowEffectiveness of leadership and Management1 September 2023 to 31 March 2024</t>
  </si>
  <si>
    <t>Early years register (full Inspection)ChildminderHarrowOutcomes for children1 September 2023 to 31 March 2024</t>
  </si>
  <si>
    <t>Early years register (full Inspection)ChildminderHarrowOverall effectiveness: The quality and standards of the provision1 September 2023 to 31 March 2024</t>
  </si>
  <si>
    <t>Early years register (full Inspection)ChildminderHarrowPersonal development1 September 2023 to 31 March 2024</t>
  </si>
  <si>
    <t>Early years register (full Inspection)ChildminderHarrowPersonal development, behaviour and welfare1 September 2023 to 31 March 2024</t>
  </si>
  <si>
    <t>Early years register (full Inspection)ChildminderHarrowQuality of education1 September 2023 to 31 March 2024</t>
  </si>
  <si>
    <t>Early years register (full Inspection)ChildminderHarrowQuality of teaching, learning and assessment1 September 2023 to 31 March 2024</t>
  </si>
  <si>
    <t>Early years register (full Inspection)ChildminderHarrowRequirements of the compulsory part of the childcare register1 September 2023 to 31 March 2024</t>
  </si>
  <si>
    <t>Early years register (full Inspection)ChildminderHarrowRequirements of the voluntary part of the childcare register1 September 2023 to 31 March 2024</t>
  </si>
  <si>
    <t>Early years register (full Inspection)ChildminderHarrowTotal No of inspections1 September 2023 to 31 March 2024</t>
  </si>
  <si>
    <t>Early years register (No children on roll)ChildminderHarrowNCOR Inspection Outcomes1 April 2023 to 31 August 2023</t>
  </si>
  <si>
    <t>Early years register (No children on roll)ChildminderHarrowTotal No of inspections1 April 2023 to 31 August 2023</t>
  </si>
  <si>
    <t>Early years register (full Inspection)ChildminderSouthend on SeaBehaviour and attitudes1 September 2023 to 31 March 2024</t>
  </si>
  <si>
    <t>Early years register (full Inspection)ChildminderSouthend on SeaEffectiveness of leadership and Management1 September 2023 to 31 March 2024</t>
  </si>
  <si>
    <t>Early years register (full Inspection)ChildminderSouthend on SeaOutcomes for children1 September 2023 to 31 March 2024</t>
  </si>
  <si>
    <t>Early years register (full Inspection)ChildminderSouthend on SeaOverall effectiveness: The quality and standards of the provision1 September 2023 to 31 March 2024</t>
  </si>
  <si>
    <t>Early years register (full Inspection)ChildminderSouthend on SeaPersonal development1 September 2023 to 31 March 2024</t>
  </si>
  <si>
    <t>Early years register (full Inspection)ChildminderSouthend on SeaPersonal development, behaviour and welfare1 September 2023 to 31 March 2024</t>
  </si>
  <si>
    <t>Early years register (full Inspection)ChildminderSouthend on SeaQuality of education1 September 2023 to 31 March 2024</t>
  </si>
  <si>
    <t>Early years register (full Inspection)ChildminderSouthend on SeaQuality of teaching, learning and assessment1 September 2023 to 31 March 2024</t>
  </si>
  <si>
    <t>Early years register (full Inspection)ChildminderSouthend on SeaRequirements of the compulsory part of the childcare register1 September 2023 to 31 March 2024</t>
  </si>
  <si>
    <t>Early years register (full Inspection)ChildminderSouthend on SeaRequirements of the voluntary part of the childcare register1 September 2023 to 31 March 2024</t>
  </si>
  <si>
    <t>Early years register (full Inspection)ChildminderSouthend on SeaTotal No of inspections1 September 2023 to 31 March 2024</t>
  </si>
  <si>
    <t>Childcare registerChildminderSouthwarkTotal No of inspections1 April 2023 to 31 August 2023</t>
  </si>
  <si>
    <t>Childcare registerChildminderSouthwarkTotal No of inspections1 September 2023 to 31 March 2024</t>
  </si>
  <si>
    <t>Early years register (full Inspection)ChildminderSouthwarkBehaviour and attitudes1 April 2023 to 31 August 2023</t>
  </si>
  <si>
    <t>Early years register (full Inspection)ChildminderSouthwarkEffectiveness of leadership and Management1 April 2023 to 31 August 2023</t>
  </si>
  <si>
    <t>Early years register (full Inspection)ChildminderSouthwarkOutcomes for children1 April 2023 to 31 August 2023</t>
  </si>
  <si>
    <t>Early years register (full Inspection)ChildminderSouthwarkOverall effectiveness: The quality and standards of the provision1 April 2023 to 31 August 2023</t>
  </si>
  <si>
    <t>Early years register (full Inspection)ChildminderSouthwarkPersonal development1 April 2023 to 31 August 2023</t>
  </si>
  <si>
    <t>Early years register (full Inspection)ChildminderSouthwarkPersonal development, behaviour and welfare1 April 2023 to 31 August 2023</t>
  </si>
  <si>
    <t>Early years register (full Inspection)ChildminderSouthwarkQuality of education1 April 2023 to 31 August 2023</t>
  </si>
  <si>
    <t>Early years register (full Inspection)ChildminderSouthwarkQuality of teaching, learning and assessment1 April 2023 to 31 August 2023</t>
  </si>
  <si>
    <t>Early years register (full Inspection)ChildminderSouthwarkRequirements of the compulsory part of the childcare register1 April 2023 to 31 August 2023</t>
  </si>
  <si>
    <t>Early years register (full Inspection)ChildminderSouthwarkRequirements of the voluntary part of the childcare register1 April 2023 to 31 August 2023</t>
  </si>
  <si>
    <t>Early years register (full Inspection)ChildminderSouthwarkTotal No of inspections1 April 2023 to 31 August 2023</t>
  </si>
  <si>
    <t>Early years register (full Inspection)ChildminderSouthwarkBehaviour and attitudes1 September 2023 to 31 March 2024</t>
  </si>
  <si>
    <t>Early years register (full Inspection)ChildminderSouthwarkEffectiveness of leadership and Management1 September 2023 to 31 March 2024</t>
  </si>
  <si>
    <t>Early years register (full Inspection)ChildminderSouthwarkOutcomes for children1 September 2023 to 31 March 2024</t>
  </si>
  <si>
    <t>Early years register (full Inspection)ChildminderSouthwarkOverall effectiveness: The quality and standards of the provision1 September 2023 to 31 March 2024</t>
  </si>
  <si>
    <t>Early years register (full Inspection)ChildminderSouthwarkPersonal development1 September 2023 to 31 March 2024</t>
  </si>
  <si>
    <t>Early years register (full Inspection)ChildminderSouthwarkPersonal development, behaviour and welfare1 September 2023 to 31 March 2024</t>
  </si>
  <si>
    <t>Childcare registerAll provisionAll EnglandTotal No of inspections1 April 2023 to 31 August 2023</t>
  </si>
  <si>
    <t>Childcare registerAll provisionAll EnglandTotal No of inspections1 September 2023 to 31 March 2024</t>
  </si>
  <si>
    <t>Early years register (full Inspection)All provisionAll EnglandBehaviour and attitudes1 April 2023 to 31 August 2023</t>
  </si>
  <si>
    <t>Early years register (full Inspection)All provisionAll EnglandEffectiveness of leadership and Management1 April 2023 to 31 August 2023</t>
  </si>
  <si>
    <t>Early years register (full Inspection)All provisionAll EnglandOutcomes for children1 April 2023 to 31 August 2023</t>
  </si>
  <si>
    <t>Early years register (full Inspection)Childcare on non-domestic premisesDoncasterRequirements of the compulsory part of the childcare register1 September 2023 to 31 March 2024</t>
  </si>
  <si>
    <t>Early years register (full Inspection)Childcare on non-domestic premisesDoncasterRequirements of the voluntary part of the childcare register1 September 2023 to 31 March 2024</t>
  </si>
  <si>
    <t>Early years register (full Inspection)Childcare on non-domestic premisesDoncasterTotal No of inspections1 September 2023 to 31 March 2024</t>
  </si>
  <si>
    <t>Early years register (Out-of-school day care)Childcare on non-domestic premisesDoncasterTotal No of inspections1 April 2023 to 31 August 2023</t>
  </si>
  <si>
    <t>Early years register (Out-of-school day care)Childcare on non-domestic premisesDoncasterTotal No of inspections1 September 2023 to 31 March 2024</t>
  </si>
  <si>
    <t>Childcare registerChildcare on non-domestic premisesDorsetTotal No of inspections1 April 2023 to 31 August 2023</t>
  </si>
  <si>
    <t>Early years register (No children on roll)All provisionTraffordNCOR Inspection Outcomes1 September 2023 to 31 March 2024</t>
  </si>
  <si>
    <t>Early years register (No children on roll)All provisionTraffordTotal No of inspections1 September 2023 to 31 March 2024</t>
  </si>
  <si>
    <t>Early years register (Out-of-school day care)All provisionTraffordTotal No of inspections1 April 2023 to 31 August 2023</t>
  </si>
  <si>
    <t>Early years register (Out-of-school day care)All provisionTraffordTotal No of inspections1 September 2023 to 31 March 2024</t>
  </si>
  <si>
    <t>Early years register (full Inspection)All provisionWakefieldBehaviour and attitudes1 April 2023 to 31 August 2023</t>
  </si>
  <si>
    <t>Early years register (full Inspection)All provisionWakefieldEffectiveness of leadership and Management1 April 2023 to 31 August 2023</t>
  </si>
  <si>
    <t>Early years register (full Inspection)All provisionWakefieldOutcomes for children1 April 2023 to 31 August 2023</t>
  </si>
  <si>
    <t>Early years register (full Inspection)All provisionWakefieldOverall effectiveness: The quality and standards of the provision1 April 2023 to 31 August 2023</t>
  </si>
  <si>
    <t>Early years register (full Inspection)All provisionWakefieldPersonal development1 April 2023 to 31 August 2023</t>
  </si>
  <si>
    <t>Early years register (full Inspection)All provisionWakefieldPersonal development, behaviour and welfare1 April 2023 to 31 August 2023</t>
  </si>
  <si>
    <t>Early years register (full Inspection)All provisionWakefieldQuality of education1 April 2023 to 31 August 2023</t>
  </si>
  <si>
    <t>Early years register (full Inspection)All provisionWakefieldQuality of teaching, learning and assessment1 April 2023 to 31 August 2023</t>
  </si>
  <si>
    <t>Early years register (full Inspection)All provisionWakefieldRequirements of the compulsory part of the childcare register1 April 2023 to 31 August 2023</t>
  </si>
  <si>
    <t>Early years register (full Inspection)All provisionWakefieldRequirements of the voluntary part of the childcare register1 April 2023 to 31 August 2023</t>
  </si>
  <si>
    <t>Early years register (full Inspection)All provisionWakefieldTotal No of inspections1 April 2023 to 31 August 2023</t>
  </si>
  <si>
    <t>Early years register (full Inspection)All provisionWakefieldBehaviour and attitudes1 September 2023 to 31 March 2024</t>
  </si>
  <si>
    <t>Early years register (full Inspection)All provisionWakefieldEffectiveness of leadership and Management1 September 2023 to 31 March 2024</t>
  </si>
  <si>
    <t>Early years register (full Inspection)All provisionWakefieldOutcomes for children1 September 2023 to 31 March 2024</t>
  </si>
  <si>
    <t>Early years register (full Inspection)All provisionWakefieldOverall effectiveness: The quality and standards of the provision1 September 2023 to 31 March 2024</t>
  </si>
  <si>
    <t>Early years register (full Inspection)All provisionWakefieldPersonal development1 September 2023 to 31 March 2024</t>
  </si>
  <si>
    <t>Early years register (full Inspection)All provisionWakefieldPersonal development, behaviour and welfare1 September 2023 to 31 March 2024</t>
  </si>
  <si>
    <t>Early years register (full Inspection)All provisionWakefieldQuality of education1 September 2023 to 31 March 2024</t>
  </si>
  <si>
    <t>Early years register (full Inspection)All provisionWakefieldQuality of teaching, learning and assessment1 September 2023 to 31 March 2024</t>
  </si>
  <si>
    <t>Early years register (full Inspection)All provisionWakefieldRequirements of the compulsory part of the childcare register1 September 2023 to 31 March 2024</t>
  </si>
  <si>
    <t>Early years register (full Inspection)All provisionWakefieldRequirements of the voluntary part of the childcare register1 September 2023 to 31 March 2024</t>
  </si>
  <si>
    <t>Early years register (full Inspection)All provisionWakefieldTotal No of inspections1 September 2023 to 31 March 2024</t>
  </si>
  <si>
    <t>Early years register (No children on roll)All provisionWakefieldNCOR Inspection Outcomes1 April 2023 to 31 August 2023</t>
  </si>
  <si>
    <t>Early years register (No children on roll)All provisionWakefieldTotal No of inspections1 April 2023 to 31 August 2023</t>
  </si>
  <si>
    <t>Early years register (No children on roll)All provisionWakefieldNCOR Inspection Outcomes1 September 2023 to 31 March 2024</t>
  </si>
  <si>
    <t>Early years register (No children on roll)All provisionWakefieldTotal No of inspections1 September 2023 to 31 March 2024</t>
  </si>
  <si>
    <t>Early years register (full Inspection)Childcare on non-domestic premisesCheshire EastQuality of teaching, learning and assessment1 September 2023 to 31 March 2024</t>
  </si>
  <si>
    <t>Early years register (full Inspection)Childcare on non-domestic premisesCheshire EastRequirements of the compulsory part of the childcare register1 September 2023 to 31 March 2024</t>
  </si>
  <si>
    <t>Early years register (full Inspection)Childcare on non-domestic premisesCheshire EastRequirements of the voluntary part of the childcare register1 September 2023 to 31 March 2024</t>
  </si>
  <si>
    <t>Early years register (full Inspection)Childcare on non-domestic premisesCheshire EastTotal No of inspections1 September 2023 to 31 March 2024</t>
  </si>
  <si>
    <t>Early years register (Out-of-school day care)Childcare on non-domestic premisesCheshire EastTotal No of inspections1 April 2023 to 31 August 2023</t>
  </si>
  <si>
    <t>Early years register (Out-of-school day care)Childcare on non-domestic premisesCheshire EastTotal No of inspections1 September 2023 to 31 March 2024</t>
  </si>
  <si>
    <t>Childcare registerChildcare on non-domestic premisesCheshire West and ChesterTotal No of inspections1 September 2023 to 31 March 2024</t>
  </si>
  <si>
    <t>Early years register (full Inspection)Childcare on non-domestic premisesCheshire West and ChesterBehaviour and attitudes1 April 2023 to 31 August 2023</t>
  </si>
  <si>
    <t>Early years register (full Inspection)Childcare on non-domestic premisesCheshire West and ChesterEffectiveness of leadership and Management1 April 2023 to 31 August 2023</t>
  </si>
  <si>
    <t>Early years register (full Inspection)Childcare on non-domestic premisesCheshire West and ChesterOutcomes for children1 April 2023 to 31 August 2023</t>
  </si>
  <si>
    <t>Early years register (full Inspection)Childcare on non-domestic premisesCheshire West and ChesterOverall effectiveness: The quality and standards of the provision1 April 2023 to 31 August 2023</t>
  </si>
  <si>
    <t>Early years register (full Inspection)Childcare on non-domestic premisesCheshire West and ChesterPersonal development1 April 2023 to 31 August 2023</t>
  </si>
  <si>
    <t>Early years register (full Inspection)Childcare on non-domestic premisesCheshire West and ChesterPersonal development, behaviour and welfare1 April 2023 to 31 August 2023</t>
  </si>
  <si>
    <t>Early years register (full Inspection)Childcare on non-domestic premisesCheshire West and ChesterQuality of education1 April 2023 to 31 August 2023</t>
  </si>
  <si>
    <t>Early years register (full Inspection)Childcare on non-domestic premisesCheshire West and ChesterQuality of teaching, learning and assessment1 April 2023 to 31 August 2023</t>
  </si>
  <si>
    <t>Early years register (full Inspection)Childcare on non-domestic premisesCheshire West and ChesterRequirements of the compulsory part of the childcare register1 April 2023 to 31 August 2023</t>
  </si>
  <si>
    <t>Early years register (full Inspection)Childcare on non-domestic premisesCheshire West and ChesterRequirements of the voluntary part of the childcare register1 April 2023 to 31 August 2023</t>
  </si>
  <si>
    <t>Early years register (full Inspection)Childcare on non-domestic premisesCheshire West and ChesterTotal No of inspections1 April 2023 to 31 August 2023</t>
  </si>
  <si>
    <t>Early years register (full Inspection)Childcare on non-domestic premisesCheshire West and ChesterBehaviour and attitudes1 September 2023 to 31 March 2024</t>
  </si>
  <si>
    <t>Early years register (full Inspection)Childcare on non-domestic premisesCheshire West and ChesterEffectiveness of leadership and Management1 September 2023 to 31 March 2024</t>
  </si>
  <si>
    <t>Early years register (full Inspection)Childcare on non-domestic premisesCheshire West and ChesterOutcomes for children1 September 2023 to 31 March 2024</t>
  </si>
  <si>
    <t>Early years register (full Inspection)Childcare on non-domestic premisesCheshire West and ChesterOverall effectiveness: The quality and standards of the provision1 September 2023 to 31 March 2024</t>
  </si>
  <si>
    <t>Early years register (full Inspection)Childcare on non-domestic premisesCheshire West and ChesterPersonal development1 September 2023 to 31 March 2024</t>
  </si>
  <si>
    <t>Early years register (full Inspection)Childcare on non-domestic premisesCheshire West and ChesterPersonal development, behaviour and welfare1 September 2023 to 31 March 2024</t>
  </si>
  <si>
    <t>Early years register (full Inspection)Childcare on non-domestic premisesCheshire West and ChesterQuality of education1 September 2023 to 31 March 2024</t>
  </si>
  <si>
    <t>Early years register (full Inspection)Childcare on non-domestic premisesCheshire West and ChesterQuality of teaching, learning and assessment1 September 2023 to 31 March 2024</t>
  </si>
  <si>
    <t>Early years register (full Inspection)Childcare on non-domestic premisesCheshire West and ChesterRequirements of the compulsory part of the childcare register1 September 2023 to 31 March 2024</t>
  </si>
  <si>
    <t>Early years register (full Inspection)Childcare on non-domestic premisesNorth YorkshireQuality of education1 April 2023 to 31 August 2023</t>
  </si>
  <si>
    <t>Early years register (full Inspection)Childcare on non-domestic premisesNorth YorkshireQuality of teaching, learning and assessment1 April 2023 to 31 August 2023</t>
  </si>
  <si>
    <t>Early years register (full Inspection)Childcare on non-domestic premisesNorth YorkshireRequirements of the compulsory part of the childcare register1 April 2023 to 31 August 2023</t>
  </si>
  <si>
    <t>Early years register (full Inspection)Childcare on non-domestic premisesNorth YorkshireRequirements of the voluntary part of the childcare register1 April 2023 to 31 August 2023</t>
  </si>
  <si>
    <t>Early years register (full Inspection)Childcare on non-domestic premisesNorth YorkshireTotal No of inspections1 April 2023 to 31 August 2023</t>
  </si>
  <si>
    <t>Early years register (full Inspection)Childcare on non-domestic premisesNorth YorkshireBehaviour and attitudes1 September 2023 to 31 March 2024</t>
  </si>
  <si>
    <t>Early years register (full Inspection)Childcare on non-domestic premisesNorth YorkshireEffectiveness of leadership and Management1 September 2023 to 31 March 2024</t>
  </si>
  <si>
    <t>Early years register (full Inspection)Childcare on non-domestic premisesNorth YorkshireOutcomes for children1 September 2023 to 31 March 2024</t>
  </si>
  <si>
    <t>Early years register (full Inspection)Childcare on non-domestic premisesNorth YorkshireOverall effectiveness: The quality and standards of the provision1 September 2023 to 31 March 2024</t>
  </si>
  <si>
    <t>Early years register (full Inspection)Childcare on non-domestic premisesNorth YorkshirePersonal development1 September 2023 to 31 March 2024</t>
  </si>
  <si>
    <t>Early years register (full Inspection)Childcare on non-domestic premisesNorth YorkshirePersonal development, behaviour and welfare1 September 2023 to 31 March 2024</t>
  </si>
  <si>
    <t>Early years register (full Inspection)Childcare on non-domestic premisesNorth YorkshireQuality of education1 September 2023 to 31 March 2024</t>
  </si>
  <si>
    <t>Early years register (full Inspection)Childcare on non-domestic premisesNorth YorkshireQuality of teaching, learning and assessment1 September 2023 to 31 March 2024</t>
  </si>
  <si>
    <t>Early years register (full Inspection)Childcare on non-domestic premisesNorth YorkshireRequirements of the compulsory part of the childcare register1 September 2023 to 31 March 2024</t>
  </si>
  <si>
    <t>Early years register (full Inspection)Childcare on non-domestic premisesNorth YorkshireRequirements of the voluntary part of the childcare register1 September 2023 to 31 March 2024</t>
  </si>
  <si>
    <t>Early years register (full Inspection)Childcare on non-domestic premisesNorth YorkshireTotal No of inspections1 September 2023 to 31 March 2024</t>
  </si>
  <si>
    <t>Early years register (Out-of-school day care)Childcare on non-domestic premisesNorth YorkshireTotal No of inspections1 April 2023 to 31 August 2023</t>
  </si>
  <si>
    <t>Early years register (Out-of-school day care)Childcare on non-domestic premisesNorth YorkshireTotal No of inspections1 September 2023 to 31 March 2024</t>
  </si>
  <si>
    <t>Childcare registerChildcare on non-domestic premisesNorthumberlandTotal No of inspections1 April 2023 to 31 August 2023</t>
  </si>
  <si>
    <t>Early years register (full Inspection)Childcare on non-domestic premisesNorthumberlandBehaviour and attitudes1 April 2023 to 31 August 2023</t>
  </si>
  <si>
    <t>Early years register (full Inspection)Childcare on non-domestic premisesNorthumberlandEffectiveness of leadership and Management1 April 2023 to 31 August 2023</t>
  </si>
  <si>
    <t>Early years register (full Inspection)Childcare on non-domestic premisesNorthumberlandOutcomes for children1 April 2023 to 31 August 2023</t>
  </si>
  <si>
    <t>Early years register (full Inspection)Childcare on non-domestic premisesNorthumberlandOverall effectiveness: The quality and standards of the provision1 April 2023 to 31 August 2023</t>
  </si>
  <si>
    <t>Early years register (full Inspection)Childcare on non-domestic premisesNorthumberlandPersonal development1 April 2023 to 31 August 2023</t>
  </si>
  <si>
    <t>Early years register (full Inspection)Childcare on non-domestic premisesNorthumberlandPersonal development, behaviour and welfare1 April 2023 to 31 August 2023</t>
  </si>
  <si>
    <t>Early years register (full Inspection)Childcare on non-domestic premisesNorthumberlandQuality of education1 April 2023 to 31 August 2023</t>
  </si>
  <si>
    <t>Early years register (full Inspection)Childcare on non-domestic premisesNorthumberlandQuality of teaching, learning and assessment1 April 2023 to 31 August 2023</t>
  </si>
  <si>
    <t>Early years register (full Inspection)Childcare on non-domestic premisesYorkOutcomes for children1 April 2023 to 31 August 2023</t>
  </si>
  <si>
    <t>Early years register (full Inspection)Childcare on non-domestic premisesYorkOverall effectiveness: The quality and standards of the provision1 April 2023 to 31 August 2023</t>
  </si>
  <si>
    <t>Early years register (full Inspection)Childcare on non-domestic premisesYorkPersonal development1 April 2023 to 31 August 2023</t>
  </si>
  <si>
    <t>Early years register (full Inspection)Childcare on non-domestic premisesYorkPersonal development, behaviour and welfare1 April 2023 to 31 August 2023</t>
  </si>
  <si>
    <t>Early years register (full Inspection)Childcare on non-domestic premisesYorkQuality of education1 April 2023 to 31 August 2023</t>
  </si>
  <si>
    <t>Early years register (full Inspection)Childcare on non-domestic premisesYorkQuality of teaching, learning and assessment1 April 2023 to 31 August 2023</t>
  </si>
  <si>
    <t>Early years register (full Inspection)Childcare on non-domestic premisesYorkRequirements of the compulsory part of the childcare register1 April 2023 to 31 August 2023</t>
  </si>
  <si>
    <t>Early years register (full Inspection)Childcare on non-domestic premisesYorkRequirements of the voluntary part of the childcare register1 April 2023 to 31 August 2023</t>
  </si>
  <si>
    <t>Early years register (full Inspection)Childcare on non-domestic premisesYorkTotal No of inspections1 April 2023 to 31 August 2023</t>
  </si>
  <si>
    <t>Early years register (full Inspection)Childcare on non-domestic premisesYorkBehaviour and attitudes1 September 2023 to 31 March 2024</t>
  </si>
  <si>
    <t>Early years register (full Inspection)Childcare on non-domestic premisesYorkEffectiveness of leadership and Management1 September 2023 to 31 March 2024</t>
  </si>
  <si>
    <t>Early years register (full Inspection)Childcare on non-domestic premisesYorkOutcomes for children1 September 2023 to 31 March 2024</t>
  </si>
  <si>
    <t>Early years register (full Inspection)Childcare on non-domestic premisesYorkOverall effectiveness: The quality and standards of the provision1 September 2023 to 31 March 2024</t>
  </si>
  <si>
    <t>Early years register (full Inspection)Childcare on non-domestic premisesYorkPersonal development1 September 2023 to 31 March 2024</t>
  </si>
  <si>
    <t>Early years register (full Inspection)Childcare on non-domestic premisesYorkPersonal development, behaviour and welfare1 September 2023 to 31 March 2024</t>
  </si>
  <si>
    <t>Early years register (full Inspection)Childcare on non-domestic premisesYorkQuality of education1 September 2023 to 31 March 2024</t>
  </si>
  <si>
    <t>Early years register (full Inspection)Childcare on non-domestic premisesYorkQuality of teaching, learning and assessment1 September 2023 to 31 March 2024</t>
  </si>
  <si>
    <t>Early years register (full Inspection)Childcare on non-domestic premisesYorkRequirements of the compulsory part of the childcare register1 September 2023 to 31 March 2024</t>
  </si>
  <si>
    <t>Early years register (full Inspection)Childcare on non-domestic premisesWorcestershireOverall effectiveness: The quality and standards of the provision1 September 2023 to 31 March 2024</t>
  </si>
  <si>
    <t>Early years register (full Inspection)Childcare on non-domestic premisesWorcestershirePersonal development1 September 2023 to 31 March 2024</t>
  </si>
  <si>
    <t>Early years register (full Inspection)Childcare on non-domestic premisesWorcestershirePersonal development, behaviour and welfare1 September 2023 to 31 March 2024</t>
  </si>
  <si>
    <t>Early years register (full Inspection)Childcare on non-domestic premisesWorcestershireQuality of education1 September 2023 to 31 March 2024</t>
  </si>
  <si>
    <t>Early years register (full Inspection)Childcare on non-domestic premisesWorcestershireQuality of teaching, learning and assessment1 September 2023 to 31 March 2024</t>
  </si>
  <si>
    <t>Early years register (full Inspection)Childcare on non-domestic premisesWorcestershireRequirements of the compulsory part of the childcare register1 September 2023 to 31 March 2024</t>
  </si>
  <si>
    <t>Early years register (full Inspection)Childcare on non-domestic premisesWorcestershireRequirements of the voluntary part of the childcare register1 September 2023 to 31 March 2024</t>
  </si>
  <si>
    <t>Early years register (full Inspection)Childcare on non-domestic premisesWorcestershireTotal No of inspections1 September 2023 to 31 March 2024</t>
  </si>
  <si>
    <t>Early years register (Out-of-school day care)Childcare on non-domestic premisesWorcestershireTotal No of inspections1 April 2023 to 31 August 2023</t>
  </si>
  <si>
    <t>Early years register (Out-of-school day care)Childcare on non-domestic premisesWorcestershireTotal No of inspections1 September 2023 to 31 March 2024</t>
  </si>
  <si>
    <t>Childcare registerChildcare on non-domestic premisesYorkTotal No of inspections1 April 2023 to 31 August 2023</t>
  </si>
  <si>
    <t>Childcare registerChildcare on non-domestic premisesYorkTotal No of inspections1 September 2023 to 31 March 2024</t>
  </si>
  <si>
    <t>Early years register (full Inspection)Childcare on non-domestic premisesYorkBehaviour and attitudes1 April 2023 to 31 August 2023</t>
  </si>
  <si>
    <t>Early years register (full Inspection)Childcare on non-domestic premisesYorkEffectiveness of leadership and Management1 April 2023 to 31 August 2023</t>
  </si>
  <si>
    <t>Early years register (full Inspection)ChildminderKingston upon ThamesOverall effectiveness: The quality and standards of the provision1 September 2023 to 31 March 2024</t>
  </si>
  <si>
    <t>Early years register (full Inspection)ChildminderKingston upon ThamesPersonal development1 September 2023 to 31 March 2024</t>
  </si>
  <si>
    <t>Early years register (full Inspection)ChildminderKingston upon ThamesPersonal development, behaviour and welfare1 September 2023 to 31 March 2024</t>
  </si>
  <si>
    <t>Early years register (full Inspection)ChildminderKingston upon ThamesQuality of education1 September 2023 to 31 March 2024</t>
  </si>
  <si>
    <t>Early years register (full Inspection)ChildminderKingston upon ThamesQuality of teaching, learning and assessment1 September 2023 to 31 March 2024</t>
  </si>
  <si>
    <t>Early years register (full Inspection)ChildminderKingston upon ThamesRequirements of the compulsory part of the childcare register1 September 2023 to 31 March 2024</t>
  </si>
  <si>
    <t>Early years register (full Inspection)ChildminderKingston upon ThamesRequirements of the voluntary part of the childcare register1 September 2023 to 31 March 2024</t>
  </si>
  <si>
    <t>Early years register (full Inspection)ChildminderKingston upon ThamesTotal No of inspections1 September 2023 to 31 March 2024</t>
  </si>
  <si>
    <t>Early years register (No children on roll)ChildminderKingston upon ThamesNCOR Inspection Outcomes1 April 2023 to 31 August 2023</t>
  </si>
  <si>
    <t>Early years register (No children on roll)ChildminderKingston upon ThamesTotal No of inspections1 April 2023 to 31 August 2023</t>
  </si>
  <si>
    <t>Early years register (No children on roll)ChildminderKingston upon ThamesNCOR Inspection Outcomes1 September 2023 to 31 March 2024</t>
  </si>
  <si>
    <t>Early years register (No children on roll)ChildminderKingston upon ThamesTotal No of inspections1 September 2023 to 31 March 2024</t>
  </si>
  <si>
    <t>Early years register (full Inspection)ChildminderKirkleesBehaviour and attitudes1 April 2023 to 31 August 2023</t>
  </si>
  <si>
    <t>Early years register (full Inspection)ChildminderKirkleesEffectiveness of leadership and Management1 April 2023 to 31 August 2023</t>
  </si>
  <si>
    <t>Early years register (full Inspection)ChildminderKirkleesOutcomes for children1 April 2023 to 31 August 2023</t>
  </si>
  <si>
    <t>Early years register (full Inspection)ChildminderKirkleesOverall effectiveness: The quality and standards of the provision1 April 2023 to 31 August 2023</t>
  </si>
  <si>
    <t>Early years register (full Inspection)ChildminderKirkleesPersonal development1 April 2023 to 31 August 2023</t>
  </si>
  <si>
    <t>Early years register (full Inspection)ChildminderKirkleesPersonal development, behaviour and welfare1 April 2023 to 31 August 2023</t>
  </si>
  <si>
    <t>Early years register (full Inspection)ChildminderKirkleesQuality of education1 April 2023 to 31 August 2023</t>
  </si>
  <si>
    <t>Early years register (full Inspection)ChildminderKirkleesQuality of teaching, learning and assessment1 April 2023 to 31 August 2023</t>
  </si>
  <si>
    <t>Early years register (full Inspection)ChildminderKirkleesRequirements of the compulsory part of the childcare register1 April 2023 to 31 August 2023</t>
  </si>
  <si>
    <t>Early years register (full Inspection)ChildminderKirkleesRequirements of the voluntary part of the childcare register1 April 2023 to 31 August 2023</t>
  </si>
  <si>
    <t>Early years register (full Inspection)ChildminderKirkleesTotal No of inspections1 April 2023 to 31 August 2023</t>
  </si>
  <si>
    <t>Early years register (full Inspection)ChildminderKirkleesBehaviour and attitudes1 September 2023 to 31 March 2024</t>
  </si>
  <si>
    <t>Early years register (full Inspection)ChildminderKirkleesEffectiveness of leadership and Management1 September 2023 to 31 March 2024</t>
  </si>
  <si>
    <t>Early years register (full Inspection)ChildminderKirkleesOutcomes for children1 September 2023 to 31 March 2024</t>
  </si>
  <si>
    <t>Early years register (full Inspection)ChildminderKirkleesOverall effectiveness: The quality and standards of the provision1 September 2023 to 31 March 2024</t>
  </si>
  <si>
    <t>Early years register (full Inspection)ChildminderKirkleesPersonal development1 September 2023 to 31 March 2024</t>
  </si>
  <si>
    <t>Early years register (full Inspection)ChildminderKirkleesPersonal development, behaviour and welfare1 September 2023 to 31 March 2024</t>
  </si>
  <si>
    <t>Early years register (full Inspection)ChildminderKirkleesQuality of education1 September 2023 to 31 March 2024</t>
  </si>
  <si>
    <t>Early years register (full Inspection)ChildminderTelford and WrekinPersonal development1 September 2023 to 31 March 2024</t>
  </si>
  <si>
    <t>Early years register (full Inspection)ChildminderTelford and WrekinPersonal development, behaviour and welfare1 September 2023 to 31 March 2024</t>
  </si>
  <si>
    <t>Early years register (full Inspection)ChildminderTelford and WrekinQuality of education1 September 2023 to 31 March 2024</t>
  </si>
  <si>
    <t>Early years register (full Inspection)ChildminderTelford and WrekinQuality of teaching, learning and assessment1 September 2023 to 31 March 2024</t>
  </si>
  <si>
    <t>Early years register (full Inspection)ChildminderTelford and WrekinRequirements of the compulsory part of the childcare register1 September 2023 to 31 March 2024</t>
  </si>
  <si>
    <t>Early years register (full Inspection)ChildminderTelford and WrekinRequirements of the voluntary part of the childcare register1 September 2023 to 31 March 2024</t>
  </si>
  <si>
    <t>Early years register (full Inspection)ChildminderTelford and WrekinTotal No of inspections1 September 2023 to 31 March 2024</t>
  </si>
  <si>
    <t>Early years register (No children on roll)ChildminderTelford and WrekinNCOR Inspection Outcomes1 September 2023 to 31 March 2024</t>
  </si>
  <si>
    <t>Early years register (No children on roll)ChildminderTelford and WrekinTotal No of inspections1 September 2023 to 31 March 2024</t>
  </si>
  <si>
    <t>Childcare registerChildminderThurrockTotal No of inspections1 April 2023 to 31 August 2023</t>
  </si>
  <si>
    <t>Childcare registerChildminderThurrockTotal No of inspections1 September 2023 to 31 March 2024</t>
  </si>
  <si>
    <t>Early years register (full Inspection)ChildminderThurrockBehaviour and attitudes1 April 2023 to 31 August 2023</t>
  </si>
  <si>
    <t>Early years register (full Inspection)ChildminderThurrockEffectiveness of leadership and Management1 April 2023 to 31 August 2023</t>
  </si>
  <si>
    <t>Early years register (full Inspection)ChildminderThurrockOutcomes for children1 April 2023 to 31 August 2023</t>
  </si>
  <si>
    <t>Early years register (full Inspection)ChildminderThurrockOverall effectiveness: The quality and standards of the provision1 April 2023 to 31 August 2023</t>
  </si>
  <si>
    <t>Early years register (full Inspection)ChildminderThurrockPersonal development1 April 2023 to 31 August 2023</t>
  </si>
  <si>
    <t>Early years register (full Inspection)ChildminderThurrockPersonal development, behaviour and welfare1 April 2023 to 31 August 2023</t>
  </si>
  <si>
    <t>Early years register (full Inspection)ChildminderThurrockQuality of education1 April 2023 to 31 August 2023</t>
  </si>
  <si>
    <t>Early years register (full Inspection)ChildminderThurrockQuality of teaching, learning and assessment1 April 2023 to 31 August 2023</t>
  </si>
  <si>
    <t>Early years register (full Inspection)ChildminderThurrockRequirements of the compulsory part of the childcare register1 April 2023 to 31 August 2023</t>
  </si>
  <si>
    <t>Early years register (full Inspection)ChildminderThurrockRequirements of the voluntary part of the childcare register1 April 2023 to 31 August 2023</t>
  </si>
  <si>
    <t>Early years register (full Inspection)ChildminderThurrockTotal No of inspections1 April 2023 to 31 August 2023</t>
  </si>
  <si>
    <t>Early years register (full Inspection)ChildminderThurrockBehaviour and attitudes1 September 2023 to 31 March 2024</t>
  </si>
  <si>
    <t>Early years register (full Inspection)ChildminderThurrockEffectiveness of leadership and Management1 September 2023 to 31 March 2024</t>
  </si>
  <si>
    <t>Early years register (full Inspection)ChildminderThurrockOutcomes for children1 September 2023 to 31 March 2024</t>
  </si>
  <si>
    <t>Early years register (full Inspection)ChildminderThurrockOverall effectiveness: The quality and standards of the provision1 September 2023 to 31 March 2024</t>
  </si>
  <si>
    <t>Early years register (full Inspection)ChildminderThurrockPersonal development1 September 2023 to 31 March 2024</t>
  </si>
  <si>
    <t>Early years register (full Inspection)ChildminderThurrockPersonal development, behaviour and welfare1 September 2023 to 31 March 2024</t>
  </si>
  <si>
    <t>Early years register (full Inspection)ChildminderThurrockQuality of education1 September 2023 to 31 March 2024</t>
  </si>
  <si>
    <t>Early years register (full Inspection)ChildminderThurrockQuality of teaching, learning and assessment1 September 2023 to 31 March 2024</t>
  </si>
  <si>
    <t>Early years register (full Inspection)All provisionBournemouth, Christchurch &amp; PooleTotal No of inspections1 September 2023 to 31 March 2024</t>
  </si>
  <si>
    <t>Early years register (No children on roll)All provisionBournemouth, Christchurch &amp; PooleNCOR Inspection Outcomes1 April 2023 to 31 August 2023</t>
  </si>
  <si>
    <t>Early years register (No children on roll)All provisionBournemouth, Christchurch &amp; PooleTotal No of inspections1 April 2023 to 31 August 2023</t>
  </si>
  <si>
    <t>Early years register (Out-of-school day care)All provisionBournemouth, Christchurch &amp; PooleTotal No of inspections1 April 2023 to 31 August 2023</t>
  </si>
  <si>
    <t>Early years register (Out-of-school day care)All provisionBournemouth, Christchurch &amp; PooleTotal No of inspections1 September 2023 to 31 March 2024</t>
  </si>
  <si>
    <t>Childcare registerAll provisionBracknell ForestTotal No of inspections1 April 2023 to 31 August 2023</t>
  </si>
  <si>
    <t>Childcare registerAll provisionBracknell ForestTotal No of inspections1 September 2023 to 31 March 2024</t>
  </si>
  <si>
    <t>Early years register (full Inspection)All provisionBracknell ForestBehaviour and attitudes1 April 2023 to 31 August 2023</t>
  </si>
  <si>
    <t>Early years register (full Inspection)All provisionBracknell ForestEffectiveness of leadership and Management1 April 2023 to 31 August 2023</t>
  </si>
  <si>
    <t>Early years register (full Inspection)All provisionBracknell ForestOutcomes for children1 April 2023 to 31 August 2023</t>
  </si>
  <si>
    <t>Early years register (full Inspection)All provisionBracknell ForestOverall effectiveness: The quality and standards of the provision1 April 2023 to 31 August 2023</t>
  </si>
  <si>
    <t>Early years register (full Inspection)All provisionBracknell ForestPersonal development1 April 2023 to 31 August 2023</t>
  </si>
  <si>
    <t>Early years register (full Inspection)All provisionBracknell ForestPersonal development, behaviour and welfare1 April 2023 to 31 August 2023</t>
  </si>
  <si>
    <t>Early years register (full Inspection)All provisionBracknell ForestQuality of education1 April 2023 to 31 August 2023</t>
  </si>
  <si>
    <t>Early years register (full Inspection)All provisionBracknell ForestQuality of teaching, learning and assessment1 April 2023 to 31 August 2023</t>
  </si>
  <si>
    <t>Early years register (full Inspection)All provisionBracknell ForestRequirements of the compulsory part of the childcare register1 April 2023 to 31 August 2023</t>
  </si>
  <si>
    <t>Early years register (full Inspection)All provisionBracknell ForestRequirements of the voluntary part of the childcare register1 April 2023 to 31 August 2023</t>
  </si>
  <si>
    <t>Early years register (full Inspection)All provisionBracknell ForestTotal No of inspections1 April 2023 to 31 August 2023</t>
  </si>
  <si>
    <t>Early years register (full Inspection)All provisionBracknell ForestBehaviour and attitudes1 September 2023 to 31 March 2024</t>
  </si>
  <si>
    <t>Early years register (full Inspection)All provisionBracknell ForestEffectiveness of leadership and Management1 September 2023 to 31 March 2024</t>
  </si>
  <si>
    <t>Early years register (full Inspection)All provisionBracknell ForestOutcomes for children1 September 2023 to 31 March 2024</t>
  </si>
  <si>
    <t>Early years register (full Inspection)All provisionBracknell ForestOverall effectiveness: The quality and standards of the provision1 September 2023 to 31 March 2024</t>
  </si>
  <si>
    <t>Early years register (full Inspection)All provisionBracknell ForestPersonal development1 September 2023 to 31 March 2024</t>
  </si>
  <si>
    <t>Early years register (full Inspection)All provisionBracknell ForestPersonal development, behaviour and welfare1 September 2023 to 31 March 2024</t>
  </si>
  <si>
    <t>Early years register (full Inspection)All provisionBracknell ForestQuality of education1 September 2023 to 31 March 2024</t>
  </si>
  <si>
    <t>Early years register (full Inspection)All provisionBracknell ForestQuality of teaching, learning and assessment1 September 2023 to 31 March 2024</t>
  </si>
  <si>
    <t>Early years register (full Inspection)All provisionBracknell ForestRequirements of the compulsory part of the childcare register1 September 2023 to 31 March 2024</t>
  </si>
  <si>
    <t>Early years register (full Inspection)All provisionBracknell ForestRequirements of the voluntary part of the childcare register1 September 2023 to 31 March 2024</t>
  </si>
  <si>
    <t>Early years register (full Inspection)All provisionBracknell ForestTotal No of inspections1 September 2023 to 31 March 2024</t>
  </si>
  <si>
    <t>Early years register (full Inspection)All provisionLewishamBehaviour and attitudes1 September 2023 to 31 March 2024</t>
  </si>
  <si>
    <t>Early years register (full Inspection)All provisionLewishamEffectiveness of leadership and Management1 September 2023 to 31 March 2024</t>
  </si>
  <si>
    <t>Early years register (full Inspection)All provisionLewishamOutcomes for children1 September 2023 to 31 March 2024</t>
  </si>
  <si>
    <t>Early years register (full Inspection)All provisionLewishamOverall effectiveness: The quality and standards of the provision1 September 2023 to 31 March 2024</t>
  </si>
  <si>
    <t>Early years register (full Inspection)All provisionLewishamPersonal development1 September 2023 to 31 March 2024</t>
  </si>
  <si>
    <t>Early years register (full Inspection)All provisionLewishamPersonal development, behaviour and welfare1 September 2023 to 31 March 2024</t>
  </si>
  <si>
    <t>Early years register (full Inspection)All provisionLewishamQuality of education1 September 2023 to 31 March 2024</t>
  </si>
  <si>
    <t>Early years register (full Inspection)All provisionLewishamQuality of teaching, learning and assessment1 September 2023 to 31 March 2024</t>
  </si>
  <si>
    <t>Early years register (full Inspection)All provisionLewishamRequirements of the compulsory part of the childcare register1 September 2023 to 31 March 2024</t>
  </si>
  <si>
    <t>Early years register (full Inspection)All provisionLewishamRequirements of the voluntary part of the childcare register1 September 2023 to 31 March 2024</t>
  </si>
  <si>
    <t>Early years register (full Inspection)All provisionLewishamTotal No of inspections1 September 2023 to 31 March 2024</t>
  </si>
  <si>
    <t>Early years register (No children on roll)All provisionLewishamNCOR Inspection Outcomes1 April 2023 to 31 August 2023</t>
  </si>
  <si>
    <t>Early years register (No children on roll)All provisionLewishamTotal No of inspections1 April 2023 to 31 August 2023</t>
  </si>
  <si>
    <t>Early years register (full Inspection)Childcare on non-domestic premisesDorsetQuality of teaching, learning and assessment1 September 2023 to 31 March 2024</t>
  </si>
  <si>
    <t>Early years register (full Inspection)Childcare on non-domestic premisesDorsetRequirements of the compulsory part of the childcare register1 September 2023 to 31 March 2024</t>
  </si>
  <si>
    <t>Early years register (full Inspection)Childcare on non-domestic premisesDorsetRequirements of the voluntary part of the childcare register1 September 2023 to 31 March 2024</t>
  </si>
  <si>
    <t>Early years register (full Inspection)Childcare on non-domestic premisesDorsetTotal No of inspections1 September 2023 to 31 March 2024</t>
  </si>
  <si>
    <t>Childcare registerChildcare on non-domestic premisesDudleyTotal No of inspections1 April 2023 to 31 August 2023</t>
  </si>
  <si>
    <t>Early years register (full Inspection)Childcare on non-domestic premisesDudleyBehaviour and attitudes1 April 2023 to 31 August 2023</t>
  </si>
  <si>
    <t>Early years register (full Inspection)Childcare on non-domestic premisesDudleyEffectiveness of leadership and Management1 April 2023 to 31 August 2023</t>
  </si>
  <si>
    <t>Early years register (full Inspection)Childcare on non-domestic premisesDudleyOutcomes for children1 April 2023 to 31 August 2023</t>
  </si>
  <si>
    <t>Early years register (full Inspection)Childcare on non-domestic premisesDudleyOverall effectiveness: The quality and standards of the provision1 April 2023 to 31 August 2023</t>
  </si>
  <si>
    <t>Early years register (full Inspection)Childcare on non-domestic premisesDudleyPersonal development1 April 2023 to 31 August 2023</t>
  </si>
  <si>
    <t>Early years register (Out-of-school day care)All provisionWakefieldTotal No of inspections1 April 2023 to 31 August 2023</t>
  </si>
  <si>
    <t>Early years register (Out-of-school day care)All provisionWakefieldTotal No of inspections1 September 2023 to 31 March 2024</t>
  </si>
  <si>
    <t>Childcare registerAll provisionWalsallTotal No of inspections1 April 2023 to 31 August 2023</t>
  </si>
  <si>
    <t>Childcare registerAll provisionWalsallTotal No of inspections1 September 2023 to 31 March 2024</t>
  </si>
  <si>
    <t>Early years register (full Inspection)All provisionWalsallBehaviour and attitudes1 April 2023 to 31 August 2023</t>
  </si>
  <si>
    <t>Early years register (full Inspection)All provisionWalsallEffectiveness of leadership and Management1 April 2023 to 31 August 2023</t>
  </si>
  <si>
    <t>Early years register (full Inspection)All provisionWalsallOutcomes for children1 April 2023 to 31 August 2023</t>
  </si>
  <si>
    <t>Early years register (full Inspection)All provisionWalsallOverall effectiveness: The quality and standards of the provision1 April 2023 to 31 August 2023</t>
  </si>
  <si>
    <t>Early years register (full Inspection)All provisionWalsallPersonal development1 April 2023 to 31 August 2023</t>
  </si>
  <si>
    <t>Early years register (full Inspection)All provisionWalsallPersonal development, behaviour and welfare1 April 2023 to 31 August 2023</t>
  </si>
  <si>
    <t>Early years register (full Inspection)All provisionWalsallQuality of education1 April 2023 to 31 August 2023</t>
  </si>
  <si>
    <t>Early years register (full Inspection)All provisionWalsallQuality of teaching, learning and assessment1 April 2023 to 31 August 2023</t>
  </si>
  <si>
    <t>Early years register (full Inspection)All provisionWalsallRequirements of the compulsory part of the childcare register1 April 2023 to 31 August 2023</t>
  </si>
  <si>
    <t>Early years register (full Inspection)All provisionWalsallRequirements of the voluntary part of the childcare register1 April 2023 to 31 August 2023</t>
  </si>
  <si>
    <t>Early years register (full Inspection)All provisionWalsallTotal No of inspections1 April 2023 to 31 August 2023</t>
  </si>
  <si>
    <t>Early years register (full Inspection)All provisionWalsallBehaviour and attitudes1 September 2023 to 31 March 2024</t>
  </si>
  <si>
    <t>Early years register (full Inspection)All provisionWalsallEffectiveness of leadership and Management1 September 2023 to 31 March 2024</t>
  </si>
  <si>
    <t>Early years register (full Inspection)All provisionWalsallOutcomes for children1 September 2023 to 31 March 2024</t>
  </si>
  <si>
    <t>Early years register (full Inspection)All provisionWalsallOverall effectiveness: The quality and standards of the provision1 September 2023 to 31 March 2024</t>
  </si>
  <si>
    <t>Early years register (full Inspection)All provisionWalsallPersonal development1 September 2023 to 31 March 2024</t>
  </si>
  <si>
    <t>Early years register (full Inspection)All provisionWalsallPersonal development, behaviour and welfare1 September 2023 to 31 March 2024</t>
  </si>
  <si>
    <t>Early years register (full Inspection)All provisionWalsallQuality of education1 September 2023 to 31 March 2024</t>
  </si>
  <si>
    <t>Early years register (full Inspection)All provisionWalsallQuality of teaching, learning and assessment1 September 2023 to 31 March 2024</t>
  </si>
  <si>
    <t>Early years register (full Inspection)All provisionWalsallRequirements of the compulsory part of the childcare register1 September 2023 to 31 March 2024</t>
  </si>
  <si>
    <t>Early years register (full Inspection)All provisionWalsallRequirements of the voluntary part of the childcare register1 September 2023 to 31 March 2024</t>
  </si>
  <si>
    <t>Early years register (full Inspection)All provisionWalsallTotal No of inspections1 September 2023 to 31 March 2024</t>
  </si>
  <si>
    <t>Early years register (No children on roll)All provisionWalsallNCOR Inspection Outcomes1 April 2023 to 31 August 2023</t>
  </si>
  <si>
    <t>Early years register (No children on roll)All provisionWalsallTotal No of inspections1 April 2023 to 31 August 2023</t>
  </si>
  <si>
    <t>Early years register (No children on roll)All provisionWalsallNCOR Inspection Outcomes1 September 2023 to 31 March 2024</t>
  </si>
  <si>
    <t>Early years register (No children on roll)All provisionWalsallTotal No of inspections1 September 2023 to 31 March 2024</t>
  </si>
  <si>
    <t>Early years register (Out-of-school day care)All provisionWalsallTotal No of inspections1 April 2023 to 31 August 2023</t>
  </si>
  <si>
    <t>Early years register (full Inspection)Childcare on non-domestic premisesCheshire West and ChesterRequirements of the voluntary part of the childcare register1 September 2023 to 31 March 2024</t>
  </si>
  <si>
    <t>Early years register (full Inspection)Childcare on non-domestic premisesCheshire West and ChesterTotal No of inspections1 September 2023 to 31 March 2024</t>
  </si>
  <si>
    <t>Early years register (Out-of-school day care)Childcare on non-domestic premisesCheshire West and ChesterTotal No of inspections1 April 2023 to 31 August 2023</t>
  </si>
  <si>
    <t>Early years register (Out-of-school day care)Childcare on non-domestic premisesCheshire West and ChesterTotal No of inspections1 September 2023 to 31 March 2024</t>
  </si>
  <si>
    <t>Early years register (full Inspection)Childcare on non-domestic premisesCity of LondonBehaviour and attitudes1 April 2023 to 31 August 2023</t>
  </si>
  <si>
    <t>Early years register (full Inspection)Childcare on non-domestic premisesCity of LondonEffectiveness of leadership and Management1 April 2023 to 31 August 2023</t>
  </si>
  <si>
    <t>Early years register (full Inspection)Childcare on non-domestic premisesCity of LondonOutcomes for children1 April 2023 to 31 August 2023</t>
  </si>
  <si>
    <t>Early years register (full Inspection)Childcare on non-domestic premisesCity of LondonOverall effectiveness: The quality and standards of the provision1 April 2023 to 31 August 2023</t>
  </si>
  <si>
    <t>Early years register (full Inspection)Childcare on non-domestic premisesCity of LondonPersonal development1 April 2023 to 31 August 2023</t>
  </si>
  <si>
    <t>Early years register (full Inspection)Childcare on non-domestic premisesCity of LondonPersonal development, behaviour and welfare1 April 2023 to 31 August 2023</t>
  </si>
  <si>
    <t>Early years register (full Inspection)Childcare on non-domestic premisesCity of LondonQuality of education1 April 2023 to 31 August 2023</t>
  </si>
  <si>
    <t>Early years register (full Inspection)Childcare on non-domestic premisesCity of LondonQuality of teaching, learning and assessment1 April 2023 to 31 August 2023</t>
  </si>
  <si>
    <t>Early years register (full Inspection)Childcare on non-domestic premisesCity of LondonRequirements of the compulsory part of the childcare register1 April 2023 to 31 August 2023</t>
  </si>
  <si>
    <t>Early years register (full Inspection)Childcare on non-domestic premisesCity of LondonRequirements of the voluntary part of the childcare register1 April 2023 to 31 August 2023</t>
  </si>
  <si>
    <t>Early years register (full Inspection)Childcare on non-domestic premisesCity of LondonTotal No of inspections1 April 2023 to 31 August 2023</t>
  </si>
  <si>
    <t>Childcare registerChildcare on non-domestic premisesCornwallTotal No of inspections1 April 2023 to 31 August 2023</t>
  </si>
  <si>
    <t>Early years register (full Inspection)Childcare on non-domestic premisesCornwallBehaviour and attitudes1 April 2023 to 31 August 2023</t>
  </si>
  <si>
    <t>Early years register (full Inspection)Childcare on non-domestic premisesCornwallEffectiveness of leadership and Management1 April 2023 to 31 August 2023</t>
  </si>
  <si>
    <t>Early years register (full Inspection)Childcare on non-domestic premisesCornwallOutcomes for children1 April 2023 to 31 August 2023</t>
  </si>
  <si>
    <t>Early years register (full Inspection)Childcare on non-domestic premisesCornwallOverall effectiveness: The quality and standards of the provision1 April 2023 to 31 August 2023</t>
  </si>
  <si>
    <t>Early years register (full Inspection)Childcare on non-domestic premisesCornwallPersonal development1 April 2023 to 31 August 2023</t>
  </si>
  <si>
    <t>Early years register (full Inspection)Childcare on non-domestic premisesCornwallPersonal development, behaviour and welfare1 April 2023 to 31 August 2023</t>
  </si>
  <si>
    <t>Early years register (full Inspection)Childcare on non-domestic premisesCornwallQuality of education1 April 2023 to 31 August 2023</t>
  </si>
  <si>
    <t>Early years register (full Inspection)Childcare on non-domestic premisesCornwallQuality of teaching, learning and assessment1 April 2023 to 31 August 2023</t>
  </si>
  <si>
    <t>Early years register (full Inspection)Childcare on non-domestic premisesCornwallRequirements of the compulsory part of the childcare register1 April 2023 to 31 August 2023</t>
  </si>
  <si>
    <t>Early years register (full Inspection)Childcare on non-domestic premisesCornwallRequirements of the voluntary part of the childcare register1 April 2023 to 31 August 2023</t>
  </si>
  <si>
    <t>Early years register (full Inspection)Childcare on non-domestic premisesCornwallTotal No of inspections1 April 2023 to 31 August 2023</t>
  </si>
  <si>
    <t>Early years register (full Inspection)Childcare on non-domestic premisesCornwallBehaviour and attitudes1 September 2023 to 31 March 2024</t>
  </si>
  <si>
    <t>Early years register (full Inspection)Childcare on non-domestic premisesNorthumberlandRequirements of the compulsory part of the childcare register1 April 2023 to 31 August 2023</t>
  </si>
  <si>
    <t>Early years register (full Inspection)Childcare on non-domestic premisesNorthumberlandRequirements of the voluntary part of the childcare register1 April 2023 to 31 August 2023</t>
  </si>
  <si>
    <t>Early years register (full Inspection)Childcare on non-domestic premisesNorthumberlandTotal No of inspections1 April 2023 to 31 August 2023</t>
  </si>
  <si>
    <t>Early years register (full Inspection)Childcare on non-domestic premisesNorthumberlandBehaviour and attitudes1 September 2023 to 31 March 2024</t>
  </si>
  <si>
    <t>Early years register (full Inspection)Childcare on non-domestic premisesNorthumberlandEffectiveness of leadership and Management1 September 2023 to 31 March 2024</t>
  </si>
  <si>
    <t>Early years register (full Inspection)Childcare on non-domestic premisesNorthumberlandOutcomes for children1 September 2023 to 31 March 2024</t>
  </si>
  <si>
    <t>Early years register (full Inspection)Childcare on non-domestic premisesNorthumberlandOverall effectiveness: The quality and standards of the provision1 September 2023 to 31 March 2024</t>
  </si>
  <si>
    <t>Early years register (full Inspection)Childcare on non-domestic premisesNorthumberlandPersonal development1 September 2023 to 31 March 2024</t>
  </si>
  <si>
    <t>Early years register (full Inspection)Childcare on non-domestic premisesNorthumberlandPersonal development, behaviour and welfare1 September 2023 to 31 March 2024</t>
  </si>
  <si>
    <t>Early years register (full Inspection)Childcare on non-domestic premisesNorthumberlandQuality of education1 September 2023 to 31 March 2024</t>
  </si>
  <si>
    <t>Early years register (full Inspection)Childcare on non-domestic premisesNorthumberlandQuality of teaching, learning and assessment1 September 2023 to 31 March 2024</t>
  </si>
  <si>
    <t>Early years register (full Inspection)Childcare on non-domestic premisesNorthumberlandRequirements of the compulsory part of the childcare register1 September 2023 to 31 March 2024</t>
  </si>
  <si>
    <t>Early years register (full Inspection)Childcare on non-domestic premisesNorthumberlandRequirements of the voluntary part of the childcare register1 September 2023 to 31 March 2024</t>
  </si>
  <si>
    <t>Early years register (full Inspection)Childcare on non-domestic premisesNorthumberlandTotal No of inspections1 September 2023 to 31 March 2024</t>
  </si>
  <si>
    <t>Childcare registerChildcare on non-domestic premisesNottinghamTotal No of inspections1 April 2023 to 31 August 2023</t>
  </si>
  <si>
    <t>Early years register (full Inspection)Childcare on non-domestic premisesNottinghamBehaviour and attitudes1 April 2023 to 31 August 2023</t>
  </si>
  <si>
    <t>Early years register (full Inspection)Childcare on non-domestic premisesNottinghamEffectiveness of leadership and Management1 April 2023 to 31 August 2023</t>
  </si>
  <si>
    <t>Early years register (full Inspection)Childcare on non-domestic premisesNottinghamOutcomes for children1 April 2023 to 31 August 2023</t>
  </si>
  <si>
    <t>Early years register (full Inspection)Childcare on non-domestic premisesNottinghamOverall effectiveness: The quality and standards of the provision1 April 2023 to 31 August 2023</t>
  </si>
  <si>
    <t>Early years register (full Inspection)Childcare on non-domestic premisesNottinghamPersonal development1 April 2023 to 31 August 2023</t>
  </si>
  <si>
    <t>Early years register (full Inspection)Childcare on non-domestic premisesNottinghamPersonal development, behaviour and welfare1 April 2023 to 31 August 2023</t>
  </si>
  <si>
    <t>Early years register (full Inspection)Childcare on non-domestic premisesNottinghamQuality of education1 April 2023 to 31 August 2023</t>
  </si>
  <si>
    <t>Early years register (full Inspection)Childcare on non-domestic premisesNottinghamQuality of teaching, learning and assessment1 April 2023 to 31 August 2023</t>
  </si>
  <si>
    <t>Early years register (full Inspection)Childcare on non-domestic premisesNottinghamRequirements of the compulsory part of the childcare register1 April 2023 to 31 August 2023</t>
  </si>
  <si>
    <t>Early years register (full Inspection)Childcare on non-domestic premisesNottinghamRequirements of the voluntary part of the childcare register1 April 2023 to 31 August 2023</t>
  </si>
  <si>
    <t>Early years register (full Inspection)Childcare on non-domestic premisesNottinghamTotal No of inspections1 April 2023 to 31 August 2023</t>
  </si>
  <si>
    <t>Early years register (full Inspection)Childcare on non-domestic premisesNottinghamBehaviour and attitudes1 September 2023 to 31 March 2024</t>
  </si>
  <si>
    <t>Early years register (full Inspection)Childcare on non-domestic premisesNottinghamEffectiveness of leadership and Management1 September 2023 to 31 March 2024</t>
  </si>
  <si>
    <t>Early years register (full Inspection)ChildminderAll EnglandPersonal development, behaviour and welfare1 April 2023 to 31 August 2023</t>
  </si>
  <si>
    <t>Early years register (full Inspection)ChildminderAll EnglandQuality of education1 April 2023 to 31 August 2023</t>
  </si>
  <si>
    <t>Early years register (full Inspection)ChildminderAll EnglandQuality of teaching, learning and assessment1 April 2023 to 31 August 2023</t>
  </si>
  <si>
    <t>Early years register (full Inspection)ChildminderAll EnglandRequirements of the compulsory part of the childcare register1 April 2023 to 31 August 2023</t>
  </si>
  <si>
    <t>Early years register (full Inspection)ChildminderAll EnglandRequirements of the voluntary part of the childcare register1 April 2023 to 31 August 2023</t>
  </si>
  <si>
    <t>Early years register (full Inspection)ChildminderAll EnglandTotal No of inspections1 April 2023 to 31 August 2023</t>
  </si>
  <si>
    <t>Early years register (full Inspection)ChildminderAll EnglandBehaviour and attitudes1 September 2023 to 31 March 2024</t>
  </si>
  <si>
    <t>Early years register (full Inspection)ChildminderAll EnglandEffectiveness of leadership and Management1 September 2023 to 31 March 2024</t>
  </si>
  <si>
    <t>Early years register (full Inspection)ChildminderAll EnglandOutcomes for children1 September 2023 to 31 March 2024</t>
  </si>
  <si>
    <t>Early years register (full Inspection)ChildminderAll EnglandOverall effectiveness: The quality and standards of the provision1 September 2023 to 31 March 2024</t>
  </si>
  <si>
    <t>Early years register (full Inspection)ChildminderAll EnglandPersonal development1 September 2023 to 31 March 2024</t>
  </si>
  <si>
    <t>Early years register (full Inspection)ChildminderAll EnglandPersonal development, behaviour and welfare1 September 2023 to 31 March 2024</t>
  </si>
  <si>
    <t>Early years register (full Inspection)ChildminderAll EnglandQuality of education1 September 2023 to 31 March 2024</t>
  </si>
  <si>
    <t>Early years register (full Inspection)ChildminderAll EnglandQuality of teaching, learning and assessment1 September 2023 to 31 March 2024</t>
  </si>
  <si>
    <t>Early years register (full Inspection)ChildminderAll EnglandRequirements of the compulsory part of the childcare register1 September 2023 to 31 March 2024</t>
  </si>
  <si>
    <t>Early years register (Out-of-school day care)All provisionBromleyTotal No of inspections1 September 2023 to 31 March 2024</t>
  </si>
  <si>
    <t>Childcare registerAll provisionBuckinghamshireTotal No of inspections1 April 2023 to 31 August 2023</t>
  </si>
  <si>
    <t>Childcare registerAll provisionBuckinghamshireTotal No of inspections1 September 2023 to 31 March 2024</t>
  </si>
  <si>
    <t>Early years register (full Inspection)All provisionBuckinghamshireBehaviour and attitudes1 April 2023 to 31 August 2023</t>
  </si>
  <si>
    <t>Early years register (full Inspection)All provisionBuckinghamshireEffectiveness of leadership and Management1 April 2023 to 31 August 2023</t>
  </si>
  <si>
    <t>Early years register (full Inspection)All provisionMedwayQuality of teaching, learning and assessment1 September 2023 to 31 March 2024</t>
  </si>
  <si>
    <t>Early years register (full Inspection)All provisionMedwayRequirements of the compulsory part of the childcare register1 September 2023 to 31 March 2024</t>
  </si>
  <si>
    <t>Early years register (full Inspection)All provisionMedwayRequirements of the voluntary part of the childcare register1 September 2023 to 31 March 2024</t>
  </si>
  <si>
    <t>Early years register (full Inspection)All provisionMedwayTotal No of inspections1 September 2023 to 31 March 2024</t>
  </si>
  <si>
    <t>Early years register (No children on roll)All provisionMedwayNCOR Inspection Outcomes1 April 2023 to 31 August 2023</t>
  </si>
  <si>
    <t>Early years register (No children on roll)All provisionMedwayTotal No of inspections1 April 2023 to 31 August 2023</t>
  </si>
  <si>
    <t>Early years register (No children on roll)All provisionMedwayNCOR Inspection Outcomes1 September 2023 to 31 March 2024</t>
  </si>
  <si>
    <t>Early years register (No children on roll)All provisionMedwayTotal No of inspections1 September 2023 to 31 March 2024</t>
  </si>
  <si>
    <t>Early years register (Out-of-school day care)All provisionMedwayTotal No of inspections1 April 2023 to 31 August 2023</t>
  </si>
  <si>
    <t>Early years register (Out-of-school day care)All provisionMedwayTotal No of inspections1 September 2023 to 31 March 2024</t>
  </si>
  <si>
    <t>Childcare registerAll provisionMertonTotal No of inspections1 April 2023 to 31 August 2023</t>
  </si>
  <si>
    <t>Childcare registerAll provisionMertonTotal No of inspections1 September 2023 to 31 March 2024</t>
  </si>
  <si>
    <t>Early years register (full Inspection)All provisionMertonBehaviour and attitudes1 April 2023 to 31 August 2023</t>
  </si>
  <si>
    <t>Early years register (full Inspection)All provisionMertonEffectiveness of leadership and Management1 April 2023 to 31 August 2023</t>
  </si>
  <si>
    <t>Early years register (full Inspection)All provisionMertonOutcomes for children1 April 2023 to 31 August 2023</t>
  </si>
  <si>
    <t>Early years register (full Inspection)All provisionMertonOverall effectiveness: The quality and standards of the provision1 April 2023 to 31 August 2023</t>
  </si>
  <si>
    <t>Early years register (full Inspection)All provisionMertonPersonal development1 April 2023 to 31 August 2023</t>
  </si>
  <si>
    <t>Early years register (full Inspection)All provisionMertonPersonal development, behaviour and welfare1 April 2023 to 31 August 2023</t>
  </si>
  <si>
    <t>Early years register (full Inspection)All provisionMertonQuality of education1 April 2023 to 31 August 2023</t>
  </si>
  <si>
    <t>Early years register (full Inspection)All provisionMertonQuality of teaching, learning and assessment1 April 2023 to 31 August 2023</t>
  </si>
  <si>
    <t>Early years register (full Inspection)All provisionMertonRequirements of the compulsory part of the childcare register1 April 2023 to 31 August 2023</t>
  </si>
  <si>
    <t>Early years register (full Inspection)All provisionMertonRequirements of the voluntary part of the childcare register1 April 2023 to 31 August 2023</t>
  </si>
  <si>
    <t>Early years register (full Inspection)All provisionMertonTotal No of inspections1 April 2023 to 31 August 2023</t>
  </si>
  <si>
    <t>Early years register (full Inspection)All provisionMertonBehaviour and attitudes1 September 2023 to 31 March 2024</t>
  </si>
  <si>
    <t>Early years register (full Inspection)All provisionMertonEffectiveness of leadership and Management1 September 2023 to 31 March 2024</t>
  </si>
  <si>
    <t>Early years register (full Inspection)All provisionMertonOutcomes for children1 September 2023 to 31 March 2024</t>
  </si>
  <si>
    <t>Early years register (full Inspection)All provisionMertonOverall effectiveness: The quality and standards of the provision1 September 2023 to 31 March 2024</t>
  </si>
  <si>
    <t>Early years register (full Inspection)All provisionMertonPersonal development1 September 2023 to 31 March 2024</t>
  </si>
  <si>
    <t>Early years register (full Inspection)All provisionMertonPersonal development, behaviour and welfare1 September 2023 to 31 March 2024</t>
  </si>
  <si>
    <t>Early years register (full Inspection)All provisionMertonQuality of education1 September 2023 to 31 March 2024</t>
  </si>
  <si>
    <t>Early years register (full Inspection)All provisionMertonQuality of teaching, learning and assessment1 September 2023 to 31 March 2024</t>
  </si>
  <si>
    <t>Childcare registerAll provisionWarringtonTotal No of inspections1 September 2023 to 31 March 2024</t>
  </si>
  <si>
    <t>Early years register (full Inspection)All provisionWarringtonBehaviour and attitudes1 April 2023 to 31 August 2023</t>
  </si>
  <si>
    <t>Early years register (full Inspection)All provisionWarringtonEffectiveness of leadership and Management1 April 2023 to 31 August 2023</t>
  </si>
  <si>
    <t>Early years register (full Inspection)All provisionWarringtonOutcomes for children1 April 2023 to 31 August 2023</t>
  </si>
  <si>
    <t>Early years register (full Inspection)All provisionWarringtonOverall effectiveness: The quality and standards of the provision1 April 2023 to 31 August 2023</t>
  </si>
  <si>
    <t>Early years register (full Inspection)All provisionWarringtonPersonal development1 April 2023 to 31 August 2023</t>
  </si>
  <si>
    <t>Early years register (full Inspection)All provisionWarringtonPersonal development, behaviour and welfare1 April 2023 to 31 August 2023</t>
  </si>
  <si>
    <t>Early years register (full Inspection)All provisionWarringtonQuality of education1 April 2023 to 31 August 2023</t>
  </si>
  <si>
    <t>Early years register (full Inspection)All provisionWarringtonQuality of teaching, learning and assessment1 April 2023 to 31 August 2023</t>
  </si>
  <si>
    <t>Early years register (full Inspection)All provisionWarringtonRequirements of the compulsory part of the childcare register1 April 2023 to 31 August 2023</t>
  </si>
  <si>
    <t>Early years register (full Inspection)All provisionWarringtonRequirements of the voluntary part of the childcare register1 April 2023 to 31 August 2023</t>
  </si>
  <si>
    <t>Early years register (full Inspection)All provisionWarringtonTotal No of inspections1 April 2023 to 31 August 2023</t>
  </si>
  <si>
    <t>Early years register (full Inspection)All provisionWarringtonBehaviour and attitudes1 September 2023 to 31 March 2024</t>
  </si>
  <si>
    <t>Early years register (full Inspection)All provisionWarringtonEffectiveness of leadership and Management1 September 2023 to 31 March 2024</t>
  </si>
  <si>
    <t>Early years register (full Inspection)All provisionWarringtonOutcomes for children1 September 2023 to 31 March 2024</t>
  </si>
  <si>
    <t>Early years register (full Inspection)All provisionWarringtonOverall effectiveness: The quality and standards of the provision1 September 2023 to 31 March 2024</t>
  </si>
  <si>
    <t>Early years register (full Inspection)All provisionWarringtonPersonal development1 September 2023 to 31 March 2024</t>
  </si>
  <si>
    <t>Early years register (full Inspection)All provisionWarringtonPersonal development, behaviour and welfare1 September 2023 to 31 March 2024</t>
  </si>
  <si>
    <t>Early years register (full Inspection)All provisionWarringtonQuality of education1 September 2023 to 31 March 2024</t>
  </si>
  <si>
    <t>Early years register (full Inspection)All provisionWarringtonQuality of teaching, learning and assessment1 September 2023 to 31 March 2024</t>
  </si>
  <si>
    <t>Early years register (full Inspection)All provisionWarringtonRequirements of the compulsory part of the childcare register1 September 2023 to 31 March 2024</t>
  </si>
  <si>
    <t>Early years register (full Inspection)All provisionWarringtonRequirements of the voluntary part of the childcare register1 September 2023 to 31 March 2024</t>
  </si>
  <si>
    <t>Early years register (full Inspection)All provisionWarringtonTotal No of inspections1 September 2023 to 31 March 2024</t>
  </si>
  <si>
    <t>Early years register (No children on roll)All provisionWarringtonNCOR Inspection Outcomes1 September 2023 to 31 March 2024</t>
  </si>
  <si>
    <t>Early years register (No children on roll)All provisionWarringtonTotal No of inspections1 September 2023 to 31 March 2024</t>
  </si>
  <si>
    <t>Early years register (Out-of-school day care)All provisionWarringtonTotal No of inspections1 April 2023 to 31 August 2023</t>
  </si>
  <si>
    <t>Early years register (Out-of-school day care)All provisionWarringtonTotal No of inspections1 September 2023 to 31 March 2024</t>
  </si>
  <si>
    <t>Childcare registerAll provisionWarwickshireTotal No of inspections1 April 2023 to 31 August 2023</t>
  </si>
  <si>
    <t>Childcare registerAll provisionWarwickshireTotal No of inspections1 September 2023 to 31 March 2024</t>
  </si>
  <si>
    <t>Early years register (full Inspection)All provisionWarwickshireBehaviour and attitudes1 April 2023 to 31 August 2023</t>
  </si>
  <si>
    <t>Early years register (full Inspection)All provisionWarwickshireEffectiveness of leadership and Management1 April 2023 to 31 August 2023</t>
  </si>
  <si>
    <t>Early years register (full Inspection)Childcare on non-domestic premisesCroydonRequirements of the voluntary part of the childcare register1 September 2023 to 31 March 2024</t>
  </si>
  <si>
    <t>Early years register (full Inspection)Childcare on non-domestic premisesCroydonTotal No of inspections1 September 2023 to 31 March 2024</t>
  </si>
  <si>
    <t>Early years register (No children on roll)Childcare on non-domestic premisesCroydonNCOR Inspection Outcomes1 September 2023 to 31 March 2024</t>
  </si>
  <si>
    <t>Early years register (No children on roll)Childcare on non-domestic premisesCroydonTotal No of inspections1 September 2023 to 31 March 2024</t>
  </si>
  <si>
    <t>Early years register (Out-of-school day care)Childcare on non-domestic premisesCroydonTotal No of inspections1 April 2023 to 31 August 2023</t>
  </si>
  <si>
    <t>Early years register (Out-of-school day care)Childcare on non-domestic premisesCroydonTotal No of inspections1 September 2023 to 31 March 2024</t>
  </si>
  <si>
    <t>Childcare registerChildcare on non-domestic premisesCumberlandTotal No of inspections1 April 2023 to 31 August 2023</t>
  </si>
  <si>
    <t>Early years register (full Inspection)Childcare on non-domestic premisesCumberlandBehaviour and attitudes1 April 2023 to 31 August 2023</t>
  </si>
  <si>
    <t>Early years register (full Inspection)Childcare on non-domestic premisesCumberlandEffectiveness of leadership and Management1 April 2023 to 31 August 2023</t>
  </si>
  <si>
    <t>Early years register (full Inspection)Childcare on non-domestic premisesCumberlandOutcomes for children1 April 2023 to 31 August 2023</t>
  </si>
  <si>
    <t>Early years register (full Inspection)Childcare on non-domestic premisesCumberlandOverall effectiveness: The quality and standards of the provision1 April 2023 to 31 August 2023</t>
  </si>
  <si>
    <t>Early years register (full Inspection)Childcare on non-domestic premisesCumberlandPersonal development1 April 2023 to 31 August 2023</t>
  </si>
  <si>
    <t>Early years register (full Inspection)Childcare on non-domestic premisesCumberlandPersonal development, behaviour and welfare1 April 2023 to 31 August 2023</t>
  </si>
  <si>
    <t>Early years register (full Inspection)Childcare on non-domestic premisesCumberlandQuality of education1 April 2023 to 31 August 2023</t>
  </si>
  <si>
    <t>Early years register (full Inspection)Childcare on non-domestic premisesCumberlandQuality of teaching, learning and assessment1 April 2023 to 31 August 2023</t>
  </si>
  <si>
    <t>Early years register (full Inspection)Childcare on non-domestic premisesCumberlandRequirements of the compulsory part of the childcare register1 April 2023 to 31 August 2023</t>
  </si>
  <si>
    <t>Early years register (full Inspection)Childcare on non-domestic premisesCumberlandRequirements of the voluntary part of the childcare register1 April 2023 to 31 August 2023</t>
  </si>
  <si>
    <t>Early years register (full Inspection)Childcare on non-domestic premisesCumberlandTotal No of inspections1 April 2023 to 31 August 2023</t>
  </si>
  <si>
    <t>Early years register (full Inspection)Childcare on non-domestic premisesCumberlandBehaviour and attitudes1 September 2023 to 31 March 2024</t>
  </si>
  <si>
    <t>Early years register (full Inspection)Childcare on non-domestic premisesCumberlandEffectiveness of leadership and Management1 September 2023 to 31 March 2024</t>
  </si>
  <si>
    <t>Early years register (full Inspection)Childcare on non-domestic premisesCumberlandOutcomes for children1 September 2023 to 31 March 2024</t>
  </si>
  <si>
    <t>Early years register (full Inspection)Childcare on non-domestic premisesCumberlandOverall effectiveness: The quality and standards of the provision1 September 2023 to 31 March 2024</t>
  </si>
  <si>
    <t>Early years register (full Inspection)Childcare on non-domestic premisesCumberlandPersonal development1 September 2023 to 31 March 2024</t>
  </si>
  <si>
    <t>Early years register (full Inspection)Childcare on non-domestic premisesCumberlandPersonal development, behaviour and welfare1 September 2023 to 31 March 2024</t>
  </si>
  <si>
    <t>Early years register (full Inspection)Childcare on non-domestic premisesCumberlandQuality of education1 September 2023 to 31 March 2024</t>
  </si>
  <si>
    <t>Early years register (full Inspection)Childcare on non-domestic premisesCumberlandQuality of teaching, learning and assessment1 September 2023 to 31 March 2024</t>
  </si>
  <si>
    <t>Early years register (full Inspection)Childcare on non-domestic premisesCumberlandRequirements of the compulsory part of the childcare register1 September 2023 to 31 March 2024</t>
  </si>
  <si>
    <t>Early years register (full Inspection)Childcare on non-domestic premisesCumberlandRequirements of the voluntary part of the childcare register1 September 2023 to 31 March 2024</t>
  </si>
  <si>
    <t>Early years register (full Inspection)All provisionTelford and WrekinBehaviour and attitudes1 September 2023 to 31 March 2024</t>
  </si>
  <si>
    <t>Early years register (full Inspection)All provisionTelford and WrekinEffectiveness of leadership and Management1 September 2023 to 31 March 2024</t>
  </si>
  <si>
    <t>Early years register (full Inspection)All provisionTelford and WrekinOutcomes for children1 September 2023 to 31 March 2024</t>
  </si>
  <si>
    <t>Early years register (full Inspection)All provisionTelford and WrekinOverall effectiveness: The quality and standards of the provision1 September 2023 to 31 March 2024</t>
  </si>
  <si>
    <t>Early years register (full Inspection)All provisionTelford and WrekinPersonal development1 September 2023 to 31 March 2024</t>
  </si>
  <si>
    <t>Early years register (full Inspection)All provisionTelford and WrekinPersonal development, behaviour and welfare1 September 2023 to 31 March 2024</t>
  </si>
  <si>
    <t>Early years register (full Inspection)All provisionTelford and WrekinQuality of education1 September 2023 to 31 March 2024</t>
  </si>
  <si>
    <t>Early years register (full Inspection)All provisionTelford and WrekinQuality of teaching, learning and assessment1 September 2023 to 31 March 2024</t>
  </si>
  <si>
    <t>Early years register (full Inspection)All provisionTelford and WrekinRequirements of the compulsory part of the childcare register1 September 2023 to 31 March 2024</t>
  </si>
  <si>
    <t>Early years register (full Inspection)All provisionTelford and WrekinRequirements of the voluntary part of the childcare register1 September 2023 to 31 March 2024</t>
  </si>
  <si>
    <t>Early years register (full Inspection)All provisionTelford and WrekinTotal No of inspections1 September 2023 to 31 March 2024</t>
  </si>
  <si>
    <t>Early years register (No children on roll)All provisionTelford and WrekinNCOR Inspection Outcomes1 September 2023 to 31 March 2024</t>
  </si>
  <si>
    <t>Early years register (No children on roll)All provisionTelford and WrekinTotal No of inspections1 September 2023 to 31 March 2024</t>
  </si>
  <si>
    <t>Early years register (Out-of-school day care)All provisionTelford and WrekinTotal No of inspections1 April 2023 to 31 August 2023</t>
  </si>
  <si>
    <t>Early years register (Out-of-school day care)All provisionTelford and WrekinTotal No of inspections1 September 2023 to 31 March 2024</t>
  </si>
  <si>
    <t>Childcare registerAll provisionThurrockTotal No of inspections1 April 2023 to 31 August 2023</t>
  </si>
  <si>
    <t>Childcare registerAll provisionThurrockTotal No of inspections1 September 2023 to 31 March 2024</t>
  </si>
  <si>
    <t>Early years register (full Inspection)All provisionThurrockBehaviour and attitudes1 April 2023 to 31 August 2023</t>
  </si>
  <si>
    <t>Early years register (full Inspection)All provisionThurrockEffectiveness of leadership and Management1 April 2023 to 31 August 2023</t>
  </si>
  <si>
    <t>Early years register (full Inspection)All provisionThurrockOutcomes for children1 April 2023 to 31 August 2023</t>
  </si>
  <si>
    <t>Early years register (full Inspection)All provisionThurrockOverall effectiveness: The quality and standards of the provision1 April 2023 to 31 August 2023</t>
  </si>
  <si>
    <t>Early years register (full Inspection)All provisionThurrockPersonal development1 April 2023 to 31 August 2023</t>
  </si>
  <si>
    <t>Early years register (full Inspection)All provisionThurrockPersonal development, behaviour and welfare1 April 2023 to 31 August 2023</t>
  </si>
  <si>
    <t>Early years register (Out-of-school day care)Childcare on non-domestic premisesNottinghamTotal No of inspections1 September 2023 to 31 March 2024</t>
  </si>
  <si>
    <t>Childcare registerChildcare on non-domestic premisesNottinghamshireTotal No of inspections1 April 2023 to 31 August 2023</t>
  </si>
  <si>
    <t>Childcare registerChildcare on non-domestic premisesNottinghamshireTotal No of inspections1 September 2023 to 31 March 2024</t>
  </si>
  <si>
    <t>Early years register (full Inspection)Childcare on non-domestic premisesNottinghamshireBehaviour and attitudes1 April 2023 to 31 August 2023</t>
  </si>
  <si>
    <t>Early years register (full Inspection)Childcare on non-domestic premisesNottinghamshireEffectiveness of leadership and Management1 April 2023 to 31 August 2023</t>
  </si>
  <si>
    <t>Early years register (full Inspection)Childcare on non-domestic premisesNottinghamshireOutcomes for children1 April 2023 to 31 August 2023</t>
  </si>
  <si>
    <t>Early years register (full Inspection)Childcare on non-domestic premisesNottinghamshireOverall effectiveness: The quality and standards of the provision1 April 2023 to 31 August 2023</t>
  </si>
  <si>
    <t>Early years register (full Inspection)Childcare on non-domestic premisesNottinghamshirePersonal development1 April 2023 to 31 August 2023</t>
  </si>
  <si>
    <t>Early years register (full Inspection)Childcare on non-domestic premisesNottinghamshirePersonal development, behaviour and welfare1 April 2023 to 31 August 2023</t>
  </si>
  <si>
    <t>Early years register (full Inspection)Childcare on non-domestic premisesNottinghamshireQuality of education1 April 2023 to 31 August 2023</t>
  </si>
  <si>
    <t>Early years register (full Inspection)Childcare on non-domestic premisesNottinghamshireQuality of teaching, learning and assessment1 April 2023 to 31 August 2023</t>
  </si>
  <si>
    <t>Early years register (full Inspection)Childcare on non-domestic premisesNottinghamshireRequirements of the compulsory part of the childcare register1 April 2023 to 31 August 2023</t>
  </si>
  <si>
    <t>Early years register (full Inspection)Childcare on non-domestic premisesNottinghamshireRequirements of the voluntary part of the childcare register1 April 2023 to 31 August 2023</t>
  </si>
  <si>
    <t>Early years register (full Inspection)Childcare on non-domestic premisesNottinghamshireTotal No of inspections1 April 2023 to 31 August 2023</t>
  </si>
  <si>
    <t>Early years register (full Inspection)Childcare on non-domestic premisesNottinghamshireBehaviour and attitudes1 September 2023 to 31 March 2024</t>
  </si>
  <si>
    <t>Early years register (full Inspection)Childcare on non-domestic premisesNottinghamshireEffectiveness of leadership and Management1 September 2023 to 31 March 2024</t>
  </si>
  <si>
    <t>Early years register (full Inspection)ChildminderBarking and DagenhamPersonal development, behaviour and welfare1 April 2023 to 31 August 2023</t>
  </si>
  <si>
    <t>Early years register (full Inspection)ChildminderBarking and DagenhamQuality of education1 April 2023 to 31 August 2023</t>
  </si>
  <si>
    <t>Early years register (full Inspection)ChildminderBarking and DagenhamQuality of teaching, learning and assessment1 April 2023 to 31 August 2023</t>
  </si>
  <si>
    <t>Early years register (full Inspection)ChildminderBarking and DagenhamRequirements of the compulsory part of the childcare register1 April 2023 to 31 August 2023</t>
  </si>
  <si>
    <t>Early years register (full Inspection)ChildminderBarking and DagenhamRequirements of the voluntary part of the childcare register1 April 2023 to 31 August 2023</t>
  </si>
  <si>
    <t>Early years register (full Inspection)ChildminderBarking and DagenhamTotal No of inspections1 April 2023 to 31 August 2023</t>
  </si>
  <si>
    <t>Early years register (full Inspection)ChildminderBarking and DagenhamBehaviour and attitudes1 September 2023 to 31 March 2024</t>
  </si>
  <si>
    <t>Early years register (full Inspection)ChildminderBarking and DagenhamEffectiveness of leadership and Management1 September 2023 to 31 March 2024</t>
  </si>
  <si>
    <t>Early years register (full Inspection)ChildminderBarking and DagenhamOutcomes for children1 September 2023 to 31 March 2024</t>
  </si>
  <si>
    <t>Early years register (full Inspection)ChildminderBarking and DagenhamOverall effectiveness: The quality and standards of the provision1 September 2023 to 31 March 2024</t>
  </si>
  <si>
    <t>Early years register (full Inspection)ChildminderBarking and DagenhamPersonal development1 September 2023 to 31 March 2024</t>
  </si>
  <si>
    <t>Early years register (full Inspection)ChildminderBarking and DagenhamPersonal development, behaviour and welfare1 September 2023 to 31 March 2024</t>
  </si>
  <si>
    <t>Early years register (full Inspection)ChildminderBarking and DagenhamQuality of education1 September 2023 to 31 March 2024</t>
  </si>
  <si>
    <t>Early years register (full Inspection)ChildminderBarking and DagenhamQuality of teaching, learning and assessment1 September 2023 to 31 March 2024</t>
  </si>
  <si>
    <t>Early years register (full Inspection)ChildminderBarking and DagenhamRequirements of the compulsory part of the childcare register1 September 2023 to 31 March 2024</t>
  </si>
  <si>
    <t>Early years register (full Inspection)ChildminderBarking and DagenhamRequirements of the voluntary part of the childcare register1 September 2023 to 31 March 2024</t>
  </si>
  <si>
    <t>Early years register (full Inspection)ChildminderBarking and DagenhamTotal No of inspections1 September 2023 to 31 March 2024</t>
  </si>
  <si>
    <t>Early years register (No children on roll)ChildminderBarking and DagenhamNCOR Inspection Outcomes1 April 2023 to 31 August 2023</t>
  </si>
  <si>
    <t>Early years register (No children on roll)ChildminderBarking and DagenhamTotal No of inspections1 April 2023 to 31 August 2023</t>
  </si>
  <si>
    <t>Early years register (No children on roll)ChildminderBarking and DagenhamNCOR Inspection Outcomes1 September 2023 to 31 March 2024</t>
  </si>
  <si>
    <t>Early years register (No children on roll)ChildminderBarking and DagenhamTotal No of inspections1 September 2023 to 31 March 2024</t>
  </si>
  <si>
    <t>Early years register (full Inspection)ChildminderBarnetBehaviour and attitudes1 April 2023 to 31 August 2023</t>
  </si>
  <si>
    <t>Early years register (full Inspection)ChildminderBarnetEffectiveness of leadership and Management1 April 2023 to 31 August 2023</t>
  </si>
  <si>
    <t>Early years register (full Inspection)ChildminderBarnetOutcomes for children1 April 2023 to 31 August 2023</t>
  </si>
  <si>
    <t>Early years register (full Inspection)ChildminderBarnetOverall effectiveness: The quality and standards of the provision1 April 2023 to 31 August 2023</t>
  </si>
  <si>
    <t>Early years register (full Inspection)ChildminderBarnetPersonal development1 April 2023 to 31 August 2023</t>
  </si>
  <si>
    <t>Early years register (full Inspection)ChildminderBarnetPersonal development, behaviour and welfare1 April 2023 to 31 August 2023</t>
  </si>
  <si>
    <t>Early years register (full Inspection)ChildminderBarnetQuality of education1 April 2023 to 31 August 2023</t>
  </si>
  <si>
    <t>Early years register (full Inspection)ChildminderBarnetQuality of teaching, learning and assessment1 April 2023 to 31 August 2023</t>
  </si>
  <si>
    <t>Early years register (full Inspection)ChildminderBarnetRequirements of the compulsory part of the childcare register1 April 2023 to 31 August 2023</t>
  </si>
  <si>
    <t>Early years register (full Inspection)ChildminderLancashireOutcomes for children1 April 2023 to 31 August 2023</t>
  </si>
  <si>
    <t>Early years register (full Inspection)ChildminderLancashireOverall effectiveness: The quality and standards of the provision1 April 2023 to 31 August 2023</t>
  </si>
  <si>
    <t>Early years register (full Inspection)ChildminderLancashirePersonal development1 April 2023 to 31 August 2023</t>
  </si>
  <si>
    <t>Early years register (full Inspection)ChildminderLancashirePersonal development, behaviour and welfare1 April 2023 to 31 August 2023</t>
  </si>
  <si>
    <t>Early years register (full Inspection)ChildminderLancashireQuality of education1 April 2023 to 31 August 2023</t>
  </si>
  <si>
    <t>Early years register (full Inspection)ChildminderLancashireQuality of teaching, learning and assessment1 April 2023 to 31 August 2023</t>
  </si>
  <si>
    <t>Early years register (full Inspection)ChildminderLancashireRequirements of the compulsory part of the childcare register1 April 2023 to 31 August 2023</t>
  </si>
  <si>
    <t>Early years register (full Inspection)ChildminderLancashireRequirements of the voluntary part of the childcare register1 April 2023 to 31 August 2023</t>
  </si>
  <si>
    <t>Early years register (full Inspection)ChildminderLancashireTotal No of inspections1 April 2023 to 31 August 2023</t>
  </si>
  <si>
    <t>Early years register (full Inspection)ChildminderLancashireBehaviour and attitudes1 September 2023 to 31 March 2024</t>
  </si>
  <si>
    <t>Early years register (full Inspection)ChildminderLancashireEffectiveness of leadership and Management1 September 2023 to 31 March 2024</t>
  </si>
  <si>
    <t>Early years register (full Inspection)ChildminderLancashireOutcomes for children1 September 2023 to 31 March 2024</t>
  </si>
  <si>
    <t>Early years register (full Inspection)ChildminderLancashireOverall effectiveness: The quality and standards of the provision1 September 2023 to 31 March 2024</t>
  </si>
  <si>
    <t>Early years register (full Inspection)ChildminderLancashirePersonal development1 September 2023 to 31 March 2024</t>
  </si>
  <si>
    <t>Early years register (full Inspection)ChildminderLancashirePersonal development, behaviour and welfare1 September 2023 to 31 March 2024</t>
  </si>
  <si>
    <t>Early years register (full Inspection)ChildminderLancashireQuality of education1 September 2023 to 31 March 2024</t>
  </si>
  <si>
    <t>Early years register (full Inspection)ChildminderLancashireQuality of teaching, learning and assessment1 September 2023 to 31 March 2024</t>
  </si>
  <si>
    <t>Early years register (full Inspection)ChildminderLancashireRequirements of the compulsory part of the childcare register1 September 2023 to 31 March 2024</t>
  </si>
  <si>
    <t>Early years register (full Inspection)ChildminderLancashireRequirements of the voluntary part of the childcare register1 September 2023 to 31 March 2024</t>
  </si>
  <si>
    <t>Early years register (full Inspection)ChildminderLancashireTotal No of inspections1 September 2023 to 31 March 2024</t>
  </si>
  <si>
    <t>Early years register (No children on roll)ChildminderLancashireNCOR Inspection Outcomes1 April 2023 to 31 August 2023</t>
  </si>
  <si>
    <t>Early years register (No children on roll)ChildminderLancashireTotal No of inspections1 April 2023 to 31 August 2023</t>
  </si>
  <si>
    <t>Early years register (No children on roll)ChildminderLancashireNCOR Inspection Outcomes1 September 2023 to 31 March 2024</t>
  </si>
  <si>
    <t>Early years register (No children on roll)ChildminderLancashireTotal No of inspections1 September 2023 to 31 March 2024</t>
  </si>
  <si>
    <t>Early years register (Out-of-school day care)ChildminderLancashireTotal No of inspections1 April 2023 to 31 August 2023</t>
  </si>
  <si>
    <t>Early years register (Out-of-school day care)ChildminderLancashireTotal No of inspections1 September 2023 to 31 March 2024</t>
  </si>
  <si>
    <t>Childcare registerChildminderLeedsTotal No of inspections1 September 2023 to 31 March 2024</t>
  </si>
  <si>
    <t>Early years register (full Inspection)ChildminderLeedsBehaviour and attitudes1 April 2023 to 31 August 2023</t>
  </si>
  <si>
    <t>Early years register (full Inspection)ChildminderLeedsEffectiveness of leadership and Management1 April 2023 to 31 August 2023</t>
  </si>
  <si>
    <t>Early years register (full Inspection)ChildminderLeedsOutcomes for children1 April 2023 to 31 August 2023</t>
  </si>
  <si>
    <t>Early years register (full Inspection)ChildminderLeedsOverall effectiveness: The quality and standards of the provision1 April 2023 to 31 August 2023</t>
  </si>
  <si>
    <t>Early years register (full Inspection)ChildminderTraffordOverall effectiveness: The quality and standards of the provision1 April 2023 to 31 August 2023</t>
  </si>
  <si>
    <t>Early years register (full Inspection)ChildminderTraffordPersonal development1 April 2023 to 31 August 2023</t>
  </si>
  <si>
    <t>Early years register (full Inspection)ChildminderTraffordPersonal development, behaviour and welfare1 April 2023 to 31 August 2023</t>
  </si>
  <si>
    <t>Early years register (full Inspection)ChildminderTraffordQuality of education1 April 2023 to 31 August 2023</t>
  </si>
  <si>
    <t>Early years register (full Inspection)ChildminderTraffordQuality of teaching, learning and assessment1 April 2023 to 31 August 2023</t>
  </si>
  <si>
    <t>Early years register (full Inspection)ChildminderTraffordRequirements of the compulsory part of the childcare register1 April 2023 to 31 August 2023</t>
  </si>
  <si>
    <t>Early years register (full Inspection)ChildminderTraffordRequirements of the voluntary part of the childcare register1 April 2023 to 31 August 2023</t>
  </si>
  <si>
    <t>Early years register (full Inspection)ChildminderTraffordTotal No of inspections1 April 2023 to 31 August 2023</t>
  </si>
  <si>
    <t>Early years register (full Inspection)ChildminderTraffordBehaviour and attitudes1 September 2023 to 31 March 2024</t>
  </si>
  <si>
    <t>Early years register (full Inspection)ChildminderTraffordEffectiveness of leadership and Management1 September 2023 to 31 March 2024</t>
  </si>
  <si>
    <t>Early years register (full Inspection)ChildminderTraffordOutcomes for children1 September 2023 to 31 March 2024</t>
  </si>
  <si>
    <t>Early years register (full Inspection)ChildminderTraffordOverall effectiveness: The quality and standards of the provision1 September 2023 to 31 March 2024</t>
  </si>
  <si>
    <t>Early years register (full Inspection)ChildminderTraffordPersonal development1 September 2023 to 31 March 2024</t>
  </si>
  <si>
    <t>Early years register (full Inspection)ChildminderTraffordPersonal development, behaviour and welfare1 September 2023 to 31 March 2024</t>
  </si>
  <si>
    <t>Early years register (full Inspection)ChildminderTraffordQuality of education1 September 2023 to 31 March 2024</t>
  </si>
  <si>
    <t>Early years register (full Inspection)ChildminderTraffordQuality of teaching, learning and assessment1 September 2023 to 31 March 2024</t>
  </si>
  <si>
    <t>Early years register (full Inspection)ChildminderTraffordRequirements of the compulsory part of the childcare register1 September 2023 to 31 March 2024</t>
  </si>
  <si>
    <t>Early years register (full Inspection)ChildminderTraffordRequirements of the voluntary part of the childcare register1 September 2023 to 31 March 2024</t>
  </si>
  <si>
    <t>Early years register (full Inspection)ChildminderTraffordTotal No of inspections1 September 2023 to 31 March 2024</t>
  </si>
  <si>
    <t>Early years register (No children on roll)ChildminderTraffordNCOR Inspection Outcomes1 September 2023 to 31 March 2024</t>
  </si>
  <si>
    <t>Early years register (No children on roll)ChildminderTraffordTotal No of inspections1 September 2023 to 31 March 2024</t>
  </si>
  <si>
    <t>Early years register (Out-of-school day care)ChildminderTraffordTotal No of inspections1 September 2023 to 31 March 2024</t>
  </si>
  <si>
    <t>Early years register (full Inspection)ChildminderWakefieldBehaviour and attitudes1 April 2023 to 31 August 2023</t>
  </si>
  <si>
    <t>Early years register (full Inspection)ChildminderWakefieldEffectiveness of leadership and Management1 April 2023 to 31 August 2023</t>
  </si>
  <si>
    <t>Early years register (full Inspection)ChildminderWakefieldOutcomes for children1 April 2023 to 31 August 2023</t>
  </si>
  <si>
    <t>Early years register (full Inspection)ChildminderWakefieldOverall effectiveness: The quality and standards of the provision1 April 2023 to 31 August 2023</t>
  </si>
  <si>
    <t>Early years register (full Inspection)ChildminderWakefieldPersonal development1 April 2023 to 31 August 2023</t>
  </si>
  <si>
    <t>Early years register (full Inspection)ChildminderWakefieldPersonal development, behaviour and welfare1 April 2023 to 31 August 2023</t>
  </si>
  <si>
    <t>Early years register (full Inspection)ChildminderWakefieldQuality of education1 April 2023 to 31 August 2023</t>
  </si>
  <si>
    <t>Early years register (full Inspection)ChildminderWakefieldQuality of teaching, learning and assessment1 April 2023 to 31 August 2023</t>
  </si>
  <si>
    <t>Early years register (Out-of-school day care)All provisionBrentTotal No of inspections1 April 2023 to 31 August 2023</t>
  </si>
  <si>
    <t>Childcare registerAll provisionBrighton and HoveTotal No of inspections1 April 2023 to 31 August 2023</t>
  </si>
  <si>
    <t>Early years register (full Inspection)All provisionBrighton and HoveBehaviour and attitudes1 April 2023 to 31 August 2023</t>
  </si>
  <si>
    <t>Early years register (full Inspection)All provisionBrighton and HoveEffectiveness of leadership and Management1 April 2023 to 31 August 2023</t>
  </si>
  <si>
    <t>Early years register (full Inspection)All provisionBrighton and HoveOutcomes for children1 April 2023 to 31 August 2023</t>
  </si>
  <si>
    <t>Early years register (full Inspection)All provisionBrighton and HoveOverall effectiveness: The quality and standards of the provision1 April 2023 to 31 August 2023</t>
  </si>
  <si>
    <t>Early years register (full Inspection)All provisionBrighton and HovePersonal development1 April 2023 to 31 August 2023</t>
  </si>
  <si>
    <t>Early years register (full Inspection)All provisionBrighton and HovePersonal development, behaviour and welfare1 April 2023 to 31 August 2023</t>
  </si>
  <si>
    <t>Early years register (full Inspection)All provisionBrighton and HoveQuality of education1 April 2023 to 31 August 2023</t>
  </si>
  <si>
    <t>Early years register (full Inspection)All provisionBrighton and HoveQuality of teaching, learning and assessment1 April 2023 to 31 August 2023</t>
  </si>
  <si>
    <t>Early years register (full Inspection)All provisionBrighton and HoveRequirements of the compulsory part of the childcare register1 April 2023 to 31 August 2023</t>
  </si>
  <si>
    <t>Early years register (full Inspection)Childcare on non-domestic premisesWokinghamOutcomes for children1 September 2023 to 31 March 2024</t>
  </si>
  <si>
    <t>Early years register (full Inspection)Childcare on non-domestic premisesWokinghamOverall effectiveness: The quality and standards of the provision1 September 2023 to 31 March 2024</t>
  </si>
  <si>
    <t>Early years register (full Inspection)Childcare on non-domestic premisesWokinghamPersonal development1 September 2023 to 31 March 2024</t>
  </si>
  <si>
    <t>Early years register (full Inspection)Childcare on non-domestic premisesWokinghamPersonal development, behaviour and welfare1 September 2023 to 31 March 2024</t>
  </si>
  <si>
    <t>Early years register (full Inspection)Childcare on non-domestic premisesWokinghamQuality of education1 September 2023 to 31 March 2024</t>
  </si>
  <si>
    <t>Early years register (full Inspection)Childcare on non-domestic premisesWokinghamQuality of teaching, learning and assessment1 September 2023 to 31 March 2024</t>
  </si>
  <si>
    <t>Early years register (full Inspection)Childcare on non-domestic premisesWokinghamRequirements of the compulsory part of the childcare register1 September 2023 to 31 March 2024</t>
  </si>
  <si>
    <t>Early years register (full Inspection)Childcare on non-domestic premisesWokinghamRequirements of the voluntary part of the childcare register1 September 2023 to 31 March 2024</t>
  </si>
  <si>
    <t>Early years register (full Inspection)Childcare on non-domestic premisesWokinghamTotal No of inspections1 September 2023 to 31 March 2024</t>
  </si>
  <si>
    <t>Early years register (No children on roll)Childcare on non-domestic premisesWokinghamNCOR Inspection Outcomes1 September 2023 to 31 March 2024</t>
  </si>
  <si>
    <t>Early years register (No children on roll)Childcare on non-domestic premisesWokinghamTotal No of inspections1 September 2023 to 31 March 2024</t>
  </si>
  <si>
    <t>Early years register (Out-of-school day care)Childcare on non-domestic premisesWokinghamTotal No of inspections1 April 2023 to 31 August 2023</t>
  </si>
  <si>
    <t>Early years register (full Inspection)ChildminderKentTotal No of inspections1 April 2023 to 31 August 2023</t>
  </si>
  <si>
    <t>Early years register (full Inspection)ChildminderKentBehaviour and attitudes1 September 2023 to 31 March 2024</t>
  </si>
  <si>
    <t>Early years register (full Inspection)ChildminderKentEffectiveness of leadership and Management1 September 2023 to 31 March 2024</t>
  </si>
  <si>
    <t>Early years register (full Inspection)ChildminderKentOutcomes for children1 September 2023 to 31 March 2024</t>
  </si>
  <si>
    <t>Early years register (full Inspection)ChildminderKentOverall effectiveness: The quality and standards of the provision1 September 2023 to 31 March 2024</t>
  </si>
  <si>
    <t>Early years register (full Inspection)ChildminderKentPersonal development1 September 2023 to 31 March 2024</t>
  </si>
  <si>
    <t>Early years register (full Inspection)ChildminderKentPersonal development, behaviour and welfare1 September 2023 to 31 March 2024</t>
  </si>
  <si>
    <t>Early years register (full Inspection)ChildminderKentQuality of education1 September 2023 to 31 March 2024</t>
  </si>
  <si>
    <t>Early years register (full Inspection)ChildminderKentQuality of teaching, learning and assessment1 September 2023 to 31 March 2024</t>
  </si>
  <si>
    <t>Early years register (full Inspection)ChildminderKentRequirements of the compulsory part of the childcare register1 September 2023 to 31 March 2024</t>
  </si>
  <si>
    <t>Early years register (full Inspection)ChildminderKentRequirements of the voluntary part of the childcare register1 September 2023 to 31 March 2024</t>
  </si>
  <si>
    <t>Early years register (full Inspection)ChildminderKentTotal No of inspections1 September 2023 to 31 March 2024</t>
  </si>
  <si>
    <t>Early years register (No children on roll)ChildminderKentNCOR Inspection Outcomes1 April 2023 to 31 August 2023</t>
  </si>
  <si>
    <t>Early years register (No children on roll)ChildminderKentTotal No of inspections1 April 2023 to 31 August 2023</t>
  </si>
  <si>
    <t>Early years register (No children on roll)ChildminderKentNCOR Inspection Outcomes1 September 2023 to 31 March 2024</t>
  </si>
  <si>
    <t>Early years register (No children on roll)ChildminderKentTotal No of inspections1 September 2023 to 31 March 2024</t>
  </si>
  <si>
    <t>Early years register (Out-of-school day care)ChildminderKentTotal No of inspections1 September 2023 to 31 March 2024</t>
  </si>
  <si>
    <t>Childcare registerChildminderKingston upon HullTotal No of inspections1 April 2023 to 31 August 2023</t>
  </si>
  <si>
    <t>Early years register (full Inspection)ChildminderKingston upon HullBehaviour and attitudes1 April 2023 to 31 August 2023</t>
  </si>
  <si>
    <t>Early years register (full Inspection)ChildminderKingston upon HullEffectiveness of leadership and Management1 April 2023 to 31 August 2023</t>
  </si>
  <si>
    <t>Early years register (full Inspection)ChildminderKingston upon HullOutcomes for children1 April 2023 to 31 August 2023</t>
  </si>
  <si>
    <t>Early years register (full Inspection)ChildminderKingston upon HullOverall effectiveness: The quality and standards of the provision1 April 2023 to 31 August 2023</t>
  </si>
  <si>
    <t>Early years register (full Inspection)ChildminderKingston upon HullPersonal development1 April 2023 to 31 August 2023</t>
  </si>
  <si>
    <t>Early years register (full Inspection)ChildminderKingston upon HullPersonal development, behaviour and welfare1 April 2023 to 31 August 2023</t>
  </si>
  <si>
    <t>Early years register (full Inspection)ChildminderKingston upon HullQuality of education1 April 2023 to 31 August 2023</t>
  </si>
  <si>
    <t>Early years register (full Inspection)ChildminderKingston upon HullQuality of teaching, learning and assessment1 April 2023 to 31 August 2023</t>
  </si>
  <si>
    <t>Early years register (full Inspection)ChildminderKingston upon HullRequirements of the compulsory part of the childcare register1 April 2023 to 31 August 2023</t>
  </si>
  <si>
    <t>Early years register (full Inspection)ChildminderKingston upon HullRequirements of the voluntary part of the childcare register1 April 2023 to 31 August 2023</t>
  </si>
  <si>
    <t>Early years register (full Inspection)ChildminderKingston upon HullTotal No of inspections1 April 2023 to 31 August 2023</t>
  </si>
  <si>
    <t>Early years register (full Inspection)ChildminderKingston upon HullBehaviour and attitudes1 September 2023 to 31 March 2024</t>
  </si>
  <si>
    <t>Early years register (full Inspection)ChildminderSwindonEffectiveness of leadership and Management1 April 2023 to 31 August 2023</t>
  </si>
  <si>
    <t>Early years register (full Inspection)ChildminderSwindonOutcomes for children1 April 2023 to 31 August 2023</t>
  </si>
  <si>
    <t>Early years register (full Inspection)ChildminderSwindonOverall effectiveness: The quality and standards of the provision1 April 2023 to 31 August 2023</t>
  </si>
  <si>
    <t>Early years register (full Inspection)ChildminderSwindonPersonal development1 April 2023 to 31 August 2023</t>
  </si>
  <si>
    <t>Early years register (full Inspection)ChildminderSwindonPersonal development, behaviour and welfare1 April 2023 to 31 August 2023</t>
  </si>
  <si>
    <t>Early years register (full Inspection)ChildminderSwindonQuality of education1 April 2023 to 31 August 2023</t>
  </si>
  <si>
    <t>Early years register (full Inspection)ChildminderSwindonQuality of teaching, learning and assessment1 April 2023 to 31 August 2023</t>
  </si>
  <si>
    <t>Early years register (full Inspection)ChildminderSwindonRequirements of the compulsory part of the childcare register1 April 2023 to 31 August 2023</t>
  </si>
  <si>
    <t>Early years register (full Inspection)ChildminderSwindonRequirements of the voluntary part of the childcare register1 April 2023 to 31 August 2023</t>
  </si>
  <si>
    <t>Early years register (full Inspection)ChildminderSwindonTotal No of inspections1 April 2023 to 31 August 2023</t>
  </si>
  <si>
    <t>Early years register (full Inspection)ChildminderSwindonBehaviour and attitudes1 September 2023 to 31 March 2024</t>
  </si>
  <si>
    <t>Early years register (full Inspection)ChildminderSwindonEffectiveness of leadership and Management1 September 2023 to 31 March 2024</t>
  </si>
  <si>
    <t>Early years register (full Inspection)ChildminderSwindonOutcomes for children1 September 2023 to 31 March 2024</t>
  </si>
  <si>
    <t>Early years register (full Inspection)ChildminderSwindonOverall effectiveness: The quality and standards of the provision1 September 2023 to 31 March 2024</t>
  </si>
  <si>
    <t>Early years register (full Inspection)ChildminderSwindonPersonal development1 September 2023 to 31 March 2024</t>
  </si>
  <si>
    <t>Early years register (full Inspection)ChildminderSwindonPersonal development, behaviour and welfare1 September 2023 to 31 March 2024</t>
  </si>
  <si>
    <t>Early years register (full Inspection)ChildminderSwindonQuality of education1 September 2023 to 31 March 2024</t>
  </si>
  <si>
    <t>Early years register (full Inspection)ChildminderSwindonQuality of teaching, learning and assessment1 September 2023 to 31 March 2024</t>
  </si>
  <si>
    <t>Early years register (full Inspection)ChildminderSwindonRequirements of the compulsory part of the childcare register1 September 2023 to 31 March 2024</t>
  </si>
  <si>
    <t>Early years register (full Inspection)ChildminderSwindonRequirements of the voluntary part of the childcare register1 September 2023 to 31 March 2024</t>
  </si>
  <si>
    <t>Early years register (full Inspection)ChildminderSwindonTotal No of inspections1 September 2023 to 31 March 2024</t>
  </si>
  <si>
    <t>Childcare registerChildminderTamesideTotal No of inspections1 April 2023 to 31 August 2023</t>
  </si>
  <si>
    <t>Early years register (full Inspection)ChildminderTamesideBehaviour and attitudes1 April 2023 to 31 August 2023</t>
  </si>
  <si>
    <t>Early years register (full Inspection)ChildminderTamesideEffectiveness of leadership and Management1 April 2023 to 31 August 2023</t>
  </si>
  <si>
    <t>Early years register (full Inspection)ChildminderTamesideOutcomes for children1 April 2023 to 31 August 2023</t>
  </si>
  <si>
    <t>Early years register (full Inspection)ChildminderTamesideOverall effectiveness: The quality and standards of the provision1 April 2023 to 31 August 2023</t>
  </si>
  <si>
    <t>Early years register (full Inspection)ChildminderTamesidePersonal development1 April 2023 to 31 August 2023</t>
  </si>
  <si>
    <t>Early years register (full Inspection)ChildminderTamesidePersonal development, behaviour and welfare1 April 2023 to 31 August 2023</t>
  </si>
  <si>
    <t>Early years register (full Inspection)ChildminderTamesideQuality of education1 April 2023 to 31 August 2023</t>
  </si>
  <si>
    <t>Early years register (full Inspection)ChildminderTamesideQuality of teaching, learning and assessment1 April 2023 to 31 August 2023</t>
  </si>
  <si>
    <t>Early years register (full Inspection)ChildminderTamesideRequirements of the compulsory part of the childcare register1 April 2023 to 31 August 2023</t>
  </si>
  <si>
    <t>Early years register (full Inspection)All provisionBlackpoolOutcomes for children1 September 2023 to 31 March 2024</t>
  </si>
  <si>
    <t>Early years register (full Inspection)All provisionBlackpoolOverall effectiveness: The quality and standards of the provision1 September 2023 to 31 March 2024</t>
  </si>
  <si>
    <t>Early years register (full Inspection)All provisionBlackpoolPersonal development1 September 2023 to 31 March 2024</t>
  </si>
  <si>
    <t>Early years register (full Inspection)All provisionBlackpoolPersonal development, behaviour and welfare1 September 2023 to 31 March 2024</t>
  </si>
  <si>
    <t>Early years register (full Inspection)All provisionBlackpoolQuality of education1 September 2023 to 31 March 2024</t>
  </si>
  <si>
    <t>Early years register (full Inspection)All provisionBlackpoolQuality of teaching, learning and assessment1 September 2023 to 31 March 2024</t>
  </si>
  <si>
    <t>Early years register (full Inspection)All provisionBlackpoolRequirements of the compulsory part of the childcare register1 September 2023 to 31 March 2024</t>
  </si>
  <si>
    <t>Early years register (full Inspection)All provisionBlackpoolRequirements of the voluntary part of the childcare register1 September 2023 to 31 March 2024</t>
  </si>
  <si>
    <t>Early years register (full Inspection)All provisionBlackpoolTotal No of inspections1 September 2023 to 31 March 2024</t>
  </si>
  <si>
    <t>Childcare registerAll provisionBoltonTotal No of inspections1 April 2023 to 31 August 2023</t>
  </si>
  <si>
    <t>Childcare registerAll provisionBoltonTotal No of inspections1 September 2023 to 31 March 2024</t>
  </si>
  <si>
    <t>Early years register (full Inspection)All provisionBoltonBehaviour and attitudes1 April 2023 to 31 August 2023</t>
  </si>
  <si>
    <t>Early years register (full Inspection)All provisionBoltonEffectiveness of leadership and Management1 April 2023 to 31 August 2023</t>
  </si>
  <si>
    <t>Early years register (full Inspection)All provisionBoltonOutcomes for children1 April 2023 to 31 August 2023</t>
  </si>
  <si>
    <t>Early years register (full Inspection)All provisionBoltonOverall effectiveness: The quality and standards of the provision1 April 2023 to 31 August 2023</t>
  </si>
  <si>
    <t>Early years register (full Inspection)All provisionBoltonPersonal development1 April 2023 to 31 August 2023</t>
  </si>
  <si>
    <t>Early years register (full Inspection)All provisionBoltonPersonal development, behaviour and welfare1 April 2023 to 31 August 2023</t>
  </si>
  <si>
    <t>Early years register (full Inspection)All provisionBoltonQuality of education1 April 2023 to 31 August 2023</t>
  </si>
  <si>
    <t>Early years register (full Inspection)All provisionBoltonQuality of teaching, learning and assessment1 April 2023 to 31 August 2023</t>
  </si>
  <si>
    <t>Early years register (full Inspection)All provisionBoltonRequirements of the compulsory part of the childcare register1 April 2023 to 31 August 2023</t>
  </si>
  <si>
    <t>Early years register (full Inspection)All provisionBoltonRequirements of the voluntary part of the childcare register1 April 2023 to 31 August 2023</t>
  </si>
  <si>
    <t>Early years register (full Inspection)All provisionBoltonTotal No of inspections1 April 2023 to 31 August 2023</t>
  </si>
  <si>
    <t>Early years register (full Inspection)All provisionBoltonBehaviour and attitudes1 September 2023 to 31 March 2024</t>
  </si>
  <si>
    <t>Early years register (full Inspection)All provisionBoltonEffectiveness of leadership and Management1 September 2023 to 31 March 2024</t>
  </si>
  <si>
    <t>Early years register (full Inspection)All provisionBoltonOutcomes for children1 September 2023 to 31 March 2024</t>
  </si>
  <si>
    <t>Early years register (full Inspection)All provisionBoltonOverall effectiveness: The quality and standards of the provision1 September 2023 to 31 March 2024</t>
  </si>
  <si>
    <t>Early years register (full Inspection)All provisionBoltonPersonal development1 September 2023 to 31 March 2024</t>
  </si>
  <si>
    <t>Early years register (full Inspection)All provisionBoltonPersonal development, behaviour and welfare1 September 2023 to 31 March 2024</t>
  </si>
  <si>
    <t>Early years register (full Inspection)All provisionBoltonQuality of education1 September 2023 to 31 March 2024</t>
  </si>
  <si>
    <t>Early years register (full Inspection)All provisionBoltonQuality of teaching, learning and assessment1 September 2023 to 31 March 2024</t>
  </si>
  <si>
    <t>Early years register (full Inspection)All provisionBoltonRequirements of the compulsory part of the childcare register1 September 2023 to 31 March 2024</t>
  </si>
  <si>
    <t>Early years register (full Inspection)All provisionLeicesterQuality of teaching, learning and assessment1 April 2023 to 31 August 2023</t>
  </si>
  <si>
    <t>Early years register (full Inspection)All provisionLeicesterRequirements of the compulsory part of the childcare register1 April 2023 to 31 August 2023</t>
  </si>
  <si>
    <t>Early years register (full Inspection)All provisionLeicesterRequirements of the voluntary part of the childcare register1 April 2023 to 31 August 2023</t>
  </si>
  <si>
    <t>Early years register (full Inspection)All provisionLeicesterTotal No of inspections1 April 2023 to 31 August 2023</t>
  </si>
  <si>
    <t>Early years register (full Inspection)All provisionLeicesterBehaviour and attitudes1 September 2023 to 31 March 2024</t>
  </si>
  <si>
    <t>Early years register (full Inspection)All provisionLeicesterEffectiveness of leadership and Management1 September 2023 to 31 March 2024</t>
  </si>
  <si>
    <t>Early years register (full Inspection)All provisionLeicesterOutcomes for children1 September 2023 to 31 March 2024</t>
  </si>
  <si>
    <t>Early years register (full Inspection)All provisionLeicesterOverall effectiveness: The quality and standards of the provision1 September 2023 to 31 March 2024</t>
  </si>
  <si>
    <t>Early years register (full Inspection)All provisionLeicesterPersonal development1 September 2023 to 31 March 2024</t>
  </si>
  <si>
    <t>Early years register (full Inspection)All provisionLeicesterPersonal development, behaviour and welfare1 September 2023 to 31 March 2024</t>
  </si>
  <si>
    <t>Early years register (full Inspection)All provisionLeicesterQuality of education1 September 2023 to 31 March 2024</t>
  </si>
  <si>
    <t>Early years register (full Inspection)All provisionLeicesterQuality of teaching, learning and assessment1 September 2023 to 31 March 2024</t>
  </si>
  <si>
    <t>Early years register (full Inspection)All provisionLeicesterRequirements of the compulsory part of the childcare register1 September 2023 to 31 March 2024</t>
  </si>
  <si>
    <t>Early years register (full Inspection)All provisionLeicesterRequirements of the voluntary part of the childcare register1 September 2023 to 31 March 2024</t>
  </si>
  <si>
    <t>Early years register (full Inspection)All provisionLeicesterTotal No of inspections1 September 2023 to 31 March 2024</t>
  </si>
  <si>
    <t>Early years register (No children on roll)All provisionLeicesterNCOR Inspection Outcomes1 September 2023 to 31 March 2024</t>
  </si>
  <si>
    <t>Early years register (No children on roll)All provisionLeicesterTotal No of inspections1 September 2023 to 31 March 2024</t>
  </si>
  <si>
    <t>Early years register (full Inspection)All provisionTower HamletsTotal No of inspections1 April 2023 to 31 August 2023</t>
  </si>
  <si>
    <t>Early years register (full Inspection)All provisionTower HamletsBehaviour and attitudes1 September 2023 to 31 March 2024</t>
  </si>
  <si>
    <t>Early years register (full Inspection)All provisionTower HamletsEffectiveness of leadership and Management1 September 2023 to 31 March 2024</t>
  </si>
  <si>
    <t>Early years register (full Inspection)All provisionTower HamletsOutcomes for children1 September 2023 to 31 March 2024</t>
  </si>
  <si>
    <t>Early years register (full Inspection)All provisionTower HamletsOverall effectiveness: The quality and standards of the provision1 September 2023 to 31 March 2024</t>
  </si>
  <si>
    <t>Early years register (full Inspection)All provisionTower HamletsPersonal development1 September 2023 to 31 March 2024</t>
  </si>
  <si>
    <t>Early years register (full Inspection)All provisionTower HamletsPersonal development, behaviour and welfare1 September 2023 to 31 March 2024</t>
  </si>
  <si>
    <t>Early years register (full Inspection)All provisionTower HamletsQuality of education1 September 2023 to 31 March 2024</t>
  </si>
  <si>
    <t>Early years register (full Inspection)All provisionTower HamletsQuality of teaching, learning and assessment1 September 2023 to 31 March 2024</t>
  </si>
  <si>
    <t>Early years register (full Inspection)All provisionTower HamletsRequirements of the compulsory part of the childcare register1 September 2023 to 31 March 2024</t>
  </si>
  <si>
    <t>Early years register (full Inspection)Childcare on non-domestic premisesCamdenPersonal development1 September 2023 to 31 March 2024</t>
  </si>
  <si>
    <t>Early years register (full Inspection)Childcare on non-domestic premisesCamdenPersonal development, behaviour and welfare1 September 2023 to 31 March 2024</t>
  </si>
  <si>
    <t>Early years register (full Inspection)Childcare on non-domestic premisesCamdenQuality of education1 September 2023 to 31 March 2024</t>
  </si>
  <si>
    <t>Early years register (full Inspection)Childcare on non-domestic premisesCamdenQuality of teaching, learning and assessment1 September 2023 to 31 March 2024</t>
  </si>
  <si>
    <t>Early years register (full Inspection)Childcare on non-domestic premisesCamdenRequirements of the compulsory part of the childcare register1 September 2023 to 31 March 2024</t>
  </si>
  <si>
    <t>Early years register (full Inspection)Childcare on non-domestic premisesCamdenRequirements of the voluntary part of the childcare register1 September 2023 to 31 March 2024</t>
  </si>
  <si>
    <t>Early years register (full Inspection)Childcare on non-domestic premisesCamdenTotal No of inspections1 September 2023 to 31 March 2024</t>
  </si>
  <si>
    <t>Early years register (Out-of-school day care)Childcare on non-domestic premisesCamdenTotal No of inspections1 April 2023 to 31 August 2023</t>
  </si>
  <si>
    <t>Childcare registerChildcare on non-domestic premisesCentral BedfordshireTotal No of inspections1 April 2023 to 31 August 2023</t>
  </si>
  <si>
    <t>Early years register (full Inspection)Childcare on non-domestic premisesCentral BedfordshireBehaviour and attitudes1 April 2023 to 31 August 2023</t>
  </si>
  <si>
    <t>Early years register (full Inspection)Childcare on non-domestic premisesCentral BedfordshireEffectiveness of leadership and Management1 April 2023 to 31 August 2023</t>
  </si>
  <si>
    <t>Early years register (full Inspection)Childcare on non-domestic premisesCentral BedfordshireOutcomes for children1 April 2023 to 31 August 2023</t>
  </si>
  <si>
    <t>Early years register (full Inspection)Childcare on non-domestic premisesCentral BedfordshireOverall effectiveness: The quality and standards of the provision1 April 2023 to 31 August 2023</t>
  </si>
  <si>
    <t>Early years register (full Inspection)Childcare on non-domestic premisesCentral BedfordshirePersonal development1 April 2023 to 31 August 2023</t>
  </si>
  <si>
    <t>Early years register (full Inspection)Childcare on non-domestic premisesCentral BedfordshirePersonal development, behaviour and welfare1 April 2023 to 31 August 2023</t>
  </si>
  <si>
    <t>Early years register (full Inspection)Childcare on non-domestic premisesCentral BedfordshireQuality of education1 April 2023 to 31 August 2023</t>
  </si>
  <si>
    <t>Early years register (full Inspection)Childcare on non-domestic premisesCentral BedfordshireQuality of teaching, learning and assessment1 April 2023 to 31 August 2023</t>
  </si>
  <si>
    <t>Early years register (full Inspection)Childcare on non-domestic premisesCentral BedfordshireRequirements of the compulsory part of the childcare register1 April 2023 to 31 August 2023</t>
  </si>
  <si>
    <t>Early years register (full Inspection)Childcare on non-domestic premisesCentral BedfordshireRequirements of the voluntary part of the childcare register1 April 2023 to 31 August 2023</t>
  </si>
  <si>
    <t>Early years register (full Inspection)Childcare on non-domestic premisesCentral BedfordshireTotal No of inspections1 April 2023 to 31 August 2023</t>
  </si>
  <si>
    <t>Early years register (full Inspection)Childcare on non-domestic premisesCentral BedfordshireBehaviour and attitudes1 September 2023 to 31 March 2024</t>
  </si>
  <si>
    <t>Early years register (full Inspection)Childcare on non-domestic premisesCentral BedfordshireEffectiveness of leadership and Management1 September 2023 to 31 March 2024</t>
  </si>
  <si>
    <t>Early years register (full Inspection)Childcare on non-domestic premisesCentral BedfordshireOutcomes for children1 September 2023 to 31 March 2024</t>
  </si>
  <si>
    <t>Early years register (full Inspection)Childcare on non-domestic premisesCentral BedfordshireOverall effectiveness: The quality and standards of the provision1 September 2023 to 31 March 2024</t>
  </si>
  <si>
    <t>Early years register (full Inspection)Childcare on non-domestic premisesCentral BedfordshirePersonal development1 September 2023 to 31 March 2024</t>
  </si>
  <si>
    <t>Early years register (full Inspection)Childcare on non-domestic premisesCentral BedfordshirePersonal development, behaviour and welfare1 September 2023 to 31 March 2024</t>
  </si>
  <si>
    <t>Early years register (full Inspection)Childcare on non-domestic premisesCentral BedfordshireQuality of education1 September 2023 to 31 March 2024</t>
  </si>
  <si>
    <t>Early years register (full Inspection)Childcare on non-domestic premisesNorth SomersetBehaviour and attitudes1 April 2023 to 31 August 2023</t>
  </si>
  <si>
    <t>Early years register (full Inspection)Childcare on non-domestic premisesNorth SomersetEffectiveness of leadership and Management1 April 2023 to 31 August 2023</t>
  </si>
  <si>
    <t>Early years register (full Inspection)Childcare on non-domestic premisesNorth SomersetOutcomes for children1 April 2023 to 31 August 2023</t>
  </si>
  <si>
    <t>Early years register (full Inspection)Childcare on non-domestic premisesNorth SomersetOverall effectiveness: The quality and standards of the provision1 April 2023 to 31 August 2023</t>
  </si>
  <si>
    <t>Early years register (full Inspection)Childcare on non-domestic premisesNorth SomersetPersonal development1 April 2023 to 31 August 2023</t>
  </si>
  <si>
    <t>Early years register (full Inspection)Childcare on non-domestic premisesNorth SomersetPersonal development, behaviour and welfare1 April 2023 to 31 August 2023</t>
  </si>
  <si>
    <t>Early years register (full Inspection)Childcare on non-domestic premisesNorth SomersetQuality of education1 April 2023 to 31 August 2023</t>
  </si>
  <si>
    <t>Early years register (full Inspection)Childcare on non-domestic premisesNorth SomersetQuality of teaching, learning and assessment1 April 2023 to 31 August 2023</t>
  </si>
  <si>
    <t>Early years register (full Inspection)Childcare on non-domestic premisesNorth SomersetRequirements of the compulsory part of the childcare register1 April 2023 to 31 August 2023</t>
  </si>
  <si>
    <t>Early years register (full Inspection)Childcare on non-domestic premisesNorth SomersetRequirements of the voluntary part of the childcare register1 April 2023 to 31 August 2023</t>
  </si>
  <si>
    <t>Early years register (full Inspection)Childcare on non-domestic premisesNorth SomersetTotal No of inspections1 April 2023 to 31 August 2023</t>
  </si>
  <si>
    <t>Early years register (full Inspection)Childcare on non-domestic premisesNorth SomersetBehaviour and attitudes1 September 2023 to 31 March 2024</t>
  </si>
  <si>
    <t>Early years register (full Inspection)Childcare on non-domestic premisesNorth SomersetEffectiveness of leadership and Management1 September 2023 to 31 March 2024</t>
  </si>
  <si>
    <t>Early years register (full Inspection)Childcare on non-domestic premisesNorth SomersetOutcomes for children1 September 2023 to 31 March 2024</t>
  </si>
  <si>
    <t>Early years register (full Inspection)Childcare on non-domestic premisesNorth SomersetOverall effectiveness: The quality and standards of the provision1 September 2023 to 31 March 2024</t>
  </si>
  <si>
    <t>Early years register (full Inspection)Childcare on non-domestic premisesNorth SomersetPersonal development1 September 2023 to 31 March 2024</t>
  </si>
  <si>
    <t>Early years register (full Inspection)Childcare on non-domestic premisesNorth SomersetPersonal development, behaviour and welfare1 September 2023 to 31 March 2024</t>
  </si>
  <si>
    <t>Early years register (full Inspection)Childcare on non-domestic premisesNorth SomersetQuality of education1 September 2023 to 31 March 2024</t>
  </si>
  <si>
    <t>Early years register (full Inspection)Childcare on non-domestic premisesNorth SomersetQuality of teaching, learning and assessment1 September 2023 to 31 March 2024</t>
  </si>
  <si>
    <t>Early years register (full Inspection)Childcare on non-domestic premisesNorth SomersetRequirements of the compulsory part of the childcare register1 September 2023 to 31 March 2024</t>
  </si>
  <si>
    <t>Early years register (full Inspection)Childcare on non-domestic premisesNorth SomersetRequirements of the voluntary part of the childcare register1 September 2023 to 31 March 2024</t>
  </si>
  <si>
    <t>Early years register (full Inspection)Childcare on non-domestic premisesNorth SomersetTotal No of inspections1 September 2023 to 31 March 2024</t>
  </si>
  <si>
    <t>Early years register (Out-of-school day care)Childcare on non-domestic premisesNorth SomersetTotal No of inspections1 April 2023 to 31 August 2023</t>
  </si>
  <si>
    <t>Early years register (Out-of-school day care)Childcare on non-domestic premisesNorth SomersetTotal No of inspections1 September 2023 to 31 March 2024</t>
  </si>
  <si>
    <t>Early years register (full Inspection)Childcare on non-domestic premisesNorth TynesideBehaviour and attitudes1 April 2023 to 31 August 2023</t>
  </si>
  <si>
    <t>Early years register (full Inspection)Childcare on non-domestic premisesNorth TynesideEffectiveness of leadership and Management1 April 2023 to 31 August 2023</t>
  </si>
  <si>
    <t>Early years register (full Inspection)Childcare on non-domestic premisesNorth TynesideOutcomes for children1 April 2023 to 31 August 2023</t>
  </si>
  <si>
    <t>Early years register (Out-of-school day care)Childcare on non-domestic premisesWokinghamTotal No of inspections1 September 2023 to 31 March 2024</t>
  </si>
  <si>
    <t>Childcare registerChildcare on non-domestic premisesWolverhamptonTotal No of inspections1 April 2023 to 31 August 2023</t>
  </si>
  <si>
    <t>Early years register (full Inspection)Childcare on non-domestic premisesWolverhamptonBehaviour and attitudes1 April 2023 to 31 August 2023</t>
  </si>
  <si>
    <t>Early years register (full Inspection)Childcare on non-domestic premisesWolverhamptonEffectiveness of leadership and Management1 April 2023 to 31 August 2023</t>
  </si>
  <si>
    <t>Early years register (full Inspection)Childcare on non-domestic premisesWolverhamptonOutcomes for children1 April 2023 to 31 August 2023</t>
  </si>
  <si>
    <t>Early years register (full Inspection)Childcare on non-domestic premisesWolverhamptonOverall effectiveness: The quality and standards of the provision1 April 2023 to 31 August 2023</t>
  </si>
  <si>
    <t>Early years register (full Inspection)Childcare on non-domestic premisesWolverhamptonPersonal development1 April 2023 to 31 August 2023</t>
  </si>
  <si>
    <t>Early years register (full Inspection)Childcare on non-domestic premisesWolverhamptonPersonal development, behaviour and welfare1 April 2023 to 31 August 2023</t>
  </si>
  <si>
    <t>Early years register (full Inspection)Childcare on non-domestic premisesWolverhamptonQuality of education1 April 2023 to 31 August 2023</t>
  </si>
  <si>
    <t>Early years register (full Inspection)Childcare on non-domestic premisesWolverhamptonQuality of teaching, learning and assessment1 April 2023 to 31 August 2023</t>
  </si>
  <si>
    <t>Early years register (full Inspection)Childcare on non-domestic premisesWolverhamptonRequirements of the compulsory part of the childcare register1 April 2023 to 31 August 2023</t>
  </si>
  <si>
    <t>Early years register (full Inspection)Childcare on non-domestic premisesWolverhamptonRequirements of the voluntary part of the childcare register1 April 2023 to 31 August 2023</t>
  </si>
  <si>
    <t>Early years register (full Inspection)Childcare on non-domestic premisesWolverhamptonTotal No of inspections1 April 2023 to 31 August 2023</t>
  </si>
  <si>
    <t>Early years register (full Inspection)Childcare on non-domestic premisesWolverhamptonBehaviour and attitudes1 September 2023 to 31 March 2024</t>
  </si>
  <si>
    <t>Early years register (full Inspection)Childcare on non-domestic premisesWolverhamptonEffectiveness of leadership and Management1 September 2023 to 31 March 2024</t>
  </si>
  <si>
    <t>Early years register (full Inspection)Childcare on non-domestic premisesWolverhamptonOutcomes for children1 September 2023 to 31 March 2024</t>
  </si>
  <si>
    <t>Early years register (full Inspection)Childcare on non-domestic premisesWolverhamptonOverall effectiveness: The quality and standards of the provision1 September 2023 to 31 March 2024</t>
  </si>
  <si>
    <t>Early years register (full Inspection)Childcare on non-domestic premisesWolverhamptonPersonal development1 September 2023 to 31 March 2024</t>
  </si>
  <si>
    <t>Early years register (full Inspection)Childcare on non-domestic premisesWolverhamptonPersonal development, behaviour and welfare1 September 2023 to 31 March 2024</t>
  </si>
  <si>
    <t>Early years register (full Inspection)Childcare on non-domestic premisesWolverhamptonQuality of education1 September 2023 to 31 March 2024</t>
  </si>
  <si>
    <t>Early years register (full Inspection)Childcare on non-domestic premisesWolverhamptonQuality of teaching, learning and assessment1 September 2023 to 31 March 2024</t>
  </si>
  <si>
    <t>Early years register (full Inspection)Childcare on non-domestic premisesWolverhamptonRequirements of the compulsory part of the childcare register1 September 2023 to 31 March 2024</t>
  </si>
  <si>
    <t>Early years register (full Inspection)Childcare on non-domestic premisesWolverhamptonRequirements of the voluntary part of the childcare register1 September 2023 to 31 March 2024</t>
  </si>
  <si>
    <t>Early years register (full Inspection)Childcare on non-domestic premisesWolverhamptonTotal No of inspections1 September 2023 to 31 March 2024</t>
  </si>
  <si>
    <t>Early years register (Out-of-school day care)Childcare on non-domestic premisesWolverhamptonTotal No of inspections1 April 2023 to 31 August 2023</t>
  </si>
  <si>
    <t>Early years register (Out-of-school day care)Childcare on non-domestic premisesWolverhamptonTotal No of inspections1 September 2023 to 31 March 2024</t>
  </si>
  <si>
    <t>Childcare registerChildcare on non-domestic premisesWorcestershireTotal No of inspections1 April 2023 to 31 August 2023</t>
  </si>
  <si>
    <t>Childcare registerChildcare on non-domestic premisesWorcestershireTotal No of inspections1 September 2023 to 31 March 2024</t>
  </si>
  <si>
    <t>Early years register (full Inspection)ChildminderKingston upon HullEffectiveness of leadership and Management1 September 2023 to 31 March 2024</t>
  </si>
  <si>
    <t>Early years register (full Inspection)ChildminderKingston upon HullOutcomes for children1 September 2023 to 31 March 2024</t>
  </si>
  <si>
    <t>Early years register (full Inspection)ChildminderKingston upon HullOverall effectiveness: The quality and standards of the provision1 September 2023 to 31 March 2024</t>
  </si>
  <si>
    <t>Early years register (full Inspection)ChildminderKingston upon HullPersonal development1 September 2023 to 31 March 2024</t>
  </si>
  <si>
    <t>Early years register (full Inspection)ChildminderKingston upon HullPersonal development, behaviour and welfare1 September 2023 to 31 March 2024</t>
  </si>
  <si>
    <t>Early years register (full Inspection)ChildminderKingston upon HullQuality of education1 September 2023 to 31 March 2024</t>
  </si>
  <si>
    <t>Early years register (full Inspection)ChildminderKingston upon HullQuality of teaching, learning and assessment1 September 2023 to 31 March 2024</t>
  </si>
  <si>
    <t>Early years register (full Inspection)ChildminderKingston upon HullRequirements of the compulsory part of the childcare register1 September 2023 to 31 March 2024</t>
  </si>
  <si>
    <t>Early years register (full Inspection)ChildminderKingston upon HullRequirements of the voluntary part of the childcare register1 September 2023 to 31 March 2024</t>
  </si>
  <si>
    <t>Early years register (full Inspection)ChildminderKingston upon HullTotal No of inspections1 September 2023 to 31 March 2024</t>
  </si>
  <si>
    <t>Early years register (No children on roll)ChildminderKingston upon HullNCOR Inspection Outcomes1 April 2023 to 31 August 2023</t>
  </si>
  <si>
    <t>Early years register (No children on roll)ChildminderKingston upon HullTotal No of inspections1 April 2023 to 31 August 2023</t>
  </si>
  <si>
    <t>Early years register (No children on roll)ChildminderKingston upon HullNCOR Inspection Outcomes1 September 2023 to 31 March 2024</t>
  </si>
  <si>
    <t>Early years register (No children on roll)ChildminderKingston upon HullTotal No of inspections1 September 2023 to 31 March 2024</t>
  </si>
  <si>
    <t>Early years register (full Inspection)All provisionAll EnglandOverall effectiveness: The quality and standards of the provision1 April 2023 to 31 August 2023</t>
  </si>
  <si>
    <t>Early years register (full Inspection)All provisionAll EnglandPersonal development1 April 2023 to 31 August 2023</t>
  </si>
  <si>
    <t>Early years register (full Inspection)All provisionAll EnglandPersonal development, behaviour and welfare1 April 2023 to 31 August 2023</t>
  </si>
  <si>
    <t>Early years register (full Inspection)All provisionAll EnglandQuality of education1 April 2023 to 31 August 2023</t>
  </si>
  <si>
    <t>Early years register (full Inspection)All provisionAll EnglandQuality of teaching, learning and assessment1 April 2023 to 31 August 2023</t>
  </si>
  <si>
    <t>Early years register (full Inspection)All provisionAll EnglandRequirements of the compulsory part of the childcare register1 April 2023 to 31 August 2023</t>
  </si>
  <si>
    <t>Early years register (full Inspection)All provisionAll EnglandRequirements of the voluntary part of the childcare register1 April 2023 to 31 August 2023</t>
  </si>
  <si>
    <t>Early years register (full Inspection)All provisionAll EnglandTotal No of inspections1 April 2023 to 31 August 2023</t>
  </si>
  <si>
    <t>Early years register (full Inspection)All provisionAll EnglandBehaviour and attitudes1 September 2023 to 31 March 2024</t>
  </si>
  <si>
    <t>Early years register (full Inspection)All provisionAll EnglandEffectiveness of leadership and Management1 September 2023 to 31 March 2024</t>
  </si>
  <si>
    <t>Early years register (full Inspection)All provisionAll EnglandOutcomes for children1 September 2023 to 31 March 2024</t>
  </si>
  <si>
    <t>Early years register (full Inspection)All provisionAll EnglandOverall effectiveness: The quality and standards of the provision1 September 2023 to 31 March 2024</t>
  </si>
  <si>
    <t>Early years register (full Inspection)All provisionAll EnglandPersonal development1 September 2023 to 31 March 2024</t>
  </si>
  <si>
    <t>Early years register (full Inspection)All provisionAll EnglandPersonal development, behaviour and welfare1 September 2023 to 31 March 2024</t>
  </si>
  <si>
    <t>Early years register (full Inspection)All provisionAll EnglandQuality of education1 September 2023 to 31 March 2024</t>
  </si>
  <si>
    <t>Early years register (full Inspection)All provisionAll EnglandQuality of teaching, learning and assessment1 September 2023 to 31 March 2024</t>
  </si>
  <si>
    <t>Early years register (full Inspection)All provisionAll EnglandRequirements of the compulsory part of the childcare register1 September 2023 to 31 March 2024</t>
  </si>
  <si>
    <t>Early years register (full Inspection)All provisionAll EnglandRequirements of the voluntary part of the childcare register1 September 2023 to 31 March 2024</t>
  </si>
  <si>
    <t>Early years register (full Inspection)All provisionAll EnglandTotal No of inspections1 September 2023 to 31 March 2024</t>
  </si>
  <si>
    <t>Early years register (No children on roll)All provisionAll EnglandNCOR Inspection Outcomes1 April 2023 to 31 August 2023</t>
  </si>
  <si>
    <t>Early years register (No children on roll)All provisionAll EnglandTotal No of inspections1 April 2023 to 31 August 2023</t>
  </si>
  <si>
    <t>Early years register (No children on roll)All provisionAll EnglandNCOR Inspection Outcomes1 September 2023 to 31 March 2024</t>
  </si>
  <si>
    <t>Early years register (No children on roll)All provisionAll EnglandTotal No of inspections1 September 2023 to 31 March 2024</t>
  </si>
  <si>
    <t>Early years register (Out-of-school day care)All provisionAll EnglandTotal No of inspections1 April 2023 to 31 August 2023</t>
  </si>
  <si>
    <t>Early years register (Out-of-school day care)All provisionAll EnglandTotal No of inspections1 September 2023 to 31 March 2024</t>
  </si>
  <si>
    <t>Early years register (No children on roll)All provisionHaringeyTotal No of inspections1 April 2023 to 31 August 2023</t>
  </si>
  <si>
    <t>Early years register (No children on roll)All provisionHaringeyNCOR Inspection Outcomes1 September 2023 to 31 March 2024</t>
  </si>
  <si>
    <t>Early years register (No children on roll)All provisionHaringeyTotal No of inspections1 September 2023 to 31 March 2024</t>
  </si>
  <si>
    <t>Early years register (Out-of-school day care)All provisionHaringeyTotal No of inspections1 April 2023 to 31 August 2023</t>
  </si>
  <si>
    <t>Early years register (Out-of-school day care)All provisionHaringeyTotal No of inspections1 September 2023 to 31 March 2024</t>
  </si>
  <si>
    <t>Childcare registerAll provisionHarrowTotal No of inspections1 April 2023 to 31 August 2023</t>
  </si>
  <si>
    <t>Childcare registerAll provisionHarrowTotal No of inspections1 September 2023 to 31 March 2024</t>
  </si>
  <si>
    <t>Early years register (full Inspection)All provisionHarrowBehaviour and attitudes1 April 2023 to 31 August 2023</t>
  </si>
  <si>
    <t>Early years register (full Inspection)All provisionHarrowEffectiveness of leadership and Management1 April 2023 to 31 August 2023</t>
  </si>
  <si>
    <t>Early years register (full Inspection)All provisionHarrowOutcomes for children1 April 2023 to 31 August 2023</t>
  </si>
  <si>
    <t>Early years register (full Inspection)All provisionHarrowOverall effectiveness: The quality and standards of the provision1 April 2023 to 31 August 2023</t>
  </si>
  <si>
    <t>Early years register (full Inspection)All provisionHarrowPersonal development1 April 2023 to 31 August 2023</t>
  </si>
  <si>
    <t>Early years register (full Inspection)All provisionHarrowPersonal development, behaviour and welfare1 April 2023 to 31 August 2023</t>
  </si>
  <si>
    <t>Early years register (full Inspection)All provisionHarrowQuality of education1 April 2023 to 31 August 2023</t>
  </si>
  <si>
    <t>Early years register (full Inspection)All provisionHarrowQuality of teaching, learning and assessment1 April 2023 to 31 August 2023</t>
  </si>
  <si>
    <t>Early years register (full Inspection)All provisionHarrowRequirements of the compulsory part of the childcare register1 April 2023 to 31 August 2023</t>
  </si>
  <si>
    <t>Early years register (full Inspection)All provisionHarrowRequirements of the voluntary part of the childcare register1 April 2023 to 31 August 2023</t>
  </si>
  <si>
    <t>Early years register (full Inspection)All provisionHarrowTotal No of inspections1 April 2023 to 31 August 2023</t>
  </si>
  <si>
    <t>Early years register (full Inspection)All provisionHarrowBehaviour and attitudes1 September 2023 to 31 March 2024</t>
  </si>
  <si>
    <t>Early years register (full Inspection)All provisionHarrowEffectiveness of leadership and Management1 September 2023 to 31 March 2024</t>
  </si>
  <si>
    <t>Early years register (full Inspection)All provisionHarrowOutcomes for children1 September 2023 to 31 March 2024</t>
  </si>
  <si>
    <t>Early years register (full Inspection)All provisionHarrowOverall effectiveness: The quality and standards of the provision1 September 2023 to 31 March 2024</t>
  </si>
  <si>
    <t>Early years register (full Inspection)All provisionHarrowPersonal development1 September 2023 to 31 March 2024</t>
  </si>
  <si>
    <t>Early years register (full Inspection)All provisionHarrowPersonal development, behaviour and welfare1 September 2023 to 31 March 2024</t>
  </si>
  <si>
    <t>Early years register (full Inspection)All provisionHarrowQuality of education1 September 2023 to 31 March 2024</t>
  </si>
  <si>
    <t>Early years register (full Inspection)All provisionHarrowQuality of teaching, learning and assessment1 September 2023 to 31 March 2024</t>
  </si>
  <si>
    <t>Early years register (full Inspection)All provisionHarrowRequirements of the compulsory part of the childcare register1 September 2023 to 31 March 2024</t>
  </si>
  <si>
    <t>Early years register (full Inspection)All provisionHarrowRequirements of the voluntary part of the childcare register1 September 2023 to 31 March 2024</t>
  </si>
  <si>
    <t>Early years register (full Inspection)All provisionHarrowTotal No of inspections1 September 2023 to 31 March 2024</t>
  </si>
  <si>
    <t>Early years register (No children on roll)All provisionHarrowNCOR Inspection Outcomes1 April 2023 to 31 August 2023</t>
  </si>
  <si>
    <t>Early years register (No children on roll)All provisionHarrowTotal No of inspections1 April 2023 to 31 August 2023</t>
  </si>
  <si>
    <t>Early years register (full Inspection)All provisionHaveringOutcomes for children1 April 2023 to 31 August 2023</t>
  </si>
  <si>
    <t>Early years register (full Inspection)All provisionHaveringOverall effectiveness: The quality and standards of the provision1 April 2023 to 31 August 2023</t>
  </si>
  <si>
    <t>Early years register (full Inspection)All provisionHaveringPersonal development1 April 2023 to 31 August 2023</t>
  </si>
  <si>
    <t>Early years register (full Inspection)All provisionHaveringPersonal development, behaviour and welfare1 April 2023 to 31 August 2023</t>
  </si>
  <si>
    <t>Early years register (full Inspection)All provisionHaveringQuality of education1 April 2023 to 31 August 2023</t>
  </si>
  <si>
    <t>Early years register (full Inspection)All provisionHaveringQuality of teaching, learning and assessment1 April 2023 to 31 August 2023</t>
  </si>
  <si>
    <t>Early years register (full Inspection)All provisionHaveringRequirements of the compulsory part of the childcare register1 April 2023 to 31 August 2023</t>
  </si>
  <si>
    <t>Early years register (full Inspection)All provisionHaveringRequirements of the voluntary part of the childcare register1 April 2023 to 31 August 2023</t>
  </si>
  <si>
    <t>Early years register (full Inspection)All provisionHaveringTotal No of inspections1 April 2023 to 31 August 2023</t>
  </si>
  <si>
    <t>Early years register (full Inspection)All provisionHaveringBehaviour and attitudes1 September 2023 to 31 March 2024</t>
  </si>
  <si>
    <t>Early years register (full Inspection)All provisionHaveringEffectiveness of leadership and Management1 September 2023 to 31 March 2024</t>
  </si>
  <si>
    <t>Early years register (full Inspection)All provisionHaveringOutcomes for children1 September 2023 to 31 March 2024</t>
  </si>
  <si>
    <t>Early years register (full Inspection)All provisionHaveringOverall effectiveness: The quality and standards of the provision1 September 2023 to 31 March 2024</t>
  </si>
  <si>
    <t>Early years register (full Inspection)All provisionHaveringPersonal development1 September 2023 to 31 March 2024</t>
  </si>
  <si>
    <t>Early years register (full Inspection)All provisionHaveringPersonal development, behaviour and welfare1 September 2023 to 31 March 2024</t>
  </si>
  <si>
    <t>Early years register (full Inspection)All provisionHaveringQuality of education1 September 2023 to 31 March 2024</t>
  </si>
  <si>
    <t>Early years register (full Inspection)All provisionHaveringQuality of teaching, learning and assessment1 September 2023 to 31 March 2024</t>
  </si>
  <si>
    <t>Early years register (full Inspection)All provisionHaveringRequirements of the compulsory part of the childcare register1 September 2023 to 31 March 2024</t>
  </si>
  <si>
    <t>Early years register (full Inspection)All provisionHaveringRequirements of the voluntary part of the childcare register1 September 2023 to 31 March 2024</t>
  </si>
  <si>
    <t>Early years register (full Inspection)All provisionHaveringTotal No of inspections1 September 2023 to 31 March 2024</t>
  </si>
  <si>
    <t>Early years register (No children on roll)All provisionHaveringNCOR Inspection Outcomes1 April 2023 to 31 August 2023</t>
  </si>
  <si>
    <t>Early years register (No children on roll)All provisionHaveringTotal No of inspections1 April 2023 to 31 August 2023</t>
  </si>
  <si>
    <t>Early years register (No children on roll)All provisionHaveringNCOR Inspection Outcomes1 September 2023 to 31 March 2024</t>
  </si>
  <si>
    <t>Early years register (No children on roll)All provisionHaveringTotal No of inspections1 September 2023 to 31 March 2024</t>
  </si>
  <si>
    <t>Early years register (Out-of-school day care)All provisionHaveringTotal No of inspections1 April 2023 to 31 August 2023</t>
  </si>
  <si>
    <t>Early years register (Out-of-school day care)All provisionHaveringTotal No of inspections1 September 2023 to 31 March 2024</t>
  </si>
  <si>
    <t>Early years register (full Inspection)All provisionHerefordshireBehaviour and attitudes1 April 2023 to 31 August 2023</t>
  </si>
  <si>
    <t>Early years register (full Inspection)All provisionHerefordshireEffectiveness of leadership and Management1 April 2023 to 31 August 2023</t>
  </si>
  <si>
    <t>Early years register (full Inspection)All provisionHerefordshireOutcomes for children1 April 2023 to 31 August 2023</t>
  </si>
  <si>
    <t>Early years register (full Inspection)All provisionHerefordshireOverall effectiveness: The quality and standards of the provision1 April 2023 to 31 August 2023</t>
  </si>
  <si>
    <t>Early years register (full Inspection)All provisionHillingdonTotal No of inspections1 April 2023 to 31 August 2023</t>
  </si>
  <si>
    <t>Early years register (full Inspection)All provisionHillingdonBehaviour and attitudes1 September 2023 to 31 March 2024</t>
  </si>
  <si>
    <t>Early years register (full Inspection)All provisionHillingdonEffectiveness of leadership and Management1 September 2023 to 31 March 2024</t>
  </si>
  <si>
    <t>Early years register (full Inspection)All provisionHillingdonOutcomes for children1 September 2023 to 31 March 2024</t>
  </si>
  <si>
    <t>Early years register (full Inspection)All provisionHillingdonOverall effectiveness: The quality and standards of the provision1 September 2023 to 31 March 2024</t>
  </si>
  <si>
    <t>Early years register (full Inspection)All provisionHillingdonPersonal development1 September 2023 to 31 March 2024</t>
  </si>
  <si>
    <t>Early years register (full Inspection)All provisionHillingdonPersonal development, behaviour and welfare1 September 2023 to 31 March 2024</t>
  </si>
  <si>
    <t>Early years register (full Inspection)All provisionHillingdonQuality of education1 September 2023 to 31 March 2024</t>
  </si>
  <si>
    <t>Early years register (full Inspection)All provisionHillingdonQuality of teaching, learning and assessment1 September 2023 to 31 March 2024</t>
  </si>
  <si>
    <t>Early years register (full Inspection)All provisionHillingdonRequirements of the compulsory part of the childcare register1 September 2023 to 31 March 2024</t>
  </si>
  <si>
    <t>Early years register (full Inspection)All provisionHillingdonRequirements of the voluntary part of the childcare register1 September 2023 to 31 March 2024</t>
  </si>
  <si>
    <t>Early years register (full Inspection)All provisionHillingdonTotal No of inspections1 September 2023 to 31 March 2024</t>
  </si>
  <si>
    <t>Early years register (No children on roll)All provisionHillingdonNCOR Inspection Outcomes1 April 2023 to 31 August 2023</t>
  </si>
  <si>
    <t>Early years register (No children on roll)All provisionHillingdonTotal No of inspections1 April 2023 to 31 August 2023</t>
  </si>
  <si>
    <t>Early years register (No children on roll)All provisionHillingdonNCOR Inspection Outcomes1 September 2023 to 31 March 2024</t>
  </si>
  <si>
    <t>Early years register (No children on roll)All provisionHillingdonTotal No of inspections1 September 2023 to 31 March 2024</t>
  </si>
  <si>
    <t>Early years register (Out-of-school day care)All provisionHillingdonTotal No of inspections1 April 2023 to 31 August 2023</t>
  </si>
  <si>
    <t>Early years register (Out-of-school day care)All provisionHillingdonTotal No of inspections1 September 2023 to 31 March 2024</t>
  </si>
  <si>
    <t>Childcare registerAll provisionHounslowTotal No of inspections1 April 2023 to 31 August 2023</t>
  </si>
  <si>
    <t>Childcare registerAll provisionHounslowTotal No of inspections1 September 2023 to 31 March 2024</t>
  </si>
  <si>
    <t>Early years register (full Inspection)All provisionHounslowBehaviour and attitudes1 April 2023 to 31 August 2023</t>
  </si>
  <si>
    <t>Early years register (full Inspection)All provisionHounslowEffectiveness of leadership and Management1 April 2023 to 31 August 2023</t>
  </si>
  <si>
    <t>Early years register (full Inspection)All provisionHounslowOutcomes for children1 April 2023 to 31 August 2023</t>
  </si>
  <si>
    <t>Early years register (full Inspection)All provisionHounslowOverall effectiveness: The quality and standards of the provision1 April 2023 to 31 August 2023</t>
  </si>
  <si>
    <t>Early years register (full Inspection)All provisionHounslowPersonal development1 April 2023 to 31 August 2023</t>
  </si>
  <si>
    <t>Early years register (full Inspection)All provisionHounslowPersonal development, behaviour and welfare1 April 2023 to 31 August 2023</t>
  </si>
  <si>
    <t>Early years register (full Inspection)All provisionHounslowQuality of education1 April 2023 to 31 August 2023</t>
  </si>
  <si>
    <t>Early years register (full Inspection)All provisionHounslowQuality of teaching, learning and assessment1 April 2023 to 31 August 2023</t>
  </si>
  <si>
    <t>Early years register (full Inspection)All provisionHounslowRequirements of the compulsory part of the childcare register1 April 2023 to 31 August 2023</t>
  </si>
  <si>
    <t>Early years register (full Inspection)All provisionHounslowRequirements of the voluntary part of the childcare register1 April 2023 to 31 August 2023</t>
  </si>
  <si>
    <t>Early years register (full Inspection)All provisionHounslowTotal No of inspections1 April 2023 to 31 August 2023</t>
  </si>
  <si>
    <t>Early years register (full Inspection)All provisionSouthamptonBehaviour and attitudes1 April 2023 to 31 August 2023</t>
  </si>
  <si>
    <t>Early years register (full Inspection)All provisionSouthamptonEffectiveness of leadership and Management1 April 2023 to 31 August 2023</t>
  </si>
  <si>
    <t>Early years register (full Inspection)All provisionSouthamptonOutcomes for children1 April 2023 to 31 August 2023</t>
  </si>
  <si>
    <t>Early years register (full Inspection)All provisionSouthamptonOverall effectiveness: The quality and standards of the provision1 April 2023 to 31 August 2023</t>
  </si>
  <si>
    <t>Early years register (full Inspection)All provisionSouthamptonPersonal development1 April 2023 to 31 August 2023</t>
  </si>
  <si>
    <t>Early years register (full Inspection)Childcare on non-domestic premisesYorkRequirements of the voluntary part of the childcare register1 September 2023 to 31 March 2024</t>
  </si>
  <si>
    <t>Early years register (full Inspection)Childcare on non-domestic premisesYorkTotal No of inspections1 September 2023 to 31 March 2024</t>
  </si>
  <si>
    <t>Early years register (Out-of-school day care)Childcare on non-domestic premisesYorkTotal No of inspections1 April 2023 to 31 August 2023</t>
  </si>
  <si>
    <t>Early years register (Out-of-school day care)Childcare on non-domestic premisesYorkTotal No of inspections1 September 2023 to 31 March 2024</t>
  </si>
  <si>
    <t>Childcare registerChildminderAll EnglandTotal No of inspections1 April 2023 to 31 August 2023</t>
  </si>
  <si>
    <t>Childcare registerChildminderAll EnglandTotal No of inspections1 September 2023 to 31 March 2024</t>
  </si>
  <si>
    <t>Early years register (full Inspection)ChildminderAll EnglandBehaviour and attitudes1 April 2023 to 31 August 2023</t>
  </si>
  <si>
    <t>Early years register (full Inspection)ChildminderAll EnglandEffectiveness of leadership and Management1 April 2023 to 31 August 2023</t>
  </si>
  <si>
    <t>Early years register (full Inspection)ChildminderAll EnglandOutcomes for children1 April 2023 to 31 August 2023</t>
  </si>
  <si>
    <t>Early years register (full Inspection)ChildminderAll EnglandOverall effectiveness: The quality and standards of the provision1 April 2023 to 31 August 2023</t>
  </si>
  <si>
    <t>Early years register (full Inspection)ChildminderAll EnglandPersonal development1 April 2023 to 31 August 2023</t>
  </si>
  <si>
    <t>Early years register (full Inspection)ChildminderKirkleesQuality of teaching, learning and assessment1 September 2023 to 31 March 2024</t>
  </si>
  <si>
    <t>Early years register (full Inspection)ChildminderKirkleesRequirements of the compulsory part of the childcare register1 September 2023 to 31 March 2024</t>
  </si>
  <si>
    <t>Early years register (full Inspection)ChildminderKirkleesRequirements of the voluntary part of the childcare register1 September 2023 to 31 March 2024</t>
  </si>
  <si>
    <t>Early years register (full Inspection)ChildminderKirkleesTotal No of inspections1 September 2023 to 31 March 2024</t>
  </si>
  <si>
    <t>Early years register (No children on roll)ChildminderKirkleesNCOR Inspection Outcomes1 September 2023 to 31 March 2024</t>
  </si>
  <si>
    <t>Early years register (No children on roll)ChildminderKirkleesTotal No of inspections1 September 2023 to 31 March 2024</t>
  </si>
  <si>
    <t>Early years register (full Inspection)ChildminderKnowsleyBehaviour and attitudes1 April 2023 to 31 August 2023</t>
  </si>
  <si>
    <t>Early years register (full Inspection)ChildminderKnowsleyEffectiveness of leadership and Management1 April 2023 to 31 August 2023</t>
  </si>
  <si>
    <t>Early years register (full Inspection)ChildminderKnowsleyOutcomes for children1 April 2023 to 31 August 2023</t>
  </si>
  <si>
    <t>Early years register (full Inspection)ChildminderKnowsleyOverall effectiveness: The quality and standards of the provision1 April 2023 to 31 August 2023</t>
  </si>
  <si>
    <t>Early years register (full Inspection)ChildminderKnowsleyPersonal development1 April 2023 to 31 August 2023</t>
  </si>
  <si>
    <t>Early years register (full Inspection)ChildminderKnowsleyPersonal development, behaviour and welfare1 April 2023 to 31 August 2023</t>
  </si>
  <si>
    <t>Early years register (full Inspection)ChildminderKnowsleyQuality of education1 April 2023 to 31 August 2023</t>
  </si>
  <si>
    <t>Early years register (full Inspection)ChildminderKnowsleyQuality of teaching, learning and assessment1 April 2023 to 31 August 2023</t>
  </si>
  <si>
    <t>Early years register (full Inspection)ChildminderKnowsleyRequirements of the compulsory part of the childcare register1 April 2023 to 31 August 2023</t>
  </si>
  <si>
    <t>Early years register (full Inspection)ChildminderKnowsleyRequirements of the voluntary part of the childcare register1 April 2023 to 31 August 2023</t>
  </si>
  <si>
    <t>Early years register (full Inspection)ChildminderKnowsleyTotal No of inspections1 April 2023 to 31 August 2023</t>
  </si>
  <si>
    <t>Early years register (full Inspection)ChildminderKnowsleyBehaviour and attitudes1 September 2023 to 31 March 2024</t>
  </si>
  <si>
    <t>Early years register (full Inspection)ChildminderKnowsleyEffectiveness of leadership and Management1 September 2023 to 31 March 2024</t>
  </si>
  <si>
    <t>Early years register (full Inspection)ChildminderKnowsleyOutcomes for children1 September 2023 to 31 March 2024</t>
  </si>
  <si>
    <t>Early years register (full Inspection)ChildminderKnowsleyOverall effectiveness: The quality and standards of the provision1 September 2023 to 31 March 2024</t>
  </si>
  <si>
    <t>Early years register (full Inspection)ChildminderKnowsleyPersonal development1 September 2023 to 31 March 2024</t>
  </si>
  <si>
    <t>Early years register (full Inspection)ChildminderKnowsleyPersonal development, behaviour and welfare1 September 2023 to 31 March 2024</t>
  </si>
  <si>
    <t>Early years register (full Inspection)ChildminderKnowsleyQuality of education1 September 2023 to 31 March 2024</t>
  </si>
  <si>
    <t>Early years register (full Inspection)ChildminderKnowsleyQuality of teaching, learning and assessment1 September 2023 to 31 March 2024</t>
  </si>
  <si>
    <t>Early years register (full Inspection)ChildminderKnowsleyRequirements of the compulsory part of the childcare register1 September 2023 to 31 March 2024</t>
  </si>
  <si>
    <t>Early years register (full Inspection)ChildminderKnowsleyRequirements of the voluntary part of the childcare register1 September 2023 to 31 March 2024</t>
  </si>
  <si>
    <t>Early years register (full Inspection)ChildminderKnowsleyTotal No of inspections1 September 2023 to 31 March 2024</t>
  </si>
  <si>
    <t>Early years register (No children on roll)ChildminderKnowsleyNCOR Inspection Outcomes1 September 2023 to 31 March 2024</t>
  </si>
  <si>
    <t>Early years register (No children on roll)ChildminderKnowsleyTotal No of inspections1 September 2023 to 31 March 2024</t>
  </si>
  <si>
    <t>Early years register (full Inspection)ChildminderThurrockRequirements of the compulsory part of the childcare register1 September 2023 to 31 March 2024</t>
  </si>
  <si>
    <t>Early years register (full Inspection)ChildminderThurrockRequirements of the voluntary part of the childcare register1 September 2023 to 31 March 2024</t>
  </si>
  <si>
    <t>Early years register (full Inspection)ChildminderThurrockTotal No of inspections1 September 2023 to 31 March 2024</t>
  </si>
  <si>
    <t>Early years register (No children on roll)ChildminderThurrockNCOR Inspection Outcomes1 April 2023 to 31 August 2023</t>
  </si>
  <si>
    <t>Early years register (No children on roll)ChildminderThurrockTotal No of inspections1 April 2023 to 31 August 2023</t>
  </si>
  <si>
    <t>Early years register (No children on roll)ChildminderThurrockNCOR Inspection Outcomes1 September 2023 to 31 March 2024</t>
  </si>
  <si>
    <t>Early years register (No children on roll)ChildminderThurrockTotal No of inspections1 September 2023 to 31 March 2024</t>
  </si>
  <si>
    <t>Early years register (full Inspection)ChildminderTorbayBehaviour and attitudes1 April 2023 to 31 August 2023</t>
  </si>
  <si>
    <t>Early years register (full Inspection)ChildminderTorbayEffectiveness of leadership and Management1 April 2023 to 31 August 2023</t>
  </si>
  <si>
    <t>Early years register (full Inspection)ChildminderTorbayOutcomes for children1 April 2023 to 31 August 2023</t>
  </si>
  <si>
    <t>Early years register (full Inspection)ChildminderTorbayOverall effectiveness: The quality and standards of the provision1 April 2023 to 31 August 2023</t>
  </si>
  <si>
    <t>Early years register (full Inspection)ChildminderTorbayPersonal development1 April 2023 to 31 August 2023</t>
  </si>
  <si>
    <t>Early years register (full Inspection)ChildminderTorbayPersonal development, behaviour and welfare1 April 2023 to 31 August 2023</t>
  </si>
  <si>
    <t>Early years register (full Inspection)ChildminderTorbayQuality of education1 April 2023 to 31 August 2023</t>
  </si>
  <si>
    <t>Early years register (full Inspection)ChildminderTorbayQuality of teaching, learning and assessment1 April 2023 to 31 August 2023</t>
  </si>
  <si>
    <t>Early years register (full Inspection)ChildminderTorbayRequirements of the compulsory part of the childcare register1 April 2023 to 31 August 2023</t>
  </si>
  <si>
    <t>Early years register (full Inspection)ChildminderTorbayRequirements of the voluntary part of the childcare register1 April 2023 to 31 August 2023</t>
  </si>
  <si>
    <t>Early years register (full Inspection)ChildminderTorbayTotal No of inspections1 April 2023 to 31 August 2023</t>
  </si>
  <si>
    <t>Early years register (full Inspection)ChildminderTorbayBehaviour and attitudes1 September 2023 to 31 March 2024</t>
  </si>
  <si>
    <t>Early years register (full Inspection)ChildminderTorbayEffectiveness of leadership and Management1 September 2023 to 31 March 2024</t>
  </si>
  <si>
    <t>Early years register (full Inspection)ChildminderTorbayOutcomes for children1 September 2023 to 31 March 2024</t>
  </si>
  <si>
    <t>Early years register (full Inspection)ChildminderTorbayOverall effectiveness: The quality and standards of the provision1 September 2023 to 31 March 2024</t>
  </si>
  <si>
    <t>Early years register (full Inspection)ChildminderTorbayPersonal development1 September 2023 to 31 March 2024</t>
  </si>
  <si>
    <t>Early years register (full Inspection)ChildminderTorbayPersonal development, behaviour and welfare1 September 2023 to 31 March 2024</t>
  </si>
  <si>
    <t>Early years register (full Inspection)ChildminderTorbayQuality of education1 September 2023 to 31 March 2024</t>
  </si>
  <si>
    <t>Early years register (full Inspection)ChildminderTorbayQuality of teaching, learning and assessment1 September 2023 to 31 March 2024</t>
  </si>
  <si>
    <t>Early years register (full Inspection)ChildminderTorbayRequirements of the compulsory part of the childcare register1 September 2023 to 31 March 2024</t>
  </si>
  <si>
    <t>Early years register (full Inspection)ChildminderTorbayRequirements of the voluntary part of the childcare register1 September 2023 to 31 March 2024</t>
  </si>
  <si>
    <t>Early years register (full Inspection)ChildminderTorbayTotal No of inspections1 September 2023 to 31 March 2024</t>
  </si>
  <si>
    <t>Early years register (No children on roll)ChildminderTorbayNCOR Inspection Outcomes1 September 2023 to 31 March 2024</t>
  </si>
  <si>
    <t>Early years register (No children on roll)ChildminderTorbayTotal No of inspections1 September 2023 to 31 March 2024</t>
  </si>
  <si>
    <t>Early years register (No children on roll)All provisionBracknell ForestNCOR Inspection Outcomes1 April 2023 to 31 August 2023</t>
  </si>
  <si>
    <t>Early years register (No children on roll)All provisionBracknell ForestTotal No of inspections1 April 2023 to 31 August 2023</t>
  </si>
  <si>
    <t>Early years register (No children on roll)All provisionBracknell ForestNCOR Inspection Outcomes1 September 2023 to 31 March 2024</t>
  </si>
  <si>
    <t>Early years register (No children on roll)All provisionBracknell ForestTotal No of inspections1 September 2023 to 31 March 2024</t>
  </si>
  <si>
    <t>Early years register (Out-of-school day care)All provisionBracknell ForestTotal No of inspections1 April 2023 to 31 August 2023</t>
  </si>
  <si>
    <t>Early years register (Out-of-school day care)All provisionBracknell ForestTotal No of inspections1 September 2023 to 31 March 2024</t>
  </si>
  <si>
    <t>Childcare registerAll provisionBradfordTotal No of inspections1 April 2023 to 31 August 2023</t>
  </si>
  <si>
    <t>Childcare registerAll provisionBradfordTotal No of inspections1 September 2023 to 31 March 2024</t>
  </si>
  <si>
    <t>Early years register (full Inspection)All provisionBradfordBehaviour and attitudes1 April 2023 to 31 August 2023</t>
  </si>
  <si>
    <t>Early years register (full Inspection)All provisionBradfordEffectiveness of leadership and Management1 April 2023 to 31 August 2023</t>
  </si>
  <si>
    <t>Early years register (full Inspection)All provisionBradfordOutcomes for children1 April 2023 to 31 August 2023</t>
  </si>
  <si>
    <t>Early years register (full Inspection)All provisionBradfordOverall effectiveness: The quality and standards of the provision1 April 2023 to 31 August 2023</t>
  </si>
  <si>
    <t>Early years register (full Inspection)All provisionBradfordPersonal development1 April 2023 to 31 August 2023</t>
  </si>
  <si>
    <t>Early years register (full Inspection)All provisionBradfordPersonal development, behaviour and welfare1 April 2023 to 31 August 2023</t>
  </si>
  <si>
    <t>Early years register (full Inspection)All provisionBradfordQuality of education1 April 2023 to 31 August 2023</t>
  </si>
  <si>
    <t>Early years register (full Inspection)All provisionBradfordQuality of teaching, learning and assessment1 April 2023 to 31 August 2023</t>
  </si>
  <si>
    <t>Early years register (full Inspection)All provisionBradfordRequirements of the compulsory part of the childcare register1 April 2023 to 31 August 2023</t>
  </si>
  <si>
    <t>Early years register (full Inspection)All provisionBradfordRequirements of the voluntary part of the childcare register1 April 2023 to 31 August 2023</t>
  </si>
  <si>
    <t>Early years register (full Inspection)All provisionBradfordTotal No of inspections1 April 2023 to 31 August 2023</t>
  </si>
  <si>
    <t>Early years register (full Inspection)All provisionBradfordBehaviour and attitudes1 September 2023 to 31 March 2024</t>
  </si>
  <si>
    <t>Early years register (full Inspection)All provisionBradfordEffectiveness of leadership and Management1 September 2023 to 31 March 2024</t>
  </si>
  <si>
    <t>Early years register (full Inspection)All provisionBradfordOutcomes for children1 September 2023 to 31 March 2024</t>
  </si>
  <si>
    <t>Early years register (full Inspection)All provisionBradfordOverall effectiveness: The quality and standards of the provision1 September 2023 to 31 March 2024</t>
  </si>
  <si>
    <t>Early years register (full Inspection)All provisionBradfordPersonal development1 September 2023 to 31 March 2024</t>
  </si>
  <si>
    <t>Early years register (full Inspection)All provisionBradfordPersonal development, behaviour and welfare1 September 2023 to 31 March 2024</t>
  </si>
  <si>
    <t>Early years register (full Inspection)All provisionBradfordQuality of education1 September 2023 to 31 March 2024</t>
  </si>
  <si>
    <t>Early years register (full Inspection)All provisionBradfordQuality of teaching, learning and assessment1 September 2023 to 31 March 2024</t>
  </si>
  <si>
    <t>Early years register (full Inspection)All provisionBradfordRequirements of the compulsory part of the childcare register1 September 2023 to 31 March 2024</t>
  </si>
  <si>
    <t>Early years register (full Inspection)All provisionBradfordRequirements of the voluntary part of the childcare register1 September 2023 to 31 March 2024</t>
  </si>
  <si>
    <t>Early years register (full Inspection)All provisionBradfordTotal No of inspections1 September 2023 to 31 March 2024</t>
  </si>
  <si>
    <t>Early years register (No children on roll)All provisionBradfordNCOR Inspection Outcomes1 April 2023 to 31 August 2023</t>
  </si>
  <si>
    <t>Early years register (full Inspection)All provisionLincolnshireBehaviour and attitudes1 September 2023 to 31 March 2024</t>
  </si>
  <si>
    <t>Early years register (full Inspection)All provisionLincolnshireEffectiveness of leadership and Management1 September 2023 to 31 March 2024</t>
  </si>
  <si>
    <t>Early years register (full Inspection)All provisionLincolnshireOutcomes for children1 September 2023 to 31 March 2024</t>
  </si>
  <si>
    <t>Early years register (full Inspection)All provisionLincolnshireOverall effectiveness: The quality and standards of the provision1 September 2023 to 31 March 2024</t>
  </si>
  <si>
    <t>Early years register (full Inspection)All provisionLincolnshirePersonal development1 September 2023 to 31 March 2024</t>
  </si>
  <si>
    <t>Early years register (full Inspection)All provisionLincolnshirePersonal development, behaviour and welfare1 September 2023 to 31 March 2024</t>
  </si>
  <si>
    <t>Early years register (full Inspection)All provisionLincolnshireQuality of education1 September 2023 to 31 March 2024</t>
  </si>
  <si>
    <t>Early years register (full Inspection)All provisionLincolnshireQuality of teaching, learning and assessment1 September 2023 to 31 March 2024</t>
  </si>
  <si>
    <t>Early years register (full Inspection)All provisionLincolnshireRequirements of the compulsory part of the childcare register1 September 2023 to 31 March 2024</t>
  </si>
  <si>
    <t>Early years register (full Inspection)All provisionLincolnshireRequirements of the voluntary part of the childcare register1 September 2023 to 31 March 2024</t>
  </si>
  <si>
    <t>Early years register (full Inspection)All provisionLincolnshireTotal No of inspections1 September 2023 to 31 March 2024</t>
  </si>
  <si>
    <t>Early years register (No children on roll)All provisionLincolnshireNCOR Inspection Outcomes1 April 2023 to 31 August 2023</t>
  </si>
  <si>
    <t>Early years register (No children on roll)All provisionLincolnshireTotal No of inspections1 April 2023 to 31 August 2023</t>
  </si>
  <si>
    <t>Early years register (No children on roll)All provisionLincolnshireNCOR Inspection Outcomes1 September 2023 to 31 March 2024</t>
  </si>
  <si>
    <t>Early years register (No children on roll)All provisionLincolnshireTotal No of inspections1 September 2023 to 31 March 2024</t>
  </si>
  <si>
    <t>Early years register (Out-of-school day care)All provisionLincolnshireTotal No of inspections1 April 2023 to 31 August 2023</t>
  </si>
  <si>
    <t>Early years register (Out-of-school day care)All provisionLincolnshireTotal No of inspections1 September 2023 to 31 March 2024</t>
  </si>
  <si>
    <t>Childcare registerAll provisionLiverpoolTotal No of inspections1 April 2023 to 31 August 2023</t>
  </si>
  <si>
    <t>Childcare registerAll provisionLiverpoolTotal No of inspections1 September 2023 to 31 March 2024</t>
  </si>
  <si>
    <t>Early years register (No children on roll)All provisionLewishamNCOR Inspection Outcomes1 September 2023 to 31 March 2024</t>
  </si>
  <si>
    <t>Early years register (No children on roll)All provisionLewishamTotal No of inspections1 September 2023 to 31 March 2024</t>
  </si>
  <si>
    <t>Early years register (Out-of-school day care)All provisionLewishamTotal No of inspections1 April 2023 to 31 August 2023</t>
  </si>
  <si>
    <t>Early years register (Out-of-school day care)All provisionLewishamTotal No of inspections1 September 2023 to 31 March 2024</t>
  </si>
  <si>
    <t>Childcare registerAll provisionLincolnshireTotal No of inspections1 April 2023 to 31 August 2023</t>
  </si>
  <si>
    <t>Childcare registerAll provisionLincolnshireTotal No of inspections1 September 2023 to 31 March 2024</t>
  </si>
  <si>
    <t>Early years register (full Inspection)All provisionLincolnshireBehaviour and attitudes1 April 2023 to 31 August 2023</t>
  </si>
  <si>
    <t>Early years register (full Inspection)All provisionLincolnshireEffectiveness of leadership and Management1 April 2023 to 31 August 2023</t>
  </si>
  <si>
    <t>Early years register (full Inspection)All provisionLincolnshireOutcomes for children1 April 2023 to 31 August 2023</t>
  </si>
  <si>
    <t>Early years register (full Inspection)All provisionLincolnshireOverall effectiveness: The quality and standards of the provision1 April 2023 to 31 August 2023</t>
  </si>
  <si>
    <t>Early years register (full Inspection)All provisionLincolnshirePersonal development1 April 2023 to 31 August 2023</t>
  </si>
  <si>
    <t>Early years register (full Inspection)All provisionLincolnshirePersonal development, behaviour and welfare1 April 2023 to 31 August 2023</t>
  </si>
  <si>
    <t>Early years register (full Inspection)All provisionLincolnshireQuality of education1 April 2023 to 31 August 2023</t>
  </si>
  <si>
    <t>Early years register (full Inspection)All provisionLincolnshireQuality of teaching, learning and assessment1 April 2023 to 31 August 2023</t>
  </si>
  <si>
    <t>Early years register (full Inspection)All provisionLincolnshireRequirements of the compulsory part of the childcare register1 April 2023 to 31 August 2023</t>
  </si>
  <si>
    <t>Early years register (full Inspection)All provisionLincolnshireRequirements of the voluntary part of the childcare register1 April 2023 to 31 August 2023</t>
  </si>
  <si>
    <t>Early years register (full Inspection)All provisionLincolnshireTotal No of inspections1 April 2023 to 31 August 2023</t>
  </si>
  <si>
    <t>Early years register (No children on roll)All provisionKingston upon HullNCOR Inspection Outcomes1 September 2023 to 31 March 2024</t>
  </si>
  <si>
    <t>Early years register (No children on roll)All provisionKingston upon HullTotal No of inspections1 September 2023 to 31 March 2024</t>
  </si>
  <si>
    <t>Early years register (Out-of-school day care)All provisionKingston upon HullTotal No of inspections1 April 2023 to 31 August 2023</t>
  </si>
  <si>
    <t>Childcare registerAll provisionKingston upon ThamesTotal No of inspections1 April 2023 to 31 August 2023</t>
  </si>
  <si>
    <t>Childcare registerAll provisionKingston upon ThamesTotal No of inspections1 September 2023 to 31 March 2024</t>
  </si>
  <si>
    <t>Early years register (full Inspection)All provisionKingston upon ThamesBehaviour and attitudes1 April 2023 to 31 August 2023</t>
  </si>
  <si>
    <t>Early years register (full Inspection)All provisionKingston upon ThamesEffectiveness of leadership and Management1 April 2023 to 31 August 2023</t>
  </si>
  <si>
    <t>Early years register (full Inspection)All provisionKingston upon ThamesOutcomes for children1 April 2023 to 31 August 2023</t>
  </si>
  <si>
    <t>Early years register (full Inspection)All provisionKingston upon ThamesOverall effectiveness: The quality and standards of the provision1 April 2023 to 31 August 2023</t>
  </si>
  <si>
    <t>Early years register (full Inspection)All provisionKingston upon ThamesPersonal development1 April 2023 to 31 August 2023</t>
  </si>
  <si>
    <t>Early years register (full Inspection)All provisionKingston upon ThamesPersonal development, behaviour and welfare1 April 2023 to 31 August 2023</t>
  </si>
  <si>
    <t>Early years register (full Inspection)All provisionKingston upon ThamesQuality of education1 April 2023 to 31 August 2023</t>
  </si>
  <si>
    <t>Early years register (full Inspection)All provisionKingston upon ThamesQuality of teaching, learning and assessment1 April 2023 to 31 August 2023</t>
  </si>
  <si>
    <t>Early years register (full Inspection)All provisionKingston upon ThamesRequirements of the compulsory part of the childcare register1 April 2023 to 31 August 2023</t>
  </si>
  <si>
    <t>Early years register (full Inspection)All provisionKingston upon ThamesRequirements of the voluntary part of the childcare register1 April 2023 to 31 August 2023</t>
  </si>
  <si>
    <t>Early years register (full Inspection)All provisionKingston upon ThamesTotal No of inspections1 April 2023 to 31 August 2023</t>
  </si>
  <si>
    <t>Early years register (full Inspection)All provisionKingston upon ThamesBehaviour and attitudes1 September 2023 to 31 March 2024</t>
  </si>
  <si>
    <t>Early years register (full Inspection)All provisionKingston upon ThamesEffectiveness of leadership and Management1 September 2023 to 31 March 2024</t>
  </si>
  <si>
    <t>Early years register (full Inspection)All provisionKingston upon ThamesOutcomes for children1 September 2023 to 31 March 2024</t>
  </si>
  <si>
    <t>Early years register (full Inspection)All provisionKingston upon ThamesOverall effectiveness: The quality and standards of the provision1 September 2023 to 31 March 2024</t>
  </si>
  <si>
    <t>Early years register (full Inspection)All provisionKingston upon ThamesPersonal development1 September 2023 to 31 March 2024</t>
  </si>
  <si>
    <t>Early years register (full Inspection)All provisionKingston upon ThamesPersonal development, behaviour and welfare1 September 2023 to 31 March 2024</t>
  </si>
  <si>
    <t>Early years register (full Inspection)All provisionKingston upon ThamesQuality of education1 September 2023 to 31 March 2024</t>
  </si>
  <si>
    <t>Early years register (full Inspection)All provisionKingston upon ThamesQuality of teaching, learning and assessment1 September 2023 to 31 March 2024</t>
  </si>
  <si>
    <t>Early years register (full Inspection)All provisionKingston upon ThamesRequirements of the compulsory part of the childcare register1 September 2023 to 31 March 2024</t>
  </si>
  <si>
    <t>Early years register (full Inspection)All provisionKingston upon ThamesRequirements of the voluntary part of the childcare register1 September 2023 to 31 March 2024</t>
  </si>
  <si>
    <t>Early years register (full Inspection)All provisionKingston upon ThamesTotal No of inspections1 September 2023 to 31 March 2024</t>
  </si>
  <si>
    <t>Early years register (No children on roll)All provisionKingston upon ThamesNCOR Inspection Outcomes1 April 2023 to 31 August 2023</t>
  </si>
  <si>
    <t>Early years register (No children on roll)All provisionKingston upon ThamesTotal No of inspections1 April 2023 to 31 August 2023</t>
  </si>
  <si>
    <t>Early years register (Out-of-school day care)All provisionSuffolkTotal No of inspections1 September 2023 to 31 March 2024</t>
  </si>
  <si>
    <t>Childcare registerAll provisionSunderlandTotal No of inspections1 April 2023 to 31 August 2023</t>
  </si>
  <si>
    <t>Childcare registerAll provisionSunderlandTotal No of inspections1 September 2023 to 31 March 2024</t>
  </si>
  <si>
    <t>Early years register (full Inspection)All provisionSunderlandBehaviour and attitudes1 April 2023 to 31 August 2023</t>
  </si>
  <si>
    <t>Early years register (full Inspection)All provisionSunderlandEffectiveness of leadership and Management1 April 2023 to 31 August 2023</t>
  </si>
  <si>
    <t>Early years register (full Inspection)All provisionSunderlandOutcomes for children1 April 2023 to 31 August 2023</t>
  </si>
  <si>
    <t>Early years register (full Inspection)All provisionSunderlandOverall effectiveness: The quality and standards of the provision1 April 2023 to 31 August 2023</t>
  </si>
  <si>
    <t>Early years register (full Inspection)All provisionSunderlandPersonal development1 April 2023 to 31 August 2023</t>
  </si>
  <si>
    <t>Early years register (full Inspection)All provisionSunderlandPersonal development, behaviour and welfare1 April 2023 to 31 August 2023</t>
  </si>
  <si>
    <t>Early years register (full Inspection)All provisionSunderlandQuality of education1 April 2023 to 31 August 2023</t>
  </si>
  <si>
    <t>Early years register (full Inspection)All provisionSunderlandQuality of teaching, learning and assessment1 April 2023 to 31 August 2023</t>
  </si>
  <si>
    <t>Early years register (full Inspection)All provisionSunderlandRequirements of the compulsory part of the childcare register1 April 2023 to 31 August 2023</t>
  </si>
  <si>
    <t>Early years register (full Inspection)All provisionSunderlandRequirements of the voluntary part of the childcare register1 April 2023 to 31 August 2023</t>
  </si>
  <si>
    <t>Early years register (full Inspection)All provisionSunderlandTotal No of inspections1 April 2023 to 31 August 2023</t>
  </si>
  <si>
    <t>Early years register (full Inspection)All provisionSunderlandBehaviour and attitudes1 September 2023 to 31 March 2024</t>
  </si>
  <si>
    <t>Early years register (full Inspection)All provisionSunderlandEffectiveness of leadership and Management1 September 2023 to 31 March 2024</t>
  </si>
  <si>
    <t>Early years register (full Inspection)All provisionSunderlandOutcomes for children1 September 2023 to 31 March 2024</t>
  </si>
  <si>
    <t>Early years register (full Inspection)All provisionSunderlandOverall effectiveness: The quality and standards of the provision1 September 2023 to 31 March 2024</t>
  </si>
  <si>
    <t>Early years register (full Inspection)All provisionSunderlandPersonal development1 September 2023 to 31 March 2024</t>
  </si>
  <si>
    <t>Early years register (full Inspection)All provisionSunderlandPersonal development, behaviour and welfare1 September 2023 to 31 March 2024</t>
  </si>
  <si>
    <t>Early years register (full Inspection)All provisionSunderlandQuality of education1 September 2023 to 31 March 2024</t>
  </si>
  <si>
    <t>Early years register (full Inspection)All provisionSunderlandQuality of teaching, learning and assessment1 September 2023 to 31 March 2024</t>
  </si>
  <si>
    <t>Early years register (full Inspection)All provisionSunderlandRequirements of the compulsory part of the childcare register1 September 2023 to 31 March 2024</t>
  </si>
  <si>
    <t>Early years register (full Inspection)All provisionSunderlandRequirements of the voluntary part of the childcare register1 September 2023 to 31 March 2024</t>
  </si>
  <si>
    <t>Early years register (full Inspection)All provisionSunderlandTotal No of inspections1 September 2023 to 31 March 2024</t>
  </si>
  <si>
    <t>Early years register (No children on roll)All provisionSunderlandNCOR Inspection Outcomes1 April 2023 to 31 August 2023</t>
  </si>
  <si>
    <t>Early years register (No children on roll)All provisionSunderlandTotal No of inspections1 April 2023 to 31 August 2023</t>
  </si>
  <si>
    <t>Early years register (No children on roll)All provisionSunderlandNCOR Inspection Outcomes1 September 2023 to 31 March 2024</t>
  </si>
  <si>
    <t>Early years register (No children on roll)All provisionSunderlandTotal No of inspections1 September 2023 to 31 March 2024</t>
  </si>
  <si>
    <t>Childcare registerAll provisionSurreyTotal No of inspections1 April 2023 to 31 August 2023</t>
  </si>
  <si>
    <t>Childcare registerAll provisionSurreyTotal No of inspections1 September 2023 to 31 March 2024</t>
  </si>
  <si>
    <t>Early years register (full Inspection)Childcare on non-domestic premisesBrentTotal No of inspections1 September 2023 to 31 March 2024</t>
  </si>
  <si>
    <t>Early years register (Out-of-school day care)Childcare on non-domestic premisesBrentTotal No of inspections1 April 2023 to 31 August 2023</t>
  </si>
  <si>
    <t>Early years register (full Inspection)Childcare on non-domestic premisesBrighton and HoveBehaviour and attitudes1 April 2023 to 31 August 2023</t>
  </si>
  <si>
    <t>Early years register (full Inspection)Childcare on non-domestic premisesBrighton and HoveEffectiveness of leadership and Management1 April 2023 to 31 August 2023</t>
  </si>
  <si>
    <t>Early years register (full Inspection)Childcare on non-domestic premisesBrighton and HoveOutcomes for children1 April 2023 to 31 August 2023</t>
  </si>
  <si>
    <t>Early years register (full Inspection)Childcare on non-domestic premisesBrighton and HoveOverall effectiveness: The quality and standards of the provision1 April 2023 to 31 August 2023</t>
  </si>
  <si>
    <t>Early years register (full Inspection)Childcare on non-domestic premisesBrighton and HovePersonal development1 April 2023 to 31 August 2023</t>
  </si>
  <si>
    <t>Early years register (full Inspection)Childcare on non-domestic premisesBrighton and HovePersonal development, behaviour and welfare1 April 2023 to 31 August 2023</t>
  </si>
  <si>
    <t>Early years register (full Inspection)Childcare on non-domestic premisesBrighton and HoveQuality of education1 April 2023 to 31 August 2023</t>
  </si>
  <si>
    <t>Early years register (full Inspection)Childcare on non-domestic premisesBrighton and HoveQuality of teaching, learning and assessment1 April 2023 to 31 August 2023</t>
  </si>
  <si>
    <t>Early years register (full Inspection)Childcare on non-domestic premisesBrighton and HoveRequirements of the compulsory part of the childcare register1 April 2023 to 31 August 2023</t>
  </si>
  <si>
    <t>Early years register (full Inspection)Childcare on non-domestic premisesBrighton and HoveRequirements of the voluntary part of the childcare register1 April 2023 to 31 August 2023</t>
  </si>
  <si>
    <t>Early years register (full Inspection)Childcare on non-domestic premisesBrighton and HoveTotal No of inspections1 April 2023 to 31 August 2023</t>
  </si>
  <si>
    <t>Early years register (full Inspection)Childcare on non-domestic premisesBrighton and HoveBehaviour and attitudes1 September 2023 to 31 March 2024</t>
  </si>
  <si>
    <t>Early years register (full Inspection)Childcare on non-domestic premisesBrighton and HoveEffectiveness of leadership and Management1 September 2023 to 31 March 2024</t>
  </si>
  <si>
    <t>Early years register (full Inspection)Childcare on non-domestic premisesBrighton and HoveOutcomes for children1 September 2023 to 31 March 2024</t>
  </si>
  <si>
    <t>Early years register (full Inspection)Childcare on non-domestic premisesBrighton and HoveOverall effectiveness: The quality and standards of the provision1 September 2023 to 31 March 2024</t>
  </si>
  <si>
    <t>Early years register (full Inspection)Childcare on non-domestic premisesBrighton and HovePersonal development1 September 2023 to 31 March 2024</t>
  </si>
  <si>
    <t>Early years register (full Inspection)Childcare on non-domestic premisesBrighton and HovePersonal development, behaviour and welfare1 September 2023 to 31 March 2024</t>
  </si>
  <si>
    <t>Early years register (full Inspection)Childcare on non-domestic premisesBrighton and HoveQuality of education1 September 2023 to 31 March 2024</t>
  </si>
  <si>
    <t>Early years register (full Inspection)Childcare on non-domestic premisesBrighton and HoveQuality of teaching, learning and assessment1 September 2023 to 31 March 2024</t>
  </si>
  <si>
    <t>Early years register (full Inspection)Childcare on non-domestic premisesBrighton and HoveRequirements of the compulsory part of the childcare register1 September 2023 to 31 March 2024</t>
  </si>
  <si>
    <t>Early years register (full Inspection)Childcare on non-domestic premisesBrighton and HoveRequirements of the voluntary part of the childcare register1 September 2023 to 31 March 2024</t>
  </si>
  <si>
    <t>Early years register (full Inspection)Childcare on non-domestic premisesBrighton and HoveTotal No of inspections1 September 2023 to 31 March 2024</t>
  </si>
  <si>
    <t>Early years register (Out-of-school day care)Childcare on non-domestic premisesBrighton and HoveTotal No of inspections1 April 2023 to 31 August 2023</t>
  </si>
  <si>
    <t>Early years register (Out-of-school day care)Childcare on non-domestic premisesBrighton and HoveTotal No of inspections1 September 2023 to 31 March 2024</t>
  </si>
  <si>
    <t>Childcare registerChildcare on non-domestic premisesBristolTotal No of inspections1 April 2023 to 31 August 2023</t>
  </si>
  <si>
    <t>Early years register (full Inspection)Childcare on non-domestic premisesMertonPersonal development, behaviour and welfare1 September 2023 to 31 March 2024</t>
  </si>
  <si>
    <t>Early years register (full Inspection)Childcare on non-domestic premisesMertonQuality of education1 September 2023 to 31 March 2024</t>
  </si>
  <si>
    <t>Early years register (full Inspection)Childcare on non-domestic premisesMertonQuality of teaching, learning and assessment1 September 2023 to 31 March 2024</t>
  </si>
  <si>
    <t>Early years register (full Inspection)Childcare on non-domestic premisesMertonRequirements of the compulsory part of the childcare register1 September 2023 to 31 March 2024</t>
  </si>
  <si>
    <t>Early years register (full Inspection)Childcare on non-domestic premisesMertonRequirements of the voluntary part of the childcare register1 September 2023 to 31 March 2024</t>
  </si>
  <si>
    <t>Early years register (full Inspection)Childcare on non-domestic premisesMertonTotal No of inspections1 September 2023 to 31 March 2024</t>
  </si>
  <si>
    <t>Early years register (Out-of-school day care)Childcare on non-domestic premisesMertonTotal No of inspections1 April 2023 to 31 August 2023</t>
  </si>
  <si>
    <t>Early years register (Out-of-school day care)Childcare on non-domestic premisesMertonTotal No of inspections1 September 2023 to 31 March 2024</t>
  </si>
  <si>
    <t>Early years register (full Inspection)Childcare on non-domestic premisesMiddlesbroughBehaviour and attitudes1 April 2023 to 31 August 2023</t>
  </si>
  <si>
    <t>Early years register (full Inspection)Childcare on non-domestic premisesMiddlesbroughEffectiveness of leadership and Management1 April 2023 to 31 August 2023</t>
  </si>
  <si>
    <t>Early years register (full Inspection)Childcare on non-domestic premisesMiddlesbroughOutcomes for children1 April 2023 to 31 August 2023</t>
  </si>
  <si>
    <t>Early years register (full Inspection)ChildminderAll EnglandRequirements of the voluntary part of the childcare register1 September 2023 to 31 March 2024</t>
  </si>
  <si>
    <t>Early years register (full Inspection)ChildminderAll EnglandTotal No of inspections1 September 2023 to 31 March 2024</t>
  </si>
  <si>
    <t>Early years register (No children on roll)ChildminderAll EnglandNCOR Inspection Outcomes1 April 2023 to 31 August 2023</t>
  </si>
  <si>
    <t>Early years register (No children on roll)ChildminderAll EnglandTotal No of inspections1 April 2023 to 31 August 2023</t>
  </si>
  <si>
    <t>Early years register (No children on roll)ChildminderAll EnglandNCOR Inspection Outcomes1 September 2023 to 31 March 2024</t>
  </si>
  <si>
    <t>Early years register (No children on roll)ChildminderAll EnglandTotal No of inspections1 September 2023 to 31 March 2024</t>
  </si>
  <si>
    <t>Early years register (Out-of-school day care)ChildminderAll EnglandTotal No of inspections1 April 2023 to 31 August 2023</t>
  </si>
  <si>
    <t>Early years register (Out-of-school day care)ChildminderAll EnglandTotal No of inspections1 September 2023 to 31 March 2024</t>
  </si>
  <si>
    <t>Childcare registerChildminderBarking and DagenhamTotal No of inspections1 April 2023 to 31 August 2023</t>
  </si>
  <si>
    <t>Childcare registerChildminderBarking and DagenhamTotal No of inspections1 September 2023 to 31 March 2024</t>
  </si>
  <si>
    <t>Early years register (full Inspection)ChildminderBarking and DagenhamBehaviour and attitudes1 April 2023 to 31 August 2023</t>
  </si>
  <si>
    <t>Early years register (full Inspection)ChildminderBarking and DagenhamEffectiveness of leadership and Management1 April 2023 to 31 August 2023</t>
  </si>
  <si>
    <t>Early years register (full Inspection)ChildminderBarking and DagenhamOutcomes for children1 April 2023 to 31 August 2023</t>
  </si>
  <si>
    <t>Early years register (full Inspection)ChildminderBarking and DagenhamOverall effectiveness: The quality and standards of the provision1 April 2023 to 31 August 2023</t>
  </si>
  <si>
    <t>Early years register (full Inspection)ChildminderBarking and DagenhamPersonal development1 April 2023 to 31 August 2023</t>
  </si>
  <si>
    <t>Childcare registerChildminderLambethTotal No of inspections1 April 2023 to 31 August 2023</t>
  </si>
  <si>
    <t>Childcare registerChildminderLambethTotal No of inspections1 September 2023 to 31 March 2024</t>
  </si>
  <si>
    <t>Early years register (full Inspection)ChildminderLambethBehaviour and attitudes1 April 2023 to 31 August 2023</t>
  </si>
  <si>
    <t>Early years register (full Inspection)ChildminderLambethEffectiveness of leadership and Management1 April 2023 to 31 August 2023</t>
  </si>
  <si>
    <t>Early years register (full Inspection)ChildminderLambethOutcomes for children1 April 2023 to 31 August 2023</t>
  </si>
  <si>
    <t>Early years register (full Inspection)ChildminderLambethOverall effectiveness: The quality and standards of the provision1 April 2023 to 31 August 2023</t>
  </si>
  <si>
    <t>Early years register (full Inspection)ChildminderLambethPersonal development1 April 2023 to 31 August 2023</t>
  </si>
  <si>
    <t>Early years register (full Inspection)ChildminderLambethPersonal development, behaviour and welfare1 April 2023 to 31 August 2023</t>
  </si>
  <si>
    <t>Early years register (full Inspection)ChildminderLambethQuality of education1 April 2023 to 31 August 2023</t>
  </si>
  <si>
    <t>Early years register (full Inspection)ChildminderLambethQuality of teaching, learning and assessment1 April 2023 to 31 August 2023</t>
  </si>
  <si>
    <t>Early years register (full Inspection)ChildminderLambethRequirements of the compulsory part of the childcare register1 April 2023 to 31 August 2023</t>
  </si>
  <si>
    <t>Early years register (full Inspection)ChildminderLambethRequirements of the voluntary part of the childcare register1 April 2023 to 31 August 2023</t>
  </si>
  <si>
    <t>Early years register (full Inspection)ChildminderLambethTotal No of inspections1 April 2023 to 31 August 2023</t>
  </si>
  <si>
    <t>Early years register (full Inspection)ChildminderLambethBehaviour and attitudes1 September 2023 to 31 March 2024</t>
  </si>
  <si>
    <t>Early years register (full Inspection)ChildminderLambethEffectiveness of leadership and Management1 September 2023 to 31 March 2024</t>
  </si>
  <si>
    <t>Early years register (full Inspection)ChildminderLambethOutcomes for children1 September 2023 to 31 March 2024</t>
  </si>
  <si>
    <t>Early years register (full Inspection)ChildminderLambethOverall effectiveness: The quality and standards of the provision1 September 2023 to 31 March 2024</t>
  </si>
  <si>
    <t>Early years register (full Inspection)ChildminderLambethPersonal development1 September 2023 to 31 March 2024</t>
  </si>
  <si>
    <t>Early years register (full Inspection)ChildminderLambethPersonal development, behaviour and welfare1 September 2023 to 31 March 2024</t>
  </si>
  <si>
    <t>Early years register (full Inspection)ChildminderLambethQuality of education1 September 2023 to 31 March 2024</t>
  </si>
  <si>
    <t>Early years register (full Inspection)ChildminderLambethQuality of teaching, learning and assessment1 September 2023 to 31 March 2024</t>
  </si>
  <si>
    <t>Early years register (full Inspection)ChildminderLambethRequirements of the compulsory part of the childcare register1 September 2023 to 31 March 2024</t>
  </si>
  <si>
    <t>Early years register (full Inspection)ChildminderLambethRequirements of the voluntary part of the childcare register1 September 2023 to 31 March 2024</t>
  </si>
  <si>
    <t>Early years register (full Inspection)ChildminderLambethTotal No of inspections1 September 2023 to 31 March 2024</t>
  </si>
  <si>
    <t>Early years register (No children on roll)ChildminderLambethNCOR Inspection Outcomes1 April 2023 to 31 August 2023</t>
  </si>
  <si>
    <t>Early years register (No children on roll)ChildminderLambethTotal No of inspections1 April 2023 to 31 August 2023</t>
  </si>
  <si>
    <t>Early years register (No children on roll)ChildminderLambethNCOR Inspection Outcomes1 September 2023 to 31 March 2024</t>
  </si>
  <si>
    <t>Early years register (No children on roll)ChildminderLambethTotal No of inspections1 September 2023 to 31 March 2024</t>
  </si>
  <si>
    <t>Childcare registerChildminderLancashireTotal No of inspections1 April 2023 to 31 August 2023</t>
  </si>
  <si>
    <t>Early years register (full Inspection)ChildminderLancashireBehaviour and attitudes1 April 2023 to 31 August 2023</t>
  </si>
  <si>
    <t>Early years register (full Inspection)ChildminderLancashireEffectiveness of leadership and Management1 April 2023 to 31 August 2023</t>
  </si>
  <si>
    <t>Childcare registerChildminderTower HamletsTotal No of inspections1 April 2023 to 31 August 2023</t>
  </si>
  <si>
    <t>Early years register (full Inspection)ChildminderTower HamletsBehaviour and attitudes1 April 2023 to 31 August 2023</t>
  </si>
  <si>
    <t>Early years register (full Inspection)ChildminderTower HamletsEffectiveness of leadership and Management1 April 2023 to 31 August 2023</t>
  </si>
  <si>
    <t>Early years register (full Inspection)ChildminderTower HamletsOutcomes for children1 April 2023 to 31 August 2023</t>
  </si>
  <si>
    <t>Early years register (full Inspection)ChildminderTower HamletsOverall effectiveness: The quality and standards of the provision1 April 2023 to 31 August 2023</t>
  </si>
  <si>
    <t>Early years register (full Inspection)ChildminderTower HamletsPersonal development1 April 2023 to 31 August 2023</t>
  </si>
  <si>
    <t>Early years register (full Inspection)ChildminderTower HamletsPersonal development, behaviour and welfare1 April 2023 to 31 August 2023</t>
  </si>
  <si>
    <t>Early years register (full Inspection)ChildminderTower HamletsQuality of education1 April 2023 to 31 August 2023</t>
  </si>
  <si>
    <t>Early years register (full Inspection)ChildminderTower HamletsQuality of teaching, learning and assessment1 April 2023 to 31 August 2023</t>
  </si>
  <si>
    <t>Early years register (full Inspection)ChildminderTower HamletsRequirements of the compulsory part of the childcare register1 April 2023 to 31 August 2023</t>
  </si>
  <si>
    <t>Early years register (full Inspection)ChildminderTower HamletsRequirements of the voluntary part of the childcare register1 April 2023 to 31 August 2023</t>
  </si>
  <si>
    <t>Early years register (full Inspection)ChildminderTower HamletsTotal No of inspections1 April 2023 to 31 August 2023</t>
  </si>
  <si>
    <t>Early years register (full Inspection)ChildminderTower HamletsBehaviour and attitudes1 September 2023 to 31 March 2024</t>
  </si>
  <si>
    <t>Early years register (full Inspection)ChildminderTower HamletsEffectiveness of leadership and Management1 September 2023 to 31 March 2024</t>
  </si>
  <si>
    <t>Early years register (full Inspection)ChildminderTower HamletsOutcomes for children1 September 2023 to 31 March 2024</t>
  </si>
  <si>
    <t>Early years register (full Inspection)ChildminderTower HamletsOverall effectiveness: The quality and standards of the provision1 September 2023 to 31 March 2024</t>
  </si>
  <si>
    <t>Early years register (full Inspection)ChildminderTower HamletsPersonal development1 September 2023 to 31 March 2024</t>
  </si>
  <si>
    <t>Early years register (full Inspection)ChildminderTower HamletsPersonal development, behaviour and welfare1 September 2023 to 31 March 2024</t>
  </si>
  <si>
    <t>Early years register (full Inspection)ChildminderTower HamletsQuality of education1 September 2023 to 31 March 2024</t>
  </si>
  <si>
    <t>Early years register (full Inspection)ChildminderTower HamletsQuality of teaching, learning and assessment1 September 2023 to 31 March 2024</t>
  </si>
  <si>
    <t>Early years register (full Inspection)ChildminderTower HamletsRequirements of the compulsory part of the childcare register1 September 2023 to 31 March 2024</t>
  </si>
  <si>
    <t>Early years register (full Inspection)ChildminderTower HamletsRequirements of the voluntary part of the childcare register1 September 2023 to 31 March 2024</t>
  </si>
  <si>
    <t>Early years register (full Inspection)ChildminderTower HamletsTotal No of inspections1 September 2023 to 31 March 2024</t>
  </si>
  <si>
    <t>Early years register (No children on roll)ChildminderTower HamletsNCOR Inspection Outcomes1 April 2023 to 31 August 2023</t>
  </si>
  <si>
    <t>Early years register (No children on roll)ChildminderTower HamletsTotal No of inspections1 April 2023 to 31 August 2023</t>
  </si>
  <si>
    <t>Early years register (No children on roll)ChildminderTower HamletsNCOR Inspection Outcomes1 September 2023 to 31 March 2024</t>
  </si>
  <si>
    <t>Early years register (No children on roll)ChildminderTower HamletsTotal No of inspections1 September 2023 to 31 March 2024</t>
  </si>
  <si>
    <t>Early years register (full Inspection)ChildminderTraffordBehaviour and attitudes1 April 2023 to 31 August 2023</t>
  </si>
  <si>
    <t>Early years register (full Inspection)ChildminderTraffordEffectiveness of leadership and Management1 April 2023 to 31 August 2023</t>
  </si>
  <si>
    <t>Early years register (full Inspection)ChildminderTraffordOutcomes for children1 April 2023 to 31 August 2023</t>
  </si>
  <si>
    <t>Early years register (No children on roll)All provisionBradfordTotal No of inspections1 April 2023 to 31 August 2023</t>
  </si>
  <si>
    <t>Early years register (Out-of-school day care)All provisionBradfordTotal No of inspections1 April 2023 to 31 August 2023</t>
  </si>
  <si>
    <t>Early years register (Out-of-school day care)All provisionBradfordTotal No of inspections1 September 2023 to 31 March 2024</t>
  </si>
  <si>
    <t>Childcare registerAll provisionBrentTotal No of inspections1 April 2023 to 31 August 2023</t>
  </si>
  <si>
    <t>Childcare registerAll provisionBrentTotal No of inspections1 September 2023 to 31 March 2024</t>
  </si>
  <si>
    <t>Early years register (full Inspection)All provisionBrentBehaviour and attitudes1 April 2023 to 31 August 2023</t>
  </si>
  <si>
    <t>Early years register (full Inspection)All provisionBrentEffectiveness of leadership and Management1 April 2023 to 31 August 2023</t>
  </si>
  <si>
    <t>Early years register (full Inspection)All provisionBrentOutcomes for children1 April 2023 to 31 August 2023</t>
  </si>
  <si>
    <t>Early years register (full Inspection)All provisionBrentOverall effectiveness: The quality and standards of the provision1 April 2023 to 31 August 2023</t>
  </si>
  <si>
    <t>Early years register (full Inspection)All provisionBrentPersonal development1 April 2023 to 31 August 2023</t>
  </si>
  <si>
    <t>Early years register (full Inspection)All provisionBrentPersonal development, behaviour and welfare1 April 2023 to 31 August 2023</t>
  </si>
  <si>
    <t>Early years register (full Inspection)All provisionBrentQuality of education1 April 2023 to 31 August 2023</t>
  </si>
  <si>
    <t>Early years register (full Inspection)All provisionBrentQuality of teaching, learning and assessment1 April 2023 to 31 August 2023</t>
  </si>
  <si>
    <t>Early years register (full Inspection)All provisionBrentRequirements of the compulsory part of the childcare register1 April 2023 to 31 August 2023</t>
  </si>
  <si>
    <t>Early years register (full Inspection)All provisionBrentRequirements of the voluntary part of the childcare register1 April 2023 to 31 August 2023</t>
  </si>
  <si>
    <t>Early years register (full Inspection)All provisionBrentTotal No of inspections1 April 2023 to 31 August 2023</t>
  </si>
  <si>
    <t>Early years register (full Inspection)All provisionBrentBehaviour and attitudes1 September 2023 to 31 March 2024</t>
  </si>
  <si>
    <t>Early years register (full Inspection)All provisionBrentEffectiveness of leadership and Management1 September 2023 to 31 March 2024</t>
  </si>
  <si>
    <t>Early years register (full Inspection)All provisionBrentOutcomes for children1 September 2023 to 31 March 2024</t>
  </si>
  <si>
    <t>Early years register (full Inspection)All provisionBrentOverall effectiveness: The quality and standards of the provision1 September 2023 to 31 March 2024</t>
  </si>
  <si>
    <t>Early years register (full Inspection)All provisionBrentPersonal development1 September 2023 to 31 March 2024</t>
  </si>
  <si>
    <t>Early years register (full Inspection)All provisionBrentPersonal development, behaviour and welfare1 September 2023 to 31 March 2024</t>
  </si>
  <si>
    <t>Early years register (full Inspection)All provisionBrentQuality of education1 September 2023 to 31 March 2024</t>
  </si>
  <si>
    <t>Early years register (full Inspection)All provisionBrentQuality of teaching, learning and assessment1 September 2023 to 31 March 2024</t>
  </si>
  <si>
    <t>Early years register (full Inspection)All provisionBrentRequirements of the compulsory part of the childcare register1 September 2023 to 31 March 2024</t>
  </si>
  <si>
    <t>Early years register (full Inspection)All provisionBrentRequirements of the voluntary part of the childcare register1 September 2023 to 31 March 2024</t>
  </si>
  <si>
    <t>Early years register (full Inspection)All provisionBrentTotal No of inspections1 September 2023 to 31 March 2024</t>
  </si>
  <si>
    <t>Early years register (No children on roll)All provisionBrentNCOR Inspection Outcomes1 April 2023 to 31 August 2023</t>
  </si>
  <si>
    <t>Early years register (No children on roll)All provisionBrentTotal No of inspections1 April 2023 to 31 August 2023</t>
  </si>
  <si>
    <t>Early years register (No children on roll)All provisionBrentNCOR Inspection Outcomes1 September 2023 to 31 March 2024</t>
  </si>
  <si>
    <t>Early years register (No children on roll)All provisionBrentTotal No of inspections1 September 2023 to 31 March 2024</t>
  </si>
  <si>
    <t>Early years register (full Inspection)All provisionLiverpoolBehaviour and attitudes1 September 2023 to 31 March 2024</t>
  </si>
  <si>
    <t>Early years register (full Inspection)All provisionLiverpoolEffectiveness of leadership and Management1 September 2023 to 31 March 2024</t>
  </si>
  <si>
    <t>Early years register (full Inspection)All provisionLiverpoolOutcomes for children1 September 2023 to 31 March 2024</t>
  </si>
  <si>
    <t>Early years register (full Inspection)All provisionLiverpoolOverall effectiveness: The quality and standards of the provision1 September 2023 to 31 March 2024</t>
  </si>
  <si>
    <t>Early years register (full Inspection)All provisionLiverpoolPersonal development1 September 2023 to 31 March 2024</t>
  </si>
  <si>
    <t>Early years register (full Inspection)All provisionLiverpoolPersonal development, behaviour and welfare1 September 2023 to 31 March 2024</t>
  </si>
  <si>
    <t>Early years register (full Inspection)All provisionLiverpoolQuality of education1 September 2023 to 31 March 2024</t>
  </si>
  <si>
    <t>Early years register (full Inspection)All provisionLiverpoolQuality of teaching, learning and assessment1 September 2023 to 31 March 2024</t>
  </si>
  <si>
    <t>Early years register (full Inspection)All provisionLiverpoolRequirements of the compulsory part of the childcare register1 September 2023 to 31 March 2024</t>
  </si>
  <si>
    <t>Early years register (full Inspection)All provisionLiverpoolRequirements of the voluntary part of the childcare register1 September 2023 to 31 March 2024</t>
  </si>
  <si>
    <t>Early years register (full Inspection)All provisionLiverpoolTotal No of inspections1 September 2023 to 31 March 2024</t>
  </si>
  <si>
    <t>Early years register (No children on roll)All provisionLiverpoolNCOR Inspection Outcomes1 April 2023 to 31 August 2023</t>
  </si>
  <si>
    <t>Early years register (No children on roll)All provisionLiverpoolTotal No of inspections1 April 2023 to 31 August 2023</t>
  </si>
  <si>
    <t>Early years register (No children on roll)All provisionLiverpoolNCOR Inspection Outcomes1 September 2023 to 31 March 2024</t>
  </si>
  <si>
    <t>Early years register (No children on roll)All provisionLiverpoolTotal No of inspections1 September 2023 to 31 March 2024</t>
  </si>
  <si>
    <t>Early years register (Out-of-school day care)All provisionLiverpoolTotal No of inspections1 September 2023 to 31 March 2024</t>
  </si>
  <si>
    <t>Childcare registerAll provisionLutonTotal No of inspections1 April 2023 to 31 August 2023</t>
  </si>
  <si>
    <t>Early years register (full Inspection)All provisionBrighton and HoveRequirements of the voluntary part of the childcare register1 April 2023 to 31 August 2023</t>
  </si>
  <si>
    <t>Early years register (full Inspection)All provisionBrighton and HoveTotal No of inspections1 April 2023 to 31 August 2023</t>
  </si>
  <si>
    <t>Early years register (full Inspection)All provisionBrighton and HoveBehaviour and attitudes1 September 2023 to 31 March 2024</t>
  </si>
  <si>
    <t>Early years register (full Inspection)All provisionBrighton and HoveEffectiveness of leadership and Management1 September 2023 to 31 March 2024</t>
  </si>
  <si>
    <t>Early years register (full Inspection)All provisionBrighton and HoveOutcomes for children1 September 2023 to 31 March 2024</t>
  </si>
  <si>
    <t>Early years register (full Inspection)All provisionBrighton and HoveOverall effectiveness: The quality and standards of the provision1 September 2023 to 31 March 2024</t>
  </si>
  <si>
    <t>Early years register (full Inspection)All provisionBrighton and HovePersonal development1 September 2023 to 31 March 2024</t>
  </si>
  <si>
    <t>Early years register (full Inspection)All provisionBrighton and HovePersonal development, behaviour and welfare1 September 2023 to 31 March 2024</t>
  </si>
  <si>
    <t>Early years register (full Inspection)All provisionBrighton and HoveQuality of education1 September 2023 to 31 March 2024</t>
  </si>
  <si>
    <t>Early years register (full Inspection)All provisionBrighton and HoveQuality of teaching, learning and assessment1 September 2023 to 31 March 2024</t>
  </si>
  <si>
    <t>Early years register (full Inspection)All provisionBrighton and HoveRequirements of the compulsory part of the childcare register1 September 2023 to 31 March 2024</t>
  </si>
  <si>
    <t>Early years register (full Inspection)All provisionBrighton and HoveRequirements of the voluntary part of the childcare register1 September 2023 to 31 March 2024</t>
  </si>
  <si>
    <t>Early years register (full Inspection)All provisionBrighton and HoveTotal No of inspections1 September 2023 to 31 March 2024</t>
  </si>
  <si>
    <t>Early years register (No children on roll)All provisionBrighton and HoveNCOR Inspection Outcomes1 April 2023 to 31 August 2023</t>
  </si>
  <si>
    <t>Early years register (No children on roll)All provisionBrighton and HoveTotal No of inspections1 April 2023 to 31 August 2023</t>
  </si>
  <si>
    <t>Early years register (Out-of-school day care)All provisionBrighton and HoveTotal No of inspections1 April 2023 to 31 August 2023</t>
  </si>
  <si>
    <t>Early years register (Out-of-school day care)All provisionBrighton and HoveTotal No of inspections1 September 2023 to 31 March 2024</t>
  </si>
  <si>
    <t>Childcare registerAll provisionBristolTotal No of inspections1 April 2023 to 31 August 2023</t>
  </si>
  <si>
    <t>Childcare registerAll provisionBristolTotal No of inspections1 September 2023 to 31 March 2024</t>
  </si>
  <si>
    <t>Early years register (full Inspection)All provisionLutonOutcomes for children1 September 2023 to 31 March 2024</t>
  </si>
  <si>
    <t>Early years register (full Inspection)All provisionLutonOverall effectiveness: The quality and standards of the provision1 September 2023 to 31 March 2024</t>
  </si>
  <si>
    <t>Early years register (full Inspection)All provisionLutonPersonal development1 September 2023 to 31 March 2024</t>
  </si>
  <si>
    <t>Early years register (full Inspection)All provisionLutonPersonal development, behaviour and welfare1 September 2023 to 31 March 2024</t>
  </si>
  <si>
    <t>Early years register (full Inspection)All provisionLutonQuality of education1 September 2023 to 31 March 2024</t>
  </si>
  <si>
    <t>Early years register (full Inspection)All provisionLutonQuality of teaching, learning and assessment1 September 2023 to 31 March 2024</t>
  </si>
  <si>
    <t>Early years register (full Inspection)All provisionLutonRequirements of the compulsory part of the childcare register1 September 2023 to 31 March 2024</t>
  </si>
  <si>
    <t>Early years register (full Inspection)All provisionLutonRequirements of the voluntary part of the childcare register1 September 2023 to 31 March 2024</t>
  </si>
  <si>
    <t>Early years register (full Inspection)All provisionLutonTotal No of inspections1 September 2023 to 31 March 2024</t>
  </si>
  <si>
    <t>Early years register (No children on roll)All provisionLutonNCOR Inspection Outcomes1 April 2023 to 31 August 2023</t>
  </si>
  <si>
    <t>Early years register (No children on roll)All provisionLutonTotal No of inspections1 April 2023 to 31 August 2023</t>
  </si>
  <si>
    <t>Early years register (Out-of-school day care)All provisionLutonTotal No of inspections1 April 2023 to 31 August 2023</t>
  </si>
  <si>
    <t>Childcare registerAll provisionManchesterTotal No of inspections1 April 2023 to 31 August 2023</t>
  </si>
  <si>
    <t>Childcare registerAll provisionManchesterTotal No of inspections1 September 2023 to 31 March 2024</t>
  </si>
  <si>
    <t>Early years register (full Inspection)All provisionManchesterBehaviour and attitudes1 April 2023 to 31 August 2023</t>
  </si>
  <si>
    <t>Early years register (full Inspection)All provisionManchesterEffectiveness of leadership and Management1 April 2023 to 31 August 2023</t>
  </si>
  <si>
    <t>Early years register (full Inspection)All provisionManchesterOutcomes for children1 April 2023 to 31 August 2023</t>
  </si>
  <si>
    <t>Early years register (full Inspection)All provisionManchesterOverall effectiveness: The quality and standards of the provision1 April 2023 to 31 August 2023</t>
  </si>
  <si>
    <t>Early years register (full Inspection)All provisionManchesterPersonal development1 April 2023 to 31 August 2023</t>
  </si>
  <si>
    <t>Early years register (full Inspection)All provisionManchesterPersonal development, behaviour and welfare1 April 2023 to 31 August 2023</t>
  </si>
  <si>
    <t>Early years register (full Inspection)All provisionManchesterQuality of education1 April 2023 to 31 August 2023</t>
  </si>
  <si>
    <t>Early years register (full Inspection)All provisionManchesterQuality of teaching, learning and assessment1 April 2023 to 31 August 2023</t>
  </si>
  <si>
    <t>Early years register (full Inspection)All provisionManchesterRequirements of the compulsory part of the childcare register1 April 2023 to 31 August 2023</t>
  </si>
  <si>
    <t>Early years register (full Inspection)All provisionManchesterRequirements of the voluntary part of the childcare register1 April 2023 to 31 August 2023</t>
  </si>
  <si>
    <t>Early years register (full Inspection)All provisionManchesterTotal No of inspections1 April 2023 to 31 August 2023</t>
  </si>
  <si>
    <t>Early years register (full Inspection)All provisionManchesterBehaviour and attitudes1 September 2023 to 31 March 2024</t>
  </si>
  <si>
    <t>Early years register (full Inspection)All provisionManchesterEffectiveness of leadership and Management1 September 2023 to 31 March 2024</t>
  </si>
  <si>
    <t>Early years register (full Inspection)All provisionManchesterOutcomes for children1 September 2023 to 31 March 2024</t>
  </si>
  <si>
    <t>Early years register (full Inspection)All provisionManchesterOverall effectiveness: The quality and standards of the provision1 September 2023 to 31 March 2024</t>
  </si>
  <si>
    <t>Early years register (full Inspection)All provisionManchesterPersonal development1 September 2023 to 31 March 2024</t>
  </si>
  <si>
    <t>Early years register (full Inspection)All provisionManchesterPersonal development, behaviour and welfare1 September 2023 to 31 March 2024</t>
  </si>
  <si>
    <t>Early years register (full Inspection)All provisionLambethPersonal development1 April 2023 to 31 August 2023</t>
  </si>
  <si>
    <t>Early years register (full Inspection)All provisionLambethPersonal development, behaviour and welfare1 April 2023 to 31 August 2023</t>
  </si>
  <si>
    <t>Early years register (full Inspection)All provisionLambethQuality of education1 April 2023 to 31 August 2023</t>
  </si>
  <si>
    <t>Early years register (full Inspection)All provisionLambethQuality of teaching, learning and assessment1 April 2023 to 31 August 2023</t>
  </si>
  <si>
    <t>Early years register (full Inspection)All provisionLambethRequirements of the compulsory part of the childcare register1 April 2023 to 31 August 2023</t>
  </si>
  <si>
    <t>Early years register (full Inspection)All provisionLambethRequirements of the voluntary part of the childcare register1 April 2023 to 31 August 2023</t>
  </si>
  <si>
    <t>Early years register (full Inspection)All provisionLambethTotal No of inspections1 April 2023 to 31 August 2023</t>
  </si>
  <si>
    <t>Early years register (full Inspection)All provisionLambethBehaviour and attitudes1 September 2023 to 31 March 2024</t>
  </si>
  <si>
    <t>Early years register (full Inspection)All provisionLambethEffectiveness of leadership and Management1 September 2023 to 31 March 2024</t>
  </si>
  <si>
    <t>Early years register (full Inspection)All provisionLambethOutcomes for children1 September 2023 to 31 March 2024</t>
  </si>
  <si>
    <t>Early years register (full Inspection)All provisionLambethOverall effectiveness: The quality and standards of the provision1 September 2023 to 31 March 2024</t>
  </si>
  <si>
    <t>Early years register (full Inspection)All provisionLambethPersonal development1 September 2023 to 31 March 2024</t>
  </si>
  <si>
    <t>Early years register (full Inspection)All provisionLambethPersonal development, behaviour and welfare1 September 2023 to 31 March 2024</t>
  </si>
  <si>
    <t>Early years register (full Inspection)All provisionLambethQuality of education1 September 2023 to 31 March 2024</t>
  </si>
  <si>
    <t>Early years register (full Inspection)All provisionLambethQuality of teaching, learning and assessment1 September 2023 to 31 March 2024</t>
  </si>
  <si>
    <t>Early years register (full Inspection)All provisionLambethRequirements of the compulsory part of the childcare register1 September 2023 to 31 March 2024</t>
  </si>
  <si>
    <t>Early years register (full Inspection)All provisionLambethRequirements of the voluntary part of the childcare register1 September 2023 to 31 March 2024</t>
  </si>
  <si>
    <t>Early years register (full Inspection)All provisionLambethTotal No of inspections1 September 2023 to 31 March 2024</t>
  </si>
  <si>
    <t>Early years register (No children on roll)All provisionLambethNCOR Inspection Outcomes1 April 2023 to 31 August 2023</t>
  </si>
  <si>
    <t>Early years register (No children on roll)All provisionLambethTotal No of inspections1 April 2023 to 31 August 2023</t>
  </si>
  <si>
    <t>Early years register (No children on roll)All provisionLambethNCOR Inspection Outcomes1 September 2023 to 31 March 2024</t>
  </si>
  <si>
    <t>Early years register (No children on roll)All provisionLambethTotal No of inspections1 September 2023 to 31 March 2024</t>
  </si>
  <si>
    <t>Early years register (Out-of-school day care)All provisionLambethTotal No of inspections1 April 2023 to 31 August 2023</t>
  </si>
  <si>
    <t>Early years register (Out-of-school day care)All provisionLambethTotal No of inspections1 September 2023 to 31 March 2024</t>
  </si>
  <si>
    <t>Childcare registerAll provisionLancashireTotal No of inspections1 April 2023 to 31 August 2023</t>
  </si>
  <si>
    <t>Childcare registerAll provisionLancashireTotal No of inspections1 September 2023 to 31 March 2024</t>
  </si>
  <si>
    <t>Early years register (full Inspection)All provisionLancashireBehaviour and attitudes1 April 2023 to 31 August 2023</t>
  </si>
  <si>
    <t>Early years register (full Inspection)All provisionLancashireEffectiveness of leadership and Management1 April 2023 to 31 August 2023</t>
  </si>
  <si>
    <t>Early years register (full Inspection)All provisionLancashireOutcomes for children1 April 2023 to 31 August 2023</t>
  </si>
  <si>
    <t>Early years register (full Inspection)All provisionLancashireOverall effectiveness: The quality and standards of the provision1 April 2023 to 31 August 2023</t>
  </si>
  <si>
    <t>Early years register (full Inspection)All provisionLancashirePersonal development1 April 2023 to 31 August 2023</t>
  </si>
  <si>
    <t>Early years register (full Inspection)All provisionSwindonOutcomes for children1 April 2023 to 31 August 2023</t>
  </si>
  <si>
    <t>Early years register (full Inspection)All provisionSwindonOverall effectiveness: The quality and standards of the provision1 April 2023 to 31 August 2023</t>
  </si>
  <si>
    <t>Early years register (full Inspection)All provisionSwindonPersonal development1 April 2023 to 31 August 2023</t>
  </si>
  <si>
    <t>Early years register (full Inspection)All provisionSwindonPersonal development, behaviour and welfare1 April 2023 to 31 August 2023</t>
  </si>
  <si>
    <t>Early years register (full Inspection)All provisionSwindonQuality of education1 April 2023 to 31 August 2023</t>
  </si>
  <si>
    <t>Early years register (full Inspection)All provisionSwindonQuality of teaching, learning and assessment1 April 2023 to 31 August 2023</t>
  </si>
  <si>
    <t>Early years register (full Inspection)All provisionSwindonRequirements of the compulsory part of the childcare register1 April 2023 to 31 August 2023</t>
  </si>
  <si>
    <t>Early years register (full Inspection)All provisionSwindonRequirements of the voluntary part of the childcare register1 April 2023 to 31 August 2023</t>
  </si>
  <si>
    <t>Early years register (full Inspection)All provisionSwindonTotal No of inspections1 April 2023 to 31 August 2023</t>
  </si>
  <si>
    <t>Early years register (full Inspection)All provisionSwindonBehaviour and attitudes1 September 2023 to 31 March 2024</t>
  </si>
  <si>
    <t>Early years register (full Inspection)All provisionSwindonEffectiveness of leadership and Management1 September 2023 to 31 March 2024</t>
  </si>
  <si>
    <t>Early years register (full Inspection)All provisionSwindonOutcomes for children1 September 2023 to 31 March 2024</t>
  </si>
  <si>
    <t>Early years register (full Inspection)All provisionSwindonOverall effectiveness: The quality and standards of the provision1 September 2023 to 31 March 2024</t>
  </si>
  <si>
    <t>Early years register (full Inspection)All provisionSwindonPersonal development1 September 2023 to 31 March 2024</t>
  </si>
  <si>
    <t>Early years register (full Inspection)All provisionSwindonPersonal development, behaviour and welfare1 September 2023 to 31 March 2024</t>
  </si>
  <si>
    <t>Early years register (full Inspection)All provisionSwindonQuality of education1 September 2023 to 31 March 2024</t>
  </si>
  <si>
    <t>Early years register (full Inspection)All provisionSwindonQuality of teaching, learning and assessment1 September 2023 to 31 March 2024</t>
  </si>
  <si>
    <t>Early years register (full Inspection)All provisionSwindonRequirements of the compulsory part of the childcare register1 September 2023 to 31 March 2024</t>
  </si>
  <si>
    <t>Early years register (full Inspection)All provisionSwindonRequirements of the voluntary part of the childcare register1 September 2023 to 31 March 2024</t>
  </si>
  <si>
    <t>Early years register (full Inspection)All provisionSwindonTotal No of inspections1 September 2023 to 31 March 2024</t>
  </si>
  <si>
    <t>Early years register (Out-of-school day care)All provisionSwindonTotal No of inspections1 April 2023 to 31 August 2023</t>
  </si>
  <si>
    <t>Early years register (Out-of-school day care)All provisionSwindonTotal No of inspections1 September 2023 to 31 March 2024</t>
  </si>
  <si>
    <t>Childcare registerAll provisionTamesideTotal No of inspections1 April 2023 to 31 August 2023</t>
  </si>
  <si>
    <t>Childcare registerAll provisionTamesideTotal No of inspections1 September 2023 to 31 March 2024</t>
  </si>
  <si>
    <t>Early years register (full Inspection)All provisionTamesideBehaviour and attitudes1 April 2023 to 31 August 2023</t>
  </si>
  <si>
    <t>Early years register (full Inspection)All provisionTamesideEffectiveness of leadership and Management1 April 2023 to 31 August 2023</t>
  </si>
  <si>
    <t>Early years register (full Inspection)All provisionTamesideOutcomes for children1 April 2023 to 31 August 2023</t>
  </si>
  <si>
    <t>Early years register (full Inspection)All provisionTamesideOverall effectiveness: The quality and standards of the provision1 April 2023 to 31 August 2023</t>
  </si>
  <si>
    <t>Early years register (full Inspection)All provisionTamesidePersonal development1 April 2023 to 31 August 2023</t>
  </si>
  <si>
    <t>Early years register (full Inspection)All provisionTamesidePersonal development, behaviour and welfare1 April 2023 to 31 August 2023</t>
  </si>
  <si>
    <t>Early years register (full Inspection)All provisionTamesideQuality of education1 April 2023 to 31 August 2023</t>
  </si>
  <si>
    <t>Early years register (full Inspection)Childcare on non-domestic premisesBuckinghamshireOverall effectiveness: The quality and standards of the provision1 April 2023 to 31 August 2023</t>
  </si>
  <si>
    <t>Early years register (full Inspection)Childcare on non-domestic premisesBuckinghamshirePersonal development1 April 2023 to 31 August 2023</t>
  </si>
  <si>
    <t>Early years register (full Inspection)Childcare on non-domestic premisesBuckinghamshirePersonal development, behaviour and welfare1 April 2023 to 31 August 2023</t>
  </si>
  <si>
    <t>Early years register (full Inspection)Childcare on non-domestic premisesBuckinghamshireQuality of education1 April 2023 to 31 August 2023</t>
  </si>
  <si>
    <t>Early years register (full Inspection)Childcare on non-domestic premisesBuckinghamshireQuality of teaching, learning and assessment1 April 2023 to 31 August 2023</t>
  </si>
  <si>
    <t>Early years register (full Inspection)Childcare on non-domestic premisesBuckinghamshireRequirements of the compulsory part of the childcare register1 April 2023 to 31 August 2023</t>
  </si>
  <si>
    <t>Early years register (full Inspection)Childcare on non-domestic premisesBuckinghamshireRequirements of the voluntary part of the childcare register1 April 2023 to 31 August 2023</t>
  </si>
  <si>
    <t>Early years register (full Inspection)Childcare on non-domestic premisesBuckinghamshireTotal No of inspections1 April 2023 to 31 August 2023</t>
  </si>
  <si>
    <t>Early years register (full Inspection)All provisionThurrockQuality of education1 April 2023 to 31 August 2023</t>
  </si>
  <si>
    <t>Early years register (full Inspection)All provisionThurrockQuality of teaching, learning and assessment1 April 2023 to 31 August 2023</t>
  </si>
  <si>
    <t>Early years register (full Inspection)All provisionThurrockRequirements of the compulsory part of the childcare register1 April 2023 to 31 August 2023</t>
  </si>
  <si>
    <t>Early years register (full Inspection)All provisionThurrockRequirements of the voluntary part of the childcare register1 April 2023 to 31 August 2023</t>
  </si>
  <si>
    <t>Early years register (full Inspection)All provisionThurrockTotal No of inspections1 April 2023 to 31 August 2023</t>
  </si>
  <si>
    <t>Early years register (full Inspection)All provisionThurrockBehaviour and attitudes1 September 2023 to 31 March 2024</t>
  </si>
  <si>
    <t>Early years register (full Inspection)All provisionThurrockEffectiveness of leadership and Management1 September 2023 to 31 March 2024</t>
  </si>
  <si>
    <t>Early years register (full Inspection)Childcare on non-domestic premisesCalderdaleRequirements of the voluntary part of the childcare register1 April 2023 to 31 August 2023</t>
  </si>
  <si>
    <t>Early years register (full Inspection)Childcare on non-domestic premisesCalderdaleTotal No of inspections1 April 2023 to 31 August 2023</t>
  </si>
  <si>
    <t>Early years register (full Inspection)Childcare on non-domestic premisesCalderdaleBehaviour and attitudes1 September 2023 to 31 March 2024</t>
  </si>
  <si>
    <t>Early years register (full Inspection)Childcare on non-domestic premisesCalderdaleEffectiveness of leadership and Management1 September 2023 to 31 March 2024</t>
  </si>
  <si>
    <t>Early years register (full Inspection)Childcare on non-domestic premisesCalderdaleOutcomes for children1 September 2023 to 31 March 2024</t>
  </si>
  <si>
    <t>Early years register (full Inspection)Childcare on non-domestic premisesCalderdaleOverall effectiveness: The quality and standards of the provision1 September 2023 to 31 March 2024</t>
  </si>
  <si>
    <t>Early years register (full Inspection)Childcare on non-domestic premisesCalderdalePersonal development1 September 2023 to 31 March 2024</t>
  </si>
  <si>
    <t>Early years register (full Inspection)Childcare on non-domestic premisesCalderdalePersonal development, behaviour and welfare1 September 2023 to 31 March 2024</t>
  </si>
  <si>
    <t>Early years register (full Inspection)Childcare on non-domestic premisesCalderdaleQuality of education1 September 2023 to 31 March 2024</t>
  </si>
  <si>
    <t>Early years register (full Inspection)Childcare on non-domestic premisesCalderdaleQuality of teaching, learning and assessment1 September 2023 to 31 March 2024</t>
  </si>
  <si>
    <t>Early years register (full Inspection)Childcare on non-domestic premisesCalderdaleRequirements of the compulsory part of the childcare register1 September 2023 to 31 March 2024</t>
  </si>
  <si>
    <t>Early years register (full Inspection)Childcare on non-domestic premisesCalderdaleRequirements of the voluntary part of the childcare register1 September 2023 to 31 March 2024</t>
  </si>
  <si>
    <t>Early years register (full Inspection)Childcare on non-domestic premisesCalderdaleTotal No of inspections1 September 2023 to 31 March 2024</t>
  </si>
  <si>
    <t>Early years register (Out-of-school day care)Childcare on non-domestic premisesCalderdaleTotal No of inspections1 April 2023 to 31 August 2023</t>
  </si>
  <si>
    <t>Early years register (Out-of-school day care)Childcare on non-domestic premisesCalderdaleTotal No of inspections1 September 2023 to 31 March 2024</t>
  </si>
  <si>
    <t>Childcare registerChildcare on non-domestic premisesCambridgeshireTotal No of inspections1 April 2023 to 31 August 2023</t>
  </si>
  <si>
    <t>Childcare registerChildcare on non-domestic premisesCambridgeshireTotal No of inspections1 September 2023 to 31 March 2024</t>
  </si>
  <si>
    <t>Early years register (full Inspection)Childcare on non-domestic premisesCambridgeshireBehaviour and attitudes1 April 2023 to 31 August 2023</t>
  </si>
  <si>
    <t>Early years register (full Inspection)Childcare on non-domestic premisesCambridgeshireEffectiveness of leadership and Management1 April 2023 to 31 August 2023</t>
  </si>
  <si>
    <t>Early years register (full Inspection)Childcare on non-domestic premisesCambridgeshireOutcomes for children1 April 2023 to 31 August 2023</t>
  </si>
  <si>
    <t>Early years register (full Inspection)Childcare on non-domestic premisesCambridgeshireOverall effectiveness: The quality and standards of the provision1 April 2023 to 31 August 2023</t>
  </si>
  <si>
    <t>Early years register (full Inspection)Childcare on non-domestic premisesCambridgeshirePersonal development1 April 2023 to 31 August 2023</t>
  </si>
  <si>
    <t>Early years register (full Inspection)Childcare on non-domestic premisesCambridgeshirePersonal development, behaviour and welfare1 April 2023 to 31 August 2023</t>
  </si>
  <si>
    <t>Early years register (full Inspection)Childcare on non-domestic premisesCambridgeshireQuality of education1 April 2023 to 31 August 2023</t>
  </si>
  <si>
    <t>Early years register (full Inspection)Childcare on non-domestic premisesCambridgeshireQuality of teaching, learning and assessment1 April 2023 to 31 August 2023</t>
  </si>
  <si>
    <t>Early years register (full Inspection)Childcare on non-domestic premisesCambridgeshireRequirements of the compulsory part of the childcare register1 April 2023 to 31 August 2023</t>
  </si>
  <si>
    <t>Early years register (full Inspection)Childcare on non-domestic premisesCambridgeshireRequirements of the voluntary part of the childcare register1 April 2023 to 31 August 2023</t>
  </si>
  <si>
    <t>Early years register (full Inspection)Childcare on non-domestic premisesCambridgeshireTotal No of inspections1 April 2023 to 31 August 2023</t>
  </si>
  <si>
    <t>Early years register (full Inspection)Childcare on non-domestic premisesNorth East LincolnshireQuality of teaching, learning and assessment1 September 2023 to 31 March 2024</t>
  </si>
  <si>
    <t>Early years register (full Inspection)Childcare on non-domestic premisesNorth East LincolnshireRequirements of the compulsory part of the childcare register1 September 2023 to 31 March 2024</t>
  </si>
  <si>
    <t>Early years register (full Inspection)Childcare on non-domestic premisesNorth East LincolnshireRequirements of the voluntary part of the childcare register1 September 2023 to 31 March 2024</t>
  </si>
  <si>
    <t>Early years register (full Inspection)Childcare on non-domestic premisesNorth East LincolnshireTotal No of inspections1 September 2023 to 31 March 2024</t>
  </si>
  <si>
    <t>Early years register (Out-of-school day care)Childcare on non-domestic premisesNorth East LincolnshireTotal No of inspections1 September 2023 to 31 March 2024</t>
  </si>
  <si>
    <t>Childcare registerChildcare on non-domestic premisesNorth LincolnshireTotal No of inspections1 April 2023 to 31 August 2023</t>
  </si>
  <si>
    <t>Early years register (full Inspection)Childcare on non-domestic premisesNorth LincolnshireBehaviour and attitudes1 April 2023 to 31 August 2023</t>
  </si>
  <si>
    <t>Early years register (full Inspection)Childcare on non-domestic premisesNorth LincolnshireEffectiveness of leadership and Management1 April 2023 to 31 August 2023</t>
  </si>
  <si>
    <t>Early years register (full Inspection)Childcare on non-domestic premisesNorth LincolnshireOutcomes for children1 April 2023 to 31 August 2023</t>
  </si>
  <si>
    <t>Early years register (full Inspection)Childcare on non-domestic premisesNorth LincolnshireOverall effectiveness: The quality and standards of the provision1 April 2023 to 31 August 2023</t>
  </si>
  <si>
    <t>Early years register (full Inspection)Childcare on non-domestic premisesNorth LincolnshirePersonal development1 April 2023 to 31 August 2023</t>
  </si>
  <si>
    <t>Early years register (full Inspection)Childcare on non-domestic premisesNorth LincolnshirePersonal development, behaviour and welfare1 April 2023 to 31 August 2023</t>
  </si>
  <si>
    <t>Early years register (full Inspection)Childcare on non-domestic premisesNorth LincolnshireQuality of education1 April 2023 to 31 August 2023</t>
  </si>
  <si>
    <t>Early years register (full Inspection)Childcare on non-domestic premisesNorth LincolnshireQuality of teaching, learning and assessment1 April 2023 to 31 August 2023</t>
  </si>
  <si>
    <t>Early years register (full Inspection)Childcare on non-domestic premisesNorth LincolnshireRequirements of the compulsory part of the childcare register1 April 2023 to 31 August 2023</t>
  </si>
  <si>
    <t>Early years register (full Inspection)Childcare on non-domestic premisesNorth LincolnshireRequirements of the voluntary part of the childcare register1 April 2023 to 31 August 2023</t>
  </si>
  <si>
    <t>Early years register (full Inspection)Childcare on non-domestic premisesNorth LincolnshireTotal No of inspections1 April 2023 to 31 August 2023</t>
  </si>
  <si>
    <t>Early years register (full Inspection)Childcare on non-domestic premisesNorth LincolnshireBehaviour and attitudes1 September 2023 to 31 March 2024</t>
  </si>
  <si>
    <t>Early years register (full Inspection)Childcare on non-domestic premisesNorth LincolnshireEffectiveness of leadership and Management1 September 2023 to 31 March 2024</t>
  </si>
  <si>
    <t>Early years register (full Inspection)Childcare on non-domestic premisesNorth LincolnshireOutcomes for children1 September 2023 to 31 March 2024</t>
  </si>
  <si>
    <t>Early years register (full Inspection)Childcare on non-domestic premisesNorth LincolnshireOverall effectiveness: The quality and standards of the provision1 September 2023 to 31 March 2024</t>
  </si>
  <si>
    <t>Early years register (full Inspection)Childcare on non-domestic premisesNorth LincolnshirePersonal development1 September 2023 to 31 March 2024</t>
  </si>
  <si>
    <t>Early years register (full Inspection)Childcare on non-domestic premisesNorth LincolnshirePersonal development, behaviour and welfare1 September 2023 to 31 March 2024</t>
  </si>
  <si>
    <t>Early years register (full Inspection)Childcare on non-domestic premisesNorth LincolnshireQuality of education1 September 2023 to 31 March 2024</t>
  </si>
  <si>
    <t>Early years register (full Inspection)Childcare on non-domestic premisesNorth LincolnshireQuality of teaching, learning and assessment1 September 2023 to 31 March 2024</t>
  </si>
  <si>
    <t>Early years register (full Inspection)Childcare on non-domestic premisesNorth LincolnshireRequirements of the compulsory part of the childcare register1 September 2023 to 31 March 2024</t>
  </si>
  <si>
    <t>Early years register (full Inspection)Childcare on non-domestic premisesNorth LincolnshireRequirements of the voluntary part of the childcare register1 September 2023 to 31 March 2024</t>
  </si>
  <si>
    <t>Early years register (full Inspection)Childcare on non-domestic premisesWindsor and MaidenheadRequirements of the voluntary part of the childcare register1 September 2023 to 31 March 2024</t>
  </si>
  <si>
    <t>Early years register (full Inspection)Childcare on non-domestic premisesWindsor and MaidenheadTotal No of inspections1 September 2023 to 31 March 2024</t>
  </si>
  <si>
    <t>Early years register (Out-of-school day care)Childcare on non-domestic premisesWindsor and MaidenheadTotal No of inspections1 April 2023 to 31 August 2023</t>
  </si>
  <si>
    <t>Early years register (Out-of-school day care)Childcare on non-domestic premisesWindsor and MaidenheadTotal No of inspections1 September 2023 to 31 March 2024</t>
  </si>
  <si>
    <t>Childcare registerChildcare on non-domestic premisesWirralTotal No of inspections1 April 2023 to 31 August 2023</t>
  </si>
  <si>
    <t>Early years register (full Inspection)Childcare on non-domestic premisesWirralBehaviour and attitudes1 April 2023 to 31 August 2023</t>
  </si>
  <si>
    <t>Early years register (full Inspection)Childcare on non-domestic premisesWirralEffectiveness of leadership and Management1 April 2023 to 31 August 2023</t>
  </si>
  <si>
    <t>Early years register (full Inspection)Childcare on non-domestic premisesWirralOutcomes for children1 April 2023 to 31 August 2023</t>
  </si>
  <si>
    <t>Early years register (full Inspection)Childcare on non-domestic premisesWirralOverall effectiveness: The quality and standards of the provision1 April 2023 to 31 August 2023</t>
  </si>
  <si>
    <t>Early years register (full Inspection)Childcare on non-domestic premisesWirralPersonal development1 April 2023 to 31 August 2023</t>
  </si>
  <si>
    <t>Early years register (full Inspection)Childcare on non-domestic premisesWirralPersonal development, behaviour and welfare1 April 2023 to 31 August 2023</t>
  </si>
  <si>
    <t>Early years register (full Inspection)Childcare on non-domestic premisesWirralQuality of education1 April 2023 to 31 August 2023</t>
  </si>
  <si>
    <t>Early years register (full Inspection)Childcare on non-domestic premisesWirralQuality of teaching, learning and assessment1 April 2023 to 31 August 2023</t>
  </si>
  <si>
    <t>Early years register (full Inspection)Childcare on non-domestic premisesWirralRequirements of the compulsory part of the childcare register1 April 2023 to 31 August 2023</t>
  </si>
  <si>
    <t>Early years register (full Inspection)Childcare on non-domestic premisesWirralRequirements of the voluntary part of the childcare register1 April 2023 to 31 August 2023</t>
  </si>
  <si>
    <t>Early years register (full Inspection)Childcare on non-domestic premisesWirralTotal No of inspections1 April 2023 to 31 August 2023</t>
  </si>
  <si>
    <t>Early years register (full Inspection)Childcare on non-domestic premisesWirralBehaviour and attitudes1 September 2023 to 31 March 2024</t>
  </si>
  <si>
    <t>Early years register (full Inspection)Childcare on non-domestic premisesWirralEffectiveness of leadership and Management1 September 2023 to 31 March 2024</t>
  </si>
  <si>
    <t>Early years register (full Inspection)Childcare on non-domestic premisesWirralOutcomes for children1 September 2023 to 31 March 2024</t>
  </si>
  <si>
    <t>Early years register (full Inspection)Childcare on non-domestic premisesWirralOverall effectiveness: The quality and standards of the provision1 September 2023 to 31 March 2024</t>
  </si>
  <si>
    <t>Early years register (full Inspection)Childcare on non-domestic premisesWirralPersonal development1 September 2023 to 31 March 2024</t>
  </si>
  <si>
    <t>Early years register (full Inspection)Childcare on non-domestic premisesWirralPersonal development, behaviour and welfare1 September 2023 to 31 March 2024</t>
  </si>
  <si>
    <t>Early years register (full Inspection)Childcare on non-domestic premisesWirralQuality of education1 September 2023 to 31 March 2024</t>
  </si>
  <si>
    <t>Early years register (full Inspection)Childcare on non-domestic premisesWirralQuality of teaching, learning and assessment1 September 2023 to 31 March 2024</t>
  </si>
  <si>
    <t>Early years register (full Inspection)Childcare on non-domestic premisesWirralRequirements of the compulsory part of the childcare register1 September 2023 to 31 March 2024</t>
  </si>
  <si>
    <t>Early years register (full Inspection)Childcare on non-domestic premisesWirralRequirements of the voluntary part of the childcare register1 September 2023 to 31 March 2024</t>
  </si>
  <si>
    <t>Early years register (full Inspection)Childcare on non-domestic premisesWirralTotal No of inspections1 September 2023 to 31 March 2024</t>
  </si>
  <si>
    <t>Early years register (Out-of-school day care)Childcare on non-domestic premisesWirralTotal No of inspections1 April 2023 to 31 August 2023</t>
  </si>
  <si>
    <t>Early years register (full Inspection)ChildminderBarnetRequirements of the voluntary part of the childcare register1 April 2023 to 31 August 2023</t>
  </si>
  <si>
    <t>Early years register (full Inspection)ChildminderBarnetTotal No of inspections1 April 2023 to 31 August 2023</t>
  </si>
  <si>
    <t>Early years register (full Inspection)ChildminderBarnetBehaviour and attitudes1 September 2023 to 31 March 2024</t>
  </si>
  <si>
    <t>Early years register (full Inspection)ChildminderBarnetEffectiveness of leadership and Management1 September 2023 to 31 March 2024</t>
  </si>
  <si>
    <t>Early years register (full Inspection)ChildminderBarnetOutcomes for children1 September 2023 to 31 March 2024</t>
  </si>
  <si>
    <t>Early years register (full Inspection)ChildminderBarnetOverall effectiveness: The quality and standards of the provision1 September 2023 to 31 March 2024</t>
  </si>
  <si>
    <t>Early years register (full Inspection)ChildminderBarnetPersonal development1 September 2023 to 31 March 2024</t>
  </si>
  <si>
    <t>Early years register (full Inspection)ChildminderBarnetPersonal development, behaviour and welfare1 September 2023 to 31 March 2024</t>
  </si>
  <si>
    <t>Early years register (full Inspection)ChildminderBarnetQuality of education1 September 2023 to 31 March 2024</t>
  </si>
  <si>
    <t>Early years register (full Inspection)ChildminderBarnetQuality of teaching, learning and assessment1 September 2023 to 31 March 2024</t>
  </si>
  <si>
    <t>Early years register (full Inspection)ChildminderBarnetRequirements of the compulsory part of the childcare register1 September 2023 to 31 March 2024</t>
  </si>
  <si>
    <t>Early years register (full Inspection)ChildminderBarnetRequirements of the voluntary part of the childcare register1 September 2023 to 31 March 2024</t>
  </si>
  <si>
    <t>Early years register (full Inspection)ChildminderBarnetTotal No of inspections1 September 2023 to 31 March 2024</t>
  </si>
  <si>
    <t>Early years register (No children on roll)ChildminderBarnetNCOR Inspection Outcomes1 April 2023 to 31 August 2023</t>
  </si>
  <si>
    <t>Early years register (No children on roll)ChildminderBarnetTotal No of inspections1 April 2023 to 31 August 2023</t>
  </si>
  <si>
    <t>Early years register (No children on roll)ChildminderBarnetNCOR Inspection Outcomes1 September 2023 to 31 March 2024</t>
  </si>
  <si>
    <t>Early years register (No children on roll)ChildminderBarnetTotal No of inspections1 September 2023 to 31 March 2024</t>
  </si>
  <si>
    <t>Childcare registerAll provisionLeicestershireTotal No of inspections1 April 2023 to 31 August 2023</t>
  </si>
  <si>
    <t>Childcare registerAll provisionLeicestershireTotal No of inspections1 September 2023 to 31 March 2024</t>
  </si>
  <si>
    <t>Early years register (full Inspection)All provisionLeicestershireBehaviour and attitudes1 April 2023 to 31 August 2023</t>
  </si>
  <si>
    <t>Early years register (full Inspection)All provisionLeicestershireEffectiveness of leadership and Management1 April 2023 to 31 August 2023</t>
  </si>
  <si>
    <t>Early years register (full Inspection)All provisionLeicestershireOutcomes for children1 April 2023 to 31 August 2023</t>
  </si>
  <si>
    <t>Early years register (full Inspection)All provisionLeicestershireOverall effectiveness: The quality and standards of the provision1 April 2023 to 31 August 2023</t>
  </si>
  <si>
    <t>Early years register (full Inspection)All provisionLeicestershirePersonal development1 April 2023 to 31 August 2023</t>
  </si>
  <si>
    <t>Early years register (full Inspection)All provisionLeicestershirePersonal development, behaviour and welfare1 April 2023 to 31 August 2023</t>
  </si>
  <si>
    <t>Early years register (full Inspection)All provisionLeicestershireQuality of education1 April 2023 to 31 August 2023</t>
  </si>
  <si>
    <t>Early years register (full Inspection)All provisionLeicestershireQuality of teaching, learning and assessment1 April 2023 to 31 August 2023</t>
  </si>
  <si>
    <t>Early years register (full Inspection)All provisionLeicestershireRequirements of the compulsory part of the childcare register1 April 2023 to 31 August 2023</t>
  </si>
  <si>
    <t>Early years register (full Inspection)All provisionLeicestershireRequirements of the voluntary part of the childcare register1 April 2023 to 31 August 2023</t>
  </si>
  <si>
    <t>Early years register (full Inspection)All provisionLeicestershireTotal No of inspections1 April 2023 to 31 August 2023</t>
  </si>
  <si>
    <t>Early years register (full Inspection)All provisionKensington and ChelseaRequirements of the compulsory part of the childcare register1 September 2023 to 31 March 2024</t>
  </si>
  <si>
    <t>Early years register (full Inspection)All provisionKensington and ChelseaRequirements of the voluntary part of the childcare register1 September 2023 to 31 March 2024</t>
  </si>
  <si>
    <t>Early years register (full Inspection)All provisionKensington and ChelseaTotal No of inspections1 September 2023 to 31 March 2024</t>
  </si>
  <si>
    <t>Early years register (No children on roll)All provisionKensington and ChelseaNCOR Inspection Outcomes1 September 2023 to 31 March 2024</t>
  </si>
  <si>
    <t>Early years register (No children on roll)All provisionKensington and ChelseaTotal No of inspections1 September 2023 to 31 March 2024</t>
  </si>
  <si>
    <t>Early years register (Out-of-school day care)All provisionKensington and ChelseaTotal No of inspections1 April 2023 to 31 August 2023</t>
  </si>
  <si>
    <t>Childcare registerAll provisionKentTotal No of inspections1 April 2023 to 31 August 2023</t>
  </si>
  <si>
    <t>Childcare registerAll provisionKentTotal No of inspections1 September 2023 to 31 March 2024</t>
  </si>
  <si>
    <t>Early years register (full Inspection)All provisionKentBehaviour and attitudes1 April 2023 to 31 August 2023</t>
  </si>
  <si>
    <t>Early years register (full Inspection)All provisionKentEffectiveness of leadership and Management1 April 2023 to 31 August 2023</t>
  </si>
  <si>
    <t>Early years register (full Inspection)All provisionKentOutcomes for children1 April 2023 to 31 August 2023</t>
  </si>
  <si>
    <t>Early years register (full Inspection)All provisionKentOverall effectiveness: The quality and standards of the provision1 April 2023 to 31 August 2023</t>
  </si>
  <si>
    <t>Early years register (full Inspection)All provisionKentPersonal development1 April 2023 to 31 August 2023</t>
  </si>
  <si>
    <t>Early years register (full Inspection)All provisionKentPersonal development, behaviour and welfare1 April 2023 to 31 August 2023</t>
  </si>
  <si>
    <t>Early years register (full Inspection)All provisionKentQuality of education1 April 2023 to 31 August 2023</t>
  </si>
  <si>
    <t>Early years register (full Inspection)All provisionKentQuality of teaching, learning and assessment1 April 2023 to 31 August 2023</t>
  </si>
  <si>
    <t>Early years register (full Inspection)All provisionKentRequirements of the compulsory part of the childcare register1 April 2023 to 31 August 2023</t>
  </si>
  <si>
    <t>Early years register (full Inspection)All provisionKentRequirements of the voluntary part of the childcare register1 April 2023 to 31 August 2023</t>
  </si>
  <si>
    <t>Early years register (full Inspection)All provisionKentTotal No of inspections1 April 2023 to 31 August 2023</t>
  </si>
  <si>
    <t>Early years register (full Inspection)All provisionKentBehaviour and attitudes1 September 2023 to 31 March 2024</t>
  </si>
  <si>
    <t>Early years register (full Inspection)All provisionKentEffectiveness of leadership and Management1 September 2023 to 31 March 2024</t>
  </si>
  <si>
    <t>Early years register (full Inspection)All provisionKentOutcomes for children1 September 2023 to 31 March 2024</t>
  </si>
  <si>
    <t>Early years register (full Inspection)All provisionKentOverall effectiveness: The quality and standards of the provision1 September 2023 to 31 March 2024</t>
  </si>
  <si>
    <t>Early years register (full Inspection)All provisionKentPersonal development1 September 2023 to 31 March 2024</t>
  </si>
  <si>
    <t>Early years register (full Inspection)All provisionKentPersonal development, behaviour and welfare1 September 2023 to 31 March 2024</t>
  </si>
  <si>
    <t>Early years register (full Inspection)All provisionKentQuality of education1 September 2023 to 31 March 2024</t>
  </si>
  <si>
    <t>Early years register (full Inspection)All provisionKentQuality of teaching, learning and assessment1 September 2023 to 31 March 2024</t>
  </si>
  <si>
    <t>Early years register (full Inspection)All provisionKentRequirements of the compulsory part of the childcare register1 September 2023 to 31 March 2024</t>
  </si>
  <si>
    <t>Early years register (full Inspection)All provisionKentRequirements of the voluntary part of the childcare register1 September 2023 to 31 March 2024</t>
  </si>
  <si>
    <t>Early years register (full Inspection)All provisionKentTotal No of inspections1 September 2023 to 31 March 2024</t>
  </si>
  <si>
    <t>Early years register (No children on roll)All provisionKentNCOR Inspection Outcomes1 April 2023 to 31 August 2023</t>
  </si>
  <si>
    <t>Early years register (full Inspection)All provisionStockton-on-TeesPersonal development, behaviour and welfare1 September 2023 to 31 March 2024</t>
  </si>
  <si>
    <t>Early years register (full Inspection)All provisionStockton-on-TeesQuality of education1 September 2023 to 31 March 2024</t>
  </si>
  <si>
    <t>Early years register (full Inspection)All provisionStockton-on-TeesQuality of teaching, learning and assessment1 September 2023 to 31 March 2024</t>
  </si>
  <si>
    <t>Early years register (full Inspection)All provisionStockton-on-TeesRequirements of the compulsory part of the childcare register1 September 2023 to 31 March 2024</t>
  </si>
  <si>
    <t>Early years register (full Inspection)All provisionStockton-on-TeesRequirements of the voluntary part of the childcare register1 September 2023 to 31 March 2024</t>
  </si>
  <si>
    <t>Early years register (full Inspection)All provisionStockton-on-TeesTotal No of inspections1 September 2023 to 31 March 2024</t>
  </si>
  <si>
    <t>Early years register (No children on roll)All provisionStockton-on-TeesNCOR Inspection Outcomes1 September 2023 to 31 March 2024</t>
  </si>
  <si>
    <t>Early years register (No children on roll)All provisionStockton-on-TeesTotal No of inspections1 September 2023 to 31 March 2024</t>
  </si>
  <si>
    <t>Childcare registerAll provisionStoke-on-TrentTotal No of inspections1 April 2023 to 31 August 2023</t>
  </si>
  <si>
    <t>Childcare registerAll provisionStoke-on-TrentTotal No of inspections1 September 2023 to 31 March 2024</t>
  </si>
  <si>
    <t>Early years register (full Inspection)All provisionStoke-on-TrentBehaviour and attitudes1 April 2023 to 31 August 2023</t>
  </si>
  <si>
    <t>Early years register (full Inspection)All provisionStoke-on-TrentEffectiveness of leadership and Management1 April 2023 to 31 August 2023</t>
  </si>
  <si>
    <t>Early years register (full Inspection)All provisionStoke-on-TrentOutcomes for children1 April 2023 to 31 August 2023</t>
  </si>
  <si>
    <t>Early years register (full Inspection)All provisionStoke-on-TrentOverall effectiveness: The quality and standards of the provision1 April 2023 to 31 August 2023</t>
  </si>
  <si>
    <t>Early years register (full Inspection)All provisionStoke-on-TrentPersonal development1 April 2023 to 31 August 2023</t>
  </si>
  <si>
    <t>Early years register (full Inspection)All provisionStoke-on-TrentPersonal development, behaviour and welfare1 April 2023 to 31 August 2023</t>
  </si>
  <si>
    <t>Early years register (full Inspection)All provisionStoke-on-TrentQuality of education1 April 2023 to 31 August 2023</t>
  </si>
  <si>
    <t>Early years register (full Inspection)All provisionStoke-on-TrentQuality of teaching, learning and assessment1 April 2023 to 31 August 2023</t>
  </si>
  <si>
    <t>Early years register (full Inspection)All provisionStoke-on-TrentRequirements of the compulsory part of the childcare register1 April 2023 to 31 August 2023</t>
  </si>
  <si>
    <t>Early years register (full Inspection)All provisionStoke-on-TrentRequirements of the voluntary part of the childcare register1 April 2023 to 31 August 2023</t>
  </si>
  <si>
    <t>Early years register (full Inspection)All provisionStoke-on-TrentTotal No of inspections1 April 2023 to 31 August 2023</t>
  </si>
  <si>
    <t>Early years register (full Inspection)All provisionStoke-on-TrentBehaviour and attitudes1 September 2023 to 31 March 2024</t>
  </si>
  <si>
    <t>Early years register (full Inspection)All provisionStoke-on-TrentEffectiveness of leadership and Management1 September 2023 to 31 March 2024</t>
  </si>
  <si>
    <t>Early years register (full Inspection)All provisionStoke-on-TrentOutcomes for children1 September 2023 to 31 March 2024</t>
  </si>
  <si>
    <t>Early years register (full Inspection)All provisionStoke-on-TrentOverall effectiveness: The quality and standards of the provision1 September 2023 to 31 March 2024</t>
  </si>
  <si>
    <t>Early years register (full Inspection)All provisionStoke-on-TrentPersonal development1 September 2023 to 31 March 2024</t>
  </si>
  <si>
    <t>Early years register (full Inspection)All provisionStoke-on-TrentPersonal development, behaviour and welfare1 September 2023 to 31 March 2024</t>
  </si>
  <si>
    <t>Early years register (full Inspection)All provisionStoke-on-TrentQuality of education1 September 2023 to 31 March 2024</t>
  </si>
  <si>
    <t>Early years register (full Inspection)All provisionStoke-on-TrentQuality of teaching, learning and assessment1 September 2023 to 31 March 2024</t>
  </si>
  <si>
    <t>Early years register (full Inspection)All provisionStoke-on-TrentRequirements of the compulsory part of the childcare register1 September 2023 to 31 March 2024</t>
  </si>
  <si>
    <t>Early years register (full Inspection)Childcare on non-domestic premisesBracknell ForestRequirements of the compulsory part of the childcare register1 September 2023 to 31 March 2024</t>
  </si>
  <si>
    <t>Early years register (full Inspection)Childcare on non-domestic premisesBracknell ForestRequirements of the voluntary part of the childcare register1 September 2023 to 31 March 2024</t>
  </si>
  <si>
    <t>Early years register (full Inspection)Childcare on non-domestic premisesBracknell ForestTotal No of inspections1 September 2023 to 31 March 2024</t>
  </si>
  <si>
    <t>Early years register (No children on roll)Childcare on non-domestic premisesBracknell ForestNCOR Inspection Outcomes1 April 2023 to 31 August 2023</t>
  </si>
  <si>
    <t>Early years register (No children on roll)Childcare on non-domestic premisesBracknell ForestTotal No of inspections1 April 2023 to 31 August 2023</t>
  </si>
  <si>
    <t>Early years register (Out-of-school day care)Childcare on non-domestic premisesBracknell ForestTotal No of inspections1 April 2023 to 31 August 2023</t>
  </si>
  <si>
    <t>Early years register (Out-of-school day care)Childcare on non-domestic premisesBracknell ForestTotal No of inspections1 September 2023 to 31 March 2024</t>
  </si>
  <si>
    <t>Childcare registerChildcare on non-domestic premisesBradfordTotal No of inspections1 April 2023 to 31 August 2023</t>
  </si>
  <si>
    <t>Childcare registerChildcare on non-domestic premisesBradfordTotal No of inspections1 September 2023 to 31 March 2024</t>
  </si>
  <si>
    <t>Early years register (full Inspection)Childcare on non-domestic premisesBradfordBehaviour and attitudes1 April 2023 to 31 August 2023</t>
  </si>
  <si>
    <t>Early years register (full Inspection)Childcare on non-domestic premisesBradfordEffectiveness of leadership and Management1 April 2023 to 31 August 2023</t>
  </si>
  <si>
    <t>Early years register (full Inspection)Childcare on non-domestic premisesBradfordOutcomes for children1 April 2023 to 31 August 2023</t>
  </si>
  <si>
    <t>Early years register (full Inspection)Childcare on non-domestic premisesBradfordOverall effectiveness: The quality and standards of the provision1 April 2023 to 31 August 2023</t>
  </si>
  <si>
    <t>Early years register (full Inspection)Childcare on non-domestic premisesBradfordPersonal development1 April 2023 to 31 August 2023</t>
  </si>
  <si>
    <t>Early years register (full Inspection)Childcare on non-domestic premisesBradfordPersonal development, behaviour and welfare1 April 2023 to 31 August 2023</t>
  </si>
  <si>
    <t>Early years register (full Inspection)Childcare on non-domestic premisesBradfordQuality of education1 April 2023 to 31 August 2023</t>
  </si>
  <si>
    <t>Early years register (full Inspection)Childcare on non-domestic premisesBradfordQuality of teaching, learning and assessment1 April 2023 to 31 August 2023</t>
  </si>
  <si>
    <t>Early years register (full Inspection)Childcare on non-domestic premisesBradfordRequirements of the compulsory part of the childcare register1 April 2023 to 31 August 2023</t>
  </si>
  <si>
    <t>Early years register (full Inspection)Childcare on non-domestic premisesBradfordRequirements of the voluntary part of the childcare register1 April 2023 to 31 August 2023</t>
  </si>
  <si>
    <t>Early years register (full Inspection)Childcare on non-domestic premisesBradfordTotal No of inspections1 April 2023 to 31 August 2023</t>
  </si>
  <si>
    <t>Early years register (full Inspection)Childcare on non-domestic premisesBradfordBehaviour and attitudes1 September 2023 to 31 March 2024</t>
  </si>
  <si>
    <t>Early years register (full Inspection)Childcare on non-domestic premisesBradfordEffectiveness of leadership and Management1 September 2023 to 31 March 2024</t>
  </si>
  <si>
    <t>Early years register (full Inspection)Childcare on non-domestic premisesBradfordOutcomes for children1 September 2023 to 31 March 2024</t>
  </si>
  <si>
    <t>Early years register (full Inspection)Childcare on non-domestic premisesBradfordOverall effectiveness: The quality and standards of the provision1 September 2023 to 31 March 2024</t>
  </si>
  <si>
    <t>Early years register (full Inspection)Childcare on non-domestic premisesBradfordPersonal development1 September 2023 to 31 March 2024</t>
  </si>
  <si>
    <t>Early years register (full Inspection)Childcare on non-domestic premisesBradfordPersonal development, behaviour and welfare1 September 2023 to 31 March 2024</t>
  </si>
  <si>
    <t>Early years register (full Inspection)Childcare on non-domestic premisesBradfordQuality of education1 September 2023 to 31 March 2024</t>
  </si>
  <si>
    <t>Early years register (full Inspection)Childcare on non-domestic premisesBradfordQuality of teaching, learning and assessment1 September 2023 to 31 March 2024</t>
  </si>
  <si>
    <t>Early years register (full Inspection)Childcare on non-domestic premisesManchesterTotal No of inspections1 April 2023 to 31 August 2023</t>
  </si>
  <si>
    <t>Early years register (full Inspection)Childcare on non-domestic premisesManchesterBehaviour and attitudes1 September 2023 to 31 March 2024</t>
  </si>
  <si>
    <t>Early years register (full Inspection)Childcare on non-domestic premisesManchesterEffectiveness of leadership and Management1 September 2023 to 31 March 2024</t>
  </si>
  <si>
    <t>Early years register (full Inspection)Childcare on non-domestic premisesManchesterOutcomes for children1 September 2023 to 31 March 2024</t>
  </si>
  <si>
    <t>Early years register (full Inspection)Childcare on non-domestic premisesManchesterOverall effectiveness: The quality and standards of the provision1 September 2023 to 31 March 2024</t>
  </si>
  <si>
    <t>Early years register (full Inspection)Childcare on non-domestic premisesManchesterPersonal development1 September 2023 to 31 March 2024</t>
  </si>
  <si>
    <t>Early years register (full Inspection)Childcare on non-domestic premisesManchesterPersonal development, behaviour and welfare1 September 2023 to 31 March 2024</t>
  </si>
  <si>
    <t>Early years register (full Inspection)Childcare on non-domestic premisesManchesterQuality of education1 September 2023 to 31 March 2024</t>
  </si>
  <si>
    <t>Early years register (full Inspection)Childcare on non-domestic premisesManchesterQuality of teaching, learning and assessment1 September 2023 to 31 March 2024</t>
  </si>
  <si>
    <t>Early years register (full Inspection)Childcare on non-domestic premisesManchesterRequirements of the compulsory part of the childcare register1 September 2023 to 31 March 2024</t>
  </si>
  <si>
    <t>Early years register (full Inspection)Childcare on non-domestic premisesManchesterRequirements of the voluntary part of the childcare register1 September 2023 to 31 March 2024</t>
  </si>
  <si>
    <t>Early years register (full Inspection)Childcare on non-domestic premisesManchesterTotal No of inspections1 September 2023 to 31 March 2024</t>
  </si>
  <si>
    <t>Early years register (Out-of-school day care)Childcare on non-domestic premisesManchesterTotal No of inspections1 April 2023 to 31 August 2023</t>
  </si>
  <si>
    <t>Childcare registerChildminderKingston upon ThamesTotal No of inspections1 April 2023 to 31 August 2023</t>
  </si>
  <si>
    <t>Early years register (full Inspection)ChildminderKingston upon ThamesBehaviour and attitudes1 April 2023 to 31 August 2023</t>
  </si>
  <si>
    <t>Early years register (full Inspection)ChildminderKingston upon ThamesEffectiveness of leadership and Management1 April 2023 to 31 August 2023</t>
  </si>
  <si>
    <t>Early years register (full Inspection)ChildminderKingston upon ThamesOutcomes for children1 April 2023 to 31 August 2023</t>
  </si>
  <si>
    <t>Early years register (full Inspection)ChildminderKingston upon ThamesOverall effectiveness: The quality and standards of the provision1 April 2023 to 31 August 2023</t>
  </si>
  <si>
    <t>Early years register (full Inspection)ChildminderKingston upon ThamesPersonal development1 April 2023 to 31 August 2023</t>
  </si>
  <si>
    <t>Early years register (full Inspection)ChildminderKingston upon ThamesPersonal development, behaviour and welfare1 April 2023 to 31 August 2023</t>
  </si>
  <si>
    <t>Early years register (full Inspection)ChildminderKingston upon ThamesQuality of education1 April 2023 to 31 August 2023</t>
  </si>
  <si>
    <t>Early years register (full Inspection)ChildminderKingston upon ThamesQuality of teaching, learning and assessment1 April 2023 to 31 August 2023</t>
  </si>
  <si>
    <t>Early years register (full Inspection)ChildminderKingston upon ThamesRequirements of the compulsory part of the childcare register1 April 2023 to 31 August 2023</t>
  </si>
  <si>
    <t>Early years register (full Inspection)ChildminderKingston upon ThamesRequirements of the voluntary part of the childcare register1 April 2023 to 31 August 2023</t>
  </si>
  <si>
    <t>Early years register (full Inspection)ChildminderKingston upon ThamesTotal No of inspections1 April 2023 to 31 August 2023</t>
  </si>
  <si>
    <t>Early years register (full Inspection)ChildminderKingston upon ThamesBehaviour and attitudes1 September 2023 to 31 March 2024</t>
  </si>
  <si>
    <t>Early years register (full Inspection)ChildminderKingston upon ThamesEffectiveness of leadership and Management1 September 2023 to 31 March 2024</t>
  </si>
  <si>
    <t>Early years register (full Inspection)ChildminderKingston upon ThamesOutcomes for children1 September 2023 to 31 March 2024</t>
  </si>
  <si>
    <t>Early years register (full Inspection)ChildminderTamesideRequirements of the voluntary part of the childcare register1 April 2023 to 31 August 2023</t>
  </si>
  <si>
    <t>Early years register (full Inspection)ChildminderTamesideTotal No of inspections1 April 2023 to 31 August 2023</t>
  </si>
  <si>
    <t>Early years register (full Inspection)ChildminderTamesideBehaviour and attitudes1 September 2023 to 31 March 2024</t>
  </si>
  <si>
    <t>Early years register (full Inspection)ChildminderTamesideEffectiveness of leadership and Management1 September 2023 to 31 March 2024</t>
  </si>
  <si>
    <t>Early years register (full Inspection)ChildminderTamesideOutcomes for children1 September 2023 to 31 March 2024</t>
  </si>
  <si>
    <t>Early years register (full Inspection)ChildminderTamesideOverall effectiveness: The quality and standards of the provision1 September 2023 to 31 March 2024</t>
  </si>
  <si>
    <t>Early years register (full Inspection)ChildminderTamesidePersonal development1 September 2023 to 31 March 2024</t>
  </si>
  <si>
    <t>Early years register (full Inspection)ChildminderTamesidePersonal development, behaviour and welfare1 September 2023 to 31 March 2024</t>
  </si>
  <si>
    <t>Early years register (full Inspection)ChildminderTamesideQuality of education1 September 2023 to 31 March 2024</t>
  </si>
  <si>
    <t>Early years register (full Inspection)ChildminderTamesideQuality of teaching, learning and assessment1 September 2023 to 31 March 2024</t>
  </si>
  <si>
    <t>Early years register (full Inspection)ChildminderTamesideRequirements of the compulsory part of the childcare register1 September 2023 to 31 March 2024</t>
  </si>
  <si>
    <t>Early years register (full Inspection)ChildminderTamesideRequirements of the voluntary part of the childcare register1 September 2023 to 31 March 2024</t>
  </si>
  <si>
    <t>Early years register (full Inspection)ChildminderTamesideTotal No of inspections1 September 2023 to 31 March 2024</t>
  </si>
  <si>
    <t>Early years register (No children on roll)ChildminderTamesideNCOR Inspection Outcomes1 September 2023 to 31 March 2024</t>
  </si>
  <si>
    <t>Early years register (No children on roll)ChildminderTamesideTotal No of inspections1 September 2023 to 31 March 2024</t>
  </si>
  <si>
    <t>Early years register (full Inspection)ChildminderTelford and WrekinBehaviour and attitudes1 April 2023 to 31 August 2023</t>
  </si>
  <si>
    <t>Early years register (full Inspection)ChildminderTelford and WrekinEffectiveness of leadership and Management1 April 2023 to 31 August 2023</t>
  </si>
  <si>
    <t>Early years register (full Inspection)ChildminderTelford and WrekinOutcomes for children1 April 2023 to 31 August 2023</t>
  </si>
  <si>
    <t>Early years register (full Inspection)ChildminderTelford and WrekinOverall effectiveness: The quality and standards of the provision1 April 2023 to 31 August 2023</t>
  </si>
  <si>
    <t>Early years register (full Inspection)ChildminderTelford and WrekinPersonal development1 April 2023 to 31 August 2023</t>
  </si>
  <si>
    <t>Early years register (full Inspection)ChildminderTelford and WrekinPersonal development, behaviour and welfare1 April 2023 to 31 August 2023</t>
  </si>
  <si>
    <t>Early years register (full Inspection)ChildminderTelford and WrekinQuality of education1 April 2023 to 31 August 2023</t>
  </si>
  <si>
    <t>Early years register (full Inspection)ChildminderTelford and WrekinQuality of teaching, learning and assessment1 April 2023 to 31 August 2023</t>
  </si>
  <si>
    <t>Early years register (full Inspection)ChildminderTelford and WrekinRequirements of the compulsory part of the childcare register1 April 2023 to 31 August 2023</t>
  </si>
  <si>
    <t>Early years register (full Inspection)ChildminderTelford and WrekinRequirements of the voluntary part of the childcare register1 April 2023 to 31 August 2023</t>
  </si>
  <si>
    <t>Early years register (full Inspection)ChildminderTelford and WrekinTotal No of inspections1 April 2023 to 31 August 2023</t>
  </si>
  <si>
    <t>Early years register (full Inspection)ChildminderTelford and WrekinBehaviour and attitudes1 September 2023 to 31 March 2024</t>
  </si>
  <si>
    <t>Early years register (full Inspection)ChildminderTelford and WrekinEffectiveness of leadership and Management1 September 2023 to 31 March 2024</t>
  </si>
  <si>
    <t>Early years register (full Inspection)ChildminderTelford and WrekinOutcomes for children1 September 2023 to 31 March 2024</t>
  </si>
  <si>
    <t>Early years register (full Inspection)ChildminderTelford and WrekinOverall effectiveness: The quality and standards of the provision1 September 2023 to 31 March 2024</t>
  </si>
  <si>
    <t>Early years register (full Inspection)All provisionBoltonRequirements of the voluntary part of the childcare register1 September 2023 to 31 March 2024</t>
  </si>
  <si>
    <t>Early years register (full Inspection)All provisionBoltonTotal No of inspections1 September 2023 to 31 March 2024</t>
  </si>
  <si>
    <t>Early years register (No children on roll)All provisionBoltonNCOR Inspection Outcomes1 April 2023 to 31 August 2023</t>
  </si>
  <si>
    <t>Early years register (No children on roll)All provisionBoltonTotal No of inspections1 April 2023 to 31 August 2023</t>
  </si>
  <si>
    <t>Early years register (Out-of-school day care)All provisionBoltonTotal No of inspections1 April 2023 to 31 August 2023</t>
  </si>
  <si>
    <t>Early years register (Out-of-school day care)All provisionBoltonTotal No of inspections1 September 2023 to 31 March 2024</t>
  </si>
  <si>
    <t>Childcare registerAll provisionBournemouth, Christchurch &amp; PooleTotal No of inspections1 September 2023 to 31 March 2024</t>
  </si>
  <si>
    <t>Early years register (full Inspection)All provisionBournemouth, Christchurch &amp; PooleBehaviour and attitudes1 April 2023 to 31 August 2023</t>
  </si>
  <si>
    <t>Early years register (full Inspection)All provisionBournemouth, Christchurch &amp; PooleEffectiveness of leadership and Management1 April 2023 to 31 August 2023</t>
  </si>
  <si>
    <t>Early years register (full Inspection)All provisionBournemouth, Christchurch &amp; PooleOutcomes for children1 April 2023 to 31 August 2023</t>
  </si>
  <si>
    <t>Early years register (full Inspection)All provisionBournemouth, Christchurch &amp; PooleOverall effectiveness: The quality and standards of the provision1 April 2023 to 31 August 2023</t>
  </si>
  <si>
    <t>Early years register (full Inspection)All provisionBournemouth, Christchurch &amp; PoolePersonal development1 April 2023 to 31 August 2023</t>
  </si>
  <si>
    <t>Early years register (full Inspection)All provisionBournemouth, Christchurch &amp; PoolePersonal development, behaviour and welfare1 April 2023 to 31 August 2023</t>
  </si>
  <si>
    <t>Early years register (full Inspection)All provisionBournemouth, Christchurch &amp; PooleQuality of education1 April 2023 to 31 August 2023</t>
  </si>
  <si>
    <t>Early years register (full Inspection)All provisionBournemouth, Christchurch &amp; PooleQuality of teaching, learning and assessment1 April 2023 to 31 August 2023</t>
  </si>
  <si>
    <t>Early years register (full Inspection)All provisionBournemouth, Christchurch &amp; PooleRequirements of the compulsory part of the childcare register1 April 2023 to 31 August 2023</t>
  </si>
  <si>
    <t>Early years register (full Inspection)All provisionBournemouth, Christchurch &amp; PooleRequirements of the voluntary part of the childcare register1 April 2023 to 31 August 2023</t>
  </si>
  <si>
    <t>Early years register (full Inspection)All provisionBournemouth, Christchurch &amp; PooleTotal No of inspections1 April 2023 to 31 August 2023</t>
  </si>
  <si>
    <t>Early years register (full Inspection)All provisionBournemouth, Christchurch &amp; PooleBehaviour and attitudes1 September 2023 to 31 March 2024</t>
  </si>
  <si>
    <t>Early years register (full Inspection)All provisionBournemouth, Christchurch &amp; PooleEffectiveness of leadership and Management1 September 2023 to 31 March 2024</t>
  </si>
  <si>
    <t>Early years register (full Inspection)All provisionBournemouth, Christchurch &amp; PooleOutcomes for children1 September 2023 to 31 March 2024</t>
  </si>
  <si>
    <t>Early years register (full Inspection)All provisionBournemouth, Christchurch &amp; PooleOverall effectiveness: The quality and standards of the provision1 September 2023 to 31 March 2024</t>
  </si>
  <si>
    <t>Early years register (full Inspection)All provisionBournemouth, Christchurch &amp; PoolePersonal development1 September 2023 to 31 March 2024</t>
  </si>
  <si>
    <t>Early years register (full Inspection)All provisionBournemouth, Christchurch &amp; PoolePersonal development, behaviour and welfare1 September 2023 to 31 March 2024</t>
  </si>
  <si>
    <t>Early years register (full Inspection)All provisionBournemouth, Christchurch &amp; PooleQuality of education1 September 2023 to 31 March 2024</t>
  </si>
  <si>
    <t>Early years register (full Inspection)All provisionBournemouth, Christchurch &amp; PooleQuality of teaching, learning and assessment1 September 2023 to 31 March 2024</t>
  </si>
  <si>
    <t>Early years register (full Inspection)All provisionBournemouth, Christchurch &amp; PooleRequirements of the compulsory part of the childcare register1 September 2023 to 31 March 2024</t>
  </si>
  <si>
    <t>Early years register (full Inspection)All provisionBournemouth, Christchurch &amp; PooleRequirements of the voluntary part of the childcare register1 September 2023 to 31 March 2024</t>
  </si>
  <si>
    <t>Early years register (full Inspection)All provisionLeicestershireBehaviour and attitudes1 September 2023 to 31 March 2024</t>
  </si>
  <si>
    <t>Early years register (full Inspection)All provisionLeicestershireEffectiveness of leadership and Management1 September 2023 to 31 March 2024</t>
  </si>
  <si>
    <t>Early years register (full Inspection)All provisionLeicestershireOutcomes for children1 September 2023 to 31 March 2024</t>
  </si>
  <si>
    <t>Early years register (full Inspection)All provisionLeicestershireOverall effectiveness: The quality and standards of the provision1 September 2023 to 31 March 2024</t>
  </si>
  <si>
    <t>Early years register (full Inspection)All provisionLeicestershirePersonal development1 September 2023 to 31 March 2024</t>
  </si>
  <si>
    <t>Early years register (full Inspection)All provisionLeicestershirePersonal development, behaviour and welfare1 September 2023 to 31 March 2024</t>
  </si>
  <si>
    <t>Early years register (full Inspection)All provisionLeicestershireQuality of education1 September 2023 to 31 March 2024</t>
  </si>
  <si>
    <t>Early years register (full Inspection)All provisionLeicestershireQuality of teaching, learning and assessment1 September 2023 to 31 March 2024</t>
  </si>
  <si>
    <t>Early years register (full Inspection)All provisionLeicestershireRequirements of the compulsory part of the childcare register1 September 2023 to 31 March 2024</t>
  </si>
  <si>
    <t>Early years register (full Inspection)All provisionLeicestershireRequirements of the voluntary part of the childcare register1 September 2023 to 31 March 2024</t>
  </si>
  <si>
    <t>Early years register (full Inspection)All provisionLeicestershireTotal No of inspections1 September 2023 to 31 March 2024</t>
  </si>
  <si>
    <t>Early years register (No children on roll)All provisionLeicestershireNCOR Inspection Outcomes1 April 2023 to 31 August 2023</t>
  </si>
  <si>
    <t>Early years register (No children on roll)All provisionLeicestershireTotal No of inspections1 April 2023 to 31 August 2023</t>
  </si>
  <si>
    <t>Early years register (No children on roll)All provisionLeicestershireNCOR Inspection Outcomes1 September 2023 to 31 March 2024</t>
  </si>
  <si>
    <t>Early years register (No children on roll)All provisionLeicestershireTotal No of inspections1 September 2023 to 31 March 2024</t>
  </si>
  <si>
    <t>Early years register (Out-of-school day care)All provisionLeicestershireTotal No of inspections1 April 2023 to 31 August 2023</t>
  </si>
  <si>
    <t>Early years register (Out-of-school day care)All provisionLeicestershireTotal No of inspections1 September 2023 to 31 March 2024</t>
  </si>
  <si>
    <t>Childcare registerAll provisionLewishamTotal No of inspections1 April 2023 to 31 August 2023</t>
  </si>
  <si>
    <t>Childcare registerAll provisionLewishamTotal No of inspections1 September 2023 to 31 March 2024</t>
  </si>
  <si>
    <t>Early years register (full Inspection)All provisionLewishamBehaviour and attitudes1 April 2023 to 31 August 2023</t>
  </si>
  <si>
    <t>Early years register (full Inspection)All provisionLewishamEffectiveness of leadership and Management1 April 2023 to 31 August 2023</t>
  </si>
  <si>
    <t>Early years register (full Inspection)All provisionLewishamOutcomes for children1 April 2023 to 31 August 2023</t>
  </si>
  <si>
    <t>Early years register (full Inspection)All provisionLewishamOverall effectiveness: The quality and standards of the provision1 April 2023 to 31 August 2023</t>
  </si>
  <si>
    <t>Early years register (full Inspection)All provisionLewishamPersonal development1 April 2023 to 31 August 2023</t>
  </si>
  <si>
    <t>Early years register (full Inspection)All provisionLewishamPersonal development, behaviour and welfare1 April 2023 to 31 August 2023</t>
  </si>
  <si>
    <t>Early years register (full Inspection)All provisionLewishamQuality of education1 April 2023 to 31 August 2023</t>
  </si>
  <si>
    <t>Early years register (full Inspection)All provisionLewishamQuality of teaching, learning and assessment1 April 2023 to 31 August 2023</t>
  </si>
  <si>
    <t>Early years register (full Inspection)All provisionLewishamRequirements of the compulsory part of the childcare register1 April 2023 to 31 August 2023</t>
  </si>
  <si>
    <t>Early years register (full Inspection)All provisionLewishamRequirements of the voluntary part of the childcare register1 April 2023 to 31 August 2023</t>
  </si>
  <si>
    <t>Early years register (full Inspection)All provisionLewishamTotal No of inspections1 April 2023 to 31 August 2023</t>
  </si>
  <si>
    <t>Early years register (No children on roll)All provisionKentTotal No of inspections1 April 2023 to 31 August 2023</t>
  </si>
  <si>
    <t>Early years register (No children on roll)All provisionKentNCOR Inspection Outcomes1 September 2023 to 31 March 2024</t>
  </si>
  <si>
    <t>Early years register (No children on roll)All provisionKentTotal No of inspections1 September 2023 to 31 March 2024</t>
  </si>
  <si>
    <t>Early years register (Out-of-school day care)All provisionKentTotal No of inspections1 April 2023 to 31 August 2023</t>
  </si>
  <si>
    <t>Early years register (Out-of-school day care)All provisionKentTotal No of inspections1 September 2023 to 31 March 2024</t>
  </si>
  <si>
    <t>Childcare registerAll provisionKingston upon HullTotal No of inspections1 April 2023 to 31 August 2023</t>
  </si>
  <si>
    <t>Early years register (full Inspection)All provisionKingston upon HullBehaviour and attitudes1 April 2023 to 31 August 2023</t>
  </si>
  <si>
    <t>Early years register (full Inspection)All provisionKingston upon HullEffectiveness of leadership and Management1 April 2023 to 31 August 2023</t>
  </si>
  <si>
    <t>Early years register (full Inspection)All provisionKingston upon HullOutcomes for children1 April 2023 to 31 August 2023</t>
  </si>
  <si>
    <t>Early years register (full Inspection)All provisionKingston upon HullOverall effectiveness: The quality and standards of the provision1 April 2023 to 31 August 2023</t>
  </si>
  <si>
    <t>Early years register (full Inspection)All provisionKingston upon HullPersonal development1 April 2023 to 31 August 2023</t>
  </si>
  <si>
    <t>Early years register (full Inspection)All provisionKingston upon HullPersonal development, behaviour and welfare1 April 2023 to 31 August 2023</t>
  </si>
  <si>
    <t>Early years register (full Inspection)All provisionKingston upon HullQuality of education1 April 2023 to 31 August 2023</t>
  </si>
  <si>
    <t>Early years register (full Inspection)All provisionLiverpoolBehaviour and attitudes1 April 2023 to 31 August 2023</t>
  </si>
  <si>
    <t>Early years register (full Inspection)All provisionLiverpoolEffectiveness of leadership and Management1 April 2023 to 31 August 2023</t>
  </si>
  <si>
    <t>Early years register (full Inspection)All provisionLiverpoolOutcomes for children1 April 2023 to 31 August 2023</t>
  </si>
  <si>
    <t>Early years register (full Inspection)All provisionLiverpoolOverall effectiveness: The quality and standards of the provision1 April 2023 to 31 August 2023</t>
  </si>
  <si>
    <t>Early years register (full Inspection)All provisionLiverpoolPersonal development1 April 2023 to 31 August 2023</t>
  </si>
  <si>
    <t>Early years register (full Inspection)All provisionLiverpoolPersonal development, behaviour and welfare1 April 2023 to 31 August 2023</t>
  </si>
  <si>
    <t>Early years register (full Inspection)All provisionLiverpoolQuality of education1 April 2023 to 31 August 2023</t>
  </si>
  <si>
    <t>Early years register (full Inspection)All provisionLiverpoolQuality of teaching, learning and assessment1 April 2023 to 31 August 2023</t>
  </si>
  <si>
    <t>Early years register (full Inspection)All provisionLiverpoolRequirements of the compulsory part of the childcare register1 April 2023 to 31 August 2023</t>
  </si>
  <si>
    <t>Early years register (full Inspection)All provisionLiverpoolRequirements of the voluntary part of the childcare register1 April 2023 to 31 August 2023</t>
  </si>
  <si>
    <t>Early years register (full Inspection)All provisionLiverpoolTotal No of inspections1 April 2023 to 31 August 2023</t>
  </si>
  <si>
    <t>Early years register (No children on roll)All provisionKingston upon ThamesNCOR Inspection Outcomes1 September 2023 to 31 March 2024</t>
  </si>
  <si>
    <t>Early years register (No children on roll)All provisionKingston upon ThamesTotal No of inspections1 September 2023 to 31 March 2024</t>
  </si>
  <si>
    <t>Early years register (Out-of-school day care)All provisionKingston upon ThamesTotal No of inspections1 September 2023 to 31 March 2024</t>
  </si>
  <si>
    <t>Childcare registerAll provisionKirkleesTotal No of inspections1 September 2023 to 31 March 2024</t>
  </si>
  <si>
    <t>Early years register (full Inspection)All provisionKirkleesBehaviour and attitudes1 April 2023 to 31 August 2023</t>
  </si>
  <si>
    <t>Early years register (full Inspection)All provisionKirkleesEffectiveness of leadership and Management1 April 2023 to 31 August 2023</t>
  </si>
  <si>
    <t>Early years register (full Inspection)All provisionKirkleesOutcomes for children1 April 2023 to 31 August 2023</t>
  </si>
  <si>
    <t>Early years register (full Inspection)All provisionKirkleesOverall effectiveness: The quality and standards of the provision1 April 2023 to 31 August 2023</t>
  </si>
  <si>
    <t>Early years register (full Inspection)All provisionKirkleesPersonal development1 April 2023 to 31 August 2023</t>
  </si>
  <si>
    <t>Early years register (full Inspection)All provisionKirkleesPersonal development, behaviour and welfare1 April 2023 to 31 August 2023</t>
  </si>
  <si>
    <t>Early years register (full Inspection)All provisionKirkleesQuality of education1 April 2023 to 31 August 2023</t>
  </si>
  <si>
    <t>Early years register (full Inspection)All provisionKirkleesQuality of teaching, learning and assessment1 April 2023 to 31 August 2023</t>
  </si>
  <si>
    <t>Early years register (full Inspection)All provisionKirkleesRequirements of the compulsory part of the childcare register1 April 2023 to 31 August 2023</t>
  </si>
  <si>
    <t>Early years register (full Inspection)All provisionKirkleesRequirements of the voluntary part of the childcare register1 April 2023 to 31 August 2023</t>
  </si>
  <si>
    <t>Early years register (full Inspection)All provisionKirkleesTotal No of inspections1 April 2023 to 31 August 2023</t>
  </si>
  <si>
    <t>Early years register (full Inspection)All provisionKirkleesBehaviour and attitudes1 September 2023 to 31 March 2024</t>
  </si>
  <si>
    <t>Early years register (full Inspection)All provisionKirkleesEffectiveness of leadership and Management1 September 2023 to 31 March 2024</t>
  </si>
  <si>
    <t>Early years register (full Inspection)All provisionKirkleesOutcomes for children1 September 2023 to 31 March 2024</t>
  </si>
  <si>
    <t>Early years register (full Inspection)All provisionKirkleesOverall effectiveness: The quality and standards of the provision1 September 2023 to 31 March 2024</t>
  </si>
  <si>
    <t>Early years register (full Inspection)All provisionKirkleesPersonal development1 September 2023 to 31 March 2024</t>
  </si>
  <si>
    <t>Early years register (full Inspection)All provisionKirkleesPersonal development, behaviour and welfare1 September 2023 to 31 March 2024</t>
  </si>
  <si>
    <t>Early years register (full Inspection)All provisionKirkleesQuality of education1 September 2023 to 31 March 2024</t>
  </si>
  <si>
    <t>Early years register (full Inspection)All provisionKirkleesQuality of teaching, learning and assessment1 September 2023 to 31 March 2024</t>
  </si>
  <si>
    <t>Early years register (full Inspection)All provisionKirkleesRequirements of the compulsory part of the childcare register1 September 2023 to 31 March 2024</t>
  </si>
  <si>
    <t>Early years register (full Inspection)All provisionKirkleesRequirements of the voluntary part of the childcare register1 September 2023 to 31 March 2024</t>
  </si>
  <si>
    <t>Early years register (full Inspection)All provisionKirkleesTotal No of inspections1 September 2023 to 31 March 2024</t>
  </si>
  <si>
    <t>Early years register (No children on roll)All provisionKirkleesNCOR Inspection Outcomes1 September 2023 to 31 March 2024</t>
  </si>
  <si>
    <t>Early years register (No children on roll)All provisionKirkleesTotal No of inspections1 September 2023 to 31 March 2024</t>
  </si>
  <si>
    <t>Early years register (Out-of-school day care)All provisionKirkleesTotal No of inspections1 April 2023 to 31 August 2023</t>
  </si>
  <si>
    <t>Early years register (Out-of-school day care)All provisionKirkleesTotal No of inspections1 September 2023 to 31 March 2024</t>
  </si>
  <si>
    <t>Early years register (full Inspection)All provisionSurreyBehaviour and attitudes1 April 2023 to 31 August 2023</t>
  </si>
  <si>
    <t>Early years register (full Inspection)All provisionSurreyEffectiveness of leadership and Management1 April 2023 to 31 August 2023</t>
  </si>
  <si>
    <t>Early years register (full Inspection)All provisionSurreyOutcomes for children1 April 2023 to 31 August 2023</t>
  </si>
  <si>
    <t>Early years register (full Inspection)All provisionSurreyOverall effectiveness: The quality and standards of the provision1 April 2023 to 31 August 2023</t>
  </si>
  <si>
    <t>Early years register (full Inspection)All provisionSurreyPersonal development1 April 2023 to 31 August 2023</t>
  </si>
  <si>
    <t>Early years register (full Inspection)All provisionSurreyPersonal development, behaviour and welfare1 April 2023 to 31 August 2023</t>
  </si>
  <si>
    <t>Early years register (full Inspection)All provisionSurreyQuality of education1 April 2023 to 31 August 2023</t>
  </si>
  <si>
    <t>Early years register (full Inspection)All provisionSurreyQuality of teaching, learning and assessment1 April 2023 to 31 August 2023</t>
  </si>
  <si>
    <t>Early years register (full Inspection)All provisionSurreyRequirements of the compulsory part of the childcare register1 April 2023 to 31 August 2023</t>
  </si>
  <si>
    <t>Early years register (full Inspection)All provisionSurreyRequirements of the voluntary part of the childcare register1 April 2023 to 31 August 2023</t>
  </si>
  <si>
    <t>Early years register (full Inspection)All provisionSurreyTotal No of inspections1 April 2023 to 31 August 2023</t>
  </si>
  <si>
    <t>Early years register (full Inspection)All provisionSurreyBehaviour and attitudes1 September 2023 to 31 March 2024</t>
  </si>
  <si>
    <t>Early years register (full Inspection)All provisionSurreyEffectiveness of leadership and Management1 September 2023 to 31 March 2024</t>
  </si>
  <si>
    <t>Early years register (full Inspection)All provisionSurreyOutcomes for children1 September 2023 to 31 March 2024</t>
  </si>
  <si>
    <t>Early years register (full Inspection)All provisionSurreyOverall effectiveness: The quality and standards of the provision1 September 2023 to 31 March 2024</t>
  </si>
  <si>
    <t>Early years register (full Inspection)All provisionSurreyPersonal development1 September 2023 to 31 March 2024</t>
  </si>
  <si>
    <t>Early years register (full Inspection)All provisionSurreyPersonal development, behaviour and welfare1 September 2023 to 31 March 2024</t>
  </si>
  <si>
    <t>Early years register (full Inspection)All provisionSurreyQuality of education1 September 2023 to 31 March 2024</t>
  </si>
  <si>
    <t>Early years register (full Inspection)All provisionSurreyQuality of teaching, learning and assessment1 September 2023 to 31 March 2024</t>
  </si>
  <si>
    <t>Early years register (full Inspection)All provisionSurreyRequirements of the compulsory part of the childcare register1 September 2023 to 31 March 2024</t>
  </si>
  <si>
    <t>Early years register (full Inspection)All provisionSurreyRequirements of the voluntary part of the childcare register1 September 2023 to 31 March 2024</t>
  </si>
  <si>
    <t>Early years register (full Inspection)All provisionSurreyTotal No of inspections1 September 2023 to 31 March 2024</t>
  </si>
  <si>
    <t>Early years register (No children on roll)All provisionSurreyNCOR Inspection Outcomes1 April 2023 to 31 August 2023</t>
  </si>
  <si>
    <t>Early years register (No children on roll)All provisionSurreyTotal No of inspections1 April 2023 to 31 August 2023</t>
  </si>
  <si>
    <t>Early years register (No children on roll)All provisionSurreyNCOR Inspection Outcomes1 September 2023 to 31 March 2024</t>
  </si>
  <si>
    <t>Early years register (No children on roll)All provisionSurreyTotal No of inspections1 September 2023 to 31 March 2024</t>
  </si>
  <si>
    <t>Early years register (Out-of-school day care)All provisionSurreyTotal No of inspections1 April 2023 to 31 August 2023</t>
  </si>
  <si>
    <t>Early years register (Out-of-school day care)All provisionSurreyTotal No of inspections1 September 2023 to 31 March 2024</t>
  </si>
  <si>
    <t>Childcare registerAll provisionSuttonTotal No of inspections1 April 2023 to 31 August 2023</t>
  </si>
  <si>
    <t>Childcare registerAll provisionSuttonTotal No of inspections1 September 2023 to 31 March 2024</t>
  </si>
  <si>
    <t>Early years register (full Inspection)All provisionSuttonBehaviour and attitudes1 April 2023 to 31 August 2023</t>
  </si>
  <si>
    <t>Early years register (full Inspection)Childcare on non-domestic premisesBristolBehaviour and attitudes1 April 2023 to 31 August 2023</t>
  </si>
  <si>
    <t>Early years register (full Inspection)Childcare on non-domestic premisesBristolEffectiveness of leadership and Management1 April 2023 to 31 August 2023</t>
  </si>
  <si>
    <t>Early years register (full Inspection)Childcare on non-domestic premisesBristolOutcomes for children1 April 2023 to 31 August 2023</t>
  </si>
  <si>
    <t>Early years register (full Inspection)Childcare on non-domestic premisesBristolOverall effectiveness: The quality and standards of the provision1 April 2023 to 31 August 2023</t>
  </si>
  <si>
    <t>Early years register (full Inspection)Childcare on non-domestic premisesBristolPersonal development1 April 2023 to 31 August 2023</t>
  </si>
  <si>
    <t>Early years register (full Inspection)Childcare on non-domestic premisesBristolPersonal development, behaviour and welfare1 April 2023 to 31 August 2023</t>
  </si>
  <si>
    <t>Early years register (full Inspection)Childcare on non-domestic premisesBristolQuality of education1 April 2023 to 31 August 2023</t>
  </si>
  <si>
    <t>Early years register (full Inspection)Childcare on non-domestic premisesBristolQuality of teaching, learning and assessment1 April 2023 to 31 August 2023</t>
  </si>
  <si>
    <t>Early years register (full Inspection)Childcare on non-domestic premisesBristolRequirements of the compulsory part of the childcare register1 April 2023 to 31 August 2023</t>
  </si>
  <si>
    <t>Early years register (full Inspection)Childcare on non-domestic premisesBristolRequirements of the voluntary part of the childcare register1 April 2023 to 31 August 2023</t>
  </si>
  <si>
    <t>Early years register (full Inspection)Childcare on non-domestic premisesBristolTotal No of inspections1 April 2023 to 31 August 2023</t>
  </si>
  <si>
    <t>Early years register (full Inspection)Childcare on non-domestic premisesBristolBehaviour and attitudes1 September 2023 to 31 March 2024</t>
  </si>
  <si>
    <t>Early years register (full Inspection)Childcare on non-domestic premisesBristolEffectiveness of leadership and Management1 September 2023 to 31 March 2024</t>
  </si>
  <si>
    <t>Early years register (full Inspection)Childcare on non-domestic premisesBristolOutcomes for children1 September 2023 to 31 March 2024</t>
  </si>
  <si>
    <t>Early years register (full Inspection)Childcare on non-domestic premisesBristolOverall effectiveness: The quality and standards of the provision1 September 2023 to 31 March 2024</t>
  </si>
  <si>
    <t>Early years register (full Inspection)Childcare on non-domestic premisesBristolPersonal development1 September 2023 to 31 March 2024</t>
  </si>
  <si>
    <t>Early years register (full Inspection)Childcare on non-domestic premisesBristolPersonal development, behaviour and welfare1 September 2023 to 31 March 2024</t>
  </si>
  <si>
    <t>Early years register (full Inspection)Childcare on non-domestic premisesBristolQuality of education1 September 2023 to 31 March 2024</t>
  </si>
  <si>
    <t>Early years register (full Inspection)Childcare on non-domestic premisesBristolQuality of teaching, learning and assessment1 September 2023 to 31 March 2024</t>
  </si>
  <si>
    <t>Early years register (full Inspection)Childcare on non-domestic premisesBristolRequirements of the compulsory part of the childcare register1 September 2023 to 31 March 2024</t>
  </si>
  <si>
    <t>Early years register (full Inspection)Childcare on non-domestic premisesBristolRequirements of the voluntary part of the childcare register1 September 2023 to 31 March 2024</t>
  </si>
  <si>
    <t>Early years register (full Inspection)Childcare on non-domestic premisesBristolTotal No of inspections1 September 2023 to 31 March 2024</t>
  </si>
  <si>
    <t>Early years register (No children on roll)Childcare on non-domestic premisesBristolNCOR Inspection Outcomes1 April 2023 to 31 August 2023</t>
  </si>
  <si>
    <t>Early years register (No children on roll)Childcare on non-domestic premisesBristolTotal No of inspections1 April 2023 to 31 August 2023</t>
  </si>
  <si>
    <t>Early years register (Out-of-school day care)Childcare on non-domestic premisesBristolTotal No of inspections1 April 2023 to 31 August 2023</t>
  </si>
  <si>
    <t>Early years register (Out-of-school day care)Childcare on non-domestic premisesBristolTotal No of inspections1 September 2023 to 31 March 2024</t>
  </si>
  <si>
    <t>Childcare registerChildcare on non-domestic premisesBromleyTotal No of inspections1 April 2023 to 31 August 2023</t>
  </si>
  <si>
    <t>Childcare registerChildcare on non-domestic premisesBromleyTotal No of inspections1 September 2023 to 31 March 2024</t>
  </si>
  <si>
    <t>Early years register (full Inspection)Childcare on non-domestic premisesBromleyBehaviour and attitudes1 April 2023 to 31 August 2023</t>
  </si>
  <si>
    <t>Early years register (full Inspection)Childcare on non-domestic premisesMilton KeynesRequirements of the compulsory part of the childcare register1 April 2023 to 31 August 2023</t>
  </si>
  <si>
    <t>Early years register (full Inspection)Childcare on non-domestic premisesMilton KeynesRequirements of the voluntary part of the childcare register1 April 2023 to 31 August 2023</t>
  </si>
  <si>
    <t>Early years register (full Inspection)Childcare on non-domestic premisesMilton KeynesTotal No of inspections1 April 2023 to 31 August 2023</t>
  </si>
  <si>
    <t>Early years register (full Inspection)Childcare on non-domestic premisesMilton KeynesBehaviour and attitudes1 September 2023 to 31 March 2024</t>
  </si>
  <si>
    <t>Early years register (full Inspection)Childcare on non-domestic premisesMilton KeynesEffectiveness of leadership and Management1 September 2023 to 31 March 2024</t>
  </si>
  <si>
    <t>Early years register (full Inspection)Childcare on non-domestic premisesMilton KeynesOutcomes for children1 September 2023 to 31 March 2024</t>
  </si>
  <si>
    <t>Early years register (full Inspection)Childcare on non-domestic premisesMilton KeynesOverall effectiveness: The quality and standards of the provision1 September 2023 to 31 March 2024</t>
  </si>
  <si>
    <t>Early years register (full Inspection)Childcare on non-domestic premisesMilton KeynesPersonal development1 September 2023 to 31 March 2024</t>
  </si>
  <si>
    <t>Early years register (full Inspection)Childcare on non-domestic premisesMilton KeynesPersonal development, behaviour and welfare1 September 2023 to 31 March 2024</t>
  </si>
  <si>
    <t>Early years register (full Inspection)Childcare on non-domestic premisesMilton KeynesQuality of education1 September 2023 to 31 March 2024</t>
  </si>
  <si>
    <t>Early years register (full Inspection)Childcare on non-domestic premisesMilton KeynesQuality of teaching, learning and assessment1 September 2023 to 31 March 2024</t>
  </si>
  <si>
    <t>Early years register (full Inspection)Childcare on non-domestic premisesMilton KeynesRequirements of the compulsory part of the childcare register1 September 2023 to 31 March 2024</t>
  </si>
  <si>
    <t>Early years register (full Inspection)Childcare on non-domestic premisesMilton KeynesRequirements of the voluntary part of the childcare register1 September 2023 to 31 March 2024</t>
  </si>
  <si>
    <t>Early years register (full Inspection)Childcare on non-domestic premisesMilton KeynesTotal No of inspections1 September 2023 to 31 March 2024</t>
  </si>
  <si>
    <t>Early years register (full Inspection)All provisionSouthamptonPersonal development, behaviour and welfare1 April 2023 to 31 August 2023</t>
  </si>
  <si>
    <t>Early years register (full Inspection)All provisionSouthamptonQuality of education1 April 2023 to 31 August 2023</t>
  </si>
  <si>
    <t>Early years register (full Inspection)All provisionSouthamptonQuality of teaching, learning and assessment1 April 2023 to 31 August 2023</t>
  </si>
  <si>
    <t>Early years register (full Inspection)All provisionSouthamptonRequirements of the compulsory part of the childcare register1 April 2023 to 31 August 2023</t>
  </si>
  <si>
    <t>Early years register (full Inspection)All provisionSouthamptonRequirements of the voluntary part of the childcare register1 April 2023 to 31 August 2023</t>
  </si>
  <si>
    <t>Early years register (full Inspection)All provisionSouthamptonTotal No of inspections1 April 2023 to 31 August 2023</t>
  </si>
  <si>
    <t>Early years register (full Inspection)All provisionSouthamptonBehaviour and attitudes1 September 2023 to 31 March 2024</t>
  </si>
  <si>
    <t>Early years register (full Inspection)All provisionSouthamptonEffectiveness of leadership and Management1 September 2023 to 31 March 2024</t>
  </si>
  <si>
    <t>Early years register (full Inspection)All provisionSouthamptonOutcomes for children1 September 2023 to 31 March 2024</t>
  </si>
  <si>
    <t>Early years register (full Inspection)All provisionSouthamptonOverall effectiveness: The quality and standards of the provision1 September 2023 to 31 March 2024</t>
  </si>
  <si>
    <t>Early years register (full Inspection)All provisionSouthamptonPersonal development1 September 2023 to 31 March 2024</t>
  </si>
  <si>
    <t>Early years register (full Inspection)All provisionSouthamptonPersonal development, behaviour and welfare1 September 2023 to 31 March 2024</t>
  </si>
  <si>
    <t>Early years register (full Inspection)All provisionSouthamptonQuality of education1 September 2023 to 31 March 2024</t>
  </si>
  <si>
    <t>Early years register (full Inspection)All provisionSouthamptonQuality of teaching, learning and assessment1 September 2023 to 31 March 2024</t>
  </si>
  <si>
    <t>Early years register (full Inspection)All provisionSouthamptonRequirements of the compulsory part of the childcare register1 September 2023 to 31 March 2024</t>
  </si>
  <si>
    <t>Early years register (full Inspection)All provisionSouthamptonRequirements of the voluntary part of the childcare register1 September 2023 to 31 March 2024</t>
  </si>
  <si>
    <t>Early years register (full Inspection)All provisionSouthamptonTotal No of inspections1 September 2023 to 31 March 2024</t>
  </si>
  <si>
    <t>Early years register (No children on roll)All provisionSouthamptonNCOR Inspection Outcomes1 April 2023 to 31 August 2023</t>
  </si>
  <si>
    <t>Early years register (No children on roll)All provisionSouthamptonTotal No of inspections1 April 2023 to 31 August 2023</t>
  </si>
  <si>
    <t>Early years register (No children on roll)All provisionSouthamptonNCOR Inspection Outcomes1 September 2023 to 31 March 2024</t>
  </si>
  <si>
    <t>Early years register (No children on roll)All provisionSouthamptonTotal No of inspections1 September 2023 to 31 March 2024</t>
  </si>
  <si>
    <t>Early years register (Out-of-school day care)All provisionSouthamptonTotal No of inspections1 April 2023 to 31 August 2023</t>
  </si>
  <si>
    <t>Early years register (Out-of-school day care)All provisionSouthamptonTotal No of inspections1 September 2023 to 31 March 2024</t>
  </si>
  <si>
    <t>Childcare registerAll provisionSouthend on SeaTotal No of inspections1 April 2023 to 31 August 2023</t>
  </si>
  <si>
    <t>Childcare registerAll provisionSouthend on SeaTotal No of inspections1 September 2023 to 31 March 2024</t>
  </si>
  <si>
    <t>Early years register (full Inspection)Childcare on non-domestic premisesBexleyOverall effectiveness: The quality and standards of the provision1 April 2023 to 31 August 2023</t>
  </si>
  <si>
    <t>Early years register (full Inspection)Childcare on non-domestic premisesBexleyPersonal development1 April 2023 to 31 August 2023</t>
  </si>
  <si>
    <t>Early years register (full Inspection)Childcare on non-domestic premisesBexleyPersonal development, behaviour and welfare1 April 2023 to 31 August 2023</t>
  </si>
  <si>
    <t>Early years register (full Inspection)Childcare on non-domestic premisesBexleyQuality of education1 April 2023 to 31 August 2023</t>
  </si>
  <si>
    <t>Early years register (full Inspection)Childcare on non-domestic premisesBexleyQuality of teaching, learning and assessment1 April 2023 to 31 August 2023</t>
  </si>
  <si>
    <t>Early years register (full Inspection)Childcare on non-domestic premisesBexleyRequirements of the compulsory part of the childcare register1 April 2023 to 31 August 2023</t>
  </si>
  <si>
    <t>Early years register (full Inspection)Childcare on non-domestic premisesBexleyRequirements of the voluntary part of the childcare register1 April 2023 to 31 August 2023</t>
  </si>
  <si>
    <t>Early years register (full Inspection)Childcare on non-domestic premisesBexleyTotal No of inspections1 April 2023 to 31 August 2023</t>
  </si>
  <si>
    <t>Early years register (full Inspection)Childcare on non-domestic premisesBexleyBehaviour and attitudes1 September 2023 to 31 March 2024</t>
  </si>
  <si>
    <t>Early years register (full Inspection)Childcare on non-domestic premisesBexleyEffectiveness of leadership and Management1 September 2023 to 31 March 2024</t>
  </si>
  <si>
    <t>Early years register (full Inspection)Childcare on non-domestic premisesBexleyOutcomes for children1 September 2023 to 31 March 2024</t>
  </si>
  <si>
    <t>Early years register (full Inspection)Childcare on non-domestic premisesBexleyOverall effectiveness: The quality and standards of the provision1 September 2023 to 31 March 2024</t>
  </si>
  <si>
    <t>Early years register (full Inspection)Childcare on non-domestic premisesBexleyPersonal development1 September 2023 to 31 March 2024</t>
  </si>
  <si>
    <t>Early years register (full Inspection)Childcare on non-domestic premisesBexleyPersonal development, behaviour and welfare1 September 2023 to 31 March 2024</t>
  </si>
  <si>
    <t>Early years register (full Inspection)Childcare on non-domestic premisesBexleyQuality of education1 September 2023 to 31 March 2024</t>
  </si>
  <si>
    <t>Early years register (full Inspection)Childcare on non-domestic premisesBexleyQuality of teaching, learning and assessment1 September 2023 to 31 March 2024</t>
  </si>
  <si>
    <t>Early years register (full Inspection)Childcare on non-domestic premisesBexleyRequirements of the compulsory part of the childcare register1 September 2023 to 31 March 2024</t>
  </si>
  <si>
    <t>Early years register (full Inspection)Childcare on non-domestic premisesBexleyRequirements of the voluntary part of the childcare register1 September 2023 to 31 March 2024</t>
  </si>
  <si>
    <t>Early years register (full Inspection)Childcare on non-domestic premisesBexleyTotal No of inspections1 September 2023 to 31 March 2024</t>
  </si>
  <si>
    <t>Early years register (Out-of-school day care)Childcare on non-domestic premisesBexleyTotal No of inspections1 April 2023 to 31 August 2023</t>
  </si>
  <si>
    <t>Early years register (Out-of-school day care)Childcare on non-domestic premisesBexleyTotal No of inspections1 September 2023 to 31 March 2024</t>
  </si>
  <si>
    <t>Childcare registerChildcare on non-domestic premisesBirminghamTotal No of inspections1 April 2023 to 31 August 2023</t>
  </si>
  <si>
    <t>Early years register (full Inspection)Childcare on non-domestic premisesBirminghamBehaviour and attitudes1 April 2023 to 31 August 2023</t>
  </si>
  <si>
    <t>Early years register (full Inspection)Childcare on non-domestic premisesBirminghamEffectiveness of leadership and Management1 April 2023 to 31 August 2023</t>
  </si>
  <si>
    <t>Early years register (full Inspection)Childcare on non-domestic premisesBirminghamOutcomes for children1 April 2023 to 31 August 2023</t>
  </si>
  <si>
    <t>Early years register (full Inspection)Childcare on non-domestic premisesBirminghamOverall effectiveness: The quality and standards of the provision1 April 2023 to 31 August 2023</t>
  </si>
  <si>
    <t>Early years register (full Inspection)Childcare on non-domestic premisesBirminghamPersonal development1 April 2023 to 31 August 2023</t>
  </si>
  <si>
    <t>Early years register (full Inspection)Childcare on non-domestic premisesBirminghamPersonal development, behaviour and welfare1 April 2023 to 31 August 2023</t>
  </si>
  <si>
    <t>Early years register (full Inspection)Childcare on non-domestic premisesLeedsPersonal development1 September 2023 to 31 March 2024</t>
  </si>
  <si>
    <t>Early years register (full Inspection)Childcare on non-domestic premisesLeedsPersonal development, behaviour and welfare1 September 2023 to 31 March 2024</t>
  </si>
  <si>
    <t>Early years register (full Inspection)Childcare on non-domestic premisesLeedsQuality of education1 September 2023 to 31 March 2024</t>
  </si>
  <si>
    <t>Early years register (full Inspection)Childcare on non-domestic premisesLeedsQuality of teaching, learning and assessment1 September 2023 to 31 March 2024</t>
  </si>
  <si>
    <t>Early years register (full Inspection)Childcare on non-domestic premisesLeedsRequirements of the compulsory part of the childcare register1 September 2023 to 31 March 2024</t>
  </si>
  <si>
    <t>Early years register (full Inspection)Childcare on non-domestic premisesLeedsRequirements of the voluntary part of the childcare register1 September 2023 to 31 March 2024</t>
  </si>
  <si>
    <t>Early years register (full Inspection)Childcare on non-domestic premisesLeedsTotal No of inspections1 September 2023 to 31 March 2024</t>
  </si>
  <si>
    <t>Early years register (Out-of-school day care)Childcare on non-domestic premisesLeedsTotal No of inspections1 April 2023 to 31 August 2023</t>
  </si>
  <si>
    <t>Early years register (Out-of-school day care)Childcare on non-domestic premisesLeedsTotal No of inspections1 September 2023 to 31 March 2024</t>
  </si>
  <si>
    <t>Childcare registerChildcare on non-domestic premisesLeicesterTotal No of inspections1 April 2023 to 31 August 2023</t>
  </si>
  <si>
    <t>Early years register (full Inspection)Childcare on non-domestic premisesLeicesterBehaviour and attitudes1 April 2023 to 31 August 2023</t>
  </si>
  <si>
    <t>Early years register (full Inspection)Childcare on non-domestic premisesLeicesterEffectiveness of leadership and Management1 April 2023 to 31 August 2023</t>
  </si>
  <si>
    <t>Early years register (full Inspection)Childcare on non-domestic premisesLeicesterOutcomes for children1 April 2023 to 31 August 2023</t>
  </si>
  <si>
    <t>Early years register (full Inspection)Childcare on non-domestic premisesLeicesterOverall effectiveness: The quality and standards of the provision1 April 2023 to 31 August 2023</t>
  </si>
  <si>
    <t>Early years register (full Inspection)Childcare on non-domestic premisesLeicesterPersonal development1 April 2023 to 31 August 2023</t>
  </si>
  <si>
    <t>Early years register (full Inspection)Childcare on non-domestic premisesLeicesterPersonal development, behaviour and welfare1 April 2023 to 31 August 2023</t>
  </si>
  <si>
    <t>Early years register (full Inspection)Childcare on non-domestic premisesLeicesterQuality of education1 April 2023 to 31 August 2023</t>
  </si>
  <si>
    <t>Early years register (full Inspection)Childcare on non-domestic premisesLeicesterQuality of teaching, learning and assessment1 April 2023 to 31 August 2023</t>
  </si>
  <si>
    <t>Early years register (full Inspection)Childcare on non-domestic premisesLeicesterRequirements of the compulsory part of the childcare register1 April 2023 to 31 August 2023</t>
  </si>
  <si>
    <t>Early years register (full Inspection)Childcare on non-domestic premisesLeicesterRequirements of the voluntary part of the childcare register1 April 2023 to 31 August 2023</t>
  </si>
  <si>
    <t>Early years register (full Inspection)Childcare on non-domestic premisesLeicesterTotal No of inspections1 April 2023 to 31 August 2023</t>
  </si>
  <si>
    <t>Early years register (full Inspection)Childcare on non-domestic premisesLeicesterBehaviour and attitudes1 September 2023 to 31 March 2024</t>
  </si>
  <si>
    <t>Early years register (full Inspection)Childcare on non-domestic premisesLeicesterEffectiveness of leadership and Management1 September 2023 to 31 March 2024</t>
  </si>
  <si>
    <t>Early years register (full Inspection)Childcare on non-domestic premisesLeicesterOutcomes for children1 September 2023 to 31 March 2024</t>
  </si>
  <si>
    <t>Early years register (full Inspection)Childcare on non-domestic premisesLeicesterOverall effectiveness: The quality and standards of the provision1 September 2023 to 31 March 2024</t>
  </si>
  <si>
    <t>Early years register (full Inspection)Childcare on non-domestic premisesLeicesterPersonal development1 September 2023 to 31 March 2024</t>
  </si>
  <si>
    <t>Early years register (full Inspection)Childcare on non-domestic premisesLeicesterPersonal development, behaviour and welfare1 September 2023 to 31 March 2024</t>
  </si>
  <si>
    <t>Early years register (full Inspection)Childcare on non-domestic premisesLeicesterQuality of education1 September 2023 to 31 March 2024</t>
  </si>
  <si>
    <t>Early years register (full Inspection)Childcare on non-domestic premisesTraffordRequirements of the voluntary part of the childcare register1 April 2023 to 31 August 2023</t>
  </si>
  <si>
    <t>Early years register (full Inspection)Childcare on non-domestic premisesTraffordTotal No of inspections1 April 2023 to 31 August 2023</t>
  </si>
  <si>
    <t>Early years register (full Inspection)Childcare on non-domestic premisesTraffordBehaviour and attitudes1 September 2023 to 31 March 2024</t>
  </si>
  <si>
    <t>Early years register (full Inspection)Childcare on non-domestic premisesTraffordEffectiveness of leadership and Management1 September 2023 to 31 March 2024</t>
  </si>
  <si>
    <t>Early years register (full Inspection)Childcare on non-domestic premisesTraffordOutcomes for children1 September 2023 to 31 March 2024</t>
  </si>
  <si>
    <t>Early years register (full Inspection)Childcare on non-domestic premisesTraffordOverall effectiveness: The quality and standards of the provision1 September 2023 to 31 March 2024</t>
  </si>
  <si>
    <t>Early years register (full Inspection)Childcare on non-domestic premisesTraffordPersonal development1 September 2023 to 31 March 2024</t>
  </si>
  <si>
    <t>Early years register (full Inspection)Childcare on non-domestic premisesTraffordPersonal development, behaviour and welfare1 September 2023 to 31 March 2024</t>
  </si>
  <si>
    <t>Early years register (full Inspection)Childcare on non-domestic premisesTraffordQuality of education1 September 2023 to 31 March 2024</t>
  </si>
  <si>
    <t>Early years register (full Inspection)Childcare on non-domestic premisesTraffordQuality of teaching, learning and assessment1 September 2023 to 31 March 2024</t>
  </si>
  <si>
    <t>Early years register (full Inspection)Childcare on non-domestic premisesTraffordRequirements of the compulsory part of the childcare register1 September 2023 to 31 March 2024</t>
  </si>
  <si>
    <t>Early years register (full Inspection)Childcare on non-domestic premisesTraffordRequirements of the voluntary part of the childcare register1 September 2023 to 31 March 2024</t>
  </si>
  <si>
    <t>Early years register (full Inspection)Childcare on non-domestic premisesTraffordTotal No of inspections1 September 2023 to 31 March 2024</t>
  </si>
  <si>
    <t>Early years register (Out-of-school day care)Childcare on non-domestic premisesTraffordTotal No of inspections1 April 2023 to 31 August 2023</t>
  </si>
  <si>
    <t>Early years register (Out-of-school day care)Childcare on non-domestic premisesTraffordTotal No of inspections1 September 2023 to 31 March 2024</t>
  </si>
  <si>
    <t>Early years register (full Inspection)Childcare on non-domestic premisesWakefieldBehaviour and attitudes1 April 2023 to 31 August 2023</t>
  </si>
  <si>
    <t>Early years register (full Inspection)Childcare on non-domestic premisesWakefieldEffectiveness of leadership and Management1 April 2023 to 31 August 2023</t>
  </si>
  <si>
    <t>Early years register (full Inspection)Childcare on non-domestic premisesWakefieldOutcomes for children1 April 2023 to 31 August 2023</t>
  </si>
  <si>
    <t>Early years register (full Inspection)Childcare on non-domestic premisesWakefieldOverall effectiveness: The quality and standards of the provision1 April 2023 to 31 August 2023</t>
  </si>
  <si>
    <t>Early years register (full Inspection)Childcare on non-domestic premisesWakefieldPersonal development1 April 2023 to 31 August 2023</t>
  </si>
  <si>
    <t>Early years register (full Inspection)Childcare on non-domestic premisesWakefieldPersonal development, behaviour and welfare1 April 2023 to 31 August 2023</t>
  </si>
  <si>
    <t>Early years register (full Inspection)Childcare on non-domestic premisesWakefieldQuality of education1 April 2023 to 31 August 2023</t>
  </si>
  <si>
    <t>Early years register (full Inspection)Childcare on non-domestic premisesWakefieldQuality of teaching, learning and assessment1 April 2023 to 31 August 2023</t>
  </si>
  <si>
    <t>Early years register (full Inspection)Childcare on non-domestic premisesWakefieldRequirements of the compulsory part of the childcare register1 April 2023 to 31 August 2023</t>
  </si>
  <si>
    <t>Early years register (full Inspection)Childcare on non-domestic premisesWakefieldRequirements of the voluntary part of the childcare register1 April 2023 to 31 August 2023</t>
  </si>
  <si>
    <t>Early years register (full Inspection)Childcare on non-domestic premisesWakefieldTotal No of inspections1 April 2023 to 31 August 2023</t>
  </si>
  <si>
    <t>Early years register (full Inspection)Childcare on non-domestic premisesWakefieldBehaviour and attitudes1 September 2023 to 31 March 2024</t>
  </si>
  <si>
    <t>Early years register (full Inspection)Childcare on non-domestic premisesWakefieldEffectiveness of leadership and Management1 September 2023 to 31 March 2024</t>
  </si>
  <si>
    <t>Early years register (No children on roll)ChildminderGloucestershireNCOR Inspection Outcomes1 April 2023 to 31 August 2023</t>
  </si>
  <si>
    <t>Early years register (No children on roll)ChildminderGloucestershireTotal No of inspections1 April 2023 to 31 August 2023</t>
  </si>
  <si>
    <t>Early years register (full Inspection)Childcare on non-domestic premisesMiddlesbroughOverall effectiveness: The quality and standards of the provision1 April 2023 to 31 August 2023</t>
  </si>
  <si>
    <t>Early years register (full Inspection)Childcare on non-domestic premisesMiddlesbroughPersonal development1 April 2023 to 31 August 2023</t>
  </si>
  <si>
    <t>Early years register (full Inspection)Childcare on non-domestic premisesMiddlesbroughPersonal development, behaviour and welfare1 April 2023 to 31 August 2023</t>
  </si>
  <si>
    <t>Early years register (full Inspection)Childcare on non-domestic premisesMiddlesbroughQuality of education1 April 2023 to 31 August 2023</t>
  </si>
  <si>
    <t>Early years register (full Inspection)Childcare on non-domestic premisesMiddlesbroughQuality of teaching, learning and assessment1 April 2023 to 31 August 2023</t>
  </si>
  <si>
    <t>Early years register (full Inspection)Childcare on non-domestic premisesMiddlesbroughRequirements of the compulsory part of the childcare register1 April 2023 to 31 August 2023</t>
  </si>
  <si>
    <t>Early years register (full Inspection)Childcare on non-domestic premisesMiddlesbroughRequirements of the voluntary part of the childcare register1 April 2023 to 31 August 2023</t>
  </si>
  <si>
    <t>Early years register (full Inspection)Childcare on non-domestic premisesMiddlesbroughTotal No of inspections1 April 2023 to 31 August 2023</t>
  </si>
  <si>
    <t>Childcare registerChildcare on non-domestic premisesMilton KeynesTotal No of inspections1 April 2023 to 31 August 2023</t>
  </si>
  <si>
    <t>Early years register (full Inspection)Childcare on non-domestic premisesMilton KeynesBehaviour and attitudes1 April 2023 to 31 August 2023</t>
  </si>
  <si>
    <t>Early years register (full Inspection)Childcare on non-domestic premisesMilton KeynesEffectiveness of leadership and Management1 April 2023 to 31 August 2023</t>
  </si>
  <si>
    <t>Early years register (full Inspection)Childcare on non-domestic premisesMilton KeynesOutcomes for children1 April 2023 to 31 August 2023</t>
  </si>
  <si>
    <t>Early years register (full Inspection)Childcare on non-domestic premisesMilton KeynesOverall effectiveness: The quality and standards of the provision1 April 2023 to 31 August 2023</t>
  </si>
  <si>
    <t>Early years register (full Inspection)Childcare on non-domestic premisesMilton KeynesPersonal development1 April 2023 to 31 August 2023</t>
  </si>
  <si>
    <t>Early years register (full Inspection)Childcare on non-domestic premisesMilton KeynesPersonal development, behaviour and welfare1 April 2023 to 31 August 2023</t>
  </si>
  <si>
    <t>Early years register (full Inspection)Childcare on non-domestic premisesMilton KeynesQuality of education1 April 2023 to 31 August 2023</t>
  </si>
  <si>
    <t>Early years register (full Inspection)Childcare on non-domestic premisesMilton KeynesQuality of teaching, learning and assessment1 April 2023 to 31 August 2023</t>
  </si>
  <si>
    <t>Early years register (full Inspection)Childcare on non-domestic premisesWest SussexPersonal development1 April 2023 to 31 August 2023</t>
  </si>
  <si>
    <t>Early years register (full Inspection)Childcare on non-domestic premisesWest SussexPersonal development, behaviour and welfare1 April 2023 to 31 August 2023</t>
  </si>
  <si>
    <t>Early years register (full Inspection)Childcare on non-domestic premisesWest SussexQuality of education1 April 2023 to 31 August 2023</t>
  </si>
  <si>
    <t>Early years register (full Inspection)Childcare on non-domestic premisesWest SussexQuality of teaching, learning and assessment1 April 2023 to 31 August 2023</t>
  </si>
  <si>
    <t>Early years register (full Inspection)Childcare on non-domestic premisesWest SussexRequirements of the compulsory part of the childcare register1 April 2023 to 31 August 2023</t>
  </si>
  <si>
    <t>Early years register (full Inspection)Childcare on non-domestic premisesWest SussexRequirements of the voluntary part of the childcare register1 April 2023 to 31 August 2023</t>
  </si>
  <si>
    <t>Early years register (full Inspection)Childcare on non-domestic premisesWest SussexTotal No of inspections1 April 2023 to 31 August 2023</t>
  </si>
  <si>
    <t>Early years register (full Inspection)Childcare on non-domestic premisesWest SussexBehaviour and attitudes1 September 2023 to 31 March 2024</t>
  </si>
  <si>
    <t>Early years register (full Inspection)Childcare on non-domestic premisesWest SussexEffectiveness of leadership and Management1 September 2023 to 31 March 2024</t>
  </si>
  <si>
    <t>Early years register (full Inspection)Childcare on non-domestic premisesWest SussexOutcomes for children1 September 2023 to 31 March 2024</t>
  </si>
  <si>
    <t>Early years register (full Inspection)Childcare on non-domestic premisesWest SussexOverall effectiveness: The quality and standards of the provision1 September 2023 to 31 March 2024</t>
  </si>
  <si>
    <t>Early years register (full Inspection)Childcare on non-domestic premisesWest SussexPersonal development1 September 2023 to 31 March 2024</t>
  </si>
  <si>
    <t>Early years register (full Inspection)Childcare on non-domestic premisesWest SussexPersonal development, behaviour and welfare1 September 2023 to 31 March 2024</t>
  </si>
  <si>
    <t>Early years register (full Inspection)Childcare on non-domestic premisesWest SussexQuality of education1 September 2023 to 31 March 2024</t>
  </si>
  <si>
    <t>Early years register (full Inspection)Childcare on non-domestic premisesWest SussexQuality of teaching, learning and assessment1 September 2023 to 31 March 2024</t>
  </si>
  <si>
    <t>Early years register (full Inspection)Childcare on non-domestic premisesWest SussexRequirements of the compulsory part of the childcare register1 September 2023 to 31 March 2024</t>
  </si>
  <si>
    <t>Early years register (full Inspection)Childcare on non-domestic premisesWest SussexRequirements of the voluntary part of the childcare register1 September 2023 to 31 March 2024</t>
  </si>
  <si>
    <t>Early years register (full Inspection)Childcare on non-domestic premisesWest SussexTotal No of inspections1 September 2023 to 31 March 2024</t>
  </si>
  <si>
    <t>Early years register (Out-of-school day care)Childcare on non-domestic premisesWest SussexTotal No of inspections1 April 2023 to 31 August 2023</t>
  </si>
  <si>
    <t>Early years register (Out-of-school day care)Childcare on non-domestic premisesWest SussexTotal No of inspections1 September 2023 to 31 March 2024</t>
  </si>
  <si>
    <t>Childcare registerChildcare on non-domestic premisesWestminsterTotal No of inspections1 April 2023 to 31 August 2023</t>
  </si>
  <si>
    <t>Early years register (full Inspection)Childcare on non-domestic premisesWestminsterBehaviour and attitudes1 April 2023 to 31 August 2023</t>
  </si>
  <si>
    <t>Early years register (full Inspection)Childcare on non-domestic premisesWestminsterEffectiveness of leadership and Management1 April 2023 to 31 August 2023</t>
  </si>
  <si>
    <t>Early years register (full Inspection)Childcare on non-domestic premisesWestminsterOutcomes for children1 April 2023 to 31 August 2023</t>
  </si>
  <si>
    <t>Early years register (full Inspection)Childcare on non-domestic premisesWestminsterOverall effectiveness: The quality and standards of the provision1 April 2023 to 31 August 2023</t>
  </si>
  <si>
    <t>Early years register (full Inspection)Childcare on non-domestic premisesWestminsterPersonal development1 April 2023 to 31 August 2023</t>
  </si>
  <si>
    <t>Early years register (full Inspection)Childcare on non-domestic premisesWestminsterPersonal development, behaviour and welfare1 April 2023 to 31 August 2023</t>
  </si>
  <si>
    <t>Early years register (full Inspection)Childcare on non-domestic premisesWestminsterQuality of education1 April 2023 to 31 August 2023</t>
  </si>
  <si>
    <t>Early years register (full Inspection)ChildminderHerefordshireRequirements of the voluntary part of the childcare register1 April 2023 to 31 August 2023</t>
  </si>
  <si>
    <t>Early years register (full Inspection)ChildminderHerefordshireTotal No of inspections1 April 2023 to 31 August 2023</t>
  </si>
  <si>
    <t>Early years register (full Inspection)ChildminderHerefordshireBehaviour and attitudes1 September 2023 to 31 March 2024</t>
  </si>
  <si>
    <t>Early years register (full Inspection)ChildminderHerefordshireEffectiveness of leadership and Management1 September 2023 to 31 March 2024</t>
  </si>
  <si>
    <t>Early years register (full Inspection)ChildminderHerefordshireOutcomes for children1 September 2023 to 31 March 2024</t>
  </si>
  <si>
    <t>Early years register (full Inspection)ChildminderHerefordshireOverall effectiveness: The quality and standards of the provision1 September 2023 to 31 March 2024</t>
  </si>
  <si>
    <t>Early years register (full Inspection)ChildminderHerefordshirePersonal development1 September 2023 to 31 March 2024</t>
  </si>
  <si>
    <t>Early years register (full Inspection)ChildminderHerefordshirePersonal development, behaviour and welfare1 September 2023 to 31 March 2024</t>
  </si>
  <si>
    <t>Early years register (full Inspection)ChildminderHerefordshireQuality of education1 September 2023 to 31 March 2024</t>
  </si>
  <si>
    <t>Early years register (full Inspection)ChildminderHerefordshireQuality of teaching, learning and assessment1 September 2023 to 31 March 2024</t>
  </si>
  <si>
    <t>Early years register (full Inspection)ChildminderHerefordshireRequirements of the compulsory part of the childcare register1 September 2023 to 31 March 2024</t>
  </si>
  <si>
    <t>Early years register (full Inspection)ChildminderHerefordshireRequirements of the voluntary part of the childcare register1 September 2023 to 31 March 2024</t>
  </si>
  <si>
    <t>Early years register (full Inspection)ChildminderHerefordshireTotal No of inspections1 September 2023 to 31 March 2024</t>
  </si>
  <si>
    <t>Childcare registerChildminderHertfordshireTotal No of inspections1 April 2023 to 31 August 2023</t>
  </si>
  <si>
    <t>Childcare registerChildminderHertfordshireTotal No of inspections1 September 2023 to 31 March 2024</t>
  </si>
  <si>
    <t>Early years register (full Inspection)ChildminderHertfordshireBehaviour and attitudes1 April 2023 to 31 August 2023</t>
  </si>
  <si>
    <t>Early years register (full Inspection)ChildminderHertfordshireEffectiveness of leadership and Management1 April 2023 to 31 August 2023</t>
  </si>
  <si>
    <t>Early years register (full Inspection)ChildminderHertfordshireOutcomes for children1 April 2023 to 31 August 2023</t>
  </si>
  <si>
    <t>Early years register (full Inspection)ChildminderHertfordshireOverall effectiveness: The quality and standards of the provision1 April 2023 to 31 August 2023</t>
  </si>
  <si>
    <t>Early years register (full Inspection)ChildminderHertfordshirePersonal development1 April 2023 to 31 August 2023</t>
  </si>
  <si>
    <t>Early years register (full Inspection)ChildminderHertfordshirePersonal development, behaviour and welfare1 April 2023 to 31 August 2023</t>
  </si>
  <si>
    <t>Early years register (full Inspection)ChildminderHertfordshireQuality of education1 April 2023 to 31 August 2023</t>
  </si>
  <si>
    <t>Early years register (full Inspection)ChildminderHertfordshireQuality of teaching, learning and assessment1 April 2023 to 31 August 2023</t>
  </si>
  <si>
    <t>Early years register (full Inspection)ChildminderHertfordshireRequirements of the compulsory part of the childcare register1 April 2023 to 31 August 2023</t>
  </si>
  <si>
    <t>Early years register (full Inspection)ChildminderHertfordshireRequirements of the voluntary part of the childcare register1 April 2023 to 31 August 2023</t>
  </si>
  <si>
    <t>Early years register (full Inspection)ChildminderHertfordshireTotal No of inspections1 April 2023 to 31 August 2023</t>
  </si>
  <si>
    <t>Early years register (full Inspection)ChildminderHertfordshireBehaviour and attitudes1 September 2023 to 31 March 2024</t>
  </si>
  <si>
    <t>Early years register (full Inspection)ChildminderHertfordshireEffectiveness of leadership and Management1 September 2023 to 31 March 2024</t>
  </si>
  <si>
    <t>Early years register (full Inspection)ChildminderHertfordshireOutcomes for children1 September 2023 to 31 March 2024</t>
  </si>
  <si>
    <t>Early years register (full Inspection)ChildminderHertfordshireOverall effectiveness: The quality and standards of the provision1 September 2023 to 31 March 2024</t>
  </si>
  <si>
    <t>Early years register (full Inspection)ChildminderStockportOutcomes for children1 April 2023 to 31 August 2023</t>
  </si>
  <si>
    <t>Early years register (full Inspection)ChildminderStockportOverall effectiveness: The quality and standards of the provision1 April 2023 to 31 August 2023</t>
  </si>
  <si>
    <t>Early years register (full Inspection)ChildminderStockportPersonal development1 April 2023 to 31 August 2023</t>
  </si>
  <si>
    <t>Early years register (full Inspection)ChildminderStockportPersonal development, behaviour and welfare1 April 2023 to 31 August 2023</t>
  </si>
  <si>
    <t>Early years register (full Inspection)ChildminderStockportQuality of education1 April 2023 to 31 August 2023</t>
  </si>
  <si>
    <t>Early years register (full Inspection)ChildminderStockportQuality of teaching, learning and assessment1 April 2023 to 31 August 2023</t>
  </si>
  <si>
    <t>Early years register (full Inspection)ChildminderStockportRequirements of the compulsory part of the childcare register1 April 2023 to 31 August 2023</t>
  </si>
  <si>
    <t>Early years register (full Inspection)ChildminderStockportRequirements of the voluntary part of the childcare register1 April 2023 to 31 August 2023</t>
  </si>
  <si>
    <t>Early years register (full Inspection)ChildminderStockportTotal No of inspections1 April 2023 to 31 August 2023</t>
  </si>
  <si>
    <t>Early years register (full Inspection)ChildminderStockportBehaviour and attitudes1 September 2023 to 31 March 2024</t>
  </si>
  <si>
    <t>Early years register (full Inspection)ChildminderStockportEffectiveness of leadership and Management1 September 2023 to 31 March 2024</t>
  </si>
  <si>
    <t>Early years register (full Inspection)ChildminderStockportOutcomes for children1 September 2023 to 31 March 2024</t>
  </si>
  <si>
    <t>Early years register (full Inspection)ChildminderStockportOverall effectiveness: The quality and standards of the provision1 September 2023 to 31 March 2024</t>
  </si>
  <si>
    <t>Early years register (full Inspection)ChildminderStockportPersonal development1 September 2023 to 31 March 2024</t>
  </si>
  <si>
    <t>Early years register (full Inspection)ChildminderStockportPersonal development, behaviour and welfare1 September 2023 to 31 March 2024</t>
  </si>
  <si>
    <t>Early years register (full Inspection)ChildminderStockportQuality of education1 September 2023 to 31 March 2024</t>
  </si>
  <si>
    <t>Early years register (full Inspection)ChildminderStockportQuality of teaching, learning and assessment1 September 2023 to 31 March 2024</t>
  </si>
  <si>
    <t>Early years register (full Inspection)ChildminderStockportRequirements of the compulsory part of the childcare register1 September 2023 to 31 March 2024</t>
  </si>
  <si>
    <t>Early years register (full Inspection)ChildminderStockportRequirements of the voluntary part of the childcare register1 September 2023 to 31 March 2024</t>
  </si>
  <si>
    <t>Early years register (full Inspection)ChildminderStockportTotal No of inspections1 September 2023 to 31 March 2024</t>
  </si>
  <si>
    <t>Early years register (No children on roll)ChildminderStockportNCOR Inspection Outcomes1 April 2023 to 31 August 2023</t>
  </si>
  <si>
    <t>Early years register (No children on roll)ChildminderStockportTotal No of inspections1 April 2023 to 31 August 2023</t>
  </si>
  <si>
    <t>Early years register (No children on roll)ChildminderStockportNCOR Inspection Outcomes1 September 2023 to 31 March 2024</t>
  </si>
  <si>
    <t>Early years register (No children on roll)ChildminderStockportTotal No of inspections1 September 2023 to 31 March 2024</t>
  </si>
  <si>
    <t>Early years register (Out-of-school day care)ChildminderStockportTotal No of inspections1 April 2023 to 31 August 2023</t>
  </si>
  <si>
    <t>Childcare registerChildminderStockton-on-TeesTotal No of inspections1 September 2023 to 31 March 2024</t>
  </si>
  <si>
    <t>Early years register (full Inspection)ChildminderStockton-on-TeesBehaviour and attitudes1 April 2023 to 31 August 2023</t>
  </si>
  <si>
    <t>Early years register (full Inspection)ChildminderStockton-on-TeesEffectiveness of leadership and Management1 April 2023 to 31 August 2023</t>
  </si>
  <si>
    <t>Early years register (full Inspection)ChildminderStockton-on-TeesOutcomes for children1 April 2023 to 31 August 2023</t>
  </si>
  <si>
    <t>Early years register (full Inspection)ChildminderStockton-on-TeesOverall effectiveness: The quality and standards of the provision1 April 2023 to 31 August 2023</t>
  </si>
  <si>
    <t>Early years register (full Inspection)All provisionBarnsleyBehaviour and attitudes1 April 2023 to 31 August 2023</t>
  </si>
  <si>
    <t>Early years register (full Inspection)All provisionBarnsleyEffectiveness of leadership and Management1 April 2023 to 31 August 2023</t>
  </si>
  <si>
    <t>Early years register (full Inspection)All provisionBarnsleyOutcomes for children1 April 2023 to 31 August 2023</t>
  </si>
  <si>
    <t>Early years register (full Inspection)All provisionBarnsleyOverall effectiveness: The quality and standards of the provision1 April 2023 to 31 August 2023</t>
  </si>
  <si>
    <t>Early years register (full Inspection)All provisionBarnsleyPersonal development1 April 2023 to 31 August 2023</t>
  </si>
  <si>
    <t>Early years register (full Inspection)All provisionBarnsleyPersonal development, behaviour and welfare1 April 2023 to 31 August 2023</t>
  </si>
  <si>
    <t>Early years register (full Inspection)All provisionBarnsleyQuality of education1 April 2023 to 31 August 2023</t>
  </si>
  <si>
    <t>Early years register (full Inspection)All provisionBarnsleyQuality of teaching, learning and assessment1 April 2023 to 31 August 2023</t>
  </si>
  <si>
    <t>Childcare registerAll provisionLutonTotal No of inspections1 September 2023 to 31 March 2024</t>
  </si>
  <si>
    <t>Early years register (full Inspection)All provisionLutonBehaviour and attitudes1 April 2023 to 31 August 2023</t>
  </si>
  <si>
    <t>Early years register (full Inspection)All provisionLutonEffectiveness of leadership and Management1 April 2023 to 31 August 2023</t>
  </si>
  <si>
    <t>Early years register (full Inspection)All provisionLutonOutcomes for children1 April 2023 to 31 August 2023</t>
  </si>
  <si>
    <t>Early years register (full Inspection)All provisionLutonOverall effectiveness: The quality and standards of the provision1 April 2023 to 31 August 2023</t>
  </si>
  <si>
    <t>Early years register (full Inspection)All provisionLutonPersonal development1 April 2023 to 31 August 2023</t>
  </si>
  <si>
    <t>Early years register (full Inspection)All provisionLutonPersonal development, behaviour and welfare1 April 2023 to 31 August 2023</t>
  </si>
  <si>
    <t>Early years register (full Inspection)All provisionLutonQuality of education1 April 2023 to 31 August 2023</t>
  </si>
  <si>
    <t>Early years register (full Inspection)All provisionLutonQuality of teaching, learning and assessment1 April 2023 to 31 August 2023</t>
  </si>
  <si>
    <t>Early years register (full Inspection)All provisionLutonRequirements of the compulsory part of the childcare register1 April 2023 to 31 August 2023</t>
  </si>
  <si>
    <t>Early years register (full Inspection)All provisionLutonRequirements of the voluntary part of the childcare register1 April 2023 to 31 August 2023</t>
  </si>
  <si>
    <t>Early years register (full Inspection)All provisionLutonTotal No of inspections1 April 2023 to 31 August 2023</t>
  </si>
  <si>
    <t>Early years register (full Inspection)All provisionLutonBehaviour and attitudes1 September 2023 to 31 March 2024</t>
  </si>
  <si>
    <t>Early years register (full Inspection)All provisionLutonEffectiveness of leadership and Management1 September 2023 to 31 March 2024</t>
  </si>
  <si>
    <t>Childcare registerAll provisionKnowsleyTotal No of inspections1 September 2023 to 31 March 2024</t>
  </si>
  <si>
    <t>Early years register (full Inspection)All provisionKnowsleyBehaviour and attitudes1 April 2023 to 31 August 2023</t>
  </si>
  <si>
    <t>Early years register (full Inspection)All provisionKnowsleyEffectiveness of leadership and Management1 April 2023 to 31 August 2023</t>
  </si>
  <si>
    <t>Early years register (full Inspection)All provisionKnowsleyOutcomes for children1 April 2023 to 31 August 2023</t>
  </si>
  <si>
    <t>Early years register (full Inspection)All provisionKnowsleyOverall effectiveness: The quality and standards of the provision1 April 2023 to 31 August 2023</t>
  </si>
  <si>
    <t>Early years register (full Inspection)All provisionKnowsleyPersonal development1 April 2023 to 31 August 2023</t>
  </si>
  <si>
    <t>Early years register (full Inspection)All provisionKnowsleyPersonal development, behaviour and welfare1 April 2023 to 31 August 2023</t>
  </si>
  <si>
    <t>Early years register (full Inspection)All provisionKnowsleyQuality of education1 April 2023 to 31 August 2023</t>
  </si>
  <si>
    <t>Early years register (full Inspection)All provisionKnowsleyQuality of teaching, learning and assessment1 April 2023 to 31 August 2023</t>
  </si>
  <si>
    <t>Early years register (full Inspection)All provisionKnowsleyRequirements of the compulsory part of the childcare register1 April 2023 to 31 August 2023</t>
  </si>
  <si>
    <t>Early years register (full Inspection)All provisionKnowsleyRequirements of the voluntary part of the childcare register1 April 2023 to 31 August 2023</t>
  </si>
  <si>
    <t>Early years register (full Inspection)All provisionKnowsleyTotal No of inspections1 April 2023 to 31 August 2023</t>
  </si>
  <si>
    <t>Early years register (full Inspection)All provisionKnowsleyBehaviour and attitudes1 September 2023 to 31 March 2024</t>
  </si>
  <si>
    <t>Early years register (full Inspection)All provisionKnowsleyEffectiveness of leadership and Management1 September 2023 to 31 March 2024</t>
  </si>
  <si>
    <t>Early years register (full Inspection)All provisionKnowsleyOutcomes for children1 September 2023 to 31 March 2024</t>
  </si>
  <si>
    <t>Early years register (full Inspection)All provisionKnowsleyOverall effectiveness: The quality and standards of the provision1 September 2023 to 31 March 2024</t>
  </si>
  <si>
    <t>Early years register (full Inspection)All provisionKnowsleyPersonal development1 September 2023 to 31 March 2024</t>
  </si>
  <si>
    <t>Early years register (full Inspection)All provisionKnowsleyPersonal development, behaviour and welfare1 September 2023 to 31 March 2024</t>
  </si>
  <si>
    <t>Early years register (full Inspection)All provisionKnowsleyQuality of education1 September 2023 to 31 March 2024</t>
  </si>
  <si>
    <t>Early years register (full Inspection)All provisionKnowsleyQuality of teaching, learning and assessment1 September 2023 to 31 March 2024</t>
  </si>
  <si>
    <t>Early years register (full Inspection)All provisionKnowsleyRequirements of the compulsory part of the childcare register1 September 2023 to 31 March 2024</t>
  </si>
  <si>
    <t>Early years register (full Inspection)All provisionKnowsleyRequirements of the voluntary part of the childcare register1 September 2023 to 31 March 2024</t>
  </si>
  <si>
    <t>Early years register (full Inspection)All provisionKnowsleyTotal No of inspections1 September 2023 to 31 March 2024</t>
  </si>
  <si>
    <t>Early years register (No children on roll)All provisionKnowsleyNCOR Inspection Outcomes1 September 2023 to 31 March 2024</t>
  </si>
  <si>
    <t>Early years register (No children on roll)All provisionKnowsleyTotal No of inspections1 September 2023 to 31 March 2024</t>
  </si>
  <si>
    <t>Childcare registerAll provisionLambethTotal No of inspections1 April 2023 to 31 August 2023</t>
  </si>
  <si>
    <t>Childcare registerAll provisionLambethTotal No of inspections1 September 2023 to 31 March 2024</t>
  </si>
  <si>
    <t>Early years register (full Inspection)All provisionLambethBehaviour and attitudes1 April 2023 to 31 August 2023</t>
  </si>
  <si>
    <t>Early years register (full Inspection)All provisionLambethEffectiveness of leadership and Management1 April 2023 to 31 August 2023</t>
  </si>
  <si>
    <t>Early years register (full Inspection)All provisionLambethOutcomes for children1 April 2023 to 31 August 2023</t>
  </si>
  <si>
    <t>Early years register (full Inspection)All provisionLambethOverall effectiveness: The quality and standards of the provision1 April 2023 to 31 August 2023</t>
  </si>
  <si>
    <t>Early years register (full Inspection)All provisionSuttonEffectiveness of leadership and Management1 April 2023 to 31 August 2023</t>
  </si>
  <si>
    <t>Early years register (full Inspection)All provisionSuttonOutcomes for children1 April 2023 to 31 August 2023</t>
  </si>
  <si>
    <t>Early years register (full Inspection)All provisionSuttonOverall effectiveness: The quality and standards of the provision1 April 2023 to 31 August 2023</t>
  </si>
  <si>
    <t>Early years register (full Inspection)All provisionSuttonPersonal development1 April 2023 to 31 August 2023</t>
  </si>
  <si>
    <t>Early years register (full Inspection)All provisionSuttonPersonal development, behaviour and welfare1 April 2023 to 31 August 2023</t>
  </si>
  <si>
    <t>Early years register (full Inspection)All provisionSuttonQuality of education1 April 2023 to 31 August 2023</t>
  </si>
  <si>
    <t>Early years register (full Inspection)All provisionSuttonQuality of teaching, learning and assessment1 April 2023 to 31 August 2023</t>
  </si>
  <si>
    <t>Early years register (full Inspection)All provisionSuttonRequirements of the compulsory part of the childcare register1 April 2023 to 31 August 2023</t>
  </si>
  <si>
    <t>Early years register (full Inspection)All provisionSuttonRequirements of the voluntary part of the childcare register1 April 2023 to 31 August 2023</t>
  </si>
  <si>
    <t>Early years register (full Inspection)All provisionSuttonTotal No of inspections1 April 2023 to 31 August 2023</t>
  </si>
  <si>
    <t>Early years register (full Inspection)All provisionSuttonBehaviour and attitudes1 September 2023 to 31 March 2024</t>
  </si>
  <si>
    <t>Early years register (full Inspection)All provisionSuttonEffectiveness of leadership and Management1 September 2023 to 31 March 2024</t>
  </si>
  <si>
    <t>Early years register (full Inspection)All provisionSuttonOutcomes for children1 September 2023 to 31 March 2024</t>
  </si>
  <si>
    <t>Early years register (full Inspection)All provisionSuttonOverall effectiveness: The quality and standards of the provision1 September 2023 to 31 March 2024</t>
  </si>
  <si>
    <t>Early years register (full Inspection)All provisionSuttonPersonal development1 September 2023 to 31 March 2024</t>
  </si>
  <si>
    <t>Early years register (full Inspection)All provisionSuttonPersonal development, behaviour and welfare1 September 2023 to 31 March 2024</t>
  </si>
  <si>
    <t>Early years register (full Inspection)All provisionSuttonQuality of education1 September 2023 to 31 March 2024</t>
  </si>
  <si>
    <t>Early years register (full Inspection)All provisionSuttonQuality of teaching, learning and assessment1 September 2023 to 31 March 2024</t>
  </si>
  <si>
    <t>Early years register (full Inspection)All provisionSuttonRequirements of the compulsory part of the childcare register1 September 2023 to 31 March 2024</t>
  </si>
  <si>
    <t>Early years register (full Inspection)All provisionSuttonRequirements of the voluntary part of the childcare register1 September 2023 to 31 March 2024</t>
  </si>
  <si>
    <t>Early years register (full Inspection)All provisionSuttonTotal No of inspections1 September 2023 to 31 March 2024</t>
  </si>
  <si>
    <t>Early years register (No children on roll)All provisionSuttonNCOR Inspection Outcomes1 April 2023 to 31 August 2023</t>
  </si>
  <si>
    <t>Early years register (No children on roll)All provisionSuttonTotal No of inspections1 April 2023 to 31 August 2023</t>
  </si>
  <si>
    <t>Early years register (No children on roll)All provisionSuttonNCOR Inspection Outcomes1 September 2023 to 31 March 2024</t>
  </si>
  <si>
    <t>Early years register (No children on roll)All provisionSuttonTotal No of inspections1 September 2023 to 31 March 2024</t>
  </si>
  <si>
    <t>Early years register (Out-of-school day care)All provisionSuttonTotal No of inspections1 April 2023 to 31 August 2023</t>
  </si>
  <si>
    <t>Early years register (Out-of-school day care)All provisionSuttonTotal No of inspections1 September 2023 to 31 March 2024</t>
  </si>
  <si>
    <t>Childcare registerAll provisionSwindonTotal No of inspections1 April 2023 to 31 August 2023</t>
  </si>
  <si>
    <t>Childcare registerAll provisionSwindonTotal No of inspections1 September 2023 to 31 March 2024</t>
  </si>
  <si>
    <t>Early years register (full Inspection)All provisionSwindonBehaviour and attitudes1 April 2023 to 31 August 2023</t>
  </si>
  <si>
    <t>Early years register (full Inspection)All provisionSwindonEffectiveness of leadership and Management1 April 2023 to 31 August 2023</t>
  </si>
  <si>
    <t>Early years register (full Inspection)Childcare on non-domestic premisesBromleyEffectiveness of leadership and Management1 April 2023 to 31 August 2023</t>
  </si>
  <si>
    <t>Early years register (full Inspection)Childcare on non-domestic premisesBromleyOutcomes for children1 April 2023 to 31 August 2023</t>
  </si>
  <si>
    <t>Early years register (full Inspection)Childcare on non-domestic premisesBromleyOverall effectiveness: The quality and standards of the provision1 April 2023 to 31 August 2023</t>
  </si>
  <si>
    <t>Early years register (full Inspection)Childcare on non-domestic premisesBromleyPersonal development1 April 2023 to 31 August 2023</t>
  </si>
  <si>
    <t>Early years register (full Inspection)Childcare on non-domestic premisesBromleyPersonal development, behaviour and welfare1 April 2023 to 31 August 2023</t>
  </si>
  <si>
    <t>Early years register (full Inspection)Childcare on non-domestic premisesBromleyQuality of education1 April 2023 to 31 August 2023</t>
  </si>
  <si>
    <t>Early years register (full Inspection)Childcare on non-domestic premisesBromleyQuality of teaching, learning and assessment1 April 2023 to 31 August 2023</t>
  </si>
  <si>
    <t>Early years register (full Inspection)Childcare on non-domestic premisesBromleyRequirements of the compulsory part of the childcare register1 April 2023 to 31 August 2023</t>
  </si>
  <si>
    <t>Early years register (full Inspection)Childcare on non-domestic premisesBromleyRequirements of the voluntary part of the childcare register1 April 2023 to 31 August 2023</t>
  </si>
  <si>
    <t>Early years register (full Inspection)Childcare on non-domestic premisesBromleyTotal No of inspections1 April 2023 to 31 August 2023</t>
  </si>
  <si>
    <t>Early years register (full Inspection)Childcare on non-domestic premisesBromleyBehaviour and attitudes1 September 2023 to 31 March 2024</t>
  </si>
  <si>
    <t>Early years register (full Inspection)Childcare on non-domestic premisesBromleyEffectiveness of leadership and Management1 September 2023 to 31 March 2024</t>
  </si>
  <si>
    <t>Early years register (full Inspection)Childcare on non-domestic premisesBromleyOutcomes for children1 September 2023 to 31 March 2024</t>
  </si>
  <si>
    <t>Early years register (full Inspection)Childcare on non-domestic premisesBromleyOverall effectiveness: The quality and standards of the provision1 September 2023 to 31 March 2024</t>
  </si>
  <si>
    <t>Early years register (full Inspection)Childcare on non-domestic premisesBromleyPersonal development1 September 2023 to 31 March 2024</t>
  </si>
  <si>
    <t>Early years register (full Inspection)Childcare on non-domestic premisesBromleyPersonal development, behaviour and welfare1 September 2023 to 31 March 2024</t>
  </si>
  <si>
    <t>Early years register (full Inspection)Childcare on non-domestic premisesBromleyQuality of education1 September 2023 to 31 March 2024</t>
  </si>
  <si>
    <t>Early years register (full Inspection)Childcare on non-domestic premisesBromleyQuality of teaching, learning and assessment1 September 2023 to 31 March 2024</t>
  </si>
  <si>
    <t>Early years register (full Inspection)Childcare on non-domestic premisesBromleyRequirements of the compulsory part of the childcare register1 September 2023 to 31 March 2024</t>
  </si>
  <si>
    <t>Early years register (full Inspection)Childcare on non-domestic premisesBromleyRequirements of the voluntary part of the childcare register1 September 2023 to 31 March 2024</t>
  </si>
  <si>
    <t>Early years register (full Inspection)Childcare on non-domestic premisesBromleyTotal No of inspections1 September 2023 to 31 March 2024</t>
  </si>
  <si>
    <t>Early years register (Out-of-school day care)Childcare on non-domestic premisesBromleyTotal No of inspections1 April 2023 to 31 August 2023</t>
  </si>
  <si>
    <t>Early years register (Out-of-school day care)Childcare on non-domestic premisesBromleyTotal No of inspections1 September 2023 to 31 March 2024</t>
  </si>
  <si>
    <t>Childcare registerChildcare on non-domestic premisesBuckinghamshireTotal No of inspections1 April 2023 to 31 August 2023</t>
  </si>
  <si>
    <t>Childcare registerChildcare on non-domestic premisesBuckinghamshireTotal No of inspections1 September 2023 to 31 March 2024</t>
  </si>
  <si>
    <t>Early years register (full Inspection)Childcare on non-domestic premisesBuckinghamshireBehaviour and attitudes1 April 2023 to 31 August 2023</t>
  </si>
  <si>
    <t>Early years register (full Inspection)Childcare on non-domestic premisesBuckinghamshireEffectiveness of leadership and Management1 April 2023 to 31 August 2023</t>
  </si>
  <si>
    <t>Early years register (full Inspection)Childcare on non-domestic premisesBuckinghamshireOutcomes for children1 April 2023 to 31 August 2023</t>
  </si>
  <si>
    <t>Early years register (full Inspection)Childcare on non-domestic premisesNewcastle upon TyneTotal No of inspections1 April 2023 to 31 August 2023</t>
  </si>
  <si>
    <t>Early years register (full Inspection)Childcare on non-domestic premisesNewcastle upon TyneBehaviour and attitudes1 September 2023 to 31 March 2024</t>
  </si>
  <si>
    <t>Early years register (full Inspection)Childcare on non-domestic premisesNewcastle upon TyneEffectiveness of leadership and Management1 September 2023 to 31 March 2024</t>
  </si>
  <si>
    <t>Early years register (full Inspection)Childcare on non-domestic premisesNewcastle upon TyneOutcomes for children1 September 2023 to 31 March 2024</t>
  </si>
  <si>
    <t>Early years register (full Inspection)Childcare on non-domestic premisesNewcastle upon TyneOverall effectiveness: The quality and standards of the provision1 September 2023 to 31 March 2024</t>
  </si>
  <si>
    <t>Early years register (full Inspection)Childcare on non-domestic premisesNewcastle upon TynePersonal development1 September 2023 to 31 March 2024</t>
  </si>
  <si>
    <t>Early years register (full Inspection)Childcare on non-domestic premisesNewcastle upon TynePersonal development, behaviour and welfare1 September 2023 to 31 March 2024</t>
  </si>
  <si>
    <t>Early years register (full Inspection)Childcare on non-domestic premisesNewcastle upon TyneQuality of education1 September 2023 to 31 March 2024</t>
  </si>
  <si>
    <t>Early years register (full Inspection)Childcare on non-domestic premisesNewcastle upon TyneQuality of teaching, learning and assessment1 September 2023 to 31 March 2024</t>
  </si>
  <si>
    <t>Early years register (full Inspection)Childcare on non-domestic premisesNewcastle upon TyneRequirements of the compulsory part of the childcare register1 September 2023 to 31 March 2024</t>
  </si>
  <si>
    <t>Early years register (full Inspection)Childcare on non-domestic premisesNewcastle upon TyneRequirements of the voluntary part of the childcare register1 September 2023 to 31 March 2024</t>
  </si>
  <si>
    <t>Early years register (full Inspection)Childcare on non-domestic premisesNewcastle upon TyneTotal No of inspections1 September 2023 to 31 March 2024</t>
  </si>
  <si>
    <t>Early years register (Out-of-school day care)Childcare on non-domestic premisesNewcastle upon TyneTotal No of inspections1 April 2023 to 31 August 2023</t>
  </si>
  <si>
    <t>Early years register (full Inspection)Childcare on non-domestic premisesBuckinghamshireBehaviour and attitudes1 September 2023 to 31 March 2024</t>
  </si>
  <si>
    <t>Early years register (full Inspection)Childcare on non-domestic premisesBuckinghamshireEffectiveness of leadership and Management1 September 2023 to 31 March 2024</t>
  </si>
  <si>
    <t>Early years register (full Inspection)Childcare on non-domestic premisesBuckinghamshireOutcomes for children1 September 2023 to 31 March 2024</t>
  </si>
  <si>
    <t>Early years register (full Inspection)Childcare on non-domestic premisesBuckinghamshireOverall effectiveness: The quality and standards of the provision1 September 2023 to 31 March 2024</t>
  </si>
  <si>
    <t>Early years register (full Inspection)Childcare on non-domestic premisesBuckinghamshirePersonal development1 September 2023 to 31 March 2024</t>
  </si>
  <si>
    <t>Early years register (full Inspection)Childcare on non-domestic premisesBuckinghamshirePersonal development, behaviour and welfare1 September 2023 to 31 March 2024</t>
  </si>
  <si>
    <t>Early years register (full Inspection)Childcare on non-domestic premisesBuckinghamshireQuality of education1 September 2023 to 31 March 2024</t>
  </si>
  <si>
    <t>Early years register (full Inspection)Childcare on non-domestic premisesBuckinghamshireQuality of teaching, learning and assessment1 September 2023 to 31 March 2024</t>
  </si>
  <si>
    <t>Early years register (full Inspection)Childcare on non-domestic premisesBuckinghamshireRequirements of the compulsory part of the childcare register1 September 2023 to 31 March 2024</t>
  </si>
  <si>
    <t>Early years register (full Inspection)Childcare on non-domestic premisesBuckinghamshireRequirements of the voluntary part of the childcare register1 September 2023 to 31 March 2024</t>
  </si>
  <si>
    <t>Early years register (full Inspection)Childcare on non-domestic premisesBuckinghamshireTotal No of inspections1 September 2023 to 31 March 2024</t>
  </si>
  <si>
    <t>Early years register (Out-of-school day care)Childcare on non-domestic premisesBuckinghamshireTotal No of inspections1 April 2023 to 31 August 2023</t>
  </si>
  <si>
    <t>Early years register (Out-of-school day care)Childcare on non-domestic premisesBuckinghamshireTotal No of inspections1 September 2023 to 31 March 2024</t>
  </si>
  <si>
    <t>Childcare registerChildcare on non-domestic premisesBuryTotal No of inspections1 April 2023 to 31 August 2023</t>
  </si>
  <si>
    <t>Childcare registerChildcare on non-domestic premisesBuryTotal No of inspections1 September 2023 to 31 March 2024</t>
  </si>
  <si>
    <t>Early years register (full Inspection)Childcare on non-domestic premisesBuryBehaviour and attitudes1 April 2023 to 31 August 2023</t>
  </si>
  <si>
    <t>Early years register (full Inspection)Childcare on non-domestic premisesBuryEffectiveness of leadership and Management1 April 2023 to 31 August 2023</t>
  </si>
  <si>
    <t>Early years register (full Inspection)Childcare on non-domestic premisesBuryOutcomes for children1 April 2023 to 31 August 2023</t>
  </si>
  <si>
    <t>Early years register (full Inspection)Childcare on non-domestic premisesBuryOverall effectiveness: The quality and standards of the provision1 April 2023 to 31 August 2023</t>
  </si>
  <si>
    <t>Early years register (full Inspection)Childcare on non-domestic premisesBuryPersonal development1 April 2023 to 31 August 2023</t>
  </si>
  <si>
    <t>Early years register (full Inspection)Childcare on non-domestic premisesNewhamEffectiveness of leadership and Management1 September 2023 to 31 March 2024</t>
  </si>
  <si>
    <t>Early years register (full Inspection)Childcare on non-domestic premisesNewhamOutcomes for children1 September 2023 to 31 March 2024</t>
  </si>
  <si>
    <t>Early years register (full Inspection)Childcare on non-domestic premisesNewhamOverall effectiveness: The quality and standards of the provision1 September 2023 to 31 March 2024</t>
  </si>
  <si>
    <t>Early years register (full Inspection)Childcare on non-domestic premisesNewhamPersonal development1 September 2023 to 31 March 2024</t>
  </si>
  <si>
    <t>Early years register (full Inspection)Childcare on non-domestic premisesNewhamPersonal development, behaviour and welfare1 September 2023 to 31 March 2024</t>
  </si>
  <si>
    <t>Early years register (full Inspection)Childcare on non-domestic premisesNewhamQuality of education1 September 2023 to 31 March 2024</t>
  </si>
  <si>
    <t>Early years register (full Inspection)Childcare on non-domestic premisesNewhamQuality of teaching, learning and assessment1 September 2023 to 31 March 2024</t>
  </si>
  <si>
    <t>Early years register (full Inspection)Childcare on non-domestic premisesNewhamRequirements of the compulsory part of the childcare register1 September 2023 to 31 March 2024</t>
  </si>
  <si>
    <t>Early years register (full Inspection)Childcare on non-domestic premisesNewhamRequirements of the voluntary part of the childcare register1 September 2023 to 31 March 2024</t>
  </si>
  <si>
    <t>Early years register (full Inspection)Childcare on non-domestic premisesNewhamTotal No of inspections1 September 2023 to 31 March 2024</t>
  </si>
  <si>
    <t>Early years register (Out-of-school day care)Childcare on non-domestic premisesNewhamTotal No of inspections1 April 2023 to 31 August 2023</t>
  </si>
  <si>
    <t>Early years register (Out-of-school day care)Childcare on non-domestic premisesNewhamTotal No of inspections1 September 2023 to 31 March 2024</t>
  </si>
  <si>
    <t>Childcare registerChildcare on non-domestic premisesNorfolkTotal No of inspections1 April 2023 to 31 August 2023</t>
  </si>
  <si>
    <t>Early years register (full Inspection)Childcare on non-domestic premisesNorfolkBehaviour and attitudes1 April 2023 to 31 August 2023</t>
  </si>
  <si>
    <t>Early years register (full Inspection)Childcare on non-domestic premisesNorfolkEffectiveness of leadership and Management1 April 2023 to 31 August 2023</t>
  </si>
  <si>
    <t>Early years register (full Inspection)Childcare on non-domestic premisesNorfolkOutcomes for children1 April 2023 to 31 August 2023</t>
  </si>
  <si>
    <t>Early years register (full Inspection)Childcare on non-domestic premisesNorfolkOverall effectiveness: The quality and standards of the provision1 April 2023 to 31 August 2023</t>
  </si>
  <si>
    <t>Early years register (full Inspection)Childcare on non-domestic premisesNorfolkPersonal development1 April 2023 to 31 August 2023</t>
  </si>
  <si>
    <t>Early years register (full Inspection)Childcare on non-domestic premisesNorfolkPersonal development, behaviour and welfare1 April 2023 to 31 August 2023</t>
  </si>
  <si>
    <t>Early years register (full Inspection)Childcare on non-domestic premisesNorfolkQuality of education1 April 2023 to 31 August 2023</t>
  </si>
  <si>
    <t>Early years register (full Inspection)Childcare on non-domestic premisesNorfolkQuality of teaching, learning and assessment1 April 2023 to 31 August 2023</t>
  </si>
  <si>
    <t>Early years register (full Inspection)Childcare on non-domestic premisesNorfolkRequirements of the compulsory part of the childcare register1 April 2023 to 31 August 2023</t>
  </si>
  <si>
    <t>Early years register (full Inspection)Childcare on non-domestic premisesNorfolkRequirements of the voluntary part of the childcare register1 April 2023 to 31 August 2023</t>
  </si>
  <si>
    <t>Early years register (full Inspection)Childcare on non-domestic premisesNorfolkTotal No of inspections1 April 2023 to 31 August 2023</t>
  </si>
  <si>
    <t>Early years register (full Inspection)Childcare on non-domestic premisesNorfolkBehaviour and attitudes1 September 2023 to 31 March 2024</t>
  </si>
  <si>
    <t>Early years register (full Inspection)Childcare on non-domestic premisesNorfolkEffectiveness of leadership and Management1 September 2023 to 31 March 2024</t>
  </si>
  <si>
    <t>Early years register (full Inspection)Childcare on non-domestic premisesNorfolkOutcomes for children1 September 2023 to 31 March 2024</t>
  </si>
  <si>
    <t>Early years register (full Inspection)Childcare on non-domestic premisesNorfolkOverall effectiveness: The quality and standards of the provision1 September 2023 to 31 March 2024</t>
  </si>
  <si>
    <t>Early years register (full Inspection)Childcare on non-domestic premisesWiganPersonal development1 September 2023 to 31 March 2024</t>
  </si>
  <si>
    <t>Early years register (full Inspection)Childcare on non-domestic premisesWiganPersonal development, behaviour and welfare1 September 2023 to 31 March 2024</t>
  </si>
  <si>
    <t>Early years register (full Inspection)Childcare on non-domestic premisesWiganQuality of education1 September 2023 to 31 March 2024</t>
  </si>
  <si>
    <t>Early years register (full Inspection)Childcare on non-domestic premisesWiganQuality of teaching, learning and assessment1 September 2023 to 31 March 2024</t>
  </si>
  <si>
    <t>Early years register (full Inspection)Childcare on non-domestic premisesWiganRequirements of the compulsory part of the childcare register1 September 2023 to 31 March 2024</t>
  </si>
  <si>
    <t>Early years register (full Inspection)Childcare on non-domestic premisesWiganRequirements of the voluntary part of the childcare register1 September 2023 to 31 March 2024</t>
  </si>
  <si>
    <t>Early years register (full Inspection)Childcare on non-domestic premisesWiganTotal No of inspections1 September 2023 to 31 March 2024</t>
  </si>
  <si>
    <t>Early years register (Out-of-school day care)Childcare on non-domestic premisesWiganTotal No of inspections1 April 2023 to 31 August 2023</t>
  </si>
  <si>
    <t>Childcare registerChildcare on non-domestic premisesWiltshireTotal No of inspections1 April 2023 to 31 August 2023</t>
  </si>
  <si>
    <t>Early years register (full Inspection)Childcare on non-domestic premisesWiltshireBehaviour and attitudes1 April 2023 to 31 August 2023</t>
  </si>
  <si>
    <t>Early years register (full Inspection)Childcare on non-domestic premisesWiltshireEffectiveness of leadership and Management1 April 2023 to 31 August 2023</t>
  </si>
  <si>
    <t>Early years register (full Inspection)Childcare on non-domestic premisesWiltshireOutcomes for children1 April 2023 to 31 August 2023</t>
  </si>
  <si>
    <t>Early years register (full Inspection)Childcare on non-domestic premisesWiltshireOverall effectiveness: The quality and standards of the provision1 April 2023 to 31 August 2023</t>
  </si>
  <si>
    <t>Early years register (full Inspection)Childcare on non-domestic premisesWiltshirePersonal development1 April 2023 to 31 August 2023</t>
  </si>
  <si>
    <t>Early years register (full Inspection)Childcare on non-domestic premisesWiltshirePersonal development, behaviour and welfare1 April 2023 to 31 August 2023</t>
  </si>
  <si>
    <t>Early years register (full Inspection)Childcare on non-domestic premisesWiltshireQuality of education1 April 2023 to 31 August 2023</t>
  </si>
  <si>
    <t>Early years register (full Inspection)Childcare on non-domestic premisesWiltshireQuality of teaching, learning and assessment1 April 2023 to 31 August 2023</t>
  </si>
  <si>
    <t>Early years register (full Inspection)Childcare on non-domestic premisesWiltshireRequirements of the compulsory part of the childcare register1 April 2023 to 31 August 2023</t>
  </si>
  <si>
    <t>Early years register (full Inspection)Childcare on non-domestic premisesWiltshireRequirements of the voluntary part of the childcare register1 April 2023 to 31 August 2023</t>
  </si>
  <si>
    <t>Early years register (full Inspection)Childcare on non-domestic premisesWiltshireTotal No of inspections1 April 2023 to 31 August 2023</t>
  </si>
  <si>
    <t>Early years register (full Inspection)Childcare on non-domestic premisesWiltshireBehaviour and attitudes1 September 2023 to 31 March 2024</t>
  </si>
  <si>
    <t>Early years register (full Inspection)Childcare on non-domestic premisesWiltshireEffectiveness of leadership and Management1 September 2023 to 31 March 2024</t>
  </si>
  <si>
    <t>Early years register (full Inspection)Childcare on non-domestic premisesWiltshireOutcomes for children1 September 2023 to 31 March 2024</t>
  </si>
  <si>
    <t>Early years register (full Inspection)Childcare on non-domestic premisesWiltshireOverall effectiveness: The quality and standards of the provision1 September 2023 to 31 March 2024</t>
  </si>
  <si>
    <t>Early years register (full Inspection)Childcare on non-domestic premisesWiltshirePersonal development1 September 2023 to 31 March 2024</t>
  </si>
  <si>
    <t>Early years register (full Inspection)Childcare on non-domestic premisesWiltshirePersonal development, behaviour and welfare1 September 2023 to 31 March 2024</t>
  </si>
  <si>
    <t>Early years register (full Inspection)Childcare on non-domestic premisesWiltshireQuality of education1 September 2023 to 31 March 2024</t>
  </si>
  <si>
    <t>Early years register (full Inspection)Childcare on non-domestic premisesWiltshireQuality of teaching, learning and assessment1 September 2023 to 31 March 2024</t>
  </si>
  <si>
    <t>Early years register (full Inspection)ChildminderHounslowRequirements of the compulsory part of the childcare register1 September 2023 to 31 March 2024</t>
  </si>
  <si>
    <t>Early years register (full Inspection)ChildminderHounslowRequirements of the voluntary part of the childcare register1 September 2023 to 31 March 2024</t>
  </si>
  <si>
    <t>Early years register (full Inspection)ChildminderHounslowTotal No of inspections1 September 2023 to 31 March 2024</t>
  </si>
  <si>
    <t>Early years register (No children on roll)ChildminderHounslowNCOR Inspection Outcomes1 April 2023 to 31 August 2023</t>
  </si>
  <si>
    <t>Early years register (No children on roll)ChildminderHounslowTotal No of inspections1 April 2023 to 31 August 2023</t>
  </si>
  <si>
    <t>Early years register (No children on roll)ChildminderHounslowNCOR Inspection Outcomes1 September 2023 to 31 March 2024</t>
  </si>
  <si>
    <t>Early years register (No children on roll)ChildminderHounslowTotal No of inspections1 September 2023 to 31 March 2024</t>
  </si>
  <si>
    <t>Early years register (Out-of-school day care)ChildminderHounslowTotal No of inspections1 September 2023 to 31 March 2024</t>
  </si>
  <si>
    <t>Early years register (full Inspection)ChildminderIsle of WightBehaviour and attitudes1 April 2023 to 31 August 2023</t>
  </si>
  <si>
    <t>Early years register (full Inspection)ChildminderIsle of WightEffectiveness of leadership and Management1 April 2023 to 31 August 2023</t>
  </si>
  <si>
    <t>Early years register (full Inspection)ChildminderIsle of WightOutcomes for children1 April 2023 to 31 August 2023</t>
  </si>
  <si>
    <t>Early years register (full Inspection)ChildminderIsle of WightOverall effectiveness: The quality and standards of the provision1 April 2023 to 31 August 2023</t>
  </si>
  <si>
    <t>Early years register (full Inspection)ChildminderIsle of WightPersonal development1 April 2023 to 31 August 2023</t>
  </si>
  <si>
    <t>Early years register (full Inspection)ChildminderIsle of WightPersonal development, behaviour and welfare1 April 2023 to 31 August 2023</t>
  </si>
  <si>
    <t>Early years register (full Inspection)ChildminderIsle of WightQuality of education1 April 2023 to 31 August 2023</t>
  </si>
  <si>
    <t>Early years register (full Inspection)ChildminderIsle of WightQuality of teaching, learning and assessment1 April 2023 to 31 August 2023</t>
  </si>
  <si>
    <t>Early years register (full Inspection)ChildminderIsle of WightRequirements of the compulsory part of the childcare register1 April 2023 to 31 August 2023</t>
  </si>
  <si>
    <t>Early years register (full Inspection)ChildminderIsle of WightRequirements of the voluntary part of the childcare register1 April 2023 to 31 August 2023</t>
  </si>
  <si>
    <t>Early years register (full Inspection)ChildminderIsle of WightTotal No of inspections1 April 2023 to 31 August 2023</t>
  </si>
  <si>
    <t>Early years register (full Inspection)ChildminderIsle of WightBehaviour and attitudes1 September 2023 to 31 March 2024</t>
  </si>
  <si>
    <t>Early years register (full Inspection)ChildminderIsle of WightEffectiveness of leadership and Management1 September 2023 to 31 March 2024</t>
  </si>
  <si>
    <t>Early years register (full Inspection)ChildminderIsle of WightOutcomes for children1 September 2023 to 31 March 2024</t>
  </si>
  <si>
    <t>Early years register (full Inspection)ChildminderIsle of WightOverall effectiveness: The quality and standards of the provision1 September 2023 to 31 March 2024</t>
  </si>
  <si>
    <t>Early years register (full Inspection)ChildminderIsle of WightPersonal development1 September 2023 to 31 March 2024</t>
  </si>
  <si>
    <t>Early years register (full Inspection)ChildminderIsle of WightPersonal development, behaviour and welfare1 September 2023 to 31 March 2024</t>
  </si>
  <si>
    <t>Early years register (full Inspection)ChildminderIsle of WightQuality of education1 September 2023 to 31 March 2024</t>
  </si>
  <si>
    <t>Early years register (full Inspection)ChildminderIsle of WightQuality of teaching, learning and assessment1 September 2023 to 31 March 2024</t>
  </si>
  <si>
    <t>Early years register (full Inspection)ChildminderIsle of WightRequirements of the compulsory part of the childcare register1 September 2023 to 31 March 2024</t>
  </si>
  <si>
    <t>Early years register (full Inspection)ChildminderIsle of WightRequirements of the voluntary part of the childcare register1 September 2023 to 31 March 2024</t>
  </si>
  <si>
    <t>Early years register (full Inspection)ChildminderIsle of WightTotal No of inspections1 September 2023 to 31 March 2024</t>
  </si>
  <si>
    <t>Early years register (full Inspection)ChildminderSuffolkPersonal development1 September 2023 to 31 March 2024</t>
  </si>
  <si>
    <t>Early years register (full Inspection)ChildminderSuffolkPersonal development, behaviour and welfare1 September 2023 to 31 March 2024</t>
  </si>
  <si>
    <t>Early years register (full Inspection)ChildminderSuffolkQuality of education1 September 2023 to 31 March 2024</t>
  </si>
  <si>
    <t>Early years register (full Inspection)ChildminderSuffolkQuality of teaching, learning and assessment1 September 2023 to 31 March 2024</t>
  </si>
  <si>
    <t>Early years register (full Inspection)ChildminderSuffolkRequirements of the compulsory part of the childcare register1 September 2023 to 31 March 2024</t>
  </si>
  <si>
    <t>Early years register (full Inspection)ChildminderSuffolkRequirements of the voluntary part of the childcare register1 September 2023 to 31 March 2024</t>
  </si>
  <si>
    <t>Early years register (full Inspection)ChildminderBarnsleyBehaviour and attitudes1 April 2023 to 31 August 2023</t>
  </si>
  <si>
    <t>Early years register (full Inspection)ChildminderBarnsleyEffectiveness of leadership and Management1 April 2023 to 31 August 2023</t>
  </si>
  <si>
    <t>Early years register (full Inspection)ChildminderBarnsleyOutcomes for children1 April 2023 to 31 August 2023</t>
  </si>
  <si>
    <t>Early years register (full Inspection)ChildminderBarnsleyOverall effectiveness: The quality and standards of the provision1 April 2023 to 31 August 2023</t>
  </si>
  <si>
    <t>Early years register (full Inspection)ChildminderBarnsleyPersonal development1 April 2023 to 31 August 2023</t>
  </si>
  <si>
    <t>Early years register (full Inspection)ChildminderBarnsleyPersonal development, behaviour and welfare1 April 2023 to 31 August 2023</t>
  </si>
  <si>
    <t>Early years register (full Inspection)ChildminderBarnsleyQuality of education1 April 2023 to 31 August 2023</t>
  </si>
  <si>
    <t>Early years register (full Inspection)ChildminderBarnsleyQuality of teaching, learning and assessment1 April 2023 to 31 August 2023</t>
  </si>
  <si>
    <t>Early years register (full Inspection)ChildminderBarnsleyRequirements of the compulsory part of the childcare register1 April 2023 to 31 August 2023</t>
  </si>
  <si>
    <t>Early years register (full Inspection)ChildminderBarnsleyRequirements of the voluntary part of the childcare register1 April 2023 to 31 August 2023</t>
  </si>
  <si>
    <t>Early years register (full Inspection)ChildminderBarnsleyTotal No of inspections1 April 2023 to 31 August 2023</t>
  </si>
  <si>
    <t>Early years register (full Inspection)ChildminderBarnsleyBehaviour and attitudes1 September 2023 to 31 March 2024</t>
  </si>
  <si>
    <t>Early years register (full Inspection)ChildminderBarnsleyEffectiveness of leadership and Management1 September 2023 to 31 March 2024</t>
  </si>
  <si>
    <t>Early years register (full Inspection)ChildminderBarnsleyOutcomes for children1 September 2023 to 31 March 2024</t>
  </si>
  <si>
    <t>Early years register (full Inspection)ChildminderLeedsPersonal development1 April 2023 to 31 August 2023</t>
  </si>
  <si>
    <t>Early years register (full Inspection)ChildminderLeedsPersonal development, behaviour and welfare1 April 2023 to 31 August 2023</t>
  </si>
  <si>
    <t>Early years register (full Inspection)ChildminderLeedsQuality of education1 April 2023 to 31 August 2023</t>
  </si>
  <si>
    <t>Early years register (full Inspection)ChildminderLeedsQuality of teaching, learning and assessment1 April 2023 to 31 August 2023</t>
  </si>
  <si>
    <t>Early years register (full Inspection)ChildminderLeedsRequirements of the compulsory part of the childcare register1 April 2023 to 31 August 2023</t>
  </si>
  <si>
    <t>Early years register (full Inspection)ChildminderLeedsRequirements of the voluntary part of the childcare register1 April 2023 to 31 August 2023</t>
  </si>
  <si>
    <t>Early years register (full Inspection)ChildminderLeedsTotal No of inspections1 April 2023 to 31 August 2023</t>
  </si>
  <si>
    <t>Early years register (full Inspection)ChildminderLeedsBehaviour and attitudes1 September 2023 to 31 March 2024</t>
  </si>
  <si>
    <t>Early years register (full Inspection)ChildminderLeedsEffectiveness of leadership and Management1 September 2023 to 31 March 2024</t>
  </si>
  <si>
    <t>Early years register (full Inspection)ChildminderLeedsOutcomes for children1 September 2023 to 31 March 2024</t>
  </si>
  <si>
    <t>Early years register (full Inspection)ChildminderLeedsOverall effectiveness: The quality and standards of the provision1 September 2023 to 31 March 2024</t>
  </si>
  <si>
    <t>Early years register (full Inspection)ChildminderLeedsPersonal development1 September 2023 to 31 March 2024</t>
  </si>
  <si>
    <t>Early years register (full Inspection)ChildminderLeedsPersonal development, behaviour and welfare1 September 2023 to 31 March 2024</t>
  </si>
  <si>
    <t>Early years register (full Inspection)ChildminderLeedsQuality of education1 September 2023 to 31 March 2024</t>
  </si>
  <si>
    <t>Early years register (full Inspection)ChildminderLeedsQuality of teaching, learning and assessment1 September 2023 to 31 March 2024</t>
  </si>
  <si>
    <t>Early years register (full Inspection)ChildminderLeedsRequirements of the compulsory part of the childcare register1 September 2023 to 31 March 2024</t>
  </si>
  <si>
    <t>Early years register (full Inspection)ChildminderLeedsRequirements of the voluntary part of the childcare register1 September 2023 to 31 March 2024</t>
  </si>
  <si>
    <t>Early years register (full Inspection)ChildminderLeedsTotal No of inspections1 September 2023 to 31 March 2024</t>
  </si>
  <si>
    <t>Early years register (No children on roll)ChildminderLeedsNCOR Inspection Outcomes1 April 2023 to 31 August 2023</t>
  </si>
  <si>
    <t>Early years register (No children on roll)ChildminderLeedsTotal No of inspections1 April 2023 to 31 August 2023</t>
  </si>
  <si>
    <t>Early years register (No children on roll)ChildminderLeedsNCOR Inspection Outcomes1 September 2023 to 31 March 2024</t>
  </si>
  <si>
    <t>Early years register (No children on roll)ChildminderLeedsTotal No of inspections1 September 2023 to 31 March 2024</t>
  </si>
  <si>
    <t>Early years register (Out-of-school day care)ChildminderLeedsTotal No of inspections1 April 2023 to 31 August 2023</t>
  </si>
  <si>
    <t>Early years register (Out-of-school day care)ChildminderLeedsTotal No of inspections1 September 2023 to 31 March 2024</t>
  </si>
  <si>
    <t>Childcare registerChildminderLeicesterTotal No of inspections1 September 2023 to 31 March 2024</t>
  </si>
  <si>
    <t>Early years register (full Inspection)ChildminderLeicesterBehaviour and attitudes1 April 2023 to 31 August 2023</t>
  </si>
  <si>
    <t>Early years register (full Inspection)ChildminderLeicesterEffectiveness of leadership and Management1 April 2023 to 31 August 2023</t>
  </si>
  <si>
    <t>Early years register (full Inspection)ChildminderLeicesterOutcomes for children1 April 2023 to 31 August 2023</t>
  </si>
  <si>
    <t>Early years register (full Inspection)ChildminderLeicesterOverall effectiveness: The quality and standards of the provision1 April 2023 to 31 August 2023</t>
  </si>
  <si>
    <t>Early years register (full Inspection)ChildminderLeicesterPersonal development1 April 2023 to 31 August 2023</t>
  </si>
  <si>
    <t>Early years register (full Inspection)ChildminderLeicesterPersonal development, behaviour and welfare1 April 2023 to 31 August 2023</t>
  </si>
  <si>
    <t>Early years register (full Inspection)ChildminderWakefieldRequirements of the compulsory part of the childcare register1 April 2023 to 31 August 2023</t>
  </si>
  <si>
    <t>Early years register (full Inspection)ChildminderWakefieldRequirements of the voluntary part of the childcare register1 April 2023 to 31 August 2023</t>
  </si>
  <si>
    <t>Early years register (full Inspection)ChildminderWakefieldTotal No of inspections1 April 2023 to 31 August 2023</t>
  </si>
  <si>
    <t>Early years register (full Inspection)ChildminderWakefieldBehaviour and attitudes1 September 2023 to 31 March 2024</t>
  </si>
  <si>
    <t>Early years register (full Inspection)ChildminderWakefieldEffectiveness of leadership and Management1 September 2023 to 31 March 2024</t>
  </si>
  <si>
    <t>Early years register (full Inspection)ChildminderWakefieldOutcomes for children1 September 2023 to 31 March 2024</t>
  </si>
  <si>
    <t>Early years register (full Inspection)ChildminderWakefieldOverall effectiveness: The quality and standards of the provision1 September 2023 to 31 March 2024</t>
  </si>
  <si>
    <t>Early years register (full Inspection)ChildminderWakefieldPersonal development1 September 2023 to 31 March 2024</t>
  </si>
  <si>
    <t>Early years register (full Inspection)ChildminderWakefieldPersonal development, behaviour and welfare1 September 2023 to 31 March 2024</t>
  </si>
  <si>
    <t>Early years register (full Inspection)ChildminderWakefieldQuality of education1 September 2023 to 31 March 2024</t>
  </si>
  <si>
    <t>Early years register (full Inspection)ChildminderWakefieldQuality of teaching, learning and assessment1 September 2023 to 31 March 2024</t>
  </si>
  <si>
    <t>Early years register (full Inspection)ChildminderWakefieldRequirements of the compulsory part of the childcare register1 September 2023 to 31 March 2024</t>
  </si>
  <si>
    <t>Early years register (full Inspection)ChildminderWakefieldRequirements of the voluntary part of the childcare register1 September 2023 to 31 March 2024</t>
  </si>
  <si>
    <t>Early years register (full Inspection)ChildminderWakefieldTotal No of inspections1 September 2023 to 31 March 2024</t>
  </si>
  <si>
    <t>Early years register (No children on roll)ChildminderWakefieldNCOR Inspection Outcomes1 April 2023 to 31 August 2023</t>
  </si>
  <si>
    <t>Early years register (No children on roll)ChildminderWakefieldTotal No of inspections1 April 2023 to 31 August 2023</t>
  </si>
  <si>
    <t>Early years register (No children on roll)ChildminderWakefieldNCOR Inspection Outcomes1 September 2023 to 31 March 2024</t>
  </si>
  <si>
    <t>Early years register (No children on roll)ChildminderWakefieldTotal No of inspections1 September 2023 to 31 March 2024</t>
  </si>
  <si>
    <t>Early years register (full Inspection)ChildminderWalsallBehaviour and attitudes1 April 2023 to 31 August 2023</t>
  </si>
  <si>
    <t>Early years register (full Inspection)ChildminderWalsallEffectiveness of leadership and Management1 April 2023 to 31 August 2023</t>
  </si>
  <si>
    <t>Early years register (full Inspection)ChildminderWalsallOutcomes for children1 April 2023 to 31 August 2023</t>
  </si>
  <si>
    <t>Early years register (full Inspection)ChildminderWalsallOverall effectiveness: The quality and standards of the provision1 April 2023 to 31 August 2023</t>
  </si>
  <si>
    <t>Early years register (full Inspection)ChildminderWalsallPersonal development1 April 2023 to 31 August 2023</t>
  </si>
  <si>
    <t>Early years register (full Inspection)ChildminderWalsallPersonal development, behaviour and welfare1 April 2023 to 31 August 2023</t>
  </si>
  <si>
    <t>Early years register (full Inspection)ChildminderWalsallQuality of education1 April 2023 to 31 August 2023</t>
  </si>
  <si>
    <t>Early years register (full Inspection)ChildminderWalsallQuality of teaching, learning and assessment1 April 2023 to 31 August 2023</t>
  </si>
  <si>
    <t>Early years register (full Inspection)ChildminderWalsallRequirements of the compulsory part of the childcare register1 April 2023 to 31 August 2023</t>
  </si>
  <si>
    <t>Early years register (full Inspection)ChildminderWalsallRequirements of the voluntary part of the childcare register1 April 2023 to 31 August 2023</t>
  </si>
  <si>
    <t>Early years register (full Inspection)ChildminderWalsallTotal No of inspections1 April 2023 to 31 August 2023</t>
  </si>
  <si>
    <t>Early years register (full Inspection)ChildminderWalsallBehaviour and attitudes1 September 2023 to 31 March 2024</t>
  </si>
  <si>
    <t>Early years register (full Inspection)All provisionBristolBehaviour and attitudes1 April 2023 to 31 August 2023</t>
  </si>
  <si>
    <t>Early years register (full Inspection)All provisionBristolEffectiveness of leadership and Management1 April 2023 to 31 August 2023</t>
  </si>
  <si>
    <t>Early years register (full Inspection)All provisionBristolOutcomes for children1 April 2023 to 31 August 2023</t>
  </si>
  <si>
    <t>Early years register (full Inspection)All provisionBristolOverall effectiveness: The quality and standards of the provision1 April 2023 to 31 August 2023</t>
  </si>
  <si>
    <t>Early years register (full Inspection)All provisionBristolPersonal development1 April 2023 to 31 August 2023</t>
  </si>
  <si>
    <t>Early years register (full Inspection)All provisionBristolPersonal development, behaviour and welfare1 April 2023 to 31 August 2023</t>
  </si>
  <si>
    <t>Early years register (full Inspection)All provisionBristolQuality of education1 April 2023 to 31 August 2023</t>
  </si>
  <si>
    <t>Early years register (full Inspection)All provisionBristolQuality of teaching, learning and assessment1 April 2023 to 31 August 2023</t>
  </si>
  <si>
    <t>Early years register (full Inspection)All provisionBristolRequirements of the compulsory part of the childcare register1 April 2023 to 31 August 2023</t>
  </si>
  <si>
    <t>Early years register (full Inspection)All provisionBristolRequirements of the voluntary part of the childcare register1 April 2023 to 31 August 2023</t>
  </si>
  <si>
    <t>Early years register (full Inspection)All provisionBristolTotal No of inspections1 April 2023 to 31 August 2023</t>
  </si>
  <si>
    <t>Early years register (full Inspection)All provisionBristolBehaviour and attitudes1 September 2023 to 31 March 2024</t>
  </si>
  <si>
    <t>Early years register (full Inspection)All provisionBristolEffectiveness of leadership and Management1 September 2023 to 31 March 2024</t>
  </si>
  <si>
    <t>Early years register (full Inspection)All provisionBristolOutcomes for children1 September 2023 to 31 March 2024</t>
  </si>
  <si>
    <t>Early years register (full Inspection)All provisionBristolOverall effectiveness: The quality and standards of the provision1 September 2023 to 31 March 2024</t>
  </si>
  <si>
    <t>Early years register (full Inspection)All provisionBristolPersonal development1 September 2023 to 31 March 2024</t>
  </si>
  <si>
    <t>Early years register (full Inspection)All provisionBristolPersonal development, behaviour and welfare1 September 2023 to 31 March 2024</t>
  </si>
  <si>
    <t>Early years register (full Inspection)All provisionBristolQuality of education1 September 2023 to 31 March 2024</t>
  </si>
  <si>
    <t>Early years register (full Inspection)All provisionBristolQuality of teaching, learning and assessment1 September 2023 to 31 March 2024</t>
  </si>
  <si>
    <t>Early years register (full Inspection)All provisionBristolRequirements of the compulsory part of the childcare register1 September 2023 to 31 March 2024</t>
  </si>
  <si>
    <t>Early years register (full Inspection)All provisionBristolRequirements of the voluntary part of the childcare register1 September 2023 to 31 March 2024</t>
  </si>
  <si>
    <t>Early years register (full Inspection)All provisionBristolTotal No of inspections1 September 2023 to 31 March 2024</t>
  </si>
  <si>
    <t>Early years register (No children on roll)All provisionBristolNCOR Inspection Outcomes1 April 2023 to 31 August 2023</t>
  </si>
  <si>
    <t>Early years register (No children on roll)All provisionBristolTotal No of inspections1 April 2023 to 31 August 2023</t>
  </si>
  <si>
    <t>Early years register (No children on roll)All provisionBristolNCOR Inspection Outcomes1 September 2023 to 31 March 2024</t>
  </si>
  <si>
    <t>Early years register (No children on roll)All provisionBristolTotal No of inspections1 September 2023 to 31 March 2024</t>
  </si>
  <si>
    <t>Early years register (Out-of-school day care)All provisionBristolTotal No of inspections1 April 2023 to 31 August 2023</t>
  </si>
  <si>
    <t>Early years register (Out-of-school day care)All provisionBristolTotal No of inspections1 September 2023 to 31 March 2024</t>
  </si>
  <si>
    <t>Childcare registerAll provisionBromleyTotal No of inspections1 April 2023 to 31 August 2023</t>
  </si>
  <si>
    <t>Childcare registerAll provisionBromleyTotal No of inspections1 September 2023 to 31 March 2024</t>
  </si>
  <si>
    <t>Early years register (full Inspection)All provisionBromleyBehaviour and attitudes1 April 2023 to 31 August 2023</t>
  </si>
  <si>
    <t>Early years register (full Inspection)All provisionManchesterQuality of education1 September 2023 to 31 March 2024</t>
  </si>
  <si>
    <t>Early years register (full Inspection)All provisionManchesterQuality of teaching, learning and assessment1 September 2023 to 31 March 2024</t>
  </si>
  <si>
    <t>Early years register (full Inspection)All provisionManchesterRequirements of the compulsory part of the childcare register1 September 2023 to 31 March 2024</t>
  </si>
  <si>
    <t>Early years register (full Inspection)All provisionManchesterRequirements of the voluntary part of the childcare register1 September 2023 to 31 March 2024</t>
  </si>
  <si>
    <t>Early years register (full Inspection)All provisionManchesterTotal No of inspections1 September 2023 to 31 March 2024</t>
  </si>
  <si>
    <t>Early years register (No children on roll)All provisionManchesterNCOR Inspection Outcomes1 April 2023 to 31 August 2023</t>
  </si>
  <si>
    <t>Early years register (No children on roll)All provisionManchesterTotal No of inspections1 April 2023 to 31 August 2023</t>
  </si>
  <si>
    <t>Early years register (No children on roll)All provisionManchesterNCOR Inspection Outcomes1 September 2023 to 31 March 2024</t>
  </si>
  <si>
    <t>Early years register (No children on roll)All provisionManchesterTotal No of inspections1 September 2023 to 31 March 2024</t>
  </si>
  <si>
    <t>Early years register (Out-of-school day care)All provisionManchesterTotal No of inspections1 April 2023 to 31 August 2023</t>
  </si>
  <si>
    <t>Early years register (Out-of-school day care)All provisionManchesterTotal No of inspections1 September 2023 to 31 March 2024</t>
  </si>
  <si>
    <t>Childcare registerAll provisionMedwayTotal No of inspections1 April 2023 to 31 August 2023</t>
  </si>
  <si>
    <t>Childcare registerAll provisionMedwayTotal No of inspections1 September 2023 to 31 March 2024</t>
  </si>
  <si>
    <t>Early years register (full Inspection)All provisionMedwayBehaviour and attitudes1 April 2023 to 31 August 2023</t>
  </si>
  <si>
    <t>Early years register (full Inspection)All provisionMedwayEffectiveness of leadership and Management1 April 2023 to 31 August 2023</t>
  </si>
  <si>
    <t>Early years register (full Inspection)All provisionMedwayOutcomes for children1 April 2023 to 31 August 2023</t>
  </si>
  <si>
    <t>Early years register (full Inspection)All provisionMedwayOverall effectiveness: The quality and standards of the provision1 April 2023 to 31 August 2023</t>
  </si>
  <si>
    <t>Early years register (full Inspection)All provisionMedwayPersonal development1 April 2023 to 31 August 2023</t>
  </si>
  <si>
    <t>Early years register (full Inspection)All provisionKingston upon HullQuality of teaching, learning and assessment1 April 2023 to 31 August 2023</t>
  </si>
  <si>
    <t>Early years register (full Inspection)All provisionKingston upon HullRequirements of the compulsory part of the childcare register1 April 2023 to 31 August 2023</t>
  </si>
  <si>
    <t>Early years register (full Inspection)All provisionKingston upon HullRequirements of the voluntary part of the childcare register1 April 2023 to 31 August 2023</t>
  </si>
  <si>
    <t>Early years register (full Inspection)All provisionKingston upon HullTotal No of inspections1 April 2023 to 31 August 2023</t>
  </si>
  <si>
    <t>Early years register (full Inspection)All provisionKingston upon HullBehaviour and attitudes1 September 2023 to 31 March 2024</t>
  </si>
  <si>
    <t>Early years register (full Inspection)All provisionKingston upon HullEffectiveness of leadership and Management1 September 2023 to 31 March 2024</t>
  </si>
  <si>
    <t>Early years register (full Inspection)All provisionKingston upon HullOutcomes for children1 September 2023 to 31 March 2024</t>
  </si>
  <si>
    <t>Early years register (full Inspection)All provisionKingston upon HullOverall effectiveness: The quality and standards of the provision1 September 2023 to 31 March 2024</t>
  </si>
  <si>
    <t>Early years register (full Inspection)All provisionKingston upon HullPersonal development1 September 2023 to 31 March 2024</t>
  </si>
  <si>
    <t>Early years register (full Inspection)All provisionKingston upon HullPersonal development, behaviour and welfare1 September 2023 to 31 March 2024</t>
  </si>
  <si>
    <t>Early years register (full Inspection)All provisionKingston upon HullQuality of education1 September 2023 to 31 March 2024</t>
  </si>
  <si>
    <t>Early years register (full Inspection)All provisionKingston upon HullQuality of teaching, learning and assessment1 September 2023 to 31 March 2024</t>
  </si>
  <si>
    <t>Early years register (full Inspection)All provisionKingston upon HullRequirements of the compulsory part of the childcare register1 September 2023 to 31 March 2024</t>
  </si>
  <si>
    <t>Early years register (full Inspection)All provisionKingston upon HullRequirements of the voluntary part of the childcare register1 September 2023 to 31 March 2024</t>
  </si>
  <si>
    <t>Early years register (full Inspection)All provisionKingston upon HullTotal No of inspections1 September 2023 to 31 March 2024</t>
  </si>
  <si>
    <t>Early years register (No children on roll)All provisionKingston upon HullNCOR Inspection Outcomes1 April 2023 to 31 August 2023</t>
  </si>
  <si>
    <t>Early years register (No children on roll)All provisionKingston upon HullTotal No of inspections1 April 2023 to 31 August 2023</t>
  </si>
  <si>
    <t>Early years register (full Inspection)All provisionStoke-on-TrentRequirements of the voluntary part of the childcare register1 September 2023 to 31 March 2024</t>
  </si>
  <si>
    <t>Early years register (full Inspection)All provisionStoke-on-TrentTotal No of inspections1 September 2023 to 31 March 2024</t>
  </si>
  <si>
    <t>Early years register (No children on roll)All provisionStoke-on-TrentNCOR Inspection Outcomes1 April 2023 to 31 August 2023</t>
  </si>
  <si>
    <t>Early years register (No children on roll)All provisionStoke-on-TrentTotal No of inspections1 April 2023 to 31 August 2023</t>
  </si>
  <si>
    <t>Childcare registerAll provisionSuffolkTotal No of inspections1 April 2023 to 31 August 2023</t>
  </si>
  <si>
    <t>Childcare registerAll provisionSuffolkTotal No of inspections1 September 2023 to 31 March 2024</t>
  </si>
  <si>
    <t>Early years register (full Inspection)All provisionSuffolkBehaviour and attitudes1 April 2023 to 31 August 2023</t>
  </si>
  <si>
    <t>Early years register (full Inspection)All provisionSuffolkEffectiveness of leadership and Management1 April 2023 to 31 August 2023</t>
  </si>
  <si>
    <t>Early years register (full Inspection)All provisionSuffolkOutcomes for children1 April 2023 to 31 August 2023</t>
  </si>
  <si>
    <t>Early years register (full Inspection)All provisionSuffolkOverall effectiveness: The quality and standards of the provision1 April 2023 to 31 August 2023</t>
  </si>
  <si>
    <t>Early years register (full Inspection)All provisionSuffolkPersonal development1 April 2023 to 31 August 2023</t>
  </si>
  <si>
    <t>Early years register (full Inspection)All provisionSuffolkPersonal development, behaviour and welfare1 April 2023 to 31 August 2023</t>
  </si>
  <si>
    <t>Early years register (full Inspection)All provisionSuffolkQuality of education1 April 2023 to 31 August 2023</t>
  </si>
  <si>
    <t>Early years register (full Inspection)All provisionSuffolkQuality of teaching, learning and assessment1 April 2023 to 31 August 2023</t>
  </si>
  <si>
    <t>Early years register (full Inspection)All provisionSuffolkRequirements of the compulsory part of the childcare register1 April 2023 to 31 August 2023</t>
  </si>
  <si>
    <t>Early years register (full Inspection)All provisionSuffolkRequirements of the voluntary part of the childcare register1 April 2023 to 31 August 2023</t>
  </si>
  <si>
    <t>Early years register (full Inspection)All provisionSuffolkTotal No of inspections1 April 2023 to 31 August 2023</t>
  </si>
  <si>
    <t>Early years register (full Inspection)All provisionSuffolkBehaviour and attitudes1 September 2023 to 31 March 2024</t>
  </si>
  <si>
    <t>Early years register (full Inspection)All provisionSuffolkEffectiveness of leadership and Management1 September 2023 to 31 March 2024</t>
  </si>
  <si>
    <t>Early years register (full Inspection)All provisionSuffolkOutcomes for children1 September 2023 to 31 March 2024</t>
  </si>
  <si>
    <t>Early years register (full Inspection)All provisionSuffolkOverall effectiveness: The quality and standards of the provision1 September 2023 to 31 March 2024</t>
  </si>
  <si>
    <t>Early years register (full Inspection)All provisionSuffolkPersonal development1 September 2023 to 31 March 2024</t>
  </si>
  <si>
    <t>Early years register (full Inspection)All provisionSuffolkPersonal development, behaviour and welfare1 September 2023 to 31 March 2024</t>
  </si>
  <si>
    <t>Early years register (full Inspection)All provisionSuffolkQuality of education1 September 2023 to 31 March 2024</t>
  </si>
  <si>
    <t>Early years register (full Inspection)All provisionSuffolkQuality of teaching, learning and assessment1 September 2023 to 31 March 2024</t>
  </si>
  <si>
    <t>Early years register (full Inspection)All provisionSuffolkRequirements of the compulsory part of the childcare register1 September 2023 to 31 March 2024</t>
  </si>
  <si>
    <t>Early years register (full Inspection)All provisionSuffolkRequirements of the voluntary part of the childcare register1 September 2023 to 31 March 2024</t>
  </si>
  <si>
    <t>Early years register (full Inspection)All provisionSuffolkTotal No of inspections1 September 2023 to 31 March 2024</t>
  </si>
  <si>
    <t>Early years register (No children on roll)All provisionSuffolkNCOR Inspection Outcomes1 September 2023 to 31 March 2024</t>
  </si>
  <si>
    <t>Early years register (No children on roll)All provisionSuffolkTotal No of inspections1 September 2023 to 31 March 2024</t>
  </si>
  <si>
    <t>Early years register (Out-of-school day care)All provisionSuffolkTotal No of inspections1 April 2023 to 31 August 2023</t>
  </si>
  <si>
    <t>Early years register (full Inspection)Childcare on non-domestic premisesBradfordRequirements of the compulsory part of the childcare register1 September 2023 to 31 March 2024</t>
  </si>
  <si>
    <t>Early years register (full Inspection)Childcare on non-domestic premisesBradfordRequirements of the voluntary part of the childcare register1 September 2023 to 31 March 2024</t>
  </si>
  <si>
    <t>Early years register (full Inspection)Childcare on non-domestic premisesBradfordTotal No of inspections1 September 2023 to 31 March 2024</t>
  </si>
  <si>
    <t>Early years register (Out-of-school day care)Childcare on non-domestic premisesBradfordTotal No of inspections1 April 2023 to 31 August 2023</t>
  </si>
  <si>
    <t>Early years register (Out-of-school day care)Childcare on non-domestic premisesBradfordTotal No of inspections1 September 2023 to 31 March 2024</t>
  </si>
  <si>
    <t>Childcare registerChildcare on non-domestic premisesBrentTotal No of inspections1 April 2023 to 31 August 2023</t>
  </si>
  <si>
    <t>Childcare registerChildcare on non-domestic premisesBrentTotal No of inspections1 September 2023 to 31 March 2024</t>
  </si>
  <si>
    <t>Early years register (full Inspection)Childcare on non-domestic premisesBrentBehaviour and attitudes1 April 2023 to 31 August 2023</t>
  </si>
  <si>
    <t>Early years register (full Inspection)Childcare on non-domestic premisesBrentEffectiveness of leadership and Management1 April 2023 to 31 August 2023</t>
  </si>
  <si>
    <t>Early years register (full Inspection)Childcare on non-domestic premisesBrentOutcomes for children1 April 2023 to 31 August 2023</t>
  </si>
  <si>
    <t>Early years register (full Inspection)Childcare on non-domestic premisesBrentOverall effectiveness: The quality and standards of the provision1 April 2023 to 31 August 2023</t>
  </si>
  <si>
    <t>Early years register (full Inspection)Childcare on non-domestic premisesBrentPersonal development1 April 2023 to 31 August 2023</t>
  </si>
  <si>
    <t>Early years register (full Inspection)Childcare on non-domestic premisesBrentPersonal development, behaviour and welfare1 April 2023 to 31 August 2023</t>
  </si>
  <si>
    <t>Early years register (full Inspection)Childcare on non-domestic premisesBrentQuality of education1 April 2023 to 31 August 2023</t>
  </si>
  <si>
    <t>Early years register (full Inspection)Childcare on non-domestic premisesBrentQuality of teaching, learning and assessment1 April 2023 to 31 August 2023</t>
  </si>
  <si>
    <t>Early years register (full Inspection)Childcare on non-domestic premisesBrentRequirements of the compulsory part of the childcare register1 April 2023 to 31 August 2023</t>
  </si>
  <si>
    <t>Early years register (full Inspection)Childcare on non-domestic premisesBrentRequirements of the voluntary part of the childcare register1 April 2023 to 31 August 2023</t>
  </si>
  <si>
    <t>Early years register (full Inspection)Childcare on non-domestic premisesBrentTotal No of inspections1 April 2023 to 31 August 2023</t>
  </si>
  <si>
    <t>Early years register (full Inspection)Childcare on non-domestic premisesBrentBehaviour and attitudes1 September 2023 to 31 March 2024</t>
  </si>
  <si>
    <t>Early years register (full Inspection)Childcare on non-domestic premisesBrentEffectiveness of leadership and Management1 September 2023 to 31 March 2024</t>
  </si>
  <si>
    <t>Early years register (full Inspection)Childcare on non-domestic premisesBrentOutcomes for children1 September 2023 to 31 March 2024</t>
  </si>
  <si>
    <t>Early years register (full Inspection)Childcare on non-domestic premisesBrentOverall effectiveness: The quality and standards of the provision1 September 2023 to 31 March 2024</t>
  </si>
  <si>
    <t>Early years register (full Inspection)Childcare on non-domestic premisesBrentPersonal development1 September 2023 to 31 March 2024</t>
  </si>
  <si>
    <t>Early years register (full Inspection)Childcare on non-domestic premisesBrentPersonal development, behaviour and welfare1 September 2023 to 31 March 2024</t>
  </si>
  <si>
    <t>Early years register (full Inspection)Childcare on non-domestic premisesBrentQuality of education1 September 2023 to 31 March 2024</t>
  </si>
  <si>
    <t>Early years register (full Inspection)Childcare on non-domestic premisesBrentQuality of teaching, learning and assessment1 September 2023 to 31 March 2024</t>
  </si>
  <si>
    <t>Early years register (full Inspection)Childcare on non-domestic premisesBrentRequirements of the compulsory part of the childcare register1 September 2023 to 31 March 2024</t>
  </si>
  <si>
    <t>Early years register (full Inspection)Childcare on non-domestic premisesBrentRequirements of the voluntary part of the childcare register1 September 2023 to 31 March 2024</t>
  </si>
  <si>
    <t>Early years register (full Inspection)Childcare on non-domestic premisesMedwayOverall effectiveness: The quality and standards of the provision1 September 2023 to 31 March 2024</t>
  </si>
  <si>
    <t>Early years register (full Inspection)Childcare on non-domestic premisesMedwayPersonal development1 September 2023 to 31 March 2024</t>
  </si>
  <si>
    <t>Early years register (full Inspection)Childcare on non-domestic premisesMedwayPersonal development, behaviour and welfare1 September 2023 to 31 March 2024</t>
  </si>
  <si>
    <t>Early years register (full Inspection)Childcare on non-domestic premisesMedwayQuality of education1 September 2023 to 31 March 2024</t>
  </si>
  <si>
    <t>Early years register (full Inspection)Childcare on non-domestic premisesMedwayQuality of teaching, learning and assessment1 September 2023 to 31 March 2024</t>
  </si>
  <si>
    <t>Early years register (full Inspection)Childcare on non-domestic premisesMedwayRequirements of the compulsory part of the childcare register1 September 2023 to 31 March 2024</t>
  </si>
  <si>
    <t>Early years register (full Inspection)Childcare on non-domestic premisesMedwayRequirements of the voluntary part of the childcare register1 September 2023 to 31 March 2024</t>
  </si>
  <si>
    <t>Early years register (full Inspection)Childcare on non-domestic premisesMedwayTotal No of inspections1 September 2023 to 31 March 2024</t>
  </si>
  <si>
    <t>Early years register (Out-of-school day care)Childcare on non-domestic premisesMedwayTotal No of inspections1 April 2023 to 31 August 2023</t>
  </si>
  <si>
    <t>Early years register (Out-of-school day care)Childcare on non-domestic premisesMedwayTotal No of inspections1 September 2023 to 31 March 2024</t>
  </si>
  <si>
    <t>Childcare registerChildcare on non-domestic premisesMertonTotal No of inspections1 April 2023 to 31 August 2023</t>
  </si>
  <si>
    <t>Childcare registerChildcare on non-domestic premisesMertonTotal No of inspections1 September 2023 to 31 March 2024</t>
  </si>
  <si>
    <t>Early years register (full Inspection)Childcare on non-domestic premisesMertonBehaviour and attitudes1 April 2023 to 31 August 2023</t>
  </si>
  <si>
    <t>Early years register (full Inspection)Childcare on non-domestic premisesMertonEffectiveness of leadership and Management1 April 2023 to 31 August 2023</t>
  </si>
  <si>
    <t>Early years register (full Inspection)Childcare on non-domestic premisesMertonOutcomes for children1 April 2023 to 31 August 2023</t>
  </si>
  <si>
    <t>Early years register (full Inspection)Childcare on non-domestic premisesMertonOverall effectiveness: The quality and standards of the provision1 April 2023 to 31 August 2023</t>
  </si>
  <si>
    <t>Early years register (full Inspection)Childcare on non-domestic premisesMertonPersonal development1 April 2023 to 31 August 2023</t>
  </si>
  <si>
    <t>Early years register (full Inspection)Childcare on non-domestic premisesMertonPersonal development, behaviour and welfare1 April 2023 to 31 August 2023</t>
  </si>
  <si>
    <t>Early years register (full Inspection)Childcare on non-domestic premisesMertonQuality of education1 April 2023 to 31 August 2023</t>
  </si>
  <si>
    <t>Early years register (full Inspection)Childcare on non-domestic premisesMertonQuality of teaching, learning and assessment1 April 2023 to 31 August 2023</t>
  </si>
  <si>
    <t>Early years register (full Inspection)Childcare on non-domestic premisesMertonRequirements of the compulsory part of the childcare register1 April 2023 to 31 August 2023</t>
  </si>
  <si>
    <t>Early years register (full Inspection)Childcare on non-domestic premisesMertonRequirements of the voluntary part of the childcare register1 April 2023 to 31 August 2023</t>
  </si>
  <si>
    <t>Early years register (full Inspection)Childcare on non-domestic premisesMertonTotal No of inspections1 April 2023 to 31 August 2023</t>
  </si>
  <si>
    <t>Early years register (full Inspection)Childcare on non-domestic premisesMertonBehaviour and attitudes1 September 2023 to 31 March 2024</t>
  </si>
  <si>
    <t>Early years register (full Inspection)Childcare on non-domestic premisesMertonEffectiveness of leadership and Management1 September 2023 to 31 March 2024</t>
  </si>
  <si>
    <t>Early years register (full Inspection)Childcare on non-domestic premisesMertonOutcomes for children1 September 2023 to 31 March 2024</t>
  </si>
  <si>
    <t>Early years register (full Inspection)Childcare on non-domestic premisesMertonOverall effectiveness: The quality and standards of the provision1 September 2023 to 31 March 2024</t>
  </si>
  <si>
    <t>Early years register (full Inspection)Childcare on non-domestic premisesMertonPersonal development1 September 2023 to 31 March 2024</t>
  </si>
  <si>
    <t>Early years register (full Inspection)Childcare on non-domestic premisesWest NorthamptonshireOverall effectiveness: The quality and standards of the provision1 April 2023 to 31 August 2023</t>
  </si>
  <si>
    <t>Early years register (full Inspection)Childcare on non-domestic premisesWest NorthamptonshirePersonal development1 April 2023 to 31 August 2023</t>
  </si>
  <si>
    <t>Early years register (full Inspection)Childcare on non-domestic premisesWest NorthamptonshirePersonal development, behaviour and welfare1 April 2023 to 31 August 2023</t>
  </si>
  <si>
    <t>Early years register (full Inspection)Childcare on non-domestic premisesWest NorthamptonshireQuality of education1 April 2023 to 31 August 2023</t>
  </si>
  <si>
    <t>Early years register (full Inspection)Childcare on non-domestic premisesWest NorthamptonshireQuality of teaching, learning and assessment1 April 2023 to 31 August 2023</t>
  </si>
  <si>
    <t>Early years register (full Inspection)Childcare on non-domestic premisesWest NorthamptonshireRequirements of the compulsory part of the childcare register1 April 2023 to 31 August 2023</t>
  </si>
  <si>
    <t>Early years register (full Inspection)Childcare on non-domestic premisesWest NorthamptonshireRequirements of the voluntary part of the childcare register1 April 2023 to 31 August 2023</t>
  </si>
  <si>
    <t>Early years register (full Inspection)Childcare on non-domestic premisesWest NorthamptonshireTotal No of inspections1 April 2023 to 31 August 2023</t>
  </si>
  <si>
    <t>Early years register (full Inspection)Childcare on non-domestic premisesWest NorthamptonshireBehaviour and attitudes1 September 2023 to 31 March 2024</t>
  </si>
  <si>
    <t>Childcare registerChildcare on non-domestic premisesMedwayTotal No of inspections1 April 2023 to 31 August 2023</t>
  </si>
  <si>
    <t>Early years register (full Inspection)Childcare on non-domestic premisesMedwayBehaviour and attitudes1 April 2023 to 31 August 2023</t>
  </si>
  <si>
    <t>Early years register (full Inspection)Childcare on non-domestic premisesMedwayEffectiveness of leadership and Management1 April 2023 to 31 August 2023</t>
  </si>
  <si>
    <t>Early years register (full Inspection)Childcare on non-domestic premisesMedwayOutcomes for children1 April 2023 to 31 August 2023</t>
  </si>
  <si>
    <t>Early years register (full Inspection)Childcare on non-domestic premisesMedwayOverall effectiveness: The quality and standards of the provision1 April 2023 to 31 August 2023</t>
  </si>
  <si>
    <t>Early years register (full Inspection)Childcare on non-domestic premisesMedwayPersonal development1 April 2023 to 31 August 2023</t>
  </si>
  <si>
    <t>Early years register (full Inspection)Childcare on non-domestic premisesMedwayPersonal development, behaviour and welfare1 April 2023 to 31 August 2023</t>
  </si>
  <si>
    <t>Early years register (full Inspection)Childcare on non-domestic premisesMedwayQuality of education1 April 2023 to 31 August 2023</t>
  </si>
  <si>
    <t>Early years register (full Inspection)Childcare on non-domestic premisesMedwayQuality of teaching, learning and assessment1 April 2023 to 31 August 2023</t>
  </si>
  <si>
    <t>Early years register (full Inspection)Childcare on non-domestic premisesMedwayRequirements of the compulsory part of the childcare register1 April 2023 to 31 August 2023</t>
  </si>
  <si>
    <t>Early years register (full Inspection)Childcare on non-domestic premisesMedwayRequirements of the voluntary part of the childcare register1 April 2023 to 31 August 2023</t>
  </si>
  <si>
    <t>Early years register (full Inspection)Childcare on non-domestic premisesMedwayTotal No of inspections1 April 2023 to 31 August 2023</t>
  </si>
  <si>
    <t>Early years register (full Inspection)Childcare on non-domestic premisesMedwayBehaviour and attitudes1 September 2023 to 31 March 2024</t>
  </si>
  <si>
    <t>Early years register (full Inspection)Childcare on non-domestic premisesMedwayEffectiveness of leadership and Management1 September 2023 to 31 March 2024</t>
  </si>
  <si>
    <t>Early years register (full Inspection)Childcare on non-domestic premisesMedwayOutcomes for children1 September 2023 to 31 March 2024</t>
  </si>
  <si>
    <t>Early years register (full Inspection)Childcare on non-domestic premisesWest BerkshireBehaviour and attitudes1 April 2023 to 31 August 2023</t>
  </si>
  <si>
    <t>Early years register (full Inspection)Childcare on non-domestic premisesWest BerkshireEffectiveness of leadership and Management1 April 2023 to 31 August 2023</t>
  </si>
  <si>
    <t>Early years register (full Inspection)Childcare on non-domestic premisesWest BerkshireOutcomes for children1 April 2023 to 31 August 2023</t>
  </si>
  <si>
    <t>Early years register (full Inspection)Childcare on non-domestic premisesWest BerkshireOverall effectiveness: The quality and standards of the provision1 April 2023 to 31 August 2023</t>
  </si>
  <si>
    <t>Early years register (full Inspection)Childcare on non-domestic premisesWest BerkshirePersonal development1 April 2023 to 31 August 2023</t>
  </si>
  <si>
    <t>Early years register (full Inspection)Childcare on non-domestic premisesWest BerkshirePersonal development, behaviour and welfare1 April 2023 to 31 August 2023</t>
  </si>
  <si>
    <t>Early years register (full Inspection)Childcare on non-domestic premisesWest BerkshireQuality of education1 April 2023 to 31 August 2023</t>
  </si>
  <si>
    <t>Early years register (full Inspection)Childcare on non-domestic premisesWest BerkshireQuality of teaching, learning and assessment1 April 2023 to 31 August 2023</t>
  </si>
  <si>
    <t>Early years register (full Inspection)Childcare on non-domestic premisesWest BerkshireRequirements of the compulsory part of the childcare register1 April 2023 to 31 August 2023</t>
  </si>
  <si>
    <t>Early years register (full Inspection)Childcare on non-domestic premisesWest BerkshireRequirements of the voluntary part of the childcare register1 April 2023 to 31 August 2023</t>
  </si>
  <si>
    <t>Early years register (full Inspection)Childcare on non-domestic premisesWest BerkshireTotal No of inspections1 April 2023 to 31 August 2023</t>
  </si>
  <si>
    <t>Early years register (full Inspection)Childcare on non-domestic premisesWest BerkshireBehaviour and attitudes1 September 2023 to 31 March 2024</t>
  </si>
  <si>
    <t>Early years register (full Inspection)Childcare on non-domestic premisesWest BerkshireEffectiveness of leadership and Management1 September 2023 to 31 March 2024</t>
  </si>
  <si>
    <t>Early years register (full Inspection)Childcare on non-domestic premisesWest BerkshireOutcomes for children1 September 2023 to 31 March 2024</t>
  </si>
  <si>
    <t>Early years register (full Inspection)Childcare on non-domestic premisesWest BerkshireOverall effectiveness: The quality and standards of the provision1 September 2023 to 31 March 2024</t>
  </si>
  <si>
    <t>Early years register (full Inspection)Childcare on non-domestic premisesWest BerkshirePersonal development1 September 2023 to 31 March 2024</t>
  </si>
  <si>
    <t>Early years register (full Inspection)Childcare on non-domestic premisesWest BerkshirePersonal development, behaviour and welfare1 September 2023 to 31 March 2024</t>
  </si>
  <si>
    <t>Early years register (full Inspection)Childcare on non-domestic premisesWest BerkshireQuality of education1 September 2023 to 31 March 2024</t>
  </si>
  <si>
    <t>Early years register (full Inspection)Childcare on non-domestic premisesWest BerkshireQuality of teaching, learning and assessment1 September 2023 to 31 March 2024</t>
  </si>
  <si>
    <t>Early years register (full Inspection)Childcare on non-domestic premisesWest BerkshireRequirements of the compulsory part of the childcare register1 September 2023 to 31 March 2024</t>
  </si>
  <si>
    <t>Early years register (full Inspection)Childcare on non-domestic premisesWest BerkshireRequirements of the voluntary part of the childcare register1 September 2023 to 31 March 2024</t>
  </si>
  <si>
    <t>Early years register (full Inspection)Childcare on non-domestic premisesWest BerkshireTotal No of inspections1 September 2023 to 31 March 2024</t>
  </si>
  <si>
    <t>Early years register (Out-of-school day care)Childcare on non-domestic premisesWest BerkshireTotal No of inspections1 April 2023 to 31 August 2023</t>
  </si>
  <si>
    <t>Early years register (Out-of-school day care)Childcare on non-domestic premisesWest BerkshireTotal No of inspections1 September 2023 to 31 March 2024</t>
  </si>
  <si>
    <t>Childcare registerChildcare on non-domestic premisesWest NorthamptonshireTotal No of inspections1 September 2023 to 31 March 2024</t>
  </si>
  <si>
    <t>Early years register (full Inspection)Childcare on non-domestic premisesWest NorthamptonshireBehaviour and attitudes1 April 2023 to 31 August 2023</t>
  </si>
  <si>
    <t>Early years register (full Inspection)Childcare on non-domestic premisesWest NorthamptonshireEffectiveness of leadership and Management1 April 2023 to 31 August 2023</t>
  </si>
  <si>
    <t>Early years register (full Inspection)Childcare on non-domestic premisesWest NorthamptonshireOutcomes for children1 April 2023 to 31 August 2023</t>
  </si>
  <si>
    <t>Early years register (Out-of-school day care)ChildminderHarrowTotal No of inspections1 September 2023 to 31 March 2024</t>
  </si>
  <si>
    <t>Early years register (full Inspection)ChildminderHartlepoolBehaviour and attitudes1 April 2023 to 31 August 2023</t>
  </si>
  <si>
    <t>Early years register (full Inspection)ChildminderHartlepoolEffectiveness of leadership and Management1 April 2023 to 31 August 2023</t>
  </si>
  <si>
    <t>Early years register (full Inspection)ChildminderHartlepoolOutcomes for children1 April 2023 to 31 August 2023</t>
  </si>
  <si>
    <t>Early years register (full Inspection)ChildminderHartlepoolOverall effectiveness: The quality and standards of the provision1 April 2023 to 31 August 2023</t>
  </si>
  <si>
    <t>Early years register (full Inspection)ChildminderHartlepoolPersonal development1 April 2023 to 31 August 2023</t>
  </si>
  <si>
    <t>Early years register (full Inspection)ChildminderHartlepoolPersonal development, behaviour and welfare1 April 2023 to 31 August 2023</t>
  </si>
  <si>
    <t>Early years register (full Inspection)ChildminderHartlepoolQuality of education1 April 2023 to 31 August 2023</t>
  </si>
  <si>
    <t>Early years register (full Inspection)ChildminderHartlepoolQuality of teaching, learning and assessment1 April 2023 to 31 August 2023</t>
  </si>
  <si>
    <t>Early years register (full Inspection)ChildminderHartlepoolRequirements of the compulsory part of the childcare register1 April 2023 to 31 August 2023</t>
  </si>
  <si>
    <t>Early years register (full Inspection)ChildminderHartlepoolRequirements of the voluntary part of the childcare register1 April 2023 to 31 August 2023</t>
  </si>
  <si>
    <t>Early years register (full Inspection)ChildminderHartlepoolTotal No of inspections1 April 2023 to 31 August 2023</t>
  </si>
  <si>
    <t>Early years register (full Inspection)ChildminderHartlepoolBehaviour and attitudes1 September 2023 to 31 March 2024</t>
  </si>
  <si>
    <t>Early years register (full Inspection)ChildminderHartlepoolEffectiveness of leadership and Management1 September 2023 to 31 March 2024</t>
  </si>
  <si>
    <t>Early years register (full Inspection)ChildminderHartlepoolOutcomes for children1 September 2023 to 31 March 2024</t>
  </si>
  <si>
    <t>Early years register (full Inspection)ChildminderHartlepoolOverall effectiveness: The quality and standards of the provision1 September 2023 to 31 March 2024</t>
  </si>
  <si>
    <t>Early years register (full Inspection)ChildminderHartlepoolPersonal development1 September 2023 to 31 March 2024</t>
  </si>
  <si>
    <t>Early years register (full Inspection)ChildminderHartlepoolPersonal development, behaviour and welfare1 September 2023 to 31 March 2024</t>
  </si>
  <si>
    <t>Early years register (full Inspection)ChildminderHartlepoolQuality of education1 September 2023 to 31 March 2024</t>
  </si>
  <si>
    <t>Early years register (full Inspection)ChildminderHartlepoolQuality of teaching, learning and assessment1 September 2023 to 31 March 2024</t>
  </si>
  <si>
    <t>Early years register (full Inspection)ChildminderHartlepoolRequirements of the compulsory part of the childcare register1 September 2023 to 31 March 2024</t>
  </si>
  <si>
    <t>Early years register (full Inspection)ChildminderHartlepoolRequirements of the voluntary part of the childcare register1 September 2023 to 31 March 2024</t>
  </si>
  <si>
    <t>Early years register (full Inspection)ChildminderHartlepoolTotal No of inspections1 September 2023 to 31 March 2024</t>
  </si>
  <si>
    <t>Childcare registerChildminderHaveringTotal No of inspections1 April 2023 to 31 August 2023</t>
  </si>
  <si>
    <t>Childcare registerChildminderHaveringTotal No of inspections1 September 2023 to 31 March 2024</t>
  </si>
  <si>
    <t>Early years register (full Inspection)ChildminderHaveringBehaviour and attitudes1 April 2023 to 31 August 2023</t>
  </si>
  <si>
    <t>Early years register (full Inspection)ChildminderHaveringEffectiveness of leadership and Management1 April 2023 to 31 August 2023</t>
  </si>
  <si>
    <t>Early years register (full Inspection)ChildminderHaveringOutcomes for children1 April 2023 to 31 August 2023</t>
  </si>
  <si>
    <t>Early years register (full Inspection)ChildminderHaveringOverall effectiveness: The quality and standards of the provision1 April 2023 to 31 August 2023</t>
  </si>
  <si>
    <t>Early years register (full Inspection)ChildminderHaveringPersonal development1 April 2023 to 31 August 2023</t>
  </si>
  <si>
    <t>Early years register (full Inspection)ChildminderHaveringPersonal development, behaviour and welfare1 April 2023 to 31 August 2023</t>
  </si>
  <si>
    <t>Early years register (full Inspection)ChildminderSouthwarkQuality of education1 September 2023 to 31 March 2024</t>
  </si>
  <si>
    <t>Early years register (full Inspection)ChildminderSouthwarkQuality of teaching, learning and assessment1 September 2023 to 31 March 2024</t>
  </si>
  <si>
    <t>Early years register (full Inspection)ChildminderSouthwarkRequirements of the compulsory part of the childcare register1 September 2023 to 31 March 2024</t>
  </si>
  <si>
    <t>Early years register (full Inspection)ChildminderSouthwarkRequirements of the voluntary part of the childcare register1 September 2023 to 31 March 2024</t>
  </si>
  <si>
    <t>Early years register (full Inspection)ChildminderSouthwarkTotal No of inspections1 September 2023 to 31 March 2024</t>
  </si>
  <si>
    <t>Early years register (No children on roll)ChildminderSouthwarkNCOR Inspection Outcomes1 April 2023 to 31 August 2023</t>
  </si>
  <si>
    <t>Early years register (No children on roll)ChildminderSouthwarkTotal No of inspections1 April 2023 to 31 August 2023</t>
  </si>
  <si>
    <t>Early years register (No children on roll)ChildminderSouthwarkNCOR Inspection Outcomes1 September 2023 to 31 March 2024</t>
  </si>
  <si>
    <t>Early years register (No children on roll)ChildminderSouthwarkTotal No of inspections1 September 2023 to 31 March 2024</t>
  </si>
  <si>
    <t>Early years register (full Inspection)ChildminderSt HelensBehaviour and attitudes1 April 2023 to 31 August 2023</t>
  </si>
  <si>
    <t>Early years register (full Inspection)ChildminderSt HelensEffectiveness of leadership and Management1 April 2023 to 31 August 2023</t>
  </si>
  <si>
    <t>Early years register (full Inspection)ChildminderSt HelensOutcomes for children1 April 2023 to 31 August 2023</t>
  </si>
  <si>
    <t>Early years register (full Inspection)ChildminderSt HelensOverall effectiveness: The quality and standards of the provision1 April 2023 to 31 August 2023</t>
  </si>
  <si>
    <t>Early years register (full Inspection)ChildminderSt HelensPersonal development1 April 2023 to 31 August 2023</t>
  </si>
  <si>
    <t>Early years register (full Inspection)ChildminderSt HelensPersonal development, behaviour and welfare1 April 2023 to 31 August 2023</t>
  </si>
  <si>
    <t>Early years register (full Inspection)ChildminderSt HelensQuality of education1 April 2023 to 31 August 2023</t>
  </si>
  <si>
    <t>Early years register (full Inspection)ChildminderSt HelensQuality of teaching, learning and assessment1 April 2023 to 31 August 2023</t>
  </si>
  <si>
    <t>Early years register (full Inspection)ChildminderSt HelensRequirements of the compulsory part of the childcare register1 April 2023 to 31 August 2023</t>
  </si>
  <si>
    <t>Early years register (full Inspection)ChildminderSt HelensRequirements of the voluntary part of the childcare register1 April 2023 to 31 August 2023</t>
  </si>
  <si>
    <t>Early years register (full Inspection)ChildminderSt HelensTotal No of inspections1 April 2023 to 31 August 2023</t>
  </si>
  <si>
    <t>Early years register (full Inspection)ChildminderSt HelensBehaviour and attitudes1 September 2023 to 31 March 2024</t>
  </si>
  <si>
    <t>Early years register (full Inspection)ChildminderSt HelensEffectiveness of leadership and Management1 September 2023 to 31 March 2024</t>
  </si>
  <si>
    <t>Early years register (full Inspection)ChildminderSt HelensOutcomes for children1 September 2023 to 31 March 2024</t>
  </si>
  <si>
    <t>Early years register (full Inspection)ChildminderSt HelensOverall effectiveness: The quality and standards of the provision1 September 2023 to 31 March 2024</t>
  </si>
  <si>
    <t>Early years register (full Inspection)ChildminderSt HelensPersonal development1 September 2023 to 31 March 2024</t>
  </si>
  <si>
    <t>Early years register (full Inspection)ChildminderSt HelensPersonal development, behaviour and welfare1 September 2023 to 31 March 2024</t>
  </si>
  <si>
    <t>Early years register (full Inspection)ChildminderSt HelensQuality of education1 September 2023 to 31 March 2024</t>
  </si>
  <si>
    <t>Early years register (full Inspection)ChildminderSt HelensQuality of teaching, learning and assessment1 September 2023 to 31 March 2024</t>
  </si>
  <si>
    <t>Early years register (full Inspection)ChildminderSt HelensRequirements of the compulsory part of the childcare register1 September 2023 to 31 March 2024</t>
  </si>
  <si>
    <t>Early years register (full Inspection)ChildminderSt HelensRequirements of the voluntary part of the childcare register1 September 2023 to 31 March 2024</t>
  </si>
  <si>
    <t>Childcare registerAll provisionBarking and DagenhamTotal No of inspections1 April 2023 to 31 August 2023</t>
  </si>
  <si>
    <t>Childcare registerAll provisionBarking and DagenhamTotal No of inspections1 September 2023 to 31 March 2024</t>
  </si>
  <si>
    <t>Early years register (full Inspection)All provisionBarking and DagenhamBehaviour and attitudes1 April 2023 to 31 August 2023</t>
  </si>
  <si>
    <t>Early years register (full Inspection)All provisionBarking and DagenhamEffectiveness of leadership and Management1 April 2023 to 31 August 2023</t>
  </si>
  <si>
    <t>Early years register (full Inspection)All provisionBarking and DagenhamOutcomes for children1 April 2023 to 31 August 2023</t>
  </si>
  <si>
    <t>Early years register (full Inspection)All provisionBarking and DagenhamOverall effectiveness: The quality and standards of the provision1 April 2023 to 31 August 2023</t>
  </si>
  <si>
    <t>Early years register (full Inspection)All provisionBarking and DagenhamPersonal development1 April 2023 to 31 August 2023</t>
  </si>
  <si>
    <t>Early years register (full Inspection)All provisionBarking and DagenhamPersonal development, behaviour and welfare1 April 2023 to 31 August 2023</t>
  </si>
  <si>
    <t>Early years register (full Inspection)All provisionBarking and DagenhamQuality of education1 April 2023 to 31 August 2023</t>
  </si>
  <si>
    <t>Early years register (full Inspection)All provisionBarking and DagenhamQuality of teaching, learning and assessment1 April 2023 to 31 August 2023</t>
  </si>
  <si>
    <t>Early years register (full Inspection)All provisionBarking and DagenhamRequirements of the compulsory part of the childcare register1 April 2023 to 31 August 2023</t>
  </si>
  <si>
    <t>Early years register (Out-of-school day care)Childcare on non-domestic premisesMilton KeynesTotal No of inspections1 April 2023 to 31 August 2023</t>
  </si>
  <si>
    <t>Childcare registerChildcare on non-domestic premisesNewcastle upon TyneTotal No of inspections1 April 2023 to 31 August 2023</t>
  </si>
  <si>
    <t>Childcare registerChildcare on non-domestic premisesNewcastle upon TyneTotal No of inspections1 September 2023 to 31 March 2024</t>
  </si>
  <si>
    <t>Early years register (full Inspection)Childcare on non-domestic premisesNewcastle upon TyneBehaviour and attitudes1 April 2023 to 31 August 2023</t>
  </si>
  <si>
    <t>Early years register (full Inspection)Childcare on non-domestic premisesNewcastle upon TyneEffectiveness of leadership and Management1 April 2023 to 31 August 2023</t>
  </si>
  <si>
    <t>Early years register (full Inspection)Childcare on non-domestic premisesNewcastle upon TyneOutcomes for children1 April 2023 to 31 August 2023</t>
  </si>
  <si>
    <t>Early years register (full Inspection)Childcare on non-domestic premisesNewcastle upon TyneOverall effectiveness: The quality and standards of the provision1 April 2023 to 31 August 2023</t>
  </si>
  <si>
    <t>Early years register (full Inspection)Childcare on non-domestic premisesNewcastle upon TynePersonal development1 April 2023 to 31 August 2023</t>
  </si>
  <si>
    <t>Early years register (full Inspection)Childcare on non-domestic premisesNewcastle upon TynePersonal development, behaviour and welfare1 April 2023 to 31 August 2023</t>
  </si>
  <si>
    <t>Early years register (full Inspection)Childcare on non-domestic premisesNewcastle upon TyneQuality of education1 April 2023 to 31 August 2023</t>
  </si>
  <si>
    <t>Early years register (full Inspection)Childcare on non-domestic premisesNewcastle upon TyneQuality of teaching, learning and assessment1 April 2023 to 31 August 2023</t>
  </si>
  <si>
    <t>Early years register (full Inspection)Childcare on non-domestic premisesNewcastle upon TyneRequirements of the compulsory part of the childcare register1 April 2023 to 31 August 2023</t>
  </si>
  <si>
    <t>Early years register (full Inspection)Childcare on non-domestic premisesNewcastle upon TyneRequirements of the voluntary part of the childcare register1 April 2023 to 31 August 2023</t>
  </si>
  <si>
    <t>Early years register (full Inspection)Childcare on non-domestic premisesWestminsterQuality of teaching, learning and assessment1 April 2023 to 31 August 2023</t>
  </si>
  <si>
    <t>Early years register (full Inspection)Childcare on non-domestic premisesWestminsterRequirements of the compulsory part of the childcare register1 April 2023 to 31 August 2023</t>
  </si>
  <si>
    <t>Early years register (full Inspection)Childcare on non-domestic premisesWestminsterRequirements of the voluntary part of the childcare register1 April 2023 to 31 August 2023</t>
  </si>
  <si>
    <t>Early years register (full Inspection)Childcare on non-domestic premisesWestminsterTotal No of inspections1 April 2023 to 31 August 2023</t>
  </si>
  <si>
    <t>Early years register (full Inspection)Childcare on non-domestic premisesWestminsterBehaviour and attitudes1 September 2023 to 31 March 2024</t>
  </si>
  <si>
    <t>Early years register (full Inspection)Childcare on non-domestic premisesWestminsterEffectiveness of leadership and Management1 September 2023 to 31 March 2024</t>
  </si>
  <si>
    <t>Early years register (full Inspection)Childcare on non-domestic premisesWestminsterOutcomes for children1 September 2023 to 31 March 2024</t>
  </si>
  <si>
    <t>Early years register (full Inspection)Childcare on non-domestic premisesWestminsterOverall effectiveness: The quality and standards of the provision1 September 2023 to 31 March 2024</t>
  </si>
  <si>
    <t>Early years register (full Inspection)Childcare on non-domestic premisesWestminsterPersonal development1 September 2023 to 31 March 2024</t>
  </si>
  <si>
    <t>Early years register (full Inspection)Childcare on non-domestic premisesWestminsterPersonal development, behaviour and welfare1 September 2023 to 31 March 2024</t>
  </si>
  <si>
    <t>Early years register (full Inspection)Childcare on non-domestic premisesWestminsterQuality of education1 September 2023 to 31 March 2024</t>
  </si>
  <si>
    <t>Early years register (full Inspection)Childcare on non-domestic premisesWestminsterQuality of teaching, learning and assessment1 September 2023 to 31 March 2024</t>
  </si>
  <si>
    <t>Early years register (full Inspection)Childcare on non-domestic premisesWestminsterRequirements of the compulsory part of the childcare register1 September 2023 to 31 March 2024</t>
  </si>
  <si>
    <t>Early years register (full Inspection)Childcare on non-domestic premisesWestminsterRequirements of the voluntary part of the childcare register1 September 2023 to 31 March 2024</t>
  </si>
  <si>
    <t>Early years register (full Inspection)Childcare on non-domestic premisesWestminsterTotal No of inspections1 September 2023 to 31 March 2024</t>
  </si>
  <si>
    <t>Early years register (Out-of-school day care)Childcare on non-domestic premisesWestminsterTotal No of inspections1 April 2023 to 31 August 2023</t>
  </si>
  <si>
    <t>Early years register (Out-of-school day care)Childcare on non-domestic premisesWestminsterTotal No of inspections1 September 2023 to 31 March 2024</t>
  </si>
  <si>
    <t>Early years register (full Inspection)Childcare on non-domestic premisesWestmorland and FurnessBehaviour and attitudes1 April 2023 to 31 August 2023</t>
  </si>
  <si>
    <t>Early years register (full Inspection)Childcare on non-domestic premisesWestmorland and FurnessEffectiveness of leadership and Management1 April 2023 to 31 August 2023</t>
  </si>
  <si>
    <t>Early years register (full Inspection)Childcare on non-domestic premisesWestmorland and FurnessOutcomes for children1 April 2023 to 31 August 2023</t>
  </si>
  <si>
    <t>Early years register (full Inspection)Childcare on non-domestic premisesWestmorland and FurnessOverall effectiveness: The quality and standards of the provision1 April 2023 to 31 August 2023</t>
  </si>
  <si>
    <t>Early years register (full Inspection)Childcare on non-domestic premisesWestmorland and FurnessPersonal development1 April 2023 to 31 August 2023</t>
  </si>
  <si>
    <t>Early years register (full Inspection)Childcare on non-domestic premisesWestmorland and FurnessPersonal development, behaviour and welfare1 April 2023 to 31 August 2023</t>
  </si>
  <si>
    <t>Early years register (full Inspection)Childcare on non-domestic premisesWestmorland and FurnessQuality of education1 April 2023 to 31 August 2023</t>
  </si>
  <si>
    <t>Early years register (full Inspection)Childcare on non-domestic premisesWestmorland and FurnessQuality of teaching, learning and assessment1 April 2023 to 31 August 2023</t>
  </si>
  <si>
    <t>Early years register (full Inspection)Childcare on non-domestic premisesWestmorland and FurnessRequirements of the compulsory part of the childcare register1 April 2023 to 31 August 2023</t>
  </si>
  <si>
    <t>Early years register (full Inspection)Childcare on non-domestic premisesWestmorland and FurnessRequirements of the voluntary part of the childcare register1 April 2023 to 31 August 2023</t>
  </si>
  <si>
    <t>Early years register (full Inspection)ChildminderHertfordshirePersonal development1 September 2023 to 31 March 2024</t>
  </si>
  <si>
    <t>Early years register (full Inspection)ChildminderHertfordshirePersonal development, behaviour and welfare1 September 2023 to 31 March 2024</t>
  </si>
  <si>
    <t>Early years register (full Inspection)ChildminderHertfordshireQuality of education1 September 2023 to 31 March 2024</t>
  </si>
  <si>
    <t>Early years register (full Inspection)ChildminderHertfordshireQuality of teaching, learning and assessment1 September 2023 to 31 March 2024</t>
  </si>
  <si>
    <t>Early years register (full Inspection)ChildminderHertfordshireRequirements of the compulsory part of the childcare register1 September 2023 to 31 March 2024</t>
  </si>
  <si>
    <t>Early years register (full Inspection)ChildminderHertfordshireRequirements of the voluntary part of the childcare register1 September 2023 to 31 March 2024</t>
  </si>
  <si>
    <t>Early years register (full Inspection)ChildminderHertfordshireTotal No of inspections1 September 2023 to 31 March 2024</t>
  </si>
  <si>
    <t>Early years register (No children on roll)ChildminderHertfordshireNCOR Inspection Outcomes1 April 2023 to 31 August 2023</t>
  </si>
  <si>
    <t>Early years register (No children on roll)ChildminderHertfordshireTotal No of inspections1 April 2023 to 31 August 2023</t>
  </si>
  <si>
    <t>Early years register (No children on roll)ChildminderHertfordshireNCOR Inspection Outcomes1 September 2023 to 31 March 2024</t>
  </si>
  <si>
    <t>Early years register (No children on roll)ChildminderHertfordshireTotal No of inspections1 September 2023 to 31 March 2024</t>
  </si>
  <si>
    <t>Early years register (Out-of-school day care)ChildminderHertfordshireTotal No of inspections1 April 2023 to 31 August 2023</t>
  </si>
  <si>
    <t>Early years register (Out-of-school day care)ChildminderHertfordshireTotal No of inspections1 September 2023 to 31 March 2024</t>
  </si>
  <si>
    <t>Childcare registerChildminderHillingdonTotal No of inspections1 April 2023 to 31 August 2023</t>
  </si>
  <si>
    <t>Childcare registerChildminderHillingdonTotal No of inspections1 September 2023 to 31 March 2024</t>
  </si>
  <si>
    <t>Early years register (full Inspection)ChildminderHillingdonBehaviour and attitudes1 April 2023 to 31 August 2023</t>
  </si>
  <si>
    <t>Early years register (full Inspection)ChildminderHillingdonEffectiveness of leadership and Management1 April 2023 to 31 August 2023</t>
  </si>
  <si>
    <t>Early years register (full Inspection)ChildminderHillingdonOutcomes for children1 April 2023 to 31 August 2023</t>
  </si>
  <si>
    <t>Early years register (full Inspection)ChildminderHillingdonOverall effectiveness: The quality and standards of the provision1 April 2023 to 31 August 2023</t>
  </si>
  <si>
    <t>Early years register (full Inspection)ChildminderHillingdonPersonal development1 April 2023 to 31 August 2023</t>
  </si>
  <si>
    <t>Early years register (full Inspection)ChildminderHillingdonPersonal development, behaviour and welfare1 April 2023 to 31 August 2023</t>
  </si>
  <si>
    <t>Early years register (full Inspection)ChildminderHillingdonQuality of education1 April 2023 to 31 August 2023</t>
  </si>
  <si>
    <t>Early years register (full Inspection)ChildminderHillingdonQuality of teaching, learning and assessment1 April 2023 to 31 August 2023</t>
  </si>
  <si>
    <t>Early years register (full Inspection)ChildminderHillingdonRequirements of the compulsory part of the childcare register1 April 2023 to 31 August 2023</t>
  </si>
  <si>
    <t>Early years register (full Inspection)ChildminderHillingdonRequirements of the voluntary part of the childcare register1 April 2023 to 31 August 2023</t>
  </si>
  <si>
    <t>Early years register (full Inspection)ChildminderHillingdonTotal No of inspections1 April 2023 to 31 August 2023</t>
  </si>
  <si>
    <t>Early years register (full Inspection)ChildminderHillingdonBehaviour and attitudes1 September 2023 to 31 March 2024</t>
  </si>
  <si>
    <t>Early years register (full Inspection)ChildminderHillingdonEffectiveness of leadership and Management1 September 2023 to 31 March 2024</t>
  </si>
  <si>
    <t>Early years register (full Inspection)ChildminderHillingdonOutcomes for children1 September 2023 to 31 March 2024</t>
  </si>
  <si>
    <t>Early years register (full Inspection)ChildminderHillingdonOverall effectiveness: The quality and standards of the provision1 September 2023 to 31 March 2024</t>
  </si>
  <si>
    <t>Early years register (full Inspection)ChildminderHillingdonPersonal development1 September 2023 to 31 March 2024</t>
  </si>
  <si>
    <t>Early years register (full Inspection)ChildminderStockton-on-TeesPersonal development1 April 2023 to 31 August 2023</t>
  </si>
  <si>
    <t>Early years register (full Inspection)ChildminderStockton-on-TeesPersonal development, behaviour and welfare1 April 2023 to 31 August 2023</t>
  </si>
  <si>
    <t>Early years register (full Inspection)ChildminderStockton-on-TeesQuality of education1 April 2023 to 31 August 2023</t>
  </si>
  <si>
    <t>Early years register (full Inspection)ChildminderStockton-on-TeesQuality of teaching, learning and assessment1 April 2023 to 31 August 2023</t>
  </si>
  <si>
    <t>Early years register (full Inspection)ChildminderStockton-on-TeesRequirements of the compulsory part of the childcare register1 April 2023 to 31 August 2023</t>
  </si>
  <si>
    <t>Early years register (full Inspection)ChildminderStockton-on-TeesRequirements of the voluntary part of the childcare register1 April 2023 to 31 August 2023</t>
  </si>
  <si>
    <t>Early years register (full Inspection)ChildminderStockton-on-TeesTotal No of inspections1 April 2023 to 31 August 2023</t>
  </si>
  <si>
    <t>Early years register (full Inspection)ChildminderStockton-on-TeesBehaviour and attitudes1 September 2023 to 31 March 2024</t>
  </si>
  <si>
    <t>Early years register (full Inspection)ChildminderStockton-on-TeesEffectiveness of leadership and Management1 September 2023 to 31 March 2024</t>
  </si>
  <si>
    <t>Early years register (full Inspection)ChildminderStockton-on-TeesOutcomes for children1 September 2023 to 31 March 2024</t>
  </si>
  <si>
    <t>Early years register (full Inspection)ChildminderStockton-on-TeesOverall effectiveness: The quality and standards of the provision1 September 2023 to 31 March 2024</t>
  </si>
  <si>
    <t>Early years register (full Inspection)ChildminderStockton-on-TeesPersonal development1 September 2023 to 31 March 2024</t>
  </si>
  <si>
    <t>Early years register (full Inspection)ChildminderStockton-on-TeesPersonal development, behaviour and welfare1 September 2023 to 31 March 2024</t>
  </si>
  <si>
    <t>Early years register (full Inspection)ChildminderStockton-on-TeesQuality of education1 September 2023 to 31 March 2024</t>
  </si>
  <si>
    <t>Early years register (full Inspection)ChildminderStockton-on-TeesQuality of teaching, learning and assessment1 September 2023 to 31 March 2024</t>
  </si>
  <si>
    <t>Early years register (full Inspection)ChildminderStockton-on-TeesRequirements of the compulsory part of the childcare register1 September 2023 to 31 March 2024</t>
  </si>
  <si>
    <t>Early years register (full Inspection)ChildminderStockton-on-TeesRequirements of the voluntary part of the childcare register1 September 2023 to 31 March 2024</t>
  </si>
  <si>
    <t>Early years register (full Inspection)ChildminderStockton-on-TeesTotal No of inspections1 September 2023 to 31 March 2024</t>
  </si>
  <si>
    <t>Early years register (No children on roll)ChildminderStockton-on-TeesNCOR Inspection Outcomes1 September 2023 to 31 March 2024</t>
  </si>
  <si>
    <t>Early years register (No children on roll)ChildminderStockton-on-TeesTotal No of inspections1 September 2023 to 31 March 2024</t>
  </si>
  <si>
    <t>Childcare registerChildminderStoke-on-TrentTotal No of inspections1 September 2023 to 31 March 2024</t>
  </si>
  <si>
    <t>Early years register (full Inspection)ChildminderStoke-on-TrentBehaviour and attitudes1 April 2023 to 31 August 2023</t>
  </si>
  <si>
    <t>Early years register (full Inspection)ChildminderStoke-on-TrentEffectiveness of leadership and Management1 April 2023 to 31 August 2023</t>
  </si>
  <si>
    <t>Early years register (full Inspection)ChildminderStoke-on-TrentOutcomes for children1 April 2023 to 31 August 2023</t>
  </si>
  <si>
    <t>Early years register (full Inspection)ChildminderStoke-on-TrentOverall effectiveness: The quality and standards of the provision1 April 2023 to 31 August 2023</t>
  </si>
  <si>
    <t>Early years register (full Inspection)ChildminderStoke-on-TrentPersonal development1 April 2023 to 31 August 2023</t>
  </si>
  <si>
    <t>Early years register (full Inspection)ChildminderStoke-on-TrentPersonal development, behaviour and welfare1 April 2023 to 31 August 2023</t>
  </si>
  <si>
    <t>Early years register (full Inspection)ChildminderStoke-on-TrentQuality of education1 April 2023 to 31 August 2023</t>
  </si>
  <si>
    <t>Early years register (full Inspection)ChildminderStoke-on-TrentQuality of teaching, learning and assessment1 April 2023 to 31 August 2023</t>
  </si>
  <si>
    <t>Early years register (full Inspection)ChildminderStoke-on-TrentRequirements of the compulsory part of the childcare register1 April 2023 to 31 August 2023</t>
  </si>
  <si>
    <t>Early years register (full Inspection)All provisionBath and North East SomersetOutcomes for children1 April 2023 to 31 August 2023</t>
  </si>
  <si>
    <t>Early years register (full Inspection)All provisionBath and North East SomersetOverall effectiveness: The quality and standards of the provision1 April 2023 to 31 August 2023</t>
  </si>
  <si>
    <t>Early years register (full Inspection)All provisionBath and North East SomersetPersonal development1 April 2023 to 31 August 2023</t>
  </si>
  <si>
    <t>Early years register (full Inspection)All provisionBath and North East SomersetPersonal development, behaviour and welfare1 April 2023 to 31 August 2023</t>
  </si>
  <si>
    <t>Early years register (full Inspection)All provisionBath and North East SomersetQuality of education1 April 2023 to 31 August 2023</t>
  </si>
  <si>
    <t>Early years register (full Inspection)All provisionBath and North East SomersetQuality of teaching, learning and assessment1 April 2023 to 31 August 2023</t>
  </si>
  <si>
    <t>Early years register (full Inspection)All provisionBath and North East SomersetRequirements of the compulsory part of the childcare register1 April 2023 to 31 August 2023</t>
  </si>
  <si>
    <t>Early years register (full Inspection)All provisionBath and North East SomersetRequirements of the voluntary part of the childcare register1 April 2023 to 31 August 2023</t>
  </si>
  <si>
    <t>Early years register (full Inspection)All provisionBath and North East SomersetTotal No of inspections1 April 2023 to 31 August 2023</t>
  </si>
  <si>
    <t>Early years register (full Inspection)All provisionBath and North East SomersetBehaviour and attitudes1 September 2023 to 31 March 2024</t>
  </si>
  <si>
    <t>Early years register (full Inspection)All provisionBath and North East SomersetEffectiveness of leadership and Management1 September 2023 to 31 March 2024</t>
  </si>
  <si>
    <t>Early years register (No children on roll)ChildminderGloucestershireNCOR Inspection Outcomes1 September 2023 to 31 March 2024</t>
  </si>
  <si>
    <t>Early years register (No children on roll)ChildminderGloucestershireTotal No of inspections1 September 2023 to 31 March 2024</t>
  </si>
  <si>
    <t>Early years register (Out-of-school day care)ChildminderGloucestershireTotal No of inspections1 April 2023 to 31 August 2023</t>
  </si>
  <si>
    <t>Early years register (Out-of-school day care)ChildminderGloucestershireTotal No of inspections1 September 2023 to 31 March 2024</t>
  </si>
  <si>
    <t>Childcare registerChildminderGreenwichTotal No of inspections1 April 2023 to 31 August 2023</t>
  </si>
  <si>
    <t>Childcare registerChildminderGreenwichTotal No of inspections1 September 2023 to 31 March 2024</t>
  </si>
  <si>
    <t>Early years register (full Inspection)ChildminderGreenwichBehaviour and attitudes1 April 2023 to 31 August 2023</t>
  </si>
  <si>
    <t>Early years register (full Inspection)ChildminderGreenwichEffectiveness of leadership and Management1 April 2023 to 31 August 2023</t>
  </si>
  <si>
    <t>Early years register (full Inspection)ChildminderGreenwichOutcomes for children1 April 2023 to 31 August 2023</t>
  </si>
  <si>
    <t>Early years register (full Inspection)ChildminderGreenwichOverall effectiveness: The quality and standards of the provision1 April 2023 to 31 August 2023</t>
  </si>
  <si>
    <t>Early years register (full Inspection)ChildminderGreenwichPersonal development1 April 2023 to 31 August 2023</t>
  </si>
  <si>
    <t>Early years register (full Inspection)ChildminderGreenwichPersonal development, behaviour and welfare1 April 2023 to 31 August 2023</t>
  </si>
  <si>
    <t>Early years register (full Inspection)ChildminderGreenwichQuality of education1 April 2023 to 31 August 2023</t>
  </si>
  <si>
    <t>Early years register (full Inspection)ChildminderGreenwichQuality of teaching, learning and assessment1 April 2023 to 31 August 2023</t>
  </si>
  <si>
    <t>Early years register (full Inspection)ChildminderGreenwichRequirements of the compulsory part of the childcare register1 April 2023 to 31 August 2023</t>
  </si>
  <si>
    <t>Early years register (full Inspection)ChildminderGreenwichRequirements of the voluntary part of the childcare register1 April 2023 to 31 August 2023</t>
  </si>
  <si>
    <t>Early years register (full Inspection)ChildminderGreenwichTotal No of inspections1 April 2023 to 31 August 2023</t>
  </si>
  <si>
    <t>Early years register (full Inspection)ChildminderGreenwichBehaviour and attitudes1 September 2023 to 31 March 2024</t>
  </si>
  <si>
    <t>Early years register (full Inspection)ChildminderGreenwichEffectiveness of leadership and Management1 September 2023 to 31 March 2024</t>
  </si>
  <si>
    <t>Early years register (full Inspection)ChildminderGreenwichOutcomes for children1 September 2023 to 31 March 2024</t>
  </si>
  <si>
    <t>Early years register (full Inspection)ChildminderGreenwichOverall effectiveness: The quality and standards of the provision1 September 2023 to 31 March 2024</t>
  </si>
  <si>
    <t>Early years register (full Inspection)ChildminderGreenwichPersonal development1 September 2023 to 31 March 2024</t>
  </si>
  <si>
    <t>Early years register (full Inspection)ChildminderGreenwichPersonal development, behaviour and welfare1 September 2023 to 31 March 2024</t>
  </si>
  <si>
    <t>Early years register (full Inspection)ChildminderGreenwichQuality of education1 September 2023 to 31 March 2024</t>
  </si>
  <si>
    <t>Early years register (full Inspection)ChildminderGreenwichQuality of teaching, learning and assessment1 September 2023 to 31 March 2024</t>
  </si>
  <si>
    <t>Early years register (full Inspection)ChildminderGreenwichRequirements of the compulsory part of the childcare register1 September 2023 to 31 March 2024</t>
  </si>
  <si>
    <t>Early years register (full Inspection)ChildminderGreenwichRequirements of the voluntary part of the childcare register1 September 2023 to 31 March 2024</t>
  </si>
  <si>
    <t>Early years register (full Inspection)ChildminderGreenwichTotal No of inspections1 September 2023 to 31 March 2024</t>
  </si>
  <si>
    <t>Early years register (No children on roll)ChildminderGreenwichNCOR Inspection Outcomes1 April 2023 to 31 August 2023</t>
  </si>
  <si>
    <t>Early years register (full Inspection)ChildminderSloughOutcomes for children1 September 2023 to 31 March 2024</t>
  </si>
  <si>
    <t>Early years register (full Inspection)ChildminderSloughOverall effectiveness: The quality and standards of the provision1 September 2023 to 31 March 2024</t>
  </si>
  <si>
    <t>Early years register (full Inspection)ChildminderSloughPersonal development1 September 2023 to 31 March 2024</t>
  </si>
  <si>
    <t>Early years register (full Inspection)ChildminderSloughPersonal development, behaviour and welfare1 September 2023 to 31 March 2024</t>
  </si>
  <si>
    <t>Early years register (full Inspection)ChildminderSloughQuality of education1 September 2023 to 31 March 2024</t>
  </si>
  <si>
    <t>Early years register (full Inspection)ChildminderSloughQuality of teaching, learning and assessment1 September 2023 to 31 March 2024</t>
  </si>
  <si>
    <t>Early years register (full Inspection)ChildminderSloughRequirements of the compulsory part of the childcare register1 September 2023 to 31 March 2024</t>
  </si>
  <si>
    <t>Early years register (full Inspection)ChildminderSloughRequirements of the voluntary part of the childcare register1 September 2023 to 31 March 2024</t>
  </si>
  <si>
    <t>Early years register (full Inspection)ChildminderSloughTotal No of inspections1 September 2023 to 31 March 2024</t>
  </si>
  <si>
    <t>Early years register (No children on roll)ChildminderSloughNCOR Inspection Outcomes1 September 2023 to 31 March 2024</t>
  </si>
  <si>
    <t>Early years register (No children on roll)ChildminderSloughTotal No of inspections1 September 2023 to 31 March 2024</t>
  </si>
  <si>
    <t>Childcare registerChildminderSolihullTotal No of inspections1 April 2023 to 31 August 2023</t>
  </si>
  <si>
    <t>Childcare registerChildminderSolihullTotal No of inspections1 September 2023 to 31 March 2024</t>
  </si>
  <si>
    <t>Early years register (full Inspection)ChildminderSolihullBehaviour and attitudes1 April 2023 to 31 August 2023</t>
  </si>
  <si>
    <t>Early years register (full Inspection)ChildminderSolihullEffectiveness of leadership and Management1 April 2023 to 31 August 2023</t>
  </si>
  <si>
    <t>Early years register (full Inspection)ChildminderSolihullOutcomes for children1 April 2023 to 31 August 2023</t>
  </si>
  <si>
    <t>Early years register (full Inspection)ChildminderSolihullOverall effectiveness: The quality and standards of the provision1 April 2023 to 31 August 2023</t>
  </si>
  <si>
    <t>Early years register (full Inspection)ChildminderSolihullPersonal development1 April 2023 to 31 August 2023</t>
  </si>
  <si>
    <t>Early years register (full Inspection)ChildminderSolihullPersonal development, behaviour and welfare1 April 2023 to 31 August 2023</t>
  </si>
  <si>
    <t>Early years register (full Inspection)ChildminderSolihullQuality of education1 April 2023 to 31 August 2023</t>
  </si>
  <si>
    <t>Early years register (full Inspection)ChildminderSolihullQuality of teaching, learning and assessment1 April 2023 to 31 August 2023</t>
  </si>
  <si>
    <t>Early years register (full Inspection)ChildminderSolihullRequirements of the compulsory part of the childcare register1 April 2023 to 31 August 2023</t>
  </si>
  <si>
    <t>Early years register (full Inspection)ChildminderSolihullRequirements of the voluntary part of the childcare register1 April 2023 to 31 August 2023</t>
  </si>
  <si>
    <t>Early years register (full Inspection)ChildminderSolihullTotal No of inspections1 April 2023 to 31 August 2023</t>
  </si>
  <si>
    <t>Early years register (full Inspection)ChildminderSolihullBehaviour and attitudes1 September 2023 to 31 March 2024</t>
  </si>
  <si>
    <t>Early years register (full Inspection)ChildminderSolihullEffectiveness of leadership and Management1 September 2023 to 31 March 2024</t>
  </si>
  <si>
    <t>Early years register (full Inspection)ChildminderSolihullOutcomes for children1 September 2023 to 31 March 2024</t>
  </si>
  <si>
    <t>Early years register (full Inspection)ChildminderSolihullOverall effectiveness: The quality and standards of the provision1 September 2023 to 31 March 2024</t>
  </si>
  <si>
    <t>Early years register (full Inspection)ChildminderSolihullPersonal development1 September 2023 to 31 March 2024</t>
  </si>
  <si>
    <t>Early years register (full Inspection)ChildminderSolihullPersonal development, behaviour and welfare1 September 2023 to 31 March 2024</t>
  </si>
  <si>
    <t>Early years register (full Inspection)ChildminderSolihullQuality of education1 September 2023 to 31 March 2024</t>
  </si>
  <si>
    <t>Early years register (full Inspection)All provisionGreenwichPersonal development, behaviour and welfare1 September 2023 to 31 March 2024</t>
  </si>
  <si>
    <t>Early years register (full Inspection)All provisionGreenwichQuality of education1 September 2023 to 31 March 2024</t>
  </si>
  <si>
    <t>Early years register (full Inspection)All provisionGreenwichQuality of teaching, learning and assessment1 September 2023 to 31 March 2024</t>
  </si>
  <si>
    <t>Early years register (full Inspection)All provisionGreenwichRequirements of the compulsory part of the childcare register1 September 2023 to 31 March 2024</t>
  </si>
  <si>
    <t>Early years register (full Inspection)All provisionGreenwichRequirements of the voluntary part of the childcare register1 September 2023 to 31 March 2024</t>
  </si>
  <si>
    <t>Early years register (full Inspection)All provisionGreenwichTotal No of inspections1 September 2023 to 31 March 2024</t>
  </si>
  <si>
    <t>Early years register (No children on roll)All provisionGreenwichNCOR Inspection Outcomes1 April 2023 to 31 August 2023</t>
  </si>
  <si>
    <t>Early years register (No children on roll)All provisionGreenwichTotal No of inspections1 April 2023 to 31 August 2023</t>
  </si>
  <si>
    <t>Early years register (No children on roll)All provisionGreenwichNCOR Inspection Outcomes1 September 2023 to 31 March 2024</t>
  </si>
  <si>
    <t>Early years register (No children on roll)All provisionGreenwichTotal No of inspections1 September 2023 to 31 March 2024</t>
  </si>
  <si>
    <t>Early years register (Out-of-school day care)All provisionGreenwichTotal No of inspections1 April 2023 to 31 August 2023</t>
  </si>
  <si>
    <t>Early years register (Out-of-school day care)All provisionGreenwichTotal No of inspections1 September 2023 to 31 March 2024</t>
  </si>
  <si>
    <t>Childcare registerAll provisionHackneyTotal No of inspections1 April 2023 to 31 August 2023</t>
  </si>
  <si>
    <t>Childcare registerAll provisionHackneyTotal No of inspections1 September 2023 to 31 March 2024</t>
  </si>
  <si>
    <t>Early years register (full Inspection)All provisionHackneyBehaviour and attitudes1 April 2023 to 31 August 2023</t>
  </si>
  <si>
    <t>Early years register (full Inspection)All provisionHackneyEffectiveness of leadership and Management1 April 2023 to 31 August 2023</t>
  </si>
  <si>
    <t>Early years register (full Inspection)All provisionHackneyOutcomes for children1 April 2023 to 31 August 2023</t>
  </si>
  <si>
    <t>Early years register (full Inspection)All provisionHackneyOverall effectiveness: The quality and standards of the provision1 April 2023 to 31 August 2023</t>
  </si>
  <si>
    <t>Early years register (full Inspection)All provisionHackneyPersonal development1 April 2023 to 31 August 2023</t>
  </si>
  <si>
    <t>Early years register (full Inspection)All provisionHackneyPersonal development, behaviour and welfare1 April 2023 to 31 August 2023</t>
  </si>
  <si>
    <t>Early years register (full Inspection)All provisionHackneyQuality of education1 April 2023 to 31 August 2023</t>
  </si>
  <si>
    <t>Early years register (full Inspection)All provisionHackneyQuality of teaching, learning and assessment1 April 2023 to 31 August 2023</t>
  </si>
  <si>
    <t>Early years register (full Inspection)All provisionHackneyRequirements of the compulsory part of the childcare register1 April 2023 to 31 August 2023</t>
  </si>
  <si>
    <t>Early years register (full Inspection)All provisionHackneyRequirements of the voluntary part of the childcare register1 April 2023 to 31 August 2023</t>
  </si>
  <si>
    <t>Early years register (full Inspection)All provisionHackneyTotal No of inspections1 April 2023 to 31 August 2023</t>
  </si>
  <si>
    <t>Early years register (full Inspection)All provisionHackneyBehaviour and attitudes1 September 2023 to 31 March 2024</t>
  </si>
  <si>
    <t>Early years register (full Inspection)All provisionHackneyEffectiveness of leadership and Management1 September 2023 to 31 March 2024</t>
  </si>
  <si>
    <t>Early years register (full Inspection)All provisionHackneyOutcomes for children1 September 2023 to 31 March 2024</t>
  </si>
  <si>
    <t>Early years register (full Inspection)All provisionHackneyOverall effectiveness: The quality and standards of the provision1 September 2023 to 31 March 2024</t>
  </si>
  <si>
    <t>Early years register (full Inspection)All provisionHackneyPersonal development1 September 2023 to 31 March 2024</t>
  </si>
  <si>
    <t>Early years register (full Inspection)All provisionHackneyPersonal development, behaviour and welfare1 September 2023 to 31 March 2024</t>
  </si>
  <si>
    <t>Early years register (full Inspection)All provisionSandwellOverall effectiveness: The quality and standards of the provision1 April 2023 to 31 August 2023</t>
  </si>
  <si>
    <t>Early years register (full Inspection)All provisionSandwellPersonal development1 April 2023 to 31 August 2023</t>
  </si>
  <si>
    <t>Early years register (full Inspection)All provisionSandwellPersonal development, behaviour and welfare1 April 2023 to 31 August 2023</t>
  </si>
  <si>
    <t>Early years register (full Inspection)All provisionSandwellQuality of education1 April 2023 to 31 August 2023</t>
  </si>
  <si>
    <t>Early years register (full Inspection)All provisionSandwellQuality of teaching, learning and assessment1 April 2023 to 31 August 2023</t>
  </si>
  <si>
    <t>Early years register (full Inspection)All provisionSandwellRequirements of the compulsory part of the childcare register1 April 2023 to 31 August 2023</t>
  </si>
  <si>
    <t>Early years register (full Inspection)All provisionSandwellRequirements of the voluntary part of the childcare register1 April 2023 to 31 August 2023</t>
  </si>
  <si>
    <t>Early years register (full Inspection)All provisionSandwellTotal No of inspections1 April 2023 to 31 August 2023</t>
  </si>
  <si>
    <t>Early years register (full Inspection)All provisionSandwellBehaviour and attitudes1 September 2023 to 31 March 2024</t>
  </si>
  <si>
    <t>Early years register (full Inspection)All provisionSandwellEffectiveness of leadership and Management1 September 2023 to 31 March 2024</t>
  </si>
  <si>
    <t>Early years register (full Inspection)All provisionSandwellOutcomes for children1 September 2023 to 31 March 2024</t>
  </si>
  <si>
    <t>Early years register (full Inspection)All provisionSandwellOverall effectiveness: The quality and standards of the provision1 September 2023 to 31 March 2024</t>
  </si>
  <si>
    <t>Early years register (full Inspection)All provisionSandwellPersonal development1 September 2023 to 31 March 2024</t>
  </si>
  <si>
    <t>Early years register (full Inspection)All provisionSandwellPersonal development, behaviour and welfare1 September 2023 to 31 March 2024</t>
  </si>
  <si>
    <t>Early years register (full Inspection)All provisionSandwellQuality of education1 September 2023 to 31 March 2024</t>
  </si>
  <si>
    <t>Early years register (full Inspection)All provisionSandwellQuality of teaching, learning and assessment1 September 2023 to 31 March 2024</t>
  </si>
  <si>
    <t>Early years register (full Inspection)All provisionSandwellRequirements of the compulsory part of the childcare register1 September 2023 to 31 March 2024</t>
  </si>
  <si>
    <t>Early years register (full Inspection)All provisionSandwellRequirements of the voluntary part of the childcare register1 September 2023 to 31 March 2024</t>
  </si>
  <si>
    <t>Early years register (full Inspection)All provisionSandwellTotal No of inspections1 September 2023 to 31 March 2024</t>
  </si>
  <si>
    <t>Early years register (No children on roll)All provisionSandwellNCOR Inspection Outcomes1 April 2023 to 31 August 2023</t>
  </si>
  <si>
    <t>Early years register (No children on roll)All provisionSandwellTotal No of inspections1 April 2023 to 31 August 2023</t>
  </si>
  <si>
    <t>Early years register (No children on roll)All provisionSandwellNCOR Inspection Outcomes1 September 2023 to 31 March 2024</t>
  </si>
  <si>
    <t>Early years register (No children on roll)All provisionSandwellTotal No of inspections1 September 2023 to 31 March 2024</t>
  </si>
  <si>
    <t>Early years register (Out-of-school day care)All provisionSandwellTotal No of inspections1 April 2023 to 31 August 2023</t>
  </si>
  <si>
    <t>Early years register (Out-of-school day care)All provisionSandwellTotal No of inspections1 September 2023 to 31 March 2024</t>
  </si>
  <si>
    <t>Childcare registerAll provisionSeftonTotal No of inspections1 April 2023 to 31 August 2023</t>
  </si>
  <si>
    <t>Early years register (full Inspection)All provisionSeftonBehaviour and attitudes1 April 2023 to 31 August 2023</t>
  </si>
  <si>
    <t>Early years register (full Inspection)All provisionSeftonEffectiveness of leadership and Management1 April 2023 to 31 August 2023</t>
  </si>
  <si>
    <t>Early years register (full Inspection)All provisionSeftonOutcomes for children1 April 2023 to 31 August 2023</t>
  </si>
  <si>
    <t>Early years register (full Inspection)All provisionSeftonOverall effectiveness: The quality and standards of the provision1 April 2023 to 31 August 2023</t>
  </si>
  <si>
    <t>Early years register (full Inspection)Childcare on domestic premisesTraffordOverall effectiveness: The quality and standards of the provision1 September 2023 to 31 March 2024</t>
  </si>
  <si>
    <t>Early years register (full Inspection)All provisionBarnsleyRequirements of the compulsory part of the childcare register1 April 2023 to 31 August 2023</t>
  </si>
  <si>
    <t>Early years register (full Inspection)All provisionBarnsleyRequirements of the voluntary part of the childcare register1 April 2023 to 31 August 2023</t>
  </si>
  <si>
    <t>Early years register (full Inspection)All provisionBarnsleyTotal No of inspections1 April 2023 to 31 August 2023</t>
  </si>
  <si>
    <t>Early years register (full Inspection)All provisionBarnsleyBehaviour and attitudes1 September 2023 to 31 March 2024</t>
  </si>
  <si>
    <t>Early years register (full Inspection)All provisionBarnsleyEffectiveness of leadership and Management1 September 2023 to 31 March 2024</t>
  </si>
  <si>
    <t>Early years register (full Inspection)All provisionBarnsleyOutcomes for children1 September 2023 to 31 March 2024</t>
  </si>
  <si>
    <t>Early years register (full Inspection)All provisionBarnsleyOverall effectiveness: The quality and standards of the provision1 September 2023 to 31 March 2024</t>
  </si>
  <si>
    <t>Early years register (full Inspection)All provisionBarnsleyPersonal development1 September 2023 to 31 March 2024</t>
  </si>
  <si>
    <t>Early years register (full Inspection)All provisionBarnsleyPersonal development, behaviour and welfare1 September 2023 to 31 March 2024</t>
  </si>
  <si>
    <t>Early years register (full Inspection)All provisionBarnsleyQuality of education1 September 2023 to 31 March 2024</t>
  </si>
  <si>
    <t>Early years register (full Inspection)All provisionBarnsleyQuality of teaching, learning and assessment1 September 2023 to 31 March 2024</t>
  </si>
  <si>
    <t>Early years register (full Inspection)All provisionBarnsleyRequirements of the compulsory part of the childcare register1 September 2023 to 31 March 2024</t>
  </si>
  <si>
    <t>Early years register (full Inspection)All provisionBarnsleyRequirements of the voluntary part of the childcare register1 September 2023 to 31 March 2024</t>
  </si>
  <si>
    <t>Early years register (full Inspection)All provisionBarnsleyTotal No of inspections1 September 2023 to 31 March 2024</t>
  </si>
  <si>
    <t>Early years register (No children on roll)All provisionBarnsleyNCOR Inspection Outcomes1 April 2023 to 31 August 2023</t>
  </si>
  <si>
    <t>Early years register (No children on roll)All provisionBarnsleyTotal No of inspections1 April 2023 to 31 August 2023</t>
  </si>
  <si>
    <t>Early years register (No children on roll)All provisionBarnsleyNCOR Inspection Outcomes1 September 2023 to 31 March 2024</t>
  </si>
  <si>
    <t>Early years register (No children on roll)All provisionBarnsleyTotal No of inspections1 September 2023 to 31 March 2024</t>
  </si>
  <si>
    <t>Early years register (Out-of-school day care)All provisionBarnsleyTotal No of inspections1 September 2023 to 31 March 2024</t>
  </si>
  <si>
    <t>Childcare registerAll provisionBath and North East SomersetTotal No of inspections1 April 2023 to 31 August 2023</t>
  </si>
  <si>
    <t>Early years register (full Inspection)All provisionBath and North East SomersetBehaviour and attitudes1 April 2023 to 31 August 2023</t>
  </si>
  <si>
    <t>Early years register (full Inspection)All provisionBath and North East SomersetEffectiveness of leadership and Management1 April 2023 to 31 August 2023</t>
  </si>
  <si>
    <t>Early years register (Out-of-school day care)All provisionHarrowTotal No of inspections1 April 2023 to 31 August 2023</t>
  </si>
  <si>
    <t>Early years register (Out-of-school day care)All provisionHarrowTotal No of inspections1 September 2023 to 31 March 2024</t>
  </si>
  <si>
    <t>Childcare registerAll provisionHartlepoolTotal No of inspections1 September 2023 to 31 March 2024</t>
  </si>
  <si>
    <t>Early years register (full Inspection)All provisionHartlepoolBehaviour and attitudes1 April 2023 to 31 August 2023</t>
  </si>
  <si>
    <t>Early years register (full Inspection)All provisionHartlepoolEffectiveness of leadership and Management1 April 2023 to 31 August 2023</t>
  </si>
  <si>
    <t>Early years register (full Inspection)All provisionHartlepoolOutcomes for children1 April 2023 to 31 August 2023</t>
  </si>
  <si>
    <t>Early years register (full Inspection)All provisionHartlepoolOverall effectiveness: The quality and standards of the provision1 April 2023 to 31 August 2023</t>
  </si>
  <si>
    <t>Early years register (full Inspection)All provisionHartlepoolPersonal development1 April 2023 to 31 August 2023</t>
  </si>
  <si>
    <t>Early years register (full Inspection)All provisionHartlepoolPersonal development, behaviour and welfare1 April 2023 to 31 August 2023</t>
  </si>
  <si>
    <t>Early years register (full Inspection)All provisionHartlepoolQuality of education1 April 2023 to 31 August 2023</t>
  </si>
  <si>
    <t>Early years register (full Inspection)All provisionHartlepoolQuality of teaching, learning and assessment1 April 2023 to 31 August 2023</t>
  </si>
  <si>
    <t>Early years register (full Inspection)All provisionHartlepoolRequirements of the compulsory part of the childcare register1 April 2023 to 31 August 2023</t>
  </si>
  <si>
    <t>Early years register (full Inspection)All provisionHartlepoolRequirements of the voluntary part of the childcare register1 April 2023 to 31 August 2023</t>
  </si>
  <si>
    <t>Early years register (full Inspection)All provisionHartlepoolTotal No of inspections1 April 2023 to 31 August 2023</t>
  </si>
  <si>
    <t>Early years register (full Inspection)All provisionHartlepoolBehaviour and attitudes1 September 2023 to 31 March 2024</t>
  </si>
  <si>
    <t>Early years register (full Inspection)All provisionHartlepoolEffectiveness of leadership and Management1 September 2023 to 31 March 2024</t>
  </si>
  <si>
    <t>Early years register (full Inspection)All provisionHartlepoolOutcomes for children1 September 2023 to 31 March 2024</t>
  </si>
  <si>
    <t>Early years register (full Inspection)All provisionHartlepoolOverall effectiveness: The quality and standards of the provision1 September 2023 to 31 March 2024</t>
  </si>
  <si>
    <t>Early years register (full Inspection)All provisionHartlepoolPersonal development1 September 2023 to 31 March 2024</t>
  </si>
  <si>
    <t>Early years register (full Inspection)All provisionHartlepoolPersonal development, behaviour and welfare1 September 2023 to 31 March 2024</t>
  </si>
  <si>
    <t>Early years register (full Inspection)All provisionHartlepoolQuality of education1 September 2023 to 31 March 2024</t>
  </si>
  <si>
    <t>Early years register (full Inspection)All provisionHartlepoolQuality of teaching, learning and assessment1 September 2023 to 31 March 2024</t>
  </si>
  <si>
    <t>Early years register (full Inspection)All provisionHartlepoolRequirements of the compulsory part of the childcare register1 September 2023 to 31 March 2024</t>
  </si>
  <si>
    <t>Early years register (full Inspection)All provisionHartlepoolRequirements of the voluntary part of the childcare register1 September 2023 to 31 March 2024</t>
  </si>
  <si>
    <t>Early years register (full Inspection)All provisionHartlepoolTotal No of inspections1 September 2023 to 31 March 2024</t>
  </si>
  <si>
    <t>Early years register (No children on roll)All provisionHartlepoolNCOR Inspection Outcomes1 April 2023 to 31 August 2023</t>
  </si>
  <si>
    <t>Early years register (No children on roll)All provisionHartlepoolTotal No of inspections1 April 2023 to 31 August 2023</t>
  </si>
  <si>
    <t>Childcare registerAll provisionHaveringTotal No of inspections1 April 2023 to 31 August 2023</t>
  </si>
  <si>
    <t>Childcare registerAll provisionHaveringTotal No of inspections1 September 2023 to 31 March 2024</t>
  </si>
  <si>
    <t>Early years register (full Inspection)All provisionHaveringBehaviour and attitudes1 April 2023 to 31 August 2023</t>
  </si>
  <si>
    <t>Early years register (full Inspection)All provisionHaveringEffectiveness of leadership and Management1 April 2023 to 31 August 2023</t>
  </si>
  <si>
    <t>Early years register (full Inspection)All provisionHertfordshireTotal No of inspections1 April 2023 to 31 August 2023</t>
  </si>
  <si>
    <t>Early years register (full Inspection)All provisionHertfordshireBehaviour and attitudes1 September 2023 to 31 March 2024</t>
  </si>
  <si>
    <t>Early years register (full Inspection)All provisionHertfordshireEffectiveness of leadership and Management1 September 2023 to 31 March 2024</t>
  </si>
  <si>
    <t>Early years register (full Inspection)All provisionHertfordshireOutcomes for children1 September 2023 to 31 March 2024</t>
  </si>
  <si>
    <t>Early years register (full Inspection)All provisionHertfordshireOverall effectiveness: The quality and standards of the provision1 September 2023 to 31 March 2024</t>
  </si>
  <si>
    <t>Early years register (full Inspection)All provisionHertfordshirePersonal development1 September 2023 to 31 March 2024</t>
  </si>
  <si>
    <t>Early years register (full Inspection)All provisionHertfordshirePersonal development, behaviour and welfare1 September 2023 to 31 March 2024</t>
  </si>
  <si>
    <t>Early years register (full Inspection)All provisionHertfordshireQuality of education1 September 2023 to 31 March 2024</t>
  </si>
  <si>
    <t>Early years register (full Inspection)All provisionHertfordshireQuality of teaching, learning and assessment1 September 2023 to 31 March 2024</t>
  </si>
  <si>
    <t>Early years register (full Inspection)All provisionHertfordshireRequirements of the compulsory part of the childcare register1 September 2023 to 31 March 2024</t>
  </si>
  <si>
    <t>Early years register (full Inspection)All provisionHertfordshireRequirements of the voluntary part of the childcare register1 September 2023 to 31 March 2024</t>
  </si>
  <si>
    <t>Early years register (full Inspection)All provisionHertfordshireTotal No of inspections1 September 2023 to 31 March 2024</t>
  </si>
  <si>
    <t>Early years register (No children on roll)All provisionHertfordshireNCOR Inspection Outcomes1 April 2023 to 31 August 2023</t>
  </si>
  <si>
    <t>Early years register (No children on roll)All provisionHertfordshireTotal No of inspections1 April 2023 to 31 August 2023</t>
  </si>
  <si>
    <t>Early years register (No children on roll)All provisionHertfordshireNCOR Inspection Outcomes1 September 2023 to 31 March 2024</t>
  </si>
  <si>
    <t>Early years register (No children on roll)All provisionHertfordshireTotal No of inspections1 September 2023 to 31 March 2024</t>
  </si>
  <si>
    <t>Early years register (Out-of-school day care)All provisionHertfordshireTotal No of inspections1 April 2023 to 31 August 2023</t>
  </si>
  <si>
    <t>Early years register (Out-of-school day care)All provisionHertfordshireTotal No of inspections1 September 2023 to 31 March 2024</t>
  </si>
  <si>
    <t>Childcare registerAll provisionHillingdonTotal No of inspections1 April 2023 to 31 August 2023</t>
  </si>
  <si>
    <t>Childcare registerAll provisionHillingdonTotal No of inspections1 September 2023 to 31 March 2024</t>
  </si>
  <si>
    <t>Early years register (full Inspection)All provisionHillingdonBehaviour and attitudes1 April 2023 to 31 August 2023</t>
  </si>
  <si>
    <t>Early years register (full Inspection)All provisionHillingdonEffectiveness of leadership and Management1 April 2023 to 31 August 2023</t>
  </si>
  <si>
    <t>Early years register (full Inspection)All provisionHillingdonOutcomes for children1 April 2023 to 31 August 2023</t>
  </si>
  <si>
    <t>Early years register (full Inspection)All provisionHillingdonOverall effectiveness: The quality and standards of the provision1 April 2023 to 31 August 2023</t>
  </si>
  <si>
    <t>Early years register (full Inspection)All provisionHillingdonPersonal development1 April 2023 to 31 August 2023</t>
  </si>
  <si>
    <t>Early years register (full Inspection)All provisionHillingdonPersonal development, behaviour and welfare1 April 2023 to 31 August 2023</t>
  </si>
  <si>
    <t>Early years register (full Inspection)All provisionHillingdonQuality of education1 April 2023 to 31 August 2023</t>
  </si>
  <si>
    <t>Early years register (full Inspection)All provisionHillingdonQuality of teaching, learning and assessment1 April 2023 to 31 August 2023</t>
  </si>
  <si>
    <t>Early years register (full Inspection)All provisionHillingdonRequirements of the compulsory part of the childcare register1 April 2023 to 31 August 2023</t>
  </si>
  <si>
    <t>Early years register (full Inspection)All provisionHillingdonRequirements of the voluntary part of the childcare register1 April 2023 to 31 August 2023</t>
  </si>
  <si>
    <t>Early years register (No children on roll)All provisionSouth GloucestershireTotal No of inspections1 September 2023 to 31 March 2024</t>
  </si>
  <si>
    <t>Early years register (Out-of-school day care)All provisionSouth GloucestershireTotal No of inspections1 April 2023 to 31 August 2023</t>
  </si>
  <si>
    <t>Early years register (Out-of-school day care)All provisionSouth GloucestershireTotal No of inspections1 September 2023 to 31 March 2024</t>
  </si>
  <si>
    <t>Childcare registerAll provisionSouth TynesideTotal No of inspections1 April 2023 to 31 August 2023</t>
  </si>
  <si>
    <t>Early years register (full Inspection)All provisionSouth TynesideBehaviour and attitudes1 April 2023 to 31 August 2023</t>
  </si>
  <si>
    <t>Early years register (full Inspection)All provisionSouth TynesideEffectiveness of leadership and Management1 April 2023 to 31 August 2023</t>
  </si>
  <si>
    <t>Early years register (full Inspection)All provisionSouth TynesideOutcomes for children1 April 2023 to 31 August 2023</t>
  </si>
  <si>
    <t>Early years register (full Inspection)All provisionSouth TynesideOverall effectiveness: The quality and standards of the provision1 April 2023 to 31 August 2023</t>
  </si>
  <si>
    <t>Early years register (full Inspection)All provisionSouth TynesidePersonal development1 April 2023 to 31 August 2023</t>
  </si>
  <si>
    <t>Early years register (full Inspection)All provisionSouth TynesidePersonal development, behaviour and welfare1 April 2023 to 31 August 2023</t>
  </si>
  <si>
    <t>Early years register (full Inspection)All provisionSouth TynesideQuality of education1 April 2023 to 31 August 2023</t>
  </si>
  <si>
    <t>Early years register (full Inspection)All provisionSouth TynesideQuality of teaching, learning and assessment1 April 2023 to 31 August 2023</t>
  </si>
  <si>
    <t>Early years register (full Inspection)All provisionSouth TynesideRequirements of the compulsory part of the childcare register1 April 2023 to 31 August 2023</t>
  </si>
  <si>
    <t>Early years register (full Inspection)All provisionSouth TynesideRequirements of the voluntary part of the childcare register1 April 2023 to 31 August 2023</t>
  </si>
  <si>
    <t>Early years register (full Inspection)All provisionSouth TynesideTotal No of inspections1 April 2023 to 31 August 2023</t>
  </si>
  <si>
    <t>Early years register (full Inspection)All provisionSouth TynesideBehaviour and attitudes1 September 2023 to 31 March 2024</t>
  </si>
  <si>
    <t>Early years register (full Inspection)All provisionSouth TynesideEffectiveness of leadership and Management1 September 2023 to 31 March 2024</t>
  </si>
  <si>
    <t>Early years register (full Inspection)All provisionSouth TynesideOutcomes for children1 September 2023 to 31 March 2024</t>
  </si>
  <si>
    <t>Early years register (full Inspection)All provisionSouth TynesideOverall effectiveness: The quality and standards of the provision1 September 2023 to 31 March 2024</t>
  </si>
  <si>
    <t>Early years register (full Inspection)All provisionSouth TynesidePersonal development1 September 2023 to 31 March 2024</t>
  </si>
  <si>
    <t>Early years register (full Inspection)All provisionSouth TynesidePersonal development, behaviour and welfare1 September 2023 to 31 March 2024</t>
  </si>
  <si>
    <t>Early years register (full Inspection)All provisionSouth TynesideQuality of education1 September 2023 to 31 March 2024</t>
  </si>
  <si>
    <t>Early years register (full Inspection)All provisionSouth TynesideQuality of teaching, learning and assessment1 September 2023 to 31 March 2024</t>
  </si>
  <si>
    <t>Early years register (full Inspection)All provisionSouth TynesideRequirements of the compulsory part of the childcare register1 September 2023 to 31 March 2024</t>
  </si>
  <si>
    <t>Early years register (full Inspection)All provisionSouth TynesideRequirements of the voluntary part of the childcare register1 September 2023 to 31 March 2024</t>
  </si>
  <si>
    <t>Early years register (full Inspection)All provisionSouth TynesideTotal No of inspections1 September 2023 to 31 March 2024</t>
  </si>
  <si>
    <t>Early years register (No children on roll)All provisionSouth TynesideNCOR Inspection Outcomes1 April 2023 to 31 August 2023</t>
  </si>
  <si>
    <t>Early years register (No children on roll)All provisionSouth TynesideTotal No of inspections1 April 2023 to 31 August 2023</t>
  </si>
  <si>
    <t>Childcare registerAll provisionSouthamptonTotal No of inspections1 April 2023 to 31 August 2023</t>
  </si>
  <si>
    <t>Childcare registerAll provisionSouthamptonTotal No of inspections1 September 2023 to 31 March 2024</t>
  </si>
  <si>
    <t>Childcare registerChildcare on non-domestic premisesBedfordTotal No of inspections1 September 2023 to 31 March 2024</t>
  </si>
  <si>
    <t>Early years register (full Inspection)Childcare on non-domestic premisesBedfordBehaviour and attitudes1 April 2023 to 31 August 2023</t>
  </si>
  <si>
    <t>Early years register (full Inspection)Childcare on non-domestic premisesBedfordEffectiveness of leadership and Management1 April 2023 to 31 August 2023</t>
  </si>
  <si>
    <t>Early years register (full Inspection)Childcare on non-domestic premisesBedfordOutcomes for children1 April 2023 to 31 August 2023</t>
  </si>
  <si>
    <t>Early years register (full Inspection)Childcare on non-domestic premisesBedfordOverall effectiveness: The quality and standards of the provision1 April 2023 to 31 August 2023</t>
  </si>
  <si>
    <t>Early years register (full Inspection)Childcare on non-domestic premisesBedfordPersonal development1 April 2023 to 31 August 2023</t>
  </si>
  <si>
    <t>Early years register (full Inspection)Childcare on non-domestic premisesBedfordPersonal development, behaviour and welfare1 April 2023 to 31 August 2023</t>
  </si>
  <si>
    <t>Early years register (full Inspection)Childcare on non-domestic premisesBedfordQuality of education1 April 2023 to 31 August 2023</t>
  </si>
  <si>
    <t>Early years register (Out-of-school day care)Childcare on non-domestic premisesNewcastle upon TyneTotal No of inspections1 September 2023 to 31 March 2024</t>
  </si>
  <si>
    <t>Childcare registerChildcare on non-domestic premisesNewhamTotal No of inspections1 April 2023 to 31 August 2023</t>
  </si>
  <si>
    <t>Childcare registerChildcare on non-domestic premisesNewhamTotal No of inspections1 September 2023 to 31 March 2024</t>
  </si>
  <si>
    <t>Early years register (full Inspection)Childcare on non-domestic premisesNewhamBehaviour and attitudes1 April 2023 to 31 August 2023</t>
  </si>
  <si>
    <t>Early years register (full Inspection)Childcare on non-domestic premisesNewhamEffectiveness of leadership and Management1 April 2023 to 31 August 2023</t>
  </si>
  <si>
    <t>Early years register (full Inspection)Childcare on non-domestic premisesNewhamOutcomes for children1 April 2023 to 31 August 2023</t>
  </si>
  <si>
    <t>Early years register (full Inspection)Childcare on non-domestic premisesNewhamOverall effectiveness: The quality and standards of the provision1 April 2023 to 31 August 2023</t>
  </si>
  <si>
    <t>Early years register (full Inspection)Childcare on non-domestic premisesNewhamPersonal development1 April 2023 to 31 August 2023</t>
  </si>
  <si>
    <t>Early years register (full Inspection)Childcare on non-domestic premisesNewhamPersonal development, behaviour and welfare1 April 2023 to 31 August 2023</t>
  </si>
  <si>
    <t>Early years register (full Inspection)Childcare on non-domestic premisesNewhamQuality of education1 April 2023 to 31 August 2023</t>
  </si>
  <si>
    <t>Early years register (full Inspection)Childcare on non-domestic premisesNewhamQuality of teaching, learning and assessment1 April 2023 to 31 August 2023</t>
  </si>
  <si>
    <t>Early years register (full Inspection)Childcare on non-domestic premisesNewhamRequirements of the compulsory part of the childcare register1 April 2023 to 31 August 2023</t>
  </si>
  <si>
    <t>Early years register (full Inspection)Childcare on non-domestic premisesNewhamRequirements of the voluntary part of the childcare register1 April 2023 to 31 August 2023</t>
  </si>
  <si>
    <t>Early years register (full Inspection)Childcare on non-domestic premisesNewhamTotal No of inspections1 April 2023 to 31 August 2023</t>
  </si>
  <si>
    <t>Early years register (full Inspection)Childcare on non-domestic premisesNewhamBehaviour and attitudes1 September 2023 to 31 March 2024</t>
  </si>
  <si>
    <t>Early years register (full Inspection)Childcare on non-domestic premisesWestmorland and FurnessTotal No of inspections1 April 2023 to 31 August 2023</t>
  </si>
  <si>
    <t>Early years register (full Inspection)Childcare on non-domestic premisesWestmorland and FurnessBehaviour and attitudes1 September 2023 to 31 March 2024</t>
  </si>
  <si>
    <t>Early years register (full Inspection)Childcare on non-domestic premisesWestmorland and FurnessEffectiveness of leadership and Management1 September 2023 to 31 March 2024</t>
  </si>
  <si>
    <t>Early years register (full Inspection)Childcare on non-domestic premisesWestmorland and FurnessOutcomes for children1 September 2023 to 31 March 2024</t>
  </si>
  <si>
    <t>Early years register (full Inspection)Childcare on non-domestic premisesWestmorland and FurnessOverall effectiveness: The quality and standards of the provision1 September 2023 to 31 March 2024</t>
  </si>
  <si>
    <t>Early years register (full Inspection)Childcare on non-domestic premisesWestmorland and FurnessPersonal development1 September 2023 to 31 March 2024</t>
  </si>
  <si>
    <t>Early years register (full Inspection)Childcare on non-domestic premisesWestmorland and FurnessPersonal development, behaviour and welfare1 September 2023 to 31 March 2024</t>
  </si>
  <si>
    <t>Early years register (full Inspection)Childcare on non-domestic premisesWestmorland and FurnessQuality of education1 September 2023 to 31 March 2024</t>
  </si>
  <si>
    <t>Early years register (full Inspection)Childcare on non-domestic premisesWestmorland and FurnessQuality of teaching, learning and assessment1 September 2023 to 31 March 2024</t>
  </si>
  <si>
    <t>Early years register (full Inspection)Childcare on non-domestic premisesWestmorland and FurnessRequirements of the compulsory part of the childcare register1 September 2023 to 31 March 2024</t>
  </si>
  <si>
    <t>Early years register (full Inspection)Childcare on non-domestic premisesWestmorland and FurnessRequirements of the voluntary part of the childcare register1 September 2023 to 31 March 2024</t>
  </si>
  <si>
    <t>Early years register (full Inspection)Childcare on non-domestic premisesWestmorland and FurnessTotal No of inspections1 September 2023 to 31 March 2024</t>
  </si>
  <si>
    <t>Early years register (full Inspection)Childcare on non-domestic premisesWiganBehaviour and attitudes1 April 2023 to 31 August 2023</t>
  </si>
  <si>
    <t>Early years register (full Inspection)Childcare on non-domestic premisesWiganEffectiveness of leadership and Management1 April 2023 to 31 August 2023</t>
  </si>
  <si>
    <t>Early years register (full Inspection)Childcare on non-domestic premisesWiganOutcomes for children1 April 2023 to 31 August 2023</t>
  </si>
  <si>
    <t>Early years register (full Inspection)Childcare on non-domestic premisesWiganOverall effectiveness: The quality and standards of the provision1 April 2023 to 31 August 2023</t>
  </si>
  <si>
    <t>Early years register (full Inspection)Childcare on non-domestic premisesWiganPersonal development1 April 2023 to 31 August 2023</t>
  </si>
  <si>
    <t>Early years register (full Inspection)Childcare on non-domestic premisesWiganPersonal development, behaviour and welfare1 April 2023 to 31 August 2023</t>
  </si>
  <si>
    <t>Early years register (full Inspection)Childcare on non-domestic premisesWiganQuality of education1 April 2023 to 31 August 2023</t>
  </si>
  <si>
    <t>Early years register (full Inspection)Childcare on non-domestic premisesWiganQuality of teaching, learning and assessment1 April 2023 to 31 August 2023</t>
  </si>
  <si>
    <t>Early years register (full Inspection)Childcare on non-domestic premisesWiganRequirements of the compulsory part of the childcare register1 April 2023 to 31 August 2023</t>
  </si>
  <si>
    <t>Early years register (full Inspection)Childcare on non-domestic premisesWiganRequirements of the voluntary part of the childcare register1 April 2023 to 31 August 2023</t>
  </si>
  <si>
    <t>Early years register (full Inspection)Childcare on non-domestic premisesWiganTotal No of inspections1 April 2023 to 31 August 2023</t>
  </si>
  <si>
    <t>Early years register (full Inspection)Childcare on non-domestic premisesWiganBehaviour and attitudes1 September 2023 to 31 March 2024</t>
  </si>
  <si>
    <t>Early years register (full Inspection)Childcare on non-domestic premisesWiganEffectiveness of leadership and Management1 September 2023 to 31 March 2024</t>
  </si>
  <si>
    <t>Early years register (full Inspection)Childcare on non-domestic premisesWiganOutcomes for children1 September 2023 to 31 March 2024</t>
  </si>
  <si>
    <t>Early years register (full Inspection)Childcare on non-domestic premisesWiganOverall effectiveness: The quality and standards of the provision1 September 2023 to 31 March 2024</t>
  </si>
  <si>
    <t>Early years register (full Inspection)ChildminderHillingdonPersonal development, behaviour and welfare1 September 2023 to 31 March 2024</t>
  </si>
  <si>
    <t>Early years register (full Inspection)ChildminderHillingdonQuality of education1 September 2023 to 31 March 2024</t>
  </si>
  <si>
    <t>Early years register (full Inspection)ChildminderHillingdonQuality of teaching, learning and assessment1 September 2023 to 31 March 2024</t>
  </si>
  <si>
    <t>Early years register (full Inspection)ChildminderHillingdonRequirements of the compulsory part of the childcare register1 September 2023 to 31 March 2024</t>
  </si>
  <si>
    <t>Early years register (full Inspection)ChildminderHillingdonRequirements of the voluntary part of the childcare register1 September 2023 to 31 March 2024</t>
  </si>
  <si>
    <t>Early years register (full Inspection)ChildminderHillingdonTotal No of inspections1 September 2023 to 31 March 2024</t>
  </si>
  <si>
    <t>Early years register (No children on roll)ChildminderHillingdonNCOR Inspection Outcomes1 April 2023 to 31 August 2023</t>
  </si>
  <si>
    <t>Early years register (No children on roll)ChildminderHillingdonTotal No of inspections1 April 2023 to 31 August 2023</t>
  </si>
  <si>
    <t>Early years register (No children on roll)ChildminderHillingdonNCOR Inspection Outcomes1 September 2023 to 31 March 2024</t>
  </si>
  <si>
    <t>Early years register (No children on roll)ChildminderHillingdonTotal No of inspections1 September 2023 to 31 March 2024</t>
  </si>
  <si>
    <t>Childcare registerChildminderHounslowTotal No of inspections1 September 2023 to 31 March 2024</t>
  </si>
  <si>
    <t>Early years register (full Inspection)ChildminderHounslowBehaviour and attitudes1 April 2023 to 31 August 2023</t>
  </si>
  <si>
    <t>Early years register (full Inspection)ChildminderHounslowEffectiveness of leadership and Management1 April 2023 to 31 August 2023</t>
  </si>
  <si>
    <t>Early years register (full Inspection)ChildminderHounslowOutcomes for children1 April 2023 to 31 August 2023</t>
  </si>
  <si>
    <t>Early years register (full Inspection)ChildminderHounslowOverall effectiveness: The quality and standards of the provision1 April 2023 to 31 August 2023</t>
  </si>
  <si>
    <t>Early years register (full Inspection)ChildminderHounslowPersonal development1 April 2023 to 31 August 2023</t>
  </si>
  <si>
    <t>Early years register (full Inspection)ChildminderHounslowPersonal development, behaviour and welfare1 April 2023 to 31 August 2023</t>
  </si>
  <si>
    <t>Early years register (full Inspection)ChildminderHounslowQuality of education1 April 2023 to 31 August 2023</t>
  </si>
  <si>
    <t>Early years register (full Inspection)ChildminderHounslowQuality of teaching, learning and assessment1 April 2023 to 31 August 2023</t>
  </si>
  <si>
    <t>Early years register (full Inspection)ChildminderHounslowRequirements of the compulsory part of the childcare register1 April 2023 to 31 August 2023</t>
  </si>
  <si>
    <t>Early years register (full Inspection)ChildminderHounslowRequirements of the voluntary part of the childcare register1 April 2023 to 31 August 2023</t>
  </si>
  <si>
    <t>Early years register (full Inspection)ChildminderHounslowTotal No of inspections1 April 2023 to 31 August 2023</t>
  </si>
  <si>
    <t>Early years register (full Inspection)ChildminderHounslowBehaviour and attitudes1 September 2023 to 31 March 2024</t>
  </si>
  <si>
    <t>Early years register (full Inspection)ChildminderHounslowEffectiveness of leadership and Management1 September 2023 to 31 March 2024</t>
  </si>
  <si>
    <t>Early years register (full Inspection)ChildminderHounslowOutcomes for children1 September 2023 to 31 March 2024</t>
  </si>
  <si>
    <t>Early years register (full Inspection)ChildminderHounslowOverall effectiveness: The quality and standards of the provision1 September 2023 to 31 March 2024</t>
  </si>
  <si>
    <t>Early years register (full Inspection)ChildminderHounslowPersonal development1 September 2023 to 31 March 2024</t>
  </si>
  <si>
    <t>Early years register (full Inspection)ChildminderHounslowPersonal development, behaviour and welfare1 September 2023 to 31 March 2024</t>
  </si>
  <si>
    <t>Early years register (full Inspection)ChildminderHounslowQuality of education1 September 2023 to 31 March 2024</t>
  </si>
  <si>
    <t>Early years register (full Inspection)ChildminderHounslowQuality of teaching, learning and assessment1 September 2023 to 31 March 2024</t>
  </si>
  <si>
    <t>Early years register (full Inspection)ChildminderStoke-on-TrentRequirements of the voluntary part of the childcare register1 April 2023 to 31 August 2023</t>
  </si>
  <si>
    <t>Early years register (full Inspection)ChildminderStoke-on-TrentTotal No of inspections1 April 2023 to 31 August 2023</t>
  </si>
  <si>
    <t>Early years register (full Inspection)ChildminderStoke-on-TrentBehaviour and attitudes1 September 2023 to 31 March 2024</t>
  </si>
  <si>
    <t>Early years register (full Inspection)ChildminderStoke-on-TrentEffectiveness of leadership and Management1 September 2023 to 31 March 2024</t>
  </si>
  <si>
    <t>Early years register (full Inspection)ChildminderStoke-on-TrentOutcomes for children1 September 2023 to 31 March 2024</t>
  </si>
  <si>
    <t>Early years register (full Inspection)ChildminderStoke-on-TrentOverall effectiveness: The quality and standards of the provision1 September 2023 to 31 March 2024</t>
  </si>
  <si>
    <t>Early years register (full Inspection)ChildminderStoke-on-TrentPersonal development1 September 2023 to 31 March 2024</t>
  </si>
  <si>
    <t>Early years register (full Inspection)ChildminderStoke-on-TrentPersonal development, behaviour and welfare1 September 2023 to 31 March 2024</t>
  </si>
  <si>
    <t>Early years register (full Inspection)ChildminderStoke-on-TrentQuality of education1 September 2023 to 31 March 2024</t>
  </si>
  <si>
    <t>Early years register (full Inspection)ChildminderStoke-on-TrentQuality of teaching, learning and assessment1 September 2023 to 31 March 2024</t>
  </si>
  <si>
    <t>Early years register (full Inspection)ChildminderStoke-on-TrentRequirements of the compulsory part of the childcare register1 September 2023 to 31 March 2024</t>
  </si>
  <si>
    <t>Early years register (full Inspection)ChildminderStoke-on-TrentRequirements of the voluntary part of the childcare register1 September 2023 to 31 March 2024</t>
  </si>
  <si>
    <t>Early years register (full Inspection)ChildminderStoke-on-TrentTotal No of inspections1 September 2023 to 31 March 2024</t>
  </si>
  <si>
    <t>Early years register (No children on roll)ChildminderStoke-on-TrentNCOR Inspection Outcomes1 April 2023 to 31 August 2023</t>
  </si>
  <si>
    <t>Early years register (No children on roll)ChildminderStoke-on-TrentTotal No of inspections1 April 2023 to 31 August 2023</t>
  </si>
  <si>
    <t>Early years register (full Inspection)ChildminderSuffolkBehaviour and attitudes1 April 2023 to 31 August 2023</t>
  </si>
  <si>
    <t>Early years register (full Inspection)ChildminderSuffolkEffectiveness of leadership and Management1 April 2023 to 31 August 2023</t>
  </si>
  <si>
    <t>Early years register (full Inspection)ChildminderSuffolkOutcomes for children1 April 2023 to 31 August 2023</t>
  </si>
  <si>
    <t>Early years register (full Inspection)ChildminderSuffolkOverall effectiveness: The quality and standards of the provision1 April 2023 to 31 August 2023</t>
  </si>
  <si>
    <t>Early years register (full Inspection)ChildminderSuffolkPersonal development1 April 2023 to 31 August 2023</t>
  </si>
  <si>
    <t>Early years register (full Inspection)ChildminderSuffolkPersonal development, behaviour and welfare1 April 2023 to 31 August 2023</t>
  </si>
  <si>
    <t>Early years register (full Inspection)ChildminderSuffolkQuality of education1 April 2023 to 31 August 2023</t>
  </si>
  <si>
    <t>Early years register (full Inspection)ChildminderSuffolkQuality of teaching, learning and assessment1 April 2023 to 31 August 2023</t>
  </si>
  <si>
    <t>Early years register (full Inspection)ChildminderSuffolkRequirements of the compulsory part of the childcare register1 April 2023 to 31 August 2023</t>
  </si>
  <si>
    <t>Early years register (full Inspection)ChildminderSuffolkRequirements of the voluntary part of the childcare register1 April 2023 to 31 August 2023</t>
  </si>
  <si>
    <t>Early years register (full Inspection)ChildminderSuffolkTotal No of inspections1 April 2023 to 31 August 2023</t>
  </si>
  <si>
    <t>Early years register (full Inspection)ChildminderSuffolkBehaviour and attitudes1 September 2023 to 31 March 2024</t>
  </si>
  <si>
    <t>Early years register (full Inspection)ChildminderSuffolkEffectiveness of leadership and Management1 September 2023 to 31 March 2024</t>
  </si>
  <si>
    <t>Early years register (full Inspection)ChildminderSuffolkOutcomes for children1 September 2023 to 31 March 2024</t>
  </si>
  <si>
    <t>Early years register (full Inspection)ChildminderSuffolkOverall effectiveness: The quality and standards of the provision1 September 2023 to 31 March 2024</t>
  </si>
  <si>
    <t>Early years register (full Inspection)All provisionBedfordPersonal development1 April 2023 to 31 August 2023</t>
  </si>
  <si>
    <t>Early years register (full Inspection)All provisionBedfordPersonal development, behaviour and welfare1 April 2023 to 31 August 2023</t>
  </si>
  <si>
    <t>Early years register (full Inspection)All provisionBedfordQuality of education1 April 2023 to 31 August 2023</t>
  </si>
  <si>
    <t>Early years register (full Inspection)All provisionBedfordQuality of teaching, learning and assessment1 April 2023 to 31 August 2023</t>
  </si>
  <si>
    <t>Early years register (full Inspection)All provisionBedfordRequirements of the compulsory part of the childcare register1 April 2023 to 31 August 2023</t>
  </si>
  <si>
    <t>Early years register (full Inspection)All provisionBedfordRequirements of the voluntary part of the childcare register1 April 2023 to 31 August 2023</t>
  </si>
  <si>
    <t>Early years register (full Inspection)All provisionBedfordTotal No of inspections1 April 2023 to 31 August 2023</t>
  </si>
  <si>
    <t>Early years register (full Inspection)All provisionBedfordBehaviour and attitudes1 September 2023 to 31 March 2024</t>
  </si>
  <si>
    <t>Early years register (full Inspection)All provisionBedfordEffectiveness of leadership and Management1 September 2023 to 31 March 2024</t>
  </si>
  <si>
    <t>Early years register (full Inspection)All provisionBedfordOutcomes for children1 September 2023 to 31 March 2024</t>
  </si>
  <si>
    <t>Early years register (full Inspection)All provisionBedfordOverall effectiveness: The quality and standards of the provision1 September 2023 to 31 March 2024</t>
  </si>
  <si>
    <t>Early years register (full Inspection)All provisionBedfordPersonal development1 September 2023 to 31 March 2024</t>
  </si>
  <si>
    <t>Early years register (full Inspection)All provisionBedfordPersonal development, behaviour and welfare1 September 2023 to 31 March 2024</t>
  </si>
  <si>
    <t>Early years register (full Inspection)All provisionBedfordQuality of education1 September 2023 to 31 March 2024</t>
  </si>
  <si>
    <t>Early years register (full Inspection)ChildminderSuffolkTotal No of inspections1 September 2023 to 31 March 2024</t>
  </si>
  <si>
    <t>Early years register (No children on roll)ChildminderSuffolkNCOR Inspection Outcomes1 September 2023 to 31 March 2024</t>
  </si>
  <si>
    <t>Early years register (No children on roll)ChildminderSuffolkTotal No of inspections1 September 2023 to 31 March 2024</t>
  </si>
  <si>
    <t>Early years register (Out-of-school day care)ChildminderSuffolkTotal No of inspections1 April 2023 to 31 August 2023</t>
  </si>
  <si>
    <t>Early years register (Out-of-school day care)ChildminderSuffolkTotal No of inspections1 September 2023 to 31 March 2024</t>
  </si>
  <si>
    <t>Childcare registerChildminderSunderlandTotal No of inspections1 September 2023 to 31 March 2024</t>
  </si>
  <si>
    <t>Early years register (full Inspection)ChildminderSunderlandBehaviour and attitudes1 April 2023 to 31 August 2023</t>
  </si>
  <si>
    <t>Early years register (full Inspection)ChildminderSunderlandEffectiveness of leadership and Management1 April 2023 to 31 August 2023</t>
  </si>
  <si>
    <t>Early years register (full Inspection)ChildminderSunderlandOutcomes for children1 April 2023 to 31 August 2023</t>
  </si>
  <si>
    <t>Early years register (full Inspection)ChildminderSunderlandOverall effectiveness: The quality and standards of the provision1 April 2023 to 31 August 2023</t>
  </si>
  <si>
    <t>Early years register (full Inspection)ChildminderSunderlandPersonal development1 April 2023 to 31 August 2023</t>
  </si>
  <si>
    <t>Early years register (full Inspection)ChildminderSunderlandPersonal development, behaviour and welfare1 April 2023 to 31 August 2023</t>
  </si>
  <si>
    <t>Early years register (full Inspection)ChildminderSunderlandQuality of education1 April 2023 to 31 August 2023</t>
  </si>
  <si>
    <t>Early years register (full Inspection)ChildminderSunderlandQuality of teaching, learning and assessment1 April 2023 to 31 August 2023</t>
  </si>
  <si>
    <t>Early years register (full Inspection)ChildminderSunderlandRequirements of the compulsory part of the childcare register1 April 2023 to 31 August 2023</t>
  </si>
  <si>
    <t>Early years register (full Inspection)ChildminderSunderlandRequirements of the voluntary part of the childcare register1 April 2023 to 31 August 2023</t>
  </si>
  <si>
    <t>Early years register (full Inspection)ChildminderSunderlandTotal No of inspections1 April 2023 to 31 August 2023</t>
  </si>
  <si>
    <t>Early years register (full Inspection)ChildminderSunderlandBehaviour and attitudes1 September 2023 to 31 March 2024</t>
  </si>
  <si>
    <t>Early years register (full Inspection)ChildminderSunderlandEffectiveness of leadership and Management1 September 2023 to 31 March 2024</t>
  </si>
  <si>
    <t>Early years register (full Inspection)ChildminderSunderlandOutcomes for children1 September 2023 to 31 March 2024</t>
  </si>
  <si>
    <t>Early years register (full Inspection)ChildminderSunderlandOverall effectiveness: The quality and standards of the provision1 September 2023 to 31 March 2024</t>
  </si>
  <si>
    <t>Early years register (full Inspection)ChildminderSunderlandPersonal development1 September 2023 to 31 March 2024</t>
  </si>
  <si>
    <t>Early years register (full Inspection)ChildminderSunderlandPersonal development, behaviour and welfare1 September 2023 to 31 March 2024</t>
  </si>
  <si>
    <t>Early years register (full Inspection)ChildminderSunderlandQuality of education1 September 2023 to 31 March 2024</t>
  </si>
  <si>
    <t>Early years register (full Inspection)ChildminderSunderlandQuality of teaching, learning and assessment1 September 2023 to 31 March 2024</t>
  </si>
  <si>
    <t>Early years register (full Inspection)All provisionHounslowBehaviour and attitudes1 September 2023 to 31 March 2024</t>
  </si>
  <si>
    <t>Early years register (full Inspection)All provisionHounslowEffectiveness of leadership and Management1 September 2023 to 31 March 2024</t>
  </si>
  <si>
    <t>Early years register (full Inspection)All provisionHounslowOutcomes for children1 September 2023 to 31 March 2024</t>
  </si>
  <si>
    <t>Early years register (full Inspection)All provisionHounslowOverall effectiveness: The quality and standards of the provision1 September 2023 to 31 March 2024</t>
  </si>
  <si>
    <t>Early years register (full Inspection)All provisionHounslowPersonal development1 September 2023 to 31 March 2024</t>
  </si>
  <si>
    <t>Early years register (full Inspection)All provisionHounslowPersonal development, behaviour and welfare1 September 2023 to 31 March 2024</t>
  </si>
  <si>
    <t>Early years register (full Inspection)All provisionHounslowQuality of education1 September 2023 to 31 March 2024</t>
  </si>
  <si>
    <t>Early years register (full Inspection)All provisionHounslowQuality of teaching, learning and assessment1 September 2023 to 31 March 2024</t>
  </si>
  <si>
    <t>Early years register (full Inspection)All provisionHounslowRequirements of the compulsory part of the childcare register1 September 2023 to 31 March 2024</t>
  </si>
  <si>
    <t>Early years register (full Inspection)All provisionHounslowRequirements of the voluntary part of the childcare register1 September 2023 to 31 March 2024</t>
  </si>
  <si>
    <t>Early years register (full Inspection)All provisionHounslowTotal No of inspections1 September 2023 to 31 March 2024</t>
  </si>
  <si>
    <t>Early years register (No children on roll)All provisionHounslowNCOR Inspection Outcomes1 April 2023 to 31 August 2023</t>
  </si>
  <si>
    <t>Early years register (No children on roll)All provisionHounslowTotal No of inspections1 April 2023 to 31 August 2023</t>
  </si>
  <si>
    <t>Early years register (No children on roll)All provisionHounslowNCOR Inspection Outcomes1 September 2023 to 31 March 2024</t>
  </si>
  <si>
    <t>Early years register (No children on roll)All provisionHounslowTotal No of inspections1 September 2023 to 31 March 2024</t>
  </si>
  <si>
    <t>Early years register (Out-of-school day care)All provisionHounslowTotal No of inspections1 April 2023 to 31 August 2023</t>
  </si>
  <si>
    <t>Early years register (Out-of-school day care)All provisionHounslowTotal No of inspections1 September 2023 to 31 March 2024</t>
  </si>
  <si>
    <t>Childcare registerAll provisionIsle of WightTotal No of inspections1 April 2023 to 31 August 2023</t>
  </si>
  <si>
    <t>Childcare registerAll provisionIsle of WightTotal No of inspections1 September 2023 to 31 March 2024</t>
  </si>
  <si>
    <t>Early years register (full Inspection)All provisionIsle of WightBehaviour and attitudes1 April 2023 to 31 August 2023</t>
  </si>
  <si>
    <t>Early years register (full Inspection)All provisionIsle of WightEffectiveness of leadership and Management1 April 2023 to 31 August 2023</t>
  </si>
  <si>
    <t>Early years register (full Inspection)All provisionIsle of WightOutcomes for children1 April 2023 to 31 August 2023</t>
  </si>
  <si>
    <t>Early years register (full Inspection)All provisionIsle of WightOverall effectiveness: The quality and standards of the provision1 April 2023 to 31 August 2023</t>
  </si>
  <si>
    <t>Early years register (full Inspection)All provisionIsle of WightPersonal development1 April 2023 to 31 August 2023</t>
  </si>
  <si>
    <t>Early years register (full Inspection)All provisionIsle of WightPersonal development, behaviour and welfare1 April 2023 to 31 August 2023</t>
  </si>
  <si>
    <t>Early years register (full Inspection)All provisionIsle of WightQuality of education1 April 2023 to 31 August 2023</t>
  </si>
  <si>
    <t>Early years register (full Inspection)All provisionIsle of WightQuality of teaching, learning and assessment1 April 2023 to 31 August 2023</t>
  </si>
  <si>
    <t>Early years register (full Inspection)All provisionIsle of WightRequirements of the compulsory part of the childcare register1 April 2023 to 31 August 2023</t>
  </si>
  <si>
    <t>Early years register (full Inspection)All provisionIsle of WightRequirements of the voluntary part of the childcare register1 April 2023 to 31 August 2023</t>
  </si>
  <si>
    <t>Early years register (full Inspection)All provisionIsle of WightTotal No of inspections1 April 2023 to 31 August 2023</t>
  </si>
  <si>
    <t>Early years register (full Inspection)All provisionSouthwarkQuality of education1 April 2023 to 31 August 2023</t>
  </si>
  <si>
    <t>Early years register (full Inspection)All provisionSouthwarkQuality of teaching, learning and assessment1 April 2023 to 31 August 2023</t>
  </si>
  <si>
    <t>Early years register (full Inspection)All provisionSouthwarkRequirements of the compulsory part of the childcare register1 April 2023 to 31 August 2023</t>
  </si>
  <si>
    <t>Early years register (full Inspection)All provisionSouthwarkRequirements of the voluntary part of the childcare register1 April 2023 to 31 August 2023</t>
  </si>
  <si>
    <t>Early years register (full Inspection)All provisionSouthwarkTotal No of inspections1 April 2023 to 31 August 2023</t>
  </si>
  <si>
    <t>Early years register (full Inspection)All provisionSouthwarkBehaviour and attitudes1 September 2023 to 31 March 2024</t>
  </si>
  <si>
    <t>Early years register (full Inspection)All provisionSouthwarkEffectiveness of leadership and Management1 September 2023 to 31 March 2024</t>
  </si>
  <si>
    <t>Early years register (full Inspection)All provisionSouthwarkOutcomes for children1 September 2023 to 31 March 2024</t>
  </si>
  <si>
    <t>Early years register (full Inspection)All provisionSouthwarkOverall effectiveness: The quality and standards of the provision1 September 2023 to 31 March 2024</t>
  </si>
  <si>
    <t>Early years register (full Inspection)All provisionSouthwarkPersonal development1 September 2023 to 31 March 2024</t>
  </si>
  <si>
    <t>Early years register (full Inspection)All provisionSouthwarkPersonal development, behaviour and welfare1 September 2023 to 31 March 2024</t>
  </si>
  <si>
    <t>Early years register (full Inspection)All provisionSouthwarkQuality of education1 September 2023 to 31 March 2024</t>
  </si>
  <si>
    <t>Early years register (full Inspection)All provisionSouthwarkQuality of teaching, learning and assessment1 September 2023 to 31 March 2024</t>
  </si>
  <si>
    <t>Early years register (full Inspection)All provisionSouthwarkRequirements of the compulsory part of the childcare register1 September 2023 to 31 March 2024</t>
  </si>
  <si>
    <t>Early years register (full Inspection)All provisionSouthwarkRequirements of the voluntary part of the childcare register1 September 2023 to 31 March 2024</t>
  </si>
  <si>
    <t>Early years register (full Inspection)All provisionSouthwarkTotal No of inspections1 September 2023 to 31 March 2024</t>
  </si>
  <si>
    <t>Early years register (No children on roll)All provisionSouthwarkNCOR Inspection Outcomes1 April 2023 to 31 August 2023</t>
  </si>
  <si>
    <t>Early years register (No children on roll)All provisionSouthwarkTotal No of inspections1 April 2023 to 31 August 2023</t>
  </si>
  <si>
    <t>Early years register (No children on roll)All provisionSouthwarkNCOR Inspection Outcomes1 September 2023 to 31 March 2024</t>
  </si>
  <si>
    <t>Early years register (No children on roll)All provisionSouthwarkTotal No of inspections1 September 2023 to 31 March 2024</t>
  </si>
  <si>
    <t>Early years register (Out-of-school day care)All provisionSouthwarkTotal No of inspections1 April 2023 to 31 August 2023</t>
  </si>
  <si>
    <t>Early years register (Out-of-school day care)All provisionSouthwarkTotal No of inspections1 September 2023 to 31 March 2024</t>
  </si>
  <si>
    <t>Childcare registerAll provisionSt HelensTotal No of inspections1 September 2023 to 31 March 2024</t>
  </si>
  <si>
    <t>Early years register (full Inspection)All provisionSt HelensBehaviour and attitudes1 April 2023 to 31 August 2023</t>
  </si>
  <si>
    <t>Early years register (full Inspection)All provisionSt HelensEffectiveness of leadership and Management1 April 2023 to 31 August 2023</t>
  </si>
  <si>
    <t>Early years register (full Inspection)All provisionSt HelensOutcomes for children1 April 2023 to 31 August 2023</t>
  </si>
  <si>
    <t>Early years register (full Inspection)All provisionSt HelensOverall effectiveness: The quality and standards of the provision1 April 2023 to 31 August 2023</t>
  </si>
  <si>
    <t>Early years register (full Inspection)All provisionSt HelensPersonal development1 April 2023 to 31 August 2023</t>
  </si>
  <si>
    <t>Early years register (full Inspection)All provisionSt HelensPersonal development, behaviour and welfare1 April 2023 to 31 August 2023</t>
  </si>
  <si>
    <t>Early years register (full Inspection)All provisionSt HelensQuality of education1 April 2023 to 31 August 2023</t>
  </si>
  <si>
    <t>Early years register (full Inspection)Childcare on non-domestic premisesBlackburn with DarwenRequirements of the compulsory part of the childcare register1 April 2023 to 31 August 2023</t>
  </si>
  <si>
    <t>Early years register (full Inspection)Childcare on non-domestic premisesBlackburn with DarwenRequirements of the voluntary part of the childcare register1 April 2023 to 31 August 2023</t>
  </si>
  <si>
    <t>Early years register (full Inspection)Childcare on non-domestic premisesBlackburn with DarwenTotal No of inspections1 April 2023 to 31 August 2023</t>
  </si>
  <si>
    <t>Early years register (full Inspection)Childcare on non-domestic premisesBlackburn with DarwenBehaviour and attitudes1 September 2023 to 31 March 2024</t>
  </si>
  <si>
    <t>Early years register (full Inspection)Childcare on non-domestic premisesBlackburn with DarwenEffectiveness of leadership and Management1 September 2023 to 31 March 2024</t>
  </si>
  <si>
    <t>Early years register (full Inspection)Childcare on non-domestic premisesBlackburn with DarwenOutcomes for children1 September 2023 to 31 March 2024</t>
  </si>
  <si>
    <t>Early years register (full Inspection)Childcare on non-domestic premisesBlackburn with DarwenOverall effectiveness: The quality and standards of the provision1 September 2023 to 31 March 2024</t>
  </si>
  <si>
    <t>Early years register (full Inspection)Childcare on non-domestic premisesBlackburn with DarwenPersonal development1 September 2023 to 31 March 2024</t>
  </si>
  <si>
    <t>Early years register (full Inspection)Childcare on non-domestic premisesBlackburn with DarwenPersonal development, behaviour and welfare1 September 2023 to 31 March 2024</t>
  </si>
  <si>
    <t>Early years register (full Inspection)Childcare on non-domestic premisesBlackburn with DarwenQuality of education1 September 2023 to 31 March 2024</t>
  </si>
  <si>
    <t>Early years register (full Inspection)Childcare on non-domestic premisesBlackburn with DarwenQuality of teaching, learning and assessment1 September 2023 to 31 March 2024</t>
  </si>
  <si>
    <t>Early years register (full Inspection)Childcare on non-domestic premisesBlackburn with DarwenRequirements of the compulsory part of the childcare register1 September 2023 to 31 March 2024</t>
  </si>
  <si>
    <t>Early years register (full Inspection)Childcare on non-domestic premisesBlackburn with DarwenRequirements of the voluntary part of the childcare register1 September 2023 to 31 March 2024</t>
  </si>
  <si>
    <t>Early years register (full Inspection)Childcare on non-domestic premisesBlackburn with DarwenTotal No of inspections1 September 2023 to 31 March 2024</t>
  </si>
  <si>
    <t>Early years register (Out-of-school day care)Childcare on non-domestic premisesBlackburn with DarwenTotal No of inspections1 September 2023 to 31 March 2024</t>
  </si>
  <si>
    <t>Childcare registerChildcare on non-domestic premisesBlackpoolTotal No of inspections1 September 2023 to 31 March 2024</t>
  </si>
  <si>
    <t>Early years register (full Inspection)Childcare on non-domestic premisesBlackpoolBehaviour and attitudes1 April 2023 to 31 August 2023</t>
  </si>
  <si>
    <t>Early years register (full Inspection)Childcare on non-domestic premisesBlackpoolEffectiveness of leadership and Management1 April 2023 to 31 August 2023</t>
  </si>
  <si>
    <t>Early years register (full Inspection)Childcare on non-domestic premisesBlackpoolOutcomes for children1 April 2023 to 31 August 2023</t>
  </si>
  <si>
    <t>Early years register (full Inspection)Childcare on non-domestic premisesBlackpoolOverall effectiveness: The quality and standards of the provision1 April 2023 to 31 August 2023</t>
  </si>
  <si>
    <t>Early years register (full Inspection)Childcare on non-domestic premisesBlackpoolPersonal development1 April 2023 to 31 August 2023</t>
  </si>
  <si>
    <t>Early years register (full Inspection)Childcare on non-domestic premisesBlackpoolPersonal development, behaviour and welfare1 April 2023 to 31 August 2023</t>
  </si>
  <si>
    <t>Early years register (full Inspection)Childcare on non-domestic premisesBlackpoolQuality of education1 April 2023 to 31 August 2023</t>
  </si>
  <si>
    <t>Early years register (full Inspection)Childcare on non-domestic premisesBlackpoolQuality of teaching, learning and assessment1 April 2023 to 31 August 2023</t>
  </si>
  <si>
    <t>Early years register (full Inspection)Childcare on non-domestic premisesBlackpoolRequirements of the compulsory part of the childcare register1 April 2023 to 31 August 2023</t>
  </si>
  <si>
    <t>Early years register (full Inspection)Childcare on non-domestic premisesBlackpoolRequirements of the voluntary part of the childcare register1 April 2023 to 31 August 2023</t>
  </si>
  <si>
    <t>Early years register (full Inspection)Childcare on non-domestic premisesBlackpoolTotal No of inspections1 April 2023 to 31 August 2023</t>
  </si>
  <si>
    <t>Early years register (Out-of-school day care)Childcare on non-domestic premisesLeicestershireTotal No of inspections1 April 2023 to 31 August 2023</t>
  </si>
  <si>
    <t>Early years register (Out-of-school day care)Childcare on non-domestic premisesLeicestershireTotal No of inspections1 September 2023 to 31 March 2024</t>
  </si>
  <si>
    <t>Childcare registerChildcare on non-domestic premisesLewishamTotal No of inspections1 April 2023 to 31 August 2023</t>
  </si>
  <si>
    <t>Childcare registerChildcare on non-domestic premisesLewishamTotal No of inspections1 September 2023 to 31 March 2024</t>
  </si>
  <si>
    <t>Early years register (full Inspection)All provisionMedwayPersonal development, behaviour and welfare1 April 2023 to 31 August 2023</t>
  </si>
  <si>
    <t>Early years register (full Inspection)All provisionMedwayQuality of education1 April 2023 to 31 August 2023</t>
  </si>
  <si>
    <t>Early years register (full Inspection)All provisionMedwayQuality of teaching, learning and assessment1 April 2023 to 31 August 2023</t>
  </si>
  <si>
    <t>Early years register (full Inspection)All provisionMedwayRequirements of the compulsory part of the childcare register1 April 2023 to 31 August 2023</t>
  </si>
  <si>
    <t>Early years register (full Inspection)All provisionMedwayRequirements of the voluntary part of the childcare register1 April 2023 to 31 August 2023</t>
  </si>
  <si>
    <t>Early years register (full Inspection)All provisionMedwayTotal No of inspections1 April 2023 to 31 August 2023</t>
  </si>
  <si>
    <t>Early years register (full Inspection)All provisionMedwayBehaviour and attitudes1 September 2023 to 31 March 2024</t>
  </si>
  <si>
    <t>Early years register (full Inspection)All provisionMedwayEffectiveness of leadership and Management1 September 2023 to 31 March 2024</t>
  </si>
  <si>
    <t>Early years register (full Inspection)All provisionMedwayOutcomes for children1 September 2023 to 31 March 2024</t>
  </si>
  <si>
    <t>Early years register (full Inspection)All provisionMedwayOverall effectiveness: The quality and standards of the provision1 September 2023 to 31 March 2024</t>
  </si>
  <si>
    <t>Early years register (full Inspection)All provisionMedwayPersonal development1 September 2023 to 31 March 2024</t>
  </si>
  <si>
    <t>Early years register (full Inspection)All provisionMedwayPersonal development, behaviour and welfare1 September 2023 to 31 March 2024</t>
  </si>
  <si>
    <t>Early years register (full Inspection)All provisionMedwayQuality of education1 September 2023 to 31 March 2024</t>
  </si>
  <si>
    <t>Early years register (full Inspection)All provisionLancashirePersonal development, behaviour and welfare1 April 2023 to 31 August 2023</t>
  </si>
  <si>
    <t>Early years register (full Inspection)All provisionLancashireQuality of education1 April 2023 to 31 August 2023</t>
  </si>
  <si>
    <t>Early years register (full Inspection)All provisionLancashireQuality of teaching, learning and assessment1 April 2023 to 31 August 2023</t>
  </si>
  <si>
    <t>Early years register (full Inspection)All provisionLancashireRequirements of the compulsory part of the childcare register1 April 2023 to 31 August 2023</t>
  </si>
  <si>
    <t>Early years register (full Inspection)All provisionLancashireRequirements of the voluntary part of the childcare register1 April 2023 to 31 August 2023</t>
  </si>
  <si>
    <t>Early years register (full Inspection)All provisionLancashireTotal No of inspections1 April 2023 to 31 August 2023</t>
  </si>
  <si>
    <t>Early years register (full Inspection)All provisionLancashireBehaviour and attitudes1 September 2023 to 31 March 2024</t>
  </si>
  <si>
    <t>Early years register (full Inspection)All provisionLancashireEffectiveness of leadership and Management1 September 2023 to 31 March 2024</t>
  </si>
  <si>
    <t>Early years register (full Inspection)All provisionLancashireOutcomes for children1 September 2023 to 31 March 2024</t>
  </si>
  <si>
    <t>Early years register (full Inspection)All provisionLancashireOverall effectiveness: The quality and standards of the provision1 September 2023 to 31 March 2024</t>
  </si>
  <si>
    <t>Early years register (full Inspection)All provisionLancashirePersonal development1 September 2023 to 31 March 2024</t>
  </si>
  <si>
    <t>Early years register (full Inspection)All provisionLancashirePersonal development, behaviour and welfare1 September 2023 to 31 March 2024</t>
  </si>
  <si>
    <t>Early years register (full Inspection)All provisionLancashireQuality of education1 September 2023 to 31 March 2024</t>
  </si>
  <si>
    <t>Early years register (full Inspection)All provisionLancashireQuality of teaching, learning and assessment1 September 2023 to 31 March 2024</t>
  </si>
  <si>
    <t>Early years register (full Inspection)All provisionLancashireRequirements of the compulsory part of the childcare register1 September 2023 to 31 March 2024</t>
  </si>
  <si>
    <t>Early years register (full Inspection)All provisionLancashireRequirements of the voluntary part of the childcare register1 September 2023 to 31 March 2024</t>
  </si>
  <si>
    <t>Early years register (full Inspection)All provisionLancashireTotal No of inspections1 September 2023 to 31 March 2024</t>
  </si>
  <si>
    <t>Early years register (No children on roll)All provisionLancashireNCOR Inspection Outcomes1 April 2023 to 31 August 2023</t>
  </si>
  <si>
    <t>Early years register (No children on roll)All provisionLancashireTotal No of inspections1 April 2023 to 31 August 2023</t>
  </si>
  <si>
    <t>Early years register (No children on roll)All provisionLancashireNCOR Inspection Outcomes1 September 2023 to 31 March 2024</t>
  </si>
  <si>
    <t>Early years register (No children on roll)All provisionLancashireTotal No of inspections1 September 2023 to 31 March 2024</t>
  </si>
  <si>
    <t>Early years register (Out-of-school day care)All provisionLancashireTotal No of inspections1 April 2023 to 31 August 2023</t>
  </si>
  <si>
    <t>Early years register (Out-of-school day care)All provisionLancashireTotal No of inspections1 September 2023 to 31 March 2024</t>
  </si>
  <si>
    <t>Childcare registerAll provisionLeedsTotal No of inspections1 April 2023 to 31 August 2023</t>
  </si>
  <si>
    <t>Childcare registerAll provisionLeedsTotal No of inspections1 September 2023 to 31 March 2024</t>
  </si>
  <si>
    <t>Early years register (full Inspection)All provisionLeedsBehaviour and attitudes1 April 2023 to 31 August 2023</t>
  </si>
  <si>
    <t>Early years register (full Inspection)All provisionLeedsEffectiveness of leadership and Management1 April 2023 to 31 August 2023</t>
  </si>
  <si>
    <t>Early years register (full Inspection)All provisionLeedsOutcomes for children1 April 2023 to 31 August 2023</t>
  </si>
  <si>
    <t>Early years register (full Inspection)All provisionLeedsOverall effectiveness: The quality and standards of the provision1 April 2023 to 31 August 2023</t>
  </si>
  <si>
    <t>Early years register (full Inspection)All provisionLeedsPersonal development1 April 2023 to 31 August 2023</t>
  </si>
  <si>
    <t>Early years register (full Inspection)All provisionLeedsPersonal development, behaviour and welfare1 April 2023 to 31 August 2023</t>
  </si>
  <si>
    <t>Early years register (full Inspection)All provisionTamesideQuality of teaching, learning and assessment1 April 2023 to 31 August 2023</t>
  </si>
  <si>
    <t>Early years register (full Inspection)All provisionTamesideRequirements of the compulsory part of the childcare register1 April 2023 to 31 August 2023</t>
  </si>
  <si>
    <t>Early years register (full Inspection)All provisionTamesideRequirements of the voluntary part of the childcare register1 April 2023 to 31 August 2023</t>
  </si>
  <si>
    <t>Early years register (full Inspection)All provisionTamesideTotal No of inspections1 April 2023 to 31 August 2023</t>
  </si>
  <si>
    <t>Early years register (full Inspection)All provisionTamesideBehaviour and attitudes1 September 2023 to 31 March 2024</t>
  </si>
  <si>
    <t>Early years register (full Inspection)All provisionTamesideEffectiveness of leadership and Management1 September 2023 to 31 March 2024</t>
  </si>
  <si>
    <t>Early years register (full Inspection)All provisionTamesideOutcomes for children1 September 2023 to 31 March 2024</t>
  </si>
  <si>
    <t>Early years register (full Inspection)All provisionTamesideOverall effectiveness: The quality and standards of the provision1 September 2023 to 31 March 2024</t>
  </si>
  <si>
    <t>Early years register (full Inspection)All provisionTamesidePersonal development1 September 2023 to 31 March 2024</t>
  </si>
  <si>
    <t>Early years register (full Inspection)All provisionTamesidePersonal development, behaviour and welfare1 September 2023 to 31 March 2024</t>
  </si>
  <si>
    <t>Early years register (full Inspection)All provisionTamesideQuality of education1 September 2023 to 31 March 2024</t>
  </si>
  <si>
    <t>Early years register (full Inspection)All provisionTamesideQuality of teaching, learning and assessment1 September 2023 to 31 March 2024</t>
  </si>
  <si>
    <t>Early years register (full Inspection)All provisionTamesideRequirements of the compulsory part of the childcare register1 September 2023 to 31 March 2024</t>
  </si>
  <si>
    <t>Early years register (full Inspection)All provisionTamesideRequirements of the voluntary part of the childcare register1 September 2023 to 31 March 2024</t>
  </si>
  <si>
    <t>Early years register (full Inspection)All provisionTamesideTotal No of inspections1 September 2023 to 31 March 2024</t>
  </si>
  <si>
    <t>Early years register (No children on roll)All provisionTamesideNCOR Inspection Outcomes1 September 2023 to 31 March 2024</t>
  </si>
  <si>
    <t>Early years register (No children on roll)All provisionTamesideTotal No of inspections1 September 2023 to 31 March 2024</t>
  </si>
  <si>
    <t>Early years register (Out-of-school day care)All provisionTamesideTotal No of inspections1 September 2023 to 31 March 2024</t>
  </si>
  <si>
    <t>Childcare registerAll provisionTelford and WrekinTotal No of inspections1 April 2023 to 31 August 2023</t>
  </si>
  <si>
    <t>Early years register (full Inspection)All provisionTelford and WrekinBehaviour and attitudes1 April 2023 to 31 August 2023</t>
  </si>
  <si>
    <t>Early years register (full Inspection)All provisionTelford and WrekinEffectiveness of leadership and Management1 April 2023 to 31 August 2023</t>
  </si>
  <si>
    <t>Early years register (full Inspection)All provisionTelford and WrekinOutcomes for children1 April 2023 to 31 August 2023</t>
  </si>
  <si>
    <t>Early years register (full Inspection)All provisionTelford and WrekinOverall effectiveness: The quality and standards of the provision1 April 2023 to 31 August 2023</t>
  </si>
  <si>
    <t>Early years register (full Inspection)All provisionTelford and WrekinPersonal development1 April 2023 to 31 August 2023</t>
  </si>
  <si>
    <t>Early years register (full Inspection)All provisionTelford and WrekinPersonal development, behaviour and welfare1 April 2023 to 31 August 2023</t>
  </si>
  <si>
    <t>Early years register (full Inspection)All provisionTelford and WrekinQuality of education1 April 2023 to 31 August 2023</t>
  </si>
  <si>
    <t>Early years register (full Inspection)All provisionTelford and WrekinQuality of teaching, learning and assessment1 April 2023 to 31 August 2023</t>
  </si>
  <si>
    <t>Early years register (full Inspection)All provisionTelford and WrekinRequirements of the compulsory part of the childcare register1 April 2023 to 31 August 2023</t>
  </si>
  <si>
    <t>Early years register (full Inspection)All provisionTelford and WrekinRequirements of the voluntary part of the childcare register1 April 2023 to 31 August 2023</t>
  </si>
  <si>
    <t>Early years register (full Inspection)All provisionTelford and WrekinTotal No of inspections1 April 2023 to 31 August 2023</t>
  </si>
  <si>
    <t>Early years register (full Inspection)Childcare on non-domestic premisesBuryPersonal development, behaviour and welfare1 April 2023 to 31 August 2023</t>
  </si>
  <si>
    <t>Early years register (full Inspection)Childcare on non-domestic premisesBuryQuality of education1 April 2023 to 31 August 2023</t>
  </si>
  <si>
    <t>Early years register (full Inspection)Childcare on non-domestic premisesBuryQuality of teaching, learning and assessment1 April 2023 to 31 August 2023</t>
  </si>
  <si>
    <t>Early years register (full Inspection)Childcare on non-domestic premisesBuryRequirements of the compulsory part of the childcare register1 April 2023 to 31 August 2023</t>
  </si>
  <si>
    <t>Early years register (full Inspection)Childcare on non-domestic premisesBuryRequirements of the voluntary part of the childcare register1 April 2023 to 31 August 2023</t>
  </si>
  <si>
    <t>Early years register (full Inspection)Childcare on non-domestic premisesBuryTotal No of inspections1 April 2023 to 31 August 2023</t>
  </si>
  <si>
    <t>Early years register (full Inspection)Childcare on non-domestic premisesBuryBehaviour and attitudes1 September 2023 to 31 March 2024</t>
  </si>
  <si>
    <t>Early years register (full Inspection)Childcare on non-domestic premisesBuryEffectiveness of leadership and Management1 September 2023 to 31 March 2024</t>
  </si>
  <si>
    <t>Early years register (full Inspection)Childcare on non-domestic premisesBuryOutcomes for children1 September 2023 to 31 March 2024</t>
  </si>
  <si>
    <t>Early years register (full Inspection)Childcare on non-domestic premisesBuryOverall effectiveness: The quality and standards of the provision1 September 2023 to 31 March 2024</t>
  </si>
  <si>
    <t>Early years register (full Inspection)Childcare on non-domestic premisesBuryPersonal development1 September 2023 to 31 March 2024</t>
  </si>
  <si>
    <t>Early years register (full Inspection)Childcare on non-domestic premisesBuryPersonal development, behaviour and welfare1 September 2023 to 31 March 2024</t>
  </si>
  <si>
    <t>Early years register (full Inspection)Childcare on non-domestic premisesBuryQuality of education1 September 2023 to 31 March 2024</t>
  </si>
  <si>
    <t>Early years register (full Inspection)Childcare on non-domestic premisesBuryQuality of teaching, learning and assessment1 September 2023 to 31 March 2024</t>
  </si>
  <si>
    <t>Early years register (full Inspection)Childcare on non-domestic premisesBuryRequirements of the compulsory part of the childcare register1 September 2023 to 31 March 2024</t>
  </si>
  <si>
    <t>Early years register (full Inspection)Childcare on non-domestic premisesBuryRequirements of the voluntary part of the childcare register1 September 2023 to 31 March 2024</t>
  </si>
  <si>
    <t>Early years register (full Inspection)Childcare on non-domestic premisesBuryTotal No of inspections1 September 2023 to 31 March 2024</t>
  </si>
  <si>
    <t>Early years register (Out-of-school day care)Childcare on non-domestic premisesBuryTotal No of inspections1 April 2023 to 31 August 2023</t>
  </si>
  <si>
    <t>Early years register (Out-of-school day care)Childcare on non-domestic premisesBuryTotal No of inspections1 September 2023 to 31 March 2024</t>
  </si>
  <si>
    <t>Early years register (full Inspection)Childcare on non-domestic premisesCalderdaleBehaviour and attitudes1 April 2023 to 31 August 2023</t>
  </si>
  <si>
    <t>Early years register (full Inspection)Childcare on non-domestic premisesCalderdaleEffectiveness of leadership and Management1 April 2023 to 31 August 2023</t>
  </si>
  <si>
    <t>Early years register (full Inspection)Childcare on non-domestic premisesCalderdaleOutcomes for children1 April 2023 to 31 August 2023</t>
  </si>
  <si>
    <t>Early years register (full Inspection)Childcare on non-domestic premisesCalderdaleOverall effectiveness: The quality and standards of the provision1 April 2023 to 31 August 2023</t>
  </si>
  <si>
    <t>Early years register (full Inspection)Childcare on non-domestic premisesCalderdalePersonal development1 April 2023 to 31 August 2023</t>
  </si>
  <si>
    <t>Early years register (full Inspection)Childcare on non-domestic premisesCalderdalePersonal development, behaviour and welfare1 April 2023 to 31 August 2023</t>
  </si>
  <si>
    <t>Early years register (full Inspection)Childcare on non-domestic premisesCalderdaleQuality of education1 April 2023 to 31 August 2023</t>
  </si>
  <si>
    <t>Early years register (full Inspection)Childcare on non-domestic premisesCalderdaleQuality of teaching, learning and assessment1 April 2023 to 31 August 2023</t>
  </si>
  <si>
    <t>Early years register (full Inspection)Childcare on non-domestic premisesCalderdaleRequirements of the compulsory part of the childcare register1 April 2023 to 31 August 2023</t>
  </si>
  <si>
    <t>Early years register (full Inspection)Childcare on non-domestic premisesNorfolkPersonal development1 September 2023 to 31 March 2024</t>
  </si>
  <si>
    <t>Early years register (full Inspection)Childcare on non-domestic premisesNorfolkPersonal development, behaviour and welfare1 September 2023 to 31 March 2024</t>
  </si>
  <si>
    <t>Early years register (full Inspection)Childcare on non-domestic premisesNorfolkQuality of education1 September 2023 to 31 March 2024</t>
  </si>
  <si>
    <t>Early years register (full Inspection)Childcare on non-domestic premisesNorfolkQuality of teaching, learning and assessment1 September 2023 to 31 March 2024</t>
  </si>
  <si>
    <t>Early years register (full Inspection)Childcare on non-domestic premisesNorfolkRequirements of the compulsory part of the childcare register1 September 2023 to 31 March 2024</t>
  </si>
  <si>
    <t>Early years register (full Inspection)Childcare on non-domestic premisesNorfolkRequirements of the voluntary part of the childcare register1 September 2023 to 31 March 2024</t>
  </si>
  <si>
    <t>Early years register (full Inspection)Childcare on non-domestic premisesNorfolkTotal No of inspections1 September 2023 to 31 March 2024</t>
  </si>
  <si>
    <t>Early years register (Out-of-school day care)Childcare on non-domestic premisesNorfolkTotal No of inspections1 April 2023 to 31 August 2023</t>
  </si>
  <si>
    <t>Early years register (Out-of-school day care)Childcare on non-domestic premisesNorfolkTotal No of inspections1 September 2023 to 31 March 2024</t>
  </si>
  <si>
    <t>Early years register (full Inspection)Childcare on non-domestic premisesNorth East LincolnshireBehaviour and attitudes1 April 2023 to 31 August 2023</t>
  </si>
  <si>
    <t>Early years register (full Inspection)Childcare on non-domestic premisesNorth East LincolnshireEffectiveness of leadership and Management1 April 2023 to 31 August 2023</t>
  </si>
  <si>
    <t>Early years register (full Inspection)Childcare on non-domestic premisesNorth East LincolnshireOutcomes for children1 April 2023 to 31 August 2023</t>
  </si>
  <si>
    <t>Early years register (full Inspection)Childcare on non-domestic premisesWest NorthamptonshireEffectiveness of leadership and Management1 September 2023 to 31 March 2024</t>
  </si>
  <si>
    <t>Early years register (full Inspection)Childcare on non-domestic premisesWest NorthamptonshireOutcomes for children1 September 2023 to 31 March 2024</t>
  </si>
  <si>
    <t>Early years register (full Inspection)Childcare on non-domestic premisesWest NorthamptonshireOverall effectiveness: The quality and standards of the provision1 September 2023 to 31 March 2024</t>
  </si>
  <si>
    <t>Early years register (full Inspection)Childcare on non-domestic premisesWest NorthamptonshirePersonal development1 September 2023 to 31 March 2024</t>
  </si>
  <si>
    <t>Early years register (full Inspection)Childcare on non-domestic premisesWest NorthamptonshirePersonal development, behaviour and welfare1 September 2023 to 31 March 2024</t>
  </si>
  <si>
    <t>Early years register (full Inspection)Childcare on non-domestic premisesWest NorthamptonshireQuality of education1 September 2023 to 31 March 2024</t>
  </si>
  <si>
    <t>Early years register (full Inspection)Childcare on non-domestic premisesWest NorthamptonshireQuality of teaching, learning and assessment1 September 2023 to 31 March 2024</t>
  </si>
  <si>
    <t>Early years register (full Inspection)Childcare on non-domestic premisesWest NorthamptonshireRequirements of the compulsory part of the childcare register1 September 2023 to 31 March 2024</t>
  </si>
  <si>
    <t>Early years register (full Inspection)Childcare on non-domestic premisesWest NorthamptonshireRequirements of the voluntary part of the childcare register1 September 2023 to 31 March 2024</t>
  </si>
  <si>
    <t>Early years register (full Inspection)Childcare on non-domestic premisesWest NorthamptonshireTotal No of inspections1 September 2023 to 31 March 2024</t>
  </si>
  <si>
    <t>Early years register (Out-of-school day care)Childcare on non-domestic premisesWest NorthamptonshireTotal No of inspections1 April 2023 to 31 August 2023</t>
  </si>
  <si>
    <t>Early years register (Out-of-school day care)Childcare on non-domestic premisesWest NorthamptonshireTotal No of inspections1 September 2023 to 31 March 2024</t>
  </si>
  <si>
    <t>Childcare registerChildcare on non-domestic premisesWest SussexTotal No of inspections1 April 2023 to 31 August 2023</t>
  </si>
  <si>
    <t>Childcare registerChildcare on non-domestic premisesWest SussexTotal No of inspections1 September 2023 to 31 March 2024</t>
  </si>
  <si>
    <t>Early years register (full Inspection)Childcare on non-domestic premisesWest SussexBehaviour and attitudes1 April 2023 to 31 August 2023</t>
  </si>
  <si>
    <t>Early years register (full Inspection)Childcare on non-domestic premisesWest SussexEffectiveness of leadership and Management1 April 2023 to 31 August 2023</t>
  </si>
  <si>
    <t>Early years register (full Inspection)Childcare on non-domestic premisesWest SussexOutcomes for children1 April 2023 to 31 August 2023</t>
  </si>
  <si>
    <t>Early years register (full Inspection)Childcare on non-domestic premisesWest SussexOverall effectiveness: The quality and standards of the provision1 April 2023 to 31 August 2023</t>
  </si>
  <si>
    <t>Early years register (full Inspection)ChildminderHaveringQuality of education1 April 2023 to 31 August 2023</t>
  </si>
  <si>
    <t>Early years register (full Inspection)ChildminderHaveringQuality of teaching, learning and assessment1 April 2023 to 31 August 2023</t>
  </si>
  <si>
    <t>Early years register (full Inspection)ChildminderHaveringRequirements of the compulsory part of the childcare register1 April 2023 to 31 August 2023</t>
  </si>
  <si>
    <t>Early years register (full Inspection)ChildminderHaveringRequirements of the voluntary part of the childcare register1 April 2023 to 31 August 2023</t>
  </si>
  <si>
    <t>Early years register (full Inspection)ChildminderHaveringTotal No of inspections1 April 2023 to 31 August 2023</t>
  </si>
  <si>
    <t>Early years register (full Inspection)ChildminderHaveringBehaviour and attitudes1 September 2023 to 31 March 2024</t>
  </si>
  <si>
    <t>Early years register (full Inspection)ChildminderHaveringEffectiveness of leadership and Management1 September 2023 to 31 March 2024</t>
  </si>
  <si>
    <t>Early years register (full Inspection)ChildminderHaveringOutcomes for children1 September 2023 to 31 March 2024</t>
  </si>
  <si>
    <t>Early years register (full Inspection)ChildminderHaveringOverall effectiveness: The quality and standards of the provision1 September 2023 to 31 March 2024</t>
  </si>
  <si>
    <t>Early years register (full Inspection)ChildminderHaveringPersonal development1 September 2023 to 31 March 2024</t>
  </si>
  <si>
    <t>Early years register (full Inspection)ChildminderHaveringPersonal development, behaviour and welfare1 September 2023 to 31 March 2024</t>
  </si>
  <si>
    <t>Early years register (full Inspection)ChildminderHaveringQuality of education1 September 2023 to 31 March 2024</t>
  </si>
  <si>
    <t>Early years register (full Inspection)ChildminderHaveringQuality of teaching, learning and assessment1 September 2023 to 31 March 2024</t>
  </si>
  <si>
    <t>Early years register (full Inspection)ChildminderHaveringRequirements of the compulsory part of the childcare register1 September 2023 to 31 March 2024</t>
  </si>
  <si>
    <t>Early years register (full Inspection)ChildminderHaveringRequirements of the voluntary part of the childcare register1 September 2023 to 31 March 2024</t>
  </si>
  <si>
    <t>Early years register (full Inspection)ChildminderHaveringTotal No of inspections1 September 2023 to 31 March 2024</t>
  </si>
  <si>
    <t>Early years register (No children on roll)ChildminderHaveringNCOR Inspection Outcomes1 April 2023 to 31 August 2023</t>
  </si>
  <si>
    <t>Early years register (No children on roll)ChildminderHaveringTotal No of inspections1 April 2023 to 31 August 2023</t>
  </si>
  <si>
    <t>Early years register (No children on roll)ChildminderHaveringNCOR Inspection Outcomes1 September 2023 to 31 March 2024</t>
  </si>
  <si>
    <t>Early years register (No children on roll)ChildminderHaveringTotal No of inspections1 September 2023 to 31 March 2024</t>
  </si>
  <si>
    <t>Early years register (Out-of-school day care)ChildminderHaveringTotal No of inspections1 April 2023 to 31 August 2023</t>
  </si>
  <si>
    <t>Early years register (full Inspection)ChildminderHerefordshireBehaviour and attitudes1 April 2023 to 31 August 2023</t>
  </si>
  <si>
    <t>Early years register (full Inspection)ChildminderHerefordshireEffectiveness of leadership and Management1 April 2023 to 31 August 2023</t>
  </si>
  <si>
    <t>Early years register (full Inspection)ChildminderHerefordshireOutcomes for children1 April 2023 to 31 August 2023</t>
  </si>
  <si>
    <t>Early years register (full Inspection)ChildminderHerefordshireOverall effectiveness: The quality and standards of the provision1 April 2023 to 31 August 2023</t>
  </si>
  <si>
    <t>Early years register (full Inspection)ChildminderHerefordshirePersonal development1 April 2023 to 31 August 2023</t>
  </si>
  <si>
    <t>Early years register (full Inspection)ChildminderHerefordshirePersonal development, behaviour and welfare1 April 2023 to 31 August 2023</t>
  </si>
  <si>
    <t>Early years register (full Inspection)ChildminderHerefordshireQuality of education1 April 2023 to 31 August 2023</t>
  </si>
  <si>
    <t>Early years register (full Inspection)ChildminderHerefordshireQuality of teaching, learning and assessment1 April 2023 to 31 August 2023</t>
  </si>
  <si>
    <t>Early years register (full Inspection)ChildminderHerefordshireRequirements of the compulsory part of the childcare register1 April 2023 to 31 August 2023</t>
  </si>
  <si>
    <t>Early years register (full Inspection)ChildminderSt HelensTotal No of inspections1 September 2023 to 31 March 2024</t>
  </si>
  <si>
    <t>Childcare registerChildminderStaffordshireTotal No of inspections1 April 2023 to 31 August 2023</t>
  </si>
  <si>
    <t>Early years register (full Inspection)ChildminderStaffordshireBehaviour and attitudes1 April 2023 to 31 August 2023</t>
  </si>
  <si>
    <t>Early years register (full Inspection)ChildminderStaffordshireEffectiveness of leadership and Management1 April 2023 to 31 August 2023</t>
  </si>
  <si>
    <t>Early years register (full Inspection)ChildminderStaffordshireOutcomes for children1 April 2023 to 31 August 2023</t>
  </si>
  <si>
    <t>Early years register (full Inspection)ChildminderStaffordshireOverall effectiveness: The quality and standards of the provision1 April 2023 to 31 August 2023</t>
  </si>
  <si>
    <t>Early years register (full Inspection)ChildminderStaffordshirePersonal development1 April 2023 to 31 August 2023</t>
  </si>
  <si>
    <t>Early years register (full Inspection)ChildminderStaffordshirePersonal development, behaviour and welfare1 April 2023 to 31 August 2023</t>
  </si>
  <si>
    <t>Early years register (full Inspection)ChildminderStaffordshireQuality of education1 April 2023 to 31 August 2023</t>
  </si>
  <si>
    <t>Early years register (full Inspection)ChildminderStaffordshireQuality of teaching, learning and assessment1 April 2023 to 31 August 2023</t>
  </si>
  <si>
    <t>Early years register (full Inspection)ChildminderStaffordshireRequirements of the compulsory part of the childcare register1 April 2023 to 31 August 2023</t>
  </si>
  <si>
    <t>Early years register (full Inspection)ChildminderStaffordshireRequirements of the voluntary part of the childcare register1 April 2023 to 31 August 2023</t>
  </si>
  <si>
    <t>Early years register (full Inspection)ChildminderStaffordshireTotal No of inspections1 April 2023 to 31 August 2023</t>
  </si>
  <si>
    <t>Early years register (full Inspection)ChildminderStaffordshireBehaviour and attitudes1 September 2023 to 31 March 2024</t>
  </si>
  <si>
    <t>Early years register (full Inspection)ChildminderStaffordshireEffectiveness of leadership and Management1 September 2023 to 31 March 2024</t>
  </si>
  <si>
    <t>Early years register (full Inspection)ChildminderStaffordshireOutcomes for children1 September 2023 to 31 March 2024</t>
  </si>
  <si>
    <t>Early years register (full Inspection)ChildminderStaffordshireOverall effectiveness: The quality and standards of the provision1 September 2023 to 31 March 2024</t>
  </si>
  <si>
    <t>Early years register (full Inspection)ChildminderStaffordshirePersonal development1 September 2023 to 31 March 2024</t>
  </si>
  <si>
    <t>Early years register (full Inspection)ChildminderStaffordshirePersonal development, behaviour and welfare1 September 2023 to 31 March 2024</t>
  </si>
  <si>
    <t>Early years register (full Inspection)ChildminderStaffordshireQuality of education1 September 2023 to 31 March 2024</t>
  </si>
  <si>
    <t>Early years register (full Inspection)ChildminderStaffordshireQuality of teaching, learning and assessment1 September 2023 to 31 March 2024</t>
  </si>
  <si>
    <t>Early years register (full Inspection)ChildminderStaffordshireRequirements of the compulsory part of the childcare register1 September 2023 to 31 March 2024</t>
  </si>
  <si>
    <t>Early years register (full Inspection)ChildminderStaffordshireRequirements of the voluntary part of the childcare register1 September 2023 to 31 March 2024</t>
  </si>
  <si>
    <t>Early years register (full Inspection)ChildminderStaffordshireTotal No of inspections1 September 2023 to 31 March 2024</t>
  </si>
  <si>
    <t>Early years register (No children on roll)ChildminderStaffordshireNCOR Inspection Outcomes1 April 2023 to 31 August 2023</t>
  </si>
  <si>
    <t>Early years register (No children on roll)ChildminderStaffordshireTotal No of inspections1 April 2023 to 31 August 2023</t>
  </si>
  <si>
    <t>Early years register (Out-of-school day care)ChildminderStaffordshireTotal No of inspections1 April 2023 to 31 August 2023</t>
  </si>
  <si>
    <t>Early years register (Out-of-school day care)ChildminderStaffordshireTotal No of inspections1 September 2023 to 31 March 2024</t>
  </si>
  <si>
    <t>Early years register (full Inspection)ChildminderStockportBehaviour and attitudes1 April 2023 to 31 August 2023</t>
  </si>
  <si>
    <t>Early years register (full Inspection)ChildminderStockportEffectiveness of leadership and Management1 April 2023 to 31 August 2023</t>
  </si>
  <si>
    <t>Early years register (Out-of-school day care)All provisionBarking and DagenhamTotal No of inspections1 September 2023 to 31 March 2024</t>
  </si>
  <si>
    <t>Childcare registerAll provisionBarnetTotal No of inspections1 April 2023 to 31 August 2023</t>
  </si>
  <si>
    <t>Childcare registerAll provisionBarnetTotal No of inspections1 September 2023 to 31 March 2024</t>
  </si>
  <si>
    <t>Early years register (full Inspection)All provisionBarnetBehaviour and attitudes1 April 2023 to 31 August 2023</t>
  </si>
  <si>
    <t>Early years register (full Inspection)All provisionBarnetEffectiveness of leadership and Management1 April 2023 to 31 August 2023</t>
  </si>
  <si>
    <t>Early years register (full Inspection)All provisionBarnetOutcomes for children1 April 2023 to 31 August 2023</t>
  </si>
  <si>
    <t>Early years register (full Inspection)All provisionBarnetOverall effectiveness: The quality and standards of the provision1 April 2023 to 31 August 2023</t>
  </si>
  <si>
    <t>Early years register (full Inspection)All provisionBarnetPersonal development1 April 2023 to 31 August 2023</t>
  </si>
  <si>
    <t>Early years register (full Inspection)All provisionBarnetPersonal development, behaviour and welfare1 April 2023 to 31 August 2023</t>
  </si>
  <si>
    <t>Early years register (full Inspection)All provisionBarnetQuality of education1 April 2023 to 31 August 2023</t>
  </si>
  <si>
    <t>Early years register (full Inspection)All provisionBarnetQuality of teaching, learning and assessment1 April 2023 to 31 August 2023</t>
  </si>
  <si>
    <t>Early years register (full Inspection)All provisionBarnetRequirements of the compulsory part of the childcare register1 April 2023 to 31 August 2023</t>
  </si>
  <si>
    <t>Early years register (full Inspection)All provisionBarnetRequirements of the voluntary part of the childcare register1 April 2023 to 31 August 2023</t>
  </si>
  <si>
    <t>Early years register (full Inspection)All provisionBarnetTotal No of inspections1 April 2023 to 31 August 2023</t>
  </si>
  <si>
    <t>Early years register (full Inspection)All provisionBarnetBehaviour and attitudes1 September 2023 to 31 March 2024</t>
  </si>
  <si>
    <t>Early years register (full Inspection)All provisionBarnetEffectiveness of leadership and Management1 September 2023 to 31 March 2024</t>
  </si>
  <si>
    <t>Early years register (full Inspection)All provisionBarnetOutcomes for children1 September 2023 to 31 March 2024</t>
  </si>
  <si>
    <t>Early years register (full Inspection)All provisionBarnetOverall effectiveness: The quality and standards of the provision1 September 2023 to 31 March 2024</t>
  </si>
  <si>
    <t>Early years register (full Inspection)All provisionBarnetPersonal development1 September 2023 to 31 March 2024</t>
  </si>
  <si>
    <t>Early years register (full Inspection)All provisionBarnetPersonal development, behaviour and welfare1 September 2023 to 31 March 2024</t>
  </si>
  <si>
    <t>Early years register (full Inspection)All provisionBarnetQuality of education1 September 2023 to 31 March 2024</t>
  </si>
  <si>
    <t>Early years register (full Inspection)All provisionBarnetQuality of teaching, learning and assessment1 September 2023 to 31 March 2024</t>
  </si>
  <si>
    <t>Early years register (full Inspection)All provisionBarnetRequirements of the compulsory part of the childcare register1 September 2023 to 31 March 2024</t>
  </si>
  <si>
    <t>Early years register (full Inspection)All provisionBarnetRequirements of the voluntary part of the childcare register1 September 2023 to 31 March 2024</t>
  </si>
  <si>
    <t>Early years register (full Inspection)All provisionBarnetTotal No of inspections1 September 2023 to 31 March 2024</t>
  </si>
  <si>
    <t>Early years register (No children on roll)All provisionBarnetNCOR Inspection Outcomes1 April 2023 to 31 August 2023</t>
  </si>
  <si>
    <t>Early years register (No children on roll)All provisionBarnetTotal No of inspections1 April 2023 to 31 August 2023</t>
  </si>
  <si>
    <t>Early years register (No children on roll)All provisionBarnetNCOR Inspection Outcomes1 September 2023 to 31 March 2024</t>
  </si>
  <si>
    <t>Early years register (No children on roll)All provisionBarnetTotal No of inspections1 September 2023 to 31 March 2024</t>
  </si>
  <si>
    <t>Early years register (Out-of-school day care)All provisionBarnetTotal No of inspections1 April 2023 to 31 August 2023</t>
  </si>
  <si>
    <t>Early years register (Out-of-school day care)All provisionBarnetTotal No of inspections1 September 2023 to 31 March 2024</t>
  </si>
  <si>
    <t>Early years register (full Inspection)All provisionBirminghamRequirements of the voluntary part of the childcare register1 April 2023 to 31 August 2023</t>
  </si>
  <si>
    <t>Early years register (full Inspection)All provisionBirminghamTotal No of inspections1 April 2023 to 31 August 2023</t>
  </si>
  <si>
    <t>Early years register (full Inspection)All provisionBirminghamBehaviour and attitudes1 September 2023 to 31 March 2024</t>
  </si>
  <si>
    <t>Early years register (full Inspection)All provisionBirminghamEffectiveness of leadership and Management1 September 2023 to 31 March 2024</t>
  </si>
  <si>
    <t>Early years register (full Inspection)All provisionBirminghamOutcomes for children1 September 2023 to 31 March 2024</t>
  </si>
  <si>
    <t>Early years register (full Inspection)All provisionBirminghamOverall effectiveness: The quality and standards of the provision1 September 2023 to 31 March 2024</t>
  </si>
  <si>
    <t>Early years register (full Inspection)All provisionBirminghamPersonal development1 September 2023 to 31 March 2024</t>
  </si>
  <si>
    <t>Early years register (full Inspection)All provisionBirminghamPersonal development, behaviour and welfare1 September 2023 to 31 March 2024</t>
  </si>
  <si>
    <t>Early years register (full Inspection)All provisionBirminghamQuality of education1 September 2023 to 31 March 2024</t>
  </si>
  <si>
    <t>Early years register (full Inspection)All provisionBarking and DagenhamRequirements of the voluntary part of the childcare register1 April 2023 to 31 August 2023</t>
  </si>
  <si>
    <t>Early years register (full Inspection)All provisionBarking and DagenhamTotal No of inspections1 April 2023 to 31 August 2023</t>
  </si>
  <si>
    <t>Early years register (full Inspection)All provisionBarking and DagenhamBehaviour and attitudes1 September 2023 to 31 March 2024</t>
  </si>
  <si>
    <t>Early years register (full Inspection)All provisionBarking and DagenhamEffectiveness of leadership and Management1 September 2023 to 31 March 2024</t>
  </si>
  <si>
    <t>Early years register (full Inspection)All provisionBarking and DagenhamOutcomes for children1 September 2023 to 31 March 2024</t>
  </si>
  <si>
    <t>Early years register (full Inspection)All provisionBarking and DagenhamOverall effectiveness: The quality and standards of the provision1 September 2023 to 31 March 2024</t>
  </si>
  <si>
    <t>Early years register (full Inspection)All provisionBarking and DagenhamPersonal development1 September 2023 to 31 March 2024</t>
  </si>
  <si>
    <t>Early years register (full Inspection)All provisionBarking and DagenhamPersonal development, behaviour and welfare1 September 2023 to 31 March 2024</t>
  </si>
  <si>
    <t>Early years register (full Inspection)All provisionBarking and DagenhamQuality of education1 September 2023 to 31 March 2024</t>
  </si>
  <si>
    <t>Early years register (full Inspection)All provisionBarking and DagenhamQuality of teaching, learning and assessment1 September 2023 to 31 March 2024</t>
  </si>
  <si>
    <t>Early years register (full Inspection)All provisionBarking and DagenhamRequirements of the compulsory part of the childcare register1 September 2023 to 31 March 2024</t>
  </si>
  <si>
    <t>Early years register (full Inspection)All provisionBarking and DagenhamRequirements of the voluntary part of the childcare register1 September 2023 to 31 March 2024</t>
  </si>
  <si>
    <t>Early years register (full Inspection)All provisionBarking and DagenhamTotal No of inspections1 September 2023 to 31 March 2024</t>
  </si>
  <si>
    <t>Early years register (No children on roll)All provisionBarking and DagenhamNCOR Inspection Outcomes1 April 2023 to 31 August 2023</t>
  </si>
  <si>
    <t>Early years register (No children on roll)All provisionBarking and DagenhamTotal No of inspections1 April 2023 to 31 August 2023</t>
  </si>
  <si>
    <t>Early years register (No children on roll)All provisionBarking and DagenhamNCOR Inspection Outcomes1 September 2023 to 31 March 2024</t>
  </si>
  <si>
    <t>Early years register (No children on roll)All provisionBarking and DagenhamTotal No of inspections1 September 2023 to 31 March 2024</t>
  </si>
  <si>
    <t>Early years register (Out-of-school day care)All provisionBarking and DagenhamTotal No of inspections1 April 2023 to 31 August 2023</t>
  </si>
  <si>
    <t>Early years register (full Inspection)All provisionHerefordshirePersonal development1 April 2023 to 31 August 2023</t>
  </si>
  <si>
    <t>Early years register (full Inspection)All provisionHerefordshirePersonal development, behaviour and welfare1 April 2023 to 31 August 2023</t>
  </si>
  <si>
    <t>Early years register (full Inspection)All provisionHerefordshireQuality of education1 April 2023 to 31 August 2023</t>
  </si>
  <si>
    <t>Early years register (full Inspection)All provisionHerefordshireQuality of teaching, learning and assessment1 April 2023 to 31 August 2023</t>
  </si>
  <si>
    <t>Early years register (full Inspection)All provisionHerefordshireRequirements of the compulsory part of the childcare register1 April 2023 to 31 August 2023</t>
  </si>
  <si>
    <t>Early years register (full Inspection)All provisionHerefordshireRequirements of the voluntary part of the childcare register1 April 2023 to 31 August 2023</t>
  </si>
  <si>
    <t>Early years register (full Inspection)All provisionHerefordshireTotal No of inspections1 April 2023 to 31 August 2023</t>
  </si>
  <si>
    <t>Early years register (full Inspection)All provisionHerefordshireBehaviour and attitudes1 September 2023 to 31 March 2024</t>
  </si>
  <si>
    <t>Early years register (full Inspection)All provisionHerefordshireEffectiveness of leadership and Management1 September 2023 to 31 March 2024</t>
  </si>
  <si>
    <t>Early years register (full Inspection)All provisionHerefordshireOutcomes for children1 September 2023 to 31 March 2024</t>
  </si>
  <si>
    <t>Early years register (full Inspection)All provisionHerefordshireOverall effectiveness: The quality and standards of the provision1 September 2023 to 31 March 2024</t>
  </si>
  <si>
    <t>Early years register (full Inspection)All provisionHerefordshirePersonal development1 September 2023 to 31 March 2024</t>
  </si>
  <si>
    <t>Early years register (full Inspection)All provisionHerefordshirePersonal development, behaviour and welfare1 September 2023 to 31 March 2024</t>
  </si>
  <si>
    <t>Early years register (full Inspection)All provisionHerefordshireQuality of education1 September 2023 to 31 March 2024</t>
  </si>
  <si>
    <t>Early years register (full Inspection)All provisionHerefordshireQuality of teaching, learning and assessment1 September 2023 to 31 March 2024</t>
  </si>
  <si>
    <t>Early years register (full Inspection)All provisionHerefordshireRequirements of the compulsory part of the childcare register1 September 2023 to 31 March 2024</t>
  </si>
  <si>
    <t>Early years register (full Inspection)All provisionHerefordshireRequirements of the voluntary part of the childcare register1 September 2023 to 31 March 2024</t>
  </si>
  <si>
    <t>Early years register (full Inspection)All provisionHerefordshireTotal No of inspections1 September 2023 to 31 March 2024</t>
  </si>
  <si>
    <t>Childcare registerAll provisionHertfordshireTotal No of inspections1 April 2023 to 31 August 2023</t>
  </si>
  <si>
    <t>Childcare registerAll provisionHertfordshireTotal No of inspections1 September 2023 to 31 March 2024</t>
  </si>
  <si>
    <t>Early years register (full Inspection)All provisionHertfordshireBehaviour and attitudes1 April 2023 to 31 August 2023</t>
  </si>
  <si>
    <t>Early years register (full Inspection)All provisionHertfordshireEffectiveness of leadership and Management1 April 2023 to 31 August 2023</t>
  </si>
  <si>
    <t>Early years register (full Inspection)All provisionHertfordshireOutcomes for children1 April 2023 to 31 August 2023</t>
  </si>
  <si>
    <t>Early years register (full Inspection)All provisionHertfordshireOverall effectiveness: The quality and standards of the provision1 April 2023 to 31 August 2023</t>
  </si>
  <si>
    <t>Early years register (full Inspection)All provisionHertfordshirePersonal development1 April 2023 to 31 August 2023</t>
  </si>
  <si>
    <t>Early years register (full Inspection)All provisionHertfordshirePersonal development, behaviour and welfare1 April 2023 to 31 August 2023</t>
  </si>
  <si>
    <t>Early years register (full Inspection)All provisionHertfordshireQuality of education1 April 2023 to 31 August 2023</t>
  </si>
  <si>
    <t>Early years register (full Inspection)All provisionHertfordshireQuality of teaching, learning and assessment1 April 2023 to 31 August 2023</t>
  </si>
  <si>
    <t>Early years register (full Inspection)All provisionHertfordshireRequirements of the compulsory part of the childcare register1 April 2023 to 31 August 2023</t>
  </si>
  <si>
    <t>Early years register (full Inspection)All provisionHertfordshireRequirements of the voluntary part of the childcare register1 April 2023 to 31 August 2023</t>
  </si>
  <si>
    <t>Early years register (Out-of-school day care)All provisionSomersetTotal No of inspections1 April 2023 to 31 August 2023</t>
  </si>
  <si>
    <t>Early years register (Out-of-school day care)All provisionSomersetTotal No of inspections1 September 2023 to 31 March 2024</t>
  </si>
  <si>
    <t>Childcare registerAll provisionSouth GloucestershireTotal No of inspections1 April 2023 to 31 August 2023</t>
  </si>
  <si>
    <t>Childcare registerAll provisionSouth GloucestershireTotal No of inspections1 September 2023 to 31 March 2024</t>
  </si>
  <si>
    <t>Early years register (full Inspection)All provisionSouth GloucestershireBehaviour and attitudes1 April 2023 to 31 August 2023</t>
  </si>
  <si>
    <t>Early years register (full Inspection)All provisionSouth GloucestershireEffectiveness of leadership and Management1 April 2023 to 31 August 2023</t>
  </si>
  <si>
    <t>Early years register (full Inspection)All provisionSouth GloucestershireOutcomes for children1 April 2023 to 31 August 2023</t>
  </si>
  <si>
    <t>Early years register (full Inspection)All provisionSouth GloucestershireOverall effectiveness: The quality and standards of the provision1 April 2023 to 31 August 2023</t>
  </si>
  <si>
    <t>Early years register (full Inspection)All provisionSouth GloucestershirePersonal development1 April 2023 to 31 August 2023</t>
  </si>
  <si>
    <t>Early years register (full Inspection)All provisionSouth GloucestershirePersonal development, behaviour and welfare1 April 2023 to 31 August 2023</t>
  </si>
  <si>
    <t>Early years register (full Inspection)All provisionSouth GloucestershireQuality of education1 April 2023 to 31 August 2023</t>
  </si>
  <si>
    <t>Early years register (full Inspection)All provisionSouth GloucestershireQuality of teaching, learning and assessment1 April 2023 to 31 August 2023</t>
  </si>
  <si>
    <t>Early years register (full Inspection)All provisionSouth GloucestershireRequirements of the compulsory part of the childcare register1 April 2023 to 31 August 2023</t>
  </si>
  <si>
    <t>Early years register (full Inspection)All provisionSouth GloucestershireRequirements of the voluntary part of the childcare register1 April 2023 to 31 August 2023</t>
  </si>
  <si>
    <t>Early years register (full Inspection)All provisionSouth GloucestershireTotal No of inspections1 April 2023 to 31 August 2023</t>
  </si>
  <si>
    <t>Early years register (full Inspection)All provisionSouth GloucestershireBehaviour and attitudes1 September 2023 to 31 March 2024</t>
  </si>
  <si>
    <t>Early years register (full Inspection)All provisionSouth GloucestershireEffectiveness of leadership and Management1 September 2023 to 31 March 2024</t>
  </si>
  <si>
    <t>Early years register (full Inspection)All provisionSouth GloucestershireOutcomes for children1 September 2023 to 31 March 2024</t>
  </si>
  <si>
    <t>Early years register (full Inspection)All provisionSouth GloucestershireOverall effectiveness: The quality and standards of the provision1 September 2023 to 31 March 2024</t>
  </si>
  <si>
    <t>Early years register (full Inspection)All provisionSouth GloucestershirePersonal development1 September 2023 to 31 March 2024</t>
  </si>
  <si>
    <t>Early years register (full Inspection)All provisionSouth GloucestershirePersonal development, behaviour and welfare1 September 2023 to 31 March 2024</t>
  </si>
  <si>
    <t>Early years register (full Inspection)All provisionSouth GloucestershireQuality of education1 September 2023 to 31 March 2024</t>
  </si>
  <si>
    <t>Early years register (full Inspection)All provisionSouth GloucestershireQuality of teaching, learning and assessment1 September 2023 to 31 March 2024</t>
  </si>
  <si>
    <t>Early years register (full Inspection)All provisionSouth GloucestershireRequirements of the compulsory part of the childcare register1 September 2023 to 31 March 2024</t>
  </si>
  <si>
    <t>Early years register (full Inspection)All provisionSouth GloucestershireRequirements of the voluntary part of the childcare register1 September 2023 to 31 March 2024</t>
  </si>
  <si>
    <t>Early years register (full Inspection)All provisionSouth GloucestershireTotal No of inspections1 September 2023 to 31 March 2024</t>
  </si>
  <si>
    <t>Early years register (No children on roll)All provisionSouth GloucestershireNCOR Inspection Outcomes1 April 2023 to 31 August 2023</t>
  </si>
  <si>
    <t>Early years register (No children on roll)All provisionSouth GloucestershireTotal No of inspections1 April 2023 to 31 August 2023</t>
  </si>
  <si>
    <t>Early years register (No children on roll)All provisionSouth GloucestershireNCOR Inspection Outcomes1 September 2023 to 31 March 2024</t>
  </si>
  <si>
    <t>Early years register (full Inspection)Childcare on non-domestic premisesBarnsleyTotal No of inspections1 September 2023 to 31 March 2024</t>
  </si>
  <si>
    <t>Early years register (Out-of-school day care)Childcare on non-domestic premisesBarnsleyTotal No of inspections1 September 2023 to 31 March 2024</t>
  </si>
  <si>
    <t>Childcare registerChildcare on non-domestic premisesBath and North East SomersetTotal No of inspections1 April 2023 to 31 August 2023</t>
  </si>
  <si>
    <t>Early years register (full Inspection)Childcare on non-domestic premisesBath and North East SomersetBehaviour and attitudes1 April 2023 to 31 August 2023</t>
  </si>
  <si>
    <t>Early years register (full Inspection)Childcare on non-domestic premisesBath and North East SomersetEffectiveness of leadership and Management1 April 2023 to 31 August 2023</t>
  </si>
  <si>
    <t>Early years register (full Inspection)Childcare on non-domestic premisesBath and North East SomersetOutcomes for children1 April 2023 to 31 August 2023</t>
  </si>
  <si>
    <t>Early years register (full Inspection)Childcare on non-domestic premisesBath and North East SomersetOverall effectiveness: The quality and standards of the provision1 April 2023 to 31 August 2023</t>
  </si>
  <si>
    <t>Early years register (full Inspection)Childcare on non-domestic premisesBath and North East SomersetPersonal development1 April 2023 to 31 August 2023</t>
  </si>
  <si>
    <t>Early years register (full Inspection)Childcare on non-domestic premisesBath and North East SomersetPersonal development, behaviour and welfare1 April 2023 to 31 August 2023</t>
  </si>
  <si>
    <t>Early years register (full Inspection)Childcare on non-domestic premisesBath and North East SomersetQuality of education1 April 2023 to 31 August 2023</t>
  </si>
  <si>
    <t>Early years register (full Inspection)Childcare on non-domestic premisesBath and North East SomersetQuality of teaching, learning and assessment1 April 2023 to 31 August 2023</t>
  </si>
  <si>
    <t>Early years register (full Inspection)Childcare on non-domestic premisesBath and North East SomersetRequirements of the compulsory part of the childcare register1 April 2023 to 31 August 2023</t>
  </si>
  <si>
    <t>Early years register (full Inspection)Childcare on non-domestic premisesBath and North East SomersetRequirements of the voluntary part of the childcare register1 April 2023 to 31 August 2023</t>
  </si>
  <si>
    <t>Early years register (full Inspection)Childcare on non-domestic premisesBath and North East SomersetTotal No of inspections1 April 2023 to 31 August 2023</t>
  </si>
  <si>
    <t>Early years register (full Inspection)Childcare on non-domestic premisesBath and North East SomersetBehaviour and attitudes1 September 2023 to 31 March 2024</t>
  </si>
  <si>
    <t>Early years register (full Inspection)Childcare on non-domestic premisesBath and North East SomersetEffectiveness of leadership and Management1 September 2023 to 31 March 2024</t>
  </si>
  <si>
    <t>Early years register (full Inspection)Childcare on non-domestic premisesBath and North East SomersetOutcomes for children1 September 2023 to 31 March 2024</t>
  </si>
  <si>
    <t>Early years register (full Inspection)Childcare on non-domestic premisesBath and North East SomersetOverall effectiveness: The quality and standards of the provision1 September 2023 to 31 March 2024</t>
  </si>
  <si>
    <t>Early years register (full Inspection)Childcare on non-domestic premisesBath and North East SomersetPersonal development1 September 2023 to 31 March 2024</t>
  </si>
  <si>
    <t>Early years register (full Inspection)Childcare on non-domestic premisesBath and North East SomersetPersonal development, behaviour and welfare1 September 2023 to 31 March 2024</t>
  </si>
  <si>
    <t>Early years register (full Inspection)Childcare on non-domestic premisesBath and North East SomersetQuality of education1 September 2023 to 31 March 2024</t>
  </si>
  <si>
    <t>Early years register (full Inspection)Childcare on non-domestic premisesBath and North East SomersetQuality of teaching, learning and assessment1 September 2023 to 31 March 2024</t>
  </si>
  <si>
    <t>Early years register (full Inspection)Childcare on non-domestic premisesBath and North East SomersetRequirements of the compulsory part of the childcare register1 September 2023 to 31 March 2024</t>
  </si>
  <si>
    <t>Early years register (full Inspection)Childcare on non-domestic premisesBath and North East SomersetRequirements of the voluntary part of the childcare register1 September 2023 to 31 March 2024</t>
  </si>
  <si>
    <t>Early years register (full Inspection)Childcare on non-domestic premisesBath and North East SomersetTotal No of inspections1 September 2023 to 31 March 2024</t>
  </si>
  <si>
    <t>Early years register (Out-of-school day care)Childcare on non-domestic premisesBath and North East SomersetTotal No of inspections1 April 2023 to 31 August 2023</t>
  </si>
  <si>
    <t>Childcare registerChildcare on non-domestic premisesBedfordTotal No of inspections1 April 2023 to 31 August 2023</t>
  </si>
  <si>
    <t>Early years register (full Inspection)Childcare on non-domestic premisesLambethBehaviour and attitudes1 September 2023 to 31 March 2024</t>
  </si>
  <si>
    <t>Early years register (full Inspection)Childcare on non-domestic premisesLambethEffectiveness of leadership and Management1 September 2023 to 31 March 2024</t>
  </si>
  <si>
    <t>Early years register (full Inspection)Childcare on non-domestic premisesLambethOutcomes for children1 September 2023 to 31 March 2024</t>
  </si>
  <si>
    <t>Early years register (full Inspection)Childcare on non-domestic premisesLambethOverall effectiveness: The quality and standards of the provision1 September 2023 to 31 March 2024</t>
  </si>
  <si>
    <t>Early years register (full Inspection)Childcare on non-domestic premisesLambethPersonal development1 September 2023 to 31 March 2024</t>
  </si>
  <si>
    <t>Early years register (full Inspection)Childcare on non-domestic premisesLambethPersonal development, behaviour and welfare1 September 2023 to 31 March 2024</t>
  </si>
  <si>
    <t>Early years register (full Inspection)Childcare on non-domestic premisesLambethQuality of education1 September 2023 to 31 March 2024</t>
  </si>
  <si>
    <t>Early years register (full Inspection)All provisionBath and North East SomersetOutcomes for children1 September 2023 to 31 March 2024</t>
  </si>
  <si>
    <t>Early years register (full Inspection)All provisionBath and North East SomersetOverall effectiveness: The quality and standards of the provision1 September 2023 to 31 March 2024</t>
  </si>
  <si>
    <t>Early years register (full Inspection)All provisionBath and North East SomersetPersonal development1 September 2023 to 31 March 2024</t>
  </si>
  <si>
    <t>Early years register (full Inspection)All provisionBath and North East SomersetPersonal development, behaviour and welfare1 September 2023 to 31 March 2024</t>
  </si>
  <si>
    <t>Early years register (full Inspection)All provisionBath and North East SomersetQuality of education1 September 2023 to 31 March 2024</t>
  </si>
  <si>
    <t>Early years register (full Inspection)All provisionBath and North East SomersetQuality of teaching, learning and assessment1 September 2023 to 31 March 2024</t>
  </si>
  <si>
    <t>Early years register (full Inspection)All provisionBath and North East SomersetRequirements of the compulsory part of the childcare register1 September 2023 to 31 March 2024</t>
  </si>
  <si>
    <t>Early years register (full Inspection)All provisionBath and North East SomersetRequirements of the voluntary part of the childcare register1 September 2023 to 31 March 2024</t>
  </si>
  <si>
    <t>Early years register (full Inspection)All provisionBath and North East SomersetTotal No of inspections1 September 2023 to 31 March 2024</t>
  </si>
  <si>
    <t>Early years register (No children on roll)All provisionBath and North East SomersetNCOR Inspection Outcomes1 September 2023 to 31 March 2024</t>
  </si>
  <si>
    <t>Early years register (No children on roll)All provisionBath and North East SomersetTotal No of inspections1 September 2023 to 31 March 2024</t>
  </si>
  <si>
    <t>Early years register (Out-of-school day care)All provisionBath and North East SomersetTotal No of inspections1 April 2023 to 31 August 2023</t>
  </si>
  <si>
    <t>Childcare registerAll provisionBedfordTotal No of inspections1 April 2023 to 31 August 2023</t>
  </si>
  <si>
    <t>Childcare registerAll provisionBedfordTotal No of inspections1 September 2023 to 31 March 2024</t>
  </si>
  <si>
    <t>Early years register (full Inspection)All provisionBedfordBehaviour and attitudes1 April 2023 to 31 August 2023</t>
  </si>
  <si>
    <t>Early years register (full Inspection)All provisionBedfordEffectiveness of leadership and Management1 April 2023 to 31 August 2023</t>
  </si>
  <si>
    <t>Early years register (full Inspection)All provisionBedfordOutcomes for children1 April 2023 to 31 August 2023</t>
  </si>
  <si>
    <t>Early years register (full Inspection)All provisionBedfordOverall effectiveness: The quality and standards of the provision1 April 2023 to 31 August 2023</t>
  </si>
  <si>
    <t>Early years register (full Inspection)All provisionIsle of WightBehaviour and attitudes1 September 2023 to 31 March 2024</t>
  </si>
  <si>
    <t>Early years register (full Inspection)All provisionIsle of WightEffectiveness of leadership and Management1 September 2023 to 31 March 2024</t>
  </si>
  <si>
    <t>Early years register (full Inspection)All provisionIsle of WightOutcomes for children1 September 2023 to 31 March 2024</t>
  </si>
  <si>
    <t>Early years register (full Inspection)All provisionIsle of WightOverall effectiveness: The quality and standards of the provision1 September 2023 to 31 March 2024</t>
  </si>
  <si>
    <t>Early years register (full Inspection)All provisionIsle of WightPersonal development1 September 2023 to 31 March 2024</t>
  </si>
  <si>
    <t>Early years register (full Inspection)All provisionIsle of WightPersonal development, behaviour and welfare1 September 2023 to 31 March 2024</t>
  </si>
  <si>
    <t>Early years register (full Inspection)All provisionIsle of WightQuality of education1 September 2023 to 31 March 2024</t>
  </si>
  <si>
    <t>Early years register (full Inspection)All provisionIsle of WightQuality of teaching, learning and assessment1 September 2023 to 31 March 2024</t>
  </si>
  <si>
    <t>Early years register (full Inspection)All provisionIsle of WightRequirements of the compulsory part of the childcare register1 September 2023 to 31 March 2024</t>
  </si>
  <si>
    <t>Early years register (full Inspection)All provisionIsle of WightRequirements of the voluntary part of the childcare register1 September 2023 to 31 March 2024</t>
  </si>
  <si>
    <t>Early years register (full Inspection)All provisionIsle of WightTotal No of inspections1 September 2023 to 31 March 2024</t>
  </si>
  <si>
    <t>Childcare registerAll provisionIslingtonTotal No of inspections1 April 2023 to 31 August 2023</t>
  </si>
  <si>
    <t>Childcare registerAll provisionIslingtonTotal No of inspections1 September 2023 to 31 March 2024</t>
  </si>
  <si>
    <t>Early years register (full Inspection)All provisionIslingtonBehaviour and attitudes1 April 2023 to 31 August 2023</t>
  </si>
  <si>
    <t>Early years register (full Inspection)All provisionIslingtonEffectiveness of leadership and Management1 April 2023 to 31 August 2023</t>
  </si>
  <si>
    <t>Early years register (full Inspection)All provisionIslingtonOutcomes for children1 April 2023 to 31 August 2023</t>
  </si>
  <si>
    <t>Early years register (full Inspection)All provisionIslingtonOverall effectiveness: The quality and standards of the provision1 April 2023 to 31 August 2023</t>
  </si>
  <si>
    <t>Early years register (full Inspection)All provisionIslingtonPersonal development1 April 2023 to 31 August 2023</t>
  </si>
  <si>
    <t>Early years register (full Inspection)All provisionIslingtonPersonal development, behaviour and welfare1 April 2023 to 31 August 2023</t>
  </si>
  <si>
    <t>Early years register (full Inspection)All provisionIslingtonQuality of education1 April 2023 to 31 August 2023</t>
  </si>
  <si>
    <t>Early years register (full Inspection)All provisionIslingtonQuality of teaching, learning and assessment1 April 2023 to 31 August 2023</t>
  </si>
  <si>
    <t>Early years register (full Inspection)All provisionIslingtonRequirements of the compulsory part of the childcare register1 April 2023 to 31 August 2023</t>
  </si>
  <si>
    <t>Early years register (full Inspection)All provisionIslingtonRequirements of the voluntary part of the childcare register1 April 2023 to 31 August 2023</t>
  </si>
  <si>
    <t>Early years register (full Inspection)All provisionIslingtonTotal No of inspections1 April 2023 to 31 August 2023</t>
  </si>
  <si>
    <t>Early years register (full Inspection)All provisionIslingtonBehaviour and attitudes1 September 2023 to 31 March 2024</t>
  </si>
  <si>
    <t>Early years register (full Inspection)All provisionIslingtonEffectiveness of leadership and Management1 September 2023 to 31 March 2024</t>
  </si>
  <si>
    <t>Early years register (full Inspection)All provisionIslingtonOutcomes for children1 September 2023 to 31 March 2024</t>
  </si>
  <si>
    <t>Early years register (full Inspection)All provisionIslingtonOverall effectiveness: The quality and standards of the provision1 September 2023 to 31 March 2024</t>
  </si>
  <si>
    <t>Early years register (full Inspection)All provisionIslingtonPersonal development1 September 2023 to 31 March 2024</t>
  </si>
  <si>
    <t>Early years register (full Inspection)All provisionIslingtonPersonal development, behaviour and welfare1 September 2023 to 31 March 2024</t>
  </si>
  <si>
    <t>Early years register (full Inspection)All provisionSt HelensQuality of teaching, learning and assessment1 April 2023 to 31 August 2023</t>
  </si>
  <si>
    <t>Early years register (full Inspection)All provisionSt HelensRequirements of the compulsory part of the childcare register1 April 2023 to 31 August 2023</t>
  </si>
  <si>
    <t>Early years register (full Inspection)All provisionSt HelensRequirements of the voluntary part of the childcare register1 April 2023 to 31 August 2023</t>
  </si>
  <si>
    <t>Early years register (full Inspection)All provisionSt HelensTotal No of inspections1 April 2023 to 31 August 2023</t>
  </si>
  <si>
    <t>Early years register (full Inspection)All provisionSt HelensBehaviour and attitudes1 September 2023 to 31 March 2024</t>
  </si>
  <si>
    <t>Early years register (full Inspection)All provisionSt HelensEffectiveness of leadership and Management1 September 2023 to 31 March 2024</t>
  </si>
  <si>
    <t>Early years register (full Inspection)All provisionSt HelensOutcomes for children1 September 2023 to 31 March 2024</t>
  </si>
  <si>
    <t>Early years register (full Inspection)All provisionSt HelensOverall effectiveness: The quality and standards of the provision1 September 2023 to 31 March 2024</t>
  </si>
  <si>
    <t>Early years register (full Inspection)All provisionSt HelensPersonal development1 September 2023 to 31 March 2024</t>
  </si>
  <si>
    <t>Early years register (full Inspection)All provisionSt HelensPersonal development, behaviour and welfare1 September 2023 to 31 March 2024</t>
  </si>
  <si>
    <t>Early years register (full Inspection)All provisionSt HelensQuality of education1 September 2023 to 31 March 2024</t>
  </si>
  <si>
    <t>Early years register (full Inspection)All provisionSt HelensQuality of teaching, learning and assessment1 September 2023 to 31 March 2024</t>
  </si>
  <si>
    <t>Early years register (full Inspection)All provisionSt HelensRequirements of the compulsory part of the childcare register1 September 2023 to 31 March 2024</t>
  </si>
  <si>
    <t>Early years register (full Inspection)All provisionSt HelensRequirements of the voluntary part of the childcare register1 September 2023 to 31 March 2024</t>
  </si>
  <si>
    <t>Early years register (full Inspection)All provisionSt HelensTotal No of inspections1 September 2023 to 31 March 2024</t>
  </si>
  <si>
    <t>Childcare registerAll provisionStaffordshireTotal No of inspections1 April 2023 to 31 August 2023</t>
  </si>
  <si>
    <t>Childcare registerAll provisionStaffordshireTotal No of inspections1 September 2023 to 31 March 2024</t>
  </si>
  <si>
    <t>Early years register (full Inspection)All provisionStaffordshireBehaviour and attitudes1 April 2023 to 31 August 2023</t>
  </si>
  <si>
    <t>Early years register (full Inspection)All provisionStaffordshireEffectiveness of leadership and Management1 April 2023 to 31 August 2023</t>
  </si>
  <si>
    <t>Early years register (full Inspection)All provisionStaffordshireOutcomes for children1 April 2023 to 31 August 2023</t>
  </si>
  <si>
    <t>Early years register (full Inspection)All provisionStaffordshireOverall effectiveness: The quality and standards of the provision1 April 2023 to 31 August 2023</t>
  </si>
  <si>
    <t>Early years register (full Inspection)All provisionStaffordshirePersonal development1 April 2023 to 31 August 2023</t>
  </si>
  <si>
    <t>Early years register (full Inspection)All provisionStaffordshirePersonal development, behaviour and welfare1 April 2023 to 31 August 2023</t>
  </si>
  <si>
    <t>Early years register (full Inspection)All provisionStaffordshireQuality of education1 April 2023 to 31 August 2023</t>
  </si>
  <si>
    <t>Early years register (full Inspection)All provisionStaffordshireQuality of teaching, learning and assessment1 April 2023 to 31 August 2023</t>
  </si>
  <si>
    <t>Early years register (full Inspection)All provisionStaffordshireRequirements of the compulsory part of the childcare register1 April 2023 to 31 August 2023</t>
  </si>
  <si>
    <t>Early years register (full Inspection)All provisionStaffordshireRequirements of the voluntary part of the childcare register1 April 2023 to 31 August 2023</t>
  </si>
  <si>
    <t>Early years register (full Inspection)All provisionStaffordshireTotal No of inspections1 April 2023 to 31 August 2023</t>
  </si>
  <si>
    <t>Early years register (full Inspection)All provisionStaffordshireBehaviour and attitudes1 September 2023 to 31 March 2024</t>
  </si>
  <si>
    <t>Early years register (full Inspection)All provisionStaffordshireEffectiveness of leadership and Management1 September 2023 to 31 March 2024</t>
  </si>
  <si>
    <t>Early years register (full Inspection)Childcare on non-domestic premisesBlackpoolBehaviour and attitudes1 September 2023 to 31 March 2024</t>
  </si>
  <si>
    <t>Early years register (full Inspection)Childcare on non-domestic premisesBlackpoolEffectiveness of leadership and Management1 September 2023 to 31 March 2024</t>
  </si>
  <si>
    <t>Early years register (full Inspection)Childcare on non-domestic premisesBlackpoolOutcomes for children1 September 2023 to 31 March 2024</t>
  </si>
  <si>
    <t>Early years register (full Inspection)Childcare on non-domestic premisesBlackpoolOverall effectiveness: The quality and standards of the provision1 September 2023 to 31 March 2024</t>
  </si>
  <si>
    <t>Early years register (full Inspection)Childcare on non-domestic premisesBlackpoolPersonal development1 September 2023 to 31 March 2024</t>
  </si>
  <si>
    <t>Early years register (full Inspection)Childcare on non-domestic premisesBlackpoolPersonal development, behaviour and welfare1 September 2023 to 31 March 2024</t>
  </si>
  <si>
    <t>Early years register (full Inspection)Childcare on non-domestic premisesBlackpoolQuality of education1 September 2023 to 31 March 2024</t>
  </si>
  <si>
    <t>Early years register (full Inspection)Childcare on non-domestic premisesBlackpoolQuality of teaching, learning and assessment1 September 2023 to 31 March 2024</t>
  </si>
  <si>
    <t>Early years register (full Inspection)Childcare on non-domestic premisesBlackpoolRequirements of the compulsory part of the childcare register1 September 2023 to 31 March 2024</t>
  </si>
  <si>
    <t>Early years register (full Inspection)Childcare on non-domestic premisesBlackpoolRequirements of the voluntary part of the childcare register1 September 2023 to 31 March 2024</t>
  </si>
  <si>
    <t>Early years register (full Inspection)Childcare on non-domestic premisesBlackpoolTotal No of inspections1 September 2023 to 31 March 2024</t>
  </si>
  <si>
    <t>Childcare registerChildcare on non-domestic premisesBoltonTotal No of inspections1 April 2023 to 31 August 2023</t>
  </si>
  <si>
    <t>Childcare registerChildcare on non-domestic premisesBoltonTotal No of inspections1 September 2023 to 31 March 2024</t>
  </si>
  <si>
    <t>Early years register (full Inspection)Childcare on non-domestic premisesBoltonBehaviour and attitudes1 April 2023 to 31 August 2023</t>
  </si>
  <si>
    <t>Early years register (full Inspection)Childcare on non-domestic premisesBoltonEffectiveness of leadership and Management1 April 2023 to 31 August 2023</t>
  </si>
  <si>
    <t>Early years register (full Inspection)Childcare on non-domestic premisesBoltonOutcomes for children1 April 2023 to 31 August 2023</t>
  </si>
  <si>
    <t>Early years register (full Inspection)Childcare on non-domestic premisesBoltonOverall effectiveness: The quality and standards of the provision1 April 2023 to 31 August 2023</t>
  </si>
  <si>
    <t>Early years register (full Inspection)Childcare on non-domestic premisesBoltonPersonal development1 April 2023 to 31 August 2023</t>
  </si>
  <si>
    <t>Early years register (full Inspection)Childcare on non-domestic premisesBoltonPersonal development, behaviour and welfare1 April 2023 to 31 August 2023</t>
  </si>
  <si>
    <t>Early years register (full Inspection)Childcare on non-domestic premisesBoltonQuality of education1 April 2023 to 31 August 2023</t>
  </si>
  <si>
    <t>Early years register (full Inspection)Childcare on non-domestic premisesBoltonQuality of teaching, learning and assessment1 April 2023 to 31 August 2023</t>
  </si>
  <si>
    <t>Early years register (full Inspection)Childcare on non-domestic premisesBoltonRequirements of the compulsory part of the childcare register1 April 2023 to 31 August 2023</t>
  </si>
  <si>
    <t>Early years register (full Inspection)Childcare on non-domestic premisesBoltonRequirements of the voluntary part of the childcare register1 April 2023 to 31 August 2023</t>
  </si>
  <si>
    <t>Early years register (full Inspection)Childcare on non-domestic premisesBoltonTotal No of inspections1 April 2023 to 31 August 2023</t>
  </si>
  <si>
    <t>Early years register (full Inspection)Childcare on non-domestic premisesBoltonBehaviour and attitudes1 September 2023 to 31 March 2024</t>
  </si>
  <si>
    <t>Early years register (full Inspection)Childcare on non-domestic premisesBoltonEffectiveness of leadership and Management1 September 2023 to 31 March 2024</t>
  </si>
  <si>
    <t>Early years register (full Inspection)Childcare on non-domestic premisesBoltonOutcomes for children1 September 2023 to 31 March 2024</t>
  </si>
  <si>
    <t>Early years register (full Inspection)Childcare on non-domestic premisesBoltonOverall effectiveness: The quality and standards of the provision1 September 2023 to 31 March 2024</t>
  </si>
  <si>
    <t>Childcare registerChildcare on non-domestic premisesLincolnshireTotal No of inspections1 April 2023 to 31 August 2023</t>
  </si>
  <si>
    <t>Early years register (full Inspection)Childcare on non-domestic premisesLincolnshireBehaviour and attitudes1 April 2023 to 31 August 2023</t>
  </si>
  <si>
    <t>Early years register (full Inspection)Childcare on non-domestic premisesLincolnshireEffectiveness of leadership and Management1 April 2023 to 31 August 2023</t>
  </si>
  <si>
    <t>Early years register (full Inspection)Childcare on non-domestic premisesLincolnshireOutcomes for children1 April 2023 to 31 August 2023</t>
  </si>
  <si>
    <t>Early years register (full Inspection)Childcare on non-domestic premisesLincolnshireOverall effectiveness: The quality and standards of the provision1 April 2023 to 31 August 2023</t>
  </si>
  <si>
    <t>Early years register (full Inspection)Childcare on non-domestic premisesLincolnshirePersonal development1 April 2023 to 31 August 2023</t>
  </si>
  <si>
    <t>Early years register (full Inspection)Childcare on non-domestic premisesLincolnshirePersonal development, behaviour and welfare1 April 2023 to 31 August 2023</t>
  </si>
  <si>
    <t>Early years register (full Inspection)Childcare on non-domestic premisesLincolnshireQuality of education1 April 2023 to 31 August 2023</t>
  </si>
  <si>
    <t>Early years register (full Inspection)Childcare on non-domestic premisesLincolnshireQuality of teaching, learning and assessment1 April 2023 to 31 August 2023</t>
  </si>
  <si>
    <t>Early years register (full Inspection)Childcare on domestic premisesTraffordPersonal development1 September 2023 to 31 March 2024</t>
  </si>
  <si>
    <t>Early years register (full Inspection)Childcare on domestic premisesTraffordPersonal development, behaviour and welfare1 September 2023 to 31 March 2024</t>
  </si>
  <si>
    <t>Early years register (full Inspection)Childcare on domestic premisesTraffordQuality of education1 September 2023 to 31 March 2024</t>
  </si>
  <si>
    <t>Early years register (full Inspection)Childcare on domestic premisesTraffordQuality of teaching, learning and assessment1 September 2023 to 31 March 2024</t>
  </si>
  <si>
    <t>Early years register (full Inspection)Childcare on domestic premisesTraffordRequirements of the compulsory part of the childcare register1 September 2023 to 31 March 2024</t>
  </si>
  <si>
    <t>Early years register (full Inspection)Childcare on domestic premisesTraffordRequirements of the voluntary part of the childcare register1 September 2023 to 31 March 2024</t>
  </si>
  <si>
    <t>Early years register (full Inspection)Childcare on domestic premisesTraffordTotal No of inspections1 September 2023 to 31 March 2024</t>
  </si>
  <si>
    <t>Early years register (full Inspection)Childcare on domestic premisesWest SussexBehaviour and attitudes1 April 2023 to 31 August 2023</t>
  </si>
  <si>
    <t>Early years register (full Inspection)Childcare on domestic premisesWest SussexEffectiveness of leadership and Management1 April 2023 to 31 August 2023</t>
  </si>
  <si>
    <t>Early years register (full Inspection)Childcare on domestic premisesWest SussexOutcomes for children1 April 2023 to 31 August 2023</t>
  </si>
  <si>
    <t>Early years register (full Inspection)Childcare on domestic premisesWest SussexOverall effectiveness: The quality and standards of the provision1 April 2023 to 31 August 2023</t>
  </si>
  <si>
    <t>Early years register (full Inspection)Childcare on domestic premisesWest SussexPersonal development1 April 2023 to 31 August 2023</t>
  </si>
  <si>
    <t>Early years register (full Inspection)Childcare on domestic premisesWest SussexPersonal development, behaviour and welfare1 April 2023 to 31 August 2023</t>
  </si>
  <si>
    <t>Early years register (full Inspection)Childcare on domestic premisesWest SussexQuality of education1 April 2023 to 31 August 2023</t>
  </si>
  <si>
    <t>Early years register (full Inspection)Childcare on domestic premisesWest SussexQuality of teaching, learning and assessment1 April 2023 to 31 August 2023</t>
  </si>
  <si>
    <t>Early years register (full Inspection)Childcare on domestic premisesWest SussexRequirements of the compulsory part of the childcare register1 April 2023 to 31 August 2023</t>
  </si>
  <si>
    <t>Early years register (full Inspection)Childcare on domestic premisesWest SussexRequirements of the voluntary part of the childcare register1 April 2023 to 31 August 2023</t>
  </si>
  <si>
    <t>Early years register (full Inspection)Childcare on domestic premisesWest SussexTotal No of inspections1 April 2023 to 31 August 2023</t>
  </si>
  <si>
    <t>Early years register (full Inspection)Childcare on domestic premisesWokinghamBehaviour and attitudes1 April 2023 to 31 August 2023</t>
  </si>
  <si>
    <t>Early years register (full Inspection)Childcare on domestic premisesWokinghamEffectiveness of leadership and Management1 April 2023 to 31 August 2023</t>
  </si>
  <si>
    <t>Early years register (full Inspection)Childcare on domestic premisesWokinghamOutcomes for children1 April 2023 to 31 August 2023</t>
  </si>
  <si>
    <t>Early years register (full Inspection)Childcare on domestic premisesWokinghamOverall effectiveness: The quality and standards of the provision1 April 2023 to 31 August 2023</t>
  </si>
  <si>
    <t>Early years register (full Inspection)Childcare on domestic premisesWokinghamPersonal development1 April 2023 to 31 August 2023</t>
  </si>
  <si>
    <t>Early years register (full Inspection)Childcare on domestic premisesWokinghamPersonal development, behaviour and welfare1 April 2023 to 31 August 2023</t>
  </si>
  <si>
    <t>Early years register (full Inspection)Childcare on domestic premisesWokinghamQuality of education1 April 2023 to 31 August 2023</t>
  </si>
  <si>
    <t>Early years register (full Inspection)Childcare on domestic premisesWokinghamQuality of teaching, learning and assessment1 April 2023 to 31 August 2023</t>
  </si>
  <si>
    <t>Early years register (full Inspection)Childcare on domestic premisesWokinghamRequirements of the compulsory part of the childcare register1 April 2023 to 31 August 2023</t>
  </si>
  <si>
    <t>Early years register (full Inspection)Childcare on non-domestic premisesIslingtonPersonal development1 September 2023 to 31 March 2024</t>
  </si>
  <si>
    <t>Early years register (full Inspection)Childcare on non-domestic premisesIslingtonPersonal development, behaviour and welfare1 September 2023 to 31 March 2024</t>
  </si>
  <si>
    <t>Early years register (full Inspection)Childcare on non-domestic premisesIslingtonQuality of education1 September 2023 to 31 March 2024</t>
  </si>
  <si>
    <t>Early years register (full Inspection)Childcare on non-domestic premisesIslingtonQuality of teaching, learning and assessment1 September 2023 to 31 March 2024</t>
  </si>
  <si>
    <t>Early years register (full Inspection)Childcare on non-domestic premisesIslingtonRequirements of the compulsory part of the childcare register1 September 2023 to 31 March 2024</t>
  </si>
  <si>
    <t>Early years register (full Inspection)Childcare on non-domestic premisesIslingtonRequirements of the voluntary part of the childcare register1 September 2023 to 31 March 2024</t>
  </si>
  <si>
    <t>Early years register (full Inspection)Childcare on non-domestic premisesIslingtonTotal No of inspections1 September 2023 to 31 March 2024</t>
  </si>
  <si>
    <t>Early years register (Out-of-school day care)Childcare on non-domestic premisesIslingtonTotal No of inspections1 April 2023 to 31 August 2023</t>
  </si>
  <si>
    <t>Early years register (Out-of-school day care)Childcare on non-domestic premisesIslingtonTotal No of inspections1 September 2023 to 31 March 2024</t>
  </si>
  <si>
    <t>Early years register (full Inspection)Childcare on non-domestic premisesKensington and ChelseaBehaviour and attitudes1 April 2023 to 31 August 2023</t>
  </si>
  <si>
    <t>Early years register (full Inspection)Childcare on non-domestic premisesKensington and ChelseaEffectiveness of leadership and Management1 April 2023 to 31 August 2023</t>
  </si>
  <si>
    <t>Early years register (full Inspection)Childcare on non-domestic premisesKensington and ChelseaOutcomes for children1 April 2023 to 31 August 2023</t>
  </si>
  <si>
    <t>Early years register (full Inspection)Childcare on non-domestic premisesKensington and ChelseaOverall effectiveness: The quality and standards of the provision1 April 2023 to 31 August 2023</t>
  </si>
  <si>
    <t>Early years register (full Inspection)Childcare on non-domestic premisesKensington and ChelseaPersonal development1 April 2023 to 31 August 2023</t>
  </si>
  <si>
    <t>Early years register (full Inspection)Childcare on non-domestic premisesKensington and ChelseaPersonal development, behaviour and welfare1 April 2023 to 31 August 2023</t>
  </si>
  <si>
    <t>Early years register (full Inspection)Childcare on non-domestic premisesKensington and ChelseaQuality of education1 April 2023 to 31 August 2023</t>
  </si>
  <si>
    <t>Early years register (full Inspection)Childcare on non-domestic premisesKensington and ChelseaQuality of teaching, learning and assessment1 April 2023 to 31 August 2023</t>
  </si>
  <si>
    <t>Early years register (full Inspection)Childcare on non-domestic premisesKensington and ChelseaRequirements of the compulsory part of the childcare register1 April 2023 to 31 August 2023</t>
  </si>
  <si>
    <t>Early years register (full Inspection)Childcare on non-domestic premisesKensington and ChelseaRequirements of the voluntary part of the childcare register1 April 2023 to 31 August 2023</t>
  </si>
  <si>
    <t>Early years register (full Inspection)Childcare on non-domestic premisesKensington and ChelseaTotal No of inspections1 April 2023 to 31 August 2023</t>
  </si>
  <si>
    <t>Early years register (full Inspection)Childcare on non-domestic premisesKensington and ChelseaBehaviour and attitudes1 September 2023 to 31 March 2024</t>
  </si>
  <si>
    <t>Early years register (full Inspection)Childcare on non-domestic premisesKensington and ChelseaEffectiveness of leadership and Management1 September 2023 to 31 March 2024</t>
  </si>
  <si>
    <t>Early years register (full Inspection)Childcare on non-domestic premisesKensington and ChelseaOutcomes for children1 September 2023 to 31 March 2024</t>
  </si>
  <si>
    <t>Early years register (full Inspection)Childcare on non-domestic premisesKensington and ChelseaOverall effectiveness: The quality and standards of the provision1 September 2023 to 31 March 2024</t>
  </si>
  <si>
    <t>Early years register (full Inspection)Childcare on non-domestic premisesKensington and ChelseaPersonal development1 September 2023 to 31 March 2024</t>
  </si>
  <si>
    <t>Early years register (full Inspection)Childcare on non-domestic premisesKensington and ChelseaPersonal development, behaviour and welfare1 September 2023 to 31 March 2024</t>
  </si>
  <si>
    <t>Early years register (full Inspection)Childcare on non-domestic premisesKensington and ChelseaQuality of education1 September 2023 to 31 March 2024</t>
  </si>
  <si>
    <t>Early years register (full Inspection)Childcare on non-domestic premisesSunderlandRequirements of the voluntary part of the childcare register1 April 2023 to 31 August 2023</t>
  </si>
  <si>
    <t>Early years register (full Inspection)Childcare on non-domestic premisesSunderlandTotal No of inspections1 April 2023 to 31 August 2023</t>
  </si>
  <si>
    <t>Early years register (full Inspection)Childcare on non-domestic premisesSunderlandBehaviour and attitudes1 September 2023 to 31 March 2024</t>
  </si>
  <si>
    <t>Early years register (full Inspection)Childcare on non-domestic premisesSunderlandEffectiveness of leadership and Management1 September 2023 to 31 March 2024</t>
  </si>
  <si>
    <t>Early years register (full Inspection)Childcare on non-domestic premisesSunderlandOutcomes for children1 September 2023 to 31 March 2024</t>
  </si>
  <si>
    <t>Early years register (full Inspection)Childcare on non-domestic premisesSunderlandOverall effectiveness: The quality and standards of the provision1 September 2023 to 31 March 2024</t>
  </si>
  <si>
    <t>Early years register (full Inspection)Childcare on non-domestic premisesSunderlandPersonal development1 September 2023 to 31 March 2024</t>
  </si>
  <si>
    <t>Early years register (full Inspection)Childcare on non-domestic premisesSunderlandPersonal development, behaviour and welfare1 September 2023 to 31 March 2024</t>
  </si>
  <si>
    <t>Early years register (full Inspection)Childcare on non-domestic premisesSunderlandQuality of education1 September 2023 to 31 March 2024</t>
  </si>
  <si>
    <t>Early years register (full Inspection)Childcare on non-domestic premisesSunderlandQuality of teaching, learning and assessment1 September 2023 to 31 March 2024</t>
  </si>
  <si>
    <t>Early years register (full Inspection)Childcare on non-domestic premisesSunderlandRequirements of the compulsory part of the childcare register1 September 2023 to 31 March 2024</t>
  </si>
  <si>
    <t>Early years register (full Inspection)Childcare on non-domestic premisesSunderlandRequirements of the voluntary part of the childcare register1 September 2023 to 31 March 2024</t>
  </si>
  <si>
    <t>Early years register (full Inspection)Childcare on non-domestic premisesSunderlandTotal No of inspections1 September 2023 to 31 March 2024</t>
  </si>
  <si>
    <t>Early years register (No children on roll)Childcare on non-domestic premisesSunderlandNCOR Inspection Outcomes1 September 2023 to 31 March 2024</t>
  </si>
  <si>
    <t>Early years register (No children on roll)Childcare on non-domestic premisesSunderlandTotal No of inspections1 September 2023 to 31 March 2024</t>
  </si>
  <si>
    <t>Childcare registerChildcare on non-domestic premisesSurreyTotal No of inspections1 April 2023 to 31 August 2023</t>
  </si>
  <si>
    <t>Childcare registerChildcare on non-domestic premisesSurreyTotal No of inspections1 September 2023 to 31 March 2024</t>
  </si>
  <si>
    <t>Early years register (full Inspection)Childcare on non-domestic premisesSurreyBehaviour and attitudes1 April 2023 to 31 August 2023</t>
  </si>
  <si>
    <t>Early years register (full Inspection)Childcare on non-domestic premisesSurreyEffectiveness of leadership and Management1 April 2023 to 31 August 2023</t>
  </si>
  <si>
    <t>Early years register (full Inspection)Childcare on non-domestic premisesSurreyOutcomes for children1 April 2023 to 31 August 2023</t>
  </si>
  <si>
    <t>Early years register (full Inspection)Childcare on non-domestic premisesSurreyOverall effectiveness: The quality and standards of the provision1 April 2023 to 31 August 2023</t>
  </si>
  <si>
    <t>Early years register (full Inspection)Childcare on non-domestic premisesSurreyPersonal development1 April 2023 to 31 August 2023</t>
  </si>
  <si>
    <t>Early years register (full Inspection)Childcare on non-domestic premisesSurreyPersonal development, behaviour and welfare1 April 2023 to 31 August 2023</t>
  </si>
  <si>
    <t>Early years register (full Inspection)Childcare on non-domestic premisesSurreyQuality of education1 April 2023 to 31 August 2023</t>
  </si>
  <si>
    <t>Early years register (full Inspection)Childcare on non-domestic premisesSurreyQuality of teaching, learning and assessment1 April 2023 to 31 August 2023</t>
  </si>
  <si>
    <t>Early years register (full Inspection)Childcare on non-domestic premisesSurreyRequirements of the compulsory part of the childcare register1 April 2023 to 31 August 2023</t>
  </si>
  <si>
    <t>Early years register (full Inspection)Childcare on non-domestic premisesSurreyRequirements of the voluntary part of the childcare register1 April 2023 to 31 August 2023</t>
  </si>
  <si>
    <t>Early years register (full Inspection)Childcare on non-domestic premisesSurreyTotal No of inspections1 April 2023 to 31 August 2023</t>
  </si>
  <si>
    <t>Early years register (full Inspection)ChildminderDorsetQuality of teaching, learning and assessment1 September 2023 to 31 March 2024</t>
  </si>
  <si>
    <t>Early years register (full Inspection)ChildminderDorsetRequirements of the compulsory part of the childcare register1 September 2023 to 31 March 2024</t>
  </si>
  <si>
    <t>Early years register (full Inspection)ChildminderDorsetRequirements of the voluntary part of the childcare register1 September 2023 to 31 March 2024</t>
  </si>
  <si>
    <t>Early years register (full Inspection)ChildminderDorsetTotal No of inspections1 September 2023 to 31 March 2024</t>
  </si>
  <si>
    <t>Childcare registerChildminderDudleyTotal No of inspections1 April 2023 to 31 August 2023</t>
  </si>
  <si>
    <t>Early years register (full Inspection)ChildminderDudleyBehaviour and attitudes1 April 2023 to 31 August 2023</t>
  </si>
  <si>
    <t>Early years register (full Inspection)ChildminderDudleyEffectiveness of leadership and Management1 April 2023 to 31 August 2023</t>
  </si>
  <si>
    <t>Early years register (full Inspection)ChildminderDudleyOutcomes for children1 April 2023 to 31 August 2023</t>
  </si>
  <si>
    <t>Early years register (full Inspection)ChildminderDudleyOverall effectiveness: The quality and standards of the provision1 April 2023 to 31 August 2023</t>
  </si>
  <si>
    <t>Early years register (full Inspection)ChildminderDudleyPersonal development1 April 2023 to 31 August 2023</t>
  </si>
  <si>
    <t>Early years register (full Inspection)ChildminderDudleyPersonal development, behaviour and welfare1 April 2023 to 31 August 2023</t>
  </si>
  <si>
    <t>Early years register (full Inspection)ChildminderDudleyQuality of education1 April 2023 to 31 August 2023</t>
  </si>
  <si>
    <t>Early years register (full Inspection)ChildminderDudleyQuality of teaching, learning and assessment1 April 2023 to 31 August 2023</t>
  </si>
  <si>
    <t>Early years register (full Inspection)ChildminderDudleyRequirements of the compulsory part of the childcare register1 April 2023 to 31 August 2023</t>
  </si>
  <si>
    <t>Early years register (full Inspection)ChildminderDudleyRequirements of the voluntary part of the childcare register1 April 2023 to 31 August 2023</t>
  </si>
  <si>
    <t>Early years register (full Inspection)ChildminderDudleyTotal No of inspections1 April 2023 to 31 August 2023</t>
  </si>
  <si>
    <t>Early years register (full Inspection)ChildminderDudleyBehaviour and attitudes1 September 2023 to 31 March 2024</t>
  </si>
  <si>
    <t>Early years register (full Inspection)ChildminderDudleyEffectiveness of leadership and Management1 September 2023 to 31 March 2024</t>
  </si>
  <si>
    <t>Early years register (full Inspection)ChildminderDudleyOutcomes for children1 September 2023 to 31 March 2024</t>
  </si>
  <si>
    <t>Early years register (full Inspection)ChildminderDudleyOverall effectiveness: The quality and standards of the provision1 September 2023 to 31 March 2024</t>
  </si>
  <si>
    <t>Early years register (full Inspection)ChildminderDudleyPersonal development1 September 2023 to 31 March 2024</t>
  </si>
  <si>
    <t>Early years register (full Inspection)ChildminderDudleyPersonal development, behaviour and welfare1 September 2023 to 31 March 2024</t>
  </si>
  <si>
    <t>Early years register (full Inspection)ChildminderDudleyQuality of education1 September 2023 to 31 March 2024</t>
  </si>
  <si>
    <t>Early years register (full Inspection)ChildminderDudleyQuality of teaching, learning and assessment1 September 2023 to 31 March 2024</t>
  </si>
  <si>
    <t>Early years register (full Inspection)ChildminderDudleyRequirements of the compulsory part of the childcare register1 September 2023 to 31 March 2024</t>
  </si>
  <si>
    <t>Early years register (full Inspection)ChildminderDudleyRequirements of the voluntary part of the childcare register1 September 2023 to 31 March 2024</t>
  </si>
  <si>
    <t>Early years register (full Inspection)ChildminderDudleyTotal No of inspections1 September 2023 to 31 March 2024</t>
  </si>
  <si>
    <t>Early years register (full Inspection)All provisionBedfordQuality of teaching, learning and assessment1 September 2023 to 31 March 2024</t>
  </si>
  <si>
    <t>Early years register (full Inspection)All provisionBedfordRequirements of the compulsory part of the childcare register1 September 2023 to 31 March 2024</t>
  </si>
  <si>
    <t>Early years register (full Inspection)All provisionBedfordRequirements of the voluntary part of the childcare register1 September 2023 to 31 March 2024</t>
  </si>
  <si>
    <t>Early years register (full Inspection)All provisionBedfordTotal No of inspections1 September 2023 to 31 March 2024</t>
  </si>
  <si>
    <t>Early years register (No children on roll)All provisionBedfordNCOR Inspection Outcomes1 September 2023 to 31 March 2024</t>
  </si>
  <si>
    <t>Early years register (No children on roll)All provisionBedfordTotal No of inspections1 September 2023 to 31 March 2024</t>
  </si>
  <si>
    <t>Early years register (Out-of-school day care)All provisionBedfordTotal No of inspections1 April 2023 to 31 August 2023</t>
  </si>
  <si>
    <t>Early years register (Out-of-school day care)All provisionBedfordTotal No of inspections1 September 2023 to 31 March 2024</t>
  </si>
  <si>
    <t>Childcare registerAll provisionBexleyTotal No of inspections1 September 2023 to 31 March 2024</t>
  </si>
  <si>
    <t>Early years register (full Inspection)All provisionBexleyBehaviour and attitudes1 April 2023 to 31 August 2023</t>
  </si>
  <si>
    <t>Early years register (full Inspection)All provisionBexleyEffectiveness of leadership and Management1 April 2023 to 31 August 2023</t>
  </si>
  <si>
    <t>Early years register (full Inspection)All provisionBexleyOutcomes for children1 April 2023 to 31 August 2023</t>
  </si>
  <si>
    <t>Early years register (full Inspection)All provisionBexleyOverall effectiveness: The quality and standards of the provision1 April 2023 to 31 August 2023</t>
  </si>
  <si>
    <t>Early years register (full Inspection)All provisionBexleyPersonal development1 April 2023 to 31 August 2023</t>
  </si>
  <si>
    <t>Early years register (full Inspection)All provisionBexleyPersonal development, behaviour and welfare1 April 2023 to 31 August 2023</t>
  </si>
  <si>
    <t>Early years register (full Inspection)All provisionBexleyQuality of education1 April 2023 to 31 August 2023</t>
  </si>
  <si>
    <t>Early years register (full Inspection)All provisionBexleyQuality of teaching, learning and assessment1 April 2023 to 31 August 2023</t>
  </si>
  <si>
    <t>Early years register (full Inspection)All provisionSolihullRequirements of the voluntary part of the childcare register1 September 2023 to 31 March 2024</t>
  </si>
  <si>
    <t>Early years register (full Inspection)All provisionSolihullTotal No of inspections1 September 2023 to 31 March 2024</t>
  </si>
  <si>
    <t>Early years register (No children on roll)All provisionSolihullNCOR Inspection Outcomes1 April 2023 to 31 August 2023</t>
  </si>
  <si>
    <t>Early years register (No children on roll)All provisionSolihullTotal No of inspections1 April 2023 to 31 August 2023</t>
  </si>
  <si>
    <t>Early years register (Out-of-school day care)All provisionSolihullTotal No of inspections1 September 2023 to 31 March 2024</t>
  </si>
  <si>
    <t>Childcare registerAll provisionSomersetTotal No of inspections1 April 2023 to 31 August 2023</t>
  </si>
  <si>
    <t>Childcare registerAll provisionSomersetTotal No of inspections1 September 2023 to 31 March 2024</t>
  </si>
  <si>
    <t>Early years register (full Inspection)All provisionSomersetBehaviour and attitudes1 April 2023 to 31 August 2023</t>
  </si>
  <si>
    <t>Early years register (full Inspection)All provisionSomersetEffectiveness of leadership and Management1 April 2023 to 31 August 2023</t>
  </si>
  <si>
    <t>Early years register (full Inspection)All provisionSomersetOutcomes for children1 April 2023 to 31 August 2023</t>
  </si>
  <si>
    <t>Early years register (full Inspection)All provisionSomersetOverall effectiveness: The quality and standards of the provision1 April 2023 to 31 August 2023</t>
  </si>
  <si>
    <t>Early years register (full Inspection)All provisionSomersetPersonal development1 April 2023 to 31 August 2023</t>
  </si>
  <si>
    <t>Early years register (full Inspection)All provisionSomersetPersonal development, behaviour and welfare1 April 2023 to 31 August 2023</t>
  </si>
  <si>
    <t>Early years register (full Inspection)All provisionSomersetQuality of education1 April 2023 to 31 August 2023</t>
  </si>
  <si>
    <t>Early years register (full Inspection)All provisionSomersetQuality of teaching, learning and assessment1 April 2023 to 31 August 2023</t>
  </si>
  <si>
    <t>Early years register (full Inspection)All provisionSomersetRequirements of the compulsory part of the childcare register1 April 2023 to 31 August 2023</t>
  </si>
  <si>
    <t>Early years register (full Inspection)All provisionSomersetRequirements of the voluntary part of the childcare register1 April 2023 to 31 August 2023</t>
  </si>
  <si>
    <t>Early years register (full Inspection)All provisionSomersetTotal No of inspections1 April 2023 to 31 August 2023</t>
  </si>
  <si>
    <t>Early years register (full Inspection)All provisionSomersetBehaviour and attitudes1 September 2023 to 31 March 2024</t>
  </si>
  <si>
    <t>Early years register (full Inspection)All provisionSomersetEffectiveness of leadership and Management1 September 2023 to 31 March 2024</t>
  </si>
  <si>
    <t>Early years register (full Inspection)All provisionSomersetOutcomes for children1 September 2023 to 31 March 2024</t>
  </si>
  <si>
    <t>Early years register (full Inspection)All provisionSomersetOverall effectiveness: The quality and standards of the provision1 September 2023 to 31 March 2024</t>
  </si>
  <si>
    <t>Early years register (full Inspection)All provisionSomersetPersonal development1 September 2023 to 31 March 2024</t>
  </si>
  <si>
    <t>Early years register (full Inspection)All provisionSomersetPersonal development, behaviour and welfare1 September 2023 to 31 March 2024</t>
  </si>
  <si>
    <t>Early years register (full Inspection)All provisionSomersetQuality of education1 September 2023 to 31 March 2024</t>
  </si>
  <si>
    <t>Early years register (full Inspection)All provisionSomersetQuality of teaching, learning and assessment1 September 2023 to 31 March 2024</t>
  </si>
  <si>
    <t>Early years register (full Inspection)All provisionSomersetRequirements of the compulsory part of the childcare register1 September 2023 to 31 March 2024</t>
  </si>
  <si>
    <t>Early years register (full Inspection)All provisionSomersetRequirements of the voluntary part of the childcare register1 September 2023 to 31 March 2024</t>
  </si>
  <si>
    <t>Early years register (full Inspection)All provisionSomersetTotal No of inspections1 September 2023 to 31 March 2024</t>
  </si>
  <si>
    <t>Early years register (No children on roll)All provisionSomersetNCOR Inspection Outcomes1 April 2023 to 31 August 2023</t>
  </si>
  <si>
    <t>Early years register (No children on roll)All provisionSomersetTotal No of inspections1 April 2023 to 31 August 2023</t>
  </si>
  <si>
    <t>Early years register (full Inspection)All provisionStaffordshireOutcomes for children1 September 2023 to 31 March 2024</t>
  </si>
  <si>
    <t>Early years register (full Inspection)All provisionStaffordshireOverall effectiveness: The quality and standards of the provision1 September 2023 to 31 March 2024</t>
  </si>
  <si>
    <t>Early years register (full Inspection)All provisionStaffordshirePersonal development1 September 2023 to 31 March 2024</t>
  </si>
  <si>
    <t>Early years register (full Inspection)All provisionStaffordshirePersonal development, behaviour and welfare1 September 2023 to 31 March 2024</t>
  </si>
  <si>
    <t>Early years register (full Inspection)All provisionStaffordshireQuality of education1 September 2023 to 31 March 2024</t>
  </si>
  <si>
    <t>Early years register (full Inspection)All provisionStaffordshireQuality of teaching, learning and assessment1 September 2023 to 31 March 2024</t>
  </si>
  <si>
    <t>Early years register (full Inspection)All provisionStaffordshireRequirements of the compulsory part of the childcare register1 September 2023 to 31 March 2024</t>
  </si>
  <si>
    <t>Early years register (full Inspection)All provisionStaffordshireRequirements of the voluntary part of the childcare register1 September 2023 to 31 March 2024</t>
  </si>
  <si>
    <t>Early years register (full Inspection)All provisionStaffordshireTotal No of inspections1 September 2023 to 31 March 2024</t>
  </si>
  <si>
    <t>Early years register (No children on roll)All provisionStaffordshireNCOR Inspection Outcomes1 April 2023 to 31 August 2023</t>
  </si>
  <si>
    <t>Early years register (No children on roll)All provisionStaffordshireTotal No of inspections1 April 2023 to 31 August 2023</t>
  </si>
  <si>
    <t>Early years register (Out-of-school day care)All provisionStaffordshireTotal No of inspections1 April 2023 to 31 August 2023</t>
  </si>
  <si>
    <t>Early years register (Out-of-school day care)All provisionStaffordshireTotal No of inspections1 September 2023 to 31 March 2024</t>
  </si>
  <si>
    <t>Childcare registerAll provisionStockportTotal No of inspections1 April 2023 to 31 August 2023</t>
  </si>
  <si>
    <t>Childcare registerAll provisionStockportTotal No of inspections1 September 2023 to 31 March 2024</t>
  </si>
  <si>
    <t>Early years register (full Inspection)All provisionStockportBehaviour and attitudes1 April 2023 to 31 August 2023</t>
  </si>
  <si>
    <t>Early years register (full Inspection)All provisionStockportEffectiveness of leadership and Management1 April 2023 to 31 August 2023</t>
  </si>
  <si>
    <t>Early years register (full Inspection)All provisionStockportOutcomes for children1 April 2023 to 31 August 2023</t>
  </si>
  <si>
    <t>Early years register (full Inspection)All provisionStockportOverall effectiveness: The quality and standards of the provision1 April 2023 to 31 August 2023</t>
  </si>
  <si>
    <t>Early years register (full Inspection)All provisionStockportPersonal development1 April 2023 to 31 August 2023</t>
  </si>
  <si>
    <t>Early years register (full Inspection)All provisionStockportPersonal development, behaviour and welfare1 April 2023 to 31 August 2023</t>
  </si>
  <si>
    <t>Early years register (full Inspection)All provisionStockportQuality of education1 April 2023 to 31 August 2023</t>
  </si>
  <si>
    <t>Early years register (full Inspection)All provisionStockportQuality of teaching, learning and assessment1 April 2023 to 31 August 2023</t>
  </si>
  <si>
    <t>Early years register (full Inspection)All provisionStockportRequirements of the compulsory part of the childcare register1 April 2023 to 31 August 2023</t>
  </si>
  <si>
    <t>Early years register (full Inspection)All provisionStockportRequirements of the voluntary part of the childcare register1 April 2023 to 31 August 2023</t>
  </si>
  <si>
    <t>Early years register (full Inspection)All provisionStockportTotal No of inspections1 April 2023 to 31 August 2023</t>
  </si>
  <si>
    <t>Early years register (full Inspection)All provisionStockportBehaviour and attitudes1 September 2023 to 31 March 2024</t>
  </si>
  <si>
    <t>Early years register (full Inspection)All provisionStockportEffectiveness of leadership and Management1 September 2023 to 31 March 2024</t>
  </si>
  <si>
    <t>Early years register (full Inspection)All provisionStockportOutcomes for children1 September 2023 to 31 March 2024</t>
  </si>
  <si>
    <t>Early years register (full Inspection)All provisionStockportOverall effectiveness: The quality and standards of the provision1 September 2023 to 31 March 2024</t>
  </si>
  <si>
    <t>Early years register (full Inspection)Childcare on non-domestic premisesBoltonPersonal development1 September 2023 to 31 March 2024</t>
  </si>
  <si>
    <t>Early years register (full Inspection)Childcare on non-domestic premisesBoltonPersonal development, behaviour and welfare1 September 2023 to 31 March 2024</t>
  </si>
  <si>
    <t>Early years register (full Inspection)Childcare on non-domestic premisesBoltonQuality of education1 September 2023 to 31 March 2024</t>
  </si>
  <si>
    <t>Early years register (full Inspection)Childcare on non-domestic premisesBoltonQuality of teaching, learning and assessment1 September 2023 to 31 March 2024</t>
  </si>
  <si>
    <t>Early years register (full Inspection)Childcare on non-domestic premisesBoltonRequirements of the compulsory part of the childcare register1 September 2023 to 31 March 2024</t>
  </si>
  <si>
    <t>Early years register (full Inspection)Childcare on non-domestic premisesBoltonRequirements of the voluntary part of the childcare register1 September 2023 to 31 March 2024</t>
  </si>
  <si>
    <t>Early years register (full Inspection)Childcare on non-domestic premisesBoltonTotal No of inspections1 September 2023 to 31 March 2024</t>
  </si>
  <si>
    <t>Early years register (Out-of-school day care)Childcare on non-domestic premisesBoltonTotal No of inspections1 April 2023 to 31 August 2023</t>
  </si>
  <si>
    <t>Early years register (Out-of-school day care)Childcare on non-domestic premisesBoltonTotal No of inspections1 September 2023 to 31 March 2024</t>
  </si>
  <si>
    <t>Early years register (full Inspection)Childcare on non-domestic premisesBournemouth, Christchurch &amp; PooleBehaviour and attitudes1 April 2023 to 31 August 2023</t>
  </si>
  <si>
    <t>Early years register (full Inspection)Childcare on non-domestic premisesBournemouth, Christchurch &amp; PooleEffectiveness of leadership and Management1 April 2023 to 31 August 2023</t>
  </si>
  <si>
    <t>Early years register (full Inspection)Childcare on non-domestic premisesBournemouth, Christchurch &amp; PooleOutcomes for children1 April 2023 to 31 August 2023</t>
  </si>
  <si>
    <t>Early years register (full Inspection)Childcare on non-domestic premisesBournemouth, Christchurch &amp; PooleOverall effectiveness: The quality and standards of the provision1 April 2023 to 31 August 2023</t>
  </si>
  <si>
    <t>Early years register (full Inspection)Childcare on non-domestic premisesBournemouth, Christchurch &amp; PoolePersonal development1 April 2023 to 31 August 2023</t>
  </si>
  <si>
    <t>Early years register (full Inspection)Childcare on non-domestic premisesBournemouth, Christchurch &amp; PoolePersonal development, behaviour and welfare1 April 2023 to 31 August 2023</t>
  </si>
  <si>
    <t>Early years register (full Inspection)Childcare on non-domestic premisesBournemouth, Christchurch &amp; PooleQuality of education1 April 2023 to 31 August 2023</t>
  </si>
  <si>
    <t>Early years register (full Inspection)Childcare on non-domestic premisesBournemouth, Christchurch &amp; PooleQuality of teaching, learning and assessment1 April 2023 to 31 August 2023</t>
  </si>
  <si>
    <t>Early years register (full Inspection)Childcare on non-domestic premisesBournemouth, Christchurch &amp; PooleRequirements of the compulsory part of the childcare register1 April 2023 to 31 August 2023</t>
  </si>
  <si>
    <t>Early years register (full Inspection)Childcare on non-domestic premisesBournemouth, Christchurch &amp; PooleRequirements of the voluntary part of the childcare register1 April 2023 to 31 August 2023</t>
  </si>
  <si>
    <t>Early years register (full Inspection)Childcare on non-domestic premisesBournemouth, Christchurch &amp; PooleTotal No of inspections1 April 2023 to 31 August 2023</t>
  </si>
  <si>
    <t>Early years register (full Inspection)Childcare on non-domestic premisesBournemouth, Christchurch &amp; PooleBehaviour and attitudes1 September 2023 to 31 March 2024</t>
  </si>
  <si>
    <t>Early years register (full Inspection)Childcare on non-domestic premisesBournemouth, Christchurch &amp; PooleEffectiveness of leadership and Management1 September 2023 to 31 March 2024</t>
  </si>
  <si>
    <t>Early years register (full Inspection)Childcare on non-domestic premisesBournemouth, Christchurch &amp; PooleOutcomes for children1 September 2023 to 31 March 2024</t>
  </si>
  <si>
    <t>Early years register (full Inspection)Childcare on non-domestic premisesBournemouth, Christchurch &amp; PooleOverall effectiveness: The quality and standards of the provision1 September 2023 to 31 March 2024</t>
  </si>
  <si>
    <t>Early years register (full Inspection)Childcare on non-domestic premisesBournemouth, Christchurch &amp; PoolePersonal development1 September 2023 to 31 March 2024</t>
  </si>
  <si>
    <t>Early years register (full Inspection)Childcare on non-domestic premisesBournemouth, Christchurch &amp; PoolePersonal development, behaviour and welfare1 September 2023 to 31 March 2024</t>
  </si>
  <si>
    <t>Early years register (full Inspection)Childcare on non-domestic premisesLiverpoolOutcomes for children1 April 2023 to 31 August 2023</t>
  </si>
  <si>
    <t>Early years register (full Inspection)Childcare on non-domestic premisesLiverpoolOverall effectiveness: The quality and standards of the provision1 April 2023 to 31 August 2023</t>
  </si>
  <si>
    <t>Early years register (full Inspection)Childcare on non-domestic premisesLiverpoolPersonal development1 April 2023 to 31 August 2023</t>
  </si>
  <si>
    <t>Early years register (full Inspection)Childcare on non-domestic premisesLiverpoolPersonal development, behaviour and welfare1 April 2023 to 31 August 2023</t>
  </si>
  <si>
    <t>Early years register (full Inspection)Childcare on non-domestic premisesLiverpoolQuality of education1 April 2023 to 31 August 2023</t>
  </si>
  <si>
    <t>Early years register (full Inspection)Childcare on non-domestic premisesLiverpoolQuality of teaching, learning and assessment1 April 2023 to 31 August 2023</t>
  </si>
  <si>
    <t>Early years register (full Inspection)Childcare on non-domestic premisesLiverpoolRequirements of the compulsory part of the childcare register1 April 2023 to 31 August 2023</t>
  </si>
  <si>
    <t>Early years register (full Inspection)Childcare on non-domestic premisesLiverpoolRequirements of the voluntary part of the childcare register1 April 2023 to 31 August 2023</t>
  </si>
  <si>
    <t>Early years register (full Inspection)Childcare on non-domestic premisesLiverpoolTotal No of inspections1 April 2023 to 31 August 2023</t>
  </si>
  <si>
    <t>Early years register (full Inspection)Childcare on non-domestic premisesLiverpoolBehaviour and attitudes1 September 2023 to 31 March 2024</t>
  </si>
  <si>
    <t>Early years register (full Inspection)Childcare on non-domestic premisesLiverpoolEffectiveness of leadership and Management1 September 2023 to 31 March 2024</t>
  </si>
  <si>
    <t>Early years register (full Inspection)Childcare on non-domestic premisesBedfordQuality of teaching, learning and assessment1 April 2023 to 31 August 2023</t>
  </si>
  <si>
    <t>Early years register (full Inspection)Childcare on non-domestic premisesBedfordRequirements of the compulsory part of the childcare register1 April 2023 to 31 August 2023</t>
  </si>
  <si>
    <t>Early years register (full Inspection)Childcare on non-domestic premisesBedfordRequirements of the voluntary part of the childcare register1 April 2023 to 31 August 2023</t>
  </si>
  <si>
    <t>Early years register (full Inspection)Childcare on non-domestic premisesBedfordTotal No of inspections1 April 2023 to 31 August 2023</t>
  </si>
  <si>
    <t>Early years register (full Inspection)Childcare on non-domestic premisesBedfordBehaviour and attitudes1 September 2023 to 31 March 2024</t>
  </si>
  <si>
    <t>Early years register (full Inspection)Childcare on non-domestic premisesBedfordEffectiveness of leadership and Management1 September 2023 to 31 March 2024</t>
  </si>
  <si>
    <t>Early years register (full Inspection)Childcare on non-domestic premisesBedfordOutcomes for children1 September 2023 to 31 March 2024</t>
  </si>
  <si>
    <t>Early years register (full Inspection)Childcare on non-domestic premisesBedfordOverall effectiveness: The quality and standards of the provision1 September 2023 to 31 March 2024</t>
  </si>
  <si>
    <t>Early years register (full Inspection)Childcare on non-domestic premisesBedfordPersonal development1 September 2023 to 31 March 2024</t>
  </si>
  <si>
    <t>Early years register (full Inspection)Childcare on non-domestic premisesBedfordPersonal development, behaviour and welfare1 September 2023 to 31 March 2024</t>
  </si>
  <si>
    <t>Early years register (full Inspection)Childcare on non-domestic premisesBedfordQuality of education1 September 2023 to 31 March 2024</t>
  </si>
  <si>
    <t>Early years register (full Inspection)Childcare on non-domestic premisesBedfordQuality of teaching, learning and assessment1 September 2023 to 31 March 2024</t>
  </si>
  <si>
    <t>Early years register (full Inspection)Childcare on non-domestic premisesBedfordRequirements of the compulsory part of the childcare register1 September 2023 to 31 March 2024</t>
  </si>
  <si>
    <t>Early years register (full Inspection)Childcare on non-domestic premisesBedfordRequirements of the voluntary part of the childcare register1 September 2023 to 31 March 2024</t>
  </si>
  <si>
    <t>Early years register (full Inspection)Childcare on non-domestic premisesBedfordTotal No of inspections1 September 2023 to 31 March 2024</t>
  </si>
  <si>
    <t>Early years register (Out-of-school day care)Childcare on non-domestic premisesBedfordTotal No of inspections1 April 2023 to 31 August 2023</t>
  </si>
  <si>
    <t>Early years register (Out-of-school day care)Childcare on non-domestic premisesBedfordTotal No of inspections1 September 2023 to 31 March 2024</t>
  </si>
  <si>
    <t>Early years register (full Inspection)Childcare on non-domestic premisesBexleyBehaviour and attitudes1 April 2023 to 31 August 2023</t>
  </si>
  <si>
    <t>Early years register (full Inspection)Childcare on non-domestic premisesBexleyEffectiveness of leadership and Management1 April 2023 to 31 August 2023</t>
  </si>
  <si>
    <t>Early years register (full Inspection)Childcare on non-domestic premisesBexleyOutcomes for children1 April 2023 to 31 August 2023</t>
  </si>
  <si>
    <t>Early years register (full Inspection)Childcare on non-domestic premisesLancashireOutcomes for children1 September 2023 to 31 March 2024</t>
  </si>
  <si>
    <t>Early years register (full Inspection)Childcare on non-domestic premisesLancashireOverall effectiveness: The quality and standards of the provision1 September 2023 to 31 March 2024</t>
  </si>
  <si>
    <t>Early years register (full Inspection)Childcare on non-domestic premisesLancashirePersonal development1 September 2023 to 31 March 2024</t>
  </si>
  <si>
    <t>Early years register (full Inspection)Childcare on non-domestic premisesLancashirePersonal development, behaviour and welfare1 September 2023 to 31 March 2024</t>
  </si>
  <si>
    <t>Early years register (full Inspection)Childcare on non-domestic premisesLancashireQuality of education1 September 2023 to 31 March 2024</t>
  </si>
  <si>
    <t>Early years register (full Inspection)Childcare on non-domestic premisesLancashireQuality of teaching, learning and assessment1 September 2023 to 31 March 2024</t>
  </si>
  <si>
    <t>Early years register (full Inspection)Childcare on non-domestic premisesLancashireRequirements of the compulsory part of the childcare register1 September 2023 to 31 March 2024</t>
  </si>
  <si>
    <t>Early years register (full Inspection)Childcare on non-domestic premisesLancashireRequirements of the voluntary part of the childcare register1 September 2023 to 31 March 2024</t>
  </si>
  <si>
    <t>Early years register (full Inspection)Childcare on non-domestic premisesLancashireTotal No of inspections1 September 2023 to 31 March 2024</t>
  </si>
  <si>
    <t>Early years register (Out-of-school day care)Childcare on non-domestic premisesLancashireTotal No of inspections1 April 2023 to 31 August 2023</t>
  </si>
  <si>
    <t>Early years register (Out-of-school day care)Childcare on non-domestic premisesLancashireTotal No of inspections1 September 2023 to 31 March 2024</t>
  </si>
  <si>
    <t>Childcare registerChildcare on non-domestic premisesLeedsTotal No of inspections1 April 2023 to 31 August 2023</t>
  </si>
  <si>
    <t>Childcare registerChildcare on non-domestic premisesLeedsTotal No of inspections1 September 2023 to 31 March 2024</t>
  </si>
  <si>
    <t>Early years register (full Inspection)Childcare on non-domestic premisesLeedsBehaviour and attitudes1 April 2023 to 31 August 2023</t>
  </si>
  <si>
    <t>Early years register (full Inspection)Childcare on non-domestic premisesLeedsEffectiveness of leadership and Management1 April 2023 to 31 August 2023</t>
  </si>
  <si>
    <t>Early years register (full Inspection)Childcare on non-domestic premisesLeedsOutcomes for children1 April 2023 to 31 August 2023</t>
  </si>
  <si>
    <t>Early years register (full Inspection)Childcare on non-domestic premisesLeedsOverall effectiveness: The quality and standards of the provision1 April 2023 to 31 August 2023</t>
  </si>
  <si>
    <t>Early years register (full Inspection)Childcare on non-domestic premisesLeedsPersonal development1 April 2023 to 31 August 2023</t>
  </si>
  <si>
    <t>Early years register (full Inspection)Childcare on non-domestic premisesLeedsPersonal development, behaviour and welfare1 April 2023 to 31 August 2023</t>
  </si>
  <si>
    <t>Early years register (full Inspection)Childcare on non-domestic premisesLeedsQuality of education1 April 2023 to 31 August 2023</t>
  </si>
  <si>
    <t>Early years register (full Inspection)Childcare on non-domestic premisesLeedsQuality of teaching, learning and assessment1 April 2023 to 31 August 2023</t>
  </si>
  <si>
    <t>Early years register (full Inspection)Childcare on non-domestic premisesLeedsRequirements of the compulsory part of the childcare register1 April 2023 to 31 August 2023</t>
  </si>
  <si>
    <t>Early years register (full Inspection)Childcare on non-domestic premisesLeedsRequirements of the voluntary part of the childcare register1 April 2023 to 31 August 2023</t>
  </si>
  <si>
    <t>Early years register (full Inspection)Childcare on non-domestic premisesLeedsTotal No of inspections1 April 2023 to 31 August 2023</t>
  </si>
  <si>
    <t>Early years register (full Inspection)Childcare on non-domestic premisesLeedsBehaviour and attitudes1 September 2023 to 31 March 2024</t>
  </si>
  <si>
    <t>Early years register (full Inspection)Childcare on non-domestic premisesLeedsEffectiveness of leadership and Management1 September 2023 to 31 March 2024</t>
  </si>
  <si>
    <t>Early years register (full Inspection)Childcare on non-domestic premisesLeedsOutcomes for children1 September 2023 to 31 March 2024</t>
  </si>
  <si>
    <t>Early years register (full Inspection)Childcare on non-domestic premisesLeedsOverall effectiveness: The quality and standards of the provision1 September 2023 to 31 March 2024</t>
  </si>
  <si>
    <t>Early years register (full Inspection)Childcare on non-domestic premisesTower HamletsQuality of teaching, learning and assessment1 April 2023 to 31 August 2023</t>
  </si>
  <si>
    <t>Early years register (full Inspection)Childcare on non-domestic premisesTower HamletsRequirements of the compulsory part of the childcare register1 April 2023 to 31 August 2023</t>
  </si>
  <si>
    <t>Early years register (full Inspection)Childcare on non-domestic premisesTower HamletsRequirements of the voluntary part of the childcare register1 April 2023 to 31 August 2023</t>
  </si>
  <si>
    <t>Early years register (full Inspection)Childcare on non-domestic premisesTower HamletsTotal No of inspections1 April 2023 to 31 August 2023</t>
  </si>
  <si>
    <t>Early years register (full Inspection)Childcare on non-domestic premisesTower HamletsBehaviour and attitudes1 September 2023 to 31 March 2024</t>
  </si>
  <si>
    <t>Early years register (full Inspection)Childcare on non-domestic premisesTower HamletsEffectiveness of leadership and Management1 September 2023 to 31 March 2024</t>
  </si>
  <si>
    <t>Early years register (full Inspection)Childcare on non-domestic premisesTower HamletsOutcomes for children1 September 2023 to 31 March 2024</t>
  </si>
  <si>
    <t>Early years register (full Inspection)Childcare on non-domestic premisesTower HamletsOverall effectiveness: The quality and standards of the provision1 September 2023 to 31 March 2024</t>
  </si>
  <si>
    <t>Early years register (full Inspection)Childcare on non-domestic premisesTower HamletsPersonal development1 September 2023 to 31 March 2024</t>
  </si>
  <si>
    <t>Early years register (full Inspection)Childcare on non-domestic premisesTower HamletsPersonal development, behaviour and welfare1 September 2023 to 31 March 2024</t>
  </si>
  <si>
    <t>Early years register (full Inspection)Childcare on non-domestic premisesTower HamletsQuality of education1 September 2023 to 31 March 2024</t>
  </si>
  <si>
    <t>Early years register (full Inspection)Childcare on non-domestic premisesTower HamletsQuality of teaching, learning and assessment1 September 2023 to 31 March 2024</t>
  </si>
  <si>
    <t>Early years register (full Inspection)Childcare on non-domestic premisesTower HamletsRequirements of the compulsory part of the childcare register1 September 2023 to 31 March 2024</t>
  </si>
  <si>
    <t>Early years register (full Inspection)Childcare on non-domestic premisesTower HamletsRequirements of the voluntary part of the childcare register1 September 2023 to 31 March 2024</t>
  </si>
  <si>
    <t>Early years register (full Inspection)Childcare on non-domestic premisesTower HamletsTotal No of inspections1 September 2023 to 31 March 2024</t>
  </si>
  <si>
    <t>Early years register (No children on roll)Childcare on non-domestic premisesTower HamletsNCOR Inspection Outcomes1 April 2023 to 31 August 2023</t>
  </si>
  <si>
    <t>Early years register (No children on roll)Childcare on non-domestic premisesTower HamletsTotal No of inspections1 April 2023 to 31 August 2023</t>
  </si>
  <si>
    <t>Early years register (Out-of-school day care)Childcare on non-domestic premisesTower HamletsTotal No of inspections1 April 2023 to 31 August 2023</t>
  </si>
  <si>
    <t>Childcare registerChildcare on non-domestic premisesTraffordTotal No of inspections1 April 2023 to 31 August 2023</t>
  </si>
  <si>
    <t>Early years register (full Inspection)Childcare on non-domestic premisesTraffordBehaviour and attitudes1 April 2023 to 31 August 2023</t>
  </si>
  <si>
    <t>Early years register (full Inspection)Childcare on non-domestic premisesTraffordEffectiveness of leadership and Management1 April 2023 to 31 August 2023</t>
  </si>
  <si>
    <t>Early years register (full Inspection)Childcare on non-domestic premisesTraffordOutcomes for children1 April 2023 to 31 August 2023</t>
  </si>
  <si>
    <t>Early years register (full Inspection)Childcare on non-domestic premisesTraffordOverall effectiveness: The quality and standards of the provision1 April 2023 to 31 August 2023</t>
  </si>
  <si>
    <t>Early years register (full Inspection)Childcare on non-domestic premisesTraffordPersonal development1 April 2023 to 31 August 2023</t>
  </si>
  <si>
    <t>Early years register (full Inspection)Childcare on non-domestic premisesTraffordPersonal development, behaviour and welfare1 April 2023 to 31 August 2023</t>
  </si>
  <si>
    <t>Early years register (full Inspection)Childcare on non-domestic premisesTraffordQuality of education1 April 2023 to 31 August 2023</t>
  </si>
  <si>
    <t>Early years register (full Inspection)Childcare on non-domestic premisesTraffordQuality of teaching, learning and assessment1 April 2023 to 31 August 2023</t>
  </si>
  <si>
    <t>Early years register (full Inspection)Childcare on non-domestic premisesTraffordRequirements of the compulsory part of the childcare register1 April 2023 to 31 August 2023</t>
  </si>
  <si>
    <t>Early years register (full Inspection)ChildminderGatesheadRequirements of the compulsory part of the childcare register1 September 2023 to 31 March 2024</t>
  </si>
  <si>
    <t>Early years register (full Inspection)ChildminderGatesheadRequirements of the voluntary part of the childcare register1 September 2023 to 31 March 2024</t>
  </si>
  <si>
    <t>Early years register (full Inspection)ChildminderGatesheadTotal No of inspections1 September 2023 to 31 March 2024</t>
  </si>
  <si>
    <t>Early years register (No children on roll)ChildminderGatesheadNCOR Inspection Outcomes1 April 2023 to 31 August 2023</t>
  </si>
  <si>
    <t>Early years register (No children on roll)ChildminderGatesheadTotal No of inspections1 April 2023 to 31 August 2023</t>
  </si>
  <si>
    <t>Early years register (No children on roll)ChildminderGatesheadNCOR Inspection Outcomes1 September 2023 to 31 March 2024</t>
  </si>
  <si>
    <t>Early years register (No children on roll)ChildminderGatesheadTotal No of inspections1 September 2023 to 31 March 2024</t>
  </si>
  <si>
    <t>Childcare registerChildminderGloucestershireTotal No of inspections1 April 2023 to 31 August 2023</t>
  </si>
  <si>
    <t>Early years register (full Inspection)ChildminderGloucestershireBehaviour and attitudes1 April 2023 to 31 August 2023</t>
  </si>
  <si>
    <t>Early years register (full Inspection)ChildminderGloucestershireEffectiveness of leadership and Management1 April 2023 to 31 August 2023</t>
  </si>
  <si>
    <t>Early years register (full Inspection)ChildminderGloucestershireOutcomes for children1 April 2023 to 31 August 2023</t>
  </si>
  <si>
    <t>Early years register (full Inspection)ChildminderGloucestershireOverall effectiveness: The quality and standards of the provision1 April 2023 to 31 August 2023</t>
  </si>
  <si>
    <t>Early years register (full Inspection)ChildminderGloucestershirePersonal development1 April 2023 to 31 August 2023</t>
  </si>
  <si>
    <t>Early years register (full Inspection)ChildminderGloucestershirePersonal development, behaviour and welfare1 April 2023 to 31 August 2023</t>
  </si>
  <si>
    <t>Early years register (full Inspection)ChildminderGloucestershireQuality of education1 April 2023 to 31 August 2023</t>
  </si>
  <si>
    <t>Early years register (full Inspection)ChildminderGloucestershireQuality of teaching, learning and assessment1 April 2023 to 31 August 2023</t>
  </si>
  <si>
    <t>Early years register (full Inspection)ChildminderGloucestershireRequirements of the compulsory part of the childcare register1 April 2023 to 31 August 2023</t>
  </si>
  <si>
    <t>Early years register (full Inspection)ChildminderGloucestershireRequirements of the voluntary part of the childcare register1 April 2023 to 31 August 2023</t>
  </si>
  <si>
    <t>Early years register (full Inspection)ChildminderGloucestershireTotal No of inspections1 April 2023 to 31 August 2023</t>
  </si>
  <si>
    <t>Early years register (full Inspection)ChildminderGloucestershireBehaviour and attitudes1 September 2023 to 31 March 2024</t>
  </si>
  <si>
    <t>Early years register (full Inspection)ChildminderGloucestershireEffectiveness of leadership and Management1 September 2023 to 31 March 2024</t>
  </si>
  <si>
    <t>Early years register (full Inspection)ChildminderGloucestershireOutcomes for children1 September 2023 to 31 March 2024</t>
  </si>
  <si>
    <t>Early years register (full Inspection)ChildminderGloucestershireOverall effectiveness: The quality and standards of the provision1 September 2023 to 31 March 2024</t>
  </si>
  <si>
    <t>Early years register (full Inspection)ChildminderGloucestershirePersonal development1 September 2023 to 31 March 2024</t>
  </si>
  <si>
    <t>Early years register (full Inspection)ChildminderGloucestershirePersonal development, behaviour and welfare1 September 2023 to 31 March 2024</t>
  </si>
  <si>
    <t>Early years register (full Inspection)ChildminderGloucestershireQuality of education1 September 2023 to 31 March 2024</t>
  </si>
  <si>
    <t>Early years register (full Inspection)ChildminderGloucestershireQuality of teaching, learning and assessment1 September 2023 to 31 March 2024</t>
  </si>
  <si>
    <t>Early years register (full Inspection)ChildminderGloucestershireRequirements of the compulsory part of the childcare register1 September 2023 to 31 March 2024</t>
  </si>
  <si>
    <t>Early years register (full Inspection)ChildminderGloucestershireRequirements of the voluntary part of the childcare register1 September 2023 to 31 March 2024</t>
  </si>
  <si>
    <t>Early years register (full Inspection)ChildminderGloucestershireTotal No of inspections1 September 2023 to 31 March 2024</t>
  </si>
  <si>
    <t>Early years register (full Inspection)ChildminderShropshirePersonal development, behaviour and welfare1 April 2023 to 31 August 2023</t>
  </si>
  <si>
    <t>Early years register (full Inspection)ChildminderShropshireQuality of education1 April 2023 to 31 August 2023</t>
  </si>
  <si>
    <t>Early years register (full Inspection)ChildminderShropshireQuality of teaching, learning and assessment1 April 2023 to 31 August 2023</t>
  </si>
  <si>
    <t>Early years register (full Inspection)Childcare on non-domestic premisesLewishamBehaviour and attitudes1 April 2023 to 31 August 2023</t>
  </si>
  <si>
    <t>Early years register (full Inspection)Childcare on non-domestic premisesLewishamEffectiveness of leadership and Management1 April 2023 to 31 August 2023</t>
  </si>
  <si>
    <t>Early years register (full Inspection)Childcare on non-domestic premisesLewishamOutcomes for children1 April 2023 to 31 August 2023</t>
  </si>
  <si>
    <t>Early years register (full Inspection)Childcare on non-domestic premisesLewishamOverall effectiveness: The quality and standards of the provision1 April 2023 to 31 August 2023</t>
  </si>
  <si>
    <t>Early years register (full Inspection)Childcare on non-domestic premisesLewishamPersonal development1 April 2023 to 31 August 2023</t>
  </si>
  <si>
    <t>Early years register (full Inspection)Childcare on non-domestic premisesLewishamPersonal development, behaviour and welfare1 April 2023 to 31 August 2023</t>
  </si>
  <si>
    <t>Early years register (full Inspection)Childcare on non-domestic premisesLewishamQuality of education1 April 2023 to 31 August 2023</t>
  </si>
  <si>
    <t>Early years register (full Inspection)Childcare on non-domestic premisesLewishamQuality of teaching, learning and assessment1 April 2023 to 31 August 2023</t>
  </si>
  <si>
    <t>Early years register (full Inspection)Childcare on non-domestic premisesLewishamRequirements of the compulsory part of the childcare register1 April 2023 to 31 August 2023</t>
  </si>
  <si>
    <t>Early years register (full Inspection)Childcare on non-domestic premisesLewishamRequirements of the voluntary part of the childcare register1 April 2023 to 31 August 2023</t>
  </si>
  <si>
    <t>Early years register (full Inspection)Childcare on non-domestic premisesLewishamTotal No of inspections1 April 2023 to 31 August 2023</t>
  </si>
  <si>
    <t>Early years register (full Inspection)Childcare on non-domestic premisesLewishamBehaviour and attitudes1 September 2023 to 31 March 2024</t>
  </si>
  <si>
    <t>Early years register (full Inspection)Childcare on non-domestic premisesLewishamEffectiveness of leadership and Management1 September 2023 to 31 March 2024</t>
  </si>
  <si>
    <t>Early years register (full Inspection)Childcare on non-domestic premisesLewishamOutcomes for children1 September 2023 to 31 March 2024</t>
  </si>
  <si>
    <t>Early years register (full Inspection)Childcare on non-domestic premisesLewishamOverall effectiveness: The quality and standards of the provision1 September 2023 to 31 March 2024</t>
  </si>
  <si>
    <t>Early years register (full Inspection)Childcare on non-domestic premisesLewishamPersonal development1 September 2023 to 31 March 2024</t>
  </si>
  <si>
    <t>Early years register (full Inspection)Childcare on non-domestic premisesLewishamPersonal development, behaviour and welfare1 September 2023 to 31 March 2024</t>
  </si>
  <si>
    <t>Early years register (full Inspection)Childcare on non-domestic premisesLewishamQuality of education1 September 2023 to 31 March 2024</t>
  </si>
  <si>
    <t>Early years register (full Inspection)Childcare on non-domestic premisesLewishamQuality of teaching, learning and assessment1 September 2023 to 31 March 2024</t>
  </si>
  <si>
    <t>Early years register (full Inspection)Childcare on non-domestic premisesLewishamRequirements of the compulsory part of the childcare register1 September 2023 to 31 March 2024</t>
  </si>
  <si>
    <t>Early years register (full Inspection)Childcare on non-domestic premisesLewishamRequirements of the voluntary part of the childcare register1 September 2023 to 31 March 2024</t>
  </si>
  <si>
    <t>Early years register (full Inspection)Childcare on non-domestic premisesLewishamTotal No of inspections1 September 2023 to 31 March 2024</t>
  </si>
  <si>
    <t>Early years register (Out-of-school day care)Childcare on non-domestic premisesLewishamTotal No of inspections1 April 2023 to 31 August 2023</t>
  </si>
  <si>
    <t>Early years register (Out-of-school day care)Childcare on non-domestic premisesLewishamTotal No of inspections1 September 2023 to 31 March 2024</t>
  </si>
  <si>
    <t>Early years register (full Inspection)Childcare on non-domestic premisesWalsallPersonal development, behaviour and welfare1 September 2023 to 31 March 2024</t>
  </si>
  <si>
    <t>Early years register (full Inspection)Childcare on non-domestic premisesWalsallQuality of education1 September 2023 to 31 March 2024</t>
  </si>
  <si>
    <t>Early years register (full Inspection)Childcare on non-domestic premisesWalsallQuality of teaching, learning and assessment1 September 2023 to 31 March 2024</t>
  </si>
  <si>
    <t>Early years register (full Inspection)Childcare on non-domestic premisesWalsallRequirements of the compulsory part of the childcare register1 September 2023 to 31 March 2024</t>
  </si>
  <si>
    <t>Early years register (full Inspection)Childcare on non-domestic premisesWalsallRequirements of the voluntary part of the childcare register1 September 2023 to 31 March 2024</t>
  </si>
  <si>
    <t>Early years register (full Inspection)Childcare on non-domestic premisesWalsallTotal No of inspections1 September 2023 to 31 March 2024</t>
  </si>
  <si>
    <t>Early years register (No children on roll)Childcare on non-domestic premisesWalsallNCOR Inspection Outcomes1 September 2023 to 31 March 2024</t>
  </si>
  <si>
    <t>Early years register (No children on roll)Childcare on non-domestic premisesWalsallTotal No of inspections1 September 2023 to 31 March 2024</t>
  </si>
  <si>
    <t>Early years register (Out-of-school day care)Childcare on non-domestic premisesWalsallTotal No of inspections1 April 2023 to 31 August 2023</t>
  </si>
  <si>
    <t>Childcare registerChildcare on non-domestic premisesWaltham ForestTotal No of inspections1 April 2023 to 31 August 2023</t>
  </si>
  <si>
    <t>Childcare registerChildcare on non-domestic premisesWaltham ForestTotal No of inspections1 September 2023 to 31 March 2024</t>
  </si>
  <si>
    <t>Early years register (full Inspection)Childcare on non-domestic premisesWaltham ForestBehaviour and attitudes1 April 2023 to 31 August 2023</t>
  </si>
  <si>
    <t>Early years register (full Inspection)Childcare on non-domestic premisesWaltham ForestEffectiveness of leadership and Management1 April 2023 to 31 August 2023</t>
  </si>
  <si>
    <t>Early years register (full Inspection)Childcare on non-domestic premisesWaltham ForestOutcomes for children1 April 2023 to 31 August 2023</t>
  </si>
  <si>
    <t>Early years register (full Inspection)Childcare on non-domestic premisesWaltham ForestOverall effectiveness: The quality and standards of the provision1 April 2023 to 31 August 2023</t>
  </si>
  <si>
    <t>Early years register (full Inspection)Childcare on non-domestic premisesWaltham ForestPersonal development1 April 2023 to 31 August 2023</t>
  </si>
  <si>
    <t>Early years register (full Inspection)Childcare on non-domestic premisesWaltham ForestPersonal development, behaviour and welfare1 April 2023 to 31 August 2023</t>
  </si>
  <si>
    <t>Early years register (full Inspection)Childcare on non-domestic premisesWaltham ForestQuality of education1 April 2023 to 31 August 2023</t>
  </si>
  <si>
    <t>Early years register (full Inspection)Childcare on non-domestic premisesWaltham ForestQuality of teaching, learning and assessment1 April 2023 to 31 August 2023</t>
  </si>
  <si>
    <t>Early years register (full Inspection)Childcare on non-domestic premisesWaltham ForestRequirements of the compulsory part of the childcare register1 April 2023 to 31 August 2023</t>
  </si>
  <si>
    <t>Early years register (full Inspection)Childcare on non-domestic premisesWaltham ForestRequirements of the voluntary part of the childcare register1 April 2023 to 31 August 2023</t>
  </si>
  <si>
    <t>Early years register (full Inspection)Childcare on non-domestic premisesWaltham ForestTotal No of inspections1 April 2023 to 31 August 2023</t>
  </si>
  <si>
    <t>Early years register (full Inspection)Childcare on non-domestic premisesWaltham ForestBehaviour and attitudes1 September 2023 to 31 March 2024</t>
  </si>
  <si>
    <t>Early years register (full Inspection)Childcare on non-domestic premisesWaltham ForestEffectiveness of leadership and Management1 September 2023 to 31 March 2024</t>
  </si>
  <si>
    <t>Early years register (full Inspection)Childcare on non-domestic premisesWaltham ForestOutcomes for children1 September 2023 to 31 March 2024</t>
  </si>
  <si>
    <t>Early years register (full Inspection)Childcare on non-domestic premisesWaltham ForestOverall effectiveness: The quality and standards of the provision1 September 2023 to 31 March 2024</t>
  </si>
  <si>
    <t>Early years register (full Inspection)Childcare on non-domestic premisesWaltham ForestPersonal development1 September 2023 to 31 March 2024</t>
  </si>
  <si>
    <t>Early years register (full Inspection)Childcare on non-domestic premisesWaltham ForestPersonal development, behaviour and welfare1 September 2023 to 31 March 2024</t>
  </si>
  <si>
    <t>Early years register (No children on roll)ChildminderHackneyTotal No of inspections1 September 2023 to 31 March 2024</t>
  </si>
  <si>
    <t>Early years register (full Inspection)ChildminderHaltonBehaviour and attitudes1 April 2023 to 31 August 2023</t>
  </si>
  <si>
    <t>Early years register (full Inspection)ChildminderHaltonEffectiveness of leadership and Management1 April 2023 to 31 August 2023</t>
  </si>
  <si>
    <t>Early years register (full Inspection)ChildminderHaltonOutcomes for children1 April 2023 to 31 August 2023</t>
  </si>
  <si>
    <t>Early years register (full Inspection)ChildminderHaltonOverall effectiveness: The quality and standards of the provision1 April 2023 to 31 August 2023</t>
  </si>
  <si>
    <t>Early years register (full Inspection)ChildminderHaltonPersonal development1 April 2023 to 31 August 2023</t>
  </si>
  <si>
    <t>Early years register (full Inspection)ChildminderHaltonPersonal development, behaviour and welfare1 April 2023 to 31 August 2023</t>
  </si>
  <si>
    <t>Early years register (full Inspection)ChildminderHaltonQuality of education1 April 2023 to 31 August 2023</t>
  </si>
  <si>
    <t>Early years register (full Inspection)ChildminderHaltonQuality of teaching, learning and assessment1 April 2023 to 31 August 2023</t>
  </si>
  <si>
    <t>Early years register (full Inspection)ChildminderHaltonRequirements of the compulsory part of the childcare register1 April 2023 to 31 August 2023</t>
  </si>
  <si>
    <t>Early years register (full Inspection)ChildminderHaltonRequirements of the voluntary part of the childcare register1 April 2023 to 31 August 2023</t>
  </si>
  <si>
    <t>Early years register (full Inspection)ChildminderHaltonTotal No of inspections1 April 2023 to 31 August 2023</t>
  </si>
  <si>
    <t>Early years register (full Inspection)ChildminderHaltonBehaviour and attitudes1 September 2023 to 31 March 2024</t>
  </si>
  <si>
    <t>Early years register (full Inspection)ChildminderHaltonEffectiveness of leadership and Management1 September 2023 to 31 March 2024</t>
  </si>
  <si>
    <t>Early years register (full Inspection)ChildminderHaltonOutcomes for children1 September 2023 to 31 March 2024</t>
  </si>
  <si>
    <t>Early years register (full Inspection)ChildminderHaltonOverall effectiveness: The quality and standards of the provision1 September 2023 to 31 March 2024</t>
  </si>
  <si>
    <t>Early years register (full Inspection)ChildminderHaltonPersonal development1 September 2023 to 31 March 2024</t>
  </si>
  <si>
    <t>Early years register (full Inspection)ChildminderHaltonPersonal development, behaviour and welfare1 September 2023 to 31 March 2024</t>
  </si>
  <si>
    <t>Early years register (full Inspection)ChildminderHaltonQuality of education1 September 2023 to 31 March 2024</t>
  </si>
  <si>
    <t>Early years register (full Inspection)ChildminderHaltonQuality of teaching, learning and assessment1 September 2023 to 31 March 2024</t>
  </si>
  <si>
    <t>Early years register (full Inspection)ChildminderHaltonRequirements of the compulsory part of the childcare register1 September 2023 to 31 March 2024</t>
  </si>
  <si>
    <t>Early years register (full Inspection)ChildminderHaltonRequirements of the voluntary part of the childcare register1 September 2023 to 31 March 2024</t>
  </si>
  <si>
    <t>Early years register (full Inspection)ChildminderHaltonTotal No of inspections1 September 2023 to 31 March 2024</t>
  </si>
  <si>
    <t>Early years register (Out-of-school day care)ChildminderHaltonTotal No of inspections1 September 2023 to 31 March 2024</t>
  </si>
  <si>
    <t>Childcare registerChildminderHammersmith and FulhamTotal No of inspections1 September 2023 to 31 March 2024</t>
  </si>
  <si>
    <t>Early years register (full Inspection)ChildminderHammersmith and FulhamBehaviour and attitudes1 April 2023 to 31 August 2023</t>
  </si>
  <si>
    <t>Early years register (full Inspection)ChildminderHammersmith and FulhamEffectiveness of leadership and Management1 April 2023 to 31 August 2023</t>
  </si>
  <si>
    <t>Early years register (full Inspection)ChildminderHammersmith and FulhamOutcomes for children1 April 2023 to 31 August 2023</t>
  </si>
  <si>
    <t>Early years register (full Inspection)ChildminderHammersmith and FulhamOverall effectiveness: The quality and standards of the provision1 April 2023 to 31 August 2023</t>
  </si>
  <si>
    <t>Early years register (full Inspection)ChildminderHammersmith and FulhamPersonal development1 April 2023 to 31 August 2023</t>
  </si>
  <si>
    <t>Early years register (full Inspection)ChildminderHammersmith and FulhamPersonal development, behaviour and welfare1 April 2023 to 31 August 2023</t>
  </si>
  <si>
    <t>Early years register (full Inspection)ChildminderSouth GloucestershireBehaviour and attitudes1 April 2023 to 31 August 2023</t>
  </si>
  <si>
    <t>Early years register (full Inspection)ChildminderSouth GloucestershireEffectiveness of leadership and Management1 April 2023 to 31 August 2023</t>
  </si>
  <si>
    <t>Early years register (full Inspection)ChildminderSouth GloucestershireOutcomes for children1 April 2023 to 31 August 2023</t>
  </si>
  <si>
    <t>Early years register (full Inspection)ChildminderSouth GloucestershireOverall effectiveness: The quality and standards of the provision1 April 2023 to 31 August 2023</t>
  </si>
  <si>
    <t>Early years register (full Inspection)ChildminderSouth GloucestershirePersonal development1 April 2023 to 31 August 2023</t>
  </si>
  <si>
    <t>Early years register (full Inspection)ChildminderSouth GloucestershirePersonal development, behaviour and welfare1 April 2023 to 31 August 2023</t>
  </si>
  <si>
    <t>Early years register (full Inspection)ChildminderSouth GloucestershireQuality of education1 April 2023 to 31 August 2023</t>
  </si>
  <si>
    <t>Early years register (full Inspection)ChildminderSouth GloucestershireQuality of teaching, learning and assessment1 April 2023 to 31 August 2023</t>
  </si>
  <si>
    <t>Early years register (full Inspection)ChildminderSouth GloucestershireRequirements of the compulsory part of the childcare register1 April 2023 to 31 August 2023</t>
  </si>
  <si>
    <t>Early years register (full Inspection)ChildminderSouth GloucestershireRequirements of the voluntary part of the childcare register1 April 2023 to 31 August 2023</t>
  </si>
  <si>
    <t>Early years register (full Inspection)ChildminderSouth GloucestershireTotal No of inspections1 April 2023 to 31 August 2023</t>
  </si>
  <si>
    <t>Early years register (full Inspection)ChildminderSouth GloucestershireBehaviour and attitudes1 September 2023 to 31 March 2024</t>
  </si>
  <si>
    <t>Early years register (full Inspection)ChildminderSouth GloucestershireEffectiveness of leadership and Management1 September 2023 to 31 March 2024</t>
  </si>
  <si>
    <t>Early years register (full Inspection)ChildminderSouth GloucestershireOutcomes for children1 September 2023 to 31 March 2024</t>
  </si>
  <si>
    <t>Early years register (full Inspection)ChildminderSouth GloucestershireOverall effectiveness: The quality and standards of the provision1 September 2023 to 31 March 2024</t>
  </si>
  <si>
    <t>Early years register (full Inspection)ChildminderSouth GloucestershirePersonal development1 September 2023 to 31 March 2024</t>
  </si>
  <si>
    <t>Early years register (full Inspection)ChildminderSouth GloucestershirePersonal development, behaviour and welfare1 September 2023 to 31 March 2024</t>
  </si>
  <si>
    <t>Early years register (full Inspection)ChildminderSouth GloucestershireQuality of education1 September 2023 to 31 March 2024</t>
  </si>
  <si>
    <t>Early years register (full Inspection)ChildminderSouth GloucestershireQuality of teaching, learning and assessment1 September 2023 to 31 March 2024</t>
  </si>
  <si>
    <t>Early years register (full Inspection)ChildminderSouth GloucestershireRequirements of the compulsory part of the childcare register1 September 2023 to 31 March 2024</t>
  </si>
  <si>
    <t>Early years register (full Inspection)ChildminderSouth GloucestershireRequirements of the voluntary part of the childcare register1 September 2023 to 31 March 2024</t>
  </si>
  <si>
    <t>Early years register (full Inspection)ChildminderSouth GloucestershireTotal No of inspections1 September 2023 to 31 March 2024</t>
  </si>
  <si>
    <t>Early years register (No children on roll)ChildminderSouth GloucestershireNCOR Inspection Outcomes1 April 2023 to 31 August 2023</t>
  </si>
  <si>
    <t>Early years register (No children on roll)ChildminderSouth GloucestershireTotal No of inspections1 April 2023 to 31 August 2023</t>
  </si>
  <si>
    <t>Early years register (No children on roll)ChildminderSouth GloucestershireNCOR Inspection Outcomes1 September 2023 to 31 March 2024</t>
  </si>
  <si>
    <t>Early years register (No children on roll)ChildminderSouth GloucestershireTotal No of inspections1 September 2023 to 31 March 2024</t>
  </si>
  <si>
    <t>Early years register (full Inspection)ChildminderSouth TynesideBehaviour and attitudes1 April 2023 to 31 August 2023</t>
  </si>
  <si>
    <t>Early years register (full Inspection)ChildminderSouth TynesideEffectiveness of leadership and Management1 April 2023 to 31 August 2023</t>
  </si>
  <si>
    <t>Early years register (full Inspection)Childcare on non-domestic premisesNorth East LincolnshireOverall effectiveness: The quality and standards of the provision1 April 2023 to 31 August 2023</t>
  </si>
  <si>
    <t>Early years register (full Inspection)Childcare on non-domestic premisesNorth East LincolnshirePersonal development1 April 2023 to 31 August 2023</t>
  </si>
  <si>
    <t>Early years register (full Inspection)Childcare on non-domestic premisesNorth East LincolnshirePersonal development, behaviour and welfare1 April 2023 to 31 August 2023</t>
  </si>
  <si>
    <t>Early years register (full Inspection)Childcare on non-domestic premisesNorth East LincolnshireQuality of education1 April 2023 to 31 August 2023</t>
  </si>
  <si>
    <t>Early years register (full Inspection)Childcare on non-domestic premisesNorth East LincolnshireQuality of teaching, learning and assessment1 April 2023 to 31 August 2023</t>
  </si>
  <si>
    <t>Early years register (full Inspection)Childcare on non-domestic premisesNorth East LincolnshireRequirements of the compulsory part of the childcare register1 April 2023 to 31 August 2023</t>
  </si>
  <si>
    <t>Early years register (full Inspection)Childcare on non-domestic premisesNorth East LincolnshireRequirements of the voluntary part of the childcare register1 April 2023 to 31 August 2023</t>
  </si>
  <si>
    <t>Early years register (full Inspection)Childcare on non-domestic premisesNorth East LincolnshireTotal No of inspections1 April 2023 to 31 August 2023</t>
  </si>
  <si>
    <t>Early years register (full Inspection)Childcare on non-domestic premisesNorth East LincolnshireBehaviour and attitudes1 September 2023 to 31 March 2024</t>
  </si>
  <si>
    <t>Early years register (full Inspection)Childcare on non-domestic premisesNorth East LincolnshireEffectiveness of leadership and Management1 September 2023 to 31 March 2024</t>
  </si>
  <si>
    <t>Early years register (full Inspection)Childcare on non-domestic premisesNorth East LincolnshireOutcomes for children1 September 2023 to 31 March 2024</t>
  </si>
  <si>
    <t>Early years register (full Inspection)Childcare on non-domestic premisesNorth East LincolnshireOverall effectiveness: The quality and standards of the provision1 September 2023 to 31 March 2024</t>
  </si>
  <si>
    <t>Early years register (full Inspection)Childcare on non-domestic premisesNorth East LincolnshirePersonal development1 September 2023 to 31 March 2024</t>
  </si>
  <si>
    <t>Early years register (full Inspection)Childcare on non-domestic premisesNorth East LincolnshirePersonal development, behaviour and welfare1 September 2023 to 31 March 2024</t>
  </si>
  <si>
    <t>Early years register (full Inspection)Childcare on non-domestic premisesNorth East LincolnshireQuality of education1 September 2023 to 31 March 2024</t>
  </si>
  <si>
    <t>Early years register (full Inspection)Childcare on non-domestic premisesWiltshireRequirements of the compulsory part of the childcare register1 September 2023 to 31 March 2024</t>
  </si>
  <si>
    <t>Early years register (full Inspection)Childcare on non-domestic premisesWiltshireRequirements of the voluntary part of the childcare register1 September 2023 to 31 March 2024</t>
  </si>
  <si>
    <t>Early years register (full Inspection)Childcare on non-domestic premisesWiltshireTotal No of inspections1 September 2023 to 31 March 2024</t>
  </si>
  <si>
    <t>Early years register (Out-of-school day care)Childcare on non-domestic premisesWiltshireTotal No of inspections1 April 2023 to 31 August 2023</t>
  </si>
  <si>
    <t>Early years register (Out-of-school day care)Childcare on non-domestic premisesWiltshireTotal No of inspections1 September 2023 to 31 March 2024</t>
  </si>
  <si>
    <t>Childcare registerChildcare on non-domestic premisesWindsor and MaidenheadTotal No of inspections1 April 2023 to 31 August 2023</t>
  </si>
  <si>
    <t>Childcare registerChildcare on non-domestic premisesWindsor and MaidenheadTotal No of inspections1 September 2023 to 31 March 2024</t>
  </si>
  <si>
    <t>Early years register (full Inspection)Childcare on non-domestic premisesWindsor and MaidenheadBehaviour and attitudes1 April 2023 to 31 August 2023</t>
  </si>
  <si>
    <t>Early years register (full Inspection)Childcare on non-domestic premisesWindsor and MaidenheadEffectiveness of leadership and Management1 April 2023 to 31 August 2023</t>
  </si>
  <si>
    <t>Early years register (full Inspection)Childcare on non-domestic premisesWindsor and MaidenheadOutcomes for children1 April 2023 to 31 August 2023</t>
  </si>
  <si>
    <t>Early years register (full Inspection)Childcare on non-domestic premisesWindsor and MaidenheadOverall effectiveness: The quality and standards of the provision1 April 2023 to 31 August 2023</t>
  </si>
  <si>
    <t>Early years register (full Inspection)Childcare on non-domestic premisesWindsor and MaidenheadPersonal development1 April 2023 to 31 August 2023</t>
  </si>
  <si>
    <t>Early years register (full Inspection)Childcare on non-domestic premisesWindsor and MaidenheadPersonal development, behaviour and welfare1 April 2023 to 31 August 2023</t>
  </si>
  <si>
    <t>Early years register (full Inspection)Childcare on non-domestic premisesWindsor and MaidenheadQuality of education1 April 2023 to 31 August 2023</t>
  </si>
  <si>
    <t>Early years register (full Inspection)Childcare on non-domestic premisesWindsor and MaidenheadQuality of teaching, learning and assessment1 April 2023 to 31 August 2023</t>
  </si>
  <si>
    <t>Early years register (full Inspection)Childcare on non-domestic premisesWindsor and MaidenheadRequirements of the compulsory part of the childcare register1 April 2023 to 31 August 2023</t>
  </si>
  <si>
    <t>Early years register (full Inspection)Childcare on non-domestic premisesWindsor and MaidenheadRequirements of the voluntary part of the childcare register1 April 2023 to 31 August 2023</t>
  </si>
  <si>
    <t>Early years register (full Inspection)Childcare on non-domestic premisesWindsor and MaidenheadTotal No of inspections1 April 2023 to 31 August 2023</t>
  </si>
  <si>
    <t>Early years register (full Inspection)Childcare on non-domestic premisesWindsor and MaidenheadBehaviour and attitudes1 September 2023 to 31 March 2024</t>
  </si>
  <si>
    <t>Early years register (full Inspection)Childcare on non-domestic premisesWindsor and MaidenheadEffectiveness of leadership and Management1 September 2023 to 31 March 2024</t>
  </si>
  <si>
    <t>Early years register (full Inspection)Childcare on non-domestic premisesWindsor and MaidenheadOutcomes for children1 September 2023 to 31 March 2024</t>
  </si>
  <si>
    <t>Early years register (full Inspection)Childcare on non-domestic premisesWindsor and MaidenheadOverall effectiveness: The quality and standards of the provision1 September 2023 to 31 March 2024</t>
  </si>
  <si>
    <t>Early years register (full Inspection)Childcare on non-domestic premisesWindsor and MaidenheadPersonal development1 September 2023 to 31 March 2024</t>
  </si>
  <si>
    <t>Early years register (full Inspection)Childcare on non-domestic premisesWindsor and MaidenheadPersonal development, behaviour and welfare1 September 2023 to 31 March 2024</t>
  </si>
  <si>
    <t>Early years register (full Inspection)Childcare on non-domestic premisesWindsor and MaidenheadQuality of education1 September 2023 to 31 March 2024</t>
  </si>
  <si>
    <t>Early years register (full Inspection)Childcare on non-domestic premisesWindsor and MaidenheadQuality of teaching, learning and assessment1 September 2023 to 31 March 2024</t>
  </si>
  <si>
    <t>Early years register (full Inspection)Childcare on non-domestic premisesWindsor and MaidenheadRequirements of the compulsory part of the childcare register1 September 2023 to 31 March 2024</t>
  </si>
  <si>
    <t>Early years register (full Inspection)ChildminderIslingtonBehaviour and attitudes1 April 2023 to 31 August 2023</t>
  </si>
  <si>
    <t>Early years register (full Inspection)ChildminderIslingtonEffectiveness of leadership and Management1 April 2023 to 31 August 2023</t>
  </si>
  <si>
    <t>Early years register (full Inspection)ChildminderIslingtonOutcomes for children1 April 2023 to 31 August 2023</t>
  </si>
  <si>
    <t>Early years register (full Inspection)ChildminderIslingtonOverall effectiveness: The quality and standards of the provision1 April 2023 to 31 August 2023</t>
  </si>
  <si>
    <t>Early years register (full Inspection)ChildminderIslingtonPersonal development1 April 2023 to 31 August 2023</t>
  </si>
  <si>
    <t>Early years register (full Inspection)ChildminderIslingtonPersonal development, behaviour and welfare1 April 2023 to 31 August 2023</t>
  </si>
  <si>
    <t>Early years register (full Inspection)ChildminderIslingtonQuality of education1 April 2023 to 31 August 2023</t>
  </si>
  <si>
    <t>Early years register (full Inspection)ChildminderIslingtonQuality of teaching, learning and assessment1 April 2023 to 31 August 2023</t>
  </si>
  <si>
    <t>Early years register (full Inspection)ChildminderIslingtonRequirements of the compulsory part of the childcare register1 April 2023 to 31 August 2023</t>
  </si>
  <si>
    <t>Early years register (full Inspection)ChildminderIslingtonRequirements of the voluntary part of the childcare register1 April 2023 to 31 August 2023</t>
  </si>
  <si>
    <t>Early years register (full Inspection)ChildminderIslingtonTotal No of inspections1 April 2023 to 31 August 2023</t>
  </si>
  <si>
    <t>Early years register (full Inspection)ChildminderIslingtonBehaviour and attitudes1 September 2023 to 31 March 2024</t>
  </si>
  <si>
    <t>Early years register (full Inspection)ChildminderIslingtonEffectiveness of leadership and Management1 September 2023 to 31 March 2024</t>
  </si>
  <si>
    <t>Early years register (full Inspection)ChildminderIslingtonOutcomes for children1 September 2023 to 31 March 2024</t>
  </si>
  <si>
    <t>Early years register (full Inspection)ChildminderIslingtonOverall effectiveness: The quality and standards of the provision1 September 2023 to 31 March 2024</t>
  </si>
  <si>
    <t>Early years register (full Inspection)ChildminderIslingtonPersonal development1 September 2023 to 31 March 2024</t>
  </si>
  <si>
    <t>Early years register (full Inspection)ChildminderIslingtonPersonal development, behaviour and welfare1 September 2023 to 31 March 2024</t>
  </si>
  <si>
    <t>Early years register (full Inspection)ChildminderIslingtonQuality of education1 September 2023 to 31 March 2024</t>
  </si>
  <si>
    <t>Early years register (full Inspection)ChildminderIslingtonQuality of teaching, learning and assessment1 September 2023 to 31 March 2024</t>
  </si>
  <si>
    <t>Early years register (full Inspection)ChildminderIslingtonRequirements of the compulsory part of the childcare register1 September 2023 to 31 March 2024</t>
  </si>
  <si>
    <t>Early years register (full Inspection)ChildminderIslingtonRequirements of the voluntary part of the childcare register1 September 2023 to 31 March 2024</t>
  </si>
  <si>
    <t>Early years register (full Inspection)ChildminderIslingtonTotal No of inspections1 September 2023 to 31 March 2024</t>
  </si>
  <si>
    <t>Early years register (No children on roll)ChildminderIslingtonNCOR Inspection Outcomes1 September 2023 to 31 March 2024</t>
  </si>
  <si>
    <t>Early years register (No children on roll)ChildminderIslingtonTotal No of inspections1 September 2023 to 31 March 2024</t>
  </si>
  <si>
    <t>Early years register (full Inspection)ChildminderKensington and ChelseaBehaviour and attitudes1 April 2023 to 31 August 2023</t>
  </si>
  <si>
    <t>Early years register (full Inspection)ChildminderKensington and ChelseaEffectiveness of leadership and Management1 April 2023 to 31 August 2023</t>
  </si>
  <si>
    <t>Early years register (full Inspection)ChildminderKensington and ChelseaOutcomes for children1 April 2023 to 31 August 2023</t>
  </si>
  <si>
    <t>Early years register (full Inspection)ChildminderKensington and ChelseaOverall effectiveness: The quality and standards of the provision1 April 2023 to 31 August 2023</t>
  </si>
  <si>
    <t>Early years register (full Inspection)ChildminderKensington and ChelseaPersonal development1 April 2023 to 31 August 2023</t>
  </si>
  <si>
    <t>Early years register (full Inspection)ChildminderKensington and ChelseaPersonal development, behaviour and welfare1 April 2023 to 31 August 2023</t>
  </si>
  <si>
    <t>Early years register (full Inspection)ChildminderSunderlandRequirements of the compulsory part of the childcare register1 September 2023 to 31 March 2024</t>
  </si>
  <si>
    <t>Early years register (full Inspection)ChildminderSunderlandRequirements of the voluntary part of the childcare register1 September 2023 to 31 March 2024</t>
  </si>
  <si>
    <t>Early years register (full Inspection)ChildminderSunderlandTotal No of inspections1 September 2023 to 31 March 2024</t>
  </si>
  <si>
    <t>Early years register (No children on roll)ChildminderSunderlandNCOR Inspection Outcomes1 April 2023 to 31 August 2023</t>
  </si>
  <si>
    <t>Early years register (No children on roll)ChildminderSunderlandTotal No of inspections1 April 2023 to 31 August 2023</t>
  </si>
  <si>
    <t>Childcare registerChildminderSurreyTotal No of inspections1 April 2023 to 31 August 2023</t>
  </si>
  <si>
    <t>Early years register (full Inspection)ChildminderSurreyBehaviour and attitudes1 April 2023 to 31 August 2023</t>
  </si>
  <si>
    <t>Early years register (full Inspection)ChildminderSurreyEffectiveness of leadership and Management1 April 2023 to 31 August 2023</t>
  </si>
  <si>
    <t>Early years register (full Inspection)ChildminderSurreyOutcomes for children1 April 2023 to 31 August 2023</t>
  </si>
  <si>
    <t>Early years register (full Inspection)ChildminderSurreyOverall effectiveness: The quality and standards of the provision1 April 2023 to 31 August 2023</t>
  </si>
  <si>
    <t>Early years register (full Inspection)ChildminderSurreyPersonal development1 April 2023 to 31 August 2023</t>
  </si>
  <si>
    <t>Early years register (full Inspection)ChildminderSurreyPersonal development, behaviour and welfare1 April 2023 to 31 August 2023</t>
  </si>
  <si>
    <t>Early years register (full Inspection)ChildminderSurreyQuality of education1 April 2023 to 31 August 2023</t>
  </si>
  <si>
    <t>Early years register (full Inspection)ChildminderSurreyQuality of teaching, learning and assessment1 April 2023 to 31 August 2023</t>
  </si>
  <si>
    <t>Early years register (full Inspection)ChildminderSurreyRequirements of the compulsory part of the childcare register1 April 2023 to 31 August 2023</t>
  </si>
  <si>
    <t>Early years register (full Inspection)ChildminderSurreyRequirements of the voluntary part of the childcare register1 April 2023 to 31 August 2023</t>
  </si>
  <si>
    <t>Early years register (full Inspection)ChildminderSurreyTotal No of inspections1 April 2023 to 31 August 2023</t>
  </si>
  <si>
    <t>Early years register (full Inspection)ChildminderSurreyBehaviour and attitudes1 September 2023 to 31 March 2024</t>
  </si>
  <si>
    <t>Early years register (full Inspection)ChildminderSurreyEffectiveness of leadership and Management1 September 2023 to 31 March 2024</t>
  </si>
  <si>
    <t>Early years register (full Inspection)ChildminderSurreyOutcomes for children1 September 2023 to 31 March 2024</t>
  </si>
  <si>
    <t>Early years register (full Inspection)ChildminderSurreyOverall effectiveness: The quality and standards of the provision1 September 2023 to 31 March 2024</t>
  </si>
  <si>
    <t>Early years register (full Inspection)ChildminderSurreyPersonal development1 September 2023 to 31 March 2024</t>
  </si>
  <si>
    <t>Early years register (full Inspection)ChildminderSurreyPersonal development, behaviour and welfare1 September 2023 to 31 March 2024</t>
  </si>
  <si>
    <t>Early years register (full Inspection)ChildminderSurreyQuality of education1 September 2023 to 31 March 2024</t>
  </si>
  <si>
    <t>Early years register (full Inspection)ChildminderSurreyQuality of teaching, learning and assessment1 September 2023 to 31 March 2024</t>
  </si>
  <si>
    <t>Early years register (full Inspection)ChildminderSurreyRequirements of the compulsory part of the childcare register1 September 2023 to 31 March 2024</t>
  </si>
  <si>
    <t>Early years register (full Inspection)ChildminderSurreyRequirements of the voluntary part of the childcare register1 September 2023 to 31 March 2024</t>
  </si>
  <si>
    <t>Early years register (full Inspection)ChildminderSurreyTotal No of inspections1 September 2023 to 31 March 2024</t>
  </si>
  <si>
    <t>Early years register (No children on roll)ChildminderSurreyNCOR Inspection Outcomes1 April 2023 to 31 August 2023</t>
  </si>
  <si>
    <t>Early years register (No children on roll)ChildminderSurreyTotal No of inspections1 April 2023 to 31 August 2023</t>
  </si>
  <si>
    <t>Early years register (No children on roll)ChildminderSurreyNCOR Inspection Outcomes1 September 2023 to 31 March 2024</t>
  </si>
  <si>
    <t>Early years register (full Inspection)All provisionBexleyRequirements of the compulsory part of the childcare register1 April 2023 to 31 August 2023</t>
  </si>
  <si>
    <t>Early years register (full Inspection)All provisionBexleyRequirements of the voluntary part of the childcare register1 April 2023 to 31 August 2023</t>
  </si>
  <si>
    <t>Early years register (full Inspection)All provisionBexleyTotal No of inspections1 April 2023 to 31 August 2023</t>
  </si>
  <si>
    <t>Early years register (full Inspection)All provisionBexleyBehaviour and attitudes1 September 2023 to 31 March 2024</t>
  </si>
  <si>
    <t>Early years register (full Inspection)All provisionBexleyEffectiveness of leadership and Management1 September 2023 to 31 March 2024</t>
  </si>
  <si>
    <t>Early years register (full Inspection)All provisionBexleyOutcomes for children1 September 2023 to 31 March 2024</t>
  </si>
  <si>
    <t>Early years register (full Inspection)All provisionBexleyOverall effectiveness: The quality and standards of the provision1 September 2023 to 31 March 2024</t>
  </si>
  <si>
    <t>Early years register (full Inspection)All provisionBexleyPersonal development1 September 2023 to 31 March 2024</t>
  </si>
  <si>
    <t>Early years register (full Inspection)All provisionBirminghamQuality of teaching, learning and assessment1 September 2023 to 31 March 2024</t>
  </si>
  <si>
    <t>Early years register (full Inspection)All provisionBirminghamRequirements of the compulsory part of the childcare register1 September 2023 to 31 March 2024</t>
  </si>
  <si>
    <t>Early years register (full Inspection)All provisionBirminghamRequirements of the voluntary part of the childcare register1 September 2023 to 31 March 2024</t>
  </si>
  <si>
    <t>Early years register (full Inspection)All provisionBirminghamTotal No of inspections1 September 2023 to 31 March 2024</t>
  </si>
  <si>
    <t>Early years register (No children on roll)All provisionBirminghamNCOR Inspection Outcomes1 April 2023 to 31 August 2023</t>
  </si>
  <si>
    <t>Early years register (No children on roll)All provisionBirminghamTotal No of inspections1 April 2023 to 31 August 2023</t>
  </si>
  <si>
    <t>Early years register (No children on roll)All provisionBirminghamNCOR Inspection Outcomes1 September 2023 to 31 March 2024</t>
  </si>
  <si>
    <t>Early years register (No children on roll)All provisionBirminghamTotal No of inspections1 September 2023 to 31 March 2024</t>
  </si>
  <si>
    <t>Early years register (Out-of-school day care)All provisionBirminghamTotal No of inspections1 April 2023 to 31 August 2023</t>
  </si>
  <si>
    <t>Early years register (Out-of-school day care)All provisionBirminghamTotal No of inspections1 September 2023 to 31 March 2024</t>
  </si>
  <si>
    <t>Childcare registerAll provisionBlackburn with DarwenTotal No of inspections1 April 2023 to 31 August 2023</t>
  </si>
  <si>
    <t>Childcare registerAll provisionBlackburn with DarwenTotal No of inspections1 September 2023 to 31 March 2024</t>
  </si>
  <si>
    <t>Early years register (full Inspection)All provisionBlackburn with DarwenBehaviour and attitudes1 April 2023 to 31 August 2023</t>
  </si>
  <si>
    <t>Early years register (full Inspection)All provisionBlackburn with DarwenEffectiveness of leadership and Management1 April 2023 to 31 August 2023</t>
  </si>
  <si>
    <t>Early years register (full Inspection)All provisionBlackburn with DarwenOutcomes for children1 April 2023 to 31 August 2023</t>
  </si>
  <si>
    <t>Early years register (full Inspection)All provisionBlackburn with DarwenOverall effectiveness: The quality and standards of the provision1 April 2023 to 31 August 2023</t>
  </si>
  <si>
    <t>Early years register (full Inspection)All provisionBlackburn with DarwenPersonal development1 April 2023 to 31 August 2023</t>
  </si>
  <si>
    <t>Early years register (full Inspection)All provisionBlackburn with DarwenPersonal development, behaviour and welfare1 April 2023 to 31 August 2023</t>
  </si>
  <si>
    <t>Early years register (full Inspection)All provisionBlackburn with DarwenQuality of education1 April 2023 to 31 August 2023</t>
  </si>
  <si>
    <t>Early years register (full Inspection)All provisionBlackburn with DarwenQuality of teaching, learning and assessment1 April 2023 to 31 August 2023</t>
  </si>
  <si>
    <t>Early years register (full Inspection)All provisionBlackburn with DarwenRequirements of the compulsory part of the childcare register1 April 2023 to 31 August 2023</t>
  </si>
  <si>
    <t>Early years register (full Inspection)All provisionSouthend on SeaBehaviour and attitudes1 April 2023 to 31 August 2023</t>
  </si>
  <si>
    <t>Early years register (full Inspection)All provisionSouthend on SeaEffectiveness of leadership and Management1 April 2023 to 31 August 2023</t>
  </si>
  <si>
    <t>Early years register (full Inspection)All provisionSouthend on SeaOutcomes for children1 April 2023 to 31 August 2023</t>
  </si>
  <si>
    <t>Early years register (full Inspection)All provisionSouthend on SeaOverall effectiveness: The quality and standards of the provision1 April 2023 to 31 August 2023</t>
  </si>
  <si>
    <t>Early years register (full Inspection)All provisionSouthend on SeaPersonal development1 April 2023 to 31 August 2023</t>
  </si>
  <si>
    <t>Early years register (full Inspection)All provisionSouthend on SeaPersonal development, behaviour and welfare1 April 2023 to 31 August 2023</t>
  </si>
  <si>
    <t>Early years register (full Inspection)All provisionSouthend on SeaQuality of education1 April 2023 to 31 August 2023</t>
  </si>
  <si>
    <t>Early years register (full Inspection)All provisionSouthend on SeaQuality of teaching, learning and assessment1 April 2023 to 31 August 2023</t>
  </si>
  <si>
    <t>Early years register (full Inspection)All provisionSouthend on SeaRequirements of the compulsory part of the childcare register1 April 2023 to 31 August 2023</t>
  </si>
  <si>
    <t>Early years register (full Inspection)All provisionSouthend on SeaRequirements of the voluntary part of the childcare register1 April 2023 to 31 August 2023</t>
  </si>
  <si>
    <t>Early years register (full Inspection)All provisionSouthend on SeaTotal No of inspections1 April 2023 to 31 August 2023</t>
  </si>
  <si>
    <t>Early years register (full Inspection)All provisionSouthend on SeaBehaviour and attitudes1 September 2023 to 31 March 2024</t>
  </si>
  <si>
    <t>Early years register (full Inspection)All provisionSouthend on SeaEffectiveness of leadership and Management1 September 2023 to 31 March 2024</t>
  </si>
  <si>
    <t>Early years register (full Inspection)All provisionSouthend on SeaOutcomes for children1 September 2023 to 31 March 2024</t>
  </si>
  <si>
    <t>Early years register (full Inspection)All provisionSouthend on SeaOverall effectiveness: The quality and standards of the provision1 September 2023 to 31 March 2024</t>
  </si>
  <si>
    <t>Early years register (full Inspection)All provisionSouthend on SeaPersonal development1 September 2023 to 31 March 2024</t>
  </si>
  <si>
    <t>Early years register (full Inspection)All provisionSouthend on SeaPersonal development, behaviour and welfare1 September 2023 to 31 March 2024</t>
  </si>
  <si>
    <t>Early years register (full Inspection)All provisionSouthend on SeaQuality of education1 September 2023 to 31 March 2024</t>
  </si>
  <si>
    <t>Early years register (full Inspection)All provisionSouthend on SeaQuality of teaching, learning and assessment1 September 2023 to 31 March 2024</t>
  </si>
  <si>
    <t>Early years register (full Inspection)All provisionSouthend on SeaRequirements of the compulsory part of the childcare register1 September 2023 to 31 March 2024</t>
  </si>
  <si>
    <t>Early years register (full Inspection)All provisionSouthend on SeaRequirements of the voluntary part of the childcare register1 September 2023 to 31 March 2024</t>
  </si>
  <si>
    <t>Early years register (full Inspection)All provisionSouthend on SeaTotal No of inspections1 September 2023 to 31 March 2024</t>
  </si>
  <si>
    <t>Childcare registerAll provisionSouthwarkTotal No of inspections1 April 2023 to 31 August 2023</t>
  </si>
  <si>
    <t>Childcare registerAll provisionSouthwarkTotal No of inspections1 September 2023 to 31 March 2024</t>
  </si>
  <si>
    <t>Early years register (full Inspection)All provisionSouthwarkBehaviour and attitudes1 April 2023 to 31 August 2023</t>
  </si>
  <si>
    <t>Early years register (full Inspection)All provisionSouthwarkEffectiveness of leadership and Management1 April 2023 to 31 August 2023</t>
  </si>
  <si>
    <t>Early years register (full Inspection)All provisionSouthwarkOutcomes for children1 April 2023 to 31 August 2023</t>
  </si>
  <si>
    <t>Early years register (full Inspection)All provisionSouthwarkOverall effectiveness: The quality and standards of the provision1 April 2023 to 31 August 2023</t>
  </si>
  <si>
    <t>Early years register (full Inspection)All provisionSouthwarkPersonal development1 April 2023 to 31 August 2023</t>
  </si>
  <si>
    <t>Early years register (full Inspection)All provisionSouthwarkPersonal development, behaviour and welfare1 April 2023 to 31 August 2023</t>
  </si>
  <si>
    <t>Early years register (full Inspection)Childcare on non-domestic premisesBirminghamQuality of education1 April 2023 to 31 August 2023</t>
  </si>
  <si>
    <t>Early years register (full Inspection)Childcare on non-domestic premisesBirminghamQuality of teaching, learning and assessment1 April 2023 to 31 August 2023</t>
  </si>
  <si>
    <t>Early years register (full Inspection)Childcare on non-domestic premisesBirminghamRequirements of the compulsory part of the childcare register1 April 2023 to 31 August 2023</t>
  </si>
  <si>
    <t>Early years register (full Inspection)Childcare on non-domestic premisesBirminghamRequirements of the voluntary part of the childcare register1 April 2023 to 31 August 2023</t>
  </si>
  <si>
    <t>Early years register (full Inspection)Childcare on non-domestic premisesBirminghamTotal No of inspections1 April 2023 to 31 August 2023</t>
  </si>
  <si>
    <t>Early years register (full Inspection)Childcare on non-domestic premisesBirminghamBehaviour and attitudes1 September 2023 to 31 March 2024</t>
  </si>
  <si>
    <t>Early years register (full Inspection)Childcare on non-domestic premisesBirminghamEffectiveness of leadership and Management1 September 2023 to 31 March 2024</t>
  </si>
  <si>
    <t>Early years register (full Inspection)Childcare on non-domestic premisesBirminghamOutcomes for children1 September 2023 to 31 March 2024</t>
  </si>
  <si>
    <t>Early years register (full Inspection)Childcare on non-domestic premisesBirminghamOverall effectiveness: The quality and standards of the provision1 September 2023 to 31 March 2024</t>
  </si>
  <si>
    <t>Early years register (full Inspection)Childcare on non-domestic premisesBirminghamPersonal development1 September 2023 to 31 March 2024</t>
  </si>
  <si>
    <t>Early years register (full Inspection)Childcare on non-domestic premisesBirminghamPersonal development, behaviour and welfare1 September 2023 to 31 March 2024</t>
  </si>
  <si>
    <t>Early years register (full Inspection)Childcare on non-domestic premisesBirminghamQuality of education1 September 2023 to 31 March 2024</t>
  </si>
  <si>
    <t>Early years register (full Inspection)Childcare on non-domestic premisesBirminghamQuality of teaching, learning and assessment1 September 2023 to 31 March 2024</t>
  </si>
  <si>
    <t>Early years register (full Inspection)Childcare on non-domestic premisesBirminghamRequirements of the compulsory part of the childcare register1 September 2023 to 31 March 2024</t>
  </si>
  <si>
    <t>Early years register (full Inspection)Childcare on non-domestic premisesBirminghamRequirements of the voluntary part of the childcare register1 September 2023 to 31 March 2024</t>
  </si>
  <si>
    <t>Early years register (full Inspection)Childcare on non-domestic premisesBirminghamTotal No of inspections1 September 2023 to 31 March 2024</t>
  </si>
  <si>
    <t>Early years register (Out-of-school day care)Childcare on non-domestic premisesBirminghamTotal No of inspections1 April 2023 to 31 August 2023</t>
  </si>
  <si>
    <t>Early years register (Out-of-school day care)Childcare on non-domestic premisesBirminghamTotal No of inspections1 September 2023 to 31 March 2024</t>
  </si>
  <si>
    <t>Childcare registerChildcare on non-domestic premisesBlackburn with DarwenTotal No of inspections1 September 2023 to 31 March 2024</t>
  </si>
  <si>
    <t>Early years register (full Inspection)Childcare on non-domestic premisesBlackburn with DarwenBehaviour and attitudes1 April 2023 to 31 August 2023</t>
  </si>
  <si>
    <t>Early years register (full Inspection)Childcare on non-domestic premisesBlackburn with DarwenEffectiveness of leadership and Management1 April 2023 to 31 August 2023</t>
  </si>
  <si>
    <t>Early years register (full Inspection)Childcare on non-domestic premisesBlackburn with DarwenOutcomes for children1 April 2023 to 31 August 2023</t>
  </si>
  <si>
    <t>Early years register (full Inspection)Childcare on non-domestic premisesBlackburn with DarwenOverall effectiveness: The quality and standards of the provision1 April 2023 to 31 August 2023</t>
  </si>
  <si>
    <t>Early years register (full Inspection)Childcare on non-domestic premisesBlackburn with DarwenPersonal development1 April 2023 to 31 August 2023</t>
  </si>
  <si>
    <t>Early years register (full Inspection)Childcare on non-domestic premisesBlackburn with DarwenPersonal development, behaviour and welfare1 April 2023 to 31 August 2023</t>
  </si>
  <si>
    <t>Early years register (full Inspection)Childcare on non-domestic premisesBlackburn with DarwenQuality of education1 April 2023 to 31 August 2023</t>
  </si>
  <si>
    <t>Early years register (full Inspection)Childcare on non-domestic premisesBlackburn with DarwenQuality of teaching, learning and assessment1 April 2023 to 31 August 2023</t>
  </si>
  <si>
    <t>Early years register (full Inspection)Childcare on non-domestic premisesLeicesterQuality of teaching, learning and assessment1 September 2023 to 31 March 2024</t>
  </si>
  <si>
    <t>Early years register (full Inspection)Childcare on non-domestic premisesLeicesterRequirements of the compulsory part of the childcare register1 September 2023 to 31 March 2024</t>
  </si>
  <si>
    <t>Early years register (full Inspection)Childcare on non-domestic premisesLeicesterRequirements of the voluntary part of the childcare register1 September 2023 to 31 March 2024</t>
  </si>
  <si>
    <t>Early years register (full Inspection)Childcare on non-domestic premisesLeicesterTotal No of inspections1 September 2023 to 31 March 2024</t>
  </si>
  <si>
    <t>Childcare registerChildcare on non-domestic premisesLeicestershireTotal No of inspections1 April 2023 to 31 August 2023</t>
  </si>
  <si>
    <t>Childcare registerChildcare on non-domestic premisesLeicestershireTotal No of inspections1 September 2023 to 31 March 2024</t>
  </si>
  <si>
    <t>Early years register (full Inspection)Childcare on non-domestic premisesLeicestershireBehaviour and attitudes1 April 2023 to 31 August 2023</t>
  </si>
  <si>
    <t>Early years register (full Inspection)Childcare on non-domestic premisesLeicestershireEffectiveness of leadership and Management1 April 2023 to 31 August 2023</t>
  </si>
  <si>
    <t>Early years register (full Inspection)Childcare on non-domestic premisesLeicestershireOutcomes for children1 April 2023 to 31 August 2023</t>
  </si>
  <si>
    <t>Early years register (full Inspection)Childcare on non-domestic premisesLeicestershireOverall effectiveness: The quality and standards of the provision1 April 2023 to 31 August 2023</t>
  </si>
  <si>
    <t>Early years register (full Inspection)Childcare on non-domestic premisesLeicestershirePersonal development1 April 2023 to 31 August 2023</t>
  </si>
  <si>
    <t>Early years register (full Inspection)Childcare on non-domestic premisesLeicestershirePersonal development, behaviour and welfare1 April 2023 to 31 August 2023</t>
  </si>
  <si>
    <t>Early years register (full Inspection)Childcare on non-domestic premisesLeicestershireQuality of education1 April 2023 to 31 August 2023</t>
  </si>
  <si>
    <t>Early years register (full Inspection)Childcare on non-domestic premisesLeicestershireQuality of teaching, learning and assessment1 April 2023 to 31 August 2023</t>
  </si>
  <si>
    <t>Early years register (full Inspection)Childcare on non-domestic premisesLeicestershireRequirements of the compulsory part of the childcare register1 April 2023 to 31 August 2023</t>
  </si>
  <si>
    <t>Early years register (full Inspection)Childcare on non-domestic premisesLeicestershireRequirements of the voluntary part of the childcare register1 April 2023 to 31 August 2023</t>
  </si>
  <si>
    <t>Early years register (full Inspection)Childcare on non-domestic premisesLeicestershireTotal No of inspections1 April 2023 to 31 August 2023</t>
  </si>
  <si>
    <t>Early years register (full Inspection)Childcare on non-domestic premisesLeicestershireBehaviour and attitudes1 September 2023 to 31 March 2024</t>
  </si>
  <si>
    <t>Early years register (full Inspection)Childcare on non-domestic premisesLeicestershireEffectiveness of leadership and Management1 September 2023 to 31 March 2024</t>
  </si>
  <si>
    <t>Early years register (full Inspection)Childcare on non-domestic premisesLeicestershireOutcomes for children1 September 2023 to 31 March 2024</t>
  </si>
  <si>
    <t>Early years register (full Inspection)Childcare on non-domestic premisesLeicestershireOverall effectiveness: The quality and standards of the provision1 September 2023 to 31 March 2024</t>
  </si>
  <si>
    <t>Early years register (full Inspection)Childcare on non-domestic premisesLeicestershirePersonal development1 September 2023 to 31 March 2024</t>
  </si>
  <si>
    <t>Early years register (full Inspection)Childcare on non-domestic premisesLeicestershirePersonal development, behaviour and welfare1 September 2023 to 31 March 2024</t>
  </si>
  <si>
    <t>Early years register (full Inspection)Childcare on non-domestic premisesLeicestershireQuality of education1 September 2023 to 31 March 2024</t>
  </si>
  <si>
    <t>Early years register (full Inspection)Childcare on non-domestic premisesLeicestershireQuality of teaching, learning and assessment1 September 2023 to 31 March 2024</t>
  </si>
  <si>
    <t>Early years register (full Inspection)Childcare on non-domestic premisesLeicestershireRequirements of the compulsory part of the childcare register1 September 2023 to 31 March 2024</t>
  </si>
  <si>
    <t>Early years register (full Inspection)Childcare on non-domestic premisesLeicestershireRequirements of the voluntary part of the childcare register1 September 2023 to 31 March 2024</t>
  </si>
  <si>
    <t>Early years register (full Inspection)Childcare on non-domestic premisesLeicestershireTotal No of inspections1 September 2023 to 31 March 2024</t>
  </si>
  <si>
    <t>Early years register (full Inspection)Childcare on non-domestic premisesWakefieldOutcomes for children1 September 2023 to 31 March 2024</t>
  </si>
  <si>
    <t>Early years register (full Inspection)Childcare on non-domestic premisesWakefieldOverall effectiveness: The quality and standards of the provision1 September 2023 to 31 March 2024</t>
  </si>
  <si>
    <t>Early years register (full Inspection)Childcare on non-domestic premisesWakefieldPersonal development1 September 2023 to 31 March 2024</t>
  </si>
  <si>
    <t>Early years register (full Inspection)Childcare on non-domestic premisesWakefieldPersonal development, behaviour and welfare1 September 2023 to 31 March 2024</t>
  </si>
  <si>
    <t>Early years register (full Inspection)Childcare on non-domestic premisesLambethQuality of teaching, learning and assessment1 September 2023 to 31 March 2024</t>
  </si>
  <si>
    <t>Early years register (full Inspection)Childcare on non-domestic premisesLambethRequirements of the compulsory part of the childcare register1 September 2023 to 31 March 2024</t>
  </si>
  <si>
    <t>Early years register (full Inspection)Childcare on non-domestic premisesLambethRequirements of the voluntary part of the childcare register1 September 2023 to 31 March 2024</t>
  </si>
  <si>
    <t>Early years register (full Inspection)Childcare on non-domestic premisesLambethTotal No of inspections1 September 2023 to 31 March 2024</t>
  </si>
  <si>
    <t>Early years register (Out-of-school day care)Childcare on non-domestic premisesLambethTotal No of inspections1 April 2023 to 31 August 2023</t>
  </si>
  <si>
    <t>Early years register (Out-of-school day care)Childcare on non-domestic premisesLambethTotal No of inspections1 September 2023 to 31 March 2024</t>
  </si>
  <si>
    <t>Childcare registerChildcare on non-domestic premisesLancashireTotal No of inspections1 April 2023 to 31 August 2023</t>
  </si>
  <si>
    <t>Childcare registerChildcare on non-domestic premisesLancashireTotal No of inspections1 September 2023 to 31 March 2024</t>
  </si>
  <si>
    <t>Early years register (full Inspection)Childcare on non-domestic premisesLancashireBehaviour and attitudes1 April 2023 to 31 August 2023</t>
  </si>
  <si>
    <t>Early years register (full Inspection)Childcare on non-domestic premisesLancashireEffectiveness of leadership and Management1 April 2023 to 31 August 2023</t>
  </si>
  <si>
    <t>Early years register (full Inspection)Childcare on non-domestic premisesLancashireOutcomes for children1 April 2023 to 31 August 2023</t>
  </si>
  <si>
    <t>Early years register (full Inspection)Childcare on non-domestic premisesLancashireOverall effectiveness: The quality and standards of the provision1 April 2023 to 31 August 2023</t>
  </si>
  <si>
    <t>Early years register (full Inspection)Childcare on non-domestic premisesLancashirePersonal development1 April 2023 to 31 August 2023</t>
  </si>
  <si>
    <t>Early years register (full Inspection)Childcare on non-domestic premisesLancashirePersonal development, behaviour and welfare1 April 2023 to 31 August 2023</t>
  </si>
  <si>
    <t>Early years register (full Inspection)Childcare on non-domestic premisesLancashireQuality of education1 April 2023 to 31 August 2023</t>
  </si>
  <si>
    <t>Early years register (full Inspection)Childcare on non-domestic premisesLancashireQuality of teaching, learning and assessment1 April 2023 to 31 August 2023</t>
  </si>
  <si>
    <t>Early years register (full Inspection)Childcare on non-domestic premisesLancashireRequirements of the compulsory part of the childcare register1 April 2023 to 31 August 2023</t>
  </si>
  <si>
    <t>Early years register (full Inspection)Childcare on non-domestic premisesLancashireRequirements of the voluntary part of the childcare register1 April 2023 to 31 August 2023</t>
  </si>
  <si>
    <t>Early years register (full Inspection)Childcare on non-domestic premisesLancashireTotal No of inspections1 April 2023 to 31 August 2023</t>
  </si>
  <si>
    <t>Early years register (full Inspection)Childcare on non-domestic premisesLancashireBehaviour and attitudes1 September 2023 to 31 March 2024</t>
  </si>
  <si>
    <t>Early years register (full Inspection)Childcare on non-domestic premisesLancashireEffectiveness of leadership and Management1 September 2023 to 31 March 2024</t>
  </si>
  <si>
    <t>Early years register (full Inspection)Childcare on non-domestic premisesTorbayOverall effectiveness: The quality and standards of the provision1 April 2023 to 31 August 2023</t>
  </si>
  <si>
    <t>Early years register (full Inspection)Childcare on non-domestic premisesTorbayPersonal development1 April 2023 to 31 August 2023</t>
  </si>
  <si>
    <t>Early years register (full Inspection)Childcare on non-domestic premisesTorbayPersonal development, behaviour and welfare1 April 2023 to 31 August 2023</t>
  </si>
  <si>
    <t>Early years register (full Inspection)Childcare on non-domestic premisesTorbayQuality of education1 April 2023 to 31 August 2023</t>
  </si>
  <si>
    <t>Early years register (full Inspection)Childcare on non-domestic premisesTorbayQuality of teaching, learning and assessment1 April 2023 to 31 August 2023</t>
  </si>
  <si>
    <t>Early years register (full Inspection)Childcare on non-domestic premisesTorbayRequirements of the compulsory part of the childcare register1 April 2023 to 31 August 2023</t>
  </si>
  <si>
    <t>Early years register (full Inspection)Childcare on non-domestic premisesTorbayRequirements of the voluntary part of the childcare register1 April 2023 to 31 August 2023</t>
  </si>
  <si>
    <t>Early years register (full Inspection)Childcare on non-domestic premisesTorbayTotal No of inspections1 April 2023 to 31 August 2023</t>
  </si>
  <si>
    <t>Early years register (full Inspection)Childcare on non-domestic premisesTorbayBehaviour and attitudes1 September 2023 to 31 March 2024</t>
  </si>
  <si>
    <t>Early years register (full Inspection)Childcare on non-domestic premisesTorbayEffectiveness of leadership and Management1 September 2023 to 31 March 2024</t>
  </si>
  <si>
    <t>Early years register (full Inspection)Childcare on non-domestic premisesTorbayOutcomes for children1 September 2023 to 31 March 2024</t>
  </si>
  <si>
    <t>Early years register (full Inspection)Childcare on non-domestic premisesTorbayOverall effectiveness: The quality and standards of the provision1 September 2023 to 31 March 2024</t>
  </si>
  <si>
    <t>Early years register (full Inspection)Childcare on non-domestic premisesTorbayPersonal development1 September 2023 to 31 March 2024</t>
  </si>
  <si>
    <t>Early years register (full Inspection)Childcare on non-domestic premisesTorbayPersonal development, behaviour and welfare1 September 2023 to 31 March 2024</t>
  </si>
  <si>
    <t>Early years register (full Inspection)Childcare on non-domestic premisesTorbayQuality of education1 September 2023 to 31 March 2024</t>
  </si>
  <si>
    <t>Early years register (full Inspection)Childcare on non-domestic premisesTorbayQuality of teaching, learning and assessment1 September 2023 to 31 March 2024</t>
  </si>
  <si>
    <t>Early years register (full Inspection)Childcare on non-domestic premisesTorbayRequirements of the compulsory part of the childcare register1 September 2023 to 31 March 2024</t>
  </si>
  <si>
    <t>Early years register (full Inspection)Childcare on non-domestic premisesTorbayRequirements of the voluntary part of the childcare register1 September 2023 to 31 March 2024</t>
  </si>
  <si>
    <t>Early years register (full Inspection)Childcare on non-domestic premisesTorbayTotal No of inspections1 September 2023 to 31 March 2024</t>
  </si>
  <si>
    <t>Childcare registerChildcare on non-domestic premisesTower HamletsTotal No of inspections1 April 2023 to 31 August 2023</t>
  </si>
  <si>
    <t>Childcare registerChildcare on non-domestic premisesTower HamletsTotal No of inspections1 September 2023 to 31 March 2024</t>
  </si>
  <si>
    <t>Early years register (full Inspection)Childcare on non-domestic premisesTower HamletsBehaviour and attitudes1 April 2023 to 31 August 2023</t>
  </si>
  <si>
    <t>Early years register (full Inspection)Childcare on non-domestic premisesTower HamletsEffectiveness of leadership and Management1 April 2023 to 31 August 2023</t>
  </si>
  <si>
    <t>Early years register (full Inspection)Childcare on non-domestic premisesTower HamletsOutcomes for children1 April 2023 to 31 August 2023</t>
  </si>
  <si>
    <t>Early years register (full Inspection)Childcare on non-domestic premisesTower HamletsOverall effectiveness: The quality and standards of the provision1 April 2023 to 31 August 2023</t>
  </si>
  <si>
    <t>Early years register (full Inspection)Childcare on non-domestic premisesTower HamletsPersonal development1 April 2023 to 31 August 2023</t>
  </si>
  <si>
    <t>Early years register (full Inspection)Childcare on non-domestic premisesTower HamletsPersonal development, behaviour and welfare1 April 2023 to 31 August 2023</t>
  </si>
  <si>
    <t>Early years register (full Inspection)Childcare on non-domestic premisesTower HamletsQuality of education1 April 2023 to 31 August 2023</t>
  </si>
  <si>
    <t>Early years register (full Inspection)ChildminderEnfieldOutcomes for children1 September 2023 to 31 March 2024</t>
  </si>
  <si>
    <t>Early years register (full Inspection)ChildminderEnfieldOverall effectiveness: The quality and standards of the provision1 September 2023 to 31 March 2024</t>
  </si>
  <si>
    <t>Early years register (full Inspection)ChildminderEnfieldPersonal development1 September 2023 to 31 March 2024</t>
  </si>
  <si>
    <t>Early years register (full Inspection)ChildminderEnfieldPersonal development, behaviour and welfare1 September 2023 to 31 March 2024</t>
  </si>
  <si>
    <t>Early years register (full Inspection)ChildminderEnfieldQuality of education1 September 2023 to 31 March 2024</t>
  </si>
  <si>
    <t>Early years register (full Inspection)ChildminderEnfieldQuality of teaching, learning and assessment1 September 2023 to 31 March 2024</t>
  </si>
  <si>
    <t>Early years register (full Inspection)ChildminderEnfieldRequirements of the compulsory part of the childcare register1 September 2023 to 31 March 2024</t>
  </si>
  <si>
    <t>Early years register (full Inspection)ChildminderEnfieldRequirements of the voluntary part of the childcare register1 September 2023 to 31 March 2024</t>
  </si>
  <si>
    <t>Early years register (full Inspection)ChildminderEnfieldTotal No of inspections1 September 2023 to 31 March 2024</t>
  </si>
  <si>
    <t>Early years register (No children on roll)ChildminderEnfieldNCOR Inspection Outcomes1 April 2023 to 31 August 2023</t>
  </si>
  <si>
    <t>Early years register (No children on roll)ChildminderEnfieldTotal No of inspections1 April 2023 to 31 August 2023</t>
  </si>
  <si>
    <t>Early years register (No children on roll)ChildminderEnfieldNCOR Inspection Outcomes1 September 2023 to 31 March 2024</t>
  </si>
  <si>
    <t>Early years register (No children on roll)ChildminderEnfieldTotal No of inspections1 September 2023 to 31 March 2024</t>
  </si>
  <si>
    <t>Childcare registerChildminderEssexTotal No of inspections1 April 2023 to 31 August 2023</t>
  </si>
  <si>
    <t>Childcare registerChildminderEssexTotal No of inspections1 September 2023 to 31 March 2024</t>
  </si>
  <si>
    <t>Early years register (full Inspection)ChildminderEssexBehaviour and attitudes1 April 2023 to 31 August 2023</t>
  </si>
  <si>
    <t>Early years register (full Inspection)ChildminderEssexEffectiveness of leadership and Management1 April 2023 to 31 August 2023</t>
  </si>
  <si>
    <t>Early years register (full Inspection)ChildminderEssexOutcomes for children1 April 2023 to 31 August 2023</t>
  </si>
  <si>
    <t>Early years register (full Inspection)ChildminderEssexOverall effectiveness: The quality and standards of the provision1 April 2023 to 31 August 2023</t>
  </si>
  <si>
    <t>Early years register (full Inspection)ChildminderEssexPersonal development1 April 2023 to 31 August 2023</t>
  </si>
  <si>
    <t>Early years register (full Inspection)ChildminderEssexPersonal development, behaviour and welfare1 April 2023 to 31 August 2023</t>
  </si>
  <si>
    <t>Early years register (full Inspection)ChildminderEssexQuality of education1 April 2023 to 31 August 2023</t>
  </si>
  <si>
    <t>Early years register (full Inspection)ChildminderEssexQuality of teaching, learning and assessment1 April 2023 to 31 August 2023</t>
  </si>
  <si>
    <t>Early years register (full Inspection)ChildminderEssexRequirements of the compulsory part of the childcare register1 April 2023 to 31 August 2023</t>
  </si>
  <si>
    <t>Early years register (full Inspection)ChildminderEssexRequirements of the voluntary part of the childcare register1 April 2023 to 31 August 2023</t>
  </si>
  <si>
    <t>Early years register (full Inspection)ChildminderEssexTotal No of inspections1 April 2023 to 31 August 2023</t>
  </si>
  <si>
    <t>Early years register (full Inspection)ChildminderEssexBehaviour and attitudes1 September 2023 to 31 March 2024</t>
  </si>
  <si>
    <t>Early years register (full Inspection)ChildminderEssexEffectiveness of leadership and Management1 September 2023 to 31 March 2024</t>
  </si>
  <si>
    <t>Early years register (full Inspection)ChildminderEssexOutcomes for children1 September 2023 to 31 March 2024</t>
  </si>
  <si>
    <t>Early years register (full Inspection)ChildminderEssexOverall effectiveness: The quality and standards of the provision1 September 2023 to 31 March 2024</t>
  </si>
  <si>
    <t>Early years register (full Inspection)ChildminderEssexPersonal development1 September 2023 to 31 March 2024</t>
  </si>
  <si>
    <t>Early years register (full Inspection)ChildminderSandwellQuality of education1 September 2023 to 31 March 2024</t>
  </si>
  <si>
    <t>Early years register (full Inspection)ChildminderSandwellQuality of teaching, learning and assessment1 September 2023 to 31 March 2024</t>
  </si>
  <si>
    <t>Early years register (full Inspection)ChildminderSandwellRequirements of the compulsory part of the childcare register1 September 2023 to 31 March 2024</t>
  </si>
  <si>
    <t>Early years register (full Inspection)ChildminderSandwellRequirements of the voluntary part of the childcare register1 September 2023 to 31 March 2024</t>
  </si>
  <si>
    <t>Early years register (full Inspection)ChildminderSandwellTotal No of inspections1 September 2023 to 31 March 2024</t>
  </si>
  <si>
    <t>Early years register (No children on roll)ChildminderSandwellNCOR Inspection Outcomes1 April 2023 to 31 August 2023</t>
  </si>
  <si>
    <t>Early years register (No children on roll)ChildminderSandwellTotal No of inspections1 April 2023 to 31 August 2023</t>
  </si>
  <si>
    <t>Early years register (No children on roll)ChildminderSandwellNCOR Inspection Outcomes1 September 2023 to 31 March 2024</t>
  </si>
  <si>
    <t>Early years register (No children on roll)ChildminderSandwellTotal No of inspections1 September 2023 to 31 March 2024</t>
  </si>
  <si>
    <t>Early years register (full Inspection)ChildminderSeftonBehaviour and attitudes1 April 2023 to 31 August 2023</t>
  </si>
  <si>
    <t>Early years register (full Inspection)ChildminderSeftonEffectiveness of leadership and Management1 April 2023 to 31 August 2023</t>
  </si>
  <si>
    <t>Early years register (full Inspection)ChildminderSeftonOutcomes for children1 April 2023 to 31 August 2023</t>
  </si>
  <si>
    <t>Early years register (full Inspection)ChildminderSeftonOverall effectiveness: The quality and standards of the provision1 April 2023 to 31 August 2023</t>
  </si>
  <si>
    <t>Early years register (full Inspection)ChildminderSeftonPersonal development1 April 2023 to 31 August 2023</t>
  </si>
  <si>
    <t>Early years register (full Inspection)ChildminderSeftonPersonal development, behaviour and welfare1 April 2023 to 31 August 2023</t>
  </si>
  <si>
    <t>Early years register (full Inspection)ChildminderSeftonQuality of education1 April 2023 to 31 August 2023</t>
  </si>
  <si>
    <t>Early years register (full Inspection)ChildminderSeftonQuality of teaching, learning and assessment1 April 2023 to 31 August 2023</t>
  </si>
  <si>
    <t>Early years register (full Inspection)ChildminderSeftonRequirements of the compulsory part of the childcare register1 April 2023 to 31 August 2023</t>
  </si>
  <si>
    <t>Early years register (full Inspection)ChildminderSeftonRequirements of the voluntary part of the childcare register1 April 2023 to 31 August 2023</t>
  </si>
  <si>
    <t>Early years register (full Inspection)ChildminderSeftonTotal No of inspections1 April 2023 to 31 August 2023</t>
  </si>
  <si>
    <t>Early years register (full Inspection)ChildminderSeftonBehaviour and attitudes1 September 2023 to 31 March 2024</t>
  </si>
  <si>
    <t>Early years register (full Inspection)ChildminderSeftonEffectiveness of leadership and Management1 September 2023 to 31 March 2024</t>
  </si>
  <si>
    <t>Early years register (full Inspection)ChildminderSeftonOutcomes for children1 September 2023 to 31 March 2024</t>
  </si>
  <si>
    <t>Early years register (full Inspection)ChildminderSeftonOverall effectiveness: The quality and standards of the provision1 September 2023 to 31 March 2024</t>
  </si>
  <si>
    <t>Early years register (full Inspection)ChildminderSeftonPersonal development1 September 2023 to 31 March 2024</t>
  </si>
  <si>
    <t>Early years register (full Inspection)ChildminderSeftonPersonal development, behaviour and welfare1 September 2023 to 31 March 2024</t>
  </si>
  <si>
    <t>Early years register (full Inspection)ChildminderSeftonQuality of education1 September 2023 to 31 March 2024</t>
  </si>
  <si>
    <t>Early years register (full Inspection)ChildminderSeftonQuality of teaching, learning and assessment1 September 2023 to 31 March 2024</t>
  </si>
  <si>
    <t>Early years register (full Inspection)ChildminderSeftonRequirements of the compulsory part of the childcare register1 September 2023 to 31 March 2024</t>
  </si>
  <si>
    <t>Early years register (full Inspection)ChildminderSeftonRequirements of the voluntary part of the childcare register1 September 2023 to 31 March 2024</t>
  </si>
  <si>
    <t>Early years register (full Inspection)ChildminderSeftonTotal No of inspections1 September 2023 to 31 March 2024</t>
  </si>
  <si>
    <t>Early years register (full Inspection)All provisionEssexOutcomes for children1 September 2023 to 31 March 2024</t>
  </si>
  <si>
    <t>Early years register (full Inspection)All provisionEssexOverall effectiveness: The quality and standards of the provision1 September 2023 to 31 March 2024</t>
  </si>
  <si>
    <t>Early years register (full Inspection)All provisionEssexPersonal development1 September 2023 to 31 March 2024</t>
  </si>
  <si>
    <t>Early years register (full Inspection)All provisionEssexPersonal development, behaviour and welfare1 September 2023 to 31 March 2024</t>
  </si>
  <si>
    <t>Early years register (full Inspection)All provisionEssexQuality of education1 September 2023 to 31 March 2024</t>
  </si>
  <si>
    <t>Early years register (full Inspection)Childcare on non-domestic premisesLincolnshireRequirements of the compulsory part of the childcare register1 April 2023 to 31 August 2023</t>
  </si>
  <si>
    <t>Early years register (full Inspection)Childcare on non-domestic premisesLincolnshireRequirements of the voluntary part of the childcare register1 April 2023 to 31 August 2023</t>
  </si>
  <si>
    <t>Early years register (full Inspection)Childcare on non-domestic premisesLincolnshireTotal No of inspections1 April 2023 to 31 August 2023</t>
  </si>
  <si>
    <t>Early years register (full Inspection)Childcare on non-domestic premisesLincolnshireBehaviour and attitudes1 September 2023 to 31 March 2024</t>
  </si>
  <si>
    <t>Early years register (full Inspection)Childcare on non-domestic premisesLincolnshireEffectiveness of leadership and Management1 September 2023 to 31 March 2024</t>
  </si>
  <si>
    <t>Early years register (full Inspection)Childcare on non-domestic premisesLincolnshireOutcomes for children1 September 2023 to 31 March 2024</t>
  </si>
  <si>
    <t>Early years register (full Inspection)Childcare on non-domestic premisesLincolnshireOverall effectiveness: The quality and standards of the provision1 September 2023 to 31 March 2024</t>
  </si>
  <si>
    <t>Early years register (full Inspection)Childcare on non-domestic premisesLincolnshirePersonal development1 September 2023 to 31 March 2024</t>
  </si>
  <si>
    <t>Early years register (full Inspection)Childcare on non-domestic premisesLincolnshirePersonal development, behaviour and welfare1 September 2023 to 31 March 2024</t>
  </si>
  <si>
    <t>Early years register (full Inspection)Childcare on non-domestic premisesLincolnshireQuality of education1 September 2023 to 31 March 2024</t>
  </si>
  <si>
    <t>Early years register (full Inspection)Childcare on non-domestic premisesLincolnshireQuality of teaching, learning and assessment1 September 2023 to 31 March 2024</t>
  </si>
  <si>
    <t>Early years register (full Inspection)Childcare on non-domestic premisesLincolnshireRequirements of the compulsory part of the childcare register1 September 2023 to 31 March 2024</t>
  </si>
  <si>
    <t>Early years register (full Inspection)Childcare on non-domestic premisesLincolnshireRequirements of the voluntary part of the childcare register1 September 2023 to 31 March 2024</t>
  </si>
  <si>
    <t>Early years register (full Inspection)Childcare on non-domestic premisesLincolnshireTotal No of inspections1 September 2023 to 31 March 2024</t>
  </si>
  <si>
    <t>Early years register (Out-of-school day care)Childcare on non-domestic premisesLincolnshireTotal No of inspections1 April 2023 to 31 August 2023</t>
  </si>
  <si>
    <t>Early years register (Out-of-school day care)Childcare on non-domestic premisesLincolnshireTotal No of inspections1 September 2023 to 31 March 2024</t>
  </si>
  <si>
    <t>Childcare registerChildcare on non-domestic premisesLiverpoolTotal No of inspections1 April 2023 to 31 August 2023</t>
  </si>
  <si>
    <t>Early years register (full Inspection)Childcare on non-domestic premisesLiverpoolBehaviour and attitudes1 April 2023 to 31 August 2023</t>
  </si>
  <si>
    <t>Early years register (full Inspection)Childcare on non-domestic premisesLiverpoolEffectiveness of leadership and Management1 April 2023 to 31 August 2023</t>
  </si>
  <si>
    <t>Early years register (full Inspection)Childcare on non-domestic premisesWaltham ForestQuality of education1 September 2023 to 31 March 2024</t>
  </si>
  <si>
    <t>Early years register (full Inspection)Childcare on non-domestic premisesWaltham ForestQuality of teaching, learning and assessment1 September 2023 to 31 March 2024</t>
  </si>
  <si>
    <t>Early years register (full Inspection)Childcare on non-domestic premisesWaltham ForestRequirements of the compulsory part of the childcare register1 September 2023 to 31 March 2024</t>
  </si>
  <si>
    <t>Early years register (full Inspection)Childcare on non-domestic premisesWaltham ForestRequirements of the voluntary part of the childcare register1 September 2023 to 31 March 2024</t>
  </si>
  <si>
    <t>Early years register (full Inspection)Childcare on non-domestic premisesWaltham ForestTotal No of inspections1 September 2023 to 31 March 2024</t>
  </si>
  <si>
    <t>Early years register (Out-of-school day care)Childcare on non-domestic premisesWaltham ForestTotal No of inspections1 April 2023 to 31 August 2023</t>
  </si>
  <si>
    <t>Early years register (Out-of-school day care)Childcare on non-domestic premisesWaltham ForestTotal No of inspections1 September 2023 to 31 March 2024</t>
  </si>
  <si>
    <t>Childcare registerChildcare on non-domestic premisesWandsworthTotal No of inspections1 April 2023 to 31 August 2023</t>
  </si>
  <si>
    <t>Childcare registerChildcare on non-domestic premisesWandsworthTotal No of inspections1 September 2023 to 31 March 2024</t>
  </si>
  <si>
    <t>Early years register (full Inspection)Childcare on non-domestic premisesWandsworthBehaviour and attitudes1 April 2023 to 31 August 2023</t>
  </si>
  <si>
    <t>Early years register (full Inspection)Childcare on non-domestic premisesWandsworthEffectiveness of leadership and Management1 April 2023 to 31 August 2023</t>
  </si>
  <si>
    <t>Early years register (full Inspection)Childcare on non-domestic premisesWandsworthOutcomes for children1 April 2023 to 31 August 2023</t>
  </si>
  <si>
    <t>Early years register (full Inspection)Childcare on non-domestic premisesWandsworthOverall effectiveness: The quality and standards of the provision1 April 2023 to 31 August 2023</t>
  </si>
  <si>
    <t>Early years register (full Inspection)Childcare on non-domestic premisesWandsworthPersonal development1 April 2023 to 31 August 2023</t>
  </si>
  <si>
    <t>Early years register (full Inspection)Childcare on non-domestic premisesWandsworthPersonal development, behaviour and welfare1 April 2023 to 31 August 2023</t>
  </si>
  <si>
    <t>Early years register (full Inspection)Childcare on non-domestic premisesWandsworthQuality of education1 April 2023 to 31 August 2023</t>
  </si>
  <si>
    <t>Early years register (full Inspection)Childcare on non-domestic premisesWandsworthQuality of teaching, learning and assessment1 April 2023 to 31 August 2023</t>
  </si>
  <si>
    <t>Early years register (full Inspection)Childcare on non-domestic premisesWandsworthRequirements of the compulsory part of the childcare register1 April 2023 to 31 August 2023</t>
  </si>
  <si>
    <t>Early years register (full Inspection)Childcare on non-domestic premisesWandsworthRequirements of the voluntary part of the childcare register1 April 2023 to 31 August 2023</t>
  </si>
  <si>
    <t>Early years register (full Inspection)Childcare on non-domestic premisesWandsworthTotal No of inspections1 April 2023 to 31 August 2023</t>
  </si>
  <si>
    <t>Early years register (full Inspection)Childcare on non-domestic premisesWandsworthBehaviour and attitudes1 September 2023 to 31 March 2024</t>
  </si>
  <si>
    <t>Early years register (full Inspection)Childcare on non-domestic premisesWandsworthEffectiveness of leadership and Management1 September 2023 to 31 March 2024</t>
  </si>
  <si>
    <t>Early years register (full Inspection)Childcare on non-domestic premisesWandsworthOutcomes for children1 September 2023 to 31 March 2024</t>
  </si>
  <si>
    <t>Early years register (full Inspection)Childcare on non-domestic premisesWandsworthOverall effectiveness: The quality and standards of the provision1 September 2023 to 31 March 2024</t>
  </si>
  <si>
    <t>Early years register (full Inspection)Childcare on non-domestic premisesWandsworthPersonal development1 September 2023 to 31 March 2024</t>
  </si>
  <si>
    <t>Early years register (full Inspection)Childcare on non-domestic premisesWandsworthPersonal development, behaviour and welfare1 September 2023 to 31 March 2024</t>
  </si>
  <si>
    <t>Early years register (full Inspection)Childcare on non-domestic premisesWandsworthQuality of education1 September 2023 to 31 March 2024</t>
  </si>
  <si>
    <t>Early years register (full Inspection)Childcare on non-domestic premisesWandsworthQuality of teaching, learning and assessment1 September 2023 to 31 March 2024</t>
  </si>
  <si>
    <t>Early years register (full Inspection)ChildminderHammersmith and FulhamQuality of education1 April 2023 to 31 August 2023</t>
  </si>
  <si>
    <t>Early years register (full Inspection)ChildminderHammersmith and FulhamQuality of teaching, learning and assessment1 April 2023 to 31 August 2023</t>
  </si>
  <si>
    <t>Early years register (full Inspection)ChildminderHammersmith and FulhamRequirements of the compulsory part of the childcare register1 April 2023 to 31 August 2023</t>
  </si>
  <si>
    <t>Early years register (full Inspection)ChildminderHammersmith and FulhamRequirements of the voluntary part of the childcare register1 April 2023 to 31 August 2023</t>
  </si>
  <si>
    <t>Early years register (full Inspection)ChildminderHammersmith and FulhamTotal No of inspections1 April 2023 to 31 August 2023</t>
  </si>
  <si>
    <t>Early years register (No children on roll)ChildminderHammersmith and FulhamNCOR Inspection Outcomes1 April 2023 to 31 August 2023</t>
  </si>
  <si>
    <t>Early years register (No children on roll)ChildminderHammersmith and FulhamTotal No of inspections1 April 2023 to 31 August 2023</t>
  </si>
  <si>
    <t>Early years register (No children on roll)ChildminderHammersmith and FulhamNCOR Inspection Outcomes1 September 2023 to 31 March 2024</t>
  </si>
  <si>
    <t>Early years register (No children on roll)ChildminderHammersmith and FulhamTotal No of inspections1 September 2023 to 31 March 2024</t>
  </si>
  <si>
    <t>Early years register (Out-of-school day care)ChildminderHammersmith and FulhamTotal No of inspections1 April 2023 to 31 August 2023</t>
  </si>
  <si>
    <t>Childcare registerChildminderHampshireTotal No of inspections1 April 2023 to 31 August 2023</t>
  </si>
  <si>
    <t>Childcare registerChildminderHampshireTotal No of inspections1 September 2023 to 31 March 2024</t>
  </si>
  <si>
    <t>Early years register (full Inspection)ChildminderHampshireBehaviour and attitudes1 April 2023 to 31 August 2023</t>
  </si>
  <si>
    <t>Early years register (full Inspection)ChildminderHampshireEffectiveness of leadership and Management1 April 2023 to 31 August 2023</t>
  </si>
  <si>
    <t>Early years register (full Inspection)ChildminderHampshireOutcomes for children1 April 2023 to 31 August 2023</t>
  </si>
  <si>
    <t>Early years register (full Inspection)ChildminderHampshireOverall effectiveness: The quality and standards of the provision1 April 2023 to 31 August 2023</t>
  </si>
  <si>
    <t>Early years register (full Inspection)ChildminderHampshirePersonal development1 April 2023 to 31 August 2023</t>
  </si>
  <si>
    <t>Early years register (full Inspection)ChildminderHampshirePersonal development, behaviour and welfare1 April 2023 to 31 August 2023</t>
  </si>
  <si>
    <t>Early years register (full Inspection)ChildminderHampshireQuality of education1 April 2023 to 31 August 2023</t>
  </si>
  <si>
    <t>Early years register (full Inspection)ChildminderHampshireQuality of teaching, learning and assessment1 April 2023 to 31 August 2023</t>
  </si>
  <si>
    <t>Early years register (full Inspection)ChildminderHampshireRequirements of the compulsory part of the childcare register1 April 2023 to 31 August 2023</t>
  </si>
  <si>
    <t>Early years register (full Inspection)ChildminderHampshireRequirements of the voluntary part of the childcare register1 April 2023 to 31 August 2023</t>
  </si>
  <si>
    <t>Early years register (full Inspection)ChildminderHampshireTotal No of inspections1 April 2023 to 31 August 2023</t>
  </si>
  <si>
    <t>Early years register (full Inspection)ChildminderHampshireBehaviour and attitudes1 September 2023 to 31 March 2024</t>
  </si>
  <si>
    <t>Early years register (full Inspection)ChildminderHampshireEffectiveness of leadership and Management1 September 2023 to 31 March 2024</t>
  </si>
  <si>
    <t>Early years register (full Inspection)ChildminderHampshireOutcomes for children1 September 2023 to 31 March 2024</t>
  </si>
  <si>
    <t>Early years register (full Inspection)ChildminderHampshireOverall effectiveness: The quality and standards of the provision1 September 2023 to 31 March 2024</t>
  </si>
  <si>
    <t>Early years register (full Inspection)ChildminderHampshirePersonal development1 September 2023 to 31 March 2024</t>
  </si>
  <si>
    <t>Early years register (full Inspection)ChildminderHampshirePersonal development, behaviour and welfare1 September 2023 to 31 March 2024</t>
  </si>
  <si>
    <t>Early years register (full Inspection)ChildminderHampshireQuality of education1 September 2023 to 31 March 2024</t>
  </si>
  <si>
    <t>Early years register (full Inspection)ChildminderSouth TynesideOverall effectiveness: The quality and standards of the provision1 April 2023 to 31 August 2023</t>
  </si>
  <si>
    <t>Early years register (full Inspection)ChildminderSouth TynesidePersonal development1 April 2023 to 31 August 2023</t>
  </si>
  <si>
    <t>Early years register (full Inspection)ChildminderSouth TynesidePersonal development, behaviour and welfare1 April 2023 to 31 August 2023</t>
  </si>
  <si>
    <t>Early years register (full Inspection)ChildminderSouth TynesideQuality of education1 April 2023 to 31 August 2023</t>
  </si>
  <si>
    <t>Early years register (full Inspection)ChildminderSouth TynesideQuality of teaching, learning and assessment1 April 2023 to 31 August 2023</t>
  </si>
  <si>
    <t>Early years register (full Inspection)ChildminderSouth TynesideRequirements of the compulsory part of the childcare register1 April 2023 to 31 August 2023</t>
  </si>
  <si>
    <t>Early years register (full Inspection)ChildminderSouth TynesideRequirements of the voluntary part of the childcare register1 April 2023 to 31 August 2023</t>
  </si>
  <si>
    <t>Early years register (full Inspection)ChildminderSouth TynesideTotal No of inspections1 April 2023 to 31 August 2023</t>
  </si>
  <si>
    <t>Early years register (full Inspection)ChildminderSouth TynesideBehaviour and attitudes1 September 2023 to 31 March 2024</t>
  </si>
  <si>
    <t>Early years register (full Inspection)ChildminderSouth TynesideEffectiveness of leadership and Management1 September 2023 to 31 March 2024</t>
  </si>
  <si>
    <t>Early years register (full Inspection)ChildminderSouth TynesideOutcomes for children1 September 2023 to 31 March 2024</t>
  </si>
  <si>
    <t>Early years register (full Inspection)ChildminderSouth TynesideOverall effectiveness: The quality and standards of the provision1 September 2023 to 31 March 2024</t>
  </si>
  <si>
    <t>Early years register (full Inspection)ChildminderSouth TynesidePersonal development1 September 2023 to 31 March 2024</t>
  </si>
  <si>
    <t>Early years register (full Inspection)ChildminderSouth TynesidePersonal development, behaviour and welfare1 September 2023 to 31 March 2024</t>
  </si>
  <si>
    <t>Early years register (full Inspection)ChildminderSouth TynesideQuality of education1 September 2023 to 31 March 2024</t>
  </si>
  <si>
    <t>Early years register (full Inspection)ChildminderSouth TynesideQuality of teaching, learning and assessment1 September 2023 to 31 March 2024</t>
  </si>
  <si>
    <t>Early years register (full Inspection)ChildminderSouth TynesideRequirements of the compulsory part of the childcare register1 September 2023 to 31 March 2024</t>
  </si>
  <si>
    <t>Early years register (full Inspection)ChildminderSouth TynesideRequirements of the voluntary part of the childcare register1 September 2023 to 31 March 2024</t>
  </si>
  <si>
    <t>Early years register (full Inspection)ChildminderSouth TynesideTotal No of inspections1 September 2023 to 31 March 2024</t>
  </si>
  <si>
    <t>Early years register (No children on roll)ChildminderSouth TynesideNCOR Inspection Outcomes1 April 2023 to 31 August 2023</t>
  </si>
  <si>
    <t>Early years register (No children on roll)ChildminderSouth TynesideTotal No of inspections1 April 2023 to 31 August 2023</t>
  </si>
  <si>
    <t>Childcare registerChildminderSouthamptonTotal No of inspections1 September 2023 to 31 March 2024</t>
  </si>
  <si>
    <t>Early years register (full Inspection)ChildminderSouthamptonBehaviour and attitudes1 April 2023 to 31 August 2023</t>
  </si>
  <si>
    <t>Early years register (full Inspection)ChildminderSouthamptonEffectiveness of leadership and Management1 April 2023 to 31 August 2023</t>
  </si>
  <si>
    <t>Early years register (full Inspection)ChildminderSouthamptonOutcomes for children1 April 2023 to 31 August 2023</t>
  </si>
  <si>
    <t>Early years register (full Inspection)ChildminderSouthamptonOverall effectiveness: The quality and standards of the provision1 April 2023 to 31 August 2023</t>
  </si>
  <si>
    <t>Early years register (full Inspection)ChildminderSouthamptonPersonal development1 April 2023 to 31 August 2023</t>
  </si>
  <si>
    <t>Early years register (full Inspection)ChildminderSouthamptonPersonal development, behaviour and welfare1 April 2023 to 31 August 2023</t>
  </si>
  <si>
    <t>Early years register (full Inspection)ChildminderSouthamptonQuality of education1 April 2023 to 31 August 2023</t>
  </si>
  <si>
    <t>Early years register (full Inspection)ChildminderSouthamptonQuality of teaching, learning and assessment1 April 2023 to 31 August 2023</t>
  </si>
  <si>
    <t>Early years register (No children on roll)All provisionHammersmith and FulhamNCOR Inspection Outcomes1 April 2023 to 31 August 2023</t>
  </si>
  <si>
    <t>Early years register (No children on roll)All provisionHammersmith and FulhamTotal No of inspections1 April 2023 to 31 August 2023</t>
  </si>
  <si>
    <t>Early years register (No children on roll)All provisionHammersmith and FulhamNCOR Inspection Outcomes1 September 2023 to 31 March 2024</t>
  </si>
  <si>
    <t>Early years register (No children on roll)All provisionHammersmith and FulhamTotal No of inspections1 September 2023 to 31 March 2024</t>
  </si>
  <si>
    <t>Early years register (Out-of-school day care)All provisionHammersmith and FulhamTotal No of inspections1 April 2023 to 31 August 2023</t>
  </si>
  <si>
    <t>Early years register (Out-of-school day care)All provisionHammersmith and FulhamTotal No of inspections1 September 2023 to 31 March 2024</t>
  </si>
  <si>
    <t>Childcare registerAll provisionHampshireTotal No of inspections1 April 2023 to 31 August 2023</t>
  </si>
  <si>
    <t>Childcare registerAll provisionHampshireTotal No of inspections1 September 2023 to 31 March 2024</t>
  </si>
  <si>
    <t>Early years register (No children on roll)ChildminderDudleyNCOR Inspection Outcomes1 April 2023 to 31 August 2023</t>
  </si>
  <si>
    <t>Early years register (No children on roll)ChildminderDudleyTotal No of inspections1 April 2023 to 31 August 2023</t>
  </si>
  <si>
    <t>Childcare registerChildminderDurhamTotal No of inspections1 April 2023 to 31 August 2023</t>
  </si>
  <si>
    <t>Childcare registerChildminderDurhamTotal No of inspections1 September 2023 to 31 March 2024</t>
  </si>
  <si>
    <t>Early years register (full Inspection)ChildminderRedcar and ClevelandPersonal development1 September 2023 to 31 March 2024</t>
  </si>
  <si>
    <t>Early years register (full Inspection)ChildminderRedcar and ClevelandPersonal development, behaviour and welfare1 September 2023 to 31 March 2024</t>
  </si>
  <si>
    <t>Early years register (full Inspection)ChildminderRedcar and ClevelandQuality of education1 September 2023 to 31 March 2024</t>
  </si>
  <si>
    <t>Early years register (full Inspection)ChildminderRedcar and ClevelandQuality of teaching, learning and assessment1 September 2023 to 31 March 2024</t>
  </si>
  <si>
    <t>Early years register (full Inspection)ChildminderRedcar and ClevelandRequirements of the compulsory part of the childcare register1 September 2023 to 31 March 2024</t>
  </si>
  <si>
    <t>Early years register (full Inspection)ChildminderRedcar and ClevelandRequirements of the voluntary part of the childcare register1 September 2023 to 31 March 2024</t>
  </si>
  <si>
    <t>Early years register (full Inspection)ChildminderRedcar and ClevelandTotal No of inspections1 September 2023 to 31 March 2024</t>
  </si>
  <si>
    <t>Early years register (No children on roll)ChildminderRedcar and ClevelandNCOR Inspection Outcomes1 September 2023 to 31 March 2024</t>
  </si>
  <si>
    <t>Early years register (No children on roll)ChildminderRedcar and ClevelandTotal No of inspections1 September 2023 to 31 March 2024</t>
  </si>
  <si>
    <t>Early years register (full Inspection)ChildminderRichmond upon ThamesBehaviour and attitudes1 April 2023 to 31 August 2023</t>
  </si>
  <si>
    <t>Early years register (full Inspection)ChildminderRichmond upon ThamesEffectiveness of leadership and Management1 April 2023 to 31 August 2023</t>
  </si>
  <si>
    <t>Early years register (full Inspection)ChildminderRichmond upon ThamesOutcomes for children1 April 2023 to 31 August 2023</t>
  </si>
  <si>
    <t>Early years register (full Inspection)ChildminderRichmond upon ThamesOverall effectiveness: The quality and standards of the provision1 April 2023 to 31 August 2023</t>
  </si>
  <si>
    <t>Early years register (full Inspection)ChildminderRichmond upon ThamesPersonal development1 April 2023 to 31 August 2023</t>
  </si>
  <si>
    <t>Early years register (full Inspection)ChildminderRichmond upon ThamesPersonal development, behaviour and welfare1 April 2023 to 31 August 2023</t>
  </si>
  <si>
    <t>Early years register (full Inspection)ChildminderRichmond upon ThamesQuality of education1 April 2023 to 31 August 2023</t>
  </si>
  <si>
    <t>Early years register (full Inspection)ChildminderRichmond upon ThamesQuality of teaching, learning and assessment1 April 2023 to 31 August 2023</t>
  </si>
  <si>
    <t>Early years register (full Inspection)ChildminderRichmond upon ThamesRequirements of the compulsory part of the childcare register1 April 2023 to 31 August 2023</t>
  </si>
  <si>
    <t>Early years register (full Inspection)ChildminderRichmond upon ThamesRequirements of the voluntary part of the childcare register1 April 2023 to 31 August 2023</t>
  </si>
  <si>
    <t>Early years register (full Inspection)ChildminderRichmond upon ThamesTotal No of inspections1 April 2023 to 31 August 2023</t>
  </si>
  <si>
    <t>Early years register (full Inspection)ChildminderRichmond upon ThamesBehaviour and attitudes1 September 2023 to 31 March 2024</t>
  </si>
  <si>
    <t>Early years register (full Inspection)ChildminderRichmond upon ThamesEffectiveness of leadership and Management1 September 2023 to 31 March 2024</t>
  </si>
  <si>
    <t>Early years register (full Inspection)ChildminderRichmond upon ThamesOutcomes for children1 September 2023 to 31 March 2024</t>
  </si>
  <si>
    <t>Early years register (full Inspection)ChildminderRichmond upon ThamesOverall effectiveness: The quality and standards of the provision1 September 2023 to 31 March 2024</t>
  </si>
  <si>
    <t>Early years register (full Inspection)ChildminderRichmond upon ThamesPersonal development1 September 2023 to 31 March 2024</t>
  </si>
  <si>
    <t>Early years register (full Inspection)ChildminderRichmond upon ThamesPersonal development, behaviour and welfare1 September 2023 to 31 March 2024</t>
  </si>
  <si>
    <t>Early years register (full Inspection)ChildminderRichmond upon ThamesQuality of education1 September 2023 to 31 March 2024</t>
  </si>
  <si>
    <t>Early years register (full Inspection)ChildminderRichmond upon ThamesQuality of teaching, learning and assessment1 September 2023 to 31 March 2024</t>
  </si>
  <si>
    <t>Early years register (full Inspection)ChildminderRichmond upon ThamesRequirements of the compulsory part of the childcare register1 September 2023 to 31 March 2024</t>
  </si>
  <si>
    <t>Early years register (full Inspection)All provisionDurhamQuality of teaching, learning and assessment1 April 2023 to 31 August 2023</t>
  </si>
  <si>
    <t>Early years register (full Inspection)All provisionDurhamRequirements of the compulsory part of the childcare register1 April 2023 to 31 August 2023</t>
  </si>
  <si>
    <t>Early years register (full Inspection)All provisionDurhamRequirements of the voluntary part of the childcare register1 April 2023 to 31 August 2023</t>
  </si>
  <si>
    <t>Early years register (full Inspection)All provisionDurhamTotal No of inspections1 April 2023 to 31 August 2023</t>
  </si>
  <si>
    <t>Early years register (full Inspection)All provisionDurhamBehaviour and attitudes1 September 2023 to 31 March 2024</t>
  </si>
  <si>
    <t>Early years register (full Inspection)All provisionDurhamEffectiveness of leadership and Management1 September 2023 to 31 March 2024</t>
  </si>
  <si>
    <t>Early years register (full Inspection)All provisionDurhamOutcomes for children1 September 2023 to 31 March 2024</t>
  </si>
  <si>
    <t>Early years register (full Inspection)All provisionDurhamOverall effectiveness: The quality and standards of the provision1 September 2023 to 31 March 2024</t>
  </si>
  <si>
    <t>Early years register (full Inspection)All provisionDurhamPersonal development1 September 2023 to 31 March 2024</t>
  </si>
  <si>
    <t>Early years register (full Inspection)All provisionDurhamPersonal development, behaviour and welfare1 September 2023 to 31 March 2024</t>
  </si>
  <si>
    <t>Early years register (full Inspection)All provisionDurhamQuality of education1 September 2023 to 31 March 2024</t>
  </si>
  <si>
    <t>Early years register (full Inspection)All provisionDurhamQuality of teaching, learning and assessment1 September 2023 to 31 March 2024</t>
  </si>
  <si>
    <t>Early years register (full Inspection)All provisionDurhamRequirements of the compulsory part of the childcare register1 September 2023 to 31 March 2024</t>
  </si>
  <si>
    <t>Early years register (full Inspection)All provisionDurhamRequirements of the voluntary part of the childcare register1 September 2023 to 31 March 2024</t>
  </si>
  <si>
    <t>Early years register (full Inspection)All provisionDurhamTotal No of inspections1 September 2023 to 31 March 2024</t>
  </si>
  <si>
    <t>Early years register (No children on roll)All provisionDurhamNCOR Inspection Outcomes1 April 2023 to 31 August 2023</t>
  </si>
  <si>
    <t>Early years register (No children on roll)All provisionDurhamTotal No of inspections1 April 2023 to 31 August 2023</t>
  </si>
  <si>
    <t>Early years register (No children on roll)All provisionDurhamNCOR Inspection Outcomes1 September 2023 to 31 March 2024</t>
  </si>
  <si>
    <t>Early years register (No children on roll)All provisionDurhamTotal No of inspections1 September 2023 to 31 March 2024</t>
  </si>
  <si>
    <t>Early years register (Out-of-school day care)All provisionDurhamTotal No of inspections1 April 2023 to 31 August 2023</t>
  </si>
  <si>
    <t>Early years register (Out-of-school day care)All provisionDurhamTotal No of inspections1 September 2023 to 31 March 2024</t>
  </si>
  <si>
    <t>Childcare registerAll provisionEalingTotal No of inspections1 April 2023 to 31 August 2023</t>
  </si>
  <si>
    <t>Childcare registerAll provisionEalingTotal No of inspections1 September 2023 to 31 March 2024</t>
  </si>
  <si>
    <t>Early years register (full Inspection)All provisionEalingBehaviour and attitudes1 April 2023 to 31 August 2023</t>
  </si>
  <si>
    <t>Early years register (full Inspection)All provisionEalingEffectiveness of leadership and Management1 April 2023 to 31 August 2023</t>
  </si>
  <si>
    <t>Early years register (full Inspection)All provisionEalingOutcomes for children1 April 2023 to 31 August 2023</t>
  </si>
  <si>
    <t>Early years register (full Inspection)All provisionEalingOverall effectiveness: The quality and standards of the provision1 April 2023 to 31 August 2023</t>
  </si>
  <si>
    <t>Early years register (full Inspection)All provisionEalingPersonal development1 April 2023 to 31 August 2023</t>
  </si>
  <si>
    <t>Early years register (full Inspection)All provisionEalingPersonal development, behaviour and welfare1 April 2023 to 31 August 2023</t>
  </si>
  <si>
    <t>Early years register (full Inspection)All provisionEalingQuality of education1 April 2023 to 31 August 2023</t>
  </si>
  <si>
    <t>Early years register (full Inspection)All provisionEalingQuality of teaching, learning and assessment1 April 2023 to 31 August 2023</t>
  </si>
  <si>
    <t>Early years register (full Inspection)All provisionPeterboroughPersonal development, behaviour and welfare1 April 2023 to 31 August 2023</t>
  </si>
  <si>
    <t>Early years register (full Inspection)All provisionPeterboroughQuality of education1 April 2023 to 31 August 2023</t>
  </si>
  <si>
    <t>Early years register (full Inspection)All provisionPeterboroughQuality of teaching, learning and assessment1 April 2023 to 31 August 2023</t>
  </si>
  <si>
    <t>Early years register (full Inspection)All provisionPeterboroughRequirements of the compulsory part of the childcare register1 April 2023 to 31 August 2023</t>
  </si>
  <si>
    <t>Early years register (full Inspection)All provisionPeterboroughRequirements of the voluntary part of the childcare register1 April 2023 to 31 August 2023</t>
  </si>
  <si>
    <t>Early years register (full Inspection)All provisionPeterboroughTotal No of inspections1 April 2023 to 31 August 2023</t>
  </si>
  <si>
    <t>Early years register (full Inspection)All provisionPeterboroughBehaviour and attitudes1 September 2023 to 31 March 2024</t>
  </si>
  <si>
    <t>Early years register (full Inspection)All provisionPeterboroughEffectiveness of leadership and Management1 September 2023 to 31 March 2024</t>
  </si>
  <si>
    <t>Early years register (full Inspection)All provisionPeterboroughOutcomes for children1 September 2023 to 31 March 2024</t>
  </si>
  <si>
    <t>Early years register (full Inspection)All provisionPeterboroughOverall effectiveness: The quality and standards of the provision1 September 2023 to 31 March 2024</t>
  </si>
  <si>
    <t>Early years register (full Inspection)All provisionPeterboroughPersonal development1 September 2023 to 31 March 2024</t>
  </si>
  <si>
    <t>Early years register (full Inspection)All provisionPeterboroughPersonal development, behaviour and welfare1 September 2023 to 31 March 2024</t>
  </si>
  <si>
    <t>Early years register (full Inspection)All provisionPeterboroughQuality of education1 September 2023 to 31 March 2024</t>
  </si>
  <si>
    <t>Early years register (full Inspection)All provisionPeterboroughQuality of teaching, learning and assessment1 September 2023 to 31 March 2024</t>
  </si>
  <si>
    <t>Early years register (full Inspection)All provisionPeterboroughRequirements of the compulsory part of the childcare register1 September 2023 to 31 March 2024</t>
  </si>
  <si>
    <t>Early years register (full Inspection)All provisionPeterboroughRequirements of the voluntary part of the childcare register1 September 2023 to 31 March 2024</t>
  </si>
  <si>
    <t>Early years register (full Inspection)All provisionPeterboroughTotal No of inspections1 September 2023 to 31 March 2024</t>
  </si>
  <si>
    <t>Early years register (No children on roll)All provisionPeterboroughNCOR Inspection Outcomes1 April 2023 to 31 August 2023</t>
  </si>
  <si>
    <t>Early years register (No children on roll)All provisionPeterboroughTotal No of inspections1 April 2023 to 31 August 2023</t>
  </si>
  <si>
    <t>Early years register (No children on roll)All provisionPeterboroughNCOR Inspection Outcomes1 September 2023 to 31 March 2024</t>
  </si>
  <si>
    <t>Early years register (No children on roll)All provisionPeterboroughTotal No of inspections1 September 2023 to 31 March 2024</t>
  </si>
  <si>
    <t>Early years register (Out-of-school day care)All provisionPeterboroughTotal No of inspections1 April 2023 to 31 August 2023</t>
  </si>
  <si>
    <t>Early years register (Out-of-school day care)All provisionPeterboroughTotal No of inspections1 September 2023 to 31 March 2024</t>
  </si>
  <si>
    <t>Childcare registerAll provisionPlymouthTotal No of inspections1 April 2023 to 31 August 2023</t>
  </si>
  <si>
    <t>Childcare registerAll provisionPlymouthTotal No of inspections1 September 2023 to 31 March 2024</t>
  </si>
  <si>
    <t>Early years register (full Inspection)All provisionPlymouthBehaviour and attitudes1 April 2023 to 31 August 2023</t>
  </si>
  <si>
    <t>Early years register (full Inspection)All provisionPlymouthEffectiveness of leadership and Management1 April 2023 to 31 August 2023</t>
  </si>
  <si>
    <t>Early years register (full Inspection)All provisionPlymouthOutcomes for children1 April 2023 to 31 August 2023</t>
  </si>
  <si>
    <t>Early years register (full Inspection)All provisionPlymouthOverall effectiveness: The quality and standards of the provision1 April 2023 to 31 August 2023</t>
  </si>
  <si>
    <t>Early years register (full Inspection)All provisionPlymouthPersonal development1 April 2023 to 31 August 2023</t>
  </si>
  <si>
    <t>Early years register (full Inspection)All provisionRichmond upon ThamesPersonal development, behaviour and welfare1 September 2023 to 31 March 2024</t>
  </si>
  <si>
    <t>Early years register (full Inspection)All provisionRichmond upon ThamesQuality of education1 September 2023 to 31 March 2024</t>
  </si>
  <si>
    <t>Early years register (full Inspection)All provisionRichmond upon ThamesQuality of teaching, learning and assessment1 September 2023 to 31 March 2024</t>
  </si>
  <si>
    <t>Early years register (full Inspection)All provisionRichmond upon ThamesRequirements of the compulsory part of the childcare register1 September 2023 to 31 March 2024</t>
  </si>
  <si>
    <t>Early years register (full Inspection)All provisionRichmond upon ThamesRequirements of the voluntary part of the childcare register1 September 2023 to 31 March 2024</t>
  </si>
  <si>
    <t>Early years register (full Inspection)All provisionRichmond upon ThamesTotal No of inspections1 September 2023 to 31 March 2024</t>
  </si>
  <si>
    <t>Early years register (No children on roll)All provisionRichmond upon ThamesNCOR Inspection Outcomes1 September 2023 to 31 March 2024</t>
  </si>
  <si>
    <t>Early years register (No children on roll)All provisionRichmond upon ThamesTotal No of inspections1 September 2023 to 31 March 2024</t>
  </si>
  <si>
    <t>Early years register (Out-of-school day care)All provisionRichmond upon ThamesTotal No of inspections1 April 2023 to 31 August 2023</t>
  </si>
  <si>
    <t>Early years register (Out-of-school day care)All provisionRichmond upon ThamesTotal No of inspections1 September 2023 to 31 March 2024</t>
  </si>
  <si>
    <t>Childcare registerAll provisionRochdaleTotal No of inspections1 April 2023 to 31 August 2023</t>
  </si>
  <si>
    <t>Childcare registerAll provisionRochdaleTotal No of inspections1 September 2023 to 31 March 2024</t>
  </si>
  <si>
    <t>Early years register (full Inspection)All provisionRochdaleBehaviour and attitudes1 April 2023 to 31 August 2023</t>
  </si>
  <si>
    <t>Early years register (full Inspection)All provisionRochdaleEffectiveness of leadership and Management1 April 2023 to 31 August 2023</t>
  </si>
  <si>
    <t>Early years register (full Inspection)All provisionRochdaleOutcomes for children1 April 2023 to 31 August 2023</t>
  </si>
  <si>
    <t>Early years register (full Inspection)All provisionRochdaleOverall effectiveness: The quality and standards of the provision1 April 2023 to 31 August 2023</t>
  </si>
  <si>
    <t>Early years register (full Inspection)All provisionRochdalePersonal development1 April 2023 to 31 August 2023</t>
  </si>
  <si>
    <t>Early years register (full Inspection)All provisionRochdalePersonal development, behaviour and welfare1 April 2023 to 31 August 2023</t>
  </si>
  <si>
    <t>Early years register (full Inspection)All provisionRochdaleQuality of education1 April 2023 to 31 August 2023</t>
  </si>
  <si>
    <t>Early years register (full Inspection)All provisionRochdaleQuality of teaching, learning and assessment1 April 2023 to 31 August 2023</t>
  </si>
  <si>
    <t>Early years register (full Inspection)All provisionRochdaleRequirements of the compulsory part of the childcare register1 April 2023 to 31 August 2023</t>
  </si>
  <si>
    <t>Early years register (full Inspection)All provisionRochdaleRequirements of the voluntary part of the childcare register1 April 2023 to 31 August 2023</t>
  </si>
  <si>
    <t>Early years register (full Inspection)All provisionRochdaleTotal No of inspections1 April 2023 to 31 August 2023</t>
  </si>
  <si>
    <t>Early years register (full Inspection)All provisionRochdaleBehaviour and attitudes1 September 2023 to 31 March 2024</t>
  </si>
  <si>
    <t>Early years register (full Inspection)All provisionRochdaleEffectiveness of leadership and Management1 September 2023 to 31 March 2024</t>
  </si>
  <si>
    <t>Early years register (full Inspection)All provisionRochdaleOutcomes for children1 September 2023 to 31 March 2024</t>
  </si>
  <si>
    <t>Early years register (full Inspection)Childcare on non-domestic premisesLiverpoolOutcomes for children1 September 2023 to 31 March 2024</t>
  </si>
  <si>
    <t>Early years register (full Inspection)Childcare on non-domestic premisesLiverpoolOverall effectiveness: The quality and standards of the provision1 September 2023 to 31 March 2024</t>
  </si>
  <si>
    <t>Early years register (full Inspection)Childcare on non-domestic premisesLiverpoolPersonal development1 September 2023 to 31 March 2024</t>
  </si>
  <si>
    <t>Early years register (full Inspection)Childcare on non-domestic premisesLiverpoolPersonal development, behaviour and welfare1 September 2023 to 31 March 2024</t>
  </si>
  <si>
    <t>Early years register (full Inspection)Childcare on non-domestic premisesLiverpoolQuality of education1 September 2023 to 31 March 2024</t>
  </si>
  <si>
    <t>Early years register (full Inspection)Childcare on non-domestic premisesLiverpoolQuality of teaching, learning and assessment1 September 2023 to 31 March 2024</t>
  </si>
  <si>
    <t>Early years register (full Inspection)Childcare on non-domestic premisesLiverpoolRequirements of the compulsory part of the childcare register1 September 2023 to 31 March 2024</t>
  </si>
  <si>
    <t>Early years register (full Inspection)Childcare on non-domestic premisesLiverpoolRequirements of the voluntary part of the childcare register1 September 2023 to 31 March 2024</t>
  </si>
  <si>
    <t>Early years register (full Inspection)Childcare on non-domestic premisesLiverpoolTotal No of inspections1 September 2023 to 31 March 2024</t>
  </si>
  <si>
    <t>Early years register (Out-of-school day care)Childcare on non-domestic premisesLiverpoolTotal No of inspections1 September 2023 to 31 March 2024</t>
  </si>
  <si>
    <t>Childcare registerChildcare on non-domestic premisesLutonTotal No of inspections1 April 2023 to 31 August 2023</t>
  </si>
  <si>
    <t>Early years register (full Inspection)Childcare on non-domestic premisesLutonBehaviour and attitudes1 April 2023 to 31 August 2023</t>
  </si>
  <si>
    <t>Early years register (full Inspection)Childcare on non-domestic premisesLutonEffectiveness of leadership and Management1 April 2023 to 31 August 2023</t>
  </si>
  <si>
    <t>Early years register (full Inspection)Childcare on non-domestic premisesLutonOutcomes for children1 April 2023 to 31 August 2023</t>
  </si>
  <si>
    <t>Early years register (full Inspection)Childcare on non-domestic premisesLutonOverall effectiveness: The quality and standards of the provision1 April 2023 to 31 August 2023</t>
  </si>
  <si>
    <t>Early years register (full Inspection)Childcare on non-domestic premisesLutonPersonal development1 April 2023 to 31 August 2023</t>
  </si>
  <si>
    <t>Early years register (full Inspection)Childcare on non-domestic premisesLutonPersonal development, behaviour and welfare1 April 2023 to 31 August 2023</t>
  </si>
  <si>
    <t>Early years register (full Inspection)Childcare on non-domestic premisesWandsworthRequirements of the compulsory part of the childcare register1 September 2023 to 31 March 2024</t>
  </si>
  <si>
    <t>Early years register (full Inspection)Childcare on non-domestic premisesWandsworthRequirements of the voluntary part of the childcare register1 September 2023 to 31 March 2024</t>
  </si>
  <si>
    <t>Early years register (full Inspection)Childcare on non-domestic premisesWandsworthTotal No of inspections1 September 2023 to 31 March 2024</t>
  </si>
  <si>
    <t>Early years register (Out-of-school day care)Childcare on non-domestic premisesWandsworthTotal No of inspections1 April 2023 to 31 August 2023</t>
  </si>
  <si>
    <t>Early years register (Out-of-school day care)Childcare on non-domestic premisesWandsworthTotal No of inspections1 September 2023 to 31 March 2024</t>
  </si>
  <si>
    <t>Childcare registerChildcare on non-domestic premisesWarringtonTotal No of inspections1 April 2023 to 31 August 2023</t>
  </si>
  <si>
    <t>Early years register (full Inspection)Childcare on non-domestic premisesWarringtonBehaviour and attitudes1 April 2023 to 31 August 2023</t>
  </si>
  <si>
    <t>Early years register (full Inspection)Childcare on non-domestic premisesWarringtonEffectiveness of leadership and Management1 April 2023 to 31 August 2023</t>
  </si>
  <si>
    <t>Early years register (full Inspection)Childcare on non-domestic premisesWarringtonOutcomes for children1 April 2023 to 31 August 2023</t>
  </si>
  <si>
    <t>Early years register (full Inspection)Childcare on non-domestic premisesWarringtonOverall effectiveness: The quality and standards of the provision1 April 2023 to 31 August 2023</t>
  </si>
  <si>
    <t>Early years register (full Inspection)Childcare on non-domestic premisesWarringtonPersonal development1 April 2023 to 31 August 2023</t>
  </si>
  <si>
    <t>Early years register (full Inspection)Childcare on non-domestic premisesWarringtonPersonal development, behaviour and welfare1 April 2023 to 31 August 2023</t>
  </si>
  <si>
    <t>Early years register (full Inspection)Childcare on non-domestic premisesWarringtonQuality of education1 April 2023 to 31 August 2023</t>
  </si>
  <si>
    <t>Early years register (full Inspection)Childcare on non-domestic premisesWarringtonQuality of teaching, learning and assessment1 April 2023 to 31 August 2023</t>
  </si>
  <si>
    <t>Early years register (full Inspection)Childcare on non-domestic premisesWarringtonRequirements of the compulsory part of the childcare register1 April 2023 to 31 August 2023</t>
  </si>
  <si>
    <t>Early years register (full Inspection)Childcare on non-domestic premisesWarringtonRequirements of the voluntary part of the childcare register1 April 2023 to 31 August 2023</t>
  </si>
  <si>
    <t>Early years register (full Inspection)Childcare on non-domestic premisesWarringtonTotal No of inspections1 April 2023 to 31 August 2023</t>
  </si>
  <si>
    <t>Early years register (full Inspection)Childcare on non-domestic premisesWarringtonBehaviour and attitudes1 September 2023 to 31 March 2024</t>
  </si>
  <si>
    <t>Early years register (full Inspection)Childcare on non-domestic premisesWarringtonEffectiveness of leadership and Management1 September 2023 to 31 March 2024</t>
  </si>
  <si>
    <t>Early years register (full Inspection)Childcare on non-domestic premisesWarringtonOutcomes for children1 September 2023 to 31 March 2024</t>
  </si>
  <si>
    <t>Early years register (full Inspection)Childcare on non-domestic premisesWarringtonOverall effectiveness: The quality and standards of the provision1 September 2023 to 31 March 2024</t>
  </si>
  <si>
    <t>Early years register (full Inspection)Childcare on non-domestic premisesWarringtonPersonal development1 September 2023 to 31 March 2024</t>
  </si>
  <si>
    <t>Early years register (full Inspection)Childcare on non-domestic premisesWarringtonPersonal development, behaviour and welfare1 September 2023 to 31 March 2024</t>
  </si>
  <si>
    <t>Early years register (full Inspection)Childcare on non-domestic premisesWarringtonQuality of education1 September 2023 to 31 March 2024</t>
  </si>
  <si>
    <t>Early years register (full Inspection)Childcare on non-domestic premisesWarringtonQuality of teaching, learning and assessment1 September 2023 to 31 March 2024</t>
  </si>
  <si>
    <t>Early years register (full Inspection)Childcare on non-domestic premisesWarringtonRequirements of the compulsory part of the childcare register1 September 2023 to 31 March 2024</t>
  </si>
  <si>
    <t>Early years register (full Inspection)Childcare on non-domestic premisesWarringtonRequirements of the voluntary part of the childcare register1 September 2023 to 31 March 2024</t>
  </si>
  <si>
    <t>Early years register (full Inspection)Childcare on non-domestic premisesWarringtonTotal No of inspections1 September 2023 to 31 March 2024</t>
  </si>
  <si>
    <t>Early years register (full Inspection)ChildminderHampshireQuality of teaching, learning and assessment1 September 2023 to 31 March 2024</t>
  </si>
  <si>
    <t>Early years register (full Inspection)ChildminderHampshireRequirements of the compulsory part of the childcare register1 September 2023 to 31 March 2024</t>
  </si>
  <si>
    <t>Early years register (full Inspection)ChildminderHampshireRequirements of the voluntary part of the childcare register1 September 2023 to 31 March 2024</t>
  </si>
  <si>
    <t>Early years register (full Inspection)ChildminderHampshireTotal No of inspections1 September 2023 to 31 March 2024</t>
  </si>
  <si>
    <t>Early years register (No children on roll)ChildminderHampshireNCOR Inspection Outcomes1 April 2023 to 31 August 2023</t>
  </si>
  <si>
    <t>Early years register (No children on roll)ChildminderHampshireTotal No of inspections1 April 2023 to 31 August 2023</t>
  </si>
  <si>
    <t>Early years register (No children on roll)ChildminderHampshireNCOR Inspection Outcomes1 September 2023 to 31 March 2024</t>
  </si>
  <si>
    <t>Early years register (No children on roll)ChildminderHampshireTotal No of inspections1 September 2023 to 31 March 2024</t>
  </si>
  <si>
    <t>Early years register (Out-of-school day care)ChildminderHampshireTotal No of inspections1 April 2023 to 31 August 2023</t>
  </si>
  <si>
    <t>Early years register (Out-of-school day care)ChildminderHampshireTotal No of inspections1 September 2023 to 31 March 2024</t>
  </si>
  <si>
    <t>Early years register (full Inspection)ChildminderHaringeyBehaviour and attitudes1 April 2023 to 31 August 2023</t>
  </si>
  <si>
    <t>Early years register (full Inspection)ChildminderHaringeyEffectiveness of leadership and Management1 April 2023 to 31 August 2023</t>
  </si>
  <si>
    <t>Early years register (full Inspection)ChildminderHaringeyOutcomes for children1 April 2023 to 31 August 2023</t>
  </si>
  <si>
    <t>Early years register (full Inspection)ChildminderHaringeyOverall effectiveness: The quality and standards of the provision1 April 2023 to 31 August 2023</t>
  </si>
  <si>
    <t>Early years register (full Inspection)ChildminderHaringeyPersonal development1 April 2023 to 31 August 2023</t>
  </si>
  <si>
    <t>Early years register (full Inspection)ChildminderHaringeyPersonal development, behaviour and welfare1 April 2023 to 31 August 2023</t>
  </si>
  <si>
    <t>Early years register (full Inspection)ChildminderHaringeyQuality of education1 April 2023 to 31 August 2023</t>
  </si>
  <si>
    <t>Early years register (full Inspection)ChildminderHaringeyQuality of teaching, learning and assessment1 April 2023 to 31 August 2023</t>
  </si>
  <si>
    <t>Early years register (full Inspection)ChildminderHaringeyRequirements of the compulsory part of the childcare register1 April 2023 to 31 August 2023</t>
  </si>
  <si>
    <t>Early years register (full Inspection)ChildminderHaringeyRequirements of the voluntary part of the childcare register1 April 2023 to 31 August 2023</t>
  </si>
  <si>
    <t>Early years register (full Inspection)ChildminderHaringeyTotal No of inspections1 April 2023 to 31 August 2023</t>
  </si>
  <si>
    <t>Early years register (full Inspection)ChildminderHaringeyBehaviour and attitudes1 September 2023 to 31 March 2024</t>
  </si>
  <si>
    <t>Early years register (full Inspection)ChildminderHaringeyEffectiveness of leadership and Management1 September 2023 to 31 March 2024</t>
  </si>
  <si>
    <t>Early years register (full Inspection)ChildminderHaringeyOutcomes for children1 September 2023 to 31 March 2024</t>
  </si>
  <si>
    <t>Early years register (full Inspection)ChildminderHaringeyOverall effectiveness: The quality and standards of the provision1 September 2023 to 31 March 2024</t>
  </si>
  <si>
    <t>Early years register (full Inspection)ChildminderHaringeyPersonal development1 September 2023 to 31 March 2024</t>
  </si>
  <si>
    <t>Early years register (full Inspection)ChildminderHaringeyPersonal development, behaviour and welfare1 September 2023 to 31 March 2024</t>
  </si>
  <si>
    <t>Early years register (full Inspection)ChildminderHaringeyQuality of education1 September 2023 to 31 March 2024</t>
  </si>
  <si>
    <t>Early years register (full Inspection)ChildminderHaringeyQuality of teaching, learning and assessment1 September 2023 to 31 March 2024</t>
  </si>
  <si>
    <t>Early years register (full Inspection)ChildminderHaringeyRequirements of the compulsory part of the childcare register1 September 2023 to 31 March 2024</t>
  </si>
  <si>
    <t>Early years register (full Inspection)ChildminderSouthamptonRequirements of the compulsory part of the childcare register1 April 2023 to 31 August 2023</t>
  </si>
  <si>
    <t>Early years register (full Inspection)ChildminderSouthamptonRequirements of the voluntary part of the childcare register1 April 2023 to 31 August 2023</t>
  </si>
  <si>
    <t>Early years register (full Inspection)ChildminderSouthamptonTotal No of inspections1 April 2023 to 31 August 2023</t>
  </si>
  <si>
    <t>Early years register (full Inspection)ChildminderSouthamptonBehaviour and attitudes1 September 2023 to 31 March 2024</t>
  </si>
  <si>
    <t>Early years register (full Inspection)ChildminderSouthamptonEffectiveness of leadership and Management1 September 2023 to 31 March 2024</t>
  </si>
  <si>
    <t>Early years register (full Inspection)ChildminderSouthamptonOutcomes for children1 September 2023 to 31 March 2024</t>
  </si>
  <si>
    <t>Early years register (full Inspection)ChildminderSouthamptonOverall effectiveness: The quality and standards of the provision1 September 2023 to 31 March 2024</t>
  </si>
  <si>
    <t>Early years register (full Inspection)ChildminderSouthamptonPersonal development1 September 2023 to 31 March 2024</t>
  </si>
  <si>
    <t>Early years register (full Inspection)ChildminderSouthamptonPersonal development, behaviour and welfare1 September 2023 to 31 March 2024</t>
  </si>
  <si>
    <t>Early years register (full Inspection)ChildminderSouthamptonQuality of education1 September 2023 to 31 March 2024</t>
  </si>
  <si>
    <t>Early years register (full Inspection)ChildminderSouthamptonQuality of teaching, learning and assessment1 September 2023 to 31 March 2024</t>
  </si>
  <si>
    <t>Early years register (full Inspection)ChildminderSouthamptonRequirements of the compulsory part of the childcare register1 September 2023 to 31 March 2024</t>
  </si>
  <si>
    <t>Early years register (full Inspection)ChildminderSouthamptonRequirements of the voluntary part of the childcare register1 September 2023 to 31 March 2024</t>
  </si>
  <si>
    <t>Early years register (full Inspection)ChildminderSouthamptonTotal No of inspections1 September 2023 to 31 March 2024</t>
  </si>
  <si>
    <t>Early years register (No children on roll)ChildminderSouthamptonNCOR Inspection Outcomes1 April 2023 to 31 August 2023</t>
  </si>
  <si>
    <t>Early years register (No children on roll)ChildminderSouthamptonTotal No of inspections1 April 2023 to 31 August 2023</t>
  </si>
  <si>
    <t>Early years register (No children on roll)ChildminderSouthamptonNCOR Inspection Outcomes1 September 2023 to 31 March 2024</t>
  </si>
  <si>
    <t>Early years register (No children on roll)ChildminderSouthamptonTotal No of inspections1 September 2023 to 31 March 2024</t>
  </si>
  <si>
    <t>Childcare registerChildminderSouthend on SeaTotal No of inspections1 September 2023 to 31 March 2024</t>
  </si>
  <si>
    <t>Early years register (full Inspection)ChildminderSouthend on SeaBehaviour and attitudes1 April 2023 to 31 August 2023</t>
  </si>
  <si>
    <t>Early years register (full Inspection)ChildminderSouthend on SeaEffectiveness of leadership and Management1 April 2023 to 31 August 2023</t>
  </si>
  <si>
    <t>Early years register (full Inspection)ChildminderSouthend on SeaOutcomes for children1 April 2023 to 31 August 2023</t>
  </si>
  <si>
    <t>Early years register (full Inspection)ChildminderSouthend on SeaOverall effectiveness: The quality and standards of the provision1 April 2023 to 31 August 2023</t>
  </si>
  <si>
    <t>Early years register (full Inspection)ChildminderSouthend on SeaPersonal development1 April 2023 to 31 August 2023</t>
  </si>
  <si>
    <t>Early years register (full Inspection)ChildminderSouthend on SeaPersonal development, behaviour and welfare1 April 2023 to 31 August 2023</t>
  </si>
  <si>
    <t>Early years register (full Inspection)ChildminderSouthend on SeaQuality of education1 April 2023 to 31 August 2023</t>
  </si>
  <si>
    <t>Early years register (full Inspection)ChildminderSouthend on SeaQuality of teaching, learning and assessment1 April 2023 to 31 August 2023</t>
  </si>
  <si>
    <t>Early years register (full Inspection)ChildminderSouthend on SeaRequirements of the compulsory part of the childcare register1 April 2023 to 31 August 2023</t>
  </si>
  <si>
    <t>Early years register (full Inspection)ChildminderSouthend on SeaRequirements of the voluntary part of the childcare register1 April 2023 to 31 August 2023</t>
  </si>
  <si>
    <t>Early years register (full Inspection)ChildminderSouthend on SeaTotal No of inspections1 April 2023 to 31 August 2023</t>
  </si>
  <si>
    <t>Early years register (No children on roll)All provisionHampshireNCOR Inspection Outcomes1 April 2023 to 31 August 2023</t>
  </si>
  <si>
    <t>Early years register (No children on roll)All provisionHampshireTotal No of inspections1 April 2023 to 31 August 2023</t>
  </si>
  <si>
    <t>Early years register (No children on roll)All provisionHampshireNCOR Inspection Outcomes1 September 2023 to 31 March 2024</t>
  </si>
  <si>
    <t>Early years register (No children on roll)All provisionHampshireTotal No of inspections1 September 2023 to 31 March 2024</t>
  </si>
  <si>
    <t>Early years register (Out-of-school day care)All provisionHampshireTotal No of inspections1 April 2023 to 31 August 2023</t>
  </si>
  <si>
    <t>Early years register (Out-of-school day care)All provisionHampshireTotal No of inspections1 September 2023 to 31 March 2024</t>
  </si>
  <si>
    <t>Childcare registerAll provisionHaringeyTotal No of inspections1 April 2023 to 31 August 2023</t>
  </si>
  <si>
    <t>Childcare registerAll provisionHaringeyTotal No of inspections1 September 2023 to 31 March 2024</t>
  </si>
  <si>
    <t>Early years register (full Inspection)All provisionHaringeyBehaviour and attitudes1 April 2023 to 31 August 2023</t>
  </si>
  <si>
    <t>Early years register (full Inspection)All provisionHaringeyEffectiveness of leadership and Management1 April 2023 to 31 August 2023</t>
  </si>
  <si>
    <t>Early years register (full Inspection)ChildminderShropshireRequirements of the compulsory part of the childcare register1 April 2023 to 31 August 2023</t>
  </si>
  <si>
    <t>Early years register (full Inspection)ChildminderShropshireRequirements of the voluntary part of the childcare register1 April 2023 to 31 August 2023</t>
  </si>
  <si>
    <t>Early years register (full Inspection)ChildminderShropshireTotal No of inspections1 April 2023 to 31 August 2023</t>
  </si>
  <si>
    <t>Early years register (full Inspection)ChildminderShropshireBehaviour and attitudes1 September 2023 to 31 March 2024</t>
  </si>
  <si>
    <t>Early years register (full Inspection)ChildminderShropshireEffectiveness of leadership and Management1 September 2023 to 31 March 2024</t>
  </si>
  <si>
    <t>Early years register (full Inspection)ChildminderShropshireOutcomes for children1 September 2023 to 31 March 2024</t>
  </si>
  <si>
    <t>Early years register (full Inspection)ChildminderShropshireOverall effectiveness: The quality and standards of the provision1 September 2023 to 31 March 2024</t>
  </si>
  <si>
    <t>Early years register (full Inspection)ChildminderShropshirePersonal development1 September 2023 to 31 March 2024</t>
  </si>
  <si>
    <t>Early years register (full Inspection)ChildminderShropshirePersonal development, behaviour and welfare1 September 2023 to 31 March 2024</t>
  </si>
  <si>
    <t>Early years register (full Inspection)ChildminderShropshireQuality of education1 September 2023 to 31 March 2024</t>
  </si>
  <si>
    <t>Early years register (full Inspection)ChildminderShropshireQuality of teaching, learning and assessment1 September 2023 to 31 March 2024</t>
  </si>
  <si>
    <t>Early years register (full Inspection)ChildminderShropshireRequirements of the compulsory part of the childcare register1 September 2023 to 31 March 2024</t>
  </si>
  <si>
    <t>Early years register (full Inspection)ChildminderShropshireRequirements of the voluntary part of the childcare register1 September 2023 to 31 March 2024</t>
  </si>
  <si>
    <t>Early years register (full Inspection)ChildminderShropshireTotal No of inspections1 September 2023 to 31 March 2024</t>
  </si>
  <si>
    <t>Early years register (full Inspection)ChildminderSloughBehaviour and attitudes1 April 2023 to 31 August 2023</t>
  </si>
  <si>
    <t>Early years register (full Inspection)ChildminderSloughEffectiveness of leadership and Management1 April 2023 to 31 August 2023</t>
  </si>
  <si>
    <t>Early years register (full Inspection)ChildminderSloughOutcomes for children1 April 2023 to 31 August 2023</t>
  </si>
  <si>
    <t>Early years register (full Inspection)ChildminderSloughOverall effectiveness: The quality and standards of the provision1 April 2023 to 31 August 2023</t>
  </si>
  <si>
    <t>Early years register (full Inspection)ChildminderSloughPersonal development1 April 2023 to 31 August 2023</t>
  </si>
  <si>
    <t>Early years register (full Inspection)ChildminderSloughPersonal development, behaviour and welfare1 April 2023 to 31 August 2023</t>
  </si>
  <si>
    <t>Early years register (full Inspection)ChildminderSloughQuality of education1 April 2023 to 31 August 2023</t>
  </si>
  <si>
    <t>Early years register (full Inspection)ChildminderSloughQuality of teaching, learning and assessment1 April 2023 to 31 August 2023</t>
  </si>
  <si>
    <t>Early years register (full Inspection)ChildminderSloughRequirements of the compulsory part of the childcare register1 April 2023 to 31 August 2023</t>
  </si>
  <si>
    <t>Early years register (full Inspection)ChildminderSloughRequirements of the voluntary part of the childcare register1 April 2023 to 31 August 2023</t>
  </si>
  <si>
    <t>Early years register (full Inspection)ChildminderSloughTotal No of inspections1 April 2023 to 31 August 2023</t>
  </si>
  <si>
    <t>Early years register (full Inspection)ChildminderSloughBehaviour and attitudes1 September 2023 to 31 March 2024</t>
  </si>
  <si>
    <t>Early years register (full Inspection)ChildminderSloughEffectiveness of leadership and Management1 September 2023 to 31 March 2024</t>
  </si>
  <si>
    <t>Early years register (full Inspection)All provisionGloucestershirePersonal development, behaviour and welfare1 September 2023 to 31 March 2024</t>
  </si>
  <si>
    <t>Early years register (full Inspection)All provisionGloucestershireQuality of education1 September 2023 to 31 March 2024</t>
  </si>
  <si>
    <t>Early years register (full Inspection)All provisionGloucestershireQuality of teaching, learning and assessment1 September 2023 to 31 March 2024</t>
  </si>
  <si>
    <t>Early years register (full Inspection)All provisionGloucestershireRequirements of the compulsory part of the childcare register1 September 2023 to 31 March 2024</t>
  </si>
  <si>
    <t>Early years register (full Inspection)All provisionGloucestershireRequirements of the voluntary part of the childcare register1 September 2023 to 31 March 2024</t>
  </si>
  <si>
    <t>Early years register (full Inspection)All provisionGloucestershireTotal No of inspections1 September 2023 to 31 March 2024</t>
  </si>
  <si>
    <t>Early years register (No children on roll)All provisionGloucestershireNCOR Inspection Outcomes1 April 2023 to 31 August 2023</t>
  </si>
  <si>
    <t>Early years register (No children on roll)All provisionGloucestershireTotal No of inspections1 April 2023 to 31 August 2023</t>
  </si>
  <si>
    <t>Early years register (No children on roll)All provisionGloucestershireNCOR Inspection Outcomes1 September 2023 to 31 March 2024</t>
  </si>
  <si>
    <t>Early years register (No children on roll)All provisionGloucestershireTotal No of inspections1 September 2023 to 31 March 2024</t>
  </si>
  <si>
    <t>Early years register (Out-of-school day care)All provisionGloucestershireTotal No of inspections1 April 2023 to 31 August 2023</t>
  </si>
  <si>
    <t>Early years register (Out-of-school day care)All provisionGloucestershireTotal No of inspections1 September 2023 to 31 March 2024</t>
  </si>
  <si>
    <t>Childcare registerAll provisionGreenwichTotal No of inspections1 April 2023 to 31 August 2023</t>
  </si>
  <si>
    <t>Childcare registerAll provisionGreenwichTotal No of inspections1 September 2023 to 31 March 2024</t>
  </si>
  <si>
    <t>Early years register (full Inspection)All provisionGreenwichBehaviour and attitudes1 April 2023 to 31 August 2023</t>
  </si>
  <si>
    <t>Early years register (full Inspection)All provisionGreenwichEffectiveness of leadership and Management1 April 2023 to 31 August 2023</t>
  </si>
  <si>
    <t>Early years register (full Inspection)All provisionGreenwichOutcomes for children1 April 2023 to 31 August 2023</t>
  </si>
  <si>
    <t>Early years register (full Inspection)All provisionGreenwichOverall effectiveness: The quality and standards of the provision1 April 2023 to 31 August 2023</t>
  </si>
  <si>
    <t>Early years register (full Inspection)All provisionGreenwichPersonal development1 April 2023 to 31 August 2023</t>
  </si>
  <si>
    <t>Early years register (full Inspection)All provisionGreenwichPersonal development, behaviour and welfare1 April 2023 to 31 August 2023</t>
  </si>
  <si>
    <t>Early years register (full Inspection)All provisionGreenwichQuality of education1 April 2023 to 31 August 2023</t>
  </si>
  <si>
    <t>Early years register (full Inspection)All provisionGreenwichQuality of teaching, learning and assessment1 April 2023 to 31 August 2023</t>
  </si>
  <si>
    <t>Early years register (full Inspection)All provisionGreenwichRequirements of the compulsory part of the childcare register1 April 2023 to 31 August 2023</t>
  </si>
  <si>
    <t>Early years register (full Inspection)All provisionGreenwichRequirements of the voluntary part of the childcare register1 April 2023 to 31 August 2023</t>
  </si>
  <si>
    <t>Early years register (full Inspection)All provisionGreenwichTotal No of inspections1 April 2023 to 31 August 2023</t>
  </si>
  <si>
    <t>Early years register (full Inspection)All provisionGreenwichBehaviour and attitudes1 September 2023 to 31 March 2024</t>
  </si>
  <si>
    <t>Early years register (full Inspection)All provisionGreenwichEffectiveness of leadership and Management1 September 2023 to 31 March 2024</t>
  </si>
  <si>
    <t>Early years register (full Inspection)All provisionGreenwichOutcomes for children1 September 2023 to 31 March 2024</t>
  </si>
  <si>
    <t>Early years register (full Inspection)All provisionGreenwichOverall effectiveness: The quality and standards of the provision1 September 2023 to 31 March 2024</t>
  </si>
  <si>
    <t>Early years register (full Inspection)All provisionGreenwichPersonal development1 September 2023 to 31 March 2024</t>
  </si>
  <si>
    <t>Early years register (full Inspection)All provisionSalfordEffectiveness of leadership and Management1 April 2023 to 31 August 2023</t>
  </si>
  <si>
    <t>Early years register (full Inspection)All provisionSalfordOutcomes for children1 April 2023 to 31 August 2023</t>
  </si>
  <si>
    <t>Early years register (full Inspection)All provisionSalfordOverall effectiveness: The quality and standards of the provision1 April 2023 to 31 August 2023</t>
  </si>
  <si>
    <t>Early years register (full Inspection)All provisionSalfordPersonal development1 April 2023 to 31 August 2023</t>
  </si>
  <si>
    <t>Early years register (full Inspection)All provisionSalfordPersonal development, behaviour and welfare1 April 2023 to 31 August 2023</t>
  </si>
  <si>
    <t>Early years register (full Inspection)All provisionSalfordQuality of education1 April 2023 to 31 August 2023</t>
  </si>
  <si>
    <t>Early years register (full Inspection)All provisionSalfordQuality of teaching, learning and assessment1 April 2023 to 31 August 2023</t>
  </si>
  <si>
    <t>Early years register (full Inspection)All provisionSalfordRequirements of the compulsory part of the childcare register1 April 2023 to 31 August 2023</t>
  </si>
  <si>
    <t>Early years register (full Inspection)All provisionSalfordRequirements of the voluntary part of the childcare register1 April 2023 to 31 August 2023</t>
  </si>
  <si>
    <t>Early years register (full Inspection)All provisionSalfordTotal No of inspections1 April 2023 to 31 August 2023</t>
  </si>
  <si>
    <t>Early years register (full Inspection)All provisionSalfordBehaviour and attitudes1 September 2023 to 31 March 2024</t>
  </si>
  <si>
    <t>Early years register (full Inspection)All provisionSalfordEffectiveness of leadership and Management1 September 2023 to 31 March 2024</t>
  </si>
  <si>
    <t>Early years register (full Inspection)All provisionSalfordOutcomes for children1 September 2023 to 31 March 2024</t>
  </si>
  <si>
    <t>Early years register (full Inspection)All provisionSalfordOverall effectiveness: The quality and standards of the provision1 September 2023 to 31 March 2024</t>
  </si>
  <si>
    <t>Early years register (full Inspection)All provisionSalfordPersonal development1 September 2023 to 31 March 2024</t>
  </si>
  <si>
    <t>Early years register (full Inspection)All provisionSalfordPersonal development, behaviour and welfare1 September 2023 to 31 March 2024</t>
  </si>
  <si>
    <t>Early years register (full Inspection)All provisionSalfordQuality of education1 September 2023 to 31 March 2024</t>
  </si>
  <si>
    <t>Early years register (full Inspection)All provisionSalfordQuality of teaching, learning and assessment1 September 2023 to 31 March 2024</t>
  </si>
  <si>
    <t>Early years register (full Inspection)All provisionSalfordRequirements of the compulsory part of the childcare register1 September 2023 to 31 March 2024</t>
  </si>
  <si>
    <t>Early years register (full Inspection)All provisionSalfordRequirements of the voluntary part of the childcare register1 September 2023 to 31 March 2024</t>
  </si>
  <si>
    <t>Early years register (full Inspection)All provisionSalfordTotal No of inspections1 September 2023 to 31 March 2024</t>
  </si>
  <si>
    <t>Early years register (No children on roll)All provisionSalfordNCOR Inspection Outcomes1 April 2023 to 31 August 2023</t>
  </si>
  <si>
    <t>Early years register (No children on roll)All provisionSalfordTotal No of inspections1 April 2023 to 31 August 2023</t>
  </si>
  <si>
    <t>Early years register (No children on roll)All provisionSalfordNCOR Inspection Outcomes1 September 2023 to 31 March 2024</t>
  </si>
  <si>
    <t>Early years register (No children on roll)All provisionSalfordTotal No of inspections1 September 2023 to 31 March 2024</t>
  </si>
  <si>
    <t>Early years register (Out-of-school day care)All provisionSalfordTotal No of inspections1 April 2023 to 31 August 2023</t>
  </si>
  <si>
    <t>Early years register (Out-of-school day care)All provisionSalfordTotal No of inspections1 September 2023 to 31 March 2024</t>
  </si>
  <si>
    <t>Childcare registerAll provisionSandwellTotal No of inspections1 September 2023 to 31 March 2024</t>
  </si>
  <si>
    <t>Early years register (full Inspection)All provisionSandwellBehaviour and attitudes1 April 2023 to 31 August 2023</t>
  </si>
  <si>
    <t>Early years register (full Inspection)All provisionSandwellEffectiveness of leadership and Management1 April 2023 to 31 August 2023</t>
  </si>
  <si>
    <t>Early years register (full Inspection)All provisionSandwellOutcomes for children1 April 2023 to 31 August 2023</t>
  </si>
  <si>
    <t>Early years register (full Inspection)Childcare on domestic premisesSouthamptonRequirements of the compulsory part of the childcare register1 April 2023 to 31 August 2023</t>
  </si>
  <si>
    <t>Early years register (full Inspection)Childcare on domestic premisesSouthamptonRequirements of the voluntary part of the childcare register1 April 2023 to 31 August 2023</t>
  </si>
  <si>
    <t>Early years register (full Inspection)Childcare on domestic premisesSouthamptonTotal No of inspections1 April 2023 to 31 August 2023</t>
  </si>
  <si>
    <t>Early years register (full Inspection)Childcare on domestic premisesSurreyBehaviour and attitudes1 April 2023 to 31 August 2023</t>
  </si>
  <si>
    <t>Early years register (full Inspection)Childcare on domestic premisesSurreyEffectiveness of leadership and Management1 April 2023 to 31 August 2023</t>
  </si>
  <si>
    <t>Early years register (full Inspection)Childcare on domestic premisesSurreyOutcomes for children1 April 2023 to 31 August 2023</t>
  </si>
  <si>
    <t>Early years register (full Inspection)Childcare on domestic premisesSurreyOverall effectiveness: The quality and standards of the provision1 April 2023 to 31 August 2023</t>
  </si>
  <si>
    <t>Early years register (full Inspection)Childcare on domestic premisesSurreyPersonal development1 April 2023 to 31 August 2023</t>
  </si>
  <si>
    <t>Early years register (full Inspection)Childcare on domestic premisesSurreyPersonal development, behaviour and welfare1 April 2023 to 31 August 2023</t>
  </si>
  <si>
    <t>Early years register (full Inspection)Childcare on domestic premisesSurreyQuality of education1 April 2023 to 31 August 2023</t>
  </si>
  <si>
    <t>Early years register (full Inspection)Childcare on domestic premisesSurreyQuality of teaching, learning and assessment1 April 2023 to 31 August 2023</t>
  </si>
  <si>
    <t>Early years register (full Inspection)Childcare on domestic premisesSurreyRequirements of the compulsory part of the childcare register1 April 2023 to 31 August 2023</t>
  </si>
  <si>
    <t>Early years register (full Inspection)Childcare on domestic premisesSurreyRequirements of the voluntary part of the childcare register1 April 2023 to 31 August 2023</t>
  </si>
  <si>
    <t>Early years register (full Inspection)Childcare on domestic premisesSurreyTotal No of inspections1 April 2023 to 31 August 2023</t>
  </si>
  <si>
    <t>Early years register (full Inspection)Childcare on domestic premisesSurreyBehaviour and attitudes1 September 2023 to 31 March 2024</t>
  </si>
  <si>
    <t>Early years register (full Inspection)Childcare on domestic premisesSurreyEffectiveness of leadership and Management1 September 2023 to 31 March 2024</t>
  </si>
  <si>
    <t>Early years register (full Inspection)Childcare on domestic premisesSurreyOutcomes for children1 September 2023 to 31 March 2024</t>
  </si>
  <si>
    <t>Early years register (full Inspection)Childcare on domestic premisesSurreyOverall effectiveness: The quality and standards of the provision1 September 2023 to 31 March 2024</t>
  </si>
  <si>
    <t>Early years register (full Inspection)Childcare on domestic premisesSurreyPersonal development1 September 2023 to 31 March 2024</t>
  </si>
  <si>
    <t>Early years register (full Inspection)Childcare on domestic premisesSurreyPersonal development, behaviour and welfare1 September 2023 to 31 March 2024</t>
  </si>
  <si>
    <t>Early years register (full Inspection)Childcare on domestic premisesSurreyQuality of education1 September 2023 to 31 March 2024</t>
  </si>
  <si>
    <t>Early years register (full Inspection)Childcare on domestic premisesSurreyQuality of teaching, learning and assessment1 September 2023 to 31 March 2024</t>
  </si>
  <si>
    <t>Early years register (full Inspection)Childcare on domestic premisesSurreyRequirements of the compulsory part of the childcare register1 September 2023 to 31 March 2024</t>
  </si>
  <si>
    <t>Early years register (full Inspection)Childcare on domestic premisesSurreyRequirements of the voluntary part of the childcare register1 September 2023 to 31 March 2024</t>
  </si>
  <si>
    <t>Early years register (full Inspection)Childcare on domestic premisesSurreyTotal No of inspections1 September 2023 to 31 March 2024</t>
  </si>
  <si>
    <t>Early years register (full Inspection)Childcare on domestic premisesTraffordBehaviour and attitudes1 September 2023 to 31 March 2024</t>
  </si>
  <si>
    <t>Early years register (full Inspection)Childcare on domestic premisesTraffordEffectiveness of leadership and Management1 September 2023 to 31 March 2024</t>
  </si>
  <si>
    <t>Early years register (full Inspection)Childcare on domestic premisesTraffordOutcomes for children1 September 2023 to 31 March 2024</t>
  </si>
  <si>
    <t>Early years register (full Inspection)Childcare on non-domestic premisesIsle of WightTotal No of inspections1 April 2023 to 31 August 2023</t>
  </si>
  <si>
    <t>Early years register (full Inspection)Childcare on non-domestic premisesIsle of WightBehaviour and attitudes1 September 2023 to 31 March 2024</t>
  </si>
  <si>
    <t>Early years register (full Inspection)ChildminderSouth TynesideOutcomes for children1 April 2023 to 31 August 2023</t>
  </si>
  <si>
    <t>Early years register (full Inspection)All provisionHaltonRequirements of the compulsory part of the childcare register1 September 2023 to 31 March 2024</t>
  </si>
  <si>
    <t>Early years register (full Inspection)All provisionHaltonRequirements of the voluntary part of the childcare register1 September 2023 to 31 March 2024</t>
  </si>
  <si>
    <t>Early years register (full Inspection)All provisionHaltonTotal No of inspections1 September 2023 to 31 March 2024</t>
  </si>
  <si>
    <t>Early years register (Out-of-school day care)All provisionHaltonTotal No of inspections1 April 2023 to 31 August 2023</t>
  </si>
  <si>
    <t>Early years register (Out-of-school day care)All provisionHaltonTotal No of inspections1 September 2023 to 31 March 2024</t>
  </si>
  <si>
    <t>Childcare registerAll provisionHammersmith and FulhamTotal No of inspections1 April 2023 to 31 August 2023</t>
  </si>
  <si>
    <t>Childcare registerAll provisionHammersmith and FulhamTotal No of inspections1 September 2023 to 31 March 2024</t>
  </si>
  <si>
    <t>Early years register (full Inspection)All provisionHammersmith and FulhamBehaviour and attitudes1 April 2023 to 31 August 2023</t>
  </si>
  <si>
    <t>Early years register (full Inspection)All provisionHammersmith and FulhamEffectiveness of leadership and Management1 April 2023 to 31 August 2023</t>
  </si>
  <si>
    <t>Early years register (full Inspection)All provisionHammersmith and FulhamOutcomes for children1 April 2023 to 31 August 2023</t>
  </si>
  <si>
    <t>Early years register (full Inspection)All provisionHammersmith and FulhamOverall effectiveness: The quality and standards of the provision1 April 2023 to 31 August 2023</t>
  </si>
  <si>
    <t>Early years register (full Inspection)All provisionHammersmith and FulhamPersonal development1 April 2023 to 31 August 2023</t>
  </si>
  <si>
    <t>Early years register (full Inspection)All provisionHammersmith and FulhamPersonal development, behaviour and welfare1 April 2023 to 31 August 2023</t>
  </si>
  <si>
    <t>Early years register (full Inspection)All provisionHammersmith and FulhamQuality of education1 April 2023 to 31 August 2023</t>
  </si>
  <si>
    <t>Early years register (full Inspection)All provisionHammersmith and FulhamQuality of teaching, learning and assessment1 April 2023 to 31 August 2023</t>
  </si>
  <si>
    <t>Early years register (full Inspection)All provisionHammersmith and FulhamRequirements of the compulsory part of the childcare register1 April 2023 to 31 August 2023</t>
  </si>
  <si>
    <t>Early years register (full Inspection)All provisionHammersmith and FulhamRequirements of the voluntary part of the childcare register1 April 2023 to 31 August 2023</t>
  </si>
  <si>
    <t>Early years register (full Inspection)All provisionHammersmith and FulhamTotal No of inspections1 April 2023 to 31 August 2023</t>
  </si>
  <si>
    <t>Early years register (full Inspection)All provisionHammersmith and FulhamBehaviour and attitudes1 September 2023 to 31 March 2024</t>
  </si>
  <si>
    <t>Early years register (full Inspection)All provisionHammersmith and FulhamEffectiveness of leadership and Management1 September 2023 to 31 March 2024</t>
  </si>
  <si>
    <t>Early years register (full Inspection)All provisionHammersmith and FulhamOutcomes for children1 September 2023 to 31 March 2024</t>
  </si>
  <si>
    <t>Early years register (full Inspection)All provisionHammersmith and FulhamOverall effectiveness: The quality and standards of the provision1 September 2023 to 31 March 2024</t>
  </si>
  <si>
    <t>Early years register (full Inspection)All provisionHammersmith and FulhamPersonal development1 September 2023 to 31 March 2024</t>
  </si>
  <si>
    <t>Early years register (full Inspection)All provisionHammersmith and FulhamPersonal development, behaviour and welfare1 September 2023 to 31 March 2024</t>
  </si>
  <si>
    <t>Early years register (full Inspection)All provisionHammersmith and FulhamQuality of education1 September 2023 to 31 March 2024</t>
  </si>
  <si>
    <t>Early years register (full Inspection)All provisionHammersmith and FulhamQuality of teaching, learning and assessment1 September 2023 to 31 March 2024</t>
  </si>
  <si>
    <t>Early years register (full Inspection)All provisionHammersmith and FulhamRequirements of the compulsory part of the childcare register1 September 2023 to 31 March 2024</t>
  </si>
  <si>
    <t>Early years register (full Inspection)All provisionHammersmith and FulhamRequirements of the voluntary part of the childcare register1 September 2023 to 31 March 2024</t>
  </si>
  <si>
    <t>Early years register (full Inspection)All provisionHammersmith and FulhamTotal No of inspections1 September 2023 to 31 March 2024</t>
  </si>
  <si>
    <t>Early years register (full Inspection)All provisionSheffieldRequirements of the voluntary part of the childcare register1 April 2023 to 31 August 2023</t>
  </si>
  <si>
    <t>Early years register (full Inspection)All provisionSheffieldTotal No of inspections1 April 2023 to 31 August 2023</t>
  </si>
  <si>
    <t>Early years register (full Inspection)All provisionSheffieldBehaviour and attitudes1 September 2023 to 31 March 2024</t>
  </si>
  <si>
    <t>Early years register (full Inspection)All provisionSheffieldEffectiveness of leadership and Management1 September 2023 to 31 March 2024</t>
  </si>
  <si>
    <t>Early years register (full Inspection)All provisionSheffieldOutcomes for children1 September 2023 to 31 March 2024</t>
  </si>
  <si>
    <t>Early years register (full Inspection)All provisionSheffieldOverall effectiveness: The quality and standards of the provision1 September 2023 to 31 March 2024</t>
  </si>
  <si>
    <t>Early years register (full Inspection)All provisionSheffieldPersonal development1 September 2023 to 31 March 2024</t>
  </si>
  <si>
    <t>Early years register (full Inspection)All provisionSheffieldPersonal development, behaviour and welfare1 September 2023 to 31 March 2024</t>
  </si>
  <si>
    <t>Early years register (full Inspection)All provisionSheffieldQuality of education1 September 2023 to 31 March 2024</t>
  </si>
  <si>
    <t>Early years register (full Inspection)All provisionSheffieldQuality of teaching, learning and assessment1 September 2023 to 31 March 2024</t>
  </si>
  <si>
    <t>Early years register (full Inspection)All provisionSheffieldRequirements of the compulsory part of the childcare register1 September 2023 to 31 March 2024</t>
  </si>
  <si>
    <t>Early years register (full Inspection)All provisionSheffieldRequirements of the voluntary part of the childcare register1 September 2023 to 31 March 2024</t>
  </si>
  <si>
    <t>Early years register (full Inspection)All provisionSheffieldTotal No of inspections1 September 2023 to 31 March 2024</t>
  </si>
  <si>
    <t>Early years register (No children on roll)All provisionSheffieldNCOR Inspection Outcomes1 September 2023 to 31 March 2024</t>
  </si>
  <si>
    <t>Early years register (No children on roll)All provisionSheffieldTotal No of inspections1 September 2023 to 31 March 2024</t>
  </si>
  <si>
    <t>Early years register (Out-of-school day care)All provisionSheffieldTotal No of inspections1 April 2023 to 31 August 2023</t>
  </si>
  <si>
    <t>Early years register (Out-of-school day care)All provisionSheffieldTotal No of inspections1 September 2023 to 31 March 2024</t>
  </si>
  <si>
    <t>Childcare registerAll provisionShropshireTotal No of inspections1 April 2023 to 31 August 2023</t>
  </si>
  <si>
    <t>Early years register (full Inspection)All provisionShropshireBehaviour and attitudes1 April 2023 to 31 August 2023</t>
  </si>
  <si>
    <t>Early years register (full Inspection)All provisionShropshireEffectiveness of leadership and Management1 April 2023 to 31 August 2023</t>
  </si>
  <si>
    <t>Early years register (full Inspection)All provisionShropshireOutcomes for children1 April 2023 to 31 August 2023</t>
  </si>
  <si>
    <t>Early years register (full Inspection)All provisionShropshireOverall effectiveness: The quality and standards of the provision1 April 2023 to 31 August 2023</t>
  </si>
  <si>
    <t>Early years register (full Inspection)All provisionShropshirePersonal development1 April 2023 to 31 August 2023</t>
  </si>
  <si>
    <t>Early years register (full Inspection)All provisionShropshirePersonal development, behaviour and welfare1 April 2023 to 31 August 2023</t>
  </si>
  <si>
    <t>Early years register (full Inspection)All provisionShropshireQuality of education1 April 2023 to 31 August 2023</t>
  </si>
  <si>
    <t>Early years register (full Inspection)All provisionShropshireQuality of teaching, learning and assessment1 April 2023 to 31 August 2023</t>
  </si>
  <si>
    <t>Early years register (full Inspection)All provisionShropshireRequirements of the compulsory part of the childcare register1 April 2023 to 31 August 2023</t>
  </si>
  <si>
    <t>Early years register (full Inspection)All provisionShropshireRequirements of the voluntary part of the childcare register1 April 2023 to 31 August 2023</t>
  </si>
  <si>
    <t>Early years register (full Inspection)All provisionShropshireTotal No of inspections1 April 2023 to 31 August 2023</t>
  </si>
  <si>
    <t>Early years register (full Inspection)All provisionShropshireBehaviour and attitudes1 September 2023 to 31 March 2024</t>
  </si>
  <si>
    <t>Early years register (full Inspection)Childcare on domestic premisesYorkPersonal development1 September 2023 to 31 March 2024</t>
  </si>
  <si>
    <t>Early years register (full Inspection)Childcare on domestic premisesYorkPersonal development, behaviour and welfare1 September 2023 to 31 March 2024</t>
  </si>
  <si>
    <t>Early years register (full Inspection)Childcare on domestic premisesYorkQuality of education1 September 2023 to 31 March 2024</t>
  </si>
  <si>
    <t>Early years register (full Inspection)Childcare on domestic premisesYorkQuality of teaching, learning and assessment1 September 2023 to 31 March 2024</t>
  </si>
  <si>
    <t>Early years register (full Inspection)Childcare on domestic premisesYorkRequirements of the compulsory part of the childcare register1 September 2023 to 31 March 2024</t>
  </si>
  <si>
    <t>Early years register (full Inspection)Childcare on domestic premisesYorkRequirements of the voluntary part of the childcare register1 September 2023 to 31 March 2024</t>
  </si>
  <si>
    <t>Early years register (full Inspection)Childcare on domestic premisesYorkTotal No of inspections1 September 2023 to 31 March 2024</t>
  </si>
  <si>
    <t>Childcare registerChildcare on non-domestic premisesAll EnglandTotal No of inspections1 April 2023 to 31 August 2023</t>
  </si>
  <si>
    <t>Childcare registerChildcare on non-domestic premisesAll EnglandTotal No of inspections1 September 2023 to 31 March 2024</t>
  </si>
  <si>
    <t>Early years register (full Inspection)Childcare on non-domestic premisesAll EnglandBehaviour and attitudes1 April 2023 to 31 August 2023</t>
  </si>
  <si>
    <t>Early years register (full Inspection)Childcare on non-domestic premisesAll EnglandEffectiveness of leadership and Management1 April 2023 to 31 August 2023</t>
  </si>
  <si>
    <t>Early years register (full Inspection)Childcare on non-domestic premisesAll EnglandOutcomes for children1 April 2023 to 31 August 2023</t>
  </si>
  <si>
    <t>Early years register (full Inspection)Childcare on non-domestic premisesAll EnglandOverall effectiveness: The quality and standards of the provision1 April 2023 to 31 August 2023</t>
  </si>
  <si>
    <t>Early years register (full Inspection)Childcare on non-domestic premisesAll EnglandPersonal development1 April 2023 to 31 August 2023</t>
  </si>
  <si>
    <t>Early years register (full Inspection)Childcare on non-domestic premisesAll EnglandPersonal development, behaviour and welfare1 April 2023 to 31 August 2023</t>
  </si>
  <si>
    <t>Early years register (full Inspection)Childcare on non-domestic premisesAll EnglandQuality of education1 April 2023 to 31 August 2023</t>
  </si>
  <si>
    <t>Early years register (full Inspection)Childcare on non-domestic premisesAll EnglandQuality of teaching, learning and assessment1 April 2023 to 31 August 2023</t>
  </si>
  <si>
    <t>Early years register (full Inspection)Childcare on non-domestic premisesAll EnglandRequirements of the compulsory part of the childcare register1 April 2023 to 31 August 2023</t>
  </si>
  <si>
    <t>Early years register (full Inspection)Childcare on non-domestic premisesAll EnglandRequirements of the voluntary part of the childcare register1 April 2023 to 31 August 2023</t>
  </si>
  <si>
    <t>Early years register (full Inspection)Childcare on non-domestic premisesAll EnglandTotal No of inspections1 April 2023 to 31 August 2023</t>
  </si>
  <si>
    <t>Early years register (full Inspection)Childcare on non-domestic premisesAll EnglandBehaviour and attitudes1 September 2023 to 31 March 2024</t>
  </si>
  <si>
    <t>Early years register (full Inspection)Childcare on non-domestic premisesAll EnglandEffectiveness of leadership and Management1 September 2023 to 31 March 2024</t>
  </si>
  <si>
    <t>Early years register (full Inspection)Childcare on non-domestic premisesAll EnglandOutcomes for children1 September 2023 to 31 March 2024</t>
  </si>
  <si>
    <t>Early years register (full Inspection)Childcare on non-domestic premisesAll EnglandOverall effectiveness: The quality and standards of the provision1 September 2023 to 31 March 2024</t>
  </si>
  <si>
    <t>Early years register (full Inspection)Childcare on non-domestic premisesAll EnglandPersonal development1 September 2023 to 31 March 2024</t>
  </si>
  <si>
    <t>Early years register (full Inspection)Childcare on non-domestic premisesAll EnglandPersonal development, behaviour and welfare1 September 2023 to 31 March 2024</t>
  </si>
  <si>
    <t>Early years register (full Inspection)Childcare on non-domestic premisesAll EnglandQuality of education1 September 2023 to 31 March 2024</t>
  </si>
  <si>
    <t>Early years register (full Inspection)Childcare on non-domestic premisesAll EnglandQuality of teaching, learning and assessment1 September 2023 to 31 March 2024</t>
  </si>
  <si>
    <t>Early years register (Out-of-school day care)Childcare on non-domestic premisesKentTotal No of inspections1 April 2023 to 31 August 2023</t>
  </si>
  <si>
    <t>Early years register (Out-of-school day care)Childcare on non-domestic premisesKentTotal No of inspections1 September 2023 to 31 March 2024</t>
  </si>
  <si>
    <t>Childcare registerChildcare on non-domestic premisesKingston upon HullTotal No of inspections1 April 2023 to 31 August 2023</t>
  </si>
  <si>
    <t>Early years register (full Inspection)Childcare on non-domestic premisesKingston upon HullBehaviour and attitudes1 April 2023 to 31 August 2023</t>
  </si>
  <si>
    <t>Early years register (full Inspection)Childcare on non-domestic premisesKingston upon HullEffectiveness of leadership and Management1 April 2023 to 31 August 2023</t>
  </si>
  <si>
    <t>Early years register (full Inspection)Childcare on non-domestic premisesKingston upon HullOutcomes for children1 April 2023 to 31 August 2023</t>
  </si>
  <si>
    <t>Early years register (full Inspection)Childcare on non-domestic premisesKingston upon HullOverall effectiveness: The quality and standards of the provision1 April 2023 to 31 August 2023</t>
  </si>
  <si>
    <t>Early years register (full Inspection)Childcare on non-domestic premisesKingston upon HullPersonal development1 April 2023 to 31 August 2023</t>
  </si>
  <si>
    <t>Early years register (full Inspection)Childcare on non-domestic premisesKingston upon HullPersonal development, behaviour and welfare1 April 2023 to 31 August 2023</t>
  </si>
  <si>
    <t>Early years register (full Inspection)Childcare on non-domestic premisesKingston upon HullQuality of education1 April 2023 to 31 August 2023</t>
  </si>
  <si>
    <t>Early years register (full Inspection)Childcare on non-domestic premisesKingston upon HullQuality of teaching, learning and assessment1 April 2023 to 31 August 2023</t>
  </si>
  <si>
    <t>Early years register (full Inspection)Childcare on non-domestic premisesKingston upon HullRequirements of the compulsory part of the childcare register1 April 2023 to 31 August 2023</t>
  </si>
  <si>
    <t>Early years register (full Inspection)Childcare on non-domestic premisesKingston upon HullRequirements of the voluntary part of the childcare register1 April 2023 to 31 August 2023</t>
  </si>
  <si>
    <t>Early years register (full Inspection)Childcare on non-domestic premisesKingston upon HullTotal No of inspections1 April 2023 to 31 August 2023</t>
  </si>
  <si>
    <t>Early years register (full Inspection)Childcare on non-domestic premisesKingston upon HullBehaviour and attitudes1 September 2023 to 31 March 2024</t>
  </si>
  <si>
    <t>Early years register (full Inspection)Childcare on non-domestic premisesKingston upon HullEffectiveness of leadership and Management1 September 2023 to 31 March 2024</t>
  </si>
  <si>
    <t>Early years register (full Inspection)Childcare on non-domestic premisesKingston upon HullOutcomes for children1 September 2023 to 31 March 2024</t>
  </si>
  <si>
    <t>Early years register (full Inspection)Childcare on non-domestic premisesKingston upon HullOverall effectiveness: The quality and standards of the provision1 September 2023 to 31 March 2024</t>
  </si>
  <si>
    <t>Early years register (full Inspection)Childcare on non-domestic premisesKingston upon HullPersonal development1 September 2023 to 31 March 2024</t>
  </si>
  <si>
    <t>Early years register (full Inspection)Childcare on non-domestic premisesKingston upon HullPersonal development, behaviour and welfare1 September 2023 to 31 March 2024</t>
  </si>
  <si>
    <t>Early years register (full Inspection)Childcare on non-domestic premisesKingston upon HullQuality of education1 September 2023 to 31 March 2024</t>
  </si>
  <si>
    <t>Early years register (full Inspection)Childcare on non-domestic premisesKingston upon HullQuality of teaching, learning and assessment1 September 2023 to 31 March 2024</t>
  </si>
  <si>
    <t>Early years register (full Inspection)All provisionBexleyPersonal development, behaviour and welfare1 September 2023 to 31 March 2024</t>
  </si>
  <si>
    <t>Early years register (full Inspection)All provisionBexleyQuality of education1 September 2023 to 31 March 2024</t>
  </si>
  <si>
    <t>Early years register (full Inspection)All provisionBexleyQuality of teaching, learning and assessment1 September 2023 to 31 March 2024</t>
  </si>
  <si>
    <t>Early years register (full Inspection)All provisionBexleyRequirements of the compulsory part of the childcare register1 September 2023 to 31 March 2024</t>
  </si>
  <si>
    <t>Early years register (full Inspection)All provisionBexleyRequirements of the voluntary part of the childcare register1 September 2023 to 31 March 2024</t>
  </si>
  <si>
    <t>Early years register (full Inspection)All provisionBexleyTotal No of inspections1 September 2023 to 31 March 2024</t>
  </si>
  <si>
    <t>Early years register (No children on roll)All provisionBexleyNCOR Inspection Outcomes1 April 2023 to 31 August 2023</t>
  </si>
  <si>
    <t>Early years register (No children on roll)All provisionBexleyTotal No of inspections1 April 2023 to 31 August 2023</t>
  </si>
  <si>
    <t>Early years register (No children on roll)All provisionBexleyNCOR Inspection Outcomes1 September 2023 to 31 March 2024</t>
  </si>
  <si>
    <t>Early years register (No children on roll)All provisionBexleyTotal No of inspections1 September 2023 to 31 March 2024</t>
  </si>
  <si>
    <t>Early years register (Out-of-school day care)All provisionBexleyTotal No of inspections1 April 2023 to 31 August 2023</t>
  </si>
  <si>
    <t>Early years register (Out-of-school day care)All provisionBexleyTotal No of inspections1 September 2023 to 31 March 2024</t>
  </si>
  <si>
    <t>Childcare registerAll provisionBirminghamTotal No of inspections1 April 2023 to 31 August 2023</t>
  </si>
  <si>
    <t>Childcare registerAll provisionBirminghamTotal No of inspections1 September 2023 to 31 March 2024</t>
  </si>
  <si>
    <t>Early years register (full Inspection)All provisionBirminghamBehaviour and attitudes1 April 2023 to 31 August 2023</t>
  </si>
  <si>
    <t>Early years register (full Inspection)All provisionBirminghamEffectiveness of leadership and Management1 April 2023 to 31 August 2023</t>
  </si>
  <si>
    <t>Early years register (full Inspection)All provisionBirminghamOutcomes for children1 April 2023 to 31 August 2023</t>
  </si>
  <si>
    <t>Early years register (full Inspection)All provisionBirminghamOverall effectiveness: The quality and standards of the provision1 April 2023 to 31 August 2023</t>
  </si>
  <si>
    <t>Early years register (full Inspection)All provisionBirminghamPersonal development1 April 2023 to 31 August 2023</t>
  </si>
  <si>
    <t>Early years register (full Inspection)All provisionBirminghamPersonal development, behaviour and welfare1 April 2023 to 31 August 2023</t>
  </si>
  <si>
    <t>Early years register (full Inspection)All provisionBirminghamQuality of education1 April 2023 to 31 August 2023</t>
  </si>
  <si>
    <t>Early years register (full Inspection)All provisionBirminghamQuality of teaching, learning and assessment1 April 2023 to 31 August 2023</t>
  </si>
  <si>
    <t>Early years register (full Inspection)All provisionBirminghamRequirements of the compulsory part of the childcare register1 April 2023 to 31 August 2023</t>
  </si>
  <si>
    <t>Early years register (full Inspection)Childcare on non-domestic premisesBarnetQuality of education1 September 2023 to 31 March 2024</t>
  </si>
  <si>
    <t>Early years register (full Inspection)Childcare on non-domestic premisesBarnetQuality of teaching, learning and assessment1 September 2023 to 31 March 2024</t>
  </si>
  <si>
    <t>Early years register (full Inspection)Childcare on non-domestic premisesBarnetRequirements of the compulsory part of the childcare register1 September 2023 to 31 March 2024</t>
  </si>
  <si>
    <t>Early years register (full Inspection)Childcare on non-domestic premisesBarnetRequirements of the voluntary part of the childcare register1 September 2023 to 31 March 2024</t>
  </si>
  <si>
    <t>Early years register (full Inspection)Childcare on non-domestic premisesBarnetTotal No of inspections1 September 2023 to 31 March 2024</t>
  </si>
  <si>
    <t>Early years register (Out-of-school day care)Childcare on non-domestic premisesBarnetTotal No of inspections1 April 2023 to 31 August 2023</t>
  </si>
  <si>
    <t>Early years register (Out-of-school day care)Childcare on non-domestic premisesBarnetTotal No of inspections1 September 2023 to 31 March 2024</t>
  </si>
  <si>
    <t>Early years register (full Inspection)Childcare on non-domestic premisesBarnsleyBehaviour and attitudes1 April 2023 to 31 August 2023</t>
  </si>
  <si>
    <t>Early years register (full Inspection)Childcare on non-domestic premisesBarnsleyEffectiveness of leadership and Management1 April 2023 to 31 August 2023</t>
  </si>
  <si>
    <t>Early years register (full Inspection)Childcare on non-domestic premisesBarnsleyOutcomes for children1 April 2023 to 31 August 2023</t>
  </si>
  <si>
    <t>Early years register (full Inspection)Childcare on non-domestic premisesBarnsleyOverall effectiveness: The quality and standards of the provision1 April 2023 to 31 August 2023</t>
  </si>
  <si>
    <t>Early years register (full Inspection)Childcare on non-domestic premisesBarnsleyPersonal development1 April 2023 to 31 August 2023</t>
  </si>
  <si>
    <t>Early years register (full Inspection)Childcare on non-domestic premisesBarnsleyPersonal development, behaviour and welfare1 April 2023 to 31 August 2023</t>
  </si>
  <si>
    <t>Early years register (full Inspection)Childcare on non-domestic premisesBarnsleyQuality of education1 April 2023 to 31 August 2023</t>
  </si>
  <si>
    <t>Early years register (full Inspection)Childcare on non-domestic premisesBarnsleyQuality of teaching, learning and assessment1 April 2023 to 31 August 2023</t>
  </si>
  <si>
    <t>Early years register (full Inspection)Childcare on non-domestic premisesBarnsleyRequirements of the compulsory part of the childcare register1 April 2023 to 31 August 2023</t>
  </si>
  <si>
    <t>Early years register (full Inspection)Childcare on non-domestic premisesBarnsleyRequirements of the voluntary part of the childcare register1 April 2023 to 31 August 2023</t>
  </si>
  <si>
    <t>Early years register (full Inspection)Childcare on non-domestic premisesBarnsleyTotal No of inspections1 April 2023 to 31 August 2023</t>
  </si>
  <si>
    <t>Early years register (full Inspection)Childcare on non-domestic premisesBarnsleyBehaviour and attitudes1 September 2023 to 31 March 2024</t>
  </si>
  <si>
    <t>Early years register (full Inspection)Childcare on non-domestic premisesBarnsleyEffectiveness of leadership and Management1 September 2023 to 31 March 2024</t>
  </si>
  <si>
    <t>Early years register (full Inspection)Childcare on non-domestic premisesBarnsleyOutcomes for children1 September 2023 to 31 March 2024</t>
  </si>
  <si>
    <t>Early years register (full Inspection)Childcare on non-domestic premisesBarnsleyOverall effectiveness: The quality and standards of the provision1 September 2023 to 31 March 2024</t>
  </si>
  <si>
    <t>Early years register (full Inspection)Childcare on non-domestic premisesBarnsleyPersonal development1 September 2023 to 31 March 2024</t>
  </si>
  <si>
    <t>Early years register (full Inspection)Childcare on non-domestic premisesBarnsleyPersonal development, behaviour and welfare1 September 2023 to 31 March 2024</t>
  </si>
  <si>
    <t>Early years register (full Inspection)Childcare on non-domestic premisesBarnsleyQuality of education1 September 2023 to 31 March 2024</t>
  </si>
  <si>
    <t>Early years register (full Inspection)Childcare on non-domestic premisesBarnsleyQuality of teaching, learning and assessment1 September 2023 to 31 March 2024</t>
  </si>
  <si>
    <t>Early years register (full Inspection)Childcare on non-domestic premisesBarnsleyRequirements of the compulsory part of the childcare register1 September 2023 to 31 March 2024</t>
  </si>
  <si>
    <t>Early years register (full Inspection)Childcare on non-domestic premisesBarnsleyRequirements of the voluntary part of the childcare register1 September 2023 to 31 March 2024</t>
  </si>
  <si>
    <t>Early years register (full Inspection)Childcare on non-domestic premisesKnowsleyQuality of teaching, learning and assessment1 April 2023 to 31 August 2023</t>
  </si>
  <si>
    <t>Early years register (full Inspection)Childcare on non-domestic premisesKnowsleyRequirements of the compulsory part of the childcare register1 April 2023 to 31 August 2023</t>
  </si>
  <si>
    <t>Early years register (full Inspection)Childcare on non-domestic premisesKnowsleyRequirements of the voluntary part of the childcare register1 April 2023 to 31 August 2023</t>
  </si>
  <si>
    <t>Early years register (full Inspection)Childcare on non-domestic premisesKnowsleyTotal No of inspections1 April 2023 to 31 August 2023</t>
  </si>
  <si>
    <t>Early years register (full Inspection)Childcare on non-domestic premisesKnowsleyBehaviour and attitudes1 September 2023 to 31 March 2024</t>
  </si>
  <si>
    <t>Early years register (full Inspection)Childcare on non-domestic premisesKnowsleyEffectiveness of leadership and Management1 September 2023 to 31 March 2024</t>
  </si>
  <si>
    <t>Early years register (full Inspection)Childcare on non-domestic premisesKnowsleyOutcomes for children1 September 2023 to 31 March 2024</t>
  </si>
  <si>
    <t>Early years register (full Inspection)Childcare on non-domestic premisesKnowsleyOverall effectiveness: The quality and standards of the provision1 September 2023 to 31 March 2024</t>
  </si>
  <si>
    <t>Early years register (full Inspection)Childcare on non-domestic premisesKnowsleyPersonal development1 September 2023 to 31 March 2024</t>
  </si>
  <si>
    <t>Early years register (full Inspection)Childcare on non-domestic premisesKnowsleyPersonal development, behaviour and welfare1 September 2023 to 31 March 2024</t>
  </si>
  <si>
    <t>Early years register (full Inspection)Childcare on non-domestic premisesKnowsleyQuality of education1 September 2023 to 31 March 2024</t>
  </si>
  <si>
    <t>Early years register (full Inspection)Childcare on non-domestic premisesKnowsleyQuality of teaching, learning and assessment1 September 2023 to 31 March 2024</t>
  </si>
  <si>
    <t>Early years register (full Inspection)Childcare on non-domestic premisesKnowsleyRequirements of the compulsory part of the childcare register1 September 2023 to 31 March 2024</t>
  </si>
  <si>
    <t>Early years register (full Inspection)Childcare on non-domestic premisesKnowsleyRequirements of the voluntary part of the childcare register1 September 2023 to 31 March 2024</t>
  </si>
  <si>
    <t>Early years register (full Inspection)Childcare on non-domestic premisesKnowsleyTotal No of inspections1 September 2023 to 31 March 2024</t>
  </si>
  <si>
    <t>Childcare registerChildcare on non-domestic premisesLambethTotal No of inspections1 April 2023 to 31 August 2023</t>
  </si>
  <si>
    <t>Childcare registerChildcare on non-domestic premisesLambethTotal No of inspections1 September 2023 to 31 March 2024</t>
  </si>
  <si>
    <t>Early years register (full Inspection)Childcare on non-domestic premisesLambethBehaviour and attitudes1 April 2023 to 31 August 2023</t>
  </si>
  <si>
    <t>Early years register (full Inspection)Childcare on non-domestic premisesLambethEffectiveness of leadership and Management1 April 2023 to 31 August 2023</t>
  </si>
  <si>
    <t>Early years register (full Inspection)Childcare on non-domestic premisesLambethOutcomes for children1 April 2023 to 31 August 2023</t>
  </si>
  <si>
    <t>Early years register (full Inspection)Childcare on non-domestic premisesLambethOverall effectiveness: The quality and standards of the provision1 April 2023 to 31 August 2023</t>
  </si>
  <si>
    <t>Early years register (full Inspection)Childcare on non-domestic premisesLambethPersonal development1 April 2023 to 31 August 2023</t>
  </si>
  <si>
    <t>Early years register (full Inspection)Childcare on non-domestic premisesLambethPersonal development, behaviour and welfare1 April 2023 to 31 August 2023</t>
  </si>
  <si>
    <t>Early years register (full Inspection)Childcare on non-domestic premisesLambethQuality of education1 April 2023 to 31 August 2023</t>
  </si>
  <si>
    <t>Early years register (full Inspection)Childcare on non-domestic premisesLambethQuality of teaching, learning and assessment1 April 2023 to 31 August 2023</t>
  </si>
  <si>
    <t>Early years register (full Inspection)Childcare on non-domestic premisesLambethRequirements of the compulsory part of the childcare register1 April 2023 to 31 August 2023</t>
  </si>
  <si>
    <t>Early years register (full Inspection)Childcare on non-domestic premisesLambethRequirements of the voluntary part of the childcare register1 April 2023 to 31 August 2023</t>
  </si>
  <si>
    <t>Early years register (full Inspection)Childcare on non-domestic premisesLambethTotal No of inspections1 April 2023 to 31 August 2023</t>
  </si>
  <si>
    <t>Early years register (full Inspection)Childcare on non-domestic premisesTelford and WrekinTotal No of inspections1 September 2023 to 31 March 2024</t>
  </si>
  <si>
    <t>Early years register (Out-of-school day care)Childcare on non-domestic premisesTelford and WrekinTotal No of inspections1 April 2023 to 31 August 2023</t>
  </si>
  <si>
    <t>Early years register (Out-of-school day care)Childcare on non-domestic premisesTelford and WrekinTotal No of inspections1 September 2023 to 31 March 2024</t>
  </si>
  <si>
    <t>Early years register (full Inspection)Childcare on non-domestic premisesThurrockBehaviour and attitudes1 April 2023 to 31 August 2023</t>
  </si>
  <si>
    <t>Early years register (full Inspection)Childcare on non-domestic premisesThurrockEffectiveness of leadership and Management1 April 2023 to 31 August 2023</t>
  </si>
  <si>
    <t>Early years register (full Inspection)Childcare on non-domestic premisesThurrockOutcomes for children1 April 2023 to 31 August 2023</t>
  </si>
  <si>
    <t>Early years register (full Inspection)Childcare on non-domestic premisesThurrockOverall effectiveness: The quality and standards of the provision1 April 2023 to 31 August 2023</t>
  </si>
  <si>
    <t>Early years register (full Inspection)Childcare on non-domestic premisesThurrockPersonal development1 April 2023 to 31 August 2023</t>
  </si>
  <si>
    <t>Early years register (full Inspection)Childcare on non-domestic premisesThurrockPersonal development, behaviour and welfare1 April 2023 to 31 August 2023</t>
  </si>
  <si>
    <t>Early years register (full Inspection)Childcare on non-domestic premisesThurrockQuality of education1 April 2023 to 31 August 2023</t>
  </si>
  <si>
    <t>Early years register (full Inspection)Childcare on non-domestic premisesThurrockQuality of teaching, learning and assessment1 April 2023 to 31 August 2023</t>
  </si>
  <si>
    <t>Early years register (full Inspection)Childcare on non-domestic premisesThurrockRequirements of the compulsory part of the childcare register1 April 2023 to 31 August 2023</t>
  </si>
  <si>
    <t>Early years register (full Inspection)Childcare on non-domestic premisesThurrockRequirements of the voluntary part of the childcare register1 April 2023 to 31 August 2023</t>
  </si>
  <si>
    <t>Early years register (full Inspection)Childcare on non-domestic premisesThurrockTotal No of inspections1 April 2023 to 31 August 2023</t>
  </si>
  <si>
    <t>Early years register (full Inspection)Childcare on non-domestic premisesThurrockBehaviour and attitudes1 September 2023 to 31 March 2024</t>
  </si>
  <si>
    <t>Early years register (full Inspection)Childcare on non-domestic premisesThurrockEffectiveness of leadership and Management1 September 2023 to 31 March 2024</t>
  </si>
  <si>
    <t>Early years register (full Inspection)Childcare on non-domestic premisesThurrockOutcomes for children1 September 2023 to 31 March 2024</t>
  </si>
  <si>
    <t>Early years register (full Inspection)Childcare on non-domestic premisesThurrockOverall effectiveness: The quality and standards of the provision1 September 2023 to 31 March 2024</t>
  </si>
  <si>
    <t>Early years register (full Inspection)Childcare on non-domestic premisesThurrockPersonal development1 September 2023 to 31 March 2024</t>
  </si>
  <si>
    <t>Early years register (full Inspection)Childcare on non-domestic premisesThurrockPersonal development, behaviour and welfare1 September 2023 to 31 March 2024</t>
  </si>
  <si>
    <t>Early years register (full Inspection)Childcare on non-domestic premisesThurrockQuality of education1 September 2023 to 31 March 2024</t>
  </si>
  <si>
    <t>Early years register (full Inspection)Childcare on non-domestic premisesThurrockQuality of teaching, learning and assessment1 September 2023 to 31 March 2024</t>
  </si>
  <si>
    <t>Early years register (full Inspection)Childcare on non-domestic premisesThurrockRequirements of the compulsory part of the childcare register1 September 2023 to 31 March 2024</t>
  </si>
  <si>
    <t>Early years register (full Inspection)Childcare on non-domestic premisesThurrockRequirements of the voluntary part of the childcare register1 September 2023 to 31 March 2024</t>
  </si>
  <si>
    <t>Early years register (full Inspection)Childcare on non-domestic premisesThurrockTotal No of inspections1 September 2023 to 31 March 2024</t>
  </si>
  <si>
    <t>Early years register (full Inspection)Childcare on non-domestic premisesTorbayBehaviour and attitudes1 April 2023 to 31 August 2023</t>
  </si>
  <si>
    <t>Early years register (full Inspection)Childcare on non-domestic premisesTorbayEffectiveness of leadership and Management1 April 2023 to 31 August 2023</t>
  </si>
  <si>
    <t>Early years register (full Inspection)Childcare on non-domestic premisesTorbayOutcomes for children1 April 2023 to 31 August 2023</t>
  </si>
  <si>
    <t>Early years register (full Inspection)ChildminderEssexPersonal development, behaviour and welfare1 September 2023 to 31 March 2024</t>
  </si>
  <si>
    <t>Early years register (full Inspection)ChildminderEssexQuality of education1 September 2023 to 31 March 2024</t>
  </si>
  <si>
    <t>Early years register (full Inspection)ChildminderEssexQuality of teaching, learning and assessment1 September 2023 to 31 March 2024</t>
  </si>
  <si>
    <t>Early years register (full Inspection)Childcare on non-domestic premisesWakefieldQuality of education1 September 2023 to 31 March 2024</t>
  </si>
  <si>
    <t>Early years register (full Inspection)Childcare on non-domestic premisesWakefieldQuality of teaching, learning and assessment1 September 2023 to 31 March 2024</t>
  </si>
  <si>
    <t>Early years register (full Inspection)Childcare on non-domestic premisesWakefieldRequirements of the compulsory part of the childcare register1 September 2023 to 31 March 2024</t>
  </si>
  <si>
    <t>Early years register (full Inspection)Childcare on non-domestic premisesWakefieldRequirements of the voluntary part of the childcare register1 September 2023 to 31 March 2024</t>
  </si>
  <si>
    <t>Early years register (full Inspection)Childcare on non-domestic premisesWakefieldTotal No of inspections1 September 2023 to 31 March 2024</t>
  </si>
  <si>
    <t>Early years register (Out-of-school day care)Childcare on non-domestic premisesWakefieldTotal No of inspections1 April 2023 to 31 August 2023</t>
  </si>
  <si>
    <t>Early years register (Out-of-school day care)Childcare on non-domestic premisesWakefieldTotal No of inspections1 September 2023 to 31 March 2024</t>
  </si>
  <si>
    <t>Childcare registerChildcare on non-domestic premisesWalsallTotal No of inspections1 April 2023 to 31 August 2023</t>
  </si>
  <si>
    <t>Early years register (full Inspection)Childcare on non-domestic premisesWalsallBehaviour and attitudes1 April 2023 to 31 August 2023</t>
  </si>
  <si>
    <t>Early years register (full Inspection)Childcare on non-domestic premisesWalsallEffectiveness of leadership and Management1 April 2023 to 31 August 2023</t>
  </si>
  <si>
    <t>Early years register (full Inspection)Childcare on non-domestic premisesWalsallOutcomes for children1 April 2023 to 31 August 2023</t>
  </si>
  <si>
    <t>Early years register (full Inspection)Childcare on non-domestic premisesWalsallOverall effectiveness: The quality and standards of the provision1 April 2023 to 31 August 2023</t>
  </si>
  <si>
    <t>Early years register (full Inspection)Childcare on non-domestic premisesWalsallPersonal development1 April 2023 to 31 August 2023</t>
  </si>
  <si>
    <t>Early years register (full Inspection)Childcare on non-domestic premisesWalsallPersonal development, behaviour and welfare1 April 2023 to 31 August 2023</t>
  </si>
  <si>
    <t>Early years register (full Inspection)Childcare on non-domestic premisesWalsallQuality of education1 April 2023 to 31 August 2023</t>
  </si>
  <si>
    <t>Early years register (full Inspection)Childcare on non-domestic premisesWalsallQuality of teaching, learning and assessment1 April 2023 to 31 August 2023</t>
  </si>
  <si>
    <t>Early years register (full Inspection)Childcare on non-domestic premisesWalsallRequirements of the compulsory part of the childcare register1 April 2023 to 31 August 2023</t>
  </si>
  <si>
    <t>Early years register (full Inspection)Childcare on non-domestic premisesWalsallRequirements of the voluntary part of the childcare register1 April 2023 to 31 August 2023</t>
  </si>
  <si>
    <t>Early years register (full Inspection)Childcare on non-domestic premisesWalsallTotal No of inspections1 April 2023 to 31 August 2023</t>
  </si>
  <si>
    <t>Early years register (full Inspection)Childcare on non-domestic premisesWalsallBehaviour and attitudes1 September 2023 to 31 March 2024</t>
  </si>
  <si>
    <t>Early years register (full Inspection)Childcare on non-domestic premisesWalsallEffectiveness of leadership and Management1 September 2023 to 31 March 2024</t>
  </si>
  <si>
    <t>Early years register (full Inspection)Childcare on non-domestic premisesWalsallOutcomes for children1 September 2023 to 31 March 2024</t>
  </si>
  <si>
    <t>Early years register (full Inspection)Childcare on non-domestic premisesWalsallOverall effectiveness: The quality and standards of the provision1 September 2023 to 31 March 2024</t>
  </si>
  <si>
    <t>Early years register (full Inspection)Childcare on non-domestic premisesWalsallPersonal development1 September 2023 to 31 March 2024</t>
  </si>
  <si>
    <t>Early years register (No children on roll)ChildminderGreenwichTotal No of inspections1 April 2023 to 31 August 2023</t>
  </si>
  <si>
    <t>Early years register (No children on roll)ChildminderGreenwichNCOR Inspection Outcomes1 September 2023 to 31 March 2024</t>
  </si>
  <si>
    <t>Early years register (No children on roll)ChildminderGreenwichTotal No of inspections1 September 2023 to 31 March 2024</t>
  </si>
  <si>
    <t>Early years register (Out-of-school day care)ChildminderGreenwichTotal No of inspections1 September 2023 to 31 March 2024</t>
  </si>
  <si>
    <t>Childcare registerChildminderHackneyTotal No of inspections1 April 2023 to 31 August 2023</t>
  </si>
  <si>
    <t>Childcare registerChildminderHackneyTotal No of inspections1 September 2023 to 31 March 2024</t>
  </si>
  <si>
    <t>Early years register (full Inspection)ChildminderHackneyBehaviour and attitudes1 April 2023 to 31 August 2023</t>
  </si>
  <si>
    <t>Early years register (full Inspection)ChildminderHackneyEffectiveness of leadership and Management1 April 2023 to 31 August 2023</t>
  </si>
  <si>
    <t>Early years register (full Inspection)ChildminderHackneyOutcomes for children1 April 2023 to 31 August 2023</t>
  </si>
  <si>
    <t>Early years register (full Inspection)ChildminderHackneyOverall effectiveness: The quality and standards of the provision1 April 2023 to 31 August 2023</t>
  </si>
  <si>
    <t>Early years register (full Inspection)ChildminderHackneyPersonal development1 April 2023 to 31 August 2023</t>
  </si>
  <si>
    <t>Early years register (full Inspection)ChildminderHackneyPersonal development, behaviour and welfare1 April 2023 to 31 August 2023</t>
  </si>
  <si>
    <t>Early years register (full Inspection)ChildminderHackneyQuality of education1 April 2023 to 31 August 2023</t>
  </si>
  <si>
    <t>Early years register (full Inspection)ChildminderHackneyQuality of teaching, learning and assessment1 April 2023 to 31 August 2023</t>
  </si>
  <si>
    <t>Early years register (full Inspection)ChildminderHackneyRequirements of the compulsory part of the childcare register1 April 2023 to 31 August 2023</t>
  </si>
  <si>
    <t>Early years register (full Inspection)ChildminderHackneyRequirements of the voluntary part of the childcare register1 April 2023 to 31 August 2023</t>
  </si>
  <si>
    <t>Early years register (full Inspection)ChildminderHackneyTotal No of inspections1 April 2023 to 31 August 2023</t>
  </si>
  <si>
    <t>Early years register (full Inspection)ChildminderHackneyBehaviour and attitudes1 September 2023 to 31 March 2024</t>
  </si>
  <si>
    <t>Early years register (full Inspection)ChildminderHackneyEffectiveness of leadership and Management1 September 2023 to 31 March 2024</t>
  </si>
  <si>
    <t>Early years register (full Inspection)ChildminderHackneyOutcomes for children1 September 2023 to 31 March 2024</t>
  </si>
  <si>
    <t>Early years register (full Inspection)ChildminderHackneyOverall effectiveness: The quality and standards of the provision1 September 2023 to 31 March 2024</t>
  </si>
  <si>
    <t>Early years register (full Inspection)ChildminderHackneyPersonal development1 September 2023 to 31 March 2024</t>
  </si>
  <si>
    <t>Early years register (full Inspection)ChildminderHackneyPersonal development, behaviour and welfare1 September 2023 to 31 March 2024</t>
  </si>
  <si>
    <t>Early years register (full Inspection)ChildminderHackneyQuality of education1 September 2023 to 31 March 2024</t>
  </si>
  <si>
    <t>Early years register (full Inspection)ChildminderHackneyQuality of teaching, learning and assessment1 September 2023 to 31 March 2024</t>
  </si>
  <si>
    <t>Early years register (full Inspection)ChildminderHackneyRequirements of the compulsory part of the childcare register1 September 2023 to 31 March 2024</t>
  </si>
  <si>
    <t>Early years register (full Inspection)ChildminderHackneyRequirements of the voluntary part of the childcare register1 September 2023 to 31 March 2024</t>
  </si>
  <si>
    <t>Early years register (full Inspection)ChildminderHackneyTotal No of inspections1 September 2023 to 31 March 2024</t>
  </si>
  <si>
    <t>Early years register (No children on roll)ChildminderHackneyNCOR Inspection Outcomes1 April 2023 to 31 August 2023</t>
  </si>
  <si>
    <t>Early years register (No children on roll)ChildminderHackneyTotal No of inspections1 April 2023 to 31 August 2023</t>
  </si>
  <si>
    <t>Early years register (No children on roll)ChildminderHackneyNCOR Inspection Outcomes1 September 2023 to 31 March 2024</t>
  </si>
  <si>
    <t>Early years register (full Inspection)ChildminderSolihullQuality of teaching, learning and assessment1 September 2023 to 31 March 2024</t>
  </si>
  <si>
    <t>Early years register (full Inspection)ChildminderSolihullRequirements of the compulsory part of the childcare register1 September 2023 to 31 March 2024</t>
  </si>
  <si>
    <t>Early years register (full Inspection)ChildminderSolihullRequirements of the voluntary part of the childcare register1 September 2023 to 31 March 2024</t>
  </si>
  <si>
    <t>Early years register (full Inspection)ChildminderSolihullTotal No of inspections1 September 2023 to 31 March 2024</t>
  </si>
  <si>
    <t>Early years register (No children on roll)ChildminderSolihullNCOR Inspection Outcomes1 April 2023 to 31 August 2023</t>
  </si>
  <si>
    <t>Early years register (No children on roll)ChildminderSolihullTotal No of inspections1 April 2023 to 31 August 2023</t>
  </si>
  <si>
    <t>Early years register (full Inspection)ChildminderSomersetBehaviour and attitudes1 April 2023 to 31 August 2023</t>
  </si>
  <si>
    <t>Early years register (full Inspection)ChildminderSomersetEffectiveness of leadership and Management1 April 2023 to 31 August 2023</t>
  </si>
  <si>
    <t>Early years register (full Inspection)ChildminderSomersetOutcomes for children1 April 2023 to 31 August 2023</t>
  </si>
  <si>
    <t>Early years register (full Inspection)ChildminderSomersetOverall effectiveness: The quality and standards of the provision1 April 2023 to 31 August 2023</t>
  </si>
  <si>
    <t>Early years register (full Inspection)ChildminderSomersetPersonal development1 April 2023 to 31 August 2023</t>
  </si>
  <si>
    <t>Early years register (full Inspection)ChildminderSomersetPersonal development, behaviour and welfare1 April 2023 to 31 August 2023</t>
  </si>
  <si>
    <t>Early years register (full Inspection)ChildminderSomersetQuality of education1 April 2023 to 31 August 2023</t>
  </si>
  <si>
    <t>Early years register (full Inspection)ChildminderSomersetQuality of teaching, learning and assessment1 April 2023 to 31 August 2023</t>
  </si>
  <si>
    <t>Early years register (full Inspection)ChildminderSomersetRequirements of the compulsory part of the childcare register1 April 2023 to 31 August 2023</t>
  </si>
  <si>
    <t>Early years register (full Inspection)ChildminderSomersetRequirements of the voluntary part of the childcare register1 April 2023 to 31 August 2023</t>
  </si>
  <si>
    <t>Early years register (full Inspection)ChildminderSomersetTotal No of inspections1 April 2023 to 31 August 2023</t>
  </si>
  <si>
    <t>Early years register (full Inspection)ChildminderSomersetBehaviour and attitudes1 September 2023 to 31 March 2024</t>
  </si>
  <si>
    <t>Early years register (full Inspection)ChildminderSomersetEffectiveness of leadership and Management1 September 2023 to 31 March 2024</t>
  </si>
  <si>
    <t>Early years register (full Inspection)ChildminderSomersetOutcomes for children1 September 2023 to 31 March 2024</t>
  </si>
  <si>
    <t>Early years register (full Inspection)ChildminderSomersetOverall effectiveness: The quality and standards of the provision1 September 2023 to 31 March 2024</t>
  </si>
  <si>
    <t>Early years register (full Inspection)ChildminderSomersetPersonal development1 September 2023 to 31 March 2024</t>
  </si>
  <si>
    <t>Early years register (full Inspection)ChildminderSomersetPersonal development, behaviour and welfare1 September 2023 to 31 March 2024</t>
  </si>
  <si>
    <t>Early years register (full Inspection)ChildminderSomersetQuality of education1 September 2023 to 31 March 2024</t>
  </si>
  <si>
    <t>Early years register (full Inspection)ChildminderSomersetQuality of teaching, learning and assessment1 September 2023 to 31 March 2024</t>
  </si>
  <si>
    <t>Early years register (full Inspection)ChildminderSomersetRequirements of the compulsory part of the childcare register1 September 2023 to 31 March 2024</t>
  </si>
  <si>
    <t>Early years register (full Inspection)ChildminderSomersetRequirements of the voluntary part of the childcare register1 September 2023 to 31 March 2024</t>
  </si>
  <si>
    <t>Early years register (full Inspection)ChildminderSomersetTotal No of inspections1 September 2023 to 31 March 2024</t>
  </si>
  <si>
    <t>Early years register (No children on roll)ChildminderSomersetNCOR Inspection Outcomes1 April 2023 to 31 August 2023</t>
  </si>
  <si>
    <t>Early years register (No children on roll)ChildminderSomersetTotal No of inspections1 April 2023 to 31 August 2023</t>
  </si>
  <si>
    <t>Early years register (full Inspection)All provisionHackneyQuality of education1 September 2023 to 31 March 2024</t>
  </si>
  <si>
    <t>Early years register (full Inspection)All provisionHackneyQuality of teaching, learning and assessment1 September 2023 to 31 March 2024</t>
  </si>
  <si>
    <t>Early years register (full Inspection)All provisionHackneyRequirements of the compulsory part of the childcare register1 September 2023 to 31 March 2024</t>
  </si>
  <si>
    <t>Early years register (full Inspection)All provisionHackneyRequirements of the voluntary part of the childcare register1 September 2023 to 31 March 2024</t>
  </si>
  <si>
    <t>Early years register (full Inspection)All provisionHackneyTotal No of inspections1 September 2023 to 31 March 2024</t>
  </si>
  <si>
    <t>Early years register (No children on roll)All provisionHackneyNCOR Inspection Outcomes1 April 2023 to 31 August 2023</t>
  </si>
  <si>
    <t>Early years register (No children on roll)All provisionHackneyTotal No of inspections1 April 2023 to 31 August 2023</t>
  </si>
  <si>
    <t>Early years register (No children on roll)All provisionHackneyNCOR Inspection Outcomes1 September 2023 to 31 March 2024</t>
  </si>
  <si>
    <t>Early years register (No children on roll)All provisionHackneyTotal No of inspections1 September 2023 to 31 March 2024</t>
  </si>
  <si>
    <t>Early years register (Out-of-school day care)All provisionHackneyTotal No of inspections1 April 2023 to 31 August 2023</t>
  </si>
  <si>
    <t>Early years register (Out-of-school day care)All provisionHackneyTotal No of inspections1 September 2023 to 31 March 2024</t>
  </si>
  <si>
    <t>Childcare registerAll provisionHaltonTotal No of inspections1 April 2023 to 31 August 2023</t>
  </si>
  <si>
    <t>Early years register (full Inspection)All provisionHaltonBehaviour and attitudes1 April 2023 to 31 August 2023</t>
  </si>
  <si>
    <t>Early years register (full Inspection)All provisionHaltonEffectiveness of leadership and Management1 April 2023 to 31 August 2023</t>
  </si>
  <si>
    <t>Early years register (full Inspection)All provisionHaltonOutcomes for children1 April 2023 to 31 August 2023</t>
  </si>
  <si>
    <t>Early years register (full Inspection)All provisionHaltonOverall effectiveness: The quality and standards of the provision1 April 2023 to 31 August 2023</t>
  </si>
  <si>
    <t>Early years register (full Inspection)All provisionHaltonPersonal development1 April 2023 to 31 August 2023</t>
  </si>
  <si>
    <t>Early years register (full Inspection)All provisionHaltonPersonal development, behaviour and welfare1 April 2023 to 31 August 2023</t>
  </si>
  <si>
    <t>Early years register (full Inspection)All provisionHaltonQuality of education1 April 2023 to 31 August 2023</t>
  </si>
  <si>
    <t>Early years register (full Inspection)All provisionHaltonQuality of teaching, learning and assessment1 April 2023 to 31 August 2023</t>
  </si>
  <si>
    <t>Early years register (full Inspection)All provisionHaltonRequirements of the compulsory part of the childcare register1 April 2023 to 31 August 2023</t>
  </si>
  <si>
    <t>Early years register (full Inspection)All provisionHaltonRequirements of the voluntary part of the childcare register1 April 2023 to 31 August 2023</t>
  </si>
  <si>
    <t>Early years register (full Inspection)All provisionHaltonTotal No of inspections1 April 2023 to 31 August 2023</t>
  </si>
  <si>
    <t>Early years register (full Inspection)All provisionHaltonBehaviour and attitudes1 September 2023 to 31 March 2024</t>
  </si>
  <si>
    <t>Early years register (full Inspection)All provisionHaltonEffectiveness of leadership and Management1 September 2023 to 31 March 2024</t>
  </si>
  <si>
    <t>Early years register (full Inspection)All provisionHaltonOutcomes for children1 September 2023 to 31 March 2024</t>
  </si>
  <si>
    <t>Early years register (full Inspection)All provisionHaltonOverall effectiveness: The quality and standards of the provision1 September 2023 to 31 March 2024</t>
  </si>
  <si>
    <t>Early years register (full Inspection)All provisionHaltonPersonal development1 September 2023 to 31 March 2024</t>
  </si>
  <si>
    <t>Early years register (full Inspection)All provisionHaltonPersonal development, behaviour and welfare1 September 2023 to 31 March 2024</t>
  </si>
  <si>
    <t>Early years register (full Inspection)All provisionHaltonQuality of education1 September 2023 to 31 March 2024</t>
  </si>
  <si>
    <t>Early years register (full Inspection)All provisionHaltonQuality of teaching, learning and assessment1 September 2023 to 31 March 2024</t>
  </si>
  <si>
    <t>Early years register (full Inspection)All provisionSeftonPersonal development1 April 2023 to 31 August 2023</t>
  </si>
  <si>
    <t>Early years register (full Inspection)All provisionSeftonPersonal development, behaviour and welfare1 April 2023 to 31 August 2023</t>
  </si>
  <si>
    <t>Early years register (full Inspection)All provisionSeftonQuality of education1 April 2023 to 31 August 2023</t>
  </si>
  <si>
    <t>Early years register (full Inspection)All provisionSeftonQuality of teaching, learning and assessment1 April 2023 to 31 August 2023</t>
  </si>
  <si>
    <t>Early years register (full Inspection)All provisionEssexQuality of teaching, learning and assessment1 September 2023 to 31 March 2024</t>
  </si>
  <si>
    <t>Early years register (full Inspection)All provisionEssexRequirements of the compulsory part of the childcare register1 September 2023 to 31 March 2024</t>
  </si>
  <si>
    <t>Early years register (full Inspection)All provisionEssexRequirements of the voluntary part of the childcare register1 September 2023 to 31 March 2024</t>
  </si>
  <si>
    <t>Early years register (full Inspection)All provisionEssexTotal No of inspections1 September 2023 to 31 March 2024</t>
  </si>
  <si>
    <t>Early years register (No children on roll)All provisionEssexNCOR Inspection Outcomes1 April 2023 to 31 August 2023</t>
  </si>
  <si>
    <t>Early years register (No children on roll)All provisionEssexTotal No of inspections1 April 2023 to 31 August 2023</t>
  </si>
  <si>
    <t>Early years register (No children on roll)All provisionEssexNCOR Inspection Outcomes1 September 2023 to 31 March 2024</t>
  </si>
  <si>
    <t>Early years register (No children on roll)All provisionEssexTotal No of inspections1 September 2023 to 31 March 2024</t>
  </si>
  <si>
    <t>Early years register (Out-of-school day care)All provisionEssexTotal No of inspections1 April 2023 to 31 August 2023</t>
  </si>
  <si>
    <t>Early years register (Out-of-school day care)All provisionEssexTotal No of inspections1 September 2023 to 31 March 2024</t>
  </si>
  <si>
    <t>Childcare registerAll provisionGatesheadTotal No of inspections1 April 2023 to 31 August 2023</t>
  </si>
  <si>
    <t>Early years register (full Inspection)All provisionGatesheadBehaviour and attitudes1 April 2023 to 31 August 2023</t>
  </si>
  <si>
    <t>Early years register (full Inspection)All provisionGatesheadEffectiveness of leadership and Management1 April 2023 to 31 August 2023</t>
  </si>
  <si>
    <t>Early years register (full Inspection)All provisionGatesheadOutcomes for children1 April 2023 to 31 August 2023</t>
  </si>
  <si>
    <t>Early years register (full Inspection)All provisionGatesheadOverall effectiveness: The quality and standards of the provision1 April 2023 to 31 August 2023</t>
  </si>
  <si>
    <t>Early years register (full Inspection)All provisionGatesheadPersonal development1 April 2023 to 31 August 2023</t>
  </si>
  <si>
    <t>Early years register (full Inspection)All provisionGatesheadPersonal development, behaviour and welfare1 April 2023 to 31 August 2023</t>
  </si>
  <si>
    <t>Early years register (full Inspection)All provisionGatesheadQuality of education1 April 2023 to 31 August 2023</t>
  </si>
  <si>
    <t>Early years register (full Inspection)All provisionGatesheadQuality of teaching, learning and assessment1 April 2023 to 31 August 2023</t>
  </si>
  <si>
    <t>Early years register (full Inspection)All provisionGatesheadRequirements of the compulsory part of the childcare register1 April 2023 to 31 August 2023</t>
  </si>
  <si>
    <t>Early years register (full Inspection)All provisionGatesheadRequirements of the voluntary part of the childcare register1 April 2023 to 31 August 2023</t>
  </si>
  <si>
    <t>Early years register (full Inspection)All provisionGatesheadTotal No of inspections1 April 2023 to 31 August 2023</t>
  </si>
  <si>
    <t>Early years register (full Inspection)All provisionGatesheadBehaviour and attitudes1 September 2023 to 31 March 2024</t>
  </si>
  <si>
    <t>Early years register (full Inspection)All provisionGatesheadEffectiveness of leadership and Management1 September 2023 to 31 March 2024</t>
  </si>
  <si>
    <t>Early years register (full Inspection)All provisionGatesheadOutcomes for children1 September 2023 to 31 March 2024</t>
  </si>
  <si>
    <t>Early years register (full Inspection)All provisionGatesheadOverall effectiveness: The quality and standards of the provision1 September 2023 to 31 March 2024</t>
  </si>
  <si>
    <t>Early years register (full Inspection)All provisionRochdaleQuality of teaching, learning and assessment1 September 2023 to 31 March 2024</t>
  </si>
  <si>
    <t>Early years register (full Inspection)All provisionRochdaleRequirements of the compulsory part of the childcare register1 September 2023 to 31 March 2024</t>
  </si>
  <si>
    <t>Early years register (full Inspection)All provisionRochdaleRequirements of the voluntary part of the childcare register1 September 2023 to 31 March 2024</t>
  </si>
  <si>
    <t>Early years register (full Inspection)All provisionRochdaleTotal No of inspections1 September 2023 to 31 March 2024</t>
  </si>
  <si>
    <t>Early years register (No children on roll)All provisionRochdaleNCOR Inspection Outcomes1 April 2023 to 31 August 2023</t>
  </si>
  <si>
    <t>Early years register (No children on roll)All provisionRochdaleTotal No of inspections1 April 2023 to 31 August 2023</t>
  </si>
  <si>
    <t>Early years register (No children on roll)All provisionRochdaleNCOR Inspection Outcomes1 September 2023 to 31 March 2024</t>
  </si>
  <si>
    <t>Early years register (No children on roll)All provisionRochdaleTotal No of inspections1 September 2023 to 31 March 2024</t>
  </si>
  <si>
    <t>Early years register (Out-of-school day care)All provisionRochdaleTotal No of inspections1 September 2023 to 31 March 2024</t>
  </si>
  <si>
    <t>Childcare registerAll provisionRotherhamTotal No of inspections1 April 2023 to 31 August 2023</t>
  </si>
  <si>
    <t>Early years register (full Inspection)All provisionRotherhamBehaviour and attitudes1 April 2023 to 31 August 2023</t>
  </si>
  <si>
    <t>Early years register (full Inspection)All provisionRotherhamEffectiveness of leadership and Management1 April 2023 to 31 August 2023</t>
  </si>
  <si>
    <t>Early years register (full Inspection)All provisionRotherhamOutcomes for children1 April 2023 to 31 August 2023</t>
  </si>
  <si>
    <t>Early years register (full Inspection)All provisionRotherhamOverall effectiveness: The quality and standards of the provision1 April 2023 to 31 August 2023</t>
  </si>
  <si>
    <t>Early years register (full Inspection)All provisionRotherhamPersonal development1 April 2023 to 31 August 2023</t>
  </si>
  <si>
    <t>Early years register (full Inspection)All provisionRotherhamPersonal development, behaviour and welfare1 April 2023 to 31 August 2023</t>
  </si>
  <si>
    <t>Early years register (full Inspection)All provisionRotherhamQuality of education1 April 2023 to 31 August 2023</t>
  </si>
  <si>
    <t>Early years register (full Inspection)All provisionRotherhamQuality of teaching, learning and assessment1 April 2023 to 31 August 2023</t>
  </si>
  <si>
    <t>Early years register (full Inspection)All provisionRotherhamRequirements of the compulsory part of the childcare register1 April 2023 to 31 August 2023</t>
  </si>
  <si>
    <t>Early years register (full Inspection)All provisionRotherhamRequirements of the voluntary part of the childcare register1 April 2023 to 31 August 2023</t>
  </si>
  <si>
    <t>Early years register (full Inspection)All provisionRotherhamTotal No of inspections1 April 2023 to 31 August 2023</t>
  </si>
  <si>
    <t>Early years register (full Inspection)All provisionRotherhamBehaviour and attitudes1 September 2023 to 31 March 2024</t>
  </si>
  <si>
    <t>Early years register (full Inspection)All provisionRotherhamEffectiveness of leadership and Management1 September 2023 to 31 March 2024</t>
  </si>
  <si>
    <t>Early years register (full Inspection)All provisionRotherhamOutcomes for children1 September 2023 to 31 March 2024</t>
  </si>
  <si>
    <t>Early years register (full Inspection)All provisionRotherhamOverall effectiveness: The quality and standards of the provision1 September 2023 to 31 March 2024</t>
  </si>
  <si>
    <t>Early years register (full Inspection)All provisionRotherhamPersonal development1 September 2023 to 31 March 2024</t>
  </si>
  <si>
    <t>Early years register (full Inspection)All provisionRotherhamPersonal development, behaviour and welfare1 September 2023 to 31 March 2024</t>
  </si>
  <si>
    <t>Early years register (full Inspection)All provisionRotherhamQuality of education1 September 2023 to 31 March 2024</t>
  </si>
  <si>
    <t>Early years register (full Inspection)All provisionRotherhamQuality of teaching, learning and assessment1 September 2023 to 31 March 2024</t>
  </si>
  <si>
    <t>Early years register (full Inspection)All provisionRotherhamRequirements of the compulsory part of the childcare register1 September 2023 to 31 March 2024</t>
  </si>
  <si>
    <t>Early years register (full Inspection)Childcare on domestic premisesNorth YorkshireRequirements of the compulsory part of the childcare register1 April 2023 to 31 August 2023</t>
  </si>
  <si>
    <t>Early years register (full Inspection)Childcare on domestic premisesNorth YorkshireRequirements of the voluntary part of the childcare register1 April 2023 to 31 August 2023</t>
  </si>
  <si>
    <t>Early years register (full Inspection)Childcare on domestic premisesNorth YorkshireTotal No of inspections1 April 2023 to 31 August 2023</t>
  </si>
  <si>
    <t>Early years register (full Inspection)Childcare on domestic premisesOxfordshireBehaviour and attitudes1 April 2023 to 31 August 2023</t>
  </si>
  <si>
    <t>Early years register (full Inspection)Childcare on domestic premisesOxfordshireEffectiveness of leadership and Management1 April 2023 to 31 August 2023</t>
  </si>
  <si>
    <t>Early years register (full Inspection)Childcare on domestic premisesOxfordshireOutcomes for children1 April 2023 to 31 August 2023</t>
  </si>
  <si>
    <t>Early years register (full Inspection)Childcare on domestic premisesOxfordshireOverall effectiveness: The quality and standards of the provision1 April 2023 to 31 August 2023</t>
  </si>
  <si>
    <t>Early years register (full Inspection)Childcare on domestic premisesOxfordshirePersonal development1 April 2023 to 31 August 2023</t>
  </si>
  <si>
    <t>Early years register (full Inspection)Childcare on domestic premisesOxfordshirePersonal development, behaviour and welfare1 April 2023 to 31 August 2023</t>
  </si>
  <si>
    <t>Early years register (full Inspection)Childcare on domestic premisesOxfordshireQuality of education1 April 2023 to 31 August 2023</t>
  </si>
  <si>
    <t>Early years register (full Inspection)Childcare on domestic premisesOxfordshireQuality of teaching, learning and assessment1 April 2023 to 31 August 2023</t>
  </si>
  <si>
    <t>Early years register (full Inspection)Childcare on domestic premisesOxfordshireRequirements of the compulsory part of the childcare register1 April 2023 to 31 August 2023</t>
  </si>
  <si>
    <t>Early years register (full Inspection)Childcare on domestic premisesOxfordshireRequirements of the voluntary part of the childcare register1 April 2023 to 31 August 2023</t>
  </si>
  <si>
    <t>Early years register (full Inspection)Childcare on domestic premisesOxfordshireTotal No of inspections1 April 2023 to 31 August 2023</t>
  </si>
  <si>
    <t>Early years register (full Inspection)Childcare on domestic premisesOxfordshireBehaviour and attitudes1 September 2023 to 31 March 2024</t>
  </si>
  <si>
    <t>Early years register (full Inspection)Childcare on domestic premisesOxfordshireEffectiveness of leadership and Management1 September 2023 to 31 March 2024</t>
  </si>
  <si>
    <t>Early years register (full Inspection)Childcare on domestic premisesOxfordshireOutcomes for children1 September 2023 to 31 March 2024</t>
  </si>
  <si>
    <t>Early years register (full Inspection)Childcare on domestic premisesOxfordshireOverall effectiveness: The quality and standards of the provision1 September 2023 to 31 March 2024</t>
  </si>
  <si>
    <t>Early years register (full Inspection)Childcare on domestic premisesOxfordshirePersonal development1 September 2023 to 31 March 2024</t>
  </si>
  <si>
    <t>Early years register (full Inspection)Childcare on domestic premisesOxfordshirePersonal development, behaviour and welfare1 September 2023 to 31 March 2024</t>
  </si>
  <si>
    <t>Early years register (full Inspection)Childcare on domestic premisesOxfordshireQuality of education1 September 2023 to 31 March 2024</t>
  </si>
  <si>
    <t>Early years register (full Inspection)Childcare on domestic premisesOxfordshireQuality of teaching, learning and assessment1 September 2023 to 31 March 2024</t>
  </si>
  <si>
    <t>Early years register (full Inspection)Childcare on domestic premisesOxfordshireRequirements of the compulsory part of the childcare register1 September 2023 to 31 March 2024</t>
  </si>
  <si>
    <t>Early years register (full Inspection)Childcare on domestic premisesOxfordshireRequirements of the voluntary part of the childcare register1 September 2023 to 31 March 2024</t>
  </si>
  <si>
    <t>Early years register (full Inspection)Childcare on domestic premisesOxfordshireTotal No of inspections1 September 2023 to 31 March 2024</t>
  </si>
  <si>
    <t>Early years register (No children on roll)Childcare on domestic premisesRichmond upon ThamesNCOR Inspection Outcomes1 September 2023 to 31 March 2024</t>
  </si>
  <si>
    <t>Early years register (No children on roll)Childcare on domestic premisesRichmond upon ThamesTotal No of inspections1 September 2023 to 31 March 2024</t>
  </si>
  <si>
    <t>Early years register (full Inspection)Childcare on domestic premisesSeftonBehaviour and attitudes1 April 2023 to 31 August 2023</t>
  </si>
  <si>
    <t>Early years register (full Inspection)Childcare on non-domestic premisesHillingdonPersonal development1 April 2023 to 31 August 2023</t>
  </si>
  <si>
    <t>Early years register (full Inspection)Childcare on non-domestic premisesHillingdonPersonal development, behaviour and welfare1 April 2023 to 31 August 2023</t>
  </si>
  <si>
    <t>Early years register (full Inspection)Childcare on non-domestic premisesHillingdonQuality of education1 April 2023 to 31 August 2023</t>
  </si>
  <si>
    <t>Early years register (full Inspection)Childcare on non-domestic premisesHillingdonQuality of teaching, learning and assessment1 April 2023 to 31 August 2023</t>
  </si>
  <si>
    <t>Early years register (full Inspection)Childcare on non-domestic premisesHillingdonRequirements of the compulsory part of the childcare register1 April 2023 to 31 August 2023</t>
  </si>
  <si>
    <t>Early years register (full Inspection)Childcare on non-domestic premisesHillingdonRequirements of the voluntary part of the childcare register1 April 2023 to 31 August 2023</t>
  </si>
  <si>
    <t>Early years register (full Inspection)Childcare on non-domestic premisesHillingdonTotal No of inspections1 April 2023 to 31 August 2023</t>
  </si>
  <si>
    <t>Early years register (full Inspection)Childcare on non-domestic premisesHillingdonBehaviour and attitudes1 September 2023 to 31 March 2024</t>
  </si>
  <si>
    <t>Early years register (full Inspection)Childcare on non-domestic premisesHillingdonEffectiveness of leadership and Management1 September 2023 to 31 March 2024</t>
  </si>
  <si>
    <t>Early years register (full Inspection)Childcare on non-domestic premisesHillingdonOutcomes for children1 September 2023 to 31 March 2024</t>
  </si>
  <si>
    <t>Early years register (full Inspection)Childcare on non-domestic premisesHillingdonOverall effectiveness: The quality and standards of the provision1 September 2023 to 31 March 2024</t>
  </si>
  <si>
    <t>Early years register (full Inspection)Childcare on non-domestic premisesHillingdonPersonal development1 September 2023 to 31 March 2024</t>
  </si>
  <si>
    <t>Early years register (full Inspection)Childcare on non-domestic premisesHillingdonPersonal development, behaviour and welfare1 September 2023 to 31 March 2024</t>
  </si>
  <si>
    <t>Early years register (full Inspection)Childcare on non-domestic premisesHillingdonQuality of education1 September 2023 to 31 March 2024</t>
  </si>
  <si>
    <t>Early years register (full Inspection)Childcare on non-domestic premisesHillingdonQuality of teaching, learning and assessment1 September 2023 to 31 March 2024</t>
  </si>
  <si>
    <t>Early years register (full Inspection)Childcare on non-domestic premisesHillingdonRequirements of the compulsory part of the childcare register1 September 2023 to 31 March 2024</t>
  </si>
  <si>
    <t>Early years register (full Inspection)Childcare on non-domestic premisesHillingdonRequirements of the voluntary part of the childcare register1 September 2023 to 31 March 2024</t>
  </si>
  <si>
    <t>Early years register (full Inspection)Childcare on non-domestic premisesHillingdonTotal No of inspections1 September 2023 to 31 March 2024</t>
  </si>
  <si>
    <t>Early years register (Out-of-school day care)Childcare on non-domestic premisesHillingdonTotal No of inspections1 April 2023 to 31 August 2023</t>
  </si>
  <si>
    <t>Early years register (Out-of-school day care)Childcare on non-domestic premisesHillingdonTotal No of inspections1 September 2023 to 31 March 2024</t>
  </si>
  <si>
    <t>Childcare registerChildcare on non-domestic premisesHounslowTotal No of inspections1 April 2023 to 31 August 2023</t>
  </si>
  <si>
    <t>Childcare registerChildcare on non-domestic premisesHounslowTotal No of inspections1 September 2023 to 31 March 2024</t>
  </si>
  <si>
    <t>Early years register (full Inspection)Childcare on non-domestic premisesHounslowBehaviour and attitudes1 April 2023 to 31 August 2023</t>
  </si>
  <si>
    <t>Early years register (full Inspection)Childcare on non-domestic premisesHounslowEffectiveness of leadership and Management1 April 2023 to 31 August 2023</t>
  </si>
  <si>
    <t>Early years register (full Inspection)Childcare on non-domestic premisesHounslowOutcomes for children1 April 2023 to 31 August 2023</t>
  </si>
  <si>
    <t>Early years register (full Inspection)Childcare on non-domestic premisesHounslowOverall effectiveness: The quality and standards of the provision1 April 2023 to 31 August 2023</t>
  </si>
  <si>
    <t>Early years register (full Inspection)Childcare on non-domestic premisesHounslowPersonal development1 April 2023 to 31 August 2023</t>
  </si>
  <si>
    <t>Early years register (full Inspection)Childcare on non-domestic premisesHounslowPersonal development, behaviour and welfare1 April 2023 to 31 August 2023</t>
  </si>
  <si>
    <t>Early years register (Out-of-school day care)Childcare on non-domestic premisesStockportTotal No of inspections1 April 2023 to 31 August 2023</t>
  </si>
  <si>
    <t>Early years register (full Inspection)All provisionHampshireBehaviour and attitudes1 April 2023 to 31 August 2023</t>
  </si>
  <si>
    <t>Early years register (full Inspection)All provisionHampshireEffectiveness of leadership and Management1 April 2023 to 31 August 2023</t>
  </si>
  <si>
    <t>Early years register (full Inspection)All provisionHampshireOutcomes for children1 April 2023 to 31 August 2023</t>
  </si>
  <si>
    <t>Early years register (full Inspection)All provisionHampshireOverall effectiveness: The quality and standards of the provision1 April 2023 to 31 August 2023</t>
  </si>
  <si>
    <t>Early years register (full Inspection)All provisionHampshirePersonal development1 April 2023 to 31 August 2023</t>
  </si>
  <si>
    <t>Early years register (full Inspection)All provisionHampshirePersonal development, behaviour and welfare1 April 2023 to 31 August 2023</t>
  </si>
  <si>
    <t>Early years register (full Inspection)All provisionHampshireQuality of education1 April 2023 to 31 August 2023</t>
  </si>
  <si>
    <t>Early years register (full Inspection)All provisionHampshireQuality of teaching, learning and assessment1 April 2023 to 31 August 2023</t>
  </si>
  <si>
    <t>Early years register (full Inspection)All provisionHampshireRequirements of the compulsory part of the childcare register1 April 2023 to 31 August 2023</t>
  </si>
  <si>
    <t>Early years register (full Inspection)All provisionHampshireRequirements of the voluntary part of the childcare register1 April 2023 to 31 August 2023</t>
  </si>
  <si>
    <t>Early years register (full Inspection)All provisionHampshireTotal No of inspections1 April 2023 to 31 August 2023</t>
  </si>
  <si>
    <t>Early years register (full Inspection)All provisionHampshireBehaviour and attitudes1 September 2023 to 31 March 2024</t>
  </si>
  <si>
    <t>Early years register (full Inspection)All provisionHampshireEffectiveness of leadership and Management1 September 2023 to 31 March 2024</t>
  </si>
  <si>
    <t>Early years register (full Inspection)All provisionHampshireOutcomes for children1 September 2023 to 31 March 2024</t>
  </si>
  <si>
    <t>Early years register (full Inspection)All provisionHampshireOverall effectiveness: The quality and standards of the provision1 September 2023 to 31 March 2024</t>
  </si>
  <si>
    <t>Early years register (full Inspection)All provisionHampshirePersonal development1 September 2023 to 31 March 2024</t>
  </si>
  <si>
    <t>Early years register (full Inspection)All provisionHampshirePersonal development, behaviour and welfare1 September 2023 to 31 March 2024</t>
  </si>
  <si>
    <t>Early years register (full Inspection)All provisionHampshireQuality of education1 September 2023 to 31 March 2024</t>
  </si>
  <si>
    <t>Early years register (full Inspection)All provisionHampshireQuality of teaching, learning and assessment1 September 2023 to 31 March 2024</t>
  </si>
  <si>
    <t>Early years register (full Inspection)All provisionHampshireRequirements of the compulsory part of the childcare register1 September 2023 to 31 March 2024</t>
  </si>
  <si>
    <t>Early years register (full Inspection)All provisionHampshireRequirements of the voluntary part of the childcare register1 September 2023 to 31 March 2024</t>
  </si>
  <si>
    <t>Early years register (full Inspection)All provisionHampshireTotal No of inspections1 September 2023 to 31 March 2024</t>
  </si>
  <si>
    <t>Early years register (full Inspection)All provisionShropshireEffectiveness of leadership and Management1 September 2023 to 31 March 2024</t>
  </si>
  <si>
    <t>Early years register (full Inspection)All provisionShropshireOutcomes for children1 September 2023 to 31 March 2024</t>
  </si>
  <si>
    <t>Early years register (full Inspection)All provisionShropshireOverall effectiveness: The quality and standards of the provision1 September 2023 to 31 March 2024</t>
  </si>
  <si>
    <t>Early years register (full Inspection)All provisionShropshirePersonal development1 September 2023 to 31 March 2024</t>
  </si>
  <si>
    <t>Early years register (full Inspection)All provisionShropshirePersonal development, behaviour and welfare1 September 2023 to 31 March 2024</t>
  </si>
  <si>
    <t>Early years register (full Inspection)All provisionShropshireQuality of education1 September 2023 to 31 March 2024</t>
  </si>
  <si>
    <t>Early years register (full Inspection)All provisionShropshireQuality of teaching, learning and assessment1 September 2023 to 31 March 2024</t>
  </si>
  <si>
    <t>Early years register (full Inspection)All provisionShropshireRequirements of the compulsory part of the childcare register1 September 2023 to 31 March 2024</t>
  </si>
  <si>
    <t>Early years register (full Inspection)All provisionShropshireRequirements of the voluntary part of the childcare register1 September 2023 to 31 March 2024</t>
  </si>
  <si>
    <t>Early years register (full Inspection)All provisionShropshireTotal No of inspections1 September 2023 to 31 March 2024</t>
  </si>
  <si>
    <t>Early years register (Out-of-school day care)All provisionShropshireTotal No of inspections1 April 2023 to 31 August 2023</t>
  </si>
  <si>
    <t>Early years register (Out-of-school day care)All provisionShropshireTotal No of inspections1 September 2023 to 31 March 2024</t>
  </si>
  <si>
    <t>Childcare registerAll provisionSloughTotal No of inspections1 April 2023 to 31 August 2023</t>
  </si>
  <si>
    <t>Childcare registerAll provisionSloughTotal No of inspections1 September 2023 to 31 March 2024</t>
  </si>
  <si>
    <t>Early years register (full Inspection)All provisionSloughBehaviour and attitudes1 April 2023 to 31 August 2023</t>
  </si>
  <si>
    <t>Early years register (full Inspection)All provisionSloughEffectiveness of leadership and Management1 April 2023 to 31 August 2023</t>
  </si>
  <si>
    <t>Early years register (full Inspection)All provisionSloughOutcomes for children1 April 2023 to 31 August 2023</t>
  </si>
  <si>
    <t>Early years register (full Inspection)All provisionSloughOverall effectiveness: The quality and standards of the provision1 April 2023 to 31 August 2023</t>
  </si>
  <si>
    <t>Early years register (full Inspection)All provisionSloughPersonal development1 April 2023 to 31 August 2023</t>
  </si>
  <si>
    <t>Early years register (full Inspection)All provisionSloughPersonal development, behaviour and welfare1 April 2023 to 31 August 2023</t>
  </si>
  <si>
    <t>Early years register (full Inspection)All provisionSloughQuality of education1 April 2023 to 31 August 2023</t>
  </si>
  <si>
    <t>Early years register (full Inspection)All provisionSloughQuality of teaching, learning and assessment1 April 2023 to 31 August 2023</t>
  </si>
  <si>
    <t>Early years register (full Inspection)All provisionSloughRequirements of the compulsory part of the childcare register1 April 2023 to 31 August 2023</t>
  </si>
  <si>
    <t>Early years register (full Inspection)All provisionSloughRequirements of the voluntary part of the childcare register1 April 2023 to 31 August 2023</t>
  </si>
  <si>
    <t>Early years register (full Inspection)All provisionSloughTotal No of inspections1 April 2023 to 31 August 2023</t>
  </si>
  <si>
    <t>Early years register (full Inspection)All provisionSloughBehaviour and attitudes1 September 2023 to 31 March 2024</t>
  </si>
  <si>
    <t>Early years register (full Inspection)All provisionSloughEffectiveness of leadership and Management1 September 2023 to 31 March 2024</t>
  </si>
  <si>
    <t>Early years register (full Inspection)All provisionSloughOutcomes for children1 September 2023 to 31 March 2024</t>
  </si>
  <si>
    <t>Early years register (full Inspection)All provisionSloughOverall effectiveness: The quality and standards of the provision1 September 2023 to 31 March 2024</t>
  </si>
  <si>
    <t>Early years register (full Inspection)All provisionSloughPersonal development1 September 2023 to 31 March 2024</t>
  </si>
  <si>
    <t>Early years register (full Inspection)All provisionSloughPersonal development, behaviour and welfare1 September 2023 to 31 March 2024</t>
  </si>
  <si>
    <t>Early years register (full Inspection)Childcare on non-domestic premisesAll EnglandRequirements of the compulsory part of the childcare register1 September 2023 to 31 March 2024</t>
  </si>
  <si>
    <t>Early years register (full Inspection)Childcare on non-domestic premisesAll EnglandRequirements of the voluntary part of the childcare register1 September 2023 to 31 March 2024</t>
  </si>
  <si>
    <t>Early years register (full Inspection)Childcare on non-domestic premisesAll EnglandTotal No of inspections1 September 2023 to 31 March 2024</t>
  </si>
  <si>
    <t>Early years register (No children on roll)Childcare on non-domestic premisesAll EnglandNCOR Inspection Outcomes1 April 2023 to 31 August 2023</t>
  </si>
  <si>
    <t>Early years register (No children on roll)Childcare on non-domestic premisesAll EnglandTotal No of inspections1 April 2023 to 31 August 2023</t>
  </si>
  <si>
    <t>Early years register (No children on roll)Childcare on non-domestic premisesAll EnglandNCOR Inspection Outcomes1 September 2023 to 31 March 2024</t>
  </si>
  <si>
    <t>Early years register (No children on roll)Childcare on non-domestic premisesAll EnglandTotal No of inspections1 September 2023 to 31 March 2024</t>
  </si>
  <si>
    <t>Early years register (Out-of-school day care)Childcare on non-domestic premisesAll EnglandTotal No of inspections1 April 2023 to 31 August 2023</t>
  </si>
  <si>
    <t>Early years register (Out-of-school day care)Childcare on non-domestic premisesAll EnglandTotal No of inspections1 September 2023 to 31 March 2024</t>
  </si>
  <si>
    <t>Childcare registerChildcare on non-domestic premisesBarking and DagenhamTotal No of inspections1 April 2023 to 31 August 2023</t>
  </si>
  <si>
    <t>Childcare registerChildcare on non-domestic premisesBarking and DagenhamTotal No of inspections1 September 2023 to 31 March 2024</t>
  </si>
  <si>
    <t>Early years register (full Inspection)Childcare on non-domestic premisesBarking and DagenhamBehaviour and attitudes1 April 2023 to 31 August 2023</t>
  </si>
  <si>
    <t>Early years register (full Inspection)Childcare on non-domestic premisesBarking and DagenhamEffectiveness of leadership and Management1 April 2023 to 31 August 2023</t>
  </si>
  <si>
    <t>Early years register (full Inspection)Childcare on non-domestic premisesBarking and DagenhamOutcomes for children1 April 2023 to 31 August 2023</t>
  </si>
  <si>
    <t>Early years register (full Inspection)Childcare on non-domestic premisesBarking and DagenhamOverall effectiveness: The quality and standards of the provision1 April 2023 to 31 August 2023</t>
  </si>
  <si>
    <t>Early years register (full Inspection)Childcare on non-domestic premisesBarking and DagenhamPersonal development1 April 2023 to 31 August 2023</t>
  </si>
  <si>
    <t>Early years register (full Inspection)Childcare on non-domestic premisesBarking and DagenhamPersonal development, behaviour and welfare1 April 2023 to 31 August 2023</t>
  </si>
  <si>
    <t>Early years register (full Inspection)Childcare on non-domestic premisesBarking and DagenhamQuality of education1 April 2023 to 31 August 2023</t>
  </si>
  <si>
    <t>Early years register (full Inspection)Childcare on non-domestic premisesBarking and DagenhamQuality of teaching, learning and assessment1 April 2023 to 31 August 2023</t>
  </si>
  <si>
    <t>Early years register (full Inspection)Childcare on non-domestic premisesBarking and DagenhamRequirements of the compulsory part of the childcare register1 April 2023 to 31 August 2023</t>
  </si>
  <si>
    <t>Early years register (full Inspection)Childcare on non-domestic premisesBarking and DagenhamRequirements of the voluntary part of the childcare register1 April 2023 to 31 August 2023</t>
  </si>
  <si>
    <t>Early years register (full Inspection)Childcare on non-domestic premisesBarking and DagenhamTotal No of inspections1 April 2023 to 31 August 2023</t>
  </si>
  <si>
    <t>Early years register (full Inspection)Childcare on non-domestic premisesBarking and DagenhamBehaviour and attitudes1 September 2023 to 31 March 2024</t>
  </si>
  <si>
    <t>Early years register (full Inspection)Childcare on non-domestic premisesBarking and DagenhamEffectiveness of leadership and Management1 September 2023 to 31 March 2024</t>
  </si>
  <si>
    <t>Early years register (full Inspection)Childcare on non-domestic premisesBarking and DagenhamOutcomes for children1 September 2023 to 31 March 2024</t>
  </si>
  <si>
    <t>Early years register (full Inspection)Childcare on non-domestic premisesBarking and DagenhamOverall effectiveness: The quality and standards of the provision1 September 2023 to 31 March 2024</t>
  </si>
  <si>
    <t>Early years register (full Inspection)Childcare on non-domestic premisesBarking and DagenhamPersonal development1 September 2023 to 31 March 2024</t>
  </si>
  <si>
    <t>Early years register (full Inspection)Childcare on non-domestic premisesKingston upon ThamesEffectiveness of leadership and Management1 April 2023 to 31 August 2023</t>
  </si>
  <si>
    <t>Early years register (full Inspection)Childcare on non-domestic premisesKingston upon ThamesOutcomes for children1 April 2023 to 31 August 2023</t>
  </si>
  <si>
    <t>Early years register (full Inspection)Childcare on non-domestic premisesKingston upon ThamesOverall effectiveness: The quality and standards of the provision1 April 2023 to 31 August 2023</t>
  </si>
  <si>
    <t>Early years register (full Inspection)Childcare on non-domestic premisesKingston upon ThamesPersonal development1 April 2023 to 31 August 2023</t>
  </si>
  <si>
    <t>Early years register (full Inspection)Childcare on non-domestic premisesKingston upon ThamesPersonal development, behaviour and welfare1 April 2023 to 31 August 2023</t>
  </si>
  <si>
    <t>Early years register (full Inspection)Childcare on non-domestic premisesKingston upon ThamesQuality of education1 April 2023 to 31 August 2023</t>
  </si>
  <si>
    <t>Early years register (full Inspection)Childcare on non-domestic premisesKingston upon ThamesQuality of teaching, learning and assessment1 April 2023 to 31 August 2023</t>
  </si>
  <si>
    <t>Early years register (full Inspection)Childcare on non-domestic premisesKingston upon ThamesRequirements of the compulsory part of the childcare register1 April 2023 to 31 August 2023</t>
  </si>
  <si>
    <t>Early years register (full Inspection)Childcare on non-domestic premisesKingston upon ThamesRequirements of the voluntary part of the childcare register1 April 2023 to 31 August 2023</t>
  </si>
  <si>
    <t>Early years register (full Inspection)Childcare on non-domestic premisesKingston upon ThamesTotal No of inspections1 April 2023 to 31 August 2023</t>
  </si>
  <si>
    <t>Early years register (full Inspection)Childcare on non-domestic premisesKingston upon ThamesBehaviour and attitudes1 September 2023 to 31 March 2024</t>
  </si>
  <si>
    <t>Early years register (full Inspection)Childcare on non-domestic premisesKingston upon ThamesEffectiveness of leadership and Management1 September 2023 to 31 March 2024</t>
  </si>
  <si>
    <t>Early years register (full Inspection)Childcare on non-domestic premisesKingston upon ThamesOutcomes for children1 September 2023 to 31 March 2024</t>
  </si>
  <si>
    <t>Early years register (full Inspection)Childcare on non-domestic premisesKingston upon ThamesOverall effectiveness: The quality and standards of the provision1 September 2023 to 31 March 2024</t>
  </si>
  <si>
    <t>Early years register (full Inspection)Childcare on non-domestic premisesKingston upon ThamesPersonal development1 September 2023 to 31 March 2024</t>
  </si>
  <si>
    <t>Early years register (full Inspection)Childcare on non-domestic premisesKingston upon ThamesPersonal development, behaviour and welfare1 September 2023 to 31 March 2024</t>
  </si>
  <si>
    <t>Early years register (full Inspection)Childcare on non-domestic premisesKingston upon ThamesQuality of education1 September 2023 to 31 March 2024</t>
  </si>
  <si>
    <t>Early years register (full Inspection)Childcare on non-domestic premisesKingston upon ThamesQuality of teaching, learning and assessment1 September 2023 to 31 March 2024</t>
  </si>
  <si>
    <t>Early years register (full Inspection)Childcare on non-domestic premisesKingston upon ThamesRequirements of the compulsory part of the childcare register1 September 2023 to 31 March 2024</t>
  </si>
  <si>
    <t>Early years register (full Inspection)Childcare on non-domestic premisesKingston upon ThamesRequirements of the voluntary part of the childcare register1 September 2023 to 31 March 2024</t>
  </si>
  <si>
    <t>Early years register (full Inspection)Childcare on non-domestic premisesKingston upon ThamesTotal No of inspections1 September 2023 to 31 March 2024</t>
  </si>
  <si>
    <t>Early years register (Out-of-school day care)Childcare on non-domestic premisesKingston upon ThamesTotal No of inspections1 September 2023 to 31 March 2024</t>
  </si>
  <si>
    <t>Childcare registerChildcare on non-domestic premisesKirkleesTotal No of inspections1 September 2023 to 31 March 2024</t>
  </si>
  <si>
    <t>Early years register (full Inspection)Childcare on non-domestic premisesKirkleesBehaviour and attitudes1 April 2023 to 31 August 2023</t>
  </si>
  <si>
    <t>Early years register (full Inspection)Childcare on non-domestic premisesKirkleesEffectiveness of leadership and Management1 April 2023 to 31 August 2023</t>
  </si>
  <si>
    <t>Early years register (full Inspection)Childcare on non-domestic premisesKirkleesOutcomes for children1 April 2023 to 31 August 2023</t>
  </si>
  <si>
    <t>Early years register (full Inspection)Childcare on non-domestic premisesKirkleesOverall effectiveness: The quality and standards of the provision1 April 2023 to 31 August 2023</t>
  </si>
  <si>
    <t>Early years register (full Inspection)Childcare on non-domestic premisesSwindonOutcomes for children1 September 2023 to 31 March 2024</t>
  </si>
  <si>
    <t>Early years register (full Inspection)Childcare on non-domestic premisesSwindonOverall effectiveness: The quality and standards of the provision1 September 2023 to 31 March 2024</t>
  </si>
  <si>
    <t>Early years register (full Inspection)Childcare on non-domestic premisesSwindonPersonal development1 September 2023 to 31 March 2024</t>
  </si>
  <si>
    <t>Early years register (full Inspection)Childcare on non-domestic premisesSwindonPersonal development, behaviour and welfare1 September 2023 to 31 March 2024</t>
  </si>
  <si>
    <t>Early years register (full Inspection)All provisionRochdaleOverall effectiveness: The quality and standards of the provision1 September 2023 to 31 March 2024</t>
  </si>
  <si>
    <t>Early years register (full Inspection)All provisionRochdalePersonal development1 September 2023 to 31 March 2024</t>
  </si>
  <si>
    <t>Early years register (full Inspection)All provisionRochdalePersonal development, behaviour and welfare1 September 2023 to 31 March 2024</t>
  </si>
  <si>
    <t>Early years register (full Inspection)All provisionRochdaleQuality of education1 September 2023 to 31 March 2024</t>
  </si>
  <si>
    <t>Early years register (full Inspection)Childcare on domestic premisesDudleyQuality of teaching, learning and assessment1 April 2023 to 31 August 2023</t>
  </si>
  <si>
    <t>Early years register (full Inspection)Childcare on domestic premisesDudleyRequirements of the compulsory part of the childcare register1 April 2023 to 31 August 2023</t>
  </si>
  <si>
    <t>Early years register (full Inspection)Childcare on domestic premisesDudleyRequirements of the voluntary part of the childcare register1 April 2023 to 31 August 2023</t>
  </si>
  <si>
    <t>Early years register (full Inspection)Childcare on domestic premisesDudleyTotal No of inspections1 April 2023 to 31 August 2023</t>
  </si>
  <si>
    <t>Early years register (full Inspection)Childcare on domestic premisesDudleyBehaviour and attitudes1 September 2023 to 31 March 2024</t>
  </si>
  <si>
    <t>Early years register (full Inspection)Childcare on domestic premisesDudleyEffectiveness of leadership and Management1 September 2023 to 31 March 2024</t>
  </si>
  <si>
    <t>Early years register (full Inspection)Childcare on domestic premisesDudleyOutcomes for children1 September 2023 to 31 March 2024</t>
  </si>
  <si>
    <t>Early years register (full Inspection)Childcare on domestic premisesDudleyOverall effectiveness: The quality and standards of the provision1 September 2023 to 31 March 2024</t>
  </si>
  <si>
    <t>Early years register (full Inspection)Childcare on domestic premisesDudleyPersonal development1 September 2023 to 31 March 2024</t>
  </si>
  <si>
    <t>Early years register (full Inspection)Childcare on domestic premisesDudleyPersonal development, behaviour and welfare1 September 2023 to 31 March 2024</t>
  </si>
  <si>
    <t>Early years register (full Inspection)Childcare on domestic premisesDudleyQuality of education1 September 2023 to 31 March 2024</t>
  </si>
  <si>
    <t>Early years register (full Inspection)Childcare on domestic premisesDudleyQuality of teaching, learning and assessment1 September 2023 to 31 March 2024</t>
  </si>
  <si>
    <t>Early years register (full Inspection)Childcare on domestic premisesDudleyRequirements of the compulsory part of the childcare register1 September 2023 to 31 March 2024</t>
  </si>
  <si>
    <t>Early years register (full Inspection)Childcare on domestic premisesDudleyRequirements of the voluntary part of the childcare register1 September 2023 to 31 March 2024</t>
  </si>
  <si>
    <t>Early years register (full Inspection)Childcare on domestic premisesDudleyTotal No of inspections1 September 2023 to 31 March 2024</t>
  </si>
  <si>
    <t>Early years register (full Inspection)Childcare on domestic premisesGatesheadBehaviour and attitudes1 September 2023 to 31 March 2024</t>
  </si>
  <si>
    <t>Early years register (full Inspection)Childcare on domestic premisesGatesheadEffectiveness of leadership and Management1 September 2023 to 31 March 2024</t>
  </si>
  <si>
    <t>Early years register (full Inspection)Childcare on domestic premisesGatesheadOutcomes for children1 September 2023 to 31 March 2024</t>
  </si>
  <si>
    <t>Early years register (full Inspection)Childcare on domestic premisesGatesheadOverall effectiveness: The quality and standards of the provision1 September 2023 to 31 March 2024</t>
  </si>
  <si>
    <t>Early years register (full Inspection)Childcare on domestic premisesGatesheadPersonal development1 September 2023 to 31 March 2024</t>
  </si>
  <si>
    <t>Early years register (full Inspection)Childcare on domestic premisesGatesheadPersonal development, behaviour and welfare1 September 2023 to 31 March 2024</t>
  </si>
  <si>
    <t>Early years register (full Inspection)Childcare on domestic premisesGatesheadQuality of education1 September 2023 to 31 March 2024</t>
  </si>
  <si>
    <t>Early years register (full Inspection)Childcare on domestic premisesGatesheadQuality of teaching, learning and assessment1 September 2023 to 31 March 2024</t>
  </si>
  <si>
    <t>Early years register (full Inspection)Childcare on domestic premisesGatesheadRequirements of the compulsory part of the childcare register1 September 2023 to 31 March 2024</t>
  </si>
  <si>
    <t>Early years register (full Inspection)Childcare on domestic premisesGatesheadRequirements of the voluntary part of the childcare register1 September 2023 to 31 March 2024</t>
  </si>
  <si>
    <t>Early years register (full Inspection)Childcare on domestic premisesGatesheadTotal No of inspections1 September 2023 to 31 March 2024</t>
  </si>
  <si>
    <t>Early years register (full Inspection)Childcare on domestic premisesHaveringBehaviour and attitudes1 April 2023 to 31 August 2023</t>
  </si>
  <si>
    <t>Early years register (full Inspection)Childcare on domestic premisesHaveringEffectiveness of leadership and Management1 April 2023 to 31 August 2023</t>
  </si>
  <si>
    <t>Early years register (full Inspection)Childcare on non-domestic premisesHammersmith and FulhamTotal No of inspections1 April 2023 to 31 August 2023</t>
  </si>
  <si>
    <t>Early years register (full Inspection)Childcare on non-domestic premisesHammersmith and FulhamBehaviour and attitudes1 September 2023 to 31 March 2024</t>
  </si>
  <si>
    <t>Early years register (full Inspection)Childcare on non-domestic premisesHammersmith and FulhamEffectiveness of leadership and Management1 September 2023 to 31 March 2024</t>
  </si>
  <si>
    <t>Early years register (full Inspection)Childcare on non-domestic premisesHammersmith and FulhamOutcomes for children1 September 2023 to 31 March 2024</t>
  </si>
  <si>
    <t>Early years register (full Inspection)Childcare on non-domestic premisesHammersmith and FulhamOverall effectiveness: The quality and standards of the provision1 September 2023 to 31 March 2024</t>
  </si>
  <si>
    <t>Early years register (full Inspection)Childcare on non-domestic premisesHammersmith and FulhamPersonal development1 September 2023 to 31 March 2024</t>
  </si>
  <si>
    <t>Early years register (full Inspection)Childcare on non-domestic premisesHammersmith and FulhamPersonal development, behaviour and welfare1 September 2023 to 31 March 2024</t>
  </si>
  <si>
    <t>Early years register (full Inspection)Childcare on non-domestic premisesHammersmith and FulhamQuality of education1 September 2023 to 31 March 2024</t>
  </si>
  <si>
    <t>Early years register (full Inspection)Childcare on non-domestic premisesHammersmith and FulhamQuality of teaching, learning and assessment1 September 2023 to 31 March 2024</t>
  </si>
  <si>
    <t>Early years register (full Inspection)Childcare on non-domestic premisesHammersmith and FulhamRequirements of the compulsory part of the childcare register1 September 2023 to 31 March 2024</t>
  </si>
  <si>
    <t>Early years register (full Inspection)Childcare on non-domestic premisesHammersmith and FulhamRequirements of the voluntary part of the childcare register1 September 2023 to 31 March 2024</t>
  </si>
  <si>
    <t>Early years register (full Inspection)Childcare on non-domestic premisesHammersmith and FulhamTotal No of inspections1 September 2023 to 31 March 2024</t>
  </si>
  <si>
    <t>Early years register (Out-of-school day care)Childcare on non-domestic premisesHammersmith and FulhamTotal No of inspections1 April 2023 to 31 August 2023</t>
  </si>
  <si>
    <t>Early years register (Out-of-school day care)Childcare on non-domestic premisesHammersmith and FulhamTotal No of inspections1 September 2023 to 31 March 2024</t>
  </si>
  <si>
    <t>Childcare registerChildcare on non-domestic premisesHampshireTotal No of inspections1 April 2023 to 31 August 2023</t>
  </si>
  <si>
    <t>Childcare registerChildcare on non-domestic premisesHampshireTotal No of inspections1 September 2023 to 31 March 2024</t>
  </si>
  <si>
    <t>Early years register (full Inspection)Childcare on non-domestic premisesHampshireBehaviour and attitudes1 April 2023 to 31 August 2023</t>
  </si>
  <si>
    <t>Early years register (full Inspection)Childcare on non-domestic premisesHampshireEffectiveness of leadership and Management1 April 2023 to 31 August 2023</t>
  </si>
  <si>
    <t>Early years register (full Inspection)Childcare on non-domestic premisesHampshireOutcomes for children1 April 2023 to 31 August 2023</t>
  </si>
  <si>
    <t>Early years register (full Inspection)Childcare on non-domestic premisesHampshireOverall effectiveness: The quality and standards of the provision1 April 2023 to 31 August 2023</t>
  </si>
  <si>
    <t>Early years register (full Inspection)Childcare on non-domestic premisesHampshirePersonal development1 April 2023 to 31 August 2023</t>
  </si>
  <si>
    <t>Early years register (full Inspection)Childcare on non-domestic premisesHampshirePersonal development, behaviour and welfare1 April 2023 to 31 August 2023</t>
  </si>
  <si>
    <t>Early years register (full Inspection)Childcare on non-domestic premisesHampshireQuality of education1 April 2023 to 31 August 2023</t>
  </si>
  <si>
    <t>Early years register (full Inspection)Childcare on non-domestic premisesHampshireQuality of teaching, learning and assessment1 April 2023 to 31 August 2023</t>
  </si>
  <si>
    <t>Early years register (full Inspection)Childcare on non-domestic premisesHampshireRequirements of the compulsory part of the childcare register1 April 2023 to 31 August 2023</t>
  </si>
  <si>
    <t>Early years register (full Inspection)Childcare on non-domestic premisesHampshireRequirements of the voluntary part of the childcare register1 April 2023 to 31 August 2023</t>
  </si>
  <si>
    <t>Early years register (full Inspection)Childcare on non-domestic premisesHampshireTotal No of inspections1 April 2023 to 31 August 2023</t>
  </si>
  <si>
    <t>Early years register (full Inspection)Childcare on non-domestic premisesHampshireBehaviour and attitudes1 September 2023 to 31 March 2024</t>
  </si>
  <si>
    <t>Early years register (full Inspection)Childcare on non-domestic premisesHertfordshireOverall effectiveness: The quality and standards of the provision1 April 2023 to 31 August 2023</t>
  </si>
  <si>
    <t>Early years register (full Inspection)Childcare on non-domestic premisesHertfordshirePersonal development1 April 2023 to 31 August 2023</t>
  </si>
  <si>
    <t>Early years register (full Inspection)Childcare on non-domestic premisesHertfordshirePersonal development, behaviour and welfare1 April 2023 to 31 August 2023</t>
  </si>
  <si>
    <t>Early years register (full Inspection)Childcare on non-domestic premisesHertfordshireQuality of education1 April 2023 to 31 August 2023</t>
  </si>
  <si>
    <t>Early years register (full Inspection)Childcare on non-domestic premisesHertfordshireQuality of teaching, learning and assessment1 April 2023 to 31 August 2023</t>
  </si>
  <si>
    <t>Early years register (full Inspection)Childcare on non-domestic premisesHertfordshireRequirements of the compulsory part of the childcare register1 April 2023 to 31 August 2023</t>
  </si>
  <si>
    <t>Early years register (full Inspection)Childcare on non-domestic premisesHertfordshireRequirements of the voluntary part of the childcare register1 April 2023 to 31 August 2023</t>
  </si>
  <si>
    <t>Early years register (full Inspection)Childcare on non-domestic premisesHertfordshireTotal No of inspections1 April 2023 to 31 August 2023</t>
  </si>
  <si>
    <t>Early years register (full Inspection)Childcare on non-domestic premisesHertfordshireBehaviour and attitudes1 September 2023 to 31 March 2024</t>
  </si>
  <si>
    <t>Early years register (full Inspection)Childcare on non-domestic premisesHertfordshireEffectiveness of leadership and Management1 September 2023 to 31 March 2024</t>
  </si>
  <si>
    <t>Early years register (full Inspection)Childcare on non-domestic premisesHertfordshireOutcomes for children1 September 2023 to 31 March 2024</t>
  </si>
  <si>
    <t>Early years register (full Inspection)Childcare on non-domestic premisesHertfordshireOverall effectiveness: The quality and standards of the provision1 September 2023 to 31 March 2024</t>
  </si>
  <si>
    <t>Early years register (full Inspection)Childcare on non-domestic premisesHertfordshirePersonal development1 September 2023 to 31 March 2024</t>
  </si>
  <si>
    <t>Early years register (full Inspection)Childcare on non-domestic premisesHertfordshirePersonal development, behaviour and welfare1 September 2023 to 31 March 2024</t>
  </si>
  <si>
    <t>Early years register (full Inspection)Childcare on non-domestic premisesHertfordshireQuality of education1 September 2023 to 31 March 2024</t>
  </si>
  <si>
    <t>Early years register (full Inspection)Childcare on non-domestic premisesHertfordshireQuality of teaching, learning and assessment1 September 2023 to 31 March 2024</t>
  </si>
  <si>
    <t>Early years register (full Inspection)Childcare on non-domestic premisesHertfordshireRequirements of the compulsory part of the childcare register1 September 2023 to 31 March 2024</t>
  </si>
  <si>
    <t>Early years register (full Inspection)Childcare on non-domestic premisesHertfordshireRequirements of the voluntary part of the childcare register1 September 2023 to 31 March 2024</t>
  </si>
  <si>
    <t>Early years register (full Inspection)Childcare on non-domestic premisesHertfordshireTotal No of inspections1 September 2023 to 31 March 2024</t>
  </si>
  <si>
    <t>Early years register (No children on roll)Childcare on non-domestic premisesHertfordshireNCOR Inspection Outcomes1 September 2023 to 31 March 2024</t>
  </si>
  <si>
    <t>Early years register (No children on roll)Childcare on non-domestic premisesHertfordshireTotal No of inspections1 September 2023 to 31 March 2024</t>
  </si>
  <si>
    <t>Early years register (Out-of-school day care)Childcare on non-domestic premisesHertfordshireTotal No of inspections1 April 2023 to 31 August 2023</t>
  </si>
  <si>
    <t>Early years register (Out-of-school day care)Childcare on non-domestic premisesHertfordshireTotal No of inspections1 September 2023 to 31 March 2024</t>
  </si>
  <si>
    <t>Childcare registerChildcare on non-domestic premisesHillingdonTotal No of inspections1 September 2023 to 31 March 2024</t>
  </si>
  <si>
    <t>Early years register (full Inspection)Childcare on non-domestic premisesHillingdonBehaviour and attitudes1 April 2023 to 31 August 2023</t>
  </si>
  <si>
    <t>Early years register (full Inspection)Childcare on non-domestic premisesHillingdonEffectiveness of leadership and Management1 April 2023 to 31 August 2023</t>
  </si>
  <si>
    <t>Early years register (full Inspection)Childcare on non-domestic premisesHillingdonOutcomes for children1 April 2023 to 31 August 2023</t>
  </si>
  <si>
    <t>Early years register (full Inspection)Childcare on non-domestic premisesHillingdonOverall effectiveness: The quality and standards of the provision1 April 2023 to 31 August 2023</t>
  </si>
  <si>
    <t>Early years register (full Inspection)Childcare on non-domestic premisesSouthwarkPersonal development, behaviour and welfare1 September 2023 to 31 March 2024</t>
  </si>
  <si>
    <t>Early years register (full Inspection)Childcare on non-domestic premisesSouthwarkQuality of education1 September 2023 to 31 March 2024</t>
  </si>
  <si>
    <t>Early years register (full Inspection)Childcare on non-domestic premisesSouthwarkQuality of teaching, learning and assessment1 September 2023 to 31 March 2024</t>
  </si>
  <si>
    <t>Early years register (full Inspection)Childcare on non-domestic premisesSouthwarkRequirements of the compulsory part of the childcare register1 September 2023 to 31 March 2024</t>
  </si>
  <si>
    <t>Early years register (full Inspection)Childcare on non-domestic premisesSouthwarkRequirements of the voluntary part of the childcare register1 September 2023 to 31 March 2024</t>
  </si>
  <si>
    <t>Early years register (full Inspection)Childcare on non-domestic premisesSouthwarkTotal No of inspections1 September 2023 to 31 March 2024</t>
  </si>
  <si>
    <t>Early years register (No children on roll)Childcare on non-domestic premisesSouthwarkNCOR Inspection Outcomes1 April 2023 to 31 August 2023</t>
  </si>
  <si>
    <t>Early years register (No children on roll)Childcare on non-domestic premisesSouthwarkTotal No of inspections1 April 2023 to 31 August 2023</t>
  </si>
  <si>
    <t>Early years register (Out-of-school day care)Childcare on non-domestic premisesSouthwarkTotal No of inspections1 April 2023 to 31 August 2023</t>
  </si>
  <si>
    <t>Early years register (Out-of-school day care)Childcare on non-domestic premisesSouthwarkTotal No of inspections1 September 2023 to 31 March 2024</t>
  </si>
  <si>
    <t>Childcare registerChildcare on non-domestic premisesSt HelensTotal No of inspections1 September 2023 to 31 March 2024</t>
  </si>
  <si>
    <t>Early years register (full Inspection)Childcare on non-domestic premisesSt HelensBehaviour and attitudes1 April 2023 to 31 August 2023</t>
  </si>
  <si>
    <t>Early years register (full Inspection)Childcare on non-domestic premisesSt HelensEffectiveness of leadership and Management1 April 2023 to 31 August 2023</t>
  </si>
  <si>
    <t>Early years register (full Inspection)Childcare on non-domestic premisesSt HelensOutcomes for children1 April 2023 to 31 August 2023</t>
  </si>
  <si>
    <t>Early years register (full Inspection)Childcare on non-domestic premisesSt HelensOverall effectiveness: The quality and standards of the provision1 April 2023 to 31 August 2023</t>
  </si>
  <si>
    <t>Early years register (full Inspection)Childcare on non-domestic premisesSt HelensPersonal development1 April 2023 to 31 August 2023</t>
  </si>
  <si>
    <t>Early years register (full Inspection)Childcare on non-domestic premisesSt HelensPersonal development, behaviour and welfare1 April 2023 to 31 August 2023</t>
  </si>
  <si>
    <t>Early years register (full Inspection)Childcare on non-domestic premisesSt HelensQuality of education1 April 2023 to 31 August 2023</t>
  </si>
  <si>
    <t>Early years register (full Inspection)All provisionHaringeyOutcomes for children1 April 2023 to 31 August 2023</t>
  </si>
  <si>
    <t>Early years register (full Inspection)All provisionHaringeyOverall effectiveness: The quality and standards of the provision1 April 2023 to 31 August 2023</t>
  </si>
  <si>
    <t>Early years register (full Inspection)All provisionHaringeyPersonal development1 April 2023 to 31 August 2023</t>
  </si>
  <si>
    <t>Early years register (full Inspection)All provisionHaringeyPersonal development, behaviour and welfare1 April 2023 to 31 August 2023</t>
  </si>
  <si>
    <t>Early years register (full Inspection)All provisionHaringeyQuality of education1 April 2023 to 31 August 2023</t>
  </si>
  <si>
    <t>Early years register (full Inspection)All provisionHaringeyQuality of teaching, learning and assessment1 April 2023 to 31 August 2023</t>
  </si>
  <si>
    <t>Early years register (full Inspection)All provisionHaringeyRequirements of the compulsory part of the childcare register1 April 2023 to 31 August 2023</t>
  </si>
  <si>
    <t>Early years register (full Inspection)All provisionHaringeyRequirements of the voluntary part of the childcare register1 April 2023 to 31 August 2023</t>
  </si>
  <si>
    <t>Early years register (full Inspection)All provisionHaringeyTotal No of inspections1 April 2023 to 31 August 2023</t>
  </si>
  <si>
    <t>Early years register (full Inspection)All provisionHaringeyBehaviour and attitudes1 September 2023 to 31 March 2024</t>
  </si>
  <si>
    <t>Early years register (full Inspection)All provisionHaringeyEffectiveness of leadership and Management1 September 2023 to 31 March 2024</t>
  </si>
  <si>
    <t>Early years register (full Inspection)All provisionHaringeyOutcomes for children1 September 2023 to 31 March 2024</t>
  </si>
  <si>
    <t>Early years register (full Inspection)All provisionHaringeyOverall effectiveness: The quality and standards of the provision1 September 2023 to 31 March 2024</t>
  </si>
  <si>
    <t>Early years register (full Inspection)All provisionHaringeyPersonal development1 September 2023 to 31 March 2024</t>
  </si>
  <si>
    <t>Early years register (full Inspection)All provisionHaringeyPersonal development, behaviour and welfare1 September 2023 to 31 March 2024</t>
  </si>
  <si>
    <t>Early years register (full Inspection)All provisionHaringeyQuality of education1 September 2023 to 31 March 2024</t>
  </si>
  <si>
    <t>Early years register (full Inspection)All provisionHaringeyQuality of teaching, learning and assessment1 September 2023 to 31 March 2024</t>
  </si>
  <si>
    <t>Early years register (full Inspection)All provisionHaringeyRequirements of the compulsory part of the childcare register1 September 2023 to 31 March 2024</t>
  </si>
  <si>
    <t>Early years register (full Inspection)All provisionHaringeyRequirements of the voluntary part of the childcare register1 September 2023 to 31 March 2024</t>
  </si>
  <si>
    <t>Early years register (full Inspection)All provisionHaringeyTotal No of inspections1 September 2023 to 31 March 2024</t>
  </si>
  <si>
    <t>Early years register (No children on roll)All provisionHaringeyNCOR Inspection Outcomes1 April 2023 to 31 August 2023</t>
  </si>
  <si>
    <t>Early years register (full Inspection)All provisionSloughQuality of education1 September 2023 to 31 March 2024</t>
  </si>
  <si>
    <t>Early years register (full Inspection)All provisionSloughQuality of teaching, learning and assessment1 September 2023 to 31 March 2024</t>
  </si>
  <si>
    <t>Early years register (full Inspection)All provisionSloughRequirements of the compulsory part of the childcare register1 September 2023 to 31 March 2024</t>
  </si>
  <si>
    <t>Early years register (full Inspection)All provisionSloughRequirements of the voluntary part of the childcare register1 September 2023 to 31 March 2024</t>
  </si>
  <si>
    <t>Early years register (full Inspection)All provisionSloughTotal No of inspections1 September 2023 to 31 March 2024</t>
  </si>
  <si>
    <t>Early years register (No children on roll)All provisionSloughNCOR Inspection Outcomes1 September 2023 to 31 March 2024</t>
  </si>
  <si>
    <t>Early years register (No children on roll)All provisionSloughTotal No of inspections1 September 2023 to 31 March 2024</t>
  </si>
  <si>
    <t>Early years register (Out-of-school day care)All provisionSloughTotal No of inspections1 April 2023 to 31 August 2023</t>
  </si>
  <si>
    <t>Childcare registerAll provisionSolihullTotal No of inspections1 April 2023 to 31 August 2023</t>
  </si>
  <si>
    <t>Childcare registerAll provisionSolihullTotal No of inspections1 September 2023 to 31 March 2024</t>
  </si>
  <si>
    <t>Early years register (full Inspection)All provisionSolihullBehaviour and attitudes1 April 2023 to 31 August 2023</t>
  </si>
  <si>
    <t>Early years register (full Inspection)All provisionSolihullEffectiveness of leadership and Management1 April 2023 to 31 August 2023</t>
  </si>
  <si>
    <t>Early years register (full Inspection)All provisionSolihullOutcomes for children1 April 2023 to 31 August 2023</t>
  </si>
  <si>
    <t>Early years register (full Inspection)All provisionSolihullOverall effectiveness: The quality and standards of the provision1 April 2023 to 31 August 2023</t>
  </si>
  <si>
    <t>Early years register (full Inspection)All provisionSolihullPersonal development1 April 2023 to 31 August 2023</t>
  </si>
  <si>
    <t>Early years register (full Inspection)All provisionSolihullPersonal development, behaviour and welfare1 April 2023 to 31 August 2023</t>
  </si>
  <si>
    <t>Early years register (full Inspection)All provisionSolihullQuality of education1 April 2023 to 31 August 2023</t>
  </si>
  <si>
    <t>Early years register (full Inspection)All provisionSolihullQuality of teaching, learning and assessment1 April 2023 to 31 August 2023</t>
  </si>
  <si>
    <t>Early years register (full Inspection)All provisionSolihullRequirements of the compulsory part of the childcare register1 April 2023 to 31 August 2023</t>
  </si>
  <si>
    <t>Early years register (full Inspection)All provisionSolihullRequirements of the voluntary part of the childcare register1 April 2023 to 31 August 2023</t>
  </si>
  <si>
    <t>Early years register (full Inspection)All provisionSolihullTotal No of inspections1 April 2023 to 31 August 2023</t>
  </si>
  <si>
    <t>Early years register (full Inspection)All provisionSolihullBehaviour and attitudes1 September 2023 to 31 March 2024</t>
  </si>
  <si>
    <t>Early years register (full Inspection)All provisionSolihullEffectiveness of leadership and Management1 September 2023 to 31 March 2024</t>
  </si>
  <si>
    <t>Early years register (full Inspection)All provisionSolihullOutcomes for children1 September 2023 to 31 March 2024</t>
  </si>
  <si>
    <t>Early years register (full Inspection)All provisionSolihullOverall effectiveness: The quality and standards of the provision1 September 2023 to 31 March 2024</t>
  </si>
  <si>
    <t>Early years register (full Inspection)All provisionSolihullPersonal development1 September 2023 to 31 March 2024</t>
  </si>
  <si>
    <t>Early years register (full Inspection)All provisionSolihullPersonal development, behaviour and welfare1 September 2023 to 31 March 2024</t>
  </si>
  <si>
    <t>Early years register (full Inspection)All provisionSolihullQuality of education1 September 2023 to 31 March 2024</t>
  </si>
  <si>
    <t>Early years register (full Inspection)All provisionSolihullQuality of teaching, learning and assessment1 September 2023 to 31 March 2024</t>
  </si>
  <si>
    <t>Early years register (full Inspection)All provisionSolihullRequirements of the compulsory part of the childcare register1 September 2023 to 31 March 2024</t>
  </si>
  <si>
    <t>Early years register (full Inspection)Childcare on non-domestic premisesBarking and DagenhamPersonal development, behaviour and welfare1 September 2023 to 31 March 2024</t>
  </si>
  <si>
    <t>Early years register (full Inspection)Childcare on non-domestic premisesBarking and DagenhamQuality of education1 September 2023 to 31 March 2024</t>
  </si>
  <si>
    <t>Early years register (full Inspection)Childcare on non-domestic premisesBarking and DagenhamQuality of teaching, learning and assessment1 September 2023 to 31 March 2024</t>
  </si>
  <si>
    <t>Early years register (full Inspection)Childcare on non-domestic premisesBarking and DagenhamRequirements of the compulsory part of the childcare register1 September 2023 to 31 March 2024</t>
  </si>
  <si>
    <t>Early years register (full Inspection)Childcare on non-domestic premisesBarking and DagenhamRequirements of the voluntary part of the childcare register1 September 2023 to 31 March 2024</t>
  </si>
  <si>
    <t>Early years register (full Inspection)Childcare on non-domestic premisesBarking and DagenhamTotal No of inspections1 September 2023 to 31 March 2024</t>
  </si>
  <si>
    <t>Early years register (No children on roll)Childcare on non-domestic premisesBarking and DagenhamNCOR Inspection Outcomes1 September 2023 to 31 March 2024</t>
  </si>
  <si>
    <t>Early years register (No children on roll)Childcare on non-domestic premisesBarking and DagenhamTotal No of inspections1 September 2023 to 31 March 2024</t>
  </si>
  <si>
    <t>Early years register (Out-of-school day care)Childcare on non-domestic premisesBarking and DagenhamTotal No of inspections1 April 2023 to 31 August 2023</t>
  </si>
  <si>
    <t>Early years register (Out-of-school day care)Childcare on non-domestic premisesBarking and DagenhamTotal No of inspections1 September 2023 to 31 March 2024</t>
  </si>
  <si>
    <t>Childcare registerChildcare on non-domestic premisesBarnetTotal No of inspections1 April 2023 to 31 August 2023</t>
  </si>
  <si>
    <t>Early years register (full Inspection)Childcare on non-domestic premisesBarnetBehaviour and attitudes1 April 2023 to 31 August 2023</t>
  </si>
  <si>
    <t>Early years register (full Inspection)Childcare on non-domestic premisesBarnetEffectiveness of leadership and Management1 April 2023 to 31 August 2023</t>
  </si>
  <si>
    <t>Early years register (full Inspection)Childcare on non-domestic premisesBarnetOutcomes for children1 April 2023 to 31 August 2023</t>
  </si>
  <si>
    <t>Early years register (full Inspection)Childcare on non-domestic premisesBarnetOverall effectiveness: The quality and standards of the provision1 April 2023 to 31 August 2023</t>
  </si>
  <si>
    <t>Early years register (full Inspection)Childcare on non-domestic premisesBarnetPersonal development1 April 2023 to 31 August 2023</t>
  </si>
  <si>
    <t>Early years register (full Inspection)Childcare on non-domestic premisesBarnetPersonal development, behaviour and welfare1 April 2023 to 31 August 2023</t>
  </si>
  <si>
    <t>Early years register (full Inspection)Childcare on non-domestic premisesBarnetQuality of education1 April 2023 to 31 August 2023</t>
  </si>
  <si>
    <t>Early years register (full Inspection)Childcare on non-domestic premisesBarnetQuality of teaching, learning and assessment1 April 2023 to 31 August 2023</t>
  </si>
  <si>
    <t>Early years register (full Inspection)Childcare on non-domestic premisesBarnetRequirements of the compulsory part of the childcare register1 April 2023 to 31 August 2023</t>
  </si>
  <si>
    <t>Early years register (full Inspection)Childcare on non-domestic premisesBarnetRequirements of the voluntary part of the childcare register1 April 2023 to 31 August 2023</t>
  </si>
  <si>
    <t>Early years register (full Inspection)Childcare on non-domestic premisesBarnetTotal No of inspections1 April 2023 to 31 August 2023</t>
  </si>
  <si>
    <t>Early years register (full Inspection)Childcare on non-domestic premisesBarnetBehaviour and attitudes1 September 2023 to 31 March 2024</t>
  </si>
  <si>
    <t>Early years register (full Inspection)Childcare on non-domestic premisesBarnetEffectiveness of leadership and Management1 September 2023 to 31 March 2024</t>
  </si>
  <si>
    <t>Early years register (full Inspection)Childcare on non-domestic premisesBarnetOutcomes for children1 September 2023 to 31 March 2024</t>
  </si>
  <si>
    <t>Early years register (full Inspection)Childcare on non-domestic premisesBarnetOverall effectiveness: The quality and standards of the provision1 September 2023 to 31 March 2024</t>
  </si>
  <si>
    <t>Early years register (full Inspection)Childcare on non-domestic premisesBarnetPersonal development1 September 2023 to 31 March 2024</t>
  </si>
  <si>
    <t>Early years register (full Inspection)Childcare on non-domestic premisesBarnetPersonal development, behaviour and welfare1 September 2023 to 31 March 2024</t>
  </si>
  <si>
    <t>Early years register (full Inspection)Childcare on non-domestic premisesKirkleesPersonal development1 April 2023 to 31 August 2023</t>
  </si>
  <si>
    <t>Early years register (full Inspection)Childcare on non-domestic premisesKirkleesPersonal development, behaviour and welfare1 April 2023 to 31 August 2023</t>
  </si>
  <si>
    <t>Early years register (full Inspection)Childcare on non-domestic premisesKirkleesQuality of education1 April 2023 to 31 August 2023</t>
  </si>
  <si>
    <t>Early years register (full Inspection)Childcare on non-domestic premisesKirkleesQuality of teaching, learning and assessment1 April 2023 to 31 August 2023</t>
  </si>
  <si>
    <t>Early years register (full Inspection)Childcare on non-domestic premisesKirkleesRequirements of the compulsory part of the childcare register1 April 2023 to 31 August 2023</t>
  </si>
  <si>
    <t>Early years register (full Inspection)Childcare on non-domestic premisesKirkleesRequirements of the voluntary part of the childcare register1 April 2023 to 31 August 2023</t>
  </si>
  <si>
    <t>Early years register (full Inspection)Childcare on non-domestic premisesKirkleesTotal No of inspections1 April 2023 to 31 August 2023</t>
  </si>
  <si>
    <t>Early years register (full Inspection)Childcare on non-domestic premisesKirkleesBehaviour and attitudes1 September 2023 to 31 March 2024</t>
  </si>
  <si>
    <t>Early years register (full Inspection)Childcare on non-domestic premisesKirkleesEffectiveness of leadership and Management1 September 2023 to 31 March 2024</t>
  </si>
  <si>
    <t>Early years register (full Inspection)Childcare on non-domestic premisesKirkleesOutcomes for children1 September 2023 to 31 March 2024</t>
  </si>
  <si>
    <t>Early years register (full Inspection)Childcare on non-domestic premisesKirkleesOverall effectiveness: The quality and standards of the provision1 September 2023 to 31 March 2024</t>
  </si>
  <si>
    <t>Early years register (full Inspection)Childcare on non-domestic premisesKirkleesPersonal development1 September 2023 to 31 March 2024</t>
  </si>
  <si>
    <t>Early years register (full Inspection)Childcare on non-domestic premisesKirkleesPersonal development, behaviour and welfare1 September 2023 to 31 March 2024</t>
  </si>
  <si>
    <t>Early years register (full Inspection)Childcare on non-domestic premisesKirkleesQuality of education1 September 2023 to 31 March 2024</t>
  </si>
  <si>
    <t>Early years register (full Inspection)Childcare on non-domestic premisesKirkleesQuality of teaching, learning and assessment1 September 2023 to 31 March 2024</t>
  </si>
  <si>
    <t>Early years register (full Inspection)Childcare on non-domestic premisesKirkleesRequirements of the compulsory part of the childcare register1 September 2023 to 31 March 2024</t>
  </si>
  <si>
    <t>Early years register (full Inspection)Childcare on non-domestic premisesKirkleesRequirements of the voluntary part of the childcare register1 September 2023 to 31 March 2024</t>
  </si>
  <si>
    <t>Early years register (full Inspection)Childcare on non-domestic premisesKirkleesTotal No of inspections1 September 2023 to 31 March 2024</t>
  </si>
  <si>
    <t>Early years register (Out-of-school day care)Childcare on non-domestic premisesKirkleesTotal No of inspections1 April 2023 to 31 August 2023</t>
  </si>
  <si>
    <t>Early years register (Out-of-school day care)Childcare on non-domestic premisesKirkleesTotal No of inspections1 September 2023 to 31 March 2024</t>
  </si>
  <si>
    <t>Childcare registerChildcare on non-domestic premisesKnowsleyTotal No of inspections1 September 2023 to 31 March 2024</t>
  </si>
  <si>
    <t>Early years register (full Inspection)Childcare on non-domestic premisesKnowsleyBehaviour and attitudes1 April 2023 to 31 August 2023</t>
  </si>
  <si>
    <t>Early years register (full Inspection)Childcare on non-domestic premisesKnowsleyEffectiveness of leadership and Management1 April 2023 to 31 August 2023</t>
  </si>
  <si>
    <t>Early years register (full Inspection)Childcare on non-domestic premisesKnowsleyOutcomes for children1 April 2023 to 31 August 2023</t>
  </si>
  <si>
    <t>Early years register (full Inspection)Childcare on non-domestic premisesKnowsleyOverall effectiveness: The quality and standards of the provision1 April 2023 to 31 August 2023</t>
  </si>
  <si>
    <t>Early years register (full Inspection)Childcare on non-domestic premisesKnowsleyPersonal development1 April 2023 to 31 August 2023</t>
  </si>
  <si>
    <t>Early years register (full Inspection)Childcare on non-domestic premisesKnowsleyPersonal development, behaviour and welfare1 April 2023 to 31 August 2023</t>
  </si>
  <si>
    <t>Early years register (full Inspection)Childcare on non-domestic premisesKnowsleyQuality of education1 April 2023 to 31 August 2023</t>
  </si>
  <si>
    <t>Early years register (full Inspection)Childcare on non-domestic premisesTamesideQuality of education1 September 2023 to 31 March 2024</t>
  </si>
  <si>
    <t>Early years register (full Inspection)Childcare on non-domestic premisesTamesideQuality of teaching, learning and assessment1 September 2023 to 31 March 2024</t>
  </si>
  <si>
    <t>Early years register (full Inspection)Childcare on non-domestic premisesTamesideRequirements of the compulsory part of the childcare register1 September 2023 to 31 March 2024</t>
  </si>
  <si>
    <t>Early years register (full Inspection)Childcare on non-domestic premisesTamesideRequirements of the voluntary part of the childcare register1 September 2023 to 31 March 2024</t>
  </si>
  <si>
    <t>Early years register (full Inspection)Childcare on non-domestic premisesTamesideTotal No of inspections1 September 2023 to 31 March 2024</t>
  </si>
  <si>
    <t>Early years register (Out-of-school day care)Childcare on non-domestic premisesTamesideTotal No of inspections1 September 2023 to 31 March 2024</t>
  </si>
  <si>
    <t>Early years register (full Inspection)Childcare on non-domestic premisesIsle of WightEffectiveness of leadership and Management1 September 2023 to 31 March 2024</t>
  </si>
  <si>
    <t>Early years register (full Inspection)Childcare on non-domestic premisesIsle of WightOutcomes for children1 September 2023 to 31 March 2024</t>
  </si>
  <si>
    <t>Early years register (full Inspection)Childcare on non-domestic premisesIsle of WightOverall effectiveness: The quality and standards of the provision1 September 2023 to 31 March 2024</t>
  </si>
  <si>
    <t>Early years register (full Inspection)Childcare on non-domestic premisesIsle of WightPersonal development1 September 2023 to 31 March 2024</t>
  </si>
  <si>
    <t>Early years register (full Inspection)Childcare on non-domestic premisesIsle of WightPersonal development, behaviour and welfare1 September 2023 to 31 March 2024</t>
  </si>
  <si>
    <t>Early years register (full Inspection)Childcare on non-domestic premisesIsle of WightQuality of education1 September 2023 to 31 March 2024</t>
  </si>
  <si>
    <t>Early years register (full Inspection)Childcare on non-domestic premisesIsle of WightQuality of teaching, learning and assessment1 September 2023 to 31 March 2024</t>
  </si>
  <si>
    <t>Early years register (full Inspection)Childcare on non-domestic premisesIsle of WightRequirements of the compulsory part of the childcare register1 September 2023 to 31 March 2024</t>
  </si>
  <si>
    <t>Early years register (full Inspection)Childcare on non-domestic premisesIsle of WightRequirements of the voluntary part of the childcare register1 September 2023 to 31 March 2024</t>
  </si>
  <si>
    <t>Early years register (full Inspection)Childcare on non-domestic premisesIsle of WightTotal No of inspections1 September 2023 to 31 March 2024</t>
  </si>
  <si>
    <t>Childcare registerChildcare on non-domestic premisesIslingtonTotal No of inspections1 April 2023 to 31 August 2023</t>
  </si>
  <si>
    <t>Early years register (full Inspection)Childcare on non-domestic premisesIslingtonBehaviour and attitudes1 April 2023 to 31 August 2023</t>
  </si>
  <si>
    <t>Early years register (full Inspection)Childcare on non-domestic premisesIslingtonEffectiveness of leadership and Management1 April 2023 to 31 August 2023</t>
  </si>
  <si>
    <t>Early years register (full Inspection)Childcare on non-domestic premisesIslingtonOutcomes for children1 April 2023 to 31 August 2023</t>
  </si>
  <si>
    <t>Early years register (full Inspection)Childcare on non-domestic premisesIslingtonOverall effectiveness: The quality and standards of the provision1 April 2023 to 31 August 2023</t>
  </si>
  <si>
    <t>Early years register (full Inspection)Childcare on non-domestic premisesIslingtonPersonal development1 April 2023 to 31 August 2023</t>
  </si>
  <si>
    <t>Early years register (full Inspection)Childcare on non-domestic premisesIslingtonPersonal development, behaviour and welfare1 April 2023 to 31 August 2023</t>
  </si>
  <si>
    <t>Early years register (full Inspection)Childcare on non-domestic premisesIslingtonQuality of education1 April 2023 to 31 August 2023</t>
  </si>
  <si>
    <t>Early years register (full Inspection)Childcare on non-domestic premisesIslingtonQuality of teaching, learning and assessment1 April 2023 to 31 August 2023</t>
  </si>
  <si>
    <t>Early years register (full Inspection)Childcare on non-domestic premisesIslingtonRequirements of the compulsory part of the childcare register1 April 2023 to 31 August 2023</t>
  </si>
  <si>
    <t>Early years register (full Inspection)Childcare on non-domestic premisesIslingtonRequirements of the voluntary part of the childcare register1 April 2023 to 31 August 2023</t>
  </si>
  <si>
    <t>Early years register (full Inspection)Childcare on non-domestic premisesIslingtonTotal No of inspections1 April 2023 to 31 August 2023</t>
  </si>
  <si>
    <t>Early years register (full Inspection)Childcare on non-domestic premisesIslingtonBehaviour and attitudes1 September 2023 to 31 March 2024</t>
  </si>
  <si>
    <t>Early years register (full Inspection)Childcare on non-domestic premisesIslingtonEffectiveness of leadership and Management1 September 2023 to 31 March 2024</t>
  </si>
  <si>
    <t>Early years register (full Inspection)Childcare on non-domestic premisesIslingtonOutcomes for children1 September 2023 to 31 March 2024</t>
  </si>
  <si>
    <t>Early years register (full Inspection)Childcare on non-domestic premisesIslingtonOverall effectiveness: The quality and standards of the provision1 September 2023 to 31 March 2024</t>
  </si>
  <si>
    <t>Early years register (full Inspection)Childcare on non-domestic premisesSuffolkQuality of education1 April 2023 to 31 August 2023</t>
  </si>
  <si>
    <t>Early years register (full Inspection)Childcare on non-domestic premisesSuffolkQuality of teaching, learning and assessment1 April 2023 to 31 August 2023</t>
  </si>
  <si>
    <t>Early years register (full Inspection)Childcare on non-domestic premisesSuffolkRequirements of the compulsory part of the childcare register1 April 2023 to 31 August 2023</t>
  </si>
  <si>
    <t>Early years register (full Inspection)Childcare on non-domestic premisesSuffolkRequirements of the voluntary part of the childcare register1 April 2023 to 31 August 2023</t>
  </si>
  <si>
    <t>Early years register (full Inspection)Childcare on non-domestic premisesSuffolkTotal No of inspections1 April 2023 to 31 August 2023</t>
  </si>
  <si>
    <t>Early years register (full Inspection)Childcare on non-domestic premisesSuffolkBehaviour and attitudes1 September 2023 to 31 March 2024</t>
  </si>
  <si>
    <t>Early years register (full Inspection)Childcare on non-domestic premisesSuffolkEffectiveness of leadership and Management1 September 2023 to 31 March 2024</t>
  </si>
  <si>
    <t>Early years register (full Inspection)Childcare on non-domestic premisesSuffolkOutcomes for children1 September 2023 to 31 March 2024</t>
  </si>
  <si>
    <t>Early years register (full Inspection)Childcare on non-domestic premisesSuffolkOverall effectiveness: The quality and standards of the provision1 September 2023 to 31 March 2024</t>
  </si>
  <si>
    <t>Early years register (full Inspection)Childcare on non-domestic premisesSuffolkPersonal development1 September 2023 to 31 March 2024</t>
  </si>
  <si>
    <t>Early years register (full Inspection)Childcare on non-domestic premisesSuffolkPersonal development, behaviour and welfare1 September 2023 to 31 March 2024</t>
  </si>
  <si>
    <t>Early years register (full Inspection)Childcare on non-domestic premisesSuffolkQuality of education1 September 2023 to 31 March 2024</t>
  </si>
  <si>
    <t>Early years register (full Inspection)Childcare on non-domestic premisesSuffolkQuality of teaching, learning and assessment1 September 2023 to 31 March 2024</t>
  </si>
  <si>
    <t>Early years register (full Inspection)Childcare on non-domestic premisesSuffolkRequirements of the compulsory part of the childcare register1 September 2023 to 31 March 2024</t>
  </si>
  <si>
    <t>Early years register (full Inspection)Childcare on non-domestic premisesSuffolkRequirements of the voluntary part of the childcare register1 September 2023 to 31 March 2024</t>
  </si>
  <si>
    <t>Early years register (full Inspection)Childcare on non-domestic premisesSuffolkTotal No of inspections1 September 2023 to 31 March 2024</t>
  </si>
  <si>
    <t>Early years register (Out-of-school day care)Childcare on non-domestic premisesSuffolkTotal No of inspections1 April 2023 to 31 August 2023</t>
  </si>
  <si>
    <t>Early years register (Out-of-school day care)Childcare on non-domestic premisesSuffolkTotal No of inspections1 September 2023 to 31 March 2024</t>
  </si>
  <si>
    <t>Childcare registerChildcare on non-domestic premisesSunderlandTotal No of inspections1 April 2023 to 31 August 2023</t>
  </si>
  <si>
    <t>Early years register (full Inspection)Childcare on non-domestic premisesSunderlandBehaviour and attitudes1 April 2023 to 31 August 2023</t>
  </si>
  <si>
    <t>Early years register (full Inspection)Childcare on non-domestic premisesSunderlandEffectiveness of leadership and Management1 April 2023 to 31 August 2023</t>
  </si>
  <si>
    <t>Early years register (full Inspection)Childcare on non-domestic premisesSunderlandOutcomes for children1 April 2023 to 31 August 2023</t>
  </si>
  <si>
    <t>Early years register (full Inspection)Childcare on non-domestic premisesSunderlandOverall effectiveness: The quality and standards of the provision1 April 2023 to 31 August 2023</t>
  </si>
  <si>
    <t>Early years register (full Inspection)Childcare on non-domestic premisesSunderlandPersonal development1 April 2023 to 31 August 2023</t>
  </si>
  <si>
    <t>Early years register (full Inspection)Childcare on non-domestic premisesSunderlandPersonal development, behaviour and welfare1 April 2023 to 31 August 2023</t>
  </si>
  <si>
    <t>Early years register (full Inspection)Childcare on non-domestic premisesSunderlandQuality of education1 April 2023 to 31 August 2023</t>
  </si>
  <si>
    <t>Early years register (full Inspection)Childcare on non-domestic premisesSunderlandQuality of teaching, learning and assessment1 April 2023 to 31 August 2023</t>
  </si>
  <si>
    <t>Early years register (full Inspection)Childcare on non-domestic premisesSunderlandRequirements of the compulsory part of the childcare register1 April 2023 to 31 August 2023</t>
  </si>
  <si>
    <t>Early years register (full Inspection)ChildminderDoncasterBehaviour and attitudes1 September 2023 to 31 March 2024</t>
  </si>
  <si>
    <t>Early years register (full Inspection)ChildminderDoncasterEffectiveness of leadership and Management1 September 2023 to 31 March 2024</t>
  </si>
  <si>
    <t>Early years register (full Inspection)ChildminderDoncasterOutcomes for children1 September 2023 to 31 March 2024</t>
  </si>
  <si>
    <t>Early years register (full Inspection)ChildminderDoncasterOverall effectiveness: The quality and standards of the provision1 September 2023 to 31 March 2024</t>
  </si>
  <si>
    <t>Early years register (full Inspection)ChildminderDoncasterPersonal development1 September 2023 to 31 March 2024</t>
  </si>
  <si>
    <t>Early years register (full Inspection)ChildminderDoncasterPersonal development, behaviour and welfare1 September 2023 to 31 March 2024</t>
  </si>
  <si>
    <t>Early years register (full Inspection)ChildminderDoncasterQuality of education1 September 2023 to 31 March 2024</t>
  </si>
  <si>
    <t>Early years register (full Inspection)ChildminderDoncasterQuality of teaching, learning and assessment1 September 2023 to 31 March 2024</t>
  </si>
  <si>
    <t>Early years register (full Inspection)ChildminderDoncasterRequirements of the compulsory part of the childcare register1 September 2023 to 31 March 2024</t>
  </si>
  <si>
    <t>Early years register (full Inspection)ChildminderDoncasterRequirements of the voluntary part of the childcare register1 September 2023 to 31 March 2024</t>
  </si>
  <si>
    <t>Early years register (full Inspection)ChildminderDoncasterTotal No of inspections1 September 2023 to 31 March 2024</t>
  </si>
  <si>
    <t>Early years register (No children on roll)ChildminderDoncasterNCOR Inspection Outcomes1 April 2023 to 31 August 2023</t>
  </si>
  <si>
    <t>Early years register (No children on roll)ChildminderDoncasterTotal No of inspections1 April 2023 to 31 August 2023</t>
  </si>
  <si>
    <t>Early years register (full Inspection)ChildminderDorsetBehaviour and attitudes1 April 2023 to 31 August 2023</t>
  </si>
  <si>
    <t>Early years register (full Inspection)ChildminderDorsetEffectiveness of leadership and Management1 April 2023 to 31 August 2023</t>
  </si>
  <si>
    <t>Early years register (full Inspection)ChildminderDorsetOutcomes for children1 April 2023 to 31 August 2023</t>
  </si>
  <si>
    <t>Early years register (full Inspection)ChildminderDorsetOverall effectiveness: The quality and standards of the provision1 April 2023 to 31 August 2023</t>
  </si>
  <si>
    <t>Early years register (full Inspection)ChildminderDorsetPersonal development1 April 2023 to 31 August 2023</t>
  </si>
  <si>
    <t>Early years register (full Inspection)ChildminderDorsetPersonal development, behaviour and welfare1 April 2023 to 31 August 2023</t>
  </si>
  <si>
    <t>Early years register (full Inspection)ChildminderDorsetQuality of education1 April 2023 to 31 August 2023</t>
  </si>
  <si>
    <t>Early years register (full Inspection)ChildminderDorsetQuality of teaching, learning and assessment1 April 2023 to 31 August 2023</t>
  </si>
  <si>
    <t>Early years register (full Inspection)ChildminderDorsetRequirements of the compulsory part of the childcare register1 April 2023 to 31 August 2023</t>
  </si>
  <si>
    <t>Early years register (full Inspection)ChildminderDorsetRequirements of the voluntary part of the childcare register1 April 2023 to 31 August 2023</t>
  </si>
  <si>
    <t>Early years register (full Inspection)ChildminderDorsetTotal No of inspections1 April 2023 to 31 August 2023</t>
  </si>
  <si>
    <t>Early years register (full Inspection)ChildminderDorsetBehaviour and attitudes1 September 2023 to 31 March 2024</t>
  </si>
  <si>
    <t>Early years register (full Inspection)ChildminderDorsetEffectiveness of leadership and Management1 September 2023 to 31 March 2024</t>
  </si>
  <si>
    <t>Early years register (full Inspection)ChildminderDorsetOutcomes for children1 September 2023 to 31 March 2024</t>
  </si>
  <si>
    <t>Early years register (full Inspection)ChildminderDorsetOverall effectiveness: The quality and standards of the provision1 September 2023 to 31 March 2024</t>
  </si>
  <si>
    <t>Early years register (full Inspection)ChildminderDorsetPersonal development1 September 2023 to 31 March 2024</t>
  </si>
  <si>
    <t>Early years register (full Inspection)ChildminderDorsetPersonal development, behaviour and welfare1 September 2023 to 31 March 2024</t>
  </si>
  <si>
    <t>Early years register (full Inspection)ChildminderDorsetQuality of education1 September 2023 to 31 March 2024</t>
  </si>
  <si>
    <t>Early years register (full Inspection)ChildminderRedbridgeBehaviour and attitudes1 September 2023 to 31 March 2024</t>
  </si>
  <si>
    <t>Early years register (full Inspection)ChildminderRedbridgeEffectiveness of leadership and Management1 September 2023 to 31 March 2024</t>
  </si>
  <si>
    <t>Early years register (full Inspection)ChildminderRedbridgeOutcomes for children1 September 2023 to 31 March 2024</t>
  </si>
  <si>
    <t>Early years register (full Inspection)ChildminderRedbridgeOverall effectiveness: The quality and standards of the provision1 September 2023 to 31 March 2024</t>
  </si>
  <si>
    <t>Early years register (full Inspection)ChildminderRedbridgePersonal development1 September 2023 to 31 March 2024</t>
  </si>
  <si>
    <t>Early years register (full Inspection)ChildminderRedbridgePersonal development, behaviour and welfare1 September 2023 to 31 March 2024</t>
  </si>
  <si>
    <t>Early years register (full Inspection)ChildminderRedbridgeQuality of education1 September 2023 to 31 March 2024</t>
  </si>
  <si>
    <t>Early years register (full Inspection)ChildminderRedbridgeQuality of teaching, learning and assessment1 September 2023 to 31 March 2024</t>
  </si>
  <si>
    <t>Early years register (full Inspection)ChildminderRedbridgeRequirements of the compulsory part of the childcare register1 September 2023 to 31 March 2024</t>
  </si>
  <si>
    <t>Early years register (full Inspection)ChildminderRedbridgeRequirements of the voluntary part of the childcare register1 September 2023 to 31 March 2024</t>
  </si>
  <si>
    <t>Early years register (full Inspection)ChildminderRedbridgeTotal No of inspections1 September 2023 to 31 March 2024</t>
  </si>
  <si>
    <t>Early years register (No children on roll)ChildminderRedbridgeNCOR Inspection Outcomes1 April 2023 to 31 August 2023</t>
  </si>
  <si>
    <t>Early years register (No children on roll)ChildminderRedbridgeTotal No of inspections1 April 2023 to 31 August 2023</t>
  </si>
  <si>
    <t>Early years register (No children on roll)ChildminderRedbridgeNCOR Inspection Outcomes1 September 2023 to 31 March 2024</t>
  </si>
  <si>
    <t>Early years register (No children on roll)ChildminderRedbridgeTotal No of inspections1 September 2023 to 31 March 2024</t>
  </si>
  <si>
    <t>Early years register (full Inspection)ChildminderRedcar and ClevelandBehaviour and attitudes1 April 2023 to 31 August 2023</t>
  </si>
  <si>
    <t>Early years register (full Inspection)ChildminderRedcar and ClevelandEffectiveness of leadership and Management1 April 2023 to 31 August 2023</t>
  </si>
  <si>
    <t>Early years register (full Inspection)ChildminderRedcar and ClevelandOutcomes for children1 April 2023 to 31 August 2023</t>
  </si>
  <si>
    <t>Early years register (full Inspection)ChildminderRedcar and ClevelandOverall effectiveness: The quality and standards of the provision1 April 2023 to 31 August 2023</t>
  </si>
  <si>
    <t>Early years register (full Inspection)ChildminderRedcar and ClevelandPersonal development1 April 2023 to 31 August 2023</t>
  </si>
  <si>
    <t>Early years register (full Inspection)ChildminderRedcar and ClevelandPersonal development, behaviour and welfare1 April 2023 to 31 August 2023</t>
  </si>
  <si>
    <t>Early years register (full Inspection)ChildminderRedcar and ClevelandQuality of education1 April 2023 to 31 August 2023</t>
  </si>
  <si>
    <t>Early years register (full Inspection)ChildminderRedcar and ClevelandQuality of teaching, learning and assessment1 April 2023 to 31 August 2023</t>
  </si>
  <si>
    <t>Early years register (full Inspection)ChildminderRedcar and ClevelandRequirements of the compulsory part of the childcare register1 April 2023 to 31 August 2023</t>
  </si>
  <si>
    <t>Early years register (full Inspection)ChildminderRedcar and ClevelandRequirements of the voluntary part of the childcare register1 April 2023 to 31 August 2023</t>
  </si>
  <si>
    <t>Early years register (full Inspection)ChildminderRedcar and ClevelandTotal No of inspections1 April 2023 to 31 August 2023</t>
  </si>
  <si>
    <t>Early years register (full Inspection)ChildminderRedcar and ClevelandBehaviour and attitudes1 September 2023 to 31 March 2024</t>
  </si>
  <si>
    <t>Early years register (full Inspection)Childcare on non-domestic premisesKingston upon HullRequirements of the compulsory part of the childcare register1 September 2023 to 31 March 2024</t>
  </si>
  <si>
    <t>Early years register (full Inspection)Childcare on non-domestic premisesKingston upon HullRequirements of the voluntary part of the childcare register1 September 2023 to 31 March 2024</t>
  </si>
  <si>
    <t>Early years register (full Inspection)Childcare on non-domestic premisesKingston upon HullTotal No of inspections1 September 2023 to 31 March 2024</t>
  </si>
  <si>
    <t>Early years register (Out-of-school day care)Childcare on non-domestic premisesKingston upon HullTotal No of inspections1 April 2023 to 31 August 2023</t>
  </si>
  <si>
    <t>Early years register (full Inspection)Childcare on non-domestic premisesKingston upon ThamesBehaviour and attitudes1 April 2023 to 31 August 2023</t>
  </si>
  <si>
    <t>Early years register (full Inspection)Childcare on non-domestic premisesSuttonTotal No of inspections1 April 2023 to 31 August 2023</t>
  </si>
  <si>
    <t>Early years register (full Inspection)Childcare on non-domestic premisesSuttonBehaviour and attitudes1 September 2023 to 31 March 2024</t>
  </si>
  <si>
    <t>Early years register (full Inspection)Childcare on non-domestic premisesSuttonEffectiveness of leadership and Management1 September 2023 to 31 March 2024</t>
  </si>
  <si>
    <t>Early years register (full Inspection)Childcare on non-domestic premisesSuttonOutcomes for children1 September 2023 to 31 March 2024</t>
  </si>
  <si>
    <t>Early years register (full Inspection)Childcare on non-domestic premisesSuttonOverall effectiveness: The quality and standards of the provision1 September 2023 to 31 March 2024</t>
  </si>
  <si>
    <t>Early years register (full Inspection)Childcare on non-domestic premisesSuttonPersonal development1 September 2023 to 31 March 2024</t>
  </si>
  <si>
    <t>Early years register (full Inspection)Childcare on non-domestic premisesSuttonPersonal development, behaviour and welfare1 September 2023 to 31 March 2024</t>
  </si>
  <si>
    <t>Early years register (full Inspection)Childcare on non-domestic premisesSuttonQuality of education1 September 2023 to 31 March 2024</t>
  </si>
  <si>
    <t>Early years register (full Inspection)Childcare on non-domestic premisesSuttonQuality of teaching, learning and assessment1 September 2023 to 31 March 2024</t>
  </si>
  <si>
    <t>Early years register (full Inspection)Childcare on non-domestic premisesSuttonRequirements of the compulsory part of the childcare register1 September 2023 to 31 March 2024</t>
  </si>
  <si>
    <t>Early years register (full Inspection)Childcare on non-domestic premisesSuttonRequirements of the voluntary part of the childcare register1 September 2023 to 31 March 2024</t>
  </si>
  <si>
    <t>Early years register (full Inspection)Childcare on non-domestic premisesSuttonTotal No of inspections1 September 2023 to 31 March 2024</t>
  </si>
  <si>
    <t>Early years register (Out-of-school day care)Childcare on non-domestic premisesSuttonTotal No of inspections1 April 2023 to 31 August 2023</t>
  </si>
  <si>
    <t>Early years register (Out-of-school day care)Childcare on non-domestic premisesSuttonTotal No of inspections1 September 2023 to 31 March 2024</t>
  </si>
  <si>
    <t>Childcare registerChildcare on non-domestic premisesSwindonTotal No of inspections1 April 2023 to 31 August 2023</t>
  </si>
  <si>
    <t>Early years register (full Inspection)Childcare on non-domestic premisesSwindonBehaviour and attitudes1 April 2023 to 31 August 2023</t>
  </si>
  <si>
    <t>Early years register (full Inspection)Childcare on non-domestic premisesSwindonEffectiveness of leadership and Management1 April 2023 to 31 August 2023</t>
  </si>
  <si>
    <t>Early years register (full Inspection)Childcare on non-domestic premisesSwindonOutcomes for children1 April 2023 to 31 August 2023</t>
  </si>
  <si>
    <t>Early years register (full Inspection)Childcare on non-domestic premisesSwindonOverall effectiveness: The quality and standards of the provision1 April 2023 to 31 August 2023</t>
  </si>
  <si>
    <t>Early years register (full Inspection)Childcare on non-domestic premisesSwindonPersonal development1 April 2023 to 31 August 2023</t>
  </si>
  <si>
    <t>Early years register (full Inspection)Childcare on non-domestic premisesSwindonPersonal development, behaviour and welfare1 April 2023 to 31 August 2023</t>
  </si>
  <si>
    <t>Early years register (full Inspection)Childcare on non-domestic premisesSwindonQuality of education1 April 2023 to 31 August 2023</t>
  </si>
  <si>
    <t>Early years register (full Inspection)Childcare on non-domestic premisesSwindonQuality of teaching, learning and assessment1 April 2023 to 31 August 2023</t>
  </si>
  <si>
    <t>Early years register (full Inspection)Childcare on non-domestic premisesSwindonRequirements of the compulsory part of the childcare register1 April 2023 to 31 August 2023</t>
  </si>
  <si>
    <t>Early years register (full Inspection)Childcare on non-domestic premisesSwindonRequirements of the voluntary part of the childcare register1 April 2023 to 31 August 2023</t>
  </si>
  <si>
    <t>Early years register (full Inspection)Childcare on non-domestic premisesSwindonTotal No of inspections1 April 2023 to 31 August 2023</t>
  </si>
  <si>
    <t>Early years register (full Inspection)Childcare on non-domestic premisesSwindonBehaviour and attitudes1 September 2023 to 31 March 2024</t>
  </si>
  <si>
    <t>Early years register (full Inspection)Childcare on non-domestic premisesSwindonEffectiveness of leadership and Management1 September 2023 to 31 March 2024</t>
  </si>
  <si>
    <t>Early years register (full Inspection)ChildminderEalingOverall effectiveness: The quality and standards of the provision1 April 2023 to 31 August 2023</t>
  </si>
  <si>
    <t>Early years register (full Inspection)ChildminderEalingPersonal development1 April 2023 to 31 August 2023</t>
  </si>
  <si>
    <t>Early years register (full Inspection)ChildminderEalingPersonal development, behaviour and welfare1 April 2023 to 31 August 2023</t>
  </si>
  <si>
    <t>Early years register (full Inspection)ChildminderEalingQuality of education1 April 2023 to 31 August 2023</t>
  </si>
  <si>
    <t>Early years register (full Inspection)ChildminderEalingQuality of teaching, learning and assessment1 April 2023 to 31 August 2023</t>
  </si>
  <si>
    <t>Early years register (full Inspection)ChildminderEalingRequirements of the compulsory part of the childcare register1 April 2023 to 31 August 2023</t>
  </si>
  <si>
    <t>Early years register (full Inspection)ChildminderEalingRequirements of the voluntary part of the childcare register1 April 2023 to 31 August 2023</t>
  </si>
  <si>
    <t>Early years register (full Inspection)ChildminderEalingTotal No of inspections1 April 2023 to 31 August 2023</t>
  </si>
  <si>
    <t>Early years register (full Inspection)ChildminderEalingBehaviour and attitudes1 September 2023 to 31 March 2024</t>
  </si>
  <si>
    <t>Early years register (full Inspection)ChildminderEalingEffectiveness of leadership and Management1 September 2023 to 31 March 2024</t>
  </si>
  <si>
    <t>Early years register (full Inspection)ChildminderEalingOutcomes for children1 September 2023 to 31 March 2024</t>
  </si>
  <si>
    <t>Early years register (full Inspection)ChildminderEalingOverall effectiveness: The quality and standards of the provision1 September 2023 to 31 March 2024</t>
  </si>
  <si>
    <t>Early years register (full Inspection)ChildminderEalingPersonal development1 September 2023 to 31 March 2024</t>
  </si>
  <si>
    <t>Early years register (full Inspection)ChildminderEalingPersonal development, behaviour and welfare1 September 2023 to 31 March 2024</t>
  </si>
  <si>
    <t>Early years register (full Inspection)ChildminderEalingQuality of education1 September 2023 to 31 March 2024</t>
  </si>
  <si>
    <t>Early years register (full Inspection)ChildminderEalingQuality of teaching, learning and assessment1 September 2023 to 31 March 2024</t>
  </si>
  <si>
    <t>Early years register (full Inspection)ChildminderEalingRequirements of the compulsory part of the childcare register1 September 2023 to 31 March 2024</t>
  </si>
  <si>
    <t>Early years register (full Inspection)ChildminderEalingRequirements of the voluntary part of the childcare register1 September 2023 to 31 March 2024</t>
  </si>
  <si>
    <t>Early years register (full Inspection)ChildminderEalingTotal No of inspections1 September 2023 to 31 March 2024</t>
  </si>
  <si>
    <t>Early years register (No children on roll)ChildminderEalingNCOR Inspection Outcomes1 April 2023 to 31 August 2023</t>
  </si>
  <si>
    <t>Early years register (No children on roll)ChildminderEalingTotal No of inspections1 April 2023 to 31 August 2023</t>
  </si>
  <si>
    <t>Early years register (No children on roll)ChildminderEalingNCOR Inspection Outcomes1 September 2023 to 31 March 2024</t>
  </si>
  <si>
    <t>Early years register (No children on roll)ChildminderEalingTotal No of inspections1 September 2023 to 31 March 2024</t>
  </si>
  <si>
    <t>Childcare registerChildminderEast Riding of YorkshireTotal No of inspections1 April 2023 to 31 August 2023</t>
  </si>
  <si>
    <t>Early years register (full Inspection)ChildminderEast Riding of YorkshireBehaviour and attitudes1 April 2023 to 31 August 2023</t>
  </si>
  <si>
    <t>Early years register (full Inspection)ChildminderEast Riding of YorkshireEffectiveness of leadership and Management1 April 2023 to 31 August 2023</t>
  </si>
  <si>
    <t>Early years register (full Inspection)ChildminderEast Riding of YorkshireOutcomes for children1 April 2023 to 31 August 2023</t>
  </si>
  <si>
    <t>Early years register (full Inspection)ChildminderEast Riding of YorkshireOverall effectiveness: The quality and standards of the provision1 April 2023 to 31 August 2023</t>
  </si>
  <si>
    <t>Early years register (full Inspection)ChildminderEast Riding of YorkshirePersonal development1 April 2023 to 31 August 2023</t>
  </si>
  <si>
    <t>Early years register (full Inspection)ChildminderEast Riding of YorkshirePersonal development, behaviour and welfare1 April 2023 to 31 August 2023</t>
  </si>
  <si>
    <t>Early years register (No children on roll)ChildminderRochdaleNCOR Inspection Outcomes1 September 2023 to 31 March 2024</t>
  </si>
  <si>
    <t>Early years register (No children on roll)ChildminderRochdaleTotal No of inspections1 September 2023 to 31 March 2024</t>
  </si>
  <si>
    <t>Early years register (full Inspection)ChildminderRotherhamBehaviour and attitudes1 April 2023 to 31 August 2023</t>
  </si>
  <si>
    <t>Early years register (full Inspection)ChildminderRotherhamEffectiveness of leadership and Management1 April 2023 to 31 August 2023</t>
  </si>
  <si>
    <t>Early years register (full Inspection)ChildminderRotherhamOutcomes for children1 April 2023 to 31 August 2023</t>
  </si>
  <si>
    <t>Early years register (full Inspection)ChildminderRotherhamOverall effectiveness: The quality and standards of the provision1 April 2023 to 31 August 2023</t>
  </si>
  <si>
    <t>Early years register (full Inspection)ChildminderRotherhamPersonal development1 April 2023 to 31 August 2023</t>
  </si>
  <si>
    <t>Early years register (full Inspection)ChildminderRotherhamPersonal development, behaviour and welfare1 April 2023 to 31 August 2023</t>
  </si>
  <si>
    <t>Early years register (full Inspection)ChildminderRotherhamQuality of education1 April 2023 to 31 August 2023</t>
  </si>
  <si>
    <t>Early years register (full Inspection)ChildminderRotherhamQuality of teaching, learning and assessment1 April 2023 to 31 August 2023</t>
  </si>
  <si>
    <t>Early years register (full Inspection)ChildminderRotherhamRequirements of the compulsory part of the childcare register1 April 2023 to 31 August 2023</t>
  </si>
  <si>
    <t>Early years register (full Inspection)ChildminderRotherhamRequirements of the voluntary part of the childcare register1 April 2023 to 31 August 2023</t>
  </si>
  <si>
    <t>Early years register (full Inspection)ChildminderRotherhamTotal No of inspections1 April 2023 to 31 August 2023</t>
  </si>
  <si>
    <t>Early years register (full Inspection)ChildminderRotherhamBehaviour and attitudes1 September 2023 to 31 March 2024</t>
  </si>
  <si>
    <t>Early years register (full Inspection)ChildminderRotherhamEffectiveness of leadership and Management1 September 2023 to 31 March 2024</t>
  </si>
  <si>
    <t>Early years register (full Inspection)ChildminderRotherhamOutcomes for children1 September 2023 to 31 March 2024</t>
  </si>
  <si>
    <t>Early years register (full Inspection)ChildminderRotherhamOverall effectiveness: The quality and standards of the provision1 September 2023 to 31 March 2024</t>
  </si>
  <si>
    <t>Early years register (full Inspection)ChildminderRotherhamPersonal development1 September 2023 to 31 March 2024</t>
  </si>
  <si>
    <t>Early years register (full Inspection)ChildminderRotherhamPersonal development, behaviour and welfare1 September 2023 to 31 March 2024</t>
  </si>
  <si>
    <t>Early years register (full Inspection)ChildminderRotherhamQuality of education1 September 2023 to 31 March 2024</t>
  </si>
  <si>
    <t>Early years register (full Inspection)ChildminderRotherhamQuality of teaching, learning and assessment1 September 2023 to 31 March 2024</t>
  </si>
  <si>
    <t>Early years register (full Inspection)ChildminderRotherhamRequirements of the compulsory part of the childcare register1 September 2023 to 31 March 2024</t>
  </si>
  <si>
    <t>Early years register (full Inspection)ChildminderRotherhamRequirements of the voluntary part of the childcare register1 September 2023 to 31 March 2024</t>
  </si>
  <si>
    <t>Early years register (full Inspection)ChildminderRotherhamTotal No of inspections1 September 2023 to 31 March 2024</t>
  </si>
  <si>
    <t>Early years register (Out-of-school day care)ChildminderRotherhamTotal No of inspections1 September 2023 to 31 March 2024</t>
  </si>
  <si>
    <t>Childcare registerChildminderRutlandTotal No of inspections1 September 2023 to 31 March 2024</t>
  </si>
  <si>
    <t>Early years register (full Inspection)ChildminderRutlandBehaviour and attitudes1 April 2023 to 31 August 2023</t>
  </si>
  <si>
    <t>Early years register (full Inspection)ChildminderRutlandEffectiveness of leadership and Management1 April 2023 to 31 August 2023</t>
  </si>
  <si>
    <t>Early years register (full Inspection)ChildminderRutlandOutcomes for children1 April 2023 to 31 August 2023</t>
  </si>
  <si>
    <t>Early years register (full Inspection)ChildminderRutlandOverall effectiveness: The quality and standards of the provision1 April 2023 to 31 August 2023</t>
  </si>
  <si>
    <t>Early years register (full Inspection)ChildminderRutlandPersonal development1 April 2023 to 31 August 2023</t>
  </si>
  <si>
    <t>Early years register (full Inspection)All provisionEast Riding of YorkshireRequirements of the voluntary part of the childcare register1 April 2023 to 31 August 2023</t>
  </si>
  <si>
    <t>Early years register (full Inspection)All provisionEast Riding of YorkshireTotal No of inspections1 April 2023 to 31 August 2023</t>
  </si>
  <si>
    <t>Early years register (full Inspection)All provisionEast Riding of YorkshireBehaviour and attitudes1 September 2023 to 31 March 2024</t>
  </si>
  <si>
    <t>Early years register (full Inspection)All provisionEast Riding of YorkshireEffectiveness of leadership and Management1 September 2023 to 31 March 2024</t>
  </si>
  <si>
    <t>Early years register (full Inspection)All provisionEast Riding of YorkshireOutcomes for children1 September 2023 to 31 March 2024</t>
  </si>
  <si>
    <t>Early years register (full Inspection)All provisionEast Riding of YorkshireOverall effectiveness: The quality and standards of the provision1 September 2023 to 31 March 2024</t>
  </si>
  <si>
    <t>Early years register (full Inspection)All provisionEast Riding of YorkshirePersonal development1 September 2023 to 31 March 2024</t>
  </si>
  <si>
    <t>Early years register (full Inspection)All provisionEast Riding of YorkshirePersonal development, behaviour and welfare1 September 2023 to 31 March 2024</t>
  </si>
  <si>
    <t>Early years register (full Inspection)All provisionEast Riding of YorkshireQuality of education1 September 2023 to 31 March 2024</t>
  </si>
  <si>
    <t>Early years register (full Inspection)All provisionEast Riding of YorkshireQuality of teaching, learning and assessment1 September 2023 to 31 March 2024</t>
  </si>
  <si>
    <t>Early years register (full Inspection)All provisionEast Riding of YorkshireRequirements of the compulsory part of the childcare register1 September 2023 to 31 March 2024</t>
  </si>
  <si>
    <t>Early years register (full Inspection)All provisionEast Riding of YorkshireRequirements of the voluntary part of the childcare register1 September 2023 to 31 March 2024</t>
  </si>
  <si>
    <t>Early years register (full Inspection)All provisionEast Riding of YorkshireTotal No of inspections1 September 2023 to 31 March 2024</t>
  </si>
  <si>
    <t>Early years register (No children on roll)All provisionEast Riding of YorkshireNCOR Inspection Outcomes1 September 2023 to 31 March 2024</t>
  </si>
  <si>
    <t>Early years register (No children on roll)All provisionEast Riding of YorkshireTotal No of inspections1 September 2023 to 31 March 2024</t>
  </si>
  <si>
    <t>Early years register (Out-of-school day care)All provisionEast Riding of YorkshireTotal No of inspections1 September 2023 to 31 March 2024</t>
  </si>
  <si>
    <t>Childcare registerAll provisionEast SussexTotal No of inspections1 April 2023 to 31 August 2023</t>
  </si>
  <si>
    <t>Childcare registerAll provisionEast SussexTotal No of inspections1 September 2023 to 31 March 2024</t>
  </si>
  <si>
    <t>Early years register (full Inspection)All provisionEast SussexBehaviour and attitudes1 April 2023 to 31 August 2023</t>
  </si>
  <si>
    <t>Early years register (full Inspection)All provisionEast SussexEffectiveness of leadership and Management1 April 2023 to 31 August 2023</t>
  </si>
  <si>
    <t>Early years register (full Inspection)All provisionEast SussexOutcomes for children1 April 2023 to 31 August 2023</t>
  </si>
  <si>
    <t>Early years register (full Inspection)All provisionEast SussexOverall effectiveness: The quality and standards of the provision1 April 2023 to 31 August 2023</t>
  </si>
  <si>
    <t>Early years register (full Inspection)All provisionEast SussexPersonal development1 April 2023 to 31 August 2023</t>
  </si>
  <si>
    <t>Early years register (full Inspection)ChildminderEssexRequirements of the compulsory part of the childcare register1 September 2023 to 31 March 2024</t>
  </si>
  <si>
    <t>Early years register (full Inspection)ChildminderEssexRequirements of the voluntary part of the childcare register1 September 2023 to 31 March 2024</t>
  </si>
  <si>
    <t>Early years register (full Inspection)ChildminderEssexTotal No of inspections1 September 2023 to 31 March 2024</t>
  </si>
  <si>
    <t>Early years register (No children on roll)ChildminderEssexNCOR Inspection Outcomes1 April 2023 to 31 August 2023</t>
  </si>
  <si>
    <t>Early years register (No children on roll)ChildminderEssexTotal No of inspections1 April 2023 to 31 August 2023</t>
  </si>
  <si>
    <t>Early years register (No children on roll)ChildminderEssexNCOR Inspection Outcomes1 September 2023 to 31 March 2024</t>
  </si>
  <si>
    <t>Early years register (No children on roll)ChildminderEssexTotal No of inspections1 September 2023 to 31 March 2024</t>
  </si>
  <si>
    <t>Early years register (Out-of-school day care)ChildminderEssexTotal No of inspections1 April 2023 to 31 August 2023</t>
  </si>
  <si>
    <t>Early years register (Out-of-school day care)ChildminderEssexTotal No of inspections1 September 2023 to 31 March 2024</t>
  </si>
  <si>
    <t>Early years register (full Inspection)ChildminderGatesheadBehaviour and attitudes1 April 2023 to 31 August 2023</t>
  </si>
  <si>
    <t>Early years register (full Inspection)ChildminderGatesheadEffectiveness of leadership and Management1 April 2023 to 31 August 2023</t>
  </si>
  <si>
    <t>Early years register (full Inspection)ChildminderGatesheadOutcomes for children1 April 2023 to 31 August 2023</t>
  </si>
  <si>
    <t>Early years register (full Inspection)ChildminderGatesheadOverall effectiveness: The quality and standards of the provision1 April 2023 to 31 August 2023</t>
  </si>
  <si>
    <t>Early years register (full Inspection)ChildminderGatesheadPersonal development1 April 2023 to 31 August 2023</t>
  </si>
  <si>
    <t>Early years register (full Inspection)ChildminderGatesheadPersonal development, behaviour and welfare1 April 2023 to 31 August 2023</t>
  </si>
  <si>
    <t>Early years register (full Inspection)ChildminderGatesheadQuality of education1 April 2023 to 31 August 2023</t>
  </si>
  <si>
    <t>Early years register (full Inspection)ChildminderGatesheadQuality of teaching, learning and assessment1 April 2023 to 31 August 2023</t>
  </si>
  <si>
    <t>Early years register (full Inspection)ChildminderGatesheadRequirements of the compulsory part of the childcare register1 April 2023 to 31 August 2023</t>
  </si>
  <si>
    <t>Early years register (full Inspection)ChildminderGatesheadRequirements of the voluntary part of the childcare register1 April 2023 to 31 August 2023</t>
  </si>
  <si>
    <t>Early years register (full Inspection)ChildminderGatesheadTotal No of inspections1 April 2023 to 31 August 2023</t>
  </si>
  <si>
    <t>Early years register (full Inspection)ChildminderGatesheadBehaviour and attitudes1 September 2023 to 31 March 2024</t>
  </si>
  <si>
    <t>Early years register (full Inspection)ChildminderGatesheadEffectiveness of leadership and Management1 September 2023 to 31 March 2024</t>
  </si>
  <si>
    <t>Early years register (full Inspection)ChildminderGatesheadOutcomes for children1 September 2023 to 31 March 2024</t>
  </si>
  <si>
    <t>Early years register (full Inspection)ChildminderGatesheadOverall effectiveness: The quality and standards of the provision1 September 2023 to 31 March 2024</t>
  </si>
  <si>
    <t>Early years register (full Inspection)ChildminderGatesheadPersonal development1 September 2023 to 31 March 2024</t>
  </si>
  <si>
    <t>Early years register (full Inspection)ChildminderGatesheadPersonal development, behaviour and welfare1 September 2023 to 31 March 2024</t>
  </si>
  <si>
    <t>Early years register (full Inspection)ChildminderGatesheadQuality of education1 September 2023 to 31 March 2024</t>
  </si>
  <si>
    <t>Early years register (full Inspection)ChildminderGatesheadQuality of teaching, learning and assessment1 September 2023 to 31 March 2024</t>
  </si>
  <si>
    <t>Childcare registerChildminderSheffieldTotal No of inspections1 April 2023 to 31 August 2023</t>
  </si>
  <si>
    <t>Early years register (full Inspection)ChildminderSheffieldBehaviour and attitudes1 April 2023 to 31 August 2023</t>
  </si>
  <si>
    <t>Early years register (full Inspection)ChildminderSheffieldEffectiveness of leadership and Management1 April 2023 to 31 August 2023</t>
  </si>
  <si>
    <t>Early years register (full Inspection)ChildminderSheffieldOutcomes for children1 April 2023 to 31 August 2023</t>
  </si>
  <si>
    <t>Early years register (full Inspection)ChildminderSheffieldOverall effectiveness: The quality and standards of the provision1 April 2023 to 31 August 2023</t>
  </si>
  <si>
    <t>Early years register (full Inspection)ChildminderSheffieldPersonal development1 April 2023 to 31 August 2023</t>
  </si>
  <si>
    <t>Early years register (full Inspection)ChildminderSheffieldPersonal development, behaviour and welfare1 April 2023 to 31 August 2023</t>
  </si>
  <si>
    <t>Early years register (full Inspection)ChildminderSheffieldQuality of education1 April 2023 to 31 August 2023</t>
  </si>
  <si>
    <t>Early years register (full Inspection)ChildminderSheffieldQuality of teaching, learning and assessment1 April 2023 to 31 August 2023</t>
  </si>
  <si>
    <t>Early years register (full Inspection)ChildminderSheffieldRequirements of the compulsory part of the childcare register1 April 2023 to 31 August 2023</t>
  </si>
  <si>
    <t>Early years register (full Inspection)ChildminderSheffieldRequirements of the voluntary part of the childcare register1 April 2023 to 31 August 2023</t>
  </si>
  <si>
    <t>Early years register (full Inspection)ChildminderSheffieldTotal No of inspections1 April 2023 to 31 August 2023</t>
  </si>
  <si>
    <t>Early years register (full Inspection)ChildminderSheffieldBehaviour and attitudes1 September 2023 to 31 March 2024</t>
  </si>
  <si>
    <t>Early years register (full Inspection)ChildminderSheffieldEffectiveness of leadership and Management1 September 2023 to 31 March 2024</t>
  </si>
  <si>
    <t>Early years register (full Inspection)ChildminderSheffieldOutcomes for children1 September 2023 to 31 March 2024</t>
  </si>
  <si>
    <t>Early years register (full Inspection)ChildminderSheffieldOverall effectiveness: The quality and standards of the provision1 September 2023 to 31 March 2024</t>
  </si>
  <si>
    <t>Early years register (full Inspection)ChildminderSheffieldPersonal development1 September 2023 to 31 March 2024</t>
  </si>
  <si>
    <t>Early years register (full Inspection)ChildminderSheffieldPersonal development, behaviour and welfare1 September 2023 to 31 March 2024</t>
  </si>
  <si>
    <t>Early years register (full Inspection)ChildminderSheffieldQuality of education1 September 2023 to 31 March 2024</t>
  </si>
  <si>
    <t>Early years register (full Inspection)ChildminderSheffieldQuality of teaching, learning and assessment1 September 2023 to 31 March 2024</t>
  </si>
  <si>
    <t>Early years register (full Inspection)ChildminderSheffieldRequirements of the compulsory part of the childcare register1 September 2023 to 31 March 2024</t>
  </si>
  <si>
    <t>Early years register (full Inspection)ChildminderSheffieldRequirements of the voluntary part of the childcare register1 September 2023 to 31 March 2024</t>
  </si>
  <si>
    <t>Early years register (full Inspection)ChildminderSheffieldTotal No of inspections1 September 2023 to 31 March 2024</t>
  </si>
  <si>
    <t>Early years register (No children on roll)ChildminderSheffieldNCOR Inspection Outcomes1 September 2023 to 31 March 2024</t>
  </si>
  <si>
    <t>Early years register (No children on roll)ChildminderSheffieldTotal No of inspections1 September 2023 to 31 March 2024</t>
  </si>
  <si>
    <t>Early years register (Out-of-school day care)ChildminderSheffieldTotal No of inspections1 April 2023 to 31 August 2023</t>
  </si>
  <si>
    <t>Early years register (full Inspection)ChildminderShropshireBehaviour and attitudes1 April 2023 to 31 August 2023</t>
  </si>
  <si>
    <t>Early years register (full Inspection)ChildminderShropshireEffectiveness of leadership and Management1 April 2023 to 31 August 2023</t>
  </si>
  <si>
    <t>Early years register (full Inspection)ChildminderShropshireOutcomes for children1 April 2023 to 31 August 2023</t>
  </si>
  <si>
    <t>Early years register (full Inspection)ChildminderShropshireOverall effectiveness: The quality and standards of the provision1 April 2023 to 31 August 2023</t>
  </si>
  <si>
    <t>Early years register (full Inspection)ChildminderShropshirePersonal development1 April 2023 to 31 August 2023</t>
  </si>
  <si>
    <t>Early years register (full Inspection)All provisionGatesheadPersonal development1 September 2023 to 31 March 2024</t>
  </si>
  <si>
    <t>Early years register (full Inspection)All provisionGatesheadPersonal development, behaviour and welfare1 September 2023 to 31 March 2024</t>
  </si>
  <si>
    <t>Early years register (full Inspection)All provisionGatesheadQuality of education1 September 2023 to 31 March 2024</t>
  </si>
  <si>
    <t>Early years register (full Inspection)All provisionGatesheadQuality of teaching, learning and assessment1 September 2023 to 31 March 2024</t>
  </si>
  <si>
    <t>Early years register (full Inspection)All provisionGatesheadRequirements of the compulsory part of the childcare register1 September 2023 to 31 March 2024</t>
  </si>
  <si>
    <t>Early years register (full Inspection)All provisionGatesheadRequirements of the voluntary part of the childcare register1 September 2023 to 31 March 2024</t>
  </si>
  <si>
    <t>Early years register (full Inspection)All provisionGatesheadTotal No of inspections1 September 2023 to 31 March 2024</t>
  </si>
  <si>
    <t>Early years register (No children on roll)All provisionGatesheadNCOR Inspection Outcomes1 April 2023 to 31 August 2023</t>
  </si>
  <si>
    <t>Early years register (No children on roll)All provisionGatesheadTotal No of inspections1 April 2023 to 31 August 2023</t>
  </si>
  <si>
    <t>Early years register (No children on roll)All provisionGatesheadNCOR Inspection Outcomes1 September 2023 to 31 March 2024</t>
  </si>
  <si>
    <t>Early years register (No children on roll)All provisionGatesheadTotal No of inspections1 September 2023 to 31 March 2024</t>
  </si>
  <si>
    <t>Early years register (Out-of-school day care)All provisionGatesheadTotal No of inspections1 April 2023 to 31 August 2023</t>
  </si>
  <si>
    <t>Childcare registerAll provisionGloucestershireTotal No of inspections1 April 2023 to 31 August 2023</t>
  </si>
  <si>
    <t>Childcare registerAll provisionGloucestershireTotal No of inspections1 September 2023 to 31 March 2024</t>
  </si>
  <si>
    <t>Early years register (full Inspection)All provisionGloucestershireBehaviour and attitudes1 April 2023 to 31 August 2023</t>
  </si>
  <si>
    <t>Early years register (full Inspection)All provisionGloucestershireEffectiveness of leadership and Management1 April 2023 to 31 August 2023</t>
  </si>
  <si>
    <t>Early years register (full Inspection)All provisionGloucestershireOutcomes for children1 April 2023 to 31 August 2023</t>
  </si>
  <si>
    <t>Early years register (full Inspection)All provisionGloucestershireOverall effectiveness: The quality and standards of the provision1 April 2023 to 31 August 2023</t>
  </si>
  <si>
    <t>Early years register (full Inspection)All provisionGloucestershirePersonal development1 April 2023 to 31 August 2023</t>
  </si>
  <si>
    <t>Early years register (full Inspection)All provisionGloucestershirePersonal development, behaviour and welfare1 April 2023 to 31 August 2023</t>
  </si>
  <si>
    <t>Early years register (full Inspection)All provisionGloucestershireQuality of education1 April 2023 to 31 August 2023</t>
  </si>
  <si>
    <t>Early years register (full Inspection)All provisionGloucestershireQuality of teaching, learning and assessment1 April 2023 to 31 August 2023</t>
  </si>
  <si>
    <t>Early years register (full Inspection)All provisionGloucestershireRequirements of the compulsory part of the childcare register1 April 2023 to 31 August 2023</t>
  </si>
  <si>
    <t>Early years register (full Inspection)All provisionGloucestershireRequirements of the voluntary part of the childcare register1 April 2023 to 31 August 2023</t>
  </si>
  <si>
    <t>Early years register (full Inspection)All provisionGloucestershireTotal No of inspections1 April 2023 to 31 August 2023</t>
  </si>
  <si>
    <t>Early years register (full Inspection)All provisionGloucestershireBehaviour and attitudes1 September 2023 to 31 March 2024</t>
  </si>
  <si>
    <t>Early years register (full Inspection)All provisionGloucestershireEffectiveness of leadership and Management1 September 2023 to 31 March 2024</t>
  </si>
  <si>
    <t>Early years register (full Inspection)All provisionGloucestershireOutcomes for children1 September 2023 to 31 March 2024</t>
  </si>
  <si>
    <t>Early years register (full Inspection)All provisionGloucestershireOverall effectiveness: The quality and standards of the provision1 September 2023 to 31 March 2024</t>
  </si>
  <si>
    <t>Early years register (full Inspection)All provisionGloucestershirePersonal development1 September 2023 to 31 March 2024</t>
  </si>
  <si>
    <t>Early years register (full Inspection)All provisionRotherhamRequirements of the voluntary part of the childcare register1 September 2023 to 31 March 2024</t>
  </si>
  <si>
    <t>Early years register (full Inspection)All provisionRotherhamTotal No of inspections1 September 2023 to 31 March 2024</t>
  </si>
  <si>
    <t>Early years register (Out-of-school day care)All provisionRotherhamTotal No of inspections1 September 2023 to 31 March 2024</t>
  </si>
  <si>
    <t>Childcare registerAll provisionRutlandTotal No of inspections1 September 2023 to 31 March 2024</t>
  </si>
  <si>
    <t>Early years register (full Inspection)All provisionRutlandBehaviour and attitudes1 April 2023 to 31 August 2023</t>
  </si>
  <si>
    <t>Early years register (full Inspection)All provisionRutlandEffectiveness of leadership and Management1 April 2023 to 31 August 2023</t>
  </si>
  <si>
    <t>Early years register (full Inspection)All provisionRutlandOutcomes for children1 April 2023 to 31 August 2023</t>
  </si>
  <si>
    <t>Early years register (full Inspection)All provisionRutlandOverall effectiveness: The quality and standards of the provision1 April 2023 to 31 August 2023</t>
  </si>
  <si>
    <t>Early years register (full Inspection)All provisionRutlandPersonal development1 April 2023 to 31 August 2023</t>
  </si>
  <si>
    <t>Early years register (full Inspection)All provisionRutlandPersonal development, behaviour and welfare1 April 2023 to 31 August 2023</t>
  </si>
  <si>
    <t>Early years register (full Inspection)All provisionRutlandQuality of education1 April 2023 to 31 August 2023</t>
  </si>
  <si>
    <t>Early years register (full Inspection)All provisionRutlandQuality of teaching, learning and assessment1 April 2023 to 31 August 2023</t>
  </si>
  <si>
    <t>Early years register (full Inspection)All provisionRutlandRequirements of the compulsory part of the childcare register1 April 2023 to 31 August 2023</t>
  </si>
  <si>
    <t>Early years register (full Inspection)All provisionRutlandRequirements of the voluntary part of the childcare register1 April 2023 to 31 August 2023</t>
  </si>
  <si>
    <t>Early years register (full Inspection)All provisionRutlandTotal No of inspections1 April 2023 to 31 August 2023</t>
  </si>
  <si>
    <t>Early years register (full Inspection)All provisionRutlandBehaviour and attitudes1 September 2023 to 31 March 2024</t>
  </si>
  <si>
    <t>Early years register (full Inspection)All provisionRutlandEffectiveness of leadership and Management1 September 2023 to 31 March 2024</t>
  </si>
  <si>
    <t>Early years register (full Inspection)All provisionRutlandOutcomes for children1 September 2023 to 31 March 2024</t>
  </si>
  <si>
    <t>Early years register (full Inspection)All provisionRutlandOverall effectiveness: The quality and standards of the provision1 September 2023 to 31 March 2024</t>
  </si>
  <si>
    <t>Early years register (full Inspection)All provisionRutlandPersonal development1 September 2023 to 31 March 2024</t>
  </si>
  <si>
    <t>Early years register (full Inspection)All provisionRutlandPersonal development, behaviour and welfare1 September 2023 to 31 March 2024</t>
  </si>
  <si>
    <t>Early years register (full Inspection)All provisionRutlandQuality of education1 September 2023 to 31 March 2024</t>
  </si>
  <si>
    <t>Early years register (full Inspection)All provisionRutlandQuality of teaching, learning and assessment1 September 2023 to 31 March 2024</t>
  </si>
  <si>
    <t>Early years register (full Inspection)All provisionRutlandRequirements of the compulsory part of the childcare register1 September 2023 to 31 March 2024</t>
  </si>
  <si>
    <t>Early years register (full Inspection)All provisionRutlandRequirements of the voluntary part of the childcare register1 September 2023 to 31 March 2024</t>
  </si>
  <si>
    <t>Early years register (full Inspection)All provisionRutlandTotal No of inspections1 September 2023 to 31 March 2024</t>
  </si>
  <si>
    <t>Early years register (No children on roll)All provisionRutlandNCOR Inspection Outcomes1 September 2023 to 31 March 2024</t>
  </si>
  <si>
    <t>Early years register (No children on roll)All provisionRutlandTotal No of inspections1 September 2023 to 31 March 2024</t>
  </si>
  <si>
    <t>Childcare registerAll provisionSalfordTotal No of inspections1 April 2023 to 31 August 2023</t>
  </si>
  <si>
    <t>Childcare registerAll provisionSalfordTotal No of inspections1 September 2023 to 31 March 2024</t>
  </si>
  <si>
    <t>Early years register (full Inspection)All provisionSalfordBehaviour and attitudes1 April 2023 to 31 August 2023</t>
  </si>
  <si>
    <t>Early years register (full Inspection)All provisionSeftonRequirements of the compulsory part of the childcare register1 April 2023 to 31 August 2023</t>
  </si>
  <si>
    <t>Early years register (full Inspection)All provisionSeftonRequirements of the voluntary part of the childcare register1 April 2023 to 31 August 2023</t>
  </si>
  <si>
    <t>Early years register (full Inspection)All provisionSeftonTotal No of inspections1 April 2023 to 31 August 2023</t>
  </si>
  <si>
    <t>Early years register (full Inspection)All provisionSeftonBehaviour and attitudes1 September 2023 to 31 March 2024</t>
  </si>
  <si>
    <t>Early years register (full Inspection)All provisionSeftonEffectiveness of leadership and Management1 September 2023 to 31 March 2024</t>
  </si>
  <si>
    <t>Early years register (full Inspection)All provisionSeftonOutcomes for children1 September 2023 to 31 March 2024</t>
  </si>
  <si>
    <t>Early years register (full Inspection)All provisionSeftonOverall effectiveness: The quality and standards of the provision1 September 2023 to 31 March 2024</t>
  </si>
  <si>
    <t>Early years register (full Inspection)All provisionSeftonPersonal development1 September 2023 to 31 March 2024</t>
  </si>
  <si>
    <t>Early years register (full Inspection)All provisionSeftonPersonal development, behaviour and welfare1 September 2023 to 31 March 2024</t>
  </si>
  <si>
    <t>Early years register (full Inspection)All provisionSeftonQuality of education1 September 2023 to 31 March 2024</t>
  </si>
  <si>
    <t>Early years register (full Inspection)All provisionSeftonQuality of teaching, learning and assessment1 September 2023 to 31 March 2024</t>
  </si>
  <si>
    <t>Early years register (full Inspection)All provisionSeftonRequirements of the compulsory part of the childcare register1 September 2023 to 31 March 2024</t>
  </si>
  <si>
    <t>Early years register (full Inspection)All provisionSeftonRequirements of the voluntary part of the childcare register1 September 2023 to 31 March 2024</t>
  </si>
  <si>
    <t>Early years register (full Inspection)All provisionSeftonTotal No of inspections1 September 2023 to 31 March 2024</t>
  </si>
  <si>
    <t>Early years register (Out-of-school day care)All provisionSeftonTotal No of inspections1 April 2023 to 31 August 2023</t>
  </si>
  <si>
    <t>Early years register (Out-of-school day care)All provisionSeftonTotal No of inspections1 September 2023 to 31 March 2024</t>
  </si>
  <si>
    <t>Childcare registerAll provisionSheffieldTotal No of inspections1 April 2023 to 31 August 2023</t>
  </si>
  <si>
    <t>Childcare registerAll provisionSheffieldTotal No of inspections1 September 2023 to 31 March 2024</t>
  </si>
  <si>
    <t>Early years register (full Inspection)All provisionSheffieldBehaviour and attitudes1 April 2023 to 31 August 2023</t>
  </si>
  <si>
    <t>Early years register (full Inspection)All provisionSheffieldEffectiveness of leadership and Management1 April 2023 to 31 August 2023</t>
  </si>
  <si>
    <t>Early years register (full Inspection)All provisionSheffieldOutcomes for children1 April 2023 to 31 August 2023</t>
  </si>
  <si>
    <t>Early years register (full Inspection)All provisionSheffieldOverall effectiveness: The quality and standards of the provision1 April 2023 to 31 August 2023</t>
  </si>
  <si>
    <t>Early years register (full Inspection)All provisionSheffieldPersonal development1 April 2023 to 31 August 2023</t>
  </si>
  <si>
    <t>Early years register (full Inspection)All provisionSheffieldPersonal development, behaviour and welfare1 April 2023 to 31 August 2023</t>
  </si>
  <si>
    <t>Early years register (full Inspection)All provisionSheffieldQuality of education1 April 2023 to 31 August 2023</t>
  </si>
  <si>
    <t>Early years register (full Inspection)All provisionSheffieldQuality of teaching, learning and assessment1 April 2023 to 31 August 2023</t>
  </si>
  <si>
    <t>Early years register (full Inspection)All provisionSheffieldRequirements of the compulsory part of the childcare register1 April 2023 to 31 August 2023</t>
  </si>
  <si>
    <t>Early years register (full Inspection)Childcare on domestic premisesWokinghamRequirements of the voluntary part of the childcare register1 April 2023 to 31 August 2023</t>
  </si>
  <si>
    <t>Early years register (full Inspection)Childcare on domestic premisesWokinghamTotal No of inspections1 April 2023 to 31 August 2023</t>
  </si>
  <si>
    <t>Early years register (full Inspection)Childcare on domestic premisesWokinghamBehaviour and attitudes1 September 2023 to 31 March 2024</t>
  </si>
  <si>
    <t>Early years register (full Inspection)Childcare on domestic premisesWokinghamEffectiveness of leadership and Management1 September 2023 to 31 March 2024</t>
  </si>
  <si>
    <t>Early years register (full Inspection)Childcare on domestic premisesWokinghamOutcomes for children1 September 2023 to 31 March 2024</t>
  </si>
  <si>
    <t>Early years register (full Inspection)Childcare on domestic premisesWokinghamOverall effectiveness: The quality and standards of the provision1 September 2023 to 31 March 2024</t>
  </si>
  <si>
    <t>Early years register (full Inspection)Childcare on domestic premisesWokinghamPersonal development1 September 2023 to 31 March 2024</t>
  </si>
  <si>
    <t>Early years register (full Inspection)Childcare on domestic premisesWokinghamPersonal development, behaviour and welfare1 September 2023 to 31 March 2024</t>
  </si>
  <si>
    <t>Early years register (full Inspection)Childcare on domestic premisesWokinghamQuality of education1 September 2023 to 31 March 2024</t>
  </si>
  <si>
    <t>Early years register (full Inspection)Childcare on domestic premisesWokinghamQuality of teaching, learning and assessment1 September 2023 to 31 March 2024</t>
  </si>
  <si>
    <t>Early years register (full Inspection)Childcare on domestic premisesWokinghamRequirements of the compulsory part of the childcare register1 September 2023 to 31 March 2024</t>
  </si>
  <si>
    <t>Early years register (full Inspection)Childcare on domestic premisesWokinghamRequirements of the voluntary part of the childcare register1 September 2023 to 31 March 2024</t>
  </si>
  <si>
    <t>Early years register (full Inspection)Childcare on domestic premisesWokinghamTotal No of inspections1 September 2023 to 31 March 2024</t>
  </si>
  <si>
    <t>Early years register (full Inspection)Childcare on domestic premisesWorcestershireBehaviour and attitudes1 September 2023 to 31 March 2024</t>
  </si>
  <si>
    <t>Early years register (full Inspection)Childcare on domestic premisesWorcestershireEffectiveness of leadership and Management1 September 2023 to 31 March 2024</t>
  </si>
  <si>
    <t>Early years register (full Inspection)Childcare on domestic premisesWorcestershireOutcomes for children1 September 2023 to 31 March 2024</t>
  </si>
  <si>
    <t>Early years register (full Inspection)Childcare on domestic premisesWorcestershireOverall effectiveness: The quality and standards of the provision1 September 2023 to 31 March 2024</t>
  </si>
  <si>
    <t>Early years register (full Inspection)Childcare on domestic premisesWorcestershirePersonal development1 September 2023 to 31 March 2024</t>
  </si>
  <si>
    <t>Early years register (full Inspection)Childcare on domestic premisesWorcestershirePersonal development, behaviour and welfare1 September 2023 to 31 March 2024</t>
  </si>
  <si>
    <t>Early years register (full Inspection)Childcare on domestic premisesWorcestershireQuality of education1 September 2023 to 31 March 2024</t>
  </si>
  <si>
    <t>Early years register (full Inspection)Childcare on domestic premisesWorcestershireQuality of teaching, learning and assessment1 September 2023 to 31 March 2024</t>
  </si>
  <si>
    <t>Early years register (full Inspection)Childcare on domestic premisesWorcestershireRequirements of the compulsory part of the childcare register1 September 2023 to 31 March 2024</t>
  </si>
  <si>
    <t>Early years register (full Inspection)Childcare on domestic premisesWorcestershireRequirements of the voluntary part of the childcare register1 September 2023 to 31 March 2024</t>
  </si>
  <si>
    <t>Early years register (full Inspection)Childcare on domestic premisesWorcestershireTotal No of inspections1 September 2023 to 31 March 2024</t>
  </si>
  <si>
    <t>Early years register (full Inspection)Childcare on domestic premisesYorkBehaviour and attitudes1 September 2023 to 31 March 2024</t>
  </si>
  <si>
    <t>Early years register (full Inspection)Childcare on domestic premisesYorkEffectiveness of leadership and Management1 September 2023 to 31 March 2024</t>
  </si>
  <si>
    <t>Early years register (full Inspection)Childcare on domestic premisesYorkOutcomes for children1 September 2023 to 31 March 2024</t>
  </si>
  <si>
    <t>Early years register (full Inspection)Childcare on domestic premisesYorkOverall effectiveness: The quality and standards of the provision1 September 2023 to 31 March 2024</t>
  </si>
  <si>
    <t>Early years register (full Inspection)Childcare on non-domestic premisesKensington and ChelseaQuality of teaching, learning and assessment1 September 2023 to 31 March 2024</t>
  </si>
  <si>
    <t>Early years register (full Inspection)Childcare on non-domestic premisesKensington and ChelseaRequirements of the compulsory part of the childcare register1 September 2023 to 31 March 2024</t>
  </si>
  <si>
    <t>Early years register (full Inspection)Childcare on non-domestic premisesKensington and ChelseaRequirements of the voluntary part of the childcare register1 September 2023 to 31 March 2024</t>
  </si>
  <si>
    <t>Early years register (full Inspection)Childcare on non-domestic premisesKensington and ChelseaTotal No of inspections1 September 2023 to 31 March 2024</t>
  </si>
  <si>
    <t>Early years register (Out-of-school day care)Childcare on non-domestic premisesKensington and ChelseaTotal No of inspections1 April 2023 to 31 August 2023</t>
  </si>
  <si>
    <t>Childcare registerChildcare on non-domestic premisesKentTotal No of inspections1 April 2023 to 31 August 2023</t>
  </si>
  <si>
    <t>Early years register (full Inspection)Childcare on non-domestic premisesKentBehaviour and attitudes1 April 2023 to 31 August 2023</t>
  </si>
  <si>
    <t>Early years register (full Inspection)Childcare on non-domestic premisesKentEffectiveness of leadership and Management1 April 2023 to 31 August 2023</t>
  </si>
  <si>
    <t>Early years register (full Inspection)Childcare on non-domestic premisesKentOutcomes for children1 April 2023 to 31 August 2023</t>
  </si>
  <si>
    <t>Early years register (full Inspection)Childcare on non-domestic premisesKentOverall effectiveness: The quality and standards of the provision1 April 2023 to 31 August 2023</t>
  </si>
  <si>
    <t>Early years register (full Inspection)Childcare on non-domestic premisesKentPersonal development1 April 2023 to 31 August 2023</t>
  </si>
  <si>
    <t>Early years register (full Inspection)Childcare on non-domestic premisesKentPersonal development, behaviour and welfare1 April 2023 to 31 August 2023</t>
  </si>
  <si>
    <t>Early years register (full Inspection)Childcare on non-domestic premisesKentQuality of education1 April 2023 to 31 August 2023</t>
  </si>
  <si>
    <t>Early years register (full Inspection)Childcare on non-domestic premisesKentQuality of teaching, learning and assessment1 April 2023 to 31 August 2023</t>
  </si>
  <si>
    <t>Early years register (full Inspection)Childcare on non-domestic premisesKentRequirements of the compulsory part of the childcare register1 April 2023 to 31 August 2023</t>
  </si>
  <si>
    <t>Early years register (full Inspection)Childcare on non-domestic premisesKentRequirements of the voluntary part of the childcare register1 April 2023 to 31 August 2023</t>
  </si>
  <si>
    <t>Early years register (full Inspection)Childcare on non-domestic premisesKentTotal No of inspections1 April 2023 to 31 August 2023</t>
  </si>
  <si>
    <t>Early years register (full Inspection)Childcare on non-domestic premisesKentBehaviour and attitudes1 September 2023 to 31 March 2024</t>
  </si>
  <si>
    <t>Early years register (full Inspection)Childcare on non-domestic premisesKentEffectiveness of leadership and Management1 September 2023 to 31 March 2024</t>
  </si>
  <si>
    <t>Early years register (full Inspection)Childcare on non-domestic premisesKentOutcomes for children1 September 2023 to 31 March 2024</t>
  </si>
  <si>
    <t>Early years register (full Inspection)Childcare on non-domestic premisesKentOverall effectiveness: The quality and standards of the provision1 September 2023 to 31 March 2024</t>
  </si>
  <si>
    <t>Early years register (full Inspection)Childcare on non-domestic premisesKentPersonal development1 September 2023 to 31 March 2024</t>
  </si>
  <si>
    <t>Early years register (full Inspection)Childcare on non-domestic premisesKentPersonal development, behaviour and welfare1 September 2023 to 31 March 2024</t>
  </si>
  <si>
    <t>Early years register (full Inspection)Childcare on non-domestic premisesKentQuality of education1 September 2023 to 31 March 2024</t>
  </si>
  <si>
    <t>Early years register (full Inspection)Childcare on non-domestic premisesKentQuality of teaching, learning and assessment1 September 2023 to 31 March 2024</t>
  </si>
  <si>
    <t>Early years register (full Inspection)Childcare on non-domestic premisesKentRequirements of the compulsory part of the childcare register1 September 2023 to 31 March 2024</t>
  </si>
  <si>
    <t>Early years register (full Inspection)Childcare on non-domestic premisesKentRequirements of the voluntary part of the childcare register1 September 2023 to 31 March 2024</t>
  </si>
  <si>
    <t>Early years register (full Inspection)Childcare on non-domestic premisesKentTotal No of inspections1 September 2023 to 31 March 2024</t>
  </si>
  <si>
    <t>Early years register (full Inspection)Childcare on non-domestic premisesSurreyBehaviour and attitudes1 September 2023 to 31 March 2024</t>
  </si>
  <si>
    <t>Early years register (full Inspection)Childcare on non-domestic premisesSurreyEffectiveness of leadership and Management1 September 2023 to 31 March 2024</t>
  </si>
  <si>
    <t>Early years register (full Inspection)Childcare on non-domestic premisesSurreyOutcomes for children1 September 2023 to 31 March 2024</t>
  </si>
  <si>
    <t>Early years register (full Inspection)Childcare on non-domestic premisesSurreyOverall effectiveness: The quality and standards of the provision1 September 2023 to 31 March 2024</t>
  </si>
  <si>
    <t>Early years register (full Inspection)Childcare on non-domestic premisesSurreyPersonal development1 September 2023 to 31 March 2024</t>
  </si>
  <si>
    <t>Early years register (full Inspection)Childcare on non-domestic premisesSurreyPersonal development, behaviour and welfare1 September 2023 to 31 March 2024</t>
  </si>
  <si>
    <t>Early years register (full Inspection)Childcare on non-domestic premisesSurreyQuality of education1 September 2023 to 31 March 2024</t>
  </si>
  <si>
    <t>Early years register (full Inspection)Childcare on non-domestic premisesSurreyQuality of teaching, learning and assessment1 September 2023 to 31 March 2024</t>
  </si>
  <si>
    <t>Early years register (full Inspection)Childcare on non-domestic premisesSurreyRequirements of the compulsory part of the childcare register1 September 2023 to 31 March 2024</t>
  </si>
  <si>
    <t>Early years register (full Inspection)Childcare on non-domestic premisesSurreyRequirements of the voluntary part of the childcare register1 September 2023 to 31 March 2024</t>
  </si>
  <si>
    <t>Early years register (full Inspection)Childcare on non-domestic premisesSurreyTotal No of inspections1 September 2023 to 31 March 2024</t>
  </si>
  <si>
    <t>Early years register (No children on roll)Childcare on non-domestic premisesSurreyNCOR Inspection Outcomes1 April 2023 to 31 August 2023</t>
  </si>
  <si>
    <t>Early years register (No children on roll)Childcare on non-domestic premisesSurreyTotal No of inspections1 April 2023 to 31 August 2023</t>
  </si>
  <si>
    <t>Early years register (No children on roll)Childcare on non-domestic premisesSurreyNCOR Inspection Outcomes1 September 2023 to 31 March 2024</t>
  </si>
  <si>
    <t>Early years register (No children on roll)Childcare on non-domestic premisesSurreyTotal No of inspections1 September 2023 to 31 March 2024</t>
  </si>
  <si>
    <t>Early years register (Out-of-school day care)Childcare on non-domestic premisesSurreyTotal No of inspections1 April 2023 to 31 August 2023</t>
  </si>
  <si>
    <t>Early years register (Out-of-school day care)Childcare on non-domestic premisesSurreyTotal No of inspections1 September 2023 to 31 March 2024</t>
  </si>
  <si>
    <t>Childcare registerChildcare on non-domestic premisesSuttonTotal No of inspections1 September 2023 to 31 March 2024</t>
  </si>
  <si>
    <t>Early years register (full Inspection)Childcare on non-domestic premisesSuttonBehaviour and attitudes1 April 2023 to 31 August 2023</t>
  </si>
  <si>
    <t>Early years register (full Inspection)Childcare on non-domestic premisesSuttonEffectiveness of leadership and Management1 April 2023 to 31 August 2023</t>
  </si>
  <si>
    <t>Early years register (full Inspection)Childcare on non-domestic premisesSuttonOutcomes for children1 April 2023 to 31 August 2023</t>
  </si>
  <si>
    <t>Early years register (full Inspection)Childcare on non-domestic premisesSuttonOverall effectiveness: The quality and standards of the provision1 April 2023 to 31 August 2023</t>
  </si>
  <si>
    <t>Early years register (full Inspection)Childcare on non-domestic premisesSuttonPersonal development1 April 2023 to 31 August 2023</t>
  </si>
  <si>
    <t>Early years register (full Inspection)Childcare on non-domestic premisesSuttonPersonal development, behaviour and welfare1 April 2023 to 31 August 2023</t>
  </si>
  <si>
    <t>Early years register (full Inspection)Childcare on non-domestic premisesSuttonQuality of education1 April 2023 to 31 August 2023</t>
  </si>
  <si>
    <t>Early years register (full Inspection)Childcare on non-domestic premisesSuttonQuality of teaching, learning and assessment1 April 2023 to 31 August 2023</t>
  </si>
  <si>
    <t>Early years register (Out-of-school day care)Childcare on non-domestic premisesStockportTotal No of inspections1 September 2023 to 31 March 2024</t>
  </si>
  <si>
    <t>Early years register (full Inspection)Childcare on non-domestic premisesStockton-on-TeesBehaviour and attitudes1 April 2023 to 31 August 2023</t>
  </si>
  <si>
    <t>Early years register (full Inspection)Childcare on non-domestic premisesStockton-on-TeesEffectiveness of leadership and Management1 April 2023 to 31 August 2023</t>
  </si>
  <si>
    <t>Early years register (full Inspection)Childcare on non-domestic premisesStockton-on-TeesOutcomes for children1 April 2023 to 31 August 2023</t>
  </si>
  <si>
    <t>Early years register (full Inspection)Childcare on non-domestic premisesStockton-on-TeesOverall effectiveness: The quality and standards of the provision1 April 2023 to 31 August 2023</t>
  </si>
  <si>
    <t>Early years register (full Inspection)Childcare on non-domestic premisesStockton-on-TeesPersonal development1 April 2023 to 31 August 2023</t>
  </si>
  <si>
    <t>Early years register (full Inspection)Childcare on non-domestic premisesStockton-on-TeesPersonal development, behaviour and welfare1 April 2023 to 31 August 2023</t>
  </si>
  <si>
    <t>Early years register (full Inspection)Childcare on non-domestic premisesStockton-on-TeesQuality of education1 April 2023 to 31 August 2023</t>
  </si>
  <si>
    <t>Early years register (full Inspection)Childcare on non-domestic premisesStockton-on-TeesQuality of teaching, learning and assessment1 April 2023 to 31 August 2023</t>
  </si>
  <si>
    <t>Early years register (full Inspection)Childcare on non-domestic premisesStockton-on-TeesRequirements of the compulsory part of the childcare register1 April 2023 to 31 August 2023</t>
  </si>
  <si>
    <t>Early years register (full Inspection)Childcare on non-domestic premisesStockton-on-TeesRequirements of the voluntary part of the childcare register1 April 2023 to 31 August 2023</t>
  </si>
  <si>
    <t>Early years register (full Inspection)Childcare on non-domestic premisesStockton-on-TeesTotal No of inspections1 April 2023 to 31 August 2023</t>
  </si>
  <si>
    <t>Early years register (full Inspection)Childcare on non-domestic premisesStockton-on-TeesBehaviour and attitudes1 September 2023 to 31 March 2024</t>
  </si>
  <si>
    <t>Early years register (full Inspection)Childcare on non-domestic premisesStockton-on-TeesEffectiveness of leadership and Management1 September 2023 to 31 March 2024</t>
  </si>
  <si>
    <t>Early years register (full Inspection)Childcare on non-domestic premisesStockton-on-TeesOutcomes for children1 September 2023 to 31 March 2024</t>
  </si>
  <si>
    <t>Early years register (full Inspection)Childcare on non-domestic premisesStockton-on-TeesOverall effectiveness: The quality and standards of the provision1 September 2023 to 31 March 2024</t>
  </si>
  <si>
    <t>Early years register (full Inspection)Childcare on non-domestic premisesStockton-on-TeesPersonal development1 September 2023 to 31 March 2024</t>
  </si>
  <si>
    <t>Early years register (full Inspection)Childcare on non-domestic premisesStockton-on-TeesPersonal development, behaviour and welfare1 September 2023 to 31 March 2024</t>
  </si>
  <si>
    <t>Early years register (full Inspection)Childcare on non-domestic premisesStockton-on-TeesQuality of education1 September 2023 to 31 March 2024</t>
  </si>
  <si>
    <t>Early years register (full Inspection)Childcare on non-domestic premisesStockton-on-TeesQuality of teaching, learning and assessment1 September 2023 to 31 March 2024</t>
  </si>
  <si>
    <t>Early years register (full Inspection)Childcare on non-domestic premisesStockton-on-TeesRequirements of the compulsory part of the childcare register1 September 2023 to 31 March 2024</t>
  </si>
  <si>
    <t>Early years register (full Inspection)Childcare on non-domestic premisesStockton-on-TeesRequirements of the voluntary part of the childcare register1 September 2023 to 31 March 2024</t>
  </si>
  <si>
    <t>Early years register (full Inspection)Childcare on non-domestic premisesStockton-on-TeesTotal No of inspections1 September 2023 to 31 March 2024</t>
  </si>
  <si>
    <t>Childcare registerChildcare on non-domestic premisesStoke-on-TrentTotal No of inspections1 April 2023 to 31 August 2023</t>
  </si>
  <si>
    <t>Childcare registerChildcare on non-domestic premisesStoke-on-TrentTotal No of inspections1 September 2023 to 31 March 2024</t>
  </si>
  <si>
    <t>Early years register (full Inspection)Childcare on non-domestic premisesStoke-on-TrentBehaviour and attitudes1 April 2023 to 31 August 2023</t>
  </si>
  <si>
    <t>Early years register (full Inspection)Childcare on non-domestic premisesStoke-on-TrentEffectiveness of leadership and Management1 April 2023 to 31 August 2023</t>
  </si>
  <si>
    <t>Early years register (full Inspection)ChildminderDerbyshirePersonal development, behaviour and welfare1 April 2023 to 31 August 2023</t>
  </si>
  <si>
    <t>Early years register (full Inspection)ChildminderDerbyshireQuality of education1 April 2023 to 31 August 2023</t>
  </si>
  <si>
    <t>Early years register (full Inspection)ChildminderDerbyshireQuality of teaching, learning and assessment1 April 2023 to 31 August 2023</t>
  </si>
  <si>
    <t>Early years register (full Inspection)ChildminderDerbyshireRequirements of the compulsory part of the childcare register1 April 2023 to 31 August 2023</t>
  </si>
  <si>
    <t>Early years register (full Inspection)ChildminderDerbyshireRequirements of the voluntary part of the childcare register1 April 2023 to 31 August 2023</t>
  </si>
  <si>
    <t>Early years register (full Inspection)ChildminderDerbyshireTotal No of inspections1 April 2023 to 31 August 2023</t>
  </si>
  <si>
    <t>Early years register (full Inspection)ChildminderDerbyshireBehaviour and attitudes1 September 2023 to 31 March 2024</t>
  </si>
  <si>
    <t>Early years register (full Inspection)ChildminderDerbyshireEffectiveness of leadership and Management1 September 2023 to 31 March 2024</t>
  </si>
  <si>
    <t>Early years register (full Inspection)ChildminderDerbyshireOutcomes for children1 September 2023 to 31 March 2024</t>
  </si>
  <si>
    <t>Early years register (full Inspection)ChildminderDerbyshireOverall effectiveness: The quality and standards of the provision1 September 2023 to 31 March 2024</t>
  </si>
  <si>
    <t>Early years register (full Inspection)ChildminderDerbyshirePersonal development1 September 2023 to 31 March 2024</t>
  </si>
  <si>
    <t>Early years register (full Inspection)ChildminderDerbyshirePersonal development, behaviour and welfare1 September 2023 to 31 March 2024</t>
  </si>
  <si>
    <t>Early years register (full Inspection)ChildminderDerbyshireQuality of education1 September 2023 to 31 March 2024</t>
  </si>
  <si>
    <t>Early years register (full Inspection)ChildminderDerbyshireQuality of teaching, learning and assessment1 September 2023 to 31 March 2024</t>
  </si>
  <si>
    <t>Early years register (full Inspection)ChildminderDerbyshireRequirements of the compulsory part of the childcare register1 September 2023 to 31 March 2024</t>
  </si>
  <si>
    <t>Early years register (full Inspection)ChildminderDerbyshireRequirements of the voluntary part of the childcare register1 September 2023 to 31 March 2024</t>
  </si>
  <si>
    <t>Early years register (full Inspection)ChildminderDerbyshireTotal No of inspections1 September 2023 to 31 March 2024</t>
  </si>
  <si>
    <t>Early years register (No children on roll)ChildminderDerbyshireNCOR Inspection Outcomes1 April 2023 to 31 August 2023</t>
  </si>
  <si>
    <t>Early years register (No children on roll)ChildminderDerbyshireTotal No of inspections1 April 2023 to 31 August 2023</t>
  </si>
  <si>
    <t>Early years register (No children on roll)ChildminderDerbyshireNCOR Inspection Outcomes1 September 2023 to 31 March 2024</t>
  </si>
  <si>
    <t>Early years register (No children on roll)ChildminderDerbyshireTotal No of inspections1 September 2023 to 31 March 2024</t>
  </si>
  <si>
    <t>Early years register (Out-of-school day care)ChildminderDerbyshireTotal No of inspections1 April 2023 to 31 August 2023</t>
  </si>
  <si>
    <t>Early years register (Out-of-school day care)ChildminderDerbyshireTotal No of inspections1 September 2023 to 31 March 2024</t>
  </si>
  <si>
    <t>Childcare registerChildminderDevonTotal No of inspections1 April 2023 to 31 August 2023</t>
  </si>
  <si>
    <t>Early years register (full Inspection)ChildminderDevonBehaviour and attitudes1 April 2023 to 31 August 2023</t>
  </si>
  <si>
    <t>Early years register (full Inspection)ChildminderDevonEffectiveness of leadership and Management1 April 2023 to 31 August 2023</t>
  </si>
  <si>
    <t>Early years register (full Inspection)ChildminderDevonOutcomes for children1 April 2023 to 31 August 2023</t>
  </si>
  <si>
    <t>Early years register (full Inspection)ChildminderDevonOverall effectiveness: The quality and standards of the provision1 April 2023 to 31 August 2023</t>
  </si>
  <si>
    <t>Early years register (full Inspection)ChildminderDevonPersonal development1 April 2023 to 31 August 2023</t>
  </si>
  <si>
    <t>Early years register (full Inspection)ChildminderDevonPersonal development, behaviour and welfare1 April 2023 to 31 August 2023</t>
  </si>
  <si>
    <t>Early years register (full Inspection)ChildminderDevonQuality of education1 April 2023 to 31 August 2023</t>
  </si>
  <si>
    <t>Early years register (Out-of-school day care)ChildminderPlymouthTotal No of inspections1 April 2023 to 31 August 2023</t>
  </si>
  <si>
    <t>Early years register (full Inspection)ChildminderPortsmouthBehaviour and attitudes1 April 2023 to 31 August 2023</t>
  </si>
  <si>
    <t>Early years register (full Inspection)ChildminderPortsmouthEffectiveness of leadership and Management1 April 2023 to 31 August 2023</t>
  </si>
  <si>
    <t>Early years register (full Inspection)ChildminderPortsmouthOutcomes for children1 April 2023 to 31 August 2023</t>
  </si>
  <si>
    <t>Early years register (full Inspection)ChildminderPortsmouthOverall effectiveness: The quality and standards of the provision1 April 2023 to 31 August 2023</t>
  </si>
  <si>
    <t>Early years register (full Inspection)ChildminderPortsmouthPersonal development1 April 2023 to 31 August 2023</t>
  </si>
  <si>
    <t>Early years register (full Inspection)ChildminderPortsmouthPersonal development, behaviour and welfare1 April 2023 to 31 August 2023</t>
  </si>
  <si>
    <t>Early years register (full Inspection)ChildminderPortsmouthQuality of education1 April 2023 to 31 August 2023</t>
  </si>
  <si>
    <t>Early years register (full Inspection)ChildminderPortsmouthQuality of teaching, learning and assessment1 April 2023 to 31 August 2023</t>
  </si>
  <si>
    <t>Early years register (full Inspection)ChildminderPortsmouthRequirements of the compulsory part of the childcare register1 April 2023 to 31 August 2023</t>
  </si>
  <si>
    <t>Early years register (full Inspection)ChildminderPortsmouthRequirements of the voluntary part of the childcare register1 April 2023 to 31 August 2023</t>
  </si>
  <si>
    <t>Early years register (full Inspection)ChildminderPortsmouthTotal No of inspections1 April 2023 to 31 August 2023</t>
  </si>
  <si>
    <t>Early years register (full Inspection)ChildminderPortsmouthBehaviour and attitudes1 September 2023 to 31 March 2024</t>
  </si>
  <si>
    <t>Early years register (full Inspection)ChildminderPortsmouthEffectiveness of leadership and Management1 September 2023 to 31 March 2024</t>
  </si>
  <si>
    <t>Early years register (full Inspection)ChildminderPortsmouthOutcomes for children1 September 2023 to 31 March 2024</t>
  </si>
  <si>
    <t>Early years register (full Inspection)ChildminderPortsmouthOverall effectiveness: The quality and standards of the provision1 September 2023 to 31 March 2024</t>
  </si>
  <si>
    <t>Early years register (full Inspection)ChildminderPortsmouthPersonal development1 September 2023 to 31 March 2024</t>
  </si>
  <si>
    <t>Early years register (full Inspection)ChildminderPortsmouthPersonal development, behaviour and welfare1 September 2023 to 31 March 2024</t>
  </si>
  <si>
    <t>Early years register (full Inspection)ChildminderPortsmouthQuality of education1 September 2023 to 31 March 2024</t>
  </si>
  <si>
    <t>Early years register (full Inspection)ChildminderPortsmouthQuality of teaching, learning and assessment1 September 2023 to 31 March 2024</t>
  </si>
  <si>
    <t>Early years register (full Inspection)ChildminderPortsmouthRequirements of the compulsory part of the childcare register1 September 2023 to 31 March 2024</t>
  </si>
  <si>
    <t>Early years register (full Inspection)ChildminderPortsmouthRequirements of the voluntary part of the childcare register1 September 2023 to 31 March 2024</t>
  </si>
  <si>
    <t>Early years register (full Inspection)ChildminderPortsmouthTotal No of inspections1 September 2023 to 31 March 2024</t>
  </si>
  <si>
    <t>Early years register (No children on roll)ChildminderPortsmouthNCOR Inspection Outcomes1 April 2023 to 31 August 2023</t>
  </si>
  <si>
    <t>Early years register (No children on roll)ChildminderPortsmouthTotal No of inspections1 April 2023 to 31 August 2023</t>
  </si>
  <si>
    <t>Early years register (full Inspection)ChildminderReadingBehaviour and attitudes1 April 2023 to 31 August 2023</t>
  </si>
  <si>
    <t>Early years register (full Inspection)ChildminderReadingEffectiveness of leadership and Management1 April 2023 to 31 August 2023</t>
  </si>
  <si>
    <t>Early years register (full Inspection)ChildminderReadingOutcomes for children1 April 2023 to 31 August 2023</t>
  </si>
  <si>
    <t>Early years register (full Inspection)ChildminderReadingOverall effectiveness: The quality and standards of the provision1 April 2023 to 31 August 2023</t>
  </si>
  <si>
    <t>Early years register (full Inspection)ChildminderReadingPersonal development1 April 2023 to 31 August 2023</t>
  </si>
  <si>
    <t>Early years register (full Inspection)All provisionDevonTotal No of inspections1 September 2023 to 31 March 2024</t>
  </si>
  <si>
    <t>Early years register (No children on roll)All provisionDevonNCOR Inspection Outcomes1 April 2023 to 31 August 2023</t>
  </si>
  <si>
    <t>Early years register (No children on roll)All provisionDevonTotal No of inspections1 April 2023 to 31 August 2023</t>
  </si>
  <si>
    <t>Early years register (No children on roll)All provisionDevonNCOR Inspection Outcomes1 September 2023 to 31 March 2024</t>
  </si>
  <si>
    <t>Early years register (No children on roll)All provisionDevonTotal No of inspections1 September 2023 to 31 March 2024</t>
  </si>
  <si>
    <t>Early years register (Out-of-school day care)All provisionDevonTotal No of inspections1 April 2023 to 31 August 2023</t>
  </si>
  <si>
    <t>Early years register (Out-of-school day care)All provisionDevonTotal No of inspections1 September 2023 to 31 March 2024</t>
  </si>
  <si>
    <t>Childcare registerAll provisionDoncasterTotal No of inspections1 April 2023 to 31 August 2023</t>
  </si>
  <si>
    <t>Early years register (full Inspection)All provisionDoncasterBehaviour and attitudes1 April 2023 to 31 August 2023</t>
  </si>
  <si>
    <t>Early years register (full Inspection)All provisionDoncasterEffectiveness of leadership and Management1 April 2023 to 31 August 2023</t>
  </si>
  <si>
    <t>Early years register (full Inspection)All provisionDoncasterOutcomes for children1 April 2023 to 31 August 2023</t>
  </si>
  <si>
    <t>Early years register (full Inspection)All provisionDoncasterOverall effectiveness: The quality and standards of the provision1 April 2023 to 31 August 2023</t>
  </si>
  <si>
    <t>Early years register (full Inspection)All provisionDoncasterPersonal development1 April 2023 to 31 August 2023</t>
  </si>
  <si>
    <t>Early years register (full Inspection)All provisionDoncasterPersonal development, behaviour and welfare1 April 2023 to 31 August 2023</t>
  </si>
  <si>
    <t>Early years register (full Inspection)All provisionDoncasterQuality of education1 April 2023 to 31 August 2023</t>
  </si>
  <si>
    <t>Early years register (full Inspection)All provisionDoncasterQuality of teaching, learning and assessment1 April 2023 to 31 August 2023</t>
  </si>
  <si>
    <t>Early years register (full Inspection)All provisionDoncasterRequirements of the compulsory part of the childcare register1 April 2023 to 31 August 2023</t>
  </si>
  <si>
    <t>Early years register (full Inspection)All provisionDoncasterRequirements of the voluntary part of the childcare register1 April 2023 to 31 August 2023</t>
  </si>
  <si>
    <t>Early years register (full Inspection)All provisionDoncasterTotal No of inspections1 April 2023 to 31 August 2023</t>
  </si>
  <si>
    <t>Early years register (full Inspection)All provisionDoncasterBehaviour and attitudes1 September 2023 to 31 March 2024</t>
  </si>
  <si>
    <t>Early years register (full Inspection)All provisionDoncasterEffectiveness of leadership and Management1 September 2023 to 31 March 2024</t>
  </si>
  <si>
    <t>Early years register (full Inspection)All provisionDoncasterOutcomes for children1 September 2023 to 31 March 2024</t>
  </si>
  <si>
    <t>Early years register (full Inspection)All provisionDoncasterOverall effectiveness: The quality and standards of the provision1 September 2023 to 31 March 2024</t>
  </si>
  <si>
    <t>Early years register (full Inspection)All provisionDoncasterPersonal development1 September 2023 to 31 March 2024</t>
  </si>
  <si>
    <t>Early years register (full Inspection)All provisionDoncasterPersonal development, behaviour and welfare1 September 2023 to 31 March 2024</t>
  </si>
  <si>
    <t>Early years register (full Inspection)All provisionDoncasterQuality of education1 September 2023 to 31 March 2024</t>
  </si>
  <si>
    <t>Early years register (full Inspection)All provisionDoncasterQuality of teaching, learning and assessment1 September 2023 to 31 March 2024</t>
  </si>
  <si>
    <t>Early years register (full Inspection)All provisionDoncasterRequirements of the compulsory part of the childcare register1 September 2023 to 31 March 2024</t>
  </si>
  <si>
    <t>Early years register (full Inspection)All provisionDoncasterRequirements of the voluntary part of the childcare register1 September 2023 to 31 March 2024</t>
  </si>
  <si>
    <t>Early years register (full Inspection)All provisionDoncasterTotal No of inspections1 September 2023 to 31 March 2024</t>
  </si>
  <si>
    <t>Early years register (full Inspection)Childcare on non-domestic premisesSwindonQuality of education1 September 2023 to 31 March 2024</t>
  </si>
  <si>
    <t>Early years register (full Inspection)Childcare on non-domestic premisesSwindonQuality of teaching, learning and assessment1 September 2023 to 31 March 2024</t>
  </si>
  <si>
    <t>Early years register (full Inspection)Childcare on non-domestic premisesSwindonRequirements of the compulsory part of the childcare register1 September 2023 to 31 March 2024</t>
  </si>
  <si>
    <t>Early years register (full Inspection)Childcare on non-domestic premisesSwindonRequirements of the voluntary part of the childcare register1 September 2023 to 31 March 2024</t>
  </si>
  <si>
    <t>Early years register (full Inspection)Childcare on non-domestic premisesSwindonTotal No of inspections1 September 2023 to 31 March 2024</t>
  </si>
  <si>
    <t>Early years register (Out-of-school day care)Childcare on non-domestic premisesSwindonTotal No of inspections1 April 2023 to 31 August 2023</t>
  </si>
  <si>
    <t>Early years register (Out-of-school day care)Childcare on non-domestic premisesSwindonTotal No of inspections1 September 2023 to 31 March 2024</t>
  </si>
  <si>
    <t>Early years register (full Inspection)Childcare on non-domestic premisesTamesideBehaviour and attitudes1 April 2023 to 31 August 2023</t>
  </si>
  <si>
    <t>Early years register (full Inspection)Childcare on non-domestic premisesTamesideEffectiveness of leadership and Management1 April 2023 to 31 August 2023</t>
  </si>
  <si>
    <t>Early years register (full Inspection)Childcare on non-domestic premisesTamesideOutcomes for children1 April 2023 to 31 August 2023</t>
  </si>
  <si>
    <t>Early years register (full Inspection)Childcare on non-domestic premisesTamesideOverall effectiveness: The quality and standards of the provision1 April 2023 to 31 August 2023</t>
  </si>
  <si>
    <t>Early years register (full Inspection)Childcare on non-domestic premisesTamesidePersonal development1 April 2023 to 31 August 2023</t>
  </si>
  <si>
    <t>Early years register (full Inspection)Childcare on non-domestic premisesTamesidePersonal development, behaviour and welfare1 April 2023 to 31 August 2023</t>
  </si>
  <si>
    <t>Early years register (full Inspection)Childcare on non-domestic premisesTamesideQuality of education1 April 2023 to 31 August 2023</t>
  </si>
  <si>
    <t>Early years register (full Inspection)Childcare on non-domestic premisesTamesideQuality of teaching, learning and assessment1 April 2023 to 31 August 2023</t>
  </si>
  <si>
    <t>Early years register (full Inspection)Childcare on non-domestic premisesTamesideRequirements of the compulsory part of the childcare register1 April 2023 to 31 August 2023</t>
  </si>
  <si>
    <t>Early years register (full Inspection)Childcare on non-domestic premisesTamesideRequirements of the voluntary part of the childcare register1 April 2023 to 31 August 2023</t>
  </si>
  <si>
    <t>Early years register (full Inspection)Childcare on non-domestic premisesTamesideTotal No of inspections1 April 2023 to 31 August 2023</t>
  </si>
  <si>
    <t>Early years register (full Inspection)Childcare on non-domestic premisesTamesideBehaviour and attitudes1 September 2023 to 31 March 2024</t>
  </si>
  <si>
    <t>Early years register (full Inspection)Childcare on non-domestic premisesTamesideEffectiveness of leadership and Management1 September 2023 to 31 March 2024</t>
  </si>
  <si>
    <t>Early years register (full Inspection)Childcare on non-domestic premisesTamesideOutcomes for children1 September 2023 to 31 March 2024</t>
  </si>
  <si>
    <t>Early years register (full Inspection)Childcare on non-domestic premisesTamesideOverall effectiveness: The quality and standards of the provision1 September 2023 to 31 March 2024</t>
  </si>
  <si>
    <t>Early years register (full Inspection)Childcare on non-domestic premisesTamesidePersonal development1 September 2023 to 31 March 2024</t>
  </si>
  <si>
    <t>Early years register (full Inspection)Childcare on non-domestic premisesTamesidePersonal development, behaviour and welfare1 September 2023 to 31 March 2024</t>
  </si>
  <si>
    <t>Early years register (full Inspection)ChildminderEast Riding of YorkshireQuality of education1 April 2023 to 31 August 2023</t>
  </si>
  <si>
    <t>Early years register (full Inspection)ChildminderEast Riding of YorkshireQuality of teaching, learning and assessment1 April 2023 to 31 August 2023</t>
  </si>
  <si>
    <t>Early years register (full Inspection)ChildminderEast Riding of YorkshireRequirements of the compulsory part of the childcare register1 April 2023 to 31 August 2023</t>
  </si>
  <si>
    <t>Early years register (full Inspection)ChildminderEast Riding of YorkshireRequirements of the voluntary part of the childcare register1 April 2023 to 31 August 2023</t>
  </si>
  <si>
    <t>Early years register (full Inspection)ChildminderEast Riding of YorkshireTotal No of inspections1 April 2023 to 31 August 2023</t>
  </si>
  <si>
    <t>Early years register (full Inspection)ChildminderEast Riding of YorkshireBehaviour and attitudes1 September 2023 to 31 March 2024</t>
  </si>
  <si>
    <t>Early years register (full Inspection)ChildminderEast Riding of YorkshireEffectiveness of leadership and Management1 September 2023 to 31 March 2024</t>
  </si>
  <si>
    <t>Early years register (full Inspection)ChildminderEast Riding of YorkshireOutcomes for children1 September 2023 to 31 March 2024</t>
  </si>
  <si>
    <t>Early years register (full Inspection)ChildminderEast Riding of YorkshireOverall effectiveness: The quality and standards of the provision1 September 2023 to 31 March 2024</t>
  </si>
  <si>
    <t>Early years register (full Inspection)ChildminderEast Riding of YorkshirePersonal development1 September 2023 to 31 March 2024</t>
  </si>
  <si>
    <t>Early years register (full Inspection)ChildminderEast Riding of YorkshirePersonal development, behaviour and welfare1 September 2023 to 31 March 2024</t>
  </si>
  <si>
    <t>Early years register (full Inspection)ChildminderEast Riding of YorkshireQuality of education1 September 2023 to 31 March 2024</t>
  </si>
  <si>
    <t>Early years register (full Inspection)ChildminderEast Riding of YorkshireQuality of teaching, learning and assessment1 September 2023 to 31 March 2024</t>
  </si>
  <si>
    <t>Early years register (full Inspection)ChildminderEast Riding of YorkshireRequirements of the compulsory part of the childcare register1 September 2023 to 31 March 2024</t>
  </si>
  <si>
    <t>Early years register (full Inspection)ChildminderEast Riding of YorkshireRequirements of the voluntary part of the childcare register1 September 2023 to 31 March 2024</t>
  </si>
  <si>
    <t>Early years register (full Inspection)ChildminderEast Riding of YorkshireTotal No of inspections1 September 2023 to 31 March 2024</t>
  </si>
  <si>
    <t>Early years register (No children on roll)ChildminderEast Riding of YorkshireNCOR Inspection Outcomes1 September 2023 to 31 March 2024</t>
  </si>
  <si>
    <t>Early years register (No children on roll)ChildminderEast Riding of YorkshireTotal No of inspections1 September 2023 to 31 March 2024</t>
  </si>
  <si>
    <t>Childcare registerChildminderEast SussexTotal No of inspections1 April 2023 to 31 August 2023</t>
  </si>
  <si>
    <t>Early years register (full Inspection)ChildminderEast SussexBehaviour and attitudes1 April 2023 to 31 August 2023</t>
  </si>
  <si>
    <t>Early years register (full Inspection)ChildminderEast SussexEffectiveness of leadership and Management1 April 2023 to 31 August 2023</t>
  </si>
  <si>
    <t>Early years register (full Inspection)ChildminderEast SussexOutcomes for children1 April 2023 to 31 August 2023</t>
  </si>
  <si>
    <t>Early years register (full Inspection)ChildminderEast SussexOverall effectiveness: The quality and standards of the provision1 April 2023 to 31 August 2023</t>
  </si>
  <si>
    <t>Early years register (full Inspection)ChildminderEast SussexPersonal development1 April 2023 to 31 August 2023</t>
  </si>
  <si>
    <t>Early years register (full Inspection)ChildminderEast SussexPersonal development, behaviour and welfare1 April 2023 to 31 August 2023</t>
  </si>
  <si>
    <t>Early years register (full Inspection)ChildminderEast SussexQuality of education1 April 2023 to 31 August 2023</t>
  </si>
  <si>
    <t>Early years register (full Inspection)ChildminderEast SussexQuality of teaching, learning and assessment1 April 2023 to 31 August 2023</t>
  </si>
  <si>
    <t>Early years register (full Inspection)ChildminderEast SussexRequirements of the compulsory part of the childcare register1 April 2023 to 31 August 2023</t>
  </si>
  <si>
    <t>Early years register (full Inspection)ChildminderEast SussexRequirements of the voluntary part of the childcare register1 April 2023 to 31 August 2023</t>
  </si>
  <si>
    <t>Early years register (full Inspection)ChildminderRutlandPersonal development, behaviour and welfare1 April 2023 to 31 August 2023</t>
  </si>
  <si>
    <t>Early years register (full Inspection)ChildminderRutlandQuality of education1 April 2023 to 31 August 2023</t>
  </si>
  <si>
    <t>Early years register (full Inspection)ChildminderRutlandQuality of teaching, learning and assessment1 April 2023 to 31 August 2023</t>
  </si>
  <si>
    <t>Early years register (full Inspection)ChildminderRutlandRequirements of the compulsory part of the childcare register1 April 2023 to 31 August 2023</t>
  </si>
  <si>
    <t>Early years register (full Inspection)ChildminderRutlandRequirements of the voluntary part of the childcare register1 April 2023 to 31 August 2023</t>
  </si>
  <si>
    <t>Early years register (full Inspection)ChildminderRutlandTotal No of inspections1 April 2023 to 31 August 2023</t>
  </si>
  <si>
    <t>Early years register (full Inspection)ChildminderRutlandBehaviour and attitudes1 September 2023 to 31 March 2024</t>
  </si>
  <si>
    <t>Early years register (full Inspection)ChildminderRutlandEffectiveness of leadership and Management1 September 2023 to 31 March 2024</t>
  </si>
  <si>
    <t>Early years register (full Inspection)ChildminderRutlandOutcomes for children1 September 2023 to 31 March 2024</t>
  </si>
  <si>
    <t>Early years register (full Inspection)ChildminderRutlandOverall effectiveness: The quality and standards of the provision1 September 2023 to 31 March 2024</t>
  </si>
  <si>
    <t>Early years register (full Inspection)ChildminderRutlandPersonal development1 September 2023 to 31 March 2024</t>
  </si>
  <si>
    <t>Early years register (full Inspection)ChildminderRutlandPersonal development, behaviour and welfare1 September 2023 to 31 March 2024</t>
  </si>
  <si>
    <t>Early years register (full Inspection)ChildminderRutlandQuality of education1 September 2023 to 31 March 2024</t>
  </si>
  <si>
    <t>Early years register (full Inspection)ChildminderRutlandQuality of teaching, learning and assessment1 September 2023 to 31 March 2024</t>
  </si>
  <si>
    <t>Early years register (full Inspection)ChildminderRutlandRequirements of the compulsory part of the childcare register1 September 2023 to 31 March 2024</t>
  </si>
  <si>
    <t>Early years register (full Inspection)ChildminderRutlandRequirements of the voluntary part of the childcare register1 September 2023 to 31 March 2024</t>
  </si>
  <si>
    <t>Early years register (full Inspection)ChildminderRutlandTotal No of inspections1 September 2023 to 31 March 2024</t>
  </si>
  <si>
    <t>Early years register (full Inspection)ChildminderSalfordBehaviour and attitudes1 April 2023 to 31 August 2023</t>
  </si>
  <si>
    <t>Early years register (full Inspection)ChildminderSalfordEffectiveness of leadership and Management1 April 2023 to 31 August 2023</t>
  </si>
  <si>
    <t>Early years register (full Inspection)ChildminderSalfordOutcomes for children1 April 2023 to 31 August 2023</t>
  </si>
  <si>
    <t>Early years register (full Inspection)ChildminderSalfordOverall effectiveness: The quality and standards of the provision1 April 2023 to 31 August 2023</t>
  </si>
  <si>
    <t>Early years register (full Inspection)ChildminderSalfordPersonal development1 April 2023 to 31 August 2023</t>
  </si>
  <si>
    <t>Early years register (full Inspection)ChildminderSalfordPersonal development, behaviour and welfare1 April 2023 to 31 August 2023</t>
  </si>
  <si>
    <t>Early years register (full Inspection)ChildminderSalfordQuality of education1 April 2023 to 31 August 2023</t>
  </si>
  <si>
    <t>Early years register (full Inspection)ChildminderSalfordQuality of teaching, learning and assessment1 April 2023 to 31 August 2023</t>
  </si>
  <si>
    <t>Early years register (full Inspection)ChildminderSalfordRequirements of the compulsory part of the childcare register1 April 2023 to 31 August 2023</t>
  </si>
  <si>
    <t>Early years register (full Inspection)ChildminderSalfordRequirements of the voluntary part of the childcare register1 April 2023 to 31 August 2023</t>
  </si>
  <si>
    <t>Early years register (full Inspection)ChildminderSalfordTotal No of inspections1 April 2023 to 31 August 2023</t>
  </si>
  <si>
    <t>Early years register (full Inspection)ChildminderSalfordBehaviour and attitudes1 September 2023 to 31 March 2024</t>
  </si>
  <si>
    <t>Early years register (full Inspection)ChildminderSalfordEffectiveness of leadership and Management1 September 2023 to 31 March 2024</t>
  </si>
  <si>
    <t>Early years register (full Inspection)ChildminderSalfordOutcomes for children1 September 2023 to 31 March 2024</t>
  </si>
  <si>
    <t>Early years register (full Inspection)All provisionEast SussexBehaviour and attitudes1 September 2023 to 31 March 2024</t>
  </si>
  <si>
    <t>Early years register (full Inspection)All provisionEast SussexEffectiveness of leadership and Management1 September 2023 to 31 March 2024</t>
  </si>
  <si>
    <t>Early years register (full Inspection)All provisionEast SussexOutcomes for children1 September 2023 to 31 March 2024</t>
  </si>
  <si>
    <t>Early years register (full Inspection)All provisionEast SussexOverall effectiveness: The quality and standards of the provision1 September 2023 to 31 March 2024</t>
  </si>
  <si>
    <t>Early years register (full Inspection)All provisionEast SussexPersonal development1 September 2023 to 31 March 2024</t>
  </si>
  <si>
    <t>Early years register (full Inspection)All provisionEast SussexPersonal development, behaviour and welfare1 September 2023 to 31 March 2024</t>
  </si>
  <si>
    <t>Early years register (full Inspection)All provisionEast SussexQuality of education1 September 2023 to 31 March 2024</t>
  </si>
  <si>
    <t>Early years register (full Inspection)All provisionEast SussexQuality of teaching, learning and assessment1 September 2023 to 31 March 2024</t>
  </si>
  <si>
    <t>Early years register (full Inspection)All provisionEast SussexRequirements of the compulsory part of the childcare register1 September 2023 to 31 March 2024</t>
  </si>
  <si>
    <t>Early years register (full Inspection)All provisionEast SussexRequirements of the voluntary part of the childcare register1 September 2023 to 31 March 2024</t>
  </si>
  <si>
    <t>Early years register (full Inspection)All provisionEast SussexTotal No of inspections1 September 2023 to 31 March 2024</t>
  </si>
  <si>
    <t>Early years register (No children on roll)All provisionEast SussexNCOR Inspection Outcomes1 April 2023 to 31 August 2023</t>
  </si>
  <si>
    <t>Early years register (No children on roll)All provisionEast SussexTotal No of inspections1 April 2023 to 31 August 2023</t>
  </si>
  <si>
    <t>Early years register (No children on roll)All provisionEast SussexNCOR Inspection Outcomes1 September 2023 to 31 March 2024</t>
  </si>
  <si>
    <t>Early years register (No children on roll)All provisionEast SussexTotal No of inspections1 September 2023 to 31 March 2024</t>
  </si>
  <si>
    <t>Early years register (Out-of-school day care)All provisionEast SussexTotal No of inspections1 April 2023 to 31 August 2023</t>
  </si>
  <si>
    <t>Early years register (Out-of-school day care)All provisionEast SussexTotal No of inspections1 September 2023 to 31 March 2024</t>
  </si>
  <si>
    <t>Childcare registerAll provisionEnfieldTotal No of inspections1 April 2023 to 31 August 2023</t>
  </si>
  <si>
    <t>Childcare registerAll provisionEnfieldTotal No of inspections1 September 2023 to 31 March 2024</t>
  </si>
  <si>
    <t>Early years register (full Inspection)All provisionEnfieldBehaviour and attitudes1 April 2023 to 31 August 2023</t>
  </si>
  <si>
    <t>Early years register (full Inspection)All provisionEnfieldEffectiveness of leadership and Management1 April 2023 to 31 August 2023</t>
  </si>
  <si>
    <t>Early years register (full Inspection)All provisionEnfieldOutcomes for children1 April 2023 to 31 August 2023</t>
  </si>
  <si>
    <t>Early years register (full Inspection)All provisionEnfieldOverall effectiveness: The quality and standards of the provision1 April 2023 to 31 August 2023</t>
  </si>
  <si>
    <t>Early years register (full Inspection)All provisionEnfieldPersonal development1 April 2023 to 31 August 2023</t>
  </si>
  <si>
    <t>Early years register (full Inspection)All provisionEnfieldPersonal development, behaviour and welfare1 April 2023 to 31 August 2023</t>
  </si>
  <si>
    <t>Early years register (full Inspection)All provisionEnfieldQuality of education1 April 2023 to 31 August 2023</t>
  </si>
  <si>
    <t>Early years register (full Inspection)All provisionEnfieldQuality of teaching, learning and assessment1 April 2023 to 31 August 2023</t>
  </si>
  <si>
    <t>Early years register (full Inspection)All provisionEnfieldRequirements of the compulsory part of the childcare register1 April 2023 to 31 August 2023</t>
  </si>
  <si>
    <t>Early years register (full Inspection)All provisionEnfieldRequirements of the voluntary part of the childcare register1 April 2023 to 31 August 2023</t>
  </si>
  <si>
    <t>Early years register (full Inspection)All provisionEnfieldTotal No of inspections1 April 2023 to 31 August 2023</t>
  </si>
  <si>
    <t>Early years register (full Inspection)All provisionEnfieldBehaviour and attitudes1 September 2023 to 31 March 2024</t>
  </si>
  <si>
    <t>Early years register (full Inspection)All provisionRedbridgeOutcomes for children1 September 2023 to 31 March 2024</t>
  </si>
  <si>
    <t>Early years register (full Inspection)Childcare on non-domestic premisesSt HelensQuality of teaching, learning and assessment1 April 2023 to 31 August 2023</t>
  </si>
  <si>
    <t>Early years register (full Inspection)Childcare on non-domestic premisesSt HelensRequirements of the compulsory part of the childcare register1 April 2023 to 31 August 2023</t>
  </si>
  <si>
    <t>Early years register (full Inspection)Childcare on non-domestic premisesSt HelensRequirements of the voluntary part of the childcare register1 April 2023 to 31 August 2023</t>
  </si>
  <si>
    <t>Early years register (full Inspection)Childcare on non-domestic premisesSt HelensTotal No of inspections1 April 2023 to 31 August 2023</t>
  </si>
  <si>
    <t>Early years register (full Inspection)Childcare on non-domestic premisesSt HelensBehaviour and attitudes1 September 2023 to 31 March 2024</t>
  </si>
  <si>
    <t>Early years register (full Inspection)Childcare on non-domestic premisesSt HelensEffectiveness of leadership and Management1 September 2023 to 31 March 2024</t>
  </si>
  <si>
    <t>Early years register (full Inspection)Childcare on non-domestic premisesSt HelensOutcomes for children1 September 2023 to 31 March 2024</t>
  </si>
  <si>
    <t>Early years register (full Inspection)Childcare on non-domestic premisesSt HelensOverall effectiveness: The quality and standards of the provision1 September 2023 to 31 March 2024</t>
  </si>
  <si>
    <t>Early years register (full Inspection)Childcare on non-domestic premisesSt HelensPersonal development1 September 2023 to 31 March 2024</t>
  </si>
  <si>
    <t>Early years register (full Inspection)Childcare on non-domestic premisesSt HelensPersonal development, behaviour and welfare1 September 2023 to 31 March 2024</t>
  </si>
  <si>
    <t>Early years register (full Inspection)ChildminderCroydonBehaviour and attitudes1 September 2023 to 31 March 2024</t>
  </si>
  <si>
    <t>Early years register (full Inspection)ChildminderCroydonEffectiveness of leadership and Management1 September 2023 to 31 March 2024</t>
  </si>
  <si>
    <t>Early years register (full Inspection)ChildminderCroydonOutcomes for children1 September 2023 to 31 March 2024</t>
  </si>
  <si>
    <t>Early years register (full Inspection)ChildminderCroydonOverall effectiveness: The quality and standards of the provision1 September 2023 to 31 March 2024</t>
  </si>
  <si>
    <t>Early years register (full Inspection)ChildminderCroydonPersonal development1 September 2023 to 31 March 2024</t>
  </si>
  <si>
    <t>Early years register (full Inspection)ChildminderCroydonPersonal development, behaviour and welfare1 September 2023 to 31 March 2024</t>
  </si>
  <si>
    <t>Early years register (full Inspection)ChildminderCroydonQuality of education1 September 2023 to 31 March 2024</t>
  </si>
  <si>
    <t>Early years register (full Inspection)ChildminderCroydonQuality of teaching, learning and assessment1 September 2023 to 31 March 2024</t>
  </si>
  <si>
    <t>Early years register (full Inspection)ChildminderCroydonRequirements of the compulsory part of the childcare register1 September 2023 to 31 March 2024</t>
  </si>
  <si>
    <t>Early years register (full Inspection)ChildminderCroydonRequirements of the voluntary part of the childcare register1 September 2023 to 31 March 2024</t>
  </si>
  <si>
    <t>Early years register (full Inspection)ChildminderCroydonTotal No of inspections1 September 2023 to 31 March 2024</t>
  </si>
  <si>
    <t>Early years register (No children on roll)ChildminderCroydonNCOR Inspection Outcomes1 April 2023 to 31 August 2023</t>
  </si>
  <si>
    <t>Early years register (No children on roll)ChildminderCroydonTotal No of inspections1 April 2023 to 31 August 2023</t>
  </si>
  <si>
    <t>Early years register (No children on roll)ChildminderCroydonNCOR Inspection Outcomes1 September 2023 to 31 March 2024</t>
  </si>
  <si>
    <t>Early years register (No children on roll)ChildminderCroydonTotal No of inspections1 September 2023 to 31 March 2024</t>
  </si>
  <si>
    <t>Early years register (full Inspection)ChildminderCumberlandBehaviour and attitudes1 April 2023 to 31 August 2023</t>
  </si>
  <si>
    <t>Early years register (full Inspection)ChildminderCumberlandEffectiveness of leadership and Management1 April 2023 to 31 August 2023</t>
  </si>
  <si>
    <t>Early years register (full Inspection)ChildminderCumberlandOutcomes for children1 April 2023 to 31 August 2023</t>
  </si>
  <si>
    <t>Early years register (full Inspection)ChildminderCumberlandOverall effectiveness: The quality and standards of the provision1 April 2023 to 31 August 2023</t>
  </si>
  <si>
    <t>Early years register (full Inspection)ChildminderCumberlandPersonal development1 April 2023 to 31 August 2023</t>
  </si>
  <si>
    <t>Early years register (full Inspection)ChildminderCumberlandPersonal development, behaviour and welfare1 April 2023 to 31 August 2023</t>
  </si>
  <si>
    <t>Early years register (full Inspection)ChildminderCumberlandQuality of education1 April 2023 to 31 August 2023</t>
  </si>
  <si>
    <t>Early years register (full Inspection)ChildminderCumberlandQuality of teaching, learning and assessment1 April 2023 to 31 August 2023</t>
  </si>
  <si>
    <t>Early years register (full Inspection)ChildminderCumberlandRequirements of the compulsory part of the childcare register1 April 2023 to 31 August 2023</t>
  </si>
  <si>
    <t>Early years register (full Inspection)ChildminderCumberlandRequirements of the voluntary part of the childcare register1 April 2023 to 31 August 2023</t>
  </si>
  <si>
    <t>Early years register (full Inspection)ChildminderCumberlandTotal No of inspections1 April 2023 to 31 August 2023</t>
  </si>
  <si>
    <t>Early years register (full Inspection)ChildminderCumberlandBehaviour and attitudes1 September 2023 to 31 March 2024</t>
  </si>
  <si>
    <t>Early years register (full Inspection)ChildminderCumberlandEffectiveness of leadership and Management1 September 2023 to 31 March 2024</t>
  </si>
  <si>
    <t>Early years register (full Inspection)ChildminderCumberlandOutcomes for children1 September 2023 to 31 March 2024</t>
  </si>
  <si>
    <t>Early years register (full Inspection)ChildminderCumberlandOverall effectiveness: The quality and standards of the provision1 September 2023 to 31 March 2024</t>
  </si>
  <si>
    <t>Early years register (full Inspection)ChildminderOldhamOverall effectiveness: The quality and standards of the provision1 September 2023 to 31 March 2024</t>
  </si>
  <si>
    <t>Early years register (full Inspection)ChildminderOldhamPersonal development1 September 2023 to 31 March 2024</t>
  </si>
  <si>
    <t>Early years register (full Inspection)ChildminderOldhamPersonal development, behaviour and welfare1 September 2023 to 31 March 2024</t>
  </si>
  <si>
    <t>Early years register (full Inspection)ChildminderOldhamQuality of education1 September 2023 to 31 March 2024</t>
  </si>
  <si>
    <t>Early years register (full Inspection)ChildminderOldhamQuality of teaching, learning and assessment1 September 2023 to 31 March 2024</t>
  </si>
  <si>
    <t>Early years register (full Inspection)ChildminderOldhamRequirements of the compulsory part of the childcare register1 September 2023 to 31 March 2024</t>
  </si>
  <si>
    <t>Early years register (full Inspection)ChildminderOldhamRequirements of the voluntary part of the childcare register1 September 2023 to 31 March 2024</t>
  </si>
  <si>
    <t>Early years register (full Inspection)ChildminderOldhamTotal No of inspections1 September 2023 to 31 March 2024</t>
  </si>
  <si>
    <t>Early years register (No children on roll)ChildminderOldhamNCOR Inspection Outcomes1 April 2023 to 31 August 2023</t>
  </si>
  <si>
    <t>Early years register (No children on roll)ChildminderOldhamTotal No of inspections1 April 2023 to 31 August 2023</t>
  </si>
  <si>
    <t>Early years register (No children on roll)ChildminderOldhamNCOR Inspection Outcomes1 September 2023 to 31 March 2024</t>
  </si>
  <si>
    <t>Early years register (No children on roll)ChildminderOldhamTotal No of inspections1 September 2023 to 31 March 2024</t>
  </si>
  <si>
    <t>Childcare registerChildminderOxfordshireTotal No of inspections1 September 2023 to 31 March 2024</t>
  </si>
  <si>
    <t>Early years register (full Inspection)ChildminderOxfordshireBehaviour and attitudes1 April 2023 to 31 August 2023</t>
  </si>
  <si>
    <t>Early years register (full Inspection)ChildminderOxfordshireEffectiveness of leadership and Management1 April 2023 to 31 August 2023</t>
  </si>
  <si>
    <t>Early years register (full Inspection)ChildminderOxfordshireOutcomes for children1 April 2023 to 31 August 2023</t>
  </si>
  <si>
    <t>Early years register (full Inspection)ChildminderOxfordshireOverall effectiveness: The quality and standards of the provision1 April 2023 to 31 August 2023</t>
  </si>
  <si>
    <t>Early years register (full Inspection)ChildminderOxfordshirePersonal development1 April 2023 to 31 August 2023</t>
  </si>
  <si>
    <t>Early years register (full Inspection)ChildminderOxfordshirePersonal development, behaviour and welfare1 April 2023 to 31 August 2023</t>
  </si>
  <si>
    <t>Early years register (full Inspection)ChildminderOxfordshireQuality of education1 April 2023 to 31 August 2023</t>
  </si>
  <si>
    <t>Early years register (full Inspection)ChildminderOxfordshireQuality of teaching, learning and assessment1 April 2023 to 31 August 2023</t>
  </si>
  <si>
    <t>Early years register (full Inspection)ChildminderOxfordshireRequirements of the compulsory part of the childcare register1 April 2023 to 31 August 2023</t>
  </si>
  <si>
    <t>Early years register (full Inspection)ChildminderOxfordshireRequirements of the voluntary part of the childcare register1 April 2023 to 31 August 2023</t>
  </si>
  <si>
    <t>Early years register (full Inspection)ChildminderOxfordshireTotal No of inspections1 April 2023 to 31 August 2023</t>
  </si>
  <si>
    <t>Early years register (full Inspection)ChildminderOxfordshireBehaviour and attitudes1 September 2023 to 31 March 2024</t>
  </si>
  <si>
    <t>Early years register (full Inspection)ChildminderOxfordshireEffectiveness of leadership and Management1 September 2023 to 31 March 2024</t>
  </si>
  <si>
    <t>Early years register (full Inspection)ChildminderOxfordshireOutcomes for children1 September 2023 to 31 March 2024</t>
  </si>
  <si>
    <t>Early years register (full Inspection)ChildminderOxfordshireOverall effectiveness: The quality and standards of the provision1 September 2023 to 31 March 2024</t>
  </si>
  <si>
    <t>Early years register (full Inspection)ChildminderOxfordshirePersonal development1 September 2023 to 31 March 2024</t>
  </si>
  <si>
    <t>Early years register (full Inspection)ChildminderOxfordshirePersonal development, behaviour and welfare1 September 2023 to 31 March 2024</t>
  </si>
  <si>
    <t>Early years register (full Inspection)ChildminderOxfordshireQuality of education1 September 2023 to 31 March 2024</t>
  </si>
  <si>
    <t>Early years register (full Inspection)Childcare on non-domestic premisesTelford and WrekinBehaviour and attitudes1 April 2023 to 31 August 2023</t>
  </si>
  <si>
    <t>Early years register (full Inspection)Childcare on non-domestic premisesTelford and WrekinEffectiveness of leadership and Management1 April 2023 to 31 August 2023</t>
  </si>
  <si>
    <t>Early years register (full Inspection)Childcare on non-domestic premisesTelford and WrekinOutcomes for children1 April 2023 to 31 August 2023</t>
  </si>
  <si>
    <t>Early years register (full Inspection)Childcare on non-domestic premisesTelford and WrekinOverall effectiveness: The quality and standards of the provision1 April 2023 to 31 August 2023</t>
  </si>
  <si>
    <t>Early years register (full Inspection)Childcare on non-domestic premisesTelford and WrekinPersonal development1 April 2023 to 31 August 2023</t>
  </si>
  <si>
    <t>Early years register (full Inspection)Childcare on non-domestic premisesTelford and WrekinPersonal development, behaviour and welfare1 April 2023 to 31 August 2023</t>
  </si>
  <si>
    <t>Early years register (full Inspection)Childcare on non-domestic premisesTelford and WrekinQuality of education1 April 2023 to 31 August 2023</t>
  </si>
  <si>
    <t>Early years register (full Inspection)Childcare on non-domestic premisesTelford and WrekinQuality of teaching, learning and assessment1 April 2023 to 31 August 2023</t>
  </si>
  <si>
    <t>Early years register (full Inspection)Childcare on non-domestic premisesTelford and WrekinRequirements of the compulsory part of the childcare register1 April 2023 to 31 August 2023</t>
  </si>
  <si>
    <t>Early years register (full Inspection)Childcare on non-domestic premisesTelford and WrekinRequirements of the voluntary part of the childcare register1 April 2023 to 31 August 2023</t>
  </si>
  <si>
    <t>Early years register (full Inspection)Childcare on non-domestic premisesTelford and WrekinTotal No of inspections1 April 2023 to 31 August 2023</t>
  </si>
  <si>
    <t>Early years register (full Inspection)Childcare on non-domestic premisesTelford and WrekinBehaviour and attitudes1 September 2023 to 31 March 2024</t>
  </si>
  <si>
    <t>Early years register (full Inspection)Childcare on non-domestic premisesTelford and WrekinEffectiveness of leadership and Management1 September 2023 to 31 March 2024</t>
  </si>
  <si>
    <t>Early years register (full Inspection)Childcare on non-domestic premisesTelford and WrekinOutcomes for children1 September 2023 to 31 March 2024</t>
  </si>
  <si>
    <t>Early years register (full Inspection)Childcare on non-domestic premisesTelford and WrekinOverall effectiveness: The quality and standards of the provision1 September 2023 to 31 March 2024</t>
  </si>
  <si>
    <t>Early years register (full Inspection)Childcare on non-domestic premisesTelford and WrekinPersonal development1 September 2023 to 31 March 2024</t>
  </si>
  <si>
    <t>Early years register (full Inspection)Childcare on non-domestic premisesTelford and WrekinPersonal development, behaviour and welfare1 September 2023 to 31 March 2024</t>
  </si>
  <si>
    <t>Early years register (full Inspection)Childcare on non-domestic premisesTelford and WrekinQuality of education1 September 2023 to 31 March 2024</t>
  </si>
  <si>
    <t>Early years register (full Inspection)Childcare on non-domestic premisesTelford and WrekinQuality of teaching, learning and assessment1 September 2023 to 31 March 2024</t>
  </si>
  <si>
    <t>Early years register (full Inspection)Childcare on non-domestic premisesTelford and WrekinRequirements of the compulsory part of the childcare register1 September 2023 to 31 March 2024</t>
  </si>
  <si>
    <t>Early years register (full Inspection)Childcare on non-domestic premisesTelford and WrekinRequirements of the voluntary part of the childcare register1 September 2023 to 31 March 2024</t>
  </si>
  <si>
    <t>Early years register (full Inspection)ChildminderEast SussexTotal No of inspections1 April 2023 to 31 August 2023</t>
  </si>
  <si>
    <t>Early years register (full Inspection)ChildminderEast SussexBehaviour and attitudes1 September 2023 to 31 March 2024</t>
  </si>
  <si>
    <t>Early years register (full Inspection)ChildminderEast SussexEffectiveness of leadership and Management1 September 2023 to 31 March 2024</t>
  </si>
  <si>
    <t>Early years register (full Inspection)ChildminderEast SussexOutcomes for children1 September 2023 to 31 March 2024</t>
  </si>
  <si>
    <t>Early years register (full Inspection)ChildminderEast SussexOverall effectiveness: The quality and standards of the provision1 September 2023 to 31 March 2024</t>
  </si>
  <si>
    <t>Early years register (full Inspection)ChildminderEast SussexPersonal development1 September 2023 to 31 March 2024</t>
  </si>
  <si>
    <t>Early years register (full Inspection)ChildminderEast SussexPersonal development, behaviour and welfare1 September 2023 to 31 March 2024</t>
  </si>
  <si>
    <t>Early years register (full Inspection)ChildminderEast SussexQuality of education1 September 2023 to 31 March 2024</t>
  </si>
  <si>
    <t>Early years register (full Inspection)ChildminderEast SussexQuality of teaching, learning and assessment1 September 2023 to 31 March 2024</t>
  </si>
  <si>
    <t>Early years register (full Inspection)ChildminderEast SussexRequirements of the compulsory part of the childcare register1 September 2023 to 31 March 2024</t>
  </si>
  <si>
    <t>Early years register (full Inspection)ChildminderEast SussexRequirements of the voluntary part of the childcare register1 September 2023 to 31 March 2024</t>
  </si>
  <si>
    <t>Early years register (full Inspection)ChildminderEast SussexTotal No of inspections1 September 2023 to 31 March 2024</t>
  </si>
  <si>
    <t>Early years register (No children on roll)ChildminderEast SussexNCOR Inspection Outcomes1 April 2023 to 31 August 2023</t>
  </si>
  <si>
    <t>Early years register (No children on roll)ChildminderEast SussexTotal No of inspections1 April 2023 to 31 August 2023</t>
  </si>
  <si>
    <t>Early years register (No children on roll)ChildminderEast SussexNCOR Inspection Outcomes1 September 2023 to 31 March 2024</t>
  </si>
  <si>
    <t>Early years register (No children on roll)ChildminderEast SussexTotal No of inspections1 September 2023 to 31 March 2024</t>
  </si>
  <si>
    <t>Early years register (Out-of-school day care)ChildminderEast SussexTotal No of inspections1 September 2023 to 31 March 2024</t>
  </si>
  <si>
    <t>Childcare registerChildminderEnfieldTotal No of inspections1 September 2023 to 31 March 2024</t>
  </si>
  <si>
    <t>Early years register (full Inspection)ChildminderEnfieldBehaviour and attitudes1 April 2023 to 31 August 2023</t>
  </si>
  <si>
    <t>Early years register (full Inspection)ChildminderEnfieldEffectiveness of leadership and Management1 April 2023 to 31 August 2023</t>
  </si>
  <si>
    <t>Early years register (full Inspection)ChildminderEnfieldOutcomes for children1 April 2023 to 31 August 2023</t>
  </si>
  <si>
    <t>Early years register (full Inspection)ChildminderEnfieldOverall effectiveness: The quality and standards of the provision1 April 2023 to 31 August 2023</t>
  </si>
  <si>
    <t>Early years register (full Inspection)ChildminderEnfieldPersonal development1 April 2023 to 31 August 2023</t>
  </si>
  <si>
    <t>Early years register (full Inspection)ChildminderEnfieldPersonal development, behaviour and welfare1 April 2023 to 31 August 2023</t>
  </si>
  <si>
    <t>Early years register (full Inspection)ChildminderEnfieldQuality of education1 April 2023 to 31 August 2023</t>
  </si>
  <si>
    <t>Early years register (full Inspection)ChildminderEnfieldQuality of teaching, learning and assessment1 April 2023 to 31 August 2023</t>
  </si>
  <si>
    <t>Early years register (full Inspection)ChildminderEnfieldRequirements of the compulsory part of the childcare register1 April 2023 to 31 August 2023</t>
  </si>
  <si>
    <t>Early years register (full Inspection)ChildminderEnfieldRequirements of the voluntary part of the childcare register1 April 2023 to 31 August 2023</t>
  </si>
  <si>
    <t>Early years register (full Inspection)ChildminderEnfieldTotal No of inspections1 April 2023 to 31 August 2023</t>
  </si>
  <si>
    <t>Early years register (full Inspection)ChildminderEnfieldBehaviour and attitudes1 September 2023 to 31 March 2024</t>
  </si>
  <si>
    <t>Early years register (full Inspection)ChildminderEnfieldEffectiveness of leadership and Management1 September 2023 to 31 March 2024</t>
  </si>
  <si>
    <t>Early years register (full Inspection)ChildminderSalfordOverall effectiveness: The quality and standards of the provision1 September 2023 to 31 March 2024</t>
  </si>
  <si>
    <t>Early years register (full Inspection)ChildminderSalfordPersonal development1 September 2023 to 31 March 2024</t>
  </si>
  <si>
    <t>Early years register (full Inspection)ChildminderSalfordPersonal development, behaviour and welfare1 September 2023 to 31 March 2024</t>
  </si>
  <si>
    <t>Early years register (full Inspection)ChildminderSalfordQuality of education1 September 2023 to 31 March 2024</t>
  </si>
  <si>
    <t>Early years register (full Inspection)ChildminderSalfordQuality of teaching, learning and assessment1 September 2023 to 31 March 2024</t>
  </si>
  <si>
    <t>Early years register (full Inspection)ChildminderSalfordRequirements of the compulsory part of the childcare register1 September 2023 to 31 March 2024</t>
  </si>
  <si>
    <t>Early years register (full Inspection)ChildminderSalfordRequirements of the voluntary part of the childcare register1 September 2023 to 31 March 2024</t>
  </si>
  <si>
    <t>Early years register (full Inspection)ChildminderSalfordTotal No of inspections1 September 2023 to 31 March 2024</t>
  </si>
  <si>
    <t>Early years register (No children on roll)ChildminderSalfordNCOR Inspection Outcomes1 April 2023 to 31 August 2023</t>
  </si>
  <si>
    <t>Early years register (No children on roll)ChildminderSalfordTotal No of inspections1 April 2023 to 31 August 2023</t>
  </si>
  <si>
    <t>Early years register (No children on roll)ChildminderSalfordNCOR Inspection Outcomes1 September 2023 to 31 March 2024</t>
  </si>
  <si>
    <t>Early years register (No children on roll)ChildminderSalfordTotal No of inspections1 September 2023 to 31 March 2024</t>
  </si>
  <si>
    <t>Early years register (Out-of-school day care)ChildminderSalfordTotal No of inspections1 September 2023 to 31 March 2024</t>
  </si>
  <si>
    <t>Early years register (full Inspection)ChildminderSandwellBehaviour and attitudes1 April 2023 to 31 August 2023</t>
  </si>
  <si>
    <t>Early years register (full Inspection)ChildminderSandwellEffectiveness of leadership and Management1 April 2023 to 31 August 2023</t>
  </si>
  <si>
    <t>Early years register (full Inspection)ChildminderSandwellOutcomes for children1 April 2023 to 31 August 2023</t>
  </si>
  <si>
    <t>Early years register (full Inspection)ChildminderSandwellOverall effectiveness: The quality and standards of the provision1 April 2023 to 31 August 2023</t>
  </si>
  <si>
    <t>Early years register (full Inspection)ChildminderSandwellPersonal development1 April 2023 to 31 August 2023</t>
  </si>
  <si>
    <t>Early years register (full Inspection)ChildminderSandwellPersonal development, behaviour and welfare1 April 2023 to 31 August 2023</t>
  </si>
  <si>
    <t>Early years register (full Inspection)ChildminderSandwellQuality of education1 April 2023 to 31 August 2023</t>
  </si>
  <si>
    <t>Early years register (full Inspection)ChildminderSandwellQuality of teaching, learning and assessment1 April 2023 to 31 August 2023</t>
  </si>
  <si>
    <t>Early years register (full Inspection)ChildminderSandwellRequirements of the compulsory part of the childcare register1 April 2023 to 31 August 2023</t>
  </si>
  <si>
    <t>Early years register (full Inspection)ChildminderSandwellRequirements of the voluntary part of the childcare register1 April 2023 to 31 August 2023</t>
  </si>
  <si>
    <t>Early years register (full Inspection)ChildminderSandwellTotal No of inspections1 April 2023 to 31 August 2023</t>
  </si>
  <si>
    <t>Early years register (full Inspection)ChildminderSandwellBehaviour and attitudes1 September 2023 to 31 March 2024</t>
  </si>
  <si>
    <t>Early years register (full Inspection)ChildminderSandwellEffectiveness of leadership and Management1 September 2023 to 31 March 2024</t>
  </si>
  <si>
    <t>Early years register (full Inspection)ChildminderSandwellOutcomes for children1 September 2023 to 31 March 2024</t>
  </si>
  <si>
    <t>Early years register (full Inspection)ChildminderSandwellOverall effectiveness: The quality and standards of the provision1 September 2023 to 31 March 2024</t>
  </si>
  <si>
    <t>Early years register (full Inspection)ChildminderSandwellPersonal development1 September 2023 to 31 March 2024</t>
  </si>
  <si>
    <t>Early years register (full Inspection)ChildminderSandwellPersonal development, behaviour and welfare1 September 2023 to 31 March 2024</t>
  </si>
  <si>
    <t>Early years register (full Inspection)All provisionEnfieldEffectiveness of leadership and Management1 September 2023 to 31 March 2024</t>
  </si>
  <si>
    <t>Early years register (full Inspection)All provisionEnfieldOutcomes for children1 September 2023 to 31 March 2024</t>
  </si>
  <si>
    <t>Early years register (full Inspection)All provisionEnfieldOverall effectiveness: The quality and standards of the provision1 September 2023 to 31 March 2024</t>
  </si>
  <si>
    <t>Early years register (full Inspection)All provisionEnfieldPersonal development1 September 2023 to 31 March 2024</t>
  </si>
  <si>
    <t>Early years register (full Inspection)All provisionEnfieldPersonal development, behaviour and welfare1 September 2023 to 31 March 2024</t>
  </si>
  <si>
    <t>Early years register (full Inspection)All provisionEnfieldQuality of education1 September 2023 to 31 March 2024</t>
  </si>
  <si>
    <t>Early years register (full Inspection)All provisionEnfieldQuality of teaching, learning and assessment1 September 2023 to 31 March 2024</t>
  </si>
  <si>
    <t>Early years register (full Inspection)All provisionEnfieldRequirements of the compulsory part of the childcare register1 September 2023 to 31 March 2024</t>
  </si>
  <si>
    <t>Early years register (full Inspection)All provisionEnfieldRequirements of the voluntary part of the childcare register1 September 2023 to 31 March 2024</t>
  </si>
  <si>
    <t>Early years register (full Inspection)All provisionEnfieldTotal No of inspections1 September 2023 to 31 March 2024</t>
  </si>
  <si>
    <t>Early years register (No children on roll)All provisionEnfieldNCOR Inspection Outcomes1 April 2023 to 31 August 2023</t>
  </si>
  <si>
    <t>Early years register (No children on roll)All provisionEnfieldTotal No of inspections1 April 2023 to 31 August 2023</t>
  </si>
  <si>
    <t>Early years register (No children on roll)All provisionEnfieldNCOR Inspection Outcomes1 September 2023 to 31 March 2024</t>
  </si>
  <si>
    <t>Early years register (No children on roll)All provisionEnfieldTotal No of inspections1 September 2023 to 31 March 2024</t>
  </si>
  <si>
    <t>Early years register (Out-of-school day care)All provisionEnfieldTotal No of inspections1 April 2023 to 31 August 2023</t>
  </si>
  <si>
    <t>Early years register (Out-of-school day care)All provisionEnfieldTotal No of inspections1 September 2023 to 31 March 2024</t>
  </si>
  <si>
    <t>Childcare registerAll provisionEssexTotal No of inspections1 April 2023 to 31 August 2023</t>
  </si>
  <si>
    <t>Childcare registerAll provisionEssexTotal No of inspections1 September 2023 to 31 March 2024</t>
  </si>
  <si>
    <t>Early years register (full Inspection)All provisionEssexBehaviour and attitudes1 April 2023 to 31 August 2023</t>
  </si>
  <si>
    <t>Early years register (full Inspection)All provisionEssexEffectiveness of leadership and Management1 April 2023 to 31 August 2023</t>
  </si>
  <si>
    <t>Early years register (full Inspection)All provisionEssexOutcomes for children1 April 2023 to 31 August 2023</t>
  </si>
  <si>
    <t>Early years register (full Inspection)All provisionEssexOverall effectiveness: The quality and standards of the provision1 April 2023 to 31 August 2023</t>
  </si>
  <si>
    <t>Early years register (full Inspection)All provisionEssexPersonal development1 April 2023 to 31 August 2023</t>
  </si>
  <si>
    <t>Early years register (full Inspection)All provisionEssexPersonal development, behaviour and welfare1 April 2023 to 31 August 2023</t>
  </si>
  <si>
    <t>Early years register (full Inspection)All provisionEssexQuality of education1 April 2023 to 31 August 2023</t>
  </si>
  <si>
    <t>Early years register (full Inspection)All provisionEssexQuality of teaching, learning and assessment1 April 2023 to 31 August 2023</t>
  </si>
  <si>
    <t>Early years register (full Inspection)All provisionEssexRequirements of the compulsory part of the childcare register1 April 2023 to 31 August 2023</t>
  </si>
  <si>
    <t>Early years register (full Inspection)All provisionEssexRequirements of the voluntary part of the childcare register1 April 2023 to 31 August 2023</t>
  </si>
  <si>
    <t>Early years register (full Inspection)All provisionEssexTotal No of inspections1 April 2023 to 31 August 2023</t>
  </si>
  <si>
    <t>Early years register (full Inspection)All provisionEssexBehaviour and attitudes1 September 2023 to 31 March 2024</t>
  </si>
  <si>
    <t>Early years register (full Inspection)All provisionEssexEffectiveness of leadership and Management1 September 2023 to 31 March 2024</t>
  </si>
  <si>
    <t>Early years register (full Inspection)All provisionRedcar and ClevelandOverall effectiveness: The quality and standards of the provision1 September 2023 to 31 March 2024</t>
  </si>
  <si>
    <t>Early years register (full Inspection)All provisionRedcar and ClevelandPersonal development1 September 2023 to 31 March 2024</t>
  </si>
  <si>
    <t>Early years register (full Inspection)All provisionRedcar and ClevelandPersonal development, behaviour and welfare1 September 2023 to 31 March 2024</t>
  </si>
  <si>
    <t>Early years register (full Inspection)All provisionRedcar and ClevelandQuality of education1 September 2023 to 31 March 2024</t>
  </si>
  <si>
    <t>Early years register (full Inspection)ChildminderRedcar and ClevelandEffectiveness of leadership and Management1 September 2023 to 31 March 2024</t>
  </si>
  <si>
    <t>Early years register (full Inspection)ChildminderRedcar and ClevelandOutcomes for children1 September 2023 to 31 March 2024</t>
  </si>
  <si>
    <t>Early years register (full Inspection)ChildminderRedcar and ClevelandOverall effectiveness: The quality and standards of the provision1 September 2023 to 31 March 2024</t>
  </si>
  <si>
    <t>Early years register (full Inspection)All provisionDudleyOverall effectiveness: The quality and standards of the provision1 April 2023 to 31 August 2023</t>
  </si>
  <si>
    <t>Early years register (full Inspection)All provisionDudleyPersonal development1 April 2023 to 31 August 2023</t>
  </si>
  <si>
    <t>Early years register (full Inspection)All provisionDudleyPersonal development, behaviour and welfare1 April 2023 to 31 August 2023</t>
  </si>
  <si>
    <t>Early years register (full Inspection)All provisionDudleyQuality of education1 April 2023 to 31 August 2023</t>
  </si>
  <si>
    <t>Early years register (full Inspection)All provisionDudleyQuality of teaching, learning and assessment1 April 2023 to 31 August 2023</t>
  </si>
  <si>
    <t>Early years register (full Inspection)All provisionDudleyRequirements of the compulsory part of the childcare register1 April 2023 to 31 August 2023</t>
  </si>
  <si>
    <t>Early years register (full Inspection)All provisionDudleyRequirements of the voluntary part of the childcare register1 April 2023 to 31 August 2023</t>
  </si>
  <si>
    <t>Early years register (full Inspection)All provisionDudleyTotal No of inspections1 April 2023 to 31 August 2023</t>
  </si>
  <si>
    <t>Early years register (full Inspection)All provisionDudleyBehaviour and attitudes1 September 2023 to 31 March 2024</t>
  </si>
  <si>
    <t>Early years register (full Inspection)All provisionDudleyEffectiveness of leadership and Management1 September 2023 to 31 March 2024</t>
  </si>
  <si>
    <t>Early years register (full Inspection)All provisionDudleyOutcomes for children1 September 2023 to 31 March 2024</t>
  </si>
  <si>
    <t>Early years register (full Inspection)All provisionDudleyOverall effectiveness: The quality and standards of the provision1 September 2023 to 31 March 2024</t>
  </si>
  <si>
    <t>Early years register (full Inspection)All provisionDudleyPersonal development1 September 2023 to 31 March 2024</t>
  </si>
  <si>
    <t>Early years register (full Inspection)All provisionDudleyPersonal development, behaviour and welfare1 September 2023 to 31 March 2024</t>
  </si>
  <si>
    <t>Early years register (full Inspection)All provisionDudleyQuality of education1 September 2023 to 31 March 2024</t>
  </si>
  <si>
    <t>Early years register (full Inspection)All provisionDudleyQuality of teaching, learning and assessment1 September 2023 to 31 March 2024</t>
  </si>
  <si>
    <t>Early years register (full Inspection)All provisionDudleyRequirements of the compulsory part of the childcare register1 September 2023 to 31 March 2024</t>
  </si>
  <si>
    <t>Early years register (full Inspection)All provisionDudleyRequirements of the voluntary part of the childcare register1 September 2023 to 31 March 2024</t>
  </si>
  <si>
    <t>Early years register (full Inspection)All provisionDudleyTotal No of inspections1 September 2023 to 31 March 2024</t>
  </si>
  <si>
    <t>Early years register (No children on roll)All provisionDudleyNCOR Inspection Outcomes1 April 2023 to 31 August 2023</t>
  </si>
  <si>
    <t>Early years register (No children on roll)All provisionDudleyTotal No of inspections1 April 2023 to 31 August 2023</t>
  </si>
  <si>
    <t>Early years register (Out-of-school day care)All provisionDudleyTotal No of inspections1 September 2023 to 31 March 2024</t>
  </si>
  <si>
    <t>Childcare registerAll provisionDurhamTotal No of inspections1 April 2023 to 31 August 2023</t>
  </si>
  <si>
    <t>Childcare registerAll provisionDurhamTotal No of inspections1 September 2023 to 31 March 2024</t>
  </si>
  <si>
    <t>Early years register (full Inspection)All provisionDurhamBehaviour and attitudes1 April 2023 to 31 August 2023</t>
  </si>
  <si>
    <t>Early years register (full Inspection)All provisionDurhamEffectiveness of leadership and Management1 April 2023 to 31 August 2023</t>
  </si>
  <si>
    <t>Early years register (full Inspection)All provisionDurhamOutcomes for children1 April 2023 to 31 August 2023</t>
  </si>
  <si>
    <t>Early years register (full Inspection)All provisionDurhamOverall effectiveness: The quality and standards of the provision1 April 2023 to 31 August 2023</t>
  </si>
  <si>
    <t>Early years register (full Inspection)All provisionDurhamPersonal development1 April 2023 to 31 August 2023</t>
  </si>
  <si>
    <t>Early years register (full Inspection)All provisionDurhamPersonal development, behaviour and welfare1 April 2023 to 31 August 2023</t>
  </si>
  <si>
    <t>Early years register (full Inspection)All provisionDurhamQuality of education1 April 2023 to 31 August 2023</t>
  </si>
  <si>
    <t>Early years register (full Inspection)Childcare on domestic premisesDerbyBehaviour and attitudes1 April 2023 to 31 August 2023</t>
  </si>
  <si>
    <t>Early years register (full Inspection)Childcare on domestic premisesDerbyEffectiveness of leadership and Management1 April 2023 to 31 August 2023</t>
  </si>
  <si>
    <t>Early years register (full Inspection)Childcare on domestic premisesDerbyOutcomes for children1 April 2023 to 31 August 2023</t>
  </si>
  <si>
    <t>Early years register (full Inspection)Childcare on domestic premisesDerbyOverall effectiveness: The quality and standards of the provision1 April 2023 to 31 August 2023</t>
  </si>
  <si>
    <t>Early years register (full Inspection)Childcare on domestic premisesDerbyPersonal development1 April 2023 to 31 August 2023</t>
  </si>
  <si>
    <t>Early years register (full Inspection)Childcare on domestic premisesDerbyPersonal development, behaviour and welfare1 April 2023 to 31 August 2023</t>
  </si>
  <si>
    <t>Early years register (full Inspection)Childcare on domestic premisesDerbyQuality of education1 April 2023 to 31 August 2023</t>
  </si>
  <si>
    <t>Early years register (full Inspection)Childcare on domestic premisesDerbyQuality of teaching, learning and assessment1 April 2023 to 31 August 2023</t>
  </si>
  <si>
    <t>Early years register (full Inspection)Childcare on domestic premisesDerbyRequirements of the compulsory part of the childcare register1 April 2023 to 31 August 2023</t>
  </si>
  <si>
    <t>Early years register (full Inspection)Childcare on domestic premisesDerbyRequirements of the voluntary part of the childcare register1 April 2023 to 31 August 2023</t>
  </si>
  <si>
    <t>Early years register (full Inspection)Childcare on domestic premisesDerbyTotal No of inspections1 April 2023 to 31 August 2023</t>
  </si>
  <si>
    <t>Early years register (full Inspection)Childcare on domestic premisesDevonBehaviour and attitudes1 April 2023 to 31 August 2023</t>
  </si>
  <si>
    <t>Early years register (full Inspection)Childcare on domestic premisesDevonEffectiveness of leadership and Management1 April 2023 to 31 August 2023</t>
  </si>
  <si>
    <t>Early years register (full Inspection)Childcare on domestic premisesDevonOutcomes for children1 April 2023 to 31 August 2023</t>
  </si>
  <si>
    <t>Early years register (full Inspection)Childcare on domestic premisesDevonOverall effectiveness: The quality and standards of the provision1 April 2023 to 31 August 2023</t>
  </si>
  <si>
    <t>Early years register (full Inspection)Childcare on domestic premisesDevonPersonal development1 April 2023 to 31 August 2023</t>
  </si>
  <si>
    <t>Early years register (full Inspection)Childcare on domestic premisesDevonPersonal development, behaviour and welfare1 April 2023 to 31 August 2023</t>
  </si>
  <si>
    <t>Early years register (full Inspection)Childcare on domestic premisesDevonQuality of education1 April 2023 to 31 August 2023</t>
  </si>
  <si>
    <t>Early years register (full Inspection)Childcare on domestic premisesDevonQuality of teaching, learning and assessment1 April 2023 to 31 August 2023</t>
  </si>
  <si>
    <t>Early years register (full Inspection)Childcare on domestic premisesDevonRequirements of the compulsory part of the childcare register1 April 2023 to 31 August 2023</t>
  </si>
  <si>
    <t>Early years register (full Inspection)Childcare on domestic premisesDevonRequirements of the voluntary part of the childcare register1 April 2023 to 31 August 2023</t>
  </si>
  <si>
    <t>Early years register (full Inspection)Childcare on domestic premisesDevonTotal No of inspections1 April 2023 to 31 August 2023</t>
  </si>
  <si>
    <t>Early years register (full Inspection)Childcare on domestic premisesDudleyBehaviour and attitudes1 April 2023 to 31 August 2023</t>
  </si>
  <si>
    <t>Early years register (full Inspection)Childcare on domestic premisesDudleyEffectiveness of leadership and Management1 April 2023 to 31 August 2023</t>
  </si>
  <si>
    <t>Early years register (full Inspection)Childcare on domestic premisesDudleyOutcomes for children1 April 2023 to 31 August 2023</t>
  </si>
  <si>
    <t>Early years register (full Inspection)Childcare on domestic premisesDudleyOverall effectiveness: The quality and standards of the provision1 April 2023 to 31 August 2023</t>
  </si>
  <si>
    <t>Early years register (full Inspection)Childcare on domestic premisesDudleyPersonal development1 April 2023 to 31 August 2023</t>
  </si>
  <si>
    <t>Early years register (full Inspection)Childcare on domestic premisesDudleyPersonal development, behaviour and welfare1 April 2023 to 31 August 2023</t>
  </si>
  <si>
    <t>Early years register (full Inspection)Childcare on domestic premisesDudleyQuality of education1 April 2023 to 31 August 2023</t>
  </si>
  <si>
    <t>Early years register (full Inspection)Childcare on non-domestic premisesHaltonRequirements of the compulsory part of the childcare register1 April 2023 to 31 August 2023</t>
  </si>
  <si>
    <t>Early years register (full Inspection)Childcare on non-domestic premisesHaltonRequirements of the voluntary part of the childcare register1 April 2023 to 31 August 2023</t>
  </si>
  <si>
    <t>Early years register (full Inspection)Childcare on non-domestic premisesHaltonTotal No of inspections1 April 2023 to 31 August 2023</t>
  </si>
  <si>
    <t>Early years register (full Inspection)Childcare on non-domestic premisesHaltonBehaviour and attitudes1 September 2023 to 31 March 2024</t>
  </si>
  <si>
    <t>Early years register (full Inspection)Childcare on non-domestic premisesHaltonEffectiveness of leadership and Management1 September 2023 to 31 March 2024</t>
  </si>
  <si>
    <t>Early years register (full Inspection)Childcare on non-domestic premisesHaltonOutcomes for children1 September 2023 to 31 March 2024</t>
  </si>
  <si>
    <t>Early years register (full Inspection)Childcare on non-domestic premisesHaltonOverall effectiveness: The quality and standards of the provision1 September 2023 to 31 March 2024</t>
  </si>
  <si>
    <t>Early years register (full Inspection)Childcare on non-domestic premisesHaltonPersonal development1 September 2023 to 31 March 2024</t>
  </si>
  <si>
    <t>Early years register (full Inspection)Childcare on non-domestic premisesHaltonPersonal development, behaviour and welfare1 September 2023 to 31 March 2024</t>
  </si>
  <si>
    <t>Early years register (full Inspection)Childcare on non-domestic premisesHaltonQuality of education1 September 2023 to 31 March 2024</t>
  </si>
  <si>
    <t>Early years register (full Inspection)Childcare on non-domestic premisesHaltonQuality of teaching, learning and assessment1 September 2023 to 31 March 2024</t>
  </si>
  <si>
    <t>Early years register (full Inspection)Childcare on non-domestic premisesHaltonRequirements of the compulsory part of the childcare register1 September 2023 to 31 March 2024</t>
  </si>
  <si>
    <t>Early years register (full Inspection)Childcare on non-domestic premisesHaltonRequirements of the voluntary part of the childcare register1 September 2023 to 31 March 2024</t>
  </si>
  <si>
    <t>Early years register (full Inspection)Childcare on non-domestic premisesHaltonTotal No of inspections1 September 2023 to 31 March 2024</t>
  </si>
  <si>
    <t>Early years register (Out-of-school day care)Childcare on non-domestic premisesHaltonTotal No of inspections1 April 2023 to 31 August 2023</t>
  </si>
  <si>
    <t>Early years register (Out-of-school day care)Childcare on non-domestic premisesHaltonTotal No of inspections1 September 2023 to 31 March 2024</t>
  </si>
  <si>
    <t>Childcare registerChildcare on non-domestic premisesHammersmith and FulhamTotal No of inspections1 April 2023 to 31 August 2023</t>
  </si>
  <si>
    <t>Childcare registerChildcare on non-domestic premisesHammersmith and FulhamTotal No of inspections1 September 2023 to 31 March 2024</t>
  </si>
  <si>
    <t>Early years register (full Inspection)Childcare on non-domestic premisesHammersmith and FulhamBehaviour and attitudes1 April 2023 to 31 August 2023</t>
  </si>
  <si>
    <t>Early years register (full Inspection)Childcare on non-domestic premisesHammersmith and FulhamEffectiveness of leadership and Management1 April 2023 to 31 August 2023</t>
  </si>
  <si>
    <t>Early years register (full Inspection)Childcare on non-domestic premisesHammersmith and FulhamOutcomes for children1 April 2023 to 31 August 2023</t>
  </si>
  <si>
    <t>Early years register (full Inspection)Childcare on non-domestic premisesHammersmith and FulhamOverall effectiveness: The quality and standards of the provision1 April 2023 to 31 August 2023</t>
  </si>
  <si>
    <t>Early years register (full Inspection)Childcare on non-domestic premisesHammersmith and FulhamPersonal development1 April 2023 to 31 August 2023</t>
  </si>
  <si>
    <t>Early years register (full Inspection)Childcare on non-domestic premisesHammersmith and FulhamPersonal development, behaviour and welfare1 April 2023 to 31 August 2023</t>
  </si>
  <si>
    <t>Early years register (full Inspection)Childcare on non-domestic premisesHammersmith and FulhamQuality of education1 April 2023 to 31 August 2023</t>
  </si>
  <si>
    <t>Early years register (full Inspection)Childcare on non-domestic premisesHammersmith and FulhamQuality of teaching, learning and assessment1 April 2023 to 31 August 2023</t>
  </si>
  <si>
    <t>Early years register (full Inspection)Childcare on non-domestic premisesHammersmith and FulhamRequirements of the compulsory part of the childcare register1 April 2023 to 31 August 2023</t>
  </si>
  <si>
    <t>Early years register (full Inspection)Childcare on non-domestic premisesHammersmith and FulhamRequirements of the voluntary part of the childcare register1 April 2023 to 31 August 2023</t>
  </si>
  <si>
    <t>Early years register (Out-of-school day care)Childcare on non-domestic premisesHaveringTotal No of inspections1 September 2023 to 31 March 2024</t>
  </si>
  <si>
    <t>Early years register (full Inspection)Childcare on non-domestic premisesHerefordshireBehaviour and attitudes1 April 2023 to 31 August 2023</t>
  </si>
  <si>
    <t>Early years register (full Inspection)Childcare on non-domestic premisesHerefordshireEffectiveness of leadership and Management1 April 2023 to 31 August 2023</t>
  </si>
  <si>
    <t>Early years register (full Inspection)Childcare on non-domestic premisesHerefordshireOutcomes for children1 April 2023 to 31 August 2023</t>
  </si>
  <si>
    <t>Early years register (full Inspection)Childcare on non-domestic premisesHerefordshireOverall effectiveness: The quality and standards of the provision1 April 2023 to 31 August 2023</t>
  </si>
  <si>
    <t>Early years register (full Inspection)Childcare on non-domestic premisesHerefordshirePersonal development1 April 2023 to 31 August 2023</t>
  </si>
  <si>
    <t>Early years register (full Inspection)Childcare on non-domestic premisesHerefordshirePersonal development, behaviour and welfare1 April 2023 to 31 August 2023</t>
  </si>
  <si>
    <t>Early years register (full Inspection)Childcare on non-domestic premisesHerefordshireQuality of education1 April 2023 to 31 August 2023</t>
  </si>
  <si>
    <t>Early years register (full Inspection)Childcare on non-domestic premisesHerefordshireQuality of teaching, learning and assessment1 April 2023 to 31 August 2023</t>
  </si>
  <si>
    <t>Early years register (full Inspection)Childcare on non-domestic premisesHerefordshireRequirements of the compulsory part of the childcare register1 April 2023 to 31 August 2023</t>
  </si>
  <si>
    <t>Early years register (full Inspection)Childcare on non-domestic premisesHerefordshireRequirements of the voluntary part of the childcare register1 April 2023 to 31 August 2023</t>
  </si>
  <si>
    <t>Early years register (full Inspection)Childcare on non-domestic premisesHerefordshireTotal No of inspections1 April 2023 to 31 August 2023</t>
  </si>
  <si>
    <t>Early years register (full Inspection)Childcare on non-domestic premisesHerefordshireBehaviour and attitudes1 September 2023 to 31 March 2024</t>
  </si>
  <si>
    <t>Early years register (full Inspection)Childcare on non-domestic premisesHerefordshireEffectiveness of leadership and Management1 September 2023 to 31 March 2024</t>
  </si>
  <si>
    <t>Early years register (full Inspection)Childcare on non-domestic premisesHerefordshireOutcomes for children1 September 2023 to 31 March 2024</t>
  </si>
  <si>
    <t>Early years register (full Inspection)Childcare on non-domestic premisesHerefordshireOverall effectiveness: The quality and standards of the provision1 September 2023 to 31 March 2024</t>
  </si>
  <si>
    <t>Early years register (full Inspection)Childcare on non-domestic premisesHerefordshirePersonal development1 September 2023 to 31 March 2024</t>
  </si>
  <si>
    <t>Early years register (full Inspection)Childcare on non-domestic premisesHerefordshirePersonal development, behaviour and welfare1 September 2023 to 31 March 2024</t>
  </si>
  <si>
    <t>Early years register (full Inspection)Childcare on non-domestic premisesHerefordshireQuality of education1 September 2023 to 31 March 2024</t>
  </si>
  <si>
    <t>Early years register (full Inspection)Childcare on non-domestic premisesHerefordshireQuality of teaching, learning and assessment1 September 2023 to 31 March 2024</t>
  </si>
  <si>
    <t>Early years register (full Inspection)Childcare on non-domestic premisesHerefordshireRequirements of the compulsory part of the childcare register1 September 2023 to 31 March 2024</t>
  </si>
  <si>
    <t>Early years register (full Inspection)All provisionEast SussexPersonal development, behaviour and welfare1 April 2023 to 31 August 2023</t>
  </si>
  <si>
    <t>Early years register (full Inspection)All provisionEast SussexQuality of education1 April 2023 to 31 August 2023</t>
  </si>
  <si>
    <t>Early years register (full Inspection)All provisionEast SussexQuality of teaching, learning and assessment1 April 2023 to 31 August 2023</t>
  </si>
  <si>
    <t>Early years register (full Inspection)All provisionEast SussexRequirements of the compulsory part of the childcare register1 April 2023 to 31 August 2023</t>
  </si>
  <si>
    <t>Early years register (full Inspection)All provisionEast SussexRequirements of the voluntary part of the childcare register1 April 2023 to 31 August 2023</t>
  </si>
  <si>
    <t>Early years register (full Inspection)All provisionEast SussexTotal No of inspections1 April 2023 to 31 August 2023</t>
  </si>
  <si>
    <t>Early years register (full Inspection)All provisionReadingRequirements of the voluntary part of the childcare register1 April 2023 to 31 August 2023</t>
  </si>
  <si>
    <t>Early years register (full Inspection)All provisionReadingTotal No of inspections1 April 2023 to 31 August 2023</t>
  </si>
  <si>
    <t>Early years register (full Inspection)All provisionReadingBehaviour and attitudes1 September 2023 to 31 March 2024</t>
  </si>
  <si>
    <t>Early years register (full Inspection)All provisionReadingEffectiveness of leadership and Management1 September 2023 to 31 March 2024</t>
  </si>
  <si>
    <t>Early years register (full Inspection)All provisionReadingOutcomes for children1 September 2023 to 31 March 2024</t>
  </si>
  <si>
    <t>Early years register (full Inspection)All provisionReadingOverall effectiveness: The quality and standards of the provision1 September 2023 to 31 March 2024</t>
  </si>
  <si>
    <t>Early years register (full Inspection)All provisionReadingPersonal development1 September 2023 to 31 March 2024</t>
  </si>
  <si>
    <t>Early years register (full Inspection)All provisionReadingPersonal development, behaviour and welfare1 September 2023 to 31 March 2024</t>
  </si>
  <si>
    <t>Early years register (full Inspection)All provisionReadingQuality of education1 September 2023 to 31 March 2024</t>
  </si>
  <si>
    <t>Early years register (full Inspection)All provisionReadingQuality of teaching, learning and assessment1 September 2023 to 31 March 2024</t>
  </si>
  <si>
    <t>Early years register (full Inspection)All provisionReadingRequirements of the compulsory part of the childcare register1 September 2023 to 31 March 2024</t>
  </si>
  <si>
    <t>Early years register (full Inspection)All provisionReadingRequirements of the voluntary part of the childcare register1 September 2023 to 31 March 2024</t>
  </si>
  <si>
    <t>Early years register (full Inspection)All provisionReadingTotal No of inspections1 September 2023 to 31 March 2024</t>
  </si>
  <si>
    <t>Early years register (No children on roll)All provisionReadingNCOR Inspection Outcomes1 April 2023 to 31 August 2023</t>
  </si>
  <si>
    <t>Early years register (No children on roll)All provisionReadingTotal No of inspections1 April 2023 to 31 August 2023</t>
  </si>
  <si>
    <t>Early years register (Out-of-school day care)All provisionReadingTotal No of inspections1 April 2023 to 31 August 2023</t>
  </si>
  <si>
    <t>Childcare registerAll provisionRedbridgeTotal No of inspections1 April 2023 to 31 August 2023</t>
  </si>
  <si>
    <t>Childcare registerAll provisionRedbridgeTotal No of inspections1 September 2023 to 31 March 2024</t>
  </si>
  <si>
    <t>Early years register (full Inspection)All provisionRedbridgeBehaviour and attitudes1 April 2023 to 31 August 2023</t>
  </si>
  <si>
    <t>Early years register (full Inspection)All provisionRedbridgeEffectiveness of leadership and Management1 April 2023 to 31 August 2023</t>
  </si>
  <si>
    <t>Early years register (full Inspection)All provisionRedbridgeOutcomes for children1 April 2023 to 31 August 2023</t>
  </si>
  <si>
    <t>Early years register (full Inspection)All provisionRedbridgeOverall effectiveness: The quality and standards of the provision1 April 2023 to 31 August 2023</t>
  </si>
  <si>
    <t>Early years register (full Inspection)All provisionRedbridgePersonal development1 April 2023 to 31 August 2023</t>
  </si>
  <si>
    <t>Early years register (full Inspection)All provisionRedbridgePersonal development, behaviour and welfare1 April 2023 to 31 August 2023</t>
  </si>
  <si>
    <t>Early years register (full Inspection)All provisionRedbridgeQuality of education1 April 2023 to 31 August 2023</t>
  </si>
  <si>
    <t>Early years register (full Inspection)All provisionRedbridgeQuality of teaching, learning and assessment1 April 2023 to 31 August 2023</t>
  </si>
  <si>
    <t>Early years register (full Inspection)All provisionRedbridgeRequirements of the compulsory part of the childcare register1 April 2023 to 31 August 2023</t>
  </si>
  <si>
    <t>Early years register (full Inspection)All provisionRedbridgeRequirements of the voluntary part of the childcare register1 April 2023 to 31 August 2023</t>
  </si>
  <si>
    <t>Early years register (full Inspection)All provisionRedbridgeTotal No of inspections1 April 2023 to 31 August 2023</t>
  </si>
  <si>
    <t>Early years register (full Inspection)All provisionRedbridgeBehaviour and attitudes1 September 2023 to 31 March 2024</t>
  </si>
  <si>
    <t>Early years register (full Inspection)All provisionRedbridgeEffectiveness of leadership and Management1 September 2023 to 31 March 2024</t>
  </si>
  <si>
    <t>Early years register (full Inspection)Childcare on domestic premisesCambridgeshirePersonal development, behaviour and welfare1 September 2023 to 31 March 2024</t>
  </si>
  <si>
    <t>Early years register (full Inspection)Childcare on domestic premisesCambridgeshireQuality of education1 September 2023 to 31 March 2024</t>
  </si>
  <si>
    <t>Early years register (full Inspection)Childcare on domestic premisesCambridgeshireQuality of teaching, learning and assessment1 September 2023 to 31 March 2024</t>
  </si>
  <si>
    <t>Early years register (full Inspection)Childcare on domestic premisesCambridgeshireRequirements of the compulsory part of the childcare register1 September 2023 to 31 March 2024</t>
  </si>
  <si>
    <t>Early years register (full Inspection)Childcare on domestic premisesCambridgeshireRequirements of the voluntary part of the childcare register1 September 2023 to 31 March 2024</t>
  </si>
  <si>
    <t>Early years register (full Inspection)Childcare on domestic premisesCambridgeshireTotal No of inspections1 September 2023 to 31 March 2024</t>
  </si>
  <si>
    <t>Early years register (full Inspection)Childcare on domestic premisesCheshire EastBehaviour and attitudes1 April 2023 to 31 August 2023</t>
  </si>
  <si>
    <t>Early years register (full Inspection)Childcare on domestic premisesCheshire EastEffectiveness of leadership and Management1 April 2023 to 31 August 2023</t>
  </si>
  <si>
    <t>Early years register (full Inspection)Childcare on domestic premisesCheshire EastOutcomes for children1 April 2023 to 31 August 2023</t>
  </si>
  <si>
    <t>Early years register (full Inspection)Childcare on domestic premisesCheshire EastOverall effectiveness: The quality and standards of the provision1 April 2023 to 31 August 2023</t>
  </si>
  <si>
    <t>Early years register (full Inspection)Childcare on domestic premisesCheshire EastPersonal development1 April 2023 to 31 August 2023</t>
  </si>
  <si>
    <t>Early years register (full Inspection)Childcare on domestic premisesCheshire EastPersonal development, behaviour and welfare1 April 2023 to 31 August 2023</t>
  </si>
  <si>
    <t>Early years register (full Inspection)Childcare on domestic premisesCheshire EastQuality of education1 April 2023 to 31 August 2023</t>
  </si>
  <si>
    <t>Early years register (full Inspection)Childcare on domestic premisesCheshire EastQuality of teaching, learning and assessment1 April 2023 to 31 August 2023</t>
  </si>
  <si>
    <t>Early years register (full Inspection)Childcare on domestic premisesCheshire EastRequirements of the compulsory part of the childcare register1 April 2023 to 31 August 2023</t>
  </si>
  <si>
    <t>Early years register (full Inspection)Childcare on domestic premisesCheshire EastRequirements of the voluntary part of the childcare register1 April 2023 to 31 August 2023</t>
  </si>
  <si>
    <t>Early years register (full Inspection)Childcare on domestic premisesCheshire EastTotal No of inspections1 April 2023 to 31 August 2023</t>
  </si>
  <si>
    <t>Early years register (full Inspection)Childcare on domestic premisesCroydonBehaviour and attitudes1 September 2023 to 31 March 2024</t>
  </si>
  <si>
    <t>Early years register (full Inspection)Childcare on domestic premisesCroydonEffectiveness of leadership and Management1 September 2023 to 31 March 2024</t>
  </si>
  <si>
    <t>Early years register (full Inspection)Childcare on domestic premisesCroydonOutcomes for children1 September 2023 to 31 March 2024</t>
  </si>
  <si>
    <t>Early years register (full Inspection)Childcare on domestic premisesCroydonOverall effectiveness: The quality and standards of the provision1 September 2023 to 31 March 2024</t>
  </si>
  <si>
    <t>Early years register (full Inspection)Childcare on domestic premisesCroydonPersonal development1 September 2023 to 31 March 2024</t>
  </si>
  <si>
    <t>Early years register (full Inspection)Childcare on domestic premisesCroydonPersonal development, behaviour and welfare1 September 2023 to 31 March 2024</t>
  </si>
  <si>
    <t>Early years register (full Inspection)Childcare on domestic premisesCroydonQuality of education1 September 2023 to 31 March 2024</t>
  </si>
  <si>
    <t>Early years register (full Inspection)Childcare on domestic premisesCroydonQuality of teaching, learning and assessment1 September 2023 to 31 March 2024</t>
  </si>
  <si>
    <t>Early years register (full Inspection)Childcare on domestic premisesCroydonRequirements of the compulsory part of the childcare register1 September 2023 to 31 March 2024</t>
  </si>
  <si>
    <t>Early years register (full Inspection)Childcare on domestic premisesCroydonRequirements of the voluntary part of the childcare register1 September 2023 to 31 March 2024</t>
  </si>
  <si>
    <t>Early years register (full Inspection)Childcare on domestic premisesCroydonTotal No of inspections1 September 2023 to 31 March 2024</t>
  </si>
  <si>
    <t>Early years register (full Inspection)Childcare on domestic premisesLewishamPersonal development1 September 2023 to 31 March 2024</t>
  </si>
  <si>
    <t>Early years register (full Inspection)Childcare on domestic premisesLewishamPersonal development, behaviour and welfare1 September 2023 to 31 March 2024</t>
  </si>
  <si>
    <t>Early years register (full Inspection)Childcare on domestic premisesLewishamQuality of education1 September 2023 to 31 March 2024</t>
  </si>
  <si>
    <t>Early years register (full Inspection)Childcare on domestic premisesLewishamQuality of teaching, learning and assessment1 September 2023 to 31 March 2024</t>
  </si>
  <si>
    <t>Early years register (full Inspection)Childcare on domestic premisesLewishamRequirements of the compulsory part of the childcare register1 September 2023 to 31 March 2024</t>
  </si>
  <si>
    <t>Early years register (full Inspection)Childcare on domestic premisesLewishamRequirements of the voluntary part of the childcare register1 September 2023 to 31 March 2024</t>
  </si>
  <si>
    <t>Early years register (full Inspection)Childcare on domestic premisesLewishamTotal No of inspections1 September 2023 to 31 March 2024</t>
  </si>
  <si>
    <t>Early years register (No children on roll)Childcare on domestic premisesLewishamNCOR Inspection Outcomes1 September 2023 to 31 March 2024</t>
  </si>
  <si>
    <t>Early years register (No children on roll)Childcare on domestic premisesLewishamTotal No of inspections1 September 2023 to 31 March 2024</t>
  </si>
  <si>
    <t>Early years register (full Inspection)Childcare on domestic premisesMiddlesbroughBehaviour and attitudes1 April 2023 to 31 August 2023</t>
  </si>
  <si>
    <t>Early years register (full Inspection)Childcare on domestic premisesMiddlesbroughEffectiveness of leadership and Management1 April 2023 to 31 August 2023</t>
  </si>
  <si>
    <t>Early years register (full Inspection)Childcare on domestic premisesMiddlesbroughOutcomes for children1 April 2023 to 31 August 2023</t>
  </si>
  <si>
    <t>Early years register (full Inspection)Childcare on domestic premisesMiddlesbroughOverall effectiveness: The quality and standards of the provision1 April 2023 to 31 August 2023</t>
  </si>
  <si>
    <t>Early years register (full Inspection)Childcare on domestic premisesMiddlesbroughPersonal development1 April 2023 to 31 August 2023</t>
  </si>
  <si>
    <t>Early years register (full Inspection)Childcare on domestic premisesMiddlesbroughPersonal development, behaviour and welfare1 April 2023 to 31 August 2023</t>
  </si>
  <si>
    <t>Early years register (full Inspection)Childcare on domestic premisesMiddlesbroughQuality of education1 April 2023 to 31 August 2023</t>
  </si>
  <si>
    <t>Early years register (full Inspection)Childcare on domestic premisesMiddlesbroughQuality of teaching, learning and assessment1 April 2023 to 31 August 2023</t>
  </si>
  <si>
    <t>Early years register (full Inspection)Childcare on domestic premisesMiddlesbroughRequirements of the compulsory part of the childcare register1 April 2023 to 31 August 2023</t>
  </si>
  <si>
    <t>Early years register (full Inspection)Childcare on domestic premisesMiddlesbroughRequirements of the voluntary part of the childcare register1 April 2023 to 31 August 2023</t>
  </si>
  <si>
    <t>Early years register (full Inspection)Childcare on domestic premisesMiddlesbroughTotal No of inspections1 April 2023 to 31 August 2023</t>
  </si>
  <si>
    <t>Early years register (full Inspection)Childcare on domestic premisesNorth YorkshireBehaviour and attitudes1 April 2023 to 31 August 2023</t>
  </si>
  <si>
    <t>Early years register (full Inspection)Childcare on domestic premisesNorth YorkshireEffectiveness of leadership and Management1 April 2023 to 31 August 2023</t>
  </si>
  <si>
    <t>Early years register (full Inspection)Childcare on domestic premisesNorth YorkshireOutcomes for children1 April 2023 to 31 August 2023</t>
  </si>
  <si>
    <t>Early years register (full Inspection)Childcare on domestic premisesNorth YorkshireOverall effectiveness: The quality and standards of the provision1 April 2023 to 31 August 2023</t>
  </si>
  <si>
    <t>Early years register (full Inspection)Childcare on domestic premisesNorth YorkshirePersonal development1 April 2023 to 31 August 2023</t>
  </si>
  <si>
    <t>Early years register (full Inspection)Childcare on domestic premisesNorth YorkshirePersonal development, behaviour and welfare1 April 2023 to 31 August 2023</t>
  </si>
  <si>
    <t>Early years register (full Inspection)Childcare on domestic premisesNorth YorkshireQuality of education1 April 2023 to 31 August 2023</t>
  </si>
  <si>
    <t>Early years register (full Inspection)Childcare on domestic premisesNorth YorkshireQuality of teaching, learning and assessment1 April 2023 to 31 August 2023</t>
  </si>
  <si>
    <t>Early years register (full Inspection)Childcare on non-domestic premisesHartlepoolRequirements of the voluntary part of the childcare register1 September 2023 to 31 March 2024</t>
  </si>
  <si>
    <t>Early years register (full Inspection)Childcare on non-domestic premisesHartlepoolTotal No of inspections1 September 2023 to 31 March 2024</t>
  </si>
  <si>
    <t>Early years register (No children on roll)Childcare on non-domestic premisesHartlepoolNCOR Inspection Outcomes1 April 2023 to 31 August 2023</t>
  </si>
  <si>
    <t>Early years register (No children on roll)Childcare on non-domestic premisesHartlepoolTotal No of inspections1 April 2023 to 31 August 2023</t>
  </si>
  <si>
    <t>Childcare registerChildcare on non-domestic premisesHaveringTotal No of inspections1 September 2023 to 31 March 2024</t>
  </si>
  <si>
    <t>Early years register (full Inspection)Childcare on non-domestic premisesHaveringBehaviour and attitudes1 April 2023 to 31 August 2023</t>
  </si>
  <si>
    <t>Early years register (full Inspection)Childcare on non-domestic premisesHaveringEffectiveness of leadership and Management1 April 2023 to 31 August 2023</t>
  </si>
  <si>
    <t>Early years register (full Inspection)Childcare on non-domestic premisesHaveringOutcomes for children1 April 2023 to 31 August 2023</t>
  </si>
  <si>
    <t>Early years register (full Inspection)Childcare on non-domestic premisesHaveringOverall effectiveness: The quality and standards of the provision1 April 2023 to 31 August 2023</t>
  </si>
  <si>
    <t>Early years register (full Inspection)Childcare on non-domestic premisesHaveringPersonal development1 April 2023 to 31 August 2023</t>
  </si>
  <si>
    <t>Early years register (full Inspection)Childcare on non-domestic premisesHaveringPersonal development, behaviour and welfare1 April 2023 to 31 August 2023</t>
  </si>
  <si>
    <t>Early years register (full Inspection)Childcare on non-domestic premisesHaveringQuality of education1 April 2023 to 31 August 2023</t>
  </si>
  <si>
    <t>Early years register (full Inspection)Childcare on non-domestic premisesHaveringQuality of teaching, learning and assessment1 April 2023 to 31 August 2023</t>
  </si>
  <si>
    <t>Early years register (full Inspection)Childcare on non-domestic premisesHaveringRequirements of the compulsory part of the childcare register1 April 2023 to 31 August 2023</t>
  </si>
  <si>
    <t>Early years register (full Inspection)Childcare on non-domestic premisesHaveringRequirements of the voluntary part of the childcare register1 April 2023 to 31 August 2023</t>
  </si>
  <si>
    <t>Early years register (full Inspection)Childcare on non-domestic premisesHaveringTotal No of inspections1 April 2023 to 31 August 2023</t>
  </si>
  <si>
    <t>Early years register (full Inspection)Childcare on non-domestic premisesHaveringBehaviour and attitudes1 September 2023 to 31 March 2024</t>
  </si>
  <si>
    <t>Early years register (full Inspection)Childcare on non-domestic premisesHaveringEffectiveness of leadership and Management1 September 2023 to 31 March 2024</t>
  </si>
  <si>
    <t>Early years register (full Inspection)Childcare on non-domestic premisesHaveringOutcomes for children1 September 2023 to 31 March 2024</t>
  </si>
  <si>
    <t>Early years register (full Inspection)Childcare on domestic premisesSeftonEffectiveness of leadership and Management1 April 2023 to 31 August 2023</t>
  </si>
  <si>
    <t>Early years register (full Inspection)Childcare on domestic premisesSeftonOutcomes for children1 April 2023 to 31 August 2023</t>
  </si>
  <si>
    <t>Early years register (full Inspection)Childcare on domestic premisesSeftonOverall effectiveness: The quality and standards of the provision1 April 2023 to 31 August 2023</t>
  </si>
  <si>
    <t>Early years register (full Inspection)Childcare on domestic premisesSeftonPersonal development1 April 2023 to 31 August 2023</t>
  </si>
  <si>
    <t>Early years register (full Inspection)Childcare on domestic premisesSeftonPersonal development, behaviour and welfare1 April 2023 to 31 August 2023</t>
  </si>
  <si>
    <t>Early years register (full Inspection)Childcare on domestic premisesSeftonQuality of education1 April 2023 to 31 August 2023</t>
  </si>
  <si>
    <t>Early years register (full Inspection)Childcare on domestic premisesSeftonQuality of teaching, learning and assessment1 April 2023 to 31 August 2023</t>
  </si>
  <si>
    <t>Early years register (full Inspection)Childcare on domestic premisesSeftonRequirements of the compulsory part of the childcare register1 April 2023 to 31 August 2023</t>
  </si>
  <si>
    <t>Early years register (full Inspection)Childcare on domestic premisesSeftonRequirements of the voluntary part of the childcare register1 April 2023 to 31 August 2023</t>
  </si>
  <si>
    <t>Early years register (full Inspection)Childcare on domestic premisesSeftonTotal No of inspections1 April 2023 to 31 August 2023</t>
  </si>
  <si>
    <t>Early years register (full Inspection)Childcare on domestic premisesShropshireBehaviour and attitudes1 April 2023 to 31 August 2023</t>
  </si>
  <si>
    <t>Early years register (full Inspection)Childcare on domestic premisesShropshireEffectiveness of leadership and Management1 April 2023 to 31 August 2023</t>
  </si>
  <si>
    <t>Early years register (full Inspection)Childcare on domestic premisesShropshireOutcomes for children1 April 2023 to 31 August 2023</t>
  </si>
  <si>
    <t>Early years register (full Inspection)Childcare on domestic premisesShropshireOverall effectiveness: The quality and standards of the provision1 April 2023 to 31 August 2023</t>
  </si>
  <si>
    <t>Early years register (full Inspection)Childcare on domestic premisesShropshirePersonal development1 April 2023 to 31 August 2023</t>
  </si>
  <si>
    <t>Early years register (full Inspection)Childcare on domestic premisesShropshirePersonal development, behaviour and welfare1 April 2023 to 31 August 2023</t>
  </si>
  <si>
    <t>Early years register (full Inspection)Childcare on domestic premisesShropshireQuality of education1 April 2023 to 31 August 2023</t>
  </si>
  <si>
    <t>Early years register (full Inspection)Childcare on domestic premisesShropshireQuality of teaching, learning and assessment1 April 2023 to 31 August 2023</t>
  </si>
  <si>
    <t>Early years register (full Inspection)Childcare on domestic premisesShropshireRequirements of the compulsory part of the childcare register1 April 2023 to 31 August 2023</t>
  </si>
  <si>
    <t>Early years register (full Inspection)Childcare on domestic premisesShropshireRequirements of the voluntary part of the childcare register1 April 2023 to 31 August 2023</t>
  </si>
  <si>
    <t>Early years register (full Inspection)Childcare on domestic premisesShropshireTotal No of inspections1 April 2023 to 31 August 2023</t>
  </si>
  <si>
    <t>Early years register (full Inspection)Childcare on domestic premisesSouthamptonBehaviour and attitudes1 April 2023 to 31 August 2023</t>
  </si>
  <si>
    <t>Early years register (full Inspection)Childcare on domestic premisesSouthamptonEffectiveness of leadership and Management1 April 2023 to 31 August 2023</t>
  </si>
  <si>
    <t>Early years register (full Inspection)Childcare on domestic premisesSouthamptonOutcomes for children1 April 2023 to 31 August 2023</t>
  </si>
  <si>
    <t>Early years register (full Inspection)Childcare on domestic premisesSouthamptonOverall effectiveness: The quality and standards of the provision1 April 2023 to 31 August 2023</t>
  </si>
  <si>
    <t>Early years register (full Inspection)Childcare on domestic premisesSouthamptonPersonal development1 April 2023 to 31 August 2023</t>
  </si>
  <si>
    <t>Early years register (full Inspection)Childcare on domestic premisesSouthamptonPersonal development, behaviour and welfare1 April 2023 to 31 August 2023</t>
  </si>
  <si>
    <t>Early years register (full Inspection)Childcare on domestic premisesSouthamptonQuality of education1 April 2023 to 31 August 2023</t>
  </si>
  <si>
    <t>Early years register (full Inspection)Childcare on domestic premisesSouthamptonQuality of teaching, learning and assessment1 April 2023 to 31 August 2023</t>
  </si>
  <si>
    <t>Early years register (full Inspection)Childcare on non-domestic premisesHounslowQuality of education1 April 2023 to 31 August 2023</t>
  </si>
  <si>
    <t>Early years register (full Inspection)Childcare on non-domestic premisesHounslowQuality of teaching, learning and assessment1 April 2023 to 31 August 2023</t>
  </si>
  <si>
    <t>Early years register (full Inspection)Childcare on non-domestic premisesHounslowRequirements of the compulsory part of the childcare register1 April 2023 to 31 August 2023</t>
  </si>
  <si>
    <t>Early years register (full Inspection)Childcare on non-domestic premisesHounslowRequirements of the voluntary part of the childcare register1 April 2023 to 31 August 2023</t>
  </si>
  <si>
    <t>Early years register (full Inspection)Childcare on non-domestic premisesHounslowTotal No of inspections1 April 2023 to 31 August 2023</t>
  </si>
  <si>
    <t>Early years register (full Inspection)Childcare on non-domestic premisesHounslowBehaviour and attitudes1 September 2023 to 31 March 2024</t>
  </si>
  <si>
    <t>Early years register (full Inspection)Childcare on non-domestic premisesHounslowEffectiveness of leadership and Management1 September 2023 to 31 March 2024</t>
  </si>
  <si>
    <t>Early years register (full Inspection)Childcare on non-domestic premisesHounslowOutcomes for children1 September 2023 to 31 March 2024</t>
  </si>
  <si>
    <t>Early years register (full Inspection)Childcare on non-domestic premisesHounslowOverall effectiveness: The quality and standards of the provision1 September 2023 to 31 March 2024</t>
  </si>
  <si>
    <t>Early years register (full Inspection)Childcare on non-domestic premisesHounslowPersonal development1 September 2023 to 31 March 2024</t>
  </si>
  <si>
    <t>Early years register (full Inspection)Childcare on non-domestic premisesHounslowPersonal development, behaviour and welfare1 September 2023 to 31 March 2024</t>
  </si>
  <si>
    <t>Early years register (full Inspection)Childcare on non-domestic premisesHounslowQuality of education1 September 2023 to 31 March 2024</t>
  </si>
  <si>
    <t>Early years register (full Inspection)Childcare on non-domestic premisesHounslowQuality of teaching, learning and assessment1 September 2023 to 31 March 2024</t>
  </si>
  <si>
    <t>Early years register (full Inspection)Childcare on non-domestic premisesHounslowRequirements of the compulsory part of the childcare register1 September 2023 to 31 March 2024</t>
  </si>
  <si>
    <t>Early years register (full Inspection)Childcare on non-domestic premisesHounslowRequirements of the voluntary part of the childcare register1 September 2023 to 31 March 2024</t>
  </si>
  <si>
    <t>Early years register (full Inspection)Childcare on non-domestic premisesHounslowTotal No of inspections1 September 2023 to 31 March 2024</t>
  </si>
  <si>
    <t>Early years register (Out-of-school day care)Childcare on non-domestic premisesHounslowTotal No of inspections1 April 2023 to 31 August 2023</t>
  </si>
  <si>
    <t>Childcare registerChildcare on non-domestic premisesIsle of WightTotal No of inspections1 April 2023 to 31 August 2023</t>
  </si>
  <si>
    <t>Early years register (full Inspection)Childcare on non-domestic premisesIsle of WightBehaviour and attitudes1 April 2023 to 31 August 2023</t>
  </si>
  <si>
    <t>Early years register (full Inspection)Childcare on non-domestic premisesIsle of WightEffectiveness of leadership and Management1 April 2023 to 31 August 2023</t>
  </si>
  <si>
    <t>Early years register (full Inspection)Childcare on non-domestic premisesIsle of WightOutcomes for children1 April 2023 to 31 August 2023</t>
  </si>
  <si>
    <t>Early years register (full Inspection)Childcare on non-domestic premisesIsle of WightOverall effectiveness: The quality and standards of the provision1 April 2023 to 31 August 2023</t>
  </si>
  <si>
    <t>Early years register (full Inspection)Childcare on non-domestic premisesIsle of WightPersonal development1 April 2023 to 31 August 2023</t>
  </si>
  <si>
    <t>Early years register (full Inspection)Childcare on non-domestic premisesIsle of WightPersonal development, behaviour and welfare1 April 2023 to 31 August 2023</t>
  </si>
  <si>
    <t>Early years register (full Inspection)Childcare on non-domestic premisesIsle of WightQuality of education1 April 2023 to 31 August 2023</t>
  </si>
  <si>
    <t>Early years register (full Inspection)Childcare on non-domestic premisesIsle of WightQuality of teaching, learning and assessment1 April 2023 to 31 August 2023</t>
  </si>
  <si>
    <t>Early years register (full Inspection)Childcare on non-domestic premisesIsle of WightRequirements of the compulsory part of the childcare register1 April 2023 to 31 August 2023</t>
  </si>
  <si>
    <t>Early years register (full Inspection)Childcare on non-domestic premisesIsle of WightRequirements of the voluntary part of the childcare register1 April 2023 to 31 August 2023</t>
  </si>
  <si>
    <t>Early years register (full Inspection)Childcare on non-domestic premisesStoke-on-TrentOutcomes for children1 April 2023 to 31 August 2023</t>
  </si>
  <si>
    <t>Early years register (full Inspection)Childcare on non-domestic premisesStoke-on-TrentOverall effectiveness: The quality and standards of the provision1 April 2023 to 31 August 2023</t>
  </si>
  <si>
    <t>Early years register (full Inspection)Childcare on non-domestic premisesStoke-on-TrentPersonal development1 April 2023 to 31 August 2023</t>
  </si>
  <si>
    <t>Early years register (full Inspection)Childcare on non-domestic premisesStoke-on-TrentPersonal development, behaviour and welfare1 April 2023 to 31 August 2023</t>
  </si>
  <si>
    <t>Early years register (full Inspection)Childcare on non-domestic premisesStoke-on-TrentQuality of education1 April 2023 to 31 August 2023</t>
  </si>
  <si>
    <t>Early years register (full Inspection)Childcare on non-domestic premisesStoke-on-TrentQuality of teaching, learning and assessment1 April 2023 to 31 August 2023</t>
  </si>
  <si>
    <t>Early years register (full Inspection)Childcare on non-domestic premisesStoke-on-TrentRequirements of the compulsory part of the childcare register1 April 2023 to 31 August 2023</t>
  </si>
  <si>
    <t>Early years register (full Inspection)Childcare on non-domestic premisesStoke-on-TrentRequirements of the voluntary part of the childcare register1 April 2023 to 31 August 2023</t>
  </si>
  <si>
    <t>Early years register (full Inspection)Childcare on non-domestic premisesStoke-on-TrentTotal No of inspections1 April 2023 to 31 August 2023</t>
  </si>
  <si>
    <t>Early years register (full Inspection)Childcare on non-domestic premisesStoke-on-TrentBehaviour and attitudes1 September 2023 to 31 March 2024</t>
  </si>
  <si>
    <t>Early years register (full Inspection)Childcare on non-domestic premisesStoke-on-TrentEffectiveness of leadership and Management1 September 2023 to 31 March 2024</t>
  </si>
  <si>
    <t>Early years register (full Inspection)Childcare on non-domestic premisesStoke-on-TrentOutcomes for children1 September 2023 to 31 March 2024</t>
  </si>
  <si>
    <t>Early years register (full Inspection)Childcare on non-domestic premisesStoke-on-TrentOverall effectiveness: The quality and standards of the provision1 September 2023 to 31 March 2024</t>
  </si>
  <si>
    <t>Early years register (full Inspection)Childcare on non-domestic premisesStoke-on-TrentPersonal development1 September 2023 to 31 March 2024</t>
  </si>
  <si>
    <t>Early years register (full Inspection)Childcare on non-domestic premisesStoke-on-TrentPersonal development, behaviour and welfare1 September 2023 to 31 March 2024</t>
  </si>
  <si>
    <t>Early years register (full Inspection)Childcare on non-domestic premisesStoke-on-TrentQuality of education1 September 2023 to 31 March 2024</t>
  </si>
  <si>
    <t>Early years register (full Inspection)Childcare on non-domestic premisesStoke-on-TrentQuality of teaching, learning and assessment1 September 2023 to 31 March 2024</t>
  </si>
  <si>
    <t>Early years register (full Inspection)Childcare on non-domestic premisesStoke-on-TrentRequirements of the compulsory part of the childcare register1 September 2023 to 31 March 2024</t>
  </si>
  <si>
    <t>Early years register (full Inspection)Childcare on non-domestic premisesStoke-on-TrentRequirements of the voluntary part of the childcare register1 September 2023 to 31 March 2024</t>
  </si>
  <si>
    <t>Early years register (full Inspection)Childcare on non-domestic premisesStoke-on-TrentTotal No of inspections1 September 2023 to 31 March 2024</t>
  </si>
  <si>
    <t>Childcare registerChildcare on non-domestic premisesSuffolkTotal No of inspections1 April 2023 to 31 August 2023</t>
  </si>
  <si>
    <t>Childcare registerChildcare on non-domestic premisesSuffolkTotal No of inspections1 September 2023 to 31 March 2024</t>
  </si>
  <si>
    <t>Early years register (full Inspection)Childcare on non-domestic premisesSuffolkBehaviour and attitudes1 April 2023 to 31 August 2023</t>
  </si>
  <si>
    <t>Early years register (full Inspection)Childcare on non-domestic premisesSuffolkEffectiveness of leadership and Management1 April 2023 to 31 August 2023</t>
  </si>
  <si>
    <t>Early years register (full Inspection)Childcare on non-domestic premisesSuffolkOutcomes for children1 April 2023 to 31 August 2023</t>
  </si>
  <si>
    <t>Early years register (full Inspection)Childcare on non-domestic premisesSuffolkOverall effectiveness: The quality and standards of the provision1 April 2023 to 31 August 2023</t>
  </si>
  <si>
    <t>Early years register (full Inspection)Childcare on non-domestic premisesSuffolkPersonal development1 April 2023 to 31 August 2023</t>
  </si>
  <si>
    <t>Early years register (full Inspection)Childcare on non-domestic premisesSuffolkPersonal development, behaviour and welfare1 April 2023 to 31 August 2023</t>
  </si>
  <si>
    <t>Early years register (full Inspection)ChildminderDevonQuality of teaching, learning and assessment1 April 2023 to 31 August 2023</t>
  </si>
  <si>
    <t>Early years register (full Inspection)ChildminderDevonRequirements of the compulsory part of the childcare register1 April 2023 to 31 August 2023</t>
  </si>
  <si>
    <t>Early years register (full Inspection)ChildminderDevonRequirements of the voluntary part of the childcare register1 April 2023 to 31 August 2023</t>
  </si>
  <si>
    <t>Early years register (full Inspection)ChildminderDevonTotal No of inspections1 April 2023 to 31 August 2023</t>
  </si>
  <si>
    <t>Early years register (full Inspection)ChildminderDevonBehaviour and attitudes1 September 2023 to 31 March 2024</t>
  </si>
  <si>
    <t>Early years register (full Inspection)ChildminderDevonEffectiveness of leadership and Management1 September 2023 to 31 March 2024</t>
  </si>
  <si>
    <t>Early years register (full Inspection)ChildminderDevonOutcomes for children1 September 2023 to 31 March 2024</t>
  </si>
  <si>
    <t>Early years register (full Inspection)ChildminderDevonOverall effectiveness: The quality and standards of the provision1 September 2023 to 31 March 2024</t>
  </si>
  <si>
    <t>Early years register (full Inspection)ChildminderDevonPersonal development1 September 2023 to 31 March 2024</t>
  </si>
  <si>
    <t>Early years register (full Inspection)ChildminderDevonPersonal development, behaviour and welfare1 September 2023 to 31 March 2024</t>
  </si>
  <si>
    <t>Early years register (full Inspection)ChildminderDevonQuality of education1 September 2023 to 31 March 2024</t>
  </si>
  <si>
    <t>Early years register (full Inspection)ChildminderDevonQuality of teaching, learning and assessment1 September 2023 to 31 March 2024</t>
  </si>
  <si>
    <t>Early years register (full Inspection)ChildminderDevonRequirements of the compulsory part of the childcare register1 September 2023 to 31 March 2024</t>
  </si>
  <si>
    <t>Early years register (full Inspection)ChildminderDevonRequirements of the voluntary part of the childcare register1 September 2023 to 31 March 2024</t>
  </si>
  <si>
    <t>Early years register (full Inspection)ChildminderDevonTotal No of inspections1 September 2023 to 31 March 2024</t>
  </si>
  <si>
    <t>Early years register (No children on roll)ChildminderDevonNCOR Inspection Outcomes1 April 2023 to 31 August 2023</t>
  </si>
  <si>
    <t>Early years register (No children on roll)ChildminderDevonTotal No of inspections1 April 2023 to 31 August 2023</t>
  </si>
  <si>
    <t>Early years register (No children on roll)ChildminderDevonNCOR Inspection Outcomes1 September 2023 to 31 March 2024</t>
  </si>
  <si>
    <t>Early years register (No children on roll)ChildminderDevonTotal No of inspections1 September 2023 to 31 March 2024</t>
  </si>
  <si>
    <t>Early years register (Out-of-school day care)ChildminderDevonTotal No of inspections1 April 2023 to 31 August 2023</t>
  </si>
  <si>
    <t>Early years register (full Inspection)ChildminderDoncasterBehaviour and attitudes1 April 2023 to 31 August 2023</t>
  </si>
  <si>
    <t>Early years register (full Inspection)ChildminderDoncasterEffectiveness of leadership and Management1 April 2023 to 31 August 2023</t>
  </si>
  <si>
    <t>Early years register (full Inspection)ChildminderDoncasterOutcomes for children1 April 2023 to 31 August 2023</t>
  </si>
  <si>
    <t>Early years register (full Inspection)ChildminderDoncasterOverall effectiveness: The quality and standards of the provision1 April 2023 to 31 August 2023</t>
  </si>
  <si>
    <t>Early years register (full Inspection)ChildminderDoncasterPersonal development1 April 2023 to 31 August 2023</t>
  </si>
  <si>
    <t>Early years register (full Inspection)ChildminderDoncasterPersonal development, behaviour and welfare1 April 2023 to 31 August 2023</t>
  </si>
  <si>
    <t>Early years register (full Inspection)Childcare on non-domestic premisesSuttonRequirements of the compulsory part of the childcare register1 April 2023 to 31 August 2023</t>
  </si>
  <si>
    <t>Early years register (full Inspection)Childcare on non-domestic premisesSuttonRequirements of the voluntary part of the childcare register1 April 2023 to 31 August 2023</t>
  </si>
  <si>
    <t>Early years register (full Inspection)ChildminderDurhamBehaviour and attitudes1 April 2023 to 31 August 2023</t>
  </si>
  <si>
    <t>Early years register (full Inspection)ChildminderDurhamEffectiveness of leadership and Management1 April 2023 to 31 August 2023</t>
  </si>
  <si>
    <t>Early years register (full Inspection)ChildminderDurhamOutcomes for children1 April 2023 to 31 August 2023</t>
  </si>
  <si>
    <t>Early years register (full Inspection)ChildminderDurhamOverall effectiveness: The quality and standards of the provision1 April 2023 to 31 August 2023</t>
  </si>
  <si>
    <t>Early years register (full Inspection)ChildminderDurhamPersonal development1 April 2023 to 31 August 2023</t>
  </si>
  <si>
    <t>Early years register (full Inspection)ChildminderDurhamPersonal development, behaviour and welfare1 April 2023 to 31 August 2023</t>
  </si>
  <si>
    <t>Early years register (full Inspection)ChildminderDurhamQuality of education1 April 2023 to 31 August 2023</t>
  </si>
  <si>
    <t>Early years register (full Inspection)ChildminderDurhamQuality of teaching, learning and assessment1 April 2023 to 31 August 2023</t>
  </si>
  <si>
    <t>Early years register (full Inspection)ChildminderDurhamRequirements of the compulsory part of the childcare register1 April 2023 to 31 August 2023</t>
  </si>
  <si>
    <t>Early years register (full Inspection)ChildminderDurhamRequirements of the voluntary part of the childcare register1 April 2023 to 31 August 2023</t>
  </si>
  <si>
    <t>Early years register (full Inspection)ChildminderDurhamTotal No of inspections1 April 2023 to 31 August 2023</t>
  </si>
  <si>
    <t>Early years register (full Inspection)ChildminderDurhamBehaviour and attitudes1 September 2023 to 31 March 2024</t>
  </si>
  <si>
    <t>Early years register (full Inspection)ChildminderDurhamEffectiveness of leadership and Management1 September 2023 to 31 March 2024</t>
  </si>
  <si>
    <t>Early years register (full Inspection)ChildminderDurhamOutcomes for children1 September 2023 to 31 March 2024</t>
  </si>
  <si>
    <t>Early years register (full Inspection)ChildminderDurhamOverall effectiveness: The quality and standards of the provision1 September 2023 to 31 March 2024</t>
  </si>
  <si>
    <t>Early years register (full Inspection)ChildminderDurhamPersonal development1 September 2023 to 31 March 2024</t>
  </si>
  <si>
    <t>Early years register (full Inspection)ChildminderDurhamPersonal development, behaviour and welfare1 September 2023 to 31 March 2024</t>
  </si>
  <si>
    <t>Early years register (full Inspection)ChildminderDurhamQuality of education1 September 2023 to 31 March 2024</t>
  </si>
  <si>
    <t>Early years register (full Inspection)ChildminderDurhamQuality of teaching, learning and assessment1 September 2023 to 31 March 2024</t>
  </si>
  <si>
    <t>Early years register (full Inspection)ChildminderDurhamRequirements of the compulsory part of the childcare register1 September 2023 to 31 March 2024</t>
  </si>
  <si>
    <t>Early years register (full Inspection)ChildminderDurhamRequirements of the voluntary part of the childcare register1 September 2023 to 31 March 2024</t>
  </si>
  <si>
    <t>Early years register (full Inspection)ChildminderDurhamTotal No of inspections1 September 2023 to 31 March 2024</t>
  </si>
  <si>
    <t>Early years register (No children on roll)ChildminderDurhamNCOR Inspection Outcomes1 April 2023 to 31 August 2023</t>
  </si>
  <si>
    <t>Early years register (No children on roll)ChildminderDurhamTotal No of inspections1 April 2023 to 31 August 2023</t>
  </si>
  <si>
    <t>Early years register (No children on roll)ChildminderDurhamNCOR Inspection Outcomes1 September 2023 to 31 March 2024</t>
  </si>
  <si>
    <t>Early years register (No children on roll)ChildminderDurhamTotal No of inspections1 September 2023 to 31 March 2024</t>
  </si>
  <si>
    <t>Early years register (Out-of-school day care)ChildminderDurhamTotal No of inspections1 September 2023 to 31 March 2024</t>
  </si>
  <si>
    <t>Childcare registerChildminderEalingTotal No of inspections1 September 2023 to 31 March 2024</t>
  </si>
  <si>
    <t>Early years register (full Inspection)ChildminderEalingBehaviour and attitudes1 April 2023 to 31 August 2023</t>
  </si>
  <si>
    <t>Early years register (full Inspection)ChildminderEalingEffectiveness of leadership and Management1 April 2023 to 31 August 2023</t>
  </si>
  <si>
    <t>Early years register (full Inspection)ChildminderEalingOutcomes for children1 April 2023 to 31 August 2023</t>
  </si>
  <si>
    <t>Early years register (full Inspection)ChildminderRichmond upon ThamesRequirements of the voluntary part of the childcare register1 September 2023 to 31 March 2024</t>
  </si>
  <si>
    <t>Early years register (full Inspection)ChildminderRichmond upon ThamesTotal No of inspections1 September 2023 to 31 March 2024</t>
  </si>
  <si>
    <t>Early years register (No children on roll)ChildminderRichmond upon ThamesNCOR Inspection Outcomes1 September 2023 to 31 March 2024</t>
  </si>
  <si>
    <t>Early years register (No children on roll)ChildminderRichmond upon ThamesTotal No of inspections1 September 2023 to 31 March 2024</t>
  </si>
  <si>
    <t>Early years register (Out-of-school day care)ChildminderRichmond upon ThamesTotal No of inspections1 April 2023 to 31 August 2023</t>
  </si>
  <si>
    <t>Childcare registerChildminderRochdaleTotal No of inspections1 April 2023 to 31 August 2023</t>
  </si>
  <si>
    <t>Childcare registerChildminderRochdaleTotal No of inspections1 September 2023 to 31 March 2024</t>
  </si>
  <si>
    <t>Early years register (full Inspection)ChildminderRochdaleBehaviour and attitudes1 April 2023 to 31 August 2023</t>
  </si>
  <si>
    <t>Early years register (full Inspection)ChildminderRochdaleEffectiveness of leadership and Management1 April 2023 to 31 August 2023</t>
  </si>
  <si>
    <t>Early years register (full Inspection)ChildminderRochdaleOutcomes for children1 April 2023 to 31 August 2023</t>
  </si>
  <si>
    <t>Early years register (full Inspection)ChildminderRochdaleOverall effectiveness: The quality and standards of the provision1 April 2023 to 31 August 2023</t>
  </si>
  <si>
    <t>Early years register (full Inspection)ChildminderRochdalePersonal development1 April 2023 to 31 August 2023</t>
  </si>
  <si>
    <t>Early years register (full Inspection)ChildminderRochdalePersonal development, behaviour and welfare1 April 2023 to 31 August 2023</t>
  </si>
  <si>
    <t>Early years register (full Inspection)ChildminderRochdaleQuality of education1 April 2023 to 31 August 2023</t>
  </si>
  <si>
    <t>Early years register (full Inspection)ChildminderRochdaleQuality of teaching, learning and assessment1 April 2023 to 31 August 2023</t>
  </si>
  <si>
    <t>Early years register (full Inspection)ChildminderRochdaleRequirements of the compulsory part of the childcare register1 April 2023 to 31 August 2023</t>
  </si>
  <si>
    <t>Early years register (full Inspection)ChildminderRochdaleRequirements of the voluntary part of the childcare register1 April 2023 to 31 August 2023</t>
  </si>
  <si>
    <t>Early years register (full Inspection)ChildminderRochdaleTotal No of inspections1 April 2023 to 31 August 2023</t>
  </si>
  <si>
    <t>Early years register (full Inspection)ChildminderRochdaleBehaviour and attitudes1 September 2023 to 31 March 2024</t>
  </si>
  <si>
    <t>Early years register (full Inspection)ChildminderRochdaleEffectiveness of leadership and Management1 September 2023 to 31 March 2024</t>
  </si>
  <si>
    <t>Early years register (full Inspection)ChildminderRochdaleOutcomes for children1 September 2023 to 31 March 2024</t>
  </si>
  <si>
    <t>Early years register (full Inspection)ChildminderRochdaleOverall effectiveness: The quality and standards of the provision1 September 2023 to 31 March 2024</t>
  </si>
  <si>
    <t>Early years register (full Inspection)ChildminderRochdalePersonal development1 September 2023 to 31 March 2024</t>
  </si>
  <si>
    <t>Early years register (full Inspection)ChildminderRochdalePersonal development, behaviour and welfare1 September 2023 to 31 March 2024</t>
  </si>
  <si>
    <t>Early years register (full Inspection)ChildminderRochdaleQuality of education1 September 2023 to 31 March 2024</t>
  </si>
  <si>
    <t>Early years register (full Inspection)ChildminderRochdaleQuality of teaching, learning and assessment1 September 2023 to 31 March 2024</t>
  </si>
  <si>
    <t>Early years register (full Inspection)ChildminderRochdaleRequirements of the compulsory part of the childcare register1 September 2023 to 31 March 2024</t>
  </si>
  <si>
    <t>Early years register (full Inspection)ChildminderRochdaleRequirements of the voluntary part of the childcare register1 September 2023 to 31 March 2024</t>
  </si>
  <si>
    <t>Early years register (full Inspection)ChildminderRochdaleTotal No of inspections1 September 2023 to 31 March 2024</t>
  </si>
  <si>
    <t>Early years register (No children on roll)ChildminderRochdaleNCOR Inspection Outcomes1 April 2023 to 31 August 2023</t>
  </si>
  <si>
    <t>Early years register (No children on roll)ChildminderRochdaleTotal No of inspections1 April 2023 to 31 August 2023</t>
  </si>
  <si>
    <t>Early years register (full Inspection)All provisionEalingRequirements of the compulsory part of the childcare register1 April 2023 to 31 August 2023</t>
  </si>
  <si>
    <t>Early years register (full Inspection)All provisionEalingRequirements of the voluntary part of the childcare register1 April 2023 to 31 August 2023</t>
  </si>
  <si>
    <t>Early years register (full Inspection)All provisionEalingTotal No of inspections1 April 2023 to 31 August 2023</t>
  </si>
  <si>
    <t>Early years register (full Inspection)All provisionEalingBehaviour and attitudes1 September 2023 to 31 March 2024</t>
  </si>
  <si>
    <t>Early years register (full Inspection)All provisionEalingEffectiveness of leadership and Management1 September 2023 to 31 March 2024</t>
  </si>
  <si>
    <t>Early years register (full Inspection)All provisionEalingOutcomes for children1 September 2023 to 31 March 2024</t>
  </si>
  <si>
    <t>Early years register (full Inspection)All provisionEalingOverall effectiveness: The quality and standards of the provision1 September 2023 to 31 March 2024</t>
  </si>
  <si>
    <t>Early years register (full Inspection)All provisionEalingPersonal development1 September 2023 to 31 March 2024</t>
  </si>
  <si>
    <t>Early years register (full Inspection)All provisionEalingPersonal development, behaviour and welfare1 September 2023 to 31 March 2024</t>
  </si>
  <si>
    <t>Early years register (full Inspection)All provisionEalingQuality of education1 September 2023 to 31 March 2024</t>
  </si>
  <si>
    <t>Early years register (full Inspection)All provisionEalingQuality of teaching, learning and assessment1 September 2023 to 31 March 2024</t>
  </si>
  <si>
    <t>Early years register (full Inspection)All provisionEalingRequirements of the compulsory part of the childcare register1 September 2023 to 31 March 2024</t>
  </si>
  <si>
    <t>Early years register (full Inspection)All provisionEalingRequirements of the voluntary part of the childcare register1 September 2023 to 31 March 2024</t>
  </si>
  <si>
    <t>Early years register (full Inspection)All provisionEalingTotal No of inspections1 September 2023 to 31 March 2024</t>
  </si>
  <si>
    <t>Early years register (No children on roll)All provisionEalingNCOR Inspection Outcomes1 April 2023 to 31 August 2023</t>
  </si>
  <si>
    <t>Early years register (No children on roll)All provisionEalingTotal No of inspections1 April 2023 to 31 August 2023</t>
  </si>
  <si>
    <t>Early years register (No children on roll)All provisionEalingNCOR Inspection Outcomes1 September 2023 to 31 March 2024</t>
  </si>
  <si>
    <t>Early years register (No children on roll)All provisionEalingTotal No of inspections1 September 2023 to 31 March 2024</t>
  </si>
  <si>
    <t>Early years register (Out-of-school day care)All provisionEalingTotal No of inspections1 April 2023 to 31 August 2023</t>
  </si>
  <si>
    <t>Early years register (Out-of-school day care)All provisionEalingTotal No of inspections1 September 2023 to 31 March 2024</t>
  </si>
  <si>
    <t>Childcare registerAll provisionEast Riding of YorkshireTotal No of inspections1 April 2023 to 31 August 2023</t>
  </si>
  <si>
    <t>Early years register (full Inspection)All provisionEast Riding of YorkshireBehaviour and attitudes1 April 2023 to 31 August 2023</t>
  </si>
  <si>
    <t>Early years register (full Inspection)All provisionEast Riding of YorkshireEffectiveness of leadership and Management1 April 2023 to 31 August 2023</t>
  </si>
  <si>
    <t>Early years register (full Inspection)All provisionEast Riding of YorkshireOutcomes for children1 April 2023 to 31 August 2023</t>
  </si>
  <si>
    <t>Early years register (full Inspection)All provisionEast Riding of YorkshireOverall effectiveness: The quality and standards of the provision1 April 2023 to 31 August 2023</t>
  </si>
  <si>
    <t>Early years register (full Inspection)All provisionEast Riding of YorkshirePersonal development1 April 2023 to 31 August 2023</t>
  </si>
  <si>
    <t>Early years register (full Inspection)All provisionEast Riding of YorkshirePersonal development, behaviour and welfare1 April 2023 to 31 August 2023</t>
  </si>
  <si>
    <t>Early years register (full Inspection)All provisionEast Riding of YorkshireQuality of education1 April 2023 to 31 August 2023</t>
  </si>
  <si>
    <t>Early years register (full Inspection)All provisionEast Riding of YorkshireQuality of teaching, learning and assessment1 April 2023 to 31 August 2023</t>
  </si>
  <si>
    <t>Early years register (full Inspection)All provisionEast Riding of YorkshireRequirements of the compulsory part of the childcare register1 April 2023 to 31 August 2023</t>
  </si>
  <si>
    <t>Early years register (full Inspection)All provisionPortsmouthQuality of education1 April 2023 to 31 August 2023</t>
  </si>
  <si>
    <t>Early years register (full Inspection)All provisionPortsmouthQuality of teaching, learning and assessment1 April 2023 to 31 August 2023</t>
  </si>
  <si>
    <t>Early years register (full Inspection)All provisionPortsmouthRequirements of the compulsory part of the childcare register1 April 2023 to 31 August 2023</t>
  </si>
  <si>
    <t>Early years register (full Inspection)All provisionPortsmouthRequirements of the voluntary part of the childcare register1 April 2023 to 31 August 2023</t>
  </si>
  <si>
    <t>Early years register (full Inspection)All provisionPortsmouthTotal No of inspections1 April 2023 to 31 August 2023</t>
  </si>
  <si>
    <t>Early years register (full Inspection)All provisionPortsmouthBehaviour and attitudes1 September 2023 to 31 March 2024</t>
  </si>
  <si>
    <t>Early years register (full Inspection)All provisionPortsmouthEffectiveness of leadership and Management1 September 2023 to 31 March 2024</t>
  </si>
  <si>
    <t>Early years register (full Inspection)All provisionPortsmouthOutcomes for children1 September 2023 to 31 March 2024</t>
  </si>
  <si>
    <t>Early years register (full Inspection)All provisionPortsmouthOverall effectiveness: The quality and standards of the provision1 September 2023 to 31 March 2024</t>
  </si>
  <si>
    <t>Early years register (full Inspection)All provisionPortsmouthPersonal development1 September 2023 to 31 March 2024</t>
  </si>
  <si>
    <t>Early years register (full Inspection)All provisionPortsmouthPersonal development, behaviour and welfare1 September 2023 to 31 March 2024</t>
  </si>
  <si>
    <t>Early years register (full Inspection)All provisionPortsmouthQuality of education1 September 2023 to 31 March 2024</t>
  </si>
  <si>
    <t>Early years register (full Inspection)All provisionPortsmouthQuality of teaching, learning and assessment1 September 2023 to 31 March 2024</t>
  </si>
  <si>
    <t>Early years register (full Inspection)All provisionPortsmouthRequirements of the compulsory part of the childcare register1 September 2023 to 31 March 2024</t>
  </si>
  <si>
    <t>Early years register (full Inspection)All provisionPortsmouthRequirements of the voluntary part of the childcare register1 September 2023 to 31 March 2024</t>
  </si>
  <si>
    <t>Early years register (full Inspection)All provisionPortsmouthTotal No of inspections1 September 2023 to 31 March 2024</t>
  </si>
  <si>
    <t>Early years register (No children on roll)All provisionPortsmouthNCOR Inspection Outcomes1 April 2023 to 31 August 2023</t>
  </si>
  <si>
    <t>Early years register (No children on roll)All provisionPortsmouthTotal No of inspections1 April 2023 to 31 August 2023</t>
  </si>
  <si>
    <t>Early years register (Out-of-school day care)All provisionPortsmouthTotal No of inspections1 April 2023 to 31 August 2023</t>
  </si>
  <si>
    <t>Early years register (Out-of-school day care)All provisionPortsmouthTotal No of inspections1 September 2023 to 31 March 2024</t>
  </si>
  <si>
    <t>Childcare registerAll provisionReadingTotal No of inspections1 April 2023 to 31 August 2023</t>
  </si>
  <si>
    <t>Childcare registerAll provisionReadingTotal No of inspections1 September 2023 to 31 March 2024</t>
  </si>
  <si>
    <t>Early years register (full Inspection)All provisionReadingBehaviour and attitudes1 April 2023 to 31 August 2023</t>
  </si>
  <si>
    <t>Early years register (full Inspection)All provisionReadingEffectiveness of leadership and Management1 April 2023 to 31 August 2023</t>
  </si>
  <si>
    <t>Early years register (full Inspection)All provisionReadingOutcomes for children1 April 2023 to 31 August 2023</t>
  </si>
  <si>
    <t>Early years register (full Inspection)All provisionReadingOverall effectiveness: The quality and standards of the provision1 April 2023 to 31 August 2023</t>
  </si>
  <si>
    <t>Early years register (full Inspection)All provisionReadingPersonal development1 April 2023 to 31 August 2023</t>
  </si>
  <si>
    <t>Early years register (No children on roll)All provisionDoncasterNCOR Inspection Outcomes1 April 2023 to 31 August 2023</t>
  </si>
  <si>
    <t>Early years register (full Inspection)All provisionOxfordshirePersonal development1 April 2023 to 31 August 2023</t>
  </si>
  <si>
    <t>Early years register (full Inspection)All provisionOxfordshirePersonal development, behaviour and welfare1 April 2023 to 31 August 2023</t>
  </si>
  <si>
    <t>Early years register (full Inspection)All provisionOxfordshireQuality of education1 April 2023 to 31 August 2023</t>
  </si>
  <si>
    <t>Early years register (full Inspection)All provisionOxfordshireQuality of teaching, learning and assessment1 April 2023 to 31 August 2023</t>
  </si>
  <si>
    <t>Early years register (full Inspection)All provisionOxfordshireRequirements of the compulsory part of the childcare register1 April 2023 to 31 August 2023</t>
  </si>
  <si>
    <t>Early years register (full Inspection)All provisionOxfordshireRequirements of the voluntary part of the childcare register1 April 2023 to 31 August 2023</t>
  </si>
  <si>
    <t>Early years register (full Inspection)All provisionOxfordshireTotal No of inspections1 April 2023 to 31 August 2023</t>
  </si>
  <si>
    <t>Early years register (full Inspection)All provisionOxfordshireBehaviour and attitudes1 September 2023 to 31 March 2024</t>
  </si>
  <si>
    <t>Early years register (full Inspection)All provisionOxfordshireEffectiveness of leadership and Management1 September 2023 to 31 March 2024</t>
  </si>
  <si>
    <t>Early years register (full Inspection)All provisionOxfordshireOutcomes for children1 September 2023 to 31 March 2024</t>
  </si>
  <si>
    <t>Early years register (full Inspection)All provisionOxfordshireOverall effectiveness: The quality and standards of the provision1 September 2023 to 31 March 2024</t>
  </si>
  <si>
    <t>Early years register (full Inspection)All provisionOxfordshirePersonal development1 September 2023 to 31 March 2024</t>
  </si>
  <si>
    <t>Early years register (full Inspection)All provisionOxfordshirePersonal development, behaviour and welfare1 September 2023 to 31 March 2024</t>
  </si>
  <si>
    <t>Early years register (full Inspection)All provisionOxfordshireQuality of education1 September 2023 to 31 March 2024</t>
  </si>
  <si>
    <t>Early years register (full Inspection)All provisionOxfordshireQuality of teaching, learning and assessment1 September 2023 to 31 March 2024</t>
  </si>
  <si>
    <t>Early years register (full Inspection)All provisionOxfordshireRequirements of the compulsory part of the childcare register1 September 2023 to 31 March 2024</t>
  </si>
  <si>
    <t>Early years register (full Inspection)All provisionOxfordshireRequirements of the voluntary part of the childcare register1 September 2023 to 31 March 2024</t>
  </si>
  <si>
    <t>Early years register (full Inspection)All provisionOxfordshireTotal No of inspections1 September 2023 to 31 March 2024</t>
  </si>
  <si>
    <t>Early years register (No children on roll)All provisionOxfordshireNCOR Inspection Outcomes1 April 2023 to 31 August 2023</t>
  </si>
  <si>
    <t>Early years register (No children on roll)All provisionOxfordshireTotal No of inspections1 April 2023 to 31 August 2023</t>
  </si>
  <si>
    <t>Early years register (No children on roll)All provisionOxfordshireNCOR Inspection Outcomes1 September 2023 to 31 March 2024</t>
  </si>
  <si>
    <t>Early years register (No children on roll)All provisionOxfordshireTotal No of inspections1 September 2023 to 31 March 2024</t>
  </si>
  <si>
    <t>Early years register (Out-of-school day care)All provisionOxfordshireTotal No of inspections1 April 2023 to 31 August 2023</t>
  </si>
  <si>
    <t>Early years register (Out-of-school day care)All provisionOxfordshireTotal No of inspections1 September 2023 to 31 March 2024</t>
  </si>
  <si>
    <t>Childcare registerAll provisionPeterboroughTotal No of inspections1 April 2023 to 31 August 2023</t>
  </si>
  <si>
    <t>Early years register (full Inspection)All provisionPeterboroughBehaviour and attitudes1 April 2023 to 31 August 2023</t>
  </si>
  <si>
    <t>Early years register (full Inspection)All provisionPeterboroughEffectiveness of leadership and Management1 April 2023 to 31 August 2023</t>
  </si>
  <si>
    <t>Early years register (full Inspection)All provisionPeterboroughOutcomes for children1 April 2023 to 31 August 2023</t>
  </si>
  <si>
    <t>Early years register (full Inspection)All provisionPeterboroughOverall effectiveness: The quality and standards of the provision1 April 2023 to 31 August 2023</t>
  </si>
  <si>
    <t>Early years register (full Inspection)All provisionPeterboroughPersonal development1 April 2023 to 31 August 2023</t>
  </si>
  <si>
    <t>Early years register (full Inspection)Childcare on non-domestic premisesHampshireEffectiveness of leadership and Management1 September 2023 to 31 March 2024</t>
  </si>
  <si>
    <t>Early years register (full Inspection)Childcare on non-domestic premisesHampshireOutcomes for children1 September 2023 to 31 March 2024</t>
  </si>
  <si>
    <t>Early years register (full Inspection)Childcare on non-domestic premisesHampshireOverall effectiveness: The quality and standards of the provision1 September 2023 to 31 March 2024</t>
  </si>
  <si>
    <t>Early years register (full Inspection)Childcare on non-domestic premisesHampshirePersonal development1 September 2023 to 31 March 2024</t>
  </si>
  <si>
    <t>Early years register (full Inspection)Childcare on non-domestic premisesHampshirePersonal development, behaviour and welfare1 September 2023 to 31 March 2024</t>
  </si>
  <si>
    <t>Early years register (full Inspection)Childcare on non-domestic premisesHampshireQuality of education1 September 2023 to 31 March 2024</t>
  </si>
  <si>
    <t>Early years register (full Inspection)Childcare on non-domestic premisesHampshireQuality of teaching, learning and assessment1 September 2023 to 31 March 2024</t>
  </si>
  <si>
    <t>Early years register (full Inspection)Childcare on non-domestic premisesHampshireRequirements of the compulsory part of the childcare register1 September 2023 to 31 March 2024</t>
  </si>
  <si>
    <t>Early years register (full Inspection)Childcare on non-domestic premisesHampshireRequirements of the voluntary part of the childcare register1 September 2023 to 31 March 2024</t>
  </si>
  <si>
    <t>Early years register (full Inspection)Childcare on non-domestic premisesHampshireTotal No of inspections1 September 2023 to 31 March 2024</t>
  </si>
  <si>
    <t>Early years register (Out-of-school day care)Childcare on non-domestic premisesHampshireTotal No of inspections1 April 2023 to 31 August 2023</t>
  </si>
  <si>
    <t>Early years register (Out-of-school day care)Childcare on non-domestic premisesHampshireTotal No of inspections1 September 2023 to 31 March 2024</t>
  </si>
  <si>
    <t>Childcare registerChildcare on non-domestic premisesHaringeyTotal No of inspections1 April 2023 to 31 August 2023</t>
  </si>
  <si>
    <t>Childcare registerChildcare on non-domestic premisesHaringeyTotal No of inspections1 September 2023 to 31 March 2024</t>
  </si>
  <si>
    <t>Early years register (full Inspection)Childcare on non-domestic premisesHaringeyBehaviour and attitudes1 April 2023 to 31 August 2023</t>
  </si>
  <si>
    <t>Early years register (full Inspection)Childcare on non-domestic premisesHaringeyEffectiveness of leadership and Management1 April 2023 to 31 August 2023</t>
  </si>
  <si>
    <t>Early years register (full Inspection)Childcare on non-domestic premisesHaringeyOutcomes for children1 April 2023 to 31 August 2023</t>
  </si>
  <si>
    <t>Early years register (full Inspection)Childcare on non-domestic premisesHaringeyOverall effectiveness: The quality and standards of the provision1 April 2023 to 31 August 2023</t>
  </si>
  <si>
    <t>Early years register (full Inspection)Childcare on non-domestic premisesHaringeyPersonal development1 April 2023 to 31 August 2023</t>
  </si>
  <si>
    <t>Early years register (full Inspection)Childcare on non-domestic premisesHaringeyPersonal development, behaviour and welfare1 April 2023 to 31 August 2023</t>
  </si>
  <si>
    <t>Early years register (full Inspection)Childcare on non-domestic premisesHaringeyQuality of education1 April 2023 to 31 August 2023</t>
  </si>
  <si>
    <t>Early years register (full Inspection)Childcare on non-domestic premisesHaringeyQuality of teaching, learning and assessment1 April 2023 to 31 August 2023</t>
  </si>
  <si>
    <t>Early years register (full Inspection)Childcare on non-domestic premisesHaringeyRequirements of the compulsory part of the childcare register1 April 2023 to 31 August 2023</t>
  </si>
  <si>
    <t>Early years register (full Inspection)Childcare on non-domestic premisesHaringeyRequirements of the voluntary part of the childcare register1 April 2023 to 31 August 2023</t>
  </si>
  <si>
    <t>Early years register (full Inspection)Childcare on non-domestic premisesHaringeyTotal No of inspections1 April 2023 to 31 August 2023</t>
  </si>
  <si>
    <t>Early years register (full Inspection)Childcare on non-domestic premisesHaringeyBehaviour and attitudes1 September 2023 to 31 March 2024</t>
  </si>
  <si>
    <t>Early years register (full Inspection)Childcare on non-domestic premisesHaringeyEffectiveness of leadership and Management1 September 2023 to 31 March 2024</t>
  </si>
  <si>
    <t>Early years register (full Inspection)Childcare on non-domestic premisesHaringeyOutcomes for children1 September 2023 to 31 March 2024</t>
  </si>
  <si>
    <t>Early years register (full Inspection)Childcare on non-domestic premisesSomersetQuality of education1 September 2023 to 31 March 2024</t>
  </si>
  <si>
    <t>Early years register (full Inspection)Childcare on non-domestic premisesSomersetQuality of teaching, learning and assessment1 September 2023 to 31 March 2024</t>
  </si>
  <si>
    <t>Early years register (full Inspection)Childcare on non-domestic premisesSomersetRequirements of the compulsory part of the childcare register1 September 2023 to 31 March 2024</t>
  </si>
  <si>
    <t>Early years register (full Inspection)Childcare on non-domestic premisesSomersetRequirements of the voluntary part of the childcare register1 September 2023 to 31 March 2024</t>
  </si>
  <si>
    <t>Early years register (full Inspection)Childcare on non-domestic premisesSomersetTotal No of inspections1 September 2023 to 31 March 2024</t>
  </si>
  <si>
    <t>Early years register (Out-of-school day care)Childcare on non-domestic premisesSomersetTotal No of inspections1 April 2023 to 31 August 2023</t>
  </si>
  <si>
    <t>Early years register (Out-of-school day care)Childcare on non-domestic premisesSomersetTotal No of inspections1 September 2023 to 31 March 2024</t>
  </si>
  <si>
    <t>Childcare registerChildcare on non-domestic premisesSouth GloucestershireTotal No of inspections1 April 2023 to 31 August 2023</t>
  </si>
  <si>
    <t>Early years register (full Inspection)Childcare on non-domestic premisesSouth GloucestershireBehaviour and attitudes1 April 2023 to 31 August 2023</t>
  </si>
  <si>
    <t>Early years register (full Inspection)Childcare on non-domestic premisesSouth GloucestershireEffectiveness of leadership and Management1 April 2023 to 31 August 2023</t>
  </si>
  <si>
    <t>Early years register (full Inspection)Childcare on non-domestic premisesSouth GloucestershireOutcomes for children1 April 2023 to 31 August 2023</t>
  </si>
  <si>
    <t>Early years register (full Inspection)Childcare on non-domestic premisesSouth GloucestershireOverall effectiveness: The quality and standards of the provision1 April 2023 to 31 August 2023</t>
  </si>
  <si>
    <t>Early years register (full Inspection)Childcare on non-domestic premisesSouth GloucestershirePersonal development1 April 2023 to 31 August 2023</t>
  </si>
  <si>
    <t>Early years register (full Inspection)Childcare on non-domestic premisesSouth GloucestershirePersonal development, behaviour and welfare1 April 2023 to 31 August 2023</t>
  </si>
  <si>
    <t>Early years register (full Inspection)Childcare on non-domestic premisesSouth GloucestershireQuality of education1 April 2023 to 31 August 2023</t>
  </si>
  <si>
    <t>Early years register (full Inspection)Childcare on non-domestic premisesSouth GloucestershireQuality of teaching, learning and assessment1 April 2023 to 31 August 2023</t>
  </si>
  <si>
    <t>Early years register (full Inspection)Childcare on non-domestic premisesSouth GloucestershireRequirements of the compulsory part of the childcare register1 April 2023 to 31 August 2023</t>
  </si>
  <si>
    <t>Early years register (full Inspection)Childcare on non-domestic premisesSouth GloucestershireRequirements of the voluntary part of the childcare register1 April 2023 to 31 August 2023</t>
  </si>
  <si>
    <t>Early years register (full Inspection)Childcare on non-domestic premisesSouth GloucestershireTotal No of inspections1 April 2023 to 31 August 2023</t>
  </si>
  <si>
    <t>Early years register (full Inspection)Childcare on non-domestic premisesSouth GloucestershireBehaviour and attitudes1 September 2023 to 31 March 2024</t>
  </si>
  <si>
    <t>Early years register (full Inspection)Childcare on non-domestic premisesSouth GloucestershireEffectiveness of leadership and Management1 September 2023 to 31 March 2024</t>
  </si>
  <si>
    <t>Early years register (full Inspection)Childcare on non-domestic premisesSouth GloucestershireOutcomes for children1 September 2023 to 31 March 2024</t>
  </si>
  <si>
    <t>Early years register (full Inspection)Childcare on non-domestic premisesSouth GloucestershireOverall effectiveness: The quality and standards of the provision1 September 2023 to 31 March 2024</t>
  </si>
  <si>
    <t>Early years register (full Inspection)Childcare on non-domestic premisesSouth GloucestershirePersonal development1 September 2023 to 31 March 2024</t>
  </si>
  <si>
    <t>Early years register (full Inspection)Childcare on non-domestic premisesSouth GloucestershirePersonal development, behaviour and welfare1 September 2023 to 31 March 2024</t>
  </si>
  <si>
    <t>Early years register (full Inspection)Childcare on non-domestic premisesSouth GloucestershireQuality of education1 September 2023 to 31 March 2024</t>
  </si>
  <si>
    <t>Early years register (full Inspection)Childcare on non-domestic premisesSouth GloucestershireQuality of teaching, learning and assessment1 September 2023 to 31 March 2024</t>
  </si>
  <si>
    <t>Early years register (full Inspection)ChildminderCamdenTotal No of inspections1 September 2023 to 31 March 2024</t>
  </si>
  <si>
    <t>Early years register (No children on roll)ChildminderCamdenNCOR Inspection Outcomes1 April 2023 to 31 August 2023</t>
  </si>
  <si>
    <t>Early years register (No children on roll)ChildminderCamdenTotal No of inspections1 April 2023 to 31 August 2023</t>
  </si>
  <si>
    <t>Early years register (No children on roll)ChildminderCamdenNCOR Inspection Outcomes1 September 2023 to 31 March 2024</t>
  </si>
  <si>
    <t>Early years register (No children on roll)ChildminderCamdenTotal No of inspections1 September 2023 to 31 March 2024</t>
  </si>
  <si>
    <t>Early years register (full Inspection)ChildminderCentral BedfordshireBehaviour and attitudes1 April 2023 to 31 August 2023</t>
  </si>
  <si>
    <t>Early years register (full Inspection)ChildminderCentral BedfordshireEffectiveness of leadership and Management1 April 2023 to 31 August 2023</t>
  </si>
  <si>
    <t>Early years register (full Inspection)ChildminderCentral BedfordshireOutcomes for children1 April 2023 to 31 August 2023</t>
  </si>
  <si>
    <t>Early years register (full Inspection)ChildminderCentral BedfordshireOverall effectiveness: The quality and standards of the provision1 April 2023 to 31 August 2023</t>
  </si>
  <si>
    <t>Early years register (full Inspection)ChildminderCentral BedfordshirePersonal development1 April 2023 to 31 August 2023</t>
  </si>
  <si>
    <t>Early years register (full Inspection)ChildminderCentral BedfordshirePersonal development, behaviour and welfare1 April 2023 to 31 August 2023</t>
  </si>
  <si>
    <t>Early years register (full Inspection)ChildminderCentral BedfordshireQuality of education1 April 2023 to 31 August 2023</t>
  </si>
  <si>
    <t>Early years register (full Inspection)ChildminderCentral BedfordshireQuality of teaching, learning and assessment1 April 2023 to 31 August 2023</t>
  </si>
  <si>
    <t>Early years register (full Inspection)ChildminderCentral BedfordshireRequirements of the compulsory part of the childcare register1 April 2023 to 31 August 2023</t>
  </si>
  <si>
    <t>Early years register (full Inspection)ChildminderCentral BedfordshireRequirements of the voluntary part of the childcare register1 April 2023 to 31 August 2023</t>
  </si>
  <si>
    <t>Early years register (full Inspection)ChildminderCentral BedfordshireTotal No of inspections1 April 2023 to 31 August 2023</t>
  </si>
  <si>
    <t>Early years register (full Inspection)ChildminderCentral BedfordshireBehaviour and attitudes1 September 2023 to 31 March 2024</t>
  </si>
  <si>
    <t>Early years register (full Inspection)ChildminderCentral BedfordshireEffectiveness of leadership and Management1 September 2023 to 31 March 2024</t>
  </si>
  <si>
    <t>Early years register (full Inspection)ChildminderCentral BedfordshireOutcomes for children1 September 2023 to 31 March 2024</t>
  </si>
  <si>
    <t>Early years register (full Inspection)ChildminderCentral BedfordshireOverall effectiveness: The quality and standards of the provision1 September 2023 to 31 March 2024</t>
  </si>
  <si>
    <t>Early years register (full Inspection)ChildminderCentral BedfordshirePersonal development1 September 2023 to 31 March 2024</t>
  </si>
  <si>
    <t>Early years register (full Inspection)ChildminderCentral BedfordshirePersonal development, behaviour and welfare1 September 2023 to 31 March 2024</t>
  </si>
  <si>
    <t>Early years register (full Inspection)ChildminderCentral BedfordshireQuality of education1 September 2023 to 31 March 2024</t>
  </si>
  <si>
    <t>Early years register (full Inspection)ChildminderCentral BedfordshireQuality of teaching, learning and assessment1 September 2023 to 31 March 2024</t>
  </si>
  <si>
    <t>Early years register (full Inspection)ChildminderCentral BedfordshireRequirements of the compulsory part of the childcare register1 September 2023 to 31 March 2024</t>
  </si>
  <si>
    <t>Early years register (full Inspection)ChildminderCentral BedfordshireRequirements of the voluntary part of the childcare register1 September 2023 to 31 March 2024</t>
  </si>
  <si>
    <t>Early years register (full Inspection)All provisionRedbridgeOverall effectiveness: The quality and standards of the provision1 September 2023 to 31 March 2024</t>
  </si>
  <si>
    <t>Early years register (full Inspection)All provisionRedbridgePersonal development1 September 2023 to 31 March 2024</t>
  </si>
  <si>
    <t>Early years register (full Inspection)All provisionRedbridgePersonal development, behaviour and welfare1 September 2023 to 31 March 2024</t>
  </si>
  <si>
    <t>Early years register (full Inspection)All provisionRedbridgeQuality of education1 September 2023 to 31 March 2024</t>
  </si>
  <si>
    <t>Early years register (full Inspection)All provisionRedbridgeQuality of teaching, learning and assessment1 September 2023 to 31 March 2024</t>
  </si>
  <si>
    <t>Early years register (full Inspection)All provisionRedbridgeRequirements of the compulsory part of the childcare register1 September 2023 to 31 March 2024</t>
  </si>
  <si>
    <t>Early years register (full Inspection)All provisionRedbridgeRequirements of the voluntary part of the childcare register1 September 2023 to 31 March 2024</t>
  </si>
  <si>
    <t>Early years register (full Inspection)All provisionRedbridgeTotal No of inspections1 September 2023 to 31 March 2024</t>
  </si>
  <si>
    <t>Early years register (No children on roll)All provisionRedbridgeNCOR Inspection Outcomes1 April 2023 to 31 August 2023</t>
  </si>
  <si>
    <t>Early years register (No children on roll)All provisionRedbridgeTotal No of inspections1 April 2023 to 31 August 2023</t>
  </si>
  <si>
    <t>Early years register (No children on roll)All provisionRedbridgeNCOR Inspection Outcomes1 September 2023 to 31 March 2024</t>
  </si>
  <si>
    <t>Early years register (No children on roll)All provisionRedbridgeTotal No of inspections1 September 2023 to 31 March 2024</t>
  </si>
  <si>
    <t>Early years register (Out-of-school day care)All provisionRedbridgeTotal No of inspections1 April 2023 to 31 August 2023</t>
  </si>
  <si>
    <t>Early years register (Out-of-school day care)All provisionRedbridgeTotal No of inspections1 September 2023 to 31 March 2024</t>
  </si>
  <si>
    <t>Childcare registerAll provisionRedcar and ClevelandTotal No of inspections1 April 2023 to 31 August 2023</t>
  </si>
  <si>
    <t>Early years register (full Inspection)All provisionRedcar and ClevelandBehaviour and attitudes1 April 2023 to 31 August 2023</t>
  </si>
  <si>
    <t>Early years register (full Inspection)All provisionRedcar and ClevelandEffectiveness of leadership and Management1 April 2023 to 31 August 2023</t>
  </si>
  <si>
    <t>Early years register (full Inspection)All provisionRedcar and ClevelandOutcomes for children1 April 2023 to 31 August 2023</t>
  </si>
  <si>
    <t>Early years register (full Inspection)All provisionRedcar and ClevelandOverall effectiveness: The quality and standards of the provision1 April 2023 to 31 August 2023</t>
  </si>
  <si>
    <t>Early years register (full Inspection)All provisionRedcar and ClevelandPersonal development1 April 2023 to 31 August 2023</t>
  </si>
  <si>
    <t>Early years register (full Inspection)All provisionRedcar and ClevelandPersonal development, behaviour and welfare1 April 2023 to 31 August 2023</t>
  </si>
  <si>
    <t>Early years register (full Inspection)All provisionRedcar and ClevelandQuality of education1 April 2023 to 31 August 2023</t>
  </si>
  <si>
    <t>Early years register (full Inspection)All provisionRedcar and ClevelandQuality of teaching, learning and assessment1 April 2023 to 31 August 2023</t>
  </si>
  <si>
    <t>Early years register (full Inspection)All provisionRedcar and ClevelandRequirements of the compulsory part of the childcare register1 April 2023 to 31 August 2023</t>
  </si>
  <si>
    <t>Early years register (full Inspection)All provisionRedcar and ClevelandRequirements of the voluntary part of the childcare register1 April 2023 to 31 August 2023</t>
  </si>
  <si>
    <t>Early years register (full Inspection)All provisionRedcar and ClevelandTotal No of inspections1 April 2023 to 31 August 2023</t>
  </si>
  <si>
    <t>Early years register (full Inspection)All provisionRedcar and ClevelandBehaviour and attitudes1 September 2023 to 31 March 2024</t>
  </si>
  <si>
    <t>Early years register (full Inspection)All provisionRedcar and ClevelandEffectiveness of leadership and Management1 September 2023 to 31 March 2024</t>
  </si>
  <si>
    <t>Early years register (full Inspection)All provisionRedcar and ClevelandOutcomes for children1 September 2023 to 31 March 2024</t>
  </si>
  <si>
    <t>Early years register (full Inspection)Childcare on domestic premisesKentRequirements of the voluntary part of the childcare register1 September 2023 to 31 March 2024</t>
  </si>
  <si>
    <t>Early years register (full Inspection)Childcare on domestic premisesKentTotal No of inspections1 September 2023 to 31 March 2024</t>
  </si>
  <si>
    <t>Early years register (full Inspection)Childcare on domestic premisesLambethBehaviour and attitudes1 September 2023 to 31 March 2024</t>
  </si>
  <si>
    <t>Early years register (full Inspection)Childcare on domestic premisesLambethEffectiveness of leadership and Management1 September 2023 to 31 March 2024</t>
  </si>
  <si>
    <t>Early years register (full Inspection)Childcare on domestic premisesLambethOutcomes for children1 September 2023 to 31 March 2024</t>
  </si>
  <si>
    <t>Early years register (full Inspection)Childcare on domestic premisesLambethOverall effectiveness: The quality and standards of the provision1 September 2023 to 31 March 2024</t>
  </si>
  <si>
    <t>Early years register (full Inspection)Childcare on domestic premisesLambethPersonal development1 September 2023 to 31 March 2024</t>
  </si>
  <si>
    <t>Early years register (full Inspection)Childcare on domestic premisesLambethPersonal development, behaviour and welfare1 September 2023 to 31 March 2024</t>
  </si>
  <si>
    <t>Early years register (full Inspection)Childcare on domestic premisesLambethQuality of education1 September 2023 to 31 March 2024</t>
  </si>
  <si>
    <t>Early years register (full Inspection)Childcare on domestic premisesLambethQuality of teaching, learning and assessment1 September 2023 to 31 March 2024</t>
  </si>
  <si>
    <t>Early years register (full Inspection)Childcare on domestic premisesLambethRequirements of the compulsory part of the childcare register1 September 2023 to 31 March 2024</t>
  </si>
  <si>
    <t>Early years register (full Inspection)Childcare on domestic premisesLambethRequirements of the voluntary part of the childcare register1 September 2023 to 31 March 2024</t>
  </si>
  <si>
    <t>Early years register (full Inspection)Childcare on domestic premisesLambethTotal No of inspections1 September 2023 to 31 March 2024</t>
  </si>
  <si>
    <t>Early years register (full Inspection)Childcare on domestic premisesLewishamBehaviour and attitudes1 April 2023 to 31 August 2023</t>
  </si>
  <si>
    <t>Early years register (full Inspection)Childcare on domestic premisesLewishamEffectiveness of leadership and Management1 April 2023 to 31 August 2023</t>
  </si>
  <si>
    <t>Early years register (full Inspection)Childcare on domestic premisesLewishamOutcomes for children1 April 2023 to 31 August 2023</t>
  </si>
  <si>
    <t>Early years register (full Inspection)Childcare on domestic premisesLewishamOverall effectiveness: The quality and standards of the provision1 April 2023 to 31 August 2023</t>
  </si>
  <si>
    <t>Early years register (full Inspection)Childcare on domestic premisesLewishamPersonal development1 April 2023 to 31 August 2023</t>
  </si>
  <si>
    <t>Early years register (full Inspection)Childcare on domestic premisesLewishamPersonal development, behaviour and welfare1 April 2023 to 31 August 2023</t>
  </si>
  <si>
    <t>Early years register (full Inspection)Childcare on domestic premisesLewishamQuality of education1 April 2023 to 31 August 2023</t>
  </si>
  <si>
    <t>Early years register (full Inspection)Childcare on domestic premisesLewishamQuality of teaching, learning and assessment1 April 2023 to 31 August 2023</t>
  </si>
  <si>
    <t>Early years register (full Inspection)Childcare on domestic premisesLewishamRequirements of the compulsory part of the childcare register1 April 2023 to 31 August 2023</t>
  </si>
  <si>
    <t>Early years register (full Inspection)Childcare on domestic premisesLewishamRequirements of the voluntary part of the childcare register1 April 2023 to 31 August 2023</t>
  </si>
  <si>
    <t>Early years register (full Inspection)Childcare on domestic premisesLewishamTotal No of inspections1 April 2023 to 31 August 2023</t>
  </si>
  <si>
    <t>Early years register (full Inspection)Childcare on domestic premisesLewishamBehaviour and attitudes1 September 2023 to 31 March 2024</t>
  </si>
  <si>
    <t>Early years register (full Inspection)Childcare on domestic premisesLewishamEffectiveness of leadership and Management1 September 2023 to 31 March 2024</t>
  </si>
  <si>
    <t>Early years register (full Inspection)Childcare on domestic premisesLewishamOutcomes for children1 September 2023 to 31 March 2024</t>
  </si>
  <si>
    <t>Early years register (full Inspection)Childcare on domestic premisesLewishamOverall effectiveness: The quality and standards of the provision1 September 2023 to 31 March 2024</t>
  </si>
  <si>
    <t>Early years register (full Inspection)Childcare on non-domestic premisesHaringeyOverall effectiveness: The quality and standards of the provision1 September 2023 to 31 March 2024</t>
  </si>
  <si>
    <t>Early years register (full Inspection)Childcare on non-domestic premisesHaringeyPersonal development1 September 2023 to 31 March 2024</t>
  </si>
  <si>
    <t>Early years register (full Inspection)Childcare on non-domestic premisesHaringeyPersonal development, behaviour and welfare1 September 2023 to 31 March 2024</t>
  </si>
  <si>
    <t>Early years register (full Inspection)Childcare on non-domestic premisesHaringeyQuality of education1 September 2023 to 31 March 2024</t>
  </si>
  <si>
    <t>Early years register (full Inspection)Childcare on non-domestic premisesHaringeyQuality of teaching, learning and assessment1 September 2023 to 31 March 2024</t>
  </si>
  <si>
    <t>Early years register (full Inspection)Childcare on non-domestic premisesHaringeyRequirements of the compulsory part of the childcare register1 September 2023 to 31 March 2024</t>
  </si>
  <si>
    <t>Early years register (full Inspection)Childcare on non-domestic premisesHaringeyRequirements of the voluntary part of the childcare register1 September 2023 to 31 March 2024</t>
  </si>
  <si>
    <t>Early years register (full Inspection)Childcare on non-domestic premisesHaringeyTotal No of inspections1 September 2023 to 31 March 2024</t>
  </si>
  <si>
    <t>Early years register (Out-of-school day care)Childcare on non-domestic premisesHaringeyTotal No of inspections1 April 2023 to 31 August 2023</t>
  </si>
  <si>
    <t>Early years register (Out-of-school day care)Childcare on non-domestic premisesHaringeyTotal No of inspections1 September 2023 to 31 March 2024</t>
  </si>
  <si>
    <t>Childcare registerChildcare on non-domestic premisesHarrowTotal No of inspections1 April 2023 to 31 August 2023</t>
  </si>
  <si>
    <t>Childcare registerChildcare on non-domestic premisesHarrowTotal No of inspections1 September 2023 to 31 March 2024</t>
  </si>
  <si>
    <t>Early years register (full Inspection)Childcare on non-domestic premisesHarrowBehaviour and attitudes1 April 2023 to 31 August 2023</t>
  </si>
  <si>
    <t>Early years register (full Inspection)Childcare on non-domestic premisesHarrowEffectiveness of leadership and Management1 April 2023 to 31 August 2023</t>
  </si>
  <si>
    <t>Early years register (full Inspection)Childcare on non-domestic premisesHarrowOutcomes for children1 April 2023 to 31 August 2023</t>
  </si>
  <si>
    <t>Early years register (full Inspection)Childcare on non-domestic premisesHarrowOverall effectiveness: The quality and standards of the provision1 April 2023 to 31 August 2023</t>
  </si>
  <si>
    <t>Early years register (full Inspection)Childcare on non-domestic premisesHarrowPersonal development1 April 2023 to 31 August 2023</t>
  </si>
  <si>
    <t>Early years register (full Inspection)Childcare on non-domestic premisesHarrowPersonal development, behaviour and welfare1 April 2023 to 31 August 2023</t>
  </si>
  <si>
    <t>Early years register (full Inspection)Childcare on non-domestic premisesHarrowQuality of education1 April 2023 to 31 August 2023</t>
  </si>
  <si>
    <t>Early years register (full Inspection)Childcare on non-domestic premisesHarrowQuality of teaching, learning and assessment1 April 2023 to 31 August 2023</t>
  </si>
  <si>
    <t>Early years register (full Inspection)Childcare on non-domestic premisesHarrowRequirements of the compulsory part of the childcare register1 April 2023 to 31 August 2023</t>
  </si>
  <si>
    <t>Early years register (full Inspection)Childcare on non-domestic premisesHarrowRequirements of the voluntary part of the childcare register1 April 2023 to 31 August 2023</t>
  </si>
  <si>
    <t>Early years register (full Inspection)Childcare on non-domestic premisesHarrowTotal No of inspections1 April 2023 to 31 August 2023</t>
  </si>
  <si>
    <t>Early years register (full Inspection)Childcare on non-domestic premisesHarrowBehaviour and attitudes1 September 2023 to 31 March 2024</t>
  </si>
  <si>
    <t>Early years register (full Inspection)Childcare on non-domestic premisesHarrowEffectiveness of leadership and Management1 September 2023 to 31 March 2024</t>
  </si>
  <si>
    <t>Early years register (full Inspection)Childcare on non-domestic premisesHarrowOutcomes for children1 September 2023 to 31 March 2024</t>
  </si>
  <si>
    <t>Early years register (full Inspection)Childcare on non-domestic premisesHarrowOverall effectiveness: The quality and standards of the provision1 September 2023 to 31 March 2024</t>
  </si>
  <si>
    <t>Early years register (full Inspection)Childcare on non-domestic premisesHarrowPersonal development1 September 2023 to 31 March 2024</t>
  </si>
  <si>
    <t>Early years register (full Inspection)Childcare on non-domestic premisesSolihullOutcomes for children1 September 2023 to 31 March 2024</t>
  </si>
  <si>
    <t>Early years register (full Inspection)Childcare on non-domestic premisesSolihullOverall effectiveness: The quality and standards of the provision1 September 2023 to 31 March 2024</t>
  </si>
  <si>
    <t>Early years register (full Inspection)Childcare on non-domestic premisesSolihullPersonal development1 September 2023 to 31 March 2024</t>
  </si>
  <si>
    <t>Early years register (full Inspection)Childcare on non-domestic premisesSolihullPersonal development, behaviour and welfare1 September 2023 to 31 March 2024</t>
  </si>
  <si>
    <t>Early years register (full Inspection)Childcare on non-domestic premisesSolihullQuality of education1 September 2023 to 31 March 2024</t>
  </si>
  <si>
    <t>Early years register (full Inspection)Childcare on non-domestic premisesSolihullQuality of teaching, learning and assessment1 September 2023 to 31 March 2024</t>
  </si>
  <si>
    <t>Early years register (full Inspection)Childcare on non-domestic premisesSolihullRequirements of the compulsory part of the childcare register1 September 2023 to 31 March 2024</t>
  </si>
  <si>
    <t>Early years register (full Inspection)Childcare on non-domestic premisesSolihullRequirements of the voluntary part of the childcare register1 September 2023 to 31 March 2024</t>
  </si>
  <si>
    <t>Early years register (full Inspection)Childcare on non-domestic premisesSolihullTotal No of inspections1 September 2023 to 31 March 2024</t>
  </si>
  <si>
    <t>Early years register (Out-of-school day care)Childcare on non-domestic premisesSolihullTotal No of inspections1 September 2023 to 31 March 2024</t>
  </si>
  <si>
    <t>Childcare registerChildcare on non-domestic premisesSomersetTotal No of inspections1 April 2023 to 31 August 2023</t>
  </si>
  <si>
    <t>Early years register (full Inspection)Childcare on non-domestic premisesSomersetBehaviour and attitudes1 April 2023 to 31 August 2023</t>
  </si>
  <si>
    <t>Early years register (full Inspection)Childcare on non-domestic premisesSomersetEffectiveness of leadership and Management1 April 2023 to 31 August 2023</t>
  </si>
  <si>
    <t>Early years register (full Inspection)Childcare on non-domestic premisesSomersetOutcomes for children1 April 2023 to 31 August 2023</t>
  </si>
  <si>
    <t>Early years register (full Inspection)Childcare on non-domestic premisesSomersetOverall effectiveness: The quality and standards of the provision1 April 2023 to 31 August 2023</t>
  </si>
  <si>
    <t>Early years register (full Inspection)Childcare on non-domestic premisesSomersetPersonal development1 April 2023 to 31 August 2023</t>
  </si>
  <si>
    <t>Early years register (full Inspection)Childcare on non-domestic premisesSomersetPersonal development, behaviour and welfare1 April 2023 to 31 August 2023</t>
  </si>
  <si>
    <t>Early years register (full Inspection)Childcare on non-domestic premisesSomersetQuality of education1 April 2023 to 31 August 2023</t>
  </si>
  <si>
    <t>Early years register (full Inspection)Childcare on non-domestic premisesSomersetQuality of teaching, learning and assessment1 April 2023 to 31 August 2023</t>
  </si>
  <si>
    <t>Early years register (full Inspection)Childcare on non-domestic premisesSomersetRequirements of the compulsory part of the childcare register1 April 2023 to 31 August 2023</t>
  </si>
  <si>
    <t>Early years register (full Inspection)Childcare on non-domestic premisesSomersetRequirements of the voluntary part of the childcare register1 April 2023 to 31 August 2023</t>
  </si>
  <si>
    <t>Early years register (full Inspection)Childcare on non-domestic premisesSomersetTotal No of inspections1 April 2023 to 31 August 2023</t>
  </si>
  <si>
    <t>Early years register (full Inspection)Childcare on non-domestic premisesSomersetBehaviour and attitudes1 September 2023 to 31 March 2024</t>
  </si>
  <si>
    <t>Early years register (full Inspection)Childcare on non-domestic premisesSomersetEffectiveness of leadership and Management1 September 2023 to 31 March 2024</t>
  </si>
  <si>
    <t>Early years register (full Inspection)Childcare on non-domestic premisesSomersetOutcomes for children1 September 2023 to 31 March 2024</t>
  </si>
  <si>
    <t>Early years register (full Inspection)Childcare on non-domestic premisesSomersetOverall effectiveness: The quality and standards of the provision1 September 2023 to 31 March 2024</t>
  </si>
  <si>
    <t>Early years register (full Inspection)All provisionRedcar and ClevelandQuality of teaching, learning and assessment1 September 2023 to 31 March 2024</t>
  </si>
  <si>
    <t>Early years register (full Inspection)All provisionRedcar and ClevelandRequirements of the compulsory part of the childcare register1 September 2023 to 31 March 2024</t>
  </si>
  <si>
    <t>Early years register (full Inspection)All provisionRedcar and ClevelandRequirements of the voluntary part of the childcare register1 September 2023 to 31 March 2024</t>
  </si>
  <si>
    <t>Early years register (full Inspection)All provisionRedcar and ClevelandTotal No of inspections1 September 2023 to 31 March 2024</t>
  </si>
  <si>
    <t>Early years register (No children on roll)All provisionRedcar and ClevelandNCOR Inspection Outcomes1 September 2023 to 31 March 2024</t>
  </si>
  <si>
    <t>Early years register (No children on roll)All provisionRedcar and ClevelandTotal No of inspections1 September 2023 to 31 March 2024</t>
  </si>
  <si>
    <t>Early years register (Out-of-school day care)All provisionRedcar and ClevelandTotal No of inspections1 April 2023 to 31 August 2023</t>
  </si>
  <si>
    <t>Childcare registerAll provisionRichmond upon ThamesTotal No of inspections1 April 2023 to 31 August 2023</t>
  </si>
  <si>
    <t>Childcare registerAll provisionRichmond upon ThamesTotal No of inspections1 September 2023 to 31 March 2024</t>
  </si>
  <si>
    <t>Early years register (full Inspection)All provisionRichmond upon ThamesBehaviour and attitudes1 April 2023 to 31 August 2023</t>
  </si>
  <si>
    <t>Early years register (full Inspection)All provisionRichmond upon ThamesEffectiveness of leadership and Management1 April 2023 to 31 August 2023</t>
  </si>
  <si>
    <t>Early years register (full Inspection)All provisionRichmond upon ThamesOutcomes for children1 April 2023 to 31 August 2023</t>
  </si>
  <si>
    <t>Early years register (full Inspection)All provisionRichmond upon ThamesOverall effectiveness: The quality and standards of the provision1 April 2023 to 31 August 2023</t>
  </si>
  <si>
    <t>Early years register (full Inspection)All provisionRichmond upon ThamesPersonal development1 April 2023 to 31 August 2023</t>
  </si>
  <si>
    <t>Early years register (full Inspection)All provisionRichmond upon ThamesPersonal development, behaviour and welfare1 April 2023 to 31 August 2023</t>
  </si>
  <si>
    <t>Early years register (full Inspection)All provisionRichmond upon ThamesQuality of education1 April 2023 to 31 August 2023</t>
  </si>
  <si>
    <t>Early years register (full Inspection)All provisionRichmond upon ThamesQuality of teaching, learning and assessment1 April 2023 to 31 August 2023</t>
  </si>
  <si>
    <t>Early years register (full Inspection)All provisionRichmond upon ThamesRequirements of the compulsory part of the childcare register1 April 2023 to 31 August 2023</t>
  </si>
  <si>
    <t>Early years register (full Inspection)All provisionRichmond upon ThamesRequirements of the voluntary part of the childcare register1 April 2023 to 31 August 2023</t>
  </si>
  <si>
    <t>Early years register (full Inspection)All provisionRichmond upon ThamesTotal No of inspections1 April 2023 to 31 August 2023</t>
  </si>
  <si>
    <t>Early years register (full Inspection)All provisionRichmond upon ThamesBehaviour and attitudes1 September 2023 to 31 March 2024</t>
  </si>
  <si>
    <t>Early years register (full Inspection)All provisionRichmond upon ThamesEffectiveness of leadership and Management1 September 2023 to 31 March 2024</t>
  </si>
  <si>
    <t>Early years register (full Inspection)All provisionRichmond upon ThamesOutcomes for children1 September 2023 to 31 March 2024</t>
  </si>
  <si>
    <t>Early years register (full Inspection)All provisionRichmond upon ThamesOverall effectiveness: The quality and standards of the provision1 September 2023 to 31 March 2024</t>
  </si>
  <si>
    <t>Early years register (full Inspection)All provisionRichmond upon ThamesPersonal development1 September 2023 to 31 March 2024</t>
  </si>
  <si>
    <t>Early years register (full Inspection)Childcare on non-domestic premisesHarrowPersonal development, behaviour and welfare1 September 2023 to 31 March 2024</t>
  </si>
  <si>
    <t>Early years register (full Inspection)Childcare on non-domestic premisesHarrowQuality of education1 September 2023 to 31 March 2024</t>
  </si>
  <si>
    <t>Early years register (full Inspection)Childcare on non-domestic premisesHarrowQuality of teaching, learning and assessment1 September 2023 to 31 March 2024</t>
  </si>
  <si>
    <t>Early years register (full Inspection)Childcare on non-domestic premisesHarrowRequirements of the compulsory part of the childcare register1 September 2023 to 31 March 2024</t>
  </si>
  <si>
    <t>Early years register (full Inspection)Childcare on non-domestic premisesHarrowRequirements of the voluntary part of the childcare register1 September 2023 to 31 March 2024</t>
  </si>
  <si>
    <t>Early years register (full Inspection)Childcare on non-domestic premisesHarrowTotal No of inspections1 September 2023 to 31 March 2024</t>
  </si>
  <si>
    <t>Early years register (Out-of-school day care)Childcare on non-domestic premisesHarrowTotal No of inspections1 April 2023 to 31 August 2023</t>
  </si>
  <si>
    <t>Early years register (Out-of-school day care)Childcare on non-domestic premisesHarrowTotal No of inspections1 September 2023 to 31 March 2024</t>
  </si>
  <si>
    <t>Early years register (full Inspection)Childcare on non-domestic premisesHartlepoolBehaviour and attitudes1 April 2023 to 31 August 2023</t>
  </si>
  <si>
    <t>Early years register (full Inspection)Childcare on non-domestic premisesHartlepoolEffectiveness of leadership and Management1 April 2023 to 31 August 2023</t>
  </si>
  <si>
    <t>Early years register (full Inspection)Childcare on non-domestic premisesHartlepoolOutcomes for children1 April 2023 to 31 August 2023</t>
  </si>
  <si>
    <t>Early years register (full Inspection)Childcare on non-domestic premisesHartlepoolOverall effectiveness: The quality and standards of the provision1 April 2023 to 31 August 2023</t>
  </si>
  <si>
    <t>Early years register (full Inspection)Childcare on non-domestic premisesHartlepoolPersonal development1 April 2023 to 31 August 2023</t>
  </si>
  <si>
    <t>Early years register (full Inspection)Childcare on non-domestic premisesHartlepoolPersonal development, behaviour and welfare1 April 2023 to 31 August 2023</t>
  </si>
  <si>
    <t>Early years register (full Inspection)Childcare on non-domestic premisesHartlepoolQuality of education1 April 2023 to 31 August 2023</t>
  </si>
  <si>
    <t>Early years register (full Inspection)Childcare on non-domestic premisesHartlepoolQuality of teaching, learning and assessment1 April 2023 to 31 August 2023</t>
  </si>
  <si>
    <t>Early years register (full Inspection)Childcare on non-domestic premisesHartlepoolRequirements of the compulsory part of the childcare register1 April 2023 to 31 August 2023</t>
  </si>
  <si>
    <t>Early years register (full Inspection)Childcare on non-domestic premisesHartlepoolRequirements of the voluntary part of the childcare register1 April 2023 to 31 August 2023</t>
  </si>
  <si>
    <t>Early years register (full Inspection)Childcare on non-domestic premisesHartlepoolTotal No of inspections1 April 2023 to 31 August 2023</t>
  </si>
  <si>
    <t>Early years register (full Inspection)Childcare on non-domestic premisesHartlepoolBehaviour and attitudes1 September 2023 to 31 March 2024</t>
  </si>
  <si>
    <t>Early years register (full Inspection)Childcare on non-domestic premisesHartlepoolEffectiveness of leadership and Management1 September 2023 to 31 March 2024</t>
  </si>
  <si>
    <t>Early years register (full Inspection)Childcare on non-domestic premisesHartlepoolOutcomes for children1 September 2023 to 31 March 2024</t>
  </si>
  <si>
    <t>Early years register (full Inspection)Childcare on non-domestic premisesHartlepoolOverall effectiveness: The quality and standards of the provision1 September 2023 to 31 March 2024</t>
  </si>
  <si>
    <t>Early years register (full Inspection)Childcare on non-domestic premisesHartlepoolPersonal development1 September 2023 to 31 March 2024</t>
  </si>
  <si>
    <t>Early years register (full Inspection)Childcare on non-domestic premisesHartlepoolPersonal development, behaviour and welfare1 September 2023 to 31 March 2024</t>
  </si>
  <si>
    <t>Early years register (full Inspection)Childcare on non-domestic premisesHartlepoolQuality of education1 September 2023 to 31 March 2024</t>
  </si>
  <si>
    <t>Early years register (full Inspection)Childcare on non-domestic premisesHartlepoolQuality of teaching, learning and assessment1 September 2023 to 31 March 2024</t>
  </si>
  <si>
    <t>Early years register (full Inspection)Childcare on non-domestic premisesHartlepoolRequirements of the compulsory part of the childcare register1 September 2023 to 31 March 2024</t>
  </si>
  <si>
    <t>Early years register (full Inspection)Childcare on non-domestic premisesSouth GloucestershireRequirements of the compulsory part of the childcare register1 September 2023 to 31 March 2024</t>
  </si>
  <si>
    <t>Early years register (full Inspection)Childcare on non-domestic premisesSouth GloucestershireRequirements of the voluntary part of the childcare register1 September 2023 to 31 March 2024</t>
  </si>
  <si>
    <t>Early years register (full Inspection)Childcare on non-domestic premisesSouth GloucestershireTotal No of inspections1 September 2023 to 31 March 2024</t>
  </si>
  <si>
    <t>Early years register (Out-of-school day care)Childcare on non-domestic premisesSouth GloucestershireTotal No of inspections1 April 2023 to 31 August 2023</t>
  </si>
  <si>
    <t>Early years register (Out-of-school day care)Childcare on non-domestic premisesSouth GloucestershireTotal No of inspections1 September 2023 to 31 March 2024</t>
  </si>
  <si>
    <t>Childcare registerChildcare on non-domestic premisesSouth TynesideTotal No of inspections1 April 2023 to 31 August 2023</t>
  </si>
  <si>
    <t>Early years register (full Inspection)Childcare on non-domestic premisesSouth TynesideBehaviour and attitudes1 April 2023 to 31 August 2023</t>
  </si>
  <si>
    <t>Early years register (full Inspection)Childcare on non-domestic premisesSouth TynesideEffectiveness of leadership and Management1 April 2023 to 31 August 2023</t>
  </si>
  <si>
    <t>Early years register (full Inspection)Childcare on non-domestic premisesSouth TynesideOutcomes for children1 April 2023 to 31 August 2023</t>
  </si>
  <si>
    <t>Early years register (full Inspection)Childcare on non-domestic premisesSouth TynesideOverall effectiveness: The quality and standards of the provision1 April 2023 to 31 August 2023</t>
  </si>
  <si>
    <t>Early years register (full Inspection)Childcare on non-domestic premisesSouth TynesidePersonal development1 April 2023 to 31 August 2023</t>
  </si>
  <si>
    <t>Early years register (full Inspection)Childcare on non-domestic premisesSouth TynesidePersonal development, behaviour and welfare1 April 2023 to 31 August 2023</t>
  </si>
  <si>
    <t>Early years register (full Inspection)Childcare on non-domestic premisesSouth TynesideQuality of education1 April 2023 to 31 August 2023</t>
  </si>
  <si>
    <t>Early years register (full Inspection)Childcare on non-domestic premisesSouth TynesideQuality of teaching, learning and assessment1 April 2023 to 31 August 2023</t>
  </si>
  <si>
    <t>Early years register (full Inspection)Childcare on non-domestic premisesSouth TynesideRequirements of the compulsory part of the childcare register1 April 2023 to 31 August 2023</t>
  </si>
  <si>
    <t>Early years register (full Inspection)Childcare on non-domestic premisesSouth TynesideRequirements of the voluntary part of the childcare register1 April 2023 to 31 August 2023</t>
  </si>
  <si>
    <t>Early years register (full Inspection)Childcare on non-domestic premisesSouth TynesideTotal No of inspections1 April 2023 to 31 August 2023</t>
  </si>
  <si>
    <t>Childcare registerChildcare on non-domestic premisesSouthamptonTotal No of inspections1 April 2023 to 31 August 2023</t>
  </si>
  <si>
    <t>Childcare registerChildcare on non-domestic premisesSouthamptonTotal No of inspections1 September 2023 to 31 March 2024</t>
  </si>
  <si>
    <t>Early years register (full Inspection)Childcare on non-domestic premisesSouthamptonBehaviour and attitudes1 April 2023 to 31 August 2023</t>
  </si>
  <si>
    <t>Early years register (full Inspection)Childcare on non-domestic premisesSouthamptonEffectiveness of leadership and Management1 April 2023 to 31 August 2023</t>
  </si>
  <si>
    <t>Early years register (full Inspection)Childcare on non-domestic premisesSouthamptonOutcomes for children1 April 2023 to 31 August 2023</t>
  </si>
  <si>
    <t>Early years register (full Inspection)Childcare on non-domestic premisesSouthamptonOverall effectiveness: The quality and standards of the provision1 April 2023 to 31 August 2023</t>
  </si>
  <si>
    <t>Early years register (full Inspection)Childcare on non-domestic premisesSouthamptonPersonal development1 April 2023 to 31 August 2023</t>
  </si>
  <si>
    <t>Early years register (full Inspection)Childcare on non-domestic premisesSouthamptonPersonal development, behaviour and welfare1 April 2023 to 31 August 2023</t>
  </si>
  <si>
    <t>Early years register (full Inspection)Childcare on non-domestic premisesSouthamptonQuality of education1 April 2023 to 31 August 2023</t>
  </si>
  <si>
    <t>Early years register (full Inspection)Childcare on non-domestic premisesSouthamptonQuality of teaching, learning and assessment1 April 2023 to 31 August 2023</t>
  </si>
  <si>
    <t>Early years register (full Inspection)Childcare on non-domestic premisesSouthamptonRequirements of the compulsory part of the childcare register1 April 2023 to 31 August 2023</t>
  </si>
  <si>
    <t>Early years register (full Inspection)ChildminderCheshire West and ChesterEffectiveness of leadership and Management1 April 2023 to 31 August 2023</t>
  </si>
  <si>
    <t>Early years register (full Inspection)ChildminderCheshire West and ChesterOutcomes for children1 April 2023 to 31 August 2023</t>
  </si>
  <si>
    <t>Early years register (full Inspection)ChildminderCheshire West and ChesterOverall effectiveness: The quality and standards of the provision1 April 2023 to 31 August 2023</t>
  </si>
  <si>
    <t>Early years register (full Inspection)ChildminderCheshire West and ChesterPersonal development1 April 2023 to 31 August 2023</t>
  </si>
  <si>
    <t>Early years register (full Inspection)ChildminderCheshire West and ChesterPersonal development, behaviour and welfare1 April 2023 to 31 August 2023</t>
  </si>
  <si>
    <t>Early years register (full Inspection)ChildminderCheshire West and ChesterQuality of education1 April 2023 to 31 August 2023</t>
  </si>
  <si>
    <t>Early years register (full Inspection)ChildminderCheshire West and ChesterQuality of teaching, learning and assessment1 April 2023 to 31 August 2023</t>
  </si>
  <si>
    <t>Early years register (full Inspection)ChildminderCheshire West and ChesterRequirements of the compulsory part of the childcare register1 April 2023 to 31 August 2023</t>
  </si>
  <si>
    <t>Early years register (full Inspection)ChildminderCheshire West and ChesterRequirements of the voluntary part of the childcare register1 April 2023 to 31 August 2023</t>
  </si>
  <si>
    <t>Early years register (full Inspection)ChildminderCheshire West and ChesterTotal No of inspections1 April 2023 to 31 August 2023</t>
  </si>
  <si>
    <t>Early years register (full Inspection)ChildminderCheshire West and ChesterBehaviour and attitudes1 September 2023 to 31 March 2024</t>
  </si>
  <si>
    <t>Early years register (full Inspection)ChildminderCheshire West and ChesterEffectiveness of leadership and Management1 September 2023 to 31 March 2024</t>
  </si>
  <si>
    <t>Early years register (full Inspection)ChildminderCheshire West and ChesterOutcomes for children1 September 2023 to 31 March 2024</t>
  </si>
  <si>
    <t>Early years register (full Inspection)ChildminderCheshire West and ChesterOverall effectiveness: The quality and standards of the provision1 September 2023 to 31 March 2024</t>
  </si>
  <si>
    <t>Early years register (full Inspection)ChildminderCheshire West and ChesterPersonal development1 September 2023 to 31 March 2024</t>
  </si>
  <si>
    <t>Early years register (full Inspection)ChildminderCheshire West and ChesterPersonal development, behaviour and welfare1 September 2023 to 31 March 2024</t>
  </si>
  <si>
    <t>Early years register (full Inspection)ChildminderCheshire West and ChesterQuality of education1 September 2023 to 31 March 2024</t>
  </si>
  <si>
    <t>Early years register (full Inspection)ChildminderCheshire West and ChesterQuality of teaching, learning and assessment1 September 2023 to 31 March 2024</t>
  </si>
  <si>
    <t>Early years register (full Inspection)ChildminderCheshire West and ChesterRequirements of the compulsory part of the childcare register1 September 2023 to 31 March 2024</t>
  </si>
  <si>
    <t>Early years register (full Inspection)ChildminderCheshire West and ChesterRequirements of the voluntary part of the childcare register1 September 2023 to 31 March 2024</t>
  </si>
  <si>
    <t>Early years register (full Inspection)ChildminderCheshire West and ChesterTotal No of inspections1 September 2023 to 31 March 2024</t>
  </si>
  <si>
    <t>Early years register (No children on roll)ChildminderCheshire West and ChesterNCOR Inspection Outcomes1 April 2023 to 31 August 2023</t>
  </si>
  <si>
    <t>Early years register (No children on roll)ChildminderCheshire West and ChesterTotal No of inspections1 April 2023 to 31 August 2023</t>
  </si>
  <si>
    <t>Early years register (No children on roll)ChildminderCheshire West and ChesterNCOR Inspection Outcomes1 September 2023 to 31 March 2024</t>
  </si>
  <si>
    <t>Early years register (No children on roll)ChildminderCheshire West and ChesterTotal No of inspections1 September 2023 to 31 March 2024</t>
  </si>
  <si>
    <t>Early years register (full Inspection)ChildminderCornwallBehaviour and attitudes1 April 2023 to 31 August 2023</t>
  </si>
  <si>
    <t>Early years register (full Inspection)ChildminderCornwallEffectiveness of leadership and Management1 April 2023 to 31 August 2023</t>
  </si>
  <si>
    <t>Early years register (full Inspection)Childcare on non-domestic premisesHerefordshireRequirements of the voluntary part of the childcare register1 September 2023 to 31 March 2024</t>
  </si>
  <si>
    <t>Early years register (full Inspection)Childcare on non-domestic premisesHerefordshireTotal No of inspections1 September 2023 to 31 March 2024</t>
  </si>
  <si>
    <t>Childcare registerChildcare on non-domestic premisesHertfordshireTotal No of inspections1 April 2023 to 31 August 2023</t>
  </si>
  <si>
    <t>Childcare registerChildcare on non-domestic premisesHertfordshireTotal No of inspections1 September 2023 to 31 March 2024</t>
  </si>
  <si>
    <t>Early years register (full Inspection)Childcare on non-domestic premisesHertfordshireBehaviour and attitudes1 April 2023 to 31 August 2023</t>
  </si>
  <si>
    <t>Early years register (full Inspection)Childcare on non-domestic premisesHertfordshireEffectiveness of leadership and Management1 April 2023 to 31 August 2023</t>
  </si>
  <si>
    <t>Early years register (full Inspection)Childcare on non-domestic premisesHertfordshireOutcomes for children1 April 2023 to 31 August 2023</t>
  </si>
  <si>
    <t>Early years register (full Inspection)Childcare on non-domestic premisesSt HelensQuality of education1 September 2023 to 31 March 2024</t>
  </si>
  <si>
    <t>Early years register (full Inspection)Childcare on non-domestic premisesSt HelensQuality of teaching, learning and assessment1 September 2023 to 31 March 2024</t>
  </si>
  <si>
    <t>Early years register (full Inspection)Childcare on non-domestic premisesSt HelensRequirements of the compulsory part of the childcare register1 September 2023 to 31 March 2024</t>
  </si>
  <si>
    <t>Early years register (full Inspection)Childcare on non-domestic premisesSt HelensRequirements of the voluntary part of the childcare register1 September 2023 to 31 March 2024</t>
  </si>
  <si>
    <t>Early years register (full Inspection)Childcare on non-domestic premisesSt HelensTotal No of inspections1 September 2023 to 31 March 2024</t>
  </si>
  <si>
    <t>Childcare registerChildcare on non-domestic premisesStaffordshireTotal No of inspections1 April 2023 to 31 August 2023</t>
  </si>
  <si>
    <t>Childcare registerChildcare on non-domestic premisesStaffordshireTotal No of inspections1 September 2023 to 31 March 2024</t>
  </si>
  <si>
    <t>Early years register (full Inspection)Childcare on non-domestic premisesStaffordshireBehaviour and attitudes1 April 2023 to 31 August 2023</t>
  </si>
  <si>
    <t>Early years register (full Inspection)Childcare on non-domestic premisesStaffordshireEffectiveness of leadership and Management1 April 2023 to 31 August 2023</t>
  </si>
  <si>
    <t>Early years register (full Inspection)Childcare on non-domestic premisesStaffordshireOutcomes for children1 April 2023 to 31 August 2023</t>
  </si>
  <si>
    <t>Early years register (full Inspection)Childcare on non-domestic premisesStaffordshireOverall effectiveness: The quality and standards of the provision1 April 2023 to 31 August 2023</t>
  </si>
  <si>
    <t>Early years register (full Inspection)Childcare on non-domestic premisesStaffordshirePersonal development1 April 2023 to 31 August 2023</t>
  </si>
  <si>
    <t>Early years register (full Inspection)Childcare on non-domestic premisesStaffordshirePersonal development, behaviour and welfare1 April 2023 to 31 August 2023</t>
  </si>
  <si>
    <t>Early years register (full Inspection)Childcare on non-domestic premisesStaffordshireQuality of education1 April 2023 to 31 August 2023</t>
  </si>
  <si>
    <t>Early years register (full Inspection)Childcare on non-domestic premisesStaffordshireQuality of teaching, learning and assessment1 April 2023 to 31 August 2023</t>
  </si>
  <si>
    <t>Early years register (full Inspection)Childcare on non-domestic premisesStaffordshireRequirements of the compulsory part of the childcare register1 April 2023 to 31 August 2023</t>
  </si>
  <si>
    <t>Early years register (full Inspection)Childcare on non-domestic premisesStaffordshireRequirements of the voluntary part of the childcare register1 April 2023 to 31 August 2023</t>
  </si>
  <si>
    <t>Early years register (full Inspection)Childcare on non-domestic premisesStaffordshireTotal No of inspections1 April 2023 to 31 August 2023</t>
  </si>
  <si>
    <t>Early years register (full Inspection)Childcare on non-domestic premisesStaffordshireBehaviour and attitudes1 September 2023 to 31 March 2024</t>
  </si>
  <si>
    <t>Early years register (full Inspection)Childcare on non-domestic premisesStaffordshireEffectiveness of leadership and Management1 September 2023 to 31 March 2024</t>
  </si>
  <si>
    <t>Early years register (full Inspection)Childcare on non-domestic premisesStaffordshireOutcomes for children1 September 2023 to 31 March 2024</t>
  </si>
  <si>
    <t>Early years register (full Inspection)Childcare on non-domestic premisesStaffordshireOverall effectiveness: The quality and standards of the provision1 September 2023 to 31 March 2024</t>
  </si>
  <si>
    <t>Early years register (full Inspection)Childcare on non-domestic premisesStaffordshirePersonal development1 September 2023 to 31 March 2024</t>
  </si>
  <si>
    <t>Early years register (full Inspection)Childcare on non-domestic premisesStaffordshirePersonal development, behaviour and welfare1 September 2023 to 31 March 2024</t>
  </si>
  <si>
    <t>Early years register (full Inspection)Childcare on non-domestic premisesStaffordshireQuality of education1 September 2023 to 31 March 2024</t>
  </si>
  <si>
    <t>Early years register (full Inspection)Childcare on non-domestic premisesStaffordshireQuality of teaching, learning and assessment1 September 2023 to 31 March 2024</t>
  </si>
  <si>
    <t>Early years register (full Inspection)Childcare on non-domestic premisesStaffordshireRequirements of the compulsory part of the childcare register1 September 2023 to 31 March 2024</t>
  </si>
  <si>
    <t>Early years register (full Inspection)Childcare on non-domestic premisesStaffordshireRequirements of the voluntary part of the childcare register1 September 2023 to 31 March 2024</t>
  </si>
  <si>
    <t>Early years register (full Inspection)ChildminderCumberlandPersonal development1 September 2023 to 31 March 2024</t>
  </si>
  <si>
    <t>Early years register (full Inspection)ChildminderCumberlandPersonal development, behaviour and welfare1 September 2023 to 31 March 2024</t>
  </si>
  <si>
    <t>Early years register (full Inspection)ChildminderCumberlandQuality of education1 September 2023 to 31 March 2024</t>
  </si>
  <si>
    <t>Early years register (full Inspection)ChildminderCumberlandQuality of teaching, learning and assessment1 September 2023 to 31 March 2024</t>
  </si>
  <si>
    <t>Early years register (full Inspection)ChildminderCumberlandRequirements of the compulsory part of the childcare register1 September 2023 to 31 March 2024</t>
  </si>
  <si>
    <t>Early years register (full Inspection)ChildminderCumberlandRequirements of the voluntary part of the childcare register1 September 2023 to 31 March 2024</t>
  </si>
  <si>
    <t>Early years register (full Inspection)ChildminderCumberlandTotal No of inspections1 September 2023 to 31 March 2024</t>
  </si>
  <si>
    <t>Early years register (No children on roll)ChildminderCumberlandNCOR Inspection Outcomes1 September 2023 to 31 March 2024</t>
  </si>
  <si>
    <t>Early years register (No children on roll)ChildminderCumberlandTotal No of inspections1 September 2023 to 31 March 2024</t>
  </si>
  <si>
    <t>Early years register (full Inspection)ChildminderDarlingtonBehaviour and attitudes1 April 2023 to 31 August 2023</t>
  </si>
  <si>
    <t>Early years register (full Inspection)ChildminderDarlingtonEffectiveness of leadership and Management1 April 2023 to 31 August 2023</t>
  </si>
  <si>
    <t>Early years register (full Inspection)ChildminderDarlingtonOutcomes for children1 April 2023 to 31 August 2023</t>
  </si>
  <si>
    <t>Early years register (full Inspection)ChildminderDarlingtonOverall effectiveness: The quality and standards of the provision1 April 2023 to 31 August 2023</t>
  </si>
  <si>
    <t>Early years register (full Inspection)ChildminderDarlingtonPersonal development1 April 2023 to 31 August 2023</t>
  </si>
  <si>
    <t>Early years register (full Inspection)ChildminderDarlingtonPersonal development, behaviour and welfare1 April 2023 to 31 August 2023</t>
  </si>
  <si>
    <t>Early years register (full Inspection)ChildminderDarlingtonQuality of education1 April 2023 to 31 August 2023</t>
  </si>
  <si>
    <t>Early years register (full Inspection)ChildminderDarlingtonQuality of teaching, learning and assessment1 April 2023 to 31 August 2023</t>
  </si>
  <si>
    <t>Early years register (full Inspection)ChildminderDarlingtonRequirements of the compulsory part of the childcare register1 April 2023 to 31 August 2023</t>
  </si>
  <si>
    <t>Early years register (full Inspection)ChildminderDarlingtonRequirements of the voluntary part of the childcare register1 April 2023 to 31 August 2023</t>
  </si>
  <si>
    <t>Early years register (full Inspection)ChildminderDarlingtonTotal No of inspections1 April 2023 to 31 August 2023</t>
  </si>
  <si>
    <t>Early years register (full Inspection)ChildminderDarlingtonBehaviour and attitudes1 September 2023 to 31 March 2024</t>
  </si>
  <si>
    <t>Early years register (full Inspection)ChildminderDarlingtonEffectiveness of leadership and Management1 September 2023 to 31 March 2024</t>
  </si>
  <si>
    <t>Early years register (full Inspection)ChildminderDarlingtonOutcomes for children1 September 2023 to 31 March 2024</t>
  </si>
  <si>
    <t>Early years register (full Inspection)ChildminderDarlingtonOverall effectiveness: The quality and standards of the provision1 September 2023 to 31 March 2024</t>
  </si>
  <si>
    <t>Early years register (full Inspection)ChildminderDarlingtonPersonal development1 September 2023 to 31 March 2024</t>
  </si>
  <si>
    <t>Early years register (full Inspection)ChildminderDarlingtonPersonal development, behaviour and welfare1 September 2023 to 31 March 2024</t>
  </si>
  <si>
    <t>Early years register (full Inspection)ChildminderDarlingtonQuality of education1 September 2023 to 31 March 2024</t>
  </si>
  <si>
    <t>Early years register (full Inspection)ChildminderDarlingtonQuality of teaching, learning and assessment1 September 2023 to 31 March 2024</t>
  </si>
  <si>
    <t>Early years register (full Inspection)ChildminderDarlingtonRequirements of the compulsory part of the childcare register1 September 2023 to 31 March 2024</t>
  </si>
  <si>
    <t>Early years register (full Inspection)ChildminderDarlingtonRequirements of the voluntary part of the childcare register1 September 2023 to 31 March 2024</t>
  </si>
  <si>
    <t>Early years register (full Inspection)ChildminderOxfordshireQuality of teaching, learning and assessment1 September 2023 to 31 March 2024</t>
  </si>
  <si>
    <t>Early years register (full Inspection)ChildminderOxfordshireRequirements of the compulsory part of the childcare register1 September 2023 to 31 March 2024</t>
  </si>
  <si>
    <t>Early years register (full Inspection)ChildminderOxfordshireRequirements of the voluntary part of the childcare register1 September 2023 to 31 March 2024</t>
  </si>
  <si>
    <t>Early years register (full Inspection)ChildminderOxfordshireTotal No of inspections1 September 2023 to 31 March 2024</t>
  </si>
  <si>
    <t>Early years register (No children on roll)ChildminderOxfordshireNCOR Inspection Outcomes1 April 2023 to 31 August 2023</t>
  </si>
  <si>
    <t>Early years register (No children on roll)ChildminderOxfordshireTotal No of inspections1 April 2023 to 31 August 2023</t>
  </si>
  <si>
    <t>Early years register (No children on roll)ChildminderOxfordshireNCOR Inspection Outcomes1 September 2023 to 31 March 2024</t>
  </si>
  <si>
    <t>Early years register (No children on roll)ChildminderOxfordshireTotal No of inspections1 September 2023 to 31 March 2024</t>
  </si>
  <si>
    <t>Childcare registerChildminderPeterboroughTotal No of inspections1 April 2023 to 31 August 2023</t>
  </si>
  <si>
    <t>Early years register (full Inspection)ChildminderPeterboroughBehaviour and attitudes1 April 2023 to 31 August 2023</t>
  </si>
  <si>
    <t>Early years register (full Inspection)ChildminderPeterboroughEffectiveness of leadership and Management1 April 2023 to 31 August 2023</t>
  </si>
  <si>
    <t>Early years register (full Inspection)ChildminderPeterboroughOutcomes for children1 April 2023 to 31 August 2023</t>
  </si>
  <si>
    <t>Early years register (full Inspection)ChildminderPeterboroughOverall effectiveness: The quality and standards of the provision1 April 2023 to 31 August 2023</t>
  </si>
  <si>
    <t>Early years register (full Inspection)ChildminderPeterboroughPersonal development1 April 2023 to 31 August 2023</t>
  </si>
  <si>
    <t>Early years register (full Inspection)ChildminderPeterboroughPersonal development, behaviour and welfare1 April 2023 to 31 August 2023</t>
  </si>
  <si>
    <t>Early years register (full Inspection)ChildminderPeterboroughQuality of education1 April 2023 to 31 August 2023</t>
  </si>
  <si>
    <t>Early years register (full Inspection)ChildminderPeterboroughQuality of teaching, learning and assessment1 April 2023 to 31 August 2023</t>
  </si>
  <si>
    <t>Early years register (full Inspection)ChildminderPeterboroughRequirements of the compulsory part of the childcare register1 April 2023 to 31 August 2023</t>
  </si>
  <si>
    <t>Early years register (full Inspection)ChildminderPeterboroughRequirements of the voluntary part of the childcare register1 April 2023 to 31 August 2023</t>
  </si>
  <si>
    <t>Early years register (full Inspection)ChildminderPeterboroughTotal No of inspections1 April 2023 to 31 August 2023</t>
  </si>
  <si>
    <t>Early years register (full Inspection)ChildminderPeterboroughBehaviour and attitudes1 September 2023 to 31 March 2024</t>
  </si>
  <si>
    <t>Early years register (full Inspection)ChildminderPeterboroughEffectiveness of leadership and Management1 September 2023 to 31 March 2024</t>
  </si>
  <si>
    <t>Early years register (full Inspection)ChildminderPeterboroughOutcomes for children1 September 2023 to 31 March 2024</t>
  </si>
  <si>
    <t>Early years register (full Inspection)ChildminderPeterboroughOverall effectiveness: The quality and standards of the provision1 September 2023 to 31 March 2024</t>
  </si>
  <si>
    <t>Early years register (full Inspection)ChildminderPeterboroughPersonal development1 September 2023 to 31 March 2024</t>
  </si>
  <si>
    <t>Early years register (full Inspection)ChildminderPeterboroughPersonal development, behaviour and welfare1 September 2023 to 31 March 2024</t>
  </si>
  <si>
    <t>Early years register (full Inspection)ChildminderPeterboroughQuality of education1 September 2023 to 31 March 2024</t>
  </si>
  <si>
    <t>Early years register (full Inspection)ChildminderPeterboroughQuality of teaching, learning and assessment1 September 2023 to 31 March 2024</t>
  </si>
  <si>
    <t>Early years register (full Inspection)ChildminderPeterboroughRequirements of the compulsory part of the childcare register1 September 2023 to 31 March 2024</t>
  </si>
  <si>
    <t>Early years register (full Inspection)ChildminderPeterboroughRequirements of the voluntary part of the childcare register1 September 2023 to 31 March 2024</t>
  </si>
  <si>
    <t>Early years register (full Inspection)Childcare on non-domestic premisesHaveringOverall effectiveness: The quality and standards of the provision1 September 2023 to 31 March 2024</t>
  </si>
  <si>
    <t>Early years register (full Inspection)Childcare on non-domestic premisesHaveringPersonal development1 September 2023 to 31 March 2024</t>
  </si>
  <si>
    <t>Early years register (full Inspection)Childcare on non-domestic premisesHaveringPersonal development, behaviour and welfare1 September 2023 to 31 March 2024</t>
  </si>
  <si>
    <t>Early years register (full Inspection)Childcare on non-domestic premisesHaveringQuality of education1 September 2023 to 31 March 2024</t>
  </si>
  <si>
    <t>Early years register (full Inspection)Childcare on non-domestic premisesHaveringQuality of teaching, learning and assessment1 September 2023 to 31 March 2024</t>
  </si>
  <si>
    <t>Early years register (full Inspection)Childcare on non-domestic premisesHaveringRequirements of the compulsory part of the childcare register1 September 2023 to 31 March 2024</t>
  </si>
  <si>
    <t>Early years register (full Inspection)Childcare on non-domestic premisesHaveringRequirements of the voluntary part of the childcare register1 September 2023 to 31 March 2024</t>
  </si>
  <si>
    <t>Early years register (full Inspection)Childcare on non-domestic premisesHaveringTotal No of inspections1 September 2023 to 31 March 2024</t>
  </si>
  <si>
    <t>Early years register (Out-of-school day care)Childcare on non-domestic premisesHaveringTotal No of inspections1 April 2023 to 31 August 2023</t>
  </si>
  <si>
    <t>Early years register (full Inspection)Childcare on non-domestic premisesSouthamptonRequirements of the voluntary part of the childcare register1 April 2023 to 31 August 2023</t>
  </si>
  <si>
    <t>Early years register (full Inspection)Childcare on non-domestic premisesSouthamptonTotal No of inspections1 April 2023 to 31 August 2023</t>
  </si>
  <si>
    <t>Early years register (full Inspection)Childcare on non-domestic premisesSouthamptonBehaviour and attitudes1 September 2023 to 31 March 2024</t>
  </si>
  <si>
    <t>Early years register (full Inspection)Childcare on non-domestic premisesSouthamptonEffectiveness of leadership and Management1 September 2023 to 31 March 2024</t>
  </si>
  <si>
    <t>Early years register (full Inspection)Childcare on non-domestic premisesSouthamptonOutcomes for children1 September 2023 to 31 March 2024</t>
  </si>
  <si>
    <t>Early years register (full Inspection)Childcare on non-domestic premisesSouthamptonOverall effectiveness: The quality and standards of the provision1 September 2023 to 31 March 2024</t>
  </si>
  <si>
    <t>Early years register (full Inspection)Childcare on non-domestic premisesSouthamptonPersonal development1 September 2023 to 31 March 2024</t>
  </si>
  <si>
    <t>Early years register (full Inspection)Childcare on non-domestic premisesSouthamptonPersonal development, behaviour and welfare1 September 2023 to 31 March 2024</t>
  </si>
  <si>
    <t>Early years register (full Inspection)Childcare on non-domestic premisesSouthamptonQuality of education1 September 2023 to 31 March 2024</t>
  </si>
  <si>
    <t>Early years register (full Inspection)Childcare on non-domestic premisesSouthamptonQuality of teaching, learning and assessment1 September 2023 to 31 March 2024</t>
  </si>
  <si>
    <t>Early years register (full Inspection)Childcare on non-domestic premisesSouthamptonRequirements of the compulsory part of the childcare register1 September 2023 to 31 March 2024</t>
  </si>
  <si>
    <t>Early years register (full Inspection)Childcare on non-domestic premisesSouthamptonRequirements of the voluntary part of the childcare register1 September 2023 to 31 March 2024</t>
  </si>
  <si>
    <t>Early years register (full Inspection)Childcare on non-domestic premisesSouthamptonTotal No of inspections1 September 2023 to 31 March 2024</t>
  </si>
  <si>
    <t>Early years register (Out-of-school day care)Childcare on non-domestic premisesSouthamptonTotal No of inspections1 April 2023 to 31 August 2023</t>
  </si>
  <si>
    <t>Early years register (Out-of-school day care)Childcare on non-domestic premisesSouthamptonTotal No of inspections1 September 2023 to 31 March 2024</t>
  </si>
  <si>
    <t>Childcare registerChildcare on non-domestic premisesSouthend on SeaTotal No of inspections1 April 2023 to 31 August 2023</t>
  </si>
  <si>
    <t>Early years register (full Inspection)Childcare on non-domestic premisesSouthend on SeaBehaviour and attitudes1 April 2023 to 31 August 2023</t>
  </si>
  <si>
    <t>Early years register (full Inspection)Childcare on non-domestic premisesSouthend on SeaEffectiveness of leadership and Management1 April 2023 to 31 August 2023</t>
  </si>
  <si>
    <t>Early years register (full Inspection)Childcare on non-domestic premisesSouthend on SeaOutcomes for children1 April 2023 to 31 August 2023</t>
  </si>
  <si>
    <t>Early years register (full Inspection)Childcare on non-domestic premisesSouthend on SeaOverall effectiveness: The quality and standards of the provision1 April 2023 to 31 August 2023</t>
  </si>
  <si>
    <t>Early years register (full Inspection)Childcare on non-domestic premisesSouthend on SeaPersonal development1 April 2023 to 31 August 2023</t>
  </si>
  <si>
    <t>Early years register (full Inspection)Childcare on non-domestic premisesSouthend on SeaPersonal development, behaviour and welfare1 April 2023 to 31 August 2023</t>
  </si>
  <si>
    <t>Early years register (full Inspection)Childcare on non-domestic premisesSouthend on SeaQuality of education1 April 2023 to 31 August 2023</t>
  </si>
  <si>
    <t>Early years register (full Inspection)Childcare on non-domestic premisesSouthend on SeaQuality of teaching, learning and assessment1 April 2023 to 31 August 2023</t>
  </si>
  <si>
    <t>Early years register (full Inspection)Childcare on non-domestic premisesSouthend on SeaRequirements of the compulsory part of the childcare register1 April 2023 to 31 August 2023</t>
  </si>
  <si>
    <t>Early years register (full Inspection)Childcare on non-domestic premisesSouthend on SeaRequirements of the voluntary part of the childcare register1 April 2023 to 31 August 2023</t>
  </si>
  <si>
    <t>Early years register (full Inspection)Childcare on non-domestic premisesSouthend on SeaTotal No of inspections1 April 2023 to 31 August 2023</t>
  </si>
  <si>
    <t>Early years register (full Inspection)Childcare on non-domestic premisesSouthend on SeaBehaviour and attitudes1 September 2023 to 31 March 2024</t>
  </si>
  <si>
    <t>Early years register (full Inspection)ChildminderCornwallPersonal development1 April 2023 to 31 August 2023</t>
  </si>
  <si>
    <t>Early years register (full Inspection)ChildminderCornwallPersonal development, behaviour and welfare1 April 2023 to 31 August 2023</t>
  </si>
  <si>
    <t>Early years register (full Inspection)ChildminderCornwallQuality of education1 April 2023 to 31 August 2023</t>
  </si>
  <si>
    <t>Early years register (full Inspection)ChildminderCornwallQuality of teaching, learning and assessment1 April 2023 to 31 August 2023</t>
  </si>
  <si>
    <t>Early years register (full Inspection)ChildminderCornwallRequirements of the compulsory part of the childcare register1 April 2023 to 31 August 2023</t>
  </si>
  <si>
    <t>Early years register (full Inspection)ChildminderCornwallRequirements of the voluntary part of the childcare register1 April 2023 to 31 August 2023</t>
  </si>
  <si>
    <t>Early years register (full Inspection)ChildminderCornwallTotal No of inspections1 April 2023 to 31 August 2023</t>
  </si>
  <si>
    <t>Early years register (full Inspection)ChildminderCornwallBehaviour and attitudes1 September 2023 to 31 March 2024</t>
  </si>
  <si>
    <t>Early years register (full Inspection)ChildminderCornwallEffectiveness of leadership and Management1 September 2023 to 31 March 2024</t>
  </si>
  <si>
    <t>Early years register (full Inspection)ChildminderCornwallOutcomes for children1 September 2023 to 31 March 2024</t>
  </si>
  <si>
    <t>Early years register (full Inspection)ChildminderCornwallOverall effectiveness: The quality and standards of the provision1 September 2023 to 31 March 2024</t>
  </si>
  <si>
    <t>Early years register (full Inspection)ChildminderCornwallPersonal development1 September 2023 to 31 March 2024</t>
  </si>
  <si>
    <t>Early years register (full Inspection)ChildminderCornwallPersonal development, behaviour and welfare1 September 2023 to 31 March 2024</t>
  </si>
  <si>
    <t>Early years register (full Inspection)ChildminderCornwallQuality of education1 September 2023 to 31 March 2024</t>
  </si>
  <si>
    <t>Early years register (full Inspection)ChildminderCornwallQuality of teaching, learning and assessment1 September 2023 to 31 March 2024</t>
  </si>
  <si>
    <t>Early years register (full Inspection)ChildminderCornwallRequirements of the compulsory part of the childcare register1 September 2023 to 31 March 2024</t>
  </si>
  <si>
    <t>Early years register (full Inspection)ChildminderCornwallRequirements of the voluntary part of the childcare register1 September 2023 to 31 March 2024</t>
  </si>
  <si>
    <t>Early years register (full Inspection)ChildminderCornwallTotal No of inspections1 September 2023 to 31 March 2024</t>
  </si>
  <si>
    <t>Early years register (No children on roll)ChildminderCornwallNCOR Inspection Outcomes1 April 2023 to 31 August 2023</t>
  </si>
  <si>
    <t>Early years register (No children on roll)ChildminderCornwallTotal No of inspections1 April 2023 to 31 August 2023</t>
  </si>
  <si>
    <t>Early years register (No children on roll)ChildminderCornwallNCOR Inspection Outcomes1 September 2023 to 31 March 2024</t>
  </si>
  <si>
    <t>Early years register (No children on roll)ChildminderCornwallTotal No of inspections1 September 2023 to 31 March 2024</t>
  </si>
  <si>
    <t>Childcare registerChildminderCoventryTotal No of inspections1 April 2023 to 31 August 2023</t>
  </si>
  <si>
    <t>Early years register (full Inspection)ChildminderCoventryBehaviour and attitudes1 April 2023 to 31 August 2023</t>
  </si>
  <si>
    <t>Early years register (full Inspection)ChildminderCoventryEffectiveness of leadership and Management1 April 2023 to 31 August 2023</t>
  </si>
  <si>
    <t>Early years register (full Inspection)ChildminderCoventryOutcomes for children1 April 2023 to 31 August 2023</t>
  </si>
  <si>
    <t>Early years register (full Inspection)ChildminderCoventryOverall effectiveness: The quality and standards of the provision1 April 2023 to 31 August 2023</t>
  </si>
  <si>
    <t>Early years register (full Inspection)ChildminderCoventryPersonal development1 April 2023 to 31 August 2023</t>
  </si>
  <si>
    <t>Early years register (full Inspection)ChildminderCoventryPersonal development, behaviour and welfare1 April 2023 to 31 August 2023</t>
  </si>
  <si>
    <t>Early years register (full Inspection)ChildminderCoventryQuality of education1 April 2023 to 31 August 2023</t>
  </si>
  <si>
    <t>Early years register (full Inspection)ChildminderCoventryQuality of teaching, learning and assessment1 April 2023 to 31 August 2023</t>
  </si>
  <si>
    <t>Early years register (full Inspection)ChildminderNottinghamTotal No of inspections1 April 2023 to 31 August 2023</t>
  </si>
  <si>
    <t>Early years register (full Inspection)ChildminderNottinghamBehaviour and attitudes1 September 2023 to 31 March 2024</t>
  </si>
  <si>
    <t>Early years register (full Inspection)ChildminderNottinghamEffectiveness of leadership and Management1 September 2023 to 31 March 2024</t>
  </si>
  <si>
    <t>Early years register (full Inspection)ChildminderNottinghamOutcomes for children1 September 2023 to 31 March 2024</t>
  </si>
  <si>
    <t>Early years register (full Inspection)ChildminderNottinghamOverall effectiveness: The quality and standards of the provision1 September 2023 to 31 March 2024</t>
  </si>
  <si>
    <t>Early years register (full Inspection)ChildminderNottinghamPersonal development1 September 2023 to 31 March 2024</t>
  </si>
  <si>
    <t>Early years register (full Inspection)ChildminderNottinghamPersonal development, behaviour and welfare1 September 2023 to 31 March 2024</t>
  </si>
  <si>
    <t>Early years register (full Inspection)ChildminderNottinghamQuality of education1 September 2023 to 31 March 2024</t>
  </si>
  <si>
    <t>Early years register (full Inspection)ChildminderNottinghamQuality of teaching, learning and assessment1 September 2023 to 31 March 2024</t>
  </si>
  <si>
    <t>Early years register (full Inspection)ChildminderNottinghamRequirements of the compulsory part of the childcare register1 September 2023 to 31 March 2024</t>
  </si>
  <si>
    <t>Early years register (full Inspection)ChildminderNottinghamRequirements of the voluntary part of the childcare register1 September 2023 to 31 March 2024</t>
  </si>
  <si>
    <t>Early years register (full Inspection)ChildminderNottinghamTotal No of inspections1 September 2023 to 31 March 2024</t>
  </si>
  <si>
    <t>Early years register (No children on roll)ChildminderNottinghamNCOR Inspection Outcomes1 April 2023 to 31 August 2023</t>
  </si>
  <si>
    <t>Early years register (No children on roll)ChildminderNottinghamTotal No of inspections1 April 2023 to 31 August 2023</t>
  </si>
  <si>
    <t>Early years register (No children on roll)ChildminderNottinghamNCOR Inspection Outcomes1 September 2023 to 31 March 2024</t>
  </si>
  <si>
    <t>Early years register (No children on roll)ChildminderNottinghamTotal No of inspections1 September 2023 to 31 March 2024</t>
  </si>
  <si>
    <t>Early years register (Out-of-school day care)ChildminderNottinghamTotal No of inspections1 September 2023 to 31 March 2024</t>
  </si>
  <si>
    <t>Childcare registerChildminderNottinghamshireTotal No of inspections1 April 2023 to 31 August 2023</t>
  </si>
  <si>
    <t>Early years register (full Inspection)ChildminderNottinghamshireBehaviour and attitudes1 April 2023 to 31 August 2023</t>
  </si>
  <si>
    <t>Early years register (full Inspection)ChildminderNottinghamshireEffectiveness of leadership and Management1 April 2023 to 31 August 2023</t>
  </si>
  <si>
    <t>Early years register (full Inspection)ChildminderNottinghamshireOutcomes for children1 April 2023 to 31 August 2023</t>
  </si>
  <si>
    <t>Early years register (full Inspection)ChildminderNottinghamshireOverall effectiveness: The quality and standards of the provision1 April 2023 to 31 August 2023</t>
  </si>
  <si>
    <t>Early years register (full Inspection)ChildminderNottinghamshirePersonal development1 April 2023 to 31 August 2023</t>
  </si>
  <si>
    <t>Early years register (full Inspection)ChildminderNottinghamshirePersonal development, behaviour and welfare1 April 2023 to 31 August 2023</t>
  </si>
  <si>
    <t>Early years register (full Inspection)ChildminderNottinghamshireQuality of education1 April 2023 to 31 August 2023</t>
  </si>
  <si>
    <t>Early years register (full Inspection)ChildminderNottinghamshireQuality of teaching, learning and assessment1 April 2023 to 31 August 2023</t>
  </si>
  <si>
    <t>Early years register (full Inspection)ChildminderNottinghamshireRequirements of the compulsory part of the childcare register1 April 2023 to 31 August 2023</t>
  </si>
  <si>
    <t>Early years register (full Inspection)ChildminderNottinghamshireRequirements of the voluntary part of the childcare register1 April 2023 to 31 August 2023</t>
  </si>
  <si>
    <t>Early years register (full Inspection)ChildminderNottinghamshireTotal No of inspections1 April 2023 to 31 August 2023</t>
  </si>
  <si>
    <t>Early years register (full Inspection)ChildminderNottinghamshireBehaviour and attitudes1 September 2023 to 31 March 2024</t>
  </si>
  <si>
    <t>Childcare registerHome childcarerReadingTotal No of inspections1 September 2023 to 31 March 2024</t>
  </si>
  <si>
    <t>Childcare registerHome childcarerRedbridgeTotal No of inspections1 April 2023 to 31 August 2023</t>
  </si>
  <si>
    <t>Childcare registerHome childcarerRedbridgeTotal No of inspections1 September 2023 to 31 March 2024</t>
  </si>
  <si>
    <t>Childcare registerHome childcarerRichmond upon ThamesTotal No of inspections1 April 2023 to 31 August 2023</t>
  </si>
  <si>
    <t>Childcare registerHome childcarerRichmond upon ThamesTotal No of inspections1 September 2023 to 31 March 2024</t>
  </si>
  <si>
    <t>Childcare registerHome childcarerRochdaleTotal No of inspections1 April 2023 to 31 August 2023</t>
  </si>
  <si>
    <t>Childcare registerHome childcarerRochdaleTotal No of inspections1 September 2023 to 31 March 2024</t>
  </si>
  <si>
    <t>Childcare registerHome childcarerRotherhamTotal No of inspections1 April 2023 to 31 August 2023</t>
  </si>
  <si>
    <t>Childcare registerHome childcarerRutlandTotal No of inspections1 September 2023 to 31 March 2024</t>
  </si>
  <si>
    <t>Childcare registerHome childcarerSalfordTotal No of inspections1 April 2023 to 31 August 2023</t>
  </si>
  <si>
    <t>Childcare registerHome childcarerSalfordTotal No of inspections1 September 2023 to 31 March 2024</t>
  </si>
  <si>
    <t>Childcare registerHome childcarerSeftonTotal No of inspections1 April 2023 to 31 August 2023</t>
  </si>
  <si>
    <t>Childcare registerHome childcarerSheffieldTotal No of inspections1 April 2023 to 31 August 2023</t>
  </si>
  <si>
    <t>Childcare registerHome childcarerShropshireTotal No of inspections1 April 2023 to 31 August 2023</t>
  </si>
  <si>
    <t>Childcare registerHome childcarerSloughTotal No of inspections1 September 2023 to 31 March 2024</t>
  </si>
  <si>
    <t>Childcare registerHome childcarerSomersetTotal No of inspections1 April 2023 to 31 August 2023</t>
  </si>
  <si>
    <t>Childcare registerHome childcarerSomersetTotal No of inspections1 September 2023 to 31 March 2024</t>
  </si>
  <si>
    <t>Childcare registerHome childcarerSouth GloucestershireTotal No of inspections1 April 2023 to 31 August 2023</t>
  </si>
  <si>
    <t>Childcare registerHome childcarerSouth GloucestershireTotal No of inspections1 September 2023 to 31 March 2024</t>
  </si>
  <si>
    <t>Childcare registerHome childcarerSouthwarkTotal No of inspections1 April 2023 to 31 August 2023</t>
  </si>
  <si>
    <t>Childcare registerHome childcarerSouthwarkTotal No of inspections1 September 2023 to 31 March 2024</t>
  </si>
  <si>
    <t>Childcare registerHome childcarerStaffordshireTotal No of inspections1 April 2023 to 31 August 2023</t>
  </si>
  <si>
    <t>Childcare registerHome childcarerStockportTotal No of inspections1 April 2023 to 31 August 2023</t>
  </si>
  <si>
    <t>Early years register (full Inspection)ChildminderDoncasterQuality of education1 April 2023 to 31 August 2023</t>
  </si>
  <si>
    <t>Early years register (full Inspection)ChildminderDoncasterQuality of teaching, learning and assessment1 April 2023 to 31 August 2023</t>
  </si>
  <si>
    <t>Early years register (full Inspection)ChildminderDoncasterRequirements of the compulsory part of the childcare register1 April 2023 to 31 August 2023</t>
  </si>
  <si>
    <t>Early years register (full Inspection)ChildminderDoncasterRequirements of the voluntary part of the childcare register1 April 2023 to 31 August 2023</t>
  </si>
  <si>
    <t>Early years register (full Inspection)ChildminderDoncasterTotal No of inspections1 April 2023 to 31 August 2023</t>
  </si>
  <si>
    <t>Early years register (full Inspection)ChildminderReadingPersonal development, behaviour and welfare1 April 2023 to 31 August 2023</t>
  </si>
  <si>
    <t>Early years register (full Inspection)ChildminderReadingQuality of education1 April 2023 to 31 August 2023</t>
  </si>
  <si>
    <t>Early years register (full Inspection)ChildminderReadingQuality of teaching, learning and assessment1 April 2023 to 31 August 2023</t>
  </si>
  <si>
    <t>Early years register (full Inspection)ChildminderReadingRequirements of the compulsory part of the childcare register1 April 2023 to 31 August 2023</t>
  </si>
  <si>
    <t>Early years register (full Inspection)ChildminderReadingRequirements of the voluntary part of the childcare register1 April 2023 to 31 August 2023</t>
  </si>
  <si>
    <t>Early years register (full Inspection)ChildminderReadingTotal No of inspections1 April 2023 to 31 August 2023</t>
  </si>
  <si>
    <t>Early years register (full Inspection)ChildminderReadingBehaviour and attitudes1 September 2023 to 31 March 2024</t>
  </si>
  <si>
    <t>Early years register (full Inspection)ChildminderReadingEffectiveness of leadership and Management1 September 2023 to 31 March 2024</t>
  </si>
  <si>
    <t>Early years register (full Inspection)ChildminderReadingOutcomes for children1 September 2023 to 31 March 2024</t>
  </si>
  <si>
    <t>Early years register (full Inspection)ChildminderReadingOverall effectiveness: The quality and standards of the provision1 September 2023 to 31 March 2024</t>
  </si>
  <si>
    <t>Early years register (full Inspection)ChildminderReadingPersonal development1 September 2023 to 31 March 2024</t>
  </si>
  <si>
    <t>Early years register (full Inspection)ChildminderReadingPersonal development, behaviour and welfare1 September 2023 to 31 March 2024</t>
  </si>
  <si>
    <t>Early years register (full Inspection)ChildminderReadingQuality of education1 September 2023 to 31 March 2024</t>
  </si>
  <si>
    <t>Early years register (full Inspection)ChildminderReadingQuality of teaching, learning and assessment1 September 2023 to 31 March 2024</t>
  </si>
  <si>
    <t>Early years register (full Inspection)ChildminderReadingRequirements of the compulsory part of the childcare register1 September 2023 to 31 March 2024</t>
  </si>
  <si>
    <t>Early years register (full Inspection)ChildminderReadingRequirements of the voluntary part of the childcare register1 September 2023 to 31 March 2024</t>
  </si>
  <si>
    <t>Early years register (full Inspection)ChildminderReadingTotal No of inspections1 September 2023 to 31 March 2024</t>
  </si>
  <si>
    <t>Early years register (No children on roll)ChildminderReadingNCOR Inspection Outcomes1 April 2023 to 31 August 2023</t>
  </si>
  <si>
    <t>Early years register (No children on roll)ChildminderReadingTotal No of inspections1 April 2023 to 31 August 2023</t>
  </si>
  <si>
    <t>Early years register (full Inspection)ChildminderRedbridgeBehaviour and attitudes1 April 2023 to 31 August 2023</t>
  </si>
  <si>
    <t>Early years register (full Inspection)ChildminderRedbridgeEffectiveness of leadership and Management1 April 2023 to 31 August 2023</t>
  </si>
  <si>
    <t>Early years register (full Inspection)ChildminderRedbridgeOutcomes for children1 April 2023 to 31 August 2023</t>
  </si>
  <si>
    <t>Early years register (full Inspection)ChildminderRedbridgeOverall effectiveness: The quality and standards of the provision1 April 2023 to 31 August 2023</t>
  </si>
  <si>
    <t>Early years register (full Inspection)ChildminderRedbridgePersonal development1 April 2023 to 31 August 2023</t>
  </si>
  <si>
    <t>Early years register (full Inspection)ChildminderRedbridgePersonal development, behaviour and welfare1 April 2023 to 31 August 2023</t>
  </si>
  <si>
    <t>Early years register (full Inspection)ChildminderRedbridgeQuality of education1 April 2023 to 31 August 2023</t>
  </si>
  <si>
    <t>Early years register (full Inspection)ChildminderRedbridgeQuality of teaching, learning and assessment1 April 2023 to 31 August 2023</t>
  </si>
  <si>
    <t>Early years register (full Inspection)ChildminderRedbridgeRequirements of the compulsory part of the childcare register1 April 2023 to 31 August 2023</t>
  </si>
  <si>
    <t>Early years register (full Inspection)ChildminderRedbridgeRequirements of the voluntary part of the childcare register1 April 2023 to 31 August 2023</t>
  </si>
  <si>
    <t>Early years register (full Inspection)ChildminderRedbridgeTotal No of inspections1 April 2023 to 31 August 2023</t>
  </si>
  <si>
    <t>Early years register (No children on roll)All provisionDoncasterTotal No of inspections1 April 2023 to 31 August 2023</t>
  </si>
  <si>
    <t>Early years register (Out-of-school day care)All provisionDoncasterTotal No of inspections1 April 2023 to 31 August 2023</t>
  </si>
  <si>
    <t>Early years register (Out-of-school day care)All provisionDoncasterTotal No of inspections1 September 2023 to 31 March 2024</t>
  </si>
  <si>
    <t>Childcare registerAll provisionDorsetTotal No of inspections1 April 2023 to 31 August 2023</t>
  </si>
  <si>
    <t>Childcare registerAll provisionDorsetTotal No of inspections1 September 2023 to 31 March 2024</t>
  </si>
  <si>
    <t>Early years register (full Inspection)All provisionDorsetBehaviour and attitudes1 April 2023 to 31 August 2023</t>
  </si>
  <si>
    <t>Early years register (full Inspection)All provisionDorsetEffectiveness of leadership and Management1 April 2023 to 31 August 2023</t>
  </si>
  <si>
    <t>Early years register (full Inspection)All provisionDorsetOutcomes for children1 April 2023 to 31 August 2023</t>
  </si>
  <si>
    <t>Early years register (full Inspection)All provisionDorsetOverall effectiveness: The quality and standards of the provision1 April 2023 to 31 August 2023</t>
  </si>
  <si>
    <t>Early years register (full Inspection)All provisionDorsetPersonal development1 April 2023 to 31 August 2023</t>
  </si>
  <si>
    <t>Early years register (full Inspection)All provisionDorsetPersonal development, behaviour and welfare1 April 2023 to 31 August 2023</t>
  </si>
  <si>
    <t>Early years register (full Inspection)All provisionDorsetQuality of education1 April 2023 to 31 August 2023</t>
  </si>
  <si>
    <t>Early years register (full Inspection)All provisionDorsetQuality of teaching, learning and assessment1 April 2023 to 31 August 2023</t>
  </si>
  <si>
    <t>Early years register (full Inspection)All provisionDorsetRequirements of the compulsory part of the childcare register1 April 2023 to 31 August 2023</t>
  </si>
  <si>
    <t>Early years register (full Inspection)All provisionDorsetRequirements of the voluntary part of the childcare register1 April 2023 to 31 August 2023</t>
  </si>
  <si>
    <t>Early years register (full Inspection)All provisionDorsetTotal No of inspections1 April 2023 to 31 August 2023</t>
  </si>
  <si>
    <t>Early years register (full Inspection)All provisionDorsetBehaviour and attitudes1 September 2023 to 31 March 2024</t>
  </si>
  <si>
    <t>Early years register (full Inspection)All provisionDorsetEffectiveness of leadership and Management1 September 2023 to 31 March 2024</t>
  </si>
  <si>
    <t>Early years register (full Inspection)All provisionDorsetOutcomes for children1 September 2023 to 31 March 2024</t>
  </si>
  <si>
    <t>Early years register (full Inspection)All provisionDorsetOverall effectiveness: The quality and standards of the provision1 September 2023 to 31 March 2024</t>
  </si>
  <si>
    <t>Early years register (full Inspection)All provisionDorsetPersonal development1 September 2023 to 31 March 2024</t>
  </si>
  <si>
    <t>Early years register (full Inspection)All provisionDorsetPersonal development, behaviour and welfare1 September 2023 to 31 March 2024</t>
  </si>
  <si>
    <t>Early years register (full Inspection)All provisionDorsetQuality of education1 September 2023 to 31 March 2024</t>
  </si>
  <si>
    <t>Early years register (full Inspection)All provisionDorsetQuality of teaching, learning and assessment1 September 2023 to 31 March 2024</t>
  </si>
  <si>
    <t>Early years register (full Inspection)All provisionDorsetRequirements of the compulsory part of the childcare register1 September 2023 to 31 March 2024</t>
  </si>
  <si>
    <t>Early years register (full Inspection)All provisionDorsetRequirements of the voluntary part of the childcare register1 September 2023 to 31 March 2024</t>
  </si>
  <si>
    <t>Early years register (full Inspection)All provisionDorsetTotal No of inspections1 September 2023 to 31 March 2024</t>
  </si>
  <si>
    <t>Childcare registerAll provisionDudleyTotal No of inspections1 April 2023 to 31 August 2023</t>
  </si>
  <si>
    <t>Early years register (full Inspection)All provisionDudleyBehaviour and attitudes1 April 2023 to 31 August 2023</t>
  </si>
  <si>
    <t>Early years register (full Inspection)All provisionDudleyEffectiveness of leadership and Management1 April 2023 to 31 August 2023</t>
  </si>
  <si>
    <t>Early years register (full Inspection)All provisionDudleyOutcomes for children1 April 2023 to 31 August 2023</t>
  </si>
  <si>
    <t>Early years register (full Inspection)All provisionPlymouthPersonal development, behaviour and welfare1 April 2023 to 31 August 2023</t>
  </si>
  <si>
    <t>Early years register (full Inspection)All provisionPlymouthQuality of education1 April 2023 to 31 August 2023</t>
  </si>
  <si>
    <t>Early years register (full Inspection)All provisionPlymouthQuality of teaching, learning and assessment1 April 2023 to 31 August 2023</t>
  </si>
  <si>
    <t>Early years register (full Inspection)All provisionPlymouthRequirements of the compulsory part of the childcare register1 April 2023 to 31 August 2023</t>
  </si>
  <si>
    <t>Early years register (full Inspection)All provisionPlymouthRequirements of the voluntary part of the childcare register1 April 2023 to 31 August 2023</t>
  </si>
  <si>
    <t>Early years register (full Inspection)All provisionPlymouthTotal No of inspections1 April 2023 to 31 August 2023</t>
  </si>
  <si>
    <t>Early years register (full Inspection)All provisionPlymouthBehaviour and attitudes1 September 2023 to 31 March 2024</t>
  </si>
  <si>
    <t>Early years register (full Inspection)All provisionPlymouthEffectiveness of leadership and Management1 September 2023 to 31 March 2024</t>
  </si>
  <si>
    <t>Early years register (full Inspection)All provisionPlymouthOutcomes for children1 September 2023 to 31 March 2024</t>
  </si>
  <si>
    <t>Early years register (full Inspection)All provisionPlymouthOverall effectiveness: The quality and standards of the provision1 September 2023 to 31 March 2024</t>
  </si>
  <si>
    <t>Early years register (full Inspection)All provisionPlymouthPersonal development1 September 2023 to 31 March 2024</t>
  </si>
  <si>
    <t>Early years register (full Inspection)All provisionPlymouthPersonal development, behaviour and welfare1 September 2023 to 31 March 2024</t>
  </si>
  <si>
    <t>Early years register (full Inspection)All provisionPlymouthQuality of education1 September 2023 to 31 March 2024</t>
  </si>
  <si>
    <t>Early years register (full Inspection)All provisionPlymouthQuality of teaching, learning and assessment1 September 2023 to 31 March 2024</t>
  </si>
  <si>
    <t>Early years register (full Inspection)All provisionPlymouthRequirements of the compulsory part of the childcare register1 September 2023 to 31 March 2024</t>
  </si>
  <si>
    <t>Early years register (full Inspection)All provisionPlymouthRequirements of the voluntary part of the childcare register1 September 2023 to 31 March 2024</t>
  </si>
  <si>
    <t>Early years register (full Inspection)All provisionPlymouthTotal No of inspections1 September 2023 to 31 March 2024</t>
  </si>
  <si>
    <t>Early years register (No children on roll)All provisionPlymouthNCOR Inspection Outcomes1 April 2023 to 31 August 2023</t>
  </si>
  <si>
    <t>Early years register (No children on roll)All provisionPlymouthTotal No of inspections1 April 2023 to 31 August 2023</t>
  </si>
  <si>
    <t>Early years register (No children on roll)All provisionPlymouthNCOR Inspection Outcomes1 September 2023 to 31 March 2024</t>
  </si>
  <si>
    <t>Early years register (No children on roll)All provisionPlymouthTotal No of inspections1 September 2023 to 31 March 2024</t>
  </si>
  <si>
    <t>Early years register (Out-of-school day care)All provisionPlymouthTotal No of inspections1 April 2023 to 31 August 2023</t>
  </si>
  <si>
    <t>Early years register (Out-of-school day care)All provisionPlymouthTotal No of inspections1 September 2023 to 31 March 2024</t>
  </si>
  <si>
    <t>Childcare registerAll provisionPortsmouthTotal No of inspections1 April 2023 to 31 August 2023</t>
  </si>
  <si>
    <t>Childcare registerAll provisionPortsmouthTotal No of inspections1 September 2023 to 31 March 2024</t>
  </si>
  <si>
    <t>Early years register (full Inspection)All provisionPortsmouthBehaviour and attitudes1 April 2023 to 31 August 2023</t>
  </si>
  <si>
    <t>Early years register (full Inspection)All provisionPortsmouthEffectiveness of leadership and Management1 April 2023 to 31 August 2023</t>
  </si>
  <si>
    <t>Early years register (full Inspection)All provisionPortsmouthOutcomes for children1 April 2023 to 31 August 2023</t>
  </si>
  <si>
    <t>Early years register (full Inspection)All provisionPortsmouthOverall effectiveness: The quality and standards of the provision1 April 2023 to 31 August 2023</t>
  </si>
  <si>
    <t>Early years register (full Inspection)All provisionPortsmouthPersonal development1 April 2023 to 31 August 2023</t>
  </si>
  <si>
    <t>Early years register (full Inspection)All provisionPortsmouthPersonal development, behaviour and welfare1 April 2023 to 31 August 2023</t>
  </si>
  <si>
    <t>Early years register (full Inspection)Childcare on domestic premisesBirminghamQuality of teaching, learning and assessment1 April 2023 to 31 August 2023</t>
  </si>
  <si>
    <t>Early years register (full Inspection)Childcare on domestic premisesBirminghamRequirements of the compulsory part of the childcare register1 April 2023 to 31 August 2023</t>
  </si>
  <si>
    <t>Early years register (full Inspection)Childcare on domestic premisesBirminghamRequirements of the voluntary part of the childcare register1 April 2023 to 31 August 2023</t>
  </si>
  <si>
    <t>Early years register (full Inspection)Childcare on domestic premisesBirminghamTotal No of inspections1 April 2023 to 31 August 2023</t>
  </si>
  <si>
    <t>Early years register (No children on roll)Childcare on domestic premisesBirminghamNCOR Inspection Outcomes1 September 2023 to 31 March 2024</t>
  </si>
  <si>
    <t>Early years register (No children on roll)Childcare on domestic premisesBirminghamTotal No of inspections1 September 2023 to 31 March 2024</t>
  </si>
  <si>
    <t>Early years register (full Inspection)Childcare on domestic premisesBracknell ForestBehaviour and attitudes1 September 2023 to 31 March 2024</t>
  </si>
  <si>
    <t>Early years register (full Inspection)Childcare on domestic premisesBracknell ForestEffectiveness of leadership and Management1 September 2023 to 31 March 2024</t>
  </si>
  <si>
    <t>Early years register (full Inspection)Childcare on domestic premisesBracknell ForestOutcomes for children1 September 2023 to 31 March 2024</t>
  </si>
  <si>
    <t>Early years register (full Inspection)Childcare on domestic premisesBracknell ForestOverall effectiveness: The quality and standards of the provision1 September 2023 to 31 March 2024</t>
  </si>
  <si>
    <t>Early years register (full Inspection)Childcare on domestic premisesBracknell ForestPersonal development1 September 2023 to 31 March 2024</t>
  </si>
  <si>
    <t>Early years register (full Inspection)Childcare on domestic premisesBracknell ForestPersonal development, behaviour and welfare1 September 2023 to 31 March 2024</t>
  </si>
  <si>
    <t>Early years register (full Inspection)Childcare on domestic premisesBracknell ForestQuality of education1 September 2023 to 31 March 2024</t>
  </si>
  <si>
    <t>Early years register (full Inspection)Childcare on domestic premisesBracknell ForestQuality of teaching, learning and assessment1 September 2023 to 31 March 2024</t>
  </si>
  <si>
    <t>Early years register (full Inspection)Childcare on domestic premisesBracknell ForestRequirements of the compulsory part of the childcare register1 September 2023 to 31 March 2024</t>
  </si>
  <si>
    <t>Early years register (full Inspection)Childcare on domestic premisesBracknell ForestRequirements of the voluntary part of the childcare register1 September 2023 to 31 March 2024</t>
  </si>
  <si>
    <t>Early years register (full Inspection)Childcare on domestic premisesBracknell ForestTotal No of inspections1 September 2023 to 31 March 2024</t>
  </si>
  <si>
    <t>Childcare registerChildcare on domestic premisesBrentTotal No of inspections1 September 2023 to 31 March 2024</t>
  </si>
  <si>
    <t>Early years register (full Inspection)Childcare on domestic premisesBrentBehaviour and attitudes1 September 2023 to 31 March 2024</t>
  </si>
  <si>
    <t>Early years register (full Inspection)Childcare on domestic premisesBrentEffectiveness of leadership and Management1 September 2023 to 31 March 2024</t>
  </si>
  <si>
    <t>Early years register (full Inspection)Childcare on domestic premisesBrentOutcomes for children1 September 2023 to 31 March 2024</t>
  </si>
  <si>
    <t>Early years register (full Inspection)Childcare on domestic premisesBrentOverall effectiveness: The quality and standards of the provision1 September 2023 to 31 March 2024</t>
  </si>
  <si>
    <t>Early years register (full Inspection)Childcare on domestic premisesBrentPersonal development1 September 2023 to 31 March 2024</t>
  </si>
  <si>
    <t>Early years register (full Inspection)Childcare on domestic premisesBrentPersonal development, behaviour and welfare1 September 2023 to 31 March 2024</t>
  </si>
  <si>
    <t>Early years register (full Inspection)All provisionReadingPersonal development, behaviour and welfare1 April 2023 to 31 August 2023</t>
  </si>
  <si>
    <t>Early years register (full Inspection)All provisionReadingQuality of education1 April 2023 to 31 August 2023</t>
  </si>
  <si>
    <t>Early years register (full Inspection)All provisionReadingQuality of teaching, learning and assessment1 April 2023 to 31 August 2023</t>
  </si>
  <si>
    <t>Early years register (full Inspection)All provisionReadingRequirements of the compulsory part of the childcare register1 April 2023 to 31 August 2023</t>
  </si>
  <si>
    <t>Early years register (full Inspection)Childcare on domestic premisesBrentTotal No of inspections1 September 2023 to 31 March 2024</t>
  </si>
  <si>
    <t>Early years register (full Inspection)Childcare on domestic premisesBristolBehaviour and attitudes1 April 2023 to 31 August 2023</t>
  </si>
  <si>
    <t>Early years register (full Inspection)Childcare on domestic premisesBristolEffectiveness of leadership and Management1 April 2023 to 31 August 2023</t>
  </si>
  <si>
    <t>Early years register (full Inspection)Childcare on domestic premisesBristolOutcomes for children1 April 2023 to 31 August 2023</t>
  </si>
  <si>
    <t>Early years register (full Inspection)Childcare on domestic premisesBristolOverall effectiveness: The quality and standards of the provision1 April 2023 to 31 August 2023</t>
  </si>
  <si>
    <t>Early years register (full Inspection)Childcare on domestic premisesBristolPersonal development1 April 2023 to 31 August 2023</t>
  </si>
  <si>
    <t>Early years register (full Inspection)Childcare on domestic premisesBristolPersonal development, behaviour and welfare1 April 2023 to 31 August 2023</t>
  </si>
  <si>
    <t>Early years register (full Inspection)Childcare on domestic premisesBristolQuality of education1 April 2023 to 31 August 2023</t>
  </si>
  <si>
    <t>Early years register (full Inspection)Childcare on domestic premisesBristolQuality of teaching, learning and assessment1 April 2023 to 31 August 2023</t>
  </si>
  <si>
    <t>Early years register (full Inspection)Childcare on domestic premisesBristolRequirements of the compulsory part of the childcare register1 April 2023 to 31 August 2023</t>
  </si>
  <si>
    <t>Early years register (full Inspection)Childcare on domestic premisesBristolRequirements of the voluntary part of the childcare register1 April 2023 to 31 August 2023</t>
  </si>
  <si>
    <t>Early years register (full Inspection)Childcare on domestic premisesBristolTotal No of inspections1 April 2023 to 31 August 2023</t>
  </si>
  <si>
    <t>Early years register (full Inspection)Childcare on domestic premisesCalderdaleBehaviour and attitudes1 April 2023 to 31 August 2023</t>
  </si>
  <si>
    <t>Early years register (full Inspection)Childcare on domestic premisesCalderdaleEffectiveness of leadership and Management1 April 2023 to 31 August 2023</t>
  </si>
  <si>
    <t>Early years register (full Inspection)Childcare on domestic premisesCalderdaleOutcomes for children1 April 2023 to 31 August 2023</t>
  </si>
  <si>
    <t>Early years register (full Inspection)Childcare on domestic premisesCalderdaleOverall effectiveness: The quality and standards of the provision1 April 2023 to 31 August 2023</t>
  </si>
  <si>
    <t>Early years register (full Inspection)Childcare on domestic premisesCalderdalePersonal development1 April 2023 to 31 August 2023</t>
  </si>
  <si>
    <t>Early years register (full Inspection)Childcare on domestic premisesCalderdalePersonal development, behaviour and welfare1 April 2023 to 31 August 2023</t>
  </si>
  <si>
    <t>Early years register (full Inspection)Childcare on domestic premisesCalderdaleQuality of education1 April 2023 to 31 August 2023</t>
  </si>
  <si>
    <t>Early years register (full Inspection)Childcare on domestic premisesCalderdaleQuality of teaching, learning and assessment1 April 2023 to 31 August 2023</t>
  </si>
  <si>
    <t>Early years register (full Inspection)Childcare on domestic premisesCalderdaleRequirements of the compulsory part of the childcare register1 April 2023 to 31 August 2023</t>
  </si>
  <si>
    <t>Early years register (full Inspection)Childcare on domestic premisesCalderdaleRequirements of the voluntary part of the childcare register1 April 2023 to 31 August 2023</t>
  </si>
  <si>
    <t>Early years register (full Inspection)Childcare on domestic premisesCalderdaleTotal No of inspections1 April 2023 to 31 August 2023</t>
  </si>
  <si>
    <t>Early years register (full Inspection)Childcare on domestic premisesCambridgeshireBehaviour and attitudes1 September 2023 to 31 March 2024</t>
  </si>
  <si>
    <t>Early years register (full Inspection)Childcare on domestic premisesCambridgeshireEffectiveness of leadership and Management1 September 2023 to 31 March 2024</t>
  </si>
  <si>
    <t>Early years register (full Inspection)Childcare on domestic premisesCambridgeshireOutcomes for children1 September 2023 to 31 March 2024</t>
  </si>
  <si>
    <t>Early years register (full Inspection)Childcare on domestic premisesCambridgeshireOverall effectiveness: The quality and standards of the provision1 September 2023 to 31 March 2024</t>
  </si>
  <si>
    <t>Early years register (full Inspection)Childcare on domestic premisesCambridgeshirePersonal development1 September 2023 to 31 March 2024</t>
  </si>
  <si>
    <t>Early years register (full Inspection)Childcare on non-domestic premisesSouthend on SeaEffectiveness of leadership and Management1 September 2023 to 31 March 2024</t>
  </si>
  <si>
    <t>Early years register (full Inspection)Childcare on non-domestic premisesSouthend on SeaOutcomes for children1 September 2023 to 31 March 2024</t>
  </si>
  <si>
    <t>Early years register (full Inspection)Childcare on non-domestic premisesSouthend on SeaOverall effectiveness: The quality and standards of the provision1 September 2023 to 31 March 2024</t>
  </si>
  <si>
    <t>Early years register (full Inspection)Childcare on non-domestic premisesSouthend on SeaPersonal development1 September 2023 to 31 March 2024</t>
  </si>
  <si>
    <t>Early years register (full Inspection)Childcare on non-domestic premisesSouthend on SeaPersonal development, behaviour and welfare1 September 2023 to 31 March 2024</t>
  </si>
  <si>
    <t>Early years register (full Inspection)Childcare on non-domestic premisesSouthend on SeaQuality of education1 September 2023 to 31 March 2024</t>
  </si>
  <si>
    <t>Early years register (full Inspection)Childcare on non-domestic premisesSouthend on SeaQuality of teaching, learning and assessment1 September 2023 to 31 March 2024</t>
  </si>
  <si>
    <t>Early years register (full Inspection)Childcare on non-domestic premisesSouthend on SeaRequirements of the compulsory part of the childcare register1 September 2023 to 31 March 2024</t>
  </si>
  <si>
    <t>Early years register (full Inspection)Childcare on non-domestic premisesSouthend on SeaRequirements of the voluntary part of the childcare register1 September 2023 to 31 March 2024</t>
  </si>
  <si>
    <t>Early years register (full Inspection)Childcare on non-domestic premisesSouthend on SeaTotal No of inspections1 September 2023 to 31 March 2024</t>
  </si>
  <si>
    <t>Childcare registerChildcare on non-domestic premisesSouthwarkTotal No of inspections1 April 2023 to 31 August 2023</t>
  </si>
  <si>
    <t>Childcare registerChildcare on non-domestic premisesSouthwarkTotal No of inspections1 September 2023 to 31 March 2024</t>
  </si>
  <si>
    <t>Early years register (full Inspection)Childcare on non-domestic premisesSouthwarkBehaviour and attitudes1 April 2023 to 31 August 2023</t>
  </si>
  <si>
    <t>Early years register (full Inspection)Childcare on non-domestic premisesSouthwarkEffectiveness of leadership and Management1 April 2023 to 31 August 2023</t>
  </si>
  <si>
    <t>Early years register (full Inspection)Childcare on non-domestic premisesSouthwarkOutcomes for children1 April 2023 to 31 August 2023</t>
  </si>
  <si>
    <t>Early years register (full Inspection)Childcare on non-domestic premisesSouthwarkOverall effectiveness: The quality and standards of the provision1 April 2023 to 31 August 2023</t>
  </si>
  <si>
    <t>Early years register (full Inspection)Childcare on non-domestic premisesSouthwarkPersonal development1 April 2023 to 31 August 2023</t>
  </si>
  <si>
    <t>Early years register (full Inspection)Childcare on non-domestic premisesSouthwarkPersonal development, behaviour and welfare1 April 2023 to 31 August 2023</t>
  </si>
  <si>
    <t>Early years register (full Inspection)Childcare on non-domestic premisesSouthwarkQuality of education1 April 2023 to 31 August 2023</t>
  </si>
  <si>
    <t>Early years register (full Inspection)Childcare on non-domestic premisesSouthwarkQuality of teaching, learning and assessment1 April 2023 to 31 August 2023</t>
  </si>
  <si>
    <t>Early years register (full Inspection)Childcare on non-domestic premisesSouthwarkRequirements of the compulsory part of the childcare register1 April 2023 to 31 August 2023</t>
  </si>
  <si>
    <t>Early years register (full Inspection)Childcare on non-domestic premisesSouthwarkRequirements of the voluntary part of the childcare register1 April 2023 to 31 August 2023</t>
  </si>
  <si>
    <t>Early years register (full Inspection)Childcare on non-domestic premisesSouthwarkTotal No of inspections1 April 2023 to 31 August 2023</t>
  </si>
  <si>
    <t>Early years register (full Inspection)Childcare on non-domestic premisesSouthwarkBehaviour and attitudes1 September 2023 to 31 March 2024</t>
  </si>
  <si>
    <t>Early years register (full Inspection)Childcare on non-domestic premisesSouthwarkEffectiveness of leadership and Management1 September 2023 to 31 March 2024</t>
  </si>
  <si>
    <t>Early years register (full Inspection)Childcare on non-domestic premisesSouthwarkOutcomes for children1 September 2023 to 31 March 2024</t>
  </si>
  <si>
    <t>Early years register (full Inspection)Childcare on non-domestic premisesSouthwarkOverall effectiveness: The quality and standards of the provision1 September 2023 to 31 March 2024</t>
  </si>
  <si>
    <t>Early years register (full Inspection)Childcare on non-domestic premisesSouthwarkPersonal development1 September 2023 to 31 March 2024</t>
  </si>
  <si>
    <t>Early years register (full Inspection)ChildminderCoventryRequirements of the compulsory part of the childcare register1 April 2023 to 31 August 2023</t>
  </si>
  <si>
    <t>Early years register (full Inspection)ChildminderCoventryRequirements of the voluntary part of the childcare register1 April 2023 to 31 August 2023</t>
  </si>
  <si>
    <t>Early years register (full Inspection)ChildminderCoventryTotal No of inspections1 April 2023 to 31 August 2023</t>
  </si>
  <si>
    <t>Early years register (full Inspection)ChildminderCoventryBehaviour and attitudes1 September 2023 to 31 March 2024</t>
  </si>
  <si>
    <t>Early years register (full Inspection)ChildminderCoventryEffectiveness of leadership and Management1 September 2023 to 31 March 2024</t>
  </si>
  <si>
    <t>Early years register (full Inspection)ChildminderCoventryOutcomes for children1 September 2023 to 31 March 2024</t>
  </si>
  <si>
    <t>Early years register (full Inspection)ChildminderCoventryOverall effectiveness: The quality and standards of the provision1 September 2023 to 31 March 2024</t>
  </si>
  <si>
    <t>Early years register (full Inspection)ChildminderCoventryPersonal development1 September 2023 to 31 March 2024</t>
  </si>
  <si>
    <t>Early years register (full Inspection)ChildminderCoventryPersonal development, behaviour and welfare1 September 2023 to 31 March 2024</t>
  </si>
  <si>
    <t>Early years register (full Inspection)ChildminderCoventryQuality of education1 September 2023 to 31 March 2024</t>
  </si>
  <si>
    <t>Early years register (full Inspection)ChildminderCoventryQuality of teaching, learning and assessment1 September 2023 to 31 March 2024</t>
  </si>
  <si>
    <t>Early years register (full Inspection)ChildminderCoventryRequirements of the compulsory part of the childcare register1 September 2023 to 31 March 2024</t>
  </si>
  <si>
    <t>Early years register (full Inspection)ChildminderCoventryRequirements of the voluntary part of the childcare register1 September 2023 to 31 March 2024</t>
  </si>
  <si>
    <t>Early years register (full Inspection)ChildminderCoventryTotal No of inspections1 September 2023 to 31 March 2024</t>
  </si>
  <si>
    <t>Early years register (No children on roll)ChildminderCoventryNCOR Inspection Outcomes1 April 2023 to 31 August 2023</t>
  </si>
  <si>
    <t>Early years register (No children on roll)ChildminderCoventryTotal No of inspections1 April 2023 to 31 August 2023</t>
  </si>
  <si>
    <t>Early years register (No children on roll)ChildminderCoventryNCOR Inspection Outcomes1 September 2023 to 31 March 2024</t>
  </si>
  <si>
    <t>Early years register (No children on roll)ChildminderCoventryTotal No of inspections1 September 2023 to 31 March 2024</t>
  </si>
  <si>
    <t>Childcare registerChildminderCroydonTotal No of inspections1 April 2023 to 31 August 2023</t>
  </si>
  <si>
    <t>Childcare registerChildminderCroydonTotal No of inspections1 September 2023 to 31 March 2024</t>
  </si>
  <si>
    <t>Early years register (full Inspection)ChildminderCroydonBehaviour and attitudes1 April 2023 to 31 August 2023</t>
  </si>
  <si>
    <t>Early years register (full Inspection)ChildminderCroydonEffectiveness of leadership and Management1 April 2023 to 31 August 2023</t>
  </si>
  <si>
    <t>Early years register (full Inspection)ChildminderCroydonOutcomes for children1 April 2023 to 31 August 2023</t>
  </si>
  <si>
    <t>Early years register (full Inspection)ChildminderCroydonOverall effectiveness: The quality and standards of the provision1 April 2023 to 31 August 2023</t>
  </si>
  <si>
    <t>Early years register (full Inspection)ChildminderCroydonPersonal development1 April 2023 to 31 August 2023</t>
  </si>
  <si>
    <t>Early years register (full Inspection)ChildminderCroydonPersonal development, behaviour and welfare1 April 2023 to 31 August 2023</t>
  </si>
  <si>
    <t>Early years register (full Inspection)ChildminderCroydonQuality of education1 April 2023 to 31 August 2023</t>
  </si>
  <si>
    <t>Early years register (full Inspection)ChildminderCroydonQuality of teaching, learning and assessment1 April 2023 to 31 August 2023</t>
  </si>
  <si>
    <t>Early years register (full Inspection)ChildminderCroydonRequirements of the compulsory part of the childcare register1 April 2023 to 31 August 2023</t>
  </si>
  <si>
    <t>Early years register (full Inspection)ChildminderCroydonRequirements of the voluntary part of the childcare register1 April 2023 to 31 August 2023</t>
  </si>
  <si>
    <t>Early years register (full Inspection)ChildminderCroydonTotal No of inspections1 April 2023 to 31 August 2023</t>
  </si>
  <si>
    <t>Early years register (full Inspection)ChildminderNottinghamshireEffectiveness of leadership and Management1 September 2023 to 31 March 2024</t>
  </si>
  <si>
    <t>Early years register (full Inspection)ChildminderNottinghamshireOutcomes for children1 September 2023 to 31 March 2024</t>
  </si>
  <si>
    <t>Early years register (full Inspection)ChildminderNottinghamshireOverall effectiveness: The quality and standards of the provision1 September 2023 to 31 March 2024</t>
  </si>
  <si>
    <t>Early years register (full Inspection)ChildminderNottinghamshirePersonal development1 September 2023 to 31 March 2024</t>
  </si>
  <si>
    <t>Early years register (full Inspection)ChildminderNottinghamshirePersonal development, behaviour and welfare1 September 2023 to 31 March 2024</t>
  </si>
  <si>
    <t>Early years register (full Inspection)ChildminderNottinghamshireQuality of education1 September 2023 to 31 March 2024</t>
  </si>
  <si>
    <t>Early years register (full Inspection)ChildminderNottinghamshireQuality of teaching, learning and assessment1 September 2023 to 31 March 2024</t>
  </si>
  <si>
    <t>Early years register (full Inspection)ChildminderNottinghamshireRequirements of the compulsory part of the childcare register1 September 2023 to 31 March 2024</t>
  </si>
  <si>
    <t>Early years register (full Inspection)ChildminderNottinghamshireRequirements of the voluntary part of the childcare register1 September 2023 to 31 March 2024</t>
  </si>
  <si>
    <t>Early years register (full Inspection)ChildminderNottinghamshireTotal No of inspections1 September 2023 to 31 March 2024</t>
  </si>
  <si>
    <t>Early years register (No children on roll)ChildminderNottinghamshireNCOR Inspection Outcomes1 April 2023 to 31 August 2023</t>
  </si>
  <si>
    <t>Early years register (No children on roll)ChildminderNottinghamshireTotal No of inspections1 April 2023 to 31 August 2023</t>
  </si>
  <si>
    <t>Early years register (No children on roll)ChildminderNottinghamshireNCOR Inspection Outcomes1 September 2023 to 31 March 2024</t>
  </si>
  <si>
    <t>Early years register (No children on roll)ChildminderNottinghamshireTotal No of inspections1 September 2023 to 31 March 2024</t>
  </si>
  <si>
    <t>Early years register (Out-of-school day care)ChildminderNottinghamshireTotal No of inspections1 September 2023 to 31 March 2024</t>
  </si>
  <si>
    <t>Childcare registerChildminderOldhamTotal No of inspections1 April 2023 to 31 August 2023</t>
  </si>
  <si>
    <t>Childcare registerChildminderOldhamTotal No of inspections1 September 2023 to 31 March 2024</t>
  </si>
  <si>
    <t>Early years register (full Inspection)ChildminderOldhamBehaviour and attitudes1 April 2023 to 31 August 2023</t>
  </si>
  <si>
    <t>Early years register (full Inspection)ChildminderOldhamEffectiveness of leadership and Management1 April 2023 to 31 August 2023</t>
  </si>
  <si>
    <t>Early years register (full Inspection)ChildminderOldhamOutcomes for children1 April 2023 to 31 August 2023</t>
  </si>
  <si>
    <t>Early years register (full Inspection)ChildminderOldhamOverall effectiveness: The quality and standards of the provision1 April 2023 to 31 August 2023</t>
  </si>
  <si>
    <t>Early years register (full Inspection)ChildminderOldhamPersonal development1 April 2023 to 31 August 2023</t>
  </si>
  <si>
    <t>Early years register (full Inspection)ChildminderOldhamPersonal development, behaviour and welfare1 April 2023 to 31 August 2023</t>
  </si>
  <si>
    <t>Early years register (full Inspection)ChildminderOldhamQuality of education1 April 2023 to 31 August 2023</t>
  </si>
  <si>
    <t>Early years register (full Inspection)ChildminderCentral BedfordshireTotal No of inspections1 September 2023 to 31 March 2024</t>
  </si>
  <si>
    <t>Early years register (No children on roll)ChildminderCentral BedfordshireNCOR Inspection Outcomes1 April 2023 to 31 August 2023</t>
  </si>
  <si>
    <t>Early years register (No children on roll)ChildminderCentral BedfordshireTotal No of inspections1 April 2023 to 31 August 2023</t>
  </si>
  <si>
    <t>Early years register (full Inspection)ChildminderNorth TynesideBehaviour and attitudes1 September 2023 to 31 March 2024</t>
  </si>
  <si>
    <t>Early years register (full Inspection)ChildminderNorth TynesideEffectiveness of leadership and Management1 September 2023 to 31 March 2024</t>
  </si>
  <si>
    <t>Early years register (full Inspection)ChildminderNorth TynesideOutcomes for children1 September 2023 to 31 March 2024</t>
  </si>
  <si>
    <t>Early years register (full Inspection)ChildminderNorth TynesideOverall effectiveness: The quality and standards of the provision1 September 2023 to 31 March 2024</t>
  </si>
  <si>
    <t>Early years register (full Inspection)ChildminderNorth TynesidePersonal development1 September 2023 to 31 March 2024</t>
  </si>
  <si>
    <t>Early years register (full Inspection)ChildminderNorth TynesidePersonal development, behaviour and welfare1 September 2023 to 31 March 2024</t>
  </si>
  <si>
    <t>Early years register (full Inspection)ChildminderNorth TynesideQuality of education1 September 2023 to 31 March 2024</t>
  </si>
  <si>
    <t>Early years register (full Inspection)ChildminderNorth TynesideQuality of teaching, learning and assessment1 September 2023 to 31 March 2024</t>
  </si>
  <si>
    <t>Early years register (full Inspection)ChildminderNorth TynesideRequirements of the compulsory part of the childcare register1 September 2023 to 31 March 2024</t>
  </si>
  <si>
    <t>Early years register (full Inspection)ChildminderNorth TynesideRequirements of the voluntary part of the childcare register1 September 2023 to 31 March 2024</t>
  </si>
  <si>
    <t>Early years register (full Inspection)ChildminderNorth TynesideTotal No of inspections1 September 2023 to 31 March 2024</t>
  </si>
  <si>
    <t>Early years register (No children on roll)ChildminderNorth TynesideNCOR Inspection Outcomes1 September 2023 to 31 March 2024</t>
  </si>
  <si>
    <t>Early years register (No children on roll)ChildminderNorth TynesideTotal No of inspections1 September 2023 to 31 March 2024</t>
  </si>
  <si>
    <t>Early years register (full Inspection)ChildminderNorth YorkshireBehaviour and attitudes1 April 2023 to 31 August 2023</t>
  </si>
  <si>
    <t>Early years register (full Inspection)ChildminderNorth YorkshireEffectiveness of leadership and Management1 April 2023 to 31 August 2023</t>
  </si>
  <si>
    <t>Early years register (full Inspection)ChildminderNorth YorkshireOutcomes for children1 April 2023 to 31 August 2023</t>
  </si>
  <si>
    <t>Early years register (full Inspection)ChildminderNorth YorkshireOverall effectiveness: The quality and standards of the provision1 April 2023 to 31 August 2023</t>
  </si>
  <si>
    <t>Early years register (full Inspection)ChildminderNorth YorkshirePersonal development1 April 2023 to 31 August 2023</t>
  </si>
  <si>
    <t>Early years register (full Inspection)ChildminderNorth YorkshirePersonal development, behaviour and welfare1 April 2023 to 31 August 2023</t>
  </si>
  <si>
    <t>Early years register (full Inspection)ChildminderNorth YorkshireQuality of education1 April 2023 to 31 August 2023</t>
  </si>
  <si>
    <t>Early years register (full Inspection)ChildminderNorth YorkshireQuality of teaching, learning and assessment1 April 2023 to 31 August 2023</t>
  </si>
  <si>
    <t>Early years register (full Inspection)ChildminderNorth YorkshireRequirements of the compulsory part of the childcare register1 April 2023 to 31 August 2023</t>
  </si>
  <si>
    <t>Early years register (full Inspection)ChildminderNorth YorkshireRequirements of the voluntary part of the childcare register1 April 2023 to 31 August 2023</t>
  </si>
  <si>
    <t>Early years register (full Inspection)ChildminderNorth YorkshireTotal No of inspections1 April 2023 to 31 August 2023</t>
  </si>
  <si>
    <t>Early years register (full Inspection)ChildminderNorth YorkshireBehaviour and attitudes1 September 2023 to 31 March 2024</t>
  </si>
  <si>
    <t>Early years register (full Inspection)ChildminderNorth YorkshireEffectiveness of leadership and Management1 September 2023 to 31 March 2024</t>
  </si>
  <si>
    <t>Early years register (full Inspection)ChildminderNorth YorkshireOutcomes for children1 September 2023 to 31 March 2024</t>
  </si>
  <si>
    <t>Early years register (full Inspection)ChildminderNorth YorkshireOverall effectiveness: The quality and standards of the provision1 September 2023 to 31 March 2024</t>
  </si>
  <si>
    <t>Early years register (full Inspection)ChildminderNorth YorkshirePersonal development1 September 2023 to 31 March 2024</t>
  </si>
  <si>
    <t>Early years register (full Inspection)ChildminderNorth YorkshirePersonal development, behaviour and welfare1 September 2023 to 31 March 2024</t>
  </si>
  <si>
    <t>Childcare registerHome childcarerCroydonTotal No of inspections1 September 2023 to 31 March 2024</t>
  </si>
  <si>
    <t>Childcare registerHome childcarerDarlingtonTotal No of inspections1 September 2023 to 31 March 2024</t>
  </si>
  <si>
    <t>Childcare registerHome childcarerDerbyTotal No of inspections1 September 2023 to 31 March 2024</t>
  </si>
  <si>
    <t>Childcare registerHome childcarerDerbyshireTotal No of inspections1 April 2023 to 31 August 2023</t>
  </si>
  <si>
    <t>Childcare registerHome childcarerDerbyshireTotal No of inspections1 September 2023 to 31 March 2024</t>
  </si>
  <si>
    <t>Childcare registerHome childcarerDevonTotal No of inspections1 April 2023 to 31 August 2023</t>
  </si>
  <si>
    <t>Childcare registerHome childcarerDevonTotal No of inspections1 September 2023 to 31 March 2024</t>
  </si>
  <si>
    <t>Childcare registerHome childcarerDoncasterTotal No of inspections1 April 2023 to 31 August 2023</t>
  </si>
  <si>
    <t>Childcare registerHome childcarerDorsetTotal No of inspections1 April 2023 to 31 August 2023</t>
  </si>
  <si>
    <t>Childcare registerHome childcarerDorsetTotal No of inspections1 September 2023 to 31 March 2024</t>
  </si>
  <si>
    <t>Childcare registerHome childcarerDudleyTotal No of inspections1 April 2023 to 31 August 2023</t>
  </si>
  <si>
    <t>Childcare registerHome childcarerDurhamTotal No of inspections1 April 2023 to 31 August 2023</t>
  </si>
  <si>
    <t>Childcare registerHome childcarerDurhamTotal No of inspections1 September 2023 to 31 March 2024</t>
  </si>
  <si>
    <t>Childcare registerHome childcarerEalingTotal No of inspections1 April 2023 to 31 August 2023</t>
  </si>
  <si>
    <t>Childcare registerHome childcarerEalingTotal No of inspections1 September 2023 to 31 March 2024</t>
  </si>
  <si>
    <t>Childcare registerHome childcarerEast SussexTotal No of inspections1 April 2023 to 31 August 2023</t>
  </si>
  <si>
    <t>Childcare registerHome childcarerEast SussexTotal No of inspections1 September 2023 to 31 March 2024</t>
  </si>
  <si>
    <t>Childcare registerHome childcarerEnfieldTotal No of inspections1 April 2023 to 31 August 2023</t>
  </si>
  <si>
    <t>Childcare registerHome childcarerEnfieldTotal No of inspections1 September 2023 to 31 March 2024</t>
  </si>
  <si>
    <t>Childcare registerHome childcarerEssexTotal No of inspections1 April 2023 to 31 August 2023</t>
  </si>
  <si>
    <t>Childcare registerHome childcarerEssexTotal No of inspections1 September 2023 to 31 March 2024</t>
  </si>
  <si>
    <t>Childcare registerHome childcarerGloucestershireTotal No of inspections1 April 2023 to 31 August 2023</t>
  </si>
  <si>
    <t>Childcare registerHome childcarerGloucestershireTotal No of inspections1 September 2023 to 31 March 2024</t>
  </si>
  <si>
    <t>Childcare registerHome childcarerGreenwichTotal No of inspections1 April 2023 to 31 August 2023</t>
  </si>
  <si>
    <t>Childcare registerHome childcarerGreenwichTotal No of inspections1 September 2023 to 31 March 2024</t>
  </si>
  <si>
    <t>Childcare registerHome childcarerHackneyTotal No of inspections1 April 2023 to 31 August 2023</t>
  </si>
  <si>
    <t>Childcare registerHome childcarerHackneyTotal No of inspections1 September 2023 to 31 March 2024</t>
  </si>
  <si>
    <t>Childcare registerHome childcarerHammersmith and FulhamTotal No of inspections1 April 2023 to 31 August 2023</t>
  </si>
  <si>
    <t>Childcare registerHome childcarerHammersmith and FulhamTotal No of inspections1 September 2023 to 31 March 2024</t>
  </si>
  <si>
    <t>Childcare registerHome childcarerHampshireTotal No of inspections1 April 2023 to 31 August 2023</t>
  </si>
  <si>
    <t>Childcare registerHome childcarerHampshireTotal No of inspections1 September 2023 to 31 March 2024</t>
  </si>
  <si>
    <t>Childcare registerHome childcarerHaringeyTotal No of inspections1 April 2023 to 31 August 2023</t>
  </si>
  <si>
    <t>Childcare registerHome childcarerHaringeyTotal No of inspections1 September 2023 to 31 March 2024</t>
  </si>
  <si>
    <t>Childcare registerHome childcarerHarrowTotal No of inspections1 April 2023 to 31 August 2023</t>
  </si>
  <si>
    <t>Childcare registerHome childcarerHarrowTotal No of inspections1 September 2023 to 31 March 2024</t>
  </si>
  <si>
    <t>Childcare registerHome childcarerHartlepoolTotal No of inspections1 September 2023 to 31 March 2024</t>
  </si>
  <si>
    <t>Childcare registerHome childcarerHaveringTotal No of inspections1 April 2023 to 31 August 2023</t>
  </si>
  <si>
    <t>Childcare registerHome childcarerHaveringTotal No of inspections1 September 2023 to 31 March 2024</t>
  </si>
  <si>
    <t>Early years register (full Inspection)Childcare on non-domestic premisesSomersetPersonal development1 September 2023 to 31 March 2024</t>
  </si>
  <si>
    <t>Early years register (full Inspection)Childcare on non-domestic premisesSomersetPersonal development, behaviour and welfare1 September 2023 to 31 March 2024</t>
  </si>
  <si>
    <t>Early years register (full Inspection)Childcare on non-domestic premisesStaffordshireTotal No of inspections1 September 2023 to 31 March 2024</t>
  </si>
  <si>
    <t>Early years register (No children on roll)Childcare on non-domestic premisesStaffordshireNCOR Inspection Outcomes1 April 2023 to 31 August 2023</t>
  </si>
  <si>
    <t>Early years register (No children on roll)Childcare on non-domestic premisesStaffordshireTotal No of inspections1 April 2023 to 31 August 2023</t>
  </si>
  <si>
    <t>Early years register (Out-of-school day care)Childcare on non-domestic premisesStaffordshireTotal No of inspections1 April 2023 to 31 August 2023</t>
  </si>
  <si>
    <t>Early years register (Out-of-school day care)Childcare on non-domestic premisesStaffordshireTotal No of inspections1 September 2023 to 31 March 2024</t>
  </si>
  <si>
    <t>Childcare registerChildcare on non-domestic premisesStockportTotal No of inspections1 April 2023 to 31 August 2023</t>
  </si>
  <si>
    <t>Early years register (full Inspection)Childcare on non-domestic premisesStockportBehaviour and attitudes1 April 2023 to 31 August 2023</t>
  </si>
  <si>
    <t>Early years register (full Inspection)Childcare on non-domestic premisesStockportEffectiveness of leadership and Management1 April 2023 to 31 August 2023</t>
  </si>
  <si>
    <t>Early years register (full Inspection)Childcare on non-domestic premisesStockportOutcomes for children1 April 2023 to 31 August 2023</t>
  </si>
  <si>
    <t>Early years register (full Inspection)Childcare on non-domestic premisesStockportOverall effectiveness: The quality and standards of the provision1 April 2023 to 31 August 2023</t>
  </si>
  <si>
    <t>Early years register (full Inspection)Childcare on non-domestic premisesStockportPersonal development1 April 2023 to 31 August 2023</t>
  </si>
  <si>
    <t>Early years register (full Inspection)Childcare on non-domestic premisesStockportPersonal development, behaviour and welfare1 April 2023 to 31 August 2023</t>
  </si>
  <si>
    <t>Early years register (full Inspection)Childcare on non-domestic premisesStockportQuality of education1 April 2023 to 31 August 2023</t>
  </si>
  <si>
    <t>Early years register (full Inspection)Childcare on non-domestic premisesStockportQuality of teaching, learning and assessment1 April 2023 to 31 August 2023</t>
  </si>
  <si>
    <t>Early years register (full Inspection)Childcare on non-domestic premisesStockportRequirements of the compulsory part of the childcare register1 April 2023 to 31 August 2023</t>
  </si>
  <si>
    <t>Early years register (full Inspection)Childcare on non-domestic premisesStockportRequirements of the voluntary part of the childcare register1 April 2023 to 31 August 2023</t>
  </si>
  <si>
    <t>Early years register (full Inspection)Childcare on non-domestic premisesStockportTotal No of inspections1 April 2023 to 31 August 2023</t>
  </si>
  <si>
    <t>Early years register (full Inspection)Childcare on non-domestic premisesStockportBehaviour and attitudes1 September 2023 to 31 March 2024</t>
  </si>
  <si>
    <t>Early years register (full Inspection)Childcare on non-domestic premisesStockportEffectiveness of leadership and Management1 September 2023 to 31 March 2024</t>
  </si>
  <si>
    <t>Early years register (full Inspection)Childcare on non-domestic premisesStockportOutcomes for children1 September 2023 to 31 March 2024</t>
  </si>
  <si>
    <t>Early years register (full Inspection)Childcare on non-domestic premisesStockportOverall effectiveness: The quality and standards of the provision1 September 2023 to 31 March 2024</t>
  </si>
  <si>
    <t>Early years register (full Inspection)Childcare on non-domestic premisesStockportPersonal development1 September 2023 to 31 March 2024</t>
  </si>
  <si>
    <t>Early years register (full Inspection)Childcare on non-domestic premisesStockportPersonal development, behaviour and welfare1 September 2023 to 31 March 2024</t>
  </si>
  <si>
    <t>Early years register (full Inspection)Childcare on non-domestic premisesStockportQuality of education1 September 2023 to 31 March 2024</t>
  </si>
  <si>
    <t>Early years register (full Inspection)Childcare on non-domestic premisesStockportQuality of teaching, learning and assessment1 September 2023 to 31 March 2024</t>
  </si>
  <si>
    <t>Early years register (full Inspection)Childcare on non-domestic premisesStockportRequirements of the compulsory part of the childcare register1 September 2023 to 31 March 2024</t>
  </si>
  <si>
    <t>Early years register (full Inspection)Childcare on non-domestic premisesStockportRequirements of the voluntary part of the childcare register1 September 2023 to 31 March 2024</t>
  </si>
  <si>
    <t>Early years register (full Inspection)Childcare on non-domestic premisesStockportTotal No of inspections1 September 2023 to 31 March 2024</t>
  </si>
  <si>
    <t>Early years register (full Inspection)ChildminderDarlingtonTotal No of inspections1 September 2023 to 31 March 2024</t>
  </si>
  <si>
    <t>Early years register (full Inspection)ChildminderDerbyBehaviour and attitudes1 April 2023 to 31 August 2023</t>
  </si>
  <si>
    <t>Early years register (full Inspection)ChildminderDerbyEffectiveness of leadership and Management1 April 2023 to 31 August 2023</t>
  </si>
  <si>
    <t>Early years register (full Inspection)ChildminderDerbyOutcomes for children1 April 2023 to 31 August 2023</t>
  </si>
  <si>
    <t>Early years register (full Inspection)ChildminderDerbyOverall effectiveness: The quality and standards of the provision1 April 2023 to 31 August 2023</t>
  </si>
  <si>
    <t>Early years register (full Inspection)ChildminderDerbyPersonal development1 April 2023 to 31 August 2023</t>
  </si>
  <si>
    <t>Early years register (full Inspection)ChildminderDerbyPersonal development, behaviour and welfare1 April 2023 to 31 August 2023</t>
  </si>
  <si>
    <t>Early years register (full Inspection)ChildminderDerbyQuality of education1 April 2023 to 31 August 2023</t>
  </si>
  <si>
    <t>Early years register (full Inspection)ChildminderDerbyQuality of teaching, learning and assessment1 April 2023 to 31 August 2023</t>
  </si>
  <si>
    <t>Early years register (full Inspection)ChildminderDerbyRequirements of the compulsory part of the childcare register1 April 2023 to 31 August 2023</t>
  </si>
  <si>
    <t>Early years register (full Inspection)ChildminderDerbyRequirements of the voluntary part of the childcare register1 April 2023 to 31 August 2023</t>
  </si>
  <si>
    <t>Early years register (full Inspection)ChildminderDerbyTotal No of inspections1 April 2023 to 31 August 2023</t>
  </si>
  <si>
    <t>Early years register (full Inspection)ChildminderDerbyBehaviour and attitudes1 September 2023 to 31 March 2024</t>
  </si>
  <si>
    <t>Early years register (full Inspection)ChildminderDerbyEffectiveness of leadership and Management1 September 2023 to 31 March 2024</t>
  </si>
  <si>
    <t>Early years register (full Inspection)ChildminderDerbyOutcomes for children1 September 2023 to 31 March 2024</t>
  </si>
  <si>
    <t>Early years register (full Inspection)ChildminderDerbyOverall effectiveness: The quality and standards of the provision1 September 2023 to 31 March 2024</t>
  </si>
  <si>
    <t>Early years register (full Inspection)ChildminderDerbyPersonal development1 September 2023 to 31 March 2024</t>
  </si>
  <si>
    <t>Early years register (full Inspection)ChildminderDerbyPersonal development, behaviour and welfare1 September 2023 to 31 March 2024</t>
  </si>
  <si>
    <t>Early years register (full Inspection)ChildminderDerbyQuality of education1 September 2023 to 31 March 2024</t>
  </si>
  <si>
    <t>Early years register (full Inspection)ChildminderDerbyQuality of teaching, learning and assessment1 September 2023 to 31 March 2024</t>
  </si>
  <si>
    <t>Early years register (full Inspection)ChildminderDerbyRequirements of the compulsory part of the childcare register1 September 2023 to 31 March 2024</t>
  </si>
  <si>
    <t>Early years register (full Inspection)ChildminderDerbyRequirements of the voluntary part of the childcare register1 September 2023 to 31 March 2024</t>
  </si>
  <si>
    <t>Early years register (full Inspection)ChildminderDerbyTotal No of inspections1 September 2023 to 31 March 2024</t>
  </si>
  <si>
    <t>Early years register (No children on roll)ChildminderDerbyNCOR Inspection Outcomes1 April 2023 to 31 August 2023</t>
  </si>
  <si>
    <t>Early years register (No children on roll)ChildminderDerbyTotal No of inspections1 April 2023 to 31 August 2023</t>
  </si>
  <si>
    <t>Childcare registerChildminderDerbyshireTotal No of inspections1 April 2023 to 31 August 2023</t>
  </si>
  <si>
    <t>Early years register (full Inspection)ChildminderDerbyshireBehaviour and attitudes1 April 2023 to 31 August 2023</t>
  </si>
  <si>
    <t>Early years register (full Inspection)ChildminderDerbyshireEffectiveness of leadership and Management1 April 2023 to 31 August 2023</t>
  </si>
  <si>
    <t>Early years register (full Inspection)ChildminderDerbyshireOutcomes for children1 April 2023 to 31 August 2023</t>
  </si>
  <si>
    <t>Early years register (full Inspection)ChildminderDerbyshireOverall effectiveness: The quality and standards of the provision1 April 2023 to 31 August 2023</t>
  </si>
  <si>
    <t>Early years register (full Inspection)ChildminderDerbyshirePersonal development1 April 2023 to 31 August 2023</t>
  </si>
  <si>
    <t>Early years register (full Inspection)ChildminderPeterboroughTotal No of inspections1 September 2023 to 31 March 2024</t>
  </si>
  <si>
    <t>Early years register (No children on roll)ChildminderPeterboroughNCOR Inspection Outcomes1 September 2023 to 31 March 2024</t>
  </si>
  <si>
    <t>Early years register (No children on roll)ChildminderPeterboroughTotal No of inspections1 September 2023 to 31 March 2024</t>
  </si>
  <si>
    <t>Early years register (Out-of-school day care)ChildminderPeterboroughTotal No of inspections1 September 2023 to 31 March 2024</t>
  </si>
  <si>
    <t>Early years register (full Inspection)ChildminderPlymouthBehaviour and attitudes1 April 2023 to 31 August 2023</t>
  </si>
  <si>
    <t>Early years register (full Inspection)ChildminderPlymouthEffectiveness of leadership and Management1 April 2023 to 31 August 2023</t>
  </si>
  <si>
    <t>Early years register (full Inspection)ChildminderPlymouthOutcomes for children1 April 2023 to 31 August 2023</t>
  </si>
  <si>
    <t>Early years register (full Inspection)ChildminderPlymouthOverall effectiveness: The quality and standards of the provision1 April 2023 to 31 August 2023</t>
  </si>
  <si>
    <t>Early years register (full Inspection)ChildminderPlymouthPersonal development1 April 2023 to 31 August 2023</t>
  </si>
  <si>
    <t>Early years register (full Inspection)ChildminderPlymouthPersonal development, behaviour and welfare1 April 2023 to 31 August 2023</t>
  </si>
  <si>
    <t>Early years register (full Inspection)ChildminderPlymouthQuality of education1 April 2023 to 31 August 2023</t>
  </si>
  <si>
    <t>Early years register (full Inspection)ChildminderPlymouthQuality of teaching, learning and assessment1 April 2023 to 31 August 2023</t>
  </si>
  <si>
    <t>Early years register (full Inspection)ChildminderPlymouthRequirements of the compulsory part of the childcare register1 April 2023 to 31 August 2023</t>
  </si>
  <si>
    <t>Early years register (full Inspection)ChildminderPlymouthRequirements of the voluntary part of the childcare register1 April 2023 to 31 August 2023</t>
  </si>
  <si>
    <t>Early years register (full Inspection)ChildminderPlymouthTotal No of inspections1 April 2023 to 31 August 2023</t>
  </si>
  <si>
    <t>Early years register (full Inspection)ChildminderPlymouthBehaviour and attitudes1 September 2023 to 31 March 2024</t>
  </si>
  <si>
    <t>Early years register (full Inspection)ChildminderPlymouthEffectiveness of leadership and Management1 September 2023 to 31 March 2024</t>
  </si>
  <si>
    <t>Early years register (full Inspection)ChildminderPlymouthOutcomes for children1 September 2023 to 31 March 2024</t>
  </si>
  <si>
    <t>Early years register (full Inspection)ChildminderPlymouthOverall effectiveness: The quality and standards of the provision1 September 2023 to 31 March 2024</t>
  </si>
  <si>
    <t>Early years register (full Inspection)ChildminderPlymouthPersonal development1 September 2023 to 31 March 2024</t>
  </si>
  <si>
    <t>Early years register (full Inspection)ChildminderPlymouthPersonal development, behaviour and welfare1 September 2023 to 31 March 2024</t>
  </si>
  <si>
    <t>Early years register (full Inspection)ChildminderPlymouthQuality of education1 September 2023 to 31 March 2024</t>
  </si>
  <si>
    <t>Early years register (full Inspection)ChildminderPlymouthQuality of teaching, learning and assessment1 September 2023 to 31 March 2024</t>
  </si>
  <si>
    <t>Early years register (full Inspection)ChildminderPlymouthRequirements of the compulsory part of the childcare register1 September 2023 to 31 March 2024</t>
  </si>
  <si>
    <t>Early years register (full Inspection)ChildminderPlymouthRequirements of the voluntary part of the childcare register1 September 2023 to 31 March 2024</t>
  </si>
  <si>
    <t>Early years register (full Inspection)ChildminderPlymouthTotal No of inspections1 September 2023 to 31 March 2024</t>
  </si>
  <si>
    <t>Early years register (No children on roll)ChildminderPlymouthNCOR Inspection Outcomes1 April 2023 to 31 August 2023</t>
  </si>
  <si>
    <t>Early years register (No children on roll)ChildminderPlymouthTotal No of inspections1 April 2023 to 31 August 2023</t>
  </si>
  <si>
    <t>Early years register (No children on roll)ChildminderPlymouthNCOR Inspection Outcomes1 September 2023 to 31 March 2024</t>
  </si>
  <si>
    <t>Early years register (No children on roll)ChildminderPlymouthTotal No of inspections1 September 2023 to 31 March 2024</t>
  </si>
  <si>
    <t>Early years register (full Inspection)ChildminderCornwallOutcomes for children1 April 2023 to 31 August 2023</t>
  </si>
  <si>
    <t>Early years register (full Inspection)ChildminderCornwallOverall effectiveness: The quality and standards of the provision1 April 2023 to 31 August 2023</t>
  </si>
  <si>
    <t>Early years register (full Inspection)ChildminderNorthumberlandQuality of teaching, learning and assessment1 September 2023 to 31 March 2024</t>
  </si>
  <si>
    <t>Early years register (full Inspection)ChildminderNorthumberlandRequirements of the compulsory part of the childcare register1 September 2023 to 31 March 2024</t>
  </si>
  <si>
    <t>Early years register (full Inspection)ChildminderNorthumberlandRequirements of the voluntary part of the childcare register1 September 2023 to 31 March 2024</t>
  </si>
  <si>
    <t>Early years register (full Inspection)ChildminderNorthumberlandTotal No of inspections1 September 2023 to 31 March 2024</t>
  </si>
  <si>
    <t>Early years register (No children on roll)ChildminderNorthumberlandNCOR Inspection Outcomes1 September 2023 to 31 March 2024</t>
  </si>
  <si>
    <t>Early years register (No children on roll)ChildminderNorthumberlandTotal No of inspections1 September 2023 to 31 March 2024</t>
  </si>
  <si>
    <t>Early years register (full Inspection)ChildminderNot RecordedBehaviour and attitudes1 April 2023 to 31 August 2023</t>
  </si>
  <si>
    <t>Early years register (full Inspection)ChildminderNot RecordedEffectiveness of leadership and Management1 April 2023 to 31 August 2023</t>
  </si>
  <si>
    <t>Early years register (full Inspection)ChildminderNot RecordedOutcomes for children1 April 2023 to 31 August 2023</t>
  </si>
  <si>
    <t>Early years register (full Inspection)ChildminderNot RecordedOverall effectiveness: The quality and standards of the provision1 April 2023 to 31 August 2023</t>
  </si>
  <si>
    <t>Early years register (full Inspection)ChildminderNot RecordedPersonal development1 April 2023 to 31 August 2023</t>
  </si>
  <si>
    <t>Early years register (full Inspection)ChildminderNot RecordedPersonal development, behaviour and welfare1 April 2023 to 31 August 2023</t>
  </si>
  <si>
    <t>Early years register (full Inspection)ChildminderNot RecordedQuality of education1 April 2023 to 31 August 2023</t>
  </si>
  <si>
    <t>Early years register (full Inspection)ChildminderNot RecordedQuality of teaching, learning and assessment1 April 2023 to 31 August 2023</t>
  </si>
  <si>
    <t>Early years register (full Inspection)ChildminderNot RecordedRequirements of the compulsory part of the childcare register1 April 2023 to 31 August 2023</t>
  </si>
  <si>
    <t>Early years register (full Inspection)ChildminderNot RecordedRequirements of the voluntary part of the childcare register1 April 2023 to 31 August 2023</t>
  </si>
  <si>
    <t>Early years register (full Inspection)ChildminderNot RecordedTotal No of inspections1 April 2023 to 31 August 2023</t>
  </si>
  <si>
    <t>Early years register (No children on roll)ChildminderNot RecordedNCOR Inspection Outcomes1 September 2023 to 31 March 2024</t>
  </si>
  <si>
    <t>Early years register (No children on roll)ChildminderNot RecordedTotal No of inspections1 September 2023 to 31 March 2024</t>
  </si>
  <si>
    <t>Childcare registerChildminderNottinghamTotal No of inspections1 April 2023 to 31 August 2023</t>
  </si>
  <si>
    <t>Early years register (full Inspection)ChildminderNottinghamBehaviour and attitudes1 April 2023 to 31 August 2023</t>
  </si>
  <si>
    <t>Early years register (full Inspection)ChildminderNottinghamEffectiveness of leadership and Management1 April 2023 to 31 August 2023</t>
  </si>
  <si>
    <t>Early years register (full Inspection)ChildminderNottinghamOutcomes for children1 April 2023 to 31 August 2023</t>
  </si>
  <si>
    <t>Early years register (full Inspection)ChildminderNottinghamOverall effectiveness: The quality and standards of the provision1 April 2023 to 31 August 2023</t>
  </si>
  <si>
    <t>Early years register (full Inspection)ChildminderNottinghamPersonal development1 April 2023 to 31 August 2023</t>
  </si>
  <si>
    <t>Early years register (full Inspection)ChildminderNottinghamPersonal development, behaviour and welfare1 April 2023 to 31 August 2023</t>
  </si>
  <si>
    <t>Early years register (full Inspection)ChildminderNottinghamQuality of education1 April 2023 to 31 August 2023</t>
  </si>
  <si>
    <t>Early years register (full Inspection)ChildminderNottinghamQuality of teaching, learning and assessment1 April 2023 to 31 August 2023</t>
  </si>
  <si>
    <t>Early years register (full Inspection)ChildminderNottinghamRequirements of the compulsory part of the childcare register1 April 2023 to 31 August 2023</t>
  </si>
  <si>
    <t>Early years register (full Inspection)ChildminderNottinghamRequirements of the voluntary part of the childcare register1 April 2023 to 31 August 2023</t>
  </si>
  <si>
    <t>Early years register (full Inspection)Home childcarerLewishamRequirements of the voluntary part of the childcare register1 September 2023 to 31 March 2024</t>
  </si>
  <si>
    <t>Early years register (full Inspection)Home childcarerLewishamTotal No of inspections1 September 2023 to 31 March 2024</t>
  </si>
  <si>
    <t>Childcare registerHome childcarerLincolnshireTotal No of inspections1 September 2023 to 31 March 2024</t>
  </si>
  <si>
    <t>Childcare registerHome childcarerLiverpoolTotal No of inspections1 September 2023 to 31 March 2024</t>
  </si>
  <si>
    <t>Childcare registerHome childcarerLutonTotal No of inspections1 April 2023 to 31 August 2023</t>
  </si>
  <si>
    <t>Childcare registerHome childcarerLutonTotal No of inspections1 September 2023 to 31 March 2024</t>
  </si>
  <si>
    <t>Childcare registerHome childcarerManchesterTotal No of inspections1 April 2023 to 31 August 2023</t>
  </si>
  <si>
    <t>Childcare registerHome childcarerManchesterTotal No of inspections1 September 2023 to 31 March 2024</t>
  </si>
  <si>
    <t>Childcare registerHome childcarerMedwayTotal No of inspections1 April 2023 to 31 August 2023</t>
  </si>
  <si>
    <t>Childcare registerHome childcarerMedwayTotal No of inspections1 September 2023 to 31 March 2024</t>
  </si>
  <si>
    <t>Childcare registerHome childcarerMertonTotal No of inspections1 April 2023 to 31 August 2023</t>
  </si>
  <si>
    <t>Childcare registerHome childcarerMertonTotal No of inspections1 September 2023 to 31 March 2024</t>
  </si>
  <si>
    <t>Childcare registerHome childcarerMilton KeynesTotal No of inspections1 April 2023 to 31 August 2023</t>
  </si>
  <si>
    <t>Childcare registerHome childcarerMilton KeynesTotal No of inspections1 September 2023 to 31 March 2024</t>
  </si>
  <si>
    <t>Childcare registerHome childcarerNewcastle upon TyneTotal No of inspections1 April 2023 to 31 August 2023</t>
  </si>
  <si>
    <t>Childcare registerHome childcarerNewhamTotal No of inspections1 April 2023 to 31 August 2023</t>
  </si>
  <si>
    <t>Childcare registerHome childcarerNewhamTotal No of inspections1 September 2023 to 31 March 2024</t>
  </si>
  <si>
    <t>Childcare registerHome childcarerNorfolkTotal No of inspections1 April 2023 to 31 August 2023</t>
  </si>
  <si>
    <t>Childcare registerHome childcarerNorfolkTotal No of inspections1 September 2023 to 31 March 2024</t>
  </si>
  <si>
    <t>Childcare registerHome childcarerNorth NorthamptonshireTotal No of inspections1 April 2023 to 31 August 2023</t>
  </si>
  <si>
    <t>Childcare registerHome childcarerNorth SomersetTotal No of inspections1 April 2023 to 31 August 2023</t>
  </si>
  <si>
    <t>Childcare registerHome childcarerNorth SomersetTotal No of inspections1 September 2023 to 31 March 2024</t>
  </si>
  <si>
    <t>Childcare registerHome childcarerNorth YorkshireTotal No of inspections1 September 2023 to 31 March 2024</t>
  </si>
  <si>
    <t>Childcare registerHome childcarerNorthumberlandTotal No of inspections1 April 2023 to 31 August 2023</t>
  </si>
  <si>
    <t>Childcare registerHome childcarerNorthumberlandTotal No of inspections1 September 2023 to 31 March 2024</t>
  </si>
  <si>
    <t>Childcare registerHome childcarerNot RecordedTotal No of inspections1 April 2023 to 31 August 2023</t>
  </si>
  <si>
    <t>Childcare registerHome childcarerNottinghamTotal No of inspections1 September 2023 to 31 March 2024</t>
  </si>
  <si>
    <t>Childcare registerHome childcarerNottinghamshireTotal No of inspections1 April 2023 to 31 August 2023</t>
  </si>
  <si>
    <t>Childcare registerHome childcarerNottinghamshireTotal No of inspections1 September 2023 to 31 March 2024</t>
  </si>
  <si>
    <t>Childcare registerHome childcarerOldhamTotal No of inspections1 April 2023 to 31 August 2023</t>
  </si>
  <si>
    <t>Childcare registerHome childcarerOxfordshireTotal No of inspections1 April 2023 to 31 August 2023</t>
  </si>
  <si>
    <t>Childcare registerHome childcarerOxfordshireTotal No of inspections1 September 2023 to 31 March 2024</t>
  </si>
  <si>
    <t>Childcare registerHome childcarerPeterboroughTotal No of inspections1 April 2023 to 31 August 2023</t>
  </si>
  <si>
    <t>Childcare registerHome childcarerPlymouthTotal No of inspections1 April 2023 to 31 August 2023</t>
  </si>
  <si>
    <t>Childcare registerHome childcarerPlymouthTotal No of inspections1 September 2023 to 31 March 2024</t>
  </si>
  <si>
    <t>Childcare registerHome childcarerPortsmouthTotal No of inspections1 April 2023 to 31 August 2023</t>
  </si>
  <si>
    <t>Childcare registerHome childcarerReadingTotal No of inspections1 April 2023 to 31 August 2023</t>
  </si>
  <si>
    <t>Childcare registerHome childcarerStockportTotal No of inspections1 September 2023 to 31 March 2024</t>
  </si>
  <si>
    <t>Childcare registerHome childcarerSuffolkTotal No of inspections1 April 2023 to 31 August 2023</t>
  </si>
  <si>
    <t>Childcare registerHome childcarerSuffolkTotal No of inspections1 September 2023 to 31 March 2024</t>
  </si>
  <si>
    <t>Childcare registerHome childcarerSurreyTotal No of inspections1 April 2023 to 31 August 2023</t>
  </si>
  <si>
    <t>Childcare registerHome childcarerSurreyTotal No of inspections1 September 2023 to 31 March 2024</t>
  </si>
  <si>
    <t>Childcare registerHome childcarerSuttonTotal No of inspections1 April 2023 to 31 August 2023</t>
  </si>
  <si>
    <t>Childcare registerHome childcarerSuttonTotal No of inspections1 September 2023 to 31 March 2024</t>
  </si>
  <si>
    <t>Childcare registerHome childcarerSwindonTotal No of inspections1 April 2023 to 31 August 2023</t>
  </si>
  <si>
    <t>Childcare registerHome childcarerSwindonTotal No of inspections1 September 2023 to 31 March 2024</t>
  </si>
  <si>
    <t>Childcare registerHome childcarerTamesideTotal No of inspections1 April 2023 to 31 August 2023</t>
  </si>
  <si>
    <t>Childcare registerHome childcarerTamesideTotal No of inspections1 September 2023 to 31 March 2024</t>
  </si>
  <si>
    <t>Childcare registerHome childcarerTelford and WrekinTotal No of inspections1 April 2023 to 31 August 2023</t>
  </si>
  <si>
    <t>Childcare registerHome childcarerThurrockTotal No of inspections1 September 2023 to 31 March 2024</t>
  </si>
  <si>
    <t>Childcare registerHome childcarerTorbayTotal No of inspections1 April 2023 to 31 August 2023</t>
  </si>
  <si>
    <t>Childcare registerHome childcarerTorbayTotal No of inspections1 September 2023 to 31 March 2024</t>
  </si>
  <si>
    <t>Early years register (full Inspection)Childcare on domestic premisesBrentQuality of education1 September 2023 to 31 March 2024</t>
  </si>
  <si>
    <t>Early years register (full Inspection)Childcare on domestic premisesBrentQuality of teaching, learning and assessment1 September 2023 to 31 March 2024</t>
  </si>
  <si>
    <t>Early years register (full Inspection)Childcare on domestic premisesBrentRequirements of the compulsory part of the childcare register1 September 2023 to 31 March 2024</t>
  </si>
  <si>
    <t>Early years register (full Inspection)Childcare on domestic premisesBrentRequirements of the voluntary part of the childcare register1 September 2023 to 31 March 2024</t>
  </si>
  <si>
    <t>Early years register (full Inspection)Childcare on domestic premisesHaveringOutcomes for children1 April 2023 to 31 August 2023</t>
  </si>
  <si>
    <t>Early years register (full Inspection)Childcare on domestic premisesHaveringOverall effectiveness: The quality and standards of the provision1 April 2023 to 31 August 2023</t>
  </si>
  <si>
    <t>Early years register (full Inspection)Childcare on domestic premisesHaveringPersonal development1 April 2023 to 31 August 2023</t>
  </si>
  <si>
    <t>Early years register (full Inspection)Childcare on domestic premisesHaveringPersonal development, behaviour and welfare1 April 2023 to 31 August 2023</t>
  </si>
  <si>
    <t>Early years register (full Inspection)Childcare on domestic premisesHaveringQuality of education1 April 2023 to 31 August 2023</t>
  </si>
  <si>
    <t>Early years register (full Inspection)Childcare on domestic premisesHaveringQuality of teaching, learning and assessment1 April 2023 to 31 August 2023</t>
  </si>
  <si>
    <t>Early years register (full Inspection)Childcare on domestic premisesHaveringRequirements of the compulsory part of the childcare register1 April 2023 to 31 August 2023</t>
  </si>
  <si>
    <t>Early years register (full Inspection)Childcare on domestic premisesHaveringRequirements of the voluntary part of the childcare register1 April 2023 to 31 August 2023</t>
  </si>
  <si>
    <t>Early years register (full Inspection)Childcare on domestic premisesHaveringTotal No of inspections1 April 2023 to 31 August 2023</t>
  </si>
  <si>
    <t>Early years register (full Inspection)Childcare on domestic premisesKentBehaviour and attitudes1 April 2023 to 31 August 2023</t>
  </si>
  <si>
    <t>Early years register (full Inspection)Childcare on domestic premisesKentEffectiveness of leadership and Management1 April 2023 to 31 August 2023</t>
  </si>
  <si>
    <t>Early years register (full Inspection)Childcare on domestic premisesKentOutcomes for children1 April 2023 to 31 August 2023</t>
  </si>
  <si>
    <t>Early years register (full Inspection)Childcare on domestic premisesKentOverall effectiveness: The quality and standards of the provision1 April 2023 to 31 August 2023</t>
  </si>
  <si>
    <t>Early years register (full Inspection)Childcare on domestic premisesKentPersonal development1 April 2023 to 31 August 2023</t>
  </si>
  <si>
    <t>Early years register (full Inspection)Childcare on domestic premisesKentPersonal development, behaviour and welfare1 April 2023 to 31 August 2023</t>
  </si>
  <si>
    <t>Early years register (full Inspection)Childcare on domestic premisesKentQuality of education1 April 2023 to 31 August 2023</t>
  </si>
  <si>
    <t>Early years register (full Inspection)Childcare on domestic premisesKentQuality of teaching, learning and assessment1 April 2023 to 31 August 2023</t>
  </si>
  <si>
    <t>Early years register (full Inspection)Childcare on domestic premisesKentRequirements of the compulsory part of the childcare register1 April 2023 to 31 August 2023</t>
  </si>
  <si>
    <t>Early years register (full Inspection)Childcare on domestic premisesKentRequirements of the voluntary part of the childcare register1 April 2023 to 31 August 2023</t>
  </si>
  <si>
    <t>Early years register (full Inspection)Childcare on domestic premisesKentTotal No of inspections1 April 2023 to 31 August 2023</t>
  </si>
  <si>
    <t>Early years register (full Inspection)Childcare on domestic premisesKentBehaviour and attitudes1 September 2023 to 31 March 2024</t>
  </si>
  <si>
    <t>Early years register (full Inspection)Childcare on domestic premisesKentEffectiveness of leadership and Management1 September 2023 to 31 March 2024</t>
  </si>
  <si>
    <t>Early years register (full Inspection)Childcare on domestic premisesKentOutcomes for children1 September 2023 to 31 March 2024</t>
  </si>
  <si>
    <t>Early years register (full Inspection)Childcare on domestic premisesKentOverall effectiveness: The quality and standards of the provision1 September 2023 to 31 March 2024</t>
  </si>
  <si>
    <t>Early years register (full Inspection)Childcare on domestic premisesKentPersonal development1 September 2023 to 31 March 2024</t>
  </si>
  <si>
    <t>Early years register (full Inspection)Childcare on domestic premisesKentPersonal development, behaviour and welfare1 September 2023 to 31 March 2024</t>
  </si>
  <si>
    <t>Early years register (full Inspection)Childcare on domestic premisesKentQuality of education1 September 2023 to 31 March 2024</t>
  </si>
  <si>
    <t>Early years register (full Inspection)Childcare on domestic premisesKentQuality of teaching, learning and assessment1 September 2023 to 31 March 2024</t>
  </si>
  <si>
    <t>Early years register (full Inspection)Childcare on domestic premisesKentRequirements of the compulsory part of the childcare register1 September 2023 to 31 March 2024</t>
  </si>
  <si>
    <t>Early years register (No children on roll)ChildminderCentral BedfordshireNCOR Inspection Outcomes1 September 2023 to 31 March 2024</t>
  </si>
  <si>
    <t>Early years register (No children on roll)ChildminderCentral BedfordshireTotal No of inspections1 September 2023 to 31 March 2024</t>
  </si>
  <si>
    <t>Early years register (full Inspection)ChildminderCheshire EastBehaviour and attitudes1 April 2023 to 31 August 2023</t>
  </si>
  <si>
    <t>Early years register (full Inspection)ChildminderCheshire EastEffectiveness of leadership and Management1 April 2023 to 31 August 2023</t>
  </si>
  <si>
    <t>Early years register (full Inspection)ChildminderCheshire EastOutcomes for children1 April 2023 to 31 August 2023</t>
  </si>
  <si>
    <t>Early years register (full Inspection)ChildminderCheshire EastOverall effectiveness: The quality and standards of the provision1 April 2023 to 31 August 2023</t>
  </si>
  <si>
    <t>Early years register (full Inspection)ChildminderCheshire EastPersonal development1 April 2023 to 31 August 2023</t>
  </si>
  <si>
    <t>Early years register (full Inspection)ChildminderCheshire EastPersonal development, behaviour and welfare1 April 2023 to 31 August 2023</t>
  </si>
  <si>
    <t>Early years register (full Inspection)ChildminderCheshire EastQuality of education1 April 2023 to 31 August 2023</t>
  </si>
  <si>
    <t>Early years register (full Inspection)ChildminderCheshire EastQuality of teaching, learning and assessment1 April 2023 to 31 August 2023</t>
  </si>
  <si>
    <t>Early years register (full Inspection)ChildminderCheshire EastRequirements of the compulsory part of the childcare register1 April 2023 to 31 August 2023</t>
  </si>
  <si>
    <t>Early years register (full Inspection)ChildminderCheshire EastRequirements of the voluntary part of the childcare register1 April 2023 to 31 August 2023</t>
  </si>
  <si>
    <t>Early years register (full Inspection)ChildminderCheshire EastTotal No of inspections1 April 2023 to 31 August 2023</t>
  </si>
  <si>
    <t>Early years register (full Inspection)ChildminderCheshire EastBehaviour and attitudes1 September 2023 to 31 March 2024</t>
  </si>
  <si>
    <t>Early years register (full Inspection)ChildminderCheshire EastEffectiveness of leadership and Management1 September 2023 to 31 March 2024</t>
  </si>
  <si>
    <t>Early years register (full Inspection)ChildminderCheshire EastOutcomes for children1 September 2023 to 31 March 2024</t>
  </si>
  <si>
    <t>Early years register (full Inspection)ChildminderCheshire EastOverall effectiveness: The quality and standards of the provision1 September 2023 to 31 March 2024</t>
  </si>
  <si>
    <t>Early years register (full Inspection)ChildminderCheshire EastPersonal development1 September 2023 to 31 March 2024</t>
  </si>
  <si>
    <t>Early years register (full Inspection)ChildminderCheshire EastPersonal development, behaviour and welfare1 September 2023 to 31 March 2024</t>
  </si>
  <si>
    <t>Early years register (full Inspection)ChildminderCheshire EastQuality of education1 September 2023 to 31 March 2024</t>
  </si>
  <si>
    <t>Early years register (full Inspection)ChildminderCheshire EastQuality of teaching, learning and assessment1 September 2023 to 31 March 2024</t>
  </si>
  <si>
    <t>Early years register (full Inspection)ChildminderCheshire EastRequirements of the compulsory part of the childcare register1 September 2023 to 31 March 2024</t>
  </si>
  <si>
    <t>Early years register (full Inspection)ChildminderCheshire EastRequirements of the voluntary part of the childcare register1 September 2023 to 31 March 2024</t>
  </si>
  <si>
    <t>Early years register (full Inspection)ChildminderCheshire EastTotal No of inspections1 September 2023 to 31 March 2024</t>
  </si>
  <si>
    <t>Early years register (No children on roll)ChildminderCheshire EastNCOR Inspection Outcomes1 April 2023 to 31 August 2023</t>
  </si>
  <si>
    <t>Early years register (No children on roll)ChildminderCheshire EastTotal No of inspections1 April 2023 to 31 August 2023</t>
  </si>
  <si>
    <t>Early years register (No children on roll)ChildminderCheshire EastNCOR Inspection Outcomes1 September 2023 to 31 March 2024</t>
  </si>
  <si>
    <t>Early years register (No children on roll)ChildminderCheshire EastTotal No of inspections1 September 2023 to 31 March 2024</t>
  </si>
  <si>
    <t>Early years register (Out-of-school day care)ChildminderCheshire EastTotal No of inspections1 September 2023 to 31 March 2024</t>
  </si>
  <si>
    <t>Early years register (full Inspection)ChildminderCheshire West and ChesterBehaviour and attitudes1 April 2023 to 31 August 2023</t>
  </si>
  <si>
    <t>Early years register (full Inspection)ChildminderNorth YorkshireQuality of education1 September 2023 to 31 March 2024</t>
  </si>
  <si>
    <t>Early years register (full Inspection)ChildminderNorth YorkshireQuality of teaching, learning and assessment1 September 2023 to 31 March 2024</t>
  </si>
  <si>
    <t>Early years register (full Inspection)ChildminderNorth YorkshireRequirements of the compulsory part of the childcare register1 September 2023 to 31 March 2024</t>
  </si>
  <si>
    <t>Early years register (full Inspection)ChildminderNorth YorkshireRequirements of the voluntary part of the childcare register1 September 2023 to 31 March 2024</t>
  </si>
  <si>
    <t>Early years register (full Inspection)ChildminderNorth YorkshireTotal No of inspections1 September 2023 to 31 March 2024</t>
  </si>
  <si>
    <t>Early years register (No children on roll)ChildminderNorth YorkshireNCOR Inspection Outcomes1 April 2023 to 31 August 2023</t>
  </si>
  <si>
    <t>Early years register (No children on roll)ChildminderNorth YorkshireTotal No of inspections1 April 2023 to 31 August 2023</t>
  </si>
  <si>
    <t>Early years register (No children on roll)ChildminderNorth YorkshireNCOR Inspection Outcomes1 September 2023 to 31 March 2024</t>
  </si>
  <si>
    <t>Early years register (No children on roll)ChildminderNorth YorkshireTotal No of inspections1 September 2023 to 31 March 2024</t>
  </si>
  <si>
    <t>Early years register (Out-of-school day care)ChildminderNorth YorkshireTotal No of inspections1 April 2023 to 31 August 2023</t>
  </si>
  <si>
    <t>Early years register (Out-of-school day care)ChildminderNorth YorkshireTotal No of inspections1 September 2023 to 31 March 2024</t>
  </si>
  <si>
    <t>Childcare registerChildminderNorthumberlandTotal No of inspections1 September 2023 to 31 March 2024</t>
  </si>
  <si>
    <t>Early years register (full Inspection)ChildminderNorthumberlandBehaviour and attitudes1 April 2023 to 31 August 2023</t>
  </si>
  <si>
    <t>Early years register (full Inspection)ChildminderNorthumberlandEffectiveness of leadership and Management1 April 2023 to 31 August 2023</t>
  </si>
  <si>
    <t>Early years register (full Inspection)ChildminderNorthumberlandOutcomes for children1 April 2023 to 31 August 2023</t>
  </si>
  <si>
    <t>Early years register (full Inspection)ChildminderNorthumberlandOverall effectiveness: The quality and standards of the provision1 April 2023 to 31 August 2023</t>
  </si>
  <si>
    <t>Early years register (full Inspection)ChildminderNorthumberlandPersonal development1 April 2023 to 31 August 2023</t>
  </si>
  <si>
    <t>Early years register (full Inspection)ChildminderNorthumberlandPersonal development, behaviour and welfare1 April 2023 to 31 August 2023</t>
  </si>
  <si>
    <t>Early years register (full Inspection)ChildminderNorthumberlandQuality of education1 April 2023 to 31 August 2023</t>
  </si>
  <si>
    <t>Early years register (full Inspection)ChildminderNorthumberlandQuality of teaching, learning and assessment1 April 2023 to 31 August 2023</t>
  </si>
  <si>
    <t>Early years register (full Inspection)ChildminderNorthumberlandRequirements of the compulsory part of the childcare register1 April 2023 to 31 August 2023</t>
  </si>
  <si>
    <t>Early years register (full Inspection)ChildminderNorthumberlandRequirements of the voluntary part of the childcare register1 April 2023 to 31 August 2023</t>
  </si>
  <si>
    <t>Early years register (full Inspection)ChildminderNorthumberlandTotal No of inspections1 April 2023 to 31 August 2023</t>
  </si>
  <si>
    <t>Early years register (full Inspection)ChildminderNorthumberlandBehaviour and attitudes1 September 2023 to 31 March 2024</t>
  </si>
  <si>
    <t>Early years register (full Inspection)ChildminderNorthumberlandEffectiveness of leadership and Management1 September 2023 to 31 March 2024</t>
  </si>
  <si>
    <t>Early years register (full Inspection)ChildminderNorthumberlandOutcomes for children1 September 2023 to 31 March 2024</t>
  </si>
  <si>
    <t>Early years register (full Inspection)ChildminderNorthumberlandOverall effectiveness: The quality and standards of the provision1 September 2023 to 31 March 2024</t>
  </si>
  <si>
    <t>Early years register (full Inspection)ChildminderNorthumberlandPersonal development1 September 2023 to 31 March 2024</t>
  </si>
  <si>
    <t>Early years register (full Inspection)ChildminderNorthumberlandPersonal development, behaviour and welfare1 September 2023 to 31 March 2024</t>
  </si>
  <si>
    <t>Early years register (full Inspection)ChildminderNorthumberlandQuality of education1 September 2023 to 31 March 2024</t>
  </si>
  <si>
    <t>Childcare registerHome childcarerHertfordshireTotal No of inspections1 April 2023 to 31 August 2023</t>
  </si>
  <si>
    <t>Childcare registerHome childcarerHertfordshireTotal No of inspections1 September 2023 to 31 March 2024</t>
  </si>
  <si>
    <t>Childcare registerHome childcarerHillingdonTotal No of inspections1 April 2023 to 31 August 2023</t>
  </si>
  <si>
    <t>Childcare registerHome childcarerHillingdonTotal No of inspections1 September 2023 to 31 March 2024</t>
  </si>
  <si>
    <t>Childcare registerHome childcarerHounslowTotal No of inspections1 April 2023 to 31 August 2023</t>
  </si>
  <si>
    <t>Childcare registerHome childcarerHounslowTotal No of inspections1 September 2023 to 31 March 2024</t>
  </si>
  <si>
    <t>Childcare registerHome childcarerIsle of WightTotal No of inspections1 April 2023 to 31 August 2023</t>
  </si>
  <si>
    <t>Childcare registerHome childcarerIsle of WightTotal No of inspections1 September 2023 to 31 March 2024</t>
  </si>
  <si>
    <t>Childcare registerHome childcarerIslingtonTotal No of inspections1 April 2023 to 31 August 2023</t>
  </si>
  <si>
    <t>Childcare registerHome childcarerIslingtonTotal No of inspections1 September 2023 to 31 March 2024</t>
  </si>
  <si>
    <t>Childcare registerHome childcarerKensington and ChelseaTotal No of inspections1 September 2023 to 31 March 2024</t>
  </si>
  <si>
    <t>Childcare registerHome childcarerKentTotal No of inspections1 April 2023 to 31 August 2023</t>
  </si>
  <si>
    <t>Childcare registerHome childcarerKentTotal No of inspections1 September 2023 to 31 March 2024</t>
  </si>
  <si>
    <t>Childcare registerHome childcarerKingston upon ThamesTotal No of inspections1 April 2023 to 31 August 2023</t>
  </si>
  <si>
    <t>Childcare registerHome childcarerKingston upon ThamesTotal No of inspections1 September 2023 to 31 March 2024</t>
  </si>
  <si>
    <t>Childcare registerHome childcarerKirkleesTotal No of inspections1 September 2023 to 31 March 2024</t>
  </si>
  <si>
    <t>Childcare registerHome childcarerLambethTotal No of inspections1 April 2023 to 31 August 2023</t>
  </si>
  <si>
    <t>Childcare registerHome childcarerLambethTotal No of inspections1 September 2023 to 31 March 2024</t>
  </si>
  <si>
    <t>Childcare registerHome childcarerLeedsTotal No of inspections1 April 2023 to 31 August 2023</t>
  </si>
  <si>
    <t>Childcare registerHome childcarerLeedsTotal No of inspections1 September 2023 to 31 March 2024</t>
  </si>
  <si>
    <t>Childcare registerHome childcarerLeicesterTotal No of inspections1 April 2023 to 31 August 2023</t>
  </si>
  <si>
    <t>Childcare registerHome childcarerLeicesterTotal No of inspections1 September 2023 to 31 March 2024</t>
  </si>
  <si>
    <t>Childcare registerHome childcarerLeicestershireTotal No of inspections1 April 2023 to 31 August 2023</t>
  </si>
  <si>
    <t>Childcare registerHome childcarerLeicestershireTotal No of inspections1 September 2023 to 31 March 2024</t>
  </si>
  <si>
    <t>Childcare registerHome childcarerLewishamTotal No of inspections1 April 2023 to 31 August 2023</t>
  </si>
  <si>
    <t>Childcare registerHome childcarerLewishamTotal No of inspections1 September 2023 to 31 March 2024</t>
  </si>
  <si>
    <t>Early years register (full Inspection)Home childcarerLewishamBehaviour and attitudes1 September 2023 to 31 March 2024</t>
  </si>
  <si>
    <t>Early years register (full Inspection)Home childcarerLewishamEffectiveness of leadership and Management1 September 2023 to 31 March 2024</t>
  </si>
  <si>
    <t>Early years register (full Inspection)Home childcarerLewishamOutcomes for children1 September 2023 to 31 March 2024</t>
  </si>
  <si>
    <t>Early years register (full Inspection)ChildminderOldhamQuality of teaching, learning and assessment1 April 2023 to 31 August 2023</t>
  </si>
  <si>
    <t>Early years register (full Inspection)ChildminderOldhamRequirements of the compulsory part of the childcare register1 April 2023 to 31 August 2023</t>
  </si>
  <si>
    <t>Early years register (full Inspection)ChildminderOldhamRequirements of the voluntary part of the childcare register1 April 2023 to 31 August 2023</t>
  </si>
  <si>
    <t>Early years register (full Inspection)ChildminderOldhamTotal No of inspections1 April 2023 to 31 August 2023</t>
  </si>
  <si>
    <t>Early years register (full Inspection)ChildminderOldhamBehaviour and attitudes1 September 2023 to 31 March 2024</t>
  </si>
  <si>
    <t>Early years register (full Inspection)ChildminderOldhamEffectiveness of leadership and Management1 September 2023 to 31 March 2024</t>
  </si>
  <si>
    <t>Early years register (full Inspection)ChildminderOldhamOutcomes for children1 September 2023 to 31 March 2024</t>
  </si>
  <si>
    <t>Childcare registerHome childcarerTower HamletsTotal No of inspections1 April 2023 to 31 August 2023</t>
  </si>
  <si>
    <t>Childcare registerHome childcarerTower HamletsTotal No of inspections1 September 2023 to 31 March 2024</t>
  </si>
  <si>
    <t>Childcare registerHome childcarerWalsallTotal No of inspections1 September 2023 to 31 March 2024</t>
  </si>
  <si>
    <t>Childcare registerHome childcarerWaltham ForestTotal No of inspections1 April 2023 to 31 August 2023</t>
  </si>
  <si>
    <t>Childcare registerHome childcarerWaltham ForestTotal No of inspections1 September 2023 to 31 March 2024</t>
  </si>
  <si>
    <t>Childcare registerHome childcarerWandsworthTotal No of inspections1 April 2023 to 31 August 2023</t>
  </si>
  <si>
    <t>Childcare registerHome childcarerWandsworthTotal No of inspections1 September 2023 to 31 March 2024</t>
  </si>
  <si>
    <t>Childcare registerHome childcarerWarwickshireTotal No of inspections1 April 2023 to 31 August 2023</t>
  </si>
  <si>
    <t>Childcare registerHome childcarerWest BerkshireTotal No of inspections1 April 2023 to 31 August 2023</t>
  </si>
  <si>
    <t>Childcare registerHome childcarerWest NorthamptonshireTotal No of inspections1 April 2023 to 31 August 2023</t>
  </si>
  <si>
    <t>Childcare registerHome childcarerWest NorthamptonshireTotal No of inspections1 September 2023 to 31 March 2024</t>
  </si>
  <si>
    <t>Childcare registerHome childcarerWest SussexTotal No of inspections1 April 2023 to 31 August 2023</t>
  </si>
  <si>
    <t>Childcare registerHome childcarerWest SussexTotal No of inspections1 September 2023 to 31 March 2024</t>
  </si>
  <si>
    <t>Childcare registerHome childcarerWestminsterTotal No of inspections1 April 2023 to 31 August 2023</t>
  </si>
  <si>
    <t>Childcare registerHome childcarerWestminsterTotal No of inspections1 September 2023 to 31 March 2024</t>
  </si>
  <si>
    <t>Childcare registerHome childcarerWiganTotal No of inspections1 April 2023 to 31 August 2023</t>
  </si>
  <si>
    <t>Childcare registerHome childcarerWiganTotal No of inspections1 September 2023 to 31 March 2024</t>
  </si>
  <si>
    <t>Childcare registerHome childcarerWiltshireTotal No of inspections1 April 2023 to 31 August 2023</t>
  </si>
  <si>
    <t>Childcare registerHome childcarerWiltshireTotal No of inspections1 September 2023 to 31 March 2024</t>
  </si>
  <si>
    <t>Childcare registerHome childcarerWindsor and MaidenheadTotal No of inspections1 April 2023 to 31 August 2023</t>
  </si>
  <si>
    <t>Childcare registerHome childcarerWindsor and MaidenheadTotal No of inspections1 September 2023 to 31 March 2024</t>
  </si>
  <si>
    <t>Childcare registerHome childcarerWirralTotal No of inspections1 April 2023 to 31 August 2023</t>
  </si>
  <si>
    <t>Childcare registerHome childcarerWokinghamTotal No of inspections1 April 2023 to 31 August 2023</t>
  </si>
  <si>
    <t>Childcare registerHome childcarerWokinghamTotal No of inspections1 September 2023 to 31 March 2024</t>
  </si>
  <si>
    <t>Childcare registerHome childcarerWolverhamptonTotal No of inspections1 April 2023 to 31 August 2023</t>
  </si>
  <si>
    <t>Childcare registerHome childcarerWorcestershireTotal No of inspections1 April 2023 to 31 August 2023</t>
  </si>
  <si>
    <t>Early years register (full Inspection)Home childcarerLewishamOverall effectiveness: The quality and standards of the provision1 September 2023 to 31 March 2024</t>
  </si>
  <si>
    <t>Early years register (full Inspection)Home childcarerLewishamPersonal development1 September 2023 to 31 March 2024</t>
  </si>
  <si>
    <t>Early years register (full Inspection)Home childcarerLewishamPersonal development, behaviour and welfare1 September 2023 to 31 March 2024</t>
  </si>
  <si>
    <t>Early years register (full Inspection)Home childcarerLewishamQuality of education1 September 2023 to 31 March 2024</t>
  </si>
  <si>
    <t>Early years register (full Inspection)Home childcarerLewishamQuality of teaching, learning and assessment1 September 2023 to 31 March 2024</t>
  </si>
  <si>
    <t>Early years register (full Inspection)Home childcarerLewishamRequirements of the compulsory part of the childcare register1 September 2023 to 31 March 2024</t>
  </si>
  <si>
    <r>
      <t xml:space="preserve">Table 14: Number of early years and childcare provider inspections, by inspection type </t>
    </r>
    <r>
      <rPr>
        <b/>
        <vertAlign val="superscript"/>
        <sz val="15"/>
        <rFont val="Tahoma"/>
        <family val="2"/>
      </rPr>
      <t>1 2 3</t>
    </r>
  </si>
  <si>
    <t>Select date range:</t>
  </si>
  <si>
    <t>All inspections</t>
  </si>
  <si>
    <t>Early years register (full inspection)</t>
  </si>
  <si>
    <t>Early years register (no children on roll)</t>
  </si>
  <si>
    <t>Early years register (out-of-school day care)</t>
  </si>
  <si>
    <t>2. Since the introduction of the Education Inspection Framework on 1 September 2019, providers on the Early Years Register (EYR), who only offer care before and after school or during the school holidays</t>
  </si>
  <si>
    <t xml:space="preserve">    (‘out-of-school day care’ providers) will no longer receive a full EYR inspection.</t>
  </si>
  <si>
    <t>3. Provider type relates to that as at the end of the reporting period. Providers can change type within a reporting period and so a small number of providers may have been registered as a different provider type at</t>
  </si>
  <si>
    <t xml:space="preserve">    the time of inspection.</t>
  </si>
  <si>
    <t>All provisionOutcome1 April 2023 to 31 August 2023</t>
  </si>
  <si>
    <t>All provisionOutcome1 September 2023 to 31 March 2024</t>
  </si>
  <si>
    <t>Childcare on domestic premisesOutcome1 September 2023 to 31 March 2024</t>
  </si>
  <si>
    <t>Childcare on non-domestic premisesOutcome1 April 2023 to 31 August 2023</t>
  </si>
  <si>
    <t>Childcare on non-domestic premisesOutcome1 September 2023 to 31 March 2024</t>
  </si>
  <si>
    <t>ChildminderOutcome1 April 2023 to 31 August 2023</t>
  </si>
  <si>
    <t>ChildminderOutcome1 September 2023 to 31 March 2024</t>
  </si>
  <si>
    <t>Home childcarerOutcome1 April 2023 to 31 August 2023</t>
  </si>
  <si>
    <t>Home childcarerOutcome1 September 2023 to 31 March 2024</t>
  </si>
  <si>
    <r>
      <t xml:space="preserve">Table 15: Overall effectiveness and sub-judgements of full Early Years Register inspections </t>
    </r>
    <r>
      <rPr>
        <b/>
        <vertAlign val="superscript"/>
        <sz val="15"/>
        <rFont val="Tahoma"/>
        <family val="2"/>
      </rPr>
      <t>1 2 3 4 5</t>
    </r>
  </si>
  <si>
    <t>Number of inspections</t>
  </si>
  <si>
    <t>Percentage of inspections</t>
  </si>
  <si>
    <t xml:space="preserve">2. Percentages are rounded and may not sum to 100. Where the number of inspections is small, percentages should be treated with caution.
</t>
  </si>
  <si>
    <t>3. Provider details relate to those as at the end of the reporting period. Providers can change type or register within a reporting period and so a small number of providers may have been registered as a different provider</t>
  </si>
  <si>
    <t>type, or on a different register, at the time of inspection.</t>
  </si>
  <si>
    <t>4. Provisional 'All provision' data includes one provider that was a childminder at the time of inspection, but has since become a home childcarer.</t>
  </si>
  <si>
    <t>5. Since the introduction of the Education Inspection Framework on 1 September 2019, the additional judgements have been changed to quality of education, behaviour and attitudes, personal development and leadership</t>
  </si>
  <si>
    <t xml:space="preserve"> and management. These are not directly comparable to the previous key judgements.</t>
  </si>
  <si>
    <r>
      <t xml:space="preserve">Table 16: Overall effectiveness at full Early Years Register inspections, by region and local authority </t>
    </r>
    <r>
      <rPr>
        <b/>
        <vertAlign val="superscript"/>
        <sz val="15"/>
        <rFont val="Tahoma"/>
        <family val="2"/>
      </rPr>
      <t>1 2 3 4</t>
    </r>
  </si>
  <si>
    <t xml:space="preserve">3. Provider details relate to those as at the end of the reporting period. Providers can change type or register within a reporting period and so a small number of providers may have been registered as a different provider type, </t>
  </si>
  <si>
    <t>or on a different register, at the time of inspection.</t>
  </si>
  <si>
    <r>
      <t xml:space="preserve">Table 17:  Inspection outcomes of early years registered providers where there were no children on roll, by provider type </t>
    </r>
    <r>
      <rPr>
        <b/>
        <vertAlign val="superscript"/>
        <sz val="15"/>
        <rFont val="Tahoma"/>
        <family val="2"/>
      </rPr>
      <t>1 2</t>
    </r>
  </si>
  <si>
    <t>2. Provider details relate to those as at the end of the reporting period. Providers can change type or register within a reporting period and so a small number of providers may have been registered as a different provider type,</t>
  </si>
  <si>
    <t>3. All provision' data includes providers that were childminders at the time of inspection, but have since become home childcarers. Therefore, the total number of inspections may not add up.</t>
  </si>
  <si>
    <t xml:space="preserve">Table 18: Early years registered providers complying with the requirements of the Childcare Register at their full </t>
  </si>
  <si>
    <r>
      <t>Early Years Register inspection, by provider type</t>
    </r>
    <r>
      <rPr>
        <b/>
        <vertAlign val="superscript"/>
        <sz val="15"/>
        <rFont val="Tahoma"/>
        <family val="2"/>
      </rPr>
      <t xml:space="preserve"> 1 2 3 4</t>
    </r>
  </si>
  <si>
    <t>Requirements of the compulsory part of the Childcare Register</t>
  </si>
  <si>
    <t>Requirements of the voluntary part of the Childcare Register</t>
  </si>
  <si>
    <t>3. Provider details relate to those as at the end of the reporting period. Providers can change type or register within a reporting period and so a small number of providers may have been registered as a different provider type,</t>
  </si>
  <si>
    <r>
      <t xml:space="preserve">Table 19: Inspections of providers registered only on the Childcare Register, by provider type </t>
    </r>
    <r>
      <rPr>
        <b/>
        <vertAlign val="superscript"/>
        <sz val="15"/>
        <rFont val="Tahoma"/>
        <family val="2"/>
      </rPr>
      <t>1 2 3 4</t>
    </r>
  </si>
  <si>
    <t>4. Data refers to Childcare Register inspections.</t>
  </si>
  <si>
    <r>
      <t>Chart 3: Overall effectiveness and sub-judgements of full Early Years Register inspections, by provider type</t>
    </r>
    <r>
      <rPr>
        <b/>
        <vertAlign val="superscript"/>
        <sz val="15"/>
        <rFont val="Tahoma"/>
        <family val="2"/>
      </rPr>
      <t xml:space="preserve"> 1 2 3 4</t>
    </r>
  </si>
  <si>
    <t>4. Since the introduction of the Education Inspection Framework on 1 September 2019, the additional judgements have been changed to quality of education, behaviour and attitudes, personal development and leadership</t>
  </si>
  <si>
    <t>and management. These are not directly comparable to the previous key judgements.</t>
  </si>
  <si>
    <r>
      <t>Table 20: Number of regulatory visits and registration visits to childcare providers</t>
    </r>
    <r>
      <rPr>
        <b/>
        <vertAlign val="superscript"/>
        <sz val="14"/>
        <rFont val="Tahoma"/>
        <family val="2"/>
      </rPr>
      <t xml:space="preserve"> 1 2 3</t>
    </r>
  </si>
  <si>
    <t>All regulatory visits</t>
  </si>
  <si>
    <t>Regulatory (Early Years Register)</t>
  </si>
  <si>
    <t>Regulatory (Childcare Register)</t>
  </si>
  <si>
    <t>Registration visits</t>
  </si>
  <si>
    <t>1. Regulatory visits do not include visits to unregistered providers.</t>
  </si>
  <si>
    <t xml:space="preserve">2. The regulatory events include face-to-face visits as well as remote visits via telephone call. </t>
  </si>
  <si>
    <t>Lookup</t>
  </si>
  <si>
    <t>Event type</t>
  </si>
  <si>
    <t>Home childcarerRegulatory (Childcare Register)1 April 2023 to 31 August 2023</t>
  </si>
  <si>
    <t>All provisionRegulatory (Early Years Register)1 September 2023 to 31 March 2024</t>
  </si>
  <si>
    <t>Childcare on domestic premisesRegulatory (Childcare Register)1 September 2023 to 31 March 2024</t>
  </si>
  <si>
    <t>ChildminderRegulatory (Childcare Register)1 April 2023 to 31 August 2023</t>
  </si>
  <si>
    <t>ChildminderRegistration visits1 April 2023 to 31 August 2023</t>
  </si>
  <si>
    <t>Home childcarerRegistration visits1 April 2023 to 31 August 2023</t>
  </si>
  <si>
    <t>ChildminderRegistration visits1 September 2023 to 31 March 2024</t>
  </si>
  <si>
    <t>Childcare on non-domestic premisesRegulatory (Early Years Register)1 September 2023 to 31 March 2024</t>
  </si>
  <si>
    <t>Childcare on non-domestic premisesRegulatory (Childcare Register)1 September 2023 to 31 March 2024</t>
  </si>
  <si>
    <t>All provisionRegulatory (Childcare Register)1 April 2023 to 31 August 2023</t>
  </si>
  <si>
    <t>Childcare on non-domestic premisesRegistration visits1 September 2023 to 31 March 2024</t>
  </si>
  <si>
    <t>Childcare on non-domestic premisesInterim visits1 April 2023 to 31 August 2023</t>
  </si>
  <si>
    <t>Interim visits</t>
  </si>
  <si>
    <t>All provisionRegistration visits1 April 2023 to 31 August 2023</t>
  </si>
  <si>
    <t>Childcare on domestic premisesRegistration visits1 April 2023 to 31 August 2023</t>
  </si>
  <si>
    <t>ChildminderInterim visits1 September 2023 to 31 March 2024</t>
  </si>
  <si>
    <t>All provisionInterim visits1 September 2023 to 31 March 2024</t>
  </si>
  <si>
    <t>Home childcarerRegistration visits1 September 2023 to 31 March 2024</t>
  </si>
  <si>
    <t>Home childcarerRegulatory (Childcare Register)1 September 2023 to 31 March 2024</t>
  </si>
  <si>
    <t>ChildminderRegulatory (Childcare Register)1 September 2023 to 31 March 2024</t>
  </si>
  <si>
    <t>ChildminderRegulatory (Early Years Register)1 April 2023 to 31 August 2023</t>
  </si>
  <si>
    <t>All provisionRegistration visits1 September 2023 to 31 March 2024</t>
  </si>
  <si>
    <t>Childcare on domestic premisesRegistration visits1 September 2023 to 31 March 2024</t>
  </si>
  <si>
    <t>Childcare on domestic premisesRegulatory (Early Years Register)1 April 2023 to 31 August 2023</t>
  </si>
  <si>
    <t>Childcare on non-domestic premisesInterim visits1 September 2023 to 31 March 2024</t>
  </si>
  <si>
    <t>Childcare on domestic premisesRegulatory (Early Years Register)1 September 2023 to 31 March 2024</t>
  </si>
  <si>
    <t>Childcare on non-domestic premisesRegulatory (Early Years Register)1 April 2023 to 31 August 2023</t>
  </si>
  <si>
    <t>All provisionRegulatory (Childcare Register)1 September 2023 to 31 March 2024</t>
  </si>
  <si>
    <t>ChildminderRegulatory (Early Years Register)1 September 2023 to 31 March 2024</t>
  </si>
  <si>
    <t>Childcare on non-domestic premisesRegistration visits1 April 2023 to 31 August 2023</t>
  </si>
  <si>
    <t>All provisionRegulatory (Early Years Register)1 April 2023 to 31 August 2023</t>
  </si>
  <si>
    <t>Childcare on non-domestic premisesRegulatory (Childcare Register)1 April 2023 to 31 August 2023</t>
  </si>
  <si>
    <t>All provisionInterim visits1 April 2023 to 31 August 2023</t>
  </si>
  <si>
    <t>Home childcarerRegulatory (Early Years Register)1 September 2023 to 31 March 2024</t>
  </si>
  <si>
    <t>ChildminderInterim visits1 April 2023 to 31 August 2023</t>
  </si>
  <si>
    <t>CHART 3 Data: Overall effectiveness and sub-judgements of full Early Years Register inspections (showing All England for current period only CHART 3)</t>
  </si>
  <si>
    <t>Published on: 11 July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</si>
</sst>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quot;£&quot;* #,##0.00_-;_-&quot;£&quot;* &quot;-&quot;??_-;_-@_-"/>
    <numFmt numFmtId="164" formatCode="[$-809]dd\ mmmm\ yyyy;@"/>
    <numFmt numFmtId="165" formatCode="\(0\)"/>
    <numFmt numFmtId="166" formatCode="General_)"/>
    <numFmt numFmtId="167" formatCode=";;;"/>
    <numFmt numFmtId="168" formatCode="[$-F800]dddd\,\ mmmm\ dd\,\ yyyy"/>
    <numFmt numFmtId="169" formatCode="0;#,##0"/>
  </numFmts>
  <fonts count="53" x14ac:knownFonts="1">
    <font>
      <sz val="10"/>
      <color theme="1"/>
      <name val="Tahoma"/>
      <family val="2"/>
    </font>
    <font>
      <sz val="10"/>
      <color theme="1"/>
      <name val="Tahoma"/>
      <family val="2"/>
    </font>
    <font>
      <b/>
      <sz val="10"/>
      <color theme="1"/>
      <name val="Tahoma"/>
      <family val="2"/>
    </font>
    <font>
      <b/>
      <sz val="11"/>
      <color theme="1"/>
      <name val="Tahoma"/>
      <family val="2"/>
    </font>
    <font>
      <sz val="10"/>
      <name val="Arial"/>
      <family val="2"/>
    </font>
    <font>
      <sz val="11"/>
      <color theme="1"/>
      <name val="Tahoma"/>
      <family val="2"/>
    </font>
    <font>
      <sz val="9"/>
      <color theme="1"/>
      <name val="Tahoma"/>
      <family val="2"/>
    </font>
    <font>
      <sz val="8"/>
      <color theme="1"/>
      <name val="Tahoma"/>
      <family val="2"/>
    </font>
    <font>
      <sz val="10"/>
      <name val="Tahoma"/>
      <family val="2"/>
    </font>
    <font>
      <b/>
      <sz val="9"/>
      <color indexed="81"/>
      <name val="Tahoma"/>
      <family val="2"/>
    </font>
    <font>
      <sz val="8"/>
      <color indexed="8"/>
      <name val="Tahoma"/>
      <family val="2"/>
    </font>
    <font>
      <sz val="9"/>
      <color indexed="81"/>
      <name val="Tahoma"/>
      <family val="2"/>
    </font>
    <font>
      <sz val="10"/>
      <color rgb="FFFF0000"/>
      <name val="Tahoma"/>
      <family val="2"/>
    </font>
    <font>
      <u/>
      <sz val="10"/>
      <color indexed="12"/>
      <name val="Tahoma"/>
      <family val="2"/>
    </font>
    <font>
      <b/>
      <sz val="10"/>
      <name val="Tahoma"/>
      <family val="2"/>
    </font>
    <font>
      <b/>
      <sz val="10"/>
      <color rgb="FFFF0000"/>
      <name val="Tahoma"/>
      <family val="2"/>
    </font>
    <font>
      <sz val="8.5"/>
      <color theme="1"/>
      <name val="Tahoma"/>
      <family val="2"/>
    </font>
    <font>
      <sz val="8"/>
      <name val="Tahoma"/>
      <family val="2"/>
    </font>
    <font>
      <sz val="11"/>
      <name val="Tahoma"/>
      <family val="2"/>
    </font>
    <font>
      <sz val="9"/>
      <name val="Tahoma"/>
      <family val="2"/>
    </font>
    <font>
      <b/>
      <vertAlign val="superscript"/>
      <sz val="8"/>
      <name val="Tahoma"/>
      <family val="2"/>
    </font>
    <font>
      <sz val="10"/>
      <name val="Courier"/>
      <family val="3"/>
    </font>
    <font>
      <b/>
      <sz val="8"/>
      <name val="Tahoma"/>
      <family val="2"/>
    </font>
    <font>
      <sz val="10"/>
      <color indexed="9"/>
      <name val="Tahoma"/>
      <family val="2"/>
    </font>
    <font>
      <sz val="8.5"/>
      <name val="Tahoma"/>
      <family val="2"/>
    </font>
    <font>
      <sz val="8"/>
      <color rgb="FFFF0000"/>
      <name val="Tahoma"/>
      <family val="2"/>
    </font>
    <font>
      <b/>
      <sz val="8"/>
      <color rgb="FFFF0000"/>
      <name val="Tahoma"/>
      <family val="2"/>
    </font>
    <font>
      <sz val="10"/>
      <color indexed="10"/>
      <name val="Tahoma"/>
      <family val="2"/>
    </font>
    <font>
      <sz val="8"/>
      <color indexed="9"/>
      <name val="Tahoma"/>
      <family val="2"/>
    </font>
    <font>
      <i/>
      <sz val="10"/>
      <name val="Tahoma"/>
      <family val="2"/>
    </font>
    <font>
      <sz val="7"/>
      <name val="Tahoma"/>
      <family val="2"/>
    </font>
    <font>
      <b/>
      <sz val="11"/>
      <name val="Tahoma"/>
      <family val="2"/>
    </font>
    <font>
      <b/>
      <sz val="16"/>
      <name val="Tahoma"/>
      <family val="2"/>
    </font>
    <font>
      <sz val="10"/>
      <name val="Tahoma"/>
      <family val="2"/>
    </font>
    <font>
      <b/>
      <u/>
      <sz val="14"/>
      <name val="Tahoma"/>
      <family val="2"/>
    </font>
    <font>
      <b/>
      <u/>
      <sz val="10"/>
      <color indexed="12"/>
      <name val="Tahoma"/>
      <family val="2"/>
    </font>
    <font>
      <sz val="9"/>
      <color rgb="FFFF0000"/>
      <name val="Tahoma"/>
      <family val="2"/>
    </font>
    <font>
      <sz val="10"/>
      <color rgb="FF000000"/>
      <name val="Tahoma"/>
      <family val="2"/>
    </font>
    <font>
      <u/>
      <sz val="10"/>
      <color rgb="FF0563C1"/>
      <name val="Tahoma"/>
      <family val="2"/>
    </font>
    <font>
      <u/>
      <sz val="10"/>
      <color rgb="FF0000FF"/>
      <name val="Tahoma"/>
      <family val="2"/>
    </font>
    <font>
      <b/>
      <sz val="11"/>
      <color theme="3"/>
      <name val="Tahoma"/>
      <family val="2"/>
    </font>
    <font>
      <b/>
      <sz val="15"/>
      <name val="Tahoma"/>
      <family val="2"/>
    </font>
    <font>
      <sz val="12"/>
      <name val="Tahoma"/>
      <family val="2"/>
    </font>
    <font>
      <u/>
      <sz val="12"/>
      <color indexed="12"/>
      <name val="Tahoma"/>
      <family val="2"/>
    </font>
    <font>
      <b/>
      <sz val="16"/>
      <name val="Wingdings"/>
      <charset val="2"/>
    </font>
    <font>
      <b/>
      <sz val="16"/>
      <name val="Wingdings 2"/>
      <family val="1"/>
      <charset val="2"/>
    </font>
    <font>
      <sz val="16"/>
      <name val="Wingdings"/>
      <charset val="2"/>
    </font>
    <font>
      <sz val="10"/>
      <color theme="0"/>
      <name val="Tahoma"/>
      <family val="2"/>
    </font>
    <font>
      <i/>
      <sz val="8"/>
      <name val="Tahoma"/>
      <family val="2"/>
    </font>
    <font>
      <b/>
      <sz val="14"/>
      <name val="Tahoma"/>
      <family val="2"/>
    </font>
    <font>
      <b/>
      <sz val="12"/>
      <name val="Tahoma"/>
      <family val="2"/>
    </font>
    <font>
      <b/>
      <vertAlign val="superscript"/>
      <sz val="15"/>
      <name val="Tahoma"/>
      <family val="2"/>
    </font>
    <font>
      <b/>
      <vertAlign val="superscript"/>
      <sz val="14"/>
      <name val="Tahoma"/>
      <family val="2"/>
    </font>
  </fonts>
  <fills count="1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C000"/>
        <bgColor indexed="64"/>
      </patternFill>
    </fill>
    <fill>
      <patternFill patternType="solid">
        <fgColor indexed="9"/>
        <bgColor indexed="64"/>
      </patternFill>
    </fill>
    <fill>
      <patternFill patternType="solid">
        <fgColor rgb="FFFF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8" tint="0.79998168889431442"/>
        <bgColor indexed="64"/>
      </patternFill>
    </fill>
  </fills>
  <borders count="74">
    <border>
      <left/>
      <right/>
      <top/>
      <bottom/>
      <diagonal/>
    </border>
    <border>
      <left/>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right/>
      <top style="thin">
        <color theme="1" tint="0.34998626667073579"/>
      </top>
      <bottom style="thin">
        <color theme="1" tint="0.34998626667073579"/>
      </bottom>
      <diagonal/>
    </border>
    <border>
      <left style="thin">
        <color theme="1" tint="0.34998626667073579"/>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theme="1" tint="0.34998626667073579"/>
      </top>
      <bottom/>
      <diagonal/>
    </border>
    <border>
      <left/>
      <right/>
      <top/>
      <bottom style="thin">
        <color indexed="64"/>
      </bottom>
      <diagonal/>
    </border>
    <border>
      <left/>
      <right style="thin">
        <color theme="1" tint="0.34998626667073579"/>
      </right>
      <top style="thin">
        <color theme="1" tint="0.34998626667073579"/>
      </top>
      <bottom style="thin">
        <color theme="1" tint="0.34998626667073579"/>
      </bottom>
      <diagonal/>
    </border>
    <border>
      <left/>
      <right style="thin">
        <color theme="1" tint="0.34998626667073579"/>
      </right>
      <top/>
      <bottom/>
      <diagonal/>
    </border>
    <border>
      <left style="thin">
        <color indexed="64"/>
      </left>
      <right/>
      <top style="thin">
        <color theme="1" tint="0.34998626667073579"/>
      </top>
      <bottom style="thin">
        <color theme="1" tint="0.34998626667073579"/>
      </bottom>
      <diagonal/>
    </border>
    <border>
      <left style="thin">
        <color indexed="64"/>
      </left>
      <right/>
      <top/>
      <bottom/>
      <diagonal/>
    </border>
    <border>
      <left/>
      <right/>
      <top style="thin">
        <color theme="1" tint="0.34998626667073579"/>
      </top>
      <bottom style="thin">
        <color indexed="64"/>
      </bottom>
      <diagonal/>
    </border>
    <border>
      <left/>
      <right style="thin">
        <color indexed="64"/>
      </right>
      <top style="thin">
        <color theme="1" tint="0.34998626667073579"/>
      </top>
      <bottom style="thin">
        <color indexed="64"/>
      </bottom>
      <diagonal/>
    </border>
    <border>
      <left/>
      <right style="thin">
        <color indexed="64"/>
      </right>
      <top/>
      <bottom/>
      <diagonal/>
    </border>
    <border>
      <left/>
      <right style="thin">
        <color theme="1" tint="0.34998626667073579"/>
      </right>
      <top style="thin">
        <color theme="1" tint="0.34998626667073579"/>
      </top>
      <bottom/>
      <diagonal/>
    </border>
    <border>
      <left/>
      <right/>
      <top style="thin">
        <color indexed="64"/>
      </top>
      <bottom/>
      <diagonal/>
    </border>
    <border>
      <left/>
      <right style="thin">
        <color indexed="64"/>
      </right>
      <top style="thin">
        <color indexed="64"/>
      </top>
      <bottom/>
      <diagonal/>
    </border>
    <border>
      <left/>
      <right style="thin">
        <color theme="1" tint="0.34998626667073579"/>
      </right>
      <top style="thin">
        <color theme="1" tint="0.34998626667073579"/>
      </top>
      <bottom style="thin">
        <color indexed="64"/>
      </bottom>
      <diagonal/>
    </border>
    <border>
      <left/>
      <right style="thin">
        <color theme="1" tint="0.34998626667073579"/>
      </right>
      <top/>
      <bottom style="thin">
        <color theme="1" tint="0.34998626667073579"/>
      </bottom>
      <diagonal/>
    </border>
    <border>
      <left/>
      <right style="thin">
        <color indexed="64"/>
      </right>
      <top style="thin">
        <color theme="1" tint="0.34998626667073579"/>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right style="thin">
        <color theme="0"/>
      </right>
      <top/>
      <bottom style="thin">
        <color theme="0"/>
      </bottom>
      <diagonal/>
    </border>
    <border>
      <left style="thin">
        <color theme="0" tint="-0.249977111117893"/>
      </left>
      <right/>
      <top/>
      <bottom/>
      <diagonal/>
    </border>
    <border>
      <left/>
      <right/>
      <top/>
      <bottom style="thin">
        <color theme="0" tint="-0.249977111117893"/>
      </bottom>
      <diagonal/>
    </border>
    <border>
      <left/>
      <right style="thin">
        <color theme="0"/>
      </right>
      <top style="thin">
        <color theme="0"/>
      </top>
      <bottom style="thin">
        <color theme="0"/>
      </bottom>
      <diagonal/>
    </border>
    <border>
      <left/>
      <right style="thin">
        <color theme="0"/>
      </right>
      <top style="thin">
        <color theme="0" tint="-0.249977111117893"/>
      </top>
      <bottom style="thin">
        <color theme="0" tint="-0.14999847407452621"/>
      </bottom>
      <diagonal/>
    </border>
    <border>
      <left style="thin">
        <color theme="0"/>
      </left>
      <right style="thin">
        <color theme="0" tint="-0.249977111117893"/>
      </right>
      <top style="thin">
        <color theme="0" tint="-0.249977111117893"/>
      </top>
      <bottom style="thin">
        <color theme="0" tint="-0.14999847407452621"/>
      </bottom>
      <diagonal/>
    </border>
    <border>
      <left style="thin">
        <color theme="0" tint="-0.249977111117893"/>
      </left>
      <right style="thin">
        <color theme="0"/>
      </right>
      <top style="thin">
        <color theme="0" tint="-0.249977111117893"/>
      </top>
      <bottom style="thin">
        <color theme="0" tint="-0.14999847407452621"/>
      </bottom>
      <diagonal/>
    </border>
    <border>
      <left style="thin">
        <color theme="0"/>
      </left>
      <right style="thin">
        <color theme="0"/>
      </right>
      <top style="thin">
        <color theme="0" tint="-0.249977111117893"/>
      </top>
      <bottom style="thin">
        <color theme="0" tint="-0.14999847407452621"/>
      </bottom>
      <diagonal/>
    </border>
    <border>
      <left style="thin">
        <color theme="0" tint="-0.249977111117893"/>
      </left>
      <right/>
      <top style="thin">
        <color theme="0" tint="-0.249977111117893"/>
      </top>
      <bottom/>
      <diagonal/>
    </border>
    <border>
      <left/>
      <right/>
      <top style="thin">
        <color theme="0" tint="-0.249977111117893"/>
      </top>
      <bottom/>
      <diagonal/>
    </border>
    <border>
      <left/>
      <right style="thin">
        <color theme="0" tint="-0.249977111117893"/>
      </right>
      <top style="thin">
        <color theme="0" tint="-0.249977111117893"/>
      </top>
      <bottom/>
      <diagonal/>
    </border>
    <border>
      <left/>
      <right style="thin">
        <color theme="0"/>
      </right>
      <top style="thin">
        <color theme="0" tint="-0.14999847407452621"/>
      </top>
      <bottom style="thin">
        <color theme="0" tint="-0.14999847407452621"/>
      </bottom>
      <diagonal/>
    </border>
    <border>
      <left style="thin">
        <color theme="0"/>
      </left>
      <right style="thin">
        <color theme="0" tint="-0.249977111117893"/>
      </right>
      <top style="thin">
        <color theme="0" tint="-0.14999847407452621"/>
      </top>
      <bottom style="thin">
        <color theme="0" tint="-0.14999847407452621"/>
      </bottom>
      <diagonal/>
    </border>
    <border>
      <left style="thin">
        <color theme="0" tint="-0.249977111117893"/>
      </left>
      <right style="thin">
        <color theme="0"/>
      </right>
      <top style="thin">
        <color theme="0" tint="-0.14999847407452621"/>
      </top>
      <bottom style="thin">
        <color theme="0" tint="-0.14999847407452621"/>
      </bottom>
      <diagonal/>
    </border>
    <border>
      <left style="thin">
        <color theme="0"/>
      </left>
      <right style="thin">
        <color theme="0"/>
      </right>
      <top style="thin">
        <color theme="0" tint="-0.14999847407452621"/>
      </top>
      <bottom style="thin">
        <color theme="0" tint="-0.14999847407452621"/>
      </bottom>
      <diagonal/>
    </border>
    <border>
      <left/>
      <right style="thin">
        <color theme="0" tint="-0.249977111117893"/>
      </right>
      <top/>
      <bottom/>
      <diagonal/>
    </border>
    <border>
      <left/>
      <right style="thin">
        <color theme="0"/>
      </right>
      <top style="thin">
        <color theme="0" tint="-0.14999847407452621"/>
      </top>
      <bottom style="thin">
        <color theme="0" tint="-0.249977111117893"/>
      </bottom>
      <diagonal/>
    </border>
    <border>
      <left style="thin">
        <color theme="0"/>
      </left>
      <right style="thin">
        <color theme="0" tint="-0.249977111117893"/>
      </right>
      <top style="thin">
        <color theme="0" tint="-0.14999847407452621"/>
      </top>
      <bottom style="thin">
        <color theme="0" tint="-0.249977111117893"/>
      </bottom>
      <diagonal/>
    </border>
    <border>
      <left style="thin">
        <color theme="0" tint="-0.249977111117893"/>
      </left>
      <right style="thin">
        <color theme="0"/>
      </right>
      <top style="thin">
        <color theme="0" tint="-0.14999847407452621"/>
      </top>
      <bottom style="thin">
        <color theme="0" tint="-0.249977111117893"/>
      </bottom>
      <diagonal/>
    </border>
    <border>
      <left style="thin">
        <color theme="0"/>
      </left>
      <right style="thin">
        <color theme="0"/>
      </right>
      <top style="thin">
        <color theme="0" tint="-0.14999847407452621"/>
      </top>
      <bottom style="thin">
        <color theme="0" tint="-0.249977111117893"/>
      </bottom>
      <diagonal/>
    </border>
    <border>
      <left style="thin">
        <color theme="0" tint="-0.249977111117893"/>
      </left>
      <right/>
      <top/>
      <bottom style="thin">
        <color theme="0" tint="-0.249977111117893"/>
      </bottom>
      <diagonal/>
    </border>
    <border>
      <left/>
      <right style="thin">
        <color theme="0" tint="-0.249977111117893"/>
      </right>
      <top/>
      <bottom style="thin">
        <color theme="0" tint="-0.249977111117893"/>
      </bottom>
      <diagonal/>
    </border>
    <border>
      <left style="thin">
        <color theme="0"/>
      </left>
      <right style="thin">
        <color theme="0" tint="-0.24994659260841701"/>
      </right>
      <top style="thin">
        <color theme="0" tint="-0.249977111117893"/>
      </top>
      <bottom style="thin">
        <color theme="0" tint="-0.14999847407452621"/>
      </bottom>
      <diagonal/>
    </border>
    <border>
      <left style="thin">
        <color theme="0"/>
      </left>
      <right style="thin">
        <color theme="0" tint="-0.14999847407452621"/>
      </right>
      <top style="thin">
        <color theme="0" tint="-0.249977111117893"/>
      </top>
      <bottom style="thin">
        <color theme="0" tint="-0.14999847407452621"/>
      </bottom>
      <diagonal/>
    </border>
    <border>
      <left style="thin">
        <color theme="0" tint="-0.14999847407452621"/>
      </left>
      <right style="thin">
        <color theme="0"/>
      </right>
      <top style="thin">
        <color theme="0" tint="-0.249977111117893"/>
      </top>
      <bottom style="thin">
        <color theme="0" tint="-0.14999847407452621"/>
      </bottom>
      <diagonal/>
    </border>
    <border>
      <left style="thin">
        <color theme="0"/>
      </left>
      <right/>
      <top style="thin">
        <color theme="0" tint="-0.249977111117893"/>
      </top>
      <bottom style="thin">
        <color theme="0" tint="-0.14999847407452621"/>
      </bottom>
      <diagonal/>
    </border>
    <border>
      <left style="thin">
        <color theme="0"/>
      </left>
      <right style="thin">
        <color theme="0" tint="-0.24994659260841701"/>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24994659260841701"/>
      </right>
      <top style="thin">
        <color theme="0" tint="-0.14999847407452621"/>
      </top>
      <bottom style="thin">
        <color theme="0" tint="-0.249977111117893"/>
      </bottom>
      <diagonal/>
    </border>
    <border>
      <left style="thin">
        <color theme="0"/>
      </left>
      <right style="thin">
        <color theme="0" tint="-0.14999847407452621"/>
      </right>
      <top style="thin">
        <color theme="0" tint="-0.14999847407452621"/>
      </top>
      <bottom style="thin">
        <color theme="0" tint="-0.249977111117893"/>
      </bottom>
      <diagonal/>
    </border>
    <border>
      <left style="thin">
        <color theme="0" tint="-0.14999847407452621"/>
      </left>
      <right style="thin">
        <color theme="0"/>
      </right>
      <top style="thin">
        <color theme="0" tint="-0.14999847407452621"/>
      </top>
      <bottom style="thin">
        <color theme="0" tint="-0.249977111117893"/>
      </bottom>
      <diagonal/>
    </border>
    <border>
      <left style="thin">
        <color theme="0"/>
      </left>
      <right/>
      <top style="thin">
        <color theme="0" tint="-0.14999847407452621"/>
      </top>
      <bottom style="thin">
        <color theme="0" tint="-0.249977111117893"/>
      </bottom>
      <diagonal/>
    </border>
    <border>
      <left style="thin">
        <color theme="0"/>
      </left>
      <right style="thin">
        <color theme="0"/>
      </right>
      <top/>
      <bottom style="thin">
        <color theme="0"/>
      </bottom>
      <diagonal/>
    </border>
    <border>
      <left style="thin">
        <color theme="0"/>
      </left>
      <right style="thin">
        <color theme="0" tint="-0.24994659260841701"/>
      </right>
      <top/>
      <bottom style="thin">
        <color theme="0" tint="-0.249977111117893"/>
      </bottom>
      <diagonal/>
    </border>
    <border>
      <left/>
      <right/>
      <top style="thin">
        <color theme="0" tint="-0.14999847407452621"/>
      </top>
      <bottom style="thin">
        <color theme="0" tint="-0.14999847407452621"/>
      </bottom>
      <diagonal/>
    </border>
    <border>
      <left/>
      <right/>
      <top/>
      <bottom style="medium">
        <color theme="4" tint="0.39997558519241921"/>
      </bottom>
      <diagonal/>
    </border>
    <border>
      <left/>
      <right style="thin">
        <color indexed="64"/>
      </right>
      <top/>
      <bottom style="thin">
        <color indexed="64"/>
      </bottom>
      <diagonal/>
    </border>
    <border>
      <left/>
      <right style="thin">
        <color theme="1" tint="0.34998626667073579"/>
      </right>
      <top/>
      <bottom style="thin">
        <color indexed="64"/>
      </bottom>
      <diagonal/>
    </border>
    <border>
      <left/>
      <right style="thin">
        <color theme="0"/>
      </right>
      <top style="thin">
        <color theme="0" tint="-0.14999847407452621"/>
      </top>
      <bottom/>
      <diagonal/>
    </border>
    <border>
      <left style="thin">
        <color theme="0"/>
      </left>
      <right style="thin">
        <color theme="0" tint="-0.24994659260841701"/>
      </right>
      <top/>
      <bottom/>
      <diagonal/>
    </border>
    <border>
      <left/>
      <right style="thin">
        <color theme="0"/>
      </right>
      <top style="thin">
        <color theme="0" tint="-0.249977111117893"/>
      </top>
      <bottom/>
      <diagonal/>
    </border>
    <border>
      <left style="thin">
        <color theme="0"/>
      </left>
      <right style="thin">
        <color theme="0" tint="-0.14999847407452621"/>
      </right>
      <top/>
      <bottom/>
      <diagonal/>
    </border>
    <border>
      <left style="thin">
        <color theme="0" tint="-0.14999847407452621"/>
      </left>
      <right style="thin">
        <color theme="0"/>
      </right>
      <top/>
      <bottom/>
      <diagonal/>
    </border>
    <border>
      <left style="thin">
        <color theme="0"/>
      </left>
      <right/>
      <top/>
      <bottom/>
      <diagonal/>
    </border>
    <border>
      <left style="thin">
        <color indexed="64"/>
      </left>
      <right/>
      <top/>
      <bottom style="thin">
        <color indexed="64"/>
      </bottom>
      <diagonal/>
    </border>
    <border>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diagonal/>
    </border>
  </borders>
  <cellStyleXfs count="18">
    <xf numFmtId="0" fontId="0" fillId="0" borderId="0"/>
    <xf numFmtId="0" fontId="4" fillId="0" borderId="0"/>
    <xf numFmtId="0" fontId="13" fillId="0" borderId="0" applyNumberFormat="0" applyFill="0" applyBorder="0" applyAlignment="0" applyProtection="0">
      <alignment vertical="top"/>
      <protection locked="0"/>
    </xf>
    <xf numFmtId="44" fontId="8" fillId="0" borderId="0" applyFont="0" applyFill="0" applyBorder="0" applyAlignment="0" applyProtection="0"/>
    <xf numFmtId="0" fontId="21" fillId="0" borderId="0"/>
    <xf numFmtId="166" fontId="21" fillId="0" borderId="0"/>
    <xf numFmtId="0" fontId="8" fillId="0" borderId="0"/>
    <xf numFmtId="0" fontId="8" fillId="0" borderId="0"/>
    <xf numFmtId="0" fontId="33" fillId="0" borderId="0"/>
    <xf numFmtId="0" fontId="8" fillId="0" borderId="0"/>
    <xf numFmtId="0" fontId="37" fillId="0" borderId="0"/>
    <xf numFmtId="0" fontId="38" fillId="0" borderId="0" applyNumberFormat="0" applyFill="0" applyBorder="0" applyAlignment="0" applyProtection="0"/>
    <xf numFmtId="0" fontId="49" fillId="0" borderId="0" applyNumberFormat="0" applyFill="0" applyAlignment="0" applyProtection="0"/>
    <xf numFmtId="0" fontId="50" fillId="0" borderId="0" applyNumberFormat="0" applyFill="0" applyAlignment="0" applyProtection="0"/>
    <xf numFmtId="0" fontId="40" fillId="0" borderId="62" applyNumberFormat="0" applyFill="0" applyAlignment="0" applyProtection="0"/>
    <xf numFmtId="44" fontId="8" fillId="0" borderId="0" applyFont="0" applyFill="0" applyBorder="0" applyAlignment="0" applyProtection="0"/>
    <xf numFmtId="44" fontId="8" fillId="0" borderId="0" applyFont="0" applyFill="0" applyBorder="0" applyAlignment="0" applyProtection="0"/>
    <xf numFmtId="0" fontId="37" fillId="0" borderId="0"/>
  </cellStyleXfs>
  <cellXfs count="878">
    <xf numFmtId="0" fontId="0" fillId="0" borderId="0" xfId="0"/>
    <xf numFmtId="0" fontId="1" fillId="0" borderId="0" xfId="0" applyFont="1"/>
    <xf numFmtId="0" fontId="1" fillId="0" borderId="0" xfId="0" applyFont="1" applyAlignment="1" applyProtection="1">
      <alignment horizontal="center" vertical="top"/>
      <protection hidden="1"/>
    </xf>
    <xf numFmtId="0" fontId="1" fillId="0" borderId="0" xfId="1" applyFont="1"/>
    <xf numFmtId="0" fontId="1" fillId="0" borderId="0" xfId="0" applyFont="1" applyAlignment="1" applyProtection="1">
      <alignment vertical="top"/>
      <protection hidden="1"/>
    </xf>
    <xf numFmtId="0" fontId="1" fillId="0" borderId="1" xfId="0" applyFont="1" applyBorder="1"/>
    <xf numFmtId="0" fontId="7" fillId="0" borderId="0" xfId="0" applyFont="1" applyAlignment="1" applyProtection="1">
      <alignment vertical="top"/>
      <protection hidden="1"/>
    </xf>
    <xf numFmtId="0" fontId="8" fillId="0" borderId="0" xfId="1" applyFont="1"/>
    <xf numFmtId="0" fontId="8" fillId="3" borderId="0" xfId="1" applyFont="1" applyFill="1"/>
    <xf numFmtId="164" fontId="8" fillId="3" borderId="0" xfId="1" applyNumberFormat="1" applyFont="1" applyFill="1"/>
    <xf numFmtId="164" fontId="8" fillId="0" borderId="0" xfId="1" applyNumberFormat="1" applyFont="1"/>
    <xf numFmtId="0" fontId="10" fillId="0" borderId="0" xfId="0" applyFont="1" applyAlignment="1" applyProtection="1">
      <alignment horizontal="left" wrapText="1" readingOrder="1"/>
      <protection locked="0"/>
    </xf>
    <xf numFmtId="0" fontId="8" fillId="0" borderId="0" xfId="0" applyFont="1"/>
    <xf numFmtId="0" fontId="8" fillId="0" borderId="0" xfId="1" quotePrefix="1" applyFont="1"/>
    <xf numFmtId="0" fontId="8" fillId="4" borderId="0" xfId="1" applyFont="1" applyFill="1"/>
    <xf numFmtId="0" fontId="8" fillId="4" borderId="0" xfId="1" quotePrefix="1" applyFont="1" applyFill="1"/>
    <xf numFmtId="0" fontId="0" fillId="4" borderId="0" xfId="0" applyFill="1"/>
    <xf numFmtId="0" fontId="8" fillId="0" borderId="0" xfId="0" applyFont="1" applyAlignment="1">
      <alignment vertical="top"/>
    </xf>
    <xf numFmtId="0" fontId="14" fillId="0" borderId="0" xfId="0" applyFont="1" applyAlignment="1" applyProtection="1">
      <alignment vertical="top"/>
      <protection hidden="1"/>
    </xf>
    <xf numFmtId="0" fontId="8" fillId="0" borderId="0" xfId="0" applyFont="1" applyAlignment="1" applyProtection="1">
      <alignment horizontal="center" vertical="top"/>
      <protection hidden="1"/>
    </xf>
    <xf numFmtId="0" fontId="8" fillId="0" borderId="0" xfId="0" applyFont="1" applyAlignment="1" applyProtection="1">
      <alignment vertical="top"/>
      <protection hidden="1"/>
    </xf>
    <xf numFmtId="1" fontId="16" fillId="0" borderId="0" xfId="0" applyNumberFormat="1" applyFont="1" applyAlignment="1">
      <alignment horizontal="left" vertical="center"/>
    </xf>
    <xf numFmtId="0" fontId="0" fillId="6" borderId="0" xfId="0" applyFill="1"/>
    <xf numFmtId="0" fontId="14" fillId="0" borderId="0" xfId="0" applyFont="1" applyAlignment="1" applyProtection="1">
      <alignment horizontal="right" vertical="top"/>
      <protection hidden="1"/>
    </xf>
    <xf numFmtId="0" fontId="8" fillId="0" borderId="0" xfId="0" applyFont="1" applyAlignment="1" applyProtection="1">
      <alignment horizontal="right" vertical="top"/>
      <protection hidden="1"/>
    </xf>
    <xf numFmtId="0" fontId="19" fillId="5" borderId="0" xfId="0" applyFont="1" applyFill="1" applyAlignment="1" applyProtection="1">
      <alignment horizontal="right" indent="1"/>
      <protection hidden="1"/>
    </xf>
    <xf numFmtId="0" fontId="19" fillId="5" borderId="0" xfId="0" applyFont="1" applyFill="1" applyAlignment="1" applyProtection="1">
      <alignment horizontal="left" indent="1"/>
      <protection locked="0" hidden="1"/>
    </xf>
    <xf numFmtId="0" fontId="19" fillId="5" borderId="1" xfId="0" applyFont="1" applyFill="1" applyBorder="1" applyAlignment="1" applyProtection="1">
      <alignment horizontal="left" indent="1"/>
      <protection hidden="1"/>
    </xf>
    <xf numFmtId="0" fontId="19" fillId="5" borderId="1" xfId="0" applyFont="1" applyFill="1" applyBorder="1" applyAlignment="1" applyProtection="1">
      <alignment horizontal="left" indent="1"/>
      <protection locked="0" hidden="1"/>
    </xf>
    <xf numFmtId="0" fontId="19" fillId="0" borderId="0" xfId="0" applyFont="1" applyAlignment="1">
      <alignment horizontal="left" indent="1"/>
    </xf>
    <xf numFmtId="0" fontId="8" fillId="0" borderId="1" xfId="0" applyFont="1" applyBorder="1" applyAlignment="1">
      <alignment horizontal="right"/>
    </xf>
    <xf numFmtId="0" fontId="8" fillId="5" borderId="0" xfId="0" applyFont="1" applyFill="1" applyAlignment="1" applyProtection="1">
      <alignment horizontal="center" wrapText="1"/>
      <protection hidden="1"/>
    </xf>
    <xf numFmtId="49" fontId="14" fillId="0" borderId="3" xfId="1" applyNumberFormat="1" applyFont="1" applyBorder="1" applyAlignment="1">
      <alignment horizontal="center" vertical="center" wrapText="1"/>
    </xf>
    <xf numFmtId="0" fontId="19" fillId="0" borderId="0" xfId="0" applyFont="1" applyAlignment="1">
      <alignment wrapText="1"/>
    </xf>
    <xf numFmtId="3" fontId="8" fillId="5" borderId="0" xfId="0" applyNumberFormat="1" applyFont="1" applyFill="1" applyAlignment="1" applyProtection="1">
      <alignment horizontal="right"/>
      <protection hidden="1"/>
    </xf>
    <xf numFmtId="0" fontId="20" fillId="0" borderId="0" xfId="0" applyFont="1" applyAlignment="1" applyProtection="1">
      <alignment vertical="top"/>
      <protection hidden="1"/>
    </xf>
    <xf numFmtId="3" fontId="14" fillId="5" borderId="0" xfId="0" applyNumberFormat="1" applyFont="1" applyFill="1" applyAlignment="1" applyProtection="1">
      <alignment horizontal="left" indent="1"/>
      <protection hidden="1"/>
    </xf>
    <xf numFmtId="0" fontId="8" fillId="5" borderId="0" xfId="0" applyFont="1" applyFill="1" applyProtection="1">
      <protection hidden="1"/>
    </xf>
    <xf numFmtId="0" fontId="8" fillId="5" borderId="0" xfId="0" applyFont="1" applyFill="1" applyAlignment="1" applyProtection="1">
      <alignment horizontal="right"/>
      <protection hidden="1"/>
    </xf>
    <xf numFmtId="0" fontId="17" fillId="0" borderId="0" xfId="0" applyFont="1" applyAlignment="1" applyProtection="1">
      <alignment vertical="top"/>
      <protection hidden="1"/>
    </xf>
    <xf numFmtId="0" fontId="0" fillId="5" borderId="0" xfId="0" applyFill="1" applyProtection="1">
      <protection hidden="1"/>
    </xf>
    <xf numFmtId="9" fontId="8" fillId="5" borderId="0" xfId="0" applyNumberFormat="1" applyFont="1" applyFill="1" applyProtection="1">
      <protection hidden="1"/>
    </xf>
    <xf numFmtId="0" fontId="8" fillId="0" borderId="1" xfId="0" applyFont="1" applyBorder="1"/>
    <xf numFmtId="0" fontId="8" fillId="5" borderId="0" xfId="0" applyFont="1" applyFill="1" applyAlignment="1" applyProtection="1">
      <alignment horizontal="center"/>
      <protection hidden="1"/>
    </xf>
    <xf numFmtId="3" fontId="14" fillId="5" borderId="0" xfId="0" applyNumberFormat="1" applyFont="1" applyFill="1" applyAlignment="1" applyProtection="1">
      <alignment horizontal="right" indent="1"/>
      <protection hidden="1"/>
    </xf>
    <xf numFmtId="3" fontId="14" fillId="5" borderId="13" xfId="0" applyNumberFormat="1" applyFont="1" applyFill="1" applyBorder="1" applyAlignment="1" applyProtection="1">
      <alignment horizontal="right" indent="1"/>
      <protection hidden="1"/>
    </xf>
    <xf numFmtId="3" fontId="14" fillId="5" borderId="0" xfId="0" applyNumberFormat="1" applyFont="1" applyFill="1" applyAlignment="1" applyProtection="1">
      <alignment horizontal="right" vertical="center" indent="1"/>
      <protection hidden="1"/>
    </xf>
    <xf numFmtId="3" fontId="14" fillId="5" borderId="13" xfId="0" applyNumberFormat="1" applyFont="1" applyFill="1" applyBorder="1" applyAlignment="1" applyProtection="1">
      <alignment horizontal="right" vertical="center" indent="1"/>
      <protection hidden="1"/>
    </xf>
    <xf numFmtId="3" fontId="8" fillId="5" borderId="0" xfId="0" applyNumberFormat="1" applyFont="1" applyFill="1" applyAlignment="1" applyProtection="1">
      <alignment horizontal="right" indent="1"/>
      <protection hidden="1"/>
    </xf>
    <xf numFmtId="3" fontId="8" fillId="5" borderId="13" xfId="0" applyNumberFormat="1" applyFont="1" applyFill="1" applyBorder="1" applyAlignment="1" applyProtection="1">
      <alignment horizontal="right" indent="1"/>
      <protection hidden="1"/>
    </xf>
    <xf numFmtId="1" fontId="8" fillId="5" borderId="0" xfId="0" applyNumberFormat="1" applyFont="1" applyFill="1" applyAlignment="1" applyProtection="1">
      <alignment horizontal="center"/>
      <protection hidden="1"/>
    </xf>
    <xf numFmtId="0" fontId="23" fillId="5" borderId="0" xfId="0" applyFont="1" applyFill="1" applyProtection="1">
      <protection hidden="1"/>
    </xf>
    <xf numFmtId="9" fontId="8" fillId="5" borderId="0" xfId="0" applyNumberFormat="1" applyFont="1" applyFill="1" applyAlignment="1" applyProtection="1">
      <alignment horizontal="center"/>
      <protection hidden="1"/>
    </xf>
    <xf numFmtId="0" fontId="0" fillId="0" borderId="0" xfId="0" applyAlignment="1">
      <alignment vertical="center"/>
    </xf>
    <xf numFmtId="0" fontId="8" fillId="0" borderId="0" xfId="0" applyFont="1" applyAlignment="1" applyProtection="1">
      <alignment horizontal="right" vertical="top"/>
      <protection locked="0"/>
    </xf>
    <xf numFmtId="3" fontId="17" fillId="0" borderId="0" xfId="1" applyNumberFormat="1" applyFont="1" applyAlignment="1" applyProtection="1">
      <alignment horizontal="center"/>
      <protection hidden="1"/>
    </xf>
    <xf numFmtId="0" fontId="19" fillId="0" borderId="0" xfId="0" applyFont="1"/>
    <xf numFmtId="0" fontId="19" fillId="0" borderId="0" xfId="0" applyFont="1" applyAlignment="1" applyProtection="1">
      <alignment horizontal="left"/>
      <protection hidden="1"/>
    </xf>
    <xf numFmtId="0" fontId="19" fillId="5" borderId="0" xfId="0" applyFont="1" applyFill="1" applyAlignment="1" applyProtection="1">
      <alignment horizontal="center"/>
      <protection hidden="1"/>
    </xf>
    <xf numFmtId="0" fontId="19" fillId="0" borderId="0" xfId="0" applyFont="1" applyAlignment="1" applyProtection="1">
      <alignment horizontal="center" vertical="center" wrapText="1"/>
      <protection hidden="1"/>
    </xf>
    <xf numFmtId="0" fontId="19" fillId="0" borderId="0" xfId="0" applyFont="1" applyAlignment="1" applyProtection="1">
      <alignment horizontal="left" wrapText="1" indent="2"/>
      <protection hidden="1"/>
    </xf>
    <xf numFmtId="0" fontId="19" fillId="0" borderId="0" xfId="0" applyFont="1" applyAlignment="1" applyProtection="1">
      <alignment horizontal="center"/>
      <protection hidden="1"/>
    </xf>
    <xf numFmtId="0" fontId="19" fillId="5" borderId="0" xfId="0" applyFont="1" applyFill="1" applyProtection="1">
      <protection hidden="1"/>
    </xf>
    <xf numFmtId="0" fontId="17" fillId="5" borderId="0" xfId="0" applyFont="1" applyFill="1" applyAlignment="1" applyProtection="1">
      <alignment horizontal="center" vertical="center" wrapText="1"/>
      <protection hidden="1"/>
    </xf>
    <xf numFmtId="3" fontId="8" fillId="5" borderId="0" xfId="0" applyNumberFormat="1" applyFont="1" applyFill="1" applyAlignment="1" applyProtection="1">
      <alignment horizontal="center" wrapText="1"/>
      <protection hidden="1"/>
    </xf>
    <xf numFmtId="3" fontId="8" fillId="5" borderId="16" xfId="0" applyNumberFormat="1" applyFont="1" applyFill="1" applyBorder="1" applyAlignment="1" applyProtection="1">
      <alignment horizontal="center" wrapText="1"/>
      <protection hidden="1"/>
    </xf>
    <xf numFmtId="0" fontId="22" fillId="5" borderId="0" xfId="0" applyFont="1" applyFill="1" applyAlignment="1" applyProtection="1">
      <alignment horizontal="center"/>
      <protection hidden="1"/>
    </xf>
    <xf numFmtId="3" fontId="14" fillId="5" borderId="16" xfId="0" applyNumberFormat="1" applyFont="1" applyFill="1" applyBorder="1" applyAlignment="1" applyProtection="1">
      <alignment horizontal="right" indent="1"/>
      <protection hidden="1"/>
    </xf>
    <xf numFmtId="3" fontId="8" fillId="0" borderId="0" xfId="0" applyNumberFormat="1" applyFont="1" applyAlignment="1" applyProtection="1">
      <alignment horizontal="right" indent="1"/>
      <protection hidden="1"/>
    </xf>
    <xf numFmtId="3" fontId="8" fillId="5" borderId="16" xfId="0" applyNumberFormat="1" applyFont="1" applyFill="1" applyBorder="1" applyAlignment="1" applyProtection="1">
      <alignment horizontal="right" indent="1"/>
      <protection hidden="1"/>
    </xf>
    <xf numFmtId="0" fontId="17" fillId="5" borderId="0" xfId="0" applyFont="1" applyFill="1" applyAlignment="1" applyProtection="1">
      <alignment horizontal="right" indent="1"/>
      <protection hidden="1"/>
    </xf>
    <xf numFmtId="0" fontId="0" fillId="0" borderId="0" xfId="0" applyAlignment="1">
      <alignment vertical="top"/>
    </xf>
    <xf numFmtId="3" fontId="8" fillId="5" borderId="0" xfId="0" applyNumberFormat="1" applyFont="1" applyFill="1" applyAlignment="1" applyProtection="1">
      <alignment horizontal="right" vertical="center" indent="1"/>
      <protection hidden="1"/>
    </xf>
    <xf numFmtId="3" fontId="8" fillId="0" borderId="0" xfId="0" applyNumberFormat="1" applyFont="1" applyAlignment="1" applyProtection="1">
      <alignment horizontal="right" vertical="center" indent="1"/>
      <protection hidden="1"/>
    </xf>
    <xf numFmtId="3" fontId="8" fillId="5" borderId="16" xfId="0" applyNumberFormat="1" applyFont="1" applyFill="1" applyBorder="1" applyAlignment="1" applyProtection="1">
      <alignment horizontal="right" vertical="center" indent="1"/>
      <protection hidden="1"/>
    </xf>
    <xf numFmtId="1" fontId="17" fillId="5" borderId="0" xfId="0" applyNumberFormat="1" applyFont="1" applyFill="1" applyAlignment="1" applyProtection="1">
      <alignment vertical="center"/>
      <protection hidden="1"/>
    </xf>
    <xf numFmtId="3" fontId="8" fillId="5" borderId="1" xfId="0" applyNumberFormat="1" applyFont="1" applyFill="1" applyBorder="1" applyAlignment="1" applyProtection="1">
      <alignment horizontal="center" vertical="center"/>
      <protection hidden="1"/>
    </xf>
    <xf numFmtId="3" fontId="8" fillId="5" borderId="0" xfId="0" applyNumberFormat="1" applyFont="1" applyFill="1" applyAlignment="1" applyProtection="1">
      <alignment horizontal="center"/>
      <protection hidden="1"/>
    </xf>
    <xf numFmtId="1" fontId="24" fillId="0" borderId="0" xfId="0" applyNumberFormat="1" applyFont="1" applyAlignment="1">
      <alignment horizontal="left" vertical="center"/>
    </xf>
    <xf numFmtId="0" fontId="0" fillId="0" borderId="0" xfId="0" applyAlignment="1" applyProtection="1">
      <alignment horizontal="center"/>
      <protection hidden="1"/>
    </xf>
    <xf numFmtId="9" fontId="0" fillId="0" borderId="0" xfId="0" applyNumberFormat="1" applyAlignment="1" applyProtection="1">
      <alignment horizontal="center"/>
      <protection hidden="1"/>
    </xf>
    <xf numFmtId="164" fontId="0" fillId="3" borderId="0" xfId="0" applyNumberFormat="1" applyFill="1"/>
    <xf numFmtId="0" fontId="14" fillId="5" borderId="0" xfId="0" applyFont="1" applyFill="1" applyAlignment="1" applyProtection="1">
      <alignment horizontal="left" vertical="center"/>
      <protection hidden="1"/>
    </xf>
    <xf numFmtId="1" fontId="22" fillId="5" borderId="0" xfId="0" applyNumberFormat="1" applyFont="1" applyFill="1" applyAlignment="1" applyProtection="1">
      <alignment vertical="center"/>
      <protection hidden="1"/>
    </xf>
    <xf numFmtId="9" fontId="14" fillId="5" borderId="0" xfId="0" applyNumberFormat="1" applyFont="1" applyFill="1" applyProtection="1">
      <protection hidden="1"/>
    </xf>
    <xf numFmtId="0" fontId="19" fillId="5" borderId="11" xfId="0" applyFont="1" applyFill="1" applyBorder="1" applyAlignment="1" applyProtection="1">
      <alignment horizontal="right" indent="1"/>
      <protection hidden="1"/>
    </xf>
    <xf numFmtId="0" fontId="19" fillId="0" borderId="0" xfId="0" applyFont="1" applyAlignment="1">
      <alignment horizontal="center"/>
    </xf>
    <xf numFmtId="3" fontId="8" fillId="5" borderId="19" xfId="0" applyNumberFormat="1" applyFont="1" applyFill="1" applyBorder="1" applyAlignment="1" applyProtection="1">
      <alignment horizontal="center"/>
      <protection hidden="1"/>
    </xf>
    <xf numFmtId="3" fontId="2" fillId="5" borderId="0" xfId="0" applyNumberFormat="1" applyFont="1" applyFill="1" applyAlignment="1" applyProtection="1">
      <alignment horizontal="right" indent="1"/>
      <protection hidden="1"/>
    </xf>
    <xf numFmtId="3" fontId="14" fillId="5" borderId="11" xfId="0" applyNumberFormat="1" applyFont="1" applyFill="1" applyBorder="1" applyAlignment="1" applyProtection="1">
      <alignment horizontal="right" indent="1"/>
      <protection hidden="1"/>
    </xf>
    <xf numFmtId="2" fontId="22" fillId="5" borderId="0" xfId="0" applyNumberFormat="1" applyFont="1" applyFill="1" applyAlignment="1" applyProtection="1">
      <alignment horizontal="right" indent="1"/>
      <protection hidden="1"/>
    </xf>
    <xf numFmtId="3" fontId="14" fillId="5" borderId="16" xfId="0" applyNumberFormat="1" applyFont="1" applyFill="1" applyBorder="1" applyAlignment="1" applyProtection="1">
      <alignment horizontal="right" vertical="center" indent="1"/>
      <protection hidden="1"/>
    </xf>
    <xf numFmtId="2" fontId="22" fillId="5" borderId="0" xfId="0" applyNumberFormat="1" applyFont="1" applyFill="1" applyAlignment="1" applyProtection="1">
      <alignment horizontal="center" vertical="center"/>
      <protection hidden="1"/>
    </xf>
    <xf numFmtId="3" fontId="1" fillId="5" borderId="0" xfId="0" applyNumberFormat="1" applyFont="1" applyFill="1" applyAlignment="1" applyProtection="1">
      <alignment horizontal="right" indent="1"/>
      <protection hidden="1"/>
    </xf>
    <xf numFmtId="3" fontId="8" fillId="5" borderId="11" xfId="0" applyNumberFormat="1" applyFont="1" applyFill="1" applyBorder="1" applyAlignment="1" applyProtection="1">
      <alignment horizontal="right" indent="1"/>
      <protection hidden="1"/>
    </xf>
    <xf numFmtId="9" fontId="0" fillId="5" borderId="0" xfId="0" applyNumberFormat="1" applyFill="1" applyAlignment="1" applyProtection="1">
      <alignment horizontal="center"/>
      <protection hidden="1"/>
    </xf>
    <xf numFmtId="1" fontId="17" fillId="0" borderId="0" xfId="0" applyNumberFormat="1" applyFont="1" applyAlignment="1" applyProtection="1">
      <alignment vertical="center"/>
      <protection hidden="1"/>
    </xf>
    <xf numFmtId="1" fontId="17" fillId="0" borderId="0" xfId="0" applyNumberFormat="1" applyFont="1" applyAlignment="1" applyProtection="1">
      <alignment horizontal="center" vertical="center"/>
      <protection hidden="1"/>
    </xf>
    <xf numFmtId="0" fontId="25" fillId="0" borderId="0" xfId="0" applyFont="1" applyAlignment="1" applyProtection="1">
      <alignment vertical="center"/>
      <protection hidden="1"/>
    </xf>
    <xf numFmtId="3" fontId="8" fillId="0" borderId="0" xfId="0" applyNumberFormat="1" applyFont="1" applyAlignment="1" applyProtection="1">
      <alignment horizontal="center"/>
      <protection hidden="1"/>
    </xf>
    <xf numFmtId="0" fontId="8" fillId="0" borderId="0" xfId="0" applyFont="1" applyProtection="1">
      <protection hidden="1"/>
    </xf>
    <xf numFmtId="3" fontId="8" fillId="0" borderId="11" xfId="0" applyNumberFormat="1" applyFont="1" applyBorder="1" applyAlignment="1" applyProtection="1">
      <alignment horizontal="right" vertical="center" indent="1"/>
      <protection hidden="1"/>
    </xf>
    <xf numFmtId="3" fontId="8" fillId="0" borderId="16" xfId="0" applyNumberFormat="1" applyFont="1" applyBorder="1" applyAlignment="1" applyProtection="1">
      <alignment horizontal="right" vertical="center" indent="1"/>
      <protection hidden="1"/>
    </xf>
    <xf numFmtId="3" fontId="14" fillId="0" borderId="0" xfId="0" applyNumberFormat="1" applyFont="1" applyAlignment="1" applyProtection="1">
      <alignment horizontal="right" indent="1"/>
      <protection hidden="1"/>
    </xf>
    <xf numFmtId="3" fontId="14" fillId="0" borderId="16" xfId="0" applyNumberFormat="1" applyFont="1" applyBorder="1" applyAlignment="1" applyProtection="1">
      <alignment horizontal="right" indent="1"/>
      <protection hidden="1"/>
    </xf>
    <xf numFmtId="1" fontId="17" fillId="0" borderId="0" xfId="0" applyNumberFormat="1" applyFont="1" applyAlignment="1" applyProtection="1">
      <alignment vertical="top"/>
      <protection hidden="1"/>
    </xf>
    <xf numFmtId="1" fontId="17" fillId="0" borderId="0" xfId="0" applyNumberFormat="1" applyFont="1" applyAlignment="1" applyProtection="1">
      <alignment horizontal="center" vertical="top"/>
      <protection hidden="1"/>
    </xf>
    <xf numFmtId="0" fontId="8" fillId="0" borderId="0" xfId="0" applyFont="1" applyAlignment="1" applyProtection="1">
      <alignment vertical="top" wrapText="1"/>
      <protection hidden="1"/>
    </xf>
    <xf numFmtId="0" fontId="14" fillId="0" borderId="16" xfId="0" applyFont="1" applyBorder="1" applyAlignment="1" applyProtection="1">
      <alignment vertical="top" wrapText="1"/>
      <protection hidden="1"/>
    </xf>
    <xf numFmtId="0" fontId="14" fillId="0" borderId="0" xfId="0" applyFont="1" applyAlignment="1" applyProtection="1">
      <alignment vertical="top" wrapText="1"/>
      <protection hidden="1"/>
    </xf>
    <xf numFmtId="0" fontId="8" fillId="0" borderId="0" xfId="0" applyFont="1" applyAlignment="1" applyProtection="1">
      <alignment horizontal="left" vertical="top" wrapText="1"/>
      <protection hidden="1"/>
    </xf>
    <xf numFmtId="9" fontId="22" fillId="0" borderId="0" xfId="0" applyNumberFormat="1" applyFont="1" applyAlignment="1" applyProtection="1">
      <alignment horizontal="center" vertical="center"/>
      <protection hidden="1"/>
    </xf>
    <xf numFmtId="0" fontId="22" fillId="0" borderId="0" xfId="0" applyFont="1" applyAlignment="1" applyProtection="1">
      <alignment horizontal="center" vertical="center"/>
      <protection hidden="1"/>
    </xf>
    <xf numFmtId="3" fontId="8" fillId="0" borderId="0" xfId="0" applyNumberFormat="1" applyFont="1" applyAlignment="1" applyProtection="1">
      <alignment horizontal="center" wrapText="1"/>
      <protection hidden="1"/>
    </xf>
    <xf numFmtId="3" fontId="8" fillId="0" borderId="11" xfId="0" applyNumberFormat="1" applyFont="1" applyBorder="1" applyAlignment="1" applyProtection="1">
      <alignment horizontal="center" wrapText="1"/>
      <protection hidden="1"/>
    </xf>
    <xf numFmtId="0" fontId="17" fillId="0" borderId="0" xfId="0" applyFont="1" applyAlignment="1" applyProtection="1">
      <alignment horizontal="center" vertical="center" wrapText="1"/>
      <protection hidden="1"/>
    </xf>
    <xf numFmtId="0" fontId="8" fillId="0" borderId="0" xfId="0" applyFont="1" applyAlignment="1" applyProtection="1">
      <alignment vertical="center"/>
      <protection hidden="1"/>
    </xf>
    <xf numFmtId="9" fontId="8" fillId="0" borderId="0" xfId="0" applyNumberFormat="1" applyFont="1" applyAlignment="1" applyProtection="1">
      <alignment horizontal="left" vertical="top" wrapText="1"/>
      <protection hidden="1"/>
    </xf>
    <xf numFmtId="0" fontId="19" fillId="0" borderId="0" xfId="0" applyFont="1" applyAlignment="1" applyProtection="1">
      <alignment horizontal="right" indent="1"/>
      <protection hidden="1"/>
    </xf>
    <xf numFmtId="0" fontId="19" fillId="0" borderId="0" xfId="0" applyFont="1" applyAlignment="1" applyProtection="1">
      <alignment wrapText="1"/>
      <protection locked="0" hidden="1"/>
    </xf>
    <xf numFmtId="0" fontId="14" fillId="0" borderId="0" xfId="0" applyFont="1" applyAlignment="1" applyProtection="1">
      <alignment horizontal="left" vertical="center"/>
      <protection hidden="1"/>
    </xf>
    <xf numFmtId="3" fontId="8" fillId="0" borderId="16" xfId="0" applyNumberFormat="1" applyFont="1" applyBorder="1" applyAlignment="1" applyProtection="1">
      <alignment horizontal="center" wrapText="1"/>
      <protection hidden="1"/>
    </xf>
    <xf numFmtId="0" fontId="8" fillId="0" borderId="0" xfId="0" applyFont="1" applyAlignment="1" applyProtection="1">
      <alignment horizontal="right" indent="1"/>
      <protection hidden="1"/>
    </xf>
    <xf numFmtId="3" fontId="17" fillId="5" borderId="0" xfId="0" applyNumberFormat="1" applyFont="1" applyFill="1" applyAlignment="1" applyProtection="1">
      <alignment horizontal="right" indent="1"/>
      <protection hidden="1"/>
    </xf>
    <xf numFmtId="9" fontId="22" fillId="0" borderId="0" xfId="0" applyNumberFormat="1" applyFont="1" applyAlignment="1" applyProtection="1">
      <alignment horizontal="right" indent="1"/>
      <protection hidden="1"/>
    </xf>
    <xf numFmtId="0" fontId="8" fillId="0" borderId="0" xfId="0" applyFont="1" applyAlignment="1" applyProtection="1">
      <alignment horizontal="left" vertical="center" indent="1"/>
      <protection hidden="1"/>
    </xf>
    <xf numFmtId="3" fontId="17" fillId="5" borderId="0" xfId="0" applyNumberFormat="1" applyFont="1" applyFill="1" applyAlignment="1" applyProtection="1">
      <alignment horizontal="right" vertical="center" indent="1"/>
      <protection hidden="1"/>
    </xf>
    <xf numFmtId="0" fontId="8" fillId="0" borderId="0" xfId="0" applyFont="1" applyAlignment="1" applyProtection="1">
      <alignment horizontal="center"/>
      <protection hidden="1"/>
    </xf>
    <xf numFmtId="9" fontId="8" fillId="0" borderId="0" xfId="0" applyNumberFormat="1" applyFont="1" applyAlignment="1" applyProtection="1">
      <alignment horizontal="center"/>
      <protection hidden="1"/>
    </xf>
    <xf numFmtId="0" fontId="26" fillId="0" borderId="0" xfId="0" applyFont="1" applyAlignment="1" applyProtection="1">
      <alignment horizontal="left" vertical="center"/>
      <protection hidden="1"/>
    </xf>
    <xf numFmtId="0" fontId="26" fillId="0" borderId="0" xfId="0" applyFont="1" applyAlignment="1" applyProtection="1">
      <alignment horizontal="center" vertical="center"/>
      <protection hidden="1"/>
    </xf>
    <xf numFmtId="9" fontId="26" fillId="0" borderId="0" xfId="0" applyNumberFormat="1" applyFont="1" applyAlignment="1" applyProtection="1">
      <alignment horizontal="center" vertical="center"/>
      <protection hidden="1"/>
    </xf>
    <xf numFmtId="3" fontId="25" fillId="5" borderId="0" xfId="0" applyNumberFormat="1" applyFont="1" applyFill="1" applyAlignment="1" applyProtection="1">
      <alignment horizontal="right" vertical="center" indent="2"/>
      <protection hidden="1"/>
    </xf>
    <xf numFmtId="3" fontId="25" fillId="5" borderId="0" xfId="0" applyNumberFormat="1" applyFont="1" applyFill="1" applyAlignment="1" applyProtection="1">
      <alignment horizontal="right" vertical="center" indent="1"/>
      <protection hidden="1"/>
    </xf>
    <xf numFmtId="1" fontId="25" fillId="0" borderId="0" xfId="0" applyNumberFormat="1" applyFont="1" applyAlignment="1" applyProtection="1">
      <alignment horizontal="center" vertical="center"/>
      <protection hidden="1"/>
    </xf>
    <xf numFmtId="0" fontId="12" fillId="0" borderId="0" xfId="0" applyFont="1" applyProtection="1">
      <protection hidden="1"/>
    </xf>
    <xf numFmtId="0" fontId="25" fillId="0" borderId="0" xfId="0" applyFont="1" applyAlignment="1" applyProtection="1">
      <alignment horizontal="center"/>
      <protection hidden="1"/>
    </xf>
    <xf numFmtId="0" fontId="14" fillId="5" borderId="0" xfId="0" applyFont="1" applyFill="1" applyAlignment="1" applyProtection="1">
      <alignment vertical="top" wrapText="1"/>
      <protection hidden="1"/>
    </xf>
    <xf numFmtId="0" fontId="27" fillId="5" borderId="0" xfId="0" applyFont="1" applyFill="1" applyProtection="1">
      <protection hidden="1"/>
    </xf>
    <xf numFmtId="0" fontId="28" fillId="5" borderId="0" xfId="0" applyFont="1" applyFill="1" applyAlignment="1" applyProtection="1">
      <alignment horizontal="left"/>
      <protection hidden="1"/>
    </xf>
    <xf numFmtId="0" fontId="8" fillId="0" borderId="0" xfId="0" applyFont="1" applyAlignment="1" applyProtection="1">
      <alignment horizontal="left" indent="1"/>
      <protection hidden="1"/>
    </xf>
    <xf numFmtId="0" fontId="8" fillId="0" borderId="0" xfId="0" applyFont="1" applyAlignment="1">
      <alignment horizontal="left" wrapText="1" indent="1"/>
    </xf>
    <xf numFmtId="3" fontId="0" fillId="5" borderId="0" xfId="0" applyNumberFormat="1" applyFill="1" applyAlignment="1" applyProtection="1">
      <alignment horizontal="center"/>
      <protection hidden="1"/>
    </xf>
    <xf numFmtId="3" fontId="0" fillId="0" borderId="0" xfId="0" applyNumberFormat="1" applyAlignment="1" applyProtection="1">
      <alignment horizontal="center"/>
      <protection hidden="1"/>
    </xf>
    <xf numFmtId="3" fontId="14" fillId="0" borderId="1" xfId="0" applyNumberFormat="1" applyFont="1" applyBorder="1" applyAlignment="1" applyProtection="1">
      <alignment horizontal="center" vertical="center" wrapText="1"/>
      <protection hidden="1"/>
    </xf>
    <xf numFmtId="0" fontId="14" fillId="0" borderId="1" xfId="0" applyFont="1" applyBorder="1" applyAlignment="1" applyProtection="1">
      <alignment horizontal="center" vertical="center" wrapText="1"/>
      <protection hidden="1"/>
    </xf>
    <xf numFmtId="3" fontId="14" fillId="0" borderId="0" xfId="0" applyNumberFormat="1" applyFont="1" applyAlignment="1" applyProtection="1">
      <alignment horizontal="right" wrapText="1" indent="1"/>
      <protection hidden="1"/>
    </xf>
    <xf numFmtId="3" fontId="8" fillId="0" borderId="0" xfId="0" applyNumberFormat="1" applyFont="1" applyAlignment="1" applyProtection="1">
      <alignment horizontal="right" wrapText="1" indent="1"/>
      <protection hidden="1"/>
    </xf>
    <xf numFmtId="3" fontId="8" fillId="0" borderId="0" xfId="0" applyNumberFormat="1" applyFont="1" applyAlignment="1" applyProtection="1">
      <alignment horizontal="right"/>
      <protection hidden="1"/>
    </xf>
    <xf numFmtId="3" fontId="8" fillId="0" borderId="0" xfId="0" applyNumberFormat="1" applyFont="1" applyProtection="1">
      <protection hidden="1"/>
    </xf>
    <xf numFmtId="0" fontId="17" fillId="0" borderId="0" xfId="0" applyFont="1" applyAlignment="1" applyProtection="1">
      <alignment horizontal="right"/>
      <protection hidden="1"/>
    </xf>
    <xf numFmtId="3" fontId="8" fillId="5" borderId="8" xfId="0" applyNumberFormat="1" applyFont="1" applyFill="1" applyBorder="1" applyAlignment="1" applyProtection="1">
      <alignment horizontal="center" wrapText="1"/>
      <protection hidden="1"/>
    </xf>
    <xf numFmtId="3" fontId="14" fillId="0" borderId="11" xfId="0" applyNumberFormat="1" applyFont="1" applyBorder="1" applyAlignment="1" applyProtection="1">
      <alignment horizontal="right" indent="1"/>
      <protection hidden="1"/>
    </xf>
    <xf numFmtId="3" fontId="8" fillId="5" borderId="17" xfId="0" applyNumberFormat="1" applyFont="1" applyFill="1" applyBorder="1" applyAlignment="1" applyProtection="1">
      <alignment horizontal="center"/>
      <protection hidden="1"/>
    </xf>
    <xf numFmtId="9" fontId="0" fillId="5" borderId="0" xfId="0" applyNumberFormat="1" applyFill="1" applyProtection="1">
      <protection hidden="1"/>
    </xf>
    <xf numFmtId="0" fontId="2" fillId="0" borderId="0" xfId="0" applyFont="1" applyAlignment="1" applyProtection="1">
      <alignment vertical="top" wrapText="1"/>
      <protection hidden="1"/>
    </xf>
    <xf numFmtId="1" fontId="14" fillId="7" borderId="0" xfId="0" applyNumberFormat="1" applyFont="1" applyFill="1" applyAlignment="1">
      <alignment horizontal="right" vertical="top" wrapText="1"/>
    </xf>
    <xf numFmtId="0" fontId="8" fillId="7" borderId="0" xfId="0" applyFont="1" applyFill="1" applyAlignment="1">
      <alignment wrapText="1"/>
    </xf>
    <xf numFmtId="1" fontId="8" fillId="7" borderId="0" xfId="0" applyNumberFormat="1" applyFont="1" applyFill="1" applyAlignment="1">
      <alignment horizontal="right" vertical="top" wrapText="1"/>
    </xf>
    <xf numFmtId="0" fontId="31" fillId="0" borderId="0" xfId="0" applyFont="1" applyAlignment="1" applyProtection="1">
      <alignment vertical="top" wrapText="1"/>
      <protection hidden="1"/>
    </xf>
    <xf numFmtId="3" fontId="8" fillId="0" borderId="0" xfId="0" applyNumberFormat="1" applyFont="1" applyAlignment="1" applyProtection="1">
      <alignment horizontal="center" vertical="center" wrapText="1"/>
      <protection hidden="1"/>
    </xf>
    <xf numFmtId="0" fontId="8" fillId="0" borderId="0" xfId="0" applyFont="1" applyAlignment="1">
      <alignment horizontal="left" vertical="center" wrapText="1" indent="1"/>
    </xf>
    <xf numFmtId="3" fontId="8" fillId="5" borderId="0" xfId="0" applyNumberFormat="1" applyFont="1" applyFill="1" applyProtection="1">
      <protection hidden="1"/>
    </xf>
    <xf numFmtId="0" fontId="2" fillId="0" borderId="0" xfId="0" applyFont="1"/>
    <xf numFmtId="0" fontId="0" fillId="3" borderId="0" xfId="0" applyFill="1"/>
    <xf numFmtId="0" fontId="0" fillId="2" borderId="0" xfId="0" applyFill="1"/>
    <xf numFmtId="0" fontId="2" fillId="2" borderId="0" xfId="0" applyFont="1" applyFill="1" applyAlignment="1" applyProtection="1">
      <alignment wrapText="1"/>
      <protection hidden="1"/>
    </xf>
    <xf numFmtId="3" fontId="14" fillId="2" borderId="0" xfId="0" applyNumberFormat="1" applyFont="1" applyFill="1" applyAlignment="1" applyProtection="1">
      <alignment horizontal="right" indent="1"/>
      <protection hidden="1"/>
    </xf>
    <xf numFmtId="0" fontId="17" fillId="2" borderId="0" xfId="0" applyFont="1" applyFill="1" applyAlignment="1" applyProtection="1">
      <alignment vertical="top"/>
      <protection hidden="1"/>
    </xf>
    <xf numFmtId="0" fontId="2" fillId="2" borderId="0" xfId="0" applyFont="1" applyFill="1" applyAlignment="1" applyProtection="1">
      <alignment vertical="top"/>
      <protection hidden="1"/>
    </xf>
    <xf numFmtId="0" fontId="1" fillId="2" borderId="0" xfId="0" applyFont="1" applyFill="1" applyAlignment="1" applyProtection="1">
      <alignment horizontal="center" vertical="top"/>
      <protection hidden="1"/>
    </xf>
    <xf numFmtId="0" fontId="1" fillId="2" borderId="0" xfId="0" applyFont="1" applyFill="1"/>
    <xf numFmtId="0" fontId="1" fillId="2" borderId="0" xfId="1" applyFont="1" applyFill="1"/>
    <xf numFmtId="0" fontId="7" fillId="2" borderId="0" xfId="0" applyFont="1" applyFill="1" applyAlignment="1" applyProtection="1">
      <alignment horizontal="center"/>
      <protection hidden="1"/>
    </xf>
    <xf numFmtId="0" fontId="15" fillId="2" borderId="0" xfId="0" applyFont="1" applyFill="1"/>
    <xf numFmtId="3" fontId="1" fillId="2" borderId="0" xfId="0" applyNumberFormat="1" applyFont="1" applyFill="1" applyAlignment="1" applyProtection="1">
      <alignment horizontal="center" wrapText="1"/>
      <protection hidden="1"/>
    </xf>
    <xf numFmtId="3" fontId="1" fillId="2" borderId="0" xfId="0" applyNumberFormat="1" applyFont="1" applyFill="1" applyAlignment="1" applyProtection="1">
      <alignment horizontal="center"/>
      <protection hidden="1"/>
    </xf>
    <xf numFmtId="0" fontId="7" fillId="2" borderId="0" xfId="0" applyFont="1" applyFill="1" applyAlignment="1" applyProtection="1">
      <alignment horizontal="left"/>
      <protection hidden="1"/>
    </xf>
    <xf numFmtId="1" fontId="7" fillId="2" borderId="0" xfId="0" applyNumberFormat="1" applyFont="1" applyFill="1" applyAlignment="1" applyProtection="1">
      <alignment horizontal="center" vertical="center"/>
      <protection hidden="1"/>
    </xf>
    <xf numFmtId="3" fontId="2" fillId="2" borderId="0" xfId="0" applyNumberFormat="1" applyFont="1" applyFill="1" applyAlignment="1" applyProtection="1">
      <alignment horizontal="right" indent="1"/>
      <protection hidden="1"/>
    </xf>
    <xf numFmtId="3" fontId="7" fillId="2" borderId="0" xfId="0" applyNumberFormat="1" applyFont="1" applyFill="1" applyAlignment="1" applyProtection="1">
      <alignment horizontal="left" vertical="center"/>
      <protection hidden="1"/>
    </xf>
    <xf numFmtId="0" fontId="1" fillId="2" borderId="0" xfId="0" applyFont="1" applyFill="1" applyAlignment="1" applyProtection="1">
      <alignment horizontal="left" wrapText="1" indent="1"/>
      <protection hidden="1"/>
    </xf>
    <xf numFmtId="3" fontId="1" fillId="2" borderId="0" xfId="0" applyNumberFormat="1" applyFont="1" applyFill="1" applyAlignment="1" applyProtection="1">
      <alignment horizontal="right" indent="1"/>
      <protection hidden="1"/>
    </xf>
    <xf numFmtId="0" fontId="1" fillId="2" borderId="0" xfId="0" applyFont="1" applyFill="1" applyAlignment="1">
      <alignment horizontal="left" wrapText="1" indent="1"/>
    </xf>
    <xf numFmtId="1" fontId="2" fillId="2" borderId="0" xfId="0" applyNumberFormat="1" applyFont="1" applyFill="1" applyAlignment="1" applyProtection="1">
      <alignment horizontal="center" vertical="center"/>
      <protection hidden="1"/>
    </xf>
    <xf numFmtId="1" fontId="2" fillId="2" borderId="0" xfId="0" applyNumberFormat="1" applyFont="1" applyFill="1" applyAlignment="1" applyProtection="1">
      <alignment horizontal="right" vertical="center"/>
      <protection hidden="1"/>
    </xf>
    <xf numFmtId="1" fontId="2" fillId="2" borderId="0" xfId="0" applyNumberFormat="1" applyFont="1" applyFill="1" applyAlignment="1" applyProtection="1">
      <alignment horizontal="right"/>
      <protection hidden="1"/>
    </xf>
    <xf numFmtId="0" fontId="1" fillId="2" borderId="0" xfId="0" applyFont="1" applyFill="1" applyProtection="1">
      <protection hidden="1"/>
    </xf>
    <xf numFmtId="0" fontId="7" fillId="2" borderId="0" xfId="0" applyFont="1" applyFill="1" applyAlignment="1" applyProtection="1">
      <alignment horizontal="right"/>
      <protection hidden="1"/>
    </xf>
    <xf numFmtId="0" fontId="7" fillId="2" borderId="0" xfId="0" applyFont="1" applyFill="1" applyAlignment="1" applyProtection="1">
      <alignment vertical="top"/>
      <protection hidden="1"/>
    </xf>
    <xf numFmtId="0" fontId="14" fillId="0" borderId="0" xfId="0" applyFont="1" applyAlignment="1" applyProtection="1">
      <alignment horizontal="left" wrapText="1" indent="1"/>
      <protection hidden="1"/>
    </xf>
    <xf numFmtId="3" fontId="17" fillId="5" borderId="0" xfId="0" applyNumberFormat="1" applyFont="1" applyFill="1" applyAlignment="1" applyProtection="1">
      <alignment horizontal="right"/>
      <protection hidden="1"/>
    </xf>
    <xf numFmtId="0" fontId="8" fillId="0" borderId="0" xfId="0" applyFont="1" applyAlignment="1" applyProtection="1">
      <alignment horizontal="center" wrapText="1"/>
      <protection hidden="1"/>
    </xf>
    <xf numFmtId="0" fontId="14" fillId="0" borderId="0" xfId="0" applyFont="1" applyAlignment="1" applyProtection="1">
      <alignment horizontal="left" vertical="top" wrapText="1"/>
      <protection hidden="1"/>
    </xf>
    <xf numFmtId="0" fontId="0" fillId="9" borderId="0" xfId="0" applyFill="1"/>
    <xf numFmtId="3" fontId="8" fillId="9" borderId="0" xfId="0" applyNumberFormat="1" applyFont="1" applyFill="1" applyAlignment="1">
      <alignment wrapText="1"/>
    </xf>
    <xf numFmtId="0" fontId="19" fillId="5" borderId="0" xfId="0" applyFont="1" applyFill="1" applyAlignment="1" applyProtection="1">
      <alignment horizontal="left" indent="1"/>
      <protection hidden="1"/>
    </xf>
    <xf numFmtId="3" fontId="19" fillId="0" borderId="0" xfId="0" applyNumberFormat="1" applyFont="1" applyAlignment="1" applyProtection="1">
      <alignment horizontal="left" indent="1"/>
      <protection hidden="1"/>
    </xf>
    <xf numFmtId="3" fontId="0" fillId="0" borderId="0" xfId="0" applyNumberFormat="1" applyAlignment="1" applyProtection="1">
      <alignment horizontal="left" wrapText="1" indent="1"/>
      <protection hidden="1"/>
    </xf>
    <xf numFmtId="3" fontId="23" fillId="0" borderId="0" xfId="0" applyNumberFormat="1" applyFont="1" applyAlignment="1" applyProtection="1">
      <alignment horizontal="center" wrapText="1"/>
      <protection hidden="1"/>
    </xf>
    <xf numFmtId="3" fontId="0" fillId="5" borderId="0" xfId="0" applyNumberFormat="1" applyFill="1" applyAlignment="1" applyProtection="1">
      <alignment horizontal="left"/>
      <protection hidden="1"/>
    </xf>
    <xf numFmtId="3" fontId="36" fillId="5" borderId="0" xfId="0" applyNumberFormat="1" applyFont="1" applyFill="1" applyAlignment="1" applyProtection="1">
      <alignment horizontal="left"/>
      <protection hidden="1"/>
    </xf>
    <xf numFmtId="3" fontId="8" fillId="5" borderId="17" xfId="0" applyNumberFormat="1" applyFont="1" applyFill="1" applyBorder="1" applyAlignment="1" applyProtection="1">
      <alignment horizontal="center" wrapText="1"/>
      <protection hidden="1"/>
    </xf>
    <xf numFmtId="0" fontId="22" fillId="5" borderId="0" xfId="0" applyFont="1" applyFill="1" applyAlignment="1" applyProtection="1">
      <alignment horizontal="center" vertical="center"/>
      <protection hidden="1"/>
    </xf>
    <xf numFmtId="0" fontId="14" fillId="5" borderId="0" xfId="0" applyFont="1" applyFill="1" applyAlignment="1" applyProtection="1">
      <alignment horizontal="left" wrapText="1"/>
      <protection hidden="1"/>
    </xf>
    <xf numFmtId="1" fontId="22" fillId="0" borderId="0" xfId="0" applyNumberFormat="1" applyFont="1" applyAlignment="1" applyProtection="1">
      <alignment vertical="top"/>
      <protection hidden="1"/>
    </xf>
    <xf numFmtId="1" fontId="17" fillId="5" borderId="0" xfId="0" applyNumberFormat="1" applyFont="1" applyFill="1" applyAlignment="1" applyProtection="1">
      <alignment vertical="top"/>
      <protection hidden="1"/>
    </xf>
    <xf numFmtId="3" fontId="14" fillId="5" borderId="4" xfId="0" applyNumberFormat="1" applyFont="1" applyFill="1" applyBorder="1" applyAlignment="1" applyProtection="1">
      <alignment horizontal="right" indent="1"/>
      <protection hidden="1"/>
    </xf>
    <xf numFmtId="3" fontId="8" fillId="5" borderId="4" xfId="0" applyNumberFormat="1" applyFont="1" applyFill="1" applyBorder="1" applyAlignment="1" applyProtection="1">
      <alignment horizontal="right" indent="1"/>
      <protection hidden="1"/>
    </xf>
    <xf numFmtId="3" fontId="8" fillId="5" borderId="21" xfId="0" applyNumberFormat="1" applyFont="1" applyFill="1" applyBorder="1" applyAlignment="1" applyProtection="1">
      <alignment horizontal="center" vertical="center"/>
      <protection hidden="1"/>
    </xf>
    <xf numFmtId="3" fontId="17" fillId="5" borderId="0" xfId="0" applyNumberFormat="1" applyFont="1" applyFill="1" applyProtection="1">
      <protection hidden="1"/>
    </xf>
    <xf numFmtId="9" fontId="12" fillId="5" borderId="0" xfId="0" applyNumberFormat="1" applyFont="1" applyFill="1" applyAlignment="1" applyProtection="1">
      <alignment wrapText="1"/>
      <protection hidden="1"/>
    </xf>
    <xf numFmtId="9" fontId="14" fillId="5" borderId="0" xfId="0" applyNumberFormat="1" applyFont="1" applyFill="1" applyAlignment="1" applyProtection="1">
      <alignment horizontal="center" vertical="center"/>
      <protection hidden="1"/>
    </xf>
    <xf numFmtId="0" fontId="14" fillId="5" borderId="0" xfId="0" applyFont="1" applyFill="1" applyProtection="1">
      <protection hidden="1"/>
    </xf>
    <xf numFmtId="0" fontId="8" fillId="0" borderId="0" xfId="0" applyFont="1" applyAlignment="1">
      <alignment horizontal="right"/>
    </xf>
    <xf numFmtId="1" fontId="8" fillId="5" borderId="0" xfId="0" applyNumberFormat="1" applyFont="1" applyFill="1" applyAlignment="1" applyProtection="1">
      <alignment vertical="center"/>
      <protection hidden="1"/>
    </xf>
    <xf numFmtId="0" fontId="8" fillId="5" borderId="0" xfId="0" applyFont="1" applyFill="1" applyAlignment="1" applyProtection="1">
      <alignment horizontal="left" indent="1"/>
      <protection hidden="1"/>
    </xf>
    <xf numFmtId="0" fontId="17" fillId="5" borderId="0" xfId="0" applyFont="1" applyFill="1" applyAlignment="1" applyProtection="1">
      <alignment horizontal="right"/>
      <protection hidden="1"/>
    </xf>
    <xf numFmtId="3" fontId="0" fillId="5" borderId="0" xfId="0" applyNumberFormat="1" applyFill="1" applyAlignment="1" applyProtection="1">
      <alignment horizontal="left" indent="1"/>
      <protection hidden="1"/>
    </xf>
    <xf numFmtId="9" fontId="1" fillId="0" borderId="0" xfId="0" applyNumberFormat="1" applyFont="1" applyAlignment="1" applyProtection="1">
      <alignment horizontal="center" vertical="top"/>
      <protection hidden="1"/>
    </xf>
    <xf numFmtId="3" fontId="1" fillId="0" borderId="0" xfId="0" applyNumberFormat="1" applyFont="1" applyAlignment="1" applyProtection="1">
      <alignment horizontal="center"/>
      <protection hidden="1"/>
    </xf>
    <xf numFmtId="0" fontId="2" fillId="5" borderId="0" xfId="0" applyFont="1" applyFill="1" applyProtection="1">
      <protection hidden="1"/>
    </xf>
    <xf numFmtId="0" fontId="1" fillId="0" borderId="0" xfId="0" applyFont="1" applyAlignment="1">
      <alignment vertical="center" wrapText="1"/>
    </xf>
    <xf numFmtId="0" fontId="1" fillId="5" borderId="0" xfId="0" applyFont="1" applyFill="1" applyAlignment="1" applyProtection="1">
      <alignment horizontal="right" indent="1"/>
      <protection hidden="1"/>
    </xf>
    <xf numFmtId="0" fontId="1" fillId="5" borderId="0" xfId="0" applyFont="1" applyFill="1" applyAlignment="1" applyProtection="1">
      <alignment horizontal="left" indent="1"/>
      <protection hidden="1"/>
    </xf>
    <xf numFmtId="3" fontId="1" fillId="0" borderId="0" xfId="0" applyNumberFormat="1" applyFont="1" applyAlignment="1" applyProtection="1">
      <alignment horizontal="left" indent="1"/>
      <protection hidden="1"/>
    </xf>
    <xf numFmtId="3" fontId="1" fillId="0" borderId="0" xfId="0" applyNumberFormat="1" applyFont="1" applyAlignment="1" applyProtection="1">
      <alignment horizontal="left" wrapText="1" indent="1"/>
      <protection hidden="1"/>
    </xf>
    <xf numFmtId="0" fontId="1" fillId="5" borderId="0" xfId="0" applyFont="1" applyFill="1" applyAlignment="1" applyProtection="1">
      <alignment horizontal="center"/>
      <protection hidden="1"/>
    </xf>
    <xf numFmtId="3" fontId="1" fillId="0" borderId="0" xfId="0" applyNumberFormat="1" applyFont="1" applyAlignment="1" applyProtection="1">
      <alignment horizontal="center" wrapText="1"/>
      <protection hidden="1"/>
    </xf>
    <xf numFmtId="3" fontId="1" fillId="5" borderId="0" xfId="0" applyNumberFormat="1" applyFont="1" applyFill="1" applyAlignment="1" applyProtection="1">
      <alignment horizontal="left"/>
      <protection hidden="1"/>
    </xf>
    <xf numFmtId="3" fontId="1" fillId="5" borderId="0" xfId="0" applyNumberFormat="1" applyFont="1" applyFill="1" applyAlignment="1" applyProtection="1">
      <alignment horizontal="center"/>
      <protection hidden="1"/>
    </xf>
    <xf numFmtId="0" fontId="2" fillId="0" borderId="0" xfId="0" applyFont="1" applyAlignment="1" applyProtection="1">
      <alignment horizontal="center" vertical="center"/>
      <protection hidden="1"/>
    </xf>
    <xf numFmtId="0" fontId="1" fillId="0" borderId="0" xfId="0" applyFont="1" applyAlignment="1" applyProtection="1">
      <alignment horizontal="center" vertical="center" wrapText="1"/>
      <protection hidden="1"/>
    </xf>
    <xf numFmtId="3" fontId="1" fillId="5" borderId="8" xfId="0" applyNumberFormat="1" applyFont="1" applyFill="1" applyBorder="1" applyAlignment="1" applyProtection="1">
      <alignment horizontal="center" wrapText="1"/>
      <protection hidden="1"/>
    </xf>
    <xf numFmtId="3" fontId="1" fillId="0" borderId="8" xfId="0" applyNumberFormat="1" applyFont="1" applyBorder="1" applyAlignment="1" applyProtection="1">
      <alignment horizontal="center"/>
      <protection hidden="1"/>
    </xf>
    <xf numFmtId="3" fontId="1" fillId="0" borderId="8" xfId="0" applyNumberFormat="1" applyFont="1" applyBorder="1" applyAlignment="1" applyProtection="1">
      <alignment horizontal="center" wrapText="1"/>
      <protection hidden="1"/>
    </xf>
    <xf numFmtId="3" fontId="1" fillId="0" borderId="22" xfId="0" applyNumberFormat="1" applyFont="1" applyBorder="1" applyAlignment="1" applyProtection="1">
      <alignment horizontal="center" wrapText="1"/>
      <protection hidden="1"/>
    </xf>
    <xf numFmtId="9" fontId="2" fillId="0" borderId="0" xfId="0" applyNumberFormat="1" applyFont="1" applyAlignment="1" applyProtection="1">
      <alignment horizontal="center" vertical="center"/>
      <protection hidden="1"/>
    </xf>
    <xf numFmtId="3" fontId="1" fillId="0" borderId="0" xfId="0" applyNumberFormat="1" applyFont="1" applyAlignment="1" applyProtection="1">
      <alignment horizontal="right" vertical="center" indent="1"/>
      <protection hidden="1"/>
    </xf>
    <xf numFmtId="3" fontId="1" fillId="0" borderId="16" xfId="0" applyNumberFormat="1" applyFont="1" applyBorder="1" applyAlignment="1" applyProtection="1">
      <alignment horizontal="right" vertical="center" indent="1"/>
      <protection hidden="1"/>
    </xf>
    <xf numFmtId="1" fontId="1" fillId="0" borderId="0" xfId="0" applyNumberFormat="1" applyFont="1" applyAlignment="1" applyProtection="1">
      <alignment vertical="center"/>
      <protection hidden="1"/>
    </xf>
    <xf numFmtId="3" fontId="2" fillId="0" borderId="0" xfId="0" applyNumberFormat="1" applyFont="1" applyAlignment="1" applyProtection="1">
      <alignment horizontal="right" indent="1"/>
      <protection hidden="1"/>
    </xf>
    <xf numFmtId="3" fontId="2" fillId="0" borderId="16" xfId="0" applyNumberFormat="1" applyFont="1" applyBorder="1" applyAlignment="1" applyProtection="1">
      <alignment horizontal="right" indent="1"/>
      <protection hidden="1"/>
    </xf>
    <xf numFmtId="1" fontId="1" fillId="0" borderId="0" xfId="0" applyNumberFormat="1" applyFont="1" applyProtection="1">
      <protection hidden="1"/>
    </xf>
    <xf numFmtId="3" fontId="1" fillId="0" borderId="0" xfId="0" applyNumberFormat="1" applyFont="1" applyAlignment="1" applyProtection="1">
      <alignment horizontal="right" indent="1"/>
      <protection hidden="1"/>
    </xf>
    <xf numFmtId="3" fontId="1" fillId="0" borderId="16" xfId="0" applyNumberFormat="1" applyFont="1" applyBorder="1" applyAlignment="1" applyProtection="1">
      <alignment horizontal="right" indent="1"/>
      <protection hidden="1"/>
    </xf>
    <xf numFmtId="44" fontId="1" fillId="0" borderId="0" xfId="3" applyFont="1" applyProtection="1">
      <protection hidden="1"/>
    </xf>
    <xf numFmtId="44" fontId="1" fillId="0" borderId="0" xfId="3" applyFont="1" applyAlignment="1" applyProtection="1">
      <alignment horizontal="center"/>
      <protection hidden="1"/>
    </xf>
    <xf numFmtId="44" fontId="1" fillId="0" borderId="0" xfId="3" applyFont="1" applyAlignment="1" applyProtection="1">
      <alignment vertical="center"/>
      <protection hidden="1"/>
    </xf>
    <xf numFmtId="9" fontId="1" fillId="0" borderId="0" xfId="0" applyNumberFormat="1" applyFont="1" applyAlignment="1" applyProtection="1">
      <alignment horizontal="center"/>
      <protection hidden="1"/>
    </xf>
    <xf numFmtId="0" fontId="7" fillId="0" borderId="0" xfId="0" applyFont="1" applyAlignment="1">
      <alignment vertical="center" wrapText="1"/>
    </xf>
    <xf numFmtId="0" fontId="1" fillId="0" borderId="0" xfId="0" applyFont="1" applyAlignment="1" applyProtection="1">
      <alignment horizontal="center"/>
      <protection hidden="1"/>
    </xf>
    <xf numFmtId="0" fontId="17" fillId="0" borderId="0" xfId="0" applyFont="1" applyAlignment="1" applyProtection="1">
      <alignment vertical="top" wrapText="1"/>
      <protection hidden="1"/>
    </xf>
    <xf numFmtId="0" fontId="8" fillId="0" borderId="0" xfId="0" applyFont="1" applyAlignment="1">
      <alignment horizontal="left" indent="1"/>
    </xf>
    <xf numFmtId="0" fontId="42" fillId="0" borderId="0" xfId="0" applyFont="1" applyAlignment="1">
      <alignment horizontal="left" wrapText="1" indent="1"/>
    </xf>
    <xf numFmtId="0" fontId="42" fillId="0" borderId="0" xfId="0" applyFont="1" applyAlignment="1">
      <alignment horizontal="left" indent="1"/>
    </xf>
    <xf numFmtId="0" fontId="43" fillId="0" borderId="0" xfId="2" applyFont="1" applyFill="1" applyAlignment="1" applyProtection="1">
      <alignment horizontal="left" indent="1"/>
    </xf>
    <xf numFmtId="3" fontId="13" fillId="0" borderId="0" xfId="2" applyNumberFormat="1" applyFill="1" applyBorder="1" applyAlignment="1" applyProtection="1">
      <alignment horizontal="left" indent="1"/>
      <protection hidden="1"/>
    </xf>
    <xf numFmtId="0" fontId="35" fillId="10" borderId="41" xfId="2" applyFont="1" applyFill="1" applyBorder="1" applyAlignment="1" applyProtection="1">
      <alignment horizontal="center" vertical="center" wrapText="1"/>
      <protection hidden="1"/>
    </xf>
    <xf numFmtId="0" fontId="8" fillId="0" borderId="30" xfId="9" applyBorder="1" applyAlignment="1" applyProtection="1">
      <alignment horizontal="left" vertical="center" wrapText="1" indent="1"/>
      <protection hidden="1"/>
    </xf>
    <xf numFmtId="0" fontId="44" fillId="0" borderId="31" xfId="9" applyFont="1" applyBorder="1" applyAlignment="1">
      <alignment horizontal="center" vertical="center" wrapText="1"/>
    </xf>
    <xf numFmtId="0" fontId="44" fillId="0" borderId="32" xfId="9" applyFont="1" applyBorder="1" applyAlignment="1">
      <alignment horizontal="center" vertical="center" wrapText="1"/>
    </xf>
    <xf numFmtId="0" fontId="45" fillId="0" borderId="30" xfId="9" applyFont="1" applyBorder="1" applyAlignment="1">
      <alignment horizontal="center" vertical="center" wrapText="1"/>
    </xf>
    <xf numFmtId="0" fontId="8" fillId="0" borderId="37" xfId="9" applyBorder="1" applyAlignment="1" applyProtection="1">
      <alignment horizontal="left" vertical="center" wrapText="1" indent="1"/>
      <protection hidden="1"/>
    </xf>
    <xf numFmtId="0" fontId="44" fillId="0" borderId="38" xfId="9" applyFont="1" applyBorder="1" applyAlignment="1">
      <alignment horizontal="center" vertical="center" wrapText="1"/>
    </xf>
    <xf numFmtId="0" fontId="44" fillId="0" borderId="39" xfId="9" applyFont="1" applyBorder="1" applyAlignment="1">
      <alignment horizontal="center" vertical="center" wrapText="1"/>
    </xf>
    <xf numFmtId="0" fontId="45" fillId="0" borderId="37" xfId="9" applyFont="1" applyBorder="1" applyAlignment="1">
      <alignment horizontal="center" vertical="center" wrapText="1"/>
    </xf>
    <xf numFmtId="0" fontId="44" fillId="0" borderId="37" xfId="9" applyFont="1" applyBorder="1" applyAlignment="1">
      <alignment horizontal="center" vertical="center" wrapText="1"/>
    </xf>
    <xf numFmtId="0" fontId="8" fillId="0" borderId="42" xfId="9" applyBorder="1" applyAlignment="1" applyProtection="1">
      <alignment horizontal="left" vertical="center" wrapText="1" indent="1"/>
      <protection hidden="1"/>
    </xf>
    <xf numFmtId="0" fontId="44" fillId="0" borderId="43" xfId="9" applyFont="1" applyBorder="1" applyAlignment="1">
      <alignment horizontal="center" vertical="center" wrapText="1"/>
    </xf>
    <xf numFmtId="0" fontId="45" fillId="0" borderId="44" xfId="9" applyFont="1" applyBorder="1" applyAlignment="1">
      <alignment horizontal="center" vertical="center" wrapText="1"/>
    </xf>
    <xf numFmtId="0" fontId="44" fillId="0" borderId="44" xfId="9" applyFont="1" applyBorder="1" applyAlignment="1">
      <alignment horizontal="center" vertical="center" wrapText="1"/>
    </xf>
    <xf numFmtId="0" fontId="44" fillId="0" borderId="42" xfId="9" applyFont="1" applyBorder="1" applyAlignment="1">
      <alignment horizontal="center" vertical="center" wrapText="1"/>
    </xf>
    <xf numFmtId="0" fontId="8" fillId="0" borderId="47" xfId="9" applyBorder="1" applyAlignment="1" applyProtection="1">
      <alignment horizontal="left" vertical="center" wrapText="1" indent="1"/>
      <protection hidden="1"/>
    </xf>
    <xf numFmtId="0" fontId="44" fillId="0" borderId="29" xfId="9" applyFont="1" applyBorder="1" applyAlignment="1">
      <alignment horizontal="center" vertical="center" wrapText="1"/>
    </xf>
    <xf numFmtId="0" fontId="45" fillId="0" borderId="32" xfId="9" applyFont="1" applyBorder="1" applyAlignment="1">
      <alignment horizontal="center" vertical="center" wrapText="1"/>
    </xf>
    <xf numFmtId="0" fontId="45" fillId="0" borderId="48" xfId="9" applyFont="1" applyBorder="1" applyAlignment="1">
      <alignment horizontal="center" vertical="center" wrapText="1"/>
    </xf>
    <xf numFmtId="0" fontId="32" fillId="0" borderId="49" xfId="7" applyFont="1" applyBorder="1"/>
    <xf numFmtId="0" fontId="45" fillId="0" borderId="50" xfId="9" applyFont="1" applyBorder="1" applyAlignment="1">
      <alignment horizontal="center" vertical="center" wrapText="1"/>
    </xf>
    <xf numFmtId="0" fontId="8" fillId="0" borderId="51" xfId="9" applyBorder="1" applyAlignment="1" applyProtection="1">
      <alignment horizontal="left" vertical="center" wrapText="1" indent="1"/>
      <protection hidden="1"/>
    </xf>
    <xf numFmtId="0" fontId="44" fillId="0" borderId="36" xfId="9" applyFont="1" applyBorder="1" applyAlignment="1">
      <alignment horizontal="center" vertical="center" wrapText="1"/>
    </xf>
    <xf numFmtId="0" fontId="45" fillId="0" borderId="39" xfId="9" applyFont="1" applyBorder="1" applyAlignment="1">
      <alignment horizontal="center" vertical="center" wrapText="1"/>
    </xf>
    <xf numFmtId="0" fontId="45" fillId="0" borderId="52" xfId="9" applyFont="1" applyBorder="1" applyAlignment="1">
      <alignment horizontal="center" vertical="center" wrapText="1"/>
    </xf>
    <xf numFmtId="0" fontId="32" fillId="0" borderId="53" xfId="7" applyFont="1" applyBorder="1"/>
    <xf numFmtId="0" fontId="45" fillId="0" borderId="54" xfId="9" applyFont="1" applyBorder="1" applyAlignment="1">
      <alignment horizontal="center" vertical="center" wrapText="1"/>
    </xf>
    <xf numFmtId="0" fontId="44" fillId="0" borderId="53" xfId="9" applyFont="1" applyBorder="1" applyAlignment="1">
      <alignment horizontal="center" vertical="center" wrapText="1"/>
    </xf>
    <xf numFmtId="0" fontId="44" fillId="0" borderId="54" xfId="9" applyFont="1" applyBorder="1" applyAlignment="1">
      <alignment horizontal="center" vertical="center" wrapText="1"/>
    </xf>
    <xf numFmtId="0" fontId="8" fillId="0" borderId="55" xfId="9" applyBorder="1" applyAlignment="1" applyProtection="1">
      <alignment horizontal="left" vertical="center" wrapText="1" indent="1"/>
      <protection hidden="1"/>
    </xf>
    <xf numFmtId="0" fontId="44" fillId="0" borderId="41" xfId="9" applyFont="1" applyBorder="1" applyAlignment="1">
      <alignment horizontal="center" vertical="center" wrapText="1"/>
    </xf>
    <xf numFmtId="0" fontId="45" fillId="0" borderId="56" xfId="9" applyFont="1" applyBorder="1" applyAlignment="1">
      <alignment horizontal="center" vertical="center" wrapText="1"/>
    </xf>
    <xf numFmtId="0" fontId="44" fillId="0" borderId="57" xfId="9" applyFont="1" applyBorder="1" applyAlignment="1">
      <alignment horizontal="center" vertical="center" wrapText="1"/>
    </xf>
    <xf numFmtId="0" fontId="45" fillId="0" borderId="58" xfId="9" applyFont="1" applyBorder="1" applyAlignment="1">
      <alignment horizontal="center" vertical="center" wrapText="1"/>
    </xf>
    <xf numFmtId="0" fontId="44" fillId="0" borderId="49" xfId="9" applyFont="1" applyBorder="1" applyAlignment="1">
      <alignment horizontal="center" vertical="center" wrapText="1"/>
    </xf>
    <xf numFmtId="0" fontId="8" fillId="0" borderId="60" xfId="9" applyBorder="1" applyAlignment="1" applyProtection="1">
      <alignment horizontal="left" vertical="center" wrapText="1" indent="1"/>
      <protection hidden="1"/>
    </xf>
    <xf numFmtId="0" fontId="35" fillId="8" borderId="29" xfId="2" applyFont="1" applyFill="1" applyBorder="1" applyAlignment="1" applyProtection="1">
      <alignment horizontal="center" vertical="center" wrapText="1"/>
      <protection hidden="1"/>
    </xf>
    <xf numFmtId="0" fontId="35" fillId="8" borderId="36" xfId="2" applyFont="1" applyFill="1" applyBorder="1" applyAlignment="1" applyProtection="1">
      <alignment horizontal="center" vertical="center" wrapText="1"/>
      <protection hidden="1"/>
    </xf>
    <xf numFmtId="0" fontId="35" fillId="8" borderId="36" xfId="2" quotePrefix="1" applyFont="1" applyFill="1" applyBorder="1" applyAlignment="1" applyProtection="1">
      <alignment horizontal="center" vertical="center" wrapText="1"/>
      <protection hidden="1"/>
    </xf>
    <xf numFmtId="0" fontId="35" fillId="10" borderId="41" xfId="2" quotePrefix="1" applyFont="1" applyFill="1" applyBorder="1" applyAlignment="1" applyProtection="1">
      <alignment horizontal="center" vertical="center" wrapText="1"/>
      <protection hidden="1"/>
    </xf>
    <xf numFmtId="0" fontId="35" fillId="7" borderId="36" xfId="2" quotePrefix="1" applyFont="1" applyFill="1" applyBorder="1" applyAlignment="1" applyProtection="1">
      <alignment horizontal="center" vertical="center" wrapText="1"/>
      <protection hidden="1"/>
    </xf>
    <xf numFmtId="3" fontId="8" fillId="0" borderId="0" xfId="0" applyNumberFormat="1" applyFont="1" applyAlignment="1" applyProtection="1">
      <alignment horizontal="left" wrapText="1" indent="1"/>
      <protection hidden="1"/>
    </xf>
    <xf numFmtId="3" fontId="8" fillId="0" borderId="0" xfId="0" applyNumberFormat="1" applyFont="1" applyAlignment="1" applyProtection="1">
      <alignment horizontal="left" indent="1"/>
      <protection hidden="1"/>
    </xf>
    <xf numFmtId="0" fontId="37" fillId="0" borderId="0" xfId="0" applyFont="1" applyAlignment="1">
      <alignment horizontal="left" wrapText="1" indent="1"/>
    </xf>
    <xf numFmtId="0" fontId="50" fillId="0" borderId="0" xfId="13" applyFill="1" applyAlignment="1">
      <alignment horizontal="left" indent="1"/>
    </xf>
    <xf numFmtId="0" fontId="41" fillId="0" borderId="0" xfId="12" applyFont="1" applyFill="1" applyAlignment="1">
      <alignment horizontal="left" vertical="center" indent="1"/>
    </xf>
    <xf numFmtId="0" fontId="34" fillId="0" borderId="0" xfId="7" applyFont="1" applyAlignment="1">
      <alignment vertical="center"/>
    </xf>
    <xf numFmtId="0" fontId="8" fillId="0" borderId="23" xfId="7" applyBorder="1" applyAlignment="1">
      <alignment vertical="center"/>
    </xf>
    <xf numFmtId="0" fontId="8" fillId="0" borderId="59" xfId="7" applyBorder="1"/>
    <xf numFmtId="0" fontId="8" fillId="0" borderId="24" xfId="7" applyBorder="1"/>
    <xf numFmtId="0" fontId="8" fillId="0" borderId="0" xfId="8" applyFont="1"/>
    <xf numFmtId="0" fontId="49" fillId="0" borderId="0" xfId="12" applyFill="1" applyAlignment="1">
      <alignment horizontal="left" vertical="center" indent="1"/>
    </xf>
    <xf numFmtId="0" fontId="8" fillId="0" borderId="0" xfId="10" applyFont="1"/>
    <xf numFmtId="0" fontId="8" fillId="0" borderId="0" xfId="10" applyFont="1" applyAlignment="1">
      <alignment horizontal="left" indent="1"/>
    </xf>
    <xf numFmtId="0" fontId="8" fillId="0" borderId="0" xfId="10" applyFont="1" applyAlignment="1">
      <alignment horizontal="left" vertical="top" wrapText="1" indent="1"/>
    </xf>
    <xf numFmtId="0" fontId="31" fillId="0" borderId="0" xfId="0" applyFont="1" applyAlignment="1" applyProtection="1">
      <alignment horizontal="left" vertical="top"/>
      <protection hidden="1"/>
    </xf>
    <xf numFmtId="0" fontId="18" fillId="0" borderId="0" xfId="0" applyFont="1" applyAlignment="1" applyProtection="1">
      <alignment horizontal="left" vertical="top"/>
      <protection hidden="1"/>
    </xf>
    <xf numFmtId="0" fontId="8" fillId="0" borderId="4" xfId="0" applyFont="1" applyBorder="1"/>
    <xf numFmtId="0" fontId="8" fillId="0" borderId="0" xfId="0" applyFont="1" applyAlignment="1">
      <alignment horizontal="left"/>
    </xf>
    <xf numFmtId="0" fontId="8" fillId="0" borderId="0" xfId="0" applyFont="1" applyAlignment="1" applyProtection="1">
      <alignment horizontal="right" vertical="center" wrapText="1" indent="1" readingOrder="1"/>
      <protection locked="0"/>
    </xf>
    <xf numFmtId="0" fontId="8" fillId="0" borderId="0" xfId="0" applyFont="1" applyAlignment="1">
      <alignment horizontal="right" indent="1" readingOrder="1"/>
    </xf>
    <xf numFmtId="0" fontId="8" fillId="0" borderId="0" xfId="0" applyFont="1" applyAlignment="1">
      <alignment horizontal="left" indent="1" readingOrder="1"/>
    </xf>
    <xf numFmtId="0" fontId="8" fillId="0" borderId="0" xfId="0" applyFont="1" applyAlignment="1" applyProtection="1">
      <alignment horizontal="left" vertical="center" wrapText="1" indent="1" readingOrder="1"/>
      <protection locked="0"/>
    </xf>
    <xf numFmtId="0" fontId="14" fillId="0" borderId="0" xfId="0" applyFont="1" applyAlignment="1">
      <alignment wrapText="1"/>
    </xf>
    <xf numFmtId="0" fontId="14" fillId="0" borderId="0" xfId="0" applyFont="1" applyAlignment="1" applyProtection="1">
      <alignment horizontal="center" wrapText="1" readingOrder="1"/>
      <protection locked="0"/>
    </xf>
    <xf numFmtId="0" fontId="14" fillId="0" borderId="0" xfId="0" applyFont="1" applyAlignment="1" applyProtection="1">
      <alignment horizontal="center" vertical="center" wrapText="1" readingOrder="1"/>
      <protection locked="0"/>
    </xf>
    <xf numFmtId="0" fontId="8" fillId="0" borderId="0" xfId="0" applyFont="1" applyAlignment="1" applyProtection="1">
      <alignment horizontal="center"/>
      <protection locked="0"/>
    </xf>
    <xf numFmtId="0" fontId="22" fillId="0" borderId="0" xfId="0" applyFont="1" applyAlignment="1">
      <alignment horizontal="right"/>
    </xf>
    <xf numFmtId="0" fontId="14" fillId="0" borderId="0" xfId="0" applyFont="1" applyAlignment="1" applyProtection="1">
      <alignment horizontal="left"/>
      <protection locked="0"/>
    </xf>
    <xf numFmtId="3" fontId="14" fillId="0" borderId="0" xfId="0" applyNumberFormat="1" applyFont="1" applyAlignment="1">
      <alignment horizontal="right" wrapText="1"/>
    </xf>
    <xf numFmtId="0" fontId="14" fillId="0" borderId="0" xfId="0" applyFont="1" applyAlignment="1">
      <alignment horizontal="right"/>
    </xf>
    <xf numFmtId="0" fontId="14" fillId="0" borderId="0" xfId="0" applyFont="1" applyAlignment="1" applyProtection="1">
      <alignment horizontal="left" wrapText="1" indent="1"/>
      <protection locked="0"/>
    </xf>
    <xf numFmtId="0" fontId="8" fillId="0" borderId="0" xfId="0" applyFont="1" applyAlignment="1" applyProtection="1">
      <alignment horizontal="right" vertical="top" wrapText="1"/>
      <protection locked="0"/>
    </xf>
    <xf numFmtId="0" fontId="17" fillId="0" borderId="0" xfId="0" applyFont="1" applyAlignment="1">
      <alignment horizontal="right"/>
    </xf>
    <xf numFmtId="0" fontId="8" fillId="0" borderId="0" xfId="0" applyFont="1" applyAlignment="1" applyProtection="1">
      <alignment horizontal="left" wrapText="1" indent="2"/>
      <protection locked="0"/>
    </xf>
    <xf numFmtId="3" fontId="8" fillId="0" borderId="0" xfId="0" applyNumberFormat="1" applyFont="1" applyAlignment="1">
      <alignment horizontal="right" vertical="top" wrapText="1" readingOrder="1"/>
    </xf>
    <xf numFmtId="3" fontId="14" fillId="0" borderId="0" xfId="0" applyNumberFormat="1" applyFont="1" applyAlignment="1">
      <alignment horizontal="right" vertical="top" wrapText="1" readingOrder="1"/>
    </xf>
    <xf numFmtId="0" fontId="8" fillId="0" borderId="8" xfId="0" applyFont="1" applyBorder="1"/>
    <xf numFmtId="0" fontId="29" fillId="0" borderId="0" xfId="0" applyFont="1" applyAlignment="1" applyProtection="1">
      <alignment vertical="center" wrapText="1" readingOrder="1"/>
      <protection locked="0"/>
    </xf>
    <xf numFmtId="0" fontId="8" fillId="0" borderId="0" xfId="0" applyFont="1" applyAlignment="1">
      <alignment vertical="center"/>
    </xf>
    <xf numFmtId="1" fontId="17" fillId="0" borderId="0" xfId="0" applyNumberFormat="1" applyFont="1" applyAlignment="1">
      <alignment horizontal="left" vertical="center"/>
    </xf>
    <xf numFmtId="1" fontId="8" fillId="0" borderId="0" xfId="0" applyNumberFormat="1" applyFont="1" applyAlignment="1">
      <alignment horizontal="left" vertical="center"/>
    </xf>
    <xf numFmtId="0" fontId="8" fillId="0" borderId="9" xfId="0" applyFont="1" applyBorder="1"/>
    <xf numFmtId="0" fontId="8" fillId="0" borderId="0" xfId="0" applyFont="1" applyAlignment="1">
      <alignment vertical="center" wrapText="1" readingOrder="1"/>
    </xf>
    <xf numFmtId="0" fontId="8" fillId="0" borderId="0" xfId="0" applyFont="1" applyAlignment="1">
      <alignment horizontal="right" vertical="center" indent="1" readingOrder="1"/>
    </xf>
    <xf numFmtId="0" fontId="14" fillId="0" borderId="0" xfId="0" applyFont="1" applyAlignment="1" applyProtection="1">
      <alignment horizontal="left" indent="1"/>
      <protection locked="0"/>
    </xf>
    <xf numFmtId="0" fontId="8" fillId="0" borderId="0" xfId="0" applyFont="1" applyAlignment="1" applyProtection="1">
      <alignment horizontal="left" wrapText="1" indent="1"/>
      <protection locked="0"/>
    </xf>
    <xf numFmtId="0" fontId="49" fillId="0" borderId="0" xfId="12" applyFill="1" applyAlignment="1" applyProtection="1">
      <alignment horizontal="left" indent="1"/>
      <protection hidden="1"/>
    </xf>
    <xf numFmtId="167" fontId="8" fillId="0" borderId="0" xfId="0" applyNumberFormat="1" applyFont="1"/>
    <xf numFmtId="167" fontId="8" fillId="0" borderId="0" xfId="0" applyNumberFormat="1" applyFont="1" applyAlignment="1">
      <alignment horizontal="left"/>
    </xf>
    <xf numFmtId="0" fontId="17" fillId="0" borderId="8" xfId="0" applyFont="1" applyBorder="1" applyAlignment="1" applyProtection="1">
      <alignment horizontal="right" readingOrder="1"/>
      <protection locked="0"/>
    </xf>
    <xf numFmtId="0" fontId="20" fillId="0" borderId="0" xfId="0" applyFont="1" applyAlignment="1" applyProtection="1">
      <alignment vertical="top" wrapText="1"/>
      <protection hidden="1"/>
    </xf>
    <xf numFmtId="0" fontId="29" fillId="0" borderId="8" xfId="0" applyFont="1" applyBorder="1" applyAlignment="1" applyProtection="1">
      <alignment vertical="center" wrapText="1" readingOrder="1"/>
      <protection locked="0"/>
    </xf>
    <xf numFmtId="0" fontId="19" fillId="0" borderId="0" xfId="0" applyFont="1" applyAlignment="1" applyProtection="1">
      <alignment horizontal="left" vertical="top" indent="1"/>
      <protection hidden="1"/>
    </xf>
    <xf numFmtId="0" fontId="19" fillId="0" borderId="0" xfId="0" applyFont="1" applyAlignment="1" applyProtection="1">
      <alignment horizontal="left" vertical="top" wrapText="1" indent="1"/>
      <protection hidden="1"/>
    </xf>
    <xf numFmtId="0" fontId="19" fillId="0" borderId="8" xfId="0" applyFont="1" applyBorder="1" applyAlignment="1" applyProtection="1">
      <alignment wrapText="1" readingOrder="1"/>
      <protection locked="0"/>
    </xf>
    <xf numFmtId="0" fontId="17" fillId="0" borderId="0" xfId="0" applyFont="1" applyAlignment="1" applyProtection="1">
      <alignment horizontal="left" vertical="top" wrapText="1"/>
      <protection hidden="1"/>
    </xf>
    <xf numFmtId="0" fontId="8" fillId="0" borderId="0" xfId="0" applyFont="1" applyAlignment="1">
      <alignment horizontal="right" vertical="top"/>
    </xf>
    <xf numFmtId="3" fontId="14" fillId="5" borderId="0" xfId="0" applyNumberFormat="1" applyFont="1" applyFill="1" applyAlignment="1" applyProtection="1">
      <alignment horizontal="right"/>
      <protection hidden="1"/>
    </xf>
    <xf numFmtId="0" fontId="17" fillId="0" borderId="0" xfId="0" applyFont="1" applyAlignment="1" applyProtection="1">
      <alignment wrapText="1" readingOrder="1"/>
      <protection locked="0"/>
    </xf>
    <xf numFmtId="0" fontId="17" fillId="0" borderId="0" xfId="0" applyFont="1" applyAlignment="1" applyProtection="1">
      <alignment horizontal="right" readingOrder="1"/>
      <protection locked="0"/>
    </xf>
    <xf numFmtId="0" fontId="14" fillId="0" borderId="0" xfId="0" applyFont="1" applyAlignment="1" applyProtection="1">
      <alignment horizontal="right"/>
      <protection hidden="1"/>
    </xf>
    <xf numFmtId="0" fontId="8" fillId="0" borderId="0" xfId="0" applyFont="1" applyAlignment="1" applyProtection="1">
      <alignment horizontal="right"/>
      <protection hidden="1"/>
    </xf>
    <xf numFmtId="0" fontId="49" fillId="0" borderId="0" xfId="12" applyAlignment="1" applyProtection="1">
      <alignment horizontal="left" indent="1"/>
      <protection hidden="1"/>
    </xf>
    <xf numFmtId="0" fontId="18" fillId="0" borderId="0" xfId="0" applyFont="1" applyAlignment="1" applyProtection="1">
      <alignment horizontal="left" vertical="top" indent="1"/>
      <protection hidden="1"/>
    </xf>
    <xf numFmtId="0" fontId="8" fillId="5" borderId="0" xfId="0" applyFont="1" applyFill="1" applyAlignment="1" applyProtection="1">
      <alignment horizontal="left" wrapText="1" indent="1"/>
      <protection hidden="1"/>
    </xf>
    <xf numFmtId="3" fontId="8" fillId="0" borderId="9" xfId="0" applyNumberFormat="1" applyFont="1" applyBorder="1" applyAlignment="1">
      <alignment horizontal="right" vertical="top" wrapText="1" readingOrder="1"/>
    </xf>
    <xf numFmtId="0" fontId="8" fillId="0" borderId="0" xfId="0" applyFont="1" applyAlignment="1" applyProtection="1">
      <alignment horizontal="left" vertical="top" wrapText="1" indent="1"/>
      <protection locked="0"/>
    </xf>
    <xf numFmtId="3" fontId="14" fillId="5" borderId="9" xfId="0" applyNumberFormat="1" applyFont="1" applyFill="1" applyBorder="1" applyAlignment="1" applyProtection="1">
      <alignment horizontal="right" vertical="top"/>
      <protection hidden="1"/>
    </xf>
    <xf numFmtId="0" fontId="8" fillId="0" borderId="0" xfId="1" applyFont="1" applyAlignment="1">
      <alignment horizontal="left" indent="1"/>
    </xf>
    <xf numFmtId="0" fontId="19" fillId="0" borderId="0" xfId="1" applyFont="1" applyAlignment="1" applyProtection="1">
      <alignment horizontal="left" vertical="center" indent="1" readingOrder="1"/>
      <protection locked="0"/>
    </xf>
    <xf numFmtId="0" fontId="19" fillId="0" borderId="0" xfId="1" applyFont="1" applyAlignment="1" applyProtection="1">
      <alignment vertical="center" readingOrder="1"/>
      <protection locked="0"/>
    </xf>
    <xf numFmtId="0" fontId="19" fillId="0" borderId="0" xfId="1" applyFont="1" applyAlignment="1" applyProtection="1">
      <alignment horizontal="left" vertical="center" wrapText="1" indent="1" readingOrder="1"/>
      <protection locked="0"/>
    </xf>
    <xf numFmtId="0" fontId="8" fillId="0" borderId="0" xfId="1" applyFont="1" applyAlignment="1" applyProtection="1">
      <alignment horizontal="left" vertical="center" wrapText="1" indent="1" readingOrder="1"/>
      <protection locked="0"/>
    </xf>
    <xf numFmtId="0" fontId="19" fillId="0" borderId="0" xfId="1" applyFont="1" applyAlignment="1" applyProtection="1">
      <alignment horizontal="right" vertical="center" wrapText="1" indent="1" readingOrder="1"/>
      <protection locked="0"/>
    </xf>
    <xf numFmtId="0" fontId="19" fillId="0" borderId="0" xfId="1" applyFont="1" applyAlignment="1">
      <alignment horizontal="left" indent="1" readingOrder="1"/>
    </xf>
    <xf numFmtId="0" fontId="8" fillId="0" borderId="0" xfId="0" applyFont="1" applyAlignment="1">
      <alignment horizontal="center" vertical="center"/>
    </xf>
    <xf numFmtId="0" fontId="8" fillId="0" borderId="0" xfId="1" applyFont="1" applyAlignment="1">
      <alignment horizontal="right" vertical="top"/>
    </xf>
    <xf numFmtId="0" fontId="8" fillId="0" borderId="0" xfId="1" applyFont="1" applyAlignment="1" applyProtection="1">
      <alignment horizontal="center" wrapText="1" readingOrder="1"/>
      <protection locked="0"/>
    </xf>
    <xf numFmtId="2" fontId="8" fillId="0" borderId="0" xfId="1" applyNumberFormat="1" applyFont="1" applyAlignment="1" applyProtection="1">
      <alignment horizontal="center" wrapText="1" readingOrder="1"/>
      <protection locked="0"/>
    </xf>
    <xf numFmtId="44" fontId="8" fillId="0" borderId="0" xfId="3" applyFont="1"/>
    <xf numFmtId="44" fontId="8" fillId="0" borderId="0" xfId="3" applyFont="1" applyAlignment="1">
      <alignment horizontal="right" readingOrder="1"/>
    </xf>
    <xf numFmtId="44" fontId="8" fillId="0" borderId="0" xfId="3" applyFont="1" applyAlignment="1">
      <alignment horizontal="right" vertical="top" wrapText="1" readingOrder="1"/>
    </xf>
    <xf numFmtId="3" fontId="8" fillId="0" borderId="0" xfId="1" applyNumberFormat="1" applyFont="1" applyAlignment="1">
      <alignment horizontal="right" vertical="center" wrapText="1" readingOrder="1"/>
    </xf>
    <xf numFmtId="3" fontId="8" fillId="0" borderId="0" xfId="1" quotePrefix="1" applyNumberFormat="1" applyFont="1" applyAlignment="1">
      <alignment horizontal="right" vertical="center" wrapText="1" readingOrder="1"/>
    </xf>
    <xf numFmtId="3" fontId="8" fillId="0" borderId="0" xfId="1" applyNumberFormat="1" applyFont="1" applyAlignment="1">
      <alignment vertical="center"/>
    </xf>
    <xf numFmtId="3" fontId="8" fillId="0" borderId="0" xfId="1" applyNumberFormat="1" applyFont="1" applyAlignment="1">
      <alignment horizontal="right" vertical="top" wrapText="1" readingOrder="1"/>
    </xf>
    <xf numFmtId="0" fontId="8" fillId="0" borderId="0" xfId="1" applyFont="1" applyAlignment="1">
      <alignment horizontal="center"/>
    </xf>
    <xf numFmtId="0" fontId="8" fillId="0" borderId="0" xfId="1" applyFont="1" applyAlignment="1" applyProtection="1">
      <alignment horizontal="center" wrapText="1"/>
      <protection locked="0"/>
    </xf>
    <xf numFmtId="3" fontId="8" fillId="0" borderId="0" xfId="1" quotePrefix="1" applyNumberFormat="1" applyFont="1" applyAlignment="1">
      <alignment horizontal="right" vertical="top" wrapText="1" readingOrder="1"/>
    </xf>
    <xf numFmtId="3" fontId="17" fillId="0" borderId="0" xfId="1" applyNumberFormat="1" applyFont="1" applyAlignment="1">
      <alignment horizontal="right" wrapText="1" readingOrder="1"/>
    </xf>
    <xf numFmtId="0" fontId="8" fillId="0" borderId="0" xfId="0" applyFont="1" applyAlignment="1" applyProtection="1">
      <alignment wrapText="1" readingOrder="1"/>
      <protection locked="0"/>
    </xf>
    <xf numFmtId="0" fontId="14" fillId="0" borderId="0" xfId="0" applyFont="1" applyProtection="1">
      <protection hidden="1"/>
    </xf>
    <xf numFmtId="0" fontId="17" fillId="0" borderId="0" xfId="1" applyFont="1"/>
    <xf numFmtId="167" fontId="8" fillId="0" borderId="0" xfId="0" applyNumberFormat="1" applyFont="1" applyAlignment="1">
      <alignment vertical="top"/>
    </xf>
    <xf numFmtId="167" fontId="8" fillId="2" borderId="0" xfId="1" applyNumberFormat="1" applyFont="1" applyFill="1" applyAlignment="1">
      <alignment horizontal="left" indent="1"/>
    </xf>
    <xf numFmtId="167" fontId="19" fillId="0" borderId="0" xfId="1" applyNumberFormat="1" applyFont="1" applyAlignment="1">
      <alignment vertical="center" readingOrder="1"/>
    </xf>
    <xf numFmtId="167" fontId="19" fillId="0" borderId="0" xfId="1" applyNumberFormat="1" applyFont="1" applyAlignment="1">
      <alignment horizontal="left" vertical="center" wrapText="1" indent="1" readingOrder="1"/>
    </xf>
    <xf numFmtId="0" fontId="19" fillId="0" borderId="0" xfId="1" applyFont="1" applyAlignment="1" applyProtection="1">
      <alignment horizontal="right" vertical="center" indent="1" readingOrder="1"/>
      <protection locked="0"/>
    </xf>
    <xf numFmtId="3" fontId="8" fillId="0" borderId="9" xfId="1" applyNumberFormat="1" applyFont="1" applyBorder="1" applyAlignment="1">
      <alignment horizontal="right" vertical="top" wrapText="1" readingOrder="1"/>
    </xf>
    <xf numFmtId="0" fontId="8" fillId="0" borderId="0" xfId="1" applyFont="1" applyAlignment="1">
      <alignment vertical="top"/>
    </xf>
    <xf numFmtId="0" fontId="14" fillId="0" borderId="0" xfId="0" applyFont="1" applyAlignment="1" applyProtection="1">
      <alignment horizontal="left" vertical="center" wrapText="1" indent="1" readingOrder="1"/>
      <protection locked="0"/>
    </xf>
    <xf numFmtId="0" fontId="14" fillId="0" borderId="0" xfId="1" applyFont="1" applyAlignment="1" applyProtection="1">
      <alignment horizontal="left" vertical="top" wrapText="1" indent="1" readingOrder="1"/>
      <protection locked="0"/>
    </xf>
    <xf numFmtId="44" fontId="14" fillId="0" borderId="0" xfId="3" applyFont="1" applyAlignment="1" applyProtection="1">
      <alignment horizontal="left" wrapText="1" indent="1" readingOrder="1"/>
      <protection locked="0"/>
    </xf>
    <xf numFmtId="0" fontId="14" fillId="0" borderId="0" xfId="1" applyFont="1" applyAlignment="1" applyProtection="1">
      <alignment horizontal="left" wrapText="1" indent="1"/>
      <protection locked="0"/>
    </xf>
    <xf numFmtId="0" fontId="14" fillId="0" borderId="0" xfId="1" applyFont="1" applyAlignment="1" applyProtection="1">
      <alignment horizontal="left" wrapText="1" indent="1" readingOrder="1"/>
      <protection locked="0"/>
    </xf>
    <xf numFmtId="0" fontId="22" fillId="0" borderId="0" xfId="1" applyFont="1" applyAlignment="1" applyProtection="1">
      <alignment horizontal="left" wrapText="1" indent="1" readingOrder="1"/>
      <protection locked="0"/>
    </xf>
    <xf numFmtId="0" fontId="8" fillId="0" borderId="0" xfId="1" applyFont="1" applyAlignment="1" applyProtection="1">
      <alignment horizontal="left" vertical="center" wrapText="1" indent="2" readingOrder="1"/>
      <protection locked="0"/>
    </xf>
    <xf numFmtId="0" fontId="8" fillId="0" borderId="9" xfId="1" applyFont="1" applyBorder="1" applyAlignment="1" applyProtection="1">
      <alignment horizontal="left" vertical="top" wrapText="1" indent="2" readingOrder="1"/>
      <protection locked="0"/>
    </xf>
    <xf numFmtId="0" fontId="8" fillId="0" borderId="0" xfId="1" applyFont="1" applyAlignment="1" applyProtection="1">
      <alignment horizontal="left" vertical="top" wrapText="1" indent="3" readingOrder="1"/>
      <protection locked="0"/>
    </xf>
    <xf numFmtId="9" fontId="8" fillId="0" borderId="0" xfId="0" applyNumberFormat="1" applyFont="1" applyProtection="1">
      <protection hidden="1"/>
    </xf>
    <xf numFmtId="49" fontId="8" fillId="0" borderId="0" xfId="1" applyNumberFormat="1" applyFont="1" applyAlignment="1">
      <alignment horizontal="center" wrapText="1"/>
    </xf>
    <xf numFmtId="3" fontId="17" fillId="0" borderId="0" xfId="0" applyNumberFormat="1" applyFont="1" applyAlignment="1" applyProtection="1">
      <alignment horizontal="right"/>
      <protection hidden="1"/>
    </xf>
    <xf numFmtId="3" fontId="14" fillId="0" borderId="0" xfId="0" applyNumberFormat="1" applyFont="1" applyAlignment="1" applyProtection="1">
      <alignment horizontal="left" indent="1"/>
      <protection hidden="1"/>
    </xf>
    <xf numFmtId="1" fontId="8" fillId="0" borderId="0" xfId="0" applyNumberFormat="1" applyFont="1" applyAlignment="1" applyProtection="1">
      <alignment horizontal="center"/>
      <protection hidden="1"/>
    </xf>
    <xf numFmtId="0" fontId="23" fillId="0" borderId="0" xfId="0" applyFont="1" applyProtection="1">
      <protection hidden="1"/>
    </xf>
    <xf numFmtId="0" fontId="17" fillId="0" borderId="0" xfId="0" applyFont="1" applyAlignment="1" applyProtection="1">
      <alignment horizontal="left" vertical="top"/>
      <protection hidden="1"/>
    </xf>
    <xf numFmtId="0" fontId="19" fillId="0" borderId="0" xfId="0" applyFont="1" applyAlignment="1" applyProtection="1">
      <alignment vertical="top"/>
      <protection hidden="1"/>
    </xf>
    <xf numFmtId="1" fontId="19" fillId="0" borderId="0" xfId="0" applyNumberFormat="1" applyFont="1" applyAlignment="1">
      <alignment horizontal="left" vertical="center"/>
    </xf>
    <xf numFmtId="165" fontId="19" fillId="0" borderId="0" xfId="0" applyNumberFormat="1" applyFont="1" applyAlignment="1">
      <alignment horizontal="left" vertical="center"/>
    </xf>
    <xf numFmtId="0" fontId="19" fillId="0" borderId="0" xfId="0" applyFont="1" applyAlignment="1">
      <alignment horizontal="left" vertical="top" indent="1"/>
    </xf>
    <xf numFmtId="0" fontId="19" fillId="0" borderId="0" xfId="0" applyFont="1" applyAlignment="1" applyProtection="1">
      <alignment vertical="top" wrapText="1"/>
      <protection hidden="1"/>
    </xf>
    <xf numFmtId="165" fontId="19" fillId="0" borderId="0" xfId="0" applyNumberFormat="1" applyFont="1" applyAlignment="1">
      <alignment horizontal="left" vertical="center" indent="1"/>
    </xf>
    <xf numFmtId="0" fontId="19" fillId="0" borderId="0" xfId="0" applyFont="1" applyAlignment="1">
      <alignment horizontal="left"/>
    </xf>
    <xf numFmtId="9" fontId="8" fillId="0" borderId="0" xfId="0" applyNumberFormat="1" applyFont="1" applyAlignment="1" applyProtection="1">
      <alignment horizontal="left"/>
      <protection hidden="1"/>
    </xf>
    <xf numFmtId="3" fontId="14" fillId="0" borderId="0" xfId="0" applyNumberFormat="1" applyFont="1" applyAlignment="1" applyProtection="1">
      <alignment horizontal="center" vertical="center"/>
      <protection hidden="1"/>
    </xf>
    <xf numFmtId="0" fontId="41" fillId="0" borderId="0" xfId="12" applyFont="1" applyFill="1" applyAlignment="1" applyProtection="1">
      <alignment vertical="center"/>
      <protection hidden="1"/>
    </xf>
    <xf numFmtId="0" fontId="41" fillId="0" borderId="0" xfId="12" applyFont="1" applyFill="1" applyAlignment="1" applyProtection="1">
      <alignment horizontal="center" vertical="center"/>
      <protection hidden="1"/>
    </xf>
    <xf numFmtId="0" fontId="41" fillId="0" borderId="0" xfId="12" applyFont="1" applyFill="1" applyAlignment="1">
      <alignment vertical="center"/>
    </xf>
    <xf numFmtId="3" fontId="14" fillId="5" borderId="0" xfId="0" applyNumberFormat="1" applyFont="1" applyFill="1" applyAlignment="1" applyProtection="1">
      <alignment horizontal="left" vertical="center" indent="2"/>
      <protection hidden="1"/>
    </xf>
    <xf numFmtId="3" fontId="14" fillId="5" borderId="9" xfId="0" applyNumberFormat="1" applyFont="1" applyFill="1" applyBorder="1" applyAlignment="1" applyProtection="1">
      <alignment horizontal="left" vertical="top" indent="2"/>
      <protection hidden="1"/>
    </xf>
    <xf numFmtId="3" fontId="8" fillId="5" borderId="0" xfId="0" applyNumberFormat="1" applyFont="1" applyFill="1" applyAlignment="1" applyProtection="1">
      <alignment horizontal="left" indent="3"/>
      <protection hidden="1"/>
    </xf>
    <xf numFmtId="3" fontId="8" fillId="5" borderId="0" xfId="4" applyNumberFormat="1" applyFont="1" applyFill="1" applyAlignment="1" applyProtection="1">
      <alignment horizontal="left" indent="3"/>
      <protection hidden="1"/>
    </xf>
    <xf numFmtId="166" fontId="8" fillId="5" borderId="0" xfId="5" applyFont="1" applyFill="1" applyAlignment="1" applyProtection="1">
      <alignment horizontal="left" indent="3"/>
      <protection hidden="1"/>
    </xf>
    <xf numFmtId="3" fontId="14" fillId="0" borderId="9" xfId="0" applyNumberFormat="1" applyFont="1" applyBorder="1" applyAlignment="1" applyProtection="1">
      <alignment horizontal="right" vertical="center" indent="1"/>
      <protection hidden="1"/>
    </xf>
    <xf numFmtId="3" fontId="8" fillId="0" borderId="0" xfId="0" applyNumberFormat="1" applyFont="1"/>
    <xf numFmtId="0" fontId="8" fillId="5" borderId="0" xfId="6" applyFill="1" applyAlignment="1" applyProtection="1">
      <alignment horizontal="right"/>
      <protection hidden="1"/>
    </xf>
    <xf numFmtId="17" fontId="18" fillId="0" borderId="0" xfId="0" applyNumberFormat="1" applyFont="1" applyAlignment="1" applyProtection="1">
      <alignment horizontal="left" vertical="top" indent="1"/>
      <protection hidden="1"/>
    </xf>
    <xf numFmtId="0" fontId="17" fillId="0" borderId="8" xfId="0" applyFont="1" applyBorder="1" applyAlignment="1" applyProtection="1">
      <alignment wrapText="1" readingOrder="1"/>
      <protection locked="0"/>
    </xf>
    <xf numFmtId="3" fontId="8" fillId="5" borderId="9" xfId="0" applyNumberFormat="1" applyFont="1" applyFill="1" applyBorder="1" applyAlignment="1" applyProtection="1">
      <alignment horizontal="right" vertical="top" indent="1"/>
      <protection hidden="1"/>
    </xf>
    <xf numFmtId="3" fontId="8" fillId="0" borderId="9" xfId="0" applyNumberFormat="1" applyFont="1" applyBorder="1" applyAlignment="1" applyProtection="1">
      <alignment horizontal="right" vertical="top" indent="1"/>
      <protection hidden="1"/>
    </xf>
    <xf numFmtId="3" fontId="8" fillId="5" borderId="63" xfId="0" applyNumberFormat="1" applyFont="1" applyFill="1" applyBorder="1" applyAlignment="1" applyProtection="1">
      <alignment horizontal="right" vertical="top" indent="1"/>
      <protection hidden="1"/>
    </xf>
    <xf numFmtId="0" fontId="17" fillId="0" borderId="0" xfId="0" applyFont="1" applyAlignment="1">
      <alignment horizontal="left" vertical="center"/>
    </xf>
    <xf numFmtId="3" fontId="8" fillId="0" borderId="0" xfId="0" applyNumberFormat="1" applyFont="1" applyAlignment="1" applyProtection="1">
      <alignment horizontal="left"/>
      <protection hidden="1"/>
    </xf>
    <xf numFmtId="0" fontId="17" fillId="0" borderId="0" xfId="0" applyFont="1" applyAlignment="1">
      <alignment vertical="center" wrapText="1"/>
    </xf>
    <xf numFmtId="9" fontId="8" fillId="0" borderId="0" xfId="0" applyNumberFormat="1" applyFont="1" applyAlignment="1" applyProtection="1">
      <alignment horizontal="left" indent="2"/>
      <protection hidden="1"/>
    </xf>
    <xf numFmtId="0" fontId="19" fillId="5" borderId="11" xfId="0" applyFont="1" applyFill="1" applyBorder="1" applyAlignment="1" applyProtection="1">
      <alignment horizontal="left" vertical="center" wrapText="1" indent="1"/>
      <protection hidden="1"/>
    </xf>
    <xf numFmtId="0" fontId="8" fillId="5" borderId="0" xfId="0" applyFont="1" applyFill="1" applyAlignment="1" applyProtection="1">
      <alignment horizontal="left" vertical="center" indent="1"/>
      <protection hidden="1"/>
    </xf>
    <xf numFmtId="0" fontId="14" fillId="5" borderId="0" xfId="0" applyFont="1" applyFill="1" applyAlignment="1" applyProtection="1">
      <alignment horizontal="left" indent="1"/>
      <protection hidden="1"/>
    </xf>
    <xf numFmtId="0" fontId="8" fillId="0" borderId="9" xfId="0" applyFont="1" applyBorder="1" applyAlignment="1">
      <alignment horizontal="left" vertical="top" wrapText="1" indent="1"/>
    </xf>
    <xf numFmtId="0" fontId="17" fillId="0" borderId="0" xfId="0" applyFont="1" applyAlignment="1">
      <alignment horizontal="left" vertical="center" wrapText="1" indent="1"/>
    </xf>
    <xf numFmtId="0" fontId="19" fillId="0" borderId="0" xfId="0" applyFont="1" applyProtection="1">
      <protection hidden="1"/>
    </xf>
    <xf numFmtId="3" fontId="8" fillId="0" borderId="18" xfId="0" applyNumberFormat="1" applyFont="1" applyBorder="1" applyAlignment="1" applyProtection="1">
      <alignment horizontal="center" wrapText="1"/>
      <protection hidden="1"/>
    </xf>
    <xf numFmtId="3" fontId="8" fillId="0" borderId="19" xfId="0" applyNumberFormat="1" applyFont="1" applyBorder="1" applyAlignment="1" applyProtection="1">
      <alignment horizontal="center" wrapText="1"/>
      <protection hidden="1"/>
    </xf>
    <xf numFmtId="3" fontId="14" fillId="0" borderId="16" xfId="0" applyNumberFormat="1" applyFont="1" applyBorder="1" applyAlignment="1" applyProtection="1">
      <alignment horizontal="center" vertical="center"/>
      <protection hidden="1"/>
    </xf>
    <xf numFmtId="0" fontId="14" fillId="0" borderId="0" xfId="0" applyFont="1" applyAlignment="1" applyProtection="1">
      <alignment horizontal="left" indent="1"/>
      <protection hidden="1"/>
    </xf>
    <xf numFmtId="3" fontId="14" fillId="0" borderId="0" xfId="0" applyNumberFormat="1" applyFont="1" applyAlignment="1">
      <alignment horizontal="right" indent="1"/>
    </xf>
    <xf numFmtId="3" fontId="8" fillId="0" borderId="16" xfId="0" applyNumberFormat="1" applyFont="1" applyBorder="1" applyAlignment="1" applyProtection="1">
      <alignment horizontal="right" indent="1"/>
      <protection hidden="1"/>
    </xf>
    <xf numFmtId="3" fontId="14" fillId="0" borderId="0" xfId="0" applyNumberFormat="1" applyFont="1"/>
    <xf numFmtId="1" fontId="22" fillId="0" borderId="0" xfId="0" applyNumberFormat="1" applyFont="1" applyAlignment="1" applyProtection="1">
      <alignment vertical="center"/>
      <protection hidden="1"/>
    </xf>
    <xf numFmtId="9" fontId="14" fillId="0" borderId="0" xfId="0" applyNumberFormat="1" applyFont="1" applyProtection="1">
      <protection hidden="1"/>
    </xf>
    <xf numFmtId="3" fontId="8" fillId="0" borderId="9" xfId="0" applyNumberFormat="1" applyFont="1" applyBorder="1" applyAlignment="1" applyProtection="1">
      <alignment horizontal="right" indent="1"/>
      <protection hidden="1"/>
    </xf>
    <xf numFmtId="3" fontId="8" fillId="0" borderId="63" xfId="0" applyNumberFormat="1" applyFont="1" applyBorder="1" applyAlignment="1" applyProtection="1">
      <alignment horizontal="right" indent="1"/>
      <protection hidden="1"/>
    </xf>
    <xf numFmtId="3" fontId="17" fillId="0" borderId="0" xfId="0" applyNumberFormat="1" applyFont="1" applyProtection="1">
      <protection hidden="1"/>
    </xf>
    <xf numFmtId="0" fontId="17" fillId="0" borderId="0" xfId="0" applyFont="1" applyAlignment="1">
      <alignment vertical="top" wrapText="1"/>
    </xf>
    <xf numFmtId="0" fontId="17" fillId="0" borderId="0" xfId="0" applyFont="1" applyAlignment="1">
      <alignment vertical="center"/>
    </xf>
    <xf numFmtId="0" fontId="19" fillId="0" borderId="11" xfId="0" applyFont="1" applyBorder="1" applyAlignment="1" applyProtection="1">
      <alignment horizontal="left" vertical="center" wrapText="1" indent="1"/>
      <protection hidden="1"/>
    </xf>
    <xf numFmtId="0" fontId="14" fillId="0" borderId="0" xfId="0" applyFont="1" applyAlignment="1" applyProtection="1">
      <alignment horizontal="left" vertical="center" indent="1"/>
      <protection hidden="1"/>
    </xf>
    <xf numFmtId="0" fontId="19" fillId="0" borderId="0" xfId="0" applyFont="1" applyAlignment="1">
      <alignment horizontal="left" vertical="center" indent="1"/>
    </xf>
    <xf numFmtId="0" fontId="14" fillId="0" borderId="0" xfId="0" applyFont="1" applyAlignment="1" applyProtection="1">
      <alignment horizontal="left" indent="2"/>
      <protection hidden="1"/>
    </xf>
    <xf numFmtId="0" fontId="8" fillId="0" borderId="0" xfId="0" applyFont="1" applyAlignment="1" applyProtection="1">
      <alignment horizontal="left" indent="3"/>
      <protection hidden="1"/>
    </xf>
    <xf numFmtId="0" fontId="8" fillId="0" borderId="0" xfId="0" applyFont="1" applyAlignment="1">
      <alignment horizontal="left" vertical="top" wrapText="1" indent="3"/>
    </xf>
    <xf numFmtId="0" fontId="8" fillId="0" borderId="9" xfId="0" applyFont="1" applyBorder="1" applyAlignment="1">
      <alignment horizontal="left" vertical="top" wrapText="1" indent="3"/>
    </xf>
    <xf numFmtId="0" fontId="8" fillId="0" borderId="0" xfId="0" applyFont="1" applyAlignment="1" applyProtection="1">
      <alignment horizontal="left" vertical="top" indent="3"/>
      <protection hidden="1"/>
    </xf>
    <xf numFmtId="2" fontId="8" fillId="5" borderId="0" xfId="0" applyNumberFormat="1" applyFont="1" applyFill="1" applyProtection="1">
      <protection hidden="1"/>
    </xf>
    <xf numFmtId="0" fontId="14" fillId="0" borderId="0" xfId="0" applyFont="1" applyAlignment="1" applyProtection="1">
      <alignment horizontal="left" vertical="top" indent="1"/>
      <protection hidden="1"/>
    </xf>
    <xf numFmtId="0" fontId="8" fillId="0" borderId="0" xfId="0" applyFont="1" applyAlignment="1" applyProtection="1">
      <alignment horizontal="left" vertical="top" indent="1"/>
      <protection hidden="1"/>
    </xf>
    <xf numFmtId="2" fontId="8" fillId="0" borderId="0" xfId="0" applyNumberFormat="1" applyFont="1" applyAlignment="1">
      <alignment horizontal="left" indent="1"/>
    </xf>
    <xf numFmtId="9" fontId="19" fillId="5" borderId="0" xfId="0" applyNumberFormat="1" applyFont="1" applyFill="1" applyAlignment="1" applyProtection="1">
      <alignment horizontal="left" indent="1"/>
      <protection hidden="1"/>
    </xf>
    <xf numFmtId="3" fontId="14" fillId="5" borderId="9" xfId="0" applyNumberFormat="1" applyFont="1" applyFill="1" applyBorder="1" applyAlignment="1" applyProtection="1">
      <alignment horizontal="left" vertical="center" indent="1"/>
      <protection hidden="1"/>
    </xf>
    <xf numFmtId="3" fontId="14" fillId="5" borderId="9" xfId="0" applyNumberFormat="1" applyFont="1" applyFill="1" applyBorder="1" applyAlignment="1" applyProtection="1">
      <alignment horizontal="right" vertical="center" indent="1"/>
      <protection hidden="1"/>
    </xf>
    <xf numFmtId="3" fontId="14" fillId="5" borderId="64" xfId="0" applyNumberFormat="1" applyFont="1" applyFill="1" applyBorder="1" applyAlignment="1" applyProtection="1">
      <alignment horizontal="right" vertical="center" indent="1"/>
      <protection hidden="1"/>
    </xf>
    <xf numFmtId="0" fontId="49" fillId="0" borderId="0" xfId="12" applyFill="1" applyAlignment="1" applyProtection="1">
      <alignment wrapText="1"/>
      <protection hidden="1"/>
    </xf>
    <xf numFmtId="0" fontId="17" fillId="0" borderId="0" xfId="0" applyFont="1" applyAlignment="1">
      <alignment horizontal="center" vertical="center"/>
    </xf>
    <xf numFmtId="0" fontId="17" fillId="0" borderId="0" xfId="0" applyFont="1" applyAlignment="1">
      <alignment horizontal="left" vertical="center" wrapText="1"/>
    </xf>
    <xf numFmtId="0" fontId="8" fillId="0" borderId="9" xfId="0" applyFont="1" applyBorder="1" applyProtection="1">
      <protection hidden="1"/>
    </xf>
    <xf numFmtId="0" fontId="17" fillId="0" borderId="18" xfId="0" applyFont="1" applyBorder="1" applyAlignment="1" applyProtection="1">
      <alignment horizontal="right"/>
      <protection hidden="1"/>
    </xf>
    <xf numFmtId="0" fontId="49" fillId="0" borderId="0" xfId="12" applyFill="1" applyAlignment="1" applyProtection="1">
      <alignment vertical="top" wrapText="1"/>
      <protection hidden="1"/>
    </xf>
    <xf numFmtId="0" fontId="3" fillId="0" borderId="0" xfId="0" applyFont="1" applyAlignment="1" applyProtection="1">
      <alignment vertical="top" wrapText="1"/>
      <protection hidden="1"/>
    </xf>
    <xf numFmtId="0" fontId="0" fillId="0" borderId="0" xfId="0" applyAlignment="1">
      <alignment horizontal="left" indent="1"/>
    </xf>
    <xf numFmtId="0" fontId="1" fillId="0" borderId="0" xfId="0" applyFont="1" applyAlignment="1">
      <alignment horizontal="left" indent="1"/>
    </xf>
    <xf numFmtId="0" fontId="6" fillId="0" borderId="0" xfId="0" applyFont="1" applyAlignment="1" applyProtection="1">
      <alignment horizontal="left" vertical="top" indent="1"/>
      <protection hidden="1"/>
    </xf>
    <xf numFmtId="0" fontId="26" fillId="0" borderId="0" xfId="0" applyFont="1" applyAlignment="1" applyProtection="1">
      <alignment horizontal="left" vertical="center" indent="1"/>
      <protection hidden="1"/>
    </xf>
    <xf numFmtId="0" fontId="25" fillId="0" borderId="0" xfId="0" applyFont="1" applyAlignment="1" applyProtection="1">
      <alignment horizontal="left" indent="1"/>
      <protection hidden="1"/>
    </xf>
    <xf numFmtId="0" fontId="12" fillId="0" borderId="0" xfId="0" applyFont="1" applyAlignment="1" applyProtection="1">
      <alignment horizontal="left" indent="1"/>
      <protection hidden="1"/>
    </xf>
    <xf numFmtId="0" fontId="8" fillId="0" borderId="9" xfId="0" applyFont="1" applyBorder="1" applyAlignment="1" applyProtection="1">
      <alignment vertical="top"/>
      <protection hidden="1"/>
    </xf>
    <xf numFmtId="0" fontId="8" fillId="0" borderId="9" xfId="0" applyFont="1" applyBorder="1" applyAlignment="1" applyProtection="1">
      <alignment horizontal="left" vertical="top" indent="1"/>
      <protection hidden="1"/>
    </xf>
    <xf numFmtId="0" fontId="3" fillId="5" borderId="0" xfId="0" applyFont="1" applyFill="1" applyAlignment="1" applyProtection="1">
      <alignment vertical="top" wrapText="1"/>
      <protection hidden="1"/>
    </xf>
    <xf numFmtId="0" fontId="8" fillId="0" borderId="18" xfId="0" applyFont="1" applyBorder="1" applyAlignment="1" applyProtection="1">
      <alignment horizontal="center" wrapText="1"/>
      <protection hidden="1"/>
    </xf>
    <xf numFmtId="3" fontId="8" fillId="0" borderId="18" xfId="0" applyNumberFormat="1" applyFont="1" applyBorder="1" applyAlignment="1" applyProtection="1">
      <alignment horizontal="center"/>
      <protection hidden="1"/>
    </xf>
    <xf numFmtId="1" fontId="14" fillId="0" borderId="0" xfId="0" applyNumberFormat="1" applyFont="1" applyAlignment="1" applyProtection="1">
      <alignment horizontal="right" indent="1"/>
      <protection hidden="1"/>
    </xf>
    <xf numFmtId="1" fontId="14" fillId="0" borderId="16" xfId="0" applyNumberFormat="1" applyFont="1" applyBorder="1" applyAlignment="1" applyProtection="1">
      <alignment horizontal="right" indent="1"/>
      <protection hidden="1"/>
    </xf>
    <xf numFmtId="1" fontId="8" fillId="0" borderId="0" xfId="0" applyNumberFormat="1" applyFont="1" applyAlignment="1" applyProtection="1">
      <alignment horizontal="right" indent="1"/>
      <protection hidden="1"/>
    </xf>
    <xf numFmtId="1" fontId="8" fillId="0" borderId="16" xfId="0" applyNumberFormat="1" applyFont="1" applyBorder="1" applyAlignment="1" applyProtection="1">
      <alignment horizontal="right" indent="1"/>
      <protection hidden="1"/>
    </xf>
    <xf numFmtId="0" fontId="8" fillId="0" borderId="0" xfId="0" applyFont="1" applyAlignment="1" applyProtection="1">
      <alignment horizontal="center" vertical="center" wrapText="1"/>
      <protection hidden="1"/>
    </xf>
    <xf numFmtId="0" fontId="17" fillId="0" borderId="0" xfId="0" applyFont="1" applyAlignment="1" applyProtection="1">
      <alignment horizontal="left"/>
      <protection hidden="1"/>
    </xf>
    <xf numFmtId="0" fontId="8" fillId="0" borderId="11" xfId="0" applyFont="1" applyBorder="1" applyAlignment="1" applyProtection="1">
      <alignment horizontal="left" vertical="center" wrapText="1" indent="1"/>
      <protection hidden="1"/>
    </xf>
    <xf numFmtId="1" fontId="14" fillId="0" borderId="0" xfId="0" applyNumberFormat="1" applyFont="1" applyAlignment="1" applyProtection="1">
      <alignment horizontal="center" vertical="center"/>
      <protection hidden="1"/>
    </xf>
    <xf numFmtId="0" fontId="29" fillId="0" borderId="0" xfId="0" applyFont="1" applyAlignment="1" applyProtection="1">
      <alignment horizontal="right" vertical="center"/>
      <protection hidden="1"/>
    </xf>
    <xf numFmtId="0" fontId="17" fillId="0" borderId="0" xfId="0" applyFont="1" applyAlignment="1" applyProtection="1">
      <alignment horizontal="right" vertical="center"/>
      <protection hidden="1"/>
    </xf>
    <xf numFmtId="0" fontId="17" fillId="0" borderId="0" xfId="0" applyFont="1" applyAlignment="1" applyProtection="1">
      <alignment horizontal="left" vertical="top" indent="1"/>
      <protection hidden="1"/>
    </xf>
    <xf numFmtId="0" fontId="28" fillId="5" borderId="0" xfId="0" applyFont="1" applyFill="1" applyAlignment="1" applyProtection="1">
      <alignment horizontal="left" vertical="top"/>
      <protection hidden="1"/>
    </xf>
    <xf numFmtId="1" fontId="8" fillId="0" borderId="9" xfId="0" applyNumberFormat="1" applyFont="1" applyBorder="1" applyAlignment="1" applyProtection="1">
      <alignment horizontal="right" vertical="top" indent="1"/>
      <protection hidden="1"/>
    </xf>
    <xf numFmtId="1" fontId="8" fillId="0" borderId="63" xfId="0" applyNumberFormat="1" applyFont="1" applyBorder="1" applyAlignment="1" applyProtection="1">
      <alignment horizontal="right" vertical="top" indent="1"/>
      <protection hidden="1"/>
    </xf>
    <xf numFmtId="3" fontId="8" fillId="0" borderId="0" xfId="0" applyNumberFormat="1" applyFont="1" applyAlignment="1" applyProtection="1">
      <alignment horizontal="center" vertical="top"/>
      <protection hidden="1"/>
    </xf>
    <xf numFmtId="0" fontId="8" fillId="0" borderId="1" xfId="0" applyFont="1" applyBorder="1" applyAlignment="1" applyProtection="1">
      <alignment vertical="top"/>
      <protection hidden="1"/>
    </xf>
    <xf numFmtId="0" fontId="19" fillId="0" borderId="11" xfId="0" applyFont="1" applyBorder="1" applyAlignment="1" applyProtection="1">
      <alignment horizontal="right" indent="1"/>
      <protection hidden="1"/>
    </xf>
    <xf numFmtId="0" fontId="19" fillId="0" borderId="3" xfId="0" applyFont="1" applyBorder="1" applyAlignment="1" applyProtection="1">
      <alignment horizontal="left" indent="1"/>
      <protection hidden="1"/>
    </xf>
    <xf numFmtId="3" fontId="19" fillId="0" borderId="3" xfId="0" applyNumberFormat="1" applyFont="1" applyBorder="1" applyAlignment="1" applyProtection="1">
      <alignment horizontal="left" indent="1"/>
      <protection hidden="1"/>
    </xf>
    <xf numFmtId="0" fontId="19" fillId="0" borderId="11" xfId="0" applyFont="1" applyBorder="1" applyAlignment="1" applyProtection="1">
      <alignment horizontal="right" vertical="center" wrapText="1" indent="1"/>
      <protection hidden="1"/>
    </xf>
    <xf numFmtId="3" fontId="8" fillId="0" borderId="8" xfId="0" applyNumberFormat="1" applyFont="1" applyBorder="1" applyAlignment="1" applyProtection="1">
      <alignment horizontal="center" wrapText="1"/>
      <protection hidden="1"/>
    </xf>
    <xf numFmtId="0" fontId="8" fillId="0" borderId="0" xfId="0" applyFont="1" applyAlignment="1">
      <alignment horizontal="right" indent="1"/>
    </xf>
    <xf numFmtId="0" fontId="8" fillId="0" borderId="0" xfId="0" applyFont="1" applyAlignment="1" applyProtection="1">
      <alignment horizontal="right" vertical="center" indent="1"/>
      <protection hidden="1"/>
    </xf>
    <xf numFmtId="3" fontId="17" fillId="0" borderId="0" xfId="0" applyNumberFormat="1" applyFont="1" applyAlignment="1" applyProtection="1">
      <alignment horizontal="center" vertical="center"/>
      <protection hidden="1"/>
    </xf>
    <xf numFmtId="0" fontId="14" fillId="0" borderId="0" xfId="0" applyFont="1" applyAlignment="1" applyProtection="1">
      <alignment horizontal="left" wrapText="1" indent="2"/>
      <protection hidden="1"/>
    </xf>
    <xf numFmtId="3" fontId="17" fillId="0" borderId="0" xfId="0" applyNumberFormat="1" applyFont="1" applyAlignment="1" applyProtection="1">
      <alignment horizontal="center"/>
      <protection hidden="1"/>
    </xf>
    <xf numFmtId="3" fontId="17" fillId="0" borderId="0" xfId="0" applyNumberFormat="1" applyFont="1" applyAlignment="1" applyProtection="1">
      <alignment horizontal="left"/>
      <protection hidden="1"/>
    </xf>
    <xf numFmtId="0" fontId="19" fillId="0" borderId="0" xfId="0" applyFont="1" applyAlignment="1" applyProtection="1">
      <alignment horizontal="left" indent="1"/>
      <protection hidden="1"/>
    </xf>
    <xf numFmtId="3" fontId="22" fillId="0" borderId="0" xfId="0" applyNumberFormat="1" applyFont="1" applyAlignment="1" applyProtection="1">
      <alignment horizontal="center"/>
      <protection hidden="1"/>
    </xf>
    <xf numFmtId="0" fontId="14" fillId="0" borderId="0" xfId="0" applyFont="1" applyAlignment="1" applyProtection="1">
      <alignment horizontal="left" vertical="center" indent="2"/>
      <protection hidden="1"/>
    </xf>
    <xf numFmtId="0" fontId="14" fillId="0" borderId="9" xfId="0" applyFont="1" applyBorder="1" applyAlignment="1" applyProtection="1">
      <alignment horizontal="left" vertical="center" indent="1"/>
      <protection hidden="1"/>
    </xf>
    <xf numFmtId="3" fontId="8" fillId="0" borderId="17" xfId="0" applyNumberFormat="1" applyFont="1" applyBorder="1" applyAlignment="1" applyProtection="1">
      <alignment horizontal="center"/>
      <protection hidden="1"/>
    </xf>
    <xf numFmtId="3" fontId="8" fillId="0" borderId="11" xfId="0" applyNumberFormat="1" applyFont="1" applyBorder="1" applyAlignment="1" applyProtection="1">
      <alignment horizontal="right" indent="1"/>
      <protection hidden="1"/>
    </xf>
    <xf numFmtId="0" fontId="8" fillId="0" borderId="0" xfId="0" applyFont="1" applyAlignment="1" applyProtection="1">
      <alignment horizontal="left"/>
      <protection hidden="1"/>
    </xf>
    <xf numFmtId="0" fontId="31" fillId="0" borderId="0" xfId="0" applyFont="1" applyAlignment="1" applyProtection="1">
      <alignment vertical="top"/>
      <protection hidden="1"/>
    </xf>
    <xf numFmtId="0" fontId="40" fillId="0" borderId="0" xfId="14" applyFill="1" applyBorder="1" applyAlignment="1" applyProtection="1">
      <alignment vertical="top"/>
      <protection hidden="1"/>
    </xf>
    <xf numFmtId="0" fontId="40" fillId="0" borderId="0" xfId="14" applyFill="1" applyBorder="1" applyAlignment="1" applyProtection="1">
      <alignment horizontal="center" vertical="top"/>
      <protection hidden="1"/>
    </xf>
    <xf numFmtId="0" fontId="40" fillId="0" borderId="0" xfId="14" applyFill="1" applyBorder="1"/>
    <xf numFmtId="3" fontId="8" fillId="0" borderId="64" xfId="0" applyNumberFormat="1" applyFont="1" applyBorder="1" applyAlignment="1" applyProtection="1">
      <alignment horizontal="right" vertical="top" indent="1"/>
      <protection hidden="1"/>
    </xf>
    <xf numFmtId="3" fontId="17" fillId="0" borderId="0" xfId="0" applyNumberFormat="1" applyFont="1" applyAlignment="1" applyProtection="1">
      <alignment horizontal="right" vertical="center" indent="2"/>
      <protection hidden="1"/>
    </xf>
    <xf numFmtId="3" fontId="17" fillId="0" borderId="0" xfId="0" applyNumberFormat="1" applyFont="1" applyAlignment="1" applyProtection="1">
      <alignment horizontal="right" vertical="center" indent="1"/>
      <protection hidden="1"/>
    </xf>
    <xf numFmtId="0" fontId="17" fillId="0" borderId="0" xfId="0" applyFont="1" applyAlignment="1" applyProtection="1">
      <alignment vertical="center"/>
      <protection hidden="1"/>
    </xf>
    <xf numFmtId="0" fontId="8" fillId="0" borderId="0" xfId="0" applyFont="1" applyAlignment="1" applyProtection="1">
      <alignment horizontal="left" vertical="center" indent="3"/>
      <protection hidden="1"/>
    </xf>
    <xf numFmtId="0" fontId="8" fillId="0" borderId="0" xfId="0" applyFont="1" applyAlignment="1">
      <alignment horizontal="left" vertical="center" wrapText="1" indent="3"/>
    </xf>
    <xf numFmtId="3" fontId="8" fillId="0" borderId="17" xfId="0" applyNumberFormat="1" applyFont="1" applyBorder="1" applyAlignment="1" applyProtection="1">
      <alignment horizontal="center" wrapText="1"/>
      <protection hidden="1"/>
    </xf>
    <xf numFmtId="0" fontId="17" fillId="0" borderId="0" xfId="0" applyFont="1" applyAlignment="1" applyProtection="1">
      <alignment horizontal="center"/>
      <protection hidden="1"/>
    </xf>
    <xf numFmtId="0" fontId="17" fillId="0" borderId="0" xfId="0" applyFont="1" applyAlignment="1">
      <alignment horizontal="left" indent="1"/>
    </xf>
    <xf numFmtId="0" fontId="17" fillId="0" borderId="0" xfId="0" applyFont="1" applyAlignment="1" applyProtection="1">
      <alignment horizontal="left" vertical="center" indent="1"/>
      <protection hidden="1"/>
    </xf>
    <xf numFmtId="0" fontId="8" fillId="0" borderId="0" xfId="0" applyFont="1" applyAlignment="1" applyProtection="1">
      <alignment horizontal="left" indent="2"/>
      <protection hidden="1"/>
    </xf>
    <xf numFmtId="0" fontId="8" fillId="0" borderId="0" xfId="0" applyFont="1" applyAlignment="1">
      <alignment horizontal="left" wrapText="1" indent="2"/>
    </xf>
    <xf numFmtId="3" fontId="8" fillId="0" borderId="0" xfId="0" applyNumberFormat="1" applyFont="1" applyAlignment="1" applyProtection="1">
      <alignment horizontal="right" vertical="top"/>
      <protection hidden="1"/>
    </xf>
    <xf numFmtId="0" fontId="8" fillId="0" borderId="9" xfId="0" applyFont="1" applyBorder="1" applyAlignment="1">
      <alignment horizontal="left" vertical="top" wrapText="1" indent="2"/>
    </xf>
    <xf numFmtId="0" fontId="17" fillId="0" borderId="18" xfId="0" applyFont="1" applyBorder="1" applyProtection="1">
      <protection hidden="1"/>
    </xf>
    <xf numFmtId="0" fontId="17" fillId="0" borderId="0" xfId="0" applyFont="1" applyAlignment="1" applyProtection="1">
      <alignment wrapText="1"/>
      <protection hidden="1"/>
    </xf>
    <xf numFmtId="0" fontId="17" fillId="0" borderId="0" xfId="0" applyFont="1" applyAlignment="1">
      <alignment horizontal="left" vertical="center" indent="1"/>
    </xf>
    <xf numFmtId="0" fontId="17" fillId="0" borderId="0" xfId="0" applyFont="1" applyAlignment="1" applyProtection="1">
      <alignment horizontal="left" wrapText="1" indent="1"/>
      <protection hidden="1"/>
    </xf>
    <xf numFmtId="0" fontId="8" fillId="0" borderId="9" xfId="0" applyFont="1" applyBorder="1" applyAlignment="1" applyProtection="1">
      <alignment horizontal="left" indent="1"/>
      <protection hidden="1"/>
    </xf>
    <xf numFmtId="0" fontId="49" fillId="0" borderId="0" xfId="12" applyFill="1" applyAlignment="1" applyProtection="1">
      <alignment horizontal="left" wrapText="1" indent="1"/>
      <protection hidden="1"/>
    </xf>
    <xf numFmtId="0" fontId="31" fillId="0" borderId="0" xfId="0" applyFont="1" applyAlignment="1" applyProtection="1">
      <alignment horizontal="left" wrapText="1" indent="1"/>
      <protection hidden="1"/>
    </xf>
    <xf numFmtId="3" fontId="19" fillId="5" borderId="0" xfId="0" applyNumberFormat="1" applyFont="1" applyFill="1" applyAlignment="1" applyProtection="1">
      <alignment horizontal="left" indent="1"/>
      <protection hidden="1"/>
    </xf>
    <xf numFmtId="3" fontId="8" fillId="0" borderId="1" xfId="0" applyNumberFormat="1" applyFont="1" applyBorder="1" applyAlignment="1" applyProtection="1">
      <alignment horizontal="center" vertical="center" wrapText="1"/>
      <protection hidden="1"/>
    </xf>
    <xf numFmtId="3" fontId="8" fillId="0" borderId="1" xfId="0" applyNumberFormat="1" applyFont="1" applyBorder="1"/>
    <xf numFmtId="3" fontId="8" fillId="0" borderId="0" xfId="0" applyNumberFormat="1" applyFont="1" applyAlignment="1" applyProtection="1">
      <alignment vertical="center"/>
      <protection hidden="1"/>
    </xf>
    <xf numFmtId="3" fontId="30" fillId="0" borderId="0" xfId="0" applyNumberFormat="1" applyFont="1" applyAlignment="1" applyProtection="1">
      <alignment vertical="center"/>
      <protection hidden="1"/>
    </xf>
    <xf numFmtId="0" fontId="19" fillId="5" borderId="11" xfId="0" applyFont="1" applyFill="1" applyBorder="1" applyAlignment="1" applyProtection="1">
      <alignment horizontal="left" indent="1"/>
      <protection hidden="1"/>
    </xf>
    <xf numFmtId="0" fontId="8" fillId="0" borderId="0" xfId="0" applyFont="1" applyAlignment="1" applyProtection="1">
      <alignment horizontal="left" wrapText="1" indent="2"/>
      <protection hidden="1"/>
    </xf>
    <xf numFmtId="0" fontId="8" fillId="0" borderId="9" xfId="0" applyFont="1" applyBorder="1" applyAlignment="1" applyProtection="1">
      <alignment horizontal="left" vertical="center" wrapText="1" indent="2"/>
      <protection hidden="1"/>
    </xf>
    <xf numFmtId="3" fontId="8" fillId="5" borderId="0" xfId="0" applyNumberFormat="1" applyFont="1" applyFill="1" applyAlignment="1" applyProtection="1">
      <alignment horizontal="left"/>
      <protection hidden="1"/>
    </xf>
    <xf numFmtId="3" fontId="19" fillId="5" borderId="0" xfId="0" applyNumberFormat="1" applyFont="1" applyFill="1" applyAlignment="1" applyProtection="1">
      <alignment horizontal="left"/>
      <protection hidden="1"/>
    </xf>
    <xf numFmtId="9" fontId="8" fillId="5" borderId="0" xfId="0" applyNumberFormat="1" applyFont="1" applyFill="1" applyAlignment="1" applyProtection="1">
      <alignment horizontal="left" indent="2"/>
      <protection hidden="1"/>
    </xf>
    <xf numFmtId="9" fontId="8" fillId="0" borderId="0" xfId="0" applyNumberFormat="1" applyFont="1" applyAlignment="1" applyProtection="1">
      <alignment vertical="top"/>
      <protection hidden="1"/>
    </xf>
    <xf numFmtId="0" fontId="19" fillId="5" borderId="0" xfId="0" applyFont="1" applyFill="1" applyAlignment="1" applyProtection="1">
      <alignment horizontal="left" vertical="center" wrapText="1" indent="1"/>
      <protection hidden="1"/>
    </xf>
    <xf numFmtId="0" fontId="8" fillId="0" borderId="0" xfId="0" applyFont="1" applyAlignment="1" applyProtection="1">
      <alignment horizontal="left" vertical="center" wrapText="1" indent="1"/>
      <protection hidden="1"/>
    </xf>
    <xf numFmtId="167" fontId="8" fillId="0" borderId="0" xfId="0" applyNumberFormat="1" applyFont="1" applyAlignment="1">
      <alignment horizontal="left" indent="1"/>
    </xf>
    <xf numFmtId="0" fontId="14" fillId="5" borderId="0" xfId="0" applyFont="1" applyFill="1" applyAlignment="1" applyProtection="1">
      <alignment horizontal="left" wrapText="1" indent="1"/>
      <protection hidden="1"/>
    </xf>
    <xf numFmtId="0" fontId="8" fillId="5" borderId="1" xfId="0" applyFont="1" applyFill="1" applyBorder="1" applyAlignment="1" applyProtection="1">
      <alignment horizontal="left" indent="1"/>
      <protection hidden="1"/>
    </xf>
    <xf numFmtId="0" fontId="8" fillId="0" borderId="0" xfId="0" applyFont="1" applyAlignment="1">
      <alignment horizontal="left" wrapText="1" indent="3"/>
    </xf>
    <xf numFmtId="0" fontId="14" fillId="5" borderId="0" xfId="0" applyFont="1" applyFill="1" applyAlignment="1" applyProtection="1">
      <alignment vertical="center"/>
      <protection hidden="1"/>
    </xf>
    <xf numFmtId="9" fontId="14" fillId="5" borderId="0" xfId="0" applyNumberFormat="1" applyFont="1" applyFill="1" applyAlignment="1" applyProtection="1">
      <alignment vertical="center"/>
      <protection hidden="1"/>
    </xf>
    <xf numFmtId="0" fontId="31" fillId="2" borderId="0" xfId="0" applyFont="1" applyFill="1" applyAlignment="1" applyProtection="1">
      <alignment wrapText="1"/>
      <protection hidden="1"/>
    </xf>
    <xf numFmtId="0" fontId="0" fillId="5" borderId="0" xfId="0" applyFill="1" applyAlignment="1" applyProtection="1">
      <alignment horizontal="left" indent="1"/>
      <protection hidden="1"/>
    </xf>
    <xf numFmtId="0" fontId="6" fillId="5" borderId="0" xfId="0" applyFont="1" applyFill="1" applyAlignment="1" applyProtection="1">
      <alignment horizontal="left" indent="1"/>
      <protection hidden="1"/>
    </xf>
    <xf numFmtId="3" fontId="19" fillId="0" borderId="0" xfId="0" applyNumberFormat="1" applyFont="1" applyAlignment="1" applyProtection="1">
      <alignment horizontal="left"/>
      <protection hidden="1"/>
    </xf>
    <xf numFmtId="0" fontId="2" fillId="0" borderId="0" xfId="0" applyFont="1" applyAlignment="1" applyProtection="1">
      <alignment vertical="center" wrapText="1"/>
      <protection hidden="1"/>
    </xf>
    <xf numFmtId="0" fontId="7" fillId="0" borderId="0" xfId="0" applyFont="1" applyAlignment="1" applyProtection="1">
      <alignment vertical="top" wrapText="1"/>
      <protection hidden="1"/>
    </xf>
    <xf numFmtId="44" fontId="7" fillId="0" borderId="0" xfId="3" applyFont="1" applyBorder="1" applyAlignment="1" applyProtection="1">
      <protection hidden="1"/>
    </xf>
    <xf numFmtId="1" fontId="1" fillId="0" borderId="0" xfId="0" applyNumberFormat="1" applyFont="1" applyAlignment="1" applyProtection="1">
      <alignment vertical="top"/>
      <protection hidden="1"/>
    </xf>
    <xf numFmtId="3" fontId="1" fillId="0" borderId="9" xfId="0" applyNumberFormat="1" applyFont="1" applyBorder="1" applyAlignment="1" applyProtection="1">
      <alignment horizontal="right" vertical="top" indent="1"/>
      <protection hidden="1"/>
    </xf>
    <xf numFmtId="3" fontId="1" fillId="0" borderId="63" xfId="0" applyNumberFormat="1" applyFont="1" applyBorder="1" applyAlignment="1" applyProtection="1">
      <alignment horizontal="right" vertical="top" indent="1"/>
      <protection hidden="1"/>
    </xf>
    <xf numFmtId="3" fontId="1" fillId="5" borderId="9" xfId="0" applyNumberFormat="1" applyFont="1" applyFill="1" applyBorder="1" applyAlignment="1" applyProtection="1">
      <alignment horizontal="right" vertical="top" indent="1"/>
      <protection hidden="1"/>
    </xf>
    <xf numFmtId="0" fontId="2" fillId="0" borderId="0" xfId="0" applyFont="1" applyAlignment="1" applyProtection="1">
      <alignment horizontal="left" wrapText="1" indent="1"/>
      <protection hidden="1"/>
    </xf>
    <xf numFmtId="44" fontId="1" fillId="0" borderId="0" xfId="3" applyFont="1" applyAlignment="1" applyProtection="1">
      <alignment horizontal="left" indent="1"/>
      <protection hidden="1"/>
    </xf>
    <xf numFmtId="0" fontId="7" fillId="0" borderId="0" xfId="0" applyFont="1" applyAlignment="1">
      <alignment horizontal="left" vertical="center" wrapText="1" indent="1"/>
    </xf>
    <xf numFmtId="0" fontId="6" fillId="0" borderId="0" xfId="0" applyFont="1" applyAlignment="1">
      <alignment horizontal="left" vertical="center" indent="1"/>
    </xf>
    <xf numFmtId="0" fontId="2" fillId="0" borderId="0" xfId="0" applyFont="1" applyAlignment="1">
      <alignment horizontal="left" wrapText="1" indent="2"/>
    </xf>
    <xf numFmtId="0" fontId="1" fillId="0" borderId="0" xfId="0" applyFont="1" applyAlignment="1" applyProtection="1">
      <alignment horizontal="left" indent="3"/>
      <protection hidden="1"/>
    </xf>
    <xf numFmtId="0" fontId="1" fillId="0" borderId="0" xfId="0" applyFont="1" applyAlignment="1">
      <alignment horizontal="left" wrapText="1" indent="3"/>
    </xf>
    <xf numFmtId="0" fontId="1" fillId="0" borderId="9" xfId="0" applyFont="1" applyBorder="1" applyAlignment="1">
      <alignment horizontal="left" vertical="top" wrapText="1" indent="3"/>
    </xf>
    <xf numFmtId="0" fontId="1" fillId="0" borderId="0" xfId="0" applyFont="1" applyAlignment="1" applyProtection="1">
      <alignment horizontal="right" vertical="center" indent="1"/>
      <protection hidden="1"/>
    </xf>
    <xf numFmtId="0" fontId="8" fillId="0" borderId="11" xfId="0" applyFont="1" applyBorder="1" applyAlignment="1" applyProtection="1">
      <alignment horizontal="left" indent="1"/>
      <protection hidden="1"/>
    </xf>
    <xf numFmtId="0" fontId="7" fillId="2" borderId="0" xfId="0" applyFont="1" applyFill="1" applyAlignment="1" applyProtection="1">
      <alignment vertical="top" wrapText="1"/>
      <protection hidden="1"/>
    </xf>
    <xf numFmtId="0" fontId="17" fillId="2" borderId="0" xfId="0" applyFont="1" applyFill="1" applyAlignment="1" applyProtection="1">
      <alignment vertical="top" wrapText="1"/>
      <protection hidden="1"/>
    </xf>
    <xf numFmtId="3" fontId="2" fillId="2" borderId="0" xfId="0" applyNumberFormat="1" applyFont="1" applyFill="1" applyAlignment="1" applyProtection="1">
      <alignment vertical="center"/>
      <protection hidden="1"/>
    </xf>
    <xf numFmtId="0" fontId="1" fillId="2" borderId="0" xfId="0" applyFont="1" applyFill="1" applyAlignment="1">
      <alignment vertical="center"/>
    </xf>
    <xf numFmtId="0" fontId="14" fillId="2" borderId="0" xfId="0" applyFont="1" applyFill="1" applyAlignment="1" applyProtection="1">
      <alignment vertical="top"/>
      <protection hidden="1"/>
    </xf>
    <xf numFmtId="0" fontId="8" fillId="2" borderId="0" xfId="0" applyFont="1" applyFill="1" applyAlignment="1" applyProtection="1">
      <alignment horizontal="center" vertical="top"/>
      <protection hidden="1"/>
    </xf>
    <xf numFmtId="0" fontId="8" fillId="2" borderId="0" xfId="0" applyFont="1" applyFill="1"/>
    <xf numFmtId="0" fontId="8" fillId="2" borderId="0" xfId="1" applyFont="1" applyFill="1"/>
    <xf numFmtId="3" fontId="8" fillId="2" borderId="0" xfId="0" applyNumberFormat="1" applyFont="1" applyFill="1" applyAlignment="1" applyProtection="1">
      <alignment horizontal="center"/>
      <protection hidden="1"/>
    </xf>
    <xf numFmtId="0" fontId="8" fillId="2" borderId="1" xfId="0" applyFont="1" applyFill="1" applyBorder="1"/>
    <xf numFmtId="0" fontId="17" fillId="2" borderId="0" xfId="0" applyFont="1" applyFill="1" applyAlignment="1" applyProtection="1">
      <alignment horizontal="center"/>
      <protection hidden="1"/>
    </xf>
    <xf numFmtId="3" fontId="8" fillId="2" borderId="8" xfId="0" applyNumberFormat="1" applyFont="1" applyFill="1" applyBorder="1" applyAlignment="1" applyProtection="1">
      <alignment horizontal="center" wrapText="1"/>
      <protection hidden="1"/>
    </xf>
    <xf numFmtId="3" fontId="8" fillId="2" borderId="8" xfId="0" applyNumberFormat="1" applyFont="1" applyFill="1" applyBorder="1" applyAlignment="1" applyProtection="1">
      <alignment horizontal="center"/>
      <protection hidden="1"/>
    </xf>
    <xf numFmtId="3" fontId="8" fillId="2" borderId="17" xfId="0" applyNumberFormat="1" applyFont="1" applyFill="1" applyBorder="1" applyAlignment="1" applyProtection="1">
      <alignment horizontal="center" wrapText="1"/>
      <protection hidden="1"/>
    </xf>
    <xf numFmtId="0" fontId="17" fillId="2" borderId="0" xfId="0" applyFont="1" applyFill="1" applyAlignment="1" applyProtection="1">
      <alignment horizontal="left"/>
      <protection hidden="1"/>
    </xf>
    <xf numFmtId="1" fontId="17" fillId="2" borderId="0" xfId="0" applyNumberFormat="1" applyFont="1" applyFill="1" applyAlignment="1" applyProtection="1">
      <alignment horizontal="center" vertical="center"/>
      <protection hidden="1"/>
    </xf>
    <xf numFmtId="3" fontId="14" fillId="2" borderId="16" xfId="0" applyNumberFormat="1" applyFont="1" applyFill="1" applyBorder="1" applyAlignment="1" applyProtection="1">
      <alignment horizontal="right" indent="1"/>
      <protection hidden="1"/>
    </xf>
    <xf numFmtId="3" fontId="17" fillId="2" borderId="0" xfId="0" applyNumberFormat="1" applyFont="1" applyFill="1" applyAlignment="1" applyProtection="1">
      <alignment horizontal="left" vertical="center"/>
      <protection hidden="1"/>
    </xf>
    <xf numFmtId="3" fontId="8" fillId="2" borderId="0" xfId="0" applyNumberFormat="1" applyFont="1" applyFill="1" applyAlignment="1" applyProtection="1">
      <alignment horizontal="right" indent="1"/>
      <protection hidden="1"/>
    </xf>
    <xf numFmtId="3" fontId="8" fillId="2" borderId="16" xfId="0" applyNumberFormat="1" applyFont="1" applyFill="1" applyBorder="1" applyAlignment="1" applyProtection="1">
      <alignment horizontal="right" indent="1"/>
      <protection hidden="1"/>
    </xf>
    <xf numFmtId="0" fontId="8" fillId="2" borderId="0" xfId="0" applyFont="1" applyFill="1" applyAlignment="1">
      <alignment horizontal="left" wrapText="1" indent="1"/>
    </xf>
    <xf numFmtId="3" fontId="8" fillId="2" borderId="11" xfId="0" applyNumberFormat="1" applyFont="1" applyFill="1" applyBorder="1" applyAlignment="1" applyProtection="1">
      <alignment horizontal="right" indent="1"/>
      <protection hidden="1"/>
    </xf>
    <xf numFmtId="0" fontId="8" fillId="2" borderId="0" xfId="0" applyFont="1" applyFill="1" applyProtection="1">
      <protection hidden="1"/>
    </xf>
    <xf numFmtId="0" fontId="31" fillId="2" borderId="0" xfId="0" applyFont="1" applyFill="1" applyAlignment="1" applyProtection="1">
      <alignment vertical="top" wrapText="1"/>
      <protection hidden="1"/>
    </xf>
    <xf numFmtId="0" fontId="14" fillId="2" borderId="0" xfId="0" applyFont="1" applyFill="1" applyAlignment="1" applyProtection="1">
      <alignment vertical="top" wrapText="1"/>
      <protection hidden="1"/>
    </xf>
    <xf numFmtId="0" fontId="3" fillId="0" borderId="0" xfId="0" applyFont="1" applyAlignment="1" applyProtection="1">
      <alignment wrapText="1"/>
      <protection hidden="1"/>
    </xf>
    <xf numFmtId="1" fontId="14" fillId="2" borderId="0" xfId="0" applyNumberFormat="1" applyFont="1" applyFill="1" applyAlignment="1" applyProtection="1">
      <alignment horizontal="center" vertical="center"/>
      <protection hidden="1"/>
    </xf>
    <xf numFmtId="0" fontId="17" fillId="2" borderId="0" xfId="0" applyFont="1" applyFill="1" applyAlignment="1" applyProtection="1">
      <alignment horizontal="right"/>
      <protection hidden="1"/>
    </xf>
    <xf numFmtId="3" fontId="17" fillId="2" borderId="0" xfId="0" applyNumberFormat="1" applyFont="1" applyFill="1" applyAlignment="1" applyProtection="1">
      <alignment horizontal="left" vertical="top"/>
      <protection hidden="1"/>
    </xf>
    <xf numFmtId="1" fontId="17" fillId="2" borderId="0" xfId="0" applyNumberFormat="1" applyFont="1" applyFill="1" applyAlignment="1" applyProtection="1">
      <alignment horizontal="center" vertical="top"/>
      <protection hidden="1"/>
    </xf>
    <xf numFmtId="0" fontId="8" fillId="2" borderId="0" xfId="0" applyFont="1" applyFill="1" applyAlignment="1">
      <alignment vertical="top"/>
    </xf>
    <xf numFmtId="0" fontId="0" fillId="2" borderId="0" xfId="0" applyFill="1" applyAlignment="1">
      <alignment vertical="top"/>
    </xf>
    <xf numFmtId="3" fontId="8" fillId="2" borderId="9" xfId="0" applyNumberFormat="1" applyFont="1" applyFill="1" applyBorder="1" applyAlignment="1" applyProtection="1">
      <alignment horizontal="right" vertical="top" indent="1"/>
      <protection hidden="1"/>
    </xf>
    <xf numFmtId="3" fontId="8" fillId="2" borderId="64" xfId="0" applyNumberFormat="1" applyFont="1" applyFill="1" applyBorder="1" applyAlignment="1" applyProtection="1">
      <alignment horizontal="right" vertical="top" indent="1"/>
      <protection hidden="1"/>
    </xf>
    <xf numFmtId="0" fontId="19" fillId="2" borderId="11" xfId="0" applyFont="1" applyFill="1" applyBorder="1" applyAlignment="1" applyProtection="1">
      <alignment horizontal="left" wrapText="1" indent="1"/>
      <protection hidden="1"/>
    </xf>
    <xf numFmtId="0" fontId="14" fillId="2" borderId="0" xfId="0" applyFont="1" applyFill="1" applyAlignment="1" applyProtection="1">
      <alignment horizontal="left" wrapText="1" indent="1"/>
      <protection hidden="1"/>
    </xf>
    <xf numFmtId="0" fontId="8" fillId="2" borderId="0" xfId="0" applyFont="1" applyFill="1" applyAlignment="1" applyProtection="1">
      <alignment horizontal="left" wrapText="1" indent="1"/>
      <protection hidden="1"/>
    </xf>
    <xf numFmtId="0" fontId="19" fillId="2" borderId="0" xfId="0" applyFont="1" applyFill="1" applyAlignment="1" applyProtection="1">
      <alignment horizontal="left" vertical="top" indent="1"/>
      <protection hidden="1"/>
    </xf>
    <xf numFmtId="0" fontId="31" fillId="2" borderId="0" xfId="0" applyFont="1" applyFill="1" applyAlignment="1" applyProtection="1">
      <alignment horizontal="left" vertical="top" wrapText="1" indent="1"/>
      <protection hidden="1"/>
    </xf>
    <xf numFmtId="0" fontId="5" fillId="2" borderId="0" xfId="0" applyFont="1" applyFill="1" applyAlignment="1" applyProtection="1">
      <alignment horizontal="left" vertical="top" indent="1"/>
      <protection hidden="1"/>
    </xf>
    <xf numFmtId="0" fontId="2" fillId="2" borderId="0" xfId="0" applyFont="1" applyFill="1" applyAlignment="1" applyProtection="1">
      <alignment horizontal="left" wrapText="1" indent="1"/>
      <protection hidden="1"/>
    </xf>
    <xf numFmtId="0" fontId="7" fillId="2" borderId="0" xfId="0" applyFont="1" applyFill="1" applyAlignment="1" applyProtection="1">
      <alignment horizontal="left" vertical="top" indent="1"/>
      <protection hidden="1"/>
    </xf>
    <xf numFmtId="0" fontId="7" fillId="2" borderId="0" xfId="0" applyFont="1" applyFill="1" applyAlignment="1" applyProtection="1">
      <alignment horizontal="left" vertical="top" wrapText="1" indent="1"/>
      <protection hidden="1"/>
    </xf>
    <xf numFmtId="0" fontId="17" fillId="2" borderId="0" xfId="0" applyFont="1" applyFill="1" applyAlignment="1" applyProtection="1">
      <alignment horizontal="left" vertical="top" wrapText="1" indent="1"/>
      <protection hidden="1"/>
    </xf>
    <xf numFmtId="0" fontId="0" fillId="2" borderId="0" xfId="0" applyFill="1" applyAlignment="1">
      <alignment horizontal="left" indent="1"/>
    </xf>
    <xf numFmtId="0" fontId="8" fillId="2" borderId="0" xfId="0" applyFont="1" applyFill="1" applyAlignment="1" applyProtection="1">
      <alignment horizontal="left" wrapText="1" indent="2"/>
      <protection hidden="1"/>
    </xf>
    <xf numFmtId="0" fontId="8" fillId="2" borderId="0" xfId="0" applyFont="1" applyFill="1" applyAlignment="1">
      <alignment horizontal="left" wrapText="1" indent="2"/>
    </xf>
    <xf numFmtId="0" fontId="8" fillId="2" borderId="9" xfId="0" applyFont="1" applyFill="1" applyBorder="1" applyAlignment="1">
      <alignment horizontal="left" vertical="top" wrapText="1" indent="2"/>
    </xf>
    <xf numFmtId="0" fontId="8" fillId="0" borderId="0" xfId="0" applyFont="1" applyAlignment="1" applyProtection="1">
      <alignment horizontal="left" wrapText="1" indent="1"/>
      <protection hidden="1"/>
    </xf>
    <xf numFmtId="3" fontId="8" fillId="0" borderId="0" xfId="0" applyNumberFormat="1" applyFont="1" applyAlignment="1" applyProtection="1">
      <alignment horizontal="right" wrapText="1"/>
      <protection hidden="1"/>
    </xf>
    <xf numFmtId="0" fontId="17" fillId="0" borderId="0" xfId="0" applyFont="1" applyAlignment="1" applyProtection="1">
      <alignment horizontal="left" vertical="top" wrapText="1" indent="1"/>
      <protection hidden="1"/>
    </xf>
    <xf numFmtId="0" fontId="14" fillId="0" borderId="0" xfId="0" applyFont="1"/>
    <xf numFmtId="0" fontId="17" fillId="0" borderId="0" xfId="0" applyFont="1" applyAlignment="1" applyProtection="1">
      <alignment horizontal="center" vertical="center"/>
      <protection hidden="1"/>
    </xf>
    <xf numFmtId="3" fontId="17" fillId="0" borderId="0" xfId="0" applyNumberFormat="1" applyFont="1" applyAlignment="1" applyProtection="1">
      <alignment horizontal="left" vertical="center"/>
      <protection hidden="1"/>
    </xf>
    <xf numFmtId="1" fontId="14" fillId="0" borderId="0" xfId="0" applyNumberFormat="1" applyFont="1" applyAlignment="1" applyProtection="1">
      <alignment horizontal="right" vertical="center"/>
      <protection hidden="1"/>
    </xf>
    <xf numFmtId="1" fontId="14" fillId="0" borderId="0" xfId="0" applyNumberFormat="1" applyFont="1" applyAlignment="1" applyProtection="1">
      <alignment horizontal="right"/>
      <protection hidden="1"/>
    </xf>
    <xf numFmtId="0" fontId="14" fillId="0" borderId="9" xfId="0" applyFont="1" applyBorder="1" applyAlignment="1" applyProtection="1">
      <alignment horizontal="left" vertical="center" wrapText="1" indent="1"/>
      <protection hidden="1"/>
    </xf>
    <xf numFmtId="0" fontId="17" fillId="0" borderId="0" xfId="0" applyFont="1" applyAlignment="1" applyProtection="1">
      <alignment horizontal="right" vertical="top"/>
      <protection hidden="1"/>
    </xf>
    <xf numFmtId="0" fontId="50" fillId="0" borderId="0" xfId="13" applyFill="1" applyAlignment="1" applyProtection="1">
      <alignment horizontal="left" vertical="top" indent="1"/>
      <protection hidden="1"/>
    </xf>
    <xf numFmtId="0" fontId="50" fillId="0" borderId="0" xfId="13" applyAlignment="1" applyProtection="1">
      <alignment horizontal="left" vertical="top" indent="1"/>
      <protection hidden="1"/>
    </xf>
    <xf numFmtId="17" fontId="50" fillId="0" borderId="0" xfId="13" applyNumberFormat="1" applyFill="1" applyAlignment="1" applyProtection="1">
      <alignment horizontal="left" vertical="top" indent="1"/>
      <protection hidden="1"/>
    </xf>
    <xf numFmtId="0" fontId="50" fillId="0" borderId="0" xfId="13" applyAlignment="1" applyProtection="1">
      <alignment vertical="top"/>
      <protection hidden="1"/>
    </xf>
    <xf numFmtId="0" fontId="50" fillId="0" borderId="0" xfId="13" applyAlignment="1" applyProtection="1">
      <alignment horizontal="center" vertical="top"/>
      <protection hidden="1"/>
    </xf>
    <xf numFmtId="0" fontId="50" fillId="0" borderId="0" xfId="13"/>
    <xf numFmtId="0" fontId="50" fillId="0" borderId="0" xfId="13" applyFill="1" applyAlignment="1" applyProtection="1">
      <alignment vertical="top"/>
      <protection hidden="1"/>
    </xf>
    <xf numFmtId="0" fontId="50" fillId="0" borderId="0" xfId="13" applyFill="1" applyAlignment="1" applyProtection="1">
      <alignment horizontal="center" vertical="top"/>
      <protection hidden="1"/>
    </xf>
    <xf numFmtId="0" fontId="50" fillId="0" borderId="0" xfId="13" applyFill="1"/>
    <xf numFmtId="17" fontId="50" fillId="0" borderId="0" xfId="13" applyNumberFormat="1" applyAlignment="1" applyProtection="1">
      <alignment horizontal="left" vertical="top" indent="1"/>
      <protection hidden="1"/>
    </xf>
    <xf numFmtId="164" fontId="50" fillId="0" borderId="0" xfId="13" applyNumberFormat="1" applyFill="1" applyAlignment="1" applyProtection="1">
      <alignment horizontal="left" vertical="top" indent="1"/>
      <protection hidden="1"/>
    </xf>
    <xf numFmtId="0" fontId="50" fillId="2" borderId="0" xfId="13" applyFill="1" applyAlignment="1" applyProtection="1">
      <alignment horizontal="left" vertical="top" indent="1"/>
      <protection hidden="1"/>
    </xf>
    <xf numFmtId="0" fontId="0" fillId="0" borderId="0" xfId="0" applyProtection="1">
      <protection hidden="1"/>
    </xf>
    <xf numFmtId="9" fontId="0" fillId="0" borderId="0" xfId="0" applyNumberFormat="1" applyProtection="1">
      <protection hidden="1"/>
    </xf>
    <xf numFmtId="44" fontId="17" fillId="0" borderId="0" xfId="3" applyFont="1" applyProtection="1">
      <protection hidden="1"/>
    </xf>
    <xf numFmtId="44" fontId="8" fillId="0" borderId="0" xfId="3" applyAlignment="1" applyProtection="1">
      <alignment horizontal="center"/>
      <protection hidden="1"/>
    </xf>
    <xf numFmtId="44" fontId="17" fillId="0" borderId="0" xfId="3" applyFont="1" applyAlignment="1" applyProtection="1">
      <alignment horizontal="center"/>
      <protection hidden="1"/>
    </xf>
    <xf numFmtId="44" fontId="48" fillId="0" borderId="0" xfId="3" applyFont="1" applyAlignment="1" applyProtection="1">
      <alignment horizontal="right" vertical="center"/>
      <protection hidden="1"/>
    </xf>
    <xf numFmtId="44" fontId="17" fillId="0" borderId="0" xfId="3" applyFont="1" applyAlignment="1" applyProtection="1">
      <alignment vertical="center"/>
      <protection hidden="1"/>
    </xf>
    <xf numFmtId="44" fontId="0" fillId="0" borderId="0" xfId="3" applyFont="1" applyAlignment="1" applyProtection="1">
      <alignment horizontal="center"/>
      <protection hidden="1"/>
    </xf>
    <xf numFmtId="0" fontId="8" fillId="5" borderId="0" xfId="0" applyFont="1" applyFill="1" applyAlignment="1" applyProtection="1">
      <alignment vertical="center"/>
      <protection hidden="1"/>
    </xf>
    <xf numFmtId="3" fontId="17" fillId="0" borderId="0" xfId="0" applyNumberFormat="1" applyFont="1" applyAlignment="1">
      <alignment horizontal="left" vertical="center"/>
    </xf>
    <xf numFmtId="3" fontId="0" fillId="0" borderId="9" xfId="0" applyNumberFormat="1" applyBorder="1" applyAlignment="1" applyProtection="1">
      <alignment horizontal="center"/>
      <protection hidden="1"/>
    </xf>
    <xf numFmtId="3" fontId="14" fillId="0" borderId="0" xfId="0" applyNumberFormat="1" applyFont="1" applyAlignment="1" applyProtection="1">
      <alignment horizontal="center" vertical="center" wrapText="1"/>
      <protection hidden="1"/>
    </xf>
    <xf numFmtId="0" fontId="14" fillId="7" borderId="0" xfId="0" applyFont="1" applyFill="1" applyAlignment="1">
      <alignment wrapText="1"/>
    </xf>
    <xf numFmtId="0" fontId="12" fillId="0" borderId="0" xfId="1" applyFont="1"/>
    <xf numFmtId="0" fontId="0" fillId="0" borderId="0" xfId="0" applyAlignment="1" applyProtection="1">
      <alignment horizontal="right" vertical="center" wrapText="1"/>
      <protection hidden="1"/>
    </xf>
    <xf numFmtId="3" fontId="0" fillId="0" borderId="1" xfId="0" applyNumberFormat="1" applyBorder="1" applyAlignment="1" applyProtection="1">
      <alignment horizontal="center" vertical="center" wrapText="1"/>
      <protection hidden="1"/>
    </xf>
    <xf numFmtId="3" fontId="0" fillId="0" borderId="1" xfId="0" applyNumberFormat="1" applyBorder="1"/>
    <xf numFmtId="3" fontId="0" fillId="0" borderId="0" xfId="0" applyNumberFormat="1" applyProtection="1">
      <protection hidden="1"/>
    </xf>
    <xf numFmtId="0" fontId="47" fillId="0" borderId="0" xfId="0" applyFont="1"/>
    <xf numFmtId="0" fontId="8" fillId="5" borderId="1" xfId="0" applyFont="1" applyFill="1" applyBorder="1" applyProtection="1">
      <protection hidden="1"/>
    </xf>
    <xf numFmtId="3" fontId="17" fillId="0" borderId="18" xfId="0" applyNumberFormat="1" applyFont="1" applyBorder="1" applyAlignment="1" applyProtection="1">
      <alignment horizontal="right"/>
      <protection hidden="1"/>
    </xf>
    <xf numFmtId="3" fontId="17" fillId="0" borderId="18" xfId="0" applyNumberFormat="1" applyFont="1" applyBorder="1" applyProtection="1">
      <protection hidden="1"/>
    </xf>
    <xf numFmtId="0" fontId="31" fillId="0" borderId="0" xfId="0" applyFont="1" applyAlignment="1" applyProtection="1">
      <alignment wrapText="1"/>
      <protection hidden="1"/>
    </xf>
    <xf numFmtId="0" fontId="0" fillId="0" borderId="0" xfId="0" applyAlignment="1" applyProtection="1">
      <alignment horizontal="left" indent="1"/>
      <protection hidden="1"/>
    </xf>
    <xf numFmtId="0" fontId="10" fillId="0" borderId="0" xfId="0" applyFont="1" applyAlignment="1">
      <alignment horizontal="left" vertical="center" wrapText="1" indent="1"/>
    </xf>
    <xf numFmtId="44" fontId="17" fillId="0" borderId="0" xfId="3" applyFont="1" applyAlignment="1" applyProtection="1">
      <alignment horizontal="left" indent="1"/>
      <protection hidden="1"/>
    </xf>
    <xf numFmtId="0" fontId="0" fillId="0" borderId="9" xfId="0" applyBorder="1" applyAlignment="1" applyProtection="1">
      <alignment horizontal="left" indent="1"/>
      <protection hidden="1"/>
    </xf>
    <xf numFmtId="0" fontId="6" fillId="0" borderId="0" xfId="0" applyFont="1" applyAlignment="1" applyProtection="1">
      <alignment horizontal="left" indent="1"/>
      <protection hidden="1"/>
    </xf>
    <xf numFmtId="0" fontId="35" fillId="10" borderId="36" xfId="2" quotePrefix="1" applyFont="1" applyFill="1" applyBorder="1" applyAlignment="1" applyProtection="1">
      <alignment horizontal="center" vertical="center" wrapText="1"/>
      <protection hidden="1"/>
    </xf>
    <xf numFmtId="0" fontId="14" fillId="0" borderId="33" xfId="7" applyFont="1" applyBorder="1" applyAlignment="1">
      <alignment horizontal="center" vertical="center" wrapText="1"/>
    </xf>
    <xf numFmtId="0" fontId="14" fillId="0" borderId="34" xfId="7" applyFont="1" applyBorder="1" applyAlignment="1">
      <alignment horizontal="center" vertical="center" wrapText="1"/>
    </xf>
    <xf numFmtId="0" fontId="14" fillId="0" borderId="35" xfId="7" applyFont="1" applyBorder="1" applyAlignment="1">
      <alignment horizontal="center" vertical="center" wrapText="1"/>
    </xf>
    <xf numFmtId="0" fontId="14" fillId="0" borderId="26" xfId="7" applyFont="1" applyBorder="1" applyAlignment="1">
      <alignment horizontal="center" vertical="center" wrapText="1"/>
    </xf>
    <xf numFmtId="0" fontId="14" fillId="0" borderId="0" xfId="7" applyFont="1" applyAlignment="1">
      <alignment horizontal="center" vertical="center" wrapText="1"/>
    </xf>
    <xf numFmtId="0" fontId="14" fillId="0" borderId="40" xfId="7" applyFont="1" applyBorder="1" applyAlignment="1">
      <alignment horizontal="center" vertical="center" wrapText="1"/>
    </xf>
    <xf numFmtId="0" fontId="14" fillId="0" borderId="45" xfId="7" applyFont="1" applyBorder="1" applyAlignment="1">
      <alignment horizontal="center" vertical="center" wrapText="1"/>
    </xf>
    <xf numFmtId="0" fontId="14" fillId="0" borderId="27" xfId="7" applyFont="1" applyBorder="1" applyAlignment="1">
      <alignment horizontal="center" vertical="center" wrapText="1"/>
    </xf>
    <xf numFmtId="0" fontId="14" fillId="0" borderId="46" xfId="7" applyFont="1" applyBorder="1" applyAlignment="1">
      <alignment horizontal="center" vertical="center" wrapText="1"/>
    </xf>
    <xf numFmtId="0" fontId="46" fillId="0" borderId="61" xfId="9" applyFont="1" applyBorder="1" applyAlignment="1">
      <alignment horizontal="center" vertical="center" wrapText="1"/>
    </xf>
    <xf numFmtId="0" fontId="49" fillId="0" borderId="0" xfId="12" applyFill="1" applyAlignment="1" applyProtection="1">
      <alignment horizontal="left" vertical="top" indent="1"/>
      <protection hidden="1"/>
    </xf>
    <xf numFmtId="0" fontId="49" fillId="0" borderId="0" xfId="12" applyAlignment="1" applyProtection="1">
      <alignment horizontal="left" vertical="top" indent="1"/>
      <protection hidden="1"/>
    </xf>
    <xf numFmtId="0" fontId="49" fillId="2" borderId="0" xfId="12" applyFill="1" applyAlignment="1" applyProtection="1">
      <alignment horizontal="left" indent="1"/>
      <protection hidden="1"/>
    </xf>
    <xf numFmtId="0" fontId="8" fillId="0" borderId="0" xfId="1" applyFont="1" applyAlignment="1">
      <alignment horizontal="center" vertical="center" wrapText="1"/>
    </xf>
    <xf numFmtId="0" fontId="8" fillId="0" borderId="16" xfId="1" applyFont="1" applyBorder="1" applyAlignment="1">
      <alignment horizontal="center" vertical="center" wrapText="1"/>
    </xf>
    <xf numFmtId="0" fontId="8" fillId="0" borderId="0" xfId="9" applyAlignment="1" applyProtection="1">
      <alignment horizontal="center" vertical="center" wrapText="1"/>
      <protection hidden="1"/>
    </xf>
    <xf numFmtId="0" fontId="8" fillId="0" borderId="0" xfId="9" applyAlignment="1">
      <alignment horizontal="center" vertical="center" wrapText="1"/>
    </xf>
    <xf numFmtId="0" fontId="8" fillId="0" borderId="16" xfId="9" applyBorder="1" applyAlignment="1" applyProtection="1">
      <alignment horizontal="center" vertical="center" wrapText="1"/>
      <protection hidden="1"/>
    </xf>
    <xf numFmtId="0" fontId="8" fillId="0" borderId="0" xfId="7" applyAlignment="1">
      <alignment horizontal="center" vertical="center" wrapText="1"/>
    </xf>
    <xf numFmtId="0" fontId="8" fillId="0" borderId="66" xfId="9" applyBorder="1" applyAlignment="1" applyProtection="1">
      <alignment horizontal="left" vertical="center" wrapText="1" indent="1"/>
      <protection hidden="1"/>
    </xf>
    <xf numFmtId="0" fontId="44" fillId="0" borderId="67" xfId="9" applyFont="1" applyBorder="1" applyAlignment="1">
      <alignment horizontal="center" vertical="center" wrapText="1"/>
    </xf>
    <xf numFmtId="0" fontId="45" fillId="0" borderId="23" xfId="9" applyFont="1" applyBorder="1" applyAlignment="1">
      <alignment horizontal="center" vertical="center" wrapText="1"/>
    </xf>
    <xf numFmtId="0" fontId="45" fillId="0" borderId="68" xfId="9" applyFont="1" applyBorder="1" applyAlignment="1">
      <alignment horizontal="center" vertical="center" wrapText="1"/>
    </xf>
    <xf numFmtId="0" fontId="44" fillId="0" borderId="69" xfId="9" applyFont="1" applyBorder="1" applyAlignment="1">
      <alignment horizontal="center" vertical="center" wrapText="1"/>
    </xf>
    <xf numFmtId="0" fontId="44" fillId="0" borderId="23" xfId="9" applyFont="1" applyBorder="1" applyAlignment="1">
      <alignment horizontal="center" vertical="center" wrapText="1"/>
    </xf>
    <xf numFmtId="0" fontId="45" fillId="0" borderId="70" xfId="9" applyFont="1" applyBorder="1" applyAlignment="1">
      <alignment horizontal="center" vertical="center" wrapText="1"/>
    </xf>
    <xf numFmtId="0" fontId="49" fillId="0" borderId="0" xfId="12" applyFill="1" applyAlignment="1">
      <alignment horizontal="left" vertical="center" indent="1" readingOrder="1"/>
    </xf>
    <xf numFmtId="3" fontId="8" fillId="0" borderId="9" xfId="0" applyNumberFormat="1" applyFont="1" applyBorder="1" applyAlignment="1" applyProtection="1">
      <alignment horizontal="right" wrapText="1" indent="1"/>
      <protection hidden="1"/>
    </xf>
    <xf numFmtId="0" fontId="8" fillId="0" borderId="24" xfId="7" applyBorder="1" applyAlignment="1">
      <alignment vertical="center"/>
    </xf>
    <xf numFmtId="0" fontId="33" fillId="0" borderId="0" xfId="8" applyAlignment="1">
      <alignment vertical="center"/>
    </xf>
    <xf numFmtId="0" fontId="8" fillId="0" borderId="25" xfId="7" applyBorder="1"/>
    <xf numFmtId="0" fontId="33" fillId="0" borderId="0" xfId="8"/>
    <xf numFmtId="0" fontId="8" fillId="0" borderId="0" xfId="7"/>
    <xf numFmtId="0" fontId="8" fillId="0" borderId="28" xfId="7" applyBorder="1"/>
    <xf numFmtId="0" fontId="35" fillId="11" borderId="29" xfId="2" applyFont="1" applyFill="1" applyBorder="1" applyAlignment="1" applyProtection="1">
      <alignment horizontal="center" vertical="center" wrapText="1"/>
      <protection hidden="1"/>
    </xf>
    <xf numFmtId="0" fontId="35" fillId="11" borderId="36" xfId="2" applyFont="1" applyFill="1" applyBorder="1" applyAlignment="1" applyProtection="1">
      <alignment horizontal="center" vertical="center" wrapText="1"/>
      <protection hidden="1"/>
    </xf>
    <xf numFmtId="3" fontId="14" fillId="5" borderId="9" xfId="0" applyNumberFormat="1" applyFont="1" applyFill="1" applyBorder="1" applyAlignment="1" applyProtection="1">
      <alignment horizontal="left" vertical="center" indent="2"/>
      <protection hidden="1"/>
    </xf>
    <xf numFmtId="3" fontId="14" fillId="5" borderId="71" xfId="0" applyNumberFormat="1" applyFont="1" applyFill="1" applyBorder="1" applyAlignment="1" applyProtection="1">
      <alignment horizontal="right" vertical="center" indent="1"/>
      <protection hidden="1"/>
    </xf>
    <xf numFmtId="167" fontId="8" fillId="0" borderId="0" xfId="0" applyNumberFormat="1" applyFont="1" applyAlignment="1">
      <alignment horizontal="left" wrapText="1" indent="1"/>
    </xf>
    <xf numFmtId="49" fontId="8" fillId="0" borderId="16" xfId="1" applyNumberFormat="1" applyFont="1" applyBorder="1" applyAlignment="1">
      <alignment horizontal="center" wrapText="1"/>
    </xf>
    <xf numFmtId="49" fontId="8" fillId="0" borderId="8" xfId="1" applyNumberFormat="1" applyFont="1" applyBorder="1" applyAlignment="1">
      <alignment horizontal="center" wrapText="1"/>
    </xf>
    <xf numFmtId="3" fontId="8" fillId="0" borderId="0" xfId="0" applyNumberFormat="1" applyFont="1" applyAlignment="1" applyProtection="1">
      <alignment horizontal="left" indent="2"/>
      <protection hidden="1"/>
    </xf>
    <xf numFmtId="3" fontId="8" fillId="0" borderId="9" xfId="0" applyNumberFormat="1" applyFont="1" applyBorder="1" applyAlignment="1" applyProtection="1">
      <alignment horizontal="left" vertical="top" indent="2"/>
      <protection hidden="1"/>
    </xf>
    <xf numFmtId="0" fontId="32" fillId="0" borderId="0" xfId="12" applyFont="1" applyFill="1" applyAlignment="1">
      <alignment horizontal="left" vertical="center" wrapText="1" indent="1"/>
    </xf>
    <xf numFmtId="0" fontId="13" fillId="0" borderId="0" xfId="2" applyFill="1" applyBorder="1" applyAlignment="1" applyProtection="1">
      <alignment horizontal="left" vertical="top" wrapText="1" indent="1"/>
    </xf>
    <xf numFmtId="0" fontId="50" fillId="0" borderId="0" xfId="12" applyFont="1" applyAlignment="1">
      <alignment horizontal="left" vertical="center" wrapText="1" indent="1"/>
    </xf>
    <xf numFmtId="0" fontId="19" fillId="0" borderId="0" xfId="0" applyFont="1" applyAlignment="1" applyProtection="1">
      <alignment horizontal="right" vertical="center" indent="1"/>
      <protection hidden="1"/>
    </xf>
    <xf numFmtId="49" fontId="8" fillId="0" borderId="73" xfId="1" applyNumberFormat="1" applyFont="1" applyBorder="1" applyAlignment="1">
      <alignment horizontal="center" wrapText="1"/>
    </xf>
    <xf numFmtId="3" fontId="14" fillId="0" borderId="13" xfId="0" applyNumberFormat="1" applyFont="1" applyBorder="1" applyAlignment="1" applyProtection="1">
      <alignment horizontal="right" indent="1"/>
      <protection hidden="1"/>
    </xf>
    <xf numFmtId="3" fontId="22" fillId="0" borderId="0" xfId="0" applyNumberFormat="1" applyFont="1" applyAlignment="1" applyProtection="1">
      <alignment horizontal="right" indent="1"/>
      <protection hidden="1"/>
    </xf>
    <xf numFmtId="3" fontId="14" fillId="0" borderId="0" xfId="0" applyNumberFormat="1" applyFont="1" applyAlignment="1" applyProtection="1">
      <alignment horizontal="left" vertical="center" indent="2"/>
      <protection hidden="1"/>
    </xf>
    <xf numFmtId="3" fontId="14" fillId="0" borderId="0" xfId="0" applyNumberFormat="1" applyFont="1" applyAlignment="1" applyProtection="1">
      <alignment horizontal="right" vertical="center" indent="1"/>
      <protection hidden="1"/>
    </xf>
    <xf numFmtId="3" fontId="14" fillId="0" borderId="13" xfId="0" applyNumberFormat="1" applyFont="1" applyBorder="1" applyAlignment="1" applyProtection="1">
      <alignment horizontal="right" vertical="center" indent="1"/>
      <protection hidden="1"/>
    </xf>
    <xf numFmtId="3" fontId="22" fillId="0" borderId="0" xfId="0" applyNumberFormat="1" applyFont="1" applyAlignment="1" applyProtection="1">
      <alignment horizontal="right" vertical="center"/>
      <protection hidden="1"/>
    </xf>
    <xf numFmtId="3" fontId="8" fillId="0" borderId="0" xfId="0" applyNumberFormat="1" applyFont="1" applyAlignment="1" applyProtection="1">
      <alignment horizontal="left" indent="3"/>
      <protection hidden="1"/>
    </xf>
    <xf numFmtId="3" fontId="8" fillId="0" borderId="13" xfId="0" applyNumberFormat="1" applyFont="1" applyBorder="1" applyAlignment="1" applyProtection="1">
      <alignment horizontal="right" indent="1"/>
      <protection hidden="1"/>
    </xf>
    <xf numFmtId="3" fontId="14" fillId="0" borderId="0" xfId="0" applyNumberFormat="1" applyFont="1" applyAlignment="1" applyProtection="1">
      <alignment horizontal="left" vertical="center" wrapText="1" indent="2"/>
      <protection hidden="1"/>
    </xf>
    <xf numFmtId="3" fontId="8" fillId="0" borderId="0" xfId="4" applyNumberFormat="1" applyFont="1" applyAlignment="1" applyProtection="1">
      <alignment horizontal="left" indent="3"/>
      <protection hidden="1"/>
    </xf>
    <xf numFmtId="166" fontId="8" fillId="0" borderId="0" xfId="5" applyFont="1" applyAlignment="1" applyProtection="1">
      <alignment horizontal="left" indent="3"/>
      <protection hidden="1"/>
    </xf>
    <xf numFmtId="3" fontId="14" fillId="0" borderId="9" xfId="0" applyNumberFormat="1" applyFont="1" applyBorder="1" applyAlignment="1" applyProtection="1">
      <alignment horizontal="left" vertical="center" indent="1"/>
      <protection hidden="1"/>
    </xf>
    <xf numFmtId="3" fontId="14" fillId="0" borderId="63" xfId="0" applyNumberFormat="1" applyFont="1" applyBorder="1" applyAlignment="1" applyProtection="1">
      <alignment horizontal="right" vertical="center" indent="1"/>
      <protection hidden="1"/>
    </xf>
    <xf numFmtId="3" fontId="17" fillId="0" borderId="8" xfId="0" applyNumberFormat="1" applyFont="1" applyBorder="1" applyProtection="1">
      <protection hidden="1"/>
    </xf>
    <xf numFmtId="3" fontId="17" fillId="0" borderId="8" xfId="0" applyNumberFormat="1" applyFont="1" applyBorder="1" applyAlignment="1" applyProtection="1">
      <alignment horizontal="right"/>
      <protection hidden="1"/>
    </xf>
    <xf numFmtId="0" fontId="35" fillId="7" borderId="65" xfId="2" quotePrefix="1" applyFont="1" applyFill="1" applyBorder="1" applyAlignment="1" applyProtection="1">
      <alignment horizontal="center" vertical="center" wrapText="1"/>
      <protection hidden="1"/>
    </xf>
    <xf numFmtId="14" fontId="0" fillId="0" borderId="0" xfId="0" applyNumberFormat="1"/>
    <xf numFmtId="3" fontId="8" fillId="0" borderId="63" xfId="0" applyNumberFormat="1" applyFont="1" applyBorder="1" applyAlignment="1" applyProtection="1">
      <alignment horizontal="right" vertical="top" indent="1"/>
      <protection hidden="1"/>
    </xf>
    <xf numFmtId="3" fontId="14" fillId="0" borderId="9" xfId="0" applyNumberFormat="1" applyFont="1" applyBorder="1" applyAlignment="1" applyProtection="1">
      <alignment horizontal="right" vertical="center" wrapText="1"/>
      <protection hidden="1"/>
    </xf>
    <xf numFmtId="168" fontId="14" fillId="5" borderId="0" xfId="0" applyNumberFormat="1" applyFont="1" applyFill="1" applyAlignment="1" applyProtection="1">
      <alignment horizontal="left" indent="1"/>
      <protection hidden="1"/>
    </xf>
    <xf numFmtId="168" fontId="8" fillId="5" borderId="0" xfId="0" applyNumberFormat="1" applyFont="1" applyFill="1" applyAlignment="1" applyProtection="1">
      <alignment horizontal="left" indent="1"/>
      <protection hidden="1"/>
    </xf>
    <xf numFmtId="0" fontId="19" fillId="2" borderId="0" xfId="0" applyFont="1" applyFill="1" applyAlignment="1" applyProtection="1">
      <alignment horizontal="left" wrapText="1" indent="1"/>
      <protection hidden="1"/>
    </xf>
    <xf numFmtId="0" fontId="19" fillId="2" borderId="0" xfId="0" applyFont="1" applyFill="1" applyAlignment="1" applyProtection="1">
      <alignment horizontal="left" vertical="center" wrapText="1" indent="1"/>
      <protection locked="0" hidden="1"/>
    </xf>
    <xf numFmtId="17" fontId="14" fillId="0" borderId="6" xfId="0" applyNumberFormat="1" applyFont="1" applyBorder="1" applyAlignment="1" applyProtection="1">
      <alignment horizontal="left" vertical="top" indent="1"/>
      <protection hidden="1"/>
    </xf>
    <xf numFmtId="17" fontId="14" fillId="0" borderId="6" xfId="0" applyNumberFormat="1" applyFont="1" applyBorder="1" applyAlignment="1" applyProtection="1">
      <alignment horizontal="right" vertical="top"/>
      <protection hidden="1"/>
    </xf>
    <xf numFmtId="0" fontId="14" fillId="0" borderId="6" xfId="0" applyFont="1" applyBorder="1" applyAlignment="1" applyProtection="1">
      <alignment horizontal="right" vertical="top"/>
      <protection hidden="1"/>
    </xf>
    <xf numFmtId="0" fontId="8" fillId="0" borderId="0" xfId="0" applyFont="1" applyAlignment="1" applyProtection="1">
      <alignment horizontal="left" wrapText="1" indent="3"/>
      <protection hidden="1"/>
    </xf>
    <xf numFmtId="0" fontId="14" fillId="0" borderId="0" xfId="0" applyFont="1" applyAlignment="1" applyProtection="1">
      <alignment horizontal="left" vertical="center" wrapText="1" indent="2"/>
      <protection hidden="1"/>
    </xf>
    <xf numFmtId="0" fontId="50" fillId="0" borderId="0" xfId="13" applyFill="1" applyAlignment="1">
      <alignment horizontal="left" vertical="top" wrapText="1" indent="1"/>
    </xf>
    <xf numFmtId="0" fontId="39" fillId="0" borderId="0" xfId="11" applyFont="1" applyFill="1" applyBorder="1" applyAlignment="1" applyProtection="1">
      <alignment horizontal="left" vertical="top" wrapText="1" indent="1"/>
      <protection locked="0" hidden="1"/>
    </xf>
    <xf numFmtId="0" fontId="50" fillId="0" borderId="0" xfId="13" applyAlignment="1">
      <alignment horizontal="left" vertical="center" wrapText="1" indent="1"/>
    </xf>
    <xf numFmtId="0" fontId="50" fillId="0" borderId="0" xfId="13" applyFill="1" applyAlignment="1">
      <alignment horizontal="left" vertical="center" wrapText="1" indent="1"/>
    </xf>
    <xf numFmtId="0" fontId="41" fillId="0" borderId="0" xfId="13" applyFont="1" applyFill="1" applyAlignment="1">
      <alignment horizontal="left" vertical="center" wrapText="1" indent="1"/>
    </xf>
    <xf numFmtId="0" fontId="50" fillId="0" borderId="0" xfId="14" applyFont="1" applyFill="1" applyBorder="1" applyAlignment="1">
      <alignment horizontal="left" vertical="center" wrapText="1" indent="1"/>
    </xf>
    <xf numFmtId="0" fontId="8" fillId="0" borderId="0" xfId="17" applyFont="1" applyAlignment="1">
      <alignment horizontal="left" vertical="top" wrapText="1" indent="1"/>
    </xf>
    <xf numFmtId="17" fontId="8" fillId="0" borderId="0" xfId="0" applyNumberFormat="1" applyFont="1" applyAlignment="1" applyProtection="1">
      <alignment horizontal="left" vertical="top"/>
      <protection hidden="1"/>
    </xf>
    <xf numFmtId="17" fontId="8" fillId="0" borderId="0" xfId="0" applyNumberFormat="1" applyFont="1" applyAlignment="1" applyProtection="1">
      <alignment horizontal="right" vertical="top"/>
      <protection hidden="1"/>
    </xf>
    <xf numFmtId="17" fontId="8" fillId="0" borderId="9" xfId="0" applyNumberFormat="1" applyFont="1" applyBorder="1" applyAlignment="1" applyProtection="1">
      <alignment horizontal="left" vertical="top"/>
      <protection hidden="1"/>
    </xf>
    <xf numFmtId="17" fontId="8" fillId="0" borderId="9" xfId="0" applyNumberFormat="1" applyFont="1" applyBorder="1" applyAlignment="1" applyProtection="1">
      <alignment horizontal="right" vertical="top"/>
      <protection hidden="1"/>
    </xf>
    <xf numFmtId="3" fontId="8" fillId="0" borderId="9" xfId="0" applyNumberFormat="1" applyFont="1" applyBorder="1" applyAlignment="1" applyProtection="1">
      <alignment horizontal="right" vertical="top"/>
      <protection hidden="1"/>
    </xf>
    <xf numFmtId="169" fontId="8" fillId="0" borderId="0" xfId="0" applyNumberFormat="1" applyFont="1" applyAlignment="1" applyProtection="1">
      <alignment horizontal="right" vertical="top"/>
      <protection hidden="1"/>
    </xf>
    <xf numFmtId="169" fontId="8" fillId="0" borderId="9" xfId="0" applyNumberFormat="1" applyFont="1" applyBorder="1" applyAlignment="1" applyProtection="1">
      <alignment horizontal="right" vertical="top"/>
      <protection hidden="1"/>
    </xf>
    <xf numFmtId="0" fontId="19" fillId="0" borderId="2" xfId="0" applyFont="1" applyBorder="1" applyAlignment="1" applyProtection="1">
      <alignment horizontal="left" vertical="center" wrapText="1" indent="1" readingOrder="1"/>
      <protection locked="0"/>
    </xf>
    <xf numFmtId="0" fontId="19" fillId="0" borderId="3" xfId="0" applyFont="1" applyBorder="1" applyAlignment="1" applyProtection="1">
      <alignment horizontal="left" vertical="center" wrapText="1" indent="1" readingOrder="1"/>
      <protection locked="0"/>
    </xf>
    <xf numFmtId="0" fontId="19" fillId="0" borderId="5" xfId="0" applyFont="1" applyBorder="1" applyAlignment="1" applyProtection="1">
      <alignment horizontal="left" vertical="center" wrapText="1" indent="1" readingOrder="1"/>
      <protection locked="0"/>
    </xf>
    <xf numFmtId="0" fontId="19" fillId="0" borderId="6" xfId="0" applyFont="1" applyBorder="1" applyAlignment="1" applyProtection="1">
      <alignment horizontal="left" vertical="center" wrapText="1" indent="1" readingOrder="1"/>
      <protection locked="0"/>
    </xf>
    <xf numFmtId="0" fontId="19" fillId="0" borderId="7" xfId="0" applyFont="1" applyBorder="1" applyAlignment="1" applyProtection="1">
      <alignment horizontal="left" vertical="center" wrapText="1" indent="1" readingOrder="1"/>
      <protection locked="0"/>
    </xf>
    <xf numFmtId="0" fontId="14" fillId="0" borderId="1" xfId="0" applyFont="1" applyBorder="1" applyAlignment="1" applyProtection="1">
      <alignment horizontal="center" vertical="center" wrapText="1" readingOrder="1"/>
      <protection locked="0"/>
    </xf>
    <xf numFmtId="0" fontId="14" fillId="0" borderId="3" xfId="0" applyFont="1" applyBorder="1" applyAlignment="1" applyProtection="1">
      <alignment horizontal="center" vertical="center" wrapText="1" readingOrder="1"/>
      <protection locked="0"/>
    </xf>
    <xf numFmtId="0" fontId="19" fillId="5" borderId="5" xfId="0" applyFont="1" applyFill="1" applyBorder="1" applyAlignment="1" applyProtection="1">
      <alignment horizontal="left" indent="1"/>
      <protection locked="0" hidden="1"/>
    </xf>
    <xf numFmtId="0" fontId="19" fillId="5" borderId="7" xfId="0" applyFont="1" applyFill="1" applyBorder="1" applyAlignment="1" applyProtection="1">
      <alignment horizontal="left" indent="1"/>
      <protection locked="0" hidden="1"/>
    </xf>
    <xf numFmtId="0" fontId="19" fillId="5" borderId="2" xfId="0" applyFont="1" applyFill="1" applyBorder="1" applyAlignment="1" applyProtection="1">
      <alignment horizontal="left" indent="1"/>
      <protection locked="0" hidden="1"/>
    </xf>
    <xf numFmtId="0" fontId="19" fillId="5" borderId="10" xfId="0" applyFont="1" applyFill="1" applyBorder="1" applyAlignment="1" applyProtection="1">
      <alignment horizontal="left" indent="1"/>
      <protection locked="0" hidden="1"/>
    </xf>
    <xf numFmtId="0" fontId="17" fillId="0" borderId="0" xfId="0" applyFont="1" applyAlignment="1" applyProtection="1">
      <alignment horizontal="right" wrapText="1" readingOrder="1"/>
      <protection locked="0"/>
    </xf>
    <xf numFmtId="0" fontId="19" fillId="0" borderId="5" xfId="1" applyFont="1" applyBorder="1" applyAlignment="1" applyProtection="1">
      <alignment horizontal="left" vertical="center" wrapText="1" indent="1" readingOrder="1"/>
      <protection locked="0"/>
    </xf>
    <xf numFmtId="0" fontId="19" fillId="0" borderId="6" xfId="1" applyFont="1" applyBorder="1" applyAlignment="1" applyProtection="1">
      <alignment horizontal="left" vertical="center" wrapText="1" indent="1" readingOrder="1"/>
      <protection locked="0"/>
    </xf>
    <xf numFmtId="0" fontId="19" fillId="0" borderId="7" xfId="1" applyFont="1" applyBorder="1" applyAlignment="1" applyProtection="1">
      <alignment horizontal="left" vertical="center" wrapText="1" indent="1" readingOrder="1"/>
      <protection locked="0"/>
    </xf>
    <xf numFmtId="0" fontId="14" fillId="0" borderId="3" xfId="0" applyFont="1" applyBorder="1" applyAlignment="1" applyProtection="1">
      <alignment horizontal="center" vertical="center"/>
      <protection hidden="1"/>
    </xf>
    <xf numFmtId="0" fontId="14" fillId="0" borderId="72" xfId="0" applyFont="1" applyBorder="1" applyAlignment="1" applyProtection="1">
      <alignment horizontal="center" vertical="center"/>
      <protection hidden="1"/>
    </xf>
    <xf numFmtId="49" fontId="14" fillId="0" borderId="12" xfId="1" applyNumberFormat="1" applyFont="1" applyBorder="1" applyAlignment="1">
      <alignment horizontal="center" vertical="center" wrapText="1"/>
    </xf>
    <xf numFmtId="49" fontId="14" fillId="0" borderId="3" xfId="1" applyNumberFormat="1" applyFont="1" applyBorder="1" applyAlignment="1">
      <alignment horizontal="center" vertical="center" wrapText="1"/>
    </xf>
    <xf numFmtId="49" fontId="14" fillId="0" borderId="72" xfId="1" applyNumberFormat="1" applyFont="1" applyBorder="1" applyAlignment="1">
      <alignment horizontal="center" vertical="center" wrapText="1"/>
    </xf>
    <xf numFmtId="0" fontId="14" fillId="0" borderId="5"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9" fillId="0" borderId="5" xfId="0" applyFont="1" applyBorder="1" applyAlignment="1" applyProtection="1">
      <alignment horizontal="left" vertical="center" indent="1"/>
      <protection locked="0" hidden="1"/>
    </xf>
    <xf numFmtId="0" fontId="19" fillId="0" borderId="6" xfId="0" applyFont="1" applyBorder="1" applyAlignment="1" applyProtection="1">
      <alignment horizontal="left" vertical="center" indent="1"/>
      <protection locked="0" hidden="1"/>
    </xf>
    <xf numFmtId="0" fontId="19" fillId="0" borderId="7" xfId="0" applyFont="1" applyBorder="1" applyAlignment="1" applyProtection="1">
      <alignment horizontal="left" vertical="center" indent="1"/>
      <protection locked="0" hidden="1"/>
    </xf>
    <xf numFmtId="0" fontId="19" fillId="5" borderId="2" xfId="0" applyFont="1" applyFill="1" applyBorder="1" applyAlignment="1" applyProtection="1">
      <alignment horizontal="left" vertical="center" wrapText="1" indent="1"/>
      <protection locked="0" hidden="1"/>
    </xf>
    <xf numFmtId="0" fontId="19" fillId="5" borderId="3" xfId="0" applyFont="1" applyFill="1" applyBorder="1" applyAlignment="1" applyProtection="1">
      <alignment horizontal="left" vertical="center" wrapText="1" indent="1"/>
      <protection locked="0" hidden="1"/>
    </xf>
    <xf numFmtId="0" fontId="19" fillId="5" borderId="10" xfId="0" applyFont="1" applyFill="1" applyBorder="1" applyAlignment="1" applyProtection="1">
      <alignment horizontal="left" vertical="center" wrapText="1" indent="1"/>
      <protection locked="0" hidden="1"/>
    </xf>
    <xf numFmtId="3" fontId="14" fillId="5" borderId="14" xfId="0" applyNumberFormat="1" applyFont="1" applyFill="1" applyBorder="1" applyAlignment="1" applyProtection="1">
      <alignment horizontal="center" vertical="center"/>
      <protection hidden="1"/>
    </xf>
    <xf numFmtId="3" fontId="14" fillId="5" borderId="15" xfId="0" applyNumberFormat="1" applyFont="1" applyFill="1" applyBorder="1" applyAlignment="1" applyProtection="1">
      <alignment horizontal="center" vertical="center"/>
      <protection hidden="1"/>
    </xf>
    <xf numFmtId="0" fontId="19" fillId="0" borderId="2" xfId="0" applyFont="1" applyBorder="1" applyAlignment="1" applyProtection="1">
      <alignment horizontal="left" vertical="center" wrapText="1" indent="1"/>
      <protection locked="0" hidden="1"/>
    </xf>
    <xf numFmtId="0" fontId="19" fillId="0" borderId="3" xfId="0" applyFont="1" applyBorder="1" applyAlignment="1" applyProtection="1">
      <alignment horizontal="left" vertical="center" wrapText="1" indent="1"/>
      <protection locked="0" hidden="1"/>
    </xf>
    <xf numFmtId="0" fontId="19" fillId="0" borderId="10" xfId="0" applyFont="1" applyBorder="1" applyAlignment="1" applyProtection="1">
      <alignment horizontal="left" vertical="center" wrapText="1" indent="1"/>
      <protection locked="0" hidden="1"/>
    </xf>
    <xf numFmtId="3" fontId="14" fillId="0" borderId="8" xfId="0" applyNumberFormat="1" applyFont="1" applyBorder="1" applyAlignment="1" applyProtection="1">
      <alignment horizontal="center" vertical="center"/>
      <protection hidden="1"/>
    </xf>
    <xf numFmtId="3" fontId="14" fillId="0" borderId="17" xfId="0" applyNumberFormat="1" applyFont="1" applyBorder="1" applyAlignment="1" applyProtection="1">
      <alignment horizontal="center" vertical="center"/>
      <protection hidden="1"/>
    </xf>
    <xf numFmtId="0" fontId="19" fillId="5" borderId="3" xfId="0" applyFont="1" applyFill="1" applyBorder="1" applyAlignment="1" applyProtection="1">
      <alignment horizontal="left" vertical="center" indent="1"/>
      <protection locked="0" hidden="1"/>
    </xf>
    <xf numFmtId="0" fontId="19" fillId="5" borderId="10" xfId="0" applyFont="1" applyFill="1" applyBorder="1" applyAlignment="1" applyProtection="1">
      <alignment horizontal="left" vertical="center" indent="1"/>
      <protection locked="0" hidden="1"/>
    </xf>
    <xf numFmtId="3" fontId="14" fillId="5" borderId="20" xfId="0" applyNumberFormat="1" applyFont="1" applyFill="1" applyBorder="1" applyAlignment="1" applyProtection="1">
      <alignment horizontal="center" vertical="center"/>
      <protection hidden="1"/>
    </xf>
    <xf numFmtId="3" fontId="14" fillId="5" borderId="14" xfId="0" applyNumberFormat="1" applyFont="1" applyFill="1" applyBorder="1" applyAlignment="1" applyProtection="1">
      <alignment horizontal="center" vertical="center" wrapText="1"/>
      <protection hidden="1"/>
    </xf>
    <xf numFmtId="0" fontId="8" fillId="0" borderId="14" xfId="0" applyFont="1" applyBorder="1" applyAlignment="1">
      <alignment horizontal="center" vertical="center" wrapText="1"/>
    </xf>
    <xf numFmtId="0" fontId="19" fillId="0" borderId="12" xfId="0" applyFont="1" applyBorder="1" applyAlignment="1" applyProtection="1">
      <alignment horizontal="left" vertical="center" wrapText="1" indent="1"/>
      <protection locked="0" hidden="1"/>
    </xf>
    <xf numFmtId="3" fontId="14" fillId="0" borderId="14" xfId="0" applyNumberFormat="1" applyFont="1" applyBorder="1" applyAlignment="1" applyProtection="1">
      <alignment horizontal="center" vertical="center"/>
      <protection hidden="1"/>
    </xf>
    <xf numFmtId="3" fontId="14" fillId="0" borderId="15" xfId="0" applyNumberFormat="1" applyFont="1" applyBorder="1" applyAlignment="1" applyProtection="1">
      <alignment horizontal="center" vertical="center"/>
      <protection hidden="1"/>
    </xf>
    <xf numFmtId="0" fontId="8" fillId="0" borderId="14" xfId="0" applyFont="1" applyBorder="1" applyAlignment="1">
      <alignment horizontal="center" vertical="center"/>
    </xf>
    <xf numFmtId="3" fontId="14" fillId="0" borderId="22" xfId="0" applyNumberFormat="1" applyFont="1" applyBorder="1" applyAlignment="1" applyProtection="1">
      <alignment horizontal="center" vertical="center"/>
      <protection hidden="1"/>
    </xf>
    <xf numFmtId="0" fontId="19" fillId="0" borderId="2" xfId="0" applyFont="1" applyBorder="1" applyAlignment="1" applyProtection="1">
      <alignment horizontal="left" wrapText="1" indent="1"/>
      <protection locked="0" hidden="1"/>
    </xf>
    <xf numFmtId="0" fontId="19" fillId="0" borderId="3" xfId="0" applyFont="1" applyBorder="1" applyAlignment="1" applyProtection="1">
      <alignment horizontal="left" wrapText="1" indent="1"/>
      <protection locked="0" hidden="1"/>
    </xf>
    <xf numFmtId="0" fontId="19" fillId="0" borderId="10" xfId="0" applyFont="1" applyBorder="1" applyAlignment="1" applyProtection="1">
      <alignment horizontal="left" wrapText="1" indent="1"/>
      <protection locked="0" hidden="1"/>
    </xf>
    <xf numFmtId="3" fontId="14" fillId="0" borderId="3" xfId="0" applyNumberFormat="1" applyFont="1" applyBorder="1" applyAlignment="1" applyProtection="1">
      <alignment horizontal="center" vertical="center"/>
      <protection hidden="1"/>
    </xf>
    <xf numFmtId="3" fontId="14" fillId="0" borderId="1" xfId="0" applyNumberFormat="1" applyFont="1" applyBorder="1" applyAlignment="1" applyProtection="1">
      <alignment horizontal="center" vertical="center"/>
      <protection hidden="1"/>
    </xf>
    <xf numFmtId="3" fontId="14" fillId="0" borderId="21" xfId="0" applyNumberFormat="1" applyFont="1" applyBorder="1" applyAlignment="1" applyProtection="1">
      <alignment horizontal="center" vertical="center"/>
      <protection hidden="1"/>
    </xf>
    <xf numFmtId="3" fontId="14" fillId="0" borderId="1" xfId="0" applyNumberFormat="1" applyFont="1" applyBorder="1" applyAlignment="1" applyProtection="1">
      <alignment horizontal="center" vertical="center" wrapText="1"/>
      <protection hidden="1"/>
    </xf>
    <xf numFmtId="3" fontId="14" fillId="5" borderId="1" xfId="0" applyNumberFormat="1" applyFont="1" applyFill="1" applyBorder="1" applyAlignment="1" applyProtection="1">
      <alignment horizontal="center" vertical="center"/>
      <protection hidden="1"/>
    </xf>
    <xf numFmtId="3" fontId="14" fillId="5" borderId="21" xfId="0" applyNumberFormat="1" applyFont="1" applyFill="1" applyBorder="1" applyAlignment="1" applyProtection="1">
      <alignment horizontal="center" vertical="center"/>
      <protection hidden="1"/>
    </xf>
    <xf numFmtId="0" fontId="8" fillId="0" borderId="1" xfId="0" applyFont="1" applyBorder="1" applyAlignment="1">
      <alignment horizontal="center" vertical="center"/>
    </xf>
    <xf numFmtId="3" fontId="14" fillId="0" borderId="10" xfId="0" applyNumberFormat="1" applyFont="1" applyBorder="1" applyAlignment="1" applyProtection="1">
      <alignment horizontal="center" vertical="center"/>
      <protection hidden="1"/>
    </xf>
    <xf numFmtId="0" fontId="14" fillId="0" borderId="0" xfId="0" applyFont="1" applyAlignment="1">
      <alignment horizontal="left" vertical="top" wrapText="1"/>
    </xf>
    <xf numFmtId="0" fontId="32" fillId="0" borderId="0" xfId="0" applyFont="1" applyAlignment="1" applyProtection="1">
      <alignment horizontal="center" vertical="center"/>
      <protection hidden="1"/>
    </xf>
    <xf numFmtId="0" fontId="14" fillId="0" borderId="0" xfId="0" applyFont="1" applyAlignment="1" applyProtection="1">
      <alignment horizontal="left" vertical="top" wrapText="1"/>
      <protection hidden="1"/>
    </xf>
    <xf numFmtId="0" fontId="19" fillId="5" borderId="2" xfId="0" applyFont="1" applyFill="1" applyBorder="1" applyAlignment="1" applyProtection="1">
      <alignment horizontal="left" wrapText="1" indent="1"/>
      <protection locked="0" hidden="1"/>
    </xf>
    <xf numFmtId="0" fontId="19" fillId="5" borderId="10" xfId="0" applyFont="1" applyFill="1" applyBorder="1" applyAlignment="1" applyProtection="1">
      <alignment horizontal="left" wrapText="1" indent="1"/>
      <protection locked="0" hidden="1"/>
    </xf>
    <xf numFmtId="0" fontId="19" fillId="5" borderId="5" xfId="0" applyFont="1" applyFill="1" applyBorder="1" applyAlignment="1" applyProtection="1">
      <alignment horizontal="left" vertical="center" wrapText="1" indent="1"/>
      <protection locked="0" hidden="1"/>
    </xf>
    <xf numFmtId="0" fontId="19" fillId="5" borderId="6" xfId="0" applyFont="1" applyFill="1" applyBorder="1" applyAlignment="1" applyProtection="1">
      <alignment horizontal="left" vertical="center" wrapText="1" indent="1"/>
      <protection locked="0" hidden="1"/>
    </xf>
    <xf numFmtId="0" fontId="19" fillId="5" borderId="7" xfId="0" applyFont="1" applyFill="1" applyBorder="1" applyAlignment="1" applyProtection="1">
      <alignment horizontal="left" vertical="center" wrapText="1" indent="1"/>
      <protection locked="0" hidden="1"/>
    </xf>
    <xf numFmtId="3" fontId="14" fillId="5" borderId="3" xfId="0" applyNumberFormat="1" applyFont="1" applyFill="1" applyBorder="1" applyAlignment="1" applyProtection="1">
      <alignment horizontal="center" vertical="center"/>
      <protection hidden="1"/>
    </xf>
    <xf numFmtId="3" fontId="14" fillId="5" borderId="10" xfId="0" applyNumberFormat="1" applyFont="1" applyFill="1" applyBorder="1" applyAlignment="1" applyProtection="1">
      <alignment horizontal="center" vertical="center"/>
      <protection hidden="1"/>
    </xf>
    <xf numFmtId="3" fontId="19" fillId="5" borderId="5" xfId="0" applyNumberFormat="1" applyFont="1" applyFill="1" applyBorder="1" applyAlignment="1" applyProtection="1">
      <alignment horizontal="left" indent="1"/>
      <protection locked="0" hidden="1"/>
    </xf>
    <xf numFmtId="3" fontId="19" fillId="5" borderId="6" xfId="0" applyNumberFormat="1" applyFont="1" applyFill="1" applyBorder="1" applyAlignment="1" applyProtection="1">
      <alignment horizontal="left" indent="1"/>
      <protection locked="0" hidden="1"/>
    </xf>
    <xf numFmtId="3" fontId="19" fillId="5" borderId="7" xfId="0" applyNumberFormat="1" applyFont="1" applyFill="1" applyBorder="1" applyAlignment="1" applyProtection="1">
      <alignment horizontal="left" indent="1"/>
      <protection locked="0" hidden="1"/>
    </xf>
    <xf numFmtId="3" fontId="14" fillId="5" borderId="3" xfId="0" applyNumberFormat="1" applyFont="1" applyFill="1" applyBorder="1" applyAlignment="1" applyProtection="1">
      <alignment horizontal="center" vertical="center" wrapText="1"/>
      <protection hidden="1"/>
    </xf>
    <xf numFmtId="0" fontId="8" fillId="0" borderId="3" xfId="0" applyFont="1" applyBorder="1" applyAlignment="1">
      <alignment horizontal="center" vertical="center" wrapText="1"/>
    </xf>
    <xf numFmtId="0" fontId="19" fillId="0" borderId="5" xfId="0" applyFont="1" applyBorder="1" applyAlignment="1" applyProtection="1">
      <alignment horizontal="left" vertical="center" wrapText="1" indent="1"/>
      <protection locked="0" hidden="1"/>
    </xf>
    <xf numFmtId="0" fontId="19" fillId="0" borderId="7" xfId="0" applyFont="1" applyBorder="1" applyAlignment="1" applyProtection="1">
      <alignment horizontal="left" vertical="center" wrapText="1" indent="1"/>
      <protection locked="0" hidden="1"/>
    </xf>
    <xf numFmtId="0" fontId="6" fillId="0" borderId="5" xfId="0" applyFont="1" applyBorder="1" applyAlignment="1" applyProtection="1">
      <alignment horizontal="left" vertical="center" wrapText="1" indent="1"/>
      <protection locked="0" hidden="1"/>
    </xf>
    <xf numFmtId="0" fontId="6" fillId="0" borderId="6" xfId="0" applyFont="1" applyBorder="1" applyAlignment="1" applyProtection="1">
      <alignment horizontal="left" vertical="center" wrapText="1" indent="1"/>
      <protection locked="0" hidden="1"/>
    </xf>
    <xf numFmtId="0" fontId="6" fillId="0" borderId="7" xfId="0" applyFont="1" applyBorder="1" applyAlignment="1" applyProtection="1">
      <alignment horizontal="left" vertical="center" wrapText="1" indent="1"/>
      <protection locked="0" hidden="1"/>
    </xf>
    <xf numFmtId="0" fontId="6" fillId="5" borderId="5" xfId="0" applyFont="1" applyFill="1" applyBorder="1" applyAlignment="1" applyProtection="1">
      <alignment horizontal="left" vertical="center" wrapText="1" indent="1"/>
      <protection locked="0" hidden="1"/>
    </xf>
    <xf numFmtId="0" fontId="6" fillId="5" borderId="6" xfId="0" applyFont="1" applyFill="1" applyBorder="1" applyAlignment="1" applyProtection="1">
      <alignment horizontal="left" vertical="center" wrapText="1" indent="1"/>
      <protection locked="0" hidden="1"/>
    </xf>
    <xf numFmtId="0" fontId="6" fillId="5" borderId="7" xfId="0" applyFont="1" applyFill="1" applyBorder="1" applyAlignment="1" applyProtection="1">
      <alignment horizontal="left" vertical="center" wrapText="1" indent="1"/>
      <protection locked="0" hidden="1"/>
    </xf>
    <xf numFmtId="3" fontId="2" fillId="0" borderId="3" xfId="0" applyNumberFormat="1" applyFont="1" applyBorder="1" applyAlignment="1" applyProtection="1">
      <alignment horizontal="center" vertical="center"/>
      <protection hidden="1"/>
    </xf>
    <xf numFmtId="3" fontId="2" fillId="0" borderId="10" xfId="0" applyNumberFormat="1" applyFont="1" applyBorder="1" applyAlignment="1" applyProtection="1">
      <alignment horizontal="center" vertical="center"/>
      <protection hidden="1"/>
    </xf>
    <xf numFmtId="0" fontId="1" fillId="0" borderId="3" xfId="0" applyFont="1" applyBorder="1" applyAlignment="1">
      <alignment horizontal="center" vertical="center"/>
    </xf>
    <xf numFmtId="0" fontId="19" fillId="2" borderId="5" xfId="0" applyFont="1" applyFill="1" applyBorder="1" applyAlignment="1" applyProtection="1">
      <alignment horizontal="left" vertical="center" wrapText="1" indent="1"/>
      <protection locked="0" hidden="1"/>
    </xf>
    <xf numFmtId="0" fontId="19" fillId="2" borderId="6" xfId="0" applyFont="1" applyFill="1" applyBorder="1" applyAlignment="1" applyProtection="1">
      <alignment horizontal="left" vertical="center" wrapText="1" indent="1"/>
      <protection locked="0" hidden="1"/>
    </xf>
    <xf numFmtId="0" fontId="19" fillId="2" borderId="7" xfId="0" applyFont="1" applyFill="1" applyBorder="1" applyAlignment="1" applyProtection="1">
      <alignment horizontal="left" vertical="center" wrapText="1" indent="1"/>
      <protection locked="0" hidden="1"/>
    </xf>
    <xf numFmtId="3" fontId="14" fillId="2" borderId="3" xfId="0" applyNumberFormat="1" applyFont="1" applyFill="1" applyBorder="1" applyAlignment="1" applyProtection="1">
      <alignment horizontal="center" vertical="center"/>
      <protection hidden="1"/>
    </xf>
    <xf numFmtId="3" fontId="14" fillId="2" borderId="10" xfId="0" applyNumberFormat="1" applyFont="1" applyFill="1" applyBorder="1" applyAlignment="1" applyProtection="1">
      <alignment horizontal="center" vertical="center"/>
      <protection hidden="1"/>
    </xf>
    <xf numFmtId="0" fontId="8" fillId="2" borderId="3" xfId="0" applyFont="1" applyFill="1" applyBorder="1" applyAlignment="1">
      <alignment horizontal="center" vertical="center"/>
    </xf>
    <xf numFmtId="0" fontId="12" fillId="0" borderId="0" xfId="0" applyFont="1" applyAlignment="1">
      <alignment vertical="center" wrapText="1"/>
    </xf>
    <xf numFmtId="0" fontId="32" fillId="0" borderId="0" xfId="0" applyFont="1" applyAlignment="1" applyProtection="1">
      <alignment horizontal="center" vertical="center" wrapText="1"/>
      <protection hidden="1"/>
    </xf>
    <xf numFmtId="3" fontId="8" fillId="0" borderId="9" xfId="0" applyNumberFormat="1" applyFont="1" applyBorder="1" applyAlignment="1" applyProtection="1">
      <alignment horizontal="right" vertical="center" wrapText="1"/>
      <protection hidden="1"/>
    </xf>
  </cellXfs>
  <cellStyles count="18">
    <cellStyle name="Currency 2" xfId="3" xr:uid="{00000000-0005-0000-0000-000000000000}"/>
    <cellStyle name="Currency 2 2" xfId="16" xr:uid="{F6EAD30F-9CF4-459D-828D-3E316886EF87}"/>
    <cellStyle name="Currency 2 3" xfId="15" xr:uid="{86CD05EF-71E5-4DE5-85BB-FAABFBA5BDF4}"/>
    <cellStyle name="Heading 1" xfId="12" builtinId="16" customBuiltin="1"/>
    <cellStyle name="Heading 2" xfId="13" builtinId="17" customBuiltin="1"/>
    <cellStyle name="Heading 3" xfId="14" builtinId="18"/>
    <cellStyle name="Hyperlink" xfId="2" builtinId="8"/>
    <cellStyle name="Hyperlink 2" xfId="11" xr:uid="{D420BC87-B19D-4FA0-A001-961F8F37BA7F}"/>
    <cellStyle name="Normal" xfId="0" builtinId="0"/>
    <cellStyle name="Normal 2" xfId="7" xr:uid="{00000000-0005-0000-0000-000003000000}"/>
    <cellStyle name="Normal 3" xfId="1" xr:uid="{00000000-0005-0000-0000-000004000000}"/>
    <cellStyle name="Normal 4" xfId="8" xr:uid="{00000000-0005-0000-0000-000005000000}"/>
    <cellStyle name="Normal 4 2" xfId="9" xr:uid="{00000000-0005-0000-0000-000006000000}"/>
    <cellStyle name="Normal 5" xfId="10" xr:uid="{E77CD953-DDC2-4841-8DEE-A0C9EEB22834}"/>
    <cellStyle name="Normal 5 3" xfId="17" xr:uid="{B81930C3-8298-496E-A482-40C6B54BFDDD}"/>
    <cellStyle name="Normal_Copy of Statistical First Release Template (Excel)" xfId="6" xr:uid="{00000000-0005-0000-0000-000007000000}"/>
    <cellStyle name="Normal_Table12" xfId="5" xr:uid="{00000000-0005-0000-0000-000008000000}"/>
    <cellStyle name="Normal_Table17_LATablesWeb" xfId="4" xr:uid="{00000000-0005-0000-0000-000009000000}"/>
  </cellStyles>
  <dxfs count="37">
    <dxf>
      <font>
        <color rgb="FFC00000"/>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dd/mm/yyyy"/>
    </dxf>
    <dxf>
      <numFmt numFmtId="0" formatCode="General"/>
    </dxf>
    <dxf>
      <numFmt numFmtId="0" formatCode="General"/>
    </dxf>
    <dxf>
      <numFmt numFmtId="0" formatCode="General"/>
    </dxf>
    <dxf>
      <numFmt numFmtId="0" formatCode="General"/>
    </dxf>
    <dxf>
      <numFmt numFmtId="0" formatCode="General"/>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border diagonalUp="0" diagonalDown="0" outline="0">
        <left/>
        <right/>
        <top style="thin">
          <color theme="0" tint="-0.14999847407452621"/>
        </top>
        <bottom style="thin">
          <color theme="0" tint="-0.14999847407452621"/>
        </bottom>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theme="0" tint="-0.24994659260841701"/>
        </left>
        <right/>
        <top style="thin">
          <color theme="0" tint="-0.14999847407452621"/>
        </top>
        <bottom style="thin">
          <color theme="0" tint="-0.14999847407452621"/>
        </bottom>
      </border>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left" vertical="center" textRotation="0" wrapText="1" indent="1" justifyLastLine="0" shrinkToFit="0" readingOrder="0"/>
      <border diagonalUp="0" diagonalDown="0" outline="0">
        <left style="thin">
          <color theme="0"/>
        </left>
        <right style="thin">
          <color theme="0" tint="-0.24994659260841701"/>
        </right>
        <top/>
        <bottom style="thin">
          <color theme="0" tint="-0.249977111117893"/>
        </bottom>
      </border>
      <protection locked="1" hidden="1"/>
    </dxf>
    <dxf>
      <font>
        <b/>
        <i val="0"/>
        <strike val="0"/>
        <condense val="0"/>
        <extend val="0"/>
        <outline val="0"/>
        <shadow val="0"/>
        <u/>
        <vertAlign val="baseline"/>
        <sz val="10"/>
        <color indexed="12"/>
        <name val="Tahoma"/>
        <family val="2"/>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theme="0"/>
        </right>
        <top style="thin">
          <color theme="0" tint="-0.14999847407452621"/>
        </top>
        <bottom style="thin">
          <color theme="0" tint="-0.14999847407452621"/>
        </bottom>
      </border>
      <protection locked="1" hidden="1"/>
    </dxf>
    <dxf>
      <border outline="0">
        <top style="thin">
          <color indexed="64"/>
        </top>
        <bottom style="thin">
          <color theme="0" tint="-0.14999847407452621"/>
        </bottom>
      </border>
    </dxf>
    <dxf>
      <font>
        <b val="0"/>
        <i val="0"/>
        <strike val="0"/>
        <condense val="0"/>
        <extend val="0"/>
        <outline val="0"/>
        <shadow val="0"/>
        <u val="none"/>
        <vertAlign val="baseline"/>
        <sz val="16"/>
        <color auto="1"/>
        <name val="Wingdings"/>
        <charset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Tahoma"/>
        <family val="2"/>
        <scheme val="none"/>
      </font>
      <fill>
        <patternFill patternType="none">
          <fgColor indexed="64"/>
          <bgColor auto="1"/>
        </patternFill>
      </fill>
      <alignment horizontal="center" vertical="center" textRotation="0" wrapText="1" indent="0" justifyLastLine="0" shrinkToFit="0" readingOrder="0"/>
    </dxf>
  </dxfs>
  <tableStyles count="0" defaultTableStyle="TableStyleMedium2" defaultPivotStyle="PivotStyleLight16"/>
  <colors>
    <mruColors>
      <color rgb="FFB1A0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sharedStrings" Target="sharedString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onnections" Target="connections.xml"/><Relationship Id="rId56" Type="http://schemas.openxmlformats.org/officeDocument/2006/relationships/customXml" Target="../customXml/item4.xml"/><Relationship Id="rId8" Type="http://schemas.openxmlformats.org/officeDocument/2006/relationships/worksheet" Target="worksheets/sheet8.xml"/><Relationship Id="rId51"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734971835803026"/>
          <c:y val="0.1328504186071276"/>
          <c:w val="0.76106351481880541"/>
          <c:h val="0.74072229859810623"/>
        </c:manualLayout>
      </c:layout>
      <c:barChart>
        <c:barDir val="col"/>
        <c:grouping val="stacked"/>
        <c:varyColors val="0"/>
        <c:ser>
          <c:idx val="0"/>
          <c:order val="0"/>
          <c:tx>
            <c:strRef>
              <c:f>'Chart 1'!$C$29</c:f>
              <c:strCache>
                <c:ptCount val="1"/>
                <c:pt idx="0">
                  <c:v>Joiners</c:v>
                </c:pt>
              </c:strCache>
            </c:strRef>
          </c:tx>
          <c:spPr>
            <a:pattFill prst="dkDnDiag">
              <a:fgClr>
                <a:srgbClr val="0093B2"/>
              </a:fgClr>
              <a:bgClr>
                <a:schemeClr val="bg1"/>
              </a:bgClr>
            </a:pattFill>
            <a:ln>
              <a:noFill/>
            </a:ln>
            <a:effectLst/>
          </c:spPr>
          <c:invertIfNegative val="0"/>
          <c:cat>
            <c:strRef>
              <c:f>'Chart 1'!$B$30:$B$33</c:f>
              <c:strCache>
                <c:ptCount val="4"/>
                <c:pt idx="0">
                  <c:v>2020-21</c:v>
                </c:pt>
                <c:pt idx="1">
                  <c:v>2021-22</c:v>
                </c:pt>
                <c:pt idx="2">
                  <c:v>2022-23</c:v>
                </c:pt>
                <c:pt idx="3">
                  <c:v>2023-24</c:v>
                </c:pt>
              </c:strCache>
            </c:strRef>
          </c:cat>
          <c:val>
            <c:numRef>
              <c:f>'Chart 1'!$C$30:$C$33</c:f>
              <c:numCache>
                <c:formatCode>#,##0</c:formatCode>
                <c:ptCount val="4"/>
                <c:pt idx="0">
                  <c:v>6545</c:v>
                </c:pt>
                <c:pt idx="1">
                  <c:v>6087</c:v>
                </c:pt>
                <c:pt idx="2">
                  <c:v>6093</c:v>
                </c:pt>
                <c:pt idx="3">
                  <c:v>6628</c:v>
                </c:pt>
              </c:numCache>
            </c:numRef>
          </c:val>
          <c:extLst>
            <c:ext xmlns:c16="http://schemas.microsoft.com/office/drawing/2014/chart" uri="{C3380CC4-5D6E-409C-BE32-E72D297353CC}">
              <c16:uniqueId val="{00000000-F267-4E8F-8640-9FD3E13B885A}"/>
            </c:ext>
          </c:extLst>
        </c:ser>
        <c:ser>
          <c:idx val="1"/>
          <c:order val="1"/>
          <c:tx>
            <c:strRef>
              <c:f>'Chart 1'!$D$29</c:f>
              <c:strCache>
                <c:ptCount val="1"/>
                <c:pt idx="0">
                  <c:v>Leavers</c:v>
                </c:pt>
              </c:strCache>
            </c:strRef>
          </c:tx>
          <c:spPr>
            <a:solidFill>
              <a:schemeClr val="bg1">
                <a:lumMod val="65000"/>
              </a:schemeClr>
            </a:solidFill>
            <a:ln>
              <a:noFill/>
            </a:ln>
            <a:effectLst/>
          </c:spPr>
          <c:invertIfNegative val="0"/>
          <c:cat>
            <c:strRef>
              <c:f>'Chart 1'!$B$30:$B$33</c:f>
              <c:strCache>
                <c:ptCount val="4"/>
                <c:pt idx="0">
                  <c:v>2020-21</c:v>
                </c:pt>
                <c:pt idx="1">
                  <c:v>2021-22</c:v>
                </c:pt>
                <c:pt idx="2">
                  <c:v>2022-23</c:v>
                </c:pt>
                <c:pt idx="3">
                  <c:v>2023-24</c:v>
                </c:pt>
              </c:strCache>
            </c:strRef>
          </c:cat>
          <c:val>
            <c:numRef>
              <c:f>'Chart 1'!$D$30:$D$33</c:f>
              <c:numCache>
                <c:formatCode>0;#,##0</c:formatCode>
                <c:ptCount val="4"/>
                <c:pt idx="0">
                  <c:v>-9569</c:v>
                </c:pt>
                <c:pt idx="1">
                  <c:v>-10106</c:v>
                </c:pt>
                <c:pt idx="2">
                  <c:v>-10911</c:v>
                </c:pt>
                <c:pt idx="3">
                  <c:v>-8071</c:v>
                </c:pt>
              </c:numCache>
            </c:numRef>
          </c:val>
          <c:extLst>
            <c:ext xmlns:c16="http://schemas.microsoft.com/office/drawing/2014/chart" uri="{C3380CC4-5D6E-409C-BE32-E72D297353CC}">
              <c16:uniqueId val="{00000001-F267-4E8F-8640-9FD3E13B885A}"/>
            </c:ext>
          </c:extLst>
        </c:ser>
        <c:ser>
          <c:idx val="2"/>
          <c:order val="2"/>
          <c:tx>
            <c:strRef>
              <c:f>'Chart 1'!$E$29</c:f>
              <c:strCache>
                <c:ptCount val="1"/>
                <c:pt idx="0">
                  <c:v>Remained registered</c:v>
                </c:pt>
              </c:strCache>
            </c:strRef>
          </c:tx>
          <c:spPr>
            <a:solidFill>
              <a:srgbClr val="0093B2"/>
            </a:solidFill>
            <a:ln>
              <a:noFill/>
            </a:ln>
            <a:effectLst/>
          </c:spPr>
          <c:invertIfNegative val="0"/>
          <c:cat>
            <c:strRef>
              <c:f>'Chart 1'!$B$30:$B$33</c:f>
              <c:strCache>
                <c:ptCount val="4"/>
                <c:pt idx="0">
                  <c:v>2020-21</c:v>
                </c:pt>
                <c:pt idx="1">
                  <c:v>2021-22</c:v>
                </c:pt>
                <c:pt idx="2">
                  <c:v>2022-23</c:v>
                </c:pt>
                <c:pt idx="3">
                  <c:v>2023-24</c:v>
                </c:pt>
              </c:strCache>
            </c:strRef>
          </c:cat>
          <c:val>
            <c:numRef>
              <c:f>'Chart 1'!$E$30:$E$33</c:f>
              <c:numCache>
                <c:formatCode>#,##0</c:formatCode>
                <c:ptCount val="4"/>
                <c:pt idx="0">
                  <c:v>65499</c:v>
                </c:pt>
                <c:pt idx="1">
                  <c:v>61938</c:v>
                </c:pt>
                <c:pt idx="2">
                  <c:v>57114</c:v>
                </c:pt>
                <c:pt idx="3">
                  <c:v>55136</c:v>
                </c:pt>
              </c:numCache>
            </c:numRef>
          </c:val>
          <c:extLst>
            <c:ext xmlns:c16="http://schemas.microsoft.com/office/drawing/2014/chart" uri="{C3380CC4-5D6E-409C-BE32-E72D297353CC}">
              <c16:uniqueId val="{00000002-F267-4E8F-8640-9FD3E13B885A}"/>
            </c:ext>
          </c:extLst>
        </c:ser>
        <c:dLbls>
          <c:showLegendKey val="0"/>
          <c:showVal val="0"/>
          <c:showCatName val="0"/>
          <c:showSerName val="0"/>
          <c:showPercent val="0"/>
          <c:showBubbleSize val="0"/>
        </c:dLbls>
        <c:gapWidth val="150"/>
        <c:overlap val="100"/>
        <c:axId val="1552363503"/>
        <c:axId val="1440588879"/>
      </c:barChart>
      <c:catAx>
        <c:axId val="1552363503"/>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t>Year</a:t>
                </a:r>
              </a:p>
            </c:rich>
          </c:tx>
          <c:layout>
            <c:manualLayout>
              <c:xMode val="edge"/>
              <c:yMode val="edge"/>
              <c:x val="0.48950790193242288"/>
              <c:y val="0.9286861508597956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440588879"/>
        <c:crosses val="autoZero"/>
        <c:auto val="1"/>
        <c:lblAlgn val="ctr"/>
        <c:lblOffset val="100"/>
        <c:noMultiLvlLbl val="0"/>
      </c:catAx>
      <c:valAx>
        <c:axId val="1440588879"/>
        <c:scaling>
          <c:orientation val="minMax"/>
          <c:min val="-20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r>
                  <a:rPr lang="en-GB"/>
                  <a:t>Number of providers</a:t>
                </a:r>
              </a:p>
            </c:rich>
          </c:tx>
          <c:layout>
            <c:manualLayout>
              <c:xMode val="edge"/>
              <c:yMode val="edge"/>
              <c:x val="4.028688688956325E-2"/>
              <c:y val="0.2546521790317107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crossAx val="1552363503"/>
        <c:crosses val="autoZero"/>
        <c:crossBetween val="between"/>
        <c:majorUnit val="20000"/>
      </c:valAx>
      <c:spPr>
        <a:noFill/>
        <a:ln>
          <a:noFill/>
        </a:ln>
        <a:effectLst/>
      </c:spPr>
    </c:plotArea>
    <c:legend>
      <c:legendPos val="b"/>
      <c:layout>
        <c:manualLayout>
          <c:xMode val="edge"/>
          <c:yMode val="edge"/>
          <c:x val="0.29136619869031055"/>
          <c:y val="3.7302302077393899E-2"/>
          <c:w val="0.4184568113318467"/>
          <c:h val="5.479925302927354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ahoma" panose="020B0604030504040204" pitchFamily="34" charset="0"/>
              <a:ea typeface="Tahoma" panose="020B0604030504040204" pitchFamily="34" charset="0"/>
              <a:cs typeface="Tahoma" panose="020B0604030504040204" pitchFamily="34" charset="0"/>
            </a:defRPr>
          </a:pPr>
          <a:endParaRPr lang="en-US"/>
        </a:p>
      </c:txPr>
    </c:legend>
    <c:plotVisOnly val="1"/>
    <c:dispBlanksAs val="gap"/>
    <c:showDLblsOverMax val="0"/>
    <c:extLst/>
  </c:chart>
  <c:spPr>
    <a:solidFill>
      <a:schemeClr val="bg1"/>
    </a:solidFill>
    <a:ln w="9525" cap="flat" cmpd="sng" algn="ctr">
      <a:solidFill>
        <a:schemeClr val="tx1">
          <a:lumMod val="15000"/>
          <a:lumOff val="85000"/>
        </a:schemeClr>
      </a:solidFill>
      <a:round/>
    </a:ln>
    <a:effectLst/>
  </c:spPr>
  <c:txPr>
    <a:bodyPr/>
    <a:lstStyle/>
    <a:p>
      <a:pPr>
        <a:defRPr>
          <a:latin typeface="Tahoma" panose="020B0604030504040204" pitchFamily="34" charset="0"/>
          <a:ea typeface="Tahoma" panose="020B0604030504040204" pitchFamily="34" charset="0"/>
          <a:cs typeface="Tahoma" panose="020B060403050404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553734552025216"/>
          <c:h val="0.90760520155464208"/>
        </c:manualLayout>
      </c:layout>
      <c:barChart>
        <c:barDir val="bar"/>
        <c:grouping val="percentStacked"/>
        <c:varyColors val="0"/>
        <c:ser>
          <c:idx val="0"/>
          <c:order val="0"/>
          <c:tx>
            <c:strRef>
              <c:f>Chart2_Data!$C$1</c:f>
              <c:strCache>
                <c:ptCount val="1"/>
                <c:pt idx="0">
                  <c:v>% Outstanding</c:v>
                </c:pt>
              </c:strCache>
            </c:strRef>
          </c:tx>
          <c:spPr>
            <a:solidFill>
              <a:srgbClr val="2C2A5A"/>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(36,747)</c:v>
                  </c:pt>
                  <c:pt idx="1">
                    <c:v>Childminder (20,677)</c:v>
                  </c:pt>
                  <c:pt idx="2">
                    <c:v>Childcare on non-domestic premises (15,911)</c:v>
                  </c:pt>
                  <c:pt idx="3">
                    <c:v>Childcare on domestic premises (159)</c:v>
                  </c:pt>
                  <c:pt idx="4">
                    <c:v>All provision (27,518)</c:v>
                  </c:pt>
                  <c:pt idx="5">
                    <c:v>Childminder (14,411)</c:v>
                  </c:pt>
                  <c:pt idx="6">
                    <c:v>Childcare on non-domestic premises (12,970)</c:v>
                  </c:pt>
                  <c:pt idx="7">
                    <c:v>Childcare on domestic premises (137)</c:v>
                  </c:pt>
                  <c:pt idx="8">
                    <c:v>All provision (27,518)</c:v>
                  </c:pt>
                  <c:pt idx="9">
                    <c:v>Childminder (14,411)</c:v>
                  </c:pt>
                  <c:pt idx="10">
                    <c:v>Childcare on non-domestic premises (12,970)</c:v>
                  </c:pt>
                  <c:pt idx="11">
                    <c:v>Childcare on domestic premises (137)</c:v>
                  </c:pt>
                  <c:pt idx="12">
                    <c:v>All provision (27,518)</c:v>
                  </c:pt>
                  <c:pt idx="13">
                    <c:v>Childminder (14,411)</c:v>
                  </c:pt>
                  <c:pt idx="14">
                    <c:v>Childcare on non-domestic premises (12,970)</c:v>
                  </c:pt>
                  <c:pt idx="15">
                    <c:v>Childcare on domestic premises (137)</c:v>
                  </c:pt>
                  <c:pt idx="16">
                    <c:v>All provision (36,747)</c:v>
                  </c:pt>
                  <c:pt idx="17">
                    <c:v>Childminder (20,677)</c:v>
                  </c:pt>
                  <c:pt idx="18">
                    <c:v>Childcare on non-domestic premises (15,911)</c:v>
                  </c:pt>
                  <c:pt idx="19">
                    <c:v>Childcare on domestic premises (159)</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Chart2_Data!$C$2:$C$21</c:f>
              <c:numCache>
                <c:formatCode>0</c:formatCode>
                <c:ptCount val="20"/>
                <c:pt idx="0">
                  <c:v>13.848749557787031</c:v>
                </c:pt>
                <c:pt idx="1">
                  <c:v>12.042365913817285</c:v>
                </c:pt>
                <c:pt idx="2">
                  <c:v>16.152347432593803</c:v>
                </c:pt>
                <c:pt idx="3">
                  <c:v>18.238993710691823</c:v>
                </c:pt>
                <c:pt idx="4">
                  <c:v>14.383312740751508</c:v>
                </c:pt>
                <c:pt idx="5">
                  <c:v>13.080285892720838</c:v>
                </c:pt>
                <c:pt idx="6">
                  <c:v>15.828835774865073</c:v>
                </c:pt>
                <c:pt idx="7">
                  <c:v>14.598540145985401</c:v>
                </c:pt>
                <c:pt idx="8">
                  <c:v>17.134239406933645</c:v>
                </c:pt>
                <c:pt idx="9">
                  <c:v>15.814308514329332</c:v>
                </c:pt>
                <c:pt idx="10">
                  <c:v>18.573631457208943</c:v>
                </c:pt>
                <c:pt idx="11">
                  <c:v>19.708029197080293</c:v>
                </c:pt>
                <c:pt idx="12">
                  <c:v>15.964096227923541</c:v>
                </c:pt>
                <c:pt idx="13">
                  <c:v>14.606897508847409</c:v>
                </c:pt>
                <c:pt idx="14">
                  <c:v>17.463377023901312</c:v>
                </c:pt>
                <c:pt idx="15">
                  <c:v>16.788321167883211</c:v>
                </c:pt>
                <c:pt idx="16">
                  <c:v>13.933110185865512</c:v>
                </c:pt>
                <c:pt idx="17">
                  <c:v>12.085892537602167</c:v>
                </c:pt>
                <c:pt idx="18">
                  <c:v>16.290616554584879</c:v>
                </c:pt>
                <c:pt idx="19">
                  <c:v>18.238993710691823</c:v>
                </c:pt>
              </c:numCache>
            </c:numRef>
          </c:val>
          <c:extLst>
            <c:ext xmlns:c16="http://schemas.microsoft.com/office/drawing/2014/chart" uri="{C3380CC4-5D6E-409C-BE32-E72D297353CC}">
              <c16:uniqueId val="{00000000-9722-40C6-BC03-BF23E5C11823}"/>
            </c:ext>
          </c:extLst>
        </c:ser>
        <c:ser>
          <c:idx val="1"/>
          <c:order val="1"/>
          <c:tx>
            <c:strRef>
              <c:f>Chart2_Data!$D$1</c:f>
              <c:strCache>
                <c:ptCount val="1"/>
                <c:pt idx="0">
                  <c:v>% Good</c:v>
                </c:pt>
              </c:strCache>
            </c:strRef>
          </c:tx>
          <c:spPr>
            <a:solidFill>
              <a:srgbClr val="4570B2"/>
            </a:solidFill>
            <a:ln w="3175">
              <a:solidFill>
                <a:schemeClr val="bg1"/>
              </a:solidFill>
              <a:prstDash val="solid"/>
            </a:ln>
          </c:spPr>
          <c:invertIfNegative val="0"/>
          <c:dLbls>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(36,747)</c:v>
                  </c:pt>
                  <c:pt idx="1">
                    <c:v>Childminder (20,677)</c:v>
                  </c:pt>
                  <c:pt idx="2">
                    <c:v>Childcare on non-domestic premises (15,911)</c:v>
                  </c:pt>
                  <c:pt idx="3">
                    <c:v>Childcare on domestic premises (159)</c:v>
                  </c:pt>
                  <c:pt idx="4">
                    <c:v>All provision (27,518)</c:v>
                  </c:pt>
                  <c:pt idx="5">
                    <c:v>Childminder (14,411)</c:v>
                  </c:pt>
                  <c:pt idx="6">
                    <c:v>Childcare on non-domestic premises (12,970)</c:v>
                  </c:pt>
                  <c:pt idx="7">
                    <c:v>Childcare on domestic premises (137)</c:v>
                  </c:pt>
                  <c:pt idx="8">
                    <c:v>All provision (27,518)</c:v>
                  </c:pt>
                  <c:pt idx="9">
                    <c:v>Childminder (14,411)</c:v>
                  </c:pt>
                  <c:pt idx="10">
                    <c:v>Childcare on non-domestic premises (12,970)</c:v>
                  </c:pt>
                  <c:pt idx="11">
                    <c:v>Childcare on domestic premises (137)</c:v>
                  </c:pt>
                  <c:pt idx="12">
                    <c:v>All provision (27,518)</c:v>
                  </c:pt>
                  <c:pt idx="13">
                    <c:v>Childminder (14,411)</c:v>
                  </c:pt>
                  <c:pt idx="14">
                    <c:v>Childcare on non-domestic premises (12,970)</c:v>
                  </c:pt>
                  <c:pt idx="15">
                    <c:v>Childcare on domestic premises (137)</c:v>
                  </c:pt>
                  <c:pt idx="16">
                    <c:v>All provision (36,747)</c:v>
                  </c:pt>
                  <c:pt idx="17">
                    <c:v>Childminder (20,677)</c:v>
                  </c:pt>
                  <c:pt idx="18">
                    <c:v>Childcare on non-domestic premises (15,911)</c:v>
                  </c:pt>
                  <c:pt idx="19">
                    <c:v>Childcare on domestic premises (159)</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Chart2_Data!$D$2:$D$21</c:f>
              <c:numCache>
                <c:formatCode>0</c:formatCode>
                <c:ptCount val="20"/>
                <c:pt idx="0">
                  <c:v>83.642202084523902</c:v>
                </c:pt>
                <c:pt idx="1">
                  <c:v>85.626541567925713</c:v>
                </c:pt>
                <c:pt idx="2">
                  <c:v>81.119979888127716</c:v>
                </c:pt>
                <c:pt idx="3">
                  <c:v>77.987421383647799</c:v>
                </c:pt>
                <c:pt idx="4">
                  <c:v>83.171015335416811</c:v>
                </c:pt>
                <c:pt idx="5">
                  <c:v>85.039206161959612</c:v>
                </c:pt>
                <c:pt idx="6">
                  <c:v>81.110254433307631</c:v>
                </c:pt>
                <c:pt idx="7">
                  <c:v>81.751824817518255</c:v>
                </c:pt>
                <c:pt idx="8">
                  <c:v>80.507304309906246</c:v>
                </c:pt>
                <c:pt idx="9">
                  <c:v>82.38845326486711</c:v>
                </c:pt>
                <c:pt idx="10">
                  <c:v>78.457979953739397</c:v>
                </c:pt>
                <c:pt idx="11">
                  <c:v>76.642335766423358</c:v>
                </c:pt>
                <c:pt idx="12">
                  <c:v>81.423068536957629</c:v>
                </c:pt>
                <c:pt idx="13">
                  <c:v>83.373811671639714</c:v>
                </c:pt>
                <c:pt idx="14">
                  <c:v>79.28296067848882</c:v>
                </c:pt>
                <c:pt idx="15">
                  <c:v>78.832116788321173</c:v>
                </c:pt>
                <c:pt idx="16">
                  <c:v>83.541513592946359</c:v>
                </c:pt>
                <c:pt idx="17">
                  <c:v>85.568506069545876</c:v>
                </c:pt>
                <c:pt idx="18">
                  <c:v>80.969140845955621</c:v>
                </c:pt>
                <c:pt idx="19">
                  <c:v>77.35849056603773</c:v>
                </c:pt>
              </c:numCache>
            </c:numRef>
          </c:val>
          <c:extLst>
            <c:ext xmlns:c16="http://schemas.microsoft.com/office/drawing/2014/chart" uri="{C3380CC4-5D6E-409C-BE32-E72D297353CC}">
              <c16:uniqueId val="{00000001-9722-40C6-BC03-BF23E5C11823}"/>
            </c:ext>
          </c:extLst>
        </c:ser>
        <c:ser>
          <c:idx val="2"/>
          <c:order val="2"/>
          <c:tx>
            <c:strRef>
              <c:f>Chart2_Data!$E$1</c:f>
              <c:strCache>
                <c:ptCount val="1"/>
                <c:pt idx="0">
                  <c:v>% Requires improvement</c:v>
                </c:pt>
              </c:strCache>
            </c:strRef>
          </c:tx>
          <c:spPr>
            <a:solidFill>
              <a:srgbClr val="69A6DC"/>
            </a:solidFill>
            <a:ln w="3175">
              <a:solidFill>
                <a:schemeClr val="bg1"/>
              </a:solidFill>
              <a:prstDash val="solid"/>
            </a:ln>
          </c:spPr>
          <c:invertIfNegative val="0"/>
          <c:dLbls>
            <c:dLbl>
              <c:idx val="2"/>
              <c:layout>
                <c:manualLayout>
                  <c:x val="-4.164457622348329E-3"/>
                  <c:y val="-5.995248345456906E-5"/>
                </c:manualLayout>
              </c:layout>
              <c:numFmt formatCode="0" sourceLinked="0"/>
              <c:spPr>
                <a:noFill/>
                <a:ln w="25400">
                  <a:noFill/>
                </a:ln>
              </c:spPr>
              <c:txPr>
                <a:bodyPr anchor="ctr" anchorCtr="0"/>
                <a:lstStyle/>
                <a:p>
                  <a:pPr algn="ctr">
                    <a:defRPr sz="1000" b="1">
                      <a:solidFill>
                        <a:schemeClr val="bg1"/>
                      </a:solidFill>
                    </a:defRPr>
                  </a:pPr>
                  <a:endParaRPr lang="en-US"/>
                </a:p>
              </c:txPr>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722-40C6-BC03-BF23E5C11823}"/>
                </c:ext>
              </c:extLst>
            </c:dLbl>
            <c:numFmt formatCode="0" sourceLinked="0"/>
            <c:spPr>
              <a:noFill/>
              <a:ln w="25400">
                <a:noFill/>
              </a:ln>
            </c:spPr>
            <c:txPr>
              <a:bodyPr/>
              <a:lstStyle/>
              <a:p>
                <a:pPr>
                  <a:defRPr sz="10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(36,747)</c:v>
                  </c:pt>
                  <c:pt idx="1">
                    <c:v>Childminder (20,677)</c:v>
                  </c:pt>
                  <c:pt idx="2">
                    <c:v>Childcare on non-domestic premises (15,911)</c:v>
                  </c:pt>
                  <c:pt idx="3">
                    <c:v>Childcare on domestic premises (159)</c:v>
                  </c:pt>
                  <c:pt idx="4">
                    <c:v>All provision (27,518)</c:v>
                  </c:pt>
                  <c:pt idx="5">
                    <c:v>Childminder (14,411)</c:v>
                  </c:pt>
                  <c:pt idx="6">
                    <c:v>Childcare on non-domestic premises (12,970)</c:v>
                  </c:pt>
                  <c:pt idx="7">
                    <c:v>Childcare on domestic premises (137)</c:v>
                  </c:pt>
                  <c:pt idx="8">
                    <c:v>All provision (27,518)</c:v>
                  </c:pt>
                  <c:pt idx="9">
                    <c:v>Childminder (14,411)</c:v>
                  </c:pt>
                  <c:pt idx="10">
                    <c:v>Childcare on non-domestic premises (12,970)</c:v>
                  </c:pt>
                  <c:pt idx="11">
                    <c:v>Childcare on domestic premises (137)</c:v>
                  </c:pt>
                  <c:pt idx="12">
                    <c:v>All provision (27,518)</c:v>
                  </c:pt>
                  <c:pt idx="13">
                    <c:v>Childminder (14,411)</c:v>
                  </c:pt>
                  <c:pt idx="14">
                    <c:v>Childcare on non-domestic premises (12,970)</c:v>
                  </c:pt>
                  <c:pt idx="15">
                    <c:v>Childcare on domestic premises (137)</c:v>
                  </c:pt>
                  <c:pt idx="16">
                    <c:v>All provision (36,747)</c:v>
                  </c:pt>
                  <c:pt idx="17">
                    <c:v>Childminder (20,677)</c:v>
                  </c:pt>
                  <c:pt idx="18">
                    <c:v>Childcare on non-domestic premises (15,911)</c:v>
                  </c:pt>
                  <c:pt idx="19">
                    <c:v>Childcare on domestic premises (159)</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Chart2_Data!$E$2:$E$21</c:f>
              <c:numCache>
                <c:formatCode>0</c:formatCode>
                <c:ptCount val="20"/>
                <c:pt idx="0">
                  <c:v>1.7797371213976652</c:v>
                </c:pt>
                <c:pt idx="1">
                  <c:v>1.5572858731924359</c:v>
                </c:pt>
                <c:pt idx="2">
                  <c:v>2.067751869775627</c:v>
                </c:pt>
                <c:pt idx="3">
                  <c:v>1.8867924528301887</c:v>
                </c:pt>
                <c:pt idx="4">
                  <c:v>1.8642343193546043</c:v>
                </c:pt>
                <c:pt idx="5">
                  <c:v>1.311498161126917</c:v>
                </c:pt>
                <c:pt idx="6">
                  <c:v>2.4826522744795683</c:v>
                </c:pt>
                <c:pt idx="7">
                  <c:v>1.4598540145985401</c:v>
                </c:pt>
                <c:pt idx="8">
                  <c:v>1.7951886038229523</c:v>
                </c:pt>
                <c:pt idx="9">
                  <c:v>1.2559850114495872</c:v>
                </c:pt>
                <c:pt idx="10">
                  <c:v>2.397841171935235</c:v>
                </c:pt>
                <c:pt idx="11">
                  <c:v>1.4598540145985401</c:v>
                </c:pt>
                <c:pt idx="12">
                  <c:v>1.7879206337669888</c:v>
                </c:pt>
                <c:pt idx="13">
                  <c:v>1.1865935743529248</c:v>
                </c:pt>
                <c:pt idx="14">
                  <c:v>2.4518118735543561</c:v>
                </c:pt>
                <c:pt idx="15">
                  <c:v>2.1897810218978102</c:v>
                </c:pt>
                <c:pt idx="16">
                  <c:v>1.7960649848967263</c:v>
                </c:pt>
                <c:pt idx="17">
                  <c:v>1.5717947477873966</c:v>
                </c:pt>
                <c:pt idx="18">
                  <c:v>2.080321789956634</c:v>
                </c:pt>
                <c:pt idx="19">
                  <c:v>2.5157232704402515</c:v>
                </c:pt>
              </c:numCache>
            </c:numRef>
          </c:val>
          <c:extLst>
            <c:ext xmlns:c16="http://schemas.microsoft.com/office/drawing/2014/chart" uri="{C3380CC4-5D6E-409C-BE32-E72D297353CC}">
              <c16:uniqueId val="{00000003-9722-40C6-BC03-BF23E5C11823}"/>
            </c:ext>
          </c:extLst>
        </c:ser>
        <c:ser>
          <c:idx val="3"/>
          <c:order val="3"/>
          <c:tx>
            <c:strRef>
              <c:f>Chart2_Data!$F$1</c:f>
              <c:strCache>
                <c:ptCount val="1"/>
                <c:pt idx="0">
                  <c:v>% Inadequate</c:v>
                </c:pt>
              </c:strCache>
            </c:strRef>
          </c:tx>
          <c:spPr>
            <a:solidFill>
              <a:srgbClr val="9BCCF2"/>
            </a:solidFill>
            <a:ln w="3175">
              <a:solidFill>
                <a:schemeClr val="bg1"/>
              </a:solidFill>
            </a:ln>
          </c:spPr>
          <c:invertIfNegative val="0"/>
          <c:dLbls>
            <c:dLbl>
              <c:idx val="17"/>
              <c:layout>
                <c:manualLayout>
                  <c:x val="-2.0808122827183568E-16"/>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722-40C6-BC03-BF23E5C11823}"/>
                </c:ext>
              </c:extLst>
            </c:dLbl>
            <c:spPr>
              <a:noFill/>
              <a:ln w="25400">
                <a:noFill/>
              </a:ln>
            </c:spPr>
            <c:txPr>
              <a:bodyPr/>
              <a:lstStyle/>
              <a:p>
                <a:pPr>
                  <a:defRPr sz="1000" b="1">
                    <a:solidFill>
                      <a:srgbClr val="2C2A5A"/>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Chart2_Data!$A$2:$B$21</c:f>
              <c:multiLvlStrCache>
                <c:ptCount val="20"/>
                <c:lvl>
                  <c:pt idx="0">
                    <c:v>All provision (36,747)</c:v>
                  </c:pt>
                  <c:pt idx="1">
                    <c:v>Childminder (20,677)</c:v>
                  </c:pt>
                  <c:pt idx="2">
                    <c:v>Childcare on non-domestic premises (15,911)</c:v>
                  </c:pt>
                  <c:pt idx="3">
                    <c:v>Childcare on domestic premises (159)</c:v>
                  </c:pt>
                  <c:pt idx="4">
                    <c:v>All provision (27,518)</c:v>
                  </c:pt>
                  <c:pt idx="5">
                    <c:v>Childminder (14,411)</c:v>
                  </c:pt>
                  <c:pt idx="6">
                    <c:v>Childcare on non-domestic premises (12,970)</c:v>
                  </c:pt>
                  <c:pt idx="7">
                    <c:v>Childcare on domestic premises (137)</c:v>
                  </c:pt>
                  <c:pt idx="8">
                    <c:v>All provision (27,518)</c:v>
                  </c:pt>
                  <c:pt idx="9">
                    <c:v>Childminder (14,411)</c:v>
                  </c:pt>
                  <c:pt idx="10">
                    <c:v>Childcare on non-domestic premises (12,970)</c:v>
                  </c:pt>
                  <c:pt idx="11">
                    <c:v>Childcare on domestic premises (137)</c:v>
                  </c:pt>
                  <c:pt idx="12">
                    <c:v>All provision (27,518)</c:v>
                  </c:pt>
                  <c:pt idx="13">
                    <c:v>Childminder (14,411)</c:v>
                  </c:pt>
                  <c:pt idx="14">
                    <c:v>Childcare on non-domestic premises (12,970)</c:v>
                  </c:pt>
                  <c:pt idx="15">
                    <c:v>Childcare on domestic premises (137)</c:v>
                  </c:pt>
                  <c:pt idx="16">
                    <c:v>All provision (36,747)</c:v>
                  </c:pt>
                  <c:pt idx="17">
                    <c:v>Childminder (20,677)</c:v>
                  </c:pt>
                  <c:pt idx="18">
                    <c:v>Childcare on non-domestic premises (15,911)</c:v>
                  </c:pt>
                  <c:pt idx="19">
                    <c:v>Childcare on domestic premises (159)</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Chart2_Data!$F$2:$F$21</c:f>
              <c:numCache>
                <c:formatCode>0</c:formatCode>
                <c:ptCount val="20"/>
                <c:pt idx="0">
                  <c:v>0.72931123629139794</c:v>
                </c:pt>
                <c:pt idx="1">
                  <c:v>0.77380664506456454</c:v>
                </c:pt>
                <c:pt idx="2">
                  <c:v>0.6599208095028597</c:v>
                </c:pt>
                <c:pt idx="3">
                  <c:v>1.8867924528301887</c:v>
                </c:pt>
                <c:pt idx="4">
                  <c:v>0.5814376044770696</c:v>
                </c:pt>
                <c:pt idx="5">
                  <c:v>0.5690097841926306</c:v>
                </c:pt>
                <c:pt idx="6">
                  <c:v>0.57825751734772557</c:v>
                </c:pt>
                <c:pt idx="7">
                  <c:v>2.1897810218978102</c:v>
                </c:pt>
                <c:pt idx="8">
                  <c:v>0.56326767933716115</c:v>
                </c:pt>
                <c:pt idx="9">
                  <c:v>0.5412532093539657</c:v>
                </c:pt>
                <c:pt idx="10">
                  <c:v>0.57054741711642254</c:v>
                </c:pt>
                <c:pt idx="11">
                  <c:v>2.1897810218978102</c:v>
                </c:pt>
                <c:pt idx="12">
                  <c:v>0.82491460135184247</c:v>
                </c:pt>
                <c:pt idx="13">
                  <c:v>0.83269724515994725</c:v>
                </c:pt>
                <c:pt idx="14">
                  <c:v>0.80185042405551277</c:v>
                </c:pt>
                <c:pt idx="15">
                  <c:v>2.1897810218978102</c:v>
                </c:pt>
                <c:pt idx="16">
                  <c:v>0.72931123629139794</c:v>
                </c:pt>
                <c:pt idx="17">
                  <c:v>0.77380664506456454</c:v>
                </c:pt>
                <c:pt idx="18">
                  <c:v>0.6599208095028597</c:v>
                </c:pt>
                <c:pt idx="19">
                  <c:v>1.8867924528301887</c:v>
                </c:pt>
              </c:numCache>
            </c:numRef>
          </c:val>
          <c:extLst>
            <c:ext xmlns:c16="http://schemas.microsoft.com/office/drawing/2014/chart" uri="{C3380CC4-5D6E-409C-BE32-E72D297353CC}">
              <c16:uniqueId val="{00000005-9722-40C6-BC03-BF23E5C11823}"/>
            </c:ext>
          </c:extLst>
        </c:ser>
        <c:dLbls>
          <c:showLegendKey val="0"/>
          <c:showVal val="0"/>
          <c:showCatName val="0"/>
          <c:showSerName val="0"/>
          <c:showPercent val="0"/>
          <c:showBubbleSize val="0"/>
        </c:dLbls>
        <c:gapWidth val="70"/>
        <c:overlap val="100"/>
        <c:axId val="238886312"/>
        <c:axId val="238886704"/>
      </c:barChart>
      <c:catAx>
        <c:axId val="238886312"/>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a:pPr>
            <a:endParaRPr lang="en-US"/>
          </a:p>
        </c:txPr>
        <c:crossAx val="238886704"/>
        <c:crossesAt val="0"/>
        <c:auto val="1"/>
        <c:lblAlgn val="ctr"/>
        <c:lblOffset val="100"/>
        <c:tickLblSkip val="1"/>
        <c:tickMarkSkip val="1"/>
        <c:noMultiLvlLbl val="0"/>
      </c:catAx>
      <c:valAx>
        <c:axId val="238886704"/>
        <c:scaling>
          <c:orientation val="minMax"/>
          <c:max val="1"/>
          <c:min val="0"/>
        </c:scaling>
        <c:delete val="1"/>
        <c:axPos val="t"/>
        <c:numFmt formatCode="0%" sourceLinked="1"/>
        <c:majorTickMark val="out"/>
        <c:minorTickMark val="none"/>
        <c:tickLblPos val="nextTo"/>
        <c:crossAx val="238886312"/>
        <c:crosses val="autoZero"/>
        <c:crossBetween val="between"/>
        <c:majorUnit val="1"/>
        <c:minorUnit val="1"/>
      </c:valAx>
      <c:spPr>
        <a:noFill/>
        <a:ln w="25400">
          <a:noFill/>
        </a:ln>
      </c:spPr>
    </c:plotArea>
    <c:legend>
      <c:legendPos val="r"/>
      <c:layout>
        <c:manualLayout>
          <c:xMode val="edge"/>
          <c:yMode val="edge"/>
          <c:x val="0.21808097262874696"/>
          <c:y val="0.94263346532690306"/>
          <c:w val="0.75574969787343937"/>
          <c:h val="3.7120410925761106E-2"/>
        </c:manualLayout>
      </c:layout>
      <c:overlay val="0"/>
      <c:spPr>
        <a:solidFill>
          <a:srgbClr val="FFFFFF"/>
        </a:solidFill>
        <a:ln w="25400">
          <a:noFill/>
        </a:ln>
      </c:spPr>
      <c:txPr>
        <a:bodyPr/>
        <a:lstStyle/>
        <a:p>
          <a:pPr>
            <a:defRPr sz="1100"/>
          </a:pPr>
          <a:endParaRPr lang="en-US"/>
        </a:p>
      </c:txPr>
    </c:legend>
    <c:plotVisOnly val="1"/>
    <c:dispBlanksAs val="gap"/>
    <c:showDLblsOverMax val="0"/>
  </c:chart>
  <c:spPr>
    <a:noFill/>
    <a:ln w="9525">
      <a:solidFill>
        <a:schemeClr val="bg1"/>
      </a:solidFill>
    </a:ln>
  </c:spPr>
  <c:txPr>
    <a:bodyPr/>
    <a:lstStyle/>
    <a:p>
      <a:pPr>
        <a:defRPr sz="11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509833293170862"/>
          <c:y val="7.7181408511702793E-3"/>
          <c:w val="0.5882040508683869"/>
          <c:h val="0.90760520155464208"/>
        </c:manualLayout>
      </c:layout>
      <c:barChart>
        <c:barDir val="bar"/>
        <c:grouping val="percentStacked"/>
        <c:varyColors val="0"/>
        <c:ser>
          <c:idx val="0"/>
          <c:order val="0"/>
          <c:tx>
            <c:strRef>
              <c:f>Chart3_data!$C$1</c:f>
              <c:strCache>
                <c:ptCount val="1"/>
                <c:pt idx="0">
                  <c:v>% Outstanding</c:v>
                </c:pt>
              </c:strCache>
            </c:strRef>
          </c:tx>
          <c:spPr>
            <a:solidFill>
              <a:srgbClr val="2C2A5A"/>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(4,596)</c:v>
                  </c:pt>
                  <c:pt idx="1">
                    <c:v>Childminder (2,056)</c:v>
                  </c:pt>
                  <c:pt idx="2">
                    <c:v>Childcare on non-domestic premises (2,516)</c:v>
                  </c:pt>
                  <c:pt idx="3">
                    <c:v>Childcare on domestic premises (23)</c:v>
                  </c:pt>
                  <c:pt idx="4">
                    <c:v>All provision (4,596)</c:v>
                  </c:pt>
                  <c:pt idx="5">
                    <c:v>Childminder (2,056)</c:v>
                  </c:pt>
                  <c:pt idx="6">
                    <c:v>Childcare on non-domestic premises (2,516)</c:v>
                  </c:pt>
                  <c:pt idx="7">
                    <c:v>Childcare on domestic premises (23)</c:v>
                  </c:pt>
                  <c:pt idx="8">
                    <c:v>All provision (4,596)</c:v>
                  </c:pt>
                  <c:pt idx="9">
                    <c:v>Childminder (2,056)</c:v>
                  </c:pt>
                  <c:pt idx="10">
                    <c:v>Childcare on non-domestic premises (2,516)</c:v>
                  </c:pt>
                  <c:pt idx="11">
                    <c:v>Childcare on domestic premises (23)</c:v>
                  </c:pt>
                  <c:pt idx="12">
                    <c:v>All provision (4,596)</c:v>
                  </c:pt>
                  <c:pt idx="13">
                    <c:v>Childminder (2,056)</c:v>
                  </c:pt>
                  <c:pt idx="14">
                    <c:v>Childcare on non-domestic premises (2,516)</c:v>
                  </c:pt>
                  <c:pt idx="15">
                    <c:v>Childcare on domestic premises (23)</c:v>
                  </c:pt>
                  <c:pt idx="16">
                    <c:v>All provision (4,596)</c:v>
                  </c:pt>
                  <c:pt idx="17">
                    <c:v>Childminder (2,056)</c:v>
                  </c:pt>
                  <c:pt idx="18">
                    <c:v>Childcare on non-domestic premises (2,516)</c:v>
                  </c:pt>
                  <c:pt idx="19">
                    <c:v>Childcare on domestic premises (23)</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Chart3_data!$C$2:$C$21</c:f>
              <c:numCache>
                <c:formatCode>0</c:formatCode>
                <c:ptCount val="20"/>
                <c:pt idx="0">
                  <c:v>9.7258485639686683</c:v>
                </c:pt>
                <c:pt idx="1">
                  <c:v>8.5116731517509727</c:v>
                </c:pt>
                <c:pt idx="2">
                  <c:v>10.651828298887123</c:v>
                </c:pt>
                <c:pt idx="3">
                  <c:v>17.391304347826086</c:v>
                </c:pt>
                <c:pt idx="4">
                  <c:v>9.7693646649260231</c:v>
                </c:pt>
                <c:pt idx="5">
                  <c:v>8.5116731517509727</c:v>
                </c:pt>
                <c:pt idx="6">
                  <c:v>10.731319554848968</c:v>
                </c:pt>
                <c:pt idx="7">
                  <c:v>17.391304347826086</c:v>
                </c:pt>
                <c:pt idx="8">
                  <c:v>10.400348128807659</c:v>
                </c:pt>
                <c:pt idx="9">
                  <c:v>9.1439688715953302</c:v>
                </c:pt>
                <c:pt idx="10">
                  <c:v>11.287758346581876</c:v>
                </c:pt>
                <c:pt idx="11">
                  <c:v>26.086956521739129</c:v>
                </c:pt>
                <c:pt idx="12">
                  <c:v>10.161009573542211</c:v>
                </c:pt>
                <c:pt idx="13">
                  <c:v>8.7062256809338514</c:v>
                </c:pt>
                <c:pt idx="14">
                  <c:v>11.287758346581876</c:v>
                </c:pt>
                <c:pt idx="15">
                  <c:v>17.391304347826086</c:v>
                </c:pt>
                <c:pt idx="16">
                  <c:v>9.7258485639686683</c:v>
                </c:pt>
                <c:pt idx="17">
                  <c:v>8.5116731517509727</c:v>
                </c:pt>
                <c:pt idx="18">
                  <c:v>10.651828298887123</c:v>
                </c:pt>
                <c:pt idx="19">
                  <c:v>17.391304347826086</c:v>
                </c:pt>
              </c:numCache>
            </c:numRef>
          </c:val>
          <c:extLst>
            <c:ext xmlns:c16="http://schemas.microsoft.com/office/drawing/2014/chart" uri="{C3380CC4-5D6E-409C-BE32-E72D297353CC}">
              <c16:uniqueId val="{00000000-84BF-4E42-9BB5-93ED7695A318}"/>
            </c:ext>
          </c:extLst>
        </c:ser>
        <c:ser>
          <c:idx val="1"/>
          <c:order val="1"/>
          <c:tx>
            <c:strRef>
              <c:f>Chart3_data!$D$1</c:f>
              <c:strCache>
                <c:ptCount val="1"/>
                <c:pt idx="0">
                  <c:v>% Good</c:v>
                </c:pt>
              </c:strCache>
            </c:strRef>
          </c:tx>
          <c:spPr>
            <a:solidFill>
              <a:srgbClr val="4570B2"/>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(4,596)</c:v>
                  </c:pt>
                  <c:pt idx="1">
                    <c:v>Childminder (2,056)</c:v>
                  </c:pt>
                  <c:pt idx="2">
                    <c:v>Childcare on non-domestic premises (2,516)</c:v>
                  </c:pt>
                  <c:pt idx="3">
                    <c:v>Childcare on domestic premises (23)</c:v>
                  </c:pt>
                  <c:pt idx="4">
                    <c:v>All provision (4,596)</c:v>
                  </c:pt>
                  <c:pt idx="5">
                    <c:v>Childminder (2,056)</c:v>
                  </c:pt>
                  <c:pt idx="6">
                    <c:v>Childcare on non-domestic premises (2,516)</c:v>
                  </c:pt>
                  <c:pt idx="7">
                    <c:v>Childcare on domestic premises (23)</c:v>
                  </c:pt>
                  <c:pt idx="8">
                    <c:v>All provision (4,596)</c:v>
                  </c:pt>
                  <c:pt idx="9">
                    <c:v>Childminder (2,056)</c:v>
                  </c:pt>
                  <c:pt idx="10">
                    <c:v>Childcare on non-domestic premises (2,516)</c:v>
                  </c:pt>
                  <c:pt idx="11">
                    <c:v>Childcare on domestic premises (23)</c:v>
                  </c:pt>
                  <c:pt idx="12">
                    <c:v>All provision (4,596)</c:v>
                  </c:pt>
                  <c:pt idx="13">
                    <c:v>Childminder (2,056)</c:v>
                  </c:pt>
                  <c:pt idx="14">
                    <c:v>Childcare on non-domestic premises (2,516)</c:v>
                  </c:pt>
                  <c:pt idx="15">
                    <c:v>Childcare on domestic premises (23)</c:v>
                  </c:pt>
                  <c:pt idx="16">
                    <c:v>All provision (4,596)</c:v>
                  </c:pt>
                  <c:pt idx="17">
                    <c:v>Childminder (2,056)</c:v>
                  </c:pt>
                  <c:pt idx="18">
                    <c:v>Childcare on non-domestic premises (2,516)</c:v>
                  </c:pt>
                  <c:pt idx="19">
                    <c:v>Childcare on domestic premises (23)</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Chart3_data!$D$2:$D$21</c:f>
              <c:numCache>
                <c:formatCode>0</c:formatCode>
                <c:ptCount val="20"/>
                <c:pt idx="0">
                  <c:v>77.567449956483898</c:v>
                </c:pt>
                <c:pt idx="1">
                  <c:v>81.420233463035018</c:v>
                </c:pt>
                <c:pt idx="2">
                  <c:v>74.602543720190781</c:v>
                </c:pt>
                <c:pt idx="3">
                  <c:v>60.869565217391312</c:v>
                </c:pt>
                <c:pt idx="4">
                  <c:v>78.851174934725847</c:v>
                </c:pt>
                <c:pt idx="5">
                  <c:v>82.58754863813229</c:v>
                </c:pt>
                <c:pt idx="6">
                  <c:v>75.993640699523056</c:v>
                </c:pt>
                <c:pt idx="7">
                  <c:v>60.869565217391312</c:v>
                </c:pt>
                <c:pt idx="8">
                  <c:v>78.416013925152299</c:v>
                </c:pt>
                <c:pt idx="9">
                  <c:v>82.003891050583661</c:v>
                </c:pt>
                <c:pt idx="10">
                  <c:v>75.755166931637518</c:v>
                </c:pt>
                <c:pt idx="11">
                  <c:v>52.173913043478258</c:v>
                </c:pt>
                <c:pt idx="12">
                  <c:v>77.393385552654479</c:v>
                </c:pt>
                <c:pt idx="13">
                  <c:v>81.420233463035018</c:v>
                </c:pt>
                <c:pt idx="14">
                  <c:v>74.284578696343402</c:v>
                </c:pt>
                <c:pt idx="15">
                  <c:v>60.869565217391312</c:v>
                </c:pt>
                <c:pt idx="16">
                  <c:v>77.567449956483898</c:v>
                </c:pt>
                <c:pt idx="17">
                  <c:v>81.420233463035018</c:v>
                </c:pt>
                <c:pt idx="18">
                  <c:v>74.602543720190781</c:v>
                </c:pt>
                <c:pt idx="19">
                  <c:v>60.869565217391312</c:v>
                </c:pt>
              </c:numCache>
            </c:numRef>
          </c:val>
          <c:extLst>
            <c:ext xmlns:c16="http://schemas.microsoft.com/office/drawing/2014/chart" uri="{C3380CC4-5D6E-409C-BE32-E72D297353CC}">
              <c16:uniqueId val="{00000001-84BF-4E42-9BB5-93ED7695A318}"/>
            </c:ext>
          </c:extLst>
        </c:ser>
        <c:ser>
          <c:idx val="2"/>
          <c:order val="2"/>
          <c:tx>
            <c:strRef>
              <c:f>Chart3_data!$E$1</c:f>
              <c:strCache>
                <c:ptCount val="1"/>
                <c:pt idx="0">
                  <c:v>% Requires improvement</c:v>
                </c:pt>
              </c:strCache>
            </c:strRef>
          </c:tx>
          <c:spPr>
            <a:solidFill>
              <a:srgbClr val="69A6DC"/>
            </a:solidFill>
            <a:ln w="3175">
              <a:solidFill>
                <a:schemeClr val="bg1"/>
              </a:solidFill>
              <a:prstDash val="solid"/>
            </a:ln>
          </c:spPr>
          <c:invertIfNegative val="0"/>
          <c:dLbls>
            <c:spPr>
              <a:noFill/>
              <a:ln w="25400">
                <a:noFill/>
              </a:ln>
            </c:spPr>
            <c:txPr>
              <a:bodyPr wrap="square" lIns="38100" tIns="19050" rIns="38100" bIns="19050" anchor="ctr">
                <a:spAutoFit/>
              </a:bodyPr>
              <a:lstStyle/>
              <a:p>
                <a:pPr>
                  <a:defRPr sz="1000" b="1" i="0" u="none" strike="noStrike" baseline="0">
                    <a:solidFill>
                      <a:srgbClr val="FFFFFF"/>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(4,596)</c:v>
                  </c:pt>
                  <c:pt idx="1">
                    <c:v>Childminder (2,056)</c:v>
                  </c:pt>
                  <c:pt idx="2">
                    <c:v>Childcare on non-domestic premises (2,516)</c:v>
                  </c:pt>
                  <c:pt idx="3">
                    <c:v>Childcare on domestic premises (23)</c:v>
                  </c:pt>
                  <c:pt idx="4">
                    <c:v>All provision (4,596)</c:v>
                  </c:pt>
                  <c:pt idx="5">
                    <c:v>Childminder (2,056)</c:v>
                  </c:pt>
                  <c:pt idx="6">
                    <c:v>Childcare on non-domestic premises (2,516)</c:v>
                  </c:pt>
                  <c:pt idx="7">
                    <c:v>Childcare on domestic premises (23)</c:v>
                  </c:pt>
                  <c:pt idx="8">
                    <c:v>All provision (4,596)</c:v>
                  </c:pt>
                  <c:pt idx="9">
                    <c:v>Childminder (2,056)</c:v>
                  </c:pt>
                  <c:pt idx="10">
                    <c:v>Childcare on non-domestic premises (2,516)</c:v>
                  </c:pt>
                  <c:pt idx="11">
                    <c:v>Childcare on domestic premises (23)</c:v>
                  </c:pt>
                  <c:pt idx="12">
                    <c:v>All provision (4,596)</c:v>
                  </c:pt>
                  <c:pt idx="13">
                    <c:v>Childminder (2,056)</c:v>
                  </c:pt>
                  <c:pt idx="14">
                    <c:v>Childcare on non-domestic premises (2,516)</c:v>
                  </c:pt>
                  <c:pt idx="15">
                    <c:v>Childcare on domestic premises (23)</c:v>
                  </c:pt>
                  <c:pt idx="16">
                    <c:v>All provision (4,596)</c:v>
                  </c:pt>
                  <c:pt idx="17">
                    <c:v>Childminder (2,056)</c:v>
                  </c:pt>
                  <c:pt idx="18">
                    <c:v>Childcare on non-domestic premises (2,516)</c:v>
                  </c:pt>
                  <c:pt idx="19">
                    <c:v>Childcare on domestic premises (23)</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Chart3_data!$E$2:$E$21</c:f>
              <c:numCache>
                <c:formatCode>0</c:formatCode>
                <c:ptCount val="20"/>
                <c:pt idx="0">
                  <c:v>6.5709312445604882</c:v>
                </c:pt>
                <c:pt idx="1">
                  <c:v>4.7665369649805447</c:v>
                </c:pt>
                <c:pt idx="2">
                  <c:v>8.0286168521462642</c:v>
                </c:pt>
                <c:pt idx="3">
                  <c:v>8.695652173913043</c:v>
                </c:pt>
                <c:pt idx="4">
                  <c:v>7.0713664055700605</c:v>
                </c:pt>
                <c:pt idx="5">
                  <c:v>5.1070038910505833</c:v>
                </c:pt>
                <c:pt idx="6">
                  <c:v>8.624801271860095</c:v>
                </c:pt>
                <c:pt idx="7">
                  <c:v>13.043478260869565</c:v>
                </c:pt>
                <c:pt idx="8">
                  <c:v>7.0278503046127065</c:v>
                </c:pt>
                <c:pt idx="9">
                  <c:v>5.3501945525291825</c:v>
                </c:pt>
                <c:pt idx="10">
                  <c:v>8.3465818759936408</c:v>
                </c:pt>
                <c:pt idx="11">
                  <c:v>13.043478260869565</c:v>
                </c:pt>
                <c:pt idx="12">
                  <c:v>6.3751087902523924</c:v>
                </c:pt>
                <c:pt idx="13">
                  <c:v>4.717898832684825</c:v>
                </c:pt>
                <c:pt idx="14">
                  <c:v>7.7106518282988867</c:v>
                </c:pt>
                <c:pt idx="15">
                  <c:v>8.695652173913043</c:v>
                </c:pt>
                <c:pt idx="16">
                  <c:v>6.5709312445604882</c:v>
                </c:pt>
                <c:pt idx="17">
                  <c:v>4.7665369649805447</c:v>
                </c:pt>
                <c:pt idx="18">
                  <c:v>8.0286168521462642</c:v>
                </c:pt>
                <c:pt idx="19">
                  <c:v>8.695652173913043</c:v>
                </c:pt>
              </c:numCache>
            </c:numRef>
          </c:val>
          <c:extLst>
            <c:ext xmlns:c16="http://schemas.microsoft.com/office/drawing/2014/chart" uri="{C3380CC4-5D6E-409C-BE32-E72D297353CC}">
              <c16:uniqueId val="{00000002-84BF-4E42-9BB5-93ED7695A318}"/>
            </c:ext>
          </c:extLst>
        </c:ser>
        <c:ser>
          <c:idx val="3"/>
          <c:order val="3"/>
          <c:tx>
            <c:strRef>
              <c:f>Chart3_data!$F$1</c:f>
              <c:strCache>
                <c:ptCount val="1"/>
                <c:pt idx="0">
                  <c:v>% Inadequate</c:v>
                </c:pt>
              </c:strCache>
            </c:strRef>
          </c:tx>
          <c:spPr>
            <a:solidFill>
              <a:srgbClr val="9BCCF2"/>
            </a:solidFill>
            <a:ln w="3175">
              <a:solidFill>
                <a:schemeClr val="bg1"/>
              </a:solidFill>
            </a:ln>
          </c:spPr>
          <c:invertIfNegative val="0"/>
          <c:dLbls>
            <c:spPr>
              <a:noFill/>
              <a:ln w="25400">
                <a:noFill/>
              </a:ln>
            </c:spPr>
            <c:txPr>
              <a:bodyPr wrap="square" lIns="38100" tIns="19050" rIns="38100" bIns="19050" anchor="ctr">
                <a:spAutoFit/>
              </a:bodyPr>
              <a:lstStyle/>
              <a:p>
                <a:pPr>
                  <a:defRPr sz="1000" b="1" i="0" u="none" strike="noStrike" baseline="0">
                    <a:solidFill>
                      <a:srgbClr val="2C2A5A"/>
                    </a:solidFill>
                    <a:latin typeface="Tahoma"/>
                    <a:ea typeface="Tahoma"/>
                    <a:cs typeface="Tahoma"/>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Chart3_data!$A$2:$B$21</c:f>
              <c:multiLvlStrCache>
                <c:ptCount val="20"/>
                <c:lvl>
                  <c:pt idx="0">
                    <c:v>All provision (4,596)</c:v>
                  </c:pt>
                  <c:pt idx="1">
                    <c:v>Childminder (2,056)</c:v>
                  </c:pt>
                  <c:pt idx="2">
                    <c:v>Childcare on non-domestic premises (2,516)</c:v>
                  </c:pt>
                  <c:pt idx="3">
                    <c:v>Childcare on domestic premises (23)</c:v>
                  </c:pt>
                  <c:pt idx="4">
                    <c:v>All provision (4,596)</c:v>
                  </c:pt>
                  <c:pt idx="5">
                    <c:v>Childminder (2,056)</c:v>
                  </c:pt>
                  <c:pt idx="6">
                    <c:v>Childcare on non-domestic premises (2,516)</c:v>
                  </c:pt>
                  <c:pt idx="7">
                    <c:v>Childcare on domestic premises (23)</c:v>
                  </c:pt>
                  <c:pt idx="8">
                    <c:v>All provision (4,596)</c:v>
                  </c:pt>
                  <c:pt idx="9">
                    <c:v>Childminder (2,056)</c:v>
                  </c:pt>
                  <c:pt idx="10">
                    <c:v>Childcare on non-domestic premises (2,516)</c:v>
                  </c:pt>
                  <c:pt idx="11">
                    <c:v>Childcare on domestic premises (23)</c:v>
                  </c:pt>
                  <c:pt idx="12">
                    <c:v>All provision (4,596)</c:v>
                  </c:pt>
                  <c:pt idx="13">
                    <c:v>Childminder (2,056)</c:v>
                  </c:pt>
                  <c:pt idx="14">
                    <c:v>Childcare on non-domestic premises (2,516)</c:v>
                  </c:pt>
                  <c:pt idx="15">
                    <c:v>Childcare on domestic premises (23)</c:v>
                  </c:pt>
                  <c:pt idx="16">
                    <c:v>All provision (4,596)</c:v>
                  </c:pt>
                  <c:pt idx="17">
                    <c:v>Childminder (2,056)</c:v>
                  </c:pt>
                  <c:pt idx="18">
                    <c:v>Childcare on non-domestic premises (2,516)</c:v>
                  </c:pt>
                  <c:pt idx="19">
                    <c:v>Childcare on domestic premises (23)</c:v>
                  </c:pt>
                </c:lvl>
                <c:lvl>
                  <c:pt idx="0">
                    <c:v>Overall effectiveness: the quality and standards of the provision</c:v>
                  </c:pt>
                  <c:pt idx="4">
                    <c:v>Quality of education</c:v>
                  </c:pt>
                  <c:pt idx="8">
                    <c:v>Behaviour and attitudes</c:v>
                  </c:pt>
                  <c:pt idx="12">
                    <c:v>Personal development</c:v>
                  </c:pt>
                  <c:pt idx="16">
                    <c:v>Effectiveness of leadership and management</c:v>
                  </c:pt>
                </c:lvl>
              </c:multiLvlStrCache>
            </c:multiLvlStrRef>
          </c:cat>
          <c:val>
            <c:numRef>
              <c:f>Chart3_data!$F$2:$F$21</c:f>
              <c:numCache>
                <c:formatCode>0</c:formatCode>
                <c:ptCount val="20"/>
                <c:pt idx="0">
                  <c:v>6.1357702349869454</c:v>
                </c:pt>
                <c:pt idx="1">
                  <c:v>5.3015564202334629</c:v>
                </c:pt>
                <c:pt idx="2">
                  <c:v>6.7170111287758347</c:v>
                </c:pt>
                <c:pt idx="3">
                  <c:v>13.043478260869565</c:v>
                </c:pt>
                <c:pt idx="4">
                  <c:v>4.3080939947780683</c:v>
                </c:pt>
                <c:pt idx="5">
                  <c:v>3.7937743190661477</c:v>
                </c:pt>
                <c:pt idx="6">
                  <c:v>4.6502384737678852</c:v>
                </c:pt>
                <c:pt idx="7">
                  <c:v>8.695652173913043</c:v>
                </c:pt>
                <c:pt idx="8">
                  <c:v>4.1557876414273283</c:v>
                </c:pt>
                <c:pt idx="9">
                  <c:v>3.5019455252918288</c:v>
                </c:pt>
                <c:pt idx="10">
                  <c:v>4.6104928457869638</c:v>
                </c:pt>
                <c:pt idx="11">
                  <c:v>8.695652173913043</c:v>
                </c:pt>
                <c:pt idx="12">
                  <c:v>6.0704960835509141</c:v>
                </c:pt>
                <c:pt idx="13">
                  <c:v>5.1556420233463029</c:v>
                </c:pt>
                <c:pt idx="14">
                  <c:v>6.7170111287758347</c:v>
                </c:pt>
                <c:pt idx="15">
                  <c:v>13.043478260869565</c:v>
                </c:pt>
                <c:pt idx="16">
                  <c:v>6.1357702349869454</c:v>
                </c:pt>
                <c:pt idx="17">
                  <c:v>5.3015564202334629</c:v>
                </c:pt>
                <c:pt idx="18">
                  <c:v>6.7170111287758347</c:v>
                </c:pt>
                <c:pt idx="19">
                  <c:v>13.043478260869565</c:v>
                </c:pt>
              </c:numCache>
            </c:numRef>
          </c:val>
          <c:extLst>
            <c:ext xmlns:c16="http://schemas.microsoft.com/office/drawing/2014/chart" uri="{C3380CC4-5D6E-409C-BE32-E72D297353CC}">
              <c16:uniqueId val="{00000003-84BF-4E42-9BB5-93ED7695A318}"/>
            </c:ext>
          </c:extLst>
        </c:ser>
        <c:dLbls>
          <c:showLegendKey val="0"/>
          <c:showVal val="0"/>
          <c:showCatName val="0"/>
          <c:showSerName val="0"/>
          <c:showPercent val="0"/>
          <c:showBubbleSize val="0"/>
        </c:dLbls>
        <c:gapWidth val="70"/>
        <c:overlap val="100"/>
        <c:axId val="238887880"/>
        <c:axId val="238882392"/>
      </c:barChart>
      <c:catAx>
        <c:axId val="23888788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Tahoma"/>
                <a:ea typeface="Tahoma"/>
                <a:cs typeface="Tahoma"/>
              </a:defRPr>
            </a:pPr>
            <a:endParaRPr lang="en-US"/>
          </a:p>
        </c:txPr>
        <c:crossAx val="238882392"/>
        <c:crossesAt val="0"/>
        <c:auto val="1"/>
        <c:lblAlgn val="ctr"/>
        <c:lblOffset val="100"/>
        <c:tickLblSkip val="1"/>
        <c:tickMarkSkip val="1"/>
        <c:noMultiLvlLbl val="0"/>
      </c:catAx>
      <c:valAx>
        <c:axId val="238882392"/>
        <c:scaling>
          <c:orientation val="minMax"/>
          <c:max val="1"/>
          <c:min val="0"/>
        </c:scaling>
        <c:delete val="1"/>
        <c:axPos val="t"/>
        <c:numFmt formatCode="0%" sourceLinked="1"/>
        <c:majorTickMark val="out"/>
        <c:minorTickMark val="none"/>
        <c:tickLblPos val="nextTo"/>
        <c:crossAx val="238887880"/>
        <c:crosses val="autoZero"/>
        <c:crossBetween val="between"/>
        <c:majorUnit val="1"/>
        <c:minorUnit val="1"/>
      </c:valAx>
      <c:spPr>
        <a:noFill/>
        <a:ln w="25400">
          <a:noFill/>
        </a:ln>
      </c:spPr>
    </c:plotArea>
    <c:legend>
      <c:legendPos val="r"/>
      <c:layout>
        <c:manualLayout>
          <c:xMode val="edge"/>
          <c:yMode val="edge"/>
          <c:x val="0.29763800194267054"/>
          <c:y val="0.937944131164827"/>
          <c:w val="0.67515458697584063"/>
          <c:h val="4.4280274880804271E-2"/>
        </c:manualLayout>
      </c:layout>
      <c:overlay val="0"/>
      <c:spPr>
        <a:solidFill>
          <a:srgbClr val="FFFFFF"/>
        </a:solidFill>
        <a:ln w="25400">
          <a:noFill/>
        </a:ln>
      </c:spPr>
      <c:txPr>
        <a:bodyPr/>
        <a:lstStyle/>
        <a:p>
          <a:pPr>
            <a:defRPr sz="1100" b="0" i="0" u="none" strike="noStrike" baseline="0">
              <a:solidFill>
                <a:srgbClr val="000000"/>
              </a:solidFill>
              <a:latin typeface="Tahoma"/>
              <a:ea typeface="Tahoma"/>
              <a:cs typeface="Tahoma"/>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ahoma"/>
          <a:ea typeface="Tahoma"/>
          <a:cs typeface="Tahoma"/>
        </a:defRPr>
      </a:pPr>
      <a:endParaRPr lang="en-US"/>
    </a:p>
  </c:txPr>
  <c:printSettings>
    <c:headerFooter alignWithMargins="0"/>
    <c:pageMargins b="1" l="0.75" r="0.75"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114300</xdr:colOff>
      <xdr:row>0</xdr:row>
      <xdr:rowOff>85725</xdr:rowOff>
    </xdr:from>
    <xdr:ext cx="1066803" cy="895353"/>
    <xdr:pic>
      <xdr:nvPicPr>
        <xdr:cNvPr id="2" name="Picture 1" descr="ofsted_logo">
          <a:extLst>
            <a:ext uri="{FF2B5EF4-FFF2-40B4-BE49-F238E27FC236}">
              <a16:creationId xmlns:a16="http://schemas.microsoft.com/office/drawing/2014/main" id="{B1A4F79A-4271-44EA-A9A5-AF57A9CAA81F}"/>
            </a:ext>
          </a:extLst>
        </xdr:cNvPr>
        <xdr:cNvPicPr>
          <a:picLocks noChangeAspect="1"/>
        </xdr:cNvPicPr>
      </xdr:nvPicPr>
      <xdr:blipFill>
        <a:blip xmlns:r="http://schemas.openxmlformats.org/officeDocument/2006/relationships" r:embed="rId1"/>
        <a:srcRect/>
        <a:stretch>
          <a:fillRect/>
        </a:stretch>
      </xdr:blipFill>
      <xdr:spPr>
        <a:xfrm>
          <a:off x="5581650" y="85725"/>
          <a:ext cx="1066803" cy="895353"/>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twoCellAnchor>
    <xdr:from>
      <xdr:col>0</xdr:col>
      <xdr:colOff>196851</xdr:colOff>
      <xdr:row>4</xdr:row>
      <xdr:rowOff>47625</xdr:rowOff>
    </xdr:from>
    <xdr:to>
      <xdr:col>5</xdr:col>
      <xdr:colOff>412751</xdr:colOff>
      <xdr:row>26</xdr:row>
      <xdr:rowOff>98425</xdr:rowOff>
    </xdr:to>
    <xdr:graphicFrame macro="">
      <xdr:nvGraphicFramePr>
        <xdr:cNvPr id="4" name="Chart 3">
          <a:extLst>
            <a:ext uri="{FF2B5EF4-FFF2-40B4-BE49-F238E27FC236}">
              <a16:creationId xmlns:a16="http://schemas.microsoft.com/office/drawing/2014/main" id="{3DD0CD07-1631-E269-3325-58D366DB00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160020</xdr:colOff>
      <xdr:row>3</xdr:row>
      <xdr:rowOff>60960</xdr:rowOff>
    </xdr:from>
    <xdr:to>
      <xdr:col>10</xdr:col>
      <xdr:colOff>579120</xdr:colOff>
      <xdr:row>43</xdr:row>
      <xdr:rowOff>99060</xdr:rowOff>
    </xdr:to>
    <xdr:graphicFrame macro="">
      <xdr:nvGraphicFramePr>
        <xdr:cNvPr id="2" name="Chart 2">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68580</xdr:colOff>
      <xdr:row>2</xdr:row>
      <xdr:rowOff>0</xdr:rowOff>
    </xdr:from>
    <xdr:to>
      <xdr:col>10</xdr:col>
      <xdr:colOff>449580</xdr:colOff>
      <xdr:row>43</xdr:row>
      <xdr:rowOff>106680</xdr:rowOff>
    </xdr:to>
    <xdr:graphicFrame macro="">
      <xdr:nvGraphicFramePr>
        <xdr:cNvPr id="2" name="Chart 3">
          <a:extLst>
            <a:ext uri="{FF2B5EF4-FFF2-40B4-BE49-F238E27FC236}">
              <a16:creationId xmlns:a16="http://schemas.microsoft.com/office/drawing/2014/main" id="{3DD9B778-386C-4AD8-834B-FA84187994B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providers_and_places_agg" connectionId="10" xr16:uid="{00000000-0016-0000-0500-000000000000}" autoFormatId="16" applyNumberFormats="0" applyBorderFormats="0" applyFontFormats="0" applyPatternFormats="0" applyAlignmentFormats="0" applyWidthHeightFormats="0">
  <queryTableRefresh nextId="12">
    <queryTableFields count="11">
      <queryTableField id="1" name="vlookup" tableColumnId="1"/>
      <queryTableField id="2" name="Provision Type" tableColumnId="2"/>
      <queryTableField id="3" name="Register summary" tableColumnId="3"/>
      <queryTableField id="4" name="GOR" tableColumnId="4"/>
      <queryTableField id="5" name="LA" tableColumnId="5"/>
      <queryTableField id="6" name="EYR providers" tableColumnId="6"/>
      <queryTableField id="7" name="EYR places" tableColumnId="7"/>
      <queryTableField id="8" name="Non EYR providers" tableColumnId="8"/>
      <queryTableField id="9" name="Non EYR places" tableColumnId="9"/>
      <queryTableField id="10" name="All Providers" tableColumnId="10"/>
      <queryTableField id="11" name="All providers places" tableColumnId="11"/>
    </queryTableFields>
  </queryTableRefresh>
</queryTable>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inspections_in_period_agg" connectionId="1" xr16:uid="{00000000-0016-0000-2400-00000A000000}" autoFormatId="16" applyNumberFormats="0" applyBorderFormats="0" applyFontFormats="0" applyPatternFormats="0" applyAlignmentFormats="0" applyWidthHeightFormats="0">
  <queryTableRefresh nextId="11">
    <queryTableFields count="9">
      <queryTableField id="1" name="lookup" tableColumnId="1"/>
      <queryTableField id="2" name="Provision Type" tableColumnId="2"/>
      <queryTableField id="3" name="Event_type_grouping" tableColumnId="3"/>
      <queryTableField id="4" name="Event period" tableColumnId="4"/>
      <queryTableField id="5" name="Question" tableColumnId="5"/>
      <queryTableField id="7" name="Total - requirements suitabilty" tableColumnId="7"/>
      <queryTableField id="8" name="Met" tableColumnId="8"/>
      <queryTableField id="9" name="Not met: actions" tableColumnId="9"/>
      <queryTableField id="10" name="Not met: enforcement" tableColumnId="10"/>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joiners_and_leavers_agg" connectionId="9" xr16:uid="{00000000-0016-0000-0600-000001000000}" autoFormatId="16" applyNumberFormats="0" applyBorderFormats="0" applyFontFormats="0" applyPatternFormats="0" applyAlignmentFormats="0" applyWidthHeightFormats="0">
  <queryTableRefresh nextId="19">
    <queryTableFields count="18">
      <queryTableField id="1" name="vlookup" tableColumnId="1"/>
      <queryTableField id="2" name="Provision Type" tableColumnId="2"/>
      <queryTableField id="3" name="GOR" tableColumnId="3"/>
      <queryTableField id="4" name="LA" tableColumnId="4"/>
      <queryTableField id="5" name="Period" tableColumnId="5"/>
      <queryTableField id="6" name="EYR_prov_at_start" tableColumnId="6"/>
      <queryTableField id="7" name="EYR_places_at_start" tableColumnId="7"/>
      <queryTableField id="8" name="EYR_joiners" tableColumnId="8"/>
      <queryTableField id="9" name="EYR_joiners_places" tableColumnId="9"/>
      <queryTableField id="10" name="EYR_leavers" tableColumnId="10"/>
      <queryTableField id="11" name="EYR_leavers_places" tableColumnId="11"/>
      <queryTableField id="12" name="steady_state_change" tableColumnId="12"/>
      <queryTableField id="13" name="EYR_prov_at_end" tableColumnId="13"/>
      <queryTableField id="14" name="EYR_places_at_end" tableColumnId="14"/>
      <queryTableField id="15" name="Non_EYR_prov_at_start" tableColumnId="15"/>
      <queryTableField id="16" name="Non_EYR_joiners" tableColumnId="16"/>
      <queryTableField id="17" name="Non_EYR_leavers" tableColumnId="17"/>
      <queryTableField id="18" name="Non_EYR_prov_at_end" tableColumnId="18"/>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agg" connectionId="6" xr16:uid="{00000000-0016-0000-0C00-000002000000}" autoFormatId="16" applyNumberFormats="0" applyBorderFormats="0" applyFontFormats="0" applyPatternFormats="0" applyAlignmentFormats="0" applyWidthHeightFormats="0">
  <queryTableRefresh nextId="16">
    <queryTableFields count="14">
      <queryTableField id="1" name="lookup" tableColumnId="1"/>
      <queryTableField id="2" name="Provision Type" tableColumnId="2"/>
      <queryTableField id="3" name="LA Name" tableColumnId="3"/>
      <queryTableField id="4" name="Question" tableColumnId="4"/>
      <queryTableField id="5" name="Total" tableColumnId="5"/>
      <queryTableField id="6" name="Outstanding" tableColumnId="6"/>
      <queryTableField id="7" name="Good" tableColumnId="7"/>
      <queryTableField id="8" name="Requires Improvement" tableColumnId="8"/>
      <queryTableField id="9" name="Inadequate" tableColumnId="9"/>
      <queryTableField id="10" name="No response" tableColumnId="10"/>
      <queryTableField id="14" name="Total - requirements suitabilty" tableColumnId="14"/>
      <queryTableField id="11" name="Met" tableColumnId="11"/>
      <queryTableField id="12" name="Not met: actions" tableColumnId="12"/>
      <queryTableField id="13" name="Not met: enforcement" tableColumnId="13"/>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most_recent_NCOR_agg" connectionId="7" xr16:uid="{00000000-0016-0000-0D00-000003000000}" autoFormatId="16" applyNumberFormats="0" applyBorderFormats="0" applyFontFormats="0" applyPatternFormats="0" applyAlignmentFormats="0" applyWidthHeightFormats="0">
  <queryTableRefresh nextId="19">
    <queryTableFields count="18">
      <queryTableField id="1" name="lookup" tableColumnId="1"/>
      <queryTableField id="2" name="Provision Type" tableColumnId="2"/>
      <queryTableField id="3" name="LA Name" tableColumnId="3"/>
      <queryTableField id="4" name="Total" tableColumnId="4"/>
      <queryTableField id="5" name="Met" tableColumnId="5"/>
      <queryTableField id="6" name="Not Met (with actions)" tableColumnId="6"/>
      <queryTableField id="7" name="Not Met (enforcement)" tableColumnId="7"/>
      <queryTableField id="8" name="CCR_Total" tableColumnId="8"/>
      <queryTableField id="9" name="CCR_Met" tableColumnId="9"/>
      <queryTableField id="10" name="CCR_Not Met (with actions)" tableColumnId="10"/>
      <queryTableField id="11" name="CCR_Not Met (enforcement)" tableColumnId="11"/>
      <queryTableField id="12" name="VCR_Total" tableColumnId="12"/>
      <queryTableField id="13" name="VCR_Met" tableColumnId="13"/>
      <queryTableField id="14" name="VCR_Not Met (with actions)" tableColumnId="14"/>
      <queryTableField id="15" name="VCR_Not Met (enforcement)" tableColumnId="15"/>
      <queryTableField id="16" name="CCR_No response" tableColumnId="16"/>
      <queryTableField id="17" name="VCR_No response" tableColumnId="17"/>
      <queryTableField id="18" name="No response" tableColumnId="18"/>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inadequate_NCOR_agg" connectionId="5" xr16:uid="{00000000-0016-0000-0E00-000004000000}" autoFormatId="16" applyNumberFormats="0" applyBorderFormats="0" applyFontFormats="0" applyPatternFormats="0" applyAlignmentFormats="0" applyWidthHeightFormats="0">
  <queryTableRefresh nextId="23">
    <queryTableFields count="18">
      <queryTableField id="1" name="lookup" tableColumnId="1"/>
      <queryTableField id="2" name="Provision Type" tableColumnId="2"/>
      <queryTableField id="3" name="LA Name" tableColumnId="3"/>
      <queryTableField id="4" name="Total Inadequate" tableColumnId="4"/>
      <queryTableField id="15" name="Total" tableColumnId="15"/>
      <queryTableField id="16" name="Met" tableColumnId="16"/>
      <queryTableField id="17" name="Not Met (with actions)" tableColumnId="17"/>
      <queryTableField id="18" name="Not Met (enforcement)" tableColumnId="18"/>
      <queryTableField id="5" name="CCR_Total" tableColumnId="5"/>
      <queryTableField id="6" name="CCR_Met" tableColumnId="6"/>
      <queryTableField id="7" name="CCR_Not Met (with actions)" tableColumnId="7"/>
      <queryTableField id="8" name="CCR_Not Met (enforcement)" tableColumnId="8"/>
      <queryTableField id="9" name="VCR_Total" tableColumnId="9"/>
      <queryTableField id="10" name="VCR_Met" tableColumnId="10"/>
      <queryTableField id="11" name="VCR_Not Met (with actions)" tableColumnId="11"/>
      <queryTableField id="12" name="VCR_Not Met (enforcement)" tableColumnId="12"/>
      <queryTableField id="13" name="CCR_No response" tableColumnId="13"/>
      <queryTableField id="14" name="VCR_No response" tableColumnId="14"/>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historic_EYR_OE_outcome" connectionId="8" xr16:uid="{00000000-0016-0000-0F00-000005000000}" autoFormatId="16" applyNumberFormats="0" applyBorderFormats="0" applyFontFormats="0" applyPatternFormats="0" applyAlignmentFormats="0" applyWidthHeightFormats="0">
  <queryTableRefresh nextId="16">
    <queryTableFields count="15">
      <queryTableField id="1" name="lookup" tableColumnId="1"/>
      <queryTableField id="2" name="month" tableColumnId="2"/>
      <queryTableField id="3" name="prov" tableColumnId="3"/>
      <queryTableField id="4" name="Total number of EYR providers" tableColumnId="4"/>
      <queryTableField id="5" name="Total number inspected" tableColumnId="5"/>
      <queryTableField id="6" name="Outstanding" tableColumnId="6"/>
      <queryTableField id="7" name="Good" tableColumnId="7"/>
      <queryTableField id="8" name="Satisfactory /Requires Improvement" tableColumnId="8"/>
      <queryTableField id="9" name="Inadequate" tableColumnId="9"/>
      <queryTableField id="10" name="Outstanding %" tableColumnId="10"/>
      <queryTableField id="11" name="Good %" tableColumnId="11"/>
      <queryTableField id="12" name="Satisfactory /Requires Improvement %" tableColumnId="12"/>
      <queryTableField id="13" name="Inadequate %" tableColumnId="13"/>
      <queryTableField id="14" name="Total number of EYR places" tableColumnId="14"/>
      <queryTableField id="15" name="Total number of non-EYR providers" tableColumnId="15"/>
    </queryTableFields>
  </queryTableRefresh>
</queryTable>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R_actions_and_recommendations_agg" connectionId="4" xr16:uid="{00000000-0016-0000-1500-000006000000}" autoFormatId="16" applyNumberFormats="0" applyBorderFormats="0" applyFontFormats="0" applyPatternFormats="0" applyAlignmentFormats="0" applyWidthHeightFormats="0">
  <queryTableRefresh nextId="7">
    <queryTableFields count="6">
      <queryTableField id="1" name="lookup" tableColumnId="1"/>
      <queryTableField id="2" name="Provision Type" tableColumnId="2"/>
      <queryTableField id="3" name="LA Name" tableColumnId="3"/>
      <queryTableField id="4" name="Question" tableColumnId="4"/>
      <queryTableField id="5" name="Total" tableColumnId="5"/>
      <queryTableField id="6" name="Period" tableColumnId="6"/>
    </queryTableFields>
  </queryTableRefresh>
</queryTable>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CR_most_recent_agg" connectionId="2" xr16:uid="{00000000-0016-0000-1A00-000008000000}" autoFormatId="16" applyNumberFormats="0" applyBorderFormats="0" applyFontFormats="0" applyPatternFormats="0" applyAlignmentFormats="0" applyWidthHeightFormats="0">
  <queryTableRefresh nextId="13">
    <queryTableFields count="8">
      <queryTableField id="1" name="lookup" tableColumnId="1"/>
      <queryTableField id="9" name="Question" tableColumnId="9"/>
      <queryTableField id="2" name="Provision Type" tableColumnId="2"/>
      <queryTableField id="11" name="No of Providers" tableColumnId="10"/>
      <queryTableField id="5" name="Total" tableColumnId="5"/>
      <queryTableField id="6" name="Met" tableColumnId="6"/>
      <queryTableField id="7" name="Not met: actions" tableColumnId="7"/>
      <queryTableField id="8" name="Not met: enforcement" tableColumnId="8"/>
    </queryTableFields>
  </queryTableRefresh>
</queryTable>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clu7sql1_ssdb DATAMART_EARLY_YEARS tbl_EY_inspections_in_period_agg" connectionId="3" xr16:uid="{00000000-0016-0000-1E00-000009000000}" autoFormatId="16" applyNumberFormats="0" applyBorderFormats="0" applyFontFormats="0" applyPatternFormats="0" applyAlignmentFormats="0" applyWidthHeightFormats="0">
  <queryTableRefresh nextId="19">
    <queryTableFields count="17">
      <queryTableField id="1" name="lookup" tableColumnId="1"/>
      <queryTableField id="2" name="Provision Type" tableColumnId="2"/>
      <queryTableField id="3" name="LA Name" tableColumnId="3"/>
      <queryTableField id="4" name="Event_type_grouping" tableColumnId="4"/>
      <queryTableField id="5" name="Event period" tableColumnId="5"/>
      <queryTableField id="6" name="Question" tableColumnId="6"/>
      <queryTableField id="13" name="Total No of inspections" tableColumnId="13"/>
      <queryTableField id="7" name="Total" tableColumnId="7"/>
      <queryTableField id="8" name="Outstanding" tableColumnId="8"/>
      <queryTableField id="9" name="Good" tableColumnId="9"/>
      <queryTableField id="10" name="Requires Improvement" tableColumnId="10"/>
      <queryTableField id="11" name="Inadequate" tableColumnId="11"/>
      <queryTableField id="12" name="No response" tableColumnId="12"/>
      <queryTableField id="14" name="Total - requirements suitabilty" tableColumnId="14"/>
      <queryTableField id="15" name="Met" tableColumnId="15"/>
      <queryTableField id="16" name="Not met: actions" tableColumnId="16"/>
      <queryTableField id="17" name="Not met: enforcement" tableColumnId="17"/>
    </queryTableFields>
  </queryTableRefresh>
</queryTable>
</file>

<file path=xl/tables/_rels/table10.xml.rels><?xml version="1.0" encoding="UTF-8" standalone="yes"?>
<Relationships xmlns="http://schemas.openxmlformats.org/package/2006/relationships"><Relationship Id="rId1" Type="http://schemas.openxmlformats.org/officeDocument/2006/relationships/queryTable" Target="../queryTables/queryTable7.xml"/></Relationships>
</file>

<file path=xl/tables/_rels/table12.xml.rels><?xml version="1.0" encoding="UTF-8" standalone="yes"?>
<Relationships xmlns="http://schemas.openxmlformats.org/package/2006/relationships"><Relationship Id="rId1" Type="http://schemas.openxmlformats.org/officeDocument/2006/relationships/queryTable" Target="../queryTables/queryTable8.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9.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10.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_rels/table7.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5.xml"/></Relationships>
</file>

<file path=xl/tables/_rels/table9.xml.rels><?xml version="1.0" encoding="UTF-8" standalone="yes"?>
<Relationships xmlns="http://schemas.openxmlformats.org/package/2006/relationships"><Relationship Id="rId1" Type="http://schemas.openxmlformats.org/officeDocument/2006/relationships/queryTable" Target="../queryTables/queryTable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261787DF-C104-4F69-A78C-8450482DE876}" name="Contents" displayName="Contents" ref="A2:N27" totalsRowShown="0" headerRowDxfId="36" dataDxfId="35" tableBorderDxfId="34" headerRowCellStyle="Normal 4 2" dataCellStyle="Normal 4 2">
  <autoFilter ref="A2:N27" xr:uid="{0D768B40-611F-42DD-8F28-29261999F58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9EE46F21-9DE7-4C06-B62A-115E47DF854B}" name="Table or _x000a_Chart" dataDxfId="33" dataCellStyle="Hyperlink"/>
    <tableColumn id="2" xr3:uid="{D41B1C3E-D700-4204-BB67-5F78E05AE8C3}" name="Description" dataDxfId="32" dataCellStyle="Normal 4 2"/>
    <tableColumn id="3" xr3:uid="{435CFA44-4C29-4D92-BA0E-C6AB703CEEDA}" name="National" dataDxfId="31" dataCellStyle="Normal 4 2"/>
    <tableColumn id="4" xr3:uid="{E86FE698-FF6F-49BB-8374-FBD247BEAC9A}" name="Local Authority" dataDxfId="30" dataCellStyle="Normal 4 2"/>
    <tableColumn id="5" xr3:uid="{2C60DBE3-F0E4-4D6F-9A3A-220C63D80AF1}" name="Providers" dataDxfId="29" dataCellStyle="Normal 4 2"/>
    <tableColumn id="6" xr3:uid="{6FCF0586-C2C9-4A01-88AD-4EA33B132E94}" name="Places" dataDxfId="28" dataCellStyle="Normal 4 2"/>
    <tableColumn id="7" xr3:uid="{C21C218E-B768-42DA-9769-8D078EB4507B}" name="Early Years Register" dataDxfId="27" dataCellStyle="Normal 4 2"/>
    <tableColumn id="8" xr3:uid="{57F2F536-1499-4D80-83CD-B2D164B567B6}" name="Childcare Register (CCR and VCR)" dataDxfId="26" dataCellStyle="Normal 4 2"/>
    <tableColumn id="9" xr3:uid="{466E7FE3-28AE-4CC0-8609-B6B26E642FC0}" name="Joiners _x000a_and leavers" dataDxfId="25" dataCellStyle="Normal 4 2"/>
    <tableColumn id="10" xr3:uid="{A4B52117-74E6-4EEF-A957-BED8DBED6C5B}" name="Number of inspections / providers inspected" dataDxfId="24" dataCellStyle="Normal 4 2"/>
    <tableColumn id="11" xr3:uid="{B63A1811-85D9-4721-8F59-0E9CBF25DA52}" name="Overall effectiveness" dataDxfId="23" dataCellStyle="Normal 4 2"/>
    <tableColumn id="12" xr3:uid="{D55DAD28-CC37-4690-BCBD-930A7D1A7619}" name="Inspection sub-judgements" dataDxfId="22" dataCellStyle="Normal 4 2"/>
    <tableColumn id="13" xr3:uid="{2F218FE9-8ABC-41F8-AFEB-8513B8B646A8}" name="No children on roll" dataDxfId="21" dataCellStyle="Normal 4 2"/>
    <tableColumn id="14" xr3:uid="{803409A7-06C1-4C7C-AE37-85AE97A08512}" name="Actions and recommendations" dataDxfId="20" dataCellStyle="Normal 4 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_clu7sql1_ssdb_DATAMART_EARLY_YEARS_tbl_EYR_actions_and_recommendations_agg" displayName="Table_clu7sql1_ssdb_DATAMART_EARLY_YEARS_tbl_EYR_actions_and_recommendations_agg" ref="A1:F6690" tableType="queryTable" totalsRowShown="0">
  <sortState xmlns:xlrd2="http://schemas.microsoft.com/office/spreadsheetml/2017/richdata2" ref="A2:F6690">
    <sortCondition ref="A1:A13913"/>
  </sortState>
  <tableColumns count="6">
    <tableColumn id="1" xr3:uid="{00000000-0010-0000-0600-000001000000}" uniqueName="1" name="lookup" queryTableFieldId="1"/>
    <tableColumn id="2" xr3:uid="{00000000-0010-0000-0600-000002000000}" uniqueName="2" name="Provision Type" queryTableFieldId="2"/>
    <tableColumn id="3" xr3:uid="{00000000-0010-0000-0600-000003000000}" uniqueName="3" name="LA Name" queryTableFieldId="3"/>
    <tableColumn id="4" xr3:uid="{00000000-0010-0000-0600-000004000000}" uniqueName="4" name="Question" queryTableFieldId="4"/>
    <tableColumn id="5" xr3:uid="{00000000-0010-0000-0600-000005000000}" uniqueName="5" name="Total" queryTableFieldId="5"/>
    <tableColumn id="6" xr3:uid="{D0A7B596-51A9-4746-B5A7-45F2C2295B11}" uniqueName="6" name="Period" queryTableFieldId="6"/>
  </tableColumns>
  <tableStyleInfo name="TableStyleLight13"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6D8D0EB-7160-4925-9CBE-845D513E6A05}" name="LeftEYRRegister_insp_only" displayName="LeftEYRRegister_insp_only" ref="A1:H6" totalsRowShown="0">
  <tableColumns count="8">
    <tableColumn id="1" xr3:uid="{D4B617D4-C25A-4E83-9ED6-C3C4E6DAACCF}" name="lookup" dataDxfId="6"/>
    <tableColumn id="2" xr3:uid="{D19A4DAB-ED8F-4D14-9EE9-7AE22AFB4474}" name="Provision Type" dataDxfId="5"/>
    <tableColumn id="3" xr3:uid="{C065C752-B171-4C8F-8296-B51EE74E677E}" name="Total"/>
    <tableColumn id="4" xr3:uid="{3B48DB51-A810-47B8-B374-290E17051A0D}" name="Outstanding"/>
    <tableColumn id="5" xr3:uid="{D6BA5C25-5ABB-4C6E-ACF4-3E13C1EDEF1E}" name="Good"/>
    <tableColumn id="6" xr3:uid="{1E650BEC-7B45-41F4-9015-51C60B6902F3}" name="Requires Improvement"/>
    <tableColumn id="7" xr3:uid="{3A923531-B6F8-4743-BF1A-70D312894A00}" name="Inadequate"/>
    <tableColumn id="8" xr3:uid="{A075432F-EE11-4646-A277-DC6EF9520120}" name="No response"/>
  </tableColumns>
  <tableStyleInfo name="TableStyleMedium7"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able_clu7sql1_ssdb_DATAMART_EARLY_YEARS_tbl_CR_most_recent_agg" displayName="Table_clu7sql1_ssdb_DATAMART_EARLY_YEARS_tbl_CR_most_recent_agg" ref="A1:H11" tableType="queryTable" totalsRowShown="0">
  <sortState xmlns:xlrd2="http://schemas.microsoft.com/office/spreadsheetml/2017/richdata2" ref="A2:H11">
    <sortCondition ref="A1:A17"/>
  </sortState>
  <tableColumns count="8">
    <tableColumn id="1" xr3:uid="{00000000-0010-0000-0800-000001000000}" uniqueName="1" name="lookup" queryTableFieldId="1"/>
    <tableColumn id="9" xr3:uid="{00000000-0010-0000-0800-000009000000}" uniqueName="9" name="Question" queryTableFieldId="9"/>
    <tableColumn id="2" xr3:uid="{00000000-0010-0000-0800-000002000000}" uniqueName="2" name="Provision Type" queryTableFieldId="2"/>
    <tableColumn id="10" xr3:uid="{00000000-0010-0000-0800-00000A000000}" uniqueName="10" name="No of Providers" queryTableFieldId="11"/>
    <tableColumn id="5" xr3:uid="{00000000-0010-0000-0800-000005000000}" uniqueName="5" name="Total" queryTableFieldId="5"/>
    <tableColumn id="6" xr3:uid="{00000000-0010-0000-0800-000006000000}" uniqueName="6" name="Met" queryTableFieldId="6"/>
    <tableColumn id="7" xr3:uid="{00000000-0010-0000-0800-000007000000}" uniqueName="7" name="Not met: actions" queryTableFieldId="7"/>
    <tableColumn id="8" xr3:uid="{00000000-0010-0000-0800-000008000000}" uniqueName="8" name="Not met: enforcement" queryTableFieldId="8"/>
  </tableColumns>
  <tableStyleInfo name="TableStyleLight13"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e_clu7sql1_ssdb_DATAMART_EARLY_YEARS_tbl_EY_inspections_in_period_agg" displayName="Table_clu7sql1_ssdb_DATAMART_EARLY_YEARS_tbl_EY_inspections_in_period_agg" ref="A1:Q12655" tableType="queryTable" totalsRowShown="0">
  <tableColumns count="17">
    <tableColumn id="1" xr3:uid="{00000000-0010-0000-0900-000001000000}" uniqueName="1" name="lookup" queryTableFieldId="1"/>
    <tableColumn id="2" xr3:uid="{00000000-0010-0000-0900-000002000000}" uniqueName="2" name="Provision Type" queryTableFieldId="2"/>
    <tableColumn id="3" xr3:uid="{00000000-0010-0000-0900-000003000000}" uniqueName="3" name="LA Name" queryTableFieldId="3"/>
    <tableColumn id="4" xr3:uid="{00000000-0010-0000-0900-000004000000}" uniqueName="4" name="Event_type_grouping" queryTableFieldId="4"/>
    <tableColumn id="5" xr3:uid="{00000000-0010-0000-0900-000005000000}" uniqueName="5" name="Event period" queryTableFieldId="5"/>
    <tableColumn id="6" xr3:uid="{00000000-0010-0000-0900-000006000000}" uniqueName="6" name="Question" queryTableFieldId="6"/>
    <tableColumn id="13" xr3:uid="{00000000-0010-0000-0900-00000D000000}" uniqueName="13" name="Total No of inspections" queryTableFieldId="13"/>
    <tableColumn id="7" xr3:uid="{00000000-0010-0000-0900-000007000000}" uniqueName="7" name="Total" queryTableFieldId="7"/>
    <tableColumn id="8" xr3:uid="{00000000-0010-0000-0900-000008000000}" uniqueName="8" name="Outstanding" queryTableFieldId="8"/>
    <tableColumn id="9" xr3:uid="{00000000-0010-0000-0900-000009000000}" uniqueName="9" name="Good" queryTableFieldId="9"/>
    <tableColumn id="10" xr3:uid="{00000000-0010-0000-0900-00000A000000}" uniqueName="10" name="Requires Improvement" queryTableFieldId="10"/>
    <tableColumn id="11" xr3:uid="{00000000-0010-0000-0900-00000B000000}" uniqueName="11" name="Inadequate" queryTableFieldId="11"/>
    <tableColumn id="12" xr3:uid="{00000000-0010-0000-0900-00000C000000}" uniqueName="12" name="No response" queryTableFieldId="12"/>
    <tableColumn id="14" xr3:uid="{00000000-0010-0000-0900-00000E000000}" uniqueName="14" name="Total - requirements suitabilty" queryTableFieldId="14"/>
    <tableColumn id="15" xr3:uid="{00000000-0010-0000-0900-00000F000000}" uniqueName="15" name="Met" queryTableFieldId="15"/>
    <tableColumn id="16" xr3:uid="{00000000-0010-0000-0900-000010000000}" uniqueName="16" name="Not met: actions" queryTableFieldId="16"/>
    <tableColumn id="17" xr3:uid="{00000000-0010-0000-0900-000011000000}" uniqueName="17" name="Not met: enforcement" queryTableFieldId="17"/>
  </tableColumns>
  <tableStyleInfo name="TableStyleLight13"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A000000}" name="Table_clu7sql1_ssdb_DATAMART_EARLY_YEARS_tbl_CR_inspections_in_period_agg" displayName="Table_clu7sql1_ssdb_DATAMART_EARLY_YEARS_tbl_CR_inspections_in_period_agg" ref="A1:I10" tableType="queryTable" totalsRowShown="0">
  <tableColumns count="9">
    <tableColumn id="1" xr3:uid="{00000000-0010-0000-0A00-000001000000}" uniqueName="1" name="lookup" queryTableFieldId="1"/>
    <tableColumn id="2" xr3:uid="{00000000-0010-0000-0A00-000002000000}" uniqueName="2" name="Provision Type" queryTableFieldId="2"/>
    <tableColumn id="3" xr3:uid="{00000000-0010-0000-0A00-000003000000}" uniqueName="3" name="Event_type_grouping" queryTableFieldId="3"/>
    <tableColumn id="4" xr3:uid="{00000000-0010-0000-0A00-000004000000}" uniqueName="4" name="Event period" queryTableFieldId="4"/>
    <tableColumn id="5" xr3:uid="{00000000-0010-0000-0A00-000005000000}" uniqueName="5" name="Question" queryTableFieldId="5"/>
    <tableColumn id="7" xr3:uid="{00000000-0010-0000-0A00-000007000000}" uniqueName="7" name="Total - requirements suitabilty" queryTableFieldId="7"/>
    <tableColumn id="8" xr3:uid="{00000000-0010-0000-0A00-000008000000}" uniqueName="8" name="Met" queryTableFieldId="8"/>
    <tableColumn id="9" xr3:uid="{00000000-0010-0000-0A00-000009000000}" uniqueName="9" name="Not met: actions" queryTableFieldId="9"/>
    <tableColumn id="10" xr3:uid="{00000000-0010-0000-0A00-00000A000000}" uniqueName="10" name="Not met: enforcement" queryTableFieldId="10"/>
  </tableColumns>
  <tableStyleInfo name="TableStyleLight13"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2B0D9C24-BA29-41E7-A88A-539C5E6091B7}" name="eyos_tbl_Regs_Interim_inspections_in_period_agg" displayName="eyos_tbl_Regs_Interim_inspections_in_period_agg" ref="A1:E35" totalsRowShown="0">
  <tableColumns count="5">
    <tableColumn id="1" xr3:uid="{9974E2CB-2CA7-4A9D-AF2B-9CF686A59914}" name="Lookup" dataDxfId="4"/>
    <tableColumn id="2" xr3:uid="{D2237AC0-5FCE-444C-8BA5-175266400873}" name="Provision Type" dataDxfId="3"/>
    <tableColumn id="3" xr3:uid="{21C7E79B-01DE-4949-AD24-AA05B9122E60}" name="Event type" dataDxfId="2"/>
    <tableColumn id="4" xr3:uid="{3B64A1BD-B402-4097-89E7-8E5753D0DDA3}" name="Event period" dataDxfId="1"/>
    <tableColumn id="5" xr3:uid="{3BF8163E-E859-48FC-BBFF-0266ED46FC1A}" name="Total"/>
  </tableColumns>
  <tableStyleInfo name="TableStyleLight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CLU7sql1_ssdb_DATAMART_EARLY_YEARS_tbl_providers_and_places_agg" displayName="Table_CLU7sql1_ssdb_DATAMART_EARLY_YEARS_tbl_providers_and_places_agg" ref="A1:K3651" tableType="queryTable" totalsRowShown="0">
  <autoFilter ref="A1:K3651" xr:uid="{00000000-0009-0000-0100-000001000000}"/>
  <sortState xmlns:xlrd2="http://schemas.microsoft.com/office/spreadsheetml/2017/richdata2" ref="A2:K3651">
    <sortCondition ref="A1:A7380"/>
  </sortState>
  <tableColumns count="11">
    <tableColumn id="1" xr3:uid="{00000000-0010-0000-0000-000001000000}" uniqueName="1" name="vlookup" queryTableFieldId="1"/>
    <tableColumn id="2" xr3:uid="{00000000-0010-0000-0000-000002000000}" uniqueName="2" name="Provision Type" queryTableFieldId="2"/>
    <tableColumn id="3" xr3:uid="{00000000-0010-0000-0000-000003000000}" uniqueName="3" name="Register summary" queryTableFieldId="3"/>
    <tableColumn id="4" xr3:uid="{00000000-0010-0000-0000-000004000000}" uniqueName="4" name="GOR" queryTableFieldId="4"/>
    <tableColumn id="5" xr3:uid="{00000000-0010-0000-0000-000005000000}" uniqueName="5" name="LA" queryTableFieldId="5"/>
    <tableColumn id="6" xr3:uid="{00000000-0010-0000-0000-000006000000}" uniqueName="6" name="EYR providers" queryTableFieldId="6"/>
    <tableColumn id="7" xr3:uid="{00000000-0010-0000-0000-000007000000}" uniqueName="7" name="EYR places" queryTableFieldId="7"/>
    <tableColumn id="8" xr3:uid="{00000000-0010-0000-0000-000008000000}" uniqueName="8" name="Non EYR providers" queryTableFieldId="8"/>
    <tableColumn id="9" xr3:uid="{00000000-0010-0000-0000-000009000000}" uniqueName="9" name="Non EYR places" queryTableFieldId="9"/>
    <tableColumn id="10" xr3:uid="{00000000-0010-0000-0000-00000A000000}" uniqueName="10" name="All Providers" queryTableFieldId="10"/>
    <tableColumn id="11" xr3:uid="{00000000-0010-0000-0000-00000B000000}" uniqueName="11" name="All providers places" queryTableFieldId="11"/>
  </tableColumns>
  <tableStyleInfo name="TableStyleLight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e_clu7sql1_ssdb_DATAMART_EARLY_YEARS_tbl_joiners_and_leavers_agg" displayName="Table_clu7sql1_ssdb_DATAMART_EARLY_YEARS_tbl_joiners_and_leavers_agg" ref="A1:R756" tableType="queryTable" totalsRowShown="0">
  <tableColumns count="18">
    <tableColumn id="1" xr3:uid="{00000000-0010-0000-0100-000001000000}" uniqueName="1" name="vlookup" queryTableFieldId="1"/>
    <tableColumn id="2" xr3:uid="{00000000-0010-0000-0100-000002000000}" uniqueName="2" name="Provision Type" queryTableFieldId="2"/>
    <tableColumn id="3" xr3:uid="{00000000-0010-0000-0100-000003000000}" uniqueName="3" name="GOR" queryTableFieldId="3"/>
    <tableColumn id="4" xr3:uid="{00000000-0010-0000-0100-000004000000}" uniqueName="4" name="LA" queryTableFieldId="4"/>
    <tableColumn id="5" xr3:uid="{00000000-0010-0000-0100-000005000000}" uniqueName="5" name="Period" queryTableFieldId="5"/>
    <tableColumn id="6" xr3:uid="{00000000-0010-0000-0100-000006000000}" uniqueName="6" name="EYR_prov_at_start" queryTableFieldId="6"/>
    <tableColumn id="7" xr3:uid="{00000000-0010-0000-0100-000007000000}" uniqueName="7" name="EYR_places_at_start" queryTableFieldId="7"/>
    <tableColumn id="8" xr3:uid="{00000000-0010-0000-0100-000008000000}" uniqueName="8" name="EYR_joiners" queryTableFieldId="8"/>
    <tableColumn id="9" xr3:uid="{00000000-0010-0000-0100-000009000000}" uniqueName="9" name="EYR_joiners_places" queryTableFieldId="9"/>
    <tableColumn id="10" xr3:uid="{00000000-0010-0000-0100-00000A000000}" uniqueName="10" name="EYR_leavers" queryTableFieldId="10"/>
    <tableColumn id="11" xr3:uid="{00000000-0010-0000-0100-00000B000000}" uniqueName="11" name="EYR_leavers_places" queryTableFieldId="11"/>
    <tableColumn id="12" xr3:uid="{00000000-0010-0000-0100-00000C000000}" uniqueName="12" name="steady_state_change" queryTableFieldId="12"/>
    <tableColumn id="13" xr3:uid="{00000000-0010-0000-0100-00000D000000}" uniqueName="13" name="EYR_prov_at_end" queryTableFieldId="13"/>
    <tableColumn id="14" xr3:uid="{00000000-0010-0000-0100-00000E000000}" uniqueName="14" name="EYR_places_at_end" queryTableFieldId="14"/>
    <tableColumn id="15" xr3:uid="{00000000-0010-0000-0100-00000F000000}" uniqueName="15" name="Non_EYR_prov_at_start" queryTableFieldId="15"/>
    <tableColumn id="16" xr3:uid="{00000000-0010-0000-0100-000010000000}" uniqueName="16" name="Non_EYR_joiners" queryTableFieldId="16"/>
    <tableColumn id="17" xr3:uid="{00000000-0010-0000-0100-000011000000}" uniqueName="17" name="Non_EYR_leavers" queryTableFieldId="17"/>
    <tableColumn id="18" xr3:uid="{00000000-0010-0000-0100-000012000000}" uniqueName="18" name="Non_EYR_prov_at_end" queryTableFieldId="18"/>
  </tableColumns>
  <tableStyleInfo name="TableStyleLight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B7F36B7-88A0-46A7-948E-4503825463D7}" name="eyos_vw_joiners_and_leavers_historic_agg" displayName="eyos_vw_joiners_and_leavers_historic_agg" ref="A1:T21" totalsRowShown="0">
  <tableColumns count="20">
    <tableColumn id="1" xr3:uid="{C5C0F612-231D-4813-BECC-F0FF64BA1FAC}" name="vlookup" dataDxfId="19"/>
    <tableColumn id="2" xr3:uid="{74E29255-7E1E-4027-A1E7-BE27C5C24790}" name="Provision Type" dataDxfId="18"/>
    <tableColumn id="3" xr3:uid="{060A85D4-88F9-4C98-A2D7-E9BEF1BBDEE1}" name="GOR" dataDxfId="17"/>
    <tableColumn id="4" xr3:uid="{4B168588-211A-4D8D-8CB6-425B0B31FEBC}" name="LA" dataDxfId="16"/>
    <tableColumn id="5" xr3:uid="{C77459CB-FDEE-4145-A900-55DC61A20478}" name="Rank"/>
    <tableColumn id="6" xr3:uid="{57A5A83F-54D0-41FB-9743-107B027F2611}" name="Period" dataDxfId="15"/>
    <tableColumn id="7" xr3:uid="{2CF87420-4983-447E-80EF-137072D58427}" name="EYR_prov_at_start"/>
    <tableColumn id="8" xr3:uid="{A8728140-80F1-4D6C-97A7-620CF97D85C3}" name="EYR_places_at_start"/>
    <tableColumn id="9" xr3:uid="{1AC875DE-8122-4C3B-B35E-77F58DEDE0B9}" name="EYR_joiners"/>
    <tableColumn id="10" xr3:uid="{A1251ED1-B0B8-4374-B93E-37F955703C3B}" name="EYR_joiners_places"/>
    <tableColumn id="11" xr3:uid="{F427EDE9-B6FB-470D-B965-82495ACDECE5}" name="EYR_leavers"/>
    <tableColumn id="12" xr3:uid="{0FF89479-47F4-4A7E-A984-6F7CDE8AF6D7}" name="EYR_leavers_places"/>
    <tableColumn id="13" xr3:uid="{9E1C6E64-1DC2-4B06-8585-CC413CDC5A43}" name="steady_state_change"/>
    <tableColumn id="14" xr3:uid="{BA0EE47A-7135-46B1-90EE-BF6E169ABAE7}" name="EYR_prov_at_end"/>
    <tableColumn id="15" xr3:uid="{BF9E208A-ADA6-4A59-A8E0-949EC4CF72D2}" name="EYR_places_at_end"/>
    <tableColumn id="16" xr3:uid="{BA4A4E6F-C8B8-44CB-932E-05EC92FAEF8F}" name="Non_EYR_prov_at_start"/>
    <tableColumn id="17" xr3:uid="{B5C554BD-DC63-494C-A5B5-AFECEAE6EE7B}" name="Non_EYR_joiners"/>
    <tableColumn id="18" xr3:uid="{B8B5F1FC-89D1-4045-ACB1-B9711ADC0228}" name="Non_EYR_leavers"/>
    <tableColumn id="19" xr3:uid="{B4DDCD98-E1FA-410E-9AE3-57B30D249B71}" name="Non_EYR_prov_at_end"/>
    <tableColumn id="20" xr3:uid="{F03850C6-9CE9-4F75-8AE7-B6251A0D4541}" name="Date Extract" dataDxfId="14"/>
  </tableColumns>
  <tableStyleInfo name="TableStyleMedium7"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3ACD3109-3F7E-4304-81D5-DB3C6E9B4EC2}" name="eyos_tbl_joiners_and_leavers_academic_financial_historic_agg" displayName="eyos_tbl_joiners_and_leavers_academic_financial_historic_agg" ref="A1:T41" totalsRowShown="0">
  <tableColumns count="20">
    <tableColumn id="1" xr3:uid="{D9A3A950-EA34-43B8-9815-4A271B2FB858}" name="vlookup" dataDxfId="13"/>
    <tableColumn id="2" xr3:uid="{D6D90F77-8F46-4816-BC45-5CF1E58530AC}" name="Year Type" dataDxfId="12"/>
    <tableColumn id="3" xr3:uid="{9B62877E-3D3E-4D8C-9427-5038586482CE}" name="Year" dataDxfId="11"/>
    <tableColumn id="4" xr3:uid="{F56D0C82-B7E5-4593-BCCA-8D600DFDA75A}" name="Provision Type" dataDxfId="10"/>
    <tableColumn id="5" xr3:uid="{2F0A9D86-2CFE-4383-A7DC-BC50944BA5DC}" name="GOR" dataDxfId="9"/>
    <tableColumn id="6" xr3:uid="{14C1A664-D713-41D2-AB67-87E3BE97D26C}" name="LA" dataDxfId="8"/>
    <tableColumn id="7" xr3:uid="{E4B0514A-DDC0-4310-9C74-0EFB2AD41B27}" name="Period" dataDxfId="7"/>
    <tableColumn id="8" xr3:uid="{6697BF63-EB0C-4B4B-A525-62A0CEF47F36}" name="EYR_prov_at_start"/>
    <tableColumn id="9" xr3:uid="{A0B92AA5-BD25-45EB-AD71-8CE6411AC159}" name="EYR_places_at_start"/>
    <tableColumn id="10" xr3:uid="{F0636354-D256-43B6-98BF-42B3ECE355E3}" name="EYR_joiners"/>
    <tableColumn id="11" xr3:uid="{FAC3BAF2-CA4E-463B-88B6-9DD458459370}" name="EYR_joiners_places"/>
    <tableColumn id="12" xr3:uid="{441CA963-C277-496E-8982-434B68A9E826}" name="EYR_leavers"/>
    <tableColumn id="13" xr3:uid="{87DE0C11-8CB1-4115-981F-9D43DA8014AF}" name="EYR_leavers_places"/>
    <tableColumn id="14" xr3:uid="{1DC1961B-152B-4E67-A77B-6B22751C1A59}" name="steady_state_change"/>
    <tableColumn id="15" xr3:uid="{49F1C331-648F-44B3-B3FF-CCC01651FDD1}" name="EYR_prov_at_end"/>
    <tableColumn id="16" xr3:uid="{6E59C1BE-2A8B-4B17-BEE8-1900745FB987}" name="EYR_places_at_end"/>
    <tableColumn id="17" xr3:uid="{1AC7CD3B-5B72-4463-847A-5F78C9697075}" name="Non_EYR_prov_at_start"/>
    <tableColumn id="18" xr3:uid="{0D53F466-A8B2-43A2-9A49-C1770C3DF37E}" name="Non_EYR_joiners"/>
    <tableColumn id="19" xr3:uid="{14F31E49-6720-42F4-BD69-9B0F6E675357}" name="Non_EYR_leavers"/>
    <tableColumn id="20" xr3:uid="{576EC2F7-629E-40BB-B4C1-F163F90D6D0B}" name="Non_EYR_prov_at_end"/>
  </tableColumns>
  <tableStyleInfo name="TableStyleMedium7"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2000000}" name="Table_clu7sql1_ssdb_DATAMART_EARLY_YEARS_tbl_EYR_most_recent_agg" displayName="Table_clu7sql1_ssdb_DATAMART_EARLY_YEARS_tbl_EYR_most_recent_agg" ref="A1:N5381" tableType="queryTable" totalsRowShown="0">
  <tableColumns count="14">
    <tableColumn id="1" xr3:uid="{00000000-0010-0000-0200-000001000000}" uniqueName="1" name="lookup" queryTableFieldId="1"/>
    <tableColumn id="2" xr3:uid="{00000000-0010-0000-0200-000002000000}" uniqueName="2" name="Provision Type" queryTableFieldId="2"/>
    <tableColumn id="3" xr3:uid="{00000000-0010-0000-0200-000003000000}" uniqueName="3" name="LA Name" queryTableFieldId="3"/>
    <tableColumn id="4" xr3:uid="{00000000-0010-0000-0200-000004000000}" uniqueName="4" name="Question" queryTableFieldId="4"/>
    <tableColumn id="5" xr3:uid="{00000000-0010-0000-0200-000005000000}" uniqueName="5" name="Total" queryTableFieldId="5"/>
    <tableColumn id="6" xr3:uid="{00000000-0010-0000-0200-000006000000}" uniqueName="6" name="Outstanding" queryTableFieldId="6"/>
    <tableColumn id="7" xr3:uid="{00000000-0010-0000-0200-000007000000}" uniqueName="7" name="Good" queryTableFieldId="7"/>
    <tableColumn id="8" xr3:uid="{00000000-0010-0000-0200-000008000000}" uniqueName="8" name="Requires Improvement" queryTableFieldId="8"/>
    <tableColumn id="9" xr3:uid="{00000000-0010-0000-0200-000009000000}" uniqueName="9" name="Inadequate" queryTableFieldId="9"/>
    <tableColumn id="10" xr3:uid="{00000000-0010-0000-0200-00000A000000}" uniqueName="10" name="No response" queryTableFieldId="10"/>
    <tableColumn id="14" xr3:uid="{00000000-0010-0000-0200-00000E000000}" uniqueName="14" name="Total - requirements suitabilty" queryTableFieldId="14"/>
    <tableColumn id="11" xr3:uid="{00000000-0010-0000-0200-00000B000000}" uniqueName="11" name="Met" queryTableFieldId="11"/>
    <tableColumn id="12" xr3:uid="{00000000-0010-0000-0200-00000C000000}" uniqueName="12" name="Not met: actions" queryTableFieldId="12"/>
    <tableColumn id="13" xr3:uid="{00000000-0010-0000-0200-00000D000000}" uniqueName="13" name="Not met: enforcement" queryTableFieldId="13"/>
  </tableColumns>
  <tableStyleInfo name="TableStyleLight13"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_clu7sql1_ssdb_DATAMART_EARLY_YEARS_tbl_EYR_most_recent_NCOR_agg" displayName="Table_clu7sql1_ssdb_DATAMART_EARLY_YEARS_tbl_EYR_most_recent_NCOR_agg" ref="A1:R373" tableType="queryTable" totalsRowShown="0">
  <tableColumns count="18">
    <tableColumn id="1" xr3:uid="{00000000-0010-0000-0300-000001000000}" uniqueName="1" name="lookup" queryTableFieldId="1"/>
    <tableColumn id="2" xr3:uid="{00000000-0010-0000-0300-000002000000}" uniqueName="2" name="Provision Type" queryTableFieldId="2"/>
    <tableColumn id="3" xr3:uid="{00000000-0010-0000-0300-000003000000}" uniqueName="3" name="LA Name" queryTableFieldId="3"/>
    <tableColumn id="4" xr3:uid="{00000000-0010-0000-0300-000004000000}" uniqueName="4" name="Total" queryTableFieldId="4"/>
    <tableColumn id="5" xr3:uid="{00000000-0010-0000-0300-000005000000}" uniqueName="5" name="Met" queryTableFieldId="5"/>
    <tableColumn id="6" xr3:uid="{00000000-0010-0000-0300-000006000000}" uniqueName="6" name="Not Met (with actions)" queryTableFieldId="6"/>
    <tableColumn id="7" xr3:uid="{00000000-0010-0000-0300-000007000000}" uniqueName="7" name="Not Met (enforcement)" queryTableFieldId="7"/>
    <tableColumn id="8" xr3:uid="{00000000-0010-0000-0300-000008000000}" uniqueName="8" name="CCR_Total" queryTableFieldId="8"/>
    <tableColumn id="9" xr3:uid="{00000000-0010-0000-0300-000009000000}" uniqueName="9" name="CCR_Met" queryTableFieldId="9"/>
    <tableColumn id="10" xr3:uid="{00000000-0010-0000-0300-00000A000000}" uniqueName="10" name="CCR_Not Met (with actions)" queryTableFieldId="10"/>
    <tableColumn id="11" xr3:uid="{00000000-0010-0000-0300-00000B000000}" uniqueName="11" name="CCR_Not Met (enforcement)" queryTableFieldId="11"/>
    <tableColumn id="12" xr3:uid="{00000000-0010-0000-0300-00000C000000}" uniqueName="12" name="VCR_Total" queryTableFieldId="12"/>
    <tableColumn id="13" xr3:uid="{00000000-0010-0000-0300-00000D000000}" uniqueName="13" name="VCR_Met" queryTableFieldId="13"/>
    <tableColumn id="14" xr3:uid="{00000000-0010-0000-0300-00000E000000}" uniqueName="14" name="VCR_Not Met (with actions)" queryTableFieldId="14"/>
    <tableColumn id="15" xr3:uid="{00000000-0010-0000-0300-00000F000000}" uniqueName="15" name="VCR_Not Met (enforcement)" queryTableFieldId="15"/>
    <tableColumn id="16" xr3:uid="{00000000-0010-0000-0300-000010000000}" uniqueName="16" name="CCR_No response" queryTableFieldId="16"/>
    <tableColumn id="17" xr3:uid="{00000000-0010-0000-0300-000011000000}" uniqueName="17" name="VCR_No response" queryTableFieldId="17"/>
    <tableColumn id="18" xr3:uid="{00000000-0010-0000-0300-000012000000}" uniqueName="18" name="No response" queryTableFieldId="18"/>
  </tableColumns>
  <tableStyleInfo name="TableStyleLight13"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Table_clu7sql1_ssdb_DATAMART_EARLY_YEARS_tbl_EYR_inadequate_NCOR_agg" displayName="Table_clu7sql1_ssdb_DATAMART_EARLY_YEARS_tbl_EYR_inadequate_NCOR_agg" ref="A1:R266" tableType="queryTable" totalsRowShown="0">
  <tableColumns count="18">
    <tableColumn id="1" xr3:uid="{00000000-0010-0000-0400-000001000000}" uniqueName="1" name="lookup" queryTableFieldId="1"/>
    <tableColumn id="2" xr3:uid="{00000000-0010-0000-0400-000002000000}" uniqueName="2" name="Provision Type" queryTableFieldId="2"/>
    <tableColumn id="3" xr3:uid="{00000000-0010-0000-0400-000003000000}" uniqueName="3" name="LA Name" queryTableFieldId="3"/>
    <tableColumn id="4" xr3:uid="{00000000-0010-0000-0400-000004000000}" uniqueName="4" name="Total Inadequate" queryTableFieldId="4"/>
    <tableColumn id="15" xr3:uid="{00000000-0010-0000-0400-00000F000000}" uniqueName="15" name="Total" queryTableFieldId="15"/>
    <tableColumn id="16" xr3:uid="{00000000-0010-0000-0400-000010000000}" uniqueName="16" name="Met" queryTableFieldId="16"/>
    <tableColumn id="17" xr3:uid="{00000000-0010-0000-0400-000011000000}" uniqueName="17" name="Not Met (with actions)" queryTableFieldId="17"/>
    <tableColumn id="18" xr3:uid="{00000000-0010-0000-0400-000012000000}" uniqueName="18" name="Not Met (enforcement)" queryTableFieldId="18"/>
    <tableColumn id="5" xr3:uid="{00000000-0010-0000-0400-000005000000}" uniqueName="5" name="CCR_Total" queryTableFieldId="5"/>
    <tableColumn id="6" xr3:uid="{00000000-0010-0000-0400-000006000000}" uniqueName="6" name="CCR_Met" queryTableFieldId="6"/>
    <tableColumn id="7" xr3:uid="{00000000-0010-0000-0400-000007000000}" uniqueName="7" name="CCR_Not Met (with actions)" queryTableFieldId="7"/>
    <tableColumn id="8" xr3:uid="{00000000-0010-0000-0400-000008000000}" uniqueName="8" name="CCR_Not Met (enforcement)" queryTableFieldId="8"/>
    <tableColumn id="9" xr3:uid="{00000000-0010-0000-0400-000009000000}" uniqueName="9" name="VCR_Total" queryTableFieldId="9"/>
    <tableColumn id="10" xr3:uid="{00000000-0010-0000-0400-00000A000000}" uniqueName="10" name="VCR_Met" queryTableFieldId="10"/>
    <tableColumn id="11" xr3:uid="{00000000-0010-0000-0400-00000B000000}" uniqueName="11" name="VCR_Not Met (with actions)" queryTableFieldId="11"/>
    <tableColumn id="12" xr3:uid="{00000000-0010-0000-0400-00000C000000}" uniqueName="12" name="VCR_Not Met (enforcement)" queryTableFieldId="12"/>
    <tableColumn id="13" xr3:uid="{00000000-0010-0000-0400-00000D000000}" uniqueName="13" name="CCR_No response" queryTableFieldId="13"/>
    <tableColumn id="14" xr3:uid="{00000000-0010-0000-0400-00000E000000}" uniqueName="14" name="VCR_No response" queryTableFieldId="14"/>
  </tableColumns>
  <tableStyleInfo name="TableStyleLight13"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_clu7sql1_ssdb_DATAMART_EARLY_YEARS_tbl_historic_EYR_OE_outcome" displayName="Table_clu7sql1_ssdb_DATAMART_EARLY_YEARS_tbl_historic_EYR_OE_outcome" ref="A1:O106" tableType="queryTable" totalsRowShown="0">
  <tableColumns count="15">
    <tableColumn id="1" xr3:uid="{00000000-0010-0000-0500-000001000000}" uniqueName="1" name="lookup" queryTableFieldId="1"/>
    <tableColumn id="2" xr3:uid="{00000000-0010-0000-0500-000002000000}" uniqueName="2" name="month" queryTableFieldId="2"/>
    <tableColumn id="3" xr3:uid="{00000000-0010-0000-0500-000003000000}" uniqueName="3" name="prov" queryTableFieldId="3"/>
    <tableColumn id="4" xr3:uid="{00000000-0010-0000-0500-000004000000}" uniqueName="4" name="Total number of EYR providers" queryTableFieldId="4"/>
    <tableColumn id="5" xr3:uid="{00000000-0010-0000-0500-000005000000}" uniqueName="5" name="Total number inspected" queryTableFieldId="5"/>
    <tableColumn id="6" xr3:uid="{00000000-0010-0000-0500-000006000000}" uniqueName="6" name="Outstanding" queryTableFieldId="6"/>
    <tableColumn id="7" xr3:uid="{00000000-0010-0000-0500-000007000000}" uniqueName="7" name="Good" queryTableFieldId="7"/>
    <tableColumn id="8" xr3:uid="{00000000-0010-0000-0500-000008000000}" uniqueName="8" name="Satisfactory /Requires Improvement" queryTableFieldId="8"/>
    <tableColumn id="9" xr3:uid="{00000000-0010-0000-0500-000009000000}" uniqueName="9" name="Inadequate" queryTableFieldId="9"/>
    <tableColumn id="10" xr3:uid="{00000000-0010-0000-0500-00000A000000}" uniqueName="10" name="Outstanding %" queryTableFieldId="10"/>
    <tableColumn id="11" xr3:uid="{00000000-0010-0000-0500-00000B000000}" uniqueName="11" name="Good %" queryTableFieldId="11"/>
    <tableColumn id="12" xr3:uid="{00000000-0010-0000-0500-00000C000000}" uniqueName="12" name="Satisfactory /Requires Improvement %" queryTableFieldId="12"/>
    <tableColumn id="13" xr3:uid="{00000000-0010-0000-0500-00000D000000}" uniqueName="13" name="Inadequate %" queryTableFieldId="13"/>
    <tableColumn id="14" xr3:uid="{C3D57D34-A2EF-48D6-B698-32A704F79BBD}" uniqueName="14" name="Total number of EYR places" queryTableFieldId="14"/>
    <tableColumn id="15" xr3:uid="{830C8FCE-286B-4CAA-A83A-BCF660C24E4D}" uniqueName="15" name="Total number of non-EYR providers" queryTableFieldId="15"/>
  </tableColumns>
  <tableStyleInfo name="TableStyleLight13"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mailto:psi@nationalarchives.gsi.gov.uk" TargetMode="External"/><Relationship Id="rId2" Type="http://schemas.openxmlformats.org/officeDocument/2006/relationships/hyperlink" Target="http://www.nationalarchives.gov.uk/doc/open-government-licence/" TargetMode="External"/><Relationship Id="rId1" Type="http://schemas.openxmlformats.org/officeDocument/2006/relationships/hyperlink" Target="mailto:anita.patel@ofsted.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hyperlink" Target="http://www.gov.uk/government/publications/framework-for-the-regulation-of-provision-on-the-childcare-register" TargetMode="External"/><Relationship Id="rId2" Type="http://schemas.openxmlformats.org/officeDocument/2006/relationships/hyperlink" Target="http://www.gov.uk/government/publications/education-inspection-framework" TargetMode="External"/><Relationship Id="rId1" Type="http://schemas.openxmlformats.org/officeDocument/2006/relationships/hyperlink" Target="https://www.gov.uk/government/publications/ofsted-standards-for-official-statistics" TargetMode="External"/><Relationship Id="rId5" Type="http://schemas.openxmlformats.org/officeDocument/2006/relationships/printerSettings" Target="../printerSettings/printerSettings6.bin"/><Relationship Id="rId4" Type="http://schemas.openxmlformats.org/officeDocument/2006/relationships/hyperlink" Target="http://www.gov.uk/government/collections/early-years-and-childcare-statistic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sheetPr>
  <dimension ref="A1:A34"/>
  <sheetViews>
    <sheetView showGridLines="0" tabSelected="1" workbookViewId="0"/>
  </sheetViews>
  <sheetFormatPr defaultColWidth="8.85546875" defaultRowHeight="12.75" x14ac:dyDescent="0.2"/>
  <cols>
    <col min="1" max="1" width="82" style="253" customWidth="1"/>
    <col min="2" max="29" width="9.140625" style="12" customWidth="1"/>
    <col min="30" max="16384" width="8.85546875" style="12"/>
  </cols>
  <sheetData>
    <row r="1" spans="1:1" ht="45" customHeight="1" x14ac:dyDescent="0.2">
      <c r="A1" s="723" t="s">
        <v>0</v>
      </c>
    </row>
    <row r="2" spans="1:1" ht="22.5" customHeight="1" x14ac:dyDescent="0.2">
      <c r="A2" s="302" t="s">
        <v>1</v>
      </c>
    </row>
    <row r="3" spans="1:1" ht="100.5" customHeight="1" x14ac:dyDescent="0.2">
      <c r="A3" s="254" t="s">
        <v>2</v>
      </c>
    </row>
    <row r="4" spans="1:1" ht="26.65" customHeight="1" x14ac:dyDescent="0.2">
      <c r="A4" s="255" t="s">
        <v>30483</v>
      </c>
    </row>
    <row r="5" spans="1:1" ht="26.65" customHeight="1" x14ac:dyDescent="0.2">
      <c r="A5" s="255" t="s">
        <v>3</v>
      </c>
    </row>
    <row r="6" spans="1:1" ht="41.65" customHeight="1" x14ac:dyDescent="0.2">
      <c r="A6" s="254" t="s">
        <v>4</v>
      </c>
    </row>
    <row r="7" spans="1:1" ht="26.65" customHeight="1" x14ac:dyDescent="0.2">
      <c r="A7" s="255" t="s">
        <v>5</v>
      </c>
    </row>
    <row r="8" spans="1:1" ht="15" customHeight="1" x14ac:dyDescent="0.2">
      <c r="A8" s="255" t="s">
        <v>6</v>
      </c>
    </row>
    <row r="9" spans="1:1" ht="15" customHeight="1" x14ac:dyDescent="0.2">
      <c r="A9" s="256" t="s">
        <v>7</v>
      </c>
    </row>
    <row r="10" spans="1:1" customFormat="1" ht="41.65" customHeight="1" x14ac:dyDescent="0.2">
      <c r="A10" s="301" t="s">
        <v>8</v>
      </c>
    </row>
    <row r="11" spans="1:1" customFormat="1" ht="15" customHeight="1" x14ac:dyDescent="0.2">
      <c r="A11" s="299" t="s">
        <v>9</v>
      </c>
    </row>
    <row r="12" spans="1:1" customFormat="1" ht="15" customHeight="1" x14ac:dyDescent="0.2">
      <c r="A12" s="257" t="s">
        <v>10</v>
      </c>
    </row>
    <row r="13" spans="1:1" customFormat="1" ht="22.9" customHeight="1" x14ac:dyDescent="0.2">
      <c r="A13" s="300" t="s">
        <v>11</v>
      </c>
    </row>
    <row r="14" spans="1:1" customFormat="1" ht="22.9" customHeight="1" x14ac:dyDescent="0.2">
      <c r="A14" s="300" t="s">
        <v>12</v>
      </c>
    </row>
    <row r="15" spans="1:1" customFormat="1" ht="15" customHeight="1" x14ac:dyDescent="0.2">
      <c r="A15" s="257" t="s">
        <v>13</v>
      </c>
    </row>
    <row r="16" spans="1:1" ht="15" customHeight="1" x14ac:dyDescent="0.2"/>
    <row r="17" ht="15" customHeight="1" x14ac:dyDescent="0.2"/>
    <row r="18" ht="15" customHeight="1" x14ac:dyDescent="0.2"/>
    <row r="19" ht="15" customHeight="1" x14ac:dyDescent="0.2"/>
    <row r="20" ht="15" customHeight="1" x14ac:dyDescent="0.2"/>
    <row r="21" ht="15" customHeight="1" x14ac:dyDescent="0.2"/>
    <row r="22" ht="15" customHeight="1" x14ac:dyDescent="0.2"/>
    <row r="23" ht="15" customHeight="1" x14ac:dyDescent="0.2"/>
    <row r="24" ht="15" customHeight="1" x14ac:dyDescent="0.2"/>
    <row r="25" ht="15" customHeight="1" x14ac:dyDescent="0.2"/>
    <row r="26" ht="15" customHeight="1" x14ac:dyDescent="0.2"/>
    <row r="27" ht="15" customHeight="1" x14ac:dyDescent="0.2"/>
    <row r="28" ht="15" customHeight="1" x14ac:dyDescent="0.2"/>
    <row r="29" ht="15" customHeight="1" x14ac:dyDescent="0.2"/>
    <row r="30" ht="15" customHeight="1" x14ac:dyDescent="0.2"/>
    <row r="31" ht="15" customHeight="1" x14ac:dyDescent="0.2"/>
    <row r="32" ht="15" customHeight="1" x14ac:dyDescent="0.2"/>
    <row r="33" ht="15" customHeight="1" x14ac:dyDescent="0.2"/>
    <row r="34" ht="15" customHeight="1" x14ac:dyDescent="0.2"/>
  </sheetData>
  <sheetProtection sheet="1" objects="1" scenarios="1"/>
  <hyperlinks>
    <hyperlink ref="A9" r:id="rId1" display="Email: Link to public enquiries email" xr:uid="{00D19367-4175-42B2-9D1E-E4D5089F81F8}"/>
    <hyperlink ref="A12" r:id="rId2" xr:uid="{BBC6A61E-BDCD-4AB2-9726-DAC6FE615C77}"/>
    <hyperlink ref="A15" r:id="rId3" xr:uid="{67F87639-CE74-4000-806F-10986E9007AD}"/>
  </hyperlinks>
  <pageMargins left="0.7" right="0.7" top="0.75" bottom="0.75" header="0.3" footer="0.3"/>
  <pageSetup paperSize="9" orientation="portrait" r:id="rId4"/>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sheetPr>
  <dimension ref="A1:R756"/>
  <sheetViews>
    <sheetView workbookViewId="0"/>
  </sheetViews>
  <sheetFormatPr defaultRowHeight="12.75" x14ac:dyDescent="0.2"/>
  <cols>
    <col min="1" max="18" width="9" bestFit="1" customWidth="1"/>
  </cols>
  <sheetData>
    <row r="1" spans="1:18" x14ac:dyDescent="0.2">
      <c r="A1" t="s">
        <v>301</v>
      </c>
      <c r="B1" t="s">
        <v>302</v>
      </c>
      <c r="C1" t="s">
        <v>304</v>
      </c>
      <c r="D1" t="s">
        <v>305</v>
      </c>
      <c r="E1" t="s">
        <v>261</v>
      </c>
      <c r="F1" t="s">
        <v>4037</v>
      </c>
      <c r="G1" t="s">
        <v>4038</v>
      </c>
      <c r="H1" t="s">
        <v>4039</v>
      </c>
      <c r="I1" t="s">
        <v>4040</v>
      </c>
      <c r="J1" t="s">
        <v>4041</v>
      </c>
      <c r="K1" t="s">
        <v>4042</v>
      </c>
      <c r="L1" t="s">
        <v>4043</v>
      </c>
      <c r="M1" t="s">
        <v>4044</v>
      </c>
      <c r="N1" t="s">
        <v>4045</v>
      </c>
      <c r="O1" t="s">
        <v>4046</v>
      </c>
      <c r="P1" t="s">
        <v>4047</v>
      </c>
      <c r="Q1" t="s">
        <v>4048</v>
      </c>
      <c r="R1" t="s">
        <v>4049</v>
      </c>
    </row>
    <row r="2" spans="1:18" x14ac:dyDescent="0.2">
      <c r="A2" t="s">
        <v>4050</v>
      </c>
      <c r="B2" t="s">
        <v>88</v>
      </c>
      <c r="C2" t="s">
        <v>267</v>
      </c>
      <c r="D2" t="s">
        <v>139</v>
      </c>
      <c r="E2" t="s">
        <v>96</v>
      </c>
      <c r="F2">
        <v>284</v>
      </c>
      <c r="G2">
        <v>1985.54</v>
      </c>
      <c r="H2">
        <v>16</v>
      </c>
      <c r="I2">
        <v>82</v>
      </c>
      <c r="J2">
        <v>23</v>
      </c>
      <c r="K2">
        <v>151</v>
      </c>
      <c r="L2">
        <v>-9.0299999999999994</v>
      </c>
      <c r="M2">
        <v>277</v>
      </c>
      <c r="N2">
        <v>1907.51</v>
      </c>
      <c r="O2">
        <v>12</v>
      </c>
      <c r="P2">
        <v>0</v>
      </c>
      <c r="Q2">
        <v>2</v>
      </c>
      <c r="R2">
        <v>10</v>
      </c>
    </row>
    <row r="3" spans="1:18" x14ac:dyDescent="0.2">
      <c r="A3" t="s">
        <v>4051</v>
      </c>
      <c r="B3" t="s">
        <v>88</v>
      </c>
      <c r="C3" t="s">
        <v>269</v>
      </c>
      <c r="D3" t="s">
        <v>185</v>
      </c>
      <c r="E3" t="s">
        <v>96</v>
      </c>
      <c r="F3">
        <v>195</v>
      </c>
      <c r="G3">
        <v>1188.1600000000001</v>
      </c>
      <c r="H3">
        <v>9</v>
      </c>
      <c r="I3">
        <v>42.02</v>
      </c>
      <c r="J3">
        <v>13</v>
      </c>
      <c r="K3">
        <v>80</v>
      </c>
      <c r="L3">
        <v>-12.12</v>
      </c>
      <c r="M3">
        <v>191</v>
      </c>
      <c r="N3">
        <v>1138.06</v>
      </c>
      <c r="O3">
        <v>11</v>
      </c>
      <c r="P3">
        <v>1</v>
      </c>
      <c r="Q3">
        <v>2</v>
      </c>
      <c r="R3">
        <v>10</v>
      </c>
    </row>
    <row r="4" spans="1:18" x14ac:dyDescent="0.2">
      <c r="A4" t="s">
        <v>4052</v>
      </c>
      <c r="B4" t="s">
        <v>88</v>
      </c>
      <c r="C4" t="s">
        <v>268</v>
      </c>
      <c r="D4" t="s">
        <v>182</v>
      </c>
      <c r="E4" t="s">
        <v>96</v>
      </c>
      <c r="F4">
        <v>75</v>
      </c>
      <c r="G4">
        <v>488</v>
      </c>
      <c r="H4">
        <v>4</v>
      </c>
      <c r="I4">
        <v>21</v>
      </c>
      <c r="J4">
        <v>8</v>
      </c>
      <c r="K4">
        <v>46</v>
      </c>
      <c r="L4">
        <v>8</v>
      </c>
      <c r="M4">
        <v>71</v>
      </c>
      <c r="N4">
        <v>471</v>
      </c>
      <c r="O4">
        <v>5</v>
      </c>
      <c r="P4">
        <v>3</v>
      </c>
      <c r="Q4">
        <v>0</v>
      </c>
      <c r="R4">
        <v>8</v>
      </c>
    </row>
    <row r="5" spans="1:18" x14ac:dyDescent="0.2">
      <c r="A5" t="s">
        <v>4053</v>
      </c>
      <c r="B5" t="s">
        <v>93</v>
      </c>
      <c r="C5" t="s">
        <v>275</v>
      </c>
      <c r="D5" t="s">
        <v>146</v>
      </c>
      <c r="E5" t="s">
        <v>96</v>
      </c>
      <c r="F5">
        <v>0</v>
      </c>
      <c r="G5">
        <v>0</v>
      </c>
      <c r="H5">
        <v>0</v>
      </c>
      <c r="I5">
        <v>0</v>
      </c>
      <c r="J5">
        <v>0</v>
      </c>
      <c r="K5">
        <v>0</v>
      </c>
      <c r="L5">
        <v>0</v>
      </c>
      <c r="M5">
        <v>0</v>
      </c>
      <c r="N5">
        <v>0</v>
      </c>
      <c r="O5">
        <v>8</v>
      </c>
      <c r="P5">
        <v>1</v>
      </c>
      <c r="Q5">
        <v>1</v>
      </c>
      <c r="R5">
        <v>8</v>
      </c>
    </row>
    <row r="6" spans="1:18" x14ac:dyDescent="0.2">
      <c r="A6" t="s">
        <v>4054</v>
      </c>
      <c r="B6" t="s">
        <v>93</v>
      </c>
      <c r="C6" t="s">
        <v>271</v>
      </c>
      <c r="D6" t="s">
        <v>183</v>
      </c>
      <c r="E6" t="s">
        <v>96</v>
      </c>
      <c r="F6">
        <v>0</v>
      </c>
      <c r="G6">
        <v>0</v>
      </c>
      <c r="H6">
        <v>0</v>
      </c>
      <c r="I6">
        <v>0</v>
      </c>
      <c r="J6">
        <v>0</v>
      </c>
      <c r="K6">
        <v>0</v>
      </c>
      <c r="L6">
        <v>0</v>
      </c>
      <c r="M6">
        <v>0</v>
      </c>
      <c r="N6">
        <v>0</v>
      </c>
      <c r="O6">
        <v>85</v>
      </c>
      <c r="P6">
        <v>10</v>
      </c>
      <c r="Q6">
        <v>14</v>
      </c>
      <c r="R6">
        <v>81</v>
      </c>
    </row>
    <row r="7" spans="1:18" x14ac:dyDescent="0.2">
      <c r="A7" t="s">
        <v>4055</v>
      </c>
      <c r="B7" t="s">
        <v>88</v>
      </c>
      <c r="C7" t="s">
        <v>267</v>
      </c>
      <c r="D7" t="s">
        <v>248</v>
      </c>
      <c r="E7" t="s">
        <v>96</v>
      </c>
      <c r="F7">
        <v>206</v>
      </c>
      <c r="G7">
        <v>1413.08</v>
      </c>
      <c r="H7">
        <v>12</v>
      </c>
      <c r="I7">
        <v>78</v>
      </c>
      <c r="J7">
        <v>10</v>
      </c>
      <c r="K7">
        <v>60</v>
      </c>
      <c r="L7">
        <v>5.94</v>
      </c>
      <c r="M7">
        <v>208</v>
      </c>
      <c r="N7">
        <v>1437.02</v>
      </c>
      <c r="O7">
        <v>9</v>
      </c>
      <c r="P7">
        <v>0</v>
      </c>
      <c r="Q7">
        <v>2</v>
      </c>
      <c r="R7">
        <v>7</v>
      </c>
    </row>
    <row r="8" spans="1:18" x14ac:dyDescent="0.2">
      <c r="A8" t="s">
        <v>4056</v>
      </c>
      <c r="B8" t="s">
        <v>89</v>
      </c>
      <c r="C8" t="s">
        <v>269</v>
      </c>
      <c r="D8" t="s">
        <v>153</v>
      </c>
      <c r="E8" t="s">
        <v>96</v>
      </c>
      <c r="F8">
        <v>120</v>
      </c>
      <c r="G8">
        <v>7105.43</v>
      </c>
      <c r="H8">
        <v>5</v>
      </c>
      <c r="I8">
        <v>712</v>
      </c>
      <c r="J8">
        <v>4</v>
      </c>
      <c r="K8">
        <v>651</v>
      </c>
      <c r="L8">
        <v>59.4</v>
      </c>
      <c r="M8">
        <v>121</v>
      </c>
      <c r="N8">
        <v>7225.83</v>
      </c>
      <c r="O8">
        <v>37</v>
      </c>
      <c r="P8">
        <v>0</v>
      </c>
      <c r="Q8">
        <v>4</v>
      </c>
      <c r="R8">
        <v>33</v>
      </c>
    </row>
    <row r="9" spans="1:18" x14ac:dyDescent="0.2">
      <c r="A9" t="s">
        <v>4057</v>
      </c>
      <c r="B9" t="s">
        <v>86</v>
      </c>
      <c r="C9" t="s">
        <v>269</v>
      </c>
      <c r="D9" t="s">
        <v>243</v>
      </c>
      <c r="E9" t="s">
        <v>96</v>
      </c>
      <c r="F9">
        <v>266</v>
      </c>
      <c r="G9">
        <v>6840.08</v>
      </c>
      <c r="H9">
        <v>8</v>
      </c>
      <c r="I9">
        <v>184.02</v>
      </c>
      <c r="J9">
        <v>12</v>
      </c>
      <c r="K9">
        <v>95</v>
      </c>
      <c r="L9">
        <v>-154.55000000000001</v>
      </c>
      <c r="M9">
        <v>262</v>
      </c>
      <c r="N9">
        <v>6774.55</v>
      </c>
      <c r="O9">
        <v>185</v>
      </c>
      <c r="P9">
        <v>22</v>
      </c>
      <c r="Q9">
        <v>22</v>
      </c>
      <c r="R9">
        <v>185</v>
      </c>
    </row>
    <row r="10" spans="1:18" x14ac:dyDescent="0.2">
      <c r="A10" t="s">
        <v>4058</v>
      </c>
      <c r="B10" t="s">
        <v>93</v>
      </c>
      <c r="C10" t="s">
        <v>270</v>
      </c>
      <c r="D10" t="s">
        <v>221</v>
      </c>
      <c r="E10" t="s">
        <v>96</v>
      </c>
      <c r="F10">
        <v>0</v>
      </c>
      <c r="G10">
        <v>0</v>
      </c>
      <c r="H10">
        <v>0</v>
      </c>
      <c r="I10">
        <v>0</v>
      </c>
      <c r="J10">
        <v>0</v>
      </c>
      <c r="K10">
        <v>0</v>
      </c>
      <c r="L10">
        <v>0</v>
      </c>
      <c r="M10">
        <v>0</v>
      </c>
      <c r="N10">
        <v>0</v>
      </c>
      <c r="O10">
        <v>2</v>
      </c>
      <c r="P10">
        <v>0</v>
      </c>
      <c r="Q10">
        <v>0</v>
      </c>
      <c r="R10">
        <v>2</v>
      </c>
    </row>
    <row r="11" spans="1:18" x14ac:dyDescent="0.2">
      <c r="A11" t="s">
        <v>4059</v>
      </c>
      <c r="B11" t="s">
        <v>93</v>
      </c>
      <c r="C11" t="s">
        <v>269</v>
      </c>
      <c r="D11" t="s">
        <v>283</v>
      </c>
      <c r="E11" t="s">
        <v>96</v>
      </c>
      <c r="F11">
        <v>0</v>
      </c>
      <c r="G11">
        <v>0</v>
      </c>
      <c r="H11">
        <v>0</v>
      </c>
      <c r="I11">
        <v>0</v>
      </c>
      <c r="J11">
        <v>0</v>
      </c>
      <c r="K11">
        <v>0</v>
      </c>
      <c r="L11">
        <v>0</v>
      </c>
      <c r="M11">
        <v>0</v>
      </c>
      <c r="N11">
        <v>0</v>
      </c>
      <c r="O11">
        <v>3726</v>
      </c>
      <c r="P11">
        <v>393</v>
      </c>
      <c r="Q11">
        <v>444</v>
      </c>
      <c r="R11">
        <v>3675</v>
      </c>
    </row>
    <row r="12" spans="1:18" x14ac:dyDescent="0.2">
      <c r="A12" t="s">
        <v>4060</v>
      </c>
      <c r="B12" t="s">
        <v>88</v>
      </c>
      <c r="C12" t="s">
        <v>272</v>
      </c>
      <c r="D12" t="s">
        <v>165</v>
      </c>
      <c r="E12" t="s">
        <v>96</v>
      </c>
      <c r="F12">
        <v>32</v>
      </c>
      <c r="G12">
        <v>207</v>
      </c>
      <c r="H12">
        <v>0</v>
      </c>
      <c r="I12">
        <v>0</v>
      </c>
      <c r="J12">
        <v>4</v>
      </c>
      <c r="K12">
        <v>21</v>
      </c>
      <c r="L12">
        <v>7</v>
      </c>
      <c r="M12">
        <v>28</v>
      </c>
      <c r="N12">
        <v>193</v>
      </c>
      <c r="O12">
        <v>2</v>
      </c>
      <c r="P12">
        <v>0</v>
      </c>
      <c r="Q12">
        <v>1</v>
      </c>
      <c r="R12">
        <v>1</v>
      </c>
    </row>
    <row r="13" spans="1:18" x14ac:dyDescent="0.2">
      <c r="A13" t="s">
        <v>4061</v>
      </c>
      <c r="B13" t="s">
        <v>86</v>
      </c>
      <c r="C13" t="s">
        <v>268</v>
      </c>
      <c r="D13" t="s">
        <v>162</v>
      </c>
      <c r="E13" t="s">
        <v>96</v>
      </c>
      <c r="F13">
        <v>1564</v>
      </c>
      <c r="G13">
        <v>39111.040000000001</v>
      </c>
      <c r="H13">
        <v>69</v>
      </c>
      <c r="I13">
        <v>1904.51</v>
      </c>
      <c r="J13">
        <v>78</v>
      </c>
      <c r="K13">
        <v>1394.62</v>
      </c>
      <c r="L13">
        <v>78.28</v>
      </c>
      <c r="M13">
        <v>1555</v>
      </c>
      <c r="N13">
        <v>39699.21</v>
      </c>
      <c r="O13">
        <v>500</v>
      </c>
      <c r="P13">
        <v>65</v>
      </c>
      <c r="Q13">
        <v>75</v>
      </c>
      <c r="R13">
        <v>490</v>
      </c>
    </row>
    <row r="14" spans="1:18" x14ac:dyDescent="0.2">
      <c r="A14" t="s">
        <v>4062</v>
      </c>
      <c r="B14" t="s">
        <v>88</v>
      </c>
      <c r="C14" t="s">
        <v>272</v>
      </c>
      <c r="D14" t="s">
        <v>286</v>
      </c>
      <c r="E14" t="s">
        <v>96</v>
      </c>
      <c r="F14">
        <v>4879</v>
      </c>
      <c r="G14">
        <v>29996.68</v>
      </c>
      <c r="H14">
        <v>220</v>
      </c>
      <c r="I14">
        <v>1119.69</v>
      </c>
      <c r="J14">
        <v>299</v>
      </c>
      <c r="K14">
        <v>1746.62</v>
      </c>
      <c r="L14">
        <v>75.42</v>
      </c>
      <c r="M14">
        <v>4800</v>
      </c>
      <c r="N14">
        <v>29445.17</v>
      </c>
      <c r="O14">
        <v>252</v>
      </c>
      <c r="P14">
        <v>21</v>
      </c>
      <c r="Q14">
        <v>40</v>
      </c>
      <c r="R14">
        <v>233</v>
      </c>
    </row>
    <row r="15" spans="1:18" x14ac:dyDescent="0.2">
      <c r="A15" t="s">
        <v>4063</v>
      </c>
      <c r="B15" t="s">
        <v>91</v>
      </c>
      <c r="C15" t="s">
        <v>267</v>
      </c>
      <c r="D15" t="s">
        <v>199</v>
      </c>
      <c r="E15" t="s">
        <v>96</v>
      </c>
      <c r="F15">
        <v>0</v>
      </c>
      <c r="G15">
        <v>0</v>
      </c>
      <c r="H15">
        <v>1</v>
      </c>
      <c r="I15">
        <v>12</v>
      </c>
      <c r="J15">
        <v>0</v>
      </c>
      <c r="K15">
        <v>0</v>
      </c>
      <c r="L15">
        <v>0</v>
      </c>
      <c r="M15">
        <v>1</v>
      </c>
      <c r="N15">
        <v>12</v>
      </c>
      <c r="O15">
        <v>0</v>
      </c>
      <c r="P15">
        <v>0</v>
      </c>
      <c r="Q15">
        <v>0</v>
      </c>
      <c r="R15">
        <v>0</v>
      </c>
    </row>
    <row r="16" spans="1:18" x14ac:dyDescent="0.2">
      <c r="A16" t="s">
        <v>4064</v>
      </c>
      <c r="B16" t="s">
        <v>89</v>
      </c>
      <c r="C16" t="s">
        <v>273</v>
      </c>
      <c r="D16" t="s">
        <v>219</v>
      </c>
      <c r="E16" t="s">
        <v>96</v>
      </c>
      <c r="F16">
        <v>197</v>
      </c>
      <c r="G16">
        <v>7803.29</v>
      </c>
      <c r="H16">
        <v>10</v>
      </c>
      <c r="I16">
        <v>349</v>
      </c>
      <c r="J16">
        <v>9</v>
      </c>
      <c r="K16">
        <v>281</v>
      </c>
      <c r="L16">
        <v>-65.63</v>
      </c>
      <c r="M16">
        <v>198</v>
      </c>
      <c r="N16">
        <v>7805.66</v>
      </c>
      <c r="O16">
        <v>36</v>
      </c>
      <c r="P16">
        <v>5</v>
      </c>
      <c r="Q16">
        <v>3</v>
      </c>
      <c r="R16">
        <v>38</v>
      </c>
    </row>
    <row r="17" spans="1:18" x14ac:dyDescent="0.2">
      <c r="A17" t="s">
        <v>4065</v>
      </c>
      <c r="B17" t="s">
        <v>93</v>
      </c>
      <c r="C17" t="s">
        <v>272</v>
      </c>
      <c r="D17" t="s">
        <v>256</v>
      </c>
      <c r="E17" t="s">
        <v>96</v>
      </c>
      <c r="F17">
        <v>0</v>
      </c>
      <c r="G17">
        <v>0</v>
      </c>
      <c r="H17">
        <v>0</v>
      </c>
      <c r="I17">
        <v>0</v>
      </c>
      <c r="J17">
        <v>0</v>
      </c>
      <c r="K17">
        <v>0</v>
      </c>
      <c r="L17">
        <v>0</v>
      </c>
      <c r="M17">
        <v>0</v>
      </c>
      <c r="N17">
        <v>0</v>
      </c>
      <c r="O17">
        <v>34</v>
      </c>
      <c r="P17">
        <v>3</v>
      </c>
      <c r="Q17">
        <v>3</v>
      </c>
      <c r="R17">
        <v>34</v>
      </c>
    </row>
    <row r="18" spans="1:18" x14ac:dyDescent="0.2">
      <c r="A18" t="s">
        <v>4066</v>
      </c>
      <c r="B18" t="s">
        <v>86</v>
      </c>
      <c r="C18" t="s">
        <v>272</v>
      </c>
      <c r="D18" t="s">
        <v>156</v>
      </c>
      <c r="E18" t="s">
        <v>96</v>
      </c>
      <c r="F18">
        <v>1542</v>
      </c>
      <c r="G18">
        <v>39622.44</v>
      </c>
      <c r="H18">
        <v>87</v>
      </c>
      <c r="I18">
        <v>2592.5500000000002</v>
      </c>
      <c r="J18">
        <v>113</v>
      </c>
      <c r="K18">
        <v>2610.54</v>
      </c>
      <c r="L18">
        <v>561.84</v>
      </c>
      <c r="M18">
        <v>1516</v>
      </c>
      <c r="N18">
        <v>40166.29</v>
      </c>
      <c r="O18">
        <v>456</v>
      </c>
      <c r="P18">
        <v>65</v>
      </c>
      <c r="Q18">
        <v>65</v>
      </c>
      <c r="R18">
        <v>456</v>
      </c>
    </row>
    <row r="19" spans="1:18" x14ac:dyDescent="0.2">
      <c r="A19" t="s">
        <v>4067</v>
      </c>
      <c r="B19" t="s">
        <v>89</v>
      </c>
      <c r="C19" t="s">
        <v>271</v>
      </c>
      <c r="D19" t="s">
        <v>175</v>
      </c>
      <c r="E19" t="s">
        <v>96</v>
      </c>
      <c r="F19">
        <v>529</v>
      </c>
      <c r="G19">
        <v>28287.86</v>
      </c>
      <c r="H19">
        <v>9</v>
      </c>
      <c r="I19">
        <v>554</v>
      </c>
      <c r="J19">
        <v>25</v>
      </c>
      <c r="K19">
        <v>1022</v>
      </c>
      <c r="L19">
        <v>242.8</v>
      </c>
      <c r="M19">
        <v>513</v>
      </c>
      <c r="N19">
        <v>28062.66</v>
      </c>
      <c r="O19">
        <v>50</v>
      </c>
      <c r="P19">
        <v>9</v>
      </c>
      <c r="Q19">
        <v>6</v>
      </c>
      <c r="R19">
        <v>53</v>
      </c>
    </row>
    <row r="20" spans="1:18" x14ac:dyDescent="0.2">
      <c r="A20" t="s">
        <v>4068</v>
      </c>
      <c r="B20" t="s">
        <v>93</v>
      </c>
      <c r="C20" t="s">
        <v>270</v>
      </c>
      <c r="D20" t="s">
        <v>150</v>
      </c>
      <c r="E20" t="s">
        <v>96</v>
      </c>
      <c r="F20">
        <v>0</v>
      </c>
      <c r="G20">
        <v>0</v>
      </c>
      <c r="H20">
        <v>0</v>
      </c>
      <c r="I20">
        <v>0</v>
      </c>
      <c r="J20">
        <v>0</v>
      </c>
      <c r="K20">
        <v>0</v>
      </c>
      <c r="L20">
        <v>0</v>
      </c>
      <c r="M20">
        <v>0</v>
      </c>
      <c r="N20">
        <v>0</v>
      </c>
      <c r="O20">
        <v>12</v>
      </c>
      <c r="P20">
        <v>2</v>
      </c>
      <c r="Q20">
        <v>5</v>
      </c>
      <c r="R20">
        <v>9</v>
      </c>
    </row>
    <row r="21" spans="1:18" x14ac:dyDescent="0.2">
      <c r="A21" t="s">
        <v>4069</v>
      </c>
      <c r="B21" t="s">
        <v>93</v>
      </c>
      <c r="C21" t="s">
        <v>269</v>
      </c>
      <c r="D21" t="s">
        <v>174</v>
      </c>
      <c r="E21" t="s">
        <v>96</v>
      </c>
      <c r="F21">
        <v>0</v>
      </c>
      <c r="G21">
        <v>0</v>
      </c>
      <c r="H21">
        <v>0</v>
      </c>
      <c r="I21">
        <v>0</v>
      </c>
      <c r="J21">
        <v>0</v>
      </c>
      <c r="K21">
        <v>0</v>
      </c>
      <c r="L21">
        <v>0</v>
      </c>
      <c r="M21">
        <v>0</v>
      </c>
      <c r="N21">
        <v>0</v>
      </c>
      <c r="O21">
        <v>170</v>
      </c>
      <c r="P21">
        <v>17</v>
      </c>
      <c r="Q21">
        <v>26</v>
      </c>
      <c r="R21">
        <v>161</v>
      </c>
    </row>
    <row r="22" spans="1:18" x14ac:dyDescent="0.2">
      <c r="A22" t="s">
        <v>4070</v>
      </c>
      <c r="B22" t="s">
        <v>89</v>
      </c>
      <c r="C22" t="s">
        <v>275</v>
      </c>
      <c r="D22" t="s">
        <v>215</v>
      </c>
      <c r="E22" t="s">
        <v>96</v>
      </c>
      <c r="F22">
        <v>161</v>
      </c>
      <c r="G22">
        <v>9143</v>
      </c>
      <c r="H22">
        <v>8</v>
      </c>
      <c r="I22">
        <v>307</v>
      </c>
      <c r="J22">
        <v>8</v>
      </c>
      <c r="K22">
        <v>282</v>
      </c>
      <c r="L22">
        <v>48</v>
      </c>
      <c r="M22">
        <v>161</v>
      </c>
      <c r="N22">
        <v>9216</v>
      </c>
      <c r="O22">
        <v>51</v>
      </c>
      <c r="P22">
        <v>6</v>
      </c>
      <c r="Q22">
        <v>2</v>
      </c>
      <c r="R22">
        <v>55</v>
      </c>
    </row>
    <row r="23" spans="1:18" x14ac:dyDescent="0.2">
      <c r="A23" t="s">
        <v>4071</v>
      </c>
      <c r="B23" t="s">
        <v>93</v>
      </c>
      <c r="C23" t="s">
        <v>275</v>
      </c>
      <c r="D23" t="s">
        <v>215</v>
      </c>
      <c r="E23" t="s">
        <v>96</v>
      </c>
      <c r="F23">
        <v>0</v>
      </c>
      <c r="G23">
        <v>0</v>
      </c>
      <c r="H23">
        <v>0</v>
      </c>
      <c r="I23">
        <v>0</v>
      </c>
      <c r="J23">
        <v>0</v>
      </c>
      <c r="K23">
        <v>0</v>
      </c>
      <c r="L23">
        <v>0</v>
      </c>
      <c r="M23">
        <v>0</v>
      </c>
      <c r="N23">
        <v>0</v>
      </c>
      <c r="O23">
        <v>31</v>
      </c>
      <c r="P23">
        <v>2</v>
      </c>
      <c r="Q23">
        <v>3</v>
      </c>
      <c r="R23">
        <v>30</v>
      </c>
    </row>
    <row r="24" spans="1:18" x14ac:dyDescent="0.2">
      <c r="A24" t="s">
        <v>4072</v>
      </c>
      <c r="B24" t="s">
        <v>89</v>
      </c>
      <c r="C24" t="s">
        <v>275</v>
      </c>
      <c r="D24" t="s">
        <v>196</v>
      </c>
      <c r="E24" t="s">
        <v>96</v>
      </c>
      <c r="F24">
        <v>268</v>
      </c>
      <c r="G24">
        <v>11686</v>
      </c>
      <c r="H24">
        <v>12</v>
      </c>
      <c r="I24">
        <v>600.83000000000004</v>
      </c>
      <c r="J24">
        <v>17</v>
      </c>
      <c r="K24">
        <v>696</v>
      </c>
      <c r="L24">
        <v>-2</v>
      </c>
      <c r="M24">
        <v>263</v>
      </c>
      <c r="N24">
        <v>11588.83</v>
      </c>
      <c r="O24">
        <v>23</v>
      </c>
      <c r="P24">
        <v>3</v>
      </c>
      <c r="Q24">
        <v>3</v>
      </c>
      <c r="R24">
        <v>23</v>
      </c>
    </row>
    <row r="25" spans="1:18" x14ac:dyDescent="0.2">
      <c r="A25" t="s">
        <v>4073</v>
      </c>
      <c r="B25" t="s">
        <v>91</v>
      </c>
      <c r="C25" t="s">
        <v>274</v>
      </c>
      <c r="D25" t="s">
        <v>288</v>
      </c>
      <c r="E25" t="s">
        <v>96</v>
      </c>
      <c r="F25">
        <v>16</v>
      </c>
      <c r="G25">
        <v>353</v>
      </c>
      <c r="H25">
        <v>1</v>
      </c>
      <c r="I25">
        <v>24</v>
      </c>
      <c r="J25">
        <v>1</v>
      </c>
      <c r="K25">
        <v>24</v>
      </c>
      <c r="L25">
        <v>5</v>
      </c>
      <c r="M25">
        <v>16</v>
      </c>
      <c r="N25">
        <v>358</v>
      </c>
      <c r="O25">
        <v>0</v>
      </c>
      <c r="P25">
        <v>0</v>
      </c>
      <c r="Q25">
        <v>0</v>
      </c>
      <c r="R25">
        <v>0</v>
      </c>
    </row>
    <row r="26" spans="1:18" x14ac:dyDescent="0.2">
      <c r="A26" t="s">
        <v>4074</v>
      </c>
      <c r="B26" t="s">
        <v>91</v>
      </c>
      <c r="C26" t="s">
        <v>267</v>
      </c>
      <c r="D26" t="s">
        <v>138</v>
      </c>
      <c r="E26" t="s">
        <v>96</v>
      </c>
      <c r="F26">
        <v>1</v>
      </c>
      <c r="G26">
        <v>16</v>
      </c>
      <c r="H26">
        <v>0</v>
      </c>
      <c r="I26">
        <v>0</v>
      </c>
      <c r="J26">
        <v>0</v>
      </c>
      <c r="K26">
        <v>0</v>
      </c>
      <c r="L26">
        <v>0</v>
      </c>
      <c r="M26">
        <v>1</v>
      </c>
      <c r="N26">
        <v>16</v>
      </c>
      <c r="O26">
        <v>0</v>
      </c>
      <c r="P26">
        <v>0</v>
      </c>
      <c r="Q26">
        <v>0</v>
      </c>
      <c r="R26">
        <v>0</v>
      </c>
    </row>
    <row r="27" spans="1:18" x14ac:dyDescent="0.2">
      <c r="A27" t="s">
        <v>4075</v>
      </c>
      <c r="B27" t="s">
        <v>89</v>
      </c>
      <c r="C27" t="s">
        <v>269</v>
      </c>
      <c r="D27" t="s">
        <v>123</v>
      </c>
      <c r="E27" t="s">
        <v>96</v>
      </c>
      <c r="F27">
        <v>195</v>
      </c>
      <c r="G27">
        <v>9647</v>
      </c>
      <c r="H27">
        <v>15</v>
      </c>
      <c r="I27">
        <v>905</v>
      </c>
      <c r="J27">
        <v>12</v>
      </c>
      <c r="K27">
        <v>516</v>
      </c>
      <c r="L27">
        <v>36</v>
      </c>
      <c r="M27">
        <v>198</v>
      </c>
      <c r="N27">
        <v>10072</v>
      </c>
      <c r="O27">
        <v>28</v>
      </c>
      <c r="P27">
        <v>7</v>
      </c>
      <c r="Q27">
        <v>4</v>
      </c>
      <c r="R27">
        <v>31</v>
      </c>
    </row>
    <row r="28" spans="1:18" x14ac:dyDescent="0.2">
      <c r="A28" t="s">
        <v>4076</v>
      </c>
      <c r="B28" t="s">
        <v>86</v>
      </c>
      <c r="C28" t="s">
        <v>269</v>
      </c>
      <c r="D28" t="s">
        <v>233</v>
      </c>
      <c r="E28" t="s">
        <v>96</v>
      </c>
      <c r="F28">
        <v>275</v>
      </c>
      <c r="G28">
        <v>5545.54</v>
      </c>
      <c r="H28">
        <v>9</v>
      </c>
      <c r="I28">
        <v>355</v>
      </c>
      <c r="J28">
        <v>21</v>
      </c>
      <c r="K28">
        <v>358</v>
      </c>
      <c r="L28">
        <v>-0.69</v>
      </c>
      <c r="M28">
        <v>263</v>
      </c>
      <c r="N28">
        <v>5541.85</v>
      </c>
      <c r="O28">
        <v>130</v>
      </c>
      <c r="P28">
        <v>7</v>
      </c>
      <c r="Q28">
        <v>11</v>
      </c>
      <c r="R28">
        <v>126</v>
      </c>
    </row>
    <row r="29" spans="1:18" x14ac:dyDescent="0.2">
      <c r="A29" t="s">
        <v>4077</v>
      </c>
      <c r="B29" t="s">
        <v>93</v>
      </c>
      <c r="C29" t="s">
        <v>272</v>
      </c>
      <c r="D29" t="s">
        <v>187</v>
      </c>
      <c r="E29" t="s">
        <v>96</v>
      </c>
      <c r="F29">
        <v>0</v>
      </c>
      <c r="G29">
        <v>0</v>
      </c>
      <c r="H29">
        <v>0</v>
      </c>
      <c r="I29">
        <v>0</v>
      </c>
      <c r="J29">
        <v>0</v>
      </c>
      <c r="K29">
        <v>0</v>
      </c>
      <c r="L29">
        <v>0</v>
      </c>
      <c r="M29">
        <v>0</v>
      </c>
      <c r="N29">
        <v>0</v>
      </c>
      <c r="O29">
        <v>54</v>
      </c>
      <c r="P29">
        <v>8</v>
      </c>
      <c r="Q29">
        <v>7</v>
      </c>
      <c r="R29">
        <v>55</v>
      </c>
    </row>
    <row r="30" spans="1:18" x14ac:dyDescent="0.2">
      <c r="A30" t="s">
        <v>4078</v>
      </c>
      <c r="B30" t="s">
        <v>86</v>
      </c>
      <c r="C30" t="s">
        <v>271</v>
      </c>
      <c r="D30" t="s">
        <v>181</v>
      </c>
      <c r="E30" t="s">
        <v>96</v>
      </c>
      <c r="F30">
        <v>284</v>
      </c>
      <c r="G30">
        <v>9425.43</v>
      </c>
      <c r="H30">
        <v>6</v>
      </c>
      <c r="I30">
        <v>138</v>
      </c>
      <c r="J30">
        <v>10</v>
      </c>
      <c r="K30">
        <v>140</v>
      </c>
      <c r="L30">
        <v>-17.600000000000001</v>
      </c>
      <c r="M30">
        <v>280</v>
      </c>
      <c r="N30">
        <v>9405.83</v>
      </c>
      <c r="O30">
        <v>51</v>
      </c>
      <c r="P30">
        <v>6</v>
      </c>
      <c r="Q30">
        <v>6</v>
      </c>
      <c r="R30">
        <v>51</v>
      </c>
    </row>
    <row r="31" spans="1:18" x14ac:dyDescent="0.2">
      <c r="A31" t="s">
        <v>4079</v>
      </c>
      <c r="B31" t="s">
        <v>86</v>
      </c>
      <c r="C31" t="s">
        <v>274</v>
      </c>
      <c r="D31" t="s">
        <v>113</v>
      </c>
      <c r="E31" t="s">
        <v>96</v>
      </c>
      <c r="F31">
        <v>702</v>
      </c>
      <c r="G31">
        <v>24194.83</v>
      </c>
      <c r="H31">
        <v>38</v>
      </c>
      <c r="I31">
        <v>985</v>
      </c>
      <c r="J31">
        <v>39</v>
      </c>
      <c r="K31">
        <v>1223.54</v>
      </c>
      <c r="L31">
        <v>26.37</v>
      </c>
      <c r="M31">
        <v>701</v>
      </c>
      <c r="N31">
        <v>23982.66</v>
      </c>
      <c r="O31">
        <v>247</v>
      </c>
      <c r="P31">
        <v>44</v>
      </c>
      <c r="Q31">
        <v>15</v>
      </c>
      <c r="R31">
        <v>276</v>
      </c>
    </row>
    <row r="32" spans="1:18" x14ac:dyDescent="0.2">
      <c r="A32" t="s">
        <v>4080</v>
      </c>
      <c r="B32" t="s">
        <v>89</v>
      </c>
      <c r="C32" t="s">
        <v>267</v>
      </c>
      <c r="D32" t="s">
        <v>178</v>
      </c>
      <c r="E32" t="s">
        <v>96</v>
      </c>
      <c r="F32">
        <v>341</v>
      </c>
      <c r="G32">
        <v>15982.43</v>
      </c>
      <c r="H32">
        <v>18</v>
      </c>
      <c r="I32">
        <v>857.83</v>
      </c>
      <c r="J32">
        <v>18</v>
      </c>
      <c r="K32">
        <v>611</v>
      </c>
      <c r="L32">
        <v>-267.77</v>
      </c>
      <c r="M32">
        <v>341</v>
      </c>
      <c r="N32">
        <v>15961.49</v>
      </c>
      <c r="O32">
        <v>48</v>
      </c>
      <c r="P32">
        <v>1</v>
      </c>
      <c r="Q32">
        <v>7</v>
      </c>
      <c r="R32">
        <v>42</v>
      </c>
    </row>
    <row r="33" spans="1:18" x14ac:dyDescent="0.2">
      <c r="A33" t="s">
        <v>4081</v>
      </c>
      <c r="B33" t="s">
        <v>89</v>
      </c>
      <c r="C33" t="s">
        <v>269</v>
      </c>
      <c r="D33" t="s">
        <v>160</v>
      </c>
      <c r="E33" t="s">
        <v>96</v>
      </c>
      <c r="F33">
        <v>157</v>
      </c>
      <c r="G33">
        <v>6915</v>
      </c>
      <c r="H33">
        <v>13</v>
      </c>
      <c r="I33">
        <v>446</v>
      </c>
      <c r="J33">
        <v>6</v>
      </c>
      <c r="K33">
        <v>175</v>
      </c>
      <c r="L33">
        <v>79</v>
      </c>
      <c r="M33">
        <v>164</v>
      </c>
      <c r="N33">
        <v>7265</v>
      </c>
      <c r="O33">
        <v>19</v>
      </c>
      <c r="P33">
        <v>4</v>
      </c>
      <c r="Q33">
        <v>2</v>
      </c>
      <c r="R33">
        <v>21</v>
      </c>
    </row>
    <row r="34" spans="1:18" x14ac:dyDescent="0.2">
      <c r="A34" t="s">
        <v>4082</v>
      </c>
      <c r="B34" t="s">
        <v>91</v>
      </c>
      <c r="C34" t="s">
        <v>275</v>
      </c>
      <c r="D34" t="s">
        <v>191</v>
      </c>
      <c r="E34" t="s">
        <v>96</v>
      </c>
      <c r="F34">
        <v>1</v>
      </c>
      <c r="G34">
        <v>53</v>
      </c>
      <c r="H34">
        <v>0</v>
      </c>
      <c r="I34">
        <v>0</v>
      </c>
      <c r="J34">
        <v>0</v>
      </c>
      <c r="K34">
        <v>0</v>
      </c>
      <c r="L34">
        <v>0</v>
      </c>
      <c r="M34">
        <v>1</v>
      </c>
      <c r="N34">
        <v>53</v>
      </c>
      <c r="O34">
        <v>0</v>
      </c>
      <c r="P34">
        <v>0</v>
      </c>
      <c r="Q34">
        <v>0</v>
      </c>
      <c r="R34">
        <v>0</v>
      </c>
    </row>
    <row r="35" spans="1:18" x14ac:dyDescent="0.2">
      <c r="A35" t="s">
        <v>4083</v>
      </c>
      <c r="B35" t="s">
        <v>88</v>
      </c>
      <c r="C35" t="s">
        <v>275</v>
      </c>
      <c r="D35" t="s">
        <v>172</v>
      </c>
      <c r="E35" t="s">
        <v>96</v>
      </c>
      <c r="F35">
        <v>181</v>
      </c>
      <c r="G35">
        <v>1217.54</v>
      </c>
      <c r="H35">
        <v>8</v>
      </c>
      <c r="I35">
        <v>31</v>
      </c>
      <c r="J35">
        <v>17</v>
      </c>
      <c r="K35">
        <v>108</v>
      </c>
      <c r="L35">
        <v>3.48</v>
      </c>
      <c r="M35">
        <v>172</v>
      </c>
      <c r="N35">
        <v>1144.02</v>
      </c>
      <c r="O35">
        <v>11</v>
      </c>
      <c r="P35">
        <v>2</v>
      </c>
      <c r="Q35">
        <v>3</v>
      </c>
      <c r="R35">
        <v>10</v>
      </c>
    </row>
    <row r="36" spans="1:18" x14ac:dyDescent="0.2">
      <c r="A36" t="s">
        <v>4084</v>
      </c>
      <c r="B36" t="s">
        <v>93</v>
      </c>
      <c r="C36" t="s">
        <v>269</v>
      </c>
      <c r="D36" t="s">
        <v>224</v>
      </c>
      <c r="E36" t="s">
        <v>96</v>
      </c>
      <c r="F36">
        <v>0</v>
      </c>
      <c r="G36">
        <v>0</v>
      </c>
      <c r="H36">
        <v>0</v>
      </c>
      <c r="I36">
        <v>0</v>
      </c>
      <c r="J36">
        <v>0</v>
      </c>
      <c r="K36">
        <v>0</v>
      </c>
      <c r="L36">
        <v>0</v>
      </c>
      <c r="M36">
        <v>0</v>
      </c>
      <c r="N36">
        <v>0</v>
      </c>
      <c r="O36">
        <v>139</v>
      </c>
      <c r="P36">
        <v>21</v>
      </c>
      <c r="Q36">
        <v>22</v>
      </c>
      <c r="R36">
        <v>138</v>
      </c>
    </row>
    <row r="37" spans="1:18" x14ac:dyDescent="0.2">
      <c r="A37" t="s">
        <v>4085</v>
      </c>
      <c r="B37" t="s">
        <v>93</v>
      </c>
      <c r="C37" t="s">
        <v>268</v>
      </c>
      <c r="D37" t="s">
        <v>282</v>
      </c>
      <c r="E37" t="s">
        <v>96</v>
      </c>
      <c r="F37">
        <v>0</v>
      </c>
      <c r="G37">
        <v>0</v>
      </c>
      <c r="H37">
        <v>0</v>
      </c>
      <c r="I37">
        <v>0</v>
      </c>
      <c r="J37">
        <v>0</v>
      </c>
      <c r="K37">
        <v>0</v>
      </c>
      <c r="L37">
        <v>0</v>
      </c>
      <c r="M37">
        <v>0</v>
      </c>
      <c r="N37">
        <v>0</v>
      </c>
      <c r="O37">
        <v>929</v>
      </c>
      <c r="P37">
        <v>139</v>
      </c>
      <c r="Q37">
        <v>148</v>
      </c>
      <c r="R37">
        <v>920</v>
      </c>
    </row>
    <row r="38" spans="1:18" x14ac:dyDescent="0.2">
      <c r="A38" t="s">
        <v>4086</v>
      </c>
      <c r="B38" t="s">
        <v>89</v>
      </c>
      <c r="C38" t="s">
        <v>272</v>
      </c>
      <c r="D38" t="s">
        <v>121</v>
      </c>
      <c r="E38" t="s">
        <v>96</v>
      </c>
      <c r="F38">
        <v>143</v>
      </c>
      <c r="G38">
        <v>6472</v>
      </c>
      <c r="H38">
        <v>6</v>
      </c>
      <c r="I38">
        <v>235</v>
      </c>
      <c r="J38">
        <v>10</v>
      </c>
      <c r="K38">
        <v>344</v>
      </c>
      <c r="L38">
        <v>34</v>
      </c>
      <c r="M38">
        <v>139</v>
      </c>
      <c r="N38">
        <v>6397</v>
      </c>
      <c r="O38">
        <v>22</v>
      </c>
      <c r="P38">
        <v>8</v>
      </c>
      <c r="Q38">
        <v>4</v>
      </c>
      <c r="R38">
        <v>26</v>
      </c>
    </row>
    <row r="39" spans="1:18" x14ac:dyDescent="0.2">
      <c r="A39" t="s">
        <v>4087</v>
      </c>
      <c r="B39" t="s">
        <v>93</v>
      </c>
      <c r="C39" t="s">
        <v>271</v>
      </c>
      <c r="D39" t="s">
        <v>252</v>
      </c>
      <c r="E39" t="s">
        <v>96</v>
      </c>
      <c r="F39">
        <v>0</v>
      </c>
      <c r="G39">
        <v>0</v>
      </c>
      <c r="H39">
        <v>0</v>
      </c>
      <c r="I39">
        <v>0</v>
      </c>
      <c r="J39">
        <v>0</v>
      </c>
      <c r="K39">
        <v>0</v>
      </c>
      <c r="L39">
        <v>0</v>
      </c>
      <c r="M39">
        <v>0</v>
      </c>
      <c r="N39">
        <v>0</v>
      </c>
      <c r="O39">
        <v>10</v>
      </c>
      <c r="P39">
        <v>4</v>
      </c>
      <c r="Q39">
        <v>1</v>
      </c>
      <c r="R39">
        <v>13</v>
      </c>
    </row>
    <row r="40" spans="1:18" x14ac:dyDescent="0.2">
      <c r="A40" t="s">
        <v>4088</v>
      </c>
      <c r="B40" t="s">
        <v>86</v>
      </c>
      <c r="C40" t="s">
        <v>269</v>
      </c>
      <c r="D40" t="s">
        <v>158</v>
      </c>
      <c r="E40" t="s">
        <v>96</v>
      </c>
      <c r="F40">
        <v>213</v>
      </c>
      <c r="G40">
        <v>6344.86</v>
      </c>
      <c r="H40">
        <v>14</v>
      </c>
      <c r="I40">
        <v>386</v>
      </c>
      <c r="J40">
        <v>18</v>
      </c>
      <c r="K40">
        <v>441</v>
      </c>
      <c r="L40">
        <v>-19.2</v>
      </c>
      <c r="M40">
        <v>209</v>
      </c>
      <c r="N40">
        <v>6270.66</v>
      </c>
      <c r="O40">
        <v>105</v>
      </c>
      <c r="P40">
        <v>10</v>
      </c>
      <c r="Q40">
        <v>7</v>
      </c>
      <c r="R40">
        <v>108</v>
      </c>
    </row>
    <row r="41" spans="1:18" x14ac:dyDescent="0.2">
      <c r="A41" t="s">
        <v>4089</v>
      </c>
      <c r="B41" t="s">
        <v>93</v>
      </c>
      <c r="C41" t="s">
        <v>272</v>
      </c>
      <c r="D41" t="s">
        <v>124</v>
      </c>
      <c r="E41" t="s">
        <v>96</v>
      </c>
      <c r="F41">
        <v>0</v>
      </c>
      <c r="G41">
        <v>0</v>
      </c>
      <c r="H41">
        <v>0</v>
      </c>
      <c r="I41">
        <v>0</v>
      </c>
      <c r="J41">
        <v>0</v>
      </c>
      <c r="K41">
        <v>0</v>
      </c>
      <c r="L41">
        <v>0</v>
      </c>
      <c r="M41">
        <v>0</v>
      </c>
      <c r="N41">
        <v>0</v>
      </c>
      <c r="O41">
        <v>147</v>
      </c>
      <c r="P41">
        <v>10</v>
      </c>
      <c r="Q41">
        <v>26</v>
      </c>
      <c r="R41">
        <v>131</v>
      </c>
    </row>
    <row r="42" spans="1:18" x14ac:dyDescent="0.2">
      <c r="A42" t="s">
        <v>4090</v>
      </c>
      <c r="B42" t="s">
        <v>91</v>
      </c>
      <c r="C42" t="s">
        <v>274</v>
      </c>
      <c r="D42" t="s">
        <v>226</v>
      </c>
      <c r="E42" t="s">
        <v>96</v>
      </c>
      <c r="F42">
        <v>3</v>
      </c>
      <c r="G42">
        <v>70</v>
      </c>
      <c r="H42">
        <v>0</v>
      </c>
      <c r="I42">
        <v>0</v>
      </c>
      <c r="J42">
        <v>0</v>
      </c>
      <c r="K42">
        <v>0</v>
      </c>
      <c r="L42">
        <v>0</v>
      </c>
      <c r="M42">
        <v>3</v>
      </c>
      <c r="N42">
        <v>70</v>
      </c>
      <c r="O42">
        <v>0</v>
      </c>
      <c r="P42">
        <v>0</v>
      </c>
      <c r="Q42">
        <v>0</v>
      </c>
      <c r="R42">
        <v>0</v>
      </c>
    </row>
    <row r="43" spans="1:18" x14ac:dyDescent="0.2">
      <c r="A43" t="s">
        <v>4091</v>
      </c>
      <c r="B43" t="s">
        <v>86</v>
      </c>
      <c r="C43" t="s">
        <v>272</v>
      </c>
      <c r="D43" t="s">
        <v>247</v>
      </c>
      <c r="E43" t="s">
        <v>96</v>
      </c>
      <c r="F43">
        <v>193</v>
      </c>
      <c r="G43">
        <v>4984</v>
      </c>
      <c r="H43">
        <v>10</v>
      </c>
      <c r="I43">
        <v>157</v>
      </c>
      <c r="J43">
        <v>18</v>
      </c>
      <c r="K43">
        <v>345</v>
      </c>
      <c r="L43">
        <v>0</v>
      </c>
      <c r="M43">
        <v>185</v>
      </c>
      <c r="N43">
        <v>4796</v>
      </c>
      <c r="O43">
        <v>41</v>
      </c>
      <c r="P43">
        <v>2</v>
      </c>
      <c r="Q43">
        <v>6</v>
      </c>
      <c r="R43">
        <v>37</v>
      </c>
    </row>
    <row r="44" spans="1:18" x14ac:dyDescent="0.2">
      <c r="A44" t="s">
        <v>4092</v>
      </c>
      <c r="B44" t="s">
        <v>86</v>
      </c>
      <c r="C44" t="s">
        <v>274</v>
      </c>
      <c r="D44" t="s">
        <v>161</v>
      </c>
      <c r="E44" t="s">
        <v>96</v>
      </c>
      <c r="F44">
        <v>119</v>
      </c>
      <c r="G44">
        <v>3207</v>
      </c>
      <c r="H44">
        <v>10</v>
      </c>
      <c r="I44">
        <v>160.51</v>
      </c>
      <c r="J44">
        <v>10</v>
      </c>
      <c r="K44">
        <v>124</v>
      </c>
      <c r="L44">
        <v>0</v>
      </c>
      <c r="M44">
        <v>119</v>
      </c>
      <c r="N44">
        <v>3243.51</v>
      </c>
      <c r="O44">
        <v>13</v>
      </c>
      <c r="P44">
        <v>0</v>
      </c>
      <c r="Q44">
        <v>0</v>
      </c>
      <c r="R44">
        <v>13</v>
      </c>
    </row>
    <row r="45" spans="1:18" x14ac:dyDescent="0.2">
      <c r="A45" t="s">
        <v>4093</v>
      </c>
      <c r="B45" t="s">
        <v>93</v>
      </c>
      <c r="C45" t="s">
        <v>267</v>
      </c>
      <c r="D45" t="s">
        <v>177</v>
      </c>
      <c r="E45" t="s">
        <v>96</v>
      </c>
      <c r="F45">
        <v>0</v>
      </c>
      <c r="G45">
        <v>0</v>
      </c>
      <c r="H45">
        <v>0</v>
      </c>
      <c r="I45">
        <v>0</v>
      </c>
      <c r="J45">
        <v>0</v>
      </c>
      <c r="K45">
        <v>0</v>
      </c>
      <c r="L45">
        <v>0</v>
      </c>
      <c r="M45">
        <v>0</v>
      </c>
      <c r="N45">
        <v>0</v>
      </c>
      <c r="O45">
        <v>45</v>
      </c>
      <c r="P45">
        <v>8</v>
      </c>
      <c r="Q45">
        <v>5</v>
      </c>
      <c r="R45">
        <v>48</v>
      </c>
    </row>
    <row r="46" spans="1:18" x14ac:dyDescent="0.2">
      <c r="A46" t="s">
        <v>4094</v>
      </c>
      <c r="B46" t="s">
        <v>89</v>
      </c>
      <c r="C46" t="s">
        <v>271</v>
      </c>
      <c r="D46" t="s">
        <v>214</v>
      </c>
      <c r="E46" t="s">
        <v>96</v>
      </c>
      <c r="F46">
        <v>86</v>
      </c>
      <c r="G46">
        <v>4578</v>
      </c>
      <c r="H46">
        <v>7</v>
      </c>
      <c r="I46">
        <v>369</v>
      </c>
      <c r="J46">
        <v>8</v>
      </c>
      <c r="K46">
        <v>443</v>
      </c>
      <c r="L46">
        <v>7</v>
      </c>
      <c r="M46">
        <v>85</v>
      </c>
      <c r="N46">
        <v>4511</v>
      </c>
      <c r="O46">
        <v>5</v>
      </c>
      <c r="P46">
        <v>4</v>
      </c>
      <c r="Q46">
        <v>0</v>
      </c>
      <c r="R46">
        <v>9</v>
      </c>
    </row>
    <row r="47" spans="1:18" x14ac:dyDescent="0.2">
      <c r="A47" t="s">
        <v>4095</v>
      </c>
      <c r="B47" t="s">
        <v>93</v>
      </c>
      <c r="C47" t="s">
        <v>269</v>
      </c>
      <c r="D47" t="s">
        <v>239</v>
      </c>
      <c r="E47" t="s">
        <v>96</v>
      </c>
      <c r="F47">
        <v>0</v>
      </c>
      <c r="G47">
        <v>0</v>
      </c>
      <c r="H47">
        <v>0</v>
      </c>
      <c r="I47">
        <v>0</v>
      </c>
      <c r="J47">
        <v>0</v>
      </c>
      <c r="K47">
        <v>0</v>
      </c>
      <c r="L47">
        <v>0</v>
      </c>
      <c r="M47">
        <v>0</v>
      </c>
      <c r="N47">
        <v>0</v>
      </c>
      <c r="O47">
        <v>58</v>
      </c>
      <c r="P47">
        <v>9</v>
      </c>
      <c r="Q47">
        <v>8</v>
      </c>
      <c r="R47">
        <v>59</v>
      </c>
    </row>
    <row r="48" spans="1:18" x14ac:dyDescent="0.2">
      <c r="A48" t="s">
        <v>4096</v>
      </c>
      <c r="B48" t="s">
        <v>86</v>
      </c>
      <c r="C48" t="s">
        <v>270</v>
      </c>
      <c r="D48" t="s">
        <v>228</v>
      </c>
      <c r="E48" t="s">
        <v>96</v>
      </c>
      <c r="F48">
        <v>160</v>
      </c>
      <c r="G48">
        <v>3650</v>
      </c>
      <c r="H48">
        <v>4</v>
      </c>
      <c r="I48">
        <v>189</v>
      </c>
      <c r="J48">
        <v>9</v>
      </c>
      <c r="K48">
        <v>69</v>
      </c>
      <c r="L48">
        <v>45.83</v>
      </c>
      <c r="M48">
        <v>155</v>
      </c>
      <c r="N48">
        <v>3815.83</v>
      </c>
      <c r="O48">
        <v>10</v>
      </c>
      <c r="P48">
        <v>0</v>
      </c>
      <c r="Q48">
        <v>1</v>
      </c>
      <c r="R48">
        <v>9</v>
      </c>
    </row>
    <row r="49" spans="1:18" x14ac:dyDescent="0.2">
      <c r="A49" t="s">
        <v>4097</v>
      </c>
      <c r="B49" t="s">
        <v>91</v>
      </c>
      <c r="C49" t="s">
        <v>269</v>
      </c>
      <c r="D49" t="s">
        <v>158</v>
      </c>
      <c r="E49" t="s">
        <v>96</v>
      </c>
      <c r="F49">
        <v>2</v>
      </c>
      <c r="G49">
        <v>50</v>
      </c>
      <c r="H49">
        <v>2</v>
      </c>
      <c r="I49">
        <v>41</v>
      </c>
      <c r="J49">
        <v>0</v>
      </c>
      <c r="K49">
        <v>0</v>
      </c>
      <c r="L49">
        <v>0</v>
      </c>
      <c r="M49">
        <v>4</v>
      </c>
      <c r="N49">
        <v>91</v>
      </c>
      <c r="O49">
        <v>0</v>
      </c>
      <c r="P49">
        <v>0</v>
      </c>
      <c r="Q49">
        <v>0</v>
      </c>
      <c r="R49">
        <v>0</v>
      </c>
    </row>
    <row r="50" spans="1:18" x14ac:dyDescent="0.2">
      <c r="A50" t="s">
        <v>4098</v>
      </c>
      <c r="B50" t="s">
        <v>93</v>
      </c>
      <c r="C50" t="s">
        <v>272</v>
      </c>
      <c r="D50" t="s">
        <v>205</v>
      </c>
      <c r="E50" t="s">
        <v>96</v>
      </c>
      <c r="F50">
        <v>0</v>
      </c>
      <c r="G50">
        <v>0</v>
      </c>
      <c r="H50">
        <v>0</v>
      </c>
      <c r="I50">
        <v>0</v>
      </c>
      <c r="J50">
        <v>0</v>
      </c>
      <c r="K50">
        <v>0</v>
      </c>
      <c r="L50">
        <v>0</v>
      </c>
      <c r="M50">
        <v>0</v>
      </c>
      <c r="N50">
        <v>0</v>
      </c>
      <c r="O50">
        <v>18</v>
      </c>
      <c r="P50">
        <v>0</v>
      </c>
      <c r="Q50">
        <v>4</v>
      </c>
      <c r="R50">
        <v>14</v>
      </c>
    </row>
    <row r="51" spans="1:18" x14ac:dyDescent="0.2">
      <c r="A51" t="s">
        <v>4099</v>
      </c>
      <c r="B51" t="s">
        <v>88</v>
      </c>
      <c r="C51" t="s">
        <v>275</v>
      </c>
      <c r="D51" t="s">
        <v>210</v>
      </c>
      <c r="E51" t="s">
        <v>96</v>
      </c>
      <c r="F51">
        <v>133</v>
      </c>
      <c r="G51">
        <v>865.54</v>
      </c>
      <c r="H51">
        <v>10</v>
      </c>
      <c r="I51">
        <v>43</v>
      </c>
      <c r="J51">
        <v>5</v>
      </c>
      <c r="K51">
        <v>36</v>
      </c>
      <c r="L51">
        <v>-12.03</v>
      </c>
      <c r="M51">
        <v>138</v>
      </c>
      <c r="N51">
        <v>860.51</v>
      </c>
      <c r="O51">
        <v>4</v>
      </c>
      <c r="P51">
        <v>1</v>
      </c>
      <c r="Q51">
        <v>0</v>
      </c>
      <c r="R51">
        <v>5</v>
      </c>
    </row>
    <row r="52" spans="1:18" x14ac:dyDescent="0.2">
      <c r="A52" t="s">
        <v>4100</v>
      </c>
      <c r="B52" t="s">
        <v>88</v>
      </c>
      <c r="C52" t="s">
        <v>273</v>
      </c>
      <c r="D52" t="s">
        <v>110</v>
      </c>
      <c r="E52" t="s">
        <v>96</v>
      </c>
      <c r="F52">
        <v>78</v>
      </c>
      <c r="G52">
        <v>478</v>
      </c>
      <c r="H52">
        <v>3</v>
      </c>
      <c r="I52">
        <v>16.02</v>
      </c>
      <c r="J52">
        <v>1</v>
      </c>
      <c r="K52">
        <v>6</v>
      </c>
      <c r="L52">
        <v>1</v>
      </c>
      <c r="M52">
        <v>80</v>
      </c>
      <c r="N52">
        <v>489.02</v>
      </c>
      <c r="O52">
        <v>3</v>
      </c>
      <c r="P52">
        <v>1</v>
      </c>
      <c r="Q52">
        <v>1</v>
      </c>
      <c r="R52">
        <v>3</v>
      </c>
    </row>
    <row r="53" spans="1:18" x14ac:dyDescent="0.2">
      <c r="A53" t="s">
        <v>4101</v>
      </c>
      <c r="B53" t="s">
        <v>93</v>
      </c>
      <c r="C53" t="s">
        <v>271</v>
      </c>
      <c r="D53" t="s">
        <v>245</v>
      </c>
      <c r="E53" t="s">
        <v>96</v>
      </c>
      <c r="F53">
        <v>0</v>
      </c>
      <c r="G53">
        <v>0</v>
      </c>
      <c r="H53">
        <v>0</v>
      </c>
      <c r="I53">
        <v>0</v>
      </c>
      <c r="J53">
        <v>0</v>
      </c>
      <c r="K53">
        <v>0</v>
      </c>
      <c r="L53">
        <v>0</v>
      </c>
      <c r="M53">
        <v>0</v>
      </c>
      <c r="N53">
        <v>0</v>
      </c>
      <c r="O53">
        <v>13</v>
      </c>
      <c r="P53">
        <v>1</v>
      </c>
      <c r="Q53">
        <v>2</v>
      </c>
      <c r="R53">
        <v>12</v>
      </c>
    </row>
    <row r="54" spans="1:18" x14ac:dyDescent="0.2">
      <c r="A54" t="s">
        <v>4102</v>
      </c>
      <c r="B54" t="s">
        <v>86</v>
      </c>
      <c r="C54" t="s">
        <v>272</v>
      </c>
      <c r="D54" t="s">
        <v>169</v>
      </c>
      <c r="E54" t="s">
        <v>96</v>
      </c>
      <c r="F54">
        <v>1453</v>
      </c>
      <c r="G54">
        <v>35265.42</v>
      </c>
      <c r="H54">
        <v>88</v>
      </c>
      <c r="I54">
        <v>1841.53</v>
      </c>
      <c r="J54">
        <v>89</v>
      </c>
      <c r="K54">
        <v>1878</v>
      </c>
      <c r="L54">
        <v>135.63999999999999</v>
      </c>
      <c r="M54">
        <v>1452</v>
      </c>
      <c r="N54">
        <v>35364.589999999997</v>
      </c>
      <c r="O54">
        <v>406</v>
      </c>
      <c r="P54">
        <v>56</v>
      </c>
      <c r="Q54">
        <v>76</v>
      </c>
      <c r="R54">
        <v>386</v>
      </c>
    </row>
    <row r="55" spans="1:18" x14ac:dyDescent="0.2">
      <c r="A55" t="s">
        <v>4103</v>
      </c>
      <c r="B55" t="s">
        <v>91</v>
      </c>
      <c r="C55" t="s">
        <v>272</v>
      </c>
      <c r="D55" t="s">
        <v>204</v>
      </c>
      <c r="E55" t="s">
        <v>96</v>
      </c>
      <c r="F55">
        <v>0</v>
      </c>
      <c r="G55">
        <v>0</v>
      </c>
      <c r="H55">
        <v>1</v>
      </c>
      <c r="I55">
        <v>16</v>
      </c>
      <c r="J55">
        <v>0</v>
      </c>
      <c r="K55">
        <v>0</v>
      </c>
      <c r="L55">
        <v>0</v>
      </c>
      <c r="M55">
        <v>1</v>
      </c>
      <c r="N55">
        <v>16</v>
      </c>
      <c r="O55">
        <v>0</v>
      </c>
      <c r="P55">
        <v>0</v>
      </c>
      <c r="Q55">
        <v>0</v>
      </c>
      <c r="R55">
        <v>0</v>
      </c>
    </row>
    <row r="56" spans="1:18" x14ac:dyDescent="0.2">
      <c r="A56" t="s">
        <v>4104</v>
      </c>
      <c r="B56" t="s">
        <v>93</v>
      </c>
      <c r="C56" t="s">
        <v>274</v>
      </c>
      <c r="D56" t="s">
        <v>242</v>
      </c>
      <c r="E56" t="s">
        <v>96</v>
      </c>
      <c r="F56">
        <v>0</v>
      </c>
      <c r="G56">
        <v>0</v>
      </c>
      <c r="H56">
        <v>0</v>
      </c>
      <c r="I56">
        <v>0</v>
      </c>
      <c r="J56">
        <v>0</v>
      </c>
      <c r="K56">
        <v>0</v>
      </c>
      <c r="L56">
        <v>0</v>
      </c>
      <c r="M56">
        <v>0</v>
      </c>
      <c r="N56">
        <v>0</v>
      </c>
      <c r="O56">
        <v>15</v>
      </c>
      <c r="P56">
        <v>3</v>
      </c>
      <c r="Q56">
        <v>4</v>
      </c>
      <c r="R56">
        <v>14</v>
      </c>
    </row>
    <row r="57" spans="1:18" x14ac:dyDescent="0.2">
      <c r="A57" t="s">
        <v>4105</v>
      </c>
      <c r="B57" t="s">
        <v>88</v>
      </c>
      <c r="C57" t="s">
        <v>271</v>
      </c>
      <c r="D57" t="s">
        <v>116</v>
      </c>
      <c r="E57" t="s">
        <v>96</v>
      </c>
      <c r="F57">
        <v>103</v>
      </c>
      <c r="G57">
        <v>760</v>
      </c>
      <c r="H57">
        <v>5</v>
      </c>
      <c r="I57">
        <v>22</v>
      </c>
      <c r="J57">
        <v>4</v>
      </c>
      <c r="K57">
        <v>35</v>
      </c>
      <c r="L57">
        <v>-12</v>
      </c>
      <c r="M57">
        <v>104</v>
      </c>
      <c r="N57">
        <v>735</v>
      </c>
      <c r="O57">
        <v>4</v>
      </c>
      <c r="P57">
        <v>3</v>
      </c>
      <c r="Q57">
        <v>0</v>
      </c>
      <c r="R57">
        <v>7</v>
      </c>
    </row>
    <row r="58" spans="1:18" x14ac:dyDescent="0.2">
      <c r="A58" t="s">
        <v>4106</v>
      </c>
      <c r="B58" t="s">
        <v>93</v>
      </c>
      <c r="C58" t="s">
        <v>274</v>
      </c>
      <c r="D58" t="s">
        <v>236</v>
      </c>
      <c r="E58" t="s">
        <v>96</v>
      </c>
      <c r="F58">
        <v>0</v>
      </c>
      <c r="G58">
        <v>0</v>
      </c>
      <c r="H58">
        <v>0</v>
      </c>
      <c r="I58">
        <v>0</v>
      </c>
      <c r="J58">
        <v>0</v>
      </c>
      <c r="K58">
        <v>0</v>
      </c>
      <c r="L58">
        <v>0</v>
      </c>
      <c r="M58">
        <v>0</v>
      </c>
      <c r="N58">
        <v>0</v>
      </c>
      <c r="O58">
        <v>11</v>
      </c>
      <c r="P58">
        <v>0</v>
      </c>
      <c r="Q58">
        <v>3</v>
      </c>
      <c r="R58">
        <v>8</v>
      </c>
    </row>
    <row r="59" spans="1:18" x14ac:dyDescent="0.2">
      <c r="A59" t="s">
        <v>4107</v>
      </c>
      <c r="B59" t="s">
        <v>88</v>
      </c>
      <c r="C59" t="s">
        <v>106</v>
      </c>
      <c r="D59" t="s">
        <v>280</v>
      </c>
      <c r="E59" t="s">
        <v>96</v>
      </c>
      <c r="F59">
        <v>25406</v>
      </c>
      <c r="G59">
        <v>166133.78</v>
      </c>
      <c r="H59">
        <v>1139</v>
      </c>
      <c r="I59">
        <v>6273.33</v>
      </c>
      <c r="J59">
        <v>1632</v>
      </c>
      <c r="K59">
        <v>10235.120000000001</v>
      </c>
      <c r="L59">
        <v>-33.97</v>
      </c>
      <c r="M59">
        <v>24913</v>
      </c>
      <c r="N59">
        <v>162138.01999999999</v>
      </c>
      <c r="O59">
        <v>1642</v>
      </c>
      <c r="P59">
        <v>186</v>
      </c>
      <c r="Q59">
        <v>199</v>
      </c>
      <c r="R59">
        <v>1629</v>
      </c>
    </row>
    <row r="60" spans="1:18" x14ac:dyDescent="0.2">
      <c r="A60" t="s">
        <v>4108</v>
      </c>
      <c r="B60" t="s">
        <v>86</v>
      </c>
      <c r="C60" t="s">
        <v>276</v>
      </c>
      <c r="D60" t="s">
        <v>276</v>
      </c>
      <c r="E60" t="s">
        <v>96</v>
      </c>
      <c r="F60">
        <v>8</v>
      </c>
      <c r="G60">
        <v>128</v>
      </c>
      <c r="H60">
        <v>7</v>
      </c>
      <c r="I60">
        <v>153</v>
      </c>
      <c r="J60">
        <v>2</v>
      </c>
      <c r="K60">
        <v>88</v>
      </c>
      <c r="L60">
        <v>0</v>
      </c>
      <c r="M60">
        <v>13</v>
      </c>
      <c r="N60">
        <v>193</v>
      </c>
      <c r="O60">
        <v>34</v>
      </c>
      <c r="P60">
        <v>3</v>
      </c>
      <c r="Q60">
        <v>12</v>
      </c>
      <c r="R60">
        <v>25</v>
      </c>
    </row>
    <row r="61" spans="1:18" x14ac:dyDescent="0.2">
      <c r="A61" t="s">
        <v>4109</v>
      </c>
      <c r="B61" t="s">
        <v>89</v>
      </c>
      <c r="C61" t="s">
        <v>269</v>
      </c>
      <c r="D61" t="s">
        <v>135</v>
      </c>
      <c r="E61" t="s">
        <v>96</v>
      </c>
      <c r="F61">
        <v>182</v>
      </c>
      <c r="G61">
        <v>9143.2900000000009</v>
      </c>
      <c r="H61">
        <v>7</v>
      </c>
      <c r="I61">
        <v>298</v>
      </c>
      <c r="J61">
        <v>14</v>
      </c>
      <c r="K61">
        <v>615</v>
      </c>
      <c r="L61">
        <v>-52.8</v>
      </c>
      <c r="M61">
        <v>175</v>
      </c>
      <c r="N61">
        <v>8773.49</v>
      </c>
      <c r="O61">
        <v>49</v>
      </c>
      <c r="P61">
        <v>4</v>
      </c>
      <c r="Q61">
        <v>2</v>
      </c>
      <c r="R61">
        <v>51</v>
      </c>
    </row>
    <row r="62" spans="1:18" x14ac:dyDescent="0.2">
      <c r="A62" t="s">
        <v>4110</v>
      </c>
      <c r="B62" t="s">
        <v>88</v>
      </c>
      <c r="C62" t="s">
        <v>269</v>
      </c>
      <c r="D62" t="s">
        <v>167</v>
      </c>
      <c r="E62" t="s">
        <v>96</v>
      </c>
      <c r="F62">
        <v>117</v>
      </c>
      <c r="G62">
        <v>694.16</v>
      </c>
      <c r="H62">
        <v>0</v>
      </c>
      <c r="I62">
        <v>0</v>
      </c>
      <c r="J62">
        <v>4</v>
      </c>
      <c r="K62">
        <v>21.54</v>
      </c>
      <c r="L62">
        <v>3.91</v>
      </c>
      <c r="M62">
        <v>113</v>
      </c>
      <c r="N62">
        <v>676.53</v>
      </c>
      <c r="O62">
        <v>9</v>
      </c>
      <c r="P62">
        <v>0</v>
      </c>
      <c r="Q62">
        <v>0</v>
      </c>
      <c r="R62">
        <v>9</v>
      </c>
    </row>
    <row r="63" spans="1:18" x14ac:dyDescent="0.2">
      <c r="A63" t="s">
        <v>4111</v>
      </c>
      <c r="B63" t="s">
        <v>86</v>
      </c>
      <c r="C63" t="s">
        <v>273</v>
      </c>
      <c r="D63" t="s">
        <v>117</v>
      </c>
      <c r="E63" t="s">
        <v>96</v>
      </c>
      <c r="F63">
        <v>311</v>
      </c>
      <c r="G63">
        <v>8063.83</v>
      </c>
      <c r="H63">
        <v>13</v>
      </c>
      <c r="I63">
        <v>365</v>
      </c>
      <c r="J63">
        <v>17</v>
      </c>
      <c r="K63">
        <v>455</v>
      </c>
      <c r="L63">
        <v>74.680000000000007</v>
      </c>
      <c r="M63">
        <v>307</v>
      </c>
      <c r="N63">
        <v>8048.51</v>
      </c>
      <c r="O63">
        <v>67</v>
      </c>
      <c r="P63">
        <v>14</v>
      </c>
      <c r="Q63">
        <v>15</v>
      </c>
      <c r="R63">
        <v>66</v>
      </c>
    </row>
    <row r="64" spans="1:18" x14ac:dyDescent="0.2">
      <c r="A64" t="s">
        <v>4112</v>
      </c>
      <c r="B64" t="s">
        <v>93</v>
      </c>
      <c r="C64" t="s">
        <v>275</v>
      </c>
      <c r="D64" t="s">
        <v>119</v>
      </c>
      <c r="E64" t="s">
        <v>96</v>
      </c>
      <c r="F64">
        <v>0</v>
      </c>
      <c r="G64">
        <v>0</v>
      </c>
      <c r="H64">
        <v>0</v>
      </c>
      <c r="I64">
        <v>0</v>
      </c>
      <c r="J64">
        <v>0</v>
      </c>
      <c r="K64">
        <v>0</v>
      </c>
      <c r="L64">
        <v>0</v>
      </c>
      <c r="M64">
        <v>0</v>
      </c>
      <c r="N64">
        <v>0</v>
      </c>
      <c r="O64">
        <v>19</v>
      </c>
      <c r="P64">
        <v>3</v>
      </c>
      <c r="Q64">
        <v>2</v>
      </c>
      <c r="R64">
        <v>20</v>
      </c>
    </row>
    <row r="65" spans="1:18" x14ac:dyDescent="0.2">
      <c r="A65" t="s">
        <v>4113</v>
      </c>
      <c r="B65" t="s">
        <v>93</v>
      </c>
      <c r="C65" t="s">
        <v>271</v>
      </c>
      <c r="D65" t="s">
        <v>255</v>
      </c>
      <c r="E65" t="s">
        <v>96</v>
      </c>
      <c r="F65">
        <v>0</v>
      </c>
      <c r="G65">
        <v>0</v>
      </c>
      <c r="H65">
        <v>0</v>
      </c>
      <c r="I65">
        <v>0</v>
      </c>
      <c r="J65">
        <v>0</v>
      </c>
      <c r="K65">
        <v>0</v>
      </c>
      <c r="L65">
        <v>0</v>
      </c>
      <c r="M65">
        <v>0</v>
      </c>
      <c r="N65">
        <v>0</v>
      </c>
      <c r="O65">
        <v>19</v>
      </c>
      <c r="P65">
        <v>2</v>
      </c>
      <c r="Q65">
        <v>3</v>
      </c>
      <c r="R65">
        <v>18</v>
      </c>
    </row>
    <row r="66" spans="1:18" x14ac:dyDescent="0.2">
      <c r="A66" t="s">
        <v>4114</v>
      </c>
      <c r="B66" t="s">
        <v>86</v>
      </c>
      <c r="C66" t="s">
        <v>275</v>
      </c>
      <c r="D66" t="s">
        <v>259</v>
      </c>
      <c r="E66" t="s">
        <v>96</v>
      </c>
      <c r="F66">
        <v>184</v>
      </c>
      <c r="G66">
        <v>4415</v>
      </c>
      <c r="H66">
        <v>12</v>
      </c>
      <c r="I66">
        <v>374</v>
      </c>
      <c r="J66">
        <v>13</v>
      </c>
      <c r="K66">
        <v>289</v>
      </c>
      <c r="L66">
        <v>70</v>
      </c>
      <c r="M66">
        <v>183</v>
      </c>
      <c r="N66">
        <v>4570</v>
      </c>
      <c r="O66">
        <v>32</v>
      </c>
      <c r="P66">
        <v>3</v>
      </c>
      <c r="Q66">
        <v>2</v>
      </c>
      <c r="R66">
        <v>33</v>
      </c>
    </row>
    <row r="67" spans="1:18" x14ac:dyDescent="0.2">
      <c r="A67" t="s">
        <v>4115</v>
      </c>
      <c r="B67" t="s">
        <v>86</v>
      </c>
      <c r="C67" t="s">
        <v>271</v>
      </c>
      <c r="D67" t="s">
        <v>251</v>
      </c>
      <c r="E67" t="s">
        <v>96</v>
      </c>
      <c r="F67">
        <v>98</v>
      </c>
      <c r="G67">
        <v>2834</v>
      </c>
      <c r="H67">
        <v>3</v>
      </c>
      <c r="I67">
        <v>28</v>
      </c>
      <c r="J67">
        <v>5</v>
      </c>
      <c r="K67">
        <v>61</v>
      </c>
      <c r="L67">
        <v>10</v>
      </c>
      <c r="M67">
        <v>96</v>
      </c>
      <c r="N67">
        <v>2811</v>
      </c>
      <c r="O67">
        <v>17</v>
      </c>
      <c r="P67">
        <v>3</v>
      </c>
      <c r="Q67">
        <v>0</v>
      </c>
      <c r="R67">
        <v>20</v>
      </c>
    </row>
    <row r="68" spans="1:18" x14ac:dyDescent="0.2">
      <c r="A68" t="s">
        <v>4116</v>
      </c>
      <c r="B68" t="s">
        <v>86</v>
      </c>
      <c r="C68" t="s">
        <v>272</v>
      </c>
      <c r="D68" t="s">
        <v>204</v>
      </c>
      <c r="E68" t="s">
        <v>96</v>
      </c>
      <c r="F68">
        <v>158</v>
      </c>
      <c r="G68">
        <v>4512.8599999999997</v>
      </c>
      <c r="H68">
        <v>7</v>
      </c>
      <c r="I68">
        <v>247</v>
      </c>
      <c r="J68">
        <v>6</v>
      </c>
      <c r="K68">
        <v>135</v>
      </c>
      <c r="L68">
        <v>13.8</v>
      </c>
      <c r="M68">
        <v>159</v>
      </c>
      <c r="N68">
        <v>4638.66</v>
      </c>
      <c r="O68">
        <v>37</v>
      </c>
      <c r="P68">
        <v>0</v>
      </c>
      <c r="Q68">
        <v>5</v>
      </c>
      <c r="R68">
        <v>32</v>
      </c>
    </row>
    <row r="69" spans="1:18" x14ac:dyDescent="0.2">
      <c r="A69" t="s">
        <v>4117</v>
      </c>
      <c r="B69" t="s">
        <v>91</v>
      </c>
      <c r="C69" t="s">
        <v>272</v>
      </c>
      <c r="D69" t="s">
        <v>156</v>
      </c>
      <c r="E69" t="s">
        <v>96</v>
      </c>
      <c r="F69">
        <v>3</v>
      </c>
      <c r="G69">
        <v>58</v>
      </c>
      <c r="H69">
        <v>0</v>
      </c>
      <c r="I69">
        <v>0</v>
      </c>
      <c r="J69">
        <v>0</v>
      </c>
      <c r="K69">
        <v>0</v>
      </c>
      <c r="L69">
        <v>0</v>
      </c>
      <c r="M69">
        <v>3</v>
      </c>
      <c r="N69">
        <v>58</v>
      </c>
      <c r="O69">
        <v>0</v>
      </c>
      <c r="P69">
        <v>0</v>
      </c>
      <c r="Q69">
        <v>0</v>
      </c>
      <c r="R69">
        <v>0</v>
      </c>
    </row>
    <row r="70" spans="1:18" x14ac:dyDescent="0.2">
      <c r="A70" t="s">
        <v>4118</v>
      </c>
      <c r="B70" t="s">
        <v>93</v>
      </c>
      <c r="C70" t="s">
        <v>272</v>
      </c>
      <c r="D70" t="s">
        <v>201</v>
      </c>
      <c r="E70" t="s">
        <v>96</v>
      </c>
      <c r="F70">
        <v>0</v>
      </c>
      <c r="G70">
        <v>0</v>
      </c>
      <c r="H70">
        <v>0</v>
      </c>
      <c r="I70">
        <v>0</v>
      </c>
      <c r="J70">
        <v>0</v>
      </c>
      <c r="K70">
        <v>0</v>
      </c>
      <c r="L70">
        <v>0</v>
      </c>
      <c r="M70">
        <v>0</v>
      </c>
      <c r="N70">
        <v>0</v>
      </c>
      <c r="O70">
        <v>144</v>
      </c>
      <c r="P70">
        <v>16</v>
      </c>
      <c r="Q70">
        <v>27</v>
      </c>
      <c r="R70">
        <v>133</v>
      </c>
    </row>
    <row r="71" spans="1:18" x14ac:dyDescent="0.2">
      <c r="A71" t="s">
        <v>4119</v>
      </c>
      <c r="B71" t="s">
        <v>91</v>
      </c>
      <c r="C71" t="s">
        <v>274</v>
      </c>
      <c r="D71" t="s">
        <v>246</v>
      </c>
      <c r="E71" t="s">
        <v>96</v>
      </c>
      <c r="F71">
        <v>1</v>
      </c>
      <c r="G71">
        <v>16</v>
      </c>
      <c r="H71">
        <v>0</v>
      </c>
      <c r="I71">
        <v>0</v>
      </c>
      <c r="J71">
        <v>0</v>
      </c>
      <c r="K71">
        <v>0</v>
      </c>
      <c r="L71">
        <v>0</v>
      </c>
      <c r="M71">
        <v>1</v>
      </c>
      <c r="N71">
        <v>16</v>
      </c>
      <c r="O71">
        <v>0</v>
      </c>
      <c r="P71">
        <v>0</v>
      </c>
      <c r="Q71">
        <v>0</v>
      </c>
      <c r="R71">
        <v>0</v>
      </c>
    </row>
    <row r="72" spans="1:18" x14ac:dyDescent="0.2">
      <c r="A72" t="s">
        <v>4120</v>
      </c>
      <c r="B72" t="s">
        <v>86</v>
      </c>
      <c r="C72" t="s">
        <v>273</v>
      </c>
      <c r="D72" t="s">
        <v>142</v>
      </c>
      <c r="E72" t="s">
        <v>96</v>
      </c>
      <c r="F72">
        <v>263</v>
      </c>
      <c r="G72">
        <v>6185.08</v>
      </c>
      <c r="H72">
        <v>8</v>
      </c>
      <c r="I72">
        <v>277</v>
      </c>
      <c r="J72">
        <v>19</v>
      </c>
      <c r="K72">
        <v>255.08</v>
      </c>
      <c r="L72">
        <v>26.83</v>
      </c>
      <c r="M72">
        <v>252</v>
      </c>
      <c r="N72">
        <v>6233.83</v>
      </c>
      <c r="O72">
        <v>41</v>
      </c>
      <c r="P72">
        <v>8</v>
      </c>
      <c r="Q72">
        <v>4</v>
      </c>
      <c r="R72">
        <v>45</v>
      </c>
    </row>
    <row r="73" spans="1:18" x14ac:dyDescent="0.2">
      <c r="A73" t="s">
        <v>4121</v>
      </c>
      <c r="B73" t="s">
        <v>91</v>
      </c>
      <c r="C73" t="s">
        <v>275</v>
      </c>
      <c r="D73" t="s">
        <v>141</v>
      </c>
      <c r="E73" t="s">
        <v>96</v>
      </c>
      <c r="F73">
        <v>1</v>
      </c>
      <c r="G73">
        <v>18</v>
      </c>
      <c r="H73">
        <v>0</v>
      </c>
      <c r="I73">
        <v>0</v>
      </c>
      <c r="J73">
        <v>0</v>
      </c>
      <c r="K73">
        <v>0</v>
      </c>
      <c r="L73">
        <v>0</v>
      </c>
      <c r="M73">
        <v>1</v>
      </c>
      <c r="N73">
        <v>18</v>
      </c>
      <c r="O73">
        <v>0</v>
      </c>
      <c r="P73">
        <v>0</v>
      </c>
      <c r="Q73">
        <v>0</v>
      </c>
      <c r="R73">
        <v>0</v>
      </c>
    </row>
    <row r="74" spans="1:18" x14ac:dyDescent="0.2">
      <c r="A74" t="s">
        <v>4122</v>
      </c>
      <c r="B74" t="s">
        <v>86</v>
      </c>
      <c r="C74" t="s">
        <v>271</v>
      </c>
      <c r="D74" t="s">
        <v>154</v>
      </c>
      <c r="E74" t="s">
        <v>96</v>
      </c>
      <c r="F74">
        <v>114</v>
      </c>
      <c r="G74">
        <v>3193.54</v>
      </c>
      <c r="H74">
        <v>5</v>
      </c>
      <c r="I74">
        <v>162</v>
      </c>
      <c r="J74">
        <v>8</v>
      </c>
      <c r="K74">
        <v>350</v>
      </c>
      <c r="L74">
        <v>4.97</v>
      </c>
      <c r="M74">
        <v>111</v>
      </c>
      <c r="N74">
        <v>3010.51</v>
      </c>
      <c r="O74">
        <v>9</v>
      </c>
      <c r="P74">
        <v>0</v>
      </c>
      <c r="Q74">
        <v>0</v>
      </c>
      <c r="R74">
        <v>9</v>
      </c>
    </row>
    <row r="75" spans="1:18" x14ac:dyDescent="0.2">
      <c r="A75" t="s">
        <v>4123</v>
      </c>
      <c r="B75" t="s">
        <v>89</v>
      </c>
      <c r="C75" t="s">
        <v>268</v>
      </c>
      <c r="D75" t="s">
        <v>223</v>
      </c>
      <c r="E75" t="s">
        <v>96</v>
      </c>
      <c r="F75">
        <v>56</v>
      </c>
      <c r="G75">
        <v>2801</v>
      </c>
      <c r="H75">
        <v>2</v>
      </c>
      <c r="I75">
        <v>96</v>
      </c>
      <c r="J75">
        <v>2</v>
      </c>
      <c r="K75">
        <v>73</v>
      </c>
      <c r="L75">
        <v>-12</v>
      </c>
      <c r="M75">
        <v>56</v>
      </c>
      <c r="N75">
        <v>2812</v>
      </c>
      <c r="O75">
        <v>10</v>
      </c>
      <c r="P75">
        <v>1</v>
      </c>
      <c r="Q75">
        <v>2</v>
      </c>
      <c r="R75">
        <v>9</v>
      </c>
    </row>
    <row r="76" spans="1:18" x14ac:dyDescent="0.2">
      <c r="A76" t="s">
        <v>4124</v>
      </c>
      <c r="B76" t="s">
        <v>93</v>
      </c>
      <c r="C76" t="s">
        <v>274</v>
      </c>
      <c r="D76" t="s">
        <v>258</v>
      </c>
      <c r="E76" t="s">
        <v>96</v>
      </c>
      <c r="F76">
        <v>0</v>
      </c>
      <c r="G76">
        <v>0</v>
      </c>
      <c r="H76">
        <v>0</v>
      </c>
      <c r="I76">
        <v>0</v>
      </c>
      <c r="J76">
        <v>0</v>
      </c>
      <c r="K76">
        <v>0</v>
      </c>
      <c r="L76">
        <v>0</v>
      </c>
      <c r="M76">
        <v>0</v>
      </c>
      <c r="N76">
        <v>0</v>
      </c>
      <c r="O76">
        <v>39</v>
      </c>
      <c r="P76">
        <v>8</v>
      </c>
      <c r="Q76">
        <v>8</v>
      </c>
      <c r="R76">
        <v>39</v>
      </c>
    </row>
    <row r="77" spans="1:18" x14ac:dyDescent="0.2">
      <c r="A77" t="s">
        <v>4125</v>
      </c>
      <c r="B77" t="s">
        <v>91</v>
      </c>
      <c r="C77" t="s">
        <v>273</v>
      </c>
      <c r="D77" t="s">
        <v>151</v>
      </c>
      <c r="E77" t="s">
        <v>96</v>
      </c>
      <c r="F77">
        <v>3</v>
      </c>
      <c r="G77">
        <v>61</v>
      </c>
      <c r="H77">
        <v>0</v>
      </c>
      <c r="I77">
        <v>0</v>
      </c>
      <c r="J77">
        <v>0</v>
      </c>
      <c r="K77">
        <v>0</v>
      </c>
      <c r="L77">
        <v>0</v>
      </c>
      <c r="M77">
        <v>3</v>
      </c>
      <c r="N77">
        <v>61</v>
      </c>
      <c r="O77">
        <v>0</v>
      </c>
      <c r="P77">
        <v>0</v>
      </c>
      <c r="Q77">
        <v>0</v>
      </c>
      <c r="R77">
        <v>0</v>
      </c>
    </row>
    <row r="78" spans="1:18" x14ac:dyDescent="0.2">
      <c r="A78" t="s">
        <v>4126</v>
      </c>
      <c r="B78" t="s">
        <v>89</v>
      </c>
      <c r="C78" t="s">
        <v>269</v>
      </c>
      <c r="D78" t="s">
        <v>155</v>
      </c>
      <c r="E78" t="s">
        <v>96</v>
      </c>
      <c r="F78">
        <v>86</v>
      </c>
      <c r="G78">
        <v>4256.43</v>
      </c>
      <c r="H78">
        <v>10</v>
      </c>
      <c r="I78">
        <v>534</v>
      </c>
      <c r="J78">
        <v>7</v>
      </c>
      <c r="K78">
        <v>298</v>
      </c>
      <c r="L78">
        <v>-71.599999999999994</v>
      </c>
      <c r="M78">
        <v>89</v>
      </c>
      <c r="N78">
        <v>4420.83</v>
      </c>
      <c r="O78">
        <v>23</v>
      </c>
      <c r="P78">
        <v>5</v>
      </c>
      <c r="Q78">
        <v>3</v>
      </c>
      <c r="R78">
        <v>25</v>
      </c>
    </row>
    <row r="79" spans="1:18" x14ac:dyDescent="0.2">
      <c r="A79" t="s">
        <v>4127</v>
      </c>
      <c r="B79" t="s">
        <v>89</v>
      </c>
      <c r="C79" t="s">
        <v>267</v>
      </c>
      <c r="D79" t="s">
        <v>198</v>
      </c>
      <c r="E79" t="s">
        <v>96</v>
      </c>
      <c r="F79">
        <v>83</v>
      </c>
      <c r="G79">
        <v>4877.8599999999997</v>
      </c>
      <c r="H79">
        <v>7</v>
      </c>
      <c r="I79">
        <v>381</v>
      </c>
      <c r="J79">
        <v>4</v>
      </c>
      <c r="K79">
        <v>205</v>
      </c>
      <c r="L79">
        <v>-29.37</v>
      </c>
      <c r="M79">
        <v>86</v>
      </c>
      <c r="N79">
        <v>5024.49</v>
      </c>
      <c r="O79">
        <v>11</v>
      </c>
      <c r="P79">
        <v>1</v>
      </c>
      <c r="Q79">
        <v>0</v>
      </c>
      <c r="R79">
        <v>12</v>
      </c>
    </row>
    <row r="80" spans="1:18" x14ac:dyDescent="0.2">
      <c r="A80" t="s">
        <v>4128</v>
      </c>
      <c r="B80" t="s">
        <v>93</v>
      </c>
      <c r="C80" t="s">
        <v>269</v>
      </c>
      <c r="D80" t="s">
        <v>108</v>
      </c>
      <c r="E80" t="s">
        <v>96</v>
      </c>
      <c r="F80">
        <v>0</v>
      </c>
      <c r="G80">
        <v>0</v>
      </c>
      <c r="H80">
        <v>0</v>
      </c>
      <c r="I80">
        <v>0</v>
      </c>
      <c r="J80">
        <v>0</v>
      </c>
      <c r="K80">
        <v>0</v>
      </c>
      <c r="L80">
        <v>0</v>
      </c>
      <c r="M80">
        <v>0</v>
      </c>
      <c r="N80">
        <v>0</v>
      </c>
      <c r="O80">
        <v>144</v>
      </c>
      <c r="P80">
        <v>19</v>
      </c>
      <c r="Q80">
        <v>17</v>
      </c>
      <c r="R80">
        <v>146</v>
      </c>
    </row>
    <row r="81" spans="1:18" x14ac:dyDescent="0.2">
      <c r="A81" t="s">
        <v>4129</v>
      </c>
      <c r="B81" t="s">
        <v>91</v>
      </c>
      <c r="C81" t="s">
        <v>273</v>
      </c>
      <c r="D81" t="s">
        <v>133</v>
      </c>
      <c r="E81" t="s">
        <v>96</v>
      </c>
      <c r="F81">
        <v>3</v>
      </c>
      <c r="G81">
        <v>86</v>
      </c>
      <c r="H81">
        <v>1</v>
      </c>
      <c r="I81">
        <v>22</v>
      </c>
      <c r="J81">
        <v>1</v>
      </c>
      <c r="K81">
        <v>32</v>
      </c>
      <c r="L81">
        <v>0</v>
      </c>
      <c r="M81">
        <v>3</v>
      </c>
      <c r="N81">
        <v>76</v>
      </c>
      <c r="O81">
        <v>0</v>
      </c>
      <c r="P81">
        <v>0</v>
      </c>
      <c r="Q81">
        <v>0</v>
      </c>
      <c r="R81">
        <v>0</v>
      </c>
    </row>
    <row r="82" spans="1:18" x14ac:dyDescent="0.2">
      <c r="A82" t="s">
        <v>4130</v>
      </c>
      <c r="B82" t="s">
        <v>93</v>
      </c>
      <c r="C82" t="s">
        <v>270</v>
      </c>
      <c r="D82" t="s">
        <v>197</v>
      </c>
      <c r="E82" t="s">
        <v>96</v>
      </c>
      <c r="F82">
        <v>0</v>
      </c>
      <c r="G82">
        <v>0</v>
      </c>
      <c r="H82">
        <v>0</v>
      </c>
      <c r="I82">
        <v>0</v>
      </c>
      <c r="J82">
        <v>0</v>
      </c>
      <c r="K82">
        <v>0</v>
      </c>
      <c r="L82">
        <v>0</v>
      </c>
      <c r="M82">
        <v>0</v>
      </c>
      <c r="N82">
        <v>0</v>
      </c>
      <c r="O82">
        <v>26</v>
      </c>
      <c r="P82">
        <v>3</v>
      </c>
      <c r="Q82">
        <v>3</v>
      </c>
      <c r="R82">
        <v>26</v>
      </c>
    </row>
    <row r="83" spans="1:18" x14ac:dyDescent="0.2">
      <c r="A83" t="s">
        <v>4131</v>
      </c>
      <c r="B83" t="s">
        <v>88</v>
      </c>
      <c r="C83" t="s">
        <v>273</v>
      </c>
      <c r="D83" t="s">
        <v>219</v>
      </c>
      <c r="E83" t="s">
        <v>96</v>
      </c>
      <c r="F83">
        <v>169</v>
      </c>
      <c r="G83">
        <v>1089.54</v>
      </c>
      <c r="H83">
        <v>10</v>
      </c>
      <c r="I83">
        <v>39</v>
      </c>
      <c r="J83">
        <v>7</v>
      </c>
      <c r="K83">
        <v>39</v>
      </c>
      <c r="L83">
        <v>1.97</v>
      </c>
      <c r="M83">
        <v>172</v>
      </c>
      <c r="N83">
        <v>1091.51</v>
      </c>
      <c r="O83">
        <v>6</v>
      </c>
      <c r="P83">
        <v>1</v>
      </c>
      <c r="Q83">
        <v>1</v>
      </c>
      <c r="R83">
        <v>6</v>
      </c>
    </row>
    <row r="84" spans="1:18" x14ac:dyDescent="0.2">
      <c r="A84" t="s">
        <v>4132</v>
      </c>
      <c r="B84" t="s">
        <v>91</v>
      </c>
      <c r="C84" t="s">
        <v>272</v>
      </c>
      <c r="D84" t="s">
        <v>232</v>
      </c>
      <c r="E84" t="s">
        <v>96</v>
      </c>
      <c r="F84">
        <v>12</v>
      </c>
      <c r="G84">
        <v>236</v>
      </c>
      <c r="H84">
        <v>0</v>
      </c>
      <c r="I84">
        <v>0</v>
      </c>
      <c r="J84">
        <v>0</v>
      </c>
      <c r="K84">
        <v>0</v>
      </c>
      <c r="L84">
        <v>-2</v>
      </c>
      <c r="M84">
        <v>12</v>
      </c>
      <c r="N84">
        <v>234</v>
      </c>
      <c r="O84">
        <v>0</v>
      </c>
      <c r="P84">
        <v>0</v>
      </c>
      <c r="Q84">
        <v>0</v>
      </c>
      <c r="R84">
        <v>0</v>
      </c>
    </row>
    <row r="85" spans="1:18" x14ac:dyDescent="0.2">
      <c r="A85" t="s">
        <v>4133</v>
      </c>
      <c r="B85" t="s">
        <v>88</v>
      </c>
      <c r="C85" t="s">
        <v>271</v>
      </c>
      <c r="D85" t="s">
        <v>175</v>
      </c>
      <c r="E85" t="s">
        <v>96</v>
      </c>
      <c r="F85">
        <v>451</v>
      </c>
      <c r="G85">
        <v>2930.08</v>
      </c>
      <c r="H85">
        <v>31</v>
      </c>
      <c r="I85">
        <v>160.51</v>
      </c>
      <c r="J85">
        <v>20</v>
      </c>
      <c r="K85">
        <v>135</v>
      </c>
      <c r="L85">
        <v>21.94</v>
      </c>
      <c r="M85">
        <v>462</v>
      </c>
      <c r="N85">
        <v>2977.53</v>
      </c>
      <c r="O85">
        <v>13</v>
      </c>
      <c r="P85">
        <v>2</v>
      </c>
      <c r="Q85">
        <v>3</v>
      </c>
      <c r="R85">
        <v>12</v>
      </c>
    </row>
    <row r="86" spans="1:18" x14ac:dyDescent="0.2">
      <c r="A86" t="s">
        <v>4134</v>
      </c>
      <c r="B86" t="s">
        <v>88</v>
      </c>
      <c r="C86" t="s">
        <v>271</v>
      </c>
      <c r="D86" t="s">
        <v>214</v>
      </c>
      <c r="E86" t="s">
        <v>96</v>
      </c>
      <c r="F86">
        <v>55</v>
      </c>
      <c r="G86">
        <v>392.08</v>
      </c>
      <c r="H86">
        <v>9</v>
      </c>
      <c r="I86">
        <v>57</v>
      </c>
      <c r="J86">
        <v>2</v>
      </c>
      <c r="K86">
        <v>12.54</v>
      </c>
      <c r="L86">
        <v>-0.03</v>
      </c>
      <c r="M86">
        <v>62</v>
      </c>
      <c r="N86">
        <v>436.51</v>
      </c>
      <c r="O86">
        <v>3</v>
      </c>
      <c r="P86">
        <v>0</v>
      </c>
      <c r="Q86">
        <v>0</v>
      </c>
      <c r="R86">
        <v>3</v>
      </c>
    </row>
    <row r="87" spans="1:18" x14ac:dyDescent="0.2">
      <c r="A87" t="s">
        <v>4135</v>
      </c>
      <c r="B87" t="s">
        <v>89</v>
      </c>
      <c r="C87" t="s">
        <v>267</v>
      </c>
      <c r="D87" t="s">
        <v>180</v>
      </c>
      <c r="E87" t="s">
        <v>96</v>
      </c>
      <c r="F87">
        <v>282</v>
      </c>
      <c r="G87">
        <v>14494.43</v>
      </c>
      <c r="H87">
        <v>7</v>
      </c>
      <c r="I87">
        <v>431</v>
      </c>
      <c r="J87">
        <v>11</v>
      </c>
      <c r="K87">
        <v>595</v>
      </c>
      <c r="L87">
        <v>-142.6</v>
      </c>
      <c r="M87">
        <v>278</v>
      </c>
      <c r="N87">
        <v>14187.83</v>
      </c>
      <c r="O87">
        <v>26</v>
      </c>
      <c r="P87">
        <v>7</v>
      </c>
      <c r="Q87">
        <v>5</v>
      </c>
      <c r="R87">
        <v>28</v>
      </c>
    </row>
    <row r="88" spans="1:18" x14ac:dyDescent="0.2">
      <c r="A88" t="s">
        <v>4136</v>
      </c>
      <c r="B88" t="s">
        <v>91</v>
      </c>
      <c r="C88" t="s">
        <v>269</v>
      </c>
      <c r="D88" t="s">
        <v>206</v>
      </c>
      <c r="E88" t="s">
        <v>96</v>
      </c>
      <c r="F88">
        <v>2</v>
      </c>
      <c r="G88">
        <v>69</v>
      </c>
      <c r="H88">
        <v>0</v>
      </c>
      <c r="I88">
        <v>0</v>
      </c>
      <c r="J88">
        <v>0</v>
      </c>
      <c r="K88">
        <v>0</v>
      </c>
      <c r="L88">
        <v>0</v>
      </c>
      <c r="M88">
        <v>2</v>
      </c>
      <c r="N88">
        <v>69</v>
      </c>
      <c r="O88">
        <v>0</v>
      </c>
      <c r="P88">
        <v>0</v>
      </c>
      <c r="Q88">
        <v>0</v>
      </c>
      <c r="R88">
        <v>0</v>
      </c>
    </row>
    <row r="89" spans="1:18" x14ac:dyDescent="0.2">
      <c r="A89" t="s">
        <v>4137</v>
      </c>
      <c r="B89" t="s">
        <v>88</v>
      </c>
      <c r="C89" t="s">
        <v>267</v>
      </c>
      <c r="D89" t="s">
        <v>199</v>
      </c>
      <c r="E89" t="s">
        <v>96</v>
      </c>
      <c r="F89">
        <v>376</v>
      </c>
      <c r="G89">
        <v>2563.08</v>
      </c>
      <c r="H89">
        <v>28</v>
      </c>
      <c r="I89">
        <v>155</v>
      </c>
      <c r="J89">
        <v>33</v>
      </c>
      <c r="K89">
        <v>219</v>
      </c>
      <c r="L89">
        <v>-16.55</v>
      </c>
      <c r="M89">
        <v>371</v>
      </c>
      <c r="N89">
        <v>2482.5300000000002</v>
      </c>
      <c r="O89">
        <v>17</v>
      </c>
      <c r="P89">
        <v>5</v>
      </c>
      <c r="Q89">
        <v>1</v>
      </c>
      <c r="R89">
        <v>21</v>
      </c>
    </row>
    <row r="90" spans="1:18" x14ac:dyDescent="0.2">
      <c r="A90" t="s">
        <v>4138</v>
      </c>
      <c r="B90" t="s">
        <v>86</v>
      </c>
      <c r="C90" t="s">
        <v>267</v>
      </c>
      <c r="D90" t="s">
        <v>199</v>
      </c>
      <c r="E90" t="s">
        <v>96</v>
      </c>
      <c r="F90">
        <v>684</v>
      </c>
      <c r="G90">
        <v>18042.939999999999</v>
      </c>
      <c r="H90">
        <v>47</v>
      </c>
      <c r="I90">
        <v>1017</v>
      </c>
      <c r="J90">
        <v>46</v>
      </c>
      <c r="K90">
        <v>967</v>
      </c>
      <c r="L90">
        <v>50.08</v>
      </c>
      <c r="M90">
        <v>685</v>
      </c>
      <c r="N90">
        <v>18143.02</v>
      </c>
      <c r="O90">
        <v>93</v>
      </c>
      <c r="P90">
        <v>13</v>
      </c>
      <c r="Q90">
        <v>9</v>
      </c>
      <c r="R90">
        <v>97</v>
      </c>
    </row>
    <row r="91" spans="1:18" x14ac:dyDescent="0.2">
      <c r="A91" t="s">
        <v>4139</v>
      </c>
      <c r="B91" t="s">
        <v>88</v>
      </c>
      <c r="C91" t="s">
        <v>272</v>
      </c>
      <c r="D91" t="s">
        <v>205</v>
      </c>
      <c r="E91" t="s">
        <v>96</v>
      </c>
      <c r="F91">
        <v>76</v>
      </c>
      <c r="G91">
        <v>448</v>
      </c>
      <c r="H91">
        <v>0</v>
      </c>
      <c r="I91">
        <v>0</v>
      </c>
      <c r="J91">
        <v>1</v>
      </c>
      <c r="K91">
        <v>5</v>
      </c>
      <c r="L91">
        <v>3.51</v>
      </c>
      <c r="M91">
        <v>75</v>
      </c>
      <c r="N91">
        <v>446.51</v>
      </c>
      <c r="O91">
        <v>5</v>
      </c>
      <c r="P91">
        <v>0</v>
      </c>
      <c r="Q91">
        <v>0</v>
      </c>
      <c r="R91">
        <v>5</v>
      </c>
    </row>
    <row r="92" spans="1:18" x14ac:dyDescent="0.2">
      <c r="A92" t="s">
        <v>4140</v>
      </c>
      <c r="B92" t="s">
        <v>89</v>
      </c>
      <c r="C92" t="s">
        <v>273</v>
      </c>
      <c r="D92" t="s">
        <v>234</v>
      </c>
      <c r="E92" t="s">
        <v>96</v>
      </c>
      <c r="F92">
        <v>75</v>
      </c>
      <c r="G92">
        <v>4077.86</v>
      </c>
      <c r="H92">
        <v>6</v>
      </c>
      <c r="I92">
        <v>317</v>
      </c>
      <c r="J92">
        <v>4</v>
      </c>
      <c r="K92">
        <v>253</v>
      </c>
      <c r="L92">
        <v>70.8</v>
      </c>
      <c r="M92">
        <v>77</v>
      </c>
      <c r="N92">
        <v>4212.66</v>
      </c>
      <c r="O92">
        <v>18</v>
      </c>
      <c r="P92">
        <v>2</v>
      </c>
      <c r="Q92">
        <v>2</v>
      </c>
      <c r="R92">
        <v>18</v>
      </c>
    </row>
    <row r="93" spans="1:18" x14ac:dyDescent="0.2">
      <c r="A93" t="s">
        <v>4141</v>
      </c>
      <c r="B93" t="s">
        <v>91</v>
      </c>
      <c r="C93" t="s">
        <v>271</v>
      </c>
      <c r="D93" t="s">
        <v>240</v>
      </c>
      <c r="E93" t="s">
        <v>96</v>
      </c>
      <c r="F93">
        <v>1</v>
      </c>
      <c r="G93">
        <v>104</v>
      </c>
      <c r="H93">
        <v>0</v>
      </c>
      <c r="I93">
        <v>0</v>
      </c>
      <c r="J93">
        <v>0</v>
      </c>
      <c r="K93">
        <v>0</v>
      </c>
      <c r="L93">
        <v>-17</v>
      </c>
      <c r="M93">
        <v>1</v>
      </c>
      <c r="N93">
        <v>87</v>
      </c>
      <c r="O93">
        <v>0</v>
      </c>
      <c r="P93">
        <v>0</v>
      </c>
      <c r="Q93">
        <v>0</v>
      </c>
      <c r="R93">
        <v>0</v>
      </c>
    </row>
    <row r="94" spans="1:18" x14ac:dyDescent="0.2">
      <c r="A94" t="s">
        <v>4142</v>
      </c>
      <c r="B94" t="s">
        <v>89</v>
      </c>
      <c r="C94" t="s">
        <v>267</v>
      </c>
      <c r="D94" t="s">
        <v>211</v>
      </c>
      <c r="E94" t="s">
        <v>96</v>
      </c>
      <c r="F94">
        <v>17</v>
      </c>
      <c r="G94">
        <v>725</v>
      </c>
      <c r="H94">
        <v>1</v>
      </c>
      <c r="I94">
        <v>21</v>
      </c>
      <c r="J94">
        <v>2</v>
      </c>
      <c r="K94">
        <v>37</v>
      </c>
      <c r="L94">
        <v>0</v>
      </c>
      <c r="M94">
        <v>16</v>
      </c>
      <c r="N94">
        <v>709</v>
      </c>
      <c r="O94">
        <v>4</v>
      </c>
      <c r="P94">
        <v>1</v>
      </c>
      <c r="Q94">
        <v>1</v>
      </c>
      <c r="R94">
        <v>4</v>
      </c>
    </row>
    <row r="95" spans="1:18" x14ac:dyDescent="0.2">
      <c r="A95" t="s">
        <v>4143</v>
      </c>
      <c r="B95" t="s">
        <v>86</v>
      </c>
      <c r="C95" t="s">
        <v>269</v>
      </c>
      <c r="D95" t="s">
        <v>224</v>
      </c>
      <c r="E95" t="s">
        <v>96</v>
      </c>
      <c r="F95">
        <v>350</v>
      </c>
      <c r="G95">
        <v>7337.05</v>
      </c>
      <c r="H95">
        <v>15</v>
      </c>
      <c r="I95">
        <v>401</v>
      </c>
      <c r="J95">
        <v>24</v>
      </c>
      <c r="K95">
        <v>383</v>
      </c>
      <c r="L95">
        <v>3.82</v>
      </c>
      <c r="M95">
        <v>341</v>
      </c>
      <c r="N95">
        <v>7358.87</v>
      </c>
      <c r="O95">
        <v>229</v>
      </c>
      <c r="P95">
        <v>28</v>
      </c>
      <c r="Q95">
        <v>31</v>
      </c>
      <c r="R95">
        <v>226</v>
      </c>
    </row>
    <row r="96" spans="1:18" x14ac:dyDescent="0.2">
      <c r="A96" t="s">
        <v>4144</v>
      </c>
      <c r="B96" t="s">
        <v>91</v>
      </c>
      <c r="C96" t="s">
        <v>271</v>
      </c>
      <c r="D96" t="s">
        <v>125</v>
      </c>
      <c r="E96" t="s">
        <v>96</v>
      </c>
      <c r="F96">
        <v>0</v>
      </c>
      <c r="G96">
        <v>0</v>
      </c>
      <c r="H96">
        <v>1</v>
      </c>
      <c r="I96">
        <v>15</v>
      </c>
      <c r="J96">
        <v>0</v>
      </c>
      <c r="K96">
        <v>0</v>
      </c>
      <c r="L96">
        <v>0</v>
      </c>
      <c r="M96">
        <v>1</v>
      </c>
      <c r="N96">
        <v>15</v>
      </c>
      <c r="O96">
        <v>0</v>
      </c>
      <c r="P96">
        <v>0</v>
      </c>
      <c r="Q96">
        <v>0</v>
      </c>
      <c r="R96">
        <v>0</v>
      </c>
    </row>
    <row r="97" spans="1:18" x14ac:dyDescent="0.2">
      <c r="A97" t="s">
        <v>4145</v>
      </c>
      <c r="B97" t="s">
        <v>88</v>
      </c>
      <c r="C97" t="s">
        <v>271</v>
      </c>
      <c r="D97" t="s">
        <v>240</v>
      </c>
      <c r="E97" t="s">
        <v>96</v>
      </c>
      <c r="F97">
        <v>140</v>
      </c>
      <c r="G97">
        <v>982.62</v>
      </c>
      <c r="H97">
        <v>3</v>
      </c>
      <c r="I97">
        <v>18</v>
      </c>
      <c r="J97">
        <v>9</v>
      </c>
      <c r="K97">
        <v>58</v>
      </c>
      <c r="L97">
        <v>-6.09</v>
      </c>
      <c r="M97">
        <v>134</v>
      </c>
      <c r="N97">
        <v>936.53</v>
      </c>
      <c r="O97">
        <v>7</v>
      </c>
      <c r="P97">
        <v>4</v>
      </c>
      <c r="Q97">
        <v>2</v>
      </c>
      <c r="R97">
        <v>9</v>
      </c>
    </row>
    <row r="98" spans="1:18" x14ac:dyDescent="0.2">
      <c r="A98" t="s">
        <v>4146</v>
      </c>
      <c r="B98" t="s">
        <v>89</v>
      </c>
      <c r="C98" t="s">
        <v>269</v>
      </c>
      <c r="D98" t="s">
        <v>243</v>
      </c>
      <c r="E98" t="s">
        <v>96</v>
      </c>
      <c r="F98">
        <v>109</v>
      </c>
      <c r="G98">
        <v>5842</v>
      </c>
      <c r="H98">
        <v>4</v>
      </c>
      <c r="I98">
        <v>165</v>
      </c>
      <c r="J98">
        <v>1</v>
      </c>
      <c r="K98">
        <v>32</v>
      </c>
      <c r="L98">
        <v>-153</v>
      </c>
      <c r="M98">
        <v>112</v>
      </c>
      <c r="N98">
        <v>5822</v>
      </c>
      <c r="O98">
        <v>32</v>
      </c>
      <c r="P98">
        <v>3</v>
      </c>
      <c r="Q98">
        <v>4</v>
      </c>
      <c r="R98">
        <v>31</v>
      </c>
    </row>
    <row r="99" spans="1:18" x14ac:dyDescent="0.2">
      <c r="A99" t="s">
        <v>4147</v>
      </c>
      <c r="B99" t="s">
        <v>89</v>
      </c>
      <c r="C99" t="s">
        <v>276</v>
      </c>
      <c r="D99" t="s">
        <v>290</v>
      </c>
      <c r="E99" t="s">
        <v>96</v>
      </c>
      <c r="F99">
        <v>3</v>
      </c>
      <c r="G99">
        <v>96</v>
      </c>
      <c r="H99">
        <v>2</v>
      </c>
      <c r="I99">
        <v>128</v>
      </c>
      <c r="J99">
        <v>1</v>
      </c>
      <c r="K99">
        <v>76</v>
      </c>
      <c r="L99">
        <v>0</v>
      </c>
      <c r="M99">
        <v>4</v>
      </c>
      <c r="N99">
        <v>148</v>
      </c>
      <c r="O99">
        <v>7</v>
      </c>
      <c r="P99">
        <v>0</v>
      </c>
      <c r="Q99">
        <v>1</v>
      </c>
      <c r="R99">
        <v>6</v>
      </c>
    </row>
    <row r="100" spans="1:18" x14ac:dyDescent="0.2">
      <c r="A100" t="s">
        <v>4148</v>
      </c>
      <c r="B100" t="s">
        <v>93</v>
      </c>
      <c r="C100" t="s">
        <v>275</v>
      </c>
      <c r="D100" t="s">
        <v>259</v>
      </c>
      <c r="E100" t="s">
        <v>96</v>
      </c>
      <c r="F100">
        <v>0</v>
      </c>
      <c r="G100">
        <v>0</v>
      </c>
      <c r="H100">
        <v>0</v>
      </c>
      <c r="I100">
        <v>0</v>
      </c>
      <c r="J100">
        <v>0</v>
      </c>
      <c r="K100">
        <v>0</v>
      </c>
      <c r="L100">
        <v>0</v>
      </c>
      <c r="M100">
        <v>0</v>
      </c>
      <c r="N100">
        <v>0</v>
      </c>
      <c r="O100">
        <v>15</v>
      </c>
      <c r="P100">
        <v>1</v>
      </c>
      <c r="Q100">
        <v>1</v>
      </c>
      <c r="R100">
        <v>15</v>
      </c>
    </row>
    <row r="101" spans="1:18" x14ac:dyDescent="0.2">
      <c r="A101" t="s">
        <v>4149</v>
      </c>
      <c r="B101" t="s">
        <v>93</v>
      </c>
      <c r="C101" t="s">
        <v>273</v>
      </c>
      <c r="D101" t="s">
        <v>234</v>
      </c>
      <c r="E101" t="s">
        <v>96</v>
      </c>
      <c r="F101">
        <v>0</v>
      </c>
      <c r="G101">
        <v>0</v>
      </c>
      <c r="H101">
        <v>0</v>
      </c>
      <c r="I101">
        <v>0</v>
      </c>
      <c r="J101">
        <v>0</v>
      </c>
      <c r="K101">
        <v>0</v>
      </c>
      <c r="L101">
        <v>0</v>
      </c>
      <c r="M101">
        <v>0</v>
      </c>
      <c r="N101">
        <v>0</v>
      </c>
      <c r="O101">
        <v>15</v>
      </c>
      <c r="P101">
        <v>0</v>
      </c>
      <c r="Q101">
        <v>6</v>
      </c>
      <c r="R101">
        <v>9</v>
      </c>
    </row>
    <row r="102" spans="1:18" x14ac:dyDescent="0.2">
      <c r="A102" t="s">
        <v>4150</v>
      </c>
      <c r="B102" t="s">
        <v>88</v>
      </c>
      <c r="C102" t="s">
        <v>272</v>
      </c>
      <c r="D102" t="s">
        <v>256</v>
      </c>
      <c r="E102" t="s">
        <v>96</v>
      </c>
      <c r="F102">
        <v>146</v>
      </c>
      <c r="G102">
        <v>859</v>
      </c>
      <c r="H102">
        <v>4</v>
      </c>
      <c r="I102">
        <v>21</v>
      </c>
      <c r="J102">
        <v>7</v>
      </c>
      <c r="K102">
        <v>38</v>
      </c>
      <c r="L102">
        <v>-4</v>
      </c>
      <c r="M102">
        <v>143</v>
      </c>
      <c r="N102">
        <v>838</v>
      </c>
      <c r="O102">
        <v>5</v>
      </c>
      <c r="P102">
        <v>0</v>
      </c>
      <c r="Q102">
        <v>2</v>
      </c>
      <c r="R102">
        <v>3</v>
      </c>
    </row>
    <row r="103" spans="1:18" x14ac:dyDescent="0.2">
      <c r="A103" t="s">
        <v>4151</v>
      </c>
      <c r="B103" t="s">
        <v>93</v>
      </c>
      <c r="C103" t="s">
        <v>269</v>
      </c>
      <c r="D103" t="s">
        <v>168</v>
      </c>
      <c r="E103" t="s">
        <v>96</v>
      </c>
      <c r="F103">
        <v>0</v>
      </c>
      <c r="G103">
        <v>0</v>
      </c>
      <c r="H103">
        <v>0</v>
      </c>
      <c r="I103">
        <v>0</v>
      </c>
      <c r="J103">
        <v>0</v>
      </c>
      <c r="K103">
        <v>0</v>
      </c>
      <c r="L103">
        <v>0</v>
      </c>
      <c r="M103">
        <v>0</v>
      </c>
      <c r="N103">
        <v>0</v>
      </c>
      <c r="O103">
        <v>26</v>
      </c>
      <c r="P103">
        <v>4</v>
      </c>
      <c r="Q103">
        <v>1</v>
      </c>
      <c r="R103">
        <v>29</v>
      </c>
    </row>
    <row r="104" spans="1:18" x14ac:dyDescent="0.2">
      <c r="A104" t="s">
        <v>4152</v>
      </c>
      <c r="B104" t="s">
        <v>86</v>
      </c>
      <c r="C104" t="s">
        <v>275</v>
      </c>
      <c r="D104" t="s">
        <v>191</v>
      </c>
      <c r="E104" t="s">
        <v>96</v>
      </c>
      <c r="F104">
        <v>96</v>
      </c>
      <c r="G104">
        <v>2464.86</v>
      </c>
      <c r="H104">
        <v>7</v>
      </c>
      <c r="I104">
        <v>50.51</v>
      </c>
      <c r="J104">
        <v>4</v>
      </c>
      <c r="K104">
        <v>42</v>
      </c>
      <c r="L104">
        <v>-29.2</v>
      </c>
      <c r="M104">
        <v>99</v>
      </c>
      <c r="N104">
        <v>2444.17</v>
      </c>
      <c r="O104">
        <v>5</v>
      </c>
      <c r="P104">
        <v>3</v>
      </c>
      <c r="Q104">
        <v>2</v>
      </c>
      <c r="R104">
        <v>6</v>
      </c>
    </row>
    <row r="105" spans="1:18" x14ac:dyDescent="0.2">
      <c r="A105" t="s">
        <v>4153</v>
      </c>
      <c r="B105" t="s">
        <v>88</v>
      </c>
      <c r="C105" t="s">
        <v>272</v>
      </c>
      <c r="D105" t="s">
        <v>156</v>
      </c>
      <c r="E105" t="s">
        <v>96</v>
      </c>
      <c r="F105">
        <v>776</v>
      </c>
      <c r="G105">
        <v>4682.8599999999997</v>
      </c>
      <c r="H105">
        <v>36</v>
      </c>
      <c r="I105">
        <v>180.55</v>
      </c>
      <c r="J105">
        <v>52</v>
      </c>
      <c r="K105">
        <v>292.54000000000002</v>
      </c>
      <c r="L105">
        <v>14.27</v>
      </c>
      <c r="M105">
        <v>760</v>
      </c>
      <c r="N105">
        <v>4585.1400000000003</v>
      </c>
      <c r="O105">
        <v>30</v>
      </c>
      <c r="P105">
        <v>2</v>
      </c>
      <c r="Q105">
        <v>3</v>
      </c>
      <c r="R105">
        <v>29</v>
      </c>
    </row>
    <row r="106" spans="1:18" x14ac:dyDescent="0.2">
      <c r="A106" t="s">
        <v>4154</v>
      </c>
      <c r="B106" t="s">
        <v>86</v>
      </c>
      <c r="C106" t="s">
        <v>269</v>
      </c>
      <c r="D106" t="s">
        <v>283</v>
      </c>
      <c r="E106" t="s">
        <v>96</v>
      </c>
      <c r="F106">
        <v>8867</v>
      </c>
      <c r="G106">
        <v>226873.9</v>
      </c>
      <c r="H106">
        <v>400</v>
      </c>
      <c r="I106">
        <v>11266.77</v>
      </c>
      <c r="J106">
        <v>527</v>
      </c>
      <c r="K106">
        <v>11453.32</v>
      </c>
      <c r="L106">
        <v>952.87</v>
      </c>
      <c r="M106">
        <v>8740</v>
      </c>
      <c r="N106">
        <v>227640.22</v>
      </c>
      <c r="O106">
        <v>5494</v>
      </c>
      <c r="P106">
        <v>582</v>
      </c>
      <c r="Q106">
        <v>611</v>
      </c>
      <c r="R106">
        <v>5465</v>
      </c>
    </row>
    <row r="107" spans="1:18" x14ac:dyDescent="0.2">
      <c r="A107" t="s">
        <v>4155</v>
      </c>
      <c r="B107" t="s">
        <v>91</v>
      </c>
      <c r="C107" t="s">
        <v>269</v>
      </c>
      <c r="D107" t="s">
        <v>179</v>
      </c>
      <c r="E107" t="s">
        <v>96</v>
      </c>
      <c r="F107">
        <v>3</v>
      </c>
      <c r="G107">
        <v>65</v>
      </c>
      <c r="H107">
        <v>0</v>
      </c>
      <c r="I107">
        <v>0</v>
      </c>
      <c r="J107">
        <v>0</v>
      </c>
      <c r="K107">
        <v>0</v>
      </c>
      <c r="L107">
        <v>0.28999999999999998</v>
      </c>
      <c r="M107">
        <v>3</v>
      </c>
      <c r="N107">
        <v>65.290000000000006</v>
      </c>
      <c r="O107">
        <v>0</v>
      </c>
      <c r="P107">
        <v>0</v>
      </c>
      <c r="Q107">
        <v>0</v>
      </c>
      <c r="R107">
        <v>0</v>
      </c>
    </row>
    <row r="108" spans="1:18" x14ac:dyDescent="0.2">
      <c r="A108" t="s">
        <v>4156</v>
      </c>
      <c r="B108" t="s">
        <v>88</v>
      </c>
      <c r="C108" t="s">
        <v>269</v>
      </c>
      <c r="D108" t="s">
        <v>224</v>
      </c>
      <c r="E108" t="s">
        <v>96</v>
      </c>
      <c r="F108">
        <v>218</v>
      </c>
      <c r="G108">
        <v>1320.62</v>
      </c>
      <c r="H108">
        <v>9</v>
      </c>
      <c r="I108">
        <v>36</v>
      </c>
      <c r="J108">
        <v>16</v>
      </c>
      <c r="K108">
        <v>105</v>
      </c>
      <c r="L108">
        <v>-0.57999999999999996</v>
      </c>
      <c r="M108">
        <v>211</v>
      </c>
      <c r="N108">
        <v>1251.04</v>
      </c>
      <c r="O108">
        <v>41</v>
      </c>
      <c r="P108">
        <v>2</v>
      </c>
      <c r="Q108">
        <v>4</v>
      </c>
      <c r="R108">
        <v>39</v>
      </c>
    </row>
    <row r="109" spans="1:18" x14ac:dyDescent="0.2">
      <c r="A109" t="s">
        <v>4157</v>
      </c>
      <c r="B109" t="s">
        <v>88</v>
      </c>
      <c r="C109" t="s">
        <v>269</v>
      </c>
      <c r="D109" t="s">
        <v>153</v>
      </c>
      <c r="E109" t="s">
        <v>96</v>
      </c>
      <c r="F109">
        <v>125</v>
      </c>
      <c r="G109">
        <v>673.62</v>
      </c>
      <c r="H109">
        <v>5</v>
      </c>
      <c r="I109">
        <v>28.02</v>
      </c>
      <c r="J109">
        <v>12</v>
      </c>
      <c r="K109">
        <v>67.08</v>
      </c>
      <c r="L109">
        <v>7.97</v>
      </c>
      <c r="M109">
        <v>118</v>
      </c>
      <c r="N109">
        <v>642.53</v>
      </c>
      <c r="O109">
        <v>27</v>
      </c>
      <c r="P109">
        <v>2</v>
      </c>
      <c r="Q109">
        <v>6</v>
      </c>
      <c r="R109">
        <v>23</v>
      </c>
    </row>
    <row r="110" spans="1:18" x14ac:dyDescent="0.2">
      <c r="A110" t="s">
        <v>4158</v>
      </c>
      <c r="B110" t="s">
        <v>86</v>
      </c>
      <c r="C110" t="s">
        <v>275</v>
      </c>
      <c r="D110" t="s">
        <v>146</v>
      </c>
      <c r="E110" t="s">
        <v>96</v>
      </c>
      <c r="F110">
        <v>271</v>
      </c>
      <c r="G110">
        <v>6853.43</v>
      </c>
      <c r="H110">
        <v>10</v>
      </c>
      <c r="I110">
        <v>235</v>
      </c>
      <c r="J110">
        <v>22</v>
      </c>
      <c r="K110">
        <v>221</v>
      </c>
      <c r="L110">
        <v>86.91</v>
      </c>
      <c r="M110">
        <v>259</v>
      </c>
      <c r="N110">
        <v>6954.34</v>
      </c>
      <c r="O110">
        <v>22</v>
      </c>
      <c r="P110">
        <v>1</v>
      </c>
      <c r="Q110">
        <v>2</v>
      </c>
      <c r="R110">
        <v>21</v>
      </c>
    </row>
    <row r="111" spans="1:18" x14ac:dyDescent="0.2">
      <c r="A111" t="s">
        <v>4159</v>
      </c>
      <c r="B111" t="s">
        <v>86</v>
      </c>
      <c r="C111" t="s">
        <v>269</v>
      </c>
      <c r="D111" t="s">
        <v>206</v>
      </c>
      <c r="E111" t="s">
        <v>96</v>
      </c>
      <c r="F111">
        <v>270</v>
      </c>
      <c r="G111">
        <v>7960</v>
      </c>
      <c r="H111">
        <v>13</v>
      </c>
      <c r="I111">
        <v>490</v>
      </c>
      <c r="J111">
        <v>21</v>
      </c>
      <c r="K111">
        <v>673</v>
      </c>
      <c r="L111">
        <v>6</v>
      </c>
      <c r="M111">
        <v>262</v>
      </c>
      <c r="N111">
        <v>7783</v>
      </c>
      <c r="O111">
        <v>155</v>
      </c>
      <c r="P111">
        <v>27</v>
      </c>
      <c r="Q111">
        <v>16</v>
      </c>
      <c r="R111">
        <v>166</v>
      </c>
    </row>
    <row r="112" spans="1:18" x14ac:dyDescent="0.2">
      <c r="A112" t="s">
        <v>4160</v>
      </c>
      <c r="B112" t="s">
        <v>89</v>
      </c>
      <c r="C112" t="s">
        <v>269</v>
      </c>
      <c r="D112" t="s">
        <v>145</v>
      </c>
      <c r="E112" t="s">
        <v>96</v>
      </c>
      <c r="F112">
        <v>175</v>
      </c>
      <c r="G112">
        <v>7505</v>
      </c>
      <c r="H112">
        <v>11</v>
      </c>
      <c r="I112">
        <v>303</v>
      </c>
      <c r="J112">
        <v>15</v>
      </c>
      <c r="K112">
        <v>433</v>
      </c>
      <c r="L112">
        <v>39</v>
      </c>
      <c r="M112">
        <v>171</v>
      </c>
      <c r="N112">
        <v>7414</v>
      </c>
      <c r="O112">
        <v>63</v>
      </c>
      <c r="P112">
        <v>8</v>
      </c>
      <c r="Q112">
        <v>4</v>
      </c>
      <c r="R112">
        <v>67</v>
      </c>
    </row>
    <row r="113" spans="1:18" x14ac:dyDescent="0.2">
      <c r="A113" t="s">
        <v>4161</v>
      </c>
      <c r="B113" t="s">
        <v>93</v>
      </c>
      <c r="C113" t="s">
        <v>274</v>
      </c>
      <c r="D113" t="s">
        <v>218</v>
      </c>
      <c r="E113" t="s">
        <v>96</v>
      </c>
      <c r="F113">
        <v>0</v>
      </c>
      <c r="G113">
        <v>0</v>
      </c>
      <c r="H113">
        <v>0</v>
      </c>
      <c r="I113">
        <v>0</v>
      </c>
      <c r="J113">
        <v>0</v>
      </c>
      <c r="K113">
        <v>0</v>
      </c>
      <c r="L113">
        <v>0</v>
      </c>
      <c r="M113">
        <v>0</v>
      </c>
      <c r="N113">
        <v>0</v>
      </c>
      <c r="O113">
        <v>18</v>
      </c>
      <c r="P113">
        <v>0</v>
      </c>
      <c r="Q113">
        <v>2</v>
      </c>
      <c r="R113">
        <v>16</v>
      </c>
    </row>
    <row r="114" spans="1:18" x14ac:dyDescent="0.2">
      <c r="A114" t="s">
        <v>4162</v>
      </c>
      <c r="B114" t="s">
        <v>89</v>
      </c>
      <c r="C114" t="s">
        <v>269</v>
      </c>
      <c r="D114" t="s">
        <v>168</v>
      </c>
      <c r="E114" t="s">
        <v>96</v>
      </c>
      <c r="F114">
        <v>70</v>
      </c>
      <c r="G114">
        <v>2852</v>
      </c>
      <c r="H114">
        <v>5</v>
      </c>
      <c r="I114">
        <v>228</v>
      </c>
      <c r="J114">
        <v>5</v>
      </c>
      <c r="K114">
        <v>147</v>
      </c>
      <c r="L114">
        <v>-8</v>
      </c>
      <c r="M114">
        <v>70</v>
      </c>
      <c r="N114">
        <v>2925</v>
      </c>
      <c r="O114">
        <v>24</v>
      </c>
      <c r="P114">
        <v>1</v>
      </c>
      <c r="Q114">
        <v>2</v>
      </c>
      <c r="R114">
        <v>23</v>
      </c>
    </row>
    <row r="115" spans="1:18" x14ac:dyDescent="0.2">
      <c r="A115" t="s">
        <v>4163</v>
      </c>
      <c r="B115" t="s">
        <v>93</v>
      </c>
      <c r="C115" t="s">
        <v>274</v>
      </c>
      <c r="D115" t="s">
        <v>161</v>
      </c>
      <c r="E115" t="s">
        <v>96</v>
      </c>
      <c r="F115">
        <v>0</v>
      </c>
      <c r="G115">
        <v>0</v>
      </c>
      <c r="H115">
        <v>0</v>
      </c>
      <c r="I115">
        <v>0</v>
      </c>
      <c r="J115">
        <v>0</v>
      </c>
      <c r="K115">
        <v>0</v>
      </c>
      <c r="L115">
        <v>0</v>
      </c>
      <c r="M115">
        <v>0</v>
      </c>
      <c r="N115">
        <v>0</v>
      </c>
      <c r="O115">
        <v>9</v>
      </c>
      <c r="P115">
        <v>0</v>
      </c>
      <c r="Q115">
        <v>0</v>
      </c>
      <c r="R115">
        <v>9</v>
      </c>
    </row>
    <row r="116" spans="1:18" x14ac:dyDescent="0.2">
      <c r="A116" t="s">
        <v>4164</v>
      </c>
      <c r="B116" t="s">
        <v>93</v>
      </c>
      <c r="C116" t="s">
        <v>268</v>
      </c>
      <c r="D116" t="s">
        <v>190</v>
      </c>
      <c r="E116" t="s">
        <v>96</v>
      </c>
      <c r="F116">
        <v>0</v>
      </c>
      <c r="G116">
        <v>0</v>
      </c>
      <c r="H116">
        <v>0</v>
      </c>
      <c r="I116">
        <v>0</v>
      </c>
      <c r="J116">
        <v>0</v>
      </c>
      <c r="K116">
        <v>0</v>
      </c>
      <c r="L116">
        <v>0</v>
      </c>
      <c r="M116">
        <v>0</v>
      </c>
      <c r="N116">
        <v>0</v>
      </c>
      <c r="O116">
        <v>53</v>
      </c>
      <c r="P116">
        <v>7</v>
      </c>
      <c r="Q116">
        <v>7</v>
      </c>
      <c r="R116">
        <v>53</v>
      </c>
    </row>
    <row r="117" spans="1:18" x14ac:dyDescent="0.2">
      <c r="A117" t="s">
        <v>4165</v>
      </c>
      <c r="B117" t="s">
        <v>86</v>
      </c>
      <c r="C117" t="s">
        <v>267</v>
      </c>
      <c r="D117" t="s">
        <v>281</v>
      </c>
      <c r="E117" t="s">
        <v>96</v>
      </c>
      <c r="F117">
        <v>3819</v>
      </c>
      <c r="G117">
        <v>102498</v>
      </c>
      <c r="H117">
        <v>227</v>
      </c>
      <c r="I117">
        <v>5170.87</v>
      </c>
      <c r="J117">
        <v>238</v>
      </c>
      <c r="K117">
        <v>4510.54</v>
      </c>
      <c r="L117">
        <v>-359.17</v>
      </c>
      <c r="M117">
        <v>3808</v>
      </c>
      <c r="N117">
        <v>102799.16</v>
      </c>
      <c r="O117">
        <v>658</v>
      </c>
      <c r="P117">
        <v>102</v>
      </c>
      <c r="Q117">
        <v>86</v>
      </c>
      <c r="R117">
        <v>674</v>
      </c>
    </row>
    <row r="118" spans="1:18" x14ac:dyDescent="0.2">
      <c r="A118" t="s">
        <v>4166</v>
      </c>
      <c r="B118" t="s">
        <v>93</v>
      </c>
      <c r="C118" t="s">
        <v>271</v>
      </c>
      <c r="D118" t="s">
        <v>173</v>
      </c>
      <c r="E118" t="s">
        <v>96</v>
      </c>
      <c r="F118">
        <v>0</v>
      </c>
      <c r="G118">
        <v>0</v>
      </c>
      <c r="H118">
        <v>0</v>
      </c>
      <c r="I118">
        <v>0</v>
      </c>
      <c r="J118">
        <v>0</v>
      </c>
      <c r="K118">
        <v>0</v>
      </c>
      <c r="L118">
        <v>0</v>
      </c>
      <c r="M118">
        <v>0</v>
      </c>
      <c r="N118">
        <v>0</v>
      </c>
      <c r="O118">
        <v>3</v>
      </c>
      <c r="P118">
        <v>2</v>
      </c>
      <c r="Q118">
        <v>2</v>
      </c>
      <c r="R118">
        <v>3</v>
      </c>
    </row>
    <row r="119" spans="1:18" x14ac:dyDescent="0.2">
      <c r="A119" t="s">
        <v>4167</v>
      </c>
      <c r="B119" t="s">
        <v>88</v>
      </c>
      <c r="C119" t="s">
        <v>272</v>
      </c>
      <c r="D119" t="s">
        <v>169</v>
      </c>
      <c r="E119" t="s">
        <v>96</v>
      </c>
      <c r="F119">
        <v>732</v>
      </c>
      <c r="G119">
        <v>4499.7</v>
      </c>
      <c r="H119">
        <v>47</v>
      </c>
      <c r="I119">
        <v>231.53</v>
      </c>
      <c r="J119">
        <v>45</v>
      </c>
      <c r="K119">
        <v>247</v>
      </c>
      <c r="L119">
        <v>32.380000000000003</v>
      </c>
      <c r="M119">
        <v>734</v>
      </c>
      <c r="N119">
        <v>4516.6099999999997</v>
      </c>
      <c r="O119">
        <v>64</v>
      </c>
      <c r="P119">
        <v>5</v>
      </c>
      <c r="Q119">
        <v>10</v>
      </c>
      <c r="R119">
        <v>59</v>
      </c>
    </row>
    <row r="120" spans="1:18" x14ac:dyDescent="0.2">
      <c r="A120" t="s">
        <v>4168</v>
      </c>
      <c r="B120" t="s">
        <v>93</v>
      </c>
      <c r="C120" t="s">
        <v>272</v>
      </c>
      <c r="D120" t="s">
        <v>232</v>
      </c>
      <c r="E120" t="s">
        <v>96</v>
      </c>
      <c r="F120">
        <v>0</v>
      </c>
      <c r="G120">
        <v>0</v>
      </c>
      <c r="H120">
        <v>0</v>
      </c>
      <c r="I120">
        <v>0</v>
      </c>
      <c r="J120">
        <v>0</v>
      </c>
      <c r="K120">
        <v>0</v>
      </c>
      <c r="L120">
        <v>0</v>
      </c>
      <c r="M120">
        <v>0</v>
      </c>
      <c r="N120">
        <v>0</v>
      </c>
      <c r="O120">
        <v>330</v>
      </c>
      <c r="P120">
        <v>24</v>
      </c>
      <c r="Q120">
        <v>58</v>
      </c>
      <c r="R120">
        <v>296</v>
      </c>
    </row>
    <row r="121" spans="1:18" x14ac:dyDescent="0.2">
      <c r="A121" t="s">
        <v>4169</v>
      </c>
      <c r="B121" t="s">
        <v>88</v>
      </c>
      <c r="C121" t="s">
        <v>269</v>
      </c>
      <c r="D121" t="s">
        <v>283</v>
      </c>
      <c r="E121" t="s">
        <v>96</v>
      </c>
      <c r="F121">
        <v>4798</v>
      </c>
      <c r="G121">
        <v>29327.26</v>
      </c>
      <c r="H121">
        <v>169</v>
      </c>
      <c r="I121">
        <v>857.77</v>
      </c>
      <c r="J121">
        <v>308</v>
      </c>
      <c r="K121">
        <v>1782.32</v>
      </c>
      <c r="L121">
        <v>25.84</v>
      </c>
      <c r="M121">
        <v>4659</v>
      </c>
      <c r="N121">
        <v>28428.55</v>
      </c>
      <c r="O121">
        <v>598</v>
      </c>
      <c r="P121">
        <v>59</v>
      </c>
      <c r="Q121">
        <v>61</v>
      </c>
      <c r="R121">
        <v>596</v>
      </c>
    </row>
    <row r="122" spans="1:18" x14ac:dyDescent="0.2">
      <c r="A122" t="s">
        <v>4170</v>
      </c>
      <c r="B122" t="s">
        <v>88</v>
      </c>
      <c r="C122" t="s">
        <v>268</v>
      </c>
      <c r="D122" t="s">
        <v>223</v>
      </c>
      <c r="E122" t="s">
        <v>96</v>
      </c>
      <c r="F122">
        <v>100</v>
      </c>
      <c r="G122">
        <v>681</v>
      </c>
      <c r="H122">
        <v>6</v>
      </c>
      <c r="I122">
        <v>36</v>
      </c>
      <c r="J122">
        <v>8</v>
      </c>
      <c r="K122">
        <v>55</v>
      </c>
      <c r="L122">
        <v>12</v>
      </c>
      <c r="M122">
        <v>98</v>
      </c>
      <c r="N122">
        <v>674</v>
      </c>
      <c r="O122">
        <v>6</v>
      </c>
      <c r="P122">
        <v>1</v>
      </c>
      <c r="Q122">
        <v>1</v>
      </c>
      <c r="R122">
        <v>6</v>
      </c>
    </row>
    <row r="123" spans="1:18" x14ac:dyDescent="0.2">
      <c r="A123" t="s">
        <v>4171</v>
      </c>
      <c r="B123" t="s">
        <v>88</v>
      </c>
      <c r="C123" t="s">
        <v>269</v>
      </c>
      <c r="D123" t="s">
        <v>250</v>
      </c>
      <c r="E123" t="s">
        <v>96</v>
      </c>
      <c r="F123">
        <v>49</v>
      </c>
      <c r="G123">
        <v>271.08</v>
      </c>
      <c r="H123">
        <v>1</v>
      </c>
      <c r="I123">
        <v>3</v>
      </c>
      <c r="J123">
        <v>1</v>
      </c>
      <c r="K123">
        <v>6</v>
      </c>
      <c r="L123">
        <v>0.94</v>
      </c>
      <c r="M123">
        <v>49</v>
      </c>
      <c r="N123">
        <v>269.02</v>
      </c>
      <c r="O123">
        <v>5</v>
      </c>
      <c r="P123">
        <v>0</v>
      </c>
      <c r="Q123">
        <v>2</v>
      </c>
      <c r="R123">
        <v>3</v>
      </c>
    </row>
    <row r="124" spans="1:18" x14ac:dyDescent="0.2">
      <c r="A124" t="s">
        <v>4172</v>
      </c>
      <c r="B124" t="s">
        <v>89</v>
      </c>
      <c r="C124" t="s">
        <v>271</v>
      </c>
      <c r="D124" t="s">
        <v>115</v>
      </c>
      <c r="E124" t="s">
        <v>96</v>
      </c>
      <c r="F124">
        <v>36</v>
      </c>
      <c r="G124">
        <v>2002.43</v>
      </c>
      <c r="H124">
        <v>0</v>
      </c>
      <c r="I124">
        <v>0</v>
      </c>
      <c r="J124">
        <v>0</v>
      </c>
      <c r="K124">
        <v>0</v>
      </c>
      <c r="L124">
        <v>-25.6</v>
      </c>
      <c r="M124">
        <v>36</v>
      </c>
      <c r="N124">
        <v>1976.83</v>
      </c>
      <c r="O124">
        <v>1</v>
      </c>
      <c r="P124">
        <v>0</v>
      </c>
      <c r="Q124">
        <v>0</v>
      </c>
      <c r="R124">
        <v>1</v>
      </c>
    </row>
    <row r="125" spans="1:18" x14ac:dyDescent="0.2">
      <c r="A125" t="s">
        <v>4173</v>
      </c>
      <c r="B125" t="s">
        <v>88</v>
      </c>
      <c r="C125" t="s">
        <v>271</v>
      </c>
      <c r="D125" t="s">
        <v>183</v>
      </c>
      <c r="E125" t="s">
        <v>96</v>
      </c>
      <c r="F125">
        <v>277</v>
      </c>
      <c r="G125">
        <v>1932</v>
      </c>
      <c r="H125">
        <v>10</v>
      </c>
      <c r="I125">
        <v>59</v>
      </c>
      <c r="J125">
        <v>27</v>
      </c>
      <c r="K125">
        <v>198</v>
      </c>
      <c r="L125">
        <v>36</v>
      </c>
      <c r="M125">
        <v>260</v>
      </c>
      <c r="N125">
        <v>1829</v>
      </c>
      <c r="O125">
        <v>39</v>
      </c>
      <c r="P125">
        <v>4</v>
      </c>
      <c r="Q125">
        <v>2</v>
      </c>
      <c r="R125">
        <v>41</v>
      </c>
    </row>
    <row r="126" spans="1:18" x14ac:dyDescent="0.2">
      <c r="A126" t="s">
        <v>4174</v>
      </c>
      <c r="B126" t="s">
        <v>86</v>
      </c>
      <c r="C126" t="s">
        <v>272</v>
      </c>
      <c r="D126" t="s">
        <v>254</v>
      </c>
      <c r="E126" t="s">
        <v>96</v>
      </c>
      <c r="F126">
        <v>185</v>
      </c>
      <c r="G126">
        <v>4812</v>
      </c>
      <c r="H126">
        <v>5</v>
      </c>
      <c r="I126">
        <v>131</v>
      </c>
      <c r="J126">
        <v>13</v>
      </c>
      <c r="K126">
        <v>138</v>
      </c>
      <c r="L126">
        <v>-1</v>
      </c>
      <c r="M126">
        <v>177</v>
      </c>
      <c r="N126">
        <v>4804</v>
      </c>
      <c r="O126">
        <v>71</v>
      </c>
      <c r="P126">
        <v>7</v>
      </c>
      <c r="Q126">
        <v>10</v>
      </c>
      <c r="R126">
        <v>68</v>
      </c>
    </row>
    <row r="127" spans="1:18" x14ac:dyDescent="0.2">
      <c r="A127" t="s">
        <v>4175</v>
      </c>
      <c r="B127" t="s">
        <v>88</v>
      </c>
      <c r="C127" t="s">
        <v>276</v>
      </c>
      <c r="D127" t="s">
        <v>276</v>
      </c>
      <c r="E127" t="s">
        <v>96</v>
      </c>
      <c r="F127">
        <v>5</v>
      </c>
      <c r="G127">
        <v>32</v>
      </c>
      <c r="H127">
        <v>5</v>
      </c>
      <c r="I127">
        <v>25</v>
      </c>
      <c r="J127">
        <v>1</v>
      </c>
      <c r="K127">
        <v>12</v>
      </c>
      <c r="L127">
        <v>0</v>
      </c>
      <c r="M127">
        <v>9</v>
      </c>
      <c r="N127">
        <v>45</v>
      </c>
      <c r="O127">
        <v>0</v>
      </c>
      <c r="P127">
        <v>0</v>
      </c>
      <c r="Q127">
        <v>0</v>
      </c>
      <c r="R127">
        <v>0</v>
      </c>
    </row>
    <row r="128" spans="1:18" x14ac:dyDescent="0.2">
      <c r="A128" t="s">
        <v>4176</v>
      </c>
      <c r="B128" t="s">
        <v>91</v>
      </c>
      <c r="C128" t="s">
        <v>272</v>
      </c>
      <c r="D128" t="s">
        <v>286</v>
      </c>
      <c r="E128" t="s">
        <v>96</v>
      </c>
      <c r="F128">
        <v>44</v>
      </c>
      <c r="G128">
        <v>1048</v>
      </c>
      <c r="H128">
        <v>2</v>
      </c>
      <c r="I128">
        <v>72</v>
      </c>
      <c r="J128">
        <v>2</v>
      </c>
      <c r="K128">
        <v>51</v>
      </c>
      <c r="L128">
        <v>3</v>
      </c>
      <c r="M128">
        <v>44</v>
      </c>
      <c r="N128">
        <v>1072</v>
      </c>
      <c r="O128">
        <v>0</v>
      </c>
      <c r="P128">
        <v>0</v>
      </c>
      <c r="Q128">
        <v>0</v>
      </c>
      <c r="R128">
        <v>0</v>
      </c>
    </row>
    <row r="129" spans="1:18" x14ac:dyDescent="0.2">
      <c r="A129" t="s">
        <v>4177</v>
      </c>
      <c r="B129" t="s">
        <v>93</v>
      </c>
      <c r="C129" t="s">
        <v>269</v>
      </c>
      <c r="D129" t="s">
        <v>120</v>
      </c>
      <c r="E129" t="s">
        <v>96</v>
      </c>
      <c r="F129">
        <v>0</v>
      </c>
      <c r="G129">
        <v>0</v>
      </c>
      <c r="H129">
        <v>0</v>
      </c>
      <c r="I129">
        <v>0</v>
      </c>
      <c r="J129">
        <v>0</v>
      </c>
      <c r="K129">
        <v>0</v>
      </c>
      <c r="L129">
        <v>0</v>
      </c>
      <c r="M129">
        <v>0</v>
      </c>
      <c r="N129">
        <v>0</v>
      </c>
      <c r="O129">
        <v>113</v>
      </c>
      <c r="P129">
        <v>21</v>
      </c>
      <c r="Q129">
        <v>19</v>
      </c>
      <c r="R129">
        <v>115</v>
      </c>
    </row>
    <row r="130" spans="1:18" x14ac:dyDescent="0.2">
      <c r="A130" t="s">
        <v>4178</v>
      </c>
      <c r="B130" t="s">
        <v>93</v>
      </c>
      <c r="C130" t="s">
        <v>275</v>
      </c>
      <c r="D130" t="s">
        <v>172</v>
      </c>
      <c r="E130" t="s">
        <v>96</v>
      </c>
      <c r="F130">
        <v>0</v>
      </c>
      <c r="G130">
        <v>0</v>
      </c>
      <c r="H130">
        <v>0</v>
      </c>
      <c r="I130">
        <v>0</v>
      </c>
      <c r="J130">
        <v>0</v>
      </c>
      <c r="K130">
        <v>0</v>
      </c>
      <c r="L130">
        <v>0</v>
      </c>
      <c r="M130">
        <v>0</v>
      </c>
      <c r="N130">
        <v>0</v>
      </c>
      <c r="O130">
        <v>10</v>
      </c>
      <c r="P130">
        <v>0</v>
      </c>
      <c r="Q130">
        <v>4</v>
      </c>
      <c r="R130">
        <v>6</v>
      </c>
    </row>
    <row r="131" spans="1:18" x14ac:dyDescent="0.2">
      <c r="A131" t="s">
        <v>4179</v>
      </c>
      <c r="B131" t="s">
        <v>89</v>
      </c>
      <c r="C131" t="s">
        <v>269</v>
      </c>
      <c r="D131" t="s">
        <v>185</v>
      </c>
      <c r="E131" t="s">
        <v>96</v>
      </c>
      <c r="F131">
        <v>100</v>
      </c>
      <c r="G131">
        <v>5213</v>
      </c>
      <c r="H131">
        <v>2</v>
      </c>
      <c r="I131">
        <v>184</v>
      </c>
      <c r="J131">
        <v>5</v>
      </c>
      <c r="K131">
        <v>205</v>
      </c>
      <c r="L131">
        <v>-29</v>
      </c>
      <c r="M131">
        <v>97</v>
      </c>
      <c r="N131">
        <v>5163</v>
      </c>
      <c r="O131">
        <v>33</v>
      </c>
      <c r="P131">
        <v>4</v>
      </c>
      <c r="Q131">
        <v>1</v>
      </c>
      <c r="R131">
        <v>36</v>
      </c>
    </row>
    <row r="132" spans="1:18" x14ac:dyDescent="0.2">
      <c r="A132" t="s">
        <v>4180</v>
      </c>
      <c r="B132" t="s">
        <v>86</v>
      </c>
      <c r="C132" t="s">
        <v>271</v>
      </c>
      <c r="D132" t="s">
        <v>136</v>
      </c>
      <c r="E132" t="s">
        <v>96</v>
      </c>
      <c r="F132">
        <v>140</v>
      </c>
      <c r="G132">
        <v>3612.97</v>
      </c>
      <c r="H132">
        <v>4</v>
      </c>
      <c r="I132">
        <v>96</v>
      </c>
      <c r="J132">
        <v>10</v>
      </c>
      <c r="K132">
        <v>203</v>
      </c>
      <c r="L132">
        <v>30.2</v>
      </c>
      <c r="M132">
        <v>134</v>
      </c>
      <c r="N132">
        <v>3536.17</v>
      </c>
      <c r="O132">
        <v>13</v>
      </c>
      <c r="P132">
        <v>0</v>
      </c>
      <c r="Q132">
        <v>0</v>
      </c>
      <c r="R132">
        <v>13</v>
      </c>
    </row>
    <row r="133" spans="1:18" x14ac:dyDescent="0.2">
      <c r="A133" t="s">
        <v>4181</v>
      </c>
      <c r="B133" t="s">
        <v>91</v>
      </c>
      <c r="C133" t="s">
        <v>273</v>
      </c>
      <c r="D133" t="s">
        <v>234</v>
      </c>
      <c r="E133" t="s">
        <v>96</v>
      </c>
      <c r="F133">
        <v>2</v>
      </c>
      <c r="G133">
        <v>150</v>
      </c>
      <c r="H133">
        <v>0</v>
      </c>
      <c r="I133">
        <v>0</v>
      </c>
      <c r="J133">
        <v>0</v>
      </c>
      <c r="K133">
        <v>0</v>
      </c>
      <c r="L133">
        <v>0</v>
      </c>
      <c r="M133">
        <v>2</v>
      </c>
      <c r="N133">
        <v>150</v>
      </c>
      <c r="O133">
        <v>0</v>
      </c>
      <c r="P133">
        <v>0</v>
      </c>
      <c r="Q133">
        <v>0</v>
      </c>
      <c r="R133">
        <v>0</v>
      </c>
    </row>
    <row r="134" spans="1:18" x14ac:dyDescent="0.2">
      <c r="A134" t="s">
        <v>4182</v>
      </c>
      <c r="B134" t="s">
        <v>89</v>
      </c>
      <c r="C134" t="s">
        <v>275</v>
      </c>
      <c r="D134" t="s">
        <v>210</v>
      </c>
      <c r="E134" t="s">
        <v>96</v>
      </c>
      <c r="F134">
        <v>60</v>
      </c>
      <c r="G134">
        <v>2942.86</v>
      </c>
      <c r="H134">
        <v>2</v>
      </c>
      <c r="I134">
        <v>157</v>
      </c>
      <c r="J134">
        <v>1</v>
      </c>
      <c r="K134">
        <v>39</v>
      </c>
      <c r="L134">
        <v>-15.2</v>
      </c>
      <c r="M134">
        <v>61</v>
      </c>
      <c r="N134">
        <v>3045.66</v>
      </c>
      <c r="O134">
        <v>8</v>
      </c>
      <c r="P134">
        <v>2</v>
      </c>
      <c r="Q134">
        <v>1</v>
      </c>
      <c r="R134">
        <v>9</v>
      </c>
    </row>
    <row r="135" spans="1:18" x14ac:dyDescent="0.2">
      <c r="A135" t="s">
        <v>4183</v>
      </c>
      <c r="B135" t="s">
        <v>91</v>
      </c>
      <c r="C135" t="s">
        <v>268</v>
      </c>
      <c r="D135" t="s">
        <v>190</v>
      </c>
      <c r="E135" t="s">
        <v>96</v>
      </c>
      <c r="F135">
        <v>2</v>
      </c>
      <c r="G135">
        <v>39</v>
      </c>
      <c r="H135">
        <v>0</v>
      </c>
      <c r="I135">
        <v>0</v>
      </c>
      <c r="J135">
        <v>0</v>
      </c>
      <c r="K135">
        <v>0</v>
      </c>
      <c r="L135">
        <v>0</v>
      </c>
      <c r="M135">
        <v>2</v>
      </c>
      <c r="N135">
        <v>39</v>
      </c>
      <c r="O135">
        <v>0</v>
      </c>
      <c r="P135">
        <v>0</v>
      </c>
      <c r="Q135">
        <v>0</v>
      </c>
      <c r="R135">
        <v>0</v>
      </c>
    </row>
    <row r="136" spans="1:18" x14ac:dyDescent="0.2">
      <c r="A136" t="s">
        <v>4184</v>
      </c>
      <c r="B136" t="s">
        <v>89</v>
      </c>
      <c r="C136" t="s">
        <v>267</v>
      </c>
      <c r="D136" t="s">
        <v>248</v>
      </c>
      <c r="E136" t="s">
        <v>96</v>
      </c>
      <c r="F136">
        <v>193</v>
      </c>
      <c r="G136">
        <v>8598.43</v>
      </c>
      <c r="H136">
        <v>6</v>
      </c>
      <c r="I136">
        <v>318</v>
      </c>
      <c r="J136">
        <v>11</v>
      </c>
      <c r="K136">
        <v>402</v>
      </c>
      <c r="L136">
        <v>30.4</v>
      </c>
      <c r="M136">
        <v>188</v>
      </c>
      <c r="N136">
        <v>8544.83</v>
      </c>
      <c r="O136">
        <v>24</v>
      </c>
      <c r="P136">
        <v>11</v>
      </c>
      <c r="Q136">
        <v>4</v>
      </c>
      <c r="R136">
        <v>31</v>
      </c>
    </row>
    <row r="137" spans="1:18" x14ac:dyDescent="0.2">
      <c r="A137" t="s">
        <v>4185</v>
      </c>
      <c r="B137" t="s">
        <v>86</v>
      </c>
      <c r="C137" t="s">
        <v>271</v>
      </c>
      <c r="D137" t="s">
        <v>252</v>
      </c>
      <c r="E137" t="s">
        <v>96</v>
      </c>
      <c r="F137">
        <v>234</v>
      </c>
      <c r="G137">
        <v>7518.43</v>
      </c>
      <c r="H137">
        <v>10</v>
      </c>
      <c r="I137">
        <v>409</v>
      </c>
      <c r="J137">
        <v>12</v>
      </c>
      <c r="K137">
        <v>251</v>
      </c>
      <c r="L137">
        <v>16.399999999999999</v>
      </c>
      <c r="M137">
        <v>232</v>
      </c>
      <c r="N137">
        <v>7692.83</v>
      </c>
      <c r="O137">
        <v>26</v>
      </c>
      <c r="P137">
        <v>7</v>
      </c>
      <c r="Q137">
        <v>3</v>
      </c>
      <c r="R137">
        <v>30</v>
      </c>
    </row>
    <row r="138" spans="1:18" x14ac:dyDescent="0.2">
      <c r="A138" t="s">
        <v>4186</v>
      </c>
      <c r="B138" t="s">
        <v>93</v>
      </c>
      <c r="C138" t="s">
        <v>267</v>
      </c>
      <c r="D138" t="s">
        <v>248</v>
      </c>
      <c r="E138" t="s">
        <v>96</v>
      </c>
      <c r="F138">
        <v>0</v>
      </c>
      <c r="G138">
        <v>0</v>
      </c>
      <c r="H138">
        <v>0</v>
      </c>
      <c r="I138">
        <v>0</v>
      </c>
      <c r="J138">
        <v>0</v>
      </c>
      <c r="K138">
        <v>0</v>
      </c>
      <c r="L138">
        <v>0</v>
      </c>
      <c r="M138">
        <v>0</v>
      </c>
      <c r="N138">
        <v>0</v>
      </c>
      <c r="O138">
        <v>36</v>
      </c>
      <c r="P138">
        <v>5</v>
      </c>
      <c r="Q138">
        <v>4</v>
      </c>
      <c r="R138">
        <v>37</v>
      </c>
    </row>
    <row r="139" spans="1:18" x14ac:dyDescent="0.2">
      <c r="A139" t="s">
        <v>4187</v>
      </c>
      <c r="B139" t="s">
        <v>91</v>
      </c>
      <c r="C139" t="s">
        <v>272</v>
      </c>
      <c r="D139" t="s">
        <v>169</v>
      </c>
      <c r="E139" t="s">
        <v>96</v>
      </c>
      <c r="F139">
        <v>11</v>
      </c>
      <c r="G139">
        <v>261</v>
      </c>
      <c r="H139">
        <v>1</v>
      </c>
      <c r="I139">
        <v>56</v>
      </c>
      <c r="J139">
        <v>1</v>
      </c>
      <c r="K139">
        <v>26</v>
      </c>
      <c r="L139">
        <v>1</v>
      </c>
      <c r="M139">
        <v>11</v>
      </c>
      <c r="N139">
        <v>292</v>
      </c>
      <c r="O139">
        <v>0</v>
      </c>
      <c r="P139">
        <v>0</v>
      </c>
      <c r="Q139">
        <v>0</v>
      </c>
      <c r="R139">
        <v>0</v>
      </c>
    </row>
    <row r="140" spans="1:18" x14ac:dyDescent="0.2">
      <c r="A140" t="s">
        <v>4188</v>
      </c>
      <c r="B140" t="s">
        <v>88</v>
      </c>
      <c r="C140" t="s">
        <v>269</v>
      </c>
      <c r="D140" t="s">
        <v>179</v>
      </c>
      <c r="E140" t="s">
        <v>96</v>
      </c>
      <c r="F140">
        <v>249</v>
      </c>
      <c r="G140">
        <v>1552.7</v>
      </c>
      <c r="H140">
        <v>15</v>
      </c>
      <c r="I140">
        <v>89.51</v>
      </c>
      <c r="J140">
        <v>23</v>
      </c>
      <c r="K140">
        <v>150.54</v>
      </c>
      <c r="L140">
        <v>-6.12</v>
      </c>
      <c r="M140">
        <v>241</v>
      </c>
      <c r="N140">
        <v>1485.55</v>
      </c>
      <c r="O140">
        <v>44</v>
      </c>
      <c r="P140">
        <v>6</v>
      </c>
      <c r="Q140">
        <v>4</v>
      </c>
      <c r="R140">
        <v>46</v>
      </c>
    </row>
    <row r="141" spans="1:18" x14ac:dyDescent="0.2">
      <c r="A141" t="s">
        <v>4189</v>
      </c>
      <c r="B141" t="s">
        <v>91</v>
      </c>
      <c r="C141" t="s">
        <v>267</v>
      </c>
      <c r="D141" t="s">
        <v>281</v>
      </c>
      <c r="E141" t="s">
        <v>96</v>
      </c>
      <c r="F141">
        <v>6</v>
      </c>
      <c r="G141">
        <v>152</v>
      </c>
      <c r="H141">
        <v>3</v>
      </c>
      <c r="I141">
        <v>56</v>
      </c>
      <c r="J141">
        <v>0</v>
      </c>
      <c r="K141">
        <v>0</v>
      </c>
      <c r="L141">
        <v>0</v>
      </c>
      <c r="M141">
        <v>9</v>
      </c>
      <c r="N141">
        <v>208</v>
      </c>
      <c r="O141">
        <v>0</v>
      </c>
      <c r="P141">
        <v>0</v>
      </c>
      <c r="Q141">
        <v>0</v>
      </c>
      <c r="R141">
        <v>0</v>
      </c>
    </row>
    <row r="142" spans="1:18" x14ac:dyDescent="0.2">
      <c r="A142" t="s">
        <v>4190</v>
      </c>
      <c r="B142" t="s">
        <v>88</v>
      </c>
      <c r="C142" t="s">
        <v>272</v>
      </c>
      <c r="D142" t="s">
        <v>247</v>
      </c>
      <c r="E142" t="s">
        <v>96</v>
      </c>
      <c r="F142">
        <v>104</v>
      </c>
      <c r="G142">
        <v>614</v>
      </c>
      <c r="H142">
        <v>5</v>
      </c>
      <c r="I142">
        <v>23</v>
      </c>
      <c r="J142">
        <v>7</v>
      </c>
      <c r="K142">
        <v>40</v>
      </c>
      <c r="L142">
        <v>12</v>
      </c>
      <c r="M142">
        <v>102</v>
      </c>
      <c r="N142">
        <v>609</v>
      </c>
      <c r="O142">
        <v>3</v>
      </c>
      <c r="P142">
        <v>0</v>
      </c>
      <c r="Q142">
        <v>1</v>
      </c>
      <c r="R142">
        <v>2</v>
      </c>
    </row>
    <row r="143" spans="1:18" x14ac:dyDescent="0.2">
      <c r="A143" t="s">
        <v>4191</v>
      </c>
      <c r="B143" t="s">
        <v>89</v>
      </c>
      <c r="C143" t="s">
        <v>269</v>
      </c>
      <c r="D143" t="s">
        <v>120</v>
      </c>
      <c r="E143" t="s">
        <v>96</v>
      </c>
      <c r="F143">
        <v>110</v>
      </c>
      <c r="G143">
        <v>5238</v>
      </c>
      <c r="H143">
        <v>8</v>
      </c>
      <c r="I143">
        <v>366</v>
      </c>
      <c r="J143">
        <v>2</v>
      </c>
      <c r="K143">
        <v>90</v>
      </c>
      <c r="L143">
        <v>-22</v>
      </c>
      <c r="M143">
        <v>116</v>
      </c>
      <c r="N143">
        <v>5492</v>
      </c>
      <c r="O143">
        <v>51</v>
      </c>
      <c r="P143">
        <v>5</v>
      </c>
      <c r="Q143">
        <v>3</v>
      </c>
      <c r="R143">
        <v>53</v>
      </c>
    </row>
    <row r="144" spans="1:18" x14ac:dyDescent="0.2">
      <c r="A144" t="s">
        <v>4192</v>
      </c>
      <c r="B144" t="s">
        <v>88</v>
      </c>
      <c r="C144" t="s">
        <v>269</v>
      </c>
      <c r="D144" t="s">
        <v>158</v>
      </c>
      <c r="E144" t="s">
        <v>96</v>
      </c>
      <c r="F144">
        <v>94</v>
      </c>
      <c r="G144">
        <v>600</v>
      </c>
      <c r="H144">
        <v>2</v>
      </c>
      <c r="I144">
        <v>21</v>
      </c>
      <c r="J144">
        <v>10</v>
      </c>
      <c r="K144">
        <v>56</v>
      </c>
      <c r="L144">
        <v>-1</v>
      </c>
      <c r="M144">
        <v>86</v>
      </c>
      <c r="N144">
        <v>564</v>
      </c>
      <c r="O144">
        <v>7</v>
      </c>
      <c r="P144">
        <v>2</v>
      </c>
      <c r="Q144">
        <v>1</v>
      </c>
      <c r="R144">
        <v>8</v>
      </c>
    </row>
    <row r="145" spans="1:18" x14ac:dyDescent="0.2">
      <c r="A145" t="s">
        <v>4193</v>
      </c>
      <c r="B145" t="s">
        <v>88</v>
      </c>
      <c r="C145" t="s">
        <v>274</v>
      </c>
      <c r="D145" t="s">
        <v>242</v>
      </c>
      <c r="E145" t="s">
        <v>96</v>
      </c>
      <c r="F145">
        <v>69</v>
      </c>
      <c r="G145">
        <v>458</v>
      </c>
      <c r="H145">
        <v>1</v>
      </c>
      <c r="I145">
        <v>12</v>
      </c>
      <c r="J145">
        <v>4</v>
      </c>
      <c r="K145">
        <v>24</v>
      </c>
      <c r="L145">
        <v>-7</v>
      </c>
      <c r="M145">
        <v>66</v>
      </c>
      <c r="N145">
        <v>439</v>
      </c>
      <c r="O145">
        <v>5</v>
      </c>
      <c r="P145">
        <v>1</v>
      </c>
      <c r="Q145">
        <v>0</v>
      </c>
      <c r="R145">
        <v>6</v>
      </c>
    </row>
    <row r="146" spans="1:18" x14ac:dyDescent="0.2">
      <c r="A146" t="s">
        <v>4194</v>
      </c>
      <c r="B146" t="s">
        <v>86</v>
      </c>
      <c r="C146" t="s">
        <v>269</v>
      </c>
      <c r="D146" t="s">
        <v>163</v>
      </c>
      <c r="E146" t="s">
        <v>96</v>
      </c>
      <c r="F146">
        <v>298</v>
      </c>
      <c r="G146">
        <v>7347.05</v>
      </c>
      <c r="H146">
        <v>14</v>
      </c>
      <c r="I146">
        <v>389</v>
      </c>
      <c r="J146">
        <v>18</v>
      </c>
      <c r="K146">
        <v>303</v>
      </c>
      <c r="L146">
        <v>69.97</v>
      </c>
      <c r="M146">
        <v>294</v>
      </c>
      <c r="N146">
        <v>7503.02</v>
      </c>
      <c r="O146">
        <v>113</v>
      </c>
      <c r="P146">
        <v>11</v>
      </c>
      <c r="Q146">
        <v>13</v>
      </c>
      <c r="R146">
        <v>111</v>
      </c>
    </row>
    <row r="147" spans="1:18" x14ac:dyDescent="0.2">
      <c r="A147" t="s">
        <v>4195</v>
      </c>
      <c r="B147" t="s">
        <v>86</v>
      </c>
      <c r="C147" t="s">
        <v>268</v>
      </c>
      <c r="D147" t="s">
        <v>129</v>
      </c>
      <c r="E147" t="s">
        <v>96</v>
      </c>
      <c r="F147">
        <v>367</v>
      </c>
      <c r="G147">
        <v>6540.05</v>
      </c>
      <c r="H147">
        <v>23</v>
      </c>
      <c r="I147">
        <v>274.51</v>
      </c>
      <c r="J147">
        <v>27</v>
      </c>
      <c r="K147">
        <v>172</v>
      </c>
      <c r="L147">
        <v>36.82</v>
      </c>
      <c r="M147">
        <v>363</v>
      </c>
      <c r="N147">
        <v>6679.38</v>
      </c>
      <c r="O147">
        <v>105</v>
      </c>
      <c r="P147">
        <v>15</v>
      </c>
      <c r="Q147">
        <v>22</v>
      </c>
      <c r="R147">
        <v>98</v>
      </c>
    </row>
    <row r="148" spans="1:18" x14ac:dyDescent="0.2">
      <c r="A148" t="s">
        <v>4196</v>
      </c>
      <c r="B148" t="s">
        <v>91</v>
      </c>
      <c r="C148" t="s">
        <v>274</v>
      </c>
      <c r="D148" t="s">
        <v>161</v>
      </c>
      <c r="E148" t="s">
        <v>96</v>
      </c>
      <c r="F148">
        <v>1</v>
      </c>
      <c r="G148">
        <v>24</v>
      </c>
      <c r="H148">
        <v>0</v>
      </c>
      <c r="I148">
        <v>0</v>
      </c>
      <c r="J148">
        <v>1</v>
      </c>
      <c r="K148">
        <v>24</v>
      </c>
      <c r="L148">
        <v>0</v>
      </c>
      <c r="M148">
        <v>0</v>
      </c>
      <c r="N148">
        <v>0</v>
      </c>
      <c r="O148">
        <v>0</v>
      </c>
      <c r="P148">
        <v>0</v>
      </c>
      <c r="Q148">
        <v>0</v>
      </c>
      <c r="R148">
        <v>0</v>
      </c>
    </row>
    <row r="149" spans="1:18" x14ac:dyDescent="0.2">
      <c r="A149" t="s">
        <v>4197</v>
      </c>
      <c r="B149" t="s">
        <v>88</v>
      </c>
      <c r="C149" t="s">
        <v>272</v>
      </c>
      <c r="D149" t="s">
        <v>254</v>
      </c>
      <c r="E149" t="s">
        <v>96</v>
      </c>
      <c r="F149">
        <v>94</v>
      </c>
      <c r="G149">
        <v>558</v>
      </c>
      <c r="H149">
        <v>1</v>
      </c>
      <c r="I149">
        <v>6</v>
      </c>
      <c r="J149">
        <v>10</v>
      </c>
      <c r="K149">
        <v>56</v>
      </c>
      <c r="L149">
        <v>0</v>
      </c>
      <c r="M149">
        <v>85</v>
      </c>
      <c r="N149">
        <v>508</v>
      </c>
      <c r="O149">
        <v>2</v>
      </c>
      <c r="P149">
        <v>0</v>
      </c>
      <c r="Q149">
        <v>0</v>
      </c>
      <c r="R149">
        <v>2</v>
      </c>
    </row>
    <row r="150" spans="1:18" x14ac:dyDescent="0.2">
      <c r="A150" t="s">
        <v>4198</v>
      </c>
      <c r="B150" t="s">
        <v>93</v>
      </c>
      <c r="C150" t="s">
        <v>269</v>
      </c>
      <c r="D150" t="s">
        <v>167</v>
      </c>
      <c r="E150" t="s">
        <v>96</v>
      </c>
      <c r="F150">
        <v>0</v>
      </c>
      <c r="G150">
        <v>0</v>
      </c>
      <c r="H150">
        <v>0</v>
      </c>
      <c r="I150">
        <v>0</v>
      </c>
      <c r="J150">
        <v>0</v>
      </c>
      <c r="K150">
        <v>0</v>
      </c>
      <c r="L150">
        <v>0</v>
      </c>
      <c r="M150">
        <v>0</v>
      </c>
      <c r="N150">
        <v>0</v>
      </c>
      <c r="O150">
        <v>85</v>
      </c>
      <c r="P150">
        <v>7</v>
      </c>
      <c r="Q150">
        <v>8</v>
      </c>
      <c r="R150">
        <v>84</v>
      </c>
    </row>
    <row r="151" spans="1:18" x14ac:dyDescent="0.2">
      <c r="A151" t="s">
        <v>4199</v>
      </c>
      <c r="B151" t="s">
        <v>93</v>
      </c>
      <c r="C151" t="s">
        <v>273</v>
      </c>
      <c r="D151" t="s">
        <v>117</v>
      </c>
      <c r="E151" t="s">
        <v>96</v>
      </c>
      <c r="F151">
        <v>0</v>
      </c>
      <c r="G151">
        <v>0</v>
      </c>
      <c r="H151">
        <v>0</v>
      </c>
      <c r="I151">
        <v>0</v>
      </c>
      <c r="J151">
        <v>0</v>
      </c>
      <c r="K151">
        <v>0</v>
      </c>
      <c r="L151">
        <v>0</v>
      </c>
      <c r="M151">
        <v>0</v>
      </c>
      <c r="N151">
        <v>0</v>
      </c>
      <c r="O151">
        <v>40</v>
      </c>
      <c r="P151">
        <v>5</v>
      </c>
      <c r="Q151">
        <v>7</v>
      </c>
      <c r="R151">
        <v>38</v>
      </c>
    </row>
    <row r="152" spans="1:18" x14ac:dyDescent="0.2">
      <c r="A152" t="s">
        <v>4200</v>
      </c>
      <c r="B152" t="s">
        <v>88</v>
      </c>
      <c r="C152" t="s">
        <v>275</v>
      </c>
      <c r="D152" t="s">
        <v>191</v>
      </c>
      <c r="E152" t="s">
        <v>96</v>
      </c>
      <c r="F152">
        <v>56</v>
      </c>
      <c r="G152">
        <v>419</v>
      </c>
      <c r="H152">
        <v>6</v>
      </c>
      <c r="I152">
        <v>26.51</v>
      </c>
      <c r="J152">
        <v>3</v>
      </c>
      <c r="K152">
        <v>18</v>
      </c>
      <c r="L152">
        <v>0</v>
      </c>
      <c r="M152">
        <v>59</v>
      </c>
      <c r="N152">
        <v>427.51</v>
      </c>
      <c r="O152">
        <v>0</v>
      </c>
      <c r="P152">
        <v>0</v>
      </c>
      <c r="Q152">
        <v>0</v>
      </c>
      <c r="R152">
        <v>0</v>
      </c>
    </row>
    <row r="153" spans="1:18" x14ac:dyDescent="0.2">
      <c r="A153" t="s">
        <v>4201</v>
      </c>
      <c r="B153" t="s">
        <v>86</v>
      </c>
      <c r="C153" t="s">
        <v>271</v>
      </c>
      <c r="D153" t="s">
        <v>183</v>
      </c>
      <c r="E153" t="s">
        <v>96</v>
      </c>
      <c r="F153">
        <v>416</v>
      </c>
      <c r="G153">
        <v>10753</v>
      </c>
      <c r="H153">
        <v>20</v>
      </c>
      <c r="I153">
        <v>704</v>
      </c>
      <c r="J153">
        <v>35</v>
      </c>
      <c r="K153">
        <v>775</v>
      </c>
      <c r="L153">
        <v>19</v>
      </c>
      <c r="M153">
        <v>401</v>
      </c>
      <c r="N153">
        <v>10701</v>
      </c>
      <c r="O153">
        <v>172</v>
      </c>
      <c r="P153">
        <v>18</v>
      </c>
      <c r="Q153">
        <v>17</v>
      </c>
      <c r="R153">
        <v>173</v>
      </c>
    </row>
    <row r="154" spans="1:18" x14ac:dyDescent="0.2">
      <c r="A154" t="s">
        <v>4202</v>
      </c>
      <c r="B154" t="s">
        <v>91</v>
      </c>
      <c r="C154" t="s">
        <v>269</v>
      </c>
      <c r="D154" t="s">
        <v>145</v>
      </c>
      <c r="E154" t="s">
        <v>96</v>
      </c>
      <c r="F154">
        <v>1</v>
      </c>
      <c r="G154">
        <v>12</v>
      </c>
      <c r="H154">
        <v>0</v>
      </c>
      <c r="I154">
        <v>0</v>
      </c>
      <c r="J154">
        <v>0</v>
      </c>
      <c r="K154">
        <v>0</v>
      </c>
      <c r="L154">
        <v>0</v>
      </c>
      <c r="M154">
        <v>1</v>
      </c>
      <c r="N154">
        <v>12</v>
      </c>
      <c r="O154">
        <v>0</v>
      </c>
      <c r="P154">
        <v>0</v>
      </c>
      <c r="Q154">
        <v>0</v>
      </c>
      <c r="R154">
        <v>0</v>
      </c>
    </row>
    <row r="155" spans="1:18" x14ac:dyDescent="0.2">
      <c r="A155" t="s">
        <v>4203</v>
      </c>
      <c r="B155" t="s">
        <v>88</v>
      </c>
      <c r="C155" t="s">
        <v>273</v>
      </c>
      <c r="D155" t="s">
        <v>140</v>
      </c>
      <c r="E155" t="s">
        <v>96</v>
      </c>
      <c r="F155">
        <v>318</v>
      </c>
      <c r="G155">
        <v>1950.16</v>
      </c>
      <c r="H155">
        <v>15</v>
      </c>
      <c r="I155">
        <v>77.53</v>
      </c>
      <c r="J155">
        <v>23</v>
      </c>
      <c r="K155">
        <v>127.08</v>
      </c>
      <c r="L155">
        <v>-3.06</v>
      </c>
      <c r="M155">
        <v>310</v>
      </c>
      <c r="N155">
        <v>1897.55</v>
      </c>
      <c r="O155">
        <v>19</v>
      </c>
      <c r="P155">
        <v>1</v>
      </c>
      <c r="Q155">
        <v>1</v>
      </c>
      <c r="R155">
        <v>19</v>
      </c>
    </row>
    <row r="156" spans="1:18" x14ac:dyDescent="0.2">
      <c r="A156" t="s">
        <v>4204</v>
      </c>
      <c r="B156" t="s">
        <v>86</v>
      </c>
      <c r="C156" t="s">
        <v>273</v>
      </c>
      <c r="D156" t="s">
        <v>203</v>
      </c>
      <c r="E156" t="s">
        <v>96</v>
      </c>
      <c r="F156">
        <v>160</v>
      </c>
      <c r="G156">
        <v>4519.43</v>
      </c>
      <c r="H156">
        <v>4</v>
      </c>
      <c r="I156">
        <v>125</v>
      </c>
      <c r="J156">
        <v>13</v>
      </c>
      <c r="K156">
        <v>166</v>
      </c>
      <c r="L156">
        <v>-9.6</v>
      </c>
      <c r="M156">
        <v>151</v>
      </c>
      <c r="N156">
        <v>4468.83</v>
      </c>
      <c r="O156">
        <v>21</v>
      </c>
      <c r="P156">
        <v>3</v>
      </c>
      <c r="Q156">
        <v>3</v>
      </c>
      <c r="R156">
        <v>21</v>
      </c>
    </row>
    <row r="157" spans="1:18" x14ac:dyDescent="0.2">
      <c r="A157" t="s">
        <v>4205</v>
      </c>
      <c r="B157" t="s">
        <v>89</v>
      </c>
      <c r="C157" t="s">
        <v>270</v>
      </c>
      <c r="D157" t="s">
        <v>231</v>
      </c>
      <c r="E157" t="s">
        <v>96</v>
      </c>
      <c r="F157">
        <v>44</v>
      </c>
      <c r="G157">
        <v>2357</v>
      </c>
      <c r="H157">
        <v>1</v>
      </c>
      <c r="I157">
        <v>14</v>
      </c>
      <c r="J157">
        <v>1</v>
      </c>
      <c r="K157">
        <v>60</v>
      </c>
      <c r="L157">
        <v>8</v>
      </c>
      <c r="M157">
        <v>44</v>
      </c>
      <c r="N157">
        <v>2319</v>
      </c>
      <c r="O157">
        <v>6</v>
      </c>
      <c r="P157">
        <v>0</v>
      </c>
      <c r="Q157">
        <v>0</v>
      </c>
      <c r="R157">
        <v>6</v>
      </c>
    </row>
    <row r="158" spans="1:18" x14ac:dyDescent="0.2">
      <c r="A158" t="s">
        <v>4206</v>
      </c>
      <c r="B158" t="s">
        <v>86</v>
      </c>
      <c r="C158" t="s">
        <v>269</v>
      </c>
      <c r="D158" t="s">
        <v>179</v>
      </c>
      <c r="E158" t="s">
        <v>96</v>
      </c>
      <c r="F158">
        <v>421</v>
      </c>
      <c r="G158">
        <v>9650.1299999999992</v>
      </c>
      <c r="H158">
        <v>25</v>
      </c>
      <c r="I158">
        <v>383.51</v>
      </c>
      <c r="J158">
        <v>35</v>
      </c>
      <c r="K158">
        <v>737.54</v>
      </c>
      <c r="L158">
        <v>58.57</v>
      </c>
      <c r="M158">
        <v>411</v>
      </c>
      <c r="N158">
        <v>9354.67</v>
      </c>
      <c r="O158">
        <v>252</v>
      </c>
      <c r="P158">
        <v>24</v>
      </c>
      <c r="Q158">
        <v>32</v>
      </c>
      <c r="R158">
        <v>244</v>
      </c>
    </row>
    <row r="159" spans="1:18" x14ac:dyDescent="0.2">
      <c r="A159" t="s">
        <v>4207</v>
      </c>
      <c r="B159" t="s">
        <v>86</v>
      </c>
      <c r="C159" t="s">
        <v>274</v>
      </c>
      <c r="D159" t="s">
        <v>236</v>
      </c>
      <c r="E159" t="s">
        <v>96</v>
      </c>
      <c r="F159">
        <v>127</v>
      </c>
      <c r="G159">
        <v>3466.54</v>
      </c>
      <c r="H159">
        <v>9</v>
      </c>
      <c r="I159">
        <v>282</v>
      </c>
      <c r="J159">
        <v>6</v>
      </c>
      <c r="K159">
        <v>51</v>
      </c>
      <c r="L159">
        <v>21.97</v>
      </c>
      <c r="M159">
        <v>130</v>
      </c>
      <c r="N159">
        <v>3719.51</v>
      </c>
      <c r="O159">
        <v>19</v>
      </c>
      <c r="P159">
        <v>0</v>
      </c>
      <c r="Q159">
        <v>3</v>
      </c>
      <c r="R159">
        <v>16</v>
      </c>
    </row>
    <row r="160" spans="1:18" x14ac:dyDescent="0.2">
      <c r="A160" t="s">
        <v>4208</v>
      </c>
      <c r="B160" t="s">
        <v>86</v>
      </c>
      <c r="C160" t="s">
        <v>269</v>
      </c>
      <c r="D160" t="s">
        <v>153</v>
      </c>
      <c r="E160" t="s">
        <v>96</v>
      </c>
      <c r="F160">
        <v>247</v>
      </c>
      <c r="G160">
        <v>7809.05</v>
      </c>
      <c r="H160">
        <v>10</v>
      </c>
      <c r="I160">
        <v>740.02</v>
      </c>
      <c r="J160">
        <v>16</v>
      </c>
      <c r="K160">
        <v>718.08</v>
      </c>
      <c r="L160">
        <v>67.37</v>
      </c>
      <c r="M160">
        <v>241</v>
      </c>
      <c r="N160">
        <v>7898.36</v>
      </c>
      <c r="O160">
        <v>213</v>
      </c>
      <c r="P160">
        <v>15</v>
      </c>
      <c r="Q160">
        <v>19</v>
      </c>
      <c r="R160">
        <v>209</v>
      </c>
    </row>
    <row r="161" spans="1:18" x14ac:dyDescent="0.2">
      <c r="A161" t="s">
        <v>4209</v>
      </c>
      <c r="B161" t="s">
        <v>86</v>
      </c>
      <c r="C161" t="s">
        <v>272</v>
      </c>
      <c r="D161" t="s">
        <v>249</v>
      </c>
      <c r="E161" t="s">
        <v>96</v>
      </c>
      <c r="F161">
        <v>877</v>
      </c>
      <c r="G161">
        <v>22090.18</v>
      </c>
      <c r="H161">
        <v>62</v>
      </c>
      <c r="I161">
        <v>1712.51</v>
      </c>
      <c r="J161">
        <v>56</v>
      </c>
      <c r="K161">
        <v>1179.54</v>
      </c>
      <c r="L161">
        <v>5.0999999999999996</v>
      </c>
      <c r="M161">
        <v>883</v>
      </c>
      <c r="N161">
        <v>22628.25</v>
      </c>
      <c r="O161">
        <v>220</v>
      </c>
      <c r="P161">
        <v>36</v>
      </c>
      <c r="Q161">
        <v>41</v>
      </c>
      <c r="R161">
        <v>215</v>
      </c>
    </row>
    <row r="162" spans="1:18" x14ac:dyDescent="0.2">
      <c r="A162" t="s">
        <v>4210</v>
      </c>
      <c r="B162" t="s">
        <v>88</v>
      </c>
      <c r="C162" t="s">
        <v>269</v>
      </c>
      <c r="D162" t="s">
        <v>160</v>
      </c>
      <c r="E162" t="s">
        <v>96</v>
      </c>
      <c r="F162">
        <v>144</v>
      </c>
      <c r="G162">
        <v>933</v>
      </c>
      <c r="H162">
        <v>2</v>
      </c>
      <c r="I162">
        <v>12</v>
      </c>
      <c r="J162">
        <v>15</v>
      </c>
      <c r="K162">
        <v>91</v>
      </c>
      <c r="L162">
        <v>1</v>
      </c>
      <c r="M162">
        <v>131</v>
      </c>
      <c r="N162">
        <v>855</v>
      </c>
      <c r="O162">
        <v>28</v>
      </c>
      <c r="P162">
        <v>3</v>
      </c>
      <c r="Q162">
        <v>5</v>
      </c>
      <c r="R162">
        <v>26</v>
      </c>
    </row>
    <row r="163" spans="1:18" x14ac:dyDescent="0.2">
      <c r="A163" t="s">
        <v>4211</v>
      </c>
      <c r="B163" t="s">
        <v>89</v>
      </c>
      <c r="C163" t="s">
        <v>275</v>
      </c>
      <c r="D163" t="s">
        <v>141</v>
      </c>
      <c r="E163" t="s">
        <v>96</v>
      </c>
      <c r="F163">
        <v>70</v>
      </c>
      <c r="G163">
        <v>3331.43</v>
      </c>
      <c r="H163">
        <v>5</v>
      </c>
      <c r="I163">
        <v>228</v>
      </c>
      <c r="J163">
        <v>5</v>
      </c>
      <c r="K163">
        <v>162</v>
      </c>
      <c r="L163">
        <v>5.4</v>
      </c>
      <c r="M163">
        <v>70</v>
      </c>
      <c r="N163">
        <v>3402.83</v>
      </c>
      <c r="O163">
        <v>8</v>
      </c>
      <c r="P163">
        <v>0</v>
      </c>
      <c r="Q163">
        <v>0</v>
      </c>
      <c r="R163">
        <v>8</v>
      </c>
    </row>
    <row r="164" spans="1:18" x14ac:dyDescent="0.2">
      <c r="A164" t="s">
        <v>4212</v>
      </c>
      <c r="B164" t="s">
        <v>88</v>
      </c>
      <c r="C164" t="s">
        <v>274</v>
      </c>
      <c r="D164" t="s">
        <v>257</v>
      </c>
      <c r="E164" t="s">
        <v>96</v>
      </c>
      <c r="F164">
        <v>61</v>
      </c>
      <c r="G164">
        <v>378</v>
      </c>
      <c r="H164">
        <v>5</v>
      </c>
      <c r="I164">
        <v>30.51</v>
      </c>
      <c r="J164">
        <v>5</v>
      </c>
      <c r="K164">
        <v>31</v>
      </c>
      <c r="L164">
        <v>0</v>
      </c>
      <c r="M164">
        <v>61</v>
      </c>
      <c r="N164">
        <v>377.51</v>
      </c>
      <c r="O164">
        <v>3</v>
      </c>
      <c r="P164">
        <v>1</v>
      </c>
      <c r="Q164">
        <v>0</v>
      </c>
      <c r="R164">
        <v>4</v>
      </c>
    </row>
    <row r="165" spans="1:18" x14ac:dyDescent="0.2">
      <c r="A165" t="s">
        <v>4213</v>
      </c>
      <c r="B165" t="s">
        <v>89</v>
      </c>
      <c r="C165" t="s">
        <v>272</v>
      </c>
      <c r="D165" t="s">
        <v>232</v>
      </c>
      <c r="E165" t="s">
        <v>96</v>
      </c>
      <c r="F165">
        <v>642</v>
      </c>
      <c r="G165">
        <v>31483.72</v>
      </c>
      <c r="H165">
        <v>52</v>
      </c>
      <c r="I165">
        <v>2282</v>
      </c>
      <c r="J165">
        <v>45</v>
      </c>
      <c r="K165">
        <v>1947</v>
      </c>
      <c r="L165">
        <v>27.77</v>
      </c>
      <c r="M165">
        <v>649</v>
      </c>
      <c r="N165">
        <v>31846.49</v>
      </c>
      <c r="O165">
        <v>145</v>
      </c>
      <c r="P165">
        <v>23</v>
      </c>
      <c r="Q165">
        <v>15</v>
      </c>
      <c r="R165">
        <v>153</v>
      </c>
    </row>
    <row r="166" spans="1:18" x14ac:dyDescent="0.2">
      <c r="A166" t="s">
        <v>4214</v>
      </c>
      <c r="B166" t="s">
        <v>89</v>
      </c>
      <c r="C166" t="s">
        <v>271</v>
      </c>
      <c r="D166" t="s">
        <v>173</v>
      </c>
      <c r="E166" t="s">
        <v>96</v>
      </c>
      <c r="F166">
        <v>46</v>
      </c>
      <c r="G166">
        <v>2490</v>
      </c>
      <c r="H166">
        <v>4</v>
      </c>
      <c r="I166">
        <v>262</v>
      </c>
      <c r="J166">
        <v>4</v>
      </c>
      <c r="K166">
        <v>222</v>
      </c>
      <c r="L166">
        <v>-13</v>
      </c>
      <c r="M166">
        <v>46</v>
      </c>
      <c r="N166">
        <v>2517</v>
      </c>
      <c r="O166">
        <v>3</v>
      </c>
      <c r="P166">
        <v>0</v>
      </c>
      <c r="Q166">
        <v>0</v>
      </c>
      <c r="R166">
        <v>3</v>
      </c>
    </row>
    <row r="167" spans="1:18" x14ac:dyDescent="0.2">
      <c r="A167" t="s">
        <v>4215</v>
      </c>
      <c r="B167" t="s">
        <v>89</v>
      </c>
      <c r="C167" t="s">
        <v>273</v>
      </c>
      <c r="D167" t="s">
        <v>117</v>
      </c>
      <c r="E167" t="s">
        <v>96</v>
      </c>
      <c r="F167">
        <v>156</v>
      </c>
      <c r="G167">
        <v>7013.29</v>
      </c>
      <c r="H167">
        <v>9</v>
      </c>
      <c r="I167">
        <v>353</v>
      </c>
      <c r="J167">
        <v>10</v>
      </c>
      <c r="K167">
        <v>404</v>
      </c>
      <c r="L167">
        <v>70.2</v>
      </c>
      <c r="M167">
        <v>155</v>
      </c>
      <c r="N167">
        <v>7032.49</v>
      </c>
      <c r="O167">
        <v>25</v>
      </c>
      <c r="P167">
        <v>8</v>
      </c>
      <c r="Q167">
        <v>7</v>
      </c>
      <c r="R167">
        <v>26</v>
      </c>
    </row>
    <row r="168" spans="1:18" x14ac:dyDescent="0.2">
      <c r="A168" t="s">
        <v>4216</v>
      </c>
      <c r="B168" t="s">
        <v>86</v>
      </c>
      <c r="C168" t="s">
        <v>272</v>
      </c>
      <c r="D168" t="s">
        <v>256</v>
      </c>
      <c r="E168" t="s">
        <v>96</v>
      </c>
      <c r="F168">
        <v>260</v>
      </c>
      <c r="G168">
        <v>7026</v>
      </c>
      <c r="H168">
        <v>9</v>
      </c>
      <c r="I168">
        <v>355</v>
      </c>
      <c r="J168">
        <v>17</v>
      </c>
      <c r="K168">
        <v>662</v>
      </c>
      <c r="L168">
        <v>-4</v>
      </c>
      <c r="M168">
        <v>252</v>
      </c>
      <c r="N168">
        <v>6715</v>
      </c>
      <c r="O168">
        <v>76</v>
      </c>
      <c r="P168">
        <v>5</v>
      </c>
      <c r="Q168">
        <v>12</v>
      </c>
      <c r="R168">
        <v>69</v>
      </c>
    </row>
    <row r="169" spans="1:18" x14ac:dyDescent="0.2">
      <c r="A169" t="s">
        <v>4217</v>
      </c>
      <c r="B169" t="s">
        <v>93</v>
      </c>
      <c r="C169" t="s">
        <v>267</v>
      </c>
      <c r="D169" t="s">
        <v>211</v>
      </c>
      <c r="E169" t="s">
        <v>96</v>
      </c>
      <c r="F169">
        <v>0</v>
      </c>
      <c r="G169">
        <v>0</v>
      </c>
      <c r="H169">
        <v>0</v>
      </c>
      <c r="I169">
        <v>0</v>
      </c>
      <c r="J169">
        <v>0</v>
      </c>
      <c r="K169">
        <v>0</v>
      </c>
      <c r="L169">
        <v>0</v>
      </c>
      <c r="M169">
        <v>0</v>
      </c>
      <c r="N169">
        <v>0</v>
      </c>
      <c r="O169">
        <v>4</v>
      </c>
      <c r="P169">
        <v>0</v>
      </c>
      <c r="Q169">
        <v>0</v>
      </c>
      <c r="R169">
        <v>4</v>
      </c>
    </row>
    <row r="170" spans="1:18" x14ac:dyDescent="0.2">
      <c r="A170" t="s">
        <v>4218</v>
      </c>
      <c r="B170" t="s">
        <v>93</v>
      </c>
      <c r="C170" t="s">
        <v>269</v>
      </c>
      <c r="D170" t="s">
        <v>243</v>
      </c>
      <c r="E170" t="s">
        <v>96</v>
      </c>
      <c r="F170">
        <v>0</v>
      </c>
      <c r="G170">
        <v>0</v>
      </c>
      <c r="H170">
        <v>0</v>
      </c>
      <c r="I170">
        <v>0</v>
      </c>
      <c r="J170">
        <v>0</v>
      </c>
      <c r="K170">
        <v>0</v>
      </c>
      <c r="L170">
        <v>0</v>
      </c>
      <c r="M170">
        <v>0</v>
      </c>
      <c r="N170">
        <v>0</v>
      </c>
      <c r="O170">
        <v>142</v>
      </c>
      <c r="P170">
        <v>19</v>
      </c>
      <c r="Q170">
        <v>16</v>
      </c>
      <c r="R170">
        <v>145</v>
      </c>
    </row>
    <row r="171" spans="1:18" x14ac:dyDescent="0.2">
      <c r="A171" t="s">
        <v>4219</v>
      </c>
      <c r="B171" t="s">
        <v>89</v>
      </c>
      <c r="C171" t="s">
        <v>269</v>
      </c>
      <c r="D171" t="s">
        <v>167</v>
      </c>
      <c r="E171" t="s">
        <v>96</v>
      </c>
      <c r="F171">
        <v>93</v>
      </c>
      <c r="G171">
        <v>4727</v>
      </c>
      <c r="H171">
        <v>5</v>
      </c>
      <c r="I171">
        <v>134</v>
      </c>
      <c r="J171">
        <v>7</v>
      </c>
      <c r="K171">
        <v>322</v>
      </c>
      <c r="L171">
        <v>36</v>
      </c>
      <c r="M171">
        <v>91</v>
      </c>
      <c r="N171">
        <v>4575</v>
      </c>
      <c r="O171">
        <v>26</v>
      </c>
      <c r="P171">
        <v>4</v>
      </c>
      <c r="Q171">
        <v>0</v>
      </c>
      <c r="R171">
        <v>30</v>
      </c>
    </row>
    <row r="172" spans="1:18" x14ac:dyDescent="0.2">
      <c r="A172" t="s">
        <v>4220</v>
      </c>
      <c r="B172" t="s">
        <v>88</v>
      </c>
      <c r="C172" t="s">
        <v>267</v>
      </c>
      <c r="D172" t="s">
        <v>281</v>
      </c>
      <c r="E172" t="s">
        <v>96</v>
      </c>
      <c r="F172">
        <v>1990</v>
      </c>
      <c r="G172">
        <v>13881.56</v>
      </c>
      <c r="H172">
        <v>135</v>
      </c>
      <c r="I172">
        <v>843.04</v>
      </c>
      <c r="J172">
        <v>153</v>
      </c>
      <c r="K172">
        <v>1024.54</v>
      </c>
      <c r="L172">
        <v>-16.86</v>
      </c>
      <c r="M172">
        <v>1972</v>
      </c>
      <c r="N172">
        <v>13683.2</v>
      </c>
      <c r="O172">
        <v>119</v>
      </c>
      <c r="P172">
        <v>20</v>
      </c>
      <c r="Q172">
        <v>15</v>
      </c>
      <c r="R172">
        <v>124</v>
      </c>
    </row>
    <row r="173" spans="1:18" x14ac:dyDescent="0.2">
      <c r="A173" t="s">
        <v>4221</v>
      </c>
      <c r="B173" t="s">
        <v>86</v>
      </c>
      <c r="C173" t="s">
        <v>269</v>
      </c>
      <c r="D173" t="s">
        <v>160</v>
      </c>
      <c r="E173" t="s">
        <v>96</v>
      </c>
      <c r="F173">
        <v>304</v>
      </c>
      <c r="G173">
        <v>7901</v>
      </c>
      <c r="H173">
        <v>15</v>
      </c>
      <c r="I173">
        <v>458</v>
      </c>
      <c r="J173">
        <v>21</v>
      </c>
      <c r="K173">
        <v>266</v>
      </c>
      <c r="L173">
        <v>80</v>
      </c>
      <c r="M173">
        <v>298</v>
      </c>
      <c r="N173">
        <v>8173</v>
      </c>
      <c r="O173">
        <v>116</v>
      </c>
      <c r="P173">
        <v>21</v>
      </c>
      <c r="Q173">
        <v>16</v>
      </c>
      <c r="R173">
        <v>121</v>
      </c>
    </row>
    <row r="174" spans="1:18" x14ac:dyDescent="0.2">
      <c r="A174" t="s">
        <v>4222</v>
      </c>
      <c r="B174" t="s">
        <v>86</v>
      </c>
      <c r="C174" t="s">
        <v>273</v>
      </c>
      <c r="D174" t="s">
        <v>166</v>
      </c>
      <c r="E174" t="s">
        <v>96</v>
      </c>
      <c r="F174">
        <v>3</v>
      </c>
      <c r="G174">
        <v>44</v>
      </c>
      <c r="H174">
        <v>0</v>
      </c>
      <c r="I174">
        <v>0</v>
      </c>
      <c r="J174">
        <v>1</v>
      </c>
      <c r="K174">
        <v>6</v>
      </c>
      <c r="L174">
        <v>0</v>
      </c>
      <c r="M174">
        <v>2</v>
      </c>
      <c r="N174">
        <v>38</v>
      </c>
      <c r="O174">
        <v>0</v>
      </c>
      <c r="P174">
        <v>0</v>
      </c>
      <c r="Q174">
        <v>0</v>
      </c>
      <c r="R174">
        <v>0</v>
      </c>
    </row>
    <row r="175" spans="1:18" x14ac:dyDescent="0.2">
      <c r="A175" t="s">
        <v>4223</v>
      </c>
      <c r="B175" t="s">
        <v>88</v>
      </c>
      <c r="C175" t="s">
        <v>269</v>
      </c>
      <c r="D175" t="s">
        <v>163</v>
      </c>
      <c r="E175" t="s">
        <v>96</v>
      </c>
      <c r="F175">
        <v>178</v>
      </c>
      <c r="G175">
        <v>1086.6199999999999</v>
      </c>
      <c r="H175">
        <v>7</v>
      </c>
      <c r="I175">
        <v>28</v>
      </c>
      <c r="J175">
        <v>13</v>
      </c>
      <c r="K175">
        <v>63</v>
      </c>
      <c r="L175">
        <v>-0.6</v>
      </c>
      <c r="M175">
        <v>172</v>
      </c>
      <c r="N175">
        <v>1051.02</v>
      </c>
      <c r="O175">
        <v>19</v>
      </c>
      <c r="P175">
        <v>1</v>
      </c>
      <c r="Q175">
        <v>2</v>
      </c>
      <c r="R175">
        <v>18</v>
      </c>
    </row>
    <row r="176" spans="1:18" x14ac:dyDescent="0.2">
      <c r="A176" t="s">
        <v>4224</v>
      </c>
      <c r="B176" t="s">
        <v>91</v>
      </c>
      <c r="C176" t="s">
        <v>267</v>
      </c>
      <c r="D176" t="s">
        <v>211</v>
      </c>
      <c r="E176" t="s">
        <v>96</v>
      </c>
      <c r="F176">
        <v>0</v>
      </c>
      <c r="G176">
        <v>0</v>
      </c>
      <c r="H176">
        <v>1</v>
      </c>
      <c r="I176">
        <v>20</v>
      </c>
      <c r="J176">
        <v>0</v>
      </c>
      <c r="K176">
        <v>0</v>
      </c>
      <c r="L176">
        <v>0</v>
      </c>
      <c r="M176">
        <v>1</v>
      </c>
      <c r="N176">
        <v>20</v>
      </c>
      <c r="O176">
        <v>0</v>
      </c>
      <c r="P176">
        <v>0</v>
      </c>
      <c r="Q176">
        <v>0</v>
      </c>
      <c r="R176">
        <v>0</v>
      </c>
    </row>
    <row r="177" spans="1:18" x14ac:dyDescent="0.2">
      <c r="A177" t="s">
        <v>4225</v>
      </c>
      <c r="B177" t="s">
        <v>88</v>
      </c>
      <c r="C177" t="s">
        <v>271</v>
      </c>
      <c r="D177" t="s">
        <v>181</v>
      </c>
      <c r="E177" t="s">
        <v>96</v>
      </c>
      <c r="F177">
        <v>131</v>
      </c>
      <c r="G177">
        <v>882</v>
      </c>
      <c r="H177">
        <v>2</v>
      </c>
      <c r="I177">
        <v>12</v>
      </c>
      <c r="J177">
        <v>8</v>
      </c>
      <c r="K177">
        <v>58</v>
      </c>
      <c r="L177">
        <v>0</v>
      </c>
      <c r="M177">
        <v>125</v>
      </c>
      <c r="N177">
        <v>836</v>
      </c>
      <c r="O177">
        <v>5</v>
      </c>
      <c r="P177">
        <v>0</v>
      </c>
      <c r="Q177">
        <v>1</v>
      </c>
      <c r="R177">
        <v>4</v>
      </c>
    </row>
    <row r="178" spans="1:18" x14ac:dyDescent="0.2">
      <c r="A178" t="s">
        <v>4226</v>
      </c>
      <c r="B178" t="s">
        <v>93</v>
      </c>
      <c r="C178" t="s">
        <v>275</v>
      </c>
      <c r="D178" t="s">
        <v>210</v>
      </c>
      <c r="E178" t="s">
        <v>96</v>
      </c>
      <c r="F178">
        <v>0</v>
      </c>
      <c r="G178">
        <v>0</v>
      </c>
      <c r="H178">
        <v>0</v>
      </c>
      <c r="I178">
        <v>0</v>
      </c>
      <c r="J178">
        <v>0</v>
      </c>
      <c r="K178">
        <v>0</v>
      </c>
      <c r="L178">
        <v>0</v>
      </c>
      <c r="M178">
        <v>0</v>
      </c>
      <c r="N178">
        <v>0</v>
      </c>
      <c r="O178">
        <v>4</v>
      </c>
      <c r="P178">
        <v>0</v>
      </c>
      <c r="Q178">
        <v>1</v>
      </c>
      <c r="R178">
        <v>3</v>
      </c>
    </row>
    <row r="179" spans="1:18" x14ac:dyDescent="0.2">
      <c r="A179" t="s">
        <v>4227</v>
      </c>
      <c r="B179" t="s">
        <v>88</v>
      </c>
      <c r="C179" t="s">
        <v>272</v>
      </c>
      <c r="D179" t="s">
        <v>249</v>
      </c>
      <c r="E179" t="s">
        <v>96</v>
      </c>
      <c r="F179">
        <v>420</v>
      </c>
      <c r="G179">
        <v>2597.3200000000002</v>
      </c>
      <c r="H179">
        <v>20</v>
      </c>
      <c r="I179">
        <v>101.51</v>
      </c>
      <c r="J179">
        <v>27</v>
      </c>
      <c r="K179">
        <v>166.54</v>
      </c>
      <c r="L179">
        <v>0.3</v>
      </c>
      <c r="M179">
        <v>413</v>
      </c>
      <c r="N179">
        <v>2532.59</v>
      </c>
      <c r="O179">
        <v>24</v>
      </c>
      <c r="P179">
        <v>2</v>
      </c>
      <c r="Q179">
        <v>3</v>
      </c>
      <c r="R179">
        <v>23</v>
      </c>
    </row>
    <row r="180" spans="1:18" x14ac:dyDescent="0.2">
      <c r="A180" t="s">
        <v>4228</v>
      </c>
      <c r="B180" t="s">
        <v>88</v>
      </c>
      <c r="C180" t="s">
        <v>268</v>
      </c>
      <c r="D180" t="s">
        <v>129</v>
      </c>
      <c r="E180" t="s">
        <v>96</v>
      </c>
      <c r="F180">
        <v>270</v>
      </c>
      <c r="G180">
        <v>1646.62</v>
      </c>
      <c r="H180">
        <v>18</v>
      </c>
      <c r="I180">
        <v>94.51</v>
      </c>
      <c r="J180">
        <v>26</v>
      </c>
      <c r="K180">
        <v>152</v>
      </c>
      <c r="L180">
        <v>16.420000000000002</v>
      </c>
      <c r="M180">
        <v>262</v>
      </c>
      <c r="N180">
        <v>1605.55</v>
      </c>
      <c r="O180">
        <v>4</v>
      </c>
      <c r="P180">
        <v>1</v>
      </c>
      <c r="Q180">
        <v>1</v>
      </c>
      <c r="R180">
        <v>4</v>
      </c>
    </row>
    <row r="181" spans="1:18" x14ac:dyDescent="0.2">
      <c r="A181" t="s">
        <v>4229</v>
      </c>
      <c r="B181" t="s">
        <v>89</v>
      </c>
      <c r="C181" t="s">
        <v>268</v>
      </c>
      <c r="D181" t="s">
        <v>190</v>
      </c>
      <c r="E181" t="s">
        <v>96</v>
      </c>
      <c r="F181">
        <v>279</v>
      </c>
      <c r="G181">
        <v>12138</v>
      </c>
      <c r="H181">
        <v>6</v>
      </c>
      <c r="I181">
        <v>304</v>
      </c>
      <c r="J181">
        <v>9</v>
      </c>
      <c r="K181">
        <v>428</v>
      </c>
      <c r="L181">
        <v>-13</v>
      </c>
      <c r="M181">
        <v>276</v>
      </c>
      <c r="N181">
        <v>12001</v>
      </c>
      <c r="O181">
        <v>18</v>
      </c>
      <c r="P181">
        <v>4</v>
      </c>
      <c r="Q181">
        <v>1</v>
      </c>
      <c r="R181">
        <v>21</v>
      </c>
    </row>
    <row r="182" spans="1:18" x14ac:dyDescent="0.2">
      <c r="A182" t="s">
        <v>4230</v>
      </c>
      <c r="B182" t="s">
        <v>88</v>
      </c>
      <c r="C182" t="s">
        <v>269</v>
      </c>
      <c r="D182" t="s">
        <v>233</v>
      </c>
      <c r="E182" t="s">
        <v>96</v>
      </c>
      <c r="F182">
        <v>178</v>
      </c>
      <c r="G182">
        <v>1063.54</v>
      </c>
      <c r="H182">
        <v>5</v>
      </c>
      <c r="I182">
        <v>23</v>
      </c>
      <c r="J182">
        <v>15</v>
      </c>
      <c r="K182">
        <v>83</v>
      </c>
      <c r="L182">
        <v>-4.5199999999999996</v>
      </c>
      <c r="M182">
        <v>168</v>
      </c>
      <c r="N182">
        <v>999.02</v>
      </c>
      <c r="O182">
        <v>9</v>
      </c>
      <c r="P182">
        <v>0</v>
      </c>
      <c r="Q182">
        <v>1</v>
      </c>
      <c r="R182">
        <v>8</v>
      </c>
    </row>
    <row r="183" spans="1:18" x14ac:dyDescent="0.2">
      <c r="A183" t="s">
        <v>4231</v>
      </c>
      <c r="B183" t="s">
        <v>88</v>
      </c>
      <c r="C183" t="s">
        <v>274</v>
      </c>
      <c r="D183" t="s">
        <v>213</v>
      </c>
      <c r="E183" t="s">
        <v>96</v>
      </c>
      <c r="F183">
        <v>84</v>
      </c>
      <c r="G183">
        <v>588.54</v>
      </c>
      <c r="H183">
        <v>5</v>
      </c>
      <c r="I183">
        <v>27</v>
      </c>
      <c r="J183">
        <v>3</v>
      </c>
      <c r="K183">
        <v>24</v>
      </c>
      <c r="L183">
        <v>1.97</v>
      </c>
      <c r="M183">
        <v>86</v>
      </c>
      <c r="N183">
        <v>593.51</v>
      </c>
      <c r="O183">
        <v>6</v>
      </c>
      <c r="P183">
        <v>2</v>
      </c>
      <c r="Q183">
        <v>0</v>
      </c>
      <c r="R183">
        <v>8</v>
      </c>
    </row>
    <row r="184" spans="1:18" x14ac:dyDescent="0.2">
      <c r="A184" t="s">
        <v>4232</v>
      </c>
      <c r="B184" t="s">
        <v>89</v>
      </c>
      <c r="C184" t="s">
        <v>272</v>
      </c>
      <c r="D184" t="s">
        <v>256</v>
      </c>
      <c r="E184" t="s">
        <v>96</v>
      </c>
      <c r="F184">
        <v>113</v>
      </c>
      <c r="G184">
        <v>6112</v>
      </c>
      <c r="H184">
        <v>5</v>
      </c>
      <c r="I184">
        <v>334</v>
      </c>
      <c r="J184">
        <v>10</v>
      </c>
      <c r="K184">
        <v>624</v>
      </c>
      <c r="L184">
        <v>0</v>
      </c>
      <c r="M184">
        <v>108</v>
      </c>
      <c r="N184">
        <v>5822</v>
      </c>
      <c r="O184">
        <v>37</v>
      </c>
      <c r="P184">
        <v>2</v>
      </c>
      <c r="Q184">
        <v>7</v>
      </c>
      <c r="R184">
        <v>32</v>
      </c>
    </row>
    <row r="185" spans="1:18" x14ac:dyDescent="0.2">
      <c r="A185" t="s">
        <v>4233</v>
      </c>
      <c r="B185" t="s">
        <v>89</v>
      </c>
      <c r="C185" t="s">
        <v>274</v>
      </c>
      <c r="D185" t="s">
        <v>213</v>
      </c>
      <c r="E185" t="s">
        <v>96</v>
      </c>
      <c r="F185">
        <v>111</v>
      </c>
      <c r="G185">
        <v>5397.43</v>
      </c>
      <c r="H185">
        <v>5</v>
      </c>
      <c r="I185">
        <v>187</v>
      </c>
      <c r="J185">
        <v>7</v>
      </c>
      <c r="K185">
        <v>270</v>
      </c>
      <c r="L185">
        <v>1.57</v>
      </c>
      <c r="M185">
        <v>109</v>
      </c>
      <c r="N185">
        <v>5316</v>
      </c>
      <c r="O185">
        <v>17</v>
      </c>
      <c r="P185">
        <v>2</v>
      </c>
      <c r="Q185">
        <v>1</v>
      </c>
      <c r="R185">
        <v>18</v>
      </c>
    </row>
    <row r="186" spans="1:18" x14ac:dyDescent="0.2">
      <c r="A186" t="s">
        <v>4234</v>
      </c>
      <c r="B186" t="s">
        <v>89</v>
      </c>
      <c r="C186" t="s">
        <v>272</v>
      </c>
      <c r="D186" t="s">
        <v>124</v>
      </c>
      <c r="E186" t="s">
        <v>96</v>
      </c>
      <c r="F186">
        <v>346</v>
      </c>
      <c r="G186">
        <v>15494.43</v>
      </c>
      <c r="H186">
        <v>22</v>
      </c>
      <c r="I186">
        <v>728</v>
      </c>
      <c r="J186">
        <v>25</v>
      </c>
      <c r="K186">
        <v>835</v>
      </c>
      <c r="L186">
        <v>87.23</v>
      </c>
      <c r="M186">
        <v>343</v>
      </c>
      <c r="N186">
        <v>15474.66</v>
      </c>
      <c r="O186">
        <v>66</v>
      </c>
      <c r="P186">
        <v>18</v>
      </c>
      <c r="Q186">
        <v>10</v>
      </c>
      <c r="R186">
        <v>74</v>
      </c>
    </row>
    <row r="187" spans="1:18" x14ac:dyDescent="0.2">
      <c r="A187" t="s">
        <v>4235</v>
      </c>
      <c r="B187" t="s">
        <v>86</v>
      </c>
      <c r="C187" t="s">
        <v>271</v>
      </c>
      <c r="D187" t="s">
        <v>227</v>
      </c>
      <c r="E187" t="s">
        <v>96</v>
      </c>
      <c r="F187">
        <v>334</v>
      </c>
      <c r="G187">
        <v>7979.54</v>
      </c>
      <c r="H187">
        <v>9</v>
      </c>
      <c r="I187">
        <v>491</v>
      </c>
      <c r="J187">
        <v>18</v>
      </c>
      <c r="K187">
        <v>199</v>
      </c>
      <c r="L187">
        <v>76.97</v>
      </c>
      <c r="M187">
        <v>325</v>
      </c>
      <c r="N187">
        <v>8348.51</v>
      </c>
      <c r="O187">
        <v>55</v>
      </c>
      <c r="P187">
        <v>10</v>
      </c>
      <c r="Q187">
        <v>9</v>
      </c>
      <c r="R187">
        <v>56</v>
      </c>
    </row>
    <row r="188" spans="1:18" x14ac:dyDescent="0.2">
      <c r="A188" t="s">
        <v>4236</v>
      </c>
      <c r="B188" t="s">
        <v>89</v>
      </c>
      <c r="C188" t="s">
        <v>268</v>
      </c>
      <c r="D188" t="s">
        <v>282</v>
      </c>
      <c r="E188" t="s">
        <v>96</v>
      </c>
      <c r="F188">
        <v>2726</v>
      </c>
      <c r="G188">
        <v>126155.74</v>
      </c>
      <c r="H188">
        <v>131</v>
      </c>
      <c r="I188">
        <v>5315</v>
      </c>
      <c r="J188">
        <v>117</v>
      </c>
      <c r="K188">
        <v>4311.43</v>
      </c>
      <c r="L188">
        <v>378.78</v>
      </c>
      <c r="M188">
        <v>2740</v>
      </c>
      <c r="N188">
        <v>127538.09</v>
      </c>
      <c r="O188">
        <v>434</v>
      </c>
      <c r="P188">
        <v>81</v>
      </c>
      <c r="Q188">
        <v>55</v>
      </c>
      <c r="R188">
        <v>460</v>
      </c>
    </row>
    <row r="189" spans="1:18" x14ac:dyDescent="0.2">
      <c r="A189" t="s">
        <v>4237</v>
      </c>
      <c r="B189" t="s">
        <v>88</v>
      </c>
      <c r="C189" t="s">
        <v>273</v>
      </c>
      <c r="D189" t="s">
        <v>142</v>
      </c>
      <c r="E189" t="s">
        <v>96</v>
      </c>
      <c r="F189">
        <v>123</v>
      </c>
      <c r="G189">
        <v>784.08</v>
      </c>
      <c r="H189">
        <v>1</v>
      </c>
      <c r="I189">
        <v>6</v>
      </c>
      <c r="J189">
        <v>12</v>
      </c>
      <c r="K189">
        <v>69.08</v>
      </c>
      <c r="L189">
        <v>0</v>
      </c>
      <c r="M189">
        <v>112</v>
      </c>
      <c r="N189">
        <v>721</v>
      </c>
      <c r="O189">
        <v>3</v>
      </c>
      <c r="P189">
        <v>1</v>
      </c>
      <c r="Q189">
        <v>0</v>
      </c>
      <c r="R189">
        <v>4</v>
      </c>
    </row>
    <row r="190" spans="1:18" x14ac:dyDescent="0.2">
      <c r="A190" t="s">
        <v>4238</v>
      </c>
      <c r="B190" t="s">
        <v>89</v>
      </c>
      <c r="C190" t="s">
        <v>275</v>
      </c>
      <c r="D190" t="s">
        <v>289</v>
      </c>
      <c r="E190" t="s">
        <v>96</v>
      </c>
      <c r="F190">
        <v>1773</v>
      </c>
      <c r="G190">
        <v>88528.02</v>
      </c>
      <c r="H190">
        <v>74</v>
      </c>
      <c r="I190">
        <v>3874.83</v>
      </c>
      <c r="J190">
        <v>72</v>
      </c>
      <c r="K190">
        <v>2969.43</v>
      </c>
      <c r="L190">
        <v>322.37</v>
      </c>
      <c r="M190">
        <v>1775</v>
      </c>
      <c r="N190">
        <v>89755.79</v>
      </c>
      <c r="O190">
        <v>287</v>
      </c>
      <c r="P190">
        <v>39</v>
      </c>
      <c r="Q190">
        <v>17</v>
      </c>
      <c r="R190">
        <v>309</v>
      </c>
    </row>
    <row r="191" spans="1:18" x14ac:dyDescent="0.2">
      <c r="A191" t="s">
        <v>4239</v>
      </c>
      <c r="B191" t="s">
        <v>89</v>
      </c>
      <c r="C191" t="s">
        <v>272</v>
      </c>
      <c r="D191" t="s">
        <v>201</v>
      </c>
      <c r="E191" t="s">
        <v>96</v>
      </c>
      <c r="F191">
        <v>303</v>
      </c>
      <c r="G191">
        <v>14622.86</v>
      </c>
      <c r="H191">
        <v>17</v>
      </c>
      <c r="I191">
        <v>650</v>
      </c>
      <c r="J191">
        <v>17</v>
      </c>
      <c r="K191">
        <v>594</v>
      </c>
      <c r="L191">
        <v>92.8</v>
      </c>
      <c r="M191">
        <v>303</v>
      </c>
      <c r="N191">
        <v>14771.66</v>
      </c>
      <c r="O191">
        <v>87</v>
      </c>
      <c r="P191">
        <v>18</v>
      </c>
      <c r="Q191">
        <v>7</v>
      </c>
      <c r="R191">
        <v>98</v>
      </c>
    </row>
    <row r="192" spans="1:18" x14ac:dyDescent="0.2">
      <c r="A192" t="s">
        <v>4240</v>
      </c>
      <c r="B192" t="s">
        <v>86</v>
      </c>
      <c r="C192" t="s">
        <v>271</v>
      </c>
      <c r="D192" t="s">
        <v>175</v>
      </c>
      <c r="E192" t="s">
        <v>96</v>
      </c>
      <c r="F192">
        <v>980</v>
      </c>
      <c r="G192">
        <v>31217.94</v>
      </c>
      <c r="H192">
        <v>40</v>
      </c>
      <c r="I192">
        <v>714.51</v>
      </c>
      <c r="J192">
        <v>45</v>
      </c>
      <c r="K192">
        <v>1157</v>
      </c>
      <c r="L192">
        <v>264.74</v>
      </c>
      <c r="M192">
        <v>975</v>
      </c>
      <c r="N192">
        <v>31040.19</v>
      </c>
      <c r="O192">
        <v>83</v>
      </c>
      <c r="P192">
        <v>15</v>
      </c>
      <c r="Q192">
        <v>12</v>
      </c>
      <c r="R192">
        <v>86</v>
      </c>
    </row>
    <row r="193" spans="1:18" x14ac:dyDescent="0.2">
      <c r="A193" t="s">
        <v>4241</v>
      </c>
      <c r="B193" t="s">
        <v>93</v>
      </c>
      <c r="C193" t="s">
        <v>269</v>
      </c>
      <c r="D193" t="s">
        <v>123</v>
      </c>
      <c r="E193" t="s">
        <v>96</v>
      </c>
      <c r="F193">
        <v>0</v>
      </c>
      <c r="G193">
        <v>0</v>
      </c>
      <c r="H193">
        <v>0</v>
      </c>
      <c r="I193">
        <v>0</v>
      </c>
      <c r="J193">
        <v>0</v>
      </c>
      <c r="K193">
        <v>0</v>
      </c>
      <c r="L193">
        <v>0</v>
      </c>
      <c r="M193">
        <v>0</v>
      </c>
      <c r="N193">
        <v>0</v>
      </c>
      <c r="O193">
        <v>105</v>
      </c>
      <c r="P193">
        <v>8</v>
      </c>
      <c r="Q193">
        <v>18</v>
      </c>
      <c r="R193">
        <v>95</v>
      </c>
    </row>
    <row r="194" spans="1:18" x14ac:dyDescent="0.2">
      <c r="A194" t="s">
        <v>4242</v>
      </c>
      <c r="B194" t="s">
        <v>89</v>
      </c>
      <c r="C194" t="s">
        <v>271</v>
      </c>
      <c r="D194" t="s">
        <v>245</v>
      </c>
      <c r="E194" t="s">
        <v>96</v>
      </c>
      <c r="F194">
        <v>100</v>
      </c>
      <c r="G194">
        <v>5519.29</v>
      </c>
      <c r="H194">
        <v>12</v>
      </c>
      <c r="I194">
        <v>408</v>
      </c>
      <c r="J194">
        <v>11</v>
      </c>
      <c r="K194">
        <v>464</v>
      </c>
      <c r="L194">
        <v>41.2</v>
      </c>
      <c r="M194">
        <v>101</v>
      </c>
      <c r="N194">
        <v>5504.49</v>
      </c>
      <c r="O194">
        <v>16</v>
      </c>
      <c r="P194">
        <v>1</v>
      </c>
      <c r="Q194">
        <v>1</v>
      </c>
      <c r="R194">
        <v>16</v>
      </c>
    </row>
    <row r="195" spans="1:18" x14ac:dyDescent="0.2">
      <c r="A195" t="s">
        <v>4243</v>
      </c>
      <c r="B195" t="s">
        <v>88</v>
      </c>
      <c r="C195" t="s">
        <v>275</v>
      </c>
      <c r="D195" t="s">
        <v>192</v>
      </c>
      <c r="E195" t="s">
        <v>96</v>
      </c>
      <c r="F195">
        <v>58</v>
      </c>
      <c r="G195">
        <v>436.08</v>
      </c>
      <c r="H195">
        <v>10</v>
      </c>
      <c r="I195">
        <v>71</v>
      </c>
      <c r="J195">
        <v>3</v>
      </c>
      <c r="K195">
        <v>18</v>
      </c>
      <c r="L195">
        <v>4.9400000000000004</v>
      </c>
      <c r="M195">
        <v>65</v>
      </c>
      <c r="N195">
        <v>494.02</v>
      </c>
      <c r="O195">
        <v>4</v>
      </c>
      <c r="P195">
        <v>1</v>
      </c>
      <c r="Q195">
        <v>1</v>
      </c>
      <c r="R195">
        <v>4</v>
      </c>
    </row>
    <row r="196" spans="1:18" x14ac:dyDescent="0.2">
      <c r="A196" t="s">
        <v>4244</v>
      </c>
      <c r="B196" t="s">
        <v>89</v>
      </c>
      <c r="C196" t="s">
        <v>269</v>
      </c>
      <c r="D196" t="s">
        <v>108</v>
      </c>
      <c r="E196" t="s">
        <v>96</v>
      </c>
      <c r="F196">
        <v>172</v>
      </c>
      <c r="G196">
        <v>9196.86</v>
      </c>
      <c r="H196">
        <v>12</v>
      </c>
      <c r="I196">
        <v>426</v>
      </c>
      <c r="J196">
        <v>8</v>
      </c>
      <c r="K196">
        <v>249</v>
      </c>
      <c r="L196">
        <v>105.97</v>
      </c>
      <c r="M196">
        <v>176</v>
      </c>
      <c r="N196">
        <v>9479.83</v>
      </c>
      <c r="O196">
        <v>47</v>
      </c>
      <c r="P196">
        <v>6</v>
      </c>
      <c r="Q196">
        <v>3</v>
      </c>
      <c r="R196">
        <v>50</v>
      </c>
    </row>
    <row r="197" spans="1:18" x14ac:dyDescent="0.2">
      <c r="A197" t="s">
        <v>4245</v>
      </c>
      <c r="B197" t="s">
        <v>88</v>
      </c>
      <c r="C197" t="s">
        <v>274</v>
      </c>
      <c r="D197" t="s">
        <v>143</v>
      </c>
      <c r="E197" t="s">
        <v>96</v>
      </c>
      <c r="F197">
        <v>82</v>
      </c>
      <c r="G197">
        <v>542.54</v>
      </c>
      <c r="H197">
        <v>3</v>
      </c>
      <c r="I197">
        <v>18</v>
      </c>
      <c r="J197">
        <v>5</v>
      </c>
      <c r="K197">
        <v>36</v>
      </c>
      <c r="L197">
        <v>-0.03</v>
      </c>
      <c r="M197">
        <v>80</v>
      </c>
      <c r="N197">
        <v>524.51</v>
      </c>
      <c r="O197">
        <v>3</v>
      </c>
      <c r="P197">
        <v>1</v>
      </c>
      <c r="Q197">
        <v>1</v>
      </c>
      <c r="R197">
        <v>3</v>
      </c>
    </row>
    <row r="198" spans="1:18" x14ac:dyDescent="0.2">
      <c r="A198" t="s">
        <v>4246</v>
      </c>
      <c r="B198" t="s">
        <v>86</v>
      </c>
      <c r="C198" t="s">
        <v>275</v>
      </c>
      <c r="D198" t="s">
        <v>172</v>
      </c>
      <c r="E198" t="s">
        <v>96</v>
      </c>
      <c r="F198">
        <v>377</v>
      </c>
      <c r="G198">
        <v>10220.540000000001</v>
      </c>
      <c r="H198">
        <v>21</v>
      </c>
      <c r="I198">
        <v>817</v>
      </c>
      <c r="J198">
        <v>24</v>
      </c>
      <c r="K198">
        <v>399</v>
      </c>
      <c r="L198">
        <v>90.48</v>
      </c>
      <c r="M198">
        <v>374</v>
      </c>
      <c r="N198">
        <v>10729.02</v>
      </c>
      <c r="O198">
        <v>50</v>
      </c>
      <c r="P198">
        <v>5</v>
      </c>
      <c r="Q198">
        <v>8</v>
      </c>
      <c r="R198">
        <v>47</v>
      </c>
    </row>
    <row r="199" spans="1:18" x14ac:dyDescent="0.2">
      <c r="A199" t="s">
        <v>4247</v>
      </c>
      <c r="B199" t="s">
        <v>93</v>
      </c>
      <c r="C199" t="s">
        <v>269</v>
      </c>
      <c r="D199" t="s">
        <v>155</v>
      </c>
      <c r="E199" t="s">
        <v>96</v>
      </c>
      <c r="F199">
        <v>0</v>
      </c>
      <c r="G199">
        <v>0</v>
      </c>
      <c r="H199">
        <v>0</v>
      </c>
      <c r="I199">
        <v>0</v>
      </c>
      <c r="J199">
        <v>0</v>
      </c>
      <c r="K199">
        <v>0</v>
      </c>
      <c r="L199">
        <v>0</v>
      </c>
      <c r="M199">
        <v>0</v>
      </c>
      <c r="N199">
        <v>0</v>
      </c>
      <c r="O199">
        <v>81</v>
      </c>
      <c r="P199">
        <v>5</v>
      </c>
      <c r="Q199">
        <v>19</v>
      </c>
      <c r="R199">
        <v>67</v>
      </c>
    </row>
    <row r="200" spans="1:18" x14ac:dyDescent="0.2">
      <c r="A200" t="s">
        <v>4248</v>
      </c>
      <c r="B200" t="s">
        <v>93</v>
      </c>
      <c r="C200" t="s">
        <v>269</v>
      </c>
      <c r="D200" t="s">
        <v>153</v>
      </c>
      <c r="E200" t="s">
        <v>96</v>
      </c>
      <c r="F200">
        <v>0</v>
      </c>
      <c r="G200">
        <v>0</v>
      </c>
      <c r="H200">
        <v>0</v>
      </c>
      <c r="I200">
        <v>0</v>
      </c>
      <c r="J200">
        <v>0</v>
      </c>
      <c r="K200">
        <v>0</v>
      </c>
      <c r="L200">
        <v>0</v>
      </c>
      <c r="M200">
        <v>0</v>
      </c>
      <c r="N200">
        <v>0</v>
      </c>
      <c r="O200">
        <v>149</v>
      </c>
      <c r="P200">
        <v>13</v>
      </c>
      <c r="Q200">
        <v>9</v>
      </c>
      <c r="R200">
        <v>153</v>
      </c>
    </row>
    <row r="201" spans="1:18" x14ac:dyDescent="0.2">
      <c r="A201" t="s">
        <v>4249</v>
      </c>
      <c r="B201" t="s">
        <v>86</v>
      </c>
      <c r="C201" t="s">
        <v>273</v>
      </c>
      <c r="D201" t="s">
        <v>110</v>
      </c>
      <c r="E201" t="s">
        <v>96</v>
      </c>
      <c r="F201">
        <v>171</v>
      </c>
      <c r="G201">
        <v>4180</v>
      </c>
      <c r="H201">
        <v>8</v>
      </c>
      <c r="I201">
        <v>197.02</v>
      </c>
      <c r="J201">
        <v>8</v>
      </c>
      <c r="K201">
        <v>244</v>
      </c>
      <c r="L201">
        <v>61</v>
      </c>
      <c r="M201">
        <v>171</v>
      </c>
      <c r="N201">
        <v>4194.0200000000004</v>
      </c>
      <c r="O201">
        <v>54</v>
      </c>
      <c r="P201">
        <v>9</v>
      </c>
      <c r="Q201">
        <v>6</v>
      </c>
      <c r="R201">
        <v>57</v>
      </c>
    </row>
    <row r="202" spans="1:18" x14ac:dyDescent="0.2">
      <c r="A202" t="s">
        <v>4250</v>
      </c>
      <c r="B202" t="s">
        <v>88</v>
      </c>
      <c r="C202" t="s">
        <v>271</v>
      </c>
      <c r="D202" t="s">
        <v>125</v>
      </c>
      <c r="E202" t="s">
        <v>96</v>
      </c>
      <c r="F202">
        <v>80</v>
      </c>
      <c r="G202">
        <v>610</v>
      </c>
      <c r="H202">
        <v>3</v>
      </c>
      <c r="I202">
        <v>12.51</v>
      </c>
      <c r="J202">
        <v>5</v>
      </c>
      <c r="K202">
        <v>30</v>
      </c>
      <c r="L202">
        <v>-8.49</v>
      </c>
      <c r="M202">
        <v>78</v>
      </c>
      <c r="N202">
        <v>584.02</v>
      </c>
      <c r="O202">
        <v>4</v>
      </c>
      <c r="P202">
        <v>0</v>
      </c>
      <c r="Q202">
        <v>0</v>
      </c>
      <c r="R202">
        <v>4</v>
      </c>
    </row>
    <row r="203" spans="1:18" x14ac:dyDescent="0.2">
      <c r="A203" t="s">
        <v>4251</v>
      </c>
      <c r="B203" t="s">
        <v>93</v>
      </c>
      <c r="C203" t="s">
        <v>267</v>
      </c>
      <c r="D203" t="s">
        <v>178</v>
      </c>
      <c r="E203" t="s">
        <v>96</v>
      </c>
      <c r="F203">
        <v>0</v>
      </c>
      <c r="G203">
        <v>0</v>
      </c>
      <c r="H203">
        <v>0</v>
      </c>
      <c r="I203">
        <v>0</v>
      </c>
      <c r="J203">
        <v>0</v>
      </c>
      <c r="K203">
        <v>0</v>
      </c>
      <c r="L203">
        <v>0</v>
      </c>
      <c r="M203">
        <v>0</v>
      </c>
      <c r="N203">
        <v>0</v>
      </c>
      <c r="O203">
        <v>26</v>
      </c>
      <c r="P203">
        <v>4</v>
      </c>
      <c r="Q203">
        <v>2</v>
      </c>
      <c r="R203">
        <v>28</v>
      </c>
    </row>
    <row r="204" spans="1:18" x14ac:dyDescent="0.2">
      <c r="A204" t="s">
        <v>4252</v>
      </c>
      <c r="B204" t="s">
        <v>86</v>
      </c>
      <c r="C204" t="s">
        <v>272</v>
      </c>
      <c r="D204" t="s">
        <v>165</v>
      </c>
      <c r="E204" t="s">
        <v>96</v>
      </c>
      <c r="F204">
        <v>68</v>
      </c>
      <c r="G204">
        <v>2282</v>
      </c>
      <c r="H204">
        <v>1</v>
      </c>
      <c r="I204">
        <v>65</v>
      </c>
      <c r="J204">
        <v>5</v>
      </c>
      <c r="K204">
        <v>110</v>
      </c>
      <c r="L204">
        <v>38</v>
      </c>
      <c r="M204">
        <v>64</v>
      </c>
      <c r="N204">
        <v>2275</v>
      </c>
      <c r="O204">
        <v>16</v>
      </c>
      <c r="P204">
        <v>7</v>
      </c>
      <c r="Q204">
        <v>1</v>
      </c>
      <c r="R204">
        <v>22</v>
      </c>
    </row>
    <row r="205" spans="1:18" x14ac:dyDescent="0.2">
      <c r="A205" t="s">
        <v>4253</v>
      </c>
      <c r="B205" t="s">
        <v>88</v>
      </c>
      <c r="C205" t="s">
        <v>274</v>
      </c>
      <c r="D205" t="s">
        <v>236</v>
      </c>
      <c r="E205" t="s">
        <v>96</v>
      </c>
      <c r="F205">
        <v>73</v>
      </c>
      <c r="G205">
        <v>490.54</v>
      </c>
      <c r="H205">
        <v>6</v>
      </c>
      <c r="I205">
        <v>32</v>
      </c>
      <c r="J205">
        <v>5</v>
      </c>
      <c r="K205">
        <v>27</v>
      </c>
      <c r="L205">
        <v>-4.03</v>
      </c>
      <c r="M205">
        <v>74</v>
      </c>
      <c r="N205">
        <v>491.51</v>
      </c>
      <c r="O205">
        <v>2</v>
      </c>
      <c r="P205">
        <v>0</v>
      </c>
      <c r="Q205">
        <v>0</v>
      </c>
      <c r="R205">
        <v>2</v>
      </c>
    </row>
    <row r="206" spans="1:18" x14ac:dyDescent="0.2">
      <c r="A206" t="s">
        <v>4254</v>
      </c>
      <c r="B206" t="s">
        <v>93</v>
      </c>
      <c r="C206" t="s">
        <v>271</v>
      </c>
      <c r="D206" t="s">
        <v>212</v>
      </c>
      <c r="E206" t="s">
        <v>96</v>
      </c>
      <c r="F206">
        <v>0</v>
      </c>
      <c r="G206">
        <v>0</v>
      </c>
      <c r="H206">
        <v>0</v>
      </c>
      <c r="I206">
        <v>0</v>
      </c>
      <c r="J206">
        <v>0</v>
      </c>
      <c r="K206">
        <v>0</v>
      </c>
      <c r="L206">
        <v>0</v>
      </c>
      <c r="M206">
        <v>0</v>
      </c>
      <c r="N206">
        <v>0</v>
      </c>
      <c r="O206">
        <v>20</v>
      </c>
      <c r="P206">
        <v>4</v>
      </c>
      <c r="Q206">
        <v>5</v>
      </c>
      <c r="R206">
        <v>19</v>
      </c>
    </row>
    <row r="207" spans="1:18" x14ac:dyDescent="0.2">
      <c r="A207" t="s">
        <v>4255</v>
      </c>
      <c r="B207" t="s">
        <v>93</v>
      </c>
      <c r="C207" t="s">
        <v>269</v>
      </c>
      <c r="D207" t="s">
        <v>135</v>
      </c>
      <c r="E207" t="s">
        <v>96</v>
      </c>
      <c r="F207">
        <v>0</v>
      </c>
      <c r="G207">
        <v>0</v>
      </c>
      <c r="H207">
        <v>0</v>
      </c>
      <c r="I207">
        <v>0</v>
      </c>
      <c r="J207">
        <v>0</v>
      </c>
      <c r="K207">
        <v>0</v>
      </c>
      <c r="L207">
        <v>0</v>
      </c>
      <c r="M207">
        <v>0</v>
      </c>
      <c r="N207">
        <v>0</v>
      </c>
      <c r="O207">
        <v>145</v>
      </c>
      <c r="P207">
        <v>17</v>
      </c>
      <c r="Q207">
        <v>23</v>
      </c>
      <c r="R207">
        <v>139</v>
      </c>
    </row>
    <row r="208" spans="1:18" x14ac:dyDescent="0.2">
      <c r="A208" t="s">
        <v>4256</v>
      </c>
      <c r="B208" t="s">
        <v>93</v>
      </c>
      <c r="C208" t="s">
        <v>269</v>
      </c>
      <c r="D208" t="s">
        <v>185</v>
      </c>
      <c r="E208" t="s">
        <v>96</v>
      </c>
      <c r="F208">
        <v>0</v>
      </c>
      <c r="G208">
        <v>0</v>
      </c>
      <c r="H208">
        <v>0</v>
      </c>
      <c r="I208">
        <v>0</v>
      </c>
      <c r="J208">
        <v>0</v>
      </c>
      <c r="K208">
        <v>0</v>
      </c>
      <c r="L208">
        <v>0</v>
      </c>
      <c r="M208">
        <v>0</v>
      </c>
      <c r="N208">
        <v>0</v>
      </c>
      <c r="O208">
        <v>116</v>
      </c>
      <c r="P208">
        <v>12</v>
      </c>
      <c r="Q208">
        <v>18</v>
      </c>
      <c r="R208">
        <v>110</v>
      </c>
    </row>
    <row r="209" spans="1:18" x14ac:dyDescent="0.2">
      <c r="A209" t="s">
        <v>4257</v>
      </c>
      <c r="B209" t="s">
        <v>88</v>
      </c>
      <c r="C209" t="s">
        <v>271</v>
      </c>
      <c r="D209" t="s">
        <v>252</v>
      </c>
      <c r="E209" t="s">
        <v>96</v>
      </c>
      <c r="F209">
        <v>116</v>
      </c>
      <c r="G209">
        <v>767</v>
      </c>
      <c r="H209">
        <v>3</v>
      </c>
      <c r="I209">
        <v>24</v>
      </c>
      <c r="J209">
        <v>6</v>
      </c>
      <c r="K209">
        <v>36</v>
      </c>
      <c r="L209">
        <v>0</v>
      </c>
      <c r="M209">
        <v>113</v>
      </c>
      <c r="N209">
        <v>755</v>
      </c>
      <c r="O209">
        <v>6</v>
      </c>
      <c r="P209">
        <v>0</v>
      </c>
      <c r="Q209">
        <v>1</v>
      </c>
      <c r="R209">
        <v>5</v>
      </c>
    </row>
    <row r="210" spans="1:18" x14ac:dyDescent="0.2">
      <c r="A210" t="s">
        <v>4258</v>
      </c>
      <c r="B210" t="s">
        <v>89</v>
      </c>
      <c r="C210" t="s">
        <v>269</v>
      </c>
      <c r="D210" t="s">
        <v>250</v>
      </c>
      <c r="E210" t="s">
        <v>96</v>
      </c>
      <c r="F210">
        <v>75</v>
      </c>
      <c r="G210">
        <v>3593</v>
      </c>
      <c r="H210">
        <v>5</v>
      </c>
      <c r="I210">
        <v>230</v>
      </c>
      <c r="J210">
        <v>3</v>
      </c>
      <c r="K210">
        <v>36</v>
      </c>
      <c r="L210">
        <v>25</v>
      </c>
      <c r="M210">
        <v>77</v>
      </c>
      <c r="N210">
        <v>3812</v>
      </c>
      <c r="O210">
        <v>17</v>
      </c>
      <c r="P210">
        <v>3</v>
      </c>
      <c r="Q210">
        <v>0</v>
      </c>
      <c r="R210">
        <v>20</v>
      </c>
    </row>
    <row r="211" spans="1:18" x14ac:dyDescent="0.2">
      <c r="A211" t="s">
        <v>4259</v>
      </c>
      <c r="B211" t="s">
        <v>93</v>
      </c>
      <c r="C211" t="s">
        <v>270</v>
      </c>
      <c r="D211" t="s">
        <v>144</v>
      </c>
      <c r="E211" t="s">
        <v>96</v>
      </c>
      <c r="F211">
        <v>0</v>
      </c>
      <c r="G211">
        <v>0</v>
      </c>
      <c r="H211">
        <v>0</v>
      </c>
      <c r="I211">
        <v>0</v>
      </c>
      <c r="J211">
        <v>0</v>
      </c>
      <c r="K211">
        <v>0</v>
      </c>
      <c r="L211">
        <v>0</v>
      </c>
      <c r="M211">
        <v>0</v>
      </c>
      <c r="N211">
        <v>0</v>
      </c>
      <c r="O211">
        <v>13</v>
      </c>
      <c r="P211">
        <v>2</v>
      </c>
      <c r="Q211">
        <v>1</v>
      </c>
      <c r="R211">
        <v>14</v>
      </c>
    </row>
    <row r="212" spans="1:18" x14ac:dyDescent="0.2">
      <c r="A212" t="s">
        <v>4260</v>
      </c>
      <c r="B212" t="s">
        <v>86</v>
      </c>
      <c r="C212" t="s">
        <v>270</v>
      </c>
      <c r="D212" t="s">
        <v>195</v>
      </c>
      <c r="E212" t="s">
        <v>96</v>
      </c>
      <c r="F212">
        <v>150</v>
      </c>
      <c r="G212">
        <v>4032</v>
      </c>
      <c r="H212">
        <v>7</v>
      </c>
      <c r="I212">
        <v>277</v>
      </c>
      <c r="J212">
        <v>10</v>
      </c>
      <c r="K212">
        <v>342</v>
      </c>
      <c r="L212">
        <v>-3</v>
      </c>
      <c r="M212">
        <v>147</v>
      </c>
      <c r="N212">
        <v>3964</v>
      </c>
      <c r="O212">
        <v>28</v>
      </c>
      <c r="P212">
        <v>6</v>
      </c>
      <c r="Q212">
        <v>4</v>
      </c>
      <c r="R212">
        <v>30</v>
      </c>
    </row>
    <row r="213" spans="1:18" x14ac:dyDescent="0.2">
      <c r="A213" t="s">
        <v>4261</v>
      </c>
      <c r="B213" t="s">
        <v>91</v>
      </c>
      <c r="C213" t="s">
        <v>268</v>
      </c>
      <c r="D213" t="s">
        <v>127</v>
      </c>
      <c r="E213" t="s">
        <v>96</v>
      </c>
      <c r="F213">
        <v>5</v>
      </c>
      <c r="G213">
        <v>107</v>
      </c>
      <c r="H213">
        <v>0</v>
      </c>
      <c r="I213">
        <v>0</v>
      </c>
      <c r="J213">
        <v>0</v>
      </c>
      <c r="K213">
        <v>0</v>
      </c>
      <c r="L213">
        <v>0</v>
      </c>
      <c r="M213">
        <v>5</v>
      </c>
      <c r="N213">
        <v>107</v>
      </c>
      <c r="O213">
        <v>0</v>
      </c>
      <c r="P213">
        <v>0</v>
      </c>
      <c r="Q213">
        <v>0</v>
      </c>
      <c r="R213">
        <v>0</v>
      </c>
    </row>
    <row r="214" spans="1:18" x14ac:dyDescent="0.2">
      <c r="A214" t="s">
        <v>4262</v>
      </c>
      <c r="B214" t="s">
        <v>89</v>
      </c>
      <c r="C214" t="s">
        <v>272</v>
      </c>
      <c r="D214" t="s">
        <v>205</v>
      </c>
      <c r="E214" t="s">
        <v>96</v>
      </c>
      <c r="F214">
        <v>71</v>
      </c>
      <c r="G214">
        <v>3583</v>
      </c>
      <c r="H214">
        <v>7</v>
      </c>
      <c r="I214">
        <v>341</v>
      </c>
      <c r="J214">
        <v>4</v>
      </c>
      <c r="K214">
        <v>92</v>
      </c>
      <c r="L214">
        <v>50</v>
      </c>
      <c r="M214">
        <v>74</v>
      </c>
      <c r="N214">
        <v>3882</v>
      </c>
      <c r="O214">
        <v>23</v>
      </c>
      <c r="P214">
        <v>4</v>
      </c>
      <c r="Q214">
        <v>2</v>
      </c>
      <c r="R214">
        <v>25</v>
      </c>
    </row>
    <row r="215" spans="1:18" x14ac:dyDescent="0.2">
      <c r="A215" t="s">
        <v>4263</v>
      </c>
      <c r="B215" t="s">
        <v>93</v>
      </c>
      <c r="C215" t="s">
        <v>276</v>
      </c>
      <c r="D215" t="s">
        <v>290</v>
      </c>
      <c r="E215" t="s">
        <v>96</v>
      </c>
      <c r="F215">
        <v>0</v>
      </c>
      <c r="G215">
        <v>0</v>
      </c>
      <c r="H215">
        <v>0</v>
      </c>
      <c r="I215">
        <v>0</v>
      </c>
      <c r="J215">
        <v>0</v>
      </c>
      <c r="K215">
        <v>0</v>
      </c>
      <c r="L215">
        <v>0</v>
      </c>
      <c r="M215">
        <v>0</v>
      </c>
      <c r="N215">
        <v>0</v>
      </c>
      <c r="O215">
        <v>27</v>
      </c>
      <c r="P215">
        <v>3</v>
      </c>
      <c r="Q215">
        <v>11</v>
      </c>
      <c r="R215">
        <v>19</v>
      </c>
    </row>
    <row r="216" spans="1:18" x14ac:dyDescent="0.2">
      <c r="A216" t="s">
        <v>4264</v>
      </c>
      <c r="B216" t="s">
        <v>89</v>
      </c>
      <c r="C216" t="s">
        <v>270</v>
      </c>
      <c r="D216" t="s">
        <v>221</v>
      </c>
      <c r="E216" t="s">
        <v>96</v>
      </c>
      <c r="F216">
        <v>38</v>
      </c>
      <c r="G216">
        <v>1935</v>
      </c>
      <c r="H216">
        <v>4</v>
      </c>
      <c r="I216">
        <v>126</v>
      </c>
      <c r="J216">
        <v>0</v>
      </c>
      <c r="K216">
        <v>0</v>
      </c>
      <c r="L216">
        <v>0</v>
      </c>
      <c r="M216">
        <v>42</v>
      </c>
      <c r="N216">
        <v>2061</v>
      </c>
      <c r="O216">
        <v>5</v>
      </c>
      <c r="P216">
        <v>0</v>
      </c>
      <c r="Q216">
        <v>0</v>
      </c>
      <c r="R216">
        <v>5</v>
      </c>
    </row>
    <row r="217" spans="1:18" x14ac:dyDescent="0.2">
      <c r="A217" t="s">
        <v>4265</v>
      </c>
      <c r="B217" t="s">
        <v>93</v>
      </c>
      <c r="C217" t="s">
        <v>275</v>
      </c>
      <c r="D217" t="s">
        <v>196</v>
      </c>
      <c r="E217" t="s">
        <v>96</v>
      </c>
      <c r="F217">
        <v>0</v>
      </c>
      <c r="G217">
        <v>0</v>
      </c>
      <c r="H217">
        <v>0</v>
      </c>
      <c r="I217">
        <v>0</v>
      </c>
      <c r="J217">
        <v>0</v>
      </c>
      <c r="K217">
        <v>0</v>
      </c>
      <c r="L217">
        <v>0</v>
      </c>
      <c r="M217">
        <v>0</v>
      </c>
      <c r="N217">
        <v>0</v>
      </c>
      <c r="O217">
        <v>44</v>
      </c>
      <c r="P217">
        <v>7</v>
      </c>
      <c r="Q217">
        <v>7</v>
      </c>
      <c r="R217">
        <v>44</v>
      </c>
    </row>
    <row r="218" spans="1:18" x14ac:dyDescent="0.2">
      <c r="A218" t="s">
        <v>4266</v>
      </c>
      <c r="B218" t="s">
        <v>93</v>
      </c>
      <c r="C218" t="s">
        <v>269</v>
      </c>
      <c r="D218" t="s">
        <v>145</v>
      </c>
      <c r="E218" t="s">
        <v>96</v>
      </c>
      <c r="F218">
        <v>0</v>
      </c>
      <c r="G218">
        <v>0</v>
      </c>
      <c r="H218">
        <v>0</v>
      </c>
      <c r="I218">
        <v>0</v>
      </c>
      <c r="J218">
        <v>0</v>
      </c>
      <c r="K218">
        <v>0</v>
      </c>
      <c r="L218">
        <v>0</v>
      </c>
      <c r="M218">
        <v>0</v>
      </c>
      <c r="N218">
        <v>0</v>
      </c>
      <c r="O218">
        <v>146</v>
      </c>
      <c r="P218">
        <v>11</v>
      </c>
      <c r="Q218">
        <v>18</v>
      </c>
      <c r="R218">
        <v>139</v>
      </c>
    </row>
    <row r="219" spans="1:18" x14ac:dyDescent="0.2">
      <c r="A219" t="s">
        <v>4267</v>
      </c>
      <c r="B219" t="s">
        <v>93</v>
      </c>
      <c r="C219" t="s">
        <v>273</v>
      </c>
      <c r="D219" t="s">
        <v>219</v>
      </c>
      <c r="E219" t="s">
        <v>96</v>
      </c>
      <c r="F219">
        <v>0</v>
      </c>
      <c r="G219">
        <v>0</v>
      </c>
      <c r="H219">
        <v>0</v>
      </c>
      <c r="I219">
        <v>0</v>
      </c>
      <c r="J219">
        <v>0</v>
      </c>
      <c r="K219">
        <v>0</v>
      </c>
      <c r="L219">
        <v>0</v>
      </c>
      <c r="M219">
        <v>0</v>
      </c>
      <c r="N219">
        <v>0</v>
      </c>
      <c r="O219">
        <v>35</v>
      </c>
      <c r="P219">
        <v>6</v>
      </c>
      <c r="Q219">
        <v>12</v>
      </c>
      <c r="R219">
        <v>29</v>
      </c>
    </row>
    <row r="220" spans="1:18" x14ac:dyDescent="0.2">
      <c r="A220" t="s">
        <v>4268</v>
      </c>
      <c r="B220" t="s">
        <v>91</v>
      </c>
      <c r="C220" t="s">
        <v>269</v>
      </c>
      <c r="D220" t="s">
        <v>168</v>
      </c>
      <c r="E220" t="s">
        <v>96</v>
      </c>
      <c r="F220">
        <v>3</v>
      </c>
      <c r="G220">
        <v>68</v>
      </c>
      <c r="H220">
        <v>0</v>
      </c>
      <c r="I220">
        <v>0</v>
      </c>
      <c r="J220">
        <v>0</v>
      </c>
      <c r="K220">
        <v>0</v>
      </c>
      <c r="L220">
        <v>0</v>
      </c>
      <c r="M220">
        <v>3</v>
      </c>
      <c r="N220">
        <v>68</v>
      </c>
      <c r="O220">
        <v>0</v>
      </c>
      <c r="P220">
        <v>0</v>
      </c>
      <c r="Q220">
        <v>0</v>
      </c>
      <c r="R220">
        <v>0</v>
      </c>
    </row>
    <row r="221" spans="1:18" x14ac:dyDescent="0.2">
      <c r="A221" t="s">
        <v>4269</v>
      </c>
      <c r="B221" t="s">
        <v>89</v>
      </c>
      <c r="C221" t="s">
        <v>270</v>
      </c>
      <c r="D221" t="s">
        <v>197</v>
      </c>
      <c r="E221" t="s">
        <v>96</v>
      </c>
      <c r="F221">
        <v>100</v>
      </c>
      <c r="G221">
        <v>4070.86</v>
      </c>
      <c r="H221">
        <v>8</v>
      </c>
      <c r="I221">
        <v>358</v>
      </c>
      <c r="J221">
        <v>10</v>
      </c>
      <c r="K221">
        <v>264</v>
      </c>
      <c r="L221">
        <v>10.8</v>
      </c>
      <c r="M221">
        <v>98</v>
      </c>
      <c r="N221">
        <v>4175.66</v>
      </c>
      <c r="O221">
        <v>5</v>
      </c>
      <c r="P221">
        <v>0</v>
      </c>
      <c r="Q221">
        <v>0</v>
      </c>
      <c r="R221">
        <v>5</v>
      </c>
    </row>
    <row r="222" spans="1:18" x14ac:dyDescent="0.2">
      <c r="A222" t="s">
        <v>4270</v>
      </c>
      <c r="B222" t="s">
        <v>91</v>
      </c>
      <c r="C222" t="s">
        <v>271</v>
      </c>
      <c r="D222" t="s">
        <v>136</v>
      </c>
      <c r="E222" t="s">
        <v>96</v>
      </c>
      <c r="F222">
        <v>1</v>
      </c>
      <c r="G222">
        <v>32</v>
      </c>
      <c r="H222">
        <v>1</v>
      </c>
      <c r="I222">
        <v>16</v>
      </c>
      <c r="J222">
        <v>0</v>
      </c>
      <c r="K222">
        <v>0</v>
      </c>
      <c r="L222">
        <v>0</v>
      </c>
      <c r="M222">
        <v>2</v>
      </c>
      <c r="N222">
        <v>48</v>
      </c>
      <c r="O222">
        <v>0</v>
      </c>
      <c r="P222">
        <v>0</v>
      </c>
      <c r="Q222">
        <v>0</v>
      </c>
      <c r="R222">
        <v>0</v>
      </c>
    </row>
    <row r="223" spans="1:18" x14ac:dyDescent="0.2">
      <c r="A223" t="s">
        <v>4271</v>
      </c>
      <c r="B223" t="s">
        <v>91</v>
      </c>
      <c r="C223" t="s">
        <v>271</v>
      </c>
      <c r="D223" t="s">
        <v>285</v>
      </c>
      <c r="E223" t="s">
        <v>96</v>
      </c>
      <c r="F223">
        <v>12</v>
      </c>
      <c r="G223">
        <v>382</v>
      </c>
      <c r="H223">
        <v>2</v>
      </c>
      <c r="I223">
        <v>31</v>
      </c>
      <c r="J223">
        <v>0</v>
      </c>
      <c r="K223">
        <v>0</v>
      </c>
      <c r="L223">
        <v>-17</v>
      </c>
      <c r="M223">
        <v>14</v>
      </c>
      <c r="N223">
        <v>396</v>
      </c>
      <c r="O223">
        <v>0</v>
      </c>
      <c r="P223">
        <v>0</v>
      </c>
      <c r="Q223">
        <v>0</v>
      </c>
      <c r="R223">
        <v>0</v>
      </c>
    </row>
    <row r="224" spans="1:18" x14ac:dyDescent="0.2">
      <c r="A224" t="s">
        <v>4272</v>
      </c>
      <c r="B224" t="s">
        <v>86</v>
      </c>
      <c r="C224" t="s">
        <v>268</v>
      </c>
      <c r="D224" t="s">
        <v>182</v>
      </c>
      <c r="E224" t="s">
        <v>96</v>
      </c>
      <c r="F224">
        <v>158</v>
      </c>
      <c r="G224">
        <v>4556.29</v>
      </c>
      <c r="H224">
        <v>4</v>
      </c>
      <c r="I224">
        <v>21</v>
      </c>
      <c r="J224">
        <v>11</v>
      </c>
      <c r="K224">
        <v>156</v>
      </c>
      <c r="L224">
        <v>19.2</v>
      </c>
      <c r="M224">
        <v>151</v>
      </c>
      <c r="N224">
        <v>4440.49</v>
      </c>
      <c r="O224">
        <v>50</v>
      </c>
      <c r="P224">
        <v>9</v>
      </c>
      <c r="Q224">
        <v>5</v>
      </c>
      <c r="R224">
        <v>54</v>
      </c>
    </row>
    <row r="225" spans="1:18" x14ac:dyDescent="0.2">
      <c r="A225" t="s">
        <v>4273</v>
      </c>
      <c r="B225" t="s">
        <v>86</v>
      </c>
      <c r="C225" t="s">
        <v>271</v>
      </c>
      <c r="D225" t="s">
        <v>240</v>
      </c>
      <c r="E225" t="s">
        <v>96</v>
      </c>
      <c r="F225">
        <v>263</v>
      </c>
      <c r="G225">
        <v>8074.62</v>
      </c>
      <c r="H225">
        <v>9</v>
      </c>
      <c r="I225">
        <v>346</v>
      </c>
      <c r="J225">
        <v>14</v>
      </c>
      <c r="K225">
        <v>281</v>
      </c>
      <c r="L225">
        <v>0.91</v>
      </c>
      <c r="M225">
        <v>258</v>
      </c>
      <c r="N225">
        <v>8140.53</v>
      </c>
      <c r="O225">
        <v>58</v>
      </c>
      <c r="P225">
        <v>9</v>
      </c>
      <c r="Q225">
        <v>4</v>
      </c>
      <c r="R225">
        <v>63</v>
      </c>
    </row>
    <row r="226" spans="1:18" x14ac:dyDescent="0.2">
      <c r="A226" t="s">
        <v>4274</v>
      </c>
      <c r="B226" t="s">
        <v>93</v>
      </c>
      <c r="C226" t="s">
        <v>272</v>
      </c>
      <c r="D226" t="s">
        <v>121</v>
      </c>
      <c r="E226" t="s">
        <v>96</v>
      </c>
      <c r="F226">
        <v>0</v>
      </c>
      <c r="G226">
        <v>0</v>
      </c>
      <c r="H226">
        <v>0</v>
      </c>
      <c r="I226">
        <v>0</v>
      </c>
      <c r="J226">
        <v>0</v>
      </c>
      <c r="K226">
        <v>0</v>
      </c>
      <c r="L226">
        <v>0</v>
      </c>
      <c r="M226">
        <v>0</v>
      </c>
      <c r="N226">
        <v>0</v>
      </c>
      <c r="O226">
        <v>33</v>
      </c>
      <c r="P226">
        <v>4</v>
      </c>
      <c r="Q226">
        <v>6</v>
      </c>
      <c r="R226">
        <v>31</v>
      </c>
    </row>
    <row r="227" spans="1:18" x14ac:dyDescent="0.2">
      <c r="A227" t="s">
        <v>4275</v>
      </c>
      <c r="B227" t="s">
        <v>89</v>
      </c>
      <c r="C227" t="s">
        <v>275</v>
      </c>
      <c r="D227" t="s">
        <v>146</v>
      </c>
      <c r="E227" t="s">
        <v>96</v>
      </c>
      <c r="F227">
        <v>125</v>
      </c>
      <c r="G227">
        <v>5851.43</v>
      </c>
      <c r="H227">
        <v>4</v>
      </c>
      <c r="I227">
        <v>204</v>
      </c>
      <c r="J227">
        <v>3</v>
      </c>
      <c r="K227">
        <v>92</v>
      </c>
      <c r="L227">
        <v>85.4</v>
      </c>
      <c r="M227">
        <v>126</v>
      </c>
      <c r="N227">
        <v>6048.83</v>
      </c>
      <c r="O227">
        <v>10</v>
      </c>
      <c r="P227">
        <v>0</v>
      </c>
      <c r="Q227">
        <v>0</v>
      </c>
      <c r="R227">
        <v>10</v>
      </c>
    </row>
    <row r="228" spans="1:18" x14ac:dyDescent="0.2">
      <c r="A228" t="s">
        <v>4276</v>
      </c>
      <c r="B228" t="s">
        <v>89</v>
      </c>
      <c r="C228" t="s">
        <v>272</v>
      </c>
      <c r="D228" t="s">
        <v>249</v>
      </c>
      <c r="E228" t="s">
        <v>96</v>
      </c>
      <c r="F228">
        <v>452</v>
      </c>
      <c r="G228">
        <v>19349.86</v>
      </c>
      <c r="H228">
        <v>42</v>
      </c>
      <c r="I228">
        <v>1611</v>
      </c>
      <c r="J228">
        <v>29</v>
      </c>
      <c r="K228">
        <v>1013</v>
      </c>
      <c r="L228">
        <v>4.8</v>
      </c>
      <c r="M228">
        <v>465</v>
      </c>
      <c r="N228">
        <v>19952.66</v>
      </c>
      <c r="O228">
        <v>83</v>
      </c>
      <c r="P228">
        <v>15</v>
      </c>
      <c r="Q228">
        <v>8</v>
      </c>
      <c r="R228">
        <v>90</v>
      </c>
    </row>
    <row r="229" spans="1:18" x14ac:dyDescent="0.2">
      <c r="A229" t="s">
        <v>4277</v>
      </c>
      <c r="B229" t="s">
        <v>88</v>
      </c>
      <c r="C229" t="s">
        <v>275</v>
      </c>
      <c r="D229" t="s">
        <v>146</v>
      </c>
      <c r="E229" t="s">
        <v>96</v>
      </c>
      <c r="F229">
        <v>144</v>
      </c>
      <c r="G229">
        <v>933</v>
      </c>
      <c r="H229">
        <v>6</v>
      </c>
      <c r="I229">
        <v>31</v>
      </c>
      <c r="J229">
        <v>18</v>
      </c>
      <c r="K229">
        <v>102</v>
      </c>
      <c r="L229">
        <v>1.51</v>
      </c>
      <c r="M229">
        <v>132</v>
      </c>
      <c r="N229">
        <v>863.51</v>
      </c>
      <c r="O229">
        <v>4</v>
      </c>
      <c r="P229">
        <v>0</v>
      </c>
      <c r="Q229">
        <v>1</v>
      </c>
      <c r="R229">
        <v>3</v>
      </c>
    </row>
    <row r="230" spans="1:18" x14ac:dyDescent="0.2">
      <c r="A230" t="s">
        <v>4278</v>
      </c>
      <c r="B230" t="s">
        <v>89</v>
      </c>
      <c r="C230" t="s">
        <v>274</v>
      </c>
      <c r="D230" t="s">
        <v>258</v>
      </c>
      <c r="E230" t="s">
        <v>96</v>
      </c>
      <c r="F230">
        <v>240</v>
      </c>
      <c r="G230">
        <v>11092</v>
      </c>
      <c r="H230">
        <v>9</v>
      </c>
      <c r="I230">
        <v>448</v>
      </c>
      <c r="J230">
        <v>8</v>
      </c>
      <c r="K230">
        <v>282</v>
      </c>
      <c r="L230">
        <v>4</v>
      </c>
      <c r="M230">
        <v>241</v>
      </c>
      <c r="N230">
        <v>11262</v>
      </c>
      <c r="O230">
        <v>34</v>
      </c>
      <c r="P230">
        <v>3</v>
      </c>
      <c r="Q230">
        <v>6</v>
      </c>
      <c r="R230">
        <v>31</v>
      </c>
    </row>
    <row r="231" spans="1:18" x14ac:dyDescent="0.2">
      <c r="A231" t="s">
        <v>4279</v>
      </c>
      <c r="B231" t="s">
        <v>86</v>
      </c>
      <c r="C231" t="s">
        <v>271</v>
      </c>
      <c r="D231" t="s">
        <v>116</v>
      </c>
      <c r="E231" t="s">
        <v>96</v>
      </c>
      <c r="F231">
        <v>206</v>
      </c>
      <c r="G231">
        <v>6568</v>
      </c>
      <c r="H231">
        <v>8</v>
      </c>
      <c r="I231">
        <v>156</v>
      </c>
      <c r="J231">
        <v>8</v>
      </c>
      <c r="K231">
        <v>230</v>
      </c>
      <c r="L231">
        <v>12.83</v>
      </c>
      <c r="M231">
        <v>206</v>
      </c>
      <c r="N231">
        <v>6506.83</v>
      </c>
      <c r="O231">
        <v>35</v>
      </c>
      <c r="P231">
        <v>7</v>
      </c>
      <c r="Q231">
        <v>4</v>
      </c>
      <c r="R231">
        <v>38</v>
      </c>
    </row>
    <row r="232" spans="1:18" x14ac:dyDescent="0.2">
      <c r="A232" t="s">
        <v>4280</v>
      </c>
      <c r="B232" t="s">
        <v>88</v>
      </c>
      <c r="C232" t="s">
        <v>274</v>
      </c>
      <c r="D232" t="s">
        <v>113</v>
      </c>
      <c r="E232" t="s">
        <v>96</v>
      </c>
      <c r="F232">
        <v>294</v>
      </c>
      <c r="G232">
        <v>2029.54</v>
      </c>
      <c r="H232">
        <v>20</v>
      </c>
      <c r="I232">
        <v>70</v>
      </c>
      <c r="J232">
        <v>16</v>
      </c>
      <c r="K232">
        <v>107.54</v>
      </c>
      <c r="L232">
        <v>-19</v>
      </c>
      <c r="M232">
        <v>298</v>
      </c>
      <c r="N232">
        <v>1973</v>
      </c>
      <c r="O232">
        <v>51</v>
      </c>
      <c r="P232">
        <v>4</v>
      </c>
      <c r="Q232">
        <v>4</v>
      </c>
      <c r="R232">
        <v>51</v>
      </c>
    </row>
    <row r="233" spans="1:18" x14ac:dyDescent="0.2">
      <c r="A233" t="s">
        <v>4281</v>
      </c>
      <c r="B233" t="s">
        <v>91</v>
      </c>
      <c r="C233" t="s">
        <v>269</v>
      </c>
      <c r="D233" t="s">
        <v>120</v>
      </c>
      <c r="E233" t="s">
        <v>96</v>
      </c>
      <c r="F233">
        <v>7</v>
      </c>
      <c r="G233">
        <v>164</v>
      </c>
      <c r="H233">
        <v>0</v>
      </c>
      <c r="I233">
        <v>0</v>
      </c>
      <c r="J233">
        <v>0</v>
      </c>
      <c r="K233">
        <v>0</v>
      </c>
      <c r="L233">
        <v>7</v>
      </c>
      <c r="M233">
        <v>7</v>
      </c>
      <c r="N233">
        <v>171</v>
      </c>
      <c r="O233">
        <v>1</v>
      </c>
      <c r="P233">
        <v>0</v>
      </c>
      <c r="Q233">
        <v>1</v>
      </c>
      <c r="R233">
        <v>0</v>
      </c>
    </row>
    <row r="234" spans="1:18" x14ac:dyDescent="0.2">
      <c r="A234" t="s">
        <v>4282</v>
      </c>
      <c r="B234" t="s">
        <v>89</v>
      </c>
      <c r="C234" t="s">
        <v>274</v>
      </c>
      <c r="D234" t="s">
        <v>113</v>
      </c>
      <c r="E234" t="s">
        <v>96</v>
      </c>
      <c r="F234">
        <v>407</v>
      </c>
      <c r="G234">
        <v>22154.29</v>
      </c>
      <c r="H234">
        <v>18</v>
      </c>
      <c r="I234">
        <v>915</v>
      </c>
      <c r="J234">
        <v>23</v>
      </c>
      <c r="K234">
        <v>1116</v>
      </c>
      <c r="L234">
        <v>45.37</v>
      </c>
      <c r="M234">
        <v>402</v>
      </c>
      <c r="N234">
        <v>21998.66</v>
      </c>
      <c r="O234">
        <v>92</v>
      </c>
      <c r="P234">
        <v>21</v>
      </c>
      <c r="Q234">
        <v>6</v>
      </c>
      <c r="R234">
        <v>107</v>
      </c>
    </row>
    <row r="235" spans="1:18" x14ac:dyDescent="0.2">
      <c r="A235" t="s">
        <v>4283</v>
      </c>
      <c r="B235" t="s">
        <v>86</v>
      </c>
      <c r="C235" t="s">
        <v>106</v>
      </c>
      <c r="D235" t="s">
        <v>280</v>
      </c>
      <c r="E235" t="s">
        <v>96</v>
      </c>
      <c r="F235">
        <v>48143</v>
      </c>
      <c r="G235">
        <v>1263184</v>
      </c>
      <c r="H235">
        <v>2328</v>
      </c>
      <c r="I235">
        <v>59319.99</v>
      </c>
      <c r="J235">
        <v>2819</v>
      </c>
      <c r="K235">
        <v>58471.41</v>
      </c>
      <c r="L235">
        <v>4079.39</v>
      </c>
      <c r="M235">
        <v>47652</v>
      </c>
      <c r="N235">
        <v>1268111.97</v>
      </c>
      <c r="O235">
        <v>14114</v>
      </c>
      <c r="P235">
        <v>1749</v>
      </c>
      <c r="Q235">
        <v>1751</v>
      </c>
      <c r="R235">
        <v>14112</v>
      </c>
    </row>
    <row r="236" spans="1:18" x14ac:dyDescent="0.2">
      <c r="A236" t="s">
        <v>4284</v>
      </c>
      <c r="B236" t="s">
        <v>89</v>
      </c>
      <c r="C236" t="s">
        <v>275</v>
      </c>
      <c r="D236" t="s">
        <v>119</v>
      </c>
      <c r="E236" t="s">
        <v>96</v>
      </c>
      <c r="F236">
        <v>155</v>
      </c>
      <c r="G236">
        <v>8391.43</v>
      </c>
      <c r="H236">
        <v>5</v>
      </c>
      <c r="I236">
        <v>163</v>
      </c>
      <c r="J236">
        <v>7</v>
      </c>
      <c r="K236">
        <v>256</v>
      </c>
      <c r="L236">
        <v>21.4</v>
      </c>
      <c r="M236">
        <v>153</v>
      </c>
      <c r="N236">
        <v>8319.83</v>
      </c>
      <c r="O236">
        <v>48</v>
      </c>
      <c r="P236">
        <v>8</v>
      </c>
      <c r="Q236">
        <v>3</v>
      </c>
      <c r="R236">
        <v>53</v>
      </c>
    </row>
    <row r="237" spans="1:18" x14ac:dyDescent="0.2">
      <c r="A237" t="s">
        <v>4285</v>
      </c>
      <c r="B237" t="s">
        <v>88</v>
      </c>
      <c r="C237" t="s">
        <v>269</v>
      </c>
      <c r="D237" t="s">
        <v>108</v>
      </c>
      <c r="E237" t="s">
        <v>96</v>
      </c>
      <c r="F237">
        <v>195</v>
      </c>
      <c r="G237">
        <v>1319.16</v>
      </c>
      <c r="H237">
        <v>6</v>
      </c>
      <c r="I237">
        <v>31.51</v>
      </c>
      <c r="J237">
        <v>9</v>
      </c>
      <c r="K237">
        <v>50</v>
      </c>
      <c r="L237">
        <v>-15.12</v>
      </c>
      <c r="M237">
        <v>192</v>
      </c>
      <c r="N237">
        <v>1285.55</v>
      </c>
      <c r="O237">
        <v>11</v>
      </c>
      <c r="P237">
        <v>1</v>
      </c>
      <c r="Q237">
        <v>4</v>
      </c>
      <c r="R237">
        <v>8</v>
      </c>
    </row>
    <row r="238" spans="1:18" x14ac:dyDescent="0.2">
      <c r="A238" t="s">
        <v>4286</v>
      </c>
      <c r="B238" t="s">
        <v>89</v>
      </c>
      <c r="C238" t="s">
        <v>272</v>
      </c>
      <c r="D238" t="s">
        <v>187</v>
      </c>
      <c r="E238" t="s">
        <v>96</v>
      </c>
      <c r="F238">
        <v>135</v>
      </c>
      <c r="G238">
        <v>6728</v>
      </c>
      <c r="H238">
        <v>10</v>
      </c>
      <c r="I238">
        <v>348</v>
      </c>
      <c r="J238">
        <v>9</v>
      </c>
      <c r="K238">
        <v>356</v>
      </c>
      <c r="L238">
        <v>2</v>
      </c>
      <c r="M238">
        <v>136</v>
      </c>
      <c r="N238">
        <v>6722</v>
      </c>
      <c r="O238">
        <v>38</v>
      </c>
      <c r="P238">
        <v>4</v>
      </c>
      <c r="Q238">
        <v>4</v>
      </c>
      <c r="R238">
        <v>38</v>
      </c>
    </row>
    <row r="239" spans="1:18" x14ac:dyDescent="0.2">
      <c r="A239" t="s">
        <v>4287</v>
      </c>
      <c r="B239" t="s">
        <v>93</v>
      </c>
      <c r="C239" t="s">
        <v>267</v>
      </c>
      <c r="D239" t="s">
        <v>198</v>
      </c>
      <c r="E239" t="s">
        <v>96</v>
      </c>
      <c r="F239">
        <v>0</v>
      </c>
      <c r="G239">
        <v>0</v>
      </c>
      <c r="H239">
        <v>0</v>
      </c>
      <c r="I239">
        <v>0</v>
      </c>
      <c r="J239">
        <v>0</v>
      </c>
      <c r="K239">
        <v>0</v>
      </c>
      <c r="L239">
        <v>0</v>
      </c>
      <c r="M239">
        <v>0</v>
      </c>
      <c r="N239">
        <v>0</v>
      </c>
      <c r="O239">
        <v>17</v>
      </c>
      <c r="P239">
        <v>5</v>
      </c>
      <c r="Q239">
        <v>6</v>
      </c>
      <c r="R239">
        <v>16</v>
      </c>
    </row>
    <row r="240" spans="1:18" x14ac:dyDescent="0.2">
      <c r="A240" t="s">
        <v>4288</v>
      </c>
      <c r="B240" t="s">
        <v>89</v>
      </c>
      <c r="C240" t="s">
        <v>274</v>
      </c>
      <c r="D240" t="s">
        <v>242</v>
      </c>
      <c r="E240" t="s">
        <v>96</v>
      </c>
      <c r="F240">
        <v>56</v>
      </c>
      <c r="G240">
        <v>2784</v>
      </c>
      <c r="H240">
        <v>8</v>
      </c>
      <c r="I240">
        <v>586</v>
      </c>
      <c r="J240">
        <v>5</v>
      </c>
      <c r="K240">
        <v>226</v>
      </c>
      <c r="L240">
        <v>38</v>
      </c>
      <c r="M240">
        <v>59</v>
      </c>
      <c r="N240">
        <v>3182</v>
      </c>
      <c r="O240">
        <v>12</v>
      </c>
      <c r="P240">
        <v>1</v>
      </c>
      <c r="Q240">
        <v>0</v>
      </c>
      <c r="R240">
        <v>13</v>
      </c>
    </row>
    <row r="241" spans="1:18" x14ac:dyDescent="0.2">
      <c r="A241" t="s">
        <v>4289</v>
      </c>
      <c r="B241" t="s">
        <v>91</v>
      </c>
      <c r="C241" t="s">
        <v>275</v>
      </c>
      <c r="D241" t="s">
        <v>176</v>
      </c>
      <c r="E241" t="s">
        <v>96</v>
      </c>
      <c r="F241">
        <v>5</v>
      </c>
      <c r="G241">
        <v>153</v>
      </c>
      <c r="H241">
        <v>1</v>
      </c>
      <c r="I241">
        <v>24</v>
      </c>
      <c r="J241">
        <v>0</v>
      </c>
      <c r="K241">
        <v>0</v>
      </c>
      <c r="L241">
        <v>0</v>
      </c>
      <c r="M241">
        <v>6</v>
      </c>
      <c r="N241">
        <v>177</v>
      </c>
      <c r="O241">
        <v>0</v>
      </c>
      <c r="P241">
        <v>0</v>
      </c>
      <c r="Q241">
        <v>0</v>
      </c>
      <c r="R241">
        <v>0</v>
      </c>
    </row>
    <row r="242" spans="1:18" x14ac:dyDescent="0.2">
      <c r="A242" t="s">
        <v>4290</v>
      </c>
      <c r="B242" t="s">
        <v>88</v>
      </c>
      <c r="C242" t="s">
        <v>274</v>
      </c>
      <c r="D242" t="s">
        <v>161</v>
      </c>
      <c r="E242" t="s">
        <v>96</v>
      </c>
      <c r="F242">
        <v>52</v>
      </c>
      <c r="G242">
        <v>317</v>
      </c>
      <c r="H242">
        <v>6</v>
      </c>
      <c r="I242">
        <v>30.51</v>
      </c>
      <c r="J242">
        <v>7</v>
      </c>
      <c r="K242">
        <v>48</v>
      </c>
      <c r="L242">
        <v>0</v>
      </c>
      <c r="M242">
        <v>51</v>
      </c>
      <c r="N242">
        <v>299.51</v>
      </c>
      <c r="O242">
        <v>1</v>
      </c>
      <c r="P242">
        <v>0</v>
      </c>
      <c r="Q242">
        <v>0</v>
      </c>
      <c r="R242">
        <v>1</v>
      </c>
    </row>
    <row r="243" spans="1:18" x14ac:dyDescent="0.2">
      <c r="A243" t="s">
        <v>4291</v>
      </c>
      <c r="B243" t="s">
        <v>88</v>
      </c>
      <c r="C243" t="s">
        <v>269</v>
      </c>
      <c r="D243" t="s">
        <v>174</v>
      </c>
      <c r="E243" t="s">
        <v>96</v>
      </c>
      <c r="F243">
        <v>182</v>
      </c>
      <c r="G243">
        <v>1081.7</v>
      </c>
      <c r="H243">
        <v>8</v>
      </c>
      <c r="I243">
        <v>41.51</v>
      </c>
      <c r="J243">
        <v>12</v>
      </c>
      <c r="K243">
        <v>60</v>
      </c>
      <c r="L243">
        <v>25.36</v>
      </c>
      <c r="M243">
        <v>178</v>
      </c>
      <c r="N243">
        <v>1088.57</v>
      </c>
      <c r="O243">
        <v>17</v>
      </c>
      <c r="P243">
        <v>2</v>
      </c>
      <c r="Q243">
        <v>2</v>
      </c>
      <c r="R243">
        <v>17</v>
      </c>
    </row>
    <row r="244" spans="1:18" x14ac:dyDescent="0.2">
      <c r="A244" t="s">
        <v>4292</v>
      </c>
      <c r="B244" t="s">
        <v>88</v>
      </c>
      <c r="C244" t="s">
        <v>272</v>
      </c>
      <c r="D244" t="s">
        <v>222</v>
      </c>
      <c r="E244" t="s">
        <v>96</v>
      </c>
      <c r="F244">
        <v>92</v>
      </c>
      <c r="G244">
        <v>548.62</v>
      </c>
      <c r="H244">
        <v>0</v>
      </c>
      <c r="I244">
        <v>0</v>
      </c>
      <c r="J244">
        <v>8</v>
      </c>
      <c r="K244">
        <v>62</v>
      </c>
      <c r="L244">
        <v>3.91</v>
      </c>
      <c r="M244">
        <v>84</v>
      </c>
      <c r="N244">
        <v>490.53</v>
      </c>
      <c r="O244">
        <v>12</v>
      </c>
      <c r="P244">
        <v>1</v>
      </c>
      <c r="Q244">
        <v>0</v>
      </c>
      <c r="R244">
        <v>13</v>
      </c>
    </row>
    <row r="245" spans="1:18" x14ac:dyDescent="0.2">
      <c r="A245" t="s">
        <v>4293</v>
      </c>
      <c r="B245" t="s">
        <v>89</v>
      </c>
      <c r="C245" t="s">
        <v>269</v>
      </c>
      <c r="D245" t="s">
        <v>174</v>
      </c>
      <c r="E245" t="s">
        <v>96</v>
      </c>
      <c r="F245">
        <v>147</v>
      </c>
      <c r="G245">
        <v>7279.43</v>
      </c>
      <c r="H245">
        <v>13</v>
      </c>
      <c r="I245">
        <v>496</v>
      </c>
      <c r="J245">
        <v>11</v>
      </c>
      <c r="K245">
        <v>468</v>
      </c>
      <c r="L245">
        <v>131.06</v>
      </c>
      <c r="M245">
        <v>149</v>
      </c>
      <c r="N245">
        <v>7438.49</v>
      </c>
      <c r="O245">
        <v>44</v>
      </c>
      <c r="P245">
        <v>4</v>
      </c>
      <c r="Q245">
        <v>9</v>
      </c>
      <c r="R245">
        <v>39</v>
      </c>
    </row>
    <row r="246" spans="1:18" x14ac:dyDescent="0.2">
      <c r="A246" t="s">
        <v>4294</v>
      </c>
      <c r="B246" t="s">
        <v>86</v>
      </c>
      <c r="C246" t="s">
        <v>268</v>
      </c>
      <c r="D246" t="s">
        <v>111</v>
      </c>
      <c r="E246" t="s">
        <v>96</v>
      </c>
      <c r="F246">
        <v>173</v>
      </c>
      <c r="G246">
        <v>4247</v>
      </c>
      <c r="H246">
        <v>5</v>
      </c>
      <c r="I246">
        <v>80</v>
      </c>
      <c r="J246">
        <v>10</v>
      </c>
      <c r="K246">
        <v>89</v>
      </c>
      <c r="L246">
        <v>20</v>
      </c>
      <c r="M246">
        <v>168</v>
      </c>
      <c r="N246">
        <v>4258</v>
      </c>
      <c r="O246">
        <v>30</v>
      </c>
      <c r="P246">
        <v>6</v>
      </c>
      <c r="Q246">
        <v>6</v>
      </c>
      <c r="R246">
        <v>30</v>
      </c>
    </row>
    <row r="247" spans="1:18" x14ac:dyDescent="0.2">
      <c r="A247" t="s">
        <v>4295</v>
      </c>
      <c r="B247" t="s">
        <v>93</v>
      </c>
      <c r="C247" t="s">
        <v>268</v>
      </c>
      <c r="D247" t="s">
        <v>202</v>
      </c>
      <c r="E247" t="s">
        <v>96</v>
      </c>
      <c r="F247">
        <v>0</v>
      </c>
      <c r="G247">
        <v>0</v>
      </c>
      <c r="H247">
        <v>0</v>
      </c>
      <c r="I247">
        <v>0</v>
      </c>
      <c r="J247">
        <v>0</v>
      </c>
      <c r="K247">
        <v>0</v>
      </c>
      <c r="L247">
        <v>0</v>
      </c>
      <c r="M247">
        <v>0</v>
      </c>
      <c r="N247">
        <v>0</v>
      </c>
      <c r="O247">
        <v>8</v>
      </c>
      <c r="P247">
        <v>7</v>
      </c>
      <c r="Q247">
        <v>1</v>
      </c>
      <c r="R247">
        <v>14</v>
      </c>
    </row>
    <row r="248" spans="1:18" x14ac:dyDescent="0.2">
      <c r="A248" t="s">
        <v>4296</v>
      </c>
      <c r="B248" t="s">
        <v>88</v>
      </c>
      <c r="C248" t="s">
        <v>271</v>
      </c>
      <c r="D248" t="s">
        <v>114</v>
      </c>
      <c r="E248" t="s">
        <v>96</v>
      </c>
      <c r="F248">
        <v>56</v>
      </c>
      <c r="G248">
        <v>396</v>
      </c>
      <c r="H248">
        <v>1</v>
      </c>
      <c r="I248">
        <v>12</v>
      </c>
      <c r="J248">
        <v>2</v>
      </c>
      <c r="K248">
        <v>13</v>
      </c>
      <c r="L248">
        <v>0</v>
      </c>
      <c r="M248">
        <v>55</v>
      </c>
      <c r="N248">
        <v>395</v>
      </c>
      <c r="O248">
        <v>5</v>
      </c>
      <c r="P248">
        <v>0</v>
      </c>
      <c r="Q248">
        <v>0</v>
      </c>
      <c r="R248">
        <v>5</v>
      </c>
    </row>
    <row r="249" spans="1:18" x14ac:dyDescent="0.2">
      <c r="A249" t="s">
        <v>4297</v>
      </c>
      <c r="B249" t="s">
        <v>93</v>
      </c>
      <c r="C249" t="s">
        <v>269</v>
      </c>
      <c r="D249" t="s">
        <v>160</v>
      </c>
      <c r="E249" t="s">
        <v>96</v>
      </c>
      <c r="F249">
        <v>0</v>
      </c>
      <c r="G249">
        <v>0</v>
      </c>
      <c r="H249">
        <v>0</v>
      </c>
      <c r="I249">
        <v>0</v>
      </c>
      <c r="J249">
        <v>0</v>
      </c>
      <c r="K249">
        <v>0</v>
      </c>
      <c r="L249">
        <v>0</v>
      </c>
      <c r="M249">
        <v>0</v>
      </c>
      <c r="N249">
        <v>0</v>
      </c>
      <c r="O249">
        <v>68</v>
      </c>
      <c r="P249">
        <v>14</v>
      </c>
      <c r="Q249">
        <v>9</v>
      </c>
      <c r="R249">
        <v>73</v>
      </c>
    </row>
    <row r="250" spans="1:18" x14ac:dyDescent="0.2">
      <c r="A250" t="s">
        <v>4298</v>
      </c>
      <c r="B250" t="s">
        <v>89</v>
      </c>
      <c r="C250" t="s">
        <v>275</v>
      </c>
      <c r="D250" t="s">
        <v>259</v>
      </c>
      <c r="E250" t="s">
        <v>96</v>
      </c>
      <c r="F250">
        <v>82</v>
      </c>
      <c r="G250">
        <v>3741</v>
      </c>
      <c r="H250">
        <v>6</v>
      </c>
      <c r="I250">
        <v>341</v>
      </c>
      <c r="J250">
        <v>5</v>
      </c>
      <c r="K250">
        <v>244</v>
      </c>
      <c r="L250">
        <v>74</v>
      </c>
      <c r="M250">
        <v>83</v>
      </c>
      <c r="N250">
        <v>3912</v>
      </c>
      <c r="O250">
        <v>17</v>
      </c>
      <c r="P250">
        <v>2</v>
      </c>
      <c r="Q250">
        <v>1</v>
      </c>
      <c r="R250">
        <v>18</v>
      </c>
    </row>
    <row r="251" spans="1:18" x14ac:dyDescent="0.2">
      <c r="A251" t="s">
        <v>4299</v>
      </c>
      <c r="B251" t="s">
        <v>93</v>
      </c>
      <c r="C251" t="s">
        <v>267</v>
      </c>
      <c r="D251" t="s">
        <v>180</v>
      </c>
      <c r="E251" t="s">
        <v>96</v>
      </c>
      <c r="F251">
        <v>0</v>
      </c>
      <c r="G251">
        <v>0</v>
      </c>
      <c r="H251">
        <v>0</v>
      </c>
      <c r="I251">
        <v>0</v>
      </c>
      <c r="J251">
        <v>0</v>
      </c>
      <c r="K251">
        <v>0</v>
      </c>
      <c r="L251">
        <v>0</v>
      </c>
      <c r="M251">
        <v>0</v>
      </c>
      <c r="N251">
        <v>0</v>
      </c>
      <c r="O251">
        <v>26</v>
      </c>
      <c r="P251">
        <v>7</v>
      </c>
      <c r="Q251">
        <v>6</v>
      </c>
      <c r="R251">
        <v>27</v>
      </c>
    </row>
    <row r="252" spans="1:18" x14ac:dyDescent="0.2">
      <c r="A252" t="s">
        <v>4300</v>
      </c>
      <c r="B252" t="s">
        <v>88</v>
      </c>
      <c r="C252" t="s">
        <v>275</v>
      </c>
      <c r="D252" t="s">
        <v>259</v>
      </c>
      <c r="E252" t="s">
        <v>96</v>
      </c>
      <c r="F252">
        <v>101</v>
      </c>
      <c r="G252">
        <v>660</v>
      </c>
      <c r="H252">
        <v>6</v>
      </c>
      <c r="I252">
        <v>33</v>
      </c>
      <c r="J252">
        <v>8</v>
      </c>
      <c r="K252">
        <v>45</v>
      </c>
      <c r="L252">
        <v>-9</v>
      </c>
      <c r="M252">
        <v>99</v>
      </c>
      <c r="N252">
        <v>639</v>
      </c>
      <c r="O252">
        <v>0</v>
      </c>
      <c r="P252">
        <v>0</v>
      </c>
      <c r="Q252">
        <v>0</v>
      </c>
      <c r="R252">
        <v>0</v>
      </c>
    </row>
    <row r="253" spans="1:18" x14ac:dyDescent="0.2">
      <c r="A253" t="s">
        <v>4301</v>
      </c>
      <c r="B253" t="s">
        <v>86</v>
      </c>
      <c r="C253" t="s">
        <v>275</v>
      </c>
      <c r="D253" t="s">
        <v>241</v>
      </c>
      <c r="E253" t="s">
        <v>96</v>
      </c>
      <c r="F253">
        <v>254</v>
      </c>
      <c r="G253">
        <v>5429.83</v>
      </c>
      <c r="H253">
        <v>24</v>
      </c>
      <c r="I253">
        <v>313</v>
      </c>
      <c r="J253">
        <v>18</v>
      </c>
      <c r="K253">
        <v>261</v>
      </c>
      <c r="L253">
        <v>65.83</v>
      </c>
      <c r="M253">
        <v>260</v>
      </c>
      <c r="N253">
        <v>5547.66</v>
      </c>
      <c r="O253">
        <v>33</v>
      </c>
      <c r="P253">
        <v>2</v>
      </c>
      <c r="Q253">
        <v>3</v>
      </c>
      <c r="R253">
        <v>32</v>
      </c>
    </row>
    <row r="254" spans="1:18" x14ac:dyDescent="0.2">
      <c r="A254" t="s">
        <v>4302</v>
      </c>
      <c r="B254" t="s">
        <v>89</v>
      </c>
      <c r="C254" t="s">
        <v>274</v>
      </c>
      <c r="D254" t="s">
        <v>236</v>
      </c>
      <c r="E254" t="s">
        <v>96</v>
      </c>
      <c r="F254">
        <v>54</v>
      </c>
      <c r="G254">
        <v>2976</v>
      </c>
      <c r="H254">
        <v>2</v>
      </c>
      <c r="I254">
        <v>226</v>
      </c>
      <c r="J254">
        <v>1</v>
      </c>
      <c r="K254">
        <v>24</v>
      </c>
      <c r="L254">
        <v>26</v>
      </c>
      <c r="M254">
        <v>55</v>
      </c>
      <c r="N254">
        <v>3204</v>
      </c>
      <c r="O254">
        <v>6</v>
      </c>
      <c r="P254">
        <v>0</v>
      </c>
      <c r="Q254">
        <v>0</v>
      </c>
      <c r="R254">
        <v>6</v>
      </c>
    </row>
    <row r="255" spans="1:18" x14ac:dyDescent="0.2">
      <c r="A255" t="s">
        <v>4303</v>
      </c>
      <c r="B255" t="s">
        <v>93</v>
      </c>
      <c r="C255" t="s">
        <v>268</v>
      </c>
      <c r="D255" t="s">
        <v>129</v>
      </c>
      <c r="E255" t="s">
        <v>96</v>
      </c>
      <c r="F255">
        <v>0</v>
      </c>
      <c r="G255">
        <v>0</v>
      </c>
      <c r="H255">
        <v>0</v>
      </c>
      <c r="I255">
        <v>0</v>
      </c>
      <c r="J255">
        <v>0</v>
      </c>
      <c r="K255">
        <v>0</v>
      </c>
      <c r="L255">
        <v>0</v>
      </c>
      <c r="M255">
        <v>0</v>
      </c>
      <c r="N255">
        <v>0</v>
      </c>
      <c r="O255">
        <v>70</v>
      </c>
      <c r="P255">
        <v>10</v>
      </c>
      <c r="Q255">
        <v>18</v>
      </c>
      <c r="R255">
        <v>62</v>
      </c>
    </row>
    <row r="256" spans="1:18" x14ac:dyDescent="0.2">
      <c r="A256" t="s">
        <v>4304</v>
      </c>
      <c r="B256" t="s">
        <v>89</v>
      </c>
      <c r="C256" t="s">
        <v>275</v>
      </c>
      <c r="D256" t="s">
        <v>192</v>
      </c>
      <c r="E256" t="s">
        <v>96</v>
      </c>
      <c r="F256">
        <v>64</v>
      </c>
      <c r="G256">
        <v>2497</v>
      </c>
      <c r="H256">
        <v>1</v>
      </c>
      <c r="I256">
        <v>30</v>
      </c>
      <c r="J256">
        <v>1</v>
      </c>
      <c r="K256">
        <v>30</v>
      </c>
      <c r="L256">
        <v>14</v>
      </c>
      <c r="M256">
        <v>64</v>
      </c>
      <c r="N256">
        <v>2511</v>
      </c>
      <c r="O256">
        <v>6</v>
      </c>
      <c r="P256">
        <v>0</v>
      </c>
      <c r="Q256">
        <v>0</v>
      </c>
      <c r="R256">
        <v>6</v>
      </c>
    </row>
    <row r="257" spans="1:18" x14ac:dyDescent="0.2">
      <c r="A257" t="s">
        <v>4305</v>
      </c>
      <c r="B257" t="s">
        <v>86</v>
      </c>
      <c r="C257" t="s">
        <v>267</v>
      </c>
      <c r="D257" t="s">
        <v>139</v>
      </c>
      <c r="E257" t="s">
        <v>96</v>
      </c>
      <c r="F257">
        <v>575</v>
      </c>
      <c r="G257">
        <v>14934.97</v>
      </c>
      <c r="H257">
        <v>28</v>
      </c>
      <c r="I257">
        <v>626</v>
      </c>
      <c r="J257">
        <v>32</v>
      </c>
      <c r="K257">
        <v>452</v>
      </c>
      <c r="L257">
        <v>3.37</v>
      </c>
      <c r="M257">
        <v>571</v>
      </c>
      <c r="N257">
        <v>15112.34</v>
      </c>
      <c r="O257">
        <v>106</v>
      </c>
      <c r="P257">
        <v>8</v>
      </c>
      <c r="Q257">
        <v>19</v>
      </c>
      <c r="R257">
        <v>95</v>
      </c>
    </row>
    <row r="258" spans="1:18" x14ac:dyDescent="0.2">
      <c r="A258" t="s">
        <v>4306</v>
      </c>
      <c r="B258" t="s">
        <v>93</v>
      </c>
      <c r="C258" t="s">
        <v>271</v>
      </c>
      <c r="D258" t="s">
        <v>214</v>
      </c>
      <c r="E258" t="s">
        <v>96</v>
      </c>
      <c r="F258">
        <v>0</v>
      </c>
      <c r="G258">
        <v>0</v>
      </c>
      <c r="H258">
        <v>0</v>
      </c>
      <c r="I258">
        <v>0</v>
      </c>
      <c r="J258">
        <v>0</v>
      </c>
      <c r="K258">
        <v>0</v>
      </c>
      <c r="L258">
        <v>0</v>
      </c>
      <c r="M258">
        <v>0</v>
      </c>
      <c r="N258">
        <v>0</v>
      </c>
      <c r="O258">
        <v>7</v>
      </c>
      <c r="P258">
        <v>0</v>
      </c>
      <c r="Q258">
        <v>1</v>
      </c>
      <c r="R258">
        <v>6</v>
      </c>
    </row>
    <row r="259" spans="1:18" x14ac:dyDescent="0.2">
      <c r="A259" t="s">
        <v>4307</v>
      </c>
      <c r="B259" t="s">
        <v>88</v>
      </c>
      <c r="C259" t="s">
        <v>267</v>
      </c>
      <c r="D259" t="s">
        <v>138</v>
      </c>
      <c r="E259" t="s">
        <v>96</v>
      </c>
      <c r="F259">
        <v>99</v>
      </c>
      <c r="G259">
        <v>748.54</v>
      </c>
      <c r="H259">
        <v>2</v>
      </c>
      <c r="I259">
        <v>9</v>
      </c>
      <c r="J259">
        <v>7</v>
      </c>
      <c r="K259">
        <v>39</v>
      </c>
      <c r="L259">
        <v>9.9700000000000006</v>
      </c>
      <c r="M259">
        <v>94</v>
      </c>
      <c r="N259">
        <v>728.51</v>
      </c>
      <c r="O259">
        <v>3</v>
      </c>
      <c r="P259">
        <v>2</v>
      </c>
      <c r="Q259">
        <v>0</v>
      </c>
      <c r="R259">
        <v>5</v>
      </c>
    </row>
    <row r="260" spans="1:18" x14ac:dyDescent="0.2">
      <c r="A260" t="s">
        <v>4308</v>
      </c>
      <c r="B260" t="s">
        <v>89</v>
      </c>
      <c r="C260" t="s">
        <v>273</v>
      </c>
      <c r="D260" t="s">
        <v>151</v>
      </c>
      <c r="E260" t="s">
        <v>96</v>
      </c>
      <c r="F260">
        <v>342</v>
      </c>
      <c r="G260">
        <v>14081.86</v>
      </c>
      <c r="H260">
        <v>10</v>
      </c>
      <c r="I260">
        <v>602</v>
      </c>
      <c r="J260">
        <v>18</v>
      </c>
      <c r="K260">
        <v>746.43</v>
      </c>
      <c r="L260">
        <v>61.23</v>
      </c>
      <c r="M260">
        <v>334</v>
      </c>
      <c r="N260">
        <v>13998.66</v>
      </c>
      <c r="O260">
        <v>42</v>
      </c>
      <c r="P260">
        <v>6</v>
      </c>
      <c r="Q260">
        <v>6</v>
      </c>
      <c r="R260">
        <v>42</v>
      </c>
    </row>
    <row r="261" spans="1:18" x14ac:dyDescent="0.2">
      <c r="A261" t="s">
        <v>4309</v>
      </c>
      <c r="B261" t="s">
        <v>89</v>
      </c>
      <c r="C261" t="s">
        <v>273</v>
      </c>
      <c r="D261" t="s">
        <v>122</v>
      </c>
      <c r="E261" t="s">
        <v>96</v>
      </c>
      <c r="F261">
        <v>166</v>
      </c>
      <c r="G261">
        <v>9710</v>
      </c>
      <c r="H261">
        <v>7</v>
      </c>
      <c r="I261">
        <v>346</v>
      </c>
      <c r="J261">
        <v>3</v>
      </c>
      <c r="K261">
        <v>202</v>
      </c>
      <c r="L261">
        <v>63</v>
      </c>
      <c r="M261">
        <v>170</v>
      </c>
      <c r="N261">
        <v>9917</v>
      </c>
      <c r="O261">
        <v>56</v>
      </c>
      <c r="P261">
        <v>3</v>
      </c>
      <c r="Q261">
        <v>8</v>
      </c>
      <c r="R261">
        <v>51</v>
      </c>
    </row>
    <row r="262" spans="1:18" x14ac:dyDescent="0.2">
      <c r="A262" t="s">
        <v>4310</v>
      </c>
      <c r="B262" t="s">
        <v>86</v>
      </c>
      <c r="C262" t="s">
        <v>269</v>
      </c>
      <c r="D262" t="s">
        <v>174</v>
      </c>
      <c r="E262" t="s">
        <v>96</v>
      </c>
      <c r="F262">
        <v>331</v>
      </c>
      <c r="G262">
        <v>8398.1299999999992</v>
      </c>
      <c r="H262">
        <v>21</v>
      </c>
      <c r="I262">
        <v>537.51</v>
      </c>
      <c r="J262">
        <v>23</v>
      </c>
      <c r="K262">
        <v>528</v>
      </c>
      <c r="L262">
        <v>156.41999999999999</v>
      </c>
      <c r="M262">
        <v>329</v>
      </c>
      <c r="N262">
        <v>8564.06</v>
      </c>
      <c r="O262">
        <v>231</v>
      </c>
      <c r="P262">
        <v>23</v>
      </c>
      <c r="Q262">
        <v>37</v>
      </c>
      <c r="R262">
        <v>217</v>
      </c>
    </row>
    <row r="263" spans="1:18" x14ac:dyDescent="0.2">
      <c r="A263" t="s">
        <v>4311</v>
      </c>
      <c r="B263" t="s">
        <v>89</v>
      </c>
      <c r="C263" t="s">
        <v>269</v>
      </c>
      <c r="D263" t="s">
        <v>171</v>
      </c>
      <c r="E263" t="s">
        <v>96</v>
      </c>
      <c r="F263">
        <v>68</v>
      </c>
      <c r="G263">
        <v>3954</v>
      </c>
      <c r="H263">
        <v>4</v>
      </c>
      <c r="I263">
        <v>258</v>
      </c>
      <c r="J263">
        <v>2</v>
      </c>
      <c r="K263">
        <v>64</v>
      </c>
      <c r="L263">
        <v>40</v>
      </c>
      <c r="M263">
        <v>70</v>
      </c>
      <c r="N263">
        <v>4188</v>
      </c>
      <c r="O263">
        <v>18</v>
      </c>
      <c r="P263">
        <v>1</v>
      </c>
      <c r="Q263">
        <v>2</v>
      </c>
      <c r="R263">
        <v>17</v>
      </c>
    </row>
    <row r="264" spans="1:18" x14ac:dyDescent="0.2">
      <c r="A264" t="s">
        <v>4312</v>
      </c>
      <c r="B264" t="s">
        <v>91</v>
      </c>
      <c r="C264" t="s">
        <v>269</v>
      </c>
      <c r="D264" t="s">
        <v>107</v>
      </c>
      <c r="E264" t="s">
        <v>96</v>
      </c>
      <c r="F264">
        <v>0</v>
      </c>
      <c r="G264">
        <v>0</v>
      </c>
      <c r="H264">
        <v>0</v>
      </c>
      <c r="I264">
        <v>0</v>
      </c>
      <c r="J264">
        <v>0</v>
      </c>
      <c r="K264">
        <v>0</v>
      </c>
      <c r="L264">
        <v>0</v>
      </c>
      <c r="M264">
        <v>0</v>
      </c>
      <c r="N264">
        <v>0</v>
      </c>
      <c r="O264">
        <v>1</v>
      </c>
      <c r="P264">
        <v>0</v>
      </c>
      <c r="Q264">
        <v>0</v>
      </c>
      <c r="R264">
        <v>1</v>
      </c>
    </row>
    <row r="265" spans="1:18" x14ac:dyDescent="0.2">
      <c r="A265" t="s">
        <v>4313</v>
      </c>
      <c r="B265" t="s">
        <v>89</v>
      </c>
      <c r="C265" t="s">
        <v>106</v>
      </c>
      <c r="D265" t="s">
        <v>280</v>
      </c>
      <c r="E265" t="s">
        <v>96</v>
      </c>
      <c r="F265">
        <v>22538</v>
      </c>
      <c r="G265">
        <v>1092238.04</v>
      </c>
      <c r="H265">
        <v>1167</v>
      </c>
      <c r="I265">
        <v>52508.66</v>
      </c>
      <c r="J265">
        <v>1175</v>
      </c>
      <c r="K265">
        <v>47952.29</v>
      </c>
      <c r="L265">
        <v>4102.96</v>
      </c>
      <c r="M265">
        <v>22530</v>
      </c>
      <c r="N265">
        <v>1100897.3700000001</v>
      </c>
      <c r="O265">
        <v>4311</v>
      </c>
      <c r="P265">
        <v>636</v>
      </c>
      <c r="Q265">
        <v>424</v>
      </c>
      <c r="R265">
        <v>4523</v>
      </c>
    </row>
    <row r="266" spans="1:18" x14ac:dyDescent="0.2">
      <c r="A266" t="s">
        <v>4314</v>
      </c>
      <c r="B266" t="s">
        <v>88</v>
      </c>
      <c r="C266" t="s">
        <v>273</v>
      </c>
      <c r="D266" t="s">
        <v>287</v>
      </c>
      <c r="E266" t="s">
        <v>96</v>
      </c>
      <c r="F266">
        <v>2289</v>
      </c>
      <c r="G266">
        <v>14400.34</v>
      </c>
      <c r="H266">
        <v>110</v>
      </c>
      <c r="I266">
        <v>795.61</v>
      </c>
      <c r="J266">
        <v>155</v>
      </c>
      <c r="K266">
        <v>915.7</v>
      </c>
      <c r="L266">
        <v>-10.46</v>
      </c>
      <c r="M266">
        <v>2244</v>
      </c>
      <c r="N266">
        <v>14269.79</v>
      </c>
      <c r="O266">
        <v>85</v>
      </c>
      <c r="P266">
        <v>12</v>
      </c>
      <c r="Q266">
        <v>14</v>
      </c>
      <c r="R266">
        <v>83</v>
      </c>
    </row>
    <row r="267" spans="1:18" x14ac:dyDescent="0.2">
      <c r="A267" t="s">
        <v>4315</v>
      </c>
      <c r="B267" t="s">
        <v>88</v>
      </c>
      <c r="C267" t="s">
        <v>271</v>
      </c>
      <c r="D267" t="s">
        <v>227</v>
      </c>
      <c r="E267" t="s">
        <v>96</v>
      </c>
      <c r="F267">
        <v>216</v>
      </c>
      <c r="G267">
        <v>1542.54</v>
      </c>
      <c r="H267">
        <v>5</v>
      </c>
      <c r="I267">
        <v>22</v>
      </c>
      <c r="J267">
        <v>14</v>
      </c>
      <c r="K267">
        <v>89</v>
      </c>
      <c r="L267">
        <v>-12.03</v>
      </c>
      <c r="M267">
        <v>207</v>
      </c>
      <c r="N267">
        <v>1463.51</v>
      </c>
      <c r="O267">
        <v>4</v>
      </c>
      <c r="P267">
        <v>2</v>
      </c>
      <c r="Q267">
        <v>2</v>
      </c>
      <c r="R267">
        <v>4</v>
      </c>
    </row>
    <row r="268" spans="1:18" x14ac:dyDescent="0.2">
      <c r="A268" t="s">
        <v>4316</v>
      </c>
      <c r="B268" t="s">
        <v>91</v>
      </c>
      <c r="C268" t="s">
        <v>274</v>
      </c>
      <c r="D268" t="s">
        <v>143</v>
      </c>
      <c r="E268" t="s">
        <v>96</v>
      </c>
      <c r="F268">
        <v>2</v>
      </c>
      <c r="G268">
        <v>45</v>
      </c>
      <c r="H268">
        <v>0</v>
      </c>
      <c r="I268">
        <v>0</v>
      </c>
      <c r="J268">
        <v>0</v>
      </c>
      <c r="K268">
        <v>0</v>
      </c>
      <c r="L268">
        <v>5</v>
      </c>
      <c r="M268">
        <v>2</v>
      </c>
      <c r="N268">
        <v>50</v>
      </c>
      <c r="O268">
        <v>0</v>
      </c>
      <c r="P268">
        <v>0</v>
      </c>
      <c r="Q268">
        <v>0</v>
      </c>
      <c r="R268">
        <v>0</v>
      </c>
    </row>
    <row r="269" spans="1:18" x14ac:dyDescent="0.2">
      <c r="A269" t="s">
        <v>4317</v>
      </c>
      <c r="B269" t="s">
        <v>93</v>
      </c>
      <c r="C269" t="s">
        <v>269</v>
      </c>
      <c r="D269" t="s">
        <v>233</v>
      </c>
      <c r="E269" t="s">
        <v>96</v>
      </c>
      <c r="F269">
        <v>0</v>
      </c>
      <c r="G269">
        <v>0</v>
      </c>
      <c r="H269">
        <v>0</v>
      </c>
      <c r="I269">
        <v>0</v>
      </c>
      <c r="J269">
        <v>0</v>
      </c>
      <c r="K269">
        <v>0</v>
      </c>
      <c r="L269">
        <v>0</v>
      </c>
      <c r="M269">
        <v>0</v>
      </c>
      <c r="N269">
        <v>0</v>
      </c>
      <c r="O269">
        <v>102</v>
      </c>
      <c r="P269">
        <v>7</v>
      </c>
      <c r="Q269">
        <v>10</v>
      </c>
      <c r="R269">
        <v>99</v>
      </c>
    </row>
    <row r="270" spans="1:18" x14ac:dyDescent="0.2">
      <c r="A270" t="s">
        <v>4318</v>
      </c>
      <c r="B270" t="s">
        <v>86</v>
      </c>
      <c r="C270" t="s">
        <v>271</v>
      </c>
      <c r="D270" t="s">
        <v>173</v>
      </c>
      <c r="E270" t="s">
        <v>96</v>
      </c>
      <c r="F270">
        <v>94</v>
      </c>
      <c r="G270">
        <v>2843</v>
      </c>
      <c r="H270">
        <v>6</v>
      </c>
      <c r="I270">
        <v>274</v>
      </c>
      <c r="J270">
        <v>6</v>
      </c>
      <c r="K270">
        <v>234</v>
      </c>
      <c r="L270">
        <v>-13</v>
      </c>
      <c r="M270">
        <v>94</v>
      </c>
      <c r="N270">
        <v>2870</v>
      </c>
      <c r="O270">
        <v>6</v>
      </c>
      <c r="P270">
        <v>2</v>
      </c>
      <c r="Q270">
        <v>2</v>
      </c>
      <c r="R270">
        <v>6</v>
      </c>
    </row>
    <row r="271" spans="1:18" x14ac:dyDescent="0.2">
      <c r="A271" t="s">
        <v>4319</v>
      </c>
      <c r="B271" t="s">
        <v>91</v>
      </c>
      <c r="C271" t="s">
        <v>274</v>
      </c>
      <c r="D271" t="s">
        <v>258</v>
      </c>
      <c r="E271" t="s">
        <v>96</v>
      </c>
      <c r="F271">
        <v>3</v>
      </c>
      <c r="G271">
        <v>74</v>
      </c>
      <c r="H271">
        <v>0</v>
      </c>
      <c r="I271">
        <v>0</v>
      </c>
      <c r="J271">
        <v>0</v>
      </c>
      <c r="K271">
        <v>0</v>
      </c>
      <c r="L271">
        <v>0</v>
      </c>
      <c r="M271">
        <v>3</v>
      </c>
      <c r="N271">
        <v>74</v>
      </c>
      <c r="O271">
        <v>0</v>
      </c>
      <c r="P271">
        <v>0</v>
      </c>
      <c r="Q271">
        <v>0</v>
      </c>
      <c r="R271">
        <v>0</v>
      </c>
    </row>
    <row r="272" spans="1:18" x14ac:dyDescent="0.2">
      <c r="A272" t="s">
        <v>4320</v>
      </c>
      <c r="B272" t="s">
        <v>93</v>
      </c>
      <c r="C272" t="s">
        <v>271</v>
      </c>
      <c r="D272" t="s">
        <v>114</v>
      </c>
      <c r="E272" t="s">
        <v>96</v>
      </c>
      <c r="F272">
        <v>0</v>
      </c>
      <c r="G272">
        <v>0</v>
      </c>
      <c r="H272">
        <v>0</v>
      </c>
      <c r="I272">
        <v>0</v>
      </c>
      <c r="J272">
        <v>0</v>
      </c>
      <c r="K272">
        <v>0</v>
      </c>
      <c r="L272">
        <v>0</v>
      </c>
      <c r="M272">
        <v>0</v>
      </c>
      <c r="N272">
        <v>0</v>
      </c>
      <c r="O272">
        <v>2</v>
      </c>
      <c r="P272">
        <v>0</v>
      </c>
      <c r="Q272">
        <v>1</v>
      </c>
      <c r="R272">
        <v>1</v>
      </c>
    </row>
    <row r="273" spans="1:18" x14ac:dyDescent="0.2">
      <c r="A273" t="s">
        <v>4321</v>
      </c>
      <c r="B273" t="s">
        <v>93</v>
      </c>
      <c r="C273" t="s">
        <v>269</v>
      </c>
      <c r="D273" t="s">
        <v>107</v>
      </c>
      <c r="E273" t="s">
        <v>96</v>
      </c>
      <c r="F273">
        <v>0</v>
      </c>
      <c r="G273">
        <v>0</v>
      </c>
      <c r="H273">
        <v>0</v>
      </c>
      <c r="I273">
        <v>0</v>
      </c>
      <c r="J273">
        <v>0</v>
      </c>
      <c r="K273">
        <v>0</v>
      </c>
      <c r="L273">
        <v>0</v>
      </c>
      <c r="M273">
        <v>0</v>
      </c>
      <c r="N273">
        <v>0</v>
      </c>
      <c r="O273">
        <v>187</v>
      </c>
      <c r="P273">
        <v>25</v>
      </c>
      <c r="Q273">
        <v>11</v>
      </c>
      <c r="R273">
        <v>201</v>
      </c>
    </row>
    <row r="274" spans="1:18" x14ac:dyDescent="0.2">
      <c r="A274" t="s">
        <v>4322</v>
      </c>
      <c r="B274" t="s">
        <v>86</v>
      </c>
      <c r="C274" t="s">
        <v>271</v>
      </c>
      <c r="D274" t="s">
        <v>225</v>
      </c>
      <c r="E274" t="s">
        <v>96</v>
      </c>
      <c r="F274">
        <v>96</v>
      </c>
      <c r="G274">
        <v>3670</v>
      </c>
      <c r="H274">
        <v>3</v>
      </c>
      <c r="I274">
        <v>14</v>
      </c>
      <c r="J274">
        <v>12</v>
      </c>
      <c r="K274">
        <v>221</v>
      </c>
      <c r="L274">
        <v>0</v>
      </c>
      <c r="M274">
        <v>87</v>
      </c>
      <c r="N274">
        <v>3463</v>
      </c>
      <c r="O274">
        <v>11</v>
      </c>
      <c r="P274">
        <v>5</v>
      </c>
      <c r="Q274">
        <v>1</v>
      </c>
      <c r="R274">
        <v>15</v>
      </c>
    </row>
    <row r="275" spans="1:18" x14ac:dyDescent="0.2">
      <c r="A275" t="s">
        <v>4323</v>
      </c>
      <c r="B275" t="s">
        <v>88</v>
      </c>
      <c r="C275" t="s">
        <v>273</v>
      </c>
      <c r="D275" t="s">
        <v>166</v>
      </c>
      <c r="E275" t="s">
        <v>96</v>
      </c>
      <c r="F275">
        <v>2</v>
      </c>
      <c r="G275">
        <v>12</v>
      </c>
      <c r="H275">
        <v>0</v>
      </c>
      <c r="I275">
        <v>0</v>
      </c>
      <c r="J275">
        <v>1</v>
      </c>
      <c r="K275">
        <v>6</v>
      </c>
      <c r="L275">
        <v>0</v>
      </c>
      <c r="M275">
        <v>1</v>
      </c>
      <c r="N275">
        <v>6</v>
      </c>
      <c r="O275">
        <v>0</v>
      </c>
      <c r="P275">
        <v>0</v>
      </c>
      <c r="Q275">
        <v>0</v>
      </c>
      <c r="R275">
        <v>0</v>
      </c>
    </row>
    <row r="276" spans="1:18" x14ac:dyDescent="0.2">
      <c r="A276" t="s">
        <v>4324</v>
      </c>
      <c r="B276" t="s">
        <v>91</v>
      </c>
      <c r="C276" t="s">
        <v>272</v>
      </c>
      <c r="D276" t="s">
        <v>147</v>
      </c>
      <c r="E276" t="s">
        <v>96</v>
      </c>
      <c r="F276">
        <v>1</v>
      </c>
      <c r="G276">
        <v>25</v>
      </c>
      <c r="H276">
        <v>0</v>
      </c>
      <c r="I276">
        <v>0</v>
      </c>
      <c r="J276">
        <v>0</v>
      </c>
      <c r="K276">
        <v>0</v>
      </c>
      <c r="L276">
        <v>0</v>
      </c>
      <c r="M276">
        <v>1</v>
      </c>
      <c r="N276">
        <v>25</v>
      </c>
      <c r="O276">
        <v>0</v>
      </c>
      <c r="P276">
        <v>0</v>
      </c>
      <c r="Q276">
        <v>0</v>
      </c>
      <c r="R276">
        <v>0</v>
      </c>
    </row>
    <row r="277" spans="1:18" x14ac:dyDescent="0.2">
      <c r="A277" t="s">
        <v>4325</v>
      </c>
      <c r="B277" t="s">
        <v>93</v>
      </c>
      <c r="C277" t="s">
        <v>268</v>
      </c>
      <c r="D277" t="s">
        <v>149</v>
      </c>
      <c r="E277" t="s">
        <v>96</v>
      </c>
      <c r="F277">
        <v>0</v>
      </c>
      <c r="G277">
        <v>0</v>
      </c>
      <c r="H277">
        <v>0</v>
      </c>
      <c r="I277">
        <v>0</v>
      </c>
      <c r="J277">
        <v>0</v>
      </c>
      <c r="K277">
        <v>0</v>
      </c>
      <c r="L277">
        <v>0</v>
      </c>
      <c r="M277">
        <v>0</v>
      </c>
      <c r="N277">
        <v>0</v>
      </c>
      <c r="O277">
        <v>221</v>
      </c>
      <c r="P277">
        <v>34</v>
      </c>
      <c r="Q277">
        <v>32</v>
      </c>
      <c r="R277">
        <v>223</v>
      </c>
    </row>
    <row r="278" spans="1:18" x14ac:dyDescent="0.2">
      <c r="A278" t="s">
        <v>4326</v>
      </c>
      <c r="B278" t="s">
        <v>93</v>
      </c>
      <c r="C278" t="s">
        <v>272</v>
      </c>
      <c r="D278" t="s">
        <v>147</v>
      </c>
      <c r="E278" t="s">
        <v>96</v>
      </c>
      <c r="F278">
        <v>0</v>
      </c>
      <c r="G278">
        <v>0</v>
      </c>
      <c r="H278">
        <v>0</v>
      </c>
      <c r="I278">
        <v>0</v>
      </c>
      <c r="J278">
        <v>0</v>
      </c>
      <c r="K278">
        <v>0</v>
      </c>
      <c r="L278">
        <v>0</v>
      </c>
      <c r="M278">
        <v>0</v>
      </c>
      <c r="N278">
        <v>0</v>
      </c>
      <c r="O278">
        <v>57</v>
      </c>
      <c r="P278">
        <v>6</v>
      </c>
      <c r="Q278">
        <v>10</v>
      </c>
      <c r="R278">
        <v>53</v>
      </c>
    </row>
    <row r="279" spans="1:18" x14ac:dyDescent="0.2">
      <c r="A279" t="s">
        <v>4327</v>
      </c>
      <c r="B279" t="s">
        <v>89</v>
      </c>
      <c r="C279" t="s">
        <v>271</v>
      </c>
      <c r="D279" t="s">
        <v>235</v>
      </c>
      <c r="E279" t="s">
        <v>96</v>
      </c>
      <c r="F279">
        <v>89</v>
      </c>
      <c r="G279">
        <v>6275</v>
      </c>
      <c r="H279">
        <v>2</v>
      </c>
      <c r="I279">
        <v>148</v>
      </c>
      <c r="J279">
        <v>6</v>
      </c>
      <c r="K279">
        <v>318</v>
      </c>
      <c r="L279">
        <v>-64</v>
      </c>
      <c r="M279">
        <v>85</v>
      </c>
      <c r="N279">
        <v>6041</v>
      </c>
      <c r="O279">
        <v>4</v>
      </c>
      <c r="P279">
        <v>4</v>
      </c>
      <c r="Q279">
        <v>2</v>
      </c>
      <c r="R279">
        <v>6</v>
      </c>
    </row>
    <row r="280" spans="1:18" x14ac:dyDescent="0.2">
      <c r="A280" t="s">
        <v>4328</v>
      </c>
      <c r="B280" t="s">
        <v>89</v>
      </c>
      <c r="C280" t="s">
        <v>271</v>
      </c>
      <c r="D280" t="s">
        <v>252</v>
      </c>
      <c r="E280" t="s">
        <v>96</v>
      </c>
      <c r="F280">
        <v>118</v>
      </c>
      <c r="G280">
        <v>6751.43</v>
      </c>
      <c r="H280">
        <v>7</v>
      </c>
      <c r="I280">
        <v>385</v>
      </c>
      <c r="J280">
        <v>6</v>
      </c>
      <c r="K280">
        <v>215</v>
      </c>
      <c r="L280">
        <v>16.399999999999999</v>
      </c>
      <c r="M280">
        <v>119</v>
      </c>
      <c r="N280">
        <v>6937.83</v>
      </c>
      <c r="O280">
        <v>10</v>
      </c>
      <c r="P280">
        <v>3</v>
      </c>
      <c r="Q280">
        <v>1</v>
      </c>
      <c r="R280">
        <v>12</v>
      </c>
    </row>
    <row r="281" spans="1:18" x14ac:dyDescent="0.2">
      <c r="A281" t="s">
        <v>4329</v>
      </c>
      <c r="B281" t="s">
        <v>88</v>
      </c>
      <c r="C281" t="s">
        <v>275</v>
      </c>
      <c r="D281" t="s">
        <v>196</v>
      </c>
      <c r="E281" t="s">
        <v>96</v>
      </c>
      <c r="F281">
        <v>225</v>
      </c>
      <c r="G281">
        <v>1610.54</v>
      </c>
      <c r="H281">
        <v>17</v>
      </c>
      <c r="I281">
        <v>99</v>
      </c>
      <c r="J281">
        <v>16</v>
      </c>
      <c r="K281">
        <v>88</v>
      </c>
      <c r="L281">
        <v>-9.52</v>
      </c>
      <c r="M281">
        <v>226</v>
      </c>
      <c r="N281">
        <v>1612.02</v>
      </c>
      <c r="O281">
        <v>6</v>
      </c>
      <c r="P281">
        <v>0</v>
      </c>
      <c r="Q281">
        <v>0</v>
      </c>
      <c r="R281">
        <v>6</v>
      </c>
    </row>
    <row r="282" spans="1:18" x14ac:dyDescent="0.2">
      <c r="A282" t="s">
        <v>4330</v>
      </c>
      <c r="B282" t="s">
        <v>86</v>
      </c>
      <c r="C282" t="s">
        <v>271</v>
      </c>
      <c r="D282" t="s">
        <v>245</v>
      </c>
      <c r="E282" t="s">
        <v>96</v>
      </c>
      <c r="F282">
        <v>199</v>
      </c>
      <c r="G282">
        <v>6149.29</v>
      </c>
      <c r="H282">
        <v>13</v>
      </c>
      <c r="I282">
        <v>414</v>
      </c>
      <c r="J282">
        <v>14</v>
      </c>
      <c r="K282">
        <v>494</v>
      </c>
      <c r="L282">
        <v>41.2</v>
      </c>
      <c r="M282">
        <v>198</v>
      </c>
      <c r="N282">
        <v>6110.49</v>
      </c>
      <c r="O282">
        <v>33</v>
      </c>
      <c r="P282">
        <v>3</v>
      </c>
      <c r="Q282">
        <v>4</v>
      </c>
      <c r="R282">
        <v>32</v>
      </c>
    </row>
    <row r="283" spans="1:18" x14ac:dyDescent="0.2">
      <c r="A283" t="s">
        <v>4331</v>
      </c>
      <c r="B283" t="s">
        <v>93</v>
      </c>
      <c r="C283" t="s">
        <v>274</v>
      </c>
      <c r="D283" t="s">
        <v>216</v>
      </c>
      <c r="E283" t="s">
        <v>96</v>
      </c>
      <c r="F283">
        <v>0</v>
      </c>
      <c r="G283">
        <v>0</v>
      </c>
      <c r="H283">
        <v>0</v>
      </c>
      <c r="I283">
        <v>0</v>
      </c>
      <c r="J283">
        <v>0</v>
      </c>
      <c r="K283">
        <v>0</v>
      </c>
      <c r="L283">
        <v>0</v>
      </c>
      <c r="M283">
        <v>0</v>
      </c>
      <c r="N283">
        <v>0</v>
      </c>
      <c r="O283">
        <v>13</v>
      </c>
      <c r="P283">
        <v>2</v>
      </c>
      <c r="Q283">
        <v>3</v>
      </c>
      <c r="R283">
        <v>12</v>
      </c>
    </row>
    <row r="284" spans="1:18" x14ac:dyDescent="0.2">
      <c r="A284" t="s">
        <v>4332</v>
      </c>
      <c r="B284" t="s">
        <v>93</v>
      </c>
      <c r="C284" t="s">
        <v>271</v>
      </c>
      <c r="D284" t="s">
        <v>130</v>
      </c>
      <c r="E284" t="s">
        <v>96</v>
      </c>
      <c r="F284">
        <v>0</v>
      </c>
      <c r="G284">
        <v>0</v>
      </c>
      <c r="H284">
        <v>0</v>
      </c>
      <c r="I284">
        <v>0</v>
      </c>
      <c r="J284">
        <v>0</v>
      </c>
      <c r="K284">
        <v>0</v>
      </c>
      <c r="L284">
        <v>0</v>
      </c>
      <c r="M284">
        <v>0</v>
      </c>
      <c r="N284">
        <v>0</v>
      </c>
      <c r="O284">
        <v>17</v>
      </c>
      <c r="P284">
        <v>2</v>
      </c>
      <c r="Q284">
        <v>4</v>
      </c>
      <c r="R284">
        <v>15</v>
      </c>
    </row>
    <row r="285" spans="1:18" x14ac:dyDescent="0.2">
      <c r="A285" t="s">
        <v>4333</v>
      </c>
      <c r="B285" t="s">
        <v>88</v>
      </c>
      <c r="C285" t="s">
        <v>267</v>
      </c>
      <c r="D285" t="s">
        <v>198</v>
      </c>
      <c r="E285" t="s">
        <v>96</v>
      </c>
      <c r="F285">
        <v>115</v>
      </c>
      <c r="G285">
        <v>730</v>
      </c>
      <c r="H285">
        <v>5</v>
      </c>
      <c r="I285">
        <v>27</v>
      </c>
      <c r="J285">
        <v>15</v>
      </c>
      <c r="K285">
        <v>87</v>
      </c>
      <c r="L285">
        <v>4.51</v>
      </c>
      <c r="M285">
        <v>105</v>
      </c>
      <c r="N285">
        <v>674.51</v>
      </c>
      <c r="O285">
        <v>15</v>
      </c>
      <c r="P285">
        <v>2</v>
      </c>
      <c r="Q285">
        <v>1</v>
      </c>
      <c r="R285">
        <v>16</v>
      </c>
    </row>
    <row r="286" spans="1:18" x14ac:dyDescent="0.2">
      <c r="A286" t="s">
        <v>4334</v>
      </c>
      <c r="B286" t="s">
        <v>91</v>
      </c>
      <c r="C286" t="s">
        <v>270</v>
      </c>
      <c r="D286" t="s">
        <v>284</v>
      </c>
      <c r="E286" t="s">
        <v>96</v>
      </c>
      <c r="F286">
        <v>4</v>
      </c>
      <c r="G286">
        <v>72</v>
      </c>
      <c r="H286">
        <v>1</v>
      </c>
      <c r="I286">
        <v>20</v>
      </c>
      <c r="J286">
        <v>0</v>
      </c>
      <c r="K286">
        <v>0</v>
      </c>
      <c r="L286">
        <v>0</v>
      </c>
      <c r="M286">
        <v>5</v>
      </c>
      <c r="N286">
        <v>92</v>
      </c>
      <c r="O286">
        <v>0</v>
      </c>
      <c r="P286">
        <v>0</v>
      </c>
      <c r="Q286">
        <v>0</v>
      </c>
      <c r="R286">
        <v>0</v>
      </c>
    </row>
    <row r="287" spans="1:18" x14ac:dyDescent="0.2">
      <c r="A287" t="s">
        <v>4335</v>
      </c>
      <c r="B287" t="s">
        <v>93</v>
      </c>
      <c r="C287" t="s">
        <v>272</v>
      </c>
      <c r="D287" t="s">
        <v>118</v>
      </c>
      <c r="E287" t="s">
        <v>96</v>
      </c>
      <c r="F287">
        <v>0</v>
      </c>
      <c r="G287">
        <v>0</v>
      </c>
      <c r="H287">
        <v>0</v>
      </c>
      <c r="I287">
        <v>0</v>
      </c>
      <c r="J287">
        <v>0</v>
      </c>
      <c r="K287">
        <v>0</v>
      </c>
      <c r="L287">
        <v>0</v>
      </c>
      <c r="M287">
        <v>0</v>
      </c>
      <c r="N287">
        <v>0</v>
      </c>
      <c r="O287">
        <v>25</v>
      </c>
      <c r="P287">
        <v>4</v>
      </c>
      <c r="Q287">
        <v>4</v>
      </c>
      <c r="R287">
        <v>25</v>
      </c>
    </row>
    <row r="288" spans="1:18" x14ac:dyDescent="0.2">
      <c r="A288" t="s">
        <v>4336</v>
      </c>
      <c r="B288" t="s">
        <v>86</v>
      </c>
      <c r="C288" t="s">
        <v>269</v>
      </c>
      <c r="D288" t="s">
        <v>239</v>
      </c>
      <c r="E288" t="s">
        <v>96</v>
      </c>
      <c r="F288">
        <v>177</v>
      </c>
      <c r="G288">
        <v>5667</v>
      </c>
      <c r="H288">
        <v>11</v>
      </c>
      <c r="I288">
        <v>339</v>
      </c>
      <c r="J288">
        <v>10</v>
      </c>
      <c r="K288">
        <v>452</v>
      </c>
      <c r="L288">
        <v>56.02</v>
      </c>
      <c r="M288">
        <v>178</v>
      </c>
      <c r="N288">
        <v>5610.02</v>
      </c>
      <c r="O288">
        <v>89</v>
      </c>
      <c r="P288">
        <v>15</v>
      </c>
      <c r="Q288">
        <v>11</v>
      </c>
      <c r="R288">
        <v>93</v>
      </c>
    </row>
    <row r="289" spans="1:18" x14ac:dyDescent="0.2">
      <c r="A289" t="s">
        <v>4337</v>
      </c>
      <c r="B289" t="s">
        <v>89</v>
      </c>
      <c r="C289" t="s">
        <v>270</v>
      </c>
      <c r="D289" t="s">
        <v>144</v>
      </c>
      <c r="E289" t="s">
        <v>96</v>
      </c>
      <c r="F289">
        <v>110</v>
      </c>
      <c r="G289">
        <v>5810</v>
      </c>
      <c r="H289">
        <v>3</v>
      </c>
      <c r="I289">
        <v>152</v>
      </c>
      <c r="J289">
        <v>4</v>
      </c>
      <c r="K289">
        <v>144</v>
      </c>
      <c r="L289">
        <v>14</v>
      </c>
      <c r="M289">
        <v>109</v>
      </c>
      <c r="N289">
        <v>5832</v>
      </c>
      <c r="O289">
        <v>4</v>
      </c>
      <c r="P289">
        <v>2</v>
      </c>
      <c r="Q289">
        <v>1</v>
      </c>
      <c r="R289">
        <v>5</v>
      </c>
    </row>
    <row r="290" spans="1:18" x14ac:dyDescent="0.2">
      <c r="A290" t="s">
        <v>4338</v>
      </c>
      <c r="B290" t="s">
        <v>89</v>
      </c>
      <c r="C290" t="s">
        <v>268</v>
      </c>
      <c r="D290" t="s">
        <v>149</v>
      </c>
      <c r="E290" t="s">
        <v>96</v>
      </c>
      <c r="F290">
        <v>701</v>
      </c>
      <c r="G290">
        <v>30821.86</v>
      </c>
      <c r="H290">
        <v>32</v>
      </c>
      <c r="I290">
        <v>1333</v>
      </c>
      <c r="J290">
        <v>25</v>
      </c>
      <c r="K290">
        <v>831.43</v>
      </c>
      <c r="L290">
        <v>65.06</v>
      </c>
      <c r="M290">
        <v>708</v>
      </c>
      <c r="N290">
        <v>31388.49</v>
      </c>
      <c r="O290">
        <v>94</v>
      </c>
      <c r="P290">
        <v>23</v>
      </c>
      <c r="Q290">
        <v>8</v>
      </c>
      <c r="R290">
        <v>109</v>
      </c>
    </row>
    <row r="291" spans="1:18" x14ac:dyDescent="0.2">
      <c r="A291" t="s">
        <v>4339</v>
      </c>
      <c r="B291" t="s">
        <v>88</v>
      </c>
      <c r="C291" t="s">
        <v>275</v>
      </c>
      <c r="D291" t="s">
        <v>126</v>
      </c>
      <c r="E291" t="s">
        <v>96</v>
      </c>
      <c r="F291">
        <v>89</v>
      </c>
      <c r="G291">
        <v>640</v>
      </c>
      <c r="H291">
        <v>5</v>
      </c>
      <c r="I291">
        <v>30</v>
      </c>
      <c r="J291">
        <v>6</v>
      </c>
      <c r="K291">
        <v>39</v>
      </c>
      <c r="L291">
        <v>-9</v>
      </c>
      <c r="M291">
        <v>88</v>
      </c>
      <c r="N291">
        <v>622</v>
      </c>
      <c r="O291">
        <v>5</v>
      </c>
      <c r="P291">
        <v>1</v>
      </c>
      <c r="Q291">
        <v>1</v>
      </c>
      <c r="R291">
        <v>5</v>
      </c>
    </row>
    <row r="292" spans="1:18" x14ac:dyDescent="0.2">
      <c r="A292" t="s">
        <v>4340</v>
      </c>
      <c r="B292" t="s">
        <v>89</v>
      </c>
      <c r="C292" t="s">
        <v>274</v>
      </c>
      <c r="D292" t="s">
        <v>134</v>
      </c>
      <c r="E292" t="s">
        <v>96</v>
      </c>
      <c r="F292">
        <v>91</v>
      </c>
      <c r="G292">
        <v>4796.43</v>
      </c>
      <c r="H292">
        <v>2</v>
      </c>
      <c r="I292">
        <v>113</v>
      </c>
      <c r="J292">
        <v>7</v>
      </c>
      <c r="K292">
        <v>304</v>
      </c>
      <c r="L292">
        <v>14.4</v>
      </c>
      <c r="M292">
        <v>86</v>
      </c>
      <c r="N292">
        <v>4619.83</v>
      </c>
      <c r="O292">
        <v>18</v>
      </c>
      <c r="P292">
        <v>3</v>
      </c>
      <c r="Q292">
        <v>3</v>
      </c>
      <c r="R292">
        <v>18</v>
      </c>
    </row>
    <row r="293" spans="1:18" x14ac:dyDescent="0.2">
      <c r="A293" t="s">
        <v>4341</v>
      </c>
      <c r="B293" t="s">
        <v>89</v>
      </c>
      <c r="C293" t="s">
        <v>275</v>
      </c>
      <c r="D293" t="s">
        <v>126</v>
      </c>
      <c r="E293" t="s">
        <v>96</v>
      </c>
      <c r="F293">
        <v>84</v>
      </c>
      <c r="G293">
        <v>4368.43</v>
      </c>
      <c r="H293">
        <v>3</v>
      </c>
      <c r="I293">
        <v>209</v>
      </c>
      <c r="J293">
        <v>3</v>
      </c>
      <c r="K293">
        <v>202.43</v>
      </c>
      <c r="L293">
        <v>-58</v>
      </c>
      <c r="M293">
        <v>84</v>
      </c>
      <c r="N293">
        <v>4317</v>
      </c>
      <c r="O293">
        <v>16</v>
      </c>
      <c r="P293">
        <v>3</v>
      </c>
      <c r="Q293">
        <v>0</v>
      </c>
      <c r="R293">
        <v>19</v>
      </c>
    </row>
    <row r="294" spans="1:18" x14ac:dyDescent="0.2">
      <c r="A294" t="s">
        <v>4342</v>
      </c>
      <c r="B294" t="s">
        <v>91</v>
      </c>
      <c r="C294" t="s">
        <v>272</v>
      </c>
      <c r="D294" t="s">
        <v>118</v>
      </c>
      <c r="E294" t="s">
        <v>96</v>
      </c>
      <c r="F294">
        <v>1</v>
      </c>
      <c r="G294">
        <v>12</v>
      </c>
      <c r="H294">
        <v>0</v>
      </c>
      <c r="I294">
        <v>0</v>
      </c>
      <c r="J294">
        <v>0</v>
      </c>
      <c r="K294">
        <v>0</v>
      </c>
      <c r="L294">
        <v>4</v>
      </c>
      <c r="M294">
        <v>1</v>
      </c>
      <c r="N294">
        <v>16</v>
      </c>
      <c r="O294">
        <v>0</v>
      </c>
      <c r="P294">
        <v>0</v>
      </c>
      <c r="Q294">
        <v>0</v>
      </c>
      <c r="R294">
        <v>0</v>
      </c>
    </row>
    <row r="295" spans="1:18" x14ac:dyDescent="0.2">
      <c r="A295" t="s">
        <v>4343</v>
      </c>
      <c r="B295" t="s">
        <v>88</v>
      </c>
      <c r="C295" t="s">
        <v>268</v>
      </c>
      <c r="D295" t="s">
        <v>162</v>
      </c>
      <c r="E295" t="s">
        <v>96</v>
      </c>
      <c r="F295">
        <v>898</v>
      </c>
      <c r="G295">
        <v>5838.32</v>
      </c>
      <c r="H295">
        <v>31</v>
      </c>
      <c r="I295">
        <v>173.51</v>
      </c>
      <c r="J295">
        <v>48</v>
      </c>
      <c r="K295">
        <v>283.62</v>
      </c>
      <c r="L295">
        <v>-13.15</v>
      </c>
      <c r="M295">
        <v>881</v>
      </c>
      <c r="N295">
        <v>5715.06</v>
      </c>
      <c r="O295">
        <v>38</v>
      </c>
      <c r="P295">
        <v>10</v>
      </c>
      <c r="Q295">
        <v>3</v>
      </c>
      <c r="R295">
        <v>45</v>
      </c>
    </row>
    <row r="296" spans="1:18" x14ac:dyDescent="0.2">
      <c r="A296" t="s">
        <v>4344</v>
      </c>
      <c r="B296" t="s">
        <v>86</v>
      </c>
      <c r="C296" t="s">
        <v>271</v>
      </c>
      <c r="D296" t="s">
        <v>255</v>
      </c>
      <c r="E296" t="s">
        <v>96</v>
      </c>
      <c r="F296">
        <v>243</v>
      </c>
      <c r="G296">
        <v>6379.08</v>
      </c>
      <c r="H296">
        <v>8</v>
      </c>
      <c r="I296">
        <v>160</v>
      </c>
      <c r="J296">
        <v>9</v>
      </c>
      <c r="K296">
        <v>72.540000000000006</v>
      </c>
      <c r="L296">
        <v>-110.03</v>
      </c>
      <c r="M296">
        <v>242</v>
      </c>
      <c r="N296">
        <v>6356.51</v>
      </c>
      <c r="O296">
        <v>38</v>
      </c>
      <c r="P296">
        <v>4</v>
      </c>
      <c r="Q296">
        <v>5</v>
      </c>
      <c r="R296">
        <v>37</v>
      </c>
    </row>
    <row r="297" spans="1:18" x14ac:dyDescent="0.2">
      <c r="A297" t="s">
        <v>4345</v>
      </c>
      <c r="B297" t="s">
        <v>89</v>
      </c>
      <c r="C297" t="s">
        <v>269</v>
      </c>
      <c r="D297" t="s">
        <v>152</v>
      </c>
      <c r="E297" t="s">
        <v>96</v>
      </c>
      <c r="F297">
        <v>166</v>
      </c>
      <c r="G297">
        <v>7651.43</v>
      </c>
      <c r="H297">
        <v>5</v>
      </c>
      <c r="I297">
        <v>238</v>
      </c>
      <c r="J297">
        <v>8</v>
      </c>
      <c r="K297">
        <v>385</v>
      </c>
      <c r="L297">
        <v>47.4</v>
      </c>
      <c r="M297">
        <v>163</v>
      </c>
      <c r="N297">
        <v>7551.83</v>
      </c>
      <c r="O297">
        <v>37</v>
      </c>
      <c r="P297">
        <v>6</v>
      </c>
      <c r="Q297">
        <v>3</v>
      </c>
      <c r="R297">
        <v>40</v>
      </c>
    </row>
    <row r="298" spans="1:18" x14ac:dyDescent="0.2">
      <c r="A298" t="s">
        <v>4346</v>
      </c>
      <c r="B298" t="s">
        <v>93</v>
      </c>
      <c r="C298" t="s">
        <v>272</v>
      </c>
      <c r="D298" t="s">
        <v>222</v>
      </c>
      <c r="E298" t="s">
        <v>96</v>
      </c>
      <c r="F298">
        <v>0</v>
      </c>
      <c r="G298">
        <v>0</v>
      </c>
      <c r="H298">
        <v>0</v>
      </c>
      <c r="I298">
        <v>0</v>
      </c>
      <c r="J298">
        <v>0</v>
      </c>
      <c r="K298">
        <v>0</v>
      </c>
      <c r="L298">
        <v>0</v>
      </c>
      <c r="M298">
        <v>0</v>
      </c>
      <c r="N298">
        <v>0</v>
      </c>
      <c r="O298">
        <v>19</v>
      </c>
      <c r="P298">
        <v>4</v>
      </c>
      <c r="Q298">
        <v>3</v>
      </c>
      <c r="R298">
        <v>20</v>
      </c>
    </row>
    <row r="299" spans="1:18" x14ac:dyDescent="0.2">
      <c r="A299" t="s">
        <v>4347</v>
      </c>
      <c r="B299" t="s">
        <v>93</v>
      </c>
      <c r="C299" t="s">
        <v>272</v>
      </c>
      <c r="D299" t="s">
        <v>249</v>
      </c>
      <c r="E299" t="s">
        <v>96</v>
      </c>
      <c r="F299">
        <v>0</v>
      </c>
      <c r="G299">
        <v>0</v>
      </c>
      <c r="H299">
        <v>0</v>
      </c>
      <c r="I299">
        <v>0</v>
      </c>
      <c r="J299">
        <v>0</v>
      </c>
      <c r="K299">
        <v>0</v>
      </c>
      <c r="L299">
        <v>0</v>
      </c>
      <c r="M299">
        <v>0</v>
      </c>
      <c r="N299">
        <v>0</v>
      </c>
      <c r="O299">
        <v>113</v>
      </c>
      <c r="P299">
        <v>19</v>
      </c>
      <c r="Q299">
        <v>30</v>
      </c>
      <c r="R299">
        <v>102</v>
      </c>
    </row>
    <row r="300" spans="1:18" x14ac:dyDescent="0.2">
      <c r="A300" t="s">
        <v>4348</v>
      </c>
      <c r="B300" t="s">
        <v>88</v>
      </c>
      <c r="C300" t="s">
        <v>272</v>
      </c>
      <c r="D300" t="s">
        <v>121</v>
      </c>
      <c r="E300" t="s">
        <v>96</v>
      </c>
      <c r="F300">
        <v>56</v>
      </c>
      <c r="G300">
        <v>354</v>
      </c>
      <c r="H300">
        <v>2</v>
      </c>
      <c r="I300">
        <v>9</v>
      </c>
      <c r="J300">
        <v>3</v>
      </c>
      <c r="K300">
        <v>16</v>
      </c>
      <c r="L300">
        <v>0</v>
      </c>
      <c r="M300">
        <v>55</v>
      </c>
      <c r="N300">
        <v>347</v>
      </c>
      <c r="O300">
        <v>4</v>
      </c>
      <c r="P300">
        <v>0</v>
      </c>
      <c r="Q300">
        <v>1</v>
      </c>
      <c r="R300">
        <v>3</v>
      </c>
    </row>
    <row r="301" spans="1:18" x14ac:dyDescent="0.2">
      <c r="A301" t="s">
        <v>4349</v>
      </c>
      <c r="B301" t="s">
        <v>91</v>
      </c>
      <c r="C301" t="s">
        <v>272</v>
      </c>
      <c r="D301" t="s">
        <v>201</v>
      </c>
      <c r="E301" t="s">
        <v>96</v>
      </c>
      <c r="F301">
        <v>2</v>
      </c>
      <c r="G301">
        <v>75</v>
      </c>
      <c r="H301">
        <v>0</v>
      </c>
      <c r="I301">
        <v>0</v>
      </c>
      <c r="J301">
        <v>0</v>
      </c>
      <c r="K301">
        <v>0</v>
      </c>
      <c r="L301">
        <v>0</v>
      </c>
      <c r="M301">
        <v>2</v>
      </c>
      <c r="N301">
        <v>75</v>
      </c>
      <c r="O301">
        <v>0</v>
      </c>
      <c r="P301">
        <v>0</v>
      </c>
      <c r="Q301">
        <v>0</v>
      </c>
      <c r="R301">
        <v>0</v>
      </c>
    </row>
    <row r="302" spans="1:18" x14ac:dyDescent="0.2">
      <c r="A302" t="s">
        <v>4350</v>
      </c>
      <c r="B302" t="s">
        <v>91</v>
      </c>
      <c r="C302" t="s">
        <v>272</v>
      </c>
      <c r="D302" t="s">
        <v>222</v>
      </c>
      <c r="E302" t="s">
        <v>96</v>
      </c>
      <c r="F302">
        <v>1</v>
      </c>
      <c r="G302">
        <v>24</v>
      </c>
      <c r="H302">
        <v>0</v>
      </c>
      <c r="I302">
        <v>0</v>
      </c>
      <c r="J302">
        <v>0</v>
      </c>
      <c r="K302">
        <v>0</v>
      </c>
      <c r="L302">
        <v>0</v>
      </c>
      <c r="M302">
        <v>1</v>
      </c>
      <c r="N302">
        <v>24</v>
      </c>
      <c r="O302">
        <v>0</v>
      </c>
      <c r="P302">
        <v>0</v>
      </c>
      <c r="Q302">
        <v>0</v>
      </c>
      <c r="R302">
        <v>0</v>
      </c>
    </row>
    <row r="303" spans="1:18" x14ac:dyDescent="0.2">
      <c r="A303" t="s">
        <v>4351</v>
      </c>
      <c r="B303" t="s">
        <v>89</v>
      </c>
      <c r="C303" t="s">
        <v>271</v>
      </c>
      <c r="D303" t="s">
        <v>227</v>
      </c>
      <c r="E303" t="s">
        <v>96</v>
      </c>
      <c r="F303">
        <v>117</v>
      </c>
      <c r="G303">
        <v>6419</v>
      </c>
      <c r="H303">
        <v>4</v>
      </c>
      <c r="I303">
        <v>469</v>
      </c>
      <c r="J303">
        <v>4</v>
      </c>
      <c r="K303">
        <v>110</v>
      </c>
      <c r="L303">
        <v>89</v>
      </c>
      <c r="M303">
        <v>117</v>
      </c>
      <c r="N303">
        <v>6867</v>
      </c>
      <c r="O303">
        <v>26</v>
      </c>
      <c r="P303">
        <v>3</v>
      </c>
      <c r="Q303">
        <v>6</v>
      </c>
      <c r="R303">
        <v>23</v>
      </c>
    </row>
    <row r="304" spans="1:18" x14ac:dyDescent="0.2">
      <c r="A304" t="s">
        <v>4352</v>
      </c>
      <c r="B304" t="s">
        <v>93</v>
      </c>
      <c r="C304" t="s">
        <v>274</v>
      </c>
      <c r="D304" t="s">
        <v>113</v>
      </c>
      <c r="E304" t="s">
        <v>96</v>
      </c>
      <c r="F304">
        <v>0</v>
      </c>
      <c r="G304">
        <v>0</v>
      </c>
      <c r="H304">
        <v>0</v>
      </c>
      <c r="I304">
        <v>0</v>
      </c>
      <c r="J304">
        <v>0</v>
      </c>
      <c r="K304">
        <v>0</v>
      </c>
      <c r="L304">
        <v>0</v>
      </c>
      <c r="M304">
        <v>0</v>
      </c>
      <c r="N304">
        <v>0</v>
      </c>
      <c r="O304">
        <v>104</v>
      </c>
      <c r="P304">
        <v>19</v>
      </c>
      <c r="Q304">
        <v>5</v>
      </c>
      <c r="R304">
        <v>118</v>
      </c>
    </row>
    <row r="305" spans="1:18" x14ac:dyDescent="0.2">
      <c r="A305" t="s">
        <v>4353</v>
      </c>
      <c r="B305" t="s">
        <v>93</v>
      </c>
      <c r="C305" t="s">
        <v>269</v>
      </c>
      <c r="D305" t="s">
        <v>128</v>
      </c>
      <c r="E305" t="s">
        <v>96</v>
      </c>
      <c r="F305">
        <v>0</v>
      </c>
      <c r="G305">
        <v>0</v>
      </c>
      <c r="H305">
        <v>0</v>
      </c>
      <c r="I305">
        <v>0</v>
      </c>
      <c r="J305">
        <v>0</v>
      </c>
      <c r="K305">
        <v>0</v>
      </c>
      <c r="L305">
        <v>0</v>
      </c>
      <c r="M305">
        <v>0</v>
      </c>
      <c r="N305">
        <v>0</v>
      </c>
      <c r="O305">
        <v>62</v>
      </c>
      <c r="P305">
        <v>8</v>
      </c>
      <c r="Q305">
        <v>9</v>
      </c>
      <c r="R305">
        <v>61</v>
      </c>
    </row>
    <row r="306" spans="1:18" x14ac:dyDescent="0.2">
      <c r="A306" t="s">
        <v>4354</v>
      </c>
      <c r="B306" t="s">
        <v>93</v>
      </c>
      <c r="C306" t="s">
        <v>269</v>
      </c>
      <c r="D306" t="s">
        <v>189</v>
      </c>
      <c r="E306" t="s">
        <v>96</v>
      </c>
      <c r="F306">
        <v>0</v>
      </c>
      <c r="G306">
        <v>0</v>
      </c>
      <c r="H306">
        <v>0</v>
      </c>
      <c r="I306">
        <v>0</v>
      </c>
      <c r="J306">
        <v>0</v>
      </c>
      <c r="K306">
        <v>0</v>
      </c>
      <c r="L306">
        <v>0</v>
      </c>
      <c r="M306">
        <v>0</v>
      </c>
      <c r="N306">
        <v>0</v>
      </c>
      <c r="O306">
        <v>122</v>
      </c>
      <c r="P306">
        <v>27</v>
      </c>
      <c r="Q306">
        <v>8</v>
      </c>
      <c r="R306">
        <v>141</v>
      </c>
    </row>
    <row r="307" spans="1:18" x14ac:dyDescent="0.2">
      <c r="A307" t="s">
        <v>4355</v>
      </c>
      <c r="B307" t="s">
        <v>91</v>
      </c>
      <c r="C307" t="s">
        <v>269</v>
      </c>
      <c r="D307" t="s">
        <v>128</v>
      </c>
      <c r="E307" t="s">
        <v>96</v>
      </c>
      <c r="F307">
        <v>5</v>
      </c>
      <c r="G307">
        <v>85</v>
      </c>
      <c r="H307">
        <v>0</v>
      </c>
      <c r="I307">
        <v>0</v>
      </c>
      <c r="J307">
        <v>2</v>
      </c>
      <c r="K307">
        <v>30</v>
      </c>
      <c r="L307">
        <v>0</v>
      </c>
      <c r="M307">
        <v>3</v>
      </c>
      <c r="N307">
        <v>55</v>
      </c>
      <c r="O307">
        <v>0</v>
      </c>
      <c r="P307">
        <v>0</v>
      </c>
      <c r="Q307">
        <v>0</v>
      </c>
      <c r="R307">
        <v>0</v>
      </c>
    </row>
    <row r="308" spans="1:18" x14ac:dyDescent="0.2">
      <c r="A308" t="s">
        <v>4356</v>
      </c>
      <c r="B308" t="s">
        <v>86</v>
      </c>
      <c r="C308" t="s">
        <v>269</v>
      </c>
      <c r="D308" t="s">
        <v>120</v>
      </c>
      <c r="E308" t="s">
        <v>96</v>
      </c>
      <c r="F308">
        <v>239</v>
      </c>
      <c r="G308">
        <v>6170.54</v>
      </c>
      <c r="H308">
        <v>10</v>
      </c>
      <c r="I308">
        <v>377.51</v>
      </c>
      <c r="J308">
        <v>11</v>
      </c>
      <c r="K308">
        <v>144</v>
      </c>
      <c r="L308">
        <v>-1.03</v>
      </c>
      <c r="M308">
        <v>238</v>
      </c>
      <c r="N308">
        <v>6403.02</v>
      </c>
      <c r="O308">
        <v>171</v>
      </c>
      <c r="P308">
        <v>26</v>
      </c>
      <c r="Q308">
        <v>23</v>
      </c>
      <c r="R308">
        <v>174</v>
      </c>
    </row>
    <row r="309" spans="1:18" x14ac:dyDescent="0.2">
      <c r="A309" t="s">
        <v>4357</v>
      </c>
      <c r="B309" t="s">
        <v>86</v>
      </c>
      <c r="C309" t="s">
        <v>274</v>
      </c>
      <c r="D309" t="s">
        <v>258</v>
      </c>
      <c r="E309" t="s">
        <v>96</v>
      </c>
      <c r="F309">
        <v>437</v>
      </c>
      <c r="G309">
        <v>12466</v>
      </c>
      <c r="H309">
        <v>14</v>
      </c>
      <c r="I309">
        <v>463</v>
      </c>
      <c r="J309">
        <v>19</v>
      </c>
      <c r="K309">
        <v>353</v>
      </c>
      <c r="L309">
        <v>-0.49</v>
      </c>
      <c r="M309">
        <v>432</v>
      </c>
      <c r="N309">
        <v>12575.51</v>
      </c>
      <c r="O309">
        <v>83</v>
      </c>
      <c r="P309">
        <v>12</v>
      </c>
      <c r="Q309">
        <v>15</v>
      </c>
      <c r="R309">
        <v>80</v>
      </c>
    </row>
    <row r="310" spans="1:18" x14ac:dyDescent="0.2">
      <c r="A310" t="s">
        <v>4358</v>
      </c>
      <c r="B310" t="s">
        <v>86</v>
      </c>
      <c r="C310" t="s">
        <v>273</v>
      </c>
      <c r="D310" t="s">
        <v>194</v>
      </c>
      <c r="E310" t="s">
        <v>96</v>
      </c>
      <c r="F310">
        <v>210</v>
      </c>
      <c r="G310">
        <v>4976</v>
      </c>
      <c r="H310">
        <v>10</v>
      </c>
      <c r="I310">
        <v>242</v>
      </c>
      <c r="J310">
        <v>8</v>
      </c>
      <c r="K310">
        <v>144</v>
      </c>
      <c r="L310">
        <v>10</v>
      </c>
      <c r="M310">
        <v>212</v>
      </c>
      <c r="N310">
        <v>5084</v>
      </c>
      <c r="O310">
        <v>53</v>
      </c>
      <c r="P310">
        <v>6</v>
      </c>
      <c r="Q310">
        <v>10</v>
      </c>
      <c r="R310">
        <v>49</v>
      </c>
    </row>
    <row r="311" spans="1:18" x14ac:dyDescent="0.2">
      <c r="A311" t="s">
        <v>4359</v>
      </c>
      <c r="B311" t="s">
        <v>86</v>
      </c>
      <c r="C311" t="s">
        <v>267</v>
      </c>
      <c r="D311" t="s">
        <v>248</v>
      </c>
      <c r="E311" t="s">
        <v>96</v>
      </c>
      <c r="F311">
        <v>400</v>
      </c>
      <c r="G311">
        <v>10046.51</v>
      </c>
      <c r="H311">
        <v>19</v>
      </c>
      <c r="I311">
        <v>420</v>
      </c>
      <c r="J311">
        <v>21</v>
      </c>
      <c r="K311">
        <v>462</v>
      </c>
      <c r="L311">
        <v>36.340000000000003</v>
      </c>
      <c r="M311">
        <v>398</v>
      </c>
      <c r="N311">
        <v>10040.85</v>
      </c>
      <c r="O311">
        <v>69</v>
      </c>
      <c r="P311">
        <v>16</v>
      </c>
      <c r="Q311">
        <v>10</v>
      </c>
      <c r="R311">
        <v>75</v>
      </c>
    </row>
    <row r="312" spans="1:18" x14ac:dyDescent="0.2">
      <c r="A312" t="s">
        <v>4360</v>
      </c>
      <c r="B312" t="s">
        <v>91</v>
      </c>
      <c r="C312" t="s">
        <v>272</v>
      </c>
      <c r="D312" t="s">
        <v>184</v>
      </c>
      <c r="E312" t="s">
        <v>96</v>
      </c>
      <c r="F312">
        <v>1</v>
      </c>
      <c r="G312">
        <v>15</v>
      </c>
      <c r="H312">
        <v>0</v>
      </c>
      <c r="I312">
        <v>0</v>
      </c>
      <c r="J312">
        <v>0</v>
      </c>
      <c r="K312">
        <v>0</v>
      </c>
      <c r="L312">
        <v>0</v>
      </c>
      <c r="M312">
        <v>1</v>
      </c>
      <c r="N312">
        <v>15</v>
      </c>
      <c r="O312">
        <v>0</v>
      </c>
      <c r="P312">
        <v>0</v>
      </c>
      <c r="Q312">
        <v>0</v>
      </c>
      <c r="R312">
        <v>0</v>
      </c>
    </row>
    <row r="313" spans="1:18" x14ac:dyDescent="0.2">
      <c r="A313" t="s">
        <v>4361</v>
      </c>
      <c r="B313" t="s">
        <v>88</v>
      </c>
      <c r="C313" t="s">
        <v>267</v>
      </c>
      <c r="D313" t="s">
        <v>180</v>
      </c>
      <c r="E313" t="s">
        <v>96</v>
      </c>
      <c r="F313">
        <v>285</v>
      </c>
      <c r="G313">
        <v>2122.62</v>
      </c>
      <c r="H313">
        <v>27</v>
      </c>
      <c r="I313">
        <v>180.51</v>
      </c>
      <c r="J313">
        <v>28</v>
      </c>
      <c r="K313">
        <v>195</v>
      </c>
      <c r="L313">
        <v>-32.090000000000003</v>
      </c>
      <c r="M313">
        <v>284</v>
      </c>
      <c r="N313">
        <v>2076.04</v>
      </c>
      <c r="O313">
        <v>14</v>
      </c>
      <c r="P313">
        <v>5</v>
      </c>
      <c r="Q313">
        <v>4</v>
      </c>
      <c r="R313">
        <v>15</v>
      </c>
    </row>
    <row r="314" spans="1:18" x14ac:dyDescent="0.2">
      <c r="A314" t="s">
        <v>4362</v>
      </c>
      <c r="B314" t="s">
        <v>89</v>
      </c>
      <c r="C314" t="s">
        <v>275</v>
      </c>
      <c r="D314" t="s">
        <v>176</v>
      </c>
      <c r="E314" t="s">
        <v>96</v>
      </c>
      <c r="F314">
        <v>258</v>
      </c>
      <c r="G314">
        <v>14806.86</v>
      </c>
      <c r="H314">
        <v>6</v>
      </c>
      <c r="I314">
        <v>332</v>
      </c>
      <c r="J314">
        <v>6</v>
      </c>
      <c r="K314">
        <v>220</v>
      </c>
      <c r="L314">
        <v>96.8</v>
      </c>
      <c r="M314">
        <v>258</v>
      </c>
      <c r="N314">
        <v>15015.66</v>
      </c>
      <c r="O314">
        <v>47</v>
      </c>
      <c r="P314">
        <v>9</v>
      </c>
      <c r="Q314">
        <v>4</v>
      </c>
      <c r="R314">
        <v>52</v>
      </c>
    </row>
    <row r="315" spans="1:18" x14ac:dyDescent="0.2">
      <c r="A315" t="s">
        <v>4363</v>
      </c>
      <c r="B315" t="s">
        <v>93</v>
      </c>
      <c r="C315" t="s">
        <v>269</v>
      </c>
      <c r="D315" t="s">
        <v>112</v>
      </c>
      <c r="E315" t="s">
        <v>96</v>
      </c>
      <c r="F315">
        <v>0</v>
      </c>
      <c r="G315">
        <v>0</v>
      </c>
      <c r="H315">
        <v>0</v>
      </c>
      <c r="I315">
        <v>0</v>
      </c>
      <c r="J315">
        <v>0</v>
      </c>
      <c r="K315">
        <v>0</v>
      </c>
      <c r="L315">
        <v>0</v>
      </c>
      <c r="M315">
        <v>0</v>
      </c>
      <c r="N315">
        <v>0</v>
      </c>
      <c r="O315">
        <v>87</v>
      </c>
      <c r="P315">
        <v>6</v>
      </c>
      <c r="Q315">
        <v>10</v>
      </c>
      <c r="R315">
        <v>83</v>
      </c>
    </row>
    <row r="316" spans="1:18" x14ac:dyDescent="0.2">
      <c r="A316" t="s">
        <v>4364</v>
      </c>
      <c r="B316" t="s">
        <v>86</v>
      </c>
      <c r="C316" t="s">
        <v>273</v>
      </c>
      <c r="D316" t="s">
        <v>238</v>
      </c>
      <c r="E316" t="s">
        <v>96</v>
      </c>
      <c r="F316">
        <v>80</v>
      </c>
      <c r="G316">
        <v>1621.97</v>
      </c>
      <c r="H316">
        <v>2</v>
      </c>
      <c r="I316">
        <v>12</v>
      </c>
      <c r="J316">
        <v>1</v>
      </c>
      <c r="K316">
        <v>55</v>
      </c>
      <c r="L316">
        <v>0.37</v>
      </c>
      <c r="M316">
        <v>81</v>
      </c>
      <c r="N316">
        <v>1579.34</v>
      </c>
      <c r="O316">
        <v>13</v>
      </c>
      <c r="P316">
        <v>1</v>
      </c>
      <c r="Q316">
        <v>1</v>
      </c>
      <c r="R316">
        <v>13</v>
      </c>
    </row>
    <row r="317" spans="1:18" x14ac:dyDescent="0.2">
      <c r="A317" t="s">
        <v>4365</v>
      </c>
      <c r="B317" t="s">
        <v>89</v>
      </c>
      <c r="C317" t="s">
        <v>268</v>
      </c>
      <c r="D317" t="s">
        <v>202</v>
      </c>
      <c r="E317" t="s">
        <v>96</v>
      </c>
      <c r="F317">
        <v>98</v>
      </c>
      <c r="G317">
        <v>4844</v>
      </c>
      <c r="H317">
        <v>5</v>
      </c>
      <c r="I317">
        <v>190</v>
      </c>
      <c r="J317">
        <v>6</v>
      </c>
      <c r="K317">
        <v>165</v>
      </c>
      <c r="L317">
        <v>29</v>
      </c>
      <c r="M317">
        <v>97</v>
      </c>
      <c r="N317">
        <v>4898</v>
      </c>
      <c r="O317">
        <v>13</v>
      </c>
      <c r="P317">
        <v>1</v>
      </c>
      <c r="Q317">
        <v>0</v>
      </c>
      <c r="R317">
        <v>14</v>
      </c>
    </row>
    <row r="318" spans="1:18" x14ac:dyDescent="0.2">
      <c r="A318" t="s">
        <v>4366</v>
      </c>
      <c r="B318" t="s">
        <v>86</v>
      </c>
      <c r="C318" t="s">
        <v>269</v>
      </c>
      <c r="D318" t="s">
        <v>148</v>
      </c>
      <c r="E318" t="s">
        <v>96</v>
      </c>
      <c r="F318">
        <v>307</v>
      </c>
      <c r="G318">
        <v>6979.08</v>
      </c>
      <c r="H318">
        <v>12</v>
      </c>
      <c r="I318">
        <v>301</v>
      </c>
      <c r="J318">
        <v>18</v>
      </c>
      <c r="K318">
        <v>344</v>
      </c>
      <c r="L318">
        <v>73.77</v>
      </c>
      <c r="M318">
        <v>301</v>
      </c>
      <c r="N318">
        <v>7009.85</v>
      </c>
      <c r="O318">
        <v>382</v>
      </c>
      <c r="P318">
        <v>29</v>
      </c>
      <c r="Q318">
        <v>37</v>
      </c>
      <c r="R318">
        <v>374</v>
      </c>
    </row>
    <row r="319" spans="1:18" x14ac:dyDescent="0.2">
      <c r="A319" t="s">
        <v>4367</v>
      </c>
      <c r="B319" t="s">
        <v>88</v>
      </c>
      <c r="C319" t="s">
        <v>271</v>
      </c>
      <c r="D319" t="s">
        <v>251</v>
      </c>
      <c r="E319" t="s">
        <v>96</v>
      </c>
      <c r="F319">
        <v>40</v>
      </c>
      <c r="G319">
        <v>304</v>
      </c>
      <c r="H319">
        <v>2</v>
      </c>
      <c r="I319">
        <v>12</v>
      </c>
      <c r="J319">
        <v>2</v>
      </c>
      <c r="K319">
        <v>12</v>
      </c>
      <c r="L319">
        <v>0</v>
      </c>
      <c r="M319">
        <v>40</v>
      </c>
      <c r="N319">
        <v>304</v>
      </c>
      <c r="O319">
        <v>1</v>
      </c>
      <c r="P319">
        <v>1</v>
      </c>
      <c r="Q319">
        <v>0</v>
      </c>
      <c r="R319">
        <v>2</v>
      </c>
    </row>
    <row r="320" spans="1:18" x14ac:dyDescent="0.2">
      <c r="A320" t="s">
        <v>4368</v>
      </c>
      <c r="B320" t="s">
        <v>93</v>
      </c>
      <c r="C320" t="s">
        <v>273</v>
      </c>
      <c r="D320" t="s">
        <v>142</v>
      </c>
      <c r="E320" t="s">
        <v>96</v>
      </c>
      <c r="F320">
        <v>0</v>
      </c>
      <c r="G320">
        <v>0</v>
      </c>
      <c r="H320">
        <v>0</v>
      </c>
      <c r="I320">
        <v>0</v>
      </c>
      <c r="J320">
        <v>0</v>
      </c>
      <c r="K320">
        <v>0</v>
      </c>
      <c r="L320">
        <v>0</v>
      </c>
      <c r="M320">
        <v>0</v>
      </c>
      <c r="N320">
        <v>0</v>
      </c>
      <c r="O320">
        <v>22</v>
      </c>
      <c r="P320">
        <v>3</v>
      </c>
      <c r="Q320">
        <v>4</v>
      </c>
      <c r="R320">
        <v>21</v>
      </c>
    </row>
    <row r="321" spans="1:18" x14ac:dyDescent="0.2">
      <c r="A321" t="s">
        <v>4369</v>
      </c>
      <c r="B321" t="s">
        <v>86</v>
      </c>
      <c r="C321" t="s">
        <v>275</v>
      </c>
      <c r="D321" t="s">
        <v>210</v>
      </c>
      <c r="E321" t="s">
        <v>96</v>
      </c>
      <c r="F321">
        <v>193</v>
      </c>
      <c r="G321">
        <v>3808.4</v>
      </c>
      <c r="H321">
        <v>12</v>
      </c>
      <c r="I321">
        <v>200</v>
      </c>
      <c r="J321">
        <v>6</v>
      </c>
      <c r="K321">
        <v>75</v>
      </c>
      <c r="L321">
        <v>-27.23</v>
      </c>
      <c r="M321">
        <v>199</v>
      </c>
      <c r="N321">
        <v>3906.17</v>
      </c>
      <c r="O321">
        <v>16</v>
      </c>
      <c r="P321">
        <v>3</v>
      </c>
      <c r="Q321">
        <v>2</v>
      </c>
      <c r="R321">
        <v>17</v>
      </c>
    </row>
    <row r="322" spans="1:18" x14ac:dyDescent="0.2">
      <c r="A322" t="s">
        <v>4370</v>
      </c>
      <c r="B322" t="s">
        <v>91</v>
      </c>
      <c r="C322" t="s">
        <v>271</v>
      </c>
      <c r="D322" t="s">
        <v>130</v>
      </c>
      <c r="E322" t="s">
        <v>96</v>
      </c>
      <c r="F322">
        <v>3</v>
      </c>
      <c r="G322">
        <v>52</v>
      </c>
      <c r="H322">
        <v>0</v>
      </c>
      <c r="I322">
        <v>0</v>
      </c>
      <c r="J322">
        <v>0</v>
      </c>
      <c r="K322">
        <v>0</v>
      </c>
      <c r="L322">
        <v>0</v>
      </c>
      <c r="M322">
        <v>3</v>
      </c>
      <c r="N322">
        <v>52</v>
      </c>
      <c r="O322">
        <v>0</v>
      </c>
      <c r="P322">
        <v>0</v>
      </c>
      <c r="Q322">
        <v>0</v>
      </c>
      <c r="R322">
        <v>0</v>
      </c>
    </row>
    <row r="323" spans="1:18" x14ac:dyDescent="0.2">
      <c r="A323" t="s">
        <v>4371</v>
      </c>
      <c r="B323" t="s">
        <v>93</v>
      </c>
      <c r="C323" t="s">
        <v>268</v>
      </c>
      <c r="D323" t="s">
        <v>237</v>
      </c>
      <c r="E323" t="s">
        <v>96</v>
      </c>
      <c r="F323">
        <v>0</v>
      </c>
      <c r="G323">
        <v>0</v>
      </c>
      <c r="H323">
        <v>0</v>
      </c>
      <c r="I323">
        <v>0</v>
      </c>
      <c r="J323">
        <v>0</v>
      </c>
      <c r="K323">
        <v>0</v>
      </c>
      <c r="L323">
        <v>0</v>
      </c>
      <c r="M323">
        <v>0</v>
      </c>
      <c r="N323">
        <v>0</v>
      </c>
      <c r="O323">
        <v>38</v>
      </c>
      <c r="P323">
        <v>10</v>
      </c>
      <c r="Q323">
        <v>2</v>
      </c>
      <c r="R323">
        <v>46</v>
      </c>
    </row>
    <row r="324" spans="1:18" x14ac:dyDescent="0.2">
      <c r="A324" t="s">
        <v>4372</v>
      </c>
      <c r="B324" t="s">
        <v>88</v>
      </c>
      <c r="C324" t="s">
        <v>274</v>
      </c>
      <c r="D324" t="s">
        <v>226</v>
      </c>
      <c r="E324" t="s">
        <v>96</v>
      </c>
      <c r="F324">
        <v>306</v>
      </c>
      <c r="G324">
        <v>2085.08</v>
      </c>
      <c r="H324">
        <v>10</v>
      </c>
      <c r="I324">
        <v>61</v>
      </c>
      <c r="J324">
        <v>11</v>
      </c>
      <c r="K324">
        <v>67.08</v>
      </c>
      <c r="L324">
        <v>-7</v>
      </c>
      <c r="M324">
        <v>305</v>
      </c>
      <c r="N324">
        <v>2072</v>
      </c>
      <c r="O324">
        <v>15</v>
      </c>
      <c r="P324">
        <v>0</v>
      </c>
      <c r="Q324">
        <v>2</v>
      </c>
      <c r="R324">
        <v>13</v>
      </c>
    </row>
    <row r="325" spans="1:18" x14ac:dyDescent="0.2">
      <c r="A325" t="s">
        <v>4373</v>
      </c>
      <c r="B325" t="s">
        <v>86</v>
      </c>
      <c r="C325" t="s">
        <v>270</v>
      </c>
      <c r="D325" t="s">
        <v>284</v>
      </c>
      <c r="E325" t="s">
        <v>96</v>
      </c>
      <c r="F325">
        <v>1658</v>
      </c>
      <c r="G325">
        <v>41983.26</v>
      </c>
      <c r="H325">
        <v>59</v>
      </c>
      <c r="I325">
        <v>1703</v>
      </c>
      <c r="J325">
        <v>105</v>
      </c>
      <c r="K325">
        <v>1569.54</v>
      </c>
      <c r="L325">
        <v>76.94</v>
      </c>
      <c r="M325">
        <v>1612</v>
      </c>
      <c r="N325">
        <v>42193.66</v>
      </c>
      <c r="O325">
        <v>209</v>
      </c>
      <c r="P325">
        <v>23</v>
      </c>
      <c r="Q325">
        <v>20</v>
      </c>
      <c r="R325">
        <v>212</v>
      </c>
    </row>
    <row r="326" spans="1:18" x14ac:dyDescent="0.2">
      <c r="A326" t="s">
        <v>4374</v>
      </c>
      <c r="B326" t="s">
        <v>93</v>
      </c>
      <c r="C326" t="s">
        <v>269</v>
      </c>
      <c r="D326" t="s">
        <v>132</v>
      </c>
      <c r="E326" t="s">
        <v>96</v>
      </c>
      <c r="F326">
        <v>0</v>
      </c>
      <c r="G326">
        <v>0</v>
      </c>
      <c r="H326">
        <v>0</v>
      </c>
      <c r="I326">
        <v>0</v>
      </c>
      <c r="J326">
        <v>0</v>
      </c>
      <c r="K326">
        <v>0</v>
      </c>
      <c r="L326">
        <v>0</v>
      </c>
      <c r="M326">
        <v>0</v>
      </c>
      <c r="N326">
        <v>0</v>
      </c>
      <c r="O326">
        <v>4</v>
      </c>
      <c r="P326">
        <v>0</v>
      </c>
      <c r="Q326">
        <v>3</v>
      </c>
      <c r="R326">
        <v>1</v>
      </c>
    </row>
    <row r="327" spans="1:18" x14ac:dyDescent="0.2">
      <c r="A327" t="s">
        <v>4375</v>
      </c>
      <c r="B327" t="s">
        <v>89</v>
      </c>
      <c r="C327" t="s">
        <v>271</v>
      </c>
      <c r="D327" t="s">
        <v>200</v>
      </c>
      <c r="E327" t="s">
        <v>96</v>
      </c>
      <c r="F327">
        <v>106</v>
      </c>
      <c r="G327">
        <v>5696.43</v>
      </c>
      <c r="H327">
        <v>5</v>
      </c>
      <c r="I327">
        <v>242</v>
      </c>
      <c r="J327">
        <v>7</v>
      </c>
      <c r="K327">
        <v>442</v>
      </c>
      <c r="L327">
        <v>37.4</v>
      </c>
      <c r="M327">
        <v>104</v>
      </c>
      <c r="N327">
        <v>5533.83</v>
      </c>
      <c r="O327">
        <v>28</v>
      </c>
      <c r="P327">
        <v>2</v>
      </c>
      <c r="Q327">
        <v>1</v>
      </c>
      <c r="R327">
        <v>29</v>
      </c>
    </row>
    <row r="328" spans="1:18" x14ac:dyDescent="0.2">
      <c r="A328" t="s">
        <v>4376</v>
      </c>
      <c r="B328" t="s">
        <v>86</v>
      </c>
      <c r="C328" t="s">
        <v>270</v>
      </c>
      <c r="D328" t="s">
        <v>207</v>
      </c>
      <c r="E328" t="s">
        <v>96</v>
      </c>
      <c r="F328">
        <v>109</v>
      </c>
      <c r="G328">
        <v>1997</v>
      </c>
      <c r="H328">
        <v>3</v>
      </c>
      <c r="I328">
        <v>15</v>
      </c>
      <c r="J328">
        <v>2</v>
      </c>
      <c r="K328">
        <v>18</v>
      </c>
      <c r="L328">
        <v>3</v>
      </c>
      <c r="M328">
        <v>110</v>
      </c>
      <c r="N328">
        <v>1997</v>
      </c>
      <c r="O328">
        <v>6</v>
      </c>
      <c r="P328">
        <v>1</v>
      </c>
      <c r="Q328">
        <v>0</v>
      </c>
      <c r="R328">
        <v>7</v>
      </c>
    </row>
    <row r="329" spans="1:18" x14ac:dyDescent="0.2">
      <c r="A329" t="s">
        <v>4377</v>
      </c>
      <c r="B329" t="s">
        <v>91</v>
      </c>
      <c r="C329" t="s">
        <v>269</v>
      </c>
      <c r="D329" t="s">
        <v>112</v>
      </c>
      <c r="E329" t="s">
        <v>96</v>
      </c>
      <c r="F329">
        <v>1</v>
      </c>
      <c r="G329">
        <v>16</v>
      </c>
      <c r="H329">
        <v>0</v>
      </c>
      <c r="I329">
        <v>0</v>
      </c>
      <c r="J329">
        <v>0</v>
      </c>
      <c r="K329">
        <v>0</v>
      </c>
      <c r="L329">
        <v>0</v>
      </c>
      <c r="M329">
        <v>1</v>
      </c>
      <c r="N329">
        <v>16</v>
      </c>
      <c r="O329">
        <v>0</v>
      </c>
      <c r="P329">
        <v>0</v>
      </c>
      <c r="Q329">
        <v>0</v>
      </c>
      <c r="R329">
        <v>0</v>
      </c>
    </row>
    <row r="330" spans="1:18" x14ac:dyDescent="0.2">
      <c r="A330" t="s">
        <v>4378</v>
      </c>
      <c r="B330" t="s">
        <v>89</v>
      </c>
      <c r="C330" t="s">
        <v>273</v>
      </c>
      <c r="D330" t="s">
        <v>166</v>
      </c>
      <c r="E330" t="s">
        <v>96</v>
      </c>
      <c r="F330">
        <v>1</v>
      </c>
      <c r="G330">
        <v>32</v>
      </c>
      <c r="H330">
        <v>0</v>
      </c>
      <c r="I330">
        <v>0</v>
      </c>
      <c r="J330">
        <v>0</v>
      </c>
      <c r="K330">
        <v>0</v>
      </c>
      <c r="L330">
        <v>0</v>
      </c>
      <c r="M330">
        <v>1</v>
      </c>
      <c r="N330">
        <v>32</v>
      </c>
      <c r="O330">
        <v>0</v>
      </c>
      <c r="P330">
        <v>0</v>
      </c>
      <c r="Q330">
        <v>0</v>
      </c>
      <c r="R330">
        <v>0</v>
      </c>
    </row>
    <row r="331" spans="1:18" x14ac:dyDescent="0.2">
      <c r="A331" t="s">
        <v>4379</v>
      </c>
      <c r="B331" t="s">
        <v>93</v>
      </c>
      <c r="C331" t="s">
        <v>269</v>
      </c>
      <c r="D331" t="s">
        <v>244</v>
      </c>
      <c r="E331" t="s">
        <v>96</v>
      </c>
      <c r="F331">
        <v>0</v>
      </c>
      <c r="G331">
        <v>0</v>
      </c>
      <c r="H331">
        <v>0</v>
      </c>
      <c r="I331">
        <v>0</v>
      </c>
      <c r="J331">
        <v>0</v>
      </c>
      <c r="K331">
        <v>0</v>
      </c>
      <c r="L331">
        <v>0</v>
      </c>
      <c r="M331">
        <v>0</v>
      </c>
      <c r="N331">
        <v>0</v>
      </c>
      <c r="O331">
        <v>144</v>
      </c>
      <c r="P331">
        <v>13</v>
      </c>
      <c r="Q331">
        <v>28</v>
      </c>
      <c r="R331">
        <v>129</v>
      </c>
    </row>
    <row r="332" spans="1:18" x14ac:dyDescent="0.2">
      <c r="A332" t="s">
        <v>4380</v>
      </c>
      <c r="B332" t="s">
        <v>89</v>
      </c>
      <c r="C332" t="s">
        <v>269</v>
      </c>
      <c r="D332" t="s">
        <v>208</v>
      </c>
      <c r="E332" t="s">
        <v>96</v>
      </c>
      <c r="F332">
        <v>145</v>
      </c>
      <c r="G332">
        <v>7476.43</v>
      </c>
      <c r="H332">
        <v>10</v>
      </c>
      <c r="I332">
        <v>431</v>
      </c>
      <c r="J332">
        <v>7</v>
      </c>
      <c r="K332">
        <v>282</v>
      </c>
      <c r="L332">
        <v>45.4</v>
      </c>
      <c r="M332">
        <v>148</v>
      </c>
      <c r="N332">
        <v>7670.83</v>
      </c>
      <c r="O332">
        <v>60</v>
      </c>
      <c r="P332">
        <v>3</v>
      </c>
      <c r="Q332">
        <v>5</v>
      </c>
      <c r="R332">
        <v>58</v>
      </c>
    </row>
    <row r="333" spans="1:18" x14ac:dyDescent="0.2">
      <c r="A333" t="s">
        <v>4381</v>
      </c>
      <c r="B333" t="s">
        <v>91</v>
      </c>
      <c r="C333" t="s">
        <v>274</v>
      </c>
      <c r="D333" t="s">
        <v>216</v>
      </c>
      <c r="E333" t="s">
        <v>96</v>
      </c>
      <c r="F333">
        <v>4</v>
      </c>
      <c r="G333">
        <v>93</v>
      </c>
      <c r="H333">
        <v>0</v>
      </c>
      <c r="I333">
        <v>0</v>
      </c>
      <c r="J333">
        <v>0</v>
      </c>
      <c r="K333">
        <v>0</v>
      </c>
      <c r="L333">
        <v>0</v>
      </c>
      <c r="M333">
        <v>4</v>
      </c>
      <c r="N333">
        <v>93</v>
      </c>
      <c r="O333">
        <v>0</v>
      </c>
      <c r="P333">
        <v>0</v>
      </c>
      <c r="Q333">
        <v>0</v>
      </c>
      <c r="R333">
        <v>0</v>
      </c>
    </row>
    <row r="334" spans="1:18" x14ac:dyDescent="0.2">
      <c r="A334" t="s">
        <v>4382</v>
      </c>
      <c r="B334" t="s">
        <v>88</v>
      </c>
      <c r="C334" t="s">
        <v>267</v>
      </c>
      <c r="D334" t="s">
        <v>178</v>
      </c>
      <c r="E334" t="s">
        <v>96</v>
      </c>
      <c r="F334">
        <v>346</v>
      </c>
      <c r="G334">
        <v>2398.62</v>
      </c>
      <c r="H334">
        <v>23</v>
      </c>
      <c r="I334">
        <v>183.02</v>
      </c>
      <c r="J334">
        <v>22</v>
      </c>
      <c r="K334">
        <v>155.54</v>
      </c>
      <c r="L334">
        <v>-3.55</v>
      </c>
      <c r="M334">
        <v>347</v>
      </c>
      <c r="N334">
        <v>2422.5500000000002</v>
      </c>
      <c r="O334">
        <v>22</v>
      </c>
      <c r="P334">
        <v>3</v>
      </c>
      <c r="Q334">
        <v>3</v>
      </c>
      <c r="R334">
        <v>22</v>
      </c>
    </row>
    <row r="335" spans="1:18" x14ac:dyDescent="0.2">
      <c r="A335" t="s">
        <v>4383</v>
      </c>
      <c r="B335" t="s">
        <v>89</v>
      </c>
      <c r="C335" t="s">
        <v>273</v>
      </c>
      <c r="D335" t="s">
        <v>110</v>
      </c>
      <c r="E335" t="s">
        <v>96</v>
      </c>
      <c r="F335">
        <v>92</v>
      </c>
      <c r="G335">
        <v>3667</v>
      </c>
      <c r="H335">
        <v>4</v>
      </c>
      <c r="I335">
        <v>165</v>
      </c>
      <c r="J335">
        <v>6</v>
      </c>
      <c r="K335">
        <v>203</v>
      </c>
      <c r="L335">
        <v>60</v>
      </c>
      <c r="M335">
        <v>90</v>
      </c>
      <c r="N335">
        <v>3689</v>
      </c>
      <c r="O335">
        <v>20</v>
      </c>
      <c r="P335">
        <v>2</v>
      </c>
      <c r="Q335">
        <v>2</v>
      </c>
      <c r="R335">
        <v>20</v>
      </c>
    </row>
    <row r="336" spans="1:18" x14ac:dyDescent="0.2">
      <c r="A336" t="s">
        <v>4384</v>
      </c>
      <c r="B336" t="s">
        <v>86</v>
      </c>
      <c r="C336" t="s">
        <v>269</v>
      </c>
      <c r="D336" t="s">
        <v>167</v>
      </c>
      <c r="E336" t="s">
        <v>96</v>
      </c>
      <c r="F336">
        <v>211</v>
      </c>
      <c r="G336">
        <v>5441.16</v>
      </c>
      <c r="H336">
        <v>5</v>
      </c>
      <c r="I336">
        <v>134</v>
      </c>
      <c r="J336">
        <v>12</v>
      </c>
      <c r="K336">
        <v>363.54</v>
      </c>
      <c r="L336">
        <v>39.909999999999997</v>
      </c>
      <c r="M336">
        <v>204</v>
      </c>
      <c r="N336">
        <v>5251.53</v>
      </c>
      <c r="O336">
        <v>120</v>
      </c>
      <c r="P336">
        <v>11</v>
      </c>
      <c r="Q336">
        <v>8</v>
      </c>
      <c r="R336">
        <v>123</v>
      </c>
    </row>
    <row r="337" spans="1:18" x14ac:dyDescent="0.2">
      <c r="A337" t="s">
        <v>4385</v>
      </c>
      <c r="B337" t="s">
        <v>86</v>
      </c>
      <c r="C337" t="s">
        <v>271</v>
      </c>
      <c r="D337" t="s">
        <v>130</v>
      </c>
      <c r="E337" t="s">
        <v>96</v>
      </c>
      <c r="F337">
        <v>273</v>
      </c>
      <c r="G337">
        <v>9531.86</v>
      </c>
      <c r="H337">
        <v>15</v>
      </c>
      <c r="I337">
        <v>272.51</v>
      </c>
      <c r="J337">
        <v>7</v>
      </c>
      <c r="K337">
        <v>265</v>
      </c>
      <c r="L337">
        <v>-9.1999999999999993</v>
      </c>
      <c r="M337">
        <v>281</v>
      </c>
      <c r="N337">
        <v>9530.17</v>
      </c>
      <c r="O337">
        <v>37</v>
      </c>
      <c r="P337">
        <v>9</v>
      </c>
      <c r="Q337">
        <v>7</v>
      </c>
      <c r="R337">
        <v>39</v>
      </c>
    </row>
    <row r="338" spans="1:18" x14ac:dyDescent="0.2">
      <c r="A338" t="s">
        <v>4386</v>
      </c>
      <c r="B338" t="s">
        <v>86</v>
      </c>
      <c r="C338" t="s">
        <v>270</v>
      </c>
      <c r="D338" t="s">
        <v>150</v>
      </c>
      <c r="E338" t="s">
        <v>96</v>
      </c>
      <c r="F338">
        <v>129</v>
      </c>
      <c r="G338">
        <v>3949</v>
      </c>
      <c r="H338">
        <v>3</v>
      </c>
      <c r="I338">
        <v>105</v>
      </c>
      <c r="J338">
        <v>5</v>
      </c>
      <c r="K338">
        <v>64</v>
      </c>
      <c r="L338">
        <v>28</v>
      </c>
      <c r="M338">
        <v>127</v>
      </c>
      <c r="N338">
        <v>4018</v>
      </c>
      <c r="O338">
        <v>24</v>
      </c>
      <c r="P338">
        <v>2</v>
      </c>
      <c r="Q338">
        <v>6</v>
      </c>
      <c r="R338">
        <v>20</v>
      </c>
    </row>
    <row r="339" spans="1:18" x14ac:dyDescent="0.2">
      <c r="A339" t="s">
        <v>4387</v>
      </c>
      <c r="B339" t="s">
        <v>88</v>
      </c>
      <c r="C339" t="s">
        <v>271</v>
      </c>
      <c r="D339" t="s">
        <v>285</v>
      </c>
      <c r="E339" t="s">
        <v>96</v>
      </c>
      <c r="F339">
        <v>2876</v>
      </c>
      <c r="G339">
        <v>19997.18</v>
      </c>
      <c r="H339">
        <v>123</v>
      </c>
      <c r="I339">
        <v>663.55</v>
      </c>
      <c r="J339">
        <v>185</v>
      </c>
      <c r="K339">
        <v>1260.1600000000001</v>
      </c>
      <c r="L339">
        <v>-26.37</v>
      </c>
      <c r="M339">
        <v>2814</v>
      </c>
      <c r="N339">
        <v>19374.2</v>
      </c>
      <c r="O339">
        <v>162</v>
      </c>
      <c r="P339">
        <v>25</v>
      </c>
      <c r="Q339">
        <v>20</v>
      </c>
      <c r="R339">
        <v>167</v>
      </c>
    </row>
    <row r="340" spans="1:18" x14ac:dyDescent="0.2">
      <c r="A340" t="s">
        <v>4388</v>
      </c>
      <c r="B340" t="s">
        <v>86</v>
      </c>
      <c r="C340" t="s">
        <v>267</v>
      </c>
      <c r="D340" t="s">
        <v>211</v>
      </c>
      <c r="E340" t="s">
        <v>96</v>
      </c>
      <c r="F340">
        <v>23</v>
      </c>
      <c r="G340">
        <v>759</v>
      </c>
      <c r="H340">
        <v>5</v>
      </c>
      <c r="I340">
        <v>60</v>
      </c>
      <c r="J340">
        <v>2</v>
      </c>
      <c r="K340">
        <v>37</v>
      </c>
      <c r="L340">
        <v>0</v>
      </c>
      <c r="M340">
        <v>26</v>
      </c>
      <c r="N340">
        <v>782</v>
      </c>
      <c r="O340">
        <v>9</v>
      </c>
      <c r="P340">
        <v>1</v>
      </c>
      <c r="Q340">
        <v>1</v>
      </c>
      <c r="R340">
        <v>9</v>
      </c>
    </row>
    <row r="341" spans="1:18" x14ac:dyDescent="0.2">
      <c r="A341" t="s">
        <v>4389</v>
      </c>
      <c r="B341" t="s">
        <v>89</v>
      </c>
      <c r="C341" t="s">
        <v>274</v>
      </c>
      <c r="D341" t="s">
        <v>229</v>
      </c>
      <c r="E341" t="s">
        <v>96</v>
      </c>
      <c r="F341">
        <v>75</v>
      </c>
      <c r="G341">
        <v>4164</v>
      </c>
      <c r="H341">
        <v>2</v>
      </c>
      <c r="I341">
        <v>79</v>
      </c>
      <c r="J341">
        <v>4</v>
      </c>
      <c r="K341">
        <v>234</v>
      </c>
      <c r="L341">
        <v>0</v>
      </c>
      <c r="M341">
        <v>73</v>
      </c>
      <c r="N341">
        <v>4009</v>
      </c>
      <c r="O341">
        <v>9</v>
      </c>
      <c r="P341">
        <v>1</v>
      </c>
      <c r="Q341">
        <v>1</v>
      </c>
      <c r="R341">
        <v>9</v>
      </c>
    </row>
    <row r="342" spans="1:18" x14ac:dyDescent="0.2">
      <c r="A342" t="s">
        <v>4390</v>
      </c>
      <c r="B342" t="s">
        <v>93</v>
      </c>
      <c r="C342" t="s">
        <v>274</v>
      </c>
      <c r="D342" t="s">
        <v>143</v>
      </c>
      <c r="E342" t="s">
        <v>96</v>
      </c>
      <c r="F342">
        <v>0</v>
      </c>
      <c r="G342">
        <v>0</v>
      </c>
      <c r="H342">
        <v>0</v>
      </c>
      <c r="I342">
        <v>0</v>
      </c>
      <c r="J342">
        <v>0</v>
      </c>
      <c r="K342">
        <v>0</v>
      </c>
      <c r="L342">
        <v>0</v>
      </c>
      <c r="M342">
        <v>0</v>
      </c>
      <c r="N342">
        <v>0</v>
      </c>
      <c r="O342">
        <v>9</v>
      </c>
      <c r="P342">
        <v>2</v>
      </c>
      <c r="Q342">
        <v>3</v>
      </c>
      <c r="R342">
        <v>8</v>
      </c>
    </row>
    <row r="343" spans="1:18" x14ac:dyDescent="0.2">
      <c r="A343" t="s">
        <v>4391</v>
      </c>
      <c r="B343" t="s">
        <v>93</v>
      </c>
      <c r="C343" t="s">
        <v>274</v>
      </c>
      <c r="D343" t="s">
        <v>213</v>
      </c>
      <c r="E343" t="s">
        <v>96</v>
      </c>
      <c r="F343">
        <v>0</v>
      </c>
      <c r="G343">
        <v>0</v>
      </c>
      <c r="H343">
        <v>0</v>
      </c>
      <c r="I343">
        <v>0</v>
      </c>
      <c r="J343">
        <v>0</v>
      </c>
      <c r="K343">
        <v>0</v>
      </c>
      <c r="L343">
        <v>0</v>
      </c>
      <c r="M343">
        <v>0</v>
      </c>
      <c r="N343">
        <v>0</v>
      </c>
      <c r="O343">
        <v>27</v>
      </c>
      <c r="P343">
        <v>6</v>
      </c>
      <c r="Q343">
        <v>6</v>
      </c>
      <c r="R343">
        <v>27</v>
      </c>
    </row>
    <row r="344" spans="1:18" x14ac:dyDescent="0.2">
      <c r="A344" t="s">
        <v>4392</v>
      </c>
      <c r="B344" t="s">
        <v>89</v>
      </c>
      <c r="C344" t="s">
        <v>273</v>
      </c>
      <c r="D344" t="s">
        <v>287</v>
      </c>
      <c r="E344" t="s">
        <v>96</v>
      </c>
      <c r="F344">
        <v>2296</v>
      </c>
      <c r="G344">
        <v>98511.88</v>
      </c>
      <c r="H344">
        <v>119</v>
      </c>
      <c r="I344">
        <v>5044</v>
      </c>
      <c r="J344">
        <v>115</v>
      </c>
      <c r="K344">
        <v>4375.43</v>
      </c>
      <c r="L344">
        <v>546.83000000000004</v>
      </c>
      <c r="M344">
        <v>2300</v>
      </c>
      <c r="N344">
        <v>99727.28</v>
      </c>
      <c r="O344">
        <v>373</v>
      </c>
      <c r="P344">
        <v>53</v>
      </c>
      <c r="Q344">
        <v>39</v>
      </c>
      <c r="R344">
        <v>387</v>
      </c>
    </row>
    <row r="345" spans="1:18" x14ac:dyDescent="0.2">
      <c r="A345" t="s">
        <v>4393</v>
      </c>
      <c r="B345" t="s">
        <v>93</v>
      </c>
      <c r="C345" t="s">
        <v>275</v>
      </c>
      <c r="D345" t="s">
        <v>191</v>
      </c>
      <c r="E345" t="s">
        <v>96</v>
      </c>
      <c r="F345">
        <v>0</v>
      </c>
      <c r="G345">
        <v>0</v>
      </c>
      <c r="H345">
        <v>0</v>
      </c>
      <c r="I345">
        <v>0</v>
      </c>
      <c r="J345">
        <v>0</v>
      </c>
      <c r="K345">
        <v>0</v>
      </c>
      <c r="L345">
        <v>0</v>
      </c>
      <c r="M345">
        <v>0</v>
      </c>
      <c r="N345">
        <v>0</v>
      </c>
      <c r="O345">
        <v>2</v>
      </c>
      <c r="P345">
        <v>2</v>
      </c>
      <c r="Q345">
        <v>2</v>
      </c>
      <c r="R345">
        <v>2</v>
      </c>
    </row>
    <row r="346" spans="1:18" x14ac:dyDescent="0.2">
      <c r="A346" t="s">
        <v>4394</v>
      </c>
      <c r="B346" t="s">
        <v>91</v>
      </c>
      <c r="C346" t="s">
        <v>270</v>
      </c>
      <c r="D346" t="s">
        <v>150</v>
      </c>
      <c r="E346" t="s">
        <v>96</v>
      </c>
      <c r="F346">
        <v>2</v>
      </c>
      <c r="G346">
        <v>32</v>
      </c>
      <c r="H346">
        <v>0</v>
      </c>
      <c r="I346">
        <v>0</v>
      </c>
      <c r="J346">
        <v>0</v>
      </c>
      <c r="K346">
        <v>0</v>
      </c>
      <c r="L346">
        <v>0</v>
      </c>
      <c r="M346">
        <v>2</v>
      </c>
      <c r="N346">
        <v>32</v>
      </c>
      <c r="O346">
        <v>0</v>
      </c>
      <c r="P346">
        <v>0</v>
      </c>
      <c r="Q346">
        <v>0</v>
      </c>
      <c r="R346">
        <v>0</v>
      </c>
    </row>
    <row r="347" spans="1:18" x14ac:dyDescent="0.2">
      <c r="A347" t="s">
        <v>4395</v>
      </c>
      <c r="B347" t="s">
        <v>88</v>
      </c>
      <c r="C347" t="s">
        <v>276</v>
      </c>
      <c r="D347" t="s">
        <v>290</v>
      </c>
      <c r="E347" t="s">
        <v>96</v>
      </c>
      <c r="F347">
        <v>5</v>
      </c>
      <c r="G347">
        <v>32</v>
      </c>
      <c r="H347">
        <v>5</v>
      </c>
      <c r="I347">
        <v>25</v>
      </c>
      <c r="J347">
        <v>1</v>
      </c>
      <c r="K347">
        <v>12</v>
      </c>
      <c r="L347">
        <v>0</v>
      </c>
      <c r="M347">
        <v>9</v>
      </c>
      <c r="N347">
        <v>45</v>
      </c>
      <c r="O347">
        <v>0</v>
      </c>
      <c r="P347">
        <v>0</v>
      </c>
      <c r="Q347">
        <v>0</v>
      </c>
      <c r="R347">
        <v>0</v>
      </c>
    </row>
    <row r="348" spans="1:18" x14ac:dyDescent="0.2">
      <c r="A348" t="s">
        <v>4396</v>
      </c>
      <c r="B348" t="s">
        <v>93</v>
      </c>
      <c r="C348" t="s">
        <v>272</v>
      </c>
      <c r="D348" t="s">
        <v>184</v>
      </c>
      <c r="E348" t="s">
        <v>96</v>
      </c>
      <c r="F348">
        <v>0</v>
      </c>
      <c r="G348">
        <v>0</v>
      </c>
      <c r="H348">
        <v>0</v>
      </c>
      <c r="I348">
        <v>0</v>
      </c>
      <c r="J348">
        <v>0</v>
      </c>
      <c r="K348">
        <v>0</v>
      </c>
      <c r="L348">
        <v>0</v>
      </c>
      <c r="M348">
        <v>0</v>
      </c>
      <c r="N348">
        <v>0</v>
      </c>
      <c r="O348">
        <v>42</v>
      </c>
      <c r="P348">
        <v>6</v>
      </c>
      <c r="Q348">
        <v>7</v>
      </c>
      <c r="R348">
        <v>41</v>
      </c>
    </row>
    <row r="349" spans="1:18" x14ac:dyDescent="0.2">
      <c r="A349" t="s">
        <v>4397</v>
      </c>
      <c r="B349" t="s">
        <v>89</v>
      </c>
      <c r="C349" t="s">
        <v>272</v>
      </c>
      <c r="D349" t="s">
        <v>165</v>
      </c>
      <c r="E349" t="s">
        <v>96</v>
      </c>
      <c r="F349">
        <v>35</v>
      </c>
      <c r="G349">
        <v>2063</v>
      </c>
      <c r="H349">
        <v>1</v>
      </c>
      <c r="I349">
        <v>65</v>
      </c>
      <c r="J349">
        <v>1</v>
      </c>
      <c r="K349">
        <v>89</v>
      </c>
      <c r="L349">
        <v>31</v>
      </c>
      <c r="M349">
        <v>35</v>
      </c>
      <c r="N349">
        <v>2070</v>
      </c>
      <c r="O349">
        <v>6</v>
      </c>
      <c r="P349">
        <v>4</v>
      </c>
      <c r="Q349">
        <v>0</v>
      </c>
      <c r="R349">
        <v>10</v>
      </c>
    </row>
    <row r="350" spans="1:18" x14ac:dyDescent="0.2">
      <c r="A350" t="s">
        <v>4398</v>
      </c>
      <c r="B350" t="s">
        <v>86</v>
      </c>
      <c r="C350" t="s">
        <v>275</v>
      </c>
      <c r="D350" t="s">
        <v>109</v>
      </c>
      <c r="E350" t="s">
        <v>96</v>
      </c>
      <c r="F350">
        <v>187</v>
      </c>
      <c r="G350">
        <v>4139.43</v>
      </c>
      <c r="H350">
        <v>10</v>
      </c>
      <c r="I350">
        <v>153</v>
      </c>
      <c r="J350">
        <v>9</v>
      </c>
      <c r="K350">
        <v>110</v>
      </c>
      <c r="L350">
        <v>-7.6</v>
      </c>
      <c r="M350">
        <v>188</v>
      </c>
      <c r="N350">
        <v>4174.83</v>
      </c>
      <c r="O350">
        <v>14</v>
      </c>
      <c r="P350">
        <v>3</v>
      </c>
      <c r="Q350">
        <v>2</v>
      </c>
      <c r="R350">
        <v>15</v>
      </c>
    </row>
    <row r="351" spans="1:18" x14ac:dyDescent="0.2">
      <c r="A351" t="s">
        <v>4399</v>
      </c>
      <c r="B351" t="s">
        <v>88</v>
      </c>
      <c r="C351" t="s">
        <v>270</v>
      </c>
      <c r="D351" t="s">
        <v>228</v>
      </c>
      <c r="E351" t="s">
        <v>96</v>
      </c>
      <c r="F351">
        <v>108</v>
      </c>
      <c r="G351">
        <v>728</v>
      </c>
      <c r="H351">
        <v>2</v>
      </c>
      <c r="I351">
        <v>12</v>
      </c>
      <c r="J351">
        <v>8</v>
      </c>
      <c r="K351">
        <v>44</v>
      </c>
      <c r="L351">
        <v>0</v>
      </c>
      <c r="M351">
        <v>102</v>
      </c>
      <c r="N351">
        <v>696</v>
      </c>
      <c r="O351">
        <v>1</v>
      </c>
      <c r="P351">
        <v>0</v>
      </c>
      <c r="Q351">
        <v>0</v>
      </c>
      <c r="R351">
        <v>1</v>
      </c>
    </row>
    <row r="352" spans="1:18" x14ac:dyDescent="0.2">
      <c r="A352" t="s">
        <v>4400</v>
      </c>
      <c r="B352" t="s">
        <v>86</v>
      </c>
      <c r="C352" t="s">
        <v>272</v>
      </c>
      <c r="D352" t="s">
        <v>201</v>
      </c>
      <c r="E352" t="s">
        <v>96</v>
      </c>
      <c r="F352">
        <v>638</v>
      </c>
      <c r="G352">
        <v>16789.86</v>
      </c>
      <c r="H352">
        <v>52</v>
      </c>
      <c r="I352">
        <v>819.55</v>
      </c>
      <c r="J352">
        <v>34</v>
      </c>
      <c r="K352">
        <v>692</v>
      </c>
      <c r="L352">
        <v>82.8</v>
      </c>
      <c r="M352">
        <v>656</v>
      </c>
      <c r="N352">
        <v>17000.21</v>
      </c>
      <c r="O352">
        <v>239</v>
      </c>
      <c r="P352">
        <v>35</v>
      </c>
      <c r="Q352">
        <v>37</v>
      </c>
      <c r="R352">
        <v>237</v>
      </c>
    </row>
    <row r="353" spans="1:18" x14ac:dyDescent="0.2">
      <c r="A353" t="s">
        <v>4401</v>
      </c>
      <c r="B353" t="s">
        <v>89</v>
      </c>
      <c r="C353" t="s">
        <v>269</v>
      </c>
      <c r="D353" t="s">
        <v>157</v>
      </c>
      <c r="E353" t="s">
        <v>96</v>
      </c>
      <c r="F353">
        <v>108</v>
      </c>
      <c r="G353">
        <v>4985</v>
      </c>
      <c r="H353">
        <v>2</v>
      </c>
      <c r="I353">
        <v>105</v>
      </c>
      <c r="J353">
        <v>4</v>
      </c>
      <c r="K353">
        <v>159</v>
      </c>
      <c r="L353">
        <v>66</v>
      </c>
      <c r="M353">
        <v>106</v>
      </c>
      <c r="N353">
        <v>4997</v>
      </c>
      <c r="O353">
        <v>39</v>
      </c>
      <c r="P353">
        <v>8</v>
      </c>
      <c r="Q353">
        <v>4</v>
      </c>
      <c r="R353">
        <v>43</v>
      </c>
    </row>
    <row r="354" spans="1:18" x14ac:dyDescent="0.2">
      <c r="A354" t="s">
        <v>4402</v>
      </c>
      <c r="B354" t="s">
        <v>86</v>
      </c>
      <c r="C354" t="s">
        <v>271</v>
      </c>
      <c r="D354" t="s">
        <v>131</v>
      </c>
      <c r="E354" t="s">
        <v>96</v>
      </c>
      <c r="F354">
        <v>270</v>
      </c>
      <c r="G354">
        <v>9164</v>
      </c>
      <c r="H354">
        <v>16</v>
      </c>
      <c r="I354">
        <v>349</v>
      </c>
      <c r="J354">
        <v>14</v>
      </c>
      <c r="K354">
        <v>441</v>
      </c>
      <c r="L354">
        <v>13</v>
      </c>
      <c r="M354">
        <v>272</v>
      </c>
      <c r="N354">
        <v>9085</v>
      </c>
      <c r="O354">
        <v>49</v>
      </c>
      <c r="P354">
        <v>9</v>
      </c>
      <c r="Q354">
        <v>5</v>
      </c>
      <c r="R354">
        <v>53</v>
      </c>
    </row>
    <row r="355" spans="1:18" x14ac:dyDescent="0.2">
      <c r="A355" t="s">
        <v>4403</v>
      </c>
      <c r="B355" t="s">
        <v>93</v>
      </c>
      <c r="C355" t="s">
        <v>268</v>
      </c>
      <c r="D355" t="s">
        <v>230</v>
      </c>
      <c r="E355" t="s">
        <v>96</v>
      </c>
      <c r="F355">
        <v>0</v>
      </c>
      <c r="G355">
        <v>0</v>
      </c>
      <c r="H355">
        <v>0</v>
      </c>
      <c r="I355">
        <v>0</v>
      </c>
      <c r="J355">
        <v>0</v>
      </c>
      <c r="K355">
        <v>0</v>
      </c>
      <c r="L355">
        <v>0</v>
      </c>
      <c r="M355">
        <v>0</v>
      </c>
      <c r="N355">
        <v>0</v>
      </c>
      <c r="O355">
        <v>46</v>
      </c>
      <c r="P355">
        <v>13</v>
      </c>
      <c r="Q355">
        <v>11</v>
      </c>
      <c r="R355">
        <v>48</v>
      </c>
    </row>
    <row r="356" spans="1:18" x14ac:dyDescent="0.2">
      <c r="A356" t="s">
        <v>4404</v>
      </c>
      <c r="B356" t="s">
        <v>93</v>
      </c>
      <c r="C356" t="s">
        <v>275</v>
      </c>
      <c r="D356" t="s">
        <v>170</v>
      </c>
      <c r="E356" t="s">
        <v>96</v>
      </c>
      <c r="F356">
        <v>0</v>
      </c>
      <c r="G356">
        <v>0</v>
      </c>
      <c r="H356">
        <v>0</v>
      </c>
      <c r="I356">
        <v>0</v>
      </c>
      <c r="J356">
        <v>0</v>
      </c>
      <c r="K356">
        <v>0</v>
      </c>
      <c r="L356">
        <v>0</v>
      </c>
      <c r="M356">
        <v>0</v>
      </c>
      <c r="N356">
        <v>0</v>
      </c>
      <c r="O356">
        <v>3</v>
      </c>
      <c r="P356">
        <v>0</v>
      </c>
      <c r="Q356">
        <v>0</v>
      </c>
      <c r="R356">
        <v>3</v>
      </c>
    </row>
    <row r="357" spans="1:18" x14ac:dyDescent="0.2">
      <c r="A357" t="s">
        <v>4405</v>
      </c>
      <c r="B357" t="s">
        <v>88</v>
      </c>
      <c r="C357" t="s">
        <v>269</v>
      </c>
      <c r="D357" t="s">
        <v>171</v>
      </c>
      <c r="E357" t="s">
        <v>96</v>
      </c>
      <c r="F357">
        <v>118</v>
      </c>
      <c r="G357">
        <v>687.08</v>
      </c>
      <c r="H357">
        <v>12</v>
      </c>
      <c r="I357">
        <v>77.510000000000005</v>
      </c>
      <c r="J357">
        <v>8</v>
      </c>
      <c r="K357">
        <v>43</v>
      </c>
      <c r="L357">
        <v>11.94</v>
      </c>
      <c r="M357">
        <v>122</v>
      </c>
      <c r="N357">
        <v>733.53</v>
      </c>
      <c r="O357">
        <v>6</v>
      </c>
      <c r="P357">
        <v>0</v>
      </c>
      <c r="Q357">
        <v>1</v>
      </c>
      <c r="R357">
        <v>5</v>
      </c>
    </row>
    <row r="358" spans="1:18" x14ac:dyDescent="0.2">
      <c r="A358" t="s">
        <v>4406</v>
      </c>
      <c r="B358" t="s">
        <v>89</v>
      </c>
      <c r="C358" t="s">
        <v>272</v>
      </c>
      <c r="D358" t="s">
        <v>147</v>
      </c>
      <c r="E358" t="s">
        <v>96</v>
      </c>
      <c r="F358">
        <v>188</v>
      </c>
      <c r="G358">
        <v>7674</v>
      </c>
      <c r="H358">
        <v>13</v>
      </c>
      <c r="I358">
        <v>505</v>
      </c>
      <c r="J358">
        <v>12</v>
      </c>
      <c r="K358">
        <v>426</v>
      </c>
      <c r="L358">
        <v>-10</v>
      </c>
      <c r="M358">
        <v>189</v>
      </c>
      <c r="N358">
        <v>7743</v>
      </c>
      <c r="O358">
        <v>16</v>
      </c>
      <c r="P358">
        <v>5</v>
      </c>
      <c r="Q358">
        <v>2</v>
      </c>
      <c r="R358">
        <v>19</v>
      </c>
    </row>
    <row r="359" spans="1:18" x14ac:dyDescent="0.2">
      <c r="A359" t="s">
        <v>4407</v>
      </c>
      <c r="B359" t="s">
        <v>88</v>
      </c>
      <c r="C359" t="s">
        <v>269</v>
      </c>
      <c r="D359" t="s">
        <v>128</v>
      </c>
      <c r="E359" t="s">
        <v>96</v>
      </c>
      <c r="F359">
        <v>88</v>
      </c>
      <c r="G359">
        <v>533</v>
      </c>
      <c r="H359">
        <v>2</v>
      </c>
      <c r="I359">
        <v>8</v>
      </c>
      <c r="J359">
        <v>5</v>
      </c>
      <c r="K359">
        <v>39</v>
      </c>
      <c r="L359">
        <v>15.51</v>
      </c>
      <c r="M359">
        <v>85</v>
      </c>
      <c r="N359">
        <v>517.51</v>
      </c>
      <c r="O359">
        <v>4</v>
      </c>
      <c r="P359">
        <v>0</v>
      </c>
      <c r="Q359">
        <v>0</v>
      </c>
      <c r="R359">
        <v>4</v>
      </c>
    </row>
    <row r="360" spans="1:18" x14ac:dyDescent="0.2">
      <c r="A360" t="s">
        <v>4408</v>
      </c>
      <c r="B360" t="s">
        <v>86</v>
      </c>
      <c r="C360" t="s">
        <v>274</v>
      </c>
      <c r="D360" t="s">
        <v>226</v>
      </c>
      <c r="E360" t="s">
        <v>96</v>
      </c>
      <c r="F360">
        <v>631</v>
      </c>
      <c r="G360">
        <v>18217.509999999998</v>
      </c>
      <c r="H360">
        <v>31</v>
      </c>
      <c r="I360">
        <v>980</v>
      </c>
      <c r="J360">
        <v>39</v>
      </c>
      <c r="K360">
        <v>1261.08</v>
      </c>
      <c r="L360">
        <v>-21.77</v>
      </c>
      <c r="M360">
        <v>623</v>
      </c>
      <c r="N360">
        <v>17914.66</v>
      </c>
      <c r="O360">
        <v>93</v>
      </c>
      <c r="P360">
        <v>10</v>
      </c>
      <c r="Q360">
        <v>9</v>
      </c>
      <c r="R360">
        <v>94</v>
      </c>
    </row>
    <row r="361" spans="1:18" x14ac:dyDescent="0.2">
      <c r="A361" t="s">
        <v>4409</v>
      </c>
      <c r="B361" t="s">
        <v>86</v>
      </c>
      <c r="C361" t="s">
        <v>267</v>
      </c>
      <c r="D361" t="s">
        <v>178</v>
      </c>
      <c r="E361" t="s">
        <v>96</v>
      </c>
      <c r="F361">
        <v>688</v>
      </c>
      <c r="G361">
        <v>18414.05</v>
      </c>
      <c r="H361">
        <v>41</v>
      </c>
      <c r="I361">
        <v>1040.8499999999999</v>
      </c>
      <c r="J361">
        <v>40</v>
      </c>
      <c r="K361">
        <v>766.54</v>
      </c>
      <c r="L361">
        <v>-271.32</v>
      </c>
      <c r="M361">
        <v>689</v>
      </c>
      <c r="N361">
        <v>18417.04</v>
      </c>
      <c r="O361">
        <v>96</v>
      </c>
      <c r="P361">
        <v>8</v>
      </c>
      <c r="Q361">
        <v>12</v>
      </c>
      <c r="R361">
        <v>92</v>
      </c>
    </row>
    <row r="362" spans="1:18" x14ac:dyDescent="0.2">
      <c r="A362" t="s">
        <v>4410</v>
      </c>
      <c r="B362" t="s">
        <v>93</v>
      </c>
      <c r="C362" t="s">
        <v>275</v>
      </c>
      <c r="D362" t="s">
        <v>176</v>
      </c>
      <c r="E362" t="s">
        <v>96</v>
      </c>
      <c r="F362">
        <v>0</v>
      </c>
      <c r="G362">
        <v>0</v>
      </c>
      <c r="H362">
        <v>0</v>
      </c>
      <c r="I362">
        <v>0</v>
      </c>
      <c r="J362">
        <v>0</v>
      </c>
      <c r="K362">
        <v>0</v>
      </c>
      <c r="L362">
        <v>0</v>
      </c>
      <c r="M362">
        <v>0</v>
      </c>
      <c r="N362">
        <v>0</v>
      </c>
      <c r="O362">
        <v>36</v>
      </c>
      <c r="P362">
        <v>11</v>
      </c>
      <c r="Q362">
        <v>6</v>
      </c>
      <c r="R362">
        <v>41</v>
      </c>
    </row>
    <row r="363" spans="1:18" x14ac:dyDescent="0.2">
      <c r="A363" t="s">
        <v>4411</v>
      </c>
      <c r="B363" t="s">
        <v>88</v>
      </c>
      <c r="C363" t="s">
        <v>271</v>
      </c>
      <c r="D363" t="s">
        <v>245</v>
      </c>
      <c r="E363" t="s">
        <v>96</v>
      </c>
      <c r="F363">
        <v>99</v>
      </c>
      <c r="G363">
        <v>630</v>
      </c>
      <c r="H363">
        <v>1</v>
      </c>
      <c r="I363">
        <v>6</v>
      </c>
      <c r="J363">
        <v>3</v>
      </c>
      <c r="K363">
        <v>30</v>
      </c>
      <c r="L363">
        <v>0</v>
      </c>
      <c r="M363">
        <v>97</v>
      </c>
      <c r="N363">
        <v>606</v>
      </c>
      <c r="O363">
        <v>4</v>
      </c>
      <c r="P363">
        <v>1</v>
      </c>
      <c r="Q363">
        <v>1</v>
      </c>
      <c r="R363">
        <v>4</v>
      </c>
    </row>
    <row r="364" spans="1:18" x14ac:dyDescent="0.2">
      <c r="A364" t="s">
        <v>4412</v>
      </c>
      <c r="B364" t="s">
        <v>93</v>
      </c>
      <c r="C364" t="s">
        <v>273</v>
      </c>
      <c r="D364" t="s">
        <v>122</v>
      </c>
      <c r="E364" t="s">
        <v>96</v>
      </c>
      <c r="F364">
        <v>0</v>
      </c>
      <c r="G364">
        <v>0</v>
      </c>
      <c r="H364">
        <v>0</v>
      </c>
      <c r="I364">
        <v>0</v>
      </c>
      <c r="J364">
        <v>0</v>
      </c>
      <c r="K364">
        <v>0</v>
      </c>
      <c r="L364">
        <v>0</v>
      </c>
      <c r="M364">
        <v>0</v>
      </c>
      <c r="N364">
        <v>0</v>
      </c>
      <c r="O364">
        <v>89</v>
      </c>
      <c r="P364">
        <v>19</v>
      </c>
      <c r="Q364">
        <v>10</v>
      </c>
      <c r="R364">
        <v>98</v>
      </c>
    </row>
    <row r="365" spans="1:18" x14ac:dyDescent="0.2">
      <c r="A365" t="s">
        <v>4413</v>
      </c>
      <c r="B365" t="s">
        <v>88</v>
      </c>
      <c r="C365" t="s">
        <v>270</v>
      </c>
      <c r="D365" t="s">
        <v>197</v>
      </c>
      <c r="E365" t="s">
        <v>96</v>
      </c>
      <c r="F365">
        <v>103</v>
      </c>
      <c r="G365">
        <v>727</v>
      </c>
      <c r="H365">
        <v>3</v>
      </c>
      <c r="I365">
        <v>18</v>
      </c>
      <c r="J365">
        <v>8</v>
      </c>
      <c r="K365">
        <v>45</v>
      </c>
      <c r="L365">
        <v>-24</v>
      </c>
      <c r="M365">
        <v>98</v>
      </c>
      <c r="N365">
        <v>676</v>
      </c>
      <c r="O365">
        <v>6</v>
      </c>
      <c r="P365">
        <v>0</v>
      </c>
      <c r="Q365">
        <v>1</v>
      </c>
      <c r="R365">
        <v>5</v>
      </c>
    </row>
    <row r="366" spans="1:18" x14ac:dyDescent="0.2">
      <c r="A366" t="s">
        <v>4414</v>
      </c>
      <c r="B366" t="s">
        <v>93</v>
      </c>
      <c r="C366" t="s">
        <v>271</v>
      </c>
      <c r="D366" t="s">
        <v>200</v>
      </c>
      <c r="E366" t="s">
        <v>96</v>
      </c>
      <c r="F366">
        <v>0</v>
      </c>
      <c r="G366">
        <v>0</v>
      </c>
      <c r="H366">
        <v>0</v>
      </c>
      <c r="I366">
        <v>0</v>
      </c>
      <c r="J366">
        <v>0</v>
      </c>
      <c r="K366">
        <v>0</v>
      </c>
      <c r="L366">
        <v>0</v>
      </c>
      <c r="M366">
        <v>0</v>
      </c>
      <c r="N366">
        <v>0</v>
      </c>
      <c r="O366">
        <v>32</v>
      </c>
      <c r="P366">
        <v>7</v>
      </c>
      <c r="Q366">
        <v>3</v>
      </c>
      <c r="R366">
        <v>36</v>
      </c>
    </row>
    <row r="367" spans="1:18" x14ac:dyDescent="0.2">
      <c r="A367" t="s">
        <v>4415</v>
      </c>
      <c r="B367" t="s">
        <v>91</v>
      </c>
      <c r="C367" t="s">
        <v>271</v>
      </c>
      <c r="D367" t="s">
        <v>251</v>
      </c>
      <c r="E367" t="s">
        <v>96</v>
      </c>
      <c r="F367">
        <v>2</v>
      </c>
      <c r="G367">
        <v>50</v>
      </c>
      <c r="H367">
        <v>0</v>
      </c>
      <c r="I367">
        <v>0</v>
      </c>
      <c r="J367">
        <v>0</v>
      </c>
      <c r="K367">
        <v>0</v>
      </c>
      <c r="L367">
        <v>0</v>
      </c>
      <c r="M367">
        <v>2</v>
      </c>
      <c r="N367">
        <v>50</v>
      </c>
      <c r="O367">
        <v>0</v>
      </c>
      <c r="P367">
        <v>0</v>
      </c>
      <c r="Q367">
        <v>0</v>
      </c>
      <c r="R367">
        <v>0</v>
      </c>
    </row>
    <row r="368" spans="1:18" x14ac:dyDescent="0.2">
      <c r="A368" t="s">
        <v>4416</v>
      </c>
      <c r="B368" t="s">
        <v>89</v>
      </c>
      <c r="C368" t="s">
        <v>270</v>
      </c>
      <c r="D368" t="s">
        <v>137</v>
      </c>
      <c r="E368" t="s">
        <v>96</v>
      </c>
      <c r="F368">
        <v>31</v>
      </c>
      <c r="G368">
        <v>1619</v>
      </c>
      <c r="H368">
        <v>1</v>
      </c>
      <c r="I368">
        <v>19</v>
      </c>
      <c r="J368">
        <v>1</v>
      </c>
      <c r="K368">
        <v>35</v>
      </c>
      <c r="L368">
        <v>0</v>
      </c>
      <c r="M368">
        <v>31</v>
      </c>
      <c r="N368">
        <v>1603</v>
      </c>
      <c r="O368">
        <v>6</v>
      </c>
      <c r="P368">
        <v>1</v>
      </c>
      <c r="Q368">
        <v>0</v>
      </c>
      <c r="R368">
        <v>7</v>
      </c>
    </row>
    <row r="369" spans="1:18" x14ac:dyDescent="0.2">
      <c r="A369" t="s">
        <v>4417</v>
      </c>
      <c r="B369" t="s">
        <v>93</v>
      </c>
      <c r="C369" t="s">
        <v>274</v>
      </c>
      <c r="D369" t="s">
        <v>134</v>
      </c>
      <c r="E369" t="s">
        <v>96</v>
      </c>
      <c r="F369">
        <v>0</v>
      </c>
      <c r="G369">
        <v>0</v>
      </c>
      <c r="H369">
        <v>0</v>
      </c>
      <c r="I369">
        <v>0</v>
      </c>
      <c r="J369">
        <v>0</v>
      </c>
      <c r="K369">
        <v>0</v>
      </c>
      <c r="L369">
        <v>0</v>
      </c>
      <c r="M369">
        <v>0</v>
      </c>
      <c r="N369">
        <v>0</v>
      </c>
      <c r="O369">
        <v>15</v>
      </c>
      <c r="P369">
        <v>6</v>
      </c>
      <c r="Q369">
        <v>0</v>
      </c>
      <c r="R369">
        <v>21</v>
      </c>
    </row>
    <row r="370" spans="1:18" x14ac:dyDescent="0.2">
      <c r="A370" t="s">
        <v>4418</v>
      </c>
      <c r="B370" t="s">
        <v>88</v>
      </c>
      <c r="C370" t="s">
        <v>267</v>
      </c>
      <c r="D370" t="s">
        <v>177</v>
      </c>
      <c r="E370" t="s">
        <v>96</v>
      </c>
      <c r="F370">
        <v>56</v>
      </c>
      <c r="G370">
        <v>382.54</v>
      </c>
      <c r="H370">
        <v>3</v>
      </c>
      <c r="I370">
        <v>24</v>
      </c>
      <c r="J370">
        <v>4</v>
      </c>
      <c r="K370">
        <v>24</v>
      </c>
      <c r="L370">
        <v>1.97</v>
      </c>
      <c r="M370">
        <v>55</v>
      </c>
      <c r="N370">
        <v>384.51</v>
      </c>
      <c r="O370">
        <v>12</v>
      </c>
      <c r="P370">
        <v>2</v>
      </c>
      <c r="Q370">
        <v>1</v>
      </c>
      <c r="R370">
        <v>13</v>
      </c>
    </row>
    <row r="371" spans="1:18" x14ac:dyDescent="0.2">
      <c r="A371" t="s">
        <v>4419</v>
      </c>
      <c r="B371" t="s">
        <v>88</v>
      </c>
      <c r="C371" t="s">
        <v>269</v>
      </c>
      <c r="D371" t="s">
        <v>239</v>
      </c>
      <c r="E371" t="s">
        <v>96</v>
      </c>
      <c r="F371">
        <v>74</v>
      </c>
      <c r="G371">
        <v>441</v>
      </c>
      <c r="H371">
        <v>5</v>
      </c>
      <c r="I371">
        <v>25</v>
      </c>
      <c r="J371">
        <v>6</v>
      </c>
      <c r="K371">
        <v>35</v>
      </c>
      <c r="L371">
        <v>12.02</v>
      </c>
      <c r="M371">
        <v>73</v>
      </c>
      <c r="N371">
        <v>443.02</v>
      </c>
      <c r="O371">
        <v>8</v>
      </c>
      <c r="P371">
        <v>2</v>
      </c>
      <c r="Q371">
        <v>1</v>
      </c>
      <c r="R371">
        <v>9</v>
      </c>
    </row>
    <row r="372" spans="1:18" x14ac:dyDescent="0.2">
      <c r="A372" t="s">
        <v>4420</v>
      </c>
      <c r="B372" t="s">
        <v>88</v>
      </c>
      <c r="C372" t="s">
        <v>268</v>
      </c>
      <c r="D372" t="s">
        <v>111</v>
      </c>
      <c r="E372" t="s">
        <v>96</v>
      </c>
      <c r="F372">
        <v>103</v>
      </c>
      <c r="G372">
        <v>664</v>
      </c>
      <c r="H372">
        <v>3</v>
      </c>
      <c r="I372">
        <v>10</v>
      </c>
      <c r="J372">
        <v>9</v>
      </c>
      <c r="K372">
        <v>49</v>
      </c>
      <c r="L372">
        <v>2</v>
      </c>
      <c r="M372">
        <v>97</v>
      </c>
      <c r="N372">
        <v>627</v>
      </c>
      <c r="O372">
        <v>5</v>
      </c>
      <c r="P372">
        <v>0</v>
      </c>
      <c r="Q372">
        <v>3</v>
      </c>
      <c r="R372">
        <v>2</v>
      </c>
    </row>
    <row r="373" spans="1:18" x14ac:dyDescent="0.2">
      <c r="A373" t="s">
        <v>4421</v>
      </c>
      <c r="B373" t="s">
        <v>88</v>
      </c>
      <c r="C373" t="s">
        <v>270</v>
      </c>
      <c r="D373" t="s">
        <v>284</v>
      </c>
      <c r="E373" t="s">
        <v>96</v>
      </c>
      <c r="F373">
        <v>975</v>
      </c>
      <c r="G373">
        <v>6911.54</v>
      </c>
      <c r="H373">
        <v>22</v>
      </c>
      <c r="I373">
        <v>124</v>
      </c>
      <c r="J373">
        <v>80</v>
      </c>
      <c r="K373">
        <v>523.54</v>
      </c>
      <c r="L373">
        <v>-43.49</v>
      </c>
      <c r="M373">
        <v>917</v>
      </c>
      <c r="N373">
        <v>6468.51</v>
      </c>
      <c r="O373">
        <v>37</v>
      </c>
      <c r="P373">
        <v>5</v>
      </c>
      <c r="Q373">
        <v>4</v>
      </c>
      <c r="R373">
        <v>38</v>
      </c>
    </row>
    <row r="374" spans="1:18" x14ac:dyDescent="0.2">
      <c r="A374" t="s">
        <v>4422</v>
      </c>
      <c r="B374" t="s">
        <v>89</v>
      </c>
      <c r="C374" t="s">
        <v>274</v>
      </c>
      <c r="D374" t="s">
        <v>143</v>
      </c>
      <c r="E374" t="s">
        <v>96</v>
      </c>
      <c r="F374">
        <v>92</v>
      </c>
      <c r="G374">
        <v>4151</v>
      </c>
      <c r="H374">
        <v>4</v>
      </c>
      <c r="I374">
        <v>154</v>
      </c>
      <c r="J374">
        <v>5</v>
      </c>
      <c r="K374">
        <v>149</v>
      </c>
      <c r="L374">
        <v>27</v>
      </c>
      <c r="M374">
        <v>91</v>
      </c>
      <c r="N374">
        <v>4183</v>
      </c>
      <c r="O374">
        <v>13</v>
      </c>
      <c r="P374">
        <v>1</v>
      </c>
      <c r="Q374">
        <v>0</v>
      </c>
      <c r="R374">
        <v>14</v>
      </c>
    </row>
    <row r="375" spans="1:18" x14ac:dyDescent="0.2">
      <c r="A375" t="s">
        <v>4423</v>
      </c>
      <c r="B375" t="s">
        <v>93</v>
      </c>
      <c r="C375" t="s">
        <v>106</v>
      </c>
      <c r="D375" t="s">
        <v>280</v>
      </c>
      <c r="E375" t="s">
        <v>96</v>
      </c>
      <c r="F375">
        <v>0</v>
      </c>
      <c r="G375">
        <v>0</v>
      </c>
      <c r="H375">
        <v>0</v>
      </c>
      <c r="I375">
        <v>0</v>
      </c>
      <c r="J375">
        <v>0</v>
      </c>
      <c r="K375">
        <v>0</v>
      </c>
      <c r="L375">
        <v>0</v>
      </c>
      <c r="M375">
        <v>0</v>
      </c>
      <c r="N375">
        <v>0</v>
      </c>
      <c r="O375">
        <v>8158</v>
      </c>
      <c r="P375">
        <v>927</v>
      </c>
      <c r="Q375">
        <v>1127</v>
      </c>
      <c r="R375">
        <v>7958</v>
      </c>
    </row>
    <row r="376" spans="1:18" x14ac:dyDescent="0.2">
      <c r="A376" t="s">
        <v>4424</v>
      </c>
      <c r="B376" t="s">
        <v>91</v>
      </c>
      <c r="C376" t="s">
        <v>268</v>
      </c>
      <c r="D376" t="s">
        <v>149</v>
      </c>
      <c r="E376" t="s">
        <v>96</v>
      </c>
      <c r="F376">
        <v>4</v>
      </c>
      <c r="G376">
        <v>111</v>
      </c>
      <c r="H376">
        <v>1</v>
      </c>
      <c r="I376">
        <v>15</v>
      </c>
      <c r="J376">
        <v>1</v>
      </c>
      <c r="K376">
        <v>20</v>
      </c>
      <c r="L376">
        <v>0</v>
      </c>
      <c r="M376">
        <v>4</v>
      </c>
      <c r="N376">
        <v>106</v>
      </c>
      <c r="O376">
        <v>0</v>
      </c>
      <c r="P376">
        <v>0</v>
      </c>
      <c r="Q376">
        <v>0</v>
      </c>
      <c r="R376">
        <v>0</v>
      </c>
    </row>
    <row r="377" spans="1:18" x14ac:dyDescent="0.2">
      <c r="A377" t="s">
        <v>4425</v>
      </c>
      <c r="B377" t="s">
        <v>93</v>
      </c>
      <c r="C377" t="s">
        <v>269</v>
      </c>
      <c r="D377" t="s">
        <v>164</v>
      </c>
      <c r="E377" t="s">
        <v>96</v>
      </c>
      <c r="F377">
        <v>0</v>
      </c>
      <c r="G377">
        <v>0</v>
      </c>
      <c r="H377">
        <v>0</v>
      </c>
      <c r="I377">
        <v>0</v>
      </c>
      <c r="J377">
        <v>0</v>
      </c>
      <c r="K377">
        <v>0</v>
      </c>
      <c r="L377">
        <v>0</v>
      </c>
      <c r="M377">
        <v>0</v>
      </c>
      <c r="N377">
        <v>0</v>
      </c>
      <c r="O377">
        <v>121</v>
      </c>
      <c r="P377">
        <v>10</v>
      </c>
      <c r="Q377">
        <v>20</v>
      </c>
      <c r="R377">
        <v>111</v>
      </c>
    </row>
    <row r="378" spans="1:18" x14ac:dyDescent="0.2">
      <c r="A378" t="s">
        <v>4426</v>
      </c>
      <c r="B378" t="s">
        <v>89</v>
      </c>
      <c r="C378" t="s">
        <v>275</v>
      </c>
      <c r="D378" t="s">
        <v>191</v>
      </c>
      <c r="E378" t="s">
        <v>96</v>
      </c>
      <c r="F378">
        <v>39</v>
      </c>
      <c r="G378">
        <v>1992.86</v>
      </c>
      <c r="H378">
        <v>1</v>
      </c>
      <c r="I378">
        <v>24</v>
      </c>
      <c r="J378">
        <v>1</v>
      </c>
      <c r="K378">
        <v>24</v>
      </c>
      <c r="L378">
        <v>-29.2</v>
      </c>
      <c r="M378">
        <v>39</v>
      </c>
      <c r="N378">
        <v>1963.66</v>
      </c>
      <c r="O378">
        <v>3</v>
      </c>
      <c r="P378">
        <v>1</v>
      </c>
      <c r="Q378">
        <v>0</v>
      </c>
      <c r="R378">
        <v>4</v>
      </c>
    </row>
    <row r="379" spans="1:18" x14ac:dyDescent="0.2">
      <c r="A379" t="s">
        <v>4427</v>
      </c>
      <c r="B379" t="s">
        <v>89</v>
      </c>
      <c r="C379" t="s">
        <v>268</v>
      </c>
      <c r="D379" t="s">
        <v>129</v>
      </c>
      <c r="E379" t="s">
        <v>96</v>
      </c>
      <c r="F379">
        <v>97</v>
      </c>
      <c r="G379">
        <v>4893.43</v>
      </c>
      <c r="H379">
        <v>5</v>
      </c>
      <c r="I379">
        <v>180</v>
      </c>
      <c r="J379">
        <v>1</v>
      </c>
      <c r="K379">
        <v>20</v>
      </c>
      <c r="L379">
        <v>20.399999999999999</v>
      </c>
      <c r="M379">
        <v>101</v>
      </c>
      <c r="N379">
        <v>5073.83</v>
      </c>
      <c r="O379">
        <v>31</v>
      </c>
      <c r="P379">
        <v>4</v>
      </c>
      <c r="Q379">
        <v>3</v>
      </c>
      <c r="R379">
        <v>32</v>
      </c>
    </row>
    <row r="380" spans="1:18" x14ac:dyDescent="0.2">
      <c r="A380" t="s">
        <v>4428</v>
      </c>
      <c r="B380" t="s">
        <v>93</v>
      </c>
      <c r="C380" t="s">
        <v>271</v>
      </c>
      <c r="D380" t="s">
        <v>227</v>
      </c>
      <c r="E380" t="s">
        <v>96</v>
      </c>
      <c r="F380">
        <v>0</v>
      </c>
      <c r="G380">
        <v>0</v>
      </c>
      <c r="H380">
        <v>0</v>
      </c>
      <c r="I380">
        <v>0</v>
      </c>
      <c r="J380">
        <v>0</v>
      </c>
      <c r="K380">
        <v>0</v>
      </c>
      <c r="L380">
        <v>0</v>
      </c>
      <c r="M380">
        <v>0</v>
      </c>
      <c r="N380">
        <v>0</v>
      </c>
      <c r="O380">
        <v>25</v>
      </c>
      <c r="P380">
        <v>5</v>
      </c>
      <c r="Q380">
        <v>1</v>
      </c>
      <c r="R380">
        <v>29</v>
      </c>
    </row>
    <row r="381" spans="1:18" x14ac:dyDescent="0.2">
      <c r="A381" t="s">
        <v>4429</v>
      </c>
      <c r="B381" t="s">
        <v>91</v>
      </c>
      <c r="C381" t="s">
        <v>273</v>
      </c>
      <c r="D381" t="s">
        <v>122</v>
      </c>
      <c r="E381" t="s">
        <v>96</v>
      </c>
      <c r="F381">
        <v>3</v>
      </c>
      <c r="G381">
        <v>46</v>
      </c>
      <c r="H381">
        <v>1</v>
      </c>
      <c r="I381">
        <v>12</v>
      </c>
      <c r="J381">
        <v>0</v>
      </c>
      <c r="K381">
        <v>0</v>
      </c>
      <c r="L381">
        <v>0</v>
      </c>
      <c r="M381">
        <v>4</v>
      </c>
      <c r="N381">
        <v>58</v>
      </c>
      <c r="O381">
        <v>0</v>
      </c>
      <c r="P381">
        <v>0</v>
      </c>
      <c r="Q381">
        <v>0</v>
      </c>
      <c r="R381">
        <v>0</v>
      </c>
    </row>
    <row r="382" spans="1:18" x14ac:dyDescent="0.2">
      <c r="A382" t="s">
        <v>4430</v>
      </c>
      <c r="B382" t="s">
        <v>93</v>
      </c>
      <c r="C382" t="s">
        <v>271</v>
      </c>
      <c r="D382" t="s">
        <v>116</v>
      </c>
      <c r="E382" t="s">
        <v>96</v>
      </c>
      <c r="F382">
        <v>0</v>
      </c>
      <c r="G382">
        <v>0</v>
      </c>
      <c r="H382">
        <v>0</v>
      </c>
      <c r="I382">
        <v>0</v>
      </c>
      <c r="J382">
        <v>0</v>
      </c>
      <c r="K382">
        <v>0</v>
      </c>
      <c r="L382">
        <v>0</v>
      </c>
      <c r="M382">
        <v>0</v>
      </c>
      <c r="N382">
        <v>0</v>
      </c>
      <c r="O382">
        <v>15</v>
      </c>
      <c r="P382">
        <v>1</v>
      </c>
      <c r="Q382">
        <v>2</v>
      </c>
      <c r="R382">
        <v>14</v>
      </c>
    </row>
    <row r="383" spans="1:18" x14ac:dyDescent="0.2">
      <c r="A383" t="s">
        <v>4431</v>
      </c>
      <c r="B383" t="s">
        <v>91</v>
      </c>
      <c r="C383" t="s">
        <v>274</v>
      </c>
      <c r="D383" t="s">
        <v>229</v>
      </c>
      <c r="E383" t="s">
        <v>96</v>
      </c>
      <c r="F383">
        <v>1</v>
      </c>
      <c r="G383">
        <v>20</v>
      </c>
      <c r="H383">
        <v>0</v>
      </c>
      <c r="I383">
        <v>0</v>
      </c>
      <c r="J383">
        <v>0</v>
      </c>
      <c r="K383">
        <v>0</v>
      </c>
      <c r="L383">
        <v>0</v>
      </c>
      <c r="M383">
        <v>1</v>
      </c>
      <c r="N383">
        <v>20</v>
      </c>
      <c r="O383">
        <v>0</v>
      </c>
      <c r="P383">
        <v>0</v>
      </c>
      <c r="Q383">
        <v>0</v>
      </c>
      <c r="R383">
        <v>0</v>
      </c>
    </row>
    <row r="384" spans="1:18" x14ac:dyDescent="0.2">
      <c r="A384" t="s">
        <v>4432</v>
      </c>
      <c r="B384" t="s">
        <v>88</v>
      </c>
      <c r="C384" t="s">
        <v>271</v>
      </c>
      <c r="D384" t="s">
        <v>173</v>
      </c>
      <c r="E384" t="s">
        <v>96</v>
      </c>
      <c r="F384">
        <v>48</v>
      </c>
      <c r="G384">
        <v>353</v>
      </c>
      <c r="H384">
        <v>2</v>
      </c>
      <c r="I384">
        <v>12</v>
      </c>
      <c r="J384">
        <v>2</v>
      </c>
      <c r="K384">
        <v>12</v>
      </c>
      <c r="L384">
        <v>0</v>
      </c>
      <c r="M384">
        <v>48</v>
      </c>
      <c r="N384">
        <v>353</v>
      </c>
      <c r="O384">
        <v>0</v>
      </c>
      <c r="P384">
        <v>0</v>
      </c>
      <c r="Q384">
        <v>0</v>
      </c>
      <c r="R384">
        <v>0</v>
      </c>
    </row>
    <row r="385" spans="1:18" x14ac:dyDescent="0.2">
      <c r="A385" t="s">
        <v>4433</v>
      </c>
      <c r="B385" t="s">
        <v>93</v>
      </c>
      <c r="C385" t="s">
        <v>273</v>
      </c>
      <c r="D385" t="s">
        <v>110</v>
      </c>
      <c r="E385" t="s">
        <v>96</v>
      </c>
      <c r="F385">
        <v>0</v>
      </c>
      <c r="G385">
        <v>0</v>
      </c>
      <c r="H385">
        <v>0</v>
      </c>
      <c r="I385">
        <v>0</v>
      </c>
      <c r="J385">
        <v>0</v>
      </c>
      <c r="K385">
        <v>0</v>
      </c>
      <c r="L385">
        <v>0</v>
      </c>
      <c r="M385">
        <v>0</v>
      </c>
      <c r="N385">
        <v>0</v>
      </c>
      <c r="O385">
        <v>31</v>
      </c>
      <c r="P385">
        <v>6</v>
      </c>
      <c r="Q385">
        <v>3</v>
      </c>
      <c r="R385">
        <v>34</v>
      </c>
    </row>
    <row r="386" spans="1:18" x14ac:dyDescent="0.2">
      <c r="A386" t="s">
        <v>4434</v>
      </c>
      <c r="B386" t="s">
        <v>86</v>
      </c>
      <c r="C386" t="s">
        <v>272</v>
      </c>
      <c r="D386" t="s">
        <v>121</v>
      </c>
      <c r="E386" t="s">
        <v>96</v>
      </c>
      <c r="F386">
        <v>202</v>
      </c>
      <c r="G386">
        <v>6922</v>
      </c>
      <c r="H386">
        <v>8</v>
      </c>
      <c r="I386">
        <v>244</v>
      </c>
      <c r="J386">
        <v>14</v>
      </c>
      <c r="K386">
        <v>385</v>
      </c>
      <c r="L386">
        <v>34</v>
      </c>
      <c r="M386">
        <v>196</v>
      </c>
      <c r="N386">
        <v>6815</v>
      </c>
      <c r="O386">
        <v>59</v>
      </c>
      <c r="P386">
        <v>12</v>
      </c>
      <c r="Q386">
        <v>11</v>
      </c>
      <c r="R386">
        <v>60</v>
      </c>
    </row>
    <row r="387" spans="1:18" x14ac:dyDescent="0.2">
      <c r="A387" t="s">
        <v>4435</v>
      </c>
      <c r="B387" t="s">
        <v>89</v>
      </c>
      <c r="C387" t="s">
        <v>271</v>
      </c>
      <c r="D387" t="s">
        <v>255</v>
      </c>
      <c r="E387" t="s">
        <v>96</v>
      </c>
      <c r="F387">
        <v>111</v>
      </c>
      <c r="G387">
        <v>5475</v>
      </c>
      <c r="H387">
        <v>2</v>
      </c>
      <c r="I387">
        <v>122</v>
      </c>
      <c r="J387">
        <v>0</v>
      </c>
      <c r="K387">
        <v>0</v>
      </c>
      <c r="L387">
        <v>-110</v>
      </c>
      <c r="M387">
        <v>113</v>
      </c>
      <c r="N387">
        <v>5487</v>
      </c>
      <c r="O387">
        <v>12</v>
      </c>
      <c r="P387">
        <v>2</v>
      </c>
      <c r="Q387">
        <v>0</v>
      </c>
      <c r="R387">
        <v>14</v>
      </c>
    </row>
    <row r="388" spans="1:18" x14ac:dyDescent="0.2">
      <c r="A388" t="s">
        <v>4436</v>
      </c>
      <c r="B388" t="s">
        <v>91</v>
      </c>
      <c r="C388" t="s">
        <v>267</v>
      </c>
      <c r="D388" t="s">
        <v>180</v>
      </c>
      <c r="E388" t="s">
        <v>96</v>
      </c>
      <c r="F388">
        <v>3</v>
      </c>
      <c r="G388">
        <v>68</v>
      </c>
      <c r="H388">
        <v>0</v>
      </c>
      <c r="I388">
        <v>0</v>
      </c>
      <c r="J388">
        <v>0</v>
      </c>
      <c r="K388">
        <v>0</v>
      </c>
      <c r="L388">
        <v>0</v>
      </c>
      <c r="M388">
        <v>3</v>
      </c>
      <c r="N388">
        <v>68</v>
      </c>
      <c r="O388">
        <v>0</v>
      </c>
      <c r="P388">
        <v>0</v>
      </c>
      <c r="Q388">
        <v>0</v>
      </c>
      <c r="R388">
        <v>0</v>
      </c>
    </row>
    <row r="389" spans="1:18" x14ac:dyDescent="0.2">
      <c r="A389" t="s">
        <v>4437</v>
      </c>
      <c r="B389" t="s">
        <v>89</v>
      </c>
      <c r="C389" t="s">
        <v>271</v>
      </c>
      <c r="D389" t="s">
        <v>130</v>
      </c>
      <c r="E389" t="s">
        <v>96</v>
      </c>
      <c r="F389">
        <v>161</v>
      </c>
      <c r="G389">
        <v>8679.86</v>
      </c>
      <c r="H389">
        <v>7</v>
      </c>
      <c r="I389">
        <v>233</v>
      </c>
      <c r="J389">
        <v>3</v>
      </c>
      <c r="K389">
        <v>241</v>
      </c>
      <c r="L389">
        <v>8.8000000000000007</v>
      </c>
      <c r="M389">
        <v>165</v>
      </c>
      <c r="N389">
        <v>8680.66</v>
      </c>
      <c r="O389">
        <v>17</v>
      </c>
      <c r="P389">
        <v>7</v>
      </c>
      <c r="Q389">
        <v>2</v>
      </c>
      <c r="R389">
        <v>22</v>
      </c>
    </row>
    <row r="390" spans="1:18" x14ac:dyDescent="0.2">
      <c r="A390" t="s">
        <v>4438</v>
      </c>
      <c r="B390" t="s">
        <v>88</v>
      </c>
      <c r="C390" t="s">
        <v>267</v>
      </c>
      <c r="D390" t="s">
        <v>211</v>
      </c>
      <c r="E390" t="s">
        <v>96</v>
      </c>
      <c r="F390">
        <v>6</v>
      </c>
      <c r="G390">
        <v>34</v>
      </c>
      <c r="H390">
        <v>3</v>
      </c>
      <c r="I390">
        <v>19</v>
      </c>
      <c r="J390">
        <v>0</v>
      </c>
      <c r="K390">
        <v>0</v>
      </c>
      <c r="L390">
        <v>0</v>
      </c>
      <c r="M390">
        <v>9</v>
      </c>
      <c r="N390">
        <v>53</v>
      </c>
      <c r="O390">
        <v>1</v>
      </c>
      <c r="P390">
        <v>0</v>
      </c>
      <c r="Q390">
        <v>0</v>
      </c>
      <c r="R390">
        <v>1</v>
      </c>
    </row>
    <row r="391" spans="1:18" x14ac:dyDescent="0.2">
      <c r="A391" t="s">
        <v>4439</v>
      </c>
      <c r="B391" t="s">
        <v>88</v>
      </c>
      <c r="C391" t="s">
        <v>269</v>
      </c>
      <c r="D391" t="s">
        <v>148</v>
      </c>
      <c r="E391" t="s">
        <v>96</v>
      </c>
      <c r="F391">
        <v>172</v>
      </c>
      <c r="G391">
        <v>1102.08</v>
      </c>
      <c r="H391">
        <v>3</v>
      </c>
      <c r="I391">
        <v>10</v>
      </c>
      <c r="J391">
        <v>10</v>
      </c>
      <c r="K391">
        <v>55</v>
      </c>
      <c r="L391">
        <v>-11.06</v>
      </c>
      <c r="M391">
        <v>165</v>
      </c>
      <c r="N391">
        <v>1046.02</v>
      </c>
      <c r="O391">
        <v>17</v>
      </c>
      <c r="P391">
        <v>1</v>
      </c>
      <c r="Q391">
        <v>3</v>
      </c>
      <c r="R391">
        <v>15</v>
      </c>
    </row>
    <row r="392" spans="1:18" x14ac:dyDescent="0.2">
      <c r="A392" t="s">
        <v>4440</v>
      </c>
      <c r="B392" t="s">
        <v>86</v>
      </c>
      <c r="C392" t="s">
        <v>269</v>
      </c>
      <c r="D392" t="s">
        <v>185</v>
      </c>
      <c r="E392" t="s">
        <v>96</v>
      </c>
      <c r="F392">
        <v>296</v>
      </c>
      <c r="G392">
        <v>6410.16</v>
      </c>
      <c r="H392">
        <v>11</v>
      </c>
      <c r="I392">
        <v>226.02</v>
      </c>
      <c r="J392">
        <v>18</v>
      </c>
      <c r="K392">
        <v>285</v>
      </c>
      <c r="L392">
        <v>-41.12</v>
      </c>
      <c r="M392">
        <v>289</v>
      </c>
      <c r="N392">
        <v>6310.06</v>
      </c>
      <c r="O392">
        <v>160</v>
      </c>
      <c r="P392">
        <v>17</v>
      </c>
      <c r="Q392">
        <v>21</v>
      </c>
      <c r="R392">
        <v>156</v>
      </c>
    </row>
    <row r="393" spans="1:18" x14ac:dyDescent="0.2">
      <c r="A393" t="s">
        <v>4441</v>
      </c>
      <c r="B393" t="s">
        <v>86</v>
      </c>
      <c r="C393" t="s">
        <v>267</v>
      </c>
      <c r="D393" t="s">
        <v>138</v>
      </c>
      <c r="E393" t="s">
        <v>96</v>
      </c>
      <c r="F393">
        <v>175</v>
      </c>
      <c r="G393">
        <v>4832.54</v>
      </c>
      <c r="H393">
        <v>8</v>
      </c>
      <c r="I393">
        <v>218</v>
      </c>
      <c r="J393">
        <v>14</v>
      </c>
      <c r="K393">
        <v>293</v>
      </c>
      <c r="L393">
        <v>13.97</v>
      </c>
      <c r="M393">
        <v>169</v>
      </c>
      <c r="N393">
        <v>4771.51</v>
      </c>
      <c r="O393">
        <v>41</v>
      </c>
      <c r="P393">
        <v>10</v>
      </c>
      <c r="Q393">
        <v>2</v>
      </c>
      <c r="R393">
        <v>49</v>
      </c>
    </row>
    <row r="394" spans="1:18" x14ac:dyDescent="0.2">
      <c r="A394" t="s">
        <v>4442</v>
      </c>
      <c r="B394" t="s">
        <v>86</v>
      </c>
      <c r="C394" t="s">
        <v>269</v>
      </c>
      <c r="D394" t="s">
        <v>171</v>
      </c>
      <c r="E394" t="s">
        <v>96</v>
      </c>
      <c r="F394">
        <v>186</v>
      </c>
      <c r="G394">
        <v>4641.08</v>
      </c>
      <c r="H394">
        <v>16</v>
      </c>
      <c r="I394">
        <v>335.51</v>
      </c>
      <c r="J394">
        <v>10</v>
      </c>
      <c r="K394">
        <v>107</v>
      </c>
      <c r="L394">
        <v>51.94</v>
      </c>
      <c r="M394">
        <v>192</v>
      </c>
      <c r="N394">
        <v>4921.53</v>
      </c>
      <c r="O394">
        <v>90</v>
      </c>
      <c r="P394">
        <v>9</v>
      </c>
      <c r="Q394">
        <v>17</v>
      </c>
      <c r="R394">
        <v>82</v>
      </c>
    </row>
    <row r="395" spans="1:18" x14ac:dyDescent="0.2">
      <c r="A395" t="s">
        <v>4443</v>
      </c>
      <c r="B395" t="s">
        <v>93</v>
      </c>
      <c r="C395" t="s">
        <v>269</v>
      </c>
      <c r="D395" t="s">
        <v>208</v>
      </c>
      <c r="E395" t="s">
        <v>96</v>
      </c>
      <c r="F395">
        <v>0</v>
      </c>
      <c r="G395">
        <v>0</v>
      </c>
      <c r="H395">
        <v>0</v>
      </c>
      <c r="I395">
        <v>0</v>
      </c>
      <c r="J395">
        <v>0</v>
      </c>
      <c r="K395">
        <v>0</v>
      </c>
      <c r="L395">
        <v>0</v>
      </c>
      <c r="M395">
        <v>0</v>
      </c>
      <c r="N395">
        <v>0</v>
      </c>
      <c r="O395">
        <v>85</v>
      </c>
      <c r="P395">
        <v>9</v>
      </c>
      <c r="Q395">
        <v>14</v>
      </c>
      <c r="R395">
        <v>80</v>
      </c>
    </row>
    <row r="396" spans="1:18" x14ac:dyDescent="0.2">
      <c r="A396" t="s">
        <v>4444</v>
      </c>
      <c r="B396" t="s">
        <v>89</v>
      </c>
      <c r="C396" t="s">
        <v>274</v>
      </c>
      <c r="D396" t="s">
        <v>216</v>
      </c>
      <c r="E396" t="s">
        <v>96</v>
      </c>
      <c r="F396">
        <v>105</v>
      </c>
      <c r="G396">
        <v>4862</v>
      </c>
      <c r="H396">
        <v>2</v>
      </c>
      <c r="I396">
        <v>128</v>
      </c>
      <c r="J396">
        <v>2</v>
      </c>
      <c r="K396">
        <v>49</v>
      </c>
      <c r="L396">
        <v>109.83</v>
      </c>
      <c r="M396">
        <v>105</v>
      </c>
      <c r="N396">
        <v>5050.83</v>
      </c>
      <c r="O396">
        <v>11</v>
      </c>
      <c r="P396">
        <v>1</v>
      </c>
      <c r="Q396">
        <v>1</v>
      </c>
      <c r="R396">
        <v>11</v>
      </c>
    </row>
    <row r="397" spans="1:18" x14ac:dyDescent="0.2">
      <c r="A397" t="s">
        <v>4445</v>
      </c>
      <c r="B397" t="s">
        <v>89</v>
      </c>
      <c r="C397" t="s">
        <v>269</v>
      </c>
      <c r="D397" t="s">
        <v>107</v>
      </c>
      <c r="E397" t="s">
        <v>96</v>
      </c>
      <c r="F397">
        <v>88</v>
      </c>
      <c r="G397">
        <v>4179</v>
      </c>
      <c r="H397">
        <v>7</v>
      </c>
      <c r="I397">
        <v>172</v>
      </c>
      <c r="J397">
        <v>1</v>
      </c>
      <c r="K397">
        <v>18</v>
      </c>
      <c r="L397">
        <v>66</v>
      </c>
      <c r="M397">
        <v>94</v>
      </c>
      <c r="N397">
        <v>4399</v>
      </c>
      <c r="O397">
        <v>35</v>
      </c>
      <c r="P397">
        <v>1</v>
      </c>
      <c r="Q397">
        <v>4</v>
      </c>
      <c r="R397">
        <v>32</v>
      </c>
    </row>
    <row r="398" spans="1:18" x14ac:dyDescent="0.2">
      <c r="A398" t="s">
        <v>4446</v>
      </c>
      <c r="B398" t="s">
        <v>91</v>
      </c>
      <c r="C398" t="s">
        <v>273</v>
      </c>
      <c r="D398" t="s">
        <v>142</v>
      </c>
      <c r="E398" t="s">
        <v>96</v>
      </c>
      <c r="F398">
        <v>2</v>
      </c>
      <c r="G398">
        <v>39</v>
      </c>
      <c r="H398">
        <v>0</v>
      </c>
      <c r="I398">
        <v>0</v>
      </c>
      <c r="J398">
        <v>0</v>
      </c>
      <c r="K398">
        <v>0</v>
      </c>
      <c r="L398">
        <v>0</v>
      </c>
      <c r="M398">
        <v>2</v>
      </c>
      <c r="N398">
        <v>39</v>
      </c>
      <c r="O398">
        <v>0</v>
      </c>
      <c r="P398">
        <v>0</v>
      </c>
      <c r="Q398">
        <v>0</v>
      </c>
      <c r="R398">
        <v>0</v>
      </c>
    </row>
    <row r="399" spans="1:18" x14ac:dyDescent="0.2">
      <c r="A399" t="s">
        <v>4447</v>
      </c>
      <c r="B399" t="s">
        <v>89</v>
      </c>
      <c r="C399" t="s">
        <v>271</v>
      </c>
      <c r="D399" t="s">
        <v>116</v>
      </c>
      <c r="E399" t="s">
        <v>96</v>
      </c>
      <c r="F399">
        <v>103</v>
      </c>
      <c r="G399">
        <v>5808</v>
      </c>
      <c r="H399">
        <v>3</v>
      </c>
      <c r="I399">
        <v>134</v>
      </c>
      <c r="J399">
        <v>4</v>
      </c>
      <c r="K399">
        <v>195</v>
      </c>
      <c r="L399">
        <v>24.83</v>
      </c>
      <c r="M399">
        <v>102</v>
      </c>
      <c r="N399">
        <v>5771.83</v>
      </c>
      <c r="O399">
        <v>16</v>
      </c>
      <c r="P399">
        <v>3</v>
      </c>
      <c r="Q399">
        <v>2</v>
      </c>
      <c r="R399">
        <v>17</v>
      </c>
    </row>
    <row r="400" spans="1:18" x14ac:dyDescent="0.2">
      <c r="A400" t="s">
        <v>4448</v>
      </c>
      <c r="B400" t="s">
        <v>88</v>
      </c>
      <c r="C400" t="s">
        <v>271</v>
      </c>
      <c r="D400" t="s">
        <v>225</v>
      </c>
      <c r="E400" t="s">
        <v>96</v>
      </c>
      <c r="F400">
        <v>41</v>
      </c>
      <c r="G400">
        <v>282</v>
      </c>
      <c r="H400">
        <v>3</v>
      </c>
      <c r="I400">
        <v>14</v>
      </c>
      <c r="J400">
        <v>7</v>
      </c>
      <c r="K400">
        <v>54</v>
      </c>
      <c r="L400">
        <v>0</v>
      </c>
      <c r="M400">
        <v>37</v>
      </c>
      <c r="N400">
        <v>242</v>
      </c>
      <c r="O400">
        <v>2</v>
      </c>
      <c r="P400">
        <v>0</v>
      </c>
      <c r="Q400">
        <v>0</v>
      </c>
      <c r="R400">
        <v>2</v>
      </c>
    </row>
    <row r="401" spans="1:18" x14ac:dyDescent="0.2">
      <c r="A401" t="s">
        <v>4449</v>
      </c>
      <c r="B401" t="s">
        <v>86</v>
      </c>
      <c r="C401" t="s">
        <v>271</v>
      </c>
      <c r="D401" t="s">
        <v>125</v>
      </c>
      <c r="E401" t="s">
        <v>96</v>
      </c>
      <c r="F401">
        <v>150</v>
      </c>
      <c r="G401">
        <v>4752.43</v>
      </c>
      <c r="H401">
        <v>5</v>
      </c>
      <c r="I401">
        <v>55.51</v>
      </c>
      <c r="J401">
        <v>9</v>
      </c>
      <c r="K401">
        <v>171</v>
      </c>
      <c r="L401">
        <v>7.91</v>
      </c>
      <c r="M401">
        <v>146</v>
      </c>
      <c r="N401">
        <v>4644.8500000000004</v>
      </c>
      <c r="O401">
        <v>27</v>
      </c>
      <c r="P401">
        <v>2</v>
      </c>
      <c r="Q401">
        <v>0</v>
      </c>
      <c r="R401">
        <v>29</v>
      </c>
    </row>
    <row r="402" spans="1:18" x14ac:dyDescent="0.2">
      <c r="A402" t="s">
        <v>4450</v>
      </c>
      <c r="B402" t="s">
        <v>88</v>
      </c>
      <c r="C402" t="s">
        <v>270</v>
      </c>
      <c r="D402" t="s">
        <v>207</v>
      </c>
      <c r="E402" t="s">
        <v>96</v>
      </c>
      <c r="F402">
        <v>80</v>
      </c>
      <c r="G402">
        <v>602</v>
      </c>
      <c r="H402">
        <v>3</v>
      </c>
      <c r="I402">
        <v>15</v>
      </c>
      <c r="J402">
        <v>2</v>
      </c>
      <c r="K402">
        <v>18</v>
      </c>
      <c r="L402">
        <v>-12</v>
      </c>
      <c r="M402">
        <v>81</v>
      </c>
      <c r="N402">
        <v>587</v>
      </c>
      <c r="O402">
        <v>0</v>
      </c>
      <c r="P402">
        <v>0</v>
      </c>
      <c r="Q402">
        <v>0</v>
      </c>
      <c r="R402">
        <v>0</v>
      </c>
    </row>
    <row r="403" spans="1:18" x14ac:dyDescent="0.2">
      <c r="A403" t="s">
        <v>4451</v>
      </c>
      <c r="B403" t="s">
        <v>91</v>
      </c>
      <c r="C403" t="s">
        <v>273</v>
      </c>
      <c r="D403" t="s">
        <v>110</v>
      </c>
      <c r="E403" t="s">
        <v>96</v>
      </c>
      <c r="F403">
        <v>1</v>
      </c>
      <c r="G403">
        <v>35</v>
      </c>
      <c r="H403">
        <v>1</v>
      </c>
      <c r="I403">
        <v>16</v>
      </c>
      <c r="J403">
        <v>1</v>
      </c>
      <c r="K403">
        <v>35</v>
      </c>
      <c r="L403">
        <v>0</v>
      </c>
      <c r="M403">
        <v>1</v>
      </c>
      <c r="N403">
        <v>16</v>
      </c>
      <c r="O403">
        <v>0</v>
      </c>
      <c r="P403">
        <v>0</v>
      </c>
      <c r="Q403">
        <v>0</v>
      </c>
      <c r="R403">
        <v>0</v>
      </c>
    </row>
    <row r="404" spans="1:18" x14ac:dyDescent="0.2">
      <c r="A404" t="s">
        <v>4452</v>
      </c>
      <c r="B404" t="s">
        <v>91</v>
      </c>
      <c r="C404" t="s">
        <v>271</v>
      </c>
      <c r="D404" t="s">
        <v>227</v>
      </c>
      <c r="E404" t="s">
        <v>96</v>
      </c>
      <c r="F404">
        <v>1</v>
      </c>
      <c r="G404">
        <v>18</v>
      </c>
      <c r="H404">
        <v>0</v>
      </c>
      <c r="I404">
        <v>0</v>
      </c>
      <c r="J404">
        <v>0</v>
      </c>
      <c r="K404">
        <v>0</v>
      </c>
      <c r="L404">
        <v>0</v>
      </c>
      <c r="M404">
        <v>1</v>
      </c>
      <c r="N404">
        <v>18</v>
      </c>
      <c r="O404">
        <v>0</v>
      </c>
      <c r="P404">
        <v>0</v>
      </c>
      <c r="Q404">
        <v>0</v>
      </c>
      <c r="R404">
        <v>0</v>
      </c>
    </row>
    <row r="405" spans="1:18" x14ac:dyDescent="0.2">
      <c r="A405" t="s">
        <v>4453</v>
      </c>
      <c r="B405" t="s">
        <v>93</v>
      </c>
      <c r="C405" t="s">
        <v>273</v>
      </c>
      <c r="D405" t="s">
        <v>287</v>
      </c>
      <c r="E405" t="s">
        <v>96</v>
      </c>
      <c r="F405">
        <v>0</v>
      </c>
      <c r="G405">
        <v>0</v>
      </c>
      <c r="H405">
        <v>0</v>
      </c>
      <c r="I405">
        <v>0</v>
      </c>
      <c r="J405">
        <v>0</v>
      </c>
      <c r="K405">
        <v>0</v>
      </c>
      <c r="L405">
        <v>0</v>
      </c>
      <c r="M405">
        <v>0</v>
      </c>
      <c r="N405">
        <v>0</v>
      </c>
      <c r="O405">
        <v>567</v>
      </c>
      <c r="P405">
        <v>79</v>
      </c>
      <c r="Q405">
        <v>106</v>
      </c>
      <c r="R405">
        <v>540</v>
      </c>
    </row>
    <row r="406" spans="1:18" x14ac:dyDescent="0.2">
      <c r="A406" t="s">
        <v>4454</v>
      </c>
      <c r="B406" t="s">
        <v>91</v>
      </c>
      <c r="C406" t="s">
        <v>268</v>
      </c>
      <c r="D406" t="s">
        <v>162</v>
      </c>
      <c r="E406" t="s">
        <v>96</v>
      </c>
      <c r="F406">
        <v>5</v>
      </c>
      <c r="G406">
        <v>119</v>
      </c>
      <c r="H406">
        <v>0</v>
      </c>
      <c r="I406">
        <v>0</v>
      </c>
      <c r="J406">
        <v>0</v>
      </c>
      <c r="K406">
        <v>0</v>
      </c>
      <c r="L406">
        <v>0</v>
      </c>
      <c r="M406">
        <v>5</v>
      </c>
      <c r="N406">
        <v>119</v>
      </c>
      <c r="O406">
        <v>0</v>
      </c>
      <c r="P406">
        <v>0</v>
      </c>
      <c r="Q406">
        <v>0</v>
      </c>
      <c r="R406">
        <v>0</v>
      </c>
    </row>
    <row r="407" spans="1:18" x14ac:dyDescent="0.2">
      <c r="A407" t="s">
        <v>4455</v>
      </c>
      <c r="B407" t="s">
        <v>88</v>
      </c>
      <c r="C407" t="s">
        <v>268</v>
      </c>
      <c r="D407" t="s">
        <v>282</v>
      </c>
      <c r="E407" t="s">
        <v>96</v>
      </c>
      <c r="F407">
        <v>3187</v>
      </c>
      <c r="G407">
        <v>21022.880000000001</v>
      </c>
      <c r="H407">
        <v>174</v>
      </c>
      <c r="I407">
        <v>948.12</v>
      </c>
      <c r="J407">
        <v>190</v>
      </c>
      <c r="K407">
        <v>1164.1600000000001</v>
      </c>
      <c r="L407">
        <v>77.989999999999995</v>
      </c>
      <c r="M407">
        <v>3171</v>
      </c>
      <c r="N407">
        <v>20884.830000000002</v>
      </c>
      <c r="O407">
        <v>165</v>
      </c>
      <c r="P407">
        <v>26</v>
      </c>
      <c r="Q407">
        <v>20</v>
      </c>
      <c r="R407">
        <v>171</v>
      </c>
    </row>
    <row r="408" spans="1:18" x14ac:dyDescent="0.2">
      <c r="A408" t="s">
        <v>4456</v>
      </c>
      <c r="B408" t="s">
        <v>91</v>
      </c>
      <c r="C408" t="s">
        <v>275</v>
      </c>
      <c r="D408" t="s">
        <v>196</v>
      </c>
      <c r="E408" t="s">
        <v>96</v>
      </c>
      <c r="F408">
        <v>2</v>
      </c>
      <c r="G408">
        <v>50</v>
      </c>
      <c r="H408">
        <v>5</v>
      </c>
      <c r="I408">
        <v>180</v>
      </c>
      <c r="J408">
        <v>0</v>
      </c>
      <c r="K408">
        <v>0</v>
      </c>
      <c r="L408">
        <v>0</v>
      </c>
      <c r="M408">
        <v>7</v>
      </c>
      <c r="N408">
        <v>230</v>
      </c>
      <c r="O408">
        <v>0</v>
      </c>
      <c r="P408">
        <v>0</v>
      </c>
      <c r="Q408">
        <v>0</v>
      </c>
      <c r="R408">
        <v>0</v>
      </c>
    </row>
    <row r="409" spans="1:18" x14ac:dyDescent="0.2">
      <c r="A409" t="s">
        <v>4457</v>
      </c>
      <c r="B409" t="s">
        <v>88</v>
      </c>
      <c r="C409" t="s">
        <v>274</v>
      </c>
      <c r="D409" t="s">
        <v>258</v>
      </c>
      <c r="E409" t="s">
        <v>96</v>
      </c>
      <c r="F409">
        <v>194</v>
      </c>
      <c r="G409">
        <v>1300</v>
      </c>
      <c r="H409">
        <v>5</v>
      </c>
      <c r="I409">
        <v>15</v>
      </c>
      <c r="J409">
        <v>11</v>
      </c>
      <c r="K409">
        <v>71</v>
      </c>
      <c r="L409">
        <v>-4.49</v>
      </c>
      <c r="M409">
        <v>188</v>
      </c>
      <c r="N409">
        <v>1239.51</v>
      </c>
      <c r="O409">
        <v>10</v>
      </c>
      <c r="P409">
        <v>1</v>
      </c>
      <c r="Q409">
        <v>1</v>
      </c>
      <c r="R409">
        <v>10</v>
      </c>
    </row>
    <row r="410" spans="1:18" x14ac:dyDescent="0.2">
      <c r="A410" t="s">
        <v>4458</v>
      </c>
      <c r="B410" t="s">
        <v>89</v>
      </c>
      <c r="C410" t="s">
        <v>272</v>
      </c>
      <c r="D410" t="s">
        <v>184</v>
      </c>
      <c r="E410" t="s">
        <v>96</v>
      </c>
      <c r="F410">
        <v>101</v>
      </c>
      <c r="G410">
        <v>4845</v>
      </c>
      <c r="H410">
        <v>4</v>
      </c>
      <c r="I410">
        <v>188</v>
      </c>
      <c r="J410">
        <v>2</v>
      </c>
      <c r="K410">
        <v>59</v>
      </c>
      <c r="L410">
        <v>-32</v>
      </c>
      <c r="M410">
        <v>103</v>
      </c>
      <c r="N410">
        <v>4942</v>
      </c>
      <c r="O410">
        <v>5</v>
      </c>
      <c r="P410">
        <v>1</v>
      </c>
      <c r="Q410">
        <v>0</v>
      </c>
      <c r="R410">
        <v>6</v>
      </c>
    </row>
    <row r="411" spans="1:18" x14ac:dyDescent="0.2">
      <c r="A411" t="s">
        <v>4459</v>
      </c>
      <c r="B411" t="s">
        <v>88</v>
      </c>
      <c r="C411" t="s">
        <v>273</v>
      </c>
      <c r="D411" t="s">
        <v>238</v>
      </c>
      <c r="E411" t="s">
        <v>96</v>
      </c>
      <c r="F411">
        <v>50</v>
      </c>
      <c r="G411">
        <v>280.54000000000002</v>
      </c>
      <c r="H411">
        <v>2</v>
      </c>
      <c r="I411">
        <v>12</v>
      </c>
      <c r="J411">
        <v>0</v>
      </c>
      <c r="K411">
        <v>0</v>
      </c>
      <c r="L411">
        <v>-0.03</v>
      </c>
      <c r="M411">
        <v>52</v>
      </c>
      <c r="N411">
        <v>292.51</v>
      </c>
      <c r="O411">
        <v>1</v>
      </c>
      <c r="P411">
        <v>0</v>
      </c>
      <c r="Q411">
        <v>0</v>
      </c>
      <c r="R411">
        <v>1</v>
      </c>
    </row>
    <row r="412" spans="1:18" x14ac:dyDescent="0.2">
      <c r="A412" t="s">
        <v>4460</v>
      </c>
      <c r="B412" t="s">
        <v>89</v>
      </c>
      <c r="C412" t="s">
        <v>267</v>
      </c>
      <c r="D412" t="s">
        <v>177</v>
      </c>
      <c r="E412" t="s">
        <v>96</v>
      </c>
      <c r="F412">
        <v>107</v>
      </c>
      <c r="G412">
        <v>5131</v>
      </c>
      <c r="H412">
        <v>6</v>
      </c>
      <c r="I412">
        <v>343</v>
      </c>
      <c r="J412">
        <v>6</v>
      </c>
      <c r="K412">
        <v>211</v>
      </c>
      <c r="L412">
        <v>45</v>
      </c>
      <c r="M412">
        <v>107</v>
      </c>
      <c r="N412">
        <v>5308</v>
      </c>
      <c r="O412">
        <v>22</v>
      </c>
      <c r="P412">
        <v>1</v>
      </c>
      <c r="Q412">
        <v>1</v>
      </c>
      <c r="R412">
        <v>22</v>
      </c>
    </row>
    <row r="413" spans="1:18" x14ac:dyDescent="0.2">
      <c r="A413" t="s">
        <v>4461</v>
      </c>
      <c r="B413" t="s">
        <v>89</v>
      </c>
      <c r="C413" t="s">
        <v>269</v>
      </c>
      <c r="D413" t="s">
        <v>112</v>
      </c>
      <c r="E413" t="s">
        <v>96</v>
      </c>
      <c r="F413">
        <v>115</v>
      </c>
      <c r="G413">
        <v>5406.86</v>
      </c>
      <c r="H413">
        <v>10</v>
      </c>
      <c r="I413">
        <v>390</v>
      </c>
      <c r="J413">
        <v>11</v>
      </c>
      <c r="K413">
        <v>423</v>
      </c>
      <c r="L413">
        <v>-30.2</v>
      </c>
      <c r="M413">
        <v>114</v>
      </c>
      <c r="N413">
        <v>5343.66</v>
      </c>
      <c r="O413">
        <v>22</v>
      </c>
      <c r="P413">
        <v>5</v>
      </c>
      <c r="Q413">
        <v>5</v>
      </c>
      <c r="R413">
        <v>22</v>
      </c>
    </row>
    <row r="414" spans="1:18" x14ac:dyDescent="0.2">
      <c r="A414" t="s">
        <v>4462</v>
      </c>
      <c r="B414" t="s">
        <v>91</v>
      </c>
      <c r="C414" t="s">
        <v>268</v>
      </c>
      <c r="D414" t="s">
        <v>202</v>
      </c>
      <c r="E414" t="s">
        <v>96</v>
      </c>
      <c r="F414">
        <v>0</v>
      </c>
      <c r="G414">
        <v>0</v>
      </c>
      <c r="H414">
        <v>1</v>
      </c>
      <c r="I414">
        <v>15</v>
      </c>
      <c r="J414">
        <v>0</v>
      </c>
      <c r="K414">
        <v>0</v>
      </c>
      <c r="L414">
        <v>0</v>
      </c>
      <c r="M414">
        <v>1</v>
      </c>
      <c r="N414">
        <v>15</v>
      </c>
      <c r="O414">
        <v>0</v>
      </c>
      <c r="P414">
        <v>0</v>
      </c>
      <c r="Q414">
        <v>0</v>
      </c>
      <c r="R414">
        <v>0</v>
      </c>
    </row>
    <row r="415" spans="1:18" x14ac:dyDescent="0.2">
      <c r="A415" t="s">
        <v>4463</v>
      </c>
      <c r="B415" t="s">
        <v>88</v>
      </c>
      <c r="C415" t="s">
        <v>270</v>
      </c>
      <c r="D415" t="s">
        <v>150</v>
      </c>
      <c r="E415" t="s">
        <v>96</v>
      </c>
      <c r="F415">
        <v>59</v>
      </c>
      <c r="G415">
        <v>403</v>
      </c>
      <c r="H415">
        <v>0</v>
      </c>
      <c r="I415">
        <v>0</v>
      </c>
      <c r="J415">
        <v>4</v>
      </c>
      <c r="K415">
        <v>24</v>
      </c>
      <c r="L415">
        <v>-8</v>
      </c>
      <c r="M415">
        <v>55</v>
      </c>
      <c r="N415">
        <v>371</v>
      </c>
      <c r="O415">
        <v>3</v>
      </c>
      <c r="P415">
        <v>0</v>
      </c>
      <c r="Q415">
        <v>1</v>
      </c>
      <c r="R415">
        <v>2</v>
      </c>
    </row>
    <row r="416" spans="1:18" x14ac:dyDescent="0.2">
      <c r="A416" t="s">
        <v>4464</v>
      </c>
      <c r="B416" t="s">
        <v>93</v>
      </c>
      <c r="C416" t="s">
        <v>269</v>
      </c>
      <c r="D416" t="s">
        <v>157</v>
      </c>
      <c r="E416" t="s">
        <v>96</v>
      </c>
      <c r="F416">
        <v>0</v>
      </c>
      <c r="G416">
        <v>0</v>
      </c>
      <c r="H416">
        <v>0</v>
      </c>
      <c r="I416">
        <v>0</v>
      </c>
      <c r="J416">
        <v>0</v>
      </c>
      <c r="K416">
        <v>0</v>
      </c>
      <c r="L416">
        <v>0</v>
      </c>
      <c r="M416">
        <v>0</v>
      </c>
      <c r="N416">
        <v>0</v>
      </c>
      <c r="O416">
        <v>217</v>
      </c>
      <c r="P416">
        <v>23</v>
      </c>
      <c r="Q416">
        <v>25</v>
      </c>
      <c r="R416">
        <v>215</v>
      </c>
    </row>
    <row r="417" spans="1:18" x14ac:dyDescent="0.2">
      <c r="A417" t="s">
        <v>4465</v>
      </c>
      <c r="B417" t="s">
        <v>91</v>
      </c>
      <c r="C417" t="s">
        <v>269</v>
      </c>
      <c r="D417" t="s">
        <v>157</v>
      </c>
      <c r="E417" t="s">
        <v>96</v>
      </c>
      <c r="F417">
        <v>2</v>
      </c>
      <c r="G417">
        <v>29</v>
      </c>
      <c r="H417">
        <v>0</v>
      </c>
      <c r="I417">
        <v>0</v>
      </c>
      <c r="J417">
        <v>0</v>
      </c>
      <c r="K417">
        <v>0</v>
      </c>
      <c r="L417">
        <v>0</v>
      </c>
      <c r="M417">
        <v>2</v>
      </c>
      <c r="N417">
        <v>29</v>
      </c>
      <c r="O417">
        <v>0</v>
      </c>
      <c r="P417">
        <v>0</v>
      </c>
      <c r="Q417">
        <v>0</v>
      </c>
      <c r="R417">
        <v>0</v>
      </c>
    </row>
    <row r="418" spans="1:18" x14ac:dyDescent="0.2">
      <c r="A418" t="s">
        <v>4466</v>
      </c>
      <c r="B418" t="s">
        <v>86</v>
      </c>
      <c r="C418" t="s">
        <v>276</v>
      </c>
      <c r="D418" t="s">
        <v>290</v>
      </c>
      <c r="E418" t="s">
        <v>96</v>
      </c>
      <c r="F418">
        <v>8</v>
      </c>
      <c r="G418">
        <v>128</v>
      </c>
      <c r="H418">
        <v>7</v>
      </c>
      <c r="I418">
        <v>153</v>
      </c>
      <c r="J418">
        <v>2</v>
      </c>
      <c r="K418">
        <v>88</v>
      </c>
      <c r="L418">
        <v>0</v>
      </c>
      <c r="M418">
        <v>13</v>
      </c>
      <c r="N418">
        <v>193</v>
      </c>
      <c r="O418">
        <v>34</v>
      </c>
      <c r="P418">
        <v>3</v>
      </c>
      <c r="Q418">
        <v>12</v>
      </c>
      <c r="R418">
        <v>25</v>
      </c>
    </row>
    <row r="419" spans="1:18" x14ac:dyDescent="0.2">
      <c r="A419" t="s">
        <v>4467</v>
      </c>
      <c r="B419" t="s">
        <v>86</v>
      </c>
      <c r="C419" t="s">
        <v>272</v>
      </c>
      <c r="D419" t="s">
        <v>232</v>
      </c>
      <c r="E419" t="s">
        <v>96</v>
      </c>
      <c r="F419">
        <v>1605</v>
      </c>
      <c r="G419">
        <v>37484.5</v>
      </c>
      <c r="H419">
        <v>86</v>
      </c>
      <c r="I419">
        <v>2439.04</v>
      </c>
      <c r="J419">
        <v>105</v>
      </c>
      <c r="K419">
        <v>2308.54</v>
      </c>
      <c r="L419">
        <v>38.61</v>
      </c>
      <c r="M419">
        <v>1586</v>
      </c>
      <c r="N419">
        <v>37653.61</v>
      </c>
      <c r="O419">
        <v>501</v>
      </c>
      <c r="P419">
        <v>50</v>
      </c>
      <c r="Q419">
        <v>78</v>
      </c>
      <c r="R419">
        <v>473</v>
      </c>
    </row>
    <row r="420" spans="1:18" x14ac:dyDescent="0.2">
      <c r="A420" t="s">
        <v>4468</v>
      </c>
      <c r="B420" t="s">
        <v>89</v>
      </c>
      <c r="C420" t="s">
        <v>269</v>
      </c>
      <c r="D420" t="s">
        <v>128</v>
      </c>
      <c r="E420" t="s">
        <v>96</v>
      </c>
      <c r="F420">
        <v>103</v>
      </c>
      <c r="G420">
        <v>4466</v>
      </c>
      <c r="H420">
        <v>3</v>
      </c>
      <c r="I420">
        <v>79</v>
      </c>
      <c r="J420">
        <v>4</v>
      </c>
      <c r="K420">
        <v>217</v>
      </c>
      <c r="L420">
        <v>0</v>
      </c>
      <c r="M420">
        <v>102</v>
      </c>
      <c r="N420">
        <v>4328</v>
      </c>
      <c r="O420">
        <v>19</v>
      </c>
      <c r="P420">
        <v>1</v>
      </c>
      <c r="Q420">
        <v>2</v>
      </c>
      <c r="R420">
        <v>18</v>
      </c>
    </row>
    <row r="421" spans="1:18" x14ac:dyDescent="0.2">
      <c r="A421" t="s">
        <v>4469</v>
      </c>
      <c r="B421" t="s">
        <v>89</v>
      </c>
      <c r="C421" t="s">
        <v>269</v>
      </c>
      <c r="D421" t="s">
        <v>189</v>
      </c>
      <c r="E421" t="s">
        <v>96</v>
      </c>
      <c r="F421">
        <v>107</v>
      </c>
      <c r="G421">
        <v>5588.29</v>
      </c>
      <c r="H421">
        <v>3</v>
      </c>
      <c r="I421">
        <v>195</v>
      </c>
      <c r="J421">
        <v>3</v>
      </c>
      <c r="K421">
        <v>102</v>
      </c>
      <c r="L421">
        <v>145.37</v>
      </c>
      <c r="M421">
        <v>107</v>
      </c>
      <c r="N421">
        <v>5826.66</v>
      </c>
      <c r="O421">
        <v>65</v>
      </c>
      <c r="P421">
        <v>4</v>
      </c>
      <c r="Q421">
        <v>7</v>
      </c>
      <c r="R421">
        <v>62</v>
      </c>
    </row>
    <row r="422" spans="1:18" x14ac:dyDescent="0.2">
      <c r="A422" t="s">
        <v>4470</v>
      </c>
      <c r="B422" t="s">
        <v>93</v>
      </c>
      <c r="C422" t="s">
        <v>273</v>
      </c>
      <c r="D422" t="s">
        <v>203</v>
      </c>
      <c r="E422" t="s">
        <v>96</v>
      </c>
      <c r="F422">
        <v>0</v>
      </c>
      <c r="G422">
        <v>0</v>
      </c>
      <c r="H422">
        <v>0</v>
      </c>
      <c r="I422">
        <v>0</v>
      </c>
      <c r="J422">
        <v>0</v>
      </c>
      <c r="K422">
        <v>0</v>
      </c>
      <c r="L422">
        <v>0</v>
      </c>
      <c r="M422">
        <v>0</v>
      </c>
      <c r="N422">
        <v>0</v>
      </c>
      <c r="O422">
        <v>11</v>
      </c>
      <c r="P422">
        <v>1</v>
      </c>
      <c r="Q422">
        <v>3</v>
      </c>
      <c r="R422">
        <v>9</v>
      </c>
    </row>
    <row r="423" spans="1:18" x14ac:dyDescent="0.2">
      <c r="A423" t="s">
        <v>4471</v>
      </c>
      <c r="B423" t="s">
        <v>88</v>
      </c>
      <c r="C423" t="s">
        <v>271</v>
      </c>
      <c r="D423" t="s">
        <v>255</v>
      </c>
      <c r="E423" t="s">
        <v>96</v>
      </c>
      <c r="F423">
        <v>132</v>
      </c>
      <c r="G423">
        <v>904.08</v>
      </c>
      <c r="H423">
        <v>6</v>
      </c>
      <c r="I423">
        <v>38</v>
      </c>
      <c r="J423">
        <v>9</v>
      </c>
      <c r="K423">
        <v>72.540000000000006</v>
      </c>
      <c r="L423">
        <v>-0.03</v>
      </c>
      <c r="M423">
        <v>129</v>
      </c>
      <c r="N423">
        <v>869.51</v>
      </c>
      <c r="O423">
        <v>7</v>
      </c>
      <c r="P423">
        <v>0</v>
      </c>
      <c r="Q423">
        <v>2</v>
      </c>
      <c r="R423">
        <v>5</v>
      </c>
    </row>
    <row r="424" spans="1:18" x14ac:dyDescent="0.2">
      <c r="A424" t="s">
        <v>4472</v>
      </c>
      <c r="B424" t="s">
        <v>89</v>
      </c>
      <c r="C424" t="s">
        <v>269</v>
      </c>
      <c r="D424" t="s">
        <v>239</v>
      </c>
      <c r="E424" t="s">
        <v>96</v>
      </c>
      <c r="F424">
        <v>103</v>
      </c>
      <c r="G424">
        <v>5226</v>
      </c>
      <c r="H424">
        <v>6</v>
      </c>
      <c r="I424">
        <v>314</v>
      </c>
      <c r="J424">
        <v>4</v>
      </c>
      <c r="K424">
        <v>417</v>
      </c>
      <c r="L424">
        <v>44</v>
      </c>
      <c r="M424">
        <v>105</v>
      </c>
      <c r="N424">
        <v>5167</v>
      </c>
      <c r="O424">
        <v>23</v>
      </c>
      <c r="P424">
        <v>4</v>
      </c>
      <c r="Q424">
        <v>2</v>
      </c>
      <c r="R424">
        <v>25</v>
      </c>
    </row>
    <row r="425" spans="1:18" x14ac:dyDescent="0.2">
      <c r="A425" t="s">
        <v>4473</v>
      </c>
      <c r="B425" t="s">
        <v>91</v>
      </c>
      <c r="C425" t="s">
        <v>273</v>
      </c>
      <c r="D425" t="s">
        <v>287</v>
      </c>
      <c r="E425" t="s">
        <v>96</v>
      </c>
      <c r="F425">
        <v>21</v>
      </c>
      <c r="G425">
        <v>596</v>
      </c>
      <c r="H425">
        <v>3</v>
      </c>
      <c r="I425">
        <v>50</v>
      </c>
      <c r="J425">
        <v>3</v>
      </c>
      <c r="K425">
        <v>76</v>
      </c>
      <c r="L425">
        <v>0</v>
      </c>
      <c r="M425">
        <v>21</v>
      </c>
      <c r="N425">
        <v>570</v>
      </c>
      <c r="O425">
        <v>0</v>
      </c>
      <c r="P425">
        <v>0</v>
      </c>
      <c r="Q425">
        <v>0</v>
      </c>
      <c r="R425">
        <v>0</v>
      </c>
    </row>
    <row r="426" spans="1:18" x14ac:dyDescent="0.2">
      <c r="A426" t="s">
        <v>4474</v>
      </c>
      <c r="B426" t="s">
        <v>86</v>
      </c>
      <c r="C426" t="s">
        <v>272</v>
      </c>
      <c r="D426" t="s">
        <v>286</v>
      </c>
      <c r="E426" t="s">
        <v>96</v>
      </c>
      <c r="F426">
        <v>9402</v>
      </c>
      <c r="G426">
        <v>237786.57</v>
      </c>
      <c r="H426">
        <v>520</v>
      </c>
      <c r="I426">
        <v>13581.69</v>
      </c>
      <c r="J426">
        <v>606</v>
      </c>
      <c r="K426">
        <v>13332.62</v>
      </c>
      <c r="L426">
        <v>1495.79</v>
      </c>
      <c r="M426">
        <v>9316</v>
      </c>
      <c r="N426">
        <v>239531.43</v>
      </c>
      <c r="O426">
        <v>2789</v>
      </c>
      <c r="P426">
        <v>350</v>
      </c>
      <c r="Q426">
        <v>435</v>
      </c>
      <c r="R426">
        <v>2704</v>
      </c>
    </row>
    <row r="427" spans="1:18" x14ac:dyDescent="0.2">
      <c r="A427" t="s">
        <v>4475</v>
      </c>
      <c r="B427" t="s">
        <v>89</v>
      </c>
      <c r="C427" t="s">
        <v>271</v>
      </c>
      <c r="D427" t="s">
        <v>114</v>
      </c>
      <c r="E427" t="s">
        <v>96</v>
      </c>
      <c r="F427">
        <v>59</v>
      </c>
      <c r="G427">
        <v>3415</v>
      </c>
      <c r="H427">
        <v>1</v>
      </c>
      <c r="I427">
        <v>40</v>
      </c>
      <c r="J427">
        <v>3</v>
      </c>
      <c r="K427">
        <v>125</v>
      </c>
      <c r="L427">
        <v>7</v>
      </c>
      <c r="M427">
        <v>57</v>
      </c>
      <c r="N427">
        <v>3337</v>
      </c>
      <c r="O427">
        <v>7</v>
      </c>
      <c r="P427">
        <v>1</v>
      </c>
      <c r="Q427">
        <v>0</v>
      </c>
      <c r="R427">
        <v>8</v>
      </c>
    </row>
    <row r="428" spans="1:18" x14ac:dyDescent="0.2">
      <c r="A428" t="s">
        <v>4476</v>
      </c>
      <c r="B428" t="s">
        <v>93</v>
      </c>
      <c r="C428" t="s">
        <v>271</v>
      </c>
      <c r="D428" t="s">
        <v>235</v>
      </c>
      <c r="E428" t="s">
        <v>96</v>
      </c>
      <c r="F428">
        <v>0</v>
      </c>
      <c r="G428">
        <v>0</v>
      </c>
      <c r="H428">
        <v>0</v>
      </c>
      <c r="I428">
        <v>0</v>
      </c>
      <c r="J428">
        <v>0</v>
      </c>
      <c r="K428">
        <v>0</v>
      </c>
      <c r="L428">
        <v>0</v>
      </c>
      <c r="M428">
        <v>0</v>
      </c>
      <c r="N428">
        <v>0</v>
      </c>
      <c r="O428">
        <v>12</v>
      </c>
      <c r="P428">
        <v>3</v>
      </c>
      <c r="Q428">
        <v>3</v>
      </c>
      <c r="R428">
        <v>12</v>
      </c>
    </row>
    <row r="429" spans="1:18" x14ac:dyDescent="0.2">
      <c r="A429" t="s">
        <v>4477</v>
      </c>
      <c r="B429" t="s">
        <v>88</v>
      </c>
      <c r="C429" t="s">
        <v>269</v>
      </c>
      <c r="D429" t="s">
        <v>107</v>
      </c>
      <c r="E429" t="s">
        <v>96</v>
      </c>
      <c r="F429">
        <v>84</v>
      </c>
      <c r="G429">
        <v>489.54</v>
      </c>
      <c r="H429">
        <v>1</v>
      </c>
      <c r="I429">
        <v>6</v>
      </c>
      <c r="J429">
        <v>10</v>
      </c>
      <c r="K429">
        <v>54.54</v>
      </c>
      <c r="L429">
        <v>-4.9800000000000004</v>
      </c>
      <c r="M429">
        <v>75</v>
      </c>
      <c r="N429">
        <v>436.02</v>
      </c>
      <c r="O429">
        <v>37</v>
      </c>
      <c r="P429">
        <v>6</v>
      </c>
      <c r="Q429">
        <v>2</v>
      </c>
      <c r="R429">
        <v>41</v>
      </c>
    </row>
    <row r="430" spans="1:18" x14ac:dyDescent="0.2">
      <c r="A430" t="s">
        <v>4478</v>
      </c>
      <c r="B430" t="s">
        <v>89</v>
      </c>
      <c r="C430" t="s">
        <v>269</v>
      </c>
      <c r="D430" t="s">
        <v>233</v>
      </c>
      <c r="E430" t="s">
        <v>96</v>
      </c>
      <c r="F430">
        <v>97</v>
      </c>
      <c r="G430">
        <v>4482</v>
      </c>
      <c r="H430">
        <v>4</v>
      </c>
      <c r="I430">
        <v>332</v>
      </c>
      <c r="J430">
        <v>6</v>
      </c>
      <c r="K430">
        <v>275</v>
      </c>
      <c r="L430">
        <v>3.83</v>
      </c>
      <c r="M430">
        <v>95</v>
      </c>
      <c r="N430">
        <v>4542.83</v>
      </c>
      <c r="O430">
        <v>19</v>
      </c>
      <c r="P430">
        <v>0</v>
      </c>
      <c r="Q430">
        <v>0</v>
      </c>
      <c r="R430">
        <v>19</v>
      </c>
    </row>
    <row r="431" spans="1:18" x14ac:dyDescent="0.2">
      <c r="A431" t="s">
        <v>4479</v>
      </c>
      <c r="B431" t="s">
        <v>93</v>
      </c>
      <c r="C431" t="s">
        <v>269</v>
      </c>
      <c r="D431" t="s">
        <v>152</v>
      </c>
      <c r="E431" t="s">
        <v>96</v>
      </c>
      <c r="F431">
        <v>0</v>
      </c>
      <c r="G431">
        <v>0</v>
      </c>
      <c r="H431">
        <v>0</v>
      </c>
      <c r="I431">
        <v>0</v>
      </c>
      <c r="J431">
        <v>0</v>
      </c>
      <c r="K431">
        <v>0</v>
      </c>
      <c r="L431">
        <v>0</v>
      </c>
      <c r="M431">
        <v>0</v>
      </c>
      <c r="N431">
        <v>0</v>
      </c>
      <c r="O431">
        <v>125</v>
      </c>
      <c r="P431">
        <v>18</v>
      </c>
      <c r="Q431">
        <v>14</v>
      </c>
      <c r="R431">
        <v>129</v>
      </c>
    </row>
    <row r="432" spans="1:18" x14ac:dyDescent="0.2">
      <c r="A432" t="s">
        <v>4480</v>
      </c>
      <c r="B432" t="s">
        <v>86</v>
      </c>
      <c r="C432" t="s">
        <v>267</v>
      </c>
      <c r="D432" t="s">
        <v>198</v>
      </c>
      <c r="E432" t="s">
        <v>96</v>
      </c>
      <c r="F432">
        <v>198</v>
      </c>
      <c r="G432">
        <v>5607.86</v>
      </c>
      <c r="H432">
        <v>12</v>
      </c>
      <c r="I432">
        <v>408</v>
      </c>
      <c r="J432">
        <v>19</v>
      </c>
      <c r="K432">
        <v>292</v>
      </c>
      <c r="L432">
        <v>-24.86</v>
      </c>
      <c r="M432">
        <v>191</v>
      </c>
      <c r="N432">
        <v>5699</v>
      </c>
      <c r="O432">
        <v>43</v>
      </c>
      <c r="P432">
        <v>8</v>
      </c>
      <c r="Q432">
        <v>7</v>
      </c>
      <c r="R432">
        <v>44</v>
      </c>
    </row>
    <row r="433" spans="1:18" x14ac:dyDescent="0.2">
      <c r="A433" t="s">
        <v>4481</v>
      </c>
      <c r="B433" t="s">
        <v>89</v>
      </c>
      <c r="C433" t="s">
        <v>269</v>
      </c>
      <c r="D433" t="s">
        <v>244</v>
      </c>
      <c r="E433" t="s">
        <v>96</v>
      </c>
      <c r="F433">
        <v>186</v>
      </c>
      <c r="G433">
        <v>9619.43</v>
      </c>
      <c r="H433">
        <v>6</v>
      </c>
      <c r="I433">
        <v>213</v>
      </c>
      <c r="J433">
        <v>6</v>
      </c>
      <c r="K433">
        <v>313</v>
      </c>
      <c r="L433">
        <v>78.400000000000006</v>
      </c>
      <c r="M433">
        <v>186</v>
      </c>
      <c r="N433">
        <v>9597.83</v>
      </c>
      <c r="O433">
        <v>46</v>
      </c>
      <c r="P433">
        <v>5</v>
      </c>
      <c r="Q433">
        <v>6</v>
      </c>
      <c r="R433">
        <v>45</v>
      </c>
    </row>
    <row r="434" spans="1:18" x14ac:dyDescent="0.2">
      <c r="A434" t="s">
        <v>4482</v>
      </c>
      <c r="B434" t="s">
        <v>88</v>
      </c>
      <c r="C434" t="s">
        <v>271</v>
      </c>
      <c r="D434" t="s">
        <v>130</v>
      </c>
      <c r="E434" t="s">
        <v>96</v>
      </c>
      <c r="F434">
        <v>109</v>
      </c>
      <c r="G434">
        <v>800</v>
      </c>
      <c r="H434">
        <v>8</v>
      </c>
      <c r="I434">
        <v>39.51</v>
      </c>
      <c r="J434">
        <v>4</v>
      </c>
      <c r="K434">
        <v>24</v>
      </c>
      <c r="L434">
        <v>-18</v>
      </c>
      <c r="M434">
        <v>113</v>
      </c>
      <c r="N434">
        <v>797.51</v>
      </c>
      <c r="O434">
        <v>3</v>
      </c>
      <c r="P434">
        <v>0</v>
      </c>
      <c r="Q434">
        <v>1</v>
      </c>
      <c r="R434">
        <v>2</v>
      </c>
    </row>
    <row r="435" spans="1:18" x14ac:dyDescent="0.2">
      <c r="A435" t="s">
        <v>4483</v>
      </c>
      <c r="B435" t="s">
        <v>89</v>
      </c>
      <c r="C435" t="s">
        <v>272</v>
      </c>
      <c r="D435" t="s">
        <v>222</v>
      </c>
      <c r="E435" t="s">
        <v>96</v>
      </c>
      <c r="F435">
        <v>102</v>
      </c>
      <c r="G435">
        <v>5066</v>
      </c>
      <c r="H435">
        <v>8</v>
      </c>
      <c r="I435">
        <v>379</v>
      </c>
      <c r="J435">
        <v>16</v>
      </c>
      <c r="K435">
        <v>531</v>
      </c>
      <c r="L435">
        <v>475</v>
      </c>
      <c r="M435">
        <v>94</v>
      </c>
      <c r="N435">
        <v>5389</v>
      </c>
      <c r="O435">
        <v>28</v>
      </c>
      <c r="P435">
        <v>3</v>
      </c>
      <c r="Q435">
        <v>7</v>
      </c>
      <c r="R435">
        <v>24</v>
      </c>
    </row>
    <row r="436" spans="1:18" x14ac:dyDescent="0.2">
      <c r="A436" t="s">
        <v>4484</v>
      </c>
      <c r="B436" t="s">
        <v>91</v>
      </c>
      <c r="C436" t="s">
        <v>275</v>
      </c>
      <c r="D436" t="s">
        <v>126</v>
      </c>
      <c r="E436" t="s">
        <v>96</v>
      </c>
      <c r="F436">
        <v>2</v>
      </c>
      <c r="G436">
        <v>54</v>
      </c>
      <c r="H436">
        <v>0</v>
      </c>
      <c r="I436">
        <v>0</v>
      </c>
      <c r="J436">
        <v>0</v>
      </c>
      <c r="K436">
        <v>0</v>
      </c>
      <c r="L436">
        <v>0</v>
      </c>
      <c r="M436">
        <v>2</v>
      </c>
      <c r="N436">
        <v>54</v>
      </c>
      <c r="O436">
        <v>0</v>
      </c>
      <c r="P436">
        <v>0</v>
      </c>
      <c r="Q436">
        <v>0</v>
      </c>
      <c r="R436">
        <v>0</v>
      </c>
    </row>
    <row r="437" spans="1:18" x14ac:dyDescent="0.2">
      <c r="A437" t="s">
        <v>4485</v>
      </c>
      <c r="B437" t="s">
        <v>93</v>
      </c>
      <c r="C437" t="s">
        <v>272</v>
      </c>
      <c r="D437" t="s">
        <v>165</v>
      </c>
      <c r="E437" t="s">
        <v>96</v>
      </c>
      <c r="F437">
        <v>0</v>
      </c>
      <c r="G437">
        <v>0</v>
      </c>
      <c r="H437">
        <v>0</v>
      </c>
      <c r="I437">
        <v>0</v>
      </c>
      <c r="J437">
        <v>0</v>
      </c>
      <c r="K437">
        <v>0</v>
      </c>
      <c r="L437">
        <v>0</v>
      </c>
      <c r="M437">
        <v>0</v>
      </c>
      <c r="N437">
        <v>0</v>
      </c>
      <c r="O437">
        <v>8</v>
      </c>
      <c r="P437">
        <v>3</v>
      </c>
      <c r="Q437">
        <v>0</v>
      </c>
      <c r="R437">
        <v>11</v>
      </c>
    </row>
    <row r="438" spans="1:18" x14ac:dyDescent="0.2">
      <c r="A438" t="s">
        <v>4486</v>
      </c>
      <c r="B438" t="s">
        <v>88</v>
      </c>
      <c r="C438" t="s">
        <v>272</v>
      </c>
      <c r="D438" t="s">
        <v>201</v>
      </c>
      <c r="E438" t="s">
        <v>96</v>
      </c>
      <c r="F438">
        <v>333</v>
      </c>
      <c r="G438">
        <v>2092</v>
      </c>
      <c r="H438">
        <v>35</v>
      </c>
      <c r="I438">
        <v>169.55</v>
      </c>
      <c r="J438">
        <v>17</v>
      </c>
      <c r="K438">
        <v>98</v>
      </c>
      <c r="L438">
        <v>-10</v>
      </c>
      <c r="M438">
        <v>351</v>
      </c>
      <c r="N438">
        <v>2153.5500000000002</v>
      </c>
      <c r="O438">
        <v>8</v>
      </c>
      <c r="P438">
        <v>1</v>
      </c>
      <c r="Q438">
        <v>3</v>
      </c>
      <c r="R438">
        <v>6</v>
      </c>
    </row>
    <row r="439" spans="1:18" x14ac:dyDescent="0.2">
      <c r="A439" t="s">
        <v>4487</v>
      </c>
      <c r="B439" t="s">
        <v>89</v>
      </c>
      <c r="C439" t="s">
        <v>272</v>
      </c>
      <c r="D439" t="s">
        <v>118</v>
      </c>
      <c r="E439" t="s">
        <v>96</v>
      </c>
      <c r="F439">
        <v>70</v>
      </c>
      <c r="G439">
        <v>3185.86</v>
      </c>
      <c r="H439">
        <v>1</v>
      </c>
      <c r="I439">
        <v>32</v>
      </c>
      <c r="J439">
        <v>2</v>
      </c>
      <c r="K439">
        <v>73</v>
      </c>
      <c r="L439">
        <v>4.1399999999999997</v>
      </c>
      <c r="M439">
        <v>69</v>
      </c>
      <c r="N439">
        <v>3149</v>
      </c>
      <c r="O439">
        <v>11</v>
      </c>
      <c r="P439">
        <v>0</v>
      </c>
      <c r="Q439">
        <v>0</v>
      </c>
      <c r="R439">
        <v>11</v>
      </c>
    </row>
    <row r="440" spans="1:18" x14ac:dyDescent="0.2">
      <c r="A440" t="s">
        <v>4488</v>
      </c>
      <c r="B440" t="s">
        <v>86</v>
      </c>
      <c r="C440" t="s">
        <v>267</v>
      </c>
      <c r="D440" t="s">
        <v>193</v>
      </c>
      <c r="E440" t="s">
        <v>96</v>
      </c>
      <c r="F440">
        <v>343</v>
      </c>
      <c r="G440">
        <v>7661.54</v>
      </c>
      <c r="H440">
        <v>26</v>
      </c>
      <c r="I440">
        <v>414.51</v>
      </c>
      <c r="J440">
        <v>17</v>
      </c>
      <c r="K440">
        <v>228</v>
      </c>
      <c r="L440">
        <v>-39.03</v>
      </c>
      <c r="M440">
        <v>352</v>
      </c>
      <c r="N440">
        <v>7809.02</v>
      </c>
      <c r="O440">
        <v>56</v>
      </c>
      <c r="P440">
        <v>10</v>
      </c>
      <c r="Q440">
        <v>6</v>
      </c>
      <c r="R440">
        <v>60</v>
      </c>
    </row>
    <row r="441" spans="1:18" x14ac:dyDescent="0.2">
      <c r="A441" t="s">
        <v>4489</v>
      </c>
      <c r="B441" t="s">
        <v>93</v>
      </c>
      <c r="C441" t="s">
        <v>268</v>
      </c>
      <c r="D441" t="s">
        <v>127</v>
      </c>
      <c r="E441" t="s">
        <v>96</v>
      </c>
      <c r="F441">
        <v>0</v>
      </c>
      <c r="G441">
        <v>0</v>
      </c>
      <c r="H441">
        <v>0</v>
      </c>
      <c r="I441">
        <v>0</v>
      </c>
      <c r="J441">
        <v>0</v>
      </c>
      <c r="K441">
        <v>0</v>
      </c>
      <c r="L441">
        <v>0</v>
      </c>
      <c r="M441">
        <v>0</v>
      </c>
      <c r="N441">
        <v>0</v>
      </c>
      <c r="O441">
        <v>110</v>
      </c>
      <c r="P441">
        <v>17</v>
      </c>
      <c r="Q441">
        <v>16</v>
      </c>
      <c r="R441">
        <v>111</v>
      </c>
    </row>
    <row r="442" spans="1:18" x14ac:dyDescent="0.2">
      <c r="A442" t="s">
        <v>4490</v>
      </c>
      <c r="B442" t="s">
        <v>93</v>
      </c>
      <c r="C442" t="s">
        <v>274</v>
      </c>
      <c r="D442" t="s">
        <v>229</v>
      </c>
      <c r="E442" t="s">
        <v>96</v>
      </c>
      <c r="F442">
        <v>0</v>
      </c>
      <c r="G442">
        <v>0</v>
      </c>
      <c r="H442">
        <v>0</v>
      </c>
      <c r="I442">
        <v>0</v>
      </c>
      <c r="J442">
        <v>0</v>
      </c>
      <c r="K442">
        <v>0</v>
      </c>
      <c r="L442">
        <v>0</v>
      </c>
      <c r="M442">
        <v>0</v>
      </c>
      <c r="N442">
        <v>0</v>
      </c>
      <c r="O442">
        <v>2</v>
      </c>
      <c r="P442">
        <v>1</v>
      </c>
      <c r="Q442">
        <v>0</v>
      </c>
      <c r="R442">
        <v>3</v>
      </c>
    </row>
    <row r="443" spans="1:18" x14ac:dyDescent="0.2">
      <c r="A443" t="s">
        <v>4491</v>
      </c>
      <c r="B443" t="s">
        <v>86</v>
      </c>
      <c r="C443" t="s">
        <v>275</v>
      </c>
      <c r="D443" t="s">
        <v>126</v>
      </c>
      <c r="E443" t="s">
        <v>96</v>
      </c>
      <c r="F443">
        <v>175</v>
      </c>
      <c r="G443">
        <v>5062.43</v>
      </c>
      <c r="H443">
        <v>8</v>
      </c>
      <c r="I443">
        <v>239</v>
      </c>
      <c r="J443">
        <v>9</v>
      </c>
      <c r="K443">
        <v>241.43</v>
      </c>
      <c r="L443">
        <v>-67</v>
      </c>
      <c r="M443">
        <v>174</v>
      </c>
      <c r="N443">
        <v>4993</v>
      </c>
      <c r="O443">
        <v>24</v>
      </c>
      <c r="P443">
        <v>5</v>
      </c>
      <c r="Q443">
        <v>2</v>
      </c>
      <c r="R443">
        <v>27</v>
      </c>
    </row>
    <row r="444" spans="1:18" x14ac:dyDescent="0.2">
      <c r="A444" t="s">
        <v>4492</v>
      </c>
      <c r="B444" t="s">
        <v>86</v>
      </c>
      <c r="C444" t="s">
        <v>271</v>
      </c>
      <c r="D444" t="s">
        <v>285</v>
      </c>
      <c r="E444" t="s">
        <v>96</v>
      </c>
      <c r="F444">
        <v>5635</v>
      </c>
      <c r="G444">
        <v>171274.77</v>
      </c>
      <c r="H444">
        <v>225</v>
      </c>
      <c r="I444">
        <v>5904.55</v>
      </c>
      <c r="J444">
        <v>321</v>
      </c>
      <c r="K444">
        <v>7486.16</v>
      </c>
      <c r="L444">
        <v>331.49</v>
      </c>
      <c r="M444">
        <v>5539</v>
      </c>
      <c r="N444">
        <v>170024.65</v>
      </c>
      <c r="O444">
        <v>935</v>
      </c>
      <c r="P444">
        <v>145</v>
      </c>
      <c r="Q444">
        <v>100</v>
      </c>
      <c r="R444">
        <v>980</v>
      </c>
    </row>
    <row r="445" spans="1:18" x14ac:dyDescent="0.2">
      <c r="A445" t="s">
        <v>4493</v>
      </c>
      <c r="B445" t="s">
        <v>91</v>
      </c>
      <c r="C445" t="s">
        <v>269</v>
      </c>
      <c r="D445" t="s">
        <v>208</v>
      </c>
      <c r="E445" t="s">
        <v>96</v>
      </c>
      <c r="F445">
        <v>2</v>
      </c>
      <c r="G445">
        <v>36.18</v>
      </c>
      <c r="H445">
        <v>0</v>
      </c>
      <c r="I445">
        <v>0</v>
      </c>
      <c r="J445">
        <v>0</v>
      </c>
      <c r="K445">
        <v>0</v>
      </c>
      <c r="L445">
        <v>3.11</v>
      </c>
      <c r="M445">
        <v>2</v>
      </c>
      <c r="N445">
        <v>39.29</v>
      </c>
      <c r="O445">
        <v>0</v>
      </c>
      <c r="P445">
        <v>0</v>
      </c>
      <c r="Q445">
        <v>0</v>
      </c>
      <c r="R445">
        <v>0</v>
      </c>
    </row>
    <row r="446" spans="1:18" x14ac:dyDescent="0.2">
      <c r="A446" t="s">
        <v>4494</v>
      </c>
      <c r="B446" t="s">
        <v>93</v>
      </c>
      <c r="C446" t="s">
        <v>272</v>
      </c>
      <c r="D446" t="s">
        <v>217</v>
      </c>
      <c r="E446" t="s">
        <v>96</v>
      </c>
      <c r="F446">
        <v>0</v>
      </c>
      <c r="G446">
        <v>0</v>
      </c>
      <c r="H446">
        <v>0</v>
      </c>
      <c r="I446">
        <v>0</v>
      </c>
      <c r="J446">
        <v>0</v>
      </c>
      <c r="K446">
        <v>0</v>
      </c>
      <c r="L446">
        <v>0</v>
      </c>
      <c r="M446">
        <v>0</v>
      </c>
      <c r="N446">
        <v>0</v>
      </c>
      <c r="O446">
        <v>23</v>
      </c>
      <c r="P446">
        <v>1</v>
      </c>
      <c r="Q446">
        <v>4</v>
      </c>
      <c r="R446">
        <v>20</v>
      </c>
    </row>
    <row r="447" spans="1:18" x14ac:dyDescent="0.2">
      <c r="A447" t="s">
        <v>4495</v>
      </c>
      <c r="B447" t="s">
        <v>93</v>
      </c>
      <c r="C447" t="s">
        <v>273</v>
      </c>
      <c r="D447" t="s">
        <v>253</v>
      </c>
      <c r="E447" t="s">
        <v>96</v>
      </c>
      <c r="F447">
        <v>0</v>
      </c>
      <c r="G447">
        <v>0</v>
      </c>
      <c r="H447">
        <v>0</v>
      </c>
      <c r="I447">
        <v>0</v>
      </c>
      <c r="J447">
        <v>0</v>
      </c>
      <c r="K447">
        <v>0</v>
      </c>
      <c r="L447">
        <v>0</v>
      </c>
      <c r="M447">
        <v>0</v>
      </c>
      <c r="N447">
        <v>0</v>
      </c>
      <c r="O447">
        <v>62</v>
      </c>
      <c r="P447">
        <v>12</v>
      </c>
      <c r="Q447">
        <v>13</v>
      </c>
      <c r="R447">
        <v>61</v>
      </c>
    </row>
    <row r="448" spans="1:18" x14ac:dyDescent="0.2">
      <c r="A448" t="s">
        <v>4496</v>
      </c>
      <c r="B448" t="s">
        <v>88</v>
      </c>
      <c r="C448" t="s">
        <v>275</v>
      </c>
      <c r="D448" t="s">
        <v>289</v>
      </c>
      <c r="E448" t="s">
        <v>96</v>
      </c>
      <c r="F448">
        <v>2513</v>
      </c>
      <c r="G448">
        <v>17614.939999999999</v>
      </c>
      <c r="H448">
        <v>137</v>
      </c>
      <c r="I448">
        <v>738.04</v>
      </c>
      <c r="J448">
        <v>179</v>
      </c>
      <c r="K448">
        <v>1223</v>
      </c>
      <c r="L448">
        <v>-82.8</v>
      </c>
      <c r="M448">
        <v>2471</v>
      </c>
      <c r="N448">
        <v>17047.18</v>
      </c>
      <c r="O448">
        <v>86</v>
      </c>
      <c r="P448">
        <v>12</v>
      </c>
      <c r="Q448">
        <v>16</v>
      </c>
      <c r="R448">
        <v>82</v>
      </c>
    </row>
    <row r="449" spans="1:18" x14ac:dyDescent="0.2">
      <c r="A449" t="s">
        <v>4497</v>
      </c>
      <c r="B449" t="s">
        <v>86</v>
      </c>
      <c r="C449" t="s">
        <v>275</v>
      </c>
      <c r="D449" t="s">
        <v>289</v>
      </c>
      <c r="E449" t="s">
        <v>96</v>
      </c>
      <c r="F449">
        <v>4305</v>
      </c>
      <c r="G449">
        <v>106698.96</v>
      </c>
      <c r="H449">
        <v>217</v>
      </c>
      <c r="I449">
        <v>4816.87</v>
      </c>
      <c r="J449">
        <v>252</v>
      </c>
      <c r="K449">
        <v>4219.43</v>
      </c>
      <c r="L449">
        <v>244.57</v>
      </c>
      <c r="M449">
        <v>4270</v>
      </c>
      <c r="N449">
        <v>107540.97</v>
      </c>
      <c r="O449">
        <v>582</v>
      </c>
      <c r="P449">
        <v>85</v>
      </c>
      <c r="Q449">
        <v>66</v>
      </c>
      <c r="R449">
        <v>601</v>
      </c>
    </row>
    <row r="450" spans="1:18" x14ac:dyDescent="0.2">
      <c r="A450" t="s">
        <v>4498</v>
      </c>
      <c r="B450" t="s">
        <v>86</v>
      </c>
      <c r="C450" t="s">
        <v>273</v>
      </c>
      <c r="D450" t="s">
        <v>220</v>
      </c>
      <c r="E450" t="s">
        <v>96</v>
      </c>
      <c r="F450">
        <v>289</v>
      </c>
      <c r="G450">
        <v>8609.6200000000008</v>
      </c>
      <c r="H450">
        <v>18</v>
      </c>
      <c r="I450">
        <v>545.51</v>
      </c>
      <c r="J450">
        <v>20</v>
      </c>
      <c r="K450">
        <v>538</v>
      </c>
      <c r="L450">
        <v>-27.09</v>
      </c>
      <c r="M450">
        <v>287</v>
      </c>
      <c r="N450">
        <v>8590.0400000000009</v>
      </c>
      <c r="O450">
        <v>71</v>
      </c>
      <c r="P450">
        <v>13</v>
      </c>
      <c r="Q450">
        <v>6</v>
      </c>
      <c r="R450">
        <v>78</v>
      </c>
    </row>
    <row r="451" spans="1:18" x14ac:dyDescent="0.2">
      <c r="A451" t="s">
        <v>4499</v>
      </c>
      <c r="B451" t="s">
        <v>86</v>
      </c>
      <c r="C451" t="s">
        <v>270</v>
      </c>
      <c r="D451" t="s">
        <v>144</v>
      </c>
      <c r="E451" t="s">
        <v>96</v>
      </c>
      <c r="F451">
        <v>296</v>
      </c>
      <c r="G451">
        <v>7142</v>
      </c>
      <c r="H451">
        <v>8</v>
      </c>
      <c r="I451">
        <v>183</v>
      </c>
      <c r="J451">
        <v>22</v>
      </c>
      <c r="K451">
        <v>266</v>
      </c>
      <c r="L451">
        <v>14</v>
      </c>
      <c r="M451">
        <v>282</v>
      </c>
      <c r="N451">
        <v>7073</v>
      </c>
      <c r="O451">
        <v>21</v>
      </c>
      <c r="P451">
        <v>7</v>
      </c>
      <c r="Q451">
        <v>2</v>
      </c>
      <c r="R451">
        <v>26</v>
      </c>
    </row>
    <row r="452" spans="1:18" x14ac:dyDescent="0.2">
      <c r="A452" t="s">
        <v>4500</v>
      </c>
      <c r="B452" t="s">
        <v>88</v>
      </c>
      <c r="C452" t="s">
        <v>271</v>
      </c>
      <c r="D452" t="s">
        <v>136</v>
      </c>
      <c r="E452" t="s">
        <v>96</v>
      </c>
      <c r="F452">
        <v>65</v>
      </c>
      <c r="G452">
        <v>514.54</v>
      </c>
      <c r="H452">
        <v>1</v>
      </c>
      <c r="I452">
        <v>5</v>
      </c>
      <c r="J452">
        <v>4</v>
      </c>
      <c r="K452">
        <v>35</v>
      </c>
      <c r="L452">
        <v>-0.03</v>
      </c>
      <c r="M452">
        <v>62</v>
      </c>
      <c r="N452">
        <v>484.51</v>
      </c>
      <c r="O452">
        <v>0</v>
      </c>
      <c r="P452">
        <v>0</v>
      </c>
      <c r="Q452">
        <v>0</v>
      </c>
      <c r="R452">
        <v>0</v>
      </c>
    </row>
    <row r="453" spans="1:18" x14ac:dyDescent="0.2">
      <c r="A453" t="s">
        <v>4501</v>
      </c>
      <c r="B453" t="s">
        <v>89</v>
      </c>
      <c r="C453" t="s">
        <v>271</v>
      </c>
      <c r="D453" t="s">
        <v>251</v>
      </c>
      <c r="E453" t="s">
        <v>96</v>
      </c>
      <c r="F453">
        <v>56</v>
      </c>
      <c r="G453">
        <v>2480</v>
      </c>
      <c r="H453">
        <v>1</v>
      </c>
      <c r="I453">
        <v>16</v>
      </c>
      <c r="J453">
        <v>3</v>
      </c>
      <c r="K453">
        <v>49</v>
      </c>
      <c r="L453">
        <v>10</v>
      </c>
      <c r="M453">
        <v>54</v>
      </c>
      <c r="N453">
        <v>2457</v>
      </c>
      <c r="O453">
        <v>12</v>
      </c>
      <c r="P453">
        <v>0</v>
      </c>
      <c r="Q453">
        <v>0</v>
      </c>
      <c r="R453">
        <v>12</v>
      </c>
    </row>
    <row r="454" spans="1:18" x14ac:dyDescent="0.2">
      <c r="A454" t="s">
        <v>4502</v>
      </c>
      <c r="B454" t="s">
        <v>89</v>
      </c>
      <c r="C454" t="s">
        <v>273</v>
      </c>
      <c r="D454" t="s">
        <v>253</v>
      </c>
      <c r="E454" t="s">
        <v>96</v>
      </c>
      <c r="F454">
        <v>270</v>
      </c>
      <c r="G454">
        <v>11176.86</v>
      </c>
      <c r="H454">
        <v>14</v>
      </c>
      <c r="I454">
        <v>717</v>
      </c>
      <c r="J454">
        <v>13</v>
      </c>
      <c r="K454">
        <v>508</v>
      </c>
      <c r="L454">
        <v>54.8</v>
      </c>
      <c r="M454">
        <v>271</v>
      </c>
      <c r="N454">
        <v>11440.66</v>
      </c>
      <c r="O454">
        <v>26</v>
      </c>
      <c r="P454">
        <v>3</v>
      </c>
      <c r="Q454">
        <v>5</v>
      </c>
      <c r="R454">
        <v>24</v>
      </c>
    </row>
    <row r="455" spans="1:18" x14ac:dyDescent="0.2">
      <c r="A455" t="s">
        <v>4503</v>
      </c>
      <c r="B455" t="s">
        <v>86</v>
      </c>
      <c r="C455" t="s">
        <v>269</v>
      </c>
      <c r="D455" t="s">
        <v>250</v>
      </c>
      <c r="E455" t="s">
        <v>96</v>
      </c>
      <c r="F455">
        <v>124</v>
      </c>
      <c r="G455">
        <v>3864.08</v>
      </c>
      <c r="H455">
        <v>6</v>
      </c>
      <c r="I455">
        <v>233</v>
      </c>
      <c r="J455">
        <v>4</v>
      </c>
      <c r="K455">
        <v>42</v>
      </c>
      <c r="L455">
        <v>25.94</v>
      </c>
      <c r="M455">
        <v>126</v>
      </c>
      <c r="N455">
        <v>4081.02</v>
      </c>
      <c r="O455">
        <v>51</v>
      </c>
      <c r="P455">
        <v>6</v>
      </c>
      <c r="Q455">
        <v>6</v>
      </c>
      <c r="R455">
        <v>51</v>
      </c>
    </row>
    <row r="456" spans="1:18" x14ac:dyDescent="0.2">
      <c r="A456" t="s">
        <v>4504</v>
      </c>
      <c r="B456" t="s">
        <v>89</v>
      </c>
      <c r="C456" t="s">
        <v>274</v>
      </c>
      <c r="D456" t="s">
        <v>288</v>
      </c>
      <c r="E456" t="s">
        <v>96</v>
      </c>
      <c r="F456">
        <v>2004</v>
      </c>
      <c r="G456">
        <v>101575.3</v>
      </c>
      <c r="H456">
        <v>90</v>
      </c>
      <c r="I456">
        <v>4434</v>
      </c>
      <c r="J456">
        <v>105</v>
      </c>
      <c r="K456">
        <v>4418</v>
      </c>
      <c r="L456">
        <v>372</v>
      </c>
      <c r="M456">
        <v>1989</v>
      </c>
      <c r="N456">
        <v>101963.3</v>
      </c>
      <c r="O456">
        <v>371</v>
      </c>
      <c r="P456">
        <v>56</v>
      </c>
      <c r="Q456">
        <v>35</v>
      </c>
      <c r="R456">
        <v>392</v>
      </c>
    </row>
    <row r="457" spans="1:18" x14ac:dyDescent="0.2">
      <c r="A457" t="s">
        <v>4505</v>
      </c>
      <c r="B457" t="s">
        <v>91</v>
      </c>
      <c r="C457" t="s">
        <v>269</v>
      </c>
      <c r="D457" t="s">
        <v>155</v>
      </c>
      <c r="E457" t="s">
        <v>96</v>
      </c>
      <c r="F457">
        <v>1</v>
      </c>
      <c r="G457">
        <v>12</v>
      </c>
      <c r="H457">
        <v>0</v>
      </c>
      <c r="I457">
        <v>0</v>
      </c>
      <c r="J457">
        <v>0</v>
      </c>
      <c r="K457">
        <v>0</v>
      </c>
      <c r="L457">
        <v>0</v>
      </c>
      <c r="M457">
        <v>1</v>
      </c>
      <c r="N457">
        <v>12</v>
      </c>
      <c r="O457">
        <v>0</v>
      </c>
      <c r="P457">
        <v>0</v>
      </c>
      <c r="Q457">
        <v>0</v>
      </c>
      <c r="R457">
        <v>0</v>
      </c>
    </row>
    <row r="458" spans="1:18" x14ac:dyDescent="0.2">
      <c r="A458" t="s">
        <v>4506</v>
      </c>
      <c r="B458" t="s">
        <v>93</v>
      </c>
      <c r="C458" t="s">
        <v>272</v>
      </c>
      <c r="D458" t="s">
        <v>156</v>
      </c>
      <c r="E458" t="s">
        <v>96</v>
      </c>
      <c r="F458">
        <v>0</v>
      </c>
      <c r="G458">
        <v>0</v>
      </c>
      <c r="H458">
        <v>0</v>
      </c>
      <c r="I458">
        <v>0</v>
      </c>
      <c r="J458">
        <v>0</v>
      </c>
      <c r="K458">
        <v>0</v>
      </c>
      <c r="L458">
        <v>0</v>
      </c>
      <c r="M458">
        <v>0</v>
      </c>
      <c r="N458">
        <v>0</v>
      </c>
      <c r="O458">
        <v>219</v>
      </c>
      <c r="P458">
        <v>28</v>
      </c>
      <c r="Q458">
        <v>38</v>
      </c>
      <c r="R458">
        <v>209</v>
      </c>
    </row>
    <row r="459" spans="1:18" x14ac:dyDescent="0.2">
      <c r="A459" t="s">
        <v>4507</v>
      </c>
      <c r="B459" t="s">
        <v>86</v>
      </c>
      <c r="C459" t="s">
        <v>273</v>
      </c>
      <c r="D459" t="s">
        <v>140</v>
      </c>
      <c r="E459" t="s">
        <v>96</v>
      </c>
      <c r="F459">
        <v>603</v>
      </c>
      <c r="G459">
        <v>12676.59</v>
      </c>
      <c r="H459">
        <v>38</v>
      </c>
      <c r="I459">
        <v>761.53</v>
      </c>
      <c r="J459">
        <v>40</v>
      </c>
      <c r="K459">
        <v>643.08000000000004</v>
      </c>
      <c r="L459">
        <v>178.34</v>
      </c>
      <c r="M459">
        <v>601</v>
      </c>
      <c r="N459">
        <v>12973.38</v>
      </c>
      <c r="O459">
        <v>156</v>
      </c>
      <c r="P459">
        <v>20</v>
      </c>
      <c r="Q459">
        <v>18</v>
      </c>
      <c r="R459">
        <v>158</v>
      </c>
    </row>
    <row r="460" spans="1:18" x14ac:dyDescent="0.2">
      <c r="A460" t="s">
        <v>4508</v>
      </c>
      <c r="B460" t="s">
        <v>86</v>
      </c>
      <c r="C460" t="s">
        <v>273</v>
      </c>
      <c r="D460" t="s">
        <v>133</v>
      </c>
      <c r="E460" t="s">
        <v>96</v>
      </c>
      <c r="F460">
        <v>369</v>
      </c>
      <c r="G460">
        <v>8606.9699999999993</v>
      </c>
      <c r="H460">
        <v>17</v>
      </c>
      <c r="I460">
        <v>442</v>
      </c>
      <c r="J460">
        <v>22</v>
      </c>
      <c r="K460">
        <v>405</v>
      </c>
      <c r="L460">
        <v>40.369999999999997</v>
      </c>
      <c r="M460">
        <v>364</v>
      </c>
      <c r="N460">
        <v>8684.34</v>
      </c>
      <c r="O460">
        <v>57</v>
      </c>
      <c r="P460">
        <v>5</v>
      </c>
      <c r="Q460">
        <v>13</v>
      </c>
      <c r="R460">
        <v>49</v>
      </c>
    </row>
    <row r="461" spans="1:18" x14ac:dyDescent="0.2">
      <c r="A461" t="s">
        <v>4509</v>
      </c>
      <c r="B461" t="s">
        <v>89</v>
      </c>
      <c r="C461" t="s">
        <v>271</v>
      </c>
      <c r="D461" t="s">
        <v>154</v>
      </c>
      <c r="E461" t="s">
        <v>96</v>
      </c>
      <c r="F461">
        <v>57</v>
      </c>
      <c r="G461">
        <v>2761</v>
      </c>
      <c r="H461">
        <v>3</v>
      </c>
      <c r="I461">
        <v>156</v>
      </c>
      <c r="J461">
        <v>6</v>
      </c>
      <c r="K461">
        <v>338</v>
      </c>
      <c r="L461">
        <v>1</v>
      </c>
      <c r="M461">
        <v>54</v>
      </c>
      <c r="N461">
        <v>2580</v>
      </c>
      <c r="O461">
        <v>6</v>
      </c>
      <c r="P461">
        <v>0</v>
      </c>
      <c r="Q461">
        <v>0</v>
      </c>
      <c r="R461">
        <v>6</v>
      </c>
    </row>
    <row r="462" spans="1:18" x14ac:dyDescent="0.2">
      <c r="A462" t="s">
        <v>4510</v>
      </c>
      <c r="B462" t="s">
        <v>88</v>
      </c>
      <c r="C462" t="s">
        <v>273</v>
      </c>
      <c r="D462" t="s">
        <v>220</v>
      </c>
      <c r="E462" t="s">
        <v>96</v>
      </c>
      <c r="F462">
        <v>120</v>
      </c>
      <c r="G462">
        <v>701.62</v>
      </c>
      <c r="H462">
        <v>6</v>
      </c>
      <c r="I462">
        <v>28.51</v>
      </c>
      <c r="J462">
        <v>11</v>
      </c>
      <c r="K462">
        <v>67</v>
      </c>
      <c r="L462">
        <v>1.91</v>
      </c>
      <c r="M462">
        <v>115</v>
      </c>
      <c r="N462">
        <v>665.04</v>
      </c>
      <c r="O462">
        <v>1</v>
      </c>
      <c r="P462">
        <v>2</v>
      </c>
      <c r="Q462">
        <v>0</v>
      </c>
      <c r="R462">
        <v>3</v>
      </c>
    </row>
    <row r="463" spans="1:18" x14ac:dyDescent="0.2">
      <c r="A463" t="s">
        <v>4511</v>
      </c>
      <c r="B463" t="s">
        <v>88</v>
      </c>
      <c r="C463" t="s">
        <v>273</v>
      </c>
      <c r="D463" t="s">
        <v>122</v>
      </c>
      <c r="E463" t="s">
        <v>96</v>
      </c>
      <c r="F463">
        <v>257</v>
      </c>
      <c r="G463">
        <v>1583.24</v>
      </c>
      <c r="H463">
        <v>23</v>
      </c>
      <c r="I463">
        <v>130.04</v>
      </c>
      <c r="J463">
        <v>24</v>
      </c>
      <c r="K463">
        <v>151.54</v>
      </c>
      <c r="L463">
        <v>0.85</v>
      </c>
      <c r="M463">
        <v>256</v>
      </c>
      <c r="N463">
        <v>1562.59</v>
      </c>
      <c r="O463">
        <v>10</v>
      </c>
      <c r="P463">
        <v>1</v>
      </c>
      <c r="Q463">
        <v>4</v>
      </c>
      <c r="R463">
        <v>7</v>
      </c>
    </row>
    <row r="464" spans="1:18" x14ac:dyDescent="0.2">
      <c r="A464" t="s">
        <v>4512</v>
      </c>
      <c r="B464" t="s">
        <v>86</v>
      </c>
      <c r="C464" t="s">
        <v>268</v>
      </c>
      <c r="D464" t="s">
        <v>223</v>
      </c>
      <c r="E464" t="s">
        <v>96</v>
      </c>
      <c r="F464">
        <v>156</v>
      </c>
      <c r="G464">
        <v>3482</v>
      </c>
      <c r="H464">
        <v>8</v>
      </c>
      <c r="I464">
        <v>132</v>
      </c>
      <c r="J464">
        <v>10</v>
      </c>
      <c r="K464">
        <v>128</v>
      </c>
      <c r="L464">
        <v>0</v>
      </c>
      <c r="M464">
        <v>154</v>
      </c>
      <c r="N464">
        <v>3486</v>
      </c>
      <c r="O464">
        <v>36</v>
      </c>
      <c r="P464">
        <v>6</v>
      </c>
      <c r="Q464">
        <v>8</v>
      </c>
      <c r="R464">
        <v>34</v>
      </c>
    </row>
    <row r="465" spans="1:18" x14ac:dyDescent="0.2">
      <c r="A465" t="s">
        <v>4513</v>
      </c>
      <c r="B465" t="s">
        <v>86</v>
      </c>
      <c r="C465" t="s">
        <v>269</v>
      </c>
      <c r="D465" t="s">
        <v>135</v>
      </c>
      <c r="E465" t="s">
        <v>96</v>
      </c>
      <c r="F465">
        <v>459</v>
      </c>
      <c r="G465">
        <v>10895.53</v>
      </c>
      <c r="H465">
        <v>26</v>
      </c>
      <c r="I465">
        <v>390.53</v>
      </c>
      <c r="J465">
        <v>27</v>
      </c>
      <c r="K465">
        <v>693</v>
      </c>
      <c r="L465">
        <v>-38.47</v>
      </c>
      <c r="M465">
        <v>458</v>
      </c>
      <c r="N465">
        <v>10554.59</v>
      </c>
      <c r="O465">
        <v>223</v>
      </c>
      <c r="P465">
        <v>26</v>
      </c>
      <c r="Q465">
        <v>26</v>
      </c>
      <c r="R465">
        <v>223</v>
      </c>
    </row>
    <row r="466" spans="1:18" x14ac:dyDescent="0.2">
      <c r="A466" t="s">
        <v>4514</v>
      </c>
      <c r="B466" t="s">
        <v>89</v>
      </c>
      <c r="C466" t="s">
        <v>270</v>
      </c>
      <c r="D466" t="s">
        <v>228</v>
      </c>
      <c r="E466" t="s">
        <v>96</v>
      </c>
      <c r="F466">
        <v>52</v>
      </c>
      <c r="G466">
        <v>2922</v>
      </c>
      <c r="H466">
        <v>2</v>
      </c>
      <c r="I466">
        <v>177</v>
      </c>
      <c r="J466">
        <v>1</v>
      </c>
      <c r="K466">
        <v>25</v>
      </c>
      <c r="L466">
        <v>45.83</v>
      </c>
      <c r="M466">
        <v>53</v>
      </c>
      <c r="N466">
        <v>3119.83</v>
      </c>
      <c r="O466">
        <v>4</v>
      </c>
      <c r="P466">
        <v>0</v>
      </c>
      <c r="Q466">
        <v>1</v>
      </c>
      <c r="R466">
        <v>3</v>
      </c>
    </row>
    <row r="467" spans="1:18" x14ac:dyDescent="0.2">
      <c r="A467" t="s">
        <v>4515</v>
      </c>
      <c r="B467" t="s">
        <v>93</v>
      </c>
      <c r="C467" t="s">
        <v>270</v>
      </c>
      <c r="D467" t="s">
        <v>231</v>
      </c>
      <c r="E467" t="s">
        <v>96</v>
      </c>
      <c r="F467">
        <v>0</v>
      </c>
      <c r="G467">
        <v>0</v>
      </c>
      <c r="H467">
        <v>0</v>
      </c>
      <c r="I467">
        <v>0</v>
      </c>
      <c r="J467">
        <v>0</v>
      </c>
      <c r="K467">
        <v>0</v>
      </c>
      <c r="L467">
        <v>0</v>
      </c>
      <c r="M467">
        <v>0</v>
      </c>
      <c r="N467">
        <v>0</v>
      </c>
      <c r="O467">
        <v>4</v>
      </c>
      <c r="P467">
        <v>0</v>
      </c>
      <c r="Q467">
        <v>0</v>
      </c>
      <c r="R467">
        <v>4</v>
      </c>
    </row>
    <row r="468" spans="1:18" x14ac:dyDescent="0.2">
      <c r="A468" t="s">
        <v>4516</v>
      </c>
      <c r="B468" t="s">
        <v>93</v>
      </c>
      <c r="C468" t="s">
        <v>270</v>
      </c>
      <c r="D468" t="s">
        <v>137</v>
      </c>
      <c r="E468" t="s">
        <v>96</v>
      </c>
      <c r="F468">
        <v>0</v>
      </c>
      <c r="G468">
        <v>0</v>
      </c>
      <c r="H468">
        <v>0</v>
      </c>
      <c r="I468">
        <v>0</v>
      </c>
      <c r="J468">
        <v>0</v>
      </c>
      <c r="K468">
        <v>0</v>
      </c>
      <c r="L468">
        <v>0</v>
      </c>
      <c r="M468">
        <v>0</v>
      </c>
      <c r="N468">
        <v>0</v>
      </c>
      <c r="O468">
        <v>4</v>
      </c>
      <c r="P468">
        <v>0</v>
      </c>
      <c r="Q468">
        <v>1</v>
      </c>
      <c r="R468">
        <v>3</v>
      </c>
    </row>
    <row r="469" spans="1:18" x14ac:dyDescent="0.2">
      <c r="A469" t="s">
        <v>4517</v>
      </c>
      <c r="B469" t="s">
        <v>91</v>
      </c>
      <c r="C469" t="s">
        <v>268</v>
      </c>
      <c r="D469" t="s">
        <v>282</v>
      </c>
      <c r="E469" t="s">
        <v>96</v>
      </c>
      <c r="F469">
        <v>16</v>
      </c>
      <c r="G469">
        <v>376</v>
      </c>
      <c r="H469">
        <v>2</v>
      </c>
      <c r="I469">
        <v>30</v>
      </c>
      <c r="J469">
        <v>1</v>
      </c>
      <c r="K469">
        <v>20</v>
      </c>
      <c r="L469">
        <v>0</v>
      </c>
      <c r="M469">
        <v>17</v>
      </c>
      <c r="N469">
        <v>386</v>
      </c>
      <c r="O469">
        <v>0</v>
      </c>
      <c r="P469">
        <v>0</v>
      </c>
      <c r="Q469">
        <v>0</v>
      </c>
      <c r="R469">
        <v>0</v>
      </c>
    </row>
    <row r="470" spans="1:18" x14ac:dyDescent="0.2">
      <c r="A470" t="s">
        <v>4518</v>
      </c>
      <c r="B470" t="s">
        <v>93</v>
      </c>
      <c r="C470" t="s">
        <v>273</v>
      </c>
      <c r="D470" t="s">
        <v>151</v>
      </c>
      <c r="E470" t="s">
        <v>96</v>
      </c>
      <c r="F470">
        <v>0</v>
      </c>
      <c r="G470">
        <v>0</v>
      </c>
      <c r="H470">
        <v>0</v>
      </c>
      <c r="I470">
        <v>0</v>
      </c>
      <c r="J470">
        <v>0</v>
      </c>
      <c r="K470">
        <v>0</v>
      </c>
      <c r="L470">
        <v>0</v>
      </c>
      <c r="M470">
        <v>0</v>
      </c>
      <c r="N470">
        <v>0</v>
      </c>
      <c r="O470">
        <v>70</v>
      </c>
      <c r="P470">
        <v>5</v>
      </c>
      <c r="Q470">
        <v>11</v>
      </c>
      <c r="R470">
        <v>64</v>
      </c>
    </row>
    <row r="471" spans="1:18" x14ac:dyDescent="0.2">
      <c r="A471" t="s">
        <v>4519</v>
      </c>
      <c r="B471" t="s">
        <v>91</v>
      </c>
      <c r="C471" t="s">
        <v>269</v>
      </c>
      <c r="D471" t="s">
        <v>123</v>
      </c>
      <c r="E471" t="s">
        <v>96</v>
      </c>
      <c r="F471">
        <v>2</v>
      </c>
      <c r="G471">
        <v>37</v>
      </c>
      <c r="H471">
        <v>0</v>
      </c>
      <c r="I471">
        <v>0</v>
      </c>
      <c r="J471">
        <v>0</v>
      </c>
      <c r="K471">
        <v>0</v>
      </c>
      <c r="L471">
        <v>0</v>
      </c>
      <c r="M471">
        <v>2</v>
      </c>
      <c r="N471">
        <v>37</v>
      </c>
      <c r="O471">
        <v>0</v>
      </c>
      <c r="P471">
        <v>0</v>
      </c>
      <c r="Q471">
        <v>0</v>
      </c>
      <c r="R471">
        <v>0</v>
      </c>
    </row>
    <row r="472" spans="1:18" x14ac:dyDescent="0.2">
      <c r="A472" t="s">
        <v>4520</v>
      </c>
      <c r="B472" t="s">
        <v>91</v>
      </c>
      <c r="C472" t="s">
        <v>269</v>
      </c>
      <c r="D472" t="s">
        <v>185</v>
      </c>
      <c r="E472" t="s">
        <v>96</v>
      </c>
      <c r="F472">
        <v>1</v>
      </c>
      <c r="G472">
        <v>9</v>
      </c>
      <c r="H472">
        <v>0</v>
      </c>
      <c r="I472">
        <v>0</v>
      </c>
      <c r="J472">
        <v>0</v>
      </c>
      <c r="K472">
        <v>0</v>
      </c>
      <c r="L472">
        <v>0</v>
      </c>
      <c r="M472">
        <v>1</v>
      </c>
      <c r="N472">
        <v>9</v>
      </c>
      <c r="O472">
        <v>0</v>
      </c>
      <c r="P472">
        <v>0</v>
      </c>
      <c r="Q472">
        <v>0</v>
      </c>
      <c r="R472">
        <v>0</v>
      </c>
    </row>
    <row r="473" spans="1:18" x14ac:dyDescent="0.2">
      <c r="A473" t="s">
        <v>4521</v>
      </c>
      <c r="B473" t="s">
        <v>91</v>
      </c>
      <c r="C473" t="s">
        <v>275</v>
      </c>
      <c r="D473" t="s">
        <v>192</v>
      </c>
      <c r="E473" t="s">
        <v>96</v>
      </c>
      <c r="F473">
        <v>1</v>
      </c>
      <c r="G473">
        <v>20</v>
      </c>
      <c r="H473">
        <v>0</v>
      </c>
      <c r="I473">
        <v>0</v>
      </c>
      <c r="J473">
        <v>0</v>
      </c>
      <c r="K473">
        <v>0</v>
      </c>
      <c r="L473">
        <v>0</v>
      </c>
      <c r="M473">
        <v>1</v>
      </c>
      <c r="N473">
        <v>20</v>
      </c>
      <c r="O473">
        <v>0</v>
      </c>
      <c r="P473">
        <v>0</v>
      </c>
      <c r="Q473">
        <v>0</v>
      </c>
      <c r="R473">
        <v>0</v>
      </c>
    </row>
    <row r="474" spans="1:18" x14ac:dyDescent="0.2">
      <c r="A474" t="s">
        <v>4522</v>
      </c>
      <c r="B474" t="s">
        <v>93</v>
      </c>
      <c r="C474" t="s">
        <v>267</v>
      </c>
      <c r="D474" t="s">
        <v>138</v>
      </c>
      <c r="E474" t="s">
        <v>96</v>
      </c>
      <c r="F474">
        <v>0</v>
      </c>
      <c r="G474">
        <v>0</v>
      </c>
      <c r="H474">
        <v>0</v>
      </c>
      <c r="I474">
        <v>0</v>
      </c>
      <c r="J474">
        <v>0</v>
      </c>
      <c r="K474">
        <v>0</v>
      </c>
      <c r="L474">
        <v>0</v>
      </c>
      <c r="M474">
        <v>0</v>
      </c>
      <c r="N474">
        <v>0</v>
      </c>
      <c r="O474">
        <v>8</v>
      </c>
      <c r="P474">
        <v>1</v>
      </c>
      <c r="Q474">
        <v>0</v>
      </c>
      <c r="R474">
        <v>9</v>
      </c>
    </row>
    <row r="475" spans="1:18" x14ac:dyDescent="0.2">
      <c r="A475" t="s">
        <v>4523</v>
      </c>
      <c r="B475" t="s">
        <v>88</v>
      </c>
      <c r="C475" t="s">
        <v>273</v>
      </c>
      <c r="D475" t="s">
        <v>133</v>
      </c>
      <c r="E475" t="s">
        <v>96</v>
      </c>
      <c r="F475">
        <v>166</v>
      </c>
      <c r="G475">
        <v>1070.54</v>
      </c>
      <c r="H475">
        <v>7</v>
      </c>
      <c r="I475">
        <v>32</v>
      </c>
      <c r="J475">
        <v>9</v>
      </c>
      <c r="K475">
        <v>45</v>
      </c>
      <c r="L475">
        <v>-11.03</v>
      </c>
      <c r="M475">
        <v>164</v>
      </c>
      <c r="N475">
        <v>1046.51</v>
      </c>
      <c r="O475">
        <v>8</v>
      </c>
      <c r="P475">
        <v>0</v>
      </c>
      <c r="Q475">
        <v>1</v>
      </c>
      <c r="R475">
        <v>7</v>
      </c>
    </row>
    <row r="476" spans="1:18" x14ac:dyDescent="0.2">
      <c r="A476" t="s">
        <v>4524</v>
      </c>
      <c r="B476" t="s">
        <v>88</v>
      </c>
      <c r="C476" t="s">
        <v>269</v>
      </c>
      <c r="D476" t="s">
        <v>112</v>
      </c>
      <c r="E476" t="s">
        <v>96</v>
      </c>
      <c r="F476">
        <v>258</v>
      </c>
      <c r="G476">
        <v>1536.16</v>
      </c>
      <c r="H476">
        <v>10</v>
      </c>
      <c r="I476">
        <v>49</v>
      </c>
      <c r="J476">
        <v>14</v>
      </c>
      <c r="K476">
        <v>77.08</v>
      </c>
      <c r="L476">
        <v>-18.059999999999999</v>
      </c>
      <c r="M476">
        <v>254</v>
      </c>
      <c r="N476">
        <v>1490.02</v>
      </c>
      <c r="O476">
        <v>45</v>
      </c>
      <c r="P476">
        <v>4</v>
      </c>
      <c r="Q476">
        <v>2</v>
      </c>
      <c r="R476">
        <v>47</v>
      </c>
    </row>
    <row r="477" spans="1:18" x14ac:dyDescent="0.2">
      <c r="A477" t="s">
        <v>4525</v>
      </c>
      <c r="B477" t="s">
        <v>88</v>
      </c>
      <c r="C477" t="s">
        <v>269</v>
      </c>
      <c r="D477" t="s">
        <v>164</v>
      </c>
      <c r="E477" t="s">
        <v>96</v>
      </c>
      <c r="F477">
        <v>136</v>
      </c>
      <c r="G477">
        <v>783.08</v>
      </c>
      <c r="H477">
        <v>5</v>
      </c>
      <c r="I477">
        <v>38</v>
      </c>
      <c r="J477">
        <v>7</v>
      </c>
      <c r="K477">
        <v>40</v>
      </c>
      <c r="L477">
        <v>1.96</v>
      </c>
      <c r="M477">
        <v>134</v>
      </c>
      <c r="N477">
        <v>783.04</v>
      </c>
      <c r="O477">
        <v>3</v>
      </c>
      <c r="P477">
        <v>1</v>
      </c>
      <c r="Q477">
        <v>0</v>
      </c>
      <c r="R477">
        <v>4</v>
      </c>
    </row>
    <row r="478" spans="1:18" x14ac:dyDescent="0.2">
      <c r="A478" t="s">
        <v>4526</v>
      </c>
      <c r="B478" t="s">
        <v>93</v>
      </c>
      <c r="C478" t="s">
        <v>271</v>
      </c>
      <c r="D478" t="s">
        <v>251</v>
      </c>
      <c r="E478" t="s">
        <v>96</v>
      </c>
      <c r="F478">
        <v>0</v>
      </c>
      <c r="G478">
        <v>0</v>
      </c>
      <c r="H478">
        <v>0</v>
      </c>
      <c r="I478">
        <v>0</v>
      </c>
      <c r="J478">
        <v>0</v>
      </c>
      <c r="K478">
        <v>0</v>
      </c>
      <c r="L478">
        <v>0</v>
      </c>
      <c r="M478">
        <v>0</v>
      </c>
      <c r="N478">
        <v>0</v>
      </c>
      <c r="O478">
        <v>4</v>
      </c>
      <c r="P478">
        <v>2</v>
      </c>
      <c r="Q478">
        <v>0</v>
      </c>
      <c r="R478">
        <v>6</v>
      </c>
    </row>
    <row r="479" spans="1:18" x14ac:dyDescent="0.2">
      <c r="A479" t="s">
        <v>4527</v>
      </c>
      <c r="B479" t="s">
        <v>89</v>
      </c>
      <c r="C479" t="s">
        <v>274</v>
      </c>
      <c r="D479" t="s">
        <v>218</v>
      </c>
      <c r="E479" t="s">
        <v>96</v>
      </c>
      <c r="F479">
        <v>82</v>
      </c>
      <c r="G479">
        <v>4279</v>
      </c>
      <c r="H479">
        <v>0</v>
      </c>
      <c r="I479">
        <v>0</v>
      </c>
      <c r="J479">
        <v>3</v>
      </c>
      <c r="K479">
        <v>148</v>
      </c>
      <c r="L479">
        <v>-16</v>
      </c>
      <c r="M479">
        <v>79</v>
      </c>
      <c r="N479">
        <v>4115</v>
      </c>
      <c r="O479">
        <v>39</v>
      </c>
      <c r="P479">
        <v>6</v>
      </c>
      <c r="Q479">
        <v>2</v>
      </c>
      <c r="R479">
        <v>43</v>
      </c>
    </row>
    <row r="480" spans="1:18" x14ac:dyDescent="0.2">
      <c r="A480" t="s">
        <v>4528</v>
      </c>
      <c r="B480" t="s">
        <v>93</v>
      </c>
      <c r="C480" t="s">
        <v>274</v>
      </c>
      <c r="D480" t="s">
        <v>246</v>
      </c>
      <c r="E480" t="s">
        <v>96</v>
      </c>
      <c r="F480">
        <v>0</v>
      </c>
      <c r="G480">
        <v>0</v>
      </c>
      <c r="H480">
        <v>0</v>
      </c>
      <c r="I480">
        <v>0</v>
      </c>
      <c r="J480">
        <v>0</v>
      </c>
      <c r="K480">
        <v>0</v>
      </c>
      <c r="L480">
        <v>0</v>
      </c>
      <c r="M480">
        <v>0</v>
      </c>
      <c r="N480">
        <v>0</v>
      </c>
      <c r="O480">
        <v>43</v>
      </c>
      <c r="P480">
        <v>5</v>
      </c>
      <c r="Q480">
        <v>6</v>
      </c>
      <c r="R480">
        <v>42</v>
      </c>
    </row>
    <row r="481" spans="1:18" x14ac:dyDescent="0.2">
      <c r="A481" t="s">
        <v>4529</v>
      </c>
      <c r="B481" t="s">
        <v>89</v>
      </c>
      <c r="C481" t="s">
        <v>270</v>
      </c>
      <c r="D481" t="s">
        <v>207</v>
      </c>
      <c r="E481" t="s">
        <v>96</v>
      </c>
      <c r="F481">
        <v>29</v>
      </c>
      <c r="G481">
        <v>1395</v>
      </c>
      <c r="H481">
        <v>0</v>
      </c>
      <c r="I481">
        <v>0</v>
      </c>
      <c r="J481">
        <v>0</v>
      </c>
      <c r="K481">
        <v>0</v>
      </c>
      <c r="L481">
        <v>15</v>
      </c>
      <c r="M481">
        <v>29</v>
      </c>
      <c r="N481">
        <v>1410</v>
      </c>
      <c r="O481">
        <v>5</v>
      </c>
      <c r="P481">
        <v>0</v>
      </c>
      <c r="Q481">
        <v>0</v>
      </c>
      <c r="R481">
        <v>5</v>
      </c>
    </row>
    <row r="482" spans="1:18" x14ac:dyDescent="0.2">
      <c r="A482" t="s">
        <v>4530</v>
      </c>
      <c r="B482" t="s">
        <v>88</v>
      </c>
      <c r="C482" t="s">
        <v>268</v>
      </c>
      <c r="D482" t="s">
        <v>237</v>
      </c>
      <c r="E482" t="s">
        <v>96</v>
      </c>
      <c r="F482">
        <v>118</v>
      </c>
      <c r="G482">
        <v>819.08</v>
      </c>
      <c r="H482">
        <v>7</v>
      </c>
      <c r="I482">
        <v>35.51</v>
      </c>
      <c r="J482">
        <v>3</v>
      </c>
      <c r="K482">
        <v>21</v>
      </c>
      <c r="L482">
        <v>-27.55</v>
      </c>
      <c r="M482">
        <v>122</v>
      </c>
      <c r="N482">
        <v>806.04</v>
      </c>
      <c r="O482">
        <v>26</v>
      </c>
      <c r="P482">
        <v>0</v>
      </c>
      <c r="Q482">
        <v>4</v>
      </c>
      <c r="R482">
        <v>22</v>
      </c>
    </row>
    <row r="483" spans="1:18" x14ac:dyDescent="0.2">
      <c r="A483" t="s">
        <v>4531</v>
      </c>
      <c r="B483" t="s">
        <v>91</v>
      </c>
      <c r="C483" t="s">
        <v>272</v>
      </c>
      <c r="D483" t="s">
        <v>249</v>
      </c>
      <c r="E483" t="s">
        <v>96</v>
      </c>
      <c r="F483">
        <v>5</v>
      </c>
      <c r="G483">
        <v>143</v>
      </c>
      <c r="H483">
        <v>0</v>
      </c>
      <c r="I483">
        <v>0</v>
      </c>
      <c r="J483">
        <v>0</v>
      </c>
      <c r="K483">
        <v>0</v>
      </c>
      <c r="L483">
        <v>0</v>
      </c>
      <c r="M483">
        <v>5</v>
      </c>
      <c r="N483">
        <v>143</v>
      </c>
      <c r="O483">
        <v>0</v>
      </c>
      <c r="P483">
        <v>0</v>
      </c>
      <c r="Q483">
        <v>0</v>
      </c>
      <c r="R483">
        <v>0</v>
      </c>
    </row>
    <row r="484" spans="1:18" x14ac:dyDescent="0.2">
      <c r="A484" t="s">
        <v>4532</v>
      </c>
      <c r="B484" t="s">
        <v>93</v>
      </c>
      <c r="C484" t="s">
        <v>271</v>
      </c>
      <c r="D484" t="s">
        <v>154</v>
      </c>
      <c r="E484" t="s">
        <v>96</v>
      </c>
      <c r="F484">
        <v>0</v>
      </c>
      <c r="G484">
        <v>0</v>
      </c>
      <c r="H484">
        <v>0</v>
      </c>
      <c r="I484">
        <v>0</v>
      </c>
      <c r="J484">
        <v>0</v>
      </c>
      <c r="K484">
        <v>0</v>
      </c>
      <c r="L484">
        <v>0</v>
      </c>
      <c r="M484">
        <v>0</v>
      </c>
      <c r="N484">
        <v>0</v>
      </c>
      <c r="O484">
        <v>2</v>
      </c>
      <c r="P484">
        <v>0</v>
      </c>
      <c r="Q484">
        <v>0</v>
      </c>
      <c r="R484">
        <v>2</v>
      </c>
    </row>
    <row r="485" spans="1:18" x14ac:dyDescent="0.2">
      <c r="A485" t="s">
        <v>4533</v>
      </c>
      <c r="B485" t="s">
        <v>89</v>
      </c>
      <c r="C485" t="s">
        <v>273</v>
      </c>
      <c r="D485" t="s">
        <v>142</v>
      </c>
      <c r="E485" t="s">
        <v>96</v>
      </c>
      <c r="F485">
        <v>138</v>
      </c>
      <c r="G485">
        <v>5362</v>
      </c>
      <c r="H485">
        <v>7</v>
      </c>
      <c r="I485">
        <v>271</v>
      </c>
      <c r="J485">
        <v>7</v>
      </c>
      <c r="K485">
        <v>186</v>
      </c>
      <c r="L485">
        <v>26.83</v>
      </c>
      <c r="M485">
        <v>138</v>
      </c>
      <c r="N485">
        <v>5473.83</v>
      </c>
      <c r="O485">
        <v>16</v>
      </c>
      <c r="P485">
        <v>4</v>
      </c>
      <c r="Q485">
        <v>0</v>
      </c>
      <c r="R485">
        <v>20</v>
      </c>
    </row>
    <row r="486" spans="1:18" x14ac:dyDescent="0.2">
      <c r="A486" t="s">
        <v>4534</v>
      </c>
      <c r="B486" t="s">
        <v>86</v>
      </c>
      <c r="C486" t="s">
        <v>269</v>
      </c>
      <c r="D486" t="s">
        <v>164</v>
      </c>
      <c r="E486" t="s">
        <v>96</v>
      </c>
      <c r="F486">
        <v>248</v>
      </c>
      <c r="G486">
        <v>6222.51</v>
      </c>
      <c r="H486">
        <v>7</v>
      </c>
      <c r="I486">
        <v>127</v>
      </c>
      <c r="J486">
        <v>14</v>
      </c>
      <c r="K486">
        <v>372</v>
      </c>
      <c r="L486">
        <v>21.36</v>
      </c>
      <c r="M486">
        <v>241</v>
      </c>
      <c r="N486">
        <v>5998.87</v>
      </c>
      <c r="O486">
        <v>149</v>
      </c>
      <c r="P486">
        <v>21</v>
      </c>
      <c r="Q486">
        <v>22</v>
      </c>
      <c r="R486">
        <v>148</v>
      </c>
    </row>
    <row r="487" spans="1:18" x14ac:dyDescent="0.2">
      <c r="A487" t="s">
        <v>4535</v>
      </c>
      <c r="B487" t="s">
        <v>89</v>
      </c>
      <c r="C487" t="s">
        <v>269</v>
      </c>
      <c r="D487" t="s">
        <v>148</v>
      </c>
      <c r="E487" t="s">
        <v>96</v>
      </c>
      <c r="F487">
        <v>135</v>
      </c>
      <c r="G487">
        <v>5877</v>
      </c>
      <c r="H487">
        <v>9</v>
      </c>
      <c r="I487">
        <v>291</v>
      </c>
      <c r="J487">
        <v>8</v>
      </c>
      <c r="K487">
        <v>289</v>
      </c>
      <c r="L487">
        <v>84.83</v>
      </c>
      <c r="M487">
        <v>136</v>
      </c>
      <c r="N487">
        <v>5963.83</v>
      </c>
      <c r="O487">
        <v>44</v>
      </c>
      <c r="P487">
        <v>4</v>
      </c>
      <c r="Q487">
        <v>4</v>
      </c>
      <c r="R487">
        <v>44</v>
      </c>
    </row>
    <row r="488" spans="1:18" x14ac:dyDescent="0.2">
      <c r="A488" t="s">
        <v>4536</v>
      </c>
      <c r="B488" t="s">
        <v>93</v>
      </c>
      <c r="C488" t="s">
        <v>268</v>
      </c>
      <c r="D488" t="s">
        <v>111</v>
      </c>
      <c r="E488" t="s">
        <v>96</v>
      </c>
      <c r="F488">
        <v>0</v>
      </c>
      <c r="G488">
        <v>0</v>
      </c>
      <c r="H488">
        <v>0</v>
      </c>
      <c r="I488">
        <v>0</v>
      </c>
      <c r="J488">
        <v>0</v>
      </c>
      <c r="K488">
        <v>0</v>
      </c>
      <c r="L488">
        <v>0</v>
      </c>
      <c r="M488">
        <v>0</v>
      </c>
      <c r="N488">
        <v>0</v>
      </c>
      <c r="O488">
        <v>9</v>
      </c>
      <c r="P488">
        <v>4</v>
      </c>
      <c r="Q488">
        <v>1</v>
      </c>
      <c r="R488">
        <v>12</v>
      </c>
    </row>
    <row r="489" spans="1:18" x14ac:dyDescent="0.2">
      <c r="A489" t="s">
        <v>4537</v>
      </c>
      <c r="B489" t="s">
        <v>88</v>
      </c>
      <c r="C489" t="s">
        <v>267</v>
      </c>
      <c r="D489" t="s">
        <v>193</v>
      </c>
      <c r="E489" t="s">
        <v>96</v>
      </c>
      <c r="F489">
        <v>217</v>
      </c>
      <c r="G489">
        <v>1503.54</v>
      </c>
      <c r="H489">
        <v>18</v>
      </c>
      <c r="I489">
        <v>97.51</v>
      </c>
      <c r="J489">
        <v>13</v>
      </c>
      <c r="K489">
        <v>106</v>
      </c>
      <c r="L489">
        <v>21.97</v>
      </c>
      <c r="M489">
        <v>222</v>
      </c>
      <c r="N489">
        <v>1517.02</v>
      </c>
      <c r="O489">
        <v>14</v>
      </c>
      <c r="P489">
        <v>1</v>
      </c>
      <c r="Q489">
        <v>1</v>
      </c>
      <c r="R489">
        <v>14</v>
      </c>
    </row>
    <row r="490" spans="1:18" x14ac:dyDescent="0.2">
      <c r="A490" t="s">
        <v>4538</v>
      </c>
      <c r="B490" t="s">
        <v>86</v>
      </c>
      <c r="C490" t="s">
        <v>270</v>
      </c>
      <c r="D490" t="s">
        <v>188</v>
      </c>
      <c r="E490" t="s">
        <v>96</v>
      </c>
      <c r="F490">
        <v>187</v>
      </c>
      <c r="G490">
        <v>5723.43</v>
      </c>
      <c r="H490">
        <v>6</v>
      </c>
      <c r="I490">
        <v>174</v>
      </c>
      <c r="J490">
        <v>15</v>
      </c>
      <c r="K490">
        <v>96</v>
      </c>
      <c r="L490">
        <v>-48.6</v>
      </c>
      <c r="M490">
        <v>178</v>
      </c>
      <c r="N490">
        <v>5752.83</v>
      </c>
      <c r="O490">
        <v>33</v>
      </c>
      <c r="P490">
        <v>4</v>
      </c>
      <c r="Q490">
        <v>1</v>
      </c>
      <c r="R490">
        <v>36</v>
      </c>
    </row>
    <row r="491" spans="1:18" x14ac:dyDescent="0.2">
      <c r="A491" t="s">
        <v>4539</v>
      </c>
      <c r="B491" t="s">
        <v>89</v>
      </c>
      <c r="C491" t="s">
        <v>270</v>
      </c>
      <c r="D491" t="s">
        <v>195</v>
      </c>
      <c r="E491" t="s">
        <v>96</v>
      </c>
      <c r="F491">
        <v>61</v>
      </c>
      <c r="G491">
        <v>3425</v>
      </c>
      <c r="H491">
        <v>5</v>
      </c>
      <c r="I491">
        <v>265</v>
      </c>
      <c r="J491">
        <v>4</v>
      </c>
      <c r="K491">
        <v>294</v>
      </c>
      <c r="L491">
        <v>-3</v>
      </c>
      <c r="M491">
        <v>62</v>
      </c>
      <c r="N491">
        <v>3393</v>
      </c>
      <c r="O491">
        <v>13</v>
      </c>
      <c r="P491">
        <v>3</v>
      </c>
      <c r="Q491">
        <v>0</v>
      </c>
      <c r="R491">
        <v>16</v>
      </c>
    </row>
    <row r="492" spans="1:18" x14ac:dyDescent="0.2">
      <c r="A492" t="s">
        <v>4540</v>
      </c>
      <c r="B492" t="s">
        <v>88</v>
      </c>
      <c r="C492" t="s">
        <v>275</v>
      </c>
      <c r="D492" t="s">
        <v>241</v>
      </c>
      <c r="E492" t="s">
        <v>96</v>
      </c>
      <c r="F492">
        <v>178</v>
      </c>
      <c r="G492">
        <v>1310.54</v>
      </c>
      <c r="H492">
        <v>21</v>
      </c>
      <c r="I492">
        <v>105</v>
      </c>
      <c r="J492">
        <v>15</v>
      </c>
      <c r="K492">
        <v>114</v>
      </c>
      <c r="L492">
        <v>3.46</v>
      </c>
      <c r="M492">
        <v>184</v>
      </c>
      <c r="N492">
        <v>1305</v>
      </c>
      <c r="O492">
        <v>2</v>
      </c>
      <c r="P492">
        <v>0</v>
      </c>
      <c r="Q492">
        <v>1</v>
      </c>
      <c r="R492">
        <v>1</v>
      </c>
    </row>
    <row r="493" spans="1:18" x14ac:dyDescent="0.2">
      <c r="A493" t="s">
        <v>4541</v>
      </c>
      <c r="B493" t="s">
        <v>86</v>
      </c>
      <c r="C493" t="s">
        <v>272</v>
      </c>
      <c r="D493" t="s">
        <v>205</v>
      </c>
      <c r="E493" t="s">
        <v>96</v>
      </c>
      <c r="F493">
        <v>148</v>
      </c>
      <c r="G493">
        <v>4043</v>
      </c>
      <c r="H493">
        <v>7</v>
      </c>
      <c r="I493">
        <v>341</v>
      </c>
      <c r="J493">
        <v>5</v>
      </c>
      <c r="K493">
        <v>97</v>
      </c>
      <c r="L493">
        <v>53.51</v>
      </c>
      <c r="M493">
        <v>150</v>
      </c>
      <c r="N493">
        <v>4340.51</v>
      </c>
      <c r="O493">
        <v>46</v>
      </c>
      <c r="P493">
        <v>4</v>
      </c>
      <c r="Q493">
        <v>6</v>
      </c>
      <c r="R493">
        <v>44</v>
      </c>
    </row>
    <row r="494" spans="1:18" x14ac:dyDescent="0.2">
      <c r="A494" t="s">
        <v>4542</v>
      </c>
      <c r="B494" t="s">
        <v>89</v>
      </c>
      <c r="C494" t="s">
        <v>273</v>
      </c>
      <c r="D494" t="s">
        <v>203</v>
      </c>
      <c r="E494" t="s">
        <v>96</v>
      </c>
      <c r="F494">
        <v>79</v>
      </c>
      <c r="G494">
        <v>4011.43</v>
      </c>
      <c r="H494">
        <v>3</v>
      </c>
      <c r="I494">
        <v>120</v>
      </c>
      <c r="J494">
        <v>2</v>
      </c>
      <c r="K494">
        <v>106</v>
      </c>
      <c r="L494">
        <v>-14.6</v>
      </c>
      <c r="M494">
        <v>80</v>
      </c>
      <c r="N494">
        <v>4010.83</v>
      </c>
      <c r="O494">
        <v>9</v>
      </c>
      <c r="P494">
        <v>2</v>
      </c>
      <c r="Q494">
        <v>0</v>
      </c>
      <c r="R494">
        <v>11</v>
      </c>
    </row>
    <row r="495" spans="1:18" x14ac:dyDescent="0.2">
      <c r="A495" t="s">
        <v>4543</v>
      </c>
      <c r="B495" t="s">
        <v>88</v>
      </c>
      <c r="C495" t="s">
        <v>272</v>
      </c>
      <c r="D495" t="s">
        <v>184</v>
      </c>
      <c r="E495" t="s">
        <v>96</v>
      </c>
      <c r="F495">
        <v>160</v>
      </c>
      <c r="G495">
        <v>964.08</v>
      </c>
      <c r="H495">
        <v>8</v>
      </c>
      <c r="I495">
        <v>53</v>
      </c>
      <c r="J495">
        <v>9</v>
      </c>
      <c r="K495">
        <v>48</v>
      </c>
      <c r="L495">
        <v>-4.0599999999999996</v>
      </c>
      <c r="M495">
        <v>159</v>
      </c>
      <c r="N495">
        <v>965.02</v>
      </c>
      <c r="O495">
        <v>18</v>
      </c>
      <c r="P495">
        <v>1</v>
      </c>
      <c r="Q495">
        <v>1</v>
      </c>
      <c r="R495">
        <v>18</v>
      </c>
    </row>
    <row r="496" spans="1:18" x14ac:dyDescent="0.2">
      <c r="A496" t="s">
        <v>4544</v>
      </c>
      <c r="B496" t="s">
        <v>88</v>
      </c>
      <c r="C496" t="s">
        <v>269</v>
      </c>
      <c r="D496" t="s">
        <v>208</v>
      </c>
      <c r="E496" t="s">
        <v>96</v>
      </c>
      <c r="F496">
        <v>117</v>
      </c>
      <c r="G496">
        <v>727.62</v>
      </c>
      <c r="H496">
        <v>12</v>
      </c>
      <c r="I496">
        <v>72.569999999999993</v>
      </c>
      <c r="J496">
        <v>7</v>
      </c>
      <c r="K496">
        <v>50</v>
      </c>
      <c r="L496">
        <v>-3.09</v>
      </c>
      <c r="M496">
        <v>122</v>
      </c>
      <c r="N496">
        <v>747.1</v>
      </c>
      <c r="O496">
        <v>4</v>
      </c>
      <c r="P496">
        <v>1</v>
      </c>
      <c r="Q496">
        <v>0</v>
      </c>
      <c r="R496">
        <v>5</v>
      </c>
    </row>
    <row r="497" spans="1:18" x14ac:dyDescent="0.2">
      <c r="A497" t="s">
        <v>4545</v>
      </c>
      <c r="B497" t="s">
        <v>89</v>
      </c>
      <c r="C497" t="s">
        <v>272</v>
      </c>
      <c r="D497" t="s">
        <v>217</v>
      </c>
      <c r="E497" t="s">
        <v>96</v>
      </c>
      <c r="F497">
        <v>39</v>
      </c>
      <c r="G497">
        <v>1986</v>
      </c>
      <c r="H497">
        <v>4</v>
      </c>
      <c r="I497">
        <v>236</v>
      </c>
      <c r="J497">
        <v>2</v>
      </c>
      <c r="K497">
        <v>122</v>
      </c>
      <c r="L497">
        <v>0</v>
      </c>
      <c r="M497">
        <v>41</v>
      </c>
      <c r="N497">
        <v>2100</v>
      </c>
      <c r="O497">
        <v>14</v>
      </c>
      <c r="P497">
        <v>2</v>
      </c>
      <c r="Q497">
        <v>2</v>
      </c>
      <c r="R497">
        <v>14</v>
      </c>
    </row>
    <row r="498" spans="1:18" x14ac:dyDescent="0.2">
      <c r="A498" t="s">
        <v>4546</v>
      </c>
      <c r="B498" t="s">
        <v>89</v>
      </c>
      <c r="C498" t="s">
        <v>268</v>
      </c>
      <c r="D498" t="s">
        <v>127</v>
      </c>
      <c r="E498" t="s">
        <v>96</v>
      </c>
      <c r="F498">
        <v>340</v>
      </c>
      <c r="G498">
        <v>15899</v>
      </c>
      <c r="H498">
        <v>20</v>
      </c>
      <c r="I498">
        <v>686</v>
      </c>
      <c r="J498">
        <v>19</v>
      </c>
      <c r="K498">
        <v>784</v>
      </c>
      <c r="L498">
        <v>86</v>
      </c>
      <c r="M498">
        <v>341</v>
      </c>
      <c r="N498">
        <v>15887</v>
      </c>
      <c r="O498">
        <v>64</v>
      </c>
      <c r="P498">
        <v>8</v>
      </c>
      <c r="Q498">
        <v>15</v>
      </c>
      <c r="R498">
        <v>57</v>
      </c>
    </row>
    <row r="499" spans="1:18" x14ac:dyDescent="0.2">
      <c r="A499" t="s">
        <v>4547</v>
      </c>
      <c r="B499" t="s">
        <v>88</v>
      </c>
      <c r="C499" t="s">
        <v>275</v>
      </c>
      <c r="D499" t="s">
        <v>119</v>
      </c>
      <c r="E499" t="s">
        <v>96</v>
      </c>
      <c r="F499">
        <v>251</v>
      </c>
      <c r="G499">
        <v>1837.54</v>
      </c>
      <c r="H499">
        <v>3</v>
      </c>
      <c r="I499">
        <v>24</v>
      </c>
      <c r="J499">
        <v>15</v>
      </c>
      <c r="K499">
        <v>102</v>
      </c>
      <c r="L499">
        <v>-16.03</v>
      </c>
      <c r="M499">
        <v>239</v>
      </c>
      <c r="N499">
        <v>1743.51</v>
      </c>
      <c r="O499">
        <v>13</v>
      </c>
      <c r="P499">
        <v>0</v>
      </c>
      <c r="Q499">
        <v>2</v>
      </c>
      <c r="R499">
        <v>11</v>
      </c>
    </row>
    <row r="500" spans="1:18" x14ac:dyDescent="0.2">
      <c r="A500" t="s">
        <v>4548</v>
      </c>
      <c r="B500" t="s">
        <v>89</v>
      </c>
      <c r="C500" t="s">
        <v>274</v>
      </c>
      <c r="D500" t="s">
        <v>246</v>
      </c>
      <c r="E500" t="s">
        <v>96</v>
      </c>
      <c r="F500">
        <v>236</v>
      </c>
      <c r="G500">
        <v>12267.43</v>
      </c>
      <c r="H500">
        <v>9</v>
      </c>
      <c r="I500">
        <v>425</v>
      </c>
      <c r="J500">
        <v>7</v>
      </c>
      <c r="K500">
        <v>235</v>
      </c>
      <c r="L500">
        <v>85.4</v>
      </c>
      <c r="M500">
        <v>238</v>
      </c>
      <c r="N500">
        <v>12542.83</v>
      </c>
      <c r="O500">
        <v>59</v>
      </c>
      <c r="P500">
        <v>8</v>
      </c>
      <c r="Q500">
        <v>12</v>
      </c>
      <c r="R500">
        <v>55</v>
      </c>
    </row>
    <row r="501" spans="1:18" x14ac:dyDescent="0.2">
      <c r="A501" t="s">
        <v>4549</v>
      </c>
      <c r="B501" t="s">
        <v>93</v>
      </c>
      <c r="C501" t="s">
        <v>270</v>
      </c>
      <c r="D501" t="s">
        <v>195</v>
      </c>
      <c r="E501" t="s">
        <v>96</v>
      </c>
      <c r="F501">
        <v>0</v>
      </c>
      <c r="G501">
        <v>0</v>
      </c>
      <c r="H501">
        <v>0</v>
      </c>
      <c r="I501">
        <v>0</v>
      </c>
      <c r="J501">
        <v>0</v>
      </c>
      <c r="K501">
        <v>0</v>
      </c>
      <c r="L501">
        <v>0</v>
      </c>
      <c r="M501">
        <v>0</v>
      </c>
      <c r="N501">
        <v>0</v>
      </c>
      <c r="O501">
        <v>10</v>
      </c>
      <c r="P501">
        <v>3</v>
      </c>
      <c r="Q501">
        <v>4</v>
      </c>
      <c r="R501">
        <v>9</v>
      </c>
    </row>
    <row r="502" spans="1:18" x14ac:dyDescent="0.2">
      <c r="A502" t="s">
        <v>4550</v>
      </c>
      <c r="B502" t="s">
        <v>86</v>
      </c>
      <c r="C502" t="s">
        <v>275</v>
      </c>
      <c r="D502" t="s">
        <v>141</v>
      </c>
      <c r="E502" t="s">
        <v>96</v>
      </c>
      <c r="F502">
        <v>269</v>
      </c>
      <c r="G502">
        <v>4825.43</v>
      </c>
      <c r="H502">
        <v>17</v>
      </c>
      <c r="I502">
        <v>309</v>
      </c>
      <c r="J502">
        <v>22</v>
      </c>
      <c r="K502">
        <v>315</v>
      </c>
      <c r="L502">
        <v>-2.09</v>
      </c>
      <c r="M502">
        <v>264</v>
      </c>
      <c r="N502">
        <v>4817.34</v>
      </c>
      <c r="O502">
        <v>22</v>
      </c>
      <c r="P502">
        <v>3</v>
      </c>
      <c r="Q502">
        <v>4</v>
      </c>
      <c r="R502">
        <v>21</v>
      </c>
    </row>
    <row r="503" spans="1:18" x14ac:dyDescent="0.2">
      <c r="A503" t="s">
        <v>4551</v>
      </c>
      <c r="B503" t="s">
        <v>88</v>
      </c>
      <c r="C503" t="s">
        <v>275</v>
      </c>
      <c r="D503" t="s">
        <v>109</v>
      </c>
      <c r="E503" t="s">
        <v>96</v>
      </c>
      <c r="F503">
        <v>119</v>
      </c>
      <c r="G503">
        <v>897</v>
      </c>
      <c r="H503">
        <v>8</v>
      </c>
      <c r="I503">
        <v>37</v>
      </c>
      <c r="J503">
        <v>8</v>
      </c>
      <c r="K503">
        <v>59</v>
      </c>
      <c r="L503">
        <v>-11</v>
      </c>
      <c r="M503">
        <v>119</v>
      </c>
      <c r="N503">
        <v>864</v>
      </c>
      <c r="O503">
        <v>1</v>
      </c>
      <c r="P503">
        <v>0</v>
      </c>
      <c r="Q503">
        <v>0</v>
      </c>
      <c r="R503">
        <v>1</v>
      </c>
    </row>
    <row r="504" spans="1:18" x14ac:dyDescent="0.2">
      <c r="A504" t="s">
        <v>4552</v>
      </c>
      <c r="B504" t="s">
        <v>88</v>
      </c>
      <c r="C504" t="s">
        <v>271</v>
      </c>
      <c r="D504" t="s">
        <v>209</v>
      </c>
      <c r="E504" t="s">
        <v>96</v>
      </c>
      <c r="F504">
        <v>120</v>
      </c>
      <c r="G504">
        <v>795.54</v>
      </c>
      <c r="H504">
        <v>6</v>
      </c>
      <c r="I504">
        <v>34.51</v>
      </c>
      <c r="J504">
        <v>10</v>
      </c>
      <c r="K504">
        <v>58</v>
      </c>
      <c r="L504">
        <v>-0.03</v>
      </c>
      <c r="M504">
        <v>116</v>
      </c>
      <c r="N504">
        <v>772.02</v>
      </c>
      <c r="O504">
        <v>13</v>
      </c>
      <c r="P504">
        <v>1</v>
      </c>
      <c r="Q504">
        <v>1</v>
      </c>
      <c r="R504">
        <v>13</v>
      </c>
    </row>
    <row r="505" spans="1:18" x14ac:dyDescent="0.2">
      <c r="A505" t="s">
        <v>4553</v>
      </c>
      <c r="B505" t="s">
        <v>88</v>
      </c>
      <c r="C505" t="s">
        <v>269</v>
      </c>
      <c r="D505" t="s">
        <v>206</v>
      </c>
      <c r="E505" t="s">
        <v>96</v>
      </c>
      <c r="F505">
        <v>124</v>
      </c>
      <c r="G505">
        <v>800</v>
      </c>
      <c r="H505">
        <v>3</v>
      </c>
      <c r="I505">
        <v>10</v>
      </c>
      <c r="J505">
        <v>8</v>
      </c>
      <c r="K505">
        <v>45</v>
      </c>
      <c r="L505">
        <v>0</v>
      </c>
      <c r="M505">
        <v>119</v>
      </c>
      <c r="N505">
        <v>765</v>
      </c>
      <c r="O505">
        <v>17</v>
      </c>
      <c r="P505">
        <v>0</v>
      </c>
      <c r="Q505">
        <v>3</v>
      </c>
      <c r="R505">
        <v>14</v>
      </c>
    </row>
    <row r="506" spans="1:18" x14ac:dyDescent="0.2">
      <c r="A506" t="s">
        <v>4554</v>
      </c>
      <c r="B506" t="s">
        <v>88</v>
      </c>
      <c r="C506" t="s">
        <v>270</v>
      </c>
      <c r="D506" t="s">
        <v>159</v>
      </c>
      <c r="E506" t="s">
        <v>96</v>
      </c>
      <c r="F506">
        <v>40</v>
      </c>
      <c r="G506">
        <v>251</v>
      </c>
      <c r="H506">
        <v>3</v>
      </c>
      <c r="I506">
        <v>12.51</v>
      </c>
      <c r="J506">
        <v>3</v>
      </c>
      <c r="K506">
        <v>18</v>
      </c>
      <c r="L506">
        <v>0</v>
      </c>
      <c r="M506">
        <v>40</v>
      </c>
      <c r="N506">
        <v>245.51</v>
      </c>
      <c r="O506">
        <v>1</v>
      </c>
      <c r="P506">
        <v>0</v>
      </c>
      <c r="Q506">
        <v>0</v>
      </c>
      <c r="R506">
        <v>1</v>
      </c>
    </row>
    <row r="507" spans="1:18" x14ac:dyDescent="0.2">
      <c r="A507" t="s">
        <v>4555</v>
      </c>
      <c r="B507" t="s">
        <v>88</v>
      </c>
      <c r="C507" t="s">
        <v>275</v>
      </c>
      <c r="D507" t="s">
        <v>141</v>
      </c>
      <c r="E507" t="s">
        <v>96</v>
      </c>
      <c r="F507">
        <v>198</v>
      </c>
      <c r="G507">
        <v>1476</v>
      </c>
      <c r="H507">
        <v>12</v>
      </c>
      <c r="I507">
        <v>81</v>
      </c>
      <c r="J507">
        <v>17</v>
      </c>
      <c r="K507">
        <v>153</v>
      </c>
      <c r="L507">
        <v>-7.49</v>
      </c>
      <c r="M507">
        <v>193</v>
      </c>
      <c r="N507">
        <v>1396.51</v>
      </c>
      <c r="O507">
        <v>8</v>
      </c>
      <c r="P507">
        <v>1</v>
      </c>
      <c r="Q507">
        <v>2</v>
      </c>
      <c r="R507">
        <v>7</v>
      </c>
    </row>
    <row r="508" spans="1:18" x14ac:dyDescent="0.2">
      <c r="A508" t="s">
        <v>4556</v>
      </c>
      <c r="B508" t="s">
        <v>86</v>
      </c>
      <c r="C508" t="s">
        <v>273</v>
      </c>
      <c r="D508" t="s">
        <v>287</v>
      </c>
      <c r="E508" t="s">
        <v>96</v>
      </c>
      <c r="F508">
        <v>4606</v>
      </c>
      <c r="G508">
        <v>113508.22</v>
      </c>
      <c r="H508">
        <v>232</v>
      </c>
      <c r="I508">
        <v>5889.61</v>
      </c>
      <c r="J508">
        <v>273</v>
      </c>
      <c r="K508">
        <v>5367.13</v>
      </c>
      <c r="L508">
        <v>536.37</v>
      </c>
      <c r="M508">
        <v>4565</v>
      </c>
      <c r="N508">
        <v>114567.07</v>
      </c>
      <c r="O508">
        <v>1025</v>
      </c>
      <c r="P508">
        <v>144</v>
      </c>
      <c r="Q508">
        <v>159</v>
      </c>
      <c r="R508">
        <v>1010</v>
      </c>
    </row>
    <row r="509" spans="1:18" x14ac:dyDescent="0.2">
      <c r="A509" t="s">
        <v>4557</v>
      </c>
      <c r="B509" t="s">
        <v>86</v>
      </c>
      <c r="C509" t="s">
        <v>275</v>
      </c>
      <c r="D509" t="s">
        <v>192</v>
      </c>
      <c r="E509" t="s">
        <v>96</v>
      </c>
      <c r="F509">
        <v>123</v>
      </c>
      <c r="G509">
        <v>2953.08</v>
      </c>
      <c r="H509">
        <v>11</v>
      </c>
      <c r="I509">
        <v>101</v>
      </c>
      <c r="J509">
        <v>4</v>
      </c>
      <c r="K509">
        <v>48</v>
      </c>
      <c r="L509">
        <v>18.940000000000001</v>
      </c>
      <c r="M509">
        <v>130</v>
      </c>
      <c r="N509">
        <v>3025.02</v>
      </c>
      <c r="O509">
        <v>10</v>
      </c>
      <c r="P509">
        <v>1</v>
      </c>
      <c r="Q509">
        <v>1</v>
      </c>
      <c r="R509">
        <v>10</v>
      </c>
    </row>
    <row r="510" spans="1:18" x14ac:dyDescent="0.2">
      <c r="A510" t="s">
        <v>4558</v>
      </c>
      <c r="B510" t="s">
        <v>88</v>
      </c>
      <c r="C510" t="s">
        <v>272</v>
      </c>
      <c r="D510" t="s">
        <v>147</v>
      </c>
      <c r="E510" t="s">
        <v>96</v>
      </c>
      <c r="F510">
        <v>144</v>
      </c>
      <c r="G510">
        <v>933.16</v>
      </c>
      <c r="H510">
        <v>2</v>
      </c>
      <c r="I510">
        <v>11.51</v>
      </c>
      <c r="J510">
        <v>11</v>
      </c>
      <c r="K510">
        <v>68</v>
      </c>
      <c r="L510">
        <v>-8.1199999999999992</v>
      </c>
      <c r="M510">
        <v>135</v>
      </c>
      <c r="N510">
        <v>868.55</v>
      </c>
      <c r="O510">
        <v>9</v>
      </c>
      <c r="P510">
        <v>2</v>
      </c>
      <c r="Q510">
        <v>2</v>
      </c>
      <c r="R510">
        <v>9</v>
      </c>
    </row>
    <row r="511" spans="1:18" x14ac:dyDescent="0.2">
      <c r="A511" t="s">
        <v>4559</v>
      </c>
      <c r="B511" t="s">
        <v>91</v>
      </c>
      <c r="C511" t="s">
        <v>273</v>
      </c>
      <c r="D511" t="s">
        <v>219</v>
      </c>
      <c r="E511" t="s">
        <v>96</v>
      </c>
      <c r="F511">
        <v>2</v>
      </c>
      <c r="G511">
        <v>32</v>
      </c>
      <c r="H511">
        <v>0</v>
      </c>
      <c r="I511">
        <v>0</v>
      </c>
      <c r="J511">
        <v>0</v>
      </c>
      <c r="K511">
        <v>0</v>
      </c>
      <c r="L511">
        <v>0</v>
      </c>
      <c r="M511">
        <v>2</v>
      </c>
      <c r="N511">
        <v>32</v>
      </c>
      <c r="O511">
        <v>0</v>
      </c>
      <c r="P511">
        <v>0</v>
      </c>
      <c r="Q511">
        <v>0</v>
      </c>
      <c r="R511">
        <v>0</v>
      </c>
    </row>
    <row r="512" spans="1:18" x14ac:dyDescent="0.2">
      <c r="A512" t="s">
        <v>4560</v>
      </c>
      <c r="B512" t="s">
        <v>93</v>
      </c>
      <c r="C512" t="s">
        <v>269</v>
      </c>
      <c r="D512" t="s">
        <v>148</v>
      </c>
      <c r="E512" t="s">
        <v>96</v>
      </c>
      <c r="F512">
        <v>0</v>
      </c>
      <c r="G512">
        <v>0</v>
      </c>
      <c r="H512">
        <v>0</v>
      </c>
      <c r="I512">
        <v>0</v>
      </c>
      <c r="J512">
        <v>0</v>
      </c>
      <c r="K512">
        <v>0</v>
      </c>
      <c r="L512">
        <v>0</v>
      </c>
      <c r="M512">
        <v>0</v>
      </c>
      <c r="N512">
        <v>0</v>
      </c>
      <c r="O512">
        <v>321</v>
      </c>
      <c r="P512">
        <v>24</v>
      </c>
      <c r="Q512">
        <v>30</v>
      </c>
      <c r="R512">
        <v>315</v>
      </c>
    </row>
    <row r="513" spans="1:18" x14ac:dyDescent="0.2">
      <c r="A513" t="s">
        <v>4561</v>
      </c>
      <c r="B513" t="s">
        <v>86</v>
      </c>
      <c r="C513" t="s">
        <v>272</v>
      </c>
      <c r="D513" t="s">
        <v>147</v>
      </c>
      <c r="E513" t="s">
        <v>96</v>
      </c>
      <c r="F513">
        <v>333</v>
      </c>
      <c r="G513">
        <v>8632.16</v>
      </c>
      <c r="H513">
        <v>15</v>
      </c>
      <c r="I513">
        <v>516.51</v>
      </c>
      <c r="J513">
        <v>23</v>
      </c>
      <c r="K513">
        <v>494</v>
      </c>
      <c r="L513">
        <v>-18.12</v>
      </c>
      <c r="M513">
        <v>325</v>
      </c>
      <c r="N513">
        <v>8636.5499999999993</v>
      </c>
      <c r="O513">
        <v>82</v>
      </c>
      <c r="P513">
        <v>13</v>
      </c>
      <c r="Q513">
        <v>14</v>
      </c>
      <c r="R513">
        <v>81</v>
      </c>
    </row>
    <row r="514" spans="1:18" x14ac:dyDescent="0.2">
      <c r="A514" t="s">
        <v>4562</v>
      </c>
      <c r="B514" t="s">
        <v>89</v>
      </c>
      <c r="C514" t="s">
        <v>268</v>
      </c>
      <c r="D514" t="s">
        <v>111</v>
      </c>
      <c r="E514" t="s">
        <v>96</v>
      </c>
      <c r="F514">
        <v>70</v>
      </c>
      <c r="G514">
        <v>3583</v>
      </c>
      <c r="H514">
        <v>2</v>
      </c>
      <c r="I514">
        <v>70</v>
      </c>
      <c r="J514">
        <v>1</v>
      </c>
      <c r="K514">
        <v>40</v>
      </c>
      <c r="L514">
        <v>18</v>
      </c>
      <c r="M514">
        <v>71</v>
      </c>
      <c r="N514">
        <v>3631</v>
      </c>
      <c r="O514">
        <v>16</v>
      </c>
      <c r="P514">
        <v>2</v>
      </c>
      <c r="Q514">
        <v>2</v>
      </c>
      <c r="R514">
        <v>16</v>
      </c>
    </row>
    <row r="515" spans="1:18" x14ac:dyDescent="0.2">
      <c r="A515" t="s">
        <v>4563</v>
      </c>
      <c r="B515" t="s">
        <v>86</v>
      </c>
      <c r="C515" t="s">
        <v>274</v>
      </c>
      <c r="D515" t="s">
        <v>257</v>
      </c>
      <c r="E515" t="s">
        <v>96</v>
      </c>
      <c r="F515">
        <v>128</v>
      </c>
      <c r="G515">
        <v>4101.29</v>
      </c>
      <c r="H515">
        <v>9</v>
      </c>
      <c r="I515">
        <v>154.51</v>
      </c>
      <c r="J515">
        <v>8</v>
      </c>
      <c r="K515">
        <v>166</v>
      </c>
      <c r="L515">
        <v>51.2</v>
      </c>
      <c r="M515">
        <v>129</v>
      </c>
      <c r="N515">
        <v>4141</v>
      </c>
      <c r="O515">
        <v>29</v>
      </c>
      <c r="P515">
        <v>5</v>
      </c>
      <c r="Q515">
        <v>1</v>
      </c>
      <c r="R515">
        <v>33</v>
      </c>
    </row>
    <row r="516" spans="1:18" x14ac:dyDescent="0.2">
      <c r="A516" t="s">
        <v>4564</v>
      </c>
      <c r="B516" t="s">
        <v>93</v>
      </c>
      <c r="C516" t="s">
        <v>270</v>
      </c>
      <c r="D516" t="s">
        <v>228</v>
      </c>
      <c r="E516" t="s">
        <v>96</v>
      </c>
      <c r="F516">
        <v>0</v>
      </c>
      <c r="G516">
        <v>0</v>
      </c>
      <c r="H516">
        <v>0</v>
      </c>
      <c r="I516">
        <v>0</v>
      </c>
      <c r="J516">
        <v>0</v>
      </c>
      <c r="K516">
        <v>0</v>
      </c>
      <c r="L516">
        <v>0</v>
      </c>
      <c r="M516">
        <v>0</v>
      </c>
      <c r="N516">
        <v>0</v>
      </c>
      <c r="O516">
        <v>5</v>
      </c>
      <c r="P516">
        <v>0</v>
      </c>
      <c r="Q516">
        <v>0</v>
      </c>
      <c r="R516">
        <v>5</v>
      </c>
    </row>
    <row r="517" spans="1:18" x14ac:dyDescent="0.2">
      <c r="A517" t="s">
        <v>4565</v>
      </c>
      <c r="B517" t="s">
        <v>91</v>
      </c>
      <c r="C517" t="s">
        <v>271</v>
      </c>
      <c r="D517" t="s">
        <v>214</v>
      </c>
      <c r="E517" t="s">
        <v>96</v>
      </c>
      <c r="F517">
        <v>1</v>
      </c>
      <c r="G517">
        <v>52</v>
      </c>
      <c r="H517">
        <v>0</v>
      </c>
      <c r="I517">
        <v>0</v>
      </c>
      <c r="J517">
        <v>0</v>
      </c>
      <c r="K517">
        <v>0</v>
      </c>
      <c r="L517">
        <v>0</v>
      </c>
      <c r="M517">
        <v>1</v>
      </c>
      <c r="N517">
        <v>52</v>
      </c>
      <c r="O517">
        <v>0</v>
      </c>
      <c r="P517">
        <v>0</v>
      </c>
      <c r="Q517">
        <v>0</v>
      </c>
      <c r="R517">
        <v>0</v>
      </c>
    </row>
    <row r="518" spans="1:18" x14ac:dyDescent="0.2">
      <c r="A518" t="s">
        <v>4566</v>
      </c>
      <c r="B518" t="s">
        <v>88</v>
      </c>
      <c r="C518" t="s">
        <v>270</v>
      </c>
      <c r="D518" t="s">
        <v>144</v>
      </c>
      <c r="E518" t="s">
        <v>96</v>
      </c>
      <c r="F518">
        <v>186</v>
      </c>
      <c r="G518">
        <v>1332</v>
      </c>
      <c r="H518">
        <v>5</v>
      </c>
      <c r="I518">
        <v>31</v>
      </c>
      <c r="J518">
        <v>18</v>
      </c>
      <c r="K518">
        <v>122</v>
      </c>
      <c r="L518">
        <v>0</v>
      </c>
      <c r="M518">
        <v>173</v>
      </c>
      <c r="N518">
        <v>1241</v>
      </c>
      <c r="O518">
        <v>4</v>
      </c>
      <c r="P518">
        <v>3</v>
      </c>
      <c r="Q518">
        <v>0</v>
      </c>
      <c r="R518">
        <v>7</v>
      </c>
    </row>
    <row r="519" spans="1:18" x14ac:dyDescent="0.2">
      <c r="A519" t="s">
        <v>4567</v>
      </c>
      <c r="B519" t="s">
        <v>86</v>
      </c>
      <c r="C519" t="s">
        <v>272</v>
      </c>
      <c r="D519" t="s">
        <v>118</v>
      </c>
      <c r="E519" t="s">
        <v>96</v>
      </c>
      <c r="F519">
        <v>196</v>
      </c>
      <c r="G519">
        <v>3984.86</v>
      </c>
      <c r="H519">
        <v>8</v>
      </c>
      <c r="I519">
        <v>64</v>
      </c>
      <c r="J519">
        <v>9</v>
      </c>
      <c r="K519">
        <v>113</v>
      </c>
      <c r="L519">
        <v>11.14</v>
      </c>
      <c r="M519">
        <v>195</v>
      </c>
      <c r="N519">
        <v>3947</v>
      </c>
      <c r="O519">
        <v>37</v>
      </c>
      <c r="P519">
        <v>4</v>
      </c>
      <c r="Q519">
        <v>4</v>
      </c>
      <c r="R519">
        <v>37</v>
      </c>
    </row>
    <row r="520" spans="1:18" x14ac:dyDescent="0.2">
      <c r="A520" t="s">
        <v>4568</v>
      </c>
      <c r="B520" t="s">
        <v>93</v>
      </c>
      <c r="C520" t="s">
        <v>274</v>
      </c>
      <c r="D520" t="s">
        <v>288</v>
      </c>
      <c r="E520" t="s">
        <v>96</v>
      </c>
      <c r="F520">
        <v>0</v>
      </c>
      <c r="G520">
        <v>0</v>
      </c>
      <c r="H520">
        <v>0</v>
      </c>
      <c r="I520">
        <v>0</v>
      </c>
      <c r="J520">
        <v>0</v>
      </c>
      <c r="K520">
        <v>0</v>
      </c>
      <c r="L520">
        <v>0</v>
      </c>
      <c r="M520">
        <v>0</v>
      </c>
      <c r="N520">
        <v>0</v>
      </c>
      <c r="O520">
        <v>351</v>
      </c>
      <c r="P520">
        <v>56</v>
      </c>
      <c r="Q520">
        <v>44</v>
      </c>
      <c r="R520">
        <v>363</v>
      </c>
    </row>
    <row r="521" spans="1:18" x14ac:dyDescent="0.2">
      <c r="A521" t="s">
        <v>4569</v>
      </c>
      <c r="B521" t="s">
        <v>86</v>
      </c>
      <c r="C521" t="s">
        <v>275</v>
      </c>
      <c r="D521" t="s">
        <v>119</v>
      </c>
      <c r="E521" t="s">
        <v>96</v>
      </c>
      <c r="F521">
        <v>410</v>
      </c>
      <c r="G521">
        <v>10353.969999999999</v>
      </c>
      <c r="H521">
        <v>8</v>
      </c>
      <c r="I521">
        <v>187</v>
      </c>
      <c r="J521">
        <v>22</v>
      </c>
      <c r="K521">
        <v>358</v>
      </c>
      <c r="L521">
        <v>5.37</v>
      </c>
      <c r="M521">
        <v>396</v>
      </c>
      <c r="N521">
        <v>10188.34</v>
      </c>
      <c r="O521">
        <v>80</v>
      </c>
      <c r="P521">
        <v>11</v>
      </c>
      <c r="Q521">
        <v>7</v>
      </c>
      <c r="R521">
        <v>84</v>
      </c>
    </row>
    <row r="522" spans="1:18" x14ac:dyDescent="0.2">
      <c r="A522" t="s">
        <v>4570</v>
      </c>
      <c r="B522" t="s">
        <v>86</v>
      </c>
      <c r="C522" t="s">
        <v>270</v>
      </c>
      <c r="D522" t="s">
        <v>159</v>
      </c>
      <c r="E522" t="s">
        <v>96</v>
      </c>
      <c r="F522">
        <v>56</v>
      </c>
      <c r="G522">
        <v>1191.43</v>
      </c>
      <c r="H522">
        <v>5</v>
      </c>
      <c r="I522">
        <v>113.51</v>
      </c>
      <c r="J522">
        <v>4</v>
      </c>
      <c r="K522">
        <v>83</v>
      </c>
      <c r="L522">
        <v>0.4</v>
      </c>
      <c r="M522">
        <v>57</v>
      </c>
      <c r="N522">
        <v>1222.3399999999999</v>
      </c>
      <c r="O522">
        <v>3</v>
      </c>
      <c r="P522">
        <v>0</v>
      </c>
      <c r="Q522">
        <v>0</v>
      </c>
      <c r="R522">
        <v>3</v>
      </c>
    </row>
    <row r="523" spans="1:18" x14ac:dyDescent="0.2">
      <c r="A523" t="s">
        <v>4571</v>
      </c>
      <c r="B523" t="s">
        <v>86</v>
      </c>
      <c r="C523" t="s">
        <v>271</v>
      </c>
      <c r="D523" t="s">
        <v>209</v>
      </c>
      <c r="E523" t="s">
        <v>96</v>
      </c>
      <c r="F523">
        <v>213</v>
      </c>
      <c r="G523">
        <v>5548.54</v>
      </c>
      <c r="H523">
        <v>6</v>
      </c>
      <c r="I523">
        <v>34.51</v>
      </c>
      <c r="J523">
        <v>16</v>
      </c>
      <c r="K523">
        <v>249</v>
      </c>
      <c r="L523">
        <v>30.97</v>
      </c>
      <c r="M523">
        <v>203</v>
      </c>
      <c r="N523">
        <v>5365.02</v>
      </c>
      <c r="O523">
        <v>40</v>
      </c>
      <c r="P523">
        <v>5</v>
      </c>
      <c r="Q523">
        <v>4</v>
      </c>
      <c r="R523">
        <v>41</v>
      </c>
    </row>
    <row r="524" spans="1:18" x14ac:dyDescent="0.2">
      <c r="A524" t="s">
        <v>4572</v>
      </c>
      <c r="B524" t="s">
        <v>88</v>
      </c>
      <c r="C524" t="s">
        <v>270</v>
      </c>
      <c r="D524" t="s">
        <v>188</v>
      </c>
      <c r="E524" t="s">
        <v>96</v>
      </c>
      <c r="F524">
        <v>92</v>
      </c>
      <c r="G524">
        <v>687</v>
      </c>
      <c r="H524">
        <v>1</v>
      </c>
      <c r="I524">
        <v>6</v>
      </c>
      <c r="J524">
        <v>15</v>
      </c>
      <c r="K524">
        <v>96</v>
      </c>
      <c r="L524">
        <v>0</v>
      </c>
      <c r="M524">
        <v>78</v>
      </c>
      <c r="N524">
        <v>597</v>
      </c>
      <c r="O524">
        <v>5</v>
      </c>
      <c r="P524">
        <v>2</v>
      </c>
      <c r="Q524">
        <v>1</v>
      </c>
      <c r="R524">
        <v>6</v>
      </c>
    </row>
    <row r="525" spans="1:18" x14ac:dyDescent="0.2">
      <c r="A525" t="s">
        <v>4573</v>
      </c>
      <c r="B525" t="s">
        <v>88</v>
      </c>
      <c r="C525" t="s">
        <v>272</v>
      </c>
      <c r="D525" t="s">
        <v>118</v>
      </c>
      <c r="E525" t="s">
        <v>96</v>
      </c>
      <c r="F525">
        <v>125</v>
      </c>
      <c r="G525">
        <v>787</v>
      </c>
      <c r="H525">
        <v>7</v>
      </c>
      <c r="I525">
        <v>32</v>
      </c>
      <c r="J525">
        <v>7</v>
      </c>
      <c r="K525">
        <v>40</v>
      </c>
      <c r="L525">
        <v>3</v>
      </c>
      <c r="M525">
        <v>125</v>
      </c>
      <c r="N525">
        <v>782</v>
      </c>
      <c r="O525">
        <v>1</v>
      </c>
      <c r="P525">
        <v>0</v>
      </c>
      <c r="Q525">
        <v>0</v>
      </c>
      <c r="R525">
        <v>1</v>
      </c>
    </row>
    <row r="526" spans="1:18" x14ac:dyDescent="0.2">
      <c r="A526" t="s">
        <v>4574</v>
      </c>
      <c r="B526" t="s">
        <v>86</v>
      </c>
      <c r="C526" t="s">
        <v>268</v>
      </c>
      <c r="D526" t="s">
        <v>282</v>
      </c>
      <c r="E526" t="s">
        <v>96</v>
      </c>
      <c r="F526">
        <v>5929</v>
      </c>
      <c r="G526">
        <v>147554.62</v>
      </c>
      <c r="H526">
        <v>307</v>
      </c>
      <c r="I526">
        <v>6293.12</v>
      </c>
      <c r="J526">
        <v>308</v>
      </c>
      <c r="K526">
        <v>5495.59</v>
      </c>
      <c r="L526">
        <v>456.77</v>
      </c>
      <c r="M526">
        <v>5928</v>
      </c>
      <c r="N526">
        <v>148808.92000000001</v>
      </c>
      <c r="O526">
        <v>1528</v>
      </c>
      <c r="P526">
        <v>246</v>
      </c>
      <c r="Q526">
        <v>223</v>
      </c>
      <c r="R526">
        <v>1551</v>
      </c>
    </row>
    <row r="527" spans="1:18" x14ac:dyDescent="0.2">
      <c r="A527" t="s">
        <v>4575</v>
      </c>
      <c r="B527" t="s">
        <v>91</v>
      </c>
      <c r="C527" t="s">
        <v>275</v>
      </c>
      <c r="D527" t="s">
        <v>119</v>
      </c>
      <c r="E527" t="s">
        <v>96</v>
      </c>
      <c r="F527">
        <v>4</v>
      </c>
      <c r="G527">
        <v>125</v>
      </c>
      <c r="H527">
        <v>0</v>
      </c>
      <c r="I527">
        <v>0</v>
      </c>
      <c r="J527">
        <v>0</v>
      </c>
      <c r="K527">
        <v>0</v>
      </c>
      <c r="L527">
        <v>0</v>
      </c>
      <c r="M527">
        <v>4</v>
      </c>
      <c r="N527">
        <v>125</v>
      </c>
      <c r="O527">
        <v>0</v>
      </c>
      <c r="P527">
        <v>0</v>
      </c>
      <c r="Q527">
        <v>0</v>
      </c>
      <c r="R527">
        <v>0</v>
      </c>
    </row>
    <row r="528" spans="1:18" x14ac:dyDescent="0.2">
      <c r="A528" t="s">
        <v>4576</v>
      </c>
      <c r="B528" t="s">
        <v>91</v>
      </c>
      <c r="C528" t="s">
        <v>269</v>
      </c>
      <c r="D528" t="s">
        <v>135</v>
      </c>
      <c r="E528" t="s">
        <v>96</v>
      </c>
      <c r="F528">
        <v>4</v>
      </c>
      <c r="G528">
        <v>85</v>
      </c>
      <c r="H528">
        <v>0</v>
      </c>
      <c r="I528">
        <v>0</v>
      </c>
      <c r="J528">
        <v>0</v>
      </c>
      <c r="K528">
        <v>0</v>
      </c>
      <c r="L528">
        <v>0</v>
      </c>
      <c r="M528">
        <v>4</v>
      </c>
      <c r="N528">
        <v>85</v>
      </c>
      <c r="O528">
        <v>0</v>
      </c>
      <c r="P528">
        <v>0</v>
      </c>
      <c r="Q528">
        <v>0</v>
      </c>
      <c r="R528">
        <v>0</v>
      </c>
    </row>
    <row r="529" spans="1:18" x14ac:dyDescent="0.2">
      <c r="A529" t="s">
        <v>4577</v>
      </c>
      <c r="B529" t="s">
        <v>86</v>
      </c>
      <c r="C529" t="s">
        <v>269</v>
      </c>
      <c r="D529" t="s">
        <v>132</v>
      </c>
      <c r="E529" t="s">
        <v>96</v>
      </c>
      <c r="F529">
        <v>8</v>
      </c>
      <c r="G529">
        <v>474</v>
      </c>
      <c r="H529">
        <v>0</v>
      </c>
      <c r="I529">
        <v>0</v>
      </c>
      <c r="J529">
        <v>0</v>
      </c>
      <c r="K529">
        <v>0</v>
      </c>
      <c r="L529">
        <v>0</v>
      </c>
      <c r="M529">
        <v>8</v>
      </c>
      <c r="N529">
        <v>474</v>
      </c>
      <c r="O529">
        <v>6</v>
      </c>
      <c r="P529">
        <v>0</v>
      </c>
      <c r="Q529">
        <v>4</v>
      </c>
      <c r="R529">
        <v>2</v>
      </c>
    </row>
    <row r="530" spans="1:18" x14ac:dyDescent="0.2">
      <c r="A530" t="s">
        <v>4578</v>
      </c>
      <c r="B530" t="s">
        <v>89</v>
      </c>
      <c r="C530" t="s">
        <v>272</v>
      </c>
      <c r="D530" t="s">
        <v>156</v>
      </c>
      <c r="E530" t="s">
        <v>96</v>
      </c>
      <c r="F530">
        <v>763</v>
      </c>
      <c r="G530">
        <v>34881.58</v>
      </c>
      <c r="H530">
        <v>51</v>
      </c>
      <c r="I530">
        <v>2412</v>
      </c>
      <c r="J530">
        <v>61</v>
      </c>
      <c r="K530">
        <v>2318</v>
      </c>
      <c r="L530">
        <v>547.57000000000005</v>
      </c>
      <c r="M530">
        <v>753</v>
      </c>
      <c r="N530">
        <v>35523.15</v>
      </c>
      <c r="O530">
        <v>207</v>
      </c>
      <c r="P530">
        <v>35</v>
      </c>
      <c r="Q530">
        <v>24</v>
      </c>
      <c r="R530">
        <v>218</v>
      </c>
    </row>
    <row r="531" spans="1:18" x14ac:dyDescent="0.2">
      <c r="A531" t="s">
        <v>4579</v>
      </c>
      <c r="B531" t="s">
        <v>93</v>
      </c>
      <c r="C531" t="s">
        <v>270</v>
      </c>
      <c r="D531" t="s">
        <v>207</v>
      </c>
      <c r="E531" t="s">
        <v>96</v>
      </c>
      <c r="F531">
        <v>0</v>
      </c>
      <c r="G531">
        <v>0</v>
      </c>
      <c r="H531">
        <v>0</v>
      </c>
      <c r="I531">
        <v>0</v>
      </c>
      <c r="J531">
        <v>0</v>
      </c>
      <c r="K531">
        <v>0</v>
      </c>
      <c r="L531">
        <v>0</v>
      </c>
      <c r="M531">
        <v>0</v>
      </c>
      <c r="N531">
        <v>0</v>
      </c>
      <c r="O531">
        <v>1</v>
      </c>
      <c r="P531">
        <v>1</v>
      </c>
      <c r="Q531">
        <v>0</v>
      </c>
      <c r="R531">
        <v>2</v>
      </c>
    </row>
    <row r="532" spans="1:18" x14ac:dyDescent="0.2">
      <c r="A532" t="s">
        <v>4580</v>
      </c>
      <c r="B532" t="s">
        <v>86</v>
      </c>
      <c r="C532" t="s">
        <v>272</v>
      </c>
      <c r="D532" t="s">
        <v>124</v>
      </c>
      <c r="E532" t="s">
        <v>96</v>
      </c>
      <c r="F532">
        <v>692</v>
      </c>
      <c r="G532">
        <v>17697.509999999998</v>
      </c>
      <c r="H532">
        <v>35</v>
      </c>
      <c r="I532">
        <v>812</v>
      </c>
      <c r="J532">
        <v>48</v>
      </c>
      <c r="K532">
        <v>979</v>
      </c>
      <c r="L532">
        <v>116.17</v>
      </c>
      <c r="M532">
        <v>679</v>
      </c>
      <c r="N532">
        <v>17646.68</v>
      </c>
      <c r="O532">
        <v>231</v>
      </c>
      <c r="P532">
        <v>30</v>
      </c>
      <c r="Q532">
        <v>41</v>
      </c>
      <c r="R532">
        <v>220</v>
      </c>
    </row>
    <row r="533" spans="1:18" x14ac:dyDescent="0.2">
      <c r="A533" t="s">
        <v>4581</v>
      </c>
      <c r="B533" t="s">
        <v>91</v>
      </c>
      <c r="C533" t="s">
        <v>272</v>
      </c>
      <c r="D533" t="s">
        <v>205</v>
      </c>
      <c r="E533" t="s">
        <v>96</v>
      </c>
      <c r="F533">
        <v>1</v>
      </c>
      <c r="G533">
        <v>12</v>
      </c>
      <c r="H533">
        <v>0</v>
      </c>
      <c r="I533">
        <v>0</v>
      </c>
      <c r="J533">
        <v>0</v>
      </c>
      <c r="K533">
        <v>0</v>
      </c>
      <c r="L533">
        <v>0</v>
      </c>
      <c r="M533">
        <v>1</v>
      </c>
      <c r="N533">
        <v>12</v>
      </c>
      <c r="O533">
        <v>0</v>
      </c>
      <c r="P533">
        <v>0</v>
      </c>
      <c r="Q533">
        <v>0</v>
      </c>
      <c r="R533">
        <v>0</v>
      </c>
    </row>
    <row r="534" spans="1:18" x14ac:dyDescent="0.2">
      <c r="A534" t="s">
        <v>4582</v>
      </c>
      <c r="B534" t="s">
        <v>86</v>
      </c>
      <c r="C534" t="s">
        <v>275</v>
      </c>
      <c r="D534" t="s">
        <v>196</v>
      </c>
      <c r="E534" t="s">
        <v>96</v>
      </c>
      <c r="F534">
        <v>495</v>
      </c>
      <c r="G534">
        <v>13346.54</v>
      </c>
      <c r="H534">
        <v>34</v>
      </c>
      <c r="I534">
        <v>879.83</v>
      </c>
      <c r="J534">
        <v>33</v>
      </c>
      <c r="K534">
        <v>784</v>
      </c>
      <c r="L534">
        <v>-11.52</v>
      </c>
      <c r="M534">
        <v>496</v>
      </c>
      <c r="N534">
        <v>13430.85</v>
      </c>
      <c r="O534">
        <v>73</v>
      </c>
      <c r="P534">
        <v>10</v>
      </c>
      <c r="Q534">
        <v>10</v>
      </c>
      <c r="R534">
        <v>73</v>
      </c>
    </row>
    <row r="535" spans="1:18" x14ac:dyDescent="0.2">
      <c r="A535" t="s">
        <v>4583</v>
      </c>
      <c r="B535" t="s">
        <v>88</v>
      </c>
      <c r="C535" t="s">
        <v>273</v>
      </c>
      <c r="D535" t="s">
        <v>194</v>
      </c>
      <c r="E535" t="s">
        <v>96</v>
      </c>
      <c r="F535">
        <v>112</v>
      </c>
      <c r="G535">
        <v>768</v>
      </c>
      <c r="H535">
        <v>5</v>
      </c>
      <c r="I535">
        <v>27</v>
      </c>
      <c r="J535">
        <v>4</v>
      </c>
      <c r="K535">
        <v>28</v>
      </c>
      <c r="L535">
        <v>-6</v>
      </c>
      <c r="M535">
        <v>113</v>
      </c>
      <c r="N535">
        <v>761</v>
      </c>
      <c r="O535">
        <v>4</v>
      </c>
      <c r="P535">
        <v>0</v>
      </c>
      <c r="Q535">
        <v>1</v>
      </c>
      <c r="R535">
        <v>3</v>
      </c>
    </row>
    <row r="536" spans="1:18" x14ac:dyDescent="0.2">
      <c r="A536" t="s">
        <v>4584</v>
      </c>
      <c r="B536" t="s">
        <v>93</v>
      </c>
      <c r="C536" t="s">
        <v>270</v>
      </c>
      <c r="D536" t="s">
        <v>284</v>
      </c>
      <c r="E536" t="s">
        <v>96</v>
      </c>
      <c r="F536">
        <v>0</v>
      </c>
      <c r="G536">
        <v>0</v>
      </c>
      <c r="H536">
        <v>0</v>
      </c>
      <c r="I536">
        <v>0</v>
      </c>
      <c r="J536">
        <v>0</v>
      </c>
      <c r="K536">
        <v>0</v>
      </c>
      <c r="L536">
        <v>0</v>
      </c>
      <c r="M536">
        <v>0</v>
      </c>
      <c r="N536">
        <v>0</v>
      </c>
      <c r="O536">
        <v>93</v>
      </c>
      <c r="P536">
        <v>11</v>
      </c>
      <c r="Q536">
        <v>13</v>
      </c>
      <c r="R536">
        <v>91</v>
      </c>
    </row>
    <row r="537" spans="1:18" x14ac:dyDescent="0.2">
      <c r="A537" t="s">
        <v>4585</v>
      </c>
      <c r="B537" t="s">
        <v>91</v>
      </c>
      <c r="C537" t="s">
        <v>272</v>
      </c>
      <c r="D537" t="s">
        <v>165</v>
      </c>
      <c r="E537" t="s">
        <v>96</v>
      </c>
      <c r="F537">
        <v>1</v>
      </c>
      <c r="G537">
        <v>12</v>
      </c>
      <c r="H537">
        <v>0</v>
      </c>
      <c r="I537">
        <v>0</v>
      </c>
      <c r="J537">
        <v>0</v>
      </c>
      <c r="K537">
        <v>0</v>
      </c>
      <c r="L537">
        <v>0</v>
      </c>
      <c r="M537">
        <v>1</v>
      </c>
      <c r="N537">
        <v>12</v>
      </c>
      <c r="O537">
        <v>0</v>
      </c>
      <c r="P537">
        <v>0</v>
      </c>
      <c r="Q537">
        <v>0</v>
      </c>
      <c r="R537">
        <v>0</v>
      </c>
    </row>
    <row r="538" spans="1:18" x14ac:dyDescent="0.2">
      <c r="A538" t="s">
        <v>4586</v>
      </c>
      <c r="B538" t="s">
        <v>88</v>
      </c>
      <c r="C538" t="s">
        <v>269</v>
      </c>
      <c r="D538" t="s">
        <v>157</v>
      </c>
      <c r="E538" t="s">
        <v>96</v>
      </c>
      <c r="F538">
        <v>102</v>
      </c>
      <c r="G538">
        <v>666.54</v>
      </c>
      <c r="H538">
        <v>1</v>
      </c>
      <c r="I538">
        <v>6</v>
      </c>
      <c r="J538">
        <v>8</v>
      </c>
      <c r="K538">
        <v>60</v>
      </c>
      <c r="L538">
        <v>-0.03</v>
      </c>
      <c r="M538">
        <v>95</v>
      </c>
      <c r="N538">
        <v>612.51</v>
      </c>
      <c r="O538">
        <v>17</v>
      </c>
      <c r="P538">
        <v>0</v>
      </c>
      <c r="Q538">
        <v>1</v>
      </c>
      <c r="R538">
        <v>16</v>
      </c>
    </row>
    <row r="539" spans="1:18" x14ac:dyDescent="0.2">
      <c r="A539" t="s">
        <v>4587</v>
      </c>
      <c r="B539" t="s">
        <v>93</v>
      </c>
      <c r="C539" t="s">
        <v>269</v>
      </c>
      <c r="D539" t="s">
        <v>158</v>
      </c>
      <c r="E539" t="s">
        <v>96</v>
      </c>
      <c r="F539">
        <v>0</v>
      </c>
      <c r="G539">
        <v>0</v>
      </c>
      <c r="H539">
        <v>0</v>
      </c>
      <c r="I539">
        <v>0</v>
      </c>
      <c r="J539">
        <v>0</v>
      </c>
      <c r="K539">
        <v>0</v>
      </c>
      <c r="L539">
        <v>0</v>
      </c>
      <c r="M539">
        <v>0</v>
      </c>
      <c r="N539">
        <v>0</v>
      </c>
      <c r="O539">
        <v>58</v>
      </c>
      <c r="P539">
        <v>6</v>
      </c>
      <c r="Q539">
        <v>5</v>
      </c>
      <c r="R539">
        <v>59</v>
      </c>
    </row>
    <row r="540" spans="1:18" x14ac:dyDescent="0.2">
      <c r="A540" t="s">
        <v>4588</v>
      </c>
      <c r="B540" t="s">
        <v>86</v>
      </c>
      <c r="C540" t="s">
        <v>274</v>
      </c>
      <c r="D540" t="s">
        <v>216</v>
      </c>
      <c r="E540" t="s">
        <v>96</v>
      </c>
      <c r="F540">
        <v>207</v>
      </c>
      <c r="G540">
        <v>5730.54</v>
      </c>
      <c r="H540">
        <v>5</v>
      </c>
      <c r="I540">
        <v>143</v>
      </c>
      <c r="J540">
        <v>8</v>
      </c>
      <c r="K540">
        <v>93</v>
      </c>
      <c r="L540">
        <v>109.8</v>
      </c>
      <c r="M540">
        <v>204</v>
      </c>
      <c r="N540">
        <v>5890.34</v>
      </c>
      <c r="O540">
        <v>27</v>
      </c>
      <c r="P540">
        <v>3</v>
      </c>
      <c r="Q540">
        <v>5</v>
      </c>
      <c r="R540">
        <v>25</v>
      </c>
    </row>
    <row r="541" spans="1:18" x14ac:dyDescent="0.2">
      <c r="A541" t="s">
        <v>4589</v>
      </c>
      <c r="B541" t="s">
        <v>86</v>
      </c>
      <c r="C541" t="s">
        <v>267</v>
      </c>
      <c r="D541" t="s">
        <v>180</v>
      </c>
      <c r="E541" t="s">
        <v>96</v>
      </c>
      <c r="F541">
        <v>570</v>
      </c>
      <c r="G541">
        <v>16685.05</v>
      </c>
      <c r="H541">
        <v>34</v>
      </c>
      <c r="I541">
        <v>611.51</v>
      </c>
      <c r="J541">
        <v>39</v>
      </c>
      <c r="K541">
        <v>790</v>
      </c>
      <c r="L541">
        <v>-174.69</v>
      </c>
      <c r="M541">
        <v>565</v>
      </c>
      <c r="N541">
        <v>16331.87</v>
      </c>
      <c r="O541">
        <v>66</v>
      </c>
      <c r="P541">
        <v>19</v>
      </c>
      <c r="Q541">
        <v>15</v>
      </c>
      <c r="R541">
        <v>70</v>
      </c>
    </row>
    <row r="542" spans="1:18" x14ac:dyDescent="0.2">
      <c r="A542" t="s">
        <v>4590</v>
      </c>
      <c r="B542" t="s">
        <v>93</v>
      </c>
      <c r="C542" t="s">
        <v>272</v>
      </c>
      <c r="D542" t="s">
        <v>204</v>
      </c>
      <c r="E542" t="s">
        <v>96</v>
      </c>
      <c r="F542">
        <v>0</v>
      </c>
      <c r="G542">
        <v>0</v>
      </c>
      <c r="H542">
        <v>0</v>
      </c>
      <c r="I542">
        <v>0</v>
      </c>
      <c r="J542">
        <v>0</v>
      </c>
      <c r="K542">
        <v>0</v>
      </c>
      <c r="L542">
        <v>0</v>
      </c>
      <c r="M542">
        <v>0</v>
      </c>
      <c r="N542">
        <v>0</v>
      </c>
      <c r="O542">
        <v>11</v>
      </c>
      <c r="P542">
        <v>0</v>
      </c>
      <c r="Q542">
        <v>2</v>
      </c>
      <c r="R542">
        <v>9</v>
      </c>
    </row>
    <row r="543" spans="1:18" x14ac:dyDescent="0.2">
      <c r="A543" t="s">
        <v>4591</v>
      </c>
      <c r="B543" t="s">
        <v>86</v>
      </c>
      <c r="C543" t="s">
        <v>271</v>
      </c>
      <c r="D543" t="s">
        <v>200</v>
      </c>
      <c r="E543" t="s">
        <v>96</v>
      </c>
      <c r="F543">
        <v>213</v>
      </c>
      <c r="G543">
        <v>6440.97</v>
      </c>
      <c r="H543">
        <v>13</v>
      </c>
      <c r="I543">
        <v>285</v>
      </c>
      <c r="J543">
        <v>19</v>
      </c>
      <c r="K543">
        <v>517.54</v>
      </c>
      <c r="L543">
        <v>37.4</v>
      </c>
      <c r="M543">
        <v>207</v>
      </c>
      <c r="N543">
        <v>6245.83</v>
      </c>
      <c r="O543">
        <v>77</v>
      </c>
      <c r="P543">
        <v>12</v>
      </c>
      <c r="Q543">
        <v>5</v>
      </c>
      <c r="R543">
        <v>84</v>
      </c>
    </row>
    <row r="544" spans="1:18" x14ac:dyDescent="0.2">
      <c r="A544" t="s">
        <v>4592</v>
      </c>
      <c r="B544" t="s">
        <v>89</v>
      </c>
      <c r="C544" t="s">
        <v>274</v>
      </c>
      <c r="D544" t="s">
        <v>226</v>
      </c>
      <c r="E544" t="s">
        <v>96</v>
      </c>
      <c r="F544">
        <v>322</v>
      </c>
      <c r="G544">
        <v>16062.43</v>
      </c>
      <c r="H544">
        <v>21</v>
      </c>
      <c r="I544">
        <v>919</v>
      </c>
      <c r="J544">
        <v>28</v>
      </c>
      <c r="K544">
        <v>1194</v>
      </c>
      <c r="L544">
        <v>-14.77</v>
      </c>
      <c r="M544">
        <v>315</v>
      </c>
      <c r="N544">
        <v>15772.66</v>
      </c>
      <c r="O544">
        <v>45</v>
      </c>
      <c r="P544">
        <v>8</v>
      </c>
      <c r="Q544">
        <v>3</v>
      </c>
      <c r="R544">
        <v>50</v>
      </c>
    </row>
    <row r="545" spans="1:18" x14ac:dyDescent="0.2">
      <c r="A545" t="s">
        <v>4593</v>
      </c>
      <c r="B545" t="s">
        <v>86</v>
      </c>
      <c r="C545" t="s">
        <v>274</v>
      </c>
      <c r="D545" t="s">
        <v>218</v>
      </c>
      <c r="E545" t="s">
        <v>96</v>
      </c>
      <c r="F545">
        <v>192</v>
      </c>
      <c r="G545">
        <v>5028.54</v>
      </c>
      <c r="H545">
        <v>3</v>
      </c>
      <c r="I545">
        <v>16</v>
      </c>
      <c r="J545">
        <v>11</v>
      </c>
      <c r="K545">
        <v>208</v>
      </c>
      <c r="L545">
        <v>-1.03</v>
      </c>
      <c r="M545">
        <v>184</v>
      </c>
      <c r="N545">
        <v>4835.51</v>
      </c>
      <c r="O545">
        <v>62</v>
      </c>
      <c r="P545">
        <v>7</v>
      </c>
      <c r="Q545">
        <v>4</v>
      </c>
      <c r="R545">
        <v>65</v>
      </c>
    </row>
    <row r="546" spans="1:18" x14ac:dyDescent="0.2">
      <c r="A546" t="s">
        <v>4594</v>
      </c>
      <c r="B546" t="s">
        <v>88</v>
      </c>
      <c r="C546" t="s">
        <v>269</v>
      </c>
      <c r="D546" t="s">
        <v>120</v>
      </c>
      <c r="E546" t="s">
        <v>96</v>
      </c>
      <c r="F546">
        <v>122</v>
      </c>
      <c r="G546">
        <v>768.54</v>
      </c>
      <c r="H546">
        <v>2</v>
      </c>
      <c r="I546">
        <v>11.51</v>
      </c>
      <c r="J546">
        <v>9</v>
      </c>
      <c r="K546">
        <v>54</v>
      </c>
      <c r="L546">
        <v>13.97</v>
      </c>
      <c r="M546">
        <v>115</v>
      </c>
      <c r="N546">
        <v>740.02</v>
      </c>
      <c r="O546">
        <v>6</v>
      </c>
      <c r="P546">
        <v>0</v>
      </c>
      <c r="Q546">
        <v>0</v>
      </c>
      <c r="R546">
        <v>6</v>
      </c>
    </row>
    <row r="547" spans="1:18" x14ac:dyDescent="0.2">
      <c r="A547" t="s">
        <v>4595</v>
      </c>
      <c r="B547" t="s">
        <v>86</v>
      </c>
      <c r="C547" t="s">
        <v>268</v>
      </c>
      <c r="D547" t="s">
        <v>127</v>
      </c>
      <c r="E547" t="s">
        <v>96</v>
      </c>
      <c r="F547">
        <v>740</v>
      </c>
      <c r="G547">
        <v>18624.7</v>
      </c>
      <c r="H547">
        <v>38</v>
      </c>
      <c r="I547">
        <v>777.51</v>
      </c>
      <c r="J547">
        <v>45</v>
      </c>
      <c r="K547">
        <v>945.54</v>
      </c>
      <c r="L547">
        <v>106.37</v>
      </c>
      <c r="M547">
        <v>733</v>
      </c>
      <c r="N547">
        <v>18563.04</v>
      </c>
      <c r="O547">
        <v>183</v>
      </c>
      <c r="P547">
        <v>27</v>
      </c>
      <c r="Q547">
        <v>31</v>
      </c>
      <c r="R547">
        <v>179</v>
      </c>
    </row>
    <row r="548" spans="1:18" x14ac:dyDescent="0.2">
      <c r="A548" t="s">
        <v>4596</v>
      </c>
      <c r="B548" t="s">
        <v>89</v>
      </c>
      <c r="C548" t="s">
        <v>269</v>
      </c>
      <c r="D548" t="s">
        <v>158</v>
      </c>
      <c r="E548" t="s">
        <v>96</v>
      </c>
      <c r="F548">
        <v>117</v>
      </c>
      <c r="G548">
        <v>5694.86</v>
      </c>
      <c r="H548">
        <v>10</v>
      </c>
      <c r="I548">
        <v>324</v>
      </c>
      <c r="J548">
        <v>8</v>
      </c>
      <c r="K548">
        <v>385</v>
      </c>
      <c r="L548">
        <v>-18.2</v>
      </c>
      <c r="M548">
        <v>119</v>
      </c>
      <c r="N548">
        <v>5615.66</v>
      </c>
      <c r="O548">
        <v>40</v>
      </c>
      <c r="P548">
        <v>2</v>
      </c>
      <c r="Q548">
        <v>1</v>
      </c>
      <c r="R548">
        <v>41</v>
      </c>
    </row>
    <row r="549" spans="1:18" x14ac:dyDescent="0.2">
      <c r="A549" t="s">
        <v>4597</v>
      </c>
      <c r="B549" t="s">
        <v>88</v>
      </c>
      <c r="C549" t="s">
        <v>268</v>
      </c>
      <c r="D549" t="s">
        <v>127</v>
      </c>
      <c r="E549" t="s">
        <v>96</v>
      </c>
      <c r="F549">
        <v>395</v>
      </c>
      <c r="G549">
        <v>2618.6999999999998</v>
      </c>
      <c r="H549">
        <v>18</v>
      </c>
      <c r="I549">
        <v>91.51</v>
      </c>
      <c r="J549">
        <v>26</v>
      </c>
      <c r="K549">
        <v>161.54</v>
      </c>
      <c r="L549">
        <v>20.37</v>
      </c>
      <c r="M549">
        <v>387</v>
      </c>
      <c r="N549">
        <v>2569.04</v>
      </c>
      <c r="O549">
        <v>9</v>
      </c>
      <c r="P549">
        <v>2</v>
      </c>
      <c r="Q549">
        <v>0</v>
      </c>
      <c r="R549">
        <v>11</v>
      </c>
    </row>
    <row r="550" spans="1:18" x14ac:dyDescent="0.2">
      <c r="A550" t="s">
        <v>4598</v>
      </c>
      <c r="B550" t="s">
        <v>93</v>
      </c>
      <c r="C550" t="s">
        <v>267</v>
      </c>
      <c r="D550" t="s">
        <v>281</v>
      </c>
      <c r="E550" t="s">
        <v>96</v>
      </c>
      <c r="F550">
        <v>0</v>
      </c>
      <c r="G550">
        <v>0</v>
      </c>
      <c r="H550">
        <v>0</v>
      </c>
      <c r="I550">
        <v>0</v>
      </c>
      <c r="J550">
        <v>0</v>
      </c>
      <c r="K550">
        <v>0</v>
      </c>
      <c r="L550">
        <v>0</v>
      </c>
      <c r="M550">
        <v>0</v>
      </c>
      <c r="N550">
        <v>0</v>
      </c>
      <c r="O550">
        <v>272</v>
      </c>
      <c r="P550">
        <v>37</v>
      </c>
      <c r="Q550">
        <v>42</v>
      </c>
      <c r="R550">
        <v>267</v>
      </c>
    </row>
    <row r="551" spans="1:18" x14ac:dyDescent="0.2">
      <c r="A551" t="s">
        <v>4599</v>
      </c>
      <c r="B551" t="s">
        <v>89</v>
      </c>
      <c r="C551" t="s">
        <v>269</v>
      </c>
      <c r="D551" t="s">
        <v>206</v>
      </c>
      <c r="E551" t="s">
        <v>96</v>
      </c>
      <c r="F551">
        <v>144</v>
      </c>
      <c r="G551">
        <v>7091</v>
      </c>
      <c r="H551">
        <v>10</v>
      </c>
      <c r="I551">
        <v>480</v>
      </c>
      <c r="J551">
        <v>13</v>
      </c>
      <c r="K551">
        <v>628</v>
      </c>
      <c r="L551">
        <v>6</v>
      </c>
      <c r="M551">
        <v>141</v>
      </c>
      <c r="N551">
        <v>6949</v>
      </c>
      <c r="O551">
        <v>57</v>
      </c>
      <c r="P551">
        <v>6</v>
      </c>
      <c r="Q551">
        <v>5</v>
      </c>
      <c r="R551">
        <v>58</v>
      </c>
    </row>
    <row r="552" spans="1:18" x14ac:dyDescent="0.2">
      <c r="A552" t="s">
        <v>4600</v>
      </c>
      <c r="B552" t="s">
        <v>86</v>
      </c>
      <c r="C552" t="s">
        <v>273</v>
      </c>
      <c r="D552" t="s">
        <v>234</v>
      </c>
      <c r="E552" t="s">
        <v>96</v>
      </c>
      <c r="F552">
        <v>221</v>
      </c>
      <c r="G552">
        <v>5153.8599999999997</v>
      </c>
      <c r="H552">
        <v>13</v>
      </c>
      <c r="I552">
        <v>354</v>
      </c>
      <c r="J552">
        <v>18</v>
      </c>
      <c r="K552">
        <v>344</v>
      </c>
      <c r="L552">
        <v>71.8</v>
      </c>
      <c r="M552">
        <v>216</v>
      </c>
      <c r="N552">
        <v>5235.66</v>
      </c>
      <c r="O552">
        <v>37</v>
      </c>
      <c r="P552">
        <v>3</v>
      </c>
      <c r="Q552">
        <v>8</v>
      </c>
      <c r="R552">
        <v>32</v>
      </c>
    </row>
    <row r="553" spans="1:18" x14ac:dyDescent="0.2">
      <c r="A553" t="s">
        <v>4601</v>
      </c>
      <c r="B553" t="s">
        <v>86</v>
      </c>
      <c r="C553" t="s">
        <v>272</v>
      </c>
      <c r="D553" t="s">
        <v>187</v>
      </c>
      <c r="E553" t="s">
        <v>96</v>
      </c>
      <c r="F553">
        <v>281</v>
      </c>
      <c r="G553">
        <v>7699.54</v>
      </c>
      <c r="H553">
        <v>22</v>
      </c>
      <c r="I553">
        <v>421</v>
      </c>
      <c r="J553">
        <v>18</v>
      </c>
      <c r="K553">
        <v>405</v>
      </c>
      <c r="L553">
        <v>16.97</v>
      </c>
      <c r="M553">
        <v>285</v>
      </c>
      <c r="N553">
        <v>7732.51</v>
      </c>
      <c r="O553">
        <v>107</v>
      </c>
      <c r="P553">
        <v>14</v>
      </c>
      <c r="Q553">
        <v>13</v>
      </c>
      <c r="R553">
        <v>108</v>
      </c>
    </row>
    <row r="554" spans="1:18" x14ac:dyDescent="0.2">
      <c r="A554" t="s">
        <v>4602</v>
      </c>
      <c r="B554" t="s">
        <v>93</v>
      </c>
      <c r="C554" t="s">
        <v>275</v>
      </c>
      <c r="D554" t="s">
        <v>141</v>
      </c>
      <c r="E554" t="s">
        <v>96</v>
      </c>
      <c r="F554">
        <v>0</v>
      </c>
      <c r="G554">
        <v>0</v>
      </c>
      <c r="H554">
        <v>0</v>
      </c>
      <c r="I554">
        <v>0</v>
      </c>
      <c r="J554">
        <v>0</v>
      </c>
      <c r="K554">
        <v>0</v>
      </c>
      <c r="L554">
        <v>0</v>
      </c>
      <c r="M554">
        <v>0</v>
      </c>
      <c r="N554">
        <v>0</v>
      </c>
      <c r="O554">
        <v>6</v>
      </c>
      <c r="P554">
        <v>2</v>
      </c>
      <c r="Q554">
        <v>2</v>
      </c>
      <c r="R554">
        <v>6</v>
      </c>
    </row>
    <row r="555" spans="1:18" x14ac:dyDescent="0.2">
      <c r="A555" t="s">
        <v>4603</v>
      </c>
      <c r="B555" t="s">
        <v>88</v>
      </c>
      <c r="C555" t="s">
        <v>271</v>
      </c>
      <c r="D555" t="s">
        <v>200</v>
      </c>
      <c r="E555" t="s">
        <v>96</v>
      </c>
      <c r="F555">
        <v>107</v>
      </c>
      <c r="G555">
        <v>744.54</v>
      </c>
      <c r="H555">
        <v>8</v>
      </c>
      <c r="I555">
        <v>43</v>
      </c>
      <c r="J555">
        <v>12</v>
      </c>
      <c r="K555">
        <v>75.540000000000006</v>
      </c>
      <c r="L555">
        <v>0</v>
      </c>
      <c r="M555">
        <v>103</v>
      </c>
      <c r="N555">
        <v>712</v>
      </c>
      <c r="O555">
        <v>17</v>
      </c>
      <c r="P555">
        <v>3</v>
      </c>
      <c r="Q555">
        <v>1</v>
      </c>
      <c r="R555">
        <v>19</v>
      </c>
    </row>
    <row r="556" spans="1:18" x14ac:dyDescent="0.2">
      <c r="A556" t="s">
        <v>4604</v>
      </c>
      <c r="B556" t="s">
        <v>86</v>
      </c>
      <c r="C556" t="s">
        <v>274</v>
      </c>
      <c r="D556" t="s">
        <v>229</v>
      </c>
      <c r="E556" t="s">
        <v>96</v>
      </c>
      <c r="F556">
        <v>133</v>
      </c>
      <c r="G556">
        <v>4604</v>
      </c>
      <c r="H556">
        <v>4</v>
      </c>
      <c r="I556">
        <v>88</v>
      </c>
      <c r="J556">
        <v>10</v>
      </c>
      <c r="K556">
        <v>276</v>
      </c>
      <c r="L556">
        <v>0</v>
      </c>
      <c r="M556">
        <v>127</v>
      </c>
      <c r="N556">
        <v>4416</v>
      </c>
      <c r="O556">
        <v>16</v>
      </c>
      <c r="P556">
        <v>2</v>
      </c>
      <c r="Q556">
        <v>1</v>
      </c>
      <c r="R556">
        <v>17</v>
      </c>
    </row>
    <row r="557" spans="1:18" x14ac:dyDescent="0.2">
      <c r="A557" t="s">
        <v>4605</v>
      </c>
      <c r="B557" t="s">
        <v>86</v>
      </c>
      <c r="C557" t="s">
        <v>271</v>
      </c>
      <c r="D557" t="s">
        <v>212</v>
      </c>
      <c r="E557" t="s">
        <v>96</v>
      </c>
      <c r="F557">
        <v>242</v>
      </c>
      <c r="G557">
        <v>7237.54</v>
      </c>
      <c r="H557">
        <v>7</v>
      </c>
      <c r="I557">
        <v>202.51</v>
      </c>
      <c r="J557">
        <v>18</v>
      </c>
      <c r="K557">
        <v>194</v>
      </c>
      <c r="L557">
        <v>-4.03</v>
      </c>
      <c r="M557">
        <v>231</v>
      </c>
      <c r="N557">
        <v>7242.02</v>
      </c>
      <c r="O557">
        <v>42</v>
      </c>
      <c r="P557">
        <v>10</v>
      </c>
      <c r="Q557">
        <v>10</v>
      </c>
      <c r="R557">
        <v>42</v>
      </c>
    </row>
    <row r="558" spans="1:18" x14ac:dyDescent="0.2">
      <c r="A558" t="s">
        <v>4606</v>
      </c>
      <c r="B558" t="s">
        <v>91</v>
      </c>
      <c r="C558" t="s">
        <v>274</v>
      </c>
      <c r="D558" t="s">
        <v>236</v>
      </c>
      <c r="E558" t="s">
        <v>96</v>
      </c>
      <c r="F558">
        <v>0</v>
      </c>
      <c r="G558">
        <v>0</v>
      </c>
      <c r="H558">
        <v>1</v>
      </c>
      <c r="I558">
        <v>24</v>
      </c>
      <c r="J558">
        <v>0</v>
      </c>
      <c r="K558">
        <v>0</v>
      </c>
      <c r="L558">
        <v>0</v>
      </c>
      <c r="M558">
        <v>1</v>
      </c>
      <c r="N558">
        <v>24</v>
      </c>
      <c r="O558">
        <v>0</v>
      </c>
      <c r="P558">
        <v>0</v>
      </c>
      <c r="Q558">
        <v>0</v>
      </c>
      <c r="R558">
        <v>0</v>
      </c>
    </row>
    <row r="559" spans="1:18" x14ac:dyDescent="0.2">
      <c r="A559" t="s">
        <v>4607</v>
      </c>
      <c r="B559" t="s">
        <v>88</v>
      </c>
      <c r="C559" t="s">
        <v>274</v>
      </c>
      <c r="D559" t="s">
        <v>229</v>
      </c>
      <c r="E559" t="s">
        <v>96</v>
      </c>
      <c r="F559">
        <v>57</v>
      </c>
      <c r="G559">
        <v>420</v>
      </c>
      <c r="H559">
        <v>2</v>
      </c>
      <c r="I559">
        <v>9</v>
      </c>
      <c r="J559">
        <v>6</v>
      </c>
      <c r="K559">
        <v>42</v>
      </c>
      <c r="L559">
        <v>0</v>
      </c>
      <c r="M559">
        <v>53</v>
      </c>
      <c r="N559">
        <v>387</v>
      </c>
      <c r="O559">
        <v>5</v>
      </c>
      <c r="P559">
        <v>0</v>
      </c>
      <c r="Q559">
        <v>0</v>
      </c>
      <c r="R559">
        <v>5</v>
      </c>
    </row>
    <row r="560" spans="1:18" x14ac:dyDescent="0.2">
      <c r="A560" t="s">
        <v>4608</v>
      </c>
      <c r="B560" t="s">
        <v>93</v>
      </c>
      <c r="C560" t="s">
        <v>271</v>
      </c>
      <c r="D560" t="s">
        <v>285</v>
      </c>
      <c r="E560" t="s">
        <v>96</v>
      </c>
      <c r="F560">
        <v>0</v>
      </c>
      <c r="G560">
        <v>0</v>
      </c>
      <c r="H560">
        <v>0</v>
      </c>
      <c r="I560">
        <v>0</v>
      </c>
      <c r="J560">
        <v>0</v>
      </c>
      <c r="K560">
        <v>0</v>
      </c>
      <c r="L560">
        <v>0</v>
      </c>
      <c r="M560">
        <v>0</v>
      </c>
      <c r="N560">
        <v>0</v>
      </c>
      <c r="O560">
        <v>386</v>
      </c>
      <c r="P560">
        <v>55</v>
      </c>
      <c r="Q560">
        <v>51</v>
      </c>
      <c r="R560">
        <v>390</v>
      </c>
    </row>
    <row r="561" spans="1:18" x14ac:dyDescent="0.2">
      <c r="A561" t="s">
        <v>4609</v>
      </c>
      <c r="B561" t="s">
        <v>89</v>
      </c>
      <c r="C561" t="s">
        <v>270</v>
      </c>
      <c r="D561" t="s">
        <v>284</v>
      </c>
      <c r="E561" t="s">
        <v>96</v>
      </c>
      <c r="F561">
        <v>679</v>
      </c>
      <c r="G561">
        <v>34999.72</v>
      </c>
      <c r="H561">
        <v>36</v>
      </c>
      <c r="I561">
        <v>1559</v>
      </c>
      <c r="J561">
        <v>25</v>
      </c>
      <c r="K561">
        <v>1046</v>
      </c>
      <c r="L561">
        <v>120.43</v>
      </c>
      <c r="M561">
        <v>690</v>
      </c>
      <c r="N561">
        <v>35633.15</v>
      </c>
      <c r="O561">
        <v>79</v>
      </c>
      <c r="P561">
        <v>7</v>
      </c>
      <c r="Q561">
        <v>3</v>
      </c>
      <c r="R561">
        <v>83</v>
      </c>
    </row>
    <row r="562" spans="1:18" x14ac:dyDescent="0.2">
      <c r="A562" t="s">
        <v>4610</v>
      </c>
      <c r="B562" t="s">
        <v>91</v>
      </c>
      <c r="C562" t="s">
        <v>269</v>
      </c>
      <c r="D562" t="s">
        <v>174</v>
      </c>
      <c r="E562" t="s">
        <v>96</v>
      </c>
      <c r="F562">
        <v>2</v>
      </c>
      <c r="G562">
        <v>37</v>
      </c>
      <c r="H562">
        <v>0</v>
      </c>
      <c r="I562">
        <v>0</v>
      </c>
      <c r="J562">
        <v>0</v>
      </c>
      <c r="K562">
        <v>0</v>
      </c>
      <c r="L562">
        <v>0</v>
      </c>
      <c r="M562">
        <v>2</v>
      </c>
      <c r="N562">
        <v>37</v>
      </c>
      <c r="O562">
        <v>0</v>
      </c>
      <c r="P562">
        <v>0</v>
      </c>
      <c r="Q562">
        <v>0</v>
      </c>
      <c r="R562">
        <v>0</v>
      </c>
    </row>
    <row r="563" spans="1:18" x14ac:dyDescent="0.2">
      <c r="A563" t="s">
        <v>4611</v>
      </c>
      <c r="B563" t="s">
        <v>93</v>
      </c>
      <c r="C563" t="s">
        <v>272</v>
      </c>
      <c r="D563" t="s">
        <v>254</v>
      </c>
      <c r="E563" t="s">
        <v>96</v>
      </c>
      <c r="F563">
        <v>0</v>
      </c>
      <c r="G563">
        <v>0</v>
      </c>
      <c r="H563">
        <v>0</v>
      </c>
      <c r="I563">
        <v>0</v>
      </c>
      <c r="J563">
        <v>0</v>
      </c>
      <c r="K563">
        <v>0</v>
      </c>
      <c r="L563">
        <v>0</v>
      </c>
      <c r="M563">
        <v>0</v>
      </c>
      <c r="N563">
        <v>0</v>
      </c>
      <c r="O563">
        <v>36</v>
      </c>
      <c r="P563">
        <v>4</v>
      </c>
      <c r="Q563">
        <v>4</v>
      </c>
      <c r="R563">
        <v>36</v>
      </c>
    </row>
    <row r="564" spans="1:18" x14ac:dyDescent="0.2">
      <c r="A564" t="s">
        <v>4612</v>
      </c>
      <c r="B564" t="s">
        <v>89</v>
      </c>
      <c r="C564" t="s">
        <v>267</v>
      </c>
      <c r="D564" t="s">
        <v>281</v>
      </c>
      <c r="E564" t="s">
        <v>96</v>
      </c>
      <c r="F564">
        <v>1823</v>
      </c>
      <c r="G564">
        <v>88464.44</v>
      </c>
      <c r="H564">
        <v>89</v>
      </c>
      <c r="I564">
        <v>4271.83</v>
      </c>
      <c r="J564">
        <v>85</v>
      </c>
      <c r="K564">
        <v>3486</v>
      </c>
      <c r="L564">
        <v>-342.31</v>
      </c>
      <c r="M564">
        <v>1827</v>
      </c>
      <c r="N564">
        <v>88907.96</v>
      </c>
      <c r="O564">
        <v>267</v>
      </c>
      <c r="P564">
        <v>45</v>
      </c>
      <c r="Q564">
        <v>29</v>
      </c>
      <c r="R564">
        <v>283</v>
      </c>
    </row>
    <row r="565" spans="1:18" x14ac:dyDescent="0.2">
      <c r="A565" t="s">
        <v>4613</v>
      </c>
      <c r="B565" t="s">
        <v>86</v>
      </c>
      <c r="C565" t="s">
        <v>269</v>
      </c>
      <c r="D565" t="s">
        <v>152</v>
      </c>
      <c r="E565" t="s">
        <v>96</v>
      </c>
      <c r="F565">
        <v>414</v>
      </c>
      <c r="G565">
        <v>9180.9699999999993</v>
      </c>
      <c r="H565">
        <v>16</v>
      </c>
      <c r="I565">
        <v>298</v>
      </c>
      <c r="J565">
        <v>27</v>
      </c>
      <c r="K565">
        <v>496</v>
      </c>
      <c r="L565">
        <v>20.37</v>
      </c>
      <c r="M565">
        <v>403</v>
      </c>
      <c r="N565">
        <v>9003.34</v>
      </c>
      <c r="O565">
        <v>251</v>
      </c>
      <c r="P565">
        <v>30</v>
      </c>
      <c r="Q565">
        <v>22</v>
      </c>
      <c r="R565">
        <v>259</v>
      </c>
    </row>
    <row r="566" spans="1:18" x14ac:dyDescent="0.2">
      <c r="A566" t="s">
        <v>4614</v>
      </c>
      <c r="B566" t="s">
        <v>91</v>
      </c>
      <c r="C566" t="s">
        <v>272</v>
      </c>
      <c r="D566" t="s">
        <v>187</v>
      </c>
      <c r="E566" t="s">
        <v>96</v>
      </c>
      <c r="F566">
        <v>1</v>
      </c>
      <c r="G566">
        <v>24</v>
      </c>
      <c r="H566">
        <v>0</v>
      </c>
      <c r="I566">
        <v>0</v>
      </c>
      <c r="J566">
        <v>0</v>
      </c>
      <c r="K566">
        <v>0</v>
      </c>
      <c r="L566">
        <v>0</v>
      </c>
      <c r="M566">
        <v>1</v>
      </c>
      <c r="N566">
        <v>24</v>
      </c>
      <c r="O566">
        <v>0</v>
      </c>
      <c r="P566">
        <v>0</v>
      </c>
      <c r="Q566">
        <v>0</v>
      </c>
      <c r="R566">
        <v>0</v>
      </c>
    </row>
    <row r="567" spans="1:18" x14ac:dyDescent="0.2">
      <c r="A567" t="s">
        <v>4615</v>
      </c>
      <c r="B567" t="s">
        <v>93</v>
      </c>
      <c r="C567" t="s">
        <v>267</v>
      </c>
      <c r="D567" t="s">
        <v>199</v>
      </c>
      <c r="E567" t="s">
        <v>96</v>
      </c>
      <c r="F567">
        <v>0</v>
      </c>
      <c r="G567">
        <v>0</v>
      </c>
      <c r="H567">
        <v>0</v>
      </c>
      <c r="I567">
        <v>0</v>
      </c>
      <c r="J567">
        <v>0</v>
      </c>
      <c r="K567">
        <v>0</v>
      </c>
      <c r="L567">
        <v>0</v>
      </c>
      <c r="M567">
        <v>0</v>
      </c>
      <c r="N567">
        <v>0</v>
      </c>
      <c r="O567">
        <v>34</v>
      </c>
      <c r="P567">
        <v>2</v>
      </c>
      <c r="Q567">
        <v>7</v>
      </c>
      <c r="R567">
        <v>29</v>
      </c>
    </row>
    <row r="568" spans="1:18" x14ac:dyDescent="0.2">
      <c r="A568" t="s">
        <v>4616</v>
      </c>
      <c r="B568" t="s">
        <v>93</v>
      </c>
      <c r="C568" t="s">
        <v>275</v>
      </c>
      <c r="D568" t="s">
        <v>126</v>
      </c>
      <c r="E568" t="s">
        <v>96</v>
      </c>
      <c r="F568">
        <v>0</v>
      </c>
      <c r="G568">
        <v>0</v>
      </c>
      <c r="H568">
        <v>0</v>
      </c>
      <c r="I568">
        <v>0</v>
      </c>
      <c r="J568">
        <v>0</v>
      </c>
      <c r="K568">
        <v>0</v>
      </c>
      <c r="L568">
        <v>0</v>
      </c>
      <c r="M568">
        <v>0</v>
      </c>
      <c r="N568">
        <v>0</v>
      </c>
      <c r="O568">
        <v>3</v>
      </c>
      <c r="P568">
        <v>1</v>
      </c>
      <c r="Q568">
        <v>1</v>
      </c>
      <c r="R568">
        <v>3</v>
      </c>
    </row>
    <row r="569" spans="1:18" x14ac:dyDescent="0.2">
      <c r="A569" t="s">
        <v>4617</v>
      </c>
      <c r="B569" t="s">
        <v>88</v>
      </c>
      <c r="C569" t="s">
        <v>268</v>
      </c>
      <c r="D569" t="s">
        <v>149</v>
      </c>
      <c r="E569" t="s">
        <v>96</v>
      </c>
      <c r="F569">
        <v>605</v>
      </c>
      <c r="G569">
        <v>4077.62</v>
      </c>
      <c r="H569">
        <v>54</v>
      </c>
      <c r="I569">
        <v>321.57</v>
      </c>
      <c r="J569">
        <v>27</v>
      </c>
      <c r="K569">
        <v>179</v>
      </c>
      <c r="L569">
        <v>20.91</v>
      </c>
      <c r="M569">
        <v>632</v>
      </c>
      <c r="N569">
        <v>4241.1000000000004</v>
      </c>
      <c r="O569">
        <v>50</v>
      </c>
      <c r="P569">
        <v>7</v>
      </c>
      <c r="Q569">
        <v>4</v>
      </c>
      <c r="R569">
        <v>53</v>
      </c>
    </row>
    <row r="570" spans="1:18" x14ac:dyDescent="0.2">
      <c r="A570" t="s">
        <v>4618</v>
      </c>
      <c r="B570" t="s">
        <v>89</v>
      </c>
      <c r="C570" t="s">
        <v>271</v>
      </c>
      <c r="D570" t="s">
        <v>285</v>
      </c>
      <c r="E570" t="s">
        <v>96</v>
      </c>
      <c r="F570">
        <v>2747</v>
      </c>
      <c r="G570">
        <v>150895.59</v>
      </c>
      <c r="H570">
        <v>100</v>
      </c>
      <c r="I570">
        <v>5210</v>
      </c>
      <c r="J570">
        <v>136</v>
      </c>
      <c r="K570">
        <v>6226</v>
      </c>
      <c r="L570">
        <v>374.86</v>
      </c>
      <c r="M570">
        <v>2711</v>
      </c>
      <c r="N570">
        <v>150254.45000000001</v>
      </c>
      <c r="O570">
        <v>387</v>
      </c>
      <c r="P570">
        <v>65</v>
      </c>
      <c r="Q570">
        <v>29</v>
      </c>
      <c r="R570">
        <v>423</v>
      </c>
    </row>
    <row r="571" spans="1:18" x14ac:dyDescent="0.2">
      <c r="A571" t="s">
        <v>4619</v>
      </c>
      <c r="B571" t="s">
        <v>86</v>
      </c>
      <c r="C571" t="s">
        <v>269</v>
      </c>
      <c r="D571" t="s">
        <v>168</v>
      </c>
      <c r="E571" t="s">
        <v>96</v>
      </c>
      <c r="F571">
        <v>95</v>
      </c>
      <c r="G571">
        <v>3039.54</v>
      </c>
      <c r="H571">
        <v>5</v>
      </c>
      <c r="I571">
        <v>228</v>
      </c>
      <c r="J571">
        <v>5</v>
      </c>
      <c r="K571">
        <v>147</v>
      </c>
      <c r="L571">
        <v>-8.0299999999999994</v>
      </c>
      <c r="M571">
        <v>95</v>
      </c>
      <c r="N571">
        <v>3112.51</v>
      </c>
      <c r="O571">
        <v>52</v>
      </c>
      <c r="P571">
        <v>5</v>
      </c>
      <c r="Q571">
        <v>3</v>
      </c>
      <c r="R571">
        <v>54</v>
      </c>
    </row>
    <row r="572" spans="1:18" x14ac:dyDescent="0.2">
      <c r="A572" t="s">
        <v>4620</v>
      </c>
      <c r="B572" t="s">
        <v>88</v>
      </c>
      <c r="C572" t="s">
        <v>274</v>
      </c>
      <c r="D572" t="s">
        <v>218</v>
      </c>
      <c r="E572" t="s">
        <v>96</v>
      </c>
      <c r="F572">
        <v>110</v>
      </c>
      <c r="G572">
        <v>749.54</v>
      </c>
      <c r="H572">
        <v>3</v>
      </c>
      <c r="I572">
        <v>16</v>
      </c>
      <c r="J572">
        <v>8</v>
      </c>
      <c r="K572">
        <v>60</v>
      </c>
      <c r="L572">
        <v>14.97</v>
      </c>
      <c r="M572">
        <v>105</v>
      </c>
      <c r="N572">
        <v>720.51</v>
      </c>
      <c r="O572">
        <v>5</v>
      </c>
      <c r="P572">
        <v>1</v>
      </c>
      <c r="Q572">
        <v>0</v>
      </c>
      <c r="R572">
        <v>6</v>
      </c>
    </row>
    <row r="573" spans="1:18" x14ac:dyDescent="0.2">
      <c r="A573" t="s">
        <v>4621</v>
      </c>
      <c r="B573" t="s">
        <v>89</v>
      </c>
      <c r="C573" t="s">
        <v>271</v>
      </c>
      <c r="D573" t="s">
        <v>136</v>
      </c>
      <c r="E573" t="s">
        <v>96</v>
      </c>
      <c r="F573">
        <v>74</v>
      </c>
      <c r="G573">
        <v>3066.43</v>
      </c>
      <c r="H573">
        <v>2</v>
      </c>
      <c r="I573">
        <v>75</v>
      </c>
      <c r="J573">
        <v>6</v>
      </c>
      <c r="K573">
        <v>168</v>
      </c>
      <c r="L573">
        <v>30.23</v>
      </c>
      <c r="M573">
        <v>70</v>
      </c>
      <c r="N573">
        <v>3003.66</v>
      </c>
      <c r="O573">
        <v>9</v>
      </c>
      <c r="P573">
        <v>0</v>
      </c>
      <c r="Q573">
        <v>0</v>
      </c>
      <c r="R573">
        <v>9</v>
      </c>
    </row>
    <row r="574" spans="1:18" x14ac:dyDescent="0.2">
      <c r="A574" t="s">
        <v>4622</v>
      </c>
      <c r="B574" t="s">
        <v>86</v>
      </c>
      <c r="C574" t="s">
        <v>267</v>
      </c>
      <c r="D574" t="s">
        <v>177</v>
      </c>
      <c r="E574" t="s">
        <v>96</v>
      </c>
      <c r="F574">
        <v>163</v>
      </c>
      <c r="G574">
        <v>5513.54</v>
      </c>
      <c r="H574">
        <v>9</v>
      </c>
      <c r="I574">
        <v>367</v>
      </c>
      <c r="J574">
        <v>10</v>
      </c>
      <c r="K574">
        <v>235</v>
      </c>
      <c r="L574">
        <v>46.97</v>
      </c>
      <c r="M574">
        <v>162</v>
      </c>
      <c r="N574">
        <v>5692.51</v>
      </c>
      <c r="O574">
        <v>79</v>
      </c>
      <c r="P574">
        <v>11</v>
      </c>
      <c r="Q574">
        <v>7</v>
      </c>
      <c r="R574">
        <v>83</v>
      </c>
    </row>
    <row r="575" spans="1:18" x14ac:dyDescent="0.2">
      <c r="A575" t="s">
        <v>4623</v>
      </c>
      <c r="B575" t="s">
        <v>93</v>
      </c>
      <c r="C575" t="s">
        <v>267</v>
      </c>
      <c r="D575" t="s">
        <v>139</v>
      </c>
      <c r="E575" t="s">
        <v>96</v>
      </c>
      <c r="F575">
        <v>0</v>
      </c>
      <c r="G575">
        <v>0</v>
      </c>
      <c r="H575">
        <v>0</v>
      </c>
      <c r="I575">
        <v>0</v>
      </c>
      <c r="J575">
        <v>0</v>
      </c>
      <c r="K575">
        <v>0</v>
      </c>
      <c r="L575">
        <v>0</v>
      </c>
      <c r="M575">
        <v>0</v>
      </c>
      <c r="N575">
        <v>0</v>
      </c>
      <c r="O575">
        <v>46</v>
      </c>
      <c r="P575">
        <v>2</v>
      </c>
      <c r="Q575">
        <v>10</v>
      </c>
      <c r="R575">
        <v>38</v>
      </c>
    </row>
    <row r="576" spans="1:18" x14ac:dyDescent="0.2">
      <c r="A576" t="s">
        <v>4624</v>
      </c>
      <c r="B576" t="s">
        <v>88</v>
      </c>
      <c r="C576" t="s">
        <v>269</v>
      </c>
      <c r="D576" t="s">
        <v>168</v>
      </c>
      <c r="E576" t="s">
        <v>96</v>
      </c>
      <c r="F576">
        <v>22</v>
      </c>
      <c r="G576">
        <v>119.54</v>
      </c>
      <c r="H576">
        <v>0</v>
      </c>
      <c r="I576">
        <v>0</v>
      </c>
      <c r="J576">
        <v>0</v>
      </c>
      <c r="K576">
        <v>0</v>
      </c>
      <c r="L576">
        <v>-0.03</v>
      </c>
      <c r="M576">
        <v>22</v>
      </c>
      <c r="N576">
        <v>119.51</v>
      </c>
      <c r="O576">
        <v>2</v>
      </c>
      <c r="P576">
        <v>0</v>
      </c>
      <c r="Q576">
        <v>0</v>
      </c>
      <c r="R576">
        <v>2</v>
      </c>
    </row>
    <row r="577" spans="1:18" x14ac:dyDescent="0.2">
      <c r="A577" t="s">
        <v>4625</v>
      </c>
      <c r="B577" t="s">
        <v>86</v>
      </c>
      <c r="C577" t="s">
        <v>271</v>
      </c>
      <c r="D577" t="s">
        <v>115</v>
      </c>
      <c r="E577" t="s">
        <v>96</v>
      </c>
      <c r="F577">
        <v>75</v>
      </c>
      <c r="G577">
        <v>2252.5100000000002</v>
      </c>
      <c r="H577">
        <v>2</v>
      </c>
      <c r="I577">
        <v>9</v>
      </c>
      <c r="J577">
        <v>3</v>
      </c>
      <c r="K577">
        <v>24.54</v>
      </c>
      <c r="L577">
        <v>-25.63</v>
      </c>
      <c r="M577">
        <v>74</v>
      </c>
      <c r="N577">
        <v>2211.34</v>
      </c>
      <c r="O577">
        <v>1</v>
      </c>
      <c r="P577">
        <v>0</v>
      </c>
      <c r="Q577">
        <v>0</v>
      </c>
      <c r="R577">
        <v>1</v>
      </c>
    </row>
    <row r="578" spans="1:18" x14ac:dyDescent="0.2">
      <c r="A578" t="s">
        <v>4626</v>
      </c>
      <c r="B578" t="s">
        <v>89</v>
      </c>
      <c r="C578" t="s">
        <v>267</v>
      </c>
      <c r="D578" t="s">
        <v>193</v>
      </c>
      <c r="E578" t="s">
        <v>96</v>
      </c>
      <c r="F578">
        <v>126</v>
      </c>
      <c r="G578">
        <v>6158</v>
      </c>
      <c r="H578">
        <v>8</v>
      </c>
      <c r="I578">
        <v>317</v>
      </c>
      <c r="J578">
        <v>4</v>
      </c>
      <c r="K578">
        <v>122</v>
      </c>
      <c r="L578">
        <v>-61</v>
      </c>
      <c r="M578">
        <v>130</v>
      </c>
      <c r="N578">
        <v>6292</v>
      </c>
      <c r="O578">
        <v>12</v>
      </c>
      <c r="P578">
        <v>4</v>
      </c>
      <c r="Q578">
        <v>1</v>
      </c>
      <c r="R578">
        <v>15</v>
      </c>
    </row>
    <row r="579" spans="1:18" x14ac:dyDescent="0.2">
      <c r="A579" t="s">
        <v>4627</v>
      </c>
      <c r="B579" t="s">
        <v>93</v>
      </c>
      <c r="C579" t="s">
        <v>269</v>
      </c>
      <c r="D579" t="s">
        <v>206</v>
      </c>
      <c r="E579" t="s">
        <v>96</v>
      </c>
      <c r="F579">
        <v>0</v>
      </c>
      <c r="G579">
        <v>0</v>
      </c>
      <c r="H579">
        <v>0</v>
      </c>
      <c r="I579">
        <v>0</v>
      </c>
      <c r="J579">
        <v>0</v>
      </c>
      <c r="K579">
        <v>0</v>
      </c>
      <c r="L579">
        <v>0</v>
      </c>
      <c r="M579">
        <v>0</v>
      </c>
      <c r="N579">
        <v>0</v>
      </c>
      <c r="O579">
        <v>81</v>
      </c>
      <c r="P579">
        <v>21</v>
      </c>
      <c r="Q579">
        <v>8</v>
      </c>
      <c r="R579">
        <v>94</v>
      </c>
    </row>
    <row r="580" spans="1:18" x14ac:dyDescent="0.2">
      <c r="A580" t="s">
        <v>4628</v>
      </c>
      <c r="B580" t="s">
        <v>91</v>
      </c>
      <c r="C580" t="s">
        <v>269</v>
      </c>
      <c r="D580" t="s">
        <v>108</v>
      </c>
      <c r="E580" t="s">
        <v>96</v>
      </c>
      <c r="F580">
        <v>8</v>
      </c>
      <c r="G580">
        <v>160</v>
      </c>
      <c r="H580">
        <v>1</v>
      </c>
      <c r="I580">
        <v>20</v>
      </c>
      <c r="J580">
        <v>0</v>
      </c>
      <c r="K580">
        <v>0</v>
      </c>
      <c r="L580">
        <v>4</v>
      </c>
      <c r="M580">
        <v>9</v>
      </c>
      <c r="N580">
        <v>184</v>
      </c>
      <c r="O580">
        <v>0</v>
      </c>
      <c r="P580">
        <v>0</v>
      </c>
      <c r="Q580">
        <v>0</v>
      </c>
      <c r="R580">
        <v>0</v>
      </c>
    </row>
    <row r="581" spans="1:18" x14ac:dyDescent="0.2">
      <c r="A581" t="s">
        <v>4629</v>
      </c>
      <c r="B581" t="s">
        <v>88</v>
      </c>
      <c r="C581" t="s">
        <v>268</v>
      </c>
      <c r="D581" t="s">
        <v>190</v>
      </c>
      <c r="E581" t="s">
        <v>96</v>
      </c>
      <c r="F581">
        <v>286</v>
      </c>
      <c r="G581">
        <v>2022.54</v>
      </c>
      <c r="H581">
        <v>17</v>
      </c>
      <c r="I581">
        <v>94</v>
      </c>
      <c r="J581">
        <v>22</v>
      </c>
      <c r="K581">
        <v>143</v>
      </c>
      <c r="L581">
        <v>16.97</v>
      </c>
      <c r="M581">
        <v>281</v>
      </c>
      <c r="N581">
        <v>1990.51</v>
      </c>
      <c r="O581">
        <v>10</v>
      </c>
      <c r="P581">
        <v>1</v>
      </c>
      <c r="Q581">
        <v>4</v>
      </c>
      <c r="R581">
        <v>7</v>
      </c>
    </row>
    <row r="582" spans="1:18" x14ac:dyDescent="0.2">
      <c r="A582" t="s">
        <v>4630</v>
      </c>
      <c r="B582" t="s">
        <v>89</v>
      </c>
      <c r="C582" t="s">
        <v>273</v>
      </c>
      <c r="D582" t="s">
        <v>238</v>
      </c>
      <c r="E582" t="s">
        <v>96</v>
      </c>
      <c r="F582">
        <v>30</v>
      </c>
      <c r="G582">
        <v>1341.43</v>
      </c>
      <c r="H582">
        <v>0</v>
      </c>
      <c r="I582">
        <v>0</v>
      </c>
      <c r="J582">
        <v>1</v>
      </c>
      <c r="K582">
        <v>55</v>
      </c>
      <c r="L582">
        <v>0.4</v>
      </c>
      <c r="M582">
        <v>29</v>
      </c>
      <c r="N582">
        <v>1286.83</v>
      </c>
      <c r="O582">
        <v>3</v>
      </c>
      <c r="P582">
        <v>1</v>
      </c>
      <c r="Q582">
        <v>0</v>
      </c>
      <c r="R582">
        <v>4</v>
      </c>
    </row>
    <row r="583" spans="1:18" x14ac:dyDescent="0.2">
      <c r="A583" t="s">
        <v>4631</v>
      </c>
      <c r="B583" t="s">
        <v>91</v>
      </c>
      <c r="C583" t="s">
        <v>275</v>
      </c>
      <c r="D583" t="s">
        <v>259</v>
      </c>
      <c r="E583" t="s">
        <v>96</v>
      </c>
      <c r="F583">
        <v>1</v>
      </c>
      <c r="G583">
        <v>14</v>
      </c>
      <c r="H583">
        <v>0</v>
      </c>
      <c r="I583">
        <v>0</v>
      </c>
      <c r="J583">
        <v>0</v>
      </c>
      <c r="K583">
        <v>0</v>
      </c>
      <c r="L583">
        <v>5</v>
      </c>
      <c r="M583">
        <v>1</v>
      </c>
      <c r="N583">
        <v>19</v>
      </c>
      <c r="O583">
        <v>0</v>
      </c>
      <c r="P583">
        <v>0</v>
      </c>
      <c r="Q583">
        <v>0</v>
      </c>
      <c r="R583">
        <v>0</v>
      </c>
    </row>
    <row r="584" spans="1:18" x14ac:dyDescent="0.2">
      <c r="A584" t="s">
        <v>4632</v>
      </c>
      <c r="B584" t="s">
        <v>88</v>
      </c>
      <c r="C584" t="s">
        <v>272</v>
      </c>
      <c r="D584" t="s">
        <v>232</v>
      </c>
      <c r="E584" t="s">
        <v>96</v>
      </c>
      <c r="F584">
        <v>951</v>
      </c>
      <c r="G584">
        <v>5764.78</v>
      </c>
      <c r="H584">
        <v>34</v>
      </c>
      <c r="I584">
        <v>157.04</v>
      </c>
      <c r="J584">
        <v>60</v>
      </c>
      <c r="K584">
        <v>361.54</v>
      </c>
      <c r="L584">
        <v>12.84</v>
      </c>
      <c r="M584">
        <v>925</v>
      </c>
      <c r="N584">
        <v>5573.12</v>
      </c>
      <c r="O584">
        <v>26</v>
      </c>
      <c r="P584">
        <v>3</v>
      </c>
      <c r="Q584">
        <v>5</v>
      </c>
      <c r="R584">
        <v>24</v>
      </c>
    </row>
    <row r="585" spans="1:18" x14ac:dyDescent="0.2">
      <c r="A585" t="s">
        <v>4633</v>
      </c>
      <c r="B585" t="s">
        <v>89</v>
      </c>
      <c r="C585" t="s">
        <v>271</v>
      </c>
      <c r="D585" t="s">
        <v>225</v>
      </c>
      <c r="E585" t="s">
        <v>96</v>
      </c>
      <c r="F585">
        <v>55</v>
      </c>
      <c r="G585">
        <v>3388</v>
      </c>
      <c r="H585">
        <v>0</v>
      </c>
      <c r="I585">
        <v>0</v>
      </c>
      <c r="J585">
        <v>5</v>
      </c>
      <c r="K585">
        <v>167</v>
      </c>
      <c r="L585">
        <v>0</v>
      </c>
      <c r="M585">
        <v>50</v>
      </c>
      <c r="N585">
        <v>3221</v>
      </c>
      <c r="O585">
        <v>5</v>
      </c>
      <c r="P585">
        <v>4</v>
      </c>
      <c r="Q585">
        <v>1</v>
      </c>
      <c r="R585">
        <v>8</v>
      </c>
    </row>
    <row r="586" spans="1:18" x14ac:dyDescent="0.2">
      <c r="A586" t="s">
        <v>4634</v>
      </c>
      <c r="B586" t="s">
        <v>89</v>
      </c>
      <c r="C586" t="s">
        <v>275</v>
      </c>
      <c r="D586" t="s">
        <v>170</v>
      </c>
      <c r="E586" t="s">
        <v>96</v>
      </c>
      <c r="F586">
        <v>67</v>
      </c>
      <c r="G586">
        <v>3411</v>
      </c>
      <c r="H586">
        <v>3</v>
      </c>
      <c r="I586">
        <v>169</v>
      </c>
      <c r="J586">
        <v>4</v>
      </c>
      <c r="K586">
        <v>233</v>
      </c>
      <c r="L586">
        <v>-71</v>
      </c>
      <c r="M586">
        <v>66</v>
      </c>
      <c r="N586">
        <v>3276</v>
      </c>
      <c r="O586">
        <v>5</v>
      </c>
      <c r="P586">
        <v>1</v>
      </c>
      <c r="Q586">
        <v>1</v>
      </c>
      <c r="R586">
        <v>5</v>
      </c>
    </row>
    <row r="587" spans="1:18" x14ac:dyDescent="0.2">
      <c r="A587" t="s">
        <v>4635</v>
      </c>
      <c r="B587" t="s">
        <v>88</v>
      </c>
      <c r="C587" t="s">
        <v>275</v>
      </c>
      <c r="D587" t="s">
        <v>176</v>
      </c>
      <c r="E587" t="s">
        <v>96</v>
      </c>
      <c r="F587">
        <v>531</v>
      </c>
      <c r="G587">
        <v>3620.54</v>
      </c>
      <c r="H587">
        <v>24</v>
      </c>
      <c r="I587">
        <v>127.53</v>
      </c>
      <c r="J587">
        <v>33</v>
      </c>
      <c r="K587">
        <v>230</v>
      </c>
      <c r="L587">
        <v>-20.03</v>
      </c>
      <c r="M587">
        <v>522</v>
      </c>
      <c r="N587">
        <v>3498.04</v>
      </c>
      <c r="O587">
        <v>13</v>
      </c>
      <c r="P587">
        <v>3</v>
      </c>
      <c r="Q587">
        <v>2</v>
      </c>
      <c r="R587">
        <v>14</v>
      </c>
    </row>
    <row r="588" spans="1:18" x14ac:dyDescent="0.2">
      <c r="A588" t="s">
        <v>4636</v>
      </c>
      <c r="B588" t="s">
        <v>89</v>
      </c>
      <c r="C588" t="s">
        <v>267</v>
      </c>
      <c r="D588" t="s">
        <v>199</v>
      </c>
      <c r="E588" t="s">
        <v>96</v>
      </c>
      <c r="F588">
        <v>308</v>
      </c>
      <c r="G588">
        <v>15479.86</v>
      </c>
      <c r="H588">
        <v>18</v>
      </c>
      <c r="I588">
        <v>850</v>
      </c>
      <c r="J588">
        <v>13</v>
      </c>
      <c r="K588">
        <v>748</v>
      </c>
      <c r="L588">
        <v>66.63</v>
      </c>
      <c r="M588">
        <v>313</v>
      </c>
      <c r="N588">
        <v>15648.49</v>
      </c>
      <c r="O588">
        <v>42</v>
      </c>
      <c r="P588">
        <v>6</v>
      </c>
      <c r="Q588">
        <v>1</v>
      </c>
      <c r="R588">
        <v>47</v>
      </c>
    </row>
    <row r="589" spans="1:18" x14ac:dyDescent="0.2">
      <c r="A589" t="s">
        <v>4637</v>
      </c>
      <c r="B589" t="s">
        <v>88</v>
      </c>
      <c r="C589" t="s">
        <v>270</v>
      </c>
      <c r="D589" t="s">
        <v>186</v>
      </c>
      <c r="E589" t="s">
        <v>96</v>
      </c>
      <c r="F589">
        <v>47</v>
      </c>
      <c r="G589">
        <v>372</v>
      </c>
      <c r="H589">
        <v>2</v>
      </c>
      <c r="I589">
        <v>13</v>
      </c>
      <c r="J589">
        <v>7</v>
      </c>
      <c r="K589">
        <v>44</v>
      </c>
      <c r="L589">
        <v>0</v>
      </c>
      <c r="M589">
        <v>42</v>
      </c>
      <c r="N589">
        <v>341</v>
      </c>
      <c r="O589">
        <v>0</v>
      </c>
      <c r="P589">
        <v>0</v>
      </c>
      <c r="Q589">
        <v>0</v>
      </c>
      <c r="R589">
        <v>0</v>
      </c>
    </row>
    <row r="590" spans="1:18" x14ac:dyDescent="0.2">
      <c r="A590" t="s">
        <v>4638</v>
      </c>
      <c r="B590" t="s">
        <v>89</v>
      </c>
      <c r="C590" t="s">
        <v>272</v>
      </c>
      <c r="D590" t="s">
        <v>247</v>
      </c>
      <c r="E590" t="s">
        <v>96</v>
      </c>
      <c r="F590">
        <v>89</v>
      </c>
      <c r="G590">
        <v>4370</v>
      </c>
      <c r="H590">
        <v>5</v>
      </c>
      <c r="I590">
        <v>134</v>
      </c>
      <c r="J590">
        <v>11</v>
      </c>
      <c r="K590">
        <v>305</v>
      </c>
      <c r="L590">
        <v>-12</v>
      </c>
      <c r="M590">
        <v>83</v>
      </c>
      <c r="N590">
        <v>4187</v>
      </c>
      <c r="O590">
        <v>15</v>
      </c>
      <c r="P590">
        <v>1</v>
      </c>
      <c r="Q590">
        <v>0</v>
      </c>
      <c r="R590">
        <v>16</v>
      </c>
    </row>
    <row r="591" spans="1:18" x14ac:dyDescent="0.2">
      <c r="A591" t="s">
        <v>4639</v>
      </c>
      <c r="B591" t="s">
        <v>89</v>
      </c>
      <c r="C591" t="s">
        <v>275</v>
      </c>
      <c r="D591" t="s">
        <v>241</v>
      </c>
      <c r="E591" t="s">
        <v>96</v>
      </c>
      <c r="F591">
        <v>76</v>
      </c>
      <c r="G591">
        <v>4119.29</v>
      </c>
      <c r="H591">
        <v>3</v>
      </c>
      <c r="I591">
        <v>208</v>
      </c>
      <c r="J591">
        <v>3</v>
      </c>
      <c r="K591">
        <v>147</v>
      </c>
      <c r="L591">
        <v>62.37</v>
      </c>
      <c r="M591">
        <v>76</v>
      </c>
      <c r="N591">
        <v>4242.66</v>
      </c>
      <c r="O591">
        <v>11</v>
      </c>
      <c r="P591">
        <v>0</v>
      </c>
      <c r="Q591">
        <v>0</v>
      </c>
      <c r="R591">
        <v>11</v>
      </c>
    </row>
    <row r="592" spans="1:18" x14ac:dyDescent="0.2">
      <c r="A592" t="s">
        <v>4640</v>
      </c>
      <c r="B592" t="s">
        <v>86</v>
      </c>
      <c r="C592" t="s">
        <v>275</v>
      </c>
      <c r="D592" t="s">
        <v>176</v>
      </c>
      <c r="E592" t="s">
        <v>96</v>
      </c>
      <c r="F592">
        <v>794</v>
      </c>
      <c r="G592">
        <v>18580.400000000001</v>
      </c>
      <c r="H592">
        <v>31</v>
      </c>
      <c r="I592">
        <v>483.53</v>
      </c>
      <c r="J592">
        <v>39</v>
      </c>
      <c r="K592">
        <v>450</v>
      </c>
      <c r="L592">
        <v>76.77</v>
      </c>
      <c r="M592">
        <v>786</v>
      </c>
      <c r="N592">
        <v>18690.7</v>
      </c>
      <c r="O592">
        <v>96</v>
      </c>
      <c r="P592">
        <v>23</v>
      </c>
      <c r="Q592">
        <v>12</v>
      </c>
      <c r="R592">
        <v>107</v>
      </c>
    </row>
    <row r="593" spans="1:18" x14ac:dyDescent="0.2">
      <c r="A593" t="s">
        <v>4641</v>
      </c>
      <c r="B593" t="s">
        <v>86</v>
      </c>
      <c r="C593" t="s">
        <v>270</v>
      </c>
      <c r="D593" t="s">
        <v>197</v>
      </c>
      <c r="E593" t="s">
        <v>96</v>
      </c>
      <c r="F593">
        <v>203</v>
      </c>
      <c r="G593">
        <v>4797.8599999999997</v>
      </c>
      <c r="H593">
        <v>11</v>
      </c>
      <c r="I593">
        <v>376</v>
      </c>
      <c r="J593">
        <v>18</v>
      </c>
      <c r="K593">
        <v>309</v>
      </c>
      <c r="L593">
        <v>-13.2</v>
      </c>
      <c r="M593">
        <v>196</v>
      </c>
      <c r="N593">
        <v>4851.66</v>
      </c>
      <c r="O593">
        <v>37</v>
      </c>
      <c r="P593">
        <v>3</v>
      </c>
      <c r="Q593">
        <v>4</v>
      </c>
      <c r="R593">
        <v>36</v>
      </c>
    </row>
    <row r="594" spans="1:18" x14ac:dyDescent="0.2">
      <c r="A594" t="s">
        <v>4642</v>
      </c>
      <c r="B594" t="s">
        <v>91</v>
      </c>
      <c r="C594" t="s">
        <v>275</v>
      </c>
      <c r="D594" t="s">
        <v>146</v>
      </c>
      <c r="E594" t="s">
        <v>96</v>
      </c>
      <c r="F594">
        <v>2</v>
      </c>
      <c r="G594">
        <v>69</v>
      </c>
      <c r="H594">
        <v>0</v>
      </c>
      <c r="I594">
        <v>0</v>
      </c>
      <c r="J594">
        <v>1</v>
      </c>
      <c r="K594">
        <v>27</v>
      </c>
      <c r="L594">
        <v>0</v>
      </c>
      <c r="M594">
        <v>1</v>
      </c>
      <c r="N594">
        <v>42</v>
      </c>
      <c r="O594">
        <v>0</v>
      </c>
      <c r="P594">
        <v>0</v>
      </c>
      <c r="Q594">
        <v>0</v>
      </c>
      <c r="R594">
        <v>0</v>
      </c>
    </row>
    <row r="595" spans="1:18" x14ac:dyDescent="0.2">
      <c r="A595" t="s">
        <v>4643</v>
      </c>
      <c r="B595" t="s">
        <v>89</v>
      </c>
      <c r="C595" t="s">
        <v>270</v>
      </c>
      <c r="D595" t="s">
        <v>188</v>
      </c>
      <c r="E595" t="s">
        <v>96</v>
      </c>
      <c r="F595">
        <v>95</v>
      </c>
      <c r="G595">
        <v>5036.43</v>
      </c>
      <c r="H595">
        <v>5</v>
      </c>
      <c r="I595">
        <v>168</v>
      </c>
      <c r="J595">
        <v>0</v>
      </c>
      <c r="K595">
        <v>0</v>
      </c>
      <c r="L595">
        <v>-48.6</v>
      </c>
      <c r="M595">
        <v>100</v>
      </c>
      <c r="N595">
        <v>5155.83</v>
      </c>
      <c r="O595">
        <v>16</v>
      </c>
      <c r="P595">
        <v>1</v>
      </c>
      <c r="Q595">
        <v>0</v>
      </c>
      <c r="R595">
        <v>17</v>
      </c>
    </row>
    <row r="596" spans="1:18" x14ac:dyDescent="0.2">
      <c r="A596" t="s">
        <v>4644</v>
      </c>
      <c r="B596" t="s">
        <v>91</v>
      </c>
      <c r="C596" t="s">
        <v>269</v>
      </c>
      <c r="D596" t="s">
        <v>189</v>
      </c>
      <c r="E596" t="s">
        <v>96</v>
      </c>
      <c r="F596">
        <v>2</v>
      </c>
      <c r="G596">
        <v>41</v>
      </c>
      <c r="H596">
        <v>0</v>
      </c>
      <c r="I596">
        <v>0</v>
      </c>
      <c r="J596">
        <v>0</v>
      </c>
      <c r="K596">
        <v>0</v>
      </c>
      <c r="L596">
        <v>0</v>
      </c>
      <c r="M596">
        <v>2</v>
      </c>
      <c r="N596">
        <v>41</v>
      </c>
      <c r="O596">
        <v>0</v>
      </c>
      <c r="P596">
        <v>0</v>
      </c>
      <c r="Q596">
        <v>0</v>
      </c>
      <c r="R596">
        <v>0</v>
      </c>
    </row>
    <row r="597" spans="1:18" x14ac:dyDescent="0.2">
      <c r="A597" t="s">
        <v>4645</v>
      </c>
      <c r="B597" t="s">
        <v>86</v>
      </c>
      <c r="C597" t="s">
        <v>268</v>
      </c>
      <c r="D597" t="s">
        <v>202</v>
      </c>
      <c r="E597" t="s">
        <v>96</v>
      </c>
      <c r="F597">
        <v>203</v>
      </c>
      <c r="G597">
        <v>5521</v>
      </c>
      <c r="H597">
        <v>9</v>
      </c>
      <c r="I597">
        <v>214</v>
      </c>
      <c r="J597">
        <v>12</v>
      </c>
      <c r="K597">
        <v>199</v>
      </c>
      <c r="L597">
        <v>47.51</v>
      </c>
      <c r="M597">
        <v>200</v>
      </c>
      <c r="N597">
        <v>5583.51</v>
      </c>
      <c r="O597">
        <v>27</v>
      </c>
      <c r="P597">
        <v>9</v>
      </c>
      <c r="Q597">
        <v>2</v>
      </c>
      <c r="R597">
        <v>34</v>
      </c>
    </row>
    <row r="598" spans="1:18" x14ac:dyDescent="0.2">
      <c r="A598" t="s">
        <v>4646</v>
      </c>
      <c r="B598" t="s">
        <v>93</v>
      </c>
      <c r="C598" t="s">
        <v>273</v>
      </c>
      <c r="D598" t="s">
        <v>238</v>
      </c>
      <c r="E598" t="s">
        <v>96</v>
      </c>
      <c r="F598">
        <v>0</v>
      </c>
      <c r="G598">
        <v>0</v>
      </c>
      <c r="H598">
        <v>0</v>
      </c>
      <c r="I598">
        <v>0</v>
      </c>
      <c r="J598">
        <v>0</v>
      </c>
      <c r="K598">
        <v>0</v>
      </c>
      <c r="L598">
        <v>0</v>
      </c>
      <c r="M598">
        <v>0</v>
      </c>
      <c r="N598">
        <v>0</v>
      </c>
      <c r="O598">
        <v>9</v>
      </c>
      <c r="P598">
        <v>0</v>
      </c>
      <c r="Q598">
        <v>1</v>
      </c>
      <c r="R598">
        <v>8</v>
      </c>
    </row>
    <row r="599" spans="1:18" x14ac:dyDescent="0.2">
      <c r="A599" t="s">
        <v>4647</v>
      </c>
      <c r="B599" t="s">
        <v>88</v>
      </c>
      <c r="C599" t="s">
        <v>274</v>
      </c>
      <c r="D599" t="s">
        <v>246</v>
      </c>
      <c r="E599" t="s">
        <v>96</v>
      </c>
      <c r="F599">
        <v>250</v>
      </c>
      <c r="G599">
        <v>1724.08</v>
      </c>
      <c r="H599">
        <v>7</v>
      </c>
      <c r="I599">
        <v>35</v>
      </c>
      <c r="J599">
        <v>21</v>
      </c>
      <c r="K599">
        <v>177</v>
      </c>
      <c r="L599">
        <v>-2.57</v>
      </c>
      <c r="M599">
        <v>236</v>
      </c>
      <c r="N599">
        <v>1579.51</v>
      </c>
      <c r="O599">
        <v>8</v>
      </c>
      <c r="P599">
        <v>0</v>
      </c>
      <c r="Q599">
        <v>1</v>
      </c>
      <c r="R599">
        <v>7</v>
      </c>
    </row>
    <row r="600" spans="1:18" x14ac:dyDescent="0.2">
      <c r="A600" t="s">
        <v>4648</v>
      </c>
      <c r="B600" t="s">
        <v>88</v>
      </c>
      <c r="C600" t="s">
        <v>270</v>
      </c>
      <c r="D600" t="s">
        <v>195</v>
      </c>
      <c r="E600" t="s">
        <v>96</v>
      </c>
      <c r="F600">
        <v>89</v>
      </c>
      <c r="G600">
        <v>607</v>
      </c>
      <c r="H600">
        <v>2</v>
      </c>
      <c r="I600">
        <v>12</v>
      </c>
      <c r="J600">
        <v>6</v>
      </c>
      <c r="K600">
        <v>48</v>
      </c>
      <c r="L600">
        <v>0</v>
      </c>
      <c r="M600">
        <v>85</v>
      </c>
      <c r="N600">
        <v>571</v>
      </c>
      <c r="O600">
        <v>5</v>
      </c>
      <c r="P600">
        <v>0</v>
      </c>
      <c r="Q600">
        <v>0</v>
      </c>
      <c r="R600">
        <v>5</v>
      </c>
    </row>
    <row r="601" spans="1:18" x14ac:dyDescent="0.2">
      <c r="A601" t="s">
        <v>4649</v>
      </c>
      <c r="B601" t="s">
        <v>88</v>
      </c>
      <c r="C601" t="s">
        <v>268</v>
      </c>
      <c r="D601" t="s">
        <v>202</v>
      </c>
      <c r="E601" t="s">
        <v>96</v>
      </c>
      <c r="F601">
        <v>105</v>
      </c>
      <c r="G601">
        <v>677</v>
      </c>
      <c r="H601">
        <v>3</v>
      </c>
      <c r="I601">
        <v>9</v>
      </c>
      <c r="J601">
        <v>6</v>
      </c>
      <c r="K601">
        <v>34</v>
      </c>
      <c r="L601">
        <v>18.510000000000002</v>
      </c>
      <c r="M601">
        <v>102</v>
      </c>
      <c r="N601">
        <v>670.51</v>
      </c>
      <c r="O601">
        <v>6</v>
      </c>
      <c r="P601">
        <v>1</v>
      </c>
      <c r="Q601">
        <v>1</v>
      </c>
      <c r="R601">
        <v>6</v>
      </c>
    </row>
    <row r="602" spans="1:18" x14ac:dyDescent="0.2">
      <c r="A602" t="s">
        <v>4650</v>
      </c>
      <c r="B602" t="s">
        <v>91</v>
      </c>
      <c r="C602" t="s">
        <v>272</v>
      </c>
      <c r="D602" t="s">
        <v>256</v>
      </c>
      <c r="E602" t="s">
        <v>96</v>
      </c>
      <c r="F602">
        <v>1</v>
      </c>
      <c r="G602">
        <v>55</v>
      </c>
      <c r="H602">
        <v>0</v>
      </c>
      <c r="I602">
        <v>0</v>
      </c>
      <c r="J602">
        <v>0</v>
      </c>
      <c r="K602">
        <v>0</v>
      </c>
      <c r="L602">
        <v>0</v>
      </c>
      <c r="M602">
        <v>1</v>
      </c>
      <c r="N602">
        <v>55</v>
      </c>
      <c r="O602">
        <v>0</v>
      </c>
      <c r="P602">
        <v>0</v>
      </c>
      <c r="Q602">
        <v>0</v>
      </c>
      <c r="R602">
        <v>0</v>
      </c>
    </row>
    <row r="603" spans="1:18" x14ac:dyDescent="0.2">
      <c r="A603" t="s">
        <v>4651</v>
      </c>
      <c r="B603" t="s">
        <v>93</v>
      </c>
      <c r="C603" t="s">
        <v>276</v>
      </c>
      <c r="D603" t="s">
        <v>276</v>
      </c>
      <c r="E603" t="s">
        <v>96</v>
      </c>
      <c r="F603">
        <v>0</v>
      </c>
      <c r="G603">
        <v>0</v>
      </c>
      <c r="H603">
        <v>0</v>
      </c>
      <c r="I603">
        <v>0</v>
      </c>
      <c r="J603">
        <v>0</v>
      </c>
      <c r="K603">
        <v>0</v>
      </c>
      <c r="L603">
        <v>0</v>
      </c>
      <c r="M603">
        <v>0</v>
      </c>
      <c r="N603">
        <v>0</v>
      </c>
      <c r="O603">
        <v>27</v>
      </c>
      <c r="P603">
        <v>3</v>
      </c>
      <c r="Q603">
        <v>11</v>
      </c>
      <c r="R603">
        <v>19</v>
      </c>
    </row>
    <row r="604" spans="1:18" x14ac:dyDescent="0.2">
      <c r="A604" t="s">
        <v>4652</v>
      </c>
      <c r="B604" t="s">
        <v>93</v>
      </c>
      <c r="C604" t="s">
        <v>275</v>
      </c>
      <c r="D604" t="s">
        <v>241</v>
      </c>
      <c r="E604" t="s">
        <v>96</v>
      </c>
      <c r="F604">
        <v>0</v>
      </c>
      <c r="G604">
        <v>0</v>
      </c>
      <c r="H604">
        <v>0</v>
      </c>
      <c r="I604">
        <v>0</v>
      </c>
      <c r="J604">
        <v>0</v>
      </c>
      <c r="K604">
        <v>0</v>
      </c>
      <c r="L604">
        <v>0</v>
      </c>
      <c r="M604">
        <v>0</v>
      </c>
      <c r="N604">
        <v>0</v>
      </c>
      <c r="O604">
        <v>20</v>
      </c>
      <c r="P604">
        <v>2</v>
      </c>
      <c r="Q604">
        <v>2</v>
      </c>
      <c r="R604">
        <v>20</v>
      </c>
    </row>
    <row r="605" spans="1:18" x14ac:dyDescent="0.2">
      <c r="A605" t="s">
        <v>4653</v>
      </c>
      <c r="B605" t="s">
        <v>89</v>
      </c>
      <c r="C605" t="s">
        <v>276</v>
      </c>
      <c r="D605" t="s">
        <v>276</v>
      </c>
      <c r="E605" t="s">
        <v>96</v>
      </c>
      <c r="F605">
        <v>3</v>
      </c>
      <c r="G605">
        <v>96</v>
      </c>
      <c r="H605">
        <v>2</v>
      </c>
      <c r="I605">
        <v>128</v>
      </c>
      <c r="J605">
        <v>1</v>
      </c>
      <c r="K605">
        <v>76</v>
      </c>
      <c r="L605">
        <v>0</v>
      </c>
      <c r="M605">
        <v>4</v>
      </c>
      <c r="N605">
        <v>148</v>
      </c>
      <c r="O605">
        <v>7</v>
      </c>
      <c r="P605">
        <v>0</v>
      </c>
      <c r="Q605">
        <v>1</v>
      </c>
      <c r="R605">
        <v>6</v>
      </c>
    </row>
    <row r="606" spans="1:18" x14ac:dyDescent="0.2">
      <c r="A606" t="s">
        <v>4654</v>
      </c>
      <c r="B606" t="s">
        <v>88</v>
      </c>
      <c r="C606" t="s">
        <v>271</v>
      </c>
      <c r="D606" t="s">
        <v>235</v>
      </c>
      <c r="E606" t="s">
        <v>96</v>
      </c>
      <c r="F606">
        <v>152</v>
      </c>
      <c r="G606">
        <v>1020</v>
      </c>
      <c r="H606">
        <v>3</v>
      </c>
      <c r="I606">
        <v>10</v>
      </c>
      <c r="J606">
        <v>14</v>
      </c>
      <c r="K606">
        <v>90</v>
      </c>
      <c r="L606">
        <v>-5.49</v>
      </c>
      <c r="M606">
        <v>141</v>
      </c>
      <c r="N606">
        <v>934.51</v>
      </c>
      <c r="O606">
        <v>10</v>
      </c>
      <c r="P606">
        <v>2</v>
      </c>
      <c r="Q606">
        <v>0</v>
      </c>
      <c r="R606">
        <v>12</v>
      </c>
    </row>
    <row r="607" spans="1:18" x14ac:dyDescent="0.2">
      <c r="A607" t="s">
        <v>4655</v>
      </c>
      <c r="B607" t="s">
        <v>89</v>
      </c>
      <c r="C607" t="s">
        <v>272</v>
      </c>
      <c r="D607" t="s">
        <v>204</v>
      </c>
      <c r="E607" t="s">
        <v>96</v>
      </c>
      <c r="F607">
        <v>86</v>
      </c>
      <c r="G607">
        <v>4065.86</v>
      </c>
      <c r="H607">
        <v>6</v>
      </c>
      <c r="I607">
        <v>231</v>
      </c>
      <c r="J607">
        <v>3</v>
      </c>
      <c r="K607">
        <v>120</v>
      </c>
      <c r="L607">
        <v>13.8</v>
      </c>
      <c r="M607">
        <v>89</v>
      </c>
      <c r="N607">
        <v>4190.66</v>
      </c>
      <c r="O607">
        <v>23</v>
      </c>
      <c r="P607">
        <v>0</v>
      </c>
      <c r="Q607">
        <v>2</v>
      </c>
      <c r="R607">
        <v>21</v>
      </c>
    </row>
    <row r="608" spans="1:18" x14ac:dyDescent="0.2">
      <c r="A608" t="s">
        <v>4656</v>
      </c>
      <c r="B608" t="s">
        <v>91</v>
      </c>
      <c r="C608" t="s">
        <v>106</v>
      </c>
      <c r="D608" t="s">
        <v>280</v>
      </c>
      <c r="E608" t="s">
        <v>96</v>
      </c>
      <c r="F608">
        <v>199</v>
      </c>
      <c r="G608">
        <v>4812.18</v>
      </c>
      <c r="H608">
        <v>22</v>
      </c>
      <c r="I608">
        <v>538</v>
      </c>
      <c r="J608">
        <v>12</v>
      </c>
      <c r="K608">
        <v>284</v>
      </c>
      <c r="L608">
        <v>10.4</v>
      </c>
      <c r="M608">
        <v>209</v>
      </c>
      <c r="N608">
        <v>5076.58</v>
      </c>
      <c r="O608">
        <v>3</v>
      </c>
      <c r="P608">
        <v>0</v>
      </c>
      <c r="Q608">
        <v>1</v>
      </c>
      <c r="R608">
        <v>2</v>
      </c>
    </row>
    <row r="609" spans="1:18" x14ac:dyDescent="0.2">
      <c r="A609" t="s">
        <v>4657</v>
      </c>
      <c r="B609" t="s">
        <v>89</v>
      </c>
      <c r="C609" t="s">
        <v>271</v>
      </c>
      <c r="D609" t="s">
        <v>181</v>
      </c>
      <c r="E609" t="s">
        <v>96</v>
      </c>
      <c r="F609">
        <v>153</v>
      </c>
      <c r="G609">
        <v>8543.43</v>
      </c>
      <c r="H609">
        <v>4</v>
      </c>
      <c r="I609">
        <v>126</v>
      </c>
      <c r="J609">
        <v>2</v>
      </c>
      <c r="K609">
        <v>82</v>
      </c>
      <c r="L609">
        <v>-17.600000000000001</v>
      </c>
      <c r="M609">
        <v>155</v>
      </c>
      <c r="N609">
        <v>8569.83</v>
      </c>
      <c r="O609">
        <v>25</v>
      </c>
      <c r="P609">
        <v>0</v>
      </c>
      <c r="Q609">
        <v>2</v>
      </c>
      <c r="R609">
        <v>23</v>
      </c>
    </row>
    <row r="610" spans="1:18" x14ac:dyDescent="0.2">
      <c r="A610" t="s">
        <v>4658</v>
      </c>
      <c r="B610" t="s">
        <v>93</v>
      </c>
      <c r="C610" t="s">
        <v>272</v>
      </c>
      <c r="D610" t="s">
        <v>169</v>
      </c>
      <c r="E610" t="s">
        <v>96</v>
      </c>
      <c r="F610">
        <v>0</v>
      </c>
      <c r="G610">
        <v>0</v>
      </c>
      <c r="H610">
        <v>0</v>
      </c>
      <c r="I610">
        <v>0</v>
      </c>
      <c r="J610">
        <v>0</v>
      </c>
      <c r="K610">
        <v>0</v>
      </c>
      <c r="L610">
        <v>0</v>
      </c>
      <c r="M610">
        <v>0</v>
      </c>
      <c r="N610">
        <v>0</v>
      </c>
      <c r="O610">
        <v>262</v>
      </c>
      <c r="P610">
        <v>36</v>
      </c>
      <c r="Q610">
        <v>54</v>
      </c>
      <c r="R610">
        <v>244</v>
      </c>
    </row>
    <row r="611" spans="1:18" x14ac:dyDescent="0.2">
      <c r="A611" t="s">
        <v>4659</v>
      </c>
      <c r="B611" t="s">
        <v>86</v>
      </c>
      <c r="C611" t="s">
        <v>269</v>
      </c>
      <c r="D611" t="s">
        <v>157</v>
      </c>
      <c r="E611" t="s">
        <v>96</v>
      </c>
      <c r="F611">
        <v>212</v>
      </c>
      <c r="G611">
        <v>5680.54</v>
      </c>
      <c r="H611">
        <v>3</v>
      </c>
      <c r="I611">
        <v>111</v>
      </c>
      <c r="J611">
        <v>12</v>
      </c>
      <c r="K611">
        <v>219</v>
      </c>
      <c r="L611">
        <v>65.97</v>
      </c>
      <c r="M611">
        <v>203</v>
      </c>
      <c r="N611">
        <v>5638.51</v>
      </c>
      <c r="O611">
        <v>273</v>
      </c>
      <c r="P611">
        <v>31</v>
      </c>
      <c r="Q611">
        <v>30</v>
      </c>
      <c r="R611">
        <v>274</v>
      </c>
    </row>
    <row r="612" spans="1:18" x14ac:dyDescent="0.2">
      <c r="A612" t="s">
        <v>4660</v>
      </c>
      <c r="B612" t="s">
        <v>89</v>
      </c>
      <c r="C612" t="s">
        <v>269</v>
      </c>
      <c r="D612" t="s">
        <v>132</v>
      </c>
      <c r="E612" t="s">
        <v>96</v>
      </c>
      <c r="F612">
        <v>8</v>
      </c>
      <c r="G612">
        <v>474</v>
      </c>
      <c r="H612">
        <v>0</v>
      </c>
      <c r="I612">
        <v>0</v>
      </c>
      <c r="J612">
        <v>0</v>
      </c>
      <c r="K612">
        <v>0</v>
      </c>
      <c r="L612">
        <v>0</v>
      </c>
      <c r="M612">
        <v>8</v>
      </c>
      <c r="N612">
        <v>474</v>
      </c>
      <c r="O612">
        <v>2</v>
      </c>
      <c r="P612">
        <v>0</v>
      </c>
      <c r="Q612">
        <v>1</v>
      </c>
      <c r="R612">
        <v>1</v>
      </c>
    </row>
    <row r="613" spans="1:18" x14ac:dyDescent="0.2">
      <c r="A613" t="s">
        <v>4661</v>
      </c>
      <c r="B613" t="s">
        <v>88</v>
      </c>
      <c r="C613" t="s">
        <v>271</v>
      </c>
      <c r="D613" t="s">
        <v>131</v>
      </c>
      <c r="E613" t="s">
        <v>96</v>
      </c>
      <c r="F613">
        <v>109</v>
      </c>
      <c r="G613">
        <v>786</v>
      </c>
      <c r="H613">
        <v>10</v>
      </c>
      <c r="I613">
        <v>66</v>
      </c>
      <c r="J613">
        <v>6</v>
      </c>
      <c r="K613">
        <v>36</v>
      </c>
      <c r="L613">
        <v>-6</v>
      </c>
      <c r="M613">
        <v>113</v>
      </c>
      <c r="N613">
        <v>810</v>
      </c>
      <c r="O613">
        <v>6</v>
      </c>
      <c r="P613">
        <v>0</v>
      </c>
      <c r="Q613">
        <v>0</v>
      </c>
      <c r="R613">
        <v>6</v>
      </c>
    </row>
    <row r="614" spans="1:18" x14ac:dyDescent="0.2">
      <c r="A614" t="s">
        <v>4662</v>
      </c>
      <c r="B614" t="s">
        <v>93</v>
      </c>
      <c r="C614" t="s">
        <v>271</v>
      </c>
      <c r="D614" t="s">
        <v>136</v>
      </c>
      <c r="E614" t="s">
        <v>96</v>
      </c>
      <c r="F614">
        <v>0</v>
      </c>
      <c r="G614">
        <v>0</v>
      </c>
      <c r="H614">
        <v>0</v>
      </c>
      <c r="I614">
        <v>0</v>
      </c>
      <c r="J614">
        <v>0</v>
      </c>
      <c r="K614">
        <v>0</v>
      </c>
      <c r="L614">
        <v>0</v>
      </c>
      <c r="M614">
        <v>0</v>
      </c>
      <c r="N614">
        <v>0</v>
      </c>
      <c r="O614">
        <v>4</v>
      </c>
      <c r="P614">
        <v>0</v>
      </c>
      <c r="Q614">
        <v>0</v>
      </c>
      <c r="R614">
        <v>4</v>
      </c>
    </row>
    <row r="615" spans="1:18" x14ac:dyDescent="0.2">
      <c r="A615" t="s">
        <v>4663</v>
      </c>
      <c r="B615" t="s">
        <v>93</v>
      </c>
      <c r="C615" t="s">
        <v>272</v>
      </c>
      <c r="D615" t="s">
        <v>247</v>
      </c>
      <c r="E615" t="s">
        <v>96</v>
      </c>
      <c r="F615">
        <v>0</v>
      </c>
      <c r="G615">
        <v>0</v>
      </c>
      <c r="H615">
        <v>0</v>
      </c>
      <c r="I615">
        <v>0</v>
      </c>
      <c r="J615">
        <v>0</v>
      </c>
      <c r="K615">
        <v>0</v>
      </c>
      <c r="L615">
        <v>0</v>
      </c>
      <c r="M615">
        <v>0</v>
      </c>
      <c r="N615">
        <v>0</v>
      </c>
      <c r="O615">
        <v>23</v>
      </c>
      <c r="P615">
        <v>1</v>
      </c>
      <c r="Q615">
        <v>5</v>
      </c>
      <c r="R615">
        <v>19</v>
      </c>
    </row>
    <row r="616" spans="1:18" x14ac:dyDescent="0.2">
      <c r="A616" t="s">
        <v>4664</v>
      </c>
      <c r="B616" t="s">
        <v>91</v>
      </c>
      <c r="C616" t="s">
        <v>267</v>
      </c>
      <c r="D616" t="s">
        <v>178</v>
      </c>
      <c r="E616" t="s">
        <v>96</v>
      </c>
      <c r="F616">
        <v>1</v>
      </c>
      <c r="G616">
        <v>33</v>
      </c>
      <c r="H616">
        <v>0</v>
      </c>
      <c r="I616">
        <v>0</v>
      </c>
      <c r="J616">
        <v>0</v>
      </c>
      <c r="K616">
        <v>0</v>
      </c>
      <c r="L616">
        <v>0</v>
      </c>
      <c r="M616">
        <v>1</v>
      </c>
      <c r="N616">
        <v>33</v>
      </c>
      <c r="O616">
        <v>0</v>
      </c>
      <c r="P616">
        <v>0</v>
      </c>
      <c r="Q616">
        <v>0</v>
      </c>
      <c r="R616">
        <v>0</v>
      </c>
    </row>
    <row r="617" spans="1:18" x14ac:dyDescent="0.2">
      <c r="A617" t="s">
        <v>4665</v>
      </c>
      <c r="B617" t="s">
        <v>89</v>
      </c>
      <c r="C617" t="s">
        <v>274</v>
      </c>
      <c r="D617" t="s">
        <v>161</v>
      </c>
      <c r="E617" t="s">
        <v>96</v>
      </c>
      <c r="F617">
        <v>66</v>
      </c>
      <c r="G617">
        <v>2866</v>
      </c>
      <c r="H617">
        <v>4</v>
      </c>
      <c r="I617">
        <v>130</v>
      </c>
      <c r="J617">
        <v>2</v>
      </c>
      <c r="K617">
        <v>52</v>
      </c>
      <c r="L617">
        <v>0</v>
      </c>
      <c r="M617">
        <v>68</v>
      </c>
      <c r="N617">
        <v>2944</v>
      </c>
      <c r="O617">
        <v>3</v>
      </c>
      <c r="P617">
        <v>0</v>
      </c>
      <c r="Q617">
        <v>0</v>
      </c>
      <c r="R617">
        <v>3</v>
      </c>
    </row>
    <row r="618" spans="1:18" x14ac:dyDescent="0.2">
      <c r="A618" t="s">
        <v>4666</v>
      </c>
      <c r="B618" t="s">
        <v>88</v>
      </c>
      <c r="C618" t="s">
        <v>271</v>
      </c>
      <c r="D618" t="s">
        <v>212</v>
      </c>
      <c r="E618" t="s">
        <v>96</v>
      </c>
      <c r="F618">
        <v>133</v>
      </c>
      <c r="G618">
        <v>986.54</v>
      </c>
      <c r="H618">
        <v>3</v>
      </c>
      <c r="I618">
        <v>15.51</v>
      </c>
      <c r="J618">
        <v>16</v>
      </c>
      <c r="K618">
        <v>106</v>
      </c>
      <c r="L618">
        <v>-20.03</v>
      </c>
      <c r="M618">
        <v>120</v>
      </c>
      <c r="N618">
        <v>876.02</v>
      </c>
      <c r="O618">
        <v>8</v>
      </c>
      <c r="P618">
        <v>2</v>
      </c>
      <c r="Q618">
        <v>3</v>
      </c>
      <c r="R618">
        <v>7</v>
      </c>
    </row>
    <row r="619" spans="1:18" x14ac:dyDescent="0.2">
      <c r="A619" t="s">
        <v>4667</v>
      </c>
      <c r="B619" t="s">
        <v>86</v>
      </c>
      <c r="C619" t="s">
        <v>268</v>
      </c>
      <c r="D619" t="s">
        <v>190</v>
      </c>
      <c r="E619" t="s">
        <v>96</v>
      </c>
      <c r="F619">
        <v>567</v>
      </c>
      <c r="G619">
        <v>14199.54</v>
      </c>
      <c r="H619">
        <v>23</v>
      </c>
      <c r="I619">
        <v>398</v>
      </c>
      <c r="J619">
        <v>31</v>
      </c>
      <c r="K619">
        <v>571</v>
      </c>
      <c r="L619">
        <v>3.97</v>
      </c>
      <c r="M619">
        <v>559</v>
      </c>
      <c r="N619">
        <v>14030.51</v>
      </c>
      <c r="O619">
        <v>81</v>
      </c>
      <c r="P619">
        <v>12</v>
      </c>
      <c r="Q619">
        <v>12</v>
      </c>
      <c r="R619">
        <v>81</v>
      </c>
    </row>
    <row r="620" spans="1:18" x14ac:dyDescent="0.2">
      <c r="A620" t="s">
        <v>4668</v>
      </c>
      <c r="B620" t="s">
        <v>86</v>
      </c>
      <c r="C620" t="s">
        <v>269</v>
      </c>
      <c r="D620" t="s">
        <v>108</v>
      </c>
      <c r="E620" t="s">
        <v>96</v>
      </c>
      <c r="F620">
        <v>375</v>
      </c>
      <c r="G620">
        <v>10676.02</v>
      </c>
      <c r="H620">
        <v>19</v>
      </c>
      <c r="I620">
        <v>477.51</v>
      </c>
      <c r="J620">
        <v>17</v>
      </c>
      <c r="K620">
        <v>299</v>
      </c>
      <c r="L620">
        <v>94.85</v>
      </c>
      <c r="M620">
        <v>377</v>
      </c>
      <c r="N620">
        <v>10949.38</v>
      </c>
      <c r="O620">
        <v>202</v>
      </c>
      <c r="P620">
        <v>26</v>
      </c>
      <c r="Q620">
        <v>24</v>
      </c>
      <c r="R620">
        <v>204</v>
      </c>
    </row>
    <row r="621" spans="1:18" x14ac:dyDescent="0.2">
      <c r="A621" t="s">
        <v>4669</v>
      </c>
      <c r="B621" t="s">
        <v>93</v>
      </c>
      <c r="C621" t="s">
        <v>271</v>
      </c>
      <c r="D621" t="s">
        <v>181</v>
      </c>
      <c r="E621" t="s">
        <v>96</v>
      </c>
      <c r="F621">
        <v>0</v>
      </c>
      <c r="G621">
        <v>0</v>
      </c>
      <c r="H621">
        <v>0</v>
      </c>
      <c r="I621">
        <v>0</v>
      </c>
      <c r="J621">
        <v>0</v>
      </c>
      <c r="K621">
        <v>0</v>
      </c>
      <c r="L621">
        <v>0</v>
      </c>
      <c r="M621">
        <v>0</v>
      </c>
      <c r="N621">
        <v>0</v>
      </c>
      <c r="O621">
        <v>21</v>
      </c>
      <c r="P621">
        <v>6</v>
      </c>
      <c r="Q621">
        <v>3</v>
      </c>
      <c r="R621">
        <v>24</v>
      </c>
    </row>
    <row r="622" spans="1:18" x14ac:dyDescent="0.2">
      <c r="A622" t="s">
        <v>4670</v>
      </c>
      <c r="B622" t="s">
        <v>88</v>
      </c>
      <c r="C622" t="s">
        <v>274</v>
      </c>
      <c r="D622" t="s">
        <v>216</v>
      </c>
      <c r="E622" t="s">
        <v>96</v>
      </c>
      <c r="F622">
        <v>98</v>
      </c>
      <c r="G622">
        <v>775.54</v>
      </c>
      <c r="H622">
        <v>3</v>
      </c>
      <c r="I622">
        <v>15</v>
      </c>
      <c r="J622">
        <v>6</v>
      </c>
      <c r="K622">
        <v>44</v>
      </c>
      <c r="L622">
        <v>-0.03</v>
      </c>
      <c r="M622">
        <v>95</v>
      </c>
      <c r="N622">
        <v>746.51</v>
      </c>
      <c r="O622">
        <v>3</v>
      </c>
      <c r="P622">
        <v>0</v>
      </c>
      <c r="Q622">
        <v>1</v>
      </c>
      <c r="R622">
        <v>2</v>
      </c>
    </row>
    <row r="623" spans="1:18" x14ac:dyDescent="0.2">
      <c r="A623" t="s">
        <v>4671</v>
      </c>
      <c r="B623" t="s">
        <v>91</v>
      </c>
      <c r="C623" t="s">
        <v>272</v>
      </c>
      <c r="D623" t="s">
        <v>121</v>
      </c>
      <c r="E623" t="s">
        <v>96</v>
      </c>
      <c r="F623">
        <v>3</v>
      </c>
      <c r="G623">
        <v>96</v>
      </c>
      <c r="H623">
        <v>0</v>
      </c>
      <c r="I623">
        <v>0</v>
      </c>
      <c r="J623">
        <v>1</v>
      </c>
      <c r="K623">
        <v>25</v>
      </c>
      <c r="L623">
        <v>0</v>
      </c>
      <c r="M623">
        <v>2</v>
      </c>
      <c r="N623">
        <v>71</v>
      </c>
      <c r="O623">
        <v>0</v>
      </c>
      <c r="P623">
        <v>0</v>
      </c>
      <c r="Q623">
        <v>0</v>
      </c>
      <c r="R623">
        <v>0</v>
      </c>
    </row>
    <row r="624" spans="1:18" x14ac:dyDescent="0.2">
      <c r="A624" t="s">
        <v>4672</v>
      </c>
      <c r="B624" t="s">
        <v>89</v>
      </c>
      <c r="C624" t="s">
        <v>269</v>
      </c>
      <c r="D624" t="s">
        <v>164</v>
      </c>
      <c r="E624" t="s">
        <v>96</v>
      </c>
      <c r="F624">
        <v>112</v>
      </c>
      <c r="G624">
        <v>5439.43</v>
      </c>
      <c r="H624">
        <v>2</v>
      </c>
      <c r="I624">
        <v>89</v>
      </c>
      <c r="J624">
        <v>7</v>
      </c>
      <c r="K624">
        <v>332</v>
      </c>
      <c r="L624">
        <v>19.399999999999999</v>
      </c>
      <c r="M624">
        <v>107</v>
      </c>
      <c r="N624">
        <v>5215.83</v>
      </c>
      <c r="O624">
        <v>25</v>
      </c>
      <c r="P624">
        <v>10</v>
      </c>
      <c r="Q624">
        <v>2</v>
      </c>
      <c r="R624">
        <v>33</v>
      </c>
    </row>
    <row r="625" spans="1:18" x14ac:dyDescent="0.2">
      <c r="A625" t="s">
        <v>4673</v>
      </c>
      <c r="B625" t="s">
        <v>88</v>
      </c>
      <c r="C625" t="s">
        <v>269</v>
      </c>
      <c r="D625" t="s">
        <v>152</v>
      </c>
      <c r="E625" t="s">
        <v>96</v>
      </c>
      <c r="F625">
        <v>248</v>
      </c>
      <c r="G625">
        <v>1529.54</v>
      </c>
      <c r="H625">
        <v>11</v>
      </c>
      <c r="I625">
        <v>60</v>
      </c>
      <c r="J625">
        <v>19</v>
      </c>
      <c r="K625">
        <v>111</v>
      </c>
      <c r="L625">
        <v>-27.03</v>
      </c>
      <c r="M625">
        <v>240</v>
      </c>
      <c r="N625">
        <v>1451.51</v>
      </c>
      <c r="O625">
        <v>89</v>
      </c>
      <c r="P625">
        <v>6</v>
      </c>
      <c r="Q625">
        <v>5</v>
      </c>
      <c r="R625">
        <v>90</v>
      </c>
    </row>
    <row r="626" spans="1:18" x14ac:dyDescent="0.2">
      <c r="A626" t="s">
        <v>4674</v>
      </c>
      <c r="B626" t="s">
        <v>91</v>
      </c>
      <c r="C626" t="s">
        <v>274</v>
      </c>
      <c r="D626" t="s">
        <v>113</v>
      </c>
      <c r="E626" t="s">
        <v>96</v>
      </c>
      <c r="F626">
        <v>1</v>
      </c>
      <c r="G626">
        <v>11</v>
      </c>
      <c r="H626">
        <v>0</v>
      </c>
      <c r="I626">
        <v>0</v>
      </c>
      <c r="J626">
        <v>0</v>
      </c>
      <c r="K626">
        <v>0</v>
      </c>
      <c r="L626">
        <v>0</v>
      </c>
      <c r="M626">
        <v>1</v>
      </c>
      <c r="N626">
        <v>11</v>
      </c>
      <c r="O626">
        <v>0</v>
      </c>
      <c r="P626">
        <v>0</v>
      </c>
      <c r="Q626">
        <v>0</v>
      </c>
      <c r="R626">
        <v>0</v>
      </c>
    </row>
    <row r="627" spans="1:18" x14ac:dyDescent="0.2">
      <c r="A627" t="s">
        <v>4675</v>
      </c>
      <c r="B627" t="s">
        <v>86</v>
      </c>
      <c r="C627" t="s">
        <v>268</v>
      </c>
      <c r="D627" t="s">
        <v>149</v>
      </c>
      <c r="E627" t="s">
        <v>96</v>
      </c>
      <c r="F627">
        <v>1310</v>
      </c>
      <c r="G627">
        <v>35010.480000000003</v>
      </c>
      <c r="H627">
        <v>87</v>
      </c>
      <c r="I627">
        <v>1669.57</v>
      </c>
      <c r="J627">
        <v>53</v>
      </c>
      <c r="K627">
        <v>1030.43</v>
      </c>
      <c r="L627">
        <v>85.97</v>
      </c>
      <c r="M627">
        <v>1344</v>
      </c>
      <c r="N627">
        <v>35735.589999999997</v>
      </c>
      <c r="O627">
        <v>365</v>
      </c>
      <c r="P627">
        <v>64</v>
      </c>
      <c r="Q627">
        <v>44</v>
      </c>
      <c r="R627">
        <v>385</v>
      </c>
    </row>
    <row r="628" spans="1:18" x14ac:dyDescent="0.2">
      <c r="A628" t="s">
        <v>4676</v>
      </c>
      <c r="B628" t="s">
        <v>89</v>
      </c>
      <c r="C628" t="s">
        <v>268</v>
      </c>
      <c r="D628" t="s">
        <v>230</v>
      </c>
      <c r="E628" t="s">
        <v>96</v>
      </c>
      <c r="F628">
        <v>287</v>
      </c>
      <c r="G628">
        <v>11519.01</v>
      </c>
      <c r="H628">
        <v>15</v>
      </c>
      <c r="I628">
        <v>519</v>
      </c>
      <c r="J628">
        <v>19</v>
      </c>
      <c r="K628">
        <v>703</v>
      </c>
      <c r="L628">
        <v>17.63</v>
      </c>
      <c r="M628">
        <v>283</v>
      </c>
      <c r="N628">
        <v>11352.64</v>
      </c>
      <c r="O628">
        <v>27</v>
      </c>
      <c r="P628">
        <v>13</v>
      </c>
      <c r="Q628">
        <v>5</v>
      </c>
      <c r="R628">
        <v>35</v>
      </c>
    </row>
    <row r="629" spans="1:18" x14ac:dyDescent="0.2">
      <c r="A629" t="s">
        <v>4677</v>
      </c>
      <c r="B629" t="s">
        <v>86</v>
      </c>
      <c r="C629" t="s">
        <v>271</v>
      </c>
      <c r="D629" t="s">
        <v>235</v>
      </c>
      <c r="E629" t="s">
        <v>96</v>
      </c>
      <c r="F629">
        <v>241</v>
      </c>
      <c r="G629">
        <v>7295</v>
      </c>
      <c r="H629">
        <v>5</v>
      </c>
      <c r="I629">
        <v>158</v>
      </c>
      <c r="J629">
        <v>20</v>
      </c>
      <c r="K629">
        <v>408</v>
      </c>
      <c r="L629">
        <v>-69.489999999999995</v>
      </c>
      <c r="M629">
        <v>226</v>
      </c>
      <c r="N629">
        <v>6975.51</v>
      </c>
      <c r="O629">
        <v>26</v>
      </c>
      <c r="P629">
        <v>9</v>
      </c>
      <c r="Q629">
        <v>5</v>
      </c>
      <c r="R629">
        <v>30</v>
      </c>
    </row>
    <row r="630" spans="1:18" x14ac:dyDescent="0.2">
      <c r="A630" t="s">
        <v>4678</v>
      </c>
      <c r="B630" t="s">
        <v>88</v>
      </c>
      <c r="C630" t="s">
        <v>273</v>
      </c>
      <c r="D630" t="s">
        <v>203</v>
      </c>
      <c r="E630" t="s">
        <v>96</v>
      </c>
      <c r="F630">
        <v>81</v>
      </c>
      <c r="G630">
        <v>508</v>
      </c>
      <c r="H630">
        <v>1</v>
      </c>
      <c r="I630">
        <v>5</v>
      </c>
      <c r="J630">
        <v>11</v>
      </c>
      <c r="K630">
        <v>60</v>
      </c>
      <c r="L630">
        <v>5</v>
      </c>
      <c r="M630">
        <v>71</v>
      </c>
      <c r="N630">
        <v>458</v>
      </c>
      <c r="O630">
        <v>1</v>
      </c>
      <c r="P630">
        <v>0</v>
      </c>
      <c r="Q630">
        <v>0</v>
      </c>
      <c r="R630">
        <v>1</v>
      </c>
    </row>
    <row r="631" spans="1:18" x14ac:dyDescent="0.2">
      <c r="A631" t="s">
        <v>4679</v>
      </c>
      <c r="B631" t="s">
        <v>89</v>
      </c>
      <c r="C631" t="s">
        <v>268</v>
      </c>
      <c r="D631" t="s">
        <v>162</v>
      </c>
      <c r="E631" t="s">
        <v>96</v>
      </c>
      <c r="F631">
        <v>661</v>
      </c>
      <c r="G631">
        <v>33153.72</v>
      </c>
      <c r="H631">
        <v>38</v>
      </c>
      <c r="I631">
        <v>1731</v>
      </c>
      <c r="J631">
        <v>30</v>
      </c>
      <c r="K631">
        <v>1111</v>
      </c>
      <c r="L631">
        <v>91.43</v>
      </c>
      <c r="M631">
        <v>669</v>
      </c>
      <c r="N631">
        <v>33865.15</v>
      </c>
      <c r="O631">
        <v>137</v>
      </c>
      <c r="P631">
        <v>18</v>
      </c>
      <c r="Q631">
        <v>15</v>
      </c>
      <c r="R631">
        <v>140</v>
      </c>
    </row>
    <row r="632" spans="1:18" x14ac:dyDescent="0.2">
      <c r="A632" t="s">
        <v>4680</v>
      </c>
      <c r="B632" t="s">
        <v>93</v>
      </c>
      <c r="C632" t="s">
        <v>269</v>
      </c>
      <c r="D632" t="s">
        <v>171</v>
      </c>
      <c r="E632" t="s">
        <v>96</v>
      </c>
      <c r="F632">
        <v>0</v>
      </c>
      <c r="G632">
        <v>0</v>
      </c>
      <c r="H632">
        <v>0</v>
      </c>
      <c r="I632">
        <v>0</v>
      </c>
      <c r="J632">
        <v>0</v>
      </c>
      <c r="K632">
        <v>0</v>
      </c>
      <c r="L632">
        <v>0</v>
      </c>
      <c r="M632">
        <v>0</v>
      </c>
      <c r="N632">
        <v>0</v>
      </c>
      <c r="O632">
        <v>66</v>
      </c>
      <c r="P632">
        <v>8</v>
      </c>
      <c r="Q632">
        <v>14</v>
      </c>
      <c r="R632">
        <v>60</v>
      </c>
    </row>
    <row r="633" spans="1:18" x14ac:dyDescent="0.2">
      <c r="A633" t="s">
        <v>4681</v>
      </c>
      <c r="B633" t="s">
        <v>93</v>
      </c>
      <c r="C633" t="s">
        <v>269</v>
      </c>
      <c r="D633" t="s">
        <v>179</v>
      </c>
      <c r="E633" t="s">
        <v>96</v>
      </c>
      <c r="F633">
        <v>0</v>
      </c>
      <c r="G633">
        <v>0</v>
      </c>
      <c r="H633">
        <v>0</v>
      </c>
      <c r="I633">
        <v>0</v>
      </c>
      <c r="J633">
        <v>0</v>
      </c>
      <c r="K633">
        <v>0</v>
      </c>
      <c r="L633">
        <v>0</v>
      </c>
      <c r="M633">
        <v>0</v>
      </c>
      <c r="N633">
        <v>0</v>
      </c>
      <c r="O633">
        <v>167</v>
      </c>
      <c r="P633">
        <v>14</v>
      </c>
      <c r="Q633">
        <v>24</v>
      </c>
      <c r="R633">
        <v>157</v>
      </c>
    </row>
    <row r="634" spans="1:18" x14ac:dyDescent="0.2">
      <c r="A634" t="s">
        <v>4682</v>
      </c>
      <c r="B634" t="s">
        <v>86</v>
      </c>
      <c r="C634" t="s">
        <v>270</v>
      </c>
      <c r="D634" t="s">
        <v>186</v>
      </c>
      <c r="E634" t="s">
        <v>96</v>
      </c>
      <c r="F634">
        <v>84</v>
      </c>
      <c r="G634">
        <v>2387</v>
      </c>
      <c r="H634">
        <v>5</v>
      </c>
      <c r="I634">
        <v>107</v>
      </c>
      <c r="J634">
        <v>9</v>
      </c>
      <c r="K634">
        <v>163</v>
      </c>
      <c r="L634">
        <v>42</v>
      </c>
      <c r="M634">
        <v>80</v>
      </c>
      <c r="N634">
        <v>2373</v>
      </c>
      <c r="O634">
        <v>8</v>
      </c>
      <c r="P634">
        <v>0</v>
      </c>
      <c r="Q634">
        <v>1</v>
      </c>
      <c r="R634">
        <v>7</v>
      </c>
    </row>
    <row r="635" spans="1:18" x14ac:dyDescent="0.2">
      <c r="A635" t="s">
        <v>4683</v>
      </c>
      <c r="B635" t="s">
        <v>93</v>
      </c>
      <c r="C635" t="s">
        <v>268</v>
      </c>
      <c r="D635" t="s">
        <v>162</v>
      </c>
      <c r="E635" t="s">
        <v>96</v>
      </c>
      <c r="F635">
        <v>0</v>
      </c>
      <c r="G635">
        <v>0</v>
      </c>
      <c r="H635">
        <v>0</v>
      </c>
      <c r="I635">
        <v>0</v>
      </c>
      <c r="J635">
        <v>0</v>
      </c>
      <c r="K635">
        <v>0</v>
      </c>
      <c r="L635">
        <v>0</v>
      </c>
      <c r="M635">
        <v>0</v>
      </c>
      <c r="N635">
        <v>0</v>
      </c>
      <c r="O635">
        <v>325</v>
      </c>
      <c r="P635">
        <v>37</v>
      </c>
      <c r="Q635">
        <v>57</v>
      </c>
      <c r="R635">
        <v>305</v>
      </c>
    </row>
    <row r="636" spans="1:18" x14ac:dyDescent="0.2">
      <c r="A636" t="s">
        <v>4684</v>
      </c>
      <c r="B636" t="s">
        <v>89</v>
      </c>
      <c r="C636" t="s">
        <v>268</v>
      </c>
      <c r="D636" t="s">
        <v>237</v>
      </c>
      <c r="E636" t="s">
        <v>96</v>
      </c>
      <c r="F636">
        <v>54</v>
      </c>
      <c r="G636">
        <v>2434.4299999999998</v>
      </c>
      <c r="H636">
        <v>6</v>
      </c>
      <c r="I636">
        <v>206</v>
      </c>
      <c r="J636">
        <v>2</v>
      </c>
      <c r="K636">
        <v>46</v>
      </c>
      <c r="L636">
        <v>65.06</v>
      </c>
      <c r="M636">
        <v>58</v>
      </c>
      <c r="N636">
        <v>2659.49</v>
      </c>
      <c r="O636">
        <v>8</v>
      </c>
      <c r="P636">
        <v>2</v>
      </c>
      <c r="Q636">
        <v>2</v>
      </c>
      <c r="R636">
        <v>8</v>
      </c>
    </row>
    <row r="637" spans="1:18" x14ac:dyDescent="0.2">
      <c r="A637" t="s">
        <v>4685</v>
      </c>
      <c r="B637" t="s">
        <v>86</v>
      </c>
      <c r="C637" t="s">
        <v>274</v>
      </c>
      <c r="D637" t="s">
        <v>242</v>
      </c>
      <c r="E637" t="s">
        <v>96</v>
      </c>
      <c r="F637">
        <v>125</v>
      </c>
      <c r="G637">
        <v>3242</v>
      </c>
      <c r="H637">
        <v>9</v>
      </c>
      <c r="I637">
        <v>598</v>
      </c>
      <c r="J637">
        <v>9</v>
      </c>
      <c r="K637">
        <v>250</v>
      </c>
      <c r="L637">
        <v>31</v>
      </c>
      <c r="M637">
        <v>125</v>
      </c>
      <c r="N637">
        <v>3621</v>
      </c>
      <c r="O637">
        <v>32</v>
      </c>
      <c r="P637">
        <v>5</v>
      </c>
      <c r="Q637">
        <v>4</v>
      </c>
      <c r="R637">
        <v>33</v>
      </c>
    </row>
    <row r="638" spans="1:18" x14ac:dyDescent="0.2">
      <c r="A638" t="s">
        <v>4686</v>
      </c>
      <c r="B638" t="s">
        <v>89</v>
      </c>
      <c r="C638" t="s">
        <v>273</v>
      </c>
      <c r="D638" t="s">
        <v>133</v>
      </c>
      <c r="E638" t="s">
        <v>96</v>
      </c>
      <c r="F638">
        <v>200</v>
      </c>
      <c r="G638">
        <v>7450.43</v>
      </c>
      <c r="H638">
        <v>9</v>
      </c>
      <c r="I638">
        <v>388</v>
      </c>
      <c r="J638">
        <v>12</v>
      </c>
      <c r="K638">
        <v>328</v>
      </c>
      <c r="L638">
        <v>51.4</v>
      </c>
      <c r="M638">
        <v>197</v>
      </c>
      <c r="N638">
        <v>7561.83</v>
      </c>
      <c r="O638">
        <v>24</v>
      </c>
      <c r="P638">
        <v>1</v>
      </c>
      <c r="Q638">
        <v>4</v>
      </c>
      <c r="R638">
        <v>21</v>
      </c>
    </row>
    <row r="639" spans="1:18" x14ac:dyDescent="0.2">
      <c r="A639" t="s">
        <v>4687</v>
      </c>
      <c r="B639" t="s">
        <v>93</v>
      </c>
      <c r="C639" t="s">
        <v>271</v>
      </c>
      <c r="D639" t="s">
        <v>225</v>
      </c>
      <c r="E639" t="s">
        <v>96</v>
      </c>
      <c r="F639">
        <v>0</v>
      </c>
      <c r="G639">
        <v>0</v>
      </c>
      <c r="H639">
        <v>0</v>
      </c>
      <c r="I639">
        <v>0</v>
      </c>
      <c r="J639">
        <v>0</v>
      </c>
      <c r="K639">
        <v>0</v>
      </c>
      <c r="L639">
        <v>0</v>
      </c>
      <c r="M639">
        <v>0</v>
      </c>
      <c r="N639">
        <v>0</v>
      </c>
      <c r="O639">
        <v>4</v>
      </c>
      <c r="P639">
        <v>1</v>
      </c>
      <c r="Q639">
        <v>0</v>
      </c>
      <c r="R639">
        <v>5</v>
      </c>
    </row>
    <row r="640" spans="1:18" x14ac:dyDescent="0.2">
      <c r="A640" t="s">
        <v>4688</v>
      </c>
      <c r="B640" t="s">
        <v>89</v>
      </c>
      <c r="C640" t="s">
        <v>272</v>
      </c>
      <c r="D640" t="s">
        <v>254</v>
      </c>
      <c r="E640" t="s">
        <v>96</v>
      </c>
      <c r="F640">
        <v>91</v>
      </c>
      <c r="G640">
        <v>4254</v>
      </c>
      <c r="H640">
        <v>4</v>
      </c>
      <c r="I640">
        <v>125</v>
      </c>
      <c r="J640">
        <v>3</v>
      </c>
      <c r="K640">
        <v>82</v>
      </c>
      <c r="L640">
        <v>-1</v>
      </c>
      <c r="M640">
        <v>92</v>
      </c>
      <c r="N640">
        <v>4296</v>
      </c>
      <c r="O640">
        <v>33</v>
      </c>
      <c r="P640">
        <v>3</v>
      </c>
      <c r="Q640">
        <v>6</v>
      </c>
      <c r="R640">
        <v>30</v>
      </c>
    </row>
    <row r="641" spans="1:18" x14ac:dyDescent="0.2">
      <c r="A641" t="s">
        <v>4689</v>
      </c>
      <c r="B641" t="s">
        <v>89</v>
      </c>
      <c r="C641" t="s">
        <v>272</v>
      </c>
      <c r="D641" t="s">
        <v>286</v>
      </c>
      <c r="E641" t="s">
        <v>96</v>
      </c>
      <c r="F641">
        <v>4479</v>
      </c>
      <c r="G641">
        <v>206741.89</v>
      </c>
      <c r="H641">
        <v>298</v>
      </c>
      <c r="I641">
        <v>12390</v>
      </c>
      <c r="J641">
        <v>305</v>
      </c>
      <c r="K641">
        <v>11535</v>
      </c>
      <c r="L641">
        <v>1417.37</v>
      </c>
      <c r="M641">
        <v>4472</v>
      </c>
      <c r="N641">
        <v>209014.26</v>
      </c>
      <c r="O641">
        <v>939</v>
      </c>
      <c r="P641">
        <v>161</v>
      </c>
      <c r="Q641">
        <v>112</v>
      </c>
      <c r="R641">
        <v>988</v>
      </c>
    </row>
    <row r="642" spans="1:18" x14ac:dyDescent="0.2">
      <c r="A642" t="s">
        <v>4690</v>
      </c>
      <c r="B642" t="s">
        <v>86</v>
      </c>
      <c r="C642" t="s">
        <v>269</v>
      </c>
      <c r="D642" t="s">
        <v>145</v>
      </c>
      <c r="E642" t="s">
        <v>96</v>
      </c>
      <c r="F642">
        <v>315</v>
      </c>
      <c r="G642">
        <v>8413.08</v>
      </c>
      <c r="H642">
        <v>17</v>
      </c>
      <c r="I642">
        <v>334.02</v>
      </c>
      <c r="J642">
        <v>27</v>
      </c>
      <c r="K642">
        <v>504</v>
      </c>
      <c r="L642">
        <v>38.94</v>
      </c>
      <c r="M642">
        <v>305</v>
      </c>
      <c r="N642">
        <v>8282.0400000000009</v>
      </c>
      <c r="O642">
        <v>216</v>
      </c>
      <c r="P642">
        <v>21</v>
      </c>
      <c r="Q642">
        <v>22</v>
      </c>
      <c r="R642">
        <v>215</v>
      </c>
    </row>
    <row r="643" spans="1:18" x14ac:dyDescent="0.2">
      <c r="A643" t="s">
        <v>4691</v>
      </c>
      <c r="B643" t="s">
        <v>93</v>
      </c>
      <c r="C643" t="s">
        <v>267</v>
      </c>
      <c r="D643" t="s">
        <v>193</v>
      </c>
      <c r="E643" t="s">
        <v>96</v>
      </c>
      <c r="F643">
        <v>0</v>
      </c>
      <c r="G643">
        <v>0</v>
      </c>
      <c r="H643">
        <v>0</v>
      </c>
      <c r="I643">
        <v>0</v>
      </c>
      <c r="J643">
        <v>0</v>
      </c>
      <c r="K643">
        <v>0</v>
      </c>
      <c r="L643">
        <v>0</v>
      </c>
      <c r="M643">
        <v>0</v>
      </c>
      <c r="N643">
        <v>0</v>
      </c>
      <c r="O643">
        <v>30</v>
      </c>
      <c r="P643">
        <v>5</v>
      </c>
      <c r="Q643">
        <v>4</v>
      </c>
      <c r="R643">
        <v>31</v>
      </c>
    </row>
    <row r="644" spans="1:18" x14ac:dyDescent="0.2">
      <c r="A644" t="s">
        <v>4692</v>
      </c>
      <c r="B644" t="s">
        <v>93</v>
      </c>
      <c r="C644" t="s">
        <v>273</v>
      </c>
      <c r="D644" t="s">
        <v>220</v>
      </c>
      <c r="E644" t="s">
        <v>96</v>
      </c>
      <c r="F644">
        <v>0</v>
      </c>
      <c r="G644">
        <v>0</v>
      </c>
      <c r="H644">
        <v>0</v>
      </c>
      <c r="I644">
        <v>0</v>
      </c>
      <c r="J644">
        <v>0</v>
      </c>
      <c r="K644">
        <v>0</v>
      </c>
      <c r="L644">
        <v>0</v>
      </c>
      <c r="M644">
        <v>0</v>
      </c>
      <c r="N644">
        <v>0</v>
      </c>
      <c r="O644">
        <v>40</v>
      </c>
      <c r="P644">
        <v>8</v>
      </c>
      <c r="Q644">
        <v>5</v>
      </c>
      <c r="R644">
        <v>43</v>
      </c>
    </row>
    <row r="645" spans="1:18" x14ac:dyDescent="0.2">
      <c r="A645" t="s">
        <v>4693</v>
      </c>
      <c r="B645" t="s">
        <v>91</v>
      </c>
      <c r="C645" t="s">
        <v>270</v>
      </c>
      <c r="D645" t="s">
        <v>186</v>
      </c>
      <c r="E645" t="s">
        <v>96</v>
      </c>
      <c r="F645">
        <v>2</v>
      </c>
      <c r="G645">
        <v>40</v>
      </c>
      <c r="H645">
        <v>1</v>
      </c>
      <c r="I645">
        <v>20</v>
      </c>
      <c r="J645">
        <v>0</v>
      </c>
      <c r="K645">
        <v>0</v>
      </c>
      <c r="L645">
        <v>0</v>
      </c>
      <c r="M645">
        <v>3</v>
      </c>
      <c r="N645">
        <v>60</v>
      </c>
      <c r="O645">
        <v>0</v>
      </c>
      <c r="P645">
        <v>0</v>
      </c>
      <c r="Q645">
        <v>0</v>
      </c>
      <c r="R645">
        <v>0</v>
      </c>
    </row>
    <row r="646" spans="1:18" x14ac:dyDescent="0.2">
      <c r="A646" t="s">
        <v>4694</v>
      </c>
      <c r="B646" t="s">
        <v>88</v>
      </c>
      <c r="C646" t="s">
        <v>272</v>
      </c>
      <c r="D646" t="s">
        <v>124</v>
      </c>
      <c r="E646" t="s">
        <v>96</v>
      </c>
      <c r="F646">
        <v>346</v>
      </c>
      <c r="G646">
        <v>2203.08</v>
      </c>
      <c r="H646">
        <v>13</v>
      </c>
      <c r="I646">
        <v>84</v>
      </c>
      <c r="J646">
        <v>23</v>
      </c>
      <c r="K646">
        <v>144</v>
      </c>
      <c r="L646">
        <v>28.94</v>
      </c>
      <c r="M646">
        <v>336</v>
      </c>
      <c r="N646">
        <v>2172.02</v>
      </c>
      <c r="O646">
        <v>18</v>
      </c>
      <c r="P646">
        <v>2</v>
      </c>
      <c r="Q646">
        <v>5</v>
      </c>
      <c r="R646">
        <v>15</v>
      </c>
    </row>
    <row r="647" spans="1:18" x14ac:dyDescent="0.2">
      <c r="A647" t="s">
        <v>4695</v>
      </c>
      <c r="B647" t="s">
        <v>93</v>
      </c>
      <c r="C647" t="s">
        <v>273</v>
      </c>
      <c r="D647" t="s">
        <v>140</v>
      </c>
      <c r="E647" t="s">
        <v>96</v>
      </c>
      <c r="F647">
        <v>0</v>
      </c>
      <c r="G647">
        <v>0</v>
      </c>
      <c r="H647">
        <v>0</v>
      </c>
      <c r="I647">
        <v>0</v>
      </c>
      <c r="J647">
        <v>0</v>
      </c>
      <c r="K647">
        <v>0</v>
      </c>
      <c r="L647">
        <v>0</v>
      </c>
      <c r="M647">
        <v>0</v>
      </c>
      <c r="N647">
        <v>0</v>
      </c>
      <c r="O647">
        <v>86</v>
      </c>
      <c r="P647">
        <v>7</v>
      </c>
      <c r="Q647">
        <v>17</v>
      </c>
      <c r="R647">
        <v>76</v>
      </c>
    </row>
    <row r="648" spans="1:18" x14ac:dyDescent="0.2">
      <c r="A648" t="s">
        <v>4696</v>
      </c>
      <c r="B648" t="s">
        <v>89</v>
      </c>
      <c r="C648" t="s">
        <v>270</v>
      </c>
      <c r="D648" t="s">
        <v>186</v>
      </c>
      <c r="E648" t="s">
        <v>96</v>
      </c>
      <c r="F648">
        <v>35</v>
      </c>
      <c r="G648">
        <v>1975</v>
      </c>
      <c r="H648">
        <v>2</v>
      </c>
      <c r="I648">
        <v>74</v>
      </c>
      <c r="J648">
        <v>2</v>
      </c>
      <c r="K648">
        <v>119</v>
      </c>
      <c r="L648">
        <v>42</v>
      </c>
      <c r="M648">
        <v>35</v>
      </c>
      <c r="N648">
        <v>1972</v>
      </c>
      <c r="O648">
        <v>5</v>
      </c>
      <c r="P648">
        <v>0</v>
      </c>
      <c r="Q648">
        <v>1</v>
      </c>
      <c r="R648">
        <v>4</v>
      </c>
    </row>
    <row r="649" spans="1:18" x14ac:dyDescent="0.2">
      <c r="A649" t="s">
        <v>4697</v>
      </c>
      <c r="B649" t="s">
        <v>86</v>
      </c>
      <c r="C649" t="s">
        <v>269</v>
      </c>
      <c r="D649" t="s">
        <v>107</v>
      </c>
      <c r="E649" t="s">
        <v>96</v>
      </c>
      <c r="F649">
        <v>172</v>
      </c>
      <c r="G649">
        <v>4668.54</v>
      </c>
      <c r="H649">
        <v>8</v>
      </c>
      <c r="I649">
        <v>178</v>
      </c>
      <c r="J649">
        <v>11</v>
      </c>
      <c r="K649">
        <v>72.540000000000006</v>
      </c>
      <c r="L649">
        <v>61.02</v>
      </c>
      <c r="M649">
        <v>169</v>
      </c>
      <c r="N649">
        <v>4835.0200000000004</v>
      </c>
      <c r="O649">
        <v>260</v>
      </c>
      <c r="P649">
        <v>32</v>
      </c>
      <c r="Q649">
        <v>17</v>
      </c>
      <c r="R649">
        <v>275</v>
      </c>
    </row>
    <row r="650" spans="1:18" x14ac:dyDescent="0.2">
      <c r="A650" t="s">
        <v>4698</v>
      </c>
      <c r="B650" t="s">
        <v>89</v>
      </c>
      <c r="C650" t="s">
        <v>269</v>
      </c>
      <c r="D650" t="s">
        <v>163</v>
      </c>
      <c r="E650" t="s">
        <v>96</v>
      </c>
      <c r="F650">
        <v>120</v>
      </c>
      <c r="G650">
        <v>6260.43</v>
      </c>
      <c r="H650">
        <v>7</v>
      </c>
      <c r="I650">
        <v>361</v>
      </c>
      <c r="J650">
        <v>5</v>
      </c>
      <c r="K650">
        <v>240</v>
      </c>
      <c r="L650">
        <v>70.569999999999993</v>
      </c>
      <c r="M650">
        <v>122</v>
      </c>
      <c r="N650">
        <v>6452</v>
      </c>
      <c r="O650">
        <v>33</v>
      </c>
      <c r="P650">
        <v>4</v>
      </c>
      <c r="Q650">
        <v>3</v>
      </c>
      <c r="R650">
        <v>34</v>
      </c>
    </row>
    <row r="651" spans="1:18" x14ac:dyDescent="0.2">
      <c r="A651" t="s">
        <v>4699</v>
      </c>
      <c r="B651" t="s">
        <v>89</v>
      </c>
      <c r="C651" t="s">
        <v>269</v>
      </c>
      <c r="D651" t="s">
        <v>179</v>
      </c>
      <c r="E651" t="s">
        <v>96</v>
      </c>
      <c r="F651">
        <v>169</v>
      </c>
      <c r="G651">
        <v>8032.43</v>
      </c>
      <c r="H651">
        <v>10</v>
      </c>
      <c r="I651">
        <v>294</v>
      </c>
      <c r="J651">
        <v>12</v>
      </c>
      <c r="K651">
        <v>587</v>
      </c>
      <c r="L651">
        <v>64.400000000000006</v>
      </c>
      <c r="M651">
        <v>167</v>
      </c>
      <c r="N651">
        <v>7803.83</v>
      </c>
      <c r="O651">
        <v>41</v>
      </c>
      <c r="P651">
        <v>4</v>
      </c>
      <c r="Q651">
        <v>4</v>
      </c>
      <c r="R651">
        <v>41</v>
      </c>
    </row>
    <row r="652" spans="1:18" x14ac:dyDescent="0.2">
      <c r="A652" t="s">
        <v>4700</v>
      </c>
      <c r="B652" t="s">
        <v>89</v>
      </c>
      <c r="C652" t="s">
        <v>271</v>
      </c>
      <c r="D652" t="s">
        <v>131</v>
      </c>
      <c r="E652" t="s">
        <v>96</v>
      </c>
      <c r="F652">
        <v>161</v>
      </c>
      <c r="G652">
        <v>8378</v>
      </c>
      <c r="H652">
        <v>6</v>
      </c>
      <c r="I652">
        <v>283</v>
      </c>
      <c r="J652">
        <v>8</v>
      </c>
      <c r="K652">
        <v>405</v>
      </c>
      <c r="L652">
        <v>19</v>
      </c>
      <c r="M652">
        <v>159</v>
      </c>
      <c r="N652">
        <v>8275</v>
      </c>
      <c r="O652">
        <v>22</v>
      </c>
      <c r="P652">
        <v>6</v>
      </c>
      <c r="Q652">
        <v>1</v>
      </c>
      <c r="R652">
        <v>27</v>
      </c>
    </row>
    <row r="653" spans="1:18" x14ac:dyDescent="0.2">
      <c r="A653" t="s">
        <v>4701</v>
      </c>
      <c r="B653" t="s">
        <v>88</v>
      </c>
      <c r="C653" t="s">
        <v>269</v>
      </c>
      <c r="D653" t="s">
        <v>243</v>
      </c>
      <c r="E653" t="s">
        <v>96</v>
      </c>
      <c r="F653">
        <v>156</v>
      </c>
      <c r="G653">
        <v>963.08</v>
      </c>
      <c r="H653">
        <v>4</v>
      </c>
      <c r="I653">
        <v>19.02</v>
      </c>
      <c r="J653">
        <v>11</v>
      </c>
      <c r="K653">
        <v>63</v>
      </c>
      <c r="L653">
        <v>-1.55</v>
      </c>
      <c r="M653">
        <v>149</v>
      </c>
      <c r="N653">
        <v>917.55</v>
      </c>
      <c r="O653">
        <v>11</v>
      </c>
      <c r="P653">
        <v>0</v>
      </c>
      <c r="Q653">
        <v>2</v>
      </c>
      <c r="R653">
        <v>9</v>
      </c>
    </row>
    <row r="654" spans="1:18" x14ac:dyDescent="0.2">
      <c r="A654" t="s">
        <v>4702</v>
      </c>
      <c r="B654" t="s">
        <v>93</v>
      </c>
      <c r="C654" t="s">
        <v>274</v>
      </c>
      <c r="D654" t="s">
        <v>226</v>
      </c>
      <c r="E654" t="s">
        <v>96</v>
      </c>
      <c r="F654">
        <v>0</v>
      </c>
      <c r="G654">
        <v>0</v>
      </c>
      <c r="H654">
        <v>0</v>
      </c>
      <c r="I654">
        <v>0</v>
      </c>
      <c r="J654">
        <v>0</v>
      </c>
      <c r="K654">
        <v>0</v>
      </c>
      <c r="L654">
        <v>0</v>
      </c>
      <c r="M654">
        <v>0</v>
      </c>
      <c r="N654">
        <v>0</v>
      </c>
      <c r="O654">
        <v>33</v>
      </c>
      <c r="P654">
        <v>2</v>
      </c>
      <c r="Q654">
        <v>4</v>
      </c>
      <c r="R654">
        <v>31</v>
      </c>
    </row>
    <row r="655" spans="1:18" x14ac:dyDescent="0.2">
      <c r="A655" t="s">
        <v>4703</v>
      </c>
      <c r="B655" t="s">
        <v>86</v>
      </c>
      <c r="C655" t="s">
        <v>270</v>
      </c>
      <c r="D655" t="s">
        <v>137</v>
      </c>
      <c r="E655" t="s">
        <v>96</v>
      </c>
      <c r="F655">
        <v>76</v>
      </c>
      <c r="G655">
        <v>1928.54</v>
      </c>
      <c r="H655">
        <v>1</v>
      </c>
      <c r="I655">
        <v>19</v>
      </c>
      <c r="J655">
        <v>4</v>
      </c>
      <c r="K655">
        <v>59.54</v>
      </c>
      <c r="L655">
        <v>0</v>
      </c>
      <c r="M655">
        <v>73</v>
      </c>
      <c r="N655">
        <v>1888</v>
      </c>
      <c r="O655">
        <v>11</v>
      </c>
      <c r="P655">
        <v>1</v>
      </c>
      <c r="Q655">
        <v>2</v>
      </c>
      <c r="R655">
        <v>10</v>
      </c>
    </row>
    <row r="656" spans="1:18" x14ac:dyDescent="0.2">
      <c r="A656" t="s">
        <v>4704</v>
      </c>
      <c r="B656" t="s">
        <v>88</v>
      </c>
      <c r="C656" t="s">
        <v>274</v>
      </c>
      <c r="D656" t="s">
        <v>288</v>
      </c>
      <c r="E656" t="s">
        <v>96</v>
      </c>
      <c r="F656">
        <v>1894</v>
      </c>
      <c r="G656">
        <v>12949.4</v>
      </c>
      <c r="H656">
        <v>72</v>
      </c>
      <c r="I656">
        <v>340.02</v>
      </c>
      <c r="J656">
        <v>110</v>
      </c>
      <c r="K656">
        <v>764.08</v>
      </c>
      <c r="L656">
        <v>-33.75</v>
      </c>
      <c r="M656">
        <v>1856</v>
      </c>
      <c r="N656">
        <v>12491.59</v>
      </c>
      <c r="O656">
        <v>138</v>
      </c>
      <c r="P656">
        <v>10</v>
      </c>
      <c r="Q656">
        <v>13</v>
      </c>
      <c r="R656">
        <v>135</v>
      </c>
    </row>
    <row r="657" spans="1:18" x14ac:dyDescent="0.2">
      <c r="A657" t="s">
        <v>4705</v>
      </c>
      <c r="B657" t="s">
        <v>88</v>
      </c>
      <c r="C657" t="s">
        <v>268</v>
      </c>
      <c r="D657" t="s">
        <v>230</v>
      </c>
      <c r="E657" t="s">
        <v>96</v>
      </c>
      <c r="F657">
        <v>232</v>
      </c>
      <c r="G657">
        <v>1490</v>
      </c>
      <c r="H657">
        <v>17</v>
      </c>
      <c r="I657">
        <v>85.51</v>
      </c>
      <c r="J657">
        <v>11</v>
      </c>
      <c r="K657">
        <v>64</v>
      </c>
      <c r="L657">
        <v>3.51</v>
      </c>
      <c r="M657">
        <v>238</v>
      </c>
      <c r="N657">
        <v>1515.02</v>
      </c>
      <c r="O657">
        <v>6</v>
      </c>
      <c r="P657">
        <v>1</v>
      </c>
      <c r="Q657">
        <v>0</v>
      </c>
      <c r="R657">
        <v>7</v>
      </c>
    </row>
    <row r="658" spans="1:18" x14ac:dyDescent="0.2">
      <c r="A658" t="s">
        <v>4706</v>
      </c>
      <c r="B658" t="s">
        <v>91</v>
      </c>
      <c r="C658" t="s">
        <v>275</v>
      </c>
      <c r="D658" t="s">
        <v>289</v>
      </c>
      <c r="E658" t="s">
        <v>96</v>
      </c>
      <c r="F658">
        <v>19</v>
      </c>
      <c r="G658">
        <v>556</v>
      </c>
      <c r="H658">
        <v>6</v>
      </c>
      <c r="I658">
        <v>204</v>
      </c>
      <c r="J658">
        <v>1</v>
      </c>
      <c r="K658">
        <v>27</v>
      </c>
      <c r="L658">
        <v>5</v>
      </c>
      <c r="M658">
        <v>24</v>
      </c>
      <c r="N658">
        <v>738</v>
      </c>
      <c r="O658">
        <v>0</v>
      </c>
      <c r="P658">
        <v>0</v>
      </c>
      <c r="Q658">
        <v>0</v>
      </c>
      <c r="R658">
        <v>0</v>
      </c>
    </row>
    <row r="659" spans="1:18" x14ac:dyDescent="0.2">
      <c r="A659" t="s">
        <v>4707</v>
      </c>
      <c r="B659" t="s">
        <v>86</v>
      </c>
      <c r="C659" t="s">
        <v>271</v>
      </c>
      <c r="D659" t="s">
        <v>114</v>
      </c>
      <c r="E659" t="s">
        <v>96</v>
      </c>
      <c r="F659">
        <v>115</v>
      </c>
      <c r="G659">
        <v>3811</v>
      </c>
      <c r="H659">
        <v>2</v>
      </c>
      <c r="I659">
        <v>52</v>
      </c>
      <c r="J659">
        <v>5</v>
      </c>
      <c r="K659">
        <v>138</v>
      </c>
      <c r="L659">
        <v>7</v>
      </c>
      <c r="M659">
        <v>112</v>
      </c>
      <c r="N659">
        <v>3732</v>
      </c>
      <c r="O659">
        <v>14</v>
      </c>
      <c r="P659">
        <v>1</v>
      </c>
      <c r="Q659">
        <v>1</v>
      </c>
      <c r="R659">
        <v>14</v>
      </c>
    </row>
    <row r="660" spans="1:18" x14ac:dyDescent="0.2">
      <c r="A660" t="s">
        <v>4708</v>
      </c>
      <c r="B660" t="s">
        <v>88</v>
      </c>
      <c r="C660" t="s">
        <v>275</v>
      </c>
      <c r="D660" t="s">
        <v>215</v>
      </c>
      <c r="E660" t="s">
        <v>96</v>
      </c>
      <c r="F660">
        <v>202</v>
      </c>
      <c r="G660">
        <v>1340.62</v>
      </c>
      <c r="H660">
        <v>5</v>
      </c>
      <c r="I660">
        <v>27</v>
      </c>
      <c r="J660">
        <v>20</v>
      </c>
      <c r="K660">
        <v>135</v>
      </c>
      <c r="L660">
        <v>3.91</v>
      </c>
      <c r="M660">
        <v>187</v>
      </c>
      <c r="N660">
        <v>1236.53</v>
      </c>
      <c r="O660">
        <v>13</v>
      </c>
      <c r="P660">
        <v>3</v>
      </c>
      <c r="Q660">
        <v>2</v>
      </c>
      <c r="R660">
        <v>14</v>
      </c>
    </row>
    <row r="661" spans="1:18" x14ac:dyDescent="0.2">
      <c r="A661" t="s">
        <v>4709</v>
      </c>
      <c r="B661" t="s">
        <v>88</v>
      </c>
      <c r="C661" t="s">
        <v>269</v>
      </c>
      <c r="D661" t="s">
        <v>135</v>
      </c>
      <c r="E661" t="s">
        <v>96</v>
      </c>
      <c r="F661">
        <v>273</v>
      </c>
      <c r="G661">
        <v>1667.24</v>
      </c>
      <c r="H661">
        <v>19</v>
      </c>
      <c r="I661">
        <v>92.53</v>
      </c>
      <c r="J661">
        <v>13</v>
      </c>
      <c r="K661">
        <v>78</v>
      </c>
      <c r="L661">
        <v>14.33</v>
      </c>
      <c r="M661">
        <v>279</v>
      </c>
      <c r="N661">
        <v>1696.1</v>
      </c>
      <c r="O661">
        <v>29</v>
      </c>
      <c r="P661">
        <v>5</v>
      </c>
      <c r="Q661">
        <v>1</v>
      </c>
      <c r="R661">
        <v>33</v>
      </c>
    </row>
    <row r="662" spans="1:18" x14ac:dyDescent="0.2">
      <c r="A662" t="s">
        <v>4710</v>
      </c>
      <c r="B662" t="s">
        <v>91</v>
      </c>
      <c r="C662" t="s">
        <v>269</v>
      </c>
      <c r="D662" t="s">
        <v>160</v>
      </c>
      <c r="E662" t="s">
        <v>96</v>
      </c>
      <c r="F662">
        <v>3</v>
      </c>
      <c r="G662">
        <v>53</v>
      </c>
      <c r="H662">
        <v>0</v>
      </c>
      <c r="I662">
        <v>0</v>
      </c>
      <c r="J662">
        <v>0</v>
      </c>
      <c r="K662">
        <v>0</v>
      </c>
      <c r="L662">
        <v>0</v>
      </c>
      <c r="M662">
        <v>3</v>
      </c>
      <c r="N662">
        <v>53</v>
      </c>
      <c r="O662">
        <v>1</v>
      </c>
      <c r="P662">
        <v>0</v>
      </c>
      <c r="Q662">
        <v>0</v>
      </c>
      <c r="R662">
        <v>1</v>
      </c>
    </row>
    <row r="663" spans="1:18" x14ac:dyDescent="0.2">
      <c r="A663" t="s">
        <v>4711</v>
      </c>
      <c r="B663" t="s">
        <v>93</v>
      </c>
      <c r="C663" t="s">
        <v>270</v>
      </c>
      <c r="D663" t="s">
        <v>159</v>
      </c>
      <c r="E663" t="s">
        <v>96</v>
      </c>
      <c r="F663">
        <v>0</v>
      </c>
      <c r="G663">
        <v>0</v>
      </c>
      <c r="H663">
        <v>0</v>
      </c>
      <c r="I663">
        <v>0</v>
      </c>
      <c r="J663">
        <v>0</v>
      </c>
      <c r="K663">
        <v>0</v>
      </c>
      <c r="L663">
        <v>0</v>
      </c>
      <c r="M663">
        <v>0</v>
      </c>
      <c r="N663">
        <v>0</v>
      </c>
      <c r="O663">
        <v>1</v>
      </c>
      <c r="P663">
        <v>0</v>
      </c>
      <c r="Q663">
        <v>0</v>
      </c>
      <c r="R663">
        <v>1</v>
      </c>
    </row>
    <row r="664" spans="1:18" x14ac:dyDescent="0.2">
      <c r="A664" t="s">
        <v>4712</v>
      </c>
      <c r="B664" t="s">
        <v>89</v>
      </c>
      <c r="C664" t="s">
        <v>275</v>
      </c>
      <c r="D664" t="s">
        <v>172</v>
      </c>
      <c r="E664" t="s">
        <v>96</v>
      </c>
      <c r="F664">
        <v>196</v>
      </c>
      <c r="G664">
        <v>9003</v>
      </c>
      <c r="H664">
        <v>13</v>
      </c>
      <c r="I664">
        <v>786</v>
      </c>
      <c r="J664">
        <v>7</v>
      </c>
      <c r="K664">
        <v>291</v>
      </c>
      <c r="L664">
        <v>87</v>
      </c>
      <c r="M664">
        <v>202</v>
      </c>
      <c r="N664">
        <v>9585</v>
      </c>
      <c r="O664">
        <v>29</v>
      </c>
      <c r="P664">
        <v>3</v>
      </c>
      <c r="Q664">
        <v>1</v>
      </c>
      <c r="R664">
        <v>31</v>
      </c>
    </row>
    <row r="665" spans="1:18" x14ac:dyDescent="0.2">
      <c r="A665" t="s">
        <v>4713</v>
      </c>
      <c r="B665" t="s">
        <v>89</v>
      </c>
      <c r="C665" t="s">
        <v>268</v>
      </c>
      <c r="D665" t="s">
        <v>182</v>
      </c>
      <c r="E665" t="s">
        <v>96</v>
      </c>
      <c r="F665">
        <v>83</v>
      </c>
      <c r="G665">
        <v>4068.29</v>
      </c>
      <c r="H665">
        <v>0</v>
      </c>
      <c r="I665">
        <v>0</v>
      </c>
      <c r="J665">
        <v>3</v>
      </c>
      <c r="K665">
        <v>110</v>
      </c>
      <c r="L665">
        <v>11.2</v>
      </c>
      <c r="M665">
        <v>80</v>
      </c>
      <c r="N665">
        <v>3969.49</v>
      </c>
      <c r="O665">
        <v>16</v>
      </c>
      <c r="P665">
        <v>5</v>
      </c>
      <c r="Q665">
        <v>2</v>
      </c>
      <c r="R665">
        <v>19</v>
      </c>
    </row>
    <row r="666" spans="1:18" x14ac:dyDescent="0.2">
      <c r="A666" t="s">
        <v>4714</v>
      </c>
      <c r="B666" t="s">
        <v>88</v>
      </c>
      <c r="C666" t="s">
        <v>270</v>
      </c>
      <c r="D666" t="s">
        <v>231</v>
      </c>
      <c r="E666" t="s">
        <v>96</v>
      </c>
      <c r="F666">
        <v>77</v>
      </c>
      <c r="G666">
        <v>541</v>
      </c>
      <c r="H666">
        <v>3</v>
      </c>
      <c r="I666">
        <v>17</v>
      </c>
      <c r="J666">
        <v>5</v>
      </c>
      <c r="K666">
        <v>36</v>
      </c>
      <c r="L666">
        <v>0</v>
      </c>
      <c r="M666">
        <v>75</v>
      </c>
      <c r="N666">
        <v>522</v>
      </c>
      <c r="O666">
        <v>5</v>
      </c>
      <c r="P666">
        <v>0</v>
      </c>
      <c r="Q666">
        <v>0</v>
      </c>
      <c r="R666">
        <v>5</v>
      </c>
    </row>
    <row r="667" spans="1:18" x14ac:dyDescent="0.2">
      <c r="A667" t="s">
        <v>4715</v>
      </c>
      <c r="B667" t="s">
        <v>89</v>
      </c>
      <c r="C667" t="s">
        <v>267</v>
      </c>
      <c r="D667" t="s">
        <v>139</v>
      </c>
      <c r="E667" t="s">
        <v>96</v>
      </c>
      <c r="F667">
        <v>291</v>
      </c>
      <c r="G667">
        <v>12949.43</v>
      </c>
      <c r="H667">
        <v>12</v>
      </c>
      <c r="I667">
        <v>544</v>
      </c>
      <c r="J667">
        <v>9</v>
      </c>
      <c r="K667">
        <v>301</v>
      </c>
      <c r="L667">
        <v>12.4</v>
      </c>
      <c r="M667">
        <v>294</v>
      </c>
      <c r="N667">
        <v>13204.83</v>
      </c>
      <c r="O667">
        <v>48</v>
      </c>
      <c r="P667">
        <v>6</v>
      </c>
      <c r="Q667">
        <v>7</v>
      </c>
      <c r="R667">
        <v>47</v>
      </c>
    </row>
    <row r="668" spans="1:18" x14ac:dyDescent="0.2">
      <c r="A668" t="s">
        <v>4716</v>
      </c>
      <c r="B668" t="s">
        <v>89</v>
      </c>
      <c r="C668" t="s">
        <v>273</v>
      </c>
      <c r="D668" t="s">
        <v>194</v>
      </c>
      <c r="E668" t="s">
        <v>96</v>
      </c>
      <c r="F668">
        <v>97</v>
      </c>
      <c r="G668">
        <v>4178</v>
      </c>
      <c r="H668">
        <v>5</v>
      </c>
      <c r="I668">
        <v>215</v>
      </c>
      <c r="J668">
        <v>4</v>
      </c>
      <c r="K668">
        <v>116</v>
      </c>
      <c r="L668">
        <v>16</v>
      </c>
      <c r="M668">
        <v>98</v>
      </c>
      <c r="N668">
        <v>4293</v>
      </c>
      <c r="O668">
        <v>17</v>
      </c>
      <c r="P668">
        <v>1</v>
      </c>
      <c r="Q668">
        <v>1</v>
      </c>
      <c r="R668">
        <v>17</v>
      </c>
    </row>
    <row r="669" spans="1:18" x14ac:dyDescent="0.2">
      <c r="A669" t="s">
        <v>4717</v>
      </c>
      <c r="B669" t="s">
        <v>86</v>
      </c>
      <c r="C669" t="s">
        <v>273</v>
      </c>
      <c r="D669" t="s">
        <v>151</v>
      </c>
      <c r="E669" t="s">
        <v>96</v>
      </c>
      <c r="F669">
        <v>572</v>
      </c>
      <c r="G669">
        <v>15644.86</v>
      </c>
      <c r="H669">
        <v>30</v>
      </c>
      <c r="I669">
        <v>959.51</v>
      </c>
      <c r="J669">
        <v>33</v>
      </c>
      <c r="K669">
        <v>836.43</v>
      </c>
      <c r="L669">
        <v>63.23</v>
      </c>
      <c r="M669">
        <v>569</v>
      </c>
      <c r="N669">
        <v>15831.17</v>
      </c>
      <c r="O669">
        <v>123</v>
      </c>
      <c r="P669">
        <v>12</v>
      </c>
      <c r="Q669">
        <v>19</v>
      </c>
      <c r="R669">
        <v>116</v>
      </c>
    </row>
    <row r="670" spans="1:18" x14ac:dyDescent="0.2">
      <c r="A670" t="s">
        <v>4718</v>
      </c>
      <c r="B670" t="s">
        <v>93</v>
      </c>
      <c r="C670" t="s">
        <v>273</v>
      </c>
      <c r="D670" t="s">
        <v>133</v>
      </c>
      <c r="E670" t="s">
        <v>96</v>
      </c>
      <c r="F670">
        <v>0</v>
      </c>
      <c r="G670">
        <v>0</v>
      </c>
      <c r="H670">
        <v>0</v>
      </c>
      <c r="I670">
        <v>0</v>
      </c>
      <c r="J670">
        <v>0</v>
      </c>
      <c r="K670">
        <v>0</v>
      </c>
      <c r="L670">
        <v>0</v>
      </c>
      <c r="M670">
        <v>0</v>
      </c>
      <c r="N670">
        <v>0</v>
      </c>
      <c r="O670">
        <v>25</v>
      </c>
      <c r="P670">
        <v>4</v>
      </c>
      <c r="Q670">
        <v>8</v>
      </c>
      <c r="R670">
        <v>21</v>
      </c>
    </row>
    <row r="671" spans="1:18" x14ac:dyDescent="0.2">
      <c r="A671" t="s">
        <v>4719</v>
      </c>
      <c r="B671" t="s">
        <v>91</v>
      </c>
      <c r="C671" t="s">
        <v>269</v>
      </c>
      <c r="D671" t="s">
        <v>153</v>
      </c>
      <c r="E671" t="s">
        <v>96</v>
      </c>
      <c r="F671">
        <v>2</v>
      </c>
      <c r="G671">
        <v>30</v>
      </c>
      <c r="H671">
        <v>0</v>
      </c>
      <c r="I671">
        <v>0</v>
      </c>
      <c r="J671">
        <v>0</v>
      </c>
      <c r="K671">
        <v>0</v>
      </c>
      <c r="L671">
        <v>0</v>
      </c>
      <c r="M671">
        <v>2</v>
      </c>
      <c r="N671">
        <v>30</v>
      </c>
      <c r="O671">
        <v>0</v>
      </c>
      <c r="P671">
        <v>0</v>
      </c>
      <c r="Q671">
        <v>0</v>
      </c>
      <c r="R671">
        <v>0</v>
      </c>
    </row>
    <row r="672" spans="1:18" x14ac:dyDescent="0.2">
      <c r="A672" t="s">
        <v>4720</v>
      </c>
      <c r="B672" t="s">
        <v>88</v>
      </c>
      <c r="C672" t="s">
        <v>273</v>
      </c>
      <c r="D672" t="s">
        <v>117</v>
      </c>
      <c r="E672" t="s">
        <v>96</v>
      </c>
      <c r="F672">
        <v>154</v>
      </c>
      <c r="G672">
        <v>1018.54</v>
      </c>
      <c r="H672">
        <v>4</v>
      </c>
      <c r="I672">
        <v>12</v>
      </c>
      <c r="J672">
        <v>7</v>
      </c>
      <c r="K672">
        <v>51</v>
      </c>
      <c r="L672">
        <v>4.4800000000000004</v>
      </c>
      <c r="M672">
        <v>151</v>
      </c>
      <c r="N672">
        <v>984.02</v>
      </c>
      <c r="O672">
        <v>2</v>
      </c>
      <c r="P672">
        <v>1</v>
      </c>
      <c r="Q672">
        <v>1</v>
      </c>
      <c r="R672">
        <v>2</v>
      </c>
    </row>
    <row r="673" spans="1:18" x14ac:dyDescent="0.2">
      <c r="A673" t="s">
        <v>4721</v>
      </c>
      <c r="B673" t="s">
        <v>93</v>
      </c>
      <c r="C673" t="s">
        <v>268</v>
      </c>
      <c r="D673" t="s">
        <v>182</v>
      </c>
      <c r="E673" t="s">
        <v>96</v>
      </c>
      <c r="F673">
        <v>0</v>
      </c>
      <c r="G673">
        <v>0</v>
      </c>
      <c r="H673">
        <v>0</v>
      </c>
      <c r="I673">
        <v>0</v>
      </c>
      <c r="J673">
        <v>0</v>
      </c>
      <c r="K673">
        <v>0</v>
      </c>
      <c r="L673">
        <v>0</v>
      </c>
      <c r="M673">
        <v>0</v>
      </c>
      <c r="N673">
        <v>0</v>
      </c>
      <c r="O673">
        <v>29</v>
      </c>
      <c r="P673">
        <v>1</v>
      </c>
      <c r="Q673">
        <v>3</v>
      </c>
      <c r="R673">
        <v>27</v>
      </c>
    </row>
    <row r="674" spans="1:18" x14ac:dyDescent="0.2">
      <c r="A674" t="s">
        <v>4722</v>
      </c>
      <c r="B674" t="s">
        <v>89</v>
      </c>
      <c r="C674" t="s">
        <v>272</v>
      </c>
      <c r="D674" t="s">
        <v>169</v>
      </c>
      <c r="E674" t="s">
        <v>96</v>
      </c>
      <c r="F674">
        <v>710</v>
      </c>
      <c r="G674">
        <v>30504.720000000001</v>
      </c>
      <c r="H674">
        <v>40</v>
      </c>
      <c r="I674">
        <v>1554</v>
      </c>
      <c r="J674">
        <v>43</v>
      </c>
      <c r="K674">
        <v>1605</v>
      </c>
      <c r="L674">
        <v>102.26</v>
      </c>
      <c r="M674">
        <v>707</v>
      </c>
      <c r="N674">
        <v>30555.98</v>
      </c>
      <c r="O674">
        <v>80</v>
      </c>
      <c r="P674">
        <v>15</v>
      </c>
      <c r="Q674">
        <v>12</v>
      </c>
      <c r="R674">
        <v>83</v>
      </c>
    </row>
    <row r="675" spans="1:18" x14ac:dyDescent="0.2">
      <c r="A675" t="s">
        <v>4723</v>
      </c>
      <c r="B675" t="s">
        <v>86</v>
      </c>
      <c r="C675" t="s">
        <v>269</v>
      </c>
      <c r="D675" t="s">
        <v>208</v>
      </c>
      <c r="E675" t="s">
        <v>96</v>
      </c>
      <c r="F675">
        <v>264</v>
      </c>
      <c r="G675">
        <v>8240.23</v>
      </c>
      <c r="H675">
        <v>22</v>
      </c>
      <c r="I675">
        <v>503.57</v>
      </c>
      <c r="J675">
        <v>14</v>
      </c>
      <c r="K675">
        <v>332</v>
      </c>
      <c r="L675">
        <v>45.42</v>
      </c>
      <c r="M675">
        <v>272</v>
      </c>
      <c r="N675">
        <v>8457.2199999999993</v>
      </c>
      <c r="O675">
        <v>149</v>
      </c>
      <c r="P675">
        <v>13</v>
      </c>
      <c r="Q675">
        <v>19</v>
      </c>
      <c r="R675">
        <v>143</v>
      </c>
    </row>
    <row r="676" spans="1:18" x14ac:dyDescent="0.2">
      <c r="A676" t="s">
        <v>4724</v>
      </c>
      <c r="B676" t="s">
        <v>86</v>
      </c>
      <c r="C676" t="s">
        <v>273</v>
      </c>
      <c r="D676" t="s">
        <v>253</v>
      </c>
      <c r="E676" t="s">
        <v>96</v>
      </c>
      <c r="F676">
        <v>560</v>
      </c>
      <c r="G676">
        <v>12961.94</v>
      </c>
      <c r="H676">
        <v>24</v>
      </c>
      <c r="I676">
        <v>757.51</v>
      </c>
      <c r="J676">
        <v>34</v>
      </c>
      <c r="K676">
        <v>632</v>
      </c>
      <c r="L676">
        <v>51.74</v>
      </c>
      <c r="M676">
        <v>550</v>
      </c>
      <c r="N676">
        <v>13139.19</v>
      </c>
      <c r="O676">
        <v>100</v>
      </c>
      <c r="P676">
        <v>17</v>
      </c>
      <c r="Q676">
        <v>20</v>
      </c>
      <c r="R676">
        <v>97</v>
      </c>
    </row>
    <row r="677" spans="1:18" x14ac:dyDescent="0.2">
      <c r="A677" t="s">
        <v>4725</v>
      </c>
      <c r="B677" t="s">
        <v>89</v>
      </c>
      <c r="C677" t="s">
        <v>271</v>
      </c>
      <c r="D677" t="s">
        <v>209</v>
      </c>
      <c r="E677" t="s">
        <v>96</v>
      </c>
      <c r="F677">
        <v>93</v>
      </c>
      <c r="G677">
        <v>4753</v>
      </c>
      <c r="H677">
        <v>0</v>
      </c>
      <c r="I677">
        <v>0</v>
      </c>
      <c r="J677">
        <v>6</v>
      </c>
      <c r="K677">
        <v>191</v>
      </c>
      <c r="L677">
        <v>31</v>
      </c>
      <c r="M677">
        <v>87</v>
      </c>
      <c r="N677">
        <v>4593</v>
      </c>
      <c r="O677">
        <v>6</v>
      </c>
      <c r="P677">
        <v>2</v>
      </c>
      <c r="Q677">
        <v>1</v>
      </c>
      <c r="R677">
        <v>7</v>
      </c>
    </row>
    <row r="678" spans="1:18" x14ac:dyDescent="0.2">
      <c r="A678" t="s">
        <v>4726</v>
      </c>
      <c r="B678" t="s">
        <v>86</v>
      </c>
      <c r="C678" t="s">
        <v>271</v>
      </c>
      <c r="D678" t="s">
        <v>214</v>
      </c>
      <c r="E678" t="s">
        <v>96</v>
      </c>
      <c r="F678">
        <v>142</v>
      </c>
      <c r="G678">
        <v>5022.08</v>
      </c>
      <c r="H678">
        <v>16</v>
      </c>
      <c r="I678">
        <v>426</v>
      </c>
      <c r="J678">
        <v>10</v>
      </c>
      <c r="K678">
        <v>455.54</v>
      </c>
      <c r="L678">
        <v>6.97</v>
      </c>
      <c r="M678">
        <v>148</v>
      </c>
      <c r="N678">
        <v>4999.51</v>
      </c>
      <c r="O678">
        <v>15</v>
      </c>
      <c r="P678">
        <v>4</v>
      </c>
      <c r="Q678">
        <v>1</v>
      </c>
      <c r="R678">
        <v>18</v>
      </c>
    </row>
    <row r="679" spans="1:18" x14ac:dyDescent="0.2">
      <c r="A679" t="s">
        <v>4727</v>
      </c>
      <c r="B679" t="s">
        <v>88</v>
      </c>
      <c r="C679" t="s">
        <v>274</v>
      </c>
      <c r="D679" t="s">
        <v>134</v>
      </c>
      <c r="E679" t="s">
        <v>96</v>
      </c>
      <c r="F679">
        <v>164</v>
      </c>
      <c r="G679">
        <v>1091</v>
      </c>
      <c r="H679">
        <v>1</v>
      </c>
      <c r="I679">
        <v>2</v>
      </c>
      <c r="J679">
        <v>7</v>
      </c>
      <c r="K679">
        <v>39</v>
      </c>
      <c r="L679">
        <v>-6</v>
      </c>
      <c r="M679">
        <v>158</v>
      </c>
      <c r="N679">
        <v>1048</v>
      </c>
      <c r="O679">
        <v>21</v>
      </c>
      <c r="P679">
        <v>0</v>
      </c>
      <c r="Q679">
        <v>4</v>
      </c>
      <c r="R679">
        <v>17</v>
      </c>
    </row>
    <row r="680" spans="1:18" x14ac:dyDescent="0.2">
      <c r="A680" t="s">
        <v>4728</v>
      </c>
      <c r="B680" t="s">
        <v>88</v>
      </c>
      <c r="C680" t="s">
        <v>269</v>
      </c>
      <c r="D680" t="s">
        <v>244</v>
      </c>
      <c r="E680" t="s">
        <v>96</v>
      </c>
      <c r="F680">
        <v>137</v>
      </c>
      <c r="G680">
        <v>820.08</v>
      </c>
      <c r="H680">
        <v>5</v>
      </c>
      <c r="I680">
        <v>27.51</v>
      </c>
      <c r="J680">
        <v>6</v>
      </c>
      <c r="K680">
        <v>35</v>
      </c>
      <c r="L680">
        <v>-2.5499999999999998</v>
      </c>
      <c r="M680">
        <v>136</v>
      </c>
      <c r="N680">
        <v>810.04</v>
      </c>
      <c r="O680">
        <v>13</v>
      </c>
      <c r="P680">
        <v>2</v>
      </c>
      <c r="Q680">
        <v>1</v>
      </c>
      <c r="R680">
        <v>14</v>
      </c>
    </row>
    <row r="681" spans="1:18" x14ac:dyDescent="0.2">
      <c r="A681" t="s">
        <v>4729</v>
      </c>
      <c r="B681" t="s">
        <v>86</v>
      </c>
      <c r="C681" t="s">
        <v>268</v>
      </c>
      <c r="D681" t="s">
        <v>237</v>
      </c>
      <c r="E681" t="s">
        <v>96</v>
      </c>
      <c r="F681">
        <v>172</v>
      </c>
      <c r="G681">
        <v>3253.51</v>
      </c>
      <c r="H681">
        <v>13</v>
      </c>
      <c r="I681">
        <v>241.51</v>
      </c>
      <c r="J681">
        <v>5</v>
      </c>
      <c r="K681">
        <v>67</v>
      </c>
      <c r="L681">
        <v>37.51</v>
      </c>
      <c r="M681">
        <v>180</v>
      </c>
      <c r="N681">
        <v>3465.53</v>
      </c>
      <c r="O681">
        <v>72</v>
      </c>
      <c r="P681">
        <v>12</v>
      </c>
      <c r="Q681">
        <v>8</v>
      </c>
      <c r="R681">
        <v>76</v>
      </c>
    </row>
    <row r="682" spans="1:18" x14ac:dyDescent="0.2">
      <c r="A682" t="s">
        <v>4730</v>
      </c>
      <c r="B682" t="s">
        <v>86</v>
      </c>
      <c r="C682" t="s">
        <v>275</v>
      </c>
      <c r="D682" t="s">
        <v>170</v>
      </c>
      <c r="E682" t="s">
        <v>96</v>
      </c>
      <c r="F682">
        <v>114</v>
      </c>
      <c r="G682">
        <v>3762</v>
      </c>
      <c r="H682">
        <v>7</v>
      </c>
      <c r="I682">
        <v>189</v>
      </c>
      <c r="J682">
        <v>7</v>
      </c>
      <c r="K682">
        <v>263</v>
      </c>
      <c r="L682">
        <v>-71</v>
      </c>
      <c r="M682">
        <v>114</v>
      </c>
      <c r="N682">
        <v>3617</v>
      </c>
      <c r="O682">
        <v>10</v>
      </c>
      <c r="P682">
        <v>1</v>
      </c>
      <c r="Q682">
        <v>2</v>
      </c>
      <c r="R682">
        <v>9</v>
      </c>
    </row>
    <row r="683" spans="1:18" x14ac:dyDescent="0.2">
      <c r="A683" t="s">
        <v>4731</v>
      </c>
      <c r="B683" t="s">
        <v>93</v>
      </c>
      <c r="C683" t="s">
        <v>271</v>
      </c>
      <c r="D683" t="s">
        <v>209</v>
      </c>
      <c r="E683" t="s">
        <v>96</v>
      </c>
      <c r="F683">
        <v>0</v>
      </c>
      <c r="G683">
        <v>0</v>
      </c>
      <c r="H683">
        <v>0</v>
      </c>
      <c r="I683">
        <v>0</v>
      </c>
      <c r="J683">
        <v>0</v>
      </c>
      <c r="K683">
        <v>0</v>
      </c>
      <c r="L683">
        <v>0</v>
      </c>
      <c r="M683">
        <v>0</v>
      </c>
      <c r="N683">
        <v>0</v>
      </c>
      <c r="O683">
        <v>21</v>
      </c>
      <c r="P683">
        <v>2</v>
      </c>
      <c r="Q683">
        <v>2</v>
      </c>
      <c r="R683">
        <v>21</v>
      </c>
    </row>
    <row r="684" spans="1:18" x14ac:dyDescent="0.2">
      <c r="A684" t="s">
        <v>4732</v>
      </c>
      <c r="B684" t="s">
        <v>93</v>
      </c>
      <c r="C684" t="s">
        <v>274</v>
      </c>
      <c r="D684" t="s">
        <v>257</v>
      </c>
      <c r="E684" t="s">
        <v>96</v>
      </c>
      <c r="F684">
        <v>0</v>
      </c>
      <c r="G684">
        <v>0</v>
      </c>
      <c r="H684">
        <v>0</v>
      </c>
      <c r="I684">
        <v>0</v>
      </c>
      <c r="J684">
        <v>0</v>
      </c>
      <c r="K684">
        <v>0</v>
      </c>
      <c r="L684">
        <v>0</v>
      </c>
      <c r="M684">
        <v>0</v>
      </c>
      <c r="N684">
        <v>0</v>
      </c>
      <c r="O684">
        <v>13</v>
      </c>
      <c r="P684">
        <v>3</v>
      </c>
      <c r="Q684">
        <v>1</v>
      </c>
      <c r="R684">
        <v>15</v>
      </c>
    </row>
    <row r="685" spans="1:18" x14ac:dyDescent="0.2">
      <c r="A685" t="s">
        <v>4733</v>
      </c>
      <c r="B685" t="s">
        <v>89</v>
      </c>
      <c r="C685" t="s">
        <v>270</v>
      </c>
      <c r="D685" t="s">
        <v>159</v>
      </c>
      <c r="E685" t="s">
        <v>96</v>
      </c>
      <c r="F685">
        <v>16</v>
      </c>
      <c r="G685">
        <v>940.43</v>
      </c>
      <c r="H685">
        <v>2</v>
      </c>
      <c r="I685">
        <v>101</v>
      </c>
      <c r="J685">
        <v>1</v>
      </c>
      <c r="K685">
        <v>65</v>
      </c>
      <c r="L685">
        <v>0.4</v>
      </c>
      <c r="M685">
        <v>17</v>
      </c>
      <c r="N685">
        <v>976.83</v>
      </c>
      <c r="O685">
        <v>1</v>
      </c>
      <c r="P685">
        <v>0</v>
      </c>
      <c r="Q685">
        <v>0</v>
      </c>
      <c r="R685">
        <v>1</v>
      </c>
    </row>
    <row r="686" spans="1:18" x14ac:dyDescent="0.2">
      <c r="A686" t="s">
        <v>4734</v>
      </c>
      <c r="B686" t="s">
        <v>91</v>
      </c>
      <c r="C686" t="s">
        <v>269</v>
      </c>
      <c r="D686" t="s">
        <v>167</v>
      </c>
      <c r="E686" t="s">
        <v>96</v>
      </c>
      <c r="F686">
        <v>1</v>
      </c>
      <c r="G686">
        <v>20</v>
      </c>
      <c r="H686">
        <v>0</v>
      </c>
      <c r="I686">
        <v>0</v>
      </c>
      <c r="J686">
        <v>1</v>
      </c>
      <c r="K686">
        <v>20</v>
      </c>
      <c r="L686">
        <v>0</v>
      </c>
      <c r="M686">
        <v>0</v>
      </c>
      <c r="N686">
        <v>0</v>
      </c>
      <c r="O686">
        <v>0</v>
      </c>
      <c r="P686">
        <v>0</v>
      </c>
      <c r="Q686">
        <v>0</v>
      </c>
      <c r="R686">
        <v>0</v>
      </c>
    </row>
    <row r="687" spans="1:18" x14ac:dyDescent="0.2">
      <c r="A687" t="s">
        <v>4735</v>
      </c>
      <c r="B687" t="s">
        <v>86</v>
      </c>
      <c r="C687" t="s">
        <v>273</v>
      </c>
      <c r="D687" t="s">
        <v>219</v>
      </c>
      <c r="E687" t="s">
        <v>96</v>
      </c>
      <c r="F687">
        <v>368</v>
      </c>
      <c r="G687">
        <v>8924.83</v>
      </c>
      <c r="H687">
        <v>20</v>
      </c>
      <c r="I687">
        <v>388</v>
      </c>
      <c r="J687">
        <v>16</v>
      </c>
      <c r="K687">
        <v>320</v>
      </c>
      <c r="L687">
        <v>-63.66</v>
      </c>
      <c r="M687">
        <v>372</v>
      </c>
      <c r="N687">
        <v>8929.17</v>
      </c>
      <c r="O687">
        <v>77</v>
      </c>
      <c r="P687">
        <v>12</v>
      </c>
      <c r="Q687">
        <v>16</v>
      </c>
      <c r="R687">
        <v>73</v>
      </c>
    </row>
    <row r="688" spans="1:18" x14ac:dyDescent="0.2">
      <c r="A688" t="s">
        <v>4736</v>
      </c>
      <c r="B688" t="s">
        <v>89</v>
      </c>
      <c r="C688" t="s">
        <v>273</v>
      </c>
      <c r="D688" t="s">
        <v>140</v>
      </c>
      <c r="E688" t="s">
        <v>96</v>
      </c>
      <c r="F688">
        <v>285</v>
      </c>
      <c r="G688">
        <v>10726.43</v>
      </c>
      <c r="H688">
        <v>23</v>
      </c>
      <c r="I688">
        <v>684</v>
      </c>
      <c r="J688">
        <v>17</v>
      </c>
      <c r="K688">
        <v>516</v>
      </c>
      <c r="L688">
        <v>181.4</v>
      </c>
      <c r="M688">
        <v>291</v>
      </c>
      <c r="N688">
        <v>11075.83</v>
      </c>
      <c r="O688">
        <v>51</v>
      </c>
      <c r="P688">
        <v>12</v>
      </c>
      <c r="Q688">
        <v>0</v>
      </c>
      <c r="R688">
        <v>63</v>
      </c>
    </row>
    <row r="689" spans="1:18" x14ac:dyDescent="0.2">
      <c r="A689" t="s">
        <v>4737</v>
      </c>
      <c r="B689" t="s">
        <v>88</v>
      </c>
      <c r="C689" t="s">
        <v>269</v>
      </c>
      <c r="D689" t="s">
        <v>189</v>
      </c>
      <c r="E689" t="s">
        <v>96</v>
      </c>
      <c r="F689">
        <v>107</v>
      </c>
      <c r="G689">
        <v>618.62</v>
      </c>
      <c r="H689">
        <v>4</v>
      </c>
      <c r="I689">
        <v>18.02</v>
      </c>
      <c r="J689">
        <v>13</v>
      </c>
      <c r="K689">
        <v>65.540000000000006</v>
      </c>
      <c r="L689">
        <v>-0.06</v>
      </c>
      <c r="M689">
        <v>98</v>
      </c>
      <c r="N689">
        <v>571.04</v>
      </c>
      <c r="O689">
        <v>27</v>
      </c>
      <c r="P689">
        <v>7</v>
      </c>
      <c r="Q689">
        <v>4</v>
      </c>
      <c r="R689">
        <v>30</v>
      </c>
    </row>
    <row r="690" spans="1:18" x14ac:dyDescent="0.2">
      <c r="A690" t="s">
        <v>4738</v>
      </c>
      <c r="B690" t="s">
        <v>93</v>
      </c>
      <c r="C690" t="s">
        <v>271</v>
      </c>
      <c r="D690" t="s">
        <v>131</v>
      </c>
      <c r="E690" t="s">
        <v>96</v>
      </c>
      <c r="F690">
        <v>0</v>
      </c>
      <c r="G690">
        <v>0</v>
      </c>
      <c r="H690">
        <v>0</v>
      </c>
      <c r="I690">
        <v>0</v>
      </c>
      <c r="J690">
        <v>0</v>
      </c>
      <c r="K690">
        <v>0</v>
      </c>
      <c r="L690">
        <v>0</v>
      </c>
      <c r="M690">
        <v>0</v>
      </c>
      <c r="N690">
        <v>0</v>
      </c>
      <c r="O690">
        <v>21</v>
      </c>
      <c r="P690">
        <v>3</v>
      </c>
      <c r="Q690">
        <v>4</v>
      </c>
      <c r="R690">
        <v>20</v>
      </c>
    </row>
    <row r="691" spans="1:18" x14ac:dyDescent="0.2">
      <c r="A691" t="s">
        <v>4739</v>
      </c>
      <c r="B691" t="s">
        <v>91</v>
      </c>
      <c r="C691" t="s">
        <v>271</v>
      </c>
      <c r="D691" t="s">
        <v>212</v>
      </c>
      <c r="E691" t="s">
        <v>96</v>
      </c>
      <c r="F691">
        <v>2</v>
      </c>
      <c r="G691">
        <v>42</v>
      </c>
      <c r="H691">
        <v>0</v>
      </c>
      <c r="I691">
        <v>0</v>
      </c>
      <c r="J691">
        <v>0</v>
      </c>
      <c r="K691">
        <v>0</v>
      </c>
      <c r="L691">
        <v>0</v>
      </c>
      <c r="M691">
        <v>2</v>
      </c>
      <c r="N691">
        <v>42</v>
      </c>
      <c r="O691">
        <v>0</v>
      </c>
      <c r="P691">
        <v>0</v>
      </c>
      <c r="Q691">
        <v>0</v>
      </c>
      <c r="R691">
        <v>0</v>
      </c>
    </row>
    <row r="692" spans="1:18" x14ac:dyDescent="0.2">
      <c r="A692" t="s">
        <v>4740</v>
      </c>
      <c r="B692" t="s">
        <v>91</v>
      </c>
      <c r="C692" t="s">
        <v>271</v>
      </c>
      <c r="D692" t="s">
        <v>183</v>
      </c>
      <c r="E692" t="s">
        <v>96</v>
      </c>
      <c r="F692">
        <v>1</v>
      </c>
      <c r="G692">
        <v>32</v>
      </c>
      <c r="H692">
        <v>0</v>
      </c>
      <c r="I692">
        <v>0</v>
      </c>
      <c r="J692">
        <v>0</v>
      </c>
      <c r="K692">
        <v>0</v>
      </c>
      <c r="L692">
        <v>0</v>
      </c>
      <c r="M692">
        <v>1</v>
      </c>
      <c r="N692">
        <v>32</v>
      </c>
      <c r="O692">
        <v>0</v>
      </c>
      <c r="P692">
        <v>0</v>
      </c>
      <c r="Q692">
        <v>0</v>
      </c>
      <c r="R692">
        <v>0</v>
      </c>
    </row>
    <row r="693" spans="1:18" x14ac:dyDescent="0.2">
      <c r="A693" t="s">
        <v>4741</v>
      </c>
      <c r="B693" t="s">
        <v>91</v>
      </c>
      <c r="C693" t="s">
        <v>269</v>
      </c>
      <c r="D693" t="s">
        <v>243</v>
      </c>
      <c r="E693" t="s">
        <v>96</v>
      </c>
      <c r="F693">
        <v>1</v>
      </c>
      <c r="G693">
        <v>35</v>
      </c>
      <c r="H693">
        <v>0</v>
      </c>
      <c r="I693">
        <v>0</v>
      </c>
      <c r="J693">
        <v>0</v>
      </c>
      <c r="K693">
        <v>0</v>
      </c>
      <c r="L693">
        <v>0</v>
      </c>
      <c r="M693">
        <v>1</v>
      </c>
      <c r="N693">
        <v>35</v>
      </c>
      <c r="O693">
        <v>0</v>
      </c>
      <c r="P693">
        <v>0</v>
      </c>
      <c r="Q693">
        <v>0</v>
      </c>
      <c r="R693">
        <v>0</v>
      </c>
    </row>
    <row r="694" spans="1:18" x14ac:dyDescent="0.2">
      <c r="A694" t="s">
        <v>4742</v>
      </c>
      <c r="B694" t="s">
        <v>86</v>
      </c>
      <c r="C694" t="s">
        <v>270</v>
      </c>
      <c r="D694" t="s">
        <v>231</v>
      </c>
      <c r="E694" t="s">
        <v>96</v>
      </c>
      <c r="F694">
        <v>121</v>
      </c>
      <c r="G694">
        <v>2898</v>
      </c>
      <c r="H694">
        <v>4</v>
      </c>
      <c r="I694">
        <v>31</v>
      </c>
      <c r="J694">
        <v>6</v>
      </c>
      <c r="K694">
        <v>96</v>
      </c>
      <c r="L694">
        <v>8</v>
      </c>
      <c r="M694">
        <v>119</v>
      </c>
      <c r="N694">
        <v>2841</v>
      </c>
      <c r="O694">
        <v>15</v>
      </c>
      <c r="P694">
        <v>0</v>
      </c>
      <c r="Q694">
        <v>0</v>
      </c>
      <c r="R694">
        <v>15</v>
      </c>
    </row>
    <row r="695" spans="1:18" x14ac:dyDescent="0.2">
      <c r="A695" t="s">
        <v>4743</v>
      </c>
      <c r="B695" t="s">
        <v>86</v>
      </c>
      <c r="C695" t="s">
        <v>269</v>
      </c>
      <c r="D695" t="s">
        <v>189</v>
      </c>
      <c r="E695" t="s">
        <v>96</v>
      </c>
      <c r="F695">
        <v>216</v>
      </c>
      <c r="G695">
        <v>6247.91</v>
      </c>
      <c r="H695">
        <v>7</v>
      </c>
      <c r="I695">
        <v>213.02</v>
      </c>
      <c r="J695">
        <v>16</v>
      </c>
      <c r="K695">
        <v>167.54</v>
      </c>
      <c r="L695">
        <v>145.31</v>
      </c>
      <c r="M695">
        <v>207</v>
      </c>
      <c r="N695">
        <v>6438.7</v>
      </c>
      <c r="O695">
        <v>214</v>
      </c>
      <c r="P695">
        <v>38</v>
      </c>
      <c r="Q695">
        <v>19</v>
      </c>
      <c r="R695">
        <v>233</v>
      </c>
    </row>
    <row r="696" spans="1:18" x14ac:dyDescent="0.2">
      <c r="A696" t="s">
        <v>4744</v>
      </c>
      <c r="B696" t="s">
        <v>86</v>
      </c>
      <c r="C696" t="s">
        <v>269</v>
      </c>
      <c r="D696" t="s">
        <v>112</v>
      </c>
      <c r="E696" t="s">
        <v>96</v>
      </c>
      <c r="F696">
        <v>374</v>
      </c>
      <c r="G696">
        <v>6959.02</v>
      </c>
      <c r="H696">
        <v>20</v>
      </c>
      <c r="I696">
        <v>439</v>
      </c>
      <c r="J696">
        <v>25</v>
      </c>
      <c r="K696">
        <v>500.08</v>
      </c>
      <c r="L696">
        <v>-48.26</v>
      </c>
      <c r="M696">
        <v>369</v>
      </c>
      <c r="N696">
        <v>6849.68</v>
      </c>
      <c r="O696">
        <v>154</v>
      </c>
      <c r="P696">
        <v>15</v>
      </c>
      <c r="Q696">
        <v>17</v>
      </c>
      <c r="R696">
        <v>152</v>
      </c>
    </row>
    <row r="697" spans="1:18" x14ac:dyDescent="0.2">
      <c r="A697" t="s">
        <v>4745</v>
      </c>
      <c r="B697" t="s">
        <v>89</v>
      </c>
      <c r="C697" t="s">
        <v>269</v>
      </c>
      <c r="D697" t="s">
        <v>283</v>
      </c>
      <c r="E697" t="s">
        <v>96</v>
      </c>
      <c r="F697">
        <v>4008</v>
      </c>
      <c r="G697">
        <v>196269.46</v>
      </c>
      <c r="H697">
        <v>229</v>
      </c>
      <c r="I697">
        <v>10358</v>
      </c>
      <c r="J697">
        <v>215</v>
      </c>
      <c r="K697">
        <v>9585</v>
      </c>
      <c r="L697">
        <v>912.63</v>
      </c>
      <c r="M697">
        <v>4022</v>
      </c>
      <c r="N697">
        <v>197955.09</v>
      </c>
      <c r="O697">
        <v>1167</v>
      </c>
      <c r="P697">
        <v>130</v>
      </c>
      <c r="Q697">
        <v>105</v>
      </c>
      <c r="R697">
        <v>1192</v>
      </c>
    </row>
    <row r="698" spans="1:18" x14ac:dyDescent="0.2">
      <c r="A698" t="s">
        <v>4746</v>
      </c>
      <c r="B698" t="s">
        <v>91</v>
      </c>
      <c r="C698" t="s">
        <v>267</v>
      </c>
      <c r="D698" t="s">
        <v>248</v>
      </c>
      <c r="E698" t="s">
        <v>96</v>
      </c>
      <c r="F698">
        <v>1</v>
      </c>
      <c r="G698">
        <v>35</v>
      </c>
      <c r="H698">
        <v>1</v>
      </c>
      <c r="I698">
        <v>24</v>
      </c>
      <c r="J698">
        <v>0</v>
      </c>
      <c r="K698">
        <v>0</v>
      </c>
      <c r="L698">
        <v>0</v>
      </c>
      <c r="M698">
        <v>2</v>
      </c>
      <c r="N698">
        <v>59</v>
      </c>
      <c r="O698">
        <v>0</v>
      </c>
      <c r="P698">
        <v>0</v>
      </c>
      <c r="Q698">
        <v>0</v>
      </c>
      <c r="R698">
        <v>0</v>
      </c>
    </row>
    <row r="699" spans="1:18" x14ac:dyDescent="0.2">
      <c r="A699" t="s">
        <v>4747</v>
      </c>
      <c r="B699" t="s">
        <v>93</v>
      </c>
      <c r="C699" t="s">
        <v>272</v>
      </c>
      <c r="D699" t="s">
        <v>286</v>
      </c>
      <c r="E699" t="s">
        <v>96</v>
      </c>
      <c r="F699">
        <v>0</v>
      </c>
      <c r="G699">
        <v>0</v>
      </c>
      <c r="H699">
        <v>0</v>
      </c>
      <c r="I699">
        <v>0</v>
      </c>
      <c r="J699">
        <v>0</v>
      </c>
      <c r="K699">
        <v>0</v>
      </c>
      <c r="L699">
        <v>0</v>
      </c>
      <c r="M699">
        <v>0</v>
      </c>
      <c r="N699">
        <v>0</v>
      </c>
      <c r="O699">
        <v>1598</v>
      </c>
      <c r="P699">
        <v>168</v>
      </c>
      <c r="Q699">
        <v>283</v>
      </c>
      <c r="R699">
        <v>1483</v>
      </c>
    </row>
    <row r="700" spans="1:18" x14ac:dyDescent="0.2">
      <c r="A700" t="s">
        <v>4748</v>
      </c>
      <c r="B700" t="s">
        <v>86</v>
      </c>
      <c r="C700" t="s">
        <v>272</v>
      </c>
      <c r="D700" t="s">
        <v>222</v>
      </c>
      <c r="E700" t="s">
        <v>96</v>
      </c>
      <c r="F700">
        <v>195</v>
      </c>
      <c r="G700">
        <v>5638.62</v>
      </c>
      <c r="H700">
        <v>8</v>
      </c>
      <c r="I700">
        <v>379</v>
      </c>
      <c r="J700">
        <v>24</v>
      </c>
      <c r="K700">
        <v>593</v>
      </c>
      <c r="L700">
        <v>478.91</v>
      </c>
      <c r="M700">
        <v>179</v>
      </c>
      <c r="N700">
        <v>5903.53</v>
      </c>
      <c r="O700">
        <v>59</v>
      </c>
      <c r="P700">
        <v>8</v>
      </c>
      <c r="Q700">
        <v>10</v>
      </c>
      <c r="R700">
        <v>57</v>
      </c>
    </row>
    <row r="701" spans="1:18" x14ac:dyDescent="0.2">
      <c r="A701" t="s">
        <v>4749</v>
      </c>
      <c r="B701" t="s">
        <v>88</v>
      </c>
      <c r="C701" t="s">
        <v>273</v>
      </c>
      <c r="D701" t="s">
        <v>253</v>
      </c>
      <c r="E701" t="s">
        <v>96</v>
      </c>
      <c r="F701">
        <v>288</v>
      </c>
      <c r="G701">
        <v>1728.08</v>
      </c>
      <c r="H701">
        <v>10</v>
      </c>
      <c r="I701">
        <v>40.51</v>
      </c>
      <c r="J701">
        <v>20</v>
      </c>
      <c r="K701">
        <v>115</v>
      </c>
      <c r="L701">
        <v>-3.06</v>
      </c>
      <c r="M701">
        <v>278</v>
      </c>
      <c r="N701">
        <v>1650.53</v>
      </c>
      <c r="O701">
        <v>12</v>
      </c>
      <c r="P701">
        <v>2</v>
      </c>
      <c r="Q701">
        <v>2</v>
      </c>
      <c r="R701">
        <v>12</v>
      </c>
    </row>
    <row r="702" spans="1:18" x14ac:dyDescent="0.2">
      <c r="A702" t="s">
        <v>4750</v>
      </c>
      <c r="B702" t="s">
        <v>93</v>
      </c>
      <c r="C702" t="s">
        <v>270</v>
      </c>
      <c r="D702" t="s">
        <v>188</v>
      </c>
      <c r="E702" t="s">
        <v>96</v>
      </c>
      <c r="F702">
        <v>0</v>
      </c>
      <c r="G702">
        <v>0</v>
      </c>
      <c r="H702">
        <v>0</v>
      </c>
      <c r="I702">
        <v>0</v>
      </c>
      <c r="J702">
        <v>0</v>
      </c>
      <c r="K702">
        <v>0</v>
      </c>
      <c r="L702">
        <v>0</v>
      </c>
      <c r="M702">
        <v>0</v>
      </c>
      <c r="N702">
        <v>0</v>
      </c>
      <c r="O702">
        <v>12</v>
      </c>
      <c r="P702">
        <v>1</v>
      </c>
      <c r="Q702">
        <v>0</v>
      </c>
      <c r="R702">
        <v>13</v>
      </c>
    </row>
    <row r="703" spans="1:18" x14ac:dyDescent="0.2">
      <c r="A703" t="s">
        <v>4751</v>
      </c>
      <c r="B703" t="s">
        <v>93</v>
      </c>
      <c r="C703" t="s">
        <v>268</v>
      </c>
      <c r="D703" t="s">
        <v>223</v>
      </c>
      <c r="E703" t="s">
        <v>96</v>
      </c>
      <c r="F703">
        <v>0</v>
      </c>
      <c r="G703">
        <v>0</v>
      </c>
      <c r="H703">
        <v>0</v>
      </c>
      <c r="I703">
        <v>0</v>
      </c>
      <c r="J703">
        <v>0</v>
      </c>
      <c r="K703">
        <v>0</v>
      </c>
      <c r="L703">
        <v>0</v>
      </c>
      <c r="M703">
        <v>0</v>
      </c>
      <c r="N703">
        <v>0</v>
      </c>
      <c r="O703">
        <v>20</v>
      </c>
      <c r="P703">
        <v>4</v>
      </c>
      <c r="Q703">
        <v>5</v>
      </c>
      <c r="R703">
        <v>19</v>
      </c>
    </row>
    <row r="704" spans="1:18" x14ac:dyDescent="0.2">
      <c r="A704" t="s">
        <v>4752</v>
      </c>
      <c r="B704" t="s">
        <v>93</v>
      </c>
      <c r="C704" t="s">
        <v>269</v>
      </c>
      <c r="D704" t="s">
        <v>163</v>
      </c>
      <c r="E704" t="s">
        <v>96</v>
      </c>
      <c r="F704">
        <v>0</v>
      </c>
      <c r="G704">
        <v>0</v>
      </c>
      <c r="H704">
        <v>0</v>
      </c>
      <c r="I704">
        <v>0</v>
      </c>
      <c r="J704">
        <v>0</v>
      </c>
      <c r="K704">
        <v>0</v>
      </c>
      <c r="L704">
        <v>0</v>
      </c>
      <c r="M704">
        <v>0</v>
      </c>
      <c r="N704">
        <v>0</v>
      </c>
      <c r="O704">
        <v>61</v>
      </c>
      <c r="P704">
        <v>6</v>
      </c>
      <c r="Q704">
        <v>8</v>
      </c>
      <c r="R704">
        <v>59</v>
      </c>
    </row>
    <row r="705" spans="1:18" x14ac:dyDescent="0.2">
      <c r="A705" t="s">
        <v>4753</v>
      </c>
      <c r="B705" t="s">
        <v>88</v>
      </c>
      <c r="C705" t="s">
        <v>270</v>
      </c>
      <c r="D705" t="s">
        <v>221</v>
      </c>
      <c r="E705" t="s">
        <v>96</v>
      </c>
      <c r="F705">
        <v>49</v>
      </c>
      <c r="G705">
        <v>352</v>
      </c>
      <c r="H705">
        <v>0</v>
      </c>
      <c r="I705">
        <v>0</v>
      </c>
      <c r="J705">
        <v>3</v>
      </c>
      <c r="K705">
        <v>16</v>
      </c>
      <c r="L705">
        <v>0</v>
      </c>
      <c r="M705">
        <v>46</v>
      </c>
      <c r="N705">
        <v>336</v>
      </c>
      <c r="O705">
        <v>6</v>
      </c>
      <c r="P705">
        <v>0</v>
      </c>
      <c r="Q705">
        <v>0</v>
      </c>
      <c r="R705">
        <v>6</v>
      </c>
    </row>
    <row r="706" spans="1:18" x14ac:dyDescent="0.2">
      <c r="A706" t="s">
        <v>4754</v>
      </c>
      <c r="B706" t="s">
        <v>88</v>
      </c>
      <c r="C706" t="s">
        <v>272</v>
      </c>
      <c r="D706" t="s">
        <v>217</v>
      </c>
      <c r="E706" t="s">
        <v>96</v>
      </c>
      <c r="F706">
        <v>75</v>
      </c>
      <c r="G706">
        <v>489.54</v>
      </c>
      <c r="H706">
        <v>0</v>
      </c>
      <c r="I706">
        <v>0</v>
      </c>
      <c r="J706">
        <v>2</v>
      </c>
      <c r="K706">
        <v>12</v>
      </c>
      <c r="L706">
        <v>-31.52</v>
      </c>
      <c r="M706">
        <v>73</v>
      </c>
      <c r="N706">
        <v>446.02</v>
      </c>
      <c r="O706">
        <v>3</v>
      </c>
      <c r="P706">
        <v>0</v>
      </c>
      <c r="Q706">
        <v>0</v>
      </c>
      <c r="R706">
        <v>3</v>
      </c>
    </row>
    <row r="707" spans="1:18" x14ac:dyDescent="0.2">
      <c r="A707" t="s">
        <v>4755</v>
      </c>
      <c r="B707" t="s">
        <v>93</v>
      </c>
      <c r="C707" t="s">
        <v>270</v>
      </c>
      <c r="D707" t="s">
        <v>186</v>
      </c>
      <c r="E707" t="s">
        <v>96</v>
      </c>
      <c r="F707">
        <v>0</v>
      </c>
      <c r="G707">
        <v>0</v>
      </c>
      <c r="H707">
        <v>0</v>
      </c>
      <c r="I707">
        <v>0</v>
      </c>
      <c r="J707">
        <v>0</v>
      </c>
      <c r="K707">
        <v>0</v>
      </c>
      <c r="L707">
        <v>0</v>
      </c>
      <c r="M707">
        <v>0</v>
      </c>
      <c r="N707">
        <v>0</v>
      </c>
      <c r="O707">
        <v>3</v>
      </c>
      <c r="P707">
        <v>0</v>
      </c>
      <c r="Q707">
        <v>0</v>
      </c>
      <c r="R707">
        <v>3</v>
      </c>
    </row>
    <row r="708" spans="1:18" x14ac:dyDescent="0.2">
      <c r="A708" t="s">
        <v>4756</v>
      </c>
      <c r="B708" t="s">
        <v>86</v>
      </c>
      <c r="C708" t="s">
        <v>274</v>
      </c>
      <c r="D708" t="s">
        <v>143</v>
      </c>
      <c r="E708" t="s">
        <v>96</v>
      </c>
      <c r="F708">
        <v>176</v>
      </c>
      <c r="G708">
        <v>4738.54</v>
      </c>
      <c r="H708">
        <v>7</v>
      </c>
      <c r="I708">
        <v>172</v>
      </c>
      <c r="J708">
        <v>10</v>
      </c>
      <c r="K708">
        <v>185</v>
      </c>
      <c r="L708">
        <v>31.97</v>
      </c>
      <c r="M708">
        <v>173</v>
      </c>
      <c r="N708">
        <v>4757.51</v>
      </c>
      <c r="O708">
        <v>25</v>
      </c>
      <c r="P708">
        <v>4</v>
      </c>
      <c r="Q708">
        <v>4</v>
      </c>
      <c r="R708">
        <v>25</v>
      </c>
    </row>
    <row r="709" spans="1:18" x14ac:dyDescent="0.2">
      <c r="A709" t="s">
        <v>4757</v>
      </c>
      <c r="B709" t="s">
        <v>86</v>
      </c>
      <c r="C709" t="s">
        <v>275</v>
      </c>
      <c r="D709" t="s">
        <v>215</v>
      </c>
      <c r="E709" t="s">
        <v>96</v>
      </c>
      <c r="F709">
        <v>363</v>
      </c>
      <c r="G709">
        <v>10483.620000000001</v>
      </c>
      <c r="H709">
        <v>13</v>
      </c>
      <c r="I709">
        <v>334</v>
      </c>
      <c r="J709">
        <v>28</v>
      </c>
      <c r="K709">
        <v>417</v>
      </c>
      <c r="L709">
        <v>51.91</v>
      </c>
      <c r="M709">
        <v>348</v>
      </c>
      <c r="N709">
        <v>10452.530000000001</v>
      </c>
      <c r="O709">
        <v>95</v>
      </c>
      <c r="P709">
        <v>11</v>
      </c>
      <c r="Q709">
        <v>7</v>
      </c>
      <c r="R709">
        <v>99</v>
      </c>
    </row>
    <row r="710" spans="1:18" x14ac:dyDescent="0.2">
      <c r="A710" t="s">
        <v>4758</v>
      </c>
      <c r="B710" t="s">
        <v>86</v>
      </c>
      <c r="C710" t="s">
        <v>269</v>
      </c>
      <c r="D710" t="s">
        <v>244</v>
      </c>
      <c r="E710" t="s">
        <v>96</v>
      </c>
      <c r="F710">
        <v>323</v>
      </c>
      <c r="G710">
        <v>10439.51</v>
      </c>
      <c r="H710">
        <v>11</v>
      </c>
      <c r="I710">
        <v>240.51</v>
      </c>
      <c r="J710">
        <v>12</v>
      </c>
      <c r="K710">
        <v>348</v>
      </c>
      <c r="L710">
        <v>75.849999999999994</v>
      </c>
      <c r="M710">
        <v>322</v>
      </c>
      <c r="N710">
        <v>10407.870000000001</v>
      </c>
      <c r="O710">
        <v>203</v>
      </c>
      <c r="P710">
        <v>20</v>
      </c>
      <c r="Q710">
        <v>35</v>
      </c>
      <c r="R710">
        <v>188</v>
      </c>
    </row>
    <row r="711" spans="1:18" x14ac:dyDescent="0.2">
      <c r="A711" t="s">
        <v>4759</v>
      </c>
      <c r="B711" t="s">
        <v>88</v>
      </c>
      <c r="C711" t="s">
        <v>273</v>
      </c>
      <c r="D711" t="s">
        <v>151</v>
      </c>
      <c r="E711" t="s">
        <v>96</v>
      </c>
      <c r="F711">
        <v>227</v>
      </c>
      <c r="G711">
        <v>1502</v>
      </c>
      <c r="H711">
        <v>20</v>
      </c>
      <c r="I711">
        <v>357.51</v>
      </c>
      <c r="J711">
        <v>15</v>
      </c>
      <c r="K711">
        <v>90</v>
      </c>
      <c r="L711">
        <v>2</v>
      </c>
      <c r="M711">
        <v>232</v>
      </c>
      <c r="N711">
        <v>1771.51</v>
      </c>
      <c r="O711">
        <v>11</v>
      </c>
      <c r="P711">
        <v>1</v>
      </c>
      <c r="Q711">
        <v>2</v>
      </c>
      <c r="R711">
        <v>10</v>
      </c>
    </row>
    <row r="712" spans="1:18" x14ac:dyDescent="0.2">
      <c r="A712" t="s">
        <v>4760</v>
      </c>
      <c r="B712" t="s">
        <v>93</v>
      </c>
      <c r="C712" t="s">
        <v>271</v>
      </c>
      <c r="D712" t="s">
        <v>175</v>
      </c>
      <c r="E712" t="s">
        <v>96</v>
      </c>
      <c r="F712">
        <v>0</v>
      </c>
      <c r="G712">
        <v>0</v>
      </c>
      <c r="H712">
        <v>0</v>
      </c>
      <c r="I712">
        <v>0</v>
      </c>
      <c r="J712">
        <v>0</v>
      </c>
      <c r="K712">
        <v>0</v>
      </c>
      <c r="L712">
        <v>0</v>
      </c>
      <c r="M712">
        <v>0</v>
      </c>
      <c r="N712">
        <v>0</v>
      </c>
      <c r="O712">
        <v>20</v>
      </c>
      <c r="P712">
        <v>4</v>
      </c>
      <c r="Q712">
        <v>3</v>
      </c>
      <c r="R712">
        <v>21</v>
      </c>
    </row>
    <row r="713" spans="1:18" x14ac:dyDescent="0.2">
      <c r="A713" t="s">
        <v>4761</v>
      </c>
      <c r="B713" t="s">
        <v>86</v>
      </c>
      <c r="C713" t="s">
        <v>274</v>
      </c>
      <c r="D713" t="s">
        <v>213</v>
      </c>
      <c r="E713" t="s">
        <v>96</v>
      </c>
      <c r="F713">
        <v>195</v>
      </c>
      <c r="G713">
        <v>5985.97</v>
      </c>
      <c r="H713">
        <v>10</v>
      </c>
      <c r="I713">
        <v>214</v>
      </c>
      <c r="J713">
        <v>10</v>
      </c>
      <c r="K713">
        <v>294</v>
      </c>
      <c r="L713">
        <v>3.54</v>
      </c>
      <c r="M713">
        <v>195</v>
      </c>
      <c r="N713">
        <v>5909.51</v>
      </c>
      <c r="O713">
        <v>50</v>
      </c>
      <c r="P713">
        <v>10</v>
      </c>
      <c r="Q713">
        <v>7</v>
      </c>
      <c r="R713">
        <v>53</v>
      </c>
    </row>
    <row r="714" spans="1:18" x14ac:dyDescent="0.2">
      <c r="A714" t="s">
        <v>4762</v>
      </c>
      <c r="B714" t="s">
        <v>88</v>
      </c>
      <c r="C714" t="s">
        <v>269</v>
      </c>
      <c r="D714" t="s">
        <v>155</v>
      </c>
      <c r="E714" t="s">
        <v>96</v>
      </c>
      <c r="F714">
        <v>59</v>
      </c>
      <c r="G714">
        <v>346.08</v>
      </c>
      <c r="H714">
        <v>1</v>
      </c>
      <c r="I714">
        <v>6.51</v>
      </c>
      <c r="J714">
        <v>6</v>
      </c>
      <c r="K714">
        <v>32</v>
      </c>
      <c r="L714">
        <v>1.45</v>
      </c>
      <c r="M714">
        <v>54</v>
      </c>
      <c r="N714">
        <v>322.04000000000002</v>
      </c>
      <c r="O714">
        <v>4</v>
      </c>
      <c r="P714">
        <v>0</v>
      </c>
      <c r="Q714">
        <v>0</v>
      </c>
      <c r="R714">
        <v>4</v>
      </c>
    </row>
    <row r="715" spans="1:18" x14ac:dyDescent="0.2">
      <c r="A715" t="s">
        <v>4763</v>
      </c>
      <c r="B715" t="s">
        <v>89</v>
      </c>
      <c r="C715" t="s">
        <v>271</v>
      </c>
      <c r="D715" t="s">
        <v>212</v>
      </c>
      <c r="E715" t="s">
        <v>96</v>
      </c>
      <c r="F715">
        <v>107</v>
      </c>
      <c r="G715">
        <v>6209</v>
      </c>
      <c r="H715">
        <v>4</v>
      </c>
      <c r="I715">
        <v>187</v>
      </c>
      <c r="J715">
        <v>2</v>
      </c>
      <c r="K715">
        <v>88</v>
      </c>
      <c r="L715">
        <v>16</v>
      </c>
      <c r="M715">
        <v>109</v>
      </c>
      <c r="N715">
        <v>6324</v>
      </c>
      <c r="O715">
        <v>14</v>
      </c>
      <c r="P715">
        <v>4</v>
      </c>
      <c r="Q715">
        <v>2</v>
      </c>
      <c r="R715">
        <v>16</v>
      </c>
    </row>
    <row r="716" spans="1:18" x14ac:dyDescent="0.2">
      <c r="A716" t="s">
        <v>4764</v>
      </c>
      <c r="B716" t="s">
        <v>88</v>
      </c>
      <c r="C716" t="s">
        <v>272</v>
      </c>
      <c r="D716" t="s">
        <v>204</v>
      </c>
      <c r="E716" t="s">
        <v>96</v>
      </c>
      <c r="F716">
        <v>72</v>
      </c>
      <c r="G716">
        <v>447</v>
      </c>
      <c r="H716">
        <v>0</v>
      </c>
      <c r="I716">
        <v>0</v>
      </c>
      <c r="J716">
        <v>3</v>
      </c>
      <c r="K716">
        <v>15</v>
      </c>
      <c r="L716">
        <v>0</v>
      </c>
      <c r="M716">
        <v>69</v>
      </c>
      <c r="N716">
        <v>432</v>
      </c>
      <c r="O716">
        <v>3</v>
      </c>
      <c r="P716">
        <v>0</v>
      </c>
      <c r="Q716">
        <v>1</v>
      </c>
      <c r="R716">
        <v>2</v>
      </c>
    </row>
    <row r="717" spans="1:18" x14ac:dyDescent="0.2">
      <c r="A717" t="s">
        <v>4765</v>
      </c>
      <c r="B717" t="s">
        <v>88</v>
      </c>
      <c r="C717" t="s">
        <v>271</v>
      </c>
      <c r="D717" t="s">
        <v>154</v>
      </c>
      <c r="E717" t="s">
        <v>96</v>
      </c>
      <c r="F717">
        <v>57</v>
      </c>
      <c r="G717">
        <v>432.54</v>
      </c>
      <c r="H717">
        <v>2</v>
      </c>
      <c r="I717">
        <v>6</v>
      </c>
      <c r="J717">
        <v>2</v>
      </c>
      <c r="K717">
        <v>12</v>
      </c>
      <c r="L717">
        <v>3.97</v>
      </c>
      <c r="M717">
        <v>57</v>
      </c>
      <c r="N717">
        <v>430.51</v>
      </c>
      <c r="O717">
        <v>1</v>
      </c>
      <c r="P717">
        <v>0</v>
      </c>
      <c r="Q717">
        <v>0</v>
      </c>
      <c r="R717">
        <v>1</v>
      </c>
    </row>
    <row r="718" spans="1:18" x14ac:dyDescent="0.2">
      <c r="A718" t="s">
        <v>4766</v>
      </c>
      <c r="B718" t="s">
        <v>86</v>
      </c>
      <c r="C718" t="s">
        <v>270</v>
      </c>
      <c r="D718" t="s">
        <v>221</v>
      </c>
      <c r="E718" t="s">
        <v>96</v>
      </c>
      <c r="F718">
        <v>87</v>
      </c>
      <c r="G718">
        <v>2287</v>
      </c>
      <c r="H718">
        <v>4</v>
      </c>
      <c r="I718">
        <v>126</v>
      </c>
      <c r="J718">
        <v>3</v>
      </c>
      <c r="K718">
        <v>16</v>
      </c>
      <c r="L718">
        <v>0</v>
      </c>
      <c r="M718">
        <v>88</v>
      </c>
      <c r="N718">
        <v>2397</v>
      </c>
      <c r="O718">
        <v>13</v>
      </c>
      <c r="P718">
        <v>0</v>
      </c>
      <c r="Q718">
        <v>0</v>
      </c>
      <c r="R718">
        <v>13</v>
      </c>
    </row>
    <row r="719" spans="1:18" x14ac:dyDescent="0.2">
      <c r="A719" t="s">
        <v>4767</v>
      </c>
      <c r="B719" t="s">
        <v>91</v>
      </c>
      <c r="C719" t="s">
        <v>273</v>
      </c>
      <c r="D719" t="s">
        <v>253</v>
      </c>
      <c r="E719" t="s">
        <v>96</v>
      </c>
      <c r="F719">
        <v>2</v>
      </c>
      <c r="G719">
        <v>57</v>
      </c>
      <c r="H719">
        <v>0</v>
      </c>
      <c r="I719">
        <v>0</v>
      </c>
      <c r="J719">
        <v>1</v>
      </c>
      <c r="K719">
        <v>9</v>
      </c>
      <c r="L719">
        <v>0</v>
      </c>
      <c r="M719">
        <v>1</v>
      </c>
      <c r="N719">
        <v>48</v>
      </c>
      <c r="O719">
        <v>0</v>
      </c>
      <c r="P719">
        <v>0</v>
      </c>
      <c r="Q719">
        <v>0</v>
      </c>
      <c r="R719">
        <v>0</v>
      </c>
    </row>
    <row r="720" spans="1:18" x14ac:dyDescent="0.2">
      <c r="A720" t="s">
        <v>4768</v>
      </c>
      <c r="B720" t="s">
        <v>86</v>
      </c>
      <c r="C720" t="s">
        <v>268</v>
      </c>
      <c r="D720" t="s">
        <v>230</v>
      </c>
      <c r="E720" t="s">
        <v>96</v>
      </c>
      <c r="F720">
        <v>519</v>
      </c>
      <c r="G720">
        <v>13009.01</v>
      </c>
      <c r="H720">
        <v>32</v>
      </c>
      <c r="I720">
        <v>604.51</v>
      </c>
      <c r="J720">
        <v>30</v>
      </c>
      <c r="K720">
        <v>767</v>
      </c>
      <c r="L720">
        <v>21.14</v>
      </c>
      <c r="M720">
        <v>521</v>
      </c>
      <c r="N720">
        <v>12867.66</v>
      </c>
      <c r="O720">
        <v>79</v>
      </c>
      <c r="P720">
        <v>27</v>
      </c>
      <c r="Q720">
        <v>16</v>
      </c>
      <c r="R720">
        <v>90</v>
      </c>
    </row>
    <row r="721" spans="1:18" x14ac:dyDescent="0.2">
      <c r="A721" t="s">
        <v>4769</v>
      </c>
      <c r="B721" t="s">
        <v>89</v>
      </c>
      <c r="C721" t="s">
        <v>275</v>
      </c>
      <c r="D721" t="s">
        <v>109</v>
      </c>
      <c r="E721" t="s">
        <v>96</v>
      </c>
      <c r="F721">
        <v>68</v>
      </c>
      <c r="G721">
        <v>3242.43</v>
      </c>
      <c r="H721">
        <v>2</v>
      </c>
      <c r="I721">
        <v>116</v>
      </c>
      <c r="J721">
        <v>1</v>
      </c>
      <c r="K721">
        <v>51</v>
      </c>
      <c r="L721">
        <v>3.4</v>
      </c>
      <c r="M721">
        <v>69</v>
      </c>
      <c r="N721">
        <v>3310.83</v>
      </c>
      <c r="O721">
        <v>5</v>
      </c>
      <c r="P721">
        <v>1</v>
      </c>
      <c r="Q721">
        <v>1</v>
      </c>
      <c r="R721">
        <v>5</v>
      </c>
    </row>
    <row r="722" spans="1:18" x14ac:dyDescent="0.2">
      <c r="A722" t="s">
        <v>4770</v>
      </c>
      <c r="B722" t="s">
        <v>88</v>
      </c>
      <c r="C722" t="s">
        <v>275</v>
      </c>
      <c r="D722" t="s">
        <v>170</v>
      </c>
      <c r="E722" t="s">
        <v>96</v>
      </c>
      <c r="F722">
        <v>47</v>
      </c>
      <c r="G722">
        <v>351</v>
      </c>
      <c r="H722">
        <v>4</v>
      </c>
      <c r="I722">
        <v>20</v>
      </c>
      <c r="J722">
        <v>3</v>
      </c>
      <c r="K722">
        <v>30</v>
      </c>
      <c r="L722">
        <v>0</v>
      </c>
      <c r="M722">
        <v>48</v>
      </c>
      <c r="N722">
        <v>341</v>
      </c>
      <c r="O722">
        <v>2</v>
      </c>
      <c r="P722">
        <v>0</v>
      </c>
      <c r="Q722">
        <v>1</v>
      </c>
      <c r="R722">
        <v>1</v>
      </c>
    </row>
    <row r="723" spans="1:18" x14ac:dyDescent="0.2">
      <c r="A723" t="s">
        <v>4771</v>
      </c>
      <c r="B723" t="s">
        <v>89</v>
      </c>
      <c r="C723" t="s">
        <v>267</v>
      </c>
      <c r="D723" t="s">
        <v>138</v>
      </c>
      <c r="E723" t="s">
        <v>96</v>
      </c>
      <c r="F723">
        <v>75</v>
      </c>
      <c r="G723">
        <v>4068</v>
      </c>
      <c r="H723">
        <v>6</v>
      </c>
      <c r="I723">
        <v>209</v>
      </c>
      <c r="J723">
        <v>7</v>
      </c>
      <c r="K723">
        <v>254</v>
      </c>
      <c r="L723">
        <v>4</v>
      </c>
      <c r="M723">
        <v>74</v>
      </c>
      <c r="N723">
        <v>4027</v>
      </c>
      <c r="O723">
        <v>30</v>
      </c>
      <c r="P723">
        <v>7</v>
      </c>
      <c r="Q723">
        <v>2</v>
      </c>
      <c r="R723">
        <v>35</v>
      </c>
    </row>
    <row r="724" spans="1:18" x14ac:dyDescent="0.2">
      <c r="A724" t="s">
        <v>4772</v>
      </c>
      <c r="B724" t="s">
        <v>91</v>
      </c>
      <c r="C724" t="s">
        <v>269</v>
      </c>
      <c r="D724" t="s">
        <v>224</v>
      </c>
      <c r="E724" t="s">
        <v>96</v>
      </c>
      <c r="F724">
        <v>6</v>
      </c>
      <c r="G724">
        <v>164</v>
      </c>
      <c r="H724">
        <v>0</v>
      </c>
      <c r="I724">
        <v>0</v>
      </c>
      <c r="J724">
        <v>2</v>
      </c>
      <c r="K724">
        <v>46</v>
      </c>
      <c r="L724">
        <v>0</v>
      </c>
      <c r="M724">
        <v>4</v>
      </c>
      <c r="N724">
        <v>118</v>
      </c>
      <c r="O724">
        <v>0</v>
      </c>
      <c r="P724">
        <v>0</v>
      </c>
      <c r="Q724">
        <v>0</v>
      </c>
      <c r="R724">
        <v>0</v>
      </c>
    </row>
    <row r="725" spans="1:18" x14ac:dyDescent="0.2">
      <c r="A725" t="s">
        <v>4773</v>
      </c>
      <c r="B725" t="s">
        <v>88</v>
      </c>
      <c r="C725" t="s">
        <v>269</v>
      </c>
      <c r="D725" t="s">
        <v>123</v>
      </c>
      <c r="E725" t="s">
        <v>96</v>
      </c>
      <c r="F725">
        <v>338</v>
      </c>
      <c r="G725">
        <v>2048</v>
      </c>
      <c r="H725">
        <v>18</v>
      </c>
      <c r="I725">
        <v>86.51</v>
      </c>
      <c r="J725">
        <v>17</v>
      </c>
      <c r="K725">
        <v>94</v>
      </c>
      <c r="L725">
        <v>24.53</v>
      </c>
      <c r="M725">
        <v>339</v>
      </c>
      <c r="N725">
        <v>2065.04</v>
      </c>
      <c r="O725">
        <v>24</v>
      </c>
      <c r="P725">
        <v>4</v>
      </c>
      <c r="Q725">
        <v>4</v>
      </c>
      <c r="R725">
        <v>24</v>
      </c>
    </row>
    <row r="726" spans="1:18" x14ac:dyDescent="0.2">
      <c r="A726" t="s">
        <v>4774</v>
      </c>
      <c r="B726" t="s">
        <v>89</v>
      </c>
      <c r="C726" t="s">
        <v>274</v>
      </c>
      <c r="D726" t="s">
        <v>257</v>
      </c>
      <c r="E726" t="s">
        <v>96</v>
      </c>
      <c r="F726">
        <v>67</v>
      </c>
      <c r="G726">
        <v>3723.29</v>
      </c>
      <c r="H726">
        <v>4</v>
      </c>
      <c r="I726">
        <v>124</v>
      </c>
      <c r="J726">
        <v>3</v>
      </c>
      <c r="K726">
        <v>135</v>
      </c>
      <c r="L726">
        <v>51.2</v>
      </c>
      <c r="M726">
        <v>68</v>
      </c>
      <c r="N726">
        <v>3763.49</v>
      </c>
      <c r="O726">
        <v>13</v>
      </c>
      <c r="P726">
        <v>1</v>
      </c>
      <c r="Q726">
        <v>0</v>
      </c>
      <c r="R726">
        <v>14</v>
      </c>
    </row>
    <row r="727" spans="1:18" x14ac:dyDescent="0.2">
      <c r="A727" t="s">
        <v>4775</v>
      </c>
      <c r="B727" t="s">
        <v>89</v>
      </c>
      <c r="C727" t="s">
        <v>271</v>
      </c>
      <c r="D727" t="s">
        <v>240</v>
      </c>
      <c r="E727" t="s">
        <v>96</v>
      </c>
      <c r="F727">
        <v>122</v>
      </c>
      <c r="G727">
        <v>6988</v>
      </c>
      <c r="H727">
        <v>6</v>
      </c>
      <c r="I727">
        <v>328</v>
      </c>
      <c r="J727">
        <v>5</v>
      </c>
      <c r="K727">
        <v>223</v>
      </c>
      <c r="L727">
        <v>24</v>
      </c>
      <c r="M727">
        <v>123</v>
      </c>
      <c r="N727">
        <v>7117</v>
      </c>
      <c r="O727">
        <v>30</v>
      </c>
      <c r="P727">
        <v>4</v>
      </c>
      <c r="Q727">
        <v>0</v>
      </c>
      <c r="R727">
        <v>34</v>
      </c>
    </row>
    <row r="728" spans="1:18" x14ac:dyDescent="0.2">
      <c r="A728" t="s">
        <v>4776</v>
      </c>
      <c r="B728" t="s">
        <v>89</v>
      </c>
      <c r="C728" t="s">
        <v>269</v>
      </c>
      <c r="D728" t="s">
        <v>224</v>
      </c>
      <c r="E728" t="s">
        <v>96</v>
      </c>
      <c r="F728">
        <v>126</v>
      </c>
      <c r="G728">
        <v>5852.43</v>
      </c>
      <c r="H728">
        <v>6</v>
      </c>
      <c r="I728">
        <v>365</v>
      </c>
      <c r="J728">
        <v>6</v>
      </c>
      <c r="K728">
        <v>232</v>
      </c>
      <c r="L728">
        <v>4.4000000000000004</v>
      </c>
      <c r="M728">
        <v>126</v>
      </c>
      <c r="N728">
        <v>5989.83</v>
      </c>
      <c r="O728">
        <v>49</v>
      </c>
      <c r="P728">
        <v>5</v>
      </c>
      <c r="Q728">
        <v>5</v>
      </c>
      <c r="R728">
        <v>49</v>
      </c>
    </row>
    <row r="729" spans="1:18" x14ac:dyDescent="0.2">
      <c r="A729" t="s">
        <v>4777</v>
      </c>
      <c r="B729" t="s">
        <v>86</v>
      </c>
      <c r="C729" t="s">
        <v>269</v>
      </c>
      <c r="D729" t="s">
        <v>155</v>
      </c>
      <c r="E729" t="s">
        <v>96</v>
      </c>
      <c r="F729">
        <v>146</v>
      </c>
      <c r="G729">
        <v>4614.51</v>
      </c>
      <c r="H729">
        <v>11</v>
      </c>
      <c r="I729">
        <v>540.51</v>
      </c>
      <c r="J729">
        <v>13</v>
      </c>
      <c r="K729">
        <v>330</v>
      </c>
      <c r="L729">
        <v>-70.150000000000006</v>
      </c>
      <c r="M729">
        <v>144</v>
      </c>
      <c r="N729">
        <v>4754.87</v>
      </c>
      <c r="O729">
        <v>108</v>
      </c>
      <c r="P729">
        <v>10</v>
      </c>
      <c r="Q729">
        <v>22</v>
      </c>
      <c r="R729">
        <v>96</v>
      </c>
    </row>
    <row r="730" spans="1:18" x14ac:dyDescent="0.2">
      <c r="A730" t="s">
        <v>4778</v>
      </c>
      <c r="B730" t="s">
        <v>88</v>
      </c>
      <c r="C730" t="s">
        <v>272</v>
      </c>
      <c r="D730" t="s">
        <v>187</v>
      </c>
      <c r="E730" t="s">
        <v>96</v>
      </c>
      <c r="F730">
        <v>145</v>
      </c>
      <c r="G730">
        <v>947.54</v>
      </c>
      <c r="H730">
        <v>12</v>
      </c>
      <c r="I730">
        <v>73</v>
      </c>
      <c r="J730">
        <v>9</v>
      </c>
      <c r="K730">
        <v>49</v>
      </c>
      <c r="L730">
        <v>14.97</v>
      </c>
      <c r="M730">
        <v>148</v>
      </c>
      <c r="N730">
        <v>986.51</v>
      </c>
      <c r="O730">
        <v>15</v>
      </c>
      <c r="P730">
        <v>2</v>
      </c>
      <c r="Q730">
        <v>2</v>
      </c>
      <c r="R730">
        <v>15</v>
      </c>
    </row>
    <row r="731" spans="1:18" x14ac:dyDescent="0.2">
      <c r="A731" t="s">
        <v>4779</v>
      </c>
      <c r="B731" t="s">
        <v>93</v>
      </c>
      <c r="C731" t="s">
        <v>269</v>
      </c>
      <c r="D731" t="s">
        <v>250</v>
      </c>
      <c r="E731" t="s">
        <v>96</v>
      </c>
      <c r="F731">
        <v>0</v>
      </c>
      <c r="G731">
        <v>0</v>
      </c>
      <c r="H731">
        <v>0</v>
      </c>
      <c r="I731">
        <v>0</v>
      </c>
      <c r="J731">
        <v>0</v>
      </c>
      <c r="K731">
        <v>0</v>
      </c>
      <c r="L731">
        <v>0</v>
      </c>
      <c r="M731">
        <v>0</v>
      </c>
      <c r="N731">
        <v>0</v>
      </c>
      <c r="O731">
        <v>29</v>
      </c>
      <c r="P731">
        <v>3</v>
      </c>
      <c r="Q731">
        <v>4</v>
      </c>
      <c r="R731">
        <v>28</v>
      </c>
    </row>
    <row r="732" spans="1:18" x14ac:dyDescent="0.2">
      <c r="A732" t="s">
        <v>4780</v>
      </c>
      <c r="B732" t="s">
        <v>86</v>
      </c>
      <c r="C732" t="s">
        <v>274</v>
      </c>
      <c r="D732" t="s">
        <v>246</v>
      </c>
      <c r="E732" t="s">
        <v>96</v>
      </c>
      <c r="F732">
        <v>487</v>
      </c>
      <c r="G732">
        <v>14007.51</v>
      </c>
      <c r="H732">
        <v>16</v>
      </c>
      <c r="I732">
        <v>460</v>
      </c>
      <c r="J732">
        <v>28</v>
      </c>
      <c r="K732">
        <v>412</v>
      </c>
      <c r="L732">
        <v>82.83</v>
      </c>
      <c r="M732">
        <v>475</v>
      </c>
      <c r="N732">
        <v>14138.34</v>
      </c>
      <c r="O732">
        <v>110</v>
      </c>
      <c r="P732">
        <v>13</v>
      </c>
      <c r="Q732">
        <v>19</v>
      </c>
      <c r="R732">
        <v>104</v>
      </c>
    </row>
    <row r="733" spans="1:18" x14ac:dyDescent="0.2">
      <c r="A733" t="s">
        <v>4781</v>
      </c>
      <c r="B733" t="s">
        <v>93</v>
      </c>
      <c r="C733" t="s">
        <v>273</v>
      </c>
      <c r="D733" t="s">
        <v>194</v>
      </c>
      <c r="E733" t="s">
        <v>96</v>
      </c>
      <c r="F733">
        <v>0</v>
      </c>
      <c r="G733">
        <v>0</v>
      </c>
      <c r="H733">
        <v>0</v>
      </c>
      <c r="I733">
        <v>0</v>
      </c>
      <c r="J733">
        <v>0</v>
      </c>
      <c r="K733">
        <v>0</v>
      </c>
      <c r="L733">
        <v>0</v>
      </c>
      <c r="M733">
        <v>0</v>
      </c>
      <c r="N733">
        <v>0</v>
      </c>
      <c r="O733">
        <v>32</v>
      </c>
      <c r="P733">
        <v>5</v>
      </c>
      <c r="Q733">
        <v>8</v>
      </c>
      <c r="R733">
        <v>29</v>
      </c>
    </row>
    <row r="734" spans="1:18" x14ac:dyDescent="0.2">
      <c r="A734" t="s">
        <v>4782</v>
      </c>
      <c r="B734" t="s">
        <v>89</v>
      </c>
      <c r="C734" t="s">
        <v>273</v>
      </c>
      <c r="D734" t="s">
        <v>220</v>
      </c>
      <c r="E734" t="s">
        <v>96</v>
      </c>
      <c r="F734">
        <v>168</v>
      </c>
      <c r="G734">
        <v>7880</v>
      </c>
      <c r="H734">
        <v>12</v>
      </c>
      <c r="I734">
        <v>517</v>
      </c>
      <c r="J734">
        <v>9</v>
      </c>
      <c r="K734">
        <v>471</v>
      </c>
      <c r="L734">
        <v>-29</v>
      </c>
      <c r="M734">
        <v>171</v>
      </c>
      <c r="N734">
        <v>7897</v>
      </c>
      <c r="O734">
        <v>30</v>
      </c>
      <c r="P734">
        <v>3</v>
      </c>
      <c r="Q734">
        <v>1</v>
      </c>
      <c r="R734">
        <v>32</v>
      </c>
    </row>
    <row r="735" spans="1:18" x14ac:dyDescent="0.2">
      <c r="A735" t="s">
        <v>4783</v>
      </c>
      <c r="B735" t="s">
        <v>89</v>
      </c>
      <c r="C735" t="s">
        <v>271</v>
      </c>
      <c r="D735" t="s">
        <v>183</v>
      </c>
      <c r="E735" t="s">
        <v>96</v>
      </c>
      <c r="F735">
        <v>138</v>
      </c>
      <c r="G735">
        <v>8789</v>
      </c>
      <c r="H735">
        <v>10</v>
      </c>
      <c r="I735">
        <v>645</v>
      </c>
      <c r="J735">
        <v>8</v>
      </c>
      <c r="K735">
        <v>577</v>
      </c>
      <c r="L735">
        <v>-17</v>
      </c>
      <c r="M735">
        <v>140</v>
      </c>
      <c r="N735">
        <v>8840</v>
      </c>
      <c r="O735">
        <v>48</v>
      </c>
      <c r="P735">
        <v>4</v>
      </c>
      <c r="Q735">
        <v>1</v>
      </c>
      <c r="R735">
        <v>51</v>
      </c>
    </row>
    <row r="736" spans="1:18" x14ac:dyDescent="0.2">
      <c r="A736" t="s">
        <v>4784</v>
      </c>
      <c r="B736" t="s">
        <v>91</v>
      </c>
      <c r="C736" t="s">
        <v>273</v>
      </c>
      <c r="D736" t="s">
        <v>220</v>
      </c>
      <c r="E736" t="s">
        <v>96</v>
      </c>
      <c r="F736">
        <v>1</v>
      </c>
      <c r="G736">
        <v>28</v>
      </c>
      <c r="H736">
        <v>0</v>
      </c>
      <c r="I736">
        <v>0</v>
      </c>
      <c r="J736">
        <v>0</v>
      </c>
      <c r="K736">
        <v>0</v>
      </c>
      <c r="L736">
        <v>0</v>
      </c>
      <c r="M736">
        <v>1</v>
      </c>
      <c r="N736">
        <v>28</v>
      </c>
      <c r="O736">
        <v>0</v>
      </c>
      <c r="P736">
        <v>0</v>
      </c>
      <c r="Q736">
        <v>0</v>
      </c>
      <c r="R736">
        <v>0</v>
      </c>
    </row>
    <row r="737" spans="1:18" x14ac:dyDescent="0.2">
      <c r="A737" t="s">
        <v>4785</v>
      </c>
      <c r="B737" t="s">
        <v>93</v>
      </c>
      <c r="C737" t="s">
        <v>271</v>
      </c>
      <c r="D737" t="s">
        <v>125</v>
      </c>
      <c r="E737" t="s">
        <v>96</v>
      </c>
      <c r="F737">
        <v>0</v>
      </c>
      <c r="G737">
        <v>0</v>
      </c>
      <c r="H737">
        <v>0</v>
      </c>
      <c r="I737">
        <v>0</v>
      </c>
      <c r="J737">
        <v>0</v>
      </c>
      <c r="K737">
        <v>0</v>
      </c>
      <c r="L737">
        <v>0</v>
      </c>
      <c r="M737">
        <v>0</v>
      </c>
      <c r="N737">
        <v>0</v>
      </c>
      <c r="O737">
        <v>8</v>
      </c>
      <c r="P737">
        <v>0</v>
      </c>
      <c r="Q737">
        <v>0</v>
      </c>
      <c r="R737">
        <v>8</v>
      </c>
    </row>
    <row r="738" spans="1:18" x14ac:dyDescent="0.2">
      <c r="A738" t="s">
        <v>4786</v>
      </c>
      <c r="B738" t="s">
        <v>93</v>
      </c>
      <c r="C738" t="s">
        <v>271</v>
      </c>
      <c r="D738" t="s">
        <v>240</v>
      </c>
      <c r="E738" t="s">
        <v>96</v>
      </c>
      <c r="F738">
        <v>0</v>
      </c>
      <c r="G738">
        <v>0</v>
      </c>
      <c r="H738">
        <v>0</v>
      </c>
      <c r="I738">
        <v>0</v>
      </c>
      <c r="J738">
        <v>0</v>
      </c>
      <c r="K738">
        <v>0</v>
      </c>
      <c r="L738">
        <v>0</v>
      </c>
      <c r="M738">
        <v>0</v>
      </c>
      <c r="N738">
        <v>0</v>
      </c>
      <c r="O738">
        <v>21</v>
      </c>
      <c r="P738">
        <v>1</v>
      </c>
      <c r="Q738">
        <v>2</v>
      </c>
      <c r="R738">
        <v>20</v>
      </c>
    </row>
    <row r="739" spans="1:18" x14ac:dyDescent="0.2">
      <c r="A739" t="s">
        <v>4787</v>
      </c>
      <c r="B739" t="s">
        <v>91</v>
      </c>
      <c r="C739" t="s">
        <v>273</v>
      </c>
      <c r="D739" t="s">
        <v>117</v>
      </c>
      <c r="E739" t="s">
        <v>96</v>
      </c>
      <c r="F739">
        <v>1</v>
      </c>
      <c r="G739">
        <v>32</v>
      </c>
      <c r="H739">
        <v>0</v>
      </c>
      <c r="I739">
        <v>0</v>
      </c>
      <c r="J739">
        <v>0</v>
      </c>
      <c r="K739">
        <v>0</v>
      </c>
      <c r="L739">
        <v>0</v>
      </c>
      <c r="M739">
        <v>1</v>
      </c>
      <c r="N739">
        <v>32</v>
      </c>
      <c r="O739">
        <v>0</v>
      </c>
      <c r="P739">
        <v>0</v>
      </c>
      <c r="Q739">
        <v>0</v>
      </c>
      <c r="R739">
        <v>0</v>
      </c>
    </row>
    <row r="740" spans="1:18" x14ac:dyDescent="0.2">
      <c r="A740" t="s">
        <v>4788</v>
      </c>
      <c r="B740" t="s">
        <v>86</v>
      </c>
      <c r="C740" t="s">
        <v>274</v>
      </c>
      <c r="D740" t="s">
        <v>134</v>
      </c>
      <c r="E740" t="s">
        <v>96</v>
      </c>
      <c r="F740">
        <v>255</v>
      </c>
      <c r="G740">
        <v>5887.43</v>
      </c>
      <c r="H740">
        <v>3</v>
      </c>
      <c r="I740">
        <v>115</v>
      </c>
      <c r="J740">
        <v>14</v>
      </c>
      <c r="K740">
        <v>343</v>
      </c>
      <c r="L740">
        <v>8.4</v>
      </c>
      <c r="M740">
        <v>244</v>
      </c>
      <c r="N740">
        <v>5667.83</v>
      </c>
      <c r="O740">
        <v>54</v>
      </c>
      <c r="P740">
        <v>9</v>
      </c>
      <c r="Q740">
        <v>7</v>
      </c>
      <c r="R740">
        <v>56</v>
      </c>
    </row>
    <row r="741" spans="1:18" x14ac:dyDescent="0.2">
      <c r="A741" t="s">
        <v>4789</v>
      </c>
      <c r="B741" t="s">
        <v>86</v>
      </c>
      <c r="C741" t="s">
        <v>272</v>
      </c>
      <c r="D741" t="s">
        <v>217</v>
      </c>
      <c r="E741" t="s">
        <v>96</v>
      </c>
      <c r="F741">
        <v>114</v>
      </c>
      <c r="G741">
        <v>2475.54</v>
      </c>
      <c r="H741">
        <v>4</v>
      </c>
      <c r="I741">
        <v>236</v>
      </c>
      <c r="J741">
        <v>4</v>
      </c>
      <c r="K741">
        <v>134</v>
      </c>
      <c r="L741">
        <v>-31.52</v>
      </c>
      <c r="M741">
        <v>114</v>
      </c>
      <c r="N741">
        <v>2546.02</v>
      </c>
      <c r="O741">
        <v>40</v>
      </c>
      <c r="P741">
        <v>3</v>
      </c>
      <c r="Q741">
        <v>6</v>
      </c>
      <c r="R741">
        <v>37</v>
      </c>
    </row>
    <row r="742" spans="1:18" x14ac:dyDescent="0.2">
      <c r="A742" t="s">
        <v>4790</v>
      </c>
      <c r="B742" t="s">
        <v>91</v>
      </c>
      <c r="C742" t="s">
        <v>273</v>
      </c>
      <c r="D742" t="s">
        <v>194</v>
      </c>
      <c r="E742" t="s">
        <v>96</v>
      </c>
      <c r="F742">
        <v>1</v>
      </c>
      <c r="G742">
        <v>30</v>
      </c>
      <c r="H742">
        <v>0</v>
      </c>
      <c r="I742">
        <v>0</v>
      </c>
      <c r="J742">
        <v>0</v>
      </c>
      <c r="K742">
        <v>0</v>
      </c>
      <c r="L742">
        <v>0</v>
      </c>
      <c r="M742">
        <v>1</v>
      </c>
      <c r="N742">
        <v>30</v>
      </c>
      <c r="O742">
        <v>0</v>
      </c>
      <c r="P742">
        <v>0</v>
      </c>
      <c r="Q742">
        <v>0</v>
      </c>
      <c r="R742">
        <v>0</v>
      </c>
    </row>
    <row r="743" spans="1:18" x14ac:dyDescent="0.2">
      <c r="A743" t="s">
        <v>4791</v>
      </c>
      <c r="B743" t="s">
        <v>86</v>
      </c>
      <c r="C743" t="s">
        <v>269</v>
      </c>
      <c r="D743" t="s">
        <v>123</v>
      </c>
      <c r="E743" t="s">
        <v>96</v>
      </c>
      <c r="F743">
        <v>535</v>
      </c>
      <c r="G743">
        <v>11732</v>
      </c>
      <c r="H743">
        <v>33</v>
      </c>
      <c r="I743">
        <v>991.51</v>
      </c>
      <c r="J743">
        <v>29</v>
      </c>
      <c r="K743">
        <v>610</v>
      </c>
      <c r="L743">
        <v>60.53</v>
      </c>
      <c r="M743">
        <v>539</v>
      </c>
      <c r="N743">
        <v>12174.04</v>
      </c>
      <c r="O743">
        <v>157</v>
      </c>
      <c r="P743">
        <v>19</v>
      </c>
      <c r="Q743">
        <v>26</v>
      </c>
      <c r="R743">
        <v>150</v>
      </c>
    </row>
    <row r="744" spans="1:18" x14ac:dyDescent="0.2">
      <c r="A744" t="s">
        <v>4792</v>
      </c>
      <c r="B744" t="s">
        <v>89</v>
      </c>
      <c r="C744" t="s">
        <v>271</v>
      </c>
      <c r="D744" t="s">
        <v>125</v>
      </c>
      <c r="E744" t="s">
        <v>96</v>
      </c>
      <c r="F744">
        <v>70</v>
      </c>
      <c r="G744">
        <v>4142.43</v>
      </c>
      <c r="H744">
        <v>1</v>
      </c>
      <c r="I744">
        <v>28</v>
      </c>
      <c r="J744">
        <v>4</v>
      </c>
      <c r="K744">
        <v>141</v>
      </c>
      <c r="L744">
        <v>16.399999999999999</v>
      </c>
      <c r="M744">
        <v>67</v>
      </c>
      <c r="N744">
        <v>4045.83</v>
      </c>
      <c r="O744">
        <v>15</v>
      </c>
      <c r="P744">
        <v>2</v>
      </c>
      <c r="Q744">
        <v>0</v>
      </c>
      <c r="R744">
        <v>17</v>
      </c>
    </row>
    <row r="745" spans="1:18" x14ac:dyDescent="0.2">
      <c r="A745" t="s">
        <v>4793</v>
      </c>
      <c r="B745" t="s">
        <v>88</v>
      </c>
      <c r="C745" t="s">
        <v>271</v>
      </c>
      <c r="D745" t="s">
        <v>115</v>
      </c>
      <c r="E745" t="s">
        <v>96</v>
      </c>
      <c r="F745">
        <v>39</v>
      </c>
      <c r="G745">
        <v>250.08</v>
      </c>
      <c r="H745">
        <v>2</v>
      </c>
      <c r="I745">
        <v>9</v>
      </c>
      <c r="J745">
        <v>3</v>
      </c>
      <c r="K745">
        <v>24.54</v>
      </c>
      <c r="L745">
        <v>-0.03</v>
      </c>
      <c r="M745">
        <v>38</v>
      </c>
      <c r="N745">
        <v>234.51</v>
      </c>
      <c r="O745">
        <v>0</v>
      </c>
      <c r="P745">
        <v>0</v>
      </c>
      <c r="Q745">
        <v>0</v>
      </c>
      <c r="R745">
        <v>0</v>
      </c>
    </row>
    <row r="746" spans="1:18" x14ac:dyDescent="0.2">
      <c r="A746" t="s">
        <v>4794</v>
      </c>
      <c r="B746" t="s">
        <v>93</v>
      </c>
      <c r="C746" t="s">
        <v>275</v>
      </c>
      <c r="D746" t="s">
        <v>289</v>
      </c>
      <c r="E746" t="s">
        <v>96</v>
      </c>
      <c r="F746">
        <v>0</v>
      </c>
      <c r="G746">
        <v>0</v>
      </c>
      <c r="H746">
        <v>0</v>
      </c>
      <c r="I746">
        <v>0</v>
      </c>
      <c r="J746">
        <v>0</v>
      </c>
      <c r="K746">
        <v>0</v>
      </c>
      <c r="L746">
        <v>0</v>
      </c>
      <c r="M746">
        <v>0</v>
      </c>
      <c r="N746">
        <v>0</v>
      </c>
      <c r="O746">
        <v>209</v>
      </c>
      <c r="P746">
        <v>34</v>
      </c>
      <c r="Q746">
        <v>33</v>
      </c>
      <c r="R746">
        <v>210</v>
      </c>
    </row>
    <row r="747" spans="1:18" x14ac:dyDescent="0.2">
      <c r="A747" t="s">
        <v>4795</v>
      </c>
      <c r="B747" t="s">
        <v>88</v>
      </c>
      <c r="C747" t="s">
        <v>273</v>
      </c>
      <c r="D747" t="s">
        <v>234</v>
      </c>
      <c r="E747" t="s">
        <v>96</v>
      </c>
      <c r="F747">
        <v>144</v>
      </c>
      <c r="G747">
        <v>926</v>
      </c>
      <c r="H747">
        <v>7</v>
      </c>
      <c r="I747">
        <v>37</v>
      </c>
      <c r="J747">
        <v>14</v>
      </c>
      <c r="K747">
        <v>91</v>
      </c>
      <c r="L747">
        <v>1</v>
      </c>
      <c r="M747">
        <v>137</v>
      </c>
      <c r="N747">
        <v>873</v>
      </c>
      <c r="O747">
        <v>4</v>
      </c>
      <c r="P747">
        <v>1</v>
      </c>
      <c r="Q747">
        <v>0</v>
      </c>
      <c r="R747">
        <v>5</v>
      </c>
    </row>
    <row r="748" spans="1:18" x14ac:dyDescent="0.2">
      <c r="A748" t="s">
        <v>4796</v>
      </c>
      <c r="B748" t="s">
        <v>88</v>
      </c>
      <c r="C748" t="s">
        <v>270</v>
      </c>
      <c r="D748" t="s">
        <v>137</v>
      </c>
      <c r="E748" t="s">
        <v>96</v>
      </c>
      <c r="F748">
        <v>45</v>
      </c>
      <c r="G748">
        <v>309.54000000000002</v>
      </c>
      <c r="H748">
        <v>0</v>
      </c>
      <c r="I748">
        <v>0</v>
      </c>
      <c r="J748">
        <v>3</v>
      </c>
      <c r="K748">
        <v>24.54</v>
      </c>
      <c r="L748">
        <v>0</v>
      </c>
      <c r="M748">
        <v>42</v>
      </c>
      <c r="N748">
        <v>285</v>
      </c>
      <c r="O748">
        <v>1</v>
      </c>
      <c r="P748">
        <v>0</v>
      </c>
      <c r="Q748">
        <v>1</v>
      </c>
      <c r="R748">
        <v>0</v>
      </c>
    </row>
    <row r="749" spans="1:18" x14ac:dyDescent="0.2">
      <c r="A749" t="s">
        <v>4797</v>
      </c>
      <c r="B749" t="s">
        <v>86</v>
      </c>
      <c r="C749" t="s">
        <v>272</v>
      </c>
      <c r="D749" t="s">
        <v>184</v>
      </c>
      <c r="E749" t="s">
        <v>96</v>
      </c>
      <c r="F749">
        <v>262</v>
      </c>
      <c r="G749">
        <v>5824.08</v>
      </c>
      <c r="H749">
        <v>12</v>
      </c>
      <c r="I749">
        <v>241</v>
      </c>
      <c r="J749">
        <v>11</v>
      </c>
      <c r="K749">
        <v>107</v>
      </c>
      <c r="L749">
        <v>-36.06</v>
      </c>
      <c r="M749">
        <v>263</v>
      </c>
      <c r="N749">
        <v>5922.02</v>
      </c>
      <c r="O749">
        <v>65</v>
      </c>
      <c r="P749">
        <v>8</v>
      </c>
      <c r="Q749">
        <v>8</v>
      </c>
      <c r="R749">
        <v>65</v>
      </c>
    </row>
    <row r="750" spans="1:18" x14ac:dyDescent="0.2">
      <c r="A750" t="s">
        <v>4798</v>
      </c>
      <c r="B750" t="s">
        <v>93</v>
      </c>
      <c r="C750" t="s">
        <v>275</v>
      </c>
      <c r="D750" t="s">
        <v>109</v>
      </c>
      <c r="E750" t="s">
        <v>96</v>
      </c>
      <c r="F750">
        <v>0</v>
      </c>
      <c r="G750">
        <v>0</v>
      </c>
      <c r="H750">
        <v>0</v>
      </c>
      <c r="I750">
        <v>0</v>
      </c>
      <c r="J750">
        <v>0</v>
      </c>
      <c r="K750">
        <v>0</v>
      </c>
      <c r="L750">
        <v>0</v>
      </c>
      <c r="M750">
        <v>0</v>
      </c>
      <c r="N750">
        <v>0</v>
      </c>
      <c r="O750">
        <v>8</v>
      </c>
      <c r="P750">
        <v>2</v>
      </c>
      <c r="Q750">
        <v>1</v>
      </c>
      <c r="R750">
        <v>9</v>
      </c>
    </row>
    <row r="751" spans="1:18" x14ac:dyDescent="0.2">
      <c r="A751" t="s">
        <v>4799</v>
      </c>
      <c r="B751" t="s">
        <v>86</v>
      </c>
      <c r="C751" t="s">
        <v>273</v>
      </c>
      <c r="D751" t="s">
        <v>122</v>
      </c>
      <c r="E751" t="s">
        <v>96</v>
      </c>
      <c r="F751">
        <v>426</v>
      </c>
      <c r="G751">
        <v>11339.24</v>
      </c>
      <c r="H751">
        <v>31</v>
      </c>
      <c r="I751">
        <v>488.04</v>
      </c>
      <c r="J751">
        <v>27</v>
      </c>
      <c r="K751">
        <v>353.54</v>
      </c>
      <c r="L751">
        <v>63.85</v>
      </c>
      <c r="M751">
        <v>430</v>
      </c>
      <c r="N751">
        <v>11537.59</v>
      </c>
      <c r="O751">
        <v>155</v>
      </c>
      <c r="P751">
        <v>23</v>
      </c>
      <c r="Q751">
        <v>22</v>
      </c>
      <c r="R751">
        <v>156</v>
      </c>
    </row>
    <row r="752" spans="1:18" x14ac:dyDescent="0.2">
      <c r="A752" t="s">
        <v>4800</v>
      </c>
      <c r="B752" t="s">
        <v>88</v>
      </c>
      <c r="C752" t="s">
        <v>269</v>
      </c>
      <c r="D752" t="s">
        <v>145</v>
      </c>
      <c r="E752" t="s">
        <v>96</v>
      </c>
      <c r="F752">
        <v>139</v>
      </c>
      <c r="G752">
        <v>896.08</v>
      </c>
      <c r="H752">
        <v>6</v>
      </c>
      <c r="I752">
        <v>31.02</v>
      </c>
      <c r="J752">
        <v>12</v>
      </c>
      <c r="K752">
        <v>71</v>
      </c>
      <c r="L752">
        <v>-0.06</v>
      </c>
      <c r="M752">
        <v>133</v>
      </c>
      <c r="N752">
        <v>856.04</v>
      </c>
      <c r="O752">
        <v>7</v>
      </c>
      <c r="P752">
        <v>2</v>
      </c>
      <c r="Q752">
        <v>0</v>
      </c>
      <c r="R752">
        <v>9</v>
      </c>
    </row>
    <row r="753" spans="1:18" x14ac:dyDescent="0.2">
      <c r="A753" t="s">
        <v>4801</v>
      </c>
      <c r="B753" t="s">
        <v>91</v>
      </c>
      <c r="C753" t="s">
        <v>269</v>
      </c>
      <c r="D753" t="s">
        <v>283</v>
      </c>
      <c r="E753" t="s">
        <v>96</v>
      </c>
      <c r="F753">
        <v>61</v>
      </c>
      <c r="G753">
        <v>1277.18</v>
      </c>
      <c r="H753">
        <v>2</v>
      </c>
      <c r="I753">
        <v>51</v>
      </c>
      <c r="J753">
        <v>4</v>
      </c>
      <c r="K753">
        <v>86</v>
      </c>
      <c r="L753">
        <v>14.4</v>
      </c>
      <c r="M753">
        <v>59</v>
      </c>
      <c r="N753">
        <v>1256.58</v>
      </c>
      <c r="O753">
        <v>3</v>
      </c>
      <c r="P753">
        <v>0</v>
      </c>
      <c r="Q753">
        <v>1</v>
      </c>
      <c r="R753">
        <v>2</v>
      </c>
    </row>
    <row r="754" spans="1:18" x14ac:dyDescent="0.2">
      <c r="A754" t="s">
        <v>4802</v>
      </c>
      <c r="B754" t="s">
        <v>86</v>
      </c>
      <c r="C754" t="s">
        <v>269</v>
      </c>
      <c r="D754" t="s">
        <v>128</v>
      </c>
      <c r="E754" t="s">
        <v>96</v>
      </c>
      <c r="F754">
        <v>196</v>
      </c>
      <c r="G754">
        <v>5084</v>
      </c>
      <c r="H754">
        <v>5</v>
      </c>
      <c r="I754">
        <v>87</v>
      </c>
      <c r="J754">
        <v>11</v>
      </c>
      <c r="K754">
        <v>286</v>
      </c>
      <c r="L754">
        <v>15.51</v>
      </c>
      <c r="M754">
        <v>190</v>
      </c>
      <c r="N754">
        <v>4900.51</v>
      </c>
      <c r="O754">
        <v>85</v>
      </c>
      <c r="P754">
        <v>9</v>
      </c>
      <c r="Q754">
        <v>11</v>
      </c>
      <c r="R754">
        <v>83</v>
      </c>
    </row>
    <row r="755" spans="1:18" x14ac:dyDescent="0.2">
      <c r="A755" t="s">
        <v>4803</v>
      </c>
      <c r="B755" t="s">
        <v>89</v>
      </c>
      <c r="C755" t="s">
        <v>270</v>
      </c>
      <c r="D755" t="s">
        <v>150</v>
      </c>
      <c r="E755" t="s">
        <v>96</v>
      </c>
      <c r="F755">
        <v>68</v>
      </c>
      <c r="G755">
        <v>3514</v>
      </c>
      <c r="H755">
        <v>3</v>
      </c>
      <c r="I755">
        <v>105</v>
      </c>
      <c r="J755">
        <v>1</v>
      </c>
      <c r="K755">
        <v>40</v>
      </c>
      <c r="L755">
        <v>36</v>
      </c>
      <c r="M755">
        <v>70</v>
      </c>
      <c r="N755">
        <v>3615</v>
      </c>
      <c r="O755">
        <v>9</v>
      </c>
      <c r="P755">
        <v>0</v>
      </c>
      <c r="Q755">
        <v>0</v>
      </c>
      <c r="R755">
        <v>9</v>
      </c>
    </row>
    <row r="756" spans="1:18" x14ac:dyDescent="0.2">
      <c r="A756" t="s">
        <v>4804</v>
      </c>
      <c r="B756" t="s">
        <v>86</v>
      </c>
      <c r="C756" t="s">
        <v>274</v>
      </c>
      <c r="D756" t="s">
        <v>288</v>
      </c>
      <c r="E756" t="s">
        <v>96</v>
      </c>
      <c r="F756">
        <v>3914</v>
      </c>
      <c r="G756">
        <v>114877.7</v>
      </c>
      <c r="H756">
        <v>163</v>
      </c>
      <c r="I756">
        <v>4798.0200000000004</v>
      </c>
      <c r="J756">
        <v>216</v>
      </c>
      <c r="K756">
        <v>5206.08</v>
      </c>
      <c r="L756">
        <v>343.25</v>
      </c>
      <c r="M756">
        <v>3861</v>
      </c>
      <c r="N756">
        <v>114812.89</v>
      </c>
      <c r="O756">
        <v>860</v>
      </c>
      <c r="P756">
        <v>122</v>
      </c>
      <c r="Q756">
        <v>92</v>
      </c>
      <c r="R756">
        <v>890</v>
      </c>
    </row>
  </sheetData>
  <pageMargins left="0.7" right="0.7" top="0.75" bottom="0.75" header="0.3" footer="0.3"/>
  <pageSetup paperSize="9"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DFE7F-AF6F-401B-BED0-1D7E6F0A69F7}">
  <sheetPr>
    <tabColor theme="4" tint="0.59999389629810485"/>
  </sheetPr>
  <dimension ref="A1:N32"/>
  <sheetViews>
    <sheetView showGridLines="0" zoomScaleNormal="100" workbookViewId="0"/>
  </sheetViews>
  <sheetFormatPr defaultColWidth="8.85546875" defaultRowHeight="12.75" x14ac:dyDescent="0.2"/>
  <cols>
    <col min="1" max="1" width="39.85546875" style="253" customWidth="1"/>
    <col min="2" max="14" width="12.5703125" style="12" customWidth="1"/>
    <col min="15" max="16384" width="8.85546875" style="12"/>
  </cols>
  <sheetData>
    <row r="1" spans="1:14" s="426" customFormat="1" ht="34.5" customHeight="1" x14ac:dyDescent="0.25">
      <c r="A1" s="345" t="s">
        <v>4805</v>
      </c>
      <c r="B1" s="424"/>
      <c r="C1" s="424"/>
      <c r="D1" s="425"/>
      <c r="K1" s="425"/>
    </row>
    <row r="2" spans="1:14" s="664" customFormat="1" ht="27.75" customHeight="1" x14ac:dyDescent="0.2">
      <c r="A2" s="658" t="str">
        <f>TEXT(EDATE('Drop down Values'!B3,-12),"dd mmmm yyyy")&amp;" to "&amp;TEXT('Drop down Values'!B3,"dd mmmm yyyy")</f>
        <v>31 March 2023 to 31 March 2024</v>
      </c>
      <c r="B2" s="662"/>
      <c r="C2" s="662"/>
      <c r="D2" s="663"/>
      <c r="J2" s="662"/>
      <c r="K2" s="663"/>
    </row>
    <row r="3" spans="1:14" ht="12.75" customHeight="1" x14ac:dyDescent="0.2">
      <c r="A3" s="125"/>
      <c r="B3" s="802" t="s">
        <v>306</v>
      </c>
      <c r="C3" s="802"/>
      <c r="D3" s="802"/>
      <c r="E3" s="803"/>
      <c r="F3" s="804" t="s">
        <v>4019</v>
      </c>
      <c r="G3" s="805"/>
      <c r="H3" s="805"/>
      <c r="I3" s="806"/>
      <c r="J3" s="807" t="s">
        <v>307</v>
      </c>
      <c r="K3" s="808"/>
      <c r="L3" s="808"/>
      <c r="M3" s="808"/>
      <c r="N3" s="808"/>
    </row>
    <row r="4" spans="1:14" ht="26.65" customHeight="1" x14ac:dyDescent="0.2">
      <c r="A4" s="140"/>
      <c r="B4" s="409" t="s">
        <v>4806</v>
      </c>
      <c r="C4" s="409" t="s">
        <v>4807</v>
      </c>
      <c r="D4" s="409" t="s">
        <v>4808</v>
      </c>
      <c r="E4" s="736" t="s">
        <v>4809</v>
      </c>
      <c r="F4" s="737" t="s">
        <v>4806</v>
      </c>
      <c r="G4" s="409" t="s">
        <v>4807</v>
      </c>
      <c r="H4" s="409" t="s">
        <v>4808</v>
      </c>
      <c r="I4" s="736" t="s">
        <v>4810</v>
      </c>
      <c r="J4" s="409" t="s">
        <v>4811</v>
      </c>
      <c r="K4" s="409" t="s">
        <v>4812</v>
      </c>
      <c r="L4" s="409" t="s">
        <v>4813</v>
      </c>
      <c r="M4" s="409" t="s">
        <v>4814</v>
      </c>
      <c r="N4" s="409" t="s">
        <v>4815</v>
      </c>
    </row>
    <row r="5" spans="1:14" ht="25.5" customHeight="1" x14ac:dyDescent="0.2">
      <c r="A5" s="411" t="str">
        <f>VLOOKUP(1, HistoricJandL!$E:$F, 2, FALSE)</f>
        <v>31 December 2023 to 31 March 2024</v>
      </c>
      <c r="B5" s="103"/>
      <c r="C5" s="103"/>
      <c r="D5" s="103"/>
      <c r="E5" s="104"/>
      <c r="F5" s="103"/>
      <c r="G5" s="103"/>
      <c r="H5" s="103"/>
      <c r="I5" s="104"/>
      <c r="J5" s="103"/>
      <c r="K5" s="103"/>
      <c r="L5" s="103"/>
      <c r="M5" s="103"/>
      <c r="N5" s="103"/>
    </row>
    <row r="6" spans="1:14" x14ac:dyDescent="0.2">
      <c r="A6" s="738" t="s">
        <v>86</v>
      </c>
      <c r="B6" s="68">
        <f>VLOOKUP($A6&amp;$A$5&amp;"All England", HistoricJandL,COLUMN()+5, FALSE)</f>
        <v>48046</v>
      </c>
      <c r="C6" s="68">
        <f>VLOOKUP($A6&amp;$A$5&amp;"All England", HistoricJandL,COLUMN()+6, FALSE)</f>
        <v>837</v>
      </c>
      <c r="D6" s="68">
        <f>VLOOKUP($A6&amp;$A$5&amp;"All England", HistoricJandL,COLUMN()+7, FALSE)</f>
        <v>1231</v>
      </c>
      <c r="E6" s="455">
        <f>VLOOKUP($A6&amp;$A$5&amp;"All England", HistoricJandL,COLUMN()+9, FALSE)</f>
        <v>47652</v>
      </c>
      <c r="F6" s="68">
        <f t="shared" ref="F6:I10" si="0">VLOOKUP($A6&amp;$A$5&amp;"All England", HistoricJandL,COLUMN()+10, FALSE)</f>
        <v>14145</v>
      </c>
      <c r="G6" s="68">
        <f t="shared" si="0"/>
        <v>722</v>
      </c>
      <c r="H6" s="68">
        <f t="shared" si="0"/>
        <v>755</v>
      </c>
      <c r="I6" s="455">
        <f t="shared" si="0"/>
        <v>14112</v>
      </c>
      <c r="J6" s="68">
        <f>VLOOKUP($A6&amp;$A$5&amp;"All England", HistoricJandL,COLUMN()-2, FALSE)</f>
        <v>1265434.79</v>
      </c>
      <c r="K6" s="68">
        <f>VLOOKUP($A6&amp;$A$5&amp;"All England", HistoricJandL,COLUMN()-1, FALSE)</f>
        <v>26434.26</v>
      </c>
      <c r="L6" s="68">
        <f t="shared" ref="L6:M9" si="1">VLOOKUP($A6&amp;$A$5&amp;"All England", HistoricJandL,COLUMN(), FALSE)</f>
        <v>26260.16</v>
      </c>
      <c r="M6" s="68">
        <f t="shared" si="1"/>
        <v>2503.08</v>
      </c>
      <c r="N6" s="68">
        <f>VLOOKUP($A6&amp;$A$5&amp;"All England", HistoricJandL,COLUMN()+1, FALSE)</f>
        <v>1268111.97</v>
      </c>
    </row>
    <row r="7" spans="1:14" x14ac:dyDescent="0.2">
      <c r="A7" s="738" t="s">
        <v>88</v>
      </c>
      <c r="B7" s="68">
        <f>VLOOKUP($A7&amp;$A$5&amp;"All England", HistoricJandL,COLUMN()+5, FALSE)</f>
        <v>25350</v>
      </c>
      <c r="C7" s="68">
        <f>VLOOKUP($A7&amp;$A$5&amp;"All England", HistoricJandL,COLUMN()+6, FALSE)</f>
        <v>295</v>
      </c>
      <c r="D7" s="68">
        <f>VLOOKUP($A7&amp;$A$5&amp;"All England", HistoricJandL,COLUMN()+7, FALSE)</f>
        <v>732</v>
      </c>
      <c r="E7" s="455">
        <f>VLOOKUP($A7&amp;$A$5&amp;"All England", HistoricJandL,COLUMN()+9, FALSE)</f>
        <v>24913</v>
      </c>
      <c r="F7" s="68">
        <f t="shared" si="0"/>
        <v>1653</v>
      </c>
      <c r="G7" s="68">
        <f t="shared" si="0"/>
        <v>73</v>
      </c>
      <c r="H7" s="68">
        <f t="shared" si="0"/>
        <v>97</v>
      </c>
      <c r="I7" s="455">
        <f t="shared" si="0"/>
        <v>1629</v>
      </c>
      <c r="J7" s="68">
        <f>VLOOKUP($A7&amp;$A$5&amp;"All England", HistoricJandL,COLUMN()-2, FALSE)</f>
        <v>165395.16</v>
      </c>
      <c r="K7" s="68">
        <f>VLOOKUP($A7&amp;$A$5&amp;"All England", HistoricJandL,COLUMN()-1, FALSE)</f>
        <v>1537.26</v>
      </c>
      <c r="L7" s="68">
        <f t="shared" si="1"/>
        <v>4728.84</v>
      </c>
      <c r="M7" s="68">
        <f t="shared" si="1"/>
        <v>-65.56</v>
      </c>
      <c r="N7" s="68">
        <f>VLOOKUP($A7&amp;$A$5&amp;"All England", HistoricJandL,COLUMN()+1, FALSE)</f>
        <v>162138.01999999999</v>
      </c>
    </row>
    <row r="8" spans="1:14" x14ac:dyDescent="0.2">
      <c r="A8" s="738" t="s">
        <v>91</v>
      </c>
      <c r="B8" s="68">
        <f>VLOOKUP($A8&amp;$A$5&amp;"All England", HistoricJandL,COLUMN()+5, FALSE)</f>
        <v>206</v>
      </c>
      <c r="C8" s="68">
        <f>VLOOKUP($A8&amp;$A$5&amp;"All England", HistoricJandL,COLUMN()+6, FALSE)</f>
        <v>6</v>
      </c>
      <c r="D8" s="68">
        <f>VLOOKUP($A8&amp;$A$5&amp;"All England", HistoricJandL,COLUMN()+7, FALSE)</f>
        <v>3</v>
      </c>
      <c r="E8" s="455">
        <f>VLOOKUP($A8&amp;$A$5&amp;"All England", HistoricJandL,COLUMN()+9, FALSE)</f>
        <v>209</v>
      </c>
      <c r="F8" s="68">
        <f t="shared" si="0"/>
        <v>2</v>
      </c>
      <c r="G8" s="68">
        <f t="shared" si="0"/>
        <v>0</v>
      </c>
      <c r="H8" s="68">
        <f t="shared" si="0"/>
        <v>0</v>
      </c>
      <c r="I8" s="455">
        <f t="shared" si="0"/>
        <v>2</v>
      </c>
      <c r="J8" s="68">
        <f>VLOOKUP($A8&amp;$A$5&amp;"All England", HistoricJandL,COLUMN()-2, FALSE)</f>
        <v>4921.8900000000003</v>
      </c>
      <c r="K8" s="68">
        <f>VLOOKUP($A8&amp;$A$5&amp;"All England", HistoricJandL,COLUMN()-1, FALSE)</f>
        <v>219</v>
      </c>
      <c r="L8" s="68">
        <f t="shared" si="1"/>
        <v>79</v>
      </c>
      <c r="M8" s="68">
        <f t="shared" si="1"/>
        <v>14.69</v>
      </c>
      <c r="N8" s="68">
        <f>VLOOKUP($A8&amp;$A$5&amp;"All England", HistoricJandL,COLUMN()+1, FALSE)</f>
        <v>5076.58</v>
      </c>
    </row>
    <row r="9" spans="1:14" x14ac:dyDescent="0.2">
      <c r="A9" s="738" t="s">
        <v>89</v>
      </c>
      <c r="B9" s="68">
        <f>VLOOKUP($A9&amp;$A$5&amp;"All England", HistoricJandL,COLUMN()+5, FALSE)</f>
        <v>22490</v>
      </c>
      <c r="C9" s="68">
        <f>VLOOKUP($A9&amp;$A$5&amp;"All England", HistoricJandL,COLUMN()+6, FALSE)</f>
        <v>536</v>
      </c>
      <c r="D9" s="68">
        <f>VLOOKUP($A9&amp;$A$5&amp;"All England", HistoricJandL,COLUMN()+7, FALSE)</f>
        <v>496</v>
      </c>
      <c r="E9" s="455">
        <f>VLOOKUP($A9&amp;$A$5&amp;"All England", HistoricJandL,COLUMN()+9, FALSE)</f>
        <v>22530</v>
      </c>
      <c r="F9" s="68">
        <f t="shared" si="0"/>
        <v>4436</v>
      </c>
      <c r="G9" s="68">
        <f t="shared" si="0"/>
        <v>266</v>
      </c>
      <c r="H9" s="68">
        <f t="shared" si="0"/>
        <v>179</v>
      </c>
      <c r="I9" s="455">
        <f t="shared" si="0"/>
        <v>4523</v>
      </c>
      <c r="J9" s="68">
        <f>VLOOKUP($A9&amp;$A$5&amp;"All England", HistoricJandL,COLUMN()-2, FALSE)</f>
        <v>1095117.74</v>
      </c>
      <c r="K9" s="68">
        <f>VLOOKUP($A9&amp;$A$5&amp;"All England", HistoricJandL,COLUMN()-1, FALSE)</f>
        <v>24678</v>
      </c>
      <c r="L9" s="68">
        <f t="shared" si="1"/>
        <v>21452.32</v>
      </c>
      <c r="M9" s="68">
        <f t="shared" si="1"/>
        <v>2553.9499999999998</v>
      </c>
      <c r="N9" s="68">
        <f>VLOOKUP($A9&amp;$A$5&amp;"All England", HistoricJandL,COLUMN()+1, FALSE)</f>
        <v>1100897.3700000001</v>
      </c>
    </row>
    <row r="10" spans="1:14" x14ac:dyDescent="0.2">
      <c r="A10" s="738" t="s">
        <v>93</v>
      </c>
      <c r="B10" s="68" t="s">
        <v>4011</v>
      </c>
      <c r="C10" s="68" t="s">
        <v>4011</v>
      </c>
      <c r="D10" s="68" t="s">
        <v>4011</v>
      </c>
      <c r="E10" s="455" t="s">
        <v>4011</v>
      </c>
      <c r="F10" s="68">
        <f t="shared" si="0"/>
        <v>8054</v>
      </c>
      <c r="G10" s="68">
        <f t="shared" si="0"/>
        <v>383</v>
      </c>
      <c r="H10" s="68">
        <f t="shared" si="0"/>
        <v>479</v>
      </c>
      <c r="I10" s="455">
        <f t="shared" si="0"/>
        <v>7958</v>
      </c>
      <c r="J10" s="68" t="s">
        <v>4011</v>
      </c>
      <c r="K10" s="68" t="s">
        <v>4011</v>
      </c>
      <c r="L10" s="68" t="s">
        <v>4011</v>
      </c>
      <c r="M10" s="68" t="s">
        <v>4011</v>
      </c>
      <c r="N10" s="68" t="s">
        <v>4011</v>
      </c>
    </row>
    <row r="11" spans="1:14" ht="25.5" customHeight="1" x14ac:dyDescent="0.2">
      <c r="A11" s="411" t="str">
        <f>VLOOKUP(2, HistoricJandL!$E:$F, 2, FALSE)</f>
        <v>31 August 2023 to 31 December 2023</v>
      </c>
      <c r="B11" s="103"/>
      <c r="C11" s="68"/>
      <c r="D11" s="68"/>
      <c r="E11" s="455"/>
      <c r="F11" s="68"/>
      <c r="G11" s="68"/>
      <c r="H11" s="68"/>
      <c r="I11" s="455"/>
      <c r="J11" s="68"/>
      <c r="K11" s="68"/>
      <c r="L11" s="68"/>
      <c r="M11" s="68"/>
      <c r="N11" s="68"/>
    </row>
    <row r="12" spans="1:14" x14ac:dyDescent="0.2">
      <c r="A12" s="738" t="s">
        <v>86</v>
      </c>
      <c r="B12" s="68">
        <f>VLOOKUP($A12&amp;$A$11&amp;"All England", HistoricJandL,COLUMN()+5, FALSE)</f>
        <v>48143</v>
      </c>
      <c r="C12" s="68">
        <f>VLOOKUP($A12&amp;$A$11&amp;"All England", HistoricJandL,COLUMN()+6, FALSE)</f>
        <v>1554</v>
      </c>
      <c r="D12" s="68">
        <f>VLOOKUP($A12&amp;$A$11&amp;"All England", HistoricJandL,COLUMN()+7, FALSE)</f>
        <v>1651</v>
      </c>
      <c r="E12" s="455">
        <f>VLOOKUP($A12&amp;$A$11&amp;"All England", HistoricJandL,COLUMN()+9, FALSE)</f>
        <v>48046</v>
      </c>
      <c r="F12" s="68">
        <f t="shared" ref="F12:I16" si="2">VLOOKUP($A12&amp;$A$11&amp;"All England", HistoricJandL,COLUMN()+10, FALSE)</f>
        <v>14114</v>
      </c>
      <c r="G12" s="68">
        <f t="shared" si="2"/>
        <v>1046</v>
      </c>
      <c r="H12" s="68">
        <f t="shared" si="2"/>
        <v>1015</v>
      </c>
      <c r="I12" s="455">
        <f t="shared" si="2"/>
        <v>14145</v>
      </c>
      <c r="J12" s="68">
        <f>VLOOKUP($A12&amp;$A$11&amp;"All England", HistoricJandL,COLUMN()-2, FALSE)</f>
        <v>1263184</v>
      </c>
      <c r="K12" s="68">
        <f>VLOOKUP($A12&amp;$A$11&amp;"All England", HistoricJandL,COLUMN()-1, FALSE)</f>
        <v>34056.160000000003</v>
      </c>
      <c r="L12" s="68">
        <f t="shared" ref="L12:M15" si="3">VLOOKUP($A12&amp;$A$11&amp;"All England", HistoricJandL,COLUMN(), FALSE)</f>
        <v>33666.53</v>
      </c>
      <c r="M12" s="68">
        <f t="shared" si="3"/>
        <v>1861.16</v>
      </c>
      <c r="N12" s="68">
        <f>VLOOKUP($A12&amp;$A$11&amp;"All England", HistoricJandL,COLUMN()+1, FALSE)</f>
        <v>1265434.79</v>
      </c>
    </row>
    <row r="13" spans="1:14" x14ac:dyDescent="0.2">
      <c r="A13" s="738" t="s">
        <v>88</v>
      </c>
      <c r="B13" s="68">
        <f>VLOOKUP($A13&amp;$A$11&amp;"All England", HistoricJandL,COLUMN()+5, FALSE)</f>
        <v>25406</v>
      </c>
      <c r="C13" s="68">
        <f>VLOOKUP($A13&amp;$A$11&amp;"All England", HistoricJandL,COLUMN()+6, FALSE)</f>
        <v>888</v>
      </c>
      <c r="D13" s="68">
        <f>VLOOKUP($A13&amp;$A$11&amp;"All England", HistoricJandL,COLUMN()+7, FALSE)</f>
        <v>944</v>
      </c>
      <c r="E13" s="455">
        <f>VLOOKUP($A13&amp;$A$11&amp;"All England", HistoricJandL,COLUMN()+9, FALSE)</f>
        <v>25350</v>
      </c>
      <c r="F13" s="68">
        <f t="shared" si="2"/>
        <v>1642</v>
      </c>
      <c r="G13" s="68">
        <f t="shared" si="2"/>
        <v>124</v>
      </c>
      <c r="H13" s="68">
        <f t="shared" si="2"/>
        <v>113</v>
      </c>
      <c r="I13" s="455">
        <f t="shared" si="2"/>
        <v>1653</v>
      </c>
      <c r="J13" s="68">
        <f>VLOOKUP($A13&amp;$A$11&amp;"All England", HistoricJandL,COLUMN()-2, FALSE)</f>
        <v>166133.78</v>
      </c>
      <c r="K13" s="68">
        <f>VLOOKUP($A13&amp;$A$11&amp;"All England", HistoricJandL,COLUMN()-1, FALSE)</f>
        <v>5105.16</v>
      </c>
      <c r="L13" s="68">
        <f t="shared" si="3"/>
        <v>5885.1</v>
      </c>
      <c r="M13" s="68">
        <f t="shared" si="3"/>
        <v>41.32</v>
      </c>
      <c r="N13" s="68">
        <f>VLOOKUP($A13&amp;$A$11&amp;"All England", HistoricJandL,COLUMN()+1, FALSE)</f>
        <v>165395.16</v>
      </c>
    </row>
    <row r="14" spans="1:14" x14ac:dyDescent="0.2">
      <c r="A14" s="738" t="s">
        <v>91</v>
      </c>
      <c r="B14" s="68">
        <f>VLOOKUP($A14&amp;$A$11&amp;"All England", HistoricJandL,COLUMN()+5, FALSE)</f>
        <v>199</v>
      </c>
      <c r="C14" s="68">
        <f>VLOOKUP($A14&amp;$A$11&amp;"All England", HistoricJandL,COLUMN()+6, FALSE)</f>
        <v>17</v>
      </c>
      <c r="D14" s="68">
        <f>VLOOKUP($A14&amp;$A$11&amp;"All England", HistoricJandL,COLUMN()+7, FALSE)</f>
        <v>10</v>
      </c>
      <c r="E14" s="455">
        <f>VLOOKUP($A14&amp;$A$11&amp;"All England", HistoricJandL,COLUMN()+9, FALSE)</f>
        <v>206</v>
      </c>
      <c r="F14" s="68">
        <f t="shared" si="2"/>
        <v>3</v>
      </c>
      <c r="G14" s="68">
        <f t="shared" si="2"/>
        <v>0</v>
      </c>
      <c r="H14" s="68">
        <f t="shared" si="2"/>
        <v>1</v>
      </c>
      <c r="I14" s="455">
        <f t="shared" si="2"/>
        <v>2</v>
      </c>
      <c r="J14" s="68">
        <f>VLOOKUP($A14&amp;$A$11&amp;"All England", HistoricJandL,COLUMN()-2, FALSE)</f>
        <v>4812.18</v>
      </c>
      <c r="K14" s="68">
        <f>VLOOKUP($A14&amp;$A$11&amp;"All England", HistoricJandL,COLUMN()-1, FALSE)</f>
        <v>343</v>
      </c>
      <c r="L14" s="68">
        <f t="shared" si="3"/>
        <v>229</v>
      </c>
      <c r="M14" s="68">
        <f t="shared" si="3"/>
        <v>-4.29</v>
      </c>
      <c r="N14" s="68">
        <f>VLOOKUP($A14&amp;$A$11&amp;"All England", HistoricJandL,COLUMN()+1, FALSE)</f>
        <v>4921.8900000000003</v>
      </c>
    </row>
    <row r="15" spans="1:14" x14ac:dyDescent="0.2">
      <c r="A15" s="738" t="s">
        <v>89</v>
      </c>
      <c r="B15" s="68">
        <f>VLOOKUP($A15&amp;$A$11&amp;"All England", HistoricJandL,COLUMN()+5, FALSE)</f>
        <v>22538</v>
      </c>
      <c r="C15" s="68">
        <f>VLOOKUP($A15&amp;$A$11&amp;"All England", HistoricJandL,COLUMN()+6, FALSE)</f>
        <v>649</v>
      </c>
      <c r="D15" s="68">
        <f>VLOOKUP($A15&amp;$A$11&amp;"All England", HistoricJandL,COLUMN()+7, FALSE)</f>
        <v>697</v>
      </c>
      <c r="E15" s="455">
        <f>VLOOKUP($A15&amp;$A$11&amp;"All England", HistoricJandL,COLUMN()+9, FALSE)</f>
        <v>22490</v>
      </c>
      <c r="F15" s="68">
        <f t="shared" si="2"/>
        <v>4311</v>
      </c>
      <c r="G15" s="68">
        <f t="shared" si="2"/>
        <v>374</v>
      </c>
      <c r="H15" s="68">
        <f t="shared" si="2"/>
        <v>249</v>
      </c>
      <c r="I15" s="455">
        <f t="shared" si="2"/>
        <v>4436</v>
      </c>
      <c r="J15" s="68">
        <f>VLOOKUP($A15&amp;$A$11&amp;"All England", HistoricJandL,COLUMN()-2, FALSE)</f>
        <v>1092238.04</v>
      </c>
      <c r="K15" s="68">
        <f>VLOOKUP($A15&amp;$A$11&amp;"All England", HistoricJandL,COLUMN()-1, FALSE)</f>
        <v>28608</v>
      </c>
      <c r="L15" s="68">
        <f t="shared" si="3"/>
        <v>27552.43</v>
      </c>
      <c r="M15" s="68">
        <f t="shared" si="3"/>
        <v>1824.13</v>
      </c>
      <c r="N15" s="68">
        <f>VLOOKUP($A15&amp;$A$11&amp;"All England", HistoricJandL,COLUMN()+1, FALSE)</f>
        <v>1095117.74</v>
      </c>
    </row>
    <row r="16" spans="1:14" x14ac:dyDescent="0.2">
      <c r="A16" s="738" t="s">
        <v>93</v>
      </c>
      <c r="B16" s="68" t="s">
        <v>4011</v>
      </c>
      <c r="C16" s="68" t="s">
        <v>4011</v>
      </c>
      <c r="D16" s="68" t="s">
        <v>4011</v>
      </c>
      <c r="E16" s="455" t="s">
        <v>4011</v>
      </c>
      <c r="F16" s="68">
        <f t="shared" si="2"/>
        <v>8158</v>
      </c>
      <c r="G16" s="68">
        <f t="shared" si="2"/>
        <v>548</v>
      </c>
      <c r="H16" s="68">
        <f t="shared" si="2"/>
        <v>652</v>
      </c>
      <c r="I16" s="455">
        <f t="shared" si="2"/>
        <v>8054</v>
      </c>
      <c r="J16" s="68" t="s">
        <v>4011</v>
      </c>
      <c r="K16" s="68" t="s">
        <v>4011</v>
      </c>
      <c r="L16" s="68" t="s">
        <v>4011</v>
      </c>
      <c r="M16" s="68" t="s">
        <v>4011</v>
      </c>
      <c r="N16" s="68" t="s">
        <v>4011</v>
      </c>
    </row>
    <row r="17" spans="1:14" ht="25.5" customHeight="1" x14ac:dyDescent="0.2">
      <c r="A17" s="411" t="str">
        <f>VLOOKUP(3, HistoricJandL!$E:$F, 2, FALSE)</f>
        <v>30 June 2023 to 31 August 2023</v>
      </c>
      <c r="B17" s="103"/>
      <c r="C17" s="68"/>
      <c r="D17" s="68"/>
      <c r="E17" s="455"/>
      <c r="F17" s="68"/>
      <c r="G17" s="68"/>
      <c r="H17" s="68"/>
      <c r="I17" s="455"/>
      <c r="J17" s="68"/>
      <c r="K17" s="68"/>
      <c r="L17" s="68"/>
      <c r="M17" s="68"/>
      <c r="N17" s="68"/>
    </row>
    <row r="18" spans="1:14" x14ac:dyDescent="0.2">
      <c r="A18" s="738" t="s">
        <v>86</v>
      </c>
      <c r="B18" s="68">
        <f>VLOOKUP($A18&amp;$A$17&amp;"All England", HistoricJandL,COLUMN()+5, FALSE)</f>
        <v>48622</v>
      </c>
      <c r="C18" s="68">
        <f>VLOOKUP($A18&amp;$A$17&amp;"All England", HistoricJandL,COLUMN()+6, FALSE)</f>
        <v>706</v>
      </c>
      <c r="D18" s="68">
        <f>VLOOKUP($A18&amp;$A$17&amp;"All England", HistoricJandL,COLUMN()+7, FALSE)</f>
        <v>1185</v>
      </c>
      <c r="E18" s="455">
        <f>VLOOKUP($A18&amp;$A$17&amp;"All England", HistoricJandL,COLUMN()+9, FALSE)</f>
        <v>48143</v>
      </c>
      <c r="F18" s="68">
        <f t="shared" ref="F18:I22" si="4">VLOOKUP($A18&amp;$A$17&amp;"All England", HistoricJandL,COLUMN()+10, FALSE)</f>
        <v>14097</v>
      </c>
      <c r="G18" s="68">
        <f t="shared" si="4"/>
        <v>540</v>
      </c>
      <c r="H18" s="68">
        <f t="shared" si="4"/>
        <v>523</v>
      </c>
      <c r="I18" s="455">
        <f t="shared" si="4"/>
        <v>14114</v>
      </c>
      <c r="J18" s="68">
        <f>VLOOKUP($A18&amp;$A$17&amp;"All England", HistoricJandL,COLUMN()-2, FALSE)</f>
        <v>1266488.8799999999</v>
      </c>
      <c r="K18" s="68">
        <f>VLOOKUP($A18&amp;$A$17&amp;"All England", HistoricJandL,COLUMN()-1, FALSE)</f>
        <v>20115.61</v>
      </c>
      <c r="L18" s="68">
        <f t="shared" ref="L18:M21" si="5">VLOOKUP($A18&amp;$A$17&amp;"All England", HistoricJandL,COLUMN(), FALSE)</f>
        <v>25134.62</v>
      </c>
      <c r="M18" s="68">
        <f t="shared" si="5"/>
        <v>1714.13</v>
      </c>
      <c r="N18" s="68">
        <f>VLOOKUP($A18&amp;$A$17&amp;"All England", HistoricJandL,COLUMN()+1, FALSE)</f>
        <v>1263184</v>
      </c>
    </row>
    <row r="19" spans="1:14" x14ac:dyDescent="0.2">
      <c r="A19" s="738" t="s">
        <v>88</v>
      </c>
      <c r="B19" s="68">
        <f>VLOOKUP($A19&amp;$A$17&amp;"All England", HistoricJandL,COLUMN()+5, FALSE)</f>
        <v>25748</v>
      </c>
      <c r="C19" s="68">
        <f>VLOOKUP($A19&amp;$A$17&amp;"All England", HistoricJandL,COLUMN()+6, FALSE)</f>
        <v>258</v>
      </c>
      <c r="D19" s="68">
        <f>VLOOKUP($A19&amp;$A$17&amp;"All England", HistoricJandL,COLUMN()+7, FALSE)</f>
        <v>600</v>
      </c>
      <c r="E19" s="455">
        <f>VLOOKUP($A19&amp;$A$17&amp;"All England", HistoricJandL,COLUMN()+9, FALSE)</f>
        <v>25406</v>
      </c>
      <c r="F19" s="68">
        <f t="shared" si="4"/>
        <v>1666</v>
      </c>
      <c r="G19" s="68">
        <f t="shared" si="4"/>
        <v>64</v>
      </c>
      <c r="H19" s="68">
        <f t="shared" si="4"/>
        <v>88</v>
      </c>
      <c r="I19" s="455">
        <f t="shared" si="4"/>
        <v>1642</v>
      </c>
      <c r="J19" s="68">
        <f>VLOOKUP($A19&amp;$A$17&amp;"All England", HistoricJandL,COLUMN()-2, FALSE)</f>
        <v>168448.68</v>
      </c>
      <c r="K19" s="68">
        <f>VLOOKUP($A19&amp;$A$17&amp;"All England", HistoricJandL,COLUMN()-1, FALSE)</f>
        <v>1408.18</v>
      </c>
      <c r="L19" s="68">
        <f t="shared" si="5"/>
        <v>3728.86</v>
      </c>
      <c r="M19" s="68">
        <f t="shared" si="5"/>
        <v>5.78</v>
      </c>
      <c r="N19" s="68">
        <f>VLOOKUP($A19&amp;$A$17&amp;"All England", HistoricJandL,COLUMN()+1, FALSE)</f>
        <v>166133.78</v>
      </c>
    </row>
    <row r="20" spans="1:14" x14ac:dyDescent="0.2">
      <c r="A20" s="738" t="s">
        <v>91</v>
      </c>
      <c r="B20" s="68">
        <f>VLOOKUP($A20&amp;$A$17&amp;"All England", HistoricJandL,COLUMN()+5, FALSE)</f>
        <v>203</v>
      </c>
      <c r="C20" s="68">
        <f>VLOOKUP($A20&amp;$A$17&amp;"All England", HistoricJandL,COLUMN()+6, FALSE)</f>
        <v>5</v>
      </c>
      <c r="D20" s="68">
        <f>VLOOKUP($A20&amp;$A$17&amp;"All England", HistoricJandL,COLUMN()+7, FALSE)</f>
        <v>9</v>
      </c>
      <c r="E20" s="455">
        <f>VLOOKUP($A20&amp;$A$17&amp;"All England", HistoricJandL,COLUMN()+9, FALSE)</f>
        <v>199</v>
      </c>
      <c r="F20" s="68">
        <f t="shared" si="4"/>
        <v>3</v>
      </c>
      <c r="G20" s="68">
        <f t="shared" si="4"/>
        <v>0</v>
      </c>
      <c r="H20" s="68">
        <f t="shared" si="4"/>
        <v>0</v>
      </c>
      <c r="I20" s="455">
        <f t="shared" si="4"/>
        <v>3</v>
      </c>
      <c r="J20" s="68">
        <f>VLOOKUP($A20&amp;$A$17&amp;"All England", HistoricJandL,COLUMN()-2, FALSE)</f>
        <v>4886.07</v>
      </c>
      <c r="K20" s="68">
        <f>VLOOKUP($A20&amp;$A$17&amp;"All England", HistoricJandL,COLUMN()-1, FALSE)</f>
        <v>148</v>
      </c>
      <c r="L20" s="68">
        <f t="shared" si="5"/>
        <v>238</v>
      </c>
      <c r="M20" s="68">
        <f t="shared" si="5"/>
        <v>16.11</v>
      </c>
      <c r="N20" s="68">
        <f>VLOOKUP($A20&amp;$A$17&amp;"All England", HistoricJandL,COLUMN()+1, FALSE)</f>
        <v>4812.18</v>
      </c>
    </row>
    <row r="21" spans="1:14" x14ac:dyDescent="0.2">
      <c r="A21" s="738" t="s">
        <v>89</v>
      </c>
      <c r="B21" s="68">
        <f>VLOOKUP($A21&amp;$A$17&amp;"All England", HistoricJandL,COLUMN()+5, FALSE)</f>
        <v>22671</v>
      </c>
      <c r="C21" s="68">
        <f>VLOOKUP($A21&amp;$A$17&amp;"All England", HistoricJandL,COLUMN()+6, FALSE)</f>
        <v>443</v>
      </c>
      <c r="D21" s="68">
        <f>VLOOKUP($A21&amp;$A$17&amp;"All England", HistoricJandL,COLUMN()+7, FALSE)</f>
        <v>576</v>
      </c>
      <c r="E21" s="455">
        <f>VLOOKUP($A21&amp;$A$17&amp;"All England", HistoricJandL,COLUMN()+9, FALSE)</f>
        <v>22538</v>
      </c>
      <c r="F21" s="68">
        <f t="shared" si="4"/>
        <v>4252</v>
      </c>
      <c r="G21" s="68">
        <f t="shared" si="4"/>
        <v>184</v>
      </c>
      <c r="H21" s="68">
        <f t="shared" si="4"/>
        <v>125</v>
      </c>
      <c r="I21" s="455">
        <f t="shared" si="4"/>
        <v>4311</v>
      </c>
      <c r="J21" s="68">
        <f>VLOOKUP($A21&amp;$A$17&amp;"All England", HistoricJandL,COLUMN()-2, FALSE)</f>
        <v>1093154.1299999999</v>
      </c>
      <c r="K21" s="68">
        <f>VLOOKUP($A21&amp;$A$17&amp;"All England", HistoricJandL,COLUMN()-1, FALSE)</f>
        <v>18559.43</v>
      </c>
      <c r="L21" s="68">
        <f t="shared" si="5"/>
        <v>21167.759999999998</v>
      </c>
      <c r="M21" s="68">
        <f t="shared" si="5"/>
        <v>1692.24</v>
      </c>
      <c r="N21" s="68">
        <f>VLOOKUP($A21&amp;$A$17&amp;"All England", HistoricJandL,COLUMN()+1, FALSE)</f>
        <v>1092238.04</v>
      </c>
    </row>
    <row r="22" spans="1:14" x14ac:dyDescent="0.2">
      <c r="A22" s="738" t="s">
        <v>93</v>
      </c>
      <c r="B22" s="68" t="s">
        <v>4011</v>
      </c>
      <c r="C22" s="68" t="s">
        <v>4011</v>
      </c>
      <c r="D22" s="68" t="s">
        <v>4011</v>
      </c>
      <c r="E22" s="455" t="s">
        <v>4011</v>
      </c>
      <c r="F22" s="68">
        <f t="shared" si="4"/>
        <v>8176</v>
      </c>
      <c r="G22" s="68">
        <f t="shared" si="4"/>
        <v>292</v>
      </c>
      <c r="H22" s="68">
        <f t="shared" si="4"/>
        <v>310</v>
      </c>
      <c r="I22" s="455">
        <f t="shared" si="4"/>
        <v>8158</v>
      </c>
      <c r="J22" s="68" t="s">
        <v>4011</v>
      </c>
      <c r="K22" s="68" t="s">
        <v>4011</v>
      </c>
      <c r="L22" s="68" t="s">
        <v>4011</v>
      </c>
      <c r="M22" s="68" t="s">
        <v>4011</v>
      </c>
      <c r="N22" s="68" t="s">
        <v>4011</v>
      </c>
    </row>
    <row r="23" spans="1:14" ht="25.5" customHeight="1" x14ac:dyDescent="0.2">
      <c r="A23" s="411" t="str">
        <f>VLOOKUP(4, HistoricJandL!$E:$F, 2, FALSE)</f>
        <v>31 March 2023 to 30 June 2023</v>
      </c>
      <c r="B23" s="68"/>
      <c r="C23" s="68"/>
      <c r="D23" s="68"/>
      <c r="E23" s="455"/>
      <c r="F23" s="68"/>
      <c r="G23" s="68"/>
      <c r="H23" s="68"/>
      <c r="I23" s="455"/>
      <c r="J23" s="68"/>
      <c r="K23" s="68"/>
      <c r="L23" s="68"/>
      <c r="M23" s="68"/>
      <c r="N23" s="68"/>
    </row>
    <row r="24" spans="1:14" x14ac:dyDescent="0.2">
      <c r="A24" s="738" t="s">
        <v>86</v>
      </c>
      <c r="B24" s="68">
        <f>VLOOKUP($A24&amp;$A$23&amp;"All England", HistoricJandL,COLUMN()+5, FALSE)</f>
        <v>49084</v>
      </c>
      <c r="C24" s="68">
        <f>VLOOKUP($A24&amp;$A$23&amp;"All England", HistoricJandL,COLUMN()+6, FALSE)</f>
        <v>719</v>
      </c>
      <c r="D24" s="68">
        <f>VLOOKUP($A24&amp;$A$23&amp;"All England", HistoricJandL,COLUMN()+7, FALSE)</f>
        <v>1181</v>
      </c>
      <c r="E24" s="455">
        <f>VLOOKUP($A24&amp;$A$23&amp;"All England", HistoricJandL,COLUMN()+9, FALSE)</f>
        <v>48622</v>
      </c>
      <c r="F24" s="68">
        <f t="shared" ref="F24:I28" si="6">VLOOKUP($A24&amp;$A$23&amp;"All England", HistoricJandL,COLUMN()+10, FALSE)</f>
        <v>14123</v>
      </c>
      <c r="G24" s="68">
        <f t="shared" si="6"/>
        <v>781</v>
      </c>
      <c r="H24" s="68">
        <f t="shared" si="6"/>
        <v>807</v>
      </c>
      <c r="I24" s="455">
        <f t="shared" si="6"/>
        <v>14097</v>
      </c>
      <c r="J24" s="68">
        <f>VLOOKUP($A24&amp;$A$23&amp;"All England", HistoricJandL,COLUMN()-2, FALSE)</f>
        <v>1266741.42</v>
      </c>
      <c r="K24" s="68">
        <f>VLOOKUP($A24&amp;$A$23&amp;"All England", HistoricJandL,COLUMN()-1, FALSE)</f>
        <v>21265.86</v>
      </c>
      <c r="L24" s="68">
        <f t="shared" ref="L24:M27" si="7">VLOOKUP($A24&amp;$A$23&amp;"All England", HistoricJandL,COLUMN(), FALSE)</f>
        <v>24665.84</v>
      </c>
      <c r="M24" s="68">
        <f t="shared" si="7"/>
        <v>3147.44</v>
      </c>
      <c r="N24" s="68">
        <f>VLOOKUP($A24&amp;$A$23&amp;"All England", HistoricJandL,COLUMN()+1, FALSE)</f>
        <v>1266488.8799999999</v>
      </c>
    </row>
    <row r="25" spans="1:14" x14ac:dyDescent="0.2">
      <c r="A25" s="738" t="s">
        <v>88</v>
      </c>
      <c r="B25" s="68">
        <f>VLOOKUP($A25&amp;$A$23&amp;"All England", HistoricJandL,COLUMN()+5, FALSE)</f>
        <v>26181</v>
      </c>
      <c r="C25" s="68">
        <f>VLOOKUP($A25&amp;$A$23&amp;"All England", HistoricJandL,COLUMN()+6, FALSE)</f>
        <v>294</v>
      </c>
      <c r="D25" s="68">
        <f>VLOOKUP($A25&amp;$A$23&amp;"All England", HistoricJandL,COLUMN()+7, FALSE)</f>
        <v>727</v>
      </c>
      <c r="E25" s="455">
        <f>VLOOKUP($A25&amp;$A$23&amp;"All England", HistoricJandL,COLUMN()+9, FALSE)</f>
        <v>25748</v>
      </c>
      <c r="F25" s="68">
        <f t="shared" si="6"/>
        <v>1696</v>
      </c>
      <c r="G25" s="68">
        <f t="shared" si="6"/>
        <v>78</v>
      </c>
      <c r="H25" s="68">
        <f t="shared" si="6"/>
        <v>108</v>
      </c>
      <c r="I25" s="455">
        <f t="shared" si="6"/>
        <v>1666</v>
      </c>
      <c r="J25" s="68">
        <f>VLOOKUP($A25&amp;$A$23&amp;"All England", HistoricJandL,COLUMN()-2, FALSE)</f>
        <v>171135.12</v>
      </c>
      <c r="K25" s="68">
        <f>VLOOKUP($A25&amp;$A$23&amp;"All England", HistoricJandL,COLUMN()-1, FALSE)</f>
        <v>1500.48</v>
      </c>
      <c r="L25" s="68">
        <f t="shared" si="7"/>
        <v>4599.78</v>
      </c>
      <c r="M25" s="68">
        <f t="shared" si="7"/>
        <v>412.86</v>
      </c>
      <c r="N25" s="68">
        <f>VLOOKUP($A25&amp;$A$23&amp;"All England", HistoricJandL,COLUMN()+1, FALSE)</f>
        <v>168448.68</v>
      </c>
    </row>
    <row r="26" spans="1:14" x14ac:dyDescent="0.2">
      <c r="A26" s="738" t="s">
        <v>91</v>
      </c>
      <c r="B26" s="68">
        <f>VLOOKUP($A26&amp;$A$23&amp;"All England", HistoricJandL,COLUMN()+5, FALSE)</f>
        <v>212</v>
      </c>
      <c r="C26" s="68">
        <f>VLOOKUP($A26&amp;$A$23&amp;"All England", HistoricJandL,COLUMN()+6, FALSE)</f>
        <v>2</v>
      </c>
      <c r="D26" s="68">
        <f>VLOOKUP($A26&amp;$A$23&amp;"All England", HistoricJandL,COLUMN()+7, FALSE)</f>
        <v>11</v>
      </c>
      <c r="E26" s="455">
        <f>VLOOKUP($A26&amp;$A$23&amp;"All England", HistoricJandL,COLUMN()+9, FALSE)</f>
        <v>203</v>
      </c>
      <c r="F26" s="68">
        <f t="shared" si="6"/>
        <v>4</v>
      </c>
      <c r="G26" s="68">
        <f t="shared" si="6"/>
        <v>0</v>
      </c>
      <c r="H26" s="68">
        <f t="shared" si="6"/>
        <v>1</v>
      </c>
      <c r="I26" s="455">
        <f t="shared" si="6"/>
        <v>3</v>
      </c>
      <c r="J26" s="68">
        <f>VLOOKUP($A26&amp;$A$23&amp;"All England", HistoricJandL,COLUMN()-2, FALSE)</f>
        <v>5049.82</v>
      </c>
      <c r="K26" s="68">
        <f>VLOOKUP($A26&amp;$A$23&amp;"All England", HistoricJandL,COLUMN()-1, FALSE)</f>
        <v>46</v>
      </c>
      <c r="L26" s="68">
        <f t="shared" si="7"/>
        <v>200</v>
      </c>
      <c r="M26" s="68">
        <f t="shared" si="7"/>
        <v>-9.75</v>
      </c>
      <c r="N26" s="68">
        <f>VLOOKUP($A26&amp;$A$23&amp;"All England", HistoricJandL,COLUMN()+1, FALSE)</f>
        <v>4886.07</v>
      </c>
    </row>
    <row r="27" spans="1:14" x14ac:dyDescent="0.2">
      <c r="A27" s="738" t="s">
        <v>89</v>
      </c>
      <c r="B27" s="68">
        <f>VLOOKUP($A27&amp;$A$23&amp;"All England", HistoricJandL,COLUMN()+5, FALSE)</f>
        <v>22691</v>
      </c>
      <c r="C27" s="68">
        <f>VLOOKUP($A27&amp;$A$23&amp;"All England", HistoricJandL,COLUMN()+6, FALSE)</f>
        <v>423</v>
      </c>
      <c r="D27" s="68">
        <f>VLOOKUP($A27&amp;$A$23&amp;"All England", HistoricJandL,COLUMN()+7, FALSE)</f>
        <v>443</v>
      </c>
      <c r="E27" s="455">
        <f>VLOOKUP($A27&amp;$A$23&amp;"All England", HistoricJandL,COLUMN()+9, FALSE)</f>
        <v>22671</v>
      </c>
      <c r="F27" s="68">
        <f t="shared" si="6"/>
        <v>4193</v>
      </c>
      <c r="G27" s="68">
        <f t="shared" si="6"/>
        <v>250</v>
      </c>
      <c r="H27" s="68">
        <f t="shared" si="6"/>
        <v>191</v>
      </c>
      <c r="I27" s="455">
        <f t="shared" si="6"/>
        <v>4252</v>
      </c>
      <c r="J27" s="68">
        <f>VLOOKUP($A27&amp;$A$23&amp;"All England", HistoricJandL,COLUMN()-2, FALSE)</f>
        <v>1090556.48</v>
      </c>
      <c r="K27" s="68">
        <f>VLOOKUP($A27&amp;$A$23&amp;"All England", HistoricJandL,COLUMN()-1, FALSE)</f>
        <v>19719.38</v>
      </c>
      <c r="L27" s="68">
        <f t="shared" si="7"/>
        <v>19866.060000000001</v>
      </c>
      <c r="M27" s="68">
        <f t="shared" si="7"/>
        <v>2744.33</v>
      </c>
      <c r="N27" s="68">
        <f>VLOOKUP($A27&amp;$A$23&amp;"All England", HistoricJandL,COLUMN()+1, FALSE)</f>
        <v>1093154.1299999999</v>
      </c>
    </row>
    <row r="28" spans="1:14" s="17" customFormat="1" ht="25.5" customHeight="1" x14ac:dyDescent="0.2">
      <c r="A28" s="739" t="s">
        <v>93</v>
      </c>
      <c r="B28" s="438" t="s">
        <v>4011</v>
      </c>
      <c r="C28" s="438" t="s">
        <v>4011</v>
      </c>
      <c r="D28" s="438" t="s">
        <v>4011</v>
      </c>
      <c r="E28" s="762" t="s">
        <v>4011</v>
      </c>
      <c r="F28" s="438">
        <f t="shared" si="6"/>
        <v>8230</v>
      </c>
      <c r="G28" s="438">
        <f t="shared" si="6"/>
        <v>453</v>
      </c>
      <c r="H28" s="438">
        <f t="shared" si="6"/>
        <v>507</v>
      </c>
      <c r="I28" s="762">
        <f t="shared" si="6"/>
        <v>8176</v>
      </c>
      <c r="J28" s="438" t="s">
        <v>4011</v>
      </c>
      <c r="K28" s="438" t="s">
        <v>4011</v>
      </c>
      <c r="L28" s="438" t="s">
        <v>4011</v>
      </c>
      <c r="M28" s="438" t="s">
        <v>4011</v>
      </c>
      <c r="N28" s="438" t="s">
        <v>4011</v>
      </c>
    </row>
    <row r="29" spans="1:14" x14ac:dyDescent="0.2">
      <c r="A29" s="411"/>
      <c r="B29" s="127"/>
      <c r="C29" s="412"/>
      <c r="D29" s="100"/>
      <c r="E29" s="455"/>
      <c r="F29" s="461"/>
      <c r="G29" s="461"/>
      <c r="H29" s="461"/>
      <c r="J29" s="127"/>
      <c r="K29" s="127"/>
      <c r="L29" s="100"/>
      <c r="M29" s="100"/>
      <c r="N29" s="410" t="s">
        <v>4012</v>
      </c>
    </row>
    <row r="30" spans="1:14" x14ac:dyDescent="0.2">
      <c r="A30" s="351" t="s">
        <v>4013</v>
      </c>
      <c r="B30" s="39"/>
      <c r="C30" s="39"/>
      <c r="D30" s="39"/>
      <c r="E30" s="39"/>
      <c r="F30" s="39"/>
      <c r="G30" s="39"/>
      <c r="H30" s="39"/>
      <c r="I30" s="39"/>
      <c r="J30" s="39"/>
      <c r="K30" s="39"/>
      <c r="L30" s="39"/>
      <c r="M30" s="39"/>
      <c r="N30" s="39"/>
    </row>
    <row r="31" spans="1:14" x14ac:dyDescent="0.2">
      <c r="A31" s="351" t="s">
        <v>4816</v>
      </c>
      <c r="B31" s="127"/>
      <c r="C31" s="127"/>
      <c r="D31" s="128"/>
      <c r="E31" s="100"/>
      <c r="F31" s="100"/>
      <c r="G31" s="408"/>
      <c r="H31" s="100"/>
      <c r="I31" s="408"/>
      <c r="J31" s="127"/>
      <c r="K31" s="127"/>
      <c r="L31" s="100"/>
      <c r="M31" s="408"/>
      <c r="N31" s="408"/>
    </row>
    <row r="32" spans="1:14" ht="13.5" customHeight="1" x14ac:dyDescent="0.2">
      <c r="A32" s="351" t="s">
        <v>4015</v>
      </c>
      <c r="B32" s="354"/>
      <c r="C32" s="354"/>
      <c r="D32" s="354"/>
      <c r="E32" s="354"/>
      <c r="F32" s="354"/>
      <c r="G32" s="354"/>
      <c r="H32" s="39"/>
      <c r="I32" s="39"/>
      <c r="J32" s="354"/>
      <c r="K32" s="354"/>
      <c r="L32" s="354"/>
      <c r="M32" s="354"/>
      <c r="N32" s="354"/>
    </row>
  </sheetData>
  <sheetProtection sheet="1" sort="0" autoFilter="0"/>
  <mergeCells count="3">
    <mergeCell ref="B3:E3"/>
    <mergeCell ref="F3:I3"/>
    <mergeCell ref="J3:N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E0A4A-306F-474F-8058-DDD3F1210B09}">
  <sheetPr>
    <tabColor rgb="FF0070C0"/>
  </sheetPr>
  <dimension ref="A1:T21"/>
  <sheetViews>
    <sheetView topLeftCell="F1" workbookViewId="0">
      <selection activeCell="F1" sqref="F1"/>
    </sheetView>
  </sheetViews>
  <sheetFormatPr defaultRowHeight="12.75" x14ac:dyDescent="0.2"/>
  <cols>
    <col min="1" max="4" width="9" bestFit="1" customWidth="1"/>
    <col min="5" max="5" width="5.42578125" bestFit="1" customWidth="1"/>
    <col min="6" max="20" width="9" bestFit="1" customWidth="1"/>
  </cols>
  <sheetData>
    <row r="1" spans="1:20" x14ac:dyDescent="0.2">
      <c r="A1" t="s">
        <v>301</v>
      </c>
      <c r="B1" t="s">
        <v>302</v>
      </c>
      <c r="C1" t="s">
        <v>304</v>
      </c>
      <c r="D1" t="s">
        <v>305</v>
      </c>
      <c r="E1" t="s">
        <v>4817</v>
      </c>
      <c r="F1" t="s">
        <v>261</v>
      </c>
      <c r="G1" t="s">
        <v>4037</v>
      </c>
      <c r="H1" t="s">
        <v>4038</v>
      </c>
      <c r="I1" t="s">
        <v>4039</v>
      </c>
      <c r="J1" t="s">
        <v>4040</v>
      </c>
      <c r="K1" t="s">
        <v>4041</v>
      </c>
      <c r="L1" t="s">
        <v>4042</v>
      </c>
      <c r="M1" t="s">
        <v>4043</v>
      </c>
      <c r="N1" t="s">
        <v>4044</v>
      </c>
      <c r="O1" t="s">
        <v>4045</v>
      </c>
      <c r="P1" t="s">
        <v>4046</v>
      </c>
      <c r="Q1" t="s">
        <v>4047</v>
      </c>
      <c r="R1" t="s">
        <v>4048</v>
      </c>
      <c r="S1" t="s">
        <v>4049</v>
      </c>
      <c r="T1" t="s">
        <v>4818</v>
      </c>
    </row>
    <row r="2" spans="1:20" x14ac:dyDescent="0.2">
      <c r="A2" t="s">
        <v>4819</v>
      </c>
      <c r="B2" t="s">
        <v>93</v>
      </c>
      <c r="C2" t="s">
        <v>106</v>
      </c>
      <c r="D2" t="s">
        <v>106</v>
      </c>
      <c r="E2">
        <v>4</v>
      </c>
      <c r="F2" t="s">
        <v>4820</v>
      </c>
      <c r="G2">
        <v>0</v>
      </c>
      <c r="H2">
        <v>0</v>
      </c>
      <c r="I2">
        <v>0</v>
      </c>
      <c r="J2">
        <v>0</v>
      </c>
      <c r="K2">
        <v>0</v>
      </c>
      <c r="L2">
        <v>0</v>
      </c>
      <c r="M2">
        <v>0</v>
      </c>
      <c r="N2">
        <v>0</v>
      </c>
      <c r="O2">
        <v>0</v>
      </c>
      <c r="P2">
        <v>8230</v>
      </c>
      <c r="Q2">
        <v>453</v>
      </c>
      <c r="R2">
        <v>507</v>
      </c>
      <c r="S2">
        <v>8176</v>
      </c>
      <c r="T2" s="761">
        <v>45107</v>
      </c>
    </row>
    <row r="3" spans="1:20" x14ac:dyDescent="0.2">
      <c r="A3" t="s">
        <v>4821</v>
      </c>
      <c r="B3" t="s">
        <v>89</v>
      </c>
      <c r="C3" t="s">
        <v>106</v>
      </c>
      <c r="D3" t="s">
        <v>106</v>
      </c>
      <c r="E3">
        <v>4</v>
      </c>
      <c r="F3" t="s">
        <v>4820</v>
      </c>
      <c r="G3">
        <v>22691</v>
      </c>
      <c r="H3">
        <v>1090556.48</v>
      </c>
      <c r="I3">
        <v>423</v>
      </c>
      <c r="J3">
        <v>19719.38</v>
      </c>
      <c r="K3">
        <v>443</v>
      </c>
      <c r="L3">
        <v>19866.060000000001</v>
      </c>
      <c r="M3">
        <v>2744.33</v>
      </c>
      <c r="N3">
        <v>22671</v>
      </c>
      <c r="O3">
        <v>1093154.1299999999</v>
      </c>
      <c r="P3">
        <v>4193</v>
      </c>
      <c r="Q3">
        <v>250</v>
      </c>
      <c r="R3">
        <v>191</v>
      </c>
      <c r="S3">
        <v>4252</v>
      </c>
      <c r="T3" s="761">
        <v>45107</v>
      </c>
    </row>
    <row r="4" spans="1:20" x14ac:dyDescent="0.2">
      <c r="A4" t="s">
        <v>4822</v>
      </c>
      <c r="B4" t="s">
        <v>88</v>
      </c>
      <c r="C4" t="s">
        <v>106</v>
      </c>
      <c r="D4" t="s">
        <v>106</v>
      </c>
      <c r="E4">
        <v>4</v>
      </c>
      <c r="F4" t="s">
        <v>4820</v>
      </c>
      <c r="G4">
        <v>26181</v>
      </c>
      <c r="H4">
        <v>171135.12</v>
      </c>
      <c r="I4">
        <v>294</v>
      </c>
      <c r="J4">
        <v>1500.48</v>
      </c>
      <c r="K4">
        <v>727</v>
      </c>
      <c r="L4">
        <v>4599.78</v>
      </c>
      <c r="M4">
        <v>412.86</v>
      </c>
      <c r="N4">
        <v>25748</v>
      </c>
      <c r="O4">
        <v>168448.68</v>
      </c>
      <c r="P4">
        <v>1696</v>
      </c>
      <c r="Q4">
        <v>78</v>
      </c>
      <c r="R4">
        <v>108</v>
      </c>
      <c r="S4">
        <v>1666</v>
      </c>
      <c r="T4" s="761">
        <v>45107</v>
      </c>
    </row>
    <row r="5" spans="1:20" x14ac:dyDescent="0.2">
      <c r="A5" t="s">
        <v>4823</v>
      </c>
      <c r="B5" t="s">
        <v>86</v>
      </c>
      <c r="C5" t="s">
        <v>106</v>
      </c>
      <c r="D5" t="s">
        <v>106</v>
      </c>
      <c r="E5">
        <v>4</v>
      </c>
      <c r="F5" t="s">
        <v>4820</v>
      </c>
      <c r="G5">
        <v>49084</v>
      </c>
      <c r="H5">
        <v>1266741.42</v>
      </c>
      <c r="I5">
        <v>719</v>
      </c>
      <c r="J5">
        <v>21265.86</v>
      </c>
      <c r="K5">
        <v>1181</v>
      </c>
      <c r="L5">
        <v>24665.84</v>
      </c>
      <c r="M5">
        <v>3147.44</v>
      </c>
      <c r="N5">
        <v>48622</v>
      </c>
      <c r="O5">
        <v>1266488.8799999999</v>
      </c>
      <c r="P5">
        <v>14123</v>
      </c>
      <c r="Q5">
        <v>781</v>
      </c>
      <c r="R5">
        <v>807</v>
      </c>
      <c r="S5">
        <v>14097</v>
      </c>
      <c r="T5" s="761">
        <v>45107</v>
      </c>
    </row>
    <row r="6" spans="1:20" x14ac:dyDescent="0.2">
      <c r="A6" t="s">
        <v>4824</v>
      </c>
      <c r="B6" t="s">
        <v>91</v>
      </c>
      <c r="C6" t="s">
        <v>106</v>
      </c>
      <c r="D6" t="s">
        <v>106</v>
      </c>
      <c r="E6">
        <v>4</v>
      </c>
      <c r="F6" t="s">
        <v>4820</v>
      </c>
      <c r="G6">
        <v>212</v>
      </c>
      <c r="H6">
        <v>5049.82</v>
      </c>
      <c r="I6">
        <v>2</v>
      </c>
      <c r="J6">
        <v>46</v>
      </c>
      <c r="K6">
        <v>11</v>
      </c>
      <c r="L6">
        <v>200</v>
      </c>
      <c r="M6">
        <v>-9.75</v>
      </c>
      <c r="N6">
        <v>203</v>
      </c>
      <c r="O6">
        <v>4886.07</v>
      </c>
      <c r="P6">
        <v>4</v>
      </c>
      <c r="Q6">
        <v>0</v>
      </c>
      <c r="R6">
        <v>1</v>
      </c>
      <c r="S6">
        <v>3</v>
      </c>
      <c r="T6" s="761">
        <v>45107</v>
      </c>
    </row>
    <row r="7" spans="1:20" x14ac:dyDescent="0.2">
      <c r="A7" t="s">
        <v>4825</v>
      </c>
      <c r="B7" t="s">
        <v>86</v>
      </c>
      <c r="C7" t="s">
        <v>106</v>
      </c>
      <c r="D7" t="s">
        <v>280</v>
      </c>
      <c r="E7">
        <v>3</v>
      </c>
      <c r="F7" t="s">
        <v>4826</v>
      </c>
      <c r="G7">
        <v>48622</v>
      </c>
      <c r="H7">
        <v>1266488.8799999999</v>
      </c>
      <c r="I7">
        <v>706</v>
      </c>
      <c r="J7">
        <v>20115.61</v>
      </c>
      <c r="K7">
        <v>1185</v>
      </c>
      <c r="L7">
        <v>25134.62</v>
      </c>
      <c r="M7">
        <v>1714.13</v>
      </c>
      <c r="N7">
        <v>48143</v>
      </c>
      <c r="O7">
        <v>1263184</v>
      </c>
      <c r="P7">
        <v>14097</v>
      </c>
      <c r="Q7">
        <v>540</v>
      </c>
      <c r="R7">
        <v>523</v>
      </c>
      <c r="S7">
        <v>14114</v>
      </c>
      <c r="T7" s="761">
        <v>45169</v>
      </c>
    </row>
    <row r="8" spans="1:20" x14ac:dyDescent="0.2">
      <c r="A8" t="s">
        <v>4827</v>
      </c>
      <c r="B8" t="s">
        <v>91</v>
      </c>
      <c r="C8" t="s">
        <v>106</v>
      </c>
      <c r="D8" t="s">
        <v>280</v>
      </c>
      <c r="E8">
        <v>3</v>
      </c>
      <c r="F8" t="s">
        <v>4826</v>
      </c>
      <c r="G8">
        <v>203</v>
      </c>
      <c r="H8">
        <v>4886.07</v>
      </c>
      <c r="I8">
        <v>5</v>
      </c>
      <c r="J8">
        <v>148</v>
      </c>
      <c r="K8">
        <v>9</v>
      </c>
      <c r="L8">
        <v>238</v>
      </c>
      <c r="M8">
        <v>16.11</v>
      </c>
      <c r="N8">
        <v>199</v>
      </c>
      <c r="O8">
        <v>4812.18</v>
      </c>
      <c r="P8">
        <v>3</v>
      </c>
      <c r="Q8">
        <v>0</v>
      </c>
      <c r="R8">
        <v>0</v>
      </c>
      <c r="S8">
        <v>3</v>
      </c>
      <c r="T8" s="761">
        <v>45169</v>
      </c>
    </row>
    <row r="9" spans="1:20" x14ac:dyDescent="0.2">
      <c r="A9" t="s">
        <v>4828</v>
      </c>
      <c r="B9" t="s">
        <v>93</v>
      </c>
      <c r="C9" t="s">
        <v>106</v>
      </c>
      <c r="D9" t="s">
        <v>280</v>
      </c>
      <c r="E9">
        <v>3</v>
      </c>
      <c r="F9" t="s">
        <v>4826</v>
      </c>
      <c r="G9">
        <v>0</v>
      </c>
      <c r="H9">
        <v>0</v>
      </c>
      <c r="I9">
        <v>0</v>
      </c>
      <c r="J9">
        <v>0</v>
      </c>
      <c r="K9">
        <v>0</v>
      </c>
      <c r="L9">
        <v>0</v>
      </c>
      <c r="M9">
        <v>0</v>
      </c>
      <c r="N9">
        <v>0</v>
      </c>
      <c r="O9">
        <v>0</v>
      </c>
      <c r="P9">
        <v>8176</v>
      </c>
      <c r="Q9">
        <v>292</v>
      </c>
      <c r="R9">
        <v>310</v>
      </c>
      <c r="S9">
        <v>8158</v>
      </c>
      <c r="T9" s="761">
        <v>45169</v>
      </c>
    </row>
    <row r="10" spans="1:20" x14ac:dyDescent="0.2">
      <c r="A10" t="s">
        <v>4829</v>
      </c>
      <c r="B10" t="s">
        <v>89</v>
      </c>
      <c r="C10" t="s">
        <v>106</v>
      </c>
      <c r="D10" t="s">
        <v>280</v>
      </c>
      <c r="E10">
        <v>3</v>
      </c>
      <c r="F10" t="s">
        <v>4826</v>
      </c>
      <c r="G10">
        <v>22671</v>
      </c>
      <c r="H10">
        <v>1093154.1299999999</v>
      </c>
      <c r="I10">
        <v>443</v>
      </c>
      <c r="J10">
        <v>18559.43</v>
      </c>
      <c r="K10">
        <v>576</v>
      </c>
      <c r="L10">
        <v>21167.759999999998</v>
      </c>
      <c r="M10">
        <v>1692.24</v>
      </c>
      <c r="N10">
        <v>22538</v>
      </c>
      <c r="O10">
        <v>1092238.04</v>
      </c>
      <c r="P10">
        <v>4252</v>
      </c>
      <c r="Q10">
        <v>184</v>
      </c>
      <c r="R10">
        <v>125</v>
      </c>
      <c r="S10">
        <v>4311</v>
      </c>
      <c r="T10" s="761">
        <v>45169</v>
      </c>
    </row>
    <row r="11" spans="1:20" x14ac:dyDescent="0.2">
      <c r="A11" t="s">
        <v>4830</v>
      </c>
      <c r="B11" t="s">
        <v>88</v>
      </c>
      <c r="C11" t="s">
        <v>106</v>
      </c>
      <c r="D11" t="s">
        <v>280</v>
      </c>
      <c r="E11">
        <v>3</v>
      </c>
      <c r="F11" t="s">
        <v>4826</v>
      </c>
      <c r="G11">
        <v>25748</v>
      </c>
      <c r="H11">
        <v>168448.68</v>
      </c>
      <c r="I11">
        <v>258</v>
      </c>
      <c r="J11">
        <v>1408.18</v>
      </c>
      <c r="K11">
        <v>600</v>
      </c>
      <c r="L11">
        <v>3728.86</v>
      </c>
      <c r="M11">
        <v>5.78</v>
      </c>
      <c r="N11">
        <v>25406</v>
      </c>
      <c r="O11">
        <v>166133.78</v>
      </c>
      <c r="P11">
        <v>1666</v>
      </c>
      <c r="Q11">
        <v>64</v>
      </c>
      <c r="R11">
        <v>88</v>
      </c>
      <c r="S11">
        <v>1642</v>
      </c>
      <c r="T11" s="761">
        <v>45169</v>
      </c>
    </row>
    <row r="12" spans="1:20" x14ac:dyDescent="0.2">
      <c r="A12" t="s">
        <v>4831</v>
      </c>
      <c r="B12" t="s">
        <v>93</v>
      </c>
      <c r="C12" t="s">
        <v>106</v>
      </c>
      <c r="D12" t="s">
        <v>280</v>
      </c>
      <c r="E12">
        <v>2</v>
      </c>
      <c r="F12" t="s">
        <v>4832</v>
      </c>
      <c r="G12">
        <v>0</v>
      </c>
      <c r="H12">
        <v>0</v>
      </c>
      <c r="I12">
        <v>0</v>
      </c>
      <c r="J12">
        <v>0</v>
      </c>
      <c r="K12">
        <v>0</v>
      </c>
      <c r="L12">
        <v>0</v>
      </c>
      <c r="M12">
        <v>0</v>
      </c>
      <c r="N12">
        <v>0</v>
      </c>
      <c r="O12">
        <v>0</v>
      </c>
      <c r="P12">
        <v>8158</v>
      </c>
      <c r="Q12">
        <v>548</v>
      </c>
      <c r="R12">
        <v>652</v>
      </c>
      <c r="S12">
        <v>8054</v>
      </c>
      <c r="T12" s="761">
        <v>45291</v>
      </c>
    </row>
    <row r="13" spans="1:20" x14ac:dyDescent="0.2">
      <c r="A13" t="s">
        <v>4833</v>
      </c>
      <c r="B13" t="s">
        <v>89</v>
      </c>
      <c r="C13" t="s">
        <v>106</v>
      </c>
      <c r="D13" t="s">
        <v>280</v>
      </c>
      <c r="E13">
        <v>2</v>
      </c>
      <c r="F13" t="s">
        <v>4832</v>
      </c>
      <c r="G13">
        <v>22538</v>
      </c>
      <c r="H13">
        <v>1092238.04</v>
      </c>
      <c r="I13">
        <v>649</v>
      </c>
      <c r="J13">
        <v>28608</v>
      </c>
      <c r="K13">
        <v>697</v>
      </c>
      <c r="L13">
        <v>27552.43</v>
      </c>
      <c r="M13">
        <v>1824.13</v>
      </c>
      <c r="N13">
        <v>22490</v>
      </c>
      <c r="O13">
        <v>1095117.74</v>
      </c>
      <c r="P13">
        <v>4311</v>
      </c>
      <c r="Q13">
        <v>374</v>
      </c>
      <c r="R13">
        <v>249</v>
      </c>
      <c r="S13">
        <v>4436</v>
      </c>
      <c r="T13" s="761">
        <v>45291</v>
      </c>
    </row>
    <row r="14" spans="1:20" x14ac:dyDescent="0.2">
      <c r="A14" t="s">
        <v>4834</v>
      </c>
      <c r="B14" t="s">
        <v>91</v>
      </c>
      <c r="C14" t="s">
        <v>106</v>
      </c>
      <c r="D14" t="s">
        <v>280</v>
      </c>
      <c r="E14">
        <v>2</v>
      </c>
      <c r="F14" t="s">
        <v>4832</v>
      </c>
      <c r="G14">
        <v>199</v>
      </c>
      <c r="H14">
        <v>4812.18</v>
      </c>
      <c r="I14">
        <v>17</v>
      </c>
      <c r="J14">
        <v>343</v>
      </c>
      <c r="K14">
        <v>10</v>
      </c>
      <c r="L14">
        <v>229</v>
      </c>
      <c r="M14">
        <v>-4.29</v>
      </c>
      <c r="N14">
        <v>206</v>
      </c>
      <c r="O14">
        <v>4921.8900000000003</v>
      </c>
      <c r="P14">
        <v>3</v>
      </c>
      <c r="Q14">
        <v>0</v>
      </c>
      <c r="R14">
        <v>1</v>
      </c>
      <c r="S14">
        <v>2</v>
      </c>
      <c r="T14" s="761">
        <v>45291</v>
      </c>
    </row>
    <row r="15" spans="1:20" x14ac:dyDescent="0.2">
      <c r="A15" t="s">
        <v>4835</v>
      </c>
      <c r="B15" t="s">
        <v>88</v>
      </c>
      <c r="C15" t="s">
        <v>106</v>
      </c>
      <c r="D15" t="s">
        <v>280</v>
      </c>
      <c r="E15">
        <v>2</v>
      </c>
      <c r="F15" t="s">
        <v>4832</v>
      </c>
      <c r="G15">
        <v>25406</v>
      </c>
      <c r="H15">
        <v>166133.78</v>
      </c>
      <c r="I15">
        <v>888</v>
      </c>
      <c r="J15">
        <v>5105.16</v>
      </c>
      <c r="K15">
        <v>944</v>
      </c>
      <c r="L15">
        <v>5885.1</v>
      </c>
      <c r="M15">
        <v>41.32</v>
      </c>
      <c r="N15">
        <v>25350</v>
      </c>
      <c r="O15">
        <v>165395.16</v>
      </c>
      <c r="P15">
        <v>1642</v>
      </c>
      <c r="Q15">
        <v>124</v>
      </c>
      <c r="R15">
        <v>113</v>
      </c>
      <c r="S15">
        <v>1653</v>
      </c>
      <c r="T15" s="761">
        <v>45291</v>
      </c>
    </row>
    <row r="16" spans="1:20" x14ac:dyDescent="0.2">
      <c r="A16" t="s">
        <v>4836</v>
      </c>
      <c r="B16" t="s">
        <v>86</v>
      </c>
      <c r="C16" t="s">
        <v>106</v>
      </c>
      <c r="D16" t="s">
        <v>280</v>
      </c>
      <c r="E16">
        <v>2</v>
      </c>
      <c r="F16" t="s">
        <v>4832</v>
      </c>
      <c r="G16">
        <v>48143</v>
      </c>
      <c r="H16">
        <v>1263184</v>
      </c>
      <c r="I16">
        <v>1554</v>
      </c>
      <c r="J16">
        <v>34056.160000000003</v>
      </c>
      <c r="K16">
        <v>1651</v>
      </c>
      <c r="L16">
        <v>33666.53</v>
      </c>
      <c r="M16">
        <v>1861.16</v>
      </c>
      <c r="N16">
        <v>48046</v>
      </c>
      <c r="O16">
        <v>1265434.79</v>
      </c>
      <c r="P16">
        <v>14114</v>
      </c>
      <c r="Q16">
        <v>1046</v>
      </c>
      <c r="R16">
        <v>1015</v>
      </c>
      <c r="S16">
        <v>14145</v>
      </c>
      <c r="T16" s="761">
        <v>45291</v>
      </c>
    </row>
    <row r="17" spans="1:20" x14ac:dyDescent="0.2">
      <c r="A17" t="s">
        <v>4837</v>
      </c>
      <c r="B17" t="s">
        <v>86</v>
      </c>
      <c r="C17" t="s">
        <v>106</v>
      </c>
      <c r="D17" t="s">
        <v>280</v>
      </c>
      <c r="E17">
        <v>1</v>
      </c>
      <c r="F17" t="s">
        <v>4838</v>
      </c>
      <c r="G17">
        <v>48046</v>
      </c>
      <c r="H17">
        <v>1265434.79</v>
      </c>
      <c r="I17">
        <v>837</v>
      </c>
      <c r="J17">
        <v>26434.26</v>
      </c>
      <c r="K17">
        <v>1231</v>
      </c>
      <c r="L17">
        <v>26260.16</v>
      </c>
      <c r="M17">
        <v>2503.08</v>
      </c>
      <c r="N17">
        <v>47652</v>
      </c>
      <c r="O17">
        <v>1268111.97</v>
      </c>
      <c r="P17">
        <v>14145</v>
      </c>
      <c r="Q17">
        <v>722</v>
      </c>
      <c r="R17">
        <v>755</v>
      </c>
      <c r="S17">
        <v>14112</v>
      </c>
      <c r="T17" s="761">
        <v>45382</v>
      </c>
    </row>
    <row r="18" spans="1:20" x14ac:dyDescent="0.2">
      <c r="A18" t="s">
        <v>4839</v>
      </c>
      <c r="B18" t="s">
        <v>93</v>
      </c>
      <c r="C18" t="s">
        <v>106</v>
      </c>
      <c r="D18" t="s">
        <v>280</v>
      </c>
      <c r="E18">
        <v>1</v>
      </c>
      <c r="F18" t="s">
        <v>4838</v>
      </c>
      <c r="G18">
        <v>0</v>
      </c>
      <c r="H18">
        <v>0</v>
      </c>
      <c r="I18">
        <v>0</v>
      </c>
      <c r="J18">
        <v>0</v>
      </c>
      <c r="K18">
        <v>0</v>
      </c>
      <c r="L18">
        <v>0</v>
      </c>
      <c r="M18">
        <v>0</v>
      </c>
      <c r="N18">
        <v>0</v>
      </c>
      <c r="O18">
        <v>0</v>
      </c>
      <c r="P18">
        <v>8054</v>
      </c>
      <c r="Q18">
        <v>383</v>
      </c>
      <c r="R18">
        <v>479</v>
      </c>
      <c r="S18">
        <v>7958</v>
      </c>
      <c r="T18" s="761">
        <v>45382</v>
      </c>
    </row>
    <row r="19" spans="1:20" x14ac:dyDescent="0.2">
      <c r="A19" t="s">
        <v>4840</v>
      </c>
      <c r="B19" t="s">
        <v>89</v>
      </c>
      <c r="C19" t="s">
        <v>106</v>
      </c>
      <c r="D19" t="s">
        <v>280</v>
      </c>
      <c r="E19">
        <v>1</v>
      </c>
      <c r="F19" t="s">
        <v>4838</v>
      </c>
      <c r="G19">
        <v>22490</v>
      </c>
      <c r="H19">
        <v>1095117.74</v>
      </c>
      <c r="I19">
        <v>536</v>
      </c>
      <c r="J19">
        <v>24678</v>
      </c>
      <c r="K19">
        <v>496</v>
      </c>
      <c r="L19">
        <v>21452.32</v>
      </c>
      <c r="M19">
        <v>2553.9499999999998</v>
      </c>
      <c r="N19">
        <v>22530</v>
      </c>
      <c r="O19">
        <v>1100897.3700000001</v>
      </c>
      <c r="P19">
        <v>4436</v>
      </c>
      <c r="Q19">
        <v>266</v>
      </c>
      <c r="R19">
        <v>179</v>
      </c>
      <c r="S19">
        <v>4523</v>
      </c>
      <c r="T19" s="761">
        <v>45382</v>
      </c>
    </row>
    <row r="20" spans="1:20" x14ac:dyDescent="0.2">
      <c r="A20" t="s">
        <v>4841</v>
      </c>
      <c r="B20" t="s">
        <v>88</v>
      </c>
      <c r="C20" t="s">
        <v>106</v>
      </c>
      <c r="D20" t="s">
        <v>280</v>
      </c>
      <c r="E20">
        <v>1</v>
      </c>
      <c r="F20" t="s">
        <v>4838</v>
      </c>
      <c r="G20">
        <v>25350</v>
      </c>
      <c r="H20">
        <v>165395.16</v>
      </c>
      <c r="I20">
        <v>295</v>
      </c>
      <c r="J20">
        <v>1537.26</v>
      </c>
      <c r="K20">
        <v>732</v>
      </c>
      <c r="L20">
        <v>4728.84</v>
      </c>
      <c r="M20">
        <v>-65.56</v>
      </c>
      <c r="N20">
        <v>24913</v>
      </c>
      <c r="O20">
        <v>162138.01999999999</v>
      </c>
      <c r="P20">
        <v>1653</v>
      </c>
      <c r="Q20">
        <v>73</v>
      </c>
      <c r="R20">
        <v>97</v>
      </c>
      <c r="S20">
        <v>1629</v>
      </c>
      <c r="T20" s="761">
        <v>45382</v>
      </c>
    </row>
    <row r="21" spans="1:20" x14ac:dyDescent="0.2">
      <c r="A21" t="s">
        <v>4842</v>
      </c>
      <c r="B21" t="s">
        <v>91</v>
      </c>
      <c r="C21" t="s">
        <v>106</v>
      </c>
      <c r="D21" t="s">
        <v>280</v>
      </c>
      <c r="E21">
        <v>1</v>
      </c>
      <c r="F21" t="s">
        <v>4838</v>
      </c>
      <c r="G21">
        <v>206</v>
      </c>
      <c r="H21">
        <v>4921.8900000000003</v>
      </c>
      <c r="I21">
        <v>6</v>
      </c>
      <c r="J21">
        <v>219</v>
      </c>
      <c r="K21">
        <v>3</v>
      </c>
      <c r="L21">
        <v>79</v>
      </c>
      <c r="M21">
        <v>14.69</v>
      </c>
      <c r="N21">
        <v>209</v>
      </c>
      <c r="O21">
        <v>5076.58</v>
      </c>
      <c r="P21">
        <v>2</v>
      </c>
      <c r="Q21">
        <v>0</v>
      </c>
      <c r="R21">
        <v>0</v>
      </c>
      <c r="S21">
        <v>2</v>
      </c>
      <c r="T21" s="761">
        <v>45382</v>
      </c>
    </row>
  </sheetData>
  <pageMargins left="0.7" right="0.7" top="0.75" bottom="0.75" header="0.3" footer="0.3"/>
  <pageSetup paperSize="9"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4312E-06C7-4229-96AF-BD27395F88A2}">
  <sheetPr>
    <tabColor theme="4" tint="0.59999389629810485"/>
  </sheetPr>
  <dimension ref="A1:O176"/>
  <sheetViews>
    <sheetView showGridLines="0" zoomScaleNormal="100" workbookViewId="0">
      <selection activeCell="B3" sqref="B3:D3"/>
    </sheetView>
  </sheetViews>
  <sheetFormatPr defaultColWidth="8.85546875" defaultRowHeight="12.75" x14ac:dyDescent="0.2"/>
  <cols>
    <col min="1" max="1" width="33.140625" style="253" customWidth="1"/>
    <col min="2" max="15" width="12.5703125" style="12" customWidth="1"/>
    <col min="16" max="16384" width="8.85546875" style="12"/>
  </cols>
  <sheetData>
    <row r="1" spans="1:15" s="426" customFormat="1" ht="34.5" customHeight="1" x14ac:dyDescent="0.25">
      <c r="A1" s="345" t="s">
        <v>4843</v>
      </c>
      <c r="B1" s="424"/>
      <c r="C1" s="424"/>
      <c r="D1" s="424"/>
      <c r="E1" s="425"/>
      <c r="F1" s="425"/>
    </row>
    <row r="2" spans="1:15" s="664" customFormat="1" ht="27.75" customHeight="1" x14ac:dyDescent="0.2">
      <c r="A2" s="658" t="str">
        <f>Ranges!A19</f>
        <v>31 August 2023 to 31 March 2024</v>
      </c>
      <c r="B2" s="662"/>
      <c r="C2" s="662"/>
      <c r="D2" s="662"/>
      <c r="E2" s="663"/>
      <c r="F2" s="663"/>
    </row>
    <row r="3" spans="1:15" x14ac:dyDescent="0.2">
      <c r="A3" s="743" t="s">
        <v>4017</v>
      </c>
      <c r="B3" s="809" t="s">
        <v>86</v>
      </c>
      <c r="C3" s="810"/>
      <c r="D3" s="811"/>
      <c r="E3" s="17"/>
      <c r="F3" s="422"/>
      <c r="G3" s="100"/>
      <c r="H3" s="408"/>
      <c r="I3" s="100"/>
      <c r="J3" s="408"/>
      <c r="K3" s="100"/>
      <c r="L3" s="408"/>
      <c r="M3" s="100"/>
      <c r="N3" s="408"/>
      <c r="O3" s="100"/>
    </row>
    <row r="4" spans="1:15" x14ac:dyDescent="0.2">
      <c r="B4" s="42"/>
      <c r="C4" s="42"/>
      <c r="D4" s="42"/>
      <c r="E4" s="42"/>
      <c r="F4" s="42"/>
      <c r="G4" s="42"/>
      <c r="H4" s="42"/>
      <c r="I4" s="42"/>
      <c r="J4" s="42"/>
    </row>
    <row r="5" spans="1:15" x14ac:dyDescent="0.2">
      <c r="A5" s="125"/>
      <c r="B5" s="802" t="s">
        <v>306</v>
      </c>
      <c r="C5" s="802"/>
      <c r="D5" s="802"/>
      <c r="E5" s="802"/>
      <c r="F5" s="802"/>
      <c r="G5" s="802"/>
      <c r="H5" s="802"/>
      <c r="I5" s="802"/>
      <c r="J5" s="802"/>
      <c r="K5" s="804" t="s">
        <v>4019</v>
      </c>
      <c r="L5" s="805"/>
      <c r="M5" s="805"/>
      <c r="N5" s="805"/>
      <c r="O5" s="116"/>
    </row>
    <row r="6" spans="1:15" ht="26.65" customHeight="1" x14ac:dyDescent="0.2">
      <c r="A6" s="140"/>
      <c r="B6" s="409" t="s">
        <v>4806</v>
      </c>
      <c r="C6" s="409" t="s">
        <v>4811</v>
      </c>
      <c r="D6" s="409" t="s">
        <v>4807</v>
      </c>
      <c r="E6" s="409" t="s">
        <v>4812</v>
      </c>
      <c r="F6" s="409" t="s">
        <v>4808</v>
      </c>
      <c r="G6" s="409" t="s">
        <v>4813</v>
      </c>
      <c r="H6" s="409" t="s">
        <v>4814</v>
      </c>
      <c r="I6" s="409" t="s">
        <v>4809</v>
      </c>
      <c r="J6" s="409" t="s">
        <v>4815</v>
      </c>
      <c r="K6" s="744" t="s">
        <v>4806</v>
      </c>
      <c r="L6" s="409" t="s">
        <v>4807</v>
      </c>
      <c r="M6" s="409" t="s">
        <v>4808</v>
      </c>
      <c r="N6" s="409" t="s">
        <v>4810</v>
      </c>
      <c r="O6" s="100"/>
    </row>
    <row r="7" spans="1:15" ht="25.5" customHeight="1" x14ac:dyDescent="0.2">
      <c r="A7" s="411" t="s">
        <v>106</v>
      </c>
      <c r="B7" s="103">
        <f>IF(ISERROR(VLOOKUP($B$3&amp;$A7&amp;IF(ISERROR(MATCH($A7,GOR_PP,0))=TRUE,""," total")&amp;period_pp,joinersandleavers,COLUMN()+4,FALSE))=TRUE,0,VLOOKUP($B$3&amp;$A7&amp;IF(ISERROR(MATCH($A7,GOR_PP,0))=TRUE,""," total")&amp;period_pp,joinersandleavers,COLUMN()+4,FALSE))</f>
        <v>48143</v>
      </c>
      <c r="C7" s="103">
        <f t="shared" ref="B7:N16" si="0">IF(ISERROR(VLOOKUP($B$3&amp;$A7&amp;IF(ISERROR(MATCH($A7,GOR_PP,0))=TRUE,""," total")&amp;period_pp,joinersandleavers,COLUMN()+4,FALSE))=TRUE,0,VLOOKUP($B$3&amp;$A7&amp;IF(ISERROR(MATCH($A7,GOR_PP,0))=TRUE,""," total")&amp;period_pp,joinersandleavers,COLUMN()+4,FALSE))</f>
        <v>1263184</v>
      </c>
      <c r="D7" s="103">
        <f t="shared" si="0"/>
        <v>2328</v>
      </c>
      <c r="E7" s="103">
        <f t="shared" si="0"/>
        <v>59319.99</v>
      </c>
      <c r="F7" s="103">
        <f t="shared" si="0"/>
        <v>2819</v>
      </c>
      <c r="G7" s="103">
        <f t="shared" si="0"/>
        <v>58471.41</v>
      </c>
      <c r="H7" s="103">
        <f t="shared" si="0"/>
        <v>4079.39</v>
      </c>
      <c r="I7" s="103">
        <f t="shared" si="0"/>
        <v>47652</v>
      </c>
      <c r="J7" s="103">
        <f t="shared" si="0"/>
        <v>1268111.97</v>
      </c>
      <c r="K7" s="745">
        <f t="shared" si="0"/>
        <v>14114</v>
      </c>
      <c r="L7" s="103">
        <f t="shared" si="0"/>
        <v>1749</v>
      </c>
      <c r="M7" s="103">
        <f t="shared" si="0"/>
        <v>1751</v>
      </c>
      <c r="N7" s="103">
        <f t="shared" si="0"/>
        <v>14112</v>
      </c>
      <c r="O7" s="746"/>
    </row>
    <row r="8" spans="1:15" ht="22.5" customHeight="1" x14ac:dyDescent="0.2">
      <c r="A8" s="747" t="s">
        <v>271</v>
      </c>
      <c r="B8" s="748">
        <f t="shared" si="0"/>
        <v>5635</v>
      </c>
      <c r="C8" s="748">
        <f t="shared" si="0"/>
        <v>171274.77</v>
      </c>
      <c r="D8" s="748">
        <f t="shared" si="0"/>
        <v>225</v>
      </c>
      <c r="E8" s="748">
        <f t="shared" si="0"/>
        <v>5904.55</v>
      </c>
      <c r="F8" s="748">
        <f t="shared" si="0"/>
        <v>321</v>
      </c>
      <c r="G8" s="748">
        <f t="shared" si="0"/>
        <v>7486.16</v>
      </c>
      <c r="H8" s="748">
        <f t="shared" si="0"/>
        <v>331.49</v>
      </c>
      <c r="I8" s="748">
        <f t="shared" si="0"/>
        <v>5539</v>
      </c>
      <c r="J8" s="748">
        <f t="shared" si="0"/>
        <v>170024.65</v>
      </c>
      <c r="K8" s="749">
        <f t="shared" si="0"/>
        <v>935</v>
      </c>
      <c r="L8" s="748">
        <f t="shared" si="0"/>
        <v>145</v>
      </c>
      <c r="M8" s="748">
        <f t="shared" si="0"/>
        <v>100</v>
      </c>
      <c r="N8" s="748">
        <f t="shared" si="0"/>
        <v>980</v>
      </c>
      <c r="O8" s="750"/>
    </row>
    <row r="9" spans="1:15" x14ac:dyDescent="0.2">
      <c r="A9" s="751" t="s">
        <v>114</v>
      </c>
      <c r="B9" s="68">
        <f t="shared" si="0"/>
        <v>115</v>
      </c>
      <c r="C9" s="68">
        <f t="shared" si="0"/>
        <v>3811</v>
      </c>
      <c r="D9" s="68">
        <f t="shared" si="0"/>
        <v>2</v>
      </c>
      <c r="E9" s="68">
        <f t="shared" si="0"/>
        <v>52</v>
      </c>
      <c r="F9" s="68">
        <f t="shared" si="0"/>
        <v>5</v>
      </c>
      <c r="G9" s="68">
        <f t="shared" si="0"/>
        <v>138</v>
      </c>
      <c r="H9" s="68">
        <f t="shared" si="0"/>
        <v>7</v>
      </c>
      <c r="I9" s="68">
        <f t="shared" si="0"/>
        <v>112</v>
      </c>
      <c r="J9" s="68">
        <f t="shared" si="0"/>
        <v>3732</v>
      </c>
      <c r="K9" s="752">
        <f t="shared" si="0"/>
        <v>14</v>
      </c>
      <c r="L9" s="68">
        <f t="shared" si="0"/>
        <v>1</v>
      </c>
      <c r="M9" s="68">
        <f t="shared" si="0"/>
        <v>1</v>
      </c>
      <c r="N9" s="68">
        <f t="shared" si="0"/>
        <v>14</v>
      </c>
      <c r="O9" s="410"/>
    </row>
    <row r="10" spans="1:15" x14ac:dyDescent="0.2">
      <c r="A10" s="751" t="s">
        <v>115</v>
      </c>
      <c r="B10" s="68">
        <f t="shared" si="0"/>
        <v>75</v>
      </c>
      <c r="C10" s="68">
        <f t="shared" si="0"/>
        <v>2252.5100000000002</v>
      </c>
      <c r="D10" s="68">
        <f t="shared" si="0"/>
        <v>2</v>
      </c>
      <c r="E10" s="68">
        <f t="shared" si="0"/>
        <v>9</v>
      </c>
      <c r="F10" s="68">
        <f t="shared" si="0"/>
        <v>3</v>
      </c>
      <c r="G10" s="68">
        <f t="shared" si="0"/>
        <v>24.54</v>
      </c>
      <c r="H10" s="68">
        <f t="shared" si="0"/>
        <v>-25.63</v>
      </c>
      <c r="I10" s="68">
        <f t="shared" si="0"/>
        <v>74</v>
      </c>
      <c r="J10" s="68">
        <f t="shared" si="0"/>
        <v>2211.34</v>
      </c>
      <c r="K10" s="752">
        <f t="shared" si="0"/>
        <v>1</v>
      </c>
      <c r="L10" s="68">
        <f t="shared" si="0"/>
        <v>0</v>
      </c>
      <c r="M10" s="68">
        <f t="shared" si="0"/>
        <v>0</v>
      </c>
      <c r="N10" s="68">
        <f t="shared" si="0"/>
        <v>1</v>
      </c>
      <c r="O10" s="410"/>
    </row>
    <row r="11" spans="1:15" x14ac:dyDescent="0.2">
      <c r="A11" s="751" t="s">
        <v>116</v>
      </c>
      <c r="B11" s="68">
        <f t="shared" si="0"/>
        <v>206</v>
      </c>
      <c r="C11" s="68">
        <f t="shared" si="0"/>
        <v>6568</v>
      </c>
      <c r="D11" s="68">
        <f t="shared" si="0"/>
        <v>8</v>
      </c>
      <c r="E11" s="68">
        <f t="shared" si="0"/>
        <v>156</v>
      </c>
      <c r="F11" s="68">
        <f t="shared" si="0"/>
        <v>8</v>
      </c>
      <c r="G11" s="68">
        <f t="shared" si="0"/>
        <v>230</v>
      </c>
      <c r="H11" s="68">
        <f t="shared" si="0"/>
        <v>12.83</v>
      </c>
      <c r="I11" s="68">
        <f t="shared" si="0"/>
        <v>206</v>
      </c>
      <c r="J11" s="68">
        <f t="shared" si="0"/>
        <v>6506.83</v>
      </c>
      <c r="K11" s="752">
        <f t="shared" si="0"/>
        <v>35</v>
      </c>
      <c r="L11" s="68">
        <f t="shared" si="0"/>
        <v>7</v>
      </c>
      <c r="M11" s="68">
        <f t="shared" si="0"/>
        <v>4</v>
      </c>
      <c r="N11" s="68">
        <f t="shared" si="0"/>
        <v>38</v>
      </c>
      <c r="O11" s="410"/>
    </row>
    <row r="12" spans="1:15" x14ac:dyDescent="0.2">
      <c r="A12" s="751" t="s">
        <v>125</v>
      </c>
      <c r="B12" s="68">
        <f t="shared" si="0"/>
        <v>150</v>
      </c>
      <c r="C12" s="68">
        <f t="shared" si="0"/>
        <v>4752.43</v>
      </c>
      <c r="D12" s="68">
        <f t="shared" si="0"/>
        <v>5</v>
      </c>
      <c r="E12" s="68">
        <f t="shared" si="0"/>
        <v>55.51</v>
      </c>
      <c r="F12" s="68">
        <f t="shared" si="0"/>
        <v>9</v>
      </c>
      <c r="G12" s="68">
        <f t="shared" si="0"/>
        <v>171</v>
      </c>
      <c r="H12" s="68">
        <f t="shared" si="0"/>
        <v>7.91</v>
      </c>
      <c r="I12" s="68">
        <f t="shared" si="0"/>
        <v>146</v>
      </c>
      <c r="J12" s="68">
        <f t="shared" si="0"/>
        <v>4644.8500000000004</v>
      </c>
      <c r="K12" s="752">
        <f t="shared" si="0"/>
        <v>27</v>
      </c>
      <c r="L12" s="68">
        <f t="shared" si="0"/>
        <v>2</v>
      </c>
      <c r="M12" s="68">
        <f t="shared" si="0"/>
        <v>0</v>
      </c>
      <c r="N12" s="68">
        <f t="shared" si="0"/>
        <v>29</v>
      </c>
      <c r="O12" s="410"/>
    </row>
    <row r="13" spans="1:15" x14ac:dyDescent="0.2">
      <c r="A13" s="751" t="s">
        <v>130</v>
      </c>
      <c r="B13" s="68">
        <f t="shared" si="0"/>
        <v>273</v>
      </c>
      <c r="C13" s="68">
        <f t="shared" si="0"/>
        <v>9531.86</v>
      </c>
      <c r="D13" s="68">
        <f t="shared" si="0"/>
        <v>15</v>
      </c>
      <c r="E13" s="68">
        <f t="shared" si="0"/>
        <v>272.51</v>
      </c>
      <c r="F13" s="68">
        <f t="shared" si="0"/>
        <v>7</v>
      </c>
      <c r="G13" s="68">
        <f t="shared" si="0"/>
        <v>265</v>
      </c>
      <c r="H13" s="68">
        <f t="shared" si="0"/>
        <v>-9.1999999999999993</v>
      </c>
      <c r="I13" s="68">
        <f t="shared" si="0"/>
        <v>281</v>
      </c>
      <c r="J13" s="68">
        <f t="shared" si="0"/>
        <v>9530.17</v>
      </c>
      <c r="K13" s="752">
        <f t="shared" si="0"/>
        <v>37</v>
      </c>
      <c r="L13" s="68">
        <f t="shared" si="0"/>
        <v>9</v>
      </c>
      <c r="M13" s="68">
        <f t="shared" si="0"/>
        <v>7</v>
      </c>
      <c r="N13" s="68">
        <f t="shared" si="0"/>
        <v>39</v>
      </c>
      <c r="O13" s="410"/>
    </row>
    <row r="14" spans="1:15" x14ac:dyDescent="0.2">
      <c r="A14" s="751" t="s">
        <v>131</v>
      </c>
      <c r="B14" s="68">
        <f t="shared" si="0"/>
        <v>270</v>
      </c>
      <c r="C14" s="68">
        <f t="shared" si="0"/>
        <v>9164</v>
      </c>
      <c r="D14" s="68">
        <f t="shared" si="0"/>
        <v>16</v>
      </c>
      <c r="E14" s="68">
        <f t="shared" si="0"/>
        <v>349</v>
      </c>
      <c r="F14" s="68">
        <f t="shared" si="0"/>
        <v>14</v>
      </c>
      <c r="G14" s="68">
        <f t="shared" si="0"/>
        <v>441</v>
      </c>
      <c r="H14" s="68">
        <f t="shared" si="0"/>
        <v>13</v>
      </c>
      <c r="I14" s="68">
        <f t="shared" si="0"/>
        <v>272</v>
      </c>
      <c r="J14" s="68">
        <f t="shared" si="0"/>
        <v>9085</v>
      </c>
      <c r="K14" s="752">
        <f t="shared" si="0"/>
        <v>49</v>
      </c>
      <c r="L14" s="68">
        <f t="shared" si="0"/>
        <v>9</v>
      </c>
      <c r="M14" s="68">
        <f t="shared" si="0"/>
        <v>5</v>
      </c>
      <c r="N14" s="68">
        <f t="shared" si="0"/>
        <v>53</v>
      </c>
      <c r="O14" s="410"/>
    </row>
    <row r="15" spans="1:15" x14ac:dyDescent="0.2">
      <c r="A15" s="751" t="s">
        <v>136</v>
      </c>
      <c r="B15" s="68">
        <f t="shared" si="0"/>
        <v>140</v>
      </c>
      <c r="C15" s="68">
        <f t="shared" si="0"/>
        <v>3612.97</v>
      </c>
      <c r="D15" s="68">
        <f t="shared" si="0"/>
        <v>4</v>
      </c>
      <c r="E15" s="68">
        <f t="shared" si="0"/>
        <v>96</v>
      </c>
      <c r="F15" s="68">
        <f t="shared" si="0"/>
        <v>10</v>
      </c>
      <c r="G15" s="68">
        <f t="shared" si="0"/>
        <v>203</v>
      </c>
      <c r="H15" s="68">
        <f t="shared" si="0"/>
        <v>30.2</v>
      </c>
      <c r="I15" s="68">
        <f t="shared" si="0"/>
        <v>134</v>
      </c>
      <c r="J15" s="68">
        <f t="shared" si="0"/>
        <v>3536.17</v>
      </c>
      <c r="K15" s="752">
        <f t="shared" si="0"/>
        <v>13</v>
      </c>
      <c r="L15" s="68">
        <f t="shared" si="0"/>
        <v>0</v>
      </c>
      <c r="M15" s="68">
        <f t="shared" si="0"/>
        <v>0</v>
      </c>
      <c r="N15" s="68">
        <f t="shared" si="0"/>
        <v>13</v>
      </c>
      <c r="O15" s="410"/>
    </row>
    <row r="16" spans="1:15" x14ac:dyDescent="0.2">
      <c r="A16" s="751" t="s">
        <v>154</v>
      </c>
      <c r="B16" s="68">
        <f t="shared" si="0"/>
        <v>114</v>
      </c>
      <c r="C16" s="68">
        <f t="shared" si="0"/>
        <v>3193.54</v>
      </c>
      <c r="D16" s="68">
        <f t="shared" si="0"/>
        <v>5</v>
      </c>
      <c r="E16" s="68">
        <f t="shared" si="0"/>
        <v>162</v>
      </c>
      <c r="F16" s="68">
        <f t="shared" si="0"/>
        <v>8</v>
      </c>
      <c r="G16" s="68">
        <f t="shared" si="0"/>
        <v>350</v>
      </c>
      <c r="H16" s="68">
        <f t="shared" si="0"/>
        <v>4.97</v>
      </c>
      <c r="I16" s="68">
        <f t="shared" si="0"/>
        <v>111</v>
      </c>
      <c r="J16" s="68">
        <f t="shared" si="0"/>
        <v>3010.51</v>
      </c>
      <c r="K16" s="752">
        <f t="shared" si="0"/>
        <v>9</v>
      </c>
      <c r="L16" s="68">
        <f t="shared" si="0"/>
        <v>0</v>
      </c>
      <c r="M16" s="68">
        <f t="shared" si="0"/>
        <v>0</v>
      </c>
      <c r="N16" s="68">
        <f t="shared" si="0"/>
        <v>9</v>
      </c>
      <c r="O16" s="410"/>
    </row>
    <row r="17" spans="1:15" x14ac:dyDescent="0.2">
      <c r="A17" s="751" t="s">
        <v>173</v>
      </c>
      <c r="B17" s="68">
        <f t="shared" ref="B17:N26" si="1">IF(ISERROR(VLOOKUP($B$3&amp;$A17&amp;IF(ISERROR(MATCH($A17,GOR_PP,0))=TRUE,""," total")&amp;period_pp,joinersandleavers,COLUMN()+4,FALSE))=TRUE,0,VLOOKUP($B$3&amp;$A17&amp;IF(ISERROR(MATCH($A17,GOR_PP,0))=TRUE,""," total")&amp;period_pp,joinersandleavers,COLUMN()+4,FALSE))</f>
        <v>94</v>
      </c>
      <c r="C17" s="68">
        <f t="shared" si="1"/>
        <v>2843</v>
      </c>
      <c r="D17" s="68">
        <f t="shared" si="1"/>
        <v>6</v>
      </c>
      <c r="E17" s="68">
        <f t="shared" si="1"/>
        <v>274</v>
      </c>
      <c r="F17" s="68">
        <f t="shared" si="1"/>
        <v>6</v>
      </c>
      <c r="G17" s="68">
        <f t="shared" si="1"/>
        <v>234</v>
      </c>
      <c r="H17" s="68">
        <f t="shared" si="1"/>
        <v>-13</v>
      </c>
      <c r="I17" s="68">
        <f t="shared" si="1"/>
        <v>94</v>
      </c>
      <c r="J17" s="68">
        <f t="shared" si="1"/>
        <v>2870</v>
      </c>
      <c r="K17" s="752">
        <f t="shared" si="1"/>
        <v>6</v>
      </c>
      <c r="L17" s="68">
        <f t="shared" si="1"/>
        <v>2</v>
      </c>
      <c r="M17" s="68">
        <f t="shared" si="1"/>
        <v>2</v>
      </c>
      <c r="N17" s="68">
        <f t="shared" si="1"/>
        <v>6</v>
      </c>
      <c r="O17" s="410"/>
    </row>
    <row r="18" spans="1:15" x14ac:dyDescent="0.2">
      <c r="A18" s="751" t="s">
        <v>175</v>
      </c>
      <c r="B18" s="68">
        <f t="shared" si="1"/>
        <v>980</v>
      </c>
      <c r="C18" s="68">
        <f t="shared" si="1"/>
        <v>31217.94</v>
      </c>
      <c r="D18" s="68">
        <f t="shared" si="1"/>
        <v>40</v>
      </c>
      <c r="E18" s="68">
        <f t="shared" si="1"/>
        <v>714.51</v>
      </c>
      <c r="F18" s="68">
        <f t="shared" si="1"/>
        <v>45</v>
      </c>
      <c r="G18" s="68">
        <f t="shared" si="1"/>
        <v>1157</v>
      </c>
      <c r="H18" s="68">
        <f t="shared" si="1"/>
        <v>264.74</v>
      </c>
      <c r="I18" s="68">
        <f t="shared" si="1"/>
        <v>975</v>
      </c>
      <c r="J18" s="68">
        <f t="shared" si="1"/>
        <v>31040.19</v>
      </c>
      <c r="K18" s="752">
        <f t="shared" si="1"/>
        <v>83</v>
      </c>
      <c r="L18" s="68">
        <f t="shared" si="1"/>
        <v>15</v>
      </c>
      <c r="M18" s="68">
        <f t="shared" si="1"/>
        <v>12</v>
      </c>
      <c r="N18" s="68">
        <f t="shared" si="1"/>
        <v>86</v>
      </c>
      <c r="O18" s="410"/>
    </row>
    <row r="19" spans="1:15" x14ac:dyDescent="0.2">
      <c r="A19" s="751" t="s">
        <v>181</v>
      </c>
      <c r="B19" s="68">
        <f t="shared" si="1"/>
        <v>284</v>
      </c>
      <c r="C19" s="68">
        <f t="shared" si="1"/>
        <v>9425.43</v>
      </c>
      <c r="D19" s="68">
        <f t="shared" si="1"/>
        <v>6</v>
      </c>
      <c r="E19" s="68">
        <f t="shared" si="1"/>
        <v>138</v>
      </c>
      <c r="F19" s="68">
        <f t="shared" si="1"/>
        <v>10</v>
      </c>
      <c r="G19" s="68">
        <f t="shared" si="1"/>
        <v>140</v>
      </c>
      <c r="H19" s="68">
        <f t="shared" si="1"/>
        <v>-17.600000000000001</v>
      </c>
      <c r="I19" s="68">
        <f t="shared" si="1"/>
        <v>280</v>
      </c>
      <c r="J19" s="68">
        <f t="shared" si="1"/>
        <v>9405.83</v>
      </c>
      <c r="K19" s="752">
        <f t="shared" si="1"/>
        <v>51</v>
      </c>
      <c r="L19" s="68">
        <f t="shared" si="1"/>
        <v>6</v>
      </c>
      <c r="M19" s="68">
        <f t="shared" si="1"/>
        <v>6</v>
      </c>
      <c r="N19" s="68">
        <f t="shared" si="1"/>
        <v>51</v>
      </c>
      <c r="O19" s="410"/>
    </row>
    <row r="20" spans="1:15" x14ac:dyDescent="0.2">
      <c r="A20" s="751" t="s">
        <v>183</v>
      </c>
      <c r="B20" s="68">
        <f t="shared" si="1"/>
        <v>416</v>
      </c>
      <c r="C20" s="68">
        <f t="shared" si="1"/>
        <v>10753</v>
      </c>
      <c r="D20" s="68">
        <f t="shared" si="1"/>
        <v>20</v>
      </c>
      <c r="E20" s="68">
        <f t="shared" si="1"/>
        <v>704</v>
      </c>
      <c r="F20" s="68">
        <f t="shared" si="1"/>
        <v>35</v>
      </c>
      <c r="G20" s="68">
        <f t="shared" si="1"/>
        <v>775</v>
      </c>
      <c r="H20" s="68">
        <f t="shared" si="1"/>
        <v>19</v>
      </c>
      <c r="I20" s="68">
        <f t="shared" si="1"/>
        <v>401</v>
      </c>
      <c r="J20" s="68">
        <f t="shared" si="1"/>
        <v>10701</v>
      </c>
      <c r="K20" s="752">
        <f t="shared" si="1"/>
        <v>172</v>
      </c>
      <c r="L20" s="68">
        <f t="shared" si="1"/>
        <v>18</v>
      </c>
      <c r="M20" s="68">
        <f t="shared" si="1"/>
        <v>17</v>
      </c>
      <c r="N20" s="68">
        <f t="shared" si="1"/>
        <v>173</v>
      </c>
      <c r="O20" s="410"/>
    </row>
    <row r="21" spans="1:15" x14ac:dyDescent="0.2">
      <c r="A21" s="751" t="s">
        <v>200</v>
      </c>
      <c r="B21" s="68">
        <f t="shared" si="1"/>
        <v>213</v>
      </c>
      <c r="C21" s="68">
        <f t="shared" si="1"/>
        <v>6440.97</v>
      </c>
      <c r="D21" s="68">
        <f t="shared" si="1"/>
        <v>13</v>
      </c>
      <c r="E21" s="68">
        <f t="shared" si="1"/>
        <v>285</v>
      </c>
      <c r="F21" s="68">
        <f t="shared" si="1"/>
        <v>19</v>
      </c>
      <c r="G21" s="68">
        <f t="shared" si="1"/>
        <v>517.54</v>
      </c>
      <c r="H21" s="68">
        <f t="shared" si="1"/>
        <v>37.4</v>
      </c>
      <c r="I21" s="68">
        <f t="shared" si="1"/>
        <v>207</v>
      </c>
      <c r="J21" s="68">
        <f t="shared" si="1"/>
        <v>6245.83</v>
      </c>
      <c r="K21" s="752">
        <f t="shared" si="1"/>
        <v>77</v>
      </c>
      <c r="L21" s="68">
        <f t="shared" si="1"/>
        <v>12</v>
      </c>
      <c r="M21" s="68">
        <f t="shared" si="1"/>
        <v>5</v>
      </c>
      <c r="N21" s="68">
        <f t="shared" si="1"/>
        <v>84</v>
      </c>
      <c r="O21" s="410"/>
    </row>
    <row r="22" spans="1:15" x14ac:dyDescent="0.2">
      <c r="A22" s="751" t="s">
        <v>209</v>
      </c>
      <c r="B22" s="68">
        <f t="shared" si="1"/>
        <v>213</v>
      </c>
      <c r="C22" s="68">
        <f t="shared" si="1"/>
        <v>5548.54</v>
      </c>
      <c r="D22" s="68">
        <f t="shared" si="1"/>
        <v>6</v>
      </c>
      <c r="E22" s="68">
        <f t="shared" si="1"/>
        <v>34.51</v>
      </c>
      <c r="F22" s="68">
        <f t="shared" si="1"/>
        <v>16</v>
      </c>
      <c r="G22" s="68">
        <f t="shared" si="1"/>
        <v>249</v>
      </c>
      <c r="H22" s="68">
        <f t="shared" si="1"/>
        <v>30.97</v>
      </c>
      <c r="I22" s="68">
        <f t="shared" si="1"/>
        <v>203</v>
      </c>
      <c r="J22" s="68">
        <f t="shared" si="1"/>
        <v>5365.02</v>
      </c>
      <c r="K22" s="752">
        <f t="shared" si="1"/>
        <v>40</v>
      </c>
      <c r="L22" s="68">
        <f t="shared" si="1"/>
        <v>5</v>
      </c>
      <c r="M22" s="68">
        <f t="shared" si="1"/>
        <v>4</v>
      </c>
      <c r="N22" s="68">
        <f t="shared" si="1"/>
        <v>41</v>
      </c>
      <c r="O22" s="410"/>
    </row>
    <row r="23" spans="1:15" x14ac:dyDescent="0.2">
      <c r="A23" s="751" t="s">
        <v>212</v>
      </c>
      <c r="B23" s="68">
        <f t="shared" si="1"/>
        <v>242</v>
      </c>
      <c r="C23" s="68">
        <f t="shared" si="1"/>
        <v>7237.54</v>
      </c>
      <c r="D23" s="68">
        <f t="shared" si="1"/>
        <v>7</v>
      </c>
      <c r="E23" s="68">
        <f t="shared" si="1"/>
        <v>202.51</v>
      </c>
      <c r="F23" s="68">
        <f t="shared" si="1"/>
        <v>18</v>
      </c>
      <c r="G23" s="68">
        <f t="shared" si="1"/>
        <v>194</v>
      </c>
      <c r="H23" s="68">
        <f t="shared" si="1"/>
        <v>-4.03</v>
      </c>
      <c r="I23" s="68">
        <f t="shared" si="1"/>
        <v>231</v>
      </c>
      <c r="J23" s="68">
        <f t="shared" si="1"/>
        <v>7242.02</v>
      </c>
      <c r="K23" s="752">
        <f t="shared" si="1"/>
        <v>42</v>
      </c>
      <c r="L23" s="68">
        <f t="shared" si="1"/>
        <v>10</v>
      </c>
      <c r="M23" s="68">
        <f t="shared" si="1"/>
        <v>10</v>
      </c>
      <c r="N23" s="68">
        <f t="shared" si="1"/>
        <v>42</v>
      </c>
      <c r="O23" s="410"/>
    </row>
    <row r="24" spans="1:15" x14ac:dyDescent="0.2">
      <c r="A24" s="751" t="s">
        <v>214</v>
      </c>
      <c r="B24" s="68">
        <f t="shared" si="1"/>
        <v>142</v>
      </c>
      <c r="C24" s="68">
        <f t="shared" si="1"/>
        <v>5022.08</v>
      </c>
      <c r="D24" s="68">
        <f t="shared" si="1"/>
        <v>16</v>
      </c>
      <c r="E24" s="68">
        <f t="shared" si="1"/>
        <v>426</v>
      </c>
      <c r="F24" s="68">
        <f t="shared" si="1"/>
        <v>10</v>
      </c>
      <c r="G24" s="68">
        <f t="shared" si="1"/>
        <v>455.54</v>
      </c>
      <c r="H24" s="68">
        <f t="shared" si="1"/>
        <v>6.97</v>
      </c>
      <c r="I24" s="68">
        <f t="shared" si="1"/>
        <v>148</v>
      </c>
      <c r="J24" s="68">
        <f t="shared" si="1"/>
        <v>4999.51</v>
      </c>
      <c r="K24" s="752">
        <f t="shared" si="1"/>
        <v>15</v>
      </c>
      <c r="L24" s="68">
        <f t="shared" si="1"/>
        <v>4</v>
      </c>
      <c r="M24" s="68">
        <f t="shared" si="1"/>
        <v>1</v>
      </c>
      <c r="N24" s="68">
        <f t="shared" si="1"/>
        <v>18</v>
      </c>
      <c r="O24" s="410"/>
    </row>
    <row r="25" spans="1:15" x14ac:dyDescent="0.2">
      <c r="A25" s="751" t="s">
        <v>225</v>
      </c>
      <c r="B25" s="68">
        <f t="shared" si="1"/>
        <v>96</v>
      </c>
      <c r="C25" s="68">
        <f t="shared" si="1"/>
        <v>3670</v>
      </c>
      <c r="D25" s="68">
        <f t="shared" si="1"/>
        <v>3</v>
      </c>
      <c r="E25" s="68">
        <f t="shared" si="1"/>
        <v>14</v>
      </c>
      <c r="F25" s="68">
        <f t="shared" si="1"/>
        <v>12</v>
      </c>
      <c r="G25" s="68">
        <f t="shared" si="1"/>
        <v>221</v>
      </c>
      <c r="H25" s="68">
        <f t="shared" si="1"/>
        <v>0</v>
      </c>
      <c r="I25" s="68">
        <f t="shared" si="1"/>
        <v>87</v>
      </c>
      <c r="J25" s="68">
        <f t="shared" si="1"/>
        <v>3463</v>
      </c>
      <c r="K25" s="752">
        <f t="shared" si="1"/>
        <v>11</v>
      </c>
      <c r="L25" s="68">
        <f t="shared" si="1"/>
        <v>5</v>
      </c>
      <c r="M25" s="68">
        <f t="shared" si="1"/>
        <v>1</v>
      </c>
      <c r="N25" s="68">
        <f t="shared" si="1"/>
        <v>15</v>
      </c>
      <c r="O25" s="410"/>
    </row>
    <row r="26" spans="1:15" x14ac:dyDescent="0.2">
      <c r="A26" s="751" t="s">
        <v>227</v>
      </c>
      <c r="B26" s="68">
        <f t="shared" si="1"/>
        <v>334</v>
      </c>
      <c r="C26" s="68">
        <f t="shared" si="1"/>
        <v>7979.54</v>
      </c>
      <c r="D26" s="68">
        <f t="shared" si="1"/>
        <v>9</v>
      </c>
      <c r="E26" s="68">
        <f t="shared" si="1"/>
        <v>491</v>
      </c>
      <c r="F26" s="68">
        <f t="shared" si="1"/>
        <v>18</v>
      </c>
      <c r="G26" s="68">
        <f t="shared" si="1"/>
        <v>199</v>
      </c>
      <c r="H26" s="68">
        <f t="shared" si="1"/>
        <v>76.97</v>
      </c>
      <c r="I26" s="68">
        <f t="shared" si="1"/>
        <v>325</v>
      </c>
      <c r="J26" s="68">
        <f t="shared" si="1"/>
        <v>8348.51</v>
      </c>
      <c r="K26" s="752">
        <f t="shared" si="1"/>
        <v>55</v>
      </c>
      <c r="L26" s="68">
        <f t="shared" si="1"/>
        <v>10</v>
      </c>
      <c r="M26" s="68">
        <f t="shared" si="1"/>
        <v>9</v>
      </c>
      <c r="N26" s="68">
        <f t="shared" si="1"/>
        <v>56</v>
      </c>
      <c r="O26" s="410"/>
    </row>
    <row r="27" spans="1:15" x14ac:dyDescent="0.2">
      <c r="A27" s="751" t="s">
        <v>235</v>
      </c>
      <c r="B27" s="68">
        <f t="shared" ref="B27:N37" si="2">IF(ISERROR(VLOOKUP($B$3&amp;$A27&amp;IF(ISERROR(MATCH($A27,GOR_PP,0))=TRUE,""," total")&amp;period_pp,joinersandleavers,COLUMN()+4,FALSE))=TRUE,0,VLOOKUP($B$3&amp;$A27&amp;IF(ISERROR(MATCH($A27,GOR_PP,0))=TRUE,""," total")&amp;period_pp,joinersandleavers,COLUMN()+4,FALSE))</f>
        <v>241</v>
      </c>
      <c r="C27" s="68">
        <f t="shared" si="2"/>
        <v>7295</v>
      </c>
      <c r="D27" s="68">
        <f t="shared" si="2"/>
        <v>5</v>
      </c>
      <c r="E27" s="68">
        <f t="shared" si="2"/>
        <v>158</v>
      </c>
      <c r="F27" s="68">
        <f t="shared" si="2"/>
        <v>20</v>
      </c>
      <c r="G27" s="68">
        <f t="shared" si="2"/>
        <v>408</v>
      </c>
      <c r="H27" s="68">
        <f t="shared" si="2"/>
        <v>-69.489999999999995</v>
      </c>
      <c r="I27" s="68">
        <f t="shared" si="2"/>
        <v>226</v>
      </c>
      <c r="J27" s="68">
        <f t="shared" si="2"/>
        <v>6975.51</v>
      </c>
      <c r="K27" s="752">
        <f t="shared" si="2"/>
        <v>26</v>
      </c>
      <c r="L27" s="68">
        <f t="shared" si="2"/>
        <v>9</v>
      </c>
      <c r="M27" s="68">
        <f t="shared" si="2"/>
        <v>5</v>
      </c>
      <c r="N27" s="68">
        <f t="shared" si="2"/>
        <v>30</v>
      </c>
      <c r="O27" s="410"/>
    </row>
    <row r="28" spans="1:15" x14ac:dyDescent="0.2">
      <c r="A28" s="751" t="s">
        <v>240</v>
      </c>
      <c r="B28" s="68">
        <f t="shared" si="2"/>
        <v>263</v>
      </c>
      <c r="C28" s="68">
        <f t="shared" si="2"/>
        <v>8074.62</v>
      </c>
      <c r="D28" s="68">
        <f t="shared" si="2"/>
        <v>9</v>
      </c>
      <c r="E28" s="68">
        <f t="shared" si="2"/>
        <v>346</v>
      </c>
      <c r="F28" s="68">
        <f t="shared" si="2"/>
        <v>14</v>
      </c>
      <c r="G28" s="68">
        <f t="shared" si="2"/>
        <v>281</v>
      </c>
      <c r="H28" s="68">
        <f t="shared" si="2"/>
        <v>0.91</v>
      </c>
      <c r="I28" s="68">
        <f t="shared" si="2"/>
        <v>258</v>
      </c>
      <c r="J28" s="68">
        <f t="shared" si="2"/>
        <v>8140.53</v>
      </c>
      <c r="K28" s="752">
        <f t="shared" si="2"/>
        <v>58</v>
      </c>
      <c r="L28" s="68">
        <f t="shared" si="2"/>
        <v>9</v>
      </c>
      <c r="M28" s="68">
        <f t="shared" si="2"/>
        <v>4</v>
      </c>
      <c r="N28" s="68">
        <f t="shared" si="2"/>
        <v>63</v>
      </c>
      <c r="O28" s="410"/>
    </row>
    <row r="29" spans="1:15" x14ac:dyDescent="0.2">
      <c r="A29" s="751" t="s">
        <v>245</v>
      </c>
      <c r="B29" s="68">
        <f t="shared" si="2"/>
        <v>199</v>
      </c>
      <c r="C29" s="68">
        <f t="shared" si="2"/>
        <v>6149.29</v>
      </c>
      <c r="D29" s="68">
        <f t="shared" si="2"/>
        <v>13</v>
      </c>
      <c r="E29" s="68">
        <f t="shared" si="2"/>
        <v>414</v>
      </c>
      <c r="F29" s="68">
        <f t="shared" si="2"/>
        <v>14</v>
      </c>
      <c r="G29" s="68">
        <f t="shared" si="2"/>
        <v>494</v>
      </c>
      <c r="H29" s="68">
        <f t="shared" si="2"/>
        <v>41.2</v>
      </c>
      <c r="I29" s="68">
        <f t="shared" si="2"/>
        <v>198</v>
      </c>
      <c r="J29" s="68">
        <f t="shared" si="2"/>
        <v>6110.49</v>
      </c>
      <c r="K29" s="752">
        <f t="shared" si="2"/>
        <v>33</v>
      </c>
      <c r="L29" s="68">
        <f t="shared" si="2"/>
        <v>3</v>
      </c>
      <c r="M29" s="68">
        <f t="shared" si="2"/>
        <v>4</v>
      </c>
      <c r="N29" s="68">
        <f t="shared" si="2"/>
        <v>32</v>
      </c>
      <c r="O29" s="410"/>
    </row>
    <row r="30" spans="1:15" x14ac:dyDescent="0.2">
      <c r="A30" s="751" t="s">
        <v>251</v>
      </c>
      <c r="B30" s="68">
        <f t="shared" si="2"/>
        <v>98</v>
      </c>
      <c r="C30" s="68">
        <f t="shared" si="2"/>
        <v>2834</v>
      </c>
      <c r="D30" s="68">
        <f t="shared" si="2"/>
        <v>3</v>
      </c>
      <c r="E30" s="68">
        <f t="shared" si="2"/>
        <v>28</v>
      </c>
      <c r="F30" s="68">
        <f t="shared" si="2"/>
        <v>5</v>
      </c>
      <c r="G30" s="68">
        <f t="shared" si="2"/>
        <v>61</v>
      </c>
      <c r="H30" s="68">
        <f t="shared" si="2"/>
        <v>10</v>
      </c>
      <c r="I30" s="68">
        <f t="shared" si="2"/>
        <v>96</v>
      </c>
      <c r="J30" s="68">
        <f t="shared" si="2"/>
        <v>2811</v>
      </c>
      <c r="K30" s="752">
        <f t="shared" si="2"/>
        <v>17</v>
      </c>
      <c r="L30" s="68">
        <f t="shared" si="2"/>
        <v>3</v>
      </c>
      <c r="M30" s="68">
        <f t="shared" si="2"/>
        <v>0</v>
      </c>
      <c r="N30" s="68">
        <f t="shared" si="2"/>
        <v>20</v>
      </c>
      <c r="O30" s="410"/>
    </row>
    <row r="31" spans="1:15" x14ac:dyDescent="0.2">
      <c r="A31" s="751" t="s">
        <v>252</v>
      </c>
      <c r="B31" s="68">
        <f t="shared" si="2"/>
        <v>234</v>
      </c>
      <c r="C31" s="68">
        <f t="shared" si="2"/>
        <v>7518.43</v>
      </c>
      <c r="D31" s="68">
        <f t="shared" si="2"/>
        <v>10</v>
      </c>
      <c r="E31" s="68">
        <f t="shared" si="2"/>
        <v>409</v>
      </c>
      <c r="F31" s="68">
        <f t="shared" si="2"/>
        <v>12</v>
      </c>
      <c r="G31" s="68">
        <f t="shared" si="2"/>
        <v>251</v>
      </c>
      <c r="H31" s="68">
        <f t="shared" si="2"/>
        <v>16.399999999999999</v>
      </c>
      <c r="I31" s="68">
        <f t="shared" si="2"/>
        <v>232</v>
      </c>
      <c r="J31" s="68">
        <f t="shared" si="2"/>
        <v>7692.83</v>
      </c>
      <c r="K31" s="752">
        <f t="shared" si="2"/>
        <v>26</v>
      </c>
      <c r="L31" s="68">
        <f t="shared" si="2"/>
        <v>7</v>
      </c>
      <c r="M31" s="68">
        <f t="shared" si="2"/>
        <v>3</v>
      </c>
      <c r="N31" s="68">
        <f t="shared" si="2"/>
        <v>30</v>
      </c>
      <c r="O31" s="410"/>
    </row>
    <row r="32" spans="1:15" x14ac:dyDescent="0.2">
      <c r="A32" s="751" t="s">
        <v>255</v>
      </c>
      <c r="B32" s="68">
        <f t="shared" si="2"/>
        <v>243</v>
      </c>
      <c r="C32" s="68">
        <f t="shared" si="2"/>
        <v>6379.08</v>
      </c>
      <c r="D32" s="68">
        <f t="shared" si="2"/>
        <v>8</v>
      </c>
      <c r="E32" s="68">
        <f t="shared" si="2"/>
        <v>160</v>
      </c>
      <c r="F32" s="68">
        <f t="shared" si="2"/>
        <v>9</v>
      </c>
      <c r="G32" s="68">
        <f t="shared" si="2"/>
        <v>72.540000000000006</v>
      </c>
      <c r="H32" s="68">
        <f t="shared" si="2"/>
        <v>-110.03</v>
      </c>
      <c r="I32" s="68">
        <f t="shared" si="2"/>
        <v>242</v>
      </c>
      <c r="J32" s="68">
        <f t="shared" si="2"/>
        <v>6356.51</v>
      </c>
      <c r="K32" s="752">
        <f t="shared" si="2"/>
        <v>38</v>
      </c>
      <c r="L32" s="68">
        <f t="shared" si="2"/>
        <v>4</v>
      </c>
      <c r="M32" s="68">
        <f t="shared" si="2"/>
        <v>5</v>
      </c>
      <c r="N32" s="68">
        <f t="shared" si="2"/>
        <v>37</v>
      </c>
      <c r="O32" s="410"/>
    </row>
    <row r="33" spans="1:15" ht="22.5" customHeight="1" x14ac:dyDescent="0.2">
      <c r="A33" s="747" t="s">
        <v>270</v>
      </c>
      <c r="B33" s="748">
        <f t="shared" si="2"/>
        <v>1658</v>
      </c>
      <c r="C33" s="748">
        <f t="shared" si="2"/>
        <v>41983.26</v>
      </c>
      <c r="D33" s="748">
        <f t="shared" si="2"/>
        <v>59</v>
      </c>
      <c r="E33" s="748">
        <f t="shared" si="2"/>
        <v>1703</v>
      </c>
      <c r="F33" s="748">
        <f t="shared" si="2"/>
        <v>105</v>
      </c>
      <c r="G33" s="748">
        <f t="shared" si="2"/>
        <v>1569.54</v>
      </c>
      <c r="H33" s="748">
        <f t="shared" si="2"/>
        <v>76.94</v>
      </c>
      <c r="I33" s="748">
        <f t="shared" si="2"/>
        <v>1612</v>
      </c>
      <c r="J33" s="748">
        <f t="shared" si="2"/>
        <v>42193.66</v>
      </c>
      <c r="K33" s="749">
        <f t="shared" si="2"/>
        <v>209</v>
      </c>
      <c r="L33" s="748">
        <f t="shared" si="2"/>
        <v>23</v>
      </c>
      <c r="M33" s="748">
        <f t="shared" si="2"/>
        <v>20</v>
      </c>
      <c r="N33" s="748">
        <f t="shared" si="2"/>
        <v>212</v>
      </c>
      <c r="O33" s="750"/>
    </row>
    <row r="34" spans="1:15" x14ac:dyDescent="0.2">
      <c r="A34" s="751" t="s">
        <v>137</v>
      </c>
      <c r="B34" s="68">
        <f t="shared" si="2"/>
        <v>76</v>
      </c>
      <c r="C34" s="68">
        <f t="shared" si="2"/>
        <v>1928.54</v>
      </c>
      <c r="D34" s="68">
        <f t="shared" si="2"/>
        <v>1</v>
      </c>
      <c r="E34" s="68">
        <f t="shared" si="2"/>
        <v>19</v>
      </c>
      <c r="F34" s="68">
        <f t="shared" si="2"/>
        <v>4</v>
      </c>
      <c r="G34" s="68">
        <f t="shared" si="2"/>
        <v>59.54</v>
      </c>
      <c r="H34" s="68">
        <f t="shared" si="2"/>
        <v>0</v>
      </c>
      <c r="I34" s="68">
        <f t="shared" si="2"/>
        <v>73</v>
      </c>
      <c r="J34" s="68">
        <f t="shared" si="2"/>
        <v>1888</v>
      </c>
      <c r="K34" s="752">
        <f t="shared" si="2"/>
        <v>11</v>
      </c>
      <c r="L34" s="68">
        <f t="shared" si="2"/>
        <v>1</v>
      </c>
      <c r="M34" s="68">
        <f t="shared" si="2"/>
        <v>2</v>
      </c>
      <c r="N34" s="68">
        <f t="shared" si="2"/>
        <v>10</v>
      </c>
      <c r="O34" s="410"/>
    </row>
    <row r="35" spans="1:15" x14ac:dyDescent="0.2">
      <c r="A35" s="751" t="s">
        <v>144</v>
      </c>
      <c r="B35" s="68">
        <f t="shared" si="2"/>
        <v>296</v>
      </c>
      <c r="C35" s="68">
        <f t="shared" si="2"/>
        <v>7142</v>
      </c>
      <c r="D35" s="68">
        <f t="shared" si="2"/>
        <v>8</v>
      </c>
      <c r="E35" s="68">
        <f t="shared" si="2"/>
        <v>183</v>
      </c>
      <c r="F35" s="68">
        <f t="shared" si="2"/>
        <v>22</v>
      </c>
      <c r="G35" s="68">
        <f t="shared" si="2"/>
        <v>266</v>
      </c>
      <c r="H35" s="68">
        <f t="shared" si="2"/>
        <v>14</v>
      </c>
      <c r="I35" s="68">
        <f t="shared" si="2"/>
        <v>282</v>
      </c>
      <c r="J35" s="68">
        <f t="shared" si="2"/>
        <v>7073</v>
      </c>
      <c r="K35" s="752">
        <f t="shared" si="2"/>
        <v>21</v>
      </c>
      <c r="L35" s="68">
        <f t="shared" si="2"/>
        <v>7</v>
      </c>
      <c r="M35" s="68">
        <f t="shared" si="2"/>
        <v>2</v>
      </c>
      <c r="N35" s="68">
        <f t="shared" si="2"/>
        <v>26</v>
      </c>
      <c r="O35" s="410"/>
    </row>
    <row r="36" spans="1:15" x14ac:dyDescent="0.2">
      <c r="A36" s="751" t="s">
        <v>150</v>
      </c>
      <c r="B36" s="68">
        <f t="shared" si="2"/>
        <v>129</v>
      </c>
      <c r="C36" s="68">
        <f t="shared" si="2"/>
        <v>3949</v>
      </c>
      <c r="D36" s="68">
        <f t="shared" si="2"/>
        <v>3</v>
      </c>
      <c r="E36" s="68">
        <f t="shared" si="2"/>
        <v>105</v>
      </c>
      <c r="F36" s="68">
        <f t="shared" si="2"/>
        <v>5</v>
      </c>
      <c r="G36" s="68">
        <f t="shared" si="2"/>
        <v>64</v>
      </c>
      <c r="H36" s="68">
        <f t="shared" si="2"/>
        <v>28</v>
      </c>
      <c r="I36" s="68">
        <f t="shared" si="2"/>
        <v>127</v>
      </c>
      <c r="J36" s="68">
        <f t="shared" si="2"/>
        <v>4018</v>
      </c>
      <c r="K36" s="752">
        <f t="shared" si="2"/>
        <v>24</v>
      </c>
      <c r="L36" s="68">
        <f t="shared" si="2"/>
        <v>2</v>
      </c>
      <c r="M36" s="68">
        <f t="shared" si="2"/>
        <v>6</v>
      </c>
      <c r="N36" s="68">
        <f t="shared" si="2"/>
        <v>20</v>
      </c>
      <c r="O36" s="410"/>
    </row>
    <row r="37" spans="1:15" x14ac:dyDescent="0.2">
      <c r="A37" s="751" t="s">
        <v>159</v>
      </c>
      <c r="B37" s="68">
        <f t="shared" si="2"/>
        <v>56</v>
      </c>
      <c r="C37" s="68">
        <f t="shared" si="2"/>
        <v>1191.43</v>
      </c>
      <c r="D37" s="68">
        <f t="shared" si="2"/>
        <v>5</v>
      </c>
      <c r="E37" s="68">
        <f t="shared" si="2"/>
        <v>113.51</v>
      </c>
      <c r="F37" s="68">
        <f t="shared" si="2"/>
        <v>4</v>
      </c>
      <c r="G37" s="68">
        <f t="shared" si="2"/>
        <v>83</v>
      </c>
      <c r="H37" s="68">
        <f t="shared" si="2"/>
        <v>0.4</v>
      </c>
      <c r="I37" s="68">
        <f t="shared" si="2"/>
        <v>57</v>
      </c>
      <c r="J37" s="68">
        <f t="shared" si="2"/>
        <v>1222.3399999999999</v>
      </c>
      <c r="K37" s="752">
        <f t="shared" si="2"/>
        <v>3</v>
      </c>
      <c r="L37" s="68">
        <f t="shared" si="2"/>
        <v>0</v>
      </c>
      <c r="M37" s="68">
        <f t="shared" si="2"/>
        <v>0</v>
      </c>
      <c r="N37" s="68">
        <f t="shared" si="2"/>
        <v>3</v>
      </c>
      <c r="O37" s="410"/>
    </row>
    <row r="38" spans="1:15" x14ac:dyDescent="0.2">
      <c r="A38" s="751" t="s">
        <v>186</v>
      </c>
      <c r="B38" s="68">
        <f t="shared" ref="B38:N47" si="3">IF(ISERROR(VLOOKUP($B$3&amp;$A38&amp;IF(ISERROR(MATCH($A38,GOR_PP,0))=TRUE,""," total")&amp;period_pp,joinersandleavers,COLUMN()+4,FALSE))=TRUE,0,VLOOKUP($B$3&amp;$A38&amp;IF(ISERROR(MATCH($A38,GOR_PP,0))=TRUE,""," total")&amp;period_pp,joinersandleavers,COLUMN()+4,FALSE))</f>
        <v>84</v>
      </c>
      <c r="C38" s="68">
        <f t="shared" si="3"/>
        <v>2387</v>
      </c>
      <c r="D38" s="68">
        <f t="shared" si="3"/>
        <v>5</v>
      </c>
      <c r="E38" s="68">
        <f t="shared" si="3"/>
        <v>107</v>
      </c>
      <c r="F38" s="68">
        <f t="shared" si="3"/>
        <v>9</v>
      </c>
      <c r="G38" s="68">
        <f t="shared" si="3"/>
        <v>163</v>
      </c>
      <c r="H38" s="68">
        <f t="shared" si="3"/>
        <v>42</v>
      </c>
      <c r="I38" s="68">
        <f t="shared" si="3"/>
        <v>80</v>
      </c>
      <c r="J38" s="68">
        <f t="shared" si="3"/>
        <v>2373</v>
      </c>
      <c r="K38" s="752">
        <f t="shared" si="3"/>
        <v>8</v>
      </c>
      <c r="L38" s="68">
        <f t="shared" si="3"/>
        <v>0</v>
      </c>
      <c r="M38" s="68">
        <f t="shared" si="3"/>
        <v>1</v>
      </c>
      <c r="N38" s="68">
        <f t="shared" si="3"/>
        <v>7</v>
      </c>
      <c r="O38" s="410"/>
    </row>
    <row r="39" spans="1:15" x14ac:dyDescent="0.2">
      <c r="A39" s="751" t="s">
        <v>188</v>
      </c>
      <c r="B39" s="68">
        <f t="shared" si="3"/>
        <v>187</v>
      </c>
      <c r="C39" s="68">
        <f t="shared" si="3"/>
        <v>5723.43</v>
      </c>
      <c r="D39" s="68">
        <f t="shared" si="3"/>
        <v>6</v>
      </c>
      <c r="E39" s="68">
        <f t="shared" si="3"/>
        <v>174</v>
      </c>
      <c r="F39" s="68">
        <f t="shared" si="3"/>
        <v>15</v>
      </c>
      <c r="G39" s="68">
        <f t="shared" si="3"/>
        <v>96</v>
      </c>
      <c r="H39" s="68">
        <f t="shared" si="3"/>
        <v>-48.6</v>
      </c>
      <c r="I39" s="68">
        <f t="shared" si="3"/>
        <v>178</v>
      </c>
      <c r="J39" s="68">
        <f t="shared" si="3"/>
        <v>5752.83</v>
      </c>
      <c r="K39" s="752">
        <f t="shared" si="3"/>
        <v>33</v>
      </c>
      <c r="L39" s="68">
        <f t="shared" si="3"/>
        <v>4</v>
      </c>
      <c r="M39" s="68">
        <f t="shared" si="3"/>
        <v>1</v>
      </c>
      <c r="N39" s="68">
        <f t="shared" si="3"/>
        <v>36</v>
      </c>
      <c r="O39" s="410"/>
    </row>
    <row r="40" spans="1:15" x14ac:dyDescent="0.2">
      <c r="A40" s="751" t="s">
        <v>195</v>
      </c>
      <c r="B40" s="68">
        <f t="shared" si="3"/>
        <v>150</v>
      </c>
      <c r="C40" s="68">
        <f t="shared" si="3"/>
        <v>4032</v>
      </c>
      <c r="D40" s="68">
        <f t="shared" si="3"/>
        <v>7</v>
      </c>
      <c r="E40" s="68">
        <f t="shared" si="3"/>
        <v>277</v>
      </c>
      <c r="F40" s="68">
        <f t="shared" si="3"/>
        <v>10</v>
      </c>
      <c r="G40" s="68">
        <f t="shared" si="3"/>
        <v>342</v>
      </c>
      <c r="H40" s="68">
        <f t="shared" si="3"/>
        <v>-3</v>
      </c>
      <c r="I40" s="68">
        <f t="shared" si="3"/>
        <v>147</v>
      </c>
      <c r="J40" s="68">
        <f t="shared" si="3"/>
        <v>3964</v>
      </c>
      <c r="K40" s="752">
        <f t="shared" si="3"/>
        <v>28</v>
      </c>
      <c r="L40" s="68">
        <f t="shared" si="3"/>
        <v>6</v>
      </c>
      <c r="M40" s="68">
        <f t="shared" si="3"/>
        <v>4</v>
      </c>
      <c r="N40" s="68">
        <f t="shared" si="3"/>
        <v>30</v>
      </c>
      <c r="O40" s="410"/>
    </row>
    <row r="41" spans="1:15" x14ac:dyDescent="0.2">
      <c r="A41" s="751" t="s">
        <v>197</v>
      </c>
      <c r="B41" s="68">
        <f t="shared" si="3"/>
        <v>203</v>
      </c>
      <c r="C41" s="68">
        <f t="shared" si="3"/>
        <v>4797.8599999999997</v>
      </c>
      <c r="D41" s="68">
        <f t="shared" si="3"/>
        <v>11</v>
      </c>
      <c r="E41" s="68">
        <f t="shared" si="3"/>
        <v>376</v>
      </c>
      <c r="F41" s="68">
        <f t="shared" si="3"/>
        <v>18</v>
      </c>
      <c r="G41" s="68">
        <f t="shared" si="3"/>
        <v>309</v>
      </c>
      <c r="H41" s="68">
        <f t="shared" si="3"/>
        <v>-13.2</v>
      </c>
      <c r="I41" s="68">
        <f t="shared" si="3"/>
        <v>196</v>
      </c>
      <c r="J41" s="68">
        <f t="shared" si="3"/>
        <v>4851.66</v>
      </c>
      <c r="K41" s="752">
        <f t="shared" si="3"/>
        <v>37</v>
      </c>
      <c r="L41" s="68">
        <f t="shared" si="3"/>
        <v>3</v>
      </c>
      <c r="M41" s="68">
        <f t="shared" si="3"/>
        <v>4</v>
      </c>
      <c r="N41" s="68">
        <f t="shared" si="3"/>
        <v>36</v>
      </c>
      <c r="O41" s="410"/>
    </row>
    <row r="42" spans="1:15" x14ac:dyDescent="0.2">
      <c r="A42" s="751" t="s">
        <v>207</v>
      </c>
      <c r="B42" s="68">
        <f t="shared" si="3"/>
        <v>109</v>
      </c>
      <c r="C42" s="68">
        <f t="shared" si="3"/>
        <v>1997</v>
      </c>
      <c r="D42" s="68">
        <f t="shared" si="3"/>
        <v>3</v>
      </c>
      <c r="E42" s="68">
        <f t="shared" si="3"/>
        <v>15</v>
      </c>
      <c r="F42" s="68">
        <f t="shared" si="3"/>
        <v>2</v>
      </c>
      <c r="G42" s="68">
        <f t="shared" si="3"/>
        <v>18</v>
      </c>
      <c r="H42" s="68">
        <f t="shared" si="3"/>
        <v>3</v>
      </c>
      <c r="I42" s="68">
        <f t="shared" si="3"/>
        <v>110</v>
      </c>
      <c r="J42" s="68">
        <f t="shared" si="3"/>
        <v>1997</v>
      </c>
      <c r="K42" s="752">
        <f t="shared" si="3"/>
        <v>6</v>
      </c>
      <c r="L42" s="68">
        <f t="shared" si="3"/>
        <v>1</v>
      </c>
      <c r="M42" s="68">
        <f t="shared" si="3"/>
        <v>0</v>
      </c>
      <c r="N42" s="68">
        <f t="shared" si="3"/>
        <v>7</v>
      </c>
      <c r="O42" s="410"/>
    </row>
    <row r="43" spans="1:15" x14ac:dyDescent="0.2">
      <c r="A43" s="751" t="s">
        <v>221</v>
      </c>
      <c r="B43" s="68">
        <f t="shared" si="3"/>
        <v>87</v>
      </c>
      <c r="C43" s="68">
        <f t="shared" si="3"/>
        <v>2287</v>
      </c>
      <c r="D43" s="68">
        <f t="shared" si="3"/>
        <v>4</v>
      </c>
      <c r="E43" s="68">
        <f t="shared" si="3"/>
        <v>126</v>
      </c>
      <c r="F43" s="68">
        <f t="shared" si="3"/>
        <v>3</v>
      </c>
      <c r="G43" s="68">
        <f t="shared" si="3"/>
        <v>16</v>
      </c>
      <c r="H43" s="68">
        <f t="shared" si="3"/>
        <v>0</v>
      </c>
      <c r="I43" s="68">
        <f t="shared" si="3"/>
        <v>88</v>
      </c>
      <c r="J43" s="68">
        <f t="shared" si="3"/>
        <v>2397</v>
      </c>
      <c r="K43" s="752">
        <f t="shared" si="3"/>
        <v>13</v>
      </c>
      <c r="L43" s="68">
        <f t="shared" si="3"/>
        <v>0</v>
      </c>
      <c r="M43" s="68">
        <f t="shared" si="3"/>
        <v>0</v>
      </c>
      <c r="N43" s="68">
        <f t="shared" si="3"/>
        <v>13</v>
      </c>
      <c r="O43" s="410"/>
    </row>
    <row r="44" spans="1:15" x14ac:dyDescent="0.2">
      <c r="A44" s="751" t="s">
        <v>228</v>
      </c>
      <c r="B44" s="68">
        <f t="shared" si="3"/>
        <v>160</v>
      </c>
      <c r="C44" s="68">
        <f t="shared" si="3"/>
        <v>3650</v>
      </c>
      <c r="D44" s="68">
        <f t="shared" si="3"/>
        <v>4</v>
      </c>
      <c r="E44" s="68">
        <f t="shared" si="3"/>
        <v>189</v>
      </c>
      <c r="F44" s="68">
        <f t="shared" si="3"/>
        <v>9</v>
      </c>
      <c r="G44" s="68">
        <f t="shared" si="3"/>
        <v>69</v>
      </c>
      <c r="H44" s="68">
        <f t="shared" si="3"/>
        <v>45.83</v>
      </c>
      <c r="I44" s="68">
        <f t="shared" si="3"/>
        <v>155</v>
      </c>
      <c r="J44" s="68">
        <f t="shared" si="3"/>
        <v>3815.83</v>
      </c>
      <c r="K44" s="752">
        <f t="shared" si="3"/>
        <v>10</v>
      </c>
      <c r="L44" s="68">
        <f t="shared" si="3"/>
        <v>0</v>
      </c>
      <c r="M44" s="68">
        <f t="shared" si="3"/>
        <v>1</v>
      </c>
      <c r="N44" s="68">
        <f t="shared" si="3"/>
        <v>9</v>
      </c>
      <c r="O44" s="410"/>
    </row>
    <row r="45" spans="1:15" x14ac:dyDescent="0.2">
      <c r="A45" s="751" t="s">
        <v>231</v>
      </c>
      <c r="B45" s="68">
        <f t="shared" si="3"/>
        <v>121</v>
      </c>
      <c r="C45" s="68">
        <f t="shared" si="3"/>
        <v>2898</v>
      </c>
      <c r="D45" s="68">
        <f t="shared" si="3"/>
        <v>4</v>
      </c>
      <c r="E45" s="68">
        <f t="shared" si="3"/>
        <v>31</v>
      </c>
      <c r="F45" s="68">
        <f t="shared" si="3"/>
        <v>6</v>
      </c>
      <c r="G45" s="68">
        <f t="shared" si="3"/>
        <v>96</v>
      </c>
      <c r="H45" s="68">
        <f t="shared" si="3"/>
        <v>8</v>
      </c>
      <c r="I45" s="68">
        <f t="shared" si="3"/>
        <v>119</v>
      </c>
      <c r="J45" s="68">
        <f t="shared" si="3"/>
        <v>2841</v>
      </c>
      <c r="K45" s="752">
        <f t="shared" si="3"/>
        <v>15</v>
      </c>
      <c r="L45" s="68">
        <f t="shared" si="3"/>
        <v>0</v>
      </c>
      <c r="M45" s="68">
        <f t="shared" si="3"/>
        <v>0</v>
      </c>
      <c r="N45" s="68">
        <f t="shared" si="3"/>
        <v>15</v>
      </c>
      <c r="O45" s="410"/>
    </row>
    <row r="46" spans="1:15" ht="22.5" customHeight="1" x14ac:dyDescent="0.2">
      <c r="A46" s="753" t="s">
        <v>275</v>
      </c>
      <c r="B46" s="748">
        <f t="shared" si="3"/>
        <v>4305</v>
      </c>
      <c r="C46" s="748">
        <f t="shared" si="3"/>
        <v>106698.96</v>
      </c>
      <c r="D46" s="748">
        <f t="shared" si="3"/>
        <v>217</v>
      </c>
      <c r="E46" s="748">
        <f t="shared" si="3"/>
        <v>4816.87</v>
      </c>
      <c r="F46" s="748">
        <f t="shared" si="3"/>
        <v>252</v>
      </c>
      <c r="G46" s="748">
        <f t="shared" si="3"/>
        <v>4219.43</v>
      </c>
      <c r="H46" s="748">
        <f t="shared" si="3"/>
        <v>244.57</v>
      </c>
      <c r="I46" s="748">
        <f t="shared" si="3"/>
        <v>4270</v>
      </c>
      <c r="J46" s="748">
        <f t="shared" si="3"/>
        <v>107540.97</v>
      </c>
      <c r="K46" s="749">
        <f t="shared" si="3"/>
        <v>582</v>
      </c>
      <c r="L46" s="748">
        <f t="shared" si="3"/>
        <v>85</v>
      </c>
      <c r="M46" s="748">
        <f t="shared" si="3"/>
        <v>66</v>
      </c>
      <c r="N46" s="748">
        <f t="shared" si="3"/>
        <v>601</v>
      </c>
      <c r="O46" s="750"/>
    </row>
    <row r="47" spans="1:15" x14ac:dyDescent="0.2">
      <c r="A47" s="754" t="s">
        <v>109</v>
      </c>
      <c r="B47" s="68">
        <f t="shared" si="3"/>
        <v>187</v>
      </c>
      <c r="C47" s="68">
        <f t="shared" si="3"/>
        <v>4139.43</v>
      </c>
      <c r="D47" s="68">
        <f t="shared" si="3"/>
        <v>10</v>
      </c>
      <c r="E47" s="68">
        <f t="shared" si="3"/>
        <v>153</v>
      </c>
      <c r="F47" s="68">
        <f t="shared" si="3"/>
        <v>9</v>
      </c>
      <c r="G47" s="68">
        <f t="shared" si="3"/>
        <v>110</v>
      </c>
      <c r="H47" s="68">
        <f t="shared" si="3"/>
        <v>-7.6</v>
      </c>
      <c r="I47" s="68">
        <f t="shared" si="3"/>
        <v>188</v>
      </c>
      <c r="J47" s="68">
        <f t="shared" si="3"/>
        <v>4174.83</v>
      </c>
      <c r="K47" s="752">
        <f t="shared" si="3"/>
        <v>14</v>
      </c>
      <c r="L47" s="68">
        <f t="shared" si="3"/>
        <v>3</v>
      </c>
      <c r="M47" s="68">
        <f t="shared" si="3"/>
        <v>2</v>
      </c>
      <c r="N47" s="68">
        <f t="shared" si="3"/>
        <v>15</v>
      </c>
      <c r="O47" s="410"/>
    </row>
    <row r="48" spans="1:15" x14ac:dyDescent="0.2">
      <c r="A48" s="754" t="s">
        <v>119</v>
      </c>
      <c r="B48" s="68">
        <f t="shared" ref="B48:N57" si="4">IF(ISERROR(VLOOKUP($B$3&amp;$A48&amp;IF(ISERROR(MATCH($A48,GOR_PP,0))=TRUE,""," total")&amp;period_pp,joinersandleavers,COLUMN()+4,FALSE))=TRUE,0,VLOOKUP($B$3&amp;$A48&amp;IF(ISERROR(MATCH($A48,GOR_PP,0))=TRUE,""," total")&amp;period_pp,joinersandleavers,COLUMN()+4,FALSE))</f>
        <v>410</v>
      </c>
      <c r="C48" s="68">
        <f t="shared" si="4"/>
        <v>10353.969999999999</v>
      </c>
      <c r="D48" s="68">
        <f t="shared" si="4"/>
        <v>8</v>
      </c>
      <c r="E48" s="68">
        <f t="shared" si="4"/>
        <v>187</v>
      </c>
      <c r="F48" s="68">
        <f t="shared" si="4"/>
        <v>22</v>
      </c>
      <c r="G48" s="68">
        <f t="shared" si="4"/>
        <v>358</v>
      </c>
      <c r="H48" s="68">
        <f t="shared" si="4"/>
        <v>5.37</v>
      </c>
      <c r="I48" s="68">
        <f t="shared" si="4"/>
        <v>396</v>
      </c>
      <c r="J48" s="68">
        <f t="shared" si="4"/>
        <v>10188.34</v>
      </c>
      <c r="K48" s="752">
        <f t="shared" si="4"/>
        <v>80</v>
      </c>
      <c r="L48" s="68">
        <f t="shared" si="4"/>
        <v>11</v>
      </c>
      <c r="M48" s="68">
        <f t="shared" si="4"/>
        <v>7</v>
      </c>
      <c r="N48" s="68">
        <f t="shared" si="4"/>
        <v>84</v>
      </c>
      <c r="O48" s="410"/>
    </row>
    <row r="49" spans="1:15" x14ac:dyDescent="0.2">
      <c r="A49" s="754" t="s">
        <v>126</v>
      </c>
      <c r="B49" s="68">
        <f t="shared" si="4"/>
        <v>175</v>
      </c>
      <c r="C49" s="68">
        <f t="shared" si="4"/>
        <v>5062.43</v>
      </c>
      <c r="D49" s="68">
        <f t="shared" si="4"/>
        <v>8</v>
      </c>
      <c r="E49" s="68">
        <f t="shared" si="4"/>
        <v>239</v>
      </c>
      <c r="F49" s="68">
        <f t="shared" si="4"/>
        <v>9</v>
      </c>
      <c r="G49" s="68">
        <f t="shared" si="4"/>
        <v>241.43</v>
      </c>
      <c r="H49" s="68">
        <f t="shared" si="4"/>
        <v>-67</v>
      </c>
      <c r="I49" s="68">
        <f t="shared" si="4"/>
        <v>174</v>
      </c>
      <c r="J49" s="68">
        <f t="shared" si="4"/>
        <v>4993</v>
      </c>
      <c r="K49" s="752">
        <f t="shared" si="4"/>
        <v>24</v>
      </c>
      <c r="L49" s="68">
        <f t="shared" si="4"/>
        <v>5</v>
      </c>
      <c r="M49" s="68">
        <f t="shared" si="4"/>
        <v>2</v>
      </c>
      <c r="N49" s="68">
        <f t="shared" si="4"/>
        <v>27</v>
      </c>
      <c r="O49" s="410"/>
    </row>
    <row r="50" spans="1:15" x14ac:dyDescent="0.2">
      <c r="A50" s="754" t="s">
        <v>141</v>
      </c>
      <c r="B50" s="68">
        <f t="shared" si="4"/>
        <v>269</v>
      </c>
      <c r="C50" s="68">
        <f t="shared" si="4"/>
        <v>4825.43</v>
      </c>
      <c r="D50" s="68">
        <f t="shared" si="4"/>
        <v>17</v>
      </c>
      <c r="E50" s="68">
        <f t="shared" si="4"/>
        <v>309</v>
      </c>
      <c r="F50" s="68">
        <f t="shared" si="4"/>
        <v>22</v>
      </c>
      <c r="G50" s="68">
        <f t="shared" si="4"/>
        <v>315</v>
      </c>
      <c r="H50" s="68">
        <f t="shared" si="4"/>
        <v>-2.09</v>
      </c>
      <c r="I50" s="68">
        <f t="shared" si="4"/>
        <v>264</v>
      </c>
      <c r="J50" s="68">
        <f t="shared" si="4"/>
        <v>4817.34</v>
      </c>
      <c r="K50" s="752">
        <f t="shared" si="4"/>
        <v>22</v>
      </c>
      <c r="L50" s="68">
        <f t="shared" si="4"/>
        <v>3</v>
      </c>
      <c r="M50" s="68">
        <f t="shared" si="4"/>
        <v>4</v>
      </c>
      <c r="N50" s="68">
        <f t="shared" si="4"/>
        <v>21</v>
      </c>
      <c r="O50" s="410"/>
    </row>
    <row r="51" spans="1:15" x14ac:dyDescent="0.2">
      <c r="A51" s="754" t="s">
        <v>146</v>
      </c>
      <c r="B51" s="68">
        <f t="shared" si="4"/>
        <v>271</v>
      </c>
      <c r="C51" s="68">
        <f t="shared" si="4"/>
        <v>6853.43</v>
      </c>
      <c r="D51" s="68">
        <f t="shared" si="4"/>
        <v>10</v>
      </c>
      <c r="E51" s="68">
        <f t="shared" si="4"/>
        <v>235</v>
      </c>
      <c r="F51" s="68">
        <f t="shared" si="4"/>
        <v>22</v>
      </c>
      <c r="G51" s="68">
        <f t="shared" si="4"/>
        <v>221</v>
      </c>
      <c r="H51" s="68">
        <f t="shared" si="4"/>
        <v>86.91</v>
      </c>
      <c r="I51" s="68">
        <f t="shared" si="4"/>
        <v>259</v>
      </c>
      <c r="J51" s="68">
        <f t="shared" si="4"/>
        <v>6954.34</v>
      </c>
      <c r="K51" s="752">
        <f t="shared" si="4"/>
        <v>22</v>
      </c>
      <c r="L51" s="68">
        <f t="shared" si="4"/>
        <v>1</v>
      </c>
      <c r="M51" s="68">
        <f t="shared" si="4"/>
        <v>2</v>
      </c>
      <c r="N51" s="68">
        <f t="shared" si="4"/>
        <v>21</v>
      </c>
      <c r="O51" s="410"/>
    </row>
    <row r="52" spans="1:15" x14ac:dyDescent="0.2">
      <c r="A52" s="754" t="s">
        <v>170</v>
      </c>
      <c r="B52" s="68">
        <f t="shared" si="4"/>
        <v>114</v>
      </c>
      <c r="C52" s="68">
        <f t="shared" si="4"/>
        <v>3762</v>
      </c>
      <c r="D52" s="68">
        <f t="shared" si="4"/>
        <v>7</v>
      </c>
      <c r="E52" s="68">
        <f t="shared" si="4"/>
        <v>189</v>
      </c>
      <c r="F52" s="68">
        <f t="shared" si="4"/>
        <v>7</v>
      </c>
      <c r="G52" s="68">
        <f t="shared" si="4"/>
        <v>263</v>
      </c>
      <c r="H52" s="68">
        <f t="shared" si="4"/>
        <v>-71</v>
      </c>
      <c r="I52" s="68">
        <f t="shared" si="4"/>
        <v>114</v>
      </c>
      <c r="J52" s="68">
        <f t="shared" si="4"/>
        <v>3617</v>
      </c>
      <c r="K52" s="752">
        <f t="shared" si="4"/>
        <v>10</v>
      </c>
      <c r="L52" s="68">
        <f t="shared" si="4"/>
        <v>1</v>
      </c>
      <c r="M52" s="68">
        <f t="shared" si="4"/>
        <v>2</v>
      </c>
      <c r="N52" s="68">
        <f t="shared" si="4"/>
        <v>9</v>
      </c>
      <c r="O52" s="410"/>
    </row>
    <row r="53" spans="1:15" x14ac:dyDescent="0.2">
      <c r="A53" s="754" t="s">
        <v>172</v>
      </c>
      <c r="B53" s="68">
        <f t="shared" si="4"/>
        <v>377</v>
      </c>
      <c r="C53" s="68">
        <f t="shared" si="4"/>
        <v>10220.540000000001</v>
      </c>
      <c r="D53" s="68">
        <f t="shared" si="4"/>
        <v>21</v>
      </c>
      <c r="E53" s="68">
        <f t="shared" si="4"/>
        <v>817</v>
      </c>
      <c r="F53" s="68">
        <f t="shared" si="4"/>
        <v>24</v>
      </c>
      <c r="G53" s="68">
        <f t="shared" si="4"/>
        <v>399</v>
      </c>
      <c r="H53" s="68">
        <f t="shared" si="4"/>
        <v>90.48</v>
      </c>
      <c r="I53" s="68">
        <f t="shared" si="4"/>
        <v>374</v>
      </c>
      <c r="J53" s="68">
        <f t="shared" si="4"/>
        <v>10729.02</v>
      </c>
      <c r="K53" s="752">
        <f t="shared" si="4"/>
        <v>50</v>
      </c>
      <c r="L53" s="68">
        <f t="shared" si="4"/>
        <v>5</v>
      </c>
      <c r="M53" s="68">
        <f t="shared" si="4"/>
        <v>8</v>
      </c>
      <c r="N53" s="68">
        <f t="shared" si="4"/>
        <v>47</v>
      </c>
      <c r="O53" s="410"/>
    </row>
    <row r="54" spans="1:15" x14ac:dyDescent="0.2">
      <c r="A54" s="754" t="s">
        <v>176</v>
      </c>
      <c r="B54" s="68">
        <f t="shared" si="4"/>
        <v>794</v>
      </c>
      <c r="C54" s="68">
        <f t="shared" si="4"/>
        <v>18580.400000000001</v>
      </c>
      <c r="D54" s="68">
        <f t="shared" si="4"/>
        <v>31</v>
      </c>
      <c r="E54" s="68">
        <f t="shared" si="4"/>
        <v>483.53</v>
      </c>
      <c r="F54" s="68">
        <f t="shared" si="4"/>
        <v>39</v>
      </c>
      <c r="G54" s="68">
        <f t="shared" si="4"/>
        <v>450</v>
      </c>
      <c r="H54" s="68">
        <f t="shared" si="4"/>
        <v>76.77</v>
      </c>
      <c r="I54" s="68">
        <f t="shared" si="4"/>
        <v>786</v>
      </c>
      <c r="J54" s="68">
        <f t="shared" si="4"/>
        <v>18690.7</v>
      </c>
      <c r="K54" s="752">
        <f t="shared" si="4"/>
        <v>96</v>
      </c>
      <c r="L54" s="68">
        <f t="shared" si="4"/>
        <v>23</v>
      </c>
      <c r="M54" s="68">
        <f t="shared" si="4"/>
        <v>12</v>
      </c>
      <c r="N54" s="68">
        <f t="shared" si="4"/>
        <v>107</v>
      </c>
      <c r="O54" s="410"/>
    </row>
    <row r="55" spans="1:15" x14ac:dyDescent="0.2">
      <c r="A55" s="754" t="s">
        <v>191</v>
      </c>
      <c r="B55" s="68">
        <f t="shared" si="4"/>
        <v>96</v>
      </c>
      <c r="C55" s="68">
        <f t="shared" si="4"/>
        <v>2464.86</v>
      </c>
      <c r="D55" s="68">
        <f t="shared" si="4"/>
        <v>7</v>
      </c>
      <c r="E55" s="68">
        <f t="shared" si="4"/>
        <v>50.51</v>
      </c>
      <c r="F55" s="68">
        <f t="shared" si="4"/>
        <v>4</v>
      </c>
      <c r="G55" s="68">
        <f t="shared" si="4"/>
        <v>42</v>
      </c>
      <c r="H55" s="68">
        <f t="shared" si="4"/>
        <v>-29.2</v>
      </c>
      <c r="I55" s="68">
        <f t="shared" si="4"/>
        <v>99</v>
      </c>
      <c r="J55" s="68">
        <f t="shared" si="4"/>
        <v>2444.17</v>
      </c>
      <c r="K55" s="752">
        <f t="shared" si="4"/>
        <v>5</v>
      </c>
      <c r="L55" s="68">
        <f t="shared" si="4"/>
        <v>3</v>
      </c>
      <c r="M55" s="68">
        <f t="shared" si="4"/>
        <v>2</v>
      </c>
      <c r="N55" s="68">
        <f t="shared" si="4"/>
        <v>6</v>
      </c>
      <c r="O55" s="410"/>
    </row>
    <row r="56" spans="1:15" x14ac:dyDescent="0.2">
      <c r="A56" s="754" t="s">
        <v>192</v>
      </c>
      <c r="B56" s="68">
        <f t="shared" si="4"/>
        <v>123</v>
      </c>
      <c r="C56" s="68">
        <f t="shared" si="4"/>
        <v>2953.08</v>
      </c>
      <c r="D56" s="68">
        <f t="shared" si="4"/>
        <v>11</v>
      </c>
      <c r="E56" s="68">
        <f t="shared" si="4"/>
        <v>101</v>
      </c>
      <c r="F56" s="68">
        <f t="shared" si="4"/>
        <v>4</v>
      </c>
      <c r="G56" s="68">
        <f t="shared" si="4"/>
        <v>48</v>
      </c>
      <c r="H56" s="68">
        <f t="shared" si="4"/>
        <v>18.940000000000001</v>
      </c>
      <c r="I56" s="68">
        <f t="shared" si="4"/>
        <v>130</v>
      </c>
      <c r="J56" s="68">
        <f t="shared" si="4"/>
        <v>3025.02</v>
      </c>
      <c r="K56" s="752">
        <f t="shared" si="4"/>
        <v>10</v>
      </c>
      <c r="L56" s="68">
        <f t="shared" si="4"/>
        <v>1</v>
      </c>
      <c r="M56" s="68">
        <f t="shared" si="4"/>
        <v>1</v>
      </c>
      <c r="N56" s="68">
        <f t="shared" si="4"/>
        <v>10</v>
      </c>
      <c r="O56" s="410"/>
    </row>
    <row r="57" spans="1:15" x14ac:dyDescent="0.2">
      <c r="A57" s="754" t="s">
        <v>196</v>
      </c>
      <c r="B57" s="68">
        <f t="shared" si="4"/>
        <v>495</v>
      </c>
      <c r="C57" s="68">
        <f t="shared" si="4"/>
        <v>13346.54</v>
      </c>
      <c r="D57" s="68">
        <f t="shared" si="4"/>
        <v>34</v>
      </c>
      <c r="E57" s="68">
        <f t="shared" si="4"/>
        <v>879.83</v>
      </c>
      <c r="F57" s="68">
        <f t="shared" si="4"/>
        <v>33</v>
      </c>
      <c r="G57" s="68">
        <f t="shared" si="4"/>
        <v>784</v>
      </c>
      <c r="H57" s="68">
        <f t="shared" si="4"/>
        <v>-11.52</v>
      </c>
      <c r="I57" s="68">
        <f t="shared" si="4"/>
        <v>496</v>
      </c>
      <c r="J57" s="68">
        <f t="shared" si="4"/>
        <v>13430.85</v>
      </c>
      <c r="K57" s="752">
        <f t="shared" si="4"/>
        <v>73</v>
      </c>
      <c r="L57" s="68">
        <f t="shared" si="4"/>
        <v>10</v>
      </c>
      <c r="M57" s="68">
        <f t="shared" si="4"/>
        <v>10</v>
      </c>
      <c r="N57" s="68">
        <f t="shared" si="4"/>
        <v>73</v>
      </c>
      <c r="O57" s="410"/>
    </row>
    <row r="58" spans="1:15" x14ac:dyDescent="0.2">
      <c r="A58" s="754" t="s">
        <v>210</v>
      </c>
      <c r="B58" s="68">
        <f t="shared" ref="B58:N67" si="5">IF(ISERROR(VLOOKUP($B$3&amp;$A58&amp;IF(ISERROR(MATCH($A58,GOR_PP,0))=TRUE,""," total")&amp;period_pp,joinersandleavers,COLUMN()+4,FALSE))=TRUE,0,VLOOKUP($B$3&amp;$A58&amp;IF(ISERROR(MATCH($A58,GOR_PP,0))=TRUE,""," total")&amp;period_pp,joinersandleavers,COLUMN()+4,FALSE))</f>
        <v>193</v>
      </c>
      <c r="C58" s="68">
        <f t="shared" si="5"/>
        <v>3808.4</v>
      </c>
      <c r="D58" s="68">
        <f t="shared" si="5"/>
        <v>12</v>
      </c>
      <c r="E58" s="68">
        <f t="shared" si="5"/>
        <v>200</v>
      </c>
      <c r="F58" s="68">
        <f t="shared" si="5"/>
        <v>6</v>
      </c>
      <c r="G58" s="68">
        <f t="shared" si="5"/>
        <v>75</v>
      </c>
      <c r="H58" s="68">
        <f t="shared" si="5"/>
        <v>-27.23</v>
      </c>
      <c r="I58" s="68">
        <f t="shared" si="5"/>
        <v>199</v>
      </c>
      <c r="J58" s="68">
        <f t="shared" si="5"/>
        <v>3906.17</v>
      </c>
      <c r="K58" s="752">
        <f t="shared" si="5"/>
        <v>16</v>
      </c>
      <c r="L58" s="68">
        <f t="shared" si="5"/>
        <v>3</v>
      </c>
      <c r="M58" s="68">
        <f t="shared" si="5"/>
        <v>2</v>
      </c>
      <c r="N58" s="68">
        <f t="shared" si="5"/>
        <v>17</v>
      </c>
      <c r="O58" s="410"/>
    </row>
    <row r="59" spans="1:15" x14ac:dyDescent="0.2">
      <c r="A59" s="754" t="s">
        <v>215</v>
      </c>
      <c r="B59" s="68">
        <f t="shared" si="5"/>
        <v>363</v>
      </c>
      <c r="C59" s="68">
        <f t="shared" si="5"/>
        <v>10483.620000000001</v>
      </c>
      <c r="D59" s="68">
        <f t="shared" si="5"/>
        <v>13</v>
      </c>
      <c r="E59" s="68">
        <f t="shared" si="5"/>
        <v>334</v>
      </c>
      <c r="F59" s="68">
        <f t="shared" si="5"/>
        <v>28</v>
      </c>
      <c r="G59" s="68">
        <f t="shared" si="5"/>
        <v>417</v>
      </c>
      <c r="H59" s="68">
        <f t="shared" si="5"/>
        <v>51.91</v>
      </c>
      <c r="I59" s="68">
        <f t="shared" si="5"/>
        <v>348</v>
      </c>
      <c r="J59" s="68">
        <f t="shared" si="5"/>
        <v>10452.530000000001</v>
      </c>
      <c r="K59" s="752">
        <f t="shared" si="5"/>
        <v>95</v>
      </c>
      <c r="L59" s="68">
        <f t="shared" si="5"/>
        <v>11</v>
      </c>
      <c r="M59" s="68">
        <f t="shared" si="5"/>
        <v>7</v>
      </c>
      <c r="N59" s="68">
        <f t="shared" si="5"/>
        <v>99</v>
      </c>
      <c r="O59" s="410"/>
    </row>
    <row r="60" spans="1:15" x14ac:dyDescent="0.2">
      <c r="A60" s="754" t="s">
        <v>241</v>
      </c>
      <c r="B60" s="68">
        <f t="shared" si="5"/>
        <v>254</v>
      </c>
      <c r="C60" s="68">
        <f t="shared" si="5"/>
        <v>5429.83</v>
      </c>
      <c r="D60" s="68">
        <f t="shared" si="5"/>
        <v>24</v>
      </c>
      <c r="E60" s="68">
        <f t="shared" si="5"/>
        <v>313</v>
      </c>
      <c r="F60" s="68">
        <f t="shared" si="5"/>
        <v>18</v>
      </c>
      <c r="G60" s="68">
        <f t="shared" si="5"/>
        <v>261</v>
      </c>
      <c r="H60" s="68">
        <f t="shared" si="5"/>
        <v>65.83</v>
      </c>
      <c r="I60" s="68">
        <f t="shared" si="5"/>
        <v>260</v>
      </c>
      <c r="J60" s="68">
        <f t="shared" si="5"/>
        <v>5547.66</v>
      </c>
      <c r="K60" s="752">
        <f t="shared" si="5"/>
        <v>33</v>
      </c>
      <c r="L60" s="68">
        <f t="shared" si="5"/>
        <v>2</v>
      </c>
      <c r="M60" s="68">
        <f t="shared" si="5"/>
        <v>3</v>
      </c>
      <c r="N60" s="68">
        <f t="shared" si="5"/>
        <v>32</v>
      </c>
      <c r="O60" s="410"/>
    </row>
    <row r="61" spans="1:15" x14ac:dyDescent="0.2">
      <c r="A61" s="754" t="s">
        <v>259</v>
      </c>
      <c r="B61" s="68">
        <f t="shared" si="5"/>
        <v>184</v>
      </c>
      <c r="C61" s="68">
        <f t="shared" si="5"/>
        <v>4415</v>
      </c>
      <c r="D61" s="68">
        <f t="shared" si="5"/>
        <v>12</v>
      </c>
      <c r="E61" s="68">
        <f t="shared" si="5"/>
        <v>374</v>
      </c>
      <c r="F61" s="68">
        <f t="shared" si="5"/>
        <v>13</v>
      </c>
      <c r="G61" s="68">
        <f t="shared" si="5"/>
        <v>289</v>
      </c>
      <c r="H61" s="68">
        <f t="shared" si="5"/>
        <v>70</v>
      </c>
      <c r="I61" s="68">
        <f t="shared" si="5"/>
        <v>183</v>
      </c>
      <c r="J61" s="68">
        <f t="shared" si="5"/>
        <v>4570</v>
      </c>
      <c r="K61" s="752">
        <f t="shared" si="5"/>
        <v>32</v>
      </c>
      <c r="L61" s="68">
        <f t="shared" si="5"/>
        <v>3</v>
      </c>
      <c r="M61" s="68">
        <f t="shared" si="5"/>
        <v>2</v>
      </c>
      <c r="N61" s="68">
        <f t="shared" si="5"/>
        <v>33</v>
      </c>
      <c r="O61" s="410"/>
    </row>
    <row r="62" spans="1:15" ht="22.5" customHeight="1" x14ac:dyDescent="0.2">
      <c r="A62" s="747" t="s">
        <v>267</v>
      </c>
      <c r="B62" s="748">
        <f t="shared" si="5"/>
        <v>3819</v>
      </c>
      <c r="C62" s="748">
        <f t="shared" si="5"/>
        <v>102498</v>
      </c>
      <c r="D62" s="748">
        <f t="shared" si="5"/>
        <v>227</v>
      </c>
      <c r="E62" s="748">
        <f t="shared" si="5"/>
        <v>5170.87</v>
      </c>
      <c r="F62" s="748">
        <f t="shared" si="5"/>
        <v>238</v>
      </c>
      <c r="G62" s="748">
        <f t="shared" si="5"/>
        <v>4510.54</v>
      </c>
      <c r="H62" s="748">
        <f t="shared" si="5"/>
        <v>-359.17</v>
      </c>
      <c r="I62" s="748">
        <f t="shared" si="5"/>
        <v>3808</v>
      </c>
      <c r="J62" s="748">
        <f t="shared" si="5"/>
        <v>102799.16</v>
      </c>
      <c r="K62" s="749">
        <f t="shared" si="5"/>
        <v>658</v>
      </c>
      <c r="L62" s="748">
        <f t="shared" si="5"/>
        <v>102</v>
      </c>
      <c r="M62" s="748">
        <f t="shared" si="5"/>
        <v>86</v>
      </c>
      <c r="N62" s="748">
        <f t="shared" si="5"/>
        <v>674</v>
      </c>
      <c r="O62" s="750"/>
    </row>
    <row r="63" spans="1:15" x14ac:dyDescent="0.2">
      <c r="A63" s="754" t="s">
        <v>138</v>
      </c>
      <c r="B63" s="68">
        <f t="shared" si="5"/>
        <v>175</v>
      </c>
      <c r="C63" s="68">
        <f t="shared" si="5"/>
        <v>4832.54</v>
      </c>
      <c r="D63" s="68">
        <f t="shared" si="5"/>
        <v>8</v>
      </c>
      <c r="E63" s="68">
        <f t="shared" si="5"/>
        <v>218</v>
      </c>
      <c r="F63" s="68">
        <f t="shared" si="5"/>
        <v>14</v>
      </c>
      <c r="G63" s="68">
        <f t="shared" si="5"/>
        <v>293</v>
      </c>
      <c r="H63" s="68">
        <f t="shared" si="5"/>
        <v>13.97</v>
      </c>
      <c r="I63" s="68">
        <f t="shared" si="5"/>
        <v>169</v>
      </c>
      <c r="J63" s="68">
        <f t="shared" si="5"/>
        <v>4771.51</v>
      </c>
      <c r="K63" s="752">
        <f t="shared" si="5"/>
        <v>41</v>
      </c>
      <c r="L63" s="68">
        <f t="shared" si="5"/>
        <v>10</v>
      </c>
      <c r="M63" s="68">
        <f t="shared" si="5"/>
        <v>2</v>
      </c>
      <c r="N63" s="68">
        <f t="shared" si="5"/>
        <v>49</v>
      </c>
      <c r="O63" s="410"/>
    </row>
    <row r="64" spans="1:15" x14ac:dyDescent="0.2">
      <c r="A64" s="754" t="s">
        <v>139</v>
      </c>
      <c r="B64" s="68">
        <f t="shared" si="5"/>
        <v>575</v>
      </c>
      <c r="C64" s="68">
        <f t="shared" si="5"/>
        <v>14934.97</v>
      </c>
      <c r="D64" s="68">
        <f t="shared" si="5"/>
        <v>28</v>
      </c>
      <c r="E64" s="68">
        <f t="shared" si="5"/>
        <v>626</v>
      </c>
      <c r="F64" s="68">
        <f t="shared" si="5"/>
        <v>32</v>
      </c>
      <c r="G64" s="68">
        <f t="shared" si="5"/>
        <v>452</v>
      </c>
      <c r="H64" s="68">
        <f t="shared" si="5"/>
        <v>3.37</v>
      </c>
      <c r="I64" s="68">
        <f t="shared" si="5"/>
        <v>571</v>
      </c>
      <c r="J64" s="68">
        <f t="shared" si="5"/>
        <v>15112.34</v>
      </c>
      <c r="K64" s="752">
        <f t="shared" si="5"/>
        <v>106</v>
      </c>
      <c r="L64" s="68">
        <f t="shared" si="5"/>
        <v>8</v>
      </c>
      <c r="M64" s="68">
        <f t="shared" si="5"/>
        <v>19</v>
      </c>
      <c r="N64" s="68">
        <f t="shared" si="5"/>
        <v>95</v>
      </c>
      <c r="O64" s="410"/>
    </row>
    <row r="65" spans="1:15" x14ac:dyDescent="0.2">
      <c r="A65" s="754" t="s">
        <v>177</v>
      </c>
      <c r="B65" s="68">
        <f t="shared" si="5"/>
        <v>163</v>
      </c>
      <c r="C65" s="68">
        <f t="shared" si="5"/>
        <v>5513.54</v>
      </c>
      <c r="D65" s="68">
        <f t="shared" si="5"/>
        <v>9</v>
      </c>
      <c r="E65" s="68">
        <f t="shared" si="5"/>
        <v>367</v>
      </c>
      <c r="F65" s="68">
        <f t="shared" si="5"/>
        <v>10</v>
      </c>
      <c r="G65" s="68">
        <f t="shared" si="5"/>
        <v>235</v>
      </c>
      <c r="H65" s="68">
        <f t="shared" si="5"/>
        <v>46.97</v>
      </c>
      <c r="I65" s="68">
        <f t="shared" si="5"/>
        <v>162</v>
      </c>
      <c r="J65" s="68">
        <f t="shared" si="5"/>
        <v>5692.51</v>
      </c>
      <c r="K65" s="752">
        <f t="shared" si="5"/>
        <v>79</v>
      </c>
      <c r="L65" s="68">
        <f t="shared" si="5"/>
        <v>11</v>
      </c>
      <c r="M65" s="68">
        <f t="shared" si="5"/>
        <v>7</v>
      </c>
      <c r="N65" s="68">
        <f t="shared" si="5"/>
        <v>83</v>
      </c>
      <c r="O65" s="410"/>
    </row>
    <row r="66" spans="1:15" x14ac:dyDescent="0.2">
      <c r="A66" s="754" t="s">
        <v>178</v>
      </c>
      <c r="B66" s="68">
        <f t="shared" si="5"/>
        <v>688</v>
      </c>
      <c r="C66" s="68">
        <f t="shared" si="5"/>
        <v>18414.05</v>
      </c>
      <c r="D66" s="68">
        <f t="shared" si="5"/>
        <v>41</v>
      </c>
      <c r="E66" s="68">
        <f t="shared" si="5"/>
        <v>1040.8499999999999</v>
      </c>
      <c r="F66" s="68">
        <f t="shared" si="5"/>
        <v>40</v>
      </c>
      <c r="G66" s="68">
        <f t="shared" si="5"/>
        <v>766.54</v>
      </c>
      <c r="H66" s="68">
        <f t="shared" si="5"/>
        <v>-271.32</v>
      </c>
      <c r="I66" s="68">
        <f t="shared" si="5"/>
        <v>689</v>
      </c>
      <c r="J66" s="68">
        <f t="shared" si="5"/>
        <v>18417.04</v>
      </c>
      <c r="K66" s="752">
        <f t="shared" si="5"/>
        <v>96</v>
      </c>
      <c r="L66" s="68">
        <f t="shared" si="5"/>
        <v>8</v>
      </c>
      <c r="M66" s="68">
        <f t="shared" si="5"/>
        <v>12</v>
      </c>
      <c r="N66" s="68">
        <f t="shared" si="5"/>
        <v>92</v>
      </c>
      <c r="O66" s="410"/>
    </row>
    <row r="67" spans="1:15" x14ac:dyDescent="0.2">
      <c r="A67" s="754" t="s">
        <v>180</v>
      </c>
      <c r="B67" s="68">
        <f t="shared" si="5"/>
        <v>570</v>
      </c>
      <c r="C67" s="68">
        <f t="shared" si="5"/>
        <v>16685.05</v>
      </c>
      <c r="D67" s="68">
        <f t="shared" si="5"/>
        <v>34</v>
      </c>
      <c r="E67" s="68">
        <f t="shared" si="5"/>
        <v>611.51</v>
      </c>
      <c r="F67" s="68">
        <f t="shared" si="5"/>
        <v>39</v>
      </c>
      <c r="G67" s="68">
        <f t="shared" si="5"/>
        <v>790</v>
      </c>
      <c r="H67" s="68">
        <f t="shared" si="5"/>
        <v>-174.69</v>
      </c>
      <c r="I67" s="68">
        <f t="shared" si="5"/>
        <v>565</v>
      </c>
      <c r="J67" s="68">
        <f t="shared" si="5"/>
        <v>16331.87</v>
      </c>
      <c r="K67" s="752">
        <f t="shared" si="5"/>
        <v>66</v>
      </c>
      <c r="L67" s="68">
        <f t="shared" si="5"/>
        <v>19</v>
      </c>
      <c r="M67" s="68">
        <f t="shared" si="5"/>
        <v>15</v>
      </c>
      <c r="N67" s="68">
        <f t="shared" si="5"/>
        <v>70</v>
      </c>
      <c r="O67" s="410"/>
    </row>
    <row r="68" spans="1:15" x14ac:dyDescent="0.2">
      <c r="A68" s="754" t="s">
        <v>193</v>
      </c>
      <c r="B68" s="68">
        <f t="shared" ref="B68:N77" si="6">IF(ISERROR(VLOOKUP($B$3&amp;$A68&amp;IF(ISERROR(MATCH($A68,GOR_PP,0))=TRUE,""," total")&amp;period_pp,joinersandleavers,COLUMN()+4,FALSE))=TRUE,0,VLOOKUP($B$3&amp;$A68&amp;IF(ISERROR(MATCH($A68,GOR_PP,0))=TRUE,""," total")&amp;period_pp,joinersandleavers,COLUMN()+4,FALSE))</f>
        <v>343</v>
      </c>
      <c r="C68" s="68">
        <f t="shared" si="6"/>
        <v>7661.54</v>
      </c>
      <c r="D68" s="68">
        <f t="shared" si="6"/>
        <v>26</v>
      </c>
      <c r="E68" s="68">
        <f t="shared" si="6"/>
        <v>414.51</v>
      </c>
      <c r="F68" s="68">
        <f t="shared" si="6"/>
        <v>17</v>
      </c>
      <c r="G68" s="68">
        <f t="shared" si="6"/>
        <v>228</v>
      </c>
      <c r="H68" s="68">
        <f t="shared" si="6"/>
        <v>-39.03</v>
      </c>
      <c r="I68" s="68">
        <f t="shared" si="6"/>
        <v>352</v>
      </c>
      <c r="J68" s="68">
        <f t="shared" si="6"/>
        <v>7809.02</v>
      </c>
      <c r="K68" s="752">
        <f t="shared" si="6"/>
        <v>56</v>
      </c>
      <c r="L68" s="68">
        <f t="shared" si="6"/>
        <v>10</v>
      </c>
      <c r="M68" s="68">
        <f t="shared" si="6"/>
        <v>6</v>
      </c>
      <c r="N68" s="68">
        <f t="shared" si="6"/>
        <v>60</v>
      </c>
      <c r="O68" s="410"/>
    </row>
    <row r="69" spans="1:15" x14ac:dyDescent="0.2">
      <c r="A69" s="754" t="s">
        <v>198</v>
      </c>
      <c r="B69" s="68">
        <f t="shared" si="6"/>
        <v>198</v>
      </c>
      <c r="C69" s="68">
        <f t="shared" si="6"/>
        <v>5607.86</v>
      </c>
      <c r="D69" s="68">
        <f t="shared" si="6"/>
        <v>12</v>
      </c>
      <c r="E69" s="68">
        <f t="shared" si="6"/>
        <v>408</v>
      </c>
      <c r="F69" s="68">
        <f t="shared" si="6"/>
        <v>19</v>
      </c>
      <c r="G69" s="68">
        <f t="shared" si="6"/>
        <v>292</v>
      </c>
      <c r="H69" s="68">
        <f t="shared" si="6"/>
        <v>-24.86</v>
      </c>
      <c r="I69" s="68">
        <f t="shared" si="6"/>
        <v>191</v>
      </c>
      <c r="J69" s="68">
        <f t="shared" si="6"/>
        <v>5699</v>
      </c>
      <c r="K69" s="752">
        <f t="shared" si="6"/>
        <v>43</v>
      </c>
      <c r="L69" s="68">
        <f t="shared" si="6"/>
        <v>8</v>
      </c>
      <c r="M69" s="68">
        <f t="shared" si="6"/>
        <v>7</v>
      </c>
      <c r="N69" s="68">
        <f t="shared" si="6"/>
        <v>44</v>
      </c>
      <c r="O69" s="410"/>
    </row>
    <row r="70" spans="1:15" x14ac:dyDescent="0.2">
      <c r="A70" s="754" t="s">
        <v>199</v>
      </c>
      <c r="B70" s="68">
        <f t="shared" si="6"/>
        <v>684</v>
      </c>
      <c r="C70" s="68">
        <f t="shared" si="6"/>
        <v>18042.939999999999</v>
      </c>
      <c r="D70" s="68">
        <f t="shared" si="6"/>
        <v>47</v>
      </c>
      <c r="E70" s="68">
        <f t="shared" si="6"/>
        <v>1017</v>
      </c>
      <c r="F70" s="68">
        <f t="shared" si="6"/>
        <v>46</v>
      </c>
      <c r="G70" s="68">
        <f t="shared" si="6"/>
        <v>967</v>
      </c>
      <c r="H70" s="68">
        <f t="shared" si="6"/>
        <v>50.08</v>
      </c>
      <c r="I70" s="68">
        <f t="shared" si="6"/>
        <v>685</v>
      </c>
      <c r="J70" s="68">
        <f t="shared" si="6"/>
        <v>18143.02</v>
      </c>
      <c r="K70" s="752">
        <f t="shared" si="6"/>
        <v>93</v>
      </c>
      <c r="L70" s="68">
        <f t="shared" si="6"/>
        <v>13</v>
      </c>
      <c r="M70" s="68">
        <f t="shared" si="6"/>
        <v>9</v>
      </c>
      <c r="N70" s="68">
        <f t="shared" si="6"/>
        <v>97</v>
      </c>
      <c r="O70" s="410"/>
    </row>
    <row r="71" spans="1:15" x14ac:dyDescent="0.2">
      <c r="A71" s="754" t="s">
        <v>211</v>
      </c>
      <c r="B71" s="68">
        <f t="shared" si="6"/>
        <v>23</v>
      </c>
      <c r="C71" s="68">
        <f t="shared" si="6"/>
        <v>759</v>
      </c>
      <c r="D71" s="68">
        <f t="shared" si="6"/>
        <v>5</v>
      </c>
      <c r="E71" s="68">
        <f t="shared" si="6"/>
        <v>60</v>
      </c>
      <c r="F71" s="68">
        <f t="shared" si="6"/>
        <v>2</v>
      </c>
      <c r="G71" s="68">
        <f t="shared" si="6"/>
        <v>37</v>
      </c>
      <c r="H71" s="68">
        <f t="shared" si="6"/>
        <v>0</v>
      </c>
      <c r="I71" s="68">
        <f t="shared" si="6"/>
        <v>26</v>
      </c>
      <c r="J71" s="68">
        <f t="shared" si="6"/>
        <v>782</v>
      </c>
      <c r="K71" s="752">
        <f t="shared" si="6"/>
        <v>9</v>
      </c>
      <c r="L71" s="68">
        <f t="shared" si="6"/>
        <v>1</v>
      </c>
      <c r="M71" s="68">
        <f t="shared" si="6"/>
        <v>1</v>
      </c>
      <c r="N71" s="68">
        <f t="shared" si="6"/>
        <v>9</v>
      </c>
      <c r="O71" s="410"/>
    </row>
    <row r="72" spans="1:15" x14ac:dyDescent="0.2">
      <c r="A72" s="754" t="s">
        <v>248</v>
      </c>
      <c r="B72" s="68">
        <f t="shared" si="6"/>
        <v>400</v>
      </c>
      <c r="C72" s="68">
        <f t="shared" si="6"/>
        <v>10046.51</v>
      </c>
      <c r="D72" s="68">
        <f t="shared" si="6"/>
        <v>19</v>
      </c>
      <c r="E72" s="68">
        <f t="shared" si="6"/>
        <v>420</v>
      </c>
      <c r="F72" s="68">
        <f t="shared" si="6"/>
        <v>21</v>
      </c>
      <c r="G72" s="68">
        <f t="shared" si="6"/>
        <v>462</v>
      </c>
      <c r="H72" s="68">
        <f t="shared" si="6"/>
        <v>36.340000000000003</v>
      </c>
      <c r="I72" s="68">
        <f t="shared" si="6"/>
        <v>398</v>
      </c>
      <c r="J72" s="68">
        <f t="shared" si="6"/>
        <v>10040.85</v>
      </c>
      <c r="K72" s="752">
        <f t="shared" si="6"/>
        <v>69</v>
      </c>
      <c r="L72" s="68">
        <f t="shared" si="6"/>
        <v>16</v>
      </c>
      <c r="M72" s="68">
        <f t="shared" si="6"/>
        <v>10</v>
      </c>
      <c r="N72" s="68">
        <f t="shared" si="6"/>
        <v>75</v>
      </c>
      <c r="O72" s="410"/>
    </row>
    <row r="73" spans="1:15" ht="22.5" customHeight="1" x14ac:dyDescent="0.2">
      <c r="A73" s="747" t="s">
        <v>274</v>
      </c>
      <c r="B73" s="748">
        <f t="shared" si="6"/>
        <v>3914</v>
      </c>
      <c r="C73" s="748">
        <f t="shared" si="6"/>
        <v>114877.7</v>
      </c>
      <c r="D73" s="748">
        <f t="shared" si="6"/>
        <v>163</v>
      </c>
      <c r="E73" s="748">
        <f t="shared" si="6"/>
        <v>4798.0200000000004</v>
      </c>
      <c r="F73" s="748">
        <f t="shared" si="6"/>
        <v>216</v>
      </c>
      <c r="G73" s="748">
        <f t="shared" si="6"/>
        <v>5206.08</v>
      </c>
      <c r="H73" s="748">
        <f t="shared" si="6"/>
        <v>343.25</v>
      </c>
      <c r="I73" s="748">
        <f t="shared" si="6"/>
        <v>3861</v>
      </c>
      <c r="J73" s="748">
        <f t="shared" si="6"/>
        <v>114812.89</v>
      </c>
      <c r="K73" s="749">
        <f t="shared" si="6"/>
        <v>860</v>
      </c>
      <c r="L73" s="748">
        <f t="shared" si="6"/>
        <v>122</v>
      </c>
      <c r="M73" s="748">
        <f t="shared" si="6"/>
        <v>92</v>
      </c>
      <c r="N73" s="748">
        <f t="shared" si="6"/>
        <v>890</v>
      </c>
      <c r="O73" s="750"/>
    </row>
    <row r="74" spans="1:15" x14ac:dyDescent="0.2">
      <c r="A74" s="754" t="s">
        <v>113</v>
      </c>
      <c r="B74" s="68">
        <f t="shared" si="6"/>
        <v>702</v>
      </c>
      <c r="C74" s="68">
        <f t="shared" si="6"/>
        <v>24194.83</v>
      </c>
      <c r="D74" s="68">
        <f t="shared" si="6"/>
        <v>38</v>
      </c>
      <c r="E74" s="68">
        <f t="shared" si="6"/>
        <v>985</v>
      </c>
      <c r="F74" s="68">
        <f t="shared" si="6"/>
        <v>39</v>
      </c>
      <c r="G74" s="68">
        <f t="shared" si="6"/>
        <v>1223.54</v>
      </c>
      <c r="H74" s="68">
        <f t="shared" si="6"/>
        <v>26.37</v>
      </c>
      <c r="I74" s="68">
        <f t="shared" si="6"/>
        <v>701</v>
      </c>
      <c r="J74" s="68">
        <f t="shared" si="6"/>
        <v>23982.66</v>
      </c>
      <c r="K74" s="752">
        <f t="shared" si="6"/>
        <v>247</v>
      </c>
      <c r="L74" s="68">
        <f t="shared" si="6"/>
        <v>44</v>
      </c>
      <c r="M74" s="68">
        <f t="shared" si="6"/>
        <v>15</v>
      </c>
      <c r="N74" s="68">
        <f t="shared" si="6"/>
        <v>276</v>
      </c>
      <c r="O74" s="410"/>
    </row>
    <row r="75" spans="1:15" x14ac:dyDescent="0.2">
      <c r="A75" s="754" t="s">
        <v>134</v>
      </c>
      <c r="B75" s="68">
        <f t="shared" si="6"/>
        <v>255</v>
      </c>
      <c r="C75" s="68">
        <f t="shared" si="6"/>
        <v>5887.43</v>
      </c>
      <c r="D75" s="68">
        <f t="shared" si="6"/>
        <v>3</v>
      </c>
      <c r="E75" s="68">
        <f t="shared" si="6"/>
        <v>115</v>
      </c>
      <c r="F75" s="68">
        <f t="shared" si="6"/>
        <v>14</v>
      </c>
      <c r="G75" s="68">
        <f t="shared" si="6"/>
        <v>343</v>
      </c>
      <c r="H75" s="68">
        <f t="shared" si="6"/>
        <v>8.4</v>
      </c>
      <c r="I75" s="68">
        <f t="shared" si="6"/>
        <v>244</v>
      </c>
      <c r="J75" s="68">
        <f t="shared" si="6"/>
        <v>5667.83</v>
      </c>
      <c r="K75" s="752">
        <f t="shared" si="6"/>
        <v>54</v>
      </c>
      <c r="L75" s="68">
        <f t="shared" si="6"/>
        <v>9</v>
      </c>
      <c r="M75" s="68">
        <f t="shared" si="6"/>
        <v>7</v>
      </c>
      <c r="N75" s="68">
        <f t="shared" si="6"/>
        <v>56</v>
      </c>
      <c r="O75" s="410"/>
    </row>
    <row r="76" spans="1:15" x14ac:dyDescent="0.2">
      <c r="A76" s="754" t="s">
        <v>143</v>
      </c>
      <c r="B76" s="68">
        <f t="shared" si="6"/>
        <v>176</v>
      </c>
      <c r="C76" s="68">
        <f t="shared" si="6"/>
        <v>4738.54</v>
      </c>
      <c r="D76" s="68">
        <f t="shared" si="6"/>
        <v>7</v>
      </c>
      <c r="E76" s="68">
        <f t="shared" si="6"/>
        <v>172</v>
      </c>
      <c r="F76" s="68">
        <f t="shared" si="6"/>
        <v>10</v>
      </c>
      <c r="G76" s="68">
        <f t="shared" si="6"/>
        <v>185</v>
      </c>
      <c r="H76" s="68">
        <f t="shared" si="6"/>
        <v>31.97</v>
      </c>
      <c r="I76" s="68">
        <f t="shared" si="6"/>
        <v>173</v>
      </c>
      <c r="J76" s="68">
        <f t="shared" si="6"/>
        <v>4757.51</v>
      </c>
      <c r="K76" s="752">
        <f t="shared" si="6"/>
        <v>25</v>
      </c>
      <c r="L76" s="68">
        <f t="shared" si="6"/>
        <v>4</v>
      </c>
      <c r="M76" s="68">
        <f t="shared" si="6"/>
        <v>4</v>
      </c>
      <c r="N76" s="68">
        <f t="shared" si="6"/>
        <v>25</v>
      </c>
      <c r="O76" s="410"/>
    </row>
    <row r="77" spans="1:15" x14ac:dyDescent="0.2">
      <c r="A77" s="754" t="s">
        <v>161</v>
      </c>
      <c r="B77" s="68">
        <f t="shared" si="6"/>
        <v>119</v>
      </c>
      <c r="C77" s="68">
        <f t="shared" si="6"/>
        <v>3207</v>
      </c>
      <c r="D77" s="68">
        <f t="shared" si="6"/>
        <v>10</v>
      </c>
      <c r="E77" s="68">
        <f t="shared" si="6"/>
        <v>160.51</v>
      </c>
      <c r="F77" s="68">
        <f t="shared" si="6"/>
        <v>10</v>
      </c>
      <c r="G77" s="68">
        <f t="shared" si="6"/>
        <v>124</v>
      </c>
      <c r="H77" s="68">
        <f t="shared" si="6"/>
        <v>0</v>
      </c>
      <c r="I77" s="68">
        <f t="shared" si="6"/>
        <v>119</v>
      </c>
      <c r="J77" s="68">
        <f t="shared" si="6"/>
        <v>3243.51</v>
      </c>
      <c r="K77" s="752">
        <f t="shared" si="6"/>
        <v>13</v>
      </c>
      <c r="L77" s="68">
        <f t="shared" si="6"/>
        <v>0</v>
      </c>
      <c r="M77" s="68">
        <f t="shared" si="6"/>
        <v>0</v>
      </c>
      <c r="N77" s="68">
        <f t="shared" si="6"/>
        <v>13</v>
      </c>
      <c r="O77" s="410"/>
    </row>
    <row r="78" spans="1:15" x14ac:dyDescent="0.2">
      <c r="A78" s="754" t="s">
        <v>213</v>
      </c>
      <c r="B78" s="68">
        <f t="shared" ref="B78:N87" si="7">IF(ISERROR(VLOOKUP($B$3&amp;$A78&amp;IF(ISERROR(MATCH($A78,GOR_PP,0))=TRUE,""," total")&amp;period_pp,joinersandleavers,COLUMN()+4,FALSE))=TRUE,0,VLOOKUP($B$3&amp;$A78&amp;IF(ISERROR(MATCH($A78,GOR_PP,0))=TRUE,""," total")&amp;period_pp,joinersandleavers,COLUMN()+4,FALSE))</f>
        <v>195</v>
      </c>
      <c r="C78" s="68">
        <f t="shared" si="7"/>
        <v>5985.97</v>
      </c>
      <c r="D78" s="68">
        <f t="shared" si="7"/>
        <v>10</v>
      </c>
      <c r="E78" s="68">
        <f t="shared" si="7"/>
        <v>214</v>
      </c>
      <c r="F78" s="68">
        <f t="shared" si="7"/>
        <v>10</v>
      </c>
      <c r="G78" s="68">
        <f t="shared" si="7"/>
        <v>294</v>
      </c>
      <c r="H78" s="68">
        <f t="shared" si="7"/>
        <v>3.54</v>
      </c>
      <c r="I78" s="68">
        <f t="shared" si="7"/>
        <v>195</v>
      </c>
      <c r="J78" s="68">
        <f t="shared" si="7"/>
        <v>5909.51</v>
      </c>
      <c r="K78" s="752">
        <f t="shared" si="7"/>
        <v>50</v>
      </c>
      <c r="L78" s="68">
        <f t="shared" si="7"/>
        <v>10</v>
      </c>
      <c r="M78" s="68">
        <f t="shared" si="7"/>
        <v>7</v>
      </c>
      <c r="N78" s="68">
        <f t="shared" si="7"/>
        <v>53</v>
      </c>
      <c r="O78" s="410"/>
    </row>
    <row r="79" spans="1:15" x14ac:dyDescent="0.2">
      <c r="A79" s="754" t="s">
        <v>216</v>
      </c>
      <c r="B79" s="68">
        <f t="shared" si="7"/>
        <v>207</v>
      </c>
      <c r="C79" s="68">
        <f t="shared" si="7"/>
        <v>5730.54</v>
      </c>
      <c r="D79" s="68">
        <f t="shared" si="7"/>
        <v>5</v>
      </c>
      <c r="E79" s="68">
        <f t="shared" si="7"/>
        <v>143</v>
      </c>
      <c r="F79" s="68">
        <f t="shared" si="7"/>
        <v>8</v>
      </c>
      <c r="G79" s="68">
        <f t="shared" si="7"/>
        <v>93</v>
      </c>
      <c r="H79" s="68">
        <f t="shared" si="7"/>
        <v>109.8</v>
      </c>
      <c r="I79" s="68">
        <f t="shared" si="7"/>
        <v>204</v>
      </c>
      <c r="J79" s="68">
        <f t="shared" si="7"/>
        <v>5890.34</v>
      </c>
      <c r="K79" s="752">
        <f t="shared" si="7"/>
        <v>27</v>
      </c>
      <c r="L79" s="68">
        <f t="shared" si="7"/>
        <v>3</v>
      </c>
      <c r="M79" s="68">
        <f t="shared" si="7"/>
        <v>5</v>
      </c>
      <c r="N79" s="68">
        <f t="shared" si="7"/>
        <v>25</v>
      </c>
      <c r="O79" s="410"/>
    </row>
    <row r="80" spans="1:15" x14ac:dyDescent="0.2">
      <c r="A80" s="754" t="s">
        <v>218</v>
      </c>
      <c r="B80" s="68">
        <f t="shared" si="7"/>
        <v>192</v>
      </c>
      <c r="C80" s="68">
        <f t="shared" si="7"/>
        <v>5028.54</v>
      </c>
      <c r="D80" s="68">
        <f t="shared" si="7"/>
        <v>3</v>
      </c>
      <c r="E80" s="68">
        <f t="shared" si="7"/>
        <v>16</v>
      </c>
      <c r="F80" s="68">
        <f t="shared" si="7"/>
        <v>11</v>
      </c>
      <c r="G80" s="68">
        <f t="shared" si="7"/>
        <v>208</v>
      </c>
      <c r="H80" s="68">
        <f t="shared" si="7"/>
        <v>-1.03</v>
      </c>
      <c r="I80" s="68">
        <f t="shared" si="7"/>
        <v>184</v>
      </c>
      <c r="J80" s="68">
        <f t="shared" si="7"/>
        <v>4835.51</v>
      </c>
      <c r="K80" s="752">
        <f t="shared" si="7"/>
        <v>62</v>
      </c>
      <c r="L80" s="68">
        <f t="shared" si="7"/>
        <v>7</v>
      </c>
      <c r="M80" s="68">
        <f t="shared" si="7"/>
        <v>4</v>
      </c>
      <c r="N80" s="68">
        <f t="shared" si="7"/>
        <v>65</v>
      </c>
      <c r="O80" s="410"/>
    </row>
    <row r="81" spans="1:15" x14ac:dyDescent="0.2">
      <c r="A81" s="754" t="s">
        <v>226</v>
      </c>
      <c r="B81" s="68">
        <f t="shared" si="7"/>
        <v>631</v>
      </c>
      <c r="C81" s="68">
        <f t="shared" si="7"/>
        <v>18217.509999999998</v>
      </c>
      <c r="D81" s="68">
        <f t="shared" si="7"/>
        <v>31</v>
      </c>
      <c r="E81" s="68">
        <f t="shared" si="7"/>
        <v>980</v>
      </c>
      <c r="F81" s="68">
        <f t="shared" si="7"/>
        <v>39</v>
      </c>
      <c r="G81" s="68">
        <f t="shared" si="7"/>
        <v>1261.08</v>
      </c>
      <c r="H81" s="68">
        <f t="shared" si="7"/>
        <v>-21.77</v>
      </c>
      <c r="I81" s="68">
        <f t="shared" si="7"/>
        <v>623</v>
      </c>
      <c r="J81" s="68">
        <f t="shared" si="7"/>
        <v>17914.66</v>
      </c>
      <c r="K81" s="752">
        <f t="shared" si="7"/>
        <v>93</v>
      </c>
      <c r="L81" s="68">
        <f t="shared" si="7"/>
        <v>10</v>
      </c>
      <c r="M81" s="68">
        <f t="shared" si="7"/>
        <v>9</v>
      </c>
      <c r="N81" s="68">
        <f t="shared" si="7"/>
        <v>94</v>
      </c>
      <c r="O81" s="410"/>
    </row>
    <row r="82" spans="1:15" x14ac:dyDescent="0.2">
      <c r="A82" s="754" t="s">
        <v>229</v>
      </c>
      <c r="B82" s="68">
        <f t="shared" si="7"/>
        <v>133</v>
      </c>
      <c r="C82" s="68">
        <f t="shared" si="7"/>
        <v>4604</v>
      </c>
      <c r="D82" s="68">
        <f t="shared" si="7"/>
        <v>4</v>
      </c>
      <c r="E82" s="68">
        <f t="shared" si="7"/>
        <v>88</v>
      </c>
      <c r="F82" s="68">
        <f t="shared" si="7"/>
        <v>10</v>
      </c>
      <c r="G82" s="68">
        <f t="shared" si="7"/>
        <v>276</v>
      </c>
      <c r="H82" s="68">
        <f t="shared" si="7"/>
        <v>0</v>
      </c>
      <c r="I82" s="68">
        <f t="shared" si="7"/>
        <v>127</v>
      </c>
      <c r="J82" s="68">
        <f t="shared" si="7"/>
        <v>4416</v>
      </c>
      <c r="K82" s="752">
        <f t="shared" si="7"/>
        <v>16</v>
      </c>
      <c r="L82" s="68">
        <f t="shared" si="7"/>
        <v>2</v>
      </c>
      <c r="M82" s="68">
        <f t="shared" si="7"/>
        <v>1</v>
      </c>
      <c r="N82" s="68">
        <f t="shared" si="7"/>
        <v>17</v>
      </c>
      <c r="O82" s="410"/>
    </row>
    <row r="83" spans="1:15" x14ac:dyDescent="0.2">
      <c r="A83" s="754" t="s">
        <v>236</v>
      </c>
      <c r="B83" s="68">
        <f t="shared" si="7"/>
        <v>127</v>
      </c>
      <c r="C83" s="68">
        <f t="shared" si="7"/>
        <v>3466.54</v>
      </c>
      <c r="D83" s="68">
        <f t="shared" si="7"/>
        <v>9</v>
      </c>
      <c r="E83" s="68">
        <f t="shared" si="7"/>
        <v>282</v>
      </c>
      <c r="F83" s="68">
        <f t="shared" si="7"/>
        <v>6</v>
      </c>
      <c r="G83" s="68">
        <f t="shared" si="7"/>
        <v>51</v>
      </c>
      <c r="H83" s="68">
        <f t="shared" si="7"/>
        <v>21.97</v>
      </c>
      <c r="I83" s="68">
        <f t="shared" si="7"/>
        <v>130</v>
      </c>
      <c r="J83" s="68">
        <f t="shared" si="7"/>
        <v>3719.51</v>
      </c>
      <c r="K83" s="752">
        <f t="shared" si="7"/>
        <v>19</v>
      </c>
      <c r="L83" s="68">
        <f t="shared" si="7"/>
        <v>0</v>
      </c>
      <c r="M83" s="68">
        <f t="shared" si="7"/>
        <v>3</v>
      </c>
      <c r="N83" s="68">
        <f t="shared" si="7"/>
        <v>16</v>
      </c>
      <c r="O83" s="410"/>
    </row>
    <row r="84" spans="1:15" x14ac:dyDescent="0.2">
      <c r="A84" s="754" t="s">
        <v>242</v>
      </c>
      <c r="B84" s="68">
        <f t="shared" si="7"/>
        <v>125</v>
      </c>
      <c r="C84" s="68">
        <f t="shared" si="7"/>
        <v>3242</v>
      </c>
      <c r="D84" s="68">
        <f t="shared" si="7"/>
        <v>9</v>
      </c>
      <c r="E84" s="68">
        <f t="shared" si="7"/>
        <v>598</v>
      </c>
      <c r="F84" s="68">
        <f t="shared" si="7"/>
        <v>9</v>
      </c>
      <c r="G84" s="68">
        <f t="shared" si="7"/>
        <v>250</v>
      </c>
      <c r="H84" s="68">
        <f t="shared" si="7"/>
        <v>31</v>
      </c>
      <c r="I84" s="68">
        <f t="shared" si="7"/>
        <v>125</v>
      </c>
      <c r="J84" s="68">
        <f t="shared" si="7"/>
        <v>3621</v>
      </c>
      <c r="K84" s="752">
        <f t="shared" si="7"/>
        <v>32</v>
      </c>
      <c r="L84" s="68">
        <f t="shared" si="7"/>
        <v>5</v>
      </c>
      <c r="M84" s="68">
        <f t="shared" si="7"/>
        <v>4</v>
      </c>
      <c r="N84" s="68">
        <f t="shared" si="7"/>
        <v>33</v>
      </c>
      <c r="O84" s="410"/>
    </row>
    <row r="85" spans="1:15" x14ac:dyDescent="0.2">
      <c r="A85" s="754" t="s">
        <v>246</v>
      </c>
      <c r="B85" s="68">
        <f t="shared" si="7"/>
        <v>487</v>
      </c>
      <c r="C85" s="68">
        <f t="shared" si="7"/>
        <v>14007.51</v>
      </c>
      <c r="D85" s="68">
        <f t="shared" si="7"/>
        <v>16</v>
      </c>
      <c r="E85" s="68">
        <f t="shared" si="7"/>
        <v>460</v>
      </c>
      <c r="F85" s="68">
        <f t="shared" si="7"/>
        <v>28</v>
      </c>
      <c r="G85" s="68">
        <f t="shared" si="7"/>
        <v>412</v>
      </c>
      <c r="H85" s="68">
        <f t="shared" si="7"/>
        <v>82.83</v>
      </c>
      <c r="I85" s="68">
        <f t="shared" si="7"/>
        <v>475</v>
      </c>
      <c r="J85" s="68">
        <f t="shared" si="7"/>
        <v>14138.34</v>
      </c>
      <c r="K85" s="752">
        <f t="shared" si="7"/>
        <v>110</v>
      </c>
      <c r="L85" s="68">
        <f t="shared" si="7"/>
        <v>13</v>
      </c>
      <c r="M85" s="68">
        <f t="shared" si="7"/>
        <v>19</v>
      </c>
      <c r="N85" s="68">
        <f t="shared" si="7"/>
        <v>104</v>
      </c>
      <c r="O85" s="410"/>
    </row>
    <row r="86" spans="1:15" x14ac:dyDescent="0.2">
      <c r="A86" s="754" t="s">
        <v>257</v>
      </c>
      <c r="B86" s="68">
        <f t="shared" si="7"/>
        <v>128</v>
      </c>
      <c r="C86" s="68">
        <f t="shared" si="7"/>
        <v>4101.29</v>
      </c>
      <c r="D86" s="68">
        <f t="shared" si="7"/>
        <v>9</v>
      </c>
      <c r="E86" s="68">
        <f t="shared" si="7"/>
        <v>154.51</v>
      </c>
      <c r="F86" s="68">
        <f t="shared" si="7"/>
        <v>8</v>
      </c>
      <c r="G86" s="68">
        <f t="shared" si="7"/>
        <v>166</v>
      </c>
      <c r="H86" s="68">
        <f t="shared" si="7"/>
        <v>51.2</v>
      </c>
      <c r="I86" s="68">
        <f t="shared" si="7"/>
        <v>129</v>
      </c>
      <c r="J86" s="68">
        <f t="shared" si="7"/>
        <v>4141</v>
      </c>
      <c r="K86" s="752">
        <f t="shared" si="7"/>
        <v>29</v>
      </c>
      <c r="L86" s="68">
        <f t="shared" si="7"/>
        <v>5</v>
      </c>
      <c r="M86" s="68">
        <f t="shared" si="7"/>
        <v>1</v>
      </c>
      <c r="N86" s="68">
        <f t="shared" si="7"/>
        <v>33</v>
      </c>
      <c r="O86" s="410"/>
    </row>
    <row r="87" spans="1:15" x14ac:dyDescent="0.2">
      <c r="A87" s="754" t="s">
        <v>258</v>
      </c>
      <c r="B87" s="68">
        <f t="shared" si="7"/>
        <v>437</v>
      </c>
      <c r="C87" s="68">
        <f t="shared" si="7"/>
        <v>12466</v>
      </c>
      <c r="D87" s="68">
        <f t="shared" si="7"/>
        <v>14</v>
      </c>
      <c r="E87" s="68">
        <f t="shared" si="7"/>
        <v>463</v>
      </c>
      <c r="F87" s="68">
        <f t="shared" si="7"/>
        <v>19</v>
      </c>
      <c r="G87" s="68">
        <f t="shared" si="7"/>
        <v>353</v>
      </c>
      <c r="H87" s="68">
        <f t="shared" si="7"/>
        <v>-0.49</v>
      </c>
      <c r="I87" s="68">
        <f t="shared" si="7"/>
        <v>432</v>
      </c>
      <c r="J87" s="68">
        <f t="shared" si="7"/>
        <v>12575.51</v>
      </c>
      <c r="K87" s="752">
        <f t="shared" si="7"/>
        <v>83</v>
      </c>
      <c r="L87" s="68">
        <f t="shared" si="7"/>
        <v>12</v>
      </c>
      <c r="M87" s="68">
        <f t="shared" si="7"/>
        <v>15</v>
      </c>
      <c r="N87" s="68">
        <f t="shared" si="7"/>
        <v>80</v>
      </c>
      <c r="O87" s="410"/>
    </row>
    <row r="88" spans="1:15" ht="22.5" customHeight="1" x14ac:dyDescent="0.2">
      <c r="A88" s="747" t="s">
        <v>268</v>
      </c>
      <c r="B88" s="748">
        <f t="shared" ref="B88:N97" si="8">IF(ISERROR(VLOOKUP($B$3&amp;$A88&amp;IF(ISERROR(MATCH($A88,GOR_PP,0))=TRUE,""," total")&amp;period_pp,joinersandleavers,COLUMN()+4,FALSE))=TRUE,0,VLOOKUP($B$3&amp;$A88&amp;IF(ISERROR(MATCH($A88,GOR_PP,0))=TRUE,""," total")&amp;period_pp,joinersandleavers,COLUMN()+4,FALSE))</f>
        <v>5929</v>
      </c>
      <c r="C88" s="748">
        <f t="shared" si="8"/>
        <v>147554.62</v>
      </c>
      <c r="D88" s="748">
        <f t="shared" si="8"/>
        <v>307</v>
      </c>
      <c r="E88" s="748">
        <f t="shared" si="8"/>
        <v>6293.12</v>
      </c>
      <c r="F88" s="748">
        <f t="shared" si="8"/>
        <v>308</v>
      </c>
      <c r="G88" s="748">
        <f t="shared" si="8"/>
        <v>5495.59</v>
      </c>
      <c r="H88" s="748">
        <f t="shared" si="8"/>
        <v>456.77</v>
      </c>
      <c r="I88" s="748">
        <f t="shared" si="8"/>
        <v>5928</v>
      </c>
      <c r="J88" s="748">
        <f t="shared" si="8"/>
        <v>148808.92000000001</v>
      </c>
      <c r="K88" s="749">
        <f t="shared" si="8"/>
        <v>1528</v>
      </c>
      <c r="L88" s="748">
        <f t="shared" si="8"/>
        <v>246</v>
      </c>
      <c r="M88" s="748">
        <f t="shared" si="8"/>
        <v>223</v>
      </c>
      <c r="N88" s="748">
        <f t="shared" si="8"/>
        <v>1551</v>
      </c>
      <c r="O88" s="750"/>
    </row>
    <row r="89" spans="1:15" x14ac:dyDescent="0.2">
      <c r="A89" s="755" t="s">
        <v>111</v>
      </c>
      <c r="B89" s="68">
        <f t="shared" si="8"/>
        <v>173</v>
      </c>
      <c r="C89" s="68">
        <f t="shared" si="8"/>
        <v>4247</v>
      </c>
      <c r="D89" s="68">
        <f t="shared" si="8"/>
        <v>5</v>
      </c>
      <c r="E89" s="68">
        <f t="shared" si="8"/>
        <v>80</v>
      </c>
      <c r="F89" s="68">
        <f t="shared" si="8"/>
        <v>10</v>
      </c>
      <c r="G89" s="68">
        <f t="shared" si="8"/>
        <v>89</v>
      </c>
      <c r="H89" s="68">
        <f t="shared" si="8"/>
        <v>20</v>
      </c>
      <c r="I89" s="68">
        <f t="shared" si="8"/>
        <v>168</v>
      </c>
      <c r="J89" s="68">
        <f t="shared" si="8"/>
        <v>4258</v>
      </c>
      <c r="K89" s="752">
        <f t="shared" si="8"/>
        <v>30</v>
      </c>
      <c r="L89" s="68">
        <f t="shared" si="8"/>
        <v>6</v>
      </c>
      <c r="M89" s="68">
        <f t="shared" si="8"/>
        <v>6</v>
      </c>
      <c r="N89" s="68">
        <f t="shared" si="8"/>
        <v>30</v>
      </c>
      <c r="O89" s="410"/>
    </row>
    <row r="90" spans="1:15" x14ac:dyDescent="0.2">
      <c r="A90" s="755" t="s">
        <v>127</v>
      </c>
      <c r="B90" s="68">
        <f t="shared" si="8"/>
        <v>740</v>
      </c>
      <c r="C90" s="68">
        <f t="shared" si="8"/>
        <v>18624.7</v>
      </c>
      <c r="D90" s="68">
        <f t="shared" si="8"/>
        <v>38</v>
      </c>
      <c r="E90" s="68">
        <f t="shared" si="8"/>
        <v>777.51</v>
      </c>
      <c r="F90" s="68">
        <f t="shared" si="8"/>
        <v>45</v>
      </c>
      <c r="G90" s="68">
        <f t="shared" si="8"/>
        <v>945.54</v>
      </c>
      <c r="H90" s="68">
        <f t="shared" si="8"/>
        <v>106.37</v>
      </c>
      <c r="I90" s="68">
        <f t="shared" si="8"/>
        <v>733</v>
      </c>
      <c r="J90" s="68">
        <f t="shared" si="8"/>
        <v>18563.04</v>
      </c>
      <c r="K90" s="752">
        <f t="shared" si="8"/>
        <v>183</v>
      </c>
      <c r="L90" s="68">
        <f t="shared" si="8"/>
        <v>27</v>
      </c>
      <c r="M90" s="68">
        <f t="shared" si="8"/>
        <v>31</v>
      </c>
      <c r="N90" s="68">
        <f t="shared" si="8"/>
        <v>179</v>
      </c>
      <c r="O90" s="410"/>
    </row>
    <row r="91" spans="1:15" x14ac:dyDescent="0.2">
      <c r="A91" s="755" t="s">
        <v>129</v>
      </c>
      <c r="B91" s="68">
        <f t="shared" si="8"/>
        <v>367</v>
      </c>
      <c r="C91" s="68">
        <f t="shared" si="8"/>
        <v>6540.05</v>
      </c>
      <c r="D91" s="68">
        <f t="shared" si="8"/>
        <v>23</v>
      </c>
      <c r="E91" s="68">
        <f t="shared" si="8"/>
        <v>274.51</v>
      </c>
      <c r="F91" s="68">
        <f t="shared" si="8"/>
        <v>27</v>
      </c>
      <c r="G91" s="68">
        <f t="shared" si="8"/>
        <v>172</v>
      </c>
      <c r="H91" s="68">
        <f t="shared" si="8"/>
        <v>36.82</v>
      </c>
      <c r="I91" s="68">
        <f t="shared" si="8"/>
        <v>363</v>
      </c>
      <c r="J91" s="68">
        <f t="shared" si="8"/>
        <v>6679.38</v>
      </c>
      <c r="K91" s="752">
        <f t="shared" si="8"/>
        <v>105</v>
      </c>
      <c r="L91" s="68">
        <f t="shared" si="8"/>
        <v>15</v>
      </c>
      <c r="M91" s="68">
        <f t="shared" si="8"/>
        <v>22</v>
      </c>
      <c r="N91" s="68">
        <f t="shared" si="8"/>
        <v>98</v>
      </c>
      <c r="O91" s="410"/>
    </row>
    <row r="92" spans="1:15" x14ac:dyDescent="0.2">
      <c r="A92" s="755" t="s">
        <v>149</v>
      </c>
      <c r="B92" s="68">
        <f t="shared" si="8"/>
        <v>1310</v>
      </c>
      <c r="C92" s="68">
        <f t="shared" si="8"/>
        <v>35010.480000000003</v>
      </c>
      <c r="D92" s="68">
        <f t="shared" si="8"/>
        <v>87</v>
      </c>
      <c r="E92" s="68">
        <f t="shared" si="8"/>
        <v>1669.57</v>
      </c>
      <c r="F92" s="68">
        <f t="shared" si="8"/>
        <v>53</v>
      </c>
      <c r="G92" s="68">
        <f t="shared" si="8"/>
        <v>1030.43</v>
      </c>
      <c r="H92" s="68">
        <f t="shared" si="8"/>
        <v>85.97</v>
      </c>
      <c r="I92" s="68">
        <f t="shared" si="8"/>
        <v>1344</v>
      </c>
      <c r="J92" s="68">
        <f t="shared" si="8"/>
        <v>35735.589999999997</v>
      </c>
      <c r="K92" s="752">
        <f t="shared" si="8"/>
        <v>365</v>
      </c>
      <c r="L92" s="68">
        <f t="shared" si="8"/>
        <v>64</v>
      </c>
      <c r="M92" s="68">
        <f t="shared" si="8"/>
        <v>44</v>
      </c>
      <c r="N92" s="68">
        <f t="shared" si="8"/>
        <v>385</v>
      </c>
      <c r="O92" s="410"/>
    </row>
    <row r="93" spans="1:15" x14ac:dyDescent="0.2">
      <c r="A93" s="755" t="s">
        <v>162</v>
      </c>
      <c r="B93" s="68">
        <f t="shared" si="8"/>
        <v>1564</v>
      </c>
      <c r="C93" s="68">
        <f t="shared" si="8"/>
        <v>39111.040000000001</v>
      </c>
      <c r="D93" s="68">
        <f t="shared" si="8"/>
        <v>69</v>
      </c>
      <c r="E93" s="68">
        <f t="shared" si="8"/>
        <v>1904.51</v>
      </c>
      <c r="F93" s="68">
        <f t="shared" si="8"/>
        <v>78</v>
      </c>
      <c r="G93" s="68">
        <f t="shared" si="8"/>
        <v>1394.62</v>
      </c>
      <c r="H93" s="68">
        <f t="shared" si="8"/>
        <v>78.28</v>
      </c>
      <c r="I93" s="68">
        <f t="shared" si="8"/>
        <v>1555</v>
      </c>
      <c r="J93" s="68">
        <f t="shared" si="8"/>
        <v>39699.21</v>
      </c>
      <c r="K93" s="752">
        <f t="shared" si="8"/>
        <v>500</v>
      </c>
      <c r="L93" s="68">
        <f t="shared" si="8"/>
        <v>65</v>
      </c>
      <c r="M93" s="68">
        <f t="shared" si="8"/>
        <v>75</v>
      </c>
      <c r="N93" s="68">
        <f t="shared" si="8"/>
        <v>490</v>
      </c>
      <c r="O93" s="410"/>
    </row>
    <row r="94" spans="1:15" x14ac:dyDescent="0.2">
      <c r="A94" s="755" t="s">
        <v>182</v>
      </c>
      <c r="B94" s="68">
        <f t="shared" si="8"/>
        <v>158</v>
      </c>
      <c r="C94" s="68">
        <f t="shared" si="8"/>
        <v>4556.29</v>
      </c>
      <c r="D94" s="68">
        <f t="shared" si="8"/>
        <v>4</v>
      </c>
      <c r="E94" s="68">
        <f t="shared" si="8"/>
        <v>21</v>
      </c>
      <c r="F94" s="68">
        <f t="shared" si="8"/>
        <v>11</v>
      </c>
      <c r="G94" s="68">
        <f t="shared" si="8"/>
        <v>156</v>
      </c>
      <c r="H94" s="68">
        <f t="shared" si="8"/>
        <v>19.2</v>
      </c>
      <c r="I94" s="68">
        <f t="shared" si="8"/>
        <v>151</v>
      </c>
      <c r="J94" s="68">
        <f t="shared" si="8"/>
        <v>4440.49</v>
      </c>
      <c r="K94" s="752">
        <f t="shared" si="8"/>
        <v>50</v>
      </c>
      <c r="L94" s="68">
        <f t="shared" si="8"/>
        <v>9</v>
      </c>
      <c r="M94" s="68">
        <f t="shared" si="8"/>
        <v>5</v>
      </c>
      <c r="N94" s="68">
        <f t="shared" si="8"/>
        <v>54</v>
      </c>
      <c r="O94" s="410"/>
    </row>
    <row r="95" spans="1:15" x14ac:dyDescent="0.2">
      <c r="A95" s="755" t="s">
        <v>190</v>
      </c>
      <c r="B95" s="68">
        <f t="shared" si="8"/>
        <v>567</v>
      </c>
      <c r="C95" s="68">
        <f t="shared" si="8"/>
        <v>14199.54</v>
      </c>
      <c r="D95" s="68">
        <f t="shared" si="8"/>
        <v>23</v>
      </c>
      <c r="E95" s="68">
        <f t="shared" si="8"/>
        <v>398</v>
      </c>
      <c r="F95" s="68">
        <f t="shared" si="8"/>
        <v>31</v>
      </c>
      <c r="G95" s="68">
        <f t="shared" si="8"/>
        <v>571</v>
      </c>
      <c r="H95" s="68">
        <f t="shared" si="8"/>
        <v>3.97</v>
      </c>
      <c r="I95" s="68">
        <f t="shared" si="8"/>
        <v>559</v>
      </c>
      <c r="J95" s="68">
        <f t="shared" si="8"/>
        <v>14030.51</v>
      </c>
      <c r="K95" s="752">
        <f t="shared" si="8"/>
        <v>81</v>
      </c>
      <c r="L95" s="68">
        <f t="shared" si="8"/>
        <v>12</v>
      </c>
      <c r="M95" s="68">
        <f t="shared" si="8"/>
        <v>12</v>
      </c>
      <c r="N95" s="68">
        <f t="shared" si="8"/>
        <v>81</v>
      </c>
      <c r="O95" s="410"/>
    </row>
    <row r="96" spans="1:15" x14ac:dyDescent="0.2">
      <c r="A96" s="755" t="s">
        <v>202</v>
      </c>
      <c r="B96" s="68">
        <f t="shared" si="8"/>
        <v>203</v>
      </c>
      <c r="C96" s="68">
        <f t="shared" si="8"/>
        <v>5521</v>
      </c>
      <c r="D96" s="68">
        <f t="shared" si="8"/>
        <v>9</v>
      </c>
      <c r="E96" s="68">
        <f t="shared" si="8"/>
        <v>214</v>
      </c>
      <c r="F96" s="68">
        <f t="shared" si="8"/>
        <v>12</v>
      </c>
      <c r="G96" s="68">
        <f t="shared" si="8"/>
        <v>199</v>
      </c>
      <c r="H96" s="68">
        <f t="shared" si="8"/>
        <v>47.51</v>
      </c>
      <c r="I96" s="68">
        <f t="shared" si="8"/>
        <v>200</v>
      </c>
      <c r="J96" s="68">
        <f t="shared" si="8"/>
        <v>5583.51</v>
      </c>
      <c r="K96" s="752">
        <f t="shared" si="8"/>
        <v>27</v>
      </c>
      <c r="L96" s="68">
        <f t="shared" si="8"/>
        <v>9</v>
      </c>
      <c r="M96" s="68">
        <f t="shared" si="8"/>
        <v>2</v>
      </c>
      <c r="N96" s="68">
        <f t="shared" si="8"/>
        <v>34</v>
      </c>
      <c r="O96" s="410"/>
    </row>
    <row r="97" spans="1:15" x14ac:dyDescent="0.2">
      <c r="A97" s="755" t="s">
        <v>223</v>
      </c>
      <c r="B97" s="68">
        <f t="shared" si="8"/>
        <v>156</v>
      </c>
      <c r="C97" s="68">
        <f t="shared" si="8"/>
        <v>3482</v>
      </c>
      <c r="D97" s="68">
        <f t="shared" si="8"/>
        <v>8</v>
      </c>
      <c r="E97" s="68">
        <f t="shared" si="8"/>
        <v>132</v>
      </c>
      <c r="F97" s="68">
        <f t="shared" si="8"/>
        <v>10</v>
      </c>
      <c r="G97" s="68">
        <f t="shared" si="8"/>
        <v>128</v>
      </c>
      <c r="H97" s="68">
        <f t="shared" si="8"/>
        <v>0</v>
      </c>
      <c r="I97" s="68">
        <f t="shared" si="8"/>
        <v>154</v>
      </c>
      <c r="J97" s="68">
        <f t="shared" si="8"/>
        <v>3486</v>
      </c>
      <c r="K97" s="752">
        <f t="shared" si="8"/>
        <v>36</v>
      </c>
      <c r="L97" s="68">
        <f t="shared" si="8"/>
        <v>6</v>
      </c>
      <c r="M97" s="68">
        <f t="shared" si="8"/>
        <v>8</v>
      </c>
      <c r="N97" s="68">
        <f t="shared" si="8"/>
        <v>34</v>
      </c>
      <c r="O97" s="410"/>
    </row>
    <row r="98" spans="1:15" x14ac:dyDescent="0.2">
      <c r="A98" s="755" t="s">
        <v>230</v>
      </c>
      <c r="B98" s="68">
        <f t="shared" ref="B98:N107" si="9">IF(ISERROR(VLOOKUP($B$3&amp;$A98&amp;IF(ISERROR(MATCH($A98,GOR_PP,0))=TRUE,""," total")&amp;period_pp,joinersandleavers,COLUMN()+4,FALSE))=TRUE,0,VLOOKUP($B$3&amp;$A98&amp;IF(ISERROR(MATCH($A98,GOR_PP,0))=TRUE,""," total")&amp;period_pp,joinersandleavers,COLUMN()+4,FALSE))</f>
        <v>519</v>
      </c>
      <c r="C98" s="68">
        <f t="shared" si="9"/>
        <v>13009.01</v>
      </c>
      <c r="D98" s="68">
        <f t="shared" si="9"/>
        <v>32</v>
      </c>
      <c r="E98" s="68">
        <f t="shared" si="9"/>
        <v>604.51</v>
      </c>
      <c r="F98" s="68">
        <f t="shared" si="9"/>
        <v>30</v>
      </c>
      <c r="G98" s="68">
        <f t="shared" si="9"/>
        <v>767</v>
      </c>
      <c r="H98" s="68">
        <f t="shared" si="9"/>
        <v>21.14</v>
      </c>
      <c r="I98" s="68">
        <f t="shared" si="9"/>
        <v>521</v>
      </c>
      <c r="J98" s="68">
        <f t="shared" si="9"/>
        <v>12867.66</v>
      </c>
      <c r="K98" s="752">
        <f t="shared" si="9"/>
        <v>79</v>
      </c>
      <c r="L98" s="68">
        <f t="shared" si="9"/>
        <v>27</v>
      </c>
      <c r="M98" s="68">
        <f t="shared" si="9"/>
        <v>16</v>
      </c>
      <c r="N98" s="68">
        <f t="shared" si="9"/>
        <v>90</v>
      </c>
      <c r="O98" s="410"/>
    </row>
    <row r="99" spans="1:15" x14ac:dyDescent="0.2">
      <c r="A99" s="755" t="s">
        <v>237</v>
      </c>
      <c r="B99" s="68">
        <f t="shared" si="9"/>
        <v>172</v>
      </c>
      <c r="C99" s="68">
        <f t="shared" si="9"/>
        <v>3253.51</v>
      </c>
      <c r="D99" s="68">
        <f t="shared" si="9"/>
        <v>13</v>
      </c>
      <c r="E99" s="68">
        <f t="shared" si="9"/>
        <v>241.51</v>
      </c>
      <c r="F99" s="68">
        <f t="shared" si="9"/>
        <v>5</v>
      </c>
      <c r="G99" s="68">
        <f t="shared" si="9"/>
        <v>67</v>
      </c>
      <c r="H99" s="68">
        <f t="shared" si="9"/>
        <v>37.51</v>
      </c>
      <c r="I99" s="68">
        <f t="shared" si="9"/>
        <v>180</v>
      </c>
      <c r="J99" s="68">
        <f t="shared" si="9"/>
        <v>3465.53</v>
      </c>
      <c r="K99" s="752">
        <f t="shared" si="9"/>
        <v>72</v>
      </c>
      <c r="L99" s="68">
        <f t="shared" si="9"/>
        <v>12</v>
      </c>
      <c r="M99" s="68">
        <f t="shared" si="9"/>
        <v>8</v>
      </c>
      <c r="N99" s="68">
        <f t="shared" si="9"/>
        <v>76</v>
      </c>
      <c r="O99" s="410"/>
    </row>
    <row r="100" spans="1:15" ht="22.5" customHeight="1" x14ac:dyDescent="0.2">
      <c r="A100" s="747" t="s">
        <v>269</v>
      </c>
      <c r="B100" s="748">
        <f t="shared" si="9"/>
        <v>8867</v>
      </c>
      <c r="C100" s="748">
        <f t="shared" si="9"/>
        <v>226873.9</v>
      </c>
      <c r="D100" s="748">
        <f t="shared" si="9"/>
        <v>400</v>
      </c>
      <c r="E100" s="748">
        <f t="shared" si="9"/>
        <v>11266.77</v>
      </c>
      <c r="F100" s="748">
        <f t="shared" si="9"/>
        <v>527</v>
      </c>
      <c r="G100" s="748">
        <f t="shared" si="9"/>
        <v>11453.32</v>
      </c>
      <c r="H100" s="748">
        <f t="shared" si="9"/>
        <v>952.87</v>
      </c>
      <c r="I100" s="748">
        <f t="shared" si="9"/>
        <v>8740</v>
      </c>
      <c r="J100" s="748">
        <f t="shared" si="9"/>
        <v>227640.22</v>
      </c>
      <c r="K100" s="749">
        <f t="shared" si="9"/>
        <v>5494</v>
      </c>
      <c r="L100" s="748">
        <f t="shared" si="9"/>
        <v>582</v>
      </c>
      <c r="M100" s="748">
        <f t="shared" si="9"/>
        <v>611</v>
      </c>
      <c r="N100" s="748">
        <f t="shared" si="9"/>
        <v>5465</v>
      </c>
      <c r="O100" s="750"/>
    </row>
    <row r="101" spans="1:15" x14ac:dyDescent="0.2">
      <c r="A101" s="751" t="s">
        <v>107</v>
      </c>
      <c r="B101" s="68">
        <f t="shared" si="9"/>
        <v>172</v>
      </c>
      <c r="C101" s="68">
        <f t="shared" si="9"/>
        <v>4668.54</v>
      </c>
      <c r="D101" s="68">
        <f t="shared" si="9"/>
        <v>8</v>
      </c>
      <c r="E101" s="68">
        <f t="shared" si="9"/>
        <v>178</v>
      </c>
      <c r="F101" s="68">
        <f t="shared" si="9"/>
        <v>11</v>
      </c>
      <c r="G101" s="68">
        <f t="shared" si="9"/>
        <v>72.540000000000006</v>
      </c>
      <c r="H101" s="68">
        <f t="shared" si="9"/>
        <v>61.02</v>
      </c>
      <c r="I101" s="68">
        <f t="shared" si="9"/>
        <v>169</v>
      </c>
      <c r="J101" s="68">
        <f t="shared" si="9"/>
        <v>4835.0200000000004</v>
      </c>
      <c r="K101" s="752">
        <f t="shared" si="9"/>
        <v>260</v>
      </c>
      <c r="L101" s="68">
        <f t="shared" si="9"/>
        <v>32</v>
      </c>
      <c r="M101" s="68">
        <f t="shared" si="9"/>
        <v>17</v>
      </c>
      <c r="N101" s="68">
        <f t="shared" si="9"/>
        <v>275</v>
      </c>
      <c r="O101" s="410"/>
    </row>
    <row r="102" spans="1:15" x14ac:dyDescent="0.2">
      <c r="A102" s="751" t="s">
        <v>108</v>
      </c>
      <c r="B102" s="68">
        <f t="shared" si="9"/>
        <v>375</v>
      </c>
      <c r="C102" s="68">
        <f t="shared" si="9"/>
        <v>10676.02</v>
      </c>
      <c r="D102" s="68">
        <f t="shared" si="9"/>
        <v>19</v>
      </c>
      <c r="E102" s="68">
        <f t="shared" si="9"/>
        <v>477.51</v>
      </c>
      <c r="F102" s="68">
        <f t="shared" si="9"/>
        <v>17</v>
      </c>
      <c r="G102" s="68">
        <f t="shared" si="9"/>
        <v>299</v>
      </c>
      <c r="H102" s="68">
        <f t="shared" si="9"/>
        <v>94.85</v>
      </c>
      <c r="I102" s="68">
        <f t="shared" si="9"/>
        <v>377</v>
      </c>
      <c r="J102" s="68">
        <f t="shared" si="9"/>
        <v>10949.38</v>
      </c>
      <c r="K102" s="752">
        <f t="shared" si="9"/>
        <v>202</v>
      </c>
      <c r="L102" s="68">
        <f t="shared" si="9"/>
        <v>26</v>
      </c>
      <c r="M102" s="68">
        <f t="shared" si="9"/>
        <v>24</v>
      </c>
      <c r="N102" s="68">
        <f t="shared" si="9"/>
        <v>204</v>
      </c>
      <c r="O102" s="410"/>
    </row>
    <row r="103" spans="1:15" x14ac:dyDescent="0.2">
      <c r="A103" s="751" t="s">
        <v>112</v>
      </c>
      <c r="B103" s="68">
        <f t="shared" si="9"/>
        <v>374</v>
      </c>
      <c r="C103" s="68">
        <f t="shared" si="9"/>
        <v>6959.02</v>
      </c>
      <c r="D103" s="68">
        <f t="shared" si="9"/>
        <v>20</v>
      </c>
      <c r="E103" s="68">
        <f t="shared" si="9"/>
        <v>439</v>
      </c>
      <c r="F103" s="68">
        <f t="shared" si="9"/>
        <v>25</v>
      </c>
      <c r="G103" s="68">
        <f t="shared" si="9"/>
        <v>500.08</v>
      </c>
      <c r="H103" s="68">
        <f t="shared" si="9"/>
        <v>-48.26</v>
      </c>
      <c r="I103" s="68">
        <f t="shared" si="9"/>
        <v>369</v>
      </c>
      <c r="J103" s="68">
        <f t="shared" si="9"/>
        <v>6849.68</v>
      </c>
      <c r="K103" s="752">
        <f t="shared" si="9"/>
        <v>154</v>
      </c>
      <c r="L103" s="68">
        <f t="shared" si="9"/>
        <v>15</v>
      </c>
      <c r="M103" s="68">
        <f t="shared" si="9"/>
        <v>17</v>
      </c>
      <c r="N103" s="68">
        <f t="shared" si="9"/>
        <v>152</v>
      </c>
      <c r="O103" s="410"/>
    </row>
    <row r="104" spans="1:15" x14ac:dyDescent="0.2">
      <c r="A104" s="751" t="s">
        <v>120</v>
      </c>
      <c r="B104" s="68">
        <f t="shared" si="9"/>
        <v>239</v>
      </c>
      <c r="C104" s="68">
        <f t="shared" si="9"/>
        <v>6170.54</v>
      </c>
      <c r="D104" s="68">
        <f t="shared" si="9"/>
        <v>10</v>
      </c>
      <c r="E104" s="68">
        <f t="shared" si="9"/>
        <v>377.51</v>
      </c>
      <c r="F104" s="68">
        <f t="shared" si="9"/>
        <v>11</v>
      </c>
      <c r="G104" s="68">
        <f t="shared" si="9"/>
        <v>144</v>
      </c>
      <c r="H104" s="68">
        <f t="shared" si="9"/>
        <v>-1.03</v>
      </c>
      <c r="I104" s="68">
        <f t="shared" si="9"/>
        <v>238</v>
      </c>
      <c r="J104" s="68">
        <f t="shared" si="9"/>
        <v>6403.02</v>
      </c>
      <c r="K104" s="752">
        <f t="shared" si="9"/>
        <v>171</v>
      </c>
      <c r="L104" s="68">
        <f t="shared" si="9"/>
        <v>26</v>
      </c>
      <c r="M104" s="68">
        <f t="shared" si="9"/>
        <v>23</v>
      </c>
      <c r="N104" s="68">
        <f t="shared" si="9"/>
        <v>174</v>
      </c>
      <c r="O104" s="410"/>
    </row>
    <row r="105" spans="1:15" x14ac:dyDescent="0.2">
      <c r="A105" s="751" t="s">
        <v>123</v>
      </c>
      <c r="B105" s="68">
        <f t="shared" si="9"/>
        <v>535</v>
      </c>
      <c r="C105" s="68">
        <f t="shared" si="9"/>
        <v>11732</v>
      </c>
      <c r="D105" s="68">
        <f t="shared" si="9"/>
        <v>33</v>
      </c>
      <c r="E105" s="68">
        <f t="shared" si="9"/>
        <v>991.51</v>
      </c>
      <c r="F105" s="68">
        <f t="shared" si="9"/>
        <v>29</v>
      </c>
      <c r="G105" s="68">
        <f t="shared" si="9"/>
        <v>610</v>
      </c>
      <c r="H105" s="68">
        <f t="shared" si="9"/>
        <v>60.53</v>
      </c>
      <c r="I105" s="68">
        <f t="shared" si="9"/>
        <v>539</v>
      </c>
      <c r="J105" s="68">
        <f t="shared" si="9"/>
        <v>12174.04</v>
      </c>
      <c r="K105" s="752">
        <f t="shared" si="9"/>
        <v>157</v>
      </c>
      <c r="L105" s="68">
        <f t="shared" si="9"/>
        <v>19</v>
      </c>
      <c r="M105" s="68">
        <f t="shared" si="9"/>
        <v>26</v>
      </c>
      <c r="N105" s="68">
        <f t="shared" si="9"/>
        <v>150</v>
      </c>
      <c r="O105" s="410"/>
    </row>
    <row r="106" spans="1:15" x14ac:dyDescent="0.2">
      <c r="A106" s="751" t="s">
        <v>128</v>
      </c>
      <c r="B106" s="68">
        <f t="shared" si="9"/>
        <v>196</v>
      </c>
      <c r="C106" s="68">
        <f t="shared" si="9"/>
        <v>5084</v>
      </c>
      <c r="D106" s="68">
        <f t="shared" si="9"/>
        <v>5</v>
      </c>
      <c r="E106" s="68">
        <f t="shared" si="9"/>
        <v>87</v>
      </c>
      <c r="F106" s="68">
        <f t="shared" si="9"/>
        <v>11</v>
      </c>
      <c r="G106" s="68">
        <f t="shared" si="9"/>
        <v>286</v>
      </c>
      <c r="H106" s="68">
        <f t="shared" si="9"/>
        <v>15.51</v>
      </c>
      <c r="I106" s="68">
        <f t="shared" si="9"/>
        <v>190</v>
      </c>
      <c r="J106" s="68">
        <f t="shared" si="9"/>
        <v>4900.51</v>
      </c>
      <c r="K106" s="752">
        <f t="shared" si="9"/>
        <v>85</v>
      </c>
      <c r="L106" s="68">
        <f t="shared" si="9"/>
        <v>9</v>
      </c>
      <c r="M106" s="68">
        <f t="shared" si="9"/>
        <v>11</v>
      </c>
      <c r="N106" s="68">
        <f t="shared" si="9"/>
        <v>83</v>
      </c>
      <c r="O106" s="410"/>
    </row>
    <row r="107" spans="1:15" x14ac:dyDescent="0.2">
      <c r="A107" s="751" t="s">
        <v>132</v>
      </c>
      <c r="B107" s="68">
        <f t="shared" si="9"/>
        <v>8</v>
      </c>
      <c r="C107" s="68">
        <f t="shared" si="9"/>
        <v>474</v>
      </c>
      <c r="D107" s="68">
        <f t="shared" si="9"/>
        <v>0</v>
      </c>
      <c r="E107" s="68">
        <f t="shared" si="9"/>
        <v>0</v>
      </c>
      <c r="F107" s="68">
        <f t="shared" si="9"/>
        <v>0</v>
      </c>
      <c r="G107" s="68">
        <f t="shared" si="9"/>
        <v>0</v>
      </c>
      <c r="H107" s="68">
        <f t="shared" si="9"/>
        <v>0</v>
      </c>
      <c r="I107" s="68">
        <f t="shared" si="9"/>
        <v>8</v>
      </c>
      <c r="J107" s="68">
        <f t="shared" si="9"/>
        <v>474</v>
      </c>
      <c r="K107" s="752">
        <f t="shared" si="9"/>
        <v>6</v>
      </c>
      <c r="L107" s="68">
        <f t="shared" si="9"/>
        <v>0</v>
      </c>
      <c r="M107" s="68">
        <f t="shared" si="9"/>
        <v>4</v>
      </c>
      <c r="N107" s="68">
        <f t="shared" si="9"/>
        <v>2</v>
      </c>
      <c r="O107" s="410"/>
    </row>
    <row r="108" spans="1:15" x14ac:dyDescent="0.2">
      <c r="A108" s="751" t="s">
        <v>135</v>
      </c>
      <c r="B108" s="68">
        <f t="shared" ref="B108:N117" si="10">IF(ISERROR(VLOOKUP($B$3&amp;$A108&amp;IF(ISERROR(MATCH($A108,GOR_PP,0))=TRUE,""," total")&amp;period_pp,joinersandleavers,COLUMN()+4,FALSE))=TRUE,0,VLOOKUP($B$3&amp;$A108&amp;IF(ISERROR(MATCH($A108,GOR_PP,0))=TRUE,""," total")&amp;period_pp,joinersandleavers,COLUMN()+4,FALSE))</f>
        <v>459</v>
      </c>
      <c r="C108" s="68">
        <f t="shared" si="10"/>
        <v>10895.53</v>
      </c>
      <c r="D108" s="68">
        <f t="shared" si="10"/>
        <v>26</v>
      </c>
      <c r="E108" s="68">
        <f t="shared" si="10"/>
        <v>390.53</v>
      </c>
      <c r="F108" s="68">
        <f t="shared" si="10"/>
        <v>27</v>
      </c>
      <c r="G108" s="68">
        <f t="shared" si="10"/>
        <v>693</v>
      </c>
      <c r="H108" s="68">
        <f t="shared" si="10"/>
        <v>-38.47</v>
      </c>
      <c r="I108" s="68">
        <f t="shared" si="10"/>
        <v>458</v>
      </c>
      <c r="J108" s="68">
        <f t="shared" si="10"/>
        <v>10554.59</v>
      </c>
      <c r="K108" s="752">
        <f t="shared" si="10"/>
        <v>223</v>
      </c>
      <c r="L108" s="68">
        <f t="shared" si="10"/>
        <v>26</v>
      </c>
      <c r="M108" s="68">
        <f t="shared" si="10"/>
        <v>26</v>
      </c>
      <c r="N108" s="68">
        <f t="shared" si="10"/>
        <v>223</v>
      </c>
      <c r="O108" s="410"/>
    </row>
    <row r="109" spans="1:15" x14ac:dyDescent="0.2">
      <c r="A109" s="751" t="s">
        <v>145</v>
      </c>
      <c r="B109" s="68">
        <f t="shared" si="10"/>
        <v>315</v>
      </c>
      <c r="C109" s="68">
        <f t="shared" si="10"/>
        <v>8413.08</v>
      </c>
      <c r="D109" s="68">
        <f t="shared" si="10"/>
        <v>17</v>
      </c>
      <c r="E109" s="68">
        <f t="shared" si="10"/>
        <v>334.02</v>
      </c>
      <c r="F109" s="68">
        <f t="shared" si="10"/>
        <v>27</v>
      </c>
      <c r="G109" s="68">
        <f t="shared" si="10"/>
        <v>504</v>
      </c>
      <c r="H109" s="68">
        <f t="shared" si="10"/>
        <v>38.94</v>
      </c>
      <c r="I109" s="68">
        <f t="shared" si="10"/>
        <v>305</v>
      </c>
      <c r="J109" s="68">
        <f t="shared" si="10"/>
        <v>8282.0400000000009</v>
      </c>
      <c r="K109" s="752">
        <f t="shared" si="10"/>
        <v>216</v>
      </c>
      <c r="L109" s="68">
        <f t="shared" si="10"/>
        <v>21</v>
      </c>
      <c r="M109" s="68">
        <f t="shared" si="10"/>
        <v>22</v>
      </c>
      <c r="N109" s="68">
        <f t="shared" si="10"/>
        <v>215</v>
      </c>
      <c r="O109" s="410"/>
    </row>
    <row r="110" spans="1:15" x14ac:dyDescent="0.2">
      <c r="A110" s="751" t="s">
        <v>148</v>
      </c>
      <c r="B110" s="68">
        <f t="shared" si="10"/>
        <v>307</v>
      </c>
      <c r="C110" s="68">
        <f t="shared" si="10"/>
        <v>6979.08</v>
      </c>
      <c r="D110" s="68">
        <f t="shared" si="10"/>
        <v>12</v>
      </c>
      <c r="E110" s="68">
        <f t="shared" si="10"/>
        <v>301</v>
      </c>
      <c r="F110" s="68">
        <f t="shared" si="10"/>
        <v>18</v>
      </c>
      <c r="G110" s="68">
        <f t="shared" si="10"/>
        <v>344</v>
      </c>
      <c r="H110" s="68">
        <f t="shared" si="10"/>
        <v>73.77</v>
      </c>
      <c r="I110" s="68">
        <f t="shared" si="10"/>
        <v>301</v>
      </c>
      <c r="J110" s="68">
        <f t="shared" si="10"/>
        <v>7009.85</v>
      </c>
      <c r="K110" s="752">
        <f t="shared" si="10"/>
        <v>382</v>
      </c>
      <c r="L110" s="68">
        <f t="shared" si="10"/>
        <v>29</v>
      </c>
      <c r="M110" s="68">
        <f t="shared" si="10"/>
        <v>37</v>
      </c>
      <c r="N110" s="68">
        <f t="shared" si="10"/>
        <v>374</v>
      </c>
      <c r="O110" s="410"/>
    </row>
    <row r="111" spans="1:15" x14ac:dyDescent="0.2">
      <c r="A111" s="751" t="s">
        <v>152</v>
      </c>
      <c r="B111" s="68">
        <f t="shared" si="10"/>
        <v>414</v>
      </c>
      <c r="C111" s="68">
        <f t="shared" si="10"/>
        <v>9180.9699999999993</v>
      </c>
      <c r="D111" s="68">
        <f t="shared" si="10"/>
        <v>16</v>
      </c>
      <c r="E111" s="68">
        <f t="shared" si="10"/>
        <v>298</v>
      </c>
      <c r="F111" s="68">
        <f t="shared" si="10"/>
        <v>27</v>
      </c>
      <c r="G111" s="68">
        <f t="shared" si="10"/>
        <v>496</v>
      </c>
      <c r="H111" s="68">
        <f t="shared" si="10"/>
        <v>20.37</v>
      </c>
      <c r="I111" s="68">
        <f t="shared" si="10"/>
        <v>403</v>
      </c>
      <c r="J111" s="68">
        <f t="shared" si="10"/>
        <v>9003.34</v>
      </c>
      <c r="K111" s="752">
        <f t="shared" si="10"/>
        <v>251</v>
      </c>
      <c r="L111" s="68">
        <f t="shared" si="10"/>
        <v>30</v>
      </c>
      <c r="M111" s="68">
        <f t="shared" si="10"/>
        <v>22</v>
      </c>
      <c r="N111" s="68">
        <f t="shared" si="10"/>
        <v>259</v>
      </c>
      <c r="O111" s="410"/>
    </row>
    <row r="112" spans="1:15" x14ac:dyDescent="0.2">
      <c r="A112" s="751" t="s">
        <v>153</v>
      </c>
      <c r="B112" s="68">
        <f t="shared" si="10"/>
        <v>247</v>
      </c>
      <c r="C112" s="68">
        <f t="shared" si="10"/>
        <v>7809.05</v>
      </c>
      <c r="D112" s="68">
        <f t="shared" si="10"/>
        <v>10</v>
      </c>
      <c r="E112" s="68">
        <f t="shared" si="10"/>
        <v>740.02</v>
      </c>
      <c r="F112" s="68">
        <f t="shared" si="10"/>
        <v>16</v>
      </c>
      <c r="G112" s="68">
        <f t="shared" si="10"/>
        <v>718.08</v>
      </c>
      <c r="H112" s="68">
        <f t="shared" si="10"/>
        <v>67.37</v>
      </c>
      <c r="I112" s="68">
        <f t="shared" si="10"/>
        <v>241</v>
      </c>
      <c r="J112" s="68">
        <f t="shared" si="10"/>
        <v>7898.36</v>
      </c>
      <c r="K112" s="752">
        <f t="shared" si="10"/>
        <v>213</v>
      </c>
      <c r="L112" s="68">
        <f t="shared" si="10"/>
        <v>15</v>
      </c>
      <c r="M112" s="68">
        <f t="shared" si="10"/>
        <v>19</v>
      </c>
      <c r="N112" s="68">
        <f t="shared" si="10"/>
        <v>209</v>
      </c>
      <c r="O112" s="410"/>
    </row>
    <row r="113" spans="1:15" x14ac:dyDescent="0.2">
      <c r="A113" s="751" t="s">
        <v>155</v>
      </c>
      <c r="B113" s="68">
        <f t="shared" si="10"/>
        <v>146</v>
      </c>
      <c r="C113" s="68">
        <f t="shared" si="10"/>
        <v>4614.51</v>
      </c>
      <c r="D113" s="68">
        <f t="shared" si="10"/>
        <v>11</v>
      </c>
      <c r="E113" s="68">
        <f t="shared" si="10"/>
        <v>540.51</v>
      </c>
      <c r="F113" s="68">
        <f t="shared" si="10"/>
        <v>13</v>
      </c>
      <c r="G113" s="68">
        <f t="shared" si="10"/>
        <v>330</v>
      </c>
      <c r="H113" s="68">
        <f t="shared" si="10"/>
        <v>-70.150000000000006</v>
      </c>
      <c r="I113" s="68">
        <f t="shared" si="10"/>
        <v>144</v>
      </c>
      <c r="J113" s="68">
        <f t="shared" si="10"/>
        <v>4754.87</v>
      </c>
      <c r="K113" s="752">
        <f t="shared" si="10"/>
        <v>108</v>
      </c>
      <c r="L113" s="68">
        <f t="shared" si="10"/>
        <v>10</v>
      </c>
      <c r="M113" s="68">
        <f t="shared" si="10"/>
        <v>22</v>
      </c>
      <c r="N113" s="68">
        <f t="shared" si="10"/>
        <v>96</v>
      </c>
      <c r="O113" s="410"/>
    </row>
    <row r="114" spans="1:15" x14ac:dyDescent="0.2">
      <c r="A114" s="751" t="s">
        <v>157</v>
      </c>
      <c r="B114" s="68">
        <f t="shared" si="10"/>
        <v>212</v>
      </c>
      <c r="C114" s="68">
        <f t="shared" si="10"/>
        <v>5680.54</v>
      </c>
      <c r="D114" s="68">
        <f t="shared" si="10"/>
        <v>3</v>
      </c>
      <c r="E114" s="68">
        <f t="shared" si="10"/>
        <v>111</v>
      </c>
      <c r="F114" s="68">
        <f t="shared" si="10"/>
        <v>12</v>
      </c>
      <c r="G114" s="68">
        <f t="shared" si="10"/>
        <v>219</v>
      </c>
      <c r="H114" s="68">
        <f t="shared" si="10"/>
        <v>65.97</v>
      </c>
      <c r="I114" s="68">
        <f t="shared" si="10"/>
        <v>203</v>
      </c>
      <c r="J114" s="68">
        <f t="shared" si="10"/>
        <v>5638.51</v>
      </c>
      <c r="K114" s="752">
        <f t="shared" si="10"/>
        <v>273</v>
      </c>
      <c r="L114" s="68">
        <f t="shared" si="10"/>
        <v>31</v>
      </c>
      <c r="M114" s="68">
        <f t="shared" si="10"/>
        <v>30</v>
      </c>
      <c r="N114" s="68">
        <f t="shared" si="10"/>
        <v>274</v>
      </c>
      <c r="O114" s="410"/>
    </row>
    <row r="115" spans="1:15" x14ac:dyDescent="0.2">
      <c r="A115" s="751" t="s">
        <v>158</v>
      </c>
      <c r="B115" s="68">
        <f t="shared" si="10"/>
        <v>213</v>
      </c>
      <c r="C115" s="68">
        <f t="shared" si="10"/>
        <v>6344.86</v>
      </c>
      <c r="D115" s="68">
        <f t="shared" si="10"/>
        <v>14</v>
      </c>
      <c r="E115" s="68">
        <f t="shared" si="10"/>
        <v>386</v>
      </c>
      <c r="F115" s="68">
        <f t="shared" si="10"/>
        <v>18</v>
      </c>
      <c r="G115" s="68">
        <f t="shared" si="10"/>
        <v>441</v>
      </c>
      <c r="H115" s="68">
        <f t="shared" si="10"/>
        <v>-19.2</v>
      </c>
      <c r="I115" s="68">
        <f t="shared" si="10"/>
        <v>209</v>
      </c>
      <c r="J115" s="68">
        <f t="shared" si="10"/>
        <v>6270.66</v>
      </c>
      <c r="K115" s="752">
        <f t="shared" si="10"/>
        <v>105</v>
      </c>
      <c r="L115" s="68">
        <f t="shared" si="10"/>
        <v>10</v>
      </c>
      <c r="M115" s="68">
        <f t="shared" si="10"/>
        <v>7</v>
      </c>
      <c r="N115" s="68">
        <f t="shared" si="10"/>
        <v>108</v>
      </c>
      <c r="O115" s="410"/>
    </row>
    <row r="116" spans="1:15" x14ac:dyDescent="0.2">
      <c r="A116" s="751" t="s">
        <v>160</v>
      </c>
      <c r="B116" s="68">
        <f t="shared" si="10"/>
        <v>304</v>
      </c>
      <c r="C116" s="68">
        <f t="shared" si="10"/>
        <v>7901</v>
      </c>
      <c r="D116" s="68">
        <f t="shared" si="10"/>
        <v>15</v>
      </c>
      <c r="E116" s="68">
        <f t="shared" si="10"/>
        <v>458</v>
      </c>
      <c r="F116" s="68">
        <f t="shared" si="10"/>
        <v>21</v>
      </c>
      <c r="G116" s="68">
        <f t="shared" si="10"/>
        <v>266</v>
      </c>
      <c r="H116" s="68">
        <f t="shared" si="10"/>
        <v>80</v>
      </c>
      <c r="I116" s="68">
        <f t="shared" si="10"/>
        <v>298</v>
      </c>
      <c r="J116" s="68">
        <f t="shared" si="10"/>
        <v>8173</v>
      </c>
      <c r="K116" s="752">
        <f t="shared" si="10"/>
        <v>116</v>
      </c>
      <c r="L116" s="68">
        <f t="shared" si="10"/>
        <v>21</v>
      </c>
      <c r="M116" s="68">
        <f t="shared" si="10"/>
        <v>16</v>
      </c>
      <c r="N116" s="68">
        <f t="shared" si="10"/>
        <v>121</v>
      </c>
      <c r="O116" s="410"/>
    </row>
    <row r="117" spans="1:15" x14ac:dyDescent="0.2">
      <c r="A117" s="751" t="s">
        <v>163</v>
      </c>
      <c r="B117" s="68">
        <f t="shared" si="10"/>
        <v>298</v>
      </c>
      <c r="C117" s="68">
        <f t="shared" si="10"/>
        <v>7347.05</v>
      </c>
      <c r="D117" s="68">
        <f t="shared" si="10"/>
        <v>14</v>
      </c>
      <c r="E117" s="68">
        <f t="shared" si="10"/>
        <v>389</v>
      </c>
      <c r="F117" s="68">
        <f t="shared" si="10"/>
        <v>18</v>
      </c>
      <c r="G117" s="68">
        <f t="shared" si="10"/>
        <v>303</v>
      </c>
      <c r="H117" s="68">
        <f t="shared" si="10"/>
        <v>69.97</v>
      </c>
      <c r="I117" s="68">
        <f t="shared" si="10"/>
        <v>294</v>
      </c>
      <c r="J117" s="68">
        <f t="shared" si="10"/>
        <v>7503.02</v>
      </c>
      <c r="K117" s="752">
        <f t="shared" si="10"/>
        <v>113</v>
      </c>
      <c r="L117" s="68">
        <f t="shared" si="10"/>
        <v>11</v>
      </c>
      <c r="M117" s="68">
        <f t="shared" si="10"/>
        <v>13</v>
      </c>
      <c r="N117" s="68">
        <f t="shared" si="10"/>
        <v>111</v>
      </c>
      <c r="O117" s="410"/>
    </row>
    <row r="118" spans="1:15" x14ac:dyDescent="0.2">
      <c r="A118" s="751" t="s">
        <v>164</v>
      </c>
      <c r="B118" s="68">
        <f t="shared" ref="B118:N127" si="11">IF(ISERROR(VLOOKUP($B$3&amp;$A118&amp;IF(ISERROR(MATCH($A118,GOR_PP,0))=TRUE,""," total")&amp;period_pp,joinersandleavers,COLUMN()+4,FALSE))=TRUE,0,VLOOKUP($B$3&amp;$A118&amp;IF(ISERROR(MATCH($A118,GOR_PP,0))=TRUE,""," total")&amp;period_pp,joinersandleavers,COLUMN()+4,FALSE))</f>
        <v>248</v>
      </c>
      <c r="C118" s="68">
        <f t="shared" si="11"/>
        <v>6222.51</v>
      </c>
      <c r="D118" s="68">
        <f t="shared" si="11"/>
        <v>7</v>
      </c>
      <c r="E118" s="68">
        <f t="shared" si="11"/>
        <v>127</v>
      </c>
      <c r="F118" s="68">
        <f t="shared" si="11"/>
        <v>14</v>
      </c>
      <c r="G118" s="68">
        <f t="shared" si="11"/>
        <v>372</v>
      </c>
      <c r="H118" s="68">
        <f t="shared" si="11"/>
        <v>21.36</v>
      </c>
      <c r="I118" s="68">
        <f t="shared" si="11"/>
        <v>241</v>
      </c>
      <c r="J118" s="68">
        <f t="shared" si="11"/>
        <v>5998.87</v>
      </c>
      <c r="K118" s="752">
        <f t="shared" si="11"/>
        <v>149</v>
      </c>
      <c r="L118" s="68">
        <f t="shared" si="11"/>
        <v>21</v>
      </c>
      <c r="M118" s="68">
        <f t="shared" si="11"/>
        <v>22</v>
      </c>
      <c r="N118" s="68">
        <f t="shared" si="11"/>
        <v>148</v>
      </c>
      <c r="O118" s="410"/>
    </row>
    <row r="119" spans="1:15" x14ac:dyDescent="0.2">
      <c r="A119" s="751" t="s">
        <v>167</v>
      </c>
      <c r="B119" s="68">
        <f t="shared" si="11"/>
        <v>211</v>
      </c>
      <c r="C119" s="68">
        <f t="shared" si="11"/>
        <v>5441.16</v>
      </c>
      <c r="D119" s="68">
        <f t="shared" si="11"/>
        <v>5</v>
      </c>
      <c r="E119" s="68">
        <f t="shared" si="11"/>
        <v>134</v>
      </c>
      <c r="F119" s="68">
        <f t="shared" si="11"/>
        <v>12</v>
      </c>
      <c r="G119" s="68">
        <f t="shared" si="11"/>
        <v>363.54</v>
      </c>
      <c r="H119" s="68">
        <f t="shared" si="11"/>
        <v>39.909999999999997</v>
      </c>
      <c r="I119" s="68">
        <f t="shared" si="11"/>
        <v>204</v>
      </c>
      <c r="J119" s="68">
        <f t="shared" si="11"/>
        <v>5251.53</v>
      </c>
      <c r="K119" s="752">
        <f t="shared" si="11"/>
        <v>120</v>
      </c>
      <c r="L119" s="68">
        <f t="shared" si="11"/>
        <v>11</v>
      </c>
      <c r="M119" s="68">
        <f t="shared" si="11"/>
        <v>8</v>
      </c>
      <c r="N119" s="68">
        <f t="shared" si="11"/>
        <v>123</v>
      </c>
      <c r="O119" s="410"/>
    </row>
    <row r="120" spans="1:15" x14ac:dyDescent="0.2">
      <c r="A120" s="751" t="s">
        <v>168</v>
      </c>
      <c r="B120" s="68">
        <f t="shared" si="11"/>
        <v>95</v>
      </c>
      <c r="C120" s="68">
        <f t="shared" si="11"/>
        <v>3039.54</v>
      </c>
      <c r="D120" s="68">
        <f t="shared" si="11"/>
        <v>5</v>
      </c>
      <c r="E120" s="68">
        <f t="shared" si="11"/>
        <v>228</v>
      </c>
      <c r="F120" s="68">
        <f t="shared" si="11"/>
        <v>5</v>
      </c>
      <c r="G120" s="68">
        <f t="shared" si="11"/>
        <v>147</v>
      </c>
      <c r="H120" s="68">
        <f t="shared" si="11"/>
        <v>-8.0299999999999994</v>
      </c>
      <c r="I120" s="68">
        <f t="shared" si="11"/>
        <v>95</v>
      </c>
      <c r="J120" s="68">
        <f t="shared" si="11"/>
        <v>3112.51</v>
      </c>
      <c r="K120" s="752">
        <f t="shared" si="11"/>
        <v>52</v>
      </c>
      <c r="L120" s="68">
        <f t="shared" si="11"/>
        <v>5</v>
      </c>
      <c r="M120" s="68">
        <f t="shared" si="11"/>
        <v>3</v>
      </c>
      <c r="N120" s="68">
        <f t="shared" si="11"/>
        <v>54</v>
      </c>
      <c r="O120" s="410"/>
    </row>
    <row r="121" spans="1:15" x14ac:dyDescent="0.2">
      <c r="A121" s="751" t="s">
        <v>171</v>
      </c>
      <c r="B121" s="68">
        <f t="shared" si="11"/>
        <v>186</v>
      </c>
      <c r="C121" s="68">
        <f t="shared" si="11"/>
        <v>4641.08</v>
      </c>
      <c r="D121" s="68">
        <f t="shared" si="11"/>
        <v>16</v>
      </c>
      <c r="E121" s="68">
        <f t="shared" si="11"/>
        <v>335.51</v>
      </c>
      <c r="F121" s="68">
        <f t="shared" si="11"/>
        <v>10</v>
      </c>
      <c r="G121" s="68">
        <f t="shared" si="11"/>
        <v>107</v>
      </c>
      <c r="H121" s="68">
        <f t="shared" si="11"/>
        <v>51.94</v>
      </c>
      <c r="I121" s="68">
        <f t="shared" si="11"/>
        <v>192</v>
      </c>
      <c r="J121" s="68">
        <f t="shared" si="11"/>
        <v>4921.53</v>
      </c>
      <c r="K121" s="752">
        <f t="shared" si="11"/>
        <v>90</v>
      </c>
      <c r="L121" s="68">
        <f t="shared" si="11"/>
        <v>9</v>
      </c>
      <c r="M121" s="68">
        <f t="shared" si="11"/>
        <v>17</v>
      </c>
      <c r="N121" s="68">
        <f t="shared" si="11"/>
        <v>82</v>
      </c>
      <c r="O121" s="410"/>
    </row>
    <row r="122" spans="1:15" x14ac:dyDescent="0.2">
      <c r="A122" s="751" t="s">
        <v>174</v>
      </c>
      <c r="B122" s="68">
        <f t="shared" si="11"/>
        <v>331</v>
      </c>
      <c r="C122" s="68">
        <f t="shared" si="11"/>
        <v>8398.1299999999992</v>
      </c>
      <c r="D122" s="68">
        <f t="shared" si="11"/>
        <v>21</v>
      </c>
      <c r="E122" s="68">
        <f t="shared" si="11"/>
        <v>537.51</v>
      </c>
      <c r="F122" s="68">
        <f t="shared" si="11"/>
        <v>23</v>
      </c>
      <c r="G122" s="68">
        <f t="shared" si="11"/>
        <v>528</v>
      </c>
      <c r="H122" s="68">
        <f t="shared" si="11"/>
        <v>156.41999999999999</v>
      </c>
      <c r="I122" s="68">
        <f t="shared" si="11"/>
        <v>329</v>
      </c>
      <c r="J122" s="68">
        <f t="shared" si="11"/>
        <v>8564.06</v>
      </c>
      <c r="K122" s="752">
        <f t="shared" si="11"/>
        <v>231</v>
      </c>
      <c r="L122" s="68">
        <f t="shared" si="11"/>
        <v>23</v>
      </c>
      <c r="M122" s="68">
        <f t="shared" si="11"/>
        <v>37</v>
      </c>
      <c r="N122" s="68">
        <f t="shared" si="11"/>
        <v>217</v>
      </c>
      <c r="O122" s="410"/>
    </row>
    <row r="123" spans="1:15" x14ac:dyDescent="0.2">
      <c r="A123" s="751" t="s">
        <v>179</v>
      </c>
      <c r="B123" s="68">
        <f t="shared" si="11"/>
        <v>421</v>
      </c>
      <c r="C123" s="68">
        <f t="shared" si="11"/>
        <v>9650.1299999999992</v>
      </c>
      <c r="D123" s="68">
        <f t="shared" si="11"/>
        <v>25</v>
      </c>
      <c r="E123" s="68">
        <f t="shared" si="11"/>
        <v>383.51</v>
      </c>
      <c r="F123" s="68">
        <f t="shared" si="11"/>
        <v>35</v>
      </c>
      <c r="G123" s="68">
        <f t="shared" si="11"/>
        <v>737.54</v>
      </c>
      <c r="H123" s="68">
        <f t="shared" si="11"/>
        <v>58.57</v>
      </c>
      <c r="I123" s="68">
        <f t="shared" si="11"/>
        <v>411</v>
      </c>
      <c r="J123" s="68">
        <f t="shared" si="11"/>
        <v>9354.67</v>
      </c>
      <c r="K123" s="752">
        <f t="shared" si="11"/>
        <v>252</v>
      </c>
      <c r="L123" s="68">
        <f t="shared" si="11"/>
        <v>24</v>
      </c>
      <c r="M123" s="68">
        <f t="shared" si="11"/>
        <v>32</v>
      </c>
      <c r="N123" s="68">
        <f t="shared" si="11"/>
        <v>244</v>
      </c>
      <c r="O123" s="410"/>
    </row>
    <row r="124" spans="1:15" x14ac:dyDescent="0.2">
      <c r="A124" s="751" t="s">
        <v>185</v>
      </c>
      <c r="B124" s="68">
        <f t="shared" si="11"/>
        <v>296</v>
      </c>
      <c r="C124" s="68">
        <f t="shared" si="11"/>
        <v>6410.16</v>
      </c>
      <c r="D124" s="68">
        <f t="shared" si="11"/>
        <v>11</v>
      </c>
      <c r="E124" s="68">
        <f t="shared" si="11"/>
        <v>226.02</v>
      </c>
      <c r="F124" s="68">
        <f t="shared" si="11"/>
        <v>18</v>
      </c>
      <c r="G124" s="68">
        <f t="shared" si="11"/>
        <v>285</v>
      </c>
      <c r="H124" s="68">
        <f t="shared" si="11"/>
        <v>-41.12</v>
      </c>
      <c r="I124" s="68">
        <f t="shared" si="11"/>
        <v>289</v>
      </c>
      <c r="J124" s="68">
        <f t="shared" si="11"/>
        <v>6310.06</v>
      </c>
      <c r="K124" s="752">
        <f t="shared" si="11"/>
        <v>160</v>
      </c>
      <c r="L124" s="68">
        <f t="shared" si="11"/>
        <v>17</v>
      </c>
      <c r="M124" s="68">
        <f t="shared" si="11"/>
        <v>21</v>
      </c>
      <c r="N124" s="68">
        <f t="shared" si="11"/>
        <v>156</v>
      </c>
      <c r="O124" s="410"/>
    </row>
    <row r="125" spans="1:15" x14ac:dyDescent="0.2">
      <c r="A125" s="751" t="s">
        <v>189</v>
      </c>
      <c r="B125" s="68">
        <f t="shared" si="11"/>
        <v>216</v>
      </c>
      <c r="C125" s="68">
        <f t="shared" si="11"/>
        <v>6247.91</v>
      </c>
      <c r="D125" s="68">
        <f t="shared" si="11"/>
        <v>7</v>
      </c>
      <c r="E125" s="68">
        <f t="shared" si="11"/>
        <v>213.02</v>
      </c>
      <c r="F125" s="68">
        <f t="shared" si="11"/>
        <v>16</v>
      </c>
      <c r="G125" s="68">
        <f t="shared" si="11"/>
        <v>167.54</v>
      </c>
      <c r="H125" s="68">
        <f t="shared" si="11"/>
        <v>145.31</v>
      </c>
      <c r="I125" s="68">
        <f t="shared" si="11"/>
        <v>207</v>
      </c>
      <c r="J125" s="68">
        <f t="shared" si="11"/>
        <v>6438.7</v>
      </c>
      <c r="K125" s="752">
        <f t="shared" si="11"/>
        <v>214</v>
      </c>
      <c r="L125" s="68">
        <f t="shared" si="11"/>
        <v>38</v>
      </c>
      <c r="M125" s="68">
        <f t="shared" si="11"/>
        <v>19</v>
      </c>
      <c r="N125" s="68">
        <f t="shared" si="11"/>
        <v>233</v>
      </c>
      <c r="O125" s="410"/>
    </row>
    <row r="126" spans="1:15" x14ac:dyDescent="0.2">
      <c r="A126" s="751" t="s">
        <v>206</v>
      </c>
      <c r="B126" s="68">
        <f t="shared" si="11"/>
        <v>270</v>
      </c>
      <c r="C126" s="68">
        <f t="shared" si="11"/>
        <v>7960</v>
      </c>
      <c r="D126" s="68">
        <f t="shared" si="11"/>
        <v>13</v>
      </c>
      <c r="E126" s="68">
        <f t="shared" si="11"/>
        <v>490</v>
      </c>
      <c r="F126" s="68">
        <f t="shared" si="11"/>
        <v>21</v>
      </c>
      <c r="G126" s="68">
        <f t="shared" si="11"/>
        <v>673</v>
      </c>
      <c r="H126" s="68">
        <f t="shared" si="11"/>
        <v>6</v>
      </c>
      <c r="I126" s="68">
        <f t="shared" si="11"/>
        <v>262</v>
      </c>
      <c r="J126" s="68">
        <f t="shared" si="11"/>
        <v>7783</v>
      </c>
      <c r="K126" s="752">
        <f t="shared" si="11"/>
        <v>155</v>
      </c>
      <c r="L126" s="68">
        <f t="shared" si="11"/>
        <v>27</v>
      </c>
      <c r="M126" s="68">
        <f t="shared" si="11"/>
        <v>16</v>
      </c>
      <c r="N126" s="68">
        <f t="shared" si="11"/>
        <v>166</v>
      </c>
      <c r="O126" s="410"/>
    </row>
    <row r="127" spans="1:15" x14ac:dyDescent="0.2">
      <c r="A127" s="751" t="s">
        <v>208</v>
      </c>
      <c r="B127" s="68">
        <f t="shared" si="11"/>
        <v>264</v>
      </c>
      <c r="C127" s="68">
        <f t="shared" si="11"/>
        <v>8240.23</v>
      </c>
      <c r="D127" s="68">
        <f t="shared" si="11"/>
        <v>22</v>
      </c>
      <c r="E127" s="68">
        <f t="shared" si="11"/>
        <v>503.57</v>
      </c>
      <c r="F127" s="68">
        <f t="shared" si="11"/>
        <v>14</v>
      </c>
      <c r="G127" s="68">
        <f t="shared" si="11"/>
        <v>332</v>
      </c>
      <c r="H127" s="68">
        <f t="shared" si="11"/>
        <v>45.42</v>
      </c>
      <c r="I127" s="68">
        <f t="shared" si="11"/>
        <v>272</v>
      </c>
      <c r="J127" s="68">
        <f t="shared" si="11"/>
        <v>8457.2199999999993</v>
      </c>
      <c r="K127" s="752">
        <f t="shared" si="11"/>
        <v>149</v>
      </c>
      <c r="L127" s="68">
        <f t="shared" si="11"/>
        <v>13</v>
      </c>
      <c r="M127" s="68">
        <f t="shared" si="11"/>
        <v>19</v>
      </c>
      <c r="N127" s="68">
        <f t="shared" si="11"/>
        <v>143</v>
      </c>
      <c r="O127" s="410"/>
    </row>
    <row r="128" spans="1:15" x14ac:dyDescent="0.2">
      <c r="A128" s="751" t="s">
        <v>224</v>
      </c>
      <c r="B128" s="68">
        <f t="shared" ref="B128:N137" si="12">IF(ISERROR(VLOOKUP($B$3&amp;$A128&amp;IF(ISERROR(MATCH($A128,GOR_PP,0))=TRUE,""," total")&amp;period_pp,joinersandleavers,COLUMN()+4,FALSE))=TRUE,0,VLOOKUP($B$3&amp;$A128&amp;IF(ISERROR(MATCH($A128,GOR_PP,0))=TRUE,""," total")&amp;period_pp,joinersandleavers,COLUMN()+4,FALSE))</f>
        <v>350</v>
      </c>
      <c r="C128" s="68">
        <f t="shared" si="12"/>
        <v>7337.05</v>
      </c>
      <c r="D128" s="68">
        <f t="shared" si="12"/>
        <v>15</v>
      </c>
      <c r="E128" s="68">
        <f t="shared" si="12"/>
        <v>401</v>
      </c>
      <c r="F128" s="68">
        <f t="shared" si="12"/>
        <v>24</v>
      </c>
      <c r="G128" s="68">
        <f t="shared" si="12"/>
        <v>383</v>
      </c>
      <c r="H128" s="68">
        <f t="shared" si="12"/>
        <v>3.82</v>
      </c>
      <c r="I128" s="68">
        <f t="shared" si="12"/>
        <v>341</v>
      </c>
      <c r="J128" s="68">
        <f t="shared" si="12"/>
        <v>7358.87</v>
      </c>
      <c r="K128" s="752">
        <f t="shared" si="12"/>
        <v>229</v>
      </c>
      <c r="L128" s="68">
        <f t="shared" si="12"/>
        <v>28</v>
      </c>
      <c r="M128" s="68">
        <f t="shared" si="12"/>
        <v>31</v>
      </c>
      <c r="N128" s="68">
        <f t="shared" si="12"/>
        <v>226</v>
      </c>
      <c r="O128" s="410"/>
    </row>
    <row r="129" spans="1:15" x14ac:dyDescent="0.2">
      <c r="A129" s="751" t="s">
        <v>233</v>
      </c>
      <c r="B129" s="68">
        <f t="shared" si="12"/>
        <v>275</v>
      </c>
      <c r="C129" s="68">
        <f t="shared" si="12"/>
        <v>5545.54</v>
      </c>
      <c r="D129" s="68">
        <f t="shared" si="12"/>
        <v>9</v>
      </c>
      <c r="E129" s="68">
        <f t="shared" si="12"/>
        <v>355</v>
      </c>
      <c r="F129" s="68">
        <f t="shared" si="12"/>
        <v>21</v>
      </c>
      <c r="G129" s="68">
        <f t="shared" si="12"/>
        <v>358</v>
      </c>
      <c r="H129" s="68">
        <f t="shared" si="12"/>
        <v>-0.69</v>
      </c>
      <c r="I129" s="68">
        <f t="shared" si="12"/>
        <v>263</v>
      </c>
      <c r="J129" s="68">
        <f t="shared" si="12"/>
        <v>5541.85</v>
      </c>
      <c r="K129" s="752">
        <f t="shared" si="12"/>
        <v>130</v>
      </c>
      <c r="L129" s="68">
        <f t="shared" si="12"/>
        <v>7</v>
      </c>
      <c r="M129" s="68">
        <f t="shared" si="12"/>
        <v>11</v>
      </c>
      <c r="N129" s="68">
        <f t="shared" si="12"/>
        <v>126</v>
      </c>
      <c r="O129" s="410"/>
    </row>
    <row r="130" spans="1:15" x14ac:dyDescent="0.2">
      <c r="A130" s="751" t="s">
        <v>239</v>
      </c>
      <c r="B130" s="68">
        <f t="shared" si="12"/>
        <v>177</v>
      </c>
      <c r="C130" s="68">
        <f t="shared" si="12"/>
        <v>5667</v>
      </c>
      <c r="D130" s="68">
        <f t="shared" si="12"/>
        <v>11</v>
      </c>
      <c r="E130" s="68">
        <f t="shared" si="12"/>
        <v>339</v>
      </c>
      <c r="F130" s="68">
        <f t="shared" si="12"/>
        <v>10</v>
      </c>
      <c r="G130" s="68">
        <f t="shared" si="12"/>
        <v>452</v>
      </c>
      <c r="H130" s="68">
        <f t="shared" si="12"/>
        <v>56.02</v>
      </c>
      <c r="I130" s="68">
        <f t="shared" si="12"/>
        <v>178</v>
      </c>
      <c r="J130" s="68">
        <f t="shared" si="12"/>
        <v>5610.02</v>
      </c>
      <c r="K130" s="752">
        <f t="shared" si="12"/>
        <v>89</v>
      </c>
      <c r="L130" s="68">
        <f t="shared" si="12"/>
        <v>15</v>
      </c>
      <c r="M130" s="68">
        <f t="shared" si="12"/>
        <v>11</v>
      </c>
      <c r="N130" s="68">
        <f t="shared" si="12"/>
        <v>93</v>
      </c>
      <c r="O130" s="410"/>
    </row>
    <row r="131" spans="1:15" x14ac:dyDescent="0.2">
      <c r="A131" s="751" t="s">
        <v>243</v>
      </c>
      <c r="B131" s="68">
        <f t="shared" si="12"/>
        <v>266</v>
      </c>
      <c r="C131" s="68">
        <f t="shared" si="12"/>
        <v>6840.08</v>
      </c>
      <c r="D131" s="68">
        <f t="shared" si="12"/>
        <v>8</v>
      </c>
      <c r="E131" s="68">
        <f t="shared" si="12"/>
        <v>184.02</v>
      </c>
      <c r="F131" s="68">
        <f t="shared" si="12"/>
        <v>12</v>
      </c>
      <c r="G131" s="68">
        <f t="shared" si="12"/>
        <v>95</v>
      </c>
      <c r="H131" s="68">
        <f t="shared" si="12"/>
        <v>-154.55000000000001</v>
      </c>
      <c r="I131" s="68">
        <f t="shared" si="12"/>
        <v>262</v>
      </c>
      <c r="J131" s="68">
        <f t="shared" si="12"/>
        <v>6774.55</v>
      </c>
      <c r="K131" s="752">
        <f t="shared" si="12"/>
        <v>185</v>
      </c>
      <c r="L131" s="68">
        <f t="shared" si="12"/>
        <v>22</v>
      </c>
      <c r="M131" s="68">
        <f t="shared" si="12"/>
        <v>22</v>
      </c>
      <c r="N131" s="68">
        <f t="shared" si="12"/>
        <v>185</v>
      </c>
      <c r="O131" s="410"/>
    </row>
    <row r="132" spans="1:15" x14ac:dyDescent="0.2">
      <c r="A132" s="751" t="s">
        <v>244</v>
      </c>
      <c r="B132" s="68">
        <f t="shared" si="12"/>
        <v>323</v>
      </c>
      <c r="C132" s="68">
        <f t="shared" si="12"/>
        <v>10439.51</v>
      </c>
      <c r="D132" s="68">
        <f t="shared" si="12"/>
        <v>11</v>
      </c>
      <c r="E132" s="68">
        <f t="shared" si="12"/>
        <v>240.51</v>
      </c>
      <c r="F132" s="68">
        <f t="shared" si="12"/>
        <v>12</v>
      </c>
      <c r="G132" s="68">
        <f t="shared" si="12"/>
        <v>348</v>
      </c>
      <c r="H132" s="68">
        <f t="shared" si="12"/>
        <v>75.849999999999994</v>
      </c>
      <c r="I132" s="68">
        <f t="shared" si="12"/>
        <v>322</v>
      </c>
      <c r="J132" s="68">
        <f t="shared" si="12"/>
        <v>10407.870000000001</v>
      </c>
      <c r="K132" s="752">
        <f t="shared" si="12"/>
        <v>203</v>
      </c>
      <c r="L132" s="68">
        <f t="shared" si="12"/>
        <v>20</v>
      </c>
      <c r="M132" s="68">
        <f t="shared" si="12"/>
        <v>35</v>
      </c>
      <c r="N132" s="68">
        <f t="shared" si="12"/>
        <v>188</v>
      </c>
      <c r="O132" s="410"/>
    </row>
    <row r="133" spans="1:15" x14ac:dyDescent="0.2">
      <c r="A133" s="751" t="s">
        <v>250</v>
      </c>
      <c r="B133" s="68">
        <f t="shared" si="12"/>
        <v>124</v>
      </c>
      <c r="C133" s="68">
        <f t="shared" si="12"/>
        <v>3864.08</v>
      </c>
      <c r="D133" s="68">
        <f t="shared" si="12"/>
        <v>6</v>
      </c>
      <c r="E133" s="68">
        <f t="shared" si="12"/>
        <v>233</v>
      </c>
      <c r="F133" s="68">
        <f t="shared" si="12"/>
        <v>4</v>
      </c>
      <c r="G133" s="68">
        <f t="shared" si="12"/>
        <v>42</v>
      </c>
      <c r="H133" s="68">
        <f t="shared" si="12"/>
        <v>25.94</v>
      </c>
      <c r="I133" s="68">
        <f t="shared" si="12"/>
        <v>126</v>
      </c>
      <c r="J133" s="68">
        <f t="shared" si="12"/>
        <v>4081.02</v>
      </c>
      <c r="K133" s="752">
        <f t="shared" si="12"/>
        <v>51</v>
      </c>
      <c r="L133" s="68">
        <f t="shared" si="12"/>
        <v>6</v>
      </c>
      <c r="M133" s="68">
        <f t="shared" si="12"/>
        <v>6</v>
      </c>
      <c r="N133" s="68">
        <f t="shared" si="12"/>
        <v>51</v>
      </c>
      <c r="O133" s="410"/>
    </row>
    <row r="134" spans="1:15" ht="22.5" customHeight="1" x14ac:dyDescent="0.2">
      <c r="A134" s="747" t="s">
        <v>272</v>
      </c>
      <c r="B134" s="748">
        <f t="shared" si="12"/>
        <v>9402</v>
      </c>
      <c r="C134" s="748">
        <f t="shared" si="12"/>
        <v>237786.57</v>
      </c>
      <c r="D134" s="748">
        <f t="shared" si="12"/>
        <v>520</v>
      </c>
      <c r="E134" s="748">
        <f t="shared" si="12"/>
        <v>13581.69</v>
      </c>
      <c r="F134" s="748">
        <f t="shared" si="12"/>
        <v>606</v>
      </c>
      <c r="G134" s="748">
        <f t="shared" si="12"/>
        <v>13332.62</v>
      </c>
      <c r="H134" s="748">
        <f t="shared" si="12"/>
        <v>1495.79</v>
      </c>
      <c r="I134" s="748">
        <f t="shared" si="12"/>
        <v>9316</v>
      </c>
      <c r="J134" s="748">
        <f t="shared" si="12"/>
        <v>239531.43</v>
      </c>
      <c r="K134" s="749">
        <f t="shared" si="12"/>
        <v>2789</v>
      </c>
      <c r="L134" s="748">
        <f t="shared" si="12"/>
        <v>350</v>
      </c>
      <c r="M134" s="748">
        <f t="shared" si="12"/>
        <v>435</v>
      </c>
      <c r="N134" s="748">
        <f t="shared" si="12"/>
        <v>2704</v>
      </c>
      <c r="O134" s="750"/>
    </row>
    <row r="135" spans="1:15" x14ac:dyDescent="0.2">
      <c r="A135" s="751" t="s">
        <v>118</v>
      </c>
      <c r="B135" s="68">
        <f t="shared" si="12"/>
        <v>196</v>
      </c>
      <c r="C135" s="68">
        <f t="shared" si="12"/>
        <v>3984.86</v>
      </c>
      <c r="D135" s="68">
        <f t="shared" si="12"/>
        <v>8</v>
      </c>
      <c r="E135" s="68">
        <f t="shared" si="12"/>
        <v>64</v>
      </c>
      <c r="F135" s="68">
        <f t="shared" si="12"/>
        <v>9</v>
      </c>
      <c r="G135" s="68">
        <f t="shared" si="12"/>
        <v>113</v>
      </c>
      <c r="H135" s="68">
        <f t="shared" si="12"/>
        <v>11.14</v>
      </c>
      <c r="I135" s="68">
        <f t="shared" si="12"/>
        <v>195</v>
      </c>
      <c r="J135" s="68">
        <f t="shared" si="12"/>
        <v>3947</v>
      </c>
      <c r="K135" s="752">
        <f t="shared" si="12"/>
        <v>37</v>
      </c>
      <c r="L135" s="68">
        <f t="shared" si="12"/>
        <v>4</v>
      </c>
      <c r="M135" s="68">
        <f t="shared" si="12"/>
        <v>4</v>
      </c>
      <c r="N135" s="68">
        <f t="shared" si="12"/>
        <v>37</v>
      </c>
      <c r="O135" s="410"/>
    </row>
    <row r="136" spans="1:15" x14ac:dyDescent="0.2">
      <c r="A136" s="751" t="s">
        <v>121</v>
      </c>
      <c r="B136" s="68">
        <f t="shared" si="12"/>
        <v>202</v>
      </c>
      <c r="C136" s="68">
        <f t="shared" si="12"/>
        <v>6922</v>
      </c>
      <c r="D136" s="68">
        <f t="shared" si="12"/>
        <v>8</v>
      </c>
      <c r="E136" s="68">
        <f t="shared" si="12"/>
        <v>244</v>
      </c>
      <c r="F136" s="68">
        <f t="shared" si="12"/>
        <v>14</v>
      </c>
      <c r="G136" s="68">
        <f t="shared" si="12"/>
        <v>385</v>
      </c>
      <c r="H136" s="68">
        <f t="shared" si="12"/>
        <v>34</v>
      </c>
      <c r="I136" s="68">
        <f t="shared" si="12"/>
        <v>196</v>
      </c>
      <c r="J136" s="68">
        <f t="shared" si="12"/>
        <v>6815</v>
      </c>
      <c r="K136" s="752">
        <f t="shared" si="12"/>
        <v>59</v>
      </c>
      <c r="L136" s="68">
        <f t="shared" si="12"/>
        <v>12</v>
      </c>
      <c r="M136" s="68">
        <f t="shared" si="12"/>
        <v>11</v>
      </c>
      <c r="N136" s="68">
        <f t="shared" si="12"/>
        <v>60</v>
      </c>
      <c r="O136" s="410"/>
    </row>
    <row r="137" spans="1:15" x14ac:dyDescent="0.2">
      <c r="A137" s="751" t="s">
        <v>124</v>
      </c>
      <c r="B137" s="68">
        <f t="shared" si="12"/>
        <v>692</v>
      </c>
      <c r="C137" s="68">
        <f t="shared" si="12"/>
        <v>17697.509999999998</v>
      </c>
      <c r="D137" s="68">
        <f t="shared" si="12"/>
        <v>35</v>
      </c>
      <c r="E137" s="68">
        <f t="shared" si="12"/>
        <v>812</v>
      </c>
      <c r="F137" s="68">
        <f t="shared" si="12"/>
        <v>48</v>
      </c>
      <c r="G137" s="68">
        <f t="shared" si="12"/>
        <v>979</v>
      </c>
      <c r="H137" s="68">
        <f t="shared" si="12"/>
        <v>116.17</v>
      </c>
      <c r="I137" s="68">
        <f t="shared" si="12"/>
        <v>679</v>
      </c>
      <c r="J137" s="68">
        <f t="shared" si="12"/>
        <v>17646.68</v>
      </c>
      <c r="K137" s="752">
        <f t="shared" si="12"/>
        <v>231</v>
      </c>
      <c r="L137" s="68">
        <f t="shared" si="12"/>
        <v>30</v>
      </c>
      <c r="M137" s="68">
        <f t="shared" si="12"/>
        <v>41</v>
      </c>
      <c r="N137" s="68">
        <f t="shared" si="12"/>
        <v>220</v>
      </c>
      <c r="O137" s="410"/>
    </row>
    <row r="138" spans="1:15" x14ac:dyDescent="0.2">
      <c r="A138" s="751" t="s">
        <v>147</v>
      </c>
      <c r="B138" s="68">
        <f t="shared" ref="B138:N147" si="13">IF(ISERROR(VLOOKUP($B$3&amp;$A138&amp;IF(ISERROR(MATCH($A138,GOR_PP,0))=TRUE,""," total")&amp;period_pp,joinersandleavers,COLUMN()+4,FALSE))=TRUE,0,VLOOKUP($B$3&amp;$A138&amp;IF(ISERROR(MATCH($A138,GOR_PP,0))=TRUE,""," total")&amp;period_pp,joinersandleavers,COLUMN()+4,FALSE))</f>
        <v>333</v>
      </c>
      <c r="C138" s="68">
        <f t="shared" si="13"/>
        <v>8632.16</v>
      </c>
      <c r="D138" s="68">
        <f t="shared" si="13"/>
        <v>15</v>
      </c>
      <c r="E138" s="68">
        <f t="shared" si="13"/>
        <v>516.51</v>
      </c>
      <c r="F138" s="68">
        <f t="shared" si="13"/>
        <v>23</v>
      </c>
      <c r="G138" s="68">
        <f t="shared" si="13"/>
        <v>494</v>
      </c>
      <c r="H138" s="68">
        <f t="shared" si="13"/>
        <v>-18.12</v>
      </c>
      <c r="I138" s="68">
        <f t="shared" si="13"/>
        <v>325</v>
      </c>
      <c r="J138" s="68">
        <f t="shared" si="13"/>
        <v>8636.5499999999993</v>
      </c>
      <c r="K138" s="752">
        <f t="shared" si="13"/>
        <v>82</v>
      </c>
      <c r="L138" s="68">
        <f t="shared" si="13"/>
        <v>13</v>
      </c>
      <c r="M138" s="68">
        <f t="shared" si="13"/>
        <v>14</v>
      </c>
      <c r="N138" s="68">
        <f t="shared" si="13"/>
        <v>81</v>
      </c>
      <c r="O138" s="410"/>
    </row>
    <row r="139" spans="1:15" x14ac:dyDescent="0.2">
      <c r="A139" s="751" t="s">
        <v>156</v>
      </c>
      <c r="B139" s="68">
        <f t="shared" si="13"/>
        <v>1542</v>
      </c>
      <c r="C139" s="68">
        <f t="shared" si="13"/>
        <v>39622.44</v>
      </c>
      <c r="D139" s="68">
        <f t="shared" si="13"/>
        <v>87</v>
      </c>
      <c r="E139" s="68">
        <f t="shared" si="13"/>
        <v>2592.5500000000002</v>
      </c>
      <c r="F139" s="68">
        <f t="shared" si="13"/>
        <v>113</v>
      </c>
      <c r="G139" s="68">
        <f t="shared" si="13"/>
        <v>2610.54</v>
      </c>
      <c r="H139" s="68">
        <f t="shared" si="13"/>
        <v>561.84</v>
      </c>
      <c r="I139" s="68">
        <f t="shared" si="13"/>
        <v>1516</v>
      </c>
      <c r="J139" s="68">
        <f t="shared" si="13"/>
        <v>40166.29</v>
      </c>
      <c r="K139" s="752">
        <f t="shared" si="13"/>
        <v>456</v>
      </c>
      <c r="L139" s="68">
        <f t="shared" si="13"/>
        <v>65</v>
      </c>
      <c r="M139" s="68">
        <f t="shared" si="13"/>
        <v>65</v>
      </c>
      <c r="N139" s="68">
        <f t="shared" si="13"/>
        <v>456</v>
      </c>
      <c r="O139" s="410"/>
    </row>
    <row r="140" spans="1:15" x14ac:dyDescent="0.2">
      <c r="A140" s="751" t="s">
        <v>165</v>
      </c>
      <c r="B140" s="68">
        <f t="shared" si="13"/>
        <v>68</v>
      </c>
      <c r="C140" s="68">
        <f t="shared" si="13"/>
        <v>2282</v>
      </c>
      <c r="D140" s="68">
        <f t="shared" si="13"/>
        <v>1</v>
      </c>
      <c r="E140" s="68">
        <f t="shared" si="13"/>
        <v>65</v>
      </c>
      <c r="F140" s="68">
        <f t="shared" si="13"/>
        <v>5</v>
      </c>
      <c r="G140" s="68">
        <f t="shared" si="13"/>
        <v>110</v>
      </c>
      <c r="H140" s="68">
        <f t="shared" si="13"/>
        <v>38</v>
      </c>
      <c r="I140" s="68">
        <f t="shared" si="13"/>
        <v>64</v>
      </c>
      <c r="J140" s="68">
        <f t="shared" si="13"/>
        <v>2275</v>
      </c>
      <c r="K140" s="752">
        <f t="shared" si="13"/>
        <v>16</v>
      </c>
      <c r="L140" s="68">
        <f t="shared" si="13"/>
        <v>7</v>
      </c>
      <c r="M140" s="68">
        <f t="shared" si="13"/>
        <v>1</v>
      </c>
      <c r="N140" s="68">
        <f t="shared" si="13"/>
        <v>22</v>
      </c>
      <c r="O140" s="410"/>
    </row>
    <row r="141" spans="1:15" x14ac:dyDescent="0.2">
      <c r="A141" s="751" t="s">
        <v>169</v>
      </c>
      <c r="B141" s="68">
        <f t="shared" si="13"/>
        <v>1453</v>
      </c>
      <c r="C141" s="68">
        <f t="shared" si="13"/>
        <v>35265.42</v>
      </c>
      <c r="D141" s="68">
        <f t="shared" si="13"/>
        <v>88</v>
      </c>
      <c r="E141" s="68">
        <f t="shared" si="13"/>
        <v>1841.53</v>
      </c>
      <c r="F141" s="68">
        <f t="shared" si="13"/>
        <v>89</v>
      </c>
      <c r="G141" s="68">
        <f t="shared" si="13"/>
        <v>1878</v>
      </c>
      <c r="H141" s="68">
        <f t="shared" si="13"/>
        <v>135.63999999999999</v>
      </c>
      <c r="I141" s="68">
        <f t="shared" si="13"/>
        <v>1452</v>
      </c>
      <c r="J141" s="68">
        <f t="shared" si="13"/>
        <v>35364.589999999997</v>
      </c>
      <c r="K141" s="752">
        <f t="shared" si="13"/>
        <v>406</v>
      </c>
      <c r="L141" s="68">
        <f t="shared" si="13"/>
        <v>56</v>
      </c>
      <c r="M141" s="68">
        <f t="shared" si="13"/>
        <v>76</v>
      </c>
      <c r="N141" s="68">
        <f t="shared" si="13"/>
        <v>386</v>
      </c>
      <c r="O141" s="410"/>
    </row>
    <row r="142" spans="1:15" x14ac:dyDescent="0.2">
      <c r="A142" s="751" t="s">
        <v>184</v>
      </c>
      <c r="B142" s="68">
        <f t="shared" si="13"/>
        <v>262</v>
      </c>
      <c r="C142" s="68">
        <f t="shared" si="13"/>
        <v>5824.08</v>
      </c>
      <c r="D142" s="68">
        <f t="shared" si="13"/>
        <v>12</v>
      </c>
      <c r="E142" s="68">
        <f t="shared" si="13"/>
        <v>241</v>
      </c>
      <c r="F142" s="68">
        <f t="shared" si="13"/>
        <v>11</v>
      </c>
      <c r="G142" s="68">
        <f t="shared" si="13"/>
        <v>107</v>
      </c>
      <c r="H142" s="68">
        <f t="shared" si="13"/>
        <v>-36.06</v>
      </c>
      <c r="I142" s="68">
        <f t="shared" si="13"/>
        <v>263</v>
      </c>
      <c r="J142" s="68">
        <f t="shared" si="13"/>
        <v>5922.02</v>
      </c>
      <c r="K142" s="752">
        <f t="shared" si="13"/>
        <v>65</v>
      </c>
      <c r="L142" s="68">
        <f t="shared" si="13"/>
        <v>8</v>
      </c>
      <c r="M142" s="68">
        <f t="shared" si="13"/>
        <v>8</v>
      </c>
      <c r="N142" s="68">
        <f t="shared" si="13"/>
        <v>65</v>
      </c>
      <c r="O142" s="410"/>
    </row>
    <row r="143" spans="1:15" x14ac:dyDescent="0.2">
      <c r="A143" s="751" t="s">
        <v>187</v>
      </c>
      <c r="B143" s="68">
        <f t="shared" si="13"/>
        <v>281</v>
      </c>
      <c r="C143" s="68">
        <f t="shared" si="13"/>
        <v>7699.54</v>
      </c>
      <c r="D143" s="68">
        <f t="shared" si="13"/>
        <v>22</v>
      </c>
      <c r="E143" s="68">
        <f t="shared" si="13"/>
        <v>421</v>
      </c>
      <c r="F143" s="68">
        <f t="shared" si="13"/>
        <v>18</v>
      </c>
      <c r="G143" s="68">
        <f t="shared" si="13"/>
        <v>405</v>
      </c>
      <c r="H143" s="68">
        <f t="shared" si="13"/>
        <v>16.97</v>
      </c>
      <c r="I143" s="68">
        <f t="shared" si="13"/>
        <v>285</v>
      </c>
      <c r="J143" s="68">
        <f t="shared" si="13"/>
        <v>7732.51</v>
      </c>
      <c r="K143" s="752">
        <f t="shared" si="13"/>
        <v>107</v>
      </c>
      <c r="L143" s="68">
        <f t="shared" si="13"/>
        <v>14</v>
      </c>
      <c r="M143" s="68">
        <f t="shared" si="13"/>
        <v>13</v>
      </c>
      <c r="N143" s="68">
        <f t="shared" si="13"/>
        <v>108</v>
      </c>
      <c r="O143" s="410"/>
    </row>
    <row r="144" spans="1:15" x14ac:dyDescent="0.2">
      <c r="A144" s="751" t="s">
        <v>201</v>
      </c>
      <c r="B144" s="68">
        <f t="shared" si="13"/>
        <v>638</v>
      </c>
      <c r="C144" s="68">
        <f t="shared" si="13"/>
        <v>16789.86</v>
      </c>
      <c r="D144" s="68">
        <f t="shared" si="13"/>
        <v>52</v>
      </c>
      <c r="E144" s="68">
        <f t="shared" si="13"/>
        <v>819.55</v>
      </c>
      <c r="F144" s="68">
        <f t="shared" si="13"/>
        <v>34</v>
      </c>
      <c r="G144" s="68">
        <f t="shared" si="13"/>
        <v>692</v>
      </c>
      <c r="H144" s="68">
        <f t="shared" si="13"/>
        <v>82.8</v>
      </c>
      <c r="I144" s="68">
        <f t="shared" si="13"/>
        <v>656</v>
      </c>
      <c r="J144" s="68">
        <f t="shared" si="13"/>
        <v>17000.21</v>
      </c>
      <c r="K144" s="752">
        <f t="shared" si="13"/>
        <v>239</v>
      </c>
      <c r="L144" s="68">
        <f t="shared" si="13"/>
        <v>35</v>
      </c>
      <c r="M144" s="68">
        <f t="shared" si="13"/>
        <v>37</v>
      </c>
      <c r="N144" s="68">
        <f t="shared" si="13"/>
        <v>237</v>
      </c>
      <c r="O144" s="410"/>
    </row>
    <row r="145" spans="1:15" x14ac:dyDescent="0.2">
      <c r="A145" s="751" t="s">
        <v>204</v>
      </c>
      <c r="B145" s="68">
        <f t="shared" si="13"/>
        <v>158</v>
      </c>
      <c r="C145" s="68">
        <f t="shared" si="13"/>
        <v>4512.8599999999997</v>
      </c>
      <c r="D145" s="68">
        <f t="shared" si="13"/>
        <v>7</v>
      </c>
      <c r="E145" s="68">
        <f t="shared" si="13"/>
        <v>247</v>
      </c>
      <c r="F145" s="68">
        <f t="shared" si="13"/>
        <v>6</v>
      </c>
      <c r="G145" s="68">
        <f t="shared" si="13"/>
        <v>135</v>
      </c>
      <c r="H145" s="68">
        <f t="shared" si="13"/>
        <v>13.8</v>
      </c>
      <c r="I145" s="68">
        <f t="shared" si="13"/>
        <v>159</v>
      </c>
      <c r="J145" s="68">
        <f t="shared" si="13"/>
        <v>4638.66</v>
      </c>
      <c r="K145" s="752">
        <f t="shared" si="13"/>
        <v>37</v>
      </c>
      <c r="L145" s="68">
        <f t="shared" si="13"/>
        <v>0</v>
      </c>
      <c r="M145" s="68">
        <f t="shared" si="13"/>
        <v>5</v>
      </c>
      <c r="N145" s="68">
        <f t="shared" si="13"/>
        <v>32</v>
      </c>
      <c r="O145" s="410"/>
    </row>
    <row r="146" spans="1:15" x14ac:dyDescent="0.2">
      <c r="A146" s="751" t="s">
        <v>205</v>
      </c>
      <c r="B146" s="68">
        <f t="shared" si="13"/>
        <v>148</v>
      </c>
      <c r="C146" s="68">
        <f t="shared" si="13"/>
        <v>4043</v>
      </c>
      <c r="D146" s="68">
        <f t="shared" si="13"/>
        <v>7</v>
      </c>
      <c r="E146" s="68">
        <f t="shared" si="13"/>
        <v>341</v>
      </c>
      <c r="F146" s="68">
        <f t="shared" si="13"/>
        <v>5</v>
      </c>
      <c r="G146" s="68">
        <f t="shared" si="13"/>
        <v>97</v>
      </c>
      <c r="H146" s="68">
        <f t="shared" si="13"/>
        <v>53.51</v>
      </c>
      <c r="I146" s="68">
        <f t="shared" si="13"/>
        <v>150</v>
      </c>
      <c r="J146" s="68">
        <f t="shared" si="13"/>
        <v>4340.51</v>
      </c>
      <c r="K146" s="752">
        <f t="shared" si="13"/>
        <v>46</v>
      </c>
      <c r="L146" s="68">
        <f t="shared" si="13"/>
        <v>4</v>
      </c>
      <c r="M146" s="68">
        <f t="shared" si="13"/>
        <v>6</v>
      </c>
      <c r="N146" s="68">
        <f t="shared" si="13"/>
        <v>44</v>
      </c>
      <c r="O146" s="410"/>
    </row>
    <row r="147" spans="1:15" x14ac:dyDescent="0.2">
      <c r="A147" s="751" t="s">
        <v>217</v>
      </c>
      <c r="B147" s="68">
        <f t="shared" si="13"/>
        <v>114</v>
      </c>
      <c r="C147" s="68">
        <f t="shared" si="13"/>
        <v>2475.54</v>
      </c>
      <c r="D147" s="68">
        <f t="shared" si="13"/>
        <v>4</v>
      </c>
      <c r="E147" s="68">
        <f t="shared" si="13"/>
        <v>236</v>
      </c>
      <c r="F147" s="68">
        <f t="shared" si="13"/>
        <v>4</v>
      </c>
      <c r="G147" s="68">
        <f t="shared" si="13"/>
        <v>134</v>
      </c>
      <c r="H147" s="68">
        <f t="shared" si="13"/>
        <v>-31.52</v>
      </c>
      <c r="I147" s="68">
        <f t="shared" si="13"/>
        <v>114</v>
      </c>
      <c r="J147" s="68">
        <f t="shared" si="13"/>
        <v>2546.02</v>
      </c>
      <c r="K147" s="752">
        <f t="shared" si="13"/>
        <v>40</v>
      </c>
      <c r="L147" s="68">
        <f t="shared" si="13"/>
        <v>3</v>
      </c>
      <c r="M147" s="68">
        <f t="shared" si="13"/>
        <v>6</v>
      </c>
      <c r="N147" s="68">
        <f t="shared" si="13"/>
        <v>37</v>
      </c>
      <c r="O147" s="410"/>
    </row>
    <row r="148" spans="1:15" x14ac:dyDescent="0.2">
      <c r="A148" s="751" t="s">
        <v>222</v>
      </c>
      <c r="B148" s="68">
        <f t="shared" ref="B148:N157" si="14">IF(ISERROR(VLOOKUP($B$3&amp;$A148&amp;IF(ISERROR(MATCH($A148,GOR_PP,0))=TRUE,""," total")&amp;period_pp,joinersandleavers,COLUMN()+4,FALSE))=TRUE,0,VLOOKUP($B$3&amp;$A148&amp;IF(ISERROR(MATCH($A148,GOR_PP,0))=TRUE,""," total")&amp;period_pp,joinersandleavers,COLUMN()+4,FALSE))</f>
        <v>195</v>
      </c>
      <c r="C148" s="68">
        <f t="shared" si="14"/>
        <v>5638.62</v>
      </c>
      <c r="D148" s="68">
        <f t="shared" si="14"/>
        <v>8</v>
      </c>
      <c r="E148" s="68">
        <f t="shared" si="14"/>
        <v>379</v>
      </c>
      <c r="F148" s="68">
        <f t="shared" si="14"/>
        <v>24</v>
      </c>
      <c r="G148" s="68">
        <f t="shared" si="14"/>
        <v>593</v>
      </c>
      <c r="H148" s="68">
        <f t="shared" si="14"/>
        <v>478.91</v>
      </c>
      <c r="I148" s="68">
        <f t="shared" si="14"/>
        <v>179</v>
      </c>
      <c r="J148" s="68">
        <f t="shared" si="14"/>
        <v>5903.53</v>
      </c>
      <c r="K148" s="752">
        <f t="shared" si="14"/>
        <v>59</v>
      </c>
      <c r="L148" s="68">
        <f t="shared" si="14"/>
        <v>8</v>
      </c>
      <c r="M148" s="68">
        <f t="shared" si="14"/>
        <v>10</v>
      </c>
      <c r="N148" s="68">
        <f t="shared" si="14"/>
        <v>57</v>
      </c>
      <c r="O148" s="410"/>
    </row>
    <row r="149" spans="1:15" x14ac:dyDescent="0.2">
      <c r="A149" s="751" t="s">
        <v>232</v>
      </c>
      <c r="B149" s="68">
        <f t="shared" si="14"/>
        <v>1605</v>
      </c>
      <c r="C149" s="68">
        <f t="shared" si="14"/>
        <v>37484.5</v>
      </c>
      <c r="D149" s="68">
        <f t="shared" si="14"/>
        <v>86</v>
      </c>
      <c r="E149" s="68">
        <f t="shared" si="14"/>
        <v>2439.04</v>
      </c>
      <c r="F149" s="68">
        <f t="shared" si="14"/>
        <v>105</v>
      </c>
      <c r="G149" s="68">
        <f t="shared" si="14"/>
        <v>2308.54</v>
      </c>
      <c r="H149" s="68">
        <f t="shared" si="14"/>
        <v>38.61</v>
      </c>
      <c r="I149" s="68">
        <f t="shared" si="14"/>
        <v>1586</v>
      </c>
      <c r="J149" s="68">
        <f t="shared" si="14"/>
        <v>37653.61</v>
      </c>
      <c r="K149" s="752">
        <f t="shared" si="14"/>
        <v>501</v>
      </c>
      <c r="L149" s="68">
        <f t="shared" si="14"/>
        <v>50</v>
      </c>
      <c r="M149" s="68">
        <f t="shared" si="14"/>
        <v>78</v>
      </c>
      <c r="N149" s="68">
        <f t="shared" si="14"/>
        <v>473</v>
      </c>
      <c r="O149" s="410"/>
    </row>
    <row r="150" spans="1:15" x14ac:dyDescent="0.2">
      <c r="A150" s="751" t="s">
        <v>247</v>
      </c>
      <c r="B150" s="68">
        <f t="shared" si="14"/>
        <v>193</v>
      </c>
      <c r="C150" s="68">
        <f t="shared" si="14"/>
        <v>4984</v>
      </c>
      <c r="D150" s="68">
        <f t="shared" si="14"/>
        <v>10</v>
      </c>
      <c r="E150" s="68">
        <f t="shared" si="14"/>
        <v>157</v>
      </c>
      <c r="F150" s="68">
        <f t="shared" si="14"/>
        <v>18</v>
      </c>
      <c r="G150" s="68">
        <f t="shared" si="14"/>
        <v>345</v>
      </c>
      <c r="H150" s="68">
        <f t="shared" si="14"/>
        <v>0</v>
      </c>
      <c r="I150" s="68">
        <f t="shared" si="14"/>
        <v>185</v>
      </c>
      <c r="J150" s="68">
        <f t="shared" si="14"/>
        <v>4796</v>
      </c>
      <c r="K150" s="752">
        <f t="shared" si="14"/>
        <v>41</v>
      </c>
      <c r="L150" s="68">
        <f t="shared" si="14"/>
        <v>2</v>
      </c>
      <c r="M150" s="68">
        <f t="shared" si="14"/>
        <v>6</v>
      </c>
      <c r="N150" s="68">
        <f t="shared" si="14"/>
        <v>37</v>
      </c>
      <c r="O150" s="410"/>
    </row>
    <row r="151" spans="1:15" x14ac:dyDescent="0.2">
      <c r="A151" s="751" t="s">
        <v>249</v>
      </c>
      <c r="B151" s="68">
        <f t="shared" si="14"/>
        <v>877</v>
      </c>
      <c r="C151" s="68">
        <f t="shared" si="14"/>
        <v>22090.18</v>
      </c>
      <c r="D151" s="68">
        <f t="shared" si="14"/>
        <v>62</v>
      </c>
      <c r="E151" s="68">
        <f t="shared" si="14"/>
        <v>1712.51</v>
      </c>
      <c r="F151" s="68">
        <f t="shared" si="14"/>
        <v>56</v>
      </c>
      <c r="G151" s="68">
        <f t="shared" si="14"/>
        <v>1179.54</v>
      </c>
      <c r="H151" s="68">
        <f t="shared" si="14"/>
        <v>5.0999999999999996</v>
      </c>
      <c r="I151" s="68">
        <f t="shared" si="14"/>
        <v>883</v>
      </c>
      <c r="J151" s="68">
        <f t="shared" si="14"/>
        <v>22628.25</v>
      </c>
      <c r="K151" s="752">
        <f t="shared" si="14"/>
        <v>220</v>
      </c>
      <c r="L151" s="68">
        <f t="shared" si="14"/>
        <v>36</v>
      </c>
      <c r="M151" s="68">
        <f t="shared" si="14"/>
        <v>41</v>
      </c>
      <c r="N151" s="68">
        <f t="shared" si="14"/>
        <v>215</v>
      </c>
      <c r="O151" s="410"/>
    </row>
    <row r="152" spans="1:15" x14ac:dyDescent="0.2">
      <c r="A152" s="751" t="s">
        <v>254</v>
      </c>
      <c r="B152" s="68">
        <f t="shared" si="14"/>
        <v>185</v>
      </c>
      <c r="C152" s="68">
        <f t="shared" si="14"/>
        <v>4812</v>
      </c>
      <c r="D152" s="68">
        <f t="shared" si="14"/>
        <v>5</v>
      </c>
      <c r="E152" s="68">
        <f t="shared" si="14"/>
        <v>131</v>
      </c>
      <c r="F152" s="68">
        <f t="shared" si="14"/>
        <v>13</v>
      </c>
      <c r="G152" s="68">
        <f t="shared" si="14"/>
        <v>138</v>
      </c>
      <c r="H152" s="68">
        <f t="shared" si="14"/>
        <v>-1</v>
      </c>
      <c r="I152" s="68">
        <f t="shared" si="14"/>
        <v>177</v>
      </c>
      <c r="J152" s="68">
        <f t="shared" si="14"/>
        <v>4804</v>
      </c>
      <c r="K152" s="752">
        <f t="shared" si="14"/>
        <v>71</v>
      </c>
      <c r="L152" s="68">
        <f t="shared" si="14"/>
        <v>7</v>
      </c>
      <c r="M152" s="68">
        <f t="shared" si="14"/>
        <v>10</v>
      </c>
      <c r="N152" s="68">
        <f t="shared" si="14"/>
        <v>68</v>
      </c>
      <c r="O152" s="410"/>
    </row>
    <row r="153" spans="1:15" x14ac:dyDescent="0.2">
      <c r="A153" s="751" t="s">
        <v>256</v>
      </c>
      <c r="B153" s="68">
        <f t="shared" si="14"/>
        <v>260</v>
      </c>
      <c r="C153" s="68">
        <f t="shared" si="14"/>
        <v>7026</v>
      </c>
      <c r="D153" s="68">
        <f t="shared" si="14"/>
        <v>9</v>
      </c>
      <c r="E153" s="68">
        <f t="shared" si="14"/>
        <v>355</v>
      </c>
      <c r="F153" s="68">
        <f t="shared" si="14"/>
        <v>17</v>
      </c>
      <c r="G153" s="68">
        <f t="shared" si="14"/>
        <v>662</v>
      </c>
      <c r="H153" s="68">
        <f t="shared" si="14"/>
        <v>-4</v>
      </c>
      <c r="I153" s="68">
        <f t="shared" si="14"/>
        <v>252</v>
      </c>
      <c r="J153" s="68">
        <f t="shared" si="14"/>
        <v>6715</v>
      </c>
      <c r="K153" s="752">
        <f t="shared" si="14"/>
        <v>76</v>
      </c>
      <c r="L153" s="68">
        <f t="shared" si="14"/>
        <v>5</v>
      </c>
      <c r="M153" s="68">
        <f t="shared" si="14"/>
        <v>12</v>
      </c>
      <c r="N153" s="68">
        <f t="shared" si="14"/>
        <v>69</v>
      </c>
      <c r="O153" s="410"/>
    </row>
    <row r="154" spans="1:15" ht="22.5" customHeight="1" x14ac:dyDescent="0.2">
      <c r="A154" s="747" t="s">
        <v>273</v>
      </c>
      <c r="B154" s="748">
        <f t="shared" si="14"/>
        <v>4606</v>
      </c>
      <c r="C154" s="748">
        <f t="shared" si="14"/>
        <v>113508.22</v>
      </c>
      <c r="D154" s="748">
        <f t="shared" si="14"/>
        <v>232</v>
      </c>
      <c r="E154" s="748">
        <f t="shared" si="14"/>
        <v>5889.61</v>
      </c>
      <c r="F154" s="748">
        <f t="shared" si="14"/>
        <v>273</v>
      </c>
      <c r="G154" s="748">
        <f t="shared" si="14"/>
        <v>5367.13</v>
      </c>
      <c r="H154" s="748">
        <f t="shared" si="14"/>
        <v>536.37</v>
      </c>
      <c r="I154" s="748">
        <f t="shared" si="14"/>
        <v>4565</v>
      </c>
      <c r="J154" s="748">
        <f t="shared" si="14"/>
        <v>114567.07</v>
      </c>
      <c r="K154" s="749">
        <f t="shared" si="14"/>
        <v>1025</v>
      </c>
      <c r="L154" s="748">
        <f t="shared" si="14"/>
        <v>144</v>
      </c>
      <c r="M154" s="748">
        <f t="shared" si="14"/>
        <v>159</v>
      </c>
      <c r="N154" s="748">
        <f t="shared" si="14"/>
        <v>1010</v>
      </c>
      <c r="O154" s="750"/>
    </row>
    <row r="155" spans="1:15" x14ac:dyDescent="0.2">
      <c r="A155" s="751" t="s">
        <v>110</v>
      </c>
      <c r="B155" s="68">
        <f t="shared" si="14"/>
        <v>171</v>
      </c>
      <c r="C155" s="68">
        <f t="shared" si="14"/>
        <v>4180</v>
      </c>
      <c r="D155" s="68">
        <f t="shared" si="14"/>
        <v>8</v>
      </c>
      <c r="E155" s="68">
        <f t="shared" si="14"/>
        <v>197.02</v>
      </c>
      <c r="F155" s="68">
        <f t="shared" si="14"/>
        <v>8</v>
      </c>
      <c r="G155" s="68">
        <f t="shared" si="14"/>
        <v>244</v>
      </c>
      <c r="H155" s="68">
        <f t="shared" si="14"/>
        <v>61</v>
      </c>
      <c r="I155" s="68">
        <f t="shared" si="14"/>
        <v>171</v>
      </c>
      <c r="J155" s="68">
        <f t="shared" si="14"/>
        <v>4194.0200000000004</v>
      </c>
      <c r="K155" s="752">
        <f t="shared" si="14"/>
        <v>54</v>
      </c>
      <c r="L155" s="68">
        <f t="shared" si="14"/>
        <v>9</v>
      </c>
      <c r="M155" s="68">
        <f t="shared" si="14"/>
        <v>6</v>
      </c>
      <c r="N155" s="68">
        <f t="shared" si="14"/>
        <v>57</v>
      </c>
      <c r="O155" s="410"/>
    </row>
    <row r="156" spans="1:15" x14ac:dyDescent="0.2">
      <c r="A156" s="751" t="s">
        <v>117</v>
      </c>
      <c r="B156" s="68">
        <f t="shared" si="14"/>
        <v>311</v>
      </c>
      <c r="C156" s="68">
        <f t="shared" si="14"/>
        <v>8063.83</v>
      </c>
      <c r="D156" s="68">
        <f t="shared" si="14"/>
        <v>13</v>
      </c>
      <c r="E156" s="68">
        <f t="shared" si="14"/>
        <v>365</v>
      </c>
      <c r="F156" s="68">
        <f t="shared" si="14"/>
        <v>17</v>
      </c>
      <c r="G156" s="68">
        <f t="shared" si="14"/>
        <v>455</v>
      </c>
      <c r="H156" s="68">
        <f t="shared" si="14"/>
        <v>74.680000000000007</v>
      </c>
      <c r="I156" s="68">
        <f t="shared" si="14"/>
        <v>307</v>
      </c>
      <c r="J156" s="68">
        <f t="shared" si="14"/>
        <v>8048.51</v>
      </c>
      <c r="K156" s="752">
        <f t="shared" si="14"/>
        <v>67</v>
      </c>
      <c r="L156" s="68">
        <f t="shared" si="14"/>
        <v>14</v>
      </c>
      <c r="M156" s="68">
        <f t="shared" si="14"/>
        <v>15</v>
      </c>
      <c r="N156" s="68">
        <f t="shared" si="14"/>
        <v>66</v>
      </c>
      <c r="O156" s="410"/>
    </row>
    <row r="157" spans="1:15" x14ac:dyDescent="0.2">
      <c r="A157" s="751" t="s">
        <v>122</v>
      </c>
      <c r="B157" s="68">
        <f t="shared" si="14"/>
        <v>426</v>
      </c>
      <c r="C157" s="68">
        <f t="shared" si="14"/>
        <v>11339.24</v>
      </c>
      <c r="D157" s="68">
        <f t="shared" si="14"/>
        <v>31</v>
      </c>
      <c r="E157" s="68">
        <f t="shared" si="14"/>
        <v>488.04</v>
      </c>
      <c r="F157" s="68">
        <f t="shared" si="14"/>
        <v>27</v>
      </c>
      <c r="G157" s="68">
        <f t="shared" si="14"/>
        <v>353.54</v>
      </c>
      <c r="H157" s="68">
        <f t="shared" si="14"/>
        <v>63.85</v>
      </c>
      <c r="I157" s="68">
        <f t="shared" si="14"/>
        <v>430</v>
      </c>
      <c r="J157" s="68">
        <f t="shared" si="14"/>
        <v>11537.59</v>
      </c>
      <c r="K157" s="752">
        <f t="shared" si="14"/>
        <v>155</v>
      </c>
      <c r="L157" s="68">
        <f t="shared" si="14"/>
        <v>23</v>
      </c>
      <c r="M157" s="68">
        <f t="shared" si="14"/>
        <v>22</v>
      </c>
      <c r="N157" s="68">
        <f t="shared" si="14"/>
        <v>156</v>
      </c>
      <c r="O157" s="410"/>
    </row>
    <row r="158" spans="1:15" x14ac:dyDescent="0.2">
      <c r="A158" s="751" t="s">
        <v>133</v>
      </c>
      <c r="B158" s="68">
        <f t="shared" ref="B158:N170" si="15">IF(ISERROR(VLOOKUP($B$3&amp;$A158&amp;IF(ISERROR(MATCH($A158,GOR_PP,0))=TRUE,""," total")&amp;period_pp,joinersandleavers,COLUMN()+4,FALSE))=TRUE,0,VLOOKUP($B$3&amp;$A158&amp;IF(ISERROR(MATCH($A158,GOR_PP,0))=TRUE,""," total")&amp;period_pp,joinersandleavers,COLUMN()+4,FALSE))</f>
        <v>369</v>
      </c>
      <c r="C158" s="68">
        <f t="shared" si="15"/>
        <v>8606.9699999999993</v>
      </c>
      <c r="D158" s="68">
        <f t="shared" si="15"/>
        <v>17</v>
      </c>
      <c r="E158" s="68">
        <f t="shared" si="15"/>
        <v>442</v>
      </c>
      <c r="F158" s="68">
        <f t="shared" si="15"/>
        <v>22</v>
      </c>
      <c r="G158" s="68">
        <f t="shared" si="15"/>
        <v>405</v>
      </c>
      <c r="H158" s="68">
        <f t="shared" si="15"/>
        <v>40.369999999999997</v>
      </c>
      <c r="I158" s="68">
        <f t="shared" si="15"/>
        <v>364</v>
      </c>
      <c r="J158" s="68">
        <f t="shared" si="15"/>
        <v>8684.34</v>
      </c>
      <c r="K158" s="752">
        <f t="shared" si="15"/>
        <v>57</v>
      </c>
      <c r="L158" s="68">
        <f t="shared" si="15"/>
        <v>5</v>
      </c>
      <c r="M158" s="68">
        <f t="shared" si="15"/>
        <v>13</v>
      </c>
      <c r="N158" s="68">
        <f t="shared" si="15"/>
        <v>49</v>
      </c>
      <c r="O158" s="410"/>
    </row>
    <row r="159" spans="1:15" x14ac:dyDescent="0.2">
      <c r="A159" s="751" t="s">
        <v>140</v>
      </c>
      <c r="B159" s="68">
        <f t="shared" si="15"/>
        <v>603</v>
      </c>
      <c r="C159" s="68">
        <f t="shared" si="15"/>
        <v>12676.59</v>
      </c>
      <c r="D159" s="68">
        <f t="shared" si="15"/>
        <v>38</v>
      </c>
      <c r="E159" s="68">
        <f t="shared" si="15"/>
        <v>761.53</v>
      </c>
      <c r="F159" s="68">
        <f t="shared" si="15"/>
        <v>40</v>
      </c>
      <c r="G159" s="68">
        <f t="shared" si="15"/>
        <v>643.08000000000004</v>
      </c>
      <c r="H159" s="68">
        <f t="shared" si="15"/>
        <v>178.34</v>
      </c>
      <c r="I159" s="68">
        <f t="shared" si="15"/>
        <v>601</v>
      </c>
      <c r="J159" s="68">
        <f t="shared" si="15"/>
        <v>12973.38</v>
      </c>
      <c r="K159" s="752">
        <f t="shared" si="15"/>
        <v>156</v>
      </c>
      <c r="L159" s="68">
        <f t="shared" si="15"/>
        <v>20</v>
      </c>
      <c r="M159" s="68">
        <f t="shared" si="15"/>
        <v>18</v>
      </c>
      <c r="N159" s="68">
        <f t="shared" si="15"/>
        <v>158</v>
      </c>
      <c r="O159" s="410"/>
    </row>
    <row r="160" spans="1:15" x14ac:dyDescent="0.2">
      <c r="A160" s="751" t="s">
        <v>142</v>
      </c>
      <c r="B160" s="68">
        <f t="shared" si="15"/>
        <v>263</v>
      </c>
      <c r="C160" s="68">
        <f t="shared" si="15"/>
        <v>6185.08</v>
      </c>
      <c r="D160" s="68">
        <f t="shared" si="15"/>
        <v>8</v>
      </c>
      <c r="E160" s="68">
        <f t="shared" si="15"/>
        <v>277</v>
      </c>
      <c r="F160" s="68">
        <f t="shared" si="15"/>
        <v>19</v>
      </c>
      <c r="G160" s="68">
        <f t="shared" si="15"/>
        <v>255.08</v>
      </c>
      <c r="H160" s="68">
        <f t="shared" si="15"/>
        <v>26.83</v>
      </c>
      <c r="I160" s="68">
        <f t="shared" si="15"/>
        <v>252</v>
      </c>
      <c r="J160" s="68">
        <f t="shared" si="15"/>
        <v>6233.83</v>
      </c>
      <c r="K160" s="752">
        <f t="shared" si="15"/>
        <v>41</v>
      </c>
      <c r="L160" s="68">
        <f t="shared" si="15"/>
        <v>8</v>
      </c>
      <c r="M160" s="68">
        <f t="shared" si="15"/>
        <v>4</v>
      </c>
      <c r="N160" s="68">
        <f t="shared" si="15"/>
        <v>45</v>
      </c>
      <c r="O160" s="410"/>
    </row>
    <row r="161" spans="1:15" x14ac:dyDescent="0.2">
      <c r="A161" s="751" t="s">
        <v>151</v>
      </c>
      <c r="B161" s="68">
        <f t="shared" si="15"/>
        <v>572</v>
      </c>
      <c r="C161" s="68">
        <f t="shared" si="15"/>
        <v>15644.86</v>
      </c>
      <c r="D161" s="68">
        <f t="shared" si="15"/>
        <v>30</v>
      </c>
      <c r="E161" s="68">
        <f t="shared" si="15"/>
        <v>959.51</v>
      </c>
      <c r="F161" s="68">
        <f t="shared" si="15"/>
        <v>33</v>
      </c>
      <c r="G161" s="68">
        <f t="shared" si="15"/>
        <v>836.43</v>
      </c>
      <c r="H161" s="68">
        <f t="shared" si="15"/>
        <v>63.23</v>
      </c>
      <c r="I161" s="68">
        <f t="shared" si="15"/>
        <v>569</v>
      </c>
      <c r="J161" s="68">
        <f t="shared" si="15"/>
        <v>15831.17</v>
      </c>
      <c r="K161" s="752">
        <f t="shared" si="15"/>
        <v>123</v>
      </c>
      <c r="L161" s="68">
        <f t="shared" si="15"/>
        <v>12</v>
      </c>
      <c r="M161" s="68">
        <f t="shared" si="15"/>
        <v>19</v>
      </c>
      <c r="N161" s="68">
        <f t="shared" si="15"/>
        <v>116</v>
      </c>
      <c r="O161" s="410"/>
    </row>
    <row r="162" spans="1:15" x14ac:dyDescent="0.2">
      <c r="A162" s="751" t="s">
        <v>4021</v>
      </c>
      <c r="B162" s="68">
        <f t="shared" si="15"/>
        <v>3</v>
      </c>
      <c r="C162" s="68">
        <f t="shared" si="15"/>
        <v>44</v>
      </c>
      <c r="D162" s="68">
        <f t="shared" si="15"/>
        <v>0</v>
      </c>
      <c r="E162" s="68">
        <f t="shared" si="15"/>
        <v>0</v>
      </c>
      <c r="F162" s="68">
        <f t="shared" si="15"/>
        <v>1</v>
      </c>
      <c r="G162" s="68">
        <f t="shared" si="15"/>
        <v>6</v>
      </c>
      <c r="H162" s="68">
        <f t="shared" si="15"/>
        <v>0</v>
      </c>
      <c r="I162" s="68">
        <f t="shared" si="15"/>
        <v>2</v>
      </c>
      <c r="J162" s="68">
        <f t="shared" si="15"/>
        <v>38</v>
      </c>
      <c r="K162" s="752">
        <f t="shared" si="15"/>
        <v>0</v>
      </c>
      <c r="L162" s="68">
        <f t="shared" si="15"/>
        <v>0</v>
      </c>
      <c r="M162" s="68">
        <f t="shared" si="15"/>
        <v>0</v>
      </c>
      <c r="N162" s="68">
        <f t="shared" si="15"/>
        <v>0</v>
      </c>
      <c r="O162" s="410"/>
    </row>
    <row r="163" spans="1:15" x14ac:dyDescent="0.2">
      <c r="A163" s="751" t="s">
        <v>194</v>
      </c>
      <c r="B163" s="68">
        <f t="shared" si="15"/>
        <v>210</v>
      </c>
      <c r="C163" s="68">
        <f t="shared" si="15"/>
        <v>4976</v>
      </c>
      <c r="D163" s="68">
        <f t="shared" si="15"/>
        <v>10</v>
      </c>
      <c r="E163" s="68">
        <f t="shared" si="15"/>
        <v>242</v>
      </c>
      <c r="F163" s="68">
        <f t="shared" si="15"/>
        <v>8</v>
      </c>
      <c r="G163" s="68">
        <f t="shared" si="15"/>
        <v>144</v>
      </c>
      <c r="H163" s="68">
        <f t="shared" si="15"/>
        <v>10</v>
      </c>
      <c r="I163" s="68">
        <f t="shared" si="15"/>
        <v>212</v>
      </c>
      <c r="J163" s="68">
        <f t="shared" si="15"/>
        <v>5084</v>
      </c>
      <c r="K163" s="752">
        <f t="shared" si="15"/>
        <v>53</v>
      </c>
      <c r="L163" s="68">
        <f t="shared" si="15"/>
        <v>6</v>
      </c>
      <c r="M163" s="68">
        <f t="shared" si="15"/>
        <v>10</v>
      </c>
      <c r="N163" s="68">
        <f t="shared" si="15"/>
        <v>49</v>
      </c>
      <c r="O163" s="410"/>
    </row>
    <row r="164" spans="1:15" x14ac:dyDescent="0.2">
      <c r="A164" s="751" t="s">
        <v>203</v>
      </c>
      <c r="B164" s="68">
        <f t="shared" si="15"/>
        <v>160</v>
      </c>
      <c r="C164" s="68">
        <f t="shared" si="15"/>
        <v>4519.43</v>
      </c>
      <c r="D164" s="68">
        <f t="shared" si="15"/>
        <v>4</v>
      </c>
      <c r="E164" s="68">
        <f t="shared" si="15"/>
        <v>125</v>
      </c>
      <c r="F164" s="68">
        <f t="shared" si="15"/>
        <v>13</v>
      </c>
      <c r="G164" s="68">
        <f t="shared" si="15"/>
        <v>166</v>
      </c>
      <c r="H164" s="68">
        <f t="shared" si="15"/>
        <v>-9.6</v>
      </c>
      <c r="I164" s="68">
        <f t="shared" si="15"/>
        <v>151</v>
      </c>
      <c r="J164" s="68">
        <f t="shared" si="15"/>
        <v>4468.83</v>
      </c>
      <c r="K164" s="752">
        <f t="shared" si="15"/>
        <v>21</v>
      </c>
      <c r="L164" s="68">
        <f t="shared" si="15"/>
        <v>3</v>
      </c>
      <c r="M164" s="68">
        <f t="shared" si="15"/>
        <v>3</v>
      </c>
      <c r="N164" s="68">
        <f t="shared" si="15"/>
        <v>21</v>
      </c>
      <c r="O164" s="410"/>
    </row>
    <row r="165" spans="1:15" x14ac:dyDescent="0.2">
      <c r="A165" s="751" t="s">
        <v>219</v>
      </c>
      <c r="B165" s="68">
        <f t="shared" si="15"/>
        <v>368</v>
      </c>
      <c r="C165" s="68">
        <f t="shared" si="15"/>
        <v>8924.83</v>
      </c>
      <c r="D165" s="68">
        <f t="shared" si="15"/>
        <v>20</v>
      </c>
      <c r="E165" s="68">
        <f t="shared" si="15"/>
        <v>388</v>
      </c>
      <c r="F165" s="68">
        <f t="shared" si="15"/>
        <v>16</v>
      </c>
      <c r="G165" s="68">
        <f t="shared" si="15"/>
        <v>320</v>
      </c>
      <c r="H165" s="68">
        <f t="shared" si="15"/>
        <v>-63.66</v>
      </c>
      <c r="I165" s="68">
        <f t="shared" si="15"/>
        <v>372</v>
      </c>
      <c r="J165" s="68">
        <f t="shared" si="15"/>
        <v>8929.17</v>
      </c>
      <c r="K165" s="752">
        <f t="shared" si="15"/>
        <v>77</v>
      </c>
      <c r="L165" s="68">
        <f t="shared" si="15"/>
        <v>12</v>
      </c>
      <c r="M165" s="68">
        <f t="shared" si="15"/>
        <v>16</v>
      </c>
      <c r="N165" s="68">
        <f t="shared" si="15"/>
        <v>73</v>
      </c>
      <c r="O165" s="410"/>
    </row>
    <row r="166" spans="1:15" x14ac:dyDescent="0.2">
      <c r="A166" s="751" t="s">
        <v>220</v>
      </c>
      <c r="B166" s="68">
        <f t="shared" si="15"/>
        <v>289</v>
      </c>
      <c r="C166" s="68">
        <f t="shared" si="15"/>
        <v>8609.6200000000008</v>
      </c>
      <c r="D166" s="68">
        <f t="shared" si="15"/>
        <v>18</v>
      </c>
      <c r="E166" s="68">
        <f t="shared" si="15"/>
        <v>545.51</v>
      </c>
      <c r="F166" s="68">
        <f t="shared" si="15"/>
        <v>20</v>
      </c>
      <c r="G166" s="68">
        <f t="shared" si="15"/>
        <v>538</v>
      </c>
      <c r="H166" s="68">
        <f t="shared" si="15"/>
        <v>-27.09</v>
      </c>
      <c r="I166" s="68">
        <f t="shared" si="15"/>
        <v>287</v>
      </c>
      <c r="J166" s="68">
        <f t="shared" si="15"/>
        <v>8590.0400000000009</v>
      </c>
      <c r="K166" s="752">
        <f t="shared" si="15"/>
        <v>71</v>
      </c>
      <c r="L166" s="68">
        <f t="shared" si="15"/>
        <v>13</v>
      </c>
      <c r="M166" s="68">
        <f t="shared" si="15"/>
        <v>6</v>
      </c>
      <c r="N166" s="68">
        <f t="shared" si="15"/>
        <v>78</v>
      </c>
      <c r="O166" s="410"/>
    </row>
    <row r="167" spans="1:15" x14ac:dyDescent="0.2">
      <c r="A167" s="751" t="s">
        <v>234</v>
      </c>
      <c r="B167" s="68">
        <f t="shared" si="15"/>
        <v>221</v>
      </c>
      <c r="C167" s="68">
        <f t="shared" si="15"/>
        <v>5153.8599999999997</v>
      </c>
      <c r="D167" s="68">
        <f t="shared" si="15"/>
        <v>13</v>
      </c>
      <c r="E167" s="68">
        <f t="shared" si="15"/>
        <v>354</v>
      </c>
      <c r="F167" s="68">
        <f t="shared" si="15"/>
        <v>18</v>
      </c>
      <c r="G167" s="68">
        <f t="shared" si="15"/>
        <v>344</v>
      </c>
      <c r="H167" s="68">
        <f t="shared" si="15"/>
        <v>71.8</v>
      </c>
      <c r="I167" s="68">
        <f t="shared" si="15"/>
        <v>216</v>
      </c>
      <c r="J167" s="68">
        <f t="shared" si="15"/>
        <v>5235.66</v>
      </c>
      <c r="K167" s="752">
        <f t="shared" si="15"/>
        <v>37</v>
      </c>
      <c r="L167" s="68">
        <f t="shared" si="15"/>
        <v>3</v>
      </c>
      <c r="M167" s="68">
        <f t="shared" si="15"/>
        <v>8</v>
      </c>
      <c r="N167" s="68">
        <f t="shared" si="15"/>
        <v>32</v>
      </c>
      <c r="O167" s="410"/>
    </row>
    <row r="168" spans="1:15" x14ac:dyDescent="0.2">
      <c r="A168" s="751" t="s">
        <v>238</v>
      </c>
      <c r="B168" s="68">
        <f t="shared" si="15"/>
        <v>80</v>
      </c>
      <c r="C168" s="68">
        <f t="shared" si="15"/>
        <v>1621.97</v>
      </c>
      <c r="D168" s="68">
        <f t="shared" si="15"/>
        <v>2</v>
      </c>
      <c r="E168" s="68">
        <f t="shared" si="15"/>
        <v>12</v>
      </c>
      <c r="F168" s="68">
        <f t="shared" si="15"/>
        <v>1</v>
      </c>
      <c r="G168" s="68">
        <f t="shared" si="15"/>
        <v>55</v>
      </c>
      <c r="H168" s="68">
        <f t="shared" si="15"/>
        <v>0.37</v>
      </c>
      <c r="I168" s="68">
        <f t="shared" si="15"/>
        <v>81</v>
      </c>
      <c r="J168" s="68">
        <f t="shared" si="15"/>
        <v>1579.34</v>
      </c>
      <c r="K168" s="752">
        <f t="shared" si="15"/>
        <v>13</v>
      </c>
      <c r="L168" s="68">
        <f t="shared" si="15"/>
        <v>1</v>
      </c>
      <c r="M168" s="68">
        <f t="shared" si="15"/>
        <v>1</v>
      </c>
      <c r="N168" s="68">
        <f t="shared" si="15"/>
        <v>13</v>
      </c>
      <c r="O168" s="410"/>
    </row>
    <row r="169" spans="1:15" x14ac:dyDescent="0.2">
      <c r="A169" s="751" t="s">
        <v>253</v>
      </c>
      <c r="B169" s="68">
        <f t="shared" si="15"/>
        <v>560</v>
      </c>
      <c r="C169" s="68">
        <f t="shared" si="15"/>
        <v>12961.94</v>
      </c>
      <c r="D169" s="68">
        <f t="shared" si="15"/>
        <v>24</v>
      </c>
      <c r="E169" s="68">
        <f t="shared" si="15"/>
        <v>757.51</v>
      </c>
      <c r="F169" s="68">
        <f t="shared" si="15"/>
        <v>34</v>
      </c>
      <c r="G169" s="68">
        <f t="shared" si="15"/>
        <v>632</v>
      </c>
      <c r="H169" s="68">
        <f t="shared" si="15"/>
        <v>51.74</v>
      </c>
      <c r="I169" s="68">
        <f t="shared" si="15"/>
        <v>550</v>
      </c>
      <c r="J169" s="68">
        <f t="shared" si="15"/>
        <v>13139.19</v>
      </c>
      <c r="K169" s="752">
        <f t="shared" si="15"/>
        <v>100</v>
      </c>
      <c r="L169" s="68">
        <f t="shared" si="15"/>
        <v>17</v>
      </c>
      <c r="M169" s="68">
        <f t="shared" si="15"/>
        <v>20</v>
      </c>
      <c r="N169" s="68">
        <f t="shared" si="15"/>
        <v>97</v>
      </c>
      <c r="O169" s="410"/>
    </row>
    <row r="170" spans="1:15" s="337" customFormat="1" ht="35.65" customHeight="1" x14ac:dyDescent="0.2">
      <c r="A170" s="756" t="s">
        <v>260</v>
      </c>
      <c r="B170" s="432">
        <f t="shared" si="15"/>
        <v>8</v>
      </c>
      <c r="C170" s="432">
        <f t="shared" si="15"/>
        <v>128</v>
      </c>
      <c r="D170" s="432">
        <f t="shared" si="15"/>
        <v>7</v>
      </c>
      <c r="E170" s="432">
        <f t="shared" si="15"/>
        <v>153</v>
      </c>
      <c r="F170" s="432">
        <f t="shared" si="15"/>
        <v>2</v>
      </c>
      <c r="G170" s="432">
        <f t="shared" si="15"/>
        <v>88</v>
      </c>
      <c r="H170" s="432">
        <f t="shared" si="15"/>
        <v>0</v>
      </c>
      <c r="I170" s="432">
        <f t="shared" si="15"/>
        <v>13</v>
      </c>
      <c r="J170" s="757">
        <f t="shared" si="15"/>
        <v>193</v>
      </c>
      <c r="K170" s="749">
        <f t="shared" si="15"/>
        <v>34</v>
      </c>
      <c r="L170" s="748">
        <f t="shared" si="15"/>
        <v>3</v>
      </c>
      <c r="M170" s="748">
        <f t="shared" si="15"/>
        <v>12</v>
      </c>
      <c r="N170" s="748">
        <f t="shared" si="15"/>
        <v>25</v>
      </c>
      <c r="O170" s="750"/>
    </row>
    <row r="171" spans="1:15" x14ac:dyDescent="0.2">
      <c r="A171" s="411"/>
      <c r="B171" s="127"/>
      <c r="C171" s="127"/>
      <c r="D171" s="412"/>
      <c r="E171" s="127"/>
      <c r="F171" s="100"/>
      <c r="G171" s="100"/>
      <c r="H171" s="100"/>
      <c r="I171" s="100"/>
      <c r="J171" s="100"/>
      <c r="K171" s="758"/>
      <c r="L171" s="758"/>
      <c r="M171" s="758"/>
      <c r="N171" s="759" t="s">
        <v>4012</v>
      </c>
      <c r="O171" s="100"/>
    </row>
    <row r="172" spans="1:15" x14ac:dyDescent="0.2">
      <c r="A172" s="351" t="s">
        <v>4013</v>
      </c>
      <c r="B172" s="39"/>
      <c r="C172" s="39"/>
      <c r="D172" s="39"/>
      <c r="E172" s="39"/>
      <c r="F172" s="39"/>
      <c r="G172" s="39"/>
      <c r="H172" s="39"/>
      <c r="I172" s="39"/>
      <c r="J172" s="39"/>
      <c r="K172" s="39"/>
      <c r="L172" s="39"/>
      <c r="M172" s="39"/>
      <c r="N172" s="39"/>
      <c r="O172" s="338"/>
    </row>
    <row r="173" spans="1:15" x14ac:dyDescent="0.2">
      <c r="A173" s="351" t="s">
        <v>4816</v>
      </c>
      <c r="B173" s="127"/>
      <c r="C173" s="127"/>
      <c r="D173" s="127"/>
      <c r="E173" s="127"/>
      <c r="F173" s="128"/>
      <c r="G173" s="100"/>
      <c r="H173" s="408"/>
      <c r="I173" s="100"/>
      <c r="J173" s="408"/>
      <c r="K173" s="100"/>
      <c r="L173" s="408"/>
      <c r="M173" s="100"/>
      <c r="N173" s="408"/>
      <c r="O173" s="100"/>
    </row>
    <row r="174" spans="1:15" ht="12.75" customHeight="1" x14ac:dyDescent="0.2">
      <c r="A174" s="351" t="s">
        <v>4844</v>
      </c>
      <c r="B174" s="39"/>
      <c r="C174" s="39"/>
      <c r="D174" s="39"/>
      <c r="E174" s="39"/>
      <c r="F174" s="39"/>
      <c r="G174" s="39"/>
      <c r="H174" s="39"/>
      <c r="I174" s="39"/>
      <c r="J174" s="39"/>
      <c r="K174" s="39"/>
      <c r="L174" s="39"/>
      <c r="M174" s="39"/>
      <c r="N174" s="39"/>
      <c r="O174" s="100"/>
    </row>
    <row r="175" spans="1:15" ht="13.5" customHeight="1" x14ac:dyDescent="0.2">
      <c r="A175" s="351" t="s">
        <v>4845</v>
      </c>
      <c r="B175" s="354"/>
      <c r="C175" s="354"/>
      <c r="D175" s="354"/>
      <c r="E175" s="354"/>
      <c r="F175" s="354"/>
      <c r="G175" s="354"/>
      <c r="H175" s="354"/>
      <c r="I175" s="354"/>
      <c r="J175" s="354"/>
      <c r="K175" s="354"/>
      <c r="L175" s="354"/>
      <c r="M175" s="39"/>
      <c r="N175" s="39"/>
      <c r="O175" s="100"/>
    </row>
    <row r="176" spans="1:15" x14ac:dyDescent="0.2">
      <c r="A176" s="351"/>
    </row>
  </sheetData>
  <sheetProtection sheet="1" sort="0" autoFilter="0"/>
  <mergeCells count="3">
    <mergeCell ref="B3:D3"/>
    <mergeCell ref="B5:J5"/>
    <mergeCell ref="K5:N5"/>
  </mergeCells>
  <dataValidations count="1">
    <dataValidation type="list" allowBlank="1" showInputMessage="1" showErrorMessage="1" sqref="B3:D3 C4" xr:uid="{C541EFEE-BFA9-4E34-B888-7093538DF65B}">
      <formula1>EY_provision</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46A91-5018-468E-ACD7-28CB89AB7121}">
  <sheetPr>
    <tabColor rgb="FF0070C0"/>
  </sheetPr>
  <dimension ref="A1:T41"/>
  <sheetViews>
    <sheetView workbookViewId="0"/>
  </sheetViews>
  <sheetFormatPr defaultRowHeight="12.75" x14ac:dyDescent="0.2"/>
  <cols>
    <col min="1" max="2" width="9" bestFit="1" customWidth="1"/>
    <col min="3" max="3" width="7.42578125" bestFit="1" customWidth="1"/>
    <col min="4" max="20" width="9" bestFit="1" customWidth="1"/>
  </cols>
  <sheetData>
    <row r="1" spans="1:20" x14ac:dyDescent="0.2">
      <c r="A1" t="s">
        <v>301</v>
      </c>
      <c r="B1" t="s">
        <v>4846</v>
      </c>
      <c r="C1" t="s">
        <v>4847</v>
      </c>
      <c r="D1" t="s">
        <v>302</v>
      </c>
      <c r="E1" t="s">
        <v>304</v>
      </c>
      <c r="F1" t="s">
        <v>305</v>
      </c>
      <c r="G1" t="s">
        <v>261</v>
      </c>
      <c r="H1" t="s">
        <v>4037</v>
      </c>
      <c r="I1" t="s">
        <v>4038</v>
      </c>
      <c r="J1" t="s">
        <v>4039</v>
      </c>
      <c r="K1" t="s">
        <v>4040</v>
      </c>
      <c r="L1" t="s">
        <v>4041</v>
      </c>
      <c r="M1" t="s">
        <v>4042</v>
      </c>
      <c r="N1" t="s">
        <v>4043</v>
      </c>
      <c r="O1" t="s">
        <v>4044</v>
      </c>
      <c r="P1" t="s">
        <v>4045</v>
      </c>
      <c r="Q1" t="s">
        <v>4046</v>
      </c>
      <c r="R1" t="s">
        <v>4047</v>
      </c>
      <c r="S1" t="s">
        <v>4048</v>
      </c>
      <c r="T1" t="s">
        <v>4049</v>
      </c>
    </row>
    <row r="2" spans="1:20" x14ac:dyDescent="0.2">
      <c r="A2" t="s">
        <v>4848</v>
      </c>
      <c r="B2" t="s">
        <v>4849</v>
      </c>
      <c r="C2" t="s">
        <v>4850</v>
      </c>
      <c r="D2" t="s">
        <v>86</v>
      </c>
      <c r="E2" t="s">
        <v>106</v>
      </c>
      <c r="F2" t="s">
        <v>280</v>
      </c>
      <c r="G2" t="s">
        <v>4851</v>
      </c>
      <c r="H2">
        <v>61162</v>
      </c>
      <c r="I2">
        <v>1319465.44</v>
      </c>
      <c r="J2">
        <v>3496</v>
      </c>
      <c r="K2">
        <v>79948.259999999995</v>
      </c>
      <c r="L2">
        <v>6089</v>
      </c>
      <c r="M2">
        <v>96485.9</v>
      </c>
      <c r="N2">
        <v>9287.3799999999992</v>
      </c>
      <c r="O2">
        <v>58569</v>
      </c>
      <c r="P2">
        <v>1312215.18</v>
      </c>
      <c r="Q2">
        <v>15040</v>
      </c>
      <c r="R2">
        <v>3908</v>
      </c>
      <c r="S2">
        <v>2181</v>
      </c>
      <c r="T2">
        <v>16767</v>
      </c>
    </row>
    <row r="3" spans="1:20" x14ac:dyDescent="0.2">
      <c r="A3" t="s">
        <v>4852</v>
      </c>
      <c r="B3" t="s">
        <v>4849</v>
      </c>
      <c r="C3" t="s">
        <v>4850</v>
      </c>
      <c r="D3" t="s">
        <v>91</v>
      </c>
      <c r="E3" t="s">
        <v>106</v>
      </c>
      <c r="F3" t="s">
        <v>280</v>
      </c>
      <c r="G3" t="s">
        <v>4851</v>
      </c>
      <c r="H3">
        <v>230</v>
      </c>
      <c r="I3">
        <v>5083.1000000000004</v>
      </c>
      <c r="J3">
        <v>28</v>
      </c>
      <c r="K3">
        <v>565</v>
      </c>
      <c r="L3">
        <v>25</v>
      </c>
      <c r="M3">
        <v>423</v>
      </c>
      <c r="N3">
        <v>51.2</v>
      </c>
      <c r="O3">
        <v>233</v>
      </c>
      <c r="P3">
        <v>5276.3</v>
      </c>
      <c r="Q3">
        <v>6</v>
      </c>
      <c r="R3">
        <v>0</v>
      </c>
      <c r="S3">
        <v>1</v>
      </c>
      <c r="T3">
        <v>5</v>
      </c>
    </row>
    <row r="4" spans="1:20" x14ac:dyDescent="0.2">
      <c r="A4" t="s">
        <v>4853</v>
      </c>
      <c r="B4" t="s">
        <v>4849</v>
      </c>
      <c r="C4" t="s">
        <v>4850</v>
      </c>
      <c r="D4" t="s">
        <v>93</v>
      </c>
      <c r="E4" t="s">
        <v>106</v>
      </c>
      <c r="F4" t="s">
        <v>280</v>
      </c>
      <c r="G4" t="s">
        <v>4851</v>
      </c>
      <c r="H4">
        <v>0</v>
      </c>
      <c r="I4">
        <v>0</v>
      </c>
      <c r="J4">
        <v>0</v>
      </c>
      <c r="K4">
        <v>0</v>
      </c>
      <c r="L4">
        <v>0</v>
      </c>
      <c r="M4">
        <v>0</v>
      </c>
      <c r="N4">
        <v>0</v>
      </c>
      <c r="O4">
        <v>0</v>
      </c>
      <c r="P4">
        <v>0</v>
      </c>
      <c r="Q4">
        <v>9979</v>
      </c>
      <c r="R4">
        <v>2326</v>
      </c>
      <c r="S4">
        <v>1448</v>
      </c>
      <c r="T4">
        <v>10857</v>
      </c>
    </row>
    <row r="5" spans="1:20" x14ac:dyDescent="0.2">
      <c r="A5" t="s">
        <v>4854</v>
      </c>
      <c r="B5" t="s">
        <v>4849</v>
      </c>
      <c r="C5" t="s">
        <v>4850</v>
      </c>
      <c r="D5" t="s">
        <v>89</v>
      </c>
      <c r="E5" t="s">
        <v>106</v>
      </c>
      <c r="F5" t="s">
        <v>280</v>
      </c>
      <c r="G5" t="s">
        <v>4851</v>
      </c>
      <c r="H5">
        <v>24101</v>
      </c>
      <c r="I5">
        <v>1076136.95</v>
      </c>
      <c r="J5">
        <v>1525</v>
      </c>
      <c r="K5">
        <v>68971.759999999995</v>
      </c>
      <c r="L5">
        <v>1825</v>
      </c>
      <c r="M5">
        <v>70361.55</v>
      </c>
      <c r="N5">
        <v>7722.72</v>
      </c>
      <c r="O5">
        <v>23801</v>
      </c>
      <c r="P5">
        <v>1082469.8799999999</v>
      </c>
      <c r="Q5">
        <v>3414</v>
      </c>
      <c r="R5">
        <v>810</v>
      </c>
      <c r="S5">
        <v>415</v>
      </c>
      <c r="T5">
        <v>3809</v>
      </c>
    </row>
    <row r="6" spans="1:20" x14ac:dyDescent="0.2">
      <c r="A6" t="s">
        <v>4855</v>
      </c>
      <c r="B6" t="s">
        <v>4849</v>
      </c>
      <c r="C6" t="s">
        <v>4850</v>
      </c>
      <c r="D6" t="s">
        <v>88</v>
      </c>
      <c r="E6" t="s">
        <v>106</v>
      </c>
      <c r="F6" t="s">
        <v>280</v>
      </c>
      <c r="G6" t="s">
        <v>4851</v>
      </c>
      <c r="H6">
        <v>36831</v>
      </c>
      <c r="I6">
        <v>238245.39</v>
      </c>
      <c r="J6">
        <v>1943</v>
      </c>
      <c r="K6">
        <v>10411.5</v>
      </c>
      <c r="L6">
        <v>4239</v>
      </c>
      <c r="M6">
        <v>25701.35</v>
      </c>
      <c r="N6">
        <v>1513.46</v>
      </c>
      <c r="O6">
        <v>34535</v>
      </c>
      <c r="P6">
        <v>224469</v>
      </c>
      <c r="Q6">
        <v>1641</v>
      </c>
      <c r="R6">
        <v>772</v>
      </c>
      <c r="S6">
        <v>317</v>
      </c>
      <c r="T6">
        <v>2096</v>
      </c>
    </row>
    <row r="7" spans="1:20" x14ac:dyDescent="0.2">
      <c r="A7" t="s">
        <v>4856</v>
      </c>
      <c r="B7" t="s">
        <v>4857</v>
      </c>
      <c r="C7" t="s">
        <v>4858</v>
      </c>
      <c r="D7" t="s">
        <v>88</v>
      </c>
      <c r="E7" t="s">
        <v>106</v>
      </c>
      <c r="F7" t="s">
        <v>280</v>
      </c>
      <c r="G7" t="s">
        <v>4859</v>
      </c>
      <c r="H7">
        <v>34851</v>
      </c>
      <c r="I7">
        <v>227145.8</v>
      </c>
      <c r="J7">
        <v>1723</v>
      </c>
      <c r="K7">
        <v>8256.0400000000009</v>
      </c>
      <c r="L7">
        <v>3570</v>
      </c>
      <c r="M7">
        <v>22163.08</v>
      </c>
      <c r="N7">
        <v>-132.16</v>
      </c>
      <c r="O7">
        <v>33004</v>
      </c>
      <c r="P7">
        <v>213106.6</v>
      </c>
      <c r="Q7">
        <v>2121</v>
      </c>
      <c r="R7">
        <v>254</v>
      </c>
      <c r="S7">
        <v>592</v>
      </c>
      <c r="T7">
        <v>1783</v>
      </c>
    </row>
    <row r="8" spans="1:20" x14ac:dyDescent="0.2">
      <c r="A8" t="s">
        <v>4860</v>
      </c>
      <c r="B8" t="s">
        <v>4857</v>
      </c>
      <c r="C8" t="s">
        <v>4858</v>
      </c>
      <c r="D8" t="s">
        <v>91</v>
      </c>
      <c r="E8" t="s">
        <v>106</v>
      </c>
      <c r="F8" t="s">
        <v>280</v>
      </c>
      <c r="G8" t="s">
        <v>4859</v>
      </c>
      <c r="H8">
        <v>239</v>
      </c>
      <c r="I8">
        <v>5367.46</v>
      </c>
      <c r="J8">
        <v>25</v>
      </c>
      <c r="K8">
        <v>519</v>
      </c>
      <c r="L8">
        <v>38</v>
      </c>
      <c r="M8">
        <v>728</v>
      </c>
      <c r="N8">
        <v>5.24</v>
      </c>
      <c r="O8">
        <v>226</v>
      </c>
      <c r="P8">
        <v>5163.7</v>
      </c>
      <c r="Q8">
        <v>5</v>
      </c>
      <c r="R8">
        <v>0</v>
      </c>
      <c r="S8">
        <v>0</v>
      </c>
      <c r="T8">
        <v>5</v>
      </c>
    </row>
    <row r="9" spans="1:20" x14ac:dyDescent="0.2">
      <c r="A9" t="s">
        <v>4861</v>
      </c>
      <c r="B9" t="s">
        <v>4857</v>
      </c>
      <c r="C9" t="s">
        <v>4858</v>
      </c>
      <c r="D9" t="s">
        <v>89</v>
      </c>
      <c r="E9" t="s">
        <v>106</v>
      </c>
      <c r="F9" t="s">
        <v>280</v>
      </c>
      <c r="G9" t="s">
        <v>4859</v>
      </c>
      <c r="H9">
        <v>23904</v>
      </c>
      <c r="I9">
        <v>1082604.52</v>
      </c>
      <c r="J9">
        <v>1552</v>
      </c>
      <c r="K9">
        <v>69117.5</v>
      </c>
      <c r="L9">
        <v>1938</v>
      </c>
      <c r="M9">
        <v>72479.990000000005</v>
      </c>
      <c r="N9">
        <v>317.27</v>
      </c>
      <c r="O9">
        <v>23518</v>
      </c>
      <c r="P9">
        <v>1079559.3</v>
      </c>
      <c r="Q9">
        <v>3715</v>
      </c>
      <c r="R9">
        <v>780</v>
      </c>
      <c r="S9">
        <v>835</v>
      </c>
      <c r="T9">
        <v>3660</v>
      </c>
    </row>
    <row r="10" spans="1:20" x14ac:dyDescent="0.2">
      <c r="A10" t="s">
        <v>4862</v>
      </c>
      <c r="B10" t="s">
        <v>4857</v>
      </c>
      <c r="C10" t="s">
        <v>4858</v>
      </c>
      <c r="D10" t="s">
        <v>93</v>
      </c>
      <c r="E10" t="s">
        <v>106</v>
      </c>
      <c r="F10" t="s">
        <v>280</v>
      </c>
      <c r="G10" t="s">
        <v>4859</v>
      </c>
      <c r="H10">
        <v>0</v>
      </c>
      <c r="I10">
        <v>0</v>
      </c>
      <c r="J10">
        <v>0</v>
      </c>
      <c r="K10">
        <v>0</v>
      </c>
      <c r="L10">
        <v>0</v>
      </c>
      <c r="M10">
        <v>0</v>
      </c>
      <c r="N10">
        <v>0</v>
      </c>
      <c r="O10">
        <v>0</v>
      </c>
      <c r="P10">
        <v>0</v>
      </c>
      <c r="Q10">
        <v>10233</v>
      </c>
      <c r="R10">
        <v>2211</v>
      </c>
      <c r="S10">
        <v>2596</v>
      </c>
      <c r="T10">
        <v>9848</v>
      </c>
    </row>
    <row r="11" spans="1:20" x14ac:dyDescent="0.2">
      <c r="A11" t="s">
        <v>4863</v>
      </c>
      <c r="B11" t="s">
        <v>4857</v>
      </c>
      <c r="C11" t="s">
        <v>4858</v>
      </c>
      <c r="D11" t="s">
        <v>86</v>
      </c>
      <c r="E11" t="s">
        <v>106</v>
      </c>
      <c r="F11" t="s">
        <v>280</v>
      </c>
      <c r="G11" t="s">
        <v>4859</v>
      </c>
      <c r="H11">
        <v>58994</v>
      </c>
      <c r="I11">
        <v>1315117.78</v>
      </c>
      <c r="J11">
        <v>3300</v>
      </c>
      <c r="K11">
        <v>77892.539999999994</v>
      </c>
      <c r="L11">
        <v>5546</v>
      </c>
      <c r="M11">
        <v>95371.07</v>
      </c>
      <c r="N11">
        <v>190.35</v>
      </c>
      <c r="O11">
        <v>56748</v>
      </c>
      <c r="P11">
        <v>1297829.6000000001</v>
      </c>
      <c r="Q11">
        <v>16074</v>
      </c>
      <c r="R11">
        <v>3245</v>
      </c>
      <c r="S11">
        <v>4023</v>
      </c>
      <c r="T11">
        <v>15296</v>
      </c>
    </row>
    <row r="12" spans="1:20" x14ac:dyDescent="0.2">
      <c r="A12" t="s">
        <v>4864</v>
      </c>
      <c r="B12" t="s">
        <v>4849</v>
      </c>
      <c r="C12" t="s">
        <v>4865</v>
      </c>
      <c r="D12" t="s">
        <v>91</v>
      </c>
      <c r="E12" t="s">
        <v>106</v>
      </c>
      <c r="F12" t="s">
        <v>280</v>
      </c>
      <c r="G12" t="s">
        <v>4866</v>
      </c>
      <c r="H12">
        <v>233</v>
      </c>
      <c r="I12">
        <v>5276.3</v>
      </c>
      <c r="J12">
        <v>29</v>
      </c>
      <c r="K12">
        <v>653</v>
      </c>
      <c r="L12">
        <v>34</v>
      </c>
      <c r="M12">
        <v>710</v>
      </c>
      <c r="N12">
        <v>51.94</v>
      </c>
      <c r="O12">
        <v>228</v>
      </c>
      <c r="P12">
        <v>5271.24</v>
      </c>
      <c r="Q12">
        <v>5</v>
      </c>
      <c r="R12">
        <v>1</v>
      </c>
      <c r="S12">
        <v>0</v>
      </c>
      <c r="T12">
        <v>6</v>
      </c>
    </row>
    <row r="13" spans="1:20" x14ac:dyDescent="0.2">
      <c r="A13" t="s">
        <v>4867</v>
      </c>
      <c r="B13" t="s">
        <v>4849</v>
      </c>
      <c r="C13" t="s">
        <v>4865</v>
      </c>
      <c r="D13" t="s">
        <v>86</v>
      </c>
      <c r="E13" t="s">
        <v>106</v>
      </c>
      <c r="F13" t="s">
        <v>280</v>
      </c>
      <c r="G13" t="s">
        <v>4866</v>
      </c>
      <c r="H13">
        <v>58569</v>
      </c>
      <c r="I13">
        <v>1312215.18</v>
      </c>
      <c r="J13">
        <v>3533</v>
      </c>
      <c r="K13">
        <v>91172.65</v>
      </c>
      <c r="L13">
        <v>6379</v>
      </c>
      <c r="M13">
        <v>107115.32</v>
      </c>
      <c r="N13">
        <v>6027.88</v>
      </c>
      <c r="O13">
        <v>55723</v>
      </c>
      <c r="P13">
        <v>1302300.3899999999</v>
      </c>
      <c r="Q13">
        <v>16767</v>
      </c>
      <c r="R13">
        <v>3459</v>
      </c>
      <c r="S13">
        <v>4969</v>
      </c>
      <c r="T13">
        <v>15257</v>
      </c>
    </row>
    <row r="14" spans="1:20" x14ac:dyDescent="0.2">
      <c r="A14" t="s">
        <v>4868</v>
      </c>
      <c r="B14" t="s">
        <v>4849</v>
      </c>
      <c r="C14" t="s">
        <v>4865</v>
      </c>
      <c r="D14" t="s">
        <v>88</v>
      </c>
      <c r="E14" t="s">
        <v>106</v>
      </c>
      <c r="F14" t="s">
        <v>280</v>
      </c>
      <c r="G14" t="s">
        <v>4866</v>
      </c>
      <c r="H14">
        <v>34535</v>
      </c>
      <c r="I14">
        <v>224469</v>
      </c>
      <c r="J14">
        <v>1641</v>
      </c>
      <c r="K14">
        <v>7566.55</v>
      </c>
      <c r="L14">
        <v>4219</v>
      </c>
      <c r="M14">
        <v>26153</v>
      </c>
      <c r="N14">
        <v>213.25</v>
      </c>
      <c r="O14">
        <v>31957</v>
      </c>
      <c r="P14">
        <v>206095.8</v>
      </c>
      <c r="Q14">
        <v>2096</v>
      </c>
      <c r="R14">
        <v>271</v>
      </c>
      <c r="S14">
        <v>641</v>
      </c>
      <c r="T14">
        <v>1726</v>
      </c>
    </row>
    <row r="15" spans="1:20" x14ac:dyDescent="0.2">
      <c r="A15" t="s">
        <v>4869</v>
      </c>
      <c r="B15" t="s">
        <v>4849</v>
      </c>
      <c r="C15" t="s">
        <v>4865</v>
      </c>
      <c r="D15" t="s">
        <v>93</v>
      </c>
      <c r="E15" t="s">
        <v>106</v>
      </c>
      <c r="F15" t="s">
        <v>280</v>
      </c>
      <c r="G15" t="s">
        <v>4866</v>
      </c>
      <c r="H15">
        <v>0</v>
      </c>
      <c r="I15">
        <v>0</v>
      </c>
      <c r="J15">
        <v>0</v>
      </c>
      <c r="K15">
        <v>0</v>
      </c>
      <c r="L15">
        <v>0</v>
      </c>
      <c r="M15">
        <v>0</v>
      </c>
      <c r="N15">
        <v>0</v>
      </c>
      <c r="O15">
        <v>0</v>
      </c>
      <c r="P15">
        <v>0</v>
      </c>
      <c r="Q15">
        <v>10857</v>
      </c>
      <c r="R15">
        <v>2162</v>
      </c>
      <c r="S15">
        <v>3334</v>
      </c>
      <c r="T15">
        <v>9685</v>
      </c>
    </row>
    <row r="16" spans="1:20" x14ac:dyDescent="0.2">
      <c r="A16" t="s">
        <v>4870</v>
      </c>
      <c r="B16" t="s">
        <v>4849</v>
      </c>
      <c r="C16" t="s">
        <v>4865</v>
      </c>
      <c r="D16" t="s">
        <v>89</v>
      </c>
      <c r="E16" t="s">
        <v>106</v>
      </c>
      <c r="F16" t="s">
        <v>280</v>
      </c>
      <c r="G16" t="s">
        <v>4866</v>
      </c>
      <c r="H16">
        <v>23801</v>
      </c>
      <c r="I16">
        <v>1082469.8799999999</v>
      </c>
      <c r="J16">
        <v>1863</v>
      </c>
      <c r="K16">
        <v>82953.100000000006</v>
      </c>
      <c r="L16">
        <v>2126</v>
      </c>
      <c r="M16">
        <v>80252.320000000007</v>
      </c>
      <c r="N16">
        <v>5762.69</v>
      </c>
      <c r="O16">
        <v>23538</v>
      </c>
      <c r="P16">
        <v>1090933.3500000001</v>
      </c>
      <c r="Q16">
        <v>3809</v>
      </c>
      <c r="R16">
        <v>1025</v>
      </c>
      <c r="S16">
        <v>994</v>
      </c>
      <c r="T16">
        <v>3840</v>
      </c>
    </row>
    <row r="17" spans="1:20" x14ac:dyDescent="0.2">
      <c r="A17" t="s">
        <v>4871</v>
      </c>
      <c r="B17" t="s">
        <v>4857</v>
      </c>
      <c r="C17" t="s">
        <v>4872</v>
      </c>
      <c r="D17" t="s">
        <v>86</v>
      </c>
      <c r="E17" t="s">
        <v>106</v>
      </c>
      <c r="F17" t="s">
        <v>280</v>
      </c>
      <c r="G17" t="s">
        <v>4873</v>
      </c>
      <c r="H17">
        <v>56748</v>
      </c>
      <c r="I17">
        <v>1297829.6000000001</v>
      </c>
      <c r="J17">
        <v>3081</v>
      </c>
      <c r="K17">
        <v>89807.32</v>
      </c>
      <c r="L17">
        <v>6636</v>
      </c>
      <c r="M17">
        <v>110058.96</v>
      </c>
      <c r="N17">
        <v>13684.08</v>
      </c>
      <c r="O17">
        <v>53193</v>
      </c>
      <c r="P17">
        <v>1291262.04</v>
      </c>
      <c r="Q17">
        <v>15296</v>
      </c>
      <c r="R17">
        <v>3006</v>
      </c>
      <c r="S17">
        <v>3470</v>
      </c>
      <c r="T17">
        <v>14832</v>
      </c>
    </row>
    <row r="18" spans="1:20" x14ac:dyDescent="0.2">
      <c r="A18" t="s">
        <v>4874</v>
      </c>
      <c r="B18" t="s">
        <v>4857</v>
      </c>
      <c r="C18" t="s">
        <v>4872</v>
      </c>
      <c r="D18" t="s">
        <v>91</v>
      </c>
      <c r="E18" t="s">
        <v>106</v>
      </c>
      <c r="F18" t="s">
        <v>280</v>
      </c>
      <c r="G18" t="s">
        <v>4873</v>
      </c>
      <c r="H18">
        <v>226</v>
      </c>
      <c r="I18">
        <v>5163.7</v>
      </c>
      <c r="J18">
        <v>28</v>
      </c>
      <c r="K18">
        <v>665</v>
      </c>
      <c r="L18">
        <v>22</v>
      </c>
      <c r="M18">
        <v>534</v>
      </c>
      <c r="N18">
        <v>87.7</v>
      </c>
      <c r="O18">
        <v>232</v>
      </c>
      <c r="P18">
        <v>5382.4</v>
      </c>
      <c r="Q18">
        <v>5</v>
      </c>
      <c r="R18">
        <v>2</v>
      </c>
      <c r="S18">
        <v>0</v>
      </c>
      <c r="T18">
        <v>7</v>
      </c>
    </row>
    <row r="19" spans="1:20" x14ac:dyDescent="0.2">
      <c r="A19" t="s">
        <v>4875</v>
      </c>
      <c r="B19" t="s">
        <v>4857</v>
      </c>
      <c r="C19" t="s">
        <v>4872</v>
      </c>
      <c r="D19" t="s">
        <v>93</v>
      </c>
      <c r="E19" t="s">
        <v>106</v>
      </c>
      <c r="F19" t="s">
        <v>280</v>
      </c>
      <c r="G19" t="s">
        <v>4873</v>
      </c>
      <c r="H19">
        <v>0</v>
      </c>
      <c r="I19">
        <v>0</v>
      </c>
      <c r="J19">
        <v>0</v>
      </c>
      <c r="K19">
        <v>0</v>
      </c>
      <c r="L19">
        <v>0</v>
      </c>
      <c r="M19">
        <v>0</v>
      </c>
      <c r="N19">
        <v>0</v>
      </c>
      <c r="O19">
        <v>0</v>
      </c>
      <c r="P19">
        <v>0</v>
      </c>
      <c r="Q19">
        <v>9848</v>
      </c>
      <c r="R19">
        <v>1706</v>
      </c>
      <c r="S19">
        <v>2432</v>
      </c>
      <c r="T19">
        <v>9122</v>
      </c>
    </row>
    <row r="20" spans="1:20" x14ac:dyDescent="0.2">
      <c r="A20" t="s">
        <v>4876</v>
      </c>
      <c r="B20" t="s">
        <v>4857</v>
      </c>
      <c r="C20" t="s">
        <v>4872</v>
      </c>
      <c r="D20" t="s">
        <v>88</v>
      </c>
      <c r="E20" t="s">
        <v>106</v>
      </c>
      <c r="F20" t="s">
        <v>280</v>
      </c>
      <c r="G20" t="s">
        <v>4873</v>
      </c>
      <c r="H20">
        <v>33004</v>
      </c>
      <c r="I20">
        <v>213106.6</v>
      </c>
      <c r="J20">
        <v>1150</v>
      </c>
      <c r="K20">
        <v>5427.12</v>
      </c>
      <c r="L20">
        <v>4535</v>
      </c>
      <c r="M20">
        <v>28003.66</v>
      </c>
      <c r="N20">
        <v>1281.3399999999999</v>
      </c>
      <c r="O20">
        <v>29619</v>
      </c>
      <c r="P20">
        <v>191811.4</v>
      </c>
      <c r="Q20">
        <v>1783</v>
      </c>
      <c r="R20">
        <v>364</v>
      </c>
      <c r="S20">
        <v>393</v>
      </c>
      <c r="T20">
        <v>1754</v>
      </c>
    </row>
    <row r="21" spans="1:20" x14ac:dyDescent="0.2">
      <c r="A21" t="s">
        <v>4877</v>
      </c>
      <c r="B21" t="s">
        <v>4857</v>
      </c>
      <c r="C21" t="s">
        <v>4872</v>
      </c>
      <c r="D21" t="s">
        <v>89</v>
      </c>
      <c r="E21" t="s">
        <v>106</v>
      </c>
      <c r="F21" t="s">
        <v>280</v>
      </c>
      <c r="G21" t="s">
        <v>4873</v>
      </c>
      <c r="H21">
        <v>23518</v>
      </c>
      <c r="I21">
        <v>1079559.3</v>
      </c>
      <c r="J21">
        <v>1903</v>
      </c>
      <c r="K21">
        <v>83715.199999999997</v>
      </c>
      <c r="L21">
        <v>2079</v>
      </c>
      <c r="M21">
        <v>81521.3</v>
      </c>
      <c r="N21">
        <v>12315.04</v>
      </c>
      <c r="O21">
        <v>23342</v>
      </c>
      <c r="P21">
        <v>1094068.24</v>
      </c>
      <c r="Q21">
        <v>3660</v>
      </c>
      <c r="R21">
        <v>934</v>
      </c>
      <c r="S21">
        <v>645</v>
      </c>
      <c r="T21">
        <v>3949</v>
      </c>
    </row>
    <row r="22" spans="1:20" x14ac:dyDescent="0.2">
      <c r="A22" t="s">
        <v>4878</v>
      </c>
      <c r="B22" t="s">
        <v>4849</v>
      </c>
      <c r="C22" t="s">
        <v>4879</v>
      </c>
      <c r="D22" t="s">
        <v>88</v>
      </c>
      <c r="E22" t="s">
        <v>106</v>
      </c>
      <c r="F22" t="s">
        <v>280</v>
      </c>
      <c r="G22" t="s">
        <v>4880</v>
      </c>
      <c r="H22">
        <v>31957</v>
      </c>
      <c r="I22">
        <v>206095.8</v>
      </c>
      <c r="J22">
        <v>1065</v>
      </c>
      <c r="K22">
        <v>5230</v>
      </c>
      <c r="L22">
        <v>5134</v>
      </c>
      <c r="M22">
        <v>31913.15</v>
      </c>
      <c r="N22">
        <v>1818.35</v>
      </c>
      <c r="O22">
        <v>27888</v>
      </c>
      <c r="P22">
        <v>181231</v>
      </c>
      <c r="Q22">
        <v>1726</v>
      </c>
      <c r="R22">
        <v>402</v>
      </c>
      <c r="S22">
        <v>391</v>
      </c>
      <c r="T22">
        <v>1737</v>
      </c>
    </row>
    <row r="23" spans="1:20" x14ac:dyDescent="0.2">
      <c r="A23" t="s">
        <v>4881</v>
      </c>
      <c r="B23" t="s">
        <v>4849</v>
      </c>
      <c r="C23" t="s">
        <v>4879</v>
      </c>
      <c r="D23" t="s">
        <v>89</v>
      </c>
      <c r="E23" t="s">
        <v>106</v>
      </c>
      <c r="F23" t="s">
        <v>280</v>
      </c>
      <c r="G23" t="s">
        <v>4880</v>
      </c>
      <c r="H23">
        <v>23538</v>
      </c>
      <c r="I23">
        <v>1090933.3500000001</v>
      </c>
      <c r="J23">
        <v>1797</v>
      </c>
      <c r="K23">
        <v>79647.88</v>
      </c>
      <c r="L23">
        <v>2295</v>
      </c>
      <c r="M23">
        <v>90444.5</v>
      </c>
      <c r="N23">
        <v>14430.55</v>
      </c>
      <c r="O23">
        <v>23040</v>
      </c>
      <c r="P23">
        <v>1094567.28</v>
      </c>
      <c r="Q23">
        <v>3840</v>
      </c>
      <c r="R23">
        <v>838</v>
      </c>
      <c r="S23">
        <v>656</v>
      </c>
      <c r="T23">
        <v>4022</v>
      </c>
    </row>
    <row r="24" spans="1:20" x14ac:dyDescent="0.2">
      <c r="A24" t="s">
        <v>4882</v>
      </c>
      <c r="B24" t="s">
        <v>4849</v>
      </c>
      <c r="C24" t="s">
        <v>4879</v>
      </c>
      <c r="D24" t="s">
        <v>93</v>
      </c>
      <c r="E24" t="s">
        <v>106</v>
      </c>
      <c r="F24" t="s">
        <v>280</v>
      </c>
      <c r="G24" t="s">
        <v>4880</v>
      </c>
      <c r="H24">
        <v>0</v>
      </c>
      <c r="I24">
        <v>0</v>
      </c>
      <c r="J24">
        <v>0</v>
      </c>
      <c r="K24">
        <v>0</v>
      </c>
      <c r="L24">
        <v>0</v>
      </c>
      <c r="M24">
        <v>0</v>
      </c>
      <c r="N24">
        <v>0</v>
      </c>
      <c r="O24">
        <v>0</v>
      </c>
      <c r="P24">
        <v>0</v>
      </c>
      <c r="Q24">
        <v>9685</v>
      </c>
      <c r="R24">
        <v>1566</v>
      </c>
      <c r="S24">
        <v>2590</v>
      </c>
      <c r="T24">
        <v>8661</v>
      </c>
    </row>
    <row r="25" spans="1:20" x14ac:dyDescent="0.2">
      <c r="A25" t="s">
        <v>4883</v>
      </c>
      <c r="B25" t="s">
        <v>4849</v>
      </c>
      <c r="C25" t="s">
        <v>4879</v>
      </c>
      <c r="D25" t="s">
        <v>91</v>
      </c>
      <c r="E25" t="s">
        <v>106</v>
      </c>
      <c r="F25" t="s">
        <v>280</v>
      </c>
      <c r="G25" t="s">
        <v>4880</v>
      </c>
      <c r="H25">
        <v>228</v>
      </c>
      <c r="I25">
        <v>5271.24</v>
      </c>
      <c r="J25">
        <v>21</v>
      </c>
      <c r="K25">
        <v>449</v>
      </c>
      <c r="L25">
        <v>30</v>
      </c>
      <c r="M25">
        <v>685</v>
      </c>
      <c r="N25">
        <v>193.52</v>
      </c>
      <c r="O25">
        <v>219</v>
      </c>
      <c r="P25">
        <v>5228.76</v>
      </c>
      <c r="Q25">
        <v>6</v>
      </c>
      <c r="R25">
        <v>1</v>
      </c>
      <c r="S25">
        <v>1</v>
      </c>
      <c r="T25">
        <v>6</v>
      </c>
    </row>
    <row r="26" spans="1:20" x14ac:dyDescent="0.2">
      <c r="A26" t="s">
        <v>4884</v>
      </c>
      <c r="B26" t="s">
        <v>4849</v>
      </c>
      <c r="C26" t="s">
        <v>4879</v>
      </c>
      <c r="D26" t="s">
        <v>86</v>
      </c>
      <c r="E26" t="s">
        <v>106</v>
      </c>
      <c r="F26" t="s">
        <v>280</v>
      </c>
      <c r="G26" t="s">
        <v>4880</v>
      </c>
      <c r="H26">
        <v>55723</v>
      </c>
      <c r="I26">
        <v>1302300.3899999999</v>
      </c>
      <c r="J26">
        <v>2883</v>
      </c>
      <c r="K26">
        <v>85326.88</v>
      </c>
      <c r="L26">
        <v>7459</v>
      </c>
      <c r="M26">
        <v>123042.65</v>
      </c>
      <c r="N26">
        <v>16442.419999999998</v>
      </c>
      <c r="O26">
        <v>51147</v>
      </c>
      <c r="P26">
        <v>1281027.04</v>
      </c>
      <c r="Q26">
        <v>15257</v>
      </c>
      <c r="R26">
        <v>2807</v>
      </c>
      <c r="S26">
        <v>3638</v>
      </c>
      <c r="T26">
        <v>14426</v>
      </c>
    </row>
    <row r="27" spans="1:20" x14ac:dyDescent="0.2">
      <c r="A27" t="s">
        <v>4885</v>
      </c>
      <c r="B27" t="s">
        <v>4857</v>
      </c>
      <c r="C27" t="s">
        <v>4886</v>
      </c>
      <c r="D27" t="s">
        <v>89</v>
      </c>
      <c r="E27" t="s">
        <v>106</v>
      </c>
      <c r="F27" t="s">
        <v>280</v>
      </c>
      <c r="G27" t="s">
        <v>4887</v>
      </c>
      <c r="H27">
        <v>23342</v>
      </c>
      <c r="I27">
        <v>1094068.24</v>
      </c>
      <c r="J27">
        <v>1870</v>
      </c>
      <c r="K27">
        <v>86252.24</v>
      </c>
      <c r="L27">
        <v>2521</v>
      </c>
      <c r="M27">
        <v>102940.48</v>
      </c>
      <c r="N27">
        <v>13176.48</v>
      </c>
      <c r="O27">
        <v>22691</v>
      </c>
      <c r="P27">
        <v>1090556.48</v>
      </c>
      <c r="Q27">
        <v>3949</v>
      </c>
      <c r="R27">
        <v>984</v>
      </c>
      <c r="S27">
        <v>740</v>
      </c>
      <c r="T27">
        <v>4193</v>
      </c>
    </row>
    <row r="28" spans="1:20" x14ac:dyDescent="0.2">
      <c r="A28" t="s">
        <v>4888</v>
      </c>
      <c r="B28" t="s">
        <v>4857</v>
      </c>
      <c r="C28" t="s">
        <v>4886</v>
      </c>
      <c r="D28" t="s">
        <v>91</v>
      </c>
      <c r="E28" t="s">
        <v>106</v>
      </c>
      <c r="F28" t="s">
        <v>280</v>
      </c>
      <c r="G28" t="s">
        <v>4887</v>
      </c>
      <c r="H28">
        <v>232</v>
      </c>
      <c r="I28">
        <v>5382.4</v>
      </c>
      <c r="J28">
        <v>20</v>
      </c>
      <c r="K28">
        <v>409</v>
      </c>
      <c r="L28">
        <v>40</v>
      </c>
      <c r="M28">
        <v>930</v>
      </c>
      <c r="N28">
        <v>188.42</v>
      </c>
      <c r="O28">
        <v>212</v>
      </c>
      <c r="P28">
        <v>5049.82</v>
      </c>
      <c r="Q28">
        <v>7</v>
      </c>
      <c r="R28">
        <v>1</v>
      </c>
      <c r="S28">
        <v>4</v>
      </c>
      <c r="T28">
        <v>4</v>
      </c>
    </row>
    <row r="29" spans="1:20" x14ac:dyDescent="0.2">
      <c r="A29" t="s">
        <v>4889</v>
      </c>
      <c r="B29" t="s">
        <v>4857</v>
      </c>
      <c r="C29" t="s">
        <v>4886</v>
      </c>
      <c r="D29" t="s">
        <v>88</v>
      </c>
      <c r="E29" t="s">
        <v>106</v>
      </c>
      <c r="F29" t="s">
        <v>280</v>
      </c>
      <c r="G29" t="s">
        <v>4887</v>
      </c>
      <c r="H29">
        <v>29619</v>
      </c>
      <c r="I29">
        <v>191811.4</v>
      </c>
      <c r="J29">
        <v>1231</v>
      </c>
      <c r="K29">
        <v>6030.02</v>
      </c>
      <c r="L29">
        <v>4669</v>
      </c>
      <c r="M29">
        <v>29090.880000000001</v>
      </c>
      <c r="N29">
        <v>2384.58</v>
      </c>
      <c r="O29">
        <v>26181</v>
      </c>
      <c r="P29">
        <v>171135.12</v>
      </c>
      <c r="Q29">
        <v>1754</v>
      </c>
      <c r="R29">
        <v>407</v>
      </c>
      <c r="S29">
        <v>465</v>
      </c>
      <c r="T29">
        <v>1696</v>
      </c>
    </row>
    <row r="30" spans="1:20" x14ac:dyDescent="0.2">
      <c r="A30" t="s">
        <v>4890</v>
      </c>
      <c r="B30" t="s">
        <v>4857</v>
      </c>
      <c r="C30" t="s">
        <v>4886</v>
      </c>
      <c r="D30" t="s">
        <v>86</v>
      </c>
      <c r="E30" t="s">
        <v>106</v>
      </c>
      <c r="F30" t="s">
        <v>280</v>
      </c>
      <c r="G30" t="s">
        <v>4887</v>
      </c>
      <c r="H30">
        <v>53193</v>
      </c>
      <c r="I30">
        <v>1291262.04</v>
      </c>
      <c r="J30">
        <v>3121</v>
      </c>
      <c r="K30">
        <v>92691.26</v>
      </c>
      <c r="L30">
        <v>7230</v>
      </c>
      <c r="M30">
        <v>132961.35999999999</v>
      </c>
      <c r="N30">
        <v>15749.48</v>
      </c>
      <c r="O30">
        <v>49084</v>
      </c>
      <c r="P30">
        <v>1266741.42</v>
      </c>
      <c r="Q30">
        <v>14832</v>
      </c>
      <c r="R30">
        <v>2972</v>
      </c>
      <c r="S30">
        <v>3681</v>
      </c>
      <c r="T30">
        <v>14123</v>
      </c>
    </row>
    <row r="31" spans="1:20" x14ac:dyDescent="0.2">
      <c r="A31" t="s">
        <v>4891</v>
      </c>
      <c r="B31" t="s">
        <v>4857</v>
      </c>
      <c r="C31" t="s">
        <v>4886</v>
      </c>
      <c r="D31" t="s">
        <v>93</v>
      </c>
      <c r="E31" t="s">
        <v>106</v>
      </c>
      <c r="F31" t="s">
        <v>280</v>
      </c>
      <c r="G31" t="s">
        <v>4887</v>
      </c>
      <c r="H31">
        <v>0</v>
      </c>
      <c r="I31">
        <v>0</v>
      </c>
      <c r="J31">
        <v>0</v>
      </c>
      <c r="K31">
        <v>0</v>
      </c>
      <c r="L31">
        <v>0</v>
      </c>
      <c r="M31">
        <v>0</v>
      </c>
      <c r="N31">
        <v>0</v>
      </c>
      <c r="O31">
        <v>0</v>
      </c>
      <c r="P31">
        <v>0</v>
      </c>
      <c r="Q31">
        <v>9122</v>
      </c>
      <c r="R31">
        <v>1580</v>
      </c>
      <c r="S31">
        <v>2472</v>
      </c>
      <c r="T31">
        <v>8230</v>
      </c>
    </row>
    <row r="32" spans="1:20" x14ac:dyDescent="0.2">
      <c r="A32" t="s">
        <v>4892</v>
      </c>
      <c r="B32" t="s">
        <v>4849</v>
      </c>
      <c r="C32" t="s">
        <v>4893</v>
      </c>
      <c r="D32" t="s">
        <v>89</v>
      </c>
      <c r="E32" t="s">
        <v>106</v>
      </c>
      <c r="F32" t="s">
        <v>280</v>
      </c>
      <c r="G32" t="s">
        <v>4894</v>
      </c>
      <c r="H32">
        <v>23040</v>
      </c>
      <c r="I32">
        <v>1094567.28</v>
      </c>
      <c r="J32">
        <v>1915</v>
      </c>
      <c r="K32">
        <v>87499.3</v>
      </c>
      <c r="L32">
        <v>2417</v>
      </c>
      <c r="M32">
        <v>100294.28</v>
      </c>
      <c r="N32">
        <v>10465.74</v>
      </c>
      <c r="O32">
        <v>22538</v>
      </c>
      <c r="P32">
        <v>1092238.04</v>
      </c>
      <c r="Q32">
        <v>4022</v>
      </c>
      <c r="R32">
        <v>1022</v>
      </c>
      <c r="S32">
        <v>733</v>
      </c>
      <c r="T32">
        <v>4311</v>
      </c>
    </row>
    <row r="33" spans="1:20" x14ac:dyDescent="0.2">
      <c r="A33" t="s">
        <v>4895</v>
      </c>
      <c r="B33" t="s">
        <v>4849</v>
      </c>
      <c r="C33" t="s">
        <v>4893</v>
      </c>
      <c r="D33" t="s">
        <v>86</v>
      </c>
      <c r="E33" t="s">
        <v>106</v>
      </c>
      <c r="F33" t="s">
        <v>280</v>
      </c>
      <c r="G33" t="s">
        <v>4894</v>
      </c>
      <c r="H33">
        <v>51147</v>
      </c>
      <c r="I33">
        <v>1281027.04</v>
      </c>
      <c r="J33">
        <v>3216</v>
      </c>
      <c r="K33">
        <v>94376.42</v>
      </c>
      <c r="L33">
        <v>6220</v>
      </c>
      <c r="M33">
        <v>124598.28</v>
      </c>
      <c r="N33">
        <v>12378.82</v>
      </c>
      <c r="O33">
        <v>48143</v>
      </c>
      <c r="P33">
        <v>1263184</v>
      </c>
      <c r="Q33">
        <v>14426</v>
      </c>
      <c r="R33">
        <v>3116</v>
      </c>
      <c r="S33">
        <v>3428</v>
      </c>
      <c r="T33">
        <v>14114</v>
      </c>
    </row>
    <row r="34" spans="1:20" x14ac:dyDescent="0.2">
      <c r="A34" t="s">
        <v>4896</v>
      </c>
      <c r="B34" t="s">
        <v>4849</v>
      </c>
      <c r="C34" t="s">
        <v>4893</v>
      </c>
      <c r="D34" t="s">
        <v>88</v>
      </c>
      <c r="E34" t="s">
        <v>106</v>
      </c>
      <c r="F34" t="s">
        <v>280</v>
      </c>
      <c r="G34" t="s">
        <v>4894</v>
      </c>
      <c r="H34">
        <v>27888</v>
      </c>
      <c r="I34">
        <v>181231</v>
      </c>
      <c r="J34">
        <v>1282</v>
      </c>
      <c r="K34">
        <v>6447.12</v>
      </c>
      <c r="L34">
        <v>3764</v>
      </c>
      <c r="M34">
        <v>23362</v>
      </c>
      <c r="N34">
        <v>1817.66</v>
      </c>
      <c r="O34">
        <v>25406</v>
      </c>
      <c r="P34">
        <v>166133.78</v>
      </c>
      <c r="Q34">
        <v>1737</v>
      </c>
      <c r="R34">
        <v>368</v>
      </c>
      <c r="S34">
        <v>463</v>
      </c>
      <c r="T34">
        <v>1642</v>
      </c>
    </row>
    <row r="35" spans="1:20" x14ac:dyDescent="0.2">
      <c r="A35" t="s">
        <v>4897</v>
      </c>
      <c r="B35" t="s">
        <v>4849</v>
      </c>
      <c r="C35" t="s">
        <v>4893</v>
      </c>
      <c r="D35" t="s">
        <v>91</v>
      </c>
      <c r="E35" t="s">
        <v>106</v>
      </c>
      <c r="F35" t="s">
        <v>280</v>
      </c>
      <c r="G35" t="s">
        <v>4894</v>
      </c>
      <c r="H35">
        <v>219</v>
      </c>
      <c r="I35">
        <v>5228.76</v>
      </c>
      <c r="J35">
        <v>19</v>
      </c>
      <c r="K35">
        <v>430</v>
      </c>
      <c r="L35">
        <v>39</v>
      </c>
      <c r="M35">
        <v>942</v>
      </c>
      <c r="N35">
        <v>95.42</v>
      </c>
      <c r="O35">
        <v>199</v>
      </c>
      <c r="P35">
        <v>4812.18</v>
      </c>
      <c r="Q35">
        <v>6</v>
      </c>
      <c r="R35">
        <v>0</v>
      </c>
      <c r="S35">
        <v>3</v>
      </c>
      <c r="T35">
        <v>3</v>
      </c>
    </row>
    <row r="36" spans="1:20" x14ac:dyDescent="0.2">
      <c r="A36" t="s">
        <v>4898</v>
      </c>
      <c r="B36" t="s">
        <v>4849</v>
      </c>
      <c r="C36" t="s">
        <v>4893</v>
      </c>
      <c r="D36" t="s">
        <v>93</v>
      </c>
      <c r="E36" t="s">
        <v>106</v>
      </c>
      <c r="F36" t="s">
        <v>280</v>
      </c>
      <c r="G36" t="s">
        <v>4894</v>
      </c>
      <c r="H36">
        <v>0</v>
      </c>
      <c r="I36">
        <v>0</v>
      </c>
      <c r="J36">
        <v>0</v>
      </c>
      <c r="K36">
        <v>0</v>
      </c>
      <c r="L36">
        <v>0</v>
      </c>
      <c r="M36">
        <v>0</v>
      </c>
      <c r="N36">
        <v>0</v>
      </c>
      <c r="O36">
        <v>0</v>
      </c>
      <c r="P36">
        <v>0</v>
      </c>
      <c r="Q36">
        <v>8661</v>
      </c>
      <c r="R36">
        <v>1726</v>
      </c>
      <c r="S36">
        <v>2229</v>
      </c>
      <c r="T36">
        <v>8158</v>
      </c>
    </row>
    <row r="37" spans="1:20" x14ac:dyDescent="0.2">
      <c r="A37" t="s">
        <v>4899</v>
      </c>
      <c r="B37" t="s">
        <v>4857</v>
      </c>
      <c r="C37" t="s">
        <v>4900</v>
      </c>
      <c r="D37" t="s">
        <v>91</v>
      </c>
      <c r="E37" t="s">
        <v>106</v>
      </c>
      <c r="F37" t="s">
        <v>280</v>
      </c>
      <c r="G37" t="s">
        <v>4901</v>
      </c>
      <c r="H37">
        <v>212</v>
      </c>
      <c r="I37">
        <v>5049.82</v>
      </c>
      <c r="J37">
        <v>29</v>
      </c>
      <c r="K37">
        <v>732</v>
      </c>
      <c r="L37">
        <v>32</v>
      </c>
      <c r="M37">
        <v>722</v>
      </c>
      <c r="N37">
        <v>16.760000000000002</v>
      </c>
      <c r="O37">
        <v>209</v>
      </c>
      <c r="P37">
        <v>5076.58</v>
      </c>
      <c r="Q37">
        <v>4</v>
      </c>
      <c r="R37">
        <v>0</v>
      </c>
      <c r="S37">
        <v>2</v>
      </c>
      <c r="T37">
        <v>2</v>
      </c>
    </row>
    <row r="38" spans="1:20" x14ac:dyDescent="0.2">
      <c r="A38" t="s">
        <v>4902</v>
      </c>
      <c r="B38" t="s">
        <v>4857</v>
      </c>
      <c r="C38" t="s">
        <v>4900</v>
      </c>
      <c r="D38" t="s">
        <v>93</v>
      </c>
      <c r="E38" t="s">
        <v>106</v>
      </c>
      <c r="F38" t="s">
        <v>280</v>
      </c>
      <c r="G38" t="s">
        <v>4901</v>
      </c>
      <c r="H38">
        <v>0</v>
      </c>
      <c r="I38">
        <v>0</v>
      </c>
      <c r="J38">
        <v>0</v>
      </c>
      <c r="K38">
        <v>0</v>
      </c>
      <c r="L38">
        <v>0</v>
      </c>
      <c r="M38">
        <v>0</v>
      </c>
      <c r="N38">
        <v>0</v>
      </c>
      <c r="O38">
        <v>0</v>
      </c>
      <c r="P38">
        <v>0</v>
      </c>
      <c r="Q38">
        <v>8230</v>
      </c>
      <c r="R38">
        <v>1642</v>
      </c>
      <c r="S38">
        <v>1914</v>
      </c>
      <c r="T38">
        <v>7958</v>
      </c>
    </row>
    <row r="39" spans="1:20" x14ac:dyDescent="0.2">
      <c r="A39" t="s">
        <v>4903</v>
      </c>
      <c r="B39" t="s">
        <v>4857</v>
      </c>
      <c r="C39" t="s">
        <v>4900</v>
      </c>
      <c r="D39" t="s">
        <v>89</v>
      </c>
      <c r="E39" t="s">
        <v>106</v>
      </c>
      <c r="F39" t="s">
        <v>280</v>
      </c>
      <c r="G39" t="s">
        <v>4901</v>
      </c>
      <c r="H39">
        <v>22691</v>
      </c>
      <c r="I39">
        <v>1090556.48</v>
      </c>
      <c r="J39">
        <v>1966</v>
      </c>
      <c r="K39">
        <v>88695.98</v>
      </c>
      <c r="L39">
        <v>2127</v>
      </c>
      <c r="M39">
        <v>86561.24</v>
      </c>
      <c r="N39">
        <v>8206.15</v>
      </c>
      <c r="O39">
        <v>22530</v>
      </c>
      <c r="P39">
        <v>1100897.3700000001</v>
      </c>
      <c r="Q39">
        <v>4193</v>
      </c>
      <c r="R39">
        <v>1034</v>
      </c>
      <c r="S39">
        <v>704</v>
      </c>
      <c r="T39">
        <v>4523</v>
      </c>
    </row>
    <row r="40" spans="1:20" x14ac:dyDescent="0.2">
      <c r="A40" t="s">
        <v>4904</v>
      </c>
      <c r="B40" t="s">
        <v>4857</v>
      </c>
      <c r="C40" t="s">
        <v>4900</v>
      </c>
      <c r="D40" t="s">
        <v>88</v>
      </c>
      <c r="E40" t="s">
        <v>106</v>
      </c>
      <c r="F40" t="s">
        <v>280</v>
      </c>
      <c r="G40" t="s">
        <v>4901</v>
      </c>
      <c r="H40">
        <v>26181</v>
      </c>
      <c r="I40">
        <v>171135.12</v>
      </c>
      <c r="J40">
        <v>1652</v>
      </c>
      <c r="K40">
        <v>8950.6299999999992</v>
      </c>
      <c r="L40">
        <v>2920</v>
      </c>
      <c r="M40">
        <v>18276.36</v>
      </c>
      <c r="N40">
        <v>328.63</v>
      </c>
      <c r="O40">
        <v>24913</v>
      </c>
      <c r="P40">
        <v>162138.01999999999</v>
      </c>
      <c r="Q40">
        <v>1696</v>
      </c>
      <c r="R40">
        <v>305</v>
      </c>
      <c r="S40">
        <v>372</v>
      </c>
      <c r="T40">
        <v>1629</v>
      </c>
    </row>
    <row r="41" spans="1:20" x14ac:dyDescent="0.2">
      <c r="A41" t="s">
        <v>4905</v>
      </c>
      <c r="B41" t="s">
        <v>4857</v>
      </c>
      <c r="C41" t="s">
        <v>4900</v>
      </c>
      <c r="D41" t="s">
        <v>86</v>
      </c>
      <c r="E41" t="s">
        <v>106</v>
      </c>
      <c r="F41" t="s">
        <v>280</v>
      </c>
      <c r="G41" t="s">
        <v>4901</v>
      </c>
      <c r="H41">
        <v>49084</v>
      </c>
      <c r="I41">
        <v>1266741.42</v>
      </c>
      <c r="J41">
        <v>3647</v>
      </c>
      <c r="K41">
        <v>98378.61</v>
      </c>
      <c r="L41">
        <v>5079</v>
      </c>
      <c r="M41">
        <v>105559.6</v>
      </c>
      <c r="N41">
        <v>8551.5400000000009</v>
      </c>
      <c r="O41">
        <v>47652</v>
      </c>
      <c r="P41">
        <v>1268111.97</v>
      </c>
      <c r="Q41">
        <v>14123</v>
      </c>
      <c r="R41">
        <v>2981</v>
      </c>
      <c r="S41">
        <v>2992</v>
      </c>
      <c r="T41">
        <v>14112</v>
      </c>
    </row>
  </sheetData>
  <pageMargins left="0.7" right="0.7" top="0.75" bottom="0.75" header="0.3" footer="0.3"/>
  <pageSetup paperSize="9" orientation="portrait" r:id="rId1"/>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5" tint="0.79998168889431442"/>
  </sheetPr>
  <dimension ref="A1:H36"/>
  <sheetViews>
    <sheetView showGridLines="0" workbookViewId="0">
      <selection activeCell="B3" sqref="B3:D3"/>
    </sheetView>
  </sheetViews>
  <sheetFormatPr defaultColWidth="8.85546875" defaultRowHeight="12.75" x14ac:dyDescent="0.2"/>
  <cols>
    <col min="1" max="1" width="33.85546875" style="253" customWidth="1"/>
    <col min="2" max="2" width="19" style="12" customWidth="1"/>
    <col min="3" max="3" width="13.42578125" style="12" customWidth="1"/>
    <col min="4" max="4" width="13.28515625" style="12" customWidth="1"/>
    <col min="5" max="5" width="26.140625" style="12" customWidth="1"/>
    <col min="6" max="6" width="17.7109375" style="12" customWidth="1"/>
    <col min="7" max="16384" width="8.85546875" style="12"/>
  </cols>
  <sheetData>
    <row r="1" spans="1:6" ht="34.5" customHeight="1" x14ac:dyDescent="0.25">
      <c r="A1" s="361" t="s">
        <v>4906</v>
      </c>
      <c r="B1" s="390"/>
      <c r="C1" s="390"/>
      <c r="D1" s="390"/>
      <c r="E1" s="127"/>
      <c r="F1" s="127"/>
    </row>
    <row r="2" spans="1:6" ht="27.75" customHeight="1" x14ac:dyDescent="0.2">
      <c r="A2" s="665"/>
      <c r="B2" s="20"/>
      <c r="C2" s="20"/>
      <c r="D2" s="20"/>
      <c r="E2" s="19"/>
      <c r="F2" s="19"/>
    </row>
    <row r="3" spans="1:6" ht="13.5" customHeight="1" x14ac:dyDescent="0.2">
      <c r="A3" s="444" t="s">
        <v>4907</v>
      </c>
      <c r="B3" s="812" t="s">
        <v>86</v>
      </c>
      <c r="C3" s="813"/>
      <c r="D3" s="814"/>
      <c r="E3" s="19"/>
      <c r="F3" s="19"/>
    </row>
    <row r="4" spans="1:6" ht="13.5" customHeight="1" x14ac:dyDescent="0.2">
      <c r="A4" s="435"/>
      <c r="B4" s="20"/>
      <c r="C4" s="20"/>
      <c r="D4" s="20"/>
      <c r="E4" s="19"/>
      <c r="F4" s="19"/>
    </row>
    <row r="5" spans="1:6" ht="13.5" customHeight="1" x14ac:dyDescent="0.2">
      <c r="A5" s="435"/>
      <c r="B5" s="20"/>
      <c r="C5" s="20"/>
      <c r="D5" s="20"/>
      <c r="E5" s="19"/>
      <c r="F5" s="19"/>
    </row>
    <row r="6" spans="1:6" ht="13.5" customHeight="1" x14ac:dyDescent="0.2">
      <c r="A6" s="435"/>
      <c r="B6" s="20"/>
      <c r="C6" s="20"/>
      <c r="D6" s="20"/>
      <c r="E6" s="19"/>
      <c r="F6" s="19"/>
    </row>
    <row r="7" spans="1:6" ht="13.5" customHeight="1" x14ac:dyDescent="0.2">
      <c r="A7" s="435"/>
      <c r="B7" s="20"/>
      <c r="C7" s="20"/>
      <c r="D7" s="20"/>
      <c r="E7" s="19"/>
      <c r="F7" s="19"/>
    </row>
    <row r="8" spans="1:6" ht="13.5" customHeight="1" x14ac:dyDescent="0.2">
      <c r="A8" s="435"/>
      <c r="B8" s="20"/>
      <c r="C8" s="20"/>
      <c r="D8" s="20"/>
      <c r="E8" s="19"/>
      <c r="F8" s="19"/>
    </row>
    <row r="9" spans="1:6" ht="13.5" customHeight="1" x14ac:dyDescent="0.2">
      <c r="A9" s="435"/>
      <c r="B9" s="20"/>
      <c r="C9" s="20"/>
      <c r="D9" s="20"/>
      <c r="E9" s="19"/>
      <c r="F9" s="19"/>
    </row>
    <row r="10" spans="1:6" ht="13.5" customHeight="1" x14ac:dyDescent="0.2">
      <c r="A10" s="435"/>
      <c r="B10" s="20"/>
      <c r="C10" s="20"/>
      <c r="D10" s="20"/>
      <c r="E10" s="19"/>
      <c r="F10" s="19"/>
    </row>
    <row r="11" spans="1:6" ht="13.5" customHeight="1" x14ac:dyDescent="0.2">
      <c r="A11" s="435"/>
      <c r="B11" s="20"/>
      <c r="C11" s="20"/>
      <c r="D11" s="20"/>
      <c r="E11" s="19"/>
      <c r="F11" s="19"/>
    </row>
    <row r="12" spans="1:6" ht="13.5" customHeight="1" x14ac:dyDescent="0.2">
      <c r="A12" s="435"/>
      <c r="B12" s="20"/>
      <c r="C12" s="20"/>
      <c r="D12" s="20"/>
      <c r="E12" s="19"/>
      <c r="F12" s="19"/>
    </row>
    <row r="13" spans="1:6" ht="13.5" customHeight="1" x14ac:dyDescent="0.2">
      <c r="A13" s="435"/>
      <c r="B13" s="20"/>
      <c r="C13" s="20"/>
      <c r="D13" s="20"/>
      <c r="E13" s="19"/>
      <c r="F13" s="19"/>
    </row>
    <row r="14" spans="1:6" ht="13.5" customHeight="1" x14ac:dyDescent="0.2">
      <c r="A14" s="435"/>
      <c r="B14" s="20"/>
      <c r="C14" s="20"/>
      <c r="D14" s="20"/>
      <c r="E14" s="19"/>
      <c r="F14" s="19"/>
    </row>
    <row r="15" spans="1:6" ht="13.5" customHeight="1" x14ac:dyDescent="0.2">
      <c r="A15" s="435"/>
      <c r="B15" s="20"/>
      <c r="C15" s="20"/>
      <c r="D15" s="20"/>
      <c r="E15" s="19"/>
      <c r="F15" s="19"/>
    </row>
    <row r="16" spans="1:6" ht="13.5" customHeight="1" x14ac:dyDescent="0.2">
      <c r="A16" s="435"/>
      <c r="B16" s="20"/>
      <c r="C16" s="20"/>
      <c r="D16" s="20"/>
      <c r="E16" s="19"/>
      <c r="F16" s="19"/>
    </row>
    <row r="17" spans="1:7" ht="13.5" customHeight="1" x14ac:dyDescent="0.2">
      <c r="A17" s="435"/>
      <c r="B17" s="20"/>
      <c r="C17" s="20"/>
      <c r="D17" s="20"/>
      <c r="E17" s="19"/>
      <c r="F17" s="19"/>
    </row>
    <row r="18" spans="1:7" ht="13.5" customHeight="1" x14ac:dyDescent="0.2">
      <c r="A18" s="435"/>
      <c r="B18" s="20"/>
      <c r="C18" s="20"/>
      <c r="D18" s="20"/>
      <c r="E18" s="19"/>
      <c r="F18" s="19"/>
    </row>
    <row r="19" spans="1:7" ht="13.5" customHeight="1" x14ac:dyDescent="0.2">
      <c r="A19" s="435"/>
      <c r="B19" s="20"/>
      <c r="C19" s="20"/>
      <c r="D19" s="20"/>
      <c r="E19" s="19"/>
      <c r="F19" s="19"/>
    </row>
    <row r="20" spans="1:7" ht="13.5" customHeight="1" x14ac:dyDescent="0.2">
      <c r="A20" s="435"/>
      <c r="B20" s="20"/>
      <c r="C20" s="20"/>
      <c r="D20" s="20"/>
      <c r="E20" s="19"/>
      <c r="F20" s="19"/>
    </row>
    <row r="21" spans="1:7" ht="13.5" customHeight="1" x14ac:dyDescent="0.2">
      <c r="A21" s="435"/>
      <c r="B21" s="20"/>
      <c r="C21" s="20"/>
      <c r="D21" s="20"/>
      <c r="E21" s="19"/>
      <c r="F21" s="19"/>
    </row>
    <row r="22" spans="1:7" ht="13.5" customHeight="1" x14ac:dyDescent="0.2">
      <c r="A22" s="435"/>
      <c r="B22" s="20"/>
      <c r="C22" s="20"/>
      <c r="D22" s="20"/>
      <c r="E22" s="19"/>
      <c r="F22" s="19"/>
    </row>
    <row r="23" spans="1:7" ht="13.5" customHeight="1" x14ac:dyDescent="0.2">
      <c r="A23" s="435"/>
      <c r="B23" s="20"/>
      <c r="C23" s="20"/>
      <c r="D23" s="20"/>
      <c r="E23" s="19"/>
      <c r="F23" s="19"/>
    </row>
    <row r="24" spans="1:7" ht="13.5" customHeight="1" x14ac:dyDescent="0.2">
      <c r="A24" s="435"/>
      <c r="B24" s="20"/>
      <c r="C24" s="20"/>
      <c r="D24" s="20"/>
      <c r="E24" s="19"/>
      <c r="F24" s="19"/>
    </row>
    <row r="25" spans="1:7" ht="13.5" customHeight="1" x14ac:dyDescent="0.2">
      <c r="A25" s="435"/>
      <c r="B25" s="20"/>
      <c r="C25" s="20"/>
      <c r="D25" s="20"/>
      <c r="E25" s="19"/>
      <c r="F25" s="19"/>
    </row>
    <row r="26" spans="1:7" ht="13.5" customHeight="1" x14ac:dyDescent="0.2">
      <c r="A26" s="435"/>
      <c r="B26" s="20"/>
      <c r="C26" s="20"/>
      <c r="D26" s="20"/>
      <c r="E26" s="19"/>
      <c r="F26" s="19"/>
    </row>
    <row r="27" spans="1:7" ht="13.5" customHeight="1" x14ac:dyDescent="0.2">
      <c r="A27" s="435"/>
      <c r="B27" s="20"/>
      <c r="C27" s="20"/>
      <c r="D27" s="20"/>
      <c r="E27" s="19"/>
      <c r="F27" s="19"/>
    </row>
    <row r="28" spans="1:7" ht="13.5" customHeight="1" x14ac:dyDescent="0.2">
      <c r="A28" s="435"/>
      <c r="B28" s="20"/>
      <c r="C28" s="20"/>
      <c r="D28" s="20"/>
      <c r="E28" s="19"/>
      <c r="F28" s="19"/>
    </row>
    <row r="29" spans="1:7" ht="13.5" customHeight="1" x14ac:dyDescent="0.2">
      <c r="A29" s="768" t="s">
        <v>261</v>
      </c>
      <c r="B29" s="769" t="s">
        <v>4908</v>
      </c>
      <c r="C29" s="770" t="s">
        <v>4024</v>
      </c>
      <c r="D29" s="770" t="s">
        <v>4025</v>
      </c>
      <c r="E29" s="770" t="s">
        <v>4909</v>
      </c>
      <c r="F29" s="19"/>
      <c r="G29" s="19"/>
    </row>
    <row r="30" spans="1:7" ht="13.5" customHeight="1" x14ac:dyDescent="0.2">
      <c r="A30" s="780" t="s">
        <v>4859</v>
      </c>
      <c r="B30" s="781" t="s">
        <v>4858</v>
      </c>
      <c r="C30" s="548">
        <f>(VLOOKUP($B$3&amp;$A30&amp;"All England",eyos_tbl_joiners_and_leavers_academic_financial_historic_agg[],10,FALSE)+VLOOKUP($B$3&amp;$A30&amp;"All England",eyos_tbl_joiners_and_leavers_academic_financial_historic_agg[],18,FALSE))</f>
        <v>6545</v>
      </c>
      <c r="D30" s="785">
        <f>-(VLOOKUP($B$3&amp;$A30&amp;"All England",eyos_tbl_joiners_and_leavers_academic_financial_historic_agg[],12,FALSE)+VLOOKUP($B$3&amp;$A30&amp;"All England",eyos_tbl_joiners_and_leavers_academic_financial_historic_agg[],19,FALSE))</f>
        <v>-9569</v>
      </c>
      <c r="E30" s="548">
        <f>VLOOKUP($B$3&amp;$A30&amp;"All England",eyos_tbl_joiners_and_leavers_academic_financial_historic_agg[],15,FALSE)+VLOOKUP($B$3&amp;$A30&amp;"All England",eyos_tbl_joiners_and_leavers_academic_financial_historic_agg[],20,FALSE)-C30</f>
        <v>65499</v>
      </c>
      <c r="F30" s="19"/>
      <c r="G30" s="19"/>
    </row>
    <row r="31" spans="1:7" ht="13.5" customHeight="1" x14ac:dyDescent="0.2">
      <c r="A31" s="780" t="s">
        <v>4873</v>
      </c>
      <c r="B31" s="781" t="s">
        <v>4872</v>
      </c>
      <c r="C31" s="548">
        <f>(VLOOKUP($B$3&amp;$A31&amp;"All England",eyos_tbl_joiners_and_leavers_academic_financial_historic_agg[],10,FALSE)+VLOOKUP($B$3&amp;$A31&amp;"All England",eyos_tbl_joiners_and_leavers_academic_financial_historic_agg[],18,FALSE))</f>
        <v>6087</v>
      </c>
      <c r="D31" s="785">
        <f>-(VLOOKUP($B$3&amp;$A31&amp;"All England",eyos_tbl_joiners_and_leavers_academic_financial_historic_agg[],12,FALSE)+VLOOKUP($B$3&amp;$A31&amp;"All England",eyos_tbl_joiners_and_leavers_academic_financial_historic_agg[],19,FALSE))</f>
        <v>-10106</v>
      </c>
      <c r="E31" s="548">
        <f>VLOOKUP($B$3&amp;$A31&amp;"All England",eyos_tbl_joiners_and_leavers_academic_financial_historic_agg[],15,FALSE)+VLOOKUP($B$3&amp;$A31&amp;"All England",eyos_tbl_joiners_and_leavers_academic_financial_historic_agg[],20,FALSE)-C31</f>
        <v>61938</v>
      </c>
      <c r="F31" s="19"/>
      <c r="G31" s="19"/>
    </row>
    <row r="32" spans="1:7" ht="13.5" customHeight="1" x14ac:dyDescent="0.2">
      <c r="A32" s="780" t="s">
        <v>4887</v>
      </c>
      <c r="B32" s="781" t="s">
        <v>4886</v>
      </c>
      <c r="C32" s="548">
        <f>(VLOOKUP($B$3&amp;$A32&amp;"All England",eyos_tbl_joiners_and_leavers_academic_financial_historic_agg[],10,FALSE)+VLOOKUP($B$3&amp;$A32&amp;"All England",eyos_tbl_joiners_and_leavers_academic_financial_historic_agg[],18,FALSE))</f>
        <v>6093</v>
      </c>
      <c r="D32" s="785">
        <f>-(VLOOKUP($B$3&amp;$A32&amp;"All England",eyos_tbl_joiners_and_leavers_academic_financial_historic_agg[],12,FALSE)+VLOOKUP($B$3&amp;$A32&amp;"All England",eyos_tbl_joiners_and_leavers_academic_financial_historic_agg[],19,FALSE))</f>
        <v>-10911</v>
      </c>
      <c r="E32" s="548">
        <f>VLOOKUP($B$3&amp;$A32&amp;"All England",eyos_tbl_joiners_and_leavers_academic_financial_historic_agg[],15,FALSE)+VLOOKUP($B$3&amp;$A32&amp;"All England",eyos_tbl_joiners_and_leavers_academic_financial_historic_agg[],20,FALSE)-C32</f>
        <v>57114</v>
      </c>
      <c r="F32" s="19"/>
      <c r="G32" s="19"/>
    </row>
    <row r="33" spans="1:8" ht="13.5" customHeight="1" x14ac:dyDescent="0.2">
      <c r="A33" s="782" t="s">
        <v>4901</v>
      </c>
      <c r="B33" s="783" t="s">
        <v>4900</v>
      </c>
      <c r="C33" s="784">
        <f>(VLOOKUP($B$3&amp;$A33&amp;"All England",eyos_tbl_joiners_and_leavers_academic_financial_historic_agg[],10,FALSE)+VLOOKUP($B$3&amp;$A33&amp;"All England",eyos_tbl_joiners_and_leavers_academic_financial_historic_agg[],18,FALSE))</f>
        <v>6628</v>
      </c>
      <c r="D33" s="786">
        <f>-(VLOOKUP($B$3&amp;$A33&amp;"All England",eyos_tbl_joiners_and_leavers_academic_financial_historic_agg[],12,FALSE)+VLOOKUP($B$3&amp;$A33&amp;"All England",eyos_tbl_joiners_and_leavers_academic_financial_historic_agg[],19,FALSE))</f>
        <v>-8071</v>
      </c>
      <c r="E33" s="548">
        <f>VLOOKUP($B$3&amp;$A33&amp;"All England",eyos_tbl_joiners_and_leavers_academic_financial_historic_agg[],15,FALSE)+VLOOKUP($B$3&amp;$A33&amp;"All England",eyos_tbl_joiners_and_leavers_academic_financial_historic_agg[],20,FALSE)-C33</f>
        <v>55136</v>
      </c>
      <c r="F33" s="19"/>
      <c r="G33" s="19"/>
    </row>
    <row r="34" spans="1:8" ht="13.5" customHeight="1" x14ac:dyDescent="0.2">
      <c r="B34" s="434"/>
      <c r="C34" s="434"/>
      <c r="E34" s="436"/>
      <c r="F34" s="348" t="s">
        <v>4012</v>
      </c>
      <c r="G34" s="55"/>
      <c r="H34" s="55"/>
    </row>
    <row r="35" spans="1:8" x14ac:dyDescent="0.2">
      <c r="A35" s="351" t="s">
        <v>4910</v>
      </c>
      <c r="B35" s="39"/>
      <c r="C35" s="39"/>
      <c r="D35" s="39"/>
      <c r="E35" s="39"/>
      <c r="F35" s="39"/>
      <c r="G35" s="39"/>
      <c r="H35" s="39"/>
    </row>
    <row r="36" spans="1:8" x14ac:dyDescent="0.2">
      <c r="A36" s="252"/>
      <c r="B36" s="252"/>
      <c r="C36" s="252"/>
      <c r="D36" s="252"/>
      <c r="E36" s="252"/>
      <c r="F36" s="252"/>
    </row>
  </sheetData>
  <sheetProtection sheet="1" objects="1" scenarios="1"/>
  <mergeCells count="1">
    <mergeCell ref="B3:D3"/>
  </mergeCells>
  <phoneticPr fontId="17" type="noConversion"/>
  <dataValidations count="1">
    <dataValidation type="list" allowBlank="1" showInputMessage="1" showErrorMessage="1" sqref="B3:D3" xr:uid="{C7A98D64-E727-48F0-B49D-6F088E8E0690}">
      <formula1>EY_provision</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sheetPr>
  <dimension ref="A1:N5381"/>
  <sheetViews>
    <sheetView workbookViewId="0"/>
  </sheetViews>
  <sheetFormatPr defaultRowHeight="12.75" x14ac:dyDescent="0.2"/>
  <cols>
    <col min="1" max="4" width="9" bestFit="1" customWidth="1"/>
    <col min="5" max="5" width="7.7109375" bestFit="1" customWidth="1"/>
    <col min="6" max="6" width="9" bestFit="1" customWidth="1"/>
    <col min="7" max="7" width="7.85546875" bestFit="1" customWidth="1"/>
    <col min="8" max="11" width="9" bestFit="1" customWidth="1"/>
    <col min="12" max="12" width="6.5703125" bestFit="1" customWidth="1"/>
    <col min="13" max="14" width="9" bestFit="1" customWidth="1"/>
  </cols>
  <sheetData>
    <row r="1" spans="1:14" x14ac:dyDescent="0.2">
      <c r="A1" t="s">
        <v>4911</v>
      </c>
      <c r="B1" t="s">
        <v>302</v>
      </c>
      <c r="C1" t="s">
        <v>4912</v>
      </c>
      <c r="D1" t="s">
        <v>4913</v>
      </c>
      <c r="E1" t="s">
        <v>4914</v>
      </c>
      <c r="F1" t="s">
        <v>4915</v>
      </c>
      <c r="G1" t="s">
        <v>4916</v>
      </c>
      <c r="H1" t="s">
        <v>4917</v>
      </c>
      <c r="I1" t="s">
        <v>4918</v>
      </c>
      <c r="J1" t="s">
        <v>4919</v>
      </c>
      <c r="K1" t="s">
        <v>4920</v>
      </c>
      <c r="L1" t="s">
        <v>4921</v>
      </c>
      <c r="M1" t="s">
        <v>4922</v>
      </c>
      <c r="N1" t="s">
        <v>4923</v>
      </c>
    </row>
    <row r="2" spans="1:14" x14ac:dyDescent="0.2">
      <c r="A2" t="s">
        <v>4924</v>
      </c>
      <c r="B2" t="s">
        <v>89</v>
      </c>
      <c r="C2" t="s">
        <v>170</v>
      </c>
      <c r="D2" t="s">
        <v>4925</v>
      </c>
      <c r="E2">
        <v>0</v>
      </c>
      <c r="F2">
        <v>0</v>
      </c>
      <c r="G2">
        <v>0</v>
      </c>
      <c r="H2">
        <v>0</v>
      </c>
      <c r="I2">
        <v>0</v>
      </c>
      <c r="J2">
        <v>0</v>
      </c>
      <c r="K2">
        <v>43</v>
      </c>
      <c r="L2">
        <v>42</v>
      </c>
      <c r="M2">
        <v>1</v>
      </c>
      <c r="N2">
        <v>0</v>
      </c>
    </row>
    <row r="3" spans="1:14" x14ac:dyDescent="0.2">
      <c r="A3" t="s">
        <v>4926</v>
      </c>
      <c r="B3" t="s">
        <v>89</v>
      </c>
      <c r="C3" t="s">
        <v>170</v>
      </c>
      <c r="D3" t="s">
        <v>4927</v>
      </c>
      <c r="E3">
        <v>0</v>
      </c>
      <c r="F3">
        <v>0</v>
      </c>
      <c r="G3">
        <v>0</v>
      </c>
      <c r="H3">
        <v>0</v>
      </c>
      <c r="I3">
        <v>0</v>
      </c>
      <c r="J3">
        <v>0</v>
      </c>
      <c r="K3">
        <v>37</v>
      </c>
      <c r="L3">
        <v>36</v>
      </c>
      <c r="M3">
        <v>1</v>
      </c>
      <c r="N3">
        <v>0</v>
      </c>
    </row>
    <row r="4" spans="1:14" x14ac:dyDescent="0.2">
      <c r="A4" t="s">
        <v>4928</v>
      </c>
      <c r="B4" t="s">
        <v>89</v>
      </c>
      <c r="C4" t="s">
        <v>171</v>
      </c>
      <c r="D4" t="s">
        <v>4929</v>
      </c>
      <c r="E4">
        <v>34</v>
      </c>
      <c r="F4">
        <v>7</v>
      </c>
      <c r="G4">
        <v>26</v>
      </c>
      <c r="H4">
        <v>1</v>
      </c>
      <c r="I4">
        <v>0</v>
      </c>
      <c r="J4">
        <v>13</v>
      </c>
      <c r="K4">
        <v>0</v>
      </c>
      <c r="L4">
        <v>0</v>
      </c>
      <c r="M4">
        <v>0</v>
      </c>
      <c r="N4">
        <v>0</v>
      </c>
    </row>
    <row r="5" spans="1:14" x14ac:dyDescent="0.2">
      <c r="A5" t="s">
        <v>4930</v>
      </c>
      <c r="B5" t="s">
        <v>89</v>
      </c>
      <c r="C5" t="s">
        <v>171</v>
      </c>
      <c r="D5" t="s">
        <v>4931</v>
      </c>
      <c r="E5">
        <v>47</v>
      </c>
      <c r="F5">
        <v>8</v>
      </c>
      <c r="G5">
        <v>37</v>
      </c>
      <c r="H5">
        <v>1</v>
      </c>
      <c r="I5">
        <v>1</v>
      </c>
      <c r="J5">
        <v>0</v>
      </c>
      <c r="K5">
        <v>0</v>
      </c>
      <c r="L5">
        <v>0</v>
      </c>
      <c r="M5">
        <v>0</v>
      </c>
      <c r="N5">
        <v>0</v>
      </c>
    </row>
    <row r="6" spans="1:14" x14ac:dyDescent="0.2">
      <c r="A6" t="s">
        <v>4932</v>
      </c>
      <c r="B6" t="s">
        <v>89</v>
      </c>
      <c r="C6" t="s">
        <v>171</v>
      </c>
      <c r="D6" t="s">
        <v>4933</v>
      </c>
      <c r="E6">
        <v>13</v>
      </c>
      <c r="F6">
        <v>2</v>
      </c>
      <c r="G6">
        <v>10</v>
      </c>
      <c r="H6">
        <v>0</v>
      </c>
      <c r="I6">
        <v>1</v>
      </c>
      <c r="J6">
        <v>34</v>
      </c>
      <c r="K6">
        <v>0</v>
      </c>
      <c r="L6">
        <v>0</v>
      </c>
      <c r="M6">
        <v>0</v>
      </c>
      <c r="N6">
        <v>0</v>
      </c>
    </row>
    <row r="7" spans="1:14" x14ac:dyDescent="0.2">
      <c r="A7" t="s">
        <v>4934</v>
      </c>
      <c r="B7" t="s">
        <v>89</v>
      </c>
      <c r="C7" t="s">
        <v>171</v>
      </c>
      <c r="D7" t="s">
        <v>4935</v>
      </c>
      <c r="E7">
        <v>47</v>
      </c>
      <c r="F7">
        <v>8</v>
      </c>
      <c r="G7">
        <v>37</v>
      </c>
      <c r="H7">
        <v>1</v>
      </c>
      <c r="I7">
        <v>1</v>
      </c>
      <c r="J7">
        <v>0</v>
      </c>
      <c r="K7">
        <v>0</v>
      </c>
      <c r="L7">
        <v>0</v>
      </c>
      <c r="M7">
        <v>0</v>
      </c>
      <c r="N7">
        <v>0</v>
      </c>
    </row>
    <row r="8" spans="1:14" x14ac:dyDescent="0.2">
      <c r="A8" t="s">
        <v>4936</v>
      </c>
      <c r="B8" t="s">
        <v>89</v>
      </c>
      <c r="C8" t="s">
        <v>171</v>
      </c>
      <c r="D8" t="s">
        <v>4937</v>
      </c>
      <c r="E8">
        <v>34</v>
      </c>
      <c r="F8">
        <v>6</v>
      </c>
      <c r="G8">
        <v>27</v>
      </c>
      <c r="H8">
        <v>1</v>
      </c>
      <c r="I8">
        <v>0</v>
      </c>
      <c r="J8">
        <v>13</v>
      </c>
      <c r="K8">
        <v>0</v>
      </c>
      <c r="L8">
        <v>0</v>
      </c>
      <c r="M8">
        <v>0</v>
      </c>
      <c r="N8">
        <v>0</v>
      </c>
    </row>
    <row r="9" spans="1:14" x14ac:dyDescent="0.2">
      <c r="A9" t="s">
        <v>4938</v>
      </c>
      <c r="B9" t="s">
        <v>89</v>
      </c>
      <c r="C9" t="s">
        <v>171</v>
      </c>
      <c r="D9" t="s">
        <v>4939</v>
      </c>
      <c r="E9">
        <v>13</v>
      </c>
      <c r="F9">
        <v>2</v>
      </c>
      <c r="G9">
        <v>10</v>
      </c>
      <c r="H9">
        <v>0</v>
      </c>
      <c r="I9">
        <v>1</v>
      </c>
      <c r="J9">
        <v>34</v>
      </c>
      <c r="K9">
        <v>0</v>
      </c>
      <c r="L9">
        <v>0</v>
      </c>
      <c r="M9">
        <v>0</v>
      </c>
      <c r="N9">
        <v>0</v>
      </c>
    </row>
    <row r="10" spans="1:14" x14ac:dyDescent="0.2">
      <c r="A10" t="s">
        <v>4940</v>
      </c>
      <c r="B10" t="s">
        <v>89</v>
      </c>
      <c r="C10" t="s">
        <v>171</v>
      </c>
      <c r="D10" t="s">
        <v>4941</v>
      </c>
      <c r="E10">
        <v>34</v>
      </c>
      <c r="F10">
        <v>6</v>
      </c>
      <c r="G10">
        <v>27</v>
      </c>
      <c r="H10">
        <v>1</v>
      </c>
      <c r="I10">
        <v>0</v>
      </c>
      <c r="J10">
        <v>13</v>
      </c>
      <c r="K10">
        <v>0</v>
      </c>
      <c r="L10">
        <v>0</v>
      </c>
      <c r="M10">
        <v>0</v>
      </c>
      <c r="N10">
        <v>0</v>
      </c>
    </row>
    <row r="11" spans="1:14" x14ac:dyDescent="0.2">
      <c r="A11" t="s">
        <v>4942</v>
      </c>
      <c r="B11" t="s">
        <v>89</v>
      </c>
      <c r="C11" t="s">
        <v>171</v>
      </c>
      <c r="D11" t="s">
        <v>4943</v>
      </c>
      <c r="E11">
        <v>13</v>
      </c>
      <c r="F11">
        <v>2</v>
      </c>
      <c r="G11">
        <v>10</v>
      </c>
      <c r="H11">
        <v>0</v>
      </c>
      <c r="I11">
        <v>1</v>
      </c>
      <c r="J11">
        <v>34</v>
      </c>
      <c r="K11">
        <v>0</v>
      </c>
      <c r="L11">
        <v>0</v>
      </c>
      <c r="M11">
        <v>0</v>
      </c>
      <c r="N11">
        <v>0</v>
      </c>
    </row>
    <row r="12" spans="1:14" x14ac:dyDescent="0.2">
      <c r="A12" t="s">
        <v>4944</v>
      </c>
      <c r="B12" t="s">
        <v>89</v>
      </c>
      <c r="C12" t="s">
        <v>171</v>
      </c>
      <c r="D12" t="s">
        <v>4925</v>
      </c>
      <c r="E12">
        <v>0</v>
      </c>
      <c r="F12">
        <v>0</v>
      </c>
      <c r="G12">
        <v>0</v>
      </c>
      <c r="H12">
        <v>0</v>
      </c>
      <c r="I12">
        <v>0</v>
      </c>
      <c r="J12">
        <v>0</v>
      </c>
      <c r="K12">
        <v>27</v>
      </c>
      <c r="L12">
        <v>26</v>
      </c>
      <c r="M12">
        <v>1</v>
      </c>
      <c r="N12">
        <v>0</v>
      </c>
    </row>
    <row r="13" spans="1:14" x14ac:dyDescent="0.2">
      <c r="A13" t="s">
        <v>4945</v>
      </c>
      <c r="B13" t="s">
        <v>89</v>
      </c>
      <c r="C13" t="s">
        <v>171</v>
      </c>
      <c r="D13" t="s">
        <v>4927</v>
      </c>
      <c r="E13">
        <v>0</v>
      </c>
      <c r="F13">
        <v>0</v>
      </c>
      <c r="G13">
        <v>0</v>
      </c>
      <c r="H13">
        <v>0</v>
      </c>
      <c r="I13">
        <v>0</v>
      </c>
      <c r="J13">
        <v>0</v>
      </c>
      <c r="K13">
        <v>23</v>
      </c>
      <c r="L13">
        <v>22</v>
      </c>
      <c r="M13">
        <v>1</v>
      </c>
      <c r="N13">
        <v>0</v>
      </c>
    </row>
    <row r="14" spans="1:14" x14ac:dyDescent="0.2">
      <c r="A14" t="s">
        <v>4946</v>
      </c>
      <c r="B14" t="s">
        <v>89</v>
      </c>
      <c r="C14" t="s">
        <v>172</v>
      </c>
      <c r="D14" t="s">
        <v>4929</v>
      </c>
      <c r="E14">
        <v>115</v>
      </c>
      <c r="F14">
        <v>18</v>
      </c>
      <c r="G14">
        <v>95</v>
      </c>
      <c r="H14">
        <v>2</v>
      </c>
      <c r="I14">
        <v>0</v>
      </c>
      <c r="J14">
        <v>29</v>
      </c>
      <c r="K14">
        <v>0</v>
      </c>
      <c r="L14">
        <v>0</v>
      </c>
      <c r="M14">
        <v>0</v>
      </c>
      <c r="N14">
        <v>0</v>
      </c>
    </row>
    <row r="15" spans="1:14" x14ac:dyDescent="0.2">
      <c r="A15" t="s">
        <v>4947</v>
      </c>
      <c r="B15" t="s">
        <v>89</v>
      </c>
      <c r="C15" t="s">
        <v>172</v>
      </c>
      <c r="D15" t="s">
        <v>4931</v>
      </c>
      <c r="E15">
        <v>144</v>
      </c>
      <c r="F15">
        <v>21</v>
      </c>
      <c r="G15">
        <v>121</v>
      </c>
      <c r="H15">
        <v>1</v>
      </c>
      <c r="I15">
        <v>1</v>
      </c>
      <c r="J15">
        <v>0</v>
      </c>
      <c r="K15">
        <v>0</v>
      </c>
      <c r="L15">
        <v>0</v>
      </c>
      <c r="M15">
        <v>0</v>
      </c>
      <c r="N15">
        <v>0</v>
      </c>
    </row>
    <row r="16" spans="1:14" x14ac:dyDescent="0.2">
      <c r="A16" t="s">
        <v>4948</v>
      </c>
      <c r="B16" t="s">
        <v>89</v>
      </c>
      <c r="C16" t="s">
        <v>172</v>
      </c>
      <c r="D16" t="s">
        <v>4933</v>
      </c>
      <c r="E16">
        <v>29</v>
      </c>
      <c r="F16">
        <v>5</v>
      </c>
      <c r="G16">
        <v>24</v>
      </c>
      <c r="H16">
        <v>0</v>
      </c>
      <c r="I16">
        <v>0</v>
      </c>
      <c r="J16">
        <v>115</v>
      </c>
      <c r="K16">
        <v>0</v>
      </c>
      <c r="L16">
        <v>0</v>
      </c>
      <c r="M16">
        <v>0</v>
      </c>
      <c r="N16">
        <v>0</v>
      </c>
    </row>
    <row r="17" spans="1:14" x14ac:dyDescent="0.2">
      <c r="A17" t="s">
        <v>4949</v>
      </c>
      <c r="B17" t="s">
        <v>89</v>
      </c>
      <c r="C17" t="s">
        <v>172</v>
      </c>
      <c r="D17" t="s">
        <v>4935</v>
      </c>
      <c r="E17">
        <v>144</v>
      </c>
      <c r="F17">
        <v>21</v>
      </c>
      <c r="G17">
        <v>121</v>
      </c>
      <c r="H17">
        <v>1</v>
      </c>
      <c r="I17">
        <v>1</v>
      </c>
      <c r="J17">
        <v>0</v>
      </c>
      <c r="K17">
        <v>0</v>
      </c>
      <c r="L17">
        <v>0</v>
      </c>
      <c r="M17">
        <v>0</v>
      </c>
      <c r="N17">
        <v>0</v>
      </c>
    </row>
    <row r="18" spans="1:14" x14ac:dyDescent="0.2">
      <c r="A18" t="s">
        <v>4950</v>
      </c>
      <c r="B18" t="s">
        <v>89</v>
      </c>
      <c r="C18" t="s">
        <v>172</v>
      </c>
      <c r="D18" t="s">
        <v>4937</v>
      </c>
      <c r="E18">
        <v>115</v>
      </c>
      <c r="F18">
        <v>17</v>
      </c>
      <c r="G18">
        <v>96</v>
      </c>
      <c r="H18">
        <v>1</v>
      </c>
      <c r="I18">
        <v>1</v>
      </c>
      <c r="J18">
        <v>29</v>
      </c>
      <c r="K18">
        <v>0</v>
      </c>
      <c r="L18">
        <v>0</v>
      </c>
      <c r="M18">
        <v>0</v>
      </c>
      <c r="N18">
        <v>0</v>
      </c>
    </row>
    <row r="19" spans="1:14" x14ac:dyDescent="0.2">
      <c r="A19" t="s">
        <v>4951</v>
      </c>
      <c r="B19" t="s">
        <v>89</v>
      </c>
      <c r="C19" t="s">
        <v>172</v>
      </c>
      <c r="D19" t="s">
        <v>4939</v>
      </c>
      <c r="E19">
        <v>29</v>
      </c>
      <c r="F19">
        <v>7</v>
      </c>
      <c r="G19">
        <v>22</v>
      </c>
      <c r="H19">
        <v>0</v>
      </c>
      <c r="I19">
        <v>0</v>
      </c>
      <c r="J19">
        <v>115</v>
      </c>
      <c r="K19">
        <v>0</v>
      </c>
      <c r="L19">
        <v>0</v>
      </c>
      <c r="M19">
        <v>0</v>
      </c>
      <c r="N19">
        <v>0</v>
      </c>
    </row>
    <row r="20" spans="1:14" x14ac:dyDescent="0.2">
      <c r="A20" t="s">
        <v>4952</v>
      </c>
      <c r="B20" t="s">
        <v>89</v>
      </c>
      <c r="C20" t="s">
        <v>172</v>
      </c>
      <c r="D20" t="s">
        <v>4941</v>
      </c>
      <c r="E20">
        <v>115</v>
      </c>
      <c r="F20">
        <v>16</v>
      </c>
      <c r="G20">
        <v>97</v>
      </c>
      <c r="H20">
        <v>2</v>
      </c>
      <c r="I20">
        <v>0</v>
      </c>
      <c r="J20">
        <v>29</v>
      </c>
      <c r="K20">
        <v>0</v>
      </c>
      <c r="L20">
        <v>0</v>
      </c>
      <c r="M20">
        <v>0</v>
      </c>
      <c r="N20">
        <v>0</v>
      </c>
    </row>
    <row r="21" spans="1:14" x14ac:dyDescent="0.2">
      <c r="A21" t="s">
        <v>4953</v>
      </c>
      <c r="B21" t="s">
        <v>89</v>
      </c>
      <c r="C21" t="s">
        <v>172</v>
      </c>
      <c r="D21" t="s">
        <v>4943</v>
      </c>
      <c r="E21">
        <v>29</v>
      </c>
      <c r="F21">
        <v>5</v>
      </c>
      <c r="G21">
        <v>24</v>
      </c>
      <c r="H21">
        <v>0</v>
      </c>
      <c r="I21">
        <v>0</v>
      </c>
      <c r="J21">
        <v>115</v>
      </c>
      <c r="K21">
        <v>0</v>
      </c>
      <c r="L21">
        <v>0</v>
      </c>
      <c r="M21">
        <v>0</v>
      </c>
      <c r="N21">
        <v>0</v>
      </c>
    </row>
    <row r="22" spans="1:14" x14ac:dyDescent="0.2">
      <c r="A22" t="s">
        <v>4954</v>
      </c>
      <c r="B22" t="s">
        <v>89</v>
      </c>
      <c r="C22" t="s">
        <v>172</v>
      </c>
      <c r="D22" t="s">
        <v>4925</v>
      </c>
      <c r="E22">
        <v>0</v>
      </c>
      <c r="F22">
        <v>0</v>
      </c>
      <c r="G22">
        <v>0</v>
      </c>
      <c r="H22">
        <v>0</v>
      </c>
      <c r="I22">
        <v>0</v>
      </c>
      <c r="J22">
        <v>0</v>
      </c>
      <c r="K22">
        <v>107</v>
      </c>
      <c r="L22">
        <v>106</v>
      </c>
      <c r="M22">
        <v>0</v>
      </c>
      <c r="N22">
        <v>1</v>
      </c>
    </row>
    <row r="23" spans="1:14" x14ac:dyDescent="0.2">
      <c r="A23" t="s">
        <v>4955</v>
      </c>
      <c r="B23" t="s">
        <v>89</v>
      </c>
      <c r="C23" t="s">
        <v>172</v>
      </c>
      <c r="D23" t="s">
        <v>4927</v>
      </c>
      <c r="E23">
        <v>0</v>
      </c>
      <c r="F23">
        <v>0</v>
      </c>
      <c r="G23">
        <v>0</v>
      </c>
      <c r="H23">
        <v>0</v>
      </c>
      <c r="I23">
        <v>0</v>
      </c>
      <c r="J23">
        <v>0</v>
      </c>
      <c r="K23">
        <v>95</v>
      </c>
      <c r="L23">
        <v>94</v>
      </c>
      <c r="M23">
        <v>0</v>
      </c>
      <c r="N23">
        <v>1</v>
      </c>
    </row>
    <row r="24" spans="1:14" x14ac:dyDescent="0.2">
      <c r="A24" t="s">
        <v>4956</v>
      </c>
      <c r="B24" t="s">
        <v>89</v>
      </c>
      <c r="C24" t="s">
        <v>173</v>
      </c>
      <c r="D24" t="s">
        <v>4929</v>
      </c>
      <c r="E24">
        <v>22</v>
      </c>
      <c r="F24">
        <v>5</v>
      </c>
      <c r="G24">
        <v>17</v>
      </c>
      <c r="H24">
        <v>0</v>
      </c>
      <c r="I24">
        <v>0</v>
      </c>
      <c r="J24">
        <v>5</v>
      </c>
      <c r="K24">
        <v>0</v>
      </c>
      <c r="L24">
        <v>0</v>
      </c>
      <c r="M24">
        <v>0</v>
      </c>
      <c r="N24">
        <v>0</v>
      </c>
    </row>
    <row r="25" spans="1:14" x14ac:dyDescent="0.2">
      <c r="A25" t="s">
        <v>4957</v>
      </c>
      <c r="B25" t="s">
        <v>89</v>
      </c>
      <c r="C25" t="s">
        <v>173</v>
      </c>
      <c r="D25" t="s">
        <v>4931</v>
      </c>
      <c r="E25">
        <v>27</v>
      </c>
      <c r="F25">
        <v>5</v>
      </c>
      <c r="G25">
        <v>22</v>
      </c>
      <c r="H25">
        <v>0</v>
      </c>
      <c r="I25">
        <v>0</v>
      </c>
      <c r="J25">
        <v>0</v>
      </c>
      <c r="K25">
        <v>0</v>
      </c>
      <c r="L25">
        <v>0</v>
      </c>
      <c r="M25">
        <v>0</v>
      </c>
      <c r="N25">
        <v>0</v>
      </c>
    </row>
    <row r="26" spans="1:14" x14ac:dyDescent="0.2">
      <c r="A26" t="s">
        <v>4958</v>
      </c>
      <c r="B26" t="s">
        <v>89</v>
      </c>
      <c r="C26" t="s">
        <v>173</v>
      </c>
      <c r="D26" t="s">
        <v>4933</v>
      </c>
      <c r="E26">
        <v>5</v>
      </c>
      <c r="F26">
        <v>1</v>
      </c>
      <c r="G26">
        <v>4</v>
      </c>
      <c r="H26">
        <v>0</v>
      </c>
      <c r="I26">
        <v>0</v>
      </c>
      <c r="J26">
        <v>22</v>
      </c>
      <c r="K26">
        <v>0</v>
      </c>
      <c r="L26">
        <v>0</v>
      </c>
      <c r="M26">
        <v>0</v>
      </c>
      <c r="N26">
        <v>0</v>
      </c>
    </row>
    <row r="27" spans="1:14" x14ac:dyDescent="0.2">
      <c r="A27" t="s">
        <v>4959</v>
      </c>
      <c r="B27" t="s">
        <v>89</v>
      </c>
      <c r="C27" t="s">
        <v>173</v>
      </c>
      <c r="D27" t="s">
        <v>4935</v>
      </c>
      <c r="E27">
        <v>27</v>
      </c>
      <c r="F27">
        <v>5</v>
      </c>
      <c r="G27">
        <v>22</v>
      </c>
      <c r="H27">
        <v>0</v>
      </c>
      <c r="I27">
        <v>0</v>
      </c>
      <c r="J27">
        <v>0</v>
      </c>
      <c r="K27">
        <v>0</v>
      </c>
      <c r="L27">
        <v>0</v>
      </c>
      <c r="M27">
        <v>0</v>
      </c>
      <c r="N27">
        <v>0</v>
      </c>
    </row>
    <row r="28" spans="1:14" x14ac:dyDescent="0.2">
      <c r="A28" t="s">
        <v>4960</v>
      </c>
      <c r="B28" t="s">
        <v>89</v>
      </c>
      <c r="C28" t="s">
        <v>173</v>
      </c>
      <c r="D28" t="s">
        <v>4937</v>
      </c>
      <c r="E28">
        <v>22</v>
      </c>
      <c r="F28">
        <v>6</v>
      </c>
      <c r="G28">
        <v>16</v>
      </c>
      <c r="H28">
        <v>0</v>
      </c>
      <c r="I28">
        <v>0</v>
      </c>
      <c r="J28">
        <v>5</v>
      </c>
      <c r="K28">
        <v>0</v>
      </c>
      <c r="L28">
        <v>0</v>
      </c>
      <c r="M28">
        <v>0</v>
      </c>
      <c r="N28">
        <v>0</v>
      </c>
    </row>
    <row r="29" spans="1:14" x14ac:dyDescent="0.2">
      <c r="A29" t="s">
        <v>4961</v>
      </c>
      <c r="B29" t="s">
        <v>89</v>
      </c>
      <c r="C29" t="s">
        <v>173</v>
      </c>
      <c r="D29" t="s">
        <v>4939</v>
      </c>
      <c r="E29">
        <v>5</v>
      </c>
      <c r="F29">
        <v>2</v>
      </c>
      <c r="G29">
        <v>3</v>
      </c>
      <c r="H29">
        <v>0</v>
      </c>
      <c r="I29">
        <v>0</v>
      </c>
      <c r="J29">
        <v>22</v>
      </c>
      <c r="K29">
        <v>0</v>
      </c>
      <c r="L29">
        <v>0</v>
      </c>
      <c r="M29">
        <v>0</v>
      </c>
      <c r="N29">
        <v>0</v>
      </c>
    </row>
    <row r="30" spans="1:14" x14ac:dyDescent="0.2">
      <c r="A30" t="s">
        <v>4962</v>
      </c>
      <c r="B30" t="s">
        <v>89</v>
      </c>
      <c r="C30" t="s">
        <v>173</v>
      </c>
      <c r="D30" t="s">
        <v>4941</v>
      </c>
      <c r="E30">
        <v>22</v>
      </c>
      <c r="F30">
        <v>4</v>
      </c>
      <c r="G30">
        <v>18</v>
      </c>
      <c r="H30">
        <v>0</v>
      </c>
      <c r="I30">
        <v>0</v>
      </c>
      <c r="J30">
        <v>5</v>
      </c>
      <c r="K30">
        <v>0</v>
      </c>
      <c r="L30">
        <v>0</v>
      </c>
      <c r="M30">
        <v>0</v>
      </c>
      <c r="N30">
        <v>0</v>
      </c>
    </row>
    <row r="31" spans="1:14" x14ac:dyDescent="0.2">
      <c r="A31" t="s">
        <v>4963</v>
      </c>
      <c r="B31" t="s">
        <v>89</v>
      </c>
      <c r="C31" t="s">
        <v>173</v>
      </c>
      <c r="D31" t="s">
        <v>4943</v>
      </c>
      <c r="E31">
        <v>5</v>
      </c>
      <c r="F31">
        <v>1</v>
      </c>
      <c r="G31">
        <v>4</v>
      </c>
      <c r="H31">
        <v>0</v>
      </c>
      <c r="I31">
        <v>0</v>
      </c>
      <c r="J31">
        <v>22</v>
      </c>
      <c r="K31">
        <v>0</v>
      </c>
      <c r="L31">
        <v>0</v>
      </c>
      <c r="M31">
        <v>0</v>
      </c>
      <c r="N31">
        <v>0</v>
      </c>
    </row>
    <row r="32" spans="1:14" x14ac:dyDescent="0.2">
      <c r="A32" t="s">
        <v>4964</v>
      </c>
      <c r="B32" t="s">
        <v>89</v>
      </c>
      <c r="C32" t="s">
        <v>173</v>
      </c>
      <c r="D32" t="s">
        <v>4925</v>
      </c>
      <c r="E32">
        <v>0</v>
      </c>
      <c r="F32">
        <v>0</v>
      </c>
      <c r="G32">
        <v>0</v>
      </c>
      <c r="H32">
        <v>0</v>
      </c>
      <c r="I32">
        <v>0</v>
      </c>
      <c r="J32">
        <v>0</v>
      </c>
      <c r="K32">
        <v>24</v>
      </c>
      <c r="L32">
        <v>24</v>
      </c>
      <c r="M32">
        <v>0</v>
      </c>
      <c r="N32">
        <v>0</v>
      </c>
    </row>
    <row r="33" spans="1:14" x14ac:dyDescent="0.2">
      <c r="A33" t="s">
        <v>4965</v>
      </c>
      <c r="B33" t="s">
        <v>89</v>
      </c>
      <c r="C33" t="s">
        <v>173</v>
      </c>
      <c r="D33" t="s">
        <v>4927</v>
      </c>
      <c r="E33">
        <v>0</v>
      </c>
      <c r="F33">
        <v>0</v>
      </c>
      <c r="G33">
        <v>0</v>
      </c>
      <c r="H33">
        <v>0</v>
      </c>
      <c r="I33">
        <v>0</v>
      </c>
      <c r="J33">
        <v>0</v>
      </c>
      <c r="K33">
        <v>21</v>
      </c>
      <c r="L33">
        <v>21</v>
      </c>
      <c r="M33">
        <v>0</v>
      </c>
      <c r="N33">
        <v>0</v>
      </c>
    </row>
    <row r="34" spans="1:14" x14ac:dyDescent="0.2">
      <c r="A34" t="s">
        <v>4966</v>
      </c>
      <c r="B34" t="s">
        <v>89</v>
      </c>
      <c r="C34" t="s">
        <v>174</v>
      </c>
      <c r="D34" t="s">
        <v>4929</v>
      </c>
      <c r="E34">
        <v>82</v>
      </c>
      <c r="F34">
        <v>11</v>
      </c>
      <c r="G34">
        <v>68</v>
      </c>
      <c r="H34">
        <v>2</v>
      </c>
      <c r="I34">
        <v>1</v>
      </c>
      <c r="J34">
        <v>11</v>
      </c>
      <c r="K34">
        <v>0</v>
      </c>
      <c r="L34">
        <v>0</v>
      </c>
      <c r="M34">
        <v>0</v>
      </c>
      <c r="N34">
        <v>0</v>
      </c>
    </row>
    <row r="35" spans="1:14" x14ac:dyDescent="0.2">
      <c r="A35" t="s">
        <v>4967</v>
      </c>
      <c r="B35" t="s">
        <v>89</v>
      </c>
      <c r="C35" t="s">
        <v>174</v>
      </c>
      <c r="D35" t="s">
        <v>4931</v>
      </c>
      <c r="E35">
        <v>93</v>
      </c>
      <c r="F35">
        <v>12</v>
      </c>
      <c r="G35">
        <v>78</v>
      </c>
      <c r="H35">
        <v>2</v>
      </c>
      <c r="I35">
        <v>1</v>
      </c>
      <c r="J35">
        <v>0</v>
      </c>
      <c r="K35">
        <v>0</v>
      </c>
      <c r="L35">
        <v>0</v>
      </c>
      <c r="M35">
        <v>0</v>
      </c>
      <c r="N35">
        <v>0</v>
      </c>
    </row>
    <row r="36" spans="1:14" x14ac:dyDescent="0.2">
      <c r="A36" t="s">
        <v>4968</v>
      </c>
      <c r="B36" t="s">
        <v>89</v>
      </c>
      <c r="C36" t="s">
        <v>174</v>
      </c>
      <c r="D36" t="s">
        <v>4933</v>
      </c>
      <c r="E36">
        <v>10</v>
      </c>
      <c r="F36">
        <v>1</v>
      </c>
      <c r="G36">
        <v>9</v>
      </c>
      <c r="H36">
        <v>0</v>
      </c>
      <c r="I36">
        <v>0</v>
      </c>
      <c r="J36">
        <v>83</v>
      </c>
      <c r="K36">
        <v>0</v>
      </c>
      <c r="L36">
        <v>0</v>
      </c>
      <c r="M36">
        <v>0</v>
      </c>
      <c r="N36">
        <v>0</v>
      </c>
    </row>
    <row r="37" spans="1:14" x14ac:dyDescent="0.2">
      <c r="A37" t="s">
        <v>4969</v>
      </c>
      <c r="B37" t="s">
        <v>89</v>
      </c>
      <c r="C37" t="s">
        <v>174</v>
      </c>
      <c r="D37" t="s">
        <v>4935</v>
      </c>
      <c r="E37">
        <v>93</v>
      </c>
      <c r="F37">
        <v>12</v>
      </c>
      <c r="G37">
        <v>78</v>
      </c>
      <c r="H37">
        <v>2</v>
      </c>
      <c r="I37">
        <v>1</v>
      </c>
      <c r="J37">
        <v>0</v>
      </c>
      <c r="K37">
        <v>0</v>
      </c>
      <c r="L37">
        <v>0</v>
      </c>
      <c r="M37">
        <v>0</v>
      </c>
      <c r="N37">
        <v>0</v>
      </c>
    </row>
    <row r="38" spans="1:14" x14ac:dyDescent="0.2">
      <c r="A38" t="s">
        <v>4970</v>
      </c>
      <c r="B38" t="s">
        <v>89</v>
      </c>
      <c r="C38" t="s">
        <v>174</v>
      </c>
      <c r="D38" t="s">
        <v>4937</v>
      </c>
      <c r="E38">
        <v>82</v>
      </c>
      <c r="F38">
        <v>12</v>
      </c>
      <c r="G38">
        <v>67</v>
      </c>
      <c r="H38">
        <v>2</v>
      </c>
      <c r="I38">
        <v>1</v>
      </c>
      <c r="J38">
        <v>11</v>
      </c>
      <c r="K38">
        <v>0</v>
      </c>
      <c r="L38">
        <v>0</v>
      </c>
      <c r="M38">
        <v>0</v>
      </c>
      <c r="N38">
        <v>0</v>
      </c>
    </row>
    <row r="39" spans="1:14" x14ac:dyDescent="0.2">
      <c r="A39" t="s">
        <v>4971</v>
      </c>
      <c r="B39" t="s">
        <v>89</v>
      </c>
      <c r="C39" t="s">
        <v>174</v>
      </c>
      <c r="D39" t="s">
        <v>4939</v>
      </c>
      <c r="E39">
        <v>11</v>
      </c>
      <c r="F39">
        <v>1</v>
      </c>
      <c r="G39">
        <v>10</v>
      </c>
      <c r="H39">
        <v>0</v>
      </c>
      <c r="I39">
        <v>0</v>
      </c>
      <c r="J39">
        <v>82</v>
      </c>
      <c r="K39">
        <v>0</v>
      </c>
      <c r="L39">
        <v>0</v>
      </c>
      <c r="M39">
        <v>0</v>
      </c>
      <c r="N39">
        <v>0</v>
      </c>
    </row>
    <row r="40" spans="1:14" x14ac:dyDescent="0.2">
      <c r="A40" t="s">
        <v>4972</v>
      </c>
      <c r="B40" t="s">
        <v>89</v>
      </c>
      <c r="C40" t="s">
        <v>174</v>
      </c>
      <c r="D40" t="s">
        <v>4941</v>
      </c>
      <c r="E40">
        <v>82</v>
      </c>
      <c r="F40">
        <v>11</v>
      </c>
      <c r="G40">
        <v>68</v>
      </c>
      <c r="H40">
        <v>2</v>
      </c>
      <c r="I40">
        <v>1</v>
      </c>
      <c r="J40">
        <v>11</v>
      </c>
      <c r="K40">
        <v>0</v>
      </c>
      <c r="L40">
        <v>0</v>
      </c>
      <c r="M40">
        <v>0</v>
      </c>
      <c r="N40">
        <v>0</v>
      </c>
    </row>
    <row r="41" spans="1:14" x14ac:dyDescent="0.2">
      <c r="A41" t="s">
        <v>4973</v>
      </c>
      <c r="B41" t="s">
        <v>89</v>
      </c>
      <c r="C41" t="s">
        <v>174</v>
      </c>
      <c r="D41" t="s">
        <v>4943</v>
      </c>
      <c r="E41">
        <v>11</v>
      </c>
      <c r="F41">
        <v>1</v>
      </c>
      <c r="G41">
        <v>10</v>
      </c>
      <c r="H41">
        <v>0</v>
      </c>
      <c r="I41">
        <v>0</v>
      </c>
      <c r="J41">
        <v>82</v>
      </c>
      <c r="K41">
        <v>0</v>
      </c>
      <c r="L41">
        <v>0</v>
      </c>
      <c r="M41">
        <v>0</v>
      </c>
      <c r="N41">
        <v>0</v>
      </c>
    </row>
    <row r="42" spans="1:14" x14ac:dyDescent="0.2">
      <c r="A42" t="s">
        <v>4974</v>
      </c>
      <c r="B42" t="s">
        <v>89</v>
      </c>
      <c r="C42" t="s">
        <v>174</v>
      </c>
      <c r="D42" t="s">
        <v>4925</v>
      </c>
      <c r="E42">
        <v>0</v>
      </c>
      <c r="F42">
        <v>0</v>
      </c>
      <c r="G42">
        <v>0</v>
      </c>
      <c r="H42">
        <v>0</v>
      </c>
      <c r="I42">
        <v>0</v>
      </c>
      <c r="J42">
        <v>0</v>
      </c>
      <c r="K42">
        <v>59</v>
      </c>
      <c r="L42">
        <v>58</v>
      </c>
      <c r="M42">
        <v>1</v>
      </c>
      <c r="N42">
        <v>0</v>
      </c>
    </row>
    <row r="43" spans="1:14" x14ac:dyDescent="0.2">
      <c r="A43" t="s">
        <v>4975</v>
      </c>
      <c r="B43" t="s">
        <v>89</v>
      </c>
      <c r="C43" t="s">
        <v>174</v>
      </c>
      <c r="D43" t="s">
        <v>4927</v>
      </c>
      <c r="E43">
        <v>0</v>
      </c>
      <c r="F43">
        <v>0</v>
      </c>
      <c r="G43">
        <v>0</v>
      </c>
      <c r="H43">
        <v>0</v>
      </c>
      <c r="I43">
        <v>0</v>
      </c>
      <c r="J43">
        <v>0</v>
      </c>
      <c r="K43">
        <v>41</v>
      </c>
      <c r="L43">
        <v>40</v>
      </c>
      <c r="M43">
        <v>1</v>
      </c>
      <c r="N43">
        <v>0</v>
      </c>
    </row>
    <row r="44" spans="1:14" x14ac:dyDescent="0.2">
      <c r="A44" t="s">
        <v>4976</v>
      </c>
      <c r="B44" t="s">
        <v>89</v>
      </c>
      <c r="C44" t="s">
        <v>175</v>
      </c>
      <c r="D44" t="s">
        <v>4929</v>
      </c>
      <c r="E44">
        <v>279</v>
      </c>
      <c r="F44">
        <v>48</v>
      </c>
      <c r="G44">
        <v>220</v>
      </c>
      <c r="H44">
        <v>9</v>
      </c>
      <c r="I44">
        <v>2</v>
      </c>
      <c r="J44">
        <v>91</v>
      </c>
      <c r="K44">
        <v>0</v>
      </c>
      <c r="L44">
        <v>0</v>
      </c>
      <c r="M44">
        <v>0</v>
      </c>
      <c r="N44">
        <v>0</v>
      </c>
    </row>
    <row r="45" spans="1:14" x14ac:dyDescent="0.2">
      <c r="A45" t="s">
        <v>4977</v>
      </c>
      <c r="B45" t="s">
        <v>89</v>
      </c>
      <c r="C45" t="s">
        <v>175</v>
      </c>
      <c r="D45" t="s">
        <v>4931</v>
      </c>
      <c r="E45">
        <v>370</v>
      </c>
      <c r="F45">
        <v>67</v>
      </c>
      <c r="G45">
        <v>292</v>
      </c>
      <c r="H45">
        <v>9</v>
      </c>
      <c r="I45">
        <v>2</v>
      </c>
      <c r="J45">
        <v>0</v>
      </c>
      <c r="K45">
        <v>0</v>
      </c>
      <c r="L45">
        <v>0</v>
      </c>
      <c r="M45">
        <v>0</v>
      </c>
      <c r="N45">
        <v>0</v>
      </c>
    </row>
    <row r="46" spans="1:14" x14ac:dyDescent="0.2">
      <c r="A46" t="s">
        <v>4978</v>
      </c>
      <c r="B46" t="s">
        <v>89</v>
      </c>
      <c r="C46" t="s">
        <v>175</v>
      </c>
      <c r="D46" t="s">
        <v>4933</v>
      </c>
      <c r="E46">
        <v>89</v>
      </c>
      <c r="F46">
        <v>21</v>
      </c>
      <c r="G46">
        <v>68</v>
      </c>
      <c r="H46">
        <v>0</v>
      </c>
      <c r="I46">
        <v>0</v>
      </c>
      <c r="J46">
        <v>281</v>
      </c>
      <c r="K46">
        <v>0</v>
      </c>
      <c r="L46">
        <v>0</v>
      </c>
      <c r="M46">
        <v>0</v>
      </c>
      <c r="N46">
        <v>0</v>
      </c>
    </row>
    <row r="47" spans="1:14" x14ac:dyDescent="0.2">
      <c r="A47" t="s">
        <v>4979</v>
      </c>
      <c r="B47" t="s">
        <v>89</v>
      </c>
      <c r="C47" t="s">
        <v>175</v>
      </c>
      <c r="D47" t="s">
        <v>4935</v>
      </c>
      <c r="E47">
        <v>370</v>
      </c>
      <c r="F47">
        <v>67</v>
      </c>
      <c r="G47">
        <v>292</v>
      </c>
      <c r="H47">
        <v>9</v>
      </c>
      <c r="I47">
        <v>2</v>
      </c>
      <c r="J47">
        <v>0</v>
      </c>
      <c r="K47">
        <v>0</v>
      </c>
      <c r="L47">
        <v>0</v>
      </c>
      <c r="M47">
        <v>0</v>
      </c>
      <c r="N47">
        <v>0</v>
      </c>
    </row>
    <row r="48" spans="1:14" x14ac:dyDescent="0.2">
      <c r="A48" t="s">
        <v>4980</v>
      </c>
      <c r="B48" t="s">
        <v>89</v>
      </c>
      <c r="C48" t="s">
        <v>175</v>
      </c>
      <c r="D48" t="s">
        <v>4937</v>
      </c>
      <c r="E48">
        <v>279</v>
      </c>
      <c r="F48">
        <v>48</v>
      </c>
      <c r="G48">
        <v>221</v>
      </c>
      <c r="H48">
        <v>8</v>
      </c>
      <c r="I48">
        <v>2</v>
      </c>
      <c r="J48">
        <v>91</v>
      </c>
      <c r="K48">
        <v>0</v>
      </c>
      <c r="L48">
        <v>0</v>
      </c>
      <c r="M48">
        <v>0</v>
      </c>
      <c r="N48">
        <v>0</v>
      </c>
    </row>
    <row r="49" spans="1:14" x14ac:dyDescent="0.2">
      <c r="A49" t="s">
        <v>4981</v>
      </c>
      <c r="B49" t="s">
        <v>89</v>
      </c>
      <c r="C49" t="s">
        <v>175</v>
      </c>
      <c r="D49" t="s">
        <v>4939</v>
      </c>
      <c r="E49">
        <v>91</v>
      </c>
      <c r="F49">
        <v>30</v>
      </c>
      <c r="G49">
        <v>60</v>
      </c>
      <c r="H49">
        <v>1</v>
      </c>
      <c r="I49">
        <v>0</v>
      </c>
      <c r="J49">
        <v>279</v>
      </c>
      <c r="K49">
        <v>0</v>
      </c>
      <c r="L49">
        <v>0</v>
      </c>
      <c r="M49">
        <v>0</v>
      </c>
      <c r="N49">
        <v>0</v>
      </c>
    </row>
    <row r="50" spans="1:14" x14ac:dyDescent="0.2">
      <c r="A50" t="s">
        <v>4982</v>
      </c>
      <c r="B50" t="s">
        <v>89</v>
      </c>
      <c r="C50" t="s">
        <v>175</v>
      </c>
      <c r="D50" t="s">
        <v>4941</v>
      </c>
      <c r="E50">
        <v>279</v>
      </c>
      <c r="F50">
        <v>45</v>
      </c>
      <c r="G50">
        <v>223</v>
      </c>
      <c r="H50">
        <v>9</v>
      </c>
      <c r="I50">
        <v>2</v>
      </c>
      <c r="J50">
        <v>91</v>
      </c>
      <c r="K50">
        <v>0</v>
      </c>
      <c r="L50">
        <v>0</v>
      </c>
      <c r="M50">
        <v>0</v>
      </c>
      <c r="N50">
        <v>0</v>
      </c>
    </row>
    <row r="51" spans="1:14" x14ac:dyDescent="0.2">
      <c r="A51" t="s">
        <v>4983</v>
      </c>
      <c r="B51" t="s">
        <v>89</v>
      </c>
      <c r="C51" t="s">
        <v>175</v>
      </c>
      <c r="D51" t="s">
        <v>4943</v>
      </c>
      <c r="E51">
        <v>91</v>
      </c>
      <c r="F51">
        <v>22</v>
      </c>
      <c r="G51">
        <v>69</v>
      </c>
      <c r="H51">
        <v>0</v>
      </c>
      <c r="I51">
        <v>0</v>
      </c>
      <c r="J51">
        <v>279</v>
      </c>
      <c r="K51">
        <v>0</v>
      </c>
      <c r="L51">
        <v>0</v>
      </c>
      <c r="M51">
        <v>0</v>
      </c>
      <c r="N51">
        <v>0</v>
      </c>
    </row>
    <row r="52" spans="1:14" x14ac:dyDescent="0.2">
      <c r="A52" t="s">
        <v>4984</v>
      </c>
      <c r="B52" t="s">
        <v>89</v>
      </c>
      <c r="C52" t="s">
        <v>175</v>
      </c>
      <c r="D52" t="s">
        <v>4925</v>
      </c>
      <c r="E52">
        <v>0</v>
      </c>
      <c r="F52">
        <v>0</v>
      </c>
      <c r="G52">
        <v>0</v>
      </c>
      <c r="H52">
        <v>0</v>
      </c>
      <c r="I52">
        <v>0</v>
      </c>
      <c r="J52">
        <v>0</v>
      </c>
      <c r="K52">
        <v>269</v>
      </c>
      <c r="L52">
        <v>267</v>
      </c>
      <c r="M52">
        <v>2</v>
      </c>
      <c r="N52">
        <v>0</v>
      </c>
    </row>
    <row r="53" spans="1:14" x14ac:dyDescent="0.2">
      <c r="A53" t="s">
        <v>4985</v>
      </c>
      <c r="B53" t="s">
        <v>89</v>
      </c>
      <c r="C53" t="s">
        <v>175</v>
      </c>
      <c r="D53" t="s">
        <v>4927</v>
      </c>
      <c r="E53">
        <v>0</v>
      </c>
      <c r="F53">
        <v>0</v>
      </c>
      <c r="G53">
        <v>0</v>
      </c>
      <c r="H53">
        <v>0</v>
      </c>
      <c r="I53">
        <v>0</v>
      </c>
      <c r="J53">
        <v>0</v>
      </c>
      <c r="K53">
        <v>231</v>
      </c>
      <c r="L53">
        <v>230</v>
      </c>
      <c r="M53">
        <v>1</v>
      </c>
      <c r="N53">
        <v>0</v>
      </c>
    </row>
    <row r="54" spans="1:14" x14ac:dyDescent="0.2">
      <c r="A54" t="s">
        <v>4986</v>
      </c>
      <c r="B54" t="s">
        <v>89</v>
      </c>
      <c r="C54" t="s">
        <v>176</v>
      </c>
      <c r="D54" t="s">
        <v>4929</v>
      </c>
      <c r="E54">
        <v>154</v>
      </c>
      <c r="F54">
        <v>46</v>
      </c>
      <c r="G54">
        <v>104</v>
      </c>
      <c r="H54">
        <v>4</v>
      </c>
      <c r="I54">
        <v>0</v>
      </c>
      <c r="J54">
        <v>34</v>
      </c>
      <c r="K54">
        <v>0</v>
      </c>
      <c r="L54">
        <v>0</v>
      </c>
      <c r="M54">
        <v>0</v>
      </c>
      <c r="N54">
        <v>0</v>
      </c>
    </row>
    <row r="55" spans="1:14" x14ac:dyDescent="0.2">
      <c r="A55" t="s">
        <v>4987</v>
      </c>
      <c r="B55" t="s">
        <v>89</v>
      </c>
      <c r="C55" t="s">
        <v>176</v>
      </c>
      <c r="D55" t="s">
        <v>4931</v>
      </c>
      <c r="E55">
        <v>188</v>
      </c>
      <c r="F55">
        <v>55</v>
      </c>
      <c r="G55">
        <v>127</v>
      </c>
      <c r="H55">
        <v>5</v>
      </c>
      <c r="I55">
        <v>1</v>
      </c>
      <c r="J55">
        <v>0</v>
      </c>
      <c r="K55">
        <v>0</v>
      </c>
      <c r="L55">
        <v>0</v>
      </c>
      <c r="M55">
        <v>0</v>
      </c>
      <c r="N55">
        <v>0</v>
      </c>
    </row>
    <row r="56" spans="1:14" x14ac:dyDescent="0.2">
      <c r="A56" t="s">
        <v>4988</v>
      </c>
      <c r="B56" t="s">
        <v>89</v>
      </c>
      <c r="C56" t="s">
        <v>176</v>
      </c>
      <c r="D56" t="s">
        <v>4933</v>
      </c>
      <c r="E56">
        <v>34</v>
      </c>
      <c r="F56">
        <v>12</v>
      </c>
      <c r="G56">
        <v>22</v>
      </c>
      <c r="H56">
        <v>0</v>
      </c>
      <c r="I56">
        <v>0</v>
      </c>
      <c r="J56">
        <v>154</v>
      </c>
      <c r="K56">
        <v>0</v>
      </c>
      <c r="L56">
        <v>0</v>
      </c>
      <c r="M56">
        <v>0</v>
      </c>
      <c r="N56">
        <v>0</v>
      </c>
    </row>
    <row r="57" spans="1:14" x14ac:dyDescent="0.2">
      <c r="A57" t="s">
        <v>4989</v>
      </c>
      <c r="B57" t="s">
        <v>89</v>
      </c>
      <c r="C57" t="s">
        <v>176</v>
      </c>
      <c r="D57" t="s">
        <v>4935</v>
      </c>
      <c r="E57">
        <v>188</v>
      </c>
      <c r="F57">
        <v>55</v>
      </c>
      <c r="G57">
        <v>127</v>
      </c>
      <c r="H57">
        <v>5</v>
      </c>
      <c r="I57">
        <v>1</v>
      </c>
      <c r="J57">
        <v>0</v>
      </c>
      <c r="K57">
        <v>0</v>
      </c>
      <c r="L57">
        <v>0</v>
      </c>
      <c r="M57">
        <v>0</v>
      </c>
      <c r="N57">
        <v>0</v>
      </c>
    </row>
    <row r="58" spans="1:14" x14ac:dyDescent="0.2">
      <c r="A58" t="s">
        <v>4990</v>
      </c>
      <c r="B58" t="s">
        <v>89</v>
      </c>
      <c r="C58" t="s">
        <v>176</v>
      </c>
      <c r="D58" t="s">
        <v>4937</v>
      </c>
      <c r="E58">
        <v>154</v>
      </c>
      <c r="F58">
        <v>45</v>
      </c>
      <c r="G58">
        <v>103</v>
      </c>
      <c r="H58">
        <v>5</v>
      </c>
      <c r="I58">
        <v>1</v>
      </c>
      <c r="J58">
        <v>34</v>
      </c>
      <c r="K58">
        <v>0</v>
      </c>
      <c r="L58">
        <v>0</v>
      </c>
      <c r="M58">
        <v>0</v>
      </c>
      <c r="N58">
        <v>0</v>
      </c>
    </row>
    <row r="59" spans="1:14" x14ac:dyDescent="0.2">
      <c r="A59" t="s">
        <v>4991</v>
      </c>
      <c r="B59" t="s">
        <v>89</v>
      </c>
      <c r="C59" t="s">
        <v>176</v>
      </c>
      <c r="D59" t="s">
        <v>4939</v>
      </c>
      <c r="E59">
        <v>34</v>
      </c>
      <c r="F59">
        <v>13</v>
      </c>
      <c r="G59">
        <v>21</v>
      </c>
      <c r="H59">
        <v>0</v>
      </c>
      <c r="I59">
        <v>0</v>
      </c>
      <c r="J59">
        <v>154</v>
      </c>
      <c r="K59">
        <v>0</v>
      </c>
      <c r="L59">
        <v>0</v>
      </c>
      <c r="M59">
        <v>0</v>
      </c>
      <c r="N59">
        <v>0</v>
      </c>
    </row>
    <row r="60" spans="1:14" x14ac:dyDescent="0.2">
      <c r="A60" t="s">
        <v>4992</v>
      </c>
      <c r="B60" t="s">
        <v>89</v>
      </c>
      <c r="C60" t="s">
        <v>176</v>
      </c>
      <c r="D60" t="s">
        <v>4941</v>
      </c>
      <c r="E60">
        <v>154</v>
      </c>
      <c r="F60">
        <v>43</v>
      </c>
      <c r="G60">
        <v>107</v>
      </c>
      <c r="H60">
        <v>4</v>
      </c>
      <c r="I60">
        <v>0</v>
      </c>
      <c r="J60">
        <v>34</v>
      </c>
      <c r="K60">
        <v>0</v>
      </c>
      <c r="L60">
        <v>0</v>
      </c>
      <c r="M60">
        <v>0</v>
      </c>
      <c r="N60">
        <v>0</v>
      </c>
    </row>
    <row r="61" spans="1:14" x14ac:dyDescent="0.2">
      <c r="A61" t="s">
        <v>4993</v>
      </c>
      <c r="B61" t="s">
        <v>89</v>
      </c>
      <c r="C61" t="s">
        <v>176</v>
      </c>
      <c r="D61" t="s">
        <v>4943</v>
      </c>
      <c r="E61">
        <v>34</v>
      </c>
      <c r="F61">
        <v>12</v>
      </c>
      <c r="G61">
        <v>22</v>
      </c>
      <c r="H61">
        <v>0</v>
      </c>
      <c r="I61">
        <v>0</v>
      </c>
      <c r="J61">
        <v>154</v>
      </c>
      <c r="K61">
        <v>0</v>
      </c>
      <c r="L61">
        <v>0</v>
      </c>
      <c r="M61">
        <v>0</v>
      </c>
      <c r="N61">
        <v>0</v>
      </c>
    </row>
    <row r="62" spans="1:14" x14ac:dyDescent="0.2">
      <c r="A62" t="s">
        <v>4994</v>
      </c>
      <c r="B62" t="s">
        <v>89</v>
      </c>
      <c r="C62" t="s">
        <v>176</v>
      </c>
      <c r="D62" t="s">
        <v>4925</v>
      </c>
      <c r="E62">
        <v>0</v>
      </c>
      <c r="F62">
        <v>0</v>
      </c>
      <c r="G62">
        <v>0</v>
      </c>
      <c r="H62">
        <v>0</v>
      </c>
      <c r="I62">
        <v>0</v>
      </c>
      <c r="J62">
        <v>0</v>
      </c>
      <c r="K62">
        <v>126</v>
      </c>
      <c r="L62">
        <v>125</v>
      </c>
      <c r="M62">
        <v>1</v>
      </c>
      <c r="N62">
        <v>0</v>
      </c>
    </row>
    <row r="63" spans="1:14" x14ac:dyDescent="0.2">
      <c r="A63" t="s">
        <v>4995</v>
      </c>
      <c r="B63" t="s">
        <v>89</v>
      </c>
      <c r="C63" t="s">
        <v>176</v>
      </c>
      <c r="D63" t="s">
        <v>4927</v>
      </c>
      <c r="E63">
        <v>0</v>
      </c>
      <c r="F63">
        <v>0</v>
      </c>
      <c r="G63">
        <v>0</v>
      </c>
      <c r="H63">
        <v>0</v>
      </c>
      <c r="I63">
        <v>0</v>
      </c>
      <c r="J63">
        <v>0</v>
      </c>
      <c r="K63">
        <v>114</v>
      </c>
      <c r="L63">
        <v>113</v>
      </c>
      <c r="M63">
        <v>1</v>
      </c>
      <c r="N63">
        <v>0</v>
      </c>
    </row>
    <row r="64" spans="1:14" x14ac:dyDescent="0.2">
      <c r="A64" t="s">
        <v>4996</v>
      </c>
      <c r="B64" t="s">
        <v>89</v>
      </c>
      <c r="C64" t="s">
        <v>177</v>
      </c>
      <c r="D64" t="s">
        <v>4929</v>
      </c>
      <c r="E64">
        <v>67</v>
      </c>
      <c r="F64">
        <v>5</v>
      </c>
      <c r="G64">
        <v>59</v>
      </c>
      <c r="H64">
        <v>3</v>
      </c>
      <c r="I64">
        <v>0</v>
      </c>
      <c r="J64">
        <v>19</v>
      </c>
      <c r="K64">
        <v>0</v>
      </c>
      <c r="L64">
        <v>0</v>
      </c>
      <c r="M64">
        <v>0</v>
      </c>
      <c r="N64">
        <v>0</v>
      </c>
    </row>
    <row r="65" spans="1:14" x14ac:dyDescent="0.2">
      <c r="A65" t="s">
        <v>4997</v>
      </c>
      <c r="B65" t="s">
        <v>89</v>
      </c>
      <c r="C65" t="s">
        <v>177</v>
      </c>
      <c r="D65" t="s">
        <v>4931</v>
      </c>
      <c r="E65">
        <v>86</v>
      </c>
      <c r="F65">
        <v>5</v>
      </c>
      <c r="G65">
        <v>78</v>
      </c>
      <c r="H65">
        <v>3</v>
      </c>
      <c r="I65">
        <v>0</v>
      </c>
      <c r="J65">
        <v>0</v>
      </c>
      <c r="K65">
        <v>0</v>
      </c>
      <c r="L65">
        <v>0</v>
      </c>
      <c r="M65">
        <v>0</v>
      </c>
      <c r="N65">
        <v>0</v>
      </c>
    </row>
    <row r="66" spans="1:14" x14ac:dyDescent="0.2">
      <c r="A66" t="s">
        <v>4998</v>
      </c>
      <c r="B66" t="s">
        <v>89</v>
      </c>
      <c r="C66" t="s">
        <v>177</v>
      </c>
      <c r="D66" t="s">
        <v>4933</v>
      </c>
      <c r="E66">
        <v>19</v>
      </c>
      <c r="F66">
        <v>2</v>
      </c>
      <c r="G66">
        <v>17</v>
      </c>
      <c r="H66">
        <v>0</v>
      </c>
      <c r="I66">
        <v>0</v>
      </c>
      <c r="J66">
        <v>67</v>
      </c>
      <c r="K66">
        <v>0</v>
      </c>
      <c r="L66">
        <v>0</v>
      </c>
      <c r="M66">
        <v>0</v>
      </c>
      <c r="N66">
        <v>0</v>
      </c>
    </row>
    <row r="67" spans="1:14" x14ac:dyDescent="0.2">
      <c r="A67" t="s">
        <v>4999</v>
      </c>
      <c r="B67" t="s">
        <v>89</v>
      </c>
      <c r="C67" t="s">
        <v>177</v>
      </c>
      <c r="D67" t="s">
        <v>4935</v>
      </c>
      <c r="E67">
        <v>86</v>
      </c>
      <c r="F67">
        <v>5</v>
      </c>
      <c r="G67">
        <v>78</v>
      </c>
      <c r="H67">
        <v>3</v>
      </c>
      <c r="I67">
        <v>0</v>
      </c>
      <c r="J67">
        <v>0</v>
      </c>
      <c r="K67">
        <v>0</v>
      </c>
      <c r="L67">
        <v>0</v>
      </c>
      <c r="M67">
        <v>0</v>
      </c>
      <c r="N67">
        <v>0</v>
      </c>
    </row>
    <row r="68" spans="1:14" x14ac:dyDescent="0.2">
      <c r="A68" t="s">
        <v>5000</v>
      </c>
      <c r="B68" t="s">
        <v>89</v>
      </c>
      <c r="C68" t="s">
        <v>177</v>
      </c>
      <c r="D68" t="s">
        <v>4937</v>
      </c>
      <c r="E68">
        <v>67</v>
      </c>
      <c r="F68">
        <v>4</v>
      </c>
      <c r="G68">
        <v>60</v>
      </c>
      <c r="H68">
        <v>3</v>
      </c>
      <c r="I68">
        <v>0</v>
      </c>
      <c r="J68">
        <v>19</v>
      </c>
      <c r="K68">
        <v>0</v>
      </c>
      <c r="L68">
        <v>0</v>
      </c>
      <c r="M68">
        <v>0</v>
      </c>
      <c r="N68">
        <v>0</v>
      </c>
    </row>
    <row r="69" spans="1:14" x14ac:dyDescent="0.2">
      <c r="A69" t="s">
        <v>5001</v>
      </c>
      <c r="B69" t="s">
        <v>89</v>
      </c>
      <c r="C69" t="s">
        <v>177</v>
      </c>
      <c r="D69" t="s">
        <v>4939</v>
      </c>
      <c r="E69">
        <v>19</v>
      </c>
      <c r="F69">
        <v>2</v>
      </c>
      <c r="G69">
        <v>17</v>
      </c>
      <c r="H69">
        <v>0</v>
      </c>
      <c r="I69">
        <v>0</v>
      </c>
      <c r="J69">
        <v>67</v>
      </c>
      <c r="K69">
        <v>0</v>
      </c>
      <c r="L69">
        <v>0</v>
      </c>
      <c r="M69">
        <v>0</v>
      </c>
      <c r="N69">
        <v>0</v>
      </c>
    </row>
    <row r="70" spans="1:14" x14ac:dyDescent="0.2">
      <c r="A70" t="s">
        <v>5002</v>
      </c>
      <c r="B70" t="s">
        <v>89</v>
      </c>
      <c r="C70" t="s">
        <v>177</v>
      </c>
      <c r="D70" t="s">
        <v>4941</v>
      </c>
      <c r="E70">
        <v>67</v>
      </c>
      <c r="F70">
        <v>3</v>
      </c>
      <c r="G70">
        <v>61</v>
      </c>
      <c r="H70">
        <v>3</v>
      </c>
      <c r="I70">
        <v>0</v>
      </c>
      <c r="J70">
        <v>19</v>
      </c>
      <c r="K70">
        <v>0</v>
      </c>
      <c r="L70">
        <v>0</v>
      </c>
      <c r="M70">
        <v>0</v>
      </c>
      <c r="N70">
        <v>0</v>
      </c>
    </row>
    <row r="71" spans="1:14" x14ac:dyDescent="0.2">
      <c r="A71" t="s">
        <v>5003</v>
      </c>
      <c r="B71" t="s">
        <v>89</v>
      </c>
      <c r="C71" t="s">
        <v>177</v>
      </c>
      <c r="D71" t="s">
        <v>4943</v>
      </c>
      <c r="E71">
        <v>19</v>
      </c>
      <c r="F71">
        <v>2</v>
      </c>
      <c r="G71">
        <v>17</v>
      </c>
      <c r="H71">
        <v>0</v>
      </c>
      <c r="I71">
        <v>0</v>
      </c>
      <c r="J71">
        <v>67</v>
      </c>
      <c r="K71">
        <v>0</v>
      </c>
      <c r="L71">
        <v>0</v>
      </c>
      <c r="M71">
        <v>0</v>
      </c>
      <c r="N71">
        <v>0</v>
      </c>
    </row>
    <row r="72" spans="1:14" x14ac:dyDescent="0.2">
      <c r="A72" t="s">
        <v>5004</v>
      </c>
      <c r="B72" t="s">
        <v>89</v>
      </c>
      <c r="C72" t="s">
        <v>177</v>
      </c>
      <c r="D72" t="s">
        <v>4925</v>
      </c>
      <c r="E72">
        <v>0</v>
      </c>
      <c r="F72">
        <v>0</v>
      </c>
      <c r="G72">
        <v>0</v>
      </c>
      <c r="H72">
        <v>0</v>
      </c>
      <c r="I72">
        <v>0</v>
      </c>
      <c r="J72">
        <v>0</v>
      </c>
      <c r="K72">
        <v>65</v>
      </c>
      <c r="L72">
        <v>65</v>
      </c>
      <c r="M72">
        <v>0</v>
      </c>
      <c r="N72">
        <v>0</v>
      </c>
    </row>
    <row r="73" spans="1:14" x14ac:dyDescent="0.2">
      <c r="A73" t="s">
        <v>5005</v>
      </c>
      <c r="B73" t="s">
        <v>89</v>
      </c>
      <c r="C73" t="s">
        <v>177</v>
      </c>
      <c r="D73" t="s">
        <v>4927</v>
      </c>
      <c r="E73">
        <v>0</v>
      </c>
      <c r="F73">
        <v>0</v>
      </c>
      <c r="G73">
        <v>0</v>
      </c>
      <c r="H73">
        <v>0</v>
      </c>
      <c r="I73">
        <v>0</v>
      </c>
      <c r="J73">
        <v>0</v>
      </c>
      <c r="K73">
        <v>54</v>
      </c>
      <c r="L73">
        <v>54</v>
      </c>
      <c r="M73">
        <v>0</v>
      </c>
      <c r="N73">
        <v>0</v>
      </c>
    </row>
    <row r="74" spans="1:14" x14ac:dyDescent="0.2">
      <c r="A74" t="s">
        <v>5006</v>
      </c>
      <c r="B74" t="s">
        <v>89</v>
      </c>
      <c r="C74" t="s">
        <v>178</v>
      </c>
      <c r="D74" t="s">
        <v>4929</v>
      </c>
      <c r="E74">
        <v>215</v>
      </c>
      <c r="F74">
        <v>24</v>
      </c>
      <c r="G74">
        <v>187</v>
      </c>
      <c r="H74">
        <v>4</v>
      </c>
      <c r="I74">
        <v>0</v>
      </c>
      <c r="J74">
        <v>30</v>
      </c>
      <c r="K74">
        <v>0</v>
      </c>
      <c r="L74">
        <v>0</v>
      </c>
      <c r="M74">
        <v>0</v>
      </c>
      <c r="N74">
        <v>0</v>
      </c>
    </row>
    <row r="75" spans="1:14" x14ac:dyDescent="0.2">
      <c r="A75" t="s">
        <v>5007</v>
      </c>
      <c r="B75" t="s">
        <v>89</v>
      </c>
      <c r="C75" t="s">
        <v>178</v>
      </c>
      <c r="D75" t="s">
        <v>4931</v>
      </c>
      <c r="E75">
        <v>245</v>
      </c>
      <c r="F75">
        <v>20</v>
      </c>
      <c r="G75">
        <v>221</v>
      </c>
      <c r="H75">
        <v>4</v>
      </c>
      <c r="I75">
        <v>0</v>
      </c>
      <c r="J75">
        <v>0</v>
      </c>
      <c r="K75">
        <v>0</v>
      </c>
      <c r="L75">
        <v>0</v>
      </c>
      <c r="M75">
        <v>0</v>
      </c>
      <c r="N75">
        <v>0</v>
      </c>
    </row>
    <row r="76" spans="1:14" x14ac:dyDescent="0.2">
      <c r="A76" t="s">
        <v>5008</v>
      </c>
      <c r="B76" t="s">
        <v>89</v>
      </c>
      <c r="C76" t="s">
        <v>178</v>
      </c>
      <c r="D76" t="s">
        <v>4933</v>
      </c>
      <c r="E76">
        <v>29</v>
      </c>
      <c r="F76">
        <v>1</v>
      </c>
      <c r="G76">
        <v>28</v>
      </c>
      <c r="H76">
        <v>0</v>
      </c>
      <c r="I76">
        <v>0</v>
      </c>
      <c r="J76">
        <v>216</v>
      </c>
      <c r="K76">
        <v>0</v>
      </c>
      <c r="L76">
        <v>0</v>
      </c>
      <c r="M76">
        <v>0</v>
      </c>
      <c r="N76">
        <v>0</v>
      </c>
    </row>
    <row r="77" spans="1:14" x14ac:dyDescent="0.2">
      <c r="A77" t="s">
        <v>5009</v>
      </c>
      <c r="B77" t="s">
        <v>89</v>
      </c>
      <c r="C77" t="s">
        <v>178</v>
      </c>
      <c r="D77" t="s">
        <v>4935</v>
      </c>
      <c r="E77">
        <v>245</v>
      </c>
      <c r="F77">
        <v>20</v>
      </c>
      <c r="G77">
        <v>221</v>
      </c>
      <c r="H77">
        <v>4</v>
      </c>
      <c r="I77">
        <v>0</v>
      </c>
      <c r="J77">
        <v>0</v>
      </c>
      <c r="K77">
        <v>0</v>
      </c>
      <c r="L77">
        <v>0</v>
      </c>
      <c r="M77">
        <v>0</v>
      </c>
      <c r="N77">
        <v>0</v>
      </c>
    </row>
    <row r="78" spans="1:14" x14ac:dyDescent="0.2">
      <c r="A78" t="s">
        <v>5010</v>
      </c>
      <c r="B78" t="s">
        <v>89</v>
      </c>
      <c r="C78" t="s">
        <v>178</v>
      </c>
      <c r="D78" t="s">
        <v>4937</v>
      </c>
      <c r="E78">
        <v>215</v>
      </c>
      <c r="F78">
        <v>21</v>
      </c>
      <c r="G78">
        <v>190</v>
      </c>
      <c r="H78">
        <v>4</v>
      </c>
      <c r="I78">
        <v>0</v>
      </c>
      <c r="J78">
        <v>30</v>
      </c>
      <c r="K78">
        <v>0</v>
      </c>
      <c r="L78">
        <v>0</v>
      </c>
      <c r="M78">
        <v>0</v>
      </c>
      <c r="N78">
        <v>0</v>
      </c>
    </row>
    <row r="79" spans="1:14" x14ac:dyDescent="0.2">
      <c r="A79" t="s">
        <v>5011</v>
      </c>
      <c r="B79" t="s">
        <v>89</v>
      </c>
      <c r="C79" t="s">
        <v>178</v>
      </c>
      <c r="D79" t="s">
        <v>4939</v>
      </c>
      <c r="E79">
        <v>30</v>
      </c>
      <c r="F79">
        <v>3</v>
      </c>
      <c r="G79">
        <v>27</v>
      </c>
      <c r="H79">
        <v>0</v>
      </c>
      <c r="I79">
        <v>0</v>
      </c>
      <c r="J79">
        <v>215</v>
      </c>
      <c r="K79">
        <v>0</v>
      </c>
      <c r="L79">
        <v>0</v>
      </c>
      <c r="M79">
        <v>0</v>
      </c>
      <c r="N79">
        <v>0</v>
      </c>
    </row>
    <row r="80" spans="1:14" x14ac:dyDescent="0.2">
      <c r="A80" t="s">
        <v>5012</v>
      </c>
      <c r="B80" t="s">
        <v>89</v>
      </c>
      <c r="C80" t="s">
        <v>178</v>
      </c>
      <c r="D80" t="s">
        <v>4941</v>
      </c>
      <c r="E80">
        <v>215</v>
      </c>
      <c r="F80">
        <v>19</v>
      </c>
      <c r="G80">
        <v>192</v>
      </c>
      <c r="H80">
        <v>4</v>
      </c>
      <c r="I80">
        <v>0</v>
      </c>
      <c r="J80">
        <v>30</v>
      </c>
      <c r="K80">
        <v>0</v>
      </c>
      <c r="L80">
        <v>0</v>
      </c>
      <c r="M80">
        <v>0</v>
      </c>
      <c r="N80">
        <v>0</v>
      </c>
    </row>
    <row r="81" spans="1:14" x14ac:dyDescent="0.2">
      <c r="A81" t="s">
        <v>5013</v>
      </c>
      <c r="B81" t="s">
        <v>89</v>
      </c>
      <c r="C81" t="s">
        <v>178</v>
      </c>
      <c r="D81" t="s">
        <v>4943</v>
      </c>
      <c r="E81">
        <v>30</v>
      </c>
      <c r="F81">
        <v>1</v>
      </c>
      <c r="G81">
        <v>29</v>
      </c>
      <c r="H81">
        <v>0</v>
      </c>
      <c r="I81">
        <v>0</v>
      </c>
      <c r="J81">
        <v>215</v>
      </c>
      <c r="K81">
        <v>0</v>
      </c>
      <c r="L81">
        <v>0</v>
      </c>
      <c r="M81">
        <v>0</v>
      </c>
      <c r="N81">
        <v>0</v>
      </c>
    </row>
    <row r="82" spans="1:14" x14ac:dyDescent="0.2">
      <c r="A82" t="s">
        <v>5014</v>
      </c>
      <c r="B82" t="s">
        <v>89</v>
      </c>
      <c r="C82" t="s">
        <v>178</v>
      </c>
      <c r="D82" t="s">
        <v>4925</v>
      </c>
      <c r="E82">
        <v>0</v>
      </c>
      <c r="F82">
        <v>0</v>
      </c>
      <c r="G82">
        <v>0</v>
      </c>
      <c r="H82">
        <v>0</v>
      </c>
      <c r="I82">
        <v>0</v>
      </c>
      <c r="J82">
        <v>0</v>
      </c>
      <c r="K82">
        <v>170</v>
      </c>
      <c r="L82">
        <v>170</v>
      </c>
      <c r="M82">
        <v>0</v>
      </c>
      <c r="N82">
        <v>0</v>
      </c>
    </row>
    <row r="83" spans="1:14" x14ac:dyDescent="0.2">
      <c r="A83" t="s">
        <v>5015</v>
      </c>
      <c r="B83" t="s">
        <v>89</v>
      </c>
      <c r="C83" t="s">
        <v>178</v>
      </c>
      <c r="D83" t="s">
        <v>4927</v>
      </c>
      <c r="E83">
        <v>0</v>
      </c>
      <c r="F83">
        <v>0</v>
      </c>
      <c r="G83">
        <v>0</v>
      </c>
      <c r="H83">
        <v>0</v>
      </c>
      <c r="I83">
        <v>0</v>
      </c>
      <c r="J83">
        <v>0</v>
      </c>
      <c r="K83">
        <v>150</v>
      </c>
      <c r="L83">
        <v>150</v>
      </c>
      <c r="M83">
        <v>0</v>
      </c>
      <c r="N83">
        <v>0</v>
      </c>
    </row>
    <row r="84" spans="1:14" x14ac:dyDescent="0.2">
      <c r="A84" t="s">
        <v>5016</v>
      </c>
      <c r="B84" t="s">
        <v>89</v>
      </c>
      <c r="C84" t="s">
        <v>179</v>
      </c>
      <c r="D84" t="s">
        <v>4929</v>
      </c>
      <c r="E84">
        <v>95</v>
      </c>
      <c r="F84">
        <v>13</v>
      </c>
      <c r="G84">
        <v>74</v>
      </c>
      <c r="H84">
        <v>6</v>
      </c>
      <c r="I84">
        <v>2</v>
      </c>
      <c r="J84">
        <v>16</v>
      </c>
      <c r="K84">
        <v>0</v>
      </c>
      <c r="L84">
        <v>0</v>
      </c>
      <c r="M84">
        <v>0</v>
      </c>
      <c r="N84">
        <v>0</v>
      </c>
    </row>
    <row r="85" spans="1:14" x14ac:dyDescent="0.2">
      <c r="A85" t="s">
        <v>5017</v>
      </c>
      <c r="B85" t="s">
        <v>89</v>
      </c>
      <c r="C85" t="s">
        <v>179</v>
      </c>
      <c r="D85" t="s">
        <v>4931</v>
      </c>
      <c r="E85">
        <v>111</v>
      </c>
      <c r="F85">
        <v>12</v>
      </c>
      <c r="G85">
        <v>91</v>
      </c>
      <c r="H85">
        <v>6</v>
      </c>
      <c r="I85">
        <v>2</v>
      </c>
      <c r="J85">
        <v>0</v>
      </c>
      <c r="K85">
        <v>0</v>
      </c>
      <c r="L85">
        <v>0</v>
      </c>
      <c r="M85">
        <v>0</v>
      </c>
      <c r="N85">
        <v>0</v>
      </c>
    </row>
    <row r="86" spans="1:14" x14ac:dyDescent="0.2">
      <c r="A86" t="s">
        <v>5018</v>
      </c>
      <c r="B86" t="s">
        <v>89</v>
      </c>
      <c r="C86" t="s">
        <v>179</v>
      </c>
      <c r="D86" t="s">
        <v>4933</v>
      </c>
      <c r="E86">
        <v>16</v>
      </c>
      <c r="F86">
        <v>4</v>
      </c>
      <c r="G86">
        <v>12</v>
      </c>
      <c r="H86">
        <v>0</v>
      </c>
      <c r="I86">
        <v>0</v>
      </c>
      <c r="J86">
        <v>95</v>
      </c>
      <c r="K86">
        <v>0</v>
      </c>
      <c r="L86">
        <v>0</v>
      </c>
      <c r="M86">
        <v>0</v>
      </c>
      <c r="N86">
        <v>0</v>
      </c>
    </row>
    <row r="87" spans="1:14" x14ac:dyDescent="0.2">
      <c r="A87" t="s">
        <v>5019</v>
      </c>
      <c r="B87" t="s">
        <v>89</v>
      </c>
      <c r="C87" t="s">
        <v>179</v>
      </c>
      <c r="D87" t="s">
        <v>4935</v>
      </c>
      <c r="E87">
        <v>111</v>
      </c>
      <c r="F87">
        <v>12</v>
      </c>
      <c r="G87">
        <v>91</v>
      </c>
      <c r="H87">
        <v>6</v>
      </c>
      <c r="I87">
        <v>2</v>
      </c>
      <c r="J87">
        <v>0</v>
      </c>
      <c r="K87">
        <v>0</v>
      </c>
      <c r="L87">
        <v>0</v>
      </c>
      <c r="M87">
        <v>0</v>
      </c>
      <c r="N87">
        <v>0</v>
      </c>
    </row>
    <row r="88" spans="1:14" x14ac:dyDescent="0.2">
      <c r="A88" t="s">
        <v>5020</v>
      </c>
      <c r="B88" t="s">
        <v>89</v>
      </c>
      <c r="C88" t="s">
        <v>179</v>
      </c>
      <c r="D88" t="s">
        <v>4937</v>
      </c>
      <c r="E88">
        <v>95</v>
      </c>
      <c r="F88">
        <v>12</v>
      </c>
      <c r="G88">
        <v>75</v>
      </c>
      <c r="H88">
        <v>6</v>
      </c>
      <c r="I88">
        <v>2</v>
      </c>
      <c r="J88">
        <v>16</v>
      </c>
      <c r="K88">
        <v>0</v>
      </c>
      <c r="L88">
        <v>0</v>
      </c>
      <c r="M88">
        <v>0</v>
      </c>
      <c r="N88">
        <v>0</v>
      </c>
    </row>
    <row r="89" spans="1:14" x14ac:dyDescent="0.2">
      <c r="A89" t="s">
        <v>5021</v>
      </c>
      <c r="B89" t="s">
        <v>89</v>
      </c>
      <c r="C89" t="s">
        <v>179</v>
      </c>
      <c r="D89" t="s">
        <v>4939</v>
      </c>
      <c r="E89">
        <v>16</v>
      </c>
      <c r="F89">
        <v>4</v>
      </c>
      <c r="G89">
        <v>12</v>
      </c>
      <c r="H89">
        <v>0</v>
      </c>
      <c r="I89">
        <v>0</v>
      </c>
      <c r="J89">
        <v>95</v>
      </c>
      <c r="K89">
        <v>0</v>
      </c>
      <c r="L89">
        <v>0</v>
      </c>
      <c r="M89">
        <v>0</v>
      </c>
      <c r="N89">
        <v>0</v>
      </c>
    </row>
    <row r="90" spans="1:14" x14ac:dyDescent="0.2">
      <c r="A90" t="s">
        <v>5022</v>
      </c>
      <c r="B90" t="s">
        <v>89</v>
      </c>
      <c r="C90" t="s">
        <v>179</v>
      </c>
      <c r="D90" t="s">
        <v>4941</v>
      </c>
      <c r="E90">
        <v>95</v>
      </c>
      <c r="F90">
        <v>10</v>
      </c>
      <c r="G90">
        <v>77</v>
      </c>
      <c r="H90">
        <v>6</v>
      </c>
      <c r="I90">
        <v>2</v>
      </c>
      <c r="J90">
        <v>16</v>
      </c>
      <c r="K90">
        <v>0</v>
      </c>
      <c r="L90">
        <v>0</v>
      </c>
      <c r="M90">
        <v>0</v>
      </c>
      <c r="N90">
        <v>0</v>
      </c>
    </row>
    <row r="91" spans="1:14" x14ac:dyDescent="0.2">
      <c r="A91" t="s">
        <v>5023</v>
      </c>
      <c r="B91" t="s">
        <v>89</v>
      </c>
      <c r="C91" t="s">
        <v>179</v>
      </c>
      <c r="D91" t="s">
        <v>4943</v>
      </c>
      <c r="E91">
        <v>16</v>
      </c>
      <c r="F91">
        <v>4</v>
      </c>
      <c r="G91">
        <v>12</v>
      </c>
      <c r="H91">
        <v>0</v>
      </c>
      <c r="I91">
        <v>0</v>
      </c>
      <c r="J91">
        <v>95</v>
      </c>
      <c r="K91">
        <v>0</v>
      </c>
      <c r="L91">
        <v>0</v>
      </c>
      <c r="M91">
        <v>0</v>
      </c>
      <c r="N91">
        <v>0</v>
      </c>
    </row>
    <row r="92" spans="1:14" x14ac:dyDescent="0.2">
      <c r="A92" t="s">
        <v>5024</v>
      </c>
      <c r="B92" t="s">
        <v>89</v>
      </c>
      <c r="C92" t="s">
        <v>179</v>
      </c>
      <c r="D92" t="s">
        <v>4925</v>
      </c>
      <c r="E92">
        <v>0</v>
      </c>
      <c r="F92">
        <v>0</v>
      </c>
      <c r="G92">
        <v>0</v>
      </c>
      <c r="H92">
        <v>0</v>
      </c>
      <c r="I92">
        <v>0</v>
      </c>
      <c r="J92">
        <v>0</v>
      </c>
      <c r="K92">
        <v>70</v>
      </c>
      <c r="L92">
        <v>68</v>
      </c>
      <c r="M92">
        <v>1</v>
      </c>
      <c r="N92">
        <v>1</v>
      </c>
    </row>
    <row r="93" spans="1:14" x14ac:dyDescent="0.2">
      <c r="A93" t="s">
        <v>5025</v>
      </c>
      <c r="B93" t="s">
        <v>89</v>
      </c>
      <c r="C93" t="s">
        <v>179</v>
      </c>
      <c r="D93" t="s">
        <v>4927</v>
      </c>
      <c r="E93">
        <v>0</v>
      </c>
      <c r="F93">
        <v>0</v>
      </c>
      <c r="G93">
        <v>0</v>
      </c>
      <c r="H93">
        <v>0</v>
      </c>
      <c r="I93">
        <v>0</v>
      </c>
      <c r="J93">
        <v>0</v>
      </c>
      <c r="K93">
        <v>58</v>
      </c>
      <c r="L93">
        <v>56</v>
      </c>
      <c r="M93">
        <v>1</v>
      </c>
      <c r="N93">
        <v>1</v>
      </c>
    </row>
    <row r="94" spans="1:14" x14ac:dyDescent="0.2">
      <c r="A94" t="s">
        <v>5026</v>
      </c>
      <c r="B94" t="s">
        <v>89</v>
      </c>
      <c r="C94" t="s">
        <v>180</v>
      </c>
      <c r="D94" t="s">
        <v>4929</v>
      </c>
      <c r="E94">
        <v>170</v>
      </c>
      <c r="F94">
        <v>7</v>
      </c>
      <c r="G94">
        <v>160</v>
      </c>
      <c r="H94">
        <v>1</v>
      </c>
      <c r="I94">
        <v>2</v>
      </c>
      <c r="J94">
        <v>37</v>
      </c>
      <c r="K94">
        <v>0</v>
      </c>
      <c r="L94">
        <v>0</v>
      </c>
      <c r="M94">
        <v>0</v>
      </c>
      <c r="N94">
        <v>0</v>
      </c>
    </row>
    <row r="95" spans="1:14" x14ac:dyDescent="0.2">
      <c r="A95" t="s">
        <v>5027</v>
      </c>
      <c r="B95" t="s">
        <v>89</v>
      </c>
      <c r="C95" t="s">
        <v>180</v>
      </c>
      <c r="D95" t="s">
        <v>4931</v>
      </c>
      <c r="E95">
        <v>207</v>
      </c>
      <c r="F95">
        <v>8</v>
      </c>
      <c r="G95">
        <v>194</v>
      </c>
      <c r="H95">
        <v>3</v>
      </c>
      <c r="I95">
        <v>2</v>
      </c>
      <c r="J95">
        <v>0</v>
      </c>
      <c r="K95">
        <v>0</v>
      </c>
      <c r="L95">
        <v>0</v>
      </c>
      <c r="M95">
        <v>0</v>
      </c>
      <c r="N95">
        <v>0</v>
      </c>
    </row>
    <row r="96" spans="1:14" x14ac:dyDescent="0.2">
      <c r="A96" t="s">
        <v>5028</v>
      </c>
      <c r="B96" t="s">
        <v>89</v>
      </c>
      <c r="C96" t="s">
        <v>180</v>
      </c>
      <c r="D96" t="s">
        <v>4933</v>
      </c>
      <c r="E96">
        <v>36</v>
      </c>
      <c r="F96">
        <v>1</v>
      </c>
      <c r="G96">
        <v>35</v>
      </c>
      <c r="H96">
        <v>0</v>
      </c>
      <c r="I96">
        <v>0</v>
      </c>
      <c r="J96">
        <v>171</v>
      </c>
      <c r="K96">
        <v>0</v>
      </c>
      <c r="L96">
        <v>0</v>
      </c>
      <c r="M96">
        <v>0</v>
      </c>
      <c r="N96">
        <v>0</v>
      </c>
    </row>
    <row r="97" spans="1:14" x14ac:dyDescent="0.2">
      <c r="A97" t="s">
        <v>5029</v>
      </c>
      <c r="B97" t="s">
        <v>89</v>
      </c>
      <c r="C97" t="s">
        <v>180</v>
      </c>
      <c r="D97" t="s">
        <v>4935</v>
      </c>
      <c r="E97">
        <v>207</v>
      </c>
      <c r="F97">
        <v>8</v>
      </c>
      <c r="G97">
        <v>194</v>
      </c>
      <c r="H97">
        <v>3</v>
      </c>
      <c r="I97">
        <v>2</v>
      </c>
      <c r="J97">
        <v>0</v>
      </c>
      <c r="K97">
        <v>0</v>
      </c>
      <c r="L97">
        <v>0</v>
      </c>
      <c r="M97">
        <v>0</v>
      </c>
      <c r="N97">
        <v>0</v>
      </c>
    </row>
    <row r="98" spans="1:14" x14ac:dyDescent="0.2">
      <c r="A98" t="s">
        <v>5030</v>
      </c>
      <c r="B98" t="s">
        <v>89</v>
      </c>
      <c r="C98" t="s">
        <v>180</v>
      </c>
      <c r="D98" t="s">
        <v>4937</v>
      </c>
      <c r="E98">
        <v>170</v>
      </c>
      <c r="F98">
        <v>7</v>
      </c>
      <c r="G98">
        <v>159</v>
      </c>
      <c r="H98">
        <v>2</v>
      </c>
      <c r="I98">
        <v>2</v>
      </c>
      <c r="J98">
        <v>37</v>
      </c>
      <c r="K98">
        <v>0</v>
      </c>
      <c r="L98">
        <v>0</v>
      </c>
      <c r="M98">
        <v>0</v>
      </c>
      <c r="N98">
        <v>0</v>
      </c>
    </row>
    <row r="99" spans="1:14" x14ac:dyDescent="0.2">
      <c r="A99" t="s">
        <v>5031</v>
      </c>
      <c r="B99" t="s">
        <v>89</v>
      </c>
      <c r="C99" t="s">
        <v>180</v>
      </c>
      <c r="D99" t="s">
        <v>4939</v>
      </c>
      <c r="E99">
        <v>37</v>
      </c>
      <c r="F99">
        <v>2</v>
      </c>
      <c r="G99">
        <v>35</v>
      </c>
      <c r="H99">
        <v>0</v>
      </c>
      <c r="I99">
        <v>0</v>
      </c>
      <c r="J99">
        <v>170</v>
      </c>
      <c r="K99">
        <v>0</v>
      </c>
      <c r="L99">
        <v>0</v>
      </c>
      <c r="M99">
        <v>0</v>
      </c>
      <c r="N99">
        <v>0</v>
      </c>
    </row>
    <row r="100" spans="1:14" x14ac:dyDescent="0.2">
      <c r="A100" t="s">
        <v>5032</v>
      </c>
      <c r="B100" t="s">
        <v>89</v>
      </c>
      <c r="C100" t="s">
        <v>180</v>
      </c>
      <c r="D100" t="s">
        <v>4941</v>
      </c>
      <c r="E100">
        <v>170</v>
      </c>
      <c r="F100">
        <v>7</v>
      </c>
      <c r="G100">
        <v>159</v>
      </c>
      <c r="H100">
        <v>2</v>
      </c>
      <c r="I100">
        <v>2</v>
      </c>
      <c r="J100">
        <v>37</v>
      </c>
      <c r="K100">
        <v>0</v>
      </c>
      <c r="L100">
        <v>0</v>
      </c>
      <c r="M100">
        <v>0</v>
      </c>
      <c r="N100">
        <v>0</v>
      </c>
    </row>
    <row r="101" spans="1:14" x14ac:dyDescent="0.2">
      <c r="A101" t="s">
        <v>5033</v>
      </c>
      <c r="B101" t="s">
        <v>89</v>
      </c>
      <c r="C101" t="s">
        <v>180</v>
      </c>
      <c r="D101" t="s">
        <v>4943</v>
      </c>
      <c r="E101">
        <v>37</v>
      </c>
      <c r="F101">
        <v>2</v>
      </c>
      <c r="G101">
        <v>35</v>
      </c>
      <c r="H101">
        <v>0</v>
      </c>
      <c r="I101">
        <v>0</v>
      </c>
      <c r="J101">
        <v>170</v>
      </c>
      <c r="K101">
        <v>0</v>
      </c>
      <c r="L101">
        <v>0</v>
      </c>
      <c r="M101">
        <v>0</v>
      </c>
      <c r="N101">
        <v>0</v>
      </c>
    </row>
    <row r="102" spans="1:14" x14ac:dyDescent="0.2">
      <c r="A102" t="s">
        <v>5034</v>
      </c>
      <c r="B102" t="s">
        <v>89</v>
      </c>
      <c r="C102" t="s">
        <v>180</v>
      </c>
      <c r="D102" t="s">
        <v>4925</v>
      </c>
      <c r="E102">
        <v>0</v>
      </c>
      <c r="F102">
        <v>0</v>
      </c>
      <c r="G102">
        <v>0</v>
      </c>
      <c r="H102">
        <v>0</v>
      </c>
      <c r="I102">
        <v>0</v>
      </c>
      <c r="J102">
        <v>0</v>
      </c>
      <c r="K102">
        <v>164</v>
      </c>
      <c r="L102">
        <v>162</v>
      </c>
      <c r="M102">
        <v>2</v>
      </c>
      <c r="N102">
        <v>0</v>
      </c>
    </row>
    <row r="103" spans="1:14" x14ac:dyDescent="0.2">
      <c r="A103" t="s">
        <v>5035</v>
      </c>
      <c r="B103" t="s">
        <v>89</v>
      </c>
      <c r="C103" t="s">
        <v>180</v>
      </c>
      <c r="D103" t="s">
        <v>4927</v>
      </c>
      <c r="E103">
        <v>0</v>
      </c>
      <c r="F103">
        <v>0</v>
      </c>
      <c r="G103">
        <v>0</v>
      </c>
      <c r="H103">
        <v>0</v>
      </c>
      <c r="I103">
        <v>0</v>
      </c>
      <c r="J103">
        <v>0</v>
      </c>
      <c r="K103">
        <v>142</v>
      </c>
      <c r="L103">
        <v>140</v>
      </c>
      <c r="M103">
        <v>2</v>
      </c>
      <c r="N103">
        <v>0</v>
      </c>
    </row>
    <row r="104" spans="1:14" x14ac:dyDescent="0.2">
      <c r="A104" t="s">
        <v>5036</v>
      </c>
      <c r="B104" t="s">
        <v>89</v>
      </c>
      <c r="C104" t="s">
        <v>181</v>
      </c>
      <c r="D104" t="s">
        <v>4929</v>
      </c>
      <c r="E104">
        <v>88</v>
      </c>
      <c r="F104">
        <v>11</v>
      </c>
      <c r="G104">
        <v>75</v>
      </c>
      <c r="H104">
        <v>2</v>
      </c>
      <c r="I104">
        <v>0</v>
      </c>
      <c r="J104">
        <v>35</v>
      </c>
      <c r="K104">
        <v>0</v>
      </c>
      <c r="L104">
        <v>0</v>
      </c>
      <c r="M104">
        <v>0</v>
      </c>
      <c r="N104">
        <v>0</v>
      </c>
    </row>
    <row r="105" spans="1:14" x14ac:dyDescent="0.2">
      <c r="A105" t="s">
        <v>5037</v>
      </c>
      <c r="B105" t="s">
        <v>89</v>
      </c>
      <c r="C105" t="s">
        <v>181</v>
      </c>
      <c r="D105" t="s">
        <v>4931</v>
      </c>
      <c r="E105">
        <v>123</v>
      </c>
      <c r="F105">
        <v>16</v>
      </c>
      <c r="G105">
        <v>104</v>
      </c>
      <c r="H105">
        <v>3</v>
      </c>
      <c r="I105">
        <v>0</v>
      </c>
      <c r="J105">
        <v>0</v>
      </c>
      <c r="K105">
        <v>0</v>
      </c>
      <c r="L105">
        <v>0</v>
      </c>
      <c r="M105">
        <v>0</v>
      </c>
      <c r="N105">
        <v>0</v>
      </c>
    </row>
    <row r="106" spans="1:14" x14ac:dyDescent="0.2">
      <c r="A106" t="s">
        <v>5038</v>
      </c>
      <c r="B106" t="s">
        <v>89</v>
      </c>
      <c r="C106" t="s">
        <v>181</v>
      </c>
      <c r="D106" t="s">
        <v>4933</v>
      </c>
      <c r="E106">
        <v>34</v>
      </c>
      <c r="F106">
        <v>5</v>
      </c>
      <c r="G106">
        <v>29</v>
      </c>
      <c r="H106">
        <v>0</v>
      </c>
      <c r="I106">
        <v>0</v>
      </c>
      <c r="J106">
        <v>89</v>
      </c>
      <c r="K106">
        <v>0</v>
      </c>
      <c r="L106">
        <v>0</v>
      </c>
      <c r="M106">
        <v>0</v>
      </c>
      <c r="N106">
        <v>0</v>
      </c>
    </row>
    <row r="107" spans="1:14" x14ac:dyDescent="0.2">
      <c r="A107" t="s">
        <v>5039</v>
      </c>
      <c r="B107" t="s">
        <v>89</v>
      </c>
      <c r="C107" t="s">
        <v>181</v>
      </c>
      <c r="D107" t="s">
        <v>4935</v>
      </c>
      <c r="E107">
        <v>123</v>
      </c>
      <c r="F107">
        <v>16</v>
      </c>
      <c r="G107">
        <v>104</v>
      </c>
      <c r="H107">
        <v>3</v>
      </c>
      <c r="I107">
        <v>0</v>
      </c>
      <c r="J107">
        <v>0</v>
      </c>
      <c r="K107">
        <v>0</v>
      </c>
      <c r="L107">
        <v>0</v>
      </c>
      <c r="M107">
        <v>0</v>
      </c>
      <c r="N107">
        <v>0</v>
      </c>
    </row>
    <row r="108" spans="1:14" x14ac:dyDescent="0.2">
      <c r="A108" t="s">
        <v>5040</v>
      </c>
      <c r="B108" t="s">
        <v>89</v>
      </c>
      <c r="C108" t="s">
        <v>181</v>
      </c>
      <c r="D108" t="s">
        <v>4937</v>
      </c>
      <c r="E108">
        <v>88</v>
      </c>
      <c r="F108">
        <v>11</v>
      </c>
      <c r="G108">
        <v>74</v>
      </c>
      <c r="H108">
        <v>3</v>
      </c>
      <c r="I108">
        <v>0</v>
      </c>
      <c r="J108">
        <v>35</v>
      </c>
      <c r="K108">
        <v>0</v>
      </c>
      <c r="L108">
        <v>0</v>
      </c>
      <c r="M108">
        <v>0</v>
      </c>
      <c r="N108">
        <v>0</v>
      </c>
    </row>
    <row r="109" spans="1:14" x14ac:dyDescent="0.2">
      <c r="A109" t="s">
        <v>5041</v>
      </c>
      <c r="B109" t="s">
        <v>89</v>
      </c>
      <c r="C109" t="s">
        <v>181</v>
      </c>
      <c r="D109" t="s">
        <v>4939</v>
      </c>
      <c r="E109">
        <v>35</v>
      </c>
      <c r="F109">
        <v>11</v>
      </c>
      <c r="G109">
        <v>23</v>
      </c>
      <c r="H109">
        <v>1</v>
      </c>
      <c r="I109">
        <v>0</v>
      </c>
      <c r="J109">
        <v>88</v>
      </c>
      <c r="K109">
        <v>0</v>
      </c>
      <c r="L109">
        <v>0</v>
      </c>
      <c r="M109">
        <v>0</v>
      </c>
      <c r="N109">
        <v>0</v>
      </c>
    </row>
    <row r="110" spans="1:14" x14ac:dyDescent="0.2">
      <c r="A110" t="s">
        <v>5042</v>
      </c>
      <c r="B110" t="s">
        <v>89</v>
      </c>
      <c r="C110" t="s">
        <v>181</v>
      </c>
      <c r="D110" t="s">
        <v>4941</v>
      </c>
      <c r="E110">
        <v>88</v>
      </c>
      <c r="F110">
        <v>11</v>
      </c>
      <c r="G110">
        <v>75</v>
      </c>
      <c r="H110">
        <v>2</v>
      </c>
      <c r="I110">
        <v>0</v>
      </c>
      <c r="J110">
        <v>35</v>
      </c>
      <c r="K110">
        <v>0</v>
      </c>
      <c r="L110">
        <v>0</v>
      </c>
      <c r="M110">
        <v>0</v>
      </c>
      <c r="N110">
        <v>0</v>
      </c>
    </row>
    <row r="111" spans="1:14" x14ac:dyDescent="0.2">
      <c r="A111" t="s">
        <v>5043</v>
      </c>
      <c r="B111" t="s">
        <v>89</v>
      </c>
      <c r="C111" t="s">
        <v>181</v>
      </c>
      <c r="D111" t="s">
        <v>4943</v>
      </c>
      <c r="E111">
        <v>35</v>
      </c>
      <c r="F111">
        <v>5</v>
      </c>
      <c r="G111">
        <v>29</v>
      </c>
      <c r="H111">
        <v>1</v>
      </c>
      <c r="I111">
        <v>0</v>
      </c>
      <c r="J111">
        <v>88</v>
      </c>
      <c r="K111">
        <v>0</v>
      </c>
      <c r="L111">
        <v>0</v>
      </c>
      <c r="M111">
        <v>0</v>
      </c>
      <c r="N111">
        <v>0</v>
      </c>
    </row>
    <row r="112" spans="1:14" x14ac:dyDescent="0.2">
      <c r="A112" t="s">
        <v>5044</v>
      </c>
      <c r="B112" t="s">
        <v>89</v>
      </c>
      <c r="C112" t="s">
        <v>181</v>
      </c>
      <c r="D112" t="s">
        <v>4925</v>
      </c>
      <c r="E112">
        <v>0</v>
      </c>
      <c r="F112">
        <v>0</v>
      </c>
      <c r="G112">
        <v>0</v>
      </c>
      <c r="H112">
        <v>0</v>
      </c>
      <c r="I112">
        <v>0</v>
      </c>
      <c r="J112">
        <v>0</v>
      </c>
      <c r="K112">
        <v>82</v>
      </c>
      <c r="L112">
        <v>82</v>
      </c>
      <c r="M112">
        <v>0</v>
      </c>
      <c r="N112">
        <v>0</v>
      </c>
    </row>
    <row r="113" spans="1:14" x14ac:dyDescent="0.2">
      <c r="A113" t="s">
        <v>5045</v>
      </c>
      <c r="B113" t="s">
        <v>89</v>
      </c>
      <c r="C113" t="s">
        <v>181</v>
      </c>
      <c r="D113" t="s">
        <v>4927</v>
      </c>
      <c r="E113">
        <v>0</v>
      </c>
      <c r="F113">
        <v>0</v>
      </c>
      <c r="G113">
        <v>0</v>
      </c>
      <c r="H113">
        <v>0</v>
      </c>
      <c r="I113">
        <v>0</v>
      </c>
      <c r="J113">
        <v>0</v>
      </c>
      <c r="K113">
        <v>66</v>
      </c>
      <c r="L113">
        <v>66</v>
      </c>
      <c r="M113">
        <v>0</v>
      </c>
      <c r="N113">
        <v>0</v>
      </c>
    </row>
    <row r="114" spans="1:14" x14ac:dyDescent="0.2">
      <c r="A114" t="s">
        <v>5046</v>
      </c>
      <c r="B114" t="s">
        <v>89</v>
      </c>
      <c r="C114" t="s">
        <v>182</v>
      </c>
      <c r="D114" t="s">
        <v>4929</v>
      </c>
      <c r="E114">
        <v>52</v>
      </c>
      <c r="F114">
        <v>8</v>
      </c>
      <c r="G114">
        <v>42</v>
      </c>
      <c r="H114">
        <v>1</v>
      </c>
      <c r="I114">
        <v>1</v>
      </c>
      <c r="J114">
        <v>14</v>
      </c>
      <c r="K114">
        <v>0</v>
      </c>
      <c r="L114">
        <v>0</v>
      </c>
      <c r="M114">
        <v>0</v>
      </c>
      <c r="N114">
        <v>0</v>
      </c>
    </row>
    <row r="115" spans="1:14" x14ac:dyDescent="0.2">
      <c r="A115" t="s">
        <v>5047</v>
      </c>
      <c r="B115" t="s">
        <v>89</v>
      </c>
      <c r="C115" t="s">
        <v>182</v>
      </c>
      <c r="D115" t="s">
        <v>4931</v>
      </c>
      <c r="E115">
        <v>66</v>
      </c>
      <c r="F115">
        <v>12</v>
      </c>
      <c r="G115">
        <v>52</v>
      </c>
      <c r="H115">
        <v>1</v>
      </c>
      <c r="I115">
        <v>1</v>
      </c>
      <c r="J115">
        <v>0</v>
      </c>
      <c r="K115">
        <v>0</v>
      </c>
      <c r="L115">
        <v>0</v>
      </c>
      <c r="M115">
        <v>0</v>
      </c>
      <c r="N115">
        <v>0</v>
      </c>
    </row>
    <row r="116" spans="1:14" x14ac:dyDescent="0.2">
      <c r="A116" t="s">
        <v>5048</v>
      </c>
      <c r="B116" t="s">
        <v>89</v>
      </c>
      <c r="C116" t="s">
        <v>182</v>
      </c>
      <c r="D116" t="s">
        <v>4933</v>
      </c>
      <c r="E116">
        <v>14</v>
      </c>
      <c r="F116">
        <v>4</v>
      </c>
      <c r="G116">
        <v>10</v>
      </c>
      <c r="H116">
        <v>0</v>
      </c>
      <c r="I116">
        <v>0</v>
      </c>
      <c r="J116">
        <v>52</v>
      </c>
      <c r="K116">
        <v>0</v>
      </c>
      <c r="L116">
        <v>0</v>
      </c>
      <c r="M116">
        <v>0</v>
      </c>
      <c r="N116">
        <v>0</v>
      </c>
    </row>
    <row r="117" spans="1:14" x14ac:dyDescent="0.2">
      <c r="A117" t="s">
        <v>5049</v>
      </c>
      <c r="B117" t="s">
        <v>89</v>
      </c>
      <c r="C117" t="s">
        <v>182</v>
      </c>
      <c r="D117" t="s">
        <v>4935</v>
      </c>
      <c r="E117">
        <v>66</v>
      </c>
      <c r="F117">
        <v>12</v>
      </c>
      <c r="G117">
        <v>52</v>
      </c>
      <c r="H117">
        <v>1</v>
      </c>
      <c r="I117">
        <v>1</v>
      </c>
      <c r="J117">
        <v>0</v>
      </c>
      <c r="K117">
        <v>0</v>
      </c>
      <c r="L117">
        <v>0</v>
      </c>
      <c r="M117">
        <v>0</v>
      </c>
      <c r="N117">
        <v>0</v>
      </c>
    </row>
    <row r="118" spans="1:14" x14ac:dyDescent="0.2">
      <c r="A118" t="s">
        <v>5050</v>
      </c>
      <c r="B118" t="s">
        <v>89</v>
      </c>
      <c r="C118" t="s">
        <v>182</v>
      </c>
      <c r="D118" t="s">
        <v>4937</v>
      </c>
      <c r="E118">
        <v>52</v>
      </c>
      <c r="F118">
        <v>8</v>
      </c>
      <c r="G118">
        <v>42</v>
      </c>
      <c r="H118">
        <v>1</v>
      </c>
      <c r="I118">
        <v>1</v>
      </c>
      <c r="J118">
        <v>14</v>
      </c>
      <c r="K118">
        <v>0</v>
      </c>
      <c r="L118">
        <v>0</v>
      </c>
      <c r="M118">
        <v>0</v>
      </c>
      <c r="N118">
        <v>0</v>
      </c>
    </row>
    <row r="119" spans="1:14" x14ac:dyDescent="0.2">
      <c r="A119" t="s">
        <v>5051</v>
      </c>
      <c r="B119" t="s">
        <v>89</v>
      </c>
      <c r="C119" t="s">
        <v>182</v>
      </c>
      <c r="D119" t="s">
        <v>4939</v>
      </c>
      <c r="E119">
        <v>14</v>
      </c>
      <c r="F119">
        <v>5</v>
      </c>
      <c r="G119">
        <v>9</v>
      </c>
      <c r="H119">
        <v>0</v>
      </c>
      <c r="I119">
        <v>0</v>
      </c>
      <c r="J119">
        <v>52</v>
      </c>
      <c r="K119">
        <v>0</v>
      </c>
      <c r="L119">
        <v>0</v>
      </c>
      <c r="M119">
        <v>0</v>
      </c>
      <c r="N119">
        <v>0</v>
      </c>
    </row>
    <row r="120" spans="1:14" x14ac:dyDescent="0.2">
      <c r="A120" t="s">
        <v>5052</v>
      </c>
      <c r="B120" t="s">
        <v>89</v>
      </c>
      <c r="C120" t="s">
        <v>182</v>
      </c>
      <c r="D120" t="s">
        <v>4941</v>
      </c>
      <c r="E120">
        <v>52</v>
      </c>
      <c r="F120">
        <v>8</v>
      </c>
      <c r="G120">
        <v>42</v>
      </c>
      <c r="H120">
        <v>1</v>
      </c>
      <c r="I120">
        <v>1</v>
      </c>
      <c r="J120">
        <v>14</v>
      </c>
      <c r="K120">
        <v>0</v>
      </c>
      <c r="L120">
        <v>0</v>
      </c>
      <c r="M120">
        <v>0</v>
      </c>
      <c r="N120">
        <v>0</v>
      </c>
    </row>
    <row r="121" spans="1:14" x14ac:dyDescent="0.2">
      <c r="A121" t="s">
        <v>5053</v>
      </c>
      <c r="B121" t="s">
        <v>89</v>
      </c>
      <c r="C121" t="s">
        <v>182</v>
      </c>
      <c r="D121" t="s">
        <v>4943</v>
      </c>
      <c r="E121">
        <v>14</v>
      </c>
      <c r="F121">
        <v>4</v>
      </c>
      <c r="G121">
        <v>10</v>
      </c>
      <c r="H121">
        <v>0</v>
      </c>
      <c r="I121">
        <v>0</v>
      </c>
      <c r="J121">
        <v>52</v>
      </c>
      <c r="K121">
        <v>0</v>
      </c>
      <c r="L121">
        <v>0</v>
      </c>
      <c r="M121">
        <v>0</v>
      </c>
      <c r="N121">
        <v>0</v>
      </c>
    </row>
    <row r="122" spans="1:14" x14ac:dyDescent="0.2">
      <c r="A122" t="s">
        <v>5054</v>
      </c>
      <c r="B122" t="s">
        <v>89</v>
      </c>
      <c r="C122" t="s">
        <v>182</v>
      </c>
      <c r="D122" t="s">
        <v>4925</v>
      </c>
      <c r="E122">
        <v>0</v>
      </c>
      <c r="F122">
        <v>0</v>
      </c>
      <c r="G122">
        <v>0</v>
      </c>
      <c r="H122">
        <v>0</v>
      </c>
      <c r="I122">
        <v>0</v>
      </c>
      <c r="J122">
        <v>0</v>
      </c>
      <c r="K122">
        <v>45</v>
      </c>
      <c r="L122">
        <v>45</v>
      </c>
      <c r="M122">
        <v>0</v>
      </c>
      <c r="N122">
        <v>0</v>
      </c>
    </row>
    <row r="123" spans="1:14" x14ac:dyDescent="0.2">
      <c r="A123" t="s">
        <v>5055</v>
      </c>
      <c r="B123" t="s">
        <v>89</v>
      </c>
      <c r="C123" t="s">
        <v>182</v>
      </c>
      <c r="D123" t="s">
        <v>4927</v>
      </c>
      <c r="E123">
        <v>0</v>
      </c>
      <c r="F123">
        <v>0</v>
      </c>
      <c r="G123">
        <v>0</v>
      </c>
      <c r="H123">
        <v>0</v>
      </c>
      <c r="I123">
        <v>0</v>
      </c>
      <c r="J123">
        <v>0</v>
      </c>
      <c r="K123">
        <v>33</v>
      </c>
      <c r="L123">
        <v>33</v>
      </c>
      <c r="M123">
        <v>0</v>
      </c>
      <c r="N123">
        <v>0</v>
      </c>
    </row>
    <row r="124" spans="1:14" x14ac:dyDescent="0.2">
      <c r="A124" t="s">
        <v>5056</v>
      </c>
      <c r="B124" t="s">
        <v>89</v>
      </c>
      <c r="C124" t="s">
        <v>183</v>
      </c>
      <c r="D124" t="s">
        <v>4929</v>
      </c>
      <c r="E124">
        <v>88</v>
      </c>
      <c r="F124">
        <v>13</v>
      </c>
      <c r="G124">
        <v>70</v>
      </c>
      <c r="H124">
        <v>5</v>
      </c>
      <c r="I124">
        <v>0</v>
      </c>
      <c r="J124">
        <v>15</v>
      </c>
      <c r="K124">
        <v>0</v>
      </c>
      <c r="L124">
        <v>0</v>
      </c>
      <c r="M124">
        <v>0</v>
      </c>
      <c r="N124">
        <v>0</v>
      </c>
    </row>
    <row r="125" spans="1:14" x14ac:dyDescent="0.2">
      <c r="A125" t="s">
        <v>5057</v>
      </c>
      <c r="B125" t="s">
        <v>89</v>
      </c>
      <c r="C125" t="s">
        <v>183</v>
      </c>
      <c r="D125" t="s">
        <v>4931</v>
      </c>
      <c r="E125">
        <v>103</v>
      </c>
      <c r="F125">
        <v>16</v>
      </c>
      <c r="G125">
        <v>82</v>
      </c>
      <c r="H125">
        <v>5</v>
      </c>
      <c r="I125">
        <v>0</v>
      </c>
      <c r="J125">
        <v>0</v>
      </c>
      <c r="K125">
        <v>0</v>
      </c>
      <c r="L125">
        <v>0</v>
      </c>
      <c r="M125">
        <v>0</v>
      </c>
      <c r="N125">
        <v>0</v>
      </c>
    </row>
    <row r="126" spans="1:14" x14ac:dyDescent="0.2">
      <c r="A126" t="s">
        <v>5058</v>
      </c>
      <c r="B126" t="s">
        <v>89</v>
      </c>
      <c r="C126" t="s">
        <v>183</v>
      </c>
      <c r="D126" t="s">
        <v>4933</v>
      </c>
      <c r="E126">
        <v>15</v>
      </c>
      <c r="F126">
        <v>5</v>
      </c>
      <c r="G126">
        <v>10</v>
      </c>
      <c r="H126">
        <v>0</v>
      </c>
      <c r="I126">
        <v>0</v>
      </c>
      <c r="J126">
        <v>88</v>
      </c>
      <c r="K126">
        <v>0</v>
      </c>
      <c r="L126">
        <v>0</v>
      </c>
      <c r="M126">
        <v>0</v>
      </c>
      <c r="N126">
        <v>0</v>
      </c>
    </row>
    <row r="127" spans="1:14" x14ac:dyDescent="0.2">
      <c r="A127" t="s">
        <v>5059</v>
      </c>
      <c r="B127" t="s">
        <v>89</v>
      </c>
      <c r="C127" t="s">
        <v>183</v>
      </c>
      <c r="D127" t="s">
        <v>4935</v>
      </c>
      <c r="E127">
        <v>103</v>
      </c>
      <c r="F127">
        <v>16</v>
      </c>
      <c r="G127">
        <v>82</v>
      </c>
      <c r="H127">
        <v>5</v>
      </c>
      <c r="I127">
        <v>0</v>
      </c>
      <c r="J127">
        <v>0</v>
      </c>
      <c r="K127">
        <v>0</v>
      </c>
      <c r="L127">
        <v>0</v>
      </c>
      <c r="M127">
        <v>0</v>
      </c>
      <c r="N127">
        <v>0</v>
      </c>
    </row>
    <row r="128" spans="1:14" x14ac:dyDescent="0.2">
      <c r="A128" t="s">
        <v>5060</v>
      </c>
      <c r="B128" t="s">
        <v>89</v>
      </c>
      <c r="C128" t="s">
        <v>183</v>
      </c>
      <c r="D128" t="s">
        <v>4937</v>
      </c>
      <c r="E128">
        <v>88</v>
      </c>
      <c r="F128">
        <v>11</v>
      </c>
      <c r="G128">
        <v>72</v>
      </c>
      <c r="H128">
        <v>5</v>
      </c>
      <c r="I128">
        <v>0</v>
      </c>
      <c r="J128">
        <v>15</v>
      </c>
      <c r="K128">
        <v>0</v>
      </c>
      <c r="L128">
        <v>0</v>
      </c>
      <c r="M128">
        <v>0</v>
      </c>
      <c r="N128">
        <v>0</v>
      </c>
    </row>
    <row r="129" spans="1:14" x14ac:dyDescent="0.2">
      <c r="A129" t="s">
        <v>5061</v>
      </c>
      <c r="B129" t="s">
        <v>89</v>
      </c>
      <c r="C129" t="s">
        <v>183</v>
      </c>
      <c r="D129" t="s">
        <v>4939</v>
      </c>
      <c r="E129">
        <v>15</v>
      </c>
      <c r="F129">
        <v>5</v>
      </c>
      <c r="G129">
        <v>10</v>
      </c>
      <c r="H129">
        <v>0</v>
      </c>
      <c r="I129">
        <v>0</v>
      </c>
      <c r="J129">
        <v>88</v>
      </c>
      <c r="K129">
        <v>0</v>
      </c>
      <c r="L129">
        <v>0</v>
      </c>
      <c r="M129">
        <v>0</v>
      </c>
      <c r="N129">
        <v>0</v>
      </c>
    </row>
    <row r="130" spans="1:14" x14ac:dyDescent="0.2">
      <c r="A130" t="s">
        <v>5062</v>
      </c>
      <c r="B130" t="s">
        <v>89</v>
      </c>
      <c r="C130" t="s">
        <v>183</v>
      </c>
      <c r="D130" t="s">
        <v>4941</v>
      </c>
      <c r="E130">
        <v>88</v>
      </c>
      <c r="F130">
        <v>11</v>
      </c>
      <c r="G130">
        <v>72</v>
      </c>
      <c r="H130">
        <v>5</v>
      </c>
      <c r="I130">
        <v>0</v>
      </c>
      <c r="J130">
        <v>15</v>
      </c>
      <c r="K130">
        <v>0</v>
      </c>
      <c r="L130">
        <v>0</v>
      </c>
      <c r="M130">
        <v>0</v>
      </c>
      <c r="N130">
        <v>0</v>
      </c>
    </row>
    <row r="131" spans="1:14" x14ac:dyDescent="0.2">
      <c r="A131" t="s">
        <v>5063</v>
      </c>
      <c r="B131" t="s">
        <v>89</v>
      </c>
      <c r="C131" t="s">
        <v>183</v>
      </c>
      <c r="D131" t="s">
        <v>4943</v>
      </c>
      <c r="E131">
        <v>15</v>
      </c>
      <c r="F131">
        <v>5</v>
      </c>
      <c r="G131">
        <v>10</v>
      </c>
      <c r="H131">
        <v>0</v>
      </c>
      <c r="I131">
        <v>0</v>
      </c>
      <c r="J131">
        <v>88</v>
      </c>
      <c r="K131">
        <v>0</v>
      </c>
      <c r="L131">
        <v>0</v>
      </c>
      <c r="M131">
        <v>0</v>
      </c>
      <c r="N131">
        <v>0</v>
      </c>
    </row>
    <row r="132" spans="1:14" x14ac:dyDescent="0.2">
      <c r="A132" t="s">
        <v>5064</v>
      </c>
      <c r="B132" t="s">
        <v>89</v>
      </c>
      <c r="C132" t="s">
        <v>183</v>
      </c>
      <c r="D132" t="s">
        <v>4925</v>
      </c>
      <c r="E132">
        <v>0</v>
      </c>
      <c r="F132">
        <v>0</v>
      </c>
      <c r="G132">
        <v>0</v>
      </c>
      <c r="H132">
        <v>0</v>
      </c>
      <c r="I132">
        <v>0</v>
      </c>
      <c r="J132">
        <v>0</v>
      </c>
      <c r="K132">
        <v>89</v>
      </c>
      <c r="L132">
        <v>89</v>
      </c>
      <c r="M132">
        <v>0</v>
      </c>
      <c r="N132">
        <v>0</v>
      </c>
    </row>
    <row r="133" spans="1:14" x14ac:dyDescent="0.2">
      <c r="A133" t="s">
        <v>5065</v>
      </c>
      <c r="B133" t="s">
        <v>89</v>
      </c>
      <c r="C133" t="s">
        <v>183</v>
      </c>
      <c r="D133" t="s">
        <v>4927</v>
      </c>
      <c r="E133">
        <v>0</v>
      </c>
      <c r="F133">
        <v>0</v>
      </c>
      <c r="G133">
        <v>0</v>
      </c>
      <c r="H133">
        <v>0</v>
      </c>
      <c r="I133">
        <v>0</v>
      </c>
      <c r="J133">
        <v>0</v>
      </c>
      <c r="K133">
        <v>74</v>
      </c>
      <c r="L133">
        <v>74</v>
      </c>
      <c r="M133">
        <v>0</v>
      </c>
      <c r="N133">
        <v>0</v>
      </c>
    </row>
    <row r="134" spans="1:14" x14ac:dyDescent="0.2">
      <c r="A134" t="s">
        <v>5066</v>
      </c>
      <c r="B134" t="s">
        <v>89</v>
      </c>
      <c r="C134" t="s">
        <v>184</v>
      </c>
      <c r="D134" t="s">
        <v>4929</v>
      </c>
      <c r="E134">
        <v>66</v>
      </c>
      <c r="F134">
        <v>6</v>
      </c>
      <c r="G134">
        <v>58</v>
      </c>
      <c r="H134">
        <v>2</v>
      </c>
      <c r="I134">
        <v>0</v>
      </c>
      <c r="J134">
        <v>14</v>
      </c>
      <c r="K134">
        <v>0</v>
      </c>
      <c r="L134">
        <v>0</v>
      </c>
      <c r="M134">
        <v>0</v>
      </c>
      <c r="N134">
        <v>0</v>
      </c>
    </row>
    <row r="135" spans="1:14" x14ac:dyDescent="0.2">
      <c r="A135" t="s">
        <v>5067</v>
      </c>
      <c r="B135" t="s">
        <v>89</v>
      </c>
      <c r="C135" t="s">
        <v>184</v>
      </c>
      <c r="D135" t="s">
        <v>4931</v>
      </c>
      <c r="E135">
        <v>80</v>
      </c>
      <c r="F135">
        <v>8</v>
      </c>
      <c r="G135">
        <v>70</v>
      </c>
      <c r="H135">
        <v>2</v>
      </c>
      <c r="I135">
        <v>0</v>
      </c>
      <c r="J135">
        <v>0</v>
      </c>
      <c r="K135">
        <v>0</v>
      </c>
      <c r="L135">
        <v>0</v>
      </c>
      <c r="M135">
        <v>0</v>
      </c>
      <c r="N135">
        <v>0</v>
      </c>
    </row>
    <row r="136" spans="1:14" x14ac:dyDescent="0.2">
      <c r="A136" t="s">
        <v>5068</v>
      </c>
      <c r="B136" t="s">
        <v>89</v>
      </c>
      <c r="C136" t="s">
        <v>184</v>
      </c>
      <c r="D136" t="s">
        <v>4933</v>
      </c>
      <c r="E136">
        <v>14</v>
      </c>
      <c r="F136">
        <v>2</v>
      </c>
      <c r="G136">
        <v>12</v>
      </c>
      <c r="H136">
        <v>0</v>
      </c>
      <c r="I136">
        <v>0</v>
      </c>
      <c r="J136">
        <v>66</v>
      </c>
      <c r="K136">
        <v>0</v>
      </c>
      <c r="L136">
        <v>0</v>
      </c>
      <c r="M136">
        <v>0</v>
      </c>
      <c r="N136">
        <v>0</v>
      </c>
    </row>
    <row r="137" spans="1:14" x14ac:dyDescent="0.2">
      <c r="A137" t="s">
        <v>5069</v>
      </c>
      <c r="B137" t="s">
        <v>89</v>
      </c>
      <c r="C137" t="s">
        <v>184</v>
      </c>
      <c r="D137" t="s">
        <v>4935</v>
      </c>
      <c r="E137">
        <v>80</v>
      </c>
      <c r="F137">
        <v>8</v>
      </c>
      <c r="G137">
        <v>70</v>
      </c>
      <c r="H137">
        <v>2</v>
      </c>
      <c r="I137">
        <v>0</v>
      </c>
      <c r="J137">
        <v>0</v>
      </c>
      <c r="K137">
        <v>0</v>
      </c>
      <c r="L137">
        <v>0</v>
      </c>
      <c r="M137">
        <v>0</v>
      </c>
      <c r="N137">
        <v>0</v>
      </c>
    </row>
    <row r="138" spans="1:14" x14ac:dyDescent="0.2">
      <c r="A138" t="s">
        <v>5070</v>
      </c>
      <c r="B138" t="s">
        <v>89</v>
      </c>
      <c r="C138" t="s">
        <v>184</v>
      </c>
      <c r="D138" t="s">
        <v>4937</v>
      </c>
      <c r="E138">
        <v>66</v>
      </c>
      <c r="F138">
        <v>7</v>
      </c>
      <c r="G138">
        <v>57</v>
      </c>
      <c r="H138">
        <v>2</v>
      </c>
      <c r="I138">
        <v>0</v>
      </c>
      <c r="J138">
        <v>14</v>
      </c>
      <c r="K138">
        <v>0</v>
      </c>
      <c r="L138">
        <v>0</v>
      </c>
      <c r="M138">
        <v>0</v>
      </c>
      <c r="N138">
        <v>0</v>
      </c>
    </row>
    <row r="139" spans="1:14" x14ac:dyDescent="0.2">
      <c r="A139" t="s">
        <v>5071</v>
      </c>
      <c r="B139" t="s">
        <v>89</v>
      </c>
      <c r="C139" t="s">
        <v>184</v>
      </c>
      <c r="D139" t="s">
        <v>4939</v>
      </c>
      <c r="E139">
        <v>14</v>
      </c>
      <c r="F139">
        <v>4</v>
      </c>
      <c r="G139">
        <v>10</v>
      </c>
      <c r="H139">
        <v>0</v>
      </c>
      <c r="I139">
        <v>0</v>
      </c>
      <c r="J139">
        <v>66</v>
      </c>
      <c r="K139">
        <v>0</v>
      </c>
      <c r="L139">
        <v>0</v>
      </c>
      <c r="M139">
        <v>0</v>
      </c>
      <c r="N139">
        <v>0</v>
      </c>
    </row>
    <row r="140" spans="1:14" x14ac:dyDescent="0.2">
      <c r="A140" t="s">
        <v>5072</v>
      </c>
      <c r="B140" t="s">
        <v>89</v>
      </c>
      <c r="C140" t="s">
        <v>184</v>
      </c>
      <c r="D140" t="s">
        <v>4941</v>
      </c>
      <c r="E140">
        <v>66</v>
      </c>
      <c r="F140">
        <v>7</v>
      </c>
      <c r="G140">
        <v>57</v>
      </c>
      <c r="H140">
        <v>2</v>
      </c>
      <c r="I140">
        <v>0</v>
      </c>
      <c r="J140">
        <v>14</v>
      </c>
      <c r="K140">
        <v>0</v>
      </c>
      <c r="L140">
        <v>0</v>
      </c>
      <c r="M140">
        <v>0</v>
      </c>
      <c r="N140">
        <v>0</v>
      </c>
    </row>
    <row r="141" spans="1:14" x14ac:dyDescent="0.2">
      <c r="A141" t="s">
        <v>5073</v>
      </c>
      <c r="B141" t="s">
        <v>89</v>
      </c>
      <c r="C141" t="s">
        <v>184</v>
      </c>
      <c r="D141" t="s">
        <v>4943</v>
      </c>
      <c r="E141">
        <v>14</v>
      </c>
      <c r="F141">
        <v>2</v>
      </c>
      <c r="G141">
        <v>12</v>
      </c>
      <c r="H141">
        <v>0</v>
      </c>
      <c r="I141">
        <v>0</v>
      </c>
      <c r="J141">
        <v>66</v>
      </c>
      <c r="K141">
        <v>0</v>
      </c>
      <c r="L141">
        <v>0</v>
      </c>
      <c r="M141">
        <v>0</v>
      </c>
      <c r="N141">
        <v>0</v>
      </c>
    </row>
    <row r="142" spans="1:14" x14ac:dyDescent="0.2">
      <c r="A142" t="s">
        <v>5074</v>
      </c>
      <c r="B142" t="s">
        <v>89</v>
      </c>
      <c r="C142" t="s">
        <v>184</v>
      </c>
      <c r="D142" t="s">
        <v>4925</v>
      </c>
      <c r="E142">
        <v>0</v>
      </c>
      <c r="F142">
        <v>0</v>
      </c>
      <c r="G142">
        <v>0</v>
      </c>
      <c r="H142">
        <v>0</v>
      </c>
      <c r="I142">
        <v>0</v>
      </c>
      <c r="J142">
        <v>0</v>
      </c>
      <c r="K142">
        <v>45</v>
      </c>
      <c r="L142">
        <v>45</v>
      </c>
      <c r="M142">
        <v>0</v>
      </c>
      <c r="N142">
        <v>0</v>
      </c>
    </row>
    <row r="143" spans="1:14" x14ac:dyDescent="0.2">
      <c r="A143" t="s">
        <v>5075</v>
      </c>
      <c r="B143" t="s">
        <v>89</v>
      </c>
      <c r="C143" t="s">
        <v>184</v>
      </c>
      <c r="D143" t="s">
        <v>4927</v>
      </c>
      <c r="E143">
        <v>0</v>
      </c>
      <c r="F143">
        <v>0</v>
      </c>
      <c r="G143">
        <v>0</v>
      </c>
      <c r="H143">
        <v>0</v>
      </c>
      <c r="I143">
        <v>0</v>
      </c>
      <c r="J143">
        <v>0</v>
      </c>
      <c r="K143">
        <v>41</v>
      </c>
      <c r="L143">
        <v>41</v>
      </c>
      <c r="M143">
        <v>0</v>
      </c>
      <c r="N143">
        <v>0</v>
      </c>
    </row>
    <row r="144" spans="1:14" x14ac:dyDescent="0.2">
      <c r="A144" t="s">
        <v>5076</v>
      </c>
      <c r="B144" t="s">
        <v>89</v>
      </c>
      <c r="C144" t="s">
        <v>185</v>
      </c>
      <c r="D144" t="s">
        <v>4929</v>
      </c>
      <c r="E144">
        <v>68</v>
      </c>
      <c r="F144">
        <v>6</v>
      </c>
      <c r="G144">
        <v>60</v>
      </c>
      <c r="H144">
        <v>1</v>
      </c>
      <c r="I144">
        <v>1</v>
      </c>
      <c r="J144">
        <v>7</v>
      </c>
      <c r="K144">
        <v>0</v>
      </c>
      <c r="L144">
        <v>0</v>
      </c>
      <c r="M144">
        <v>0</v>
      </c>
      <c r="N144">
        <v>0</v>
      </c>
    </row>
    <row r="145" spans="1:14" x14ac:dyDescent="0.2">
      <c r="A145" t="s">
        <v>5077</v>
      </c>
      <c r="B145" t="s">
        <v>89</v>
      </c>
      <c r="C145" t="s">
        <v>185</v>
      </c>
      <c r="D145" t="s">
        <v>4931</v>
      </c>
      <c r="E145">
        <v>75</v>
      </c>
      <c r="F145">
        <v>6</v>
      </c>
      <c r="G145">
        <v>67</v>
      </c>
      <c r="H145">
        <v>0</v>
      </c>
      <c r="I145">
        <v>2</v>
      </c>
      <c r="J145">
        <v>0</v>
      </c>
      <c r="K145">
        <v>0</v>
      </c>
      <c r="L145">
        <v>0</v>
      </c>
      <c r="M145">
        <v>0</v>
      </c>
      <c r="N145">
        <v>0</v>
      </c>
    </row>
    <row r="146" spans="1:14" x14ac:dyDescent="0.2">
      <c r="A146" t="s">
        <v>5078</v>
      </c>
      <c r="B146" t="s">
        <v>89</v>
      </c>
      <c r="C146" t="s">
        <v>185</v>
      </c>
      <c r="D146" t="s">
        <v>4933</v>
      </c>
      <c r="E146">
        <v>7</v>
      </c>
      <c r="F146">
        <v>0</v>
      </c>
      <c r="G146">
        <v>7</v>
      </c>
      <c r="H146">
        <v>0</v>
      </c>
      <c r="I146">
        <v>0</v>
      </c>
      <c r="J146">
        <v>68</v>
      </c>
      <c r="K146">
        <v>0</v>
      </c>
      <c r="L146">
        <v>0</v>
      </c>
      <c r="M146">
        <v>0</v>
      </c>
      <c r="N146">
        <v>0</v>
      </c>
    </row>
    <row r="147" spans="1:14" x14ac:dyDescent="0.2">
      <c r="A147" t="s">
        <v>5079</v>
      </c>
      <c r="B147" t="s">
        <v>89</v>
      </c>
      <c r="C147" t="s">
        <v>185</v>
      </c>
      <c r="D147" t="s">
        <v>4935</v>
      </c>
      <c r="E147">
        <v>75</v>
      </c>
      <c r="F147">
        <v>6</v>
      </c>
      <c r="G147">
        <v>67</v>
      </c>
      <c r="H147">
        <v>0</v>
      </c>
      <c r="I147">
        <v>2</v>
      </c>
      <c r="J147">
        <v>0</v>
      </c>
      <c r="K147">
        <v>0</v>
      </c>
      <c r="L147">
        <v>0</v>
      </c>
      <c r="M147">
        <v>0</v>
      </c>
      <c r="N147">
        <v>0</v>
      </c>
    </row>
    <row r="148" spans="1:14" x14ac:dyDescent="0.2">
      <c r="A148" t="s">
        <v>5080</v>
      </c>
      <c r="B148" t="s">
        <v>89</v>
      </c>
      <c r="C148" t="s">
        <v>185</v>
      </c>
      <c r="D148" t="s">
        <v>4937</v>
      </c>
      <c r="E148">
        <v>68</v>
      </c>
      <c r="F148">
        <v>8</v>
      </c>
      <c r="G148">
        <v>58</v>
      </c>
      <c r="H148">
        <v>0</v>
      </c>
      <c r="I148">
        <v>2</v>
      </c>
      <c r="J148">
        <v>7</v>
      </c>
      <c r="K148">
        <v>0</v>
      </c>
      <c r="L148">
        <v>0</v>
      </c>
      <c r="M148">
        <v>0</v>
      </c>
      <c r="N148">
        <v>0</v>
      </c>
    </row>
    <row r="149" spans="1:14" x14ac:dyDescent="0.2">
      <c r="A149" t="s">
        <v>5081</v>
      </c>
      <c r="B149" t="s">
        <v>89</v>
      </c>
      <c r="C149" t="s">
        <v>185</v>
      </c>
      <c r="D149" t="s">
        <v>4939</v>
      </c>
      <c r="E149">
        <v>7</v>
      </c>
      <c r="F149">
        <v>1</v>
      </c>
      <c r="G149">
        <v>6</v>
      </c>
      <c r="H149">
        <v>0</v>
      </c>
      <c r="I149">
        <v>0</v>
      </c>
      <c r="J149">
        <v>68</v>
      </c>
      <c r="K149">
        <v>0</v>
      </c>
      <c r="L149">
        <v>0</v>
      </c>
      <c r="M149">
        <v>0</v>
      </c>
      <c r="N149">
        <v>0</v>
      </c>
    </row>
    <row r="150" spans="1:14" x14ac:dyDescent="0.2">
      <c r="A150" t="s">
        <v>5082</v>
      </c>
      <c r="B150" t="s">
        <v>89</v>
      </c>
      <c r="C150" t="s">
        <v>185</v>
      </c>
      <c r="D150" t="s">
        <v>4941</v>
      </c>
      <c r="E150">
        <v>68</v>
      </c>
      <c r="F150">
        <v>6</v>
      </c>
      <c r="G150">
        <v>60</v>
      </c>
      <c r="H150">
        <v>1</v>
      </c>
      <c r="I150">
        <v>1</v>
      </c>
      <c r="J150">
        <v>7</v>
      </c>
      <c r="K150">
        <v>0</v>
      </c>
      <c r="L150">
        <v>0</v>
      </c>
      <c r="M150">
        <v>0</v>
      </c>
      <c r="N150">
        <v>0</v>
      </c>
    </row>
    <row r="151" spans="1:14" x14ac:dyDescent="0.2">
      <c r="A151" t="s">
        <v>5083</v>
      </c>
      <c r="B151" t="s">
        <v>89</v>
      </c>
      <c r="C151" t="s">
        <v>185</v>
      </c>
      <c r="D151" t="s">
        <v>4943</v>
      </c>
      <c r="E151">
        <v>7</v>
      </c>
      <c r="F151">
        <v>0</v>
      </c>
      <c r="G151">
        <v>7</v>
      </c>
      <c r="H151">
        <v>0</v>
      </c>
      <c r="I151">
        <v>0</v>
      </c>
      <c r="J151">
        <v>68</v>
      </c>
      <c r="K151">
        <v>0</v>
      </c>
      <c r="L151">
        <v>0</v>
      </c>
      <c r="M151">
        <v>0</v>
      </c>
      <c r="N151">
        <v>0</v>
      </c>
    </row>
    <row r="152" spans="1:14" x14ac:dyDescent="0.2">
      <c r="A152" t="s">
        <v>5084</v>
      </c>
      <c r="B152" t="s">
        <v>89</v>
      </c>
      <c r="C152" t="s">
        <v>185</v>
      </c>
      <c r="D152" t="s">
        <v>4925</v>
      </c>
      <c r="E152">
        <v>0</v>
      </c>
      <c r="F152">
        <v>0</v>
      </c>
      <c r="G152">
        <v>0</v>
      </c>
      <c r="H152">
        <v>0</v>
      </c>
      <c r="I152">
        <v>0</v>
      </c>
      <c r="J152">
        <v>0</v>
      </c>
      <c r="K152">
        <v>44</v>
      </c>
      <c r="L152">
        <v>42</v>
      </c>
      <c r="M152">
        <v>1</v>
      </c>
      <c r="N152">
        <v>1</v>
      </c>
    </row>
    <row r="153" spans="1:14" x14ac:dyDescent="0.2">
      <c r="A153" t="s">
        <v>5085</v>
      </c>
      <c r="B153" t="s">
        <v>89</v>
      </c>
      <c r="C153" t="s">
        <v>185</v>
      </c>
      <c r="D153" t="s">
        <v>4927</v>
      </c>
      <c r="E153">
        <v>0</v>
      </c>
      <c r="F153">
        <v>0</v>
      </c>
      <c r="G153">
        <v>0</v>
      </c>
      <c r="H153">
        <v>0</v>
      </c>
      <c r="I153">
        <v>0</v>
      </c>
      <c r="J153">
        <v>0</v>
      </c>
      <c r="K153">
        <v>29</v>
      </c>
      <c r="L153">
        <v>27</v>
      </c>
      <c r="M153">
        <v>1</v>
      </c>
      <c r="N153">
        <v>1</v>
      </c>
    </row>
    <row r="154" spans="1:14" x14ac:dyDescent="0.2">
      <c r="A154" t="s">
        <v>5086</v>
      </c>
      <c r="B154" t="s">
        <v>89</v>
      </c>
      <c r="C154" t="s">
        <v>186</v>
      </c>
      <c r="D154" t="s">
        <v>4929</v>
      </c>
      <c r="E154">
        <v>21</v>
      </c>
      <c r="F154">
        <v>4</v>
      </c>
      <c r="G154">
        <v>17</v>
      </c>
      <c r="H154">
        <v>0</v>
      </c>
      <c r="I154">
        <v>0</v>
      </c>
      <c r="J154">
        <v>7</v>
      </c>
      <c r="K154">
        <v>0</v>
      </c>
      <c r="L154">
        <v>0</v>
      </c>
      <c r="M154">
        <v>0</v>
      </c>
      <c r="N154">
        <v>0</v>
      </c>
    </row>
    <row r="155" spans="1:14" x14ac:dyDescent="0.2">
      <c r="A155" t="s">
        <v>5087</v>
      </c>
      <c r="B155" t="s">
        <v>89</v>
      </c>
      <c r="C155" t="s">
        <v>186</v>
      </c>
      <c r="D155" t="s">
        <v>4931</v>
      </c>
      <c r="E155">
        <v>28</v>
      </c>
      <c r="F155">
        <v>3</v>
      </c>
      <c r="G155">
        <v>25</v>
      </c>
      <c r="H155">
        <v>0</v>
      </c>
      <c r="I155">
        <v>0</v>
      </c>
      <c r="J155">
        <v>0</v>
      </c>
      <c r="K155">
        <v>0</v>
      </c>
      <c r="L155">
        <v>0</v>
      </c>
      <c r="M155">
        <v>0</v>
      </c>
      <c r="N155">
        <v>0</v>
      </c>
    </row>
    <row r="156" spans="1:14" x14ac:dyDescent="0.2">
      <c r="A156" t="s">
        <v>5088</v>
      </c>
      <c r="B156" t="s">
        <v>89</v>
      </c>
      <c r="C156" t="s">
        <v>186</v>
      </c>
      <c r="D156" t="s">
        <v>4933</v>
      </c>
      <c r="E156">
        <v>7</v>
      </c>
      <c r="F156">
        <v>2</v>
      </c>
      <c r="G156">
        <v>5</v>
      </c>
      <c r="H156">
        <v>0</v>
      </c>
      <c r="I156">
        <v>0</v>
      </c>
      <c r="J156">
        <v>21</v>
      </c>
      <c r="K156">
        <v>0</v>
      </c>
      <c r="L156">
        <v>0</v>
      </c>
      <c r="M156">
        <v>0</v>
      </c>
      <c r="N156">
        <v>0</v>
      </c>
    </row>
    <row r="157" spans="1:14" x14ac:dyDescent="0.2">
      <c r="A157" t="s">
        <v>5089</v>
      </c>
      <c r="B157" t="s">
        <v>89</v>
      </c>
      <c r="C157" t="s">
        <v>186</v>
      </c>
      <c r="D157" t="s">
        <v>4935</v>
      </c>
      <c r="E157">
        <v>28</v>
      </c>
      <c r="F157">
        <v>3</v>
      </c>
      <c r="G157">
        <v>25</v>
      </c>
      <c r="H157">
        <v>0</v>
      </c>
      <c r="I157">
        <v>0</v>
      </c>
      <c r="J157">
        <v>0</v>
      </c>
      <c r="K157">
        <v>0</v>
      </c>
      <c r="L157">
        <v>0</v>
      </c>
      <c r="M157">
        <v>0</v>
      </c>
      <c r="N157">
        <v>0</v>
      </c>
    </row>
    <row r="158" spans="1:14" x14ac:dyDescent="0.2">
      <c r="A158" t="s">
        <v>5090</v>
      </c>
      <c r="B158" t="s">
        <v>89</v>
      </c>
      <c r="C158" t="s">
        <v>186</v>
      </c>
      <c r="D158" t="s">
        <v>4937</v>
      </c>
      <c r="E158">
        <v>21</v>
      </c>
      <c r="F158">
        <v>2</v>
      </c>
      <c r="G158">
        <v>19</v>
      </c>
      <c r="H158">
        <v>0</v>
      </c>
      <c r="I158">
        <v>0</v>
      </c>
      <c r="J158">
        <v>7</v>
      </c>
      <c r="K158">
        <v>0</v>
      </c>
      <c r="L158">
        <v>0</v>
      </c>
      <c r="M158">
        <v>0</v>
      </c>
      <c r="N158">
        <v>0</v>
      </c>
    </row>
    <row r="159" spans="1:14" x14ac:dyDescent="0.2">
      <c r="A159" t="s">
        <v>5091</v>
      </c>
      <c r="B159" t="s">
        <v>89</v>
      </c>
      <c r="C159" t="s">
        <v>186</v>
      </c>
      <c r="D159" t="s">
        <v>4939</v>
      </c>
      <c r="E159">
        <v>7</v>
      </c>
      <c r="F159">
        <v>2</v>
      </c>
      <c r="G159">
        <v>5</v>
      </c>
      <c r="H159">
        <v>0</v>
      </c>
      <c r="I159">
        <v>0</v>
      </c>
      <c r="J159">
        <v>21</v>
      </c>
      <c r="K159">
        <v>0</v>
      </c>
      <c r="L159">
        <v>0</v>
      </c>
      <c r="M159">
        <v>0</v>
      </c>
      <c r="N159">
        <v>0</v>
      </c>
    </row>
    <row r="160" spans="1:14" x14ac:dyDescent="0.2">
      <c r="A160" t="s">
        <v>5092</v>
      </c>
      <c r="B160" t="s">
        <v>89</v>
      </c>
      <c r="C160" t="s">
        <v>186</v>
      </c>
      <c r="D160" t="s">
        <v>4941</v>
      </c>
      <c r="E160">
        <v>21</v>
      </c>
      <c r="F160">
        <v>1</v>
      </c>
      <c r="G160">
        <v>20</v>
      </c>
      <c r="H160">
        <v>0</v>
      </c>
      <c r="I160">
        <v>0</v>
      </c>
      <c r="J160">
        <v>7</v>
      </c>
      <c r="K160">
        <v>0</v>
      </c>
      <c r="L160">
        <v>0</v>
      </c>
      <c r="M160">
        <v>0</v>
      </c>
      <c r="N160">
        <v>0</v>
      </c>
    </row>
    <row r="161" spans="1:14" x14ac:dyDescent="0.2">
      <c r="A161" t="s">
        <v>5093</v>
      </c>
      <c r="B161" t="s">
        <v>89</v>
      </c>
      <c r="C161" t="s">
        <v>186</v>
      </c>
      <c r="D161" t="s">
        <v>4943</v>
      </c>
      <c r="E161">
        <v>7</v>
      </c>
      <c r="F161">
        <v>2</v>
      </c>
      <c r="G161">
        <v>5</v>
      </c>
      <c r="H161">
        <v>0</v>
      </c>
      <c r="I161">
        <v>0</v>
      </c>
      <c r="J161">
        <v>21</v>
      </c>
      <c r="K161">
        <v>0</v>
      </c>
      <c r="L161">
        <v>0</v>
      </c>
      <c r="M161">
        <v>0</v>
      </c>
      <c r="N161">
        <v>0</v>
      </c>
    </row>
    <row r="162" spans="1:14" x14ac:dyDescent="0.2">
      <c r="A162" t="s">
        <v>5094</v>
      </c>
      <c r="B162" t="s">
        <v>89</v>
      </c>
      <c r="C162" t="s">
        <v>186</v>
      </c>
      <c r="D162" t="s">
        <v>4925</v>
      </c>
      <c r="E162">
        <v>0</v>
      </c>
      <c r="F162">
        <v>0</v>
      </c>
      <c r="G162">
        <v>0</v>
      </c>
      <c r="H162">
        <v>0</v>
      </c>
      <c r="I162">
        <v>0</v>
      </c>
      <c r="J162">
        <v>0</v>
      </c>
      <c r="K162">
        <v>25</v>
      </c>
      <c r="L162">
        <v>25</v>
      </c>
      <c r="M162">
        <v>0</v>
      </c>
      <c r="N162">
        <v>0</v>
      </c>
    </row>
    <row r="163" spans="1:14" x14ac:dyDescent="0.2">
      <c r="A163" t="s">
        <v>5095</v>
      </c>
      <c r="B163" t="s">
        <v>89</v>
      </c>
      <c r="C163" t="s">
        <v>186</v>
      </c>
      <c r="D163" t="s">
        <v>4927</v>
      </c>
      <c r="E163">
        <v>0</v>
      </c>
      <c r="F163">
        <v>0</v>
      </c>
      <c r="G163">
        <v>0</v>
      </c>
      <c r="H163">
        <v>0</v>
      </c>
      <c r="I163">
        <v>0</v>
      </c>
      <c r="J163">
        <v>0</v>
      </c>
      <c r="K163">
        <v>22</v>
      </c>
      <c r="L163">
        <v>22</v>
      </c>
      <c r="M163">
        <v>0</v>
      </c>
      <c r="N163">
        <v>0</v>
      </c>
    </row>
    <row r="164" spans="1:14" x14ac:dyDescent="0.2">
      <c r="A164" t="s">
        <v>5096</v>
      </c>
      <c r="B164" t="s">
        <v>89</v>
      </c>
      <c r="C164" t="s">
        <v>187</v>
      </c>
      <c r="D164" t="s">
        <v>4929</v>
      </c>
      <c r="E164">
        <v>74</v>
      </c>
      <c r="F164">
        <v>14</v>
      </c>
      <c r="G164">
        <v>60</v>
      </c>
      <c r="H164">
        <v>0</v>
      </c>
      <c r="I164">
        <v>0</v>
      </c>
      <c r="J164">
        <v>23</v>
      </c>
      <c r="K164">
        <v>0</v>
      </c>
      <c r="L164">
        <v>0</v>
      </c>
      <c r="M164">
        <v>0</v>
      </c>
      <c r="N164">
        <v>0</v>
      </c>
    </row>
    <row r="165" spans="1:14" x14ac:dyDescent="0.2">
      <c r="A165" t="s">
        <v>5097</v>
      </c>
      <c r="B165" t="s">
        <v>89</v>
      </c>
      <c r="C165" t="s">
        <v>187</v>
      </c>
      <c r="D165" t="s">
        <v>4931</v>
      </c>
      <c r="E165">
        <v>97</v>
      </c>
      <c r="F165">
        <v>22</v>
      </c>
      <c r="G165">
        <v>75</v>
      </c>
      <c r="H165">
        <v>0</v>
      </c>
      <c r="I165">
        <v>0</v>
      </c>
      <c r="J165">
        <v>0</v>
      </c>
      <c r="K165">
        <v>0</v>
      </c>
      <c r="L165">
        <v>0</v>
      </c>
      <c r="M165">
        <v>0</v>
      </c>
      <c r="N165">
        <v>0</v>
      </c>
    </row>
    <row r="166" spans="1:14" x14ac:dyDescent="0.2">
      <c r="A166" t="s">
        <v>5098</v>
      </c>
      <c r="B166" t="s">
        <v>89</v>
      </c>
      <c r="C166" t="s">
        <v>187</v>
      </c>
      <c r="D166" t="s">
        <v>4933</v>
      </c>
      <c r="E166">
        <v>22</v>
      </c>
      <c r="F166">
        <v>7</v>
      </c>
      <c r="G166">
        <v>15</v>
      </c>
      <c r="H166">
        <v>0</v>
      </c>
      <c r="I166">
        <v>0</v>
      </c>
      <c r="J166">
        <v>75</v>
      </c>
      <c r="K166">
        <v>0</v>
      </c>
      <c r="L166">
        <v>0</v>
      </c>
      <c r="M166">
        <v>0</v>
      </c>
      <c r="N166">
        <v>0</v>
      </c>
    </row>
    <row r="167" spans="1:14" x14ac:dyDescent="0.2">
      <c r="A167" t="s">
        <v>5099</v>
      </c>
      <c r="B167" t="s">
        <v>89</v>
      </c>
      <c r="C167" t="s">
        <v>187</v>
      </c>
      <c r="D167" t="s">
        <v>4935</v>
      </c>
      <c r="E167">
        <v>97</v>
      </c>
      <c r="F167">
        <v>21</v>
      </c>
      <c r="G167">
        <v>76</v>
      </c>
      <c r="H167">
        <v>0</v>
      </c>
      <c r="I167">
        <v>0</v>
      </c>
      <c r="J167">
        <v>0</v>
      </c>
      <c r="K167">
        <v>0</v>
      </c>
      <c r="L167">
        <v>0</v>
      </c>
      <c r="M167">
        <v>0</v>
      </c>
      <c r="N167">
        <v>0</v>
      </c>
    </row>
    <row r="168" spans="1:14" x14ac:dyDescent="0.2">
      <c r="A168" t="s">
        <v>5100</v>
      </c>
      <c r="B168" t="s">
        <v>89</v>
      </c>
      <c r="C168" t="s">
        <v>187</v>
      </c>
      <c r="D168" t="s">
        <v>4937</v>
      </c>
      <c r="E168">
        <v>74</v>
      </c>
      <c r="F168">
        <v>15</v>
      </c>
      <c r="G168">
        <v>59</v>
      </c>
      <c r="H168">
        <v>0</v>
      </c>
      <c r="I168">
        <v>0</v>
      </c>
      <c r="J168">
        <v>23</v>
      </c>
      <c r="K168">
        <v>0</v>
      </c>
      <c r="L168">
        <v>0</v>
      </c>
      <c r="M168">
        <v>0</v>
      </c>
      <c r="N168">
        <v>0</v>
      </c>
    </row>
    <row r="169" spans="1:14" x14ac:dyDescent="0.2">
      <c r="A169" t="s">
        <v>5101</v>
      </c>
      <c r="B169" t="s">
        <v>89</v>
      </c>
      <c r="C169" t="s">
        <v>187</v>
      </c>
      <c r="D169" t="s">
        <v>4939</v>
      </c>
      <c r="E169">
        <v>23</v>
      </c>
      <c r="F169">
        <v>9</v>
      </c>
      <c r="G169">
        <v>14</v>
      </c>
      <c r="H169">
        <v>0</v>
      </c>
      <c r="I169">
        <v>0</v>
      </c>
      <c r="J169">
        <v>74</v>
      </c>
      <c r="K169">
        <v>0</v>
      </c>
      <c r="L169">
        <v>0</v>
      </c>
      <c r="M169">
        <v>0</v>
      </c>
      <c r="N169">
        <v>0</v>
      </c>
    </row>
    <row r="170" spans="1:14" x14ac:dyDescent="0.2">
      <c r="A170" t="s">
        <v>5102</v>
      </c>
      <c r="B170" t="s">
        <v>89</v>
      </c>
      <c r="C170" t="s">
        <v>187</v>
      </c>
      <c r="D170" t="s">
        <v>4941</v>
      </c>
      <c r="E170">
        <v>74</v>
      </c>
      <c r="F170">
        <v>15</v>
      </c>
      <c r="G170">
        <v>59</v>
      </c>
      <c r="H170">
        <v>0</v>
      </c>
      <c r="I170">
        <v>0</v>
      </c>
      <c r="J170">
        <v>23</v>
      </c>
      <c r="K170">
        <v>0</v>
      </c>
      <c r="L170">
        <v>0</v>
      </c>
      <c r="M170">
        <v>0</v>
      </c>
      <c r="N170">
        <v>0</v>
      </c>
    </row>
    <row r="171" spans="1:14" x14ac:dyDescent="0.2">
      <c r="A171" t="s">
        <v>5103</v>
      </c>
      <c r="B171" t="s">
        <v>89</v>
      </c>
      <c r="C171" t="s">
        <v>187</v>
      </c>
      <c r="D171" t="s">
        <v>4943</v>
      </c>
      <c r="E171">
        <v>22</v>
      </c>
      <c r="F171">
        <v>7</v>
      </c>
      <c r="G171">
        <v>15</v>
      </c>
      <c r="H171">
        <v>0</v>
      </c>
      <c r="I171">
        <v>0</v>
      </c>
      <c r="J171">
        <v>75</v>
      </c>
      <c r="K171">
        <v>0</v>
      </c>
      <c r="L171">
        <v>0</v>
      </c>
      <c r="M171">
        <v>0</v>
      </c>
      <c r="N171">
        <v>0</v>
      </c>
    </row>
    <row r="172" spans="1:14" x14ac:dyDescent="0.2">
      <c r="A172" t="s">
        <v>5104</v>
      </c>
      <c r="B172" t="s">
        <v>89</v>
      </c>
      <c r="C172" t="s">
        <v>187</v>
      </c>
      <c r="D172" t="s">
        <v>4925</v>
      </c>
      <c r="E172">
        <v>0</v>
      </c>
      <c r="F172">
        <v>0</v>
      </c>
      <c r="G172">
        <v>0</v>
      </c>
      <c r="H172">
        <v>0</v>
      </c>
      <c r="I172">
        <v>0</v>
      </c>
      <c r="J172">
        <v>0</v>
      </c>
      <c r="K172">
        <v>71</v>
      </c>
      <c r="L172">
        <v>71</v>
      </c>
      <c r="M172">
        <v>0</v>
      </c>
      <c r="N172">
        <v>0</v>
      </c>
    </row>
    <row r="173" spans="1:14" x14ac:dyDescent="0.2">
      <c r="A173" t="s">
        <v>5105</v>
      </c>
      <c r="B173" t="s">
        <v>89</v>
      </c>
      <c r="C173" t="s">
        <v>187</v>
      </c>
      <c r="D173" t="s">
        <v>4927</v>
      </c>
      <c r="E173">
        <v>0</v>
      </c>
      <c r="F173">
        <v>0</v>
      </c>
      <c r="G173">
        <v>0</v>
      </c>
      <c r="H173">
        <v>0</v>
      </c>
      <c r="I173">
        <v>0</v>
      </c>
      <c r="J173">
        <v>0</v>
      </c>
      <c r="K173">
        <v>51</v>
      </c>
      <c r="L173">
        <v>51</v>
      </c>
      <c r="M173">
        <v>0</v>
      </c>
      <c r="N173">
        <v>0</v>
      </c>
    </row>
    <row r="174" spans="1:14" x14ac:dyDescent="0.2">
      <c r="A174" t="s">
        <v>5106</v>
      </c>
      <c r="B174" t="s">
        <v>89</v>
      </c>
      <c r="C174" t="s">
        <v>188</v>
      </c>
      <c r="D174" t="s">
        <v>4929</v>
      </c>
      <c r="E174">
        <v>58</v>
      </c>
      <c r="F174">
        <v>14</v>
      </c>
      <c r="G174">
        <v>44</v>
      </c>
      <c r="H174">
        <v>0</v>
      </c>
      <c r="I174">
        <v>0</v>
      </c>
      <c r="J174">
        <v>8</v>
      </c>
      <c r="K174">
        <v>0</v>
      </c>
      <c r="L174">
        <v>0</v>
      </c>
      <c r="M174">
        <v>0</v>
      </c>
      <c r="N174">
        <v>0</v>
      </c>
    </row>
    <row r="175" spans="1:14" x14ac:dyDescent="0.2">
      <c r="A175" t="s">
        <v>5107</v>
      </c>
      <c r="B175" t="s">
        <v>89</v>
      </c>
      <c r="C175" t="s">
        <v>188</v>
      </c>
      <c r="D175" t="s">
        <v>4931</v>
      </c>
      <c r="E175">
        <v>66</v>
      </c>
      <c r="F175">
        <v>17</v>
      </c>
      <c r="G175">
        <v>48</v>
      </c>
      <c r="H175">
        <v>1</v>
      </c>
      <c r="I175">
        <v>0</v>
      </c>
      <c r="J175">
        <v>0</v>
      </c>
      <c r="K175">
        <v>0</v>
      </c>
      <c r="L175">
        <v>0</v>
      </c>
      <c r="M175">
        <v>0</v>
      </c>
      <c r="N175">
        <v>0</v>
      </c>
    </row>
    <row r="176" spans="1:14" x14ac:dyDescent="0.2">
      <c r="A176" t="s">
        <v>5108</v>
      </c>
      <c r="B176" t="s">
        <v>89</v>
      </c>
      <c r="C176" t="s">
        <v>188</v>
      </c>
      <c r="D176" t="s">
        <v>4933</v>
      </c>
      <c r="E176">
        <v>8</v>
      </c>
      <c r="F176">
        <v>4</v>
      </c>
      <c r="G176">
        <v>4</v>
      </c>
      <c r="H176">
        <v>0</v>
      </c>
      <c r="I176">
        <v>0</v>
      </c>
      <c r="J176">
        <v>58</v>
      </c>
      <c r="K176">
        <v>0</v>
      </c>
      <c r="L176">
        <v>0</v>
      </c>
      <c r="M176">
        <v>0</v>
      </c>
      <c r="N176">
        <v>0</v>
      </c>
    </row>
    <row r="177" spans="1:14" x14ac:dyDescent="0.2">
      <c r="A177" t="s">
        <v>5109</v>
      </c>
      <c r="B177" t="s">
        <v>89</v>
      </c>
      <c r="C177" t="s">
        <v>188</v>
      </c>
      <c r="D177" t="s">
        <v>4935</v>
      </c>
      <c r="E177">
        <v>66</v>
      </c>
      <c r="F177">
        <v>17</v>
      </c>
      <c r="G177">
        <v>49</v>
      </c>
      <c r="H177">
        <v>0</v>
      </c>
      <c r="I177">
        <v>0</v>
      </c>
      <c r="J177">
        <v>0</v>
      </c>
      <c r="K177">
        <v>0</v>
      </c>
      <c r="L177">
        <v>0</v>
      </c>
      <c r="M177">
        <v>0</v>
      </c>
      <c r="N177">
        <v>0</v>
      </c>
    </row>
    <row r="178" spans="1:14" x14ac:dyDescent="0.2">
      <c r="A178" t="s">
        <v>5110</v>
      </c>
      <c r="B178" t="s">
        <v>89</v>
      </c>
      <c r="C178" t="s">
        <v>188</v>
      </c>
      <c r="D178" t="s">
        <v>4937</v>
      </c>
      <c r="E178">
        <v>58</v>
      </c>
      <c r="F178">
        <v>14</v>
      </c>
      <c r="G178">
        <v>44</v>
      </c>
      <c r="H178">
        <v>0</v>
      </c>
      <c r="I178">
        <v>0</v>
      </c>
      <c r="J178">
        <v>8</v>
      </c>
      <c r="K178">
        <v>0</v>
      </c>
      <c r="L178">
        <v>0</v>
      </c>
      <c r="M178">
        <v>0</v>
      </c>
      <c r="N178">
        <v>0</v>
      </c>
    </row>
    <row r="179" spans="1:14" x14ac:dyDescent="0.2">
      <c r="A179" t="s">
        <v>5111</v>
      </c>
      <c r="B179" t="s">
        <v>89</v>
      </c>
      <c r="C179" t="s">
        <v>188</v>
      </c>
      <c r="D179" t="s">
        <v>4939</v>
      </c>
      <c r="E179">
        <v>8</v>
      </c>
      <c r="F179">
        <v>5</v>
      </c>
      <c r="G179">
        <v>3</v>
      </c>
      <c r="H179">
        <v>0</v>
      </c>
      <c r="I179">
        <v>0</v>
      </c>
      <c r="J179">
        <v>58</v>
      </c>
      <c r="K179">
        <v>0</v>
      </c>
      <c r="L179">
        <v>0</v>
      </c>
      <c r="M179">
        <v>0</v>
      </c>
      <c r="N179">
        <v>0</v>
      </c>
    </row>
    <row r="180" spans="1:14" x14ac:dyDescent="0.2">
      <c r="A180" t="s">
        <v>5112</v>
      </c>
      <c r="B180" t="s">
        <v>89</v>
      </c>
      <c r="C180" t="s">
        <v>188</v>
      </c>
      <c r="D180" t="s">
        <v>4941</v>
      </c>
      <c r="E180">
        <v>58</v>
      </c>
      <c r="F180">
        <v>13</v>
      </c>
      <c r="G180">
        <v>45</v>
      </c>
      <c r="H180">
        <v>0</v>
      </c>
      <c r="I180">
        <v>0</v>
      </c>
      <c r="J180">
        <v>8</v>
      </c>
      <c r="K180">
        <v>0</v>
      </c>
      <c r="L180">
        <v>0</v>
      </c>
      <c r="M180">
        <v>0</v>
      </c>
      <c r="N180">
        <v>0</v>
      </c>
    </row>
    <row r="181" spans="1:14" x14ac:dyDescent="0.2">
      <c r="A181" t="s">
        <v>5113</v>
      </c>
      <c r="B181" t="s">
        <v>89</v>
      </c>
      <c r="C181" t="s">
        <v>188</v>
      </c>
      <c r="D181" t="s">
        <v>4943</v>
      </c>
      <c r="E181">
        <v>8</v>
      </c>
      <c r="F181">
        <v>4</v>
      </c>
      <c r="G181">
        <v>4</v>
      </c>
      <c r="H181">
        <v>0</v>
      </c>
      <c r="I181">
        <v>0</v>
      </c>
      <c r="J181">
        <v>58</v>
      </c>
      <c r="K181">
        <v>0</v>
      </c>
      <c r="L181">
        <v>0</v>
      </c>
      <c r="M181">
        <v>0</v>
      </c>
      <c r="N181">
        <v>0</v>
      </c>
    </row>
    <row r="182" spans="1:14" x14ac:dyDescent="0.2">
      <c r="A182" t="s">
        <v>5114</v>
      </c>
      <c r="B182" t="s">
        <v>89</v>
      </c>
      <c r="C182" t="s">
        <v>188</v>
      </c>
      <c r="D182" t="s">
        <v>4925</v>
      </c>
      <c r="E182">
        <v>0</v>
      </c>
      <c r="F182">
        <v>0</v>
      </c>
      <c r="G182">
        <v>0</v>
      </c>
      <c r="H182">
        <v>0</v>
      </c>
      <c r="I182">
        <v>0</v>
      </c>
      <c r="J182">
        <v>0</v>
      </c>
      <c r="K182">
        <v>36</v>
      </c>
      <c r="L182">
        <v>36</v>
      </c>
      <c r="M182">
        <v>0</v>
      </c>
      <c r="N182">
        <v>0</v>
      </c>
    </row>
    <row r="183" spans="1:14" x14ac:dyDescent="0.2">
      <c r="A183" t="s">
        <v>5115</v>
      </c>
      <c r="B183" t="s">
        <v>89</v>
      </c>
      <c r="C183" t="s">
        <v>188</v>
      </c>
      <c r="D183" t="s">
        <v>4927</v>
      </c>
      <c r="E183">
        <v>0</v>
      </c>
      <c r="F183">
        <v>0</v>
      </c>
      <c r="G183">
        <v>0</v>
      </c>
      <c r="H183">
        <v>0</v>
      </c>
      <c r="I183">
        <v>0</v>
      </c>
      <c r="J183">
        <v>0</v>
      </c>
      <c r="K183">
        <v>29</v>
      </c>
      <c r="L183">
        <v>29</v>
      </c>
      <c r="M183">
        <v>0</v>
      </c>
      <c r="N183">
        <v>0</v>
      </c>
    </row>
    <row r="184" spans="1:14" x14ac:dyDescent="0.2">
      <c r="A184" t="s">
        <v>5116</v>
      </c>
      <c r="B184" t="s">
        <v>89</v>
      </c>
      <c r="C184" t="s">
        <v>189</v>
      </c>
      <c r="D184" t="s">
        <v>4929</v>
      </c>
      <c r="E184">
        <v>63</v>
      </c>
      <c r="F184">
        <v>3</v>
      </c>
      <c r="G184">
        <v>56</v>
      </c>
      <c r="H184">
        <v>3</v>
      </c>
      <c r="I184">
        <v>1</v>
      </c>
      <c r="J184">
        <v>14</v>
      </c>
      <c r="K184">
        <v>0</v>
      </c>
      <c r="L184">
        <v>0</v>
      </c>
      <c r="M184">
        <v>0</v>
      </c>
      <c r="N184">
        <v>0</v>
      </c>
    </row>
    <row r="185" spans="1:14" x14ac:dyDescent="0.2">
      <c r="A185" t="s">
        <v>5117</v>
      </c>
      <c r="B185" t="s">
        <v>89</v>
      </c>
      <c r="C185" t="s">
        <v>189</v>
      </c>
      <c r="D185" t="s">
        <v>4931</v>
      </c>
      <c r="E185">
        <v>77</v>
      </c>
      <c r="F185">
        <v>2</v>
      </c>
      <c r="G185">
        <v>71</v>
      </c>
      <c r="H185">
        <v>3</v>
      </c>
      <c r="I185">
        <v>1</v>
      </c>
      <c r="J185">
        <v>0</v>
      </c>
      <c r="K185">
        <v>0</v>
      </c>
      <c r="L185">
        <v>0</v>
      </c>
      <c r="M185">
        <v>0</v>
      </c>
      <c r="N185">
        <v>0</v>
      </c>
    </row>
    <row r="186" spans="1:14" x14ac:dyDescent="0.2">
      <c r="A186" t="s">
        <v>5118</v>
      </c>
      <c r="B186" t="s">
        <v>89</v>
      </c>
      <c r="C186" t="s">
        <v>189</v>
      </c>
      <c r="D186" t="s">
        <v>4933</v>
      </c>
      <c r="E186">
        <v>14</v>
      </c>
      <c r="F186">
        <v>0</v>
      </c>
      <c r="G186">
        <v>14</v>
      </c>
      <c r="H186">
        <v>0</v>
      </c>
      <c r="I186">
        <v>0</v>
      </c>
      <c r="J186">
        <v>63</v>
      </c>
      <c r="K186">
        <v>0</v>
      </c>
      <c r="L186">
        <v>0</v>
      </c>
      <c r="M186">
        <v>0</v>
      </c>
      <c r="N186">
        <v>0</v>
      </c>
    </row>
    <row r="187" spans="1:14" x14ac:dyDescent="0.2">
      <c r="A187" t="s">
        <v>5119</v>
      </c>
      <c r="B187" t="s">
        <v>89</v>
      </c>
      <c r="C187" t="s">
        <v>189</v>
      </c>
      <c r="D187" t="s">
        <v>4935</v>
      </c>
      <c r="E187">
        <v>77</v>
      </c>
      <c r="F187">
        <v>2</v>
      </c>
      <c r="G187">
        <v>71</v>
      </c>
      <c r="H187">
        <v>3</v>
      </c>
      <c r="I187">
        <v>1</v>
      </c>
      <c r="J187">
        <v>0</v>
      </c>
      <c r="K187">
        <v>0</v>
      </c>
      <c r="L187">
        <v>0</v>
      </c>
      <c r="M187">
        <v>0</v>
      </c>
      <c r="N187">
        <v>0</v>
      </c>
    </row>
    <row r="188" spans="1:14" x14ac:dyDescent="0.2">
      <c r="A188" t="s">
        <v>5120</v>
      </c>
      <c r="B188" t="s">
        <v>89</v>
      </c>
      <c r="C188" t="s">
        <v>189</v>
      </c>
      <c r="D188" t="s">
        <v>4937</v>
      </c>
      <c r="E188">
        <v>63</v>
      </c>
      <c r="F188">
        <v>4</v>
      </c>
      <c r="G188">
        <v>55</v>
      </c>
      <c r="H188">
        <v>3</v>
      </c>
      <c r="I188">
        <v>1</v>
      </c>
      <c r="J188">
        <v>14</v>
      </c>
      <c r="K188">
        <v>0</v>
      </c>
      <c r="L188">
        <v>0</v>
      </c>
      <c r="M188">
        <v>0</v>
      </c>
      <c r="N188">
        <v>0</v>
      </c>
    </row>
    <row r="189" spans="1:14" x14ac:dyDescent="0.2">
      <c r="A189" t="s">
        <v>5121</v>
      </c>
      <c r="B189" t="s">
        <v>89</v>
      </c>
      <c r="C189" t="s">
        <v>189</v>
      </c>
      <c r="D189" t="s">
        <v>4939</v>
      </c>
      <c r="E189">
        <v>14</v>
      </c>
      <c r="F189">
        <v>1</v>
      </c>
      <c r="G189">
        <v>13</v>
      </c>
      <c r="H189">
        <v>0</v>
      </c>
      <c r="I189">
        <v>0</v>
      </c>
      <c r="J189">
        <v>63</v>
      </c>
      <c r="K189">
        <v>0</v>
      </c>
      <c r="L189">
        <v>0</v>
      </c>
      <c r="M189">
        <v>0</v>
      </c>
      <c r="N189">
        <v>0</v>
      </c>
    </row>
    <row r="190" spans="1:14" x14ac:dyDescent="0.2">
      <c r="A190" t="s">
        <v>5122</v>
      </c>
      <c r="B190" t="s">
        <v>89</v>
      </c>
      <c r="C190" t="s">
        <v>189</v>
      </c>
      <c r="D190" t="s">
        <v>4941</v>
      </c>
      <c r="E190">
        <v>63</v>
      </c>
      <c r="F190">
        <v>2</v>
      </c>
      <c r="G190">
        <v>57</v>
      </c>
      <c r="H190">
        <v>3</v>
      </c>
      <c r="I190">
        <v>1</v>
      </c>
      <c r="J190">
        <v>14</v>
      </c>
      <c r="K190">
        <v>0</v>
      </c>
      <c r="L190">
        <v>0</v>
      </c>
      <c r="M190">
        <v>0</v>
      </c>
      <c r="N190">
        <v>0</v>
      </c>
    </row>
    <row r="191" spans="1:14" x14ac:dyDescent="0.2">
      <c r="A191" t="s">
        <v>5123</v>
      </c>
      <c r="B191" t="s">
        <v>89</v>
      </c>
      <c r="C191" t="s">
        <v>189</v>
      </c>
      <c r="D191" t="s">
        <v>4943</v>
      </c>
      <c r="E191">
        <v>14</v>
      </c>
      <c r="F191">
        <v>0</v>
      </c>
      <c r="G191">
        <v>14</v>
      </c>
      <c r="H191">
        <v>0</v>
      </c>
      <c r="I191">
        <v>0</v>
      </c>
      <c r="J191">
        <v>63</v>
      </c>
      <c r="K191">
        <v>0</v>
      </c>
      <c r="L191">
        <v>0</v>
      </c>
      <c r="M191">
        <v>0</v>
      </c>
      <c r="N191">
        <v>0</v>
      </c>
    </row>
    <row r="192" spans="1:14" x14ac:dyDescent="0.2">
      <c r="A192" t="s">
        <v>5124</v>
      </c>
      <c r="B192" t="s">
        <v>89</v>
      </c>
      <c r="C192" t="s">
        <v>189</v>
      </c>
      <c r="D192" t="s">
        <v>4925</v>
      </c>
      <c r="E192">
        <v>0</v>
      </c>
      <c r="F192">
        <v>0</v>
      </c>
      <c r="G192">
        <v>0</v>
      </c>
      <c r="H192">
        <v>0</v>
      </c>
      <c r="I192">
        <v>0</v>
      </c>
      <c r="J192">
        <v>0</v>
      </c>
      <c r="K192">
        <v>44</v>
      </c>
      <c r="L192">
        <v>43</v>
      </c>
      <c r="M192">
        <v>1</v>
      </c>
      <c r="N192">
        <v>0</v>
      </c>
    </row>
    <row r="193" spans="1:14" x14ac:dyDescent="0.2">
      <c r="A193" t="s">
        <v>5125</v>
      </c>
      <c r="B193" t="s">
        <v>89</v>
      </c>
      <c r="C193" t="s">
        <v>189</v>
      </c>
      <c r="D193" t="s">
        <v>4927</v>
      </c>
      <c r="E193">
        <v>0</v>
      </c>
      <c r="F193">
        <v>0</v>
      </c>
      <c r="G193">
        <v>0</v>
      </c>
      <c r="H193">
        <v>0</v>
      </c>
      <c r="I193">
        <v>0</v>
      </c>
      <c r="J193">
        <v>0</v>
      </c>
      <c r="K193">
        <v>30</v>
      </c>
      <c r="L193">
        <v>29</v>
      </c>
      <c r="M193">
        <v>1</v>
      </c>
      <c r="N193">
        <v>0</v>
      </c>
    </row>
    <row r="194" spans="1:14" x14ac:dyDescent="0.2">
      <c r="A194" t="s">
        <v>5126</v>
      </c>
      <c r="B194" t="s">
        <v>89</v>
      </c>
      <c r="C194" t="s">
        <v>190</v>
      </c>
      <c r="D194" t="s">
        <v>4929</v>
      </c>
      <c r="E194">
        <v>162</v>
      </c>
      <c r="F194">
        <v>25</v>
      </c>
      <c r="G194">
        <v>133</v>
      </c>
      <c r="H194">
        <v>4</v>
      </c>
      <c r="I194">
        <v>0</v>
      </c>
      <c r="J194">
        <v>60</v>
      </c>
      <c r="K194">
        <v>0</v>
      </c>
      <c r="L194">
        <v>0</v>
      </c>
      <c r="M194">
        <v>0</v>
      </c>
      <c r="N194">
        <v>0</v>
      </c>
    </row>
    <row r="195" spans="1:14" x14ac:dyDescent="0.2">
      <c r="A195" t="s">
        <v>5127</v>
      </c>
      <c r="B195" t="s">
        <v>89</v>
      </c>
      <c r="C195" t="s">
        <v>190</v>
      </c>
      <c r="D195" t="s">
        <v>4931</v>
      </c>
      <c r="E195">
        <v>222</v>
      </c>
      <c r="F195">
        <v>32</v>
      </c>
      <c r="G195">
        <v>184</v>
      </c>
      <c r="H195">
        <v>6</v>
      </c>
      <c r="I195">
        <v>0</v>
      </c>
      <c r="J195">
        <v>0</v>
      </c>
      <c r="K195">
        <v>0</v>
      </c>
      <c r="L195">
        <v>0</v>
      </c>
      <c r="M195">
        <v>0</v>
      </c>
      <c r="N195">
        <v>0</v>
      </c>
    </row>
    <row r="196" spans="1:14" x14ac:dyDescent="0.2">
      <c r="A196" t="s">
        <v>5128</v>
      </c>
      <c r="B196" t="s">
        <v>89</v>
      </c>
      <c r="C196" t="s">
        <v>190</v>
      </c>
      <c r="D196" t="s">
        <v>4933</v>
      </c>
      <c r="E196">
        <v>60</v>
      </c>
      <c r="F196">
        <v>7</v>
      </c>
      <c r="G196">
        <v>53</v>
      </c>
      <c r="H196">
        <v>0</v>
      </c>
      <c r="I196">
        <v>0</v>
      </c>
      <c r="J196">
        <v>162</v>
      </c>
      <c r="K196">
        <v>0</v>
      </c>
      <c r="L196">
        <v>0</v>
      </c>
      <c r="M196">
        <v>0</v>
      </c>
      <c r="N196">
        <v>0</v>
      </c>
    </row>
    <row r="197" spans="1:14" x14ac:dyDescent="0.2">
      <c r="A197" t="s">
        <v>5129</v>
      </c>
      <c r="B197" t="s">
        <v>89</v>
      </c>
      <c r="C197" t="s">
        <v>190</v>
      </c>
      <c r="D197" t="s">
        <v>4935</v>
      </c>
      <c r="E197">
        <v>222</v>
      </c>
      <c r="F197">
        <v>32</v>
      </c>
      <c r="G197">
        <v>184</v>
      </c>
      <c r="H197">
        <v>6</v>
      </c>
      <c r="I197">
        <v>0</v>
      </c>
      <c r="J197">
        <v>0</v>
      </c>
      <c r="K197">
        <v>0</v>
      </c>
      <c r="L197">
        <v>0</v>
      </c>
      <c r="M197">
        <v>0</v>
      </c>
      <c r="N197">
        <v>0</v>
      </c>
    </row>
    <row r="198" spans="1:14" x14ac:dyDescent="0.2">
      <c r="A198" t="s">
        <v>5130</v>
      </c>
      <c r="B198" t="s">
        <v>89</v>
      </c>
      <c r="C198" t="s">
        <v>190</v>
      </c>
      <c r="D198" t="s">
        <v>4937</v>
      </c>
      <c r="E198">
        <v>162</v>
      </c>
      <c r="F198">
        <v>26</v>
      </c>
      <c r="G198">
        <v>130</v>
      </c>
      <c r="H198">
        <v>6</v>
      </c>
      <c r="I198">
        <v>0</v>
      </c>
      <c r="J198">
        <v>60</v>
      </c>
      <c r="K198">
        <v>0</v>
      </c>
      <c r="L198">
        <v>0</v>
      </c>
      <c r="M198">
        <v>0</v>
      </c>
      <c r="N198">
        <v>0</v>
      </c>
    </row>
    <row r="199" spans="1:14" x14ac:dyDescent="0.2">
      <c r="A199" t="s">
        <v>5131</v>
      </c>
      <c r="B199" t="s">
        <v>89</v>
      </c>
      <c r="C199" t="s">
        <v>190</v>
      </c>
      <c r="D199" t="s">
        <v>4939</v>
      </c>
      <c r="E199">
        <v>60</v>
      </c>
      <c r="F199">
        <v>9</v>
      </c>
      <c r="G199">
        <v>51</v>
      </c>
      <c r="H199">
        <v>0</v>
      </c>
      <c r="I199">
        <v>0</v>
      </c>
      <c r="J199">
        <v>162</v>
      </c>
      <c r="K199">
        <v>0</v>
      </c>
      <c r="L199">
        <v>0</v>
      </c>
      <c r="M199">
        <v>0</v>
      </c>
      <c r="N199">
        <v>0</v>
      </c>
    </row>
    <row r="200" spans="1:14" x14ac:dyDescent="0.2">
      <c r="A200" t="s">
        <v>5132</v>
      </c>
      <c r="B200" t="s">
        <v>89</v>
      </c>
      <c r="C200" t="s">
        <v>190</v>
      </c>
      <c r="D200" t="s">
        <v>4941</v>
      </c>
      <c r="E200">
        <v>162</v>
      </c>
      <c r="F200">
        <v>25</v>
      </c>
      <c r="G200">
        <v>132</v>
      </c>
      <c r="H200">
        <v>5</v>
      </c>
      <c r="I200">
        <v>0</v>
      </c>
      <c r="J200">
        <v>60</v>
      </c>
      <c r="K200">
        <v>0</v>
      </c>
      <c r="L200">
        <v>0</v>
      </c>
      <c r="M200">
        <v>0</v>
      </c>
      <c r="N200">
        <v>0</v>
      </c>
    </row>
    <row r="201" spans="1:14" x14ac:dyDescent="0.2">
      <c r="A201" t="s">
        <v>5133</v>
      </c>
      <c r="B201" t="s">
        <v>89</v>
      </c>
      <c r="C201" t="s">
        <v>190</v>
      </c>
      <c r="D201" t="s">
        <v>4943</v>
      </c>
      <c r="E201">
        <v>60</v>
      </c>
      <c r="F201">
        <v>7</v>
      </c>
      <c r="G201">
        <v>53</v>
      </c>
      <c r="H201">
        <v>0</v>
      </c>
      <c r="I201">
        <v>0</v>
      </c>
      <c r="J201">
        <v>162</v>
      </c>
      <c r="K201">
        <v>0</v>
      </c>
      <c r="L201">
        <v>0</v>
      </c>
      <c r="M201">
        <v>0</v>
      </c>
      <c r="N201">
        <v>0</v>
      </c>
    </row>
    <row r="202" spans="1:14" x14ac:dyDescent="0.2">
      <c r="A202" t="s">
        <v>5134</v>
      </c>
      <c r="B202" t="s">
        <v>89</v>
      </c>
      <c r="C202" t="s">
        <v>190</v>
      </c>
      <c r="D202" t="s">
        <v>4925</v>
      </c>
      <c r="E202">
        <v>0</v>
      </c>
      <c r="F202">
        <v>0</v>
      </c>
      <c r="G202">
        <v>0</v>
      </c>
      <c r="H202">
        <v>0</v>
      </c>
      <c r="I202">
        <v>0</v>
      </c>
      <c r="J202">
        <v>0</v>
      </c>
      <c r="K202">
        <v>131</v>
      </c>
      <c r="L202">
        <v>129</v>
      </c>
      <c r="M202">
        <v>2</v>
      </c>
      <c r="N202">
        <v>0</v>
      </c>
    </row>
    <row r="203" spans="1:14" x14ac:dyDescent="0.2">
      <c r="A203" t="s">
        <v>5135</v>
      </c>
      <c r="B203" t="s">
        <v>89</v>
      </c>
      <c r="C203" t="s">
        <v>190</v>
      </c>
      <c r="D203" t="s">
        <v>4927</v>
      </c>
      <c r="E203">
        <v>0</v>
      </c>
      <c r="F203">
        <v>0</v>
      </c>
      <c r="G203">
        <v>0</v>
      </c>
      <c r="H203">
        <v>0</v>
      </c>
      <c r="I203">
        <v>0</v>
      </c>
      <c r="J203">
        <v>0</v>
      </c>
      <c r="K203">
        <v>106</v>
      </c>
      <c r="L203">
        <v>104</v>
      </c>
      <c r="M203">
        <v>2</v>
      </c>
      <c r="N203">
        <v>0</v>
      </c>
    </row>
    <row r="204" spans="1:14" x14ac:dyDescent="0.2">
      <c r="A204" t="s">
        <v>5136</v>
      </c>
      <c r="B204" t="s">
        <v>89</v>
      </c>
      <c r="C204" t="s">
        <v>191</v>
      </c>
      <c r="D204" t="s">
        <v>4929</v>
      </c>
      <c r="E204">
        <v>29</v>
      </c>
      <c r="F204">
        <v>7</v>
      </c>
      <c r="G204">
        <v>20</v>
      </c>
      <c r="H204">
        <v>2</v>
      </c>
      <c r="I204">
        <v>0</v>
      </c>
      <c r="J204">
        <v>6</v>
      </c>
      <c r="K204">
        <v>0</v>
      </c>
      <c r="L204">
        <v>0</v>
      </c>
      <c r="M204">
        <v>0</v>
      </c>
      <c r="N204">
        <v>0</v>
      </c>
    </row>
    <row r="205" spans="1:14" x14ac:dyDescent="0.2">
      <c r="A205" t="s">
        <v>5137</v>
      </c>
      <c r="B205" t="s">
        <v>89</v>
      </c>
      <c r="C205" t="s">
        <v>191</v>
      </c>
      <c r="D205" t="s">
        <v>4931</v>
      </c>
      <c r="E205">
        <v>35</v>
      </c>
      <c r="F205">
        <v>5</v>
      </c>
      <c r="G205">
        <v>28</v>
      </c>
      <c r="H205">
        <v>2</v>
      </c>
      <c r="I205">
        <v>0</v>
      </c>
      <c r="J205">
        <v>0</v>
      </c>
      <c r="K205">
        <v>0</v>
      </c>
      <c r="L205">
        <v>0</v>
      </c>
      <c r="M205">
        <v>0</v>
      </c>
      <c r="N205">
        <v>0</v>
      </c>
    </row>
    <row r="206" spans="1:14" x14ac:dyDescent="0.2">
      <c r="A206" t="s">
        <v>5138</v>
      </c>
      <c r="B206" t="s">
        <v>89</v>
      </c>
      <c r="C206" t="s">
        <v>191</v>
      </c>
      <c r="D206" t="s">
        <v>4933</v>
      </c>
      <c r="E206">
        <v>6</v>
      </c>
      <c r="F206">
        <v>0</v>
      </c>
      <c r="G206">
        <v>6</v>
      </c>
      <c r="H206">
        <v>0</v>
      </c>
      <c r="I206">
        <v>0</v>
      </c>
      <c r="J206">
        <v>29</v>
      </c>
      <c r="K206">
        <v>0</v>
      </c>
      <c r="L206">
        <v>0</v>
      </c>
      <c r="M206">
        <v>0</v>
      </c>
      <c r="N206">
        <v>0</v>
      </c>
    </row>
    <row r="207" spans="1:14" x14ac:dyDescent="0.2">
      <c r="A207" t="s">
        <v>5139</v>
      </c>
      <c r="B207" t="s">
        <v>89</v>
      </c>
      <c r="C207" t="s">
        <v>191</v>
      </c>
      <c r="D207" t="s">
        <v>4935</v>
      </c>
      <c r="E207">
        <v>35</v>
      </c>
      <c r="F207">
        <v>5</v>
      </c>
      <c r="G207">
        <v>28</v>
      </c>
      <c r="H207">
        <v>2</v>
      </c>
      <c r="I207">
        <v>0</v>
      </c>
      <c r="J207">
        <v>0</v>
      </c>
      <c r="K207">
        <v>0</v>
      </c>
      <c r="L207">
        <v>0</v>
      </c>
      <c r="M207">
        <v>0</v>
      </c>
      <c r="N207">
        <v>0</v>
      </c>
    </row>
    <row r="208" spans="1:14" x14ac:dyDescent="0.2">
      <c r="A208" t="s">
        <v>5140</v>
      </c>
      <c r="B208" t="s">
        <v>89</v>
      </c>
      <c r="C208" t="s">
        <v>191</v>
      </c>
      <c r="D208" t="s">
        <v>4937</v>
      </c>
      <c r="E208">
        <v>29</v>
      </c>
      <c r="F208">
        <v>7</v>
      </c>
      <c r="G208">
        <v>20</v>
      </c>
      <c r="H208">
        <v>2</v>
      </c>
      <c r="I208">
        <v>0</v>
      </c>
      <c r="J208">
        <v>6</v>
      </c>
      <c r="K208">
        <v>0</v>
      </c>
      <c r="L208">
        <v>0</v>
      </c>
      <c r="M208">
        <v>0</v>
      </c>
      <c r="N208">
        <v>0</v>
      </c>
    </row>
    <row r="209" spans="1:14" x14ac:dyDescent="0.2">
      <c r="A209" t="s">
        <v>5141</v>
      </c>
      <c r="B209" t="s">
        <v>89</v>
      </c>
      <c r="C209" t="s">
        <v>191</v>
      </c>
      <c r="D209" t="s">
        <v>4939</v>
      </c>
      <c r="E209">
        <v>6</v>
      </c>
      <c r="F209">
        <v>0</v>
      </c>
      <c r="G209">
        <v>6</v>
      </c>
      <c r="H209">
        <v>0</v>
      </c>
      <c r="I209">
        <v>0</v>
      </c>
      <c r="J209">
        <v>29</v>
      </c>
      <c r="K209">
        <v>0</v>
      </c>
      <c r="L209">
        <v>0</v>
      </c>
      <c r="M209">
        <v>0</v>
      </c>
      <c r="N209">
        <v>0</v>
      </c>
    </row>
    <row r="210" spans="1:14" x14ac:dyDescent="0.2">
      <c r="A210" t="s">
        <v>5142</v>
      </c>
      <c r="B210" t="s">
        <v>89</v>
      </c>
      <c r="C210" t="s">
        <v>191</v>
      </c>
      <c r="D210" t="s">
        <v>4941</v>
      </c>
      <c r="E210">
        <v>29</v>
      </c>
      <c r="F210">
        <v>5</v>
      </c>
      <c r="G210">
        <v>22</v>
      </c>
      <c r="H210">
        <v>2</v>
      </c>
      <c r="I210">
        <v>0</v>
      </c>
      <c r="J210">
        <v>6</v>
      </c>
      <c r="K210">
        <v>0</v>
      </c>
      <c r="L210">
        <v>0</v>
      </c>
      <c r="M210">
        <v>0</v>
      </c>
      <c r="N210">
        <v>0</v>
      </c>
    </row>
    <row r="211" spans="1:14" x14ac:dyDescent="0.2">
      <c r="A211" t="s">
        <v>5143</v>
      </c>
      <c r="B211" t="s">
        <v>89</v>
      </c>
      <c r="C211" t="s">
        <v>191</v>
      </c>
      <c r="D211" t="s">
        <v>4943</v>
      </c>
      <c r="E211">
        <v>6</v>
      </c>
      <c r="F211">
        <v>0</v>
      </c>
      <c r="G211">
        <v>6</v>
      </c>
      <c r="H211">
        <v>0</v>
      </c>
      <c r="I211">
        <v>0</v>
      </c>
      <c r="J211">
        <v>29</v>
      </c>
      <c r="K211">
        <v>0</v>
      </c>
      <c r="L211">
        <v>0</v>
      </c>
      <c r="M211">
        <v>0</v>
      </c>
      <c r="N211">
        <v>0</v>
      </c>
    </row>
    <row r="212" spans="1:14" x14ac:dyDescent="0.2">
      <c r="A212" t="s">
        <v>5144</v>
      </c>
      <c r="B212" t="s">
        <v>89</v>
      </c>
      <c r="C212" t="s">
        <v>191</v>
      </c>
      <c r="D212" t="s">
        <v>4925</v>
      </c>
      <c r="E212">
        <v>0</v>
      </c>
      <c r="F212">
        <v>0</v>
      </c>
      <c r="G212">
        <v>0</v>
      </c>
      <c r="H212">
        <v>0</v>
      </c>
      <c r="I212">
        <v>0</v>
      </c>
      <c r="J212">
        <v>0</v>
      </c>
      <c r="K212">
        <v>23</v>
      </c>
      <c r="L212">
        <v>23</v>
      </c>
      <c r="M212">
        <v>0</v>
      </c>
      <c r="N212">
        <v>0</v>
      </c>
    </row>
    <row r="213" spans="1:14" x14ac:dyDescent="0.2">
      <c r="A213" t="s">
        <v>5145</v>
      </c>
      <c r="B213" t="s">
        <v>89</v>
      </c>
      <c r="C213" t="s">
        <v>191</v>
      </c>
      <c r="D213" t="s">
        <v>4927</v>
      </c>
      <c r="E213">
        <v>0</v>
      </c>
      <c r="F213">
        <v>0</v>
      </c>
      <c r="G213">
        <v>0</v>
      </c>
      <c r="H213">
        <v>0</v>
      </c>
      <c r="I213">
        <v>0</v>
      </c>
      <c r="J213">
        <v>0</v>
      </c>
      <c r="K213">
        <v>21</v>
      </c>
      <c r="L213">
        <v>21</v>
      </c>
      <c r="M213">
        <v>0</v>
      </c>
      <c r="N213">
        <v>0</v>
      </c>
    </row>
    <row r="214" spans="1:14" x14ac:dyDescent="0.2">
      <c r="A214" t="s">
        <v>5146</v>
      </c>
      <c r="B214" t="s">
        <v>89</v>
      </c>
      <c r="C214" t="s">
        <v>192</v>
      </c>
      <c r="D214" t="s">
        <v>4929</v>
      </c>
      <c r="E214">
        <v>46</v>
      </c>
      <c r="F214">
        <v>12</v>
      </c>
      <c r="G214">
        <v>34</v>
      </c>
      <c r="H214">
        <v>0</v>
      </c>
      <c r="I214">
        <v>0</v>
      </c>
      <c r="J214">
        <v>8</v>
      </c>
      <c r="K214">
        <v>0</v>
      </c>
      <c r="L214">
        <v>0</v>
      </c>
      <c r="M214">
        <v>0</v>
      </c>
      <c r="N214">
        <v>0</v>
      </c>
    </row>
    <row r="215" spans="1:14" x14ac:dyDescent="0.2">
      <c r="A215" t="s">
        <v>5147</v>
      </c>
      <c r="B215" t="s">
        <v>89</v>
      </c>
      <c r="C215" t="s">
        <v>192</v>
      </c>
      <c r="D215" t="s">
        <v>4931</v>
      </c>
      <c r="E215">
        <v>54</v>
      </c>
      <c r="F215">
        <v>12</v>
      </c>
      <c r="G215">
        <v>42</v>
      </c>
      <c r="H215">
        <v>0</v>
      </c>
      <c r="I215">
        <v>0</v>
      </c>
      <c r="J215">
        <v>0</v>
      </c>
      <c r="K215">
        <v>0</v>
      </c>
      <c r="L215">
        <v>0</v>
      </c>
      <c r="M215">
        <v>0</v>
      </c>
      <c r="N215">
        <v>0</v>
      </c>
    </row>
    <row r="216" spans="1:14" x14ac:dyDescent="0.2">
      <c r="A216" t="s">
        <v>5148</v>
      </c>
      <c r="B216" t="s">
        <v>89</v>
      </c>
      <c r="C216" t="s">
        <v>192</v>
      </c>
      <c r="D216" t="s">
        <v>4933</v>
      </c>
      <c r="E216">
        <v>8</v>
      </c>
      <c r="F216">
        <v>1</v>
      </c>
      <c r="G216">
        <v>7</v>
      </c>
      <c r="H216">
        <v>0</v>
      </c>
      <c r="I216">
        <v>0</v>
      </c>
      <c r="J216">
        <v>46</v>
      </c>
      <c r="K216">
        <v>0</v>
      </c>
      <c r="L216">
        <v>0</v>
      </c>
      <c r="M216">
        <v>0</v>
      </c>
      <c r="N216">
        <v>0</v>
      </c>
    </row>
    <row r="217" spans="1:14" x14ac:dyDescent="0.2">
      <c r="A217" t="s">
        <v>5149</v>
      </c>
      <c r="B217" t="s">
        <v>89</v>
      </c>
      <c r="C217" t="s">
        <v>192</v>
      </c>
      <c r="D217" t="s">
        <v>4935</v>
      </c>
      <c r="E217">
        <v>54</v>
      </c>
      <c r="F217">
        <v>12</v>
      </c>
      <c r="G217">
        <v>42</v>
      </c>
      <c r="H217">
        <v>0</v>
      </c>
      <c r="I217">
        <v>0</v>
      </c>
      <c r="J217">
        <v>0</v>
      </c>
      <c r="K217">
        <v>0</v>
      </c>
      <c r="L217">
        <v>0</v>
      </c>
      <c r="M217">
        <v>0</v>
      </c>
      <c r="N217">
        <v>0</v>
      </c>
    </row>
    <row r="218" spans="1:14" x14ac:dyDescent="0.2">
      <c r="A218" t="s">
        <v>5150</v>
      </c>
      <c r="B218" t="s">
        <v>89</v>
      </c>
      <c r="C218" t="s">
        <v>192</v>
      </c>
      <c r="D218" t="s">
        <v>4937</v>
      </c>
      <c r="E218">
        <v>46</v>
      </c>
      <c r="F218">
        <v>13</v>
      </c>
      <c r="G218">
        <v>33</v>
      </c>
      <c r="H218">
        <v>0</v>
      </c>
      <c r="I218">
        <v>0</v>
      </c>
      <c r="J218">
        <v>8</v>
      </c>
      <c r="K218">
        <v>0</v>
      </c>
      <c r="L218">
        <v>0</v>
      </c>
      <c r="M218">
        <v>0</v>
      </c>
      <c r="N218">
        <v>0</v>
      </c>
    </row>
    <row r="219" spans="1:14" x14ac:dyDescent="0.2">
      <c r="A219" t="s">
        <v>5151</v>
      </c>
      <c r="B219" t="s">
        <v>89</v>
      </c>
      <c r="C219" t="s">
        <v>192</v>
      </c>
      <c r="D219" t="s">
        <v>4939</v>
      </c>
      <c r="E219">
        <v>8</v>
      </c>
      <c r="F219">
        <v>1</v>
      </c>
      <c r="G219">
        <v>7</v>
      </c>
      <c r="H219">
        <v>0</v>
      </c>
      <c r="I219">
        <v>0</v>
      </c>
      <c r="J219">
        <v>46</v>
      </c>
      <c r="K219">
        <v>0</v>
      </c>
      <c r="L219">
        <v>0</v>
      </c>
      <c r="M219">
        <v>0</v>
      </c>
      <c r="N219">
        <v>0</v>
      </c>
    </row>
    <row r="220" spans="1:14" x14ac:dyDescent="0.2">
      <c r="A220" t="s">
        <v>5152</v>
      </c>
      <c r="B220" t="s">
        <v>89</v>
      </c>
      <c r="C220" t="s">
        <v>192</v>
      </c>
      <c r="D220" t="s">
        <v>4941</v>
      </c>
      <c r="E220">
        <v>46</v>
      </c>
      <c r="F220">
        <v>12</v>
      </c>
      <c r="G220">
        <v>34</v>
      </c>
      <c r="H220">
        <v>0</v>
      </c>
      <c r="I220">
        <v>0</v>
      </c>
      <c r="J220">
        <v>8</v>
      </c>
      <c r="K220">
        <v>0</v>
      </c>
      <c r="L220">
        <v>0</v>
      </c>
      <c r="M220">
        <v>0</v>
      </c>
      <c r="N220">
        <v>0</v>
      </c>
    </row>
    <row r="221" spans="1:14" x14ac:dyDescent="0.2">
      <c r="A221" t="s">
        <v>5153</v>
      </c>
      <c r="B221" t="s">
        <v>89</v>
      </c>
      <c r="C221" t="s">
        <v>192</v>
      </c>
      <c r="D221" t="s">
        <v>4943</v>
      </c>
      <c r="E221">
        <v>8</v>
      </c>
      <c r="F221">
        <v>1</v>
      </c>
      <c r="G221">
        <v>7</v>
      </c>
      <c r="H221">
        <v>0</v>
      </c>
      <c r="I221">
        <v>0</v>
      </c>
      <c r="J221">
        <v>46</v>
      </c>
      <c r="K221">
        <v>0</v>
      </c>
      <c r="L221">
        <v>0</v>
      </c>
      <c r="M221">
        <v>0</v>
      </c>
      <c r="N221">
        <v>0</v>
      </c>
    </row>
    <row r="222" spans="1:14" x14ac:dyDescent="0.2">
      <c r="A222" t="s">
        <v>5154</v>
      </c>
      <c r="B222" t="s">
        <v>89</v>
      </c>
      <c r="C222" t="s">
        <v>192</v>
      </c>
      <c r="D222" t="s">
        <v>4925</v>
      </c>
      <c r="E222">
        <v>0</v>
      </c>
      <c r="F222">
        <v>0</v>
      </c>
      <c r="G222">
        <v>0</v>
      </c>
      <c r="H222">
        <v>0</v>
      </c>
      <c r="I222">
        <v>0</v>
      </c>
      <c r="J222">
        <v>0</v>
      </c>
      <c r="K222">
        <v>45</v>
      </c>
      <c r="L222">
        <v>45</v>
      </c>
      <c r="M222">
        <v>0</v>
      </c>
      <c r="N222">
        <v>0</v>
      </c>
    </row>
    <row r="223" spans="1:14" x14ac:dyDescent="0.2">
      <c r="A223" t="s">
        <v>5155</v>
      </c>
      <c r="B223" t="s">
        <v>89</v>
      </c>
      <c r="C223" t="s">
        <v>192</v>
      </c>
      <c r="D223" t="s">
        <v>4927</v>
      </c>
      <c r="E223">
        <v>0</v>
      </c>
      <c r="F223">
        <v>0</v>
      </c>
      <c r="G223">
        <v>0</v>
      </c>
      <c r="H223">
        <v>0</v>
      </c>
      <c r="I223">
        <v>0</v>
      </c>
      <c r="J223">
        <v>0</v>
      </c>
      <c r="K223">
        <v>35</v>
      </c>
      <c r="L223">
        <v>35</v>
      </c>
      <c r="M223">
        <v>0</v>
      </c>
      <c r="N223">
        <v>0</v>
      </c>
    </row>
    <row r="224" spans="1:14" x14ac:dyDescent="0.2">
      <c r="A224" t="s">
        <v>5156</v>
      </c>
      <c r="B224" t="s">
        <v>89</v>
      </c>
      <c r="C224" t="s">
        <v>193</v>
      </c>
      <c r="D224" t="s">
        <v>4929</v>
      </c>
      <c r="E224">
        <v>73</v>
      </c>
      <c r="F224">
        <v>15</v>
      </c>
      <c r="G224">
        <v>57</v>
      </c>
      <c r="H224">
        <v>0</v>
      </c>
      <c r="I224">
        <v>1</v>
      </c>
      <c r="J224">
        <v>22</v>
      </c>
      <c r="K224">
        <v>0</v>
      </c>
      <c r="L224">
        <v>0</v>
      </c>
      <c r="M224">
        <v>0</v>
      </c>
      <c r="N224">
        <v>0</v>
      </c>
    </row>
    <row r="225" spans="1:14" x14ac:dyDescent="0.2">
      <c r="A225" t="s">
        <v>5157</v>
      </c>
      <c r="B225" t="s">
        <v>89</v>
      </c>
      <c r="C225" t="s">
        <v>193</v>
      </c>
      <c r="D225" t="s">
        <v>4931</v>
      </c>
      <c r="E225">
        <v>95</v>
      </c>
      <c r="F225">
        <v>21</v>
      </c>
      <c r="G225">
        <v>72</v>
      </c>
      <c r="H225">
        <v>0</v>
      </c>
      <c r="I225">
        <v>2</v>
      </c>
      <c r="J225">
        <v>0</v>
      </c>
      <c r="K225">
        <v>0</v>
      </c>
      <c r="L225">
        <v>0</v>
      </c>
      <c r="M225">
        <v>0</v>
      </c>
      <c r="N225">
        <v>0</v>
      </c>
    </row>
    <row r="226" spans="1:14" x14ac:dyDescent="0.2">
      <c r="A226" t="s">
        <v>5158</v>
      </c>
      <c r="B226" t="s">
        <v>89</v>
      </c>
      <c r="C226" t="s">
        <v>193</v>
      </c>
      <c r="D226" t="s">
        <v>4933</v>
      </c>
      <c r="E226">
        <v>22</v>
      </c>
      <c r="F226">
        <v>6</v>
      </c>
      <c r="G226">
        <v>16</v>
      </c>
      <c r="H226">
        <v>0</v>
      </c>
      <c r="I226">
        <v>0</v>
      </c>
      <c r="J226">
        <v>73</v>
      </c>
      <c r="K226">
        <v>0</v>
      </c>
      <c r="L226">
        <v>0</v>
      </c>
      <c r="M226">
        <v>0</v>
      </c>
      <c r="N226">
        <v>0</v>
      </c>
    </row>
    <row r="227" spans="1:14" x14ac:dyDescent="0.2">
      <c r="A227" t="s">
        <v>5159</v>
      </c>
      <c r="B227" t="s">
        <v>89</v>
      </c>
      <c r="C227" t="s">
        <v>193</v>
      </c>
      <c r="D227" t="s">
        <v>4935</v>
      </c>
      <c r="E227">
        <v>95</v>
      </c>
      <c r="F227">
        <v>21</v>
      </c>
      <c r="G227">
        <v>72</v>
      </c>
      <c r="H227">
        <v>0</v>
      </c>
      <c r="I227">
        <v>2</v>
      </c>
      <c r="J227">
        <v>0</v>
      </c>
      <c r="K227">
        <v>0</v>
      </c>
      <c r="L227">
        <v>0</v>
      </c>
      <c r="M227">
        <v>0</v>
      </c>
      <c r="N227">
        <v>0</v>
      </c>
    </row>
    <row r="228" spans="1:14" x14ac:dyDescent="0.2">
      <c r="A228" t="s">
        <v>5160</v>
      </c>
      <c r="B228" t="s">
        <v>89</v>
      </c>
      <c r="C228" t="s">
        <v>193</v>
      </c>
      <c r="D228" t="s">
        <v>4937</v>
      </c>
      <c r="E228">
        <v>73</v>
      </c>
      <c r="F228">
        <v>15</v>
      </c>
      <c r="G228">
        <v>56</v>
      </c>
      <c r="H228">
        <v>0</v>
      </c>
      <c r="I228">
        <v>2</v>
      </c>
      <c r="J228">
        <v>22</v>
      </c>
      <c r="K228">
        <v>0</v>
      </c>
      <c r="L228">
        <v>0</v>
      </c>
      <c r="M228">
        <v>0</v>
      </c>
      <c r="N228">
        <v>0</v>
      </c>
    </row>
    <row r="229" spans="1:14" x14ac:dyDescent="0.2">
      <c r="A229" t="s">
        <v>5161</v>
      </c>
      <c r="B229" t="s">
        <v>89</v>
      </c>
      <c r="C229" t="s">
        <v>193</v>
      </c>
      <c r="D229" t="s">
        <v>4939</v>
      </c>
      <c r="E229">
        <v>22</v>
      </c>
      <c r="F229">
        <v>6</v>
      </c>
      <c r="G229">
        <v>16</v>
      </c>
      <c r="H229">
        <v>0</v>
      </c>
      <c r="I229">
        <v>0</v>
      </c>
      <c r="J229">
        <v>73</v>
      </c>
      <c r="K229">
        <v>0</v>
      </c>
      <c r="L229">
        <v>0</v>
      </c>
      <c r="M229">
        <v>0</v>
      </c>
      <c r="N229">
        <v>0</v>
      </c>
    </row>
    <row r="230" spans="1:14" x14ac:dyDescent="0.2">
      <c r="A230" t="s">
        <v>5162</v>
      </c>
      <c r="B230" t="s">
        <v>89</v>
      </c>
      <c r="C230" t="s">
        <v>193</v>
      </c>
      <c r="D230" t="s">
        <v>4941</v>
      </c>
      <c r="E230">
        <v>73</v>
      </c>
      <c r="F230">
        <v>15</v>
      </c>
      <c r="G230">
        <v>57</v>
      </c>
      <c r="H230">
        <v>0</v>
      </c>
      <c r="I230">
        <v>1</v>
      </c>
      <c r="J230">
        <v>22</v>
      </c>
      <c r="K230">
        <v>0</v>
      </c>
      <c r="L230">
        <v>0</v>
      </c>
      <c r="M230">
        <v>0</v>
      </c>
      <c r="N230">
        <v>0</v>
      </c>
    </row>
    <row r="231" spans="1:14" x14ac:dyDescent="0.2">
      <c r="A231" t="s">
        <v>5163</v>
      </c>
      <c r="B231" t="s">
        <v>89</v>
      </c>
      <c r="C231" t="s">
        <v>193</v>
      </c>
      <c r="D231" t="s">
        <v>4943</v>
      </c>
      <c r="E231">
        <v>22</v>
      </c>
      <c r="F231">
        <v>6</v>
      </c>
      <c r="G231">
        <v>16</v>
      </c>
      <c r="H231">
        <v>0</v>
      </c>
      <c r="I231">
        <v>0</v>
      </c>
      <c r="J231">
        <v>73</v>
      </c>
      <c r="K231">
        <v>0</v>
      </c>
      <c r="L231">
        <v>0</v>
      </c>
      <c r="M231">
        <v>0</v>
      </c>
      <c r="N231">
        <v>0</v>
      </c>
    </row>
    <row r="232" spans="1:14" x14ac:dyDescent="0.2">
      <c r="A232" t="s">
        <v>5164</v>
      </c>
      <c r="B232" t="s">
        <v>89</v>
      </c>
      <c r="C232" t="s">
        <v>193</v>
      </c>
      <c r="D232" t="s">
        <v>4925</v>
      </c>
      <c r="E232">
        <v>0</v>
      </c>
      <c r="F232">
        <v>0</v>
      </c>
      <c r="G232">
        <v>0</v>
      </c>
      <c r="H232">
        <v>0</v>
      </c>
      <c r="I232">
        <v>0</v>
      </c>
      <c r="J232">
        <v>0</v>
      </c>
      <c r="K232">
        <v>66</v>
      </c>
      <c r="L232">
        <v>64</v>
      </c>
      <c r="M232">
        <v>1</v>
      </c>
      <c r="N232">
        <v>1</v>
      </c>
    </row>
    <row r="233" spans="1:14" x14ac:dyDescent="0.2">
      <c r="A233" t="s">
        <v>5165</v>
      </c>
      <c r="B233" t="s">
        <v>89</v>
      </c>
      <c r="C233" t="s">
        <v>193</v>
      </c>
      <c r="D233" t="s">
        <v>4927</v>
      </c>
      <c r="E233">
        <v>0</v>
      </c>
      <c r="F233">
        <v>0</v>
      </c>
      <c r="G233">
        <v>0</v>
      </c>
      <c r="H233">
        <v>0</v>
      </c>
      <c r="I233">
        <v>0</v>
      </c>
      <c r="J233">
        <v>0</v>
      </c>
      <c r="K233">
        <v>53</v>
      </c>
      <c r="L233">
        <v>51</v>
      </c>
      <c r="M233">
        <v>1</v>
      </c>
      <c r="N233">
        <v>1</v>
      </c>
    </row>
    <row r="234" spans="1:14" x14ac:dyDescent="0.2">
      <c r="A234" t="s">
        <v>5166</v>
      </c>
      <c r="B234" t="s">
        <v>89</v>
      </c>
      <c r="C234" t="s">
        <v>194</v>
      </c>
      <c r="D234" t="s">
        <v>4929</v>
      </c>
      <c r="E234">
        <v>64</v>
      </c>
      <c r="F234">
        <v>15</v>
      </c>
      <c r="G234">
        <v>48</v>
      </c>
      <c r="H234">
        <v>1</v>
      </c>
      <c r="I234">
        <v>0</v>
      </c>
      <c r="J234">
        <v>8</v>
      </c>
      <c r="K234">
        <v>0</v>
      </c>
      <c r="L234">
        <v>0</v>
      </c>
      <c r="M234">
        <v>0</v>
      </c>
      <c r="N234">
        <v>0</v>
      </c>
    </row>
    <row r="235" spans="1:14" x14ac:dyDescent="0.2">
      <c r="A235" t="s">
        <v>5167</v>
      </c>
      <c r="B235" t="s">
        <v>89</v>
      </c>
      <c r="C235" t="s">
        <v>194</v>
      </c>
      <c r="D235" t="s">
        <v>4931</v>
      </c>
      <c r="E235">
        <v>72</v>
      </c>
      <c r="F235">
        <v>13</v>
      </c>
      <c r="G235">
        <v>58</v>
      </c>
      <c r="H235">
        <v>1</v>
      </c>
      <c r="I235">
        <v>0</v>
      </c>
      <c r="J235">
        <v>0</v>
      </c>
      <c r="K235">
        <v>0</v>
      </c>
      <c r="L235">
        <v>0</v>
      </c>
      <c r="M235">
        <v>0</v>
      </c>
      <c r="N235">
        <v>0</v>
      </c>
    </row>
    <row r="236" spans="1:14" x14ac:dyDescent="0.2">
      <c r="A236" t="s">
        <v>5168</v>
      </c>
      <c r="B236" t="s">
        <v>89</v>
      </c>
      <c r="C236" t="s">
        <v>194</v>
      </c>
      <c r="D236" t="s">
        <v>4933</v>
      </c>
      <c r="E236">
        <v>8</v>
      </c>
      <c r="F236">
        <v>1</v>
      </c>
      <c r="G236">
        <v>7</v>
      </c>
      <c r="H236">
        <v>0</v>
      </c>
      <c r="I236">
        <v>0</v>
      </c>
      <c r="J236">
        <v>64</v>
      </c>
      <c r="K236">
        <v>0</v>
      </c>
      <c r="L236">
        <v>0</v>
      </c>
      <c r="M236">
        <v>0</v>
      </c>
      <c r="N236">
        <v>0</v>
      </c>
    </row>
    <row r="237" spans="1:14" x14ac:dyDescent="0.2">
      <c r="A237" t="s">
        <v>5169</v>
      </c>
      <c r="B237" t="s">
        <v>89</v>
      </c>
      <c r="C237" t="s">
        <v>194</v>
      </c>
      <c r="D237" t="s">
        <v>4935</v>
      </c>
      <c r="E237">
        <v>72</v>
      </c>
      <c r="F237">
        <v>12</v>
      </c>
      <c r="G237">
        <v>59</v>
      </c>
      <c r="H237">
        <v>1</v>
      </c>
      <c r="I237">
        <v>0</v>
      </c>
      <c r="J237">
        <v>0</v>
      </c>
      <c r="K237">
        <v>0</v>
      </c>
      <c r="L237">
        <v>0</v>
      </c>
      <c r="M237">
        <v>0</v>
      </c>
      <c r="N237">
        <v>0</v>
      </c>
    </row>
    <row r="238" spans="1:14" x14ac:dyDescent="0.2">
      <c r="A238" t="s">
        <v>5170</v>
      </c>
      <c r="B238" t="s">
        <v>89</v>
      </c>
      <c r="C238" t="s">
        <v>194</v>
      </c>
      <c r="D238" t="s">
        <v>4937</v>
      </c>
      <c r="E238">
        <v>64</v>
      </c>
      <c r="F238">
        <v>13</v>
      </c>
      <c r="G238">
        <v>50</v>
      </c>
      <c r="H238">
        <v>1</v>
      </c>
      <c r="I238">
        <v>0</v>
      </c>
      <c r="J238">
        <v>8</v>
      </c>
      <c r="K238">
        <v>0</v>
      </c>
      <c r="L238">
        <v>0</v>
      </c>
      <c r="M238">
        <v>0</v>
      </c>
      <c r="N238">
        <v>0</v>
      </c>
    </row>
    <row r="239" spans="1:14" x14ac:dyDescent="0.2">
      <c r="A239" t="s">
        <v>5171</v>
      </c>
      <c r="B239" t="s">
        <v>89</v>
      </c>
      <c r="C239" t="s">
        <v>194</v>
      </c>
      <c r="D239" t="s">
        <v>4939</v>
      </c>
      <c r="E239">
        <v>8</v>
      </c>
      <c r="F239">
        <v>1</v>
      </c>
      <c r="G239">
        <v>7</v>
      </c>
      <c r="H239">
        <v>0</v>
      </c>
      <c r="I239">
        <v>0</v>
      </c>
      <c r="J239">
        <v>64</v>
      </c>
      <c r="K239">
        <v>0</v>
      </c>
      <c r="L239">
        <v>0</v>
      </c>
      <c r="M239">
        <v>0</v>
      </c>
      <c r="N239">
        <v>0</v>
      </c>
    </row>
    <row r="240" spans="1:14" x14ac:dyDescent="0.2">
      <c r="A240" t="s">
        <v>5172</v>
      </c>
      <c r="B240" t="s">
        <v>89</v>
      </c>
      <c r="C240" t="s">
        <v>194</v>
      </c>
      <c r="D240" t="s">
        <v>4941</v>
      </c>
      <c r="E240">
        <v>64</v>
      </c>
      <c r="F240">
        <v>11</v>
      </c>
      <c r="G240">
        <v>53</v>
      </c>
      <c r="H240">
        <v>0</v>
      </c>
      <c r="I240">
        <v>0</v>
      </c>
      <c r="J240">
        <v>8</v>
      </c>
      <c r="K240">
        <v>0</v>
      </c>
      <c r="L240">
        <v>0</v>
      </c>
      <c r="M240">
        <v>0</v>
      </c>
      <c r="N240">
        <v>0</v>
      </c>
    </row>
    <row r="241" spans="1:14" x14ac:dyDescent="0.2">
      <c r="A241" t="s">
        <v>5173</v>
      </c>
      <c r="B241" t="s">
        <v>89</v>
      </c>
      <c r="C241" t="s">
        <v>194</v>
      </c>
      <c r="D241" t="s">
        <v>4943</v>
      </c>
      <c r="E241">
        <v>8</v>
      </c>
      <c r="F241">
        <v>1</v>
      </c>
      <c r="G241">
        <v>7</v>
      </c>
      <c r="H241">
        <v>0</v>
      </c>
      <c r="I241">
        <v>0</v>
      </c>
      <c r="J241">
        <v>64</v>
      </c>
      <c r="K241">
        <v>0</v>
      </c>
      <c r="L241">
        <v>0</v>
      </c>
      <c r="M241">
        <v>0</v>
      </c>
      <c r="N241">
        <v>0</v>
      </c>
    </row>
    <row r="242" spans="1:14" x14ac:dyDescent="0.2">
      <c r="A242" t="s">
        <v>5174</v>
      </c>
      <c r="B242" t="s">
        <v>89</v>
      </c>
      <c r="C242" t="s">
        <v>194</v>
      </c>
      <c r="D242" t="s">
        <v>4925</v>
      </c>
      <c r="E242">
        <v>0</v>
      </c>
      <c r="F242">
        <v>0</v>
      </c>
      <c r="G242">
        <v>0</v>
      </c>
      <c r="H242">
        <v>0</v>
      </c>
      <c r="I242">
        <v>0</v>
      </c>
      <c r="J242">
        <v>0</v>
      </c>
      <c r="K242">
        <v>40</v>
      </c>
      <c r="L242">
        <v>40</v>
      </c>
      <c r="M242">
        <v>0</v>
      </c>
      <c r="N242">
        <v>0</v>
      </c>
    </row>
    <row r="243" spans="1:14" x14ac:dyDescent="0.2">
      <c r="A243" t="s">
        <v>5175</v>
      </c>
      <c r="B243" t="s">
        <v>89</v>
      </c>
      <c r="C243" t="s">
        <v>194</v>
      </c>
      <c r="D243" t="s">
        <v>4927</v>
      </c>
      <c r="E243">
        <v>0</v>
      </c>
      <c r="F243">
        <v>0</v>
      </c>
      <c r="G243">
        <v>0</v>
      </c>
      <c r="H243">
        <v>0</v>
      </c>
      <c r="I243">
        <v>0</v>
      </c>
      <c r="J243">
        <v>0</v>
      </c>
      <c r="K243">
        <v>24</v>
      </c>
      <c r="L243">
        <v>24</v>
      </c>
      <c r="M243">
        <v>0</v>
      </c>
      <c r="N243">
        <v>0</v>
      </c>
    </row>
    <row r="244" spans="1:14" x14ac:dyDescent="0.2">
      <c r="A244" t="s">
        <v>5176</v>
      </c>
      <c r="B244" t="s">
        <v>89</v>
      </c>
      <c r="C244" t="s">
        <v>195</v>
      </c>
      <c r="D244" t="s">
        <v>4929</v>
      </c>
      <c r="E244">
        <v>41</v>
      </c>
      <c r="F244">
        <v>8</v>
      </c>
      <c r="G244">
        <v>33</v>
      </c>
      <c r="H244">
        <v>0</v>
      </c>
      <c r="I244">
        <v>0</v>
      </c>
      <c r="J244">
        <v>5</v>
      </c>
      <c r="K244">
        <v>0</v>
      </c>
      <c r="L244">
        <v>0</v>
      </c>
      <c r="M244">
        <v>0</v>
      </c>
      <c r="N244">
        <v>0</v>
      </c>
    </row>
    <row r="245" spans="1:14" x14ac:dyDescent="0.2">
      <c r="A245" t="s">
        <v>5177</v>
      </c>
      <c r="B245" t="s">
        <v>89</v>
      </c>
      <c r="C245" t="s">
        <v>195</v>
      </c>
      <c r="D245" t="s">
        <v>4931</v>
      </c>
      <c r="E245">
        <v>46</v>
      </c>
      <c r="F245">
        <v>10</v>
      </c>
      <c r="G245">
        <v>36</v>
      </c>
      <c r="H245">
        <v>0</v>
      </c>
      <c r="I245">
        <v>0</v>
      </c>
      <c r="J245">
        <v>0</v>
      </c>
      <c r="K245">
        <v>0</v>
      </c>
      <c r="L245">
        <v>0</v>
      </c>
      <c r="M245">
        <v>0</v>
      </c>
      <c r="N245">
        <v>0</v>
      </c>
    </row>
    <row r="246" spans="1:14" x14ac:dyDescent="0.2">
      <c r="A246" t="s">
        <v>5178</v>
      </c>
      <c r="B246" t="s">
        <v>89</v>
      </c>
      <c r="C246" t="s">
        <v>195</v>
      </c>
      <c r="D246" t="s">
        <v>4933</v>
      </c>
      <c r="E246">
        <v>5</v>
      </c>
      <c r="F246">
        <v>2</v>
      </c>
      <c r="G246">
        <v>3</v>
      </c>
      <c r="H246">
        <v>0</v>
      </c>
      <c r="I246">
        <v>0</v>
      </c>
      <c r="J246">
        <v>41</v>
      </c>
      <c r="K246">
        <v>0</v>
      </c>
      <c r="L246">
        <v>0</v>
      </c>
      <c r="M246">
        <v>0</v>
      </c>
      <c r="N246">
        <v>0</v>
      </c>
    </row>
    <row r="247" spans="1:14" x14ac:dyDescent="0.2">
      <c r="A247" t="s">
        <v>5179</v>
      </c>
      <c r="B247" t="s">
        <v>89</v>
      </c>
      <c r="C247" t="s">
        <v>195</v>
      </c>
      <c r="D247" t="s">
        <v>4935</v>
      </c>
      <c r="E247">
        <v>46</v>
      </c>
      <c r="F247">
        <v>10</v>
      </c>
      <c r="G247">
        <v>36</v>
      </c>
      <c r="H247">
        <v>0</v>
      </c>
      <c r="I247">
        <v>0</v>
      </c>
      <c r="J247">
        <v>0</v>
      </c>
      <c r="K247">
        <v>0</v>
      </c>
      <c r="L247">
        <v>0</v>
      </c>
      <c r="M247">
        <v>0</v>
      </c>
      <c r="N247">
        <v>0</v>
      </c>
    </row>
    <row r="248" spans="1:14" x14ac:dyDescent="0.2">
      <c r="A248" t="s">
        <v>5180</v>
      </c>
      <c r="B248" t="s">
        <v>89</v>
      </c>
      <c r="C248" t="s">
        <v>195</v>
      </c>
      <c r="D248" t="s">
        <v>4937</v>
      </c>
      <c r="E248">
        <v>41</v>
      </c>
      <c r="F248">
        <v>8</v>
      </c>
      <c r="G248">
        <v>33</v>
      </c>
      <c r="H248">
        <v>0</v>
      </c>
      <c r="I248">
        <v>0</v>
      </c>
      <c r="J248">
        <v>5</v>
      </c>
      <c r="K248">
        <v>0</v>
      </c>
      <c r="L248">
        <v>0</v>
      </c>
      <c r="M248">
        <v>0</v>
      </c>
      <c r="N248">
        <v>0</v>
      </c>
    </row>
    <row r="249" spans="1:14" x14ac:dyDescent="0.2">
      <c r="A249" t="s">
        <v>5181</v>
      </c>
      <c r="B249" t="s">
        <v>89</v>
      </c>
      <c r="C249" t="s">
        <v>195</v>
      </c>
      <c r="D249" t="s">
        <v>4939</v>
      </c>
      <c r="E249">
        <v>5</v>
      </c>
      <c r="F249">
        <v>3</v>
      </c>
      <c r="G249">
        <v>2</v>
      </c>
      <c r="H249">
        <v>0</v>
      </c>
      <c r="I249">
        <v>0</v>
      </c>
      <c r="J249">
        <v>41</v>
      </c>
      <c r="K249">
        <v>0</v>
      </c>
      <c r="L249">
        <v>0</v>
      </c>
      <c r="M249">
        <v>0</v>
      </c>
      <c r="N249">
        <v>0</v>
      </c>
    </row>
    <row r="250" spans="1:14" x14ac:dyDescent="0.2">
      <c r="A250" t="s">
        <v>5182</v>
      </c>
      <c r="B250" t="s">
        <v>89</v>
      </c>
      <c r="C250" t="s">
        <v>195</v>
      </c>
      <c r="D250" t="s">
        <v>4941</v>
      </c>
      <c r="E250">
        <v>41</v>
      </c>
      <c r="F250">
        <v>8</v>
      </c>
      <c r="G250">
        <v>33</v>
      </c>
      <c r="H250">
        <v>0</v>
      </c>
      <c r="I250">
        <v>0</v>
      </c>
      <c r="J250">
        <v>5</v>
      </c>
      <c r="K250">
        <v>0</v>
      </c>
      <c r="L250">
        <v>0</v>
      </c>
      <c r="M250">
        <v>0</v>
      </c>
      <c r="N250">
        <v>0</v>
      </c>
    </row>
    <row r="251" spans="1:14" x14ac:dyDescent="0.2">
      <c r="A251" t="s">
        <v>5183</v>
      </c>
      <c r="B251" t="s">
        <v>89</v>
      </c>
      <c r="C251" t="s">
        <v>195</v>
      </c>
      <c r="D251" t="s">
        <v>4943</v>
      </c>
      <c r="E251">
        <v>5</v>
      </c>
      <c r="F251">
        <v>2</v>
      </c>
      <c r="G251">
        <v>3</v>
      </c>
      <c r="H251">
        <v>0</v>
      </c>
      <c r="I251">
        <v>0</v>
      </c>
      <c r="J251">
        <v>41</v>
      </c>
      <c r="K251">
        <v>0</v>
      </c>
      <c r="L251">
        <v>0</v>
      </c>
      <c r="M251">
        <v>0</v>
      </c>
      <c r="N251">
        <v>0</v>
      </c>
    </row>
    <row r="252" spans="1:14" x14ac:dyDescent="0.2">
      <c r="A252" t="s">
        <v>5184</v>
      </c>
      <c r="B252" t="s">
        <v>89</v>
      </c>
      <c r="C252" t="s">
        <v>195</v>
      </c>
      <c r="D252" t="s">
        <v>4925</v>
      </c>
      <c r="E252">
        <v>0</v>
      </c>
      <c r="F252">
        <v>0</v>
      </c>
      <c r="G252">
        <v>0</v>
      </c>
      <c r="H252">
        <v>0</v>
      </c>
      <c r="I252">
        <v>0</v>
      </c>
      <c r="J252">
        <v>0</v>
      </c>
      <c r="K252">
        <v>36</v>
      </c>
      <c r="L252">
        <v>36</v>
      </c>
      <c r="M252">
        <v>0</v>
      </c>
      <c r="N252">
        <v>0</v>
      </c>
    </row>
    <row r="253" spans="1:14" x14ac:dyDescent="0.2">
      <c r="A253" t="s">
        <v>5185</v>
      </c>
      <c r="B253" t="s">
        <v>89</v>
      </c>
      <c r="C253" t="s">
        <v>195</v>
      </c>
      <c r="D253" t="s">
        <v>4927</v>
      </c>
      <c r="E253">
        <v>0</v>
      </c>
      <c r="F253">
        <v>0</v>
      </c>
      <c r="G253">
        <v>0</v>
      </c>
      <c r="H253">
        <v>0</v>
      </c>
      <c r="I253">
        <v>0</v>
      </c>
      <c r="J253">
        <v>0</v>
      </c>
      <c r="K253">
        <v>32</v>
      </c>
      <c r="L253">
        <v>32</v>
      </c>
      <c r="M253">
        <v>0</v>
      </c>
      <c r="N253">
        <v>0</v>
      </c>
    </row>
    <row r="254" spans="1:14" x14ac:dyDescent="0.2">
      <c r="A254" t="s">
        <v>5186</v>
      </c>
      <c r="B254" t="s">
        <v>89</v>
      </c>
      <c r="C254" t="s">
        <v>196</v>
      </c>
      <c r="D254" t="s">
        <v>4929</v>
      </c>
      <c r="E254">
        <v>152</v>
      </c>
      <c r="F254">
        <v>31</v>
      </c>
      <c r="G254">
        <v>118</v>
      </c>
      <c r="H254">
        <v>3</v>
      </c>
      <c r="I254">
        <v>0</v>
      </c>
      <c r="J254">
        <v>42</v>
      </c>
      <c r="K254">
        <v>0</v>
      </c>
      <c r="L254">
        <v>0</v>
      </c>
      <c r="M254">
        <v>0</v>
      </c>
      <c r="N254">
        <v>0</v>
      </c>
    </row>
    <row r="255" spans="1:14" x14ac:dyDescent="0.2">
      <c r="A255" t="s">
        <v>5187</v>
      </c>
      <c r="B255" t="s">
        <v>89</v>
      </c>
      <c r="C255" t="s">
        <v>196</v>
      </c>
      <c r="D255" t="s">
        <v>4931</v>
      </c>
      <c r="E255">
        <v>194</v>
      </c>
      <c r="F255">
        <v>26</v>
      </c>
      <c r="G255">
        <v>161</v>
      </c>
      <c r="H255">
        <v>5</v>
      </c>
      <c r="I255">
        <v>2</v>
      </c>
      <c r="J255">
        <v>0</v>
      </c>
      <c r="K255">
        <v>0</v>
      </c>
      <c r="L255">
        <v>0</v>
      </c>
      <c r="M255">
        <v>0</v>
      </c>
      <c r="N255">
        <v>0</v>
      </c>
    </row>
    <row r="256" spans="1:14" x14ac:dyDescent="0.2">
      <c r="A256" t="s">
        <v>5188</v>
      </c>
      <c r="B256" t="s">
        <v>89</v>
      </c>
      <c r="C256" t="s">
        <v>196</v>
      </c>
      <c r="D256" t="s">
        <v>4933</v>
      </c>
      <c r="E256">
        <v>41</v>
      </c>
      <c r="F256">
        <v>6</v>
      </c>
      <c r="G256">
        <v>35</v>
      </c>
      <c r="H256">
        <v>0</v>
      </c>
      <c r="I256">
        <v>0</v>
      </c>
      <c r="J256">
        <v>153</v>
      </c>
      <c r="K256">
        <v>0</v>
      </c>
      <c r="L256">
        <v>0</v>
      </c>
      <c r="M256">
        <v>0</v>
      </c>
      <c r="N256">
        <v>0</v>
      </c>
    </row>
    <row r="257" spans="1:14" x14ac:dyDescent="0.2">
      <c r="A257" t="s">
        <v>5189</v>
      </c>
      <c r="B257" t="s">
        <v>89</v>
      </c>
      <c r="C257" t="s">
        <v>196</v>
      </c>
      <c r="D257" t="s">
        <v>4935</v>
      </c>
      <c r="E257">
        <v>194</v>
      </c>
      <c r="F257">
        <v>26</v>
      </c>
      <c r="G257">
        <v>161</v>
      </c>
      <c r="H257">
        <v>5</v>
      </c>
      <c r="I257">
        <v>2</v>
      </c>
      <c r="J257">
        <v>0</v>
      </c>
      <c r="K257">
        <v>0</v>
      </c>
      <c r="L257">
        <v>0</v>
      </c>
      <c r="M257">
        <v>0</v>
      </c>
      <c r="N257">
        <v>0</v>
      </c>
    </row>
    <row r="258" spans="1:14" x14ac:dyDescent="0.2">
      <c r="A258" t="s">
        <v>5190</v>
      </c>
      <c r="B258" t="s">
        <v>89</v>
      </c>
      <c r="C258" t="s">
        <v>196</v>
      </c>
      <c r="D258" t="s">
        <v>4937</v>
      </c>
      <c r="E258">
        <v>152</v>
      </c>
      <c r="F258">
        <v>24</v>
      </c>
      <c r="G258">
        <v>122</v>
      </c>
      <c r="H258">
        <v>4</v>
      </c>
      <c r="I258">
        <v>2</v>
      </c>
      <c r="J258">
        <v>42</v>
      </c>
      <c r="K258">
        <v>0</v>
      </c>
      <c r="L258">
        <v>0</v>
      </c>
      <c r="M258">
        <v>0</v>
      </c>
      <c r="N258">
        <v>0</v>
      </c>
    </row>
    <row r="259" spans="1:14" x14ac:dyDescent="0.2">
      <c r="A259" t="s">
        <v>5191</v>
      </c>
      <c r="B259" t="s">
        <v>89</v>
      </c>
      <c r="C259" t="s">
        <v>196</v>
      </c>
      <c r="D259" t="s">
        <v>4939</v>
      </c>
      <c r="E259">
        <v>42</v>
      </c>
      <c r="F259">
        <v>9</v>
      </c>
      <c r="G259">
        <v>33</v>
      </c>
      <c r="H259">
        <v>0</v>
      </c>
      <c r="I259">
        <v>0</v>
      </c>
      <c r="J259">
        <v>152</v>
      </c>
      <c r="K259">
        <v>0</v>
      </c>
      <c r="L259">
        <v>0</v>
      </c>
      <c r="M259">
        <v>0</v>
      </c>
      <c r="N259">
        <v>0</v>
      </c>
    </row>
    <row r="260" spans="1:14" x14ac:dyDescent="0.2">
      <c r="A260" t="s">
        <v>5192</v>
      </c>
      <c r="B260" t="s">
        <v>89</v>
      </c>
      <c r="C260" t="s">
        <v>196</v>
      </c>
      <c r="D260" t="s">
        <v>4941</v>
      </c>
      <c r="E260">
        <v>152</v>
      </c>
      <c r="F260">
        <v>20</v>
      </c>
      <c r="G260">
        <v>128</v>
      </c>
      <c r="H260">
        <v>4</v>
      </c>
      <c r="I260">
        <v>0</v>
      </c>
      <c r="J260">
        <v>42</v>
      </c>
      <c r="K260">
        <v>0</v>
      </c>
      <c r="L260">
        <v>0</v>
      </c>
      <c r="M260">
        <v>0</v>
      </c>
      <c r="N260">
        <v>0</v>
      </c>
    </row>
    <row r="261" spans="1:14" x14ac:dyDescent="0.2">
      <c r="A261" t="s">
        <v>5193</v>
      </c>
      <c r="B261" t="s">
        <v>89</v>
      </c>
      <c r="C261" t="s">
        <v>196</v>
      </c>
      <c r="D261" t="s">
        <v>4943</v>
      </c>
      <c r="E261">
        <v>42</v>
      </c>
      <c r="F261">
        <v>6</v>
      </c>
      <c r="G261">
        <v>36</v>
      </c>
      <c r="H261">
        <v>0</v>
      </c>
      <c r="I261">
        <v>0</v>
      </c>
      <c r="J261">
        <v>152</v>
      </c>
      <c r="K261">
        <v>0</v>
      </c>
      <c r="L261">
        <v>0</v>
      </c>
      <c r="M261">
        <v>0</v>
      </c>
      <c r="N261">
        <v>0</v>
      </c>
    </row>
    <row r="262" spans="1:14" x14ac:dyDescent="0.2">
      <c r="A262" t="s">
        <v>5194</v>
      </c>
      <c r="B262" t="s">
        <v>89</v>
      </c>
      <c r="C262" t="s">
        <v>196</v>
      </c>
      <c r="D262" t="s">
        <v>4925</v>
      </c>
      <c r="E262">
        <v>0</v>
      </c>
      <c r="F262">
        <v>0</v>
      </c>
      <c r="G262">
        <v>0</v>
      </c>
      <c r="H262">
        <v>0</v>
      </c>
      <c r="I262">
        <v>0</v>
      </c>
      <c r="J262">
        <v>0</v>
      </c>
      <c r="K262">
        <v>140</v>
      </c>
      <c r="L262">
        <v>139</v>
      </c>
      <c r="M262">
        <v>1</v>
      </c>
      <c r="N262">
        <v>0</v>
      </c>
    </row>
    <row r="263" spans="1:14" x14ac:dyDescent="0.2">
      <c r="A263" t="s">
        <v>5195</v>
      </c>
      <c r="B263" t="s">
        <v>89</v>
      </c>
      <c r="C263" t="s">
        <v>196</v>
      </c>
      <c r="D263" t="s">
        <v>4927</v>
      </c>
      <c r="E263">
        <v>0</v>
      </c>
      <c r="F263">
        <v>0</v>
      </c>
      <c r="G263">
        <v>0</v>
      </c>
      <c r="H263">
        <v>0</v>
      </c>
      <c r="I263">
        <v>0</v>
      </c>
      <c r="J263">
        <v>0</v>
      </c>
      <c r="K263">
        <v>112</v>
      </c>
      <c r="L263">
        <v>111</v>
      </c>
      <c r="M263">
        <v>1</v>
      </c>
      <c r="N263">
        <v>0</v>
      </c>
    </row>
    <row r="264" spans="1:14" x14ac:dyDescent="0.2">
      <c r="A264" t="s">
        <v>5196</v>
      </c>
      <c r="B264" t="s">
        <v>89</v>
      </c>
      <c r="C264" t="s">
        <v>197</v>
      </c>
      <c r="D264" t="s">
        <v>4929</v>
      </c>
      <c r="E264">
        <v>66</v>
      </c>
      <c r="F264">
        <v>17</v>
      </c>
      <c r="G264">
        <v>47</v>
      </c>
      <c r="H264">
        <v>2</v>
      </c>
      <c r="I264">
        <v>0</v>
      </c>
      <c r="J264">
        <v>8</v>
      </c>
      <c r="K264">
        <v>0</v>
      </c>
      <c r="L264">
        <v>0</v>
      </c>
      <c r="M264">
        <v>0</v>
      </c>
      <c r="N264">
        <v>0</v>
      </c>
    </row>
    <row r="265" spans="1:14" x14ac:dyDescent="0.2">
      <c r="A265" t="s">
        <v>5197</v>
      </c>
      <c r="B265" t="s">
        <v>89</v>
      </c>
      <c r="C265" t="s">
        <v>197</v>
      </c>
      <c r="D265" t="s">
        <v>4931</v>
      </c>
      <c r="E265">
        <v>74</v>
      </c>
      <c r="F265">
        <v>18</v>
      </c>
      <c r="G265">
        <v>54</v>
      </c>
      <c r="H265">
        <v>2</v>
      </c>
      <c r="I265">
        <v>0</v>
      </c>
      <c r="J265">
        <v>0</v>
      </c>
      <c r="K265">
        <v>0</v>
      </c>
      <c r="L265">
        <v>0</v>
      </c>
      <c r="M265">
        <v>0</v>
      </c>
      <c r="N265">
        <v>0</v>
      </c>
    </row>
    <row r="266" spans="1:14" x14ac:dyDescent="0.2">
      <c r="A266" t="s">
        <v>5198</v>
      </c>
      <c r="B266" t="s">
        <v>89</v>
      </c>
      <c r="C266" t="s">
        <v>197</v>
      </c>
      <c r="D266" t="s">
        <v>4933</v>
      </c>
      <c r="E266">
        <v>8</v>
      </c>
      <c r="F266">
        <v>2</v>
      </c>
      <c r="G266">
        <v>6</v>
      </c>
      <c r="H266">
        <v>0</v>
      </c>
      <c r="I266">
        <v>0</v>
      </c>
      <c r="J266">
        <v>66</v>
      </c>
      <c r="K266">
        <v>0</v>
      </c>
      <c r="L266">
        <v>0</v>
      </c>
      <c r="M266">
        <v>0</v>
      </c>
      <c r="N266">
        <v>0</v>
      </c>
    </row>
    <row r="267" spans="1:14" x14ac:dyDescent="0.2">
      <c r="A267" t="s">
        <v>5199</v>
      </c>
      <c r="B267" t="s">
        <v>89</v>
      </c>
      <c r="C267" t="s">
        <v>197</v>
      </c>
      <c r="D267" t="s">
        <v>4935</v>
      </c>
      <c r="E267">
        <v>74</v>
      </c>
      <c r="F267">
        <v>18</v>
      </c>
      <c r="G267">
        <v>54</v>
      </c>
      <c r="H267">
        <v>2</v>
      </c>
      <c r="I267">
        <v>0</v>
      </c>
      <c r="J267">
        <v>0</v>
      </c>
      <c r="K267">
        <v>0</v>
      </c>
      <c r="L267">
        <v>0</v>
      </c>
      <c r="M267">
        <v>0</v>
      </c>
      <c r="N267">
        <v>0</v>
      </c>
    </row>
    <row r="268" spans="1:14" x14ac:dyDescent="0.2">
      <c r="A268" t="s">
        <v>5200</v>
      </c>
      <c r="B268" t="s">
        <v>89</v>
      </c>
      <c r="C268" t="s">
        <v>197</v>
      </c>
      <c r="D268" t="s">
        <v>4937</v>
      </c>
      <c r="E268">
        <v>66</v>
      </c>
      <c r="F268">
        <v>17</v>
      </c>
      <c r="G268">
        <v>47</v>
      </c>
      <c r="H268">
        <v>2</v>
      </c>
      <c r="I268">
        <v>0</v>
      </c>
      <c r="J268">
        <v>8</v>
      </c>
      <c r="K268">
        <v>0</v>
      </c>
      <c r="L268">
        <v>0</v>
      </c>
      <c r="M268">
        <v>0</v>
      </c>
      <c r="N268">
        <v>0</v>
      </c>
    </row>
    <row r="269" spans="1:14" x14ac:dyDescent="0.2">
      <c r="A269" t="s">
        <v>5201</v>
      </c>
      <c r="B269" t="s">
        <v>89</v>
      </c>
      <c r="C269" t="s">
        <v>197</v>
      </c>
      <c r="D269" t="s">
        <v>4939</v>
      </c>
      <c r="E269">
        <v>8</v>
      </c>
      <c r="F269">
        <v>2</v>
      </c>
      <c r="G269">
        <v>6</v>
      </c>
      <c r="H269">
        <v>0</v>
      </c>
      <c r="I269">
        <v>0</v>
      </c>
      <c r="J269">
        <v>66</v>
      </c>
      <c r="K269">
        <v>0</v>
      </c>
      <c r="L269">
        <v>0</v>
      </c>
      <c r="M269">
        <v>0</v>
      </c>
      <c r="N269">
        <v>0</v>
      </c>
    </row>
    <row r="270" spans="1:14" x14ac:dyDescent="0.2">
      <c r="A270" t="s">
        <v>5202</v>
      </c>
      <c r="B270" t="s">
        <v>89</v>
      </c>
      <c r="C270" t="s">
        <v>197</v>
      </c>
      <c r="D270" t="s">
        <v>4941</v>
      </c>
      <c r="E270">
        <v>66</v>
      </c>
      <c r="F270">
        <v>16</v>
      </c>
      <c r="G270">
        <v>48</v>
      </c>
      <c r="H270">
        <v>2</v>
      </c>
      <c r="I270">
        <v>0</v>
      </c>
      <c r="J270">
        <v>8</v>
      </c>
      <c r="K270">
        <v>0</v>
      </c>
      <c r="L270">
        <v>0</v>
      </c>
      <c r="M270">
        <v>0</v>
      </c>
      <c r="N270">
        <v>0</v>
      </c>
    </row>
    <row r="271" spans="1:14" x14ac:dyDescent="0.2">
      <c r="A271" t="s">
        <v>5203</v>
      </c>
      <c r="B271" t="s">
        <v>89</v>
      </c>
      <c r="C271" t="s">
        <v>197</v>
      </c>
      <c r="D271" t="s">
        <v>4943</v>
      </c>
      <c r="E271">
        <v>8</v>
      </c>
      <c r="F271">
        <v>2</v>
      </c>
      <c r="G271">
        <v>6</v>
      </c>
      <c r="H271">
        <v>0</v>
      </c>
      <c r="I271">
        <v>0</v>
      </c>
      <c r="J271">
        <v>66</v>
      </c>
      <c r="K271">
        <v>0</v>
      </c>
      <c r="L271">
        <v>0</v>
      </c>
      <c r="M271">
        <v>0</v>
      </c>
      <c r="N271">
        <v>0</v>
      </c>
    </row>
    <row r="272" spans="1:14" x14ac:dyDescent="0.2">
      <c r="A272" t="s">
        <v>5204</v>
      </c>
      <c r="B272" t="s">
        <v>89</v>
      </c>
      <c r="C272" t="s">
        <v>197</v>
      </c>
      <c r="D272" t="s">
        <v>4925</v>
      </c>
      <c r="E272">
        <v>0</v>
      </c>
      <c r="F272">
        <v>0</v>
      </c>
      <c r="G272">
        <v>0</v>
      </c>
      <c r="H272">
        <v>0</v>
      </c>
      <c r="I272">
        <v>0</v>
      </c>
      <c r="J272">
        <v>0</v>
      </c>
      <c r="K272">
        <v>59</v>
      </c>
      <c r="L272">
        <v>57</v>
      </c>
      <c r="M272">
        <v>2</v>
      </c>
      <c r="N272">
        <v>0</v>
      </c>
    </row>
    <row r="273" spans="1:14" x14ac:dyDescent="0.2">
      <c r="A273" t="s">
        <v>5205</v>
      </c>
      <c r="B273" t="s">
        <v>89</v>
      </c>
      <c r="C273" t="s">
        <v>197</v>
      </c>
      <c r="D273" t="s">
        <v>4927</v>
      </c>
      <c r="E273">
        <v>0</v>
      </c>
      <c r="F273">
        <v>0</v>
      </c>
      <c r="G273">
        <v>0</v>
      </c>
      <c r="H273">
        <v>0</v>
      </c>
      <c r="I273">
        <v>0</v>
      </c>
      <c r="J273">
        <v>0</v>
      </c>
      <c r="K273">
        <v>45</v>
      </c>
      <c r="L273">
        <v>44</v>
      </c>
      <c r="M273">
        <v>1</v>
      </c>
      <c r="N273">
        <v>0</v>
      </c>
    </row>
    <row r="274" spans="1:14" x14ac:dyDescent="0.2">
      <c r="A274" t="s">
        <v>5206</v>
      </c>
      <c r="B274" t="s">
        <v>89</v>
      </c>
      <c r="C274" t="s">
        <v>276</v>
      </c>
      <c r="D274" t="s">
        <v>4929</v>
      </c>
      <c r="E274">
        <v>2</v>
      </c>
      <c r="F274">
        <v>0</v>
      </c>
      <c r="G274">
        <v>2</v>
      </c>
      <c r="H274">
        <v>0</v>
      </c>
      <c r="I274">
        <v>0</v>
      </c>
      <c r="J274">
        <v>0</v>
      </c>
      <c r="K274">
        <v>0</v>
      </c>
      <c r="L274">
        <v>0</v>
      </c>
      <c r="M274">
        <v>0</v>
      </c>
      <c r="N274">
        <v>0</v>
      </c>
    </row>
    <row r="275" spans="1:14" x14ac:dyDescent="0.2">
      <c r="A275" t="s">
        <v>5207</v>
      </c>
      <c r="B275" t="s">
        <v>89</v>
      </c>
      <c r="C275" t="s">
        <v>276</v>
      </c>
      <c r="D275" t="s">
        <v>4931</v>
      </c>
      <c r="E275">
        <v>2</v>
      </c>
      <c r="F275">
        <v>0</v>
      </c>
      <c r="G275">
        <v>2</v>
      </c>
      <c r="H275">
        <v>0</v>
      </c>
      <c r="I275">
        <v>0</v>
      </c>
      <c r="J275">
        <v>0</v>
      </c>
      <c r="K275">
        <v>0</v>
      </c>
      <c r="L275">
        <v>0</v>
      </c>
      <c r="M275">
        <v>0</v>
      </c>
      <c r="N275">
        <v>0</v>
      </c>
    </row>
    <row r="276" spans="1:14" x14ac:dyDescent="0.2">
      <c r="A276" t="s">
        <v>5208</v>
      </c>
      <c r="B276" t="s">
        <v>89</v>
      </c>
      <c r="C276" t="s">
        <v>276</v>
      </c>
      <c r="D276" t="s">
        <v>4933</v>
      </c>
      <c r="E276">
        <v>0</v>
      </c>
      <c r="F276">
        <v>0</v>
      </c>
      <c r="G276">
        <v>0</v>
      </c>
      <c r="H276">
        <v>0</v>
      </c>
      <c r="I276">
        <v>0</v>
      </c>
      <c r="J276">
        <v>2</v>
      </c>
      <c r="K276">
        <v>0</v>
      </c>
      <c r="L276">
        <v>0</v>
      </c>
      <c r="M276">
        <v>0</v>
      </c>
      <c r="N276">
        <v>0</v>
      </c>
    </row>
    <row r="277" spans="1:14" x14ac:dyDescent="0.2">
      <c r="A277" t="s">
        <v>5209</v>
      </c>
      <c r="B277" t="s">
        <v>89</v>
      </c>
      <c r="C277" t="s">
        <v>276</v>
      </c>
      <c r="D277" t="s">
        <v>4935</v>
      </c>
      <c r="E277">
        <v>2</v>
      </c>
      <c r="F277">
        <v>0</v>
      </c>
      <c r="G277">
        <v>2</v>
      </c>
      <c r="H277">
        <v>0</v>
      </c>
      <c r="I277">
        <v>0</v>
      </c>
      <c r="J277">
        <v>0</v>
      </c>
      <c r="K277">
        <v>0</v>
      </c>
      <c r="L277">
        <v>0</v>
      </c>
      <c r="M277">
        <v>0</v>
      </c>
      <c r="N277">
        <v>0</v>
      </c>
    </row>
    <row r="278" spans="1:14" x14ac:dyDescent="0.2">
      <c r="A278" t="s">
        <v>5210</v>
      </c>
      <c r="B278" t="s">
        <v>89</v>
      </c>
      <c r="C278" t="s">
        <v>276</v>
      </c>
      <c r="D278" t="s">
        <v>4937</v>
      </c>
      <c r="E278">
        <v>2</v>
      </c>
      <c r="F278">
        <v>0</v>
      </c>
      <c r="G278">
        <v>2</v>
      </c>
      <c r="H278">
        <v>0</v>
      </c>
      <c r="I278">
        <v>0</v>
      </c>
      <c r="J278">
        <v>0</v>
      </c>
      <c r="K278">
        <v>0</v>
      </c>
      <c r="L278">
        <v>0</v>
      </c>
      <c r="M278">
        <v>0</v>
      </c>
      <c r="N278">
        <v>0</v>
      </c>
    </row>
    <row r="279" spans="1:14" x14ac:dyDescent="0.2">
      <c r="A279" t="s">
        <v>5211</v>
      </c>
      <c r="B279" t="s">
        <v>89</v>
      </c>
      <c r="C279" t="s">
        <v>276</v>
      </c>
      <c r="D279" t="s">
        <v>4939</v>
      </c>
      <c r="E279">
        <v>0</v>
      </c>
      <c r="F279">
        <v>0</v>
      </c>
      <c r="G279">
        <v>0</v>
      </c>
      <c r="H279">
        <v>0</v>
      </c>
      <c r="I279">
        <v>0</v>
      </c>
      <c r="J279">
        <v>2</v>
      </c>
      <c r="K279">
        <v>0</v>
      </c>
      <c r="L279">
        <v>0</v>
      </c>
      <c r="M279">
        <v>0</v>
      </c>
      <c r="N279">
        <v>0</v>
      </c>
    </row>
    <row r="280" spans="1:14" x14ac:dyDescent="0.2">
      <c r="A280" t="s">
        <v>5212</v>
      </c>
      <c r="B280" t="s">
        <v>89</v>
      </c>
      <c r="C280" t="s">
        <v>276</v>
      </c>
      <c r="D280" t="s">
        <v>4941</v>
      </c>
      <c r="E280">
        <v>2</v>
      </c>
      <c r="F280">
        <v>0</v>
      </c>
      <c r="G280">
        <v>2</v>
      </c>
      <c r="H280">
        <v>0</v>
      </c>
      <c r="I280">
        <v>0</v>
      </c>
      <c r="J280">
        <v>0</v>
      </c>
      <c r="K280">
        <v>0</v>
      </c>
      <c r="L280">
        <v>0</v>
      </c>
      <c r="M280">
        <v>0</v>
      </c>
      <c r="N280">
        <v>0</v>
      </c>
    </row>
    <row r="281" spans="1:14" x14ac:dyDescent="0.2">
      <c r="A281" t="s">
        <v>5213</v>
      </c>
      <c r="B281" t="s">
        <v>89</v>
      </c>
      <c r="C281" t="s">
        <v>276</v>
      </c>
      <c r="D281" t="s">
        <v>4943</v>
      </c>
      <c r="E281">
        <v>0</v>
      </c>
      <c r="F281">
        <v>0</v>
      </c>
      <c r="G281">
        <v>0</v>
      </c>
      <c r="H281">
        <v>0</v>
      </c>
      <c r="I281">
        <v>0</v>
      </c>
      <c r="J281">
        <v>2</v>
      </c>
      <c r="K281">
        <v>0</v>
      </c>
      <c r="L281">
        <v>0</v>
      </c>
      <c r="M281">
        <v>0</v>
      </c>
      <c r="N281">
        <v>0</v>
      </c>
    </row>
    <row r="282" spans="1:14" x14ac:dyDescent="0.2">
      <c r="A282" t="s">
        <v>5214</v>
      </c>
      <c r="B282" t="s">
        <v>89</v>
      </c>
      <c r="C282" t="s">
        <v>276</v>
      </c>
      <c r="D282" t="s">
        <v>4925</v>
      </c>
      <c r="E282">
        <v>0</v>
      </c>
      <c r="F282">
        <v>0</v>
      </c>
      <c r="G282">
        <v>0</v>
      </c>
      <c r="H282">
        <v>0</v>
      </c>
      <c r="I282">
        <v>0</v>
      </c>
      <c r="J282">
        <v>0</v>
      </c>
      <c r="K282">
        <v>2</v>
      </c>
      <c r="L282">
        <v>2</v>
      </c>
      <c r="M282">
        <v>0</v>
      </c>
      <c r="N282">
        <v>0</v>
      </c>
    </row>
    <row r="283" spans="1:14" x14ac:dyDescent="0.2">
      <c r="A283" t="s">
        <v>5215</v>
      </c>
      <c r="B283" t="s">
        <v>89</v>
      </c>
      <c r="C283" t="s">
        <v>276</v>
      </c>
      <c r="D283" t="s">
        <v>4927</v>
      </c>
      <c r="E283">
        <v>0</v>
      </c>
      <c r="F283">
        <v>0</v>
      </c>
      <c r="G283">
        <v>0</v>
      </c>
      <c r="H283">
        <v>0</v>
      </c>
      <c r="I283">
        <v>0</v>
      </c>
      <c r="J283">
        <v>0</v>
      </c>
      <c r="K283">
        <v>2</v>
      </c>
      <c r="L283">
        <v>2</v>
      </c>
      <c r="M283">
        <v>0</v>
      </c>
      <c r="N283">
        <v>0</v>
      </c>
    </row>
    <row r="284" spans="1:14" x14ac:dyDescent="0.2">
      <c r="A284" t="s">
        <v>5216</v>
      </c>
      <c r="B284" t="s">
        <v>89</v>
      </c>
      <c r="C284" t="s">
        <v>198</v>
      </c>
      <c r="D284" t="s">
        <v>4929</v>
      </c>
      <c r="E284">
        <v>50</v>
      </c>
      <c r="F284">
        <v>2</v>
      </c>
      <c r="G284">
        <v>46</v>
      </c>
      <c r="H284">
        <v>2</v>
      </c>
      <c r="I284">
        <v>0</v>
      </c>
      <c r="J284">
        <v>7</v>
      </c>
      <c r="K284">
        <v>0</v>
      </c>
      <c r="L284">
        <v>0</v>
      </c>
      <c r="M284">
        <v>0</v>
      </c>
      <c r="N284">
        <v>0</v>
      </c>
    </row>
    <row r="285" spans="1:14" x14ac:dyDescent="0.2">
      <c r="A285" t="s">
        <v>5217</v>
      </c>
      <c r="B285" t="s">
        <v>89</v>
      </c>
      <c r="C285" t="s">
        <v>198</v>
      </c>
      <c r="D285" t="s">
        <v>4931</v>
      </c>
      <c r="E285">
        <v>57</v>
      </c>
      <c r="F285">
        <v>2</v>
      </c>
      <c r="G285">
        <v>53</v>
      </c>
      <c r="H285">
        <v>2</v>
      </c>
      <c r="I285">
        <v>0</v>
      </c>
      <c r="J285">
        <v>0</v>
      </c>
      <c r="K285">
        <v>0</v>
      </c>
      <c r="L285">
        <v>0</v>
      </c>
      <c r="M285">
        <v>0</v>
      </c>
      <c r="N285">
        <v>0</v>
      </c>
    </row>
    <row r="286" spans="1:14" x14ac:dyDescent="0.2">
      <c r="A286" t="s">
        <v>5218</v>
      </c>
      <c r="B286" t="s">
        <v>89</v>
      </c>
      <c r="C286" t="s">
        <v>198</v>
      </c>
      <c r="D286" t="s">
        <v>4933</v>
      </c>
      <c r="E286">
        <v>7</v>
      </c>
      <c r="F286">
        <v>0</v>
      </c>
      <c r="G286">
        <v>7</v>
      </c>
      <c r="H286">
        <v>0</v>
      </c>
      <c r="I286">
        <v>0</v>
      </c>
      <c r="J286">
        <v>50</v>
      </c>
      <c r="K286">
        <v>0</v>
      </c>
      <c r="L286">
        <v>0</v>
      </c>
      <c r="M286">
        <v>0</v>
      </c>
      <c r="N286">
        <v>0</v>
      </c>
    </row>
    <row r="287" spans="1:14" x14ac:dyDescent="0.2">
      <c r="A287" t="s">
        <v>5219</v>
      </c>
      <c r="B287" t="s">
        <v>89</v>
      </c>
      <c r="C287" t="s">
        <v>198</v>
      </c>
      <c r="D287" t="s">
        <v>4935</v>
      </c>
      <c r="E287">
        <v>57</v>
      </c>
      <c r="F287">
        <v>2</v>
      </c>
      <c r="G287">
        <v>53</v>
      </c>
      <c r="H287">
        <v>2</v>
      </c>
      <c r="I287">
        <v>0</v>
      </c>
      <c r="J287">
        <v>0</v>
      </c>
      <c r="K287">
        <v>0</v>
      </c>
      <c r="L287">
        <v>0</v>
      </c>
      <c r="M287">
        <v>0</v>
      </c>
      <c r="N287">
        <v>0</v>
      </c>
    </row>
    <row r="288" spans="1:14" x14ac:dyDescent="0.2">
      <c r="A288" t="s">
        <v>5220</v>
      </c>
      <c r="B288" t="s">
        <v>89</v>
      </c>
      <c r="C288" t="s">
        <v>198</v>
      </c>
      <c r="D288" t="s">
        <v>4937</v>
      </c>
      <c r="E288">
        <v>50</v>
      </c>
      <c r="F288">
        <v>2</v>
      </c>
      <c r="G288">
        <v>46</v>
      </c>
      <c r="H288">
        <v>2</v>
      </c>
      <c r="I288">
        <v>0</v>
      </c>
      <c r="J288">
        <v>7</v>
      </c>
      <c r="K288">
        <v>0</v>
      </c>
      <c r="L288">
        <v>0</v>
      </c>
      <c r="M288">
        <v>0</v>
      </c>
      <c r="N288">
        <v>0</v>
      </c>
    </row>
    <row r="289" spans="1:14" x14ac:dyDescent="0.2">
      <c r="A289" t="s">
        <v>5221</v>
      </c>
      <c r="B289" t="s">
        <v>89</v>
      </c>
      <c r="C289" t="s">
        <v>198</v>
      </c>
      <c r="D289" t="s">
        <v>4939</v>
      </c>
      <c r="E289">
        <v>7</v>
      </c>
      <c r="F289">
        <v>1</v>
      </c>
      <c r="G289">
        <v>6</v>
      </c>
      <c r="H289">
        <v>0</v>
      </c>
      <c r="I289">
        <v>0</v>
      </c>
      <c r="J289">
        <v>50</v>
      </c>
      <c r="K289">
        <v>0</v>
      </c>
      <c r="L289">
        <v>0</v>
      </c>
      <c r="M289">
        <v>0</v>
      </c>
      <c r="N289">
        <v>0</v>
      </c>
    </row>
    <row r="290" spans="1:14" x14ac:dyDescent="0.2">
      <c r="A290" t="s">
        <v>5222</v>
      </c>
      <c r="B290" t="s">
        <v>89</v>
      </c>
      <c r="C290" t="s">
        <v>198</v>
      </c>
      <c r="D290" t="s">
        <v>4941</v>
      </c>
      <c r="E290">
        <v>50</v>
      </c>
      <c r="F290">
        <v>2</v>
      </c>
      <c r="G290">
        <v>46</v>
      </c>
      <c r="H290">
        <v>2</v>
      </c>
      <c r="I290">
        <v>0</v>
      </c>
      <c r="J290">
        <v>7</v>
      </c>
      <c r="K290">
        <v>0</v>
      </c>
      <c r="L290">
        <v>0</v>
      </c>
      <c r="M290">
        <v>0</v>
      </c>
      <c r="N290">
        <v>0</v>
      </c>
    </row>
    <row r="291" spans="1:14" x14ac:dyDescent="0.2">
      <c r="A291" t="s">
        <v>5223</v>
      </c>
      <c r="B291" t="s">
        <v>89</v>
      </c>
      <c r="C291" t="s">
        <v>198</v>
      </c>
      <c r="D291" t="s">
        <v>4943</v>
      </c>
      <c r="E291">
        <v>7</v>
      </c>
      <c r="F291">
        <v>0</v>
      </c>
      <c r="G291">
        <v>7</v>
      </c>
      <c r="H291">
        <v>0</v>
      </c>
      <c r="I291">
        <v>0</v>
      </c>
      <c r="J291">
        <v>50</v>
      </c>
      <c r="K291">
        <v>0</v>
      </c>
      <c r="L291">
        <v>0</v>
      </c>
      <c r="M291">
        <v>0</v>
      </c>
      <c r="N291">
        <v>0</v>
      </c>
    </row>
    <row r="292" spans="1:14" x14ac:dyDescent="0.2">
      <c r="A292" t="s">
        <v>5224</v>
      </c>
      <c r="B292" t="s">
        <v>89</v>
      </c>
      <c r="C292" t="s">
        <v>198</v>
      </c>
      <c r="D292" t="s">
        <v>4925</v>
      </c>
      <c r="E292">
        <v>0</v>
      </c>
      <c r="F292">
        <v>0</v>
      </c>
      <c r="G292">
        <v>0</v>
      </c>
      <c r="H292">
        <v>0</v>
      </c>
      <c r="I292">
        <v>0</v>
      </c>
      <c r="J292">
        <v>0</v>
      </c>
      <c r="K292">
        <v>51</v>
      </c>
      <c r="L292">
        <v>51</v>
      </c>
      <c r="M292">
        <v>0</v>
      </c>
      <c r="N292">
        <v>0</v>
      </c>
    </row>
    <row r="293" spans="1:14" x14ac:dyDescent="0.2">
      <c r="A293" t="s">
        <v>5225</v>
      </c>
      <c r="B293" t="s">
        <v>89</v>
      </c>
      <c r="C293" t="s">
        <v>198</v>
      </c>
      <c r="D293" t="s">
        <v>4927</v>
      </c>
      <c r="E293">
        <v>0</v>
      </c>
      <c r="F293">
        <v>0</v>
      </c>
      <c r="G293">
        <v>0</v>
      </c>
      <c r="H293">
        <v>0</v>
      </c>
      <c r="I293">
        <v>0</v>
      </c>
      <c r="J293">
        <v>0</v>
      </c>
      <c r="K293">
        <v>46</v>
      </c>
      <c r="L293">
        <v>46</v>
      </c>
      <c r="M293">
        <v>0</v>
      </c>
      <c r="N293">
        <v>0</v>
      </c>
    </row>
    <row r="294" spans="1:14" x14ac:dyDescent="0.2">
      <c r="A294" t="s">
        <v>5226</v>
      </c>
      <c r="B294" t="s">
        <v>89</v>
      </c>
      <c r="C294" t="s">
        <v>199</v>
      </c>
      <c r="D294" t="s">
        <v>4929</v>
      </c>
      <c r="E294">
        <v>172</v>
      </c>
      <c r="F294">
        <v>15</v>
      </c>
      <c r="G294">
        <v>148</v>
      </c>
      <c r="H294">
        <v>8</v>
      </c>
      <c r="I294">
        <v>1</v>
      </c>
      <c r="J294">
        <v>36</v>
      </c>
      <c r="K294">
        <v>0</v>
      </c>
      <c r="L294">
        <v>0</v>
      </c>
      <c r="M294">
        <v>0</v>
      </c>
      <c r="N294">
        <v>0</v>
      </c>
    </row>
    <row r="295" spans="1:14" x14ac:dyDescent="0.2">
      <c r="A295" t="s">
        <v>5227</v>
      </c>
      <c r="B295" t="s">
        <v>89</v>
      </c>
      <c r="C295" t="s">
        <v>199</v>
      </c>
      <c r="D295" t="s">
        <v>4931</v>
      </c>
      <c r="E295">
        <v>208</v>
      </c>
      <c r="F295">
        <v>23</v>
      </c>
      <c r="G295">
        <v>174</v>
      </c>
      <c r="H295">
        <v>9</v>
      </c>
      <c r="I295">
        <v>2</v>
      </c>
      <c r="J295">
        <v>0</v>
      </c>
      <c r="K295">
        <v>0</v>
      </c>
      <c r="L295">
        <v>0</v>
      </c>
      <c r="M295">
        <v>0</v>
      </c>
      <c r="N295">
        <v>0</v>
      </c>
    </row>
    <row r="296" spans="1:14" x14ac:dyDescent="0.2">
      <c r="A296" t="s">
        <v>5228</v>
      </c>
      <c r="B296" t="s">
        <v>89</v>
      </c>
      <c r="C296" t="s">
        <v>199</v>
      </c>
      <c r="D296" t="s">
        <v>4933</v>
      </c>
      <c r="E296">
        <v>36</v>
      </c>
      <c r="F296">
        <v>10</v>
      </c>
      <c r="G296">
        <v>26</v>
      </c>
      <c r="H296">
        <v>0</v>
      </c>
      <c r="I296">
        <v>0</v>
      </c>
      <c r="J296">
        <v>172</v>
      </c>
      <c r="K296">
        <v>0</v>
      </c>
      <c r="L296">
        <v>0</v>
      </c>
      <c r="M296">
        <v>0</v>
      </c>
      <c r="N296">
        <v>0</v>
      </c>
    </row>
    <row r="297" spans="1:14" x14ac:dyDescent="0.2">
      <c r="A297" t="s">
        <v>5229</v>
      </c>
      <c r="B297" t="s">
        <v>89</v>
      </c>
      <c r="C297" t="s">
        <v>199</v>
      </c>
      <c r="D297" t="s">
        <v>4935</v>
      </c>
      <c r="E297">
        <v>208</v>
      </c>
      <c r="F297">
        <v>23</v>
      </c>
      <c r="G297">
        <v>174</v>
      </c>
      <c r="H297">
        <v>9</v>
      </c>
      <c r="I297">
        <v>2</v>
      </c>
      <c r="J297">
        <v>0</v>
      </c>
      <c r="K297">
        <v>0</v>
      </c>
      <c r="L297">
        <v>0</v>
      </c>
      <c r="M297">
        <v>0</v>
      </c>
      <c r="N297">
        <v>0</v>
      </c>
    </row>
    <row r="298" spans="1:14" x14ac:dyDescent="0.2">
      <c r="A298" t="s">
        <v>5230</v>
      </c>
      <c r="B298" t="s">
        <v>89</v>
      </c>
      <c r="C298" t="s">
        <v>199</v>
      </c>
      <c r="D298" t="s">
        <v>4937</v>
      </c>
      <c r="E298">
        <v>172</v>
      </c>
      <c r="F298">
        <v>14</v>
      </c>
      <c r="G298">
        <v>147</v>
      </c>
      <c r="H298">
        <v>9</v>
      </c>
      <c r="I298">
        <v>2</v>
      </c>
      <c r="J298">
        <v>36</v>
      </c>
      <c r="K298">
        <v>0</v>
      </c>
      <c r="L298">
        <v>0</v>
      </c>
      <c r="M298">
        <v>0</v>
      </c>
      <c r="N298">
        <v>0</v>
      </c>
    </row>
    <row r="299" spans="1:14" x14ac:dyDescent="0.2">
      <c r="A299" t="s">
        <v>5231</v>
      </c>
      <c r="B299" t="s">
        <v>89</v>
      </c>
      <c r="C299" t="s">
        <v>199</v>
      </c>
      <c r="D299" t="s">
        <v>4939</v>
      </c>
      <c r="E299">
        <v>36</v>
      </c>
      <c r="F299">
        <v>10</v>
      </c>
      <c r="G299">
        <v>26</v>
      </c>
      <c r="H299">
        <v>0</v>
      </c>
      <c r="I299">
        <v>0</v>
      </c>
      <c r="J299">
        <v>172</v>
      </c>
      <c r="K299">
        <v>0</v>
      </c>
      <c r="L299">
        <v>0</v>
      </c>
      <c r="M299">
        <v>0</v>
      </c>
      <c r="N299">
        <v>0</v>
      </c>
    </row>
    <row r="300" spans="1:14" x14ac:dyDescent="0.2">
      <c r="A300" t="s">
        <v>5232</v>
      </c>
      <c r="B300" t="s">
        <v>89</v>
      </c>
      <c r="C300" t="s">
        <v>199</v>
      </c>
      <c r="D300" t="s">
        <v>4941</v>
      </c>
      <c r="E300">
        <v>172</v>
      </c>
      <c r="F300">
        <v>13</v>
      </c>
      <c r="G300">
        <v>150</v>
      </c>
      <c r="H300">
        <v>8</v>
      </c>
      <c r="I300">
        <v>1</v>
      </c>
      <c r="J300">
        <v>36</v>
      </c>
      <c r="K300">
        <v>0</v>
      </c>
      <c r="L300">
        <v>0</v>
      </c>
      <c r="M300">
        <v>0</v>
      </c>
      <c r="N300">
        <v>0</v>
      </c>
    </row>
    <row r="301" spans="1:14" x14ac:dyDescent="0.2">
      <c r="A301" t="s">
        <v>5233</v>
      </c>
      <c r="B301" t="s">
        <v>89</v>
      </c>
      <c r="C301" t="s">
        <v>199</v>
      </c>
      <c r="D301" t="s">
        <v>4943</v>
      </c>
      <c r="E301">
        <v>36</v>
      </c>
      <c r="F301">
        <v>10</v>
      </c>
      <c r="G301">
        <v>26</v>
      </c>
      <c r="H301">
        <v>0</v>
      </c>
      <c r="I301">
        <v>0</v>
      </c>
      <c r="J301">
        <v>172</v>
      </c>
      <c r="K301">
        <v>0</v>
      </c>
      <c r="L301">
        <v>0</v>
      </c>
      <c r="M301">
        <v>0</v>
      </c>
      <c r="N301">
        <v>0</v>
      </c>
    </row>
    <row r="302" spans="1:14" x14ac:dyDescent="0.2">
      <c r="A302" t="s">
        <v>5234</v>
      </c>
      <c r="B302" t="s">
        <v>89</v>
      </c>
      <c r="C302" t="s">
        <v>199</v>
      </c>
      <c r="D302" t="s">
        <v>4925</v>
      </c>
      <c r="E302">
        <v>0</v>
      </c>
      <c r="F302">
        <v>0</v>
      </c>
      <c r="G302">
        <v>0</v>
      </c>
      <c r="H302">
        <v>0</v>
      </c>
      <c r="I302">
        <v>0</v>
      </c>
      <c r="J302">
        <v>0</v>
      </c>
      <c r="K302">
        <v>166</v>
      </c>
      <c r="L302">
        <v>163</v>
      </c>
      <c r="M302">
        <v>3</v>
      </c>
      <c r="N302">
        <v>0</v>
      </c>
    </row>
    <row r="303" spans="1:14" x14ac:dyDescent="0.2">
      <c r="A303" t="s">
        <v>5235</v>
      </c>
      <c r="B303" t="s">
        <v>89</v>
      </c>
      <c r="C303" t="s">
        <v>199</v>
      </c>
      <c r="D303" t="s">
        <v>4927</v>
      </c>
      <c r="E303">
        <v>0</v>
      </c>
      <c r="F303">
        <v>0</v>
      </c>
      <c r="G303">
        <v>0</v>
      </c>
      <c r="H303">
        <v>0</v>
      </c>
      <c r="I303">
        <v>0</v>
      </c>
      <c r="J303">
        <v>0</v>
      </c>
      <c r="K303">
        <v>133</v>
      </c>
      <c r="L303">
        <v>131</v>
      </c>
      <c r="M303">
        <v>2</v>
      </c>
      <c r="N303">
        <v>0</v>
      </c>
    </row>
    <row r="304" spans="1:14" x14ac:dyDescent="0.2">
      <c r="A304" t="s">
        <v>5236</v>
      </c>
      <c r="B304" t="s">
        <v>89</v>
      </c>
      <c r="C304" t="s">
        <v>200</v>
      </c>
      <c r="D304" t="s">
        <v>4929</v>
      </c>
      <c r="E304">
        <v>49</v>
      </c>
      <c r="F304">
        <v>8</v>
      </c>
      <c r="G304">
        <v>38</v>
      </c>
      <c r="H304">
        <v>3</v>
      </c>
      <c r="I304">
        <v>0</v>
      </c>
      <c r="J304">
        <v>18</v>
      </c>
      <c r="K304">
        <v>0</v>
      </c>
      <c r="L304">
        <v>0</v>
      </c>
      <c r="M304">
        <v>0</v>
      </c>
      <c r="N304">
        <v>0</v>
      </c>
    </row>
    <row r="305" spans="1:14" x14ac:dyDescent="0.2">
      <c r="A305" t="s">
        <v>5237</v>
      </c>
      <c r="B305" t="s">
        <v>89</v>
      </c>
      <c r="C305" t="s">
        <v>200</v>
      </c>
      <c r="D305" t="s">
        <v>4931</v>
      </c>
      <c r="E305">
        <v>67</v>
      </c>
      <c r="F305">
        <v>11</v>
      </c>
      <c r="G305">
        <v>53</v>
      </c>
      <c r="H305">
        <v>3</v>
      </c>
      <c r="I305">
        <v>0</v>
      </c>
      <c r="J305">
        <v>0</v>
      </c>
      <c r="K305">
        <v>0</v>
      </c>
      <c r="L305">
        <v>0</v>
      </c>
      <c r="M305">
        <v>0</v>
      </c>
      <c r="N305">
        <v>0</v>
      </c>
    </row>
    <row r="306" spans="1:14" x14ac:dyDescent="0.2">
      <c r="A306" t="s">
        <v>5238</v>
      </c>
      <c r="B306" t="s">
        <v>89</v>
      </c>
      <c r="C306" t="s">
        <v>200</v>
      </c>
      <c r="D306" t="s">
        <v>4933</v>
      </c>
      <c r="E306">
        <v>18</v>
      </c>
      <c r="F306">
        <v>5</v>
      </c>
      <c r="G306">
        <v>13</v>
      </c>
      <c r="H306">
        <v>0</v>
      </c>
      <c r="I306">
        <v>0</v>
      </c>
      <c r="J306">
        <v>49</v>
      </c>
      <c r="K306">
        <v>0</v>
      </c>
      <c r="L306">
        <v>0</v>
      </c>
      <c r="M306">
        <v>0</v>
      </c>
      <c r="N306">
        <v>0</v>
      </c>
    </row>
    <row r="307" spans="1:14" x14ac:dyDescent="0.2">
      <c r="A307" t="s">
        <v>5239</v>
      </c>
      <c r="B307" t="s">
        <v>89</v>
      </c>
      <c r="C307" t="s">
        <v>200</v>
      </c>
      <c r="D307" t="s">
        <v>4935</v>
      </c>
      <c r="E307">
        <v>67</v>
      </c>
      <c r="F307">
        <v>11</v>
      </c>
      <c r="G307">
        <v>53</v>
      </c>
      <c r="H307">
        <v>3</v>
      </c>
      <c r="I307">
        <v>0</v>
      </c>
      <c r="J307">
        <v>0</v>
      </c>
      <c r="K307">
        <v>0</v>
      </c>
      <c r="L307">
        <v>0</v>
      </c>
      <c r="M307">
        <v>0</v>
      </c>
      <c r="N307">
        <v>0</v>
      </c>
    </row>
    <row r="308" spans="1:14" x14ac:dyDescent="0.2">
      <c r="A308" t="s">
        <v>5240</v>
      </c>
      <c r="B308" t="s">
        <v>89</v>
      </c>
      <c r="C308" t="s">
        <v>200</v>
      </c>
      <c r="D308" t="s">
        <v>4937</v>
      </c>
      <c r="E308">
        <v>49</v>
      </c>
      <c r="F308">
        <v>7</v>
      </c>
      <c r="G308">
        <v>39</v>
      </c>
      <c r="H308">
        <v>3</v>
      </c>
      <c r="I308">
        <v>0</v>
      </c>
      <c r="J308">
        <v>18</v>
      </c>
      <c r="K308">
        <v>0</v>
      </c>
      <c r="L308">
        <v>0</v>
      </c>
      <c r="M308">
        <v>0</v>
      </c>
      <c r="N308">
        <v>0</v>
      </c>
    </row>
    <row r="309" spans="1:14" x14ac:dyDescent="0.2">
      <c r="A309" t="s">
        <v>5241</v>
      </c>
      <c r="B309" t="s">
        <v>89</v>
      </c>
      <c r="C309" t="s">
        <v>200</v>
      </c>
      <c r="D309" t="s">
        <v>4939</v>
      </c>
      <c r="E309">
        <v>18</v>
      </c>
      <c r="F309">
        <v>7</v>
      </c>
      <c r="G309">
        <v>11</v>
      </c>
      <c r="H309">
        <v>0</v>
      </c>
      <c r="I309">
        <v>0</v>
      </c>
      <c r="J309">
        <v>49</v>
      </c>
      <c r="K309">
        <v>0</v>
      </c>
      <c r="L309">
        <v>0</v>
      </c>
      <c r="M309">
        <v>0</v>
      </c>
      <c r="N309">
        <v>0</v>
      </c>
    </row>
    <row r="310" spans="1:14" x14ac:dyDescent="0.2">
      <c r="A310" t="s">
        <v>5242</v>
      </c>
      <c r="B310" t="s">
        <v>89</v>
      </c>
      <c r="C310" t="s">
        <v>200</v>
      </c>
      <c r="D310" t="s">
        <v>4941</v>
      </c>
      <c r="E310">
        <v>49</v>
      </c>
      <c r="F310">
        <v>6</v>
      </c>
      <c r="G310">
        <v>40</v>
      </c>
      <c r="H310">
        <v>3</v>
      </c>
      <c r="I310">
        <v>0</v>
      </c>
      <c r="J310">
        <v>18</v>
      </c>
      <c r="K310">
        <v>0</v>
      </c>
      <c r="L310">
        <v>0</v>
      </c>
      <c r="M310">
        <v>0</v>
      </c>
      <c r="N310">
        <v>0</v>
      </c>
    </row>
    <row r="311" spans="1:14" x14ac:dyDescent="0.2">
      <c r="A311" t="s">
        <v>5243</v>
      </c>
      <c r="B311" t="s">
        <v>89</v>
      </c>
      <c r="C311" t="s">
        <v>200</v>
      </c>
      <c r="D311" t="s">
        <v>4943</v>
      </c>
      <c r="E311">
        <v>18</v>
      </c>
      <c r="F311">
        <v>5</v>
      </c>
      <c r="G311">
        <v>13</v>
      </c>
      <c r="H311">
        <v>0</v>
      </c>
      <c r="I311">
        <v>0</v>
      </c>
      <c r="J311">
        <v>49</v>
      </c>
      <c r="K311">
        <v>0</v>
      </c>
      <c r="L311">
        <v>0</v>
      </c>
      <c r="M311">
        <v>0</v>
      </c>
      <c r="N311">
        <v>0</v>
      </c>
    </row>
    <row r="312" spans="1:14" x14ac:dyDescent="0.2">
      <c r="A312" t="s">
        <v>5244</v>
      </c>
      <c r="B312" t="s">
        <v>89</v>
      </c>
      <c r="C312" t="s">
        <v>200</v>
      </c>
      <c r="D312" t="s">
        <v>4925</v>
      </c>
      <c r="E312">
        <v>0</v>
      </c>
      <c r="F312">
        <v>0</v>
      </c>
      <c r="G312">
        <v>0</v>
      </c>
      <c r="H312">
        <v>0</v>
      </c>
      <c r="I312">
        <v>0</v>
      </c>
      <c r="J312">
        <v>0</v>
      </c>
      <c r="K312">
        <v>46</v>
      </c>
      <c r="L312">
        <v>46</v>
      </c>
      <c r="M312">
        <v>0</v>
      </c>
      <c r="N312">
        <v>0</v>
      </c>
    </row>
    <row r="313" spans="1:14" x14ac:dyDescent="0.2">
      <c r="A313" t="s">
        <v>5245</v>
      </c>
      <c r="B313" t="s">
        <v>89</v>
      </c>
      <c r="C313" t="s">
        <v>200</v>
      </c>
      <c r="D313" t="s">
        <v>4927</v>
      </c>
      <c r="E313">
        <v>0</v>
      </c>
      <c r="F313">
        <v>0</v>
      </c>
      <c r="G313">
        <v>0</v>
      </c>
      <c r="H313">
        <v>0</v>
      </c>
      <c r="I313">
        <v>0</v>
      </c>
      <c r="J313">
        <v>0</v>
      </c>
      <c r="K313">
        <v>38</v>
      </c>
      <c r="L313">
        <v>38</v>
      </c>
      <c r="M313">
        <v>0</v>
      </c>
      <c r="N313">
        <v>0</v>
      </c>
    </row>
    <row r="314" spans="1:14" x14ac:dyDescent="0.2">
      <c r="A314" t="s">
        <v>5246</v>
      </c>
      <c r="B314" t="s">
        <v>89</v>
      </c>
      <c r="C314" t="s">
        <v>201</v>
      </c>
      <c r="D314" t="s">
        <v>4929</v>
      </c>
      <c r="E314">
        <v>176</v>
      </c>
      <c r="F314">
        <v>24</v>
      </c>
      <c r="G314">
        <v>149</v>
      </c>
      <c r="H314">
        <v>3</v>
      </c>
      <c r="I314">
        <v>0</v>
      </c>
      <c r="J314">
        <v>44</v>
      </c>
      <c r="K314">
        <v>0</v>
      </c>
      <c r="L314">
        <v>0</v>
      </c>
      <c r="M314">
        <v>0</v>
      </c>
      <c r="N314">
        <v>0</v>
      </c>
    </row>
    <row r="315" spans="1:14" x14ac:dyDescent="0.2">
      <c r="A315" t="s">
        <v>5247</v>
      </c>
      <c r="B315" t="s">
        <v>89</v>
      </c>
      <c r="C315" t="s">
        <v>201</v>
      </c>
      <c r="D315" t="s">
        <v>4931</v>
      </c>
      <c r="E315">
        <v>220</v>
      </c>
      <c r="F315">
        <v>32</v>
      </c>
      <c r="G315">
        <v>185</v>
      </c>
      <c r="H315">
        <v>3</v>
      </c>
      <c r="I315">
        <v>0</v>
      </c>
      <c r="J315">
        <v>0</v>
      </c>
      <c r="K315">
        <v>0</v>
      </c>
      <c r="L315">
        <v>0</v>
      </c>
      <c r="M315">
        <v>0</v>
      </c>
      <c r="N315">
        <v>0</v>
      </c>
    </row>
    <row r="316" spans="1:14" x14ac:dyDescent="0.2">
      <c r="A316" t="s">
        <v>5248</v>
      </c>
      <c r="B316" t="s">
        <v>89</v>
      </c>
      <c r="C316" t="s">
        <v>201</v>
      </c>
      <c r="D316" t="s">
        <v>4933</v>
      </c>
      <c r="E316">
        <v>43</v>
      </c>
      <c r="F316">
        <v>12</v>
      </c>
      <c r="G316">
        <v>31</v>
      </c>
      <c r="H316">
        <v>0</v>
      </c>
      <c r="I316">
        <v>0</v>
      </c>
      <c r="J316">
        <v>177</v>
      </c>
      <c r="K316">
        <v>0</v>
      </c>
      <c r="L316">
        <v>0</v>
      </c>
      <c r="M316">
        <v>0</v>
      </c>
      <c r="N316">
        <v>0</v>
      </c>
    </row>
    <row r="317" spans="1:14" x14ac:dyDescent="0.2">
      <c r="A317" t="s">
        <v>5249</v>
      </c>
      <c r="B317" t="s">
        <v>89</v>
      </c>
      <c r="C317" t="s">
        <v>201</v>
      </c>
      <c r="D317" t="s">
        <v>4935</v>
      </c>
      <c r="E317">
        <v>220</v>
      </c>
      <c r="F317">
        <v>31</v>
      </c>
      <c r="G317">
        <v>186</v>
      </c>
      <c r="H317">
        <v>3</v>
      </c>
      <c r="I317">
        <v>0</v>
      </c>
      <c r="J317">
        <v>0</v>
      </c>
      <c r="K317">
        <v>0</v>
      </c>
      <c r="L317">
        <v>0</v>
      </c>
      <c r="M317">
        <v>0</v>
      </c>
      <c r="N317">
        <v>0</v>
      </c>
    </row>
    <row r="318" spans="1:14" x14ac:dyDescent="0.2">
      <c r="A318" t="s">
        <v>5250</v>
      </c>
      <c r="B318" t="s">
        <v>89</v>
      </c>
      <c r="C318" t="s">
        <v>201</v>
      </c>
      <c r="D318" t="s">
        <v>4937</v>
      </c>
      <c r="E318">
        <v>176</v>
      </c>
      <c r="F318">
        <v>24</v>
      </c>
      <c r="G318">
        <v>149</v>
      </c>
      <c r="H318">
        <v>3</v>
      </c>
      <c r="I318">
        <v>0</v>
      </c>
      <c r="J318">
        <v>44</v>
      </c>
      <c r="K318">
        <v>0</v>
      </c>
      <c r="L318">
        <v>0</v>
      </c>
      <c r="M318">
        <v>0</v>
      </c>
      <c r="N318">
        <v>0</v>
      </c>
    </row>
    <row r="319" spans="1:14" x14ac:dyDescent="0.2">
      <c r="A319" t="s">
        <v>5251</v>
      </c>
      <c r="B319" t="s">
        <v>89</v>
      </c>
      <c r="C319" t="s">
        <v>201</v>
      </c>
      <c r="D319" t="s">
        <v>4939</v>
      </c>
      <c r="E319">
        <v>44</v>
      </c>
      <c r="F319">
        <v>13</v>
      </c>
      <c r="G319">
        <v>31</v>
      </c>
      <c r="H319">
        <v>0</v>
      </c>
      <c r="I319">
        <v>0</v>
      </c>
      <c r="J319">
        <v>176</v>
      </c>
      <c r="K319">
        <v>0</v>
      </c>
      <c r="L319">
        <v>0</v>
      </c>
      <c r="M319">
        <v>0</v>
      </c>
      <c r="N319">
        <v>0</v>
      </c>
    </row>
    <row r="320" spans="1:14" x14ac:dyDescent="0.2">
      <c r="A320" t="s">
        <v>5252</v>
      </c>
      <c r="B320" t="s">
        <v>89</v>
      </c>
      <c r="C320" t="s">
        <v>201</v>
      </c>
      <c r="D320" t="s">
        <v>4941</v>
      </c>
      <c r="E320">
        <v>176</v>
      </c>
      <c r="F320">
        <v>19</v>
      </c>
      <c r="G320">
        <v>154</v>
      </c>
      <c r="H320">
        <v>3</v>
      </c>
      <c r="I320">
        <v>0</v>
      </c>
      <c r="J320">
        <v>44</v>
      </c>
      <c r="K320">
        <v>0</v>
      </c>
      <c r="L320">
        <v>0</v>
      </c>
      <c r="M320">
        <v>0</v>
      </c>
      <c r="N320">
        <v>0</v>
      </c>
    </row>
    <row r="321" spans="1:14" x14ac:dyDescent="0.2">
      <c r="A321" t="s">
        <v>5253</v>
      </c>
      <c r="B321" t="s">
        <v>89</v>
      </c>
      <c r="C321" t="s">
        <v>201</v>
      </c>
      <c r="D321" t="s">
        <v>4943</v>
      </c>
      <c r="E321">
        <v>44</v>
      </c>
      <c r="F321">
        <v>12</v>
      </c>
      <c r="G321">
        <v>32</v>
      </c>
      <c r="H321">
        <v>0</v>
      </c>
      <c r="I321">
        <v>0</v>
      </c>
      <c r="J321">
        <v>176</v>
      </c>
      <c r="K321">
        <v>0</v>
      </c>
      <c r="L321">
        <v>0</v>
      </c>
      <c r="M321">
        <v>0</v>
      </c>
      <c r="N321">
        <v>0</v>
      </c>
    </row>
    <row r="322" spans="1:14" x14ac:dyDescent="0.2">
      <c r="A322" t="s">
        <v>5254</v>
      </c>
      <c r="B322" t="s">
        <v>89</v>
      </c>
      <c r="C322" t="s">
        <v>201</v>
      </c>
      <c r="D322" t="s">
        <v>4925</v>
      </c>
      <c r="E322">
        <v>0</v>
      </c>
      <c r="F322">
        <v>0</v>
      </c>
      <c r="G322">
        <v>0</v>
      </c>
      <c r="H322">
        <v>0</v>
      </c>
      <c r="I322">
        <v>0</v>
      </c>
      <c r="J322">
        <v>0</v>
      </c>
      <c r="K322">
        <v>144</v>
      </c>
      <c r="L322">
        <v>142</v>
      </c>
      <c r="M322">
        <v>2</v>
      </c>
      <c r="N322">
        <v>0</v>
      </c>
    </row>
    <row r="323" spans="1:14" x14ac:dyDescent="0.2">
      <c r="A323" t="s">
        <v>5255</v>
      </c>
      <c r="B323" t="s">
        <v>89</v>
      </c>
      <c r="C323" t="s">
        <v>201</v>
      </c>
      <c r="D323" t="s">
        <v>4927</v>
      </c>
      <c r="E323">
        <v>0</v>
      </c>
      <c r="F323">
        <v>0</v>
      </c>
      <c r="G323">
        <v>0</v>
      </c>
      <c r="H323">
        <v>0</v>
      </c>
      <c r="I323">
        <v>0</v>
      </c>
      <c r="J323">
        <v>0</v>
      </c>
      <c r="K323">
        <v>121</v>
      </c>
      <c r="L323">
        <v>120</v>
      </c>
      <c r="M323">
        <v>1</v>
      </c>
      <c r="N323">
        <v>0</v>
      </c>
    </row>
    <row r="324" spans="1:14" x14ac:dyDescent="0.2">
      <c r="A324" t="s">
        <v>5256</v>
      </c>
      <c r="B324" t="s">
        <v>89</v>
      </c>
      <c r="C324" t="s">
        <v>202</v>
      </c>
      <c r="D324" t="s">
        <v>4929</v>
      </c>
      <c r="E324">
        <v>63</v>
      </c>
      <c r="F324">
        <v>17</v>
      </c>
      <c r="G324">
        <v>44</v>
      </c>
      <c r="H324">
        <v>2</v>
      </c>
      <c r="I324">
        <v>0</v>
      </c>
      <c r="J324">
        <v>15</v>
      </c>
      <c r="K324">
        <v>0</v>
      </c>
      <c r="L324">
        <v>0</v>
      </c>
      <c r="M324">
        <v>0</v>
      </c>
      <c r="N324">
        <v>0</v>
      </c>
    </row>
    <row r="325" spans="1:14" x14ac:dyDescent="0.2">
      <c r="A325" t="s">
        <v>5257</v>
      </c>
      <c r="B325" t="s">
        <v>89</v>
      </c>
      <c r="C325" t="s">
        <v>202</v>
      </c>
      <c r="D325" t="s">
        <v>4931</v>
      </c>
      <c r="E325">
        <v>78</v>
      </c>
      <c r="F325">
        <v>21</v>
      </c>
      <c r="G325">
        <v>55</v>
      </c>
      <c r="H325">
        <v>2</v>
      </c>
      <c r="I325">
        <v>0</v>
      </c>
      <c r="J325">
        <v>0</v>
      </c>
      <c r="K325">
        <v>0</v>
      </c>
      <c r="L325">
        <v>0</v>
      </c>
      <c r="M325">
        <v>0</v>
      </c>
      <c r="N325">
        <v>0</v>
      </c>
    </row>
    <row r="326" spans="1:14" x14ac:dyDescent="0.2">
      <c r="A326" t="s">
        <v>5258</v>
      </c>
      <c r="B326" t="s">
        <v>89</v>
      </c>
      <c r="C326" t="s">
        <v>202</v>
      </c>
      <c r="D326" t="s">
        <v>4933</v>
      </c>
      <c r="E326">
        <v>15</v>
      </c>
      <c r="F326">
        <v>4</v>
      </c>
      <c r="G326">
        <v>11</v>
      </c>
      <c r="H326">
        <v>0</v>
      </c>
      <c r="I326">
        <v>0</v>
      </c>
      <c r="J326">
        <v>63</v>
      </c>
      <c r="K326">
        <v>0</v>
      </c>
      <c r="L326">
        <v>0</v>
      </c>
      <c r="M326">
        <v>0</v>
      </c>
      <c r="N326">
        <v>0</v>
      </c>
    </row>
    <row r="327" spans="1:14" x14ac:dyDescent="0.2">
      <c r="A327" t="s">
        <v>5259</v>
      </c>
      <c r="B327" t="s">
        <v>89</v>
      </c>
      <c r="C327" t="s">
        <v>202</v>
      </c>
      <c r="D327" t="s">
        <v>4935</v>
      </c>
      <c r="E327">
        <v>78</v>
      </c>
      <c r="F327">
        <v>21</v>
      </c>
      <c r="G327">
        <v>55</v>
      </c>
      <c r="H327">
        <v>2</v>
      </c>
      <c r="I327">
        <v>0</v>
      </c>
      <c r="J327">
        <v>0</v>
      </c>
      <c r="K327">
        <v>0</v>
      </c>
      <c r="L327">
        <v>0</v>
      </c>
      <c r="M327">
        <v>0</v>
      </c>
      <c r="N327">
        <v>0</v>
      </c>
    </row>
    <row r="328" spans="1:14" x14ac:dyDescent="0.2">
      <c r="A328" t="s">
        <v>5260</v>
      </c>
      <c r="B328" t="s">
        <v>89</v>
      </c>
      <c r="C328" t="s">
        <v>202</v>
      </c>
      <c r="D328" t="s">
        <v>4937</v>
      </c>
      <c r="E328">
        <v>63</v>
      </c>
      <c r="F328">
        <v>17</v>
      </c>
      <c r="G328">
        <v>44</v>
      </c>
      <c r="H328">
        <v>2</v>
      </c>
      <c r="I328">
        <v>0</v>
      </c>
      <c r="J328">
        <v>15</v>
      </c>
      <c r="K328">
        <v>0</v>
      </c>
      <c r="L328">
        <v>0</v>
      </c>
      <c r="M328">
        <v>0</v>
      </c>
      <c r="N328">
        <v>0</v>
      </c>
    </row>
    <row r="329" spans="1:14" x14ac:dyDescent="0.2">
      <c r="A329" t="s">
        <v>5261</v>
      </c>
      <c r="B329" t="s">
        <v>89</v>
      </c>
      <c r="C329" t="s">
        <v>202</v>
      </c>
      <c r="D329" t="s">
        <v>4939</v>
      </c>
      <c r="E329">
        <v>15</v>
      </c>
      <c r="F329">
        <v>5</v>
      </c>
      <c r="G329">
        <v>10</v>
      </c>
      <c r="H329">
        <v>0</v>
      </c>
      <c r="I329">
        <v>0</v>
      </c>
      <c r="J329">
        <v>63</v>
      </c>
      <c r="K329">
        <v>0</v>
      </c>
      <c r="L329">
        <v>0</v>
      </c>
      <c r="M329">
        <v>0</v>
      </c>
      <c r="N329">
        <v>0</v>
      </c>
    </row>
    <row r="330" spans="1:14" x14ac:dyDescent="0.2">
      <c r="A330" t="s">
        <v>5262</v>
      </c>
      <c r="B330" t="s">
        <v>89</v>
      </c>
      <c r="C330" t="s">
        <v>202</v>
      </c>
      <c r="D330" t="s">
        <v>4941</v>
      </c>
      <c r="E330">
        <v>63</v>
      </c>
      <c r="F330">
        <v>17</v>
      </c>
      <c r="G330">
        <v>44</v>
      </c>
      <c r="H330">
        <v>2</v>
      </c>
      <c r="I330">
        <v>0</v>
      </c>
      <c r="J330">
        <v>15</v>
      </c>
      <c r="K330">
        <v>0</v>
      </c>
      <c r="L330">
        <v>0</v>
      </c>
      <c r="M330">
        <v>0</v>
      </c>
      <c r="N330">
        <v>0</v>
      </c>
    </row>
    <row r="331" spans="1:14" x14ac:dyDescent="0.2">
      <c r="A331" t="s">
        <v>5263</v>
      </c>
      <c r="B331" t="s">
        <v>89</v>
      </c>
      <c r="C331" t="s">
        <v>202</v>
      </c>
      <c r="D331" t="s">
        <v>4943</v>
      </c>
      <c r="E331">
        <v>15</v>
      </c>
      <c r="F331">
        <v>4</v>
      </c>
      <c r="G331">
        <v>11</v>
      </c>
      <c r="H331">
        <v>0</v>
      </c>
      <c r="I331">
        <v>0</v>
      </c>
      <c r="J331">
        <v>63</v>
      </c>
      <c r="K331">
        <v>0</v>
      </c>
      <c r="L331">
        <v>0</v>
      </c>
      <c r="M331">
        <v>0</v>
      </c>
      <c r="N331">
        <v>0</v>
      </c>
    </row>
    <row r="332" spans="1:14" x14ac:dyDescent="0.2">
      <c r="A332" t="s">
        <v>5264</v>
      </c>
      <c r="B332" t="s">
        <v>89</v>
      </c>
      <c r="C332" t="s">
        <v>202</v>
      </c>
      <c r="D332" t="s">
        <v>4925</v>
      </c>
      <c r="E332">
        <v>0</v>
      </c>
      <c r="F332">
        <v>0</v>
      </c>
      <c r="G332">
        <v>0</v>
      </c>
      <c r="H332">
        <v>0</v>
      </c>
      <c r="I332">
        <v>0</v>
      </c>
      <c r="J332">
        <v>0</v>
      </c>
      <c r="K332">
        <v>61</v>
      </c>
      <c r="L332">
        <v>61</v>
      </c>
      <c r="M332">
        <v>0</v>
      </c>
      <c r="N332">
        <v>0</v>
      </c>
    </row>
    <row r="333" spans="1:14" x14ac:dyDescent="0.2">
      <c r="A333" t="s">
        <v>5265</v>
      </c>
      <c r="B333" t="s">
        <v>89</v>
      </c>
      <c r="C333" t="s">
        <v>202</v>
      </c>
      <c r="D333" t="s">
        <v>4927</v>
      </c>
      <c r="E333">
        <v>0</v>
      </c>
      <c r="F333">
        <v>0</v>
      </c>
      <c r="G333">
        <v>0</v>
      </c>
      <c r="H333">
        <v>0</v>
      </c>
      <c r="I333">
        <v>0</v>
      </c>
      <c r="J333">
        <v>0</v>
      </c>
      <c r="K333">
        <v>56</v>
      </c>
      <c r="L333">
        <v>56</v>
      </c>
      <c r="M333">
        <v>0</v>
      </c>
      <c r="N333">
        <v>0</v>
      </c>
    </row>
    <row r="334" spans="1:14" x14ac:dyDescent="0.2">
      <c r="A334" t="s">
        <v>5266</v>
      </c>
      <c r="B334" t="s">
        <v>89</v>
      </c>
      <c r="C334" t="s">
        <v>203</v>
      </c>
      <c r="D334" t="s">
        <v>4929</v>
      </c>
      <c r="E334">
        <v>55</v>
      </c>
      <c r="F334">
        <v>11</v>
      </c>
      <c r="G334">
        <v>40</v>
      </c>
      <c r="H334">
        <v>3</v>
      </c>
      <c r="I334">
        <v>1</v>
      </c>
      <c r="J334">
        <v>13</v>
      </c>
      <c r="K334">
        <v>0</v>
      </c>
      <c r="L334">
        <v>0</v>
      </c>
      <c r="M334">
        <v>0</v>
      </c>
      <c r="N334">
        <v>0</v>
      </c>
    </row>
    <row r="335" spans="1:14" x14ac:dyDescent="0.2">
      <c r="A335" t="s">
        <v>5267</v>
      </c>
      <c r="B335" t="s">
        <v>89</v>
      </c>
      <c r="C335" t="s">
        <v>203</v>
      </c>
      <c r="D335" t="s">
        <v>4931</v>
      </c>
      <c r="E335">
        <v>68</v>
      </c>
      <c r="F335">
        <v>9</v>
      </c>
      <c r="G335">
        <v>55</v>
      </c>
      <c r="H335">
        <v>3</v>
      </c>
      <c r="I335">
        <v>1</v>
      </c>
      <c r="J335">
        <v>0</v>
      </c>
      <c r="K335">
        <v>0</v>
      </c>
      <c r="L335">
        <v>0</v>
      </c>
      <c r="M335">
        <v>0</v>
      </c>
      <c r="N335">
        <v>0</v>
      </c>
    </row>
    <row r="336" spans="1:14" x14ac:dyDescent="0.2">
      <c r="A336" t="s">
        <v>5268</v>
      </c>
      <c r="B336" t="s">
        <v>89</v>
      </c>
      <c r="C336" t="s">
        <v>203</v>
      </c>
      <c r="D336" t="s">
        <v>4933</v>
      </c>
      <c r="E336">
        <v>12</v>
      </c>
      <c r="F336">
        <v>1</v>
      </c>
      <c r="G336">
        <v>11</v>
      </c>
      <c r="H336">
        <v>0</v>
      </c>
      <c r="I336">
        <v>0</v>
      </c>
      <c r="J336">
        <v>56</v>
      </c>
      <c r="K336">
        <v>0</v>
      </c>
      <c r="L336">
        <v>0</v>
      </c>
      <c r="M336">
        <v>0</v>
      </c>
      <c r="N336">
        <v>0</v>
      </c>
    </row>
    <row r="337" spans="1:14" x14ac:dyDescent="0.2">
      <c r="A337" t="s">
        <v>5269</v>
      </c>
      <c r="B337" t="s">
        <v>89</v>
      </c>
      <c r="C337" t="s">
        <v>203</v>
      </c>
      <c r="D337" t="s">
        <v>4935</v>
      </c>
      <c r="E337">
        <v>68</v>
      </c>
      <c r="F337">
        <v>9</v>
      </c>
      <c r="G337">
        <v>55</v>
      </c>
      <c r="H337">
        <v>3</v>
      </c>
      <c r="I337">
        <v>1</v>
      </c>
      <c r="J337">
        <v>0</v>
      </c>
      <c r="K337">
        <v>0</v>
      </c>
      <c r="L337">
        <v>0</v>
      </c>
      <c r="M337">
        <v>0</v>
      </c>
      <c r="N337">
        <v>0</v>
      </c>
    </row>
    <row r="338" spans="1:14" x14ac:dyDescent="0.2">
      <c r="A338" t="s">
        <v>5270</v>
      </c>
      <c r="B338" t="s">
        <v>89</v>
      </c>
      <c r="C338" t="s">
        <v>203</v>
      </c>
      <c r="D338" t="s">
        <v>4937</v>
      </c>
      <c r="E338">
        <v>55</v>
      </c>
      <c r="F338">
        <v>11</v>
      </c>
      <c r="G338">
        <v>40</v>
      </c>
      <c r="H338">
        <v>3</v>
      </c>
      <c r="I338">
        <v>1</v>
      </c>
      <c r="J338">
        <v>13</v>
      </c>
      <c r="K338">
        <v>0</v>
      </c>
      <c r="L338">
        <v>0</v>
      </c>
      <c r="M338">
        <v>0</v>
      </c>
      <c r="N338">
        <v>0</v>
      </c>
    </row>
    <row r="339" spans="1:14" x14ac:dyDescent="0.2">
      <c r="A339" t="s">
        <v>5271</v>
      </c>
      <c r="B339" t="s">
        <v>89</v>
      </c>
      <c r="C339" t="s">
        <v>203</v>
      </c>
      <c r="D339" t="s">
        <v>4939</v>
      </c>
      <c r="E339">
        <v>13</v>
      </c>
      <c r="F339">
        <v>2</v>
      </c>
      <c r="G339">
        <v>11</v>
      </c>
      <c r="H339">
        <v>0</v>
      </c>
      <c r="I339">
        <v>0</v>
      </c>
      <c r="J339">
        <v>55</v>
      </c>
      <c r="K339">
        <v>0</v>
      </c>
      <c r="L339">
        <v>0</v>
      </c>
      <c r="M339">
        <v>0</v>
      </c>
      <c r="N339">
        <v>0</v>
      </c>
    </row>
    <row r="340" spans="1:14" x14ac:dyDescent="0.2">
      <c r="A340" t="s">
        <v>5272</v>
      </c>
      <c r="B340" t="s">
        <v>89</v>
      </c>
      <c r="C340" t="s">
        <v>203</v>
      </c>
      <c r="D340" t="s">
        <v>4941</v>
      </c>
      <c r="E340">
        <v>55</v>
      </c>
      <c r="F340">
        <v>8</v>
      </c>
      <c r="G340">
        <v>43</v>
      </c>
      <c r="H340">
        <v>3</v>
      </c>
      <c r="I340">
        <v>1</v>
      </c>
      <c r="J340">
        <v>13</v>
      </c>
      <c r="K340">
        <v>0</v>
      </c>
      <c r="L340">
        <v>0</v>
      </c>
      <c r="M340">
        <v>0</v>
      </c>
      <c r="N340">
        <v>0</v>
      </c>
    </row>
    <row r="341" spans="1:14" x14ac:dyDescent="0.2">
      <c r="A341" t="s">
        <v>5273</v>
      </c>
      <c r="B341" t="s">
        <v>89</v>
      </c>
      <c r="C341" t="s">
        <v>203</v>
      </c>
      <c r="D341" t="s">
        <v>4943</v>
      </c>
      <c r="E341">
        <v>13</v>
      </c>
      <c r="F341">
        <v>1</v>
      </c>
      <c r="G341">
        <v>12</v>
      </c>
      <c r="H341">
        <v>0</v>
      </c>
      <c r="I341">
        <v>0</v>
      </c>
      <c r="J341">
        <v>55</v>
      </c>
      <c r="K341">
        <v>0</v>
      </c>
      <c r="L341">
        <v>0</v>
      </c>
      <c r="M341">
        <v>0</v>
      </c>
      <c r="N341">
        <v>0</v>
      </c>
    </row>
    <row r="342" spans="1:14" x14ac:dyDescent="0.2">
      <c r="A342" t="s">
        <v>5274</v>
      </c>
      <c r="B342" t="s">
        <v>89</v>
      </c>
      <c r="C342" t="s">
        <v>203</v>
      </c>
      <c r="D342" t="s">
        <v>4925</v>
      </c>
      <c r="E342">
        <v>0</v>
      </c>
      <c r="F342">
        <v>0</v>
      </c>
      <c r="G342">
        <v>0</v>
      </c>
      <c r="H342">
        <v>0</v>
      </c>
      <c r="I342">
        <v>0</v>
      </c>
      <c r="J342">
        <v>0</v>
      </c>
      <c r="K342">
        <v>54</v>
      </c>
      <c r="L342">
        <v>53</v>
      </c>
      <c r="M342">
        <v>0</v>
      </c>
      <c r="N342">
        <v>1</v>
      </c>
    </row>
    <row r="343" spans="1:14" x14ac:dyDescent="0.2">
      <c r="A343" t="s">
        <v>5275</v>
      </c>
      <c r="B343" t="s">
        <v>89</v>
      </c>
      <c r="C343" t="s">
        <v>203</v>
      </c>
      <c r="D343" t="s">
        <v>4927</v>
      </c>
      <c r="E343">
        <v>0</v>
      </c>
      <c r="F343">
        <v>0</v>
      </c>
      <c r="G343">
        <v>0</v>
      </c>
      <c r="H343">
        <v>0</v>
      </c>
      <c r="I343">
        <v>0</v>
      </c>
      <c r="J343">
        <v>0</v>
      </c>
      <c r="K343">
        <v>46</v>
      </c>
      <c r="L343">
        <v>45</v>
      </c>
      <c r="M343">
        <v>0</v>
      </c>
      <c r="N343">
        <v>1</v>
      </c>
    </row>
    <row r="344" spans="1:14" x14ac:dyDescent="0.2">
      <c r="A344" t="s">
        <v>5276</v>
      </c>
      <c r="B344" t="s">
        <v>89</v>
      </c>
      <c r="C344" t="s">
        <v>204</v>
      </c>
      <c r="D344" t="s">
        <v>4929</v>
      </c>
      <c r="E344">
        <v>48</v>
      </c>
      <c r="F344">
        <v>11</v>
      </c>
      <c r="G344">
        <v>35</v>
      </c>
      <c r="H344">
        <v>1</v>
      </c>
      <c r="I344">
        <v>1</v>
      </c>
      <c r="J344">
        <v>9</v>
      </c>
      <c r="K344">
        <v>0</v>
      </c>
      <c r="L344">
        <v>0</v>
      </c>
      <c r="M344">
        <v>0</v>
      </c>
      <c r="N344">
        <v>0</v>
      </c>
    </row>
    <row r="345" spans="1:14" x14ac:dyDescent="0.2">
      <c r="A345" t="s">
        <v>5277</v>
      </c>
      <c r="B345" t="s">
        <v>89</v>
      </c>
      <c r="C345" t="s">
        <v>204</v>
      </c>
      <c r="D345" t="s">
        <v>4931</v>
      </c>
      <c r="E345">
        <v>57</v>
      </c>
      <c r="F345">
        <v>10</v>
      </c>
      <c r="G345">
        <v>45</v>
      </c>
      <c r="H345">
        <v>1</v>
      </c>
      <c r="I345">
        <v>1</v>
      </c>
      <c r="J345">
        <v>0</v>
      </c>
      <c r="K345">
        <v>0</v>
      </c>
      <c r="L345">
        <v>0</v>
      </c>
      <c r="M345">
        <v>0</v>
      </c>
      <c r="N345">
        <v>0</v>
      </c>
    </row>
    <row r="346" spans="1:14" x14ac:dyDescent="0.2">
      <c r="A346" t="s">
        <v>5278</v>
      </c>
      <c r="B346" t="s">
        <v>89</v>
      </c>
      <c r="C346" t="s">
        <v>204</v>
      </c>
      <c r="D346" t="s">
        <v>4933</v>
      </c>
      <c r="E346">
        <v>8</v>
      </c>
      <c r="F346">
        <v>1</v>
      </c>
      <c r="G346">
        <v>7</v>
      </c>
      <c r="H346">
        <v>0</v>
      </c>
      <c r="I346">
        <v>0</v>
      </c>
      <c r="J346">
        <v>49</v>
      </c>
      <c r="K346">
        <v>0</v>
      </c>
      <c r="L346">
        <v>0</v>
      </c>
      <c r="M346">
        <v>0</v>
      </c>
      <c r="N346">
        <v>0</v>
      </c>
    </row>
    <row r="347" spans="1:14" x14ac:dyDescent="0.2">
      <c r="A347" t="s">
        <v>5279</v>
      </c>
      <c r="B347" t="s">
        <v>89</v>
      </c>
      <c r="C347" t="s">
        <v>204</v>
      </c>
      <c r="D347" t="s">
        <v>4935</v>
      </c>
      <c r="E347">
        <v>57</v>
      </c>
      <c r="F347">
        <v>10</v>
      </c>
      <c r="G347">
        <v>45</v>
      </c>
      <c r="H347">
        <v>1</v>
      </c>
      <c r="I347">
        <v>1</v>
      </c>
      <c r="J347">
        <v>0</v>
      </c>
      <c r="K347">
        <v>0</v>
      </c>
      <c r="L347">
        <v>0</v>
      </c>
      <c r="M347">
        <v>0</v>
      </c>
      <c r="N347">
        <v>0</v>
      </c>
    </row>
    <row r="348" spans="1:14" x14ac:dyDescent="0.2">
      <c r="A348" t="s">
        <v>5280</v>
      </c>
      <c r="B348" t="s">
        <v>89</v>
      </c>
      <c r="C348" t="s">
        <v>204</v>
      </c>
      <c r="D348" t="s">
        <v>4937</v>
      </c>
      <c r="E348">
        <v>48</v>
      </c>
      <c r="F348">
        <v>10</v>
      </c>
      <c r="G348">
        <v>36</v>
      </c>
      <c r="H348">
        <v>1</v>
      </c>
      <c r="I348">
        <v>1</v>
      </c>
      <c r="J348">
        <v>9</v>
      </c>
      <c r="K348">
        <v>0</v>
      </c>
      <c r="L348">
        <v>0</v>
      </c>
      <c r="M348">
        <v>0</v>
      </c>
      <c r="N348">
        <v>0</v>
      </c>
    </row>
    <row r="349" spans="1:14" x14ac:dyDescent="0.2">
      <c r="A349" t="s">
        <v>5281</v>
      </c>
      <c r="B349" t="s">
        <v>89</v>
      </c>
      <c r="C349" t="s">
        <v>204</v>
      </c>
      <c r="D349" t="s">
        <v>4939</v>
      </c>
      <c r="E349">
        <v>9</v>
      </c>
      <c r="F349">
        <v>1</v>
      </c>
      <c r="G349">
        <v>8</v>
      </c>
      <c r="H349">
        <v>0</v>
      </c>
      <c r="I349">
        <v>0</v>
      </c>
      <c r="J349">
        <v>48</v>
      </c>
      <c r="K349">
        <v>0</v>
      </c>
      <c r="L349">
        <v>0</v>
      </c>
      <c r="M349">
        <v>0</v>
      </c>
      <c r="N349">
        <v>0</v>
      </c>
    </row>
    <row r="350" spans="1:14" x14ac:dyDescent="0.2">
      <c r="A350" t="s">
        <v>5282</v>
      </c>
      <c r="B350" t="s">
        <v>89</v>
      </c>
      <c r="C350" t="s">
        <v>204</v>
      </c>
      <c r="D350" t="s">
        <v>4941</v>
      </c>
      <c r="E350">
        <v>48</v>
      </c>
      <c r="F350">
        <v>9</v>
      </c>
      <c r="G350">
        <v>37</v>
      </c>
      <c r="H350">
        <v>1</v>
      </c>
      <c r="I350">
        <v>1</v>
      </c>
      <c r="J350">
        <v>9</v>
      </c>
      <c r="K350">
        <v>0</v>
      </c>
      <c r="L350">
        <v>0</v>
      </c>
      <c r="M350">
        <v>0</v>
      </c>
      <c r="N350">
        <v>0</v>
      </c>
    </row>
    <row r="351" spans="1:14" x14ac:dyDescent="0.2">
      <c r="A351" t="s">
        <v>5283</v>
      </c>
      <c r="B351" t="s">
        <v>89</v>
      </c>
      <c r="C351" t="s">
        <v>204</v>
      </c>
      <c r="D351" t="s">
        <v>4943</v>
      </c>
      <c r="E351">
        <v>9</v>
      </c>
      <c r="F351">
        <v>1</v>
      </c>
      <c r="G351">
        <v>8</v>
      </c>
      <c r="H351">
        <v>0</v>
      </c>
      <c r="I351">
        <v>0</v>
      </c>
      <c r="J351">
        <v>48</v>
      </c>
      <c r="K351">
        <v>0</v>
      </c>
      <c r="L351">
        <v>0</v>
      </c>
      <c r="M351">
        <v>0</v>
      </c>
      <c r="N351">
        <v>0</v>
      </c>
    </row>
    <row r="352" spans="1:14" x14ac:dyDescent="0.2">
      <c r="A352" t="s">
        <v>5284</v>
      </c>
      <c r="B352" t="s">
        <v>89</v>
      </c>
      <c r="C352" t="s">
        <v>204</v>
      </c>
      <c r="D352" t="s">
        <v>4925</v>
      </c>
      <c r="E352">
        <v>0</v>
      </c>
      <c r="F352">
        <v>0</v>
      </c>
      <c r="G352">
        <v>0</v>
      </c>
      <c r="H352">
        <v>0</v>
      </c>
      <c r="I352">
        <v>0</v>
      </c>
      <c r="J352">
        <v>0</v>
      </c>
      <c r="K352">
        <v>33</v>
      </c>
      <c r="L352">
        <v>33</v>
      </c>
      <c r="M352">
        <v>0</v>
      </c>
      <c r="N352">
        <v>0</v>
      </c>
    </row>
    <row r="353" spans="1:14" x14ac:dyDescent="0.2">
      <c r="A353" t="s">
        <v>5285</v>
      </c>
      <c r="B353" t="s">
        <v>89</v>
      </c>
      <c r="C353" t="s">
        <v>204</v>
      </c>
      <c r="D353" t="s">
        <v>4927</v>
      </c>
      <c r="E353">
        <v>0</v>
      </c>
      <c r="F353">
        <v>0</v>
      </c>
      <c r="G353">
        <v>0</v>
      </c>
      <c r="H353">
        <v>0</v>
      </c>
      <c r="I353">
        <v>0</v>
      </c>
      <c r="J353">
        <v>0</v>
      </c>
      <c r="K353">
        <v>22</v>
      </c>
      <c r="L353">
        <v>22</v>
      </c>
      <c r="M353">
        <v>0</v>
      </c>
      <c r="N353">
        <v>0</v>
      </c>
    </row>
    <row r="354" spans="1:14" x14ac:dyDescent="0.2">
      <c r="A354" t="s">
        <v>5286</v>
      </c>
      <c r="B354" t="s">
        <v>89</v>
      </c>
      <c r="C354" t="s">
        <v>205</v>
      </c>
      <c r="D354" t="s">
        <v>4929</v>
      </c>
      <c r="E354">
        <v>34</v>
      </c>
      <c r="F354">
        <v>4</v>
      </c>
      <c r="G354">
        <v>28</v>
      </c>
      <c r="H354">
        <v>1</v>
      </c>
      <c r="I354">
        <v>1</v>
      </c>
      <c r="J354">
        <v>7</v>
      </c>
      <c r="K354">
        <v>0</v>
      </c>
      <c r="L354">
        <v>0</v>
      </c>
      <c r="M354">
        <v>0</v>
      </c>
      <c r="N354">
        <v>0</v>
      </c>
    </row>
    <row r="355" spans="1:14" x14ac:dyDescent="0.2">
      <c r="A355" t="s">
        <v>5287</v>
      </c>
      <c r="B355" t="s">
        <v>89</v>
      </c>
      <c r="C355" t="s">
        <v>205</v>
      </c>
      <c r="D355" t="s">
        <v>4931</v>
      </c>
      <c r="E355">
        <v>41</v>
      </c>
      <c r="F355">
        <v>6</v>
      </c>
      <c r="G355">
        <v>33</v>
      </c>
      <c r="H355">
        <v>1</v>
      </c>
      <c r="I355">
        <v>1</v>
      </c>
      <c r="J355">
        <v>0</v>
      </c>
      <c r="K355">
        <v>0</v>
      </c>
      <c r="L355">
        <v>0</v>
      </c>
      <c r="M355">
        <v>0</v>
      </c>
      <c r="N355">
        <v>0</v>
      </c>
    </row>
    <row r="356" spans="1:14" x14ac:dyDescent="0.2">
      <c r="A356" t="s">
        <v>5288</v>
      </c>
      <c r="B356" t="s">
        <v>89</v>
      </c>
      <c r="C356" t="s">
        <v>205</v>
      </c>
      <c r="D356" t="s">
        <v>4933</v>
      </c>
      <c r="E356">
        <v>7</v>
      </c>
      <c r="F356">
        <v>2</v>
      </c>
      <c r="G356">
        <v>5</v>
      </c>
      <c r="H356">
        <v>0</v>
      </c>
      <c r="I356">
        <v>0</v>
      </c>
      <c r="J356">
        <v>34</v>
      </c>
      <c r="K356">
        <v>0</v>
      </c>
      <c r="L356">
        <v>0</v>
      </c>
      <c r="M356">
        <v>0</v>
      </c>
      <c r="N356">
        <v>0</v>
      </c>
    </row>
    <row r="357" spans="1:14" x14ac:dyDescent="0.2">
      <c r="A357" t="s">
        <v>5289</v>
      </c>
      <c r="B357" t="s">
        <v>89</v>
      </c>
      <c r="C357" t="s">
        <v>205</v>
      </c>
      <c r="D357" t="s">
        <v>4935</v>
      </c>
      <c r="E357">
        <v>41</v>
      </c>
      <c r="F357">
        <v>6</v>
      </c>
      <c r="G357">
        <v>33</v>
      </c>
      <c r="H357">
        <v>1</v>
      </c>
      <c r="I357">
        <v>1</v>
      </c>
      <c r="J357">
        <v>0</v>
      </c>
      <c r="K357">
        <v>0</v>
      </c>
      <c r="L357">
        <v>0</v>
      </c>
      <c r="M357">
        <v>0</v>
      </c>
      <c r="N357">
        <v>0</v>
      </c>
    </row>
    <row r="358" spans="1:14" x14ac:dyDescent="0.2">
      <c r="A358" t="s">
        <v>5290</v>
      </c>
      <c r="B358" t="s">
        <v>89</v>
      </c>
      <c r="C358" t="s">
        <v>205</v>
      </c>
      <c r="D358" t="s">
        <v>4937</v>
      </c>
      <c r="E358">
        <v>34</v>
      </c>
      <c r="F358">
        <v>4</v>
      </c>
      <c r="G358">
        <v>28</v>
      </c>
      <c r="H358">
        <v>1</v>
      </c>
      <c r="I358">
        <v>1</v>
      </c>
      <c r="J358">
        <v>7</v>
      </c>
      <c r="K358">
        <v>0</v>
      </c>
      <c r="L358">
        <v>0</v>
      </c>
      <c r="M358">
        <v>0</v>
      </c>
      <c r="N358">
        <v>0</v>
      </c>
    </row>
    <row r="359" spans="1:14" x14ac:dyDescent="0.2">
      <c r="A359" t="s">
        <v>5291</v>
      </c>
      <c r="B359" t="s">
        <v>89</v>
      </c>
      <c r="C359" t="s">
        <v>205</v>
      </c>
      <c r="D359" t="s">
        <v>4939</v>
      </c>
      <c r="E359">
        <v>7</v>
      </c>
      <c r="F359">
        <v>2</v>
      </c>
      <c r="G359">
        <v>5</v>
      </c>
      <c r="H359">
        <v>0</v>
      </c>
      <c r="I359">
        <v>0</v>
      </c>
      <c r="J359">
        <v>34</v>
      </c>
      <c r="K359">
        <v>0</v>
      </c>
      <c r="L359">
        <v>0</v>
      </c>
      <c r="M359">
        <v>0</v>
      </c>
      <c r="N359">
        <v>0</v>
      </c>
    </row>
    <row r="360" spans="1:14" x14ac:dyDescent="0.2">
      <c r="A360" t="s">
        <v>5292</v>
      </c>
      <c r="B360" t="s">
        <v>89</v>
      </c>
      <c r="C360" t="s">
        <v>205</v>
      </c>
      <c r="D360" t="s">
        <v>4941</v>
      </c>
      <c r="E360">
        <v>34</v>
      </c>
      <c r="F360">
        <v>4</v>
      </c>
      <c r="G360">
        <v>28</v>
      </c>
      <c r="H360">
        <v>1</v>
      </c>
      <c r="I360">
        <v>1</v>
      </c>
      <c r="J360">
        <v>7</v>
      </c>
      <c r="K360">
        <v>0</v>
      </c>
      <c r="L360">
        <v>0</v>
      </c>
      <c r="M360">
        <v>0</v>
      </c>
      <c r="N360">
        <v>0</v>
      </c>
    </row>
    <row r="361" spans="1:14" x14ac:dyDescent="0.2">
      <c r="A361" t="s">
        <v>5293</v>
      </c>
      <c r="B361" t="s">
        <v>89</v>
      </c>
      <c r="C361" t="s">
        <v>205</v>
      </c>
      <c r="D361" t="s">
        <v>4943</v>
      </c>
      <c r="E361">
        <v>7</v>
      </c>
      <c r="F361">
        <v>2</v>
      </c>
      <c r="G361">
        <v>5</v>
      </c>
      <c r="H361">
        <v>0</v>
      </c>
      <c r="I361">
        <v>0</v>
      </c>
      <c r="J361">
        <v>34</v>
      </c>
      <c r="K361">
        <v>0</v>
      </c>
      <c r="L361">
        <v>0</v>
      </c>
      <c r="M361">
        <v>0</v>
      </c>
      <c r="N361">
        <v>0</v>
      </c>
    </row>
    <row r="362" spans="1:14" x14ac:dyDescent="0.2">
      <c r="A362" t="s">
        <v>5294</v>
      </c>
      <c r="B362" t="s">
        <v>89</v>
      </c>
      <c r="C362" t="s">
        <v>205</v>
      </c>
      <c r="D362" t="s">
        <v>4925</v>
      </c>
      <c r="E362">
        <v>0</v>
      </c>
      <c r="F362">
        <v>0</v>
      </c>
      <c r="G362">
        <v>0</v>
      </c>
      <c r="H362">
        <v>0</v>
      </c>
      <c r="I362">
        <v>0</v>
      </c>
      <c r="J362">
        <v>0</v>
      </c>
      <c r="K362">
        <v>29</v>
      </c>
      <c r="L362">
        <v>29</v>
      </c>
      <c r="M362">
        <v>0</v>
      </c>
      <c r="N362">
        <v>0</v>
      </c>
    </row>
    <row r="363" spans="1:14" x14ac:dyDescent="0.2">
      <c r="A363" t="s">
        <v>5295</v>
      </c>
      <c r="B363" t="s">
        <v>89</v>
      </c>
      <c r="C363" t="s">
        <v>205</v>
      </c>
      <c r="D363" t="s">
        <v>4927</v>
      </c>
      <c r="E363">
        <v>0</v>
      </c>
      <c r="F363">
        <v>0</v>
      </c>
      <c r="G363">
        <v>0</v>
      </c>
      <c r="H363">
        <v>0</v>
      </c>
      <c r="I363">
        <v>0</v>
      </c>
      <c r="J363">
        <v>0</v>
      </c>
      <c r="K363">
        <v>21</v>
      </c>
      <c r="L363">
        <v>21</v>
      </c>
      <c r="M363">
        <v>0</v>
      </c>
      <c r="N363">
        <v>0</v>
      </c>
    </row>
    <row r="364" spans="1:14" x14ac:dyDescent="0.2">
      <c r="A364" t="s">
        <v>5296</v>
      </c>
      <c r="B364" t="s">
        <v>89</v>
      </c>
      <c r="C364" t="s">
        <v>206</v>
      </c>
      <c r="D364" t="s">
        <v>4929</v>
      </c>
      <c r="E364">
        <v>81</v>
      </c>
      <c r="F364">
        <v>10</v>
      </c>
      <c r="G364">
        <v>70</v>
      </c>
      <c r="H364">
        <v>1</v>
      </c>
      <c r="I364">
        <v>0</v>
      </c>
      <c r="J364">
        <v>22</v>
      </c>
      <c r="K364">
        <v>0</v>
      </c>
      <c r="L364">
        <v>0</v>
      </c>
      <c r="M364">
        <v>0</v>
      </c>
      <c r="N364">
        <v>0</v>
      </c>
    </row>
    <row r="365" spans="1:14" x14ac:dyDescent="0.2">
      <c r="A365" t="s">
        <v>5297</v>
      </c>
      <c r="B365" t="s">
        <v>89</v>
      </c>
      <c r="C365" t="s">
        <v>206</v>
      </c>
      <c r="D365" t="s">
        <v>4931</v>
      </c>
      <c r="E365">
        <v>103</v>
      </c>
      <c r="F365">
        <v>14</v>
      </c>
      <c r="G365">
        <v>87</v>
      </c>
      <c r="H365">
        <v>1</v>
      </c>
      <c r="I365">
        <v>1</v>
      </c>
      <c r="J365">
        <v>0</v>
      </c>
      <c r="K365">
        <v>0</v>
      </c>
      <c r="L365">
        <v>0</v>
      </c>
      <c r="M365">
        <v>0</v>
      </c>
      <c r="N365">
        <v>0</v>
      </c>
    </row>
    <row r="366" spans="1:14" x14ac:dyDescent="0.2">
      <c r="A366" t="s">
        <v>5298</v>
      </c>
      <c r="B366" t="s">
        <v>89</v>
      </c>
      <c r="C366" t="s">
        <v>206</v>
      </c>
      <c r="D366" t="s">
        <v>4933</v>
      </c>
      <c r="E366">
        <v>22</v>
      </c>
      <c r="F366">
        <v>4</v>
      </c>
      <c r="G366">
        <v>18</v>
      </c>
      <c r="H366">
        <v>0</v>
      </c>
      <c r="I366">
        <v>0</v>
      </c>
      <c r="J366">
        <v>81</v>
      </c>
      <c r="K366">
        <v>0</v>
      </c>
      <c r="L366">
        <v>0</v>
      </c>
      <c r="M366">
        <v>0</v>
      </c>
      <c r="N366">
        <v>0</v>
      </c>
    </row>
    <row r="367" spans="1:14" x14ac:dyDescent="0.2">
      <c r="A367" t="s">
        <v>5299</v>
      </c>
      <c r="B367" t="s">
        <v>89</v>
      </c>
      <c r="C367" t="s">
        <v>206</v>
      </c>
      <c r="D367" t="s">
        <v>4935</v>
      </c>
      <c r="E367">
        <v>103</v>
      </c>
      <c r="F367">
        <v>14</v>
      </c>
      <c r="G367">
        <v>87</v>
      </c>
      <c r="H367">
        <v>1</v>
      </c>
      <c r="I367">
        <v>1</v>
      </c>
      <c r="J367">
        <v>0</v>
      </c>
      <c r="K367">
        <v>0</v>
      </c>
      <c r="L367">
        <v>0</v>
      </c>
      <c r="M367">
        <v>0</v>
      </c>
      <c r="N367">
        <v>0</v>
      </c>
    </row>
    <row r="368" spans="1:14" x14ac:dyDescent="0.2">
      <c r="A368" t="s">
        <v>5300</v>
      </c>
      <c r="B368" t="s">
        <v>89</v>
      </c>
      <c r="C368" t="s">
        <v>206</v>
      </c>
      <c r="D368" t="s">
        <v>4937</v>
      </c>
      <c r="E368">
        <v>81</v>
      </c>
      <c r="F368">
        <v>10</v>
      </c>
      <c r="G368">
        <v>69</v>
      </c>
      <c r="H368">
        <v>1</v>
      </c>
      <c r="I368">
        <v>1</v>
      </c>
      <c r="J368">
        <v>22</v>
      </c>
      <c r="K368">
        <v>0</v>
      </c>
      <c r="L368">
        <v>0</v>
      </c>
      <c r="M368">
        <v>0</v>
      </c>
      <c r="N368">
        <v>0</v>
      </c>
    </row>
    <row r="369" spans="1:14" x14ac:dyDescent="0.2">
      <c r="A369" t="s">
        <v>5301</v>
      </c>
      <c r="B369" t="s">
        <v>89</v>
      </c>
      <c r="C369" t="s">
        <v>206</v>
      </c>
      <c r="D369" t="s">
        <v>4939</v>
      </c>
      <c r="E369">
        <v>22</v>
      </c>
      <c r="F369">
        <v>4</v>
      </c>
      <c r="G369">
        <v>18</v>
      </c>
      <c r="H369">
        <v>0</v>
      </c>
      <c r="I369">
        <v>0</v>
      </c>
      <c r="J369">
        <v>81</v>
      </c>
      <c r="K369">
        <v>0</v>
      </c>
      <c r="L369">
        <v>0</v>
      </c>
      <c r="M369">
        <v>0</v>
      </c>
      <c r="N369">
        <v>0</v>
      </c>
    </row>
    <row r="370" spans="1:14" x14ac:dyDescent="0.2">
      <c r="A370" t="s">
        <v>5302</v>
      </c>
      <c r="B370" t="s">
        <v>89</v>
      </c>
      <c r="C370" t="s">
        <v>206</v>
      </c>
      <c r="D370" t="s">
        <v>4941</v>
      </c>
      <c r="E370">
        <v>81</v>
      </c>
      <c r="F370">
        <v>10</v>
      </c>
      <c r="G370">
        <v>70</v>
      </c>
      <c r="H370">
        <v>1</v>
      </c>
      <c r="I370">
        <v>0</v>
      </c>
      <c r="J370">
        <v>22</v>
      </c>
      <c r="K370">
        <v>0</v>
      </c>
      <c r="L370">
        <v>0</v>
      </c>
      <c r="M370">
        <v>0</v>
      </c>
      <c r="N370">
        <v>0</v>
      </c>
    </row>
    <row r="371" spans="1:14" x14ac:dyDescent="0.2">
      <c r="A371" t="s">
        <v>5303</v>
      </c>
      <c r="B371" t="s">
        <v>89</v>
      </c>
      <c r="C371" t="s">
        <v>206</v>
      </c>
      <c r="D371" t="s">
        <v>4943</v>
      </c>
      <c r="E371">
        <v>22</v>
      </c>
      <c r="F371">
        <v>4</v>
      </c>
      <c r="G371">
        <v>18</v>
      </c>
      <c r="H371">
        <v>0</v>
      </c>
      <c r="I371">
        <v>0</v>
      </c>
      <c r="J371">
        <v>81</v>
      </c>
      <c r="K371">
        <v>0</v>
      </c>
      <c r="L371">
        <v>0</v>
      </c>
      <c r="M371">
        <v>0</v>
      </c>
      <c r="N371">
        <v>0</v>
      </c>
    </row>
    <row r="372" spans="1:14" x14ac:dyDescent="0.2">
      <c r="A372" t="s">
        <v>5304</v>
      </c>
      <c r="B372" t="s">
        <v>89</v>
      </c>
      <c r="C372" t="s">
        <v>206</v>
      </c>
      <c r="D372" t="s">
        <v>4925</v>
      </c>
      <c r="E372">
        <v>0</v>
      </c>
      <c r="F372">
        <v>0</v>
      </c>
      <c r="G372">
        <v>0</v>
      </c>
      <c r="H372">
        <v>0</v>
      </c>
      <c r="I372">
        <v>0</v>
      </c>
      <c r="J372">
        <v>0</v>
      </c>
      <c r="K372">
        <v>72</v>
      </c>
      <c r="L372">
        <v>71</v>
      </c>
      <c r="M372">
        <v>1</v>
      </c>
      <c r="N372">
        <v>0</v>
      </c>
    </row>
    <row r="373" spans="1:14" x14ac:dyDescent="0.2">
      <c r="A373" t="s">
        <v>5305</v>
      </c>
      <c r="B373" t="s">
        <v>89</v>
      </c>
      <c r="C373" t="s">
        <v>206</v>
      </c>
      <c r="D373" t="s">
        <v>4927</v>
      </c>
      <c r="E373">
        <v>0</v>
      </c>
      <c r="F373">
        <v>0</v>
      </c>
      <c r="G373">
        <v>0</v>
      </c>
      <c r="H373">
        <v>0</v>
      </c>
      <c r="I373">
        <v>0</v>
      </c>
      <c r="J373">
        <v>0</v>
      </c>
      <c r="K373">
        <v>50</v>
      </c>
      <c r="L373">
        <v>49</v>
      </c>
      <c r="M373">
        <v>1</v>
      </c>
      <c r="N373">
        <v>0</v>
      </c>
    </row>
    <row r="374" spans="1:14" x14ac:dyDescent="0.2">
      <c r="A374" t="s">
        <v>5306</v>
      </c>
      <c r="B374" t="s">
        <v>89</v>
      </c>
      <c r="C374" t="s">
        <v>207</v>
      </c>
      <c r="D374" t="s">
        <v>4929</v>
      </c>
      <c r="E374">
        <v>26</v>
      </c>
      <c r="F374">
        <v>1</v>
      </c>
      <c r="G374">
        <v>23</v>
      </c>
      <c r="H374">
        <v>2</v>
      </c>
      <c r="I374">
        <v>0</v>
      </c>
      <c r="J374">
        <v>2</v>
      </c>
      <c r="K374">
        <v>0</v>
      </c>
      <c r="L374">
        <v>0</v>
      </c>
      <c r="M374">
        <v>0</v>
      </c>
      <c r="N374">
        <v>0</v>
      </c>
    </row>
    <row r="375" spans="1:14" x14ac:dyDescent="0.2">
      <c r="A375" t="s">
        <v>5307</v>
      </c>
      <c r="B375" t="s">
        <v>89</v>
      </c>
      <c r="C375" t="s">
        <v>207</v>
      </c>
      <c r="D375" t="s">
        <v>4931</v>
      </c>
      <c r="E375">
        <v>28</v>
      </c>
      <c r="F375">
        <v>0</v>
      </c>
      <c r="G375">
        <v>25</v>
      </c>
      <c r="H375">
        <v>3</v>
      </c>
      <c r="I375">
        <v>0</v>
      </c>
      <c r="J375">
        <v>0</v>
      </c>
      <c r="K375">
        <v>0</v>
      </c>
      <c r="L375">
        <v>0</v>
      </c>
      <c r="M375">
        <v>0</v>
      </c>
      <c r="N375">
        <v>0</v>
      </c>
    </row>
    <row r="376" spans="1:14" x14ac:dyDescent="0.2">
      <c r="A376" t="s">
        <v>5308</v>
      </c>
      <c r="B376" t="s">
        <v>89</v>
      </c>
      <c r="C376" t="s">
        <v>207</v>
      </c>
      <c r="D376" t="s">
        <v>4933</v>
      </c>
      <c r="E376">
        <v>2</v>
      </c>
      <c r="F376">
        <v>0</v>
      </c>
      <c r="G376">
        <v>2</v>
      </c>
      <c r="H376">
        <v>0</v>
      </c>
      <c r="I376">
        <v>0</v>
      </c>
      <c r="J376">
        <v>26</v>
      </c>
      <c r="K376">
        <v>0</v>
      </c>
      <c r="L376">
        <v>0</v>
      </c>
      <c r="M376">
        <v>0</v>
      </c>
      <c r="N376">
        <v>0</v>
      </c>
    </row>
    <row r="377" spans="1:14" x14ac:dyDescent="0.2">
      <c r="A377" t="s">
        <v>5309</v>
      </c>
      <c r="B377" t="s">
        <v>89</v>
      </c>
      <c r="C377" t="s">
        <v>207</v>
      </c>
      <c r="D377" t="s">
        <v>4935</v>
      </c>
      <c r="E377">
        <v>28</v>
      </c>
      <c r="F377">
        <v>0</v>
      </c>
      <c r="G377">
        <v>25</v>
      </c>
      <c r="H377">
        <v>3</v>
      </c>
      <c r="I377">
        <v>0</v>
      </c>
      <c r="J377">
        <v>0</v>
      </c>
      <c r="K377">
        <v>0</v>
      </c>
      <c r="L377">
        <v>0</v>
      </c>
      <c r="M377">
        <v>0</v>
      </c>
      <c r="N377">
        <v>0</v>
      </c>
    </row>
    <row r="378" spans="1:14" x14ac:dyDescent="0.2">
      <c r="A378" t="s">
        <v>5310</v>
      </c>
      <c r="B378" t="s">
        <v>89</v>
      </c>
      <c r="C378" t="s">
        <v>207</v>
      </c>
      <c r="D378" t="s">
        <v>4937</v>
      </c>
      <c r="E378">
        <v>26</v>
      </c>
      <c r="F378">
        <v>1</v>
      </c>
      <c r="G378">
        <v>22</v>
      </c>
      <c r="H378">
        <v>3</v>
      </c>
      <c r="I378">
        <v>0</v>
      </c>
      <c r="J378">
        <v>2</v>
      </c>
      <c r="K378">
        <v>0</v>
      </c>
      <c r="L378">
        <v>0</v>
      </c>
      <c r="M378">
        <v>0</v>
      </c>
      <c r="N378">
        <v>0</v>
      </c>
    </row>
    <row r="379" spans="1:14" x14ac:dyDescent="0.2">
      <c r="A379" t="s">
        <v>5311</v>
      </c>
      <c r="B379" t="s">
        <v>89</v>
      </c>
      <c r="C379" t="s">
        <v>207</v>
      </c>
      <c r="D379" t="s">
        <v>4939</v>
      </c>
      <c r="E379">
        <v>2</v>
      </c>
      <c r="F379">
        <v>0</v>
      </c>
      <c r="G379">
        <v>2</v>
      </c>
      <c r="H379">
        <v>0</v>
      </c>
      <c r="I379">
        <v>0</v>
      </c>
      <c r="J379">
        <v>26</v>
      </c>
      <c r="K379">
        <v>0</v>
      </c>
      <c r="L379">
        <v>0</v>
      </c>
      <c r="M379">
        <v>0</v>
      </c>
      <c r="N379">
        <v>0</v>
      </c>
    </row>
    <row r="380" spans="1:14" x14ac:dyDescent="0.2">
      <c r="A380" t="s">
        <v>5312</v>
      </c>
      <c r="B380" t="s">
        <v>89</v>
      </c>
      <c r="C380" t="s">
        <v>207</v>
      </c>
      <c r="D380" t="s">
        <v>4941</v>
      </c>
      <c r="E380">
        <v>26</v>
      </c>
      <c r="F380">
        <v>0</v>
      </c>
      <c r="G380">
        <v>24</v>
      </c>
      <c r="H380">
        <v>2</v>
      </c>
      <c r="I380">
        <v>0</v>
      </c>
      <c r="J380">
        <v>2</v>
      </c>
      <c r="K380">
        <v>0</v>
      </c>
      <c r="L380">
        <v>0</v>
      </c>
      <c r="M380">
        <v>0</v>
      </c>
      <c r="N380">
        <v>0</v>
      </c>
    </row>
    <row r="381" spans="1:14" x14ac:dyDescent="0.2">
      <c r="A381" t="s">
        <v>5313</v>
      </c>
      <c r="B381" t="s">
        <v>89</v>
      </c>
      <c r="C381" t="s">
        <v>207</v>
      </c>
      <c r="D381" t="s">
        <v>4943</v>
      </c>
      <c r="E381">
        <v>2</v>
      </c>
      <c r="F381">
        <v>0</v>
      </c>
      <c r="G381">
        <v>2</v>
      </c>
      <c r="H381">
        <v>0</v>
      </c>
      <c r="I381">
        <v>0</v>
      </c>
      <c r="J381">
        <v>26</v>
      </c>
      <c r="K381">
        <v>0</v>
      </c>
      <c r="L381">
        <v>0</v>
      </c>
      <c r="M381">
        <v>0</v>
      </c>
      <c r="N381">
        <v>0</v>
      </c>
    </row>
    <row r="382" spans="1:14" x14ac:dyDescent="0.2">
      <c r="A382" t="s">
        <v>5314</v>
      </c>
      <c r="B382" t="s">
        <v>89</v>
      </c>
      <c r="C382" t="s">
        <v>207</v>
      </c>
      <c r="D382" t="s">
        <v>4925</v>
      </c>
      <c r="E382">
        <v>0</v>
      </c>
      <c r="F382">
        <v>0</v>
      </c>
      <c r="G382">
        <v>0</v>
      </c>
      <c r="H382">
        <v>0</v>
      </c>
      <c r="I382">
        <v>0</v>
      </c>
      <c r="J382">
        <v>0</v>
      </c>
      <c r="K382">
        <v>26</v>
      </c>
      <c r="L382">
        <v>25</v>
      </c>
      <c r="M382">
        <v>1</v>
      </c>
      <c r="N382">
        <v>0</v>
      </c>
    </row>
    <row r="383" spans="1:14" x14ac:dyDescent="0.2">
      <c r="A383" t="s">
        <v>5315</v>
      </c>
      <c r="B383" t="s">
        <v>89</v>
      </c>
      <c r="C383" t="s">
        <v>207</v>
      </c>
      <c r="D383" t="s">
        <v>4927</v>
      </c>
      <c r="E383">
        <v>0</v>
      </c>
      <c r="F383">
        <v>0</v>
      </c>
      <c r="G383">
        <v>0</v>
      </c>
      <c r="H383">
        <v>0</v>
      </c>
      <c r="I383">
        <v>0</v>
      </c>
      <c r="J383">
        <v>0</v>
      </c>
      <c r="K383">
        <v>20</v>
      </c>
      <c r="L383">
        <v>19</v>
      </c>
      <c r="M383">
        <v>1</v>
      </c>
      <c r="N383">
        <v>0</v>
      </c>
    </row>
    <row r="384" spans="1:14" x14ac:dyDescent="0.2">
      <c r="A384" t="s">
        <v>5316</v>
      </c>
      <c r="B384" t="s">
        <v>89</v>
      </c>
      <c r="C384" t="s">
        <v>208</v>
      </c>
      <c r="D384" t="s">
        <v>4929</v>
      </c>
      <c r="E384">
        <v>72</v>
      </c>
      <c r="F384">
        <v>15</v>
      </c>
      <c r="G384">
        <v>56</v>
      </c>
      <c r="H384">
        <v>0</v>
      </c>
      <c r="I384">
        <v>1</v>
      </c>
      <c r="J384">
        <v>18</v>
      </c>
      <c r="K384">
        <v>0</v>
      </c>
      <c r="L384">
        <v>0</v>
      </c>
      <c r="M384">
        <v>0</v>
      </c>
      <c r="N384">
        <v>0</v>
      </c>
    </row>
    <row r="385" spans="1:14" x14ac:dyDescent="0.2">
      <c r="A385" t="s">
        <v>5317</v>
      </c>
      <c r="B385" t="s">
        <v>89</v>
      </c>
      <c r="C385" t="s">
        <v>208</v>
      </c>
      <c r="D385" t="s">
        <v>4931</v>
      </c>
      <c r="E385">
        <v>90</v>
      </c>
      <c r="F385">
        <v>13</v>
      </c>
      <c r="G385">
        <v>76</v>
      </c>
      <c r="H385">
        <v>0</v>
      </c>
      <c r="I385">
        <v>1</v>
      </c>
      <c r="J385">
        <v>0</v>
      </c>
      <c r="K385">
        <v>0</v>
      </c>
      <c r="L385">
        <v>0</v>
      </c>
      <c r="M385">
        <v>0</v>
      </c>
      <c r="N385">
        <v>0</v>
      </c>
    </row>
    <row r="386" spans="1:14" x14ac:dyDescent="0.2">
      <c r="A386" t="s">
        <v>5318</v>
      </c>
      <c r="B386" t="s">
        <v>89</v>
      </c>
      <c r="C386" t="s">
        <v>208</v>
      </c>
      <c r="D386" t="s">
        <v>4933</v>
      </c>
      <c r="E386">
        <v>18</v>
      </c>
      <c r="F386">
        <v>4</v>
      </c>
      <c r="G386">
        <v>14</v>
      </c>
      <c r="H386">
        <v>0</v>
      </c>
      <c r="I386">
        <v>0</v>
      </c>
      <c r="J386">
        <v>72</v>
      </c>
      <c r="K386">
        <v>0</v>
      </c>
      <c r="L386">
        <v>0</v>
      </c>
      <c r="M386">
        <v>0</v>
      </c>
      <c r="N386">
        <v>0</v>
      </c>
    </row>
    <row r="387" spans="1:14" x14ac:dyDescent="0.2">
      <c r="A387" t="s">
        <v>5319</v>
      </c>
      <c r="B387" t="s">
        <v>89</v>
      </c>
      <c r="C387" t="s">
        <v>208</v>
      </c>
      <c r="D387" t="s">
        <v>4935</v>
      </c>
      <c r="E387">
        <v>90</v>
      </c>
      <c r="F387">
        <v>13</v>
      </c>
      <c r="G387">
        <v>76</v>
      </c>
      <c r="H387">
        <v>0</v>
      </c>
      <c r="I387">
        <v>1</v>
      </c>
      <c r="J387">
        <v>0</v>
      </c>
      <c r="K387">
        <v>0</v>
      </c>
      <c r="L387">
        <v>0</v>
      </c>
      <c r="M387">
        <v>0</v>
      </c>
      <c r="N387">
        <v>0</v>
      </c>
    </row>
    <row r="388" spans="1:14" x14ac:dyDescent="0.2">
      <c r="A388" t="s">
        <v>5320</v>
      </c>
      <c r="B388" t="s">
        <v>89</v>
      </c>
      <c r="C388" t="s">
        <v>208</v>
      </c>
      <c r="D388" t="s">
        <v>4937</v>
      </c>
      <c r="E388">
        <v>72</v>
      </c>
      <c r="F388">
        <v>9</v>
      </c>
      <c r="G388">
        <v>62</v>
      </c>
      <c r="H388">
        <v>0</v>
      </c>
      <c r="I388">
        <v>1</v>
      </c>
      <c r="J388">
        <v>18</v>
      </c>
      <c r="K388">
        <v>0</v>
      </c>
      <c r="L388">
        <v>0</v>
      </c>
      <c r="M388">
        <v>0</v>
      </c>
      <c r="N388">
        <v>0</v>
      </c>
    </row>
    <row r="389" spans="1:14" x14ac:dyDescent="0.2">
      <c r="A389" t="s">
        <v>5321</v>
      </c>
      <c r="B389" t="s">
        <v>89</v>
      </c>
      <c r="C389" t="s">
        <v>208</v>
      </c>
      <c r="D389" t="s">
        <v>4939</v>
      </c>
      <c r="E389">
        <v>18</v>
      </c>
      <c r="F389">
        <v>6</v>
      </c>
      <c r="G389">
        <v>12</v>
      </c>
      <c r="H389">
        <v>0</v>
      </c>
      <c r="I389">
        <v>0</v>
      </c>
      <c r="J389">
        <v>72</v>
      </c>
      <c r="K389">
        <v>0</v>
      </c>
      <c r="L389">
        <v>0</v>
      </c>
      <c r="M389">
        <v>0</v>
      </c>
      <c r="N389">
        <v>0</v>
      </c>
    </row>
    <row r="390" spans="1:14" x14ac:dyDescent="0.2">
      <c r="A390" t="s">
        <v>5322</v>
      </c>
      <c r="B390" t="s">
        <v>89</v>
      </c>
      <c r="C390" t="s">
        <v>208</v>
      </c>
      <c r="D390" t="s">
        <v>4941</v>
      </c>
      <c r="E390">
        <v>72</v>
      </c>
      <c r="F390">
        <v>9</v>
      </c>
      <c r="G390">
        <v>62</v>
      </c>
      <c r="H390">
        <v>0</v>
      </c>
      <c r="I390">
        <v>1</v>
      </c>
      <c r="J390">
        <v>18</v>
      </c>
      <c r="K390">
        <v>0</v>
      </c>
      <c r="L390">
        <v>0</v>
      </c>
      <c r="M390">
        <v>0</v>
      </c>
      <c r="N390">
        <v>0</v>
      </c>
    </row>
    <row r="391" spans="1:14" x14ac:dyDescent="0.2">
      <c r="A391" t="s">
        <v>5323</v>
      </c>
      <c r="B391" t="s">
        <v>89</v>
      </c>
      <c r="C391" t="s">
        <v>208</v>
      </c>
      <c r="D391" t="s">
        <v>4943</v>
      </c>
      <c r="E391">
        <v>18</v>
      </c>
      <c r="F391">
        <v>4</v>
      </c>
      <c r="G391">
        <v>14</v>
      </c>
      <c r="H391">
        <v>0</v>
      </c>
      <c r="I391">
        <v>0</v>
      </c>
      <c r="J391">
        <v>72</v>
      </c>
      <c r="K391">
        <v>0</v>
      </c>
      <c r="L391">
        <v>0</v>
      </c>
      <c r="M391">
        <v>0</v>
      </c>
      <c r="N391">
        <v>0</v>
      </c>
    </row>
    <row r="392" spans="1:14" x14ac:dyDescent="0.2">
      <c r="A392" t="s">
        <v>5324</v>
      </c>
      <c r="B392" t="s">
        <v>89</v>
      </c>
      <c r="C392" t="s">
        <v>208</v>
      </c>
      <c r="D392" t="s">
        <v>4925</v>
      </c>
      <c r="E392">
        <v>0</v>
      </c>
      <c r="F392">
        <v>0</v>
      </c>
      <c r="G392">
        <v>0</v>
      </c>
      <c r="H392">
        <v>0</v>
      </c>
      <c r="I392">
        <v>0</v>
      </c>
      <c r="J392">
        <v>0</v>
      </c>
      <c r="K392">
        <v>56</v>
      </c>
      <c r="L392">
        <v>56</v>
      </c>
      <c r="M392">
        <v>0</v>
      </c>
      <c r="N392">
        <v>0</v>
      </c>
    </row>
    <row r="393" spans="1:14" x14ac:dyDescent="0.2">
      <c r="A393" t="s">
        <v>5325</v>
      </c>
      <c r="B393" t="s">
        <v>89</v>
      </c>
      <c r="C393" t="s">
        <v>208</v>
      </c>
      <c r="D393" t="s">
        <v>4927</v>
      </c>
      <c r="E393">
        <v>0</v>
      </c>
      <c r="F393">
        <v>0</v>
      </c>
      <c r="G393">
        <v>0</v>
      </c>
      <c r="H393">
        <v>0</v>
      </c>
      <c r="I393">
        <v>0</v>
      </c>
      <c r="J393">
        <v>0</v>
      </c>
      <c r="K393">
        <v>31</v>
      </c>
      <c r="L393">
        <v>31</v>
      </c>
      <c r="M393">
        <v>0</v>
      </c>
      <c r="N393">
        <v>0</v>
      </c>
    </row>
    <row r="394" spans="1:14" x14ac:dyDescent="0.2">
      <c r="A394" t="s">
        <v>5326</v>
      </c>
      <c r="B394" t="s">
        <v>89</v>
      </c>
      <c r="C394" t="s">
        <v>209</v>
      </c>
      <c r="D394" t="s">
        <v>4929</v>
      </c>
      <c r="E394">
        <v>56</v>
      </c>
      <c r="F394">
        <v>2</v>
      </c>
      <c r="G394">
        <v>53</v>
      </c>
      <c r="H394">
        <v>1</v>
      </c>
      <c r="I394">
        <v>0</v>
      </c>
      <c r="J394">
        <v>18</v>
      </c>
      <c r="K394">
        <v>0</v>
      </c>
      <c r="L394">
        <v>0</v>
      </c>
      <c r="M394">
        <v>0</v>
      </c>
      <c r="N394">
        <v>0</v>
      </c>
    </row>
    <row r="395" spans="1:14" x14ac:dyDescent="0.2">
      <c r="A395" t="s">
        <v>5327</v>
      </c>
      <c r="B395" t="s">
        <v>89</v>
      </c>
      <c r="C395" t="s">
        <v>209</v>
      </c>
      <c r="D395" t="s">
        <v>4931</v>
      </c>
      <c r="E395">
        <v>74</v>
      </c>
      <c r="F395">
        <v>4</v>
      </c>
      <c r="G395">
        <v>68</v>
      </c>
      <c r="H395">
        <v>2</v>
      </c>
      <c r="I395">
        <v>0</v>
      </c>
      <c r="J395">
        <v>0</v>
      </c>
      <c r="K395">
        <v>0</v>
      </c>
      <c r="L395">
        <v>0</v>
      </c>
      <c r="M395">
        <v>0</v>
      </c>
      <c r="N395">
        <v>0</v>
      </c>
    </row>
    <row r="396" spans="1:14" x14ac:dyDescent="0.2">
      <c r="A396" t="s">
        <v>5328</v>
      </c>
      <c r="B396" t="s">
        <v>89</v>
      </c>
      <c r="C396" t="s">
        <v>209</v>
      </c>
      <c r="D396" t="s">
        <v>4933</v>
      </c>
      <c r="E396">
        <v>18</v>
      </c>
      <c r="F396">
        <v>3</v>
      </c>
      <c r="G396">
        <v>15</v>
      </c>
      <c r="H396">
        <v>0</v>
      </c>
      <c r="I396">
        <v>0</v>
      </c>
      <c r="J396">
        <v>56</v>
      </c>
      <c r="K396">
        <v>0</v>
      </c>
      <c r="L396">
        <v>0</v>
      </c>
      <c r="M396">
        <v>0</v>
      </c>
      <c r="N396">
        <v>0</v>
      </c>
    </row>
    <row r="397" spans="1:14" x14ac:dyDescent="0.2">
      <c r="A397" t="s">
        <v>5329</v>
      </c>
      <c r="B397" t="s">
        <v>89</v>
      </c>
      <c r="C397" t="s">
        <v>209</v>
      </c>
      <c r="D397" t="s">
        <v>4935</v>
      </c>
      <c r="E397">
        <v>74</v>
      </c>
      <c r="F397">
        <v>4</v>
      </c>
      <c r="G397">
        <v>68</v>
      </c>
      <c r="H397">
        <v>2</v>
      </c>
      <c r="I397">
        <v>0</v>
      </c>
      <c r="J397">
        <v>0</v>
      </c>
      <c r="K397">
        <v>0</v>
      </c>
      <c r="L397">
        <v>0</v>
      </c>
      <c r="M397">
        <v>0</v>
      </c>
      <c r="N397">
        <v>0</v>
      </c>
    </row>
    <row r="398" spans="1:14" x14ac:dyDescent="0.2">
      <c r="A398" t="s">
        <v>5330</v>
      </c>
      <c r="B398" t="s">
        <v>89</v>
      </c>
      <c r="C398" t="s">
        <v>209</v>
      </c>
      <c r="D398" t="s">
        <v>4937</v>
      </c>
      <c r="E398">
        <v>56</v>
      </c>
      <c r="F398">
        <v>2</v>
      </c>
      <c r="G398">
        <v>52</v>
      </c>
      <c r="H398">
        <v>2</v>
      </c>
      <c r="I398">
        <v>0</v>
      </c>
      <c r="J398">
        <v>18</v>
      </c>
      <c r="K398">
        <v>0</v>
      </c>
      <c r="L398">
        <v>0</v>
      </c>
      <c r="M398">
        <v>0</v>
      </c>
      <c r="N398">
        <v>0</v>
      </c>
    </row>
    <row r="399" spans="1:14" x14ac:dyDescent="0.2">
      <c r="A399" t="s">
        <v>5331</v>
      </c>
      <c r="B399" t="s">
        <v>89</v>
      </c>
      <c r="C399" t="s">
        <v>209</v>
      </c>
      <c r="D399" t="s">
        <v>4939</v>
      </c>
      <c r="E399">
        <v>18</v>
      </c>
      <c r="F399">
        <v>5</v>
      </c>
      <c r="G399">
        <v>13</v>
      </c>
      <c r="H399">
        <v>0</v>
      </c>
      <c r="I399">
        <v>0</v>
      </c>
      <c r="J399">
        <v>56</v>
      </c>
      <c r="K399">
        <v>0</v>
      </c>
      <c r="L399">
        <v>0</v>
      </c>
      <c r="M399">
        <v>0</v>
      </c>
      <c r="N399">
        <v>0</v>
      </c>
    </row>
    <row r="400" spans="1:14" x14ac:dyDescent="0.2">
      <c r="A400" t="s">
        <v>5332</v>
      </c>
      <c r="B400" t="s">
        <v>89</v>
      </c>
      <c r="C400" t="s">
        <v>209</v>
      </c>
      <c r="D400" t="s">
        <v>4941</v>
      </c>
      <c r="E400">
        <v>56</v>
      </c>
      <c r="F400">
        <v>1</v>
      </c>
      <c r="G400">
        <v>53</v>
      </c>
      <c r="H400">
        <v>2</v>
      </c>
      <c r="I400">
        <v>0</v>
      </c>
      <c r="J400">
        <v>18</v>
      </c>
      <c r="K400">
        <v>0</v>
      </c>
      <c r="L400">
        <v>0</v>
      </c>
      <c r="M400">
        <v>0</v>
      </c>
      <c r="N400">
        <v>0</v>
      </c>
    </row>
    <row r="401" spans="1:14" x14ac:dyDescent="0.2">
      <c r="A401" t="s">
        <v>5333</v>
      </c>
      <c r="B401" t="s">
        <v>89</v>
      </c>
      <c r="C401" t="s">
        <v>209</v>
      </c>
      <c r="D401" t="s">
        <v>4943</v>
      </c>
      <c r="E401">
        <v>18</v>
      </c>
      <c r="F401">
        <v>3</v>
      </c>
      <c r="G401">
        <v>15</v>
      </c>
      <c r="H401">
        <v>0</v>
      </c>
      <c r="I401">
        <v>0</v>
      </c>
      <c r="J401">
        <v>56</v>
      </c>
      <c r="K401">
        <v>0</v>
      </c>
      <c r="L401">
        <v>0</v>
      </c>
      <c r="M401">
        <v>0</v>
      </c>
      <c r="N401">
        <v>0</v>
      </c>
    </row>
    <row r="402" spans="1:14" x14ac:dyDescent="0.2">
      <c r="A402" t="s">
        <v>5334</v>
      </c>
      <c r="B402" t="s">
        <v>89</v>
      </c>
      <c r="C402" t="s">
        <v>209</v>
      </c>
      <c r="D402" t="s">
        <v>4925</v>
      </c>
      <c r="E402">
        <v>0</v>
      </c>
      <c r="F402">
        <v>0</v>
      </c>
      <c r="G402">
        <v>0</v>
      </c>
      <c r="H402">
        <v>0</v>
      </c>
      <c r="I402">
        <v>0</v>
      </c>
      <c r="J402">
        <v>0</v>
      </c>
      <c r="K402">
        <v>51</v>
      </c>
      <c r="L402">
        <v>51</v>
      </c>
      <c r="M402">
        <v>0</v>
      </c>
      <c r="N402">
        <v>0</v>
      </c>
    </row>
    <row r="403" spans="1:14" x14ac:dyDescent="0.2">
      <c r="A403" t="s">
        <v>5335</v>
      </c>
      <c r="B403" t="s">
        <v>89</v>
      </c>
      <c r="C403" t="s">
        <v>209</v>
      </c>
      <c r="D403" t="s">
        <v>4927</v>
      </c>
      <c r="E403">
        <v>0</v>
      </c>
      <c r="F403">
        <v>0</v>
      </c>
      <c r="G403">
        <v>0</v>
      </c>
      <c r="H403">
        <v>0</v>
      </c>
      <c r="I403">
        <v>0</v>
      </c>
      <c r="J403">
        <v>0</v>
      </c>
      <c r="K403">
        <v>40</v>
      </c>
      <c r="L403">
        <v>40</v>
      </c>
      <c r="M403">
        <v>0</v>
      </c>
      <c r="N403">
        <v>0</v>
      </c>
    </row>
    <row r="404" spans="1:14" x14ac:dyDescent="0.2">
      <c r="A404" t="s">
        <v>5336</v>
      </c>
      <c r="B404" t="s">
        <v>89</v>
      </c>
      <c r="C404" t="s">
        <v>210</v>
      </c>
      <c r="D404" t="s">
        <v>4929</v>
      </c>
      <c r="E404">
        <v>44</v>
      </c>
      <c r="F404">
        <v>12</v>
      </c>
      <c r="G404">
        <v>32</v>
      </c>
      <c r="H404">
        <v>0</v>
      </c>
      <c r="I404">
        <v>0</v>
      </c>
      <c r="J404">
        <v>6</v>
      </c>
      <c r="K404">
        <v>0</v>
      </c>
      <c r="L404">
        <v>0</v>
      </c>
      <c r="M404">
        <v>0</v>
      </c>
      <c r="N404">
        <v>0</v>
      </c>
    </row>
    <row r="405" spans="1:14" x14ac:dyDescent="0.2">
      <c r="A405" t="s">
        <v>5337</v>
      </c>
      <c r="B405" t="s">
        <v>89</v>
      </c>
      <c r="C405" t="s">
        <v>210</v>
      </c>
      <c r="D405" t="s">
        <v>4931</v>
      </c>
      <c r="E405">
        <v>50</v>
      </c>
      <c r="F405">
        <v>11</v>
      </c>
      <c r="G405">
        <v>39</v>
      </c>
      <c r="H405">
        <v>0</v>
      </c>
      <c r="I405">
        <v>0</v>
      </c>
      <c r="J405">
        <v>0</v>
      </c>
      <c r="K405">
        <v>0</v>
      </c>
      <c r="L405">
        <v>0</v>
      </c>
      <c r="M405">
        <v>0</v>
      </c>
      <c r="N405">
        <v>0</v>
      </c>
    </row>
    <row r="406" spans="1:14" x14ac:dyDescent="0.2">
      <c r="A406" t="s">
        <v>5338</v>
      </c>
      <c r="B406" t="s">
        <v>89</v>
      </c>
      <c r="C406" t="s">
        <v>210</v>
      </c>
      <c r="D406" t="s">
        <v>4933</v>
      </c>
      <c r="E406">
        <v>6</v>
      </c>
      <c r="F406">
        <v>0</v>
      </c>
      <c r="G406">
        <v>6</v>
      </c>
      <c r="H406">
        <v>0</v>
      </c>
      <c r="I406">
        <v>0</v>
      </c>
      <c r="J406">
        <v>44</v>
      </c>
      <c r="K406">
        <v>0</v>
      </c>
      <c r="L406">
        <v>0</v>
      </c>
      <c r="M406">
        <v>0</v>
      </c>
      <c r="N406">
        <v>0</v>
      </c>
    </row>
    <row r="407" spans="1:14" x14ac:dyDescent="0.2">
      <c r="A407" t="s">
        <v>5339</v>
      </c>
      <c r="B407" t="s">
        <v>89</v>
      </c>
      <c r="C407" t="s">
        <v>210</v>
      </c>
      <c r="D407" t="s">
        <v>4935</v>
      </c>
      <c r="E407">
        <v>50</v>
      </c>
      <c r="F407">
        <v>11</v>
      </c>
      <c r="G407">
        <v>39</v>
      </c>
      <c r="H407">
        <v>0</v>
      </c>
      <c r="I407">
        <v>0</v>
      </c>
      <c r="J407">
        <v>0</v>
      </c>
      <c r="K407">
        <v>0</v>
      </c>
      <c r="L407">
        <v>0</v>
      </c>
      <c r="M407">
        <v>0</v>
      </c>
      <c r="N407">
        <v>0</v>
      </c>
    </row>
    <row r="408" spans="1:14" x14ac:dyDescent="0.2">
      <c r="A408" t="s">
        <v>5340</v>
      </c>
      <c r="B408" t="s">
        <v>89</v>
      </c>
      <c r="C408" t="s">
        <v>210</v>
      </c>
      <c r="D408" t="s">
        <v>4937</v>
      </c>
      <c r="E408">
        <v>44</v>
      </c>
      <c r="F408">
        <v>11</v>
      </c>
      <c r="G408">
        <v>33</v>
      </c>
      <c r="H408">
        <v>0</v>
      </c>
      <c r="I408">
        <v>0</v>
      </c>
      <c r="J408">
        <v>6</v>
      </c>
      <c r="K408">
        <v>0</v>
      </c>
      <c r="L408">
        <v>0</v>
      </c>
      <c r="M408">
        <v>0</v>
      </c>
      <c r="N408">
        <v>0</v>
      </c>
    </row>
    <row r="409" spans="1:14" x14ac:dyDescent="0.2">
      <c r="A409" t="s">
        <v>5341</v>
      </c>
      <c r="B409" t="s">
        <v>89</v>
      </c>
      <c r="C409" t="s">
        <v>210</v>
      </c>
      <c r="D409" t="s">
        <v>4939</v>
      </c>
      <c r="E409">
        <v>6</v>
      </c>
      <c r="F409">
        <v>0</v>
      </c>
      <c r="G409">
        <v>6</v>
      </c>
      <c r="H409">
        <v>0</v>
      </c>
      <c r="I409">
        <v>0</v>
      </c>
      <c r="J409">
        <v>44</v>
      </c>
      <c r="K409">
        <v>0</v>
      </c>
      <c r="L409">
        <v>0</v>
      </c>
      <c r="M409">
        <v>0</v>
      </c>
      <c r="N409">
        <v>0</v>
      </c>
    </row>
    <row r="410" spans="1:14" x14ac:dyDescent="0.2">
      <c r="A410" t="s">
        <v>5342</v>
      </c>
      <c r="B410" t="s">
        <v>89</v>
      </c>
      <c r="C410" t="s">
        <v>210</v>
      </c>
      <c r="D410" t="s">
        <v>4941</v>
      </c>
      <c r="E410">
        <v>44</v>
      </c>
      <c r="F410">
        <v>11</v>
      </c>
      <c r="G410">
        <v>33</v>
      </c>
      <c r="H410">
        <v>0</v>
      </c>
      <c r="I410">
        <v>0</v>
      </c>
      <c r="J410">
        <v>6</v>
      </c>
      <c r="K410">
        <v>0</v>
      </c>
      <c r="L410">
        <v>0</v>
      </c>
      <c r="M410">
        <v>0</v>
      </c>
      <c r="N410">
        <v>0</v>
      </c>
    </row>
    <row r="411" spans="1:14" x14ac:dyDescent="0.2">
      <c r="A411" t="s">
        <v>5343</v>
      </c>
      <c r="B411" t="s">
        <v>89</v>
      </c>
      <c r="C411" t="s">
        <v>210</v>
      </c>
      <c r="D411" t="s">
        <v>4943</v>
      </c>
      <c r="E411">
        <v>6</v>
      </c>
      <c r="F411">
        <v>0</v>
      </c>
      <c r="G411">
        <v>6</v>
      </c>
      <c r="H411">
        <v>0</v>
      </c>
      <c r="I411">
        <v>0</v>
      </c>
      <c r="J411">
        <v>44</v>
      </c>
      <c r="K411">
        <v>0</v>
      </c>
      <c r="L411">
        <v>0</v>
      </c>
      <c r="M411">
        <v>0</v>
      </c>
      <c r="N411">
        <v>0</v>
      </c>
    </row>
    <row r="412" spans="1:14" x14ac:dyDescent="0.2">
      <c r="A412" t="s">
        <v>5344</v>
      </c>
      <c r="B412" t="s">
        <v>89</v>
      </c>
      <c r="C412" t="s">
        <v>210</v>
      </c>
      <c r="D412" t="s">
        <v>4925</v>
      </c>
      <c r="E412">
        <v>0</v>
      </c>
      <c r="F412">
        <v>0</v>
      </c>
      <c r="G412">
        <v>0</v>
      </c>
      <c r="H412">
        <v>0</v>
      </c>
      <c r="I412">
        <v>0</v>
      </c>
      <c r="J412">
        <v>0</v>
      </c>
      <c r="K412">
        <v>31</v>
      </c>
      <c r="L412">
        <v>31</v>
      </c>
      <c r="M412">
        <v>0</v>
      </c>
      <c r="N412">
        <v>0</v>
      </c>
    </row>
    <row r="413" spans="1:14" x14ac:dyDescent="0.2">
      <c r="A413" t="s">
        <v>5345</v>
      </c>
      <c r="B413" t="s">
        <v>89</v>
      </c>
      <c r="C413" t="s">
        <v>210</v>
      </c>
      <c r="D413" t="s">
        <v>4927</v>
      </c>
      <c r="E413">
        <v>0</v>
      </c>
      <c r="F413">
        <v>0</v>
      </c>
      <c r="G413">
        <v>0</v>
      </c>
      <c r="H413">
        <v>0</v>
      </c>
      <c r="I413">
        <v>0</v>
      </c>
      <c r="J413">
        <v>0</v>
      </c>
      <c r="K413">
        <v>20</v>
      </c>
      <c r="L413">
        <v>20</v>
      </c>
      <c r="M413">
        <v>0</v>
      </c>
      <c r="N413">
        <v>0</v>
      </c>
    </row>
    <row r="414" spans="1:14" x14ac:dyDescent="0.2">
      <c r="A414" t="s">
        <v>5346</v>
      </c>
      <c r="B414" t="s">
        <v>89</v>
      </c>
      <c r="C414" t="s">
        <v>211</v>
      </c>
      <c r="D414" t="s">
        <v>4929</v>
      </c>
      <c r="E414">
        <v>11</v>
      </c>
      <c r="F414">
        <v>0</v>
      </c>
      <c r="G414">
        <v>10</v>
      </c>
      <c r="H414">
        <v>0</v>
      </c>
      <c r="I414">
        <v>1</v>
      </c>
      <c r="J414">
        <v>2</v>
      </c>
      <c r="K414">
        <v>0</v>
      </c>
      <c r="L414">
        <v>0</v>
      </c>
      <c r="M414">
        <v>0</v>
      </c>
      <c r="N414">
        <v>0</v>
      </c>
    </row>
    <row r="415" spans="1:14" x14ac:dyDescent="0.2">
      <c r="A415" t="s">
        <v>5347</v>
      </c>
      <c r="B415" t="s">
        <v>89</v>
      </c>
      <c r="C415" t="s">
        <v>211</v>
      </c>
      <c r="D415" t="s">
        <v>4931</v>
      </c>
      <c r="E415">
        <v>13</v>
      </c>
      <c r="F415">
        <v>0</v>
      </c>
      <c r="G415">
        <v>12</v>
      </c>
      <c r="H415">
        <v>0</v>
      </c>
      <c r="I415">
        <v>1</v>
      </c>
      <c r="J415">
        <v>0</v>
      </c>
      <c r="K415">
        <v>0</v>
      </c>
      <c r="L415">
        <v>0</v>
      </c>
      <c r="M415">
        <v>0</v>
      </c>
      <c r="N415">
        <v>0</v>
      </c>
    </row>
    <row r="416" spans="1:14" x14ac:dyDescent="0.2">
      <c r="A416" t="s">
        <v>5348</v>
      </c>
      <c r="B416" t="s">
        <v>89</v>
      </c>
      <c r="C416" t="s">
        <v>211</v>
      </c>
      <c r="D416" t="s">
        <v>4933</v>
      </c>
      <c r="E416">
        <v>2</v>
      </c>
      <c r="F416">
        <v>0</v>
      </c>
      <c r="G416">
        <v>2</v>
      </c>
      <c r="H416">
        <v>0</v>
      </c>
      <c r="I416">
        <v>0</v>
      </c>
      <c r="J416">
        <v>11</v>
      </c>
      <c r="K416">
        <v>0</v>
      </c>
      <c r="L416">
        <v>0</v>
      </c>
      <c r="M416">
        <v>0</v>
      </c>
      <c r="N416">
        <v>0</v>
      </c>
    </row>
    <row r="417" spans="1:14" x14ac:dyDescent="0.2">
      <c r="A417" t="s">
        <v>5349</v>
      </c>
      <c r="B417" t="s">
        <v>89</v>
      </c>
      <c r="C417" t="s">
        <v>211</v>
      </c>
      <c r="D417" t="s">
        <v>4935</v>
      </c>
      <c r="E417">
        <v>13</v>
      </c>
      <c r="F417">
        <v>0</v>
      </c>
      <c r="G417">
        <v>12</v>
      </c>
      <c r="H417">
        <v>0</v>
      </c>
      <c r="I417">
        <v>1</v>
      </c>
      <c r="J417">
        <v>0</v>
      </c>
      <c r="K417">
        <v>0</v>
      </c>
      <c r="L417">
        <v>0</v>
      </c>
      <c r="M417">
        <v>0</v>
      </c>
      <c r="N417">
        <v>0</v>
      </c>
    </row>
    <row r="418" spans="1:14" x14ac:dyDescent="0.2">
      <c r="A418" t="s">
        <v>5350</v>
      </c>
      <c r="B418" t="s">
        <v>89</v>
      </c>
      <c r="C418" t="s">
        <v>211</v>
      </c>
      <c r="D418" t="s">
        <v>4937</v>
      </c>
      <c r="E418">
        <v>11</v>
      </c>
      <c r="F418">
        <v>0</v>
      </c>
      <c r="G418">
        <v>10</v>
      </c>
      <c r="H418">
        <v>0</v>
      </c>
      <c r="I418">
        <v>1</v>
      </c>
      <c r="J418">
        <v>2</v>
      </c>
      <c r="K418">
        <v>0</v>
      </c>
      <c r="L418">
        <v>0</v>
      </c>
      <c r="M418">
        <v>0</v>
      </c>
      <c r="N418">
        <v>0</v>
      </c>
    </row>
    <row r="419" spans="1:14" x14ac:dyDescent="0.2">
      <c r="A419" t="s">
        <v>5351</v>
      </c>
      <c r="B419" t="s">
        <v>89</v>
      </c>
      <c r="C419" t="s">
        <v>211</v>
      </c>
      <c r="D419" t="s">
        <v>4939</v>
      </c>
      <c r="E419">
        <v>2</v>
      </c>
      <c r="F419">
        <v>0</v>
      </c>
      <c r="G419">
        <v>2</v>
      </c>
      <c r="H419">
        <v>0</v>
      </c>
      <c r="I419">
        <v>0</v>
      </c>
      <c r="J419">
        <v>11</v>
      </c>
      <c r="K419">
        <v>0</v>
      </c>
      <c r="L419">
        <v>0</v>
      </c>
      <c r="M419">
        <v>0</v>
      </c>
      <c r="N419">
        <v>0</v>
      </c>
    </row>
    <row r="420" spans="1:14" x14ac:dyDescent="0.2">
      <c r="A420" t="s">
        <v>5352</v>
      </c>
      <c r="B420" t="s">
        <v>89</v>
      </c>
      <c r="C420" t="s">
        <v>211</v>
      </c>
      <c r="D420" t="s">
        <v>4941</v>
      </c>
      <c r="E420">
        <v>11</v>
      </c>
      <c r="F420">
        <v>0</v>
      </c>
      <c r="G420">
        <v>10</v>
      </c>
      <c r="H420">
        <v>0</v>
      </c>
      <c r="I420">
        <v>1</v>
      </c>
      <c r="J420">
        <v>2</v>
      </c>
      <c r="K420">
        <v>0</v>
      </c>
      <c r="L420">
        <v>0</v>
      </c>
      <c r="M420">
        <v>0</v>
      </c>
      <c r="N420">
        <v>0</v>
      </c>
    </row>
    <row r="421" spans="1:14" x14ac:dyDescent="0.2">
      <c r="A421" t="s">
        <v>5353</v>
      </c>
      <c r="B421" t="s">
        <v>89</v>
      </c>
      <c r="C421" t="s">
        <v>211</v>
      </c>
      <c r="D421" t="s">
        <v>4943</v>
      </c>
      <c r="E421">
        <v>2</v>
      </c>
      <c r="F421">
        <v>0</v>
      </c>
      <c r="G421">
        <v>2</v>
      </c>
      <c r="H421">
        <v>0</v>
      </c>
      <c r="I421">
        <v>0</v>
      </c>
      <c r="J421">
        <v>11</v>
      </c>
      <c r="K421">
        <v>0</v>
      </c>
      <c r="L421">
        <v>0</v>
      </c>
      <c r="M421">
        <v>0</v>
      </c>
      <c r="N421">
        <v>0</v>
      </c>
    </row>
    <row r="422" spans="1:14" x14ac:dyDescent="0.2">
      <c r="A422" t="s">
        <v>5354</v>
      </c>
      <c r="B422" t="s">
        <v>89</v>
      </c>
      <c r="C422" t="s">
        <v>211</v>
      </c>
      <c r="D422" t="s">
        <v>4925</v>
      </c>
      <c r="E422">
        <v>0</v>
      </c>
      <c r="F422">
        <v>0</v>
      </c>
      <c r="G422">
        <v>0</v>
      </c>
      <c r="H422">
        <v>0</v>
      </c>
      <c r="I422">
        <v>0</v>
      </c>
      <c r="J422">
        <v>0</v>
      </c>
      <c r="K422">
        <v>13</v>
      </c>
      <c r="L422">
        <v>12</v>
      </c>
      <c r="M422">
        <v>1</v>
      </c>
      <c r="N422">
        <v>0</v>
      </c>
    </row>
    <row r="423" spans="1:14" x14ac:dyDescent="0.2">
      <c r="A423" t="s">
        <v>5355</v>
      </c>
      <c r="B423" t="s">
        <v>89</v>
      </c>
      <c r="C423" t="s">
        <v>211</v>
      </c>
      <c r="D423" t="s">
        <v>4927</v>
      </c>
      <c r="E423">
        <v>0</v>
      </c>
      <c r="F423">
        <v>0</v>
      </c>
      <c r="G423">
        <v>0</v>
      </c>
      <c r="H423">
        <v>0</v>
      </c>
      <c r="I423">
        <v>0</v>
      </c>
      <c r="J423">
        <v>0</v>
      </c>
      <c r="K423">
        <v>11</v>
      </c>
      <c r="L423">
        <v>10</v>
      </c>
      <c r="M423">
        <v>1</v>
      </c>
      <c r="N423">
        <v>0</v>
      </c>
    </row>
    <row r="424" spans="1:14" x14ac:dyDescent="0.2">
      <c r="A424" t="s">
        <v>5356</v>
      </c>
      <c r="B424" t="s">
        <v>89</v>
      </c>
      <c r="C424" t="s">
        <v>212</v>
      </c>
      <c r="D424" t="s">
        <v>4929</v>
      </c>
      <c r="E424">
        <v>68</v>
      </c>
      <c r="F424">
        <v>10</v>
      </c>
      <c r="G424">
        <v>56</v>
      </c>
      <c r="H424">
        <v>2</v>
      </c>
      <c r="I424">
        <v>0</v>
      </c>
      <c r="J424">
        <v>9</v>
      </c>
      <c r="K424">
        <v>0</v>
      </c>
      <c r="L424">
        <v>0</v>
      </c>
      <c r="M424">
        <v>0</v>
      </c>
      <c r="N424">
        <v>0</v>
      </c>
    </row>
    <row r="425" spans="1:14" x14ac:dyDescent="0.2">
      <c r="A425" t="s">
        <v>5357</v>
      </c>
      <c r="B425" t="s">
        <v>89</v>
      </c>
      <c r="C425" t="s">
        <v>212</v>
      </c>
      <c r="D425" t="s">
        <v>4931</v>
      </c>
      <c r="E425">
        <v>77</v>
      </c>
      <c r="F425">
        <v>8</v>
      </c>
      <c r="G425">
        <v>67</v>
      </c>
      <c r="H425">
        <v>2</v>
      </c>
      <c r="I425">
        <v>0</v>
      </c>
      <c r="J425">
        <v>0</v>
      </c>
      <c r="K425">
        <v>0</v>
      </c>
      <c r="L425">
        <v>0</v>
      </c>
      <c r="M425">
        <v>0</v>
      </c>
      <c r="N425">
        <v>0</v>
      </c>
    </row>
    <row r="426" spans="1:14" x14ac:dyDescent="0.2">
      <c r="A426" t="s">
        <v>5358</v>
      </c>
      <c r="B426" t="s">
        <v>89</v>
      </c>
      <c r="C426" t="s">
        <v>212</v>
      </c>
      <c r="D426" t="s">
        <v>4933</v>
      </c>
      <c r="E426">
        <v>9</v>
      </c>
      <c r="F426">
        <v>1</v>
      </c>
      <c r="G426">
        <v>8</v>
      </c>
      <c r="H426">
        <v>0</v>
      </c>
      <c r="I426">
        <v>0</v>
      </c>
      <c r="J426">
        <v>68</v>
      </c>
      <c r="K426">
        <v>0</v>
      </c>
      <c r="L426">
        <v>0</v>
      </c>
      <c r="M426">
        <v>0</v>
      </c>
      <c r="N426">
        <v>0</v>
      </c>
    </row>
    <row r="427" spans="1:14" x14ac:dyDescent="0.2">
      <c r="A427" t="s">
        <v>5359</v>
      </c>
      <c r="B427" t="s">
        <v>89</v>
      </c>
      <c r="C427" t="s">
        <v>212</v>
      </c>
      <c r="D427" t="s">
        <v>4935</v>
      </c>
      <c r="E427">
        <v>77</v>
      </c>
      <c r="F427">
        <v>8</v>
      </c>
      <c r="G427">
        <v>67</v>
      </c>
      <c r="H427">
        <v>2</v>
      </c>
      <c r="I427">
        <v>0</v>
      </c>
      <c r="J427">
        <v>0</v>
      </c>
      <c r="K427">
        <v>0</v>
      </c>
      <c r="L427">
        <v>0</v>
      </c>
      <c r="M427">
        <v>0</v>
      </c>
      <c r="N427">
        <v>0</v>
      </c>
    </row>
    <row r="428" spans="1:14" x14ac:dyDescent="0.2">
      <c r="A428" t="s">
        <v>5360</v>
      </c>
      <c r="B428" t="s">
        <v>89</v>
      </c>
      <c r="C428" t="s">
        <v>212</v>
      </c>
      <c r="D428" t="s">
        <v>4937</v>
      </c>
      <c r="E428">
        <v>68</v>
      </c>
      <c r="F428">
        <v>9</v>
      </c>
      <c r="G428">
        <v>57</v>
      </c>
      <c r="H428">
        <v>2</v>
      </c>
      <c r="I428">
        <v>0</v>
      </c>
      <c r="J428">
        <v>9</v>
      </c>
      <c r="K428">
        <v>0</v>
      </c>
      <c r="L428">
        <v>0</v>
      </c>
      <c r="M428">
        <v>0</v>
      </c>
      <c r="N428">
        <v>0</v>
      </c>
    </row>
    <row r="429" spans="1:14" x14ac:dyDescent="0.2">
      <c r="A429" t="s">
        <v>5361</v>
      </c>
      <c r="B429" t="s">
        <v>89</v>
      </c>
      <c r="C429" t="s">
        <v>212</v>
      </c>
      <c r="D429" t="s">
        <v>4939</v>
      </c>
      <c r="E429">
        <v>9</v>
      </c>
      <c r="F429">
        <v>1</v>
      </c>
      <c r="G429">
        <v>8</v>
      </c>
      <c r="H429">
        <v>0</v>
      </c>
      <c r="I429">
        <v>0</v>
      </c>
      <c r="J429">
        <v>68</v>
      </c>
      <c r="K429">
        <v>0</v>
      </c>
      <c r="L429">
        <v>0</v>
      </c>
      <c r="M429">
        <v>0</v>
      </c>
      <c r="N429">
        <v>0</v>
      </c>
    </row>
    <row r="430" spans="1:14" x14ac:dyDescent="0.2">
      <c r="A430" t="s">
        <v>5362</v>
      </c>
      <c r="B430" t="s">
        <v>89</v>
      </c>
      <c r="C430" t="s">
        <v>212</v>
      </c>
      <c r="D430" t="s">
        <v>4941</v>
      </c>
      <c r="E430">
        <v>68</v>
      </c>
      <c r="F430">
        <v>8</v>
      </c>
      <c r="G430">
        <v>58</v>
      </c>
      <c r="H430">
        <v>2</v>
      </c>
      <c r="I430">
        <v>0</v>
      </c>
      <c r="J430">
        <v>9</v>
      </c>
      <c r="K430">
        <v>0</v>
      </c>
      <c r="L430">
        <v>0</v>
      </c>
      <c r="M430">
        <v>0</v>
      </c>
      <c r="N430">
        <v>0</v>
      </c>
    </row>
    <row r="431" spans="1:14" x14ac:dyDescent="0.2">
      <c r="A431" t="s">
        <v>5363</v>
      </c>
      <c r="B431" t="s">
        <v>89</v>
      </c>
      <c r="C431" t="s">
        <v>212</v>
      </c>
      <c r="D431" t="s">
        <v>4943</v>
      </c>
      <c r="E431">
        <v>9</v>
      </c>
      <c r="F431">
        <v>1</v>
      </c>
      <c r="G431">
        <v>8</v>
      </c>
      <c r="H431">
        <v>0</v>
      </c>
      <c r="I431">
        <v>0</v>
      </c>
      <c r="J431">
        <v>68</v>
      </c>
      <c r="K431">
        <v>0</v>
      </c>
      <c r="L431">
        <v>0</v>
      </c>
      <c r="M431">
        <v>0</v>
      </c>
      <c r="N431">
        <v>0</v>
      </c>
    </row>
    <row r="432" spans="1:14" x14ac:dyDescent="0.2">
      <c r="A432" t="s">
        <v>5364</v>
      </c>
      <c r="B432" t="s">
        <v>89</v>
      </c>
      <c r="C432" t="s">
        <v>212</v>
      </c>
      <c r="D432" t="s">
        <v>4925</v>
      </c>
      <c r="E432">
        <v>0</v>
      </c>
      <c r="F432">
        <v>0</v>
      </c>
      <c r="G432">
        <v>0</v>
      </c>
      <c r="H432">
        <v>0</v>
      </c>
      <c r="I432">
        <v>0</v>
      </c>
      <c r="J432">
        <v>0</v>
      </c>
      <c r="K432">
        <v>61</v>
      </c>
      <c r="L432">
        <v>61</v>
      </c>
      <c r="M432">
        <v>0</v>
      </c>
      <c r="N432">
        <v>0</v>
      </c>
    </row>
    <row r="433" spans="1:14" x14ac:dyDescent="0.2">
      <c r="A433" t="s">
        <v>5365</v>
      </c>
      <c r="B433" t="s">
        <v>89</v>
      </c>
      <c r="C433" t="s">
        <v>212</v>
      </c>
      <c r="D433" t="s">
        <v>4927</v>
      </c>
      <c r="E433">
        <v>0</v>
      </c>
      <c r="F433">
        <v>0</v>
      </c>
      <c r="G433">
        <v>0</v>
      </c>
      <c r="H433">
        <v>0</v>
      </c>
      <c r="I433">
        <v>0</v>
      </c>
      <c r="J433">
        <v>0</v>
      </c>
      <c r="K433">
        <v>54</v>
      </c>
      <c r="L433">
        <v>54</v>
      </c>
      <c r="M433">
        <v>0</v>
      </c>
      <c r="N433">
        <v>0</v>
      </c>
    </row>
    <row r="434" spans="1:14" x14ac:dyDescent="0.2">
      <c r="A434" t="s">
        <v>5366</v>
      </c>
      <c r="B434" t="s">
        <v>89</v>
      </c>
      <c r="C434" t="s">
        <v>213</v>
      </c>
      <c r="D434" t="s">
        <v>4929</v>
      </c>
      <c r="E434">
        <v>69</v>
      </c>
      <c r="F434">
        <v>6</v>
      </c>
      <c r="G434">
        <v>58</v>
      </c>
      <c r="H434">
        <v>3</v>
      </c>
      <c r="I434">
        <v>2</v>
      </c>
      <c r="J434">
        <v>10</v>
      </c>
      <c r="K434">
        <v>0</v>
      </c>
      <c r="L434">
        <v>0</v>
      </c>
      <c r="M434">
        <v>0</v>
      </c>
      <c r="N434">
        <v>0</v>
      </c>
    </row>
    <row r="435" spans="1:14" x14ac:dyDescent="0.2">
      <c r="A435" t="s">
        <v>5367</v>
      </c>
      <c r="B435" t="s">
        <v>89</v>
      </c>
      <c r="C435" t="s">
        <v>213</v>
      </c>
      <c r="D435" t="s">
        <v>4931</v>
      </c>
      <c r="E435">
        <v>79</v>
      </c>
      <c r="F435">
        <v>4</v>
      </c>
      <c r="G435">
        <v>70</v>
      </c>
      <c r="H435">
        <v>3</v>
      </c>
      <c r="I435">
        <v>2</v>
      </c>
      <c r="J435">
        <v>0</v>
      </c>
      <c r="K435">
        <v>0</v>
      </c>
      <c r="L435">
        <v>0</v>
      </c>
      <c r="M435">
        <v>0</v>
      </c>
      <c r="N435">
        <v>0</v>
      </c>
    </row>
    <row r="436" spans="1:14" x14ac:dyDescent="0.2">
      <c r="A436" t="s">
        <v>5368</v>
      </c>
      <c r="B436" t="s">
        <v>89</v>
      </c>
      <c r="C436" t="s">
        <v>213</v>
      </c>
      <c r="D436" t="s">
        <v>4933</v>
      </c>
      <c r="E436">
        <v>10</v>
      </c>
      <c r="F436">
        <v>0</v>
      </c>
      <c r="G436">
        <v>10</v>
      </c>
      <c r="H436">
        <v>0</v>
      </c>
      <c r="I436">
        <v>0</v>
      </c>
      <c r="J436">
        <v>69</v>
      </c>
      <c r="K436">
        <v>0</v>
      </c>
      <c r="L436">
        <v>0</v>
      </c>
      <c r="M436">
        <v>0</v>
      </c>
      <c r="N436">
        <v>0</v>
      </c>
    </row>
    <row r="437" spans="1:14" x14ac:dyDescent="0.2">
      <c r="A437" t="s">
        <v>5369</v>
      </c>
      <c r="B437" t="s">
        <v>89</v>
      </c>
      <c r="C437" t="s">
        <v>213</v>
      </c>
      <c r="D437" t="s">
        <v>4935</v>
      </c>
      <c r="E437">
        <v>79</v>
      </c>
      <c r="F437">
        <v>4</v>
      </c>
      <c r="G437">
        <v>70</v>
      </c>
      <c r="H437">
        <v>3</v>
      </c>
      <c r="I437">
        <v>2</v>
      </c>
      <c r="J437">
        <v>0</v>
      </c>
      <c r="K437">
        <v>0</v>
      </c>
      <c r="L437">
        <v>0</v>
      </c>
      <c r="M437">
        <v>0</v>
      </c>
      <c r="N437">
        <v>0</v>
      </c>
    </row>
    <row r="438" spans="1:14" x14ac:dyDescent="0.2">
      <c r="A438" t="s">
        <v>5370</v>
      </c>
      <c r="B438" t="s">
        <v>89</v>
      </c>
      <c r="C438" t="s">
        <v>213</v>
      </c>
      <c r="D438" t="s">
        <v>4937</v>
      </c>
      <c r="E438">
        <v>69</v>
      </c>
      <c r="F438">
        <v>6</v>
      </c>
      <c r="G438">
        <v>58</v>
      </c>
      <c r="H438">
        <v>3</v>
      </c>
      <c r="I438">
        <v>2</v>
      </c>
      <c r="J438">
        <v>10</v>
      </c>
      <c r="K438">
        <v>0</v>
      </c>
      <c r="L438">
        <v>0</v>
      </c>
      <c r="M438">
        <v>0</v>
      </c>
      <c r="N438">
        <v>0</v>
      </c>
    </row>
    <row r="439" spans="1:14" x14ac:dyDescent="0.2">
      <c r="A439" t="s">
        <v>5371</v>
      </c>
      <c r="B439" t="s">
        <v>89</v>
      </c>
      <c r="C439" t="s">
        <v>213</v>
      </c>
      <c r="D439" t="s">
        <v>4939</v>
      </c>
      <c r="E439">
        <v>10</v>
      </c>
      <c r="F439">
        <v>0</v>
      </c>
      <c r="G439">
        <v>10</v>
      </c>
      <c r="H439">
        <v>0</v>
      </c>
      <c r="I439">
        <v>0</v>
      </c>
      <c r="J439">
        <v>69</v>
      </c>
      <c r="K439">
        <v>0</v>
      </c>
      <c r="L439">
        <v>0</v>
      </c>
      <c r="M439">
        <v>0</v>
      </c>
      <c r="N439">
        <v>0</v>
      </c>
    </row>
    <row r="440" spans="1:14" x14ac:dyDescent="0.2">
      <c r="A440" t="s">
        <v>5372</v>
      </c>
      <c r="B440" t="s">
        <v>89</v>
      </c>
      <c r="C440" t="s">
        <v>213</v>
      </c>
      <c r="D440" t="s">
        <v>4941</v>
      </c>
      <c r="E440">
        <v>69</v>
      </c>
      <c r="F440">
        <v>4</v>
      </c>
      <c r="G440">
        <v>60</v>
      </c>
      <c r="H440">
        <v>3</v>
      </c>
      <c r="I440">
        <v>2</v>
      </c>
      <c r="J440">
        <v>10</v>
      </c>
      <c r="K440">
        <v>0</v>
      </c>
      <c r="L440">
        <v>0</v>
      </c>
      <c r="M440">
        <v>0</v>
      </c>
      <c r="N440">
        <v>0</v>
      </c>
    </row>
    <row r="441" spans="1:14" x14ac:dyDescent="0.2">
      <c r="A441" t="s">
        <v>5373</v>
      </c>
      <c r="B441" t="s">
        <v>89</v>
      </c>
      <c r="C441" t="s">
        <v>213</v>
      </c>
      <c r="D441" t="s">
        <v>4943</v>
      </c>
      <c r="E441">
        <v>10</v>
      </c>
      <c r="F441">
        <v>0</v>
      </c>
      <c r="G441">
        <v>10</v>
      </c>
      <c r="H441">
        <v>0</v>
      </c>
      <c r="I441">
        <v>0</v>
      </c>
      <c r="J441">
        <v>69</v>
      </c>
      <c r="K441">
        <v>0</v>
      </c>
      <c r="L441">
        <v>0</v>
      </c>
      <c r="M441">
        <v>0</v>
      </c>
      <c r="N441">
        <v>0</v>
      </c>
    </row>
    <row r="442" spans="1:14" x14ac:dyDescent="0.2">
      <c r="A442" t="s">
        <v>5374</v>
      </c>
      <c r="B442" t="s">
        <v>89</v>
      </c>
      <c r="C442" t="s">
        <v>213</v>
      </c>
      <c r="D442" t="s">
        <v>4925</v>
      </c>
      <c r="E442">
        <v>0</v>
      </c>
      <c r="F442">
        <v>0</v>
      </c>
      <c r="G442">
        <v>0</v>
      </c>
      <c r="H442">
        <v>0</v>
      </c>
      <c r="I442">
        <v>0</v>
      </c>
      <c r="J442">
        <v>0</v>
      </c>
      <c r="K442">
        <v>58</v>
      </c>
      <c r="L442">
        <v>56</v>
      </c>
      <c r="M442">
        <v>0</v>
      </c>
      <c r="N442">
        <v>2</v>
      </c>
    </row>
    <row r="443" spans="1:14" x14ac:dyDescent="0.2">
      <c r="A443" t="s">
        <v>5375</v>
      </c>
      <c r="B443" t="s">
        <v>89</v>
      </c>
      <c r="C443" t="s">
        <v>213</v>
      </c>
      <c r="D443" t="s">
        <v>4927</v>
      </c>
      <c r="E443">
        <v>0</v>
      </c>
      <c r="F443">
        <v>0</v>
      </c>
      <c r="G443">
        <v>0</v>
      </c>
      <c r="H443">
        <v>0</v>
      </c>
      <c r="I443">
        <v>0</v>
      </c>
      <c r="J443">
        <v>0</v>
      </c>
      <c r="K443">
        <v>47</v>
      </c>
      <c r="L443">
        <v>45</v>
      </c>
      <c r="M443">
        <v>0</v>
      </c>
      <c r="N443">
        <v>2</v>
      </c>
    </row>
    <row r="444" spans="1:14" x14ac:dyDescent="0.2">
      <c r="A444" t="s">
        <v>5376</v>
      </c>
      <c r="B444" t="s">
        <v>89</v>
      </c>
      <c r="C444" t="s">
        <v>214</v>
      </c>
      <c r="D444" t="s">
        <v>4929</v>
      </c>
      <c r="E444">
        <v>43</v>
      </c>
      <c r="F444">
        <v>4</v>
      </c>
      <c r="G444">
        <v>38</v>
      </c>
      <c r="H444">
        <v>1</v>
      </c>
      <c r="I444">
        <v>0</v>
      </c>
      <c r="J444">
        <v>11</v>
      </c>
      <c r="K444">
        <v>0</v>
      </c>
      <c r="L444">
        <v>0</v>
      </c>
      <c r="M444">
        <v>0</v>
      </c>
      <c r="N444">
        <v>0</v>
      </c>
    </row>
    <row r="445" spans="1:14" x14ac:dyDescent="0.2">
      <c r="A445" t="s">
        <v>5377</v>
      </c>
      <c r="B445" t="s">
        <v>89</v>
      </c>
      <c r="C445" t="s">
        <v>214</v>
      </c>
      <c r="D445" t="s">
        <v>4931</v>
      </c>
      <c r="E445">
        <v>54</v>
      </c>
      <c r="F445">
        <v>5</v>
      </c>
      <c r="G445">
        <v>48</v>
      </c>
      <c r="H445">
        <v>1</v>
      </c>
      <c r="I445">
        <v>0</v>
      </c>
      <c r="J445">
        <v>0</v>
      </c>
      <c r="K445">
        <v>0</v>
      </c>
      <c r="L445">
        <v>0</v>
      </c>
      <c r="M445">
        <v>0</v>
      </c>
      <c r="N445">
        <v>0</v>
      </c>
    </row>
    <row r="446" spans="1:14" x14ac:dyDescent="0.2">
      <c r="A446" t="s">
        <v>5378</v>
      </c>
      <c r="B446" t="s">
        <v>89</v>
      </c>
      <c r="C446" t="s">
        <v>214</v>
      </c>
      <c r="D446" t="s">
        <v>4933</v>
      </c>
      <c r="E446">
        <v>11</v>
      </c>
      <c r="F446">
        <v>3</v>
      </c>
      <c r="G446">
        <v>8</v>
      </c>
      <c r="H446">
        <v>0</v>
      </c>
      <c r="I446">
        <v>0</v>
      </c>
      <c r="J446">
        <v>43</v>
      </c>
      <c r="K446">
        <v>0</v>
      </c>
      <c r="L446">
        <v>0</v>
      </c>
      <c r="M446">
        <v>0</v>
      </c>
      <c r="N446">
        <v>0</v>
      </c>
    </row>
    <row r="447" spans="1:14" x14ac:dyDescent="0.2">
      <c r="A447" t="s">
        <v>5379</v>
      </c>
      <c r="B447" t="s">
        <v>89</v>
      </c>
      <c r="C447" t="s">
        <v>214</v>
      </c>
      <c r="D447" t="s">
        <v>4935</v>
      </c>
      <c r="E447">
        <v>54</v>
      </c>
      <c r="F447">
        <v>5</v>
      </c>
      <c r="G447">
        <v>48</v>
      </c>
      <c r="H447">
        <v>1</v>
      </c>
      <c r="I447">
        <v>0</v>
      </c>
      <c r="J447">
        <v>0</v>
      </c>
      <c r="K447">
        <v>0</v>
      </c>
      <c r="L447">
        <v>0</v>
      </c>
      <c r="M447">
        <v>0</v>
      </c>
      <c r="N447">
        <v>0</v>
      </c>
    </row>
    <row r="448" spans="1:14" x14ac:dyDescent="0.2">
      <c r="A448" t="s">
        <v>5380</v>
      </c>
      <c r="B448" t="s">
        <v>89</v>
      </c>
      <c r="C448" t="s">
        <v>214</v>
      </c>
      <c r="D448" t="s">
        <v>4937</v>
      </c>
      <c r="E448">
        <v>43</v>
      </c>
      <c r="F448">
        <v>5</v>
      </c>
      <c r="G448">
        <v>37</v>
      </c>
      <c r="H448">
        <v>1</v>
      </c>
      <c r="I448">
        <v>0</v>
      </c>
      <c r="J448">
        <v>11</v>
      </c>
      <c r="K448">
        <v>0</v>
      </c>
      <c r="L448">
        <v>0</v>
      </c>
      <c r="M448">
        <v>0</v>
      </c>
      <c r="N448">
        <v>0</v>
      </c>
    </row>
    <row r="449" spans="1:14" x14ac:dyDescent="0.2">
      <c r="A449" t="s">
        <v>5381</v>
      </c>
      <c r="B449" t="s">
        <v>89</v>
      </c>
      <c r="C449" t="s">
        <v>214</v>
      </c>
      <c r="D449" t="s">
        <v>4939</v>
      </c>
      <c r="E449">
        <v>11</v>
      </c>
      <c r="F449">
        <v>3</v>
      </c>
      <c r="G449">
        <v>8</v>
      </c>
      <c r="H449">
        <v>0</v>
      </c>
      <c r="I449">
        <v>0</v>
      </c>
      <c r="J449">
        <v>43</v>
      </c>
      <c r="K449">
        <v>0</v>
      </c>
      <c r="L449">
        <v>0</v>
      </c>
      <c r="M449">
        <v>0</v>
      </c>
      <c r="N449">
        <v>0</v>
      </c>
    </row>
    <row r="450" spans="1:14" x14ac:dyDescent="0.2">
      <c r="A450" t="s">
        <v>5382</v>
      </c>
      <c r="B450" t="s">
        <v>89</v>
      </c>
      <c r="C450" t="s">
        <v>214</v>
      </c>
      <c r="D450" t="s">
        <v>4941</v>
      </c>
      <c r="E450">
        <v>43</v>
      </c>
      <c r="F450">
        <v>2</v>
      </c>
      <c r="G450">
        <v>40</v>
      </c>
      <c r="H450">
        <v>1</v>
      </c>
      <c r="I450">
        <v>0</v>
      </c>
      <c r="J450">
        <v>11</v>
      </c>
      <c r="K450">
        <v>0</v>
      </c>
      <c r="L450">
        <v>0</v>
      </c>
      <c r="M450">
        <v>0</v>
      </c>
      <c r="N450">
        <v>0</v>
      </c>
    </row>
    <row r="451" spans="1:14" x14ac:dyDescent="0.2">
      <c r="A451" t="s">
        <v>5383</v>
      </c>
      <c r="B451" t="s">
        <v>86</v>
      </c>
      <c r="C451" t="s">
        <v>106</v>
      </c>
      <c r="D451" t="s">
        <v>4929</v>
      </c>
      <c r="E451">
        <v>27518</v>
      </c>
      <c r="F451">
        <v>4715</v>
      </c>
      <c r="G451">
        <v>22154</v>
      </c>
      <c r="H451">
        <v>494</v>
      </c>
      <c r="I451">
        <v>155</v>
      </c>
      <c r="J451">
        <v>9229</v>
      </c>
      <c r="K451">
        <v>0</v>
      </c>
      <c r="L451">
        <v>0</v>
      </c>
      <c r="M451">
        <v>0</v>
      </c>
      <c r="N451">
        <v>0</v>
      </c>
    </row>
    <row r="452" spans="1:14" x14ac:dyDescent="0.2">
      <c r="A452" t="s">
        <v>5384</v>
      </c>
      <c r="B452" t="s">
        <v>86</v>
      </c>
      <c r="C452" t="s">
        <v>106</v>
      </c>
      <c r="D452" t="s">
        <v>4943</v>
      </c>
      <c r="E452">
        <v>8919</v>
      </c>
      <c r="F452">
        <v>1144</v>
      </c>
      <c r="G452">
        <v>7653</v>
      </c>
      <c r="H452">
        <v>99</v>
      </c>
      <c r="I452">
        <v>23</v>
      </c>
      <c r="J452">
        <v>27828</v>
      </c>
      <c r="K452">
        <v>0</v>
      </c>
      <c r="L452">
        <v>0</v>
      </c>
      <c r="M452">
        <v>0</v>
      </c>
      <c r="N452">
        <v>0</v>
      </c>
    </row>
    <row r="453" spans="1:14" x14ac:dyDescent="0.2">
      <c r="A453" t="s">
        <v>5385</v>
      </c>
      <c r="B453" t="s">
        <v>86</v>
      </c>
      <c r="C453" t="s">
        <v>106</v>
      </c>
      <c r="D453" t="s">
        <v>4939</v>
      </c>
      <c r="E453">
        <v>9229</v>
      </c>
      <c r="F453">
        <v>1661</v>
      </c>
      <c r="G453">
        <v>7403</v>
      </c>
      <c r="H453">
        <v>125</v>
      </c>
      <c r="I453">
        <v>40</v>
      </c>
      <c r="J453">
        <v>27518</v>
      </c>
      <c r="K453">
        <v>0</v>
      </c>
      <c r="L453">
        <v>0</v>
      </c>
      <c r="M453">
        <v>0</v>
      </c>
      <c r="N453">
        <v>0</v>
      </c>
    </row>
    <row r="454" spans="1:14" x14ac:dyDescent="0.2">
      <c r="A454" t="s">
        <v>5386</v>
      </c>
      <c r="B454" t="s">
        <v>86</v>
      </c>
      <c r="C454" t="s">
        <v>106</v>
      </c>
      <c r="D454" t="s">
        <v>4931</v>
      </c>
      <c r="E454">
        <v>36747</v>
      </c>
      <c r="F454">
        <v>5120</v>
      </c>
      <c r="G454">
        <v>30699</v>
      </c>
      <c r="H454">
        <v>660</v>
      </c>
      <c r="I454">
        <v>268</v>
      </c>
      <c r="J454">
        <v>0</v>
      </c>
      <c r="K454">
        <v>0</v>
      </c>
      <c r="L454">
        <v>0</v>
      </c>
      <c r="M454">
        <v>0</v>
      </c>
      <c r="N454">
        <v>0</v>
      </c>
    </row>
    <row r="455" spans="1:14" x14ac:dyDescent="0.2">
      <c r="A455" t="s">
        <v>5387</v>
      </c>
      <c r="B455" t="s">
        <v>86</v>
      </c>
      <c r="C455" t="s">
        <v>106</v>
      </c>
      <c r="D455" t="s">
        <v>4935</v>
      </c>
      <c r="E455">
        <v>36747</v>
      </c>
      <c r="F455">
        <v>5089</v>
      </c>
      <c r="G455">
        <v>30736</v>
      </c>
      <c r="H455">
        <v>654</v>
      </c>
      <c r="I455">
        <v>268</v>
      </c>
      <c r="J455">
        <v>0</v>
      </c>
      <c r="K455">
        <v>0</v>
      </c>
      <c r="L455">
        <v>0</v>
      </c>
      <c r="M455">
        <v>0</v>
      </c>
      <c r="N455">
        <v>0</v>
      </c>
    </row>
    <row r="456" spans="1:14" x14ac:dyDescent="0.2">
      <c r="A456" t="s">
        <v>5388</v>
      </c>
      <c r="B456" t="s">
        <v>86</v>
      </c>
      <c r="C456" t="s">
        <v>106</v>
      </c>
      <c r="D456" t="s">
        <v>4941</v>
      </c>
      <c r="E456">
        <v>27518</v>
      </c>
      <c r="F456">
        <v>3958</v>
      </c>
      <c r="G456">
        <v>22887</v>
      </c>
      <c r="H456">
        <v>513</v>
      </c>
      <c r="I456">
        <v>160</v>
      </c>
      <c r="J456">
        <v>9229</v>
      </c>
      <c r="K456">
        <v>0</v>
      </c>
      <c r="L456">
        <v>0</v>
      </c>
      <c r="M456">
        <v>0</v>
      </c>
      <c r="N456">
        <v>0</v>
      </c>
    </row>
    <row r="457" spans="1:14" x14ac:dyDescent="0.2">
      <c r="A457" t="s">
        <v>5389</v>
      </c>
      <c r="B457" t="s">
        <v>86</v>
      </c>
      <c r="C457" t="s">
        <v>106</v>
      </c>
      <c r="D457" t="s">
        <v>4937</v>
      </c>
      <c r="E457">
        <v>27518</v>
      </c>
      <c r="F457">
        <v>4393</v>
      </c>
      <c r="G457">
        <v>22406</v>
      </c>
      <c r="H457">
        <v>492</v>
      </c>
      <c r="I457">
        <v>227</v>
      </c>
      <c r="J457">
        <v>9229</v>
      </c>
      <c r="K457">
        <v>0</v>
      </c>
      <c r="L457">
        <v>0</v>
      </c>
      <c r="M457">
        <v>0</v>
      </c>
      <c r="N457">
        <v>0</v>
      </c>
    </row>
    <row r="458" spans="1:14" x14ac:dyDescent="0.2">
      <c r="A458" t="s">
        <v>5390</v>
      </c>
      <c r="B458" t="s">
        <v>86</v>
      </c>
      <c r="C458" t="s">
        <v>106</v>
      </c>
      <c r="D458" t="s">
        <v>4925</v>
      </c>
      <c r="E458">
        <v>0</v>
      </c>
      <c r="F458">
        <v>0</v>
      </c>
      <c r="G458">
        <v>0</v>
      </c>
      <c r="H458">
        <v>0</v>
      </c>
      <c r="I458">
        <v>0</v>
      </c>
      <c r="J458">
        <v>0</v>
      </c>
      <c r="K458">
        <v>31210</v>
      </c>
      <c r="L458">
        <v>30843</v>
      </c>
      <c r="M458">
        <v>312</v>
      </c>
      <c r="N458">
        <v>55</v>
      </c>
    </row>
    <row r="459" spans="1:14" x14ac:dyDescent="0.2">
      <c r="A459" t="s">
        <v>5391</v>
      </c>
      <c r="B459" t="s">
        <v>86</v>
      </c>
      <c r="C459" t="s">
        <v>106</v>
      </c>
      <c r="D459" t="s">
        <v>4927</v>
      </c>
      <c r="E459">
        <v>0</v>
      </c>
      <c r="F459">
        <v>0</v>
      </c>
      <c r="G459">
        <v>0</v>
      </c>
      <c r="H459">
        <v>0</v>
      </c>
      <c r="I459">
        <v>0</v>
      </c>
      <c r="J459">
        <v>0</v>
      </c>
      <c r="K459">
        <v>27397</v>
      </c>
      <c r="L459">
        <v>27076</v>
      </c>
      <c r="M459">
        <v>266</v>
      </c>
      <c r="N459">
        <v>55</v>
      </c>
    </row>
    <row r="460" spans="1:14" x14ac:dyDescent="0.2">
      <c r="A460" t="s">
        <v>5392</v>
      </c>
      <c r="B460" t="s">
        <v>86</v>
      </c>
      <c r="C460" t="s">
        <v>106</v>
      </c>
      <c r="D460" t="s">
        <v>4933</v>
      </c>
      <c r="E460">
        <v>8698</v>
      </c>
      <c r="F460">
        <v>1117</v>
      </c>
      <c r="G460">
        <v>7521</v>
      </c>
      <c r="H460">
        <v>42</v>
      </c>
      <c r="I460">
        <v>18</v>
      </c>
      <c r="J460">
        <v>28049</v>
      </c>
      <c r="K460">
        <v>0</v>
      </c>
      <c r="L460">
        <v>0</v>
      </c>
      <c r="M460">
        <v>0</v>
      </c>
      <c r="N460">
        <v>0</v>
      </c>
    </row>
    <row r="461" spans="1:14" x14ac:dyDescent="0.2">
      <c r="A461" t="s">
        <v>5393</v>
      </c>
      <c r="B461" t="s">
        <v>86</v>
      </c>
      <c r="C461" t="s">
        <v>107</v>
      </c>
      <c r="D461" t="s">
        <v>4929</v>
      </c>
      <c r="E461">
        <v>81</v>
      </c>
      <c r="F461">
        <v>9</v>
      </c>
      <c r="G461">
        <v>66</v>
      </c>
      <c r="H461">
        <v>4</v>
      </c>
      <c r="I461">
        <v>2</v>
      </c>
      <c r="J461">
        <v>40</v>
      </c>
      <c r="K461">
        <v>0</v>
      </c>
      <c r="L461">
        <v>0</v>
      </c>
      <c r="M461">
        <v>0</v>
      </c>
      <c r="N461">
        <v>0</v>
      </c>
    </row>
    <row r="462" spans="1:14" x14ac:dyDescent="0.2">
      <c r="A462" t="s">
        <v>5394</v>
      </c>
      <c r="B462" t="s">
        <v>86</v>
      </c>
      <c r="C462" t="s">
        <v>108</v>
      </c>
      <c r="D462" t="s">
        <v>4929</v>
      </c>
      <c r="E462">
        <v>194</v>
      </c>
      <c r="F462">
        <v>44</v>
      </c>
      <c r="G462">
        <v>144</v>
      </c>
      <c r="H462">
        <v>5</v>
      </c>
      <c r="I462">
        <v>1</v>
      </c>
      <c r="J462">
        <v>83</v>
      </c>
      <c r="K462">
        <v>0</v>
      </c>
      <c r="L462">
        <v>0</v>
      </c>
      <c r="M462">
        <v>0</v>
      </c>
      <c r="N462">
        <v>0</v>
      </c>
    </row>
    <row r="463" spans="1:14" x14ac:dyDescent="0.2">
      <c r="A463" t="s">
        <v>5395</v>
      </c>
      <c r="B463" t="s">
        <v>86</v>
      </c>
      <c r="C463" t="s">
        <v>109</v>
      </c>
      <c r="D463" t="s">
        <v>4929</v>
      </c>
      <c r="E463">
        <v>103</v>
      </c>
      <c r="F463">
        <v>20</v>
      </c>
      <c r="G463">
        <v>82</v>
      </c>
      <c r="H463">
        <v>1</v>
      </c>
      <c r="I463">
        <v>0</v>
      </c>
      <c r="J463">
        <v>48</v>
      </c>
      <c r="K463">
        <v>0</v>
      </c>
      <c r="L463">
        <v>0</v>
      </c>
      <c r="M463">
        <v>0</v>
      </c>
      <c r="N463">
        <v>0</v>
      </c>
    </row>
    <row r="464" spans="1:14" x14ac:dyDescent="0.2">
      <c r="A464" t="s">
        <v>5396</v>
      </c>
      <c r="B464" t="s">
        <v>86</v>
      </c>
      <c r="C464" t="s">
        <v>110</v>
      </c>
      <c r="D464" t="s">
        <v>4929</v>
      </c>
      <c r="E464">
        <v>95</v>
      </c>
      <c r="F464">
        <v>31</v>
      </c>
      <c r="G464">
        <v>63</v>
      </c>
      <c r="H464">
        <v>1</v>
      </c>
      <c r="I464">
        <v>0</v>
      </c>
      <c r="J464">
        <v>31</v>
      </c>
      <c r="K464">
        <v>0</v>
      </c>
      <c r="L464">
        <v>0</v>
      </c>
      <c r="M464">
        <v>0</v>
      </c>
      <c r="N464">
        <v>0</v>
      </c>
    </row>
    <row r="465" spans="1:14" x14ac:dyDescent="0.2">
      <c r="A465" t="s">
        <v>5397</v>
      </c>
      <c r="B465" t="s">
        <v>86</v>
      </c>
      <c r="C465" t="s">
        <v>111</v>
      </c>
      <c r="D465" t="s">
        <v>4929</v>
      </c>
      <c r="E465">
        <v>88</v>
      </c>
      <c r="F465">
        <v>21</v>
      </c>
      <c r="G465">
        <v>67</v>
      </c>
      <c r="H465">
        <v>0</v>
      </c>
      <c r="I465">
        <v>0</v>
      </c>
      <c r="J465">
        <v>38</v>
      </c>
      <c r="K465">
        <v>0</v>
      </c>
      <c r="L465">
        <v>0</v>
      </c>
      <c r="M465">
        <v>0</v>
      </c>
      <c r="N465">
        <v>0</v>
      </c>
    </row>
    <row r="466" spans="1:14" x14ac:dyDescent="0.2">
      <c r="A466" t="s">
        <v>5398</v>
      </c>
      <c r="B466" t="s">
        <v>86</v>
      </c>
      <c r="C466" t="s">
        <v>112</v>
      </c>
      <c r="D466" t="s">
        <v>4929</v>
      </c>
      <c r="E466">
        <v>208</v>
      </c>
      <c r="F466">
        <v>27</v>
      </c>
      <c r="G466">
        <v>177</v>
      </c>
      <c r="H466">
        <v>2</v>
      </c>
      <c r="I466">
        <v>2</v>
      </c>
      <c r="J466">
        <v>74</v>
      </c>
      <c r="K466">
        <v>0</v>
      </c>
      <c r="L466">
        <v>0</v>
      </c>
      <c r="M466">
        <v>0</v>
      </c>
      <c r="N466">
        <v>0</v>
      </c>
    </row>
    <row r="467" spans="1:14" x14ac:dyDescent="0.2">
      <c r="A467" t="s">
        <v>5399</v>
      </c>
      <c r="B467" t="s">
        <v>86</v>
      </c>
      <c r="C467" t="s">
        <v>113</v>
      </c>
      <c r="D467" t="s">
        <v>4929</v>
      </c>
      <c r="E467">
        <v>418</v>
      </c>
      <c r="F467">
        <v>53</v>
      </c>
      <c r="G467">
        <v>338</v>
      </c>
      <c r="H467">
        <v>16</v>
      </c>
      <c r="I467">
        <v>11</v>
      </c>
      <c r="J467">
        <v>121</v>
      </c>
      <c r="K467">
        <v>0</v>
      </c>
      <c r="L467">
        <v>0</v>
      </c>
      <c r="M467">
        <v>0</v>
      </c>
      <c r="N467">
        <v>0</v>
      </c>
    </row>
    <row r="468" spans="1:14" x14ac:dyDescent="0.2">
      <c r="A468" t="s">
        <v>5400</v>
      </c>
      <c r="B468" t="s">
        <v>86</v>
      </c>
      <c r="C468" t="s">
        <v>114</v>
      </c>
      <c r="D468" t="s">
        <v>4929</v>
      </c>
      <c r="E468">
        <v>65</v>
      </c>
      <c r="F468">
        <v>7</v>
      </c>
      <c r="G468">
        <v>57</v>
      </c>
      <c r="H468">
        <v>0</v>
      </c>
      <c r="I468">
        <v>1</v>
      </c>
      <c r="J468">
        <v>24</v>
      </c>
      <c r="K468">
        <v>0</v>
      </c>
      <c r="L468">
        <v>0</v>
      </c>
      <c r="M468">
        <v>0</v>
      </c>
      <c r="N468">
        <v>0</v>
      </c>
    </row>
    <row r="469" spans="1:14" x14ac:dyDescent="0.2">
      <c r="A469" t="s">
        <v>5401</v>
      </c>
      <c r="B469" t="s">
        <v>86</v>
      </c>
      <c r="C469" t="s">
        <v>115</v>
      </c>
      <c r="D469" t="s">
        <v>4929</v>
      </c>
      <c r="E469">
        <v>43</v>
      </c>
      <c r="F469">
        <v>5</v>
      </c>
      <c r="G469">
        <v>38</v>
      </c>
      <c r="H469">
        <v>0</v>
      </c>
      <c r="I469">
        <v>0</v>
      </c>
      <c r="J469">
        <v>20</v>
      </c>
      <c r="K469">
        <v>0</v>
      </c>
      <c r="L469">
        <v>0</v>
      </c>
      <c r="M469">
        <v>0</v>
      </c>
      <c r="N469">
        <v>0</v>
      </c>
    </row>
    <row r="470" spans="1:14" x14ac:dyDescent="0.2">
      <c r="A470" t="s">
        <v>5402</v>
      </c>
      <c r="B470" t="s">
        <v>86</v>
      </c>
      <c r="C470" t="s">
        <v>116</v>
      </c>
      <c r="D470" t="s">
        <v>4929</v>
      </c>
      <c r="E470">
        <v>110</v>
      </c>
      <c r="F470">
        <v>9</v>
      </c>
      <c r="G470">
        <v>99</v>
      </c>
      <c r="H470">
        <v>2</v>
      </c>
      <c r="I470">
        <v>0</v>
      </c>
      <c r="J470">
        <v>47</v>
      </c>
      <c r="K470">
        <v>0</v>
      </c>
      <c r="L470">
        <v>0</v>
      </c>
      <c r="M470">
        <v>0</v>
      </c>
      <c r="N470">
        <v>0</v>
      </c>
    </row>
    <row r="471" spans="1:14" x14ac:dyDescent="0.2">
      <c r="A471" t="s">
        <v>5403</v>
      </c>
      <c r="B471" t="s">
        <v>86</v>
      </c>
      <c r="C471" t="s">
        <v>117</v>
      </c>
      <c r="D471" t="s">
        <v>4929</v>
      </c>
      <c r="E471">
        <v>209</v>
      </c>
      <c r="F471">
        <v>34</v>
      </c>
      <c r="G471">
        <v>170</v>
      </c>
      <c r="H471">
        <v>4</v>
      </c>
      <c r="I471">
        <v>1</v>
      </c>
      <c r="J471">
        <v>40</v>
      </c>
      <c r="K471">
        <v>0</v>
      </c>
      <c r="L471">
        <v>0</v>
      </c>
      <c r="M471">
        <v>0</v>
      </c>
      <c r="N471">
        <v>0</v>
      </c>
    </row>
    <row r="472" spans="1:14" x14ac:dyDescent="0.2">
      <c r="A472" t="s">
        <v>5404</v>
      </c>
      <c r="B472" t="s">
        <v>86</v>
      </c>
      <c r="C472" t="s">
        <v>118</v>
      </c>
      <c r="D472" t="s">
        <v>4929</v>
      </c>
      <c r="E472">
        <v>104</v>
      </c>
      <c r="F472">
        <v>21</v>
      </c>
      <c r="G472">
        <v>80</v>
      </c>
      <c r="H472">
        <v>2</v>
      </c>
      <c r="I472">
        <v>1</v>
      </c>
      <c r="J472">
        <v>42</v>
      </c>
      <c r="K472">
        <v>0</v>
      </c>
      <c r="L472">
        <v>0</v>
      </c>
      <c r="M472">
        <v>0</v>
      </c>
      <c r="N472">
        <v>0</v>
      </c>
    </row>
    <row r="473" spans="1:14" x14ac:dyDescent="0.2">
      <c r="A473" t="s">
        <v>5405</v>
      </c>
      <c r="B473" t="s">
        <v>86</v>
      </c>
      <c r="C473" t="s">
        <v>119</v>
      </c>
      <c r="D473" t="s">
        <v>4929</v>
      </c>
      <c r="E473">
        <v>250</v>
      </c>
      <c r="F473">
        <v>56</v>
      </c>
      <c r="G473">
        <v>191</v>
      </c>
      <c r="H473">
        <v>2</v>
      </c>
      <c r="I473">
        <v>1</v>
      </c>
      <c r="J473">
        <v>95</v>
      </c>
      <c r="K473">
        <v>0</v>
      </c>
      <c r="L473">
        <v>0</v>
      </c>
      <c r="M473">
        <v>0</v>
      </c>
      <c r="N473">
        <v>0</v>
      </c>
    </row>
    <row r="474" spans="1:14" x14ac:dyDescent="0.2">
      <c r="A474" t="s">
        <v>5406</v>
      </c>
      <c r="B474" t="s">
        <v>86</v>
      </c>
      <c r="C474" t="s">
        <v>120</v>
      </c>
      <c r="D474" t="s">
        <v>4929</v>
      </c>
      <c r="E474">
        <v>131</v>
      </c>
      <c r="F474">
        <v>13</v>
      </c>
      <c r="G474">
        <v>108</v>
      </c>
      <c r="H474">
        <v>7</v>
      </c>
      <c r="I474">
        <v>3</v>
      </c>
      <c r="J474">
        <v>55</v>
      </c>
      <c r="K474">
        <v>0</v>
      </c>
      <c r="L474">
        <v>0</v>
      </c>
      <c r="M474">
        <v>0</v>
      </c>
      <c r="N474">
        <v>0</v>
      </c>
    </row>
    <row r="475" spans="1:14" x14ac:dyDescent="0.2">
      <c r="A475" t="s">
        <v>5407</v>
      </c>
      <c r="B475" t="s">
        <v>86</v>
      </c>
      <c r="C475" t="s">
        <v>121</v>
      </c>
      <c r="D475" t="s">
        <v>4929</v>
      </c>
      <c r="E475">
        <v>113</v>
      </c>
      <c r="F475">
        <v>26</v>
      </c>
      <c r="G475">
        <v>86</v>
      </c>
      <c r="H475">
        <v>0</v>
      </c>
      <c r="I475">
        <v>1</v>
      </c>
      <c r="J475">
        <v>28</v>
      </c>
      <c r="K475">
        <v>0</v>
      </c>
      <c r="L475">
        <v>0</v>
      </c>
      <c r="M475">
        <v>0</v>
      </c>
      <c r="N475">
        <v>0</v>
      </c>
    </row>
    <row r="476" spans="1:14" x14ac:dyDescent="0.2">
      <c r="A476" t="s">
        <v>5408</v>
      </c>
      <c r="B476" t="s">
        <v>86</v>
      </c>
      <c r="C476" t="s">
        <v>122</v>
      </c>
      <c r="D476" t="s">
        <v>4929</v>
      </c>
      <c r="E476">
        <v>238</v>
      </c>
      <c r="F476">
        <v>52</v>
      </c>
      <c r="G476">
        <v>179</v>
      </c>
      <c r="H476">
        <v>7</v>
      </c>
      <c r="I476">
        <v>0</v>
      </c>
      <c r="J476">
        <v>63</v>
      </c>
      <c r="K476">
        <v>0</v>
      </c>
      <c r="L476">
        <v>0</v>
      </c>
      <c r="M476">
        <v>0</v>
      </c>
      <c r="N476">
        <v>0</v>
      </c>
    </row>
    <row r="477" spans="1:14" x14ac:dyDescent="0.2">
      <c r="A477" t="s">
        <v>5409</v>
      </c>
      <c r="B477" t="s">
        <v>86</v>
      </c>
      <c r="C477" t="s">
        <v>123</v>
      </c>
      <c r="D477" t="s">
        <v>4929</v>
      </c>
      <c r="E477">
        <v>289</v>
      </c>
      <c r="F477">
        <v>68</v>
      </c>
      <c r="G477">
        <v>217</v>
      </c>
      <c r="H477">
        <v>3</v>
      </c>
      <c r="I477">
        <v>1</v>
      </c>
      <c r="J477">
        <v>116</v>
      </c>
      <c r="K477">
        <v>0</v>
      </c>
      <c r="L477">
        <v>0</v>
      </c>
      <c r="M477">
        <v>0</v>
      </c>
      <c r="N477">
        <v>0</v>
      </c>
    </row>
    <row r="478" spans="1:14" x14ac:dyDescent="0.2">
      <c r="A478" t="s">
        <v>5410</v>
      </c>
      <c r="B478" t="s">
        <v>86</v>
      </c>
      <c r="C478" t="s">
        <v>124</v>
      </c>
      <c r="D478" t="s">
        <v>4929</v>
      </c>
      <c r="E478">
        <v>352</v>
      </c>
      <c r="F478">
        <v>57</v>
      </c>
      <c r="G478">
        <v>285</v>
      </c>
      <c r="H478">
        <v>10</v>
      </c>
      <c r="I478">
        <v>0</v>
      </c>
      <c r="J478">
        <v>120</v>
      </c>
      <c r="K478">
        <v>0</v>
      </c>
      <c r="L478">
        <v>0</v>
      </c>
      <c r="M478">
        <v>0</v>
      </c>
      <c r="N478">
        <v>0</v>
      </c>
    </row>
    <row r="479" spans="1:14" x14ac:dyDescent="0.2">
      <c r="A479" t="s">
        <v>5411</v>
      </c>
      <c r="B479" t="s">
        <v>86</v>
      </c>
      <c r="C479" t="s">
        <v>125</v>
      </c>
      <c r="D479" t="s">
        <v>4929</v>
      </c>
      <c r="E479">
        <v>91</v>
      </c>
      <c r="F479">
        <v>13</v>
      </c>
      <c r="G479">
        <v>76</v>
      </c>
      <c r="H479">
        <v>2</v>
      </c>
      <c r="I479">
        <v>0</v>
      </c>
      <c r="J479">
        <v>26</v>
      </c>
      <c r="K479">
        <v>0</v>
      </c>
      <c r="L479">
        <v>0</v>
      </c>
      <c r="M479">
        <v>0</v>
      </c>
      <c r="N479">
        <v>0</v>
      </c>
    </row>
    <row r="480" spans="1:14" x14ac:dyDescent="0.2">
      <c r="A480" t="s">
        <v>5412</v>
      </c>
      <c r="B480" t="s">
        <v>86</v>
      </c>
      <c r="C480" t="s">
        <v>126</v>
      </c>
      <c r="D480" t="s">
        <v>4929</v>
      </c>
      <c r="E480">
        <v>108</v>
      </c>
      <c r="F480">
        <v>24</v>
      </c>
      <c r="G480">
        <v>84</v>
      </c>
      <c r="H480">
        <v>0</v>
      </c>
      <c r="I480">
        <v>0</v>
      </c>
      <c r="J480">
        <v>31</v>
      </c>
      <c r="K480">
        <v>0</v>
      </c>
      <c r="L480">
        <v>0</v>
      </c>
      <c r="M480">
        <v>0</v>
      </c>
      <c r="N480">
        <v>0</v>
      </c>
    </row>
    <row r="481" spans="1:14" x14ac:dyDescent="0.2">
      <c r="A481" t="s">
        <v>5413</v>
      </c>
      <c r="B481" t="s">
        <v>86</v>
      </c>
      <c r="C481" t="s">
        <v>127</v>
      </c>
      <c r="D481" t="s">
        <v>4929</v>
      </c>
      <c r="E481">
        <v>399</v>
      </c>
      <c r="F481">
        <v>102</v>
      </c>
      <c r="G481">
        <v>293</v>
      </c>
      <c r="H481">
        <v>3</v>
      </c>
      <c r="I481">
        <v>1</v>
      </c>
      <c r="J481">
        <v>135</v>
      </c>
      <c r="K481">
        <v>0</v>
      </c>
      <c r="L481">
        <v>0</v>
      </c>
      <c r="M481">
        <v>0</v>
      </c>
      <c r="N481">
        <v>0</v>
      </c>
    </row>
    <row r="482" spans="1:14" x14ac:dyDescent="0.2">
      <c r="A482" t="s">
        <v>5414</v>
      </c>
      <c r="B482" t="s">
        <v>86</v>
      </c>
      <c r="C482" t="s">
        <v>128</v>
      </c>
      <c r="D482" t="s">
        <v>4929</v>
      </c>
      <c r="E482">
        <v>97</v>
      </c>
      <c r="F482">
        <v>15</v>
      </c>
      <c r="G482">
        <v>79</v>
      </c>
      <c r="H482">
        <v>3</v>
      </c>
      <c r="I482">
        <v>0</v>
      </c>
      <c r="J482">
        <v>43</v>
      </c>
      <c r="K482">
        <v>0</v>
      </c>
      <c r="L482">
        <v>0</v>
      </c>
      <c r="M482">
        <v>0</v>
      </c>
      <c r="N482">
        <v>0</v>
      </c>
    </row>
    <row r="483" spans="1:14" x14ac:dyDescent="0.2">
      <c r="A483" t="s">
        <v>5415</v>
      </c>
      <c r="B483" t="s">
        <v>86</v>
      </c>
      <c r="C483" t="s">
        <v>129</v>
      </c>
      <c r="D483" t="s">
        <v>4929</v>
      </c>
      <c r="E483">
        <v>222</v>
      </c>
      <c r="F483">
        <v>32</v>
      </c>
      <c r="G483">
        <v>188</v>
      </c>
      <c r="H483">
        <v>2</v>
      </c>
      <c r="I483">
        <v>0</v>
      </c>
      <c r="J483">
        <v>66</v>
      </c>
      <c r="K483">
        <v>0</v>
      </c>
      <c r="L483">
        <v>0</v>
      </c>
      <c r="M483">
        <v>0</v>
      </c>
      <c r="N483">
        <v>0</v>
      </c>
    </row>
    <row r="484" spans="1:14" x14ac:dyDescent="0.2">
      <c r="A484" t="s">
        <v>5416</v>
      </c>
      <c r="B484" t="s">
        <v>86</v>
      </c>
      <c r="C484" t="s">
        <v>130</v>
      </c>
      <c r="D484" t="s">
        <v>4929</v>
      </c>
      <c r="E484">
        <v>185</v>
      </c>
      <c r="F484">
        <v>27</v>
      </c>
      <c r="G484">
        <v>151</v>
      </c>
      <c r="H484">
        <v>6</v>
      </c>
      <c r="I484">
        <v>1</v>
      </c>
      <c r="J484">
        <v>46</v>
      </c>
      <c r="K484">
        <v>0</v>
      </c>
      <c r="L484">
        <v>0</v>
      </c>
      <c r="M484">
        <v>0</v>
      </c>
      <c r="N484">
        <v>0</v>
      </c>
    </row>
    <row r="485" spans="1:14" x14ac:dyDescent="0.2">
      <c r="A485" t="s">
        <v>5417</v>
      </c>
      <c r="B485" t="s">
        <v>86</v>
      </c>
      <c r="C485" t="s">
        <v>131</v>
      </c>
      <c r="D485" t="s">
        <v>4929</v>
      </c>
      <c r="E485">
        <v>160</v>
      </c>
      <c r="F485">
        <v>26</v>
      </c>
      <c r="G485">
        <v>131</v>
      </c>
      <c r="H485">
        <v>1</v>
      </c>
      <c r="I485">
        <v>2</v>
      </c>
      <c r="J485">
        <v>45</v>
      </c>
      <c r="K485">
        <v>0</v>
      </c>
      <c r="L485">
        <v>0</v>
      </c>
      <c r="M485">
        <v>0</v>
      </c>
      <c r="N485">
        <v>0</v>
      </c>
    </row>
    <row r="486" spans="1:14" x14ac:dyDescent="0.2">
      <c r="A486" t="s">
        <v>5418</v>
      </c>
      <c r="B486" t="s">
        <v>86</v>
      </c>
      <c r="C486" t="s">
        <v>132</v>
      </c>
      <c r="D486" t="s">
        <v>4929</v>
      </c>
      <c r="E486">
        <v>4</v>
      </c>
      <c r="F486">
        <v>2</v>
      </c>
      <c r="G486">
        <v>2</v>
      </c>
      <c r="H486">
        <v>0</v>
      </c>
      <c r="I486">
        <v>0</v>
      </c>
      <c r="J486">
        <v>2</v>
      </c>
      <c r="K486">
        <v>0</v>
      </c>
      <c r="L486">
        <v>0</v>
      </c>
      <c r="M486">
        <v>0</v>
      </c>
      <c r="N486">
        <v>0</v>
      </c>
    </row>
    <row r="487" spans="1:14" x14ac:dyDescent="0.2">
      <c r="A487" t="s">
        <v>5419</v>
      </c>
      <c r="B487" t="s">
        <v>86</v>
      </c>
      <c r="C487" t="s">
        <v>133</v>
      </c>
      <c r="D487" t="s">
        <v>4929</v>
      </c>
      <c r="E487">
        <v>250</v>
      </c>
      <c r="F487">
        <v>65</v>
      </c>
      <c r="G487">
        <v>177</v>
      </c>
      <c r="H487">
        <v>6</v>
      </c>
      <c r="I487">
        <v>2</v>
      </c>
      <c r="J487">
        <v>60</v>
      </c>
      <c r="K487">
        <v>0</v>
      </c>
      <c r="L487">
        <v>0</v>
      </c>
      <c r="M487">
        <v>0</v>
      </c>
      <c r="N487">
        <v>0</v>
      </c>
    </row>
    <row r="488" spans="1:14" x14ac:dyDescent="0.2">
      <c r="A488" t="s">
        <v>5420</v>
      </c>
      <c r="B488" t="s">
        <v>86</v>
      </c>
      <c r="C488" t="s">
        <v>134</v>
      </c>
      <c r="D488" t="s">
        <v>4929</v>
      </c>
      <c r="E488">
        <v>154</v>
      </c>
      <c r="F488">
        <v>31</v>
      </c>
      <c r="G488">
        <v>117</v>
      </c>
      <c r="H488">
        <v>4</v>
      </c>
      <c r="I488">
        <v>2</v>
      </c>
      <c r="J488">
        <v>66</v>
      </c>
      <c r="K488">
        <v>0</v>
      </c>
      <c r="L488">
        <v>0</v>
      </c>
      <c r="M488">
        <v>0</v>
      </c>
      <c r="N488">
        <v>0</v>
      </c>
    </row>
    <row r="489" spans="1:14" x14ac:dyDescent="0.2">
      <c r="A489" t="s">
        <v>5421</v>
      </c>
      <c r="B489" t="s">
        <v>86</v>
      </c>
      <c r="C489" t="s">
        <v>135</v>
      </c>
      <c r="D489" t="s">
        <v>4929</v>
      </c>
      <c r="E489">
        <v>238</v>
      </c>
      <c r="F489">
        <v>24</v>
      </c>
      <c r="G489">
        <v>205</v>
      </c>
      <c r="H489">
        <v>4</v>
      </c>
      <c r="I489">
        <v>5</v>
      </c>
      <c r="J489">
        <v>87</v>
      </c>
      <c r="K489">
        <v>0</v>
      </c>
      <c r="L489">
        <v>0</v>
      </c>
      <c r="M489">
        <v>0</v>
      </c>
      <c r="N489">
        <v>0</v>
      </c>
    </row>
    <row r="490" spans="1:14" x14ac:dyDescent="0.2">
      <c r="A490" t="s">
        <v>5422</v>
      </c>
      <c r="B490" t="s">
        <v>86</v>
      </c>
      <c r="C490" t="s">
        <v>136</v>
      </c>
      <c r="D490" t="s">
        <v>4929</v>
      </c>
      <c r="E490">
        <v>98</v>
      </c>
      <c r="F490">
        <v>18</v>
      </c>
      <c r="G490">
        <v>80</v>
      </c>
      <c r="H490">
        <v>0</v>
      </c>
      <c r="I490">
        <v>0</v>
      </c>
      <c r="J490">
        <v>21</v>
      </c>
      <c r="K490">
        <v>0</v>
      </c>
      <c r="L490">
        <v>0</v>
      </c>
      <c r="M490">
        <v>0</v>
      </c>
      <c r="N490">
        <v>0</v>
      </c>
    </row>
    <row r="491" spans="1:14" x14ac:dyDescent="0.2">
      <c r="A491" t="s">
        <v>5423</v>
      </c>
      <c r="B491" t="s">
        <v>86</v>
      </c>
      <c r="C491" t="s">
        <v>137</v>
      </c>
      <c r="D491" t="s">
        <v>4929</v>
      </c>
      <c r="E491">
        <v>46</v>
      </c>
      <c r="F491">
        <v>9</v>
      </c>
      <c r="G491">
        <v>37</v>
      </c>
      <c r="H491">
        <v>0</v>
      </c>
      <c r="I491">
        <v>0</v>
      </c>
      <c r="J491">
        <v>18</v>
      </c>
      <c r="K491">
        <v>0</v>
      </c>
      <c r="L491">
        <v>0</v>
      </c>
      <c r="M491">
        <v>0</v>
      </c>
      <c r="N491">
        <v>0</v>
      </c>
    </row>
    <row r="492" spans="1:14" x14ac:dyDescent="0.2">
      <c r="A492" t="s">
        <v>5424</v>
      </c>
      <c r="B492" t="s">
        <v>86</v>
      </c>
      <c r="C492" t="s">
        <v>138</v>
      </c>
      <c r="D492" t="s">
        <v>4929</v>
      </c>
      <c r="E492">
        <v>100</v>
      </c>
      <c r="F492">
        <v>5</v>
      </c>
      <c r="G492">
        <v>89</v>
      </c>
      <c r="H492">
        <v>5</v>
      </c>
      <c r="I492">
        <v>1</v>
      </c>
      <c r="J492">
        <v>36</v>
      </c>
      <c r="K492">
        <v>0</v>
      </c>
      <c r="L492">
        <v>0</v>
      </c>
      <c r="M492">
        <v>0</v>
      </c>
      <c r="N492">
        <v>0</v>
      </c>
    </row>
    <row r="493" spans="1:14" x14ac:dyDescent="0.2">
      <c r="A493" t="s">
        <v>5425</v>
      </c>
      <c r="B493" t="s">
        <v>86</v>
      </c>
      <c r="C493" t="s">
        <v>139</v>
      </c>
      <c r="D493" t="s">
        <v>4929</v>
      </c>
      <c r="E493">
        <v>347</v>
      </c>
      <c r="F493">
        <v>26</v>
      </c>
      <c r="G493">
        <v>308</v>
      </c>
      <c r="H493">
        <v>11</v>
      </c>
      <c r="I493">
        <v>2</v>
      </c>
      <c r="J493">
        <v>91</v>
      </c>
      <c r="K493">
        <v>0</v>
      </c>
      <c r="L493">
        <v>0</v>
      </c>
      <c r="M493">
        <v>0</v>
      </c>
      <c r="N493">
        <v>0</v>
      </c>
    </row>
    <row r="494" spans="1:14" x14ac:dyDescent="0.2">
      <c r="A494" t="s">
        <v>5426</v>
      </c>
      <c r="B494" t="s">
        <v>86</v>
      </c>
      <c r="C494" t="s">
        <v>140</v>
      </c>
      <c r="D494" t="s">
        <v>4929</v>
      </c>
      <c r="E494">
        <v>381</v>
      </c>
      <c r="F494">
        <v>86</v>
      </c>
      <c r="G494">
        <v>289</v>
      </c>
      <c r="H494">
        <v>5</v>
      </c>
      <c r="I494">
        <v>1</v>
      </c>
      <c r="J494">
        <v>83</v>
      </c>
      <c r="K494">
        <v>0</v>
      </c>
      <c r="L494">
        <v>0</v>
      </c>
      <c r="M494">
        <v>0</v>
      </c>
      <c r="N494">
        <v>0</v>
      </c>
    </row>
    <row r="495" spans="1:14" x14ac:dyDescent="0.2">
      <c r="A495" t="s">
        <v>5427</v>
      </c>
      <c r="B495" t="s">
        <v>86</v>
      </c>
      <c r="C495" t="s">
        <v>141</v>
      </c>
      <c r="D495" t="s">
        <v>4929</v>
      </c>
      <c r="E495">
        <v>158</v>
      </c>
      <c r="F495">
        <v>24</v>
      </c>
      <c r="G495">
        <v>132</v>
      </c>
      <c r="H495">
        <v>1</v>
      </c>
      <c r="I495">
        <v>1</v>
      </c>
      <c r="J495">
        <v>55</v>
      </c>
      <c r="K495">
        <v>0</v>
      </c>
      <c r="L495">
        <v>0</v>
      </c>
      <c r="M495">
        <v>0</v>
      </c>
      <c r="N495">
        <v>0</v>
      </c>
    </row>
    <row r="496" spans="1:14" x14ac:dyDescent="0.2">
      <c r="A496" t="s">
        <v>5428</v>
      </c>
      <c r="B496" t="s">
        <v>86</v>
      </c>
      <c r="C496" t="s">
        <v>142</v>
      </c>
      <c r="D496" t="s">
        <v>4929</v>
      </c>
      <c r="E496">
        <v>183</v>
      </c>
      <c r="F496">
        <v>44</v>
      </c>
      <c r="G496">
        <v>136</v>
      </c>
      <c r="H496">
        <v>3</v>
      </c>
      <c r="I496">
        <v>0</v>
      </c>
      <c r="J496">
        <v>37</v>
      </c>
      <c r="K496">
        <v>0</v>
      </c>
      <c r="L496">
        <v>0</v>
      </c>
      <c r="M496">
        <v>0</v>
      </c>
      <c r="N496">
        <v>0</v>
      </c>
    </row>
    <row r="497" spans="1:14" x14ac:dyDescent="0.2">
      <c r="A497" t="s">
        <v>5429</v>
      </c>
      <c r="B497" t="s">
        <v>86</v>
      </c>
      <c r="C497" t="s">
        <v>143</v>
      </c>
      <c r="D497" t="s">
        <v>4929</v>
      </c>
      <c r="E497">
        <v>119</v>
      </c>
      <c r="F497">
        <v>19</v>
      </c>
      <c r="G497">
        <v>99</v>
      </c>
      <c r="H497">
        <v>1</v>
      </c>
      <c r="I497">
        <v>0</v>
      </c>
      <c r="J497">
        <v>23</v>
      </c>
      <c r="K497">
        <v>0</v>
      </c>
      <c r="L497">
        <v>0</v>
      </c>
      <c r="M497">
        <v>0</v>
      </c>
      <c r="N497">
        <v>0</v>
      </c>
    </row>
    <row r="498" spans="1:14" x14ac:dyDescent="0.2">
      <c r="A498" t="s">
        <v>5430</v>
      </c>
      <c r="B498" t="s">
        <v>86</v>
      </c>
      <c r="C498" t="s">
        <v>144</v>
      </c>
      <c r="D498" t="s">
        <v>4929</v>
      </c>
      <c r="E498">
        <v>167</v>
      </c>
      <c r="F498">
        <v>35</v>
      </c>
      <c r="G498">
        <v>129</v>
      </c>
      <c r="H498">
        <v>2</v>
      </c>
      <c r="I498">
        <v>1</v>
      </c>
      <c r="J498">
        <v>66</v>
      </c>
      <c r="K498">
        <v>0</v>
      </c>
      <c r="L498">
        <v>0</v>
      </c>
      <c r="M498">
        <v>0</v>
      </c>
      <c r="N498">
        <v>0</v>
      </c>
    </row>
    <row r="499" spans="1:14" x14ac:dyDescent="0.2">
      <c r="A499" t="s">
        <v>5431</v>
      </c>
      <c r="B499" t="s">
        <v>86</v>
      </c>
      <c r="C499" t="s">
        <v>145</v>
      </c>
      <c r="D499" t="s">
        <v>4929</v>
      </c>
      <c r="E499">
        <v>158</v>
      </c>
      <c r="F499">
        <v>22</v>
      </c>
      <c r="G499">
        <v>132</v>
      </c>
      <c r="H499">
        <v>2</v>
      </c>
      <c r="I499">
        <v>2</v>
      </c>
      <c r="J499">
        <v>62</v>
      </c>
      <c r="K499">
        <v>0</v>
      </c>
      <c r="L499">
        <v>0</v>
      </c>
      <c r="M499">
        <v>0</v>
      </c>
      <c r="N499">
        <v>0</v>
      </c>
    </row>
    <row r="500" spans="1:14" x14ac:dyDescent="0.2">
      <c r="A500" t="s">
        <v>5432</v>
      </c>
      <c r="B500" t="s">
        <v>86</v>
      </c>
      <c r="C500" t="s">
        <v>146</v>
      </c>
      <c r="D500" t="s">
        <v>4929</v>
      </c>
      <c r="E500">
        <v>150</v>
      </c>
      <c r="F500">
        <v>20</v>
      </c>
      <c r="G500">
        <v>128</v>
      </c>
      <c r="H500">
        <v>1</v>
      </c>
      <c r="I500">
        <v>1</v>
      </c>
      <c r="J500">
        <v>50</v>
      </c>
      <c r="K500">
        <v>0</v>
      </c>
      <c r="L500">
        <v>0</v>
      </c>
      <c r="M500">
        <v>0</v>
      </c>
      <c r="N500">
        <v>0</v>
      </c>
    </row>
    <row r="501" spans="1:14" x14ac:dyDescent="0.2">
      <c r="A501" t="s">
        <v>5433</v>
      </c>
      <c r="B501" t="s">
        <v>86</v>
      </c>
      <c r="C501" t="s">
        <v>147</v>
      </c>
      <c r="D501" t="s">
        <v>4929</v>
      </c>
      <c r="E501">
        <v>215</v>
      </c>
      <c r="F501">
        <v>61</v>
      </c>
      <c r="G501">
        <v>153</v>
      </c>
      <c r="H501">
        <v>0</v>
      </c>
      <c r="I501">
        <v>1</v>
      </c>
      <c r="J501">
        <v>49</v>
      </c>
      <c r="K501">
        <v>0</v>
      </c>
      <c r="L501">
        <v>0</v>
      </c>
      <c r="M501">
        <v>0</v>
      </c>
      <c r="N501">
        <v>0</v>
      </c>
    </row>
    <row r="502" spans="1:14" x14ac:dyDescent="0.2">
      <c r="A502" t="s">
        <v>5434</v>
      </c>
      <c r="B502" t="s">
        <v>86</v>
      </c>
      <c r="C502" t="s">
        <v>148</v>
      </c>
      <c r="D502" t="s">
        <v>4929</v>
      </c>
      <c r="E502">
        <v>151</v>
      </c>
      <c r="F502">
        <v>21</v>
      </c>
      <c r="G502">
        <v>128</v>
      </c>
      <c r="H502">
        <v>2</v>
      </c>
      <c r="I502">
        <v>0</v>
      </c>
      <c r="J502">
        <v>72</v>
      </c>
      <c r="K502">
        <v>0</v>
      </c>
      <c r="L502">
        <v>0</v>
      </c>
      <c r="M502">
        <v>0</v>
      </c>
      <c r="N502">
        <v>0</v>
      </c>
    </row>
    <row r="503" spans="1:14" x14ac:dyDescent="0.2">
      <c r="A503" t="s">
        <v>5435</v>
      </c>
      <c r="B503" t="s">
        <v>86</v>
      </c>
      <c r="C503" t="s">
        <v>149</v>
      </c>
      <c r="D503" t="s">
        <v>4929</v>
      </c>
      <c r="E503">
        <v>816</v>
      </c>
      <c r="F503">
        <v>178</v>
      </c>
      <c r="G503">
        <v>619</v>
      </c>
      <c r="H503">
        <v>16</v>
      </c>
      <c r="I503">
        <v>3</v>
      </c>
      <c r="J503">
        <v>214</v>
      </c>
      <c r="K503">
        <v>0</v>
      </c>
      <c r="L503">
        <v>0</v>
      </c>
      <c r="M503">
        <v>0</v>
      </c>
      <c r="N503">
        <v>0</v>
      </c>
    </row>
    <row r="504" spans="1:14" x14ac:dyDescent="0.2">
      <c r="A504" t="s">
        <v>5436</v>
      </c>
      <c r="B504" t="s">
        <v>86</v>
      </c>
      <c r="C504" t="s">
        <v>150</v>
      </c>
      <c r="D504" t="s">
        <v>4929</v>
      </c>
      <c r="E504">
        <v>81</v>
      </c>
      <c r="F504">
        <v>9</v>
      </c>
      <c r="G504">
        <v>69</v>
      </c>
      <c r="H504">
        <v>3</v>
      </c>
      <c r="I504">
        <v>0</v>
      </c>
      <c r="J504">
        <v>13</v>
      </c>
      <c r="K504">
        <v>0</v>
      </c>
      <c r="L504">
        <v>0</v>
      </c>
      <c r="M504">
        <v>0</v>
      </c>
      <c r="N504">
        <v>0</v>
      </c>
    </row>
    <row r="505" spans="1:14" x14ac:dyDescent="0.2">
      <c r="A505" t="s">
        <v>5437</v>
      </c>
      <c r="B505" t="s">
        <v>86</v>
      </c>
      <c r="C505" t="s">
        <v>151</v>
      </c>
      <c r="D505" t="s">
        <v>4929</v>
      </c>
      <c r="E505">
        <v>332</v>
      </c>
      <c r="F505">
        <v>58</v>
      </c>
      <c r="G505">
        <v>266</v>
      </c>
      <c r="H505">
        <v>7</v>
      </c>
      <c r="I505">
        <v>1</v>
      </c>
      <c r="J505">
        <v>92</v>
      </c>
      <c r="K505">
        <v>0</v>
      </c>
      <c r="L505">
        <v>0</v>
      </c>
      <c r="M505">
        <v>0</v>
      </c>
      <c r="N505">
        <v>0</v>
      </c>
    </row>
    <row r="506" spans="1:14" x14ac:dyDescent="0.2">
      <c r="A506" t="s">
        <v>5438</v>
      </c>
      <c r="B506" t="s">
        <v>86</v>
      </c>
      <c r="C506" t="s">
        <v>152</v>
      </c>
      <c r="D506" t="s">
        <v>4929</v>
      </c>
      <c r="E506">
        <v>211</v>
      </c>
      <c r="F506">
        <v>29</v>
      </c>
      <c r="G506">
        <v>171</v>
      </c>
      <c r="H506">
        <v>8</v>
      </c>
      <c r="I506">
        <v>3</v>
      </c>
      <c r="J506">
        <v>66</v>
      </c>
      <c r="K506">
        <v>0</v>
      </c>
      <c r="L506">
        <v>0</v>
      </c>
      <c r="M506">
        <v>0</v>
      </c>
      <c r="N506">
        <v>0</v>
      </c>
    </row>
    <row r="507" spans="1:14" x14ac:dyDescent="0.2">
      <c r="A507" t="s">
        <v>5439</v>
      </c>
      <c r="B507" t="s">
        <v>86</v>
      </c>
      <c r="C507" t="s">
        <v>153</v>
      </c>
      <c r="D507" t="s">
        <v>4929</v>
      </c>
      <c r="E507">
        <v>123</v>
      </c>
      <c r="F507">
        <v>18</v>
      </c>
      <c r="G507">
        <v>99</v>
      </c>
      <c r="H507">
        <v>4</v>
      </c>
      <c r="I507">
        <v>2</v>
      </c>
      <c r="J507">
        <v>62</v>
      </c>
      <c r="K507">
        <v>0</v>
      </c>
      <c r="L507">
        <v>0</v>
      </c>
      <c r="M507">
        <v>0</v>
      </c>
      <c r="N507">
        <v>0</v>
      </c>
    </row>
    <row r="508" spans="1:14" x14ac:dyDescent="0.2">
      <c r="A508" t="s">
        <v>5440</v>
      </c>
      <c r="B508" t="s">
        <v>86</v>
      </c>
      <c r="C508" t="s">
        <v>154</v>
      </c>
      <c r="D508" t="s">
        <v>4929</v>
      </c>
      <c r="E508">
        <v>64</v>
      </c>
      <c r="F508">
        <v>7</v>
      </c>
      <c r="G508">
        <v>54</v>
      </c>
      <c r="H508">
        <v>3</v>
      </c>
      <c r="I508">
        <v>0</v>
      </c>
      <c r="J508">
        <v>25</v>
      </c>
      <c r="K508">
        <v>0</v>
      </c>
      <c r="L508">
        <v>0</v>
      </c>
      <c r="M508">
        <v>0</v>
      </c>
      <c r="N508">
        <v>0</v>
      </c>
    </row>
    <row r="509" spans="1:14" x14ac:dyDescent="0.2">
      <c r="A509" t="s">
        <v>5441</v>
      </c>
      <c r="B509" t="s">
        <v>86</v>
      </c>
      <c r="C509" t="s">
        <v>155</v>
      </c>
      <c r="D509" t="s">
        <v>4929</v>
      </c>
      <c r="E509">
        <v>73</v>
      </c>
      <c r="F509">
        <v>16</v>
      </c>
      <c r="G509">
        <v>57</v>
      </c>
      <c r="H509">
        <v>0</v>
      </c>
      <c r="I509">
        <v>0</v>
      </c>
      <c r="J509">
        <v>28</v>
      </c>
      <c r="K509">
        <v>0</v>
      </c>
      <c r="L509">
        <v>0</v>
      </c>
      <c r="M509">
        <v>0</v>
      </c>
      <c r="N509">
        <v>0</v>
      </c>
    </row>
    <row r="510" spans="1:14" x14ac:dyDescent="0.2">
      <c r="A510" t="s">
        <v>5442</v>
      </c>
      <c r="B510" t="s">
        <v>86</v>
      </c>
      <c r="C510" t="s">
        <v>156</v>
      </c>
      <c r="D510" t="s">
        <v>4929</v>
      </c>
      <c r="E510">
        <v>902</v>
      </c>
      <c r="F510">
        <v>157</v>
      </c>
      <c r="G510">
        <v>730</v>
      </c>
      <c r="H510">
        <v>12</v>
      </c>
      <c r="I510">
        <v>3</v>
      </c>
      <c r="J510">
        <v>247</v>
      </c>
      <c r="K510">
        <v>0</v>
      </c>
      <c r="L510">
        <v>0</v>
      </c>
      <c r="M510">
        <v>0</v>
      </c>
      <c r="N510">
        <v>0</v>
      </c>
    </row>
    <row r="511" spans="1:14" x14ac:dyDescent="0.2">
      <c r="A511" t="s">
        <v>5443</v>
      </c>
      <c r="B511" t="s">
        <v>86</v>
      </c>
      <c r="C511" t="s">
        <v>157</v>
      </c>
      <c r="D511" t="s">
        <v>4929</v>
      </c>
      <c r="E511">
        <v>109</v>
      </c>
      <c r="F511">
        <v>20</v>
      </c>
      <c r="G511">
        <v>84</v>
      </c>
      <c r="H511">
        <v>5</v>
      </c>
      <c r="I511">
        <v>0</v>
      </c>
      <c r="J511">
        <v>49</v>
      </c>
      <c r="K511">
        <v>0</v>
      </c>
      <c r="L511">
        <v>0</v>
      </c>
      <c r="M511">
        <v>0</v>
      </c>
      <c r="N511">
        <v>0</v>
      </c>
    </row>
    <row r="512" spans="1:14" x14ac:dyDescent="0.2">
      <c r="A512" t="s">
        <v>5444</v>
      </c>
      <c r="B512" t="s">
        <v>86</v>
      </c>
      <c r="C512" t="s">
        <v>158</v>
      </c>
      <c r="D512" t="s">
        <v>4929</v>
      </c>
      <c r="E512">
        <v>113</v>
      </c>
      <c r="F512">
        <v>18</v>
      </c>
      <c r="G512">
        <v>87</v>
      </c>
      <c r="H512">
        <v>4</v>
      </c>
      <c r="I512">
        <v>4</v>
      </c>
      <c r="J512">
        <v>47</v>
      </c>
      <c r="K512">
        <v>0</v>
      </c>
      <c r="L512">
        <v>0</v>
      </c>
      <c r="M512">
        <v>0</v>
      </c>
      <c r="N512">
        <v>0</v>
      </c>
    </row>
    <row r="513" spans="1:14" x14ac:dyDescent="0.2">
      <c r="A513" t="s">
        <v>5445</v>
      </c>
      <c r="B513" t="s">
        <v>86</v>
      </c>
      <c r="C513" t="s">
        <v>159</v>
      </c>
      <c r="D513" t="s">
        <v>4929</v>
      </c>
      <c r="E513">
        <v>30</v>
      </c>
      <c r="F513">
        <v>3</v>
      </c>
      <c r="G513">
        <v>27</v>
      </c>
      <c r="H513">
        <v>0</v>
      </c>
      <c r="I513">
        <v>0</v>
      </c>
      <c r="J513">
        <v>19</v>
      </c>
      <c r="K513">
        <v>0</v>
      </c>
      <c r="L513">
        <v>0</v>
      </c>
      <c r="M513">
        <v>0</v>
      </c>
      <c r="N513">
        <v>0</v>
      </c>
    </row>
    <row r="514" spans="1:14" x14ac:dyDescent="0.2">
      <c r="A514" t="s">
        <v>5446</v>
      </c>
      <c r="B514" t="s">
        <v>86</v>
      </c>
      <c r="C514" t="s">
        <v>160</v>
      </c>
      <c r="D514" t="s">
        <v>4929</v>
      </c>
      <c r="E514">
        <v>139</v>
      </c>
      <c r="F514">
        <v>25</v>
      </c>
      <c r="G514">
        <v>111</v>
      </c>
      <c r="H514">
        <v>2</v>
      </c>
      <c r="I514">
        <v>1</v>
      </c>
      <c r="J514">
        <v>69</v>
      </c>
      <c r="K514">
        <v>0</v>
      </c>
      <c r="L514">
        <v>0</v>
      </c>
      <c r="M514">
        <v>0</v>
      </c>
      <c r="N514">
        <v>0</v>
      </c>
    </row>
    <row r="515" spans="1:14" x14ac:dyDescent="0.2">
      <c r="A515" t="s">
        <v>5447</v>
      </c>
      <c r="B515" t="s">
        <v>86</v>
      </c>
      <c r="C515" t="s">
        <v>161</v>
      </c>
      <c r="D515" t="s">
        <v>4929</v>
      </c>
      <c r="E515">
        <v>75</v>
      </c>
      <c r="F515">
        <v>17</v>
      </c>
      <c r="G515">
        <v>58</v>
      </c>
      <c r="H515">
        <v>0</v>
      </c>
      <c r="I515">
        <v>0</v>
      </c>
      <c r="J515">
        <v>18</v>
      </c>
      <c r="K515">
        <v>0</v>
      </c>
      <c r="L515">
        <v>0</v>
      </c>
      <c r="M515">
        <v>0</v>
      </c>
      <c r="N515">
        <v>0</v>
      </c>
    </row>
    <row r="516" spans="1:14" x14ac:dyDescent="0.2">
      <c r="A516" t="s">
        <v>5448</v>
      </c>
      <c r="B516" t="s">
        <v>86</v>
      </c>
      <c r="C516" t="s">
        <v>162</v>
      </c>
      <c r="D516" t="s">
        <v>4929</v>
      </c>
      <c r="E516">
        <v>802</v>
      </c>
      <c r="F516">
        <v>148</v>
      </c>
      <c r="G516">
        <v>639</v>
      </c>
      <c r="H516">
        <v>12</v>
      </c>
      <c r="I516">
        <v>3</v>
      </c>
      <c r="J516">
        <v>326</v>
      </c>
      <c r="K516">
        <v>0</v>
      </c>
      <c r="L516">
        <v>0</v>
      </c>
      <c r="M516">
        <v>0</v>
      </c>
      <c r="N516">
        <v>0</v>
      </c>
    </row>
    <row r="517" spans="1:14" x14ac:dyDescent="0.2">
      <c r="A517" t="s">
        <v>5449</v>
      </c>
      <c r="B517" t="s">
        <v>86</v>
      </c>
      <c r="C517" t="s">
        <v>163</v>
      </c>
      <c r="D517" t="s">
        <v>4929</v>
      </c>
      <c r="E517">
        <v>165</v>
      </c>
      <c r="F517">
        <v>25</v>
      </c>
      <c r="G517">
        <v>135</v>
      </c>
      <c r="H517">
        <v>4</v>
      </c>
      <c r="I517">
        <v>1</v>
      </c>
      <c r="J517">
        <v>59</v>
      </c>
      <c r="K517">
        <v>0</v>
      </c>
      <c r="L517">
        <v>0</v>
      </c>
      <c r="M517">
        <v>0</v>
      </c>
      <c r="N517">
        <v>0</v>
      </c>
    </row>
    <row r="518" spans="1:14" x14ac:dyDescent="0.2">
      <c r="A518" t="s">
        <v>5450</v>
      </c>
      <c r="B518" t="s">
        <v>86</v>
      </c>
      <c r="C518" t="s">
        <v>164</v>
      </c>
      <c r="D518" t="s">
        <v>4929</v>
      </c>
      <c r="E518">
        <v>138</v>
      </c>
      <c r="F518">
        <v>21</v>
      </c>
      <c r="G518">
        <v>115</v>
      </c>
      <c r="H518">
        <v>2</v>
      </c>
      <c r="I518">
        <v>0</v>
      </c>
      <c r="J518">
        <v>41</v>
      </c>
      <c r="K518">
        <v>0</v>
      </c>
      <c r="L518">
        <v>0</v>
      </c>
      <c r="M518">
        <v>0</v>
      </c>
      <c r="N518">
        <v>0</v>
      </c>
    </row>
    <row r="519" spans="1:14" x14ac:dyDescent="0.2">
      <c r="A519" t="s">
        <v>5451</v>
      </c>
      <c r="B519" t="s">
        <v>86</v>
      </c>
      <c r="C519" t="s">
        <v>165</v>
      </c>
      <c r="D519" t="s">
        <v>4929</v>
      </c>
      <c r="E519">
        <v>49</v>
      </c>
      <c r="F519">
        <v>9</v>
      </c>
      <c r="G519">
        <v>37</v>
      </c>
      <c r="H519">
        <v>2</v>
      </c>
      <c r="I519">
        <v>1</v>
      </c>
      <c r="J519">
        <v>5</v>
      </c>
      <c r="K519">
        <v>0</v>
      </c>
      <c r="L519">
        <v>0</v>
      </c>
      <c r="M519">
        <v>0</v>
      </c>
      <c r="N519">
        <v>0</v>
      </c>
    </row>
    <row r="520" spans="1:14" x14ac:dyDescent="0.2">
      <c r="A520" t="s">
        <v>5452</v>
      </c>
      <c r="B520" t="s">
        <v>86</v>
      </c>
      <c r="C520" t="s">
        <v>166</v>
      </c>
      <c r="D520" t="s">
        <v>4929</v>
      </c>
      <c r="E520">
        <v>1</v>
      </c>
      <c r="F520">
        <v>1</v>
      </c>
      <c r="G520">
        <v>0</v>
      </c>
      <c r="H520">
        <v>0</v>
      </c>
      <c r="I520">
        <v>0</v>
      </c>
      <c r="J520">
        <v>1</v>
      </c>
      <c r="K520">
        <v>0</v>
      </c>
      <c r="L520">
        <v>0</v>
      </c>
      <c r="M520">
        <v>0</v>
      </c>
      <c r="N520">
        <v>0</v>
      </c>
    </row>
    <row r="521" spans="1:14" x14ac:dyDescent="0.2">
      <c r="A521" t="s">
        <v>5453</v>
      </c>
      <c r="B521" t="s">
        <v>86</v>
      </c>
      <c r="C521" t="s">
        <v>167</v>
      </c>
      <c r="D521" t="s">
        <v>4929</v>
      </c>
      <c r="E521">
        <v>112</v>
      </c>
      <c r="F521">
        <v>26</v>
      </c>
      <c r="G521">
        <v>83</v>
      </c>
      <c r="H521">
        <v>3</v>
      </c>
      <c r="I521">
        <v>0</v>
      </c>
      <c r="J521">
        <v>47</v>
      </c>
      <c r="K521">
        <v>0</v>
      </c>
      <c r="L521">
        <v>0</v>
      </c>
      <c r="M521">
        <v>0</v>
      </c>
      <c r="N521">
        <v>0</v>
      </c>
    </row>
    <row r="522" spans="1:14" x14ac:dyDescent="0.2">
      <c r="A522" t="s">
        <v>5454</v>
      </c>
      <c r="B522" t="s">
        <v>86</v>
      </c>
      <c r="C522" t="s">
        <v>168</v>
      </c>
      <c r="D522" t="s">
        <v>4929</v>
      </c>
      <c r="E522">
        <v>41</v>
      </c>
      <c r="F522">
        <v>11</v>
      </c>
      <c r="G522">
        <v>29</v>
      </c>
      <c r="H522">
        <v>1</v>
      </c>
      <c r="I522">
        <v>0</v>
      </c>
      <c r="J522">
        <v>25</v>
      </c>
      <c r="K522">
        <v>0</v>
      </c>
      <c r="L522">
        <v>0</v>
      </c>
      <c r="M522">
        <v>0</v>
      </c>
      <c r="N522">
        <v>0</v>
      </c>
    </row>
    <row r="523" spans="1:14" x14ac:dyDescent="0.2">
      <c r="A523" t="s">
        <v>5455</v>
      </c>
      <c r="B523" t="s">
        <v>86</v>
      </c>
      <c r="C523" t="s">
        <v>169</v>
      </c>
      <c r="D523" t="s">
        <v>4929</v>
      </c>
      <c r="E523">
        <v>859</v>
      </c>
      <c r="F523">
        <v>177</v>
      </c>
      <c r="G523">
        <v>677</v>
      </c>
      <c r="H523">
        <v>4</v>
      </c>
      <c r="I523">
        <v>1</v>
      </c>
      <c r="J523">
        <v>263</v>
      </c>
      <c r="K523">
        <v>0</v>
      </c>
      <c r="L523">
        <v>0</v>
      </c>
      <c r="M523">
        <v>0</v>
      </c>
      <c r="N523">
        <v>0</v>
      </c>
    </row>
    <row r="524" spans="1:14" x14ac:dyDescent="0.2">
      <c r="A524" t="s">
        <v>5456</v>
      </c>
      <c r="B524" t="s">
        <v>86</v>
      </c>
      <c r="C524" t="s">
        <v>170</v>
      </c>
      <c r="D524" t="s">
        <v>4929</v>
      </c>
      <c r="E524">
        <v>76</v>
      </c>
      <c r="F524">
        <v>14</v>
      </c>
      <c r="G524">
        <v>60</v>
      </c>
      <c r="H524">
        <v>1</v>
      </c>
      <c r="I524">
        <v>1</v>
      </c>
      <c r="J524">
        <v>18</v>
      </c>
      <c r="K524">
        <v>0</v>
      </c>
      <c r="L524">
        <v>0</v>
      </c>
      <c r="M524">
        <v>0</v>
      </c>
      <c r="N524">
        <v>0</v>
      </c>
    </row>
    <row r="525" spans="1:14" x14ac:dyDescent="0.2">
      <c r="A525" t="s">
        <v>5457</v>
      </c>
      <c r="B525" t="s">
        <v>86</v>
      </c>
      <c r="C525" t="s">
        <v>171</v>
      </c>
      <c r="D525" t="s">
        <v>4929</v>
      </c>
      <c r="E525">
        <v>104</v>
      </c>
      <c r="F525">
        <v>19</v>
      </c>
      <c r="G525">
        <v>82</v>
      </c>
      <c r="H525">
        <v>1</v>
      </c>
      <c r="I525">
        <v>2</v>
      </c>
      <c r="J525">
        <v>42</v>
      </c>
      <c r="K525">
        <v>0</v>
      </c>
      <c r="L525">
        <v>0</v>
      </c>
      <c r="M525">
        <v>0</v>
      </c>
      <c r="N525">
        <v>0</v>
      </c>
    </row>
    <row r="526" spans="1:14" x14ac:dyDescent="0.2">
      <c r="A526" t="s">
        <v>5458</v>
      </c>
      <c r="B526" t="s">
        <v>86</v>
      </c>
      <c r="C526" t="s">
        <v>172</v>
      </c>
      <c r="D526" t="s">
        <v>4929</v>
      </c>
      <c r="E526">
        <v>212</v>
      </c>
      <c r="F526">
        <v>29</v>
      </c>
      <c r="G526">
        <v>180</v>
      </c>
      <c r="H526">
        <v>3</v>
      </c>
      <c r="I526">
        <v>0</v>
      </c>
      <c r="J526">
        <v>71</v>
      </c>
      <c r="K526">
        <v>0</v>
      </c>
      <c r="L526">
        <v>0</v>
      </c>
      <c r="M526">
        <v>0</v>
      </c>
      <c r="N526">
        <v>0</v>
      </c>
    </row>
    <row r="527" spans="1:14" x14ac:dyDescent="0.2">
      <c r="A527" t="s">
        <v>5459</v>
      </c>
      <c r="B527" t="s">
        <v>86</v>
      </c>
      <c r="C527" t="s">
        <v>173</v>
      </c>
      <c r="D527" t="s">
        <v>4929</v>
      </c>
      <c r="E527">
        <v>46</v>
      </c>
      <c r="F527">
        <v>9</v>
      </c>
      <c r="G527">
        <v>36</v>
      </c>
      <c r="H527">
        <v>1</v>
      </c>
      <c r="I527">
        <v>0</v>
      </c>
      <c r="J527">
        <v>24</v>
      </c>
      <c r="K527">
        <v>0</v>
      </c>
      <c r="L527">
        <v>0</v>
      </c>
      <c r="M527">
        <v>0</v>
      </c>
      <c r="N527">
        <v>0</v>
      </c>
    </row>
    <row r="528" spans="1:14" x14ac:dyDescent="0.2">
      <c r="A528" t="s">
        <v>5460</v>
      </c>
      <c r="B528" t="s">
        <v>86</v>
      </c>
      <c r="C528" t="s">
        <v>174</v>
      </c>
      <c r="D528" t="s">
        <v>4929</v>
      </c>
      <c r="E528">
        <v>167</v>
      </c>
      <c r="F528">
        <v>21</v>
      </c>
      <c r="G528">
        <v>140</v>
      </c>
      <c r="H528">
        <v>5</v>
      </c>
      <c r="I528">
        <v>1</v>
      </c>
      <c r="J528">
        <v>62</v>
      </c>
      <c r="K528">
        <v>0</v>
      </c>
      <c r="L528">
        <v>0</v>
      </c>
      <c r="M528">
        <v>0</v>
      </c>
      <c r="N528">
        <v>0</v>
      </c>
    </row>
    <row r="529" spans="1:14" x14ac:dyDescent="0.2">
      <c r="A529" t="s">
        <v>5461</v>
      </c>
      <c r="B529" t="s">
        <v>86</v>
      </c>
      <c r="C529" t="s">
        <v>175</v>
      </c>
      <c r="D529" t="s">
        <v>4929</v>
      </c>
      <c r="E529">
        <v>548</v>
      </c>
      <c r="F529">
        <v>99</v>
      </c>
      <c r="G529">
        <v>435</v>
      </c>
      <c r="H529">
        <v>11</v>
      </c>
      <c r="I529">
        <v>3</v>
      </c>
      <c r="J529">
        <v>212</v>
      </c>
      <c r="K529">
        <v>0</v>
      </c>
      <c r="L529">
        <v>0</v>
      </c>
      <c r="M529">
        <v>0</v>
      </c>
      <c r="N529">
        <v>0</v>
      </c>
    </row>
    <row r="530" spans="1:14" x14ac:dyDescent="0.2">
      <c r="A530" t="s">
        <v>5462</v>
      </c>
      <c r="B530" t="s">
        <v>86</v>
      </c>
      <c r="C530" t="s">
        <v>176</v>
      </c>
      <c r="D530" t="s">
        <v>4929</v>
      </c>
      <c r="E530">
        <v>465</v>
      </c>
      <c r="F530">
        <v>100</v>
      </c>
      <c r="G530">
        <v>353</v>
      </c>
      <c r="H530">
        <v>10</v>
      </c>
      <c r="I530">
        <v>2</v>
      </c>
      <c r="J530">
        <v>192</v>
      </c>
      <c r="K530">
        <v>0</v>
      </c>
      <c r="L530">
        <v>0</v>
      </c>
      <c r="M530">
        <v>0</v>
      </c>
      <c r="N530">
        <v>0</v>
      </c>
    </row>
    <row r="531" spans="1:14" x14ac:dyDescent="0.2">
      <c r="A531" t="s">
        <v>5463</v>
      </c>
      <c r="B531" t="s">
        <v>86</v>
      </c>
      <c r="C531" t="s">
        <v>177</v>
      </c>
      <c r="D531" t="s">
        <v>4929</v>
      </c>
      <c r="E531">
        <v>95</v>
      </c>
      <c r="F531">
        <v>6</v>
      </c>
      <c r="G531">
        <v>84</v>
      </c>
      <c r="H531">
        <v>4</v>
      </c>
      <c r="I531">
        <v>1</v>
      </c>
      <c r="J531">
        <v>35</v>
      </c>
      <c r="K531">
        <v>0</v>
      </c>
      <c r="L531">
        <v>0</v>
      </c>
      <c r="M531">
        <v>0</v>
      </c>
      <c r="N531">
        <v>0</v>
      </c>
    </row>
    <row r="532" spans="1:14" x14ac:dyDescent="0.2">
      <c r="A532" t="s">
        <v>5464</v>
      </c>
      <c r="B532" t="s">
        <v>86</v>
      </c>
      <c r="C532" t="s">
        <v>178</v>
      </c>
      <c r="D532" t="s">
        <v>4929</v>
      </c>
      <c r="E532">
        <v>414</v>
      </c>
      <c r="F532">
        <v>34</v>
      </c>
      <c r="G532">
        <v>371</v>
      </c>
      <c r="H532">
        <v>9</v>
      </c>
      <c r="I532">
        <v>0</v>
      </c>
      <c r="J532">
        <v>108</v>
      </c>
      <c r="K532">
        <v>0</v>
      </c>
      <c r="L532">
        <v>0</v>
      </c>
      <c r="M532">
        <v>0</v>
      </c>
      <c r="N532">
        <v>0</v>
      </c>
    </row>
    <row r="533" spans="1:14" x14ac:dyDescent="0.2">
      <c r="A533" t="s">
        <v>5465</v>
      </c>
      <c r="B533" t="s">
        <v>86</v>
      </c>
      <c r="C533" t="s">
        <v>179</v>
      </c>
      <c r="D533" t="s">
        <v>4929</v>
      </c>
      <c r="E533">
        <v>219</v>
      </c>
      <c r="F533">
        <v>27</v>
      </c>
      <c r="G533">
        <v>176</v>
      </c>
      <c r="H533">
        <v>10</v>
      </c>
      <c r="I533">
        <v>6</v>
      </c>
      <c r="J533">
        <v>68</v>
      </c>
      <c r="K533">
        <v>0</v>
      </c>
      <c r="L533">
        <v>0</v>
      </c>
      <c r="M533">
        <v>0</v>
      </c>
      <c r="N533">
        <v>0</v>
      </c>
    </row>
    <row r="534" spans="1:14" x14ac:dyDescent="0.2">
      <c r="A534" t="s">
        <v>5466</v>
      </c>
      <c r="B534" t="s">
        <v>86</v>
      </c>
      <c r="C534" t="s">
        <v>180</v>
      </c>
      <c r="D534" t="s">
        <v>4929</v>
      </c>
      <c r="E534">
        <v>325</v>
      </c>
      <c r="F534">
        <v>14</v>
      </c>
      <c r="G534">
        <v>306</v>
      </c>
      <c r="H534">
        <v>2</v>
      </c>
      <c r="I534">
        <v>3</v>
      </c>
      <c r="J534">
        <v>114</v>
      </c>
      <c r="K534">
        <v>0</v>
      </c>
      <c r="L534">
        <v>0</v>
      </c>
      <c r="M534">
        <v>0</v>
      </c>
      <c r="N534">
        <v>0</v>
      </c>
    </row>
    <row r="535" spans="1:14" x14ac:dyDescent="0.2">
      <c r="A535" t="s">
        <v>5467</v>
      </c>
      <c r="B535" t="s">
        <v>86</v>
      </c>
      <c r="C535" t="s">
        <v>181</v>
      </c>
      <c r="D535" t="s">
        <v>4929</v>
      </c>
      <c r="E535">
        <v>160</v>
      </c>
      <c r="F535">
        <v>17</v>
      </c>
      <c r="G535">
        <v>138</v>
      </c>
      <c r="H535">
        <v>5</v>
      </c>
      <c r="I535">
        <v>0</v>
      </c>
      <c r="J535">
        <v>79</v>
      </c>
      <c r="K535">
        <v>0</v>
      </c>
      <c r="L535">
        <v>0</v>
      </c>
      <c r="M535">
        <v>0</v>
      </c>
      <c r="N535">
        <v>0</v>
      </c>
    </row>
    <row r="536" spans="1:14" x14ac:dyDescent="0.2">
      <c r="A536" t="s">
        <v>5468</v>
      </c>
      <c r="B536" t="s">
        <v>86</v>
      </c>
      <c r="C536" t="s">
        <v>182</v>
      </c>
      <c r="D536" t="s">
        <v>4929</v>
      </c>
      <c r="E536">
        <v>95</v>
      </c>
      <c r="F536">
        <v>14</v>
      </c>
      <c r="G536">
        <v>79</v>
      </c>
      <c r="H536">
        <v>1</v>
      </c>
      <c r="I536">
        <v>1</v>
      </c>
      <c r="J536">
        <v>27</v>
      </c>
      <c r="K536">
        <v>0</v>
      </c>
      <c r="L536">
        <v>0</v>
      </c>
      <c r="M536">
        <v>0</v>
      </c>
      <c r="N536">
        <v>0</v>
      </c>
    </row>
    <row r="537" spans="1:14" x14ac:dyDescent="0.2">
      <c r="A537" t="s">
        <v>5469</v>
      </c>
      <c r="B537" t="s">
        <v>86</v>
      </c>
      <c r="C537" t="s">
        <v>183</v>
      </c>
      <c r="D537" t="s">
        <v>4929</v>
      </c>
      <c r="E537">
        <v>242</v>
      </c>
      <c r="F537">
        <v>25</v>
      </c>
      <c r="G537">
        <v>206</v>
      </c>
      <c r="H537">
        <v>9</v>
      </c>
      <c r="I537">
        <v>2</v>
      </c>
      <c r="J537">
        <v>83</v>
      </c>
      <c r="K537">
        <v>0</v>
      </c>
      <c r="L537">
        <v>0</v>
      </c>
      <c r="M537">
        <v>0</v>
      </c>
      <c r="N537">
        <v>0</v>
      </c>
    </row>
    <row r="538" spans="1:14" x14ac:dyDescent="0.2">
      <c r="A538" t="s">
        <v>5470</v>
      </c>
      <c r="B538" t="s">
        <v>86</v>
      </c>
      <c r="C538" t="s">
        <v>184</v>
      </c>
      <c r="D538" t="s">
        <v>4929</v>
      </c>
      <c r="E538">
        <v>156</v>
      </c>
      <c r="F538">
        <v>17</v>
      </c>
      <c r="G538">
        <v>133</v>
      </c>
      <c r="H538">
        <v>3</v>
      </c>
      <c r="I538">
        <v>3</v>
      </c>
      <c r="J538">
        <v>44</v>
      </c>
      <c r="K538">
        <v>0</v>
      </c>
      <c r="L538">
        <v>0</v>
      </c>
      <c r="M538">
        <v>0</v>
      </c>
      <c r="N538">
        <v>0</v>
      </c>
    </row>
    <row r="539" spans="1:14" x14ac:dyDescent="0.2">
      <c r="A539" t="s">
        <v>5471</v>
      </c>
      <c r="B539" t="s">
        <v>86</v>
      </c>
      <c r="C539" t="s">
        <v>185</v>
      </c>
      <c r="D539" t="s">
        <v>4929</v>
      </c>
      <c r="E539">
        <v>173</v>
      </c>
      <c r="F539">
        <v>18</v>
      </c>
      <c r="G539">
        <v>150</v>
      </c>
      <c r="H539">
        <v>3</v>
      </c>
      <c r="I539">
        <v>2</v>
      </c>
      <c r="J539">
        <v>55</v>
      </c>
      <c r="K539">
        <v>0</v>
      </c>
      <c r="L539">
        <v>0</v>
      </c>
      <c r="M539">
        <v>0</v>
      </c>
      <c r="N539">
        <v>0</v>
      </c>
    </row>
    <row r="540" spans="1:14" x14ac:dyDescent="0.2">
      <c r="A540" t="s">
        <v>5472</v>
      </c>
      <c r="B540" t="s">
        <v>86</v>
      </c>
      <c r="C540" t="s">
        <v>186</v>
      </c>
      <c r="D540" t="s">
        <v>4929</v>
      </c>
      <c r="E540">
        <v>40</v>
      </c>
      <c r="F540">
        <v>8</v>
      </c>
      <c r="G540">
        <v>31</v>
      </c>
      <c r="H540">
        <v>1</v>
      </c>
      <c r="I540">
        <v>0</v>
      </c>
      <c r="J540">
        <v>24</v>
      </c>
      <c r="K540">
        <v>0</v>
      </c>
      <c r="L540">
        <v>0</v>
      </c>
      <c r="M540">
        <v>0</v>
      </c>
      <c r="N540">
        <v>0</v>
      </c>
    </row>
    <row r="541" spans="1:14" x14ac:dyDescent="0.2">
      <c r="A541" t="s">
        <v>5473</v>
      </c>
      <c r="B541" t="s">
        <v>86</v>
      </c>
      <c r="C541" t="s">
        <v>187</v>
      </c>
      <c r="D541" t="s">
        <v>4929</v>
      </c>
      <c r="E541">
        <v>153</v>
      </c>
      <c r="F541">
        <v>25</v>
      </c>
      <c r="G541">
        <v>125</v>
      </c>
      <c r="H541">
        <v>2</v>
      </c>
      <c r="I541">
        <v>1</v>
      </c>
      <c r="J541">
        <v>64</v>
      </c>
      <c r="K541">
        <v>0</v>
      </c>
      <c r="L541">
        <v>0</v>
      </c>
      <c r="M541">
        <v>0</v>
      </c>
      <c r="N541">
        <v>0</v>
      </c>
    </row>
    <row r="542" spans="1:14" x14ac:dyDescent="0.2">
      <c r="A542" t="s">
        <v>5474</v>
      </c>
      <c r="B542" t="s">
        <v>86</v>
      </c>
      <c r="C542" t="s">
        <v>188</v>
      </c>
      <c r="D542" t="s">
        <v>4929</v>
      </c>
      <c r="E542">
        <v>98</v>
      </c>
      <c r="F542">
        <v>18</v>
      </c>
      <c r="G542">
        <v>80</v>
      </c>
      <c r="H542">
        <v>0</v>
      </c>
      <c r="I542">
        <v>0</v>
      </c>
      <c r="J542">
        <v>36</v>
      </c>
      <c r="K542">
        <v>0</v>
      </c>
      <c r="L542">
        <v>0</v>
      </c>
      <c r="M542">
        <v>0</v>
      </c>
      <c r="N542">
        <v>0</v>
      </c>
    </row>
    <row r="543" spans="1:14" x14ac:dyDescent="0.2">
      <c r="A543" t="s">
        <v>5475</v>
      </c>
      <c r="B543" t="s">
        <v>86</v>
      </c>
      <c r="C543" t="s">
        <v>189</v>
      </c>
      <c r="D543" t="s">
        <v>4929</v>
      </c>
      <c r="E543">
        <v>112</v>
      </c>
      <c r="F543">
        <v>5</v>
      </c>
      <c r="G543">
        <v>100</v>
      </c>
      <c r="H543">
        <v>6</v>
      </c>
      <c r="I543">
        <v>1</v>
      </c>
      <c r="J543">
        <v>41</v>
      </c>
      <c r="K543">
        <v>0</v>
      </c>
      <c r="L543">
        <v>0</v>
      </c>
      <c r="M543">
        <v>0</v>
      </c>
      <c r="N543">
        <v>0</v>
      </c>
    </row>
    <row r="544" spans="1:14" x14ac:dyDescent="0.2">
      <c r="A544" t="s">
        <v>5476</v>
      </c>
      <c r="B544" t="s">
        <v>86</v>
      </c>
      <c r="C544" t="s">
        <v>190</v>
      </c>
      <c r="D544" t="s">
        <v>4929</v>
      </c>
      <c r="E544">
        <v>314</v>
      </c>
      <c r="F544">
        <v>51</v>
      </c>
      <c r="G544">
        <v>257</v>
      </c>
      <c r="H544">
        <v>6</v>
      </c>
      <c r="I544">
        <v>0</v>
      </c>
      <c r="J544">
        <v>151</v>
      </c>
      <c r="K544">
        <v>0</v>
      </c>
      <c r="L544">
        <v>0</v>
      </c>
      <c r="M544">
        <v>0</v>
      </c>
      <c r="N544">
        <v>0</v>
      </c>
    </row>
    <row r="545" spans="1:14" x14ac:dyDescent="0.2">
      <c r="A545" t="s">
        <v>5477</v>
      </c>
      <c r="B545" t="s">
        <v>86</v>
      </c>
      <c r="C545" t="s">
        <v>191</v>
      </c>
      <c r="D545" t="s">
        <v>4929</v>
      </c>
      <c r="E545">
        <v>66</v>
      </c>
      <c r="F545">
        <v>10</v>
      </c>
      <c r="G545">
        <v>50</v>
      </c>
      <c r="H545">
        <v>6</v>
      </c>
      <c r="I545">
        <v>0</v>
      </c>
      <c r="J545">
        <v>18</v>
      </c>
      <c r="K545">
        <v>0</v>
      </c>
      <c r="L545">
        <v>0</v>
      </c>
      <c r="M545">
        <v>0</v>
      </c>
      <c r="N545">
        <v>0</v>
      </c>
    </row>
    <row r="546" spans="1:14" x14ac:dyDescent="0.2">
      <c r="A546" t="s">
        <v>5478</v>
      </c>
      <c r="B546" t="s">
        <v>86</v>
      </c>
      <c r="C546" t="s">
        <v>192</v>
      </c>
      <c r="D546" t="s">
        <v>4929</v>
      </c>
      <c r="E546">
        <v>83</v>
      </c>
      <c r="F546">
        <v>17</v>
      </c>
      <c r="G546">
        <v>66</v>
      </c>
      <c r="H546">
        <v>0</v>
      </c>
      <c r="I546">
        <v>0</v>
      </c>
      <c r="J546">
        <v>18</v>
      </c>
      <c r="K546">
        <v>0</v>
      </c>
      <c r="L546">
        <v>0</v>
      </c>
      <c r="M546">
        <v>0</v>
      </c>
      <c r="N546">
        <v>0</v>
      </c>
    </row>
    <row r="547" spans="1:14" x14ac:dyDescent="0.2">
      <c r="A547" t="s">
        <v>5479</v>
      </c>
      <c r="B547" t="s">
        <v>86</v>
      </c>
      <c r="C547" t="s">
        <v>193</v>
      </c>
      <c r="D547" t="s">
        <v>4929</v>
      </c>
      <c r="E547">
        <v>199</v>
      </c>
      <c r="F547">
        <v>23</v>
      </c>
      <c r="G547">
        <v>172</v>
      </c>
      <c r="H547">
        <v>2</v>
      </c>
      <c r="I547">
        <v>2</v>
      </c>
      <c r="J547">
        <v>66</v>
      </c>
      <c r="K547">
        <v>0</v>
      </c>
      <c r="L547">
        <v>0</v>
      </c>
      <c r="M547">
        <v>0</v>
      </c>
      <c r="N547">
        <v>0</v>
      </c>
    </row>
    <row r="548" spans="1:14" x14ac:dyDescent="0.2">
      <c r="A548" t="s">
        <v>5480</v>
      </c>
      <c r="B548" t="s">
        <v>86</v>
      </c>
      <c r="C548" t="s">
        <v>194</v>
      </c>
      <c r="D548" t="s">
        <v>4929</v>
      </c>
      <c r="E548">
        <v>142</v>
      </c>
      <c r="F548">
        <v>34</v>
      </c>
      <c r="G548">
        <v>105</v>
      </c>
      <c r="H548">
        <v>2</v>
      </c>
      <c r="I548">
        <v>1</v>
      </c>
      <c r="J548">
        <v>28</v>
      </c>
      <c r="K548">
        <v>0</v>
      </c>
      <c r="L548">
        <v>0</v>
      </c>
      <c r="M548">
        <v>0</v>
      </c>
      <c r="N548">
        <v>0</v>
      </c>
    </row>
    <row r="549" spans="1:14" x14ac:dyDescent="0.2">
      <c r="A549" t="s">
        <v>5481</v>
      </c>
      <c r="B549" t="s">
        <v>86</v>
      </c>
      <c r="C549" t="s">
        <v>195</v>
      </c>
      <c r="D549" t="s">
        <v>4929</v>
      </c>
      <c r="E549">
        <v>94</v>
      </c>
      <c r="F549">
        <v>19</v>
      </c>
      <c r="G549">
        <v>75</v>
      </c>
      <c r="H549">
        <v>0</v>
      </c>
      <c r="I549">
        <v>0</v>
      </c>
      <c r="J549">
        <v>30</v>
      </c>
      <c r="K549">
        <v>0</v>
      </c>
      <c r="L549">
        <v>0</v>
      </c>
      <c r="M549">
        <v>0</v>
      </c>
      <c r="N549">
        <v>0</v>
      </c>
    </row>
    <row r="550" spans="1:14" x14ac:dyDescent="0.2">
      <c r="A550" t="s">
        <v>5482</v>
      </c>
      <c r="B550" t="s">
        <v>86</v>
      </c>
      <c r="C550" t="s">
        <v>196</v>
      </c>
      <c r="D550" t="s">
        <v>4929</v>
      </c>
      <c r="E550">
        <v>282</v>
      </c>
      <c r="F550">
        <v>52</v>
      </c>
      <c r="G550">
        <v>225</v>
      </c>
      <c r="H550">
        <v>3</v>
      </c>
      <c r="I550">
        <v>2</v>
      </c>
      <c r="J550">
        <v>102</v>
      </c>
      <c r="K550">
        <v>0</v>
      </c>
      <c r="L550">
        <v>0</v>
      </c>
      <c r="M550">
        <v>0</v>
      </c>
      <c r="N550">
        <v>0</v>
      </c>
    </row>
    <row r="551" spans="1:14" x14ac:dyDescent="0.2">
      <c r="A551" t="s">
        <v>5483</v>
      </c>
      <c r="B551" t="s">
        <v>86</v>
      </c>
      <c r="C551" t="s">
        <v>197</v>
      </c>
      <c r="D551" t="s">
        <v>4929</v>
      </c>
      <c r="E551">
        <v>126</v>
      </c>
      <c r="F551">
        <v>26</v>
      </c>
      <c r="G551">
        <v>98</v>
      </c>
      <c r="H551">
        <v>2</v>
      </c>
      <c r="I551">
        <v>0</v>
      </c>
      <c r="J551">
        <v>34</v>
      </c>
      <c r="K551">
        <v>0</v>
      </c>
      <c r="L551">
        <v>0</v>
      </c>
      <c r="M551">
        <v>0</v>
      </c>
      <c r="N551">
        <v>0</v>
      </c>
    </row>
    <row r="552" spans="1:14" x14ac:dyDescent="0.2">
      <c r="A552" t="s">
        <v>5484</v>
      </c>
      <c r="B552" t="s">
        <v>86</v>
      </c>
      <c r="C552" t="s">
        <v>276</v>
      </c>
      <c r="D552" t="s">
        <v>4929</v>
      </c>
      <c r="E552">
        <v>5</v>
      </c>
      <c r="F552">
        <v>0</v>
      </c>
      <c r="G552">
        <v>5</v>
      </c>
      <c r="H552">
        <v>0</v>
      </c>
      <c r="I552">
        <v>0</v>
      </c>
      <c r="J552">
        <v>2</v>
      </c>
      <c r="K552">
        <v>0</v>
      </c>
      <c r="L552">
        <v>0</v>
      </c>
      <c r="M552">
        <v>0</v>
      </c>
      <c r="N552">
        <v>0</v>
      </c>
    </row>
    <row r="553" spans="1:14" x14ac:dyDescent="0.2">
      <c r="A553" t="s">
        <v>5485</v>
      </c>
      <c r="B553" t="s">
        <v>86</v>
      </c>
      <c r="C553" t="s">
        <v>198</v>
      </c>
      <c r="D553" t="s">
        <v>4929</v>
      </c>
      <c r="E553">
        <v>93</v>
      </c>
      <c r="F553">
        <v>2</v>
      </c>
      <c r="G553">
        <v>88</v>
      </c>
      <c r="H553">
        <v>2</v>
      </c>
      <c r="I553">
        <v>1</v>
      </c>
      <c r="J553">
        <v>39</v>
      </c>
      <c r="K553">
        <v>0</v>
      </c>
      <c r="L553">
        <v>0</v>
      </c>
      <c r="M553">
        <v>0</v>
      </c>
      <c r="N553">
        <v>0</v>
      </c>
    </row>
    <row r="554" spans="1:14" x14ac:dyDescent="0.2">
      <c r="A554" t="s">
        <v>5486</v>
      </c>
      <c r="B554" t="s">
        <v>86</v>
      </c>
      <c r="C554" t="s">
        <v>199</v>
      </c>
      <c r="D554" t="s">
        <v>4929</v>
      </c>
      <c r="E554">
        <v>390</v>
      </c>
      <c r="F554">
        <v>28</v>
      </c>
      <c r="G554">
        <v>350</v>
      </c>
      <c r="H554">
        <v>10</v>
      </c>
      <c r="I554">
        <v>2</v>
      </c>
      <c r="J554">
        <v>115</v>
      </c>
      <c r="K554">
        <v>0</v>
      </c>
      <c r="L554">
        <v>0</v>
      </c>
      <c r="M554">
        <v>0</v>
      </c>
      <c r="N554">
        <v>0</v>
      </c>
    </row>
    <row r="555" spans="1:14" x14ac:dyDescent="0.2">
      <c r="A555" t="s">
        <v>5487</v>
      </c>
      <c r="B555" t="s">
        <v>86</v>
      </c>
      <c r="C555" t="s">
        <v>200</v>
      </c>
      <c r="D555" t="s">
        <v>4929</v>
      </c>
      <c r="E555">
        <v>94</v>
      </c>
      <c r="F555">
        <v>13</v>
      </c>
      <c r="G555">
        <v>75</v>
      </c>
      <c r="H555">
        <v>4</v>
      </c>
      <c r="I555">
        <v>2</v>
      </c>
      <c r="J555">
        <v>60</v>
      </c>
      <c r="K555">
        <v>0</v>
      </c>
      <c r="L555">
        <v>0</v>
      </c>
      <c r="M555">
        <v>0</v>
      </c>
      <c r="N555">
        <v>0</v>
      </c>
    </row>
    <row r="556" spans="1:14" x14ac:dyDescent="0.2">
      <c r="A556" t="s">
        <v>5488</v>
      </c>
      <c r="B556" t="s">
        <v>86</v>
      </c>
      <c r="C556" t="s">
        <v>201</v>
      </c>
      <c r="D556" t="s">
        <v>4929</v>
      </c>
      <c r="E556">
        <v>353</v>
      </c>
      <c r="F556">
        <v>48</v>
      </c>
      <c r="G556">
        <v>299</v>
      </c>
      <c r="H556">
        <v>6</v>
      </c>
      <c r="I556">
        <v>0</v>
      </c>
      <c r="J556">
        <v>145</v>
      </c>
      <c r="K556">
        <v>0</v>
      </c>
      <c r="L556">
        <v>0</v>
      </c>
      <c r="M556">
        <v>0</v>
      </c>
      <c r="N556">
        <v>0</v>
      </c>
    </row>
    <row r="557" spans="1:14" x14ac:dyDescent="0.2">
      <c r="A557" t="s">
        <v>5489</v>
      </c>
      <c r="B557" t="s">
        <v>86</v>
      </c>
      <c r="C557" t="s">
        <v>202</v>
      </c>
      <c r="D557" t="s">
        <v>4929</v>
      </c>
      <c r="E557">
        <v>131</v>
      </c>
      <c r="F557">
        <v>27</v>
      </c>
      <c r="G557">
        <v>101</v>
      </c>
      <c r="H557">
        <v>3</v>
      </c>
      <c r="I557">
        <v>0</v>
      </c>
      <c r="J557">
        <v>40</v>
      </c>
      <c r="K557">
        <v>0</v>
      </c>
      <c r="L557">
        <v>0</v>
      </c>
      <c r="M557">
        <v>0</v>
      </c>
      <c r="N557">
        <v>0</v>
      </c>
    </row>
    <row r="558" spans="1:14" x14ac:dyDescent="0.2">
      <c r="A558" t="s">
        <v>5490</v>
      </c>
      <c r="B558" t="s">
        <v>86</v>
      </c>
      <c r="C558" t="s">
        <v>203</v>
      </c>
      <c r="D558" t="s">
        <v>4929</v>
      </c>
      <c r="E558">
        <v>106</v>
      </c>
      <c r="F558">
        <v>26</v>
      </c>
      <c r="G558">
        <v>75</v>
      </c>
      <c r="H558">
        <v>4</v>
      </c>
      <c r="I558">
        <v>1</v>
      </c>
      <c r="J558">
        <v>27</v>
      </c>
      <c r="K558">
        <v>0</v>
      </c>
      <c r="L558">
        <v>0</v>
      </c>
      <c r="M558">
        <v>0</v>
      </c>
      <c r="N558">
        <v>0</v>
      </c>
    </row>
    <row r="559" spans="1:14" x14ac:dyDescent="0.2">
      <c r="A559" t="s">
        <v>5491</v>
      </c>
      <c r="B559" t="s">
        <v>86</v>
      </c>
      <c r="C559" t="s">
        <v>204</v>
      </c>
      <c r="D559" t="s">
        <v>4929</v>
      </c>
      <c r="E559">
        <v>93</v>
      </c>
      <c r="F559">
        <v>19</v>
      </c>
      <c r="G559">
        <v>71</v>
      </c>
      <c r="H559">
        <v>2</v>
      </c>
      <c r="I559">
        <v>1</v>
      </c>
      <c r="J559">
        <v>28</v>
      </c>
      <c r="K559">
        <v>0</v>
      </c>
      <c r="L559">
        <v>0</v>
      </c>
      <c r="M559">
        <v>0</v>
      </c>
      <c r="N559">
        <v>0</v>
      </c>
    </row>
    <row r="560" spans="1:14" x14ac:dyDescent="0.2">
      <c r="A560" t="s">
        <v>5492</v>
      </c>
      <c r="B560" t="s">
        <v>86</v>
      </c>
      <c r="C560" t="s">
        <v>205</v>
      </c>
      <c r="D560" t="s">
        <v>4929</v>
      </c>
      <c r="E560">
        <v>80</v>
      </c>
      <c r="F560">
        <v>11</v>
      </c>
      <c r="G560">
        <v>66</v>
      </c>
      <c r="H560">
        <v>2</v>
      </c>
      <c r="I560">
        <v>1</v>
      </c>
      <c r="J560">
        <v>25</v>
      </c>
      <c r="K560">
        <v>0</v>
      </c>
      <c r="L560">
        <v>0</v>
      </c>
      <c r="M560">
        <v>0</v>
      </c>
      <c r="N560">
        <v>0</v>
      </c>
    </row>
    <row r="561" spans="1:14" x14ac:dyDescent="0.2">
      <c r="A561" t="s">
        <v>5493</v>
      </c>
      <c r="B561" t="s">
        <v>86</v>
      </c>
      <c r="C561" t="s">
        <v>206</v>
      </c>
      <c r="D561" t="s">
        <v>4929</v>
      </c>
      <c r="E561">
        <v>141</v>
      </c>
      <c r="F561">
        <v>16</v>
      </c>
      <c r="G561">
        <v>121</v>
      </c>
      <c r="H561">
        <v>3</v>
      </c>
      <c r="I561">
        <v>1</v>
      </c>
      <c r="J561">
        <v>57</v>
      </c>
      <c r="K561">
        <v>0</v>
      </c>
      <c r="L561">
        <v>0</v>
      </c>
      <c r="M561">
        <v>0</v>
      </c>
      <c r="N561">
        <v>0</v>
      </c>
    </row>
    <row r="562" spans="1:14" x14ac:dyDescent="0.2">
      <c r="A562" t="s">
        <v>5494</v>
      </c>
      <c r="B562" t="s">
        <v>86</v>
      </c>
      <c r="C562" t="s">
        <v>207</v>
      </c>
      <c r="D562" t="s">
        <v>4929</v>
      </c>
      <c r="E562">
        <v>68</v>
      </c>
      <c r="F562">
        <v>6</v>
      </c>
      <c r="G562">
        <v>59</v>
      </c>
      <c r="H562">
        <v>2</v>
      </c>
      <c r="I562">
        <v>1</v>
      </c>
      <c r="J562">
        <v>35</v>
      </c>
      <c r="K562">
        <v>0</v>
      </c>
      <c r="L562">
        <v>0</v>
      </c>
      <c r="M562">
        <v>0</v>
      </c>
      <c r="N562">
        <v>0</v>
      </c>
    </row>
    <row r="563" spans="1:14" x14ac:dyDescent="0.2">
      <c r="A563" t="s">
        <v>5495</v>
      </c>
      <c r="B563" t="s">
        <v>86</v>
      </c>
      <c r="C563" t="s">
        <v>208</v>
      </c>
      <c r="D563" t="s">
        <v>4929</v>
      </c>
      <c r="E563">
        <v>146</v>
      </c>
      <c r="F563">
        <v>26</v>
      </c>
      <c r="G563">
        <v>119</v>
      </c>
      <c r="H563">
        <v>0</v>
      </c>
      <c r="I563">
        <v>1</v>
      </c>
      <c r="J563">
        <v>39</v>
      </c>
      <c r="K563">
        <v>0</v>
      </c>
      <c r="L563">
        <v>0</v>
      </c>
      <c r="M563">
        <v>0</v>
      </c>
      <c r="N563">
        <v>0</v>
      </c>
    </row>
    <row r="564" spans="1:14" x14ac:dyDescent="0.2">
      <c r="A564" t="s">
        <v>5496</v>
      </c>
      <c r="B564" t="s">
        <v>86</v>
      </c>
      <c r="C564" t="s">
        <v>209</v>
      </c>
      <c r="D564" t="s">
        <v>4929</v>
      </c>
      <c r="E564">
        <v>128</v>
      </c>
      <c r="F564">
        <v>11</v>
      </c>
      <c r="G564">
        <v>114</v>
      </c>
      <c r="H564">
        <v>2</v>
      </c>
      <c r="I564">
        <v>1</v>
      </c>
      <c r="J564">
        <v>41</v>
      </c>
      <c r="K564">
        <v>0</v>
      </c>
      <c r="L564">
        <v>0</v>
      </c>
      <c r="M564">
        <v>0</v>
      </c>
      <c r="N564">
        <v>0</v>
      </c>
    </row>
    <row r="565" spans="1:14" x14ac:dyDescent="0.2">
      <c r="A565" t="s">
        <v>5497</v>
      </c>
      <c r="B565" t="s">
        <v>86</v>
      </c>
      <c r="C565" t="s">
        <v>210</v>
      </c>
      <c r="D565" t="s">
        <v>4929</v>
      </c>
      <c r="E565">
        <v>143</v>
      </c>
      <c r="F565">
        <v>31</v>
      </c>
      <c r="G565">
        <v>110</v>
      </c>
      <c r="H565">
        <v>1</v>
      </c>
      <c r="I565">
        <v>1</v>
      </c>
      <c r="J565">
        <v>27</v>
      </c>
      <c r="K565">
        <v>0</v>
      </c>
      <c r="L565">
        <v>0</v>
      </c>
      <c r="M565">
        <v>0</v>
      </c>
      <c r="N565">
        <v>0</v>
      </c>
    </row>
    <row r="566" spans="1:14" x14ac:dyDescent="0.2">
      <c r="A566" t="s">
        <v>5498</v>
      </c>
      <c r="B566" t="s">
        <v>86</v>
      </c>
      <c r="C566" t="s">
        <v>211</v>
      </c>
      <c r="D566" t="s">
        <v>4929</v>
      </c>
      <c r="E566">
        <v>17</v>
      </c>
      <c r="F566">
        <v>0</v>
      </c>
      <c r="G566">
        <v>16</v>
      </c>
      <c r="H566">
        <v>0</v>
      </c>
      <c r="I566">
        <v>1</v>
      </c>
      <c r="J566">
        <v>2</v>
      </c>
      <c r="K566">
        <v>0</v>
      </c>
      <c r="L566">
        <v>0</v>
      </c>
      <c r="M566">
        <v>0</v>
      </c>
      <c r="N566">
        <v>0</v>
      </c>
    </row>
    <row r="567" spans="1:14" x14ac:dyDescent="0.2">
      <c r="A567" t="s">
        <v>5499</v>
      </c>
      <c r="B567" t="s">
        <v>86</v>
      </c>
      <c r="C567" t="s">
        <v>212</v>
      </c>
      <c r="D567" t="s">
        <v>4929</v>
      </c>
      <c r="E567">
        <v>128</v>
      </c>
      <c r="F567">
        <v>16</v>
      </c>
      <c r="G567">
        <v>109</v>
      </c>
      <c r="H567">
        <v>3</v>
      </c>
      <c r="I567">
        <v>0</v>
      </c>
      <c r="J567">
        <v>50</v>
      </c>
      <c r="K567">
        <v>0</v>
      </c>
      <c r="L567">
        <v>0</v>
      </c>
      <c r="M567">
        <v>0</v>
      </c>
      <c r="N567">
        <v>0</v>
      </c>
    </row>
    <row r="568" spans="1:14" x14ac:dyDescent="0.2">
      <c r="A568" t="s">
        <v>5500</v>
      </c>
      <c r="B568" t="s">
        <v>86</v>
      </c>
      <c r="C568" t="s">
        <v>213</v>
      </c>
      <c r="D568" t="s">
        <v>4929</v>
      </c>
      <c r="E568">
        <v>124</v>
      </c>
      <c r="F568">
        <v>7</v>
      </c>
      <c r="G568">
        <v>111</v>
      </c>
      <c r="H568">
        <v>4</v>
      </c>
      <c r="I568">
        <v>2</v>
      </c>
      <c r="J568">
        <v>24</v>
      </c>
      <c r="K568">
        <v>0</v>
      </c>
      <c r="L568">
        <v>0</v>
      </c>
      <c r="M568">
        <v>0</v>
      </c>
      <c r="N568">
        <v>0</v>
      </c>
    </row>
    <row r="569" spans="1:14" x14ac:dyDescent="0.2">
      <c r="A569" t="s">
        <v>5501</v>
      </c>
      <c r="B569" t="s">
        <v>86</v>
      </c>
      <c r="C569" t="s">
        <v>214</v>
      </c>
      <c r="D569" t="s">
        <v>4929</v>
      </c>
      <c r="E569">
        <v>78</v>
      </c>
      <c r="F569">
        <v>10</v>
      </c>
      <c r="G569">
        <v>67</v>
      </c>
      <c r="H569">
        <v>1</v>
      </c>
      <c r="I569">
        <v>0</v>
      </c>
      <c r="J569">
        <v>25</v>
      </c>
      <c r="K569">
        <v>0</v>
      </c>
      <c r="L569">
        <v>0</v>
      </c>
      <c r="M569">
        <v>0</v>
      </c>
      <c r="N569">
        <v>0</v>
      </c>
    </row>
    <row r="570" spans="1:14" x14ac:dyDescent="0.2">
      <c r="A570" t="s">
        <v>5502</v>
      </c>
      <c r="B570" t="s">
        <v>86</v>
      </c>
      <c r="C570" t="s">
        <v>215</v>
      </c>
      <c r="D570" t="s">
        <v>4929</v>
      </c>
      <c r="E570">
        <v>205</v>
      </c>
      <c r="F570">
        <v>28</v>
      </c>
      <c r="G570">
        <v>174</v>
      </c>
      <c r="H570">
        <v>3</v>
      </c>
      <c r="I570">
        <v>0</v>
      </c>
      <c r="J570">
        <v>73</v>
      </c>
      <c r="K570">
        <v>0</v>
      </c>
      <c r="L570">
        <v>0</v>
      </c>
      <c r="M570">
        <v>0</v>
      </c>
      <c r="N570">
        <v>0</v>
      </c>
    </row>
    <row r="571" spans="1:14" x14ac:dyDescent="0.2">
      <c r="A571" t="s">
        <v>5503</v>
      </c>
      <c r="B571" t="s">
        <v>86</v>
      </c>
      <c r="C571" t="s">
        <v>216</v>
      </c>
      <c r="D571" t="s">
        <v>4929</v>
      </c>
      <c r="E571">
        <v>128</v>
      </c>
      <c r="F571">
        <v>35</v>
      </c>
      <c r="G571">
        <v>89</v>
      </c>
      <c r="H571">
        <v>3</v>
      </c>
      <c r="I571">
        <v>1</v>
      </c>
      <c r="J571">
        <v>50</v>
      </c>
      <c r="K571">
        <v>0</v>
      </c>
      <c r="L571">
        <v>0</v>
      </c>
      <c r="M571">
        <v>0</v>
      </c>
      <c r="N571">
        <v>0</v>
      </c>
    </row>
    <row r="572" spans="1:14" x14ac:dyDescent="0.2">
      <c r="A572" t="s">
        <v>5504</v>
      </c>
      <c r="B572" t="s">
        <v>86</v>
      </c>
      <c r="C572" t="s">
        <v>217</v>
      </c>
      <c r="D572" t="s">
        <v>4929</v>
      </c>
      <c r="E572">
        <v>51</v>
      </c>
      <c r="F572">
        <v>6</v>
      </c>
      <c r="G572">
        <v>43</v>
      </c>
      <c r="H572">
        <v>1</v>
      </c>
      <c r="I572">
        <v>1</v>
      </c>
      <c r="J572">
        <v>37</v>
      </c>
      <c r="K572">
        <v>0</v>
      </c>
      <c r="L572">
        <v>0</v>
      </c>
      <c r="M572">
        <v>0</v>
      </c>
      <c r="N572">
        <v>0</v>
      </c>
    </row>
    <row r="573" spans="1:14" x14ac:dyDescent="0.2">
      <c r="A573" t="s">
        <v>5505</v>
      </c>
      <c r="B573" t="s">
        <v>86</v>
      </c>
      <c r="C573" t="s">
        <v>218</v>
      </c>
      <c r="D573" t="s">
        <v>4929</v>
      </c>
      <c r="E573">
        <v>116</v>
      </c>
      <c r="F573">
        <v>25</v>
      </c>
      <c r="G573">
        <v>89</v>
      </c>
      <c r="H573">
        <v>1</v>
      </c>
      <c r="I573">
        <v>1</v>
      </c>
      <c r="J573">
        <v>41</v>
      </c>
      <c r="K573">
        <v>0</v>
      </c>
      <c r="L573">
        <v>0</v>
      </c>
      <c r="M573">
        <v>0</v>
      </c>
      <c r="N573">
        <v>0</v>
      </c>
    </row>
    <row r="574" spans="1:14" x14ac:dyDescent="0.2">
      <c r="A574" t="s">
        <v>5506</v>
      </c>
      <c r="B574" t="s">
        <v>86</v>
      </c>
      <c r="C574" t="s">
        <v>219</v>
      </c>
      <c r="D574" t="s">
        <v>4929</v>
      </c>
      <c r="E574">
        <v>251</v>
      </c>
      <c r="F574">
        <v>68</v>
      </c>
      <c r="G574">
        <v>178</v>
      </c>
      <c r="H574">
        <v>5</v>
      </c>
      <c r="I574">
        <v>0</v>
      </c>
      <c r="J574">
        <v>41</v>
      </c>
      <c r="K574">
        <v>0</v>
      </c>
      <c r="L574">
        <v>0</v>
      </c>
      <c r="M574">
        <v>0</v>
      </c>
      <c r="N574">
        <v>0</v>
      </c>
    </row>
    <row r="575" spans="1:14" x14ac:dyDescent="0.2">
      <c r="A575" t="s">
        <v>5507</v>
      </c>
      <c r="B575" t="s">
        <v>86</v>
      </c>
      <c r="C575" t="s">
        <v>220</v>
      </c>
      <c r="D575" t="s">
        <v>4929</v>
      </c>
      <c r="E575">
        <v>167</v>
      </c>
      <c r="F575">
        <v>36</v>
      </c>
      <c r="G575">
        <v>127</v>
      </c>
      <c r="H575">
        <v>4</v>
      </c>
      <c r="I575">
        <v>0</v>
      </c>
      <c r="J575">
        <v>42</v>
      </c>
      <c r="K575">
        <v>0</v>
      </c>
      <c r="L575">
        <v>0</v>
      </c>
      <c r="M575">
        <v>0</v>
      </c>
      <c r="N575">
        <v>0</v>
      </c>
    </row>
    <row r="576" spans="1:14" x14ac:dyDescent="0.2">
      <c r="A576" t="s">
        <v>5508</v>
      </c>
      <c r="B576" t="s">
        <v>86</v>
      </c>
      <c r="C576" t="s">
        <v>221</v>
      </c>
      <c r="D576" t="s">
        <v>4929</v>
      </c>
      <c r="E576">
        <v>54</v>
      </c>
      <c r="F576">
        <v>13</v>
      </c>
      <c r="G576">
        <v>41</v>
      </c>
      <c r="H576">
        <v>0</v>
      </c>
      <c r="I576">
        <v>0</v>
      </c>
      <c r="J576">
        <v>24</v>
      </c>
      <c r="K576">
        <v>0</v>
      </c>
      <c r="L576">
        <v>0</v>
      </c>
      <c r="M576">
        <v>0</v>
      </c>
      <c r="N576">
        <v>0</v>
      </c>
    </row>
    <row r="577" spans="1:14" x14ac:dyDescent="0.2">
      <c r="A577" t="s">
        <v>5509</v>
      </c>
      <c r="B577" t="s">
        <v>86</v>
      </c>
      <c r="C577" t="s">
        <v>222</v>
      </c>
      <c r="D577" t="s">
        <v>4929</v>
      </c>
      <c r="E577">
        <v>120</v>
      </c>
      <c r="F577">
        <v>24</v>
      </c>
      <c r="G577">
        <v>93</v>
      </c>
      <c r="H577">
        <v>2</v>
      </c>
      <c r="I577">
        <v>1</v>
      </c>
      <c r="J577">
        <v>27</v>
      </c>
      <c r="K577">
        <v>0</v>
      </c>
      <c r="L577">
        <v>0</v>
      </c>
      <c r="M577">
        <v>0</v>
      </c>
      <c r="N577">
        <v>0</v>
      </c>
    </row>
    <row r="578" spans="1:14" x14ac:dyDescent="0.2">
      <c r="A578" t="s">
        <v>5510</v>
      </c>
      <c r="B578" t="s">
        <v>86</v>
      </c>
      <c r="C578" t="s">
        <v>223</v>
      </c>
      <c r="D578" t="s">
        <v>4929</v>
      </c>
      <c r="E578">
        <v>108</v>
      </c>
      <c r="F578">
        <v>25</v>
      </c>
      <c r="G578">
        <v>79</v>
      </c>
      <c r="H578">
        <v>2</v>
      </c>
      <c r="I578">
        <v>2</v>
      </c>
      <c r="J578">
        <v>25</v>
      </c>
      <c r="K578">
        <v>0</v>
      </c>
      <c r="L578">
        <v>0</v>
      </c>
      <c r="M578">
        <v>0</v>
      </c>
      <c r="N578">
        <v>0</v>
      </c>
    </row>
    <row r="579" spans="1:14" x14ac:dyDescent="0.2">
      <c r="A579" t="s">
        <v>5511</v>
      </c>
      <c r="B579" t="s">
        <v>86</v>
      </c>
      <c r="C579" t="s">
        <v>224</v>
      </c>
      <c r="D579" t="s">
        <v>4929</v>
      </c>
      <c r="E579">
        <v>152</v>
      </c>
      <c r="F579">
        <v>20</v>
      </c>
      <c r="G579">
        <v>127</v>
      </c>
      <c r="H579">
        <v>2</v>
      </c>
      <c r="I579">
        <v>3</v>
      </c>
      <c r="J579">
        <v>95</v>
      </c>
      <c r="K579">
        <v>0</v>
      </c>
      <c r="L579">
        <v>0</v>
      </c>
      <c r="M579">
        <v>0</v>
      </c>
      <c r="N579">
        <v>0</v>
      </c>
    </row>
    <row r="580" spans="1:14" x14ac:dyDescent="0.2">
      <c r="A580" t="s">
        <v>5512</v>
      </c>
      <c r="B580" t="s">
        <v>86</v>
      </c>
      <c r="C580" t="s">
        <v>225</v>
      </c>
      <c r="D580" t="s">
        <v>4929</v>
      </c>
      <c r="E580">
        <v>51</v>
      </c>
      <c r="F580">
        <v>10</v>
      </c>
      <c r="G580">
        <v>40</v>
      </c>
      <c r="H580">
        <v>1</v>
      </c>
      <c r="I580">
        <v>0</v>
      </c>
      <c r="J580">
        <v>23</v>
      </c>
      <c r="K580">
        <v>0</v>
      </c>
      <c r="L580">
        <v>0</v>
      </c>
      <c r="M580">
        <v>0</v>
      </c>
      <c r="N580">
        <v>0</v>
      </c>
    </row>
    <row r="581" spans="1:14" x14ac:dyDescent="0.2">
      <c r="A581" t="s">
        <v>5513</v>
      </c>
      <c r="B581" t="s">
        <v>86</v>
      </c>
      <c r="C581" t="s">
        <v>226</v>
      </c>
      <c r="D581" t="s">
        <v>4929</v>
      </c>
      <c r="E581">
        <v>373</v>
      </c>
      <c r="F581">
        <v>71</v>
      </c>
      <c r="G581">
        <v>295</v>
      </c>
      <c r="H581">
        <v>5</v>
      </c>
      <c r="I581">
        <v>2</v>
      </c>
      <c r="J581">
        <v>112</v>
      </c>
      <c r="K581">
        <v>0</v>
      </c>
      <c r="L581">
        <v>0</v>
      </c>
      <c r="M581">
        <v>0</v>
      </c>
      <c r="N581">
        <v>0</v>
      </c>
    </row>
    <row r="582" spans="1:14" x14ac:dyDescent="0.2">
      <c r="A582" t="s">
        <v>5514</v>
      </c>
      <c r="B582" t="s">
        <v>86</v>
      </c>
      <c r="C582" t="s">
        <v>227</v>
      </c>
      <c r="D582" t="s">
        <v>4929</v>
      </c>
      <c r="E582">
        <v>180</v>
      </c>
      <c r="F582">
        <v>30</v>
      </c>
      <c r="G582">
        <v>149</v>
      </c>
      <c r="H582">
        <v>1</v>
      </c>
      <c r="I582">
        <v>0</v>
      </c>
      <c r="J582">
        <v>79</v>
      </c>
      <c r="K582">
        <v>0</v>
      </c>
      <c r="L582">
        <v>0</v>
      </c>
      <c r="M582">
        <v>0</v>
      </c>
      <c r="N582">
        <v>0</v>
      </c>
    </row>
    <row r="583" spans="1:14" x14ac:dyDescent="0.2">
      <c r="A583" t="s">
        <v>5515</v>
      </c>
      <c r="B583" t="s">
        <v>86</v>
      </c>
      <c r="C583" t="s">
        <v>228</v>
      </c>
      <c r="D583" t="s">
        <v>4929</v>
      </c>
      <c r="E583">
        <v>89</v>
      </c>
      <c r="F583">
        <v>19</v>
      </c>
      <c r="G583">
        <v>68</v>
      </c>
      <c r="H583">
        <v>2</v>
      </c>
      <c r="I583">
        <v>0</v>
      </c>
      <c r="J583">
        <v>46</v>
      </c>
      <c r="K583">
        <v>0</v>
      </c>
      <c r="L583">
        <v>0</v>
      </c>
      <c r="M583">
        <v>0</v>
      </c>
      <c r="N583">
        <v>0</v>
      </c>
    </row>
    <row r="584" spans="1:14" x14ac:dyDescent="0.2">
      <c r="A584" t="s">
        <v>5516</v>
      </c>
      <c r="B584" t="s">
        <v>86</v>
      </c>
      <c r="C584" t="s">
        <v>229</v>
      </c>
      <c r="D584" t="s">
        <v>4929</v>
      </c>
      <c r="E584">
        <v>76</v>
      </c>
      <c r="F584">
        <v>16</v>
      </c>
      <c r="G584">
        <v>54</v>
      </c>
      <c r="H584">
        <v>5</v>
      </c>
      <c r="I584">
        <v>1</v>
      </c>
      <c r="J584">
        <v>27</v>
      </c>
      <c r="K584">
        <v>0</v>
      </c>
      <c r="L584">
        <v>0</v>
      </c>
      <c r="M584">
        <v>0</v>
      </c>
      <c r="N584">
        <v>0</v>
      </c>
    </row>
    <row r="585" spans="1:14" x14ac:dyDescent="0.2">
      <c r="A585" t="s">
        <v>5517</v>
      </c>
      <c r="B585" t="s">
        <v>86</v>
      </c>
      <c r="C585" t="s">
        <v>230</v>
      </c>
      <c r="D585" t="s">
        <v>4929</v>
      </c>
      <c r="E585">
        <v>321</v>
      </c>
      <c r="F585">
        <v>63</v>
      </c>
      <c r="G585">
        <v>251</v>
      </c>
      <c r="H585">
        <v>6</v>
      </c>
      <c r="I585">
        <v>1</v>
      </c>
      <c r="J585">
        <v>107</v>
      </c>
      <c r="K585">
        <v>0</v>
      </c>
      <c r="L585">
        <v>0</v>
      </c>
      <c r="M585">
        <v>0</v>
      </c>
      <c r="N585">
        <v>0</v>
      </c>
    </row>
    <row r="586" spans="1:14" x14ac:dyDescent="0.2">
      <c r="A586" t="s">
        <v>5518</v>
      </c>
      <c r="B586" t="s">
        <v>86</v>
      </c>
      <c r="C586" t="s">
        <v>231</v>
      </c>
      <c r="D586" t="s">
        <v>4929</v>
      </c>
      <c r="E586">
        <v>79</v>
      </c>
      <c r="F586">
        <v>18</v>
      </c>
      <c r="G586">
        <v>60</v>
      </c>
      <c r="H586">
        <v>1</v>
      </c>
      <c r="I586">
        <v>0</v>
      </c>
      <c r="J586">
        <v>25</v>
      </c>
      <c r="K586">
        <v>0</v>
      </c>
      <c r="L586">
        <v>0</v>
      </c>
      <c r="M586">
        <v>0</v>
      </c>
      <c r="N586">
        <v>0</v>
      </c>
    </row>
    <row r="587" spans="1:14" x14ac:dyDescent="0.2">
      <c r="A587" t="s">
        <v>5519</v>
      </c>
      <c r="B587" t="s">
        <v>86</v>
      </c>
      <c r="C587" t="s">
        <v>232</v>
      </c>
      <c r="D587" t="s">
        <v>4929</v>
      </c>
      <c r="E587">
        <v>853</v>
      </c>
      <c r="F587">
        <v>170</v>
      </c>
      <c r="G587">
        <v>675</v>
      </c>
      <c r="H587">
        <v>6</v>
      </c>
      <c r="I587">
        <v>2</v>
      </c>
      <c r="J587">
        <v>327</v>
      </c>
      <c r="K587">
        <v>0</v>
      </c>
      <c r="L587">
        <v>0</v>
      </c>
      <c r="M587">
        <v>0</v>
      </c>
      <c r="N587">
        <v>0</v>
      </c>
    </row>
    <row r="588" spans="1:14" x14ac:dyDescent="0.2">
      <c r="A588" t="s">
        <v>5520</v>
      </c>
      <c r="B588" t="s">
        <v>86</v>
      </c>
      <c r="C588" t="s">
        <v>233</v>
      </c>
      <c r="D588" t="s">
        <v>4929</v>
      </c>
      <c r="E588">
        <v>123</v>
      </c>
      <c r="F588">
        <v>14</v>
      </c>
      <c r="G588">
        <v>107</v>
      </c>
      <c r="H588">
        <v>2</v>
      </c>
      <c r="I588">
        <v>0</v>
      </c>
      <c r="J588">
        <v>67</v>
      </c>
      <c r="K588">
        <v>0</v>
      </c>
      <c r="L588">
        <v>0</v>
      </c>
      <c r="M588">
        <v>0</v>
      </c>
      <c r="N588">
        <v>0</v>
      </c>
    </row>
    <row r="589" spans="1:14" x14ac:dyDescent="0.2">
      <c r="A589" t="s">
        <v>5521</v>
      </c>
      <c r="B589" t="s">
        <v>86</v>
      </c>
      <c r="C589" t="s">
        <v>234</v>
      </c>
      <c r="D589" t="s">
        <v>4929</v>
      </c>
      <c r="E589">
        <v>131</v>
      </c>
      <c r="F589">
        <v>26</v>
      </c>
      <c r="G589">
        <v>104</v>
      </c>
      <c r="H589">
        <v>1</v>
      </c>
      <c r="I589">
        <v>0</v>
      </c>
      <c r="J589">
        <v>40</v>
      </c>
      <c r="K589">
        <v>0</v>
      </c>
      <c r="L589">
        <v>0</v>
      </c>
      <c r="M589">
        <v>0</v>
      </c>
      <c r="N589">
        <v>0</v>
      </c>
    </row>
    <row r="590" spans="1:14" x14ac:dyDescent="0.2">
      <c r="A590" t="s">
        <v>5522</v>
      </c>
      <c r="B590" t="s">
        <v>86</v>
      </c>
      <c r="C590" t="s">
        <v>235</v>
      </c>
      <c r="D590" t="s">
        <v>4929</v>
      </c>
      <c r="E590">
        <v>124</v>
      </c>
      <c r="F590">
        <v>6</v>
      </c>
      <c r="G590">
        <v>112</v>
      </c>
      <c r="H590">
        <v>5</v>
      </c>
      <c r="I590">
        <v>1</v>
      </c>
      <c r="J590">
        <v>52</v>
      </c>
      <c r="K590">
        <v>0</v>
      </c>
      <c r="L590">
        <v>0</v>
      </c>
      <c r="M590">
        <v>0</v>
      </c>
      <c r="N590">
        <v>0</v>
      </c>
    </row>
    <row r="591" spans="1:14" x14ac:dyDescent="0.2">
      <c r="A591" t="s">
        <v>5523</v>
      </c>
      <c r="B591" t="s">
        <v>86</v>
      </c>
      <c r="C591" t="s">
        <v>236</v>
      </c>
      <c r="D591" t="s">
        <v>4929</v>
      </c>
      <c r="E591">
        <v>91</v>
      </c>
      <c r="F591">
        <v>12</v>
      </c>
      <c r="G591">
        <v>75</v>
      </c>
      <c r="H591">
        <v>2</v>
      </c>
      <c r="I591">
        <v>2</v>
      </c>
      <c r="J591">
        <v>20</v>
      </c>
      <c r="K591">
        <v>0</v>
      </c>
      <c r="L591">
        <v>0</v>
      </c>
      <c r="M591">
        <v>0</v>
      </c>
      <c r="N591">
        <v>0</v>
      </c>
    </row>
    <row r="592" spans="1:14" x14ac:dyDescent="0.2">
      <c r="A592" t="s">
        <v>5524</v>
      </c>
      <c r="B592" t="s">
        <v>86</v>
      </c>
      <c r="C592" t="s">
        <v>237</v>
      </c>
      <c r="D592" t="s">
        <v>4929</v>
      </c>
      <c r="E592">
        <v>86</v>
      </c>
      <c r="F592">
        <v>19</v>
      </c>
      <c r="G592">
        <v>63</v>
      </c>
      <c r="H592">
        <v>4</v>
      </c>
      <c r="I592">
        <v>0</v>
      </c>
      <c r="J592">
        <v>42</v>
      </c>
      <c r="K592">
        <v>0</v>
      </c>
      <c r="L592">
        <v>0</v>
      </c>
      <c r="M592">
        <v>0</v>
      </c>
      <c r="N592">
        <v>0</v>
      </c>
    </row>
    <row r="593" spans="1:14" x14ac:dyDescent="0.2">
      <c r="A593" t="s">
        <v>5525</v>
      </c>
      <c r="B593" t="s">
        <v>86</v>
      </c>
      <c r="C593" t="s">
        <v>238</v>
      </c>
      <c r="D593" t="s">
        <v>4929</v>
      </c>
      <c r="E593">
        <v>58</v>
      </c>
      <c r="F593">
        <v>11</v>
      </c>
      <c r="G593">
        <v>45</v>
      </c>
      <c r="H593">
        <v>1</v>
      </c>
      <c r="I593">
        <v>1</v>
      </c>
      <c r="J593">
        <v>19</v>
      </c>
      <c r="K593">
        <v>0</v>
      </c>
      <c r="L593">
        <v>0</v>
      </c>
      <c r="M593">
        <v>0</v>
      </c>
      <c r="N593">
        <v>0</v>
      </c>
    </row>
    <row r="594" spans="1:14" x14ac:dyDescent="0.2">
      <c r="A594" t="s">
        <v>5526</v>
      </c>
      <c r="B594" t="s">
        <v>86</v>
      </c>
      <c r="C594" t="s">
        <v>239</v>
      </c>
      <c r="D594" t="s">
        <v>4929</v>
      </c>
      <c r="E594">
        <v>86</v>
      </c>
      <c r="F594">
        <v>6</v>
      </c>
      <c r="G594">
        <v>77</v>
      </c>
      <c r="H594">
        <v>3</v>
      </c>
      <c r="I594">
        <v>0</v>
      </c>
      <c r="J594">
        <v>49</v>
      </c>
      <c r="K594">
        <v>0</v>
      </c>
      <c r="L594">
        <v>0</v>
      </c>
      <c r="M594">
        <v>0</v>
      </c>
      <c r="N594">
        <v>0</v>
      </c>
    </row>
    <row r="595" spans="1:14" x14ac:dyDescent="0.2">
      <c r="A595" t="s">
        <v>5527</v>
      </c>
      <c r="B595" t="s">
        <v>86</v>
      </c>
      <c r="C595" t="s">
        <v>240</v>
      </c>
      <c r="D595" t="s">
        <v>4929</v>
      </c>
      <c r="E595">
        <v>150</v>
      </c>
      <c r="F595">
        <v>30</v>
      </c>
      <c r="G595">
        <v>118</v>
      </c>
      <c r="H595">
        <v>2</v>
      </c>
      <c r="I595">
        <v>0</v>
      </c>
      <c r="J595">
        <v>50</v>
      </c>
      <c r="K595">
        <v>0</v>
      </c>
      <c r="L595">
        <v>0</v>
      </c>
      <c r="M595">
        <v>0</v>
      </c>
      <c r="N595">
        <v>0</v>
      </c>
    </row>
    <row r="596" spans="1:14" x14ac:dyDescent="0.2">
      <c r="A596" t="s">
        <v>5528</v>
      </c>
      <c r="B596" t="s">
        <v>86</v>
      </c>
      <c r="C596" t="s">
        <v>241</v>
      </c>
      <c r="D596" t="s">
        <v>4929</v>
      </c>
      <c r="E596">
        <v>164</v>
      </c>
      <c r="F596">
        <v>23</v>
      </c>
      <c r="G596">
        <v>135</v>
      </c>
      <c r="H596">
        <v>4</v>
      </c>
      <c r="I596">
        <v>2</v>
      </c>
      <c r="J596">
        <v>42</v>
      </c>
      <c r="K596">
        <v>0</v>
      </c>
      <c r="L596">
        <v>0</v>
      </c>
      <c r="M596">
        <v>0</v>
      </c>
      <c r="N596">
        <v>0</v>
      </c>
    </row>
    <row r="597" spans="1:14" x14ac:dyDescent="0.2">
      <c r="A597" t="s">
        <v>5529</v>
      </c>
      <c r="B597" t="s">
        <v>86</v>
      </c>
      <c r="C597" t="s">
        <v>242</v>
      </c>
      <c r="D597" t="s">
        <v>4929</v>
      </c>
      <c r="E597">
        <v>74</v>
      </c>
      <c r="F597">
        <v>12</v>
      </c>
      <c r="G597">
        <v>59</v>
      </c>
      <c r="H597">
        <v>2</v>
      </c>
      <c r="I597">
        <v>1</v>
      </c>
      <c r="J597">
        <v>23</v>
      </c>
      <c r="K597">
        <v>0</v>
      </c>
      <c r="L597">
        <v>0</v>
      </c>
      <c r="M597">
        <v>0</v>
      </c>
      <c r="N597">
        <v>0</v>
      </c>
    </row>
    <row r="598" spans="1:14" x14ac:dyDescent="0.2">
      <c r="A598" t="s">
        <v>5530</v>
      </c>
      <c r="B598" t="s">
        <v>86</v>
      </c>
      <c r="C598" t="s">
        <v>243</v>
      </c>
      <c r="D598" t="s">
        <v>4929</v>
      </c>
      <c r="E598">
        <v>153</v>
      </c>
      <c r="F598">
        <v>18</v>
      </c>
      <c r="G598">
        <v>132</v>
      </c>
      <c r="H598">
        <v>2</v>
      </c>
      <c r="I598">
        <v>1</v>
      </c>
      <c r="J598">
        <v>54</v>
      </c>
      <c r="K598">
        <v>0</v>
      </c>
      <c r="L598">
        <v>0</v>
      </c>
      <c r="M598">
        <v>0</v>
      </c>
      <c r="N598">
        <v>0</v>
      </c>
    </row>
    <row r="599" spans="1:14" x14ac:dyDescent="0.2">
      <c r="A599" t="s">
        <v>5531</v>
      </c>
      <c r="B599" t="s">
        <v>86</v>
      </c>
      <c r="C599" t="s">
        <v>244</v>
      </c>
      <c r="D599" t="s">
        <v>4929</v>
      </c>
      <c r="E599">
        <v>185</v>
      </c>
      <c r="F599">
        <v>25</v>
      </c>
      <c r="G599">
        <v>151</v>
      </c>
      <c r="H599">
        <v>8</v>
      </c>
      <c r="I599">
        <v>1</v>
      </c>
      <c r="J599">
        <v>46</v>
      </c>
      <c r="K599">
        <v>0</v>
      </c>
      <c r="L599">
        <v>0</v>
      </c>
      <c r="M599">
        <v>0</v>
      </c>
      <c r="N599">
        <v>0</v>
      </c>
    </row>
    <row r="600" spans="1:14" x14ac:dyDescent="0.2">
      <c r="A600" t="s">
        <v>5532</v>
      </c>
      <c r="B600" t="s">
        <v>86</v>
      </c>
      <c r="C600" t="s">
        <v>245</v>
      </c>
      <c r="D600" t="s">
        <v>4929</v>
      </c>
      <c r="E600">
        <v>103</v>
      </c>
      <c r="F600">
        <v>23</v>
      </c>
      <c r="G600">
        <v>80</v>
      </c>
      <c r="H600">
        <v>0</v>
      </c>
      <c r="I600">
        <v>0</v>
      </c>
      <c r="J600">
        <v>42</v>
      </c>
      <c r="K600">
        <v>0</v>
      </c>
      <c r="L600">
        <v>0</v>
      </c>
      <c r="M600">
        <v>0</v>
      </c>
      <c r="N600">
        <v>0</v>
      </c>
    </row>
    <row r="601" spans="1:14" x14ac:dyDescent="0.2">
      <c r="A601" t="s">
        <v>5533</v>
      </c>
      <c r="B601" t="s">
        <v>86</v>
      </c>
      <c r="C601" t="s">
        <v>246</v>
      </c>
      <c r="D601" t="s">
        <v>4929</v>
      </c>
      <c r="E601">
        <v>306</v>
      </c>
      <c r="F601">
        <v>60</v>
      </c>
      <c r="G601">
        <v>243</v>
      </c>
      <c r="H601">
        <v>3</v>
      </c>
      <c r="I601">
        <v>0</v>
      </c>
      <c r="J601">
        <v>87</v>
      </c>
      <c r="K601">
        <v>0</v>
      </c>
      <c r="L601">
        <v>0</v>
      </c>
      <c r="M601">
        <v>0</v>
      </c>
      <c r="N601">
        <v>0</v>
      </c>
    </row>
    <row r="602" spans="1:14" x14ac:dyDescent="0.2">
      <c r="A602" t="s">
        <v>5534</v>
      </c>
      <c r="B602" t="s">
        <v>86</v>
      </c>
      <c r="C602" t="s">
        <v>247</v>
      </c>
      <c r="D602" t="s">
        <v>4929</v>
      </c>
      <c r="E602">
        <v>93</v>
      </c>
      <c r="F602">
        <v>9</v>
      </c>
      <c r="G602">
        <v>83</v>
      </c>
      <c r="H602">
        <v>1</v>
      </c>
      <c r="I602">
        <v>0</v>
      </c>
      <c r="J602">
        <v>41</v>
      </c>
      <c r="K602">
        <v>0</v>
      </c>
      <c r="L602">
        <v>0</v>
      </c>
      <c r="M602">
        <v>0</v>
      </c>
      <c r="N602">
        <v>0</v>
      </c>
    </row>
    <row r="603" spans="1:14" x14ac:dyDescent="0.2">
      <c r="A603" t="s">
        <v>5535</v>
      </c>
      <c r="B603" t="s">
        <v>86</v>
      </c>
      <c r="C603" t="s">
        <v>248</v>
      </c>
      <c r="D603" t="s">
        <v>4929</v>
      </c>
      <c r="E603">
        <v>253</v>
      </c>
      <c r="F603">
        <v>32</v>
      </c>
      <c r="G603">
        <v>213</v>
      </c>
      <c r="H603">
        <v>5</v>
      </c>
      <c r="I603">
        <v>3</v>
      </c>
      <c r="J603">
        <v>70</v>
      </c>
      <c r="K603">
        <v>0</v>
      </c>
      <c r="L603">
        <v>0</v>
      </c>
      <c r="M603">
        <v>0</v>
      </c>
      <c r="N603">
        <v>0</v>
      </c>
    </row>
    <row r="604" spans="1:14" x14ac:dyDescent="0.2">
      <c r="A604" t="s">
        <v>5536</v>
      </c>
      <c r="B604" t="s">
        <v>86</v>
      </c>
      <c r="C604" t="s">
        <v>249</v>
      </c>
      <c r="D604" t="s">
        <v>4929</v>
      </c>
      <c r="E604">
        <v>460</v>
      </c>
      <c r="F604">
        <v>87</v>
      </c>
      <c r="G604">
        <v>367</v>
      </c>
      <c r="H604">
        <v>5</v>
      </c>
      <c r="I604">
        <v>1</v>
      </c>
      <c r="J604">
        <v>191</v>
      </c>
      <c r="K604">
        <v>0</v>
      </c>
      <c r="L604">
        <v>0</v>
      </c>
      <c r="M604">
        <v>0</v>
      </c>
      <c r="N604">
        <v>0</v>
      </c>
    </row>
    <row r="605" spans="1:14" x14ac:dyDescent="0.2">
      <c r="A605" t="s">
        <v>5537</v>
      </c>
      <c r="B605" t="s">
        <v>86</v>
      </c>
      <c r="C605" t="s">
        <v>250</v>
      </c>
      <c r="D605" t="s">
        <v>4929</v>
      </c>
      <c r="E605">
        <v>72</v>
      </c>
      <c r="F605">
        <v>16</v>
      </c>
      <c r="G605">
        <v>56</v>
      </c>
      <c r="H605">
        <v>0</v>
      </c>
      <c r="I605">
        <v>0</v>
      </c>
      <c r="J605">
        <v>20</v>
      </c>
      <c r="K605">
        <v>0</v>
      </c>
      <c r="L605">
        <v>0</v>
      </c>
      <c r="M605">
        <v>0</v>
      </c>
      <c r="N605">
        <v>0</v>
      </c>
    </row>
    <row r="606" spans="1:14" x14ac:dyDescent="0.2">
      <c r="A606" t="s">
        <v>5538</v>
      </c>
      <c r="B606" t="s">
        <v>86</v>
      </c>
      <c r="C606" t="s">
        <v>251</v>
      </c>
      <c r="D606" t="s">
        <v>4929</v>
      </c>
      <c r="E606">
        <v>72</v>
      </c>
      <c r="F606">
        <v>16</v>
      </c>
      <c r="G606">
        <v>56</v>
      </c>
      <c r="H606">
        <v>0</v>
      </c>
      <c r="I606">
        <v>0</v>
      </c>
      <c r="J606">
        <v>10</v>
      </c>
      <c r="K606">
        <v>0</v>
      </c>
      <c r="L606">
        <v>0</v>
      </c>
      <c r="M606">
        <v>0</v>
      </c>
      <c r="N606">
        <v>0</v>
      </c>
    </row>
    <row r="607" spans="1:14" x14ac:dyDescent="0.2">
      <c r="A607" t="s">
        <v>5539</v>
      </c>
      <c r="B607" t="s">
        <v>86</v>
      </c>
      <c r="C607" t="s">
        <v>252</v>
      </c>
      <c r="D607" t="s">
        <v>4929</v>
      </c>
      <c r="E607">
        <v>156</v>
      </c>
      <c r="F607">
        <v>25</v>
      </c>
      <c r="G607">
        <v>130</v>
      </c>
      <c r="H607">
        <v>1</v>
      </c>
      <c r="I607">
        <v>0</v>
      </c>
      <c r="J607">
        <v>37</v>
      </c>
      <c r="K607">
        <v>0</v>
      </c>
      <c r="L607">
        <v>0</v>
      </c>
      <c r="M607">
        <v>0</v>
      </c>
      <c r="N607">
        <v>0</v>
      </c>
    </row>
    <row r="608" spans="1:14" x14ac:dyDescent="0.2">
      <c r="A608" t="s">
        <v>5540</v>
      </c>
      <c r="B608" t="s">
        <v>86</v>
      </c>
      <c r="C608" t="s">
        <v>253</v>
      </c>
      <c r="D608" t="s">
        <v>4929</v>
      </c>
      <c r="E608">
        <v>356</v>
      </c>
      <c r="F608">
        <v>80</v>
      </c>
      <c r="G608">
        <v>271</v>
      </c>
      <c r="H608">
        <v>5</v>
      </c>
      <c r="I608">
        <v>0</v>
      </c>
      <c r="J608">
        <v>73</v>
      </c>
      <c r="K608">
        <v>0</v>
      </c>
      <c r="L608">
        <v>0</v>
      </c>
      <c r="M608">
        <v>0</v>
      </c>
      <c r="N608">
        <v>0</v>
      </c>
    </row>
    <row r="609" spans="1:14" x14ac:dyDescent="0.2">
      <c r="A609" t="s">
        <v>5541</v>
      </c>
      <c r="B609" t="s">
        <v>86</v>
      </c>
      <c r="C609" t="s">
        <v>254</v>
      </c>
      <c r="D609" t="s">
        <v>4929</v>
      </c>
      <c r="E609">
        <v>106</v>
      </c>
      <c r="F609">
        <v>24</v>
      </c>
      <c r="G609">
        <v>80</v>
      </c>
      <c r="H609">
        <v>2</v>
      </c>
      <c r="I609">
        <v>0</v>
      </c>
      <c r="J609">
        <v>33</v>
      </c>
      <c r="K609">
        <v>0</v>
      </c>
      <c r="L609">
        <v>0</v>
      </c>
      <c r="M609">
        <v>0</v>
      </c>
      <c r="N609">
        <v>0</v>
      </c>
    </row>
    <row r="610" spans="1:14" x14ac:dyDescent="0.2">
      <c r="A610" t="s">
        <v>5542</v>
      </c>
      <c r="B610" t="s">
        <v>86</v>
      </c>
      <c r="C610" t="s">
        <v>255</v>
      </c>
      <c r="D610" t="s">
        <v>4929</v>
      </c>
      <c r="E610">
        <v>124</v>
      </c>
      <c r="F610">
        <v>29</v>
      </c>
      <c r="G610">
        <v>93</v>
      </c>
      <c r="H610">
        <v>2</v>
      </c>
      <c r="I610">
        <v>0</v>
      </c>
      <c r="J610">
        <v>61</v>
      </c>
      <c r="K610">
        <v>0</v>
      </c>
      <c r="L610">
        <v>0</v>
      </c>
      <c r="M610">
        <v>0</v>
      </c>
      <c r="N610">
        <v>0</v>
      </c>
    </row>
    <row r="611" spans="1:14" x14ac:dyDescent="0.2">
      <c r="A611" t="s">
        <v>5543</v>
      </c>
      <c r="B611" t="s">
        <v>86</v>
      </c>
      <c r="C611" t="s">
        <v>256</v>
      </c>
      <c r="D611" t="s">
        <v>4929</v>
      </c>
      <c r="E611">
        <v>145</v>
      </c>
      <c r="F611">
        <v>21</v>
      </c>
      <c r="G611">
        <v>123</v>
      </c>
      <c r="H611">
        <v>1</v>
      </c>
      <c r="I611">
        <v>0</v>
      </c>
      <c r="J611">
        <v>32</v>
      </c>
      <c r="K611">
        <v>0</v>
      </c>
      <c r="L611">
        <v>0</v>
      </c>
      <c r="M611">
        <v>0</v>
      </c>
      <c r="N611">
        <v>0</v>
      </c>
    </row>
    <row r="612" spans="1:14" x14ac:dyDescent="0.2">
      <c r="A612" t="s">
        <v>5544</v>
      </c>
      <c r="B612" t="s">
        <v>86</v>
      </c>
      <c r="C612" t="s">
        <v>257</v>
      </c>
      <c r="D612" t="s">
        <v>4929</v>
      </c>
      <c r="E612">
        <v>73</v>
      </c>
      <c r="F612">
        <v>5</v>
      </c>
      <c r="G612">
        <v>64</v>
      </c>
      <c r="H612">
        <v>2</v>
      </c>
      <c r="I612">
        <v>2</v>
      </c>
      <c r="J612">
        <v>22</v>
      </c>
      <c r="K612">
        <v>0</v>
      </c>
      <c r="L612">
        <v>0</v>
      </c>
      <c r="M612">
        <v>0</v>
      </c>
      <c r="N612">
        <v>0</v>
      </c>
    </row>
    <row r="613" spans="1:14" x14ac:dyDescent="0.2">
      <c r="A613" t="s">
        <v>5545</v>
      </c>
      <c r="B613" t="s">
        <v>86</v>
      </c>
      <c r="C613" t="s">
        <v>258</v>
      </c>
      <c r="D613" t="s">
        <v>4929</v>
      </c>
      <c r="E613">
        <v>263</v>
      </c>
      <c r="F613">
        <v>62</v>
      </c>
      <c r="G613">
        <v>195</v>
      </c>
      <c r="H613">
        <v>2</v>
      </c>
      <c r="I613">
        <v>4</v>
      </c>
      <c r="J613">
        <v>68</v>
      </c>
      <c r="K613">
        <v>0</v>
      </c>
      <c r="L613">
        <v>0</v>
      </c>
      <c r="M613">
        <v>0</v>
      </c>
      <c r="N613">
        <v>0</v>
      </c>
    </row>
    <row r="614" spans="1:14" x14ac:dyDescent="0.2">
      <c r="A614" t="s">
        <v>5546</v>
      </c>
      <c r="B614" t="s">
        <v>86</v>
      </c>
      <c r="C614" t="s">
        <v>259</v>
      </c>
      <c r="D614" t="s">
        <v>4929</v>
      </c>
      <c r="E614">
        <v>106</v>
      </c>
      <c r="F614">
        <v>22</v>
      </c>
      <c r="G614">
        <v>84</v>
      </c>
      <c r="H614">
        <v>0</v>
      </c>
      <c r="I614">
        <v>0</v>
      </c>
      <c r="J614">
        <v>39</v>
      </c>
      <c r="K614">
        <v>0</v>
      </c>
      <c r="L614">
        <v>0</v>
      </c>
      <c r="M614">
        <v>0</v>
      </c>
      <c r="N614">
        <v>0</v>
      </c>
    </row>
    <row r="615" spans="1:14" x14ac:dyDescent="0.2">
      <c r="A615" t="s">
        <v>5547</v>
      </c>
      <c r="B615" t="s">
        <v>86</v>
      </c>
      <c r="C615" t="s">
        <v>107</v>
      </c>
      <c r="D615" t="s">
        <v>4931</v>
      </c>
      <c r="E615">
        <v>121</v>
      </c>
      <c r="F615">
        <v>11</v>
      </c>
      <c r="G615">
        <v>101</v>
      </c>
      <c r="H615">
        <v>7</v>
      </c>
      <c r="I615">
        <v>2</v>
      </c>
      <c r="J615">
        <v>0</v>
      </c>
      <c r="K615">
        <v>0</v>
      </c>
      <c r="L615">
        <v>0</v>
      </c>
      <c r="M615">
        <v>0</v>
      </c>
      <c r="N615">
        <v>0</v>
      </c>
    </row>
    <row r="616" spans="1:14" x14ac:dyDescent="0.2">
      <c r="A616" t="s">
        <v>5548</v>
      </c>
      <c r="B616" t="s">
        <v>86</v>
      </c>
      <c r="C616" t="s">
        <v>108</v>
      </c>
      <c r="D616" t="s">
        <v>4931</v>
      </c>
      <c r="E616">
        <v>277</v>
      </c>
      <c r="F616">
        <v>44</v>
      </c>
      <c r="G616">
        <v>222</v>
      </c>
      <c r="H616">
        <v>8</v>
      </c>
      <c r="I616">
        <v>3</v>
      </c>
      <c r="J616">
        <v>0</v>
      </c>
      <c r="K616">
        <v>0</v>
      </c>
      <c r="L616">
        <v>0</v>
      </c>
      <c r="M616">
        <v>0</v>
      </c>
      <c r="N616">
        <v>0</v>
      </c>
    </row>
    <row r="617" spans="1:14" x14ac:dyDescent="0.2">
      <c r="A617" t="s">
        <v>5549</v>
      </c>
      <c r="B617" t="s">
        <v>86</v>
      </c>
      <c r="C617" t="s">
        <v>109</v>
      </c>
      <c r="D617" t="s">
        <v>4931</v>
      </c>
      <c r="E617">
        <v>151</v>
      </c>
      <c r="F617">
        <v>28</v>
      </c>
      <c r="G617">
        <v>120</v>
      </c>
      <c r="H617">
        <v>2</v>
      </c>
      <c r="I617">
        <v>1</v>
      </c>
      <c r="J617">
        <v>0</v>
      </c>
      <c r="K617">
        <v>0</v>
      </c>
      <c r="L617">
        <v>0</v>
      </c>
      <c r="M617">
        <v>0</v>
      </c>
      <c r="N617">
        <v>0</v>
      </c>
    </row>
    <row r="618" spans="1:14" x14ac:dyDescent="0.2">
      <c r="A618" t="s">
        <v>5550</v>
      </c>
      <c r="B618" t="s">
        <v>86</v>
      </c>
      <c r="C618" t="s">
        <v>110</v>
      </c>
      <c r="D618" t="s">
        <v>4931</v>
      </c>
      <c r="E618">
        <v>126</v>
      </c>
      <c r="F618">
        <v>23</v>
      </c>
      <c r="G618">
        <v>101</v>
      </c>
      <c r="H618">
        <v>2</v>
      </c>
      <c r="I618">
        <v>0</v>
      </c>
      <c r="J618">
        <v>0</v>
      </c>
      <c r="K618">
        <v>0</v>
      </c>
      <c r="L618">
        <v>0</v>
      </c>
      <c r="M618">
        <v>0</v>
      </c>
      <c r="N618">
        <v>0</v>
      </c>
    </row>
    <row r="619" spans="1:14" x14ac:dyDescent="0.2">
      <c r="A619" t="s">
        <v>5551</v>
      </c>
      <c r="B619" t="s">
        <v>86</v>
      </c>
      <c r="C619" t="s">
        <v>111</v>
      </c>
      <c r="D619" t="s">
        <v>4931</v>
      </c>
      <c r="E619">
        <v>126</v>
      </c>
      <c r="F619">
        <v>26</v>
      </c>
      <c r="G619">
        <v>99</v>
      </c>
      <c r="H619">
        <v>1</v>
      </c>
      <c r="I619">
        <v>0</v>
      </c>
      <c r="J619">
        <v>0</v>
      </c>
      <c r="K619">
        <v>0</v>
      </c>
      <c r="L619">
        <v>0</v>
      </c>
      <c r="M619">
        <v>0</v>
      </c>
      <c r="N619">
        <v>0</v>
      </c>
    </row>
    <row r="620" spans="1:14" x14ac:dyDescent="0.2">
      <c r="A620" t="s">
        <v>5552</v>
      </c>
      <c r="B620" t="s">
        <v>86</v>
      </c>
      <c r="C620" t="s">
        <v>112</v>
      </c>
      <c r="D620" t="s">
        <v>4931</v>
      </c>
      <c r="E620">
        <v>282</v>
      </c>
      <c r="F620">
        <v>25</v>
      </c>
      <c r="G620">
        <v>248</v>
      </c>
      <c r="H620">
        <v>5</v>
      </c>
      <c r="I620">
        <v>4</v>
      </c>
      <c r="J620">
        <v>0</v>
      </c>
      <c r="K620">
        <v>0</v>
      </c>
      <c r="L620">
        <v>0</v>
      </c>
      <c r="M620">
        <v>0</v>
      </c>
      <c r="N620">
        <v>0</v>
      </c>
    </row>
    <row r="621" spans="1:14" x14ac:dyDescent="0.2">
      <c r="A621" t="s">
        <v>5553</v>
      </c>
      <c r="B621" t="s">
        <v>86</v>
      </c>
      <c r="C621" t="s">
        <v>113</v>
      </c>
      <c r="D621" t="s">
        <v>4931</v>
      </c>
      <c r="E621">
        <v>539</v>
      </c>
      <c r="F621">
        <v>57</v>
      </c>
      <c r="G621">
        <v>451</v>
      </c>
      <c r="H621">
        <v>18</v>
      </c>
      <c r="I621">
        <v>13</v>
      </c>
      <c r="J621">
        <v>0</v>
      </c>
      <c r="K621">
        <v>0</v>
      </c>
      <c r="L621">
        <v>0</v>
      </c>
      <c r="M621">
        <v>0</v>
      </c>
      <c r="N621">
        <v>0</v>
      </c>
    </row>
    <row r="622" spans="1:14" x14ac:dyDescent="0.2">
      <c r="A622" t="s">
        <v>5554</v>
      </c>
      <c r="B622" t="s">
        <v>86</v>
      </c>
      <c r="C622" t="s">
        <v>114</v>
      </c>
      <c r="D622" t="s">
        <v>4931</v>
      </c>
      <c r="E622">
        <v>89</v>
      </c>
      <c r="F622">
        <v>9</v>
      </c>
      <c r="G622">
        <v>77</v>
      </c>
      <c r="H622">
        <v>2</v>
      </c>
      <c r="I622">
        <v>1</v>
      </c>
      <c r="J622">
        <v>0</v>
      </c>
      <c r="K622">
        <v>0</v>
      </c>
      <c r="L622">
        <v>0</v>
      </c>
      <c r="M622">
        <v>0</v>
      </c>
      <c r="N622">
        <v>0</v>
      </c>
    </row>
    <row r="623" spans="1:14" x14ac:dyDescent="0.2">
      <c r="A623" t="s">
        <v>5555</v>
      </c>
      <c r="B623" t="s">
        <v>86</v>
      </c>
      <c r="C623" t="s">
        <v>115</v>
      </c>
      <c r="D623" t="s">
        <v>4931</v>
      </c>
      <c r="E623">
        <v>63</v>
      </c>
      <c r="F623">
        <v>4</v>
      </c>
      <c r="G623">
        <v>59</v>
      </c>
      <c r="H623">
        <v>0</v>
      </c>
      <c r="I623">
        <v>0</v>
      </c>
      <c r="J623">
        <v>0</v>
      </c>
      <c r="K623">
        <v>0</v>
      </c>
      <c r="L623">
        <v>0</v>
      </c>
      <c r="M623">
        <v>0</v>
      </c>
      <c r="N623">
        <v>0</v>
      </c>
    </row>
    <row r="624" spans="1:14" x14ac:dyDescent="0.2">
      <c r="A624" t="s">
        <v>5556</v>
      </c>
      <c r="B624" t="s">
        <v>86</v>
      </c>
      <c r="C624" t="s">
        <v>116</v>
      </c>
      <c r="D624" t="s">
        <v>4931</v>
      </c>
      <c r="E624">
        <v>157</v>
      </c>
      <c r="F624">
        <v>21</v>
      </c>
      <c r="G624">
        <v>133</v>
      </c>
      <c r="H624">
        <v>3</v>
      </c>
      <c r="I624">
        <v>0</v>
      </c>
      <c r="J624">
        <v>0</v>
      </c>
      <c r="K624">
        <v>0</v>
      </c>
      <c r="L624">
        <v>0</v>
      </c>
      <c r="M624">
        <v>0</v>
      </c>
      <c r="N624">
        <v>0</v>
      </c>
    </row>
    <row r="625" spans="1:14" x14ac:dyDescent="0.2">
      <c r="A625" t="s">
        <v>5557</v>
      </c>
      <c r="B625" t="s">
        <v>86</v>
      </c>
      <c r="C625" t="s">
        <v>117</v>
      </c>
      <c r="D625" t="s">
        <v>4931</v>
      </c>
      <c r="E625">
        <v>249</v>
      </c>
      <c r="F625">
        <v>32</v>
      </c>
      <c r="G625">
        <v>212</v>
      </c>
      <c r="H625">
        <v>3</v>
      </c>
      <c r="I625">
        <v>2</v>
      </c>
      <c r="J625">
        <v>0</v>
      </c>
      <c r="K625">
        <v>0</v>
      </c>
      <c r="L625">
        <v>0</v>
      </c>
      <c r="M625">
        <v>0</v>
      </c>
      <c r="N625">
        <v>0</v>
      </c>
    </row>
    <row r="626" spans="1:14" x14ac:dyDescent="0.2">
      <c r="A626" t="s">
        <v>5558</v>
      </c>
      <c r="B626" t="s">
        <v>86</v>
      </c>
      <c r="C626" t="s">
        <v>118</v>
      </c>
      <c r="D626" t="s">
        <v>4931</v>
      </c>
      <c r="E626">
        <v>146</v>
      </c>
      <c r="F626">
        <v>25</v>
      </c>
      <c r="G626">
        <v>118</v>
      </c>
      <c r="H626">
        <v>2</v>
      </c>
      <c r="I626">
        <v>1</v>
      </c>
      <c r="J626">
        <v>0</v>
      </c>
      <c r="K626">
        <v>0</v>
      </c>
      <c r="L626">
        <v>0</v>
      </c>
      <c r="M626">
        <v>0</v>
      </c>
      <c r="N626">
        <v>0</v>
      </c>
    </row>
    <row r="627" spans="1:14" x14ac:dyDescent="0.2">
      <c r="A627" t="s">
        <v>5559</v>
      </c>
      <c r="B627" t="s">
        <v>86</v>
      </c>
      <c r="C627" t="s">
        <v>119</v>
      </c>
      <c r="D627" t="s">
        <v>4931</v>
      </c>
      <c r="E627">
        <v>345</v>
      </c>
      <c r="F627">
        <v>67</v>
      </c>
      <c r="G627">
        <v>274</v>
      </c>
      <c r="H627">
        <v>2</v>
      </c>
      <c r="I627">
        <v>2</v>
      </c>
      <c r="J627">
        <v>0</v>
      </c>
      <c r="K627">
        <v>0</v>
      </c>
      <c r="L627">
        <v>0</v>
      </c>
      <c r="M627">
        <v>0</v>
      </c>
      <c r="N627">
        <v>0</v>
      </c>
    </row>
    <row r="628" spans="1:14" x14ac:dyDescent="0.2">
      <c r="A628" t="s">
        <v>5560</v>
      </c>
      <c r="B628" t="s">
        <v>86</v>
      </c>
      <c r="C628" t="s">
        <v>120</v>
      </c>
      <c r="D628" t="s">
        <v>4931</v>
      </c>
      <c r="E628">
        <v>186</v>
      </c>
      <c r="F628">
        <v>18</v>
      </c>
      <c r="G628">
        <v>157</v>
      </c>
      <c r="H628">
        <v>8</v>
      </c>
      <c r="I628">
        <v>3</v>
      </c>
      <c r="J628">
        <v>0</v>
      </c>
      <c r="K628">
        <v>0</v>
      </c>
      <c r="L628">
        <v>0</v>
      </c>
      <c r="M628">
        <v>0</v>
      </c>
      <c r="N628">
        <v>0</v>
      </c>
    </row>
    <row r="629" spans="1:14" x14ac:dyDescent="0.2">
      <c r="A629" t="s">
        <v>5561</v>
      </c>
      <c r="B629" t="s">
        <v>86</v>
      </c>
      <c r="C629" t="s">
        <v>121</v>
      </c>
      <c r="D629" t="s">
        <v>4931</v>
      </c>
      <c r="E629">
        <v>141</v>
      </c>
      <c r="F629">
        <v>29</v>
      </c>
      <c r="G629">
        <v>109</v>
      </c>
      <c r="H629">
        <v>1</v>
      </c>
      <c r="I629">
        <v>2</v>
      </c>
      <c r="J629">
        <v>0</v>
      </c>
      <c r="K629">
        <v>0</v>
      </c>
      <c r="L629">
        <v>0</v>
      </c>
      <c r="M629">
        <v>0</v>
      </c>
      <c r="N629">
        <v>0</v>
      </c>
    </row>
    <row r="630" spans="1:14" x14ac:dyDescent="0.2">
      <c r="A630" t="s">
        <v>5562</v>
      </c>
      <c r="B630" t="s">
        <v>86</v>
      </c>
      <c r="C630" t="s">
        <v>122</v>
      </c>
      <c r="D630" t="s">
        <v>4931</v>
      </c>
      <c r="E630">
        <v>301</v>
      </c>
      <c r="F630">
        <v>47</v>
      </c>
      <c r="G630">
        <v>246</v>
      </c>
      <c r="H630">
        <v>6</v>
      </c>
      <c r="I630">
        <v>2</v>
      </c>
      <c r="J630">
        <v>0</v>
      </c>
      <c r="K630">
        <v>0</v>
      </c>
      <c r="L630">
        <v>0</v>
      </c>
      <c r="M630">
        <v>0</v>
      </c>
      <c r="N630">
        <v>0</v>
      </c>
    </row>
    <row r="631" spans="1:14" x14ac:dyDescent="0.2">
      <c r="A631" t="s">
        <v>5563</v>
      </c>
      <c r="B631" t="s">
        <v>86</v>
      </c>
      <c r="C631" t="s">
        <v>123</v>
      </c>
      <c r="D631" t="s">
        <v>4931</v>
      </c>
      <c r="E631">
        <v>405</v>
      </c>
      <c r="F631">
        <v>65</v>
      </c>
      <c r="G631">
        <v>329</v>
      </c>
      <c r="H631">
        <v>9</v>
      </c>
      <c r="I631">
        <v>2</v>
      </c>
      <c r="J631">
        <v>0</v>
      </c>
      <c r="K631">
        <v>0</v>
      </c>
      <c r="L631">
        <v>0</v>
      </c>
      <c r="M631">
        <v>0</v>
      </c>
      <c r="N631">
        <v>0</v>
      </c>
    </row>
    <row r="632" spans="1:14" x14ac:dyDescent="0.2">
      <c r="A632" t="s">
        <v>5564</v>
      </c>
      <c r="B632" t="s">
        <v>86</v>
      </c>
      <c r="C632" t="s">
        <v>124</v>
      </c>
      <c r="D632" t="s">
        <v>4931</v>
      </c>
      <c r="E632">
        <v>472</v>
      </c>
      <c r="F632">
        <v>65</v>
      </c>
      <c r="G632">
        <v>393</v>
      </c>
      <c r="H632">
        <v>13</v>
      </c>
      <c r="I632">
        <v>1</v>
      </c>
      <c r="J632">
        <v>0</v>
      </c>
      <c r="K632">
        <v>0</v>
      </c>
      <c r="L632">
        <v>0</v>
      </c>
      <c r="M632">
        <v>0</v>
      </c>
      <c r="N632">
        <v>0</v>
      </c>
    </row>
    <row r="633" spans="1:14" x14ac:dyDescent="0.2">
      <c r="A633" t="s">
        <v>5565</v>
      </c>
      <c r="B633" t="s">
        <v>86</v>
      </c>
      <c r="C633" t="s">
        <v>125</v>
      </c>
      <c r="D633" t="s">
        <v>4931</v>
      </c>
      <c r="E633">
        <v>117</v>
      </c>
      <c r="F633">
        <v>17</v>
      </c>
      <c r="G633">
        <v>98</v>
      </c>
      <c r="H633">
        <v>1</v>
      </c>
      <c r="I633">
        <v>1</v>
      </c>
      <c r="J633">
        <v>0</v>
      </c>
      <c r="K633">
        <v>0</v>
      </c>
      <c r="L633">
        <v>0</v>
      </c>
      <c r="M633">
        <v>0</v>
      </c>
      <c r="N633">
        <v>0</v>
      </c>
    </row>
    <row r="634" spans="1:14" x14ac:dyDescent="0.2">
      <c r="A634" t="s">
        <v>5566</v>
      </c>
      <c r="B634" t="s">
        <v>86</v>
      </c>
      <c r="C634" t="s">
        <v>126</v>
      </c>
      <c r="D634" t="s">
        <v>4931</v>
      </c>
      <c r="E634">
        <v>139</v>
      </c>
      <c r="F634">
        <v>29</v>
      </c>
      <c r="G634">
        <v>109</v>
      </c>
      <c r="H634">
        <v>1</v>
      </c>
      <c r="I634">
        <v>0</v>
      </c>
      <c r="J634">
        <v>0</v>
      </c>
      <c r="K634">
        <v>0</v>
      </c>
      <c r="L634">
        <v>0</v>
      </c>
      <c r="M634">
        <v>0</v>
      </c>
      <c r="N634">
        <v>0</v>
      </c>
    </row>
    <row r="635" spans="1:14" x14ac:dyDescent="0.2">
      <c r="A635" t="s">
        <v>5567</v>
      </c>
      <c r="B635" t="s">
        <v>86</v>
      </c>
      <c r="C635" t="s">
        <v>127</v>
      </c>
      <c r="D635" t="s">
        <v>4931</v>
      </c>
      <c r="E635">
        <v>534</v>
      </c>
      <c r="F635">
        <v>119</v>
      </c>
      <c r="G635">
        <v>409</v>
      </c>
      <c r="H635">
        <v>5</v>
      </c>
      <c r="I635">
        <v>1</v>
      </c>
      <c r="J635">
        <v>0</v>
      </c>
      <c r="K635">
        <v>0</v>
      </c>
      <c r="L635">
        <v>0</v>
      </c>
      <c r="M635">
        <v>0</v>
      </c>
      <c r="N635">
        <v>0</v>
      </c>
    </row>
    <row r="636" spans="1:14" x14ac:dyDescent="0.2">
      <c r="A636" t="s">
        <v>5568</v>
      </c>
      <c r="B636" t="s">
        <v>86</v>
      </c>
      <c r="C636" t="s">
        <v>128</v>
      </c>
      <c r="D636" t="s">
        <v>4931</v>
      </c>
      <c r="E636">
        <v>140</v>
      </c>
      <c r="F636">
        <v>19</v>
      </c>
      <c r="G636">
        <v>115</v>
      </c>
      <c r="H636">
        <v>6</v>
      </c>
      <c r="I636">
        <v>0</v>
      </c>
      <c r="J636">
        <v>0</v>
      </c>
      <c r="K636">
        <v>0</v>
      </c>
      <c r="L636">
        <v>0</v>
      </c>
      <c r="M636">
        <v>0</v>
      </c>
      <c r="N636">
        <v>0</v>
      </c>
    </row>
    <row r="637" spans="1:14" x14ac:dyDescent="0.2">
      <c r="A637" t="s">
        <v>5569</v>
      </c>
      <c r="B637" t="s">
        <v>86</v>
      </c>
      <c r="C637" t="s">
        <v>129</v>
      </c>
      <c r="D637" t="s">
        <v>4931</v>
      </c>
      <c r="E637">
        <v>288</v>
      </c>
      <c r="F637">
        <v>43</v>
      </c>
      <c r="G637">
        <v>243</v>
      </c>
      <c r="H637">
        <v>2</v>
      </c>
      <c r="I637">
        <v>0</v>
      </c>
      <c r="J637">
        <v>0</v>
      </c>
      <c r="K637">
        <v>0</v>
      </c>
      <c r="L637">
        <v>0</v>
      </c>
      <c r="M637">
        <v>0</v>
      </c>
      <c r="N637">
        <v>0</v>
      </c>
    </row>
    <row r="638" spans="1:14" x14ac:dyDescent="0.2">
      <c r="A638" t="s">
        <v>5570</v>
      </c>
      <c r="B638" t="s">
        <v>86</v>
      </c>
      <c r="C638" t="s">
        <v>130</v>
      </c>
      <c r="D638" t="s">
        <v>4931</v>
      </c>
      <c r="E638">
        <v>231</v>
      </c>
      <c r="F638">
        <v>36</v>
      </c>
      <c r="G638">
        <v>188</v>
      </c>
      <c r="H638">
        <v>4</v>
      </c>
      <c r="I638">
        <v>3</v>
      </c>
      <c r="J638">
        <v>0</v>
      </c>
      <c r="K638">
        <v>0</v>
      </c>
      <c r="L638">
        <v>0</v>
      </c>
      <c r="M638">
        <v>0</v>
      </c>
      <c r="N638">
        <v>0</v>
      </c>
    </row>
    <row r="639" spans="1:14" x14ac:dyDescent="0.2">
      <c r="A639" t="s">
        <v>5571</v>
      </c>
      <c r="B639" t="s">
        <v>86</v>
      </c>
      <c r="C639" t="s">
        <v>131</v>
      </c>
      <c r="D639" t="s">
        <v>4931</v>
      </c>
      <c r="E639">
        <v>205</v>
      </c>
      <c r="F639">
        <v>28</v>
      </c>
      <c r="G639">
        <v>173</v>
      </c>
      <c r="H639">
        <v>2</v>
      </c>
      <c r="I639">
        <v>2</v>
      </c>
      <c r="J639">
        <v>0</v>
      </c>
      <c r="K639">
        <v>0</v>
      </c>
      <c r="L639">
        <v>0</v>
      </c>
      <c r="M639">
        <v>0</v>
      </c>
      <c r="N639">
        <v>0</v>
      </c>
    </row>
    <row r="640" spans="1:14" x14ac:dyDescent="0.2">
      <c r="A640" t="s">
        <v>5572</v>
      </c>
      <c r="B640" t="s">
        <v>86</v>
      </c>
      <c r="C640" t="s">
        <v>132</v>
      </c>
      <c r="D640" t="s">
        <v>4931</v>
      </c>
      <c r="E640">
        <v>6</v>
      </c>
      <c r="F640">
        <v>2</v>
      </c>
      <c r="G640">
        <v>4</v>
      </c>
      <c r="H640">
        <v>0</v>
      </c>
      <c r="I640">
        <v>0</v>
      </c>
      <c r="J640">
        <v>0</v>
      </c>
      <c r="K640">
        <v>0</v>
      </c>
      <c r="L640">
        <v>0</v>
      </c>
      <c r="M640">
        <v>0</v>
      </c>
      <c r="N640">
        <v>0</v>
      </c>
    </row>
    <row r="641" spans="1:14" x14ac:dyDescent="0.2">
      <c r="A641" t="s">
        <v>5573</v>
      </c>
      <c r="B641" t="s">
        <v>86</v>
      </c>
      <c r="C641" t="s">
        <v>133</v>
      </c>
      <c r="D641" t="s">
        <v>4931</v>
      </c>
      <c r="E641">
        <v>310</v>
      </c>
      <c r="F641">
        <v>65</v>
      </c>
      <c r="G641">
        <v>237</v>
      </c>
      <c r="H641">
        <v>5</v>
      </c>
      <c r="I641">
        <v>3</v>
      </c>
      <c r="J641">
        <v>0</v>
      </c>
      <c r="K641">
        <v>0</v>
      </c>
      <c r="L641">
        <v>0</v>
      </c>
      <c r="M641">
        <v>0</v>
      </c>
      <c r="N641">
        <v>0</v>
      </c>
    </row>
    <row r="642" spans="1:14" x14ac:dyDescent="0.2">
      <c r="A642" t="s">
        <v>5574</v>
      </c>
      <c r="B642" t="s">
        <v>86</v>
      </c>
      <c r="C642" t="s">
        <v>134</v>
      </c>
      <c r="D642" t="s">
        <v>4931</v>
      </c>
      <c r="E642">
        <v>220</v>
      </c>
      <c r="F642">
        <v>31</v>
      </c>
      <c r="G642">
        <v>180</v>
      </c>
      <c r="H642">
        <v>6</v>
      </c>
      <c r="I642">
        <v>3</v>
      </c>
      <c r="J642">
        <v>0</v>
      </c>
      <c r="K642">
        <v>0</v>
      </c>
      <c r="L642">
        <v>0</v>
      </c>
      <c r="M642">
        <v>0</v>
      </c>
      <c r="N642">
        <v>0</v>
      </c>
    </row>
    <row r="643" spans="1:14" x14ac:dyDescent="0.2">
      <c r="A643" t="s">
        <v>5575</v>
      </c>
      <c r="B643" t="s">
        <v>86</v>
      </c>
      <c r="C643" t="s">
        <v>135</v>
      </c>
      <c r="D643" t="s">
        <v>4931</v>
      </c>
      <c r="E643">
        <v>325</v>
      </c>
      <c r="F643">
        <v>24</v>
      </c>
      <c r="G643">
        <v>288</v>
      </c>
      <c r="H643">
        <v>7</v>
      </c>
      <c r="I643">
        <v>6</v>
      </c>
      <c r="J643">
        <v>0</v>
      </c>
      <c r="K643">
        <v>0</v>
      </c>
      <c r="L643">
        <v>0</v>
      </c>
      <c r="M643">
        <v>0</v>
      </c>
      <c r="N643">
        <v>0</v>
      </c>
    </row>
    <row r="644" spans="1:14" x14ac:dyDescent="0.2">
      <c r="A644" t="s">
        <v>5576</v>
      </c>
      <c r="B644" t="s">
        <v>86</v>
      </c>
      <c r="C644" t="s">
        <v>136</v>
      </c>
      <c r="D644" t="s">
        <v>4931</v>
      </c>
      <c r="E644">
        <v>119</v>
      </c>
      <c r="F644">
        <v>23</v>
      </c>
      <c r="G644">
        <v>96</v>
      </c>
      <c r="H644">
        <v>0</v>
      </c>
      <c r="I644">
        <v>0</v>
      </c>
      <c r="J644">
        <v>0</v>
      </c>
      <c r="K644">
        <v>0</v>
      </c>
      <c r="L644">
        <v>0</v>
      </c>
      <c r="M644">
        <v>0</v>
      </c>
      <c r="N644">
        <v>0</v>
      </c>
    </row>
    <row r="645" spans="1:14" x14ac:dyDescent="0.2">
      <c r="A645" t="s">
        <v>5577</v>
      </c>
      <c r="B645" t="s">
        <v>86</v>
      </c>
      <c r="C645" t="s">
        <v>137</v>
      </c>
      <c r="D645" t="s">
        <v>4931</v>
      </c>
      <c r="E645">
        <v>64</v>
      </c>
      <c r="F645">
        <v>7</v>
      </c>
      <c r="G645">
        <v>57</v>
      </c>
      <c r="H645">
        <v>0</v>
      </c>
      <c r="I645">
        <v>0</v>
      </c>
      <c r="J645">
        <v>0</v>
      </c>
      <c r="K645">
        <v>0</v>
      </c>
      <c r="L645">
        <v>0</v>
      </c>
      <c r="M645">
        <v>0</v>
      </c>
      <c r="N645">
        <v>0</v>
      </c>
    </row>
    <row r="646" spans="1:14" x14ac:dyDescent="0.2">
      <c r="A646" t="s">
        <v>5578</v>
      </c>
      <c r="B646" t="s">
        <v>86</v>
      </c>
      <c r="C646" t="s">
        <v>138</v>
      </c>
      <c r="D646" t="s">
        <v>4931</v>
      </c>
      <c r="E646">
        <v>136</v>
      </c>
      <c r="F646">
        <v>6</v>
      </c>
      <c r="G646">
        <v>123</v>
      </c>
      <c r="H646">
        <v>6</v>
      </c>
      <c r="I646">
        <v>1</v>
      </c>
      <c r="J646">
        <v>0</v>
      </c>
      <c r="K646">
        <v>0</v>
      </c>
      <c r="L646">
        <v>0</v>
      </c>
      <c r="M646">
        <v>0</v>
      </c>
      <c r="N646">
        <v>0</v>
      </c>
    </row>
    <row r="647" spans="1:14" x14ac:dyDescent="0.2">
      <c r="A647" t="s">
        <v>5579</v>
      </c>
      <c r="B647" t="s">
        <v>86</v>
      </c>
      <c r="C647" t="s">
        <v>139</v>
      </c>
      <c r="D647" t="s">
        <v>4931</v>
      </c>
      <c r="E647">
        <v>438</v>
      </c>
      <c r="F647">
        <v>27</v>
      </c>
      <c r="G647">
        <v>397</v>
      </c>
      <c r="H647">
        <v>11</v>
      </c>
      <c r="I647">
        <v>3</v>
      </c>
      <c r="J647">
        <v>0</v>
      </c>
      <c r="K647">
        <v>0</v>
      </c>
      <c r="L647">
        <v>0</v>
      </c>
      <c r="M647">
        <v>0</v>
      </c>
      <c r="N647">
        <v>0</v>
      </c>
    </row>
    <row r="648" spans="1:14" x14ac:dyDescent="0.2">
      <c r="A648" t="s">
        <v>5580</v>
      </c>
      <c r="B648" t="s">
        <v>86</v>
      </c>
      <c r="C648" t="s">
        <v>140</v>
      </c>
      <c r="D648" t="s">
        <v>4931</v>
      </c>
      <c r="E648">
        <v>464</v>
      </c>
      <c r="F648">
        <v>85</v>
      </c>
      <c r="G648">
        <v>372</v>
      </c>
      <c r="H648">
        <v>5</v>
      </c>
      <c r="I648">
        <v>2</v>
      </c>
      <c r="J648">
        <v>0</v>
      </c>
      <c r="K648">
        <v>0</v>
      </c>
      <c r="L648">
        <v>0</v>
      </c>
      <c r="M648">
        <v>0</v>
      </c>
      <c r="N648">
        <v>0</v>
      </c>
    </row>
    <row r="649" spans="1:14" x14ac:dyDescent="0.2">
      <c r="A649" t="s">
        <v>5581</v>
      </c>
      <c r="B649" t="s">
        <v>86</v>
      </c>
      <c r="C649" t="s">
        <v>141</v>
      </c>
      <c r="D649" t="s">
        <v>4931</v>
      </c>
      <c r="E649">
        <v>213</v>
      </c>
      <c r="F649">
        <v>25</v>
      </c>
      <c r="G649">
        <v>186</v>
      </c>
      <c r="H649">
        <v>1</v>
      </c>
      <c r="I649">
        <v>1</v>
      </c>
      <c r="J649">
        <v>0</v>
      </c>
      <c r="K649">
        <v>0</v>
      </c>
      <c r="L649">
        <v>0</v>
      </c>
      <c r="M649">
        <v>0</v>
      </c>
      <c r="N649">
        <v>0</v>
      </c>
    </row>
    <row r="650" spans="1:14" x14ac:dyDescent="0.2">
      <c r="A650" t="s">
        <v>5582</v>
      </c>
      <c r="B650" t="s">
        <v>86</v>
      </c>
      <c r="C650" t="s">
        <v>142</v>
      </c>
      <c r="D650" t="s">
        <v>4931</v>
      </c>
      <c r="E650">
        <v>220</v>
      </c>
      <c r="F650">
        <v>32</v>
      </c>
      <c r="G650">
        <v>185</v>
      </c>
      <c r="H650">
        <v>3</v>
      </c>
      <c r="I650">
        <v>0</v>
      </c>
      <c r="J650">
        <v>0</v>
      </c>
      <c r="K650">
        <v>0</v>
      </c>
      <c r="L650">
        <v>0</v>
      </c>
      <c r="M650">
        <v>0</v>
      </c>
      <c r="N650">
        <v>0</v>
      </c>
    </row>
    <row r="651" spans="1:14" x14ac:dyDescent="0.2">
      <c r="A651" t="s">
        <v>5583</v>
      </c>
      <c r="B651" t="s">
        <v>86</v>
      </c>
      <c r="C651" t="s">
        <v>143</v>
      </c>
      <c r="D651" t="s">
        <v>4931</v>
      </c>
      <c r="E651">
        <v>142</v>
      </c>
      <c r="F651">
        <v>24</v>
      </c>
      <c r="G651">
        <v>117</v>
      </c>
      <c r="H651">
        <v>1</v>
      </c>
      <c r="I651">
        <v>0</v>
      </c>
      <c r="J651">
        <v>0</v>
      </c>
      <c r="K651">
        <v>0</v>
      </c>
      <c r="L651">
        <v>0</v>
      </c>
      <c r="M651">
        <v>0</v>
      </c>
      <c r="N651">
        <v>0</v>
      </c>
    </row>
    <row r="652" spans="1:14" x14ac:dyDescent="0.2">
      <c r="A652" t="s">
        <v>5584</v>
      </c>
      <c r="B652" t="s">
        <v>86</v>
      </c>
      <c r="C652" t="s">
        <v>144</v>
      </c>
      <c r="D652" t="s">
        <v>4931</v>
      </c>
      <c r="E652">
        <v>233</v>
      </c>
      <c r="F652">
        <v>36</v>
      </c>
      <c r="G652">
        <v>193</v>
      </c>
      <c r="H652">
        <v>3</v>
      </c>
      <c r="I652">
        <v>1</v>
      </c>
      <c r="J652">
        <v>0</v>
      </c>
      <c r="K652">
        <v>0</v>
      </c>
      <c r="L652">
        <v>0</v>
      </c>
      <c r="M652">
        <v>0</v>
      </c>
      <c r="N652">
        <v>0</v>
      </c>
    </row>
    <row r="653" spans="1:14" x14ac:dyDescent="0.2">
      <c r="A653" t="s">
        <v>5585</v>
      </c>
      <c r="B653" t="s">
        <v>86</v>
      </c>
      <c r="C653" t="s">
        <v>145</v>
      </c>
      <c r="D653" t="s">
        <v>4931</v>
      </c>
      <c r="E653">
        <v>220</v>
      </c>
      <c r="F653">
        <v>19</v>
      </c>
      <c r="G653">
        <v>194</v>
      </c>
      <c r="H653">
        <v>4</v>
      </c>
      <c r="I653">
        <v>3</v>
      </c>
      <c r="J653">
        <v>0</v>
      </c>
      <c r="K653">
        <v>0</v>
      </c>
      <c r="L653">
        <v>0</v>
      </c>
      <c r="M653">
        <v>0</v>
      </c>
      <c r="N653">
        <v>0</v>
      </c>
    </row>
    <row r="654" spans="1:14" x14ac:dyDescent="0.2">
      <c r="A654" t="s">
        <v>5586</v>
      </c>
      <c r="B654" t="s">
        <v>86</v>
      </c>
      <c r="C654" t="s">
        <v>146</v>
      </c>
      <c r="D654" t="s">
        <v>4931</v>
      </c>
      <c r="E654">
        <v>200</v>
      </c>
      <c r="F654">
        <v>25</v>
      </c>
      <c r="G654">
        <v>173</v>
      </c>
      <c r="H654">
        <v>1</v>
      </c>
      <c r="I654">
        <v>1</v>
      </c>
      <c r="J654">
        <v>0</v>
      </c>
      <c r="K654">
        <v>0</v>
      </c>
      <c r="L654">
        <v>0</v>
      </c>
      <c r="M654">
        <v>0</v>
      </c>
      <c r="N654">
        <v>0</v>
      </c>
    </row>
    <row r="655" spans="1:14" x14ac:dyDescent="0.2">
      <c r="A655" t="s">
        <v>5587</v>
      </c>
      <c r="B655" t="s">
        <v>86</v>
      </c>
      <c r="C655" t="s">
        <v>147</v>
      </c>
      <c r="D655" t="s">
        <v>4931</v>
      </c>
      <c r="E655">
        <v>264</v>
      </c>
      <c r="F655">
        <v>56</v>
      </c>
      <c r="G655">
        <v>207</v>
      </c>
      <c r="H655">
        <v>0</v>
      </c>
      <c r="I655">
        <v>1</v>
      </c>
      <c r="J655">
        <v>0</v>
      </c>
      <c r="K655">
        <v>0</v>
      </c>
      <c r="L655">
        <v>0</v>
      </c>
      <c r="M655">
        <v>0</v>
      </c>
      <c r="N655">
        <v>0</v>
      </c>
    </row>
    <row r="656" spans="1:14" x14ac:dyDescent="0.2">
      <c r="A656" t="s">
        <v>5588</v>
      </c>
      <c r="B656" t="s">
        <v>86</v>
      </c>
      <c r="C656" t="s">
        <v>148</v>
      </c>
      <c r="D656" t="s">
        <v>4931</v>
      </c>
      <c r="E656">
        <v>223</v>
      </c>
      <c r="F656">
        <v>25</v>
      </c>
      <c r="G656">
        <v>192</v>
      </c>
      <c r="H656">
        <v>4</v>
      </c>
      <c r="I656">
        <v>2</v>
      </c>
      <c r="J656">
        <v>0</v>
      </c>
      <c r="K656">
        <v>0</v>
      </c>
      <c r="L656">
        <v>0</v>
      </c>
      <c r="M656">
        <v>0</v>
      </c>
      <c r="N656">
        <v>0</v>
      </c>
    </row>
    <row r="657" spans="1:14" x14ac:dyDescent="0.2">
      <c r="A657" t="s">
        <v>5589</v>
      </c>
      <c r="B657" t="s">
        <v>86</v>
      </c>
      <c r="C657" t="s">
        <v>149</v>
      </c>
      <c r="D657" t="s">
        <v>4931</v>
      </c>
      <c r="E657">
        <v>1030</v>
      </c>
      <c r="F657">
        <v>193</v>
      </c>
      <c r="G657">
        <v>810</v>
      </c>
      <c r="H657">
        <v>19</v>
      </c>
      <c r="I657">
        <v>8</v>
      </c>
      <c r="J657">
        <v>0</v>
      </c>
      <c r="K657">
        <v>0</v>
      </c>
      <c r="L657">
        <v>0</v>
      </c>
      <c r="M657">
        <v>0</v>
      </c>
      <c r="N657">
        <v>0</v>
      </c>
    </row>
    <row r="658" spans="1:14" x14ac:dyDescent="0.2">
      <c r="A658" t="s">
        <v>5590</v>
      </c>
      <c r="B658" t="s">
        <v>86</v>
      </c>
      <c r="C658" t="s">
        <v>150</v>
      </c>
      <c r="D658" t="s">
        <v>4931</v>
      </c>
      <c r="E658">
        <v>94</v>
      </c>
      <c r="F658">
        <v>12</v>
      </c>
      <c r="G658">
        <v>79</v>
      </c>
      <c r="H658">
        <v>3</v>
      </c>
      <c r="I658">
        <v>0</v>
      </c>
      <c r="J658">
        <v>0</v>
      </c>
      <c r="K658">
        <v>0</v>
      </c>
      <c r="L658">
        <v>0</v>
      </c>
      <c r="M658">
        <v>0</v>
      </c>
      <c r="N658">
        <v>0</v>
      </c>
    </row>
    <row r="659" spans="1:14" x14ac:dyDescent="0.2">
      <c r="A659" t="s">
        <v>5591</v>
      </c>
      <c r="B659" t="s">
        <v>86</v>
      </c>
      <c r="C659" t="s">
        <v>151</v>
      </c>
      <c r="D659" t="s">
        <v>4931</v>
      </c>
      <c r="E659">
        <v>424</v>
      </c>
      <c r="F659">
        <v>43</v>
      </c>
      <c r="G659">
        <v>371</v>
      </c>
      <c r="H659">
        <v>9</v>
      </c>
      <c r="I659">
        <v>1</v>
      </c>
      <c r="J659">
        <v>0</v>
      </c>
      <c r="K659">
        <v>0</v>
      </c>
      <c r="L659">
        <v>0</v>
      </c>
      <c r="M659">
        <v>0</v>
      </c>
      <c r="N659">
        <v>0</v>
      </c>
    </row>
    <row r="660" spans="1:14" x14ac:dyDescent="0.2">
      <c r="A660" t="s">
        <v>5592</v>
      </c>
      <c r="B660" t="s">
        <v>86</v>
      </c>
      <c r="C660" t="s">
        <v>152</v>
      </c>
      <c r="D660" t="s">
        <v>4931</v>
      </c>
      <c r="E660">
        <v>277</v>
      </c>
      <c r="F660">
        <v>29</v>
      </c>
      <c r="G660">
        <v>233</v>
      </c>
      <c r="H660">
        <v>10</v>
      </c>
      <c r="I660">
        <v>5</v>
      </c>
      <c r="J660">
        <v>0</v>
      </c>
      <c r="K660">
        <v>0</v>
      </c>
      <c r="L660">
        <v>0</v>
      </c>
      <c r="M660">
        <v>0</v>
      </c>
      <c r="N660">
        <v>0</v>
      </c>
    </row>
    <row r="661" spans="1:14" x14ac:dyDescent="0.2">
      <c r="A661" t="s">
        <v>5593</v>
      </c>
      <c r="B661" t="s">
        <v>86</v>
      </c>
      <c r="C661" t="s">
        <v>153</v>
      </c>
      <c r="D661" t="s">
        <v>4931</v>
      </c>
      <c r="E661">
        <v>185</v>
      </c>
      <c r="F661">
        <v>23</v>
      </c>
      <c r="G661">
        <v>154</v>
      </c>
      <c r="H661">
        <v>4</v>
      </c>
      <c r="I661">
        <v>4</v>
      </c>
      <c r="J661">
        <v>0</v>
      </c>
      <c r="K661">
        <v>0</v>
      </c>
      <c r="L661">
        <v>0</v>
      </c>
      <c r="M661">
        <v>0</v>
      </c>
      <c r="N661">
        <v>0</v>
      </c>
    </row>
    <row r="662" spans="1:14" x14ac:dyDescent="0.2">
      <c r="A662" t="s">
        <v>5594</v>
      </c>
      <c r="B662" t="s">
        <v>86</v>
      </c>
      <c r="C662" t="s">
        <v>154</v>
      </c>
      <c r="D662" t="s">
        <v>4931</v>
      </c>
      <c r="E662">
        <v>89</v>
      </c>
      <c r="F662">
        <v>9</v>
      </c>
      <c r="G662">
        <v>77</v>
      </c>
      <c r="H662">
        <v>3</v>
      </c>
      <c r="I662">
        <v>0</v>
      </c>
      <c r="J662">
        <v>0</v>
      </c>
      <c r="K662">
        <v>0</v>
      </c>
      <c r="L662">
        <v>0</v>
      </c>
      <c r="M662">
        <v>0</v>
      </c>
      <c r="N662">
        <v>0</v>
      </c>
    </row>
    <row r="663" spans="1:14" x14ac:dyDescent="0.2">
      <c r="A663" t="s">
        <v>5595</v>
      </c>
      <c r="B663" t="s">
        <v>86</v>
      </c>
      <c r="C663" t="s">
        <v>155</v>
      </c>
      <c r="D663" t="s">
        <v>4931</v>
      </c>
      <c r="E663">
        <v>101</v>
      </c>
      <c r="F663">
        <v>15</v>
      </c>
      <c r="G663">
        <v>85</v>
      </c>
      <c r="H663">
        <v>1</v>
      </c>
      <c r="I663">
        <v>0</v>
      </c>
      <c r="J663">
        <v>0</v>
      </c>
      <c r="K663">
        <v>0</v>
      </c>
      <c r="L663">
        <v>0</v>
      </c>
      <c r="M663">
        <v>0</v>
      </c>
      <c r="N663">
        <v>0</v>
      </c>
    </row>
    <row r="664" spans="1:14" x14ac:dyDescent="0.2">
      <c r="A664" t="s">
        <v>5596</v>
      </c>
      <c r="B664" t="s">
        <v>86</v>
      </c>
      <c r="C664" t="s">
        <v>156</v>
      </c>
      <c r="D664" t="s">
        <v>4931</v>
      </c>
      <c r="E664">
        <v>1149</v>
      </c>
      <c r="F664">
        <v>164</v>
      </c>
      <c r="G664">
        <v>963</v>
      </c>
      <c r="H664">
        <v>17</v>
      </c>
      <c r="I664">
        <v>5</v>
      </c>
      <c r="J664">
        <v>0</v>
      </c>
      <c r="K664">
        <v>0</v>
      </c>
      <c r="L664">
        <v>0</v>
      </c>
      <c r="M664">
        <v>0</v>
      </c>
      <c r="N664">
        <v>0</v>
      </c>
    </row>
    <row r="665" spans="1:14" x14ac:dyDescent="0.2">
      <c r="A665" t="s">
        <v>5597</v>
      </c>
      <c r="B665" t="s">
        <v>86</v>
      </c>
      <c r="C665" t="s">
        <v>157</v>
      </c>
      <c r="D665" t="s">
        <v>4931</v>
      </c>
      <c r="E665">
        <v>158</v>
      </c>
      <c r="F665">
        <v>21</v>
      </c>
      <c r="G665">
        <v>130</v>
      </c>
      <c r="H665">
        <v>6</v>
      </c>
      <c r="I665">
        <v>1</v>
      </c>
      <c r="J665">
        <v>0</v>
      </c>
      <c r="K665">
        <v>0</v>
      </c>
      <c r="L665">
        <v>0</v>
      </c>
      <c r="M665">
        <v>0</v>
      </c>
      <c r="N665">
        <v>0</v>
      </c>
    </row>
    <row r="666" spans="1:14" x14ac:dyDescent="0.2">
      <c r="A666" t="s">
        <v>5598</v>
      </c>
      <c r="B666" t="s">
        <v>86</v>
      </c>
      <c r="C666" t="s">
        <v>158</v>
      </c>
      <c r="D666" t="s">
        <v>4931</v>
      </c>
      <c r="E666">
        <v>160</v>
      </c>
      <c r="F666">
        <v>21</v>
      </c>
      <c r="G666">
        <v>129</v>
      </c>
      <c r="H666">
        <v>6</v>
      </c>
      <c r="I666">
        <v>4</v>
      </c>
      <c r="J666">
        <v>0</v>
      </c>
      <c r="K666">
        <v>0</v>
      </c>
      <c r="L666">
        <v>0</v>
      </c>
      <c r="M666">
        <v>0</v>
      </c>
      <c r="N666">
        <v>0</v>
      </c>
    </row>
    <row r="667" spans="1:14" x14ac:dyDescent="0.2">
      <c r="A667" t="s">
        <v>5599</v>
      </c>
      <c r="B667" t="s">
        <v>86</v>
      </c>
      <c r="C667" t="s">
        <v>159</v>
      </c>
      <c r="D667" t="s">
        <v>4931</v>
      </c>
      <c r="E667">
        <v>49</v>
      </c>
      <c r="F667">
        <v>7</v>
      </c>
      <c r="G667">
        <v>42</v>
      </c>
      <c r="H667">
        <v>0</v>
      </c>
      <c r="I667">
        <v>0</v>
      </c>
      <c r="J667">
        <v>0</v>
      </c>
      <c r="K667">
        <v>0</v>
      </c>
      <c r="L667">
        <v>0</v>
      </c>
      <c r="M667">
        <v>0</v>
      </c>
      <c r="N667">
        <v>0</v>
      </c>
    </row>
    <row r="668" spans="1:14" x14ac:dyDescent="0.2">
      <c r="A668" t="s">
        <v>5600</v>
      </c>
      <c r="B668" t="s">
        <v>86</v>
      </c>
      <c r="C668" t="s">
        <v>160</v>
      </c>
      <c r="D668" t="s">
        <v>4931</v>
      </c>
      <c r="E668">
        <v>208</v>
      </c>
      <c r="F668">
        <v>30</v>
      </c>
      <c r="G668">
        <v>171</v>
      </c>
      <c r="H668">
        <v>3</v>
      </c>
      <c r="I668">
        <v>4</v>
      </c>
      <c r="J668">
        <v>0</v>
      </c>
      <c r="K668">
        <v>0</v>
      </c>
      <c r="L668">
        <v>0</v>
      </c>
      <c r="M668">
        <v>0</v>
      </c>
      <c r="N668">
        <v>0</v>
      </c>
    </row>
    <row r="669" spans="1:14" x14ac:dyDescent="0.2">
      <c r="A669" t="s">
        <v>5601</v>
      </c>
      <c r="B669" t="s">
        <v>86</v>
      </c>
      <c r="C669" t="s">
        <v>161</v>
      </c>
      <c r="D669" t="s">
        <v>4931</v>
      </c>
      <c r="E669">
        <v>93</v>
      </c>
      <c r="F669">
        <v>15</v>
      </c>
      <c r="G669">
        <v>78</v>
      </c>
      <c r="H669">
        <v>0</v>
      </c>
      <c r="I669">
        <v>0</v>
      </c>
      <c r="J669">
        <v>0</v>
      </c>
      <c r="K669">
        <v>0</v>
      </c>
      <c r="L669">
        <v>0</v>
      </c>
      <c r="M669">
        <v>0</v>
      </c>
      <c r="N669">
        <v>0</v>
      </c>
    </row>
    <row r="670" spans="1:14" x14ac:dyDescent="0.2">
      <c r="A670" t="s">
        <v>5602</v>
      </c>
      <c r="B670" t="s">
        <v>86</v>
      </c>
      <c r="C670" t="s">
        <v>162</v>
      </c>
      <c r="D670" t="s">
        <v>4931</v>
      </c>
      <c r="E670">
        <v>1128</v>
      </c>
      <c r="F670">
        <v>171</v>
      </c>
      <c r="G670">
        <v>933</v>
      </c>
      <c r="H670">
        <v>17</v>
      </c>
      <c r="I670">
        <v>7</v>
      </c>
      <c r="J670">
        <v>0</v>
      </c>
      <c r="K670">
        <v>0</v>
      </c>
      <c r="L670">
        <v>0</v>
      </c>
      <c r="M670">
        <v>0</v>
      </c>
      <c r="N670">
        <v>0</v>
      </c>
    </row>
    <row r="671" spans="1:14" x14ac:dyDescent="0.2">
      <c r="A671" t="s">
        <v>5603</v>
      </c>
      <c r="B671" t="s">
        <v>86</v>
      </c>
      <c r="C671" t="s">
        <v>163</v>
      </c>
      <c r="D671" t="s">
        <v>4931</v>
      </c>
      <c r="E671">
        <v>224</v>
      </c>
      <c r="F671">
        <v>30</v>
      </c>
      <c r="G671">
        <v>185</v>
      </c>
      <c r="H671">
        <v>8</v>
      </c>
      <c r="I671">
        <v>1</v>
      </c>
      <c r="J671">
        <v>0</v>
      </c>
      <c r="K671">
        <v>0</v>
      </c>
      <c r="L671">
        <v>0</v>
      </c>
      <c r="M671">
        <v>0</v>
      </c>
      <c r="N671">
        <v>0</v>
      </c>
    </row>
    <row r="672" spans="1:14" x14ac:dyDescent="0.2">
      <c r="A672" t="s">
        <v>5604</v>
      </c>
      <c r="B672" t="s">
        <v>86</v>
      </c>
      <c r="C672" t="s">
        <v>164</v>
      </c>
      <c r="D672" t="s">
        <v>4931</v>
      </c>
      <c r="E672">
        <v>179</v>
      </c>
      <c r="F672">
        <v>25</v>
      </c>
      <c r="G672">
        <v>149</v>
      </c>
      <c r="H672">
        <v>4</v>
      </c>
      <c r="I672">
        <v>1</v>
      </c>
      <c r="J672">
        <v>0</v>
      </c>
      <c r="K672">
        <v>0</v>
      </c>
      <c r="L672">
        <v>0</v>
      </c>
      <c r="M672">
        <v>0</v>
      </c>
      <c r="N672">
        <v>0</v>
      </c>
    </row>
    <row r="673" spans="1:14" x14ac:dyDescent="0.2">
      <c r="A673" t="s">
        <v>5605</v>
      </c>
      <c r="B673" t="s">
        <v>86</v>
      </c>
      <c r="C673" t="s">
        <v>165</v>
      </c>
      <c r="D673" t="s">
        <v>4931</v>
      </c>
      <c r="E673">
        <v>54</v>
      </c>
      <c r="F673">
        <v>9</v>
      </c>
      <c r="G673">
        <v>42</v>
      </c>
      <c r="H673">
        <v>1</v>
      </c>
      <c r="I673">
        <v>2</v>
      </c>
      <c r="J673">
        <v>0</v>
      </c>
      <c r="K673">
        <v>0</v>
      </c>
      <c r="L673">
        <v>0</v>
      </c>
      <c r="M673">
        <v>0</v>
      </c>
      <c r="N673">
        <v>0</v>
      </c>
    </row>
    <row r="674" spans="1:14" x14ac:dyDescent="0.2">
      <c r="A674" t="s">
        <v>5606</v>
      </c>
      <c r="B674" t="s">
        <v>86</v>
      </c>
      <c r="C674" t="s">
        <v>166</v>
      </c>
      <c r="D674" t="s">
        <v>4931</v>
      </c>
      <c r="E674">
        <v>2</v>
      </c>
      <c r="F674">
        <v>2</v>
      </c>
      <c r="G674">
        <v>0</v>
      </c>
      <c r="H674">
        <v>0</v>
      </c>
      <c r="I674">
        <v>0</v>
      </c>
      <c r="J674">
        <v>0</v>
      </c>
      <c r="K674">
        <v>0</v>
      </c>
      <c r="L674">
        <v>0</v>
      </c>
      <c r="M674">
        <v>0</v>
      </c>
      <c r="N674">
        <v>0</v>
      </c>
    </row>
    <row r="675" spans="1:14" x14ac:dyDescent="0.2">
      <c r="A675" t="s">
        <v>5607</v>
      </c>
      <c r="B675" t="s">
        <v>86</v>
      </c>
      <c r="C675" t="s">
        <v>167</v>
      </c>
      <c r="D675" t="s">
        <v>4931</v>
      </c>
      <c r="E675">
        <v>159</v>
      </c>
      <c r="F675">
        <v>28</v>
      </c>
      <c r="G675">
        <v>125</v>
      </c>
      <c r="H675">
        <v>5</v>
      </c>
      <c r="I675">
        <v>1</v>
      </c>
      <c r="J675">
        <v>0</v>
      </c>
      <c r="K675">
        <v>0</v>
      </c>
      <c r="L675">
        <v>0</v>
      </c>
      <c r="M675">
        <v>0</v>
      </c>
      <c r="N675">
        <v>0</v>
      </c>
    </row>
    <row r="676" spans="1:14" x14ac:dyDescent="0.2">
      <c r="A676" t="s">
        <v>5608</v>
      </c>
      <c r="B676" t="s">
        <v>86</v>
      </c>
      <c r="C676" t="s">
        <v>168</v>
      </c>
      <c r="D676" t="s">
        <v>4931</v>
      </c>
      <c r="E676">
        <v>66</v>
      </c>
      <c r="F676">
        <v>17</v>
      </c>
      <c r="G676">
        <v>45</v>
      </c>
      <c r="H676">
        <v>3</v>
      </c>
      <c r="I676">
        <v>1</v>
      </c>
      <c r="J676">
        <v>0</v>
      </c>
      <c r="K676">
        <v>0</v>
      </c>
      <c r="L676">
        <v>0</v>
      </c>
      <c r="M676">
        <v>0</v>
      </c>
      <c r="N676">
        <v>0</v>
      </c>
    </row>
    <row r="677" spans="1:14" x14ac:dyDescent="0.2">
      <c r="A677" t="s">
        <v>5609</v>
      </c>
      <c r="B677" t="s">
        <v>86</v>
      </c>
      <c r="C677" t="s">
        <v>169</v>
      </c>
      <c r="D677" t="s">
        <v>4931</v>
      </c>
      <c r="E677">
        <v>1122</v>
      </c>
      <c r="F677">
        <v>182</v>
      </c>
      <c r="G677">
        <v>930</v>
      </c>
      <c r="H677">
        <v>8</v>
      </c>
      <c r="I677">
        <v>2</v>
      </c>
      <c r="J677">
        <v>0</v>
      </c>
      <c r="K677">
        <v>0</v>
      </c>
      <c r="L677">
        <v>0</v>
      </c>
      <c r="M677">
        <v>0</v>
      </c>
      <c r="N677">
        <v>0</v>
      </c>
    </row>
    <row r="678" spans="1:14" x14ac:dyDescent="0.2">
      <c r="A678" t="s">
        <v>5610</v>
      </c>
      <c r="B678" t="s">
        <v>86</v>
      </c>
      <c r="C678" t="s">
        <v>170</v>
      </c>
      <c r="D678" t="s">
        <v>4931</v>
      </c>
      <c r="E678">
        <v>94</v>
      </c>
      <c r="F678">
        <v>15</v>
      </c>
      <c r="G678">
        <v>77</v>
      </c>
      <c r="H678">
        <v>0</v>
      </c>
      <c r="I678">
        <v>2</v>
      </c>
      <c r="J678">
        <v>0</v>
      </c>
      <c r="K678">
        <v>0</v>
      </c>
      <c r="L678">
        <v>0</v>
      </c>
      <c r="M678">
        <v>0</v>
      </c>
      <c r="N678">
        <v>0</v>
      </c>
    </row>
    <row r="679" spans="1:14" x14ac:dyDescent="0.2">
      <c r="A679" t="s">
        <v>5611</v>
      </c>
      <c r="B679" t="s">
        <v>86</v>
      </c>
      <c r="C679" t="s">
        <v>171</v>
      </c>
      <c r="D679" t="s">
        <v>4931</v>
      </c>
      <c r="E679">
        <v>146</v>
      </c>
      <c r="F679">
        <v>18</v>
      </c>
      <c r="G679">
        <v>123</v>
      </c>
      <c r="H679">
        <v>2</v>
      </c>
      <c r="I679">
        <v>3</v>
      </c>
      <c r="J679">
        <v>0</v>
      </c>
      <c r="K679">
        <v>0</v>
      </c>
      <c r="L679">
        <v>0</v>
      </c>
      <c r="M679">
        <v>0</v>
      </c>
      <c r="N679">
        <v>0</v>
      </c>
    </row>
    <row r="680" spans="1:14" x14ac:dyDescent="0.2">
      <c r="A680" t="s">
        <v>5612</v>
      </c>
      <c r="B680" t="s">
        <v>86</v>
      </c>
      <c r="C680" t="s">
        <v>172</v>
      </c>
      <c r="D680" t="s">
        <v>4931</v>
      </c>
      <c r="E680">
        <v>283</v>
      </c>
      <c r="F680">
        <v>34</v>
      </c>
      <c r="G680">
        <v>245</v>
      </c>
      <c r="H680">
        <v>3</v>
      </c>
      <c r="I680">
        <v>1</v>
      </c>
      <c r="J680">
        <v>0</v>
      </c>
      <c r="K680">
        <v>0</v>
      </c>
      <c r="L680">
        <v>0</v>
      </c>
      <c r="M680">
        <v>0</v>
      </c>
      <c r="N680">
        <v>0</v>
      </c>
    </row>
    <row r="681" spans="1:14" x14ac:dyDescent="0.2">
      <c r="A681" t="s">
        <v>5613</v>
      </c>
      <c r="B681" t="s">
        <v>86</v>
      </c>
      <c r="C681" t="s">
        <v>173</v>
      </c>
      <c r="D681" t="s">
        <v>4931</v>
      </c>
      <c r="E681">
        <v>70</v>
      </c>
      <c r="F681">
        <v>8</v>
      </c>
      <c r="G681">
        <v>61</v>
      </c>
      <c r="H681">
        <v>1</v>
      </c>
      <c r="I681">
        <v>0</v>
      </c>
      <c r="J681">
        <v>0</v>
      </c>
      <c r="K681">
        <v>0</v>
      </c>
      <c r="L681">
        <v>0</v>
      </c>
      <c r="M681">
        <v>0</v>
      </c>
      <c r="N681">
        <v>0</v>
      </c>
    </row>
    <row r="682" spans="1:14" x14ac:dyDescent="0.2">
      <c r="A682" t="s">
        <v>5614</v>
      </c>
      <c r="B682" t="s">
        <v>86</v>
      </c>
      <c r="C682" t="s">
        <v>174</v>
      </c>
      <c r="D682" t="s">
        <v>4931</v>
      </c>
      <c r="E682">
        <v>229</v>
      </c>
      <c r="F682">
        <v>22</v>
      </c>
      <c r="G682">
        <v>195</v>
      </c>
      <c r="H682">
        <v>7</v>
      </c>
      <c r="I682">
        <v>5</v>
      </c>
      <c r="J682">
        <v>0</v>
      </c>
      <c r="K682">
        <v>0</v>
      </c>
      <c r="L682">
        <v>0</v>
      </c>
      <c r="M682">
        <v>0</v>
      </c>
      <c r="N682">
        <v>0</v>
      </c>
    </row>
    <row r="683" spans="1:14" x14ac:dyDescent="0.2">
      <c r="A683" t="s">
        <v>5615</v>
      </c>
      <c r="B683" t="s">
        <v>86</v>
      </c>
      <c r="C683" t="s">
        <v>175</v>
      </c>
      <c r="D683" t="s">
        <v>4931</v>
      </c>
      <c r="E683">
        <v>760</v>
      </c>
      <c r="F683">
        <v>121</v>
      </c>
      <c r="G683">
        <v>623</v>
      </c>
      <c r="H683">
        <v>13</v>
      </c>
      <c r="I683">
        <v>3</v>
      </c>
      <c r="J683">
        <v>0</v>
      </c>
      <c r="K683">
        <v>0</v>
      </c>
      <c r="L683">
        <v>0</v>
      </c>
      <c r="M683">
        <v>0</v>
      </c>
      <c r="N683">
        <v>0</v>
      </c>
    </row>
    <row r="684" spans="1:14" x14ac:dyDescent="0.2">
      <c r="A684" t="s">
        <v>5616</v>
      </c>
      <c r="B684" t="s">
        <v>86</v>
      </c>
      <c r="C684" t="s">
        <v>176</v>
      </c>
      <c r="D684" t="s">
        <v>4931</v>
      </c>
      <c r="E684">
        <v>657</v>
      </c>
      <c r="F684">
        <v>115</v>
      </c>
      <c r="G684">
        <v>523</v>
      </c>
      <c r="H684">
        <v>13</v>
      </c>
      <c r="I684">
        <v>6</v>
      </c>
      <c r="J684">
        <v>0</v>
      </c>
      <c r="K684">
        <v>0</v>
      </c>
      <c r="L684">
        <v>0</v>
      </c>
      <c r="M684">
        <v>0</v>
      </c>
      <c r="N684">
        <v>0</v>
      </c>
    </row>
    <row r="685" spans="1:14" x14ac:dyDescent="0.2">
      <c r="A685" t="s">
        <v>5617</v>
      </c>
      <c r="B685" t="s">
        <v>86</v>
      </c>
      <c r="C685" t="s">
        <v>177</v>
      </c>
      <c r="D685" t="s">
        <v>4931</v>
      </c>
      <c r="E685">
        <v>130</v>
      </c>
      <c r="F685">
        <v>6</v>
      </c>
      <c r="G685">
        <v>116</v>
      </c>
      <c r="H685">
        <v>4</v>
      </c>
      <c r="I685">
        <v>4</v>
      </c>
      <c r="J685">
        <v>0</v>
      </c>
      <c r="K685">
        <v>0</v>
      </c>
      <c r="L685">
        <v>0</v>
      </c>
      <c r="M685">
        <v>0</v>
      </c>
      <c r="N685">
        <v>0</v>
      </c>
    </row>
    <row r="686" spans="1:14" x14ac:dyDescent="0.2">
      <c r="A686" t="s">
        <v>5618</v>
      </c>
      <c r="B686" t="s">
        <v>86</v>
      </c>
      <c r="C686" t="s">
        <v>178</v>
      </c>
      <c r="D686" t="s">
        <v>4931</v>
      </c>
      <c r="E686">
        <v>522</v>
      </c>
      <c r="F686">
        <v>32</v>
      </c>
      <c r="G686">
        <v>478</v>
      </c>
      <c r="H686">
        <v>12</v>
      </c>
      <c r="I686">
        <v>0</v>
      </c>
      <c r="J686">
        <v>0</v>
      </c>
      <c r="K686">
        <v>0</v>
      </c>
      <c r="L686">
        <v>0</v>
      </c>
      <c r="M686">
        <v>0</v>
      </c>
      <c r="N686">
        <v>0</v>
      </c>
    </row>
    <row r="687" spans="1:14" x14ac:dyDescent="0.2">
      <c r="A687" t="s">
        <v>5619</v>
      </c>
      <c r="B687" t="s">
        <v>86</v>
      </c>
      <c r="C687" t="s">
        <v>179</v>
      </c>
      <c r="D687" t="s">
        <v>4931</v>
      </c>
      <c r="E687">
        <v>287</v>
      </c>
      <c r="F687">
        <v>24</v>
      </c>
      <c r="G687">
        <v>246</v>
      </c>
      <c r="H687">
        <v>10</v>
      </c>
      <c r="I687">
        <v>7</v>
      </c>
      <c r="J687">
        <v>0</v>
      </c>
      <c r="K687">
        <v>0</v>
      </c>
      <c r="L687">
        <v>0</v>
      </c>
      <c r="M687">
        <v>0</v>
      </c>
      <c r="N687">
        <v>0</v>
      </c>
    </row>
    <row r="688" spans="1:14" x14ac:dyDescent="0.2">
      <c r="A688" t="s">
        <v>5620</v>
      </c>
      <c r="B688" t="s">
        <v>86</v>
      </c>
      <c r="C688" t="s">
        <v>180</v>
      </c>
      <c r="D688" t="s">
        <v>4931</v>
      </c>
      <c r="E688">
        <v>439</v>
      </c>
      <c r="F688">
        <v>15</v>
      </c>
      <c r="G688">
        <v>415</v>
      </c>
      <c r="H688">
        <v>5</v>
      </c>
      <c r="I688">
        <v>4</v>
      </c>
      <c r="J688">
        <v>0</v>
      </c>
      <c r="K688">
        <v>0</v>
      </c>
      <c r="L688">
        <v>0</v>
      </c>
      <c r="M688">
        <v>0</v>
      </c>
      <c r="N688">
        <v>0</v>
      </c>
    </row>
    <row r="689" spans="1:14" x14ac:dyDescent="0.2">
      <c r="A689" t="s">
        <v>5621</v>
      </c>
      <c r="B689" t="s">
        <v>86</v>
      </c>
      <c r="C689" t="s">
        <v>181</v>
      </c>
      <c r="D689" t="s">
        <v>4931</v>
      </c>
      <c r="E689">
        <v>239</v>
      </c>
      <c r="F689">
        <v>18</v>
      </c>
      <c r="G689">
        <v>214</v>
      </c>
      <c r="H689">
        <v>5</v>
      </c>
      <c r="I689">
        <v>2</v>
      </c>
      <c r="J689">
        <v>0</v>
      </c>
      <c r="K689">
        <v>0</v>
      </c>
      <c r="L689">
        <v>0</v>
      </c>
      <c r="M689">
        <v>0</v>
      </c>
      <c r="N689">
        <v>0</v>
      </c>
    </row>
    <row r="690" spans="1:14" x14ac:dyDescent="0.2">
      <c r="A690" t="s">
        <v>5622</v>
      </c>
      <c r="B690" t="s">
        <v>86</v>
      </c>
      <c r="C690" t="s">
        <v>182</v>
      </c>
      <c r="D690" t="s">
        <v>4931</v>
      </c>
      <c r="E690">
        <v>122</v>
      </c>
      <c r="F690">
        <v>19</v>
      </c>
      <c r="G690">
        <v>99</v>
      </c>
      <c r="H690">
        <v>2</v>
      </c>
      <c r="I690">
        <v>2</v>
      </c>
      <c r="J690">
        <v>0</v>
      </c>
      <c r="K690">
        <v>0</v>
      </c>
      <c r="L690">
        <v>0</v>
      </c>
      <c r="M690">
        <v>0</v>
      </c>
      <c r="N690">
        <v>0</v>
      </c>
    </row>
    <row r="691" spans="1:14" x14ac:dyDescent="0.2">
      <c r="A691" t="s">
        <v>5623</v>
      </c>
      <c r="B691" t="s">
        <v>86</v>
      </c>
      <c r="C691" t="s">
        <v>183</v>
      </c>
      <c r="D691" t="s">
        <v>4931</v>
      </c>
      <c r="E691">
        <v>325</v>
      </c>
      <c r="F691">
        <v>29</v>
      </c>
      <c r="G691">
        <v>281</v>
      </c>
      <c r="H691">
        <v>9</v>
      </c>
      <c r="I691">
        <v>6</v>
      </c>
      <c r="J691">
        <v>0</v>
      </c>
      <c r="K691">
        <v>0</v>
      </c>
      <c r="L691">
        <v>0</v>
      </c>
      <c r="M691">
        <v>0</v>
      </c>
      <c r="N691">
        <v>0</v>
      </c>
    </row>
    <row r="692" spans="1:14" x14ac:dyDescent="0.2">
      <c r="A692" t="s">
        <v>5624</v>
      </c>
      <c r="B692" t="s">
        <v>86</v>
      </c>
      <c r="C692" t="s">
        <v>184</v>
      </c>
      <c r="D692" t="s">
        <v>4931</v>
      </c>
      <c r="E692">
        <v>200</v>
      </c>
      <c r="F692">
        <v>18</v>
      </c>
      <c r="G692">
        <v>175</v>
      </c>
      <c r="H692">
        <v>4</v>
      </c>
      <c r="I692">
        <v>3</v>
      </c>
      <c r="J692">
        <v>0</v>
      </c>
      <c r="K692">
        <v>0</v>
      </c>
      <c r="L692">
        <v>0</v>
      </c>
      <c r="M692">
        <v>0</v>
      </c>
      <c r="N692">
        <v>0</v>
      </c>
    </row>
    <row r="693" spans="1:14" x14ac:dyDescent="0.2">
      <c r="A693" t="s">
        <v>5625</v>
      </c>
      <c r="B693" t="s">
        <v>86</v>
      </c>
      <c r="C693" t="s">
        <v>185</v>
      </c>
      <c r="D693" t="s">
        <v>4931</v>
      </c>
      <c r="E693">
        <v>228</v>
      </c>
      <c r="F693">
        <v>14</v>
      </c>
      <c r="G693">
        <v>206</v>
      </c>
      <c r="H693">
        <v>3</v>
      </c>
      <c r="I693">
        <v>5</v>
      </c>
      <c r="J693">
        <v>0</v>
      </c>
      <c r="K693">
        <v>0</v>
      </c>
      <c r="L693">
        <v>0</v>
      </c>
      <c r="M693">
        <v>0</v>
      </c>
      <c r="N693">
        <v>0</v>
      </c>
    </row>
    <row r="694" spans="1:14" x14ac:dyDescent="0.2">
      <c r="A694" t="s">
        <v>5626</v>
      </c>
      <c r="B694" t="s">
        <v>86</v>
      </c>
      <c r="C694" t="s">
        <v>186</v>
      </c>
      <c r="D694" t="s">
        <v>4931</v>
      </c>
      <c r="E694">
        <v>64</v>
      </c>
      <c r="F694">
        <v>9</v>
      </c>
      <c r="G694">
        <v>54</v>
      </c>
      <c r="H694">
        <v>1</v>
      </c>
      <c r="I694">
        <v>0</v>
      </c>
      <c r="J694">
        <v>0</v>
      </c>
      <c r="K694">
        <v>0</v>
      </c>
      <c r="L694">
        <v>0</v>
      </c>
      <c r="M694">
        <v>0</v>
      </c>
      <c r="N694">
        <v>0</v>
      </c>
    </row>
    <row r="695" spans="1:14" x14ac:dyDescent="0.2">
      <c r="A695" t="s">
        <v>5627</v>
      </c>
      <c r="B695" t="s">
        <v>86</v>
      </c>
      <c r="C695" t="s">
        <v>187</v>
      </c>
      <c r="D695" t="s">
        <v>4931</v>
      </c>
      <c r="E695">
        <v>217</v>
      </c>
      <c r="F695">
        <v>33</v>
      </c>
      <c r="G695">
        <v>174</v>
      </c>
      <c r="H695">
        <v>7</v>
      </c>
      <c r="I695">
        <v>3</v>
      </c>
      <c r="J695">
        <v>0</v>
      </c>
      <c r="K695">
        <v>0</v>
      </c>
      <c r="L695">
        <v>0</v>
      </c>
      <c r="M695">
        <v>0</v>
      </c>
      <c r="N695">
        <v>0</v>
      </c>
    </row>
    <row r="696" spans="1:14" x14ac:dyDescent="0.2">
      <c r="A696" t="s">
        <v>5628</v>
      </c>
      <c r="B696" t="s">
        <v>86</v>
      </c>
      <c r="C696" t="s">
        <v>188</v>
      </c>
      <c r="D696" t="s">
        <v>4931</v>
      </c>
      <c r="E696">
        <v>134</v>
      </c>
      <c r="F696">
        <v>25</v>
      </c>
      <c r="G696">
        <v>107</v>
      </c>
      <c r="H696">
        <v>2</v>
      </c>
      <c r="I696">
        <v>0</v>
      </c>
      <c r="J696">
        <v>0</v>
      </c>
      <c r="K696">
        <v>0</v>
      </c>
      <c r="L696">
        <v>0</v>
      </c>
      <c r="M696">
        <v>0</v>
      </c>
      <c r="N696">
        <v>0</v>
      </c>
    </row>
    <row r="697" spans="1:14" x14ac:dyDescent="0.2">
      <c r="A697" t="s">
        <v>5629</v>
      </c>
      <c r="B697" t="s">
        <v>86</v>
      </c>
      <c r="C697" t="s">
        <v>189</v>
      </c>
      <c r="D697" t="s">
        <v>4931</v>
      </c>
      <c r="E697">
        <v>153</v>
      </c>
      <c r="F697">
        <v>6</v>
      </c>
      <c r="G697">
        <v>139</v>
      </c>
      <c r="H697">
        <v>6</v>
      </c>
      <c r="I697">
        <v>2</v>
      </c>
      <c r="J697">
        <v>0</v>
      </c>
      <c r="K697">
        <v>0</v>
      </c>
      <c r="L697">
        <v>0</v>
      </c>
      <c r="M697">
        <v>0</v>
      </c>
      <c r="N697">
        <v>0</v>
      </c>
    </row>
    <row r="698" spans="1:14" x14ac:dyDescent="0.2">
      <c r="A698" t="s">
        <v>5630</v>
      </c>
      <c r="B698" t="s">
        <v>86</v>
      </c>
      <c r="C698" t="s">
        <v>190</v>
      </c>
      <c r="D698" t="s">
        <v>4931</v>
      </c>
      <c r="E698">
        <v>465</v>
      </c>
      <c r="F698">
        <v>74</v>
      </c>
      <c r="G698">
        <v>381</v>
      </c>
      <c r="H698">
        <v>8</v>
      </c>
      <c r="I698">
        <v>2</v>
      </c>
      <c r="J698">
        <v>0</v>
      </c>
      <c r="K698">
        <v>0</v>
      </c>
      <c r="L698">
        <v>0</v>
      </c>
      <c r="M698">
        <v>0</v>
      </c>
      <c r="N698">
        <v>0</v>
      </c>
    </row>
    <row r="699" spans="1:14" x14ac:dyDescent="0.2">
      <c r="A699" t="s">
        <v>5631</v>
      </c>
      <c r="B699" t="s">
        <v>86</v>
      </c>
      <c r="C699" t="s">
        <v>191</v>
      </c>
      <c r="D699" t="s">
        <v>4931</v>
      </c>
      <c r="E699">
        <v>84</v>
      </c>
      <c r="F699">
        <v>7</v>
      </c>
      <c r="G699">
        <v>71</v>
      </c>
      <c r="H699">
        <v>6</v>
      </c>
      <c r="I699">
        <v>0</v>
      </c>
      <c r="J699">
        <v>0</v>
      </c>
      <c r="K699">
        <v>0</v>
      </c>
      <c r="L699">
        <v>0</v>
      </c>
      <c r="M699">
        <v>0</v>
      </c>
      <c r="N699">
        <v>0</v>
      </c>
    </row>
    <row r="700" spans="1:14" x14ac:dyDescent="0.2">
      <c r="A700" t="s">
        <v>5632</v>
      </c>
      <c r="B700" t="s">
        <v>86</v>
      </c>
      <c r="C700" t="s">
        <v>192</v>
      </c>
      <c r="D700" t="s">
        <v>4931</v>
      </c>
      <c r="E700">
        <v>101</v>
      </c>
      <c r="F700">
        <v>17</v>
      </c>
      <c r="G700">
        <v>84</v>
      </c>
      <c r="H700">
        <v>0</v>
      </c>
      <c r="I700">
        <v>0</v>
      </c>
      <c r="J700">
        <v>0</v>
      </c>
      <c r="K700">
        <v>0</v>
      </c>
      <c r="L700">
        <v>0</v>
      </c>
      <c r="M700">
        <v>0</v>
      </c>
      <c r="N700">
        <v>0</v>
      </c>
    </row>
    <row r="701" spans="1:14" x14ac:dyDescent="0.2">
      <c r="A701" t="s">
        <v>5633</v>
      </c>
      <c r="B701" t="s">
        <v>86</v>
      </c>
      <c r="C701" t="s">
        <v>193</v>
      </c>
      <c r="D701" t="s">
        <v>4931</v>
      </c>
      <c r="E701">
        <v>265</v>
      </c>
      <c r="F701">
        <v>35</v>
      </c>
      <c r="G701">
        <v>223</v>
      </c>
      <c r="H701">
        <v>3</v>
      </c>
      <c r="I701">
        <v>4</v>
      </c>
      <c r="J701">
        <v>0</v>
      </c>
      <c r="K701">
        <v>0</v>
      </c>
      <c r="L701">
        <v>0</v>
      </c>
      <c r="M701">
        <v>0</v>
      </c>
      <c r="N701">
        <v>0</v>
      </c>
    </row>
    <row r="702" spans="1:14" x14ac:dyDescent="0.2">
      <c r="A702" t="s">
        <v>5634</v>
      </c>
      <c r="B702" t="s">
        <v>86</v>
      </c>
      <c r="C702" t="s">
        <v>194</v>
      </c>
      <c r="D702" t="s">
        <v>4931</v>
      </c>
      <c r="E702">
        <v>170</v>
      </c>
      <c r="F702">
        <v>21</v>
      </c>
      <c r="G702">
        <v>146</v>
      </c>
      <c r="H702">
        <v>2</v>
      </c>
      <c r="I702">
        <v>1</v>
      </c>
      <c r="J702">
        <v>0</v>
      </c>
      <c r="K702">
        <v>0</v>
      </c>
      <c r="L702">
        <v>0</v>
      </c>
      <c r="M702">
        <v>0</v>
      </c>
      <c r="N702">
        <v>0</v>
      </c>
    </row>
    <row r="703" spans="1:14" x14ac:dyDescent="0.2">
      <c r="A703" t="s">
        <v>5635</v>
      </c>
      <c r="B703" t="s">
        <v>86</v>
      </c>
      <c r="C703" t="s">
        <v>195</v>
      </c>
      <c r="D703" t="s">
        <v>4931</v>
      </c>
      <c r="E703">
        <v>124</v>
      </c>
      <c r="F703">
        <v>23</v>
      </c>
      <c r="G703">
        <v>101</v>
      </c>
      <c r="H703">
        <v>0</v>
      </c>
      <c r="I703">
        <v>0</v>
      </c>
      <c r="J703">
        <v>0</v>
      </c>
      <c r="K703">
        <v>0</v>
      </c>
      <c r="L703">
        <v>0</v>
      </c>
      <c r="M703">
        <v>0</v>
      </c>
      <c r="N703">
        <v>0</v>
      </c>
    </row>
    <row r="704" spans="1:14" x14ac:dyDescent="0.2">
      <c r="A704" t="s">
        <v>5636</v>
      </c>
      <c r="B704" t="s">
        <v>86</v>
      </c>
      <c r="C704" t="s">
        <v>196</v>
      </c>
      <c r="D704" t="s">
        <v>4931</v>
      </c>
      <c r="E704">
        <v>384</v>
      </c>
      <c r="F704">
        <v>54</v>
      </c>
      <c r="G704">
        <v>320</v>
      </c>
      <c r="H704">
        <v>6</v>
      </c>
      <c r="I704">
        <v>4</v>
      </c>
      <c r="J704">
        <v>0</v>
      </c>
      <c r="K704">
        <v>0</v>
      </c>
      <c r="L704">
        <v>0</v>
      </c>
      <c r="M704">
        <v>0</v>
      </c>
      <c r="N704">
        <v>0</v>
      </c>
    </row>
    <row r="705" spans="1:14" x14ac:dyDescent="0.2">
      <c r="A705" t="s">
        <v>5637</v>
      </c>
      <c r="B705" t="s">
        <v>86</v>
      </c>
      <c r="C705" t="s">
        <v>197</v>
      </c>
      <c r="D705" t="s">
        <v>4931</v>
      </c>
      <c r="E705">
        <v>160</v>
      </c>
      <c r="F705">
        <v>28</v>
      </c>
      <c r="G705">
        <v>130</v>
      </c>
      <c r="H705">
        <v>2</v>
      </c>
      <c r="I705">
        <v>0</v>
      </c>
      <c r="J705">
        <v>0</v>
      </c>
      <c r="K705">
        <v>0</v>
      </c>
      <c r="L705">
        <v>0</v>
      </c>
      <c r="M705">
        <v>0</v>
      </c>
      <c r="N705">
        <v>0</v>
      </c>
    </row>
    <row r="706" spans="1:14" x14ac:dyDescent="0.2">
      <c r="A706" t="s">
        <v>5638</v>
      </c>
      <c r="B706" t="s">
        <v>86</v>
      </c>
      <c r="C706" t="s">
        <v>276</v>
      </c>
      <c r="D706" t="s">
        <v>4931</v>
      </c>
      <c r="E706">
        <v>7</v>
      </c>
      <c r="F706">
        <v>0</v>
      </c>
      <c r="G706">
        <v>7</v>
      </c>
      <c r="H706">
        <v>0</v>
      </c>
      <c r="I706">
        <v>0</v>
      </c>
      <c r="J706">
        <v>0</v>
      </c>
      <c r="K706">
        <v>0</v>
      </c>
      <c r="L706">
        <v>0</v>
      </c>
      <c r="M706">
        <v>0</v>
      </c>
      <c r="N706">
        <v>0</v>
      </c>
    </row>
    <row r="707" spans="1:14" x14ac:dyDescent="0.2">
      <c r="A707" t="s">
        <v>5639</v>
      </c>
      <c r="B707" t="s">
        <v>86</v>
      </c>
      <c r="C707" t="s">
        <v>198</v>
      </c>
      <c r="D707" t="s">
        <v>4931</v>
      </c>
      <c r="E707">
        <v>132</v>
      </c>
      <c r="F707">
        <v>4</v>
      </c>
      <c r="G707">
        <v>124</v>
      </c>
      <c r="H707">
        <v>3</v>
      </c>
      <c r="I707">
        <v>1</v>
      </c>
      <c r="J707">
        <v>0</v>
      </c>
      <c r="K707">
        <v>0</v>
      </c>
      <c r="L707">
        <v>0</v>
      </c>
      <c r="M707">
        <v>0</v>
      </c>
      <c r="N707">
        <v>0</v>
      </c>
    </row>
    <row r="708" spans="1:14" x14ac:dyDescent="0.2">
      <c r="A708" t="s">
        <v>5640</v>
      </c>
      <c r="B708" t="s">
        <v>86</v>
      </c>
      <c r="C708" t="s">
        <v>199</v>
      </c>
      <c r="D708" t="s">
        <v>4931</v>
      </c>
      <c r="E708">
        <v>505</v>
      </c>
      <c r="F708">
        <v>37</v>
      </c>
      <c r="G708">
        <v>451</v>
      </c>
      <c r="H708">
        <v>14</v>
      </c>
      <c r="I708">
        <v>3</v>
      </c>
      <c r="J708">
        <v>0</v>
      </c>
      <c r="K708">
        <v>0</v>
      </c>
      <c r="L708">
        <v>0</v>
      </c>
      <c r="M708">
        <v>0</v>
      </c>
      <c r="N708">
        <v>0</v>
      </c>
    </row>
    <row r="709" spans="1:14" x14ac:dyDescent="0.2">
      <c r="A709" t="s">
        <v>5641</v>
      </c>
      <c r="B709" t="s">
        <v>86</v>
      </c>
      <c r="C709" t="s">
        <v>200</v>
      </c>
      <c r="D709" t="s">
        <v>4931</v>
      </c>
      <c r="E709">
        <v>154</v>
      </c>
      <c r="F709">
        <v>19</v>
      </c>
      <c r="G709">
        <v>127</v>
      </c>
      <c r="H709">
        <v>5</v>
      </c>
      <c r="I709">
        <v>3</v>
      </c>
      <c r="J709">
        <v>0</v>
      </c>
      <c r="K709">
        <v>0</v>
      </c>
      <c r="L709">
        <v>0</v>
      </c>
      <c r="M709">
        <v>0</v>
      </c>
      <c r="N709">
        <v>0</v>
      </c>
    </row>
    <row r="710" spans="1:14" x14ac:dyDescent="0.2">
      <c r="A710" t="s">
        <v>5642</v>
      </c>
      <c r="B710" t="s">
        <v>86</v>
      </c>
      <c r="C710" t="s">
        <v>201</v>
      </c>
      <c r="D710" t="s">
        <v>4931</v>
      </c>
      <c r="E710">
        <v>498</v>
      </c>
      <c r="F710">
        <v>55</v>
      </c>
      <c r="G710">
        <v>437</v>
      </c>
      <c r="H710">
        <v>6</v>
      </c>
      <c r="I710">
        <v>0</v>
      </c>
      <c r="J710">
        <v>0</v>
      </c>
      <c r="K710">
        <v>0</v>
      </c>
      <c r="L710">
        <v>0</v>
      </c>
      <c r="M710">
        <v>0</v>
      </c>
      <c r="N710">
        <v>0</v>
      </c>
    </row>
    <row r="711" spans="1:14" x14ac:dyDescent="0.2">
      <c r="A711" t="s">
        <v>5643</v>
      </c>
      <c r="B711" t="s">
        <v>86</v>
      </c>
      <c r="C711" t="s">
        <v>202</v>
      </c>
      <c r="D711" t="s">
        <v>4931</v>
      </c>
      <c r="E711">
        <v>171</v>
      </c>
      <c r="F711">
        <v>34</v>
      </c>
      <c r="G711">
        <v>133</v>
      </c>
      <c r="H711">
        <v>4</v>
      </c>
      <c r="I711">
        <v>0</v>
      </c>
      <c r="J711">
        <v>0</v>
      </c>
      <c r="K711">
        <v>0</v>
      </c>
      <c r="L711">
        <v>0</v>
      </c>
      <c r="M711">
        <v>0</v>
      </c>
      <c r="N711">
        <v>0</v>
      </c>
    </row>
    <row r="712" spans="1:14" x14ac:dyDescent="0.2">
      <c r="A712" t="s">
        <v>5644</v>
      </c>
      <c r="B712" t="s">
        <v>86</v>
      </c>
      <c r="C712" t="s">
        <v>203</v>
      </c>
      <c r="D712" t="s">
        <v>4931</v>
      </c>
      <c r="E712">
        <v>133</v>
      </c>
      <c r="F712">
        <v>22</v>
      </c>
      <c r="G712">
        <v>105</v>
      </c>
      <c r="H712">
        <v>4</v>
      </c>
      <c r="I712">
        <v>2</v>
      </c>
      <c r="J712">
        <v>0</v>
      </c>
      <c r="K712">
        <v>0</v>
      </c>
      <c r="L712">
        <v>0</v>
      </c>
      <c r="M712">
        <v>0</v>
      </c>
      <c r="N712">
        <v>0</v>
      </c>
    </row>
    <row r="713" spans="1:14" x14ac:dyDescent="0.2">
      <c r="A713" t="s">
        <v>5645</v>
      </c>
      <c r="B713" t="s">
        <v>86</v>
      </c>
      <c r="C713" t="s">
        <v>204</v>
      </c>
      <c r="D713" t="s">
        <v>4931</v>
      </c>
      <c r="E713">
        <v>121</v>
      </c>
      <c r="F713">
        <v>16</v>
      </c>
      <c r="G713">
        <v>102</v>
      </c>
      <c r="H713">
        <v>2</v>
      </c>
      <c r="I713">
        <v>1</v>
      </c>
      <c r="J713">
        <v>0</v>
      </c>
      <c r="K713">
        <v>0</v>
      </c>
      <c r="L713">
        <v>0</v>
      </c>
      <c r="M713">
        <v>0</v>
      </c>
      <c r="N713">
        <v>0</v>
      </c>
    </row>
    <row r="714" spans="1:14" x14ac:dyDescent="0.2">
      <c r="A714" t="s">
        <v>5646</v>
      </c>
      <c r="B714" t="s">
        <v>86</v>
      </c>
      <c r="C714" t="s">
        <v>205</v>
      </c>
      <c r="D714" t="s">
        <v>4931</v>
      </c>
      <c r="E714">
        <v>105</v>
      </c>
      <c r="F714">
        <v>11</v>
      </c>
      <c r="G714">
        <v>90</v>
      </c>
      <c r="H714">
        <v>2</v>
      </c>
      <c r="I714">
        <v>2</v>
      </c>
      <c r="J714">
        <v>0</v>
      </c>
      <c r="K714">
        <v>0</v>
      </c>
      <c r="L714">
        <v>0</v>
      </c>
      <c r="M714">
        <v>0</v>
      </c>
      <c r="N714">
        <v>0</v>
      </c>
    </row>
    <row r="715" spans="1:14" x14ac:dyDescent="0.2">
      <c r="A715" t="s">
        <v>5647</v>
      </c>
      <c r="B715" t="s">
        <v>86</v>
      </c>
      <c r="C715" t="s">
        <v>206</v>
      </c>
      <c r="D715" t="s">
        <v>4931</v>
      </c>
      <c r="E715">
        <v>198</v>
      </c>
      <c r="F715">
        <v>26</v>
      </c>
      <c r="G715">
        <v>164</v>
      </c>
      <c r="H715">
        <v>6</v>
      </c>
      <c r="I715">
        <v>2</v>
      </c>
      <c r="J715">
        <v>0</v>
      </c>
      <c r="K715">
        <v>0</v>
      </c>
      <c r="L715">
        <v>0</v>
      </c>
      <c r="M715">
        <v>0</v>
      </c>
      <c r="N715">
        <v>0</v>
      </c>
    </row>
    <row r="716" spans="1:14" x14ac:dyDescent="0.2">
      <c r="A716" t="s">
        <v>5648</v>
      </c>
      <c r="B716" t="s">
        <v>86</v>
      </c>
      <c r="C716" t="s">
        <v>207</v>
      </c>
      <c r="D716" t="s">
        <v>4931</v>
      </c>
      <c r="E716">
        <v>103</v>
      </c>
      <c r="F716">
        <v>10</v>
      </c>
      <c r="G716">
        <v>88</v>
      </c>
      <c r="H716">
        <v>4</v>
      </c>
      <c r="I716">
        <v>1</v>
      </c>
      <c r="J716">
        <v>0</v>
      </c>
      <c r="K716">
        <v>0</v>
      </c>
      <c r="L716">
        <v>0</v>
      </c>
      <c r="M716">
        <v>0</v>
      </c>
      <c r="N716">
        <v>0</v>
      </c>
    </row>
    <row r="717" spans="1:14" x14ac:dyDescent="0.2">
      <c r="A717" t="s">
        <v>5649</v>
      </c>
      <c r="B717" t="s">
        <v>86</v>
      </c>
      <c r="C717" t="s">
        <v>208</v>
      </c>
      <c r="D717" t="s">
        <v>4931</v>
      </c>
      <c r="E717">
        <v>185</v>
      </c>
      <c r="F717">
        <v>26</v>
      </c>
      <c r="G717">
        <v>157</v>
      </c>
      <c r="H717">
        <v>1</v>
      </c>
      <c r="I717">
        <v>1</v>
      </c>
      <c r="J717">
        <v>0</v>
      </c>
      <c r="K717">
        <v>0</v>
      </c>
      <c r="L717">
        <v>0</v>
      </c>
      <c r="M717">
        <v>0</v>
      </c>
      <c r="N717">
        <v>0</v>
      </c>
    </row>
    <row r="718" spans="1:14" x14ac:dyDescent="0.2">
      <c r="A718" t="s">
        <v>5650</v>
      </c>
      <c r="B718" t="s">
        <v>86</v>
      </c>
      <c r="C718" t="s">
        <v>209</v>
      </c>
      <c r="D718" t="s">
        <v>4931</v>
      </c>
      <c r="E718">
        <v>169</v>
      </c>
      <c r="F718">
        <v>15</v>
      </c>
      <c r="G718">
        <v>148</v>
      </c>
      <c r="H718">
        <v>5</v>
      </c>
      <c r="I718">
        <v>1</v>
      </c>
      <c r="J718">
        <v>0</v>
      </c>
      <c r="K718">
        <v>0</v>
      </c>
      <c r="L718">
        <v>0</v>
      </c>
      <c r="M718">
        <v>0</v>
      </c>
      <c r="N718">
        <v>0</v>
      </c>
    </row>
    <row r="719" spans="1:14" x14ac:dyDescent="0.2">
      <c r="A719" t="s">
        <v>5651</v>
      </c>
      <c r="B719" t="s">
        <v>86</v>
      </c>
      <c r="C719" t="s">
        <v>210</v>
      </c>
      <c r="D719" t="s">
        <v>4931</v>
      </c>
      <c r="E719">
        <v>170</v>
      </c>
      <c r="F719">
        <v>30</v>
      </c>
      <c r="G719">
        <v>135</v>
      </c>
      <c r="H719">
        <v>3</v>
      </c>
      <c r="I719">
        <v>2</v>
      </c>
      <c r="J719">
        <v>0</v>
      </c>
      <c r="K719">
        <v>0</v>
      </c>
      <c r="L719">
        <v>0</v>
      </c>
      <c r="M719">
        <v>0</v>
      </c>
      <c r="N719">
        <v>0</v>
      </c>
    </row>
    <row r="720" spans="1:14" x14ac:dyDescent="0.2">
      <c r="A720" t="s">
        <v>5652</v>
      </c>
      <c r="B720" t="s">
        <v>86</v>
      </c>
      <c r="C720" t="s">
        <v>211</v>
      </c>
      <c r="D720" t="s">
        <v>4931</v>
      </c>
      <c r="E720">
        <v>19</v>
      </c>
      <c r="F720">
        <v>0</v>
      </c>
      <c r="G720">
        <v>18</v>
      </c>
      <c r="H720">
        <v>0</v>
      </c>
      <c r="I720">
        <v>1</v>
      </c>
      <c r="J720">
        <v>0</v>
      </c>
      <c r="K720">
        <v>0</v>
      </c>
      <c r="L720">
        <v>0</v>
      </c>
      <c r="M720">
        <v>0</v>
      </c>
      <c r="N720">
        <v>0</v>
      </c>
    </row>
    <row r="721" spans="1:14" x14ac:dyDescent="0.2">
      <c r="A721" t="s">
        <v>5653</v>
      </c>
      <c r="B721" t="s">
        <v>86</v>
      </c>
      <c r="C721" t="s">
        <v>212</v>
      </c>
      <c r="D721" t="s">
        <v>4931</v>
      </c>
      <c r="E721">
        <v>178</v>
      </c>
      <c r="F721">
        <v>18</v>
      </c>
      <c r="G721">
        <v>155</v>
      </c>
      <c r="H721">
        <v>4</v>
      </c>
      <c r="I721">
        <v>1</v>
      </c>
      <c r="J721">
        <v>0</v>
      </c>
      <c r="K721">
        <v>0</v>
      </c>
      <c r="L721">
        <v>0</v>
      </c>
      <c r="M721">
        <v>0</v>
      </c>
      <c r="N721">
        <v>0</v>
      </c>
    </row>
    <row r="722" spans="1:14" x14ac:dyDescent="0.2">
      <c r="A722" t="s">
        <v>5654</v>
      </c>
      <c r="B722" t="s">
        <v>86</v>
      </c>
      <c r="C722" t="s">
        <v>213</v>
      </c>
      <c r="D722" t="s">
        <v>4931</v>
      </c>
      <c r="E722">
        <v>148</v>
      </c>
      <c r="F722">
        <v>5</v>
      </c>
      <c r="G722">
        <v>136</v>
      </c>
      <c r="H722">
        <v>5</v>
      </c>
      <c r="I722">
        <v>2</v>
      </c>
      <c r="J722">
        <v>0</v>
      </c>
      <c r="K722">
        <v>0</v>
      </c>
      <c r="L722">
        <v>0</v>
      </c>
      <c r="M722">
        <v>0</v>
      </c>
      <c r="N722">
        <v>0</v>
      </c>
    </row>
    <row r="723" spans="1:14" x14ac:dyDescent="0.2">
      <c r="A723" t="s">
        <v>5655</v>
      </c>
      <c r="B723" t="s">
        <v>86</v>
      </c>
      <c r="C723" t="s">
        <v>214</v>
      </c>
      <c r="D723" t="s">
        <v>4931</v>
      </c>
      <c r="E723">
        <v>103</v>
      </c>
      <c r="F723">
        <v>11</v>
      </c>
      <c r="G723">
        <v>90</v>
      </c>
      <c r="H723">
        <v>2</v>
      </c>
      <c r="I723">
        <v>0</v>
      </c>
      <c r="J723">
        <v>0</v>
      </c>
      <c r="K723">
        <v>0</v>
      </c>
      <c r="L723">
        <v>0</v>
      </c>
      <c r="M723">
        <v>0</v>
      </c>
      <c r="N723">
        <v>0</v>
      </c>
    </row>
    <row r="724" spans="1:14" x14ac:dyDescent="0.2">
      <c r="A724" t="s">
        <v>5656</v>
      </c>
      <c r="B724" t="s">
        <v>86</v>
      </c>
      <c r="C724" t="s">
        <v>215</v>
      </c>
      <c r="D724" t="s">
        <v>4931</v>
      </c>
      <c r="E724">
        <v>278</v>
      </c>
      <c r="F724">
        <v>34</v>
      </c>
      <c r="G724">
        <v>241</v>
      </c>
      <c r="H724">
        <v>3</v>
      </c>
      <c r="I724">
        <v>0</v>
      </c>
      <c r="J724">
        <v>0</v>
      </c>
      <c r="K724">
        <v>0</v>
      </c>
      <c r="L724">
        <v>0</v>
      </c>
      <c r="M724">
        <v>0</v>
      </c>
      <c r="N724">
        <v>0</v>
      </c>
    </row>
    <row r="725" spans="1:14" x14ac:dyDescent="0.2">
      <c r="A725" t="s">
        <v>5657</v>
      </c>
      <c r="B725" t="s">
        <v>86</v>
      </c>
      <c r="C725" t="s">
        <v>216</v>
      </c>
      <c r="D725" t="s">
        <v>4931</v>
      </c>
      <c r="E725">
        <v>178</v>
      </c>
      <c r="F725">
        <v>35</v>
      </c>
      <c r="G725">
        <v>137</v>
      </c>
      <c r="H725">
        <v>4</v>
      </c>
      <c r="I725">
        <v>2</v>
      </c>
      <c r="J725">
        <v>0</v>
      </c>
      <c r="K725">
        <v>0</v>
      </c>
      <c r="L725">
        <v>0</v>
      </c>
      <c r="M725">
        <v>0</v>
      </c>
      <c r="N725">
        <v>0</v>
      </c>
    </row>
    <row r="726" spans="1:14" x14ac:dyDescent="0.2">
      <c r="A726" t="s">
        <v>5658</v>
      </c>
      <c r="B726" t="s">
        <v>86</v>
      </c>
      <c r="C726" t="s">
        <v>217</v>
      </c>
      <c r="D726" t="s">
        <v>4931</v>
      </c>
      <c r="E726">
        <v>88</v>
      </c>
      <c r="F726">
        <v>15</v>
      </c>
      <c r="G726">
        <v>71</v>
      </c>
      <c r="H726">
        <v>1</v>
      </c>
      <c r="I726">
        <v>1</v>
      </c>
      <c r="J726">
        <v>0</v>
      </c>
      <c r="K726">
        <v>0</v>
      </c>
      <c r="L726">
        <v>0</v>
      </c>
      <c r="M726">
        <v>0</v>
      </c>
      <c r="N726">
        <v>0</v>
      </c>
    </row>
    <row r="727" spans="1:14" x14ac:dyDescent="0.2">
      <c r="A727" t="s">
        <v>5659</v>
      </c>
      <c r="B727" t="s">
        <v>86</v>
      </c>
      <c r="C727" t="s">
        <v>218</v>
      </c>
      <c r="D727" t="s">
        <v>4931</v>
      </c>
      <c r="E727">
        <v>157</v>
      </c>
      <c r="F727">
        <v>29</v>
      </c>
      <c r="G727">
        <v>125</v>
      </c>
      <c r="H727">
        <v>2</v>
      </c>
      <c r="I727">
        <v>1</v>
      </c>
      <c r="J727">
        <v>0</v>
      </c>
      <c r="K727">
        <v>0</v>
      </c>
      <c r="L727">
        <v>0</v>
      </c>
      <c r="M727">
        <v>0</v>
      </c>
      <c r="N727">
        <v>0</v>
      </c>
    </row>
    <row r="728" spans="1:14" x14ac:dyDescent="0.2">
      <c r="A728" t="s">
        <v>5660</v>
      </c>
      <c r="B728" t="s">
        <v>86</v>
      </c>
      <c r="C728" t="s">
        <v>219</v>
      </c>
      <c r="D728" t="s">
        <v>4931</v>
      </c>
      <c r="E728">
        <v>292</v>
      </c>
      <c r="F728">
        <v>47</v>
      </c>
      <c r="G728">
        <v>239</v>
      </c>
      <c r="H728">
        <v>6</v>
      </c>
      <c r="I728">
        <v>0</v>
      </c>
      <c r="J728">
        <v>0</v>
      </c>
      <c r="K728">
        <v>0</v>
      </c>
      <c r="L728">
        <v>0</v>
      </c>
      <c r="M728">
        <v>0</v>
      </c>
      <c r="N728">
        <v>0</v>
      </c>
    </row>
    <row r="729" spans="1:14" x14ac:dyDescent="0.2">
      <c r="A729" t="s">
        <v>5661</v>
      </c>
      <c r="B729" t="s">
        <v>86</v>
      </c>
      <c r="C729" t="s">
        <v>220</v>
      </c>
      <c r="D729" t="s">
        <v>4931</v>
      </c>
      <c r="E729">
        <v>209</v>
      </c>
      <c r="F729">
        <v>25</v>
      </c>
      <c r="G729">
        <v>179</v>
      </c>
      <c r="H729">
        <v>4</v>
      </c>
      <c r="I729">
        <v>1</v>
      </c>
      <c r="J729">
        <v>0</v>
      </c>
      <c r="K729">
        <v>0</v>
      </c>
      <c r="L729">
        <v>0</v>
      </c>
      <c r="M729">
        <v>0</v>
      </c>
      <c r="N729">
        <v>0</v>
      </c>
    </row>
    <row r="730" spans="1:14" x14ac:dyDescent="0.2">
      <c r="A730" t="s">
        <v>5662</v>
      </c>
      <c r="B730" t="s">
        <v>86</v>
      </c>
      <c r="C730" t="s">
        <v>221</v>
      </c>
      <c r="D730" t="s">
        <v>4931</v>
      </c>
      <c r="E730">
        <v>78</v>
      </c>
      <c r="F730">
        <v>17</v>
      </c>
      <c r="G730">
        <v>60</v>
      </c>
      <c r="H730">
        <v>1</v>
      </c>
      <c r="I730">
        <v>0</v>
      </c>
      <c r="J730">
        <v>0</v>
      </c>
      <c r="K730">
        <v>0</v>
      </c>
      <c r="L730">
        <v>0</v>
      </c>
      <c r="M730">
        <v>0</v>
      </c>
      <c r="N730">
        <v>0</v>
      </c>
    </row>
    <row r="731" spans="1:14" x14ac:dyDescent="0.2">
      <c r="A731" t="s">
        <v>5663</v>
      </c>
      <c r="B731" t="s">
        <v>86</v>
      </c>
      <c r="C731" t="s">
        <v>222</v>
      </c>
      <c r="D731" t="s">
        <v>4931</v>
      </c>
      <c r="E731">
        <v>147</v>
      </c>
      <c r="F731">
        <v>23</v>
      </c>
      <c r="G731">
        <v>119</v>
      </c>
      <c r="H731">
        <v>3</v>
      </c>
      <c r="I731">
        <v>2</v>
      </c>
      <c r="J731">
        <v>0</v>
      </c>
      <c r="K731">
        <v>0</v>
      </c>
      <c r="L731">
        <v>0</v>
      </c>
      <c r="M731">
        <v>0</v>
      </c>
      <c r="N731">
        <v>0</v>
      </c>
    </row>
    <row r="732" spans="1:14" x14ac:dyDescent="0.2">
      <c r="A732" t="s">
        <v>5664</v>
      </c>
      <c r="B732" t="s">
        <v>86</v>
      </c>
      <c r="C732" t="s">
        <v>223</v>
      </c>
      <c r="D732" t="s">
        <v>4931</v>
      </c>
      <c r="E732">
        <v>133</v>
      </c>
      <c r="F732">
        <v>26</v>
      </c>
      <c r="G732">
        <v>103</v>
      </c>
      <c r="H732">
        <v>2</v>
      </c>
      <c r="I732">
        <v>2</v>
      </c>
      <c r="J732">
        <v>0</v>
      </c>
      <c r="K732">
        <v>0</v>
      </c>
      <c r="L732">
        <v>0</v>
      </c>
      <c r="M732">
        <v>0</v>
      </c>
      <c r="N732">
        <v>0</v>
      </c>
    </row>
    <row r="733" spans="1:14" x14ac:dyDescent="0.2">
      <c r="A733" t="s">
        <v>5665</v>
      </c>
      <c r="B733" t="s">
        <v>86</v>
      </c>
      <c r="C733" t="s">
        <v>224</v>
      </c>
      <c r="D733" t="s">
        <v>4931</v>
      </c>
      <c r="E733">
        <v>247</v>
      </c>
      <c r="F733">
        <v>16</v>
      </c>
      <c r="G733">
        <v>223</v>
      </c>
      <c r="H733">
        <v>5</v>
      </c>
      <c r="I733">
        <v>3</v>
      </c>
      <c r="J733">
        <v>0</v>
      </c>
      <c r="K733">
        <v>0</v>
      </c>
      <c r="L733">
        <v>0</v>
      </c>
      <c r="M733">
        <v>0</v>
      </c>
      <c r="N733">
        <v>0</v>
      </c>
    </row>
    <row r="734" spans="1:14" x14ac:dyDescent="0.2">
      <c r="A734" t="s">
        <v>5666</v>
      </c>
      <c r="B734" t="s">
        <v>86</v>
      </c>
      <c r="C734" t="s">
        <v>225</v>
      </c>
      <c r="D734" t="s">
        <v>4931</v>
      </c>
      <c r="E734">
        <v>74</v>
      </c>
      <c r="F734">
        <v>9</v>
      </c>
      <c r="G734">
        <v>64</v>
      </c>
      <c r="H734">
        <v>1</v>
      </c>
      <c r="I734">
        <v>0</v>
      </c>
      <c r="J734">
        <v>0</v>
      </c>
      <c r="K734">
        <v>0</v>
      </c>
      <c r="L734">
        <v>0</v>
      </c>
      <c r="M734">
        <v>0</v>
      </c>
      <c r="N734">
        <v>0</v>
      </c>
    </row>
    <row r="735" spans="1:14" x14ac:dyDescent="0.2">
      <c r="A735" t="s">
        <v>5667</v>
      </c>
      <c r="B735" t="s">
        <v>86</v>
      </c>
      <c r="C735" t="s">
        <v>226</v>
      </c>
      <c r="D735" t="s">
        <v>4931</v>
      </c>
      <c r="E735">
        <v>485</v>
      </c>
      <c r="F735">
        <v>71</v>
      </c>
      <c r="G735">
        <v>404</v>
      </c>
      <c r="H735">
        <v>5</v>
      </c>
      <c r="I735">
        <v>5</v>
      </c>
      <c r="J735">
        <v>0</v>
      </c>
      <c r="K735">
        <v>0</v>
      </c>
      <c r="L735">
        <v>0</v>
      </c>
      <c r="M735">
        <v>0</v>
      </c>
      <c r="N735">
        <v>0</v>
      </c>
    </row>
    <row r="736" spans="1:14" x14ac:dyDescent="0.2">
      <c r="A736" t="s">
        <v>5668</v>
      </c>
      <c r="B736" t="s">
        <v>86</v>
      </c>
      <c r="C736" t="s">
        <v>227</v>
      </c>
      <c r="D736" t="s">
        <v>4931</v>
      </c>
      <c r="E736">
        <v>259</v>
      </c>
      <c r="F736">
        <v>35</v>
      </c>
      <c r="G736">
        <v>222</v>
      </c>
      <c r="H736">
        <v>1</v>
      </c>
      <c r="I736">
        <v>1</v>
      </c>
      <c r="J736">
        <v>0</v>
      </c>
      <c r="K736">
        <v>0</v>
      </c>
      <c r="L736">
        <v>0</v>
      </c>
      <c r="M736">
        <v>0</v>
      </c>
      <c r="N736">
        <v>0</v>
      </c>
    </row>
    <row r="737" spans="1:14" x14ac:dyDescent="0.2">
      <c r="A737" t="s">
        <v>5669</v>
      </c>
      <c r="B737" t="s">
        <v>86</v>
      </c>
      <c r="C737" t="s">
        <v>228</v>
      </c>
      <c r="D737" t="s">
        <v>4931</v>
      </c>
      <c r="E737">
        <v>135</v>
      </c>
      <c r="F737">
        <v>21</v>
      </c>
      <c r="G737">
        <v>111</v>
      </c>
      <c r="H737">
        <v>3</v>
      </c>
      <c r="I737">
        <v>0</v>
      </c>
      <c r="J737">
        <v>0</v>
      </c>
      <c r="K737">
        <v>0</v>
      </c>
      <c r="L737">
        <v>0</v>
      </c>
      <c r="M737">
        <v>0</v>
      </c>
      <c r="N737">
        <v>0</v>
      </c>
    </row>
    <row r="738" spans="1:14" x14ac:dyDescent="0.2">
      <c r="A738" t="s">
        <v>5670</v>
      </c>
      <c r="B738" t="s">
        <v>86</v>
      </c>
      <c r="C738" t="s">
        <v>229</v>
      </c>
      <c r="D738" t="s">
        <v>4931</v>
      </c>
      <c r="E738">
        <v>103</v>
      </c>
      <c r="F738">
        <v>15</v>
      </c>
      <c r="G738">
        <v>82</v>
      </c>
      <c r="H738">
        <v>5</v>
      </c>
      <c r="I738">
        <v>1</v>
      </c>
      <c r="J738">
        <v>0</v>
      </c>
      <c r="K738">
        <v>0</v>
      </c>
      <c r="L738">
        <v>0</v>
      </c>
      <c r="M738">
        <v>0</v>
      </c>
      <c r="N738">
        <v>0</v>
      </c>
    </row>
    <row r="739" spans="1:14" x14ac:dyDescent="0.2">
      <c r="A739" t="s">
        <v>5671</v>
      </c>
      <c r="B739" t="s">
        <v>86</v>
      </c>
      <c r="C739" t="s">
        <v>230</v>
      </c>
      <c r="D739" t="s">
        <v>4931</v>
      </c>
      <c r="E739">
        <v>428</v>
      </c>
      <c r="F739">
        <v>71</v>
      </c>
      <c r="G739">
        <v>347</v>
      </c>
      <c r="H739">
        <v>8</v>
      </c>
      <c r="I739">
        <v>2</v>
      </c>
      <c r="J739">
        <v>0</v>
      </c>
      <c r="K739">
        <v>0</v>
      </c>
      <c r="L739">
        <v>0</v>
      </c>
      <c r="M739">
        <v>0</v>
      </c>
      <c r="N739">
        <v>0</v>
      </c>
    </row>
    <row r="740" spans="1:14" x14ac:dyDescent="0.2">
      <c r="A740" t="s">
        <v>5672</v>
      </c>
      <c r="B740" t="s">
        <v>86</v>
      </c>
      <c r="C740" t="s">
        <v>231</v>
      </c>
      <c r="D740" t="s">
        <v>4931</v>
      </c>
      <c r="E740">
        <v>104</v>
      </c>
      <c r="F740">
        <v>23</v>
      </c>
      <c r="G740">
        <v>79</v>
      </c>
      <c r="H740">
        <v>1</v>
      </c>
      <c r="I740">
        <v>1</v>
      </c>
      <c r="J740">
        <v>0</v>
      </c>
      <c r="K740">
        <v>0</v>
      </c>
      <c r="L740">
        <v>0</v>
      </c>
      <c r="M740">
        <v>0</v>
      </c>
      <c r="N740">
        <v>0</v>
      </c>
    </row>
    <row r="741" spans="1:14" x14ac:dyDescent="0.2">
      <c r="A741" t="s">
        <v>5673</v>
      </c>
      <c r="B741" t="s">
        <v>86</v>
      </c>
      <c r="C741" t="s">
        <v>232</v>
      </c>
      <c r="D741" t="s">
        <v>4931</v>
      </c>
      <c r="E741">
        <v>1180</v>
      </c>
      <c r="F741">
        <v>202</v>
      </c>
      <c r="G741">
        <v>965</v>
      </c>
      <c r="H741">
        <v>11</v>
      </c>
      <c r="I741">
        <v>2</v>
      </c>
      <c r="J741">
        <v>0</v>
      </c>
      <c r="K741">
        <v>0</v>
      </c>
      <c r="L741">
        <v>0</v>
      </c>
      <c r="M741">
        <v>0</v>
      </c>
      <c r="N741">
        <v>0</v>
      </c>
    </row>
    <row r="742" spans="1:14" x14ac:dyDescent="0.2">
      <c r="A742" t="s">
        <v>5674</v>
      </c>
      <c r="B742" t="s">
        <v>86</v>
      </c>
      <c r="C742" t="s">
        <v>233</v>
      </c>
      <c r="D742" t="s">
        <v>4931</v>
      </c>
      <c r="E742">
        <v>190</v>
      </c>
      <c r="F742">
        <v>16</v>
      </c>
      <c r="G742">
        <v>169</v>
      </c>
      <c r="H742">
        <v>5</v>
      </c>
      <c r="I742">
        <v>0</v>
      </c>
      <c r="J742">
        <v>0</v>
      </c>
      <c r="K742">
        <v>0</v>
      </c>
      <c r="L742">
        <v>0</v>
      </c>
      <c r="M742">
        <v>0</v>
      </c>
      <c r="N742">
        <v>0</v>
      </c>
    </row>
    <row r="743" spans="1:14" x14ac:dyDescent="0.2">
      <c r="A743" t="s">
        <v>5675</v>
      </c>
      <c r="B743" t="s">
        <v>86</v>
      </c>
      <c r="C743" t="s">
        <v>234</v>
      </c>
      <c r="D743" t="s">
        <v>4931</v>
      </c>
      <c r="E743">
        <v>171</v>
      </c>
      <c r="F743">
        <v>19</v>
      </c>
      <c r="G743">
        <v>150</v>
      </c>
      <c r="H743">
        <v>2</v>
      </c>
      <c r="I743">
        <v>0</v>
      </c>
      <c r="J743">
        <v>0</v>
      </c>
      <c r="K743">
        <v>0</v>
      </c>
      <c r="L743">
        <v>0</v>
      </c>
      <c r="M743">
        <v>0</v>
      </c>
      <c r="N743">
        <v>0</v>
      </c>
    </row>
    <row r="744" spans="1:14" x14ac:dyDescent="0.2">
      <c r="A744" t="s">
        <v>5676</v>
      </c>
      <c r="B744" t="s">
        <v>86</v>
      </c>
      <c r="C744" t="s">
        <v>235</v>
      </c>
      <c r="D744" t="s">
        <v>4931</v>
      </c>
      <c r="E744">
        <v>176</v>
      </c>
      <c r="F744">
        <v>5</v>
      </c>
      <c r="G744">
        <v>164</v>
      </c>
      <c r="H744">
        <v>5</v>
      </c>
      <c r="I744">
        <v>2</v>
      </c>
      <c r="J744">
        <v>0</v>
      </c>
      <c r="K744">
        <v>0</v>
      </c>
      <c r="L744">
        <v>0</v>
      </c>
      <c r="M744">
        <v>0</v>
      </c>
      <c r="N744">
        <v>0</v>
      </c>
    </row>
    <row r="745" spans="1:14" x14ac:dyDescent="0.2">
      <c r="A745" t="s">
        <v>5677</v>
      </c>
      <c r="B745" t="s">
        <v>86</v>
      </c>
      <c r="C745" t="s">
        <v>236</v>
      </c>
      <c r="D745" t="s">
        <v>4931</v>
      </c>
      <c r="E745">
        <v>111</v>
      </c>
      <c r="F745">
        <v>13</v>
      </c>
      <c r="G745">
        <v>94</v>
      </c>
      <c r="H745">
        <v>1</v>
      </c>
      <c r="I745">
        <v>3</v>
      </c>
      <c r="J745">
        <v>0</v>
      </c>
      <c r="K745">
        <v>0</v>
      </c>
      <c r="L745">
        <v>0</v>
      </c>
      <c r="M745">
        <v>0</v>
      </c>
      <c r="N745">
        <v>0</v>
      </c>
    </row>
    <row r="746" spans="1:14" x14ac:dyDescent="0.2">
      <c r="A746" t="s">
        <v>5678</v>
      </c>
      <c r="B746" t="s">
        <v>86</v>
      </c>
      <c r="C746" t="s">
        <v>237</v>
      </c>
      <c r="D746" t="s">
        <v>4931</v>
      </c>
      <c r="E746">
        <v>128</v>
      </c>
      <c r="F746">
        <v>22</v>
      </c>
      <c r="G746">
        <v>100</v>
      </c>
      <c r="H746">
        <v>5</v>
      </c>
      <c r="I746">
        <v>1</v>
      </c>
      <c r="J746">
        <v>0</v>
      </c>
      <c r="K746">
        <v>0</v>
      </c>
      <c r="L746">
        <v>0</v>
      </c>
      <c r="M746">
        <v>0</v>
      </c>
      <c r="N746">
        <v>0</v>
      </c>
    </row>
    <row r="747" spans="1:14" x14ac:dyDescent="0.2">
      <c r="A747" t="s">
        <v>5679</v>
      </c>
      <c r="B747" t="s">
        <v>86</v>
      </c>
      <c r="C747" t="s">
        <v>238</v>
      </c>
      <c r="D747" t="s">
        <v>4931</v>
      </c>
      <c r="E747">
        <v>77</v>
      </c>
      <c r="F747">
        <v>12</v>
      </c>
      <c r="G747">
        <v>63</v>
      </c>
      <c r="H747">
        <v>1</v>
      </c>
      <c r="I747">
        <v>1</v>
      </c>
      <c r="J747">
        <v>0</v>
      </c>
      <c r="K747">
        <v>0</v>
      </c>
      <c r="L747">
        <v>0</v>
      </c>
      <c r="M747">
        <v>0</v>
      </c>
      <c r="N747">
        <v>0</v>
      </c>
    </row>
    <row r="748" spans="1:14" x14ac:dyDescent="0.2">
      <c r="A748" t="s">
        <v>5680</v>
      </c>
      <c r="B748" t="s">
        <v>86</v>
      </c>
      <c r="C748" t="s">
        <v>239</v>
      </c>
      <c r="D748" t="s">
        <v>4931</v>
      </c>
      <c r="E748">
        <v>135</v>
      </c>
      <c r="F748">
        <v>10</v>
      </c>
      <c r="G748">
        <v>120</v>
      </c>
      <c r="H748">
        <v>5</v>
      </c>
      <c r="I748">
        <v>0</v>
      </c>
      <c r="J748">
        <v>0</v>
      </c>
      <c r="K748">
        <v>0</v>
      </c>
      <c r="L748">
        <v>0</v>
      </c>
      <c r="M748">
        <v>0</v>
      </c>
      <c r="N748">
        <v>0</v>
      </c>
    </row>
    <row r="749" spans="1:14" x14ac:dyDescent="0.2">
      <c r="A749" t="s">
        <v>5681</v>
      </c>
      <c r="B749" t="s">
        <v>86</v>
      </c>
      <c r="C749" t="s">
        <v>240</v>
      </c>
      <c r="D749" t="s">
        <v>4931</v>
      </c>
      <c r="E749">
        <v>200</v>
      </c>
      <c r="F749">
        <v>32</v>
      </c>
      <c r="G749">
        <v>164</v>
      </c>
      <c r="H749">
        <v>4</v>
      </c>
      <c r="I749">
        <v>0</v>
      </c>
      <c r="J749">
        <v>0</v>
      </c>
      <c r="K749">
        <v>0</v>
      </c>
      <c r="L749">
        <v>0</v>
      </c>
      <c r="M749">
        <v>0</v>
      </c>
      <c r="N749">
        <v>0</v>
      </c>
    </row>
    <row r="750" spans="1:14" x14ac:dyDescent="0.2">
      <c r="A750" t="s">
        <v>5682</v>
      </c>
      <c r="B750" t="s">
        <v>86</v>
      </c>
      <c r="C750" t="s">
        <v>241</v>
      </c>
      <c r="D750" t="s">
        <v>4931</v>
      </c>
      <c r="E750">
        <v>206</v>
      </c>
      <c r="F750">
        <v>27</v>
      </c>
      <c r="G750">
        <v>172</v>
      </c>
      <c r="H750">
        <v>5</v>
      </c>
      <c r="I750">
        <v>2</v>
      </c>
      <c r="J750">
        <v>0</v>
      </c>
      <c r="K750">
        <v>0</v>
      </c>
      <c r="L750">
        <v>0</v>
      </c>
      <c r="M750">
        <v>0</v>
      </c>
      <c r="N750">
        <v>0</v>
      </c>
    </row>
    <row r="751" spans="1:14" x14ac:dyDescent="0.2">
      <c r="A751" t="s">
        <v>5683</v>
      </c>
      <c r="B751" t="s">
        <v>86</v>
      </c>
      <c r="C751" t="s">
        <v>242</v>
      </c>
      <c r="D751" t="s">
        <v>4931</v>
      </c>
      <c r="E751">
        <v>97</v>
      </c>
      <c r="F751">
        <v>11</v>
      </c>
      <c r="G751">
        <v>82</v>
      </c>
      <c r="H751">
        <v>3</v>
      </c>
      <c r="I751">
        <v>1</v>
      </c>
      <c r="J751">
        <v>0</v>
      </c>
      <c r="K751">
        <v>0</v>
      </c>
      <c r="L751">
        <v>0</v>
      </c>
      <c r="M751">
        <v>0</v>
      </c>
      <c r="N751">
        <v>0</v>
      </c>
    </row>
    <row r="752" spans="1:14" x14ac:dyDescent="0.2">
      <c r="A752" t="s">
        <v>5684</v>
      </c>
      <c r="B752" t="s">
        <v>86</v>
      </c>
      <c r="C752" t="s">
        <v>243</v>
      </c>
      <c r="D752" t="s">
        <v>4931</v>
      </c>
      <c r="E752">
        <v>207</v>
      </c>
      <c r="F752">
        <v>19</v>
      </c>
      <c r="G752">
        <v>183</v>
      </c>
      <c r="H752">
        <v>4</v>
      </c>
      <c r="I752">
        <v>1</v>
      </c>
      <c r="J752">
        <v>0</v>
      </c>
      <c r="K752">
        <v>0</v>
      </c>
      <c r="L752">
        <v>0</v>
      </c>
      <c r="M752">
        <v>0</v>
      </c>
      <c r="N752">
        <v>0</v>
      </c>
    </row>
    <row r="753" spans="1:14" x14ac:dyDescent="0.2">
      <c r="A753" t="s">
        <v>5685</v>
      </c>
      <c r="B753" t="s">
        <v>86</v>
      </c>
      <c r="C753" t="s">
        <v>244</v>
      </c>
      <c r="D753" t="s">
        <v>4931</v>
      </c>
      <c r="E753">
        <v>231</v>
      </c>
      <c r="F753">
        <v>30</v>
      </c>
      <c r="G753">
        <v>192</v>
      </c>
      <c r="H753">
        <v>7</v>
      </c>
      <c r="I753">
        <v>2</v>
      </c>
      <c r="J753">
        <v>0</v>
      </c>
      <c r="K753">
        <v>0</v>
      </c>
      <c r="L753">
        <v>0</v>
      </c>
      <c r="M753">
        <v>0</v>
      </c>
      <c r="N753">
        <v>0</v>
      </c>
    </row>
    <row r="754" spans="1:14" x14ac:dyDescent="0.2">
      <c r="A754" t="s">
        <v>5686</v>
      </c>
      <c r="B754" t="s">
        <v>86</v>
      </c>
      <c r="C754" t="s">
        <v>245</v>
      </c>
      <c r="D754" t="s">
        <v>4931</v>
      </c>
      <c r="E754">
        <v>145</v>
      </c>
      <c r="F754">
        <v>25</v>
      </c>
      <c r="G754">
        <v>119</v>
      </c>
      <c r="H754">
        <v>1</v>
      </c>
      <c r="I754">
        <v>0</v>
      </c>
      <c r="J754">
        <v>0</v>
      </c>
      <c r="K754">
        <v>0</v>
      </c>
      <c r="L754">
        <v>0</v>
      </c>
      <c r="M754">
        <v>0</v>
      </c>
      <c r="N754">
        <v>0</v>
      </c>
    </row>
    <row r="755" spans="1:14" x14ac:dyDescent="0.2">
      <c r="A755" t="s">
        <v>5687</v>
      </c>
      <c r="B755" t="s">
        <v>86</v>
      </c>
      <c r="C755" t="s">
        <v>246</v>
      </c>
      <c r="D755" t="s">
        <v>4931</v>
      </c>
      <c r="E755">
        <v>393</v>
      </c>
      <c r="F755">
        <v>73</v>
      </c>
      <c r="G755">
        <v>315</v>
      </c>
      <c r="H755">
        <v>3</v>
      </c>
      <c r="I755">
        <v>2</v>
      </c>
      <c r="J755">
        <v>0</v>
      </c>
      <c r="K755">
        <v>0</v>
      </c>
      <c r="L755">
        <v>0</v>
      </c>
      <c r="M755">
        <v>0</v>
      </c>
      <c r="N755">
        <v>0</v>
      </c>
    </row>
    <row r="756" spans="1:14" x14ac:dyDescent="0.2">
      <c r="A756" t="s">
        <v>5688</v>
      </c>
      <c r="B756" t="s">
        <v>86</v>
      </c>
      <c r="C756" t="s">
        <v>247</v>
      </c>
      <c r="D756" t="s">
        <v>4931</v>
      </c>
      <c r="E756">
        <v>134</v>
      </c>
      <c r="F756">
        <v>13</v>
      </c>
      <c r="G756">
        <v>120</v>
      </c>
      <c r="H756">
        <v>1</v>
      </c>
      <c r="I756">
        <v>0</v>
      </c>
      <c r="J756">
        <v>0</v>
      </c>
      <c r="K756">
        <v>0</v>
      </c>
      <c r="L756">
        <v>0</v>
      </c>
      <c r="M756">
        <v>0</v>
      </c>
      <c r="N756">
        <v>0</v>
      </c>
    </row>
    <row r="757" spans="1:14" x14ac:dyDescent="0.2">
      <c r="A757" t="s">
        <v>5689</v>
      </c>
      <c r="B757" t="s">
        <v>86</v>
      </c>
      <c r="C757" t="s">
        <v>248</v>
      </c>
      <c r="D757" t="s">
        <v>4931</v>
      </c>
      <c r="E757">
        <v>323</v>
      </c>
      <c r="F757">
        <v>41</v>
      </c>
      <c r="G757">
        <v>272</v>
      </c>
      <c r="H757">
        <v>7</v>
      </c>
      <c r="I757">
        <v>3</v>
      </c>
      <c r="J757">
        <v>0</v>
      </c>
      <c r="K757">
        <v>0</v>
      </c>
      <c r="L757">
        <v>0</v>
      </c>
      <c r="M757">
        <v>0</v>
      </c>
      <c r="N757">
        <v>0</v>
      </c>
    </row>
    <row r="758" spans="1:14" x14ac:dyDescent="0.2">
      <c r="A758" t="s">
        <v>5690</v>
      </c>
      <c r="B758" t="s">
        <v>86</v>
      </c>
      <c r="C758" t="s">
        <v>249</v>
      </c>
      <c r="D758" t="s">
        <v>4931</v>
      </c>
      <c r="E758">
        <v>651</v>
      </c>
      <c r="F758">
        <v>92</v>
      </c>
      <c r="G758">
        <v>550</v>
      </c>
      <c r="H758">
        <v>6</v>
      </c>
      <c r="I758">
        <v>3</v>
      </c>
      <c r="J758">
        <v>0</v>
      </c>
      <c r="K758">
        <v>0</v>
      </c>
      <c r="L758">
        <v>0</v>
      </c>
      <c r="M758">
        <v>0</v>
      </c>
      <c r="N758">
        <v>0</v>
      </c>
    </row>
    <row r="759" spans="1:14" x14ac:dyDescent="0.2">
      <c r="A759" t="s">
        <v>5691</v>
      </c>
      <c r="B759" t="s">
        <v>86</v>
      </c>
      <c r="C759" t="s">
        <v>250</v>
      </c>
      <c r="D759" t="s">
        <v>4931</v>
      </c>
      <c r="E759">
        <v>92</v>
      </c>
      <c r="F759">
        <v>19</v>
      </c>
      <c r="G759">
        <v>72</v>
      </c>
      <c r="H759">
        <v>1</v>
      </c>
      <c r="I759">
        <v>0</v>
      </c>
      <c r="J759">
        <v>0</v>
      </c>
      <c r="K759">
        <v>0</v>
      </c>
      <c r="L759">
        <v>0</v>
      </c>
      <c r="M759">
        <v>0</v>
      </c>
      <c r="N759">
        <v>0</v>
      </c>
    </row>
    <row r="760" spans="1:14" x14ac:dyDescent="0.2">
      <c r="A760" t="s">
        <v>5692</v>
      </c>
      <c r="B760" t="s">
        <v>86</v>
      </c>
      <c r="C760" t="s">
        <v>251</v>
      </c>
      <c r="D760" t="s">
        <v>4931</v>
      </c>
      <c r="E760">
        <v>82</v>
      </c>
      <c r="F760">
        <v>19</v>
      </c>
      <c r="G760">
        <v>63</v>
      </c>
      <c r="H760">
        <v>0</v>
      </c>
      <c r="I760">
        <v>0</v>
      </c>
      <c r="J760">
        <v>0</v>
      </c>
      <c r="K760">
        <v>0</v>
      </c>
      <c r="L760">
        <v>0</v>
      </c>
      <c r="M760">
        <v>0</v>
      </c>
      <c r="N760">
        <v>0</v>
      </c>
    </row>
    <row r="761" spans="1:14" x14ac:dyDescent="0.2">
      <c r="A761" t="s">
        <v>5693</v>
      </c>
      <c r="B761" t="s">
        <v>86</v>
      </c>
      <c r="C761" t="s">
        <v>252</v>
      </c>
      <c r="D761" t="s">
        <v>4931</v>
      </c>
      <c r="E761">
        <v>193</v>
      </c>
      <c r="F761">
        <v>27</v>
      </c>
      <c r="G761">
        <v>163</v>
      </c>
      <c r="H761">
        <v>2</v>
      </c>
      <c r="I761">
        <v>1</v>
      </c>
      <c r="J761">
        <v>0</v>
      </c>
      <c r="K761">
        <v>0</v>
      </c>
      <c r="L761">
        <v>0</v>
      </c>
      <c r="M761">
        <v>0</v>
      </c>
      <c r="N761">
        <v>0</v>
      </c>
    </row>
    <row r="762" spans="1:14" x14ac:dyDescent="0.2">
      <c r="A762" t="s">
        <v>5694</v>
      </c>
      <c r="B762" t="s">
        <v>86</v>
      </c>
      <c r="C762" t="s">
        <v>253</v>
      </c>
      <c r="D762" t="s">
        <v>4931</v>
      </c>
      <c r="E762">
        <v>429</v>
      </c>
      <c r="F762">
        <v>79</v>
      </c>
      <c r="G762">
        <v>338</v>
      </c>
      <c r="H762">
        <v>9</v>
      </c>
      <c r="I762">
        <v>3</v>
      </c>
      <c r="J762">
        <v>0</v>
      </c>
      <c r="K762">
        <v>0</v>
      </c>
      <c r="L762">
        <v>0</v>
      </c>
      <c r="M762">
        <v>0</v>
      </c>
      <c r="N762">
        <v>0</v>
      </c>
    </row>
    <row r="763" spans="1:14" x14ac:dyDescent="0.2">
      <c r="A763" t="s">
        <v>5695</v>
      </c>
      <c r="B763" t="s">
        <v>86</v>
      </c>
      <c r="C763" t="s">
        <v>254</v>
      </c>
      <c r="D763" t="s">
        <v>4931</v>
      </c>
      <c r="E763">
        <v>139</v>
      </c>
      <c r="F763">
        <v>25</v>
      </c>
      <c r="G763">
        <v>111</v>
      </c>
      <c r="H763">
        <v>3</v>
      </c>
      <c r="I763">
        <v>0</v>
      </c>
      <c r="J763">
        <v>0</v>
      </c>
      <c r="K763">
        <v>0</v>
      </c>
      <c r="L763">
        <v>0</v>
      </c>
      <c r="M763">
        <v>0</v>
      </c>
      <c r="N763">
        <v>0</v>
      </c>
    </row>
    <row r="764" spans="1:14" x14ac:dyDescent="0.2">
      <c r="A764" t="s">
        <v>5696</v>
      </c>
      <c r="B764" t="s">
        <v>86</v>
      </c>
      <c r="C764" t="s">
        <v>255</v>
      </c>
      <c r="D764" t="s">
        <v>4931</v>
      </c>
      <c r="E764">
        <v>185</v>
      </c>
      <c r="F764">
        <v>27</v>
      </c>
      <c r="G764">
        <v>155</v>
      </c>
      <c r="H764">
        <v>3</v>
      </c>
      <c r="I764">
        <v>0</v>
      </c>
      <c r="J764">
        <v>0</v>
      </c>
      <c r="K764">
        <v>0</v>
      </c>
      <c r="L764">
        <v>0</v>
      </c>
      <c r="M764">
        <v>0</v>
      </c>
      <c r="N764">
        <v>0</v>
      </c>
    </row>
    <row r="765" spans="1:14" x14ac:dyDescent="0.2">
      <c r="A765" t="s">
        <v>5697</v>
      </c>
      <c r="B765" t="s">
        <v>86</v>
      </c>
      <c r="C765" t="s">
        <v>256</v>
      </c>
      <c r="D765" t="s">
        <v>4931</v>
      </c>
      <c r="E765">
        <v>177</v>
      </c>
      <c r="F765">
        <v>27</v>
      </c>
      <c r="G765">
        <v>149</v>
      </c>
      <c r="H765">
        <v>1</v>
      </c>
      <c r="I765">
        <v>0</v>
      </c>
      <c r="J765">
        <v>0</v>
      </c>
      <c r="K765">
        <v>0</v>
      </c>
      <c r="L765">
        <v>0</v>
      </c>
      <c r="M765">
        <v>0</v>
      </c>
      <c r="N765">
        <v>0</v>
      </c>
    </row>
    <row r="766" spans="1:14" x14ac:dyDescent="0.2">
      <c r="A766" t="s">
        <v>5698</v>
      </c>
      <c r="B766" t="s">
        <v>86</v>
      </c>
      <c r="C766" t="s">
        <v>257</v>
      </c>
      <c r="D766" t="s">
        <v>4931</v>
      </c>
      <c r="E766">
        <v>95</v>
      </c>
      <c r="F766">
        <v>5</v>
      </c>
      <c r="G766">
        <v>85</v>
      </c>
      <c r="H766">
        <v>3</v>
      </c>
      <c r="I766">
        <v>2</v>
      </c>
      <c r="J766">
        <v>0</v>
      </c>
      <c r="K766">
        <v>0</v>
      </c>
      <c r="L766">
        <v>0</v>
      </c>
      <c r="M766">
        <v>0</v>
      </c>
      <c r="N766">
        <v>0</v>
      </c>
    </row>
    <row r="767" spans="1:14" x14ac:dyDescent="0.2">
      <c r="A767" t="s">
        <v>5699</v>
      </c>
      <c r="B767" t="s">
        <v>86</v>
      </c>
      <c r="C767" t="s">
        <v>258</v>
      </c>
      <c r="D767" t="s">
        <v>4931</v>
      </c>
      <c r="E767">
        <v>331</v>
      </c>
      <c r="F767">
        <v>66</v>
      </c>
      <c r="G767">
        <v>258</v>
      </c>
      <c r="H767">
        <v>2</v>
      </c>
      <c r="I767">
        <v>5</v>
      </c>
      <c r="J767">
        <v>0</v>
      </c>
      <c r="K767">
        <v>0</v>
      </c>
      <c r="L767">
        <v>0</v>
      </c>
      <c r="M767">
        <v>0</v>
      </c>
      <c r="N767">
        <v>0</v>
      </c>
    </row>
    <row r="768" spans="1:14" x14ac:dyDescent="0.2">
      <c r="A768" t="s">
        <v>5700</v>
      </c>
      <c r="B768" t="s">
        <v>86</v>
      </c>
      <c r="C768" t="s">
        <v>259</v>
      </c>
      <c r="D768" t="s">
        <v>4931</v>
      </c>
      <c r="E768">
        <v>145</v>
      </c>
      <c r="F768">
        <v>28</v>
      </c>
      <c r="G768">
        <v>115</v>
      </c>
      <c r="H768">
        <v>2</v>
      </c>
      <c r="I768">
        <v>0</v>
      </c>
      <c r="J768">
        <v>0</v>
      </c>
      <c r="K768">
        <v>0</v>
      </c>
      <c r="L768">
        <v>0</v>
      </c>
      <c r="M768">
        <v>0</v>
      </c>
      <c r="N768">
        <v>0</v>
      </c>
    </row>
    <row r="769" spans="1:14" x14ac:dyDescent="0.2">
      <c r="A769" t="s">
        <v>5701</v>
      </c>
      <c r="B769" t="s">
        <v>86</v>
      </c>
      <c r="C769" t="s">
        <v>107</v>
      </c>
      <c r="D769" t="s">
        <v>4933</v>
      </c>
      <c r="E769">
        <v>36</v>
      </c>
      <c r="F769">
        <v>3</v>
      </c>
      <c r="G769">
        <v>32</v>
      </c>
      <c r="H769">
        <v>1</v>
      </c>
      <c r="I769">
        <v>0</v>
      </c>
      <c r="J769">
        <v>85</v>
      </c>
      <c r="K769">
        <v>0</v>
      </c>
      <c r="L769">
        <v>0</v>
      </c>
      <c r="M769">
        <v>0</v>
      </c>
      <c r="N769">
        <v>0</v>
      </c>
    </row>
    <row r="770" spans="1:14" x14ac:dyDescent="0.2">
      <c r="A770" t="s">
        <v>5702</v>
      </c>
      <c r="B770" t="s">
        <v>86</v>
      </c>
      <c r="C770" t="s">
        <v>108</v>
      </c>
      <c r="D770" t="s">
        <v>4933</v>
      </c>
      <c r="E770">
        <v>75</v>
      </c>
      <c r="F770">
        <v>11</v>
      </c>
      <c r="G770">
        <v>62</v>
      </c>
      <c r="H770">
        <v>2</v>
      </c>
      <c r="I770">
        <v>0</v>
      </c>
      <c r="J770">
        <v>202</v>
      </c>
      <c r="K770">
        <v>0</v>
      </c>
      <c r="L770">
        <v>0</v>
      </c>
      <c r="M770">
        <v>0</v>
      </c>
      <c r="N770">
        <v>0</v>
      </c>
    </row>
    <row r="771" spans="1:14" x14ac:dyDescent="0.2">
      <c r="A771" t="s">
        <v>5703</v>
      </c>
      <c r="B771" t="s">
        <v>86</v>
      </c>
      <c r="C771" t="s">
        <v>109</v>
      </c>
      <c r="D771" t="s">
        <v>4933</v>
      </c>
      <c r="E771">
        <v>46</v>
      </c>
      <c r="F771">
        <v>9</v>
      </c>
      <c r="G771">
        <v>37</v>
      </c>
      <c r="H771">
        <v>0</v>
      </c>
      <c r="I771">
        <v>0</v>
      </c>
      <c r="J771">
        <v>105</v>
      </c>
      <c r="K771">
        <v>0</v>
      </c>
      <c r="L771">
        <v>0</v>
      </c>
      <c r="M771">
        <v>0</v>
      </c>
      <c r="N771">
        <v>0</v>
      </c>
    </row>
    <row r="772" spans="1:14" x14ac:dyDescent="0.2">
      <c r="A772" t="s">
        <v>5704</v>
      </c>
      <c r="B772" t="s">
        <v>86</v>
      </c>
      <c r="C772" t="s">
        <v>110</v>
      </c>
      <c r="D772" t="s">
        <v>4933</v>
      </c>
      <c r="E772">
        <v>29</v>
      </c>
      <c r="F772">
        <v>3</v>
      </c>
      <c r="G772">
        <v>26</v>
      </c>
      <c r="H772">
        <v>0</v>
      </c>
      <c r="I772">
        <v>0</v>
      </c>
      <c r="J772">
        <v>97</v>
      </c>
      <c r="K772">
        <v>0</v>
      </c>
      <c r="L772">
        <v>0</v>
      </c>
      <c r="M772">
        <v>0</v>
      </c>
      <c r="N772">
        <v>0</v>
      </c>
    </row>
    <row r="773" spans="1:14" x14ac:dyDescent="0.2">
      <c r="A773" t="s">
        <v>5705</v>
      </c>
      <c r="B773" t="s">
        <v>86</v>
      </c>
      <c r="C773" t="s">
        <v>111</v>
      </c>
      <c r="D773" t="s">
        <v>4933</v>
      </c>
      <c r="E773">
        <v>34</v>
      </c>
      <c r="F773">
        <v>6</v>
      </c>
      <c r="G773">
        <v>28</v>
      </c>
      <c r="H773">
        <v>0</v>
      </c>
      <c r="I773">
        <v>0</v>
      </c>
      <c r="J773">
        <v>92</v>
      </c>
      <c r="K773">
        <v>0</v>
      </c>
      <c r="L773">
        <v>0</v>
      </c>
      <c r="M773">
        <v>0</v>
      </c>
      <c r="N773">
        <v>0</v>
      </c>
    </row>
    <row r="774" spans="1:14" x14ac:dyDescent="0.2">
      <c r="A774" t="s">
        <v>5706</v>
      </c>
      <c r="B774" t="s">
        <v>86</v>
      </c>
      <c r="C774" t="s">
        <v>112</v>
      </c>
      <c r="D774" t="s">
        <v>4933</v>
      </c>
      <c r="E774">
        <v>65</v>
      </c>
      <c r="F774">
        <v>3</v>
      </c>
      <c r="G774">
        <v>61</v>
      </c>
      <c r="H774">
        <v>1</v>
      </c>
      <c r="I774">
        <v>0</v>
      </c>
      <c r="J774">
        <v>217</v>
      </c>
      <c r="K774">
        <v>0</v>
      </c>
      <c r="L774">
        <v>0</v>
      </c>
      <c r="M774">
        <v>0</v>
      </c>
      <c r="N774">
        <v>0</v>
      </c>
    </row>
    <row r="775" spans="1:14" x14ac:dyDescent="0.2">
      <c r="A775" t="s">
        <v>5707</v>
      </c>
      <c r="B775" t="s">
        <v>86</v>
      </c>
      <c r="C775" t="s">
        <v>113</v>
      </c>
      <c r="D775" t="s">
        <v>4933</v>
      </c>
      <c r="E775">
        <v>114</v>
      </c>
      <c r="F775">
        <v>7</v>
      </c>
      <c r="G775">
        <v>107</v>
      </c>
      <c r="H775">
        <v>0</v>
      </c>
      <c r="I775">
        <v>0</v>
      </c>
      <c r="J775">
        <v>425</v>
      </c>
      <c r="K775">
        <v>0</v>
      </c>
      <c r="L775">
        <v>0</v>
      </c>
      <c r="M775">
        <v>0</v>
      </c>
      <c r="N775">
        <v>0</v>
      </c>
    </row>
    <row r="776" spans="1:14" x14ac:dyDescent="0.2">
      <c r="A776" t="s">
        <v>5708</v>
      </c>
      <c r="B776" t="s">
        <v>86</v>
      </c>
      <c r="C776" t="s">
        <v>114</v>
      </c>
      <c r="D776" t="s">
        <v>4933</v>
      </c>
      <c r="E776">
        <v>23</v>
      </c>
      <c r="F776">
        <v>4</v>
      </c>
      <c r="G776">
        <v>19</v>
      </c>
      <c r="H776">
        <v>0</v>
      </c>
      <c r="I776">
        <v>0</v>
      </c>
      <c r="J776">
        <v>66</v>
      </c>
      <c r="K776">
        <v>0</v>
      </c>
      <c r="L776">
        <v>0</v>
      </c>
      <c r="M776">
        <v>0</v>
      </c>
      <c r="N776">
        <v>0</v>
      </c>
    </row>
    <row r="777" spans="1:14" x14ac:dyDescent="0.2">
      <c r="A777" t="s">
        <v>5709</v>
      </c>
      <c r="B777" t="s">
        <v>86</v>
      </c>
      <c r="C777" t="s">
        <v>115</v>
      </c>
      <c r="D777" t="s">
        <v>4933</v>
      </c>
      <c r="E777">
        <v>20</v>
      </c>
      <c r="F777">
        <v>0</v>
      </c>
      <c r="G777">
        <v>20</v>
      </c>
      <c r="H777">
        <v>0</v>
      </c>
      <c r="I777">
        <v>0</v>
      </c>
      <c r="J777">
        <v>43</v>
      </c>
      <c r="K777">
        <v>0</v>
      </c>
      <c r="L777">
        <v>0</v>
      </c>
      <c r="M777">
        <v>0</v>
      </c>
      <c r="N777">
        <v>0</v>
      </c>
    </row>
    <row r="778" spans="1:14" x14ac:dyDescent="0.2">
      <c r="A778" t="s">
        <v>5710</v>
      </c>
      <c r="B778" t="s">
        <v>86</v>
      </c>
      <c r="C778" t="s">
        <v>116</v>
      </c>
      <c r="D778" t="s">
        <v>4933</v>
      </c>
      <c r="E778">
        <v>45</v>
      </c>
      <c r="F778">
        <v>12</v>
      </c>
      <c r="G778">
        <v>33</v>
      </c>
      <c r="H778">
        <v>0</v>
      </c>
      <c r="I778">
        <v>0</v>
      </c>
      <c r="J778">
        <v>112</v>
      </c>
      <c r="K778">
        <v>0</v>
      </c>
      <c r="L778">
        <v>0</v>
      </c>
      <c r="M778">
        <v>0</v>
      </c>
      <c r="N778">
        <v>0</v>
      </c>
    </row>
    <row r="779" spans="1:14" x14ac:dyDescent="0.2">
      <c r="A779" t="s">
        <v>5711</v>
      </c>
      <c r="B779" t="s">
        <v>86</v>
      </c>
      <c r="C779" t="s">
        <v>117</v>
      </c>
      <c r="D779" t="s">
        <v>4933</v>
      </c>
      <c r="E779">
        <v>39</v>
      </c>
      <c r="F779">
        <v>7</v>
      </c>
      <c r="G779">
        <v>32</v>
      </c>
      <c r="H779">
        <v>0</v>
      </c>
      <c r="I779">
        <v>0</v>
      </c>
      <c r="J779">
        <v>210</v>
      </c>
      <c r="K779">
        <v>0</v>
      </c>
      <c r="L779">
        <v>0</v>
      </c>
      <c r="M779">
        <v>0</v>
      </c>
      <c r="N779">
        <v>0</v>
      </c>
    </row>
    <row r="780" spans="1:14" x14ac:dyDescent="0.2">
      <c r="A780" t="s">
        <v>5712</v>
      </c>
      <c r="B780" t="s">
        <v>86</v>
      </c>
      <c r="C780" t="s">
        <v>118</v>
      </c>
      <c r="D780" t="s">
        <v>4933</v>
      </c>
      <c r="E780">
        <v>41</v>
      </c>
      <c r="F780">
        <v>9</v>
      </c>
      <c r="G780">
        <v>32</v>
      </c>
      <c r="H780">
        <v>0</v>
      </c>
      <c r="I780">
        <v>0</v>
      </c>
      <c r="J780">
        <v>105</v>
      </c>
      <c r="K780">
        <v>0</v>
      </c>
      <c r="L780">
        <v>0</v>
      </c>
      <c r="M780">
        <v>0</v>
      </c>
      <c r="N780">
        <v>0</v>
      </c>
    </row>
    <row r="781" spans="1:14" x14ac:dyDescent="0.2">
      <c r="A781" t="s">
        <v>5713</v>
      </c>
      <c r="B781" t="s">
        <v>86</v>
      </c>
      <c r="C781" t="s">
        <v>119</v>
      </c>
      <c r="D781" t="s">
        <v>4933</v>
      </c>
      <c r="E781">
        <v>92</v>
      </c>
      <c r="F781">
        <v>18</v>
      </c>
      <c r="G781">
        <v>74</v>
      </c>
      <c r="H781">
        <v>0</v>
      </c>
      <c r="I781">
        <v>0</v>
      </c>
      <c r="J781">
        <v>253</v>
      </c>
      <c r="K781">
        <v>0</v>
      </c>
      <c r="L781">
        <v>0</v>
      </c>
      <c r="M781">
        <v>0</v>
      </c>
      <c r="N781">
        <v>0</v>
      </c>
    </row>
    <row r="782" spans="1:14" x14ac:dyDescent="0.2">
      <c r="A782" t="s">
        <v>5714</v>
      </c>
      <c r="B782" t="s">
        <v>86</v>
      </c>
      <c r="C782" t="s">
        <v>120</v>
      </c>
      <c r="D782" t="s">
        <v>4933</v>
      </c>
      <c r="E782">
        <v>50</v>
      </c>
      <c r="F782">
        <v>6</v>
      </c>
      <c r="G782">
        <v>44</v>
      </c>
      <c r="H782">
        <v>0</v>
      </c>
      <c r="I782">
        <v>0</v>
      </c>
      <c r="J782">
        <v>136</v>
      </c>
      <c r="K782">
        <v>0</v>
      </c>
      <c r="L782">
        <v>0</v>
      </c>
      <c r="M782">
        <v>0</v>
      </c>
      <c r="N782">
        <v>0</v>
      </c>
    </row>
    <row r="783" spans="1:14" x14ac:dyDescent="0.2">
      <c r="A783" t="s">
        <v>5715</v>
      </c>
      <c r="B783" t="s">
        <v>86</v>
      </c>
      <c r="C783" t="s">
        <v>121</v>
      </c>
      <c r="D783" t="s">
        <v>4933</v>
      </c>
      <c r="E783">
        <v>25</v>
      </c>
      <c r="F783">
        <v>6</v>
      </c>
      <c r="G783">
        <v>19</v>
      </c>
      <c r="H783">
        <v>0</v>
      </c>
      <c r="I783">
        <v>0</v>
      </c>
      <c r="J783">
        <v>116</v>
      </c>
      <c r="K783">
        <v>0</v>
      </c>
      <c r="L783">
        <v>0</v>
      </c>
      <c r="M783">
        <v>0</v>
      </c>
      <c r="N783">
        <v>0</v>
      </c>
    </row>
    <row r="784" spans="1:14" x14ac:dyDescent="0.2">
      <c r="A784" t="s">
        <v>5716</v>
      </c>
      <c r="B784" t="s">
        <v>86</v>
      </c>
      <c r="C784" t="s">
        <v>122</v>
      </c>
      <c r="D784" t="s">
        <v>4933</v>
      </c>
      <c r="E784">
        <v>62</v>
      </c>
      <c r="F784">
        <v>5</v>
      </c>
      <c r="G784">
        <v>57</v>
      </c>
      <c r="H784">
        <v>0</v>
      </c>
      <c r="I784">
        <v>0</v>
      </c>
      <c r="J784">
        <v>239</v>
      </c>
      <c r="K784">
        <v>0</v>
      </c>
      <c r="L784">
        <v>0</v>
      </c>
      <c r="M784">
        <v>0</v>
      </c>
      <c r="N784">
        <v>0</v>
      </c>
    </row>
    <row r="785" spans="1:14" x14ac:dyDescent="0.2">
      <c r="A785" t="s">
        <v>5717</v>
      </c>
      <c r="B785" t="s">
        <v>86</v>
      </c>
      <c r="C785" t="s">
        <v>123</v>
      </c>
      <c r="D785" t="s">
        <v>4933</v>
      </c>
      <c r="E785">
        <v>107</v>
      </c>
      <c r="F785">
        <v>12</v>
      </c>
      <c r="G785">
        <v>93</v>
      </c>
      <c r="H785">
        <v>2</v>
      </c>
      <c r="I785">
        <v>0</v>
      </c>
      <c r="J785">
        <v>298</v>
      </c>
      <c r="K785">
        <v>0</v>
      </c>
      <c r="L785">
        <v>0</v>
      </c>
      <c r="M785">
        <v>0</v>
      </c>
      <c r="N785">
        <v>0</v>
      </c>
    </row>
    <row r="786" spans="1:14" x14ac:dyDescent="0.2">
      <c r="A786" t="s">
        <v>5718</v>
      </c>
      <c r="B786" t="s">
        <v>86</v>
      </c>
      <c r="C786" t="s">
        <v>124</v>
      </c>
      <c r="D786" t="s">
        <v>4933</v>
      </c>
      <c r="E786">
        <v>110</v>
      </c>
      <c r="F786">
        <v>11</v>
      </c>
      <c r="G786">
        <v>97</v>
      </c>
      <c r="H786">
        <v>2</v>
      </c>
      <c r="I786">
        <v>0</v>
      </c>
      <c r="J786">
        <v>362</v>
      </c>
      <c r="K786">
        <v>0</v>
      </c>
      <c r="L786">
        <v>0</v>
      </c>
      <c r="M786">
        <v>0</v>
      </c>
      <c r="N786">
        <v>0</v>
      </c>
    </row>
    <row r="787" spans="1:14" x14ac:dyDescent="0.2">
      <c r="A787" t="s">
        <v>5719</v>
      </c>
      <c r="B787" t="s">
        <v>86</v>
      </c>
      <c r="C787" t="s">
        <v>125</v>
      </c>
      <c r="D787" t="s">
        <v>4933</v>
      </c>
      <c r="E787">
        <v>25</v>
      </c>
      <c r="F787">
        <v>6</v>
      </c>
      <c r="G787">
        <v>19</v>
      </c>
      <c r="H787">
        <v>0</v>
      </c>
      <c r="I787">
        <v>0</v>
      </c>
      <c r="J787">
        <v>92</v>
      </c>
      <c r="K787">
        <v>0</v>
      </c>
      <c r="L787">
        <v>0</v>
      </c>
      <c r="M787">
        <v>0</v>
      </c>
      <c r="N787">
        <v>0</v>
      </c>
    </row>
    <row r="788" spans="1:14" x14ac:dyDescent="0.2">
      <c r="A788" t="s">
        <v>5720</v>
      </c>
      <c r="B788" t="s">
        <v>86</v>
      </c>
      <c r="C788" t="s">
        <v>126</v>
      </c>
      <c r="D788" t="s">
        <v>4933</v>
      </c>
      <c r="E788">
        <v>31</v>
      </c>
      <c r="F788">
        <v>6</v>
      </c>
      <c r="G788">
        <v>25</v>
      </c>
      <c r="H788">
        <v>0</v>
      </c>
      <c r="I788">
        <v>0</v>
      </c>
      <c r="J788">
        <v>108</v>
      </c>
      <c r="K788">
        <v>0</v>
      </c>
      <c r="L788">
        <v>0</v>
      </c>
      <c r="M788">
        <v>0</v>
      </c>
      <c r="N788">
        <v>0</v>
      </c>
    </row>
    <row r="789" spans="1:14" x14ac:dyDescent="0.2">
      <c r="A789" t="s">
        <v>5721</v>
      </c>
      <c r="B789" t="s">
        <v>86</v>
      </c>
      <c r="C789" t="s">
        <v>127</v>
      </c>
      <c r="D789" t="s">
        <v>4933</v>
      </c>
      <c r="E789">
        <v>130</v>
      </c>
      <c r="F789">
        <v>22</v>
      </c>
      <c r="G789">
        <v>108</v>
      </c>
      <c r="H789">
        <v>0</v>
      </c>
      <c r="I789">
        <v>0</v>
      </c>
      <c r="J789">
        <v>404</v>
      </c>
      <c r="K789">
        <v>0</v>
      </c>
      <c r="L789">
        <v>0</v>
      </c>
      <c r="M789">
        <v>0</v>
      </c>
      <c r="N789">
        <v>0</v>
      </c>
    </row>
    <row r="790" spans="1:14" x14ac:dyDescent="0.2">
      <c r="A790" t="s">
        <v>5722</v>
      </c>
      <c r="B790" t="s">
        <v>86</v>
      </c>
      <c r="C790" t="s">
        <v>128</v>
      </c>
      <c r="D790" t="s">
        <v>4933</v>
      </c>
      <c r="E790">
        <v>40</v>
      </c>
      <c r="F790">
        <v>2</v>
      </c>
      <c r="G790">
        <v>38</v>
      </c>
      <c r="H790">
        <v>0</v>
      </c>
      <c r="I790">
        <v>0</v>
      </c>
      <c r="J790">
        <v>100</v>
      </c>
      <c r="K790">
        <v>0</v>
      </c>
      <c r="L790">
        <v>0</v>
      </c>
      <c r="M790">
        <v>0</v>
      </c>
      <c r="N790">
        <v>0</v>
      </c>
    </row>
    <row r="791" spans="1:14" x14ac:dyDescent="0.2">
      <c r="A791" t="s">
        <v>5723</v>
      </c>
      <c r="B791" t="s">
        <v>86</v>
      </c>
      <c r="C791" t="s">
        <v>129</v>
      </c>
      <c r="D791" t="s">
        <v>4933</v>
      </c>
      <c r="E791">
        <v>63</v>
      </c>
      <c r="F791">
        <v>11</v>
      </c>
      <c r="G791">
        <v>52</v>
      </c>
      <c r="H791">
        <v>0</v>
      </c>
      <c r="I791">
        <v>0</v>
      </c>
      <c r="J791">
        <v>225</v>
      </c>
      <c r="K791">
        <v>0</v>
      </c>
      <c r="L791">
        <v>0</v>
      </c>
      <c r="M791">
        <v>0</v>
      </c>
      <c r="N791">
        <v>0</v>
      </c>
    </row>
    <row r="792" spans="1:14" x14ac:dyDescent="0.2">
      <c r="A792" t="s">
        <v>5724</v>
      </c>
      <c r="B792" t="s">
        <v>86</v>
      </c>
      <c r="C792" t="s">
        <v>130</v>
      </c>
      <c r="D792" t="s">
        <v>4933</v>
      </c>
      <c r="E792">
        <v>45</v>
      </c>
      <c r="F792">
        <v>11</v>
      </c>
      <c r="G792">
        <v>34</v>
      </c>
      <c r="H792">
        <v>0</v>
      </c>
      <c r="I792">
        <v>0</v>
      </c>
      <c r="J792">
        <v>186</v>
      </c>
      <c r="K792">
        <v>0</v>
      </c>
      <c r="L792">
        <v>0</v>
      </c>
      <c r="M792">
        <v>0</v>
      </c>
      <c r="N792">
        <v>0</v>
      </c>
    </row>
    <row r="793" spans="1:14" x14ac:dyDescent="0.2">
      <c r="A793" t="s">
        <v>5725</v>
      </c>
      <c r="B793" t="s">
        <v>86</v>
      </c>
      <c r="C793" t="s">
        <v>131</v>
      </c>
      <c r="D793" t="s">
        <v>4933</v>
      </c>
      <c r="E793">
        <v>42</v>
      </c>
      <c r="F793">
        <v>6</v>
      </c>
      <c r="G793">
        <v>36</v>
      </c>
      <c r="H793">
        <v>0</v>
      </c>
      <c r="I793">
        <v>0</v>
      </c>
      <c r="J793">
        <v>163</v>
      </c>
      <c r="K793">
        <v>0</v>
      </c>
      <c r="L793">
        <v>0</v>
      </c>
      <c r="M793">
        <v>0</v>
      </c>
      <c r="N793">
        <v>0</v>
      </c>
    </row>
    <row r="794" spans="1:14" x14ac:dyDescent="0.2">
      <c r="A794" t="s">
        <v>5726</v>
      </c>
      <c r="B794" t="s">
        <v>86</v>
      </c>
      <c r="C794" t="s">
        <v>132</v>
      </c>
      <c r="D794" t="s">
        <v>4933</v>
      </c>
      <c r="E794">
        <v>2</v>
      </c>
      <c r="F794">
        <v>0</v>
      </c>
      <c r="G794">
        <v>2</v>
      </c>
      <c r="H794">
        <v>0</v>
      </c>
      <c r="I794">
        <v>0</v>
      </c>
      <c r="J794">
        <v>4</v>
      </c>
      <c r="K794">
        <v>0</v>
      </c>
      <c r="L794">
        <v>0</v>
      </c>
      <c r="M794">
        <v>0</v>
      </c>
      <c r="N794">
        <v>0</v>
      </c>
    </row>
    <row r="795" spans="1:14" x14ac:dyDescent="0.2">
      <c r="A795" t="s">
        <v>5727</v>
      </c>
      <c r="B795" t="s">
        <v>86</v>
      </c>
      <c r="C795" t="s">
        <v>133</v>
      </c>
      <c r="D795" t="s">
        <v>4933</v>
      </c>
      <c r="E795">
        <v>56</v>
      </c>
      <c r="F795">
        <v>11</v>
      </c>
      <c r="G795">
        <v>45</v>
      </c>
      <c r="H795">
        <v>0</v>
      </c>
      <c r="I795">
        <v>0</v>
      </c>
      <c r="J795">
        <v>254</v>
      </c>
      <c r="K795">
        <v>0</v>
      </c>
      <c r="L795">
        <v>0</v>
      </c>
      <c r="M795">
        <v>0</v>
      </c>
      <c r="N795">
        <v>0</v>
      </c>
    </row>
    <row r="796" spans="1:14" x14ac:dyDescent="0.2">
      <c r="A796" t="s">
        <v>5728</v>
      </c>
      <c r="B796" t="s">
        <v>86</v>
      </c>
      <c r="C796" t="s">
        <v>134</v>
      </c>
      <c r="D796" t="s">
        <v>4933</v>
      </c>
      <c r="E796">
        <v>65</v>
      </c>
      <c r="F796">
        <v>2</v>
      </c>
      <c r="G796">
        <v>62</v>
      </c>
      <c r="H796">
        <v>0</v>
      </c>
      <c r="I796">
        <v>1</v>
      </c>
      <c r="J796">
        <v>155</v>
      </c>
      <c r="K796">
        <v>0</v>
      </c>
      <c r="L796">
        <v>0</v>
      </c>
      <c r="M796">
        <v>0</v>
      </c>
      <c r="N796">
        <v>0</v>
      </c>
    </row>
    <row r="797" spans="1:14" x14ac:dyDescent="0.2">
      <c r="A797" t="s">
        <v>5729</v>
      </c>
      <c r="B797" t="s">
        <v>86</v>
      </c>
      <c r="C797" t="s">
        <v>135</v>
      </c>
      <c r="D797" t="s">
        <v>4933</v>
      </c>
      <c r="E797">
        <v>76</v>
      </c>
      <c r="F797">
        <v>9</v>
      </c>
      <c r="G797">
        <v>66</v>
      </c>
      <c r="H797">
        <v>1</v>
      </c>
      <c r="I797">
        <v>0</v>
      </c>
      <c r="J797">
        <v>249</v>
      </c>
      <c r="K797">
        <v>0</v>
      </c>
      <c r="L797">
        <v>0</v>
      </c>
      <c r="M797">
        <v>0</v>
      </c>
      <c r="N797">
        <v>0</v>
      </c>
    </row>
    <row r="798" spans="1:14" x14ac:dyDescent="0.2">
      <c r="A798" t="s">
        <v>5730</v>
      </c>
      <c r="B798" t="s">
        <v>86</v>
      </c>
      <c r="C798" t="s">
        <v>136</v>
      </c>
      <c r="D798" t="s">
        <v>4933</v>
      </c>
      <c r="E798">
        <v>21</v>
      </c>
      <c r="F798">
        <v>5</v>
      </c>
      <c r="G798">
        <v>16</v>
      </c>
      <c r="H798">
        <v>0</v>
      </c>
      <c r="I798">
        <v>0</v>
      </c>
      <c r="J798">
        <v>98</v>
      </c>
      <c r="K798">
        <v>0</v>
      </c>
      <c r="L798">
        <v>0</v>
      </c>
      <c r="M798">
        <v>0</v>
      </c>
      <c r="N798">
        <v>0</v>
      </c>
    </row>
    <row r="799" spans="1:14" x14ac:dyDescent="0.2">
      <c r="A799" t="s">
        <v>5731</v>
      </c>
      <c r="B799" t="s">
        <v>86</v>
      </c>
      <c r="C799" t="s">
        <v>137</v>
      </c>
      <c r="D799" t="s">
        <v>4933</v>
      </c>
      <c r="E799">
        <v>16</v>
      </c>
      <c r="F799">
        <v>2</v>
      </c>
      <c r="G799">
        <v>14</v>
      </c>
      <c r="H799">
        <v>0</v>
      </c>
      <c r="I799">
        <v>0</v>
      </c>
      <c r="J799">
        <v>48</v>
      </c>
      <c r="K799">
        <v>0</v>
      </c>
      <c r="L799">
        <v>0</v>
      </c>
      <c r="M799">
        <v>0</v>
      </c>
      <c r="N799">
        <v>0</v>
      </c>
    </row>
    <row r="800" spans="1:14" x14ac:dyDescent="0.2">
      <c r="A800" t="s">
        <v>5732</v>
      </c>
      <c r="B800" t="s">
        <v>86</v>
      </c>
      <c r="C800" t="s">
        <v>138</v>
      </c>
      <c r="D800" t="s">
        <v>4933</v>
      </c>
      <c r="E800">
        <v>35</v>
      </c>
      <c r="F800">
        <v>0</v>
      </c>
      <c r="G800">
        <v>35</v>
      </c>
      <c r="H800">
        <v>0</v>
      </c>
      <c r="I800">
        <v>0</v>
      </c>
      <c r="J800">
        <v>101</v>
      </c>
      <c r="K800">
        <v>0</v>
      </c>
      <c r="L800">
        <v>0</v>
      </c>
      <c r="M800">
        <v>0</v>
      </c>
      <c r="N800">
        <v>0</v>
      </c>
    </row>
    <row r="801" spans="1:14" x14ac:dyDescent="0.2">
      <c r="A801" t="s">
        <v>5733</v>
      </c>
      <c r="B801" t="s">
        <v>86</v>
      </c>
      <c r="C801" t="s">
        <v>139</v>
      </c>
      <c r="D801" t="s">
        <v>4933</v>
      </c>
      <c r="E801">
        <v>86</v>
      </c>
      <c r="F801">
        <v>6</v>
      </c>
      <c r="G801">
        <v>80</v>
      </c>
      <c r="H801">
        <v>0</v>
      </c>
      <c r="I801">
        <v>0</v>
      </c>
      <c r="J801">
        <v>352</v>
      </c>
      <c r="K801">
        <v>0</v>
      </c>
      <c r="L801">
        <v>0</v>
      </c>
      <c r="M801">
        <v>0</v>
      </c>
      <c r="N801">
        <v>0</v>
      </c>
    </row>
    <row r="802" spans="1:14" x14ac:dyDescent="0.2">
      <c r="A802" t="s">
        <v>5734</v>
      </c>
      <c r="B802" t="s">
        <v>86</v>
      </c>
      <c r="C802" t="s">
        <v>140</v>
      </c>
      <c r="D802" t="s">
        <v>4933</v>
      </c>
      <c r="E802">
        <v>78</v>
      </c>
      <c r="F802">
        <v>14</v>
      </c>
      <c r="G802">
        <v>64</v>
      </c>
      <c r="H802">
        <v>0</v>
      </c>
      <c r="I802">
        <v>0</v>
      </c>
      <c r="J802">
        <v>386</v>
      </c>
      <c r="K802">
        <v>0</v>
      </c>
      <c r="L802">
        <v>0</v>
      </c>
      <c r="M802">
        <v>0</v>
      </c>
      <c r="N802">
        <v>0</v>
      </c>
    </row>
    <row r="803" spans="1:14" x14ac:dyDescent="0.2">
      <c r="A803" t="s">
        <v>5735</v>
      </c>
      <c r="B803" t="s">
        <v>86</v>
      </c>
      <c r="C803" t="s">
        <v>141</v>
      </c>
      <c r="D803" t="s">
        <v>4933</v>
      </c>
      <c r="E803">
        <v>51</v>
      </c>
      <c r="F803">
        <v>2</v>
      </c>
      <c r="G803">
        <v>49</v>
      </c>
      <c r="H803">
        <v>0</v>
      </c>
      <c r="I803">
        <v>0</v>
      </c>
      <c r="J803">
        <v>162</v>
      </c>
      <c r="K803">
        <v>0</v>
      </c>
      <c r="L803">
        <v>0</v>
      </c>
      <c r="M803">
        <v>0</v>
      </c>
      <c r="N803">
        <v>0</v>
      </c>
    </row>
    <row r="804" spans="1:14" x14ac:dyDescent="0.2">
      <c r="A804" t="s">
        <v>5736</v>
      </c>
      <c r="B804" t="s">
        <v>86</v>
      </c>
      <c r="C804" t="s">
        <v>142</v>
      </c>
      <c r="D804" t="s">
        <v>4933</v>
      </c>
      <c r="E804">
        <v>36</v>
      </c>
      <c r="F804">
        <v>4</v>
      </c>
      <c r="G804">
        <v>32</v>
      </c>
      <c r="H804">
        <v>0</v>
      </c>
      <c r="I804">
        <v>0</v>
      </c>
      <c r="J804">
        <v>184</v>
      </c>
      <c r="K804">
        <v>0</v>
      </c>
      <c r="L804">
        <v>0</v>
      </c>
      <c r="M804">
        <v>0</v>
      </c>
      <c r="N804">
        <v>0</v>
      </c>
    </row>
    <row r="805" spans="1:14" x14ac:dyDescent="0.2">
      <c r="A805" t="s">
        <v>5737</v>
      </c>
      <c r="B805" t="s">
        <v>86</v>
      </c>
      <c r="C805" t="s">
        <v>143</v>
      </c>
      <c r="D805" t="s">
        <v>4933</v>
      </c>
      <c r="E805">
        <v>21</v>
      </c>
      <c r="F805">
        <v>4</v>
      </c>
      <c r="G805">
        <v>17</v>
      </c>
      <c r="H805">
        <v>0</v>
      </c>
      <c r="I805">
        <v>0</v>
      </c>
      <c r="J805">
        <v>121</v>
      </c>
      <c r="K805">
        <v>0</v>
      </c>
      <c r="L805">
        <v>0</v>
      </c>
      <c r="M805">
        <v>0</v>
      </c>
      <c r="N805">
        <v>0</v>
      </c>
    </row>
    <row r="806" spans="1:14" x14ac:dyDescent="0.2">
      <c r="A806" t="s">
        <v>5738</v>
      </c>
      <c r="B806" t="s">
        <v>86</v>
      </c>
      <c r="C806" t="s">
        <v>144</v>
      </c>
      <c r="D806" t="s">
        <v>4933</v>
      </c>
      <c r="E806">
        <v>61</v>
      </c>
      <c r="F806">
        <v>9</v>
      </c>
      <c r="G806">
        <v>52</v>
      </c>
      <c r="H806">
        <v>0</v>
      </c>
      <c r="I806">
        <v>0</v>
      </c>
      <c r="J806">
        <v>172</v>
      </c>
      <c r="K806">
        <v>0</v>
      </c>
      <c r="L806">
        <v>0</v>
      </c>
      <c r="M806">
        <v>0</v>
      </c>
      <c r="N806">
        <v>0</v>
      </c>
    </row>
    <row r="807" spans="1:14" x14ac:dyDescent="0.2">
      <c r="A807" t="s">
        <v>5739</v>
      </c>
      <c r="B807" t="s">
        <v>86</v>
      </c>
      <c r="C807" t="s">
        <v>145</v>
      </c>
      <c r="D807" t="s">
        <v>4933</v>
      </c>
      <c r="E807">
        <v>58</v>
      </c>
      <c r="F807">
        <v>5</v>
      </c>
      <c r="G807">
        <v>52</v>
      </c>
      <c r="H807">
        <v>0</v>
      </c>
      <c r="I807">
        <v>1</v>
      </c>
      <c r="J807">
        <v>162</v>
      </c>
      <c r="K807">
        <v>0</v>
      </c>
      <c r="L807">
        <v>0</v>
      </c>
      <c r="M807">
        <v>0</v>
      </c>
      <c r="N807">
        <v>0</v>
      </c>
    </row>
    <row r="808" spans="1:14" x14ac:dyDescent="0.2">
      <c r="A808" t="s">
        <v>5740</v>
      </c>
      <c r="B808" t="s">
        <v>86</v>
      </c>
      <c r="C808" t="s">
        <v>146</v>
      </c>
      <c r="D808" t="s">
        <v>4933</v>
      </c>
      <c r="E808">
        <v>48</v>
      </c>
      <c r="F808">
        <v>7</v>
      </c>
      <c r="G808">
        <v>41</v>
      </c>
      <c r="H808">
        <v>0</v>
      </c>
      <c r="I808">
        <v>0</v>
      </c>
      <c r="J808">
        <v>152</v>
      </c>
      <c r="K808">
        <v>0</v>
      </c>
      <c r="L808">
        <v>0</v>
      </c>
      <c r="M808">
        <v>0</v>
      </c>
      <c r="N808">
        <v>0</v>
      </c>
    </row>
    <row r="809" spans="1:14" x14ac:dyDescent="0.2">
      <c r="A809" t="s">
        <v>5741</v>
      </c>
      <c r="B809" t="s">
        <v>86</v>
      </c>
      <c r="C809" t="s">
        <v>147</v>
      </c>
      <c r="D809" t="s">
        <v>4933</v>
      </c>
      <c r="E809">
        <v>49</v>
      </c>
      <c r="F809">
        <v>6</v>
      </c>
      <c r="G809">
        <v>43</v>
      </c>
      <c r="H809">
        <v>0</v>
      </c>
      <c r="I809">
        <v>0</v>
      </c>
      <c r="J809">
        <v>215</v>
      </c>
      <c r="K809">
        <v>0</v>
      </c>
      <c r="L809">
        <v>0</v>
      </c>
      <c r="M809">
        <v>0</v>
      </c>
      <c r="N809">
        <v>0</v>
      </c>
    </row>
    <row r="810" spans="1:14" x14ac:dyDescent="0.2">
      <c r="A810" t="s">
        <v>5742</v>
      </c>
      <c r="B810" t="s">
        <v>86</v>
      </c>
      <c r="C810" t="s">
        <v>148</v>
      </c>
      <c r="D810" t="s">
        <v>4933</v>
      </c>
      <c r="E810">
        <v>68</v>
      </c>
      <c r="F810">
        <v>9</v>
      </c>
      <c r="G810">
        <v>56</v>
      </c>
      <c r="H810">
        <v>1</v>
      </c>
      <c r="I810">
        <v>2</v>
      </c>
      <c r="J810">
        <v>155</v>
      </c>
      <c r="K810">
        <v>0</v>
      </c>
      <c r="L810">
        <v>0</v>
      </c>
      <c r="M810">
        <v>0</v>
      </c>
      <c r="N810">
        <v>0</v>
      </c>
    </row>
    <row r="811" spans="1:14" x14ac:dyDescent="0.2">
      <c r="A811" t="s">
        <v>5743</v>
      </c>
      <c r="B811" t="s">
        <v>86</v>
      </c>
      <c r="C811" t="s">
        <v>149</v>
      </c>
      <c r="D811" t="s">
        <v>4933</v>
      </c>
      <c r="E811">
        <v>201</v>
      </c>
      <c r="F811">
        <v>28</v>
      </c>
      <c r="G811">
        <v>172</v>
      </c>
      <c r="H811">
        <v>1</v>
      </c>
      <c r="I811">
        <v>0</v>
      </c>
      <c r="J811">
        <v>829</v>
      </c>
      <c r="K811">
        <v>0</v>
      </c>
      <c r="L811">
        <v>0</v>
      </c>
      <c r="M811">
        <v>0</v>
      </c>
      <c r="N811">
        <v>0</v>
      </c>
    </row>
    <row r="812" spans="1:14" x14ac:dyDescent="0.2">
      <c r="A812" t="s">
        <v>5744</v>
      </c>
      <c r="B812" t="s">
        <v>86</v>
      </c>
      <c r="C812" t="s">
        <v>150</v>
      </c>
      <c r="D812" t="s">
        <v>4933</v>
      </c>
      <c r="E812">
        <v>12</v>
      </c>
      <c r="F812">
        <v>3</v>
      </c>
      <c r="G812">
        <v>9</v>
      </c>
      <c r="H812">
        <v>0</v>
      </c>
      <c r="I812">
        <v>0</v>
      </c>
      <c r="J812">
        <v>82</v>
      </c>
      <c r="K812">
        <v>0</v>
      </c>
      <c r="L812">
        <v>0</v>
      </c>
      <c r="M812">
        <v>0</v>
      </c>
      <c r="N812">
        <v>0</v>
      </c>
    </row>
    <row r="813" spans="1:14" x14ac:dyDescent="0.2">
      <c r="A813" t="s">
        <v>5745</v>
      </c>
      <c r="B813" t="s">
        <v>86</v>
      </c>
      <c r="C813" t="s">
        <v>151</v>
      </c>
      <c r="D813" t="s">
        <v>4933</v>
      </c>
      <c r="E813">
        <v>89</v>
      </c>
      <c r="F813">
        <v>8</v>
      </c>
      <c r="G813">
        <v>80</v>
      </c>
      <c r="H813">
        <v>1</v>
      </c>
      <c r="I813">
        <v>0</v>
      </c>
      <c r="J813">
        <v>335</v>
      </c>
      <c r="K813">
        <v>0</v>
      </c>
      <c r="L813">
        <v>0</v>
      </c>
      <c r="M813">
        <v>0</v>
      </c>
      <c r="N813">
        <v>0</v>
      </c>
    </row>
    <row r="814" spans="1:14" x14ac:dyDescent="0.2">
      <c r="A814" t="s">
        <v>5746</v>
      </c>
      <c r="B814" t="s">
        <v>86</v>
      </c>
      <c r="C814" t="s">
        <v>152</v>
      </c>
      <c r="D814" t="s">
        <v>4933</v>
      </c>
      <c r="E814">
        <v>61</v>
      </c>
      <c r="F814">
        <v>7</v>
      </c>
      <c r="G814">
        <v>53</v>
      </c>
      <c r="H814">
        <v>1</v>
      </c>
      <c r="I814">
        <v>0</v>
      </c>
      <c r="J814">
        <v>216</v>
      </c>
      <c r="K814">
        <v>0</v>
      </c>
      <c r="L814">
        <v>0</v>
      </c>
      <c r="M814">
        <v>0</v>
      </c>
      <c r="N814">
        <v>0</v>
      </c>
    </row>
    <row r="815" spans="1:14" x14ac:dyDescent="0.2">
      <c r="A815" t="s">
        <v>5747</v>
      </c>
      <c r="B815" t="s">
        <v>86</v>
      </c>
      <c r="C815" t="s">
        <v>153</v>
      </c>
      <c r="D815" t="s">
        <v>4933</v>
      </c>
      <c r="E815">
        <v>58</v>
      </c>
      <c r="F815">
        <v>8</v>
      </c>
      <c r="G815">
        <v>50</v>
      </c>
      <c r="H815">
        <v>0</v>
      </c>
      <c r="I815">
        <v>0</v>
      </c>
      <c r="J815">
        <v>127</v>
      </c>
      <c r="K815">
        <v>0</v>
      </c>
      <c r="L815">
        <v>0</v>
      </c>
      <c r="M815">
        <v>0</v>
      </c>
      <c r="N815">
        <v>0</v>
      </c>
    </row>
    <row r="816" spans="1:14" x14ac:dyDescent="0.2">
      <c r="A816" t="s">
        <v>5748</v>
      </c>
      <c r="B816" t="s">
        <v>86</v>
      </c>
      <c r="C816" t="s">
        <v>154</v>
      </c>
      <c r="D816" t="s">
        <v>4933</v>
      </c>
      <c r="E816">
        <v>24</v>
      </c>
      <c r="F816">
        <v>3</v>
      </c>
      <c r="G816">
        <v>21</v>
      </c>
      <c r="H816">
        <v>0</v>
      </c>
      <c r="I816">
        <v>0</v>
      </c>
      <c r="J816">
        <v>65</v>
      </c>
      <c r="K816">
        <v>0</v>
      </c>
      <c r="L816">
        <v>0</v>
      </c>
      <c r="M816">
        <v>0</v>
      </c>
      <c r="N816">
        <v>0</v>
      </c>
    </row>
    <row r="817" spans="1:14" x14ac:dyDescent="0.2">
      <c r="A817" t="s">
        <v>5749</v>
      </c>
      <c r="B817" t="s">
        <v>86</v>
      </c>
      <c r="C817" t="s">
        <v>155</v>
      </c>
      <c r="D817" t="s">
        <v>4933</v>
      </c>
      <c r="E817">
        <v>27</v>
      </c>
      <c r="F817">
        <v>1</v>
      </c>
      <c r="G817">
        <v>25</v>
      </c>
      <c r="H817">
        <v>1</v>
      </c>
      <c r="I817">
        <v>0</v>
      </c>
      <c r="J817">
        <v>74</v>
      </c>
      <c r="K817">
        <v>0</v>
      </c>
      <c r="L817">
        <v>0</v>
      </c>
      <c r="M817">
        <v>0</v>
      </c>
      <c r="N817">
        <v>0</v>
      </c>
    </row>
    <row r="818" spans="1:14" x14ac:dyDescent="0.2">
      <c r="A818" t="s">
        <v>5750</v>
      </c>
      <c r="B818" t="s">
        <v>86</v>
      </c>
      <c r="C818" t="s">
        <v>156</v>
      </c>
      <c r="D818" t="s">
        <v>4933</v>
      </c>
      <c r="E818">
        <v>229</v>
      </c>
      <c r="F818">
        <v>30</v>
      </c>
      <c r="G818">
        <v>199</v>
      </c>
      <c r="H818">
        <v>0</v>
      </c>
      <c r="I818">
        <v>0</v>
      </c>
      <c r="J818">
        <v>920</v>
      </c>
      <c r="K818">
        <v>0</v>
      </c>
      <c r="L818">
        <v>0</v>
      </c>
      <c r="M818">
        <v>0</v>
      </c>
      <c r="N818">
        <v>0</v>
      </c>
    </row>
    <row r="819" spans="1:14" x14ac:dyDescent="0.2">
      <c r="A819" t="s">
        <v>5751</v>
      </c>
      <c r="B819" t="s">
        <v>86</v>
      </c>
      <c r="C819" t="s">
        <v>157</v>
      </c>
      <c r="D819" t="s">
        <v>4933</v>
      </c>
      <c r="E819">
        <v>47</v>
      </c>
      <c r="F819">
        <v>6</v>
      </c>
      <c r="G819">
        <v>41</v>
      </c>
      <c r="H819">
        <v>0</v>
      </c>
      <c r="I819">
        <v>0</v>
      </c>
      <c r="J819">
        <v>111</v>
      </c>
      <c r="K819">
        <v>0</v>
      </c>
      <c r="L819">
        <v>0</v>
      </c>
      <c r="M819">
        <v>0</v>
      </c>
      <c r="N819">
        <v>0</v>
      </c>
    </row>
    <row r="820" spans="1:14" x14ac:dyDescent="0.2">
      <c r="A820" t="s">
        <v>5752</v>
      </c>
      <c r="B820" t="s">
        <v>86</v>
      </c>
      <c r="C820" t="s">
        <v>158</v>
      </c>
      <c r="D820" t="s">
        <v>4933</v>
      </c>
      <c r="E820">
        <v>41</v>
      </c>
      <c r="F820">
        <v>6</v>
      </c>
      <c r="G820">
        <v>34</v>
      </c>
      <c r="H820">
        <v>1</v>
      </c>
      <c r="I820">
        <v>0</v>
      </c>
      <c r="J820">
        <v>119</v>
      </c>
      <c r="K820">
        <v>0</v>
      </c>
      <c r="L820">
        <v>0</v>
      </c>
      <c r="M820">
        <v>0</v>
      </c>
      <c r="N820">
        <v>0</v>
      </c>
    </row>
    <row r="821" spans="1:14" x14ac:dyDescent="0.2">
      <c r="A821" t="s">
        <v>5753</v>
      </c>
      <c r="B821" t="s">
        <v>86</v>
      </c>
      <c r="C821" t="s">
        <v>159</v>
      </c>
      <c r="D821" t="s">
        <v>4933</v>
      </c>
      <c r="E821">
        <v>19</v>
      </c>
      <c r="F821">
        <v>4</v>
      </c>
      <c r="G821">
        <v>15</v>
      </c>
      <c r="H821">
        <v>0</v>
      </c>
      <c r="I821">
        <v>0</v>
      </c>
      <c r="J821">
        <v>30</v>
      </c>
      <c r="K821">
        <v>0</v>
      </c>
      <c r="L821">
        <v>0</v>
      </c>
      <c r="M821">
        <v>0</v>
      </c>
      <c r="N821">
        <v>0</v>
      </c>
    </row>
    <row r="822" spans="1:14" x14ac:dyDescent="0.2">
      <c r="A822" t="s">
        <v>5754</v>
      </c>
      <c r="B822" t="s">
        <v>86</v>
      </c>
      <c r="C822" t="s">
        <v>160</v>
      </c>
      <c r="D822" t="s">
        <v>4933</v>
      </c>
      <c r="E822">
        <v>61</v>
      </c>
      <c r="F822">
        <v>7</v>
      </c>
      <c r="G822">
        <v>54</v>
      </c>
      <c r="H822">
        <v>0</v>
      </c>
      <c r="I822">
        <v>0</v>
      </c>
      <c r="J822">
        <v>147</v>
      </c>
      <c r="K822">
        <v>0</v>
      </c>
      <c r="L822">
        <v>0</v>
      </c>
      <c r="M822">
        <v>0</v>
      </c>
      <c r="N822">
        <v>0</v>
      </c>
    </row>
    <row r="823" spans="1:14" x14ac:dyDescent="0.2">
      <c r="A823" t="s">
        <v>5755</v>
      </c>
      <c r="B823" t="s">
        <v>86</v>
      </c>
      <c r="C823" t="s">
        <v>161</v>
      </c>
      <c r="D823" t="s">
        <v>4933</v>
      </c>
      <c r="E823">
        <v>17</v>
      </c>
      <c r="F823">
        <v>0</v>
      </c>
      <c r="G823">
        <v>17</v>
      </c>
      <c r="H823">
        <v>0</v>
      </c>
      <c r="I823">
        <v>0</v>
      </c>
      <c r="J823">
        <v>76</v>
      </c>
      <c r="K823">
        <v>0</v>
      </c>
      <c r="L823">
        <v>0</v>
      </c>
      <c r="M823">
        <v>0</v>
      </c>
      <c r="N823">
        <v>0</v>
      </c>
    </row>
    <row r="824" spans="1:14" x14ac:dyDescent="0.2">
      <c r="A824" t="s">
        <v>5756</v>
      </c>
      <c r="B824" t="s">
        <v>86</v>
      </c>
      <c r="C824" t="s">
        <v>162</v>
      </c>
      <c r="D824" t="s">
        <v>4933</v>
      </c>
      <c r="E824">
        <v>307</v>
      </c>
      <c r="F824">
        <v>30</v>
      </c>
      <c r="G824">
        <v>275</v>
      </c>
      <c r="H824">
        <v>1</v>
      </c>
      <c r="I824">
        <v>1</v>
      </c>
      <c r="J824">
        <v>821</v>
      </c>
      <c r="K824">
        <v>0</v>
      </c>
      <c r="L824">
        <v>0</v>
      </c>
      <c r="M824">
        <v>0</v>
      </c>
      <c r="N824">
        <v>0</v>
      </c>
    </row>
    <row r="825" spans="1:14" x14ac:dyDescent="0.2">
      <c r="A825" t="s">
        <v>5757</v>
      </c>
      <c r="B825" t="s">
        <v>86</v>
      </c>
      <c r="C825" t="s">
        <v>163</v>
      </c>
      <c r="D825" t="s">
        <v>4933</v>
      </c>
      <c r="E825">
        <v>56</v>
      </c>
      <c r="F825">
        <v>9</v>
      </c>
      <c r="G825">
        <v>46</v>
      </c>
      <c r="H825">
        <v>1</v>
      </c>
      <c r="I825">
        <v>0</v>
      </c>
      <c r="J825">
        <v>168</v>
      </c>
      <c r="K825">
        <v>0</v>
      </c>
      <c r="L825">
        <v>0</v>
      </c>
      <c r="M825">
        <v>0</v>
      </c>
      <c r="N825">
        <v>0</v>
      </c>
    </row>
    <row r="826" spans="1:14" x14ac:dyDescent="0.2">
      <c r="A826" t="s">
        <v>5758</v>
      </c>
      <c r="B826" t="s">
        <v>86</v>
      </c>
      <c r="C826" t="s">
        <v>164</v>
      </c>
      <c r="D826" t="s">
        <v>4933</v>
      </c>
      <c r="E826">
        <v>39</v>
      </c>
      <c r="F826">
        <v>7</v>
      </c>
      <c r="G826">
        <v>31</v>
      </c>
      <c r="H826">
        <v>0</v>
      </c>
      <c r="I826">
        <v>1</v>
      </c>
      <c r="J826">
        <v>140</v>
      </c>
      <c r="K826">
        <v>0</v>
      </c>
      <c r="L826">
        <v>0</v>
      </c>
      <c r="M826">
        <v>0</v>
      </c>
      <c r="N826">
        <v>0</v>
      </c>
    </row>
    <row r="827" spans="1:14" x14ac:dyDescent="0.2">
      <c r="A827" t="s">
        <v>5759</v>
      </c>
      <c r="B827" t="s">
        <v>86</v>
      </c>
      <c r="C827" t="s">
        <v>165</v>
      </c>
      <c r="D827" t="s">
        <v>4933</v>
      </c>
      <c r="E827">
        <v>5</v>
      </c>
      <c r="F827">
        <v>1</v>
      </c>
      <c r="G827">
        <v>4</v>
      </c>
      <c r="H827">
        <v>0</v>
      </c>
      <c r="I827">
        <v>0</v>
      </c>
      <c r="J827">
        <v>49</v>
      </c>
      <c r="K827">
        <v>0</v>
      </c>
      <c r="L827">
        <v>0</v>
      </c>
      <c r="M827">
        <v>0</v>
      </c>
      <c r="N827">
        <v>0</v>
      </c>
    </row>
    <row r="828" spans="1:14" x14ac:dyDescent="0.2">
      <c r="A828" t="s">
        <v>5760</v>
      </c>
      <c r="B828" t="s">
        <v>86</v>
      </c>
      <c r="C828" t="s">
        <v>166</v>
      </c>
      <c r="D828" t="s">
        <v>4933</v>
      </c>
      <c r="E828">
        <v>1</v>
      </c>
      <c r="F828">
        <v>1</v>
      </c>
      <c r="G828">
        <v>0</v>
      </c>
      <c r="H828">
        <v>0</v>
      </c>
      <c r="I828">
        <v>0</v>
      </c>
      <c r="J828">
        <v>1</v>
      </c>
      <c r="K828">
        <v>0</v>
      </c>
      <c r="L828">
        <v>0</v>
      </c>
      <c r="M828">
        <v>0</v>
      </c>
      <c r="N828">
        <v>0</v>
      </c>
    </row>
    <row r="829" spans="1:14" x14ac:dyDescent="0.2">
      <c r="A829" t="s">
        <v>5761</v>
      </c>
      <c r="B829" t="s">
        <v>86</v>
      </c>
      <c r="C829" t="s">
        <v>167</v>
      </c>
      <c r="D829" t="s">
        <v>4933</v>
      </c>
      <c r="E829">
        <v>44</v>
      </c>
      <c r="F829">
        <v>4</v>
      </c>
      <c r="G829">
        <v>39</v>
      </c>
      <c r="H829">
        <v>1</v>
      </c>
      <c r="I829">
        <v>0</v>
      </c>
      <c r="J829">
        <v>115</v>
      </c>
      <c r="K829">
        <v>0</v>
      </c>
      <c r="L829">
        <v>0</v>
      </c>
      <c r="M829">
        <v>0</v>
      </c>
      <c r="N829">
        <v>0</v>
      </c>
    </row>
    <row r="830" spans="1:14" x14ac:dyDescent="0.2">
      <c r="A830" t="s">
        <v>5762</v>
      </c>
      <c r="B830" t="s">
        <v>86</v>
      </c>
      <c r="C830" t="s">
        <v>168</v>
      </c>
      <c r="D830" t="s">
        <v>4933</v>
      </c>
      <c r="E830">
        <v>25</v>
      </c>
      <c r="F830">
        <v>7</v>
      </c>
      <c r="G830">
        <v>18</v>
      </c>
      <c r="H830">
        <v>0</v>
      </c>
      <c r="I830">
        <v>0</v>
      </c>
      <c r="J830">
        <v>41</v>
      </c>
      <c r="K830">
        <v>0</v>
      </c>
      <c r="L830">
        <v>0</v>
      </c>
      <c r="M830">
        <v>0</v>
      </c>
      <c r="N830">
        <v>0</v>
      </c>
    </row>
    <row r="831" spans="1:14" x14ac:dyDescent="0.2">
      <c r="A831" t="s">
        <v>5763</v>
      </c>
      <c r="B831" t="s">
        <v>86</v>
      </c>
      <c r="C831" t="s">
        <v>169</v>
      </c>
      <c r="D831" t="s">
        <v>4933</v>
      </c>
      <c r="E831">
        <v>251</v>
      </c>
      <c r="F831">
        <v>40</v>
      </c>
      <c r="G831">
        <v>209</v>
      </c>
      <c r="H831">
        <v>1</v>
      </c>
      <c r="I831">
        <v>1</v>
      </c>
      <c r="J831">
        <v>871</v>
      </c>
      <c r="K831">
        <v>0</v>
      </c>
      <c r="L831">
        <v>0</v>
      </c>
      <c r="M831">
        <v>0</v>
      </c>
      <c r="N831">
        <v>0</v>
      </c>
    </row>
    <row r="832" spans="1:14" x14ac:dyDescent="0.2">
      <c r="A832" t="s">
        <v>5764</v>
      </c>
      <c r="B832" t="s">
        <v>86</v>
      </c>
      <c r="C832" t="s">
        <v>170</v>
      </c>
      <c r="D832" t="s">
        <v>4933</v>
      </c>
      <c r="E832">
        <v>18</v>
      </c>
      <c r="F832">
        <v>2</v>
      </c>
      <c r="G832">
        <v>16</v>
      </c>
      <c r="H832">
        <v>0</v>
      </c>
      <c r="I832">
        <v>0</v>
      </c>
      <c r="J832">
        <v>76</v>
      </c>
      <c r="K832">
        <v>0</v>
      </c>
      <c r="L832">
        <v>0</v>
      </c>
      <c r="M832">
        <v>0</v>
      </c>
      <c r="N832">
        <v>0</v>
      </c>
    </row>
    <row r="833" spans="1:14" x14ac:dyDescent="0.2">
      <c r="A833" t="s">
        <v>5765</v>
      </c>
      <c r="B833" t="s">
        <v>86</v>
      </c>
      <c r="C833" t="s">
        <v>171</v>
      </c>
      <c r="D833" t="s">
        <v>4933</v>
      </c>
      <c r="E833">
        <v>39</v>
      </c>
      <c r="F833">
        <v>3</v>
      </c>
      <c r="G833">
        <v>35</v>
      </c>
      <c r="H833">
        <v>0</v>
      </c>
      <c r="I833">
        <v>1</v>
      </c>
      <c r="J833">
        <v>107</v>
      </c>
      <c r="K833">
        <v>0</v>
      </c>
      <c r="L833">
        <v>0</v>
      </c>
      <c r="M833">
        <v>0</v>
      </c>
      <c r="N833">
        <v>0</v>
      </c>
    </row>
    <row r="834" spans="1:14" x14ac:dyDescent="0.2">
      <c r="A834" t="s">
        <v>5766</v>
      </c>
      <c r="B834" t="s">
        <v>86</v>
      </c>
      <c r="C834" t="s">
        <v>172</v>
      </c>
      <c r="D834" t="s">
        <v>4933</v>
      </c>
      <c r="E834">
        <v>67</v>
      </c>
      <c r="F834">
        <v>10</v>
      </c>
      <c r="G834">
        <v>57</v>
      </c>
      <c r="H834">
        <v>0</v>
      </c>
      <c r="I834">
        <v>0</v>
      </c>
      <c r="J834">
        <v>216</v>
      </c>
      <c r="K834">
        <v>0</v>
      </c>
      <c r="L834">
        <v>0</v>
      </c>
      <c r="M834">
        <v>0</v>
      </c>
      <c r="N834">
        <v>0</v>
      </c>
    </row>
    <row r="835" spans="1:14" x14ac:dyDescent="0.2">
      <c r="A835" t="s">
        <v>5767</v>
      </c>
      <c r="B835" t="s">
        <v>86</v>
      </c>
      <c r="C835" t="s">
        <v>173</v>
      </c>
      <c r="D835" t="s">
        <v>4933</v>
      </c>
      <c r="E835">
        <v>23</v>
      </c>
      <c r="F835">
        <v>1</v>
      </c>
      <c r="G835">
        <v>22</v>
      </c>
      <c r="H835">
        <v>0</v>
      </c>
      <c r="I835">
        <v>0</v>
      </c>
      <c r="J835">
        <v>47</v>
      </c>
      <c r="K835">
        <v>0</v>
      </c>
      <c r="L835">
        <v>0</v>
      </c>
      <c r="M835">
        <v>0</v>
      </c>
      <c r="N835">
        <v>0</v>
      </c>
    </row>
    <row r="836" spans="1:14" x14ac:dyDescent="0.2">
      <c r="A836" t="s">
        <v>5768</v>
      </c>
      <c r="B836" t="s">
        <v>86</v>
      </c>
      <c r="C836" t="s">
        <v>174</v>
      </c>
      <c r="D836" t="s">
        <v>4933</v>
      </c>
      <c r="E836">
        <v>54</v>
      </c>
      <c r="F836">
        <v>7</v>
      </c>
      <c r="G836">
        <v>46</v>
      </c>
      <c r="H836">
        <v>1</v>
      </c>
      <c r="I836">
        <v>0</v>
      </c>
      <c r="J836">
        <v>175</v>
      </c>
      <c r="K836">
        <v>0</v>
      </c>
      <c r="L836">
        <v>0</v>
      </c>
      <c r="M836">
        <v>0</v>
      </c>
      <c r="N836">
        <v>0</v>
      </c>
    </row>
    <row r="837" spans="1:14" x14ac:dyDescent="0.2">
      <c r="A837" t="s">
        <v>5769</v>
      </c>
      <c r="B837" t="s">
        <v>86</v>
      </c>
      <c r="C837" t="s">
        <v>175</v>
      </c>
      <c r="D837" t="s">
        <v>4933</v>
      </c>
      <c r="E837">
        <v>206</v>
      </c>
      <c r="F837">
        <v>37</v>
      </c>
      <c r="G837">
        <v>169</v>
      </c>
      <c r="H837">
        <v>0</v>
      </c>
      <c r="I837">
        <v>0</v>
      </c>
      <c r="J837">
        <v>554</v>
      </c>
      <c r="K837">
        <v>0</v>
      </c>
      <c r="L837">
        <v>0</v>
      </c>
      <c r="M837">
        <v>0</v>
      </c>
      <c r="N837">
        <v>0</v>
      </c>
    </row>
    <row r="838" spans="1:14" x14ac:dyDescent="0.2">
      <c r="A838" t="s">
        <v>5770</v>
      </c>
      <c r="B838" t="s">
        <v>86</v>
      </c>
      <c r="C838" t="s">
        <v>176</v>
      </c>
      <c r="D838" t="s">
        <v>4933</v>
      </c>
      <c r="E838">
        <v>183</v>
      </c>
      <c r="F838">
        <v>23</v>
      </c>
      <c r="G838">
        <v>158</v>
      </c>
      <c r="H838">
        <v>1</v>
      </c>
      <c r="I838">
        <v>1</v>
      </c>
      <c r="J838">
        <v>474</v>
      </c>
      <c r="K838">
        <v>0</v>
      </c>
      <c r="L838">
        <v>0</v>
      </c>
      <c r="M838">
        <v>0</v>
      </c>
      <c r="N838">
        <v>0</v>
      </c>
    </row>
    <row r="839" spans="1:14" x14ac:dyDescent="0.2">
      <c r="A839" t="s">
        <v>5771</v>
      </c>
      <c r="B839" t="s">
        <v>86</v>
      </c>
      <c r="C839" t="s">
        <v>177</v>
      </c>
      <c r="D839" t="s">
        <v>4933</v>
      </c>
      <c r="E839">
        <v>32</v>
      </c>
      <c r="F839">
        <v>2</v>
      </c>
      <c r="G839">
        <v>29</v>
      </c>
      <c r="H839">
        <v>0</v>
      </c>
      <c r="I839">
        <v>1</v>
      </c>
      <c r="J839">
        <v>98</v>
      </c>
      <c r="K839">
        <v>0</v>
      </c>
      <c r="L839">
        <v>0</v>
      </c>
      <c r="M839">
        <v>0</v>
      </c>
      <c r="N839">
        <v>0</v>
      </c>
    </row>
    <row r="840" spans="1:14" x14ac:dyDescent="0.2">
      <c r="A840" t="s">
        <v>5772</v>
      </c>
      <c r="B840" t="s">
        <v>86</v>
      </c>
      <c r="C840" t="s">
        <v>178</v>
      </c>
      <c r="D840" t="s">
        <v>4933</v>
      </c>
      <c r="E840">
        <v>95</v>
      </c>
      <c r="F840">
        <v>6</v>
      </c>
      <c r="G840">
        <v>88</v>
      </c>
      <c r="H840">
        <v>1</v>
      </c>
      <c r="I840">
        <v>0</v>
      </c>
      <c r="J840">
        <v>427</v>
      </c>
      <c r="K840">
        <v>0</v>
      </c>
      <c r="L840">
        <v>0</v>
      </c>
      <c r="M840">
        <v>0</v>
      </c>
      <c r="N840">
        <v>0</v>
      </c>
    </row>
    <row r="841" spans="1:14" x14ac:dyDescent="0.2">
      <c r="A841" t="s">
        <v>5773</v>
      </c>
      <c r="B841" t="s">
        <v>86</v>
      </c>
      <c r="C841" t="s">
        <v>179</v>
      </c>
      <c r="D841" t="s">
        <v>4933</v>
      </c>
      <c r="E841">
        <v>65</v>
      </c>
      <c r="F841">
        <v>7</v>
      </c>
      <c r="G841">
        <v>58</v>
      </c>
      <c r="H841">
        <v>0</v>
      </c>
      <c r="I841">
        <v>0</v>
      </c>
      <c r="J841">
        <v>222</v>
      </c>
      <c r="K841">
        <v>0</v>
      </c>
      <c r="L841">
        <v>0</v>
      </c>
      <c r="M841">
        <v>0</v>
      </c>
      <c r="N841">
        <v>0</v>
      </c>
    </row>
    <row r="842" spans="1:14" x14ac:dyDescent="0.2">
      <c r="A842" t="s">
        <v>5774</v>
      </c>
      <c r="B842" t="s">
        <v>86</v>
      </c>
      <c r="C842" t="s">
        <v>180</v>
      </c>
      <c r="D842" t="s">
        <v>4933</v>
      </c>
      <c r="E842">
        <v>111</v>
      </c>
      <c r="F842">
        <v>2</v>
      </c>
      <c r="G842">
        <v>108</v>
      </c>
      <c r="H842">
        <v>0</v>
      </c>
      <c r="I842">
        <v>1</v>
      </c>
      <c r="J842">
        <v>328</v>
      </c>
      <c r="K842">
        <v>0</v>
      </c>
      <c r="L842">
        <v>0</v>
      </c>
      <c r="M842">
        <v>0</v>
      </c>
      <c r="N842">
        <v>0</v>
      </c>
    </row>
    <row r="843" spans="1:14" x14ac:dyDescent="0.2">
      <c r="A843" t="s">
        <v>5775</v>
      </c>
      <c r="B843" t="s">
        <v>86</v>
      </c>
      <c r="C843" t="s">
        <v>181</v>
      </c>
      <c r="D843" t="s">
        <v>4933</v>
      </c>
      <c r="E843">
        <v>74</v>
      </c>
      <c r="F843">
        <v>6</v>
      </c>
      <c r="G843">
        <v>67</v>
      </c>
      <c r="H843">
        <v>0</v>
      </c>
      <c r="I843">
        <v>1</v>
      </c>
      <c r="J843">
        <v>165</v>
      </c>
      <c r="K843">
        <v>0</v>
      </c>
      <c r="L843">
        <v>0</v>
      </c>
      <c r="M843">
        <v>0</v>
      </c>
      <c r="N843">
        <v>0</v>
      </c>
    </row>
    <row r="844" spans="1:14" x14ac:dyDescent="0.2">
      <c r="A844" t="s">
        <v>5776</v>
      </c>
      <c r="B844" t="s">
        <v>86</v>
      </c>
      <c r="C844" t="s">
        <v>182</v>
      </c>
      <c r="D844" t="s">
        <v>4933</v>
      </c>
      <c r="E844">
        <v>26</v>
      </c>
      <c r="F844">
        <v>5</v>
      </c>
      <c r="G844">
        <v>21</v>
      </c>
      <c r="H844">
        <v>0</v>
      </c>
      <c r="I844">
        <v>0</v>
      </c>
      <c r="J844">
        <v>96</v>
      </c>
      <c r="K844">
        <v>0</v>
      </c>
      <c r="L844">
        <v>0</v>
      </c>
      <c r="M844">
        <v>0</v>
      </c>
      <c r="N844">
        <v>0</v>
      </c>
    </row>
    <row r="845" spans="1:14" x14ac:dyDescent="0.2">
      <c r="A845" t="s">
        <v>5777</v>
      </c>
      <c r="B845" t="s">
        <v>86</v>
      </c>
      <c r="C845" t="s">
        <v>183</v>
      </c>
      <c r="D845" t="s">
        <v>4933</v>
      </c>
      <c r="E845">
        <v>76</v>
      </c>
      <c r="F845">
        <v>6</v>
      </c>
      <c r="G845">
        <v>66</v>
      </c>
      <c r="H845">
        <v>2</v>
      </c>
      <c r="I845">
        <v>2</v>
      </c>
      <c r="J845">
        <v>249</v>
      </c>
      <c r="K845">
        <v>0</v>
      </c>
      <c r="L845">
        <v>0</v>
      </c>
      <c r="M845">
        <v>0</v>
      </c>
      <c r="N845">
        <v>0</v>
      </c>
    </row>
    <row r="846" spans="1:14" x14ac:dyDescent="0.2">
      <c r="A846" t="s">
        <v>5778</v>
      </c>
      <c r="B846" t="s">
        <v>86</v>
      </c>
      <c r="C846" t="s">
        <v>184</v>
      </c>
      <c r="D846" t="s">
        <v>4933</v>
      </c>
      <c r="E846">
        <v>42</v>
      </c>
      <c r="F846">
        <v>4</v>
      </c>
      <c r="G846">
        <v>38</v>
      </c>
      <c r="H846">
        <v>0</v>
      </c>
      <c r="I846">
        <v>0</v>
      </c>
      <c r="J846">
        <v>158</v>
      </c>
      <c r="K846">
        <v>0</v>
      </c>
      <c r="L846">
        <v>0</v>
      </c>
      <c r="M846">
        <v>0</v>
      </c>
      <c r="N846">
        <v>0</v>
      </c>
    </row>
    <row r="847" spans="1:14" x14ac:dyDescent="0.2">
      <c r="A847" t="s">
        <v>5779</v>
      </c>
      <c r="B847" t="s">
        <v>86</v>
      </c>
      <c r="C847" t="s">
        <v>185</v>
      </c>
      <c r="D847" t="s">
        <v>4933</v>
      </c>
      <c r="E847">
        <v>50</v>
      </c>
      <c r="F847">
        <v>0</v>
      </c>
      <c r="G847">
        <v>50</v>
      </c>
      <c r="H847">
        <v>0</v>
      </c>
      <c r="I847">
        <v>0</v>
      </c>
      <c r="J847">
        <v>178</v>
      </c>
      <c r="K847">
        <v>0</v>
      </c>
      <c r="L847">
        <v>0</v>
      </c>
      <c r="M847">
        <v>0</v>
      </c>
      <c r="N847">
        <v>0</v>
      </c>
    </row>
    <row r="848" spans="1:14" x14ac:dyDescent="0.2">
      <c r="A848" t="s">
        <v>5780</v>
      </c>
      <c r="B848" t="s">
        <v>86</v>
      </c>
      <c r="C848" t="s">
        <v>186</v>
      </c>
      <c r="D848" t="s">
        <v>4933</v>
      </c>
      <c r="E848">
        <v>22</v>
      </c>
      <c r="F848">
        <v>4</v>
      </c>
      <c r="G848">
        <v>18</v>
      </c>
      <c r="H848">
        <v>0</v>
      </c>
      <c r="I848">
        <v>0</v>
      </c>
      <c r="J848">
        <v>42</v>
      </c>
      <c r="K848">
        <v>0</v>
      </c>
      <c r="L848">
        <v>0</v>
      </c>
      <c r="M848">
        <v>0</v>
      </c>
      <c r="N848">
        <v>0</v>
      </c>
    </row>
    <row r="849" spans="1:14" x14ac:dyDescent="0.2">
      <c r="A849" t="s">
        <v>5781</v>
      </c>
      <c r="B849" t="s">
        <v>86</v>
      </c>
      <c r="C849" t="s">
        <v>187</v>
      </c>
      <c r="D849" t="s">
        <v>4933</v>
      </c>
      <c r="E849">
        <v>59</v>
      </c>
      <c r="F849">
        <v>8</v>
      </c>
      <c r="G849">
        <v>49</v>
      </c>
      <c r="H849">
        <v>1</v>
      </c>
      <c r="I849">
        <v>1</v>
      </c>
      <c r="J849">
        <v>158</v>
      </c>
      <c r="K849">
        <v>0</v>
      </c>
      <c r="L849">
        <v>0</v>
      </c>
      <c r="M849">
        <v>0</v>
      </c>
      <c r="N849">
        <v>0</v>
      </c>
    </row>
    <row r="850" spans="1:14" x14ac:dyDescent="0.2">
      <c r="A850" t="s">
        <v>5782</v>
      </c>
      <c r="B850" t="s">
        <v>86</v>
      </c>
      <c r="C850" t="s">
        <v>188</v>
      </c>
      <c r="D850" t="s">
        <v>4933</v>
      </c>
      <c r="E850">
        <v>32</v>
      </c>
      <c r="F850">
        <v>7</v>
      </c>
      <c r="G850">
        <v>25</v>
      </c>
      <c r="H850">
        <v>0</v>
      </c>
      <c r="I850">
        <v>0</v>
      </c>
      <c r="J850">
        <v>102</v>
      </c>
      <c r="K850">
        <v>0</v>
      </c>
      <c r="L850">
        <v>0</v>
      </c>
      <c r="M850">
        <v>0</v>
      </c>
      <c r="N850">
        <v>0</v>
      </c>
    </row>
    <row r="851" spans="1:14" x14ac:dyDescent="0.2">
      <c r="A851" t="s">
        <v>5783</v>
      </c>
      <c r="B851" t="s">
        <v>86</v>
      </c>
      <c r="C851" t="s">
        <v>189</v>
      </c>
      <c r="D851" t="s">
        <v>4933</v>
      </c>
      <c r="E851">
        <v>38</v>
      </c>
      <c r="F851">
        <v>2</v>
      </c>
      <c r="G851">
        <v>36</v>
      </c>
      <c r="H851">
        <v>0</v>
      </c>
      <c r="I851">
        <v>0</v>
      </c>
      <c r="J851">
        <v>115</v>
      </c>
      <c r="K851">
        <v>0</v>
      </c>
      <c r="L851">
        <v>0</v>
      </c>
      <c r="M851">
        <v>0</v>
      </c>
      <c r="N851">
        <v>0</v>
      </c>
    </row>
    <row r="852" spans="1:14" x14ac:dyDescent="0.2">
      <c r="A852" t="s">
        <v>5784</v>
      </c>
      <c r="B852" t="s">
        <v>86</v>
      </c>
      <c r="C852" t="s">
        <v>190</v>
      </c>
      <c r="D852" t="s">
        <v>4933</v>
      </c>
      <c r="E852">
        <v>145</v>
      </c>
      <c r="F852">
        <v>23</v>
      </c>
      <c r="G852">
        <v>122</v>
      </c>
      <c r="H852">
        <v>0</v>
      </c>
      <c r="I852">
        <v>0</v>
      </c>
      <c r="J852">
        <v>320</v>
      </c>
      <c r="K852">
        <v>0</v>
      </c>
      <c r="L852">
        <v>0</v>
      </c>
      <c r="M852">
        <v>0</v>
      </c>
      <c r="N852">
        <v>0</v>
      </c>
    </row>
    <row r="853" spans="1:14" x14ac:dyDescent="0.2">
      <c r="A853" t="s">
        <v>5785</v>
      </c>
      <c r="B853" t="s">
        <v>86</v>
      </c>
      <c r="C853" t="s">
        <v>191</v>
      </c>
      <c r="D853" t="s">
        <v>4933</v>
      </c>
      <c r="E853">
        <v>18</v>
      </c>
      <c r="F853">
        <v>1</v>
      </c>
      <c r="G853">
        <v>17</v>
      </c>
      <c r="H853">
        <v>0</v>
      </c>
      <c r="I853">
        <v>0</v>
      </c>
      <c r="J853">
        <v>66</v>
      </c>
      <c r="K853">
        <v>0</v>
      </c>
      <c r="L853">
        <v>0</v>
      </c>
      <c r="M853">
        <v>0</v>
      </c>
      <c r="N853">
        <v>0</v>
      </c>
    </row>
    <row r="854" spans="1:14" x14ac:dyDescent="0.2">
      <c r="A854" t="s">
        <v>5786</v>
      </c>
      <c r="B854" t="s">
        <v>86</v>
      </c>
      <c r="C854" t="s">
        <v>192</v>
      </c>
      <c r="D854" t="s">
        <v>4933</v>
      </c>
      <c r="E854">
        <v>17</v>
      </c>
      <c r="F854">
        <v>1</v>
      </c>
      <c r="G854">
        <v>16</v>
      </c>
      <c r="H854">
        <v>0</v>
      </c>
      <c r="I854">
        <v>0</v>
      </c>
      <c r="J854">
        <v>84</v>
      </c>
      <c r="K854">
        <v>0</v>
      </c>
      <c r="L854">
        <v>0</v>
      </c>
      <c r="M854">
        <v>0</v>
      </c>
      <c r="N854">
        <v>0</v>
      </c>
    </row>
    <row r="855" spans="1:14" x14ac:dyDescent="0.2">
      <c r="A855" t="s">
        <v>5787</v>
      </c>
      <c r="B855" t="s">
        <v>86</v>
      </c>
      <c r="C855" t="s">
        <v>193</v>
      </c>
      <c r="D855" t="s">
        <v>4933</v>
      </c>
      <c r="E855">
        <v>61</v>
      </c>
      <c r="F855">
        <v>13</v>
      </c>
      <c r="G855">
        <v>47</v>
      </c>
      <c r="H855">
        <v>1</v>
      </c>
      <c r="I855">
        <v>0</v>
      </c>
      <c r="J855">
        <v>204</v>
      </c>
      <c r="K855">
        <v>0</v>
      </c>
      <c r="L855">
        <v>0</v>
      </c>
      <c r="M855">
        <v>0</v>
      </c>
      <c r="N855">
        <v>0</v>
      </c>
    </row>
    <row r="856" spans="1:14" x14ac:dyDescent="0.2">
      <c r="A856" t="s">
        <v>5788</v>
      </c>
      <c r="B856" t="s">
        <v>86</v>
      </c>
      <c r="C856" t="s">
        <v>194</v>
      </c>
      <c r="D856" t="s">
        <v>4933</v>
      </c>
      <c r="E856">
        <v>28</v>
      </c>
      <c r="F856">
        <v>3</v>
      </c>
      <c r="G856">
        <v>25</v>
      </c>
      <c r="H856">
        <v>0</v>
      </c>
      <c r="I856">
        <v>0</v>
      </c>
      <c r="J856">
        <v>142</v>
      </c>
      <c r="K856">
        <v>0</v>
      </c>
      <c r="L856">
        <v>0</v>
      </c>
      <c r="M856">
        <v>0</v>
      </c>
      <c r="N856">
        <v>0</v>
      </c>
    </row>
    <row r="857" spans="1:14" x14ac:dyDescent="0.2">
      <c r="A857" t="s">
        <v>5789</v>
      </c>
      <c r="B857" t="s">
        <v>86</v>
      </c>
      <c r="C857" t="s">
        <v>195</v>
      </c>
      <c r="D857" t="s">
        <v>4933</v>
      </c>
      <c r="E857">
        <v>30</v>
      </c>
      <c r="F857">
        <v>5</v>
      </c>
      <c r="G857">
        <v>25</v>
      </c>
      <c r="H857">
        <v>0</v>
      </c>
      <c r="I857">
        <v>0</v>
      </c>
      <c r="J857">
        <v>94</v>
      </c>
      <c r="K857">
        <v>0</v>
      </c>
      <c r="L857">
        <v>0</v>
      </c>
      <c r="M857">
        <v>0</v>
      </c>
      <c r="N857">
        <v>0</v>
      </c>
    </row>
    <row r="858" spans="1:14" x14ac:dyDescent="0.2">
      <c r="A858" t="s">
        <v>5790</v>
      </c>
      <c r="B858" t="s">
        <v>86</v>
      </c>
      <c r="C858" t="s">
        <v>196</v>
      </c>
      <c r="D858" t="s">
        <v>4933</v>
      </c>
      <c r="E858">
        <v>91</v>
      </c>
      <c r="F858">
        <v>12</v>
      </c>
      <c r="G858">
        <v>79</v>
      </c>
      <c r="H858">
        <v>0</v>
      </c>
      <c r="I858">
        <v>0</v>
      </c>
      <c r="J858">
        <v>293</v>
      </c>
      <c r="K858">
        <v>0</v>
      </c>
      <c r="L858">
        <v>0</v>
      </c>
      <c r="M858">
        <v>0</v>
      </c>
      <c r="N858">
        <v>0</v>
      </c>
    </row>
    <row r="859" spans="1:14" x14ac:dyDescent="0.2">
      <c r="A859" t="s">
        <v>5791</v>
      </c>
      <c r="B859" t="s">
        <v>86</v>
      </c>
      <c r="C859" t="s">
        <v>197</v>
      </c>
      <c r="D859" t="s">
        <v>4933</v>
      </c>
      <c r="E859">
        <v>33</v>
      </c>
      <c r="F859">
        <v>3</v>
      </c>
      <c r="G859">
        <v>30</v>
      </c>
      <c r="H859">
        <v>0</v>
      </c>
      <c r="I859">
        <v>0</v>
      </c>
      <c r="J859">
        <v>127</v>
      </c>
      <c r="K859">
        <v>0</v>
      </c>
      <c r="L859">
        <v>0</v>
      </c>
      <c r="M859">
        <v>0</v>
      </c>
      <c r="N859">
        <v>0</v>
      </c>
    </row>
    <row r="860" spans="1:14" x14ac:dyDescent="0.2">
      <c r="A860" t="s">
        <v>5792</v>
      </c>
      <c r="B860" t="s">
        <v>86</v>
      </c>
      <c r="C860" t="s">
        <v>276</v>
      </c>
      <c r="D860" t="s">
        <v>4933</v>
      </c>
      <c r="E860">
        <v>2</v>
      </c>
      <c r="F860">
        <v>0</v>
      </c>
      <c r="G860">
        <v>2</v>
      </c>
      <c r="H860">
        <v>0</v>
      </c>
      <c r="I860">
        <v>0</v>
      </c>
      <c r="J860">
        <v>5</v>
      </c>
      <c r="K860">
        <v>0</v>
      </c>
      <c r="L860">
        <v>0</v>
      </c>
      <c r="M860">
        <v>0</v>
      </c>
      <c r="N860">
        <v>0</v>
      </c>
    </row>
    <row r="861" spans="1:14" x14ac:dyDescent="0.2">
      <c r="A861" t="s">
        <v>5793</v>
      </c>
      <c r="B861" t="s">
        <v>86</v>
      </c>
      <c r="C861" t="s">
        <v>198</v>
      </c>
      <c r="D861" t="s">
        <v>4933</v>
      </c>
      <c r="E861">
        <v>36</v>
      </c>
      <c r="F861">
        <v>2</v>
      </c>
      <c r="G861">
        <v>34</v>
      </c>
      <c r="H861">
        <v>0</v>
      </c>
      <c r="I861">
        <v>0</v>
      </c>
      <c r="J861">
        <v>96</v>
      </c>
      <c r="K861">
        <v>0</v>
      </c>
      <c r="L861">
        <v>0</v>
      </c>
      <c r="M861">
        <v>0</v>
      </c>
      <c r="N861">
        <v>0</v>
      </c>
    </row>
    <row r="862" spans="1:14" x14ac:dyDescent="0.2">
      <c r="A862" t="s">
        <v>5794</v>
      </c>
      <c r="B862" t="s">
        <v>86</v>
      </c>
      <c r="C862" t="s">
        <v>199</v>
      </c>
      <c r="D862" t="s">
        <v>4933</v>
      </c>
      <c r="E862">
        <v>112</v>
      </c>
      <c r="F862">
        <v>14</v>
      </c>
      <c r="G862">
        <v>96</v>
      </c>
      <c r="H862">
        <v>2</v>
      </c>
      <c r="I862">
        <v>0</v>
      </c>
      <c r="J862">
        <v>393</v>
      </c>
      <c r="K862">
        <v>0</v>
      </c>
      <c r="L862">
        <v>0</v>
      </c>
      <c r="M862">
        <v>0</v>
      </c>
      <c r="N862">
        <v>0</v>
      </c>
    </row>
    <row r="863" spans="1:14" x14ac:dyDescent="0.2">
      <c r="A863" t="s">
        <v>5795</v>
      </c>
      <c r="B863" t="s">
        <v>86</v>
      </c>
      <c r="C863" t="s">
        <v>200</v>
      </c>
      <c r="D863" t="s">
        <v>4933</v>
      </c>
      <c r="E863">
        <v>54</v>
      </c>
      <c r="F863">
        <v>8</v>
      </c>
      <c r="G863">
        <v>45</v>
      </c>
      <c r="H863">
        <v>1</v>
      </c>
      <c r="I863">
        <v>0</v>
      </c>
      <c r="J863">
        <v>100</v>
      </c>
      <c r="K863">
        <v>0</v>
      </c>
      <c r="L863">
        <v>0</v>
      </c>
      <c r="M863">
        <v>0</v>
      </c>
      <c r="N863">
        <v>0</v>
      </c>
    </row>
    <row r="864" spans="1:14" x14ac:dyDescent="0.2">
      <c r="A864" t="s">
        <v>5796</v>
      </c>
      <c r="B864" t="s">
        <v>86</v>
      </c>
      <c r="C864" t="s">
        <v>201</v>
      </c>
      <c r="D864" t="s">
        <v>4933</v>
      </c>
      <c r="E864">
        <v>140</v>
      </c>
      <c r="F864">
        <v>17</v>
      </c>
      <c r="G864">
        <v>123</v>
      </c>
      <c r="H864">
        <v>0</v>
      </c>
      <c r="I864">
        <v>0</v>
      </c>
      <c r="J864">
        <v>358</v>
      </c>
      <c r="K864">
        <v>0</v>
      </c>
      <c r="L864">
        <v>0</v>
      </c>
      <c r="M864">
        <v>0</v>
      </c>
      <c r="N864">
        <v>0</v>
      </c>
    </row>
    <row r="865" spans="1:14" x14ac:dyDescent="0.2">
      <c r="A865" t="s">
        <v>5797</v>
      </c>
      <c r="B865" t="s">
        <v>86</v>
      </c>
      <c r="C865" t="s">
        <v>202</v>
      </c>
      <c r="D865" t="s">
        <v>4933</v>
      </c>
      <c r="E865">
        <v>40</v>
      </c>
      <c r="F865">
        <v>7</v>
      </c>
      <c r="G865">
        <v>32</v>
      </c>
      <c r="H865">
        <v>1</v>
      </c>
      <c r="I865">
        <v>0</v>
      </c>
      <c r="J865">
        <v>131</v>
      </c>
      <c r="K865">
        <v>0</v>
      </c>
      <c r="L865">
        <v>0</v>
      </c>
      <c r="M865">
        <v>0</v>
      </c>
      <c r="N865">
        <v>0</v>
      </c>
    </row>
    <row r="866" spans="1:14" x14ac:dyDescent="0.2">
      <c r="A866" t="s">
        <v>5798</v>
      </c>
      <c r="B866" t="s">
        <v>86</v>
      </c>
      <c r="C866" t="s">
        <v>203</v>
      </c>
      <c r="D866" t="s">
        <v>4933</v>
      </c>
      <c r="E866">
        <v>25</v>
      </c>
      <c r="F866">
        <v>1</v>
      </c>
      <c r="G866">
        <v>24</v>
      </c>
      <c r="H866">
        <v>0</v>
      </c>
      <c r="I866">
        <v>0</v>
      </c>
      <c r="J866">
        <v>108</v>
      </c>
      <c r="K866">
        <v>0</v>
      </c>
      <c r="L866">
        <v>0</v>
      </c>
      <c r="M866">
        <v>0</v>
      </c>
      <c r="N866">
        <v>0</v>
      </c>
    </row>
    <row r="867" spans="1:14" x14ac:dyDescent="0.2">
      <c r="A867" t="s">
        <v>5799</v>
      </c>
      <c r="B867" t="s">
        <v>86</v>
      </c>
      <c r="C867" t="s">
        <v>204</v>
      </c>
      <c r="D867" t="s">
        <v>4933</v>
      </c>
      <c r="E867">
        <v>26</v>
      </c>
      <c r="F867">
        <v>3</v>
      </c>
      <c r="G867">
        <v>23</v>
      </c>
      <c r="H867">
        <v>0</v>
      </c>
      <c r="I867">
        <v>0</v>
      </c>
      <c r="J867">
        <v>95</v>
      </c>
      <c r="K867">
        <v>0</v>
      </c>
      <c r="L867">
        <v>0</v>
      </c>
      <c r="M867">
        <v>0</v>
      </c>
      <c r="N867">
        <v>0</v>
      </c>
    </row>
    <row r="868" spans="1:14" x14ac:dyDescent="0.2">
      <c r="A868" t="s">
        <v>5800</v>
      </c>
      <c r="B868" t="s">
        <v>86</v>
      </c>
      <c r="C868" t="s">
        <v>205</v>
      </c>
      <c r="D868" t="s">
        <v>4933</v>
      </c>
      <c r="E868">
        <v>24</v>
      </c>
      <c r="F868">
        <v>3</v>
      </c>
      <c r="G868">
        <v>21</v>
      </c>
      <c r="H868">
        <v>0</v>
      </c>
      <c r="I868">
        <v>0</v>
      </c>
      <c r="J868">
        <v>81</v>
      </c>
      <c r="K868">
        <v>0</v>
      </c>
      <c r="L868">
        <v>0</v>
      </c>
      <c r="M868">
        <v>0</v>
      </c>
      <c r="N868">
        <v>0</v>
      </c>
    </row>
    <row r="869" spans="1:14" x14ac:dyDescent="0.2">
      <c r="A869" t="s">
        <v>5801</v>
      </c>
      <c r="B869" t="s">
        <v>86</v>
      </c>
      <c r="C869" t="s">
        <v>206</v>
      </c>
      <c r="D869" t="s">
        <v>4933</v>
      </c>
      <c r="E869">
        <v>48</v>
      </c>
      <c r="F869">
        <v>8</v>
      </c>
      <c r="G869">
        <v>40</v>
      </c>
      <c r="H869">
        <v>0</v>
      </c>
      <c r="I869">
        <v>0</v>
      </c>
      <c r="J869">
        <v>150</v>
      </c>
      <c r="K869">
        <v>0</v>
      </c>
      <c r="L869">
        <v>0</v>
      </c>
      <c r="M869">
        <v>0</v>
      </c>
      <c r="N869">
        <v>0</v>
      </c>
    </row>
    <row r="870" spans="1:14" x14ac:dyDescent="0.2">
      <c r="A870" t="s">
        <v>5802</v>
      </c>
      <c r="B870" t="s">
        <v>86</v>
      </c>
      <c r="C870" t="s">
        <v>207</v>
      </c>
      <c r="D870" t="s">
        <v>4933</v>
      </c>
      <c r="E870">
        <v>35</v>
      </c>
      <c r="F870">
        <v>5</v>
      </c>
      <c r="G870">
        <v>30</v>
      </c>
      <c r="H870">
        <v>0</v>
      </c>
      <c r="I870">
        <v>0</v>
      </c>
      <c r="J870">
        <v>68</v>
      </c>
      <c r="K870">
        <v>0</v>
      </c>
      <c r="L870">
        <v>0</v>
      </c>
      <c r="M870">
        <v>0</v>
      </c>
      <c r="N870">
        <v>0</v>
      </c>
    </row>
    <row r="871" spans="1:14" x14ac:dyDescent="0.2">
      <c r="A871" t="s">
        <v>5803</v>
      </c>
      <c r="B871" t="s">
        <v>86</v>
      </c>
      <c r="C871" t="s">
        <v>208</v>
      </c>
      <c r="D871" t="s">
        <v>4933</v>
      </c>
      <c r="E871">
        <v>36</v>
      </c>
      <c r="F871">
        <v>7</v>
      </c>
      <c r="G871">
        <v>29</v>
      </c>
      <c r="H871">
        <v>0</v>
      </c>
      <c r="I871">
        <v>0</v>
      </c>
      <c r="J871">
        <v>149</v>
      </c>
      <c r="K871">
        <v>0</v>
      </c>
      <c r="L871">
        <v>0</v>
      </c>
      <c r="M871">
        <v>0</v>
      </c>
      <c r="N871">
        <v>0</v>
      </c>
    </row>
    <row r="872" spans="1:14" x14ac:dyDescent="0.2">
      <c r="A872" t="s">
        <v>5804</v>
      </c>
      <c r="B872" t="s">
        <v>86</v>
      </c>
      <c r="C872" t="s">
        <v>209</v>
      </c>
      <c r="D872" t="s">
        <v>4933</v>
      </c>
      <c r="E872">
        <v>41</v>
      </c>
      <c r="F872">
        <v>6</v>
      </c>
      <c r="G872">
        <v>34</v>
      </c>
      <c r="H872">
        <v>1</v>
      </c>
      <c r="I872">
        <v>0</v>
      </c>
      <c r="J872">
        <v>128</v>
      </c>
      <c r="K872">
        <v>0</v>
      </c>
      <c r="L872">
        <v>0</v>
      </c>
      <c r="M872">
        <v>0</v>
      </c>
      <c r="N872">
        <v>0</v>
      </c>
    </row>
    <row r="873" spans="1:14" x14ac:dyDescent="0.2">
      <c r="A873" t="s">
        <v>5805</v>
      </c>
      <c r="B873" t="s">
        <v>86</v>
      </c>
      <c r="C873" t="s">
        <v>210</v>
      </c>
      <c r="D873" t="s">
        <v>4933</v>
      </c>
      <c r="E873">
        <v>23</v>
      </c>
      <c r="F873">
        <v>1</v>
      </c>
      <c r="G873">
        <v>22</v>
      </c>
      <c r="H873">
        <v>0</v>
      </c>
      <c r="I873">
        <v>0</v>
      </c>
      <c r="J873">
        <v>147</v>
      </c>
      <c r="K873">
        <v>0</v>
      </c>
      <c r="L873">
        <v>0</v>
      </c>
      <c r="M873">
        <v>0</v>
      </c>
      <c r="N873">
        <v>0</v>
      </c>
    </row>
    <row r="874" spans="1:14" x14ac:dyDescent="0.2">
      <c r="A874" t="s">
        <v>5806</v>
      </c>
      <c r="B874" t="s">
        <v>86</v>
      </c>
      <c r="C874" t="s">
        <v>211</v>
      </c>
      <c r="D874" t="s">
        <v>4933</v>
      </c>
      <c r="E874">
        <v>2</v>
      </c>
      <c r="F874">
        <v>0</v>
      </c>
      <c r="G874">
        <v>2</v>
      </c>
      <c r="H874">
        <v>0</v>
      </c>
      <c r="I874">
        <v>0</v>
      </c>
      <c r="J874">
        <v>17</v>
      </c>
      <c r="K874">
        <v>0</v>
      </c>
      <c r="L874">
        <v>0</v>
      </c>
      <c r="M874">
        <v>0</v>
      </c>
      <c r="N874">
        <v>0</v>
      </c>
    </row>
    <row r="875" spans="1:14" x14ac:dyDescent="0.2">
      <c r="A875" t="s">
        <v>5807</v>
      </c>
      <c r="B875" t="s">
        <v>86</v>
      </c>
      <c r="C875" t="s">
        <v>212</v>
      </c>
      <c r="D875" t="s">
        <v>4933</v>
      </c>
      <c r="E875">
        <v>47</v>
      </c>
      <c r="F875">
        <v>5</v>
      </c>
      <c r="G875">
        <v>42</v>
      </c>
      <c r="H875">
        <v>0</v>
      </c>
      <c r="I875">
        <v>0</v>
      </c>
      <c r="J875">
        <v>131</v>
      </c>
      <c r="K875">
        <v>0</v>
      </c>
      <c r="L875">
        <v>0</v>
      </c>
      <c r="M875">
        <v>0</v>
      </c>
      <c r="N875">
        <v>0</v>
      </c>
    </row>
    <row r="876" spans="1:14" x14ac:dyDescent="0.2">
      <c r="A876" t="s">
        <v>5808</v>
      </c>
      <c r="B876" t="s">
        <v>86</v>
      </c>
      <c r="C876" t="s">
        <v>213</v>
      </c>
      <c r="D876" t="s">
        <v>4933</v>
      </c>
      <c r="E876">
        <v>23</v>
      </c>
      <c r="F876">
        <v>1</v>
      </c>
      <c r="G876">
        <v>21</v>
      </c>
      <c r="H876">
        <v>1</v>
      </c>
      <c r="I876">
        <v>0</v>
      </c>
      <c r="J876">
        <v>125</v>
      </c>
      <c r="K876">
        <v>0</v>
      </c>
      <c r="L876">
        <v>0</v>
      </c>
      <c r="M876">
        <v>0</v>
      </c>
      <c r="N876">
        <v>0</v>
      </c>
    </row>
    <row r="877" spans="1:14" x14ac:dyDescent="0.2">
      <c r="A877" t="s">
        <v>5809</v>
      </c>
      <c r="B877" t="s">
        <v>86</v>
      </c>
      <c r="C877" t="s">
        <v>214</v>
      </c>
      <c r="D877" t="s">
        <v>4933</v>
      </c>
      <c r="E877">
        <v>25</v>
      </c>
      <c r="F877">
        <v>3</v>
      </c>
      <c r="G877">
        <v>21</v>
      </c>
      <c r="H877">
        <v>1</v>
      </c>
      <c r="I877">
        <v>0</v>
      </c>
      <c r="J877">
        <v>78</v>
      </c>
      <c r="K877">
        <v>0</v>
      </c>
      <c r="L877">
        <v>0</v>
      </c>
      <c r="M877">
        <v>0</v>
      </c>
      <c r="N877">
        <v>0</v>
      </c>
    </row>
    <row r="878" spans="1:14" x14ac:dyDescent="0.2">
      <c r="A878" t="s">
        <v>5810</v>
      </c>
      <c r="B878" t="s">
        <v>86</v>
      </c>
      <c r="C878" t="s">
        <v>215</v>
      </c>
      <c r="D878" t="s">
        <v>4933</v>
      </c>
      <c r="E878">
        <v>68</v>
      </c>
      <c r="F878">
        <v>9</v>
      </c>
      <c r="G878">
        <v>59</v>
      </c>
      <c r="H878">
        <v>0</v>
      </c>
      <c r="I878">
        <v>0</v>
      </c>
      <c r="J878">
        <v>210</v>
      </c>
      <c r="K878">
        <v>0</v>
      </c>
      <c r="L878">
        <v>0</v>
      </c>
      <c r="M878">
        <v>0</v>
      </c>
      <c r="N878">
        <v>0</v>
      </c>
    </row>
    <row r="879" spans="1:14" x14ac:dyDescent="0.2">
      <c r="A879" t="s">
        <v>5811</v>
      </c>
      <c r="B879" t="s">
        <v>86</v>
      </c>
      <c r="C879" t="s">
        <v>216</v>
      </c>
      <c r="D879" t="s">
        <v>4933</v>
      </c>
      <c r="E879">
        <v>48</v>
      </c>
      <c r="F879">
        <v>4</v>
      </c>
      <c r="G879">
        <v>43</v>
      </c>
      <c r="H879">
        <v>1</v>
      </c>
      <c r="I879">
        <v>0</v>
      </c>
      <c r="J879">
        <v>130</v>
      </c>
      <c r="K879">
        <v>0</v>
      </c>
      <c r="L879">
        <v>0</v>
      </c>
      <c r="M879">
        <v>0</v>
      </c>
      <c r="N879">
        <v>0</v>
      </c>
    </row>
    <row r="880" spans="1:14" x14ac:dyDescent="0.2">
      <c r="A880" t="s">
        <v>5812</v>
      </c>
      <c r="B880" t="s">
        <v>86</v>
      </c>
      <c r="C880" t="s">
        <v>217</v>
      </c>
      <c r="D880" t="s">
        <v>4933</v>
      </c>
      <c r="E880">
        <v>32</v>
      </c>
      <c r="F880">
        <v>8</v>
      </c>
      <c r="G880">
        <v>24</v>
      </c>
      <c r="H880">
        <v>0</v>
      </c>
      <c r="I880">
        <v>0</v>
      </c>
      <c r="J880">
        <v>56</v>
      </c>
      <c r="K880">
        <v>0</v>
      </c>
      <c r="L880">
        <v>0</v>
      </c>
      <c r="M880">
        <v>0</v>
      </c>
      <c r="N880">
        <v>0</v>
      </c>
    </row>
    <row r="881" spans="1:14" x14ac:dyDescent="0.2">
      <c r="A881" t="s">
        <v>5813</v>
      </c>
      <c r="B881" t="s">
        <v>86</v>
      </c>
      <c r="C881" t="s">
        <v>218</v>
      </c>
      <c r="D881" t="s">
        <v>4933</v>
      </c>
      <c r="E881">
        <v>41</v>
      </c>
      <c r="F881">
        <v>4</v>
      </c>
      <c r="G881">
        <v>37</v>
      </c>
      <c r="H881">
        <v>0</v>
      </c>
      <c r="I881">
        <v>0</v>
      </c>
      <c r="J881">
        <v>116</v>
      </c>
      <c r="K881">
        <v>0</v>
      </c>
      <c r="L881">
        <v>0</v>
      </c>
      <c r="M881">
        <v>0</v>
      </c>
      <c r="N881">
        <v>0</v>
      </c>
    </row>
    <row r="882" spans="1:14" x14ac:dyDescent="0.2">
      <c r="A882" t="s">
        <v>5814</v>
      </c>
      <c r="B882" t="s">
        <v>86</v>
      </c>
      <c r="C882" t="s">
        <v>219</v>
      </c>
      <c r="D882" t="s">
        <v>4933</v>
      </c>
      <c r="E882">
        <v>40</v>
      </c>
      <c r="F882">
        <v>2</v>
      </c>
      <c r="G882">
        <v>38</v>
      </c>
      <c r="H882">
        <v>0</v>
      </c>
      <c r="I882">
        <v>0</v>
      </c>
      <c r="J882">
        <v>252</v>
      </c>
      <c r="K882">
        <v>0</v>
      </c>
      <c r="L882">
        <v>0</v>
      </c>
      <c r="M882">
        <v>0</v>
      </c>
      <c r="N882">
        <v>0</v>
      </c>
    </row>
    <row r="883" spans="1:14" x14ac:dyDescent="0.2">
      <c r="A883" t="s">
        <v>5815</v>
      </c>
      <c r="B883" t="s">
        <v>86</v>
      </c>
      <c r="C883" t="s">
        <v>220</v>
      </c>
      <c r="D883" t="s">
        <v>4933</v>
      </c>
      <c r="E883">
        <v>41</v>
      </c>
      <c r="F883">
        <v>3</v>
      </c>
      <c r="G883">
        <v>38</v>
      </c>
      <c r="H883">
        <v>0</v>
      </c>
      <c r="I883">
        <v>0</v>
      </c>
      <c r="J883">
        <v>168</v>
      </c>
      <c r="K883">
        <v>0</v>
      </c>
      <c r="L883">
        <v>0</v>
      </c>
      <c r="M883">
        <v>0</v>
      </c>
      <c r="N883">
        <v>0</v>
      </c>
    </row>
    <row r="884" spans="1:14" x14ac:dyDescent="0.2">
      <c r="A884" t="s">
        <v>5816</v>
      </c>
      <c r="B884" t="s">
        <v>86</v>
      </c>
      <c r="C884" t="s">
        <v>221</v>
      </c>
      <c r="D884" t="s">
        <v>4933</v>
      </c>
      <c r="E884">
        <v>23</v>
      </c>
      <c r="F884">
        <v>4</v>
      </c>
      <c r="G884">
        <v>19</v>
      </c>
      <c r="H884">
        <v>0</v>
      </c>
      <c r="I884">
        <v>0</v>
      </c>
      <c r="J884">
        <v>55</v>
      </c>
      <c r="K884">
        <v>0</v>
      </c>
      <c r="L884">
        <v>0</v>
      </c>
      <c r="M884">
        <v>0</v>
      </c>
      <c r="N884">
        <v>0</v>
      </c>
    </row>
    <row r="885" spans="1:14" x14ac:dyDescent="0.2">
      <c r="A885" t="s">
        <v>5817</v>
      </c>
      <c r="B885" t="s">
        <v>86</v>
      </c>
      <c r="C885" t="s">
        <v>222</v>
      </c>
      <c r="D885" t="s">
        <v>4933</v>
      </c>
      <c r="E885">
        <v>26</v>
      </c>
      <c r="F885">
        <v>2</v>
      </c>
      <c r="G885">
        <v>23</v>
      </c>
      <c r="H885">
        <v>0</v>
      </c>
      <c r="I885">
        <v>1</v>
      </c>
      <c r="J885">
        <v>121</v>
      </c>
      <c r="K885">
        <v>0</v>
      </c>
      <c r="L885">
        <v>0</v>
      </c>
      <c r="M885">
        <v>0</v>
      </c>
      <c r="N885">
        <v>0</v>
      </c>
    </row>
    <row r="886" spans="1:14" x14ac:dyDescent="0.2">
      <c r="A886" t="s">
        <v>5818</v>
      </c>
      <c r="B886" t="s">
        <v>86</v>
      </c>
      <c r="C886" t="s">
        <v>223</v>
      </c>
      <c r="D886" t="s">
        <v>4933</v>
      </c>
      <c r="E886">
        <v>23</v>
      </c>
      <c r="F886">
        <v>3</v>
      </c>
      <c r="G886">
        <v>20</v>
      </c>
      <c r="H886">
        <v>0</v>
      </c>
      <c r="I886">
        <v>0</v>
      </c>
      <c r="J886">
        <v>110</v>
      </c>
      <c r="K886">
        <v>0</v>
      </c>
      <c r="L886">
        <v>0</v>
      </c>
      <c r="M886">
        <v>0</v>
      </c>
      <c r="N886">
        <v>0</v>
      </c>
    </row>
    <row r="887" spans="1:14" x14ac:dyDescent="0.2">
      <c r="A887" t="s">
        <v>5819</v>
      </c>
      <c r="B887" t="s">
        <v>86</v>
      </c>
      <c r="C887" t="s">
        <v>224</v>
      </c>
      <c r="D887" t="s">
        <v>4933</v>
      </c>
      <c r="E887">
        <v>80</v>
      </c>
      <c r="F887">
        <v>5</v>
      </c>
      <c r="G887">
        <v>73</v>
      </c>
      <c r="H887">
        <v>2</v>
      </c>
      <c r="I887">
        <v>0</v>
      </c>
      <c r="J887">
        <v>167</v>
      </c>
      <c r="K887">
        <v>0</v>
      </c>
      <c r="L887">
        <v>0</v>
      </c>
      <c r="M887">
        <v>0</v>
      </c>
      <c r="N887">
        <v>0</v>
      </c>
    </row>
    <row r="888" spans="1:14" x14ac:dyDescent="0.2">
      <c r="A888" t="s">
        <v>5820</v>
      </c>
      <c r="B888" t="s">
        <v>86</v>
      </c>
      <c r="C888" t="s">
        <v>225</v>
      </c>
      <c r="D888" t="s">
        <v>4933</v>
      </c>
      <c r="E888">
        <v>22</v>
      </c>
      <c r="F888">
        <v>3</v>
      </c>
      <c r="G888">
        <v>19</v>
      </c>
      <c r="H888">
        <v>0</v>
      </c>
      <c r="I888">
        <v>0</v>
      </c>
      <c r="J888">
        <v>52</v>
      </c>
      <c r="K888">
        <v>0</v>
      </c>
      <c r="L888">
        <v>0</v>
      </c>
      <c r="M888">
        <v>0</v>
      </c>
      <c r="N888">
        <v>0</v>
      </c>
    </row>
    <row r="889" spans="1:14" x14ac:dyDescent="0.2">
      <c r="A889" t="s">
        <v>5821</v>
      </c>
      <c r="B889" t="s">
        <v>86</v>
      </c>
      <c r="C889" t="s">
        <v>226</v>
      </c>
      <c r="D889" t="s">
        <v>4933</v>
      </c>
      <c r="E889">
        <v>109</v>
      </c>
      <c r="F889">
        <v>16</v>
      </c>
      <c r="G889">
        <v>93</v>
      </c>
      <c r="H889">
        <v>0</v>
      </c>
      <c r="I889">
        <v>0</v>
      </c>
      <c r="J889">
        <v>376</v>
      </c>
      <c r="K889">
        <v>0</v>
      </c>
      <c r="L889">
        <v>0</v>
      </c>
      <c r="M889">
        <v>0</v>
      </c>
      <c r="N889">
        <v>0</v>
      </c>
    </row>
    <row r="890" spans="1:14" x14ac:dyDescent="0.2">
      <c r="A890" t="s">
        <v>5822</v>
      </c>
      <c r="B890" t="s">
        <v>86</v>
      </c>
      <c r="C890" t="s">
        <v>227</v>
      </c>
      <c r="D890" t="s">
        <v>4933</v>
      </c>
      <c r="E890">
        <v>75</v>
      </c>
      <c r="F890">
        <v>9</v>
      </c>
      <c r="G890">
        <v>66</v>
      </c>
      <c r="H890">
        <v>0</v>
      </c>
      <c r="I890">
        <v>0</v>
      </c>
      <c r="J890">
        <v>184</v>
      </c>
      <c r="K890">
        <v>0</v>
      </c>
      <c r="L890">
        <v>0</v>
      </c>
      <c r="M890">
        <v>0</v>
      </c>
      <c r="N890">
        <v>0</v>
      </c>
    </row>
    <row r="891" spans="1:14" x14ac:dyDescent="0.2">
      <c r="A891" t="s">
        <v>5823</v>
      </c>
      <c r="B891" t="s">
        <v>86</v>
      </c>
      <c r="C891" t="s">
        <v>228</v>
      </c>
      <c r="D891" t="s">
        <v>4933</v>
      </c>
      <c r="E891">
        <v>43</v>
      </c>
      <c r="F891">
        <v>6</v>
      </c>
      <c r="G891">
        <v>37</v>
      </c>
      <c r="H891">
        <v>0</v>
      </c>
      <c r="I891">
        <v>0</v>
      </c>
      <c r="J891">
        <v>92</v>
      </c>
      <c r="K891">
        <v>0</v>
      </c>
      <c r="L891">
        <v>0</v>
      </c>
      <c r="M891">
        <v>0</v>
      </c>
      <c r="N891">
        <v>0</v>
      </c>
    </row>
    <row r="892" spans="1:14" x14ac:dyDescent="0.2">
      <c r="A892" t="s">
        <v>5824</v>
      </c>
      <c r="B892" t="s">
        <v>86</v>
      </c>
      <c r="C892" t="s">
        <v>229</v>
      </c>
      <c r="D892" t="s">
        <v>4933</v>
      </c>
      <c r="E892">
        <v>27</v>
      </c>
      <c r="F892">
        <v>1</v>
      </c>
      <c r="G892">
        <v>26</v>
      </c>
      <c r="H892">
        <v>0</v>
      </c>
      <c r="I892">
        <v>0</v>
      </c>
      <c r="J892">
        <v>76</v>
      </c>
      <c r="K892">
        <v>0</v>
      </c>
      <c r="L892">
        <v>0</v>
      </c>
      <c r="M892">
        <v>0</v>
      </c>
      <c r="N892">
        <v>0</v>
      </c>
    </row>
    <row r="893" spans="1:14" x14ac:dyDescent="0.2">
      <c r="A893" t="s">
        <v>5825</v>
      </c>
      <c r="B893" t="s">
        <v>86</v>
      </c>
      <c r="C893" t="s">
        <v>230</v>
      </c>
      <c r="D893" t="s">
        <v>4933</v>
      </c>
      <c r="E893">
        <v>106</v>
      </c>
      <c r="F893">
        <v>16</v>
      </c>
      <c r="G893">
        <v>89</v>
      </c>
      <c r="H893">
        <v>1</v>
      </c>
      <c r="I893">
        <v>0</v>
      </c>
      <c r="J893">
        <v>322</v>
      </c>
      <c r="K893">
        <v>0</v>
      </c>
      <c r="L893">
        <v>0</v>
      </c>
      <c r="M893">
        <v>0</v>
      </c>
      <c r="N893">
        <v>0</v>
      </c>
    </row>
    <row r="894" spans="1:14" x14ac:dyDescent="0.2">
      <c r="A894" t="s">
        <v>5826</v>
      </c>
      <c r="B894" t="s">
        <v>86</v>
      </c>
      <c r="C894" t="s">
        <v>231</v>
      </c>
      <c r="D894" t="s">
        <v>4933</v>
      </c>
      <c r="E894">
        <v>25</v>
      </c>
      <c r="F894">
        <v>6</v>
      </c>
      <c r="G894">
        <v>18</v>
      </c>
      <c r="H894">
        <v>0</v>
      </c>
      <c r="I894">
        <v>1</v>
      </c>
      <c r="J894">
        <v>79</v>
      </c>
      <c r="K894">
        <v>0</v>
      </c>
      <c r="L894">
        <v>0</v>
      </c>
      <c r="M894">
        <v>0</v>
      </c>
      <c r="N894">
        <v>0</v>
      </c>
    </row>
    <row r="895" spans="1:14" x14ac:dyDescent="0.2">
      <c r="A895" t="s">
        <v>5827</v>
      </c>
      <c r="B895" t="s">
        <v>86</v>
      </c>
      <c r="C895" t="s">
        <v>232</v>
      </c>
      <c r="D895" t="s">
        <v>4933</v>
      </c>
      <c r="E895">
        <v>308</v>
      </c>
      <c r="F895">
        <v>52</v>
      </c>
      <c r="G895">
        <v>255</v>
      </c>
      <c r="H895">
        <v>1</v>
      </c>
      <c r="I895">
        <v>0</v>
      </c>
      <c r="J895">
        <v>872</v>
      </c>
      <c r="K895">
        <v>0</v>
      </c>
      <c r="L895">
        <v>0</v>
      </c>
      <c r="M895">
        <v>0</v>
      </c>
      <c r="N895">
        <v>0</v>
      </c>
    </row>
    <row r="896" spans="1:14" x14ac:dyDescent="0.2">
      <c r="A896" t="s">
        <v>5828</v>
      </c>
      <c r="B896" t="s">
        <v>86</v>
      </c>
      <c r="C896" t="s">
        <v>233</v>
      </c>
      <c r="D896" t="s">
        <v>4933</v>
      </c>
      <c r="E896">
        <v>58</v>
      </c>
      <c r="F896">
        <v>6</v>
      </c>
      <c r="G896">
        <v>52</v>
      </c>
      <c r="H896">
        <v>0</v>
      </c>
      <c r="I896">
        <v>0</v>
      </c>
      <c r="J896">
        <v>132</v>
      </c>
      <c r="K896">
        <v>0</v>
      </c>
      <c r="L896">
        <v>0</v>
      </c>
      <c r="M896">
        <v>0</v>
      </c>
      <c r="N896">
        <v>0</v>
      </c>
    </row>
    <row r="897" spans="1:14" x14ac:dyDescent="0.2">
      <c r="A897" t="s">
        <v>5829</v>
      </c>
      <c r="B897" t="s">
        <v>86</v>
      </c>
      <c r="C897" t="s">
        <v>234</v>
      </c>
      <c r="D897" t="s">
        <v>4933</v>
      </c>
      <c r="E897">
        <v>39</v>
      </c>
      <c r="F897">
        <v>2</v>
      </c>
      <c r="G897">
        <v>37</v>
      </c>
      <c r="H897">
        <v>0</v>
      </c>
      <c r="I897">
        <v>0</v>
      </c>
      <c r="J897">
        <v>132</v>
      </c>
      <c r="K897">
        <v>0</v>
      </c>
      <c r="L897">
        <v>0</v>
      </c>
      <c r="M897">
        <v>0</v>
      </c>
      <c r="N897">
        <v>0</v>
      </c>
    </row>
    <row r="898" spans="1:14" x14ac:dyDescent="0.2">
      <c r="A898" t="s">
        <v>5830</v>
      </c>
      <c r="B898" t="s">
        <v>86</v>
      </c>
      <c r="C898" t="s">
        <v>235</v>
      </c>
      <c r="D898" t="s">
        <v>4933</v>
      </c>
      <c r="E898">
        <v>51</v>
      </c>
      <c r="F898">
        <v>1</v>
      </c>
      <c r="G898">
        <v>49</v>
      </c>
      <c r="H898">
        <v>0</v>
      </c>
      <c r="I898">
        <v>1</v>
      </c>
      <c r="J898">
        <v>125</v>
      </c>
      <c r="K898">
        <v>0</v>
      </c>
      <c r="L898">
        <v>0</v>
      </c>
      <c r="M898">
        <v>0</v>
      </c>
      <c r="N898">
        <v>0</v>
      </c>
    </row>
    <row r="899" spans="1:14" x14ac:dyDescent="0.2">
      <c r="A899" t="s">
        <v>5831</v>
      </c>
      <c r="B899" t="s">
        <v>86</v>
      </c>
      <c r="C899" t="s">
        <v>236</v>
      </c>
      <c r="D899" t="s">
        <v>4933</v>
      </c>
      <c r="E899">
        <v>19</v>
      </c>
      <c r="F899">
        <v>2</v>
      </c>
      <c r="G899">
        <v>17</v>
      </c>
      <c r="H899">
        <v>0</v>
      </c>
      <c r="I899">
        <v>0</v>
      </c>
      <c r="J899">
        <v>92</v>
      </c>
      <c r="K899">
        <v>0</v>
      </c>
      <c r="L899">
        <v>0</v>
      </c>
      <c r="M899">
        <v>0</v>
      </c>
      <c r="N899">
        <v>0</v>
      </c>
    </row>
    <row r="900" spans="1:14" x14ac:dyDescent="0.2">
      <c r="A900" t="s">
        <v>5832</v>
      </c>
      <c r="B900" t="s">
        <v>86</v>
      </c>
      <c r="C900" t="s">
        <v>237</v>
      </c>
      <c r="D900" t="s">
        <v>4933</v>
      </c>
      <c r="E900">
        <v>36</v>
      </c>
      <c r="F900">
        <v>5</v>
      </c>
      <c r="G900">
        <v>31</v>
      </c>
      <c r="H900">
        <v>0</v>
      </c>
      <c r="I900">
        <v>0</v>
      </c>
      <c r="J900">
        <v>92</v>
      </c>
      <c r="K900">
        <v>0</v>
      </c>
      <c r="L900">
        <v>0</v>
      </c>
      <c r="M900">
        <v>0</v>
      </c>
      <c r="N900">
        <v>0</v>
      </c>
    </row>
    <row r="901" spans="1:14" x14ac:dyDescent="0.2">
      <c r="A901" t="s">
        <v>5833</v>
      </c>
      <c r="B901" t="s">
        <v>86</v>
      </c>
      <c r="C901" t="s">
        <v>238</v>
      </c>
      <c r="D901" t="s">
        <v>4933</v>
      </c>
      <c r="E901">
        <v>19</v>
      </c>
      <c r="F901">
        <v>4</v>
      </c>
      <c r="G901">
        <v>15</v>
      </c>
      <c r="H901">
        <v>0</v>
      </c>
      <c r="I901">
        <v>0</v>
      </c>
      <c r="J901">
        <v>58</v>
      </c>
      <c r="K901">
        <v>0</v>
      </c>
      <c r="L901">
        <v>0</v>
      </c>
      <c r="M901">
        <v>0</v>
      </c>
      <c r="N901">
        <v>0</v>
      </c>
    </row>
    <row r="902" spans="1:14" x14ac:dyDescent="0.2">
      <c r="A902" t="s">
        <v>5834</v>
      </c>
      <c r="B902" t="s">
        <v>86</v>
      </c>
      <c r="C902" t="s">
        <v>239</v>
      </c>
      <c r="D902" t="s">
        <v>4933</v>
      </c>
      <c r="E902">
        <v>45</v>
      </c>
      <c r="F902">
        <v>6</v>
      </c>
      <c r="G902">
        <v>38</v>
      </c>
      <c r="H902">
        <v>1</v>
      </c>
      <c r="I902">
        <v>0</v>
      </c>
      <c r="J902">
        <v>90</v>
      </c>
      <c r="K902">
        <v>0</v>
      </c>
      <c r="L902">
        <v>0</v>
      </c>
      <c r="M902">
        <v>0</v>
      </c>
      <c r="N902">
        <v>0</v>
      </c>
    </row>
    <row r="903" spans="1:14" x14ac:dyDescent="0.2">
      <c r="A903" t="s">
        <v>5835</v>
      </c>
      <c r="B903" t="s">
        <v>86</v>
      </c>
      <c r="C903" t="s">
        <v>240</v>
      </c>
      <c r="D903" t="s">
        <v>4933</v>
      </c>
      <c r="E903">
        <v>45</v>
      </c>
      <c r="F903">
        <v>6</v>
      </c>
      <c r="G903">
        <v>39</v>
      </c>
      <c r="H903">
        <v>0</v>
      </c>
      <c r="I903">
        <v>0</v>
      </c>
      <c r="J903">
        <v>155</v>
      </c>
      <c r="K903">
        <v>0</v>
      </c>
      <c r="L903">
        <v>0</v>
      </c>
      <c r="M903">
        <v>0</v>
      </c>
      <c r="N903">
        <v>0</v>
      </c>
    </row>
    <row r="904" spans="1:14" x14ac:dyDescent="0.2">
      <c r="A904" t="s">
        <v>5836</v>
      </c>
      <c r="B904" t="s">
        <v>86</v>
      </c>
      <c r="C904" t="s">
        <v>241</v>
      </c>
      <c r="D904" t="s">
        <v>4933</v>
      </c>
      <c r="E904">
        <v>38</v>
      </c>
      <c r="F904">
        <v>3</v>
      </c>
      <c r="G904">
        <v>35</v>
      </c>
      <c r="H904">
        <v>0</v>
      </c>
      <c r="I904">
        <v>0</v>
      </c>
      <c r="J904">
        <v>168</v>
      </c>
      <c r="K904">
        <v>0</v>
      </c>
      <c r="L904">
        <v>0</v>
      </c>
      <c r="M904">
        <v>0</v>
      </c>
      <c r="N904">
        <v>0</v>
      </c>
    </row>
    <row r="905" spans="1:14" x14ac:dyDescent="0.2">
      <c r="A905" t="s">
        <v>5837</v>
      </c>
      <c r="B905" t="s">
        <v>86</v>
      </c>
      <c r="C905" t="s">
        <v>242</v>
      </c>
      <c r="D905" t="s">
        <v>4933</v>
      </c>
      <c r="E905">
        <v>23</v>
      </c>
      <c r="F905">
        <v>0</v>
      </c>
      <c r="G905">
        <v>23</v>
      </c>
      <c r="H905">
        <v>0</v>
      </c>
      <c r="I905">
        <v>0</v>
      </c>
      <c r="J905">
        <v>74</v>
      </c>
      <c r="K905">
        <v>0</v>
      </c>
      <c r="L905">
        <v>0</v>
      </c>
      <c r="M905">
        <v>0</v>
      </c>
      <c r="N905">
        <v>0</v>
      </c>
    </row>
    <row r="906" spans="1:14" x14ac:dyDescent="0.2">
      <c r="A906" t="s">
        <v>5838</v>
      </c>
      <c r="B906" t="s">
        <v>86</v>
      </c>
      <c r="C906" t="s">
        <v>243</v>
      </c>
      <c r="D906" t="s">
        <v>4933</v>
      </c>
      <c r="E906">
        <v>50</v>
      </c>
      <c r="F906">
        <v>3</v>
      </c>
      <c r="G906">
        <v>47</v>
      </c>
      <c r="H906">
        <v>0</v>
      </c>
      <c r="I906">
        <v>0</v>
      </c>
      <c r="J906">
        <v>157</v>
      </c>
      <c r="K906">
        <v>0</v>
      </c>
      <c r="L906">
        <v>0</v>
      </c>
      <c r="M906">
        <v>0</v>
      </c>
      <c r="N906">
        <v>0</v>
      </c>
    </row>
    <row r="907" spans="1:14" x14ac:dyDescent="0.2">
      <c r="A907" t="s">
        <v>5839</v>
      </c>
      <c r="B907" t="s">
        <v>86</v>
      </c>
      <c r="C907" t="s">
        <v>244</v>
      </c>
      <c r="D907" t="s">
        <v>4933</v>
      </c>
      <c r="E907">
        <v>45</v>
      </c>
      <c r="F907">
        <v>7</v>
      </c>
      <c r="G907">
        <v>38</v>
      </c>
      <c r="H907">
        <v>0</v>
      </c>
      <c r="I907">
        <v>0</v>
      </c>
      <c r="J907">
        <v>186</v>
      </c>
      <c r="K907">
        <v>0</v>
      </c>
      <c r="L907">
        <v>0</v>
      </c>
      <c r="M907">
        <v>0</v>
      </c>
      <c r="N907">
        <v>0</v>
      </c>
    </row>
    <row r="908" spans="1:14" x14ac:dyDescent="0.2">
      <c r="A908" t="s">
        <v>5840</v>
      </c>
      <c r="B908" t="s">
        <v>86</v>
      </c>
      <c r="C908" t="s">
        <v>245</v>
      </c>
      <c r="D908" t="s">
        <v>4933</v>
      </c>
      <c r="E908">
        <v>40</v>
      </c>
      <c r="F908">
        <v>5</v>
      </c>
      <c r="G908">
        <v>35</v>
      </c>
      <c r="H908">
        <v>0</v>
      </c>
      <c r="I908">
        <v>0</v>
      </c>
      <c r="J908">
        <v>105</v>
      </c>
      <c r="K908">
        <v>0</v>
      </c>
      <c r="L908">
        <v>0</v>
      </c>
      <c r="M908">
        <v>0</v>
      </c>
      <c r="N908">
        <v>0</v>
      </c>
    </row>
    <row r="909" spans="1:14" x14ac:dyDescent="0.2">
      <c r="A909" t="s">
        <v>5841</v>
      </c>
      <c r="B909" t="s">
        <v>86</v>
      </c>
      <c r="C909" t="s">
        <v>246</v>
      </c>
      <c r="D909" t="s">
        <v>4933</v>
      </c>
      <c r="E909">
        <v>85</v>
      </c>
      <c r="F909">
        <v>15</v>
      </c>
      <c r="G909">
        <v>70</v>
      </c>
      <c r="H909">
        <v>0</v>
      </c>
      <c r="I909">
        <v>0</v>
      </c>
      <c r="J909">
        <v>308</v>
      </c>
      <c r="K909">
        <v>0</v>
      </c>
      <c r="L909">
        <v>0</v>
      </c>
      <c r="M909">
        <v>0</v>
      </c>
      <c r="N909">
        <v>0</v>
      </c>
    </row>
    <row r="910" spans="1:14" x14ac:dyDescent="0.2">
      <c r="A910" t="s">
        <v>5842</v>
      </c>
      <c r="B910" t="s">
        <v>86</v>
      </c>
      <c r="C910" t="s">
        <v>247</v>
      </c>
      <c r="D910" t="s">
        <v>4933</v>
      </c>
      <c r="E910">
        <v>41</v>
      </c>
      <c r="F910">
        <v>5</v>
      </c>
      <c r="G910">
        <v>36</v>
      </c>
      <c r="H910">
        <v>0</v>
      </c>
      <c r="I910">
        <v>0</v>
      </c>
      <c r="J910">
        <v>93</v>
      </c>
      <c r="K910">
        <v>0</v>
      </c>
      <c r="L910">
        <v>0</v>
      </c>
      <c r="M910">
        <v>0</v>
      </c>
      <c r="N910">
        <v>0</v>
      </c>
    </row>
    <row r="911" spans="1:14" x14ac:dyDescent="0.2">
      <c r="A911" t="s">
        <v>5843</v>
      </c>
      <c r="B911" t="s">
        <v>86</v>
      </c>
      <c r="C911" t="s">
        <v>248</v>
      </c>
      <c r="D911" t="s">
        <v>4933</v>
      </c>
      <c r="E911">
        <v>65</v>
      </c>
      <c r="F911">
        <v>9</v>
      </c>
      <c r="G911">
        <v>55</v>
      </c>
      <c r="H911">
        <v>1</v>
      </c>
      <c r="I911">
        <v>0</v>
      </c>
      <c r="J911">
        <v>258</v>
      </c>
      <c r="K911">
        <v>0</v>
      </c>
      <c r="L911">
        <v>0</v>
      </c>
      <c r="M911">
        <v>0</v>
      </c>
      <c r="N911">
        <v>0</v>
      </c>
    </row>
    <row r="912" spans="1:14" x14ac:dyDescent="0.2">
      <c r="A912" t="s">
        <v>5844</v>
      </c>
      <c r="B912" t="s">
        <v>86</v>
      </c>
      <c r="C912" t="s">
        <v>249</v>
      </c>
      <c r="D912" t="s">
        <v>4933</v>
      </c>
      <c r="E912">
        <v>183</v>
      </c>
      <c r="F912">
        <v>28</v>
      </c>
      <c r="G912">
        <v>155</v>
      </c>
      <c r="H912">
        <v>0</v>
      </c>
      <c r="I912">
        <v>0</v>
      </c>
      <c r="J912">
        <v>468</v>
      </c>
      <c r="K912">
        <v>0</v>
      </c>
      <c r="L912">
        <v>0</v>
      </c>
      <c r="M912">
        <v>0</v>
      </c>
      <c r="N912">
        <v>0</v>
      </c>
    </row>
    <row r="913" spans="1:14" x14ac:dyDescent="0.2">
      <c r="A913" t="s">
        <v>5845</v>
      </c>
      <c r="B913" t="s">
        <v>86</v>
      </c>
      <c r="C913" t="s">
        <v>250</v>
      </c>
      <c r="D913" t="s">
        <v>4933</v>
      </c>
      <c r="E913">
        <v>19</v>
      </c>
      <c r="F913">
        <v>4</v>
      </c>
      <c r="G913">
        <v>15</v>
      </c>
      <c r="H913">
        <v>0</v>
      </c>
      <c r="I913">
        <v>0</v>
      </c>
      <c r="J913">
        <v>73</v>
      </c>
      <c r="K913">
        <v>0</v>
      </c>
      <c r="L913">
        <v>0</v>
      </c>
      <c r="M913">
        <v>0</v>
      </c>
      <c r="N913">
        <v>0</v>
      </c>
    </row>
    <row r="914" spans="1:14" x14ac:dyDescent="0.2">
      <c r="A914" t="s">
        <v>5846</v>
      </c>
      <c r="B914" t="s">
        <v>86</v>
      </c>
      <c r="C914" t="s">
        <v>251</v>
      </c>
      <c r="D914" t="s">
        <v>4933</v>
      </c>
      <c r="E914">
        <v>10</v>
      </c>
      <c r="F914">
        <v>4</v>
      </c>
      <c r="G914">
        <v>6</v>
      </c>
      <c r="H914">
        <v>0</v>
      </c>
      <c r="I914">
        <v>0</v>
      </c>
      <c r="J914">
        <v>72</v>
      </c>
      <c r="K914">
        <v>0</v>
      </c>
      <c r="L914">
        <v>0</v>
      </c>
      <c r="M914">
        <v>0</v>
      </c>
      <c r="N914">
        <v>0</v>
      </c>
    </row>
    <row r="915" spans="1:14" x14ac:dyDescent="0.2">
      <c r="A915" t="s">
        <v>5847</v>
      </c>
      <c r="B915" t="s">
        <v>86</v>
      </c>
      <c r="C915" t="s">
        <v>252</v>
      </c>
      <c r="D915" t="s">
        <v>4933</v>
      </c>
      <c r="E915">
        <v>32</v>
      </c>
      <c r="F915">
        <v>6</v>
      </c>
      <c r="G915">
        <v>25</v>
      </c>
      <c r="H915">
        <v>1</v>
      </c>
      <c r="I915">
        <v>0</v>
      </c>
      <c r="J915">
        <v>161</v>
      </c>
      <c r="K915">
        <v>0</v>
      </c>
      <c r="L915">
        <v>0</v>
      </c>
      <c r="M915">
        <v>0</v>
      </c>
      <c r="N915">
        <v>0</v>
      </c>
    </row>
    <row r="916" spans="1:14" x14ac:dyDescent="0.2">
      <c r="A916" t="s">
        <v>5848</v>
      </c>
      <c r="B916" t="s">
        <v>86</v>
      </c>
      <c r="C916" t="s">
        <v>253</v>
      </c>
      <c r="D916" t="s">
        <v>4933</v>
      </c>
      <c r="E916">
        <v>71</v>
      </c>
      <c r="F916">
        <v>14</v>
      </c>
      <c r="G916">
        <v>56</v>
      </c>
      <c r="H916">
        <v>1</v>
      </c>
      <c r="I916">
        <v>0</v>
      </c>
      <c r="J916">
        <v>358</v>
      </c>
      <c r="K916">
        <v>0</v>
      </c>
      <c r="L916">
        <v>0</v>
      </c>
      <c r="M916">
        <v>0</v>
      </c>
      <c r="N916">
        <v>0</v>
      </c>
    </row>
    <row r="917" spans="1:14" x14ac:dyDescent="0.2">
      <c r="A917" t="s">
        <v>5849</v>
      </c>
      <c r="B917" t="s">
        <v>86</v>
      </c>
      <c r="C917" t="s">
        <v>254</v>
      </c>
      <c r="D917" t="s">
        <v>4933</v>
      </c>
      <c r="E917">
        <v>31</v>
      </c>
      <c r="F917">
        <v>6</v>
      </c>
      <c r="G917">
        <v>25</v>
      </c>
      <c r="H917">
        <v>0</v>
      </c>
      <c r="I917">
        <v>0</v>
      </c>
      <c r="J917">
        <v>108</v>
      </c>
      <c r="K917">
        <v>0</v>
      </c>
      <c r="L917">
        <v>0</v>
      </c>
      <c r="M917">
        <v>0</v>
      </c>
      <c r="N917">
        <v>0</v>
      </c>
    </row>
    <row r="918" spans="1:14" x14ac:dyDescent="0.2">
      <c r="A918" t="s">
        <v>5850</v>
      </c>
      <c r="B918" t="s">
        <v>86</v>
      </c>
      <c r="C918" t="s">
        <v>255</v>
      </c>
      <c r="D918" t="s">
        <v>4933</v>
      </c>
      <c r="E918">
        <v>60</v>
      </c>
      <c r="F918">
        <v>5</v>
      </c>
      <c r="G918">
        <v>55</v>
      </c>
      <c r="H918">
        <v>0</v>
      </c>
      <c r="I918">
        <v>0</v>
      </c>
      <c r="J918">
        <v>125</v>
      </c>
      <c r="K918">
        <v>0</v>
      </c>
      <c r="L918">
        <v>0</v>
      </c>
      <c r="M918">
        <v>0</v>
      </c>
      <c r="N918">
        <v>0</v>
      </c>
    </row>
    <row r="919" spans="1:14" x14ac:dyDescent="0.2">
      <c r="A919" t="s">
        <v>5851</v>
      </c>
      <c r="B919" t="s">
        <v>86</v>
      </c>
      <c r="C919" t="s">
        <v>256</v>
      </c>
      <c r="D919" t="s">
        <v>4933</v>
      </c>
      <c r="E919">
        <v>30</v>
      </c>
      <c r="F919">
        <v>6</v>
      </c>
      <c r="G919">
        <v>24</v>
      </c>
      <c r="H919">
        <v>0</v>
      </c>
      <c r="I919">
        <v>0</v>
      </c>
      <c r="J919">
        <v>147</v>
      </c>
      <c r="K919">
        <v>0</v>
      </c>
      <c r="L919">
        <v>0</v>
      </c>
      <c r="M919">
        <v>0</v>
      </c>
      <c r="N919">
        <v>0</v>
      </c>
    </row>
    <row r="920" spans="1:14" x14ac:dyDescent="0.2">
      <c r="A920" t="s">
        <v>5852</v>
      </c>
      <c r="B920" t="s">
        <v>86</v>
      </c>
      <c r="C920" t="s">
        <v>257</v>
      </c>
      <c r="D920" t="s">
        <v>4933</v>
      </c>
      <c r="E920">
        <v>20</v>
      </c>
      <c r="F920">
        <v>1</v>
      </c>
      <c r="G920">
        <v>19</v>
      </c>
      <c r="H920">
        <v>0</v>
      </c>
      <c r="I920">
        <v>0</v>
      </c>
      <c r="J920">
        <v>75</v>
      </c>
      <c r="K920">
        <v>0</v>
      </c>
      <c r="L920">
        <v>0</v>
      </c>
      <c r="M920">
        <v>0</v>
      </c>
      <c r="N920">
        <v>0</v>
      </c>
    </row>
    <row r="921" spans="1:14" x14ac:dyDescent="0.2">
      <c r="A921" t="s">
        <v>5853</v>
      </c>
      <c r="B921" t="s">
        <v>86</v>
      </c>
      <c r="C921" t="s">
        <v>258</v>
      </c>
      <c r="D921" t="s">
        <v>4933</v>
      </c>
      <c r="E921">
        <v>64</v>
      </c>
      <c r="F921">
        <v>9</v>
      </c>
      <c r="G921">
        <v>55</v>
      </c>
      <c r="H921">
        <v>0</v>
      </c>
      <c r="I921">
        <v>0</v>
      </c>
      <c r="J921">
        <v>267</v>
      </c>
      <c r="K921">
        <v>0</v>
      </c>
      <c r="L921">
        <v>0</v>
      </c>
      <c r="M921">
        <v>0</v>
      </c>
      <c r="N921">
        <v>0</v>
      </c>
    </row>
    <row r="922" spans="1:14" x14ac:dyDescent="0.2">
      <c r="A922" t="s">
        <v>5854</v>
      </c>
      <c r="B922" t="s">
        <v>86</v>
      </c>
      <c r="C922" t="s">
        <v>259</v>
      </c>
      <c r="D922" t="s">
        <v>4933</v>
      </c>
      <c r="E922">
        <v>38</v>
      </c>
      <c r="F922">
        <v>7</v>
      </c>
      <c r="G922">
        <v>31</v>
      </c>
      <c r="H922">
        <v>0</v>
      </c>
      <c r="I922">
        <v>0</v>
      </c>
      <c r="J922">
        <v>107</v>
      </c>
      <c r="K922">
        <v>0</v>
      </c>
      <c r="L922">
        <v>0</v>
      </c>
      <c r="M922">
        <v>0</v>
      </c>
      <c r="N922">
        <v>0</v>
      </c>
    </row>
    <row r="923" spans="1:14" x14ac:dyDescent="0.2">
      <c r="A923" t="s">
        <v>5855</v>
      </c>
      <c r="B923" t="s">
        <v>86</v>
      </c>
      <c r="C923" t="s">
        <v>107</v>
      </c>
      <c r="D923" t="s">
        <v>4935</v>
      </c>
      <c r="E923">
        <v>121</v>
      </c>
      <c r="F923">
        <v>11</v>
      </c>
      <c r="G923">
        <v>102</v>
      </c>
      <c r="H923">
        <v>6</v>
      </c>
      <c r="I923">
        <v>2</v>
      </c>
      <c r="J923">
        <v>0</v>
      </c>
      <c r="K923">
        <v>0</v>
      </c>
      <c r="L923">
        <v>0</v>
      </c>
      <c r="M923">
        <v>0</v>
      </c>
      <c r="N923">
        <v>0</v>
      </c>
    </row>
    <row r="924" spans="1:14" x14ac:dyDescent="0.2">
      <c r="A924" t="s">
        <v>5856</v>
      </c>
      <c r="B924" t="s">
        <v>86</v>
      </c>
      <c r="C924" t="s">
        <v>108</v>
      </c>
      <c r="D924" t="s">
        <v>4935</v>
      </c>
      <c r="E924">
        <v>277</v>
      </c>
      <c r="F924">
        <v>44</v>
      </c>
      <c r="G924">
        <v>222</v>
      </c>
      <c r="H924">
        <v>8</v>
      </c>
      <c r="I924">
        <v>3</v>
      </c>
      <c r="J924">
        <v>0</v>
      </c>
      <c r="K924">
        <v>0</v>
      </c>
      <c r="L924">
        <v>0</v>
      </c>
      <c r="M924">
        <v>0</v>
      </c>
      <c r="N924">
        <v>0</v>
      </c>
    </row>
    <row r="925" spans="1:14" x14ac:dyDescent="0.2">
      <c r="A925" t="s">
        <v>5857</v>
      </c>
      <c r="B925" t="s">
        <v>86</v>
      </c>
      <c r="C925" t="s">
        <v>109</v>
      </c>
      <c r="D925" t="s">
        <v>4935</v>
      </c>
      <c r="E925">
        <v>151</v>
      </c>
      <c r="F925">
        <v>28</v>
      </c>
      <c r="G925">
        <v>120</v>
      </c>
      <c r="H925">
        <v>2</v>
      </c>
      <c r="I925">
        <v>1</v>
      </c>
      <c r="J925">
        <v>0</v>
      </c>
      <c r="K925">
        <v>0</v>
      </c>
      <c r="L925">
        <v>0</v>
      </c>
      <c r="M925">
        <v>0</v>
      </c>
      <c r="N925">
        <v>0</v>
      </c>
    </row>
    <row r="926" spans="1:14" x14ac:dyDescent="0.2">
      <c r="A926" t="s">
        <v>5858</v>
      </c>
      <c r="B926" t="s">
        <v>86</v>
      </c>
      <c r="C926" t="s">
        <v>110</v>
      </c>
      <c r="D926" t="s">
        <v>4935</v>
      </c>
      <c r="E926">
        <v>126</v>
      </c>
      <c r="F926">
        <v>23</v>
      </c>
      <c r="G926">
        <v>101</v>
      </c>
      <c r="H926">
        <v>2</v>
      </c>
      <c r="I926">
        <v>0</v>
      </c>
      <c r="J926">
        <v>0</v>
      </c>
      <c r="K926">
        <v>0</v>
      </c>
      <c r="L926">
        <v>0</v>
      </c>
      <c r="M926">
        <v>0</v>
      </c>
      <c r="N926">
        <v>0</v>
      </c>
    </row>
    <row r="927" spans="1:14" x14ac:dyDescent="0.2">
      <c r="A927" t="s">
        <v>5859</v>
      </c>
      <c r="B927" t="s">
        <v>86</v>
      </c>
      <c r="C927" t="s">
        <v>111</v>
      </c>
      <c r="D927" t="s">
        <v>4935</v>
      </c>
      <c r="E927">
        <v>126</v>
      </c>
      <c r="F927">
        <v>26</v>
      </c>
      <c r="G927">
        <v>99</v>
      </c>
      <c r="H927">
        <v>1</v>
      </c>
      <c r="I927">
        <v>0</v>
      </c>
      <c r="J927">
        <v>0</v>
      </c>
      <c r="K927">
        <v>0</v>
      </c>
      <c r="L927">
        <v>0</v>
      </c>
      <c r="M927">
        <v>0</v>
      </c>
      <c r="N927">
        <v>0</v>
      </c>
    </row>
    <row r="928" spans="1:14" x14ac:dyDescent="0.2">
      <c r="A928" t="s">
        <v>5860</v>
      </c>
      <c r="B928" t="s">
        <v>86</v>
      </c>
      <c r="C928" t="s">
        <v>112</v>
      </c>
      <c r="D928" t="s">
        <v>4935</v>
      </c>
      <c r="E928">
        <v>282</v>
      </c>
      <c r="F928">
        <v>25</v>
      </c>
      <c r="G928">
        <v>248</v>
      </c>
      <c r="H928">
        <v>5</v>
      </c>
      <c r="I928">
        <v>4</v>
      </c>
      <c r="J928">
        <v>0</v>
      </c>
      <c r="K928">
        <v>0</v>
      </c>
      <c r="L928">
        <v>0</v>
      </c>
      <c r="M928">
        <v>0</v>
      </c>
      <c r="N928">
        <v>0</v>
      </c>
    </row>
    <row r="929" spans="1:14" x14ac:dyDescent="0.2">
      <c r="A929" t="s">
        <v>5861</v>
      </c>
      <c r="B929" t="s">
        <v>86</v>
      </c>
      <c r="C929" t="s">
        <v>113</v>
      </c>
      <c r="D929" t="s">
        <v>4935</v>
      </c>
      <c r="E929">
        <v>539</v>
      </c>
      <c r="F929">
        <v>55</v>
      </c>
      <c r="G929">
        <v>453</v>
      </c>
      <c r="H929">
        <v>18</v>
      </c>
      <c r="I929">
        <v>13</v>
      </c>
      <c r="J929">
        <v>0</v>
      </c>
      <c r="K929">
        <v>0</v>
      </c>
      <c r="L929">
        <v>0</v>
      </c>
      <c r="M929">
        <v>0</v>
      </c>
      <c r="N929">
        <v>0</v>
      </c>
    </row>
    <row r="930" spans="1:14" x14ac:dyDescent="0.2">
      <c r="A930" t="s">
        <v>5862</v>
      </c>
      <c r="B930" t="s">
        <v>86</v>
      </c>
      <c r="C930" t="s">
        <v>114</v>
      </c>
      <c r="D930" t="s">
        <v>4935</v>
      </c>
      <c r="E930">
        <v>89</v>
      </c>
      <c r="F930">
        <v>9</v>
      </c>
      <c r="G930">
        <v>77</v>
      </c>
      <c r="H930">
        <v>2</v>
      </c>
      <c r="I930">
        <v>1</v>
      </c>
      <c r="J930">
        <v>0</v>
      </c>
      <c r="K930">
        <v>0</v>
      </c>
      <c r="L930">
        <v>0</v>
      </c>
      <c r="M930">
        <v>0</v>
      </c>
      <c r="N930">
        <v>0</v>
      </c>
    </row>
    <row r="931" spans="1:14" x14ac:dyDescent="0.2">
      <c r="A931" t="s">
        <v>5863</v>
      </c>
      <c r="B931" t="s">
        <v>86</v>
      </c>
      <c r="C931" t="s">
        <v>115</v>
      </c>
      <c r="D931" t="s">
        <v>4935</v>
      </c>
      <c r="E931">
        <v>63</v>
      </c>
      <c r="F931">
        <v>4</v>
      </c>
      <c r="G931">
        <v>59</v>
      </c>
      <c r="H931">
        <v>0</v>
      </c>
      <c r="I931">
        <v>0</v>
      </c>
      <c r="J931">
        <v>0</v>
      </c>
      <c r="K931">
        <v>0</v>
      </c>
      <c r="L931">
        <v>0</v>
      </c>
      <c r="M931">
        <v>0</v>
      </c>
      <c r="N931">
        <v>0</v>
      </c>
    </row>
    <row r="932" spans="1:14" x14ac:dyDescent="0.2">
      <c r="A932" t="s">
        <v>5864</v>
      </c>
      <c r="B932" t="s">
        <v>86</v>
      </c>
      <c r="C932" t="s">
        <v>116</v>
      </c>
      <c r="D932" t="s">
        <v>4935</v>
      </c>
      <c r="E932">
        <v>157</v>
      </c>
      <c r="F932">
        <v>21</v>
      </c>
      <c r="G932">
        <v>133</v>
      </c>
      <c r="H932">
        <v>3</v>
      </c>
      <c r="I932">
        <v>0</v>
      </c>
      <c r="J932">
        <v>0</v>
      </c>
      <c r="K932">
        <v>0</v>
      </c>
      <c r="L932">
        <v>0</v>
      </c>
      <c r="M932">
        <v>0</v>
      </c>
      <c r="N932">
        <v>0</v>
      </c>
    </row>
    <row r="933" spans="1:14" x14ac:dyDescent="0.2">
      <c r="A933" t="s">
        <v>5865</v>
      </c>
      <c r="B933" t="s">
        <v>86</v>
      </c>
      <c r="C933" t="s">
        <v>117</v>
      </c>
      <c r="D933" t="s">
        <v>4935</v>
      </c>
      <c r="E933">
        <v>249</v>
      </c>
      <c r="F933">
        <v>32</v>
      </c>
      <c r="G933">
        <v>212</v>
      </c>
      <c r="H933">
        <v>3</v>
      </c>
      <c r="I933">
        <v>2</v>
      </c>
      <c r="J933">
        <v>0</v>
      </c>
      <c r="K933">
        <v>0</v>
      </c>
      <c r="L933">
        <v>0</v>
      </c>
      <c r="M933">
        <v>0</v>
      </c>
      <c r="N933">
        <v>0</v>
      </c>
    </row>
    <row r="934" spans="1:14" x14ac:dyDescent="0.2">
      <c r="A934" t="s">
        <v>5866</v>
      </c>
      <c r="B934" t="s">
        <v>86</v>
      </c>
      <c r="C934" t="s">
        <v>118</v>
      </c>
      <c r="D934" t="s">
        <v>4935</v>
      </c>
      <c r="E934">
        <v>146</v>
      </c>
      <c r="F934">
        <v>25</v>
      </c>
      <c r="G934">
        <v>118</v>
      </c>
      <c r="H934">
        <v>2</v>
      </c>
      <c r="I934">
        <v>1</v>
      </c>
      <c r="J934">
        <v>0</v>
      </c>
      <c r="K934">
        <v>0</v>
      </c>
      <c r="L934">
        <v>0</v>
      </c>
      <c r="M934">
        <v>0</v>
      </c>
      <c r="N934">
        <v>0</v>
      </c>
    </row>
    <row r="935" spans="1:14" x14ac:dyDescent="0.2">
      <c r="A935" t="s">
        <v>5867</v>
      </c>
      <c r="B935" t="s">
        <v>86</v>
      </c>
      <c r="C935" t="s">
        <v>119</v>
      </c>
      <c r="D935" t="s">
        <v>4935</v>
      </c>
      <c r="E935">
        <v>345</v>
      </c>
      <c r="F935">
        <v>67</v>
      </c>
      <c r="G935">
        <v>274</v>
      </c>
      <c r="H935">
        <v>2</v>
      </c>
      <c r="I935">
        <v>2</v>
      </c>
      <c r="J935">
        <v>0</v>
      </c>
      <c r="K935">
        <v>0</v>
      </c>
      <c r="L935">
        <v>0</v>
      </c>
      <c r="M935">
        <v>0</v>
      </c>
      <c r="N935">
        <v>0</v>
      </c>
    </row>
    <row r="936" spans="1:14" x14ac:dyDescent="0.2">
      <c r="A936" t="s">
        <v>5868</v>
      </c>
      <c r="B936" t="s">
        <v>86</v>
      </c>
      <c r="C936" t="s">
        <v>120</v>
      </c>
      <c r="D936" t="s">
        <v>4935</v>
      </c>
      <c r="E936">
        <v>186</v>
      </c>
      <c r="F936">
        <v>18</v>
      </c>
      <c r="G936">
        <v>157</v>
      </c>
      <c r="H936">
        <v>8</v>
      </c>
      <c r="I936">
        <v>3</v>
      </c>
      <c r="J936">
        <v>0</v>
      </c>
      <c r="K936">
        <v>0</v>
      </c>
      <c r="L936">
        <v>0</v>
      </c>
      <c r="M936">
        <v>0</v>
      </c>
      <c r="N936">
        <v>0</v>
      </c>
    </row>
    <row r="937" spans="1:14" x14ac:dyDescent="0.2">
      <c r="A937" t="s">
        <v>5869</v>
      </c>
      <c r="B937" t="s">
        <v>86</v>
      </c>
      <c r="C937" t="s">
        <v>121</v>
      </c>
      <c r="D937" t="s">
        <v>4935</v>
      </c>
      <c r="E937">
        <v>141</v>
      </c>
      <c r="F937">
        <v>28</v>
      </c>
      <c r="G937">
        <v>110</v>
      </c>
      <c r="H937">
        <v>1</v>
      </c>
      <c r="I937">
        <v>2</v>
      </c>
      <c r="J937">
        <v>0</v>
      </c>
      <c r="K937">
        <v>0</v>
      </c>
      <c r="L937">
        <v>0</v>
      </c>
      <c r="M937">
        <v>0</v>
      </c>
      <c r="N937">
        <v>0</v>
      </c>
    </row>
    <row r="938" spans="1:14" x14ac:dyDescent="0.2">
      <c r="A938" t="s">
        <v>5870</v>
      </c>
      <c r="B938" t="s">
        <v>86</v>
      </c>
      <c r="C938" t="s">
        <v>122</v>
      </c>
      <c r="D938" t="s">
        <v>4935</v>
      </c>
      <c r="E938">
        <v>301</v>
      </c>
      <c r="F938">
        <v>47</v>
      </c>
      <c r="G938">
        <v>246</v>
      </c>
      <c r="H938">
        <v>6</v>
      </c>
      <c r="I938">
        <v>2</v>
      </c>
      <c r="J938">
        <v>0</v>
      </c>
      <c r="K938">
        <v>0</v>
      </c>
      <c r="L938">
        <v>0</v>
      </c>
      <c r="M938">
        <v>0</v>
      </c>
      <c r="N938">
        <v>0</v>
      </c>
    </row>
    <row r="939" spans="1:14" x14ac:dyDescent="0.2">
      <c r="A939" t="s">
        <v>5871</v>
      </c>
      <c r="B939" t="s">
        <v>86</v>
      </c>
      <c r="C939" t="s">
        <v>123</v>
      </c>
      <c r="D939" t="s">
        <v>4935</v>
      </c>
      <c r="E939">
        <v>405</v>
      </c>
      <c r="F939">
        <v>65</v>
      </c>
      <c r="G939">
        <v>330</v>
      </c>
      <c r="H939">
        <v>8</v>
      </c>
      <c r="I939">
        <v>2</v>
      </c>
      <c r="J939">
        <v>0</v>
      </c>
      <c r="K939">
        <v>0</v>
      </c>
      <c r="L939">
        <v>0</v>
      </c>
      <c r="M939">
        <v>0</v>
      </c>
      <c r="N939">
        <v>0</v>
      </c>
    </row>
    <row r="940" spans="1:14" x14ac:dyDescent="0.2">
      <c r="A940" t="s">
        <v>5872</v>
      </c>
      <c r="B940" t="s">
        <v>86</v>
      </c>
      <c r="C940" t="s">
        <v>124</v>
      </c>
      <c r="D940" t="s">
        <v>4935</v>
      </c>
      <c r="E940">
        <v>472</v>
      </c>
      <c r="F940">
        <v>64</v>
      </c>
      <c r="G940">
        <v>394</v>
      </c>
      <c r="H940">
        <v>13</v>
      </c>
      <c r="I940">
        <v>1</v>
      </c>
      <c r="J940">
        <v>0</v>
      </c>
      <c r="K940">
        <v>0</v>
      </c>
      <c r="L940">
        <v>0</v>
      </c>
      <c r="M940">
        <v>0</v>
      </c>
      <c r="N940">
        <v>0</v>
      </c>
    </row>
    <row r="941" spans="1:14" x14ac:dyDescent="0.2">
      <c r="A941" t="s">
        <v>5873</v>
      </c>
      <c r="B941" t="s">
        <v>86</v>
      </c>
      <c r="C941" t="s">
        <v>125</v>
      </c>
      <c r="D941" t="s">
        <v>4935</v>
      </c>
      <c r="E941">
        <v>117</v>
      </c>
      <c r="F941">
        <v>17</v>
      </c>
      <c r="G941">
        <v>98</v>
      </c>
      <c r="H941">
        <v>1</v>
      </c>
      <c r="I941">
        <v>1</v>
      </c>
      <c r="J941">
        <v>0</v>
      </c>
      <c r="K941">
        <v>0</v>
      </c>
      <c r="L941">
        <v>0</v>
      </c>
      <c r="M941">
        <v>0</v>
      </c>
      <c r="N941">
        <v>0</v>
      </c>
    </row>
    <row r="942" spans="1:14" x14ac:dyDescent="0.2">
      <c r="A942" t="s">
        <v>5874</v>
      </c>
      <c r="B942" t="s">
        <v>86</v>
      </c>
      <c r="C942" t="s">
        <v>126</v>
      </c>
      <c r="D942" t="s">
        <v>4935</v>
      </c>
      <c r="E942">
        <v>139</v>
      </c>
      <c r="F942">
        <v>29</v>
      </c>
      <c r="G942">
        <v>109</v>
      </c>
      <c r="H942">
        <v>1</v>
      </c>
      <c r="I942">
        <v>0</v>
      </c>
      <c r="J942">
        <v>0</v>
      </c>
      <c r="K942">
        <v>0</v>
      </c>
      <c r="L942">
        <v>0</v>
      </c>
      <c r="M942">
        <v>0</v>
      </c>
      <c r="N942">
        <v>0</v>
      </c>
    </row>
    <row r="943" spans="1:14" x14ac:dyDescent="0.2">
      <c r="A943" t="s">
        <v>5875</v>
      </c>
      <c r="B943" t="s">
        <v>86</v>
      </c>
      <c r="C943" t="s">
        <v>127</v>
      </c>
      <c r="D943" t="s">
        <v>4935</v>
      </c>
      <c r="E943">
        <v>534</v>
      </c>
      <c r="F943">
        <v>119</v>
      </c>
      <c r="G943">
        <v>409</v>
      </c>
      <c r="H943">
        <v>5</v>
      </c>
      <c r="I943">
        <v>1</v>
      </c>
      <c r="J943">
        <v>0</v>
      </c>
      <c r="K943">
        <v>0</v>
      </c>
      <c r="L943">
        <v>0</v>
      </c>
      <c r="M943">
        <v>0</v>
      </c>
      <c r="N943">
        <v>0</v>
      </c>
    </row>
    <row r="944" spans="1:14" x14ac:dyDescent="0.2">
      <c r="A944" t="s">
        <v>5876</v>
      </c>
      <c r="B944" t="s">
        <v>86</v>
      </c>
      <c r="C944" t="s">
        <v>128</v>
      </c>
      <c r="D944" t="s">
        <v>4935</v>
      </c>
      <c r="E944">
        <v>140</v>
      </c>
      <c r="F944">
        <v>16</v>
      </c>
      <c r="G944">
        <v>119</v>
      </c>
      <c r="H944">
        <v>5</v>
      </c>
      <c r="I944">
        <v>0</v>
      </c>
      <c r="J944">
        <v>0</v>
      </c>
      <c r="K944">
        <v>0</v>
      </c>
      <c r="L944">
        <v>0</v>
      </c>
      <c r="M944">
        <v>0</v>
      </c>
      <c r="N944">
        <v>0</v>
      </c>
    </row>
    <row r="945" spans="1:14" x14ac:dyDescent="0.2">
      <c r="A945" t="s">
        <v>5877</v>
      </c>
      <c r="B945" t="s">
        <v>86</v>
      </c>
      <c r="C945" t="s">
        <v>129</v>
      </c>
      <c r="D945" t="s">
        <v>4935</v>
      </c>
      <c r="E945">
        <v>288</v>
      </c>
      <c r="F945">
        <v>43</v>
      </c>
      <c r="G945">
        <v>243</v>
      </c>
      <c r="H945">
        <v>2</v>
      </c>
      <c r="I945">
        <v>0</v>
      </c>
      <c r="J945">
        <v>0</v>
      </c>
      <c r="K945">
        <v>0</v>
      </c>
      <c r="L945">
        <v>0</v>
      </c>
      <c r="M945">
        <v>0</v>
      </c>
      <c r="N945">
        <v>0</v>
      </c>
    </row>
    <row r="946" spans="1:14" x14ac:dyDescent="0.2">
      <c r="A946" t="s">
        <v>5878</v>
      </c>
      <c r="B946" t="s">
        <v>86</v>
      </c>
      <c r="C946" t="s">
        <v>130</v>
      </c>
      <c r="D946" t="s">
        <v>4935</v>
      </c>
      <c r="E946">
        <v>231</v>
      </c>
      <c r="F946">
        <v>36</v>
      </c>
      <c r="G946">
        <v>188</v>
      </c>
      <c r="H946">
        <v>4</v>
      </c>
      <c r="I946">
        <v>3</v>
      </c>
      <c r="J946">
        <v>0</v>
      </c>
      <c r="K946">
        <v>0</v>
      </c>
      <c r="L946">
        <v>0</v>
      </c>
      <c r="M946">
        <v>0</v>
      </c>
      <c r="N946">
        <v>0</v>
      </c>
    </row>
    <row r="947" spans="1:14" x14ac:dyDescent="0.2">
      <c r="A947" t="s">
        <v>5879</v>
      </c>
      <c r="B947" t="s">
        <v>86</v>
      </c>
      <c r="C947" t="s">
        <v>131</v>
      </c>
      <c r="D947" t="s">
        <v>4935</v>
      </c>
      <c r="E947">
        <v>205</v>
      </c>
      <c r="F947">
        <v>28</v>
      </c>
      <c r="G947">
        <v>173</v>
      </c>
      <c r="H947">
        <v>2</v>
      </c>
      <c r="I947">
        <v>2</v>
      </c>
      <c r="J947">
        <v>0</v>
      </c>
      <c r="K947">
        <v>0</v>
      </c>
      <c r="L947">
        <v>0</v>
      </c>
      <c r="M947">
        <v>0</v>
      </c>
      <c r="N947">
        <v>0</v>
      </c>
    </row>
    <row r="948" spans="1:14" x14ac:dyDescent="0.2">
      <c r="A948" t="s">
        <v>5880</v>
      </c>
      <c r="B948" t="s">
        <v>86</v>
      </c>
      <c r="C948" t="s">
        <v>132</v>
      </c>
      <c r="D948" t="s">
        <v>4935</v>
      </c>
      <c r="E948">
        <v>6</v>
      </c>
      <c r="F948">
        <v>2</v>
      </c>
      <c r="G948">
        <v>4</v>
      </c>
      <c r="H948">
        <v>0</v>
      </c>
      <c r="I948">
        <v>0</v>
      </c>
      <c r="J948">
        <v>0</v>
      </c>
      <c r="K948">
        <v>0</v>
      </c>
      <c r="L948">
        <v>0</v>
      </c>
      <c r="M948">
        <v>0</v>
      </c>
      <c r="N948">
        <v>0</v>
      </c>
    </row>
    <row r="949" spans="1:14" x14ac:dyDescent="0.2">
      <c r="A949" t="s">
        <v>5881</v>
      </c>
      <c r="B949" t="s">
        <v>86</v>
      </c>
      <c r="C949" t="s">
        <v>133</v>
      </c>
      <c r="D949" t="s">
        <v>4935</v>
      </c>
      <c r="E949">
        <v>310</v>
      </c>
      <c r="F949">
        <v>65</v>
      </c>
      <c r="G949">
        <v>237</v>
      </c>
      <c r="H949">
        <v>5</v>
      </c>
      <c r="I949">
        <v>3</v>
      </c>
      <c r="J949">
        <v>0</v>
      </c>
      <c r="K949">
        <v>0</v>
      </c>
      <c r="L949">
        <v>0</v>
      </c>
      <c r="M949">
        <v>0</v>
      </c>
      <c r="N949">
        <v>0</v>
      </c>
    </row>
    <row r="950" spans="1:14" x14ac:dyDescent="0.2">
      <c r="A950" t="s">
        <v>5882</v>
      </c>
      <c r="B950" t="s">
        <v>86</v>
      </c>
      <c r="C950" t="s">
        <v>134</v>
      </c>
      <c r="D950" t="s">
        <v>4935</v>
      </c>
      <c r="E950">
        <v>220</v>
      </c>
      <c r="F950">
        <v>31</v>
      </c>
      <c r="G950">
        <v>180</v>
      </c>
      <c r="H950">
        <v>6</v>
      </c>
      <c r="I950">
        <v>3</v>
      </c>
      <c r="J950">
        <v>0</v>
      </c>
      <c r="K950">
        <v>0</v>
      </c>
      <c r="L950">
        <v>0</v>
      </c>
      <c r="M950">
        <v>0</v>
      </c>
      <c r="N950">
        <v>0</v>
      </c>
    </row>
    <row r="951" spans="1:14" x14ac:dyDescent="0.2">
      <c r="A951" t="s">
        <v>5883</v>
      </c>
      <c r="B951" t="s">
        <v>86</v>
      </c>
      <c r="C951" t="s">
        <v>135</v>
      </c>
      <c r="D951" t="s">
        <v>4935</v>
      </c>
      <c r="E951">
        <v>325</v>
      </c>
      <c r="F951">
        <v>24</v>
      </c>
      <c r="G951">
        <v>288</v>
      </c>
      <c r="H951">
        <v>7</v>
      </c>
      <c r="I951">
        <v>6</v>
      </c>
      <c r="J951">
        <v>0</v>
      </c>
      <c r="K951">
        <v>0</v>
      </c>
      <c r="L951">
        <v>0</v>
      </c>
      <c r="M951">
        <v>0</v>
      </c>
      <c r="N951">
        <v>0</v>
      </c>
    </row>
    <row r="952" spans="1:14" x14ac:dyDescent="0.2">
      <c r="A952" t="s">
        <v>5884</v>
      </c>
      <c r="B952" t="s">
        <v>86</v>
      </c>
      <c r="C952" t="s">
        <v>136</v>
      </c>
      <c r="D952" t="s">
        <v>4935</v>
      </c>
      <c r="E952">
        <v>119</v>
      </c>
      <c r="F952">
        <v>23</v>
      </c>
      <c r="G952">
        <v>96</v>
      </c>
      <c r="H952">
        <v>0</v>
      </c>
      <c r="I952">
        <v>0</v>
      </c>
      <c r="J952">
        <v>0</v>
      </c>
      <c r="K952">
        <v>0</v>
      </c>
      <c r="L952">
        <v>0</v>
      </c>
      <c r="M952">
        <v>0</v>
      </c>
      <c r="N952">
        <v>0</v>
      </c>
    </row>
    <row r="953" spans="1:14" x14ac:dyDescent="0.2">
      <c r="A953" t="s">
        <v>5885</v>
      </c>
      <c r="B953" t="s">
        <v>86</v>
      </c>
      <c r="C953" t="s">
        <v>137</v>
      </c>
      <c r="D953" t="s">
        <v>4935</v>
      </c>
      <c r="E953">
        <v>64</v>
      </c>
      <c r="F953">
        <v>7</v>
      </c>
      <c r="G953">
        <v>57</v>
      </c>
      <c r="H953">
        <v>0</v>
      </c>
      <c r="I953">
        <v>0</v>
      </c>
      <c r="J953">
        <v>0</v>
      </c>
      <c r="K953">
        <v>0</v>
      </c>
      <c r="L953">
        <v>0</v>
      </c>
      <c r="M953">
        <v>0</v>
      </c>
      <c r="N953">
        <v>0</v>
      </c>
    </row>
    <row r="954" spans="1:14" x14ac:dyDescent="0.2">
      <c r="A954" t="s">
        <v>5886</v>
      </c>
      <c r="B954" t="s">
        <v>86</v>
      </c>
      <c r="C954" t="s">
        <v>138</v>
      </c>
      <c r="D954" t="s">
        <v>4935</v>
      </c>
      <c r="E954">
        <v>136</v>
      </c>
      <c r="F954">
        <v>4</v>
      </c>
      <c r="G954">
        <v>125</v>
      </c>
      <c r="H954">
        <v>6</v>
      </c>
      <c r="I954">
        <v>1</v>
      </c>
      <c r="J954">
        <v>0</v>
      </c>
      <c r="K954">
        <v>0</v>
      </c>
      <c r="L954">
        <v>0</v>
      </c>
      <c r="M954">
        <v>0</v>
      </c>
      <c r="N954">
        <v>0</v>
      </c>
    </row>
    <row r="955" spans="1:14" x14ac:dyDescent="0.2">
      <c r="A955" t="s">
        <v>5887</v>
      </c>
      <c r="B955" t="s">
        <v>86</v>
      </c>
      <c r="C955" t="s">
        <v>139</v>
      </c>
      <c r="D955" t="s">
        <v>4935</v>
      </c>
      <c r="E955">
        <v>438</v>
      </c>
      <c r="F955">
        <v>27</v>
      </c>
      <c r="G955">
        <v>397</v>
      </c>
      <c r="H955">
        <v>11</v>
      </c>
      <c r="I955">
        <v>3</v>
      </c>
      <c r="J955">
        <v>0</v>
      </c>
      <c r="K955">
        <v>0</v>
      </c>
      <c r="L955">
        <v>0</v>
      </c>
      <c r="M955">
        <v>0</v>
      </c>
      <c r="N955">
        <v>0</v>
      </c>
    </row>
    <row r="956" spans="1:14" x14ac:dyDescent="0.2">
      <c r="A956" t="s">
        <v>5888</v>
      </c>
      <c r="B956" t="s">
        <v>86</v>
      </c>
      <c r="C956" t="s">
        <v>140</v>
      </c>
      <c r="D956" t="s">
        <v>4935</v>
      </c>
      <c r="E956">
        <v>464</v>
      </c>
      <c r="F956">
        <v>85</v>
      </c>
      <c r="G956">
        <v>372</v>
      </c>
      <c r="H956">
        <v>5</v>
      </c>
      <c r="I956">
        <v>2</v>
      </c>
      <c r="J956">
        <v>0</v>
      </c>
      <c r="K956">
        <v>0</v>
      </c>
      <c r="L956">
        <v>0</v>
      </c>
      <c r="M956">
        <v>0</v>
      </c>
      <c r="N956">
        <v>0</v>
      </c>
    </row>
    <row r="957" spans="1:14" x14ac:dyDescent="0.2">
      <c r="A957" t="s">
        <v>5889</v>
      </c>
      <c r="B957" t="s">
        <v>86</v>
      </c>
      <c r="C957" t="s">
        <v>141</v>
      </c>
      <c r="D957" t="s">
        <v>4935</v>
      </c>
      <c r="E957">
        <v>213</v>
      </c>
      <c r="F957">
        <v>25</v>
      </c>
      <c r="G957">
        <v>186</v>
      </c>
      <c r="H957">
        <v>1</v>
      </c>
      <c r="I957">
        <v>1</v>
      </c>
      <c r="J957">
        <v>0</v>
      </c>
      <c r="K957">
        <v>0</v>
      </c>
      <c r="L957">
        <v>0</v>
      </c>
      <c r="M957">
        <v>0</v>
      </c>
      <c r="N957">
        <v>0</v>
      </c>
    </row>
    <row r="958" spans="1:14" x14ac:dyDescent="0.2">
      <c r="A958" t="s">
        <v>5890</v>
      </c>
      <c r="B958" t="s">
        <v>86</v>
      </c>
      <c r="C958" t="s">
        <v>142</v>
      </c>
      <c r="D958" t="s">
        <v>4935</v>
      </c>
      <c r="E958">
        <v>220</v>
      </c>
      <c r="F958">
        <v>32</v>
      </c>
      <c r="G958">
        <v>185</v>
      </c>
      <c r="H958">
        <v>3</v>
      </c>
      <c r="I958">
        <v>0</v>
      </c>
      <c r="J958">
        <v>0</v>
      </c>
      <c r="K958">
        <v>0</v>
      </c>
      <c r="L958">
        <v>0</v>
      </c>
      <c r="M958">
        <v>0</v>
      </c>
      <c r="N958">
        <v>0</v>
      </c>
    </row>
    <row r="959" spans="1:14" x14ac:dyDescent="0.2">
      <c r="A959" t="s">
        <v>5891</v>
      </c>
      <c r="B959" t="s">
        <v>86</v>
      </c>
      <c r="C959" t="s">
        <v>143</v>
      </c>
      <c r="D959" t="s">
        <v>4935</v>
      </c>
      <c r="E959">
        <v>142</v>
      </c>
      <c r="F959">
        <v>24</v>
      </c>
      <c r="G959">
        <v>117</v>
      </c>
      <c r="H959">
        <v>1</v>
      </c>
      <c r="I959">
        <v>0</v>
      </c>
      <c r="J959">
        <v>0</v>
      </c>
      <c r="K959">
        <v>0</v>
      </c>
      <c r="L959">
        <v>0</v>
      </c>
      <c r="M959">
        <v>0</v>
      </c>
      <c r="N959">
        <v>0</v>
      </c>
    </row>
    <row r="960" spans="1:14" x14ac:dyDescent="0.2">
      <c r="A960" t="s">
        <v>5892</v>
      </c>
      <c r="B960" t="s">
        <v>86</v>
      </c>
      <c r="C960" t="s">
        <v>144</v>
      </c>
      <c r="D960" t="s">
        <v>4935</v>
      </c>
      <c r="E960">
        <v>233</v>
      </c>
      <c r="F960">
        <v>36</v>
      </c>
      <c r="G960">
        <v>193</v>
      </c>
      <c r="H960">
        <v>3</v>
      </c>
      <c r="I960">
        <v>1</v>
      </c>
      <c r="J960">
        <v>0</v>
      </c>
      <c r="K960">
        <v>0</v>
      </c>
      <c r="L960">
        <v>0</v>
      </c>
      <c r="M960">
        <v>0</v>
      </c>
      <c r="N960">
        <v>0</v>
      </c>
    </row>
    <row r="961" spans="1:14" x14ac:dyDescent="0.2">
      <c r="A961" t="s">
        <v>5893</v>
      </c>
      <c r="B961" t="s">
        <v>86</v>
      </c>
      <c r="C961" t="s">
        <v>145</v>
      </c>
      <c r="D961" t="s">
        <v>4935</v>
      </c>
      <c r="E961">
        <v>220</v>
      </c>
      <c r="F961">
        <v>19</v>
      </c>
      <c r="G961">
        <v>194</v>
      </c>
      <c r="H961">
        <v>4</v>
      </c>
      <c r="I961">
        <v>3</v>
      </c>
      <c r="J961">
        <v>0</v>
      </c>
      <c r="K961">
        <v>0</v>
      </c>
      <c r="L961">
        <v>0</v>
      </c>
      <c r="M961">
        <v>0</v>
      </c>
      <c r="N961">
        <v>0</v>
      </c>
    </row>
    <row r="962" spans="1:14" x14ac:dyDescent="0.2">
      <c r="A962" t="s">
        <v>5894</v>
      </c>
      <c r="B962" t="s">
        <v>86</v>
      </c>
      <c r="C962" t="s">
        <v>146</v>
      </c>
      <c r="D962" t="s">
        <v>4935</v>
      </c>
      <c r="E962">
        <v>200</v>
      </c>
      <c r="F962">
        <v>25</v>
      </c>
      <c r="G962">
        <v>173</v>
      </c>
      <c r="H962">
        <v>1</v>
      </c>
      <c r="I962">
        <v>1</v>
      </c>
      <c r="J962">
        <v>0</v>
      </c>
      <c r="K962">
        <v>0</v>
      </c>
      <c r="L962">
        <v>0</v>
      </c>
      <c r="M962">
        <v>0</v>
      </c>
      <c r="N962">
        <v>0</v>
      </c>
    </row>
    <row r="963" spans="1:14" x14ac:dyDescent="0.2">
      <c r="A963" t="s">
        <v>5895</v>
      </c>
      <c r="B963" t="s">
        <v>86</v>
      </c>
      <c r="C963" t="s">
        <v>147</v>
      </c>
      <c r="D963" t="s">
        <v>4935</v>
      </c>
      <c r="E963">
        <v>264</v>
      </c>
      <c r="F963">
        <v>56</v>
      </c>
      <c r="G963">
        <v>207</v>
      </c>
      <c r="H963">
        <v>0</v>
      </c>
      <c r="I963">
        <v>1</v>
      </c>
      <c r="J963">
        <v>0</v>
      </c>
      <c r="K963">
        <v>0</v>
      </c>
      <c r="L963">
        <v>0</v>
      </c>
      <c r="M963">
        <v>0</v>
      </c>
      <c r="N963">
        <v>0</v>
      </c>
    </row>
    <row r="964" spans="1:14" x14ac:dyDescent="0.2">
      <c r="A964" t="s">
        <v>5896</v>
      </c>
      <c r="B964" t="s">
        <v>86</v>
      </c>
      <c r="C964" t="s">
        <v>148</v>
      </c>
      <c r="D964" t="s">
        <v>4935</v>
      </c>
      <c r="E964">
        <v>223</v>
      </c>
      <c r="F964">
        <v>24</v>
      </c>
      <c r="G964">
        <v>193</v>
      </c>
      <c r="H964">
        <v>4</v>
      </c>
      <c r="I964">
        <v>2</v>
      </c>
      <c r="J964">
        <v>0</v>
      </c>
      <c r="K964">
        <v>0</v>
      </c>
      <c r="L964">
        <v>0</v>
      </c>
      <c r="M964">
        <v>0</v>
      </c>
      <c r="N964">
        <v>0</v>
      </c>
    </row>
    <row r="965" spans="1:14" x14ac:dyDescent="0.2">
      <c r="A965" t="s">
        <v>5897</v>
      </c>
      <c r="B965" t="s">
        <v>86</v>
      </c>
      <c r="C965" t="s">
        <v>149</v>
      </c>
      <c r="D965" t="s">
        <v>4935</v>
      </c>
      <c r="E965">
        <v>1030</v>
      </c>
      <c r="F965">
        <v>193</v>
      </c>
      <c r="G965">
        <v>810</v>
      </c>
      <c r="H965">
        <v>19</v>
      </c>
      <c r="I965">
        <v>8</v>
      </c>
      <c r="J965">
        <v>0</v>
      </c>
      <c r="K965">
        <v>0</v>
      </c>
      <c r="L965">
        <v>0</v>
      </c>
      <c r="M965">
        <v>0</v>
      </c>
      <c r="N965">
        <v>0</v>
      </c>
    </row>
    <row r="966" spans="1:14" x14ac:dyDescent="0.2">
      <c r="A966" t="s">
        <v>5898</v>
      </c>
      <c r="B966" t="s">
        <v>86</v>
      </c>
      <c r="C966" t="s">
        <v>150</v>
      </c>
      <c r="D966" t="s">
        <v>4935</v>
      </c>
      <c r="E966">
        <v>94</v>
      </c>
      <c r="F966">
        <v>12</v>
      </c>
      <c r="G966">
        <v>79</v>
      </c>
      <c r="H966">
        <v>3</v>
      </c>
      <c r="I966">
        <v>0</v>
      </c>
      <c r="J966">
        <v>0</v>
      </c>
      <c r="K966">
        <v>0</v>
      </c>
      <c r="L966">
        <v>0</v>
      </c>
      <c r="M966">
        <v>0</v>
      </c>
      <c r="N966">
        <v>0</v>
      </c>
    </row>
    <row r="967" spans="1:14" x14ac:dyDescent="0.2">
      <c r="A967" t="s">
        <v>5899</v>
      </c>
      <c r="B967" t="s">
        <v>86</v>
      </c>
      <c r="C967" t="s">
        <v>151</v>
      </c>
      <c r="D967" t="s">
        <v>4935</v>
      </c>
      <c r="E967">
        <v>424</v>
      </c>
      <c r="F967">
        <v>43</v>
      </c>
      <c r="G967">
        <v>371</v>
      </c>
      <c r="H967">
        <v>9</v>
      </c>
      <c r="I967">
        <v>1</v>
      </c>
      <c r="J967">
        <v>0</v>
      </c>
      <c r="K967">
        <v>0</v>
      </c>
      <c r="L967">
        <v>0</v>
      </c>
      <c r="M967">
        <v>0</v>
      </c>
      <c r="N967">
        <v>0</v>
      </c>
    </row>
    <row r="968" spans="1:14" x14ac:dyDescent="0.2">
      <c r="A968" t="s">
        <v>5900</v>
      </c>
      <c r="B968" t="s">
        <v>86</v>
      </c>
      <c r="C968" t="s">
        <v>152</v>
      </c>
      <c r="D968" t="s">
        <v>4935</v>
      </c>
      <c r="E968">
        <v>277</v>
      </c>
      <c r="F968">
        <v>29</v>
      </c>
      <c r="G968">
        <v>233</v>
      </c>
      <c r="H968">
        <v>10</v>
      </c>
      <c r="I968">
        <v>5</v>
      </c>
      <c r="J968">
        <v>0</v>
      </c>
      <c r="K968">
        <v>0</v>
      </c>
      <c r="L968">
        <v>0</v>
      </c>
      <c r="M968">
        <v>0</v>
      </c>
      <c r="N968">
        <v>0</v>
      </c>
    </row>
    <row r="969" spans="1:14" x14ac:dyDescent="0.2">
      <c r="A969" t="s">
        <v>5901</v>
      </c>
      <c r="B969" t="s">
        <v>86</v>
      </c>
      <c r="C969" t="s">
        <v>153</v>
      </c>
      <c r="D969" t="s">
        <v>4935</v>
      </c>
      <c r="E969">
        <v>185</v>
      </c>
      <c r="F969">
        <v>23</v>
      </c>
      <c r="G969">
        <v>154</v>
      </c>
      <c r="H969">
        <v>4</v>
      </c>
      <c r="I969">
        <v>4</v>
      </c>
      <c r="J969">
        <v>0</v>
      </c>
      <c r="K969">
        <v>0</v>
      </c>
      <c r="L969">
        <v>0</v>
      </c>
      <c r="M969">
        <v>0</v>
      </c>
      <c r="N969">
        <v>0</v>
      </c>
    </row>
    <row r="970" spans="1:14" x14ac:dyDescent="0.2">
      <c r="A970" t="s">
        <v>5902</v>
      </c>
      <c r="B970" t="s">
        <v>86</v>
      </c>
      <c r="C970" t="s">
        <v>154</v>
      </c>
      <c r="D970" t="s">
        <v>4935</v>
      </c>
      <c r="E970">
        <v>89</v>
      </c>
      <c r="F970">
        <v>9</v>
      </c>
      <c r="G970">
        <v>77</v>
      </c>
      <c r="H970">
        <v>3</v>
      </c>
      <c r="I970">
        <v>0</v>
      </c>
      <c r="J970">
        <v>0</v>
      </c>
      <c r="K970">
        <v>0</v>
      </c>
      <c r="L970">
        <v>0</v>
      </c>
      <c r="M970">
        <v>0</v>
      </c>
      <c r="N970">
        <v>0</v>
      </c>
    </row>
    <row r="971" spans="1:14" x14ac:dyDescent="0.2">
      <c r="A971" t="s">
        <v>5903</v>
      </c>
      <c r="B971" t="s">
        <v>86</v>
      </c>
      <c r="C971" t="s">
        <v>155</v>
      </c>
      <c r="D971" t="s">
        <v>4935</v>
      </c>
      <c r="E971">
        <v>101</v>
      </c>
      <c r="F971">
        <v>15</v>
      </c>
      <c r="G971">
        <v>85</v>
      </c>
      <c r="H971">
        <v>1</v>
      </c>
      <c r="I971">
        <v>0</v>
      </c>
      <c r="J971">
        <v>0</v>
      </c>
      <c r="K971">
        <v>0</v>
      </c>
      <c r="L971">
        <v>0</v>
      </c>
      <c r="M971">
        <v>0</v>
      </c>
      <c r="N971">
        <v>0</v>
      </c>
    </row>
    <row r="972" spans="1:14" x14ac:dyDescent="0.2">
      <c r="A972" t="s">
        <v>5904</v>
      </c>
      <c r="B972" t="s">
        <v>86</v>
      </c>
      <c r="C972" t="s">
        <v>156</v>
      </c>
      <c r="D972" t="s">
        <v>4935</v>
      </c>
      <c r="E972">
        <v>1149</v>
      </c>
      <c r="F972">
        <v>163</v>
      </c>
      <c r="G972">
        <v>964</v>
      </c>
      <c r="H972">
        <v>17</v>
      </c>
      <c r="I972">
        <v>5</v>
      </c>
      <c r="J972">
        <v>0</v>
      </c>
      <c r="K972">
        <v>0</v>
      </c>
      <c r="L972">
        <v>0</v>
      </c>
      <c r="M972">
        <v>0</v>
      </c>
      <c r="N972">
        <v>0</v>
      </c>
    </row>
    <row r="973" spans="1:14" x14ac:dyDescent="0.2">
      <c r="A973" t="s">
        <v>5905</v>
      </c>
      <c r="B973" t="s">
        <v>86</v>
      </c>
      <c r="C973" t="s">
        <v>157</v>
      </c>
      <c r="D973" t="s">
        <v>4935</v>
      </c>
      <c r="E973">
        <v>158</v>
      </c>
      <c r="F973">
        <v>20</v>
      </c>
      <c r="G973">
        <v>131</v>
      </c>
      <c r="H973">
        <v>6</v>
      </c>
      <c r="I973">
        <v>1</v>
      </c>
      <c r="J973">
        <v>0</v>
      </c>
      <c r="K973">
        <v>0</v>
      </c>
      <c r="L973">
        <v>0</v>
      </c>
      <c r="M973">
        <v>0</v>
      </c>
      <c r="N973">
        <v>0</v>
      </c>
    </row>
    <row r="974" spans="1:14" x14ac:dyDescent="0.2">
      <c r="A974" t="s">
        <v>5906</v>
      </c>
      <c r="B974" t="s">
        <v>86</v>
      </c>
      <c r="C974" t="s">
        <v>158</v>
      </c>
      <c r="D974" t="s">
        <v>4935</v>
      </c>
      <c r="E974">
        <v>160</v>
      </c>
      <c r="F974">
        <v>21</v>
      </c>
      <c r="G974">
        <v>129</v>
      </c>
      <c r="H974">
        <v>6</v>
      </c>
      <c r="I974">
        <v>4</v>
      </c>
      <c r="J974">
        <v>0</v>
      </c>
      <c r="K974">
        <v>0</v>
      </c>
      <c r="L974">
        <v>0</v>
      </c>
      <c r="M974">
        <v>0</v>
      </c>
      <c r="N974">
        <v>0</v>
      </c>
    </row>
    <row r="975" spans="1:14" x14ac:dyDescent="0.2">
      <c r="A975" t="s">
        <v>5907</v>
      </c>
      <c r="B975" t="s">
        <v>86</v>
      </c>
      <c r="C975" t="s">
        <v>159</v>
      </c>
      <c r="D975" t="s">
        <v>4935</v>
      </c>
      <c r="E975">
        <v>49</v>
      </c>
      <c r="F975">
        <v>7</v>
      </c>
      <c r="G975">
        <v>42</v>
      </c>
      <c r="H975">
        <v>0</v>
      </c>
      <c r="I975">
        <v>0</v>
      </c>
      <c r="J975">
        <v>0</v>
      </c>
      <c r="K975">
        <v>0</v>
      </c>
      <c r="L975">
        <v>0</v>
      </c>
      <c r="M975">
        <v>0</v>
      </c>
      <c r="N975">
        <v>0</v>
      </c>
    </row>
    <row r="976" spans="1:14" x14ac:dyDescent="0.2">
      <c r="A976" t="s">
        <v>5908</v>
      </c>
      <c r="B976" t="s">
        <v>86</v>
      </c>
      <c r="C976" t="s">
        <v>160</v>
      </c>
      <c r="D976" t="s">
        <v>4935</v>
      </c>
      <c r="E976">
        <v>208</v>
      </c>
      <c r="F976">
        <v>30</v>
      </c>
      <c r="G976">
        <v>171</v>
      </c>
      <c r="H976">
        <v>3</v>
      </c>
      <c r="I976">
        <v>4</v>
      </c>
      <c r="J976">
        <v>0</v>
      </c>
      <c r="K976">
        <v>0</v>
      </c>
      <c r="L976">
        <v>0</v>
      </c>
      <c r="M976">
        <v>0</v>
      </c>
      <c r="N976">
        <v>0</v>
      </c>
    </row>
    <row r="977" spans="1:14" x14ac:dyDescent="0.2">
      <c r="A977" t="s">
        <v>5909</v>
      </c>
      <c r="B977" t="s">
        <v>86</v>
      </c>
      <c r="C977" t="s">
        <v>161</v>
      </c>
      <c r="D977" t="s">
        <v>4935</v>
      </c>
      <c r="E977">
        <v>93</v>
      </c>
      <c r="F977">
        <v>15</v>
      </c>
      <c r="G977">
        <v>78</v>
      </c>
      <c r="H977">
        <v>0</v>
      </c>
      <c r="I977">
        <v>0</v>
      </c>
      <c r="J977">
        <v>0</v>
      </c>
      <c r="K977">
        <v>0</v>
      </c>
      <c r="L977">
        <v>0</v>
      </c>
      <c r="M977">
        <v>0</v>
      </c>
      <c r="N977">
        <v>0</v>
      </c>
    </row>
    <row r="978" spans="1:14" x14ac:dyDescent="0.2">
      <c r="A978" t="s">
        <v>5910</v>
      </c>
      <c r="B978" t="s">
        <v>86</v>
      </c>
      <c r="C978" t="s">
        <v>162</v>
      </c>
      <c r="D978" t="s">
        <v>4935</v>
      </c>
      <c r="E978">
        <v>1128</v>
      </c>
      <c r="F978">
        <v>171</v>
      </c>
      <c r="G978">
        <v>933</v>
      </c>
      <c r="H978">
        <v>17</v>
      </c>
      <c r="I978">
        <v>7</v>
      </c>
      <c r="J978">
        <v>0</v>
      </c>
      <c r="K978">
        <v>0</v>
      </c>
      <c r="L978">
        <v>0</v>
      </c>
      <c r="M978">
        <v>0</v>
      </c>
      <c r="N978">
        <v>0</v>
      </c>
    </row>
    <row r="979" spans="1:14" x14ac:dyDescent="0.2">
      <c r="A979" t="s">
        <v>5911</v>
      </c>
      <c r="B979" t="s">
        <v>86</v>
      </c>
      <c r="C979" t="s">
        <v>163</v>
      </c>
      <c r="D979" t="s">
        <v>4935</v>
      </c>
      <c r="E979">
        <v>224</v>
      </c>
      <c r="F979">
        <v>30</v>
      </c>
      <c r="G979">
        <v>185</v>
      </c>
      <c r="H979">
        <v>8</v>
      </c>
      <c r="I979">
        <v>1</v>
      </c>
      <c r="J979">
        <v>0</v>
      </c>
      <c r="K979">
        <v>0</v>
      </c>
      <c r="L979">
        <v>0</v>
      </c>
      <c r="M979">
        <v>0</v>
      </c>
      <c r="N979">
        <v>0</v>
      </c>
    </row>
    <row r="980" spans="1:14" x14ac:dyDescent="0.2">
      <c r="A980" t="s">
        <v>5912</v>
      </c>
      <c r="B980" t="s">
        <v>86</v>
      </c>
      <c r="C980" t="s">
        <v>164</v>
      </c>
      <c r="D980" t="s">
        <v>4935</v>
      </c>
      <c r="E980">
        <v>179</v>
      </c>
      <c r="F980">
        <v>25</v>
      </c>
      <c r="G980">
        <v>149</v>
      </c>
      <c r="H980">
        <v>4</v>
      </c>
      <c r="I980">
        <v>1</v>
      </c>
      <c r="J980">
        <v>0</v>
      </c>
      <c r="K980">
        <v>0</v>
      </c>
      <c r="L980">
        <v>0</v>
      </c>
      <c r="M980">
        <v>0</v>
      </c>
      <c r="N980">
        <v>0</v>
      </c>
    </row>
    <row r="981" spans="1:14" x14ac:dyDescent="0.2">
      <c r="A981" t="s">
        <v>5913</v>
      </c>
      <c r="B981" t="s">
        <v>86</v>
      </c>
      <c r="C981" t="s">
        <v>165</v>
      </c>
      <c r="D981" t="s">
        <v>4935</v>
      </c>
      <c r="E981">
        <v>54</v>
      </c>
      <c r="F981">
        <v>9</v>
      </c>
      <c r="G981">
        <v>42</v>
      </c>
      <c r="H981">
        <v>1</v>
      </c>
      <c r="I981">
        <v>2</v>
      </c>
      <c r="J981">
        <v>0</v>
      </c>
      <c r="K981">
        <v>0</v>
      </c>
      <c r="L981">
        <v>0</v>
      </c>
      <c r="M981">
        <v>0</v>
      </c>
      <c r="N981">
        <v>0</v>
      </c>
    </row>
    <row r="982" spans="1:14" x14ac:dyDescent="0.2">
      <c r="A982" t="s">
        <v>5914</v>
      </c>
      <c r="B982" t="s">
        <v>86</v>
      </c>
      <c r="C982" t="s">
        <v>166</v>
      </c>
      <c r="D982" t="s">
        <v>4935</v>
      </c>
      <c r="E982">
        <v>2</v>
      </c>
      <c r="F982">
        <v>2</v>
      </c>
      <c r="G982">
        <v>0</v>
      </c>
      <c r="H982">
        <v>0</v>
      </c>
      <c r="I982">
        <v>0</v>
      </c>
      <c r="J982">
        <v>0</v>
      </c>
      <c r="K982">
        <v>0</v>
      </c>
      <c r="L982">
        <v>0</v>
      </c>
      <c r="M982">
        <v>0</v>
      </c>
      <c r="N982">
        <v>0</v>
      </c>
    </row>
    <row r="983" spans="1:14" x14ac:dyDescent="0.2">
      <c r="A983" t="s">
        <v>5915</v>
      </c>
      <c r="B983" t="s">
        <v>86</v>
      </c>
      <c r="C983" t="s">
        <v>167</v>
      </c>
      <c r="D983" t="s">
        <v>4935</v>
      </c>
      <c r="E983">
        <v>159</v>
      </c>
      <c r="F983">
        <v>26</v>
      </c>
      <c r="G983">
        <v>127</v>
      </c>
      <c r="H983">
        <v>5</v>
      </c>
      <c r="I983">
        <v>1</v>
      </c>
      <c r="J983">
        <v>0</v>
      </c>
      <c r="K983">
        <v>0</v>
      </c>
      <c r="L983">
        <v>0</v>
      </c>
      <c r="M983">
        <v>0</v>
      </c>
      <c r="N983">
        <v>0</v>
      </c>
    </row>
    <row r="984" spans="1:14" x14ac:dyDescent="0.2">
      <c r="A984" t="s">
        <v>5916</v>
      </c>
      <c r="B984" t="s">
        <v>86</v>
      </c>
      <c r="C984" t="s">
        <v>168</v>
      </c>
      <c r="D984" t="s">
        <v>4935</v>
      </c>
      <c r="E984">
        <v>66</v>
      </c>
      <c r="F984">
        <v>17</v>
      </c>
      <c r="G984">
        <v>45</v>
      </c>
      <c r="H984">
        <v>3</v>
      </c>
      <c r="I984">
        <v>1</v>
      </c>
      <c r="J984">
        <v>0</v>
      </c>
      <c r="K984">
        <v>0</v>
      </c>
      <c r="L984">
        <v>0</v>
      </c>
      <c r="M984">
        <v>0</v>
      </c>
      <c r="N984">
        <v>0</v>
      </c>
    </row>
    <row r="985" spans="1:14" x14ac:dyDescent="0.2">
      <c r="A985" t="s">
        <v>5917</v>
      </c>
      <c r="B985" t="s">
        <v>86</v>
      </c>
      <c r="C985" t="s">
        <v>169</v>
      </c>
      <c r="D985" t="s">
        <v>4935</v>
      </c>
      <c r="E985">
        <v>1122</v>
      </c>
      <c r="F985">
        <v>179</v>
      </c>
      <c r="G985">
        <v>933</v>
      </c>
      <c r="H985">
        <v>8</v>
      </c>
      <c r="I985">
        <v>2</v>
      </c>
      <c r="J985">
        <v>0</v>
      </c>
      <c r="K985">
        <v>0</v>
      </c>
      <c r="L985">
        <v>0</v>
      </c>
      <c r="M985">
        <v>0</v>
      </c>
      <c r="N985">
        <v>0</v>
      </c>
    </row>
    <row r="986" spans="1:14" x14ac:dyDescent="0.2">
      <c r="A986" t="s">
        <v>5918</v>
      </c>
      <c r="B986" t="s">
        <v>86</v>
      </c>
      <c r="C986" t="s">
        <v>170</v>
      </c>
      <c r="D986" t="s">
        <v>4935</v>
      </c>
      <c r="E986">
        <v>94</v>
      </c>
      <c r="F986">
        <v>15</v>
      </c>
      <c r="G986">
        <v>77</v>
      </c>
      <c r="H986">
        <v>0</v>
      </c>
      <c r="I986">
        <v>2</v>
      </c>
      <c r="J986">
        <v>0</v>
      </c>
      <c r="K986">
        <v>0</v>
      </c>
      <c r="L986">
        <v>0</v>
      </c>
      <c r="M986">
        <v>0</v>
      </c>
      <c r="N986">
        <v>0</v>
      </c>
    </row>
    <row r="987" spans="1:14" x14ac:dyDescent="0.2">
      <c r="A987" t="s">
        <v>5919</v>
      </c>
      <c r="B987" t="s">
        <v>86</v>
      </c>
      <c r="C987" t="s">
        <v>171</v>
      </c>
      <c r="D987" t="s">
        <v>4935</v>
      </c>
      <c r="E987">
        <v>146</v>
      </c>
      <c r="F987">
        <v>18</v>
      </c>
      <c r="G987">
        <v>123</v>
      </c>
      <c r="H987">
        <v>2</v>
      </c>
      <c r="I987">
        <v>3</v>
      </c>
      <c r="J987">
        <v>0</v>
      </c>
      <c r="K987">
        <v>0</v>
      </c>
      <c r="L987">
        <v>0</v>
      </c>
      <c r="M987">
        <v>0</v>
      </c>
      <c r="N987">
        <v>0</v>
      </c>
    </row>
    <row r="988" spans="1:14" x14ac:dyDescent="0.2">
      <c r="A988" t="s">
        <v>5920</v>
      </c>
      <c r="B988" t="s">
        <v>86</v>
      </c>
      <c r="C988" t="s">
        <v>172</v>
      </c>
      <c r="D988" t="s">
        <v>4935</v>
      </c>
      <c r="E988">
        <v>283</v>
      </c>
      <c r="F988">
        <v>34</v>
      </c>
      <c r="G988">
        <v>246</v>
      </c>
      <c r="H988">
        <v>2</v>
      </c>
      <c r="I988">
        <v>1</v>
      </c>
      <c r="J988">
        <v>0</v>
      </c>
      <c r="K988">
        <v>0</v>
      </c>
      <c r="L988">
        <v>0</v>
      </c>
      <c r="M988">
        <v>0</v>
      </c>
      <c r="N988">
        <v>0</v>
      </c>
    </row>
    <row r="989" spans="1:14" x14ac:dyDescent="0.2">
      <c r="A989" t="s">
        <v>5921</v>
      </c>
      <c r="B989" t="s">
        <v>86</v>
      </c>
      <c r="C989" t="s">
        <v>173</v>
      </c>
      <c r="D989" t="s">
        <v>4935</v>
      </c>
      <c r="E989">
        <v>70</v>
      </c>
      <c r="F989">
        <v>8</v>
      </c>
      <c r="G989">
        <v>61</v>
      </c>
      <c r="H989">
        <v>1</v>
      </c>
      <c r="I989">
        <v>0</v>
      </c>
      <c r="J989">
        <v>0</v>
      </c>
      <c r="K989">
        <v>0</v>
      </c>
      <c r="L989">
        <v>0</v>
      </c>
      <c r="M989">
        <v>0</v>
      </c>
      <c r="N989">
        <v>0</v>
      </c>
    </row>
    <row r="990" spans="1:14" x14ac:dyDescent="0.2">
      <c r="A990" t="s">
        <v>5922</v>
      </c>
      <c r="B990" t="s">
        <v>86</v>
      </c>
      <c r="C990" t="s">
        <v>174</v>
      </c>
      <c r="D990" t="s">
        <v>4935</v>
      </c>
      <c r="E990">
        <v>229</v>
      </c>
      <c r="F990">
        <v>22</v>
      </c>
      <c r="G990">
        <v>195</v>
      </c>
      <c r="H990">
        <v>7</v>
      </c>
      <c r="I990">
        <v>5</v>
      </c>
      <c r="J990">
        <v>0</v>
      </c>
      <c r="K990">
        <v>0</v>
      </c>
      <c r="L990">
        <v>0</v>
      </c>
      <c r="M990">
        <v>0</v>
      </c>
      <c r="N990">
        <v>0</v>
      </c>
    </row>
    <row r="991" spans="1:14" x14ac:dyDescent="0.2">
      <c r="A991" t="s">
        <v>5923</v>
      </c>
      <c r="B991" t="s">
        <v>86</v>
      </c>
      <c r="C991" t="s">
        <v>175</v>
      </c>
      <c r="D991" t="s">
        <v>4935</v>
      </c>
      <c r="E991">
        <v>760</v>
      </c>
      <c r="F991">
        <v>121</v>
      </c>
      <c r="G991">
        <v>623</v>
      </c>
      <c r="H991">
        <v>13</v>
      </c>
      <c r="I991">
        <v>3</v>
      </c>
      <c r="J991">
        <v>0</v>
      </c>
      <c r="K991">
        <v>0</v>
      </c>
      <c r="L991">
        <v>0</v>
      </c>
      <c r="M991">
        <v>0</v>
      </c>
      <c r="N991">
        <v>0</v>
      </c>
    </row>
    <row r="992" spans="1:14" x14ac:dyDescent="0.2">
      <c r="A992" t="s">
        <v>5924</v>
      </c>
      <c r="B992" t="s">
        <v>86</v>
      </c>
      <c r="C992" t="s">
        <v>176</v>
      </c>
      <c r="D992" t="s">
        <v>4935</v>
      </c>
      <c r="E992">
        <v>657</v>
      </c>
      <c r="F992">
        <v>115</v>
      </c>
      <c r="G992">
        <v>523</v>
      </c>
      <c r="H992">
        <v>13</v>
      </c>
      <c r="I992">
        <v>6</v>
      </c>
      <c r="J992">
        <v>0</v>
      </c>
      <c r="K992">
        <v>0</v>
      </c>
      <c r="L992">
        <v>0</v>
      </c>
      <c r="M992">
        <v>0</v>
      </c>
      <c r="N992">
        <v>0</v>
      </c>
    </row>
    <row r="993" spans="1:14" x14ac:dyDescent="0.2">
      <c r="A993" t="s">
        <v>5925</v>
      </c>
      <c r="B993" t="s">
        <v>86</v>
      </c>
      <c r="C993" t="s">
        <v>177</v>
      </c>
      <c r="D993" t="s">
        <v>4935</v>
      </c>
      <c r="E993">
        <v>130</v>
      </c>
      <c r="F993">
        <v>6</v>
      </c>
      <c r="G993">
        <v>116</v>
      </c>
      <c r="H993">
        <v>4</v>
      </c>
      <c r="I993">
        <v>4</v>
      </c>
      <c r="J993">
        <v>0</v>
      </c>
      <c r="K993">
        <v>0</v>
      </c>
      <c r="L993">
        <v>0</v>
      </c>
      <c r="M993">
        <v>0</v>
      </c>
      <c r="N993">
        <v>0</v>
      </c>
    </row>
    <row r="994" spans="1:14" x14ac:dyDescent="0.2">
      <c r="A994" t="s">
        <v>5926</v>
      </c>
      <c r="B994" t="s">
        <v>86</v>
      </c>
      <c r="C994" t="s">
        <v>178</v>
      </c>
      <c r="D994" t="s">
        <v>4935</v>
      </c>
      <c r="E994">
        <v>522</v>
      </c>
      <c r="F994">
        <v>32</v>
      </c>
      <c r="G994">
        <v>478</v>
      </c>
      <c r="H994">
        <v>12</v>
      </c>
      <c r="I994">
        <v>0</v>
      </c>
      <c r="J994">
        <v>0</v>
      </c>
      <c r="K994">
        <v>0</v>
      </c>
      <c r="L994">
        <v>0</v>
      </c>
      <c r="M994">
        <v>0</v>
      </c>
      <c r="N994">
        <v>0</v>
      </c>
    </row>
    <row r="995" spans="1:14" x14ac:dyDescent="0.2">
      <c r="A995" t="s">
        <v>5927</v>
      </c>
      <c r="B995" t="s">
        <v>86</v>
      </c>
      <c r="C995" t="s">
        <v>179</v>
      </c>
      <c r="D995" t="s">
        <v>4935</v>
      </c>
      <c r="E995">
        <v>287</v>
      </c>
      <c r="F995">
        <v>24</v>
      </c>
      <c r="G995">
        <v>246</v>
      </c>
      <c r="H995">
        <v>10</v>
      </c>
      <c r="I995">
        <v>7</v>
      </c>
      <c r="J995">
        <v>0</v>
      </c>
      <c r="K995">
        <v>0</v>
      </c>
      <c r="L995">
        <v>0</v>
      </c>
      <c r="M995">
        <v>0</v>
      </c>
      <c r="N995">
        <v>0</v>
      </c>
    </row>
    <row r="996" spans="1:14" x14ac:dyDescent="0.2">
      <c r="A996" t="s">
        <v>5928</v>
      </c>
      <c r="B996" t="s">
        <v>86</v>
      </c>
      <c r="C996" t="s">
        <v>180</v>
      </c>
      <c r="D996" t="s">
        <v>4935</v>
      </c>
      <c r="E996">
        <v>439</v>
      </c>
      <c r="F996">
        <v>15</v>
      </c>
      <c r="G996">
        <v>415</v>
      </c>
      <c r="H996">
        <v>5</v>
      </c>
      <c r="I996">
        <v>4</v>
      </c>
      <c r="J996">
        <v>0</v>
      </c>
      <c r="K996">
        <v>0</v>
      </c>
      <c r="L996">
        <v>0</v>
      </c>
      <c r="M996">
        <v>0</v>
      </c>
      <c r="N996">
        <v>0</v>
      </c>
    </row>
    <row r="997" spans="1:14" x14ac:dyDescent="0.2">
      <c r="A997" t="s">
        <v>5929</v>
      </c>
      <c r="B997" t="s">
        <v>86</v>
      </c>
      <c r="C997" t="s">
        <v>181</v>
      </c>
      <c r="D997" t="s">
        <v>4935</v>
      </c>
      <c r="E997">
        <v>239</v>
      </c>
      <c r="F997">
        <v>18</v>
      </c>
      <c r="G997">
        <v>214</v>
      </c>
      <c r="H997">
        <v>5</v>
      </c>
      <c r="I997">
        <v>2</v>
      </c>
      <c r="J997">
        <v>0</v>
      </c>
      <c r="K997">
        <v>0</v>
      </c>
      <c r="L997">
        <v>0</v>
      </c>
      <c r="M997">
        <v>0</v>
      </c>
      <c r="N997">
        <v>0</v>
      </c>
    </row>
    <row r="998" spans="1:14" x14ac:dyDescent="0.2">
      <c r="A998" t="s">
        <v>5930</v>
      </c>
      <c r="B998" t="s">
        <v>86</v>
      </c>
      <c r="C998" t="s">
        <v>182</v>
      </c>
      <c r="D998" t="s">
        <v>4935</v>
      </c>
      <c r="E998">
        <v>122</v>
      </c>
      <c r="F998">
        <v>19</v>
      </c>
      <c r="G998">
        <v>99</v>
      </c>
      <c r="H998">
        <v>2</v>
      </c>
      <c r="I998">
        <v>2</v>
      </c>
      <c r="J998">
        <v>0</v>
      </c>
      <c r="K998">
        <v>0</v>
      </c>
      <c r="L998">
        <v>0</v>
      </c>
      <c r="M998">
        <v>0</v>
      </c>
      <c r="N998">
        <v>0</v>
      </c>
    </row>
    <row r="999" spans="1:14" x14ac:dyDescent="0.2">
      <c r="A999" t="s">
        <v>5931</v>
      </c>
      <c r="B999" t="s">
        <v>86</v>
      </c>
      <c r="C999" t="s">
        <v>183</v>
      </c>
      <c r="D999" t="s">
        <v>4935</v>
      </c>
      <c r="E999">
        <v>325</v>
      </c>
      <c r="F999">
        <v>29</v>
      </c>
      <c r="G999">
        <v>281</v>
      </c>
      <c r="H999">
        <v>9</v>
      </c>
      <c r="I999">
        <v>6</v>
      </c>
      <c r="J999">
        <v>0</v>
      </c>
      <c r="K999">
        <v>0</v>
      </c>
      <c r="L999">
        <v>0</v>
      </c>
      <c r="M999">
        <v>0</v>
      </c>
      <c r="N999">
        <v>0</v>
      </c>
    </row>
    <row r="1000" spans="1:14" x14ac:dyDescent="0.2">
      <c r="A1000" t="s">
        <v>5932</v>
      </c>
      <c r="B1000" t="s">
        <v>86</v>
      </c>
      <c r="C1000" t="s">
        <v>184</v>
      </c>
      <c r="D1000" t="s">
        <v>4935</v>
      </c>
      <c r="E1000">
        <v>200</v>
      </c>
      <c r="F1000">
        <v>17</v>
      </c>
      <c r="G1000">
        <v>176</v>
      </c>
      <c r="H1000">
        <v>4</v>
      </c>
      <c r="I1000">
        <v>3</v>
      </c>
      <c r="J1000">
        <v>0</v>
      </c>
      <c r="K1000">
        <v>0</v>
      </c>
      <c r="L1000">
        <v>0</v>
      </c>
      <c r="M1000">
        <v>0</v>
      </c>
      <c r="N1000">
        <v>0</v>
      </c>
    </row>
    <row r="1001" spans="1:14" x14ac:dyDescent="0.2">
      <c r="A1001" t="s">
        <v>5933</v>
      </c>
      <c r="B1001" t="s">
        <v>86</v>
      </c>
      <c r="C1001" t="s">
        <v>185</v>
      </c>
      <c r="D1001" t="s">
        <v>4935</v>
      </c>
      <c r="E1001">
        <v>228</v>
      </c>
      <c r="F1001">
        <v>14</v>
      </c>
      <c r="G1001">
        <v>206</v>
      </c>
      <c r="H1001">
        <v>3</v>
      </c>
      <c r="I1001">
        <v>5</v>
      </c>
      <c r="J1001">
        <v>0</v>
      </c>
      <c r="K1001">
        <v>0</v>
      </c>
      <c r="L1001">
        <v>0</v>
      </c>
      <c r="M1001">
        <v>0</v>
      </c>
      <c r="N1001">
        <v>0</v>
      </c>
    </row>
    <row r="1002" spans="1:14" x14ac:dyDescent="0.2">
      <c r="A1002" t="s">
        <v>5934</v>
      </c>
      <c r="B1002" t="s">
        <v>86</v>
      </c>
      <c r="C1002" t="s">
        <v>186</v>
      </c>
      <c r="D1002" t="s">
        <v>4935</v>
      </c>
      <c r="E1002">
        <v>64</v>
      </c>
      <c r="F1002">
        <v>9</v>
      </c>
      <c r="G1002">
        <v>54</v>
      </c>
      <c r="H1002">
        <v>1</v>
      </c>
      <c r="I1002">
        <v>0</v>
      </c>
      <c r="J1002">
        <v>0</v>
      </c>
      <c r="K1002">
        <v>0</v>
      </c>
      <c r="L1002">
        <v>0</v>
      </c>
      <c r="M1002">
        <v>0</v>
      </c>
      <c r="N1002">
        <v>0</v>
      </c>
    </row>
    <row r="1003" spans="1:14" x14ac:dyDescent="0.2">
      <c r="A1003" t="s">
        <v>5935</v>
      </c>
      <c r="B1003" t="s">
        <v>86</v>
      </c>
      <c r="C1003" t="s">
        <v>187</v>
      </c>
      <c r="D1003" t="s">
        <v>4935</v>
      </c>
      <c r="E1003">
        <v>217</v>
      </c>
      <c r="F1003">
        <v>32</v>
      </c>
      <c r="G1003">
        <v>175</v>
      </c>
      <c r="H1003">
        <v>7</v>
      </c>
      <c r="I1003">
        <v>3</v>
      </c>
      <c r="J1003">
        <v>0</v>
      </c>
      <c r="K1003">
        <v>0</v>
      </c>
      <c r="L1003">
        <v>0</v>
      </c>
      <c r="M1003">
        <v>0</v>
      </c>
      <c r="N1003">
        <v>0</v>
      </c>
    </row>
    <row r="1004" spans="1:14" x14ac:dyDescent="0.2">
      <c r="A1004" t="s">
        <v>5936</v>
      </c>
      <c r="B1004" t="s">
        <v>86</v>
      </c>
      <c r="C1004" t="s">
        <v>188</v>
      </c>
      <c r="D1004" t="s">
        <v>4935</v>
      </c>
      <c r="E1004">
        <v>134</v>
      </c>
      <c r="F1004">
        <v>25</v>
      </c>
      <c r="G1004">
        <v>108</v>
      </c>
      <c r="H1004">
        <v>1</v>
      </c>
      <c r="I1004">
        <v>0</v>
      </c>
      <c r="J1004">
        <v>0</v>
      </c>
      <c r="K1004">
        <v>0</v>
      </c>
      <c r="L1004">
        <v>0</v>
      </c>
      <c r="M1004">
        <v>0</v>
      </c>
      <c r="N1004">
        <v>0</v>
      </c>
    </row>
    <row r="1005" spans="1:14" x14ac:dyDescent="0.2">
      <c r="A1005" t="s">
        <v>5937</v>
      </c>
      <c r="B1005" t="s">
        <v>89</v>
      </c>
      <c r="C1005" t="s">
        <v>214</v>
      </c>
      <c r="D1005" t="s">
        <v>4943</v>
      </c>
      <c r="E1005">
        <v>11</v>
      </c>
      <c r="F1005">
        <v>3</v>
      </c>
      <c r="G1005">
        <v>8</v>
      </c>
      <c r="H1005">
        <v>0</v>
      </c>
      <c r="I1005">
        <v>0</v>
      </c>
      <c r="J1005">
        <v>43</v>
      </c>
      <c r="K1005">
        <v>0</v>
      </c>
      <c r="L1005">
        <v>0</v>
      </c>
      <c r="M1005">
        <v>0</v>
      </c>
      <c r="N1005">
        <v>0</v>
      </c>
    </row>
    <row r="1006" spans="1:14" x14ac:dyDescent="0.2">
      <c r="A1006" t="s">
        <v>5938</v>
      </c>
      <c r="B1006" t="s">
        <v>89</v>
      </c>
      <c r="C1006" t="s">
        <v>214</v>
      </c>
      <c r="D1006" t="s">
        <v>4925</v>
      </c>
      <c r="E1006">
        <v>0</v>
      </c>
      <c r="F1006">
        <v>0</v>
      </c>
      <c r="G1006">
        <v>0</v>
      </c>
      <c r="H1006">
        <v>0</v>
      </c>
      <c r="I1006">
        <v>0</v>
      </c>
      <c r="J1006">
        <v>0</v>
      </c>
      <c r="K1006">
        <v>32</v>
      </c>
      <c r="L1006">
        <v>32</v>
      </c>
      <c r="M1006">
        <v>0</v>
      </c>
      <c r="N1006">
        <v>0</v>
      </c>
    </row>
    <row r="1007" spans="1:14" x14ac:dyDescent="0.2">
      <c r="A1007" t="s">
        <v>5939</v>
      </c>
      <c r="B1007" t="s">
        <v>89</v>
      </c>
      <c r="C1007" t="s">
        <v>214</v>
      </c>
      <c r="D1007" t="s">
        <v>4927</v>
      </c>
      <c r="E1007">
        <v>0</v>
      </c>
      <c r="F1007">
        <v>0</v>
      </c>
      <c r="G1007">
        <v>0</v>
      </c>
      <c r="H1007">
        <v>0</v>
      </c>
      <c r="I1007">
        <v>0</v>
      </c>
      <c r="J1007">
        <v>0</v>
      </c>
      <c r="K1007">
        <v>23</v>
      </c>
      <c r="L1007">
        <v>23</v>
      </c>
      <c r="M1007">
        <v>0</v>
      </c>
      <c r="N1007">
        <v>0</v>
      </c>
    </row>
    <row r="1008" spans="1:14" x14ac:dyDescent="0.2">
      <c r="A1008" t="s">
        <v>5940</v>
      </c>
      <c r="B1008" t="s">
        <v>89</v>
      </c>
      <c r="C1008" t="s">
        <v>215</v>
      </c>
      <c r="D1008" t="s">
        <v>4929</v>
      </c>
      <c r="E1008">
        <v>85</v>
      </c>
      <c r="F1008">
        <v>15</v>
      </c>
      <c r="G1008">
        <v>69</v>
      </c>
      <c r="H1008">
        <v>1</v>
      </c>
      <c r="I1008">
        <v>0</v>
      </c>
      <c r="J1008">
        <v>30</v>
      </c>
      <c r="K1008">
        <v>0</v>
      </c>
      <c r="L1008">
        <v>0</v>
      </c>
      <c r="M1008">
        <v>0</v>
      </c>
      <c r="N1008">
        <v>0</v>
      </c>
    </row>
    <row r="1009" spans="1:14" x14ac:dyDescent="0.2">
      <c r="A1009" t="s">
        <v>5941</v>
      </c>
      <c r="B1009" t="s">
        <v>89</v>
      </c>
      <c r="C1009" t="s">
        <v>215</v>
      </c>
      <c r="D1009" t="s">
        <v>4931</v>
      </c>
      <c r="E1009">
        <v>115</v>
      </c>
      <c r="F1009">
        <v>21</v>
      </c>
      <c r="G1009">
        <v>93</v>
      </c>
      <c r="H1009">
        <v>1</v>
      </c>
      <c r="I1009">
        <v>0</v>
      </c>
      <c r="J1009">
        <v>0</v>
      </c>
      <c r="K1009">
        <v>0</v>
      </c>
      <c r="L1009">
        <v>0</v>
      </c>
      <c r="M1009">
        <v>0</v>
      </c>
      <c r="N1009">
        <v>0</v>
      </c>
    </row>
    <row r="1010" spans="1:14" x14ac:dyDescent="0.2">
      <c r="A1010" t="s">
        <v>5942</v>
      </c>
      <c r="B1010" t="s">
        <v>89</v>
      </c>
      <c r="C1010" t="s">
        <v>215</v>
      </c>
      <c r="D1010" t="s">
        <v>4933</v>
      </c>
      <c r="E1010">
        <v>30</v>
      </c>
      <c r="F1010">
        <v>7</v>
      </c>
      <c r="G1010">
        <v>23</v>
      </c>
      <c r="H1010">
        <v>0</v>
      </c>
      <c r="I1010">
        <v>0</v>
      </c>
      <c r="J1010">
        <v>85</v>
      </c>
      <c r="K1010">
        <v>0</v>
      </c>
      <c r="L1010">
        <v>0</v>
      </c>
      <c r="M1010">
        <v>0</v>
      </c>
      <c r="N1010">
        <v>0</v>
      </c>
    </row>
    <row r="1011" spans="1:14" x14ac:dyDescent="0.2">
      <c r="A1011" t="s">
        <v>5943</v>
      </c>
      <c r="B1011" t="s">
        <v>89</v>
      </c>
      <c r="C1011" t="s">
        <v>215</v>
      </c>
      <c r="D1011" t="s">
        <v>4935</v>
      </c>
      <c r="E1011">
        <v>115</v>
      </c>
      <c r="F1011">
        <v>21</v>
      </c>
      <c r="G1011">
        <v>93</v>
      </c>
      <c r="H1011">
        <v>1</v>
      </c>
      <c r="I1011">
        <v>0</v>
      </c>
      <c r="J1011">
        <v>0</v>
      </c>
      <c r="K1011">
        <v>0</v>
      </c>
      <c r="L1011">
        <v>0</v>
      </c>
      <c r="M1011">
        <v>0</v>
      </c>
      <c r="N1011">
        <v>0</v>
      </c>
    </row>
    <row r="1012" spans="1:14" x14ac:dyDescent="0.2">
      <c r="A1012" t="s">
        <v>5944</v>
      </c>
      <c r="B1012" t="s">
        <v>89</v>
      </c>
      <c r="C1012" t="s">
        <v>215</v>
      </c>
      <c r="D1012" t="s">
        <v>4937</v>
      </c>
      <c r="E1012">
        <v>85</v>
      </c>
      <c r="F1012">
        <v>15</v>
      </c>
      <c r="G1012">
        <v>69</v>
      </c>
      <c r="H1012">
        <v>1</v>
      </c>
      <c r="I1012">
        <v>0</v>
      </c>
      <c r="J1012">
        <v>30</v>
      </c>
      <c r="K1012">
        <v>0</v>
      </c>
      <c r="L1012">
        <v>0</v>
      </c>
      <c r="M1012">
        <v>0</v>
      </c>
      <c r="N1012">
        <v>0</v>
      </c>
    </row>
    <row r="1013" spans="1:14" x14ac:dyDescent="0.2">
      <c r="A1013" t="s">
        <v>5945</v>
      </c>
      <c r="B1013" t="s">
        <v>89</v>
      </c>
      <c r="C1013" t="s">
        <v>215</v>
      </c>
      <c r="D1013" t="s">
        <v>4939</v>
      </c>
      <c r="E1013">
        <v>30</v>
      </c>
      <c r="F1013">
        <v>8</v>
      </c>
      <c r="G1013">
        <v>22</v>
      </c>
      <c r="H1013">
        <v>0</v>
      </c>
      <c r="I1013">
        <v>0</v>
      </c>
      <c r="J1013">
        <v>85</v>
      </c>
      <c r="K1013">
        <v>0</v>
      </c>
      <c r="L1013">
        <v>0</v>
      </c>
      <c r="M1013">
        <v>0</v>
      </c>
      <c r="N1013">
        <v>0</v>
      </c>
    </row>
    <row r="1014" spans="1:14" x14ac:dyDescent="0.2">
      <c r="A1014" t="s">
        <v>5946</v>
      </c>
      <c r="B1014" t="s">
        <v>89</v>
      </c>
      <c r="C1014" t="s">
        <v>215</v>
      </c>
      <c r="D1014" t="s">
        <v>4941</v>
      </c>
      <c r="E1014">
        <v>85</v>
      </c>
      <c r="F1014">
        <v>14</v>
      </c>
      <c r="G1014">
        <v>70</v>
      </c>
      <c r="H1014">
        <v>1</v>
      </c>
      <c r="I1014">
        <v>0</v>
      </c>
      <c r="J1014">
        <v>30</v>
      </c>
      <c r="K1014">
        <v>0</v>
      </c>
      <c r="L1014">
        <v>0</v>
      </c>
      <c r="M1014">
        <v>0</v>
      </c>
      <c r="N1014">
        <v>0</v>
      </c>
    </row>
    <row r="1015" spans="1:14" x14ac:dyDescent="0.2">
      <c r="A1015" t="s">
        <v>5947</v>
      </c>
      <c r="B1015" t="s">
        <v>89</v>
      </c>
      <c r="C1015" t="s">
        <v>215</v>
      </c>
      <c r="D1015" t="s">
        <v>4943</v>
      </c>
      <c r="E1015">
        <v>30</v>
      </c>
      <c r="F1015">
        <v>7</v>
      </c>
      <c r="G1015">
        <v>23</v>
      </c>
      <c r="H1015">
        <v>0</v>
      </c>
      <c r="I1015">
        <v>0</v>
      </c>
      <c r="J1015">
        <v>85</v>
      </c>
      <c r="K1015">
        <v>0</v>
      </c>
      <c r="L1015">
        <v>0</v>
      </c>
      <c r="M1015">
        <v>0</v>
      </c>
      <c r="N1015">
        <v>0</v>
      </c>
    </row>
    <row r="1016" spans="1:14" x14ac:dyDescent="0.2">
      <c r="A1016" t="s">
        <v>5948</v>
      </c>
      <c r="B1016" t="s">
        <v>89</v>
      </c>
      <c r="C1016" t="s">
        <v>215</v>
      </c>
      <c r="D1016" t="s">
        <v>4925</v>
      </c>
      <c r="E1016">
        <v>0</v>
      </c>
      <c r="F1016">
        <v>0</v>
      </c>
      <c r="G1016">
        <v>0</v>
      </c>
      <c r="H1016">
        <v>0</v>
      </c>
      <c r="I1016">
        <v>0</v>
      </c>
      <c r="J1016">
        <v>0</v>
      </c>
      <c r="K1016">
        <v>83</v>
      </c>
      <c r="L1016">
        <v>83</v>
      </c>
      <c r="M1016">
        <v>0</v>
      </c>
      <c r="N1016">
        <v>0</v>
      </c>
    </row>
    <row r="1017" spans="1:14" x14ac:dyDescent="0.2">
      <c r="A1017" t="s">
        <v>5949</v>
      </c>
      <c r="B1017" t="s">
        <v>89</v>
      </c>
      <c r="C1017" t="s">
        <v>215</v>
      </c>
      <c r="D1017" t="s">
        <v>4927</v>
      </c>
      <c r="E1017">
        <v>0</v>
      </c>
      <c r="F1017">
        <v>0</v>
      </c>
      <c r="G1017">
        <v>0</v>
      </c>
      <c r="H1017">
        <v>0</v>
      </c>
      <c r="I1017">
        <v>0</v>
      </c>
      <c r="J1017">
        <v>0</v>
      </c>
      <c r="K1017">
        <v>64</v>
      </c>
      <c r="L1017">
        <v>64</v>
      </c>
      <c r="M1017">
        <v>0</v>
      </c>
      <c r="N1017">
        <v>0</v>
      </c>
    </row>
    <row r="1018" spans="1:14" x14ac:dyDescent="0.2">
      <c r="A1018" t="s">
        <v>5950</v>
      </c>
      <c r="B1018" t="s">
        <v>89</v>
      </c>
      <c r="C1018" t="s">
        <v>216</v>
      </c>
      <c r="D1018" t="s">
        <v>4929</v>
      </c>
      <c r="E1018">
        <v>71</v>
      </c>
      <c r="F1018">
        <v>19</v>
      </c>
      <c r="G1018">
        <v>48</v>
      </c>
      <c r="H1018">
        <v>3</v>
      </c>
      <c r="I1018">
        <v>1</v>
      </c>
      <c r="J1018">
        <v>19</v>
      </c>
      <c r="K1018">
        <v>0</v>
      </c>
      <c r="L1018">
        <v>0</v>
      </c>
      <c r="M1018">
        <v>0</v>
      </c>
      <c r="N1018">
        <v>0</v>
      </c>
    </row>
    <row r="1019" spans="1:14" x14ac:dyDescent="0.2">
      <c r="A1019" t="s">
        <v>5951</v>
      </c>
      <c r="B1019" t="s">
        <v>89</v>
      </c>
      <c r="C1019" t="s">
        <v>216</v>
      </c>
      <c r="D1019" t="s">
        <v>4931</v>
      </c>
      <c r="E1019">
        <v>90</v>
      </c>
      <c r="F1019">
        <v>20</v>
      </c>
      <c r="G1019">
        <v>65</v>
      </c>
      <c r="H1019">
        <v>3</v>
      </c>
      <c r="I1019">
        <v>2</v>
      </c>
      <c r="J1019">
        <v>0</v>
      </c>
      <c r="K1019">
        <v>0</v>
      </c>
      <c r="L1019">
        <v>0</v>
      </c>
      <c r="M1019">
        <v>0</v>
      </c>
      <c r="N1019">
        <v>0</v>
      </c>
    </row>
    <row r="1020" spans="1:14" x14ac:dyDescent="0.2">
      <c r="A1020" t="s">
        <v>5952</v>
      </c>
      <c r="B1020" t="s">
        <v>89</v>
      </c>
      <c r="C1020" t="s">
        <v>216</v>
      </c>
      <c r="D1020" t="s">
        <v>4933</v>
      </c>
      <c r="E1020">
        <v>19</v>
      </c>
      <c r="F1020">
        <v>2</v>
      </c>
      <c r="G1020">
        <v>17</v>
      </c>
      <c r="H1020">
        <v>0</v>
      </c>
      <c r="I1020">
        <v>0</v>
      </c>
      <c r="J1020">
        <v>71</v>
      </c>
      <c r="K1020">
        <v>0</v>
      </c>
      <c r="L1020">
        <v>0</v>
      </c>
      <c r="M1020">
        <v>0</v>
      </c>
      <c r="N1020">
        <v>0</v>
      </c>
    </row>
    <row r="1021" spans="1:14" x14ac:dyDescent="0.2">
      <c r="A1021" t="s">
        <v>5953</v>
      </c>
      <c r="B1021" t="s">
        <v>89</v>
      </c>
      <c r="C1021" t="s">
        <v>216</v>
      </c>
      <c r="D1021" t="s">
        <v>4935</v>
      </c>
      <c r="E1021">
        <v>90</v>
      </c>
      <c r="F1021">
        <v>20</v>
      </c>
      <c r="G1021">
        <v>65</v>
      </c>
      <c r="H1021">
        <v>3</v>
      </c>
      <c r="I1021">
        <v>2</v>
      </c>
      <c r="J1021">
        <v>0</v>
      </c>
      <c r="K1021">
        <v>0</v>
      </c>
      <c r="L1021">
        <v>0</v>
      </c>
      <c r="M1021">
        <v>0</v>
      </c>
      <c r="N1021">
        <v>0</v>
      </c>
    </row>
    <row r="1022" spans="1:14" x14ac:dyDescent="0.2">
      <c r="A1022" t="s">
        <v>5954</v>
      </c>
      <c r="B1022" t="s">
        <v>89</v>
      </c>
      <c r="C1022" t="s">
        <v>216</v>
      </c>
      <c r="D1022" t="s">
        <v>4937</v>
      </c>
      <c r="E1022">
        <v>71</v>
      </c>
      <c r="F1022">
        <v>18</v>
      </c>
      <c r="G1022">
        <v>48</v>
      </c>
      <c r="H1022">
        <v>3</v>
      </c>
      <c r="I1022">
        <v>2</v>
      </c>
      <c r="J1022">
        <v>19</v>
      </c>
      <c r="K1022">
        <v>0</v>
      </c>
      <c r="L1022">
        <v>0</v>
      </c>
      <c r="M1022">
        <v>0</v>
      </c>
      <c r="N1022">
        <v>0</v>
      </c>
    </row>
    <row r="1023" spans="1:14" x14ac:dyDescent="0.2">
      <c r="A1023" t="s">
        <v>5955</v>
      </c>
      <c r="B1023" t="s">
        <v>89</v>
      </c>
      <c r="C1023" t="s">
        <v>216</v>
      </c>
      <c r="D1023" t="s">
        <v>4939</v>
      </c>
      <c r="E1023">
        <v>19</v>
      </c>
      <c r="F1023">
        <v>3</v>
      </c>
      <c r="G1023">
        <v>16</v>
      </c>
      <c r="H1023">
        <v>0</v>
      </c>
      <c r="I1023">
        <v>0</v>
      </c>
      <c r="J1023">
        <v>71</v>
      </c>
      <c r="K1023">
        <v>0</v>
      </c>
      <c r="L1023">
        <v>0</v>
      </c>
      <c r="M1023">
        <v>0</v>
      </c>
      <c r="N1023">
        <v>0</v>
      </c>
    </row>
    <row r="1024" spans="1:14" x14ac:dyDescent="0.2">
      <c r="A1024" t="s">
        <v>5956</v>
      </c>
      <c r="B1024" t="s">
        <v>89</v>
      </c>
      <c r="C1024" t="s">
        <v>216</v>
      </c>
      <c r="D1024" t="s">
        <v>4941</v>
      </c>
      <c r="E1024">
        <v>71</v>
      </c>
      <c r="F1024">
        <v>18</v>
      </c>
      <c r="G1024">
        <v>49</v>
      </c>
      <c r="H1024">
        <v>3</v>
      </c>
      <c r="I1024">
        <v>1</v>
      </c>
      <c r="J1024">
        <v>19</v>
      </c>
      <c r="K1024">
        <v>0</v>
      </c>
      <c r="L1024">
        <v>0</v>
      </c>
      <c r="M1024">
        <v>0</v>
      </c>
      <c r="N1024">
        <v>0</v>
      </c>
    </row>
    <row r="1025" spans="1:14" x14ac:dyDescent="0.2">
      <c r="A1025" t="s">
        <v>5957</v>
      </c>
      <c r="B1025" t="s">
        <v>89</v>
      </c>
      <c r="C1025" t="s">
        <v>216</v>
      </c>
      <c r="D1025" t="s">
        <v>4943</v>
      </c>
      <c r="E1025">
        <v>19</v>
      </c>
      <c r="F1025">
        <v>2</v>
      </c>
      <c r="G1025">
        <v>17</v>
      </c>
      <c r="H1025">
        <v>0</v>
      </c>
      <c r="I1025">
        <v>0</v>
      </c>
      <c r="J1025">
        <v>71</v>
      </c>
      <c r="K1025">
        <v>0</v>
      </c>
      <c r="L1025">
        <v>0</v>
      </c>
      <c r="M1025">
        <v>0</v>
      </c>
      <c r="N1025">
        <v>0</v>
      </c>
    </row>
    <row r="1026" spans="1:14" x14ac:dyDescent="0.2">
      <c r="A1026" t="s">
        <v>5958</v>
      </c>
      <c r="B1026" t="s">
        <v>89</v>
      </c>
      <c r="C1026" t="s">
        <v>216</v>
      </c>
      <c r="D1026" t="s">
        <v>4925</v>
      </c>
      <c r="E1026">
        <v>0</v>
      </c>
      <c r="F1026">
        <v>0</v>
      </c>
      <c r="G1026">
        <v>0</v>
      </c>
      <c r="H1026">
        <v>0</v>
      </c>
      <c r="I1026">
        <v>0</v>
      </c>
      <c r="J1026">
        <v>0</v>
      </c>
      <c r="K1026">
        <v>69</v>
      </c>
      <c r="L1026">
        <v>68</v>
      </c>
      <c r="M1026">
        <v>1</v>
      </c>
      <c r="N1026">
        <v>0</v>
      </c>
    </row>
    <row r="1027" spans="1:14" x14ac:dyDescent="0.2">
      <c r="A1027" t="s">
        <v>5959</v>
      </c>
      <c r="B1027" t="s">
        <v>89</v>
      </c>
      <c r="C1027" t="s">
        <v>216</v>
      </c>
      <c r="D1027" t="s">
        <v>4927</v>
      </c>
      <c r="E1027">
        <v>0</v>
      </c>
      <c r="F1027">
        <v>0</v>
      </c>
      <c r="G1027">
        <v>0</v>
      </c>
      <c r="H1027">
        <v>0</v>
      </c>
      <c r="I1027">
        <v>0</v>
      </c>
      <c r="J1027">
        <v>0</v>
      </c>
      <c r="K1027">
        <v>55</v>
      </c>
      <c r="L1027">
        <v>54</v>
      </c>
      <c r="M1027">
        <v>1</v>
      </c>
      <c r="N1027">
        <v>0</v>
      </c>
    </row>
    <row r="1028" spans="1:14" x14ac:dyDescent="0.2">
      <c r="A1028" t="s">
        <v>5960</v>
      </c>
      <c r="B1028" t="s">
        <v>89</v>
      </c>
      <c r="C1028" t="s">
        <v>217</v>
      </c>
      <c r="D1028" t="s">
        <v>4929</v>
      </c>
      <c r="E1028">
        <v>19</v>
      </c>
      <c r="F1028">
        <v>1</v>
      </c>
      <c r="G1028">
        <v>18</v>
      </c>
      <c r="H1028">
        <v>0</v>
      </c>
      <c r="I1028">
        <v>0</v>
      </c>
      <c r="J1028">
        <v>11</v>
      </c>
      <c r="K1028">
        <v>0</v>
      </c>
      <c r="L1028">
        <v>0</v>
      </c>
      <c r="M1028">
        <v>0</v>
      </c>
      <c r="N1028">
        <v>0</v>
      </c>
    </row>
    <row r="1029" spans="1:14" x14ac:dyDescent="0.2">
      <c r="A1029" t="s">
        <v>5961</v>
      </c>
      <c r="B1029" t="s">
        <v>89</v>
      </c>
      <c r="C1029" t="s">
        <v>217</v>
      </c>
      <c r="D1029" t="s">
        <v>4931</v>
      </c>
      <c r="E1029">
        <v>30</v>
      </c>
      <c r="F1029">
        <v>3</v>
      </c>
      <c r="G1029">
        <v>27</v>
      </c>
      <c r="H1029">
        <v>0</v>
      </c>
      <c r="I1029">
        <v>0</v>
      </c>
      <c r="J1029">
        <v>0</v>
      </c>
      <c r="K1029">
        <v>0</v>
      </c>
      <c r="L1029">
        <v>0</v>
      </c>
      <c r="M1029">
        <v>0</v>
      </c>
      <c r="N1029">
        <v>0</v>
      </c>
    </row>
    <row r="1030" spans="1:14" x14ac:dyDescent="0.2">
      <c r="A1030" t="s">
        <v>5962</v>
      </c>
      <c r="B1030" t="s">
        <v>89</v>
      </c>
      <c r="C1030" t="s">
        <v>217</v>
      </c>
      <c r="D1030" t="s">
        <v>4933</v>
      </c>
      <c r="E1030">
        <v>11</v>
      </c>
      <c r="F1030">
        <v>2</v>
      </c>
      <c r="G1030">
        <v>9</v>
      </c>
      <c r="H1030">
        <v>0</v>
      </c>
      <c r="I1030">
        <v>0</v>
      </c>
      <c r="J1030">
        <v>19</v>
      </c>
      <c r="K1030">
        <v>0</v>
      </c>
      <c r="L1030">
        <v>0</v>
      </c>
      <c r="M1030">
        <v>0</v>
      </c>
      <c r="N1030">
        <v>0</v>
      </c>
    </row>
    <row r="1031" spans="1:14" x14ac:dyDescent="0.2">
      <c r="A1031" t="s">
        <v>5963</v>
      </c>
      <c r="B1031" t="s">
        <v>89</v>
      </c>
      <c r="C1031" t="s">
        <v>217</v>
      </c>
      <c r="D1031" t="s">
        <v>4935</v>
      </c>
      <c r="E1031">
        <v>30</v>
      </c>
      <c r="F1031">
        <v>3</v>
      </c>
      <c r="G1031">
        <v>27</v>
      </c>
      <c r="H1031">
        <v>0</v>
      </c>
      <c r="I1031">
        <v>0</v>
      </c>
      <c r="J1031">
        <v>0</v>
      </c>
      <c r="K1031">
        <v>0</v>
      </c>
      <c r="L1031">
        <v>0</v>
      </c>
      <c r="M1031">
        <v>0</v>
      </c>
      <c r="N1031">
        <v>0</v>
      </c>
    </row>
    <row r="1032" spans="1:14" x14ac:dyDescent="0.2">
      <c r="A1032" t="s">
        <v>5964</v>
      </c>
      <c r="B1032" t="s">
        <v>89</v>
      </c>
      <c r="C1032" t="s">
        <v>217</v>
      </c>
      <c r="D1032" t="s">
        <v>4937</v>
      </c>
      <c r="E1032">
        <v>19</v>
      </c>
      <c r="F1032">
        <v>1</v>
      </c>
      <c r="G1032">
        <v>18</v>
      </c>
      <c r="H1032">
        <v>0</v>
      </c>
      <c r="I1032">
        <v>0</v>
      </c>
      <c r="J1032">
        <v>11</v>
      </c>
      <c r="K1032">
        <v>0</v>
      </c>
      <c r="L1032">
        <v>0</v>
      </c>
      <c r="M1032">
        <v>0</v>
      </c>
      <c r="N1032">
        <v>0</v>
      </c>
    </row>
    <row r="1033" spans="1:14" x14ac:dyDescent="0.2">
      <c r="A1033" t="s">
        <v>5965</v>
      </c>
      <c r="B1033" t="s">
        <v>89</v>
      </c>
      <c r="C1033" t="s">
        <v>217</v>
      </c>
      <c r="D1033" t="s">
        <v>4939</v>
      </c>
      <c r="E1033">
        <v>11</v>
      </c>
      <c r="F1033">
        <v>3</v>
      </c>
      <c r="G1033">
        <v>8</v>
      </c>
      <c r="H1033">
        <v>0</v>
      </c>
      <c r="I1033">
        <v>0</v>
      </c>
      <c r="J1033">
        <v>19</v>
      </c>
      <c r="K1033">
        <v>0</v>
      </c>
      <c r="L1033">
        <v>0</v>
      </c>
      <c r="M1033">
        <v>0</v>
      </c>
      <c r="N1033">
        <v>0</v>
      </c>
    </row>
    <row r="1034" spans="1:14" x14ac:dyDescent="0.2">
      <c r="A1034" t="s">
        <v>5966</v>
      </c>
      <c r="B1034" t="s">
        <v>89</v>
      </c>
      <c r="C1034" t="s">
        <v>217</v>
      </c>
      <c r="D1034" t="s">
        <v>4941</v>
      </c>
      <c r="E1034">
        <v>19</v>
      </c>
      <c r="F1034">
        <v>1</v>
      </c>
      <c r="G1034">
        <v>18</v>
      </c>
      <c r="H1034">
        <v>0</v>
      </c>
      <c r="I1034">
        <v>0</v>
      </c>
      <c r="J1034">
        <v>11</v>
      </c>
      <c r="K1034">
        <v>0</v>
      </c>
      <c r="L1034">
        <v>0</v>
      </c>
      <c r="M1034">
        <v>0</v>
      </c>
      <c r="N1034">
        <v>0</v>
      </c>
    </row>
    <row r="1035" spans="1:14" x14ac:dyDescent="0.2">
      <c r="A1035" t="s">
        <v>5967</v>
      </c>
      <c r="B1035" t="s">
        <v>89</v>
      </c>
      <c r="C1035" t="s">
        <v>217</v>
      </c>
      <c r="D1035" t="s">
        <v>4943</v>
      </c>
      <c r="E1035">
        <v>11</v>
      </c>
      <c r="F1035">
        <v>2</v>
      </c>
      <c r="G1035">
        <v>9</v>
      </c>
      <c r="H1035">
        <v>0</v>
      </c>
      <c r="I1035">
        <v>0</v>
      </c>
      <c r="J1035">
        <v>19</v>
      </c>
      <c r="K1035">
        <v>0</v>
      </c>
      <c r="L1035">
        <v>0</v>
      </c>
      <c r="M1035">
        <v>0</v>
      </c>
      <c r="N1035">
        <v>0</v>
      </c>
    </row>
    <row r="1036" spans="1:14" x14ac:dyDescent="0.2">
      <c r="A1036" t="s">
        <v>5968</v>
      </c>
      <c r="B1036" t="s">
        <v>89</v>
      </c>
      <c r="C1036" t="s">
        <v>217</v>
      </c>
      <c r="D1036" t="s">
        <v>4925</v>
      </c>
      <c r="E1036">
        <v>0</v>
      </c>
      <c r="F1036">
        <v>0</v>
      </c>
      <c r="G1036">
        <v>0</v>
      </c>
      <c r="H1036">
        <v>0</v>
      </c>
      <c r="I1036">
        <v>0</v>
      </c>
      <c r="J1036">
        <v>0</v>
      </c>
      <c r="K1036">
        <v>18</v>
      </c>
      <c r="L1036">
        <v>18</v>
      </c>
      <c r="M1036">
        <v>0</v>
      </c>
      <c r="N1036">
        <v>0</v>
      </c>
    </row>
    <row r="1037" spans="1:14" x14ac:dyDescent="0.2">
      <c r="A1037" t="s">
        <v>5969</v>
      </c>
      <c r="B1037" t="s">
        <v>89</v>
      </c>
      <c r="C1037" t="s">
        <v>217</v>
      </c>
      <c r="D1037" t="s">
        <v>4927</v>
      </c>
      <c r="E1037">
        <v>0</v>
      </c>
      <c r="F1037">
        <v>0</v>
      </c>
      <c r="G1037">
        <v>0</v>
      </c>
      <c r="H1037">
        <v>0</v>
      </c>
      <c r="I1037">
        <v>0</v>
      </c>
      <c r="J1037">
        <v>0</v>
      </c>
      <c r="K1037">
        <v>13</v>
      </c>
      <c r="L1037">
        <v>13</v>
      </c>
      <c r="M1037">
        <v>0</v>
      </c>
      <c r="N1037">
        <v>0</v>
      </c>
    </row>
    <row r="1038" spans="1:14" x14ac:dyDescent="0.2">
      <c r="A1038" t="s">
        <v>5970</v>
      </c>
      <c r="B1038" t="s">
        <v>89</v>
      </c>
      <c r="C1038" t="s">
        <v>218</v>
      </c>
      <c r="D1038" t="s">
        <v>4929</v>
      </c>
      <c r="E1038">
        <v>47</v>
      </c>
      <c r="F1038">
        <v>12</v>
      </c>
      <c r="G1038">
        <v>33</v>
      </c>
      <c r="H1038">
        <v>1</v>
      </c>
      <c r="I1038">
        <v>1</v>
      </c>
      <c r="J1038">
        <v>14</v>
      </c>
      <c r="K1038">
        <v>0</v>
      </c>
      <c r="L1038">
        <v>0</v>
      </c>
      <c r="M1038">
        <v>0</v>
      </c>
      <c r="N1038">
        <v>0</v>
      </c>
    </row>
    <row r="1039" spans="1:14" x14ac:dyDescent="0.2">
      <c r="A1039" t="s">
        <v>5971</v>
      </c>
      <c r="B1039" t="s">
        <v>89</v>
      </c>
      <c r="C1039" t="s">
        <v>218</v>
      </c>
      <c r="D1039" t="s">
        <v>4931</v>
      </c>
      <c r="E1039">
        <v>61</v>
      </c>
      <c r="F1039">
        <v>15</v>
      </c>
      <c r="G1039">
        <v>43</v>
      </c>
      <c r="H1039">
        <v>2</v>
      </c>
      <c r="I1039">
        <v>1</v>
      </c>
      <c r="J1039">
        <v>0</v>
      </c>
      <c r="K1039">
        <v>0</v>
      </c>
      <c r="L1039">
        <v>0</v>
      </c>
      <c r="M1039">
        <v>0</v>
      </c>
      <c r="N1039">
        <v>0</v>
      </c>
    </row>
    <row r="1040" spans="1:14" x14ac:dyDescent="0.2">
      <c r="A1040" t="s">
        <v>5972</v>
      </c>
      <c r="B1040" t="s">
        <v>89</v>
      </c>
      <c r="C1040" t="s">
        <v>218</v>
      </c>
      <c r="D1040" t="s">
        <v>4933</v>
      </c>
      <c r="E1040">
        <v>14</v>
      </c>
      <c r="F1040">
        <v>3</v>
      </c>
      <c r="G1040">
        <v>11</v>
      </c>
      <c r="H1040">
        <v>0</v>
      </c>
      <c r="I1040">
        <v>0</v>
      </c>
      <c r="J1040">
        <v>47</v>
      </c>
      <c r="K1040">
        <v>0</v>
      </c>
      <c r="L1040">
        <v>0</v>
      </c>
      <c r="M1040">
        <v>0</v>
      </c>
      <c r="N1040">
        <v>0</v>
      </c>
    </row>
    <row r="1041" spans="1:14" x14ac:dyDescent="0.2">
      <c r="A1041" t="s">
        <v>5973</v>
      </c>
      <c r="B1041" t="s">
        <v>89</v>
      </c>
      <c r="C1041" t="s">
        <v>218</v>
      </c>
      <c r="D1041" t="s">
        <v>4935</v>
      </c>
      <c r="E1041">
        <v>61</v>
      </c>
      <c r="F1041">
        <v>15</v>
      </c>
      <c r="G1041">
        <v>43</v>
      </c>
      <c r="H1041">
        <v>2</v>
      </c>
      <c r="I1041">
        <v>1</v>
      </c>
      <c r="J1041">
        <v>0</v>
      </c>
      <c r="K1041">
        <v>0</v>
      </c>
      <c r="L1041">
        <v>0</v>
      </c>
      <c r="M1041">
        <v>0</v>
      </c>
      <c r="N1041">
        <v>0</v>
      </c>
    </row>
    <row r="1042" spans="1:14" x14ac:dyDescent="0.2">
      <c r="A1042" t="s">
        <v>5974</v>
      </c>
      <c r="B1042" t="s">
        <v>89</v>
      </c>
      <c r="C1042" t="s">
        <v>218</v>
      </c>
      <c r="D1042" t="s">
        <v>4937</v>
      </c>
      <c r="E1042">
        <v>47</v>
      </c>
      <c r="F1042">
        <v>12</v>
      </c>
      <c r="G1042">
        <v>32</v>
      </c>
      <c r="H1042">
        <v>2</v>
      </c>
      <c r="I1042">
        <v>1</v>
      </c>
      <c r="J1042">
        <v>14</v>
      </c>
      <c r="K1042">
        <v>0</v>
      </c>
      <c r="L1042">
        <v>0</v>
      </c>
      <c r="M1042">
        <v>0</v>
      </c>
      <c r="N1042">
        <v>0</v>
      </c>
    </row>
    <row r="1043" spans="1:14" x14ac:dyDescent="0.2">
      <c r="A1043" t="s">
        <v>5975</v>
      </c>
      <c r="B1043" t="s">
        <v>89</v>
      </c>
      <c r="C1043" t="s">
        <v>218</v>
      </c>
      <c r="D1043" t="s">
        <v>4939</v>
      </c>
      <c r="E1043">
        <v>14</v>
      </c>
      <c r="F1043">
        <v>4</v>
      </c>
      <c r="G1043">
        <v>10</v>
      </c>
      <c r="H1043">
        <v>0</v>
      </c>
      <c r="I1043">
        <v>0</v>
      </c>
      <c r="J1043">
        <v>47</v>
      </c>
      <c r="K1043">
        <v>0</v>
      </c>
      <c r="L1043">
        <v>0</v>
      </c>
      <c r="M1043">
        <v>0</v>
      </c>
      <c r="N1043">
        <v>0</v>
      </c>
    </row>
    <row r="1044" spans="1:14" x14ac:dyDescent="0.2">
      <c r="A1044" t="s">
        <v>5976</v>
      </c>
      <c r="B1044" t="s">
        <v>89</v>
      </c>
      <c r="C1044" t="s">
        <v>218</v>
      </c>
      <c r="D1044" t="s">
        <v>4941</v>
      </c>
      <c r="E1044">
        <v>47</v>
      </c>
      <c r="F1044">
        <v>12</v>
      </c>
      <c r="G1044">
        <v>32</v>
      </c>
      <c r="H1044">
        <v>2</v>
      </c>
      <c r="I1044">
        <v>1</v>
      </c>
      <c r="J1044">
        <v>14</v>
      </c>
      <c r="K1044">
        <v>0</v>
      </c>
      <c r="L1044">
        <v>0</v>
      </c>
      <c r="M1044">
        <v>0</v>
      </c>
      <c r="N1044">
        <v>0</v>
      </c>
    </row>
    <row r="1045" spans="1:14" x14ac:dyDescent="0.2">
      <c r="A1045" t="s">
        <v>5977</v>
      </c>
      <c r="B1045" t="s">
        <v>89</v>
      </c>
      <c r="C1045" t="s">
        <v>218</v>
      </c>
      <c r="D1045" t="s">
        <v>4943</v>
      </c>
      <c r="E1045">
        <v>14</v>
      </c>
      <c r="F1045">
        <v>3</v>
      </c>
      <c r="G1045">
        <v>11</v>
      </c>
      <c r="H1045">
        <v>0</v>
      </c>
      <c r="I1045">
        <v>0</v>
      </c>
      <c r="J1045">
        <v>47</v>
      </c>
      <c r="K1045">
        <v>0</v>
      </c>
      <c r="L1045">
        <v>0</v>
      </c>
      <c r="M1045">
        <v>0</v>
      </c>
      <c r="N1045">
        <v>0</v>
      </c>
    </row>
    <row r="1046" spans="1:14" x14ac:dyDescent="0.2">
      <c r="A1046" t="s">
        <v>5978</v>
      </c>
      <c r="B1046" t="s">
        <v>89</v>
      </c>
      <c r="C1046" t="s">
        <v>218</v>
      </c>
      <c r="D1046" t="s">
        <v>4925</v>
      </c>
      <c r="E1046">
        <v>0</v>
      </c>
      <c r="F1046">
        <v>0</v>
      </c>
      <c r="G1046">
        <v>0</v>
      </c>
      <c r="H1046">
        <v>0</v>
      </c>
      <c r="I1046">
        <v>0</v>
      </c>
      <c r="J1046">
        <v>0</v>
      </c>
      <c r="K1046">
        <v>38</v>
      </c>
      <c r="L1046">
        <v>38</v>
      </c>
      <c r="M1046">
        <v>0</v>
      </c>
      <c r="N1046">
        <v>0</v>
      </c>
    </row>
    <row r="1047" spans="1:14" x14ac:dyDescent="0.2">
      <c r="A1047" t="s">
        <v>5979</v>
      </c>
      <c r="B1047" t="s">
        <v>89</v>
      </c>
      <c r="C1047" t="s">
        <v>218</v>
      </c>
      <c r="D1047" t="s">
        <v>4927</v>
      </c>
      <c r="E1047">
        <v>0</v>
      </c>
      <c r="F1047">
        <v>0</v>
      </c>
      <c r="G1047">
        <v>0</v>
      </c>
      <c r="H1047">
        <v>0</v>
      </c>
      <c r="I1047">
        <v>0</v>
      </c>
      <c r="J1047">
        <v>0</v>
      </c>
      <c r="K1047">
        <v>30</v>
      </c>
      <c r="L1047">
        <v>30</v>
      </c>
      <c r="M1047">
        <v>0</v>
      </c>
      <c r="N1047">
        <v>0</v>
      </c>
    </row>
    <row r="1048" spans="1:14" x14ac:dyDescent="0.2">
      <c r="A1048" t="s">
        <v>5980</v>
      </c>
      <c r="B1048" t="s">
        <v>89</v>
      </c>
      <c r="C1048" t="s">
        <v>219</v>
      </c>
      <c r="D1048" t="s">
        <v>4929</v>
      </c>
      <c r="E1048">
        <v>135</v>
      </c>
      <c r="F1048">
        <v>34</v>
      </c>
      <c r="G1048">
        <v>96</v>
      </c>
      <c r="H1048">
        <v>5</v>
      </c>
      <c r="I1048">
        <v>0</v>
      </c>
      <c r="J1048">
        <v>19</v>
      </c>
      <c r="K1048">
        <v>0</v>
      </c>
      <c r="L1048">
        <v>0</v>
      </c>
      <c r="M1048">
        <v>0</v>
      </c>
      <c r="N1048">
        <v>0</v>
      </c>
    </row>
    <row r="1049" spans="1:14" x14ac:dyDescent="0.2">
      <c r="A1049" t="s">
        <v>5981</v>
      </c>
      <c r="B1049" t="s">
        <v>89</v>
      </c>
      <c r="C1049" t="s">
        <v>219</v>
      </c>
      <c r="D1049" t="s">
        <v>4931</v>
      </c>
      <c r="E1049">
        <v>154</v>
      </c>
      <c r="F1049">
        <v>25</v>
      </c>
      <c r="G1049">
        <v>124</v>
      </c>
      <c r="H1049">
        <v>5</v>
      </c>
      <c r="I1049">
        <v>0</v>
      </c>
      <c r="J1049">
        <v>0</v>
      </c>
      <c r="K1049">
        <v>0</v>
      </c>
      <c r="L1049">
        <v>0</v>
      </c>
      <c r="M1049">
        <v>0</v>
      </c>
      <c r="N1049">
        <v>0</v>
      </c>
    </row>
    <row r="1050" spans="1:14" x14ac:dyDescent="0.2">
      <c r="A1050" t="s">
        <v>5982</v>
      </c>
      <c r="B1050" t="s">
        <v>89</v>
      </c>
      <c r="C1050" t="s">
        <v>219</v>
      </c>
      <c r="D1050" t="s">
        <v>4933</v>
      </c>
      <c r="E1050">
        <v>19</v>
      </c>
      <c r="F1050">
        <v>0</v>
      </c>
      <c r="G1050">
        <v>19</v>
      </c>
      <c r="H1050">
        <v>0</v>
      </c>
      <c r="I1050">
        <v>0</v>
      </c>
      <c r="J1050">
        <v>135</v>
      </c>
      <c r="K1050">
        <v>0</v>
      </c>
      <c r="L1050">
        <v>0</v>
      </c>
      <c r="M1050">
        <v>0</v>
      </c>
      <c r="N1050">
        <v>0</v>
      </c>
    </row>
    <row r="1051" spans="1:14" x14ac:dyDescent="0.2">
      <c r="A1051" t="s">
        <v>5983</v>
      </c>
      <c r="B1051" t="s">
        <v>89</v>
      </c>
      <c r="C1051" t="s">
        <v>219</v>
      </c>
      <c r="D1051" t="s">
        <v>4935</v>
      </c>
      <c r="E1051">
        <v>154</v>
      </c>
      <c r="F1051">
        <v>24</v>
      </c>
      <c r="G1051">
        <v>125</v>
      </c>
      <c r="H1051">
        <v>5</v>
      </c>
      <c r="I1051">
        <v>0</v>
      </c>
      <c r="J1051">
        <v>0</v>
      </c>
      <c r="K1051">
        <v>0</v>
      </c>
      <c r="L1051">
        <v>0</v>
      </c>
      <c r="M1051">
        <v>0</v>
      </c>
      <c r="N1051">
        <v>0</v>
      </c>
    </row>
    <row r="1052" spans="1:14" x14ac:dyDescent="0.2">
      <c r="A1052" t="s">
        <v>5984</v>
      </c>
      <c r="B1052" t="s">
        <v>89</v>
      </c>
      <c r="C1052" t="s">
        <v>219</v>
      </c>
      <c r="D1052" t="s">
        <v>4937</v>
      </c>
      <c r="E1052">
        <v>135</v>
      </c>
      <c r="F1052">
        <v>30</v>
      </c>
      <c r="G1052">
        <v>100</v>
      </c>
      <c r="H1052">
        <v>5</v>
      </c>
      <c r="I1052">
        <v>0</v>
      </c>
      <c r="J1052">
        <v>19</v>
      </c>
      <c r="K1052">
        <v>0</v>
      </c>
      <c r="L1052">
        <v>0</v>
      </c>
      <c r="M1052">
        <v>0</v>
      </c>
      <c r="N1052">
        <v>0</v>
      </c>
    </row>
    <row r="1053" spans="1:14" x14ac:dyDescent="0.2">
      <c r="A1053" t="s">
        <v>5985</v>
      </c>
      <c r="B1053" t="s">
        <v>89</v>
      </c>
      <c r="C1053" t="s">
        <v>219</v>
      </c>
      <c r="D1053" t="s">
        <v>4939</v>
      </c>
      <c r="E1053">
        <v>19</v>
      </c>
      <c r="F1053">
        <v>1</v>
      </c>
      <c r="G1053">
        <v>18</v>
      </c>
      <c r="H1053">
        <v>0</v>
      </c>
      <c r="I1053">
        <v>0</v>
      </c>
      <c r="J1053">
        <v>135</v>
      </c>
      <c r="K1053">
        <v>0</v>
      </c>
      <c r="L1053">
        <v>0</v>
      </c>
      <c r="M1053">
        <v>0</v>
      </c>
      <c r="N1053">
        <v>0</v>
      </c>
    </row>
    <row r="1054" spans="1:14" x14ac:dyDescent="0.2">
      <c r="A1054" t="s">
        <v>5986</v>
      </c>
      <c r="B1054" t="s">
        <v>89</v>
      </c>
      <c r="C1054" t="s">
        <v>219</v>
      </c>
      <c r="D1054" t="s">
        <v>4941</v>
      </c>
      <c r="E1054">
        <v>135</v>
      </c>
      <c r="F1054">
        <v>24</v>
      </c>
      <c r="G1054">
        <v>106</v>
      </c>
      <c r="H1054">
        <v>5</v>
      </c>
      <c r="I1054">
        <v>0</v>
      </c>
      <c r="J1054">
        <v>19</v>
      </c>
      <c r="K1054">
        <v>0</v>
      </c>
      <c r="L1054">
        <v>0</v>
      </c>
      <c r="M1054">
        <v>0</v>
      </c>
      <c r="N1054">
        <v>0</v>
      </c>
    </row>
    <row r="1055" spans="1:14" x14ac:dyDescent="0.2">
      <c r="A1055" t="s">
        <v>5987</v>
      </c>
      <c r="B1055" t="s">
        <v>89</v>
      </c>
      <c r="C1055" t="s">
        <v>219</v>
      </c>
      <c r="D1055" t="s">
        <v>4943</v>
      </c>
      <c r="E1055">
        <v>19</v>
      </c>
      <c r="F1055">
        <v>0</v>
      </c>
      <c r="G1055">
        <v>19</v>
      </c>
      <c r="H1055">
        <v>0</v>
      </c>
      <c r="I1055">
        <v>0</v>
      </c>
      <c r="J1055">
        <v>135</v>
      </c>
      <c r="K1055">
        <v>0</v>
      </c>
      <c r="L1055">
        <v>0</v>
      </c>
      <c r="M1055">
        <v>0</v>
      </c>
      <c r="N1055">
        <v>0</v>
      </c>
    </row>
    <row r="1056" spans="1:14" x14ac:dyDescent="0.2">
      <c r="A1056" t="s">
        <v>5988</v>
      </c>
      <c r="B1056" t="s">
        <v>89</v>
      </c>
      <c r="C1056" t="s">
        <v>219</v>
      </c>
      <c r="D1056" t="s">
        <v>4925</v>
      </c>
      <c r="E1056">
        <v>0</v>
      </c>
      <c r="F1056">
        <v>0</v>
      </c>
      <c r="G1056">
        <v>0</v>
      </c>
      <c r="H1056">
        <v>0</v>
      </c>
      <c r="I1056">
        <v>0</v>
      </c>
      <c r="J1056">
        <v>0</v>
      </c>
      <c r="K1056">
        <v>92</v>
      </c>
      <c r="L1056">
        <v>90</v>
      </c>
      <c r="M1056">
        <v>2</v>
      </c>
      <c r="N1056">
        <v>0</v>
      </c>
    </row>
    <row r="1057" spans="1:14" x14ac:dyDescent="0.2">
      <c r="A1057" t="s">
        <v>5989</v>
      </c>
      <c r="B1057" t="s">
        <v>89</v>
      </c>
      <c r="C1057" t="s">
        <v>219</v>
      </c>
      <c r="D1057" t="s">
        <v>4927</v>
      </c>
      <c r="E1057">
        <v>0</v>
      </c>
      <c r="F1057">
        <v>0</v>
      </c>
      <c r="G1057">
        <v>0</v>
      </c>
      <c r="H1057">
        <v>0</v>
      </c>
      <c r="I1057">
        <v>0</v>
      </c>
      <c r="J1057">
        <v>0</v>
      </c>
      <c r="K1057">
        <v>69</v>
      </c>
      <c r="L1057">
        <v>68</v>
      </c>
      <c r="M1057">
        <v>1</v>
      </c>
      <c r="N1057">
        <v>0</v>
      </c>
    </row>
    <row r="1058" spans="1:14" x14ac:dyDescent="0.2">
      <c r="A1058" t="s">
        <v>5990</v>
      </c>
      <c r="B1058" t="s">
        <v>89</v>
      </c>
      <c r="C1058" t="s">
        <v>220</v>
      </c>
      <c r="D1058" t="s">
        <v>4929</v>
      </c>
      <c r="E1058">
        <v>90</v>
      </c>
      <c r="F1058">
        <v>22</v>
      </c>
      <c r="G1058">
        <v>64</v>
      </c>
      <c r="H1058">
        <v>4</v>
      </c>
      <c r="I1058">
        <v>0</v>
      </c>
      <c r="J1058">
        <v>21</v>
      </c>
      <c r="K1058">
        <v>0</v>
      </c>
      <c r="L1058">
        <v>0</v>
      </c>
      <c r="M1058">
        <v>0</v>
      </c>
      <c r="N1058">
        <v>0</v>
      </c>
    </row>
    <row r="1059" spans="1:14" x14ac:dyDescent="0.2">
      <c r="A1059" t="s">
        <v>5991</v>
      </c>
      <c r="B1059" t="s">
        <v>89</v>
      </c>
      <c r="C1059" t="s">
        <v>220</v>
      </c>
      <c r="D1059" t="s">
        <v>4931</v>
      </c>
      <c r="E1059">
        <v>111</v>
      </c>
      <c r="F1059">
        <v>17</v>
      </c>
      <c r="G1059">
        <v>90</v>
      </c>
      <c r="H1059">
        <v>3</v>
      </c>
      <c r="I1059">
        <v>1</v>
      </c>
      <c r="J1059">
        <v>0</v>
      </c>
      <c r="K1059">
        <v>0</v>
      </c>
      <c r="L1059">
        <v>0</v>
      </c>
      <c r="M1059">
        <v>0</v>
      </c>
      <c r="N1059">
        <v>0</v>
      </c>
    </row>
    <row r="1060" spans="1:14" x14ac:dyDescent="0.2">
      <c r="A1060" t="s">
        <v>5992</v>
      </c>
      <c r="B1060" t="s">
        <v>89</v>
      </c>
      <c r="C1060" t="s">
        <v>220</v>
      </c>
      <c r="D1060" t="s">
        <v>4933</v>
      </c>
      <c r="E1060">
        <v>21</v>
      </c>
      <c r="F1060">
        <v>1</v>
      </c>
      <c r="G1060">
        <v>20</v>
      </c>
      <c r="H1060">
        <v>0</v>
      </c>
      <c r="I1060">
        <v>0</v>
      </c>
      <c r="J1060">
        <v>90</v>
      </c>
      <c r="K1060">
        <v>0</v>
      </c>
      <c r="L1060">
        <v>0</v>
      </c>
      <c r="M1060">
        <v>0</v>
      </c>
      <c r="N1060">
        <v>0</v>
      </c>
    </row>
    <row r="1061" spans="1:14" x14ac:dyDescent="0.2">
      <c r="A1061" t="s">
        <v>5993</v>
      </c>
      <c r="B1061" t="s">
        <v>89</v>
      </c>
      <c r="C1061" t="s">
        <v>220</v>
      </c>
      <c r="D1061" t="s">
        <v>4935</v>
      </c>
      <c r="E1061">
        <v>111</v>
      </c>
      <c r="F1061">
        <v>16</v>
      </c>
      <c r="G1061">
        <v>91</v>
      </c>
      <c r="H1061">
        <v>3</v>
      </c>
      <c r="I1061">
        <v>1</v>
      </c>
      <c r="J1061">
        <v>0</v>
      </c>
      <c r="K1061">
        <v>0</v>
      </c>
      <c r="L1061">
        <v>0</v>
      </c>
      <c r="M1061">
        <v>0</v>
      </c>
      <c r="N1061">
        <v>0</v>
      </c>
    </row>
    <row r="1062" spans="1:14" x14ac:dyDescent="0.2">
      <c r="A1062" t="s">
        <v>5994</v>
      </c>
      <c r="B1062" t="s">
        <v>89</v>
      </c>
      <c r="C1062" t="s">
        <v>220</v>
      </c>
      <c r="D1062" t="s">
        <v>4937</v>
      </c>
      <c r="E1062">
        <v>90</v>
      </c>
      <c r="F1062">
        <v>18</v>
      </c>
      <c r="G1062">
        <v>68</v>
      </c>
      <c r="H1062">
        <v>3</v>
      </c>
      <c r="I1062">
        <v>1</v>
      </c>
      <c r="J1062">
        <v>21</v>
      </c>
      <c r="K1062">
        <v>0</v>
      </c>
      <c r="L1062">
        <v>0</v>
      </c>
      <c r="M1062">
        <v>0</v>
      </c>
      <c r="N1062">
        <v>0</v>
      </c>
    </row>
    <row r="1063" spans="1:14" x14ac:dyDescent="0.2">
      <c r="A1063" t="s">
        <v>5995</v>
      </c>
      <c r="B1063" t="s">
        <v>89</v>
      </c>
      <c r="C1063" t="s">
        <v>220</v>
      </c>
      <c r="D1063" t="s">
        <v>4939</v>
      </c>
      <c r="E1063">
        <v>21</v>
      </c>
      <c r="F1063">
        <v>5</v>
      </c>
      <c r="G1063">
        <v>16</v>
      </c>
      <c r="H1063">
        <v>0</v>
      </c>
      <c r="I1063">
        <v>0</v>
      </c>
      <c r="J1063">
        <v>90</v>
      </c>
      <c r="K1063">
        <v>0</v>
      </c>
      <c r="L1063">
        <v>0</v>
      </c>
      <c r="M1063">
        <v>0</v>
      </c>
      <c r="N1063">
        <v>0</v>
      </c>
    </row>
    <row r="1064" spans="1:14" x14ac:dyDescent="0.2">
      <c r="A1064" t="s">
        <v>5996</v>
      </c>
      <c r="B1064" t="s">
        <v>89</v>
      </c>
      <c r="C1064" t="s">
        <v>220</v>
      </c>
      <c r="D1064" t="s">
        <v>4941</v>
      </c>
      <c r="E1064">
        <v>90</v>
      </c>
      <c r="F1064">
        <v>16</v>
      </c>
      <c r="G1064">
        <v>70</v>
      </c>
      <c r="H1064">
        <v>4</v>
      </c>
      <c r="I1064">
        <v>0</v>
      </c>
      <c r="J1064">
        <v>21</v>
      </c>
      <c r="K1064">
        <v>0</v>
      </c>
      <c r="L1064">
        <v>0</v>
      </c>
      <c r="M1064">
        <v>0</v>
      </c>
      <c r="N1064">
        <v>0</v>
      </c>
    </row>
    <row r="1065" spans="1:14" x14ac:dyDescent="0.2">
      <c r="A1065" t="s">
        <v>5997</v>
      </c>
      <c r="B1065" t="s">
        <v>89</v>
      </c>
      <c r="C1065" t="s">
        <v>220</v>
      </c>
      <c r="D1065" t="s">
        <v>4943</v>
      </c>
      <c r="E1065">
        <v>21</v>
      </c>
      <c r="F1065">
        <v>1</v>
      </c>
      <c r="G1065">
        <v>20</v>
      </c>
      <c r="H1065">
        <v>0</v>
      </c>
      <c r="I1065">
        <v>0</v>
      </c>
      <c r="J1065">
        <v>90</v>
      </c>
      <c r="K1065">
        <v>0</v>
      </c>
      <c r="L1065">
        <v>0</v>
      </c>
      <c r="M1065">
        <v>0</v>
      </c>
      <c r="N1065">
        <v>0</v>
      </c>
    </row>
    <row r="1066" spans="1:14" x14ac:dyDescent="0.2">
      <c r="A1066" t="s">
        <v>5998</v>
      </c>
      <c r="B1066" t="s">
        <v>89</v>
      </c>
      <c r="C1066" t="s">
        <v>220</v>
      </c>
      <c r="D1066" t="s">
        <v>4925</v>
      </c>
      <c r="E1066">
        <v>0</v>
      </c>
      <c r="F1066">
        <v>0</v>
      </c>
      <c r="G1066">
        <v>0</v>
      </c>
      <c r="H1066">
        <v>0</v>
      </c>
      <c r="I1066">
        <v>0</v>
      </c>
      <c r="J1066">
        <v>0</v>
      </c>
      <c r="K1066">
        <v>58</v>
      </c>
      <c r="L1066">
        <v>57</v>
      </c>
      <c r="M1066">
        <v>1</v>
      </c>
      <c r="N1066">
        <v>0</v>
      </c>
    </row>
    <row r="1067" spans="1:14" x14ac:dyDescent="0.2">
      <c r="A1067" t="s">
        <v>5999</v>
      </c>
      <c r="B1067" t="s">
        <v>89</v>
      </c>
      <c r="C1067" t="s">
        <v>220</v>
      </c>
      <c r="D1067" t="s">
        <v>4927</v>
      </c>
      <c r="E1067">
        <v>0</v>
      </c>
      <c r="F1067">
        <v>0</v>
      </c>
      <c r="G1067">
        <v>0</v>
      </c>
      <c r="H1067">
        <v>0</v>
      </c>
      <c r="I1067">
        <v>0</v>
      </c>
      <c r="J1067">
        <v>0</v>
      </c>
      <c r="K1067">
        <v>43</v>
      </c>
      <c r="L1067">
        <v>43</v>
      </c>
      <c r="M1067">
        <v>0</v>
      </c>
      <c r="N1067">
        <v>0</v>
      </c>
    </row>
    <row r="1068" spans="1:14" x14ac:dyDescent="0.2">
      <c r="A1068" t="s">
        <v>6000</v>
      </c>
      <c r="B1068" t="s">
        <v>89</v>
      </c>
      <c r="C1068" t="s">
        <v>221</v>
      </c>
      <c r="D1068" t="s">
        <v>4929</v>
      </c>
      <c r="E1068">
        <v>30</v>
      </c>
      <c r="F1068">
        <v>12</v>
      </c>
      <c r="G1068">
        <v>18</v>
      </c>
      <c r="H1068">
        <v>0</v>
      </c>
      <c r="I1068">
        <v>0</v>
      </c>
      <c r="J1068">
        <v>4</v>
      </c>
      <c r="K1068">
        <v>0</v>
      </c>
      <c r="L1068">
        <v>0</v>
      </c>
      <c r="M1068">
        <v>0</v>
      </c>
      <c r="N1068">
        <v>0</v>
      </c>
    </row>
    <row r="1069" spans="1:14" x14ac:dyDescent="0.2">
      <c r="A1069" t="s">
        <v>6001</v>
      </c>
      <c r="B1069" t="s">
        <v>89</v>
      </c>
      <c r="C1069" t="s">
        <v>221</v>
      </c>
      <c r="D1069" t="s">
        <v>4931</v>
      </c>
      <c r="E1069">
        <v>34</v>
      </c>
      <c r="F1069">
        <v>15</v>
      </c>
      <c r="G1069">
        <v>19</v>
      </c>
      <c r="H1069">
        <v>0</v>
      </c>
      <c r="I1069">
        <v>0</v>
      </c>
      <c r="J1069">
        <v>0</v>
      </c>
      <c r="K1069">
        <v>0</v>
      </c>
      <c r="L1069">
        <v>0</v>
      </c>
      <c r="M1069">
        <v>0</v>
      </c>
      <c r="N1069">
        <v>0</v>
      </c>
    </row>
    <row r="1070" spans="1:14" x14ac:dyDescent="0.2">
      <c r="A1070" t="s">
        <v>6002</v>
      </c>
      <c r="B1070" t="s">
        <v>89</v>
      </c>
      <c r="C1070" t="s">
        <v>221</v>
      </c>
      <c r="D1070" t="s">
        <v>4933</v>
      </c>
      <c r="E1070">
        <v>4</v>
      </c>
      <c r="F1070">
        <v>3</v>
      </c>
      <c r="G1070">
        <v>1</v>
      </c>
      <c r="H1070">
        <v>0</v>
      </c>
      <c r="I1070">
        <v>0</v>
      </c>
      <c r="J1070">
        <v>30</v>
      </c>
      <c r="K1070">
        <v>0</v>
      </c>
      <c r="L1070">
        <v>0</v>
      </c>
      <c r="M1070">
        <v>0</v>
      </c>
      <c r="N1070">
        <v>0</v>
      </c>
    </row>
    <row r="1071" spans="1:14" x14ac:dyDescent="0.2">
      <c r="A1071" t="s">
        <v>6003</v>
      </c>
      <c r="B1071" t="s">
        <v>89</v>
      </c>
      <c r="C1071" t="s">
        <v>221</v>
      </c>
      <c r="D1071" t="s">
        <v>4935</v>
      </c>
      <c r="E1071">
        <v>34</v>
      </c>
      <c r="F1071">
        <v>15</v>
      </c>
      <c r="G1071">
        <v>19</v>
      </c>
      <c r="H1071">
        <v>0</v>
      </c>
      <c r="I1071">
        <v>0</v>
      </c>
      <c r="J1071">
        <v>0</v>
      </c>
      <c r="K1071">
        <v>0</v>
      </c>
      <c r="L1071">
        <v>0</v>
      </c>
      <c r="M1071">
        <v>0</v>
      </c>
      <c r="N1071">
        <v>0</v>
      </c>
    </row>
    <row r="1072" spans="1:14" x14ac:dyDescent="0.2">
      <c r="A1072" t="s">
        <v>6004</v>
      </c>
      <c r="B1072" t="s">
        <v>89</v>
      </c>
      <c r="C1072" t="s">
        <v>221</v>
      </c>
      <c r="D1072" t="s">
        <v>4937</v>
      </c>
      <c r="E1072">
        <v>30</v>
      </c>
      <c r="F1072">
        <v>13</v>
      </c>
      <c r="G1072">
        <v>17</v>
      </c>
      <c r="H1072">
        <v>0</v>
      </c>
      <c r="I1072">
        <v>0</v>
      </c>
      <c r="J1072">
        <v>4</v>
      </c>
      <c r="K1072">
        <v>0</v>
      </c>
      <c r="L1072">
        <v>0</v>
      </c>
      <c r="M1072">
        <v>0</v>
      </c>
      <c r="N1072">
        <v>0</v>
      </c>
    </row>
    <row r="1073" spans="1:14" x14ac:dyDescent="0.2">
      <c r="A1073" t="s">
        <v>6005</v>
      </c>
      <c r="B1073" t="s">
        <v>89</v>
      </c>
      <c r="C1073" t="s">
        <v>221</v>
      </c>
      <c r="D1073" t="s">
        <v>4939</v>
      </c>
      <c r="E1073">
        <v>4</v>
      </c>
      <c r="F1073">
        <v>4</v>
      </c>
      <c r="G1073">
        <v>0</v>
      </c>
      <c r="H1073">
        <v>0</v>
      </c>
      <c r="I1073">
        <v>0</v>
      </c>
      <c r="J1073">
        <v>30</v>
      </c>
      <c r="K1073">
        <v>0</v>
      </c>
      <c r="L1073">
        <v>0</v>
      </c>
      <c r="M1073">
        <v>0</v>
      </c>
      <c r="N1073">
        <v>0</v>
      </c>
    </row>
    <row r="1074" spans="1:14" x14ac:dyDescent="0.2">
      <c r="A1074" t="s">
        <v>6006</v>
      </c>
      <c r="B1074" t="s">
        <v>89</v>
      </c>
      <c r="C1074" t="s">
        <v>221</v>
      </c>
      <c r="D1074" t="s">
        <v>4941</v>
      </c>
      <c r="E1074">
        <v>30</v>
      </c>
      <c r="F1074">
        <v>12</v>
      </c>
      <c r="G1074">
        <v>18</v>
      </c>
      <c r="H1074">
        <v>0</v>
      </c>
      <c r="I1074">
        <v>0</v>
      </c>
      <c r="J1074">
        <v>4</v>
      </c>
      <c r="K1074">
        <v>0</v>
      </c>
      <c r="L1074">
        <v>0</v>
      </c>
      <c r="M1074">
        <v>0</v>
      </c>
      <c r="N1074">
        <v>0</v>
      </c>
    </row>
    <row r="1075" spans="1:14" x14ac:dyDescent="0.2">
      <c r="A1075" t="s">
        <v>6007</v>
      </c>
      <c r="B1075" t="s">
        <v>89</v>
      </c>
      <c r="C1075" t="s">
        <v>221</v>
      </c>
      <c r="D1075" t="s">
        <v>4943</v>
      </c>
      <c r="E1075">
        <v>4</v>
      </c>
      <c r="F1075">
        <v>3</v>
      </c>
      <c r="G1075">
        <v>1</v>
      </c>
      <c r="H1075">
        <v>0</v>
      </c>
      <c r="I1075">
        <v>0</v>
      </c>
      <c r="J1075">
        <v>30</v>
      </c>
      <c r="K1075">
        <v>0</v>
      </c>
      <c r="L1075">
        <v>0</v>
      </c>
      <c r="M1075">
        <v>0</v>
      </c>
      <c r="N1075">
        <v>0</v>
      </c>
    </row>
    <row r="1076" spans="1:14" x14ac:dyDescent="0.2">
      <c r="A1076" t="s">
        <v>6008</v>
      </c>
      <c r="B1076" t="s">
        <v>89</v>
      </c>
      <c r="C1076" t="s">
        <v>221</v>
      </c>
      <c r="D1076" t="s">
        <v>4925</v>
      </c>
      <c r="E1076">
        <v>0</v>
      </c>
      <c r="F1076">
        <v>0</v>
      </c>
      <c r="G1076">
        <v>0</v>
      </c>
      <c r="H1076">
        <v>0</v>
      </c>
      <c r="I1076">
        <v>0</v>
      </c>
      <c r="J1076">
        <v>0</v>
      </c>
      <c r="K1076">
        <v>24</v>
      </c>
      <c r="L1076">
        <v>24</v>
      </c>
      <c r="M1076">
        <v>0</v>
      </c>
      <c r="N1076">
        <v>0</v>
      </c>
    </row>
    <row r="1077" spans="1:14" x14ac:dyDescent="0.2">
      <c r="A1077" t="s">
        <v>6009</v>
      </c>
      <c r="B1077" t="s">
        <v>89</v>
      </c>
      <c r="C1077" t="s">
        <v>221</v>
      </c>
      <c r="D1077" t="s">
        <v>4927</v>
      </c>
      <c r="E1077">
        <v>0</v>
      </c>
      <c r="F1077">
        <v>0</v>
      </c>
      <c r="G1077">
        <v>0</v>
      </c>
      <c r="H1077">
        <v>0</v>
      </c>
      <c r="I1077">
        <v>0</v>
      </c>
      <c r="J1077">
        <v>0</v>
      </c>
      <c r="K1077">
        <v>18</v>
      </c>
      <c r="L1077">
        <v>18</v>
      </c>
      <c r="M1077">
        <v>0</v>
      </c>
      <c r="N1077">
        <v>0</v>
      </c>
    </row>
    <row r="1078" spans="1:14" x14ac:dyDescent="0.2">
      <c r="A1078" t="s">
        <v>6010</v>
      </c>
      <c r="B1078" t="s">
        <v>89</v>
      </c>
      <c r="C1078" t="s">
        <v>222</v>
      </c>
      <c r="D1078" t="s">
        <v>4929</v>
      </c>
      <c r="E1078">
        <v>61</v>
      </c>
      <c r="F1078">
        <v>15</v>
      </c>
      <c r="G1078">
        <v>45</v>
      </c>
      <c r="H1078">
        <v>1</v>
      </c>
      <c r="I1078">
        <v>0</v>
      </c>
      <c r="J1078">
        <v>7</v>
      </c>
      <c r="K1078">
        <v>0</v>
      </c>
      <c r="L1078">
        <v>0</v>
      </c>
      <c r="M1078">
        <v>0</v>
      </c>
      <c r="N1078">
        <v>0</v>
      </c>
    </row>
    <row r="1079" spans="1:14" x14ac:dyDescent="0.2">
      <c r="A1079" t="s">
        <v>6011</v>
      </c>
      <c r="B1079" t="s">
        <v>89</v>
      </c>
      <c r="C1079" t="s">
        <v>222</v>
      </c>
      <c r="D1079" t="s">
        <v>4931</v>
      </c>
      <c r="E1079">
        <v>68</v>
      </c>
      <c r="F1079">
        <v>14</v>
      </c>
      <c r="G1079">
        <v>52</v>
      </c>
      <c r="H1079">
        <v>2</v>
      </c>
      <c r="I1079">
        <v>0</v>
      </c>
      <c r="J1079">
        <v>0</v>
      </c>
      <c r="K1079">
        <v>0</v>
      </c>
      <c r="L1079">
        <v>0</v>
      </c>
      <c r="M1079">
        <v>0</v>
      </c>
      <c r="N1079">
        <v>0</v>
      </c>
    </row>
    <row r="1080" spans="1:14" x14ac:dyDescent="0.2">
      <c r="A1080" t="s">
        <v>6012</v>
      </c>
      <c r="B1080" t="s">
        <v>89</v>
      </c>
      <c r="C1080" t="s">
        <v>222</v>
      </c>
      <c r="D1080" t="s">
        <v>4933</v>
      </c>
      <c r="E1080">
        <v>7</v>
      </c>
      <c r="F1080">
        <v>0</v>
      </c>
      <c r="G1080">
        <v>7</v>
      </c>
      <c r="H1080">
        <v>0</v>
      </c>
      <c r="I1080">
        <v>0</v>
      </c>
      <c r="J1080">
        <v>61</v>
      </c>
      <c r="K1080">
        <v>0</v>
      </c>
      <c r="L1080">
        <v>0</v>
      </c>
      <c r="M1080">
        <v>0</v>
      </c>
      <c r="N1080">
        <v>0</v>
      </c>
    </row>
    <row r="1081" spans="1:14" x14ac:dyDescent="0.2">
      <c r="A1081" t="s">
        <v>6013</v>
      </c>
      <c r="B1081" t="s">
        <v>89</v>
      </c>
      <c r="C1081" t="s">
        <v>222</v>
      </c>
      <c r="D1081" t="s">
        <v>4935</v>
      </c>
      <c r="E1081">
        <v>68</v>
      </c>
      <c r="F1081">
        <v>14</v>
      </c>
      <c r="G1081">
        <v>52</v>
      </c>
      <c r="H1081">
        <v>2</v>
      </c>
      <c r="I1081">
        <v>0</v>
      </c>
      <c r="J1081">
        <v>0</v>
      </c>
      <c r="K1081">
        <v>0</v>
      </c>
      <c r="L1081">
        <v>0</v>
      </c>
      <c r="M1081">
        <v>0</v>
      </c>
      <c r="N1081">
        <v>0</v>
      </c>
    </row>
    <row r="1082" spans="1:14" x14ac:dyDescent="0.2">
      <c r="A1082" t="s">
        <v>6014</v>
      </c>
      <c r="B1082" t="s">
        <v>89</v>
      </c>
      <c r="C1082" t="s">
        <v>222</v>
      </c>
      <c r="D1082" t="s">
        <v>4937</v>
      </c>
      <c r="E1082">
        <v>61</v>
      </c>
      <c r="F1082">
        <v>15</v>
      </c>
      <c r="G1082">
        <v>44</v>
      </c>
      <c r="H1082">
        <v>2</v>
      </c>
      <c r="I1082">
        <v>0</v>
      </c>
      <c r="J1082">
        <v>7</v>
      </c>
      <c r="K1082">
        <v>0</v>
      </c>
      <c r="L1082">
        <v>0</v>
      </c>
      <c r="M1082">
        <v>0</v>
      </c>
      <c r="N1082">
        <v>0</v>
      </c>
    </row>
    <row r="1083" spans="1:14" x14ac:dyDescent="0.2">
      <c r="A1083" t="s">
        <v>6015</v>
      </c>
      <c r="B1083" t="s">
        <v>89</v>
      </c>
      <c r="C1083" t="s">
        <v>222</v>
      </c>
      <c r="D1083" t="s">
        <v>4939</v>
      </c>
      <c r="E1083">
        <v>7</v>
      </c>
      <c r="F1083">
        <v>1</v>
      </c>
      <c r="G1083">
        <v>6</v>
      </c>
      <c r="H1083">
        <v>0</v>
      </c>
      <c r="I1083">
        <v>0</v>
      </c>
      <c r="J1083">
        <v>61</v>
      </c>
      <c r="K1083">
        <v>0</v>
      </c>
      <c r="L1083">
        <v>0</v>
      </c>
      <c r="M1083">
        <v>0</v>
      </c>
      <c r="N1083">
        <v>0</v>
      </c>
    </row>
    <row r="1084" spans="1:14" x14ac:dyDescent="0.2">
      <c r="A1084" t="s">
        <v>6016</v>
      </c>
      <c r="B1084" t="s">
        <v>89</v>
      </c>
      <c r="C1084" t="s">
        <v>222</v>
      </c>
      <c r="D1084" t="s">
        <v>4941</v>
      </c>
      <c r="E1084">
        <v>61</v>
      </c>
      <c r="F1084">
        <v>14</v>
      </c>
      <c r="G1084">
        <v>45</v>
      </c>
      <c r="H1084">
        <v>2</v>
      </c>
      <c r="I1084">
        <v>0</v>
      </c>
      <c r="J1084">
        <v>7</v>
      </c>
      <c r="K1084">
        <v>0</v>
      </c>
      <c r="L1084">
        <v>0</v>
      </c>
      <c r="M1084">
        <v>0</v>
      </c>
      <c r="N1084">
        <v>0</v>
      </c>
    </row>
    <row r="1085" spans="1:14" x14ac:dyDescent="0.2">
      <c r="A1085" t="s">
        <v>6017</v>
      </c>
      <c r="B1085" t="s">
        <v>89</v>
      </c>
      <c r="C1085" t="s">
        <v>222</v>
      </c>
      <c r="D1085" t="s">
        <v>4943</v>
      </c>
      <c r="E1085">
        <v>7</v>
      </c>
      <c r="F1085">
        <v>0</v>
      </c>
      <c r="G1085">
        <v>7</v>
      </c>
      <c r="H1085">
        <v>0</v>
      </c>
      <c r="I1085">
        <v>0</v>
      </c>
      <c r="J1085">
        <v>61</v>
      </c>
      <c r="K1085">
        <v>0</v>
      </c>
      <c r="L1085">
        <v>0</v>
      </c>
      <c r="M1085">
        <v>0</v>
      </c>
      <c r="N1085">
        <v>0</v>
      </c>
    </row>
    <row r="1086" spans="1:14" x14ac:dyDescent="0.2">
      <c r="A1086" t="s">
        <v>6018</v>
      </c>
      <c r="B1086" t="s">
        <v>89</v>
      </c>
      <c r="C1086" t="s">
        <v>222</v>
      </c>
      <c r="D1086" t="s">
        <v>4925</v>
      </c>
      <c r="E1086">
        <v>0</v>
      </c>
      <c r="F1086">
        <v>0</v>
      </c>
      <c r="G1086">
        <v>0</v>
      </c>
      <c r="H1086">
        <v>0</v>
      </c>
      <c r="I1086">
        <v>0</v>
      </c>
      <c r="J1086">
        <v>0</v>
      </c>
      <c r="K1086">
        <v>42</v>
      </c>
      <c r="L1086">
        <v>42</v>
      </c>
      <c r="M1086">
        <v>0</v>
      </c>
      <c r="N1086">
        <v>0</v>
      </c>
    </row>
    <row r="1087" spans="1:14" x14ac:dyDescent="0.2">
      <c r="A1087" t="s">
        <v>6019</v>
      </c>
      <c r="B1087" t="s">
        <v>89</v>
      </c>
      <c r="C1087" t="s">
        <v>222</v>
      </c>
      <c r="D1087" t="s">
        <v>4927</v>
      </c>
      <c r="E1087">
        <v>0</v>
      </c>
      <c r="F1087">
        <v>0</v>
      </c>
      <c r="G1087">
        <v>0</v>
      </c>
      <c r="H1087">
        <v>0</v>
      </c>
      <c r="I1087">
        <v>0</v>
      </c>
      <c r="J1087">
        <v>0</v>
      </c>
      <c r="K1087">
        <v>39</v>
      </c>
      <c r="L1087">
        <v>39</v>
      </c>
      <c r="M1087">
        <v>0</v>
      </c>
      <c r="N1087">
        <v>0</v>
      </c>
    </row>
    <row r="1088" spans="1:14" x14ac:dyDescent="0.2">
      <c r="A1088" t="s">
        <v>6020</v>
      </c>
      <c r="B1088" t="s">
        <v>89</v>
      </c>
      <c r="C1088" t="s">
        <v>223</v>
      </c>
      <c r="D1088" t="s">
        <v>4929</v>
      </c>
      <c r="E1088">
        <v>40</v>
      </c>
      <c r="F1088">
        <v>9</v>
      </c>
      <c r="G1088">
        <v>29</v>
      </c>
      <c r="H1088">
        <v>1</v>
      </c>
      <c r="I1088">
        <v>1</v>
      </c>
      <c r="J1088">
        <v>4</v>
      </c>
      <c r="K1088">
        <v>0</v>
      </c>
      <c r="L1088">
        <v>0</v>
      </c>
      <c r="M1088">
        <v>0</v>
      </c>
      <c r="N1088">
        <v>0</v>
      </c>
    </row>
    <row r="1089" spans="1:14" x14ac:dyDescent="0.2">
      <c r="A1089" t="s">
        <v>6021</v>
      </c>
      <c r="B1089" t="s">
        <v>89</v>
      </c>
      <c r="C1089" t="s">
        <v>223</v>
      </c>
      <c r="D1089" t="s">
        <v>4931</v>
      </c>
      <c r="E1089">
        <v>44</v>
      </c>
      <c r="F1089">
        <v>8</v>
      </c>
      <c r="G1089">
        <v>34</v>
      </c>
      <c r="H1089">
        <v>1</v>
      </c>
      <c r="I1089">
        <v>1</v>
      </c>
      <c r="J1089">
        <v>0</v>
      </c>
      <c r="K1089">
        <v>0</v>
      </c>
      <c r="L1089">
        <v>0</v>
      </c>
      <c r="M1089">
        <v>0</v>
      </c>
      <c r="N1089">
        <v>0</v>
      </c>
    </row>
    <row r="1090" spans="1:14" x14ac:dyDescent="0.2">
      <c r="A1090" t="s">
        <v>6022</v>
      </c>
      <c r="B1090" t="s">
        <v>89</v>
      </c>
      <c r="C1090" t="s">
        <v>223</v>
      </c>
      <c r="D1090" t="s">
        <v>4933</v>
      </c>
      <c r="E1090">
        <v>4</v>
      </c>
      <c r="F1090">
        <v>0</v>
      </c>
      <c r="G1090">
        <v>4</v>
      </c>
      <c r="H1090">
        <v>0</v>
      </c>
      <c r="I1090">
        <v>0</v>
      </c>
      <c r="J1090">
        <v>40</v>
      </c>
      <c r="K1090">
        <v>0</v>
      </c>
      <c r="L1090">
        <v>0</v>
      </c>
      <c r="M1090">
        <v>0</v>
      </c>
      <c r="N1090">
        <v>0</v>
      </c>
    </row>
    <row r="1091" spans="1:14" x14ac:dyDescent="0.2">
      <c r="A1091" t="s">
        <v>6023</v>
      </c>
      <c r="B1091" t="s">
        <v>89</v>
      </c>
      <c r="C1091" t="s">
        <v>223</v>
      </c>
      <c r="D1091" t="s">
        <v>4935</v>
      </c>
      <c r="E1091">
        <v>44</v>
      </c>
      <c r="F1091">
        <v>8</v>
      </c>
      <c r="G1091">
        <v>34</v>
      </c>
      <c r="H1091">
        <v>1</v>
      </c>
      <c r="I1091">
        <v>1</v>
      </c>
      <c r="J1091">
        <v>0</v>
      </c>
      <c r="K1091">
        <v>0</v>
      </c>
      <c r="L1091">
        <v>0</v>
      </c>
      <c r="M1091">
        <v>0</v>
      </c>
      <c r="N1091">
        <v>0</v>
      </c>
    </row>
    <row r="1092" spans="1:14" x14ac:dyDescent="0.2">
      <c r="A1092" t="s">
        <v>6024</v>
      </c>
      <c r="B1092" t="s">
        <v>89</v>
      </c>
      <c r="C1092" t="s">
        <v>223</v>
      </c>
      <c r="D1092" t="s">
        <v>4937</v>
      </c>
      <c r="E1092">
        <v>40</v>
      </c>
      <c r="F1092">
        <v>9</v>
      </c>
      <c r="G1092">
        <v>29</v>
      </c>
      <c r="H1092">
        <v>1</v>
      </c>
      <c r="I1092">
        <v>1</v>
      </c>
      <c r="J1092">
        <v>4</v>
      </c>
      <c r="K1092">
        <v>0</v>
      </c>
      <c r="L1092">
        <v>0</v>
      </c>
      <c r="M1092">
        <v>0</v>
      </c>
      <c r="N1092">
        <v>0</v>
      </c>
    </row>
    <row r="1093" spans="1:14" x14ac:dyDescent="0.2">
      <c r="A1093" t="s">
        <v>6025</v>
      </c>
      <c r="B1093" t="s">
        <v>89</v>
      </c>
      <c r="C1093" t="s">
        <v>223</v>
      </c>
      <c r="D1093" t="s">
        <v>4939</v>
      </c>
      <c r="E1093">
        <v>4</v>
      </c>
      <c r="F1093">
        <v>0</v>
      </c>
      <c r="G1093">
        <v>4</v>
      </c>
      <c r="H1093">
        <v>0</v>
      </c>
      <c r="I1093">
        <v>0</v>
      </c>
      <c r="J1093">
        <v>40</v>
      </c>
      <c r="K1093">
        <v>0</v>
      </c>
      <c r="L1093">
        <v>0</v>
      </c>
      <c r="M1093">
        <v>0</v>
      </c>
      <c r="N1093">
        <v>0</v>
      </c>
    </row>
    <row r="1094" spans="1:14" x14ac:dyDescent="0.2">
      <c r="A1094" t="s">
        <v>6026</v>
      </c>
      <c r="B1094" t="s">
        <v>89</v>
      </c>
      <c r="C1094" t="s">
        <v>223</v>
      </c>
      <c r="D1094" t="s">
        <v>4941</v>
      </c>
      <c r="E1094">
        <v>40</v>
      </c>
      <c r="F1094">
        <v>8</v>
      </c>
      <c r="G1094">
        <v>30</v>
      </c>
      <c r="H1094">
        <v>1</v>
      </c>
      <c r="I1094">
        <v>1</v>
      </c>
      <c r="J1094">
        <v>4</v>
      </c>
      <c r="K1094">
        <v>0</v>
      </c>
      <c r="L1094">
        <v>0</v>
      </c>
      <c r="M1094">
        <v>0</v>
      </c>
      <c r="N1094">
        <v>0</v>
      </c>
    </row>
    <row r="1095" spans="1:14" x14ac:dyDescent="0.2">
      <c r="A1095" t="s">
        <v>6027</v>
      </c>
      <c r="B1095" t="s">
        <v>89</v>
      </c>
      <c r="C1095" t="s">
        <v>223</v>
      </c>
      <c r="D1095" t="s">
        <v>4943</v>
      </c>
      <c r="E1095">
        <v>4</v>
      </c>
      <c r="F1095">
        <v>0</v>
      </c>
      <c r="G1095">
        <v>4</v>
      </c>
      <c r="H1095">
        <v>0</v>
      </c>
      <c r="I1095">
        <v>0</v>
      </c>
      <c r="J1095">
        <v>40</v>
      </c>
      <c r="K1095">
        <v>0</v>
      </c>
      <c r="L1095">
        <v>0</v>
      </c>
      <c r="M1095">
        <v>0</v>
      </c>
      <c r="N1095">
        <v>0</v>
      </c>
    </row>
    <row r="1096" spans="1:14" x14ac:dyDescent="0.2">
      <c r="A1096" t="s">
        <v>6028</v>
      </c>
      <c r="B1096" t="s">
        <v>89</v>
      </c>
      <c r="C1096" t="s">
        <v>223</v>
      </c>
      <c r="D1096" t="s">
        <v>4925</v>
      </c>
      <c r="E1096">
        <v>0</v>
      </c>
      <c r="F1096">
        <v>0</v>
      </c>
      <c r="G1096">
        <v>0</v>
      </c>
      <c r="H1096">
        <v>0</v>
      </c>
      <c r="I1096">
        <v>0</v>
      </c>
      <c r="J1096">
        <v>0</v>
      </c>
      <c r="K1096">
        <v>32</v>
      </c>
      <c r="L1096">
        <v>31</v>
      </c>
      <c r="M1096">
        <v>0</v>
      </c>
      <c r="N1096">
        <v>1</v>
      </c>
    </row>
    <row r="1097" spans="1:14" x14ac:dyDescent="0.2">
      <c r="A1097" t="s">
        <v>6029</v>
      </c>
      <c r="B1097" t="s">
        <v>89</v>
      </c>
      <c r="C1097" t="s">
        <v>223</v>
      </c>
      <c r="D1097" t="s">
        <v>4927</v>
      </c>
      <c r="E1097">
        <v>0</v>
      </c>
      <c r="F1097">
        <v>0</v>
      </c>
      <c r="G1097">
        <v>0</v>
      </c>
      <c r="H1097">
        <v>0</v>
      </c>
      <c r="I1097">
        <v>0</v>
      </c>
      <c r="J1097">
        <v>0</v>
      </c>
      <c r="K1097">
        <v>30</v>
      </c>
      <c r="L1097">
        <v>30</v>
      </c>
      <c r="M1097">
        <v>0</v>
      </c>
      <c r="N1097">
        <v>0</v>
      </c>
    </row>
    <row r="1098" spans="1:14" x14ac:dyDescent="0.2">
      <c r="A1098" t="s">
        <v>6030</v>
      </c>
      <c r="B1098" t="s">
        <v>89</v>
      </c>
      <c r="C1098" t="s">
        <v>224</v>
      </c>
      <c r="D1098" t="s">
        <v>4929</v>
      </c>
      <c r="E1098">
        <v>63</v>
      </c>
      <c r="F1098">
        <v>12</v>
      </c>
      <c r="G1098">
        <v>49</v>
      </c>
      <c r="H1098">
        <v>0</v>
      </c>
      <c r="I1098">
        <v>2</v>
      </c>
      <c r="J1098">
        <v>21</v>
      </c>
      <c r="K1098">
        <v>0</v>
      </c>
      <c r="L1098">
        <v>0</v>
      </c>
      <c r="M1098">
        <v>0</v>
      </c>
      <c r="N1098">
        <v>0</v>
      </c>
    </row>
    <row r="1099" spans="1:14" x14ac:dyDescent="0.2">
      <c r="A1099" t="s">
        <v>6031</v>
      </c>
      <c r="B1099" t="s">
        <v>89</v>
      </c>
      <c r="C1099" t="s">
        <v>224</v>
      </c>
      <c r="D1099" t="s">
        <v>4931</v>
      </c>
      <c r="E1099">
        <v>84</v>
      </c>
      <c r="F1099">
        <v>7</v>
      </c>
      <c r="G1099">
        <v>75</v>
      </c>
      <c r="H1099">
        <v>0</v>
      </c>
      <c r="I1099">
        <v>2</v>
      </c>
      <c r="J1099">
        <v>0</v>
      </c>
      <c r="K1099">
        <v>0</v>
      </c>
      <c r="L1099">
        <v>0</v>
      </c>
      <c r="M1099">
        <v>0</v>
      </c>
      <c r="N1099">
        <v>0</v>
      </c>
    </row>
    <row r="1100" spans="1:14" x14ac:dyDescent="0.2">
      <c r="A1100" t="s">
        <v>6032</v>
      </c>
      <c r="B1100" t="s">
        <v>89</v>
      </c>
      <c r="C1100" t="s">
        <v>224</v>
      </c>
      <c r="D1100" t="s">
        <v>4933</v>
      </c>
      <c r="E1100">
        <v>20</v>
      </c>
      <c r="F1100">
        <v>1</v>
      </c>
      <c r="G1100">
        <v>19</v>
      </c>
      <c r="H1100">
        <v>0</v>
      </c>
      <c r="I1100">
        <v>0</v>
      </c>
      <c r="J1100">
        <v>64</v>
      </c>
      <c r="K1100">
        <v>0</v>
      </c>
      <c r="L1100">
        <v>0</v>
      </c>
      <c r="M1100">
        <v>0</v>
      </c>
      <c r="N1100">
        <v>0</v>
      </c>
    </row>
    <row r="1101" spans="1:14" x14ac:dyDescent="0.2">
      <c r="A1101" t="s">
        <v>6033</v>
      </c>
      <c r="B1101" t="s">
        <v>89</v>
      </c>
      <c r="C1101" t="s">
        <v>224</v>
      </c>
      <c r="D1101" t="s">
        <v>4935</v>
      </c>
      <c r="E1101">
        <v>84</v>
      </c>
      <c r="F1101">
        <v>7</v>
      </c>
      <c r="G1101">
        <v>75</v>
      </c>
      <c r="H1101">
        <v>0</v>
      </c>
      <c r="I1101">
        <v>2</v>
      </c>
      <c r="J1101">
        <v>0</v>
      </c>
      <c r="K1101">
        <v>0</v>
      </c>
      <c r="L1101">
        <v>0</v>
      </c>
      <c r="M1101">
        <v>0</v>
      </c>
      <c r="N1101">
        <v>0</v>
      </c>
    </row>
    <row r="1102" spans="1:14" x14ac:dyDescent="0.2">
      <c r="A1102" t="s">
        <v>6034</v>
      </c>
      <c r="B1102" t="s">
        <v>89</v>
      </c>
      <c r="C1102" t="s">
        <v>224</v>
      </c>
      <c r="D1102" t="s">
        <v>4937</v>
      </c>
      <c r="E1102">
        <v>63</v>
      </c>
      <c r="F1102">
        <v>8</v>
      </c>
      <c r="G1102">
        <v>53</v>
      </c>
      <c r="H1102">
        <v>0</v>
      </c>
      <c r="I1102">
        <v>2</v>
      </c>
      <c r="J1102">
        <v>21</v>
      </c>
      <c r="K1102">
        <v>0</v>
      </c>
      <c r="L1102">
        <v>0</v>
      </c>
      <c r="M1102">
        <v>0</v>
      </c>
      <c r="N1102">
        <v>0</v>
      </c>
    </row>
    <row r="1103" spans="1:14" x14ac:dyDescent="0.2">
      <c r="A1103" t="s">
        <v>6035</v>
      </c>
      <c r="B1103" t="s">
        <v>89</v>
      </c>
      <c r="C1103" t="s">
        <v>224</v>
      </c>
      <c r="D1103" t="s">
        <v>4939</v>
      </c>
      <c r="E1103">
        <v>21</v>
      </c>
      <c r="F1103">
        <v>4</v>
      </c>
      <c r="G1103">
        <v>17</v>
      </c>
      <c r="H1103">
        <v>0</v>
      </c>
      <c r="I1103">
        <v>0</v>
      </c>
      <c r="J1103">
        <v>63</v>
      </c>
      <c r="K1103">
        <v>0</v>
      </c>
      <c r="L1103">
        <v>0</v>
      </c>
      <c r="M1103">
        <v>0</v>
      </c>
      <c r="N1103">
        <v>0</v>
      </c>
    </row>
    <row r="1104" spans="1:14" x14ac:dyDescent="0.2">
      <c r="A1104" t="s">
        <v>6036</v>
      </c>
      <c r="B1104" t="s">
        <v>89</v>
      </c>
      <c r="C1104" t="s">
        <v>224</v>
      </c>
      <c r="D1104" t="s">
        <v>4941</v>
      </c>
      <c r="E1104">
        <v>63</v>
      </c>
      <c r="F1104">
        <v>6</v>
      </c>
      <c r="G1104">
        <v>55</v>
      </c>
      <c r="H1104">
        <v>0</v>
      </c>
      <c r="I1104">
        <v>2</v>
      </c>
      <c r="J1104">
        <v>21</v>
      </c>
      <c r="K1104">
        <v>0</v>
      </c>
      <c r="L1104">
        <v>0</v>
      </c>
      <c r="M1104">
        <v>0</v>
      </c>
      <c r="N1104">
        <v>0</v>
      </c>
    </row>
    <row r="1105" spans="1:14" x14ac:dyDescent="0.2">
      <c r="A1105" t="s">
        <v>6037</v>
      </c>
      <c r="B1105" t="s">
        <v>89</v>
      </c>
      <c r="C1105" t="s">
        <v>224</v>
      </c>
      <c r="D1105" t="s">
        <v>4943</v>
      </c>
      <c r="E1105">
        <v>21</v>
      </c>
      <c r="F1105">
        <v>1</v>
      </c>
      <c r="G1105">
        <v>20</v>
      </c>
      <c r="H1105">
        <v>0</v>
      </c>
      <c r="I1105">
        <v>0</v>
      </c>
      <c r="J1105">
        <v>63</v>
      </c>
      <c r="K1105">
        <v>0</v>
      </c>
      <c r="L1105">
        <v>0</v>
      </c>
      <c r="M1105">
        <v>0</v>
      </c>
      <c r="N1105">
        <v>0</v>
      </c>
    </row>
    <row r="1106" spans="1:14" x14ac:dyDescent="0.2">
      <c r="A1106" t="s">
        <v>6038</v>
      </c>
      <c r="B1106" t="s">
        <v>89</v>
      </c>
      <c r="C1106" t="s">
        <v>224</v>
      </c>
      <c r="D1106" t="s">
        <v>4925</v>
      </c>
      <c r="E1106">
        <v>0</v>
      </c>
      <c r="F1106">
        <v>0</v>
      </c>
      <c r="G1106">
        <v>0</v>
      </c>
      <c r="H1106">
        <v>0</v>
      </c>
      <c r="I1106">
        <v>0</v>
      </c>
      <c r="J1106">
        <v>0</v>
      </c>
      <c r="K1106">
        <v>52</v>
      </c>
      <c r="L1106">
        <v>50</v>
      </c>
      <c r="M1106">
        <v>1</v>
      </c>
      <c r="N1106">
        <v>1</v>
      </c>
    </row>
    <row r="1107" spans="1:14" x14ac:dyDescent="0.2">
      <c r="A1107" t="s">
        <v>6039</v>
      </c>
      <c r="B1107" t="s">
        <v>89</v>
      </c>
      <c r="C1107" t="s">
        <v>224</v>
      </c>
      <c r="D1107" t="s">
        <v>4927</v>
      </c>
      <c r="E1107">
        <v>0</v>
      </c>
      <c r="F1107">
        <v>0</v>
      </c>
      <c r="G1107">
        <v>0</v>
      </c>
      <c r="H1107">
        <v>0</v>
      </c>
      <c r="I1107">
        <v>0</v>
      </c>
      <c r="J1107">
        <v>0</v>
      </c>
      <c r="K1107">
        <v>42</v>
      </c>
      <c r="L1107">
        <v>40</v>
      </c>
      <c r="M1107">
        <v>1</v>
      </c>
      <c r="N1107">
        <v>1</v>
      </c>
    </row>
    <row r="1108" spans="1:14" x14ac:dyDescent="0.2">
      <c r="A1108" t="s">
        <v>6040</v>
      </c>
      <c r="B1108" t="s">
        <v>89</v>
      </c>
      <c r="C1108" t="s">
        <v>225</v>
      </c>
      <c r="D1108" t="s">
        <v>4929</v>
      </c>
      <c r="E1108">
        <v>34</v>
      </c>
      <c r="F1108">
        <v>8</v>
      </c>
      <c r="G1108">
        <v>26</v>
      </c>
      <c r="H1108">
        <v>0</v>
      </c>
      <c r="I1108">
        <v>0</v>
      </c>
      <c r="J1108">
        <v>8</v>
      </c>
      <c r="K1108">
        <v>0</v>
      </c>
      <c r="L1108">
        <v>0</v>
      </c>
      <c r="M1108">
        <v>0</v>
      </c>
      <c r="N1108">
        <v>0</v>
      </c>
    </row>
    <row r="1109" spans="1:14" x14ac:dyDescent="0.2">
      <c r="A1109" t="s">
        <v>6041</v>
      </c>
      <c r="B1109" t="s">
        <v>89</v>
      </c>
      <c r="C1109" t="s">
        <v>225</v>
      </c>
      <c r="D1109" t="s">
        <v>4931</v>
      </c>
      <c r="E1109">
        <v>42</v>
      </c>
      <c r="F1109">
        <v>5</v>
      </c>
      <c r="G1109">
        <v>37</v>
      </c>
      <c r="H1109">
        <v>0</v>
      </c>
      <c r="I1109">
        <v>0</v>
      </c>
      <c r="J1109">
        <v>0</v>
      </c>
      <c r="K1109">
        <v>0</v>
      </c>
      <c r="L1109">
        <v>0</v>
      </c>
      <c r="M1109">
        <v>0</v>
      </c>
      <c r="N1109">
        <v>0</v>
      </c>
    </row>
    <row r="1110" spans="1:14" x14ac:dyDescent="0.2">
      <c r="A1110" t="s">
        <v>6042</v>
      </c>
      <c r="B1110" t="s">
        <v>89</v>
      </c>
      <c r="C1110" t="s">
        <v>225</v>
      </c>
      <c r="D1110" t="s">
        <v>4933</v>
      </c>
      <c r="E1110">
        <v>7</v>
      </c>
      <c r="F1110">
        <v>0</v>
      </c>
      <c r="G1110">
        <v>7</v>
      </c>
      <c r="H1110">
        <v>0</v>
      </c>
      <c r="I1110">
        <v>0</v>
      </c>
      <c r="J1110">
        <v>35</v>
      </c>
      <c r="K1110">
        <v>0</v>
      </c>
      <c r="L1110">
        <v>0</v>
      </c>
      <c r="M1110">
        <v>0</v>
      </c>
      <c r="N1110">
        <v>0</v>
      </c>
    </row>
    <row r="1111" spans="1:14" x14ac:dyDescent="0.2">
      <c r="A1111" t="s">
        <v>6043</v>
      </c>
      <c r="B1111" t="s">
        <v>89</v>
      </c>
      <c r="C1111" t="s">
        <v>225</v>
      </c>
      <c r="D1111" t="s">
        <v>4935</v>
      </c>
      <c r="E1111">
        <v>42</v>
      </c>
      <c r="F1111">
        <v>5</v>
      </c>
      <c r="G1111">
        <v>37</v>
      </c>
      <c r="H1111">
        <v>0</v>
      </c>
      <c r="I1111">
        <v>0</v>
      </c>
      <c r="J1111">
        <v>0</v>
      </c>
      <c r="K1111">
        <v>0</v>
      </c>
      <c r="L1111">
        <v>0</v>
      </c>
      <c r="M1111">
        <v>0</v>
      </c>
      <c r="N1111">
        <v>0</v>
      </c>
    </row>
    <row r="1112" spans="1:14" x14ac:dyDescent="0.2">
      <c r="A1112" t="s">
        <v>6044</v>
      </c>
      <c r="B1112" t="s">
        <v>89</v>
      </c>
      <c r="C1112" t="s">
        <v>225</v>
      </c>
      <c r="D1112" t="s">
        <v>4937</v>
      </c>
      <c r="E1112">
        <v>34</v>
      </c>
      <c r="F1112">
        <v>7</v>
      </c>
      <c r="G1112">
        <v>27</v>
      </c>
      <c r="H1112">
        <v>0</v>
      </c>
      <c r="I1112">
        <v>0</v>
      </c>
      <c r="J1112">
        <v>8</v>
      </c>
      <c r="K1112">
        <v>0</v>
      </c>
      <c r="L1112">
        <v>0</v>
      </c>
      <c r="M1112">
        <v>0</v>
      </c>
      <c r="N1112">
        <v>0</v>
      </c>
    </row>
    <row r="1113" spans="1:14" x14ac:dyDescent="0.2">
      <c r="A1113" t="s">
        <v>6045</v>
      </c>
      <c r="B1113" t="s">
        <v>89</v>
      </c>
      <c r="C1113" t="s">
        <v>225</v>
      </c>
      <c r="D1113" t="s">
        <v>4939</v>
      </c>
      <c r="E1113">
        <v>8</v>
      </c>
      <c r="F1113">
        <v>1</v>
      </c>
      <c r="G1113">
        <v>7</v>
      </c>
      <c r="H1113">
        <v>0</v>
      </c>
      <c r="I1113">
        <v>0</v>
      </c>
      <c r="J1113">
        <v>34</v>
      </c>
      <c r="K1113">
        <v>0</v>
      </c>
      <c r="L1113">
        <v>0</v>
      </c>
      <c r="M1113">
        <v>0</v>
      </c>
      <c r="N1113">
        <v>0</v>
      </c>
    </row>
    <row r="1114" spans="1:14" x14ac:dyDescent="0.2">
      <c r="A1114" t="s">
        <v>6046</v>
      </c>
      <c r="B1114" t="s">
        <v>89</v>
      </c>
      <c r="C1114" t="s">
        <v>225</v>
      </c>
      <c r="D1114" t="s">
        <v>4941</v>
      </c>
      <c r="E1114">
        <v>34</v>
      </c>
      <c r="F1114">
        <v>6</v>
      </c>
      <c r="G1114">
        <v>28</v>
      </c>
      <c r="H1114">
        <v>0</v>
      </c>
      <c r="I1114">
        <v>0</v>
      </c>
      <c r="J1114">
        <v>8</v>
      </c>
      <c r="K1114">
        <v>0</v>
      </c>
      <c r="L1114">
        <v>0</v>
      </c>
      <c r="M1114">
        <v>0</v>
      </c>
      <c r="N1114">
        <v>0</v>
      </c>
    </row>
    <row r="1115" spans="1:14" x14ac:dyDescent="0.2">
      <c r="A1115" t="s">
        <v>6047</v>
      </c>
      <c r="B1115" t="s">
        <v>89</v>
      </c>
      <c r="C1115" t="s">
        <v>225</v>
      </c>
      <c r="D1115" t="s">
        <v>4943</v>
      </c>
      <c r="E1115">
        <v>7</v>
      </c>
      <c r="F1115">
        <v>0</v>
      </c>
      <c r="G1115">
        <v>7</v>
      </c>
      <c r="H1115">
        <v>0</v>
      </c>
      <c r="I1115">
        <v>0</v>
      </c>
      <c r="J1115">
        <v>35</v>
      </c>
      <c r="K1115">
        <v>0</v>
      </c>
      <c r="L1115">
        <v>0</v>
      </c>
      <c r="M1115">
        <v>0</v>
      </c>
      <c r="N1115">
        <v>0</v>
      </c>
    </row>
    <row r="1116" spans="1:14" x14ac:dyDescent="0.2">
      <c r="A1116" t="s">
        <v>6048</v>
      </c>
      <c r="B1116" t="s">
        <v>89</v>
      </c>
      <c r="C1116" t="s">
        <v>225</v>
      </c>
      <c r="D1116" t="s">
        <v>4925</v>
      </c>
      <c r="E1116">
        <v>0</v>
      </c>
      <c r="F1116">
        <v>0</v>
      </c>
      <c r="G1116">
        <v>0</v>
      </c>
      <c r="H1116">
        <v>0</v>
      </c>
      <c r="I1116">
        <v>0</v>
      </c>
      <c r="J1116">
        <v>0</v>
      </c>
      <c r="K1116">
        <v>36</v>
      </c>
      <c r="L1116">
        <v>36</v>
      </c>
      <c r="M1116">
        <v>0</v>
      </c>
      <c r="N1116">
        <v>0</v>
      </c>
    </row>
    <row r="1117" spans="1:14" x14ac:dyDescent="0.2">
      <c r="A1117" t="s">
        <v>6049</v>
      </c>
      <c r="B1117" t="s">
        <v>89</v>
      </c>
      <c r="C1117" t="s">
        <v>225</v>
      </c>
      <c r="D1117" t="s">
        <v>4927</v>
      </c>
      <c r="E1117">
        <v>0</v>
      </c>
      <c r="F1117">
        <v>0</v>
      </c>
      <c r="G1117">
        <v>0</v>
      </c>
      <c r="H1117">
        <v>0</v>
      </c>
      <c r="I1117">
        <v>0</v>
      </c>
      <c r="J1117">
        <v>0</v>
      </c>
      <c r="K1117">
        <v>27</v>
      </c>
      <c r="L1117">
        <v>27</v>
      </c>
      <c r="M1117">
        <v>0</v>
      </c>
      <c r="N1117">
        <v>0</v>
      </c>
    </row>
    <row r="1118" spans="1:14" x14ac:dyDescent="0.2">
      <c r="A1118" t="s">
        <v>6050</v>
      </c>
      <c r="B1118" t="s">
        <v>89</v>
      </c>
      <c r="C1118" t="s">
        <v>226</v>
      </c>
      <c r="D1118" t="s">
        <v>4929</v>
      </c>
      <c r="E1118">
        <v>182</v>
      </c>
      <c r="F1118">
        <v>37</v>
      </c>
      <c r="G1118">
        <v>141</v>
      </c>
      <c r="H1118">
        <v>3</v>
      </c>
      <c r="I1118">
        <v>1</v>
      </c>
      <c r="J1118">
        <v>32</v>
      </c>
      <c r="K1118">
        <v>0</v>
      </c>
      <c r="L1118">
        <v>0</v>
      </c>
      <c r="M1118">
        <v>0</v>
      </c>
      <c r="N1118">
        <v>0</v>
      </c>
    </row>
    <row r="1119" spans="1:14" x14ac:dyDescent="0.2">
      <c r="A1119" t="s">
        <v>6051</v>
      </c>
      <c r="B1119" t="s">
        <v>89</v>
      </c>
      <c r="C1119" t="s">
        <v>226</v>
      </c>
      <c r="D1119" t="s">
        <v>4931</v>
      </c>
      <c r="E1119">
        <v>214</v>
      </c>
      <c r="F1119">
        <v>31</v>
      </c>
      <c r="G1119">
        <v>177</v>
      </c>
      <c r="H1119">
        <v>4</v>
      </c>
      <c r="I1119">
        <v>2</v>
      </c>
      <c r="J1119">
        <v>0</v>
      </c>
      <c r="K1119">
        <v>0</v>
      </c>
      <c r="L1119">
        <v>0</v>
      </c>
      <c r="M1119">
        <v>0</v>
      </c>
      <c r="N1119">
        <v>0</v>
      </c>
    </row>
    <row r="1120" spans="1:14" x14ac:dyDescent="0.2">
      <c r="A1120" t="s">
        <v>6052</v>
      </c>
      <c r="B1120" t="s">
        <v>89</v>
      </c>
      <c r="C1120" t="s">
        <v>226</v>
      </c>
      <c r="D1120" t="s">
        <v>4933</v>
      </c>
      <c r="E1120">
        <v>32</v>
      </c>
      <c r="F1120">
        <v>3</v>
      </c>
      <c r="G1120">
        <v>29</v>
      </c>
      <c r="H1120">
        <v>0</v>
      </c>
      <c r="I1120">
        <v>0</v>
      </c>
      <c r="J1120">
        <v>182</v>
      </c>
      <c r="K1120">
        <v>0</v>
      </c>
      <c r="L1120">
        <v>0</v>
      </c>
      <c r="M1120">
        <v>0</v>
      </c>
      <c r="N1120">
        <v>0</v>
      </c>
    </row>
    <row r="1121" spans="1:14" x14ac:dyDescent="0.2">
      <c r="A1121" t="s">
        <v>6053</v>
      </c>
      <c r="B1121" t="s">
        <v>89</v>
      </c>
      <c r="C1121" t="s">
        <v>226</v>
      </c>
      <c r="D1121" t="s">
        <v>4935</v>
      </c>
      <c r="E1121">
        <v>214</v>
      </c>
      <c r="F1121">
        <v>31</v>
      </c>
      <c r="G1121">
        <v>177</v>
      </c>
      <c r="H1121">
        <v>4</v>
      </c>
      <c r="I1121">
        <v>2</v>
      </c>
      <c r="J1121">
        <v>0</v>
      </c>
      <c r="K1121">
        <v>0</v>
      </c>
      <c r="L1121">
        <v>0</v>
      </c>
      <c r="M1121">
        <v>0</v>
      </c>
      <c r="N1121">
        <v>0</v>
      </c>
    </row>
    <row r="1122" spans="1:14" x14ac:dyDescent="0.2">
      <c r="A1122" t="s">
        <v>6054</v>
      </c>
      <c r="B1122" t="s">
        <v>89</v>
      </c>
      <c r="C1122" t="s">
        <v>226</v>
      </c>
      <c r="D1122" t="s">
        <v>4937</v>
      </c>
      <c r="E1122">
        <v>182</v>
      </c>
      <c r="F1122">
        <v>32</v>
      </c>
      <c r="G1122">
        <v>145</v>
      </c>
      <c r="H1122">
        <v>3</v>
      </c>
      <c r="I1122">
        <v>2</v>
      </c>
      <c r="J1122">
        <v>32</v>
      </c>
      <c r="K1122">
        <v>0</v>
      </c>
      <c r="L1122">
        <v>0</v>
      </c>
      <c r="M1122">
        <v>0</v>
      </c>
      <c r="N1122">
        <v>0</v>
      </c>
    </row>
    <row r="1123" spans="1:14" x14ac:dyDescent="0.2">
      <c r="A1123" t="s">
        <v>6055</v>
      </c>
      <c r="B1123" t="s">
        <v>89</v>
      </c>
      <c r="C1123" t="s">
        <v>226</v>
      </c>
      <c r="D1123" t="s">
        <v>4939</v>
      </c>
      <c r="E1123">
        <v>32</v>
      </c>
      <c r="F1123">
        <v>3</v>
      </c>
      <c r="G1123">
        <v>29</v>
      </c>
      <c r="H1123">
        <v>0</v>
      </c>
      <c r="I1123">
        <v>0</v>
      </c>
      <c r="J1123">
        <v>182</v>
      </c>
      <c r="K1123">
        <v>0</v>
      </c>
      <c r="L1123">
        <v>0</v>
      </c>
      <c r="M1123">
        <v>0</v>
      </c>
      <c r="N1123">
        <v>0</v>
      </c>
    </row>
    <row r="1124" spans="1:14" x14ac:dyDescent="0.2">
      <c r="A1124" t="s">
        <v>6056</v>
      </c>
      <c r="B1124" t="s">
        <v>89</v>
      </c>
      <c r="C1124" t="s">
        <v>226</v>
      </c>
      <c r="D1124" t="s">
        <v>4941</v>
      </c>
      <c r="E1124">
        <v>182</v>
      </c>
      <c r="F1124">
        <v>28</v>
      </c>
      <c r="G1124">
        <v>150</v>
      </c>
      <c r="H1124">
        <v>3</v>
      </c>
      <c r="I1124">
        <v>1</v>
      </c>
      <c r="J1124">
        <v>32</v>
      </c>
      <c r="K1124">
        <v>0</v>
      </c>
      <c r="L1124">
        <v>0</v>
      </c>
      <c r="M1124">
        <v>0</v>
      </c>
      <c r="N1124">
        <v>0</v>
      </c>
    </row>
    <row r="1125" spans="1:14" x14ac:dyDescent="0.2">
      <c r="A1125" t="s">
        <v>6057</v>
      </c>
      <c r="B1125" t="s">
        <v>89</v>
      </c>
      <c r="C1125" t="s">
        <v>226</v>
      </c>
      <c r="D1125" t="s">
        <v>4943</v>
      </c>
      <c r="E1125">
        <v>32</v>
      </c>
      <c r="F1125">
        <v>3</v>
      </c>
      <c r="G1125">
        <v>29</v>
      </c>
      <c r="H1125">
        <v>0</v>
      </c>
      <c r="I1125">
        <v>0</v>
      </c>
      <c r="J1125">
        <v>182</v>
      </c>
      <c r="K1125">
        <v>0</v>
      </c>
      <c r="L1125">
        <v>0</v>
      </c>
      <c r="M1125">
        <v>0</v>
      </c>
      <c r="N1125">
        <v>0</v>
      </c>
    </row>
    <row r="1126" spans="1:14" x14ac:dyDescent="0.2">
      <c r="A1126" t="s">
        <v>6058</v>
      </c>
      <c r="B1126" t="s">
        <v>89</v>
      </c>
      <c r="C1126" t="s">
        <v>226</v>
      </c>
      <c r="D1126" t="s">
        <v>4925</v>
      </c>
      <c r="E1126">
        <v>0</v>
      </c>
      <c r="F1126">
        <v>0</v>
      </c>
      <c r="G1126">
        <v>0</v>
      </c>
      <c r="H1126">
        <v>0</v>
      </c>
      <c r="I1126">
        <v>0</v>
      </c>
      <c r="J1126">
        <v>0</v>
      </c>
      <c r="K1126">
        <v>153</v>
      </c>
      <c r="L1126">
        <v>151</v>
      </c>
      <c r="M1126">
        <v>1</v>
      </c>
      <c r="N1126">
        <v>1</v>
      </c>
    </row>
    <row r="1127" spans="1:14" x14ac:dyDescent="0.2">
      <c r="A1127" t="s">
        <v>6059</v>
      </c>
      <c r="B1127" t="s">
        <v>89</v>
      </c>
      <c r="C1127" t="s">
        <v>226</v>
      </c>
      <c r="D1127" t="s">
        <v>4927</v>
      </c>
      <c r="E1127">
        <v>0</v>
      </c>
      <c r="F1127">
        <v>0</v>
      </c>
      <c r="G1127">
        <v>0</v>
      </c>
      <c r="H1127">
        <v>0</v>
      </c>
      <c r="I1127">
        <v>0</v>
      </c>
      <c r="J1127">
        <v>0</v>
      </c>
      <c r="K1127">
        <v>135</v>
      </c>
      <c r="L1127">
        <v>133</v>
      </c>
      <c r="M1127">
        <v>1</v>
      </c>
      <c r="N1127">
        <v>1</v>
      </c>
    </row>
    <row r="1128" spans="1:14" x14ac:dyDescent="0.2">
      <c r="A1128" t="s">
        <v>6060</v>
      </c>
      <c r="B1128" t="s">
        <v>89</v>
      </c>
      <c r="C1128" t="s">
        <v>227</v>
      </c>
      <c r="D1128" t="s">
        <v>4929</v>
      </c>
      <c r="E1128">
        <v>64</v>
      </c>
      <c r="F1128">
        <v>13</v>
      </c>
      <c r="G1128">
        <v>50</v>
      </c>
      <c r="H1128">
        <v>1</v>
      </c>
      <c r="I1128">
        <v>0</v>
      </c>
      <c r="J1128">
        <v>14</v>
      </c>
      <c r="K1128">
        <v>0</v>
      </c>
      <c r="L1128">
        <v>0</v>
      </c>
      <c r="M1128">
        <v>0</v>
      </c>
      <c r="N1128">
        <v>0</v>
      </c>
    </row>
    <row r="1129" spans="1:14" x14ac:dyDescent="0.2">
      <c r="A1129" t="s">
        <v>6061</v>
      </c>
      <c r="B1129" t="s">
        <v>89</v>
      </c>
      <c r="C1129" t="s">
        <v>227</v>
      </c>
      <c r="D1129" t="s">
        <v>4931</v>
      </c>
      <c r="E1129">
        <v>78</v>
      </c>
      <c r="F1129">
        <v>16</v>
      </c>
      <c r="G1129">
        <v>61</v>
      </c>
      <c r="H1129">
        <v>1</v>
      </c>
      <c r="I1129">
        <v>0</v>
      </c>
      <c r="J1129">
        <v>0</v>
      </c>
      <c r="K1129">
        <v>0</v>
      </c>
      <c r="L1129">
        <v>0</v>
      </c>
      <c r="M1129">
        <v>0</v>
      </c>
      <c r="N1129">
        <v>0</v>
      </c>
    </row>
    <row r="1130" spans="1:14" x14ac:dyDescent="0.2">
      <c r="A1130" t="s">
        <v>6062</v>
      </c>
      <c r="B1130" t="s">
        <v>89</v>
      </c>
      <c r="C1130" t="s">
        <v>227</v>
      </c>
      <c r="D1130" t="s">
        <v>4933</v>
      </c>
      <c r="E1130">
        <v>14</v>
      </c>
      <c r="F1130">
        <v>3</v>
      </c>
      <c r="G1130">
        <v>11</v>
      </c>
      <c r="H1130">
        <v>0</v>
      </c>
      <c r="I1130">
        <v>0</v>
      </c>
      <c r="J1130">
        <v>64</v>
      </c>
      <c r="K1130">
        <v>0</v>
      </c>
      <c r="L1130">
        <v>0</v>
      </c>
      <c r="M1130">
        <v>0</v>
      </c>
      <c r="N1130">
        <v>0</v>
      </c>
    </row>
    <row r="1131" spans="1:14" x14ac:dyDescent="0.2">
      <c r="A1131" t="s">
        <v>6063</v>
      </c>
      <c r="B1131" t="s">
        <v>89</v>
      </c>
      <c r="C1131" t="s">
        <v>227</v>
      </c>
      <c r="D1131" t="s">
        <v>4935</v>
      </c>
      <c r="E1131">
        <v>78</v>
      </c>
      <c r="F1131">
        <v>16</v>
      </c>
      <c r="G1131">
        <v>61</v>
      </c>
      <c r="H1131">
        <v>1</v>
      </c>
      <c r="I1131">
        <v>0</v>
      </c>
      <c r="J1131">
        <v>0</v>
      </c>
      <c r="K1131">
        <v>0</v>
      </c>
      <c r="L1131">
        <v>0</v>
      </c>
      <c r="M1131">
        <v>0</v>
      </c>
      <c r="N1131">
        <v>0</v>
      </c>
    </row>
    <row r="1132" spans="1:14" x14ac:dyDescent="0.2">
      <c r="A1132" t="s">
        <v>6064</v>
      </c>
      <c r="B1132" t="s">
        <v>89</v>
      </c>
      <c r="C1132" t="s">
        <v>227</v>
      </c>
      <c r="D1132" t="s">
        <v>4937</v>
      </c>
      <c r="E1132">
        <v>64</v>
      </c>
      <c r="F1132">
        <v>14</v>
      </c>
      <c r="G1132">
        <v>49</v>
      </c>
      <c r="H1132">
        <v>1</v>
      </c>
      <c r="I1132">
        <v>0</v>
      </c>
      <c r="J1132">
        <v>14</v>
      </c>
      <c r="K1132">
        <v>0</v>
      </c>
      <c r="L1132">
        <v>0</v>
      </c>
      <c r="M1132">
        <v>0</v>
      </c>
      <c r="N1132">
        <v>0</v>
      </c>
    </row>
    <row r="1133" spans="1:14" x14ac:dyDescent="0.2">
      <c r="A1133" t="s">
        <v>6065</v>
      </c>
      <c r="B1133" t="s">
        <v>89</v>
      </c>
      <c r="C1133" t="s">
        <v>227</v>
      </c>
      <c r="D1133" t="s">
        <v>4939</v>
      </c>
      <c r="E1133">
        <v>14</v>
      </c>
      <c r="F1133">
        <v>3</v>
      </c>
      <c r="G1133">
        <v>11</v>
      </c>
      <c r="H1133">
        <v>0</v>
      </c>
      <c r="I1133">
        <v>0</v>
      </c>
      <c r="J1133">
        <v>64</v>
      </c>
      <c r="K1133">
        <v>0</v>
      </c>
      <c r="L1133">
        <v>0</v>
      </c>
      <c r="M1133">
        <v>0</v>
      </c>
      <c r="N1133">
        <v>0</v>
      </c>
    </row>
    <row r="1134" spans="1:14" x14ac:dyDescent="0.2">
      <c r="A1134" t="s">
        <v>6066</v>
      </c>
      <c r="B1134" t="s">
        <v>89</v>
      </c>
      <c r="C1134" t="s">
        <v>227</v>
      </c>
      <c r="D1134" t="s">
        <v>4941</v>
      </c>
      <c r="E1134">
        <v>64</v>
      </c>
      <c r="F1134">
        <v>13</v>
      </c>
      <c r="G1134">
        <v>50</v>
      </c>
      <c r="H1134">
        <v>1</v>
      </c>
      <c r="I1134">
        <v>0</v>
      </c>
      <c r="J1134">
        <v>14</v>
      </c>
      <c r="K1134">
        <v>0</v>
      </c>
      <c r="L1134">
        <v>0</v>
      </c>
      <c r="M1134">
        <v>0</v>
      </c>
      <c r="N1134">
        <v>0</v>
      </c>
    </row>
    <row r="1135" spans="1:14" x14ac:dyDescent="0.2">
      <c r="A1135" t="s">
        <v>6067</v>
      </c>
      <c r="B1135" t="s">
        <v>89</v>
      </c>
      <c r="C1135" t="s">
        <v>227</v>
      </c>
      <c r="D1135" t="s">
        <v>4943</v>
      </c>
      <c r="E1135">
        <v>14</v>
      </c>
      <c r="F1135">
        <v>3</v>
      </c>
      <c r="G1135">
        <v>11</v>
      </c>
      <c r="H1135">
        <v>0</v>
      </c>
      <c r="I1135">
        <v>0</v>
      </c>
      <c r="J1135">
        <v>64</v>
      </c>
      <c r="K1135">
        <v>0</v>
      </c>
      <c r="L1135">
        <v>0</v>
      </c>
      <c r="M1135">
        <v>0</v>
      </c>
      <c r="N1135">
        <v>0</v>
      </c>
    </row>
    <row r="1136" spans="1:14" x14ac:dyDescent="0.2">
      <c r="A1136" t="s">
        <v>6068</v>
      </c>
      <c r="B1136" t="s">
        <v>89</v>
      </c>
      <c r="C1136" t="s">
        <v>227</v>
      </c>
      <c r="D1136" t="s">
        <v>4925</v>
      </c>
      <c r="E1136">
        <v>0</v>
      </c>
      <c r="F1136">
        <v>0</v>
      </c>
      <c r="G1136">
        <v>0</v>
      </c>
      <c r="H1136">
        <v>0</v>
      </c>
      <c r="I1136">
        <v>0</v>
      </c>
      <c r="J1136">
        <v>0</v>
      </c>
      <c r="K1136">
        <v>44</v>
      </c>
      <c r="L1136">
        <v>44</v>
      </c>
      <c r="M1136">
        <v>0</v>
      </c>
      <c r="N1136">
        <v>0</v>
      </c>
    </row>
    <row r="1137" spans="1:14" x14ac:dyDescent="0.2">
      <c r="A1137" t="s">
        <v>6069</v>
      </c>
      <c r="B1137" t="s">
        <v>89</v>
      </c>
      <c r="C1137" t="s">
        <v>227</v>
      </c>
      <c r="D1137" t="s">
        <v>4927</v>
      </c>
      <c r="E1137">
        <v>0</v>
      </c>
      <c r="F1137">
        <v>0</v>
      </c>
      <c r="G1137">
        <v>0</v>
      </c>
      <c r="H1137">
        <v>0</v>
      </c>
      <c r="I1137">
        <v>0</v>
      </c>
      <c r="J1137">
        <v>0</v>
      </c>
      <c r="K1137">
        <v>28</v>
      </c>
      <c r="L1137">
        <v>28</v>
      </c>
      <c r="M1137">
        <v>0</v>
      </c>
      <c r="N1137">
        <v>0</v>
      </c>
    </row>
    <row r="1138" spans="1:14" x14ac:dyDescent="0.2">
      <c r="A1138" t="s">
        <v>6070</v>
      </c>
      <c r="B1138" t="s">
        <v>89</v>
      </c>
      <c r="C1138" t="s">
        <v>228</v>
      </c>
      <c r="D1138" t="s">
        <v>4929</v>
      </c>
      <c r="E1138">
        <v>37</v>
      </c>
      <c r="F1138">
        <v>8</v>
      </c>
      <c r="G1138">
        <v>29</v>
      </c>
      <c r="H1138">
        <v>0</v>
      </c>
      <c r="I1138">
        <v>0</v>
      </c>
      <c r="J1138">
        <v>8</v>
      </c>
      <c r="K1138">
        <v>0</v>
      </c>
      <c r="L1138">
        <v>0</v>
      </c>
      <c r="M1138">
        <v>0</v>
      </c>
      <c r="N1138">
        <v>0</v>
      </c>
    </row>
    <row r="1139" spans="1:14" x14ac:dyDescent="0.2">
      <c r="A1139" t="s">
        <v>6071</v>
      </c>
      <c r="B1139" t="s">
        <v>89</v>
      </c>
      <c r="C1139" t="s">
        <v>228</v>
      </c>
      <c r="D1139" t="s">
        <v>4931</v>
      </c>
      <c r="E1139">
        <v>45</v>
      </c>
      <c r="F1139">
        <v>9</v>
      </c>
      <c r="G1139">
        <v>36</v>
      </c>
      <c r="H1139">
        <v>0</v>
      </c>
      <c r="I1139">
        <v>0</v>
      </c>
      <c r="J1139">
        <v>0</v>
      </c>
      <c r="K1139">
        <v>0</v>
      </c>
      <c r="L1139">
        <v>0</v>
      </c>
      <c r="M1139">
        <v>0</v>
      </c>
      <c r="N1139">
        <v>0</v>
      </c>
    </row>
    <row r="1140" spans="1:14" x14ac:dyDescent="0.2">
      <c r="A1140" t="s">
        <v>6072</v>
      </c>
      <c r="B1140" t="s">
        <v>89</v>
      </c>
      <c r="C1140" t="s">
        <v>228</v>
      </c>
      <c r="D1140" t="s">
        <v>4933</v>
      </c>
      <c r="E1140">
        <v>8</v>
      </c>
      <c r="F1140">
        <v>1</v>
      </c>
      <c r="G1140">
        <v>7</v>
      </c>
      <c r="H1140">
        <v>0</v>
      </c>
      <c r="I1140">
        <v>0</v>
      </c>
      <c r="J1140">
        <v>37</v>
      </c>
      <c r="K1140">
        <v>0</v>
      </c>
      <c r="L1140">
        <v>0</v>
      </c>
      <c r="M1140">
        <v>0</v>
      </c>
      <c r="N1140">
        <v>0</v>
      </c>
    </row>
    <row r="1141" spans="1:14" x14ac:dyDescent="0.2">
      <c r="A1141" t="s">
        <v>6073</v>
      </c>
      <c r="B1141" t="s">
        <v>89</v>
      </c>
      <c r="C1141" t="s">
        <v>228</v>
      </c>
      <c r="D1141" t="s">
        <v>4935</v>
      </c>
      <c r="E1141">
        <v>45</v>
      </c>
      <c r="F1141">
        <v>9</v>
      </c>
      <c r="G1141">
        <v>36</v>
      </c>
      <c r="H1141">
        <v>0</v>
      </c>
      <c r="I1141">
        <v>0</v>
      </c>
      <c r="J1141">
        <v>0</v>
      </c>
      <c r="K1141">
        <v>0</v>
      </c>
      <c r="L1141">
        <v>0</v>
      </c>
      <c r="M1141">
        <v>0</v>
      </c>
      <c r="N1141">
        <v>0</v>
      </c>
    </row>
    <row r="1142" spans="1:14" x14ac:dyDescent="0.2">
      <c r="A1142" t="s">
        <v>6074</v>
      </c>
      <c r="B1142" t="s">
        <v>89</v>
      </c>
      <c r="C1142" t="s">
        <v>228</v>
      </c>
      <c r="D1142" t="s">
        <v>4937</v>
      </c>
      <c r="E1142">
        <v>37</v>
      </c>
      <c r="F1142">
        <v>8</v>
      </c>
      <c r="G1142">
        <v>29</v>
      </c>
      <c r="H1142">
        <v>0</v>
      </c>
      <c r="I1142">
        <v>0</v>
      </c>
      <c r="J1142">
        <v>8</v>
      </c>
      <c r="K1142">
        <v>0</v>
      </c>
      <c r="L1142">
        <v>0</v>
      </c>
      <c r="M1142">
        <v>0</v>
      </c>
      <c r="N1142">
        <v>0</v>
      </c>
    </row>
    <row r="1143" spans="1:14" x14ac:dyDescent="0.2">
      <c r="A1143" t="s">
        <v>6075</v>
      </c>
      <c r="B1143" t="s">
        <v>89</v>
      </c>
      <c r="C1143" t="s">
        <v>228</v>
      </c>
      <c r="D1143" t="s">
        <v>4939</v>
      </c>
      <c r="E1143">
        <v>8</v>
      </c>
      <c r="F1143">
        <v>1</v>
      </c>
      <c r="G1143">
        <v>7</v>
      </c>
      <c r="H1143">
        <v>0</v>
      </c>
      <c r="I1143">
        <v>0</v>
      </c>
      <c r="J1143">
        <v>37</v>
      </c>
      <c r="K1143">
        <v>0</v>
      </c>
      <c r="L1143">
        <v>0</v>
      </c>
      <c r="M1143">
        <v>0</v>
      </c>
      <c r="N1143">
        <v>0</v>
      </c>
    </row>
    <row r="1144" spans="1:14" x14ac:dyDescent="0.2">
      <c r="A1144" t="s">
        <v>6076</v>
      </c>
      <c r="B1144" t="s">
        <v>89</v>
      </c>
      <c r="C1144" t="s">
        <v>228</v>
      </c>
      <c r="D1144" t="s">
        <v>4941</v>
      </c>
      <c r="E1144">
        <v>37</v>
      </c>
      <c r="F1144">
        <v>8</v>
      </c>
      <c r="G1144">
        <v>29</v>
      </c>
      <c r="H1144">
        <v>0</v>
      </c>
      <c r="I1144">
        <v>0</v>
      </c>
      <c r="J1144">
        <v>8</v>
      </c>
      <c r="K1144">
        <v>0</v>
      </c>
      <c r="L1144">
        <v>0</v>
      </c>
      <c r="M1144">
        <v>0</v>
      </c>
      <c r="N1144">
        <v>0</v>
      </c>
    </row>
    <row r="1145" spans="1:14" x14ac:dyDescent="0.2">
      <c r="A1145" t="s">
        <v>6077</v>
      </c>
      <c r="B1145" t="s">
        <v>89</v>
      </c>
      <c r="C1145" t="s">
        <v>228</v>
      </c>
      <c r="D1145" t="s">
        <v>4943</v>
      </c>
      <c r="E1145">
        <v>8</v>
      </c>
      <c r="F1145">
        <v>1</v>
      </c>
      <c r="G1145">
        <v>7</v>
      </c>
      <c r="H1145">
        <v>0</v>
      </c>
      <c r="I1145">
        <v>0</v>
      </c>
      <c r="J1145">
        <v>37</v>
      </c>
      <c r="K1145">
        <v>0</v>
      </c>
      <c r="L1145">
        <v>0</v>
      </c>
      <c r="M1145">
        <v>0</v>
      </c>
      <c r="N1145">
        <v>0</v>
      </c>
    </row>
    <row r="1146" spans="1:14" x14ac:dyDescent="0.2">
      <c r="A1146" t="s">
        <v>6078</v>
      </c>
      <c r="B1146" t="s">
        <v>89</v>
      </c>
      <c r="C1146" t="s">
        <v>228</v>
      </c>
      <c r="D1146" t="s">
        <v>4925</v>
      </c>
      <c r="E1146">
        <v>0</v>
      </c>
      <c r="F1146">
        <v>0</v>
      </c>
      <c r="G1146">
        <v>0</v>
      </c>
      <c r="H1146">
        <v>0</v>
      </c>
      <c r="I1146">
        <v>0</v>
      </c>
      <c r="J1146">
        <v>0</v>
      </c>
      <c r="K1146">
        <v>39</v>
      </c>
      <c r="L1146">
        <v>39</v>
      </c>
      <c r="M1146">
        <v>0</v>
      </c>
      <c r="N1146">
        <v>0</v>
      </c>
    </row>
    <row r="1147" spans="1:14" x14ac:dyDescent="0.2">
      <c r="A1147" t="s">
        <v>6079</v>
      </c>
      <c r="B1147" t="s">
        <v>89</v>
      </c>
      <c r="C1147" t="s">
        <v>228</v>
      </c>
      <c r="D1147" t="s">
        <v>4927</v>
      </c>
      <c r="E1147">
        <v>0</v>
      </c>
      <c r="F1147">
        <v>0</v>
      </c>
      <c r="G1147">
        <v>0</v>
      </c>
      <c r="H1147">
        <v>0</v>
      </c>
      <c r="I1147">
        <v>0</v>
      </c>
      <c r="J1147">
        <v>0</v>
      </c>
      <c r="K1147">
        <v>33</v>
      </c>
      <c r="L1147">
        <v>33</v>
      </c>
      <c r="M1147">
        <v>0</v>
      </c>
      <c r="N1147">
        <v>0</v>
      </c>
    </row>
    <row r="1148" spans="1:14" x14ac:dyDescent="0.2">
      <c r="A1148" t="s">
        <v>6080</v>
      </c>
      <c r="B1148" t="s">
        <v>89</v>
      </c>
      <c r="C1148" t="s">
        <v>229</v>
      </c>
      <c r="D1148" t="s">
        <v>4929</v>
      </c>
      <c r="E1148">
        <v>41</v>
      </c>
      <c r="F1148">
        <v>11</v>
      </c>
      <c r="G1148">
        <v>27</v>
      </c>
      <c r="H1148">
        <v>3</v>
      </c>
      <c r="I1148">
        <v>0</v>
      </c>
      <c r="J1148">
        <v>13</v>
      </c>
      <c r="K1148">
        <v>0</v>
      </c>
      <c r="L1148">
        <v>0</v>
      </c>
      <c r="M1148">
        <v>0</v>
      </c>
      <c r="N1148">
        <v>0</v>
      </c>
    </row>
    <row r="1149" spans="1:14" x14ac:dyDescent="0.2">
      <c r="A1149" t="s">
        <v>6081</v>
      </c>
      <c r="B1149" t="s">
        <v>89</v>
      </c>
      <c r="C1149" t="s">
        <v>229</v>
      </c>
      <c r="D1149" t="s">
        <v>4931</v>
      </c>
      <c r="E1149">
        <v>54</v>
      </c>
      <c r="F1149">
        <v>10</v>
      </c>
      <c r="G1149">
        <v>41</v>
      </c>
      <c r="H1149">
        <v>3</v>
      </c>
      <c r="I1149">
        <v>0</v>
      </c>
      <c r="J1149">
        <v>0</v>
      </c>
      <c r="K1149">
        <v>0</v>
      </c>
      <c r="L1149">
        <v>0</v>
      </c>
      <c r="M1149">
        <v>0</v>
      </c>
      <c r="N1149">
        <v>0</v>
      </c>
    </row>
    <row r="1150" spans="1:14" x14ac:dyDescent="0.2">
      <c r="A1150" t="s">
        <v>6082</v>
      </c>
      <c r="B1150" t="s">
        <v>89</v>
      </c>
      <c r="C1150" t="s">
        <v>229</v>
      </c>
      <c r="D1150" t="s">
        <v>4933</v>
      </c>
      <c r="E1150">
        <v>13</v>
      </c>
      <c r="F1150">
        <v>1</v>
      </c>
      <c r="G1150">
        <v>12</v>
      </c>
      <c r="H1150">
        <v>0</v>
      </c>
      <c r="I1150">
        <v>0</v>
      </c>
      <c r="J1150">
        <v>41</v>
      </c>
      <c r="K1150">
        <v>0</v>
      </c>
      <c r="L1150">
        <v>0</v>
      </c>
      <c r="M1150">
        <v>0</v>
      </c>
      <c r="N1150">
        <v>0</v>
      </c>
    </row>
    <row r="1151" spans="1:14" x14ac:dyDescent="0.2">
      <c r="A1151" t="s">
        <v>6083</v>
      </c>
      <c r="B1151" t="s">
        <v>89</v>
      </c>
      <c r="C1151" t="s">
        <v>229</v>
      </c>
      <c r="D1151" t="s">
        <v>4935</v>
      </c>
      <c r="E1151">
        <v>54</v>
      </c>
      <c r="F1151">
        <v>10</v>
      </c>
      <c r="G1151">
        <v>41</v>
      </c>
      <c r="H1151">
        <v>3</v>
      </c>
      <c r="I1151">
        <v>0</v>
      </c>
      <c r="J1151">
        <v>0</v>
      </c>
      <c r="K1151">
        <v>0</v>
      </c>
      <c r="L1151">
        <v>0</v>
      </c>
      <c r="M1151">
        <v>0</v>
      </c>
      <c r="N1151">
        <v>0</v>
      </c>
    </row>
    <row r="1152" spans="1:14" x14ac:dyDescent="0.2">
      <c r="A1152" t="s">
        <v>6084</v>
      </c>
      <c r="B1152" t="s">
        <v>89</v>
      </c>
      <c r="C1152" t="s">
        <v>229</v>
      </c>
      <c r="D1152" t="s">
        <v>4937</v>
      </c>
      <c r="E1152">
        <v>41</v>
      </c>
      <c r="F1152">
        <v>9</v>
      </c>
      <c r="G1152">
        <v>29</v>
      </c>
      <c r="H1152">
        <v>3</v>
      </c>
      <c r="I1152">
        <v>0</v>
      </c>
      <c r="J1152">
        <v>13</v>
      </c>
      <c r="K1152">
        <v>0</v>
      </c>
      <c r="L1152">
        <v>0</v>
      </c>
      <c r="M1152">
        <v>0</v>
      </c>
      <c r="N1152">
        <v>0</v>
      </c>
    </row>
    <row r="1153" spans="1:14" x14ac:dyDescent="0.2">
      <c r="A1153" t="s">
        <v>6085</v>
      </c>
      <c r="B1153" t="s">
        <v>89</v>
      </c>
      <c r="C1153" t="s">
        <v>229</v>
      </c>
      <c r="D1153" t="s">
        <v>4939</v>
      </c>
      <c r="E1153">
        <v>13</v>
      </c>
      <c r="F1153">
        <v>1</v>
      </c>
      <c r="G1153">
        <v>12</v>
      </c>
      <c r="H1153">
        <v>0</v>
      </c>
      <c r="I1153">
        <v>0</v>
      </c>
      <c r="J1153">
        <v>41</v>
      </c>
      <c r="K1153">
        <v>0</v>
      </c>
      <c r="L1153">
        <v>0</v>
      </c>
      <c r="M1153">
        <v>0</v>
      </c>
      <c r="N1153">
        <v>0</v>
      </c>
    </row>
    <row r="1154" spans="1:14" x14ac:dyDescent="0.2">
      <c r="A1154" t="s">
        <v>6086</v>
      </c>
      <c r="B1154" t="s">
        <v>89</v>
      </c>
      <c r="C1154" t="s">
        <v>229</v>
      </c>
      <c r="D1154" t="s">
        <v>4941</v>
      </c>
      <c r="E1154">
        <v>41</v>
      </c>
      <c r="F1154">
        <v>9</v>
      </c>
      <c r="G1154">
        <v>29</v>
      </c>
      <c r="H1154">
        <v>3</v>
      </c>
      <c r="I1154">
        <v>0</v>
      </c>
      <c r="J1154">
        <v>13</v>
      </c>
      <c r="K1154">
        <v>0</v>
      </c>
      <c r="L1154">
        <v>0</v>
      </c>
      <c r="M1154">
        <v>0</v>
      </c>
      <c r="N1154">
        <v>0</v>
      </c>
    </row>
    <row r="1155" spans="1:14" x14ac:dyDescent="0.2">
      <c r="A1155" t="s">
        <v>6087</v>
      </c>
      <c r="B1155" t="s">
        <v>89</v>
      </c>
      <c r="C1155" t="s">
        <v>229</v>
      </c>
      <c r="D1155" t="s">
        <v>4943</v>
      </c>
      <c r="E1155">
        <v>13</v>
      </c>
      <c r="F1155">
        <v>1</v>
      </c>
      <c r="G1155">
        <v>12</v>
      </c>
      <c r="H1155">
        <v>0</v>
      </c>
      <c r="I1155">
        <v>0</v>
      </c>
      <c r="J1155">
        <v>41</v>
      </c>
      <c r="K1155">
        <v>0</v>
      </c>
      <c r="L1155">
        <v>0</v>
      </c>
      <c r="M1155">
        <v>0</v>
      </c>
      <c r="N1155">
        <v>0</v>
      </c>
    </row>
    <row r="1156" spans="1:14" x14ac:dyDescent="0.2">
      <c r="A1156" t="s">
        <v>6088</v>
      </c>
      <c r="B1156" t="s">
        <v>89</v>
      </c>
      <c r="C1156" t="s">
        <v>229</v>
      </c>
      <c r="D1156" t="s">
        <v>4925</v>
      </c>
      <c r="E1156">
        <v>0</v>
      </c>
      <c r="F1156">
        <v>0</v>
      </c>
      <c r="G1156">
        <v>0</v>
      </c>
      <c r="H1156">
        <v>0</v>
      </c>
      <c r="I1156">
        <v>0</v>
      </c>
      <c r="J1156">
        <v>0</v>
      </c>
      <c r="K1156">
        <v>41</v>
      </c>
      <c r="L1156">
        <v>41</v>
      </c>
      <c r="M1156">
        <v>0</v>
      </c>
      <c r="N1156">
        <v>0</v>
      </c>
    </row>
    <row r="1157" spans="1:14" x14ac:dyDescent="0.2">
      <c r="A1157" t="s">
        <v>6089</v>
      </c>
      <c r="B1157" t="s">
        <v>89</v>
      </c>
      <c r="C1157" t="s">
        <v>229</v>
      </c>
      <c r="D1157" t="s">
        <v>4927</v>
      </c>
      <c r="E1157">
        <v>0</v>
      </c>
      <c r="F1157">
        <v>0</v>
      </c>
      <c r="G1157">
        <v>0</v>
      </c>
      <c r="H1157">
        <v>0</v>
      </c>
      <c r="I1157">
        <v>0</v>
      </c>
      <c r="J1157">
        <v>0</v>
      </c>
      <c r="K1157">
        <v>34</v>
      </c>
      <c r="L1157">
        <v>34</v>
      </c>
      <c r="M1157">
        <v>0</v>
      </c>
      <c r="N1157">
        <v>0</v>
      </c>
    </row>
    <row r="1158" spans="1:14" x14ac:dyDescent="0.2">
      <c r="A1158" t="s">
        <v>6090</v>
      </c>
      <c r="B1158" t="s">
        <v>89</v>
      </c>
      <c r="C1158" t="s">
        <v>230</v>
      </c>
      <c r="D1158" t="s">
        <v>4929</v>
      </c>
      <c r="E1158">
        <v>180</v>
      </c>
      <c r="F1158">
        <v>37</v>
      </c>
      <c r="G1158">
        <v>136</v>
      </c>
      <c r="H1158">
        <v>6</v>
      </c>
      <c r="I1158">
        <v>1</v>
      </c>
      <c r="J1158">
        <v>52</v>
      </c>
      <c r="K1158">
        <v>0</v>
      </c>
      <c r="L1158">
        <v>0</v>
      </c>
      <c r="M1158">
        <v>0</v>
      </c>
      <c r="N1158">
        <v>0</v>
      </c>
    </row>
    <row r="1159" spans="1:14" x14ac:dyDescent="0.2">
      <c r="A1159" t="s">
        <v>6091</v>
      </c>
      <c r="B1159" t="s">
        <v>89</v>
      </c>
      <c r="C1159" t="s">
        <v>230</v>
      </c>
      <c r="D1159" t="s">
        <v>4931</v>
      </c>
      <c r="E1159">
        <v>232</v>
      </c>
      <c r="F1159">
        <v>46</v>
      </c>
      <c r="G1159">
        <v>178</v>
      </c>
      <c r="H1159">
        <v>7</v>
      </c>
      <c r="I1159">
        <v>1</v>
      </c>
      <c r="J1159">
        <v>0</v>
      </c>
      <c r="K1159">
        <v>0</v>
      </c>
      <c r="L1159">
        <v>0</v>
      </c>
      <c r="M1159">
        <v>0</v>
      </c>
      <c r="N1159">
        <v>0</v>
      </c>
    </row>
    <row r="1160" spans="1:14" x14ac:dyDescent="0.2">
      <c r="A1160" t="s">
        <v>6092</v>
      </c>
      <c r="B1160" t="s">
        <v>89</v>
      </c>
      <c r="C1160" t="s">
        <v>230</v>
      </c>
      <c r="D1160" t="s">
        <v>4933</v>
      </c>
      <c r="E1160">
        <v>52</v>
      </c>
      <c r="F1160">
        <v>12</v>
      </c>
      <c r="G1160">
        <v>40</v>
      </c>
      <c r="H1160">
        <v>0</v>
      </c>
      <c r="I1160">
        <v>0</v>
      </c>
      <c r="J1160">
        <v>180</v>
      </c>
      <c r="K1160">
        <v>0</v>
      </c>
      <c r="L1160">
        <v>0</v>
      </c>
      <c r="M1160">
        <v>0</v>
      </c>
      <c r="N1160">
        <v>0</v>
      </c>
    </row>
    <row r="1161" spans="1:14" x14ac:dyDescent="0.2">
      <c r="A1161" t="s">
        <v>6093</v>
      </c>
      <c r="B1161" t="s">
        <v>89</v>
      </c>
      <c r="C1161" t="s">
        <v>230</v>
      </c>
      <c r="D1161" t="s">
        <v>4935</v>
      </c>
      <c r="E1161">
        <v>232</v>
      </c>
      <c r="F1161">
        <v>46</v>
      </c>
      <c r="G1161">
        <v>178</v>
      </c>
      <c r="H1161">
        <v>7</v>
      </c>
      <c r="I1161">
        <v>1</v>
      </c>
      <c r="J1161">
        <v>0</v>
      </c>
      <c r="K1161">
        <v>0</v>
      </c>
      <c r="L1161">
        <v>0</v>
      </c>
      <c r="M1161">
        <v>0</v>
      </c>
      <c r="N1161">
        <v>0</v>
      </c>
    </row>
    <row r="1162" spans="1:14" x14ac:dyDescent="0.2">
      <c r="A1162" t="s">
        <v>6094</v>
      </c>
      <c r="B1162" t="s">
        <v>89</v>
      </c>
      <c r="C1162" t="s">
        <v>230</v>
      </c>
      <c r="D1162" t="s">
        <v>4937</v>
      </c>
      <c r="E1162">
        <v>180</v>
      </c>
      <c r="F1162">
        <v>39</v>
      </c>
      <c r="G1162">
        <v>133</v>
      </c>
      <c r="H1162">
        <v>7</v>
      </c>
      <c r="I1162">
        <v>1</v>
      </c>
      <c r="J1162">
        <v>52</v>
      </c>
      <c r="K1162">
        <v>0</v>
      </c>
      <c r="L1162">
        <v>0</v>
      </c>
      <c r="M1162">
        <v>0</v>
      </c>
      <c r="N1162">
        <v>0</v>
      </c>
    </row>
    <row r="1163" spans="1:14" x14ac:dyDescent="0.2">
      <c r="A1163" t="s">
        <v>6095</v>
      </c>
      <c r="B1163" t="s">
        <v>89</v>
      </c>
      <c r="C1163" t="s">
        <v>230</v>
      </c>
      <c r="D1163" t="s">
        <v>4939</v>
      </c>
      <c r="E1163">
        <v>52</v>
      </c>
      <c r="F1163">
        <v>18</v>
      </c>
      <c r="G1163">
        <v>34</v>
      </c>
      <c r="H1163">
        <v>0</v>
      </c>
      <c r="I1163">
        <v>0</v>
      </c>
      <c r="J1163">
        <v>180</v>
      </c>
      <c r="K1163">
        <v>0</v>
      </c>
      <c r="L1163">
        <v>0</v>
      </c>
      <c r="M1163">
        <v>0</v>
      </c>
      <c r="N1163">
        <v>0</v>
      </c>
    </row>
    <row r="1164" spans="1:14" x14ac:dyDescent="0.2">
      <c r="A1164" t="s">
        <v>6096</v>
      </c>
      <c r="B1164" t="s">
        <v>89</v>
      </c>
      <c r="C1164" t="s">
        <v>230</v>
      </c>
      <c r="D1164" t="s">
        <v>4941</v>
      </c>
      <c r="E1164">
        <v>180</v>
      </c>
      <c r="F1164">
        <v>34</v>
      </c>
      <c r="G1164">
        <v>138</v>
      </c>
      <c r="H1164">
        <v>7</v>
      </c>
      <c r="I1164">
        <v>1</v>
      </c>
      <c r="J1164">
        <v>52</v>
      </c>
      <c r="K1164">
        <v>0</v>
      </c>
      <c r="L1164">
        <v>0</v>
      </c>
      <c r="M1164">
        <v>0</v>
      </c>
      <c r="N1164">
        <v>0</v>
      </c>
    </row>
    <row r="1165" spans="1:14" x14ac:dyDescent="0.2">
      <c r="A1165" t="s">
        <v>6097</v>
      </c>
      <c r="B1165" t="s">
        <v>89</v>
      </c>
      <c r="C1165" t="s">
        <v>230</v>
      </c>
      <c r="D1165" t="s">
        <v>4943</v>
      </c>
      <c r="E1165">
        <v>52</v>
      </c>
      <c r="F1165">
        <v>12</v>
      </c>
      <c r="G1165">
        <v>40</v>
      </c>
      <c r="H1165">
        <v>0</v>
      </c>
      <c r="I1165">
        <v>0</v>
      </c>
      <c r="J1165">
        <v>180</v>
      </c>
      <c r="K1165">
        <v>0</v>
      </c>
      <c r="L1165">
        <v>0</v>
      </c>
      <c r="M1165">
        <v>0</v>
      </c>
      <c r="N1165">
        <v>0</v>
      </c>
    </row>
    <row r="1166" spans="1:14" x14ac:dyDescent="0.2">
      <c r="A1166" t="s">
        <v>6098</v>
      </c>
      <c r="B1166" t="s">
        <v>89</v>
      </c>
      <c r="C1166" t="s">
        <v>230</v>
      </c>
      <c r="D1166" t="s">
        <v>4925</v>
      </c>
      <c r="E1166">
        <v>0</v>
      </c>
      <c r="F1166">
        <v>0</v>
      </c>
      <c r="G1166">
        <v>0</v>
      </c>
      <c r="H1166">
        <v>0</v>
      </c>
      <c r="I1166">
        <v>0</v>
      </c>
      <c r="J1166">
        <v>0</v>
      </c>
      <c r="K1166">
        <v>159</v>
      </c>
      <c r="L1166">
        <v>158</v>
      </c>
      <c r="M1166">
        <v>1</v>
      </c>
      <c r="N1166">
        <v>0</v>
      </c>
    </row>
    <row r="1167" spans="1:14" x14ac:dyDescent="0.2">
      <c r="A1167" t="s">
        <v>6099</v>
      </c>
      <c r="B1167" t="s">
        <v>89</v>
      </c>
      <c r="C1167" t="s">
        <v>230</v>
      </c>
      <c r="D1167" t="s">
        <v>4927</v>
      </c>
      <c r="E1167">
        <v>0</v>
      </c>
      <c r="F1167">
        <v>0</v>
      </c>
      <c r="G1167">
        <v>0</v>
      </c>
      <c r="H1167">
        <v>0</v>
      </c>
      <c r="I1167">
        <v>0</v>
      </c>
      <c r="J1167">
        <v>0</v>
      </c>
      <c r="K1167">
        <v>128</v>
      </c>
      <c r="L1167">
        <v>128</v>
      </c>
      <c r="M1167">
        <v>0</v>
      </c>
      <c r="N1167">
        <v>0</v>
      </c>
    </row>
    <row r="1168" spans="1:14" x14ac:dyDescent="0.2">
      <c r="A1168" t="s">
        <v>6100</v>
      </c>
      <c r="B1168" t="s">
        <v>89</v>
      </c>
      <c r="C1168" t="s">
        <v>231</v>
      </c>
      <c r="D1168" t="s">
        <v>4929</v>
      </c>
      <c r="E1168">
        <v>31</v>
      </c>
      <c r="F1168">
        <v>11</v>
      </c>
      <c r="G1168">
        <v>20</v>
      </c>
      <c r="H1168">
        <v>0</v>
      </c>
      <c r="I1168">
        <v>0</v>
      </c>
      <c r="J1168">
        <v>7</v>
      </c>
      <c r="K1168">
        <v>0</v>
      </c>
      <c r="L1168">
        <v>0</v>
      </c>
      <c r="M1168">
        <v>0</v>
      </c>
      <c r="N1168">
        <v>0</v>
      </c>
    </row>
    <row r="1169" spans="1:14" x14ac:dyDescent="0.2">
      <c r="A1169" t="s">
        <v>6101</v>
      </c>
      <c r="B1169" t="s">
        <v>89</v>
      </c>
      <c r="C1169" t="s">
        <v>231</v>
      </c>
      <c r="D1169" t="s">
        <v>4931</v>
      </c>
      <c r="E1169">
        <v>38</v>
      </c>
      <c r="F1169">
        <v>13</v>
      </c>
      <c r="G1169">
        <v>25</v>
      </c>
      <c r="H1169">
        <v>0</v>
      </c>
      <c r="I1169">
        <v>0</v>
      </c>
      <c r="J1169">
        <v>0</v>
      </c>
      <c r="K1169">
        <v>0</v>
      </c>
      <c r="L1169">
        <v>0</v>
      </c>
      <c r="M1169">
        <v>0</v>
      </c>
      <c r="N1169">
        <v>0</v>
      </c>
    </row>
    <row r="1170" spans="1:14" x14ac:dyDescent="0.2">
      <c r="A1170" t="s">
        <v>6102</v>
      </c>
      <c r="B1170" t="s">
        <v>89</v>
      </c>
      <c r="C1170" t="s">
        <v>231</v>
      </c>
      <c r="D1170" t="s">
        <v>4933</v>
      </c>
      <c r="E1170">
        <v>7</v>
      </c>
      <c r="F1170">
        <v>3</v>
      </c>
      <c r="G1170">
        <v>4</v>
      </c>
      <c r="H1170">
        <v>0</v>
      </c>
      <c r="I1170">
        <v>0</v>
      </c>
      <c r="J1170">
        <v>31</v>
      </c>
      <c r="K1170">
        <v>0</v>
      </c>
      <c r="L1170">
        <v>0</v>
      </c>
      <c r="M1170">
        <v>0</v>
      </c>
      <c r="N1170">
        <v>0</v>
      </c>
    </row>
    <row r="1171" spans="1:14" x14ac:dyDescent="0.2">
      <c r="A1171" t="s">
        <v>6103</v>
      </c>
      <c r="B1171" t="s">
        <v>89</v>
      </c>
      <c r="C1171" t="s">
        <v>231</v>
      </c>
      <c r="D1171" t="s">
        <v>4935</v>
      </c>
      <c r="E1171">
        <v>38</v>
      </c>
      <c r="F1171">
        <v>13</v>
      </c>
      <c r="G1171">
        <v>25</v>
      </c>
      <c r="H1171">
        <v>0</v>
      </c>
      <c r="I1171">
        <v>0</v>
      </c>
      <c r="J1171">
        <v>0</v>
      </c>
      <c r="K1171">
        <v>0</v>
      </c>
      <c r="L1171">
        <v>0</v>
      </c>
      <c r="M1171">
        <v>0</v>
      </c>
      <c r="N1171">
        <v>0</v>
      </c>
    </row>
    <row r="1172" spans="1:14" x14ac:dyDescent="0.2">
      <c r="A1172" t="s">
        <v>6104</v>
      </c>
      <c r="B1172" t="s">
        <v>89</v>
      </c>
      <c r="C1172" t="s">
        <v>231</v>
      </c>
      <c r="D1172" t="s">
        <v>4937</v>
      </c>
      <c r="E1172">
        <v>31</v>
      </c>
      <c r="F1172">
        <v>10</v>
      </c>
      <c r="G1172">
        <v>21</v>
      </c>
      <c r="H1172">
        <v>0</v>
      </c>
      <c r="I1172">
        <v>0</v>
      </c>
      <c r="J1172">
        <v>7</v>
      </c>
      <c r="K1172">
        <v>0</v>
      </c>
      <c r="L1172">
        <v>0</v>
      </c>
      <c r="M1172">
        <v>0</v>
      </c>
      <c r="N1172">
        <v>0</v>
      </c>
    </row>
    <row r="1173" spans="1:14" x14ac:dyDescent="0.2">
      <c r="A1173" t="s">
        <v>6105</v>
      </c>
      <c r="B1173" t="s">
        <v>89</v>
      </c>
      <c r="C1173" t="s">
        <v>231</v>
      </c>
      <c r="D1173" t="s">
        <v>4939</v>
      </c>
      <c r="E1173">
        <v>7</v>
      </c>
      <c r="F1173">
        <v>3</v>
      </c>
      <c r="G1173">
        <v>4</v>
      </c>
      <c r="H1173">
        <v>0</v>
      </c>
      <c r="I1173">
        <v>0</v>
      </c>
      <c r="J1173">
        <v>31</v>
      </c>
      <c r="K1173">
        <v>0</v>
      </c>
      <c r="L1173">
        <v>0</v>
      </c>
      <c r="M1173">
        <v>0</v>
      </c>
      <c r="N1173">
        <v>0</v>
      </c>
    </row>
    <row r="1174" spans="1:14" x14ac:dyDescent="0.2">
      <c r="A1174" t="s">
        <v>6106</v>
      </c>
      <c r="B1174" t="s">
        <v>89</v>
      </c>
      <c r="C1174" t="s">
        <v>231</v>
      </c>
      <c r="D1174" t="s">
        <v>4941</v>
      </c>
      <c r="E1174">
        <v>31</v>
      </c>
      <c r="F1174">
        <v>10</v>
      </c>
      <c r="G1174">
        <v>21</v>
      </c>
      <c r="H1174">
        <v>0</v>
      </c>
      <c r="I1174">
        <v>0</v>
      </c>
      <c r="J1174">
        <v>7</v>
      </c>
      <c r="K1174">
        <v>0</v>
      </c>
      <c r="L1174">
        <v>0</v>
      </c>
      <c r="M1174">
        <v>0</v>
      </c>
      <c r="N1174">
        <v>0</v>
      </c>
    </row>
    <row r="1175" spans="1:14" x14ac:dyDescent="0.2">
      <c r="A1175" t="s">
        <v>6107</v>
      </c>
      <c r="B1175" t="s">
        <v>89</v>
      </c>
      <c r="C1175" t="s">
        <v>231</v>
      </c>
      <c r="D1175" t="s">
        <v>4943</v>
      </c>
      <c r="E1175">
        <v>7</v>
      </c>
      <c r="F1175">
        <v>3</v>
      </c>
      <c r="G1175">
        <v>4</v>
      </c>
      <c r="H1175">
        <v>0</v>
      </c>
      <c r="I1175">
        <v>0</v>
      </c>
      <c r="J1175">
        <v>31</v>
      </c>
      <c r="K1175">
        <v>0</v>
      </c>
      <c r="L1175">
        <v>0</v>
      </c>
      <c r="M1175">
        <v>0</v>
      </c>
      <c r="N1175">
        <v>0</v>
      </c>
    </row>
    <row r="1176" spans="1:14" x14ac:dyDescent="0.2">
      <c r="A1176" t="s">
        <v>6108</v>
      </c>
      <c r="B1176" t="s">
        <v>89</v>
      </c>
      <c r="C1176" t="s">
        <v>231</v>
      </c>
      <c r="D1176" t="s">
        <v>4925</v>
      </c>
      <c r="E1176">
        <v>0</v>
      </c>
      <c r="F1176">
        <v>0</v>
      </c>
      <c r="G1176">
        <v>0</v>
      </c>
      <c r="H1176">
        <v>0</v>
      </c>
      <c r="I1176">
        <v>0</v>
      </c>
      <c r="J1176">
        <v>0</v>
      </c>
      <c r="K1176">
        <v>27</v>
      </c>
      <c r="L1176">
        <v>27</v>
      </c>
      <c r="M1176">
        <v>0</v>
      </c>
      <c r="N1176">
        <v>0</v>
      </c>
    </row>
    <row r="1177" spans="1:14" x14ac:dyDescent="0.2">
      <c r="A1177" t="s">
        <v>6109</v>
      </c>
      <c r="B1177" t="s">
        <v>89</v>
      </c>
      <c r="C1177" t="s">
        <v>231</v>
      </c>
      <c r="D1177" t="s">
        <v>4927</v>
      </c>
      <c r="E1177">
        <v>0</v>
      </c>
      <c r="F1177">
        <v>0</v>
      </c>
      <c r="G1177">
        <v>0</v>
      </c>
      <c r="H1177">
        <v>0</v>
      </c>
      <c r="I1177">
        <v>0</v>
      </c>
      <c r="J1177">
        <v>0</v>
      </c>
      <c r="K1177">
        <v>21</v>
      </c>
      <c r="L1177">
        <v>21</v>
      </c>
      <c r="M1177">
        <v>0</v>
      </c>
      <c r="N1177">
        <v>0</v>
      </c>
    </row>
    <row r="1178" spans="1:14" x14ac:dyDescent="0.2">
      <c r="A1178" t="s">
        <v>6110</v>
      </c>
      <c r="B1178" t="s">
        <v>89</v>
      </c>
      <c r="C1178" t="s">
        <v>232</v>
      </c>
      <c r="D1178" t="s">
        <v>4929</v>
      </c>
      <c r="E1178">
        <v>314</v>
      </c>
      <c r="F1178">
        <v>64</v>
      </c>
      <c r="G1178">
        <v>246</v>
      </c>
      <c r="H1178">
        <v>3</v>
      </c>
      <c r="I1178">
        <v>1</v>
      </c>
      <c r="J1178">
        <v>85</v>
      </c>
      <c r="K1178">
        <v>0</v>
      </c>
      <c r="L1178">
        <v>0</v>
      </c>
      <c r="M1178">
        <v>0</v>
      </c>
      <c r="N1178">
        <v>0</v>
      </c>
    </row>
    <row r="1179" spans="1:14" x14ac:dyDescent="0.2">
      <c r="A1179" t="s">
        <v>6111</v>
      </c>
      <c r="B1179" t="s">
        <v>89</v>
      </c>
      <c r="C1179" t="s">
        <v>232</v>
      </c>
      <c r="D1179" t="s">
        <v>4931</v>
      </c>
      <c r="E1179">
        <v>399</v>
      </c>
      <c r="F1179">
        <v>78</v>
      </c>
      <c r="G1179">
        <v>316</v>
      </c>
      <c r="H1179">
        <v>4</v>
      </c>
      <c r="I1179">
        <v>1</v>
      </c>
      <c r="J1179">
        <v>0</v>
      </c>
      <c r="K1179">
        <v>0</v>
      </c>
      <c r="L1179">
        <v>0</v>
      </c>
      <c r="M1179">
        <v>0</v>
      </c>
      <c r="N1179">
        <v>0</v>
      </c>
    </row>
    <row r="1180" spans="1:14" x14ac:dyDescent="0.2">
      <c r="A1180" t="s">
        <v>6112</v>
      </c>
      <c r="B1180" t="s">
        <v>89</v>
      </c>
      <c r="C1180" t="s">
        <v>232</v>
      </c>
      <c r="D1180" t="s">
        <v>4933</v>
      </c>
      <c r="E1180">
        <v>82</v>
      </c>
      <c r="F1180">
        <v>23</v>
      </c>
      <c r="G1180">
        <v>59</v>
      </c>
      <c r="H1180">
        <v>0</v>
      </c>
      <c r="I1180">
        <v>0</v>
      </c>
      <c r="J1180">
        <v>317</v>
      </c>
      <c r="K1180">
        <v>0</v>
      </c>
      <c r="L1180">
        <v>0</v>
      </c>
      <c r="M1180">
        <v>0</v>
      </c>
      <c r="N1180">
        <v>0</v>
      </c>
    </row>
    <row r="1181" spans="1:14" x14ac:dyDescent="0.2">
      <c r="A1181" t="s">
        <v>6113</v>
      </c>
      <c r="B1181" t="s">
        <v>89</v>
      </c>
      <c r="C1181" t="s">
        <v>232</v>
      </c>
      <c r="D1181" t="s">
        <v>4935</v>
      </c>
      <c r="E1181">
        <v>399</v>
      </c>
      <c r="F1181">
        <v>78</v>
      </c>
      <c r="G1181">
        <v>316</v>
      </c>
      <c r="H1181">
        <v>4</v>
      </c>
      <c r="I1181">
        <v>1</v>
      </c>
      <c r="J1181">
        <v>0</v>
      </c>
      <c r="K1181">
        <v>0</v>
      </c>
      <c r="L1181">
        <v>0</v>
      </c>
      <c r="M1181">
        <v>0</v>
      </c>
      <c r="N1181">
        <v>0</v>
      </c>
    </row>
    <row r="1182" spans="1:14" x14ac:dyDescent="0.2">
      <c r="A1182" t="s">
        <v>6114</v>
      </c>
      <c r="B1182" t="s">
        <v>89</v>
      </c>
      <c r="C1182" t="s">
        <v>232</v>
      </c>
      <c r="D1182" t="s">
        <v>4937</v>
      </c>
      <c r="E1182">
        <v>314</v>
      </c>
      <c r="F1182">
        <v>60</v>
      </c>
      <c r="G1182">
        <v>249</v>
      </c>
      <c r="H1182">
        <v>4</v>
      </c>
      <c r="I1182">
        <v>1</v>
      </c>
      <c r="J1182">
        <v>85</v>
      </c>
      <c r="K1182">
        <v>0</v>
      </c>
      <c r="L1182">
        <v>0</v>
      </c>
      <c r="M1182">
        <v>0</v>
      </c>
      <c r="N1182">
        <v>0</v>
      </c>
    </row>
    <row r="1183" spans="1:14" x14ac:dyDescent="0.2">
      <c r="A1183" t="s">
        <v>6115</v>
      </c>
      <c r="B1183" t="s">
        <v>89</v>
      </c>
      <c r="C1183" t="s">
        <v>232</v>
      </c>
      <c r="D1183" t="s">
        <v>4939</v>
      </c>
      <c r="E1183">
        <v>85</v>
      </c>
      <c r="F1183">
        <v>37</v>
      </c>
      <c r="G1183">
        <v>48</v>
      </c>
      <c r="H1183">
        <v>0</v>
      </c>
      <c r="I1183">
        <v>0</v>
      </c>
      <c r="J1183">
        <v>314</v>
      </c>
      <c r="K1183">
        <v>0</v>
      </c>
      <c r="L1183">
        <v>0</v>
      </c>
      <c r="M1183">
        <v>0</v>
      </c>
      <c r="N1183">
        <v>0</v>
      </c>
    </row>
    <row r="1184" spans="1:14" x14ac:dyDescent="0.2">
      <c r="A1184" t="s">
        <v>6116</v>
      </c>
      <c r="B1184" t="s">
        <v>89</v>
      </c>
      <c r="C1184" t="s">
        <v>232</v>
      </c>
      <c r="D1184" t="s">
        <v>4941</v>
      </c>
      <c r="E1184">
        <v>314</v>
      </c>
      <c r="F1184">
        <v>54</v>
      </c>
      <c r="G1184">
        <v>255</v>
      </c>
      <c r="H1184">
        <v>4</v>
      </c>
      <c r="I1184">
        <v>1</v>
      </c>
      <c r="J1184">
        <v>85</v>
      </c>
      <c r="K1184">
        <v>0</v>
      </c>
      <c r="L1184">
        <v>0</v>
      </c>
      <c r="M1184">
        <v>0</v>
      </c>
      <c r="N1184">
        <v>0</v>
      </c>
    </row>
    <row r="1185" spans="1:14" x14ac:dyDescent="0.2">
      <c r="A1185" t="s">
        <v>6117</v>
      </c>
      <c r="B1185" t="s">
        <v>89</v>
      </c>
      <c r="C1185" t="s">
        <v>232</v>
      </c>
      <c r="D1185" t="s">
        <v>4943</v>
      </c>
      <c r="E1185">
        <v>85</v>
      </c>
      <c r="F1185">
        <v>24</v>
      </c>
      <c r="G1185">
        <v>61</v>
      </c>
      <c r="H1185">
        <v>0</v>
      </c>
      <c r="I1185">
        <v>0</v>
      </c>
      <c r="J1185">
        <v>314</v>
      </c>
      <c r="K1185">
        <v>0</v>
      </c>
      <c r="L1185">
        <v>0</v>
      </c>
      <c r="M1185">
        <v>0</v>
      </c>
      <c r="N1185">
        <v>0</v>
      </c>
    </row>
    <row r="1186" spans="1:14" x14ac:dyDescent="0.2">
      <c r="A1186" t="s">
        <v>6118</v>
      </c>
      <c r="B1186" t="s">
        <v>89</v>
      </c>
      <c r="C1186" t="s">
        <v>232</v>
      </c>
      <c r="D1186" t="s">
        <v>4925</v>
      </c>
      <c r="E1186">
        <v>0</v>
      </c>
      <c r="F1186">
        <v>0</v>
      </c>
      <c r="G1186">
        <v>0</v>
      </c>
      <c r="H1186">
        <v>0</v>
      </c>
      <c r="I1186">
        <v>0</v>
      </c>
      <c r="J1186">
        <v>0</v>
      </c>
      <c r="K1186">
        <v>212</v>
      </c>
      <c r="L1186">
        <v>211</v>
      </c>
      <c r="M1186">
        <v>1</v>
      </c>
      <c r="N1186">
        <v>0</v>
      </c>
    </row>
    <row r="1187" spans="1:14" x14ac:dyDescent="0.2">
      <c r="A1187" t="s">
        <v>6119</v>
      </c>
      <c r="B1187" t="s">
        <v>89</v>
      </c>
      <c r="C1187" t="s">
        <v>232</v>
      </c>
      <c r="D1187" t="s">
        <v>4927</v>
      </c>
      <c r="E1187">
        <v>0</v>
      </c>
      <c r="F1187">
        <v>0</v>
      </c>
      <c r="G1187">
        <v>0</v>
      </c>
      <c r="H1187">
        <v>0</v>
      </c>
      <c r="I1187">
        <v>0</v>
      </c>
      <c r="J1187">
        <v>0</v>
      </c>
      <c r="K1187">
        <v>152</v>
      </c>
      <c r="L1187">
        <v>151</v>
      </c>
      <c r="M1187">
        <v>1</v>
      </c>
      <c r="N1187">
        <v>0</v>
      </c>
    </row>
    <row r="1188" spans="1:14" x14ac:dyDescent="0.2">
      <c r="A1188" t="s">
        <v>6120</v>
      </c>
      <c r="B1188" t="s">
        <v>89</v>
      </c>
      <c r="C1188" t="s">
        <v>233</v>
      </c>
      <c r="D1188" t="s">
        <v>4929</v>
      </c>
      <c r="E1188">
        <v>50</v>
      </c>
      <c r="F1188">
        <v>5</v>
      </c>
      <c r="G1188">
        <v>43</v>
      </c>
      <c r="H1188">
        <v>2</v>
      </c>
      <c r="I1188">
        <v>0</v>
      </c>
      <c r="J1188">
        <v>10</v>
      </c>
      <c r="K1188">
        <v>0</v>
      </c>
      <c r="L1188">
        <v>0</v>
      </c>
      <c r="M1188">
        <v>0</v>
      </c>
      <c r="N1188">
        <v>0</v>
      </c>
    </row>
    <row r="1189" spans="1:14" x14ac:dyDescent="0.2">
      <c r="A1189" t="s">
        <v>6121</v>
      </c>
      <c r="B1189" t="s">
        <v>89</v>
      </c>
      <c r="C1189" t="s">
        <v>233</v>
      </c>
      <c r="D1189" t="s">
        <v>4931</v>
      </c>
      <c r="E1189">
        <v>60</v>
      </c>
      <c r="F1189">
        <v>5</v>
      </c>
      <c r="G1189">
        <v>52</v>
      </c>
      <c r="H1189">
        <v>3</v>
      </c>
      <c r="I1189">
        <v>0</v>
      </c>
      <c r="J1189">
        <v>0</v>
      </c>
      <c r="K1189">
        <v>0</v>
      </c>
      <c r="L1189">
        <v>0</v>
      </c>
      <c r="M1189">
        <v>0</v>
      </c>
      <c r="N1189">
        <v>0</v>
      </c>
    </row>
    <row r="1190" spans="1:14" x14ac:dyDescent="0.2">
      <c r="A1190" t="s">
        <v>6122</v>
      </c>
      <c r="B1190" t="s">
        <v>89</v>
      </c>
      <c r="C1190" t="s">
        <v>233</v>
      </c>
      <c r="D1190" t="s">
        <v>4933</v>
      </c>
      <c r="E1190">
        <v>10</v>
      </c>
      <c r="F1190">
        <v>1</v>
      </c>
      <c r="G1190">
        <v>9</v>
      </c>
      <c r="H1190">
        <v>0</v>
      </c>
      <c r="I1190">
        <v>0</v>
      </c>
      <c r="J1190">
        <v>50</v>
      </c>
      <c r="K1190">
        <v>0</v>
      </c>
      <c r="L1190">
        <v>0</v>
      </c>
      <c r="M1190">
        <v>0</v>
      </c>
      <c r="N1190">
        <v>0</v>
      </c>
    </row>
    <row r="1191" spans="1:14" x14ac:dyDescent="0.2">
      <c r="A1191" t="s">
        <v>6123</v>
      </c>
      <c r="B1191" t="s">
        <v>89</v>
      </c>
      <c r="C1191" t="s">
        <v>233</v>
      </c>
      <c r="D1191" t="s">
        <v>4935</v>
      </c>
      <c r="E1191">
        <v>60</v>
      </c>
      <c r="F1191">
        <v>5</v>
      </c>
      <c r="G1191">
        <v>52</v>
      </c>
      <c r="H1191">
        <v>3</v>
      </c>
      <c r="I1191">
        <v>0</v>
      </c>
      <c r="J1191">
        <v>0</v>
      </c>
      <c r="K1191">
        <v>0</v>
      </c>
      <c r="L1191">
        <v>0</v>
      </c>
      <c r="M1191">
        <v>0</v>
      </c>
      <c r="N1191">
        <v>0</v>
      </c>
    </row>
    <row r="1192" spans="1:14" x14ac:dyDescent="0.2">
      <c r="A1192" t="s">
        <v>6124</v>
      </c>
      <c r="B1192" t="s">
        <v>89</v>
      </c>
      <c r="C1192" t="s">
        <v>233</v>
      </c>
      <c r="D1192" t="s">
        <v>4937</v>
      </c>
      <c r="E1192">
        <v>50</v>
      </c>
      <c r="F1192">
        <v>4</v>
      </c>
      <c r="G1192">
        <v>43</v>
      </c>
      <c r="H1192">
        <v>3</v>
      </c>
      <c r="I1192">
        <v>0</v>
      </c>
      <c r="J1192">
        <v>10</v>
      </c>
      <c r="K1192">
        <v>0</v>
      </c>
      <c r="L1192">
        <v>0</v>
      </c>
      <c r="M1192">
        <v>0</v>
      </c>
      <c r="N1192">
        <v>0</v>
      </c>
    </row>
    <row r="1193" spans="1:14" x14ac:dyDescent="0.2">
      <c r="A1193" t="s">
        <v>6125</v>
      </c>
      <c r="B1193" t="s">
        <v>89</v>
      </c>
      <c r="C1193" t="s">
        <v>233</v>
      </c>
      <c r="D1193" t="s">
        <v>4939</v>
      </c>
      <c r="E1193">
        <v>10</v>
      </c>
      <c r="F1193">
        <v>1</v>
      </c>
      <c r="G1193">
        <v>9</v>
      </c>
      <c r="H1193">
        <v>0</v>
      </c>
      <c r="I1193">
        <v>0</v>
      </c>
      <c r="J1193">
        <v>50</v>
      </c>
      <c r="K1193">
        <v>0</v>
      </c>
      <c r="L1193">
        <v>0</v>
      </c>
      <c r="M1193">
        <v>0</v>
      </c>
      <c r="N1193">
        <v>0</v>
      </c>
    </row>
    <row r="1194" spans="1:14" x14ac:dyDescent="0.2">
      <c r="A1194" t="s">
        <v>6126</v>
      </c>
      <c r="B1194" t="s">
        <v>89</v>
      </c>
      <c r="C1194" t="s">
        <v>233</v>
      </c>
      <c r="D1194" t="s">
        <v>4941</v>
      </c>
      <c r="E1194">
        <v>50</v>
      </c>
      <c r="F1194">
        <v>4</v>
      </c>
      <c r="G1194">
        <v>43</v>
      </c>
      <c r="H1194">
        <v>3</v>
      </c>
      <c r="I1194">
        <v>0</v>
      </c>
      <c r="J1194">
        <v>10</v>
      </c>
      <c r="K1194">
        <v>0</v>
      </c>
      <c r="L1194">
        <v>0</v>
      </c>
      <c r="M1194">
        <v>0</v>
      </c>
      <c r="N1194">
        <v>0</v>
      </c>
    </row>
    <row r="1195" spans="1:14" x14ac:dyDescent="0.2">
      <c r="A1195" t="s">
        <v>6127</v>
      </c>
      <c r="B1195" t="s">
        <v>89</v>
      </c>
      <c r="C1195" t="s">
        <v>233</v>
      </c>
      <c r="D1195" t="s">
        <v>4943</v>
      </c>
      <c r="E1195">
        <v>10</v>
      </c>
      <c r="F1195">
        <v>1</v>
      </c>
      <c r="G1195">
        <v>9</v>
      </c>
      <c r="H1195">
        <v>0</v>
      </c>
      <c r="I1195">
        <v>0</v>
      </c>
      <c r="J1195">
        <v>50</v>
      </c>
      <c r="K1195">
        <v>0</v>
      </c>
      <c r="L1195">
        <v>0</v>
      </c>
      <c r="M1195">
        <v>0</v>
      </c>
      <c r="N1195">
        <v>0</v>
      </c>
    </row>
    <row r="1196" spans="1:14" x14ac:dyDescent="0.2">
      <c r="A1196" t="s">
        <v>6128</v>
      </c>
      <c r="B1196" t="s">
        <v>89</v>
      </c>
      <c r="C1196" t="s">
        <v>233</v>
      </c>
      <c r="D1196" t="s">
        <v>4925</v>
      </c>
      <c r="E1196">
        <v>0</v>
      </c>
      <c r="F1196">
        <v>0</v>
      </c>
      <c r="G1196">
        <v>0</v>
      </c>
      <c r="H1196">
        <v>0</v>
      </c>
      <c r="I1196">
        <v>0</v>
      </c>
      <c r="J1196">
        <v>0</v>
      </c>
      <c r="K1196">
        <v>39</v>
      </c>
      <c r="L1196">
        <v>39</v>
      </c>
      <c r="M1196">
        <v>0</v>
      </c>
      <c r="N1196">
        <v>0</v>
      </c>
    </row>
    <row r="1197" spans="1:14" x14ac:dyDescent="0.2">
      <c r="A1197" t="s">
        <v>6129</v>
      </c>
      <c r="B1197" t="s">
        <v>89</v>
      </c>
      <c r="C1197" t="s">
        <v>233</v>
      </c>
      <c r="D1197" t="s">
        <v>4927</v>
      </c>
      <c r="E1197">
        <v>0</v>
      </c>
      <c r="F1197">
        <v>0</v>
      </c>
      <c r="G1197">
        <v>0</v>
      </c>
      <c r="H1197">
        <v>0</v>
      </c>
      <c r="I1197">
        <v>0</v>
      </c>
      <c r="J1197">
        <v>0</v>
      </c>
      <c r="K1197">
        <v>30</v>
      </c>
      <c r="L1197">
        <v>30</v>
      </c>
      <c r="M1197">
        <v>0</v>
      </c>
      <c r="N1197">
        <v>0</v>
      </c>
    </row>
    <row r="1198" spans="1:14" x14ac:dyDescent="0.2">
      <c r="A1198" t="s">
        <v>6130</v>
      </c>
      <c r="B1198" t="s">
        <v>89</v>
      </c>
      <c r="C1198" t="s">
        <v>234</v>
      </c>
      <c r="D1198" t="s">
        <v>4929</v>
      </c>
      <c r="E1198">
        <v>42</v>
      </c>
      <c r="F1198">
        <v>9</v>
      </c>
      <c r="G1198">
        <v>32</v>
      </c>
      <c r="H1198">
        <v>1</v>
      </c>
      <c r="I1198">
        <v>0</v>
      </c>
      <c r="J1198">
        <v>6</v>
      </c>
      <c r="K1198">
        <v>0</v>
      </c>
      <c r="L1198">
        <v>0</v>
      </c>
      <c r="M1198">
        <v>0</v>
      </c>
      <c r="N1198">
        <v>0</v>
      </c>
    </row>
    <row r="1199" spans="1:14" x14ac:dyDescent="0.2">
      <c r="A1199" t="s">
        <v>6131</v>
      </c>
      <c r="B1199" t="s">
        <v>89</v>
      </c>
      <c r="C1199" t="s">
        <v>234</v>
      </c>
      <c r="D1199" t="s">
        <v>4931</v>
      </c>
      <c r="E1199">
        <v>48</v>
      </c>
      <c r="F1199">
        <v>10</v>
      </c>
      <c r="G1199">
        <v>37</v>
      </c>
      <c r="H1199">
        <v>1</v>
      </c>
      <c r="I1199">
        <v>0</v>
      </c>
      <c r="J1199">
        <v>0</v>
      </c>
      <c r="K1199">
        <v>0</v>
      </c>
      <c r="L1199">
        <v>0</v>
      </c>
      <c r="M1199">
        <v>0</v>
      </c>
      <c r="N1199">
        <v>0</v>
      </c>
    </row>
    <row r="1200" spans="1:14" x14ac:dyDescent="0.2">
      <c r="A1200" t="s">
        <v>6132</v>
      </c>
      <c r="B1200" t="s">
        <v>89</v>
      </c>
      <c r="C1200" t="s">
        <v>234</v>
      </c>
      <c r="D1200" t="s">
        <v>4933</v>
      </c>
      <c r="E1200">
        <v>6</v>
      </c>
      <c r="F1200">
        <v>1</v>
      </c>
      <c r="G1200">
        <v>5</v>
      </c>
      <c r="H1200">
        <v>0</v>
      </c>
      <c r="I1200">
        <v>0</v>
      </c>
      <c r="J1200">
        <v>42</v>
      </c>
      <c r="K1200">
        <v>0</v>
      </c>
      <c r="L1200">
        <v>0</v>
      </c>
      <c r="M1200">
        <v>0</v>
      </c>
      <c r="N1200">
        <v>0</v>
      </c>
    </row>
    <row r="1201" spans="1:14" x14ac:dyDescent="0.2">
      <c r="A1201" t="s">
        <v>6133</v>
      </c>
      <c r="B1201" t="s">
        <v>89</v>
      </c>
      <c r="C1201" t="s">
        <v>234</v>
      </c>
      <c r="D1201" t="s">
        <v>4935</v>
      </c>
      <c r="E1201">
        <v>48</v>
      </c>
      <c r="F1201">
        <v>9</v>
      </c>
      <c r="G1201">
        <v>38</v>
      </c>
      <c r="H1201">
        <v>1</v>
      </c>
      <c r="I1201">
        <v>0</v>
      </c>
      <c r="J1201">
        <v>0</v>
      </c>
      <c r="K1201">
        <v>0</v>
      </c>
      <c r="L1201">
        <v>0</v>
      </c>
      <c r="M1201">
        <v>0</v>
      </c>
      <c r="N1201">
        <v>0</v>
      </c>
    </row>
    <row r="1202" spans="1:14" x14ac:dyDescent="0.2">
      <c r="A1202" t="s">
        <v>6134</v>
      </c>
      <c r="B1202" t="s">
        <v>89</v>
      </c>
      <c r="C1202" t="s">
        <v>234</v>
      </c>
      <c r="D1202" t="s">
        <v>4937</v>
      </c>
      <c r="E1202">
        <v>42</v>
      </c>
      <c r="F1202">
        <v>10</v>
      </c>
      <c r="G1202">
        <v>31</v>
      </c>
      <c r="H1202">
        <v>1</v>
      </c>
      <c r="I1202">
        <v>0</v>
      </c>
      <c r="J1202">
        <v>6</v>
      </c>
      <c r="K1202">
        <v>0</v>
      </c>
      <c r="L1202">
        <v>0</v>
      </c>
      <c r="M1202">
        <v>0</v>
      </c>
      <c r="N1202">
        <v>0</v>
      </c>
    </row>
    <row r="1203" spans="1:14" x14ac:dyDescent="0.2">
      <c r="A1203" t="s">
        <v>6135</v>
      </c>
      <c r="B1203" t="s">
        <v>89</v>
      </c>
      <c r="C1203" t="s">
        <v>234</v>
      </c>
      <c r="D1203" t="s">
        <v>4939</v>
      </c>
      <c r="E1203">
        <v>6</v>
      </c>
      <c r="F1203">
        <v>1</v>
      </c>
      <c r="G1203">
        <v>5</v>
      </c>
      <c r="H1203">
        <v>0</v>
      </c>
      <c r="I1203">
        <v>0</v>
      </c>
      <c r="J1203">
        <v>42</v>
      </c>
      <c r="K1203">
        <v>0</v>
      </c>
      <c r="L1203">
        <v>0</v>
      </c>
      <c r="M1203">
        <v>0</v>
      </c>
      <c r="N1203">
        <v>0</v>
      </c>
    </row>
    <row r="1204" spans="1:14" x14ac:dyDescent="0.2">
      <c r="A1204" t="s">
        <v>6136</v>
      </c>
      <c r="B1204" t="s">
        <v>89</v>
      </c>
      <c r="C1204" t="s">
        <v>234</v>
      </c>
      <c r="D1204" t="s">
        <v>4941</v>
      </c>
      <c r="E1204">
        <v>42</v>
      </c>
      <c r="F1204">
        <v>8</v>
      </c>
      <c r="G1204">
        <v>33</v>
      </c>
      <c r="H1204">
        <v>1</v>
      </c>
      <c r="I1204">
        <v>0</v>
      </c>
      <c r="J1204">
        <v>6</v>
      </c>
      <c r="K1204">
        <v>0</v>
      </c>
      <c r="L1204">
        <v>0</v>
      </c>
      <c r="M1204">
        <v>0</v>
      </c>
      <c r="N1204">
        <v>0</v>
      </c>
    </row>
    <row r="1205" spans="1:14" x14ac:dyDescent="0.2">
      <c r="A1205" t="s">
        <v>6137</v>
      </c>
      <c r="B1205" t="s">
        <v>89</v>
      </c>
      <c r="C1205" t="s">
        <v>234</v>
      </c>
      <c r="D1205" t="s">
        <v>4943</v>
      </c>
      <c r="E1205">
        <v>6</v>
      </c>
      <c r="F1205">
        <v>1</v>
      </c>
      <c r="G1205">
        <v>5</v>
      </c>
      <c r="H1205">
        <v>0</v>
      </c>
      <c r="I1205">
        <v>0</v>
      </c>
      <c r="J1205">
        <v>42</v>
      </c>
      <c r="K1205">
        <v>0</v>
      </c>
      <c r="L1205">
        <v>0</v>
      </c>
      <c r="M1205">
        <v>0</v>
      </c>
      <c r="N1205">
        <v>0</v>
      </c>
    </row>
    <row r="1206" spans="1:14" x14ac:dyDescent="0.2">
      <c r="A1206" t="s">
        <v>6138</v>
      </c>
      <c r="B1206" t="s">
        <v>89</v>
      </c>
      <c r="C1206" t="s">
        <v>234</v>
      </c>
      <c r="D1206" t="s">
        <v>4925</v>
      </c>
      <c r="E1206">
        <v>0</v>
      </c>
      <c r="F1206">
        <v>0</v>
      </c>
      <c r="G1206">
        <v>0</v>
      </c>
      <c r="H1206">
        <v>0</v>
      </c>
      <c r="I1206">
        <v>0</v>
      </c>
      <c r="J1206">
        <v>0</v>
      </c>
      <c r="K1206">
        <v>29</v>
      </c>
      <c r="L1206">
        <v>28</v>
      </c>
      <c r="M1206">
        <v>1</v>
      </c>
      <c r="N1206">
        <v>0</v>
      </c>
    </row>
    <row r="1207" spans="1:14" x14ac:dyDescent="0.2">
      <c r="A1207" t="s">
        <v>6139</v>
      </c>
      <c r="B1207" t="s">
        <v>89</v>
      </c>
      <c r="C1207" t="s">
        <v>234</v>
      </c>
      <c r="D1207" t="s">
        <v>4927</v>
      </c>
      <c r="E1207">
        <v>0</v>
      </c>
      <c r="F1207">
        <v>0</v>
      </c>
      <c r="G1207">
        <v>0</v>
      </c>
      <c r="H1207">
        <v>0</v>
      </c>
      <c r="I1207">
        <v>0</v>
      </c>
      <c r="J1207">
        <v>0</v>
      </c>
      <c r="K1207">
        <v>23</v>
      </c>
      <c r="L1207">
        <v>22</v>
      </c>
      <c r="M1207">
        <v>1</v>
      </c>
      <c r="N1207">
        <v>0</v>
      </c>
    </row>
    <row r="1208" spans="1:14" x14ac:dyDescent="0.2">
      <c r="A1208" t="s">
        <v>6140</v>
      </c>
      <c r="B1208" t="s">
        <v>89</v>
      </c>
      <c r="C1208" t="s">
        <v>235</v>
      </c>
      <c r="D1208" t="s">
        <v>4929</v>
      </c>
      <c r="E1208">
        <v>41</v>
      </c>
      <c r="F1208">
        <v>3</v>
      </c>
      <c r="G1208">
        <v>35</v>
      </c>
      <c r="H1208">
        <v>3</v>
      </c>
      <c r="I1208">
        <v>0</v>
      </c>
      <c r="J1208">
        <v>6</v>
      </c>
      <c r="K1208">
        <v>0</v>
      </c>
      <c r="L1208">
        <v>0</v>
      </c>
      <c r="M1208">
        <v>0</v>
      </c>
      <c r="N1208">
        <v>0</v>
      </c>
    </row>
    <row r="1209" spans="1:14" x14ac:dyDescent="0.2">
      <c r="A1209" t="s">
        <v>6141</v>
      </c>
      <c r="B1209" t="s">
        <v>89</v>
      </c>
      <c r="C1209" t="s">
        <v>235</v>
      </c>
      <c r="D1209" t="s">
        <v>4931</v>
      </c>
      <c r="E1209">
        <v>47</v>
      </c>
      <c r="F1209">
        <v>2</v>
      </c>
      <c r="G1209">
        <v>42</v>
      </c>
      <c r="H1209">
        <v>3</v>
      </c>
      <c r="I1209">
        <v>0</v>
      </c>
      <c r="J1209">
        <v>0</v>
      </c>
      <c r="K1209">
        <v>0</v>
      </c>
      <c r="L1209">
        <v>0</v>
      </c>
      <c r="M1209">
        <v>0</v>
      </c>
      <c r="N1209">
        <v>0</v>
      </c>
    </row>
    <row r="1210" spans="1:14" x14ac:dyDescent="0.2">
      <c r="A1210" t="s">
        <v>6142</v>
      </c>
      <c r="B1210" t="s">
        <v>89</v>
      </c>
      <c r="C1210" t="s">
        <v>235</v>
      </c>
      <c r="D1210" t="s">
        <v>4933</v>
      </c>
      <c r="E1210">
        <v>6</v>
      </c>
      <c r="F1210">
        <v>0</v>
      </c>
      <c r="G1210">
        <v>6</v>
      </c>
      <c r="H1210">
        <v>0</v>
      </c>
      <c r="I1210">
        <v>0</v>
      </c>
      <c r="J1210">
        <v>41</v>
      </c>
      <c r="K1210">
        <v>0</v>
      </c>
      <c r="L1210">
        <v>0</v>
      </c>
      <c r="M1210">
        <v>0</v>
      </c>
      <c r="N1210">
        <v>0</v>
      </c>
    </row>
    <row r="1211" spans="1:14" x14ac:dyDescent="0.2">
      <c r="A1211" t="s">
        <v>6143</v>
      </c>
      <c r="B1211" t="s">
        <v>89</v>
      </c>
      <c r="C1211" t="s">
        <v>235</v>
      </c>
      <c r="D1211" t="s">
        <v>4935</v>
      </c>
      <c r="E1211">
        <v>47</v>
      </c>
      <c r="F1211">
        <v>2</v>
      </c>
      <c r="G1211">
        <v>42</v>
      </c>
      <c r="H1211">
        <v>3</v>
      </c>
      <c r="I1211">
        <v>0</v>
      </c>
      <c r="J1211">
        <v>0</v>
      </c>
      <c r="K1211">
        <v>0</v>
      </c>
      <c r="L1211">
        <v>0</v>
      </c>
      <c r="M1211">
        <v>0</v>
      </c>
      <c r="N1211">
        <v>0</v>
      </c>
    </row>
    <row r="1212" spans="1:14" x14ac:dyDescent="0.2">
      <c r="A1212" t="s">
        <v>6144</v>
      </c>
      <c r="B1212" t="s">
        <v>89</v>
      </c>
      <c r="C1212" t="s">
        <v>235</v>
      </c>
      <c r="D1212" t="s">
        <v>4937</v>
      </c>
      <c r="E1212">
        <v>41</v>
      </c>
      <c r="F1212">
        <v>2</v>
      </c>
      <c r="G1212">
        <v>36</v>
      </c>
      <c r="H1212">
        <v>3</v>
      </c>
      <c r="I1212">
        <v>0</v>
      </c>
      <c r="J1212">
        <v>6</v>
      </c>
      <c r="K1212">
        <v>0</v>
      </c>
      <c r="L1212">
        <v>0</v>
      </c>
      <c r="M1212">
        <v>0</v>
      </c>
      <c r="N1212">
        <v>0</v>
      </c>
    </row>
    <row r="1213" spans="1:14" x14ac:dyDescent="0.2">
      <c r="A1213" t="s">
        <v>6145</v>
      </c>
      <c r="B1213" t="s">
        <v>89</v>
      </c>
      <c r="C1213" t="s">
        <v>235</v>
      </c>
      <c r="D1213" t="s">
        <v>4939</v>
      </c>
      <c r="E1213">
        <v>6</v>
      </c>
      <c r="F1213">
        <v>1</v>
      </c>
      <c r="G1213">
        <v>5</v>
      </c>
      <c r="H1213">
        <v>0</v>
      </c>
      <c r="I1213">
        <v>0</v>
      </c>
      <c r="J1213">
        <v>41</v>
      </c>
      <c r="K1213">
        <v>0</v>
      </c>
      <c r="L1213">
        <v>0</v>
      </c>
      <c r="M1213">
        <v>0</v>
      </c>
      <c r="N1213">
        <v>0</v>
      </c>
    </row>
    <row r="1214" spans="1:14" x14ac:dyDescent="0.2">
      <c r="A1214" t="s">
        <v>6146</v>
      </c>
      <c r="B1214" t="s">
        <v>89</v>
      </c>
      <c r="C1214" t="s">
        <v>235</v>
      </c>
      <c r="D1214" t="s">
        <v>4941</v>
      </c>
      <c r="E1214">
        <v>41</v>
      </c>
      <c r="F1214">
        <v>2</v>
      </c>
      <c r="G1214">
        <v>36</v>
      </c>
      <c r="H1214">
        <v>3</v>
      </c>
      <c r="I1214">
        <v>0</v>
      </c>
      <c r="J1214">
        <v>6</v>
      </c>
      <c r="K1214">
        <v>0</v>
      </c>
      <c r="L1214">
        <v>0</v>
      </c>
      <c r="M1214">
        <v>0</v>
      </c>
      <c r="N1214">
        <v>0</v>
      </c>
    </row>
    <row r="1215" spans="1:14" x14ac:dyDescent="0.2">
      <c r="A1215" t="s">
        <v>6147</v>
      </c>
      <c r="B1215" t="s">
        <v>89</v>
      </c>
      <c r="C1215" t="s">
        <v>235</v>
      </c>
      <c r="D1215" t="s">
        <v>4943</v>
      </c>
      <c r="E1215">
        <v>6</v>
      </c>
      <c r="F1215">
        <v>0</v>
      </c>
      <c r="G1215">
        <v>6</v>
      </c>
      <c r="H1215">
        <v>0</v>
      </c>
      <c r="I1215">
        <v>0</v>
      </c>
      <c r="J1215">
        <v>41</v>
      </c>
      <c r="K1215">
        <v>0</v>
      </c>
      <c r="L1215">
        <v>0</v>
      </c>
      <c r="M1215">
        <v>0</v>
      </c>
      <c r="N1215">
        <v>0</v>
      </c>
    </row>
    <row r="1216" spans="1:14" x14ac:dyDescent="0.2">
      <c r="A1216" t="s">
        <v>6148</v>
      </c>
      <c r="B1216" t="s">
        <v>89</v>
      </c>
      <c r="C1216" t="s">
        <v>235</v>
      </c>
      <c r="D1216" t="s">
        <v>4925</v>
      </c>
      <c r="E1216">
        <v>0</v>
      </c>
      <c r="F1216">
        <v>0</v>
      </c>
      <c r="G1216">
        <v>0</v>
      </c>
      <c r="H1216">
        <v>0</v>
      </c>
      <c r="I1216">
        <v>0</v>
      </c>
      <c r="J1216">
        <v>0</v>
      </c>
      <c r="K1216">
        <v>37</v>
      </c>
      <c r="L1216">
        <v>37</v>
      </c>
      <c r="M1216">
        <v>0</v>
      </c>
      <c r="N1216">
        <v>0</v>
      </c>
    </row>
    <row r="1217" spans="1:14" x14ac:dyDescent="0.2">
      <c r="A1217" t="s">
        <v>6149</v>
      </c>
      <c r="B1217" t="s">
        <v>89</v>
      </c>
      <c r="C1217" t="s">
        <v>235</v>
      </c>
      <c r="D1217" t="s">
        <v>4927</v>
      </c>
      <c r="E1217">
        <v>0</v>
      </c>
      <c r="F1217">
        <v>0</v>
      </c>
      <c r="G1217">
        <v>0</v>
      </c>
      <c r="H1217">
        <v>0</v>
      </c>
      <c r="I1217">
        <v>0</v>
      </c>
      <c r="J1217">
        <v>0</v>
      </c>
      <c r="K1217">
        <v>26</v>
      </c>
      <c r="L1217">
        <v>26</v>
      </c>
      <c r="M1217">
        <v>0</v>
      </c>
      <c r="N1217">
        <v>0</v>
      </c>
    </row>
    <row r="1218" spans="1:14" x14ac:dyDescent="0.2">
      <c r="A1218" t="s">
        <v>6150</v>
      </c>
      <c r="B1218" t="s">
        <v>89</v>
      </c>
      <c r="C1218" t="s">
        <v>236</v>
      </c>
      <c r="D1218" t="s">
        <v>4929</v>
      </c>
      <c r="E1218">
        <v>43</v>
      </c>
      <c r="F1218">
        <v>6</v>
      </c>
      <c r="G1218">
        <v>33</v>
      </c>
      <c r="H1218">
        <v>2</v>
      </c>
      <c r="I1218">
        <v>2</v>
      </c>
      <c r="J1218">
        <v>6</v>
      </c>
      <c r="K1218">
        <v>0</v>
      </c>
      <c r="L1218">
        <v>0</v>
      </c>
      <c r="M1218">
        <v>0</v>
      </c>
      <c r="N1218">
        <v>0</v>
      </c>
    </row>
    <row r="1219" spans="1:14" x14ac:dyDescent="0.2">
      <c r="A1219" t="s">
        <v>6151</v>
      </c>
      <c r="B1219" t="s">
        <v>89</v>
      </c>
      <c r="C1219" t="s">
        <v>236</v>
      </c>
      <c r="D1219" t="s">
        <v>4931</v>
      </c>
      <c r="E1219">
        <v>49</v>
      </c>
      <c r="F1219">
        <v>7</v>
      </c>
      <c r="G1219">
        <v>38</v>
      </c>
      <c r="H1219">
        <v>1</v>
      </c>
      <c r="I1219">
        <v>3</v>
      </c>
      <c r="J1219">
        <v>0</v>
      </c>
      <c r="K1219">
        <v>0</v>
      </c>
      <c r="L1219">
        <v>0</v>
      </c>
      <c r="M1219">
        <v>0</v>
      </c>
      <c r="N1219">
        <v>0</v>
      </c>
    </row>
    <row r="1220" spans="1:14" x14ac:dyDescent="0.2">
      <c r="A1220" t="s">
        <v>6152</v>
      </c>
      <c r="B1220" t="s">
        <v>89</v>
      </c>
      <c r="C1220" t="s">
        <v>236</v>
      </c>
      <c r="D1220" t="s">
        <v>4933</v>
      </c>
      <c r="E1220">
        <v>6</v>
      </c>
      <c r="F1220">
        <v>1</v>
      </c>
      <c r="G1220">
        <v>5</v>
      </c>
      <c r="H1220">
        <v>0</v>
      </c>
      <c r="I1220">
        <v>0</v>
      </c>
      <c r="J1220">
        <v>43</v>
      </c>
      <c r="K1220">
        <v>0</v>
      </c>
      <c r="L1220">
        <v>0</v>
      </c>
      <c r="M1220">
        <v>0</v>
      </c>
      <c r="N1220">
        <v>0</v>
      </c>
    </row>
    <row r="1221" spans="1:14" x14ac:dyDescent="0.2">
      <c r="A1221" t="s">
        <v>6153</v>
      </c>
      <c r="B1221" t="s">
        <v>89</v>
      </c>
      <c r="C1221" t="s">
        <v>236</v>
      </c>
      <c r="D1221" t="s">
        <v>4935</v>
      </c>
      <c r="E1221">
        <v>49</v>
      </c>
      <c r="F1221">
        <v>7</v>
      </c>
      <c r="G1221">
        <v>38</v>
      </c>
      <c r="H1221">
        <v>1</v>
      </c>
      <c r="I1221">
        <v>3</v>
      </c>
      <c r="J1221">
        <v>0</v>
      </c>
      <c r="K1221">
        <v>0</v>
      </c>
      <c r="L1221">
        <v>0</v>
      </c>
      <c r="M1221">
        <v>0</v>
      </c>
      <c r="N1221">
        <v>0</v>
      </c>
    </row>
    <row r="1222" spans="1:14" x14ac:dyDescent="0.2">
      <c r="A1222" t="s">
        <v>6154</v>
      </c>
      <c r="B1222" t="s">
        <v>89</v>
      </c>
      <c r="C1222" t="s">
        <v>236</v>
      </c>
      <c r="D1222" t="s">
        <v>4937</v>
      </c>
      <c r="E1222">
        <v>43</v>
      </c>
      <c r="F1222">
        <v>7</v>
      </c>
      <c r="G1222">
        <v>32</v>
      </c>
      <c r="H1222">
        <v>1</v>
      </c>
      <c r="I1222">
        <v>3</v>
      </c>
      <c r="J1222">
        <v>6</v>
      </c>
      <c r="K1222">
        <v>0</v>
      </c>
      <c r="L1222">
        <v>0</v>
      </c>
      <c r="M1222">
        <v>0</v>
      </c>
      <c r="N1222">
        <v>0</v>
      </c>
    </row>
    <row r="1223" spans="1:14" x14ac:dyDescent="0.2">
      <c r="A1223" t="s">
        <v>6155</v>
      </c>
      <c r="B1223" t="s">
        <v>89</v>
      </c>
      <c r="C1223" t="s">
        <v>236</v>
      </c>
      <c r="D1223" t="s">
        <v>4939</v>
      </c>
      <c r="E1223">
        <v>6</v>
      </c>
      <c r="F1223">
        <v>1</v>
      </c>
      <c r="G1223">
        <v>5</v>
      </c>
      <c r="H1223">
        <v>0</v>
      </c>
      <c r="I1223">
        <v>0</v>
      </c>
      <c r="J1223">
        <v>43</v>
      </c>
      <c r="K1223">
        <v>0</v>
      </c>
      <c r="L1223">
        <v>0</v>
      </c>
      <c r="M1223">
        <v>0</v>
      </c>
      <c r="N1223">
        <v>0</v>
      </c>
    </row>
    <row r="1224" spans="1:14" x14ac:dyDescent="0.2">
      <c r="A1224" t="s">
        <v>6156</v>
      </c>
      <c r="B1224" t="s">
        <v>89</v>
      </c>
      <c r="C1224" t="s">
        <v>236</v>
      </c>
      <c r="D1224" t="s">
        <v>4941</v>
      </c>
      <c r="E1224">
        <v>43</v>
      </c>
      <c r="F1224">
        <v>6</v>
      </c>
      <c r="G1224">
        <v>33</v>
      </c>
      <c r="H1224">
        <v>2</v>
      </c>
      <c r="I1224">
        <v>2</v>
      </c>
      <c r="J1224">
        <v>6</v>
      </c>
      <c r="K1224">
        <v>0</v>
      </c>
      <c r="L1224">
        <v>0</v>
      </c>
      <c r="M1224">
        <v>0</v>
      </c>
      <c r="N1224">
        <v>0</v>
      </c>
    </row>
    <row r="1225" spans="1:14" x14ac:dyDescent="0.2">
      <c r="A1225" t="s">
        <v>6157</v>
      </c>
      <c r="B1225" t="s">
        <v>89</v>
      </c>
      <c r="C1225" t="s">
        <v>236</v>
      </c>
      <c r="D1225" t="s">
        <v>4943</v>
      </c>
      <c r="E1225">
        <v>6</v>
      </c>
      <c r="F1225">
        <v>1</v>
      </c>
      <c r="G1225">
        <v>5</v>
      </c>
      <c r="H1225">
        <v>0</v>
      </c>
      <c r="I1225">
        <v>0</v>
      </c>
      <c r="J1225">
        <v>43</v>
      </c>
      <c r="K1225">
        <v>0</v>
      </c>
      <c r="L1225">
        <v>0</v>
      </c>
      <c r="M1225">
        <v>0</v>
      </c>
      <c r="N1225">
        <v>0</v>
      </c>
    </row>
    <row r="1226" spans="1:14" x14ac:dyDescent="0.2">
      <c r="A1226" t="s">
        <v>6158</v>
      </c>
      <c r="B1226" t="s">
        <v>89</v>
      </c>
      <c r="C1226" t="s">
        <v>236</v>
      </c>
      <c r="D1226" t="s">
        <v>4925</v>
      </c>
      <c r="E1226">
        <v>0</v>
      </c>
      <c r="F1226">
        <v>0</v>
      </c>
      <c r="G1226">
        <v>0</v>
      </c>
      <c r="H1226">
        <v>0</v>
      </c>
      <c r="I1226">
        <v>0</v>
      </c>
      <c r="J1226">
        <v>0</v>
      </c>
      <c r="K1226">
        <v>38</v>
      </c>
      <c r="L1226">
        <v>34</v>
      </c>
      <c r="M1226">
        <v>2</v>
      </c>
      <c r="N1226">
        <v>2</v>
      </c>
    </row>
    <row r="1227" spans="1:14" x14ac:dyDescent="0.2">
      <c r="A1227" t="s">
        <v>6159</v>
      </c>
      <c r="B1227" t="s">
        <v>89</v>
      </c>
      <c r="C1227" t="s">
        <v>236</v>
      </c>
      <c r="D1227" t="s">
        <v>4927</v>
      </c>
      <c r="E1227">
        <v>0</v>
      </c>
      <c r="F1227">
        <v>0</v>
      </c>
      <c r="G1227">
        <v>0</v>
      </c>
      <c r="H1227">
        <v>0</v>
      </c>
      <c r="I1227">
        <v>0</v>
      </c>
      <c r="J1227">
        <v>0</v>
      </c>
      <c r="K1227">
        <v>33</v>
      </c>
      <c r="L1227">
        <v>30</v>
      </c>
      <c r="M1227">
        <v>1</v>
      </c>
      <c r="N1227">
        <v>2</v>
      </c>
    </row>
    <row r="1228" spans="1:14" x14ac:dyDescent="0.2">
      <c r="A1228" t="s">
        <v>6160</v>
      </c>
      <c r="B1228" t="s">
        <v>89</v>
      </c>
      <c r="C1228" t="s">
        <v>237</v>
      </c>
      <c r="D1228" t="s">
        <v>4929</v>
      </c>
      <c r="E1228">
        <v>33</v>
      </c>
      <c r="F1228">
        <v>5</v>
      </c>
      <c r="G1228">
        <v>26</v>
      </c>
      <c r="H1228">
        <v>2</v>
      </c>
      <c r="I1228">
        <v>0</v>
      </c>
      <c r="J1228">
        <v>7</v>
      </c>
      <c r="K1228">
        <v>0</v>
      </c>
      <c r="L1228">
        <v>0</v>
      </c>
      <c r="M1228">
        <v>0</v>
      </c>
      <c r="N1228">
        <v>0</v>
      </c>
    </row>
    <row r="1229" spans="1:14" x14ac:dyDescent="0.2">
      <c r="A1229" t="s">
        <v>6161</v>
      </c>
      <c r="B1229" t="s">
        <v>89</v>
      </c>
      <c r="C1229" t="s">
        <v>237</v>
      </c>
      <c r="D1229" t="s">
        <v>4931</v>
      </c>
      <c r="E1229">
        <v>40</v>
      </c>
      <c r="F1229">
        <v>5</v>
      </c>
      <c r="G1229">
        <v>33</v>
      </c>
      <c r="H1229">
        <v>2</v>
      </c>
      <c r="I1229">
        <v>0</v>
      </c>
      <c r="J1229">
        <v>0</v>
      </c>
      <c r="K1229">
        <v>0</v>
      </c>
      <c r="L1229">
        <v>0</v>
      </c>
      <c r="M1229">
        <v>0</v>
      </c>
      <c r="N1229">
        <v>0</v>
      </c>
    </row>
    <row r="1230" spans="1:14" x14ac:dyDescent="0.2">
      <c r="A1230" t="s">
        <v>6162</v>
      </c>
      <c r="B1230" t="s">
        <v>89</v>
      </c>
      <c r="C1230" t="s">
        <v>237</v>
      </c>
      <c r="D1230" t="s">
        <v>4933</v>
      </c>
      <c r="E1230">
        <v>7</v>
      </c>
      <c r="F1230">
        <v>1</v>
      </c>
      <c r="G1230">
        <v>6</v>
      </c>
      <c r="H1230">
        <v>0</v>
      </c>
      <c r="I1230">
        <v>0</v>
      </c>
      <c r="J1230">
        <v>33</v>
      </c>
      <c r="K1230">
        <v>0</v>
      </c>
      <c r="L1230">
        <v>0</v>
      </c>
      <c r="M1230">
        <v>0</v>
      </c>
      <c r="N1230">
        <v>0</v>
      </c>
    </row>
    <row r="1231" spans="1:14" x14ac:dyDescent="0.2">
      <c r="A1231" t="s">
        <v>6163</v>
      </c>
      <c r="B1231" t="s">
        <v>89</v>
      </c>
      <c r="C1231" t="s">
        <v>237</v>
      </c>
      <c r="D1231" t="s">
        <v>4935</v>
      </c>
      <c r="E1231">
        <v>40</v>
      </c>
      <c r="F1231">
        <v>5</v>
      </c>
      <c r="G1231">
        <v>33</v>
      </c>
      <c r="H1231">
        <v>2</v>
      </c>
      <c r="I1231">
        <v>0</v>
      </c>
      <c r="J1231">
        <v>0</v>
      </c>
      <c r="K1231">
        <v>0</v>
      </c>
      <c r="L1231">
        <v>0</v>
      </c>
      <c r="M1231">
        <v>0</v>
      </c>
      <c r="N1231">
        <v>0</v>
      </c>
    </row>
    <row r="1232" spans="1:14" x14ac:dyDescent="0.2">
      <c r="A1232" t="s">
        <v>6164</v>
      </c>
      <c r="B1232" t="s">
        <v>89</v>
      </c>
      <c r="C1232" t="s">
        <v>237</v>
      </c>
      <c r="D1232" t="s">
        <v>4937</v>
      </c>
      <c r="E1232">
        <v>33</v>
      </c>
      <c r="F1232">
        <v>5</v>
      </c>
      <c r="G1232">
        <v>26</v>
      </c>
      <c r="H1232">
        <v>2</v>
      </c>
      <c r="I1232">
        <v>0</v>
      </c>
      <c r="J1232">
        <v>7</v>
      </c>
      <c r="K1232">
        <v>0</v>
      </c>
      <c r="L1232">
        <v>0</v>
      </c>
      <c r="M1232">
        <v>0</v>
      </c>
      <c r="N1232">
        <v>0</v>
      </c>
    </row>
    <row r="1233" spans="1:14" x14ac:dyDescent="0.2">
      <c r="A1233" t="s">
        <v>6165</v>
      </c>
      <c r="B1233" t="s">
        <v>89</v>
      </c>
      <c r="C1233" t="s">
        <v>237</v>
      </c>
      <c r="D1233" t="s">
        <v>4939</v>
      </c>
      <c r="E1233">
        <v>7</v>
      </c>
      <c r="F1233">
        <v>2</v>
      </c>
      <c r="G1233">
        <v>5</v>
      </c>
      <c r="H1233">
        <v>0</v>
      </c>
      <c r="I1233">
        <v>0</v>
      </c>
      <c r="J1233">
        <v>33</v>
      </c>
      <c r="K1233">
        <v>0</v>
      </c>
      <c r="L1233">
        <v>0</v>
      </c>
      <c r="M1233">
        <v>0</v>
      </c>
      <c r="N1233">
        <v>0</v>
      </c>
    </row>
    <row r="1234" spans="1:14" x14ac:dyDescent="0.2">
      <c r="A1234" t="s">
        <v>6166</v>
      </c>
      <c r="B1234" t="s">
        <v>89</v>
      </c>
      <c r="C1234" t="s">
        <v>237</v>
      </c>
      <c r="D1234" t="s">
        <v>4941</v>
      </c>
      <c r="E1234">
        <v>33</v>
      </c>
      <c r="F1234">
        <v>4</v>
      </c>
      <c r="G1234">
        <v>27</v>
      </c>
      <c r="H1234">
        <v>2</v>
      </c>
      <c r="I1234">
        <v>0</v>
      </c>
      <c r="J1234">
        <v>7</v>
      </c>
      <c r="K1234">
        <v>0</v>
      </c>
      <c r="L1234">
        <v>0</v>
      </c>
      <c r="M1234">
        <v>0</v>
      </c>
      <c r="N1234">
        <v>0</v>
      </c>
    </row>
    <row r="1235" spans="1:14" x14ac:dyDescent="0.2">
      <c r="A1235" t="s">
        <v>6167</v>
      </c>
      <c r="B1235" t="s">
        <v>89</v>
      </c>
      <c r="C1235" t="s">
        <v>237</v>
      </c>
      <c r="D1235" t="s">
        <v>4943</v>
      </c>
      <c r="E1235">
        <v>7</v>
      </c>
      <c r="F1235">
        <v>1</v>
      </c>
      <c r="G1235">
        <v>6</v>
      </c>
      <c r="H1235">
        <v>0</v>
      </c>
      <c r="I1235">
        <v>0</v>
      </c>
      <c r="J1235">
        <v>33</v>
      </c>
      <c r="K1235">
        <v>0</v>
      </c>
      <c r="L1235">
        <v>0</v>
      </c>
      <c r="M1235">
        <v>0</v>
      </c>
      <c r="N1235">
        <v>0</v>
      </c>
    </row>
    <row r="1236" spans="1:14" x14ac:dyDescent="0.2">
      <c r="A1236" t="s">
        <v>6168</v>
      </c>
      <c r="B1236" t="s">
        <v>89</v>
      </c>
      <c r="C1236" t="s">
        <v>237</v>
      </c>
      <c r="D1236" t="s">
        <v>4925</v>
      </c>
      <c r="E1236">
        <v>0</v>
      </c>
      <c r="F1236">
        <v>0</v>
      </c>
      <c r="G1236">
        <v>0</v>
      </c>
      <c r="H1236">
        <v>0</v>
      </c>
      <c r="I1236">
        <v>0</v>
      </c>
      <c r="J1236">
        <v>0</v>
      </c>
      <c r="K1236">
        <v>30</v>
      </c>
      <c r="L1236">
        <v>30</v>
      </c>
      <c r="M1236">
        <v>0</v>
      </c>
      <c r="N1236">
        <v>0</v>
      </c>
    </row>
    <row r="1237" spans="1:14" x14ac:dyDescent="0.2">
      <c r="A1237" t="s">
        <v>6169</v>
      </c>
      <c r="B1237" t="s">
        <v>89</v>
      </c>
      <c r="C1237" t="s">
        <v>237</v>
      </c>
      <c r="D1237" t="s">
        <v>4927</v>
      </c>
      <c r="E1237">
        <v>0</v>
      </c>
      <c r="F1237">
        <v>0</v>
      </c>
      <c r="G1237">
        <v>0</v>
      </c>
      <c r="H1237">
        <v>0</v>
      </c>
      <c r="I1237">
        <v>0</v>
      </c>
      <c r="J1237">
        <v>0</v>
      </c>
      <c r="K1237">
        <v>24</v>
      </c>
      <c r="L1237">
        <v>24</v>
      </c>
      <c r="M1237">
        <v>0</v>
      </c>
      <c r="N1237">
        <v>0</v>
      </c>
    </row>
    <row r="1238" spans="1:14" x14ac:dyDescent="0.2">
      <c r="A1238" t="s">
        <v>6170</v>
      </c>
      <c r="B1238" t="s">
        <v>89</v>
      </c>
      <c r="C1238" t="s">
        <v>238</v>
      </c>
      <c r="D1238" t="s">
        <v>4929</v>
      </c>
      <c r="E1238">
        <v>21</v>
      </c>
      <c r="F1238">
        <v>4</v>
      </c>
      <c r="G1238">
        <v>15</v>
      </c>
      <c r="H1238">
        <v>1</v>
      </c>
      <c r="I1238">
        <v>1</v>
      </c>
      <c r="J1238">
        <v>6</v>
      </c>
      <c r="K1238">
        <v>0</v>
      </c>
      <c r="L1238">
        <v>0</v>
      </c>
      <c r="M1238">
        <v>0</v>
      </c>
      <c r="N1238">
        <v>0</v>
      </c>
    </row>
    <row r="1239" spans="1:14" x14ac:dyDescent="0.2">
      <c r="A1239" t="s">
        <v>6171</v>
      </c>
      <c r="B1239" t="s">
        <v>89</v>
      </c>
      <c r="C1239" t="s">
        <v>238</v>
      </c>
      <c r="D1239" t="s">
        <v>4931</v>
      </c>
      <c r="E1239">
        <v>27</v>
      </c>
      <c r="F1239">
        <v>3</v>
      </c>
      <c r="G1239">
        <v>22</v>
      </c>
      <c r="H1239">
        <v>1</v>
      </c>
      <c r="I1239">
        <v>1</v>
      </c>
      <c r="J1239">
        <v>0</v>
      </c>
      <c r="K1239">
        <v>0</v>
      </c>
      <c r="L1239">
        <v>0</v>
      </c>
      <c r="M1239">
        <v>0</v>
      </c>
      <c r="N1239">
        <v>0</v>
      </c>
    </row>
    <row r="1240" spans="1:14" x14ac:dyDescent="0.2">
      <c r="A1240" t="s">
        <v>6172</v>
      </c>
      <c r="B1240" t="s">
        <v>89</v>
      </c>
      <c r="C1240" t="s">
        <v>238</v>
      </c>
      <c r="D1240" t="s">
        <v>4933</v>
      </c>
      <c r="E1240">
        <v>6</v>
      </c>
      <c r="F1240">
        <v>1</v>
      </c>
      <c r="G1240">
        <v>5</v>
      </c>
      <c r="H1240">
        <v>0</v>
      </c>
      <c r="I1240">
        <v>0</v>
      </c>
      <c r="J1240">
        <v>21</v>
      </c>
      <c r="K1240">
        <v>0</v>
      </c>
      <c r="L1240">
        <v>0</v>
      </c>
      <c r="M1240">
        <v>0</v>
      </c>
      <c r="N1240">
        <v>0</v>
      </c>
    </row>
    <row r="1241" spans="1:14" x14ac:dyDescent="0.2">
      <c r="A1241" t="s">
        <v>6173</v>
      </c>
      <c r="B1241" t="s">
        <v>89</v>
      </c>
      <c r="C1241" t="s">
        <v>238</v>
      </c>
      <c r="D1241" t="s">
        <v>4935</v>
      </c>
      <c r="E1241">
        <v>27</v>
      </c>
      <c r="F1241">
        <v>3</v>
      </c>
      <c r="G1241">
        <v>22</v>
      </c>
      <c r="H1241">
        <v>1</v>
      </c>
      <c r="I1241">
        <v>1</v>
      </c>
      <c r="J1241">
        <v>0</v>
      </c>
      <c r="K1241">
        <v>0</v>
      </c>
      <c r="L1241">
        <v>0</v>
      </c>
      <c r="M1241">
        <v>0</v>
      </c>
      <c r="N1241">
        <v>0</v>
      </c>
    </row>
    <row r="1242" spans="1:14" x14ac:dyDescent="0.2">
      <c r="A1242" t="s">
        <v>6174</v>
      </c>
      <c r="B1242" t="s">
        <v>89</v>
      </c>
      <c r="C1242" t="s">
        <v>238</v>
      </c>
      <c r="D1242" t="s">
        <v>4937</v>
      </c>
      <c r="E1242">
        <v>21</v>
      </c>
      <c r="F1242">
        <v>3</v>
      </c>
      <c r="G1242">
        <v>16</v>
      </c>
      <c r="H1242">
        <v>1</v>
      </c>
      <c r="I1242">
        <v>1</v>
      </c>
      <c r="J1242">
        <v>6</v>
      </c>
      <c r="K1242">
        <v>0</v>
      </c>
      <c r="L1242">
        <v>0</v>
      </c>
      <c r="M1242">
        <v>0</v>
      </c>
      <c r="N1242">
        <v>0</v>
      </c>
    </row>
    <row r="1243" spans="1:14" x14ac:dyDescent="0.2">
      <c r="A1243" t="s">
        <v>6175</v>
      </c>
      <c r="B1243" t="s">
        <v>89</v>
      </c>
      <c r="C1243" t="s">
        <v>238</v>
      </c>
      <c r="D1243" t="s">
        <v>4939</v>
      </c>
      <c r="E1243">
        <v>6</v>
      </c>
      <c r="F1243">
        <v>3</v>
      </c>
      <c r="G1243">
        <v>3</v>
      </c>
      <c r="H1243">
        <v>0</v>
      </c>
      <c r="I1243">
        <v>0</v>
      </c>
      <c r="J1243">
        <v>21</v>
      </c>
      <c r="K1243">
        <v>0</v>
      </c>
      <c r="L1243">
        <v>0</v>
      </c>
      <c r="M1243">
        <v>0</v>
      </c>
      <c r="N1243">
        <v>0</v>
      </c>
    </row>
    <row r="1244" spans="1:14" x14ac:dyDescent="0.2">
      <c r="A1244" t="s">
        <v>6176</v>
      </c>
      <c r="B1244" t="s">
        <v>89</v>
      </c>
      <c r="C1244" t="s">
        <v>238</v>
      </c>
      <c r="D1244" t="s">
        <v>4941</v>
      </c>
      <c r="E1244">
        <v>21</v>
      </c>
      <c r="F1244">
        <v>2</v>
      </c>
      <c r="G1244">
        <v>17</v>
      </c>
      <c r="H1244">
        <v>1</v>
      </c>
      <c r="I1244">
        <v>1</v>
      </c>
      <c r="J1244">
        <v>6</v>
      </c>
      <c r="K1244">
        <v>0</v>
      </c>
      <c r="L1244">
        <v>0</v>
      </c>
      <c r="M1244">
        <v>0</v>
      </c>
      <c r="N1244">
        <v>0</v>
      </c>
    </row>
    <row r="1245" spans="1:14" x14ac:dyDescent="0.2">
      <c r="A1245" t="s">
        <v>6177</v>
      </c>
      <c r="B1245" t="s">
        <v>89</v>
      </c>
      <c r="C1245" t="s">
        <v>238</v>
      </c>
      <c r="D1245" t="s">
        <v>4943</v>
      </c>
      <c r="E1245">
        <v>6</v>
      </c>
      <c r="F1245">
        <v>1</v>
      </c>
      <c r="G1245">
        <v>5</v>
      </c>
      <c r="H1245">
        <v>0</v>
      </c>
      <c r="I1245">
        <v>0</v>
      </c>
      <c r="J1245">
        <v>21</v>
      </c>
      <c r="K1245">
        <v>0</v>
      </c>
      <c r="L1245">
        <v>0</v>
      </c>
      <c r="M1245">
        <v>0</v>
      </c>
      <c r="N1245">
        <v>0</v>
      </c>
    </row>
    <row r="1246" spans="1:14" x14ac:dyDescent="0.2">
      <c r="A1246" t="s">
        <v>6178</v>
      </c>
      <c r="B1246" t="s">
        <v>89</v>
      </c>
      <c r="C1246" t="s">
        <v>238</v>
      </c>
      <c r="D1246" t="s">
        <v>4925</v>
      </c>
      <c r="E1246">
        <v>0</v>
      </c>
      <c r="F1246">
        <v>0</v>
      </c>
      <c r="G1246">
        <v>0</v>
      </c>
      <c r="H1246">
        <v>0</v>
      </c>
      <c r="I1246">
        <v>0</v>
      </c>
      <c r="J1246">
        <v>0</v>
      </c>
      <c r="K1246">
        <v>21</v>
      </c>
      <c r="L1246">
        <v>21</v>
      </c>
      <c r="M1246">
        <v>0</v>
      </c>
      <c r="N1246">
        <v>0</v>
      </c>
    </row>
    <row r="1247" spans="1:14" x14ac:dyDescent="0.2">
      <c r="A1247" t="s">
        <v>6179</v>
      </c>
      <c r="B1247" t="s">
        <v>89</v>
      </c>
      <c r="C1247" t="s">
        <v>238</v>
      </c>
      <c r="D1247" t="s">
        <v>4927</v>
      </c>
      <c r="E1247">
        <v>0</v>
      </c>
      <c r="F1247">
        <v>0</v>
      </c>
      <c r="G1247">
        <v>0</v>
      </c>
      <c r="H1247">
        <v>0</v>
      </c>
      <c r="I1247">
        <v>0</v>
      </c>
      <c r="J1247">
        <v>0</v>
      </c>
      <c r="K1247">
        <v>19</v>
      </c>
      <c r="L1247">
        <v>19</v>
      </c>
      <c r="M1247">
        <v>0</v>
      </c>
      <c r="N1247">
        <v>0</v>
      </c>
    </row>
    <row r="1248" spans="1:14" x14ac:dyDescent="0.2">
      <c r="A1248" t="s">
        <v>6180</v>
      </c>
      <c r="B1248" t="s">
        <v>89</v>
      </c>
      <c r="C1248" t="s">
        <v>239</v>
      </c>
      <c r="D1248" t="s">
        <v>4929</v>
      </c>
      <c r="E1248">
        <v>52</v>
      </c>
      <c r="F1248">
        <v>5</v>
      </c>
      <c r="G1248">
        <v>45</v>
      </c>
      <c r="H1248">
        <v>2</v>
      </c>
      <c r="I1248">
        <v>0</v>
      </c>
      <c r="J1248">
        <v>21</v>
      </c>
      <c r="K1248">
        <v>0</v>
      </c>
      <c r="L1248">
        <v>0</v>
      </c>
      <c r="M1248">
        <v>0</v>
      </c>
      <c r="N1248">
        <v>0</v>
      </c>
    </row>
    <row r="1249" spans="1:14" x14ac:dyDescent="0.2">
      <c r="A1249" t="s">
        <v>6181</v>
      </c>
      <c r="B1249" t="s">
        <v>89</v>
      </c>
      <c r="C1249" t="s">
        <v>239</v>
      </c>
      <c r="D1249" t="s">
        <v>4931</v>
      </c>
      <c r="E1249">
        <v>73</v>
      </c>
      <c r="F1249">
        <v>6</v>
      </c>
      <c r="G1249">
        <v>65</v>
      </c>
      <c r="H1249">
        <v>2</v>
      </c>
      <c r="I1249">
        <v>0</v>
      </c>
      <c r="J1249">
        <v>0</v>
      </c>
      <c r="K1249">
        <v>0</v>
      </c>
      <c r="L1249">
        <v>0</v>
      </c>
      <c r="M1249">
        <v>0</v>
      </c>
      <c r="N1249">
        <v>0</v>
      </c>
    </row>
    <row r="1250" spans="1:14" x14ac:dyDescent="0.2">
      <c r="A1250" t="s">
        <v>6182</v>
      </c>
      <c r="B1250" t="s">
        <v>89</v>
      </c>
      <c r="C1250" t="s">
        <v>239</v>
      </c>
      <c r="D1250" t="s">
        <v>4933</v>
      </c>
      <c r="E1250">
        <v>20</v>
      </c>
      <c r="F1250">
        <v>3</v>
      </c>
      <c r="G1250">
        <v>17</v>
      </c>
      <c r="H1250">
        <v>0</v>
      </c>
      <c r="I1250">
        <v>0</v>
      </c>
      <c r="J1250">
        <v>53</v>
      </c>
      <c r="K1250">
        <v>0</v>
      </c>
      <c r="L1250">
        <v>0</v>
      </c>
      <c r="M1250">
        <v>0</v>
      </c>
      <c r="N1250">
        <v>0</v>
      </c>
    </row>
    <row r="1251" spans="1:14" x14ac:dyDescent="0.2">
      <c r="A1251" t="s">
        <v>6183</v>
      </c>
      <c r="B1251" t="s">
        <v>89</v>
      </c>
      <c r="C1251" t="s">
        <v>239</v>
      </c>
      <c r="D1251" t="s">
        <v>4935</v>
      </c>
      <c r="E1251">
        <v>73</v>
      </c>
      <c r="F1251">
        <v>6</v>
      </c>
      <c r="G1251">
        <v>65</v>
      </c>
      <c r="H1251">
        <v>2</v>
      </c>
      <c r="I1251">
        <v>0</v>
      </c>
      <c r="J1251">
        <v>0</v>
      </c>
      <c r="K1251">
        <v>0</v>
      </c>
      <c r="L1251">
        <v>0</v>
      </c>
      <c r="M1251">
        <v>0</v>
      </c>
      <c r="N1251">
        <v>0</v>
      </c>
    </row>
    <row r="1252" spans="1:14" x14ac:dyDescent="0.2">
      <c r="A1252" t="s">
        <v>6184</v>
      </c>
      <c r="B1252" t="s">
        <v>89</v>
      </c>
      <c r="C1252" t="s">
        <v>239</v>
      </c>
      <c r="D1252" t="s">
        <v>4937</v>
      </c>
      <c r="E1252">
        <v>52</v>
      </c>
      <c r="F1252">
        <v>4</v>
      </c>
      <c r="G1252">
        <v>46</v>
      </c>
      <c r="H1252">
        <v>2</v>
      </c>
      <c r="I1252">
        <v>0</v>
      </c>
      <c r="J1252">
        <v>21</v>
      </c>
      <c r="K1252">
        <v>0</v>
      </c>
      <c r="L1252">
        <v>0</v>
      </c>
      <c r="M1252">
        <v>0</v>
      </c>
      <c r="N1252">
        <v>0</v>
      </c>
    </row>
    <row r="1253" spans="1:14" x14ac:dyDescent="0.2">
      <c r="A1253" t="s">
        <v>6185</v>
      </c>
      <c r="B1253" t="s">
        <v>89</v>
      </c>
      <c r="C1253" t="s">
        <v>239</v>
      </c>
      <c r="D1253" t="s">
        <v>4939</v>
      </c>
      <c r="E1253">
        <v>21</v>
      </c>
      <c r="F1253">
        <v>4</v>
      </c>
      <c r="G1253">
        <v>17</v>
      </c>
      <c r="H1253">
        <v>0</v>
      </c>
      <c r="I1253">
        <v>0</v>
      </c>
      <c r="J1253">
        <v>52</v>
      </c>
      <c r="K1253">
        <v>0</v>
      </c>
      <c r="L1253">
        <v>0</v>
      </c>
      <c r="M1253">
        <v>0</v>
      </c>
      <c r="N1253">
        <v>0</v>
      </c>
    </row>
    <row r="1254" spans="1:14" x14ac:dyDescent="0.2">
      <c r="A1254" t="s">
        <v>6186</v>
      </c>
      <c r="B1254" t="s">
        <v>89</v>
      </c>
      <c r="C1254" t="s">
        <v>239</v>
      </c>
      <c r="D1254" t="s">
        <v>4941</v>
      </c>
      <c r="E1254">
        <v>52</v>
      </c>
      <c r="F1254">
        <v>4</v>
      </c>
      <c r="G1254">
        <v>46</v>
      </c>
      <c r="H1254">
        <v>2</v>
      </c>
      <c r="I1254">
        <v>0</v>
      </c>
      <c r="J1254">
        <v>21</v>
      </c>
      <c r="K1254">
        <v>0</v>
      </c>
      <c r="L1254">
        <v>0</v>
      </c>
      <c r="M1254">
        <v>0</v>
      </c>
      <c r="N1254">
        <v>0</v>
      </c>
    </row>
    <row r="1255" spans="1:14" x14ac:dyDescent="0.2">
      <c r="A1255" t="s">
        <v>6187</v>
      </c>
      <c r="B1255" t="s">
        <v>89</v>
      </c>
      <c r="C1255" t="s">
        <v>239</v>
      </c>
      <c r="D1255" t="s">
        <v>4943</v>
      </c>
      <c r="E1255">
        <v>20</v>
      </c>
      <c r="F1255">
        <v>3</v>
      </c>
      <c r="G1255">
        <v>17</v>
      </c>
      <c r="H1255">
        <v>0</v>
      </c>
      <c r="I1255">
        <v>0</v>
      </c>
      <c r="J1255">
        <v>53</v>
      </c>
      <c r="K1255">
        <v>0</v>
      </c>
      <c r="L1255">
        <v>0</v>
      </c>
      <c r="M1255">
        <v>0</v>
      </c>
      <c r="N1255">
        <v>0</v>
      </c>
    </row>
    <row r="1256" spans="1:14" x14ac:dyDescent="0.2">
      <c r="A1256" t="s">
        <v>6188</v>
      </c>
      <c r="B1256" t="s">
        <v>89</v>
      </c>
      <c r="C1256" t="s">
        <v>239</v>
      </c>
      <c r="D1256" t="s">
        <v>4925</v>
      </c>
      <c r="E1256">
        <v>0</v>
      </c>
      <c r="F1256">
        <v>0</v>
      </c>
      <c r="G1256">
        <v>0</v>
      </c>
      <c r="H1256">
        <v>0</v>
      </c>
      <c r="I1256">
        <v>0</v>
      </c>
      <c r="J1256">
        <v>0</v>
      </c>
      <c r="K1256">
        <v>51</v>
      </c>
      <c r="L1256">
        <v>51</v>
      </c>
      <c r="M1256">
        <v>0</v>
      </c>
      <c r="N1256">
        <v>0</v>
      </c>
    </row>
    <row r="1257" spans="1:14" x14ac:dyDescent="0.2">
      <c r="A1257" t="s">
        <v>6189</v>
      </c>
      <c r="B1257" t="s">
        <v>89</v>
      </c>
      <c r="C1257" t="s">
        <v>239</v>
      </c>
      <c r="D1257" t="s">
        <v>4927</v>
      </c>
      <c r="E1257">
        <v>0</v>
      </c>
      <c r="F1257">
        <v>0</v>
      </c>
      <c r="G1257">
        <v>0</v>
      </c>
      <c r="H1257">
        <v>0</v>
      </c>
      <c r="I1257">
        <v>0</v>
      </c>
      <c r="J1257">
        <v>0</v>
      </c>
      <c r="K1257">
        <v>32</v>
      </c>
      <c r="L1257">
        <v>32</v>
      </c>
      <c r="M1257">
        <v>0</v>
      </c>
      <c r="N1257">
        <v>0</v>
      </c>
    </row>
    <row r="1258" spans="1:14" x14ac:dyDescent="0.2">
      <c r="A1258" t="s">
        <v>6190</v>
      </c>
      <c r="B1258" t="s">
        <v>89</v>
      </c>
      <c r="C1258" t="s">
        <v>240</v>
      </c>
      <c r="D1258" t="s">
        <v>4929</v>
      </c>
      <c r="E1258">
        <v>72</v>
      </c>
      <c r="F1258">
        <v>21</v>
      </c>
      <c r="G1258">
        <v>49</v>
      </c>
      <c r="H1258">
        <v>2</v>
      </c>
      <c r="I1258">
        <v>0</v>
      </c>
      <c r="J1258">
        <v>5</v>
      </c>
      <c r="K1258">
        <v>0</v>
      </c>
      <c r="L1258">
        <v>0</v>
      </c>
      <c r="M1258">
        <v>0</v>
      </c>
      <c r="N1258">
        <v>0</v>
      </c>
    </row>
    <row r="1259" spans="1:14" x14ac:dyDescent="0.2">
      <c r="A1259" t="s">
        <v>6191</v>
      </c>
      <c r="B1259" t="s">
        <v>89</v>
      </c>
      <c r="C1259" t="s">
        <v>240</v>
      </c>
      <c r="D1259" t="s">
        <v>4931</v>
      </c>
      <c r="E1259">
        <v>77</v>
      </c>
      <c r="F1259">
        <v>19</v>
      </c>
      <c r="G1259">
        <v>56</v>
      </c>
      <c r="H1259">
        <v>2</v>
      </c>
      <c r="I1259">
        <v>0</v>
      </c>
      <c r="J1259">
        <v>0</v>
      </c>
      <c r="K1259">
        <v>0</v>
      </c>
      <c r="L1259">
        <v>0</v>
      </c>
      <c r="M1259">
        <v>0</v>
      </c>
      <c r="N1259">
        <v>0</v>
      </c>
    </row>
    <row r="1260" spans="1:14" x14ac:dyDescent="0.2">
      <c r="A1260" t="s">
        <v>6192</v>
      </c>
      <c r="B1260" t="s">
        <v>89</v>
      </c>
      <c r="C1260" t="s">
        <v>240</v>
      </c>
      <c r="D1260" t="s">
        <v>4933</v>
      </c>
      <c r="E1260">
        <v>5</v>
      </c>
      <c r="F1260">
        <v>1</v>
      </c>
      <c r="G1260">
        <v>4</v>
      </c>
      <c r="H1260">
        <v>0</v>
      </c>
      <c r="I1260">
        <v>0</v>
      </c>
      <c r="J1260">
        <v>72</v>
      </c>
      <c r="K1260">
        <v>0</v>
      </c>
      <c r="L1260">
        <v>0</v>
      </c>
      <c r="M1260">
        <v>0</v>
      </c>
      <c r="N1260">
        <v>0</v>
      </c>
    </row>
    <row r="1261" spans="1:14" x14ac:dyDescent="0.2">
      <c r="A1261" t="s">
        <v>6193</v>
      </c>
      <c r="B1261" t="s">
        <v>89</v>
      </c>
      <c r="C1261" t="s">
        <v>240</v>
      </c>
      <c r="D1261" t="s">
        <v>4935</v>
      </c>
      <c r="E1261">
        <v>77</v>
      </c>
      <c r="F1261">
        <v>19</v>
      </c>
      <c r="G1261">
        <v>56</v>
      </c>
      <c r="H1261">
        <v>2</v>
      </c>
      <c r="I1261">
        <v>0</v>
      </c>
      <c r="J1261">
        <v>0</v>
      </c>
      <c r="K1261">
        <v>0</v>
      </c>
      <c r="L1261">
        <v>0</v>
      </c>
      <c r="M1261">
        <v>0</v>
      </c>
      <c r="N1261">
        <v>0</v>
      </c>
    </row>
    <row r="1262" spans="1:14" x14ac:dyDescent="0.2">
      <c r="A1262" t="s">
        <v>6194</v>
      </c>
      <c r="B1262" t="s">
        <v>89</v>
      </c>
      <c r="C1262" t="s">
        <v>240</v>
      </c>
      <c r="D1262" t="s">
        <v>4937</v>
      </c>
      <c r="E1262">
        <v>72</v>
      </c>
      <c r="F1262">
        <v>19</v>
      </c>
      <c r="G1262">
        <v>51</v>
      </c>
      <c r="H1262">
        <v>2</v>
      </c>
      <c r="I1262">
        <v>0</v>
      </c>
      <c r="J1262">
        <v>5</v>
      </c>
      <c r="K1262">
        <v>0</v>
      </c>
      <c r="L1262">
        <v>0</v>
      </c>
      <c r="M1262">
        <v>0</v>
      </c>
      <c r="N1262">
        <v>0</v>
      </c>
    </row>
    <row r="1263" spans="1:14" x14ac:dyDescent="0.2">
      <c r="A1263" t="s">
        <v>6195</v>
      </c>
      <c r="B1263" t="s">
        <v>89</v>
      </c>
      <c r="C1263" t="s">
        <v>240</v>
      </c>
      <c r="D1263" t="s">
        <v>4939</v>
      </c>
      <c r="E1263">
        <v>5</v>
      </c>
      <c r="F1263">
        <v>3</v>
      </c>
      <c r="G1263">
        <v>2</v>
      </c>
      <c r="H1263">
        <v>0</v>
      </c>
      <c r="I1263">
        <v>0</v>
      </c>
      <c r="J1263">
        <v>72</v>
      </c>
      <c r="K1263">
        <v>0</v>
      </c>
      <c r="L1263">
        <v>0</v>
      </c>
      <c r="M1263">
        <v>0</v>
      </c>
      <c r="N1263">
        <v>0</v>
      </c>
    </row>
    <row r="1264" spans="1:14" x14ac:dyDescent="0.2">
      <c r="A1264" t="s">
        <v>6196</v>
      </c>
      <c r="B1264" t="s">
        <v>89</v>
      </c>
      <c r="C1264" t="s">
        <v>240</v>
      </c>
      <c r="D1264" t="s">
        <v>4941</v>
      </c>
      <c r="E1264">
        <v>72</v>
      </c>
      <c r="F1264">
        <v>18</v>
      </c>
      <c r="G1264">
        <v>52</v>
      </c>
      <c r="H1264">
        <v>2</v>
      </c>
      <c r="I1264">
        <v>0</v>
      </c>
      <c r="J1264">
        <v>5</v>
      </c>
      <c r="K1264">
        <v>0</v>
      </c>
      <c r="L1264">
        <v>0</v>
      </c>
      <c r="M1264">
        <v>0</v>
      </c>
      <c r="N1264">
        <v>0</v>
      </c>
    </row>
    <row r="1265" spans="1:14" x14ac:dyDescent="0.2">
      <c r="A1265" t="s">
        <v>6197</v>
      </c>
      <c r="B1265" t="s">
        <v>89</v>
      </c>
      <c r="C1265" t="s">
        <v>240</v>
      </c>
      <c r="D1265" t="s">
        <v>4943</v>
      </c>
      <c r="E1265">
        <v>5</v>
      </c>
      <c r="F1265">
        <v>1</v>
      </c>
      <c r="G1265">
        <v>4</v>
      </c>
      <c r="H1265">
        <v>0</v>
      </c>
      <c r="I1265">
        <v>0</v>
      </c>
      <c r="J1265">
        <v>72</v>
      </c>
      <c r="K1265">
        <v>0</v>
      </c>
      <c r="L1265">
        <v>0</v>
      </c>
      <c r="M1265">
        <v>0</v>
      </c>
      <c r="N1265">
        <v>0</v>
      </c>
    </row>
    <row r="1266" spans="1:14" x14ac:dyDescent="0.2">
      <c r="A1266" t="s">
        <v>6198</v>
      </c>
      <c r="B1266" t="s">
        <v>89</v>
      </c>
      <c r="C1266" t="s">
        <v>240</v>
      </c>
      <c r="D1266" t="s">
        <v>4925</v>
      </c>
      <c r="E1266">
        <v>0</v>
      </c>
      <c r="F1266">
        <v>0</v>
      </c>
      <c r="G1266">
        <v>0</v>
      </c>
      <c r="H1266">
        <v>0</v>
      </c>
      <c r="I1266">
        <v>0</v>
      </c>
      <c r="J1266">
        <v>0</v>
      </c>
      <c r="K1266">
        <v>51</v>
      </c>
      <c r="L1266">
        <v>51</v>
      </c>
      <c r="M1266">
        <v>0</v>
      </c>
      <c r="N1266">
        <v>0</v>
      </c>
    </row>
    <row r="1267" spans="1:14" x14ac:dyDescent="0.2">
      <c r="A1267" t="s">
        <v>6199</v>
      </c>
      <c r="B1267" t="s">
        <v>89</v>
      </c>
      <c r="C1267" t="s">
        <v>240</v>
      </c>
      <c r="D1267" t="s">
        <v>4927</v>
      </c>
      <c r="E1267">
        <v>0</v>
      </c>
      <c r="F1267">
        <v>0</v>
      </c>
      <c r="G1267">
        <v>0</v>
      </c>
      <c r="H1267">
        <v>0</v>
      </c>
      <c r="I1267">
        <v>0</v>
      </c>
      <c r="J1267">
        <v>0</v>
      </c>
      <c r="K1267">
        <v>37</v>
      </c>
      <c r="L1267">
        <v>37</v>
      </c>
      <c r="M1267">
        <v>0</v>
      </c>
      <c r="N1267">
        <v>0</v>
      </c>
    </row>
    <row r="1268" spans="1:14" x14ac:dyDescent="0.2">
      <c r="A1268" t="s">
        <v>6200</v>
      </c>
      <c r="B1268" t="s">
        <v>89</v>
      </c>
      <c r="C1268" t="s">
        <v>241</v>
      </c>
      <c r="D1268" t="s">
        <v>4929</v>
      </c>
      <c r="E1268">
        <v>52</v>
      </c>
      <c r="F1268">
        <v>8</v>
      </c>
      <c r="G1268">
        <v>39</v>
      </c>
      <c r="H1268">
        <v>3</v>
      </c>
      <c r="I1268">
        <v>2</v>
      </c>
      <c r="J1268">
        <v>5</v>
      </c>
      <c r="K1268">
        <v>0</v>
      </c>
      <c r="L1268">
        <v>0</v>
      </c>
      <c r="M1268">
        <v>0</v>
      </c>
      <c r="N1268">
        <v>0</v>
      </c>
    </row>
    <row r="1269" spans="1:14" x14ac:dyDescent="0.2">
      <c r="A1269" t="s">
        <v>6201</v>
      </c>
      <c r="B1269" t="s">
        <v>89</v>
      </c>
      <c r="C1269" t="s">
        <v>241</v>
      </c>
      <c r="D1269" t="s">
        <v>4931</v>
      </c>
      <c r="E1269">
        <v>57</v>
      </c>
      <c r="F1269">
        <v>8</v>
      </c>
      <c r="G1269">
        <v>43</v>
      </c>
      <c r="H1269">
        <v>4</v>
      </c>
      <c r="I1269">
        <v>2</v>
      </c>
      <c r="J1269">
        <v>0</v>
      </c>
      <c r="K1269">
        <v>0</v>
      </c>
      <c r="L1269">
        <v>0</v>
      </c>
      <c r="M1269">
        <v>0</v>
      </c>
      <c r="N1269">
        <v>0</v>
      </c>
    </row>
    <row r="1270" spans="1:14" x14ac:dyDescent="0.2">
      <c r="A1270" t="s">
        <v>6202</v>
      </c>
      <c r="B1270" t="s">
        <v>89</v>
      </c>
      <c r="C1270" t="s">
        <v>241</v>
      </c>
      <c r="D1270" t="s">
        <v>4933</v>
      </c>
      <c r="E1270">
        <v>5</v>
      </c>
      <c r="F1270">
        <v>0</v>
      </c>
      <c r="G1270">
        <v>5</v>
      </c>
      <c r="H1270">
        <v>0</v>
      </c>
      <c r="I1270">
        <v>0</v>
      </c>
      <c r="J1270">
        <v>52</v>
      </c>
      <c r="K1270">
        <v>0</v>
      </c>
      <c r="L1270">
        <v>0</v>
      </c>
      <c r="M1270">
        <v>0</v>
      </c>
      <c r="N1270">
        <v>0</v>
      </c>
    </row>
    <row r="1271" spans="1:14" x14ac:dyDescent="0.2">
      <c r="A1271" t="s">
        <v>6203</v>
      </c>
      <c r="B1271" t="s">
        <v>89</v>
      </c>
      <c r="C1271" t="s">
        <v>241</v>
      </c>
      <c r="D1271" t="s">
        <v>4935</v>
      </c>
      <c r="E1271">
        <v>57</v>
      </c>
      <c r="F1271">
        <v>8</v>
      </c>
      <c r="G1271">
        <v>43</v>
      </c>
      <c r="H1271">
        <v>4</v>
      </c>
      <c r="I1271">
        <v>2</v>
      </c>
      <c r="J1271">
        <v>0</v>
      </c>
      <c r="K1271">
        <v>0</v>
      </c>
      <c r="L1271">
        <v>0</v>
      </c>
      <c r="M1271">
        <v>0</v>
      </c>
      <c r="N1271">
        <v>0</v>
      </c>
    </row>
    <row r="1272" spans="1:14" x14ac:dyDescent="0.2">
      <c r="A1272" t="s">
        <v>6204</v>
      </c>
      <c r="B1272" t="s">
        <v>89</v>
      </c>
      <c r="C1272" t="s">
        <v>241</v>
      </c>
      <c r="D1272" t="s">
        <v>4937</v>
      </c>
      <c r="E1272">
        <v>52</v>
      </c>
      <c r="F1272">
        <v>8</v>
      </c>
      <c r="G1272">
        <v>38</v>
      </c>
      <c r="H1272">
        <v>4</v>
      </c>
      <c r="I1272">
        <v>2</v>
      </c>
      <c r="J1272">
        <v>5</v>
      </c>
      <c r="K1272">
        <v>0</v>
      </c>
      <c r="L1272">
        <v>0</v>
      </c>
      <c r="M1272">
        <v>0</v>
      </c>
      <c r="N1272">
        <v>0</v>
      </c>
    </row>
    <row r="1273" spans="1:14" x14ac:dyDescent="0.2">
      <c r="A1273" t="s">
        <v>6205</v>
      </c>
      <c r="B1273" t="s">
        <v>89</v>
      </c>
      <c r="C1273" t="s">
        <v>241</v>
      </c>
      <c r="D1273" t="s">
        <v>4939</v>
      </c>
      <c r="E1273">
        <v>5</v>
      </c>
      <c r="F1273">
        <v>0</v>
      </c>
      <c r="G1273">
        <v>5</v>
      </c>
      <c r="H1273">
        <v>0</v>
      </c>
      <c r="I1273">
        <v>0</v>
      </c>
      <c r="J1273">
        <v>52</v>
      </c>
      <c r="K1273">
        <v>0</v>
      </c>
      <c r="L1273">
        <v>0</v>
      </c>
      <c r="M1273">
        <v>0</v>
      </c>
      <c r="N1273">
        <v>0</v>
      </c>
    </row>
    <row r="1274" spans="1:14" x14ac:dyDescent="0.2">
      <c r="A1274" t="s">
        <v>6206</v>
      </c>
      <c r="B1274" t="s">
        <v>89</v>
      </c>
      <c r="C1274" t="s">
        <v>241</v>
      </c>
      <c r="D1274" t="s">
        <v>4941</v>
      </c>
      <c r="E1274">
        <v>52</v>
      </c>
      <c r="F1274">
        <v>8</v>
      </c>
      <c r="G1274">
        <v>39</v>
      </c>
      <c r="H1274">
        <v>3</v>
      </c>
      <c r="I1274">
        <v>2</v>
      </c>
      <c r="J1274">
        <v>5</v>
      </c>
      <c r="K1274">
        <v>0</v>
      </c>
      <c r="L1274">
        <v>0</v>
      </c>
      <c r="M1274">
        <v>0</v>
      </c>
      <c r="N1274">
        <v>0</v>
      </c>
    </row>
    <row r="1275" spans="1:14" x14ac:dyDescent="0.2">
      <c r="A1275" t="s">
        <v>6207</v>
      </c>
      <c r="B1275" t="s">
        <v>89</v>
      </c>
      <c r="C1275" t="s">
        <v>241</v>
      </c>
      <c r="D1275" t="s">
        <v>4943</v>
      </c>
      <c r="E1275">
        <v>5</v>
      </c>
      <c r="F1275">
        <v>0</v>
      </c>
      <c r="G1275">
        <v>5</v>
      </c>
      <c r="H1275">
        <v>0</v>
      </c>
      <c r="I1275">
        <v>0</v>
      </c>
      <c r="J1275">
        <v>52</v>
      </c>
      <c r="K1275">
        <v>0</v>
      </c>
      <c r="L1275">
        <v>0</v>
      </c>
      <c r="M1275">
        <v>0</v>
      </c>
      <c r="N1275">
        <v>0</v>
      </c>
    </row>
    <row r="1276" spans="1:14" x14ac:dyDescent="0.2">
      <c r="A1276" t="s">
        <v>6208</v>
      </c>
      <c r="B1276" t="s">
        <v>89</v>
      </c>
      <c r="C1276" t="s">
        <v>241</v>
      </c>
      <c r="D1276" t="s">
        <v>4925</v>
      </c>
      <c r="E1276">
        <v>0</v>
      </c>
      <c r="F1276">
        <v>0</v>
      </c>
      <c r="G1276">
        <v>0</v>
      </c>
      <c r="H1276">
        <v>0</v>
      </c>
      <c r="I1276">
        <v>0</v>
      </c>
      <c r="J1276">
        <v>0</v>
      </c>
      <c r="K1276">
        <v>48</v>
      </c>
      <c r="L1276">
        <v>45</v>
      </c>
      <c r="M1276">
        <v>2</v>
      </c>
      <c r="N1276">
        <v>1</v>
      </c>
    </row>
    <row r="1277" spans="1:14" x14ac:dyDescent="0.2">
      <c r="A1277" t="s">
        <v>6209</v>
      </c>
      <c r="B1277" t="s">
        <v>89</v>
      </c>
      <c r="C1277" t="s">
        <v>241</v>
      </c>
      <c r="D1277" t="s">
        <v>4927</v>
      </c>
      <c r="E1277">
        <v>0</v>
      </c>
      <c r="F1277">
        <v>0</v>
      </c>
      <c r="G1277">
        <v>0</v>
      </c>
      <c r="H1277">
        <v>0</v>
      </c>
      <c r="I1277">
        <v>0</v>
      </c>
      <c r="J1277">
        <v>0</v>
      </c>
      <c r="K1277">
        <v>43</v>
      </c>
      <c r="L1277">
        <v>40</v>
      </c>
      <c r="M1277">
        <v>2</v>
      </c>
      <c r="N1277">
        <v>1</v>
      </c>
    </row>
    <row r="1278" spans="1:14" x14ac:dyDescent="0.2">
      <c r="A1278" t="s">
        <v>6210</v>
      </c>
      <c r="B1278" t="s">
        <v>89</v>
      </c>
      <c r="C1278" t="s">
        <v>242</v>
      </c>
      <c r="D1278" t="s">
        <v>4929</v>
      </c>
      <c r="E1278">
        <v>35</v>
      </c>
      <c r="F1278">
        <v>10</v>
      </c>
      <c r="G1278">
        <v>23</v>
      </c>
      <c r="H1278">
        <v>2</v>
      </c>
      <c r="I1278">
        <v>0</v>
      </c>
      <c r="J1278">
        <v>3</v>
      </c>
      <c r="K1278">
        <v>0</v>
      </c>
      <c r="L1278">
        <v>0</v>
      </c>
      <c r="M1278">
        <v>0</v>
      </c>
      <c r="N1278">
        <v>0</v>
      </c>
    </row>
    <row r="1279" spans="1:14" x14ac:dyDescent="0.2">
      <c r="A1279" t="s">
        <v>6211</v>
      </c>
      <c r="B1279" t="s">
        <v>89</v>
      </c>
      <c r="C1279" t="s">
        <v>242</v>
      </c>
      <c r="D1279" t="s">
        <v>4931</v>
      </c>
      <c r="E1279">
        <v>38</v>
      </c>
      <c r="F1279">
        <v>10</v>
      </c>
      <c r="G1279">
        <v>26</v>
      </c>
      <c r="H1279">
        <v>2</v>
      </c>
      <c r="I1279">
        <v>0</v>
      </c>
      <c r="J1279">
        <v>0</v>
      </c>
      <c r="K1279">
        <v>0</v>
      </c>
      <c r="L1279">
        <v>0</v>
      </c>
      <c r="M1279">
        <v>0</v>
      </c>
      <c r="N1279">
        <v>0</v>
      </c>
    </row>
    <row r="1280" spans="1:14" x14ac:dyDescent="0.2">
      <c r="A1280" t="s">
        <v>6212</v>
      </c>
      <c r="B1280" t="s">
        <v>89</v>
      </c>
      <c r="C1280" t="s">
        <v>242</v>
      </c>
      <c r="D1280" t="s">
        <v>4933</v>
      </c>
      <c r="E1280">
        <v>3</v>
      </c>
      <c r="F1280">
        <v>0</v>
      </c>
      <c r="G1280">
        <v>3</v>
      </c>
      <c r="H1280">
        <v>0</v>
      </c>
      <c r="I1280">
        <v>0</v>
      </c>
      <c r="J1280">
        <v>35</v>
      </c>
      <c r="K1280">
        <v>0</v>
      </c>
      <c r="L1280">
        <v>0</v>
      </c>
      <c r="M1280">
        <v>0</v>
      </c>
      <c r="N1280">
        <v>0</v>
      </c>
    </row>
    <row r="1281" spans="1:14" x14ac:dyDescent="0.2">
      <c r="A1281" t="s">
        <v>6213</v>
      </c>
      <c r="B1281" t="s">
        <v>89</v>
      </c>
      <c r="C1281" t="s">
        <v>242</v>
      </c>
      <c r="D1281" t="s">
        <v>4935</v>
      </c>
      <c r="E1281">
        <v>38</v>
      </c>
      <c r="F1281">
        <v>10</v>
      </c>
      <c r="G1281">
        <v>26</v>
      </c>
      <c r="H1281">
        <v>2</v>
      </c>
      <c r="I1281">
        <v>0</v>
      </c>
      <c r="J1281">
        <v>0</v>
      </c>
      <c r="K1281">
        <v>0</v>
      </c>
      <c r="L1281">
        <v>0</v>
      </c>
      <c r="M1281">
        <v>0</v>
      </c>
      <c r="N1281">
        <v>0</v>
      </c>
    </row>
    <row r="1282" spans="1:14" x14ac:dyDescent="0.2">
      <c r="A1282" t="s">
        <v>6214</v>
      </c>
      <c r="B1282" t="s">
        <v>89</v>
      </c>
      <c r="C1282" t="s">
        <v>242</v>
      </c>
      <c r="D1282" t="s">
        <v>4937</v>
      </c>
      <c r="E1282">
        <v>35</v>
      </c>
      <c r="F1282">
        <v>10</v>
      </c>
      <c r="G1282">
        <v>23</v>
      </c>
      <c r="H1282">
        <v>2</v>
      </c>
      <c r="I1282">
        <v>0</v>
      </c>
      <c r="J1282">
        <v>3</v>
      </c>
      <c r="K1282">
        <v>0</v>
      </c>
      <c r="L1282">
        <v>0</v>
      </c>
      <c r="M1282">
        <v>0</v>
      </c>
      <c r="N1282">
        <v>0</v>
      </c>
    </row>
    <row r="1283" spans="1:14" x14ac:dyDescent="0.2">
      <c r="A1283" t="s">
        <v>6215</v>
      </c>
      <c r="B1283" t="s">
        <v>89</v>
      </c>
      <c r="C1283" t="s">
        <v>242</v>
      </c>
      <c r="D1283" t="s">
        <v>4939</v>
      </c>
      <c r="E1283">
        <v>3</v>
      </c>
      <c r="F1283">
        <v>0</v>
      </c>
      <c r="G1283">
        <v>3</v>
      </c>
      <c r="H1283">
        <v>0</v>
      </c>
      <c r="I1283">
        <v>0</v>
      </c>
      <c r="J1283">
        <v>35</v>
      </c>
      <c r="K1283">
        <v>0</v>
      </c>
      <c r="L1283">
        <v>0</v>
      </c>
      <c r="M1283">
        <v>0</v>
      </c>
      <c r="N1283">
        <v>0</v>
      </c>
    </row>
    <row r="1284" spans="1:14" x14ac:dyDescent="0.2">
      <c r="A1284" t="s">
        <v>6216</v>
      </c>
      <c r="B1284" t="s">
        <v>89</v>
      </c>
      <c r="C1284" t="s">
        <v>242</v>
      </c>
      <c r="D1284" t="s">
        <v>4941</v>
      </c>
      <c r="E1284">
        <v>35</v>
      </c>
      <c r="F1284">
        <v>10</v>
      </c>
      <c r="G1284">
        <v>23</v>
      </c>
      <c r="H1284">
        <v>2</v>
      </c>
      <c r="I1284">
        <v>0</v>
      </c>
      <c r="J1284">
        <v>3</v>
      </c>
      <c r="K1284">
        <v>0</v>
      </c>
      <c r="L1284">
        <v>0</v>
      </c>
      <c r="M1284">
        <v>0</v>
      </c>
      <c r="N1284">
        <v>0</v>
      </c>
    </row>
    <row r="1285" spans="1:14" x14ac:dyDescent="0.2">
      <c r="A1285" t="s">
        <v>6217</v>
      </c>
      <c r="B1285" t="s">
        <v>89</v>
      </c>
      <c r="C1285" t="s">
        <v>242</v>
      </c>
      <c r="D1285" t="s">
        <v>4943</v>
      </c>
      <c r="E1285">
        <v>3</v>
      </c>
      <c r="F1285">
        <v>0</v>
      </c>
      <c r="G1285">
        <v>3</v>
      </c>
      <c r="H1285">
        <v>0</v>
      </c>
      <c r="I1285">
        <v>0</v>
      </c>
      <c r="J1285">
        <v>35</v>
      </c>
      <c r="K1285">
        <v>0</v>
      </c>
      <c r="L1285">
        <v>0</v>
      </c>
      <c r="M1285">
        <v>0</v>
      </c>
      <c r="N1285">
        <v>0</v>
      </c>
    </row>
    <row r="1286" spans="1:14" x14ac:dyDescent="0.2">
      <c r="A1286" t="s">
        <v>6218</v>
      </c>
      <c r="B1286" t="s">
        <v>89</v>
      </c>
      <c r="C1286" t="s">
        <v>242</v>
      </c>
      <c r="D1286" t="s">
        <v>4925</v>
      </c>
      <c r="E1286">
        <v>0</v>
      </c>
      <c r="F1286">
        <v>0</v>
      </c>
      <c r="G1286">
        <v>0</v>
      </c>
      <c r="H1286">
        <v>0</v>
      </c>
      <c r="I1286">
        <v>0</v>
      </c>
      <c r="J1286">
        <v>0</v>
      </c>
      <c r="K1286">
        <v>33</v>
      </c>
      <c r="L1286">
        <v>32</v>
      </c>
      <c r="M1286">
        <v>1</v>
      </c>
      <c r="N1286">
        <v>0</v>
      </c>
    </row>
    <row r="1287" spans="1:14" x14ac:dyDescent="0.2">
      <c r="A1287" t="s">
        <v>6219</v>
      </c>
      <c r="B1287" t="s">
        <v>89</v>
      </c>
      <c r="C1287" t="s">
        <v>242</v>
      </c>
      <c r="D1287" t="s">
        <v>4927</v>
      </c>
      <c r="E1287">
        <v>0</v>
      </c>
      <c r="F1287">
        <v>0</v>
      </c>
      <c r="G1287">
        <v>0</v>
      </c>
      <c r="H1287">
        <v>0</v>
      </c>
      <c r="I1287">
        <v>0</v>
      </c>
      <c r="J1287">
        <v>0</v>
      </c>
      <c r="K1287">
        <v>22</v>
      </c>
      <c r="L1287">
        <v>22</v>
      </c>
      <c r="M1287">
        <v>0</v>
      </c>
      <c r="N1287">
        <v>0</v>
      </c>
    </row>
    <row r="1288" spans="1:14" x14ac:dyDescent="0.2">
      <c r="A1288" t="s">
        <v>6220</v>
      </c>
      <c r="B1288" t="s">
        <v>89</v>
      </c>
      <c r="C1288" t="s">
        <v>243</v>
      </c>
      <c r="D1288" t="s">
        <v>4929</v>
      </c>
      <c r="E1288">
        <v>73</v>
      </c>
      <c r="F1288">
        <v>4</v>
      </c>
      <c r="G1288">
        <v>66</v>
      </c>
      <c r="H1288">
        <v>2</v>
      </c>
      <c r="I1288">
        <v>1</v>
      </c>
      <c r="J1288">
        <v>10</v>
      </c>
      <c r="K1288">
        <v>0</v>
      </c>
      <c r="L1288">
        <v>0</v>
      </c>
      <c r="M1288">
        <v>0</v>
      </c>
      <c r="N1288">
        <v>0</v>
      </c>
    </row>
    <row r="1289" spans="1:14" x14ac:dyDescent="0.2">
      <c r="A1289" t="s">
        <v>6221</v>
      </c>
      <c r="B1289" t="s">
        <v>89</v>
      </c>
      <c r="C1289" t="s">
        <v>243</v>
      </c>
      <c r="D1289" t="s">
        <v>4931</v>
      </c>
      <c r="E1289">
        <v>83</v>
      </c>
      <c r="F1289">
        <v>5</v>
      </c>
      <c r="G1289">
        <v>75</v>
      </c>
      <c r="H1289">
        <v>2</v>
      </c>
      <c r="I1289">
        <v>1</v>
      </c>
      <c r="J1289">
        <v>0</v>
      </c>
      <c r="K1289">
        <v>0</v>
      </c>
      <c r="L1289">
        <v>0</v>
      </c>
      <c r="M1289">
        <v>0</v>
      </c>
      <c r="N1289">
        <v>0</v>
      </c>
    </row>
    <row r="1290" spans="1:14" x14ac:dyDescent="0.2">
      <c r="A1290" t="s">
        <v>6222</v>
      </c>
      <c r="B1290" t="s">
        <v>89</v>
      </c>
      <c r="C1290" t="s">
        <v>243</v>
      </c>
      <c r="D1290" t="s">
        <v>4933</v>
      </c>
      <c r="E1290">
        <v>10</v>
      </c>
      <c r="F1290">
        <v>0</v>
      </c>
      <c r="G1290">
        <v>10</v>
      </c>
      <c r="H1290">
        <v>0</v>
      </c>
      <c r="I1290">
        <v>0</v>
      </c>
      <c r="J1290">
        <v>73</v>
      </c>
      <c r="K1290">
        <v>0</v>
      </c>
      <c r="L1290">
        <v>0</v>
      </c>
      <c r="M1290">
        <v>0</v>
      </c>
      <c r="N1290">
        <v>0</v>
      </c>
    </row>
    <row r="1291" spans="1:14" x14ac:dyDescent="0.2">
      <c r="A1291" t="s">
        <v>6223</v>
      </c>
      <c r="B1291" t="s">
        <v>89</v>
      </c>
      <c r="C1291" t="s">
        <v>243</v>
      </c>
      <c r="D1291" t="s">
        <v>4935</v>
      </c>
      <c r="E1291">
        <v>83</v>
      </c>
      <c r="F1291">
        <v>4</v>
      </c>
      <c r="G1291">
        <v>76</v>
      </c>
      <c r="H1291">
        <v>2</v>
      </c>
      <c r="I1291">
        <v>1</v>
      </c>
      <c r="J1291">
        <v>0</v>
      </c>
      <c r="K1291">
        <v>0</v>
      </c>
      <c r="L1291">
        <v>0</v>
      </c>
      <c r="M1291">
        <v>0</v>
      </c>
      <c r="N1291">
        <v>0</v>
      </c>
    </row>
    <row r="1292" spans="1:14" x14ac:dyDescent="0.2">
      <c r="A1292" t="s">
        <v>6224</v>
      </c>
      <c r="B1292" t="s">
        <v>89</v>
      </c>
      <c r="C1292" t="s">
        <v>243</v>
      </c>
      <c r="D1292" t="s">
        <v>4937</v>
      </c>
      <c r="E1292">
        <v>73</v>
      </c>
      <c r="F1292">
        <v>6</v>
      </c>
      <c r="G1292">
        <v>64</v>
      </c>
      <c r="H1292">
        <v>2</v>
      </c>
      <c r="I1292">
        <v>1</v>
      </c>
      <c r="J1292">
        <v>10</v>
      </c>
      <c r="K1292">
        <v>0</v>
      </c>
      <c r="L1292">
        <v>0</v>
      </c>
      <c r="M1292">
        <v>0</v>
      </c>
      <c r="N1292">
        <v>0</v>
      </c>
    </row>
    <row r="1293" spans="1:14" x14ac:dyDescent="0.2">
      <c r="A1293" t="s">
        <v>6225</v>
      </c>
      <c r="B1293" t="s">
        <v>89</v>
      </c>
      <c r="C1293" t="s">
        <v>243</v>
      </c>
      <c r="D1293" t="s">
        <v>4939</v>
      </c>
      <c r="E1293">
        <v>10</v>
      </c>
      <c r="F1293">
        <v>1</v>
      </c>
      <c r="G1293">
        <v>9</v>
      </c>
      <c r="H1293">
        <v>0</v>
      </c>
      <c r="I1293">
        <v>0</v>
      </c>
      <c r="J1293">
        <v>73</v>
      </c>
      <c r="K1293">
        <v>0</v>
      </c>
      <c r="L1293">
        <v>0</v>
      </c>
      <c r="M1293">
        <v>0</v>
      </c>
      <c r="N1293">
        <v>0</v>
      </c>
    </row>
    <row r="1294" spans="1:14" x14ac:dyDescent="0.2">
      <c r="A1294" t="s">
        <v>6226</v>
      </c>
      <c r="B1294" t="s">
        <v>89</v>
      </c>
      <c r="C1294" t="s">
        <v>243</v>
      </c>
      <c r="D1294" t="s">
        <v>4941</v>
      </c>
      <c r="E1294">
        <v>73</v>
      </c>
      <c r="F1294">
        <v>4</v>
      </c>
      <c r="G1294">
        <v>66</v>
      </c>
      <c r="H1294">
        <v>2</v>
      </c>
      <c r="I1294">
        <v>1</v>
      </c>
      <c r="J1294">
        <v>10</v>
      </c>
      <c r="K1294">
        <v>0</v>
      </c>
      <c r="L1294">
        <v>0</v>
      </c>
      <c r="M1294">
        <v>0</v>
      </c>
      <c r="N1294">
        <v>0</v>
      </c>
    </row>
    <row r="1295" spans="1:14" x14ac:dyDescent="0.2">
      <c r="A1295" t="s">
        <v>6227</v>
      </c>
      <c r="B1295" t="s">
        <v>89</v>
      </c>
      <c r="C1295" t="s">
        <v>243</v>
      </c>
      <c r="D1295" t="s">
        <v>4943</v>
      </c>
      <c r="E1295">
        <v>10</v>
      </c>
      <c r="F1295">
        <v>0</v>
      </c>
      <c r="G1295">
        <v>10</v>
      </c>
      <c r="H1295">
        <v>0</v>
      </c>
      <c r="I1295">
        <v>0</v>
      </c>
      <c r="J1295">
        <v>73</v>
      </c>
      <c r="K1295">
        <v>0</v>
      </c>
      <c r="L1295">
        <v>0</v>
      </c>
      <c r="M1295">
        <v>0</v>
      </c>
      <c r="N1295">
        <v>0</v>
      </c>
    </row>
    <row r="1296" spans="1:14" x14ac:dyDescent="0.2">
      <c r="A1296" t="s">
        <v>6228</v>
      </c>
      <c r="B1296" t="s">
        <v>89</v>
      </c>
      <c r="C1296" t="s">
        <v>243</v>
      </c>
      <c r="D1296" t="s">
        <v>4925</v>
      </c>
      <c r="E1296">
        <v>0</v>
      </c>
      <c r="F1296">
        <v>0</v>
      </c>
      <c r="G1296">
        <v>0</v>
      </c>
      <c r="H1296">
        <v>0</v>
      </c>
      <c r="I1296">
        <v>0</v>
      </c>
      <c r="J1296">
        <v>0</v>
      </c>
      <c r="K1296">
        <v>55</v>
      </c>
      <c r="L1296">
        <v>54</v>
      </c>
      <c r="M1296">
        <v>1</v>
      </c>
      <c r="N1296">
        <v>0</v>
      </c>
    </row>
    <row r="1297" spans="1:14" x14ac:dyDescent="0.2">
      <c r="A1297" t="s">
        <v>6229</v>
      </c>
      <c r="B1297" t="s">
        <v>89</v>
      </c>
      <c r="C1297" t="s">
        <v>243</v>
      </c>
      <c r="D1297" t="s">
        <v>4927</v>
      </c>
      <c r="E1297">
        <v>0</v>
      </c>
      <c r="F1297">
        <v>0</v>
      </c>
      <c r="G1297">
        <v>0</v>
      </c>
      <c r="H1297">
        <v>0</v>
      </c>
      <c r="I1297">
        <v>0</v>
      </c>
      <c r="J1297">
        <v>0</v>
      </c>
      <c r="K1297">
        <v>37</v>
      </c>
      <c r="L1297">
        <v>36</v>
      </c>
      <c r="M1297">
        <v>1</v>
      </c>
      <c r="N1297">
        <v>0</v>
      </c>
    </row>
    <row r="1298" spans="1:14" x14ac:dyDescent="0.2">
      <c r="A1298" t="s">
        <v>6230</v>
      </c>
      <c r="B1298" t="s">
        <v>89</v>
      </c>
      <c r="C1298" t="s">
        <v>244</v>
      </c>
      <c r="D1298" t="s">
        <v>4929</v>
      </c>
      <c r="E1298">
        <v>108</v>
      </c>
      <c r="F1298">
        <v>23</v>
      </c>
      <c r="G1298">
        <v>80</v>
      </c>
      <c r="H1298">
        <v>4</v>
      </c>
      <c r="I1298">
        <v>1</v>
      </c>
      <c r="J1298">
        <v>15</v>
      </c>
      <c r="K1298">
        <v>0</v>
      </c>
      <c r="L1298">
        <v>0</v>
      </c>
      <c r="M1298">
        <v>0</v>
      </c>
      <c r="N1298">
        <v>0</v>
      </c>
    </row>
    <row r="1299" spans="1:14" x14ac:dyDescent="0.2">
      <c r="A1299" t="s">
        <v>6231</v>
      </c>
      <c r="B1299" t="s">
        <v>89</v>
      </c>
      <c r="C1299" t="s">
        <v>244</v>
      </c>
      <c r="D1299" t="s">
        <v>4931</v>
      </c>
      <c r="E1299">
        <v>123</v>
      </c>
      <c r="F1299">
        <v>26</v>
      </c>
      <c r="G1299">
        <v>92</v>
      </c>
      <c r="H1299">
        <v>4</v>
      </c>
      <c r="I1299">
        <v>1</v>
      </c>
      <c r="J1299">
        <v>0</v>
      </c>
      <c r="K1299">
        <v>0</v>
      </c>
      <c r="L1299">
        <v>0</v>
      </c>
      <c r="M1299">
        <v>0</v>
      </c>
      <c r="N1299">
        <v>0</v>
      </c>
    </row>
    <row r="1300" spans="1:14" x14ac:dyDescent="0.2">
      <c r="A1300" t="s">
        <v>6232</v>
      </c>
      <c r="B1300" t="s">
        <v>89</v>
      </c>
      <c r="C1300" t="s">
        <v>244</v>
      </c>
      <c r="D1300" t="s">
        <v>4933</v>
      </c>
      <c r="E1300">
        <v>15</v>
      </c>
      <c r="F1300">
        <v>4</v>
      </c>
      <c r="G1300">
        <v>11</v>
      </c>
      <c r="H1300">
        <v>0</v>
      </c>
      <c r="I1300">
        <v>0</v>
      </c>
      <c r="J1300">
        <v>108</v>
      </c>
      <c r="K1300">
        <v>0</v>
      </c>
      <c r="L1300">
        <v>0</v>
      </c>
      <c r="M1300">
        <v>0</v>
      </c>
      <c r="N1300">
        <v>0</v>
      </c>
    </row>
    <row r="1301" spans="1:14" x14ac:dyDescent="0.2">
      <c r="A1301" t="s">
        <v>6233</v>
      </c>
      <c r="B1301" t="s">
        <v>89</v>
      </c>
      <c r="C1301" t="s">
        <v>244</v>
      </c>
      <c r="D1301" t="s">
        <v>4935</v>
      </c>
      <c r="E1301">
        <v>123</v>
      </c>
      <c r="F1301">
        <v>26</v>
      </c>
      <c r="G1301">
        <v>92</v>
      </c>
      <c r="H1301">
        <v>4</v>
      </c>
      <c r="I1301">
        <v>1</v>
      </c>
      <c r="J1301">
        <v>0</v>
      </c>
      <c r="K1301">
        <v>0</v>
      </c>
      <c r="L1301">
        <v>0</v>
      </c>
      <c r="M1301">
        <v>0</v>
      </c>
      <c r="N1301">
        <v>0</v>
      </c>
    </row>
    <row r="1302" spans="1:14" x14ac:dyDescent="0.2">
      <c r="A1302" t="s">
        <v>6234</v>
      </c>
      <c r="B1302" t="s">
        <v>89</v>
      </c>
      <c r="C1302" t="s">
        <v>244</v>
      </c>
      <c r="D1302" t="s">
        <v>4937</v>
      </c>
      <c r="E1302">
        <v>108</v>
      </c>
      <c r="F1302">
        <v>23</v>
      </c>
      <c r="G1302">
        <v>80</v>
      </c>
      <c r="H1302">
        <v>4</v>
      </c>
      <c r="I1302">
        <v>1</v>
      </c>
      <c r="J1302">
        <v>15</v>
      </c>
      <c r="K1302">
        <v>0</v>
      </c>
      <c r="L1302">
        <v>0</v>
      </c>
      <c r="M1302">
        <v>0</v>
      </c>
      <c r="N1302">
        <v>0</v>
      </c>
    </row>
    <row r="1303" spans="1:14" x14ac:dyDescent="0.2">
      <c r="A1303" t="s">
        <v>6235</v>
      </c>
      <c r="B1303" t="s">
        <v>89</v>
      </c>
      <c r="C1303" t="s">
        <v>244</v>
      </c>
      <c r="D1303" t="s">
        <v>4939</v>
      </c>
      <c r="E1303">
        <v>15</v>
      </c>
      <c r="F1303">
        <v>4</v>
      </c>
      <c r="G1303">
        <v>11</v>
      </c>
      <c r="H1303">
        <v>0</v>
      </c>
      <c r="I1303">
        <v>0</v>
      </c>
      <c r="J1303">
        <v>108</v>
      </c>
      <c r="K1303">
        <v>0</v>
      </c>
      <c r="L1303">
        <v>0</v>
      </c>
      <c r="M1303">
        <v>0</v>
      </c>
      <c r="N1303">
        <v>0</v>
      </c>
    </row>
    <row r="1304" spans="1:14" x14ac:dyDescent="0.2">
      <c r="A1304" t="s">
        <v>6236</v>
      </c>
      <c r="B1304" t="s">
        <v>89</v>
      </c>
      <c r="C1304" t="s">
        <v>244</v>
      </c>
      <c r="D1304" t="s">
        <v>4941</v>
      </c>
      <c r="E1304">
        <v>108</v>
      </c>
      <c r="F1304">
        <v>22</v>
      </c>
      <c r="G1304">
        <v>81</v>
      </c>
      <c r="H1304">
        <v>4</v>
      </c>
      <c r="I1304">
        <v>1</v>
      </c>
      <c r="J1304">
        <v>15</v>
      </c>
      <c r="K1304">
        <v>0</v>
      </c>
      <c r="L1304">
        <v>0</v>
      </c>
      <c r="M1304">
        <v>0</v>
      </c>
      <c r="N1304">
        <v>0</v>
      </c>
    </row>
    <row r="1305" spans="1:14" x14ac:dyDescent="0.2">
      <c r="A1305" t="s">
        <v>6237</v>
      </c>
      <c r="B1305" t="s">
        <v>89</v>
      </c>
      <c r="C1305" t="s">
        <v>244</v>
      </c>
      <c r="D1305" t="s">
        <v>4943</v>
      </c>
      <c r="E1305">
        <v>15</v>
      </c>
      <c r="F1305">
        <v>4</v>
      </c>
      <c r="G1305">
        <v>11</v>
      </c>
      <c r="H1305">
        <v>0</v>
      </c>
      <c r="I1305">
        <v>0</v>
      </c>
      <c r="J1305">
        <v>108</v>
      </c>
      <c r="K1305">
        <v>0</v>
      </c>
      <c r="L1305">
        <v>0</v>
      </c>
      <c r="M1305">
        <v>0</v>
      </c>
      <c r="N1305">
        <v>0</v>
      </c>
    </row>
    <row r="1306" spans="1:14" x14ac:dyDescent="0.2">
      <c r="A1306" t="s">
        <v>6238</v>
      </c>
      <c r="B1306" t="s">
        <v>89</v>
      </c>
      <c r="C1306" t="s">
        <v>244</v>
      </c>
      <c r="D1306" t="s">
        <v>4925</v>
      </c>
      <c r="E1306">
        <v>0</v>
      </c>
      <c r="F1306">
        <v>0</v>
      </c>
      <c r="G1306">
        <v>0</v>
      </c>
      <c r="H1306">
        <v>0</v>
      </c>
      <c r="I1306">
        <v>0</v>
      </c>
      <c r="J1306">
        <v>0</v>
      </c>
      <c r="K1306">
        <v>74</v>
      </c>
      <c r="L1306">
        <v>73</v>
      </c>
      <c r="M1306">
        <v>1</v>
      </c>
      <c r="N1306">
        <v>0</v>
      </c>
    </row>
    <row r="1307" spans="1:14" x14ac:dyDescent="0.2">
      <c r="A1307" t="s">
        <v>6239</v>
      </c>
      <c r="B1307" t="s">
        <v>89</v>
      </c>
      <c r="C1307" t="s">
        <v>244</v>
      </c>
      <c r="D1307" t="s">
        <v>4927</v>
      </c>
      <c r="E1307">
        <v>0</v>
      </c>
      <c r="F1307">
        <v>0</v>
      </c>
      <c r="G1307">
        <v>0</v>
      </c>
      <c r="H1307">
        <v>0</v>
      </c>
      <c r="I1307">
        <v>0</v>
      </c>
      <c r="J1307">
        <v>0</v>
      </c>
      <c r="K1307">
        <v>55</v>
      </c>
      <c r="L1307">
        <v>55</v>
      </c>
      <c r="M1307">
        <v>0</v>
      </c>
      <c r="N1307">
        <v>0</v>
      </c>
    </row>
    <row r="1308" spans="1:14" x14ac:dyDescent="0.2">
      <c r="A1308" t="s">
        <v>6240</v>
      </c>
      <c r="B1308" t="s">
        <v>89</v>
      </c>
      <c r="C1308" t="s">
        <v>245</v>
      </c>
      <c r="D1308" t="s">
        <v>4929</v>
      </c>
      <c r="E1308">
        <v>47</v>
      </c>
      <c r="F1308">
        <v>14</v>
      </c>
      <c r="G1308">
        <v>33</v>
      </c>
      <c r="H1308">
        <v>0</v>
      </c>
      <c r="I1308">
        <v>0</v>
      </c>
      <c r="J1308">
        <v>16</v>
      </c>
      <c r="K1308">
        <v>0</v>
      </c>
      <c r="L1308">
        <v>0</v>
      </c>
      <c r="M1308">
        <v>0</v>
      </c>
      <c r="N1308">
        <v>0</v>
      </c>
    </row>
    <row r="1309" spans="1:14" x14ac:dyDescent="0.2">
      <c r="A1309" t="s">
        <v>6241</v>
      </c>
      <c r="B1309" t="s">
        <v>89</v>
      </c>
      <c r="C1309" t="s">
        <v>245</v>
      </c>
      <c r="D1309" t="s">
        <v>4931</v>
      </c>
      <c r="E1309">
        <v>63</v>
      </c>
      <c r="F1309">
        <v>15</v>
      </c>
      <c r="G1309">
        <v>48</v>
      </c>
      <c r="H1309">
        <v>0</v>
      </c>
      <c r="I1309">
        <v>0</v>
      </c>
      <c r="J1309">
        <v>0</v>
      </c>
      <c r="K1309">
        <v>0</v>
      </c>
      <c r="L1309">
        <v>0</v>
      </c>
      <c r="M1309">
        <v>0</v>
      </c>
      <c r="N1309">
        <v>0</v>
      </c>
    </row>
    <row r="1310" spans="1:14" x14ac:dyDescent="0.2">
      <c r="A1310" t="s">
        <v>6242</v>
      </c>
      <c r="B1310" t="s">
        <v>89</v>
      </c>
      <c r="C1310" t="s">
        <v>245</v>
      </c>
      <c r="D1310" t="s">
        <v>4933</v>
      </c>
      <c r="E1310">
        <v>16</v>
      </c>
      <c r="F1310">
        <v>3</v>
      </c>
      <c r="G1310">
        <v>13</v>
      </c>
      <c r="H1310">
        <v>0</v>
      </c>
      <c r="I1310">
        <v>0</v>
      </c>
      <c r="J1310">
        <v>47</v>
      </c>
      <c r="K1310">
        <v>0</v>
      </c>
      <c r="L1310">
        <v>0</v>
      </c>
      <c r="M1310">
        <v>0</v>
      </c>
      <c r="N1310">
        <v>0</v>
      </c>
    </row>
    <row r="1311" spans="1:14" x14ac:dyDescent="0.2">
      <c r="A1311" t="s">
        <v>6243</v>
      </c>
      <c r="B1311" t="s">
        <v>89</v>
      </c>
      <c r="C1311" t="s">
        <v>245</v>
      </c>
      <c r="D1311" t="s">
        <v>4935</v>
      </c>
      <c r="E1311">
        <v>63</v>
      </c>
      <c r="F1311">
        <v>15</v>
      </c>
      <c r="G1311">
        <v>48</v>
      </c>
      <c r="H1311">
        <v>0</v>
      </c>
      <c r="I1311">
        <v>0</v>
      </c>
      <c r="J1311">
        <v>0</v>
      </c>
      <c r="K1311">
        <v>0</v>
      </c>
      <c r="L1311">
        <v>0</v>
      </c>
      <c r="M1311">
        <v>0</v>
      </c>
      <c r="N1311">
        <v>0</v>
      </c>
    </row>
    <row r="1312" spans="1:14" x14ac:dyDescent="0.2">
      <c r="A1312" t="s">
        <v>6244</v>
      </c>
      <c r="B1312" t="s">
        <v>89</v>
      </c>
      <c r="C1312" t="s">
        <v>245</v>
      </c>
      <c r="D1312" t="s">
        <v>4937</v>
      </c>
      <c r="E1312">
        <v>47</v>
      </c>
      <c r="F1312">
        <v>13</v>
      </c>
      <c r="G1312">
        <v>34</v>
      </c>
      <c r="H1312">
        <v>0</v>
      </c>
      <c r="I1312">
        <v>0</v>
      </c>
      <c r="J1312">
        <v>16</v>
      </c>
      <c r="K1312">
        <v>0</v>
      </c>
      <c r="L1312">
        <v>0</v>
      </c>
      <c r="M1312">
        <v>0</v>
      </c>
      <c r="N1312">
        <v>0</v>
      </c>
    </row>
    <row r="1313" spans="1:14" x14ac:dyDescent="0.2">
      <c r="A1313" t="s">
        <v>6245</v>
      </c>
      <c r="B1313" t="s">
        <v>89</v>
      </c>
      <c r="C1313" t="s">
        <v>245</v>
      </c>
      <c r="D1313" t="s">
        <v>4939</v>
      </c>
      <c r="E1313">
        <v>16</v>
      </c>
      <c r="F1313">
        <v>3</v>
      </c>
      <c r="G1313">
        <v>13</v>
      </c>
      <c r="H1313">
        <v>0</v>
      </c>
      <c r="I1313">
        <v>0</v>
      </c>
      <c r="J1313">
        <v>47</v>
      </c>
      <c r="K1313">
        <v>0</v>
      </c>
      <c r="L1313">
        <v>0</v>
      </c>
      <c r="M1313">
        <v>0</v>
      </c>
      <c r="N1313">
        <v>0</v>
      </c>
    </row>
    <row r="1314" spans="1:14" x14ac:dyDescent="0.2">
      <c r="A1314" t="s">
        <v>6246</v>
      </c>
      <c r="B1314" t="s">
        <v>89</v>
      </c>
      <c r="C1314" t="s">
        <v>245</v>
      </c>
      <c r="D1314" t="s">
        <v>4941</v>
      </c>
      <c r="E1314">
        <v>47</v>
      </c>
      <c r="F1314">
        <v>12</v>
      </c>
      <c r="G1314">
        <v>35</v>
      </c>
      <c r="H1314">
        <v>0</v>
      </c>
      <c r="I1314">
        <v>0</v>
      </c>
      <c r="J1314">
        <v>16</v>
      </c>
      <c r="K1314">
        <v>0</v>
      </c>
      <c r="L1314">
        <v>0</v>
      </c>
      <c r="M1314">
        <v>0</v>
      </c>
      <c r="N1314">
        <v>0</v>
      </c>
    </row>
    <row r="1315" spans="1:14" x14ac:dyDescent="0.2">
      <c r="A1315" t="s">
        <v>6247</v>
      </c>
      <c r="B1315" t="s">
        <v>89</v>
      </c>
      <c r="C1315" t="s">
        <v>245</v>
      </c>
      <c r="D1315" t="s">
        <v>4943</v>
      </c>
      <c r="E1315">
        <v>16</v>
      </c>
      <c r="F1315">
        <v>3</v>
      </c>
      <c r="G1315">
        <v>13</v>
      </c>
      <c r="H1315">
        <v>0</v>
      </c>
      <c r="I1315">
        <v>0</v>
      </c>
      <c r="J1315">
        <v>47</v>
      </c>
      <c r="K1315">
        <v>0</v>
      </c>
      <c r="L1315">
        <v>0</v>
      </c>
      <c r="M1315">
        <v>0</v>
      </c>
      <c r="N1315">
        <v>0</v>
      </c>
    </row>
    <row r="1316" spans="1:14" x14ac:dyDescent="0.2">
      <c r="A1316" t="s">
        <v>6248</v>
      </c>
      <c r="B1316" t="s">
        <v>89</v>
      </c>
      <c r="C1316" t="s">
        <v>245</v>
      </c>
      <c r="D1316" t="s">
        <v>4925</v>
      </c>
      <c r="E1316">
        <v>0</v>
      </c>
      <c r="F1316">
        <v>0</v>
      </c>
      <c r="G1316">
        <v>0</v>
      </c>
      <c r="H1316">
        <v>0</v>
      </c>
      <c r="I1316">
        <v>0</v>
      </c>
      <c r="J1316">
        <v>0</v>
      </c>
      <c r="K1316">
        <v>43</v>
      </c>
      <c r="L1316">
        <v>43</v>
      </c>
      <c r="M1316">
        <v>0</v>
      </c>
      <c r="N1316">
        <v>0</v>
      </c>
    </row>
    <row r="1317" spans="1:14" x14ac:dyDescent="0.2">
      <c r="A1317" t="s">
        <v>6249</v>
      </c>
      <c r="B1317" t="s">
        <v>89</v>
      </c>
      <c r="C1317" t="s">
        <v>245</v>
      </c>
      <c r="D1317" t="s">
        <v>4927</v>
      </c>
      <c r="E1317">
        <v>0</v>
      </c>
      <c r="F1317">
        <v>0</v>
      </c>
      <c r="G1317">
        <v>0</v>
      </c>
      <c r="H1317">
        <v>0</v>
      </c>
      <c r="I1317">
        <v>0</v>
      </c>
      <c r="J1317">
        <v>0</v>
      </c>
      <c r="K1317">
        <v>36</v>
      </c>
      <c r="L1317">
        <v>36</v>
      </c>
      <c r="M1317">
        <v>0</v>
      </c>
      <c r="N1317">
        <v>0</v>
      </c>
    </row>
    <row r="1318" spans="1:14" x14ac:dyDescent="0.2">
      <c r="A1318" t="s">
        <v>6250</v>
      </c>
      <c r="B1318" t="s">
        <v>89</v>
      </c>
      <c r="C1318" t="s">
        <v>246</v>
      </c>
      <c r="D1318" t="s">
        <v>4929</v>
      </c>
      <c r="E1318">
        <v>152</v>
      </c>
      <c r="F1318">
        <v>34</v>
      </c>
      <c r="G1318">
        <v>115</v>
      </c>
      <c r="H1318">
        <v>3</v>
      </c>
      <c r="I1318">
        <v>0</v>
      </c>
      <c r="J1318">
        <v>32</v>
      </c>
      <c r="K1318">
        <v>0</v>
      </c>
      <c r="L1318">
        <v>0</v>
      </c>
      <c r="M1318">
        <v>0</v>
      </c>
      <c r="N1318">
        <v>0</v>
      </c>
    </row>
    <row r="1319" spans="1:14" x14ac:dyDescent="0.2">
      <c r="A1319" t="s">
        <v>6251</v>
      </c>
      <c r="B1319" t="s">
        <v>89</v>
      </c>
      <c r="C1319" t="s">
        <v>246</v>
      </c>
      <c r="D1319" t="s">
        <v>4931</v>
      </c>
      <c r="E1319">
        <v>184</v>
      </c>
      <c r="F1319">
        <v>42</v>
      </c>
      <c r="G1319">
        <v>139</v>
      </c>
      <c r="H1319">
        <v>2</v>
      </c>
      <c r="I1319">
        <v>1</v>
      </c>
      <c r="J1319">
        <v>0</v>
      </c>
      <c r="K1319">
        <v>0</v>
      </c>
      <c r="L1319">
        <v>0</v>
      </c>
      <c r="M1319">
        <v>0</v>
      </c>
      <c r="N1319">
        <v>0</v>
      </c>
    </row>
    <row r="1320" spans="1:14" x14ac:dyDescent="0.2">
      <c r="A1320" t="s">
        <v>6252</v>
      </c>
      <c r="B1320" t="s">
        <v>89</v>
      </c>
      <c r="C1320" t="s">
        <v>246</v>
      </c>
      <c r="D1320" t="s">
        <v>4933</v>
      </c>
      <c r="E1320">
        <v>32</v>
      </c>
      <c r="F1320">
        <v>8</v>
      </c>
      <c r="G1320">
        <v>24</v>
      </c>
      <c r="H1320">
        <v>0</v>
      </c>
      <c r="I1320">
        <v>0</v>
      </c>
      <c r="J1320">
        <v>152</v>
      </c>
      <c r="K1320">
        <v>0</v>
      </c>
      <c r="L1320">
        <v>0</v>
      </c>
      <c r="M1320">
        <v>0</v>
      </c>
      <c r="N1320">
        <v>0</v>
      </c>
    </row>
    <row r="1321" spans="1:14" x14ac:dyDescent="0.2">
      <c r="A1321" t="s">
        <v>6253</v>
      </c>
      <c r="B1321" t="s">
        <v>89</v>
      </c>
      <c r="C1321" t="s">
        <v>246</v>
      </c>
      <c r="D1321" t="s">
        <v>4935</v>
      </c>
      <c r="E1321">
        <v>184</v>
      </c>
      <c r="F1321">
        <v>42</v>
      </c>
      <c r="G1321">
        <v>139</v>
      </c>
      <c r="H1321">
        <v>2</v>
      </c>
      <c r="I1321">
        <v>1</v>
      </c>
      <c r="J1321">
        <v>0</v>
      </c>
      <c r="K1321">
        <v>0</v>
      </c>
      <c r="L1321">
        <v>0</v>
      </c>
      <c r="M1321">
        <v>0</v>
      </c>
      <c r="N1321">
        <v>0</v>
      </c>
    </row>
    <row r="1322" spans="1:14" x14ac:dyDescent="0.2">
      <c r="A1322" t="s">
        <v>6254</v>
      </c>
      <c r="B1322" t="s">
        <v>89</v>
      </c>
      <c r="C1322" t="s">
        <v>246</v>
      </c>
      <c r="D1322" t="s">
        <v>4937</v>
      </c>
      <c r="E1322">
        <v>152</v>
      </c>
      <c r="F1322">
        <v>34</v>
      </c>
      <c r="G1322">
        <v>115</v>
      </c>
      <c r="H1322">
        <v>2</v>
      </c>
      <c r="I1322">
        <v>1</v>
      </c>
      <c r="J1322">
        <v>32</v>
      </c>
      <c r="K1322">
        <v>0</v>
      </c>
      <c r="L1322">
        <v>0</v>
      </c>
      <c r="M1322">
        <v>0</v>
      </c>
      <c r="N1322">
        <v>0</v>
      </c>
    </row>
    <row r="1323" spans="1:14" x14ac:dyDescent="0.2">
      <c r="A1323" t="s">
        <v>6255</v>
      </c>
      <c r="B1323" t="s">
        <v>89</v>
      </c>
      <c r="C1323" t="s">
        <v>246</v>
      </c>
      <c r="D1323" t="s">
        <v>4939</v>
      </c>
      <c r="E1323">
        <v>32</v>
      </c>
      <c r="F1323">
        <v>10</v>
      </c>
      <c r="G1323">
        <v>22</v>
      </c>
      <c r="H1323">
        <v>0</v>
      </c>
      <c r="I1323">
        <v>0</v>
      </c>
      <c r="J1323">
        <v>152</v>
      </c>
      <c r="K1323">
        <v>0</v>
      </c>
      <c r="L1323">
        <v>0</v>
      </c>
      <c r="M1323">
        <v>0</v>
      </c>
      <c r="N1323">
        <v>0</v>
      </c>
    </row>
    <row r="1324" spans="1:14" x14ac:dyDescent="0.2">
      <c r="A1324" t="s">
        <v>6256</v>
      </c>
      <c r="B1324" t="s">
        <v>89</v>
      </c>
      <c r="C1324" t="s">
        <v>246</v>
      </c>
      <c r="D1324" t="s">
        <v>4941</v>
      </c>
      <c r="E1324">
        <v>152</v>
      </c>
      <c r="F1324">
        <v>34</v>
      </c>
      <c r="G1324">
        <v>115</v>
      </c>
      <c r="H1324">
        <v>3</v>
      </c>
      <c r="I1324">
        <v>0</v>
      </c>
      <c r="J1324">
        <v>32</v>
      </c>
      <c r="K1324">
        <v>0</v>
      </c>
      <c r="L1324">
        <v>0</v>
      </c>
      <c r="M1324">
        <v>0</v>
      </c>
      <c r="N1324">
        <v>0</v>
      </c>
    </row>
    <row r="1325" spans="1:14" x14ac:dyDescent="0.2">
      <c r="A1325" t="s">
        <v>6257</v>
      </c>
      <c r="B1325" t="s">
        <v>89</v>
      </c>
      <c r="C1325" t="s">
        <v>246</v>
      </c>
      <c r="D1325" t="s">
        <v>4943</v>
      </c>
      <c r="E1325">
        <v>32</v>
      </c>
      <c r="F1325">
        <v>8</v>
      </c>
      <c r="G1325">
        <v>24</v>
      </c>
      <c r="H1325">
        <v>0</v>
      </c>
      <c r="I1325">
        <v>0</v>
      </c>
      <c r="J1325">
        <v>152</v>
      </c>
      <c r="K1325">
        <v>0</v>
      </c>
      <c r="L1325">
        <v>0</v>
      </c>
      <c r="M1325">
        <v>0</v>
      </c>
      <c r="N1325">
        <v>0</v>
      </c>
    </row>
    <row r="1326" spans="1:14" x14ac:dyDescent="0.2">
      <c r="A1326" t="s">
        <v>6258</v>
      </c>
      <c r="B1326" t="s">
        <v>89</v>
      </c>
      <c r="C1326" t="s">
        <v>246</v>
      </c>
      <c r="D1326" t="s">
        <v>4925</v>
      </c>
      <c r="E1326">
        <v>0</v>
      </c>
      <c r="F1326">
        <v>0</v>
      </c>
      <c r="G1326">
        <v>0</v>
      </c>
      <c r="H1326">
        <v>0</v>
      </c>
      <c r="I1326">
        <v>0</v>
      </c>
      <c r="J1326">
        <v>0</v>
      </c>
      <c r="K1326">
        <v>118</v>
      </c>
      <c r="L1326">
        <v>117</v>
      </c>
      <c r="M1326">
        <v>1</v>
      </c>
      <c r="N1326">
        <v>0</v>
      </c>
    </row>
    <row r="1327" spans="1:14" x14ac:dyDescent="0.2">
      <c r="A1327" t="s">
        <v>6259</v>
      </c>
      <c r="B1327" t="s">
        <v>89</v>
      </c>
      <c r="C1327" t="s">
        <v>246</v>
      </c>
      <c r="D1327" t="s">
        <v>4927</v>
      </c>
      <c r="E1327">
        <v>0</v>
      </c>
      <c r="F1327">
        <v>0</v>
      </c>
      <c r="G1327">
        <v>0</v>
      </c>
      <c r="H1327">
        <v>0</v>
      </c>
      <c r="I1327">
        <v>0</v>
      </c>
      <c r="J1327">
        <v>0</v>
      </c>
      <c r="K1327">
        <v>91</v>
      </c>
      <c r="L1327">
        <v>91</v>
      </c>
      <c r="M1327">
        <v>0</v>
      </c>
      <c r="N1327">
        <v>0</v>
      </c>
    </row>
    <row r="1328" spans="1:14" x14ac:dyDescent="0.2">
      <c r="A1328" t="s">
        <v>6260</v>
      </c>
      <c r="B1328" t="s">
        <v>89</v>
      </c>
      <c r="C1328" t="s">
        <v>247</v>
      </c>
      <c r="D1328" t="s">
        <v>4929</v>
      </c>
      <c r="E1328">
        <v>35</v>
      </c>
      <c r="F1328">
        <v>5</v>
      </c>
      <c r="G1328">
        <v>29</v>
      </c>
      <c r="H1328">
        <v>1</v>
      </c>
      <c r="I1328">
        <v>0</v>
      </c>
      <c r="J1328">
        <v>15</v>
      </c>
      <c r="K1328">
        <v>0</v>
      </c>
      <c r="L1328">
        <v>0</v>
      </c>
      <c r="M1328">
        <v>0</v>
      </c>
      <c r="N1328">
        <v>0</v>
      </c>
    </row>
    <row r="1329" spans="1:14" x14ac:dyDescent="0.2">
      <c r="A1329" t="s">
        <v>6261</v>
      </c>
      <c r="B1329" t="s">
        <v>89</v>
      </c>
      <c r="C1329" t="s">
        <v>247</v>
      </c>
      <c r="D1329" t="s">
        <v>4931</v>
      </c>
      <c r="E1329">
        <v>50</v>
      </c>
      <c r="F1329">
        <v>8</v>
      </c>
      <c r="G1329">
        <v>41</v>
      </c>
      <c r="H1329">
        <v>1</v>
      </c>
      <c r="I1329">
        <v>0</v>
      </c>
      <c r="J1329">
        <v>0</v>
      </c>
      <c r="K1329">
        <v>0</v>
      </c>
      <c r="L1329">
        <v>0</v>
      </c>
      <c r="M1329">
        <v>0</v>
      </c>
      <c r="N1329">
        <v>0</v>
      </c>
    </row>
    <row r="1330" spans="1:14" x14ac:dyDescent="0.2">
      <c r="A1330" t="s">
        <v>6262</v>
      </c>
      <c r="B1330" t="s">
        <v>89</v>
      </c>
      <c r="C1330" t="s">
        <v>247</v>
      </c>
      <c r="D1330" t="s">
        <v>4933</v>
      </c>
      <c r="E1330">
        <v>15</v>
      </c>
      <c r="F1330">
        <v>3</v>
      </c>
      <c r="G1330">
        <v>12</v>
      </c>
      <c r="H1330">
        <v>0</v>
      </c>
      <c r="I1330">
        <v>0</v>
      </c>
      <c r="J1330">
        <v>35</v>
      </c>
      <c r="K1330">
        <v>0</v>
      </c>
      <c r="L1330">
        <v>0</v>
      </c>
      <c r="M1330">
        <v>0</v>
      </c>
      <c r="N1330">
        <v>0</v>
      </c>
    </row>
    <row r="1331" spans="1:14" x14ac:dyDescent="0.2">
      <c r="A1331" t="s">
        <v>6263</v>
      </c>
      <c r="B1331" t="s">
        <v>89</v>
      </c>
      <c r="C1331" t="s">
        <v>247</v>
      </c>
      <c r="D1331" t="s">
        <v>4935</v>
      </c>
      <c r="E1331">
        <v>50</v>
      </c>
      <c r="F1331">
        <v>8</v>
      </c>
      <c r="G1331">
        <v>41</v>
      </c>
      <c r="H1331">
        <v>1</v>
      </c>
      <c r="I1331">
        <v>0</v>
      </c>
      <c r="J1331">
        <v>0</v>
      </c>
      <c r="K1331">
        <v>0</v>
      </c>
      <c r="L1331">
        <v>0</v>
      </c>
      <c r="M1331">
        <v>0</v>
      </c>
      <c r="N1331">
        <v>0</v>
      </c>
    </row>
    <row r="1332" spans="1:14" x14ac:dyDescent="0.2">
      <c r="A1332" t="s">
        <v>6264</v>
      </c>
      <c r="B1332" t="s">
        <v>89</v>
      </c>
      <c r="C1332" t="s">
        <v>247</v>
      </c>
      <c r="D1332" t="s">
        <v>4937</v>
      </c>
      <c r="E1332">
        <v>35</v>
      </c>
      <c r="F1332">
        <v>5</v>
      </c>
      <c r="G1332">
        <v>29</v>
      </c>
      <c r="H1332">
        <v>1</v>
      </c>
      <c r="I1332">
        <v>0</v>
      </c>
      <c r="J1332">
        <v>15</v>
      </c>
      <c r="K1332">
        <v>0</v>
      </c>
      <c r="L1332">
        <v>0</v>
      </c>
      <c r="M1332">
        <v>0</v>
      </c>
      <c r="N1332">
        <v>0</v>
      </c>
    </row>
    <row r="1333" spans="1:14" x14ac:dyDescent="0.2">
      <c r="A1333" t="s">
        <v>6265</v>
      </c>
      <c r="B1333" t="s">
        <v>89</v>
      </c>
      <c r="C1333" t="s">
        <v>247</v>
      </c>
      <c r="D1333" t="s">
        <v>4939</v>
      </c>
      <c r="E1333">
        <v>15</v>
      </c>
      <c r="F1333">
        <v>5</v>
      </c>
      <c r="G1333">
        <v>10</v>
      </c>
      <c r="H1333">
        <v>0</v>
      </c>
      <c r="I1333">
        <v>0</v>
      </c>
      <c r="J1333">
        <v>35</v>
      </c>
      <c r="K1333">
        <v>0</v>
      </c>
      <c r="L1333">
        <v>0</v>
      </c>
      <c r="M1333">
        <v>0</v>
      </c>
      <c r="N1333">
        <v>0</v>
      </c>
    </row>
    <row r="1334" spans="1:14" x14ac:dyDescent="0.2">
      <c r="A1334" t="s">
        <v>6266</v>
      </c>
      <c r="B1334" t="s">
        <v>89</v>
      </c>
      <c r="C1334" t="s">
        <v>247</v>
      </c>
      <c r="D1334" t="s">
        <v>4941</v>
      </c>
      <c r="E1334">
        <v>35</v>
      </c>
      <c r="F1334">
        <v>5</v>
      </c>
      <c r="G1334">
        <v>29</v>
      </c>
      <c r="H1334">
        <v>1</v>
      </c>
      <c r="I1334">
        <v>0</v>
      </c>
      <c r="J1334">
        <v>15</v>
      </c>
      <c r="K1334">
        <v>0</v>
      </c>
      <c r="L1334">
        <v>0</v>
      </c>
      <c r="M1334">
        <v>0</v>
      </c>
      <c r="N1334">
        <v>0</v>
      </c>
    </row>
    <row r="1335" spans="1:14" x14ac:dyDescent="0.2">
      <c r="A1335" t="s">
        <v>6267</v>
      </c>
      <c r="B1335" t="s">
        <v>89</v>
      </c>
      <c r="C1335" t="s">
        <v>247</v>
      </c>
      <c r="D1335" t="s">
        <v>4943</v>
      </c>
      <c r="E1335">
        <v>15</v>
      </c>
      <c r="F1335">
        <v>3</v>
      </c>
      <c r="G1335">
        <v>12</v>
      </c>
      <c r="H1335">
        <v>0</v>
      </c>
      <c r="I1335">
        <v>0</v>
      </c>
      <c r="J1335">
        <v>35</v>
      </c>
      <c r="K1335">
        <v>0</v>
      </c>
      <c r="L1335">
        <v>0</v>
      </c>
      <c r="M1335">
        <v>0</v>
      </c>
      <c r="N1335">
        <v>0</v>
      </c>
    </row>
    <row r="1336" spans="1:14" x14ac:dyDescent="0.2">
      <c r="A1336" t="s">
        <v>6268</v>
      </c>
      <c r="B1336" t="s">
        <v>89</v>
      </c>
      <c r="C1336" t="s">
        <v>247</v>
      </c>
      <c r="D1336" t="s">
        <v>4925</v>
      </c>
      <c r="E1336">
        <v>0</v>
      </c>
      <c r="F1336">
        <v>0</v>
      </c>
      <c r="G1336">
        <v>0</v>
      </c>
      <c r="H1336">
        <v>0</v>
      </c>
      <c r="I1336">
        <v>0</v>
      </c>
      <c r="J1336">
        <v>0</v>
      </c>
      <c r="K1336">
        <v>34</v>
      </c>
      <c r="L1336">
        <v>34</v>
      </c>
      <c r="M1336">
        <v>0</v>
      </c>
      <c r="N1336">
        <v>0</v>
      </c>
    </row>
    <row r="1337" spans="1:14" x14ac:dyDescent="0.2">
      <c r="A1337" t="s">
        <v>6269</v>
      </c>
      <c r="B1337" t="s">
        <v>89</v>
      </c>
      <c r="C1337" t="s">
        <v>247</v>
      </c>
      <c r="D1337" t="s">
        <v>4927</v>
      </c>
      <c r="E1337">
        <v>0</v>
      </c>
      <c r="F1337">
        <v>0</v>
      </c>
      <c r="G1337">
        <v>0</v>
      </c>
      <c r="H1337">
        <v>0</v>
      </c>
      <c r="I1337">
        <v>0</v>
      </c>
      <c r="J1337">
        <v>0</v>
      </c>
      <c r="K1337">
        <v>27</v>
      </c>
      <c r="L1337">
        <v>27</v>
      </c>
      <c r="M1337">
        <v>0</v>
      </c>
      <c r="N1337">
        <v>0</v>
      </c>
    </row>
    <row r="1338" spans="1:14" x14ac:dyDescent="0.2">
      <c r="A1338" t="s">
        <v>6270</v>
      </c>
      <c r="B1338" t="s">
        <v>89</v>
      </c>
      <c r="C1338" t="s">
        <v>248</v>
      </c>
      <c r="D1338" t="s">
        <v>4929</v>
      </c>
      <c r="E1338">
        <v>115</v>
      </c>
      <c r="F1338">
        <v>19</v>
      </c>
      <c r="G1338">
        <v>93</v>
      </c>
      <c r="H1338">
        <v>2</v>
      </c>
      <c r="I1338">
        <v>1</v>
      </c>
      <c r="J1338">
        <v>30</v>
      </c>
      <c r="K1338">
        <v>0</v>
      </c>
      <c r="L1338">
        <v>0</v>
      </c>
      <c r="M1338">
        <v>0</v>
      </c>
      <c r="N1338">
        <v>0</v>
      </c>
    </row>
    <row r="1339" spans="1:14" x14ac:dyDescent="0.2">
      <c r="A1339" t="s">
        <v>6271</v>
      </c>
      <c r="B1339" t="s">
        <v>89</v>
      </c>
      <c r="C1339" t="s">
        <v>248</v>
      </c>
      <c r="D1339" t="s">
        <v>4931</v>
      </c>
      <c r="E1339">
        <v>145</v>
      </c>
      <c r="F1339">
        <v>23</v>
      </c>
      <c r="G1339">
        <v>119</v>
      </c>
      <c r="H1339">
        <v>2</v>
      </c>
      <c r="I1339">
        <v>1</v>
      </c>
      <c r="J1339">
        <v>0</v>
      </c>
      <c r="K1339">
        <v>0</v>
      </c>
      <c r="L1339">
        <v>0</v>
      </c>
      <c r="M1339">
        <v>0</v>
      </c>
      <c r="N1339">
        <v>0</v>
      </c>
    </row>
    <row r="1340" spans="1:14" x14ac:dyDescent="0.2">
      <c r="A1340" t="s">
        <v>6272</v>
      </c>
      <c r="B1340" t="s">
        <v>89</v>
      </c>
      <c r="C1340" t="s">
        <v>248</v>
      </c>
      <c r="D1340" t="s">
        <v>4933</v>
      </c>
      <c r="E1340">
        <v>29</v>
      </c>
      <c r="F1340">
        <v>7</v>
      </c>
      <c r="G1340">
        <v>22</v>
      </c>
      <c r="H1340">
        <v>0</v>
      </c>
      <c r="I1340">
        <v>0</v>
      </c>
      <c r="J1340">
        <v>116</v>
      </c>
      <c r="K1340">
        <v>0</v>
      </c>
      <c r="L1340">
        <v>0</v>
      </c>
      <c r="M1340">
        <v>0</v>
      </c>
      <c r="N1340">
        <v>0</v>
      </c>
    </row>
    <row r="1341" spans="1:14" x14ac:dyDescent="0.2">
      <c r="A1341" t="s">
        <v>6273</v>
      </c>
      <c r="B1341" t="s">
        <v>89</v>
      </c>
      <c r="C1341" t="s">
        <v>248</v>
      </c>
      <c r="D1341" t="s">
        <v>4935</v>
      </c>
      <c r="E1341">
        <v>145</v>
      </c>
      <c r="F1341">
        <v>23</v>
      </c>
      <c r="G1341">
        <v>119</v>
      </c>
      <c r="H1341">
        <v>2</v>
      </c>
      <c r="I1341">
        <v>1</v>
      </c>
      <c r="J1341">
        <v>0</v>
      </c>
      <c r="K1341">
        <v>0</v>
      </c>
      <c r="L1341">
        <v>0</v>
      </c>
      <c r="M1341">
        <v>0</v>
      </c>
      <c r="N1341">
        <v>0</v>
      </c>
    </row>
    <row r="1342" spans="1:14" x14ac:dyDescent="0.2">
      <c r="A1342" t="s">
        <v>6274</v>
      </c>
      <c r="B1342" t="s">
        <v>89</v>
      </c>
      <c r="C1342" t="s">
        <v>248</v>
      </c>
      <c r="D1342" t="s">
        <v>4937</v>
      </c>
      <c r="E1342">
        <v>115</v>
      </c>
      <c r="F1342">
        <v>16</v>
      </c>
      <c r="G1342">
        <v>96</v>
      </c>
      <c r="H1342">
        <v>2</v>
      </c>
      <c r="I1342">
        <v>1</v>
      </c>
      <c r="J1342">
        <v>30</v>
      </c>
      <c r="K1342">
        <v>0</v>
      </c>
      <c r="L1342">
        <v>0</v>
      </c>
      <c r="M1342">
        <v>0</v>
      </c>
      <c r="N1342">
        <v>0</v>
      </c>
    </row>
    <row r="1343" spans="1:14" x14ac:dyDescent="0.2">
      <c r="A1343" t="s">
        <v>6275</v>
      </c>
      <c r="B1343" t="s">
        <v>89</v>
      </c>
      <c r="C1343" t="s">
        <v>248</v>
      </c>
      <c r="D1343" t="s">
        <v>4939</v>
      </c>
      <c r="E1343">
        <v>30</v>
      </c>
      <c r="F1343">
        <v>7</v>
      </c>
      <c r="G1343">
        <v>23</v>
      </c>
      <c r="H1343">
        <v>0</v>
      </c>
      <c r="I1343">
        <v>0</v>
      </c>
      <c r="J1343">
        <v>115</v>
      </c>
      <c r="K1343">
        <v>0</v>
      </c>
      <c r="L1343">
        <v>0</v>
      </c>
      <c r="M1343">
        <v>0</v>
      </c>
      <c r="N1343">
        <v>0</v>
      </c>
    </row>
    <row r="1344" spans="1:14" x14ac:dyDescent="0.2">
      <c r="A1344" t="s">
        <v>6276</v>
      </c>
      <c r="B1344" t="s">
        <v>89</v>
      </c>
      <c r="C1344" t="s">
        <v>248</v>
      </c>
      <c r="D1344" t="s">
        <v>4941</v>
      </c>
      <c r="E1344">
        <v>115</v>
      </c>
      <c r="F1344">
        <v>16</v>
      </c>
      <c r="G1344">
        <v>96</v>
      </c>
      <c r="H1344">
        <v>2</v>
      </c>
      <c r="I1344">
        <v>1</v>
      </c>
      <c r="J1344">
        <v>30</v>
      </c>
      <c r="K1344">
        <v>0</v>
      </c>
      <c r="L1344">
        <v>0</v>
      </c>
      <c r="M1344">
        <v>0</v>
      </c>
      <c r="N1344">
        <v>0</v>
      </c>
    </row>
    <row r="1345" spans="1:14" x14ac:dyDescent="0.2">
      <c r="A1345" t="s">
        <v>6277</v>
      </c>
      <c r="B1345" t="s">
        <v>89</v>
      </c>
      <c r="C1345" t="s">
        <v>248</v>
      </c>
      <c r="D1345" t="s">
        <v>4943</v>
      </c>
      <c r="E1345">
        <v>30</v>
      </c>
      <c r="F1345">
        <v>7</v>
      </c>
      <c r="G1345">
        <v>23</v>
      </c>
      <c r="H1345">
        <v>0</v>
      </c>
      <c r="I1345">
        <v>0</v>
      </c>
      <c r="J1345">
        <v>115</v>
      </c>
      <c r="K1345">
        <v>0</v>
      </c>
      <c r="L1345">
        <v>0</v>
      </c>
      <c r="M1345">
        <v>0</v>
      </c>
      <c r="N1345">
        <v>0</v>
      </c>
    </row>
    <row r="1346" spans="1:14" x14ac:dyDescent="0.2">
      <c r="A1346" t="s">
        <v>6278</v>
      </c>
      <c r="B1346" t="s">
        <v>89</v>
      </c>
      <c r="C1346" t="s">
        <v>248</v>
      </c>
      <c r="D1346" t="s">
        <v>4925</v>
      </c>
      <c r="E1346">
        <v>0</v>
      </c>
      <c r="F1346">
        <v>0</v>
      </c>
      <c r="G1346">
        <v>0</v>
      </c>
      <c r="H1346">
        <v>0</v>
      </c>
      <c r="I1346">
        <v>0</v>
      </c>
      <c r="J1346">
        <v>0</v>
      </c>
      <c r="K1346">
        <v>101</v>
      </c>
      <c r="L1346">
        <v>99</v>
      </c>
      <c r="M1346">
        <v>1</v>
      </c>
      <c r="N1346">
        <v>1</v>
      </c>
    </row>
    <row r="1347" spans="1:14" x14ac:dyDescent="0.2">
      <c r="A1347" t="s">
        <v>6279</v>
      </c>
      <c r="B1347" t="s">
        <v>89</v>
      </c>
      <c r="C1347" t="s">
        <v>248</v>
      </c>
      <c r="D1347" t="s">
        <v>4927</v>
      </c>
      <c r="E1347">
        <v>0</v>
      </c>
      <c r="F1347">
        <v>0</v>
      </c>
      <c r="G1347">
        <v>0</v>
      </c>
      <c r="H1347">
        <v>0</v>
      </c>
      <c r="I1347">
        <v>0</v>
      </c>
      <c r="J1347">
        <v>0</v>
      </c>
      <c r="K1347">
        <v>88</v>
      </c>
      <c r="L1347">
        <v>87</v>
      </c>
      <c r="M1347">
        <v>0</v>
      </c>
      <c r="N1347">
        <v>1</v>
      </c>
    </row>
    <row r="1348" spans="1:14" x14ac:dyDescent="0.2">
      <c r="A1348" t="s">
        <v>6280</v>
      </c>
      <c r="B1348" t="s">
        <v>89</v>
      </c>
      <c r="C1348" t="s">
        <v>249</v>
      </c>
      <c r="D1348" t="s">
        <v>4929</v>
      </c>
      <c r="E1348">
        <v>255</v>
      </c>
      <c r="F1348">
        <v>46</v>
      </c>
      <c r="G1348">
        <v>204</v>
      </c>
      <c r="H1348">
        <v>4</v>
      </c>
      <c r="I1348">
        <v>1</v>
      </c>
      <c r="J1348">
        <v>51</v>
      </c>
      <c r="K1348">
        <v>0</v>
      </c>
      <c r="L1348">
        <v>0</v>
      </c>
      <c r="M1348">
        <v>0</v>
      </c>
      <c r="N1348">
        <v>0</v>
      </c>
    </row>
    <row r="1349" spans="1:14" x14ac:dyDescent="0.2">
      <c r="A1349" t="s">
        <v>6281</v>
      </c>
      <c r="B1349" t="s">
        <v>89</v>
      </c>
      <c r="C1349" t="s">
        <v>249</v>
      </c>
      <c r="D1349" t="s">
        <v>4931</v>
      </c>
      <c r="E1349">
        <v>306</v>
      </c>
      <c r="F1349">
        <v>43</v>
      </c>
      <c r="G1349">
        <v>257</v>
      </c>
      <c r="H1349">
        <v>4</v>
      </c>
      <c r="I1349">
        <v>2</v>
      </c>
      <c r="J1349">
        <v>0</v>
      </c>
      <c r="K1349">
        <v>0</v>
      </c>
      <c r="L1349">
        <v>0</v>
      </c>
      <c r="M1349">
        <v>0</v>
      </c>
      <c r="N1349">
        <v>0</v>
      </c>
    </row>
    <row r="1350" spans="1:14" x14ac:dyDescent="0.2">
      <c r="A1350" t="s">
        <v>6282</v>
      </c>
      <c r="B1350" t="s">
        <v>89</v>
      </c>
      <c r="C1350" t="s">
        <v>249</v>
      </c>
      <c r="D1350" t="s">
        <v>4933</v>
      </c>
      <c r="E1350">
        <v>51</v>
      </c>
      <c r="F1350">
        <v>10</v>
      </c>
      <c r="G1350">
        <v>41</v>
      </c>
      <c r="H1350">
        <v>0</v>
      </c>
      <c r="I1350">
        <v>0</v>
      </c>
      <c r="J1350">
        <v>255</v>
      </c>
      <c r="K1350">
        <v>0</v>
      </c>
      <c r="L1350">
        <v>0</v>
      </c>
      <c r="M1350">
        <v>0</v>
      </c>
      <c r="N1350">
        <v>0</v>
      </c>
    </row>
    <row r="1351" spans="1:14" x14ac:dyDescent="0.2">
      <c r="A1351" t="s">
        <v>6283</v>
      </c>
      <c r="B1351" t="s">
        <v>89</v>
      </c>
      <c r="C1351" t="s">
        <v>249</v>
      </c>
      <c r="D1351" t="s">
        <v>4935</v>
      </c>
      <c r="E1351">
        <v>306</v>
      </c>
      <c r="F1351">
        <v>41</v>
      </c>
      <c r="G1351">
        <v>259</v>
      </c>
      <c r="H1351">
        <v>4</v>
      </c>
      <c r="I1351">
        <v>2</v>
      </c>
      <c r="J1351">
        <v>0</v>
      </c>
      <c r="K1351">
        <v>0</v>
      </c>
      <c r="L1351">
        <v>0</v>
      </c>
      <c r="M1351">
        <v>0</v>
      </c>
      <c r="N1351">
        <v>0</v>
      </c>
    </row>
    <row r="1352" spans="1:14" x14ac:dyDescent="0.2">
      <c r="A1352" t="s">
        <v>6284</v>
      </c>
      <c r="B1352" t="s">
        <v>89</v>
      </c>
      <c r="C1352" t="s">
        <v>249</v>
      </c>
      <c r="D1352" t="s">
        <v>4937</v>
      </c>
      <c r="E1352">
        <v>255</v>
      </c>
      <c r="F1352">
        <v>39</v>
      </c>
      <c r="G1352">
        <v>209</v>
      </c>
      <c r="H1352">
        <v>5</v>
      </c>
      <c r="I1352">
        <v>2</v>
      </c>
      <c r="J1352">
        <v>51</v>
      </c>
      <c r="K1352">
        <v>0</v>
      </c>
      <c r="L1352">
        <v>0</v>
      </c>
      <c r="M1352">
        <v>0</v>
      </c>
      <c r="N1352">
        <v>0</v>
      </c>
    </row>
    <row r="1353" spans="1:14" x14ac:dyDescent="0.2">
      <c r="A1353" t="s">
        <v>6285</v>
      </c>
      <c r="B1353" t="s">
        <v>89</v>
      </c>
      <c r="C1353" t="s">
        <v>249</v>
      </c>
      <c r="D1353" t="s">
        <v>4939</v>
      </c>
      <c r="E1353">
        <v>51</v>
      </c>
      <c r="F1353">
        <v>19</v>
      </c>
      <c r="G1353">
        <v>32</v>
      </c>
      <c r="H1353">
        <v>0</v>
      </c>
      <c r="I1353">
        <v>0</v>
      </c>
      <c r="J1353">
        <v>255</v>
      </c>
      <c r="K1353">
        <v>0</v>
      </c>
      <c r="L1353">
        <v>0</v>
      </c>
      <c r="M1353">
        <v>0</v>
      </c>
      <c r="N1353">
        <v>0</v>
      </c>
    </row>
    <row r="1354" spans="1:14" x14ac:dyDescent="0.2">
      <c r="A1354" t="s">
        <v>6286</v>
      </c>
      <c r="B1354" t="s">
        <v>89</v>
      </c>
      <c r="C1354" t="s">
        <v>249</v>
      </c>
      <c r="D1354" t="s">
        <v>4941</v>
      </c>
      <c r="E1354">
        <v>255</v>
      </c>
      <c r="F1354">
        <v>32</v>
      </c>
      <c r="G1354">
        <v>218</v>
      </c>
      <c r="H1354">
        <v>4</v>
      </c>
      <c r="I1354">
        <v>1</v>
      </c>
      <c r="J1354">
        <v>51</v>
      </c>
      <c r="K1354">
        <v>0</v>
      </c>
      <c r="L1354">
        <v>0</v>
      </c>
      <c r="M1354">
        <v>0</v>
      </c>
      <c r="N1354">
        <v>0</v>
      </c>
    </row>
    <row r="1355" spans="1:14" x14ac:dyDescent="0.2">
      <c r="A1355" t="s">
        <v>6287</v>
      </c>
      <c r="B1355" t="s">
        <v>89</v>
      </c>
      <c r="C1355" t="s">
        <v>249</v>
      </c>
      <c r="D1355" t="s">
        <v>4943</v>
      </c>
      <c r="E1355">
        <v>51</v>
      </c>
      <c r="F1355">
        <v>10</v>
      </c>
      <c r="G1355">
        <v>41</v>
      </c>
      <c r="H1355">
        <v>0</v>
      </c>
      <c r="I1355">
        <v>0</v>
      </c>
      <c r="J1355">
        <v>255</v>
      </c>
      <c r="K1355">
        <v>0</v>
      </c>
      <c r="L1355">
        <v>0</v>
      </c>
      <c r="M1355">
        <v>0</v>
      </c>
      <c r="N1355">
        <v>0</v>
      </c>
    </row>
    <row r="1356" spans="1:14" x14ac:dyDescent="0.2">
      <c r="A1356" t="s">
        <v>6288</v>
      </c>
      <c r="B1356" t="s">
        <v>89</v>
      </c>
      <c r="C1356" t="s">
        <v>249</v>
      </c>
      <c r="D1356" t="s">
        <v>4925</v>
      </c>
      <c r="E1356">
        <v>0</v>
      </c>
      <c r="F1356">
        <v>0</v>
      </c>
      <c r="G1356">
        <v>0</v>
      </c>
      <c r="H1356">
        <v>0</v>
      </c>
      <c r="I1356">
        <v>0</v>
      </c>
      <c r="J1356">
        <v>0</v>
      </c>
      <c r="K1356">
        <v>174</v>
      </c>
      <c r="L1356">
        <v>172</v>
      </c>
      <c r="M1356">
        <v>1</v>
      </c>
      <c r="N1356">
        <v>1</v>
      </c>
    </row>
    <row r="1357" spans="1:14" x14ac:dyDescent="0.2">
      <c r="A1357" t="s">
        <v>6289</v>
      </c>
      <c r="B1357" t="s">
        <v>89</v>
      </c>
      <c r="C1357" t="s">
        <v>249</v>
      </c>
      <c r="D1357" t="s">
        <v>4927</v>
      </c>
      <c r="E1357">
        <v>0</v>
      </c>
      <c r="F1357">
        <v>0</v>
      </c>
      <c r="G1357">
        <v>0</v>
      </c>
      <c r="H1357">
        <v>0</v>
      </c>
      <c r="I1357">
        <v>0</v>
      </c>
      <c r="J1357">
        <v>0</v>
      </c>
      <c r="K1357">
        <v>131</v>
      </c>
      <c r="L1357">
        <v>129</v>
      </c>
      <c r="M1357">
        <v>1</v>
      </c>
      <c r="N1357">
        <v>1</v>
      </c>
    </row>
    <row r="1358" spans="1:14" x14ac:dyDescent="0.2">
      <c r="A1358" t="s">
        <v>6290</v>
      </c>
      <c r="B1358" t="s">
        <v>89</v>
      </c>
      <c r="C1358" t="s">
        <v>250</v>
      </c>
      <c r="D1358" t="s">
        <v>4929</v>
      </c>
      <c r="E1358">
        <v>48</v>
      </c>
      <c r="F1358">
        <v>12</v>
      </c>
      <c r="G1358">
        <v>36</v>
      </c>
      <c r="H1358">
        <v>0</v>
      </c>
      <c r="I1358">
        <v>0</v>
      </c>
      <c r="J1358">
        <v>6</v>
      </c>
      <c r="K1358">
        <v>0</v>
      </c>
      <c r="L1358">
        <v>0</v>
      </c>
      <c r="M1358">
        <v>0</v>
      </c>
      <c r="N1358">
        <v>0</v>
      </c>
    </row>
    <row r="1359" spans="1:14" x14ac:dyDescent="0.2">
      <c r="A1359" t="s">
        <v>6291</v>
      </c>
      <c r="B1359" t="s">
        <v>89</v>
      </c>
      <c r="C1359" t="s">
        <v>250</v>
      </c>
      <c r="D1359" t="s">
        <v>4931</v>
      </c>
      <c r="E1359">
        <v>54</v>
      </c>
      <c r="F1359">
        <v>14</v>
      </c>
      <c r="G1359">
        <v>40</v>
      </c>
      <c r="H1359">
        <v>0</v>
      </c>
      <c r="I1359">
        <v>0</v>
      </c>
      <c r="J1359">
        <v>0</v>
      </c>
      <c r="K1359">
        <v>0</v>
      </c>
      <c r="L1359">
        <v>0</v>
      </c>
      <c r="M1359">
        <v>0</v>
      </c>
      <c r="N1359">
        <v>0</v>
      </c>
    </row>
    <row r="1360" spans="1:14" x14ac:dyDescent="0.2">
      <c r="A1360" t="s">
        <v>6292</v>
      </c>
      <c r="B1360" t="s">
        <v>89</v>
      </c>
      <c r="C1360" t="s">
        <v>250</v>
      </c>
      <c r="D1360" t="s">
        <v>4933</v>
      </c>
      <c r="E1360">
        <v>6</v>
      </c>
      <c r="F1360">
        <v>3</v>
      </c>
      <c r="G1360">
        <v>3</v>
      </c>
      <c r="H1360">
        <v>0</v>
      </c>
      <c r="I1360">
        <v>0</v>
      </c>
      <c r="J1360">
        <v>48</v>
      </c>
      <c r="K1360">
        <v>0</v>
      </c>
      <c r="L1360">
        <v>0</v>
      </c>
      <c r="M1360">
        <v>0</v>
      </c>
      <c r="N1360">
        <v>0</v>
      </c>
    </row>
    <row r="1361" spans="1:14" x14ac:dyDescent="0.2">
      <c r="A1361" t="s">
        <v>6293</v>
      </c>
      <c r="B1361" t="s">
        <v>89</v>
      </c>
      <c r="C1361" t="s">
        <v>250</v>
      </c>
      <c r="D1361" t="s">
        <v>4935</v>
      </c>
      <c r="E1361">
        <v>54</v>
      </c>
      <c r="F1361">
        <v>14</v>
      </c>
      <c r="G1361">
        <v>40</v>
      </c>
      <c r="H1361">
        <v>0</v>
      </c>
      <c r="I1361">
        <v>0</v>
      </c>
      <c r="J1361">
        <v>0</v>
      </c>
      <c r="K1361">
        <v>0</v>
      </c>
      <c r="L1361">
        <v>0</v>
      </c>
      <c r="M1361">
        <v>0</v>
      </c>
      <c r="N1361">
        <v>0</v>
      </c>
    </row>
    <row r="1362" spans="1:14" x14ac:dyDescent="0.2">
      <c r="A1362" t="s">
        <v>6294</v>
      </c>
      <c r="B1362" t="s">
        <v>89</v>
      </c>
      <c r="C1362" t="s">
        <v>250</v>
      </c>
      <c r="D1362" t="s">
        <v>4937</v>
      </c>
      <c r="E1362">
        <v>48</v>
      </c>
      <c r="F1362">
        <v>12</v>
      </c>
      <c r="G1362">
        <v>36</v>
      </c>
      <c r="H1362">
        <v>0</v>
      </c>
      <c r="I1362">
        <v>0</v>
      </c>
      <c r="J1362">
        <v>6</v>
      </c>
      <c r="K1362">
        <v>0</v>
      </c>
      <c r="L1362">
        <v>0</v>
      </c>
      <c r="M1362">
        <v>0</v>
      </c>
      <c r="N1362">
        <v>0</v>
      </c>
    </row>
    <row r="1363" spans="1:14" x14ac:dyDescent="0.2">
      <c r="A1363" t="s">
        <v>6295</v>
      </c>
      <c r="B1363" t="s">
        <v>89</v>
      </c>
      <c r="C1363" t="s">
        <v>250</v>
      </c>
      <c r="D1363" t="s">
        <v>4939</v>
      </c>
      <c r="E1363">
        <v>6</v>
      </c>
      <c r="F1363">
        <v>3</v>
      </c>
      <c r="G1363">
        <v>3</v>
      </c>
      <c r="H1363">
        <v>0</v>
      </c>
      <c r="I1363">
        <v>0</v>
      </c>
      <c r="J1363">
        <v>48</v>
      </c>
      <c r="K1363">
        <v>0</v>
      </c>
      <c r="L1363">
        <v>0</v>
      </c>
      <c r="M1363">
        <v>0</v>
      </c>
      <c r="N1363">
        <v>0</v>
      </c>
    </row>
    <row r="1364" spans="1:14" x14ac:dyDescent="0.2">
      <c r="A1364" t="s">
        <v>6296</v>
      </c>
      <c r="B1364" t="s">
        <v>89</v>
      </c>
      <c r="C1364" t="s">
        <v>250</v>
      </c>
      <c r="D1364" t="s">
        <v>4941</v>
      </c>
      <c r="E1364">
        <v>48</v>
      </c>
      <c r="F1364">
        <v>11</v>
      </c>
      <c r="G1364">
        <v>37</v>
      </c>
      <c r="H1364">
        <v>0</v>
      </c>
      <c r="I1364">
        <v>0</v>
      </c>
      <c r="J1364">
        <v>6</v>
      </c>
      <c r="K1364">
        <v>0</v>
      </c>
      <c r="L1364">
        <v>0</v>
      </c>
      <c r="M1364">
        <v>0</v>
      </c>
      <c r="N1364">
        <v>0</v>
      </c>
    </row>
    <row r="1365" spans="1:14" x14ac:dyDescent="0.2">
      <c r="A1365" t="s">
        <v>6297</v>
      </c>
      <c r="B1365" t="s">
        <v>89</v>
      </c>
      <c r="C1365" t="s">
        <v>250</v>
      </c>
      <c r="D1365" t="s">
        <v>4943</v>
      </c>
      <c r="E1365">
        <v>6</v>
      </c>
      <c r="F1365">
        <v>3</v>
      </c>
      <c r="G1365">
        <v>3</v>
      </c>
      <c r="H1365">
        <v>0</v>
      </c>
      <c r="I1365">
        <v>0</v>
      </c>
      <c r="J1365">
        <v>48</v>
      </c>
      <c r="K1365">
        <v>0</v>
      </c>
      <c r="L1365">
        <v>0</v>
      </c>
      <c r="M1365">
        <v>0</v>
      </c>
      <c r="N1365">
        <v>0</v>
      </c>
    </row>
    <row r="1366" spans="1:14" x14ac:dyDescent="0.2">
      <c r="A1366" t="s">
        <v>6298</v>
      </c>
      <c r="B1366" t="s">
        <v>89</v>
      </c>
      <c r="C1366" t="s">
        <v>250</v>
      </c>
      <c r="D1366" t="s">
        <v>4925</v>
      </c>
      <c r="E1366">
        <v>0</v>
      </c>
      <c r="F1366">
        <v>0</v>
      </c>
      <c r="G1366">
        <v>0</v>
      </c>
      <c r="H1366">
        <v>0</v>
      </c>
      <c r="I1366">
        <v>0</v>
      </c>
      <c r="J1366">
        <v>0</v>
      </c>
      <c r="K1366">
        <v>31</v>
      </c>
      <c r="L1366">
        <v>31</v>
      </c>
      <c r="M1366">
        <v>0</v>
      </c>
      <c r="N1366">
        <v>0</v>
      </c>
    </row>
    <row r="1367" spans="1:14" x14ac:dyDescent="0.2">
      <c r="A1367" t="s">
        <v>6299</v>
      </c>
      <c r="B1367" t="s">
        <v>89</v>
      </c>
      <c r="C1367" t="s">
        <v>250</v>
      </c>
      <c r="D1367" t="s">
        <v>4927</v>
      </c>
      <c r="E1367">
        <v>0</v>
      </c>
      <c r="F1367">
        <v>0</v>
      </c>
      <c r="G1367">
        <v>0</v>
      </c>
      <c r="H1367">
        <v>0</v>
      </c>
      <c r="I1367">
        <v>0</v>
      </c>
      <c r="J1367">
        <v>0</v>
      </c>
      <c r="K1367">
        <v>26</v>
      </c>
      <c r="L1367">
        <v>26</v>
      </c>
      <c r="M1367">
        <v>0</v>
      </c>
      <c r="N1367">
        <v>0</v>
      </c>
    </row>
    <row r="1368" spans="1:14" x14ac:dyDescent="0.2">
      <c r="A1368" t="s">
        <v>6300</v>
      </c>
      <c r="B1368" t="s">
        <v>89</v>
      </c>
      <c r="C1368" t="s">
        <v>251</v>
      </c>
      <c r="D1368" t="s">
        <v>4929</v>
      </c>
      <c r="E1368">
        <v>37</v>
      </c>
      <c r="F1368">
        <v>11</v>
      </c>
      <c r="G1368">
        <v>26</v>
      </c>
      <c r="H1368">
        <v>0</v>
      </c>
      <c r="I1368">
        <v>0</v>
      </c>
      <c r="J1368">
        <v>6</v>
      </c>
      <c r="K1368">
        <v>0</v>
      </c>
      <c r="L1368">
        <v>0</v>
      </c>
      <c r="M1368">
        <v>0</v>
      </c>
      <c r="N1368">
        <v>0</v>
      </c>
    </row>
    <row r="1369" spans="1:14" x14ac:dyDescent="0.2">
      <c r="A1369" t="s">
        <v>6301</v>
      </c>
      <c r="B1369" t="s">
        <v>89</v>
      </c>
      <c r="C1369" t="s">
        <v>251</v>
      </c>
      <c r="D1369" t="s">
        <v>4931</v>
      </c>
      <c r="E1369">
        <v>43</v>
      </c>
      <c r="F1369">
        <v>14</v>
      </c>
      <c r="G1369">
        <v>29</v>
      </c>
      <c r="H1369">
        <v>0</v>
      </c>
      <c r="I1369">
        <v>0</v>
      </c>
      <c r="J1369">
        <v>0</v>
      </c>
      <c r="K1369">
        <v>0</v>
      </c>
      <c r="L1369">
        <v>0</v>
      </c>
      <c r="M1369">
        <v>0</v>
      </c>
      <c r="N1369">
        <v>0</v>
      </c>
    </row>
    <row r="1370" spans="1:14" x14ac:dyDescent="0.2">
      <c r="A1370" t="s">
        <v>6302</v>
      </c>
      <c r="B1370" t="s">
        <v>89</v>
      </c>
      <c r="C1370" t="s">
        <v>251</v>
      </c>
      <c r="D1370" t="s">
        <v>4933</v>
      </c>
      <c r="E1370">
        <v>6</v>
      </c>
      <c r="F1370">
        <v>4</v>
      </c>
      <c r="G1370">
        <v>2</v>
      </c>
      <c r="H1370">
        <v>0</v>
      </c>
      <c r="I1370">
        <v>0</v>
      </c>
      <c r="J1370">
        <v>37</v>
      </c>
      <c r="K1370">
        <v>0</v>
      </c>
      <c r="L1370">
        <v>0</v>
      </c>
      <c r="M1370">
        <v>0</v>
      </c>
      <c r="N1370">
        <v>0</v>
      </c>
    </row>
    <row r="1371" spans="1:14" x14ac:dyDescent="0.2">
      <c r="A1371" t="s">
        <v>6303</v>
      </c>
      <c r="B1371" t="s">
        <v>89</v>
      </c>
      <c r="C1371" t="s">
        <v>251</v>
      </c>
      <c r="D1371" t="s">
        <v>4935</v>
      </c>
      <c r="E1371">
        <v>43</v>
      </c>
      <c r="F1371">
        <v>14</v>
      </c>
      <c r="G1371">
        <v>29</v>
      </c>
      <c r="H1371">
        <v>0</v>
      </c>
      <c r="I1371">
        <v>0</v>
      </c>
      <c r="J1371">
        <v>0</v>
      </c>
      <c r="K1371">
        <v>0</v>
      </c>
      <c r="L1371">
        <v>0</v>
      </c>
      <c r="M1371">
        <v>0</v>
      </c>
      <c r="N1371">
        <v>0</v>
      </c>
    </row>
    <row r="1372" spans="1:14" x14ac:dyDescent="0.2">
      <c r="A1372" t="s">
        <v>6304</v>
      </c>
      <c r="B1372" t="s">
        <v>89</v>
      </c>
      <c r="C1372" t="s">
        <v>251</v>
      </c>
      <c r="D1372" t="s">
        <v>4937</v>
      </c>
      <c r="E1372">
        <v>37</v>
      </c>
      <c r="F1372">
        <v>11</v>
      </c>
      <c r="G1372">
        <v>26</v>
      </c>
      <c r="H1372">
        <v>0</v>
      </c>
      <c r="I1372">
        <v>0</v>
      </c>
      <c r="J1372">
        <v>6</v>
      </c>
      <c r="K1372">
        <v>0</v>
      </c>
      <c r="L1372">
        <v>0</v>
      </c>
      <c r="M1372">
        <v>0</v>
      </c>
      <c r="N1372">
        <v>0</v>
      </c>
    </row>
    <row r="1373" spans="1:14" x14ac:dyDescent="0.2">
      <c r="A1373" t="s">
        <v>6305</v>
      </c>
      <c r="B1373" t="s">
        <v>89</v>
      </c>
      <c r="C1373" t="s">
        <v>251</v>
      </c>
      <c r="D1373" t="s">
        <v>4939</v>
      </c>
      <c r="E1373">
        <v>6</v>
      </c>
      <c r="F1373">
        <v>4</v>
      </c>
      <c r="G1373">
        <v>2</v>
      </c>
      <c r="H1373">
        <v>0</v>
      </c>
      <c r="I1373">
        <v>0</v>
      </c>
      <c r="J1373">
        <v>37</v>
      </c>
      <c r="K1373">
        <v>0</v>
      </c>
      <c r="L1373">
        <v>0</v>
      </c>
      <c r="M1373">
        <v>0</v>
      </c>
      <c r="N1373">
        <v>0</v>
      </c>
    </row>
    <row r="1374" spans="1:14" x14ac:dyDescent="0.2">
      <c r="A1374" t="s">
        <v>6306</v>
      </c>
      <c r="B1374" t="s">
        <v>89</v>
      </c>
      <c r="C1374" t="s">
        <v>251</v>
      </c>
      <c r="D1374" t="s">
        <v>4941</v>
      </c>
      <c r="E1374">
        <v>37</v>
      </c>
      <c r="F1374">
        <v>10</v>
      </c>
      <c r="G1374">
        <v>27</v>
      </c>
      <c r="H1374">
        <v>0</v>
      </c>
      <c r="I1374">
        <v>0</v>
      </c>
      <c r="J1374">
        <v>6</v>
      </c>
      <c r="K1374">
        <v>0</v>
      </c>
      <c r="L1374">
        <v>0</v>
      </c>
      <c r="M1374">
        <v>0</v>
      </c>
      <c r="N1374">
        <v>0</v>
      </c>
    </row>
    <row r="1375" spans="1:14" x14ac:dyDescent="0.2">
      <c r="A1375" t="s">
        <v>6307</v>
      </c>
      <c r="B1375" t="s">
        <v>89</v>
      </c>
      <c r="C1375" t="s">
        <v>251</v>
      </c>
      <c r="D1375" t="s">
        <v>4943</v>
      </c>
      <c r="E1375">
        <v>6</v>
      </c>
      <c r="F1375">
        <v>4</v>
      </c>
      <c r="G1375">
        <v>2</v>
      </c>
      <c r="H1375">
        <v>0</v>
      </c>
      <c r="I1375">
        <v>0</v>
      </c>
      <c r="J1375">
        <v>37</v>
      </c>
      <c r="K1375">
        <v>0</v>
      </c>
      <c r="L1375">
        <v>0</v>
      </c>
      <c r="M1375">
        <v>0</v>
      </c>
      <c r="N1375">
        <v>0</v>
      </c>
    </row>
    <row r="1376" spans="1:14" x14ac:dyDescent="0.2">
      <c r="A1376" t="s">
        <v>6308</v>
      </c>
      <c r="B1376" t="s">
        <v>89</v>
      </c>
      <c r="C1376" t="s">
        <v>251</v>
      </c>
      <c r="D1376" t="s">
        <v>4925</v>
      </c>
      <c r="E1376">
        <v>0</v>
      </c>
      <c r="F1376">
        <v>0</v>
      </c>
      <c r="G1376">
        <v>0</v>
      </c>
      <c r="H1376">
        <v>0</v>
      </c>
      <c r="I1376">
        <v>0</v>
      </c>
      <c r="J1376">
        <v>0</v>
      </c>
      <c r="K1376">
        <v>35</v>
      </c>
      <c r="L1376">
        <v>35</v>
      </c>
      <c r="M1376">
        <v>0</v>
      </c>
      <c r="N1376">
        <v>0</v>
      </c>
    </row>
    <row r="1377" spans="1:14" x14ac:dyDescent="0.2">
      <c r="A1377" t="s">
        <v>6309</v>
      </c>
      <c r="B1377" t="s">
        <v>89</v>
      </c>
      <c r="C1377" t="s">
        <v>251</v>
      </c>
      <c r="D1377" t="s">
        <v>4927</v>
      </c>
      <c r="E1377">
        <v>0</v>
      </c>
      <c r="F1377">
        <v>0</v>
      </c>
      <c r="G1377">
        <v>0</v>
      </c>
      <c r="H1377">
        <v>0</v>
      </c>
      <c r="I1377">
        <v>0</v>
      </c>
      <c r="J1377">
        <v>0</v>
      </c>
      <c r="K1377">
        <v>29</v>
      </c>
      <c r="L1377">
        <v>29</v>
      </c>
      <c r="M1377">
        <v>0</v>
      </c>
      <c r="N1377">
        <v>0</v>
      </c>
    </row>
    <row r="1378" spans="1:14" x14ac:dyDescent="0.2">
      <c r="A1378" t="s">
        <v>6310</v>
      </c>
      <c r="B1378" t="s">
        <v>89</v>
      </c>
      <c r="C1378" t="s">
        <v>252</v>
      </c>
      <c r="D1378" t="s">
        <v>4929</v>
      </c>
      <c r="E1378">
        <v>77</v>
      </c>
      <c r="F1378">
        <v>11</v>
      </c>
      <c r="G1378">
        <v>66</v>
      </c>
      <c r="H1378">
        <v>0</v>
      </c>
      <c r="I1378">
        <v>0</v>
      </c>
      <c r="J1378">
        <v>13</v>
      </c>
      <c r="K1378">
        <v>0</v>
      </c>
      <c r="L1378">
        <v>0</v>
      </c>
      <c r="M1378">
        <v>0</v>
      </c>
      <c r="N1378">
        <v>0</v>
      </c>
    </row>
    <row r="1379" spans="1:14" x14ac:dyDescent="0.2">
      <c r="A1379" t="s">
        <v>6311</v>
      </c>
      <c r="B1379" t="s">
        <v>89</v>
      </c>
      <c r="C1379" t="s">
        <v>252</v>
      </c>
      <c r="D1379" t="s">
        <v>4931</v>
      </c>
      <c r="E1379">
        <v>90</v>
      </c>
      <c r="F1379">
        <v>12</v>
      </c>
      <c r="G1379">
        <v>78</v>
      </c>
      <c r="H1379">
        <v>0</v>
      </c>
      <c r="I1379">
        <v>0</v>
      </c>
      <c r="J1379">
        <v>0</v>
      </c>
      <c r="K1379">
        <v>0</v>
      </c>
      <c r="L1379">
        <v>0</v>
      </c>
      <c r="M1379">
        <v>0</v>
      </c>
      <c r="N1379">
        <v>0</v>
      </c>
    </row>
    <row r="1380" spans="1:14" x14ac:dyDescent="0.2">
      <c r="A1380" t="s">
        <v>6312</v>
      </c>
      <c r="B1380" t="s">
        <v>89</v>
      </c>
      <c r="C1380" t="s">
        <v>252</v>
      </c>
      <c r="D1380" t="s">
        <v>4933</v>
      </c>
      <c r="E1380">
        <v>12</v>
      </c>
      <c r="F1380">
        <v>2</v>
      </c>
      <c r="G1380">
        <v>10</v>
      </c>
      <c r="H1380">
        <v>0</v>
      </c>
      <c r="I1380">
        <v>0</v>
      </c>
      <c r="J1380">
        <v>78</v>
      </c>
      <c r="K1380">
        <v>0</v>
      </c>
      <c r="L1380">
        <v>0</v>
      </c>
      <c r="M1380">
        <v>0</v>
      </c>
      <c r="N1380">
        <v>0</v>
      </c>
    </row>
    <row r="1381" spans="1:14" x14ac:dyDescent="0.2">
      <c r="A1381" t="s">
        <v>6313</v>
      </c>
      <c r="B1381" t="s">
        <v>89</v>
      </c>
      <c r="C1381" t="s">
        <v>252</v>
      </c>
      <c r="D1381" t="s">
        <v>4935</v>
      </c>
      <c r="E1381">
        <v>90</v>
      </c>
      <c r="F1381">
        <v>12</v>
      </c>
      <c r="G1381">
        <v>78</v>
      </c>
      <c r="H1381">
        <v>0</v>
      </c>
      <c r="I1381">
        <v>0</v>
      </c>
      <c r="J1381">
        <v>0</v>
      </c>
      <c r="K1381">
        <v>0</v>
      </c>
      <c r="L1381">
        <v>0</v>
      </c>
      <c r="M1381">
        <v>0</v>
      </c>
      <c r="N1381">
        <v>0</v>
      </c>
    </row>
    <row r="1382" spans="1:14" x14ac:dyDescent="0.2">
      <c r="A1382" t="s">
        <v>6314</v>
      </c>
      <c r="B1382" t="s">
        <v>89</v>
      </c>
      <c r="C1382" t="s">
        <v>252</v>
      </c>
      <c r="D1382" t="s">
        <v>4937</v>
      </c>
      <c r="E1382">
        <v>77</v>
      </c>
      <c r="F1382">
        <v>11</v>
      </c>
      <c r="G1382">
        <v>66</v>
      </c>
      <c r="H1382">
        <v>0</v>
      </c>
      <c r="I1382">
        <v>0</v>
      </c>
      <c r="J1382">
        <v>13</v>
      </c>
      <c r="K1382">
        <v>0</v>
      </c>
      <c r="L1382">
        <v>0</v>
      </c>
      <c r="M1382">
        <v>0</v>
      </c>
      <c r="N1382">
        <v>0</v>
      </c>
    </row>
    <row r="1383" spans="1:14" x14ac:dyDescent="0.2">
      <c r="A1383" t="s">
        <v>6315</v>
      </c>
      <c r="B1383" t="s">
        <v>89</v>
      </c>
      <c r="C1383" t="s">
        <v>252</v>
      </c>
      <c r="D1383" t="s">
        <v>4939</v>
      </c>
      <c r="E1383">
        <v>13</v>
      </c>
      <c r="F1383">
        <v>3</v>
      </c>
      <c r="G1383">
        <v>10</v>
      </c>
      <c r="H1383">
        <v>0</v>
      </c>
      <c r="I1383">
        <v>0</v>
      </c>
      <c r="J1383">
        <v>77</v>
      </c>
      <c r="K1383">
        <v>0</v>
      </c>
      <c r="L1383">
        <v>0</v>
      </c>
      <c r="M1383">
        <v>0</v>
      </c>
      <c r="N1383">
        <v>0</v>
      </c>
    </row>
    <row r="1384" spans="1:14" x14ac:dyDescent="0.2">
      <c r="A1384" t="s">
        <v>6316</v>
      </c>
      <c r="B1384" t="s">
        <v>89</v>
      </c>
      <c r="C1384" t="s">
        <v>252</v>
      </c>
      <c r="D1384" t="s">
        <v>4941</v>
      </c>
      <c r="E1384">
        <v>77</v>
      </c>
      <c r="F1384">
        <v>10</v>
      </c>
      <c r="G1384">
        <v>67</v>
      </c>
      <c r="H1384">
        <v>0</v>
      </c>
      <c r="I1384">
        <v>0</v>
      </c>
      <c r="J1384">
        <v>13</v>
      </c>
      <c r="K1384">
        <v>0</v>
      </c>
      <c r="L1384">
        <v>0</v>
      </c>
      <c r="M1384">
        <v>0</v>
      </c>
      <c r="N1384">
        <v>0</v>
      </c>
    </row>
    <row r="1385" spans="1:14" x14ac:dyDescent="0.2">
      <c r="A1385" t="s">
        <v>6317</v>
      </c>
      <c r="B1385" t="s">
        <v>89</v>
      </c>
      <c r="C1385" t="s">
        <v>252</v>
      </c>
      <c r="D1385" t="s">
        <v>4943</v>
      </c>
      <c r="E1385">
        <v>13</v>
      </c>
      <c r="F1385">
        <v>2</v>
      </c>
      <c r="G1385">
        <v>11</v>
      </c>
      <c r="H1385">
        <v>0</v>
      </c>
      <c r="I1385">
        <v>0</v>
      </c>
      <c r="J1385">
        <v>77</v>
      </c>
      <c r="K1385">
        <v>0</v>
      </c>
      <c r="L1385">
        <v>0</v>
      </c>
      <c r="M1385">
        <v>0</v>
      </c>
      <c r="N1385">
        <v>0</v>
      </c>
    </row>
    <row r="1386" spans="1:14" x14ac:dyDescent="0.2">
      <c r="A1386" t="s">
        <v>6318</v>
      </c>
      <c r="B1386" t="s">
        <v>89</v>
      </c>
      <c r="C1386" t="s">
        <v>252</v>
      </c>
      <c r="D1386" t="s">
        <v>4925</v>
      </c>
      <c r="E1386">
        <v>0</v>
      </c>
      <c r="F1386">
        <v>0</v>
      </c>
      <c r="G1386">
        <v>0</v>
      </c>
      <c r="H1386">
        <v>0</v>
      </c>
      <c r="I1386">
        <v>0</v>
      </c>
      <c r="J1386">
        <v>0</v>
      </c>
      <c r="K1386">
        <v>67</v>
      </c>
      <c r="L1386">
        <v>67</v>
      </c>
      <c r="M1386">
        <v>0</v>
      </c>
      <c r="N1386">
        <v>0</v>
      </c>
    </row>
    <row r="1387" spans="1:14" x14ac:dyDescent="0.2">
      <c r="A1387" t="s">
        <v>6319</v>
      </c>
      <c r="B1387" t="s">
        <v>89</v>
      </c>
      <c r="C1387" t="s">
        <v>252</v>
      </c>
      <c r="D1387" t="s">
        <v>4927</v>
      </c>
      <c r="E1387">
        <v>0</v>
      </c>
      <c r="F1387">
        <v>0</v>
      </c>
      <c r="G1387">
        <v>0</v>
      </c>
      <c r="H1387">
        <v>0</v>
      </c>
      <c r="I1387">
        <v>0</v>
      </c>
      <c r="J1387">
        <v>0</v>
      </c>
      <c r="K1387">
        <v>59</v>
      </c>
      <c r="L1387">
        <v>59</v>
      </c>
      <c r="M1387">
        <v>0</v>
      </c>
      <c r="N1387">
        <v>0</v>
      </c>
    </row>
    <row r="1388" spans="1:14" x14ac:dyDescent="0.2">
      <c r="A1388" t="s">
        <v>6320</v>
      </c>
      <c r="B1388" t="s">
        <v>89</v>
      </c>
      <c r="C1388" t="s">
        <v>253</v>
      </c>
      <c r="D1388" t="s">
        <v>4929</v>
      </c>
      <c r="E1388">
        <v>166</v>
      </c>
      <c r="F1388">
        <v>42</v>
      </c>
      <c r="G1388">
        <v>122</v>
      </c>
      <c r="H1388">
        <v>2</v>
      </c>
      <c r="I1388">
        <v>0</v>
      </c>
      <c r="J1388">
        <v>28</v>
      </c>
      <c r="K1388">
        <v>0</v>
      </c>
      <c r="L1388">
        <v>0</v>
      </c>
      <c r="M1388">
        <v>0</v>
      </c>
      <c r="N1388">
        <v>0</v>
      </c>
    </row>
    <row r="1389" spans="1:14" x14ac:dyDescent="0.2">
      <c r="A1389" t="s">
        <v>6321</v>
      </c>
      <c r="B1389" t="s">
        <v>89</v>
      </c>
      <c r="C1389" t="s">
        <v>253</v>
      </c>
      <c r="D1389" t="s">
        <v>4931</v>
      </c>
      <c r="E1389">
        <v>194</v>
      </c>
      <c r="F1389">
        <v>44</v>
      </c>
      <c r="G1389">
        <v>146</v>
      </c>
      <c r="H1389">
        <v>2</v>
      </c>
      <c r="I1389">
        <v>2</v>
      </c>
      <c r="J1389">
        <v>0</v>
      </c>
      <c r="K1389">
        <v>0</v>
      </c>
      <c r="L1389">
        <v>0</v>
      </c>
      <c r="M1389">
        <v>0</v>
      </c>
      <c r="N1389">
        <v>0</v>
      </c>
    </row>
    <row r="1390" spans="1:14" x14ac:dyDescent="0.2">
      <c r="A1390" t="s">
        <v>6322</v>
      </c>
      <c r="B1390" t="s">
        <v>89</v>
      </c>
      <c r="C1390" t="s">
        <v>253</v>
      </c>
      <c r="D1390" t="s">
        <v>4933</v>
      </c>
      <c r="E1390">
        <v>28</v>
      </c>
      <c r="F1390">
        <v>6</v>
      </c>
      <c r="G1390">
        <v>22</v>
      </c>
      <c r="H1390">
        <v>0</v>
      </c>
      <c r="I1390">
        <v>0</v>
      </c>
      <c r="J1390">
        <v>166</v>
      </c>
      <c r="K1390">
        <v>0</v>
      </c>
      <c r="L1390">
        <v>0</v>
      </c>
      <c r="M1390">
        <v>0</v>
      </c>
      <c r="N1390">
        <v>0</v>
      </c>
    </row>
    <row r="1391" spans="1:14" x14ac:dyDescent="0.2">
      <c r="A1391" t="s">
        <v>6323</v>
      </c>
      <c r="B1391" t="s">
        <v>89</v>
      </c>
      <c r="C1391" t="s">
        <v>253</v>
      </c>
      <c r="D1391" t="s">
        <v>4935</v>
      </c>
      <c r="E1391">
        <v>194</v>
      </c>
      <c r="F1391">
        <v>43</v>
      </c>
      <c r="G1391">
        <v>147</v>
      </c>
      <c r="H1391">
        <v>2</v>
      </c>
      <c r="I1391">
        <v>2</v>
      </c>
      <c r="J1391">
        <v>0</v>
      </c>
      <c r="K1391">
        <v>0</v>
      </c>
      <c r="L1391">
        <v>0</v>
      </c>
      <c r="M1391">
        <v>0</v>
      </c>
      <c r="N1391">
        <v>0</v>
      </c>
    </row>
    <row r="1392" spans="1:14" x14ac:dyDescent="0.2">
      <c r="A1392" t="s">
        <v>6324</v>
      </c>
      <c r="B1392" t="s">
        <v>89</v>
      </c>
      <c r="C1392" t="s">
        <v>253</v>
      </c>
      <c r="D1392" t="s">
        <v>4937</v>
      </c>
      <c r="E1392">
        <v>166</v>
      </c>
      <c r="F1392">
        <v>42</v>
      </c>
      <c r="G1392">
        <v>121</v>
      </c>
      <c r="H1392">
        <v>1</v>
      </c>
      <c r="I1392">
        <v>2</v>
      </c>
      <c r="J1392">
        <v>28</v>
      </c>
      <c r="K1392">
        <v>0</v>
      </c>
      <c r="L1392">
        <v>0</v>
      </c>
      <c r="M1392">
        <v>0</v>
      </c>
      <c r="N1392">
        <v>0</v>
      </c>
    </row>
    <row r="1393" spans="1:14" x14ac:dyDescent="0.2">
      <c r="A1393" t="s">
        <v>6325</v>
      </c>
      <c r="B1393" t="s">
        <v>89</v>
      </c>
      <c r="C1393" t="s">
        <v>253</v>
      </c>
      <c r="D1393" t="s">
        <v>4939</v>
      </c>
      <c r="E1393">
        <v>28</v>
      </c>
      <c r="F1393">
        <v>7</v>
      </c>
      <c r="G1393">
        <v>21</v>
      </c>
      <c r="H1393">
        <v>0</v>
      </c>
      <c r="I1393">
        <v>0</v>
      </c>
      <c r="J1393">
        <v>166</v>
      </c>
      <c r="K1393">
        <v>0</v>
      </c>
      <c r="L1393">
        <v>0</v>
      </c>
      <c r="M1393">
        <v>0</v>
      </c>
      <c r="N1393">
        <v>0</v>
      </c>
    </row>
    <row r="1394" spans="1:14" x14ac:dyDescent="0.2">
      <c r="A1394" t="s">
        <v>6326</v>
      </c>
      <c r="B1394" t="s">
        <v>89</v>
      </c>
      <c r="C1394" t="s">
        <v>253</v>
      </c>
      <c r="D1394" t="s">
        <v>4941</v>
      </c>
      <c r="E1394">
        <v>166</v>
      </c>
      <c r="F1394">
        <v>37</v>
      </c>
      <c r="G1394">
        <v>127</v>
      </c>
      <c r="H1394">
        <v>2</v>
      </c>
      <c r="I1394">
        <v>0</v>
      </c>
      <c r="J1394">
        <v>28</v>
      </c>
      <c r="K1394">
        <v>0</v>
      </c>
      <c r="L1394">
        <v>0</v>
      </c>
      <c r="M1394">
        <v>0</v>
      </c>
      <c r="N1394">
        <v>0</v>
      </c>
    </row>
    <row r="1395" spans="1:14" x14ac:dyDescent="0.2">
      <c r="A1395" t="s">
        <v>6327</v>
      </c>
      <c r="B1395" t="s">
        <v>89</v>
      </c>
      <c r="C1395" t="s">
        <v>253</v>
      </c>
      <c r="D1395" t="s">
        <v>4943</v>
      </c>
      <c r="E1395">
        <v>28</v>
      </c>
      <c r="F1395">
        <v>6</v>
      </c>
      <c r="G1395">
        <v>22</v>
      </c>
      <c r="H1395">
        <v>0</v>
      </c>
      <c r="I1395">
        <v>0</v>
      </c>
      <c r="J1395">
        <v>166</v>
      </c>
      <c r="K1395">
        <v>0</v>
      </c>
      <c r="L1395">
        <v>0</v>
      </c>
      <c r="M1395">
        <v>0</v>
      </c>
      <c r="N1395">
        <v>0</v>
      </c>
    </row>
    <row r="1396" spans="1:14" x14ac:dyDescent="0.2">
      <c r="A1396" t="s">
        <v>6328</v>
      </c>
      <c r="B1396" t="s">
        <v>89</v>
      </c>
      <c r="C1396" t="s">
        <v>253</v>
      </c>
      <c r="D1396" t="s">
        <v>4925</v>
      </c>
      <c r="E1396">
        <v>0</v>
      </c>
      <c r="F1396">
        <v>0</v>
      </c>
      <c r="G1396">
        <v>0</v>
      </c>
      <c r="H1396">
        <v>0</v>
      </c>
      <c r="I1396">
        <v>0</v>
      </c>
      <c r="J1396">
        <v>0</v>
      </c>
      <c r="K1396">
        <v>138</v>
      </c>
      <c r="L1396">
        <v>136</v>
      </c>
      <c r="M1396">
        <v>2</v>
      </c>
      <c r="N1396">
        <v>0</v>
      </c>
    </row>
    <row r="1397" spans="1:14" x14ac:dyDescent="0.2">
      <c r="A1397" t="s">
        <v>6329</v>
      </c>
      <c r="B1397" t="s">
        <v>89</v>
      </c>
      <c r="C1397" t="s">
        <v>253</v>
      </c>
      <c r="D1397" t="s">
        <v>4927</v>
      </c>
      <c r="E1397">
        <v>0</v>
      </c>
      <c r="F1397">
        <v>0</v>
      </c>
      <c r="G1397">
        <v>0</v>
      </c>
      <c r="H1397">
        <v>0</v>
      </c>
      <c r="I1397">
        <v>0</v>
      </c>
      <c r="J1397">
        <v>0</v>
      </c>
      <c r="K1397">
        <v>107</v>
      </c>
      <c r="L1397">
        <v>105</v>
      </c>
      <c r="M1397">
        <v>2</v>
      </c>
      <c r="N1397">
        <v>0</v>
      </c>
    </row>
    <row r="1398" spans="1:14" x14ac:dyDescent="0.2">
      <c r="A1398" t="s">
        <v>6330</v>
      </c>
      <c r="B1398" t="s">
        <v>89</v>
      </c>
      <c r="C1398" t="s">
        <v>254</v>
      </c>
      <c r="D1398" t="s">
        <v>4929</v>
      </c>
      <c r="E1398">
        <v>49</v>
      </c>
      <c r="F1398">
        <v>10</v>
      </c>
      <c r="G1398">
        <v>38</v>
      </c>
      <c r="H1398">
        <v>1</v>
      </c>
      <c r="I1398">
        <v>0</v>
      </c>
      <c r="J1398">
        <v>13</v>
      </c>
      <c r="K1398">
        <v>0</v>
      </c>
      <c r="L1398">
        <v>0</v>
      </c>
      <c r="M1398">
        <v>0</v>
      </c>
      <c r="N1398">
        <v>0</v>
      </c>
    </row>
    <row r="1399" spans="1:14" x14ac:dyDescent="0.2">
      <c r="A1399" t="s">
        <v>6331</v>
      </c>
      <c r="B1399" t="s">
        <v>89</v>
      </c>
      <c r="C1399" t="s">
        <v>254</v>
      </c>
      <c r="D1399" t="s">
        <v>4931</v>
      </c>
      <c r="E1399">
        <v>62</v>
      </c>
      <c r="F1399">
        <v>12</v>
      </c>
      <c r="G1399">
        <v>49</v>
      </c>
      <c r="H1399">
        <v>1</v>
      </c>
      <c r="I1399">
        <v>0</v>
      </c>
      <c r="J1399">
        <v>0</v>
      </c>
      <c r="K1399">
        <v>0</v>
      </c>
      <c r="L1399">
        <v>0</v>
      </c>
      <c r="M1399">
        <v>0</v>
      </c>
      <c r="N1399">
        <v>0</v>
      </c>
    </row>
    <row r="1400" spans="1:14" x14ac:dyDescent="0.2">
      <c r="A1400" t="s">
        <v>6332</v>
      </c>
      <c r="B1400" t="s">
        <v>89</v>
      </c>
      <c r="C1400" t="s">
        <v>254</v>
      </c>
      <c r="D1400" t="s">
        <v>4933</v>
      </c>
      <c r="E1400">
        <v>13</v>
      </c>
      <c r="F1400">
        <v>5</v>
      </c>
      <c r="G1400">
        <v>8</v>
      </c>
      <c r="H1400">
        <v>0</v>
      </c>
      <c r="I1400">
        <v>0</v>
      </c>
      <c r="J1400">
        <v>49</v>
      </c>
      <c r="K1400">
        <v>0</v>
      </c>
      <c r="L1400">
        <v>0</v>
      </c>
      <c r="M1400">
        <v>0</v>
      </c>
      <c r="N1400">
        <v>0</v>
      </c>
    </row>
    <row r="1401" spans="1:14" x14ac:dyDescent="0.2">
      <c r="A1401" t="s">
        <v>6333</v>
      </c>
      <c r="B1401" t="s">
        <v>89</v>
      </c>
      <c r="C1401" t="s">
        <v>254</v>
      </c>
      <c r="D1401" t="s">
        <v>4935</v>
      </c>
      <c r="E1401">
        <v>62</v>
      </c>
      <c r="F1401">
        <v>12</v>
      </c>
      <c r="G1401">
        <v>49</v>
      </c>
      <c r="H1401">
        <v>1</v>
      </c>
      <c r="I1401">
        <v>0</v>
      </c>
      <c r="J1401">
        <v>0</v>
      </c>
      <c r="K1401">
        <v>0</v>
      </c>
      <c r="L1401">
        <v>0</v>
      </c>
      <c r="M1401">
        <v>0</v>
      </c>
      <c r="N1401">
        <v>0</v>
      </c>
    </row>
    <row r="1402" spans="1:14" x14ac:dyDescent="0.2">
      <c r="A1402" t="s">
        <v>6334</v>
      </c>
      <c r="B1402" t="s">
        <v>89</v>
      </c>
      <c r="C1402" t="s">
        <v>254</v>
      </c>
      <c r="D1402" t="s">
        <v>4937</v>
      </c>
      <c r="E1402">
        <v>49</v>
      </c>
      <c r="F1402">
        <v>7</v>
      </c>
      <c r="G1402">
        <v>41</v>
      </c>
      <c r="H1402">
        <v>1</v>
      </c>
      <c r="I1402">
        <v>0</v>
      </c>
      <c r="J1402">
        <v>13</v>
      </c>
      <c r="K1402">
        <v>0</v>
      </c>
      <c r="L1402">
        <v>0</v>
      </c>
      <c r="M1402">
        <v>0</v>
      </c>
      <c r="N1402">
        <v>0</v>
      </c>
    </row>
    <row r="1403" spans="1:14" x14ac:dyDescent="0.2">
      <c r="A1403" t="s">
        <v>6335</v>
      </c>
      <c r="B1403" t="s">
        <v>89</v>
      </c>
      <c r="C1403" t="s">
        <v>254</v>
      </c>
      <c r="D1403" t="s">
        <v>4939</v>
      </c>
      <c r="E1403">
        <v>13</v>
      </c>
      <c r="F1403">
        <v>7</v>
      </c>
      <c r="G1403">
        <v>6</v>
      </c>
      <c r="H1403">
        <v>0</v>
      </c>
      <c r="I1403">
        <v>0</v>
      </c>
      <c r="J1403">
        <v>49</v>
      </c>
      <c r="K1403">
        <v>0</v>
      </c>
      <c r="L1403">
        <v>0</v>
      </c>
      <c r="M1403">
        <v>0</v>
      </c>
      <c r="N1403">
        <v>0</v>
      </c>
    </row>
    <row r="1404" spans="1:14" x14ac:dyDescent="0.2">
      <c r="A1404" t="s">
        <v>6336</v>
      </c>
      <c r="B1404" t="s">
        <v>89</v>
      </c>
      <c r="C1404" t="s">
        <v>254</v>
      </c>
      <c r="D1404" t="s">
        <v>4941</v>
      </c>
      <c r="E1404">
        <v>49</v>
      </c>
      <c r="F1404">
        <v>8</v>
      </c>
      <c r="G1404">
        <v>40</v>
      </c>
      <c r="H1404">
        <v>1</v>
      </c>
      <c r="I1404">
        <v>0</v>
      </c>
      <c r="J1404">
        <v>13</v>
      </c>
      <c r="K1404">
        <v>0</v>
      </c>
      <c r="L1404">
        <v>0</v>
      </c>
      <c r="M1404">
        <v>0</v>
      </c>
      <c r="N1404">
        <v>0</v>
      </c>
    </row>
    <row r="1405" spans="1:14" x14ac:dyDescent="0.2">
      <c r="A1405" t="s">
        <v>6337</v>
      </c>
      <c r="B1405" t="s">
        <v>89</v>
      </c>
      <c r="C1405" t="s">
        <v>254</v>
      </c>
      <c r="D1405" t="s">
        <v>4943</v>
      </c>
      <c r="E1405">
        <v>13</v>
      </c>
      <c r="F1405">
        <v>5</v>
      </c>
      <c r="G1405">
        <v>8</v>
      </c>
      <c r="H1405">
        <v>0</v>
      </c>
      <c r="I1405">
        <v>0</v>
      </c>
      <c r="J1405">
        <v>49</v>
      </c>
      <c r="K1405">
        <v>0</v>
      </c>
      <c r="L1405">
        <v>0</v>
      </c>
      <c r="M1405">
        <v>0</v>
      </c>
      <c r="N1405">
        <v>0</v>
      </c>
    </row>
    <row r="1406" spans="1:14" x14ac:dyDescent="0.2">
      <c r="A1406" t="s">
        <v>6338</v>
      </c>
      <c r="B1406" t="s">
        <v>89</v>
      </c>
      <c r="C1406" t="s">
        <v>254</v>
      </c>
      <c r="D1406" t="s">
        <v>4925</v>
      </c>
      <c r="E1406">
        <v>0</v>
      </c>
      <c r="F1406">
        <v>0</v>
      </c>
      <c r="G1406">
        <v>0</v>
      </c>
      <c r="H1406">
        <v>0</v>
      </c>
      <c r="I1406">
        <v>0</v>
      </c>
      <c r="J1406">
        <v>0</v>
      </c>
      <c r="K1406">
        <v>43</v>
      </c>
      <c r="L1406">
        <v>43</v>
      </c>
      <c r="M1406">
        <v>0</v>
      </c>
      <c r="N1406">
        <v>0</v>
      </c>
    </row>
    <row r="1407" spans="1:14" x14ac:dyDescent="0.2">
      <c r="A1407" t="s">
        <v>6339</v>
      </c>
      <c r="B1407" t="s">
        <v>89</v>
      </c>
      <c r="C1407" t="s">
        <v>254</v>
      </c>
      <c r="D1407" t="s">
        <v>4927</v>
      </c>
      <c r="E1407">
        <v>0</v>
      </c>
      <c r="F1407">
        <v>0</v>
      </c>
      <c r="G1407">
        <v>0</v>
      </c>
      <c r="H1407">
        <v>0</v>
      </c>
      <c r="I1407">
        <v>0</v>
      </c>
      <c r="J1407">
        <v>0</v>
      </c>
      <c r="K1407">
        <v>34</v>
      </c>
      <c r="L1407">
        <v>34</v>
      </c>
      <c r="M1407">
        <v>0</v>
      </c>
      <c r="N1407">
        <v>0</v>
      </c>
    </row>
    <row r="1408" spans="1:14" x14ac:dyDescent="0.2">
      <c r="A1408" t="s">
        <v>6340</v>
      </c>
      <c r="B1408" t="s">
        <v>89</v>
      </c>
      <c r="C1408" t="s">
        <v>255</v>
      </c>
      <c r="D1408" t="s">
        <v>4929</v>
      </c>
      <c r="E1408">
        <v>60</v>
      </c>
      <c r="F1408">
        <v>15</v>
      </c>
      <c r="G1408">
        <v>45</v>
      </c>
      <c r="H1408">
        <v>0</v>
      </c>
      <c r="I1408">
        <v>0</v>
      </c>
      <c r="J1408">
        <v>22</v>
      </c>
      <c r="K1408">
        <v>0</v>
      </c>
      <c r="L1408">
        <v>0</v>
      </c>
      <c r="M1408">
        <v>0</v>
      </c>
      <c r="N1408">
        <v>0</v>
      </c>
    </row>
    <row r="1409" spans="1:14" x14ac:dyDescent="0.2">
      <c r="A1409" t="s">
        <v>6341</v>
      </c>
      <c r="B1409" t="s">
        <v>89</v>
      </c>
      <c r="C1409" t="s">
        <v>255</v>
      </c>
      <c r="D1409" t="s">
        <v>4931</v>
      </c>
      <c r="E1409">
        <v>82</v>
      </c>
      <c r="F1409">
        <v>13</v>
      </c>
      <c r="G1409">
        <v>69</v>
      </c>
      <c r="H1409">
        <v>0</v>
      </c>
      <c r="I1409">
        <v>0</v>
      </c>
      <c r="J1409">
        <v>0</v>
      </c>
      <c r="K1409">
        <v>0</v>
      </c>
      <c r="L1409">
        <v>0</v>
      </c>
      <c r="M1409">
        <v>0</v>
      </c>
      <c r="N1409">
        <v>0</v>
      </c>
    </row>
    <row r="1410" spans="1:14" x14ac:dyDescent="0.2">
      <c r="A1410" t="s">
        <v>6342</v>
      </c>
      <c r="B1410" t="s">
        <v>89</v>
      </c>
      <c r="C1410" t="s">
        <v>255</v>
      </c>
      <c r="D1410" t="s">
        <v>4933</v>
      </c>
      <c r="E1410">
        <v>22</v>
      </c>
      <c r="F1410">
        <v>3</v>
      </c>
      <c r="G1410">
        <v>19</v>
      </c>
      <c r="H1410">
        <v>0</v>
      </c>
      <c r="I1410">
        <v>0</v>
      </c>
      <c r="J1410">
        <v>60</v>
      </c>
      <c r="K1410">
        <v>0</v>
      </c>
      <c r="L1410">
        <v>0</v>
      </c>
      <c r="M1410">
        <v>0</v>
      </c>
      <c r="N1410">
        <v>0</v>
      </c>
    </row>
    <row r="1411" spans="1:14" x14ac:dyDescent="0.2">
      <c r="A1411" t="s">
        <v>6343</v>
      </c>
      <c r="B1411" t="s">
        <v>89</v>
      </c>
      <c r="C1411" t="s">
        <v>255</v>
      </c>
      <c r="D1411" t="s">
        <v>4935</v>
      </c>
      <c r="E1411">
        <v>82</v>
      </c>
      <c r="F1411">
        <v>13</v>
      </c>
      <c r="G1411">
        <v>69</v>
      </c>
      <c r="H1411">
        <v>0</v>
      </c>
      <c r="I1411">
        <v>0</v>
      </c>
      <c r="J1411">
        <v>0</v>
      </c>
      <c r="K1411">
        <v>0</v>
      </c>
      <c r="L1411">
        <v>0</v>
      </c>
      <c r="M1411">
        <v>0</v>
      </c>
      <c r="N1411">
        <v>0</v>
      </c>
    </row>
    <row r="1412" spans="1:14" x14ac:dyDescent="0.2">
      <c r="A1412" t="s">
        <v>6344</v>
      </c>
      <c r="B1412" t="s">
        <v>89</v>
      </c>
      <c r="C1412" t="s">
        <v>255</v>
      </c>
      <c r="D1412" t="s">
        <v>4937</v>
      </c>
      <c r="E1412">
        <v>60</v>
      </c>
      <c r="F1412">
        <v>14</v>
      </c>
      <c r="G1412">
        <v>46</v>
      </c>
      <c r="H1412">
        <v>0</v>
      </c>
      <c r="I1412">
        <v>0</v>
      </c>
      <c r="J1412">
        <v>22</v>
      </c>
      <c r="K1412">
        <v>0</v>
      </c>
      <c r="L1412">
        <v>0</v>
      </c>
      <c r="M1412">
        <v>0</v>
      </c>
      <c r="N1412">
        <v>0</v>
      </c>
    </row>
    <row r="1413" spans="1:14" x14ac:dyDescent="0.2">
      <c r="A1413" t="s">
        <v>6345</v>
      </c>
      <c r="B1413" t="s">
        <v>89</v>
      </c>
      <c r="C1413" t="s">
        <v>255</v>
      </c>
      <c r="D1413" t="s">
        <v>4939</v>
      </c>
      <c r="E1413">
        <v>22</v>
      </c>
      <c r="F1413">
        <v>4</v>
      </c>
      <c r="G1413">
        <v>18</v>
      </c>
      <c r="H1413">
        <v>0</v>
      </c>
      <c r="I1413">
        <v>0</v>
      </c>
      <c r="J1413">
        <v>60</v>
      </c>
      <c r="K1413">
        <v>0</v>
      </c>
      <c r="L1413">
        <v>0</v>
      </c>
      <c r="M1413">
        <v>0</v>
      </c>
      <c r="N1413">
        <v>0</v>
      </c>
    </row>
    <row r="1414" spans="1:14" x14ac:dyDescent="0.2">
      <c r="A1414" t="s">
        <v>6346</v>
      </c>
      <c r="B1414" t="s">
        <v>89</v>
      </c>
      <c r="C1414" t="s">
        <v>255</v>
      </c>
      <c r="D1414" t="s">
        <v>4941</v>
      </c>
      <c r="E1414">
        <v>60</v>
      </c>
      <c r="F1414">
        <v>11</v>
      </c>
      <c r="G1414">
        <v>49</v>
      </c>
      <c r="H1414">
        <v>0</v>
      </c>
      <c r="I1414">
        <v>0</v>
      </c>
      <c r="J1414">
        <v>22</v>
      </c>
      <c r="K1414">
        <v>0</v>
      </c>
      <c r="L1414">
        <v>0</v>
      </c>
      <c r="M1414">
        <v>0</v>
      </c>
      <c r="N1414">
        <v>0</v>
      </c>
    </row>
    <row r="1415" spans="1:14" x14ac:dyDescent="0.2">
      <c r="A1415" t="s">
        <v>6347</v>
      </c>
      <c r="B1415" t="s">
        <v>89</v>
      </c>
      <c r="C1415" t="s">
        <v>255</v>
      </c>
      <c r="D1415" t="s">
        <v>4943</v>
      </c>
      <c r="E1415">
        <v>22</v>
      </c>
      <c r="F1415">
        <v>3</v>
      </c>
      <c r="G1415">
        <v>19</v>
      </c>
      <c r="H1415">
        <v>0</v>
      </c>
      <c r="I1415">
        <v>0</v>
      </c>
      <c r="J1415">
        <v>60</v>
      </c>
      <c r="K1415">
        <v>0</v>
      </c>
      <c r="L1415">
        <v>0</v>
      </c>
      <c r="M1415">
        <v>0</v>
      </c>
      <c r="N1415">
        <v>0</v>
      </c>
    </row>
    <row r="1416" spans="1:14" x14ac:dyDescent="0.2">
      <c r="A1416" t="s">
        <v>6348</v>
      </c>
      <c r="B1416" t="s">
        <v>89</v>
      </c>
      <c r="C1416" t="s">
        <v>255</v>
      </c>
      <c r="D1416" t="s">
        <v>4925</v>
      </c>
      <c r="E1416">
        <v>0</v>
      </c>
      <c r="F1416">
        <v>0</v>
      </c>
      <c r="G1416">
        <v>0</v>
      </c>
      <c r="H1416">
        <v>0</v>
      </c>
      <c r="I1416">
        <v>0</v>
      </c>
      <c r="J1416">
        <v>0</v>
      </c>
      <c r="K1416">
        <v>42</v>
      </c>
      <c r="L1416">
        <v>42</v>
      </c>
      <c r="M1416">
        <v>0</v>
      </c>
      <c r="N1416">
        <v>0</v>
      </c>
    </row>
    <row r="1417" spans="1:14" x14ac:dyDescent="0.2">
      <c r="A1417" t="s">
        <v>6349</v>
      </c>
      <c r="B1417" t="s">
        <v>89</v>
      </c>
      <c r="C1417" t="s">
        <v>255</v>
      </c>
      <c r="D1417" t="s">
        <v>4927</v>
      </c>
      <c r="E1417">
        <v>0</v>
      </c>
      <c r="F1417">
        <v>0</v>
      </c>
      <c r="G1417">
        <v>0</v>
      </c>
      <c r="H1417">
        <v>0</v>
      </c>
      <c r="I1417">
        <v>0</v>
      </c>
      <c r="J1417">
        <v>0</v>
      </c>
      <c r="K1417">
        <v>35</v>
      </c>
      <c r="L1417">
        <v>35</v>
      </c>
      <c r="M1417">
        <v>0</v>
      </c>
      <c r="N1417">
        <v>0</v>
      </c>
    </row>
    <row r="1418" spans="1:14" x14ac:dyDescent="0.2">
      <c r="A1418" t="s">
        <v>6350</v>
      </c>
      <c r="B1418" t="s">
        <v>89</v>
      </c>
      <c r="C1418" t="s">
        <v>256</v>
      </c>
      <c r="D1418" t="s">
        <v>4929</v>
      </c>
      <c r="E1418">
        <v>47</v>
      </c>
      <c r="F1418">
        <v>9</v>
      </c>
      <c r="G1418">
        <v>38</v>
      </c>
      <c r="H1418">
        <v>0</v>
      </c>
      <c r="I1418">
        <v>0</v>
      </c>
      <c r="J1418">
        <v>7</v>
      </c>
      <c r="K1418">
        <v>0</v>
      </c>
      <c r="L1418">
        <v>0</v>
      </c>
      <c r="M1418">
        <v>0</v>
      </c>
      <c r="N1418">
        <v>0</v>
      </c>
    </row>
    <row r="1419" spans="1:14" x14ac:dyDescent="0.2">
      <c r="A1419" t="s">
        <v>6351</v>
      </c>
      <c r="B1419" t="s">
        <v>89</v>
      </c>
      <c r="C1419" t="s">
        <v>256</v>
      </c>
      <c r="D1419" t="s">
        <v>4931</v>
      </c>
      <c r="E1419">
        <v>54</v>
      </c>
      <c r="F1419">
        <v>12</v>
      </c>
      <c r="G1419">
        <v>42</v>
      </c>
      <c r="H1419">
        <v>0</v>
      </c>
      <c r="I1419">
        <v>0</v>
      </c>
      <c r="J1419">
        <v>0</v>
      </c>
      <c r="K1419">
        <v>0</v>
      </c>
      <c r="L1419">
        <v>0</v>
      </c>
      <c r="M1419">
        <v>0</v>
      </c>
      <c r="N1419">
        <v>0</v>
      </c>
    </row>
    <row r="1420" spans="1:14" x14ac:dyDescent="0.2">
      <c r="A1420" t="s">
        <v>6352</v>
      </c>
      <c r="B1420" t="s">
        <v>89</v>
      </c>
      <c r="C1420" t="s">
        <v>256</v>
      </c>
      <c r="D1420" t="s">
        <v>4933</v>
      </c>
      <c r="E1420">
        <v>6</v>
      </c>
      <c r="F1420">
        <v>3</v>
      </c>
      <c r="G1420">
        <v>3</v>
      </c>
      <c r="H1420">
        <v>0</v>
      </c>
      <c r="I1420">
        <v>0</v>
      </c>
      <c r="J1420">
        <v>48</v>
      </c>
      <c r="K1420">
        <v>0</v>
      </c>
      <c r="L1420">
        <v>0</v>
      </c>
      <c r="M1420">
        <v>0</v>
      </c>
      <c r="N1420">
        <v>0</v>
      </c>
    </row>
    <row r="1421" spans="1:14" x14ac:dyDescent="0.2">
      <c r="A1421" t="s">
        <v>6353</v>
      </c>
      <c r="B1421" t="s">
        <v>89</v>
      </c>
      <c r="C1421" t="s">
        <v>256</v>
      </c>
      <c r="D1421" t="s">
        <v>4935</v>
      </c>
      <c r="E1421">
        <v>54</v>
      </c>
      <c r="F1421">
        <v>12</v>
      </c>
      <c r="G1421">
        <v>42</v>
      </c>
      <c r="H1421">
        <v>0</v>
      </c>
      <c r="I1421">
        <v>0</v>
      </c>
      <c r="J1421">
        <v>0</v>
      </c>
      <c r="K1421">
        <v>0</v>
      </c>
      <c r="L1421">
        <v>0</v>
      </c>
      <c r="M1421">
        <v>0</v>
      </c>
      <c r="N1421">
        <v>0</v>
      </c>
    </row>
    <row r="1422" spans="1:14" x14ac:dyDescent="0.2">
      <c r="A1422" t="s">
        <v>6354</v>
      </c>
      <c r="B1422" t="s">
        <v>89</v>
      </c>
      <c r="C1422" t="s">
        <v>256</v>
      </c>
      <c r="D1422" t="s">
        <v>4937</v>
      </c>
      <c r="E1422">
        <v>47</v>
      </c>
      <c r="F1422">
        <v>10</v>
      </c>
      <c r="G1422">
        <v>37</v>
      </c>
      <c r="H1422">
        <v>0</v>
      </c>
      <c r="I1422">
        <v>0</v>
      </c>
      <c r="J1422">
        <v>7</v>
      </c>
      <c r="K1422">
        <v>0</v>
      </c>
      <c r="L1422">
        <v>0</v>
      </c>
      <c r="M1422">
        <v>0</v>
      </c>
      <c r="N1422">
        <v>0</v>
      </c>
    </row>
    <row r="1423" spans="1:14" x14ac:dyDescent="0.2">
      <c r="A1423" t="s">
        <v>6355</v>
      </c>
      <c r="B1423" t="s">
        <v>89</v>
      </c>
      <c r="C1423" t="s">
        <v>256</v>
      </c>
      <c r="D1423" t="s">
        <v>4939</v>
      </c>
      <c r="E1423">
        <v>7</v>
      </c>
      <c r="F1423">
        <v>4</v>
      </c>
      <c r="G1423">
        <v>3</v>
      </c>
      <c r="H1423">
        <v>0</v>
      </c>
      <c r="I1423">
        <v>0</v>
      </c>
      <c r="J1423">
        <v>47</v>
      </c>
      <c r="K1423">
        <v>0</v>
      </c>
      <c r="L1423">
        <v>0</v>
      </c>
      <c r="M1423">
        <v>0</v>
      </c>
      <c r="N1423">
        <v>0</v>
      </c>
    </row>
    <row r="1424" spans="1:14" x14ac:dyDescent="0.2">
      <c r="A1424" t="s">
        <v>6356</v>
      </c>
      <c r="B1424" t="s">
        <v>89</v>
      </c>
      <c r="C1424" t="s">
        <v>256</v>
      </c>
      <c r="D1424" t="s">
        <v>4941</v>
      </c>
      <c r="E1424">
        <v>47</v>
      </c>
      <c r="F1424">
        <v>8</v>
      </c>
      <c r="G1424">
        <v>39</v>
      </c>
      <c r="H1424">
        <v>0</v>
      </c>
      <c r="I1424">
        <v>0</v>
      </c>
      <c r="J1424">
        <v>7</v>
      </c>
      <c r="K1424">
        <v>0</v>
      </c>
      <c r="L1424">
        <v>0</v>
      </c>
      <c r="M1424">
        <v>0</v>
      </c>
      <c r="N1424">
        <v>0</v>
      </c>
    </row>
    <row r="1425" spans="1:14" x14ac:dyDescent="0.2">
      <c r="A1425" t="s">
        <v>6357</v>
      </c>
      <c r="B1425" t="s">
        <v>89</v>
      </c>
      <c r="C1425" t="s">
        <v>256</v>
      </c>
      <c r="D1425" t="s">
        <v>4943</v>
      </c>
      <c r="E1425">
        <v>7</v>
      </c>
      <c r="F1425">
        <v>4</v>
      </c>
      <c r="G1425">
        <v>3</v>
      </c>
      <c r="H1425">
        <v>0</v>
      </c>
      <c r="I1425">
        <v>0</v>
      </c>
      <c r="J1425">
        <v>47</v>
      </c>
      <c r="K1425">
        <v>0</v>
      </c>
      <c r="L1425">
        <v>0</v>
      </c>
      <c r="M1425">
        <v>0</v>
      </c>
      <c r="N1425">
        <v>0</v>
      </c>
    </row>
    <row r="1426" spans="1:14" x14ac:dyDescent="0.2">
      <c r="A1426" t="s">
        <v>6358</v>
      </c>
      <c r="B1426" t="s">
        <v>89</v>
      </c>
      <c r="C1426" t="s">
        <v>256</v>
      </c>
      <c r="D1426" t="s">
        <v>4925</v>
      </c>
      <c r="E1426">
        <v>0</v>
      </c>
      <c r="F1426">
        <v>0</v>
      </c>
      <c r="G1426">
        <v>0</v>
      </c>
      <c r="H1426">
        <v>0</v>
      </c>
      <c r="I1426">
        <v>0</v>
      </c>
      <c r="J1426">
        <v>0</v>
      </c>
      <c r="K1426">
        <v>33</v>
      </c>
      <c r="L1426">
        <v>33</v>
      </c>
      <c r="M1426">
        <v>0</v>
      </c>
      <c r="N1426">
        <v>0</v>
      </c>
    </row>
    <row r="1427" spans="1:14" x14ac:dyDescent="0.2">
      <c r="A1427" t="s">
        <v>6359</v>
      </c>
      <c r="B1427" t="s">
        <v>89</v>
      </c>
      <c r="C1427" t="s">
        <v>256</v>
      </c>
      <c r="D1427" t="s">
        <v>4927</v>
      </c>
      <c r="E1427">
        <v>0</v>
      </c>
      <c r="F1427">
        <v>0</v>
      </c>
      <c r="G1427">
        <v>0</v>
      </c>
      <c r="H1427">
        <v>0</v>
      </c>
      <c r="I1427">
        <v>0</v>
      </c>
      <c r="J1427">
        <v>0</v>
      </c>
      <c r="K1427">
        <v>27</v>
      </c>
      <c r="L1427">
        <v>27</v>
      </c>
      <c r="M1427">
        <v>0</v>
      </c>
      <c r="N1427">
        <v>0</v>
      </c>
    </row>
    <row r="1428" spans="1:14" x14ac:dyDescent="0.2">
      <c r="A1428" t="s">
        <v>6360</v>
      </c>
      <c r="B1428" t="s">
        <v>89</v>
      </c>
      <c r="C1428" t="s">
        <v>257</v>
      </c>
      <c r="D1428" t="s">
        <v>4929</v>
      </c>
      <c r="E1428">
        <v>39</v>
      </c>
      <c r="F1428">
        <v>3</v>
      </c>
      <c r="G1428">
        <v>33</v>
      </c>
      <c r="H1428">
        <v>1</v>
      </c>
      <c r="I1428">
        <v>2</v>
      </c>
      <c r="J1428">
        <v>5</v>
      </c>
      <c r="K1428">
        <v>0</v>
      </c>
      <c r="L1428">
        <v>0</v>
      </c>
      <c r="M1428">
        <v>0</v>
      </c>
      <c r="N1428">
        <v>0</v>
      </c>
    </row>
    <row r="1429" spans="1:14" x14ac:dyDescent="0.2">
      <c r="A1429" t="s">
        <v>6361</v>
      </c>
      <c r="B1429" t="s">
        <v>89</v>
      </c>
      <c r="C1429" t="s">
        <v>257</v>
      </c>
      <c r="D1429" t="s">
        <v>4931</v>
      </c>
      <c r="E1429">
        <v>44</v>
      </c>
      <c r="F1429">
        <v>3</v>
      </c>
      <c r="G1429">
        <v>38</v>
      </c>
      <c r="H1429">
        <v>1</v>
      </c>
      <c r="I1429">
        <v>2</v>
      </c>
      <c r="J1429">
        <v>0</v>
      </c>
      <c r="K1429">
        <v>0</v>
      </c>
      <c r="L1429">
        <v>0</v>
      </c>
      <c r="M1429">
        <v>0</v>
      </c>
      <c r="N1429">
        <v>0</v>
      </c>
    </row>
    <row r="1430" spans="1:14" x14ac:dyDescent="0.2">
      <c r="A1430" t="s">
        <v>6362</v>
      </c>
      <c r="B1430" t="s">
        <v>89</v>
      </c>
      <c r="C1430" t="s">
        <v>257</v>
      </c>
      <c r="D1430" t="s">
        <v>4933</v>
      </c>
      <c r="E1430">
        <v>5</v>
      </c>
      <c r="F1430">
        <v>1</v>
      </c>
      <c r="G1430">
        <v>4</v>
      </c>
      <c r="H1430">
        <v>0</v>
      </c>
      <c r="I1430">
        <v>0</v>
      </c>
      <c r="J1430">
        <v>39</v>
      </c>
      <c r="K1430">
        <v>0</v>
      </c>
      <c r="L1430">
        <v>0</v>
      </c>
      <c r="M1430">
        <v>0</v>
      </c>
      <c r="N1430">
        <v>0</v>
      </c>
    </row>
    <row r="1431" spans="1:14" x14ac:dyDescent="0.2">
      <c r="A1431" t="s">
        <v>6363</v>
      </c>
      <c r="B1431" t="s">
        <v>89</v>
      </c>
      <c r="C1431" t="s">
        <v>257</v>
      </c>
      <c r="D1431" t="s">
        <v>4935</v>
      </c>
      <c r="E1431">
        <v>44</v>
      </c>
      <c r="F1431">
        <v>3</v>
      </c>
      <c r="G1431">
        <v>38</v>
      </c>
      <c r="H1431">
        <v>1</v>
      </c>
      <c r="I1431">
        <v>2</v>
      </c>
      <c r="J1431">
        <v>0</v>
      </c>
      <c r="K1431">
        <v>0</v>
      </c>
      <c r="L1431">
        <v>0</v>
      </c>
      <c r="M1431">
        <v>0</v>
      </c>
      <c r="N1431">
        <v>0</v>
      </c>
    </row>
    <row r="1432" spans="1:14" x14ac:dyDescent="0.2">
      <c r="A1432" t="s">
        <v>6364</v>
      </c>
      <c r="B1432" t="s">
        <v>89</v>
      </c>
      <c r="C1432" t="s">
        <v>257</v>
      </c>
      <c r="D1432" t="s">
        <v>4937</v>
      </c>
      <c r="E1432">
        <v>39</v>
      </c>
      <c r="F1432">
        <v>2</v>
      </c>
      <c r="G1432">
        <v>34</v>
      </c>
      <c r="H1432">
        <v>1</v>
      </c>
      <c r="I1432">
        <v>2</v>
      </c>
      <c r="J1432">
        <v>5</v>
      </c>
      <c r="K1432">
        <v>0</v>
      </c>
      <c r="L1432">
        <v>0</v>
      </c>
      <c r="M1432">
        <v>0</v>
      </c>
      <c r="N1432">
        <v>0</v>
      </c>
    </row>
    <row r="1433" spans="1:14" x14ac:dyDescent="0.2">
      <c r="A1433" t="s">
        <v>6365</v>
      </c>
      <c r="B1433" t="s">
        <v>89</v>
      </c>
      <c r="C1433" t="s">
        <v>257</v>
      </c>
      <c r="D1433" t="s">
        <v>4939</v>
      </c>
      <c r="E1433">
        <v>5</v>
      </c>
      <c r="F1433">
        <v>1</v>
      </c>
      <c r="G1433">
        <v>4</v>
      </c>
      <c r="H1433">
        <v>0</v>
      </c>
      <c r="I1433">
        <v>0</v>
      </c>
      <c r="J1433">
        <v>39</v>
      </c>
      <c r="K1433">
        <v>0</v>
      </c>
      <c r="L1433">
        <v>0</v>
      </c>
      <c r="M1433">
        <v>0</v>
      </c>
      <c r="N1433">
        <v>0</v>
      </c>
    </row>
    <row r="1434" spans="1:14" x14ac:dyDescent="0.2">
      <c r="A1434" t="s">
        <v>6366</v>
      </c>
      <c r="B1434" t="s">
        <v>89</v>
      </c>
      <c r="C1434" t="s">
        <v>257</v>
      </c>
      <c r="D1434" t="s">
        <v>4941</v>
      </c>
      <c r="E1434">
        <v>39</v>
      </c>
      <c r="F1434">
        <v>2</v>
      </c>
      <c r="G1434">
        <v>34</v>
      </c>
      <c r="H1434">
        <v>1</v>
      </c>
      <c r="I1434">
        <v>2</v>
      </c>
      <c r="J1434">
        <v>5</v>
      </c>
      <c r="K1434">
        <v>0</v>
      </c>
      <c r="L1434">
        <v>0</v>
      </c>
      <c r="M1434">
        <v>0</v>
      </c>
      <c r="N1434">
        <v>0</v>
      </c>
    </row>
    <row r="1435" spans="1:14" x14ac:dyDescent="0.2">
      <c r="A1435" t="s">
        <v>6367</v>
      </c>
      <c r="B1435" t="s">
        <v>89</v>
      </c>
      <c r="C1435" t="s">
        <v>257</v>
      </c>
      <c r="D1435" t="s">
        <v>4943</v>
      </c>
      <c r="E1435">
        <v>5</v>
      </c>
      <c r="F1435">
        <v>1</v>
      </c>
      <c r="G1435">
        <v>4</v>
      </c>
      <c r="H1435">
        <v>0</v>
      </c>
      <c r="I1435">
        <v>0</v>
      </c>
      <c r="J1435">
        <v>39</v>
      </c>
      <c r="K1435">
        <v>0</v>
      </c>
      <c r="L1435">
        <v>0</v>
      </c>
      <c r="M1435">
        <v>0</v>
      </c>
      <c r="N1435">
        <v>0</v>
      </c>
    </row>
    <row r="1436" spans="1:14" x14ac:dyDescent="0.2">
      <c r="A1436" t="s">
        <v>6368</v>
      </c>
      <c r="B1436" t="s">
        <v>89</v>
      </c>
      <c r="C1436" t="s">
        <v>257</v>
      </c>
      <c r="D1436" t="s">
        <v>4925</v>
      </c>
      <c r="E1436">
        <v>0</v>
      </c>
      <c r="F1436">
        <v>0</v>
      </c>
      <c r="G1436">
        <v>0</v>
      </c>
      <c r="H1436">
        <v>0</v>
      </c>
      <c r="I1436">
        <v>0</v>
      </c>
      <c r="J1436">
        <v>0</v>
      </c>
      <c r="K1436">
        <v>32</v>
      </c>
      <c r="L1436">
        <v>30</v>
      </c>
      <c r="M1436">
        <v>1</v>
      </c>
      <c r="N1436">
        <v>1</v>
      </c>
    </row>
    <row r="1437" spans="1:14" x14ac:dyDescent="0.2">
      <c r="A1437" t="s">
        <v>6369</v>
      </c>
      <c r="B1437" t="s">
        <v>89</v>
      </c>
      <c r="C1437" t="s">
        <v>257</v>
      </c>
      <c r="D1437" t="s">
        <v>4927</v>
      </c>
      <c r="E1437">
        <v>0</v>
      </c>
      <c r="F1437">
        <v>0</v>
      </c>
      <c r="G1437">
        <v>0</v>
      </c>
      <c r="H1437">
        <v>0</v>
      </c>
      <c r="I1437">
        <v>0</v>
      </c>
      <c r="J1437">
        <v>0</v>
      </c>
      <c r="K1437">
        <v>21</v>
      </c>
      <c r="L1437">
        <v>19</v>
      </c>
      <c r="M1437">
        <v>1</v>
      </c>
      <c r="N1437">
        <v>1</v>
      </c>
    </row>
    <row r="1438" spans="1:14" x14ac:dyDescent="0.2">
      <c r="A1438" t="s">
        <v>6370</v>
      </c>
      <c r="B1438" t="s">
        <v>89</v>
      </c>
      <c r="C1438" t="s">
        <v>258</v>
      </c>
      <c r="D1438" t="s">
        <v>4929</v>
      </c>
      <c r="E1438">
        <v>129</v>
      </c>
      <c r="F1438">
        <v>29</v>
      </c>
      <c r="G1438">
        <v>97</v>
      </c>
      <c r="H1438">
        <v>2</v>
      </c>
      <c r="I1438">
        <v>1</v>
      </c>
      <c r="J1438">
        <v>35</v>
      </c>
      <c r="K1438">
        <v>0</v>
      </c>
      <c r="L1438">
        <v>0</v>
      </c>
      <c r="M1438">
        <v>0</v>
      </c>
      <c r="N1438">
        <v>0</v>
      </c>
    </row>
    <row r="1439" spans="1:14" x14ac:dyDescent="0.2">
      <c r="A1439" t="s">
        <v>6371</v>
      </c>
      <c r="B1439" t="s">
        <v>89</v>
      </c>
      <c r="C1439" t="s">
        <v>258</v>
      </c>
      <c r="D1439" t="s">
        <v>4931</v>
      </c>
      <c r="E1439">
        <v>164</v>
      </c>
      <c r="F1439">
        <v>31</v>
      </c>
      <c r="G1439">
        <v>129</v>
      </c>
      <c r="H1439">
        <v>2</v>
      </c>
      <c r="I1439">
        <v>2</v>
      </c>
      <c r="J1439">
        <v>0</v>
      </c>
      <c r="K1439">
        <v>0</v>
      </c>
      <c r="L1439">
        <v>0</v>
      </c>
      <c r="M1439">
        <v>0</v>
      </c>
      <c r="N1439">
        <v>0</v>
      </c>
    </row>
    <row r="1440" spans="1:14" x14ac:dyDescent="0.2">
      <c r="A1440" t="s">
        <v>6372</v>
      </c>
      <c r="B1440" t="s">
        <v>89</v>
      </c>
      <c r="C1440" t="s">
        <v>258</v>
      </c>
      <c r="D1440" t="s">
        <v>4933</v>
      </c>
      <c r="E1440">
        <v>34</v>
      </c>
      <c r="F1440">
        <v>5</v>
      </c>
      <c r="G1440">
        <v>29</v>
      </c>
      <c r="H1440">
        <v>0</v>
      </c>
      <c r="I1440">
        <v>0</v>
      </c>
      <c r="J1440">
        <v>130</v>
      </c>
      <c r="K1440">
        <v>0</v>
      </c>
      <c r="L1440">
        <v>0</v>
      </c>
      <c r="M1440">
        <v>0</v>
      </c>
      <c r="N1440">
        <v>0</v>
      </c>
    </row>
    <row r="1441" spans="1:14" x14ac:dyDescent="0.2">
      <c r="A1441" t="s">
        <v>6373</v>
      </c>
      <c r="B1441" t="s">
        <v>89</v>
      </c>
      <c r="C1441" t="s">
        <v>258</v>
      </c>
      <c r="D1441" t="s">
        <v>4935</v>
      </c>
      <c r="E1441">
        <v>164</v>
      </c>
      <c r="F1441">
        <v>31</v>
      </c>
      <c r="G1441">
        <v>129</v>
      </c>
      <c r="H1441">
        <v>2</v>
      </c>
      <c r="I1441">
        <v>2</v>
      </c>
      <c r="J1441">
        <v>0</v>
      </c>
      <c r="K1441">
        <v>0</v>
      </c>
      <c r="L1441">
        <v>0</v>
      </c>
      <c r="M1441">
        <v>0</v>
      </c>
      <c r="N1441">
        <v>0</v>
      </c>
    </row>
    <row r="1442" spans="1:14" x14ac:dyDescent="0.2">
      <c r="A1442" t="s">
        <v>6374</v>
      </c>
      <c r="B1442" t="s">
        <v>89</v>
      </c>
      <c r="C1442" t="s">
        <v>258</v>
      </c>
      <c r="D1442" t="s">
        <v>4937</v>
      </c>
      <c r="E1442">
        <v>129</v>
      </c>
      <c r="F1442">
        <v>27</v>
      </c>
      <c r="G1442">
        <v>98</v>
      </c>
      <c r="H1442">
        <v>2</v>
      </c>
      <c r="I1442">
        <v>2</v>
      </c>
      <c r="J1442">
        <v>35</v>
      </c>
      <c r="K1442">
        <v>0</v>
      </c>
      <c r="L1442">
        <v>0</v>
      </c>
      <c r="M1442">
        <v>0</v>
      </c>
      <c r="N1442">
        <v>0</v>
      </c>
    </row>
    <row r="1443" spans="1:14" x14ac:dyDescent="0.2">
      <c r="A1443" t="s">
        <v>6375</v>
      </c>
      <c r="B1443" t="s">
        <v>89</v>
      </c>
      <c r="C1443" t="s">
        <v>258</v>
      </c>
      <c r="D1443" t="s">
        <v>4939</v>
      </c>
      <c r="E1443">
        <v>35</v>
      </c>
      <c r="F1443">
        <v>6</v>
      </c>
      <c r="G1443">
        <v>29</v>
      </c>
      <c r="H1443">
        <v>0</v>
      </c>
      <c r="I1443">
        <v>0</v>
      </c>
      <c r="J1443">
        <v>129</v>
      </c>
      <c r="K1443">
        <v>0</v>
      </c>
      <c r="L1443">
        <v>0</v>
      </c>
      <c r="M1443">
        <v>0</v>
      </c>
      <c r="N1443">
        <v>0</v>
      </c>
    </row>
    <row r="1444" spans="1:14" x14ac:dyDescent="0.2">
      <c r="A1444" t="s">
        <v>6376</v>
      </c>
      <c r="B1444" t="s">
        <v>89</v>
      </c>
      <c r="C1444" t="s">
        <v>258</v>
      </c>
      <c r="D1444" t="s">
        <v>4941</v>
      </c>
      <c r="E1444">
        <v>129</v>
      </c>
      <c r="F1444">
        <v>26</v>
      </c>
      <c r="G1444">
        <v>100</v>
      </c>
      <c r="H1444">
        <v>2</v>
      </c>
      <c r="I1444">
        <v>1</v>
      </c>
      <c r="J1444">
        <v>35</v>
      </c>
      <c r="K1444">
        <v>0</v>
      </c>
      <c r="L1444">
        <v>0</v>
      </c>
      <c r="M1444">
        <v>0</v>
      </c>
      <c r="N1444">
        <v>0</v>
      </c>
    </row>
    <row r="1445" spans="1:14" x14ac:dyDescent="0.2">
      <c r="A1445" t="s">
        <v>6377</v>
      </c>
      <c r="B1445" t="s">
        <v>89</v>
      </c>
      <c r="C1445" t="s">
        <v>258</v>
      </c>
      <c r="D1445" t="s">
        <v>4943</v>
      </c>
      <c r="E1445">
        <v>35</v>
      </c>
      <c r="F1445">
        <v>5</v>
      </c>
      <c r="G1445">
        <v>30</v>
      </c>
      <c r="H1445">
        <v>0</v>
      </c>
      <c r="I1445">
        <v>0</v>
      </c>
      <c r="J1445">
        <v>129</v>
      </c>
      <c r="K1445">
        <v>0</v>
      </c>
      <c r="L1445">
        <v>0</v>
      </c>
      <c r="M1445">
        <v>0</v>
      </c>
      <c r="N1445">
        <v>0</v>
      </c>
    </row>
    <row r="1446" spans="1:14" x14ac:dyDescent="0.2">
      <c r="A1446" t="s">
        <v>6378</v>
      </c>
      <c r="B1446" t="s">
        <v>89</v>
      </c>
      <c r="C1446" t="s">
        <v>258</v>
      </c>
      <c r="D1446" t="s">
        <v>4925</v>
      </c>
      <c r="E1446">
        <v>0</v>
      </c>
      <c r="F1446">
        <v>0</v>
      </c>
      <c r="G1446">
        <v>0</v>
      </c>
      <c r="H1446">
        <v>0</v>
      </c>
      <c r="I1446">
        <v>0</v>
      </c>
      <c r="J1446">
        <v>0</v>
      </c>
      <c r="K1446">
        <v>127</v>
      </c>
      <c r="L1446">
        <v>125</v>
      </c>
      <c r="M1446">
        <v>1</v>
      </c>
      <c r="N1446">
        <v>1</v>
      </c>
    </row>
    <row r="1447" spans="1:14" x14ac:dyDescent="0.2">
      <c r="A1447" t="s">
        <v>6379</v>
      </c>
      <c r="B1447" t="s">
        <v>89</v>
      </c>
      <c r="C1447" t="s">
        <v>258</v>
      </c>
      <c r="D1447" t="s">
        <v>4927</v>
      </c>
      <c r="E1447">
        <v>0</v>
      </c>
      <c r="F1447">
        <v>0</v>
      </c>
      <c r="G1447">
        <v>0</v>
      </c>
      <c r="H1447">
        <v>0</v>
      </c>
      <c r="I1447">
        <v>0</v>
      </c>
      <c r="J1447">
        <v>0</v>
      </c>
      <c r="K1447">
        <v>106</v>
      </c>
      <c r="L1447">
        <v>105</v>
      </c>
      <c r="M1447">
        <v>0</v>
      </c>
      <c r="N1447">
        <v>1</v>
      </c>
    </row>
    <row r="1448" spans="1:14" x14ac:dyDescent="0.2">
      <c r="A1448" t="s">
        <v>6380</v>
      </c>
      <c r="B1448" t="s">
        <v>89</v>
      </c>
      <c r="C1448" t="s">
        <v>259</v>
      </c>
      <c r="D1448" t="s">
        <v>4929</v>
      </c>
      <c r="E1448">
        <v>44</v>
      </c>
      <c r="F1448">
        <v>10</v>
      </c>
      <c r="G1448">
        <v>34</v>
      </c>
      <c r="H1448">
        <v>0</v>
      </c>
      <c r="I1448">
        <v>0</v>
      </c>
      <c r="J1448">
        <v>15</v>
      </c>
      <c r="K1448">
        <v>0</v>
      </c>
      <c r="L1448">
        <v>0</v>
      </c>
      <c r="M1448">
        <v>0</v>
      </c>
      <c r="N1448">
        <v>0</v>
      </c>
    </row>
    <row r="1449" spans="1:14" x14ac:dyDescent="0.2">
      <c r="A1449" t="s">
        <v>6381</v>
      </c>
      <c r="B1449" t="s">
        <v>89</v>
      </c>
      <c r="C1449" t="s">
        <v>259</v>
      </c>
      <c r="D1449" t="s">
        <v>4931</v>
      </c>
      <c r="E1449">
        <v>59</v>
      </c>
      <c r="F1449">
        <v>12</v>
      </c>
      <c r="G1449">
        <v>46</v>
      </c>
      <c r="H1449">
        <v>1</v>
      </c>
      <c r="I1449">
        <v>0</v>
      </c>
      <c r="J1449">
        <v>0</v>
      </c>
      <c r="K1449">
        <v>0</v>
      </c>
      <c r="L1449">
        <v>0</v>
      </c>
      <c r="M1449">
        <v>0</v>
      </c>
      <c r="N1449">
        <v>0</v>
      </c>
    </row>
    <row r="1450" spans="1:14" x14ac:dyDescent="0.2">
      <c r="A1450" t="s">
        <v>6382</v>
      </c>
      <c r="B1450" t="s">
        <v>89</v>
      </c>
      <c r="C1450" t="s">
        <v>259</v>
      </c>
      <c r="D1450" t="s">
        <v>4933</v>
      </c>
      <c r="E1450">
        <v>15</v>
      </c>
      <c r="F1450">
        <v>2</v>
      </c>
      <c r="G1450">
        <v>13</v>
      </c>
      <c r="H1450">
        <v>0</v>
      </c>
      <c r="I1450">
        <v>0</v>
      </c>
      <c r="J1450">
        <v>44</v>
      </c>
      <c r="K1450">
        <v>0</v>
      </c>
      <c r="L1450">
        <v>0</v>
      </c>
      <c r="M1450">
        <v>0</v>
      </c>
      <c r="N1450">
        <v>0</v>
      </c>
    </row>
    <row r="1451" spans="1:14" x14ac:dyDescent="0.2">
      <c r="A1451" t="s">
        <v>6383</v>
      </c>
      <c r="B1451" t="s">
        <v>89</v>
      </c>
      <c r="C1451" t="s">
        <v>259</v>
      </c>
      <c r="D1451" t="s">
        <v>4935</v>
      </c>
      <c r="E1451">
        <v>59</v>
      </c>
      <c r="F1451">
        <v>12</v>
      </c>
      <c r="G1451">
        <v>47</v>
      </c>
      <c r="H1451">
        <v>0</v>
      </c>
      <c r="I1451">
        <v>0</v>
      </c>
      <c r="J1451">
        <v>0</v>
      </c>
      <c r="K1451">
        <v>0</v>
      </c>
      <c r="L1451">
        <v>0</v>
      </c>
      <c r="M1451">
        <v>0</v>
      </c>
      <c r="N1451">
        <v>0</v>
      </c>
    </row>
    <row r="1452" spans="1:14" x14ac:dyDescent="0.2">
      <c r="A1452" t="s">
        <v>6384</v>
      </c>
      <c r="B1452" t="s">
        <v>89</v>
      </c>
      <c r="C1452" t="s">
        <v>259</v>
      </c>
      <c r="D1452" t="s">
        <v>4937</v>
      </c>
      <c r="E1452">
        <v>44</v>
      </c>
      <c r="F1452">
        <v>10</v>
      </c>
      <c r="G1452">
        <v>34</v>
      </c>
      <c r="H1452">
        <v>0</v>
      </c>
      <c r="I1452">
        <v>0</v>
      </c>
      <c r="J1452">
        <v>15</v>
      </c>
      <c r="K1452">
        <v>0</v>
      </c>
      <c r="L1452">
        <v>0</v>
      </c>
      <c r="M1452">
        <v>0</v>
      </c>
      <c r="N1452">
        <v>0</v>
      </c>
    </row>
    <row r="1453" spans="1:14" x14ac:dyDescent="0.2">
      <c r="A1453" t="s">
        <v>6385</v>
      </c>
      <c r="B1453" t="s">
        <v>89</v>
      </c>
      <c r="C1453" t="s">
        <v>259</v>
      </c>
      <c r="D1453" t="s">
        <v>4939</v>
      </c>
      <c r="E1453">
        <v>15</v>
      </c>
      <c r="F1453">
        <v>3</v>
      </c>
      <c r="G1453">
        <v>12</v>
      </c>
      <c r="H1453">
        <v>0</v>
      </c>
      <c r="I1453">
        <v>0</v>
      </c>
      <c r="J1453">
        <v>44</v>
      </c>
      <c r="K1453">
        <v>0</v>
      </c>
      <c r="L1453">
        <v>0</v>
      </c>
      <c r="M1453">
        <v>0</v>
      </c>
      <c r="N1453">
        <v>0</v>
      </c>
    </row>
    <row r="1454" spans="1:14" x14ac:dyDescent="0.2">
      <c r="A1454" t="s">
        <v>6386</v>
      </c>
      <c r="B1454" t="s">
        <v>86</v>
      </c>
      <c r="C1454" t="s">
        <v>189</v>
      </c>
      <c r="D1454" t="s">
        <v>4935</v>
      </c>
      <c r="E1454">
        <v>153</v>
      </c>
      <c r="F1454">
        <v>5</v>
      </c>
      <c r="G1454">
        <v>140</v>
      </c>
      <c r="H1454">
        <v>6</v>
      </c>
      <c r="I1454">
        <v>2</v>
      </c>
      <c r="J1454">
        <v>0</v>
      </c>
      <c r="K1454">
        <v>0</v>
      </c>
      <c r="L1454">
        <v>0</v>
      </c>
      <c r="M1454">
        <v>0</v>
      </c>
      <c r="N1454">
        <v>0</v>
      </c>
    </row>
    <row r="1455" spans="1:14" x14ac:dyDescent="0.2">
      <c r="A1455" t="s">
        <v>6387</v>
      </c>
      <c r="B1455" t="s">
        <v>86</v>
      </c>
      <c r="C1455" t="s">
        <v>190</v>
      </c>
      <c r="D1455" t="s">
        <v>4935</v>
      </c>
      <c r="E1455">
        <v>465</v>
      </c>
      <c r="F1455">
        <v>74</v>
      </c>
      <c r="G1455">
        <v>381</v>
      </c>
      <c r="H1455">
        <v>8</v>
      </c>
      <c r="I1455">
        <v>2</v>
      </c>
      <c r="J1455">
        <v>0</v>
      </c>
      <c r="K1455">
        <v>0</v>
      </c>
      <c r="L1455">
        <v>0</v>
      </c>
      <c r="M1455">
        <v>0</v>
      </c>
      <c r="N1455">
        <v>0</v>
      </c>
    </row>
    <row r="1456" spans="1:14" x14ac:dyDescent="0.2">
      <c r="A1456" t="s">
        <v>6388</v>
      </c>
      <c r="B1456" t="s">
        <v>86</v>
      </c>
      <c r="C1456" t="s">
        <v>191</v>
      </c>
      <c r="D1456" t="s">
        <v>4935</v>
      </c>
      <c r="E1456">
        <v>84</v>
      </c>
      <c r="F1456">
        <v>7</v>
      </c>
      <c r="G1456">
        <v>71</v>
      </c>
      <c r="H1456">
        <v>6</v>
      </c>
      <c r="I1456">
        <v>0</v>
      </c>
      <c r="J1456">
        <v>0</v>
      </c>
      <c r="K1456">
        <v>0</v>
      </c>
      <c r="L1456">
        <v>0</v>
      </c>
      <c r="M1456">
        <v>0</v>
      </c>
      <c r="N1456">
        <v>0</v>
      </c>
    </row>
    <row r="1457" spans="1:14" x14ac:dyDescent="0.2">
      <c r="A1457" t="s">
        <v>6389</v>
      </c>
      <c r="B1457" t="s">
        <v>86</v>
      </c>
      <c r="C1457" t="s">
        <v>192</v>
      </c>
      <c r="D1457" t="s">
        <v>4935</v>
      </c>
      <c r="E1457">
        <v>101</v>
      </c>
      <c r="F1457">
        <v>17</v>
      </c>
      <c r="G1457">
        <v>84</v>
      </c>
      <c r="H1457">
        <v>0</v>
      </c>
      <c r="I1457">
        <v>0</v>
      </c>
      <c r="J1457">
        <v>0</v>
      </c>
      <c r="K1457">
        <v>0</v>
      </c>
      <c r="L1457">
        <v>0</v>
      </c>
      <c r="M1457">
        <v>0</v>
      </c>
      <c r="N1457">
        <v>0</v>
      </c>
    </row>
    <row r="1458" spans="1:14" x14ac:dyDescent="0.2">
      <c r="A1458" t="s">
        <v>6390</v>
      </c>
      <c r="B1458" t="s">
        <v>86</v>
      </c>
      <c r="C1458" t="s">
        <v>193</v>
      </c>
      <c r="D1458" t="s">
        <v>4935</v>
      </c>
      <c r="E1458">
        <v>265</v>
      </c>
      <c r="F1458">
        <v>35</v>
      </c>
      <c r="G1458">
        <v>223</v>
      </c>
      <c r="H1458">
        <v>3</v>
      </c>
      <c r="I1458">
        <v>4</v>
      </c>
      <c r="J1458">
        <v>0</v>
      </c>
      <c r="K1458">
        <v>0</v>
      </c>
      <c r="L1458">
        <v>0</v>
      </c>
      <c r="M1458">
        <v>0</v>
      </c>
      <c r="N1458">
        <v>0</v>
      </c>
    </row>
    <row r="1459" spans="1:14" x14ac:dyDescent="0.2">
      <c r="A1459" t="s">
        <v>6391</v>
      </c>
      <c r="B1459" t="s">
        <v>86</v>
      </c>
      <c r="C1459" t="s">
        <v>194</v>
      </c>
      <c r="D1459" t="s">
        <v>4935</v>
      </c>
      <c r="E1459">
        <v>170</v>
      </c>
      <c r="F1459">
        <v>20</v>
      </c>
      <c r="G1459">
        <v>147</v>
      </c>
      <c r="H1459">
        <v>2</v>
      </c>
      <c r="I1459">
        <v>1</v>
      </c>
      <c r="J1459">
        <v>0</v>
      </c>
      <c r="K1459">
        <v>0</v>
      </c>
      <c r="L1459">
        <v>0</v>
      </c>
      <c r="M1459">
        <v>0</v>
      </c>
      <c r="N1459">
        <v>0</v>
      </c>
    </row>
    <row r="1460" spans="1:14" x14ac:dyDescent="0.2">
      <c r="A1460" t="s">
        <v>6392</v>
      </c>
      <c r="B1460" t="s">
        <v>86</v>
      </c>
      <c r="C1460" t="s">
        <v>195</v>
      </c>
      <c r="D1460" t="s">
        <v>4935</v>
      </c>
      <c r="E1460">
        <v>124</v>
      </c>
      <c r="F1460">
        <v>23</v>
      </c>
      <c r="G1460">
        <v>101</v>
      </c>
      <c r="H1460">
        <v>0</v>
      </c>
      <c r="I1460">
        <v>0</v>
      </c>
      <c r="J1460">
        <v>0</v>
      </c>
      <c r="K1460">
        <v>0</v>
      </c>
      <c r="L1460">
        <v>0</v>
      </c>
      <c r="M1460">
        <v>0</v>
      </c>
      <c r="N1460">
        <v>0</v>
      </c>
    </row>
    <row r="1461" spans="1:14" x14ac:dyDescent="0.2">
      <c r="A1461" t="s">
        <v>6393</v>
      </c>
      <c r="B1461" t="s">
        <v>86</v>
      </c>
      <c r="C1461" t="s">
        <v>196</v>
      </c>
      <c r="D1461" t="s">
        <v>4935</v>
      </c>
      <c r="E1461">
        <v>384</v>
      </c>
      <c r="F1461">
        <v>54</v>
      </c>
      <c r="G1461">
        <v>320</v>
      </c>
      <c r="H1461">
        <v>6</v>
      </c>
      <c r="I1461">
        <v>4</v>
      </c>
      <c r="J1461">
        <v>0</v>
      </c>
      <c r="K1461">
        <v>0</v>
      </c>
      <c r="L1461">
        <v>0</v>
      </c>
      <c r="M1461">
        <v>0</v>
      </c>
      <c r="N1461">
        <v>0</v>
      </c>
    </row>
    <row r="1462" spans="1:14" x14ac:dyDescent="0.2">
      <c r="A1462" t="s">
        <v>6394</v>
      </c>
      <c r="B1462" t="s">
        <v>86</v>
      </c>
      <c r="C1462" t="s">
        <v>197</v>
      </c>
      <c r="D1462" t="s">
        <v>4935</v>
      </c>
      <c r="E1462">
        <v>160</v>
      </c>
      <c r="F1462">
        <v>28</v>
      </c>
      <c r="G1462">
        <v>130</v>
      </c>
      <c r="H1462">
        <v>2</v>
      </c>
      <c r="I1462">
        <v>0</v>
      </c>
      <c r="J1462">
        <v>0</v>
      </c>
      <c r="K1462">
        <v>0</v>
      </c>
      <c r="L1462">
        <v>0</v>
      </c>
      <c r="M1462">
        <v>0</v>
      </c>
      <c r="N1462">
        <v>0</v>
      </c>
    </row>
    <row r="1463" spans="1:14" x14ac:dyDescent="0.2">
      <c r="A1463" t="s">
        <v>6395</v>
      </c>
      <c r="B1463" t="s">
        <v>86</v>
      </c>
      <c r="C1463" t="s">
        <v>276</v>
      </c>
      <c r="D1463" t="s">
        <v>4935</v>
      </c>
      <c r="E1463">
        <v>7</v>
      </c>
      <c r="F1463">
        <v>0</v>
      </c>
      <c r="G1463">
        <v>7</v>
      </c>
      <c r="H1463">
        <v>0</v>
      </c>
      <c r="I1463">
        <v>0</v>
      </c>
      <c r="J1463">
        <v>0</v>
      </c>
      <c r="K1463">
        <v>0</v>
      </c>
      <c r="L1463">
        <v>0</v>
      </c>
      <c r="M1463">
        <v>0</v>
      </c>
      <c r="N1463">
        <v>0</v>
      </c>
    </row>
    <row r="1464" spans="1:14" x14ac:dyDescent="0.2">
      <c r="A1464" t="s">
        <v>6396</v>
      </c>
      <c r="B1464" t="s">
        <v>86</v>
      </c>
      <c r="C1464" t="s">
        <v>198</v>
      </c>
      <c r="D1464" t="s">
        <v>4935</v>
      </c>
      <c r="E1464">
        <v>132</v>
      </c>
      <c r="F1464">
        <v>4</v>
      </c>
      <c r="G1464">
        <v>124</v>
      </c>
      <c r="H1464">
        <v>3</v>
      </c>
      <c r="I1464">
        <v>1</v>
      </c>
      <c r="J1464">
        <v>0</v>
      </c>
      <c r="K1464">
        <v>0</v>
      </c>
      <c r="L1464">
        <v>0</v>
      </c>
      <c r="M1464">
        <v>0</v>
      </c>
      <c r="N1464">
        <v>0</v>
      </c>
    </row>
    <row r="1465" spans="1:14" x14ac:dyDescent="0.2">
      <c r="A1465" t="s">
        <v>6397</v>
      </c>
      <c r="B1465" t="s">
        <v>86</v>
      </c>
      <c r="C1465" t="s">
        <v>199</v>
      </c>
      <c r="D1465" t="s">
        <v>4935</v>
      </c>
      <c r="E1465">
        <v>505</v>
      </c>
      <c r="F1465">
        <v>37</v>
      </c>
      <c r="G1465">
        <v>451</v>
      </c>
      <c r="H1465">
        <v>14</v>
      </c>
      <c r="I1465">
        <v>3</v>
      </c>
      <c r="J1465">
        <v>0</v>
      </c>
      <c r="K1465">
        <v>0</v>
      </c>
      <c r="L1465">
        <v>0</v>
      </c>
      <c r="M1465">
        <v>0</v>
      </c>
      <c r="N1465">
        <v>0</v>
      </c>
    </row>
    <row r="1466" spans="1:14" x14ac:dyDescent="0.2">
      <c r="A1466" t="s">
        <v>6398</v>
      </c>
      <c r="B1466" t="s">
        <v>86</v>
      </c>
      <c r="C1466" t="s">
        <v>200</v>
      </c>
      <c r="D1466" t="s">
        <v>4935</v>
      </c>
      <c r="E1466">
        <v>154</v>
      </c>
      <c r="F1466">
        <v>19</v>
      </c>
      <c r="G1466">
        <v>127</v>
      </c>
      <c r="H1466">
        <v>5</v>
      </c>
      <c r="I1466">
        <v>3</v>
      </c>
      <c r="J1466">
        <v>0</v>
      </c>
      <c r="K1466">
        <v>0</v>
      </c>
      <c r="L1466">
        <v>0</v>
      </c>
      <c r="M1466">
        <v>0</v>
      </c>
      <c r="N1466">
        <v>0</v>
      </c>
    </row>
    <row r="1467" spans="1:14" x14ac:dyDescent="0.2">
      <c r="A1467" t="s">
        <v>6399</v>
      </c>
      <c r="B1467" t="s">
        <v>86</v>
      </c>
      <c r="C1467" t="s">
        <v>201</v>
      </c>
      <c r="D1467" t="s">
        <v>4935</v>
      </c>
      <c r="E1467">
        <v>498</v>
      </c>
      <c r="F1467">
        <v>54</v>
      </c>
      <c r="G1467">
        <v>438</v>
      </c>
      <c r="H1467">
        <v>6</v>
      </c>
      <c r="I1467">
        <v>0</v>
      </c>
      <c r="J1467">
        <v>0</v>
      </c>
      <c r="K1467">
        <v>0</v>
      </c>
      <c r="L1467">
        <v>0</v>
      </c>
      <c r="M1467">
        <v>0</v>
      </c>
      <c r="N1467">
        <v>0</v>
      </c>
    </row>
    <row r="1468" spans="1:14" x14ac:dyDescent="0.2">
      <c r="A1468" t="s">
        <v>6400</v>
      </c>
      <c r="B1468" t="s">
        <v>86</v>
      </c>
      <c r="C1468" t="s">
        <v>202</v>
      </c>
      <c r="D1468" t="s">
        <v>4935</v>
      </c>
      <c r="E1468">
        <v>171</v>
      </c>
      <c r="F1468">
        <v>34</v>
      </c>
      <c r="G1468">
        <v>133</v>
      </c>
      <c r="H1468">
        <v>4</v>
      </c>
      <c r="I1468">
        <v>0</v>
      </c>
      <c r="J1468">
        <v>0</v>
      </c>
      <c r="K1468">
        <v>0</v>
      </c>
      <c r="L1468">
        <v>0</v>
      </c>
      <c r="M1468">
        <v>0</v>
      </c>
      <c r="N1468">
        <v>0</v>
      </c>
    </row>
    <row r="1469" spans="1:14" x14ac:dyDescent="0.2">
      <c r="A1469" t="s">
        <v>6401</v>
      </c>
      <c r="B1469" t="s">
        <v>86</v>
      </c>
      <c r="C1469" t="s">
        <v>203</v>
      </c>
      <c r="D1469" t="s">
        <v>4935</v>
      </c>
      <c r="E1469">
        <v>133</v>
      </c>
      <c r="F1469">
        <v>22</v>
      </c>
      <c r="G1469">
        <v>105</v>
      </c>
      <c r="H1469">
        <v>4</v>
      </c>
      <c r="I1469">
        <v>2</v>
      </c>
      <c r="J1469">
        <v>0</v>
      </c>
      <c r="K1469">
        <v>0</v>
      </c>
      <c r="L1469">
        <v>0</v>
      </c>
      <c r="M1469">
        <v>0</v>
      </c>
      <c r="N1469">
        <v>0</v>
      </c>
    </row>
    <row r="1470" spans="1:14" x14ac:dyDescent="0.2">
      <c r="A1470" t="s">
        <v>6402</v>
      </c>
      <c r="B1470" t="s">
        <v>86</v>
      </c>
      <c r="C1470" t="s">
        <v>204</v>
      </c>
      <c r="D1470" t="s">
        <v>4935</v>
      </c>
      <c r="E1470">
        <v>121</v>
      </c>
      <c r="F1470">
        <v>16</v>
      </c>
      <c r="G1470">
        <v>102</v>
      </c>
      <c r="H1470">
        <v>2</v>
      </c>
      <c r="I1470">
        <v>1</v>
      </c>
      <c r="J1470">
        <v>0</v>
      </c>
      <c r="K1470">
        <v>0</v>
      </c>
      <c r="L1470">
        <v>0</v>
      </c>
      <c r="M1470">
        <v>0</v>
      </c>
      <c r="N1470">
        <v>0</v>
      </c>
    </row>
    <row r="1471" spans="1:14" x14ac:dyDescent="0.2">
      <c r="A1471" t="s">
        <v>6403</v>
      </c>
      <c r="B1471" t="s">
        <v>86</v>
      </c>
      <c r="C1471" t="s">
        <v>205</v>
      </c>
      <c r="D1471" t="s">
        <v>4935</v>
      </c>
      <c r="E1471">
        <v>105</v>
      </c>
      <c r="F1471">
        <v>11</v>
      </c>
      <c r="G1471">
        <v>90</v>
      </c>
      <c r="H1471">
        <v>2</v>
      </c>
      <c r="I1471">
        <v>2</v>
      </c>
      <c r="J1471">
        <v>0</v>
      </c>
      <c r="K1471">
        <v>0</v>
      </c>
      <c r="L1471">
        <v>0</v>
      </c>
      <c r="M1471">
        <v>0</v>
      </c>
      <c r="N1471">
        <v>0</v>
      </c>
    </row>
    <row r="1472" spans="1:14" x14ac:dyDescent="0.2">
      <c r="A1472" t="s">
        <v>6404</v>
      </c>
      <c r="B1472" t="s">
        <v>86</v>
      </c>
      <c r="C1472" t="s">
        <v>206</v>
      </c>
      <c r="D1472" t="s">
        <v>4935</v>
      </c>
      <c r="E1472">
        <v>198</v>
      </c>
      <c r="F1472">
        <v>26</v>
      </c>
      <c r="G1472">
        <v>164</v>
      </c>
      <c r="H1472">
        <v>6</v>
      </c>
      <c r="I1472">
        <v>2</v>
      </c>
      <c r="J1472">
        <v>0</v>
      </c>
      <c r="K1472">
        <v>0</v>
      </c>
      <c r="L1472">
        <v>0</v>
      </c>
      <c r="M1472">
        <v>0</v>
      </c>
      <c r="N1472">
        <v>0</v>
      </c>
    </row>
    <row r="1473" spans="1:14" x14ac:dyDescent="0.2">
      <c r="A1473" t="s">
        <v>6405</v>
      </c>
      <c r="B1473" t="s">
        <v>86</v>
      </c>
      <c r="C1473" t="s">
        <v>207</v>
      </c>
      <c r="D1473" t="s">
        <v>4935</v>
      </c>
      <c r="E1473">
        <v>103</v>
      </c>
      <c r="F1473">
        <v>10</v>
      </c>
      <c r="G1473">
        <v>88</v>
      </c>
      <c r="H1473">
        <v>4</v>
      </c>
      <c r="I1473">
        <v>1</v>
      </c>
      <c r="J1473">
        <v>0</v>
      </c>
      <c r="K1473">
        <v>0</v>
      </c>
      <c r="L1473">
        <v>0</v>
      </c>
      <c r="M1473">
        <v>0</v>
      </c>
      <c r="N1473">
        <v>0</v>
      </c>
    </row>
    <row r="1474" spans="1:14" x14ac:dyDescent="0.2">
      <c r="A1474" t="s">
        <v>6406</v>
      </c>
      <c r="B1474" t="s">
        <v>86</v>
      </c>
      <c r="C1474" t="s">
        <v>208</v>
      </c>
      <c r="D1474" t="s">
        <v>4935</v>
      </c>
      <c r="E1474">
        <v>185</v>
      </c>
      <c r="F1474">
        <v>26</v>
      </c>
      <c r="G1474">
        <v>157</v>
      </c>
      <c r="H1474">
        <v>1</v>
      </c>
      <c r="I1474">
        <v>1</v>
      </c>
      <c r="J1474">
        <v>0</v>
      </c>
      <c r="K1474">
        <v>0</v>
      </c>
      <c r="L1474">
        <v>0</v>
      </c>
      <c r="M1474">
        <v>0</v>
      </c>
      <c r="N1474">
        <v>0</v>
      </c>
    </row>
    <row r="1475" spans="1:14" x14ac:dyDescent="0.2">
      <c r="A1475" t="s">
        <v>6407</v>
      </c>
      <c r="B1475" t="s">
        <v>86</v>
      </c>
      <c r="C1475" t="s">
        <v>209</v>
      </c>
      <c r="D1475" t="s">
        <v>4935</v>
      </c>
      <c r="E1475">
        <v>169</v>
      </c>
      <c r="F1475">
        <v>15</v>
      </c>
      <c r="G1475">
        <v>148</v>
      </c>
      <c r="H1475">
        <v>5</v>
      </c>
      <c r="I1475">
        <v>1</v>
      </c>
      <c r="J1475">
        <v>0</v>
      </c>
      <c r="K1475">
        <v>0</v>
      </c>
      <c r="L1475">
        <v>0</v>
      </c>
      <c r="M1475">
        <v>0</v>
      </c>
      <c r="N1475">
        <v>0</v>
      </c>
    </row>
    <row r="1476" spans="1:14" x14ac:dyDescent="0.2">
      <c r="A1476" t="s">
        <v>6408</v>
      </c>
      <c r="B1476" t="s">
        <v>86</v>
      </c>
      <c r="C1476" t="s">
        <v>210</v>
      </c>
      <c r="D1476" t="s">
        <v>4935</v>
      </c>
      <c r="E1476">
        <v>170</v>
      </c>
      <c r="F1476">
        <v>30</v>
      </c>
      <c r="G1476">
        <v>135</v>
      </c>
      <c r="H1476">
        <v>3</v>
      </c>
      <c r="I1476">
        <v>2</v>
      </c>
      <c r="J1476">
        <v>0</v>
      </c>
      <c r="K1476">
        <v>0</v>
      </c>
      <c r="L1476">
        <v>0</v>
      </c>
      <c r="M1476">
        <v>0</v>
      </c>
      <c r="N1476">
        <v>0</v>
      </c>
    </row>
    <row r="1477" spans="1:14" x14ac:dyDescent="0.2">
      <c r="A1477" t="s">
        <v>6409</v>
      </c>
      <c r="B1477" t="s">
        <v>86</v>
      </c>
      <c r="C1477" t="s">
        <v>211</v>
      </c>
      <c r="D1477" t="s">
        <v>4935</v>
      </c>
      <c r="E1477">
        <v>19</v>
      </c>
      <c r="F1477">
        <v>0</v>
      </c>
      <c r="G1477">
        <v>18</v>
      </c>
      <c r="H1477">
        <v>0</v>
      </c>
      <c r="I1477">
        <v>1</v>
      </c>
      <c r="J1477">
        <v>0</v>
      </c>
      <c r="K1477">
        <v>0</v>
      </c>
      <c r="L1477">
        <v>0</v>
      </c>
      <c r="M1477">
        <v>0</v>
      </c>
      <c r="N1477">
        <v>0</v>
      </c>
    </row>
    <row r="1478" spans="1:14" x14ac:dyDescent="0.2">
      <c r="A1478" t="s">
        <v>6410</v>
      </c>
      <c r="B1478" t="s">
        <v>86</v>
      </c>
      <c r="C1478" t="s">
        <v>212</v>
      </c>
      <c r="D1478" t="s">
        <v>4935</v>
      </c>
      <c r="E1478">
        <v>178</v>
      </c>
      <c r="F1478">
        <v>18</v>
      </c>
      <c r="G1478">
        <v>155</v>
      </c>
      <c r="H1478">
        <v>4</v>
      </c>
      <c r="I1478">
        <v>1</v>
      </c>
      <c r="J1478">
        <v>0</v>
      </c>
      <c r="K1478">
        <v>0</v>
      </c>
      <c r="L1478">
        <v>0</v>
      </c>
      <c r="M1478">
        <v>0</v>
      </c>
      <c r="N1478">
        <v>0</v>
      </c>
    </row>
    <row r="1479" spans="1:14" x14ac:dyDescent="0.2">
      <c r="A1479" t="s">
        <v>6411</v>
      </c>
      <c r="B1479" t="s">
        <v>86</v>
      </c>
      <c r="C1479" t="s">
        <v>213</v>
      </c>
      <c r="D1479" t="s">
        <v>4935</v>
      </c>
      <c r="E1479">
        <v>148</v>
      </c>
      <c r="F1479">
        <v>5</v>
      </c>
      <c r="G1479">
        <v>136</v>
      </c>
      <c r="H1479">
        <v>5</v>
      </c>
      <c r="I1479">
        <v>2</v>
      </c>
      <c r="J1479">
        <v>0</v>
      </c>
      <c r="K1479">
        <v>0</v>
      </c>
      <c r="L1479">
        <v>0</v>
      </c>
      <c r="M1479">
        <v>0</v>
      </c>
      <c r="N1479">
        <v>0</v>
      </c>
    </row>
    <row r="1480" spans="1:14" x14ac:dyDescent="0.2">
      <c r="A1480" t="s">
        <v>6412</v>
      </c>
      <c r="B1480" t="s">
        <v>86</v>
      </c>
      <c r="C1480" t="s">
        <v>214</v>
      </c>
      <c r="D1480" t="s">
        <v>4935</v>
      </c>
      <c r="E1480">
        <v>103</v>
      </c>
      <c r="F1480">
        <v>11</v>
      </c>
      <c r="G1480">
        <v>90</v>
      </c>
      <c r="H1480">
        <v>2</v>
      </c>
      <c r="I1480">
        <v>0</v>
      </c>
      <c r="J1480">
        <v>0</v>
      </c>
      <c r="K1480">
        <v>0</v>
      </c>
      <c r="L1480">
        <v>0</v>
      </c>
      <c r="M1480">
        <v>0</v>
      </c>
      <c r="N1480">
        <v>0</v>
      </c>
    </row>
    <row r="1481" spans="1:14" x14ac:dyDescent="0.2">
      <c r="A1481" t="s">
        <v>6413</v>
      </c>
      <c r="B1481" t="s">
        <v>86</v>
      </c>
      <c r="C1481" t="s">
        <v>215</v>
      </c>
      <c r="D1481" t="s">
        <v>4935</v>
      </c>
      <c r="E1481">
        <v>278</v>
      </c>
      <c r="F1481">
        <v>34</v>
      </c>
      <c r="G1481">
        <v>241</v>
      </c>
      <c r="H1481">
        <v>3</v>
      </c>
      <c r="I1481">
        <v>0</v>
      </c>
      <c r="J1481">
        <v>0</v>
      </c>
      <c r="K1481">
        <v>0</v>
      </c>
      <c r="L1481">
        <v>0</v>
      </c>
      <c r="M1481">
        <v>0</v>
      </c>
      <c r="N1481">
        <v>0</v>
      </c>
    </row>
    <row r="1482" spans="1:14" x14ac:dyDescent="0.2">
      <c r="A1482" t="s">
        <v>6414</v>
      </c>
      <c r="B1482" t="s">
        <v>86</v>
      </c>
      <c r="C1482" t="s">
        <v>216</v>
      </c>
      <c r="D1482" t="s">
        <v>4935</v>
      </c>
      <c r="E1482">
        <v>178</v>
      </c>
      <c r="F1482">
        <v>35</v>
      </c>
      <c r="G1482">
        <v>137</v>
      </c>
      <c r="H1482">
        <v>4</v>
      </c>
      <c r="I1482">
        <v>2</v>
      </c>
      <c r="J1482">
        <v>0</v>
      </c>
      <c r="K1482">
        <v>0</v>
      </c>
      <c r="L1482">
        <v>0</v>
      </c>
      <c r="M1482">
        <v>0</v>
      </c>
      <c r="N1482">
        <v>0</v>
      </c>
    </row>
    <row r="1483" spans="1:14" x14ac:dyDescent="0.2">
      <c r="A1483" t="s">
        <v>6415</v>
      </c>
      <c r="B1483" t="s">
        <v>86</v>
      </c>
      <c r="C1483" t="s">
        <v>217</v>
      </c>
      <c r="D1483" t="s">
        <v>4935</v>
      </c>
      <c r="E1483">
        <v>88</v>
      </c>
      <c r="F1483">
        <v>15</v>
      </c>
      <c r="G1483">
        <v>71</v>
      </c>
      <c r="H1483">
        <v>1</v>
      </c>
      <c r="I1483">
        <v>1</v>
      </c>
      <c r="J1483">
        <v>0</v>
      </c>
      <c r="K1483">
        <v>0</v>
      </c>
      <c r="L1483">
        <v>0</v>
      </c>
      <c r="M1483">
        <v>0</v>
      </c>
      <c r="N1483">
        <v>0</v>
      </c>
    </row>
    <row r="1484" spans="1:14" x14ac:dyDescent="0.2">
      <c r="A1484" t="s">
        <v>6416</v>
      </c>
      <c r="B1484" t="s">
        <v>86</v>
      </c>
      <c r="C1484" t="s">
        <v>218</v>
      </c>
      <c r="D1484" t="s">
        <v>4935</v>
      </c>
      <c r="E1484">
        <v>157</v>
      </c>
      <c r="F1484">
        <v>29</v>
      </c>
      <c r="G1484">
        <v>125</v>
      </c>
      <c r="H1484">
        <v>2</v>
      </c>
      <c r="I1484">
        <v>1</v>
      </c>
      <c r="J1484">
        <v>0</v>
      </c>
      <c r="K1484">
        <v>0</v>
      </c>
      <c r="L1484">
        <v>0</v>
      </c>
      <c r="M1484">
        <v>0</v>
      </c>
      <c r="N1484">
        <v>0</v>
      </c>
    </row>
    <row r="1485" spans="1:14" x14ac:dyDescent="0.2">
      <c r="A1485" t="s">
        <v>6417</v>
      </c>
      <c r="B1485" t="s">
        <v>86</v>
      </c>
      <c r="C1485" t="s">
        <v>219</v>
      </c>
      <c r="D1485" t="s">
        <v>4935</v>
      </c>
      <c r="E1485">
        <v>292</v>
      </c>
      <c r="F1485">
        <v>46</v>
      </c>
      <c r="G1485">
        <v>240</v>
      </c>
      <c r="H1485">
        <v>6</v>
      </c>
      <c r="I1485">
        <v>0</v>
      </c>
      <c r="J1485">
        <v>0</v>
      </c>
      <c r="K1485">
        <v>0</v>
      </c>
      <c r="L1485">
        <v>0</v>
      </c>
      <c r="M1485">
        <v>0</v>
      </c>
      <c r="N1485">
        <v>0</v>
      </c>
    </row>
    <row r="1486" spans="1:14" x14ac:dyDescent="0.2">
      <c r="A1486" t="s">
        <v>6418</v>
      </c>
      <c r="B1486" t="s">
        <v>86</v>
      </c>
      <c r="C1486" t="s">
        <v>220</v>
      </c>
      <c r="D1486" t="s">
        <v>4935</v>
      </c>
      <c r="E1486">
        <v>209</v>
      </c>
      <c r="F1486">
        <v>24</v>
      </c>
      <c r="G1486">
        <v>180</v>
      </c>
      <c r="H1486">
        <v>4</v>
      </c>
      <c r="I1486">
        <v>1</v>
      </c>
      <c r="J1486">
        <v>0</v>
      </c>
      <c r="K1486">
        <v>0</v>
      </c>
      <c r="L1486">
        <v>0</v>
      </c>
      <c r="M1486">
        <v>0</v>
      </c>
      <c r="N1486">
        <v>0</v>
      </c>
    </row>
    <row r="1487" spans="1:14" x14ac:dyDescent="0.2">
      <c r="A1487" t="s">
        <v>6419</v>
      </c>
      <c r="B1487" t="s">
        <v>86</v>
      </c>
      <c r="C1487" t="s">
        <v>221</v>
      </c>
      <c r="D1487" t="s">
        <v>4935</v>
      </c>
      <c r="E1487">
        <v>78</v>
      </c>
      <c r="F1487">
        <v>17</v>
      </c>
      <c r="G1487">
        <v>60</v>
      </c>
      <c r="H1487">
        <v>1</v>
      </c>
      <c r="I1487">
        <v>0</v>
      </c>
      <c r="J1487">
        <v>0</v>
      </c>
      <c r="K1487">
        <v>0</v>
      </c>
      <c r="L1487">
        <v>0</v>
      </c>
      <c r="M1487">
        <v>0</v>
      </c>
      <c r="N1487">
        <v>0</v>
      </c>
    </row>
    <row r="1488" spans="1:14" x14ac:dyDescent="0.2">
      <c r="A1488" t="s">
        <v>6420</v>
      </c>
      <c r="B1488" t="s">
        <v>86</v>
      </c>
      <c r="C1488" t="s">
        <v>222</v>
      </c>
      <c r="D1488" t="s">
        <v>4935</v>
      </c>
      <c r="E1488">
        <v>147</v>
      </c>
      <c r="F1488">
        <v>23</v>
      </c>
      <c r="G1488">
        <v>119</v>
      </c>
      <c r="H1488">
        <v>3</v>
      </c>
      <c r="I1488">
        <v>2</v>
      </c>
      <c r="J1488">
        <v>0</v>
      </c>
      <c r="K1488">
        <v>0</v>
      </c>
      <c r="L1488">
        <v>0</v>
      </c>
      <c r="M1488">
        <v>0</v>
      </c>
      <c r="N1488">
        <v>0</v>
      </c>
    </row>
    <row r="1489" spans="1:14" x14ac:dyDescent="0.2">
      <c r="A1489" t="s">
        <v>6421</v>
      </c>
      <c r="B1489" t="s">
        <v>86</v>
      </c>
      <c r="C1489" t="s">
        <v>223</v>
      </c>
      <c r="D1489" t="s">
        <v>4935</v>
      </c>
      <c r="E1489">
        <v>133</v>
      </c>
      <c r="F1489">
        <v>26</v>
      </c>
      <c r="G1489">
        <v>103</v>
      </c>
      <c r="H1489">
        <v>2</v>
      </c>
      <c r="I1489">
        <v>2</v>
      </c>
      <c r="J1489">
        <v>0</v>
      </c>
      <c r="K1489">
        <v>0</v>
      </c>
      <c r="L1489">
        <v>0</v>
      </c>
      <c r="M1489">
        <v>0</v>
      </c>
      <c r="N1489">
        <v>0</v>
      </c>
    </row>
    <row r="1490" spans="1:14" x14ac:dyDescent="0.2">
      <c r="A1490" t="s">
        <v>6422</v>
      </c>
      <c r="B1490" t="s">
        <v>86</v>
      </c>
      <c r="C1490" t="s">
        <v>224</v>
      </c>
      <c r="D1490" t="s">
        <v>4935</v>
      </c>
      <c r="E1490">
        <v>247</v>
      </c>
      <c r="F1490">
        <v>16</v>
      </c>
      <c r="G1490">
        <v>223</v>
      </c>
      <c r="H1490">
        <v>5</v>
      </c>
      <c r="I1490">
        <v>3</v>
      </c>
      <c r="J1490">
        <v>0</v>
      </c>
      <c r="K1490">
        <v>0</v>
      </c>
      <c r="L1490">
        <v>0</v>
      </c>
      <c r="M1490">
        <v>0</v>
      </c>
      <c r="N1490">
        <v>0</v>
      </c>
    </row>
    <row r="1491" spans="1:14" x14ac:dyDescent="0.2">
      <c r="A1491" t="s">
        <v>6423</v>
      </c>
      <c r="B1491" t="s">
        <v>86</v>
      </c>
      <c r="C1491" t="s">
        <v>225</v>
      </c>
      <c r="D1491" t="s">
        <v>4935</v>
      </c>
      <c r="E1491">
        <v>74</v>
      </c>
      <c r="F1491">
        <v>9</v>
      </c>
      <c r="G1491">
        <v>64</v>
      </c>
      <c r="H1491">
        <v>1</v>
      </c>
      <c r="I1491">
        <v>0</v>
      </c>
      <c r="J1491">
        <v>0</v>
      </c>
      <c r="K1491">
        <v>0</v>
      </c>
      <c r="L1491">
        <v>0</v>
      </c>
      <c r="M1491">
        <v>0</v>
      </c>
      <c r="N1491">
        <v>0</v>
      </c>
    </row>
    <row r="1492" spans="1:14" x14ac:dyDescent="0.2">
      <c r="A1492" t="s">
        <v>6424</v>
      </c>
      <c r="B1492" t="s">
        <v>86</v>
      </c>
      <c r="C1492" t="s">
        <v>226</v>
      </c>
      <c r="D1492" t="s">
        <v>4935</v>
      </c>
      <c r="E1492">
        <v>485</v>
      </c>
      <c r="F1492">
        <v>71</v>
      </c>
      <c r="G1492">
        <v>404</v>
      </c>
      <c r="H1492">
        <v>5</v>
      </c>
      <c r="I1492">
        <v>5</v>
      </c>
      <c r="J1492">
        <v>0</v>
      </c>
      <c r="K1492">
        <v>0</v>
      </c>
      <c r="L1492">
        <v>0</v>
      </c>
      <c r="M1492">
        <v>0</v>
      </c>
      <c r="N1492">
        <v>0</v>
      </c>
    </row>
    <row r="1493" spans="1:14" x14ac:dyDescent="0.2">
      <c r="A1493" t="s">
        <v>6425</v>
      </c>
      <c r="B1493" t="s">
        <v>86</v>
      </c>
      <c r="C1493" t="s">
        <v>227</v>
      </c>
      <c r="D1493" t="s">
        <v>4935</v>
      </c>
      <c r="E1493">
        <v>259</v>
      </c>
      <c r="F1493">
        <v>35</v>
      </c>
      <c r="G1493">
        <v>222</v>
      </c>
      <c r="H1493">
        <v>1</v>
      </c>
      <c r="I1493">
        <v>1</v>
      </c>
      <c r="J1493">
        <v>0</v>
      </c>
      <c r="K1493">
        <v>0</v>
      </c>
      <c r="L1493">
        <v>0</v>
      </c>
      <c r="M1493">
        <v>0</v>
      </c>
      <c r="N1493">
        <v>0</v>
      </c>
    </row>
    <row r="1494" spans="1:14" x14ac:dyDescent="0.2">
      <c r="A1494" t="s">
        <v>6426</v>
      </c>
      <c r="B1494" t="s">
        <v>86</v>
      </c>
      <c r="C1494" t="s">
        <v>228</v>
      </c>
      <c r="D1494" t="s">
        <v>4935</v>
      </c>
      <c r="E1494">
        <v>135</v>
      </c>
      <c r="F1494">
        <v>21</v>
      </c>
      <c r="G1494">
        <v>111</v>
      </c>
      <c r="H1494">
        <v>3</v>
      </c>
      <c r="I1494">
        <v>0</v>
      </c>
      <c r="J1494">
        <v>0</v>
      </c>
      <c r="K1494">
        <v>0</v>
      </c>
      <c r="L1494">
        <v>0</v>
      </c>
      <c r="M1494">
        <v>0</v>
      </c>
      <c r="N1494">
        <v>0</v>
      </c>
    </row>
    <row r="1495" spans="1:14" x14ac:dyDescent="0.2">
      <c r="A1495" t="s">
        <v>6427</v>
      </c>
      <c r="B1495" t="s">
        <v>86</v>
      </c>
      <c r="C1495" t="s">
        <v>229</v>
      </c>
      <c r="D1495" t="s">
        <v>4935</v>
      </c>
      <c r="E1495">
        <v>103</v>
      </c>
      <c r="F1495">
        <v>15</v>
      </c>
      <c r="G1495">
        <v>82</v>
      </c>
      <c r="H1495">
        <v>5</v>
      </c>
      <c r="I1495">
        <v>1</v>
      </c>
      <c r="J1495">
        <v>0</v>
      </c>
      <c r="K1495">
        <v>0</v>
      </c>
      <c r="L1495">
        <v>0</v>
      </c>
      <c r="M1495">
        <v>0</v>
      </c>
      <c r="N1495">
        <v>0</v>
      </c>
    </row>
    <row r="1496" spans="1:14" x14ac:dyDescent="0.2">
      <c r="A1496" t="s">
        <v>6428</v>
      </c>
      <c r="B1496" t="s">
        <v>86</v>
      </c>
      <c r="C1496" t="s">
        <v>230</v>
      </c>
      <c r="D1496" t="s">
        <v>4935</v>
      </c>
      <c r="E1496">
        <v>428</v>
      </c>
      <c r="F1496">
        <v>71</v>
      </c>
      <c r="G1496">
        <v>347</v>
      </c>
      <c r="H1496">
        <v>8</v>
      </c>
      <c r="I1496">
        <v>2</v>
      </c>
      <c r="J1496">
        <v>0</v>
      </c>
      <c r="K1496">
        <v>0</v>
      </c>
      <c r="L1496">
        <v>0</v>
      </c>
      <c r="M1496">
        <v>0</v>
      </c>
      <c r="N1496">
        <v>0</v>
      </c>
    </row>
    <row r="1497" spans="1:14" x14ac:dyDescent="0.2">
      <c r="A1497" t="s">
        <v>6429</v>
      </c>
      <c r="B1497" t="s">
        <v>86</v>
      </c>
      <c r="C1497" t="s">
        <v>231</v>
      </c>
      <c r="D1497" t="s">
        <v>4935</v>
      </c>
      <c r="E1497">
        <v>104</v>
      </c>
      <c r="F1497">
        <v>23</v>
      </c>
      <c r="G1497">
        <v>79</v>
      </c>
      <c r="H1497">
        <v>1</v>
      </c>
      <c r="I1497">
        <v>1</v>
      </c>
      <c r="J1497">
        <v>0</v>
      </c>
      <c r="K1497">
        <v>0</v>
      </c>
      <c r="L1497">
        <v>0</v>
      </c>
      <c r="M1497">
        <v>0</v>
      </c>
      <c r="N1497">
        <v>0</v>
      </c>
    </row>
    <row r="1498" spans="1:14" x14ac:dyDescent="0.2">
      <c r="A1498" t="s">
        <v>6430</v>
      </c>
      <c r="B1498" t="s">
        <v>86</v>
      </c>
      <c r="C1498" t="s">
        <v>232</v>
      </c>
      <c r="D1498" t="s">
        <v>4935</v>
      </c>
      <c r="E1498">
        <v>1180</v>
      </c>
      <c r="F1498">
        <v>200</v>
      </c>
      <c r="G1498">
        <v>967</v>
      </c>
      <c r="H1498">
        <v>11</v>
      </c>
      <c r="I1498">
        <v>2</v>
      </c>
      <c r="J1498">
        <v>0</v>
      </c>
      <c r="K1498">
        <v>0</v>
      </c>
      <c r="L1498">
        <v>0</v>
      </c>
      <c r="M1498">
        <v>0</v>
      </c>
      <c r="N1498">
        <v>0</v>
      </c>
    </row>
    <row r="1499" spans="1:14" x14ac:dyDescent="0.2">
      <c r="A1499" t="s">
        <v>6431</v>
      </c>
      <c r="B1499" t="s">
        <v>86</v>
      </c>
      <c r="C1499" t="s">
        <v>233</v>
      </c>
      <c r="D1499" t="s">
        <v>4935</v>
      </c>
      <c r="E1499">
        <v>190</v>
      </c>
      <c r="F1499">
        <v>16</v>
      </c>
      <c r="G1499">
        <v>169</v>
      </c>
      <c r="H1499">
        <v>5</v>
      </c>
      <c r="I1499">
        <v>0</v>
      </c>
      <c r="J1499">
        <v>0</v>
      </c>
      <c r="K1499">
        <v>0</v>
      </c>
      <c r="L1499">
        <v>0</v>
      </c>
      <c r="M1499">
        <v>0</v>
      </c>
      <c r="N1499">
        <v>0</v>
      </c>
    </row>
    <row r="1500" spans="1:14" x14ac:dyDescent="0.2">
      <c r="A1500" t="s">
        <v>6432</v>
      </c>
      <c r="B1500" t="s">
        <v>86</v>
      </c>
      <c r="C1500" t="s">
        <v>234</v>
      </c>
      <c r="D1500" t="s">
        <v>4935</v>
      </c>
      <c r="E1500">
        <v>171</v>
      </c>
      <c r="F1500">
        <v>18</v>
      </c>
      <c r="G1500">
        <v>151</v>
      </c>
      <c r="H1500">
        <v>2</v>
      </c>
      <c r="I1500">
        <v>0</v>
      </c>
      <c r="J1500">
        <v>0</v>
      </c>
      <c r="K1500">
        <v>0</v>
      </c>
      <c r="L1500">
        <v>0</v>
      </c>
      <c r="M1500">
        <v>0</v>
      </c>
      <c r="N1500">
        <v>0</v>
      </c>
    </row>
    <row r="1501" spans="1:14" x14ac:dyDescent="0.2">
      <c r="A1501" t="s">
        <v>6433</v>
      </c>
      <c r="B1501" t="s">
        <v>86</v>
      </c>
      <c r="C1501" t="s">
        <v>235</v>
      </c>
      <c r="D1501" t="s">
        <v>4935</v>
      </c>
      <c r="E1501">
        <v>176</v>
      </c>
      <c r="F1501">
        <v>5</v>
      </c>
      <c r="G1501">
        <v>164</v>
      </c>
      <c r="H1501">
        <v>5</v>
      </c>
      <c r="I1501">
        <v>2</v>
      </c>
      <c r="J1501">
        <v>0</v>
      </c>
      <c r="K1501">
        <v>0</v>
      </c>
      <c r="L1501">
        <v>0</v>
      </c>
      <c r="M1501">
        <v>0</v>
      </c>
      <c r="N1501">
        <v>0</v>
      </c>
    </row>
    <row r="1502" spans="1:14" x14ac:dyDescent="0.2">
      <c r="A1502" t="s">
        <v>6434</v>
      </c>
      <c r="B1502" t="s">
        <v>86</v>
      </c>
      <c r="C1502" t="s">
        <v>236</v>
      </c>
      <c r="D1502" t="s">
        <v>4935</v>
      </c>
      <c r="E1502">
        <v>111</v>
      </c>
      <c r="F1502">
        <v>13</v>
      </c>
      <c r="G1502">
        <v>94</v>
      </c>
      <c r="H1502">
        <v>1</v>
      </c>
      <c r="I1502">
        <v>3</v>
      </c>
      <c r="J1502">
        <v>0</v>
      </c>
      <c r="K1502">
        <v>0</v>
      </c>
      <c r="L1502">
        <v>0</v>
      </c>
      <c r="M1502">
        <v>0</v>
      </c>
      <c r="N1502">
        <v>0</v>
      </c>
    </row>
    <row r="1503" spans="1:14" x14ac:dyDescent="0.2">
      <c r="A1503" t="s">
        <v>6435</v>
      </c>
      <c r="B1503" t="s">
        <v>86</v>
      </c>
      <c r="C1503" t="s">
        <v>237</v>
      </c>
      <c r="D1503" t="s">
        <v>4935</v>
      </c>
      <c r="E1503">
        <v>128</v>
      </c>
      <c r="F1503">
        <v>22</v>
      </c>
      <c r="G1503">
        <v>100</v>
      </c>
      <c r="H1503">
        <v>5</v>
      </c>
      <c r="I1503">
        <v>1</v>
      </c>
      <c r="J1503">
        <v>0</v>
      </c>
      <c r="K1503">
        <v>0</v>
      </c>
      <c r="L1503">
        <v>0</v>
      </c>
      <c r="M1503">
        <v>0</v>
      </c>
      <c r="N1503">
        <v>0</v>
      </c>
    </row>
    <row r="1504" spans="1:14" x14ac:dyDescent="0.2">
      <c r="A1504" t="s">
        <v>6436</v>
      </c>
      <c r="B1504" t="s">
        <v>86</v>
      </c>
      <c r="C1504" t="s">
        <v>238</v>
      </c>
      <c r="D1504" t="s">
        <v>4935</v>
      </c>
      <c r="E1504">
        <v>77</v>
      </c>
      <c r="F1504">
        <v>12</v>
      </c>
      <c r="G1504">
        <v>63</v>
      </c>
      <c r="H1504">
        <v>1</v>
      </c>
      <c r="I1504">
        <v>1</v>
      </c>
      <c r="J1504">
        <v>0</v>
      </c>
      <c r="K1504">
        <v>0</v>
      </c>
      <c r="L1504">
        <v>0</v>
      </c>
      <c r="M1504">
        <v>0</v>
      </c>
      <c r="N1504">
        <v>0</v>
      </c>
    </row>
    <row r="1505" spans="1:14" x14ac:dyDescent="0.2">
      <c r="A1505" t="s">
        <v>6437</v>
      </c>
      <c r="B1505" t="s">
        <v>86</v>
      </c>
      <c r="C1505" t="s">
        <v>239</v>
      </c>
      <c r="D1505" t="s">
        <v>4935</v>
      </c>
      <c r="E1505">
        <v>135</v>
      </c>
      <c r="F1505">
        <v>10</v>
      </c>
      <c r="G1505">
        <v>120</v>
      </c>
      <c r="H1505">
        <v>5</v>
      </c>
      <c r="I1505">
        <v>0</v>
      </c>
      <c r="J1505">
        <v>0</v>
      </c>
      <c r="K1505">
        <v>0</v>
      </c>
      <c r="L1505">
        <v>0</v>
      </c>
      <c r="M1505">
        <v>0</v>
      </c>
      <c r="N1505">
        <v>0</v>
      </c>
    </row>
    <row r="1506" spans="1:14" x14ac:dyDescent="0.2">
      <c r="A1506" t="s">
        <v>6438</v>
      </c>
      <c r="B1506" t="s">
        <v>86</v>
      </c>
      <c r="C1506" t="s">
        <v>240</v>
      </c>
      <c r="D1506" t="s">
        <v>4935</v>
      </c>
      <c r="E1506">
        <v>200</v>
      </c>
      <c r="F1506">
        <v>32</v>
      </c>
      <c r="G1506">
        <v>164</v>
      </c>
      <c r="H1506">
        <v>4</v>
      </c>
      <c r="I1506">
        <v>0</v>
      </c>
      <c r="J1506">
        <v>0</v>
      </c>
      <c r="K1506">
        <v>0</v>
      </c>
      <c r="L1506">
        <v>0</v>
      </c>
      <c r="M1506">
        <v>0</v>
      </c>
      <c r="N1506">
        <v>0</v>
      </c>
    </row>
    <row r="1507" spans="1:14" x14ac:dyDescent="0.2">
      <c r="A1507" t="s">
        <v>6439</v>
      </c>
      <c r="B1507" t="s">
        <v>86</v>
      </c>
      <c r="C1507" t="s">
        <v>241</v>
      </c>
      <c r="D1507" t="s">
        <v>4935</v>
      </c>
      <c r="E1507">
        <v>206</v>
      </c>
      <c r="F1507">
        <v>27</v>
      </c>
      <c r="G1507">
        <v>172</v>
      </c>
      <c r="H1507">
        <v>5</v>
      </c>
      <c r="I1507">
        <v>2</v>
      </c>
      <c r="J1507">
        <v>0</v>
      </c>
      <c r="K1507">
        <v>0</v>
      </c>
      <c r="L1507">
        <v>0</v>
      </c>
      <c r="M1507">
        <v>0</v>
      </c>
      <c r="N1507">
        <v>0</v>
      </c>
    </row>
    <row r="1508" spans="1:14" x14ac:dyDescent="0.2">
      <c r="A1508" t="s">
        <v>6440</v>
      </c>
      <c r="B1508" t="s">
        <v>86</v>
      </c>
      <c r="C1508" t="s">
        <v>242</v>
      </c>
      <c r="D1508" t="s">
        <v>4935</v>
      </c>
      <c r="E1508">
        <v>97</v>
      </c>
      <c r="F1508">
        <v>11</v>
      </c>
      <c r="G1508">
        <v>82</v>
      </c>
      <c r="H1508">
        <v>3</v>
      </c>
      <c r="I1508">
        <v>1</v>
      </c>
      <c r="J1508">
        <v>0</v>
      </c>
      <c r="K1508">
        <v>0</v>
      </c>
      <c r="L1508">
        <v>0</v>
      </c>
      <c r="M1508">
        <v>0</v>
      </c>
      <c r="N1508">
        <v>0</v>
      </c>
    </row>
    <row r="1509" spans="1:14" x14ac:dyDescent="0.2">
      <c r="A1509" t="s">
        <v>6441</v>
      </c>
      <c r="B1509" t="s">
        <v>86</v>
      </c>
      <c r="C1509" t="s">
        <v>243</v>
      </c>
      <c r="D1509" t="s">
        <v>4935</v>
      </c>
      <c r="E1509">
        <v>207</v>
      </c>
      <c r="F1509">
        <v>18</v>
      </c>
      <c r="G1509">
        <v>184</v>
      </c>
      <c r="H1509">
        <v>4</v>
      </c>
      <c r="I1509">
        <v>1</v>
      </c>
      <c r="J1509">
        <v>0</v>
      </c>
      <c r="K1509">
        <v>0</v>
      </c>
      <c r="L1509">
        <v>0</v>
      </c>
      <c r="M1509">
        <v>0</v>
      </c>
      <c r="N1509">
        <v>0</v>
      </c>
    </row>
    <row r="1510" spans="1:14" x14ac:dyDescent="0.2">
      <c r="A1510" t="s">
        <v>6442</v>
      </c>
      <c r="B1510" t="s">
        <v>86</v>
      </c>
      <c r="C1510" t="s">
        <v>244</v>
      </c>
      <c r="D1510" t="s">
        <v>4935</v>
      </c>
      <c r="E1510">
        <v>231</v>
      </c>
      <c r="F1510">
        <v>30</v>
      </c>
      <c r="G1510">
        <v>192</v>
      </c>
      <c r="H1510">
        <v>7</v>
      </c>
      <c r="I1510">
        <v>2</v>
      </c>
      <c r="J1510">
        <v>0</v>
      </c>
      <c r="K1510">
        <v>0</v>
      </c>
      <c r="L1510">
        <v>0</v>
      </c>
      <c r="M1510">
        <v>0</v>
      </c>
      <c r="N1510">
        <v>0</v>
      </c>
    </row>
    <row r="1511" spans="1:14" x14ac:dyDescent="0.2">
      <c r="A1511" t="s">
        <v>6443</v>
      </c>
      <c r="B1511" t="s">
        <v>86</v>
      </c>
      <c r="C1511" t="s">
        <v>245</v>
      </c>
      <c r="D1511" t="s">
        <v>4935</v>
      </c>
      <c r="E1511">
        <v>145</v>
      </c>
      <c r="F1511">
        <v>25</v>
      </c>
      <c r="G1511">
        <v>119</v>
      </c>
      <c r="H1511">
        <v>1</v>
      </c>
      <c r="I1511">
        <v>0</v>
      </c>
      <c r="J1511">
        <v>0</v>
      </c>
      <c r="K1511">
        <v>0</v>
      </c>
      <c r="L1511">
        <v>0</v>
      </c>
      <c r="M1511">
        <v>0</v>
      </c>
      <c r="N1511">
        <v>0</v>
      </c>
    </row>
    <row r="1512" spans="1:14" x14ac:dyDescent="0.2">
      <c r="A1512" t="s">
        <v>6444</v>
      </c>
      <c r="B1512" t="s">
        <v>86</v>
      </c>
      <c r="C1512" t="s">
        <v>246</v>
      </c>
      <c r="D1512" t="s">
        <v>4935</v>
      </c>
      <c r="E1512">
        <v>393</v>
      </c>
      <c r="F1512">
        <v>73</v>
      </c>
      <c r="G1512">
        <v>315</v>
      </c>
      <c r="H1512">
        <v>3</v>
      </c>
      <c r="I1512">
        <v>2</v>
      </c>
      <c r="J1512">
        <v>0</v>
      </c>
      <c r="K1512">
        <v>0</v>
      </c>
      <c r="L1512">
        <v>0</v>
      </c>
      <c r="M1512">
        <v>0</v>
      </c>
      <c r="N1512">
        <v>0</v>
      </c>
    </row>
    <row r="1513" spans="1:14" x14ac:dyDescent="0.2">
      <c r="A1513" t="s">
        <v>6445</v>
      </c>
      <c r="B1513" t="s">
        <v>86</v>
      </c>
      <c r="C1513" t="s">
        <v>247</v>
      </c>
      <c r="D1513" t="s">
        <v>4935</v>
      </c>
      <c r="E1513">
        <v>134</v>
      </c>
      <c r="F1513">
        <v>13</v>
      </c>
      <c r="G1513">
        <v>120</v>
      </c>
      <c r="H1513">
        <v>1</v>
      </c>
      <c r="I1513">
        <v>0</v>
      </c>
      <c r="J1513">
        <v>0</v>
      </c>
      <c r="K1513">
        <v>0</v>
      </c>
      <c r="L1513">
        <v>0</v>
      </c>
      <c r="M1513">
        <v>0</v>
      </c>
      <c r="N1513">
        <v>0</v>
      </c>
    </row>
    <row r="1514" spans="1:14" x14ac:dyDescent="0.2">
      <c r="A1514" t="s">
        <v>6446</v>
      </c>
      <c r="B1514" t="s">
        <v>86</v>
      </c>
      <c r="C1514" t="s">
        <v>248</v>
      </c>
      <c r="D1514" t="s">
        <v>4935</v>
      </c>
      <c r="E1514">
        <v>323</v>
      </c>
      <c r="F1514">
        <v>41</v>
      </c>
      <c r="G1514">
        <v>272</v>
      </c>
      <c r="H1514">
        <v>7</v>
      </c>
      <c r="I1514">
        <v>3</v>
      </c>
      <c r="J1514">
        <v>0</v>
      </c>
      <c r="K1514">
        <v>0</v>
      </c>
      <c r="L1514">
        <v>0</v>
      </c>
      <c r="M1514">
        <v>0</v>
      </c>
      <c r="N1514">
        <v>0</v>
      </c>
    </row>
    <row r="1515" spans="1:14" x14ac:dyDescent="0.2">
      <c r="A1515" t="s">
        <v>6447</v>
      </c>
      <c r="B1515" t="s">
        <v>86</v>
      </c>
      <c r="C1515" t="s">
        <v>249</v>
      </c>
      <c r="D1515" t="s">
        <v>4935</v>
      </c>
      <c r="E1515">
        <v>651</v>
      </c>
      <c r="F1515">
        <v>90</v>
      </c>
      <c r="G1515">
        <v>552</v>
      </c>
      <c r="H1515">
        <v>6</v>
      </c>
      <c r="I1515">
        <v>3</v>
      </c>
      <c r="J1515">
        <v>0</v>
      </c>
      <c r="K1515">
        <v>0</v>
      </c>
      <c r="L1515">
        <v>0</v>
      </c>
      <c r="M1515">
        <v>0</v>
      </c>
      <c r="N1515">
        <v>0</v>
      </c>
    </row>
    <row r="1516" spans="1:14" x14ac:dyDescent="0.2">
      <c r="A1516" t="s">
        <v>6448</v>
      </c>
      <c r="B1516" t="s">
        <v>86</v>
      </c>
      <c r="C1516" t="s">
        <v>250</v>
      </c>
      <c r="D1516" t="s">
        <v>4935</v>
      </c>
      <c r="E1516">
        <v>92</v>
      </c>
      <c r="F1516">
        <v>19</v>
      </c>
      <c r="G1516">
        <v>72</v>
      </c>
      <c r="H1516">
        <v>1</v>
      </c>
      <c r="I1516">
        <v>0</v>
      </c>
      <c r="J1516">
        <v>0</v>
      </c>
      <c r="K1516">
        <v>0</v>
      </c>
      <c r="L1516">
        <v>0</v>
      </c>
      <c r="M1516">
        <v>0</v>
      </c>
      <c r="N1516">
        <v>0</v>
      </c>
    </row>
    <row r="1517" spans="1:14" x14ac:dyDescent="0.2">
      <c r="A1517" t="s">
        <v>6449</v>
      </c>
      <c r="B1517" t="s">
        <v>86</v>
      </c>
      <c r="C1517" t="s">
        <v>251</v>
      </c>
      <c r="D1517" t="s">
        <v>4935</v>
      </c>
      <c r="E1517">
        <v>82</v>
      </c>
      <c r="F1517">
        <v>19</v>
      </c>
      <c r="G1517">
        <v>63</v>
      </c>
      <c r="H1517">
        <v>0</v>
      </c>
      <c r="I1517">
        <v>0</v>
      </c>
      <c r="J1517">
        <v>0</v>
      </c>
      <c r="K1517">
        <v>0</v>
      </c>
      <c r="L1517">
        <v>0</v>
      </c>
      <c r="M1517">
        <v>0</v>
      </c>
      <c r="N1517">
        <v>0</v>
      </c>
    </row>
    <row r="1518" spans="1:14" x14ac:dyDescent="0.2">
      <c r="A1518" t="s">
        <v>6450</v>
      </c>
      <c r="B1518" t="s">
        <v>86</v>
      </c>
      <c r="C1518" t="s">
        <v>252</v>
      </c>
      <c r="D1518" t="s">
        <v>4935</v>
      </c>
      <c r="E1518">
        <v>193</v>
      </c>
      <c r="F1518">
        <v>27</v>
      </c>
      <c r="G1518">
        <v>163</v>
      </c>
      <c r="H1518">
        <v>2</v>
      </c>
      <c r="I1518">
        <v>1</v>
      </c>
      <c r="J1518">
        <v>0</v>
      </c>
      <c r="K1518">
        <v>0</v>
      </c>
      <c r="L1518">
        <v>0</v>
      </c>
      <c r="M1518">
        <v>0</v>
      </c>
      <c r="N1518">
        <v>0</v>
      </c>
    </row>
    <row r="1519" spans="1:14" x14ac:dyDescent="0.2">
      <c r="A1519" t="s">
        <v>6451</v>
      </c>
      <c r="B1519" t="s">
        <v>86</v>
      </c>
      <c r="C1519" t="s">
        <v>253</v>
      </c>
      <c r="D1519" t="s">
        <v>4935</v>
      </c>
      <c r="E1519">
        <v>429</v>
      </c>
      <c r="F1519">
        <v>78</v>
      </c>
      <c r="G1519">
        <v>339</v>
      </c>
      <c r="H1519">
        <v>9</v>
      </c>
      <c r="I1519">
        <v>3</v>
      </c>
      <c r="J1519">
        <v>0</v>
      </c>
      <c r="K1519">
        <v>0</v>
      </c>
      <c r="L1519">
        <v>0</v>
      </c>
      <c r="M1519">
        <v>0</v>
      </c>
      <c r="N1519">
        <v>0</v>
      </c>
    </row>
    <row r="1520" spans="1:14" x14ac:dyDescent="0.2">
      <c r="A1520" t="s">
        <v>6452</v>
      </c>
      <c r="B1520" t="s">
        <v>86</v>
      </c>
      <c r="C1520" t="s">
        <v>254</v>
      </c>
      <c r="D1520" t="s">
        <v>4935</v>
      </c>
      <c r="E1520">
        <v>139</v>
      </c>
      <c r="F1520">
        <v>25</v>
      </c>
      <c r="G1520">
        <v>111</v>
      </c>
      <c r="H1520">
        <v>3</v>
      </c>
      <c r="I1520">
        <v>0</v>
      </c>
      <c r="J1520">
        <v>0</v>
      </c>
      <c r="K1520">
        <v>0</v>
      </c>
      <c r="L1520">
        <v>0</v>
      </c>
      <c r="M1520">
        <v>0</v>
      </c>
      <c r="N1520">
        <v>0</v>
      </c>
    </row>
    <row r="1521" spans="1:14" x14ac:dyDescent="0.2">
      <c r="A1521" t="s">
        <v>6453</v>
      </c>
      <c r="B1521" t="s">
        <v>86</v>
      </c>
      <c r="C1521" t="s">
        <v>255</v>
      </c>
      <c r="D1521" t="s">
        <v>4935</v>
      </c>
      <c r="E1521">
        <v>185</v>
      </c>
      <c r="F1521">
        <v>27</v>
      </c>
      <c r="G1521">
        <v>155</v>
      </c>
      <c r="H1521">
        <v>3</v>
      </c>
      <c r="I1521">
        <v>0</v>
      </c>
      <c r="J1521">
        <v>0</v>
      </c>
      <c r="K1521">
        <v>0</v>
      </c>
      <c r="L1521">
        <v>0</v>
      </c>
      <c r="M1521">
        <v>0</v>
      </c>
      <c r="N1521">
        <v>0</v>
      </c>
    </row>
    <row r="1522" spans="1:14" x14ac:dyDescent="0.2">
      <c r="A1522" t="s">
        <v>6454</v>
      </c>
      <c r="B1522" t="s">
        <v>86</v>
      </c>
      <c r="C1522" t="s">
        <v>256</v>
      </c>
      <c r="D1522" t="s">
        <v>4935</v>
      </c>
      <c r="E1522">
        <v>177</v>
      </c>
      <c r="F1522">
        <v>27</v>
      </c>
      <c r="G1522">
        <v>149</v>
      </c>
      <c r="H1522">
        <v>1</v>
      </c>
      <c r="I1522">
        <v>0</v>
      </c>
      <c r="J1522">
        <v>0</v>
      </c>
      <c r="K1522">
        <v>0</v>
      </c>
      <c r="L1522">
        <v>0</v>
      </c>
      <c r="M1522">
        <v>0</v>
      </c>
      <c r="N1522">
        <v>0</v>
      </c>
    </row>
    <row r="1523" spans="1:14" x14ac:dyDescent="0.2">
      <c r="A1523" t="s">
        <v>6455</v>
      </c>
      <c r="B1523" t="s">
        <v>86</v>
      </c>
      <c r="C1523" t="s">
        <v>257</v>
      </c>
      <c r="D1523" t="s">
        <v>4935</v>
      </c>
      <c r="E1523">
        <v>95</v>
      </c>
      <c r="F1523">
        <v>5</v>
      </c>
      <c r="G1523">
        <v>85</v>
      </c>
      <c r="H1523">
        <v>3</v>
      </c>
      <c r="I1523">
        <v>2</v>
      </c>
      <c r="J1523">
        <v>0</v>
      </c>
      <c r="K1523">
        <v>0</v>
      </c>
      <c r="L1523">
        <v>0</v>
      </c>
      <c r="M1523">
        <v>0</v>
      </c>
      <c r="N1523">
        <v>0</v>
      </c>
    </row>
    <row r="1524" spans="1:14" x14ac:dyDescent="0.2">
      <c r="A1524" t="s">
        <v>6456</v>
      </c>
      <c r="B1524" t="s">
        <v>86</v>
      </c>
      <c r="C1524" t="s">
        <v>258</v>
      </c>
      <c r="D1524" t="s">
        <v>4935</v>
      </c>
      <c r="E1524">
        <v>331</v>
      </c>
      <c r="F1524">
        <v>66</v>
      </c>
      <c r="G1524">
        <v>258</v>
      </c>
      <c r="H1524">
        <v>2</v>
      </c>
      <c r="I1524">
        <v>5</v>
      </c>
      <c r="J1524">
        <v>0</v>
      </c>
      <c r="K1524">
        <v>0</v>
      </c>
      <c r="L1524">
        <v>0</v>
      </c>
      <c r="M1524">
        <v>0</v>
      </c>
      <c r="N1524">
        <v>0</v>
      </c>
    </row>
    <row r="1525" spans="1:14" x14ac:dyDescent="0.2">
      <c r="A1525" t="s">
        <v>6457</v>
      </c>
      <c r="B1525" t="s">
        <v>86</v>
      </c>
      <c r="C1525" t="s">
        <v>259</v>
      </c>
      <c r="D1525" t="s">
        <v>4935</v>
      </c>
      <c r="E1525">
        <v>145</v>
      </c>
      <c r="F1525">
        <v>28</v>
      </c>
      <c r="G1525">
        <v>116</v>
      </c>
      <c r="H1525">
        <v>1</v>
      </c>
      <c r="I1525">
        <v>0</v>
      </c>
      <c r="J1525">
        <v>0</v>
      </c>
      <c r="K1525">
        <v>0</v>
      </c>
      <c r="L1525">
        <v>0</v>
      </c>
      <c r="M1525">
        <v>0</v>
      </c>
      <c r="N1525">
        <v>0</v>
      </c>
    </row>
    <row r="1526" spans="1:14" x14ac:dyDescent="0.2">
      <c r="A1526" t="s">
        <v>6458</v>
      </c>
      <c r="B1526" t="s">
        <v>86</v>
      </c>
      <c r="C1526" t="s">
        <v>107</v>
      </c>
      <c r="D1526" t="s">
        <v>4937</v>
      </c>
      <c r="E1526">
        <v>81</v>
      </c>
      <c r="F1526">
        <v>9</v>
      </c>
      <c r="G1526">
        <v>66</v>
      </c>
      <c r="H1526">
        <v>4</v>
      </c>
      <c r="I1526">
        <v>2</v>
      </c>
      <c r="J1526">
        <v>40</v>
      </c>
      <c r="K1526">
        <v>0</v>
      </c>
      <c r="L1526">
        <v>0</v>
      </c>
      <c r="M1526">
        <v>0</v>
      </c>
      <c r="N1526">
        <v>0</v>
      </c>
    </row>
    <row r="1527" spans="1:14" x14ac:dyDescent="0.2">
      <c r="A1527" t="s">
        <v>6459</v>
      </c>
      <c r="B1527" t="s">
        <v>86</v>
      </c>
      <c r="C1527" t="s">
        <v>108</v>
      </c>
      <c r="D1527" t="s">
        <v>4937</v>
      </c>
      <c r="E1527">
        <v>194</v>
      </c>
      <c r="F1527">
        <v>40</v>
      </c>
      <c r="G1527">
        <v>148</v>
      </c>
      <c r="H1527">
        <v>3</v>
      </c>
      <c r="I1527">
        <v>3</v>
      </c>
      <c r="J1527">
        <v>83</v>
      </c>
      <c r="K1527">
        <v>0</v>
      </c>
      <c r="L1527">
        <v>0</v>
      </c>
      <c r="M1527">
        <v>0</v>
      </c>
      <c r="N1527">
        <v>0</v>
      </c>
    </row>
    <row r="1528" spans="1:14" x14ac:dyDescent="0.2">
      <c r="A1528" t="s">
        <v>6460</v>
      </c>
      <c r="B1528" t="s">
        <v>86</v>
      </c>
      <c r="C1528" t="s">
        <v>109</v>
      </c>
      <c r="D1528" t="s">
        <v>4937</v>
      </c>
      <c r="E1528">
        <v>103</v>
      </c>
      <c r="F1528">
        <v>19</v>
      </c>
      <c r="G1528">
        <v>82</v>
      </c>
      <c r="H1528">
        <v>1</v>
      </c>
      <c r="I1528">
        <v>1</v>
      </c>
      <c r="J1528">
        <v>48</v>
      </c>
      <c r="K1528">
        <v>0</v>
      </c>
      <c r="L1528">
        <v>0</v>
      </c>
      <c r="M1528">
        <v>0</v>
      </c>
      <c r="N1528">
        <v>0</v>
      </c>
    </row>
    <row r="1529" spans="1:14" x14ac:dyDescent="0.2">
      <c r="A1529" t="s">
        <v>6461</v>
      </c>
      <c r="B1529" t="s">
        <v>86</v>
      </c>
      <c r="C1529" t="s">
        <v>110</v>
      </c>
      <c r="D1529" t="s">
        <v>4937</v>
      </c>
      <c r="E1529">
        <v>95</v>
      </c>
      <c r="F1529">
        <v>27</v>
      </c>
      <c r="G1529">
        <v>67</v>
      </c>
      <c r="H1529">
        <v>1</v>
      </c>
      <c r="I1529">
        <v>0</v>
      </c>
      <c r="J1529">
        <v>31</v>
      </c>
      <c r="K1529">
        <v>0</v>
      </c>
      <c r="L1529">
        <v>0</v>
      </c>
      <c r="M1529">
        <v>0</v>
      </c>
      <c r="N1529">
        <v>0</v>
      </c>
    </row>
    <row r="1530" spans="1:14" x14ac:dyDescent="0.2">
      <c r="A1530" t="s">
        <v>6462</v>
      </c>
      <c r="B1530" t="s">
        <v>86</v>
      </c>
      <c r="C1530" t="s">
        <v>111</v>
      </c>
      <c r="D1530" t="s">
        <v>4937</v>
      </c>
      <c r="E1530">
        <v>88</v>
      </c>
      <c r="F1530">
        <v>21</v>
      </c>
      <c r="G1530">
        <v>67</v>
      </c>
      <c r="H1530">
        <v>0</v>
      </c>
      <c r="I1530">
        <v>0</v>
      </c>
      <c r="J1530">
        <v>38</v>
      </c>
      <c r="K1530">
        <v>0</v>
      </c>
      <c r="L1530">
        <v>0</v>
      </c>
      <c r="M1530">
        <v>0</v>
      </c>
      <c r="N1530">
        <v>0</v>
      </c>
    </row>
    <row r="1531" spans="1:14" x14ac:dyDescent="0.2">
      <c r="A1531" t="s">
        <v>6463</v>
      </c>
      <c r="B1531" t="s">
        <v>86</v>
      </c>
      <c r="C1531" t="s">
        <v>112</v>
      </c>
      <c r="D1531" t="s">
        <v>4937</v>
      </c>
      <c r="E1531">
        <v>208</v>
      </c>
      <c r="F1531">
        <v>23</v>
      </c>
      <c r="G1531">
        <v>181</v>
      </c>
      <c r="H1531">
        <v>2</v>
      </c>
      <c r="I1531">
        <v>2</v>
      </c>
      <c r="J1531">
        <v>74</v>
      </c>
      <c r="K1531">
        <v>0</v>
      </c>
      <c r="L1531">
        <v>0</v>
      </c>
      <c r="M1531">
        <v>0</v>
      </c>
      <c r="N1531">
        <v>0</v>
      </c>
    </row>
    <row r="1532" spans="1:14" x14ac:dyDescent="0.2">
      <c r="A1532" t="s">
        <v>6464</v>
      </c>
      <c r="B1532" t="s">
        <v>86</v>
      </c>
      <c r="C1532" t="s">
        <v>113</v>
      </c>
      <c r="D1532" t="s">
        <v>4937</v>
      </c>
      <c r="E1532">
        <v>418</v>
      </c>
      <c r="F1532">
        <v>49</v>
      </c>
      <c r="G1532">
        <v>340</v>
      </c>
      <c r="H1532">
        <v>16</v>
      </c>
      <c r="I1532">
        <v>13</v>
      </c>
      <c r="J1532">
        <v>121</v>
      </c>
      <c r="K1532">
        <v>0</v>
      </c>
      <c r="L1532">
        <v>0</v>
      </c>
      <c r="M1532">
        <v>0</v>
      </c>
      <c r="N1532">
        <v>0</v>
      </c>
    </row>
    <row r="1533" spans="1:14" x14ac:dyDescent="0.2">
      <c r="A1533" t="s">
        <v>6465</v>
      </c>
      <c r="B1533" t="s">
        <v>86</v>
      </c>
      <c r="C1533" t="s">
        <v>114</v>
      </c>
      <c r="D1533" t="s">
        <v>4937</v>
      </c>
      <c r="E1533">
        <v>65</v>
      </c>
      <c r="F1533">
        <v>7</v>
      </c>
      <c r="G1533">
        <v>55</v>
      </c>
      <c r="H1533">
        <v>2</v>
      </c>
      <c r="I1533">
        <v>1</v>
      </c>
      <c r="J1533">
        <v>24</v>
      </c>
      <c r="K1533">
        <v>0</v>
      </c>
      <c r="L1533">
        <v>0</v>
      </c>
      <c r="M1533">
        <v>0</v>
      </c>
      <c r="N1533">
        <v>0</v>
      </c>
    </row>
    <row r="1534" spans="1:14" x14ac:dyDescent="0.2">
      <c r="A1534" t="s">
        <v>6466</v>
      </c>
      <c r="B1534" t="s">
        <v>86</v>
      </c>
      <c r="C1534" t="s">
        <v>115</v>
      </c>
      <c r="D1534" t="s">
        <v>4937</v>
      </c>
      <c r="E1534">
        <v>43</v>
      </c>
      <c r="F1534">
        <v>6</v>
      </c>
      <c r="G1534">
        <v>37</v>
      </c>
      <c r="H1534">
        <v>0</v>
      </c>
      <c r="I1534">
        <v>0</v>
      </c>
      <c r="J1534">
        <v>20</v>
      </c>
      <c r="K1534">
        <v>0</v>
      </c>
      <c r="L1534">
        <v>0</v>
      </c>
      <c r="M1534">
        <v>0</v>
      </c>
      <c r="N1534">
        <v>0</v>
      </c>
    </row>
    <row r="1535" spans="1:14" x14ac:dyDescent="0.2">
      <c r="A1535" t="s">
        <v>6467</v>
      </c>
      <c r="B1535" t="s">
        <v>86</v>
      </c>
      <c r="C1535" t="s">
        <v>116</v>
      </c>
      <c r="D1535" t="s">
        <v>4937</v>
      </c>
      <c r="E1535">
        <v>110</v>
      </c>
      <c r="F1535">
        <v>9</v>
      </c>
      <c r="G1535">
        <v>99</v>
      </c>
      <c r="H1535">
        <v>2</v>
      </c>
      <c r="I1535">
        <v>0</v>
      </c>
      <c r="J1535">
        <v>47</v>
      </c>
      <c r="K1535">
        <v>0</v>
      </c>
      <c r="L1535">
        <v>0</v>
      </c>
      <c r="M1535">
        <v>0</v>
      </c>
      <c r="N1535">
        <v>0</v>
      </c>
    </row>
    <row r="1536" spans="1:14" x14ac:dyDescent="0.2">
      <c r="A1536" t="s">
        <v>6468</v>
      </c>
      <c r="B1536" t="s">
        <v>86</v>
      </c>
      <c r="C1536" t="s">
        <v>117</v>
      </c>
      <c r="D1536" t="s">
        <v>4937</v>
      </c>
      <c r="E1536">
        <v>209</v>
      </c>
      <c r="F1536">
        <v>30</v>
      </c>
      <c r="G1536">
        <v>174</v>
      </c>
      <c r="H1536">
        <v>3</v>
      </c>
      <c r="I1536">
        <v>2</v>
      </c>
      <c r="J1536">
        <v>40</v>
      </c>
      <c r="K1536">
        <v>0</v>
      </c>
      <c r="L1536">
        <v>0</v>
      </c>
      <c r="M1536">
        <v>0</v>
      </c>
      <c r="N1536">
        <v>0</v>
      </c>
    </row>
    <row r="1537" spans="1:14" x14ac:dyDescent="0.2">
      <c r="A1537" t="s">
        <v>6469</v>
      </c>
      <c r="B1537" t="s">
        <v>86</v>
      </c>
      <c r="C1537" t="s">
        <v>118</v>
      </c>
      <c r="D1537" t="s">
        <v>4937</v>
      </c>
      <c r="E1537">
        <v>104</v>
      </c>
      <c r="F1537">
        <v>19</v>
      </c>
      <c r="G1537">
        <v>82</v>
      </c>
      <c r="H1537">
        <v>2</v>
      </c>
      <c r="I1537">
        <v>1</v>
      </c>
      <c r="J1537">
        <v>42</v>
      </c>
      <c r="K1537">
        <v>0</v>
      </c>
      <c r="L1537">
        <v>0</v>
      </c>
      <c r="M1537">
        <v>0</v>
      </c>
      <c r="N1537">
        <v>0</v>
      </c>
    </row>
    <row r="1538" spans="1:14" x14ac:dyDescent="0.2">
      <c r="A1538" t="s">
        <v>6470</v>
      </c>
      <c r="B1538" t="s">
        <v>86</v>
      </c>
      <c r="C1538" t="s">
        <v>119</v>
      </c>
      <c r="D1538" t="s">
        <v>4937</v>
      </c>
      <c r="E1538">
        <v>250</v>
      </c>
      <c r="F1538">
        <v>54</v>
      </c>
      <c r="G1538">
        <v>193</v>
      </c>
      <c r="H1538">
        <v>2</v>
      </c>
      <c r="I1538">
        <v>1</v>
      </c>
      <c r="J1538">
        <v>95</v>
      </c>
      <c r="K1538">
        <v>0</v>
      </c>
      <c r="L1538">
        <v>0</v>
      </c>
      <c r="M1538">
        <v>0</v>
      </c>
      <c r="N1538">
        <v>0</v>
      </c>
    </row>
    <row r="1539" spans="1:14" x14ac:dyDescent="0.2">
      <c r="A1539" t="s">
        <v>6471</v>
      </c>
      <c r="B1539" t="s">
        <v>86</v>
      </c>
      <c r="C1539" t="s">
        <v>120</v>
      </c>
      <c r="D1539" t="s">
        <v>4937</v>
      </c>
      <c r="E1539">
        <v>131</v>
      </c>
      <c r="F1539">
        <v>12</v>
      </c>
      <c r="G1539">
        <v>109</v>
      </c>
      <c r="H1539">
        <v>7</v>
      </c>
      <c r="I1539">
        <v>3</v>
      </c>
      <c r="J1539">
        <v>55</v>
      </c>
      <c r="K1539">
        <v>0</v>
      </c>
      <c r="L1539">
        <v>0</v>
      </c>
      <c r="M1539">
        <v>0</v>
      </c>
      <c r="N1539">
        <v>0</v>
      </c>
    </row>
    <row r="1540" spans="1:14" x14ac:dyDescent="0.2">
      <c r="A1540" t="s">
        <v>6472</v>
      </c>
      <c r="B1540" t="s">
        <v>86</v>
      </c>
      <c r="C1540" t="s">
        <v>121</v>
      </c>
      <c r="D1540" t="s">
        <v>4937</v>
      </c>
      <c r="E1540">
        <v>113</v>
      </c>
      <c r="F1540">
        <v>23</v>
      </c>
      <c r="G1540">
        <v>88</v>
      </c>
      <c r="H1540">
        <v>1</v>
      </c>
      <c r="I1540">
        <v>1</v>
      </c>
      <c r="J1540">
        <v>28</v>
      </c>
      <c r="K1540">
        <v>0</v>
      </c>
      <c r="L1540">
        <v>0</v>
      </c>
      <c r="M1540">
        <v>0</v>
      </c>
      <c r="N1540">
        <v>0</v>
      </c>
    </row>
    <row r="1541" spans="1:14" x14ac:dyDescent="0.2">
      <c r="A1541" t="s">
        <v>6473</v>
      </c>
      <c r="B1541" t="s">
        <v>86</v>
      </c>
      <c r="C1541" t="s">
        <v>122</v>
      </c>
      <c r="D1541" t="s">
        <v>4937</v>
      </c>
      <c r="E1541">
        <v>238</v>
      </c>
      <c r="F1541">
        <v>52</v>
      </c>
      <c r="G1541">
        <v>179</v>
      </c>
      <c r="H1541">
        <v>5</v>
      </c>
      <c r="I1541">
        <v>2</v>
      </c>
      <c r="J1541">
        <v>63</v>
      </c>
      <c r="K1541">
        <v>0</v>
      </c>
      <c r="L1541">
        <v>0</v>
      </c>
      <c r="M1541">
        <v>0</v>
      </c>
      <c r="N1541">
        <v>0</v>
      </c>
    </row>
    <row r="1542" spans="1:14" x14ac:dyDescent="0.2">
      <c r="A1542" t="s">
        <v>6474</v>
      </c>
      <c r="B1542" t="s">
        <v>86</v>
      </c>
      <c r="C1542" t="s">
        <v>123</v>
      </c>
      <c r="D1542" t="s">
        <v>4937</v>
      </c>
      <c r="E1542">
        <v>289</v>
      </c>
      <c r="F1542">
        <v>59</v>
      </c>
      <c r="G1542">
        <v>225</v>
      </c>
      <c r="H1542">
        <v>3</v>
      </c>
      <c r="I1542">
        <v>2</v>
      </c>
      <c r="J1542">
        <v>116</v>
      </c>
      <c r="K1542">
        <v>0</v>
      </c>
      <c r="L1542">
        <v>0</v>
      </c>
      <c r="M1542">
        <v>0</v>
      </c>
      <c r="N1542">
        <v>0</v>
      </c>
    </row>
    <row r="1543" spans="1:14" x14ac:dyDescent="0.2">
      <c r="A1543" t="s">
        <v>6475</v>
      </c>
      <c r="B1543" t="s">
        <v>86</v>
      </c>
      <c r="C1543" t="s">
        <v>124</v>
      </c>
      <c r="D1543" t="s">
        <v>4937</v>
      </c>
      <c r="E1543">
        <v>352</v>
      </c>
      <c r="F1543">
        <v>58</v>
      </c>
      <c r="G1543">
        <v>284</v>
      </c>
      <c r="H1543">
        <v>10</v>
      </c>
      <c r="I1543">
        <v>0</v>
      </c>
      <c r="J1543">
        <v>120</v>
      </c>
      <c r="K1543">
        <v>0</v>
      </c>
      <c r="L1543">
        <v>0</v>
      </c>
      <c r="M1543">
        <v>0</v>
      </c>
      <c r="N1543">
        <v>0</v>
      </c>
    </row>
    <row r="1544" spans="1:14" x14ac:dyDescent="0.2">
      <c r="A1544" t="s">
        <v>6476</v>
      </c>
      <c r="B1544" t="s">
        <v>86</v>
      </c>
      <c r="C1544" t="s">
        <v>125</v>
      </c>
      <c r="D1544" t="s">
        <v>4937</v>
      </c>
      <c r="E1544">
        <v>91</v>
      </c>
      <c r="F1544">
        <v>12</v>
      </c>
      <c r="G1544">
        <v>76</v>
      </c>
      <c r="H1544">
        <v>2</v>
      </c>
      <c r="I1544">
        <v>1</v>
      </c>
      <c r="J1544">
        <v>26</v>
      </c>
      <c r="K1544">
        <v>0</v>
      </c>
      <c r="L1544">
        <v>0</v>
      </c>
      <c r="M1544">
        <v>0</v>
      </c>
      <c r="N1544">
        <v>0</v>
      </c>
    </row>
    <row r="1545" spans="1:14" x14ac:dyDescent="0.2">
      <c r="A1545" t="s">
        <v>6477</v>
      </c>
      <c r="B1545" t="s">
        <v>86</v>
      </c>
      <c r="C1545" t="s">
        <v>126</v>
      </c>
      <c r="D1545" t="s">
        <v>4937</v>
      </c>
      <c r="E1545">
        <v>108</v>
      </c>
      <c r="F1545">
        <v>23</v>
      </c>
      <c r="G1545">
        <v>84</v>
      </c>
      <c r="H1545">
        <v>1</v>
      </c>
      <c r="I1545">
        <v>0</v>
      </c>
      <c r="J1545">
        <v>31</v>
      </c>
      <c r="K1545">
        <v>0</v>
      </c>
      <c r="L1545">
        <v>0</v>
      </c>
      <c r="M1545">
        <v>0</v>
      </c>
      <c r="N1545">
        <v>0</v>
      </c>
    </row>
    <row r="1546" spans="1:14" x14ac:dyDescent="0.2">
      <c r="A1546" t="s">
        <v>6478</v>
      </c>
      <c r="B1546" t="s">
        <v>86</v>
      </c>
      <c r="C1546" t="s">
        <v>127</v>
      </c>
      <c r="D1546" t="s">
        <v>4937</v>
      </c>
      <c r="E1546">
        <v>399</v>
      </c>
      <c r="F1546">
        <v>101</v>
      </c>
      <c r="G1546">
        <v>294</v>
      </c>
      <c r="H1546">
        <v>3</v>
      </c>
      <c r="I1546">
        <v>1</v>
      </c>
      <c r="J1546">
        <v>135</v>
      </c>
      <c r="K1546">
        <v>0</v>
      </c>
      <c r="L1546">
        <v>0</v>
      </c>
      <c r="M1546">
        <v>0</v>
      </c>
      <c r="N1546">
        <v>0</v>
      </c>
    </row>
    <row r="1547" spans="1:14" x14ac:dyDescent="0.2">
      <c r="A1547" t="s">
        <v>6479</v>
      </c>
      <c r="B1547" t="s">
        <v>86</v>
      </c>
      <c r="C1547" t="s">
        <v>128</v>
      </c>
      <c r="D1547" t="s">
        <v>4937</v>
      </c>
      <c r="E1547">
        <v>97</v>
      </c>
      <c r="F1547">
        <v>15</v>
      </c>
      <c r="G1547">
        <v>78</v>
      </c>
      <c r="H1547">
        <v>4</v>
      </c>
      <c r="I1547">
        <v>0</v>
      </c>
      <c r="J1547">
        <v>43</v>
      </c>
      <c r="K1547">
        <v>0</v>
      </c>
      <c r="L1547">
        <v>0</v>
      </c>
      <c r="M1547">
        <v>0</v>
      </c>
      <c r="N1547">
        <v>0</v>
      </c>
    </row>
    <row r="1548" spans="1:14" x14ac:dyDescent="0.2">
      <c r="A1548" t="s">
        <v>6480</v>
      </c>
      <c r="B1548" t="s">
        <v>86</v>
      </c>
      <c r="C1548" t="s">
        <v>129</v>
      </c>
      <c r="D1548" t="s">
        <v>4937</v>
      </c>
      <c r="E1548">
        <v>222</v>
      </c>
      <c r="F1548">
        <v>33</v>
      </c>
      <c r="G1548">
        <v>187</v>
      </c>
      <c r="H1548">
        <v>2</v>
      </c>
      <c r="I1548">
        <v>0</v>
      </c>
      <c r="J1548">
        <v>66</v>
      </c>
      <c r="K1548">
        <v>0</v>
      </c>
      <c r="L1548">
        <v>0</v>
      </c>
      <c r="M1548">
        <v>0</v>
      </c>
      <c r="N1548">
        <v>0</v>
      </c>
    </row>
    <row r="1549" spans="1:14" x14ac:dyDescent="0.2">
      <c r="A1549" t="s">
        <v>6481</v>
      </c>
      <c r="B1549" t="s">
        <v>86</v>
      </c>
      <c r="C1549" t="s">
        <v>130</v>
      </c>
      <c r="D1549" t="s">
        <v>4937</v>
      </c>
      <c r="E1549">
        <v>185</v>
      </c>
      <c r="F1549">
        <v>29</v>
      </c>
      <c r="G1549">
        <v>149</v>
      </c>
      <c r="H1549">
        <v>4</v>
      </c>
      <c r="I1549">
        <v>3</v>
      </c>
      <c r="J1549">
        <v>46</v>
      </c>
      <c r="K1549">
        <v>0</v>
      </c>
      <c r="L1549">
        <v>0</v>
      </c>
      <c r="M1549">
        <v>0</v>
      </c>
      <c r="N1549">
        <v>0</v>
      </c>
    </row>
    <row r="1550" spans="1:14" x14ac:dyDescent="0.2">
      <c r="A1550" t="s">
        <v>6482</v>
      </c>
      <c r="B1550" t="s">
        <v>86</v>
      </c>
      <c r="C1550" t="s">
        <v>131</v>
      </c>
      <c r="D1550" t="s">
        <v>4937</v>
      </c>
      <c r="E1550">
        <v>160</v>
      </c>
      <c r="F1550">
        <v>20</v>
      </c>
      <c r="G1550">
        <v>137</v>
      </c>
      <c r="H1550">
        <v>1</v>
      </c>
      <c r="I1550">
        <v>2</v>
      </c>
      <c r="J1550">
        <v>45</v>
      </c>
      <c r="K1550">
        <v>0</v>
      </c>
      <c r="L1550">
        <v>0</v>
      </c>
      <c r="M1550">
        <v>0</v>
      </c>
      <c r="N1550">
        <v>0</v>
      </c>
    </row>
    <row r="1551" spans="1:14" x14ac:dyDescent="0.2">
      <c r="A1551" t="s">
        <v>6483</v>
      </c>
      <c r="B1551" t="s">
        <v>86</v>
      </c>
      <c r="C1551" t="s">
        <v>132</v>
      </c>
      <c r="D1551" t="s">
        <v>4937</v>
      </c>
      <c r="E1551">
        <v>4</v>
      </c>
      <c r="F1551">
        <v>2</v>
      </c>
      <c r="G1551">
        <v>2</v>
      </c>
      <c r="H1551">
        <v>0</v>
      </c>
      <c r="I1551">
        <v>0</v>
      </c>
      <c r="J1551">
        <v>2</v>
      </c>
      <c r="K1551">
        <v>0</v>
      </c>
      <c r="L1551">
        <v>0</v>
      </c>
      <c r="M1551">
        <v>0</v>
      </c>
      <c r="N1551">
        <v>0</v>
      </c>
    </row>
    <row r="1552" spans="1:14" x14ac:dyDescent="0.2">
      <c r="A1552" t="s">
        <v>6484</v>
      </c>
      <c r="B1552" t="s">
        <v>86</v>
      </c>
      <c r="C1552" t="s">
        <v>133</v>
      </c>
      <c r="D1552" t="s">
        <v>4937</v>
      </c>
      <c r="E1552">
        <v>250</v>
      </c>
      <c r="F1552">
        <v>61</v>
      </c>
      <c r="G1552">
        <v>181</v>
      </c>
      <c r="H1552">
        <v>5</v>
      </c>
      <c r="I1552">
        <v>3</v>
      </c>
      <c r="J1552">
        <v>60</v>
      </c>
      <c r="K1552">
        <v>0</v>
      </c>
      <c r="L1552">
        <v>0</v>
      </c>
      <c r="M1552">
        <v>0</v>
      </c>
      <c r="N1552">
        <v>0</v>
      </c>
    </row>
    <row r="1553" spans="1:14" x14ac:dyDescent="0.2">
      <c r="A1553" t="s">
        <v>6485</v>
      </c>
      <c r="B1553" t="s">
        <v>86</v>
      </c>
      <c r="C1553" t="s">
        <v>134</v>
      </c>
      <c r="D1553" t="s">
        <v>4937</v>
      </c>
      <c r="E1553">
        <v>154</v>
      </c>
      <c r="F1553">
        <v>30</v>
      </c>
      <c r="G1553">
        <v>118</v>
      </c>
      <c r="H1553">
        <v>4</v>
      </c>
      <c r="I1553">
        <v>2</v>
      </c>
      <c r="J1553">
        <v>66</v>
      </c>
      <c r="K1553">
        <v>0</v>
      </c>
      <c r="L1553">
        <v>0</v>
      </c>
      <c r="M1553">
        <v>0</v>
      </c>
      <c r="N1553">
        <v>0</v>
      </c>
    </row>
    <row r="1554" spans="1:14" x14ac:dyDescent="0.2">
      <c r="A1554" t="s">
        <v>6486</v>
      </c>
      <c r="B1554" t="s">
        <v>86</v>
      </c>
      <c r="C1554" t="s">
        <v>135</v>
      </c>
      <c r="D1554" t="s">
        <v>4937</v>
      </c>
      <c r="E1554">
        <v>238</v>
      </c>
      <c r="F1554">
        <v>20</v>
      </c>
      <c r="G1554">
        <v>209</v>
      </c>
      <c r="H1554">
        <v>4</v>
      </c>
      <c r="I1554">
        <v>5</v>
      </c>
      <c r="J1554">
        <v>87</v>
      </c>
      <c r="K1554">
        <v>0</v>
      </c>
      <c r="L1554">
        <v>0</v>
      </c>
      <c r="M1554">
        <v>0</v>
      </c>
      <c r="N1554">
        <v>0</v>
      </c>
    </row>
    <row r="1555" spans="1:14" x14ac:dyDescent="0.2">
      <c r="A1555" t="s">
        <v>6487</v>
      </c>
      <c r="B1555" t="s">
        <v>86</v>
      </c>
      <c r="C1555" t="s">
        <v>136</v>
      </c>
      <c r="D1555" t="s">
        <v>4937</v>
      </c>
      <c r="E1555">
        <v>98</v>
      </c>
      <c r="F1555">
        <v>18</v>
      </c>
      <c r="G1555">
        <v>80</v>
      </c>
      <c r="H1555">
        <v>0</v>
      </c>
      <c r="I1555">
        <v>0</v>
      </c>
      <c r="J1555">
        <v>21</v>
      </c>
      <c r="K1555">
        <v>0</v>
      </c>
      <c r="L1555">
        <v>0</v>
      </c>
      <c r="M1555">
        <v>0</v>
      </c>
      <c r="N1555">
        <v>0</v>
      </c>
    </row>
    <row r="1556" spans="1:14" x14ac:dyDescent="0.2">
      <c r="A1556" t="s">
        <v>6488</v>
      </c>
      <c r="B1556" t="s">
        <v>86</v>
      </c>
      <c r="C1556" t="s">
        <v>137</v>
      </c>
      <c r="D1556" t="s">
        <v>4937</v>
      </c>
      <c r="E1556">
        <v>46</v>
      </c>
      <c r="F1556">
        <v>7</v>
      </c>
      <c r="G1556">
        <v>39</v>
      </c>
      <c r="H1556">
        <v>0</v>
      </c>
      <c r="I1556">
        <v>0</v>
      </c>
      <c r="J1556">
        <v>18</v>
      </c>
      <c r="K1556">
        <v>0</v>
      </c>
      <c r="L1556">
        <v>0</v>
      </c>
      <c r="M1556">
        <v>0</v>
      </c>
      <c r="N1556">
        <v>0</v>
      </c>
    </row>
    <row r="1557" spans="1:14" x14ac:dyDescent="0.2">
      <c r="A1557" t="s">
        <v>6489</v>
      </c>
      <c r="B1557" t="s">
        <v>86</v>
      </c>
      <c r="C1557" t="s">
        <v>138</v>
      </c>
      <c r="D1557" t="s">
        <v>4937</v>
      </c>
      <c r="E1557">
        <v>100</v>
      </c>
      <c r="F1557">
        <v>4</v>
      </c>
      <c r="G1557">
        <v>90</v>
      </c>
      <c r="H1557">
        <v>5</v>
      </c>
      <c r="I1557">
        <v>1</v>
      </c>
      <c r="J1557">
        <v>36</v>
      </c>
      <c r="K1557">
        <v>0</v>
      </c>
      <c r="L1557">
        <v>0</v>
      </c>
      <c r="M1557">
        <v>0</v>
      </c>
      <c r="N1557">
        <v>0</v>
      </c>
    </row>
    <row r="1558" spans="1:14" x14ac:dyDescent="0.2">
      <c r="A1558" t="s">
        <v>6490</v>
      </c>
      <c r="B1558" t="s">
        <v>86</v>
      </c>
      <c r="C1558" t="s">
        <v>139</v>
      </c>
      <c r="D1558" t="s">
        <v>4937</v>
      </c>
      <c r="E1558">
        <v>347</v>
      </c>
      <c r="F1558">
        <v>22</v>
      </c>
      <c r="G1558">
        <v>312</v>
      </c>
      <c r="H1558">
        <v>10</v>
      </c>
      <c r="I1558">
        <v>3</v>
      </c>
      <c r="J1558">
        <v>91</v>
      </c>
      <c r="K1558">
        <v>0</v>
      </c>
      <c r="L1558">
        <v>0</v>
      </c>
      <c r="M1558">
        <v>0</v>
      </c>
      <c r="N1558">
        <v>0</v>
      </c>
    </row>
    <row r="1559" spans="1:14" x14ac:dyDescent="0.2">
      <c r="A1559" t="s">
        <v>6491</v>
      </c>
      <c r="B1559" t="s">
        <v>86</v>
      </c>
      <c r="C1559" t="s">
        <v>140</v>
      </c>
      <c r="D1559" t="s">
        <v>4937</v>
      </c>
      <c r="E1559">
        <v>381</v>
      </c>
      <c r="F1559">
        <v>76</v>
      </c>
      <c r="G1559">
        <v>298</v>
      </c>
      <c r="H1559">
        <v>5</v>
      </c>
      <c r="I1559">
        <v>2</v>
      </c>
      <c r="J1559">
        <v>83</v>
      </c>
      <c r="K1559">
        <v>0</v>
      </c>
      <c r="L1559">
        <v>0</v>
      </c>
      <c r="M1559">
        <v>0</v>
      </c>
      <c r="N1559">
        <v>0</v>
      </c>
    </row>
    <row r="1560" spans="1:14" x14ac:dyDescent="0.2">
      <c r="A1560" t="s">
        <v>6492</v>
      </c>
      <c r="B1560" t="s">
        <v>86</v>
      </c>
      <c r="C1560" t="s">
        <v>141</v>
      </c>
      <c r="D1560" t="s">
        <v>4937</v>
      </c>
      <c r="E1560">
        <v>158</v>
      </c>
      <c r="F1560">
        <v>23</v>
      </c>
      <c r="G1560">
        <v>133</v>
      </c>
      <c r="H1560">
        <v>1</v>
      </c>
      <c r="I1560">
        <v>1</v>
      </c>
      <c r="J1560">
        <v>55</v>
      </c>
      <c r="K1560">
        <v>0</v>
      </c>
      <c r="L1560">
        <v>0</v>
      </c>
      <c r="M1560">
        <v>0</v>
      </c>
      <c r="N1560">
        <v>0</v>
      </c>
    </row>
    <row r="1561" spans="1:14" x14ac:dyDescent="0.2">
      <c r="A1561" t="s">
        <v>6493</v>
      </c>
      <c r="B1561" t="s">
        <v>86</v>
      </c>
      <c r="C1561" t="s">
        <v>142</v>
      </c>
      <c r="D1561" t="s">
        <v>4937</v>
      </c>
      <c r="E1561">
        <v>183</v>
      </c>
      <c r="F1561">
        <v>31</v>
      </c>
      <c r="G1561">
        <v>149</v>
      </c>
      <c r="H1561">
        <v>3</v>
      </c>
      <c r="I1561">
        <v>0</v>
      </c>
      <c r="J1561">
        <v>37</v>
      </c>
      <c r="K1561">
        <v>0</v>
      </c>
      <c r="L1561">
        <v>0</v>
      </c>
      <c r="M1561">
        <v>0</v>
      </c>
      <c r="N1561">
        <v>0</v>
      </c>
    </row>
    <row r="1562" spans="1:14" x14ac:dyDescent="0.2">
      <c r="A1562" t="s">
        <v>6494</v>
      </c>
      <c r="B1562" t="s">
        <v>86</v>
      </c>
      <c r="C1562" t="s">
        <v>143</v>
      </c>
      <c r="D1562" t="s">
        <v>4937</v>
      </c>
      <c r="E1562">
        <v>119</v>
      </c>
      <c r="F1562">
        <v>19</v>
      </c>
      <c r="G1562">
        <v>99</v>
      </c>
      <c r="H1562">
        <v>1</v>
      </c>
      <c r="I1562">
        <v>0</v>
      </c>
      <c r="J1562">
        <v>23</v>
      </c>
      <c r="K1562">
        <v>0</v>
      </c>
      <c r="L1562">
        <v>0</v>
      </c>
      <c r="M1562">
        <v>0</v>
      </c>
      <c r="N1562">
        <v>0</v>
      </c>
    </row>
    <row r="1563" spans="1:14" x14ac:dyDescent="0.2">
      <c r="A1563" t="s">
        <v>6495</v>
      </c>
      <c r="B1563" t="s">
        <v>86</v>
      </c>
      <c r="C1563" t="s">
        <v>144</v>
      </c>
      <c r="D1563" t="s">
        <v>4937</v>
      </c>
      <c r="E1563">
        <v>167</v>
      </c>
      <c r="F1563">
        <v>31</v>
      </c>
      <c r="G1563">
        <v>133</v>
      </c>
      <c r="H1563">
        <v>2</v>
      </c>
      <c r="I1563">
        <v>1</v>
      </c>
      <c r="J1563">
        <v>66</v>
      </c>
      <c r="K1563">
        <v>0</v>
      </c>
      <c r="L1563">
        <v>0</v>
      </c>
      <c r="M1563">
        <v>0</v>
      </c>
      <c r="N1563">
        <v>0</v>
      </c>
    </row>
    <row r="1564" spans="1:14" x14ac:dyDescent="0.2">
      <c r="A1564" t="s">
        <v>6496</v>
      </c>
      <c r="B1564" t="s">
        <v>86</v>
      </c>
      <c r="C1564" t="s">
        <v>145</v>
      </c>
      <c r="D1564" t="s">
        <v>4937</v>
      </c>
      <c r="E1564">
        <v>158</v>
      </c>
      <c r="F1564">
        <v>18</v>
      </c>
      <c r="G1564">
        <v>136</v>
      </c>
      <c r="H1564">
        <v>2</v>
      </c>
      <c r="I1564">
        <v>2</v>
      </c>
      <c r="J1564">
        <v>62</v>
      </c>
      <c r="K1564">
        <v>0</v>
      </c>
      <c r="L1564">
        <v>0</v>
      </c>
      <c r="M1564">
        <v>0</v>
      </c>
      <c r="N1564">
        <v>0</v>
      </c>
    </row>
    <row r="1565" spans="1:14" x14ac:dyDescent="0.2">
      <c r="A1565" t="s">
        <v>6497</v>
      </c>
      <c r="B1565" t="s">
        <v>86</v>
      </c>
      <c r="C1565" t="s">
        <v>146</v>
      </c>
      <c r="D1565" t="s">
        <v>4937</v>
      </c>
      <c r="E1565">
        <v>150</v>
      </c>
      <c r="F1565">
        <v>18</v>
      </c>
      <c r="G1565">
        <v>130</v>
      </c>
      <c r="H1565">
        <v>1</v>
      </c>
      <c r="I1565">
        <v>1</v>
      </c>
      <c r="J1565">
        <v>50</v>
      </c>
      <c r="K1565">
        <v>0</v>
      </c>
      <c r="L1565">
        <v>0</v>
      </c>
      <c r="M1565">
        <v>0</v>
      </c>
      <c r="N1565">
        <v>0</v>
      </c>
    </row>
    <row r="1566" spans="1:14" x14ac:dyDescent="0.2">
      <c r="A1566" t="s">
        <v>6498</v>
      </c>
      <c r="B1566" t="s">
        <v>86</v>
      </c>
      <c r="C1566" t="s">
        <v>147</v>
      </c>
      <c r="D1566" t="s">
        <v>4937</v>
      </c>
      <c r="E1566">
        <v>215</v>
      </c>
      <c r="F1566">
        <v>58</v>
      </c>
      <c r="G1566">
        <v>156</v>
      </c>
      <c r="H1566">
        <v>0</v>
      </c>
      <c r="I1566">
        <v>1</v>
      </c>
      <c r="J1566">
        <v>49</v>
      </c>
      <c r="K1566">
        <v>0</v>
      </c>
      <c r="L1566">
        <v>0</v>
      </c>
      <c r="M1566">
        <v>0</v>
      </c>
      <c r="N1566">
        <v>0</v>
      </c>
    </row>
    <row r="1567" spans="1:14" x14ac:dyDescent="0.2">
      <c r="A1567" t="s">
        <v>6499</v>
      </c>
      <c r="B1567" t="s">
        <v>86</v>
      </c>
      <c r="C1567" t="s">
        <v>148</v>
      </c>
      <c r="D1567" t="s">
        <v>4937</v>
      </c>
      <c r="E1567">
        <v>151</v>
      </c>
      <c r="F1567">
        <v>18</v>
      </c>
      <c r="G1567">
        <v>131</v>
      </c>
      <c r="H1567">
        <v>2</v>
      </c>
      <c r="I1567">
        <v>0</v>
      </c>
      <c r="J1567">
        <v>72</v>
      </c>
      <c r="K1567">
        <v>0</v>
      </c>
      <c r="L1567">
        <v>0</v>
      </c>
      <c r="M1567">
        <v>0</v>
      </c>
      <c r="N1567">
        <v>0</v>
      </c>
    </row>
    <row r="1568" spans="1:14" x14ac:dyDescent="0.2">
      <c r="A1568" t="s">
        <v>6500</v>
      </c>
      <c r="B1568" t="s">
        <v>86</v>
      </c>
      <c r="C1568" t="s">
        <v>149</v>
      </c>
      <c r="D1568" t="s">
        <v>4937</v>
      </c>
      <c r="E1568">
        <v>816</v>
      </c>
      <c r="F1568">
        <v>175</v>
      </c>
      <c r="G1568">
        <v>621</v>
      </c>
      <c r="H1568">
        <v>13</v>
      </c>
      <c r="I1568">
        <v>7</v>
      </c>
      <c r="J1568">
        <v>214</v>
      </c>
      <c r="K1568">
        <v>0</v>
      </c>
      <c r="L1568">
        <v>0</v>
      </c>
      <c r="M1568">
        <v>0</v>
      </c>
      <c r="N1568">
        <v>0</v>
      </c>
    </row>
    <row r="1569" spans="1:14" x14ac:dyDescent="0.2">
      <c r="A1569" t="s">
        <v>6501</v>
      </c>
      <c r="B1569" t="s">
        <v>86</v>
      </c>
      <c r="C1569" t="s">
        <v>150</v>
      </c>
      <c r="D1569" t="s">
        <v>4937</v>
      </c>
      <c r="E1569">
        <v>81</v>
      </c>
      <c r="F1569">
        <v>10</v>
      </c>
      <c r="G1569">
        <v>68</v>
      </c>
      <c r="H1569">
        <v>3</v>
      </c>
      <c r="I1569">
        <v>0</v>
      </c>
      <c r="J1569">
        <v>13</v>
      </c>
      <c r="K1569">
        <v>0</v>
      </c>
      <c r="L1569">
        <v>0</v>
      </c>
      <c r="M1569">
        <v>0</v>
      </c>
      <c r="N1569">
        <v>0</v>
      </c>
    </row>
    <row r="1570" spans="1:14" x14ac:dyDescent="0.2">
      <c r="A1570" t="s">
        <v>6502</v>
      </c>
      <c r="B1570" t="s">
        <v>86</v>
      </c>
      <c r="C1570" t="s">
        <v>151</v>
      </c>
      <c r="D1570" t="s">
        <v>4937</v>
      </c>
      <c r="E1570">
        <v>332</v>
      </c>
      <c r="F1570">
        <v>50</v>
      </c>
      <c r="G1570">
        <v>274</v>
      </c>
      <c r="H1570">
        <v>7</v>
      </c>
      <c r="I1570">
        <v>1</v>
      </c>
      <c r="J1570">
        <v>92</v>
      </c>
      <c r="K1570">
        <v>0</v>
      </c>
      <c r="L1570">
        <v>0</v>
      </c>
      <c r="M1570">
        <v>0</v>
      </c>
      <c r="N1570">
        <v>0</v>
      </c>
    </row>
    <row r="1571" spans="1:14" x14ac:dyDescent="0.2">
      <c r="A1571" t="s">
        <v>6503</v>
      </c>
      <c r="B1571" t="s">
        <v>86</v>
      </c>
      <c r="C1571" t="s">
        <v>152</v>
      </c>
      <c r="D1571" t="s">
        <v>4937</v>
      </c>
      <c r="E1571">
        <v>211</v>
      </c>
      <c r="F1571">
        <v>28</v>
      </c>
      <c r="G1571">
        <v>172</v>
      </c>
      <c r="H1571">
        <v>7</v>
      </c>
      <c r="I1571">
        <v>4</v>
      </c>
      <c r="J1571">
        <v>66</v>
      </c>
      <c r="K1571">
        <v>0</v>
      </c>
      <c r="L1571">
        <v>0</v>
      </c>
      <c r="M1571">
        <v>0</v>
      </c>
      <c r="N1571">
        <v>0</v>
      </c>
    </row>
    <row r="1572" spans="1:14" x14ac:dyDescent="0.2">
      <c r="A1572" t="s">
        <v>6504</v>
      </c>
      <c r="B1572" t="s">
        <v>86</v>
      </c>
      <c r="C1572" t="s">
        <v>153</v>
      </c>
      <c r="D1572" t="s">
        <v>4937</v>
      </c>
      <c r="E1572">
        <v>123</v>
      </c>
      <c r="F1572">
        <v>18</v>
      </c>
      <c r="G1572">
        <v>99</v>
      </c>
      <c r="H1572">
        <v>2</v>
      </c>
      <c r="I1572">
        <v>4</v>
      </c>
      <c r="J1572">
        <v>62</v>
      </c>
      <c r="K1572">
        <v>0</v>
      </c>
      <c r="L1572">
        <v>0</v>
      </c>
      <c r="M1572">
        <v>0</v>
      </c>
      <c r="N1572">
        <v>0</v>
      </c>
    </row>
    <row r="1573" spans="1:14" x14ac:dyDescent="0.2">
      <c r="A1573" t="s">
        <v>6505</v>
      </c>
      <c r="B1573" t="s">
        <v>86</v>
      </c>
      <c r="C1573" t="s">
        <v>154</v>
      </c>
      <c r="D1573" t="s">
        <v>4937</v>
      </c>
      <c r="E1573">
        <v>64</v>
      </c>
      <c r="F1573">
        <v>6</v>
      </c>
      <c r="G1573">
        <v>55</v>
      </c>
      <c r="H1573">
        <v>3</v>
      </c>
      <c r="I1573">
        <v>0</v>
      </c>
      <c r="J1573">
        <v>25</v>
      </c>
      <c r="K1573">
        <v>0</v>
      </c>
      <c r="L1573">
        <v>0</v>
      </c>
      <c r="M1573">
        <v>0</v>
      </c>
      <c r="N1573">
        <v>0</v>
      </c>
    </row>
    <row r="1574" spans="1:14" x14ac:dyDescent="0.2">
      <c r="A1574" t="s">
        <v>6506</v>
      </c>
      <c r="B1574" t="s">
        <v>86</v>
      </c>
      <c r="C1574" t="s">
        <v>155</v>
      </c>
      <c r="D1574" t="s">
        <v>4937</v>
      </c>
      <c r="E1574">
        <v>73</v>
      </c>
      <c r="F1574">
        <v>15</v>
      </c>
      <c r="G1574">
        <v>58</v>
      </c>
      <c r="H1574">
        <v>0</v>
      </c>
      <c r="I1574">
        <v>0</v>
      </c>
      <c r="J1574">
        <v>28</v>
      </c>
      <c r="K1574">
        <v>0</v>
      </c>
      <c r="L1574">
        <v>0</v>
      </c>
      <c r="M1574">
        <v>0</v>
      </c>
      <c r="N1574">
        <v>0</v>
      </c>
    </row>
    <row r="1575" spans="1:14" x14ac:dyDescent="0.2">
      <c r="A1575" t="s">
        <v>6507</v>
      </c>
      <c r="B1575" t="s">
        <v>86</v>
      </c>
      <c r="C1575" t="s">
        <v>156</v>
      </c>
      <c r="D1575" t="s">
        <v>4937</v>
      </c>
      <c r="E1575">
        <v>902</v>
      </c>
      <c r="F1575">
        <v>142</v>
      </c>
      <c r="G1575">
        <v>739</v>
      </c>
      <c r="H1575">
        <v>16</v>
      </c>
      <c r="I1575">
        <v>5</v>
      </c>
      <c r="J1575">
        <v>247</v>
      </c>
      <c r="K1575">
        <v>0</v>
      </c>
      <c r="L1575">
        <v>0</v>
      </c>
      <c r="M1575">
        <v>0</v>
      </c>
      <c r="N1575">
        <v>0</v>
      </c>
    </row>
    <row r="1576" spans="1:14" x14ac:dyDescent="0.2">
      <c r="A1576" t="s">
        <v>6508</v>
      </c>
      <c r="B1576" t="s">
        <v>86</v>
      </c>
      <c r="C1576" t="s">
        <v>157</v>
      </c>
      <c r="D1576" t="s">
        <v>4937</v>
      </c>
      <c r="E1576">
        <v>109</v>
      </c>
      <c r="F1576">
        <v>18</v>
      </c>
      <c r="G1576">
        <v>86</v>
      </c>
      <c r="H1576">
        <v>4</v>
      </c>
      <c r="I1576">
        <v>1</v>
      </c>
      <c r="J1576">
        <v>49</v>
      </c>
      <c r="K1576">
        <v>0</v>
      </c>
      <c r="L1576">
        <v>0</v>
      </c>
      <c r="M1576">
        <v>0</v>
      </c>
      <c r="N1576">
        <v>0</v>
      </c>
    </row>
    <row r="1577" spans="1:14" x14ac:dyDescent="0.2">
      <c r="A1577" t="s">
        <v>6509</v>
      </c>
      <c r="B1577" t="s">
        <v>86</v>
      </c>
      <c r="C1577" t="s">
        <v>158</v>
      </c>
      <c r="D1577" t="s">
        <v>4937</v>
      </c>
      <c r="E1577">
        <v>113</v>
      </c>
      <c r="F1577">
        <v>18</v>
      </c>
      <c r="G1577">
        <v>87</v>
      </c>
      <c r="H1577">
        <v>4</v>
      </c>
      <c r="I1577">
        <v>4</v>
      </c>
      <c r="J1577">
        <v>47</v>
      </c>
      <c r="K1577">
        <v>0</v>
      </c>
      <c r="L1577">
        <v>0</v>
      </c>
      <c r="M1577">
        <v>0</v>
      </c>
      <c r="N1577">
        <v>0</v>
      </c>
    </row>
    <row r="1578" spans="1:14" x14ac:dyDescent="0.2">
      <c r="A1578" t="s">
        <v>6510</v>
      </c>
      <c r="B1578" t="s">
        <v>86</v>
      </c>
      <c r="C1578" t="s">
        <v>159</v>
      </c>
      <c r="D1578" t="s">
        <v>4937</v>
      </c>
      <c r="E1578">
        <v>30</v>
      </c>
      <c r="F1578">
        <v>3</v>
      </c>
      <c r="G1578">
        <v>27</v>
      </c>
      <c r="H1578">
        <v>0</v>
      </c>
      <c r="I1578">
        <v>0</v>
      </c>
      <c r="J1578">
        <v>19</v>
      </c>
      <c r="K1578">
        <v>0</v>
      </c>
      <c r="L1578">
        <v>0</v>
      </c>
      <c r="M1578">
        <v>0</v>
      </c>
      <c r="N1578">
        <v>0</v>
      </c>
    </row>
    <row r="1579" spans="1:14" x14ac:dyDescent="0.2">
      <c r="A1579" t="s">
        <v>6511</v>
      </c>
      <c r="B1579" t="s">
        <v>86</v>
      </c>
      <c r="C1579" t="s">
        <v>160</v>
      </c>
      <c r="D1579" t="s">
        <v>4937</v>
      </c>
      <c r="E1579">
        <v>139</v>
      </c>
      <c r="F1579">
        <v>25</v>
      </c>
      <c r="G1579">
        <v>109</v>
      </c>
      <c r="H1579">
        <v>2</v>
      </c>
      <c r="I1579">
        <v>3</v>
      </c>
      <c r="J1579">
        <v>69</v>
      </c>
      <c r="K1579">
        <v>0</v>
      </c>
      <c r="L1579">
        <v>0</v>
      </c>
      <c r="M1579">
        <v>0</v>
      </c>
      <c r="N1579">
        <v>0</v>
      </c>
    </row>
    <row r="1580" spans="1:14" x14ac:dyDescent="0.2">
      <c r="A1580" t="s">
        <v>6512</v>
      </c>
      <c r="B1580" t="s">
        <v>86</v>
      </c>
      <c r="C1580" t="s">
        <v>161</v>
      </c>
      <c r="D1580" t="s">
        <v>4937</v>
      </c>
      <c r="E1580">
        <v>75</v>
      </c>
      <c r="F1580">
        <v>15</v>
      </c>
      <c r="G1580">
        <v>60</v>
      </c>
      <c r="H1580">
        <v>0</v>
      </c>
      <c r="I1580">
        <v>0</v>
      </c>
      <c r="J1580">
        <v>18</v>
      </c>
      <c r="K1580">
        <v>0</v>
      </c>
      <c r="L1580">
        <v>0</v>
      </c>
      <c r="M1580">
        <v>0</v>
      </c>
      <c r="N1580">
        <v>0</v>
      </c>
    </row>
    <row r="1581" spans="1:14" x14ac:dyDescent="0.2">
      <c r="A1581" t="s">
        <v>6513</v>
      </c>
      <c r="B1581" t="s">
        <v>86</v>
      </c>
      <c r="C1581" t="s">
        <v>162</v>
      </c>
      <c r="D1581" t="s">
        <v>4937</v>
      </c>
      <c r="E1581">
        <v>802</v>
      </c>
      <c r="F1581">
        <v>144</v>
      </c>
      <c r="G1581">
        <v>638</v>
      </c>
      <c r="H1581">
        <v>14</v>
      </c>
      <c r="I1581">
        <v>6</v>
      </c>
      <c r="J1581">
        <v>326</v>
      </c>
      <c r="K1581">
        <v>0</v>
      </c>
      <c r="L1581">
        <v>0</v>
      </c>
      <c r="M1581">
        <v>0</v>
      </c>
      <c r="N1581">
        <v>0</v>
      </c>
    </row>
    <row r="1582" spans="1:14" x14ac:dyDescent="0.2">
      <c r="A1582" t="s">
        <v>6514</v>
      </c>
      <c r="B1582" t="s">
        <v>86</v>
      </c>
      <c r="C1582" t="s">
        <v>163</v>
      </c>
      <c r="D1582" t="s">
        <v>4937</v>
      </c>
      <c r="E1582">
        <v>165</v>
      </c>
      <c r="F1582">
        <v>23</v>
      </c>
      <c r="G1582">
        <v>137</v>
      </c>
      <c r="H1582">
        <v>4</v>
      </c>
      <c r="I1582">
        <v>1</v>
      </c>
      <c r="J1582">
        <v>59</v>
      </c>
      <c r="K1582">
        <v>0</v>
      </c>
      <c r="L1582">
        <v>0</v>
      </c>
      <c r="M1582">
        <v>0</v>
      </c>
      <c r="N1582">
        <v>0</v>
      </c>
    </row>
    <row r="1583" spans="1:14" x14ac:dyDescent="0.2">
      <c r="A1583" t="s">
        <v>6515</v>
      </c>
      <c r="B1583" t="s">
        <v>86</v>
      </c>
      <c r="C1583" t="s">
        <v>164</v>
      </c>
      <c r="D1583" t="s">
        <v>4937</v>
      </c>
      <c r="E1583">
        <v>138</v>
      </c>
      <c r="F1583">
        <v>20</v>
      </c>
      <c r="G1583">
        <v>116</v>
      </c>
      <c r="H1583">
        <v>2</v>
      </c>
      <c r="I1583">
        <v>0</v>
      </c>
      <c r="J1583">
        <v>41</v>
      </c>
      <c r="K1583">
        <v>0</v>
      </c>
      <c r="L1583">
        <v>0</v>
      </c>
      <c r="M1583">
        <v>0</v>
      </c>
      <c r="N1583">
        <v>0</v>
      </c>
    </row>
    <row r="1584" spans="1:14" x14ac:dyDescent="0.2">
      <c r="A1584" t="s">
        <v>6516</v>
      </c>
      <c r="B1584" t="s">
        <v>86</v>
      </c>
      <c r="C1584" t="s">
        <v>165</v>
      </c>
      <c r="D1584" t="s">
        <v>4937</v>
      </c>
      <c r="E1584">
        <v>49</v>
      </c>
      <c r="F1584">
        <v>8</v>
      </c>
      <c r="G1584">
        <v>38</v>
      </c>
      <c r="H1584">
        <v>1</v>
      </c>
      <c r="I1584">
        <v>2</v>
      </c>
      <c r="J1584">
        <v>5</v>
      </c>
      <c r="K1584">
        <v>0</v>
      </c>
      <c r="L1584">
        <v>0</v>
      </c>
      <c r="M1584">
        <v>0</v>
      </c>
      <c r="N1584">
        <v>0</v>
      </c>
    </row>
    <row r="1585" spans="1:14" x14ac:dyDescent="0.2">
      <c r="A1585" t="s">
        <v>6517</v>
      </c>
      <c r="B1585" t="s">
        <v>86</v>
      </c>
      <c r="C1585" t="s">
        <v>166</v>
      </c>
      <c r="D1585" t="s">
        <v>4937</v>
      </c>
      <c r="E1585">
        <v>1</v>
      </c>
      <c r="F1585">
        <v>1</v>
      </c>
      <c r="G1585">
        <v>0</v>
      </c>
      <c r="H1585">
        <v>0</v>
      </c>
      <c r="I1585">
        <v>0</v>
      </c>
      <c r="J1585">
        <v>1</v>
      </c>
      <c r="K1585">
        <v>0</v>
      </c>
      <c r="L1585">
        <v>0</v>
      </c>
      <c r="M1585">
        <v>0</v>
      </c>
      <c r="N1585">
        <v>0</v>
      </c>
    </row>
    <row r="1586" spans="1:14" x14ac:dyDescent="0.2">
      <c r="A1586" t="s">
        <v>6518</v>
      </c>
      <c r="B1586" t="s">
        <v>86</v>
      </c>
      <c r="C1586" t="s">
        <v>167</v>
      </c>
      <c r="D1586" t="s">
        <v>4937</v>
      </c>
      <c r="E1586">
        <v>112</v>
      </c>
      <c r="F1586">
        <v>24</v>
      </c>
      <c r="G1586">
        <v>86</v>
      </c>
      <c r="H1586">
        <v>1</v>
      </c>
      <c r="I1586">
        <v>1</v>
      </c>
      <c r="J1586">
        <v>47</v>
      </c>
      <c r="K1586">
        <v>0</v>
      </c>
      <c r="L1586">
        <v>0</v>
      </c>
      <c r="M1586">
        <v>0</v>
      </c>
      <c r="N1586">
        <v>0</v>
      </c>
    </row>
    <row r="1587" spans="1:14" x14ac:dyDescent="0.2">
      <c r="A1587" t="s">
        <v>6519</v>
      </c>
      <c r="B1587" t="s">
        <v>86</v>
      </c>
      <c r="C1587" t="s">
        <v>168</v>
      </c>
      <c r="D1587" t="s">
        <v>4937</v>
      </c>
      <c r="E1587">
        <v>41</v>
      </c>
      <c r="F1587">
        <v>10</v>
      </c>
      <c r="G1587">
        <v>30</v>
      </c>
      <c r="H1587">
        <v>1</v>
      </c>
      <c r="I1587">
        <v>0</v>
      </c>
      <c r="J1587">
        <v>25</v>
      </c>
      <c r="K1587">
        <v>0</v>
      </c>
      <c r="L1587">
        <v>0</v>
      </c>
      <c r="M1587">
        <v>0</v>
      </c>
      <c r="N1587">
        <v>0</v>
      </c>
    </row>
    <row r="1588" spans="1:14" x14ac:dyDescent="0.2">
      <c r="A1588" t="s">
        <v>6520</v>
      </c>
      <c r="B1588" t="s">
        <v>86</v>
      </c>
      <c r="C1588" t="s">
        <v>169</v>
      </c>
      <c r="D1588" t="s">
        <v>4937</v>
      </c>
      <c r="E1588">
        <v>859</v>
      </c>
      <c r="F1588">
        <v>157</v>
      </c>
      <c r="G1588">
        <v>697</v>
      </c>
      <c r="H1588">
        <v>4</v>
      </c>
      <c r="I1588">
        <v>1</v>
      </c>
      <c r="J1588">
        <v>263</v>
      </c>
      <c r="K1588">
        <v>0</v>
      </c>
      <c r="L1588">
        <v>0</v>
      </c>
      <c r="M1588">
        <v>0</v>
      </c>
      <c r="N1588">
        <v>0</v>
      </c>
    </row>
    <row r="1589" spans="1:14" x14ac:dyDescent="0.2">
      <c r="A1589" t="s">
        <v>6521</v>
      </c>
      <c r="B1589" t="s">
        <v>86</v>
      </c>
      <c r="C1589" t="s">
        <v>170</v>
      </c>
      <c r="D1589" t="s">
        <v>4937</v>
      </c>
      <c r="E1589">
        <v>76</v>
      </c>
      <c r="F1589">
        <v>14</v>
      </c>
      <c r="G1589">
        <v>60</v>
      </c>
      <c r="H1589">
        <v>0</v>
      </c>
      <c r="I1589">
        <v>2</v>
      </c>
      <c r="J1589">
        <v>18</v>
      </c>
      <c r="K1589">
        <v>0</v>
      </c>
      <c r="L1589">
        <v>0</v>
      </c>
      <c r="M1589">
        <v>0</v>
      </c>
      <c r="N1589">
        <v>0</v>
      </c>
    </row>
    <row r="1590" spans="1:14" x14ac:dyDescent="0.2">
      <c r="A1590" t="s">
        <v>6522</v>
      </c>
      <c r="B1590" t="s">
        <v>86</v>
      </c>
      <c r="C1590" t="s">
        <v>171</v>
      </c>
      <c r="D1590" t="s">
        <v>4937</v>
      </c>
      <c r="E1590">
        <v>104</v>
      </c>
      <c r="F1590">
        <v>16</v>
      </c>
      <c r="G1590">
        <v>85</v>
      </c>
      <c r="H1590">
        <v>1</v>
      </c>
      <c r="I1590">
        <v>2</v>
      </c>
      <c r="J1590">
        <v>42</v>
      </c>
      <c r="K1590">
        <v>0</v>
      </c>
      <c r="L1590">
        <v>0</v>
      </c>
      <c r="M1590">
        <v>0</v>
      </c>
      <c r="N1590">
        <v>0</v>
      </c>
    </row>
    <row r="1591" spans="1:14" x14ac:dyDescent="0.2">
      <c r="A1591" t="s">
        <v>6523</v>
      </c>
      <c r="B1591" t="s">
        <v>86</v>
      </c>
      <c r="C1591" t="s">
        <v>172</v>
      </c>
      <c r="D1591" t="s">
        <v>4937</v>
      </c>
      <c r="E1591">
        <v>212</v>
      </c>
      <c r="F1591">
        <v>26</v>
      </c>
      <c r="G1591">
        <v>183</v>
      </c>
      <c r="H1591">
        <v>2</v>
      </c>
      <c r="I1591">
        <v>1</v>
      </c>
      <c r="J1591">
        <v>71</v>
      </c>
      <c r="K1591">
        <v>0</v>
      </c>
      <c r="L1591">
        <v>0</v>
      </c>
      <c r="M1591">
        <v>0</v>
      </c>
      <c r="N1591">
        <v>0</v>
      </c>
    </row>
    <row r="1592" spans="1:14" x14ac:dyDescent="0.2">
      <c r="A1592" t="s">
        <v>6524</v>
      </c>
      <c r="B1592" t="s">
        <v>86</v>
      </c>
      <c r="C1592" t="s">
        <v>173</v>
      </c>
      <c r="D1592" t="s">
        <v>4937</v>
      </c>
      <c r="E1592">
        <v>46</v>
      </c>
      <c r="F1592">
        <v>9</v>
      </c>
      <c r="G1592">
        <v>36</v>
      </c>
      <c r="H1592">
        <v>1</v>
      </c>
      <c r="I1592">
        <v>0</v>
      </c>
      <c r="J1592">
        <v>24</v>
      </c>
      <c r="K1592">
        <v>0</v>
      </c>
      <c r="L1592">
        <v>0</v>
      </c>
      <c r="M1592">
        <v>0</v>
      </c>
      <c r="N1592">
        <v>0</v>
      </c>
    </row>
    <row r="1593" spans="1:14" x14ac:dyDescent="0.2">
      <c r="A1593" t="s">
        <v>6525</v>
      </c>
      <c r="B1593" t="s">
        <v>86</v>
      </c>
      <c r="C1593" t="s">
        <v>174</v>
      </c>
      <c r="D1593" t="s">
        <v>4937</v>
      </c>
      <c r="E1593">
        <v>167</v>
      </c>
      <c r="F1593">
        <v>19</v>
      </c>
      <c r="G1593">
        <v>141</v>
      </c>
      <c r="H1593">
        <v>4</v>
      </c>
      <c r="I1593">
        <v>3</v>
      </c>
      <c r="J1593">
        <v>62</v>
      </c>
      <c r="K1593">
        <v>0</v>
      </c>
      <c r="L1593">
        <v>0</v>
      </c>
      <c r="M1593">
        <v>0</v>
      </c>
      <c r="N1593">
        <v>0</v>
      </c>
    </row>
    <row r="1594" spans="1:14" x14ac:dyDescent="0.2">
      <c r="A1594" t="s">
        <v>6526</v>
      </c>
      <c r="B1594" t="s">
        <v>86</v>
      </c>
      <c r="C1594" t="s">
        <v>175</v>
      </c>
      <c r="D1594" t="s">
        <v>4937</v>
      </c>
      <c r="E1594">
        <v>548</v>
      </c>
      <c r="F1594">
        <v>91</v>
      </c>
      <c r="G1594">
        <v>444</v>
      </c>
      <c r="H1594">
        <v>10</v>
      </c>
      <c r="I1594">
        <v>3</v>
      </c>
      <c r="J1594">
        <v>212</v>
      </c>
      <c r="K1594">
        <v>0</v>
      </c>
      <c r="L1594">
        <v>0</v>
      </c>
      <c r="M1594">
        <v>0</v>
      </c>
      <c r="N1594">
        <v>0</v>
      </c>
    </row>
    <row r="1595" spans="1:14" x14ac:dyDescent="0.2">
      <c r="A1595" t="s">
        <v>6527</v>
      </c>
      <c r="B1595" t="s">
        <v>86</v>
      </c>
      <c r="C1595" t="s">
        <v>176</v>
      </c>
      <c r="D1595" t="s">
        <v>4937</v>
      </c>
      <c r="E1595">
        <v>465</v>
      </c>
      <c r="F1595">
        <v>100</v>
      </c>
      <c r="G1595">
        <v>350</v>
      </c>
      <c r="H1595">
        <v>11</v>
      </c>
      <c r="I1595">
        <v>4</v>
      </c>
      <c r="J1595">
        <v>192</v>
      </c>
      <c r="K1595">
        <v>0</v>
      </c>
      <c r="L1595">
        <v>0</v>
      </c>
      <c r="M1595">
        <v>0</v>
      </c>
      <c r="N1595">
        <v>0</v>
      </c>
    </row>
    <row r="1596" spans="1:14" x14ac:dyDescent="0.2">
      <c r="A1596" t="s">
        <v>6528</v>
      </c>
      <c r="B1596" t="s">
        <v>86</v>
      </c>
      <c r="C1596" t="s">
        <v>177</v>
      </c>
      <c r="D1596" t="s">
        <v>4937</v>
      </c>
      <c r="E1596">
        <v>95</v>
      </c>
      <c r="F1596">
        <v>5</v>
      </c>
      <c r="G1596">
        <v>84</v>
      </c>
      <c r="H1596">
        <v>3</v>
      </c>
      <c r="I1596">
        <v>3</v>
      </c>
      <c r="J1596">
        <v>35</v>
      </c>
      <c r="K1596">
        <v>0</v>
      </c>
      <c r="L1596">
        <v>0</v>
      </c>
      <c r="M1596">
        <v>0</v>
      </c>
      <c r="N1596">
        <v>0</v>
      </c>
    </row>
    <row r="1597" spans="1:14" x14ac:dyDescent="0.2">
      <c r="A1597" t="s">
        <v>6529</v>
      </c>
      <c r="B1597" t="s">
        <v>86</v>
      </c>
      <c r="C1597" t="s">
        <v>178</v>
      </c>
      <c r="D1597" t="s">
        <v>4937</v>
      </c>
      <c r="E1597">
        <v>414</v>
      </c>
      <c r="F1597">
        <v>29</v>
      </c>
      <c r="G1597">
        <v>376</v>
      </c>
      <c r="H1597">
        <v>9</v>
      </c>
      <c r="I1597">
        <v>0</v>
      </c>
      <c r="J1597">
        <v>108</v>
      </c>
      <c r="K1597">
        <v>0</v>
      </c>
      <c r="L1597">
        <v>0</v>
      </c>
      <c r="M1597">
        <v>0</v>
      </c>
      <c r="N1597">
        <v>0</v>
      </c>
    </row>
    <row r="1598" spans="1:14" x14ac:dyDescent="0.2">
      <c r="A1598" t="s">
        <v>6530</v>
      </c>
      <c r="B1598" t="s">
        <v>86</v>
      </c>
      <c r="C1598" t="s">
        <v>179</v>
      </c>
      <c r="D1598" t="s">
        <v>4937</v>
      </c>
      <c r="E1598">
        <v>219</v>
      </c>
      <c r="F1598">
        <v>24</v>
      </c>
      <c r="G1598">
        <v>177</v>
      </c>
      <c r="H1598">
        <v>11</v>
      </c>
      <c r="I1598">
        <v>7</v>
      </c>
      <c r="J1598">
        <v>68</v>
      </c>
      <c r="K1598">
        <v>0</v>
      </c>
      <c r="L1598">
        <v>0</v>
      </c>
      <c r="M1598">
        <v>0</v>
      </c>
      <c r="N1598">
        <v>0</v>
      </c>
    </row>
    <row r="1599" spans="1:14" x14ac:dyDescent="0.2">
      <c r="A1599" t="s">
        <v>6531</v>
      </c>
      <c r="B1599" t="s">
        <v>86</v>
      </c>
      <c r="C1599" t="s">
        <v>180</v>
      </c>
      <c r="D1599" t="s">
        <v>4937</v>
      </c>
      <c r="E1599">
        <v>325</v>
      </c>
      <c r="F1599">
        <v>13</v>
      </c>
      <c r="G1599">
        <v>305</v>
      </c>
      <c r="H1599">
        <v>4</v>
      </c>
      <c r="I1599">
        <v>3</v>
      </c>
      <c r="J1599">
        <v>114</v>
      </c>
      <c r="K1599">
        <v>0</v>
      </c>
      <c r="L1599">
        <v>0</v>
      </c>
      <c r="M1599">
        <v>0</v>
      </c>
      <c r="N1599">
        <v>0</v>
      </c>
    </row>
    <row r="1600" spans="1:14" x14ac:dyDescent="0.2">
      <c r="A1600" t="s">
        <v>6532</v>
      </c>
      <c r="B1600" t="s">
        <v>86</v>
      </c>
      <c r="C1600" t="s">
        <v>181</v>
      </c>
      <c r="D1600" t="s">
        <v>4937</v>
      </c>
      <c r="E1600">
        <v>160</v>
      </c>
      <c r="F1600">
        <v>15</v>
      </c>
      <c r="G1600">
        <v>139</v>
      </c>
      <c r="H1600">
        <v>5</v>
      </c>
      <c r="I1600">
        <v>1</v>
      </c>
      <c r="J1600">
        <v>79</v>
      </c>
      <c r="K1600">
        <v>0</v>
      </c>
      <c r="L1600">
        <v>0</v>
      </c>
      <c r="M1600">
        <v>0</v>
      </c>
      <c r="N1600">
        <v>0</v>
      </c>
    </row>
    <row r="1601" spans="1:14" x14ac:dyDescent="0.2">
      <c r="A1601" t="s">
        <v>6533</v>
      </c>
      <c r="B1601" t="s">
        <v>86</v>
      </c>
      <c r="C1601" t="s">
        <v>182</v>
      </c>
      <c r="D1601" t="s">
        <v>4937</v>
      </c>
      <c r="E1601">
        <v>95</v>
      </c>
      <c r="F1601">
        <v>14</v>
      </c>
      <c r="G1601">
        <v>77</v>
      </c>
      <c r="H1601">
        <v>2</v>
      </c>
      <c r="I1601">
        <v>2</v>
      </c>
      <c r="J1601">
        <v>27</v>
      </c>
      <c r="K1601">
        <v>0</v>
      </c>
      <c r="L1601">
        <v>0</v>
      </c>
      <c r="M1601">
        <v>0</v>
      </c>
      <c r="N1601">
        <v>0</v>
      </c>
    </row>
    <row r="1602" spans="1:14" x14ac:dyDescent="0.2">
      <c r="A1602" t="s">
        <v>6534</v>
      </c>
      <c r="B1602" t="s">
        <v>86</v>
      </c>
      <c r="C1602" t="s">
        <v>183</v>
      </c>
      <c r="D1602" t="s">
        <v>4937</v>
      </c>
      <c r="E1602">
        <v>242</v>
      </c>
      <c r="F1602">
        <v>22</v>
      </c>
      <c r="G1602">
        <v>209</v>
      </c>
      <c r="H1602">
        <v>8</v>
      </c>
      <c r="I1602">
        <v>3</v>
      </c>
      <c r="J1602">
        <v>83</v>
      </c>
      <c r="K1602">
        <v>0</v>
      </c>
      <c r="L1602">
        <v>0</v>
      </c>
      <c r="M1602">
        <v>0</v>
      </c>
      <c r="N1602">
        <v>0</v>
      </c>
    </row>
    <row r="1603" spans="1:14" x14ac:dyDescent="0.2">
      <c r="A1603" t="s">
        <v>6535</v>
      </c>
      <c r="B1603" t="s">
        <v>86</v>
      </c>
      <c r="C1603" t="s">
        <v>184</v>
      </c>
      <c r="D1603" t="s">
        <v>4937</v>
      </c>
      <c r="E1603">
        <v>156</v>
      </c>
      <c r="F1603">
        <v>15</v>
      </c>
      <c r="G1603">
        <v>136</v>
      </c>
      <c r="H1603">
        <v>2</v>
      </c>
      <c r="I1603">
        <v>3</v>
      </c>
      <c r="J1603">
        <v>44</v>
      </c>
      <c r="K1603">
        <v>0</v>
      </c>
      <c r="L1603">
        <v>0</v>
      </c>
      <c r="M1603">
        <v>0</v>
      </c>
      <c r="N1603">
        <v>0</v>
      </c>
    </row>
    <row r="1604" spans="1:14" x14ac:dyDescent="0.2">
      <c r="A1604" t="s">
        <v>6536</v>
      </c>
      <c r="B1604" t="s">
        <v>86</v>
      </c>
      <c r="C1604" t="s">
        <v>185</v>
      </c>
      <c r="D1604" t="s">
        <v>4937</v>
      </c>
      <c r="E1604">
        <v>173</v>
      </c>
      <c r="F1604">
        <v>18</v>
      </c>
      <c r="G1604">
        <v>149</v>
      </c>
      <c r="H1604">
        <v>1</v>
      </c>
      <c r="I1604">
        <v>5</v>
      </c>
      <c r="J1604">
        <v>55</v>
      </c>
      <c r="K1604">
        <v>0</v>
      </c>
      <c r="L1604">
        <v>0</v>
      </c>
      <c r="M1604">
        <v>0</v>
      </c>
      <c r="N1604">
        <v>0</v>
      </c>
    </row>
    <row r="1605" spans="1:14" x14ac:dyDescent="0.2">
      <c r="A1605" t="s">
        <v>6537</v>
      </c>
      <c r="B1605" t="s">
        <v>86</v>
      </c>
      <c r="C1605" t="s">
        <v>186</v>
      </c>
      <c r="D1605" t="s">
        <v>4937</v>
      </c>
      <c r="E1605">
        <v>40</v>
      </c>
      <c r="F1605">
        <v>7</v>
      </c>
      <c r="G1605">
        <v>32</v>
      </c>
      <c r="H1605">
        <v>1</v>
      </c>
      <c r="I1605">
        <v>0</v>
      </c>
      <c r="J1605">
        <v>24</v>
      </c>
      <c r="K1605">
        <v>0</v>
      </c>
      <c r="L1605">
        <v>0</v>
      </c>
      <c r="M1605">
        <v>0</v>
      </c>
      <c r="N1605">
        <v>0</v>
      </c>
    </row>
    <row r="1606" spans="1:14" x14ac:dyDescent="0.2">
      <c r="A1606" t="s">
        <v>6538</v>
      </c>
      <c r="B1606" t="s">
        <v>86</v>
      </c>
      <c r="C1606" t="s">
        <v>187</v>
      </c>
      <c r="D1606" t="s">
        <v>4937</v>
      </c>
      <c r="E1606">
        <v>153</v>
      </c>
      <c r="F1606">
        <v>25</v>
      </c>
      <c r="G1606">
        <v>124</v>
      </c>
      <c r="H1606">
        <v>2</v>
      </c>
      <c r="I1606">
        <v>2</v>
      </c>
      <c r="J1606">
        <v>64</v>
      </c>
      <c r="K1606">
        <v>0</v>
      </c>
      <c r="L1606">
        <v>0</v>
      </c>
      <c r="M1606">
        <v>0</v>
      </c>
      <c r="N1606">
        <v>0</v>
      </c>
    </row>
    <row r="1607" spans="1:14" x14ac:dyDescent="0.2">
      <c r="A1607" t="s">
        <v>6539</v>
      </c>
      <c r="B1607" t="s">
        <v>86</v>
      </c>
      <c r="C1607" t="s">
        <v>188</v>
      </c>
      <c r="D1607" t="s">
        <v>4937</v>
      </c>
      <c r="E1607">
        <v>98</v>
      </c>
      <c r="F1607">
        <v>19</v>
      </c>
      <c r="G1607">
        <v>79</v>
      </c>
      <c r="H1607">
        <v>0</v>
      </c>
      <c r="I1607">
        <v>0</v>
      </c>
      <c r="J1607">
        <v>36</v>
      </c>
      <c r="K1607">
        <v>0</v>
      </c>
      <c r="L1607">
        <v>0</v>
      </c>
      <c r="M1607">
        <v>0</v>
      </c>
      <c r="N1607">
        <v>0</v>
      </c>
    </row>
    <row r="1608" spans="1:14" x14ac:dyDescent="0.2">
      <c r="A1608" t="s">
        <v>6540</v>
      </c>
      <c r="B1608" t="s">
        <v>86</v>
      </c>
      <c r="C1608" t="s">
        <v>189</v>
      </c>
      <c r="D1608" t="s">
        <v>4937</v>
      </c>
      <c r="E1608">
        <v>112</v>
      </c>
      <c r="F1608">
        <v>6</v>
      </c>
      <c r="G1608">
        <v>99</v>
      </c>
      <c r="H1608">
        <v>6</v>
      </c>
      <c r="I1608">
        <v>1</v>
      </c>
      <c r="J1608">
        <v>41</v>
      </c>
      <c r="K1608">
        <v>0</v>
      </c>
      <c r="L1608">
        <v>0</v>
      </c>
      <c r="M1608">
        <v>0</v>
      </c>
      <c r="N1608">
        <v>0</v>
      </c>
    </row>
    <row r="1609" spans="1:14" x14ac:dyDescent="0.2">
      <c r="A1609" t="s">
        <v>6541</v>
      </c>
      <c r="B1609" t="s">
        <v>86</v>
      </c>
      <c r="C1609" t="s">
        <v>190</v>
      </c>
      <c r="D1609" t="s">
        <v>4937</v>
      </c>
      <c r="E1609">
        <v>314</v>
      </c>
      <c r="F1609">
        <v>51</v>
      </c>
      <c r="G1609">
        <v>254</v>
      </c>
      <c r="H1609">
        <v>7</v>
      </c>
      <c r="I1609">
        <v>2</v>
      </c>
      <c r="J1609">
        <v>151</v>
      </c>
      <c r="K1609">
        <v>0</v>
      </c>
      <c r="L1609">
        <v>0</v>
      </c>
      <c r="M1609">
        <v>0</v>
      </c>
      <c r="N1609">
        <v>0</v>
      </c>
    </row>
    <row r="1610" spans="1:14" x14ac:dyDescent="0.2">
      <c r="A1610" t="s">
        <v>6542</v>
      </c>
      <c r="B1610" t="s">
        <v>86</v>
      </c>
      <c r="C1610" t="s">
        <v>191</v>
      </c>
      <c r="D1610" t="s">
        <v>4937</v>
      </c>
      <c r="E1610">
        <v>66</v>
      </c>
      <c r="F1610">
        <v>10</v>
      </c>
      <c r="G1610">
        <v>51</v>
      </c>
      <c r="H1610">
        <v>5</v>
      </c>
      <c r="I1610">
        <v>0</v>
      </c>
      <c r="J1610">
        <v>18</v>
      </c>
      <c r="K1610">
        <v>0</v>
      </c>
      <c r="L1610">
        <v>0</v>
      </c>
      <c r="M1610">
        <v>0</v>
      </c>
      <c r="N1610">
        <v>0</v>
      </c>
    </row>
    <row r="1611" spans="1:14" x14ac:dyDescent="0.2">
      <c r="A1611" t="s">
        <v>6543</v>
      </c>
      <c r="B1611" t="s">
        <v>86</v>
      </c>
      <c r="C1611" t="s">
        <v>192</v>
      </c>
      <c r="D1611" t="s">
        <v>4937</v>
      </c>
      <c r="E1611">
        <v>83</v>
      </c>
      <c r="F1611">
        <v>18</v>
      </c>
      <c r="G1611">
        <v>65</v>
      </c>
      <c r="H1611">
        <v>0</v>
      </c>
      <c r="I1611">
        <v>0</v>
      </c>
      <c r="J1611">
        <v>18</v>
      </c>
      <c r="K1611">
        <v>0</v>
      </c>
      <c r="L1611">
        <v>0</v>
      </c>
      <c r="M1611">
        <v>0</v>
      </c>
      <c r="N1611">
        <v>0</v>
      </c>
    </row>
    <row r="1612" spans="1:14" x14ac:dyDescent="0.2">
      <c r="A1612" t="s">
        <v>6544</v>
      </c>
      <c r="B1612" t="s">
        <v>86</v>
      </c>
      <c r="C1612" t="s">
        <v>193</v>
      </c>
      <c r="D1612" t="s">
        <v>4937</v>
      </c>
      <c r="E1612">
        <v>199</v>
      </c>
      <c r="F1612">
        <v>22</v>
      </c>
      <c r="G1612">
        <v>172</v>
      </c>
      <c r="H1612">
        <v>1</v>
      </c>
      <c r="I1612">
        <v>4</v>
      </c>
      <c r="J1612">
        <v>66</v>
      </c>
      <c r="K1612">
        <v>0</v>
      </c>
      <c r="L1612">
        <v>0</v>
      </c>
      <c r="M1612">
        <v>0</v>
      </c>
      <c r="N1612">
        <v>0</v>
      </c>
    </row>
    <row r="1613" spans="1:14" x14ac:dyDescent="0.2">
      <c r="A1613" t="s">
        <v>6545</v>
      </c>
      <c r="B1613" t="s">
        <v>86</v>
      </c>
      <c r="C1613" t="s">
        <v>194</v>
      </c>
      <c r="D1613" t="s">
        <v>4937</v>
      </c>
      <c r="E1613">
        <v>142</v>
      </c>
      <c r="F1613">
        <v>25</v>
      </c>
      <c r="G1613">
        <v>114</v>
      </c>
      <c r="H1613">
        <v>2</v>
      </c>
      <c r="I1613">
        <v>1</v>
      </c>
      <c r="J1613">
        <v>28</v>
      </c>
      <c r="K1613">
        <v>0</v>
      </c>
      <c r="L1613">
        <v>0</v>
      </c>
      <c r="M1613">
        <v>0</v>
      </c>
      <c r="N1613">
        <v>0</v>
      </c>
    </row>
    <row r="1614" spans="1:14" x14ac:dyDescent="0.2">
      <c r="A1614" t="s">
        <v>6546</v>
      </c>
      <c r="B1614" t="s">
        <v>86</v>
      </c>
      <c r="C1614" t="s">
        <v>195</v>
      </c>
      <c r="D1614" t="s">
        <v>4937</v>
      </c>
      <c r="E1614">
        <v>94</v>
      </c>
      <c r="F1614">
        <v>19</v>
      </c>
      <c r="G1614">
        <v>75</v>
      </c>
      <c r="H1614">
        <v>0</v>
      </c>
      <c r="I1614">
        <v>0</v>
      </c>
      <c r="J1614">
        <v>30</v>
      </c>
      <c r="K1614">
        <v>0</v>
      </c>
      <c r="L1614">
        <v>0</v>
      </c>
      <c r="M1614">
        <v>0</v>
      </c>
      <c r="N1614">
        <v>0</v>
      </c>
    </row>
    <row r="1615" spans="1:14" x14ac:dyDescent="0.2">
      <c r="A1615" t="s">
        <v>6547</v>
      </c>
      <c r="B1615" t="s">
        <v>86</v>
      </c>
      <c r="C1615" t="s">
        <v>196</v>
      </c>
      <c r="D1615" t="s">
        <v>4937</v>
      </c>
      <c r="E1615">
        <v>282</v>
      </c>
      <c r="F1615">
        <v>45</v>
      </c>
      <c r="G1615">
        <v>229</v>
      </c>
      <c r="H1615">
        <v>4</v>
      </c>
      <c r="I1615">
        <v>4</v>
      </c>
      <c r="J1615">
        <v>102</v>
      </c>
      <c r="K1615">
        <v>0</v>
      </c>
      <c r="L1615">
        <v>0</v>
      </c>
      <c r="M1615">
        <v>0</v>
      </c>
      <c r="N1615">
        <v>0</v>
      </c>
    </row>
    <row r="1616" spans="1:14" x14ac:dyDescent="0.2">
      <c r="A1616" t="s">
        <v>6548</v>
      </c>
      <c r="B1616" t="s">
        <v>86</v>
      </c>
      <c r="C1616" t="s">
        <v>197</v>
      </c>
      <c r="D1616" t="s">
        <v>4937</v>
      </c>
      <c r="E1616">
        <v>126</v>
      </c>
      <c r="F1616">
        <v>26</v>
      </c>
      <c r="G1616">
        <v>98</v>
      </c>
      <c r="H1616">
        <v>2</v>
      </c>
      <c r="I1616">
        <v>0</v>
      </c>
      <c r="J1616">
        <v>34</v>
      </c>
      <c r="K1616">
        <v>0</v>
      </c>
      <c r="L1616">
        <v>0</v>
      </c>
      <c r="M1616">
        <v>0</v>
      </c>
      <c r="N1616">
        <v>0</v>
      </c>
    </row>
    <row r="1617" spans="1:14" x14ac:dyDescent="0.2">
      <c r="A1617" t="s">
        <v>6549</v>
      </c>
      <c r="B1617" t="s">
        <v>86</v>
      </c>
      <c r="C1617" t="s">
        <v>276</v>
      </c>
      <c r="D1617" t="s">
        <v>4937</v>
      </c>
      <c r="E1617">
        <v>5</v>
      </c>
      <c r="F1617">
        <v>0</v>
      </c>
      <c r="G1617">
        <v>5</v>
      </c>
      <c r="H1617">
        <v>0</v>
      </c>
      <c r="I1617">
        <v>0</v>
      </c>
      <c r="J1617">
        <v>2</v>
      </c>
      <c r="K1617">
        <v>0</v>
      </c>
      <c r="L1617">
        <v>0</v>
      </c>
      <c r="M1617">
        <v>0</v>
      </c>
      <c r="N1617">
        <v>0</v>
      </c>
    </row>
    <row r="1618" spans="1:14" x14ac:dyDescent="0.2">
      <c r="A1618" t="s">
        <v>6550</v>
      </c>
      <c r="B1618" t="s">
        <v>86</v>
      </c>
      <c r="C1618" t="s">
        <v>198</v>
      </c>
      <c r="D1618" t="s">
        <v>4937</v>
      </c>
      <c r="E1618">
        <v>93</v>
      </c>
      <c r="F1618">
        <v>2</v>
      </c>
      <c r="G1618">
        <v>88</v>
      </c>
      <c r="H1618">
        <v>2</v>
      </c>
      <c r="I1618">
        <v>1</v>
      </c>
      <c r="J1618">
        <v>39</v>
      </c>
      <c r="K1618">
        <v>0</v>
      </c>
      <c r="L1618">
        <v>0</v>
      </c>
      <c r="M1618">
        <v>0</v>
      </c>
      <c r="N1618">
        <v>0</v>
      </c>
    </row>
    <row r="1619" spans="1:14" x14ac:dyDescent="0.2">
      <c r="A1619" t="s">
        <v>6551</v>
      </c>
      <c r="B1619" t="s">
        <v>86</v>
      </c>
      <c r="C1619" t="s">
        <v>199</v>
      </c>
      <c r="D1619" t="s">
        <v>4937</v>
      </c>
      <c r="E1619">
        <v>390</v>
      </c>
      <c r="F1619">
        <v>25</v>
      </c>
      <c r="G1619">
        <v>351</v>
      </c>
      <c r="H1619">
        <v>11</v>
      </c>
      <c r="I1619">
        <v>3</v>
      </c>
      <c r="J1619">
        <v>115</v>
      </c>
      <c r="K1619">
        <v>0</v>
      </c>
      <c r="L1619">
        <v>0</v>
      </c>
      <c r="M1619">
        <v>0</v>
      </c>
      <c r="N1619">
        <v>0</v>
      </c>
    </row>
    <row r="1620" spans="1:14" x14ac:dyDescent="0.2">
      <c r="A1620" t="s">
        <v>6552</v>
      </c>
      <c r="B1620" t="s">
        <v>86</v>
      </c>
      <c r="C1620" t="s">
        <v>200</v>
      </c>
      <c r="D1620" t="s">
        <v>4937</v>
      </c>
      <c r="E1620">
        <v>94</v>
      </c>
      <c r="F1620">
        <v>13</v>
      </c>
      <c r="G1620">
        <v>75</v>
      </c>
      <c r="H1620">
        <v>4</v>
      </c>
      <c r="I1620">
        <v>2</v>
      </c>
      <c r="J1620">
        <v>60</v>
      </c>
      <c r="K1620">
        <v>0</v>
      </c>
      <c r="L1620">
        <v>0</v>
      </c>
      <c r="M1620">
        <v>0</v>
      </c>
      <c r="N1620">
        <v>0</v>
      </c>
    </row>
    <row r="1621" spans="1:14" x14ac:dyDescent="0.2">
      <c r="A1621" t="s">
        <v>6553</v>
      </c>
      <c r="B1621" t="s">
        <v>86</v>
      </c>
      <c r="C1621" t="s">
        <v>201</v>
      </c>
      <c r="D1621" t="s">
        <v>4937</v>
      </c>
      <c r="E1621">
        <v>353</v>
      </c>
      <c r="F1621">
        <v>46</v>
      </c>
      <c r="G1621">
        <v>301</v>
      </c>
      <c r="H1621">
        <v>6</v>
      </c>
      <c r="I1621">
        <v>0</v>
      </c>
      <c r="J1621">
        <v>145</v>
      </c>
      <c r="K1621">
        <v>0</v>
      </c>
      <c r="L1621">
        <v>0</v>
      </c>
      <c r="M1621">
        <v>0</v>
      </c>
      <c r="N1621">
        <v>0</v>
      </c>
    </row>
    <row r="1622" spans="1:14" x14ac:dyDescent="0.2">
      <c r="A1622" t="s">
        <v>6554</v>
      </c>
      <c r="B1622" t="s">
        <v>86</v>
      </c>
      <c r="C1622" t="s">
        <v>202</v>
      </c>
      <c r="D1622" t="s">
        <v>4937</v>
      </c>
      <c r="E1622">
        <v>131</v>
      </c>
      <c r="F1622">
        <v>27</v>
      </c>
      <c r="G1622">
        <v>101</v>
      </c>
      <c r="H1622">
        <v>3</v>
      </c>
      <c r="I1622">
        <v>0</v>
      </c>
      <c r="J1622">
        <v>40</v>
      </c>
      <c r="K1622">
        <v>0</v>
      </c>
      <c r="L1622">
        <v>0</v>
      </c>
      <c r="M1622">
        <v>0</v>
      </c>
      <c r="N1622">
        <v>0</v>
      </c>
    </row>
    <row r="1623" spans="1:14" x14ac:dyDescent="0.2">
      <c r="A1623" t="s">
        <v>6555</v>
      </c>
      <c r="B1623" t="s">
        <v>86</v>
      </c>
      <c r="C1623" t="s">
        <v>203</v>
      </c>
      <c r="D1623" t="s">
        <v>4937</v>
      </c>
      <c r="E1623">
        <v>106</v>
      </c>
      <c r="F1623">
        <v>25</v>
      </c>
      <c r="G1623">
        <v>75</v>
      </c>
      <c r="H1623">
        <v>4</v>
      </c>
      <c r="I1623">
        <v>2</v>
      </c>
      <c r="J1623">
        <v>27</v>
      </c>
      <c r="K1623">
        <v>0</v>
      </c>
      <c r="L1623">
        <v>0</v>
      </c>
      <c r="M1623">
        <v>0</v>
      </c>
      <c r="N1623">
        <v>0</v>
      </c>
    </row>
    <row r="1624" spans="1:14" x14ac:dyDescent="0.2">
      <c r="A1624" t="s">
        <v>6556</v>
      </c>
      <c r="B1624" t="s">
        <v>86</v>
      </c>
      <c r="C1624" t="s">
        <v>204</v>
      </c>
      <c r="D1624" t="s">
        <v>4937</v>
      </c>
      <c r="E1624">
        <v>93</v>
      </c>
      <c r="F1624">
        <v>16</v>
      </c>
      <c r="G1624">
        <v>74</v>
      </c>
      <c r="H1624">
        <v>2</v>
      </c>
      <c r="I1624">
        <v>1</v>
      </c>
      <c r="J1624">
        <v>28</v>
      </c>
      <c r="K1624">
        <v>0</v>
      </c>
      <c r="L1624">
        <v>0</v>
      </c>
      <c r="M1624">
        <v>0</v>
      </c>
      <c r="N1624">
        <v>0</v>
      </c>
    </row>
    <row r="1625" spans="1:14" x14ac:dyDescent="0.2">
      <c r="A1625" t="s">
        <v>6557</v>
      </c>
      <c r="B1625" t="s">
        <v>86</v>
      </c>
      <c r="C1625" t="s">
        <v>205</v>
      </c>
      <c r="D1625" t="s">
        <v>4937</v>
      </c>
      <c r="E1625">
        <v>80</v>
      </c>
      <c r="F1625">
        <v>9</v>
      </c>
      <c r="G1625">
        <v>68</v>
      </c>
      <c r="H1625">
        <v>2</v>
      </c>
      <c r="I1625">
        <v>1</v>
      </c>
      <c r="J1625">
        <v>25</v>
      </c>
      <c r="K1625">
        <v>0</v>
      </c>
      <c r="L1625">
        <v>0</v>
      </c>
      <c r="M1625">
        <v>0</v>
      </c>
      <c r="N1625">
        <v>0</v>
      </c>
    </row>
    <row r="1626" spans="1:14" x14ac:dyDescent="0.2">
      <c r="A1626" t="s">
        <v>6558</v>
      </c>
      <c r="B1626" t="s">
        <v>86</v>
      </c>
      <c r="C1626" t="s">
        <v>206</v>
      </c>
      <c r="D1626" t="s">
        <v>4937</v>
      </c>
      <c r="E1626">
        <v>141</v>
      </c>
      <c r="F1626">
        <v>16</v>
      </c>
      <c r="G1626">
        <v>120</v>
      </c>
      <c r="H1626">
        <v>3</v>
      </c>
      <c r="I1626">
        <v>2</v>
      </c>
      <c r="J1626">
        <v>57</v>
      </c>
      <c r="K1626">
        <v>0</v>
      </c>
      <c r="L1626">
        <v>0</v>
      </c>
      <c r="M1626">
        <v>0</v>
      </c>
      <c r="N1626">
        <v>0</v>
      </c>
    </row>
    <row r="1627" spans="1:14" x14ac:dyDescent="0.2">
      <c r="A1627" t="s">
        <v>6559</v>
      </c>
      <c r="B1627" t="s">
        <v>86</v>
      </c>
      <c r="C1627" t="s">
        <v>207</v>
      </c>
      <c r="D1627" t="s">
        <v>4937</v>
      </c>
      <c r="E1627">
        <v>68</v>
      </c>
      <c r="F1627">
        <v>6</v>
      </c>
      <c r="G1627">
        <v>58</v>
      </c>
      <c r="H1627">
        <v>3</v>
      </c>
      <c r="I1627">
        <v>1</v>
      </c>
      <c r="J1627">
        <v>35</v>
      </c>
      <c r="K1627">
        <v>0</v>
      </c>
      <c r="L1627">
        <v>0</v>
      </c>
      <c r="M1627">
        <v>0</v>
      </c>
      <c r="N1627">
        <v>0</v>
      </c>
    </row>
    <row r="1628" spans="1:14" x14ac:dyDescent="0.2">
      <c r="A1628" t="s">
        <v>6560</v>
      </c>
      <c r="B1628" t="s">
        <v>86</v>
      </c>
      <c r="C1628" t="s">
        <v>208</v>
      </c>
      <c r="D1628" t="s">
        <v>4937</v>
      </c>
      <c r="E1628">
        <v>146</v>
      </c>
      <c r="F1628">
        <v>21</v>
      </c>
      <c r="G1628">
        <v>124</v>
      </c>
      <c r="H1628">
        <v>0</v>
      </c>
      <c r="I1628">
        <v>1</v>
      </c>
      <c r="J1628">
        <v>39</v>
      </c>
      <c r="K1628">
        <v>0</v>
      </c>
      <c r="L1628">
        <v>0</v>
      </c>
      <c r="M1628">
        <v>0</v>
      </c>
      <c r="N1628">
        <v>0</v>
      </c>
    </row>
    <row r="1629" spans="1:14" x14ac:dyDescent="0.2">
      <c r="A1629" t="s">
        <v>6561</v>
      </c>
      <c r="B1629" t="s">
        <v>86</v>
      </c>
      <c r="C1629" t="s">
        <v>209</v>
      </c>
      <c r="D1629" t="s">
        <v>4937</v>
      </c>
      <c r="E1629">
        <v>128</v>
      </c>
      <c r="F1629">
        <v>12</v>
      </c>
      <c r="G1629">
        <v>112</v>
      </c>
      <c r="H1629">
        <v>3</v>
      </c>
      <c r="I1629">
        <v>1</v>
      </c>
      <c r="J1629">
        <v>41</v>
      </c>
      <c r="K1629">
        <v>0</v>
      </c>
      <c r="L1629">
        <v>0</v>
      </c>
      <c r="M1629">
        <v>0</v>
      </c>
      <c r="N1629">
        <v>0</v>
      </c>
    </row>
    <row r="1630" spans="1:14" x14ac:dyDescent="0.2">
      <c r="A1630" t="s">
        <v>6562</v>
      </c>
      <c r="B1630" t="s">
        <v>86</v>
      </c>
      <c r="C1630" t="s">
        <v>210</v>
      </c>
      <c r="D1630" t="s">
        <v>4937</v>
      </c>
      <c r="E1630">
        <v>143</v>
      </c>
      <c r="F1630">
        <v>29</v>
      </c>
      <c r="G1630">
        <v>112</v>
      </c>
      <c r="H1630">
        <v>1</v>
      </c>
      <c r="I1630">
        <v>1</v>
      </c>
      <c r="J1630">
        <v>27</v>
      </c>
      <c r="K1630">
        <v>0</v>
      </c>
      <c r="L1630">
        <v>0</v>
      </c>
      <c r="M1630">
        <v>0</v>
      </c>
      <c r="N1630">
        <v>0</v>
      </c>
    </row>
    <row r="1631" spans="1:14" x14ac:dyDescent="0.2">
      <c r="A1631" t="s">
        <v>6563</v>
      </c>
      <c r="B1631" t="s">
        <v>86</v>
      </c>
      <c r="C1631" t="s">
        <v>211</v>
      </c>
      <c r="D1631" t="s">
        <v>4937</v>
      </c>
      <c r="E1631">
        <v>17</v>
      </c>
      <c r="F1631">
        <v>0</v>
      </c>
      <c r="G1631">
        <v>16</v>
      </c>
      <c r="H1631">
        <v>0</v>
      </c>
      <c r="I1631">
        <v>1</v>
      </c>
      <c r="J1631">
        <v>2</v>
      </c>
      <c r="K1631">
        <v>0</v>
      </c>
      <c r="L1631">
        <v>0</v>
      </c>
      <c r="M1631">
        <v>0</v>
      </c>
      <c r="N1631">
        <v>0</v>
      </c>
    </row>
    <row r="1632" spans="1:14" x14ac:dyDescent="0.2">
      <c r="A1632" t="s">
        <v>6564</v>
      </c>
      <c r="B1632" t="s">
        <v>86</v>
      </c>
      <c r="C1632" t="s">
        <v>212</v>
      </c>
      <c r="D1632" t="s">
        <v>4937</v>
      </c>
      <c r="E1632">
        <v>128</v>
      </c>
      <c r="F1632">
        <v>17</v>
      </c>
      <c r="G1632">
        <v>108</v>
      </c>
      <c r="H1632">
        <v>3</v>
      </c>
      <c r="I1632">
        <v>0</v>
      </c>
      <c r="J1632">
        <v>50</v>
      </c>
      <c r="K1632">
        <v>0</v>
      </c>
      <c r="L1632">
        <v>0</v>
      </c>
      <c r="M1632">
        <v>0</v>
      </c>
      <c r="N1632">
        <v>0</v>
      </c>
    </row>
    <row r="1633" spans="1:14" x14ac:dyDescent="0.2">
      <c r="A1633" t="s">
        <v>6565</v>
      </c>
      <c r="B1633" t="s">
        <v>86</v>
      </c>
      <c r="C1633" t="s">
        <v>213</v>
      </c>
      <c r="D1633" t="s">
        <v>4937</v>
      </c>
      <c r="E1633">
        <v>124</v>
      </c>
      <c r="F1633">
        <v>7</v>
      </c>
      <c r="G1633">
        <v>111</v>
      </c>
      <c r="H1633">
        <v>4</v>
      </c>
      <c r="I1633">
        <v>2</v>
      </c>
      <c r="J1633">
        <v>24</v>
      </c>
      <c r="K1633">
        <v>0</v>
      </c>
      <c r="L1633">
        <v>0</v>
      </c>
      <c r="M1633">
        <v>0</v>
      </c>
      <c r="N1633">
        <v>0</v>
      </c>
    </row>
    <row r="1634" spans="1:14" x14ac:dyDescent="0.2">
      <c r="A1634" t="s">
        <v>6566</v>
      </c>
      <c r="B1634" t="s">
        <v>86</v>
      </c>
      <c r="C1634" t="s">
        <v>214</v>
      </c>
      <c r="D1634" t="s">
        <v>4937</v>
      </c>
      <c r="E1634">
        <v>78</v>
      </c>
      <c r="F1634">
        <v>11</v>
      </c>
      <c r="G1634">
        <v>66</v>
      </c>
      <c r="H1634">
        <v>1</v>
      </c>
      <c r="I1634">
        <v>0</v>
      </c>
      <c r="J1634">
        <v>25</v>
      </c>
      <c r="K1634">
        <v>0</v>
      </c>
      <c r="L1634">
        <v>0</v>
      </c>
      <c r="M1634">
        <v>0</v>
      </c>
      <c r="N1634">
        <v>0</v>
      </c>
    </row>
    <row r="1635" spans="1:14" x14ac:dyDescent="0.2">
      <c r="A1635" t="s">
        <v>6567</v>
      </c>
      <c r="B1635" t="s">
        <v>86</v>
      </c>
      <c r="C1635" t="s">
        <v>215</v>
      </c>
      <c r="D1635" t="s">
        <v>4937</v>
      </c>
      <c r="E1635">
        <v>205</v>
      </c>
      <c r="F1635">
        <v>29</v>
      </c>
      <c r="G1635">
        <v>173</v>
      </c>
      <c r="H1635">
        <v>3</v>
      </c>
      <c r="I1635">
        <v>0</v>
      </c>
      <c r="J1635">
        <v>73</v>
      </c>
      <c r="K1635">
        <v>0</v>
      </c>
      <c r="L1635">
        <v>0</v>
      </c>
      <c r="M1635">
        <v>0</v>
      </c>
      <c r="N1635">
        <v>0</v>
      </c>
    </row>
    <row r="1636" spans="1:14" x14ac:dyDescent="0.2">
      <c r="A1636" t="s">
        <v>6568</v>
      </c>
      <c r="B1636" t="s">
        <v>86</v>
      </c>
      <c r="C1636" t="s">
        <v>216</v>
      </c>
      <c r="D1636" t="s">
        <v>4937</v>
      </c>
      <c r="E1636">
        <v>128</v>
      </c>
      <c r="F1636">
        <v>32</v>
      </c>
      <c r="G1636">
        <v>91</v>
      </c>
      <c r="H1636">
        <v>3</v>
      </c>
      <c r="I1636">
        <v>2</v>
      </c>
      <c r="J1636">
        <v>50</v>
      </c>
      <c r="K1636">
        <v>0</v>
      </c>
      <c r="L1636">
        <v>0</v>
      </c>
      <c r="M1636">
        <v>0</v>
      </c>
      <c r="N1636">
        <v>0</v>
      </c>
    </row>
    <row r="1637" spans="1:14" x14ac:dyDescent="0.2">
      <c r="A1637" t="s">
        <v>6569</v>
      </c>
      <c r="B1637" t="s">
        <v>86</v>
      </c>
      <c r="C1637" t="s">
        <v>217</v>
      </c>
      <c r="D1637" t="s">
        <v>4937</v>
      </c>
      <c r="E1637">
        <v>51</v>
      </c>
      <c r="F1637">
        <v>6</v>
      </c>
      <c r="G1637">
        <v>43</v>
      </c>
      <c r="H1637">
        <v>1</v>
      </c>
      <c r="I1637">
        <v>1</v>
      </c>
      <c r="J1637">
        <v>37</v>
      </c>
      <c r="K1637">
        <v>0</v>
      </c>
      <c r="L1637">
        <v>0</v>
      </c>
      <c r="M1637">
        <v>0</v>
      </c>
      <c r="N1637">
        <v>0</v>
      </c>
    </row>
    <row r="1638" spans="1:14" x14ac:dyDescent="0.2">
      <c r="A1638" t="s">
        <v>6570</v>
      </c>
      <c r="B1638" t="s">
        <v>86</v>
      </c>
      <c r="C1638" t="s">
        <v>218</v>
      </c>
      <c r="D1638" t="s">
        <v>4937</v>
      </c>
      <c r="E1638">
        <v>116</v>
      </c>
      <c r="F1638">
        <v>26</v>
      </c>
      <c r="G1638">
        <v>87</v>
      </c>
      <c r="H1638">
        <v>2</v>
      </c>
      <c r="I1638">
        <v>1</v>
      </c>
      <c r="J1638">
        <v>41</v>
      </c>
      <c r="K1638">
        <v>0</v>
      </c>
      <c r="L1638">
        <v>0</v>
      </c>
      <c r="M1638">
        <v>0</v>
      </c>
      <c r="N1638">
        <v>0</v>
      </c>
    </row>
    <row r="1639" spans="1:14" x14ac:dyDescent="0.2">
      <c r="A1639" t="s">
        <v>6571</v>
      </c>
      <c r="B1639" t="s">
        <v>86</v>
      </c>
      <c r="C1639" t="s">
        <v>219</v>
      </c>
      <c r="D1639" t="s">
        <v>4937</v>
      </c>
      <c r="E1639">
        <v>251</v>
      </c>
      <c r="F1639">
        <v>55</v>
      </c>
      <c r="G1639">
        <v>191</v>
      </c>
      <c r="H1639">
        <v>5</v>
      </c>
      <c r="I1639">
        <v>0</v>
      </c>
      <c r="J1639">
        <v>41</v>
      </c>
      <c r="K1639">
        <v>0</v>
      </c>
      <c r="L1639">
        <v>0</v>
      </c>
      <c r="M1639">
        <v>0</v>
      </c>
      <c r="N1639">
        <v>0</v>
      </c>
    </row>
    <row r="1640" spans="1:14" x14ac:dyDescent="0.2">
      <c r="A1640" t="s">
        <v>6572</v>
      </c>
      <c r="B1640" t="s">
        <v>86</v>
      </c>
      <c r="C1640" t="s">
        <v>220</v>
      </c>
      <c r="D1640" t="s">
        <v>4937</v>
      </c>
      <c r="E1640">
        <v>167</v>
      </c>
      <c r="F1640">
        <v>30</v>
      </c>
      <c r="G1640">
        <v>132</v>
      </c>
      <c r="H1640">
        <v>4</v>
      </c>
      <c r="I1640">
        <v>1</v>
      </c>
      <c r="J1640">
        <v>42</v>
      </c>
      <c r="K1640">
        <v>0</v>
      </c>
      <c r="L1640">
        <v>0</v>
      </c>
      <c r="M1640">
        <v>0</v>
      </c>
      <c r="N1640">
        <v>0</v>
      </c>
    </row>
    <row r="1641" spans="1:14" x14ac:dyDescent="0.2">
      <c r="A1641" t="s">
        <v>6573</v>
      </c>
      <c r="B1641" t="s">
        <v>86</v>
      </c>
      <c r="C1641" t="s">
        <v>221</v>
      </c>
      <c r="D1641" t="s">
        <v>4937</v>
      </c>
      <c r="E1641">
        <v>54</v>
      </c>
      <c r="F1641">
        <v>14</v>
      </c>
      <c r="G1641">
        <v>40</v>
      </c>
      <c r="H1641">
        <v>0</v>
      </c>
      <c r="I1641">
        <v>0</v>
      </c>
      <c r="J1641">
        <v>24</v>
      </c>
      <c r="K1641">
        <v>0</v>
      </c>
      <c r="L1641">
        <v>0</v>
      </c>
      <c r="M1641">
        <v>0</v>
      </c>
      <c r="N1641">
        <v>0</v>
      </c>
    </row>
    <row r="1642" spans="1:14" x14ac:dyDescent="0.2">
      <c r="A1642" t="s">
        <v>6574</v>
      </c>
      <c r="B1642" t="s">
        <v>86</v>
      </c>
      <c r="C1642" t="s">
        <v>222</v>
      </c>
      <c r="D1642" t="s">
        <v>4937</v>
      </c>
      <c r="E1642">
        <v>120</v>
      </c>
      <c r="F1642">
        <v>24</v>
      </c>
      <c r="G1642">
        <v>92</v>
      </c>
      <c r="H1642">
        <v>3</v>
      </c>
      <c r="I1642">
        <v>1</v>
      </c>
      <c r="J1642">
        <v>27</v>
      </c>
      <c r="K1642">
        <v>0</v>
      </c>
      <c r="L1642">
        <v>0</v>
      </c>
      <c r="M1642">
        <v>0</v>
      </c>
      <c r="N1642">
        <v>0</v>
      </c>
    </row>
    <row r="1643" spans="1:14" x14ac:dyDescent="0.2">
      <c r="A1643" t="s">
        <v>6575</v>
      </c>
      <c r="B1643" t="s">
        <v>86</v>
      </c>
      <c r="C1643" t="s">
        <v>223</v>
      </c>
      <c r="D1643" t="s">
        <v>4937</v>
      </c>
      <c r="E1643">
        <v>108</v>
      </c>
      <c r="F1643">
        <v>24</v>
      </c>
      <c r="G1643">
        <v>80</v>
      </c>
      <c r="H1643">
        <v>2</v>
      </c>
      <c r="I1643">
        <v>2</v>
      </c>
      <c r="J1643">
        <v>25</v>
      </c>
      <c r="K1643">
        <v>0</v>
      </c>
      <c r="L1643">
        <v>0</v>
      </c>
      <c r="M1643">
        <v>0</v>
      </c>
      <c r="N1643">
        <v>0</v>
      </c>
    </row>
    <row r="1644" spans="1:14" x14ac:dyDescent="0.2">
      <c r="A1644" t="s">
        <v>6576</v>
      </c>
      <c r="B1644" t="s">
        <v>86</v>
      </c>
      <c r="C1644" t="s">
        <v>224</v>
      </c>
      <c r="D1644" t="s">
        <v>4937</v>
      </c>
      <c r="E1644">
        <v>152</v>
      </c>
      <c r="F1644">
        <v>15</v>
      </c>
      <c r="G1644">
        <v>132</v>
      </c>
      <c r="H1644">
        <v>2</v>
      </c>
      <c r="I1644">
        <v>3</v>
      </c>
      <c r="J1644">
        <v>95</v>
      </c>
      <c r="K1644">
        <v>0</v>
      </c>
      <c r="L1644">
        <v>0</v>
      </c>
      <c r="M1644">
        <v>0</v>
      </c>
      <c r="N1644">
        <v>0</v>
      </c>
    </row>
    <row r="1645" spans="1:14" x14ac:dyDescent="0.2">
      <c r="A1645" t="s">
        <v>6577</v>
      </c>
      <c r="B1645" t="s">
        <v>86</v>
      </c>
      <c r="C1645" t="s">
        <v>225</v>
      </c>
      <c r="D1645" t="s">
        <v>4937</v>
      </c>
      <c r="E1645">
        <v>51</v>
      </c>
      <c r="F1645">
        <v>8</v>
      </c>
      <c r="G1645">
        <v>42</v>
      </c>
      <c r="H1645">
        <v>1</v>
      </c>
      <c r="I1645">
        <v>0</v>
      </c>
      <c r="J1645">
        <v>23</v>
      </c>
      <c r="K1645">
        <v>0</v>
      </c>
      <c r="L1645">
        <v>0</v>
      </c>
      <c r="M1645">
        <v>0</v>
      </c>
      <c r="N1645">
        <v>0</v>
      </c>
    </row>
    <row r="1646" spans="1:14" x14ac:dyDescent="0.2">
      <c r="A1646" t="s">
        <v>6578</v>
      </c>
      <c r="B1646" t="s">
        <v>86</v>
      </c>
      <c r="C1646" t="s">
        <v>226</v>
      </c>
      <c r="D1646" t="s">
        <v>4937</v>
      </c>
      <c r="E1646">
        <v>373</v>
      </c>
      <c r="F1646">
        <v>60</v>
      </c>
      <c r="G1646">
        <v>304</v>
      </c>
      <c r="H1646">
        <v>4</v>
      </c>
      <c r="I1646">
        <v>5</v>
      </c>
      <c r="J1646">
        <v>112</v>
      </c>
      <c r="K1646">
        <v>0</v>
      </c>
      <c r="L1646">
        <v>0</v>
      </c>
      <c r="M1646">
        <v>0</v>
      </c>
      <c r="N1646">
        <v>0</v>
      </c>
    </row>
    <row r="1647" spans="1:14" x14ac:dyDescent="0.2">
      <c r="A1647" t="s">
        <v>6579</v>
      </c>
      <c r="B1647" t="s">
        <v>86</v>
      </c>
      <c r="C1647" t="s">
        <v>227</v>
      </c>
      <c r="D1647" t="s">
        <v>4937</v>
      </c>
      <c r="E1647">
        <v>180</v>
      </c>
      <c r="F1647">
        <v>30</v>
      </c>
      <c r="G1647">
        <v>148</v>
      </c>
      <c r="H1647">
        <v>1</v>
      </c>
      <c r="I1647">
        <v>1</v>
      </c>
      <c r="J1647">
        <v>79</v>
      </c>
      <c r="K1647">
        <v>0</v>
      </c>
      <c r="L1647">
        <v>0</v>
      </c>
      <c r="M1647">
        <v>0</v>
      </c>
      <c r="N1647">
        <v>0</v>
      </c>
    </row>
    <row r="1648" spans="1:14" x14ac:dyDescent="0.2">
      <c r="A1648" t="s">
        <v>6580</v>
      </c>
      <c r="B1648" t="s">
        <v>86</v>
      </c>
      <c r="C1648" t="s">
        <v>228</v>
      </c>
      <c r="D1648" t="s">
        <v>4937</v>
      </c>
      <c r="E1648">
        <v>89</v>
      </c>
      <c r="F1648">
        <v>18</v>
      </c>
      <c r="G1648">
        <v>69</v>
      </c>
      <c r="H1648">
        <v>2</v>
      </c>
      <c r="I1648">
        <v>0</v>
      </c>
      <c r="J1648">
        <v>46</v>
      </c>
      <c r="K1648">
        <v>0</v>
      </c>
      <c r="L1648">
        <v>0</v>
      </c>
      <c r="M1648">
        <v>0</v>
      </c>
      <c r="N1648">
        <v>0</v>
      </c>
    </row>
    <row r="1649" spans="1:14" x14ac:dyDescent="0.2">
      <c r="A1649" t="s">
        <v>6581</v>
      </c>
      <c r="B1649" t="s">
        <v>86</v>
      </c>
      <c r="C1649" t="s">
        <v>229</v>
      </c>
      <c r="D1649" t="s">
        <v>4937</v>
      </c>
      <c r="E1649">
        <v>76</v>
      </c>
      <c r="F1649">
        <v>14</v>
      </c>
      <c r="G1649">
        <v>56</v>
      </c>
      <c r="H1649">
        <v>5</v>
      </c>
      <c r="I1649">
        <v>1</v>
      </c>
      <c r="J1649">
        <v>27</v>
      </c>
      <c r="K1649">
        <v>0</v>
      </c>
      <c r="L1649">
        <v>0</v>
      </c>
      <c r="M1649">
        <v>0</v>
      </c>
      <c r="N1649">
        <v>0</v>
      </c>
    </row>
    <row r="1650" spans="1:14" x14ac:dyDescent="0.2">
      <c r="A1650" t="s">
        <v>6582</v>
      </c>
      <c r="B1650" t="s">
        <v>86</v>
      </c>
      <c r="C1650" t="s">
        <v>230</v>
      </c>
      <c r="D1650" t="s">
        <v>4937</v>
      </c>
      <c r="E1650">
        <v>321</v>
      </c>
      <c r="F1650">
        <v>62</v>
      </c>
      <c r="G1650">
        <v>251</v>
      </c>
      <c r="H1650">
        <v>7</v>
      </c>
      <c r="I1650">
        <v>1</v>
      </c>
      <c r="J1650">
        <v>107</v>
      </c>
      <c r="K1650">
        <v>0</v>
      </c>
      <c r="L1650">
        <v>0</v>
      </c>
      <c r="M1650">
        <v>0</v>
      </c>
      <c r="N1650">
        <v>0</v>
      </c>
    </row>
    <row r="1651" spans="1:14" x14ac:dyDescent="0.2">
      <c r="A1651" t="s">
        <v>6583</v>
      </c>
      <c r="B1651" t="s">
        <v>86</v>
      </c>
      <c r="C1651" t="s">
        <v>231</v>
      </c>
      <c r="D1651" t="s">
        <v>4937</v>
      </c>
      <c r="E1651">
        <v>79</v>
      </c>
      <c r="F1651">
        <v>17</v>
      </c>
      <c r="G1651">
        <v>61</v>
      </c>
      <c r="H1651">
        <v>1</v>
      </c>
      <c r="I1651">
        <v>0</v>
      </c>
      <c r="J1651">
        <v>25</v>
      </c>
      <c r="K1651">
        <v>0</v>
      </c>
      <c r="L1651">
        <v>0</v>
      </c>
      <c r="M1651">
        <v>0</v>
      </c>
      <c r="N1651">
        <v>0</v>
      </c>
    </row>
    <row r="1652" spans="1:14" x14ac:dyDescent="0.2">
      <c r="A1652" t="s">
        <v>6584</v>
      </c>
      <c r="B1652" t="s">
        <v>86</v>
      </c>
      <c r="C1652" t="s">
        <v>232</v>
      </c>
      <c r="D1652" t="s">
        <v>4937</v>
      </c>
      <c r="E1652">
        <v>853</v>
      </c>
      <c r="F1652">
        <v>159</v>
      </c>
      <c r="G1652">
        <v>685</v>
      </c>
      <c r="H1652">
        <v>7</v>
      </c>
      <c r="I1652">
        <v>2</v>
      </c>
      <c r="J1652">
        <v>327</v>
      </c>
      <c r="K1652">
        <v>0</v>
      </c>
      <c r="L1652">
        <v>0</v>
      </c>
      <c r="M1652">
        <v>0</v>
      </c>
      <c r="N1652">
        <v>0</v>
      </c>
    </row>
    <row r="1653" spans="1:14" x14ac:dyDescent="0.2">
      <c r="A1653" t="s">
        <v>6585</v>
      </c>
      <c r="B1653" t="s">
        <v>86</v>
      </c>
      <c r="C1653" t="s">
        <v>233</v>
      </c>
      <c r="D1653" t="s">
        <v>4937</v>
      </c>
      <c r="E1653">
        <v>123</v>
      </c>
      <c r="F1653">
        <v>12</v>
      </c>
      <c r="G1653">
        <v>108</v>
      </c>
      <c r="H1653">
        <v>3</v>
      </c>
      <c r="I1653">
        <v>0</v>
      </c>
      <c r="J1653">
        <v>67</v>
      </c>
      <c r="K1653">
        <v>0</v>
      </c>
      <c r="L1653">
        <v>0</v>
      </c>
      <c r="M1653">
        <v>0</v>
      </c>
      <c r="N1653">
        <v>0</v>
      </c>
    </row>
    <row r="1654" spans="1:14" x14ac:dyDescent="0.2">
      <c r="A1654" t="s">
        <v>6586</v>
      </c>
      <c r="B1654" t="s">
        <v>86</v>
      </c>
      <c r="C1654" t="s">
        <v>234</v>
      </c>
      <c r="D1654" t="s">
        <v>4937</v>
      </c>
      <c r="E1654">
        <v>131</v>
      </c>
      <c r="F1654">
        <v>24</v>
      </c>
      <c r="G1654">
        <v>105</v>
      </c>
      <c r="H1654">
        <v>2</v>
      </c>
      <c r="I1654">
        <v>0</v>
      </c>
      <c r="J1654">
        <v>40</v>
      </c>
      <c r="K1654">
        <v>0</v>
      </c>
      <c r="L1654">
        <v>0</v>
      </c>
      <c r="M1654">
        <v>0</v>
      </c>
      <c r="N1654">
        <v>0</v>
      </c>
    </row>
    <row r="1655" spans="1:14" x14ac:dyDescent="0.2">
      <c r="A1655" t="s">
        <v>6587</v>
      </c>
      <c r="B1655" t="s">
        <v>86</v>
      </c>
      <c r="C1655" t="s">
        <v>235</v>
      </c>
      <c r="D1655" t="s">
        <v>4937</v>
      </c>
      <c r="E1655">
        <v>124</v>
      </c>
      <c r="F1655">
        <v>5</v>
      </c>
      <c r="G1655">
        <v>113</v>
      </c>
      <c r="H1655">
        <v>5</v>
      </c>
      <c r="I1655">
        <v>1</v>
      </c>
      <c r="J1655">
        <v>52</v>
      </c>
      <c r="K1655">
        <v>0</v>
      </c>
      <c r="L1655">
        <v>0</v>
      </c>
      <c r="M1655">
        <v>0</v>
      </c>
      <c r="N1655">
        <v>0</v>
      </c>
    </row>
    <row r="1656" spans="1:14" x14ac:dyDescent="0.2">
      <c r="A1656" t="s">
        <v>6588</v>
      </c>
      <c r="B1656" t="s">
        <v>86</v>
      </c>
      <c r="C1656" t="s">
        <v>236</v>
      </c>
      <c r="D1656" t="s">
        <v>4937</v>
      </c>
      <c r="E1656">
        <v>91</v>
      </c>
      <c r="F1656">
        <v>13</v>
      </c>
      <c r="G1656">
        <v>74</v>
      </c>
      <c r="H1656">
        <v>1</v>
      </c>
      <c r="I1656">
        <v>3</v>
      </c>
      <c r="J1656">
        <v>20</v>
      </c>
      <c r="K1656">
        <v>0</v>
      </c>
      <c r="L1656">
        <v>0</v>
      </c>
      <c r="M1656">
        <v>0</v>
      </c>
      <c r="N1656">
        <v>0</v>
      </c>
    </row>
    <row r="1657" spans="1:14" x14ac:dyDescent="0.2">
      <c r="A1657" t="s">
        <v>6589</v>
      </c>
      <c r="B1657" t="s">
        <v>86</v>
      </c>
      <c r="C1657" t="s">
        <v>237</v>
      </c>
      <c r="D1657" t="s">
        <v>4937</v>
      </c>
      <c r="E1657">
        <v>86</v>
      </c>
      <c r="F1657">
        <v>19</v>
      </c>
      <c r="G1657">
        <v>63</v>
      </c>
      <c r="H1657">
        <v>3</v>
      </c>
      <c r="I1657">
        <v>1</v>
      </c>
      <c r="J1657">
        <v>42</v>
      </c>
      <c r="K1657">
        <v>0</v>
      </c>
      <c r="L1657">
        <v>0</v>
      </c>
      <c r="M1657">
        <v>0</v>
      </c>
      <c r="N1657">
        <v>0</v>
      </c>
    </row>
    <row r="1658" spans="1:14" x14ac:dyDescent="0.2">
      <c r="A1658" t="s">
        <v>6590</v>
      </c>
      <c r="B1658" t="s">
        <v>86</v>
      </c>
      <c r="C1658" t="s">
        <v>238</v>
      </c>
      <c r="D1658" t="s">
        <v>4937</v>
      </c>
      <c r="E1658">
        <v>58</v>
      </c>
      <c r="F1658">
        <v>9</v>
      </c>
      <c r="G1658">
        <v>47</v>
      </c>
      <c r="H1658">
        <v>1</v>
      </c>
      <c r="I1658">
        <v>1</v>
      </c>
      <c r="J1658">
        <v>19</v>
      </c>
      <c r="K1658">
        <v>0</v>
      </c>
      <c r="L1658">
        <v>0</v>
      </c>
      <c r="M1658">
        <v>0</v>
      </c>
      <c r="N1658">
        <v>0</v>
      </c>
    </row>
    <row r="1659" spans="1:14" x14ac:dyDescent="0.2">
      <c r="A1659" t="s">
        <v>6591</v>
      </c>
      <c r="B1659" t="s">
        <v>86</v>
      </c>
      <c r="C1659" t="s">
        <v>239</v>
      </c>
      <c r="D1659" t="s">
        <v>4937</v>
      </c>
      <c r="E1659">
        <v>86</v>
      </c>
      <c r="F1659">
        <v>5</v>
      </c>
      <c r="G1659">
        <v>78</v>
      </c>
      <c r="H1659">
        <v>3</v>
      </c>
      <c r="I1659">
        <v>0</v>
      </c>
      <c r="J1659">
        <v>49</v>
      </c>
      <c r="K1659">
        <v>0</v>
      </c>
      <c r="L1659">
        <v>0</v>
      </c>
      <c r="M1659">
        <v>0</v>
      </c>
      <c r="N1659">
        <v>0</v>
      </c>
    </row>
    <row r="1660" spans="1:14" x14ac:dyDescent="0.2">
      <c r="A1660" t="s">
        <v>6592</v>
      </c>
      <c r="B1660" t="s">
        <v>86</v>
      </c>
      <c r="C1660" t="s">
        <v>240</v>
      </c>
      <c r="D1660" t="s">
        <v>4937</v>
      </c>
      <c r="E1660">
        <v>150</v>
      </c>
      <c r="F1660">
        <v>28</v>
      </c>
      <c r="G1660">
        <v>120</v>
      </c>
      <c r="H1660">
        <v>2</v>
      </c>
      <c r="I1660">
        <v>0</v>
      </c>
      <c r="J1660">
        <v>50</v>
      </c>
      <c r="K1660">
        <v>0</v>
      </c>
      <c r="L1660">
        <v>0</v>
      </c>
      <c r="M1660">
        <v>0</v>
      </c>
      <c r="N1660">
        <v>0</v>
      </c>
    </row>
    <row r="1661" spans="1:14" x14ac:dyDescent="0.2">
      <c r="A1661" t="s">
        <v>6593</v>
      </c>
      <c r="B1661" t="s">
        <v>86</v>
      </c>
      <c r="C1661" t="s">
        <v>241</v>
      </c>
      <c r="D1661" t="s">
        <v>4937</v>
      </c>
      <c r="E1661">
        <v>164</v>
      </c>
      <c r="F1661">
        <v>22</v>
      </c>
      <c r="G1661">
        <v>135</v>
      </c>
      <c r="H1661">
        <v>5</v>
      </c>
      <c r="I1661">
        <v>2</v>
      </c>
      <c r="J1661">
        <v>42</v>
      </c>
      <c r="K1661">
        <v>0</v>
      </c>
      <c r="L1661">
        <v>0</v>
      </c>
      <c r="M1661">
        <v>0</v>
      </c>
      <c r="N1661">
        <v>0</v>
      </c>
    </row>
    <row r="1662" spans="1:14" x14ac:dyDescent="0.2">
      <c r="A1662" t="s">
        <v>6594</v>
      </c>
      <c r="B1662" t="s">
        <v>86</v>
      </c>
      <c r="C1662" t="s">
        <v>242</v>
      </c>
      <c r="D1662" t="s">
        <v>4937</v>
      </c>
      <c r="E1662">
        <v>74</v>
      </c>
      <c r="F1662">
        <v>11</v>
      </c>
      <c r="G1662">
        <v>59</v>
      </c>
      <c r="H1662">
        <v>3</v>
      </c>
      <c r="I1662">
        <v>1</v>
      </c>
      <c r="J1662">
        <v>23</v>
      </c>
      <c r="K1662">
        <v>0</v>
      </c>
      <c r="L1662">
        <v>0</v>
      </c>
      <c r="M1662">
        <v>0</v>
      </c>
      <c r="N1662">
        <v>0</v>
      </c>
    </row>
    <row r="1663" spans="1:14" x14ac:dyDescent="0.2">
      <c r="A1663" t="s">
        <v>6595</v>
      </c>
      <c r="B1663" t="s">
        <v>86</v>
      </c>
      <c r="C1663" t="s">
        <v>243</v>
      </c>
      <c r="D1663" t="s">
        <v>4937</v>
      </c>
      <c r="E1663">
        <v>153</v>
      </c>
      <c r="F1663">
        <v>20</v>
      </c>
      <c r="G1663">
        <v>130</v>
      </c>
      <c r="H1663">
        <v>2</v>
      </c>
      <c r="I1663">
        <v>1</v>
      </c>
      <c r="J1663">
        <v>54</v>
      </c>
      <c r="K1663">
        <v>0</v>
      </c>
      <c r="L1663">
        <v>0</v>
      </c>
      <c r="M1663">
        <v>0</v>
      </c>
      <c r="N1663">
        <v>0</v>
      </c>
    </row>
    <row r="1664" spans="1:14" x14ac:dyDescent="0.2">
      <c r="A1664" t="s">
        <v>6596</v>
      </c>
      <c r="B1664" t="s">
        <v>86</v>
      </c>
      <c r="C1664" t="s">
        <v>244</v>
      </c>
      <c r="D1664" t="s">
        <v>4937</v>
      </c>
      <c r="E1664">
        <v>185</v>
      </c>
      <c r="F1664">
        <v>25</v>
      </c>
      <c r="G1664">
        <v>151</v>
      </c>
      <c r="H1664">
        <v>7</v>
      </c>
      <c r="I1664">
        <v>2</v>
      </c>
      <c r="J1664">
        <v>46</v>
      </c>
      <c r="K1664">
        <v>0</v>
      </c>
      <c r="L1664">
        <v>0</v>
      </c>
      <c r="M1664">
        <v>0</v>
      </c>
      <c r="N1664">
        <v>0</v>
      </c>
    </row>
    <row r="1665" spans="1:14" x14ac:dyDescent="0.2">
      <c r="A1665" t="s">
        <v>6597</v>
      </c>
      <c r="B1665" t="s">
        <v>86</v>
      </c>
      <c r="C1665" t="s">
        <v>245</v>
      </c>
      <c r="D1665" t="s">
        <v>4937</v>
      </c>
      <c r="E1665">
        <v>103</v>
      </c>
      <c r="F1665">
        <v>22</v>
      </c>
      <c r="G1665">
        <v>81</v>
      </c>
      <c r="H1665">
        <v>0</v>
      </c>
      <c r="I1665">
        <v>0</v>
      </c>
      <c r="J1665">
        <v>42</v>
      </c>
      <c r="K1665">
        <v>0</v>
      </c>
      <c r="L1665">
        <v>0</v>
      </c>
      <c r="M1665">
        <v>0</v>
      </c>
      <c r="N1665">
        <v>0</v>
      </c>
    </row>
    <row r="1666" spans="1:14" x14ac:dyDescent="0.2">
      <c r="A1666" t="s">
        <v>6598</v>
      </c>
      <c r="B1666" t="s">
        <v>86</v>
      </c>
      <c r="C1666" t="s">
        <v>246</v>
      </c>
      <c r="D1666" t="s">
        <v>4937</v>
      </c>
      <c r="E1666">
        <v>306</v>
      </c>
      <c r="F1666">
        <v>58</v>
      </c>
      <c r="G1666">
        <v>244</v>
      </c>
      <c r="H1666">
        <v>2</v>
      </c>
      <c r="I1666">
        <v>2</v>
      </c>
      <c r="J1666">
        <v>87</v>
      </c>
      <c r="K1666">
        <v>0</v>
      </c>
      <c r="L1666">
        <v>0</v>
      </c>
      <c r="M1666">
        <v>0</v>
      </c>
      <c r="N1666">
        <v>0</v>
      </c>
    </row>
    <row r="1667" spans="1:14" x14ac:dyDescent="0.2">
      <c r="A1667" t="s">
        <v>6599</v>
      </c>
      <c r="B1667" t="s">
        <v>86</v>
      </c>
      <c r="C1667" t="s">
        <v>247</v>
      </c>
      <c r="D1667" t="s">
        <v>4937</v>
      </c>
      <c r="E1667">
        <v>93</v>
      </c>
      <c r="F1667">
        <v>8</v>
      </c>
      <c r="G1667">
        <v>84</v>
      </c>
      <c r="H1667">
        <v>1</v>
      </c>
      <c r="I1667">
        <v>0</v>
      </c>
      <c r="J1667">
        <v>41</v>
      </c>
      <c r="K1667">
        <v>0</v>
      </c>
      <c r="L1667">
        <v>0</v>
      </c>
      <c r="M1667">
        <v>0</v>
      </c>
      <c r="N1667">
        <v>0</v>
      </c>
    </row>
    <row r="1668" spans="1:14" x14ac:dyDescent="0.2">
      <c r="A1668" t="s">
        <v>6600</v>
      </c>
      <c r="B1668" t="s">
        <v>86</v>
      </c>
      <c r="C1668" t="s">
        <v>248</v>
      </c>
      <c r="D1668" t="s">
        <v>4937</v>
      </c>
      <c r="E1668">
        <v>253</v>
      </c>
      <c r="F1668">
        <v>29</v>
      </c>
      <c r="G1668">
        <v>216</v>
      </c>
      <c r="H1668">
        <v>5</v>
      </c>
      <c r="I1668">
        <v>3</v>
      </c>
      <c r="J1668">
        <v>70</v>
      </c>
      <c r="K1668">
        <v>0</v>
      </c>
      <c r="L1668">
        <v>0</v>
      </c>
      <c r="M1668">
        <v>0</v>
      </c>
      <c r="N1668">
        <v>0</v>
      </c>
    </row>
    <row r="1669" spans="1:14" x14ac:dyDescent="0.2">
      <c r="A1669" t="s">
        <v>6601</v>
      </c>
      <c r="B1669" t="s">
        <v>86</v>
      </c>
      <c r="C1669" t="s">
        <v>249</v>
      </c>
      <c r="D1669" t="s">
        <v>4937</v>
      </c>
      <c r="E1669">
        <v>460</v>
      </c>
      <c r="F1669">
        <v>76</v>
      </c>
      <c r="G1669">
        <v>376</v>
      </c>
      <c r="H1669">
        <v>6</v>
      </c>
      <c r="I1669">
        <v>2</v>
      </c>
      <c r="J1669">
        <v>191</v>
      </c>
      <c r="K1669">
        <v>0</v>
      </c>
      <c r="L1669">
        <v>0</v>
      </c>
      <c r="M1669">
        <v>0</v>
      </c>
      <c r="N1669">
        <v>0</v>
      </c>
    </row>
    <row r="1670" spans="1:14" x14ac:dyDescent="0.2">
      <c r="A1670" t="s">
        <v>6602</v>
      </c>
      <c r="B1670" t="s">
        <v>86</v>
      </c>
      <c r="C1670" t="s">
        <v>250</v>
      </c>
      <c r="D1670" t="s">
        <v>4937</v>
      </c>
      <c r="E1670">
        <v>72</v>
      </c>
      <c r="F1670">
        <v>16</v>
      </c>
      <c r="G1670">
        <v>56</v>
      </c>
      <c r="H1670">
        <v>0</v>
      </c>
      <c r="I1670">
        <v>0</v>
      </c>
      <c r="J1670">
        <v>20</v>
      </c>
      <c r="K1670">
        <v>0</v>
      </c>
      <c r="L1670">
        <v>0</v>
      </c>
      <c r="M1670">
        <v>0</v>
      </c>
      <c r="N1670">
        <v>0</v>
      </c>
    </row>
    <row r="1671" spans="1:14" x14ac:dyDescent="0.2">
      <c r="A1671" t="s">
        <v>6603</v>
      </c>
      <c r="B1671" t="s">
        <v>86</v>
      </c>
      <c r="C1671" t="s">
        <v>251</v>
      </c>
      <c r="D1671" t="s">
        <v>4937</v>
      </c>
      <c r="E1671">
        <v>72</v>
      </c>
      <c r="F1671">
        <v>16</v>
      </c>
      <c r="G1671">
        <v>56</v>
      </c>
      <c r="H1671">
        <v>0</v>
      </c>
      <c r="I1671">
        <v>0</v>
      </c>
      <c r="J1671">
        <v>10</v>
      </c>
      <c r="K1671">
        <v>0</v>
      </c>
      <c r="L1671">
        <v>0</v>
      </c>
      <c r="M1671">
        <v>0</v>
      </c>
      <c r="N1671">
        <v>0</v>
      </c>
    </row>
    <row r="1672" spans="1:14" x14ac:dyDescent="0.2">
      <c r="A1672" t="s">
        <v>6604</v>
      </c>
      <c r="B1672" t="s">
        <v>86</v>
      </c>
      <c r="C1672" t="s">
        <v>252</v>
      </c>
      <c r="D1672" t="s">
        <v>4937</v>
      </c>
      <c r="E1672">
        <v>156</v>
      </c>
      <c r="F1672">
        <v>22</v>
      </c>
      <c r="G1672">
        <v>132</v>
      </c>
      <c r="H1672">
        <v>1</v>
      </c>
      <c r="I1672">
        <v>1</v>
      </c>
      <c r="J1672">
        <v>37</v>
      </c>
      <c r="K1672">
        <v>0</v>
      </c>
      <c r="L1672">
        <v>0</v>
      </c>
      <c r="M1672">
        <v>0</v>
      </c>
      <c r="N1672">
        <v>0</v>
      </c>
    </row>
    <row r="1673" spans="1:14" x14ac:dyDescent="0.2">
      <c r="A1673" t="s">
        <v>6605</v>
      </c>
      <c r="B1673" t="s">
        <v>86</v>
      </c>
      <c r="C1673" t="s">
        <v>253</v>
      </c>
      <c r="D1673" t="s">
        <v>4937</v>
      </c>
      <c r="E1673">
        <v>356</v>
      </c>
      <c r="F1673">
        <v>75</v>
      </c>
      <c r="G1673">
        <v>274</v>
      </c>
      <c r="H1673">
        <v>5</v>
      </c>
      <c r="I1673">
        <v>2</v>
      </c>
      <c r="J1673">
        <v>73</v>
      </c>
      <c r="K1673">
        <v>0</v>
      </c>
      <c r="L1673">
        <v>0</v>
      </c>
      <c r="M1673">
        <v>0</v>
      </c>
      <c r="N1673">
        <v>0</v>
      </c>
    </row>
    <row r="1674" spans="1:14" x14ac:dyDescent="0.2">
      <c r="A1674" t="s">
        <v>6606</v>
      </c>
      <c r="B1674" t="s">
        <v>86</v>
      </c>
      <c r="C1674" t="s">
        <v>254</v>
      </c>
      <c r="D1674" t="s">
        <v>4937</v>
      </c>
      <c r="E1674">
        <v>106</v>
      </c>
      <c r="F1674">
        <v>21</v>
      </c>
      <c r="G1674">
        <v>83</v>
      </c>
      <c r="H1674">
        <v>2</v>
      </c>
      <c r="I1674">
        <v>0</v>
      </c>
      <c r="J1674">
        <v>33</v>
      </c>
      <c r="K1674">
        <v>0</v>
      </c>
      <c r="L1674">
        <v>0</v>
      </c>
      <c r="M1674">
        <v>0</v>
      </c>
      <c r="N1674">
        <v>0</v>
      </c>
    </row>
    <row r="1675" spans="1:14" x14ac:dyDescent="0.2">
      <c r="A1675" t="s">
        <v>6607</v>
      </c>
      <c r="B1675" t="s">
        <v>86</v>
      </c>
      <c r="C1675" t="s">
        <v>255</v>
      </c>
      <c r="D1675" t="s">
        <v>4937</v>
      </c>
      <c r="E1675">
        <v>124</v>
      </c>
      <c r="F1675">
        <v>27</v>
      </c>
      <c r="G1675">
        <v>94</v>
      </c>
      <c r="H1675">
        <v>3</v>
      </c>
      <c r="I1675">
        <v>0</v>
      </c>
      <c r="J1675">
        <v>61</v>
      </c>
      <c r="K1675">
        <v>0</v>
      </c>
      <c r="L1675">
        <v>0</v>
      </c>
      <c r="M1675">
        <v>0</v>
      </c>
      <c r="N1675">
        <v>0</v>
      </c>
    </row>
    <row r="1676" spans="1:14" x14ac:dyDescent="0.2">
      <c r="A1676" t="s">
        <v>6608</v>
      </c>
      <c r="B1676" t="s">
        <v>86</v>
      </c>
      <c r="C1676" t="s">
        <v>256</v>
      </c>
      <c r="D1676" t="s">
        <v>4937</v>
      </c>
      <c r="E1676">
        <v>145</v>
      </c>
      <c r="F1676">
        <v>22</v>
      </c>
      <c r="G1676">
        <v>122</v>
      </c>
      <c r="H1676">
        <v>1</v>
      </c>
      <c r="I1676">
        <v>0</v>
      </c>
      <c r="J1676">
        <v>32</v>
      </c>
      <c r="K1676">
        <v>0</v>
      </c>
      <c r="L1676">
        <v>0</v>
      </c>
      <c r="M1676">
        <v>0</v>
      </c>
      <c r="N1676">
        <v>0</v>
      </c>
    </row>
    <row r="1677" spans="1:14" x14ac:dyDescent="0.2">
      <c r="A1677" t="s">
        <v>6609</v>
      </c>
      <c r="B1677" t="s">
        <v>86</v>
      </c>
      <c r="C1677" t="s">
        <v>257</v>
      </c>
      <c r="D1677" t="s">
        <v>4937</v>
      </c>
      <c r="E1677">
        <v>73</v>
      </c>
      <c r="F1677">
        <v>4</v>
      </c>
      <c r="G1677">
        <v>65</v>
      </c>
      <c r="H1677">
        <v>2</v>
      </c>
      <c r="I1677">
        <v>2</v>
      </c>
      <c r="J1677">
        <v>22</v>
      </c>
      <c r="K1677">
        <v>0</v>
      </c>
      <c r="L1677">
        <v>0</v>
      </c>
      <c r="M1677">
        <v>0</v>
      </c>
      <c r="N1677">
        <v>0</v>
      </c>
    </row>
    <row r="1678" spans="1:14" x14ac:dyDescent="0.2">
      <c r="A1678" t="s">
        <v>6610</v>
      </c>
      <c r="B1678" t="s">
        <v>86</v>
      </c>
      <c r="C1678" t="s">
        <v>258</v>
      </c>
      <c r="D1678" t="s">
        <v>4937</v>
      </c>
      <c r="E1678">
        <v>263</v>
      </c>
      <c r="F1678">
        <v>59</v>
      </c>
      <c r="G1678">
        <v>197</v>
      </c>
      <c r="H1678">
        <v>3</v>
      </c>
      <c r="I1678">
        <v>4</v>
      </c>
      <c r="J1678">
        <v>68</v>
      </c>
      <c r="K1678">
        <v>0</v>
      </c>
      <c r="L1678">
        <v>0</v>
      </c>
      <c r="M1678">
        <v>0</v>
      </c>
      <c r="N1678">
        <v>0</v>
      </c>
    </row>
    <row r="1679" spans="1:14" x14ac:dyDescent="0.2">
      <c r="A1679" t="s">
        <v>6611</v>
      </c>
      <c r="B1679" t="s">
        <v>86</v>
      </c>
      <c r="C1679" t="s">
        <v>259</v>
      </c>
      <c r="D1679" t="s">
        <v>4937</v>
      </c>
      <c r="E1679">
        <v>106</v>
      </c>
      <c r="F1679">
        <v>21</v>
      </c>
      <c r="G1679">
        <v>84</v>
      </c>
      <c r="H1679">
        <v>1</v>
      </c>
      <c r="I1679">
        <v>0</v>
      </c>
      <c r="J1679">
        <v>39</v>
      </c>
      <c r="K1679">
        <v>0</v>
      </c>
      <c r="L1679">
        <v>0</v>
      </c>
      <c r="M1679">
        <v>0</v>
      </c>
      <c r="N1679">
        <v>0</v>
      </c>
    </row>
    <row r="1680" spans="1:14" x14ac:dyDescent="0.2">
      <c r="A1680" t="s">
        <v>6612</v>
      </c>
      <c r="B1680" t="s">
        <v>86</v>
      </c>
      <c r="C1680" t="s">
        <v>107</v>
      </c>
      <c r="D1680" t="s">
        <v>4939</v>
      </c>
      <c r="E1680">
        <v>40</v>
      </c>
      <c r="F1680">
        <v>5</v>
      </c>
      <c r="G1680">
        <v>33</v>
      </c>
      <c r="H1680">
        <v>2</v>
      </c>
      <c r="I1680">
        <v>0</v>
      </c>
      <c r="J1680">
        <v>81</v>
      </c>
      <c r="K1680">
        <v>0</v>
      </c>
      <c r="L1680">
        <v>0</v>
      </c>
      <c r="M1680">
        <v>0</v>
      </c>
      <c r="N1680">
        <v>0</v>
      </c>
    </row>
    <row r="1681" spans="1:14" x14ac:dyDescent="0.2">
      <c r="A1681" t="s">
        <v>6613</v>
      </c>
      <c r="B1681" t="s">
        <v>86</v>
      </c>
      <c r="C1681" t="s">
        <v>108</v>
      </c>
      <c r="D1681" t="s">
        <v>4939</v>
      </c>
      <c r="E1681">
        <v>83</v>
      </c>
      <c r="F1681">
        <v>13</v>
      </c>
      <c r="G1681">
        <v>65</v>
      </c>
      <c r="H1681">
        <v>5</v>
      </c>
      <c r="I1681">
        <v>0</v>
      </c>
      <c r="J1681">
        <v>194</v>
      </c>
      <c r="K1681">
        <v>0</v>
      </c>
      <c r="L1681">
        <v>0</v>
      </c>
      <c r="M1681">
        <v>0</v>
      </c>
      <c r="N1681">
        <v>0</v>
      </c>
    </row>
    <row r="1682" spans="1:14" x14ac:dyDescent="0.2">
      <c r="A1682" t="s">
        <v>6614</v>
      </c>
      <c r="B1682" t="s">
        <v>86</v>
      </c>
      <c r="C1682" t="s">
        <v>109</v>
      </c>
      <c r="D1682" t="s">
        <v>4939</v>
      </c>
      <c r="E1682">
        <v>48</v>
      </c>
      <c r="F1682">
        <v>11</v>
      </c>
      <c r="G1682">
        <v>37</v>
      </c>
      <c r="H1682">
        <v>0</v>
      </c>
      <c r="I1682">
        <v>0</v>
      </c>
      <c r="J1682">
        <v>103</v>
      </c>
      <c r="K1682">
        <v>0</v>
      </c>
      <c r="L1682">
        <v>0</v>
      </c>
      <c r="M1682">
        <v>0</v>
      </c>
      <c r="N1682">
        <v>0</v>
      </c>
    </row>
    <row r="1683" spans="1:14" x14ac:dyDescent="0.2">
      <c r="A1683" t="s">
        <v>6615</v>
      </c>
      <c r="B1683" t="s">
        <v>86</v>
      </c>
      <c r="C1683" t="s">
        <v>110</v>
      </c>
      <c r="D1683" t="s">
        <v>4939</v>
      </c>
      <c r="E1683">
        <v>31</v>
      </c>
      <c r="F1683">
        <v>11</v>
      </c>
      <c r="G1683">
        <v>19</v>
      </c>
      <c r="H1683">
        <v>1</v>
      </c>
      <c r="I1683">
        <v>0</v>
      </c>
      <c r="J1683">
        <v>95</v>
      </c>
      <c r="K1683">
        <v>0</v>
      </c>
      <c r="L1683">
        <v>0</v>
      </c>
      <c r="M1683">
        <v>0</v>
      </c>
      <c r="N1683">
        <v>0</v>
      </c>
    </row>
    <row r="1684" spans="1:14" x14ac:dyDescent="0.2">
      <c r="A1684" t="s">
        <v>6616</v>
      </c>
      <c r="B1684" t="s">
        <v>86</v>
      </c>
      <c r="C1684" t="s">
        <v>111</v>
      </c>
      <c r="D1684" t="s">
        <v>4939</v>
      </c>
      <c r="E1684">
        <v>38</v>
      </c>
      <c r="F1684">
        <v>9</v>
      </c>
      <c r="G1684">
        <v>29</v>
      </c>
      <c r="H1684">
        <v>0</v>
      </c>
      <c r="I1684">
        <v>0</v>
      </c>
      <c r="J1684">
        <v>88</v>
      </c>
      <c r="K1684">
        <v>0</v>
      </c>
      <c r="L1684">
        <v>0</v>
      </c>
      <c r="M1684">
        <v>0</v>
      </c>
      <c r="N1684">
        <v>0</v>
      </c>
    </row>
    <row r="1685" spans="1:14" x14ac:dyDescent="0.2">
      <c r="A1685" t="s">
        <v>6617</v>
      </c>
      <c r="B1685" t="s">
        <v>86</v>
      </c>
      <c r="C1685" t="s">
        <v>112</v>
      </c>
      <c r="D1685" t="s">
        <v>4939</v>
      </c>
      <c r="E1685">
        <v>74</v>
      </c>
      <c r="F1685">
        <v>8</v>
      </c>
      <c r="G1685">
        <v>63</v>
      </c>
      <c r="H1685">
        <v>1</v>
      </c>
      <c r="I1685">
        <v>2</v>
      </c>
      <c r="J1685">
        <v>208</v>
      </c>
      <c r="K1685">
        <v>0</v>
      </c>
      <c r="L1685">
        <v>0</v>
      </c>
      <c r="M1685">
        <v>0</v>
      </c>
      <c r="N1685">
        <v>0</v>
      </c>
    </row>
    <row r="1686" spans="1:14" x14ac:dyDescent="0.2">
      <c r="A1686" t="s">
        <v>6618</v>
      </c>
      <c r="B1686" t="s">
        <v>86</v>
      </c>
      <c r="C1686" t="s">
        <v>113</v>
      </c>
      <c r="D1686" t="s">
        <v>4939</v>
      </c>
      <c r="E1686">
        <v>121</v>
      </c>
      <c r="F1686">
        <v>8</v>
      </c>
      <c r="G1686">
        <v>111</v>
      </c>
      <c r="H1686">
        <v>2</v>
      </c>
      <c r="I1686">
        <v>0</v>
      </c>
      <c r="J1686">
        <v>418</v>
      </c>
      <c r="K1686">
        <v>0</v>
      </c>
      <c r="L1686">
        <v>0</v>
      </c>
      <c r="M1686">
        <v>0</v>
      </c>
      <c r="N1686">
        <v>0</v>
      </c>
    </row>
    <row r="1687" spans="1:14" x14ac:dyDescent="0.2">
      <c r="A1687" t="s">
        <v>6619</v>
      </c>
      <c r="B1687" t="s">
        <v>86</v>
      </c>
      <c r="C1687" t="s">
        <v>114</v>
      </c>
      <c r="D1687" t="s">
        <v>4939</v>
      </c>
      <c r="E1687">
        <v>24</v>
      </c>
      <c r="F1687">
        <v>3</v>
      </c>
      <c r="G1687">
        <v>21</v>
      </c>
      <c r="H1687">
        <v>0</v>
      </c>
      <c r="I1687">
        <v>0</v>
      </c>
      <c r="J1687">
        <v>65</v>
      </c>
      <c r="K1687">
        <v>0</v>
      </c>
      <c r="L1687">
        <v>0</v>
      </c>
      <c r="M1687">
        <v>0</v>
      </c>
      <c r="N1687">
        <v>0</v>
      </c>
    </row>
    <row r="1688" spans="1:14" x14ac:dyDescent="0.2">
      <c r="A1688" t="s">
        <v>6620</v>
      </c>
      <c r="B1688" t="s">
        <v>86</v>
      </c>
      <c r="C1688" t="s">
        <v>115</v>
      </c>
      <c r="D1688" t="s">
        <v>4939</v>
      </c>
      <c r="E1688">
        <v>20</v>
      </c>
      <c r="F1688">
        <v>0</v>
      </c>
      <c r="G1688">
        <v>20</v>
      </c>
      <c r="H1688">
        <v>0</v>
      </c>
      <c r="I1688">
        <v>0</v>
      </c>
      <c r="J1688">
        <v>43</v>
      </c>
      <c r="K1688">
        <v>0</v>
      </c>
      <c r="L1688">
        <v>0</v>
      </c>
      <c r="M1688">
        <v>0</v>
      </c>
      <c r="N1688">
        <v>0</v>
      </c>
    </row>
    <row r="1689" spans="1:14" x14ac:dyDescent="0.2">
      <c r="A1689" t="s">
        <v>6621</v>
      </c>
      <c r="B1689" t="s">
        <v>86</v>
      </c>
      <c r="C1689" t="s">
        <v>116</v>
      </c>
      <c r="D1689" t="s">
        <v>4939</v>
      </c>
      <c r="E1689">
        <v>47</v>
      </c>
      <c r="F1689">
        <v>15</v>
      </c>
      <c r="G1689">
        <v>32</v>
      </c>
      <c r="H1689">
        <v>0</v>
      </c>
      <c r="I1689">
        <v>0</v>
      </c>
      <c r="J1689">
        <v>110</v>
      </c>
      <c r="K1689">
        <v>0</v>
      </c>
      <c r="L1689">
        <v>0</v>
      </c>
      <c r="M1689">
        <v>0</v>
      </c>
      <c r="N1689">
        <v>0</v>
      </c>
    </row>
    <row r="1690" spans="1:14" x14ac:dyDescent="0.2">
      <c r="A1690" t="s">
        <v>6622</v>
      </c>
      <c r="B1690" t="s">
        <v>86</v>
      </c>
      <c r="C1690" t="s">
        <v>117</v>
      </c>
      <c r="D1690" t="s">
        <v>4939</v>
      </c>
      <c r="E1690">
        <v>40</v>
      </c>
      <c r="F1690">
        <v>11</v>
      </c>
      <c r="G1690">
        <v>29</v>
      </c>
      <c r="H1690">
        <v>0</v>
      </c>
      <c r="I1690">
        <v>0</v>
      </c>
      <c r="J1690">
        <v>209</v>
      </c>
      <c r="K1690">
        <v>0</v>
      </c>
      <c r="L1690">
        <v>0</v>
      </c>
      <c r="M1690">
        <v>0</v>
      </c>
      <c r="N1690">
        <v>0</v>
      </c>
    </row>
    <row r="1691" spans="1:14" x14ac:dyDescent="0.2">
      <c r="A1691" t="s">
        <v>6623</v>
      </c>
      <c r="B1691" t="s">
        <v>86</v>
      </c>
      <c r="C1691" t="s">
        <v>118</v>
      </c>
      <c r="D1691" t="s">
        <v>4939</v>
      </c>
      <c r="E1691">
        <v>42</v>
      </c>
      <c r="F1691">
        <v>15</v>
      </c>
      <c r="G1691">
        <v>27</v>
      </c>
      <c r="H1691">
        <v>0</v>
      </c>
      <c r="I1691">
        <v>0</v>
      </c>
      <c r="J1691">
        <v>104</v>
      </c>
      <c r="K1691">
        <v>0</v>
      </c>
      <c r="L1691">
        <v>0</v>
      </c>
      <c r="M1691">
        <v>0</v>
      </c>
      <c r="N1691">
        <v>0</v>
      </c>
    </row>
    <row r="1692" spans="1:14" x14ac:dyDescent="0.2">
      <c r="A1692" t="s">
        <v>6624</v>
      </c>
      <c r="B1692" t="s">
        <v>86</v>
      </c>
      <c r="C1692" t="s">
        <v>119</v>
      </c>
      <c r="D1692" t="s">
        <v>4939</v>
      </c>
      <c r="E1692">
        <v>95</v>
      </c>
      <c r="F1692">
        <v>20</v>
      </c>
      <c r="G1692">
        <v>74</v>
      </c>
      <c r="H1692">
        <v>0</v>
      </c>
      <c r="I1692">
        <v>1</v>
      </c>
      <c r="J1692">
        <v>250</v>
      </c>
      <c r="K1692">
        <v>0</v>
      </c>
      <c r="L1692">
        <v>0</v>
      </c>
      <c r="M1692">
        <v>0</v>
      </c>
      <c r="N1692">
        <v>0</v>
      </c>
    </row>
    <row r="1693" spans="1:14" x14ac:dyDescent="0.2">
      <c r="A1693" t="s">
        <v>6625</v>
      </c>
      <c r="B1693" t="s">
        <v>86</v>
      </c>
      <c r="C1693" t="s">
        <v>120</v>
      </c>
      <c r="D1693" t="s">
        <v>4939</v>
      </c>
      <c r="E1693">
        <v>55</v>
      </c>
      <c r="F1693">
        <v>7</v>
      </c>
      <c r="G1693">
        <v>46</v>
      </c>
      <c r="H1693">
        <v>2</v>
      </c>
      <c r="I1693">
        <v>0</v>
      </c>
      <c r="J1693">
        <v>131</v>
      </c>
      <c r="K1693">
        <v>0</v>
      </c>
      <c r="L1693">
        <v>0</v>
      </c>
      <c r="M1693">
        <v>0</v>
      </c>
      <c r="N1693">
        <v>0</v>
      </c>
    </row>
    <row r="1694" spans="1:14" x14ac:dyDescent="0.2">
      <c r="A1694" t="s">
        <v>6626</v>
      </c>
      <c r="B1694" t="s">
        <v>86</v>
      </c>
      <c r="C1694" t="s">
        <v>121</v>
      </c>
      <c r="D1694" t="s">
        <v>4939</v>
      </c>
      <c r="E1694">
        <v>28</v>
      </c>
      <c r="F1694">
        <v>7</v>
      </c>
      <c r="G1694">
        <v>20</v>
      </c>
      <c r="H1694">
        <v>0</v>
      </c>
      <c r="I1694">
        <v>1</v>
      </c>
      <c r="J1694">
        <v>113</v>
      </c>
      <c r="K1694">
        <v>0</v>
      </c>
      <c r="L1694">
        <v>0</v>
      </c>
      <c r="M1694">
        <v>0</v>
      </c>
      <c r="N1694">
        <v>0</v>
      </c>
    </row>
    <row r="1695" spans="1:14" x14ac:dyDescent="0.2">
      <c r="A1695" t="s">
        <v>6627</v>
      </c>
      <c r="B1695" t="s">
        <v>86</v>
      </c>
      <c r="C1695" t="s">
        <v>122</v>
      </c>
      <c r="D1695" t="s">
        <v>4939</v>
      </c>
      <c r="E1695">
        <v>63</v>
      </c>
      <c r="F1695">
        <v>10</v>
      </c>
      <c r="G1695">
        <v>52</v>
      </c>
      <c r="H1695">
        <v>1</v>
      </c>
      <c r="I1695">
        <v>0</v>
      </c>
      <c r="J1695">
        <v>238</v>
      </c>
      <c r="K1695">
        <v>0</v>
      </c>
      <c r="L1695">
        <v>0</v>
      </c>
      <c r="M1695">
        <v>0</v>
      </c>
      <c r="N1695">
        <v>0</v>
      </c>
    </row>
    <row r="1696" spans="1:14" x14ac:dyDescent="0.2">
      <c r="A1696" t="s">
        <v>6628</v>
      </c>
      <c r="B1696" t="s">
        <v>86</v>
      </c>
      <c r="C1696" t="s">
        <v>123</v>
      </c>
      <c r="D1696" t="s">
        <v>4939</v>
      </c>
      <c r="E1696">
        <v>116</v>
      </c>
      <c r="F1696">
        <v>19</v>
      </c>
      <c r="G1696">
        <v>92</v>
      </c>
      <c r="H1696">
        <v>5</v>
      </c>
      <c r="I1696">
        <v>0</v>
      </c>
      <c r="J1696">
        <v>289</v>
      </c>
      <c r="K1696">
        <v>0</v>
      </c>
      <c r="L1696">
        <v>0</v>
      </c>
      <c r="M1696">
        <v>0</v>
      </c>
      <c r="N1696">
        <v>0</v>
      </c>
    </row>
    <row r="1697" spans="1:14" x14ac:dyDescent="0.2">
      <c r="A1697" t="s">
        <v>6629</v>
      </c>
      <c r="B1697" t="s">
        <v>86</v>
      </c>
      <c r="C1697" t="s">
        <v>124</v>
      </c>
      <c r="D1697" t="s">
        <v>4939</v>
      </c>
      <c r="E1697">
        <v>120</v>
      </c>
      <c r="F1697">
        <v>18</v>
      </c>
      <c r="G1697">
        <v>98</v>
      </c>
      <c r="H1697">
        <v>3</v>
      </c>
      <c r="I1697">
        <v>1</v>
      </c>
      <c r="J1697">
        <v>352</v>
      </c>
      <c r="K1697">
        <v>0</v>
      </c>
      <c r="L1697">
        <v>0</v>
      </c>
      <c r="M1697">
        <v>0</v>
      </c>
      <c r="N1697">
        <v>0</v>
      </c>
    </row>
    <row r="1698" spans="1:14" x14ac:dyDescent="0.2">
      <c r="A1698" t="s">
        <v>6630</v>
      </c>
      <c r="B1698" t="s">
        <v>86</v>
      </c>
      <c r="C1698" t="s">
        <v>125</v>
      </c>
      <c r="D1698" t="s">
        <v>4939</v>
      </c>
      <c r="E1698">
        <v>26</v>
      </c>
      <c r="F1698">
        <v>8</v>
      </c>
      <c r="G1698">
        <v>18</v>
      </c>
      <c r="H1698">
        <v>0</v>
      </c>
      <c r="I1698">
        <v>0</v>
      </c>
      <c r="J1698">
        <v>91</v>
      </c>
      <c r="K1698">
        <v>0</v>
      </c>
      <c r="L1698">
        <v>0</v>
      </c>
      <c r="M1698">
        <v>0</v>
      </c>
      <c r="N1698">
        <v>0</v>
      </c>
    </row>
    <row r="1699" spans="1:14" x14ac:dyDescent="0.2">
      <c r="A1699" t="s">
        <v>6631</v>
      </c>
      <c r="B1699" t="s">
        <v>86</v>
      </c>
      <c r="C1699" t="s">
        <v>126</v>
      </c>
      <c r="D1699" t="s">
        <v>4939</v>
      </c>
      <c r="E1699">
        <v>31</v>
      </c>
      <c r="F1699">
        <v>11</v>
      </c>
      <c r="G1699">
        <v>20</v>
      </c>
      <c r="H1699">
        <v>0</v>
      </c>
      <c r="I1699">
        <v>0</v>
      </c>
      <c r="J1699">
        <v>108</v>
      </c>
      <c r="K1699">
        <v>0</v>
      </c>
      <c r="L1699">
        <v>0</v>
      </c>
      <c r="M1699">
        <v>0</v>
      </c>
      <c r="N1699">
        <v>0</v>
      </c>
    </row>
    <row r="1700" spans="1:14" x14ac:dyDescent="0.2">
      <c r="A1700" t="s">
        <v>6632</v>
      </c>
      <c r="B1700" t="s">
        <v>86</v>
      </c>
      <c r="C1700" t="s">
        <v>127</v>
      </c>
      <c r="D1700" t="s">
        <v>4939</v>
      </c>
      <c r="E1700">
        <v>135</v>
      </c>
      <c r="F1700">
        <v>31</v>
      </c>
      <c r="G1700">
        <v>104</v>
      </c>
      <c r="H1700">
        <v>0</v>
      </c>
      <c r="I1700">
        <v>0</v>
      </c>
      <c r="J1700">
        <v>399</v>
      </c>
      <c r="K1700">
        <v>0</v>
      </c>
      <c r="L1700">
        <v>0</v>
      </c>
      <c r="M1700">
        <v>0</v>
      </c>
      <c r="N1700">
        <v>0</v>
      </c>
    </row>
    <row r="1701" spans="1:14" x14ac:dyDescent="0.2">
      <c r="A1701" t="s">
        <v>6633</v>
      </c>
      <c r="B1701" t="s">
        <v>86</v>
      </c>
      <c r="C1701" t="s">
        <v>128</v>
      </c>
      <c r="D1701" t="s">
        <v>4939</v>
      </c>
      <c r="E1701">
        <v>43</v>
      </c>
      <c r="F1701">
        <v>2</v>
      </c>
      <c r="G1701">
        <v>40</v>
      </c>
      <c r="H1701">
        <v>1</v>
      </c>
      <c r="I1701">
        <v>0</v>
      </c>
      <c r="J1701">
        <v>97</v>
      </c>
      <c r="K1701">
        <v>0</v>
      </c>
      <c r="L1701">
        <v>0</v>
      </c>
      <c r="M1701">
        <v>0</v>
      </c>
      <c r="N1701">
        <v>0</v>
      </c>
    </row>
    <row r="1702" spans="1:14" x14ac:dyDescent="0.2">
      <c r="A1702" t="s">
        <v>6634</v>
      </c>
      <c r="B1702" t="s">
        <v>86</v>
      </c>
      <c r="C1702" t="s">
        <v>129</v>
      </c>
      <c r="D1702" t="s">
        <v>4939</v>
      </c>
      <c r="E1702">
        <v>66</v>
      </c>
      <c r="F1702">
        <v>16</v>
      </c>
      <c r="G1702">
        <v>50</v>
      </c>
      <c r="H1702">
        <v>0</v>
      </c>
      <c r="I1702">
        <v>0</v>
      </c>
      <c r="J1702">
        <v>222</v>
      </c>
      <c r="K1702">
        <v>0</v>
      </c>
      <c r="L1702">
        <v>0</v>
      </c>
      <c r="M1702">
        <v>0</v>
      </c>
      <c r="N1702">
        <v>0</v>
      </c>
    </row>
    <row r="1703" spans="1:14" x14ac:dyDescent="0.2">
      <c r="A1703" t="s">
        <v>6635</v>
      </c>
      <c r="B1703" t="s">
        <v>86</v>
      </c>
      <c r="C1703" t="s">
        <v>130</v>
      </c>
      <c r="D1703" t="s">
        <v>4939</v>
      </c>
      <c r="E1703">
        <v>46</v>
      </c>
      <c r="F1703">
        <v>12</v>
      </c>
      <c r="G1703">
        <v>34</v>
      </c>
      <c r="H1703">
        <v>0</v>
      </c>
      <c r="I1703">
        <v>0</v>
      </c>
      <c r="J1703">
        <v>185</v>
      </c>
      <c r="K1703">
        <v>0</v>
      </c>
      <c r="L1703">
        <v>0</v>
      </c>
      <c r="M1703">
        <v>0</v>
      </c>
      <c r="N1703">
        <v>0</v>
      </c>
    </row>
    <row r="1704" spans="1:14" x14ac:dyDescent="0.2">
      <c r="A1704" t="s">
        <v>6636</v>
      </c>
      <c r="B1704" t="s">
        <v>86</v>
      </c>
      <c r="C1704" t="s">
        <v>131</v>
      </c>
      <c r="D1704" t="s">
        <v>4939</v>
      </c>
      <c r="E1704">
        <v>45</v>
      </c>
      <c r="F1704">
        <v>14</v>
      </c>
      <c r="G1704">
        <v>30</v>
      </c>
      <c r="H1704">
        <v>1</v>
      </c>
      <c r="I1704">
        <v>0</v>
      </c>
      <c r="J1704">
        <v>160</v>
      </c>
      <c r="K1704">
        <v>0</v>
      </c>
      <c r="L1704">
        <v>0</v>
      </c>
      <c r="M1704">
        <v>0</v>
      </c>
      <c r="N1704">
        <v>0</v>
      </c>
    </row>
    <row r="1705" spans="1:14" x14ac:dyDescent="0.2">
      <c r="A1705" t="s">
        <v>6637</v>
      </c>
      <c r="B1705" t="s">
        <v>86</v>
      </c>
      <c r="C1705" t="s">
        <v>132</v>
      </c>
      <c r="D1705" t="s">
        <v>4939</v>
      </c>
      <c r="E1705">
        <v>2</v>
      </c>
      <c r="F1705">
        <v>0</v>
      </c>
      <c r="G1705">
        <v>2</v>
      </c>
      <c r="H1705">
        <v>0</v>
      </c>
      <c r="I1705">
        <v>0</v>
      </c>
      <c r="J1705">
        <v>4</v>
      </c>
      <c r="K1705">
        <v>0</v>
      </c>
      <c r="L1705">
        <v>0</v>
      </c>
      <c r="M1705">
        <v>0</v>
      </c>
      <c r="N1705">
        <v>0</v>
      </c>
    </row>
    <row r="1706" spans="1:14" x14ac:dyDescent="0.2">
      <c r="A1706" t="s">
        <v>6638</v>
      </c>
      <c r="B1706" t="s">
        <v>86</v>
      </c>
      <c r="C1706" t="s">
        <v>133</v>
      </c>
      <c r="D1706" t="s">
        <v>4939</v>
      </c>
      <c r="E1706">
        <v>60</v>
      </c>
      <c r="F1706">
        <v>17</v>
      </c>
      <c r="G1706">
        <v>43</v>
      </c>
      <c r="H1706">
        <v>0</v>
      </c>
      <c r="I1706">
        <v>0</v>
      </c>
      <c r="J1706">
        <v>250</v>
      </c>
      <c r="K1706">
        <v>0</v>
      </c>
      <c r="L1706">
        <v>0</v>
      </c>
      <c r="M1706">
        <v>0</v>
      </c>
      <c r="N1706">
        <v>0</v>
      </c>
    </row>
    <row r="1707" spans="1:14" x14ac:dyDescent="0.2">
      <c r="A1707" t="s">
        <v>6639</v>
      </c>
      <c r="B1707" t="s">
        <v>86</v>
      </c>
      <c r="C1707" t="s">
        <v>134</v>
      </c>
      <c r="D1707" t="s">
        <v>4939</v>
      </c>
      <c r="E1707">
        <v>66</v>
      </c>
      <c r="F1707">
        <v>2</v>
      </c>
      <c r="G1707">
        <v>62</v>
      </c>
      <c r="H1707">
        <v>1</v>
      </c>
      <c r="I1707">
        <v>1</v>
      </c>
      <c r="J1707">
        <v>154</v>
      </c>
      <c r="K1707">
        <v>0</v>
      </c>
      <c r="L1707">
        <v>0</v>
      </c>
      <c r="M1707">
        <v>0</v>
      </c>
      <c r="N1707">
        <v>0</v>
      </c>
    </row>
    <row r="1708" spans="1:14" x14ac:dyDescent="0.2">
      <c r="A1708" t="s">
        <v>6640</v>
      </c>
      <c r="B1708" t="s">
        <v>86</v>
      </c>
      <c r="C1708" t="s">
        <v>135</v>
      </c>
      <c r="D1708" t="s">
        <v>4939</v>
      </c>
      <c r="E1708">
        <v>87</v>
      </c>
      <c r="F1708">
        <v>13</v>
      </c>
      <c r="G1708">
        <v>69</v>
      </c>
      <c r="H1708">
        <v>5</v>
      </c>
      <c r="I1708">
        <v>0</v>
      </c>
      <c r="J1708">
        <v>238</v>
      </c>
      <c r="K1708">
        <v>0</v>
      </c>
      <c r="L1708">
        <v>0</v>
      </c>
      <c r="M1708">
        <v>0</v>
      </c>
      <c r="N1708">
        <v>0</v>
      </c>
    </row>
    <row r="1709" spans="1:14" x14ac:dyDescent="0.2">
      <c r="A1709" t="s">
        <v>6641</v>
      </c>
      <c r="B1709" t="s">
        <v>86</v>
      </c>
      <c r="C1709" t="s">
        <v>136</v>
      </c>
      <c r="D1709" t="s">
        <v>4939</v>
      </c>
      <c r="E1709">
        <v>21</v>
      </c>
      <c r="F1709">
        <v>5</v>
      </c>
      <c r="G1709">
        <v>16</v>
      </c>
      <c r="H1709">
        <v>0</v>
      </c>
      <c r="I1709">
        <v>0</v>
      </c>
      <c r="J1709">
        <v>98</v>
      </c>
      <c r="K1709">
        <v>0</v>
      </c>
      <c r="L1709">
        <v>0</v>
      </c>
      <c r="M1709">
        <v>0</v>
      </c>
      <c r="N1709">
        <v>0</v>
      </c>
    </row>
    <row r="1710" spans="1:14" x14ac:dyDescent="0.2">
      <c r="A1710" t="s">
        <v>6642</v>
      </c>
      <c r="B1710" t="s">
        <v>86</v>
      </c>
      <c r="C1710" t="s">
        <v>137</v>
      </c>
      <c r="D1710" t="s">
        <v>4939</v>
      </c>
      <c r="E1710">
        <v>18</v>
      </c>
      <c r="F1710">
        <v>2</v>
      </c>
      <c r="G1710">
        <v>16</v>
      </c>
      <c r="H1710">
        <v>0</v>
      </c>
      <c r="I1710">
        <v>0</v>
      </c>
      <c r="J1710">
        <v>46</v>
      </c>
      <c r="K1710">
        <v>0</v>
      </c>
      <c r="L1710">
        <v>0</v>
      </c>
      <c r="M1710">
        <v>0</v>
      </c>
      <c r="N1710">
        <v>0</v>
      </c>
    </row>
    <row r="1711" spans="1:14" x14ac:dyDescent="0.2">
      <c r="A1711" t="s">
        <v>6643</v>
      </c>
      <c r="B1711" t="s">
        <v>86</v>
      </c>
      <c r="C1711" t="s">
        <v>138</v>
      </c>
      <c r="D1711" t="s">
        <v>4939</v>
      </c>
      <c r="E1711">
        <v>36</v>
      </c>
      <c r="F1711">
        <v>1</v>
      </c>
      <c r="G1711">
        <v>34</v>
      </c>
      <c r="H1711">
        <v>1</v>
      </c>
      <c r="I1711">
        <v>0</v>
      </c>
      <c r="J1711">
        <v>100</v>
      </c>
      <c r="K1711">
        <v>0</v>
      </c>
      <c r="L1711">
        <v>0</v>
      </c>
      <c r="M1711">
        <v>0</v>
      </c>
      <c r="N1711">
        <v>0</v>
      </c>
    </row>
    <row r="1712" spans="1:14" x14ac:dyDescent="0.2">
      <c r="A1712" t="s">
        <v>6644</v>
      </c>
      <c r="B1712" t="s">
        <v>86</v>
      </c>
      <c r="C1712" t="s">
        <v>139</v>
      </c>
      <c r="D1712" t="s">
        <v>4939</v>
      </c>
      <c r="E1712">
        <v>91</v>
      </c>
      <c r="F1712">
        <v>7</v>
      </c>
      <c r="G1712">
        <v>84</v>
      </c>
      <c r="H1712">
        <v>0</v>
      </c>
      <c r="I1712">
        <v>0</v>
      </c>
      <c r="J1712">
        <v>347</v>
      </c>
      <c r="K1712">
        <v>0</v>
      </c>
      <c r="L1712">
        <v>0</v>
      </c>
      <c r="M1712">
        <v>0</v>
      </c>
      <c r="N1712">
        <v>0</v>
      </c>
    </row>
    <row r="1713" spans="1:14" x14ac:dyDescent="0.2">
      <c r="A1713" t="s">
        <v>6645</v>
      </c>
      <c r="B1713" t="s">
        <v>86</v>
      </c>
      <c r="C1713" t="s">
        <v>140</v>
      </c>
      <c r="D1713" t="s">
        <v>4939</v>
      </c>
      <c r="E1713">
        <v>83</v>
      </c>
      <c r="F1713">
        <v>20</v>
      </c>
      <c r="G1713">
        <v>63</v>
      </c>
      <c r="H1713">
        <v>0</v>
      </c>
      <c r="I1713">
        <v>0</v>
      </c>
      <c r="J1713">
        <v>381</v>
      </c>
      <c r="K1713">
        <v>0</v>
      </c>
      <c r="L1713">
        <v>0</v>
      </c>
      <c r="M1713">
        <v>0</v>
      </c>
      <c r="N1713">
        <v>0</v>
      </c>
    </row>
    <row r="1714" spans="1:14" x14ac:dyDescent="0.2">
      <c r="A1714" t="s">
        <v>6646</v>
      </c>
      <c r="B1714" t="s">
        <v>86</v>
      </c>
      <c r="C1714" t="s">
        <v>141</v>
      </c>
      <c r="D1714" t="s">
        <v>4939</v>
      </c>
      <c r="E1714">
        <v>55</v>
      </c>
      <c r="F1714">
        <v>2</v>
      </c>
      <c r="G1714">
        <v>53</v>
      </c>
      <c r="H1714">
        <v>0</v>
      </c>
      <c r="I1714">
        <v>0</v>
      </c>
      <c r="J1714">
        <v>158</v>
      </c>
      <c r="K1714">
        <v>0</v>
      </c>
      <c r="L1714">
        <v>0</v>
      </c>
      <c r="M1714">
        <v>0</v>
      </c>
      <c r="N1714">
        <v>0</v>
      </c>
    </row>
    <row r="1715" spans="1:14" x14ac:dyDescent="0.2">
      <c r="A1715" t="s">
        <v>6647</v>
      </c>
      <c r="B1715" t="s">
        <v>86</v>
      </c>
      <c r="C1715" t="s">
        <v>142</v>
      </c>
      <c r="D1715" t="s">
        <v>4939</v>
      </c>
      <c r="E1715">
        <v>37</v>
      </c>
      <c r="F1715">
        <v>7</v>
      </c>
      <c r="G1715">
        <v>30</v>
      </c>
      <c r="H1715">
        <v>0</v>
      </c>
      <c r="I1715">
        <v>0</v>
      </c>
      <c r="J1715">
        <v>183</v>
      </c>
      <c r="K1715">
        <v>0</v>
      </c>
      <c r="L1715">
        <v>0</v>
      </c>
      <c r="M1715">
        <v>0</v>
      </c>
      <c r="N1715">
        <v>0</v>
      </c>
    </row>
    <row r="1716" spans="1:14" x14ac:dyDescent="0.2">
      <c r="A1716" t="s">
        <v>6648</v>
      </c>
      <c r="B1716" t="s">
        <v>86</v>
      </c>
      <c r="C1716" t="s">
        <v>143</v>
      </c>
      <c r="D1716" t="s">
        <v>4939</v>
      </c>
      <c r="E1716">
        <v>23</v>
      </c>
      <c r="F1716">
        <v>6</v>
      </c>
      <c r="G1716">
        <v>17</v>
      </c>
      <c r="H1716">
        <v>0</v>
      </c>
      <c r="I1716">
        <v>0</v>
      </c>
      <c r="J1716">
        <v>119</v>
      </c>
      <c r="K1716">
        <v>0</v>
      </c>
      <c r="L1716">
        <v>0</v>
      </c>
      <c r="M1716">
        <v>0</v>
      </c>
      <c r="N1716">
        <v>0</v>
      </c>
    </row>
    <row r="1717" spans="1:14" x14ac:dyDescent="0.2">
      <c r="A1717" t="s">
        <v>6649</v>
      </c>
      <c r="B1717" t="s">
        <v>86</v>
      </c>
      <c r="C1717" t="s">
        <v>144</v>
      </c>
      <c r="D1717" t="s">
        <v>4939</v>
      </c>
      <c r="E1717">
        <v>66</v>
      </c>
      <c r="F1717">
        <v>11</v>
      </c>
      <c r="G1717">
        <v>54</v>
      </c>
      <c r="H1717">
        <v>1</v>
      </c>
      <c r="I1717">
        <v>0</v>
      </c>
      <c r="J1717">
        <v>167</v>
      </c>
      <c r="K1717">
        <v>0</v>
      </c>
      <c r="L1717">
        <v>0</v>
      </c>
      <c r="M1717">
        <v>0</v>
      </c>
      <c r="N1717">
        <v>0</v>
      </c>
    </row>
    <row r="1718" spans="1:14" x14ac:dyDescent="0.2">
      <c r="A1718" t="s">
        <v>6650</v>
      </c>
      <c r="B1718" t="s">
        <v>86</v>
      </c>
      <c r="C1718" t="s">
        <v>145</v>
      </c>
      <c r="D1718" t="s">
        <v>4939</v>
      </c>
      <c r="E1718">
        <v>62</v>
      </c>
      <c r="F1718">
        <v>11</v>
      </c>
      <c r="G1718">
        <v>48</v>
      </c>
      <c r="H1718">
        <v>2</v>
      </c>
      <c r="I1718">
        <v>1</v>
      </c>
      <c r="J1718">
        <v>158</v>
      </c>
      <c r="K1718">
        <v>0</v>
      </c>
      <c r="L1718">
        <v>0</v>
      </c>
      <c r="M1718">
        <v>0</v>
      </c>
      <c r="N1718">
        <v>0</v>
      </c>
    </row>
    <row r="1719" spans="1:14" x14ac:dyDescent="0.2">
      <c r="A1719" t="s">
        <v>6651</v>
      </c>
      <c r="B1719" t="s">
        <v>86</v>
      </c>
      <c r="C1719" t="s">
        <v>146</v>
      </c>
      <c r="D1719" t="s">
        <v>4939</v>
      </c>
      <c r="E1719">
        <v>50</v>
      </c>
      <c r="F1719">
        <v>11</v>
      </c>
      <c r="G1719">
        <v>39</v>
      </c>
      <c r="H1719">
        <v>0</v>
      </c>
      <c r="I1719">
        <v>0</v>
      </c>
      <c r="J1719">
        <v>150</v>
      </c>
      <c r="K1719">
        <v>0</v>
      </c>
      <c r="L1719">
        <v>0</v>
      </c>
      <c r="M1719">
        <v>0</v>
      </c>
      <c r="N1719">
        <v>0</v>
      </c>
    </row>
    <row r="1720" spans="1:14" x14ac:dyDescent="0.2">
      <c r="A1720" t="s">
        <v>6652</v>
      </c>
      <c r="B1720" t="s">
        <v>86</v>
      </c>
      <c r="C1720" t="s">
        <v>147</v>
      </c>
      <c r="D1720" t="s">
        <v>4939</v>
      </c>
      <c r="E1720">
        <v>49</v>
      </c>
      <c r="F1720">
        <v>8</v>
      </c>
      <c r="G1720">
        <v>41</v>
      </c>
      <c r="H1720">
        <v>0</v>
      </c>
      <c r="I1720">
        <v>0</v>
      </c>
      <c r="J1720">
        <v>215</v>
      </c>
      <c r="K1720">
        <v>0</v>
      </c>
      <c r="L1720">
        <v>0</v>
      </c>
      <c r="M1720">
        <v>0</v>
      </c>
      <c r="N1720">
        <v>0</v>
      </c>
    </row>
    <row r="1721" spans="1:14" x14ac:dyDescent="0.2">
      <c r="A1721" t="s">
        <v>6653</v>
      </c>
      <c r="B1721" t="s">
        <v>86</v>
      </c>
      <c r="C1721" t="s">
        <v>148</v>
      </c>
      <c r="D1721" t="s">
        <v>4939</v>
      </c>
      <c r="E1721">
        <v>72</v>
      </c>
      <c r="F1721">
        <v>14</v>
      </c>
      <c r="G1721">
        <v>54</v>
      </c>
      <c r="H1721">
        <v>2</v>
      </c>
      <c r="I1721">
        <v>2</v>
      </c>
      <c r="J1721">
        <v>151</v>
      </c>
      <c r="K1721">
        <v>0</v>
      </c>
      <c r="L1721">
        <v>0</v>
      </c>
      <c r="M1721">
        <v>0</v>
      </c>
      <c r="N1721">
        <v>0</v>
      </c>
    </row>
    <row r="1722" spans="1:14" x14ac:dyDescent="0.2">
      <c r="A1722" t="s">
        <v>6654</v>
      </c>
      <c r="B1722" t="s">
        <v>86</v>
      </c>
      <c r="C1722" t="s">
        <v>149</v>
      </c>
      <c r="D1722" t="s">
        <v>4939</v>
      </c>
      <c r="E1722">
        <v>214</v>
      </c>
      <c r="F1722">
        <v>40</v>
      </c>
      <c r="G1722">
        <v>172</v>
      </c>
      <c r="H1722">
        <v>1</v>
      </c>
      <c r="I1722">
        <v>1</v>
      </c>
      <c r="J1722">
        <v>816</v>
      </c>
      <c r="K1722">
        <v>0</v>
      </c>
      <c r="L1722">
        <v>0</v>
      </c>
      <c r="M1722">
        <v>0</v>
      </c>
      <c r="N1722">
        <v>0</v>
      </c>
    </row>
    <row r="1723" spans="1:14" x14ac:dyDescent="0.2">
      <c r="A1723" t="s">
        <v>6655</v>
      </c>
      <c r="B1723" t="s">
        <v>86</v>
      </c>
      <c r="C1723" t="s">
        <v>150</v>
      </c>
      <c r="D1723" t="s">
        <v>4939</v>
      </c>
      <c r="E1723">
        <v>13</v>
      </c>
      <c r="F1723">
        <v>3</v>
      </c>
      <c r="G1723">
        <v>10</v>
      </c>
      <c r="H1723">
        <v>0</v>
      </c>
      <c r="I1723">
        <v>0</v>
      </c>
      <c r="J1723">
        <v>81</v>
      </c>
      <c r="K1723">
        <v>0</v>
      </c>
      <c r="L1723">
        <v>0</v>
      </c>
      <c r="M1723">
        <v>0</v>
      </c>
      <c r="N1723">
        <v>0</v>
      </c>
    </row>
    <row r="1724" spans="1:14" x14ac:dyDescent="0.2">
      <c r="A1724" t="s">
        <v>6656</v>
      </c>
      <c r="B1724" t="s">
        <v>86</v>
      </c>
      <c r="C1724" t="s">
        <v>151</v>
      </c>
      <c r="D1724" t="s">
        <v>4939</v>
      </c>
      <c r="E1724">
        <v>92</v>
      </c>
      <c r="F1724">
        <v>17</v>
      </c>
      <c r="G1724">
        <v>75</v>
      </c>
      <c r="H1724">
        <v>0</v>
      </c>
      <c r="I1724">
        <v>0</v>
      </c>
      <c r="J1724">
        <v>332</v>
      </c>
      <c r="K1724">
        <v>0</v>
      </c>
      <c r="L1724">
        <v>0</v>
      </c>
      <c r="M1724">
        <v>0</v>
      </c>
      <c r="N1724">
        <v>0</v>
      </c>
    </row>
    <row r="1725" spans="1:14" x14ac:dyDescent="0.2">
      <c r="A1725" t="s">
        <v>6657</v>
      </c>
      <c r="B1725" t="s">
        <v>86</v>
      </c>
      <c r="C1725" t="s">
        <v>152</v>
      </c>
      <c r="D1725" t="s">
        <v>4939</v>
      </c>
      <c r="E1725">
        <v>66</v>
      </c>
      <c r="F1725">
        <v>12</v>
      </c>
      <c r="G1725">
        <v>52</v>
      </c>
      <c r="H1725">
        <v>1</v>
      </c>
      <c r="I1725">
        <v>1</v>
      </c>
      <c r="J1725">
        <v>211</v>
      </c>
      <c r="K1725">
        <v>0</v>
      </c>
      <c r="L1725">
        <v>0</v>
      </c>
      <c r="M1725">
        <v>0</v>
      </c>
      <c r="N1725">
        <v>0</v>
      </c>
    </row>
    <row r="1726" spans="1:14" x14ac:dyDescent="0.2">
      <c r="A1726" t="s">
        <v>6658</v>
      </c>
      <c r="B1726" t="s">
        <v>86</v>
      </c>
      <c r="C1726" t="s">
        <v>153</v>
      </c>
      <c r="D1726" t="s">
        <v>4939</v>
      </c>
      <c r="E1726">
        <v>62</v>
      </c>
      <c r="F1726">
        <v>10</v>
      </c>
      <c r="G1726">
        <v>52</v>
      </c>
      <c r="H1726">
        <v>0</v>
      </c>
      <c r="I1726">
        <v>0</v>
      </c>
      <c r="J1726">
        <v>123</v>
      </c>
      <c r="K1726">
        <v>0</v>
      </c>
      <c r="L1726">
        <v>0</v>
      </c>
      <c r="M1726">
        <v>0</v>
      </c>
      <c r="N1726">
        <v>0</v>
      </c>
    </row>
    <row r="1727" spans="1:14" x14ac:dyDescent="0.2">
      <c r="A1727" t="s">
        <v>6659</v>
      </c>
      <c r="B1727" t="s">
        <v>86</v>
      </c>
      <c r="C1727" t="s">
        <v>154</v>
      </c>
      <c r="D1727" t="s">
        <v>4939</v>
      </c>
      <c r="E1727">
        <v>25</v>
      </c>
      <c r="F1727">
        <v>4</v>
      </c>
      <c r="G1727">
        <v>21</v>
      </c>
      <c r="H1727">
        <v>0</v>
      </c>
      <c r="I1727">
        <v>0</v>
      </c>
      <c r="J1727">
        <v>64</v>
      </c>
      <c r="K1727">
        <v>0</v>
      </c>
      <c r="L1727">
        <v>0</v>
      </c>
      <c r="M1727">
        <v>0</v>
      </c>
      <c r="N1727">
        <v>0</v>
      </c>
    </row>
    <row r="1728" spans="1:14" x14ac:dyDescent="0.2">
      <c r="A1728" t="s">
        <v>6660</v>
      </c>
      <c r="B1728" t="s">
        <v>86</v>
      </c>
      <c r="C1728" t="s">
        <v>155</v>
      </c>
      <c r="D1728" t="s">
        <v>4939</v>
      </c>
      <c r="E1728">
        <v>28</v>
      </c>
      <c r="F1728">
        <v>3</v>
      </c>
      <c r="G1728">
        <v>25</v>
      </c>
      <c r="H1728">
        <v>0</v>
      </c>
      <c r="I1728">
        <v>0</v>
      </c>
      <c r="J1728">
        <v>73</v>
      </c>
      <c r="K1728">
        <v>0</v>
      </c>
      <c r="L1728">
        <v>0</v>
      </c>
      <c r="M1728">
        <v>0</v>
      </c>
      <c r="N1728">
        <v>0</v>
      </c>
    </row>
    <row r="1729" spans="1:14" x14ac:dyDescent="0.2">
      <c r="A1729" t="s">
        <v>6661</v>
      </c>
      <c r="B1729" t="s">
        <v>86</v>
      </c>
      <c r="C1729" t="s">
        <v>156</v>
      </c>
      <c r="D1729" t="s">
        <v>4939</v>
      </c>
      <c r="E1729">
        <v>247</v>
      </c>
      <c r="F1729">
        <v>47</v>
      </c>
      <c r="G1729">
        <v>199</v>
      </c>
      <c r="H1729">
        <v>1</v>
      </c>
      <c r="I1729">
        <v>0</v>
      </c>
      <c r="J1729">
        <v>902</v>
      </c>
      <c r="K1729">
        <v>0</v>
      </c>
      <c r="L1729">
        <v>0</v>
      </c>
      <c r="M1729">
        <v>0</v>
      </c>
      <c r="N1729">
        <v>0</v>
      </c>
    </row>
    <row r="1730" spans="1:14" x14ac:dyDescent="0.2">
      <c r="A1730" t="s">
        <v>6662</v>
      </c>
      <c r="B1730" t="s">
        <v>86</v>
      </c>
      <c r="C1730" t="s">
        <v>157</v>
      </c>
      <c r="D1730" t="s">
        <v>4939</v>
      </c>
      <c r="E1730">
        <v>49</v>
      </c>
      <c r="F1730">
        <v>8</v>
      </c>
      <c r="G1730">
        <v>39</v>
      </c>
      <c r="H1730">
        <v>2</v>
      </c>
      <c r="I1730">
        <v>0</v>
      </c>
      <c r="J1730">
        <v>109</v>
      </c>
      <c r="K1730">
        <v>0</v>
      </c>
      <c r="L1730">
        <v>0</v>
      </c>
      <c r="M1730">
        <v>0</v>
      </c>
      <c r="N1730">
        <v>0</v>
      </c>
    </row>
    <row r="1731" spans="1:14" x14ac:dyDescent="0.2">
      <c r="A1731" t="s">
        <v>6663</v>
      </c>
      <c r="B1731" t="s">
        <v>86</v>
      </c>
      <c r="C1731" t="s">
        <v>158</v>
      </c>
      <c r="D1731" t="s">
        <v>4939</v>
      </c>
      <c r="E1731">
        <v>47</v>
      </c>
      <c r="F1731">
        <v>10</v>
      </c>
      <c r="G1731">
        <v>35</v>
      </c>
      <c r="H1731">
        <v>2</v>
      </c>
      <c r="I1731">
        <v>0</v>
      </c>
      <c r="J1731">
        <v>113</v>
      </c>
      <c r="K1731">
        <v>0</v>
      </c>
      <c r="L1731">
        <v>0</v>
      </c>
      <c r="M1731">
        <v>0</v>
      </c>
      <c r="N1731">
        <v>0</v>
      </c>
    </row>
    <row r="1732" spans="1:14" x14ac:dyDescent="0.2">
      <c r="A1732" t="s">
        <v>6664</v>
      </c>
      <c r="B1732" t="s">
        <v>86</v>
      </c>
      <c r="C1732" t="s">
        <v>159</v>
      </c>
      <c r="D1732" t="s">
        <v>4939</v>
      </c>
      <c r="E1732">
        <v>19</v>
      </c>
      <c r="F1732">
        <v>8</v>
      </c>
      <c r="G1732">
        <v>11</v>
      </c>
      <c r="H1732">
        <v>0</v>
      </c>
      <c r="I1732">
        <v>0</v>
      </c>
      <c r="J1732">
        <v>30</v>
      </c>
      <c r="K1732">
        <v>0</v>
      </c>
      <c r="L1732">
        <v>0</v>
      </c>
      <c r="M1732">
        <v>0</v>
      </c>
      <c r="N1732">
        <v>0</v>
      </c>
    </row>
    <row r="1733" spans="1:14" x14ac:dyDescent="0.2">
      <c r="A1733" t="s">
        <v>6665</v>
      </c>
      <c r="B1733" t="s">
        <v>86</v>
      </c>
      <c r="C1733" t="s">
        <v>160</v>
      </c>
      <c r="D1733" t="s">
        <v>4939</v>
      </c>
      <c r="E1733">
        <v>69</v>
      </c>
      <c r="F1733">
        <v>6</v>
      </c>
      <c r="G1733">
        <v>61</v>
      </c>
      <c r="H1733">
        <v>1</v>
      </c>
      <c r="I1733">
        <v>1</v>
      </c>
      <c r="J1733">
        <v>139</v>
      </c>
      <c r="K1733">
        <v>0</v>
      </c>
      <c r="L1733">
        <v>0</v>
      </c>
      <c r="M1733">
        <v>0</v>
      </c>
      <c r="N1733">
        <v>0</v>
      </c>
    </row>
    <row r="1734" spans="1:14" x14ac:dyDescent="0.2">
      <c r="A1734" t="s">
        <v>6666</v>
      </c>
      <c r="B1734" t="s">
        <v>86</v>
      </c>
      <c r="C1734" t="s">
        <v>161</v>
      </c>
      <c r="D1734" t="s">
        <v>4939</v>
      </c>
      <c r="E1734">
        <v>18</v>
      </c>
      <c r="F1734">
        <v>0</v>
      </c>
      <c r="G1734">
        <v>18</v>
      </c>
      <c r="H1734">
        <v>0</v>
      </c>
      <c r="I1734">
        <v>0</v>
      </c>
      <c r="J1734">
        <v>75</v>
      </c>
      <c r="K1734">
        <v>0</v>
      </c>
      <c r="L1734">
        <v>0</v>
      </c>
      <c r="M1734">
        <v>0</v>
      </c>
      <c r="N1734">
        <v>0</v>
      </c>
    </row>
    <row r="1735" spans="1:14" x14ac:dyDescent="0.2">
      <c r="A1735" t="s">
        <v>6667</v>
      </c>
      <c r="B1735" t="s">
        <v>86</v>
      </c>
      <c r="C1735" t="s">
        <v>162</v>
      </c>
      <c r="D1735" t="s">
        <v>4939</v>
      </c>
      <c r="E1735">
        <v>326</v>
      </c>
      <c r="F1735">
        <v>53</v>
      </c>
      <c r="G1735">
        <v>269</v>
      </c>
      <c r="H1735">
        <v>3</v>
      </c>
      <c r="I1735">
        <v>1</v>
      </c>
      <c r="J1735">
        <v>802</v>
      </c>
      <c r="K1735">
        <v>0</v>
      </c>
      <c r="L1735">
        <v>0</v>
      </c>
      <c r="M1735">
        <v>0</v>
      </c>
      <c r="N1735">
        <v>0</v>
      </c>
    </row>
    <row r="1736" spans="1:14" x14ac:dyDescent="0.2">
      <c r="A1736" t="s">
        <v>6668</v>
      </c>
      <c r="B1736" t="s">
        <v>86</v>
      </c>
      <c r="C1736" t="s">
        <v>163</v>
      </c>
      <c r="D1736" t="s">
        <v>4939</v>
      </c>
      <c r="E1736">
        <v>59</v>
      </c>
      <c r="F1736">
        <v>13</v>
      </c>
      <c r="G1736">
        <v>43</v>
      </c>
      <c r="H1736">
        <v>3</v>
      </c>
      <c r="I1736">
        <v>0</v>
      </c>
      <c r="J1736">
        <v>165</v>
      </c>
      <c r="K1736">
        <v>0</v>
      </c>
      <c r="L1736">
        <v>0</v>
      </c>
      <c r="M1736">
        <v>0</v>
      </c>
      <c r="N1736">
        <v>0</v>
      </c>
    </row>
    <row r="1737" spans="1:14" x14ac:dyDescent="0.2">
      <c r="A1737" t="s">
        <v>6669</v>
      </c>
      <c r="B1737" t="s">
        <v>86</v>
      </c>
      <c r="C1737" t="s">
        <v>164</v>
      </c>
      <c r="D1737" t="s">
        <v>4939</v>
      </c>
      <c r="E1737">
        <v>41</v>
      </c>
      <c r="F1737">
        <v>9</v>
      </c>
      <c r="G1737">
        <v>29</v>
      </c>
      <c r="H1737">
        <v>1</v>
      </c>
      <c r="I1737">
        <v>2</v>
      </c>
      <c r="J1737">
        <v>138</v>
      </c>
      <c r="K1737">
        <v>0</v>
      </c>
      <c r="L1737">
        <v>0</v>
      </c>
      <c r="M1737">
        <v>0</v>
      </c>
      <c r="N1737">
        <v>0</v>
      </c>
    </row>
    <row r="1738" spans="1:14" x14ac:dyDescent="0.2">
      <c r="A1738" t="s">
        <v>6670</v>
      </c>
      <c r="B1738" t="s">
        <v>86</v>
      </c>
      <c r="C1738" t="s">
        <v>165</v>
      </c>
      <c r="D1738" t="s">
        <v>4939</v>
      </c>
      <c r="E1738">
        <v>5</v>
      </c>
      <c r="F1738">
        <v>3</v>
      </c>
      <c r="G1738">
        <v>2</v>
      </c>
      <c r="H1738">
        <v>0</v>
      </c>
      <c r="I1738">
        <v>0</v>
      </c>
      <c r="J1738">
        <v>49</v>
      </c>
      <c r="K1738">
        <v>0</v>
      </c>
      <c r="L1738">
        <v>0</v>
      </c>
      <c r="M1738">
        <v>0</v>
      </c>
      <c r="N1738">
        <v>0</v>
      </c>
    </row>
    <row r="1739" spans="1:14" x14ac:dyDescent="0.2">
      <c r="A1739" t="s">
        <v>6671</v>
      </c>
      <c r="B1739" t="s">
        <v>86</v>
      </c>
      <c r="C1739" t="s">
        <v>166</v>
      </c>
      <c r="D1739" t="s">
        <v>4939</v>
      </c>
      <c r="E1739">
        <v>1</v>
      </c>
      <c r="F1739">
        <v>1</v>
      </c>
      <c r="G1739">
        <v>0</v>
      </c>
      <c r="H1739">
        <v>0</v>
      </c>
      <c r="I1739">
        <v>0</v>
      </c>
      <c r="J1739">
        <v>1</v>
      </c>
      <c r="K1739">
        <v>0</v>
      </c>
      <c r="L1739">
        <v>0</v>
      </c>
      <c r="M1739">
        <v>0</v>
      </c>
      <c r="N1739">
        <v>0</v>
      </c>
    </row>
    <row r="1740" spans="1:14" x14ac:dyDescent="0.2">
      <c r="A1740" t="s">
        <v>6672</v>
      </c>
      <c r="B1740" t="s">
        <v>86</v>
      </c>
      <c r="C1740" t="s">
        <v>167</v>
      </c>
      <c r="D1740" t="s">
        <v>4939</v>
      </c>
      <c r="E1740">
        <v>47</v>
      </c>
      <c r="F1740">
        <v>4</v>
      </c>
      <c r="G1740">
        <v>40</v>
      </c>
      <c r="H1740">
        <v>3</v>
      </c>
      <c r="I1740">
        <v>0</v>
      </c>
      <c r="J1740">
        <v>112</v>
      </c>
      <c r="K1740">
        <v>0</v>
      </c>
      <c r="L1740">
        <v>0</v>
      </c>
      <c r="M1740">
        <v>0</v>
      </c>
      <c r="N1740">
        <v>0</v>
      </c>
    </row>
    <row r="1741" spans="1:14" x14ac:dyDescent="0.2">
      <c r="A1741" t="s">
        <v>6673</v>
      </c>
      <c r="B1741" t="s">
        <v>86</v>
      </c>
      <c r="C1741" t="s">
        <v>168</v>
      </c>
      <c r="D1741" t="s">
        <v>4939</v>
      </c>
      <c r="E1741">
        <v>25</v>
      </c>
      <c r="F1741">
        <v>7</v>
      </c>
      <c r="G1741">
        <v>16</v>
      </c>
      <c r="H1741">
        <v>1</v>
      </c>
      <c r="I1741">
        <v>1</v>
      </c>
      <c r="J1741">
        <v>41</v>
      </c>
      <c r="K1741">
        <v>0</v>
      </c>
      <c r="L1741">
        <v>0</v>
      </c>
      <c r="M1741">
        <v>0</v>
      </c>
      <c r="N1741">
        <v>0</v>
      </c>
    </row>
    <row r="1742" spans="1:14" x14ac:dyDescent="0.2">
      <c r="A1742" t="s">
        <v>6674</v>
      </c>
      <c r="B1742" t="s">
        <v>86</v>
      </c>
      <c r="C1742" t="s">
        <v>169</v>
      </c>
      <c r="D1742" t="s">
        <v>4939</v>
      </c>
      <c r="E1742">
        <v>263</v>
      </c>
      <c r="F1742">
        <v>69</v>
      </c>
      <c r="G1742">
        <v>189</v>
      </c>
      <c r="H1742">
        <v>4</v>
      </c>
      <c r="I1742">
        <v>1</v>
      </c>
      <c r="J1742">
        <v>859</v>
      </c>
      <c r="K1742">
        <v>0</v>
      </c>
      <c r="L1742">
        <v>0</v>
      </c>
      <c r="M1742">
        <v>0</v>
      </c>
      <c r="N1742">
        <v>0</v>
      </c>
    </row>
    <row r="1743" spans="1:14" x14ac:dyDescent="0.2">
      <c r="A1743" t="s">
        <v>6675</v>
      </c>
      <c r="B1743" t="s">
        <v>86</v>
      </c>
      <c r="C1743" t="s">
        <v>170</v>
      </c>
      <c r="D1743" t="s">
        <v>4939</v>
      </c>
      <c r="E1743">
        <v>18</v>
      </c>
      <c r="F1743">
        <v>2</v>
      </c>
      <c r="G1743">
        <v>16</v>
      </c>
      <c r="H1743">
        <v>0</v>
      </c>
      <c r="I1743">
        <v>0</v>
      </c>
      <c r="J1743">
        <v>76</v>
      </c>
      <c r="K1743">
        <v>0</v>
      </c>
      <c r="L1743">
        <v>0</v>
      </c>
      <c r="M1743">
        <v>0</v>
      </c>
      <c r="N1743">
        <v>0</v>
      </c>
    </row>
    <row r="1744" spans="1:14" x14ac:dyDescent="0.2">
      <c r="A1744" t="s">
        <v>6676</v>
      </c>
      <c r="B1744" t="s">
        <v>86</v>
      </c>
      <c r="C1744" t="s">
        <v>171</v>
      </c>
      <c r="D1744" t="s">
        <v>4939</v>
      </c>
      <c r="E1744">
        <v>42</v>
      </c>
      <c r="F1744">
        <v>7</v>
      </c>
      <c r="G1744">
        <v>33</v>
      </c>
      <c r="H1744">
        <v>1</v>
      </c>
      <c r="I1744">
        <v>1</v>
      </c>
      <c r="J1744">
        <v>104</v>
      </c>
      <c r="K1744">
        <v>0</v>
      </c>
      <c r="L1744">
        <v>0</v>
      </c>
      <c r="M1744">
        <v>0</v>
      </c>
      <c r="N1744">
        <v>0</v>
      </c>
    </row>
    <row r="1745" spans="1:14" x14ac:dyDescent="0.2">
      <c r="A1745" t="s">
        <v>6677</v>
      </c>
      <c r="B1745" t="s">
        <v>86</v>
      </c>
      <c r="C1745" t="s">
        <v>172</v>
      </c>
      <c r="D1745" t="s">
        <v>4939</v>
      </c>
      <c r="E1745">
        <v>71</v>
      </c>
      <c r="F1745">
        <v>12</v>
      </c>
      <c r="G1745">
        <v>58</v>
      </c>
      <c r="H1745">
        <v>1</v>
      </c>
      <c r="I1745">
        <v>0</v>
      </c>
      <c r="J1745">
        <v>212</v>
      </c>
      <c r="K1745">
        <v>0</v>
      </c>
      <c r="L1745">
        <v>0</v>
      </c>
      <c r="M1745">
        <v>0</v>
      </c>
      <c r="N1745">
        <v>0</v>
      </c>
    </row>
    <row r="1746" spans="1:14" x14ac:dyDescent="0.2">
      <c r="A1746" t="s">
        <v>6678</v>
      </c>
      <c r="B1746" t="s">
        <v>86</v>
      </c>
      <c r="C1746" t="s">
        <v>173</v>
      </c>
      <c r="D1746" t="s">
        <v>4939</v>
      </c>
      <c r="E1746">
        <v>24</v>
      </c>
      <c r="F1746">
        <v>3</v>
      </c>
      <c r="G1746">
        <v>21</v>
      </c>
      <c r="H1746">
        <v>0</v>
      </c>
      <c r="I1746">
        <v>0</v>
      </c>
      <c r="J1746">
        <v>46</v>
      </c>
      <c r="K1746">
        <v>0</v>
      </c>
      <c r="L1746">
        <v>0</v>
      </c>
      <c r="M1746">
        <v>0</v>
      </c>
      <c r="N1746">
        <v>0</v>
      </c>
    </row>
    <row r="1747" spans="1:14" x14ac:dyDescent="0.2">
      <c r="A1747" t="s">
        <v>6679</v>
      </c>
      <c r="B1747" t="s">
        <v>86</v>
      </c>
      <c r="C1747" t="s">
        <v>174</v>
      </c>
      <c r="D1747" t="s">
        <v>4939</v>
      </c>
      <c r="E1747">
        <v>62</v>
      </c>
      <c r="F1747">
        <v>9</v>
      </c>
      <c r="G1747">
        <v>50</v>
      </c>
      <c r="H1747">
        <v>1</v>
      </c>
      <c r="I1747">
        <v>2</v>
      </c>
      <c r="J1747">
        <v>167</v>
      </c>
      <c r="K1747">
        <v>0</v>
      </c>
      <c r="L1747">
        <v>0</v>
      </c>
      <c r="M1747">
        <v>0</v>
      </c>
      <c r="N1747">
        <v>0</v>
      </c>
    </row>
    <row r="1748" spans="1:14" x14ac:dyDescent="0.2">
      <c r="A1748" t="s">
        <v>6680</v>
      </c>
      <c r="B1748" t="s">
        <v>86</v>
      </c>
      <c r="C1748" t="s">
        <v>175</v>
      </c>
      <c r="D1748" t="s">
        <v>4939</v>
      </c>
      <c r="E1748">
        <v>212</v>
      </c>
      <c r="F1748">
        <v>57</v>
      </c>
      <c r="G1748">
        <v>152</v>
      </c>
      <c r="H1748">
        <v>3</v>
      </c>
      <c r="I1748">
        <v>0</v>
      </c>
      <c r="J1748">
        <v>548</v>
      </c>
      <c r="K1748">
        <v>0</v>
      </c>
      <c r="L1748">
        <v>0</v>
      </c>
      <c r="M1748">
        <v>0</v>
      </c>
      <c r="N1748">
        <v>0</v>
      </c>
    </row>
    <row r="1749" spans="1:14" x14ac:dyDescent="0.2">
      <c r="A1749" t="s">
        <v>6681</v>
      </c>
      <c r="B1749" t="s">
        <v>86</v>
      </c>
      <c r="C1749" t="s">
        <v>176</v>
      </c>
      <c r="D1749" t="s">
        <v>4939</v>
      </c>
      <c r="E1749">
        <v>192</v>
      </c>
      <c r="F1749">
        <v>28</v>
      </c>
      <c r="G1749">
        <v>161</v>
      </c>
      <c r="H1749">
        <v>1</v>
      </c>
      <c r="I1749">
        <v>2</v>
      </c>
      <c r="J1749">
        <v>465</v>
      </c>
      <c r="K1749">
        <v>0</v>
      </c>
      <c r="L1749">
        <v>0</v>
      </c>
      <c r="M1749">
        <v>0</v>
      </c>
      <c r="N1749">
        <v>0</v>
      </c>
    </row>
    <row r="1750" spans="1:14" x14ac:dyDescent="0.2">
      <c r="A1750" t="s">
        <v>6682</v>
      </c>
      <c r="B1750" t="s">
        <v>86</v>
      </c>
      <c r="C1750" t="s">
        <v>177</v>
      </c>
      <c r="D1750" t="s">
        <v>4939</v>
      </c>
      <c r="E1750">
        <v>35</v>
      </c>
      <c r="F1750">
        <v>2</v>
      </c>
      <c r="G1750">
        <v>31</v>
      </c>
      <c r="H1750">
        <v>1</v>
      </c>
      <c r="I1750">
        <v>1</v>
      </c>
      <c r="J1750">
        <v>95</v>
      </c>
      <c r="K1750">
        <v>0</v>
      </c>
      <c r="L1750">
        <v>0</v>
      </c>
      <c r="M1750">
        <v>0</v>
      </c>
      <c r="N1750">
        <v>0</v>
      </c>
    </row>
    <row r="1751" spans="1:14" x14ac:dyDescent="0.2">
      <c r="A1751" t="s">
        <v>6683</v>
      </c>
      <c r="B1751" t="s">
        <v>86</v>
      </c>
      <c r="C1751" t="s">
        <v>178</v>
      </c>
      <c r="D1751" t="s">
        <v>4939</v>
      </c>
      <c r="E1751">
        <v>108</v>
      </c>
      <c r="F1751">
        <v>9</v>
      </c>
      <c r="G1751">
        <v>96</v>
      </c>
      <c r="H1751">
        <v>3</v>
      </c>
      <c r="I1751">
        <v>0</v>
      </c>
      <c r="J1751">
        <v>414</v>
      </c>
      <c r="K1751">
        <v>0</v>
      </c>
      <c r="L1751">
        <v>0</v>
      </c>
      <c r="M1751">
        <v>0</v>
      </c>
      <c r="N1751">
        <v>0</v>
      </c>
    </row>
    <row r="1752" spans="1:14" x14ac:dyDescent="0.2">
      <c r="A1752" t="s">
        <v>6684</v>
      </c>
      <c r="B1752" t="s">
        <v>86</v>
      </c>
      <c r="C1752" t="s">
        <v>179</v>
      </c>
      <c r="D1752" t="s">
        <v>4939</v>
      </c>
      <c r="E1752">
        <v>68</v>
      </c>
      <c r="F1752">
        <v>8</v>
      </c>
      <c r="G1752">
        <v>60</v>
      </c>
      <c r="H1752">
        <v>0</v>
      </c>
      <c r="I1752">
        <v>0</v>
      </c>
      <c r="J1752">
        <v>219</v>
      </c>
      <c r="K1752">
        <v>0</v>
      </c>
      <c r="L1752">
        <v>0</v>
      </c>
      <c r="M1752">
        <v>0</v>
      </c>
      <c r="N1752">
        <v>0</v>
      </c>
    </row>
    <row r="1753" spans="1:14" x14ac:dyDescent="0.2">
      <c r="A1753" t="s">
        <v>6685</v>
      </c>
      <c r="B1753" t="s">
        <v>86</v>
      </c>
      <c r="C1753" t="s">
        <v>180</v>
      </c>
      <c r="D1753" t="s">
        <v>4939</v>
      </c>
      <c r="E1753">
        <v>114</v>
      </c>
      <c r="F1753">
        <v>4</v>
      </c>
      <c r="G1753">
        <v>109</v>
      </c>
      <c r="H1753">
        <v>0</v>
      </c>
      <c r="I1753">
        <v>1</v>
      </c>
      <c r="J1753">
        <v>325</v>
      </c>
      <c r="K1753">
        <v>0</v>
      </c>
      <c r="L1753">
        <v>0</v>
      </c>
      <c r="M1753">
        <v>0</v>
      </c>
      <c r="N1753">
        <v>0</v>
      </c>
    </row>
    <row r="1754" spans="1:14" x14ac:dyDescent="0.2">
      <c r="A1754" t="s">
        <v>6686</v>
      </c>
      <c r="B1754" t="s">
        <v>86</v>
      </c>
      <c r="C1754" t="s">
        <v>181</v>
      </c>
      <c r="D1754" t="s">
        <v>4939</v>
      </c>
      <c r="E1754">
        <v>79</v>
      </c>
      <c r="F1754">
        <v>12</v>
      </c>
      <c r="G1754">
        <v>65</v>
      </c>
      <c r="H1754">
        <v>1</v>
      </c>
      <c r="I1754">
        <v>1</v>
      </c>
      <c r="J1754">
        <v>160</v>
      </c>
      <c r="K1754">
        <v>0</v>
      </c>
      <c r="L1754">
        <v>0</v>
      </c>
      <c r="M1754">
        <v>0</v>
      </c>
      <c r="N1754">
        <v>0</v>
      </c>
    </row>
    <row r="1755" spans="1:14" x14ac:dyDescent="0.2">
      <c r="A1755" t="s">
        <v>6687</v>
      </c>
      <c r="B1755" t="s">
        <v>86</v>
      </c>
      <c r="C1755" t="s">
        <v>182</v>
      </c>
      <c r="D1755" t="s">
        <v>4939</v>
      </c>
      <c r="E1755">
        <v>27</v>
      </c>
      <c r="F1755">
        <v>6</v>
      </c>
      <c r="G1755">
        <v>21</v>
      </c>
      <c r="H1755">
        <v>0</v>
      </c>
      <c r="I1755">
        <v>0</v>
      </c>
      <c r="J1755">
        <v>95</v>
      </c>
      <c r="K1755">
        <v>0</v>
      </c>
      <c r="L1755">
        <v>0</v>
      </c>
      <c r="M1755">
        <v>0</v>
      </c>
      <c r="N1755">
        <v>0</v>
      </c>
    </row>
    <row r="1756" spans="1:14" x14ac:dyDescent="0.2">
      <c r="A1756" t="s">
        <v>6688</v>
      </c>
      <c r="B1756" t="s">
        <v>86</v>
      </c>
      <c r="C1756" t="s">
        <v>183</v>
      </c>
      <c r="D1756" t="s">
        <v>4939</v>
      </c>
      <c r="E1756">
        <v>83</v>
      </c>
      <c r="F1756">
        <v>13</v>
      </c>
      <c r="G1756">
        <v>66</v>
      </c>
      <c r="H1756">
        <v>1</v>
      </c>
      <c r="I1756">
        <v>3</v>
      </c>
      <c r="J1756">
        <v>242</v>
      </c>
      <c r="K1756">
        <v>0</v>
      </c>
      <c r="L1756">
        <v>0</v>
      </c>
      <c r="M1756">
        <v>0</v>
      </c>
      <c r="N1756">
        <v>0</v>
      </c>
    </row>
    <row r="1757" spans="1:14" x14ac:dyDescent="0.2">
      <c r="A1757" t="s">
        <v>6689</v>
      </c>
      <c r="B1757" t="s">
        <v>86</v>
      </c>
      <c r="C1757" t="s">
        <v>184</v>
      </c>
      <c r="D1757" t="s">
        <v>4939</v>
      </c>
      <c r="E1757">
        <v>44</v>
      </c>
      <c r="F1757">
        <v>10</v>
      </c>
      <c r="G1757">
        <v>33</v>
      </c>
      <c r="H1757">
        <v>1</v>
      </c>
      <c r="I1757">
        <v>0</v>
      </c>
      <c r="J1757">
        <v>156</v>
      </c>
      <c r="K1757">
        <v>0</v>
      </c>
      <c r="L1757">
        <v>0</v>
      </c>
      <c r="M1757">
        <v>0</v>
      </c>
      <c r="N1757">
        <v>0</v>
      </c>
    </row>
    <row r="1758" spans="1:14" x14ac:dyDescent="0.2">
      <c r="A1758" t="s">
        <v>6690</v>
      </c>
      <c r="B1758" t="s">
        <v>86</v>
      </c>
      <c r="C1758" t="s">
        <v>185</v>
      </c>
      <c r="D1758" t="s">
        <v>4939</v>
      </c>
      <c r="E1758">
        <v>55</v>
      </c>
      <c r="F1758">
        <v>5</v>
      </c>
      <c r="G1758">
        <v>48</v>
      </c>
      <c r="H1758">
        <v>2</v>
      </c>
      <c r="I1758">
        <v>0</v>
      </c>
      <c r="J1758">
        <v>173</v>
      </c>
      <c r="K1758">
        <v>0</v>
      </c>
      <c r="L1758">
        <v>0</v>
      </c>
      <c r="M1758">
        <v>0</v>
      </c>
      <c r="N1758">
        <v>0</v>
      </c>
    </row>
    <row r="1759" spans="1:14" x14ac:dyDescent="0.2">
      <c r="A1759" t="s">
        <v>6691</v>
      </c>
      <c r="B1759" t="s">
        <v>86</v>
      </c>
      <c r="C1759" t="s">
        <v>186</v>
      </c>
      <c r="D1759" t="s">
        <v>4939</v>
      </c>
      <c r="E1759">
        <v>24</v>
      </c>
      <c r="F1759">
        <v>4</v>
      </c>
      <c r="G1759">
        <v>20</v>
      </c>
      <c r="H1759">
        <v>0</v>
      </c>
      <c r="I1759">
        <v>0</v>
      </c>
      <c r="J1759">
        <v>40</v>
      </c>
      <c r="K1759">
        <v>0</v>
      </c>
      <c r="L1759">
        <v>0</v>
      </c>
      <c r="M1759">
        <v>0</v>
      </c>
      <c r="N1759">
        <v>0</v>
      </c>
    </row>
    <row r="1760" spans="1:14" x14ac:dyDescent="0.2">
      <c r="A1760" t="s">
        <v>6692</v>
      </c>
      <c r="B1760" t="s">
        <v>86</v>
      </c>
      <c r="C1760" t="s">
        <v>187</v>
      </c>
      <c r="D1760" t="s">
        <v>4939</v>
      </c>
      <c r="E1760">
        <v>64</v>
      </c>
      <c r="F1760">
        <v>10</v>
      </c>
      <c r="G1760">
        <v>48</v>
      </c>
      <c r="H1760">
        <v>5</v>
      </c>
      <c r="I1760">
        <v>1</v>
      </c>
      <c r="J1760">
        <v>153</v>
      </c>
      <c r="K1760">
        <v>0</v>
      </c>
      <c r="L1760">
        <v>0</v>
      </c>
      <c r="M1760">
        <v>0</v>
      </c>
      <c r="N1760">
        <v>0</v>
      </c>
    </row>
    <row r="1761" spans="1:14" x14ac:dyDescent="0.2">
      <c r="A1761" t="s">
        <v>6693</v>
      </c>
      <c r="B1761" t="s">
        <v>86</v>
      </c>
      <c r="C1761" t="s">
        <v>188</v>
      </c>
      <c r="D1761" t="s">
        <v>4939</v>
      </c>
      <c r="E1761">
        <v>36</v>
      </c>
      <c r="F1761">
        <v>12</v>
      </c>
      <c r="G1761">
        <v>24</v>
      </c>
      <c r="H1761">
        <v>0</v>
      </c>
      <c r="I1761">
        <v>0</v>
      </c>
      <c r="J1761">
        <v>98</v>
      </c>
      <c r="K1761">
        <v>0</v>
      </c>
      <c r="L1761">
        <v>0</v>
      </c>
      <c r="M1761">
        <v>0</v>
      </c>
      <c r="N1761">
        <v>0</v>
      </c>
    </row>
    <row r="1762" spans="1:14" x14ac:dyDescent="0.2">
      <c r="A1762" t="s">
        <v>6694</v>
      </c>
      <c r="B1762" t="s">
        <v>86</v>
      </c>
      <c r="C1762" t="s">
        <v>189</v>
      </c>
      <c r="D1762" t="s">
        <v>4939</v>
      </c>
      <c r="E1762">
        <v>41</v>
      </c>
      <c r="F1762">
        <v>3</v>
      </c>
      <c r="G1762">
        <v>36</v>
      </c>
      <c r="H1762">
        <v>1</v>
      </c>
      <c r="I1762">
        <v>1</v>
      </c>
      <c r="J1762">
        <v>112</v>
      </c>
      <c r="K1762">
        <v>0</v>
      </c>
      <c r="L1762">
        <v>0</v>
      </c>
      <c r="M1762">
        <v>0</v>
      </c>
      <c r="N1762">
        <v>0</v>
      </c>
    </row>
    <row r="1763" spans="1:14" x14ac:dyDescent="0.2">
      <c r="A1763" t="s">
        <v>6695</v>
      </c>
      <c r="B1763" t="s">
        <v>86</v>
      </c>
      <c r="C1763" t="s">
        <v>190</v>
      </c>
      <c r="D1763" t="s">
        <v>4939</v>
      </c>
      <c r="E1763">
        <v>151</v>
      </c>
      <c r="F1763">
        <v>32</v>
      </c>
      <c r="G1763">
        <v>119</v>
      </c>
      <c r="H1763">
        <v>0</v>
      </c>
      <c r="I1763">
        <v>0</v>
      </c>
      <c r="J1763">
        <v>314</v>
      </c>
      <c r="K1763">
        <v>0</v>
      </c>
      <c r="L1763">
        <v>0</v>
      </c>
      <c r="M1763">
        <v>0</v>
      </c>
      <c r="N1763">
        <v>0</v>
      </c>
    </row>
    <row r="1764" spans="1:14" x14ac:dyDescent="0.2">
      <c r="A1764" t="s">
        <v>6696</v>
      </c>
      <c r="B1764" t="s">
        <v>86</v>
      </c>
      <c r="C1764" t="s">
        <v>191</v>
      </c>
      <c r="D1764" t="s">
        <v>4939</v>
      </c>
      <c r="E1764">
        <v>18</v>
      </c>
      <c r="F1764">
        <v>1</v>
      </c>
      <c r="G1764">
        <v>17</v>
      </c>
      <c r="H1764">
        <v>0</v>
      </c>
      <c r="I1764">
        <v>0</v>
      </c>
      <c r="J1764">
        <v>66</v>
      </c>
      <c r="K1764">
        <v>0</v>
      </c>
      <c r="L1764">
        <v>0</v>
      </c>
      <c r="M1764">
        <v>0</v>
      </c>
      <c r="N1764">
        <v>0</v>
      </c>
    </row>
    <row r="1765" spans="1:14" x14ac:dyDescent="0.2">
      <c r="A1765" t="s">
        <v>6697</v>
      </c>
      <c r="B1765" t="s">
        <v>86</v>
      </c>
      <c r="C1765" t="s">
        <v>192</v>
      </c>
      <c r="D1765" t="s">
        <v>4939</v>
      </c>
      <c r="E1765">
        <v>18</v>
      </c>
      <c r="F1765">
        <v>1</v>
      </c>
      <c r="G1765">
        <v>17</v>
      </c>
      <c r="H1765">
        <v>0</v>
      </c>
      <c r="I1765">
        <v>0</v>
      </c>
      <c r="J1765">
        <v>83</v>
      </c>
      <c r="K1765">
        <v>0</v>
      </c>
      <c r="L1765">
        <v>0</v>
      </c>
      <c r="M1765">
        <v>0</v>
      </c>
      <c r="N1765">
        <v>0</v>
      </c>
    </row>
    <row r="1766" spans="1:14" x14ac:dyDescent="0.2">
      <c r="A1766" t="s">
        <v>6698</v>
      </c>
      <c r="B1766" t="s">
        <v>86</v>
      </c>
      <c r="C1766" t="s">
        <v>193</v>
      </c>
      <c r="D1766" t="s">
        <v>4939</v>
      </c>
      <c r="E1766">
        <v>66</v>
      </c>
      <c r="F1766">
        <v>14</v>
      </c>
      <c r="G1766">
        <v>52</v>
      </c>
      <c r="H1766">
        <v>0</v>
      </c>
      <c r="I1766">
        <v>0</v>
      </c>
      <c r="J1766">
        <v>199</v>
      </c>
      <c r="K1766">
        <v>0</v>
      </c>
      <c r="L1766">
        <v>0</v>
      </c>
      <c r="M1766">
        <v>0</v>
      </c>
      <c r="N1766">
        <v>0</v>
      </c>
    </row>
    <row r="1767" spans="1:14" x14ac:dyDescent="0.2">
      <c r="A1767" t="s">
        <v>6699</v>
      </c>
      <c r="B1767" t="s">
        <v>86</v>
      </c>
      <c r="C1767" t="s">
        <v>194</v>
      </c>
      <c r="D1767" t="s">
        <v>4939</v>
      </c>
      <c r="E1767">
        <v>28</v>
      </c>
      <c r="F1767">
        <v>3</v>
      </c>
      <c r="G1767">
        <v>25</v>
      </c>
      <c r="H1767">
        <v>0</v>
      </c>
      <c r="I1767">
        <v>0</v>
      </c>
      <c r="J1767">
        <v>142</v>
      </c>
      <c r="K1767">
        <v>0</v>
      </c>
      <c r="L1767">
        <v>0</v>
      </c>
      <c r="M1767">
        <v>0</v>
      </c>
      <c r="N1767">
        <v>0</v>
      </c>
    </row>
    <row r="1768" spans="1:14" x14ac:dyDescent="0.2">
      <c r="A1768" t="s">
        <v>6700</v>
      </c>
      <c r="B1768" t="s">
        <v>86</v>
      </c>
      <c r="C1768" t="s">
        <v>195</v>
      </c>
      <c r="D1768" t="s">
        <v>4939</v>
      </c>
      <c r="E1768">
        <v>30</v>
      </c>
      <c r="F1768">
        <v>9</v>
      </c>
      <c r="G1768">
        <v>21</v>
      </c>
      <c r="H1768">
        <v>0</v>
      </c>
      <c r="I1768">
        <v>0</v>
      </c>
      <c r="J1768">
        <v>94</v>
      </c>
      <c r="K1768">
        <v>0</v>
      </c>
      <c r="L1768">
        <v>0</v>
      </c>
      <c r="M1768">
        <v>0</v>
      </c>
      <c r="N1768">
        <v>0</v>
      </c>
    </row>
    <row r="1769" spans="1:14" x14ac:dyDescent="0.2">
      <c r="A1769" t="s">
        <v>6701</v>
      </c>
      <c r="B1769" t="s">
        <v>86</v>
      </c>
      <c r="C1769" t="s">
        <v>196</v>
      </c>
      <c r="D1769" t="s">
        <v>4939</v>
      </c>
      <c r="E1769">
        <v>102</v>
      </c>
      <c r="F1769">
        <v>19</v>
      </c>
      <c r="G1769">
        <v>82</v>
      </c>
      <c r="H1769">
        <v>1</v>
      </c>
      <c r="I1769">
        <v>0</v>
      </c>
      <c r="J1769">
        <v>282</v>
      </c>
      <c r="K1769">
        <v>0</v>
      </c>
      <c r="L1769">
        <v>0</v>
      </c>
      <c r="M1769">
        <v>0</v>
      </c>
      <c r="N1769">
        <v>0</v>
      </c>
    </row>
    <row r="1770" spans="1:14" x14ac:dyDescent="0.2">
      <c r="A1770" t="s">
        <v>6702</v>
      </c>
      <c r="B1770" t="s">
        <v>86</v>
      </c>
      <c r="C1770" t="s">
        <v>197</v>
      </c>
      <c r="D1770" t="s">
        <v>4939</v>
      </c>
      <c r="E1770">
        <v>34</v>
      </c>
      <c r="F1770">
        <v>5</v>
      </c>
      <c r="G1770">
        <v>29</v>
      </c>
      <c r="H1770">
        <v>0</v>
      </c>
      <c r="I1770">
        <v>0</v>
      </c>
      <c r="J1770">
        <v>126</v>
      </c>
      <c r="K1770">
        <v>0</v>
      </c>
      <c r="L1770">
        <v>0</v>
      </c>
      <c r="M1770">
        <v>0</v>
      </c>
      <c r="N1770">
        <v>0</v>
      </c>
    </row>
    <row r="1771" spans="1:14" x14ac:dyDescent="0.2">
      <c r="A1771" t="s">
        <v>6703</v>
      </c>
      <c r="B1771" t="s">
        <v>86</v>
      </c>
      <c r="C1771" t="s">
        <v>276</v>
      </c>
      <c r="D1771" t="s">
        <v>4939</v>
      </c>
      <c r="E1771">
        <v>2</v>
      </c>
      <c r="F1771">
        <v>0</v>
      </c>
      <c r="G1771">
        <v>2</v>
      </c>
      <c r="H1771">
        <v>0</v>
      </c>
      <c r="I1771">
        <v>0</v>
      </c>
      <c r="J1771">
        <v>5</v>
      </c>
      <c r="K1771">
        <v>0</v>
      </c>
      <c r="L1771">
        <v>0</v>
      </c>
      <c r="M1771">
        <v>0</v>
      </c>
      <c r="N1771">
        <v>0</v>
      </c>
    </row>
    <row r="1772" spans="1:14" x14ac:dyDescent="0.2">
      <c r="A1772" t="s">
        <v>6704</v>
      </c>
      <c r="B1772" t="s">
        <v>86</v>
      </c>
      <c r="C1772" t="s">
        <v>198</v>
      </c>
      <c r="D1772" t="s">
        <v>4939</v>
      </c>
      <c r="E1772">
        <v>39</v>
      </c>
      <c r="F1772">
        <v>3</v>
      </c>
      <c r="G1772">
        <v>35</v>
      </c>
      <c r="H1772">
        <v>1</v>
      </c>
      <c r="I1772">
        <v>0</v>
      </c>
      <c r="J1772">
        <v>93</v>
      </c>
      <c r="K1772">
        <v>0</v>
      </c>
      <c r="L1772">
        <v>0</v>
      </c>
      <c r="M1772">
        <v>0</v>
      </c>
      <c r="N1772">
        <v>0</v>
      </c>
    </row>
    <row r="1773" spans="1:14" x14ac:dyDescent="0.2">
      <c r="A1773" t="s">
        <v>6705</v>
      </c>
      <c r="B1773" t="s">
        <v>86</v>
      </c>
      <c r="C1773" t="s">
        <v>199</v>
      </c>
      <c r="D1773" t="s">
        <v>4939</v>
      </c>
      <c r="E1773">
        <v>115</v>
      </c>
      <c r="F1773">
        <v>16</v>
      </c>
      <c r="G1773">
        <v>97</v>
      </c>
      <c r="H1773">
        <v>2</v>
      </c>
      <c r="I1773">
        <v>0</v>
      </c>
      <c r="J1773">
        <v>390</v>
      </c>
      <c r="K1773">
        <v>0</v>
      </c>
      <c r="L1773">
        <v>0</v>
      </c>
      <c r="M1773">
        <v>0</v>
      </c>
      <c r="N1773">
        <v>0</v>
      </c>
    </row>
    <row r="1774" spans="1:14" x14ac:dyDescent="0.2">
      <c r="A1774" t="s">
        <v>6706</v>
      </c>
      <c r="B1774" t="s">
        <v>86</v>
      </c>
      <c r="C1774" t="s">
        <v>200</v>
      </c>
      <c r="D1774" t="s">
        <v>4939</v>
      </c>
      <c r="E1774">
        <v>60</v>
      </c>
      <c r="F1774">
        <v>11</v>
      </c>
      <c r="G1774">
        <v>47</v>
      </c>
      <c r="H1774">
        <v>1</v>
      </c>
      <c r="I1774">
        <v>1</v>
      </c>
      <c r="J1774">
        <v>94</v>
      </c>
      <c r="K1774">
        <v>0</v>
      </c>
      <c r="L1774">
        <v>0</v>
      </c>
      <c r="M1774">
        <v>0</v>
      </c>
      <c r="N1774">
        <v>0</v>
      </c>
    </row>
    <row r="1775" spans="1:14" x14ac:dyDescent="0.2">
      <c r="A1775" t="s">
        <v>6707</v>
      </c>
      <c r="B1775" t="s">
        <v>86</v>
      </c>
      <c r="C1775" t="s">
        <v>201</v>
      </c>
      <c r="D1775" t="s">
        <v>4939</v>
      </c>
      <c r="E1775">
        <v>145</v>
      </c>
      <c r="F1775">
        <v>21</v>
      </c>
      <c r="G1775">
        <v>124</v>
      </c>
      <c r="H1775">
        <v>0</v>
      </c>
      <c r="I1775">
        <v>0</v>
      </c>
      <c r="J1775">
        <v>353</v>
      </c>
      <c r="K1775">
        <v>0</v>
      </c>
      <c r="L1775">
        <v>0</v>
      </c>
      <c r="M1775">
        <v>0</v>
      </c>
      <c r="N1775">
        <v>0</v>
      </c>
    </row>
    <row r="1776" spans="1:14" x14ac:dyDescent="0.2">
      <c r="A1776" t="s">
        <v>6708</v>
      </c>
      <c r="B1776" t="s">
        <v>86</v>
      </c>
      <c r="C1776" t="s">
        <v>202</v>
      </c>
      <c r="D1776" t="s">
        <v>4939</v>
      </c>
      <c r="E1776">
        <v>40</v>
      </c>
      <c r="F1776">
        <v>9</v>
      </c>
      <c r="G1776">
        <v>31</v>
      </c>
      <c r="H1776">
        <v>0</v>
      </c>
      <c r="I1776">
        <v>0</v>
      </c>
      <c r="J1776">
        <v>131</v>
      </c>
      <c r="K1776">
        <v>0</v>
      </c>
      <c r="L1776">
        <v>0</v>
      </c>
      <c r="M1776">
        <v>0</v>
      </c>
      <c r="N1776">
        <v>0</v>
      </c>
    </row>
    <row r="1777" spans="1:14" x14ac:dyDescent="0.2">
      <c r="A1777" t="s">
        <v>6709</v>
      </c>
      <c r="B1777" t="s">
        <v>86</v>
      </c>
      <c r="C1777" t="s">
        <v>203</v>
      </c>
      <c r="D1777" t="s">
        <v>4939</v>
      </c>
      <c r="E1777">
        <v>27</v>
      </c>
      <c r="F1777">
        <v>2</v>
      </c>
      <c r="G1777">
        <v>25</v>
      </c>
      <c r="H1777">
        <v>0</v>
      </c>
      <c r="I1777">
        <v>0</v>
      </c>
      <c r="J1777">
        <v>106</v>
      </c>
      <c r="K1777">
        <v>0</v>
      </c>
      <c r="L1777">
        <v>0</v>
      </c>
      <c r="M1777">
        <v>0</v>
      </c>
      <c r="N1777">
        <v>0</v>
      </c>
    </row>
    <row r="1778" spans="1:14" x14ac:dyDescent="0.2">
      <c r="A1778" t="s">
        <v>6710</v>
      </c>
      <c r="B1778" t="s">
        <v>86</v>
      </c>
      <c r="C1778" t="s">
        <v>204</v>
      </c>
      <c r="D1778" t="s">
        <v>4939</v>
      </c>
      <c r="E1778">
        <v>28</v>
      </c>
      <c r="F1778">
        <v>3</v>
      </c>
      <c r="G1778">
        <v>25</v>
      </c>
      <c r="H1778">
        <v>0</v>
      </c>
      <c r="I1778">
        <v>0</v>
      </c>
      <c r="J1778">
        <v>93</v>
      </c>
      <c r="K1778">
        <v>0</v>
      </c>
      <c r="L1778">
        <v>0</v>
      </c>
      <c r="M1778">
        <v>0</v>
      </c>
      <c r="N1778">
        <v>0</v>
      </c>
    </row>
    <row r="1779" spans="1:14" x14ac:dyDescent="0.2">
      <c r="A1779" t="s">
        <v>6711</v>
      </c>
      <c r="B1779" t="s">
        <v>86</v>
      </c>
      <c r="C1779" t="s">
        <v>205</v>
      </c>
      <c r="D1779" t="s">
        <v>4939</v>
      </c>
      <c r="E1779">
        <v>25</v>
      </c>
      <c r="F1779">
        <v>5</v>
      </c>
      <c r="G1779">
        <v>19</v>
      </c>
      <c r="H1779">
        <v>0</v>
      </c>
      <c r="I1779">
        <v>1</v>
      </c>
      <c r="J1779">
        <v>80</v>
      </c>
      <c r="K1779">
        <v>0</v>
      </c>
      <c r="L1779">
        <v>0</v>
      </c>
      <c r="M1779">
        <v>0</v>
      </c>
      <c r="N1779">
        <v>0</v>
      </c>
    </row>
    <row r="1780" spans="1:14" x14ac:dyDescent="0.2">
      <c r="A1780" t="s">
        <v>6712</v>
      </c>
      <c r="B1780" t="s">
        <v>86</v>
      </c>
      <c r="C1780" t="s">
        <v>206</v>
      </c>
      <c r="D1780" t="s">
        <v>4939</v>
      </c>
      <c r="E1780">
        <v>57</v>
      </c>
      <c r="F1780">
        <v>10</v>
      </c>
      <c r="G1780">
        <v>44</v>
      </c>
      <c r="H1780">
        <v>3</v>
      </c>
      <c r="I1780">
        <v>0</v>
      </c>
      <c r="J1780">
        <v>141</v>
      </c>
      <c r="K1780">
        <v>0</v>
      </c>
      <c r="L1780">
        <v>0</v>
      </c>
      <c r="M1780">
        <v>0</v>
      </c>
      <c r="N1780">
        <v>0</v>
      </c>
    </row>
    <row r="1781" spans="1:14" x14ac:dyDescent="0.2">
      <c r="A1781" t="s">
        <v>6713</v>
      </c>
      <c r="B1781" t="s">
        <v>86</v>
      </c>
      <c r="C1781" t="s">
        <v>207</v>
      </c>
      <c r="D1781" t="s">
        <v>4939</v>
      </c>
      <c r="E1781">
        <v>35</v>
      </c>
      <c r="F1781">
        <v>7</v>
      </c>
      <c r="G1781">
        <v>28</v>
      </c>
      <c r="H1781">
        <v>0</v>
      </c>
      <c r="I1781">
        <v>0</v>
      </c>
      <c r="J1781">
        <v>68</v>
      </c>
      <c r="K1781">
        <v>0</v>
      </c>
      <c r="L1781">
        <v>0</v>
      </c>
      <c r="M1781">
        <v>0</v>
      </c>
      <c r="N1781">
        <v>0</v>
      </c>
    </row>
    <row r="1782" spans="1:14" x14ac:dyDescent="0.2">
      <c r="A1782" t="s">
        <v>6714</v>
      </c>
      <c r="B1782" t="s">
        <v>86</v>
      </c>
      <c r="C1782" t="s">
        <v>208</v>
      </c>
      <c r="D1782" t="s">
        <v>4939</v>
      </c>
      <c r="E1782">
        <v>39</v>
      </c>
      <c r="F1782">
        <v>10</v>
      </c>
      <c r="G1782">
        <v>28</v>
      </c>
      <c r="H1782">
        <v>1</v>
      </c>
      <c r="I1782">
        <v>0</v>
      </c>
      <c r="J1782">
        <v>146</v>
      </c>
      <c r="K1782">
        <v>0</v>
      </c>
      <c r="L1782">
        <v>0</v>
      </c>
      <c r="M1782">
        <v>0</v>
      </c>
      <c r="N1782">
        <v>0</v>
      </c>
    </row>
    <row r="1783" spans="1:14" x14ac:dyDescent="0.2">
      <c r="A1783" t="s">
        <v>6715</v>
      </c>
      <c r="B1783" t="s">
        <v>86</v>
      </c>
      <c r="C1783" t="s">
        <v>209</v>
      </c>
      <c r="D1783" t="s">
        <v>4939</v>
      </c>
      <c r="E1783">
        <v>41</v>
      </c>
      <c r="F1783">
        <v>10</v>
      </c>
      <c r="G1783">
        <v>30</v>
      </c>
      <c r="H1783">
        <v>1</v>
      </c>
      <c r="I1783">
        <v>0</v>
      </c>
      <c r="J1783">
        <v>128</v>
      </c>
      <c r="K1783">
        <v>0</v>
      </c>
      <c r="L1783">
        <v>0</v>
      </c>
      <c r="M1783">
        <v>0</v>
      </c>
      <c r="N1783">
        <v>0</v>
      </c>
    </row>
    <row r="1784" spans="1:14" x14ac:dyDescent="0.2">
      <c r="A1784" t="s">
        <v>6716</v>
      </c>
      <c r="B1784" t="s">
        <v>86</v>
      </c>
      <c r="C1784" t="s">
        <v>210</v>
      </c>
      <c r="D1784" t="s">
        <v>4939</v>
      </c>
      <c r="E1784">
        <v>27</v>
      </c>
      <c r="F1784">
        <v>1</v>
      </c>
      <c r="G1784">
        <v>23</v>
      </c>
      <c r="H1784">
        <v>2</v>
      </c>
      <c r="I1784">
        <v>1</v>
      </c>
      <c r="J1784">
        <v>143</v>
      </c>
      <c r="K1784">
        <v>0</v>
      </c>
      <c r="L1784">
        <v>0</v>
      </c>
      <c r="M1784">
        <v>0</v>
      </c>
      <c r="N1784">
        <v>0</v>
      </c>
    </row>
    <row r="1785" spans="1:14" x14ac:dyDescent="0.2">
      <c r="A1785" t="s">
        <v>6717</v>
      </c>
      <c r="B1785" t="s">
        <v>86</v>
      </c>
      <c r="C1785" t="s">
        <v>211</v>
      </c>
      <c r="D1785" t="s">
        <v>4939</v>
      </c>
      <c r="E1785">
        <v>2</v>
      </c>
      <c r="F1785">
        <v>0</v>
      </c>
      <c r="G1785">
        <v>2</v>
      </c>
      <c r="H1785">
        <v>0</v>
      </c>
      <c r="I1785">
        <v>0</v>
      </c>
      <c r="J1785">
        <v>17</v>
      </c>
      <c r="K1785">
        <v>0</v>
      </c>
      <c r="L1785">
        <v>0</v>
      </c>
      <c r="M1785">
        <v>0</v>
      </c>
      <c r="N1785">
        <v>0</v>
      </c>
    </row>
    <row r="1786" spans="1:14" x14ac:dyDescent="0.2">
      <c r="A1786" t="s">
        <v>6718</v>
      </c>
      <c r="B1786" t="s">
        <v>86</v>
      </c>
      <c r="C1786" t="s">
        <v>212</v>
      </c>
      <c r="D1786" t="s">
        <v>4939</v>
      </c>
      <c r="E1786">
        <v>50</v>
      </c>
      <c r="F1786">
        <v>5</v>
      </c>
      <c r="G1786">
        <v>43</v>
      </c>
      <c r="H1786">
        <v>1</v>
      </c>
      <c r="I1786">
        <v>1</v>
      </c>
      <c r="J1786">
        <v>128</v>
      </c>
      <c r="K1786">
        <v>0</v>
      </c>
      <c r="L1786">
        <v>0</v>
      </c>
      <c r="M1786">
        <v>0</v>
      </c>
      <c r="N1786">
        <v>0</v>
      </c>
    </row>
    <row r="1787" spans="1:14" x14ac:dyDescent="0.2">
      <c r="A1787" t="s">
        <v>6719</v>
      </c>
      <c r="B1787" t="s">
        <v>86</v>
      </c>
      <c r="C1787" t="s">
        <v>213</v>
      </c>
      <c r="D1787" t="s">
        <v>4939</v>
      </c>
      <c r="E1787">
        <v>24</v>
      </c>
      <c r="F1787">
        <v>0</v>
      </c>
      <c r="G1787">
        <v>23</v>
      </c>
      <c r="H1787">
        <v>1</v>
      </c>
      <c r="I1787">
        <v>0</v>
      </c>
      <c r="J1787">
        <v>124</v>
      </c>
      <c r="K1787">
        <v>0</v>
      </c>
      <c r="L1787">
        <v>0</v>
      </c>
      <c r="M1787">
        <v>0</v>
      </c>
      <c r="N1787">
        <v>0</v>
      </c>
    </row>
    <row r="1788" spans="1:14" x14ac:dyDescent="0.2">
      <c r="A1788" t="s">
        <v>6720</v>
      </c>
      <c r="B1788" t="s">
        <v>86</v>
      </c>
      <c r="C1788" t="s">
        <v>214</v>
      </c>
      <c r="D1788" t="s">
        <v>4939</v>
      </c>
      <c r="E1788">
        <v>25</v>
      </c>
      <c r="F1788">
        <v>3</v>
      </c>
      <c r="G1788">
        <v>21</v>
      </c>
      <c r="H1788">
        <v>1</v>
      </c>
      <c r="I1788">
        <v>0</v>
      </c>
      <c r="J1788">
        <v>78</v>
      </c>
      <c r="K1788">
        <v>0</v>
      </c>
      <c r="L1788">
        <v>0</v>
      </c>
      <c r="M1788">
        <v>0</v>
      </c>
      <c r="N1788">
        <v>0</v>
      </c>
    </row>
    <row r="1789" spans="1:14" x14ac:dyDescent="0.2">
      <c r="A1789" t="s">
        <v>6721</v>
      </c>
      <c r="B1789" t="s">
        <v>86</v>
      </c>
      <c r="C1789" t="s">
        <v>215</v>
      </c>
      <c r="D1789" t="s">
        <v>4939</v>
      </c>
      <c r="E1789">
        <v>73</v>
      </c>
      <c r="F1789">
        <v>12</v>
      </c>
      <c r="G1789">
        <v>61</v>
      </c>
      <c r="H1789">
        <v>0</v>
      </c>
      <c r="I1789">
        <v>0</v>
      </c>
      <c r="J1789">
        <v>205</v>
      </c>
      <c r="K1789">
        <v>0</v>
      </c>
      <c r="L1789">
        <v>0</v>
      </c>
      <c r="M1789">
        <v>0</v>
      </c>
      <c r="N1789">
        <v>0</v>
      </c>
    </row>
    <row r="1790" spans="1:14" x14ac:dyDescent="0.2">
      <c r="A1790" t="s">
        <v>6722</v>
      </c>
      <c r="B1790" t="s">
        <v>86</v>
      </c>
      <c r="C1790" t="s">
        <v>216</v>
      </c>
      <c r="D1790" t="s">
        <v>4939</v>
      </c>
      <c r="E1790">
        <v>50</v>
      </c>
      <c r="F1790">
        <v>7</v>
      </c>
      <c r="G1790">
        <v>42</v>
      </c>
      <c r="H1790">
        <v>1</v>
      </c>
      <c r="I1790">
        <v>0</v>
      </c>
      <c r="J1790">
        <v>128</v>
      </c>
      <c r="K1790">
        <v>0</v>
      </c>
      <c r="L1790">
        <v>0</v>
      </c>
      <c r="M1790">
        <v>0</v>
      </c>
      <c r="N1790">
        <v>0</v>
      </c>
    </row>
    <row r="1791" spans="1:14" x14ac:dyDescent="0.2">
      <c r="A1791" t="s">
        <v>6723</v>
      </c>
      <c r="B1791" t="s">
        <v>86</v>
      </c>
      <c r="C1791" t="s">
        <v>217</v>
      </c>
      <c r="D1791" t="s">
        <v>4939</v>
      </c>
      <c r="E1791">
        <v>37</v>
      </c>
      <c r="F1791">
        <v>12</v>
      </c>
      <c r="G1791">
        <v>25</v>
      </c>
      <c r="H1791">
        <v>0</v>
      </c>
      <c r="I1791">
        <v>0</v>
      </c>
      <c r="J1791">
        <v>51</v>
      </c>
      <c r="K1791">
        <v>0</v>
      </c>
      <c r="L1791">
        <v>0</v>
      </c>
      <c r="M1791">
        <v>0</v>
      </c>
      <c r="N1791">
        <v>0</v>
      </c>
    </row>
    <row r="1792" spans="1:14" x14ac:dyDescent="0.2">
      <c r="A1792" t="s">
        <v>6724</v>
      </c>
      <c r="B1792" t="s">
        <v>86</v>
      </c>
      <c r="C1792" t="s">
        <v>218</v>
      </c>
      <c r="D1792" t="s">
        <v>4939</v>
      </c>
      <c r="E1792">
        <v>41</v>
      </c>
      <c r="F1792">
        <v>5</v>
      </c>
      <c r="G1792">
        <v>36</v>
      </c>
      <c r="H1792">
        <v>0</v>
      </c>
      <c r="I1792">
        <v>0</v>
      </c>
      <c r="J1792">
        <v>116</v>
      </c>
      <c r="K1792">
        <v>0</v>
      </c>
      <c r="L1792">
        <v>0</v>
      </c>
      <c r="M1792">
        <v>0</v>
      </c>
      <c r="N1792">
        <v>0</v>
      </c>
    </row>
    <row r="1793" spans="1:14" x14ac:dyDescent="0.2">
      <c r="A1793" t="s">
        <v>6725</v>
      </c>
      <c r="B1793" t="s">
        <v>86</v>
      </c>
      <c r="C1793" t="s">
        <v>219</v>
      </c>
      <c r="D1793" t="s">
        <v>4939</v>
      </c>
      <c r="E1793">
        <v>41</v>
      </c>
      <c r="F1793">
        <v>4</v>
      </c>
      <c r="G1793">
        <v>36</v>
      </c>
      <c r="H1793">
        <v>1</v>
      </c>
      <c r="I1793">
        <v>0</v>
      </c>
      <c r="J1793">
        <v>251</v>
      </c>
      <c r="K1793">
        <v>0</v>
      </c>
      <c r="L1793">
        <v>0</v>
      </c>
      <c r="M1793">
        <v>0</v>
      </c>
      <c r="N1793">
        <v>0</v>
      </c>
    </row>
    <row r="1794" spans="1:14" x14ac:dyDescent="0.2">
      <c r="A1794" t="s">
        <v>6726</v>
      </c>
      <c r="B1794" t="s">
        <v>86</v>
      </c>
      <c r="C1794" t="s">
        <v>220</v>
      </c>
      <c r="D1794" t="s">
        <v>4939</v>
      </c>
      <c r="E1794">
        <v>42</v>
      </c>
      <c r="F1794">
        <v>8</v>
      </c>
      <c r="G1794">
        <v>34</v>
      </c>
      <c r="H1794">
        <v>0</v>
      </c>
      <c r="I1794">
        <v>0</v>
      </c>
      <c r="J1794">
        <v>167</v>
      </c>
      <c r="K1794">
        <v>0</v>
      </c>
      <c r="L1794">
        <v>0</v>
      </c>
      <c r="M1794">
        <v>0</v>
      </c>
      <c r="N1794">
        <v>0</v>
      </c>
    </row>
    <row r="1795" spans="1:14" x14ac:dyDescent="0.2">
      <c r="A1795" t="s">
        <v>6727</v>
      </c>
      <c r="B1795" t="s">
        <v>86</v>
      </c>
      <c r="C1795" t="s">
        <v>221</v>
      </c>
      <c r="D1795" t="s">
        <v>4939</v>
      </c>
      <c r="E1795">
        <v>24</v>
      </c>
      <c r="F1795">
        <v>7</v>
      </c>
      <c r="G1795">
        <v>16</v>
      </c>
      <c r="H1795">
        <v>1</v>
      </c>
      <c r="I1795">
        <v>0</v>
      </c>
      <c r="J1795">
        <v>54</v>
      </c>
      <c r="K1795">
        <v>0</v>
      </c>
      <c r="L1795">
        <v>0</v>
      </c>
      <c r="M1795">
        <v>0</v>
      </c>
      <c r="N1795">
        <v>0</v>
      </c>
    </row>
    <row r="1796" spans="1:14" x14ac:dyDescent="0.2">
      <c r="A1796" t="s">
        <v>6728</v>
      </c>
      <c r="B1796" t="s">
        <v>86</v>
      </c>
      <c r="C1796" t="s">
        <v>222</v>
      </c>
      <c r="D1796" t="s">
        <v>4939</v>
      </c>
      <c r="E1796">
        <v>27</v>
      </c>
      <c r="F1796">
        <v>7</v>
      </c>
      <c r="G1796">
        <v>19</v>
      </c>
      <c r="H1796">
        <v>0</v>
      </c>
      <c r="I1796">
        <v>1</v>
      </c>
      <c r="J1796">
        <v>120</v>
      </c>
      <c r="K1796">
        <v>0</v>
      </c>
      <c r="L1796">
        <v>0</v>
      </c>
      <c r="M1796">
        <v>0</v>
      </c>
      <c r="N1796">
        <v>0</v>
      </c>
    </row>
    <row r="1797" spans="1:14" x14ac:dyDescent="0.2">
      <c r="A1797" t="s">
        <v>6729</v>
      </c>
      <c r="B1797" t="s">
        <v>86</v>
      </c>
      <c r="C1797" t="s">
        <v>223</v>
      </c>
      <c r="D1797" t="s">
        <v>4939</v>
      </c>
      <c r="E1797">
        <v>25</v>
      </c>
      <c r="F1797">
        <v>3</v>
      </c>
      <c r="G1797">
        <v>22</v>
      </c>
      <c r="H1797">
        <v>0</v>
      </c>
      <c r="I1797">
        <v>0</v>
      </c>
      <c r="J1797">
        <v>108</v>
      </c>
      <c r="K1797">
        <v>0</v>
      </c>
      <c r="L1797">
        <v>0</v>
      </c>
      <c r="M1797">
        <v>0</v>
      </c>
      <c r="N1797">
        <v>0</v>
      </c>
    </row>
    <row r="1798" spans="1:14" x14ac:dyDescent="0.2">
      <c r="A1798" t="s">
        <v>6730</v>
      </c>
      <c r="B1798" t="s">
        <v>86</v>
      </c>
      <c r="C1798" t="s">
        <v>224</v>
      </c>
      <c r="D1798" t="s">
        <v>4939</v>
      </c>
      <c r="E1798">
        <v>95</v>
      </c>
      <c r="F1798">
        <v>11</v>
      </c>
      <c r="G1798">
        <v>80</v>
      </c>
      <c r="H1798">
        <v>4</v>
      </c>
      <c r="I1798">
        <v>0</v>
      </c>
      <c r="J1798">
        <v>152</v>
      </c>
      <c r="K1798">
        <v>0</v>
      </c>
      <c r="L1798">
        <v>0</v>
      </c>
      <c r="M1798">
        <v>0</v>
      </c>
      <c r="N1798">
        <v>0</v>
      </c>
    </row>
    <row r="1799" spans="1:14" x14ac:dyDescent="0.2">
      <c r="A1799" t="s">
        <v>6731</v>
      </c>
      <c r="B1799" t="s">
        <v>86</v>
      </c>
      <c r="C1799" t="s">
        <v>225</v>
      </c>
      <c r="D1799" t="s">
        <v>4939</v>
      </c>
      <c r="E1799">
        <v>23</v>
      </c>
      <c r="F1799">
        <v>6</v>
      </c>
      <c r="G1799">
        <v>17</v>
      </c>
      <c r="H1799">
        <v>0</v>
      </c>
      <c r="I1799">
        <v>0</v>
      </c>
      <c r="J1799">
        <v>51</v>
      </c>
      <c r="K1799">
        <v>0</v>
      </c>
      <c r="L1799">
        <v>0</v>
      </c>
      <c r="M1799">
        <v>0</v>
      </c>
      <c r="N1799">
        <v>0</v>
      </c>
    </row>
    <row r="1800" spans="1:14" x14ac:dyDescent="0.2">
      <c r="A1800" t="s">
        <v>6732</v>
      </c>
      <c r="B1800" t="s">
        <v>86</v>
      </c>
      <c r="C1800" t="s">
        <v>226</v>
      </c>
      <c r="D1800" t="s">
        <v>4939</v>
      </c>
      <c r="E1800">
        <v>112</v>
      </c>
      <c r="F1800">
        <v>20</v>
      </c>
      <c r="G1800">
        <v>92</v>
      </c>
      <c r="H1800">
        <v>0</v>
      </c>
      <c r="I1800">
        <v>0</v>
      </c>
      <c r="J1800">
        <v>373</v>
      </c>
      <c r="K1800">
        <v>0</v>
      </c>
      <c r="L1800">
        <v>0</v>
      </c>
      <c r="M1800">
        <v>0</v>
      </c>
      <c r="N1800">
        <v>0</v>
      </c>
    </row>
    <row r="1801" spans="1:14" x14ac:dyDescent="0.2">
      <c r="A1801" t="s">
        <v>6733</v>
      </c>
      <c r="B1801" t="s">
        <v>86</v>
      </c>
      <c r="C1801" t="s">
        <v>227</v>
      </c>
      <c r="D1801" t="s">
        <v>4939</v>
      </c>
      <c r="E1801">
        <v>79</v>
      </c>
      <c r="F1801">
        <v>18</v>
      </c>
      <c r="G1801">
        <v>61</v>
      </c>
      <c r="H1801">
        <v>0</v>
      </c>
      <c r="I1801">
        <v>0</v>
      </c>
      <c r="J1801">
        <v>180</v>
      </c>
      <c r="K1801">
        <v>0</v>
      </c>
      <c r="L1801">
        <v>0</v>
      </c>
      <c r="M1801">
        <v>0</v>
      </c>
      <c r="N1801">
        <v>0</v>
      </c>
    </row>
    <row r="1802" spans="1:14" x14ac:dyDescent="0.2">
      <c r="A1802" t="s">
        <v>6734</v>
      </c>
      <c r="B1802" t="s">
        <v>86</v>
      </c>
      <c r="C1802" t="s">
        <v>228</v>
      </c>
      <c r="D1802" t="s">
        <v>4939</v>
      </c>
      <c r="E1802">
        <v>46</v>
      </c>
      <c r="F1802">
        <v>9</v>
      </c>
      <c r="G1802">
        <v>36</v>
      </c>
      <c r="H1802">
        <v>1</v>
      </c>
      <c r="I1802">
        <v>0</v>
      </c>
      <c r="J1802">
        <v>89</v>
      </c>
      <c r="K1802">
        <v>0</v>
      </c>
      <c r="L1802">
        <v>0</v>
      </c>
      <c r="M1802">
        <v>0</v>
      </c>
      <c r="N1802">
        <v>0</v>
      </c>
    </row>
    <row r="1803" spans="1:14" x14ac:dyDescent="0.2">
      <c r="A1803" t="s">
        <v>6735</v>
      </c>
      <c r="B1803" t="s">
        <v>86</v>
      </c>
      <c r="C1803" t="s">
        <v>229</v>
      </c>
      <c r="D1803" t="s">
        <v>4939</v>
      </c>
      <c r="E1803">
        <v>27</v>
      </c>
      <c r="F1803">
        <v>1</v>
      </c>
      <c r="G1803">
        <v>26</v>
      </c>
      <c r="H1803">
        <v>0</v>
      </c>
      <c r="I1803">
        <v>0</v>
      </c>
      <c r="J1803">
        <v>76</v>
      </c>
      <c r="K1803">
        <v>0</v>
      </c>
      <c r="L1803">
        <v>0</v>
      </c>
      <c r="M1803">
        <v>0</v>
      </c>
      <c r="N1803">
        <v>0</v>
      </c>
    </row>
    <row r="1804" spans="1:14" x14ac:dyDescent="0.2">
      <c r="A1804" t="s">
        <v>6736</v>
      </c>
      <c r="B1804" t="s">
        <v>86</v>
      </c>
      <c r="C1804" t="s">
        <v>230</v>
      </c>
      <c r="D1804" t="s">
        <v>4939</v>
      </c>
      <c r="E1804">
        <v>107</v>
      </c>
      <c r="F1804">
        <v>24</v>
      </c>
      <c r="G1804">
        <v>81</v>
      </c>
      <c r="H1804">
        <v>1</v>
      </c>
      <c r="I1804">
        <v>1</v>
      </c>
      <c r="J1804">
        <v>321</v>
      </c>
      <c r="K1804">
        <v>0</v>
      </c>
      <c r="L1804">
        <v>0</v>
      </c>
      <c r="M1804">
        <v>0</v>
      </c>
      <c r="N1804">
        <v>0</v>
      </c>
    </row>
    <row r="1805" spans="1:14" x14ac:dyDescent="0.2">
      <c r="A1805" t="s">
        <v>6737</v>
      </c>
      <c r="B1805" t="s">
        <v>86</v>
      </c>
      <c r="C1805" t="s">
        <v>231</v>
      </c>
      <c r="D1805" t="s">
        <v>4939</v>
      </c>
      <c r="E1805">
        <v>25</v>
      </c>
      <c r="F1805">
        <v>7</v>
      </c>
      <c r="G1805">
        <v>17</v>
      </c>
      <c r="H1805">
        <v>0</v>
      </c>
      <c r="I1805">
        <v>1</v>
      </c>
      <c r="J1805">
        <v>79</v>
      </c>
      <c r="K1805">
        <v>0</v>
      </c>
      <c r="L1805">
        <v>0</v>
      </c>
      <c r="M1805">
        <v>0</v>
      </c>
      <c r="N1805">
        <v>0</v>
      </c>
    </row>
    <row r="1806" spans="1:14" x14ac:dyDescent="0.2">
      <c r="A1806" t="s">
        <v>6738</v>
      </c>
      <c r="B1806" t="s">
        <v>86</v>
      </c>
      <c r="C1806" t="s">
        <v>232</v>
      </c>
      <c r="D1806" t="s">
        <v>4939</v>
      </c>
      <c r="E1806">
        <v>327</v>
      </c>
      <c r="F1806">
        <v>90</v>
      </c>
      <c r="G1806">
        <v>233</v>
      </c>
      <c r="H1806">
        <v>4</v>
      </c>
      <c r="I1806">
        <v>0</v>
      </c>
      <c r="J1806">
        <v>853</v>
      </c>
      <c r="K1806">
        <v>0</v>
      </c>
      <c r="L1806">
        <v>0</v>
      </c>
      <c r="M1806">
        <v>0</v>
      </c>
      <c r="N1806">
        <v>0</v>
      </c>
    </row>
    <row r="1807" spans="1:14" x14ac:dyDescent="0.2">
      <c r="A1807" t="s">
        <v>6739</v>
      </c>
      <c r="B1807" t="s">
        <v>86</v>
      </c>
      <c r="C1807" t="s">
        <v>233</v>
      </c>
      <c r="D1807" t="s">
        <v>4939</v>
      </c>
      <c r="E1807">
        <v>67</v>
      </c>
      <c r="F1807">
        <v>9</v>
      </c>
      <c r="G1807">
        <v>56</v>
      </c>
      <c r="H1807">
        <v>2</v>
      </c>
      <c r="I1807">
        <v>0</v>
      </c>
      <c r="J1807">
        <v>123</v>
      </c>
      <c r="K1807">
        <v>0</v>
      </c>
      <c r="L1807">
        <v>0</v>
      </c>
      <c r="M1807">
        <v>0</v>
      </c>
      <c r="N1807">
        <v>0</v>
      </c>
    </row>
    <row r="1808" spans="1:14" x14ac:dyDescent="0.2">
      <c r="A1808" t="s">
        <v>6740</v>
      </c>
      <c r="B1808" t="s">
        <v>86</v>
      </c>
      <c r="C1808" t="s">
        <v>234</v>
      </c>
      <c r="D1808" t="s">
        <v>4939</v>
      </c>
      <c r="E1808">
        <v>40</v>
      </c>
      <c r="F1808">
        <v>3</v>
      </c>
      <c r="G1808">
        <v>37</v>
      </c>
      <c r="H1808">
        <v>0</v>
      </c>
      <c r="I1808">
        <v>0</v>
      </c>
      <c r="J1808">
        <v>131</v>
      </c>
      <c r="K1808">
        <v>0</v>
      </c>
      <c r="L1808">
        <v>0</v>
      </c>
      <c r="M1808">
        <v>0</v>
      </c>
      <c r="N1808">
        <v>0</v>
      </c>
    </row>
    <row r="1809" spans="1:14" x14ac:dyDescent="0.2">
      <c r="A1809" t="s">
        <v>6741</v>
      </c>
      <c r="B1809" t="s">
        <v>86</v>
      </c>
      <c r="C1809" t="s">
        <v>235</v>
      </c>
      <c r="D1809" t="s">
        <v>4939</v>
      </c>
      <c r="E1809">
        <v>52</v>
      </c>
      <c r="F1809">
        <v>6</v>
      </c>
      <c r="G1809">
        <v>45</v>
      </c>
      <c r="H1809">
        <v>0</v>
      </c>
      <c r="I1809">
        <v>1</v>
      </c>
      <c r="J1809">
        <v>124</v>
      </c>
      <c r="K1809">
        <v>0</v>
      </c>
      <c r="L1809">
        <v>0</v>
      </c>
      <c r="M1809">
        <v>0</v>
      </c>
      <c r="N1809">
        <v>0</v>
      </c>
    </row>
    <row r="1810" spans="1:14" x14ac:dyDescent="0.2">
      <c r="A1810" t="s">
        <v>6742</v>
      </c>
      <c r="B1810" t="s">
        <v>86</v>
      </c>
      <c r="C1810" t="s">
        <v>236</v>
      </c>
      <c r="D1810" t="s">
        <v>4939</v>
      </c>
      <c r="E1810">
        <v>20</v>
      </c>
      <c r="F1810">
        <v>3</v>
      </c>
      <c r="G1810">
        <v>17</v>
      </c>
      <c r="H1810">
        <v>0</v>
      </c>
      <c r="I1810">
        <v>0</v>
      </c>
      <c r="J1810">
        <v>91</v>
      </c>
      <c r="K1810">
        <v>0</v>
      </c>
      <c r="L1810">
        <v>0</v>
      </c>
      <c r="M1810">
        <v>0</v>
      </c>
      <c r="N1810">
        <v>0</v>
      </c>
    </row>
    <row r="1811" spans="1:14" x14ac:dyDescent="0.2">
      <c r="A1811" t="s">
        <v>6743</v>
      </c>
      <c r="B1811" t="s">
        <v>86</v>
      </c>
      <c r="C1811" t="s">
        <v>237</v>
      </c>
      <c r="D1811" t="s">
        <v>4939</v>
      </c>
      <c r="E1811">
        <v>42</v>
      </c>
      <c r="F1811">
        <v>10</v>
      </c>
      <c r="G1811">
        <v>30</v>
      </c>
      <c r="H1811">
        <v>2</v>
      </c>
      <c r="I1811">
        <v>0</v>
      </c>
      <c r="J1811">
        <v>86</v>
      </c>
      <c r="K1811">
        <v>0</v>
      </c>
      <c r="L1811">
        <v>0</v>
      </c>
      <c r="M1811">
        <v>0</v>
      </c>
      <c r="N1811">
        <v>0</v>
      </c>
    </row>
    <row r="1812" spans="1:14" x14ac:dyDescent="0.2">
      <c r="A1812" t="s">
        <v>6744</v>
      </c>
      <c r="B1812" t="s">
        <v>86</v>
      </c>
      <c r="C1812" t="s">
        <v>238</v>
      </c>
      <c r="D1812" t="s">
        <v>4939</v>
      </c>
      <c r="E1812">
        <v>19</v>
      </c>
      <c r="F1812">
        <v>6</v>
      </c>
      <c r="G1812">
        <v>13</v>
      </c>
      <c r="H1812">
        <v>0</v>
      </c>
      <c r="I1812">
        <v>0</v>
      </c>
      <c r="J1812">
        <v>58</v>
      </c>
      <c r="K1812">
        <v>0</v>
      </c>
      <c r="L1812">
        <v>0</v>
      </c>
      <c r="M1812">
        <v>0</v>
      </c>
      <c r="N1812">
        <v>0</v>
      </c>
    </row>
    <row r="1813" spans="1:14" x14ac:dyDescent="0.2">
      <c r="A1813" t="s">
        <v>6745</v>
      </c>
      <c r="B1813" t="s">
        <v>86</v>
      </c>
      <c r="C1813" t="s">
        <v>239</v>
      </c>
      <c r="D1813" t="s">
        <v>4939</v>
      </c>
      <c r="E1813">
        <v>49</v>
      </c>
      <c r="F1813">
        <v>8</v>
      </c>
      <c r="G1813">
        <v>40</v>
      </c>
      <c r="H1813">
        <v>1</v>
      </c>
      <c r="I1813">
        <v>0</v>
      </c>
      <c r="J1813">
        <v>86</v>
      </c>
      <c r="K1813">
        <v>0</v>
      </c>
      <c r="L1813">
        <v>0</v>
      </c>
      <c r="M1813">
        <v>0</v>
      </c>
      <c r="N1813">
        <v>0</v>
      </c>
    </row>
    <row r="1814" spans="1:14" x14ac:dyDescent="0.2">
      <c r="A1814" t="s">
        <v>6746</v>
      </c>
      <c r="B1814" t="s">
        <v>86</v>
      </c>
      <c r="C1814" t="s">
        <v>240</v>
      </c>
      <c r="D1814" t="s">
        <v>4939</v>
      </c>
      <c r="E1814">
        <v>50</v>
      </c>
      <c r="F1814">
        <v>9</v>
      </c>
      <c r="G1814">
        <v>41</v>
      </c>
      <c r="H1814">
        <v>0</v>
      </c>
      <c r="I1814">
        <v>0</v>
      </c>
      <c r="J1814">
        <v>150</v>
      </c>
      <c r="K1814">
        <v>0</v>
      </c>
      <c r="L1814">
        <v>0</v>
      </c>
      <c r="M1814">
        <v>0</v>
      </c>
      <c r="N1814">
        <v>0</v>
      </c>
    </row>
    <row r="1815" spans="1:14" x14ac:dyDescent="0.2">
      <c r="A1815" t="s">
        <v>6747</v>
      </c>
      <c r="B1815" t="s">
        <v>86</v>
      </c>
      <c r="C1815" t="s">
        <v>241</v>
      </c>
      <c r="D1815" t="s">
        <v>4939</v>
      </c>
      <c r="E1815">
        <v>42</v>
      </c>
      <c r="F1815">
        <v>5</v>
      </c>
      <c r="G1815">
        <v>37</v>
      </c>
      <c r="H1815">
        <v>0</v>
      </c>
      <c r="I1815">
        <v>0</v>
      </c>
      <c r="J1815">
        <v>164</v>
      </c>
      <c r="K1815">
        <v>0</v>
      </c>
      <c r="L1815">
        <v>0</v>
      </c>
      <c r="M1815">
        <v>0</v>
      </c>
      <c r="N1815">
        <v>0</v>
      </c>
    </row>
    <row r="1816" spans="1:14" x14ac:dyDescent="0.2">
      <c r="A1816" t="s">
        <v>6748</v>
      </c>
      <c r="B1816" t="s">
        <v>86</v>
      </c>
      <c r="C1816" t="s">
        <v>242</v>
      </c>
      <c r="D1816" t="s">
        <v>4939</v>
      </c>
      <c r="E1816">
        <v>23</v>
      </c>
      <c r="F1816">
        <v>0</v>
      </c>
      <c r="G1816">
        <v>23</v>
      </c>
      <c r="H1816">
        <v>0</v>
      </c>
      <c r="I1816">
        <v>0</v>
      </c>
      <c r="J1816">
        <v>74</v>
      </c>
      <c r="K1816">
        <v>0</v>
      </c>
      <c r="L1816">
        <v>0</v>
      </c>
      <c r="M1816">
        <v>0</v>
      </c>
      <c r="N1816">
        <v>0</v>
      </c>
    </row>
    <row r="1817" spans="1:14" x14ac:dyDescent="0.2">
      <c r="A1817" t="s">
        <v>6749</v>
      </c>
      <c r="B1817" t="s">
        <v>86</v>
      </c>
      <c r="C1817" t="s">
        <v>243</v>
      </c>
      <c r="D1817" t="s">
        <v>4939</v>
      </c>
      <c r="E1817">
        <v>54</v>
      </c>
      <c r="F1817">
        <v>5</v>
      </c>
      <c r="G1817">
        <v>48</v>
      </c>
      <c r="H1817">
        <v>1</v>
      </c>
      <c r="I1817">
        <v>0</v>
      </c>
      <c r="J1817">
        <v>153</v>
      </c>
      <c r="K1817">
        <v>0</v>
      </c>
      <c r="L1817">
        <v>0</v>
      </c>
      <c r="M1817">
        <v>0</v>
      </c>
      <c r="N1817">
        <v>0</v>
      </c>
    </row>
    <row r="1818" spans="1:14" x14ac:dyDescent="0.2">
      <c r="A1818" t="s">
        <v>6750</v>
      </c>
      <c r="B1818" t="s">
        <v>86</v>
      </c>
      <c r="C1818" t="s">
        <v>244</v>
      </c>
      <c r="D1818" t="s">
        <v>4939</v>
      </c>
      <c r="E1818">
        <v>46</v>
      </c>
      <c r="F1818">
        <v>8</v>
      </c>
      <c r="G1818">
        <v>38</v>
      </c>
      <c r="H1818">
        <v>0</v>
      </c>
      <c r="I1818">
        <v>0</v>
      </c>
      <c r="J1818">
        <v>185</v>
      </c>
      <c r="K1818">
        <v>0</v>
      </c>
      <c r="L1818">
        <v>0</v>
      </c>
      <c r="M1818">
        <v>0</v>
      </c>
      <c r="N1818">
        <v>0</v>
      </c>
    </row>
    <row r="1819" spans="1:14" x14ac:dyDescent="0.2">
      <c r="A1819" t="s">
        <v>6751</v>
      </c>
      <c r="B1819" t="s">
        <v>86</v>
      </c>
      <c r="C1819" t="s">
        <v>245</v>
      </c>
      <c r="D1819" t="s">
        <v>4939</v>
      </c>
      <c r="E1819">
        <v>42</v>
      </c>
      <c r="F1819">
        <v>6</v>
      </c>
      <c r="G1819">
        <v>35</v>
      </c>
      <c r="H1819">
        <v>1</v>
      </c>
      <c r="I1819">
        <v>0</v>
      </c>
      <c r="J1819">
        <v>103</v>
      </c>
      <c r="K1819">
        <v>0</v>
      </c>
      <c r="L1819">
        <v>0</v>
      </c>
      <c r="M1819">
        <v>0</v>
      </c>
      <c r="N1819">
        <v>0</v>
      </c>
    </row>
    <row r="1820" spans="1:14" x14ac:dyDescent="0.2">
      <c r="A1820" t="s">
        <v>6752</v>
      </c>
      <c r="B1820" t="s">
        <v>86</v>
      </c>
      <c r="C1820" t="s">
        <v>246</v>
      </c>
      <c r="D1820" t="s">
        <v>4939</v>
      </c>
      <c r="E1820">
        <v>87</v>
      </c>
      <c r="F1820">
        <v>17</v>
      </c>
      <c r="G1820">
        <v>69</v>
      </c>
      <c r="H1820">
        <v>1</v>
      </c>
      <c r="I1820">
        <v>0</v>
      </c>
      <c r="J1820">
        <v>306</v>
      </c>
      <c r="K1820">
        <v>0</v>
      </c>
      <c r="L1820">
        <v>0</v>
      </c>
      <c r="M1820">
        <v>0</v>
      </c>
      <c r="N1820">
        <v>0</v>
      </c>
    </row>
    <row r="1821" spans="1:14" x14ac:dyDescent="0.2">
      <c r="A1821" t="s">
        <v>6753</v>
      </c>
      <c r="B1821" t="s">
        <v>86</v>
      </c>
      <c r="C1821" t="s">
        <v>247</v>
      </c>
      <c r="D1821" t="s">
        <v>4939</v>
      </c>
      <c r="E1821">
        <v>41</v>
      </c>
      <c r="F1821">
        <v>8</v>
      </c>
      <c r="G1821">
        <v>33</v>
      </c>
      <c r="H1821">
        <v>0</v>
      </c>
      <c r="I1821">
        <v>0</v>
      </c>
      <c r="J1821">
        <v>93</v>
      </c>
      <c r="K1821">
        <v>0</v>
      </c>
      <c r="L1821">
        <v>0</v>
      </c>
      <c r="M1821">
        <v>0</v>
      </c>
      <c r="N1821">
        <v>0</v>
      </c>
    </row>
    <row r="1822" spans="1:14" x14ac:dyDescent="0.2">
      <c r="A1822" t="s">
        <v>6754</v>
      </c>
      <c r="B1822" t="s">
        <v>86</v>
      </c>
      <c r="C1822" t="s">
        <v>248</v>
      </c>
      <c r="D1822" t="s">
        <v>4939</v>
      </c>
      <c r="E1822">
        <v>70</v>
      </c>
      <c r="F1822">
        <v>12</v>
      </c>
      <c r="G1822">
        <v>56</v>
      </c>
      <c r="H1822">
        <v>2</v>
      </c>
      <c r="I1822">
        <v>0</v>
      </c>
      <c r="J1822">
        <v>253</v>
      </c>
      <c r="K1822">
        <v>0</v>
      </c>
      <c r="L1822">
        <v>0</v>
      </c>
      <c r="M1822">
        <v>0</v>
      </c>
      <c r="N1822">
        <v>0</v>
      </c>
    </row>
    <row r="1823" spans="1:14" x14ac:dyDescent="0.2">
      <c r="A1823" t="s">
        <v>6755</v>
      </c>
      <c r="B1823" t="s">
        <v>86</v>
      </c>
      <c r="C1823" t="s">
        <v>249</v>
      </c>
      <c r="D1823" t="s">
        <v>4939</v>
      </c>
      <c r="E1823">
        <v>191</v>
      </c>
      <c r="F1823">
        <v>47</v>
      </c>
      <c r="G1823">
        <v>142</v>
      </c>
      <c r="H1823">
        <v>1</v>
      </c>
      <c r="I1823">
        <v>1</v>
      </c>
      <c r="J1823">
        <v>460</v>
      </c>
      <c r="K1823">
        <v>0</v>
      </c>
      <c r="L1823">
        <v>0</v>
      </c>
      <c r="M1823">
        <v>0</v>
      </c>
      <c r="N1823">
        <v>0</v>
      </c>
    </row>
    <row r="1824" spans="1:14" x14ac:dyDescent="0.2">
      <c r="A1824" t="s">
        <v>6756</v>
      </c>
      <c r="B1824" t="s">
        <v>86</v>
      </c>
      <c r="C1824" t="s">
        <v>250</v>
      </c>
      <c r="D1824" t="s">
        <v>4939</v>
      </c>
      <c r="E1824">
        <v>20</v>
      </c>
      <c r="F1824">
        <v>5</v>
      </c>
      <c r="G1824">
        <v>14</v>
      </c>
      <c r="H1824">
        <v>1</v>
      </c>
      <c r="I1824">
        <v>0</v>
      </c>
      <c r="J1824">
        <v>72</v>
      </c>
      <c r="K1824">
        <v>0</v>
      </c>
      <c r="L1824">
        <v>0</v>
      </c>
      <c r="M1824">
        <v>0</v>
      </c>
      <c r="N1824">
        <v>0</v>
      </c>
    </row>
    <row r="1825" spans="1:14" x14ac:dyDescent="0.2">
      <c r="A1825" t="s">
        <v>6757</v>
      </c>
      <c r="B1825" t="s">
        <v>86</v>
      </c>
      <c r="C1825" t="s">
        <v>251</v>
      </c>
      <c r="D1825" t="s">
        <v>4939</v>
      </c>
      <c r="E1825">
        <v>10</v>
      </c>
      <c r="F1825">
        <v>4</v>
      </c>
      <c r="G1825">
        <v>6</v>
      </c>
      <c r="H1825">
        <v>0</v>
      </c>
      <c r="I1825">
        <v>0</v>
      </c>
      <c r="J1825">
        <v>72</v>
      </c>
      <c r="K1825">
        <v>0</v>
      </c>
      <c r="L1825">
        <v>0</v>
      </c>
      <c r="M1825">
        <v>0</v>
      </c>
      <c r="N1825">
        <v>0</v>
      </c>
    </row>
    <row r="1826" spans="1:14" x14ac:dyDescent="0.2">
      <c r="A1826" t="s">
        <v>6758</v>
      </c>
      <c r="B1826" t="s">
        <v>86</v>
      </c>
      <c r="C1826" t="s">
        <v>252</v>
      </c>
      <c r="D1826" t="s">
        <v>4939</v>
      </c>
      <c r="E1826">
        <v>37</v>
      </c>
      <c r="F1826">
        <v>10</v>
      </c>
      <c r="G1826">
        <v>26</v>
      </c>
      <c r="H1826">
        <v>1</v>
      </c>
      <c r="I1826">
        <v>0</v>
      </c>
      <c r="J1826">
        <v>156</v>
      </c>
      <c r="K1826">
        <v>0</v>
      </c>
      <c r="L1826">
        <v>0</v>
      </c>
      <c r="M1826">
        <v>0</v>
      </c>
      <c r="N1826">
        <v>0</v>
      </c>
    </row>
    <row r="1827" spans="1:14" x14ac:dyDescent="0.2">
      <c r="A1827" t="s">
        <v>6759</v>
      </c>
      <c r="B1827" t="s">
        <v>86</v>
      </c>
      <c r="C1827" t="s">
        <v>253</v>
      </c>
      <c r="D1827" t="s">
        <v>4939</v>
      </c>
      <c r="E1827">
        <v>73</v>
      </c>
      <c r="F1827">
        <v>18</v>
      </c>
      <c r="G1827">
        <v>53</v>
      </c>
      <c r="H1827">
        <v>1</v>
      </c>
      <c r="I1827">
        <v>1</v>
      </c>
      <c r="J1827">
        <v>356</v>
      </c>
      <c r="K1827">
        <v>0</v>
      </c>
      <c r="L1827">
        <v>0</v>
      </c>
      <c r="M1827">
        <v>0</v>
      </c>
      <c r="N1827">
        <v>0</v>
      </c>
    </row>
    <row r="1828" spans="1:14" x14ac:dyDescent="0.2">
      <c r="A1828" t="s">
        <v>6760</v>
      </c>
      <c r="B1828" t="s">
        <v>86</v>
      </c>
      <c r="C1828" t="s">
        <v>254</v>
      </c>
      <c r="D1828" t="s">
        <v>4939</v>
      </c>
      <c r="E1828">
        <v>33</v>
      </c>
      <c r="F1828">
        <v>8</v>
      </c>
      <c r="G1828">
        <v>24</v>
      </c>
      <c r="H1828">
        <v>1</v>
      </c>
      <c r="I1828">
        <v>0</v>
      </c>
      <c r="J1828">
        <v>106</v>
      </c>
      <c r="K1828">
        <v>0</v>
      </c>
      <c r="L1828">
        <v>0</v>
      </c>
      <c r="M1828">
        <v>0</v>
      </c>
      <c r="N1828">
        <v>0</v>
      </c>
    </row>
    <row r="1829" spans="1:14" x14ac:dyDescent="0.2">
      <c r="A1829" t="s">
        <v>6761</v>
      </c>
      <c r="B1829" t="s">
        <v>86</v>
      </c>
      <c r="C1829" t="s">
        <v>255</v>
      </c>
      <c r="D1829" t="s">
        <v>4939</v>
      </c>
      <c r="E1829">
        <v>61</v>
      </c>
      <c r="F1829">
        <v>7</v>
      </c>
      <c r="G1829">
        <v>54</v>
      </c>
      <c r="H1829">
        <v>0</v>
      </c>
      <c r="I1829">
        <v>0</v>
      </c>
      <c r="J1829">
        <v>124</v>
      </c>
      <c r="K1829">
        <v>0</v>
      </c>
      <c r="L1829">
        <v>0</v>
      </c>
      <c r="M1829">
        <v>0</v>
      </c>
      <c r="N1829">
        <v>0</v>
      </c>
    </row>
    <row r="1830" spans="1:14" x14ac:dyDescent="0.2">
      <c r="A1830" t="s">
        <v>6762</v>
      </c>
      <c r="B1830" t="s">
        <v>86</v>
      </c>
      <c r="C1830" t="s">
        <v>256</v>
      </c>
      <c r="D1830" t="s">
        <v>4939</v>
      </c>
      <c r="E1830">
        <v>32</v>
      </c>
      <c r="F1830">
        <v>8</v>
      </c>
      <c r="G1830">
        <v>24</v>
      </c>
      <c r="H1830">
        <v>0</v>
      </c>
      <c r="I1830">
        <v>0</v>
      </c>
      <c r="J1830">
        <v>145</v>
      </c>
      <c r="K1830">
        <v>0</v>
      </c>
      <c r="L1830">
        <v>0</v>
      </c>
      <c r="M1830">
        <v>0</v>
      </c>
      <c r="N1830">
        <v>0</v>
      </c>
    </row>
    <row r="1831" spans="1:14" x14ac:dyDescent="0.2">
      <c r="A1831" t="s">
        <v>6763</v>
      </c>
      <c r="B1831" t="s">
        <v>86</v>
      </c>
      <c r="C1831" t="s">
        <v>257</v>
      </c>
      <c r="D1831" t="s">
        <v>4939</v>
      </c>
      <c r="E1831">
        <v>22</v>
      </c>
      <c r="F1831">
        <v>2</v>
      </c>
      <c r="G1831">
        <v>19</v>
      </c>
      <c r="H1831">
        <v>1</v>
      </c>
      <c r="I1831">
        <v>0</v>
      </c>
      <c r="J1831">
        <v>73</v>
      </c>
      <c r="K1831">
        <v>0</v>
      </c>
      <c r="L1831">
        <v>0</v>
      </c>
      <c r="M1831">
        <v>0</v>
      </c>
      <c r="N1831">
        <v>0</v>
      </c>
    </row>
    <row r="1832" spans="1:14" x14ac:dyDescent="0.2">
      <c r="A1832" t="s">
        <v>6764</v>
      </c>
      <c r="B1832" t="s">
        <v>86</v>
      </c>
      <c r="C1832" t="s">
        <v>258</v>
      </c>
      <c r="D1832" t="s">
        <v>4939</v>
      </c>
      <c r="E1832">
        <v>68</v>
      </c>
      <c r="F1832">
        <v>12</v>
      </c>
      <c r="G1832">
        <v>56</v>
      </c>
      <c r="H1832">
        <v>0</v>
      </c>
      <c r="I1832">
        <v>0</v>
      </c>
      <c r="J1832">
        <v>263</v>
      </c>
      <c r="K1832">
        <v>0</v>
      </c>
      <c r="L1832">
        <v>0</v>
      </c>
      <c r="M1832">
        <v>0</v>
      </c>
      <c r="N1832">
        <v>0</v>
      </c>
    </row>
    <row r="1833" spans="1:14" x14ac:dyDescent="0.2">
      <c r="A1833" t="s">
        <v>6765</v>
      </c>
      <c r="B1833" t="s">
        <v>86</v>
      </c>
      <c r="C1833" t="s">
        <v>259</v>
      </c>
      <c r="D1833" t="s">
        <v>4939</v>
      </c>
      <c r="E1833">
        <v>39</v>
      </c>
      <c r="F1833">
        <v>10</v>
      </c>
      <c r="G1833">
        <v>29</v>
      </c>
      <c r="H1833">
        <v>0</v>
      </c>
      <c r="I1833">
        <v>0</v>
      </c>
      <c r="J1833">
        <v>106</v>
      </c>
      <c r="K1833">
        <v>0</v>
      </c>
      <c r="L1833">
        <v>0</v>
      </c>
      <c r="M1833">
        <v>0</v>
      </c>
      <c r="N1833">
        <v>0</v>
      </c>
    </row>
    <row r="1834" spans="1:14" x14ac:dyDescent="0.2">
      <c r="A1834" t="s">
        <v>6766</v>
      </c>
      <c r="B1834" t="s">
        <v>86</v>
      </c>
      <c r="C1834" t="s">
        <v>107</v>
      </c>
      <c r="D1834" t="s">
        <v>4941</v>
      </c>
      <c r="E1834">
        <v>81</v>
      </c>
      <c r="F1834">
        <v>7</v>
      </c>
      <c r="G1834">
        <v>68</v>
      </c>
      <c r="H1834">
        <v>4</v>
      </c>
      <c r="I1834">
        <v>2</v>
      </c>
      <c r="J1834">
        <v>40</v>
      </c>
      <c r="K1834">
        <v>0</v>
      </c>
      <c r="L1834">
        <v>0</v>
      </c>
      <c r="M1834">
        <v>0</v>
      </c>
      <c r="N1834">
        <v>0</v>
      </c>
    </row>
    <row r="1835" spans="1:14" x14ac:dyDescent="0.2">
      <c r="A1835" t="s">
        <v>6767</v>
      </c>
      <c r="B1835" t="s">
        <v>86</v>
      </c>
      <c r="C1835" t="s">
        <v>108</v>
      </c>
      <c r="D1835" t="s">
        <v>4941</v>
      </c>
      <c r="E1835">
        <v>194</v>
      </c>
      <c r="F1835">
        <v>34</v>
      </c>
      <c r="G1835">
        <v>154</v>
      </c>
      <c r="H1835">
        <v>5</v>
      </c>
      <c r="I1835">
        <v>1</v>
      </c>
      <c r="J1835">
        <v>83</v>
      </c>
      <c r="K1835">
        <v>0</v>
      </c>
      <c r="L1835">
        <v>0</v>
      </c>
      <c r="M1835">
        <v>0</v>
      </c>
      <c r="N1835">
        <v>0</v>
      </c>
    </row>
    <row r="1836" spans="1:14" x14ac:dyDescent="0.2">
      <c r="A1836" t="s">
        <v>6768</v>
      </c>
      <c r="B1836" t="s">
        <v>86</v>
      </c>
      <c r="C1836" t="s">
        <v>109</v>
      </c>
      <c r="D1836" t="s">
        <v>4941</v>
      </c>
      <c r="E1836">
        <v>103</v>
      </c>
      <c r="F1836">
        <v>19</v>
      </c>
      <c r="G1836">
        <v>83</v>
      </c>
      <c r="H1836">
        <v>1</v>
      </c>
      <c r="I1836">
        <v>0</v>
      </c>
      <c r="J1836">
        <v>48</v>
      </c>
      <c r="K1836">
        <v>0</v>
      </c>
      <c r="L1836">
        <v>0</v>
      </c>
      <c r="M1836">
        <v>0</v>
      </c>
      <c r="N1836">
        <v>0</v>
      </c>
    </row>
    <row r="1837" spans="1:14" x14ac:dyDescent="0.2">
      <c r="A1837" t="s">
        <v>6769</v>
      </c>
      <c r="B1837" t="s">
        <v>86</v>
      </c>
      <c r="C1837" t="s">
        <v>110</v>
      </c>
      <c r="D1837" t="s">
        <v>4941</v>
      </c>
      <c r="E1837">
        <v>95</v>
      </c>
      <c r="F1837">
        <v>19</v>
      </c>
      <c r="G1837">
        <v>75</v>
      </c>
      <c r="H1837">
        <v>1</v>
      </c>
      <c r="I1837">
        <v>0</v>
      </c>
      <c r="J1837">
        <v>31</v>
      </c>
      <c r="K1837">
        <v>0</v>
      </c>
      <c r="L1837">
        <v>0</v>
      </c>
      <c r="M1837">
        <v>0</v>
      </c>
      <c r="N1837">
        <v>0</v>
      </c>
    </row>
    <row r="1838" spans="1:14" x14ac:dyDescent="0.2">
      <c r="A1838" t="s">
        <v>6770</v>
      </c>
      <c r="B1838" t="s">
        <v>86</v>
      </c>
      <c r="C1838" t="s">
        <v>111</v>
      </c>
      <c r="D1838" t="s">
        <v>4941</v>
      </c>
      <c r="E1838">
        <v>88</v>
      </c>
      <c r="F1838">
        <v>19</v>
      </c>
      <c r="G1838">
        <v>69</v>
      </c>
      <c r="H1838">
        <v>0</v>
      </c>
      <c r="I1838">
        <v>0</v>
      </c>
      <c r="J1838">
        <v>38</v>
      </c>
      <c r="K1838">
        <v>0</v>
      </c>
      <c r="L1838">
        <v>0</v>
      </c>
      <c r="M1838">
        <v>0</v>
      </c>
      <c r="N1838">
        <v>0</v>
      </c>
    </row>
    <row r="1839" spans="1:14" x14ac:dyDescent="0.2">
      <c r="A1839" t="s">
        <v>6771</v>
      </c>
      <c r="B1839" t="s">
        <v>86</v>
      </c>
      <c r="C1839" t="s">
        <v>112</v>
      </c>
      <c r="D1839" t="s">
        <v>4941</v>
      </c>
      <c r="E1839">
        <v>208</v>
      </c>
      <c r="F1839">
        <v>21</v>
      </c>
      <c r="G1839">
        <v>183</v>
      </c>
      <c r="H1839">
        <v>2</v>
      </c>
      <c r="I1839">
        <v>2</v>
      </c>
      <c r="J1839">
        <v>74</v>
      </c>
      <c r="K1839">
        <v>0</v>
      </c>
      <c r="L1839">
        <v>0</v>
      </c>
      <c r="M1839">
        <v>0</v>
      </c>
      <c r="N1839">
        <v>0</v>
      </c>
    </row>
    <row r="1840" spans="1:14" x14ac:dyDescent="0.2">
      <c r="A1840" t="s">
        <v>6772</v>
      </c>
      <c r="B1840" t="s">
        <v>86</v>
      </c>
      <c r="C1840" t="s">
        <v>113</v>
      </c>
      <c r="D1840" t="s">
        <v>4941</v>
      </c>
      <c r="E1840">
        <v>418</v>
      </c>
      <c r="F1840">
        <v>48</v>
      </c>
      <c r="G1840">
        <v>342</v>
      </c>
      <c r="H1840">
        <v>16</v>
      </c>
      <c r="I1840">
        <v>12</v>
      </c>
      <c r="J1840">
        <v>121</v>
      </c>
      <c r="K1840">
        <v>0</v>
      </c>
      <c r="L1840">
        <v>0</v>
      </c>
      <c r="M1840">
        <v>0</v>
      </c>
      <c r="N1840">
        <v>0</v>
      </c>
    </row>
    <row r="1841" spans="1:14" x14ac:dyDescent="0.2">
      <c r="A1841" t="s">
        <v>6773</v>
      </c>
      <c r="B1841" t="s">
        <v>86</v>
      </c>
      <c r="C1841" t="s">
        <v>114</v>
      </c>
      <c r="D1841" t="s">
        <v>4941</v>
      </c>
      <c r="E1841">
        <v>65</v>
      </c>
      <c r="F1841">
        <v>6</v>
      </c>
      <c r="G1841">
        <v>57</v>
      </c>
      <c r="H1841">
        <v>1</v>
      </c>
      <c r="I1841">
        <v>1</v>
      </c>
      <c r="J1841">
        <v>24</v>
      </c>
      <c r="K1841">
        <v>0</v>
      </c>
      <c r="L1841">
        <v>0</v>
      </c>
      <c r="M1841">
        <v>0</v>
      </c>
      <c r="N1841">
        <v>0</v>
      </c>
    </row>
    <row r="1842" spans="1:14" x14ac:dyDescent="0.2">
      <c r="A1842" t="s">
        <v>6774</v>
      </c>
      <c r="B1842" t="s">
        <v>86</v>
      </c>
      <c r="C1842" t="s">
        <v>115</v>
      </c>
      <c r="D1842" t="s">
        <v>4941</v>
      </c>
      <c r="E1842">
        <v>43</v>
      </c>
      <c r="F1842">
        <v>4</v>
      </c>
      <c r="G1842">
        <v>39</v>
      </c>
      <c r="H1842">
        <v>0</v>
      </c>
      <c r="I1842">
        <v>0</v>
      </c>
      <c r="J1842">
        <v>20</v>
      </c>
      <c r="K1842">
        <v>0</v>
      </c>
      <c r="L1842">
        <v>0</v>
      </c>
      <c r="M1842">
        <v>0</v>
      </c>
      <c r="N1842">
        <v>0</v>
      </c>
    </row>
    <row r="1843" spans="1:14" x14ac:dyDescent="0.2">
      <c r="A1843" t="s">
        <v>6775</v>
      </c>
      <c r="B1843" t="s">
        <v>86</v>
      </c>
      <c r="C1843" t="s">
        <v>116</v>
      </c>
      <c r="D1843" t="s">
        <v>4941</v>
      </c>
      <c r="E1843">
        <v>110</v>
      </c>
      <c r="F1843">
        <v>9</v>
      </c>
      <c r="G1843">
        <v>98</v>
      </c>
      <c r="H1843">
        <v>3</v>
      </c>
      <c r="I1843">
        <v>0</v>
      </c>
      <c r="J1843">
        <v>47</v>
      </c>
      <c r="K1843">
        <v>0</v>
      </c>
      <c r="L1843">
        <v>0</v>
      </c>
      <c r="M1843">
        <v>0</v>
      </c>
      <c r="N1843">
        <v>0</v>
      </c>
    </row>
    <row r="1844" spans="1:14" x14ac:dyDescent="0.2">
      <c r="A1844" t="s">
        <v>6776</v>
      </c>
      <c r="B1844" t="s">
        <v>86</v>
      </c>
      <c r="C1844" t="s">
        <v>117</v>
      </c>
      <c r="D1844" t="s">
        <v>4941</v>
      </c>
      <c r="E1844">
        <v>209</v>
      </c>
      <c r="F1844">
        <v>24</v>
      </c>
      <c r="G1844">
        <v>180</v>
      </c>
      <c r="H1844">
        <v>4</v>
      </c>
      <c r="I1844">
        <v>1</v>
      </c>
      <c r="J1844">
        <v>40</v>
      </c>
      <c r="K1844">
        <v>0</v>
      </c>
      <c r="L1844">
        <v>0</v>
      </c>
      <c r="M1844">
        <v>0</v>
      </c>
      <c r="N1844">
        <v>0</v>
      </c>
    </row>
    <row r="1845" spans="1:14" x14ac:dyDescent="0.2">
      <c r="A1845" t="s">
        <v>6777</v>
      </c>
      <c r="B1845" t="s">
        <v>86</v>
      </c>
      <c r="C1845" t="s">
        <v>118</v>
      </c>
      <c r="D1845" t="s">
        <v>4941</v>
      </c>
      <c r="E1845">
        <v>104</v>
      </c>
      <c r="F1845">
        <v>16</v>
      </c>
      <c r="G1845">
        <v>85</v>
      </c>
      <c r="H1845">
        <v>2</v>
      </c>
      <c r="I1845">
        <v>1</v>
      </c>
      <c r="J1845">
        <v>42</v>
      </c>
      <c r="K1845">
        <v>0</v>
      </c>
      <c r="L1845">
        <v>0</v>
      </c>
      <c r="M1845">
        <v>0</v>
      </c>
      <c r="N1845">
        <v>0</v>
      </c>
    </row>
    <row r="1846" spans="1:14" x14ac:dyDescent="0.2">
      <c r="A1846" t="s">
        <v>6778</v>
      </c>
      <c r="B1846" t="s">
        <v>86</v>
      </c>
      <c r="C1846" t="s">
        <v>119</v>
      </c>
      <c r="D1846" t="s">
        <v>4941</v>
      </c>
      <c r="E1846">
        <v>250</v>
      </c>
      <c r="F1846">
        <v>49</v>
      </c>
      <c r="G1846">
        <v>198</v>
      </c>
      <c r="H1846">
        <v>2</v>
      </c>
      <c r="I1846">
        <v>1</v>
      </c>
      <c r="J1846">
        <v>95</v>
      </c>
      <c r="K1846">
        <v>0</v>
      </c>
      <c r="L1846">
        <v>0</v>
      </c>
      <c r="M1846">
        <v>0</v>
      </c>
      <c r="N1846">
        <v>0</v>
      </c>
    </row>
    <row r="1847" spans="1:14" x14ac:dyDescent="0.2">
      <c r="A1847" t="s">
        <v>6779</v>
      </c>
      <c r="B1847" t="s">
        <v>86</v>
      </c>
      <c r="C1847" t="s">
        <v>120</v>
      </c>
      <c r="D1847" t="s">
        <v>4941</v>
      </c>
      <c r="E1847">
        <v>131</v>
      </c>
      <c r="F1847">
        <v>12</v>
      </c>
      <c r="G1847">
        <v>109</v>
      </c>
      <c r="H1847">
        <v>7</v>
      </c>
      <c r="I1847">
        <v>3</v>
      </c>
      <c r="J1847">
        <v>55</v>
      </c>
      <c r="K1847">
        <v>0</v>
      </c>
      <c r="L1847">
        <v>0</v>
      </c>
      <c r="M1847">
        <v>0</v>
      </c>
      <c r="N1847">
        <v>0</v>
      </c>
    </row>
    <row r="1848" spans="1:14" x14ac:dyDescent="0.2">
      <c r="A1848" t="s">
        <v>6780</v>
      </c>
      <c r="B1848" t="s">
        <v>86</v>
      </c>
      <c r="C1848" t="s">
        <v>121</v>
      </c>
      <c r="D1848" t="s">
        <v>4941</v>
      </c>
      <c r="E1848">
        <v>113</v>
      </c>
      <c r="F1848">
        <v>22</v>
      </c>
      <c r="G1848">
        <v>90</v>
      </c>
      <c r="H1848">
        <v>0</v>
      </c>
      <c r="I1848">
        <v>1</v>
      </c>
      <c r="J1848">
        <v>28</v>
      </c>
      <c r="K1848">
        <v>0</v>
      </c>
      <c r="L1848">
        <v>0</v>
      </c>
      <c r="M1848">
        <v>0</v>
      </c>
      <c r="N1848">
        <v>0</v>
      </c>
    </row>
    <row r="1849" spans="1:14" x14ac:dyDescent="0.2">
      <c r="A1849" t="s">
        <v>6781</v>
      </c>
      <c r="B1849" t="s">
        <v>86</v>
      </c>
      <c r="C1849" t="s">
        <v>122</v>
      </c>
      <c r="D1849" t="s">
        <v>4941</v>
      </c>
      <c r="E1849">
        <v>238</v>
      </c>
      <c r="F1849">
        <v>43</v>
      </c>
      <c r="G1849">
        <v>188</v>
      </c>
      <c r="H1849">
        <v>7</v>
      </c>
      <c r="I1849">
        <v>0</v>
      </c>
      <c r="J1849">
        <v>63</v>
      </c>
      <c r="K1849">
        <v>0</v>
      </c>
      <c r="L1849">
        <v>0</v>
      </c>
      <c r="M1849">
        <v>0</v>
      </c>
      <c r="N1849">
        <v>0</v>
      </c>
    </row>
    <row r="1850" spans="1:14" x14ac:dyDescent="0.2">
      <c r="A1850" t="s">
        <v>6782</v>
      </c>
      <c r="B1850" t="s">
        <v>86</v>
      </c>
      <c r="C1850" t="s">
        <v>123</v>
      </c>
      <c r="D1850" t="s">
        <v>4941</v>
      </c>
      <c r="E1850">
        <v>289</v>
      </c>
      <c r="F1850">
        <v>53</v>
      </c>
      <c r="G1850">
        <v>232</v>
      </c>
      <c r="H1850">
        <v>3</v>
      </c>
      <c r="I1850">
        <v>1</v>
      </c>
      <c r="J1850">
        <v>116</v>
      </c>
      <c r="K1850">
        <v>0</v>
      </c>
      <c r="L1850">
        <v>0</v>
      </c>
      <c r="M1850">
        <v>0</v>
      </c>
      <c r="N1850">
        <v>0</v>
      </c>
    </row>
    <row r="1851" spans="1:14" x14ac:dyDescent="0.2">
      <c r="A1851" t="s">
        <v>6783</v>
      </c>
      <c r="B1851" t="s">
        <v>86</v>
      </c>
      <c r="C1851" t="s">
        <v>124</v>
      </c>
      <c r="D1851" t="s">
        <v>4941</v>
      </c>
      <c r="E1851">
        <v>352</v>
      </c>
      <c r="F1851">
        <v>52</v>
      </c>
      <c r="G1851">
        <v>290</v>
      </c>
      <c r="H1851">
        <v>10</v>
      </c>
      <c r="I1851">
        <v>0</v>
      </c>
      <c r="J1851">
        <v>120</v>
      </c>
      <c r="K1851">
        <v>0</v>
      </c>
      <c r="L1851">
        <v>0</v>
      </c>
      <c r="M1851">
        <v>0</v>
      </c>
      <c r="N1851">
        <v>0</v>
      </c>
    </row>
    <row r="1852" spans="1:14" x14ac:dyDescent="0.2">
      <c r="A1852" t="s">
        <v>6784</v>
      </c>
      <c r="B1852" t="s">
        <v>86</v>
      </c>
      <c r="C1852" t="s">
        <v>125</v>
      </c>
      <c r="D1852" t="s">
        <v>4941</v>
      </c>
      <c r="E1852">
        <v>91</v>
      </c>
      <c r="F1852">
        <v>11</v>
      </c>
      <c r="G1852">
        <v>78</v>
      </c>
      <c r="H1852">
        <v>1</v>
      </c>
      <c r="I1852">
        <v>1</v>
      </c>
      <c r="J1852">
        <v>26</v>
      </c>
      <c r="K1852">
        <v>0</v>
      </c>
      <c r="L1852">
        <v>0</v>
      </c>
      <c r="M1852">
        <v>0</v>
      </c>
      <c r="N1852">
        <v>0</v>
      </c>
    </row>
    <row r="1853" spans="1:14" x14ac:dyDescent="0.2">
      <c r="A1853" t="s">
        <v>6785</v>
      </c>
      <c r="B1853" t="s">
        <v>86</v>
      </c>
      <c r="C1853" t="s">
        <v>126</v>
      </c>
      <c r="D1853" t="s">
        <v>4941</v>
      </c>
      <c r="E1853">
        <v>108</v>
      </c>
      <c r="F1853">
        <v>23</v>
      </c>
      <c r="G1853">
        <v>85</v>
      </c>
      <c r="H1853">
        <v>0</v>
      </c>
      <c r="I1853">
        <v>0</v>
      </c>
      <c r="J1853">
        <v>31</v>
      </c>
      <c r="K1853">
        <v>0</v>
      </c>
      <c r="L1853">
        <v>0</v>
      </c>
      <c r="M1853">
        <v>0</v>
      </c>
      <c r="N1853">
        <v>0</v>
      </c>
    </row>
    <row r="1854" spans="1:14" x14ac:dyDescent="0.2">
      <c r="A1854" t="s">
        <v>6786</v>
      </c>
      <c r="B1854" t="s">
        <v>86</v>
      </c>
      <c r="C1854" t="s">
        <v>127</v>
      </c>
      <c r="D1854" t="s">
        <v>4941</v>
      </c>
      <c r="E1854">
        <v>399</v>
      </c>
      <c r="F1854">
        <v>97</v>
      </c>
      <c r="G1854">
        <v>298</v>
      </c>
      <c r="H1854">
        <v>3</v>
      </c>
      <c r="I1854">
        <v>1</v>
      </c>
      <c r="J1854">
        <v>135</v>
      </c>
      <c r="K1854">
        <v>0</v>
      </c>
      <c r="L1854">
        <v>0</v>
      </c>
      <c r="M1854">
        <v>0</v>
      </c>
      <c r="N1854">
        <v>0</v>
      </c>
    </row>
    <row r="1855" spans="1:14" x14ac:dyDescent="0.2">
      <c r="A1855" t="s">
        <v>6787</v>
      </c>
      <c r="B1855" t="s">
        <v>86</v>
      </c>
      <c r="C1855" t="s">
        <v>128</v>
      </c>
      <c r="D1855" t="s">
        <v>4941</v>
      </c>
      <c r="E1855">
        <v>97</v>
      </c>
      <c r="F1855">
        <v>14</v>
      </c>
      <c r="G1855">
        <v>80</v>
      </c>
      <c r="H1855">
        <v>3</v>
      </c>
      <c r="I1855">
        <v>0</v>
      </c>
      <c r="J1855">
        <v>43</v>
      </c>
      <c r="K1855">
        <v>0</v>
      </c>
      <c r="L1855">
        <v>0</v>
      </c>
      <c r="M1855">
        <v>0</v>
      </c>
      <c r="N1855">
        <v>0</v>
      </c>
    </row>
    <row r="1856" spans="1:14" x14ac:dyDescent="0.2">
      <c r="A1856" t="s">
        <v>6788</v>
      </c>
      <c r="B1856" t="s">
        <v>86</v>
      </c>
      <c r="C1856" t="s">
        <v>129</v>
      </c>
      <c r="D1856" t="s">
        <v>4941</v>
      </c>
      <c r="E1856">
        <v>222</v>
      </c>
      <c r="F1856">
        <v>32</v>
      </c>
      <c r="G1856">
        <v>188</v>
      </c>
      <c r="H1856">
        <v>2</v>
      </c>
      <c r="I1856">
        <v>0</v>
      </c>
      <c r="J1856">
        <v>66</v>
      </c>
      <c r="K1856">
        <v>0</v>
      </c>
      <c r="L1856">
        <v>0</v>
      </c>
      <c r="M1856">
        <v>0</v>
      </c>
      <c r="N1856">
        <v>0</v>
      </c>
    </row>
    <row r="1857" spans="1:14" x14ac:dyDescent="0.2">
      <c r="A1857" t="s">
        <v>6789</v>
      </c>
      <c r="B1857" t="s">
        <v>86</v>
      </c>
      <c r="C1857" t="s">
        <v>130</v>
      </c>
      <c r="D1857" t="s">
        <v>4941</v>
      </c>
      <c r="E1857">
        <v>185</v>
      </c>
      <c r="F1857">
        <v>25</v>
      </c>
      <c r="G1857">
        <v>153</v>
      </c>
      <c r="H1857">
        <v>6</v>
      </c>
      <c r="I1857">
        <v>1</v>
      </c>
      <c r="J1857">
        <v>46</v>
      </c>
      <c r="K1857">
        <v>0</v>
      </c>
      <c r="L1857">
        <v>0</v>
      </c>
      <c r="M1857">
        <v>0</v>
      </c>
      <c r="N1857">
        <v>0</v>
      </c>
    </row>
    <row r="1858" spans="1:14" x14ac:dyDescent="0.2">
      <c r="A1858" t="s">
        <v>6790</v>
      </c>
      <c r="B1858" t="s">
        <v>86</v>
      </c>
      <c r="C1858" t="s">
        <v>131</v>
      </c>
      <c r="D1858" t="s">
        <v>4941</v>
      </c>
      <c r="E1858">
        <v>160</v>
      </c>
      <c r="F1858">
        <v>20</v>
      </c>
      <c r="G1858">
        <v>137</v>
      </c>
      <c r="H1858">
        <v>2</v>
      </c>
      <c r="I1858">
        <v>1</v>
      </c>
      <c r="J1858">
        <v>45</v>
      </c>
      <c r="K1858">
        <v>0</v>
      </c>
      <c r="L1858">
        <v>0</v>
      </c>
      <c r="M1858">
        <v>0</v>
      </c>
      <c r="N1858">
        <v>0</v>
      </c>
    </row>
    <row r="1859" spans="1:14" x14ac:dyDescent="0.2">
      <c r="A1859" t="s">
        <v>6791</v>
      </c>
      <c r="B1859" t="s">
        <v>86</v>
      </c>
      <c r="C1859" t="s">
        <v>132</v>
      </c>
      <c r="D1859" t="s">
        <v>4941</v>
      </c>
      <c r="E1859">
        <v>4</v>
      </c>
      <c r="F1859">
        <v>2</v>
      </c>
      <c r="G1859">
        <v>2</v>
      </c>
      <c r="H1859">
        <v>0</v>
      </c>
      <c r="I1859">
        <v>0</v>
      </c>
      <c r="J1859">
        <v>2</v>
      </c>
      <c r="K1859">
        <v>0</v>
      </c>
      <c r="L1859">
        <v>0</v>
      </c>
      <c r="M1859">
        <v>0</v>
      </c>
      <c r="N1859">
        <v>0</v>
      </c>
    </row>
    <row r="1860" spans="1:14" x14ac:dyDescent="0.2">
      <c r="A1860" t="s">
        <v>6792</v>
      </c>
      <c r="B1860" t="s">
        <v>86</v>
      </c>
      <c r="C1860" t="s">
        <v>133</v>
      </c>
      <c r="D1860" t="s">
        <v>4941</v>
      </c>
      <c r="E1860">
        <v>250</v>
      </c>
      <c r="F1860">
        <v>54</v>
      </c>
      <c r="G1860">
        <v>188</v>
      </c>
      <c r="H1860">
        <v>6</v>
      </c>
      <c r="I1860">
        <v>2</v>
      </c>
      <c r="J1860">
        <v>60</v>
      </c>
      <c r="K1860">
        <v>0</v>
      </c>
      <c r="L1860">
        <v>0</v>
      </c>
      <c r="M1860">
        <v>0</v>
      </c>
      <c r="N1860">
        <v>0</v>
      </c>
    </row>
    <row r="1861" spans="1:14" x14ac:dyDescent="0.2">
      <c r="A1861" t="s">
        <v>6793</v>
      </c>
      <c r="B1861" t="s">
        <v>86</v>
      </c>
      <c r="C1861" t="s">
        <v>134</v>
      </c>
      <c r="D1861" t="s">
        <v>4941</v>
      </c>
      <c r="E1861">
        <v>154</v>
      </c>
      <c r="F1861">
        <v>30</v>
      </c>
      <c r="G1861">
        <v>117</v>
      </c>
      <c r="H1861">
        <v>5</v>
      </c>
      <c r="I1861">
        <v>2</v>
      </c>
      <c r="J1861">
        <v>66</v>
      </c>
      <c r="K1861">
        <v>0</v>
      </c>
      <c r="L1861">
        <v>0</v>
      </c>
      <c r="M1861">
        <v>0</v>
      </c>
      <c r="N1861">
        <v>0</v>
      </c>
    </row>
    <row r="1862" spans="1:14" x14ac:dyDescent="0.2">
      <c r="A1862" t="s">
        <v>6794</v>
      </c>
      <c r="B1862" t="s">
        <v>86</v>
      </c>
      <c r="C1862" t="s">
        <v>135</v>
      </c>
      <c r="D1862" t="s">
        <v>4941</v>
      </c>
      <c r="E1862">
        <v>238</v>
      </c>
      <c r="F1862">
        <v>15</v>
      </c>
      <c r="G1862">
        <v>214</v>
      </c>
      <c r="H1862">
        <v>4</v>
      </c>
      <c r="I1862">
        <v>5</v>
      </c>
      <c r="J1862">
        <v>87</v>
      </c>
      <c r="K1862">
        <v>0</v>
      </c>
      <c r="L1862">
        <v>0</v>
      </c>
      <c r="M1862">
        <v>0</v>
      </c>
      <c r="N1862">
        <v>0</v>
      </c>
    </row>
    <row r="1863" spans="1:14" x14ac:dyDescent="0.2">
      <c r="A1863" t="s">
        <v>6795</v>
      </c>
      <c r="B1863" t="s">
        <v>86</v>
      </c>
      <c r="C1863" t="s">
        <v>136</v>
      </c>
      <c r="D1863" t="s">
        <v>4941</v>
      </c>
      <c r="E1863">
        <v>98</v>
      </c>
      <c r="F1863">
        <v>18</v>
      </c>
      <c r="G1863">
        <v>80</v>
      </c>
      <c r="H1863">
        <v>0</v>
      </c>
      <c r="I1863">
        <v>0</v>
      </c>
      <c r="J1863">
        <v>21</v>
      </c>
      <c r="K1863">
        <v>0</v>
      </c>
      <c r="L1863">
        <v>0</v>
      </c>
      <c r="M1863">
        <v>0</v>
      </c>
      <c r="N1863">
        <v>0</v>
      </c>
    </row>
    <row r="1864" spans="1:14" x14ac:dyDescent="0.2">
      <c r="A1864" t="s">
        <v>6796</v>
      </c>
      <c r="B1864" t="s">
        <v>86</v>
      </c>
      <c r="C1864" t="s">
        <v>137</v>
      </c>
      <c r="D1864" t="s">
        <v>4941</v>
      </c>
      <c r="E1864">
        <v>46</v>
      </c>
      <c r="F1864">
        <v>5</v>
      </c>
      <c r="G1864">
        <v>41</v>
      </c>
      <c r="H1864">
        <v>0</v>
      </c>
      <c r="I1864">
        <v>0</v>
      </c>
      <c r="J1864">
        <v>18</v>
      </c>
      <c r="K1864">
        <v>0</v>
      </c>
      <c r="L1864">
        <v>0</v>
      </c>
      <c r="M1864">
        <v>0</v>
      </c>
      <c r="N1864">
        <v>0</v>
      </c>
    </row>
    <row r="1865" spans="1:14" x14ac:dyDescent="0.2">
      <c r="A1865" t="s">
        <v>6797</v>
      </c>
      <c r="B1865" t="s">
        <v>86</v>
      </c>
      <c r="C1865" t="s">
        <v>138</v>
      </c>
      <c r="D1865" t="s">
        <v>4941</v>
      </c>
      <c r="E1865">
        <v>100</v>
      </c>
      <c r="F1865">
        <v>4</v>
      </c>
      <c r="G1865">
        <v>90</v>
      </c>
      <c r="H1865">
        <v>5</v>
      </c>
      <c r="I1865">
        <v>1</v>
      </c>
      <c r="J1865">
        <v>36</v>
      </c>
      <c r="K1865">
        <v>0</v>
      </c>
      <c r="L1865">
        <v>0</v>
      </c>
      <c r="M1865">
        <v>0</v>
      </c>
      <c r="N1865">
        <v>0</v>
      </c>
    </row>
    <row r="1866" spans="1:14" x14ac:dyDescent="0.2">
      <c r="A1866" t="s">
        <v>6798</v>
      </c>
      <c r="B1866" t="s">
        <v>86</v>
      </c>
      <c r="C1866" t="s">
        <v>139</v>
      </c>
      <c r="D1866" t="s">
        <v>4941</v>
      </c>
      <c r="E1866">
        <v>347</v>
      </c>
      <c r="F1866">
        <v>23</v>
      </c>
      <c r="G1866">
        <v>310</v>
      </c>
      <c r="H1866">
        <v>12</v>
      </c>
      <c r="I1866">
        <v>2</v>
      </c>
      <c r="J1866">
        <v>91</v>
      </c>
      <c r="K1866">
        <v>0</v>
      </c>
      <c r="L1866">
        <v>0</v>
      </c>
      <c r="M1866">
        <v>0</v>
      </c>
      <c r="N1866">
        <v>0</v>
      </c>
    </row>
    <row r="1867" spans="1:14" x14ac:dyDescent="0.2">
      <c r="A1867" t="s">
        <v>6799</v>
      </c>
      <c r="B1867" t="s">
        <v>86</v>
      </c>
      <c r="C1867" t="s">
        <v>140</v>
      </c>
      <c r="D1867" t="s">
        <v>4941</v>
      </c>
      <c r="E1867">
        <v>381</v>
      </c>
      <c r="F1867">
        <v>70</v>
      </c>
      <c r="G1867">
        <v>305</v>
      </c>
      <c r="H1867">
        <v>5</v>
      </c>
      <c r="I1867">
        <v>1</v>
      </c>
      <c r="J1867">
        <v>83</v>
      </c>
      <c r="K1867">
        <v>0</v>
      </c>
      <c r="L1867">
        <v>0</v>
      </c>
      <c r="M1867">
        <v>0</v>
      </c>
      <c r="N1867">
        <v>0</v>
      </c>
    </row>
    <row r="1868" spans="1:14" x14ac:dyDescent="0.2">
      <c r="A1868" t="s">
        <v>6800</v>
      </c>
      <c r="B1868" t="s">
        <v>86</v>
      </c>
      <c r="C1868" t="s">
        <v>141</v>
      </c>
      <c r="D1868" t="s">
        <v>4941</v>
      </c>
      <c r="E1868">
        <v>158</v>
      </c>
      <c r="F1868">
        <v>23</v>
      </c>
      <c r="G1868">
        <v>133</v>
      </c>
      <c r="H1868">
        <v>1</v>
      </c>
      <c r="I1868">
        <v>1</v>
      </c>
      <c r="J1868">
        <v>55</v>
      </c>
      <c r="K1868">
        <v>0</v>
      </c>
      <c r="L1868">
        <v>0</v>
      </c>
      <c r="M1868">
        <v>0</v>
      </c>
      <c r="N1868">
        <v>0</v>
      </c>
    </row>
    <row r="1869" spans="1:14" x14ac:dyDescent="0.2">
      <c r="A1869" t="s">
        <v>6801</v>
      </c>
      <c r="B1869" t="s">
        <v>86</v>
      </c>
      <c r="C1869" t="s">
        <v>142</v>
      </c>
      <c r="D1869" t="s">
        <v>4941</v>
      </c>
      <c r="E1869">
        <v>183</v>
      </c>
      <c r="F1869">
        <v>28</v>
      </c>
      <c r="G1869">
        <v>152</v>
      </c>
      <c r="H1869">
        <v>3</v>
      </c>
      <c r="I1869">
        <v>0</v>
      </c>
      <c r="J1869">
        <v>37</v>
      </c>
      <c r="K1869">
        <v>0</v>
      </c>
      <c r="L1869">
        <v>0</v>
      </c>
      <c r="M1869">
        <v>0</v>
      </c>
      <c r="N1869">
        <v>0</v>
      </c>
    </row>
    <row r="1870" spans="1:14" x14ac:dyDescent="0.2">
      <c r="A1870" t="s">
        <v>6802</v>
      </c>
      <c r="B1870" t="s">
        <v>86</v>
      </c>
      <c r="C1870" t="s">
        <v>143</v>
      </c>
      <c r="D1870" t="s">
        <v>4941</v>
      </c>
      <c r="E1870">
        <v>119</v>
      </c>
      <c r="F1870">
        <v>18</v>
      </c>
      <c r="G1870">
        <v>100</v>
      </c>
      <c r="H1870">
        <v>1</v>
      </c>
      <c r="I1870">
        <v>0</v>
      </c>
      <c r="J1870">
        <v>23</v>
      </c>
      <c r="K1870">
        <v>0</v>
      </c>
      <c r="L1870">
        <v>0</v>
      </c>
      <c r="M1870">
        <v>0</v>
      </c>
      <c r="N1870">
        <v>0</v>
      </c>
    </row>
    <row r="1871" spans="1:14" x14ac:dyDescent="0.2">
      <c r="A1871" t="s">
        <v>6803</v>
      </c>
      <c r="B1871" t="s">
        <v>86</v>
      </c>
      <c r="C1871" t="s">
        <v>144</v>
      </c>
      <c r="D1871" t="s">
        <v>4941</v>
      </c>
      <c r="E1871">
        <v>167</v>
      </c>
      <c r="F1871">
        <v>27</v>
      </c>
      <c r="G1871">
        <v>137</v>
      </c>
      <c r="H1871">
        <v>2</v>
      </c>
      <c r="I1871">
        <v>1</v>
      </c>
      <c r="J1871">
        <v>66</v>
      </c>
      <c r="K1871">
        <v>0</v>
      </c>
      <c r="L1871">
        <v>0</v>
      </c>
      <c r="M1871">
        <v>0</v>
      </c>
      <c r="N1871">
        <v>0</v>
      </c>
    </row>
    <row r="1872" spans="1:14" x14ac:dyDescent="0.2">
      <c r="A1872" t="s">
        <v>6804</v>
      </c>
      <c r="B1872" t="s">
        <v>86</v>
      </c>
      <c r="C1872" t="s">
        <v>145</v>
      </c>
      <c r="D1872" t="s">
        <v>4941</v>
      </c>
      <c r="E1872">
        <v>158</v>
      </c>
      <c r="F1872">
        <v>14</v>
      </c>
      <c r="G1872">
        <v>140</v>
      </c>
      <c r="H1872">
        <v>2</v>
      </c>
      <c r="I1872">
        <v>2</v>
      </c>
      <c r="J1872">
        <v>62</v>
      </c>
      <c r="K1872">
        <v>0</v>
      </c>
      <c r="L1872">
        <v>0</v>
      </c>
      <c r="M1872">
        <v>0</v>
      </c>
      <c r="N1872">
        <v>0</v>
      </c>
    </row>
    <row r="1873" spans="1:14" x14ac:dyDescent="0.2">
      <c r="A1873" t="s">
        <v>6805</v>
      </c>
      <c r="B1873" t="s">
        <v>86</v>
      </c>
      <c r="C1873" t="s">
        <v>146</v>
      </c>
      <c r="D1873" t="s">
        <v>4941</v>
      </c>
      <c r="E1873">
        <v>150</v>
      </c>
      <c r="F1873">
        <v>17</v>
      </c>
      <c r="G1873">
        <v>131</v>
      </c>
      <c r="H1873">
        <v>1</v>
      </c>
      <c r="I1873">
        <v>1</v>
      </c>
      <c r="J1873">
        <v>50</v>
      </c>
      <c r="K1873">
        <v>0</v>
      </c>
      <c r="L1873">
        <v>0</v>
      </c>
      <c r="M1873">
        <v>0</v>
      </c>
      <c r="N1873">
        <v>0</v>
      </c>
    </row>
    <row r="1874" spans="1:14" x14ac:dyDescent="0.2">
      <c r="A1874" t="s">
        <v>6806</v>
      </c>
      <c r="B1874" t="s">
        <v>86</v>
      </c>
      <c r="C1874" t="s">
        <v>147</v>
      </c>
      <c r="D1874" t="s">
        <v>4941</v>
      </c>
      <c r="E1874">
        <v>215</v>
      </c>
      <c r="F1874">
        <v>51</v>
      </c>
      <c r="G1874">
        <v>163</v>
      </c>
      <c r="H1874">
        <v>0</v>
      </c>
      <c r="I1874">
        <v>1</v>
      </c>
      <c r="J1874">
        <v>49</v>
      </c>
      <c r="K1874">
        <v>0</v>
      </c>
      <c r="L1874">
        <v>0</v>
      </c>
      <c r="M1874">
        <v>0</v>
      </c>
      <c r="N1874">
        <v>0</v>
      </c>
    </row>
    <row r="1875" spans="1:14" x14ac:dyDescent="0.2">
      <c r="A1875" t="s">
        <v>6807</v>
      </c>
      <c r="B1875" t="s">
        <v>86</v>
      </c>
      <c r="C1875" t="s">
        <v>148</v>
      </c>
      <c r="D1875" t="s">
        <v>4941</v>
      </c>
      <c r="E1875">
        <v>151</v>
      </c>
      <c r="F1875">
        <v>15</v>
      </c>
      <c r="G1875">
        <v>134</v>
      </c>
      <c r="H1875">
        <v>2</v>
      </c>
      <c r="I1875">
        <v>0</v>
      </c>
      <c r="J1875">
        <v>72</v>
      </c>
      <c r="K1875">
        <v>0</v>
      </c>
      <c r="L1875">
        <v>0</v>
      </c>
      <c r="M1875">
        <v>0</v>
      </c>
      <c r="N1875">
        <v>0</v>
      </c>
    </row>
    <row r="1876" spans="1:14" x14ac:dyDescent="0.2">
      <c r="A1876" t="s">
        <v>6808</v>
      </c>
      <c r="B1876" t="s">
        <v>86</v>
      </c>
      <c r="C1876" t="s">
        <v>149</v>
      </c>
      <c r="D1876" t="s">
        <v>4941</v>
      </c>
      <c r="E1876">
        <v>816</v>
      </c>
      <c r="F1876">
        <v>167</v>
      </c>
      <c r="G1876">
        <v>630</v>
      </c>
      <c r="H1876">
        <v>15</v>
      </c>
      <c r="I1876">
        <v>4</v>
      </c>
      <c r="J1876">
        <v>214</v>
      </c>
      <c r="K1876">
        <v>0</v>
      </c>
      <c r="L1876">
        <v>0</v>
      </c>
      <c r="M1876">
        <v>0</v>
      </c>
      <c r="N1876">
        <v>0</v>
      </c>
    </row>
    <row r="1877" spans="1:14" x14ac:dyDescent="0.2">
      <c r="A1877" t="s">
        <v>6809</v>
      </c>
      <c r="B1877" t="s">
        <v>86</v>
      </c>
      <c r="C1877" t="s">
        <v>150</v>
      </c>
      <c r="D1877" t="s">
        <v>4941</v>
      </c>
      <c r="E1877">
        <v>81</v>
      </c>
      <c r="F1877">
        <v>9</v>
      </c>
      <c r="G1877">
        <v>69</v>
      </c>
      <c r="H1877">
        <v>3</v>
      </c>
      <c r="I1877">
        <v>0</v>
      </c>
      <c r="J1877">
        <v>13</v>
      </c>
      <c r="K1877">
        <v>0</v>
      </c>
      <c r="L1877">
        <v>0</v>
      </c>
      <c r="M1877">
        <v>0</v>
      </c>
      <c r="N1877">
        <v>0</v>
      </c>
    </row>
    <row r="1878" spans="1:14" x14ac:dyDescent="0.2">
      <c r="A1878" t="s">
        <v>6810</v>
      </c>
      <c r="B1878" t="s">
        <v>86</v>
      </c>
      <c r="C1878" t="s">
        <v>151</v>
      </c>
      <c r="D1878" t="s">
        <v>4941</v>
      </c>
      <c r="E1878">
        <v>332</v>
      </c>
      <c r="F1878">
        <v>34</v>
      </c>
      <c r="G1878">
        <v>290</v>
      </c>
      <c r="H1878">
        <v>7</v>
      </c>
      <c r="I1878">
        <v>1</v>
      </c>
      <c r="J1878">
        <v>92</v>
      </c>
      <c r="K1878">
        <v>0</v>
      </c>
      <c r="L1878">
        <v>0</v>
      </c>
      <c r="M1878">
        <v>0</v>
      </c>
      <c r="N1878">
        <v>0</v>
      </c>
    </row>
    <row r="1879" spans="1:14" x14ac:dyDescent="0.2">
      <c r="A1879" t="s">
        <v>6811</v>
      </c>
      <c r="B1879" t="s">
        <v>86</v>
      </c>
      <c r="C1879" t="s">
        <v>152</v>
      </c>
      <c r="D1879" t="s">
        <v>4941</v>
      </c>
      <c r="E1879">
        <v>211</v>
      </c>
      <c r="F1879">
        <v>22</v>
      </c>
      <c r="G1879">
        <v>178</v>
      </c>
      <c r="H1879">
        <v>8</v>
      </c>
      <c r="I1879">
        <v>3</v>
      </c>
      <c r="J1879">
        <v>66</v>
      </c>
      <c r="K1879">
        <v>0</v>
      </c>
      <c r="L1879">
        <v>0</v>
      </c>
      <c r="M1879">
        <v>0</v>
      </c>
      <c r="N1879">
        <v>0</v>
      </c>
    </row>
    <row r="1880" spans="1:14" x14ac:dyDescent="0.2">
      <c r="A1880" t="s">
        <v>6812</v>
      </c>
      <c r="B1880" t="s">
        <v>86</v>
      </c>
      <c r="C1880" t="s">
        <v>153</v>
      </c>
      <c r="D1880" t="s">
        <v>4941</v>
      </c>
      <c r="E1880">
        <v>123</v>
      </c>
      <c r="F1880">
        <v>16</v>
      </c>
      <c r="G1880">
        <v>101</v>
      </c>
      <c r="H1880">
        <v>3</v>
      </c>
      <c r="I1880">
        <v>3</v>
      </c>
      <c r="J1880">
        <v>62</v>
      </c>
      <c r="K1880">
        <v>0</v>
      </c>
      <c r="L1880">
        <v>0</v>
      </c>
      <c r="M1880">
        <v>0</v>
      </c>
      <c r="N1880">
        <v>0</v>
      </c>
    </row>
    <row r="1881" spans="1:14" x14ac:dyDescent="0.2">
      <c r="A1881" t="s">
        <v>6813</v>
      </c>
      <c r="B1881" t="s">
        <v>86</v>
      </c>
      <c r="C1881" t="s">
        <v>154</v>
      </c>
      <c r="D1881" t="s">
        <v>4941</v>
      </c>
      <c r="E1881">
        <v>64</v>
      </c>
      <c r="F1881">
        <v>6</v>
      </c>
      <c r="G1881">
        <v>55</v>
      </c>
      <c r="H1881">
        <v>3</v>
      </c>
      <c r="I1881">
        <v>0</v>
      </c>
      <c r="J1881">
        <v>25</v>
      </c>
      <c r="K1881">
        <v>0</v>
      </c>
      <c r="L1881">
        <v>0</v>
      </c>
      <c r="M1881">
        <v>0</v>
      </c>
      <c r="N1881">
        <v>0</v>
      </c>
    </row>
    <row r="1882" spans="1:14" x14ac:dyDescent="0.2">
      <c r="A1882" t="s">
        <v>6814</v>
      </c>
      <c r="B1882" t="s">
        <v>86</v>
      </c>
      <c r="C1882" t="s">
        <v>155</v>
      </c>
      <c r="D1882" t="s">
        <v>4941</v>
      </c>
      <c r="E1882">
        <v>73</v>
      </c>
      <c r="F1882">
        <v>14</v>
      </c>
      <c r="G1882">
        <v>59</v>
      </c>
      <c r="H1882">
        <v>0</v>
      </c>
      <c r="I1882">
        <v>0</v>
      </c>
      <c r="J1882">
        <v>28</v>
      </c>
      <c r="K1882">
        <v>0</v>
      </c>
      <c r="L1882">
        <v>0</v>
      </c>
      <c r="M1882">
        <v>0</v>
      </c>
      <c r="N1882">
        <v>0</v>
      </c>
    </row>
    <row r="1883" spans="1:14" x14ac:dyDescent="0.2">
      <c r="A1883" t="s">
        <v>6815</v>
      </c>
      <c r="B1883" t="s">
        <v>86</v>
      </c>
      <c r="C1883" t="s">
        <v>156</v>
      </c>
      <c r="D1883" t="s">
        <v>4941</v>
      </c>
      <c r="E1883">
        <v>902</v>
      </c>
      <c r="F1883">
        <v>132</v>
      </c>
      <c r="G1883">
        <v>753</v>
      </c>
      <c r="H1883">
        <v>14</v>
      </c>
      <c r="I1883">
        <v>3</v>
      </c>
      <c r="J1883">
        <v>247</v>
      </c>
      <c r="K1883">
        <v>0</v>
      </c>
      <c r="L1883">
        <v>0</v>
      </c>
      <c r="M1883">
        <v>0</v>
      </c>
      <c r="N1883">
        <v>0</v>
      </c>
    </row>
    <row r="1884" spans="1:14" x14ac:dyDescent="0.2">
      <c r="A1884" t="s">
        <v>6816</v>
      </c>
      <c r="B1884" t="s">
        <v>86</v>
      </c>
      <c r="C1884" t="s">
        <v>157</v>
      </c>
      <c r="D1884" t="s">
        <v>4941</v>
      </c>
      <c r="E1884">
        <v>109</v>
      </c>
      <c r="F1884">
        <v>14</v>
      </c>
      <c r="G1884">
        <v>90</v>
      </c>
      <c r="H1884">
        <v>5</v>
      </c>
      <c r="I1884">
        <v>0</v>
      </c>
      <c r="J1884">
        <v>49</v>
      </c>
      <c r="K1884">
        <v>0</v>
      </c>
      <c r="L1884">
        <v>0</v>
      </c>
      <c r="M1884">
        <v>0</v>
      </c>
      <c r="N1884">
        <v>0</v>
      </c>
    </row>
    <row r="1885" spans="1:14" x14ac:dyDescent="0.2">
      <c r="A1885" t="s">
        <v>6817</v>
      </c>
      <c r="B1885" t="s">
        <v>86</v>
      </c>
      <c r="C1885" t="s">
        <v>158</v>
      </c>
      <c r="D1885" t="s">
        <v>4941</v>
      </c>
      <c r="E1885">
        <v>113</v>
      </c>
      <c r="F1885">
        <v>14</v>
      </c>
      <c r="G1885">
        <v>91</v>
      </c>
      <c r="H1885">
        <v>4</v>
      </c>
      <c r="I1885">
        <v>4</v>
      </c>
      <c r="J1885">
        <v>47</v>
      </c>
      <c r="K1885">
        <v>0</v>
      </c>
      <c r="L1885">
        <v>0</v>
      </c>
      <c r="M1885">
        <v>0</v>
      </c>
      <c r="N1885">
        <v>0</v>
      </c>
    </row>
    <row r="1886" spans="1:14" x14ac:dyDescent="0.2">
      <c r="A1886" t="s">
        <v>6818</v>
      </c>
      <c r="B1886" t="s">
        <v>86</v>
      </c>
      <c r="C1886" t="s">
        <v>159</v>
      </c>
      <c r="D1886" t="s">
        <v>4941</v>
      </c>
      <c r="E1886">
        <v>30</v>
      </c>
      <c r="F1886">
        <v>3</v>
      </c>
      <c r="G1886">
        <v>27</v>
      </c>
      <c r="H1886">
        <v>0</v>
      </c>
      <c r="I1886">
        <v>0</v>
      </c>
      <c r="J1886">
        <v>19</v>
      </c>
      <c r="K1886">
        <v>0</v>
      </c>
      <c r="L1886">
        <v>0</v>
      </c>
      <c r="M1886">
        <v>0</v>
      </c>
      <c r="N1886">
        <v>0</v>
      </c>
    </row>
    <row r="1887" spans="1:14" x14ac:dyDescent="0.2">
      <c r="A1887" t="s">
        <v>6819</v>
      </c>
      <c r="B1887" t="s">
        <v>86</v>
      </c>
      <c r="C1887" t="s">
        <v>160</v>
      </c>
      <c r="D1887" t="s">
        <v>4941</v>
      </c>
      <c r="E1887">
        <v>139</v>
      </c>
      <c r="F1887">
        <v>24</v>
      </c>
      <c r="G1887">
        <v>112</v>
      </c>
      <c r="H1887">
        <v>2</v>
      </c>
      <c r="I1887">
        <v>1</v>
      </c>
      <c r="J1887">
        <v>69</v>
      </c>
      <c r="K1887">
        <v>0</v>
      </c>
      <c r="L1887">
        <v>0</v>
      </c>
      <c r="M1887">
        <v>0</v>
      </c>
      <c r="N1887">
        <v>0</v>
      </c>
    </row>
    <row r="1888" spans="1:14" x14ac:dyDescent="0.2">
      <c r="A1888" t="s">
        <v>6820</v>
      </c>
      <c r="B1888" t="s">
        <v>86</v>
      </c>
      <c r="C1888" t="s">
        <v>161</v>
      </c>
      <c r="D1888" t="s">
        <v>4941</v>
      </c>
      <c r="E1888">
        <v>75</v>
      </c>
      <c r="F1888">
        <v>15</v>
      </c>
      <c r="G1888">
        <v>60</v>
      </c>
      <c r="H1888">
        <v>0</v>
      </c>
      <c r="I1888">
        <v>0</v>
      </c>
      <c r="J1888">
        <v>18</v>
      </c>
      <c r="K1888">
        <v>0</v>
      </c>
      <c r="L1888">
        <v>0</v>
      </c>
      <c r="M1888">
        <v>0</v>
      </c>
      <c r="N1888">
        <v>0</v>
      </c>
    </row>
    <row r="1889" spans="1:14" x14ac:dyDescent="0.2">
      <c r="A1889" t="s">
        <v>6821</v>
      </c>
      <c r="B1889" t="s">
        <v>86</v>
      </c>
      <c r="C1889" t="s">
        <v>162</v>
      </c>
      <c r="D1889" t="s">
        <v>4941</v>
      </c>
      <c r="E1889">
        <v>802</v>
      </c>
      <c r="F1889">
        <v>135</v>
      </c>
      <c r="G1889">
        <v>651</v>
      </c>
      <c r="H1889">
        <v>13</v>
      </c>
      <c r="I1889">
        <v>3</v>
      </c>
      <c r="J1889">
        <v>326</v>
      </c>
      <c r="K1889">
        <v>0</v>
      </c>
      <c r="L1889">
        <v>0</v>
      </c>
      <c r="M1889">
        <v>0</v>
      </c>
      <c r="N1889">
        <v>0</v>
      </c>
    </row>
    <row r="1890" spans="1:14" x14ac:dyDescent="0.2">
      <c r="A1890" t="s">
        <v>6822</v>
      </c>
      <c r="B1890" t="s">
        <v>86</v>
      </c>
      <c r="C1890" t="s">
        <v>163</v>
      </c>
      <c r="D1890" t="s">
        <v>4941</v>
      </c>
      <c r="E1890">
        <v>165</v>
      </c>
      <c r="F1890">
        <v>21</v>
      </c>
      <c r="G1890">
        <v>138</v>
      </c>
      <c r="H1890">
        <v>5</v>
      </c>
      <c r="I1890">
        <v>1</v>
      </c>
      <c r="J1890">
        <v>59</v>
      </c>
      <c r="K1890">
        <v>0</v>
      </c>
      <c r="L1890">
        <v>0</v>
      </c>
      <c r="M1890">
        <v>0</v>
      </c>
      <c r="N1890">
        <v>0</v>
      </c>
    </row>
    <row r="1891" spans="1:14" x14ac:dyDescent="0.2">
      <c r="A1891" t="s">
        <v>6823</v>
      </c>
      <c r="B1891" t="s">
        <v>86</v>
      </c>
      <c r="C1891" t="s">
        <v>164</v>
      </c>
      <c r="D1891" t="s">
        <v>4941</v>
      </c>
      <c r="E1891">
        <v>138</v>
      </c>
      <c r="F1891">
        <v>18</v>
      </c>
      <c r="G1891">
        <v>118</v>
      </c>
      <c r="H1891">
        <v>2</v>
      </c>
      <c r="I1891">
        <v>0</v>
      </c>
      <c r="J1891">
        <v>41</v>
      </c>
      <c r="K1891">
        <v>0</v>
      </c>
      <c r="L1891">
        <v>0</v>
      </c>
      <c r="M1891">
        <v>0</v>
      </c>
      <c r="N1891">
        <v>0</v>
      </c>
    </row>
    <row r="1892" spans="1:14" x14ac:dyDescent="0.2">
      <c r="A1892" t="s">
        <v>6824</v>
      </c>
      <c r="B1892" t="s">
        <v>86</v>
      </c>
      <c r="C1892" t="s">
        <v>165</v>
      </c>
      <c r="D1892" t="s">
        <v>4941</v>
      </c>
      <c r="E1892">
        <v>49</v>
      </c>
      <c r="F1892">
        <v>8</v>
      </c>
      <c r="G1892">
        <v>38</v>
      </c>
      <c r="H1892">
        <v>2</v>
      </c>
      <c r="I1892">
        <v>1</v>
      </c>
      <c r="J1892">
        <v>5</v>
      </c>
      <c r="K1892">
        <v>0</v>
      </c>
      <c r="L1892">
        <v>0</v>
      </c>
      <c r="M1892">
        <v>0</v>
      </c>
      <c r="N1892">
        <v>0</v>
      </c>
    </row>
    <row r="1893" spans="1:14" x14ac:dyDescent="0.2">
      <c r="A1893" t="s">
        <v>6825</v>
      </c>
      <c r="B1893" t="s">
        <v>86</v>
      </c>
      <c r="C1893" t="s">
        <v>166</v>
      </c>
      <c r="D1893" t="s">
        <v>4941</v>
      </c>
      <c r="E1893">
        <v>1</v>
      </c>
      <c r="F1893">
        <v>1</v>
      </c>
      <c r="G1893">
        <v>0</v>
      </c>
      <c r="H1893">
        <v>0</v>
      </c>
      <c r="I1893">
        <v>0</v>
      </c>
      <c r="J1893">
        <v>1</v>
      </c>
      <c r="K1893">
        <v>0</v>
      </c>
      <c r="L1893">
        <v>0</v>
      </c>
      <c r="M1893">
        <v>0</v>
      </c>
      <c r="N1893">
        <v>0</v>
      </c>
    </row>
    <row r="1894" spans="1:14" x14ac:dyDescent="0.2">
      <c r="A1894" t="s">
        <v>6826</v>
      </c>
      <c r="B1894" t="s">
        <v>86</v>
      </c>
      <c r="C1894" t="s">
        <v>167</v>
      </c>
      <c r="D1894" t="s">
        <v>4941</v>
      </c>
      <c r="E1894">
        <v>112</v>
      </c>
      <c r="F1894">
        <v>22</v>
      </c>
      <c r="G1894">
        <v>87</v>
      </c>
      <c r="H1894">
        <v>3</v>
      </c>
      <c r="I1894">
        <v>0</v>
      </c>
      <c r="J1894">
        <v>47</v>
      </c>
      <c r="K1894">
        <v>0</v>
      </c>
      <c r="L1894">
        <v>0</v>
      </c>
      <c r="M1894">
        <v>0</v>
      </c>
      <c r="N1894">
        <v>0</v>
      </c>
    </row>
    <row r="1895" spans="1:14" x14ac:dyDescent="0.2">
      <c r="A1895" t="s">
        <v>6827</v>
      </c>
      <c r="B1895" t="s">
        <v>86</v>
      </c>
      <c r="C1895" t="s">
        <v>168</v>
      </c>
      <c r="D1895" t="s">
        <v>4941</v>
      </c>
      <c r="E1895">
        <v>41</v>
      </c>
      <c r="F1895">
        <v>10</v>
      </c>
      <c r="G1895">
        <v>29</v>
      </c>
      <c r="H1895">
        <v>2</v>
      </c>
      <c r="I1895">
        <v>0</v>
      </c>
      <c r="J1895">
        <v>25</v>
      </c>
      <c r="K1895">
        <v>0</v>
      </c>
      <c r="L1895">
        <v>0</v>
      </c>
      <c r="M1895">
        <v>0</v>
      </c>
      <c r="N1895">
        <v>0</v>
      </c>
    </row>
    <row r="1896" spans="1:14" x14ac:dyDescent="0.2">
      <c r="A1896" t="s">
        <v>6828</v>
      </c>
      <c r="B1896" t="s">
        <v>86</v>
      </c>
      <c r="C1896" t="s">
        <v>169</v>
      </c>
      <c r="D1896" t="s">
        <v>4941</v>
      </c>
      <c r="E1896">
        <v>859</v>
      </c>
      <c r="F1896">
        <v>139</v>
      </c>
      <c r="G1896">
        <v>715</v>
      </c>
      <c r="H1896">
        <v>4</v>
      </c>
      <c r="I1896">
        <v>1</v>
      </c>
      <c r="J1896">
        <v>263</v>
      </c>
      <c r="K1896">
        <v>0</v>
      </c>
      <c r="L1896">
        <v>0</v>
      </c>
      <c r="M1896">
        <v>0</v>
      </c>
      <c r="N1896">
        <v>0</v>
      </c>
    </row>
    <row r="1897" spans="1:14" x14ac:dyDescent="0.2">
      <c r="A1897" t="s">
        <v>6829</v>
      </c>
      <c r="B1897" t="s">
        <v>86</v>
      </c>
      <c r="C1897" t="s">
        <v>170</v>
      </c>
      <c r="D1897" t="s">
        <v>4941</v>
      </c>
      <c r="E1897">
        <v>76</v>
      </c>
      <c r="F1897">
        <v>13</v>
      </c>
      <c r="G1897">
        <v>61</v>
      </c>
      <c r="H1897">
        <v>1</v>
      </c>
      <c r="I1897">
        <v>1</v>
      </c>
      <c r="J1897">
        <v>18</v>
      </c>
      <c r="K1897">
        <v>0</v>
      </c>
      <c r="L1897">
        <v>0</v>
      </c>
      <c r="M1897">
        <v>0</v>
      </c>
      <c r="N1897">
        <v>0</v>
      </c>
    </row>
    <row r="1898" spans="1:14" x14ac:dyDescent="0.2">
      <c r="A1898" t="s">
        <v>6830</v>
      </c>
      <c r="B1898" t="s">
        <v>86</v>
      </c>
      <c r="C1898" t="s">
        <v>171</v>
      </c>
      <c r="D1898" t="s">
        <v>4941</v>
      </c>
      <c r="E1898">
        <v>104</v>
      </c>
      <c r="F1898">
        <v>14</v>
      </c>
      <c r="G1898">
        <v>87</v>
      </c>
      <c r="H1898">
        <v>1</v>
      </c>
      <c r="I1898">
        <v>2</v>
      </c>
      <c r="J1898">
        <v>42</v>
      </c>
      <c r="K1898">
        <v>0</v>
      </c>
      <c r="L1898">
        <v>0</v>
      </c>
      <c r="M1898">
        <v>0</v>
      </c>
      <c r="N1898">
        <v>0</v>
      </c>
    </row>
    <row r="1899" spans="1:14" x14ac:dyDescent="0.2">
      <c r="A1899" t="s">
        <v>6831</v>
      </c>
      <c r="B1899" t="s">
        <v>86</v>
      </c>
      <c r="C1899" t="s">
        <v>172</v>
      </c>
      <c r="D1899" t="s">
        <v>4941</v>
      </c>
      <c r="E1899">
        <v>212</v>
      </c>
      <c r="F1899">
        <v>24</v>
      </c>
      <c r="G1899">
        <v>185</v>
      </c>
      <c r="H1899">
        <v>3</v>
      </c>
      <c r="I1899">
        <v>0</v>
      </c>
      <c r="J1899">
        <v>71</v>
      </c>
      <c r="K1899">
        <v>0</v>
      </c>
      <c r="L1899">
        <v>0</v>
      </c>
      <c r="M1899">
        <v>0</v>
      </c>
      <c r="N1899">
        <v>0</v>
      </c>
    </row>
    <row r="1900" spans="1:14" x14ac:dyDescent="0.2">
      <c r="A1900" t="s">
        <v>6832</v>
      </c>
      <c r="B1900" t="s">
        <v>86</v>
      </c>
      <c r="C1900" t="s">
        <v>173</v>
      </c>
      <c r="D1900" t="s">
        <v>4941</v>
      </c>
      <c r="E1900">
        <v>46</v>
      </c>
      <c r="F1900">
        <v>7</v>
      </c>
      <c r="G1900">
        <v>38</v>
      </c>
      <c r="H1900">
        <v>1</v>
      </c>
      <c r="I1900">
        <v>0</v>
      </c>
      <c r="J1900">
        <v>24</v>
      </c>
      <c r="K1900">
        <v>0</v>
      </c>
      <c r="L1900">
        <v>0</v>
      </c>
      <c r="M1900">
        <v>0</v>
      </c>
      <c r="N1900">
        <v>0</v>
      </c>
    </row>
    <row r="1901" spans="1:14" x14ac:dyDescent="0.2">
      <c r="A1901" t="s">
        <v>6833</v>
      </c>
      <c r="B1901" t="s">
        <v>86</v>
      </c>
      <c r="C1901" t="s">
        <v>174</v>
      </c>
      <c r="D1901" t="s">
        <v>4941</v>
      </c>
      <c r="E1901">
        <v>167</v>
      </c>
      <c r="F1901">
        <v>15</v>
      </c>
      <c r="G1901">
        <v>146</v>
      </c>
      <c r="H1901">
        <v>5</v>
      </c>
      <c r="I1901">
        <v>1</v>
      </c>
      <c r="J1901">
        <v>62</v>
      </c>
      <c r="K1901">
        <v>0</v>
      </c>
      <c r="L1901">
        <v>0</v>
      </c>
      <c r="M1901">
        <v>0</v>
      </c>
      <c r="N1901">
        <v>0</v>
      </c>
    </row>
    <row r="1902" spans="1:14" x14ac:dyDescent="0.2">
      <c r="A1902" t="s">
        <v>6834</v>
      </c>
      <c r="B1902" t="s">
        <v>86</v>
      </c>
      <c r="C1902" t="s">
        <v>175</v>
      </c>
      <c r="D1902" t="s">
        <v>4941</v>
      </c>
      <c r="E1902">
        <v>548</v>
      </c>
      <c r="F1902">
        <v>84</v>
      </c>
      <c r="G1902">
        <v>450</v>
      </c>
      <c r="H1902">
        <v>11</v>
      </c>
      <c r="I1902">
        <v>3</v>
      </c>
      <c r="J1902">
        <v>212</v>
      </c>
      <c r="K1902">
        <v>0</v>
      </c>
      <c r="L1902">
        <v>0</v>
      </c>
      <c r="M1902">
        <v>0</v>
      </c>
      <c r="N1902">
        <v>0</v>
      </c>
    </row>
    <row r="1903" spans="1:14" x14ac:dyDescent="0.2">
      <c r="A1903" t="s">
        <v>6835</v>
      </c>
      <c r="B1903" t="s">
        <v>86</v>
      </c>
      <c r="C1903" t="s">
        <v>176</v>
      </c>
      <c r="D1903" t="s">
        <v>4941</v>
      </c>
      <c r="E1903">
        <v>465</v>
      </c>
      <c r="F1903">
        <v>89</v>
      </c>
      <c r="G1903">
        <v>364</v>
      </c>
      <c r="H1903">
        <v>10</v>
      </c>
      <c r="I1903">
        <v>2</v>
      </c>
      <c r="J1903">
        <v>192</v>
      </c>
      <c r="K1903">
        <v>0</v>
      </c>
      <c r="L1903">
        <v>0</v>
      </c>
      <c r="M1903">
        <v>0</v>
      </c>
      <c r="N1903">
        <v>0</v>
      </c>
    </row>
    <row r="1904" spans="1:14" x14ac:dyDescent="0.2">
      <c r="A1904" t="s">
        <v>6836</v>
      </c>
      <c r="B1904" t="s">
        <v>86</v>
      </c>
      <c r="C1904" t="s">
        <v>177</v>
      </c>
      <c r="D1904" t="s">
        <v>4941</v>
      </c>
      <c r="E1904">
        <v>95</v>
      </c>
      <c r="F1904">
        <v>4</v>
      </c>
      <c r="G1904">
        <v>86</v>
      </c>
      <c r="H1904">
        <v>4</v>
      </c>
      <c r="I1904">
        <v>1</v>
      </c>
      <c r="J1904">
        <v>35</v>
      </c>
      <c r="K1904">
        <v>0</v>
      </c>
      <c r="L1904">
        <v>0</v>
      </c>
      <c r="M1904">
        <v>0</v>
      </c>
      <c r="N1904">
        <v>0</v>
      </c>
    </row>
    <row r="1905" spans="1:14" x14ac:dyDescent="0.2">
      <c r="A1905" t="s">
        <v>6837</v>
      </c>
      <c r="B1905" t="s">
        <v>86</v>
      </c>
      <c r="C1905" t="s">
        <v>178</v>
      </c>
      <c r="D1905" t="s">
        <v>4941</v>
      </c>
      <c r="E1905">
        <v>414</v>
      </c>
      <c r="F1905">
        <v>25</v>
      </c>
      <c r="G1905">
        <v>380</v>
      </c>
      <c r="H1905">
        <v>9</v>
      </c>
      <c r="I1905">
        <v>0</v>
      </c>
      <c r="J1905">
        <v>108</v>
      </c>
      <c r="K1905">
        <v>0</v>
      </c>
      <c r="L1905">
        <v>0</v>
      </c>
      <c r="M1905">
        <v>0</v>
      </c>
      <c r="N1905">
        <v>0</v>
      </c>
    </row>
    <row r="1906" spans="1:14" x14ac:dyDescent="0.2">
      <c r="A1906" t="s">
        <v>6838</v>
      </c>
      <c r="B1906" t="s">
        <v>86</v>
      </c>
      <c r="C1906" t="s">
        <v>179</v>
      </c>
      <c r="D1906" t="s">
        <v>4941</v>
      </c>
      <c r="E1906">
        <v>219</v>
      </c>
      <c r="F1906">
        <v>19</v>
      </c>
      <c r="G1906">
        <v>184</v>
      </c>
      <c r="H1906">
        <v>10</v>
      </c>
      <c r="I1906">
        <v>6</v>
      </c>
      <c r="J1906">
        <v>68</v>
      </c>
      <c r="K1906">
        <v>0</v>
      </c>
      <c r="L1906">
        <v>0</v>
      </c>
      <c r="M1906">
        <v>0</v>
      </c>
      <c r="N1906">
        <v>0</v>
      </c>
    </row>
    <row r="1907" spans="1:14" x14ac:dyDescent="0.2">
      <c r="A1907" t="s">
        <v>6839</v>
      </c>
      <c r="B1907" t="s">
        <v>86</v>
      </c>
      <c r="C1907" t="s">
        <v>180</v>
      </c>
      <c r="D1907" t="s">
        <v>4941</v>
      </c>
      <c r="E1907">
        <v>325</v>
      </c>
      <c r="F1907">
        <v>13</v>
      </c>
      <c r="G1907">
        <v>305</v>
      </c>
      <c r="H1907">
        <v>4</v>
      </c>
      <c r="I1907">
        <v>3</v>
      </c>
      <c r="J1907">
        <v>114</v>
      </c>
      <c r="K1907">
        <v>0</v>
      </c>
      <c r="L1907">
        <v>0</v>
      </c>
      <c r="M1907">
        <v>0</v>
      </c>
      <c r="N1907">
        <v>0</v>
      </c>
    </row>
    <row r="1908" spans="1:14" x14ac:dyDescent="0.2">
      <c r="A1908" t="s">
        <v>6840</v>
      </c>
      <c r="B1908" t="s">
        <v>86</v>
      </c>
      <c r="C1908" t="s">
        <v>181</v>
      </c>
      <c r="D1908" t="s">
        <v>4941</v>
      </c>
      <c r="E1908">
        <v>160</v>
      </c>
      <c r="F1908">
        <v>12</v>
      </c>
      <c r="G1908">
        <v>143</v>
      </c>
      <c r="H1908">
        <v>4</v>
      </c>
      <c r="I1908">
        <v>1</v>
      </c>
      <c r="J1908">
        <v>79</v>
      </c>
      <c r="K1908">
        <v>0</v>
      </c>
      <c r="L1908">
        <v>0</v>
      </c>
      <c r="M1908">
        <v>0</v>
      </c>
      <c r="N1908">
        <v>0</v>
      </c>
    </row>
    <row r="1909" spans="1:14" x14ac:dyDescent="0.2">
      <c r="A1909" t="s">
        <v>6841</v>
      </c>
      <c r="B1909" t="s">
        <v>86</v>
      </c>
      <c r="C1909" t="s">
        <v>182</v>
      </c>
      <c r="D1909" t="s">
        <v>4941</v>
      </c>
      <c r="E1909">
        <v>95</v>
      </c>
      <c r="F1909">
        <v>14</v>
      </c>
      <c r="G1909">
        <v>79</v>
      </c>
      <c r="H1909">
        <v>1</v>
      </c>
      <c r="I1909">
        <v>1</v>
      </c>
      <c r="J1909">
        <v>27</v>
      </c>
      <c r="K1909">
        <v>0</v>
      </c>
      <c r="L1909">
        <v>0</v>
      </c>
      <c r="M1909">
        <v>0</v>
      </c>
      <c r="N1909">
        <v>0</v>
      </c>
    </row>
    <row r="1910" spans="1:14" x14ac:dyDescent="0.2">
      <c r="A1910" t="s">
        <v>6842</v>
      </c>
      <c r="B1910" t="s">
        <v>86</v>
      </c>
      <c r="C1910" t="s">
        <v>183</v>
      </c>
      <c r="D1910" t="s">
        <v>4941</v>
      </c>
      <c r="E1910">
        <v>242</v>
      </c>
      <c r="F1910">
        <v>22</v>
      </c>
      <c r="G1910">
        <v>209</v>
      </c>
      <c r="H1910">
        <v>9</v>
      </c>
      <c r="I1910">
        <v>2</v>
      </c>
      <c r="J1910">
        <v>83</v>
      </c>
      <c r="K1910">
        <v>0</v>
      </c>
      <c r="L1910">
        <v>0</v>
      </c>
      <c r="M1910">
        <v>0</v>
      </c>
      <c r="N1910">
        <v>0</v>
      </c>
    </row>
    <row r="1911" spans="1:14" x14ac:dyDescent="0.2">
      <c r="A1911" t="s">
        <v>6843</v>
      </c>
      <c r="B1911" t="s">
        <v>86</v>
      </c>
      <c r="C1911" t="s">
        <v>184</v>
      </c>
      <c r="D1911" t="s">
        <v>4941</v>
      </c>
      <c r="E1911">
        <v>156</v>
      </c>
      <c r="F1911">
        <v>14</v>
      </c>
      <c r="G1911">
        <v>136</v>
      </c>
      <c r="H1911">
        <v>3</v>
      </c>
      <c r="I1911">
        <v>3</v>
      </c>
      <c r="J1911">
        <v>44</v>
      </c>
      <c r="K1911">
        <v>0</v>
      </c>
      <c r="L1911">
        <v>0</v>
      </c>
      <c r="M1911">
        <v>0</v>
      </c>
      <c r="N1911">
        <v>0</v>
      </c>
    </row>
    <row r="1912" spans="1:14" x14ac:dyDescent="0.2">
      <c r="A1912" t="s">
        <v>6844</v>
      </c>
      <c r="B1912" t="s">
        <v>86</v>
      </c>
      <c r="C1912" t="s">
        <v>185</v>
      </c>
      <c r="D1912" t="s">
        <v>4941</v>
      </c>
      <c r="E1912">
        <v>173</v>
      </c>
      <c r="F1912">
        <v>14</v>
      </c>
      <c r="G1912">
        <v>154</v>
      </c>
      <c r="H1912">
        <v>3</v>
      </c>
      <c r="I1912">
        <v>2</v>
      </c>
      <c r="J1912">
        <v>55</v>
      </c>
      <c r="K1912">
        <v>0</v>
      </c>
      <c r="L1912">
        <v>0</v>
      </c>
      <c r="M1912">
        <v>0</v>
      </c>
      <c r="N1912">
        <v>0</v>
      </c>
    </row>
    <row r="1913" spans="1:14" x14ac:dyDescent="0.2">
      <c r="A1913" t="s">
        <v>6845</v>
      </c>
      <c r="B1913" t="s">
        <v>86</v>
      </c>
      <c r="C1913" t="s">
        <v>186</v>
      </c>
      <c r="D1913" t="s">
        <v>4941</v>
      </c>
      <c r="E1913">
        <v>40</v>
      </c>
      <c r="F1913">
        <v>5</v>
      </c>
      <c r="G1913">
        <v>34</v>
      </c>
      <c r="H1913">
        <v>1</v>
      </c>
      <c r="I1913">
        <v>0</v>
      </c>
      <c r="J1913">
        <v>24</v>
      </c>
      <c r="K1913">
        <v>0</v>
      </c>
      <c r="L1913">
        <v>0</v>
      </c>
      <c r="M1913">
        <v>0</v>
      </c>
      <c r="N1913">
        <v>0</v>
      </c>
    </row>
    <row r="1914" spans="1:14" x14ac:dyDescent="0.2">
      <c r="A1914" t="s">
        <v>6846</v>
      </c>
      <c r="B1914" t="s">
        <v>86</v>
      </c>
      <c r="C1914" t="s">
        <v>187</v>
      </c>
      <c r="D1914" t="s">
        <v>4941</v>
      </c>
      <c r="E1914">
        <v>153</v>
      </c>
      <c r="F1914">
        <v>26</v>
      </c>
      <c r="G1914">
        <v>124</v>
      </c>
      <c r="H1914">
        <v>2</v>
      </c>
      <c r="I1914">
        <v>1</v>
      </c>
      <c r="J1914">
        <v>64</v>
      </c>
      <c r="K1914">
        <v>0</v>
      </c>
      <c r="L1914">
        <v>0</v>
      </c>
      <c r="M1914">
        <v>0</v>
      </c>
      <c r="N1914">
        <v>0</v>
      </c>
    </row>
    <row r="1915" spans="1:14" x14ac:dyDescent="0.2">
      <c r="A1915" t="s">
        <v>6847</v>
      </c>
      <c r="B1915" t="s">
        <v>86</v>
      </c>
      <c r="C1915" t="s">
        <v>188</v>
      </c>
      <c r="D1915" t="s">
        <v>4941</v>
      </c>
      <c r="E1915">
        <v>98</v>
      </c>
      <c r="F1915">
        <v>17</v>
      </c>
      <c r="G1915">
        <v>80</v>
      </c>
      <c r="H1915">
        <v>1</v>
      </c>
      <c r="I1915">
        <v>0</v>
      </c>
      <c r="J1915">
        <v>36</v>
      </c>
      <c r="K1915">
        <v>0</v>
      </c>
      <c r="L1915">
        <v>0</v>
      </c>
      <c r="M1915">
        <v>0</v>
      </c>
      <c r="N1915">
        <v>0</v>
      </c>
    </row>
    <row r="1916" spans="1:14" x14ac:dyDescent="0.2">
      <c r="A1916" t="s">
        <v>6848</v>
      </c>
      <c r="B1916" t="s">
        <v>86</v>
      </c>
      <c r="C1916" t="s">
        <v>189</v>
      </c>
      <c r="D1916" t="s">
        <v>4941</v>
      </c>
      <c r="E1916">
        <v>112</v>
      </c>
      <c r="F1916">
        <v>4</v>
      </c>
      <c r="G1916">
        <v>101</v>
      </c>
      <c r="H1916">
        <v>6</v>
      </c>
      <c r="I1916">
        <v>1</v>
      </c>
      <c r="J1916">
        <v>41</v>
      </c>
      <c r="K1916">
        <v>0</v>
      </c>
      <c r="L1916">
        <v>0</v>
      </c>
      <c r="M1916">
        <v>0</v>
      </c>
      <c r="N1916">
        <v>0</v>
      </c>
    </row>
    <row r="1917" spans="1:14" x14ac:dyDescent="0.2">
      <c r="A1917" t="s">
        <v>6849</v>
      </c>
      <c r="B1917" t="s">
        <v>86</v>
      </c>
      <c r="C1917" t="s">
        <v>190</v>
      </c>
      <c r="D1917" t="s">
        <v>4941</v>
      </c>
      <c r="E1917">
        <v>314</v>
      </c>
      <c r="F1917">
        <v>50</v>
      </c>
      <c r="G1917">
        <v>257</v>
      </c>
      <c r="H1917">
        <v>7</v>
      </c>
      <c r="I1917">
        <v>0</v>
      </c>
      <c r="J1917">
        <v>151</v>
      </c>
      <c r="K1917">
        <v>0</v>
      </c>
      <c r="L1917">
        <v>0</v>
      </c>
      <c r="M1917">
        <v>0</v>
      </c>
      <c r="N1917">
        <v>0</v>
      </c>
    </row>
    <row r="1918" spans="1:14" x14ac:dyDescent="0.2">
      <c r="A1918" t="s">
        <v>6850</v>
      </c>
      <c r="B1918" t="s">
        <v>86</v>
      </c>
      <c r="C1918" t="s">
        <v>191</v>
      </c>
      <c r="D1918" t="s">
        <v>4941</v>
      </c>
      <c r="E1918">
        <v>66</v>
      </c>
      <c r="F1918">
        <v>6</v>
      </c>
      <c r="G1918">
        <v>54</v>
      </c>
      <c r="H1918">
        <v>6</v>
      </c>
      <c r="I1918">
        <v>0</v>
      </c>
      <c r="J1918">
        <v>18</v>
      </c>
      <c r="K1918">
        <v>0</v>
      </c>
      <c r="L1918">
        <v>0</v>
      </c>
      <c r="M1918">
        <v>0</v>
      </c>
      <c r="N1918">
        <v>0</v>
      </c>
    </row>
    <row r="1919" spans="1:14" x14ac:dyDescent="0.2">
      <c r="A1919" t="s">
        <v>6851</v>
      </c>
      <c r="B1919" t="s">
        <v>86</v>
      </c>
      <c r="C1919" t="s">
        <v>192</v>
      </c>
      <c r="D1919" t="s">
        <v>4941</v>
      </c>
      <c r="E1919">
        <v>83</v>
      </c>
      <c r="F1919">
        <v>17</v>
      </c>
      <c r="G1919">
        <v>66</v>
      </c>
      <c r="H1919">
        <v>0</v>
      </c>
      <c r="I1919">
        <v>0</v>
      </c>
      <c r="J1919">
        <v>18</v>
      </c>
      <c r="K1919">
        <v>0</v>
      </c>
      <c r="L1919">
        <v>0</v>
      </c>
      <c r="M1919">
        <v>0</v>
      </c>
      <c r="N1919">
        <v>0</v>
      </c>
    </row>
    <row r="1920" spans="1:14" x14ac:dyDescent="0.2">
      <c r="A1920" t="s">
        <v>6852</v>
      </c>
      <c r="B1920" t="s">
        <v>86</v>
      </c>
      <c r="C1920" t="s">
        <v>193</v>
      </c>
      <c r="D1920" t="s">
        <v>4941</v>
      </c>
      <c r="E1920">
        <v>199</v>
      </c>
      <c r="F1920">
        <v>21</v>
      </c>
      <c r="G1920">
        <v>174</v>
      </c>
      <c r="H1920">
        <v>1</v>
      </c>
      <c r="I1920">
        <v>3</v>
      </c>
      <c r="J1920">
        <v>66</v>
      </c>
      <c r="K1920">
        <v>0</v>
      </c>
      <c r="L1920">
        <v>0</v>
      </c>
      <c r="M1920">
        <v>0</v>
      </c>
      <c r="N1920">
        <v>0</v>
      </c>
    </row>
    <row r="1921" spans="1:14" x14ac:dyDescent="0.2">
      <c r="A1921" t="s">
        <v>6853</v>
      </c>
      <c r="B1921" t="s">
        <v>86</v>
      </c>
      <c r="C1921" t="s">
        <v>194</v>
      </c>
      <c r="D1921" t="s">
        <v>4941</v>
      </c>
      <c r="E1921">
        <v>142</v>
      </c>
      <c r="F1921">
        <v>18</v>
      </c>
      <c r="G1921">
        <v>122</v>
      </c>
      <c r="H1921">
        <v>1</v>
      </c>
      <c r="I1921">
        <v>1</v>
      </c>
      <c r="J1921">
        <v>28</v>
      </c>
      <c r="K1921">
        <v>0</v>
      </c>
      <c r="L1921">
        <v>0</v>
      </c>
      <c r="M1921">
        <v>0</v>
      </c>
      <c r="N1921">
        <v>0</v>
      </c>
    </row>
    <row r="1922" spans="1:14" x14ac:dyDescent="0.2">
      <c r="A1922" t="s">
        <v>6854</v>
      </c>
      <c r="B1922" t="s">
        <v>86</v>
      </c>
      <c r="C1922" t="s">
        <v>195</v>
      </c>
      <c r="D1922" t="s">
        <v>4941</v>
      </c>
      <c r="E1922">
        <v>94</v>
      </c>
      <c r="F1922">
        <v>18</v>
      </c>
      <c r="G1922">
        <v>76</v>
      </c>
      <c r="H1922">
        <v>0</v>
      </c>
      <c r="I1922">
        <v>0</v>
      </c>
      <c r="J1922">
        <v>30</v>
      </c>
      <c r="K1922">
        <v>0</v>
      </c>
      <c r="L1922">
        <v>0</v>
      </c>
      <c r="M1922">
        <v>0</v>
      </c>
      <c r="N1922">
        <v>0</v>
      </c>
    </row>
    <row r="1923" spans="1:14" x14ac:dyDescent="0.2">
      <c r="A1923" t="s">
        <v>6855</v>
      </c>
      <c r="B1923" t="s">
        <v>86</v>
      </c>
      <c r="C1923" t="s">
        <v>196</v>
      </c>
      <c r="D1923" t="s">
        <v>4941</v>
      </c>
      <c r="E1923">
        <v>282</v>
      </c>
      <c r="F1923">
        <v>39</v>
      </c>
      <c r="G1923">
        <v>237</v>
      </c>
      <c r="H1923">
        <v>4</v>
      </c>
      <c r="I1923">
        <v>2</v>
      </c>
      <c r="J1923">
        <v>102</v>
      </c>
      <c r="K1923">
        <v>0</v>
      </c>
      <c r="L1923">
        <v>0</v>
      </c>
      <c r="M1923">
        <v>0</v>
      </c>
      <c r="N1923">
        <v>0</v>
      </c>
    </row>
    <row r="1924" spans="1:14" x14ac:dyDescent="0.2">
      <c r="A1924" t="s">
        <v>6856</v>
      </c>
      <c r="B1924" t="s">
        <v>86</v>
      </c>
      <c r="C1924" t="s">
        <v>197</v>
      </c>
      <c r="D1924" t="s">
        <v>4941</v>
      </c>
      <c r="E1924">
        <v>126</v>
      </c>
      <c r="F1924">
        <v>24</v>
      </c>
      <c r="G1924">
        <v>100</v>
      </c>
      <c r="H1924">
        <v>2</v>
      </c>
      <c r="I1924">
        <v>0</v>
      </c>
      <c r="J1924">
        <v>34</v>
      </c>
      <c r="K1924">
        <v>0</v>
      </c>
      <c r="L1924">
        <v>0</v>
      </c>
      <c r="M1924">
        <v>0</v>
      </c>
      <c r="N1924">
        <v>0</v>
      </c>
    </row>
    <row r="1925" spans="1:14" x14ac:dyDescent="0.2">
      <c r="A1925" t="s">
        <v>6857</v>
      </c>
      <c r="B1925" t="s">
        <v>86</v>
      </c>
      <c r="C1925" t="s">
        <v>276</v>
      </c>
      <c r="D1925" t="s">
        <v>4941</v>
      </c>
      <c r="E1925">
        <v>5</v>
      </c>
      <c r="F1925">
        <v>0</v>
      </c>
      <c r="G1925">
        <v>5</v>
      </c>
      <c r="H1925">
        <v>0</v>
      </c>
      <c r="I1925">
        <v>0</v>
      </c>
      <c r="J1925">
        <v>2</v>
      </c>
      <c r="K1925">
        <v>0</v>
      </c>
      <c r="L1925">
        <v>0</v>
      </c>
      <c r="M1925">
        <v>0</v>
      </c>
      <c r="N1925">
        <v>0</v>
      </c>
    </row>
    <row r="1926" spans="1:14" x14ac:dyDescent="0.2">
      <c r="A1926" t="s">
        <v>6858</v>
      </c>
      <c r="B1926" t="s">
        <v>86</v>
      </c>
      <c r="C1926" t="s">
        <v>198</v>
      </c>
      <c r="D1926" t="s">
        <v>4941</v>
      </c>
      <c r="E1926">
        <v>93</v>
      </c>
      <c r="F1926">
        <v>2</v>
      </c>
      <c r="G1926">
        <v>88</v>
      </c>
      <c r="H1926">
        <v>2</v>
      </c>
      <c r="I1926">
        <v>1</v>
      </c>
      <c r="J1926">
        <v>39</v>
      </c>
      <c r="K1926">
        <v>0</v>
      </c>
      <c r="L1926">
        <v>0</v>
      </c>
      <c r="M1926">
        <v>0</v>
      </c>
      <c r="N1926">
        <v>0</v>
      </c>
    </row>
    <row r="1927" spans="1:14" x14ac:dyDescent="0.2">
      <c r="A1927" t="s">
        <v>6859</v>
      </c>
      <c r="B1927" t="s">
        <v>86</v>
      </c>
      <c r="C1927" t="s">
        <v>199</v>
      </c>
      <c r="D1927" t="s">
        <v>4941</v>
      </c>
      <c r="E1927">
        <v>390</v>
      </c>
      <c r="F1927">
        <v>23</v>
      </c>
      <c r="G1927">
        <v>354</v>
      </c>
      <c r="H1927">
        <v>11</v>
      </c>
      <c r="I1927">
        <v>2</v>
      </c>
      <c r="J1927">
        <v>115</v>
      </c>
      <c r="K1927">
        <v>0</v>
      </c>
      <c r="L1927">
        <v>0</v>
      </c>
      <c r="M1927">
        <v>0</v>
      </c>
      <c r="N1927">
        <v>0</v>
      </c>
    </row>
    <row r="1928" spans="1:14" x14ac:dyDescent="0.2">
      <c r="A1928" t="s">
        <v>6860</v>
      </c>
      <c r="B1928" t="s">
        <v>86</v>
      </c>
      <c r="C1928" t="s">
        <v>200</v>
      </c>
      <c r="D1928" t="s">
        <v>4941</v>
      </c>
      <c r="E1928">
        <v>94</v>
      </c>
      <c r="F1928">
        <v>11</v>
      </c>
      <c r="G1928">
        <v>77</v>
      </c>
      <c r="H1928">
        <v>4</v>
      </c>
      <c r="I1928">
        <v>2</v>
      </c>
      <c r="J1928">
        <v>60</v>
      </c>
      <c r="K1928">
        <v>0</v>
      </c>
      <c r="L1928">
        <v>0</v>
      </c>
      <c r="M1928">
        <v>0</v>
      </c>
      <c r="N1928">
        <v>0</v>
      </c>
    </row>
    <row r="1929" spans="1:14" x14ac:dyDescent="0.2">
      <c r="A1929" t="s">
        <v>6861</v>
      </c>
      <c r="B1929" t="s">
        <v>86</v>
      </c>
      <c r="C1929" t="s">
        <v>201</v>
      </c>
      <c r="D1929" t="s">
        <v>4941</v>
      </c>
      <c r="E1929">
        <v>353</v>
      </c>
      <c r="F1929">
        <v>38</v>
      </c>
      <c r="G1929">
        <v>309</v>
      </c>
      <c r="H1929">
        <v>6</v>
      </c>
      <c r="I1929">
        <v>0</v>
      </c>
      <c r="J1929">
        <v>145</v>
      </c>
      <c r="K1929">
        <v>0</v>
      </c>
      <c r="L1929">
        <v>0</v>
      </c>
      <c r="M1929">
        <v>0</v>
      </c>
      <c r="N1929">
        <v>0</v>
      </c>
    </row>
    <row r="1930" spans="1:14" x14ac:dyDescent="0.2">
      <c r="A1930" t="s">
        <v>6862</v>
      </c>
      <c r="B1930" t="s">
        <v>86</v>
      </c>
      <c r="C1930" t="s">
        <v>202</v>
      </c>
      <c r="D1930" t="s">
        <v>4941</v>
      </c>
      <c r="E1930">
        <v>131</v>
      </c>
      <c r="F1930">
        <v>27</v>
      </c>
      <c r="G1930">
        <v>101</v>
      </c>
      <c r="H1930">
        <v>3</v>
      </c>
      <c r="I1930">
        <v>0</v>
      </c>
      <c r="J1930">
        <v>40</v>
      </c>
      <c r="K1930">
        <v>0</v>
      </c>
      <c r="L1930">
        <v>0</v>
      </c>
      <c r="M1930">
        <v>0</v>
      </c>
      <c r="N1930">
        <v>0</v>
      </c>
    </row>
    <row r="1931" spans="1:14" x14ac:dyDescent="0.2">
      <c r="A1931" t="s">
        <v>6863</v>
      </c>
      <c r="B1931" t="s">
        <v>86</v>
      </c>
      <c r="C1931" t="s">
        <v>203</v>
      </c>
      <c r="D1931" t="s">
        <v>4941</v>
      </c>
      <c r="E1931">
        <v>106</v>
      </c>
      <c r="F1931">
        <v>21</v>
      </c>
      <c r="G1931">
        <v>80</v>
      </c>
      <c r="H1931">
        <v>4</v>
      </c>
      <c r="I1931">
        <v>1</v>
      </c>
      <c r="J1931">
        <v>27</v>
      </c>
      <c r="K1931">
        <v>0</v>
      </c>
      <c r="L1931">
        <v>0</v>
      </c>
      <c r="M1931">
        <v>0</v>
      </c>
      <c r="N1931">
        <v>0</v>
      </c>
    </row>
    <row r="1932" spans="1:14" x14ac:dyDescent="0.2">
      <c r="A1932" t="s">
        <v>6864</v>
      </c>
      <c r="B1932" t="s">
        <v>86</v>
      </c>
      <c r="C1932" t="s">
        <v>204</v>
      </c>
      <c r="D1932" t="s">
        <v>4941</v>
      </c>
      <c r="E1932">
        <v>93</v>
      </c>
      <c r="F1932">
        <v>13</v>
      </c>
      <c r="G1932">
        <v>77</v>
      </c>
      <c r="H1932">
        <v>2</v>
      </c>
      <c r="I1932">
        <v>1</v>
      </c>
      <c r="J1932">
        <v>28</v>
      </c>
      <c r="K1932">
        <v>0</v>
      </c>
      <c r="L1932">
        <v>0</v>
      </c>
      <c r="M1932">
        <v>0</v>
      </c>
      <c r="N1932">
        <v>0</v>
      </c>
    </row>
    <row r="1933" spans="1:14" x14ac:dyDescent="0.2">
      <c r="A1933" t="s">
        <v>6865</v>
      </c>
      <c r="B1933" t="s">
        <v>86</v>
      </c>
      <c r="C1933" t="s">
        <v>205</v>
      </c>
      <c r="D1933" t="s">
        <v>4941</v>
      </c>
      <c r="E1933">
        <v>80</v>
      </c>
      <c r="F1933">
        <v>8</v>
      </c>
      <c r="G1933">
        <v>69</v>
      </c>
      <c r="H1933">
        <v>2</v>
      </c>
      <c r="I1933">
        <v>1</v>
      </c>
      <c r="J1933">
        <v>25</v>
      </c>
      <c r="K1933">
        <v>0</v>
      </c>
      <c r="L1933">
        <v>0</v>
      </c>
      <c r="M1933">
        <v>0</v>
      </c>
      <c r="N1933">
        <v>0</v>
      </c>
    </row>
    <row r="1934" spans="1:14" x14ac:dyDescent="0.2">
      <c r="A1934" t="s">
        <v>6866</v>
      </c>
      <c r="B1934" t="s">
        <v>86</v>
      </c>
      <c r="C1934" t="s">
        <v>206</v>
      </c>
      <c r="D1934" t="s">
        <v>4941</v>
      </c>
      <c r="E1934">
        <v>141</v>
      </c>
      <c r="F1934">
        <v>16</v>
      </c>
      <c r="G1934">
        <v>121</v>
      </c>
      <c r="H1934">
        <v>3</v>
      </c>
      <c r="I1934">
        <v>1</v>
      </c>
      <c r="J1934">
        <v>57</v>
      </c>
      <c r="K1934">
        <v>0</v>
      </c>
      <c r="L1934">
        <v>0</v>
      </c>
      <c r="M1934">
        <v>0</v>
      </c>
      <c r="N1934">
        <v>0</v>
      </c>
    </row>
    <row r="1935" spans="1:14" x14ac:dyDescent="0.2">
      <c r="A1935" t="s">
        <v>6867</v>
      </c>
      <c r="B1935" t="s">
        <v>86</v>
      </c>
      <c r="C1935" t="s">
        <v>207</v>
      </c>
      <c r="D1935" t="s">
        <v>4941</v>
      </c>
      <c r="E1935">
        <v>68</v>
      </c>
      <c r="F1935">
        <v>5</v>
      </c>
      <c r="G1935">
        <v>60</v>
      </c>
      <c r="H1935">
        <v>2</v>
      </c>
      <c r="I1935">
        <v>1</v>
      </c>
      <c r="J1935">
        <v>35</v>
      </c>
      <c r="K1935">
        <v>0</v>
      </c>
      <c r="L1935">
        <v>0</v>
      </c>
      <c r="M1935">
        <v>0</v>
      </c>
      <c r="N1935">
        <v>0</v>
      </c>
    </row>
    <row r="1936" spans="1:14" x14ac:dyDescent="0.2">
      <c r="A1936" t="s">
        <v>6868</v>
      </c>
      <c r="B1936" t="s">
        <v>86</v>
      </c>
      <c r="C1936" t="s">
        <v>208</v>
      </c>
      <c r="D1936" t="s">
        <v>4941</v>
      </c>
      <c r="E1936">
        <v>146</v>
      </c>
      <c r="F1936">
        <v>20</v>
      </c>
      <c r="G1936">
        <v>125</v>
      </c>
      <c r="H1936">
        <v>0</v>
      </c>
      <c r="I1936">
        <v>1</v>
      </c>
      <c r="J1936">
        <v>39</v>
      </c>
      <c r="K1936">
        <v>0</v>
      </c>
      <c r="L1936">
        <v>0</v>
      </c>
      <c r="M1936">
        <v>0</v>
      </c>
      <c r="N1936">
        <v>0</v>
      </c>
    </row>
    <row r="1937" spans="1:14" x14ac:dyDescent="0.2">
      <c r="A1937" t="s">
        <v>6869</v>
      </c>
      <c r="B1937" t="s">
        <v>86</v>
      </c>
      <c r="C1937" t="s">
        <v>209</v>
      </c>
      <c r="D1937" t="s">
        <v>4941</v>
      </c>
      <c r="E1937">
        <v>128</v>
      </c>
      <c r="F1937">
        <v>9</v>
      </c>
      <c r="G1937">
        <v>115</v>
      </c>
      <c r="H1937">
        <v>3</v>
      </c>
      <c r="I1937">
        <v>1</v>
      </c>
      <c r="J1937">
        <v>41</v>
      </c>
      <c r="K1937">
        <v>0</v>
      </c>
      <c r="L1937">
        <v>0</v>
      </c>
      <c r="M1937">
        <v>0</v>
      </c>
      <c r="N1937">
        <v>0</v>
      </c>
    </row>
    <row r="1938" spans="1:14" x14ac:dyDescent="0.2">
      <c r="A1938" t="s">
        <v>6870</v>
      </c>
      <c r="B1938" t="s">
        <v>86</v>
      </c>
      <c r="C1938" t="s">
        <v>210</v>
      </c>
      <c r="D1938" t="s">
        <v>4941</v>
      </c>
      <c r="E1938">
        <v>143</v>
      </c>
      <c r="F1938">
        <v>29</v>
      </c>
      <c r="G1938">
        <v>112</v>
      </c>
      <c r="H1938">
        <v>1</v>
      </c>
      <c r="I1938">
        <v>1</v>
      </c>
      <c r="J1938">
        <v>27</v>
      </c>
      <c r="K1938">
        <v>0</v>
      </c>
      <c r="L1938">
        <v>0</v>
      </c>
      <c r="M1938">
        <v>0</v>
      </c>
      <c r="N1938">
        <v>0</v>
      </c>
    </row>
    <row r="1939" spans="1:14" x14ac:dyDescent="0.2">
      <c r="A1939" t="s">
        <v>6871</v>
      </c>
      <c r="B1939" t="s">
        <v>86</v>
      </c>
      <c r="C1939" t="s">
        <v>211</v>
      </c>
      <c r="D1939" t="s">
        <v>4941</v>
      </c>
      <c r="E1939">
        <v>17</v>
      </c>
      <c r="F1939">
        <v>0</v>
      </c>
      <c r="G1939">
        <v>16</v>
      </c>
      <c r="H1939">
        <v>0</v>
      </c>
      <c r="I1939">
        <v>1</v>
      </c>
      <c r="J1939">
        <v>2</v>
      </c>
      <c r="K1939">
        <v>0</v>
      </c>
      <c r="L1939">
        <v>0</v>
      </c>
      <c r="M1939">
        <v>0</v>
      </c>
      <c r="N1939">
        <v>0</v>
      </c>
    </row>
    <row r="1940" spans="1:14" x14ac:dyDescent="0.2">
      <c r="A1940" t="s">
        <v>6872</v>
      </c>
      <c r="B1940" t="s">
        <v>86</v>
      </c>
      <c r="C1940" t="s">
        <v>212</v>
      </c>
      <c r="D1940" t="s">
        <v>4941</v>
      </c>
      <c r="E1940">
        <v>128</v>
      </c>
      <c r="F1940">
        <v>14</v>
      </c>
      <c r="G1940">
        <v>111</v>
      </c>
      <c r="H1940">
        <v>3</v>
      </c>
      <c r="I1940">
        <v>0</v>
      </c>
      <c r="J1940">
        <v>50</v>
      </c>
      <c r="K1940">
        <v>0</v>
      </c>
      <c r="L1940">
        <v>0</v>
      </c>
      <c r="M1940">
        <v>0</v>
      </c>
      <c r="N1940">
        <v>0</v>
      </c>
    </row>
    <row r="1941" spans="1:14" x14ac:dyDescent="0.2">
      <c r="A1941" t="s">
        <v>6873</v>
      </c>
      <c r="B1941" t="s">
        <v>86</v>
      </c>
      <c r="C1941" t="s">
        <v>213</v>
      </c>
      <c r="D1941" t="s">
        <v>4941</v>
      </c>
      <c r="E1941">
        <v>124</v>
      </c>
      <c r="F1941">
        <v>5</v>
      </c>
      <c r="G1941">
        <v>113</v>
      </c>
      <c r="H1941">
        <v>4</v>
      </c>
      <c r="I1941">
        <v>2</v>
      </c>
      <c r="J1941">
        <v>24</v>
      </c>
      <c r="K1941">
        <v>0</v>
      </c>
      <c r="L1941">
        <v>0</v>
      </c>
      <c r="M1941">
        <v>0</v>
      </c>
      <c r="N1941">
        <v>0</v>
      </c>
    </row>
    <row r="1942" spans="1:14" x14ac:dyDescent="0.2">
      <c r="A1942" t="s">
        <v>6874</v>
      </c>
      <c r="B1942" t="s">
        <v>86</v>
      </c>
      <c r="C1942" t="s">
        <v>214</v>
      </c>
      <c r="D1942" t="s">
        <v>4941</v>
      </c>
      <c r="E1942">
        <v>78</v>
      </c>
      <c r="F1942">
        <v>8</v>
      </c>
      <c r="G1942">
        <v>69</v>
      </c>
      <c r="H1942">
        <v>1</v>
      </c>
      <c r="I1942">
        <v>0</v>
      </c>
      <c r="J1942">
        <v>25</v>
      </c>
      <c r="K1942">
        <v>0</v>
      </c>
      <c r="L1942">
        <v>0</v>
      </c>
      <c r="M1942">
        <v>0</v>
      </c>
      <c r="N1942">
        <v>0</v>
      </c>
    </row>
    <row r="1943" spans="1:14" x14ac:dyDescent="0.2">
      <c r="A1943" t="s">
        <v>6875</v>
      </c>
      <c r="B1943" t="s">
        <v>86</v>
      </c>
      <c r="C1943" t="s">
        <v>215</v>
      </c>
      <c r="D1943" t="s">
        <v>4941</v>
      </c>
      <c r="E1943">
        <v>205</v>
      </c>
      <c r="F1943">
        <v>25</v>
      </c>
      <c r="G1943">
        <v>177</v>
      </c>
      <c r="H1943">
        <v>3</v>
      </c>
      <c r="I1943">
        <v>0</v>
      </c>
      <c r="J1943">
        <v>73</v>
      </c>
      <c r="K1943">
        <v>0</v>
      </c>
      <c r="L1943">
        <v>0</v>
      </c>
      <c r="M1943">
        <v>0</v>
      </c>
      <c r="N1943">
        <v>0</v>
      </c>
    </row>
    <row r="1944" spans="1:14" x14ac:dyDescent="0.2">
      <c r="A1944" t="s">
        <v>6876</v>
      </c>
      <c r="B1944" t="s">
        <v>86</v>
      </c>
      <c r="C1944" t="s">
        <v>216</v>
      </c>
      <c r="D1944" t="s">
        <v>4941</v>
      </c>
      <c r="E1944">
        <v>128</v>
      </c>
      <c r="F1944">
        <v>30</v>
      </c>
      <c r="G1944">
        <v>94</v>
      </c>
      <c r="H1944">
        <v>3</v>
      </c>
      <c r="I1944">
        <v>1</v>
      </c>
      <c r="J1944">
        <v>50</v>
      </c>
      <c r="K1944">
        <v>0</v>
      </c>
      <c r="L1944">
        <v>0</v>
      </c>
      <c r="M1944">
        <v>0</v>
      </c>
      <c r="N1944">
        <v>0</v>
      </c>
    </row>
    <row r="1945" spans="1:14" x14ac:dyDescent="0.2">
      <c r="A1945" t="s">
        <v>6877</v>
      </c>
      <c r="B1945" t="s">
        <v>86</v>
      </c>
      <c r="C1945" t="s">
        <v>217</v>
      </c>
      <c r="D1945" t="s">
        <v>4941</v>
      </c>
      <c r="E1945">
        <v>51</v>
      </c>
      <c r="F1945">
        <v>6</v>
      </c>
      <c r="G1945">
        <v>43</v>
      </c>
      <c r="H1945">
        <v>1</v>
      </c>
      <c r="I1945">
        <v>1</v>
      </c>
      <c r="J1945">
        <v>37</v>
      </c>
      <c r="K1945">
        <v>0</v>
      </c>
      <c r="L1945">
        <v>0</v>
      </c>
      <c r="M1945">
        <v>0</v>
      </c>
      <c r="N1945">
        <v>0</v>
      </c>
    </row>
    <row r="1946" spans="1:14" x14ac:dyDescent="0.2">
      <c r="A1946" t="s">
        <v>6878</v>
      </c>
      <c r="B1946" t="s">
        <v>86</v>
      </c>
      <c r="C1946" t="s">
        <v>218</v>
      </c>
      <c r="D1946" t="s">
        <v>4941</v>
      </c>
      <c r="E1946">
        <v>116</v>
      </c>
      <c r="F1946">
        <v>25</v>
      </c>
      <c r="G1946">
        <v>88</v>
      </c>
      <c r="H1946">
        <v>2</v>
      </c>
      <c r="I1946">
        <v>1</v>
      </c>
      <c r="J1946">
        <v>41</v>
      </c>
      <c r="K1946">
        <v>0</v>
      </c>
      <c r="L1946">
        <v>0</v>
      </c>
      <c r="M1946">
        <v>0</v>
      </c>
      <c r="N1946">
        <v>0</v>
      </c>
    </row>
    <row r="1947" spans="1:14" x14ac:dyDescent="0.2">
      <c r="A1947" t="s">
        <v>6879</v>
      </c>
      <c r="B1947" t="s">
        <v>86</v>
      </c>
      <c r="C1947" t="s">
        <v>219</v>
      </c>
      <c r="D1947" t="s">
        <v>4941</v>
      </c>
      <c r="E1947">
        <v>251</v>
      </c>
      <c r="F1947">
        <v>46</v>
      </c>
      <c r="G1947">
        <v>200</v>
      </c>
      <c r="H1947">
        <v>5</v>
      </c>
      <c r="I1947">
        <v>0</v>
      </c>
      <c r="J1947">
        <v>41</v>
      </c>
      <c r="K1947">
        <v>0</v>
      </c>
      <c r="L1947">
        <v>0</v>
      </c>
      <c r="M1947">
        <v>0</v>
      </c>
      <c r="N1947">
        <v>0</v>
      </c>
    </row>
    <row r="1948" spans="1:14" x14ac:dyDescent="0.2">
      <c r="A1948" t="s">
        <v>6880</v>
      </c>
      <c r="B1948" t="s">
        <v>86</v>
      </c>
      <c r="C1948" t="s">
        <v>220</v>
      </c>
      <c r="D1948" t="s">
        <v>4941</v>
      </c>
      <c r="E1948">
        <v>167</v>
      </c>
      <c r="F1948">
        <v>22</v>
      </c>
      <c r="G1948">
        <v>141</v>
      </c>
      <c r="H1948">
        <v>4</v>
      </c>
      <c r="I1948">
        <v>0</v>
      </c>
      <c r="J1948">
        <v>42</v>
      </c>
      <c r="K1948">
        <v>0</v>
      </c>
      <c r="L1948">
        <v>0</v>
      </c>
      <c r="M1948">
        <v>0</v>
      </c>
      <c r="N1948">
        <v>0</v>
      </c>
    </row>
    <row r="1949" spans="1:14" x14ac:dyDescent="0.2">
      <c r="A1949" t="s">
        <v>6881</v>
      </c>
      <c r="B1949" t="s">
        <v>86</v>
      </c>
      <c r="C1949" t="s">
        <v>221</v>
      </c>
      <c r="D1949" t="s">
        <v>4941</v>
      </c>
      <c r="E1949">
        <v>54</v>
      </c>
      <c r="F1949">
        <v>13</v>
      </c>
      <c r="G1949">
        <v>41</v>
      </c>
      <c r="H1949">
        <v>0</v>
      </c>
      <c r="I1949">
        <v>0</v>
      </c>
      <c r="J1949">
        <v>24</v>
      </c>
      <c r="K1949">
        <v>0</v>
      </c>
      <c r="L1949">
        <v>0</v>
      </c>
      <c r="M1949">
        <v>0</v>
      </c>
      <c r="N1949">
        <v>0</v>
      </c>
    </row>
    <row r="1950" spans="1:14" x14ac:dyDescent="0.2">
      <c r="A1950" t="s">
        <v>6882</v>
      </c>
      <c r="B1950" t="s">
        <v>86</v>
      </c>
      <c r="C1950" t="s">
        <v>222</v>
      </c>
      <c r="D1950" t="s">
        <v>4941</v>
      </c>
      <c r="E1950">
        <v>120</v>
      </c>
      <c r="F1950">
        <v>21</v>
      </c>
      <c r="G1950">
        <v>95</v>
      </c>
      <c r="H1950">
        <v>3</v>
      </c>
      <c r="I1950">
        <v>1</v>
      </c>
      <c r="J1950">
        <v>27</v>
      </c>
      <c r="K1950">
        <v>0</v>
      </c>
      <c r="L1950">
        <v>0</v>
      </c>
      <c r="M1950">
        <v>0</v>
      </c>
      <c r="N1950">
        <v>0</v>
      </c>
    </row>
    <row r="1951" spans="1:14" x14ac:dyDescent="0.2">
      <c r="A1951" t="s">
        <v>6883</v>
      </c>
      <c r="B1951" t="s">
        <v>86</v>
      </c>
      <c r="C1951" t="s">
        <v>223</v>
      </c>
      <c r="D1951" t="s">
        <v>4941</v>
      </c>
      <c r="E1951">
        <v>108</v>
      </c>
      <c r="F1951">
        <v>23</v>
      </c>
      <c r="G1951">
        <v>81</v>
      </c>
      <c r="H1951">
        <v>2</v>
      </c>
      <c r="I1951">
        <v>2</v>
      </c>
      <c r="J1951">
        <v>25</v>
      </c>
      <c r="K1951">
        <v>0</v>
      </c>
      <c r="L1951">
        <v>0</v>
      </c>
      <c r="M1951">
        <v>0</v>
      </c>
      <c r="N1951">
        <v>0</v>
      </c>
    </row>
    <row r="1952" spans="1:14" x14ac:dyDescent="0.2">
      <c r="A1952" t="s">
        <v>6884</v>
      </c>
      <c r="B1952" t="s">
        <v>86</v>
      </c>
      <c r="C1952" t="s">
        <v>224</v>
      </c>
      <c r="D1952" t="s">
        <v>4941</v>
      </c>
      <c r="E1952">
        <v>152</v>
      </c>
      <c r="F1952">
        <v>10</v>
      </c>
      <c r="G1952">
        <v>137</v>
      </c>
      <c r="H1952">
        <v>2</v>
      </c>
      <c r="I1952">
        <v>3</v>
      </c>
      <c r="J1952">
        <v>95</v>
      </c>
      <c r="K1952">
        <v>0</v>
      </c>
      <c r="L1952">
        <v>0</v>
      </c>
      <c r="M1952">
        <v>0</v>
      </c>
      <c r="N1952">
        <v>0</v>
      </c>
    </row>
    <row r="1953" spans="1:14" x14ac:dyDescent="0.2">
      <c r="A1953" t="s">
        <v>6885</v>
      </c>
      <c r="B1953" t="s">
        <v>86</v>
      </c>
      <c r="C1953" t="s">
        <v>225</v>
      </c>
      <c r="D1953" t="s">
        <v>4941</v>
      </c>
      <c r="E1953">
        <v>51</v>
      </c>
      <c r="F1953">
        <v>7</v>
      </c>
      <c r="G1953">
        <v>43</v>
      </c>
      <c r="H1953">
        <v>1</v>
      </c>
      <c r="I1953">
        <v>0</v>
      </c>
      <c r="J1953">
        <v>23</v>
      </c>
      <c r="K1953">
        <v>0</v>
      </c>
      <c r="L1953">
        <v>0</v>
      </c>
      <c r="M1953">
        <v>0</v>
      </c>
      <c r="N1953">
        <v>0</v>
      </c>
    </row>
    <row r="1954" spans="1:14" x14ac:dyDescent="0.2">
      <c r="A1954" t="s">
        <v>6886</v>
      </c>
      <c r="B1954" t="s">
        <v>86</v>
      </c>
      <c r="C1954" t="s">
        <v>226</v>
      </c>
      <c r="D1954" t="s">
        <v>4941</v>
      </c>
      <c r="E1954">
        <v>373</v>
      </c>
      <c r="F1954">
        <v>56</v>
      </c>
      <c r="G1954">
        <v>310</v>
      </c>
      <c r="H1954">
        <v>5</v>
      </c>
      <c r="I1954">
        <v>2</v>
      </c>
      <c r="J1954">
        <v>112</v>
      </c>
      <c r="K1954">
        <v>0</v>
      </c>
      <c r="L1954">
        <v>0</v>
      </c>
      <c r="M1954">
        <v>0</v>
      </c>
      <c r="N1954">
        <v>0</v>
      </c>
    </row>
    <row r="1955" spans="1:14" x14ac:dyDescent="0.2">
      <c r="A1955" t="s">
        <v>6887</v>
      </c>
      <c r="B1955" t="s">
        <v>86</v>
      </c>
      <c r="C1955" t="s">
        <v>227</v>
      </c>
      <c r="D1955" t="s">
        <v>4941</v>
      </c>
      <c r="E1955">
        <v>180</v>
      </c>
      <c r="F1955">
        <v>25</v>
      </c>
      <c r="G1955">
        <v>153</v>
      </c>
      <c r="H1955">
        <v>2</v>
      </c>
      <c r="I1955">
        <v>0</v>
      </c>
      <c r="J1955">
        <v>79</v>
      </c>
      <c r="K1955">
        <v>0</v>
      </c>
      <c r="L1955">
        <v>0</v>
      </c>
      <c r="M1955">
        <v>0</v>
      </c>
      <c r="N1955">
        <v>0</v>
      </c>
    </row>
    <row r="1956" spans="1:14" x14ac:dyDescent="0.2">
      <c r="A1956" t="s">
        <v>6888</v>
      </c>
      <c r="B1956" t="s">
        <v>86</v>
      </c>
      <c r="C1956" t="s">
        <v>228</v>
      </c>
      <c r="D1956" t="s">
        <v>4941</v>
      </c>
      <c r="E1956">
        <v>89</v>
      </c>
      <c r="F1956">
        <v>15</v>
      </c>
      <c r="G1956">
        <v>72</v>
      </c>
      <c r="H1956">
        <v>2</v>
      </c>
      <c r="I1956">
        <v>0</v>
      </c>
      <c r="J1956">
        <v>46</v>
      </c>
      <c r="K1956">
        <v>0</v>
      </c>
      <c r="L1956">
        <v>0</v>
      </c>
      <c r="M1956">
        <v>0</v>
      </c>
      <c r="N1956">
        <v>0</v>
      </c>
    </row>
    <row r="1957" spans="1:14" x14ac:dyDescent="0.2">
      <c r="A1957" t="s">
        <v>6889</v>
      </c>
      <c r="B1957" t="s">
        <v>86</v>
      </c>
      <c r="C1957" t="s">
        <v>229</v>
      </c>
      <c r="D1957" t="s">
        <v>4941</v>
      </c>
      <c r="E1957">
        <v>76</v>
      </c>
      <c r="F1957">
        <v>14</v>
      </c>
      <c r="G1957">
        <v>56</v>
      </c>
      <c r="H1957">
        <v>5</v>
      </c>
      <c r="I1957">
        <v>1</v>
      </c>
      <c r="J1957">
        <v>27</v>
      </c>
      <c r="K1957">
        <v>0</v>
      </c>
      <c r="L1957">
        <v>0</v>
      </c>
      <c r="M1957">
        <v>0</v>
      </c>
      <c r="N1957">
        <v>0</v>
      </c>
    </row>
    <row r="1958" spans="1:14" x14ac:dyDescent="0.2">
      <c r="A1958" t="s">
        <v>6890</v>
      </c>
      <c r="B1958" t="s">
        <v>86</v>
      </c>
      <c r="C1958" t="s">
        <v>230</v>
      </c>
      <c r="D1958" t="s">
        <v>4941</v>
      </c>
      <c r="E1958">
        <v>321</v>
      </c>
      <c r="F1958">
        <v>55</v>
      </c>
      <c r="G1958">
        <v>258</v>
      </c>
      <c r="H1958">
        <v>7</v>
      </c>
      <c r="I1958">
        <v>1</v>
      </c>
      <c r="J1958">
        <v>107</v>
      </c>
      <c r="K1958">
        <v>0</v>
      </c>
      <c r="L1958">
        <v>0</v>
      </c>
      <c r="M1958">
        <v>0</v>
      </c>
      <c r="N1958">
        <v>0</v>
      </c>
    </row>
    <row r="1959" spans="1:14" x14ac:dyDescent="0.2">
      <c r="A1959" t="s">
        <v>6891</v>
      </c>
      <c r="B1959" t="s">
        <v>86</v>
      </c>
      <c r="C1959" t="s">
        <v>231</v>
      </c>
      <c r="D1959" t="s">
        <v>4941</v>
      </c>
      <c r="E1959">
        <v>79</v>
      </c>
      <c r="F1959">
        <v>17</v>
      </c>
      <c r="G1959">
        <v>61</v>
      </c>
      <c r="H1959">
        <v>1</v>
      </c>
      <c r="I1959">
        <v>0</v>
      </c>
      <c r="J1959">
        <v>25</v>
      </c>
      <c r="K1959">
        <v>0</v>
      </c>
      <c r="L1959">
        <v>0</v>
      </c>
      <c r="M1959">
        <v>0</v>
      </c>
      <c r="N1959">
        <v>0</v>
      </c>
    </row>
    <row r="1960" spans="1:14" x14ac:dyDescent="0.2">
      <c r="A1960" t="s">
        <v>6892</v>
      </c>
      <c r="B1960" t="s">
        <v>86</v>
      </c>
      <c r="C1960" t="s">
        <v>232</v>
      </c>
      <c r="D1960" t="s">
        <v>4941</v>
      </c>
      <c r="E1960">
        <v>853</v>
      </c>
      <c r="F1960">
        <v>148</v>
      </c>
      <c r="G1960">
        <v>696</v>
      </c>
      <c r="H1960">
        <v>7</v>
      </c>
      <c r="I1960">
        <v>2</v>
      </c>
      <c r="J1960">
        <v>327</v>
      </c>
      <c r="K1960">
        <v>0</v>
      </c>
      <c r="L1960">
        <v>0</v>
      </c>
      <c r="M1960">
        <v>0</v>
      </c>
      <c r="N1960">
        <v>0</v>
      </c>
    </row>
    <row r="1961" spans="1:14" x14ac:dyDescent="0.2">
      <c r="A1961" t="s">
        <v>6893</v>
      </c>
      <c r="B1961" t="s">
        <v>86</v>
      </c>
      <c r="C1961" t="s">
        <v>233</v>
      </c>
      <c r="D1961" t="s">
        <v>4941</v>
      </c>
      <c r="E1961">
        <v>123</v>
      </c>
      <c r="F1961">
        <v>10</v>
      </c>
      <c r="G1961">
        <v>110</v>
      </c>
      <c r="H1961">
        <v>3</v>
      </c>
      <c r="I1961">
        <v>0</v>
      </c>
      <c r="J1961">
        <v>67</v>
      </c>
      <c r="K1961">
        <v>0</v>
      </c>
      <c r="L1961">
        <v>0</v>
      </c>
      <c r="M1961">
        <v>0</v>
      </c>
      <c r="N1961">
        <v>0</v>
      </c>
    </row>
    <row r="1962" spans="1:14" x14ac:dyDescent="0.2">
      <c r="A1962" t="s">
        <v>6894</v>
      </c>
      <c r="B1962" t="s">
        <v>86</v>
      </c>
      <c r="C1962" t="s">
        <v>234</v>
      </c>
      <c r="D1962" t="s">
        <v>4941</v>
      </c>
      <c r="E1962">
        <v>131</v>
      </c>
      <c r="F1962">
        <v>16</v>
      </c>
      <c r="G1962">
        <v>114</v>
      </c>
      <c r="H1962">
        <v>1</v>
      </c>
      <c r="I1962">
        <v>0</v>
      </c>
      <c r="J1962">
        <v>40</v>
      </c>
      <c r="K1962">
        <v>0</v>
      </c>
      <c r="L1962">
        <v>0</v>
      </c>
      <c r="M1962">
        <v>0</v>
      </c>
      <c r="N1962">
        <v>0</v>
      </c>
    </row>
    <row r="1963" spans="1:14" x14ac:dyDescent="0.2">
      <c r="A1963" t="s">
        <v>6895</v>
      </c>
      <c r="B1963" t="s">
        <v>86</v>
      </c>
      <c r="C1963" t="s">
        <v>235</v>
      </c>
      <c r="D1963" t="s">
        <v>4941</v>
      </c>
      <c r="E1963">
        <v>124</v>
      </c>
      <c r="F1963">
        <v>4</v>
      </c>
      <c r="G1963">
        <v>114</v>
      </c>
      <c r="H1963">
        <v>5</v>
      </c>
      <c r="I1963">
        <v>1</v>
      </c>
      <c r="J1963">
        <v>52</v>
      </c>
      <c r="K1963">
        <v>0</v>
      </c>
      <c r="L1963">
        <v>0</v>
      </c>
      <c r="M1963">
        <v>0</v>
      </c>
      <c r="N1963">
        <v>0</v>
      </c>
    </row>
    <row r="1964" spans="1:14" x14ac:dyDescent="0.2">
      <c r="A1964" t="s">
        <v>6896</v>
      </c>
      <c r="B1964" t="s">
        <v>86</v>
      </c>
      <c r="C1964" t="s">
        <v>236</v>
      </c>
      <c r="D1964" t="s">
        <v>4941</v>
      </c>
      <c r="E1964">
        <v>91</v>
      </c>
      <c r="F1964">
        <v>10</v>
      </c>
      <c r="G1964">
        <v>77</v>
      </c>
      <c r="H1964">
        <v>2</v>
      </c>
      <c r="I1964">
        <v>2</v>
      </c>
      <c r="J1964">
        <v>20</v>
      </c>
      <c r="K1964">
        <v>0</v>
      </c>
      <c r="L1964">
        <v>0</v>
      </c>
      <c r="M1964">
        <v>0</v>
      </c>
      <c r="N1964">
        <v>0</v>
      </c>
    </row>
    <row r="1965" spans="1:14" x14ac:dyDescent="0.2">
      <c r="A1965" t="s">
        <v>6897</v>
      </c>
      <c r="B1965" t="s">
        <v>86</v>
      </c>
      <c r="C1965" t="s">
        <v>237</v>
      </c>
      <c r="D1965" t="s">
        <v>4941</v>
      </c>
      <c r="E1965">
        <v>86</v>
      </c>
      <c r="F1965">
        <v>17</v>
      </c>
      <c r="G1965">
        <v>65</v>
      </c>
      <c r="H1965">
        <v>3</v>
      </c>
      <c r="I1965">
        <v>1</v>
      </c>
      <c r="J1965">
        <v>42</v>
      </c>
      <c r="K1965">
        <v>0</v>
      </c>
      <c r="L1965">
        <v>0</v>
      </c>
      <c r="M1965">
        <v>0</v>
      </c>
      <c r="N1965">
        <v>0</v>
      </c>
    </row>
    <row r="1966" spans="1:14" x14ac:dyDescent="0.2">
      <c r="A1966" t="s">
        <v>6898</v>
      </c>
      <c r="B1966" t="s">
        <v>86</v>
      </c>
      <c r="C1966" t="s">
        <v>238</v>
      </c>
      <c r="D1966" t="s">
        <v>4941</v>
      </c>
      <c r="E1966">
        <v>58</v>
      </c>
      <c r="F1966">
        <v>8</v>
      </c>
      <c r="G1966">
        <v>48</v>
      </c>
      <c r="H1966">
        <v>1</v>
      </c>
      <c r="I1966">
        <v>1</v>
      </c>
      <c r="J1966">
        <v>19</v>
      </c>
      <c r="K1966">
        <v>0</v>
      </c>
      <c r="L1966">
        <v>0</v>
      </c>
      <c r="M1966">
        <v>0</v>
      </c>
      <c r="N1966">
        <v>0</v>
      </c>
    </row>
    <row r="1967" spans="1:14" x14ac:dyDescent="0.2">
      <c r="A1967" t="s">
        <v>6899</v>
      </c>
      <c r="B1967" t="s">
        <v>86</v>
      </c>
      <c r="C1967" t="s">
        <v>239</v>
      </c>
      <c r="D1967" t="s">
        <v>4941</v>
      </c>
      <c r="E1967">
        <v>86</v>
      </c>
      <c r="F1967">
        <v>5</v>
      </c>
      <c r="G1967">
        <v>78</v>
      </c>
      <c r="H1967">
        <v>3</v>
      </c>
      <c r="I1967">
        <v>0</v>
      </c>
      <c r="J1967">
        <v>49</v>
      </c>
      <c r="K1967">
        <v>0</v>
      </c>
      <c r="L1967">
        <v>0</v>
      </c>
      <c r="M1967">
        <v>0</v>
      </c>
      <c r="N1967">
        <v>0</v>
      </c>
    </row>
    <row r="1968" spans="1:14" x14ac:dyDescent="0.2">
      <c r="A1968" t="s">
        <v>6900</v>
      </c>
      <c r="B1968" t="s">
        <v>86</v>
      </c>
      <c r="C1968" t="s">
        <v>240</v>
      </c>
      <c r="D1968" t="s">
        <v>4941</v>
      </c>
      <c r="E1968">
        <v>150</v>
      </c>
      <c r="F1968">
        <v>26</v>
      </c>
      <c r="G1968">
        <v>122</v>
      </c>
      <c r="H1968">
        <v>2</v>
      </c>
      <c r="I1968">
        <v>0</v>
      </c>
      <c r="J1968">
        <v>50</v>
      </c>
      <c r="K1968">
        <v>0</v>
      </c>
      <c r="L1968">
        <v>0</v>
      </c>
      <c r="M1968">
        <v>0</v>
      </c>
      <c r="N1968">
        <v>0</v>
      </c>
    </row>
    <row r="1969" spans="1:14" x14ac:dyDescent="0.2">
      <c r="A1969" t="s">
        <v>6901</v>
      </c>
      <c r="B1969" t="s">
        <v>86</v>
      </c>
      <c r="C1969" t="s">
        <v>241</v>
      </c>
      <c r="D1969" t="s">
        <v>4941</v>
      </c>
      <c r="E1969">
        <v>164</v>
      </c>
      <c r="F1969">
        <v>22</v>
      </c>
      <c r="G1969">
        <v>136</v>
      </c>
      <c r="H1969">
        <v>4</v>
      </c>
      <c r="I1969">
        <v>2</v>
      </c>
      <c r="J1969">
        <v>42</v>
      </c>
      <c r="K1969">
        <v>0</v>
      </c>
      <c r="L1969">
        <v>0</v>
      </c>
      <c r="M1969">
        <v>0</v>
      </c>
      <c r="N1969">
        <v>0</v>
      </c>
    </row>
    <row r="1970" spans="1:14" x14ac:dyDescent="0.2">
      <c r="A1970" t="s">
        <v>6902</v>
      </c>
      <c r="B1970" t="s">
        <v>86</v>
      </c>
      <c r="C1970" t="s">
        <v>242</v>
      </c>
      <c r="D1970" t="s">
        <v>4941</v>
      </c>
      <c r="E1970">
        <v>74</v>
      </c>
      <c r="F1970">
        <v>11</v>
      </c>
      <c r="G1970">
        <v>60</v>
      </c>
      <c r="H1970">
        <v>2</v>
      </c>
      <c r="I1970">
        <v>1</v>
      </c>
      <c r="J1970">
        <v>23</v>
      </c>
      <c r="K1970">
        <v>0</v>
      </c>
      <c r="L1970">
        <v>0</v>
      </c>
      <c r="M1970">
        <v>0</v>
      </c>
      <c r="N1970">
        <v>0</v>
      </c>
    </row>
    <row r="1971" spans="1:14" x14ac:dyDescent="0.2">
      <c r="A1971" t="s">
        <v>6903</v>
      </c>
      <c r="B1971" t="s">
        <v>86</v>
      </c>
      <c r="C1971" t="s">
        <v>243</v>
      </c>
      <c r="D1971" t="s">
        <v>4941</v>
      </c>
      <c r="E1971">
        <v>153</v>
      </c>
      <c r="F1971">
        <v>16</v>
      </c>
      <c r="G1971">
        <v>134</v>
      </c>
      <c r="H1971">
        <v>2</v>
      </c>
      <c r="I1971">
        <v>1</v>
      </c>
      <c r="J1971">
        <v>54</v>
      </c>
      <c r="K1971">
        <v>0</v>
      </c>
      <c r="L1971">
        <v>0</v>
      </c>
      <c r="M1971">
        <v>0</v>
      </c>
      <c r="N1971">
        <v>0</v>
      </c>
    </row>
    <row r="1972" spans="1:14" x14ac:dyDescent="0.2">
      <c r="A1972" t="s">
        <v>6904</v>
      </c>
      <c r="B1972" t="s">
        <v>86</v>
      </c>
      <c r="C1972" t="s">
        <v>244</v>
      </c>
      <c r="D1972" t="s">
        <v>4941</v>
      </c>
      <c r="E1972">
        <v>185</v>
      </c>
      <c r="F1972">
        <v>23</v>
      </c>
      <c r="G1972">
        <v>153</v>
      </c>
      <c r="H1972">
        <v>8</v>
      </c>
      <c r="I1972">
        <v>1</v>
      </c>
      <c r="J1972">
        <v>46</v>
      </c>
      <c r="K1972">
        <v>0</v>
      </c>
      <c r="L1972">
        <v>0</v>
      </c>
      <c r="M1972">
        <v>0</v>
      </c>
      <c r="N1972">
        <v>0</v>
      </c>
    </row>
    <row r="1973" spans="1:14" x14ac:dyDescent="0.2">
      <c r="A1973" t="s">
        <v>6905</v>
      </c>
      <c r="B1973" t="s">
        <v>86</v>
      </c>
      <c r="C1973" t="s">
        <v>245</v>
      </c>
      <c r="D1973" t="s">
        <v>4941</v>
      </c>
      <c r="E1973">
        <v>103</v>
      </c>
      <c r="F1973">
        <v>20</v>
      </c>
      <c r="G1973">
        <v>83</v>
      </c>
      <c r="H1973">
        <v>0</v>
      </c>
      <c r="I1973">
        <v>0</v>
      </c>
      <c r="J1973">
        <v>42</v>
      </c>
      <c r="K1973">
        <v>0</v>
      </c>
      <c r="L1973">
        <v>0</v>
      </c>
      <c r="M1973">
        <v>0</v>
      </c>
      <c r="N1973">
        <v>0</v>
      </c>
    </row>
    <row r="1974" spans="1:14" x14ac:dyDescent="0.2">
      <c r="A1974" t="s">
        <v>6906</v>
      </c>
      <c r="B1974" t="s">
        <v>86</v>
      </c>
      <c r="C1974" t="s">
        <v>246</v>
      </c>
      <c r="D1974" t="s">
        <v>4941</v>
      </c>
      <c r="E1974">
        <v>306</v>
      </c>
      <c r="F1974">
        <v>58</v>
      </c>
      <c r="G1974">
        <v>245</v>
      </c>
      <c r="H1974">
        <v>3</v>
      </c>
      <c r="I1974">
        <v>0</v>
      </c>
      <c r="J1974">
        <v>87</v>
      </c>
      <c r="K1974">
        <v>0</v>
      </c>
      <c r="L1974">
        <v>0</v>
      </c>
      <c r="M1974">
        <v>0</v>
      </c>
      <c r="N1974">
        <v>0</v>
      </c>
    </row>
    <row r="1975" spans="1:14" x14ac:dyDescent="0.2">
      <c r="A1975" t="s">
        <v>6907</v>
      </c>
      <c r="B1975" t="s">
        <v>86</v>
      </c>
      <c r="C1975" t="s">
        <v>247</v>
      </c>
      <c r="D1975" t="s">
        <v>4941</v>
      </c>
      <c r="E1975">
        <v>93</v>
      </c>
      <c r="F1975">
        <v>8</v>
      </c>
      <c r="G1975">
        <v>84</v>
      </c>
      <c r="H1975">
        <v>1</v>
      </c>
      <c r="I1975">
        <v>0</v>
      </c>
      <c r="J1975">
        <v>41</v>
      </c>
      <c r="K1975">
        <v>0</v>
      </c>
      <c r="L1975">
        <v>0</v>
      </c>
      <c r="M1975">
        <v>0</v>
      </c>
      <c r="N1975">
        <v>0</v>
      </c>
    </row>
    <row r="1976" spans="1:14" x14ac:dyDescent="0.2">
      <c r="A1976" t="s">
        <v>6908</v>
      </c>
      <c r="B1976" t="s">
        <v>86</v>
      </c>
      <c r="C1976" t="s">
        <v>248</v>
      </c>
      <c r="D1976" t="s">
        <v>4941</v>
      </c>
      <c r="E1976">
        <v>253</v>
      </c>
      <c r="F1976">
        <v>29</v>
      </c>
      <c r="G1976">
        <v>216</v>
      </c>
      <c r="H1976">
        <v>5</v>
      </c>
      <c r="I1976">
        <v>3</v>
      </c>
      <c r="J1976">
        <v>70</v>
      </c>
      <c r="K1976">
        <v>0</v>
      </c>
      <c r="L1976">
        <v>0</v>
      </c>
      <c r="M1976">
        <v>0</v>
      </c>
      <c r="N1976">
        <v>0</v>
      </c>
    </row>
    <row r="1977" spans="1:14" x14ac:dyDescent="0.2">
      <c r="A1977" t="s">
        <v>6909</v>
      </c>
      <c r="B1977" t="s">
        <v>86</v>
      </c>
      <c r="C1977" t="s">
        <v>249</v>
      </c>
      <c r="D1977" t="s">
        <v>4941</v>
      </c>
      <c r="E1977">
        <v>460</v>
      </c>
      <c r="F1977">
        <v>63</v>
      </c>
      <c r="G1977">
        <v>391</v>
      </c>
      <c r="H1977">
        <v>5</v>
      </c>
      <c r="I1977">
        <v>1</v>
      </c>
      <c r="J1977">
        <v>191</v>
      </c>
      <c r="K1977">
        <v>0</v>
      </c>
      <c r="L1977">
        <v>0</v>
      </c>
      <c r="M1977">
        <v>0</v>
      </c>
      <c r="N1977">
        <v>0</v>
      </c>
    </row>
    <row r="1978" spans="1:14" x14ac:dyDescent="0.2">
      <c r="A1978" t="s">
        <v>6910</v>
      </c>
      <c r="B1978" t="s">
        <v>86</v>
      </c>
      <c r="C1978" t="s">
        <v>250</v>
      </c>
      <c r="D1978" t="s">
        <v>4941</v>
      </c>
      <c r="E1978">
        <v>72</v>
      </c>
      <c r="F1978">
        <v>15</v>
      </c>
      <c r="G1978">
        <v>57</v>
      </c>
      <c r="H1978">
        <v>0</v>
      </c>
      <c r="I1978">
        <v>0</v>
      </c>
      <c r="J1978">
        <v>20</v>
      </c>
      <c r="K1978">
        <v>0</v>
      </c>
      <c r="L1978">
        <v>0</v>
      </c>
      <c r="M1978">
        <v>0</v>
      </c>
      <c r="N1978">
        <v>0</v>
      </c>
    </row>
    <row r="1979" spans="1:14" x14ac:dyDescent="0.2">
      <c r="A1979" t="s">
        <v>6911</v>
      </c>
      <c r="B1979" t="s">
        <v>86</v>
      </c>
      <c r="C1979" t="s">
        <v>251</v>
      </c>
      <c r="D1979" t="s">
        <v>4941</v>
      </c>
      <c r="E1979">
        <v>72</v>
      </c>
      <c r="F1979">
        <v>15</v>
      </c>
      <c r="G1979">
        <v>57</v>
      </c>
      <c r="H1979">
        <v>0</v>
      </c>
      <c r="I1979">
        <v>0</v>
      </c>
      <c r="J1979">
        <v>10</v>
      </c>
      <c r="K1979">
        <v>0</v>
      </c>
      <c r="L1979">
        <v>0</v>
      </c>
      <c r="M1979">
        <v>0</v>
      </c>
      <c r="N1979">
        <v>0</v>
      </c>
    </row>
    <row r="1980" spans="1:14" x14ac:dyDescent="0.2">
      <c r="A1980" t="s">
        <v>6912</v>
      </c>
      <c r="B1980" t="s">
        <v>86</v>
      </c>
      <c r="C1980" t="s">
        <v>252</v>
      </c>
      <c r="D1980" t="s">
        <v>4941</v>
      </c>
      <c r="E1980">
        <v>156</v>
      </c>
      <c r="F1980">
        <v>20</v>
      </c>
      <c r="G1980">
        <v>135</v>
      </c>
      <c r="H1980">
        <v>1</v>
      </c>
      <c r="I1980">
        <v>0</v>
      </c>
      <c r="J1980">
        <v>37</v>
      </c>
      <c r="K1980">
        <v>0</v>
      </c>
      <c r="L1980">
        <v>0</v>
      </c>
      <c r="M1980">
        <v>0</v>
      </c>
      <c r="N1980">
        <v>0</v>
      </c>
    </row>
    <row r="1981" spans="1:14" x14ac:dyDescent="0.2">
      <c r="A1981" t="s">
        <v>6913</v>
      </c>
      <c r="B1981" t="s">
        <v>86</v>
      </c>
      <c r="C1981" t="s">
        <v>253</v>
      </c>
      <c r="D1981" t="s">
        <v>4941</v>
      </c>
      <c r="E1981">
        <v>356</v>
      </c>
      <c r="F1981">
        <v>65</v>
      </c>
      <c r="G1981">
        <v>285</v>
      </c>
      <c r="H1981">
        <v>6</v>
      </c>
      <c r="I1981">
        <v>0</v>
      </c>
      <c r="J1981">
        <v>73</v>
      </c>
      <c r="K1981">
        <v>0</v>
      </c>
      <c r="L1981">
        <v>0</v>
      </c>
      <c r="M1981">
        <v>0</v>
      </c>
      <c r="N1981">
        <v>0</v>
      </c>
    </row>
    <row r="1982" spans="1:14" x14ac:dyDescent="0.2">
      <c r="A1982" t="s">
        <v>6914</v>
      </c>
      <c r="B1982" t="s">
        <v>86</v>
      </c>
      <c r="C1982" t="s">
        <v>254</v>
      </c>
      <c r="D1982" t="s">
        <v>4941</v>
      </c>
      <c r="E1982">
        <v>106</v>
      </c>
      <c r="F1982">
        <v>20</v>
      </c>
      <c r="G1982">
        <v>84</v>
      </c>
      <c r="H1982">
        <v>2</v>
      </c>
      <c r="I1982">
        <v>0</v>
      </c>
      <c r="J1982">
        <v>33</v>
      </c>
      <c r="K1982">
        <v>0</v>
      </c>
      <c r="L1982">
        <v>0</v>
      </c>
      <c r="M1982">
        <v>0</v>
      </c>
      <c r="N1982">
        <v>0</v>
      </c>
    </row>
    <row r="1983" spans="1:14" x14ac:dyDescent="0.2">
      <c r="A1983" t="s">
        <v>6915</v>
      </c>
      <c r="B1983" t="s">
        <v>86</v>
      </c>
      <c r="C1983" t="s">
        <v>255</v>
      </c>
      <c r="D1983" t="s">
        <v>4941</v>
      </c>
      <c r="E1983">
        <v>124</v>
      </c>
      <c r="F1983">
        <v>23</v>
      </c>
      <c r="G1983">
        <v>99</v>
      </c>
      <c r="H1983">
        <v>2</v>
      </c>
      <c r="I1983">
        <v>0</v>
      </c>
      <c r="J1983">
        <v>61</v>
      </c>
      <c r="K1983">
        <v>0</v>
      </c>
      <c r="L1983">
        <v>0</v>
      </c>
      <c r="M1983">
        <v>0</v>
      </c>
      <c r="N1983">
        <v>0</v>
      </c>
    </row>
    <row r="1984" spans="1:14" x14ac:dyDescent="0.2">
      <c r="A1984" t="s">
        <v>6916</v>
      </c>
      <c r="B1984" t="s">
        <v>86</v>
      </c>
      <c r="C1984" t="s">
        <v>256</v>
      </c>
      <c r="D1984" t="s">
        <v>4941</v>
      </c>
      <c r="E1984">
        <v>145</v>
      </c>
      <c r="F1984">
        <v>22</v>
      </c>
      <c r="G1984">
        <v>122</v>
      </c>
      <c r="H1984">
        <v>1</v>
      </c>
      <c r="I1984">
        <v>0</v>
      </c>
      <c r="J1984">
        <v>32</v>
      </c>
      <c r="K1984">
        <v>0</v>
      </c>
      <c r="L1984">
        <v>0</v>
      </c>
      <c r="M1984">
        <v>0</v>
      </c>
      <c r="N1984">
        <v>0</v>
      </c>
    </row>
    <row r="1985" spans="1:14" x14ac:dyDescent="0.2">
      <c r="A1985" t="s">
        <v>6917</v>
      </c>
      <c r="B1985" t="s">
        <v>86</v>
      </c>
      <c r="C1985" t="s">
        <v>257</v>
      </c>
      <c r="D1985" t="s">
        <v>4941</v>
      </c>
      <c r="E1985">
        <v>73</v>
      </c>
      <c r="F1985">
        <v>4</v>
      </c>
      <c r="G1985">
        <v>65</v>
      </c>
      <c r="H1985">
        <v>2</v>
      </c>
      <c r="I1985">
        <v>2</v>
      </c>
      <c r="J1985">
        <v>22</v>
      </c>
      <c r="K1985">
        <v>0</v>
      </c>
      <c r="L1985">
        <v>0</v>
      </c>
      <c r="M1985">
        <v>0</v>
      </c>
      <c r="N1985">
        <v>0</v>
      </c>
    </row>
    <row r="1986" spans="1:14" x14ac:dyDescent="0.2">
      <c r="A1986" t="s">
        <v>6918</v>
      </c>
      <c r="B1986" t="s">
        <v>86</v>
      </c>
      <c r="C1986" t="s">
        <v>258</v>
      </c>
      <c r="D1986" t="s">
        <v>4941</v>
      </c>
      <c r="E1986">
        <v>263</v>
      </c>
      <c r="F1986">
        <v>56</v>
      </c>
      <c r="G1986">
        <v>201</v>
      </c>
      <c r="H1986">
        <v>3</v>
      </c>
      <c r="I1986">
        <v>3</v>
      </c>
      <c r="J1986">
        <v>68</v>
      </c>
      <c r="K1986">
        <v>0</v>
      </c>
      <c r="L1986">
        <v>0</v>
      </c>
      <c r="M1986">
        <v>0</v>
      </c>
      <c r="N1986">
        <v>0</v>
      </c>
    </row>
    <row r="1987" spans="1:14" x14ac:dyDescent="0.2">
      <c r="A1987" t="s">
        <v>6919</v>
      </c>
      <c r="B1987" t="s">
        <v>86</v>
      </c>
      <c r="C1987" t="s">
        <v>259</v>
      </c>
      <c r="D1987" t="s">
        <v>4941</v>
      </c>
      <c r="E1987">
        <v>106</v>
      </c>
      <c r="F1987">
        <v>20</v>
      </c>
      <c r="G1987">
        <v>85</v>
      </c>
      <c r="H1987">
        <v>1</v>
      </c>
      <c r="I1987">
        <v>0</v>
      </c>
      <c r="J1987">
        <v>39</v>
      </c>
      <c r="K1987">
        <v>0</v>
      </c>
      <c r="L1987">
        <v>0</v>
      </c>
      <c r="M1987">
        <v>0</v>
      </c>
      <c r="N1987">
        <v>0</v>
      </c>
    </row>
    <row r="1988" spans="1:14" x14ac:dyDescent="0.2">
      <c r="A1988" t="s">
        <v>6920</v>
      </c>
      <c r="B1988" t="s">
        <v>86</v>
      </c>
      <c r="C1988" t="s">
        <v>107</v>
      </c>
      <c r="D1988" t="s">
        <v>4943</v>
      </c>
      <c r="E1988">
        <v>38</v>
      </c>
      <c r="F1988">
        <v>3</v>
      </c>
      <c r="G1988">
        <v>33</v>
      </c>
      <c r="H1988">
        <v>2</v>
      </c>
      <c r="I1988">
        <v>0</v>
      </c>
      <c r="J1988">
        <v>83</v>
      </c>
      <c r="K1988">
        <v>0</v>
      </c>
      <c r="L1988">
        <v>0</v>
      </c>
      <c r="M1988">
        <v>0</v>
      </c>
      <c r="N1988">
        <v>0</v>
      </c>
    </row>
    <row r="1989" spans="1:14" x14ac:dyDescent="0.2">
      <c r="A1989" t="s">
        <v>6921</v>
      </c>
      <c r="B1989" t="s">
        <v>86</v>
      </c>
      <c r="C1989" t="s">
        <v>108</v>
      </c>
      <c r="D1989" t="s">
        <v>4943</v>
      </c>
      <c r="E1989">
        <v>78</v>
      </c>
      <c r="F1989">
        <v>11</v>
      </c>
      <c r="G1989">
        <v>65</v>
      </c>
      <c r="H1989">
        <v>2</v>
      </c>
      <c r="I1989">
        <v>0</v>
      </c>
      <c r="J1989">
        <v>199</v>
      </c>
      <c r="K1989">
        <v>0</v>
      </c>
      <c r="L1989">
        <v>0</v>
      </c>
      <c r="M1989">
        <v>0</v>
      </c>
      <c r="N1989">
        <v>0</v>
      </c>
    </row>
    <row r="1990" spans="1:14" x14ac:dyDescent="0.2">
      <c r="A1990" t="s">
        <v>6922</v>
      </c>
      <c r="B1990" t="s">
        <v>86</v>
      </c>
      <c r="C1990" t="s">
        <v>109</v>
      </c>
      <c r="D1990" t="s">
        <v>4943</v>
      </c>
      <c r="E1990">
        <v>46</v>
      </c>
      <c r="F1990">
        <v>9</v>
      </c>
      <c r="G1990">
        <v>37</v>
      </c>
      <c r="H1990">
        <v>0</v>
      </c>
      <c r="I1990">
        <v>0</v>
      </c>
      <c r="J1990">
        <v>105</v>
      </c>
      <c r="K1990">
        <v>0</v>
      </c>
      <c r="L1990">
        <v>0</v>
      </c>
      <c r="M1990">
        <v>0</v>
      </c>
      <c r="N1990">
        <v>0</v>
      </c>
    </row>
    <row r="1991" spans="1:14" x14ac:dyDescent="0.2">
      <c r="A1991" t="s">
        <v>6923</v>
      </c>
      <c r="B1991" t="s">
        <v>86</v>
      </c>
      <c r="C1991" t="s">
        <v>110</v>
      </c>
      <c r="D1991" t="s">
        <v>4943</v>
      </c>
      <c r="E1991">
        <v>31</v>
      </c>
      <c r="F1991">
        <v>5</v>
      </c>
      <c r="G1991">
        <v>26</v>
      </c>
      <c r="H1991">
        <v>0</v>
      </c>
      <c r="I1991">
        <v>0</v>
      </c>
      <c r="J1991">
        <v>95</v>
      </c>
      <c r="K1991">
        <v>0</v>
      </c>
      <c r="L1991">
        <v>0</v>
      </c>
      <c r="M1991">
        <v>0</v>
      </c>
      <c r="N1991">
        <v>0</v>
      </c>
    </row>
    <row r="1992" spans="1:14" x14ac:dyDescent="0.2">
      <c r="A1992" t="s">
        <v>6924</v>
      </c>
      <c r="B1992" t="s">
        <v>86</v>
      </c>
      <c r="C1992" t="s">
        <v>111</v>
      </c>
      <c r="D1992" t="s">
        <v>4943</v>
      </c>
      <c r="E1992">
        <v>35</v>
      </c>
      <c r="F1992">
        <v>6</v>
      </c>
      <c r="G1992">
        <v>28</v>
      </c>
      <c r="H1992">
        <v>1</v>
      </c>
      <c r="I1992">
        <v>0</v>
      </c>
      <c r="J1992">
        <v>91</v>
      </c>
      <c r="K1992">
        <v>0</v>
      </c>
      <c r="L1992">
        <v>0</v>
      </c>
      <c r="M1992">
        <v>0</v>
      </c>
      <c r="N1992">
        <v>0</v>
      </c>
    </row>
    <row r="1993" spans="1:14" x14ac:dyDescent="0.2">
      <c r="A1993" t="s">
        <v>6925</v>
      </c>
      <c r="B1993" t="s">
        <v>86</v>
      </c>
      <c r="C1993" t="s">
        <v>112</v>
      </c>
      <c r="D1993" t="s">
        <v>4943</v>
      </c>
      <c r="E1993">
        <v>68</v>
      </c>
      <c r="F1993">
        <v>4</v>
      </c>
      <c r="G1993">
        <v>62</v>
      </c>
      <c r="H1993">
        <v>2</v>
      </c>
      <c r="I1993">
        <v>0</v>
      </c>
      <c r="J1993">
        <v>214</v>
      </c>
      <c r="K1993">
        <v>0</v>
      </c>
      <c r="L1993">
        <v>0</v>
      </c>
      <c r="M1993">
        <v>0</v>
      </c>
      <c r="N1993">
        <v>0</v>
      </c>
    </row>
    <row r="1994" spans="1:14" x14ac:dyDescent="0.2">
      <c r="A1994" t="s">
        <v>6926</v>
      </c>
      <c r="B1994" t="s">
        <v>86</v>
      </c>
      <c r="C1994" t="s">
        <v>113</v>
      </c>
      <c r="D1994" t="s">
        <v>4943</v>
      </c>
      <c r="E1994">
        <v>116</v>
      </c>
      <c r="F1994">
        <v>7</v>
      </c>
      <c r="G1994">
        <v>109</v>
      </c>
      <c r="H1994">
        <v>0</v>
      </c>
      <c r="I1994">
        <v>0</v>
      </c>
      <c r="J1994">
        <v>423</v>
      </c>
      <c r="K1994">
        <v>0</v>
      </c>
      <c r="L1994">
        <v>0</v>
      </c>
      <c r="M1994">
        <v>0</v>
      </c>
      <c r="N1994">
        <v>0</v>
      </c>
    </row>
    <row r="1995" spans="1:14" x14ac:dyDescent="0.2">
      <c r="A1995" t="s">
        <v>6927</v>
      </c>
      <c r="B1995" t="s">
        <v>86</v>
      </c>
      <c r="C1995" t="s">
        <v>114</v>
      </c>
      <c r="D1995" t="s">
        <v>4943</v>
      </c>
      <c r="E1995">
        <v>23</v>
      </c>
      <c r="F1995">
        <v>4</v>
      </c>
      <c r="G1995">
        <v>19</v>
      </c>
      <c r="H1995">
        <v>0</v>
      </c>
      <c r="I1995">
        <v>0</v>
      </c>
      <c r="J1995">
        <v>66</v>
      </c>
      <c r="K1995">
        <v>0</v>
      </c>
      <c r="L1995">
        <v>0</v>
      </c>
      <c r="M1995">
        <v>0</v>
      </c>
      <c r="N1995">
        <v>0</v>
      </c>
    </row>
    <row r="1996" spans="1:14" x14ac:dyDescent="0.2">
      <c r="A1996" t="s">
        <v>6928</v>
      </c>
      <c r="B1996" t="s">
        <v>86</v>
      </c>
      <c r="C1996" t="s">
        <v>115</v>
      </c>
      <c r="D1996" t="s">
        <v>4943</v>
      </c>
      <c r="E1996">
        <v>20</v>
      </c>
      <c r="F1996">
        <v>0</v>
      </c>
      <c r="G1996">
        <v>20</v>
      </c>
      <c r="H1996">
        <v>0</v>
      </c>
      <c r="I1996">
        <v>0</v>
      </c>
      <c r="J1996">
        <v>43</v>
      </c>
      <c r="K1996">
        <v>0</v>
      </c>
      <c r="L1996">
        <v>0</v>
      </c>
      <c r="M1996">
        <v>0</v>
      </c>
      <c r="N1996">
        <v>0</v>
      </c>
    </row>
    <row r="1997" spans="1:14" x14ac:dyDescent="0.2">
      <c r="A1997" t="s">
        <v>6929</v>
      </c>
      <c r="B1997" t="s">
        <v>86</v>
      </c>
      <c r="C1997" t="s">
        <v>116</v>
      </c>
      <c r="D1997" t="s">
        <v>4943</v>
      </c>
      <c r="E1997">
        <v>46</v>
      </c>
      <c r="F1997">
        <v>12</v>
      </c>
      <c r="G1997">
        <v>34</v>
      </c>
      <c r="H1997">
        <v>0</v>
      </c>
      <c r="I1997">
        <v>0</v>
      </c>
      <c r="J1997">
        <v>111</v>
      </c>
      <c r="K1997">
        <v>0</v>
      </c>
      <c r="L1997">
        <v>0</v>
      </c>
      <c r="M1997">
        <v>0</v>
      </c>
      <c r="N1997">
        <v>0</v>
      </c>
    </row>
    <row r="1998" spans="1:14" x14ac:dyDescent="0.2">
      <c r="A1998" t="s">
        <v>6930</v>
      </c>
      <c r="B1998" t="s">
        <v>86</v>
      </c>
      <c r="C1998" t="s">
        <v>117</v>
      </c>
      <c r="D1998" t="s">
        <v>4943</v>
      </c>
      <c r="E1998">
        <v>39</v>
      </c>
      <c r="F1998">
        <v>7</v>
      </c>
      <c r="G1998">
        <v>32</v>
      </c>
      <c r="H1998">
        <v>0</v>
      </c>
      <c r="I1998">
        <v>0</v>
      </c>
      <c r="J1998">
        <v>210</v>
      </c>
      <c r="K1998">
        <v>0</v>
      </c>
      <c r="L1998">
        <v>0</v>
      </c>
      <c r="M1998">
        <v>0</v>
      </c>
      <c r="N1998">
        <v>0</v>
      </c>
    </row>
    <row r="1999" spans="1:14" x14ac:dyDescent="0.2">
      <c r="A1999" t="s">
        <v>6931</v>
      </c>
      <c r="B1999" t="s">
        <v>86</v>
      </c>
      <c r="C1999" t="s">
        <v>118</v>
      </c>
      <c r="D1999" t="s">
        <v>4943</v>
      </c>
      <c r="E1999">
        <v>42</v>
      </c>
      <c r="F1999">
        <v>9</v>
      </c>
      <c r="G1999">
        <v>33</v>
      </c>
      <c r="H1999">
        <v>0</v>
      </c>
      <c r="I1999">
        <v>0</v>
      </c>
      <c r="J1999">
        <v>104</v>
      </c>
      <c r="K1999">
        <v>0</v>
      </c>
      <c r="L1999">
        <v>0</v>
      </c>
      <c r="M1999">
        <v>0</v>
      </c>
      <c r="N1999">
        <v>0</v>
      </c>
    </row>
    <row r="2000" spans="1:14" x14ac:dyDescent="0.2">
      <c r="A2000" t="s">
        <v>6932</v>
      </c>
      <c r="B2000" t="s">
        <v>86</v>
      </c>
      <c r="C2000" t="s">
        <v>119</v>
      </c>
      <c r="D2000" t="s">
        <v>4943</v>
      </c>
      <c r="E2000">
        <v>93</v>
      </c>
      <c r="F2000">
        <v>18</v>
      </c>
      <c r="G2000">
        <v>75</v>
      </c>
      <c r="H2000">
        <v>0</v>
      </c>
      <c r="I2000">
        <v>0</v>
      </c>
      <c r="J2000">
        <v>252</v>
      </c>
      <c r="K2000">
        <v>0</v>
      </c>
      <c r="L2000">
        <v>0</v>
      </c>
      <c r="M2000">
        <v>0</v>
      </c>
      <c r="N2000">
        <v>0</v>
      </c>
    </row>
    <row r="2001" spans="1:14" x14ac:dyDescent="0.2">
      <c r="A2001" t="s">
        <v>6933</v>
      </c>
      <c r="B2001" t="s">
        <v>86</v>
      </c>
      <c r="C2001" t="s">
        <v>120</v>
      </c>
      <c r="D2001" t="s">
        <v>4943</v>
      </c>
      <c r="E2001">
        <v>53</v>
      </c>
      <c r="F2001">
        <v>6</v>
      </c>
      <c r="G2001">
        <v>46</v>
      </c>
      <c r="H2001">
        <v>1</v>
      </c>
      <c r="I2001">
        <v>0</v>
      </c>
      <c r="J2001">
        <v>133</v>
      </c>
      <c r="K2001">
        <v>0</v>
      </c>
      <c r="L2001">
        <v>0</v>
      </c>
      <c r="M2001">
        <v>0</v>
      </c>
      <c r="N2001">
        <v>0</v>
      </c>
    </row>
    <row r="2002" spans="1:14" x14ac:dyDescent="0.2">
      <c r="A2002" t="s">
        <v>6934</v>
      </c>
      <c r="B2002" t="s">
        <v>86</v>
      </c>
      <c r="C2002" t="s">
        <v>121</v>
      </c>
      <c r="D2002" t="s">
        <v>4943</v>
      </c>
      <c r="E2002">
        <v>27</v>
      </c>
      <c r="F2002">
        <v>6</v>
      </c>
      <c r="G2002">
        <v>20</v>
      </c>
      <c r="H2002">
        <v>0</v>
      </c>
      <c r="I2002">
        <v>1</v>
      </c>
      <c r="J2002">
        <v>114</v>
      </c>
      <c r="K2002">
        <v>0</v>
      </c>
      <c r="L2002">
        <v>0</v>
      </c>
      <c r="M2002">
        <v>0</v>
      </c>
      <c r="N2002">
        <v>0</v>
      </c>
    </row>
    <row r="2003" spans="1:14" x14ac:dyDescent="0.2">
      <c r="A2003" t="s">
        <v>6935</v>
      </c>
      <c r="B2003" t="s">
        <v>86</v>
      </c>
      <c r="C2003" t="s">
        <v>122</v>
      </c>
      <c r="D2003" t="s">
        <v>4943</v>
      </c>
      <c r="E2003">
        <v>62</v>
      </c>
      <c r="F2003">
        <v>5</v>
      </c>
      <c r="G2003">
        <v>57</v>
      </c>
      <c r="H2003">
        <v>0</v>
      </c>
      <c r="I2003">
        <v>0</v>
      </c>
      <c r="J2003">
        <v>239</v>
      </c>
      <c r="K2003">
        <v>0</v>
      </c>
      <c r="L2003">
        <v>0</v>
      </c>
      <c r="M2003">
        <v>0</v>
      </c>
      <c r="N2003">
        <v>0</v>
      </c>
    </row>
    <row r="2004" spans="1:14" x14ac:dyDescent="0.2">
      <c r="A2004" t="s">
        <v>6936</v>
      </c>
      <c r="B2004" t="s">
        <v>86</v>
      </c>
      <c r="C2004" t="s">
        <v>123</v>
      </c>
      <c r="D2004" t="s">
        <v>4943</v>
      </c>
      <c r="E2004">
        <v>112</v>
      </c>
      <c r="F2004">
        <v>13</v>
      </c>
      <c r="G2004">
        <v>96</v>
      </c>
      <c r="H2004">
        <v>3</v>
      </c>
      <c r="I2004">
        <v>0</v>
      </c>
      <c r="J2004">
        <v>293</v>
      </c>
      <c r="K2004">
        <v>0</v>
      </c>
      <c r="L2004">
        <v>0</v>
      </c>
      <c r="M2004">
        <v>0</v>
      </c>
      <c r="N2004">
        <v>0</v>
      </c>
    </row>
    <row r="2005" spans="1:14" x14ac:dyDescent="0.2">
      <c r="A2005" t="s">
        <v>6937</v>
      </c>
      <c r="B2005" t="s">
        <v>86</v>
      </c>
      <c r="C2005" t="s">
        <v>124</v>
      </c>
      <c r="D2005" t="s">
        <v>4943</v>
      </c>
      <c r="E2005">
        <v>112</v>
      </c>
      <c r="F2005">
        <v>11</v>
      </c>
      <c r="G2005">
        <v>98</v>
      </c>
      <c r="H2005">
        <v>3</v>
      </c>
      <c r="I2005">
        <v>0</v>
      </c>
      <c r="J2005">
        <v>360</v>
      </c>
      <c r="K2005">
        <v>0</v>
      </c>
      <c r="L2005">
        <v>0</v>
      </c>
      <c r="M2005">
        <v>0</v>
      </c>
      <c r="N2005">
        <v>0</v>
      </c>
    </row>
    <row r="2006" spans="1:14" x14ac:dyDescent="0.2">
      <c r="A2006" t="s">
        <v>6938</v>
      </c>
      <c r="B2006" t="s">
        <v>86</v>
      </c>
      <c r="C2006" t="s">
        <v>125</v>
      </c>
      <c r="D2006" t="s">
        <v>4943</v>
      </c>
      <c r="E2006">
        <v>25</v>
      </c>
      <c r="F2006">
        <v>6</v>
      </c>
      <c r="G2006">
        <v>19</v>
      </c>
      <c r="H2006">
        <v>0</v>
      </c>
      <c r="I2006">
        <v>0</v>
      </c>
      <c r="J2006">
        <v>92</v>
      </c>
      <c r="K2006">
        <v>0</v>
      </c>
      <c r="L2006">
        <v>0</v>
      </c>
      <c r="M2006">
        <v>0</v>
      </c>
      <c r="N2006">
        <v>0</v>
      </c>
    </row>
    <row r="2007" spans="1:14" x14ac:dyDescent="0.2">
      <c r="A2007" t="s">
        <v>6939</v>
      </c>
      <c r="B2007" t="s">
        <v>86</v>
      </c>
      <c r="C2007" t="s">
        <v>126</v>
      </c>
      <c r="D2007" t="s">
        <v>4943</v>
      </c>
      <c r="E2007">
        <v>31</v>
      </c>
      <c r="F2007">
        <v>6</v>
      </c>
      <c r="G2007">
        <v>25</v>
      </c>
      <c r="H2007">
        <v>0</v>
      </c>
      <c r="I2007">
        <v>0</v>
      </c>
      <c r="J2007">
        <v>108</v>
      </c>
      <c r="K2007">
        <v>0</v>
      </c>
      <c r="L2007">
        <v>0</v>
      </c>
      <c r="M2007">
        <v>0</v>
      </c>
      <c r="N2007">
        <v>0</v>
      </c>
    </row>
    <row r="2008" spans="1:14" x14ac:dyDescent="0.2">
      <c r="A2008" t="s">
        <v>6940</v>
      </c>
      <c r="B2008" t="s">
        <v>86</v>
      </c>
      <c r="C2008" t="s">
        <v>127</v>
      </c>
      <c r="D2008" t="s">
        <v>4943</v>
      </c>
      <c r="E2008">
        <v>131</v>
      </c>
      <c r="F2008">
        <v>23</v>
      </c>
      <c r="G2008">
        <v>108</v>
      </c>
      <c r="H2008">
        <v>0</v>
      </c>
      <c r="I2008">
        <v>0</v>
      </c>
      <c r="J2008">
        <v>403</v>
      </c>
      <c r="K2008">
        <v>0</v>
      </c>
      <c r="L2008">
        <v>0</v>
      </c>
      <c r="M2008">
        <v>0</v>
      </c>
      <c r="N2008">
        <v>0</v>
      </c>
    </row>
    <row r="2009" spans="1:14" x14ac:dyDescent="0.2">
      <c r="A2009" t="s">
        <v>6941</v>
      </c>
      <c r="B2009" t="s">
        <v>86</v>
      </c>
      <c r="C2009" t="s">
        <v>128</v>
      </c>
      <c r="D2009" t="s">
        <v>4943</v>
      </c>
      <c r="E2009">
        <v>41</v>
      </c>
      <c r="F2009">
        <v>2</v>
      </c>
      <c r="G2009">
        <v>39</v>
      </c>
      <c r="H2009">
        <v>0</v>
      </c>
      <c r="I2009">
        <v>0</v>
      </c>
      <c r="J2009">
        <v>99</v>
      </c>
      <c r="K2009">
        <v>0</v>
      </c>
      <c r="L2009">
        <v>0</v>
      </c>
      <c r="M2009">
        <v>0</v>
      </c>
      <c r="N2009">
        <v>0</v>
      </c>
    </row>
    <row r="2010" spans="1:14" x14ac:dyDescent="0.2">
      <c r="A2010" t="s">
        <v>6942</v>
      </c>
      <c r="B2010" t="s">
        <v>86</v>
      </c>
      <c r="C2010" t="s">
        <v>129</v>
      </c>
      <c r="D2010" t="s">
        <v>4943</v>
      </c>
      <c r="E2010">
        <v>64</v>
      </c>
      <c r="F2010">
        <v>11</v>
      </c>
      <c r="G2010">
        <v>53</v>
      </c>
      <c r="H2010">
        <v>0</v>
      </c>
      <c r="I2010">
        <v>0</v>
      </c>
      <c r="J2010">
        <v>224</v>
      </c>
      <c r="K2010">
        <v>0</v>
      </c>
      <c r="L2010">
        <v>0</v>
      </c>
      <c r="M2010">
        <v>0</v>
      </c>
      <c r="N2010">
        <v>0</v>
      </c>
    </row>
    <row r="2011" spans="1:14" x14ac:dyDescent="0.2">
      <c r="A2011" t="s">
        <v>6943</v>
      </c>
      <c r="B2011" t="s">
        <v>86</v>
      </c>
      <c r="C2011" t="s">
        <v>130</v>
      </c>
      <c r="D2011" t="s">
        <v>4943</v>
      </c>
      <c r="E2011">
        <v>45</v>
      </c>
      <c r="F2011">
        <v>11</v>
      </c>
      <c r="G2011">
        <v>34</v>
      </c>
      <c r="H2011">
        <v>0</v>
      </c>
      <c r="I2011">
        <v>0</v>
      </c>
      <c r="J2011">
        <v>186</v>
      </c>
      <c r="K2011">
        <v>0</v>
      </c>
      <c r="L2011">
        <v>0</v>
      </c>
      <c r="M2011">
        <v>0</v>
      </c>
      <c r="N2011">
        <v>0</v>
      </c>
    </row>
    <row r="2012" spans="1:14" x14ac:dyDescent="0.2">
      <c r="A2012" t="s">
        <v>6944</v>
      </c>
      <c r="B2012" t="s">
        <v>89</v>
      </c>
      <c r="C2012" t="s">
        <v>259</v>
      </c>
      <c r="D2012" t="s">
        <v>4941</v>
      </c>
      <c r="E2012">
        <v>44</v>
      </c>
      <c r="F2012">
        <v>10</v>
      </c>
      <c r="G2012">
        <v>34</v>
      </c>
      <c r="H2012">
        <v>0</v>
      </c>
      <c r="I2012">
        <v>0</v>
      </c>
      <c r="J2012">
        <v>15</v>
      </c>
      <c r="K2012">
        <v>0</v>
      </c>
      <c r="L2012">
        <v>0</v>
      </c>
      <c r="M2012">
        <v>0</v>
      </c>
      <c r="N2012">
        <v>0</v>
      </c>
    </row>
    <row r="2013" spans="1:14" x14ac:dyDescent="0.2">
      <c r="A2013" t="s">
        <v>6945</v>
      </c>
      <c r="B2013" t="s">
        <v>89</v>
      </c>
      <c r="C2013" t="s">
        <v>259</v>
      </c>
      <c r="D2013" t="s">
        <v>4943</v>
      </c>
      <c r="E2013">
        <v>15</v>
      </c>
      <c r="F2013">
        <v>2</v>
      </c>
      <c r="G2013">
        <v>13</v>
      </c>
      <c r="H2013">
        <v>0</v>
      </c>
      <c r="I2013">
        <v>0</v>
      </c>
      <c r="J2013">
        <v>44</v>
      </c>
      <c r="K2013">
        <v>0</v>
      </c>
      <c r="L2013">
        <v>0</v>
      </c>
      <c r="M2013">
        <v>0</v>
      </c>
      <c r="N2013">
        <v>0</v>
      </c>
    </row>
    <row r="2014" spans="1:14" x14ac:dyDescent="0.2">
      <c r="A2014" t="s">
        <v>6946</v>
      </c>
      <c r="B2014" t="s">
        <v>89</v>
      </c>
      <c r="C2014" t="s">
        <v>259</v>
      </c>
      <c r="D2014" t="s">
        <v>4925</v>
      </c>
      <c r="E2014">
        <v>0</v>
      </c>
      <c r="F2014">
        <v>0</v>
      </c>
      <c r="G2014">
        <v>0</v>
      </c>
      <c r="H2014">
        <v>0</v>
      </c>
      <c r="I2014">
        <v>0</v>
      </c>
      <c r="J2014">
        <v>0</v>
      </c>
      <c r="K2014">
        <v>36</v>
      </c>
      <c r="L2014">
        <v>36</v>
      </c>
      <c r="M2014">
        <v>0</v>
      </c>
      <c r="N2014">
        <v>0</v>
      </c>
    </row>
    <row r="2015" spans="1:14" x14ac:dyDescent="0.2">
      <c r="A2015" t="s">
        <v>6947</v>
      </c>
      <c r="B2015" t="s">
        <v>89</v>
      </c>
      <c r="C2015" t="s">
        <v>259</v>
      </c>
      <c r="D2015" t="s">
        <v>4927</v>
      </c>
      <c r="E2015">
        <v>0</v>
      </c>
      <c r="F2015">
        <v>0</v>
      </c>
      <c r="G2015">
        <v>0</v>
      </c>
      <c r="H2015">
        <v>0</v>
      </c>
      <c r="I2015">
        <v>0</v>
      </c>
      <c r="J2015">
        <v>0</v>
      </c>
      <c r="K2015">
        <v>19</v>
      </c>
      <c r="L2015">
        <v>19</v>
      </c>
      <c r="M2015">
        <v>0</v>
      </c>
      <c r="N2015">
        <v>0</v>
      </c>
    </row>
    <row r="2016" spans="1:14" x14ac:dyDescent="0.2">
      <c r="A2016" t="s">
        <v>6948</v>
      </c>
      <c r="B2016" t="s">
        <v>88</v>
      </c>
      <c r="C2016" t="s">
        <v>107</v>
      </c>
      <c r="D2016" t="s">
        <v>4929</v>
      </c>
      <c r="E2016">
        <v>40</v>
      </c>
      <c r="F2016">
        <v>3</v>
      </c>
      <c r="G2016">
        <v>34</v>
      </c>
      <c r="H2016">
        <v>2</v>
      </c>
      <c r="I2016">
        <v>1</v>
      </c>
      <c r="J2016">
        <v>27</v>
      </c>
      <c r="K2016">
        <v>0</v>
      </c>
      <c r="L2016">
        <v>0</v>
      </c>
      <c r="M2016">
        <v>0</v>
      </c>
      <c r="N2016">
        <v>0</v>
      </c>
    </row>
    <row r="2017" spans="1:14" x14ac:dyDescent="0.2">
      <c r="A2017" t="s">
        <v>6949</v>
      </c>
      <c r="B2017" t="s">
        <v>88</v>
      </c>
      <c r="C2017" t="s">
        <v>107</v>
      </c>
      <c r="D2017" t="s">
        <v>4931</v>
      </c>
      <c r="E2017">
        <v>67</v>
      </c>
      <c r="F2017">
        <v>6</v>
      </c>
      <c r="G2017">
        <v>55</v>
      </c>
      <c r="H2017">
        <v>5</v>
      </c>
      <c r="I2017">
        <v>1</v>
      </c>
      <c r="J2017">
        <v>0</v>
      </c>
      <c r="K2017">
        <v>0</v>
      </c>
      <c r="L2017">
        <v>0</v>
      </c>
      <c r="M2017">
        <v>0</v>
      </c>
      <c r="N2017">
        <v>0</v>
      </c>
    </row>
    <row r="2018" spans="1:14" x14ac:dyDescent="0.2">
      <c r="A2018" t="s">
        <v>6950</v>
      </c>
      <c r="B2018" t="s">
        <v>88</v>
      </c>
      <c r="C2018" t="s">
        <v>107</v>
      </c>
      <c r="D2018" t="s">
        <v>4933</v>
      </c>
      <c r="E2018">
        <v>23</v>
      </c>
      <c r="F2018">
        <v>2</v>
      </c>
      <c r="G2018">
        <v>20</v>
      </c>
      <c r="H2018">
        <v>1</v>
      </c>
      <c r="I2018">
        <v>0</v>
      </c>
      <c r="J2018">
        <v>44</v>
      </c>
      <c r="K2018">
        <v>0</v>
      </c>
      <c r="L2018">
        <v>0</v>
      </c>
      <c r="M2018">
        <v>0</v>
      </c>
      <c r="N2018">
        <v>0</v>
      </c>
    </row>
    <row r="2019" spans="1:14" x14ac:dyDescent="0.2">
      <c r="A2019" t="s">
        <v>6951</v>
      </c>
      <c r="B2019" t="s">
        <v>88</v>
      </c>
      <c r="C2019" t="s">
        <v>107</v>
      </c>
      <c r="D2019" t="s">
        <v>4935</v>
      </c>
      <c r="E2019">
        <v>67</v>
      </c>
      <c r="F2019">
        <v>6</v>
      </c>
      <c r="G2019">
        <v>56</v>
      </c>
      <c r="H2019">
        <v>4</v>
      </c>
      <c r="I2019">
        <v>1</v>
      </c>
      <c r="J2019">
        <v>0</v>
      </c>
      <c r="K2019">
        <v>0</v>
      </c>
      <c r="L2019">
        <v>0</v>
      </c>
      <c r="M2019">
        <v>0</v>
      </c>
      <c r="N2019">
        <v>0</v>
      </c>
    </row>
    <row r="2020" spans="1:14" x14ac:dyDescent="0.2">
      <c r="A2020" t="s">
        <v>6952</v>
      </c>
      <c r="B2020" t="s">
        <v>88</v>
      </c>
      <c r="C2020" t="s">
        <v>107</v>
      </c>
      <c r="D2020" t="s">
        <v>4937</v>
      </c>
      <c r="E2020">
        <v>40</v>
      </c>
      <c r="F2020">
        <v>3</v>
      </c>
      <c r="G2020">
        <v>34</v>
      </c>
      <c r="H2020">
        <v>2</v>
      </c>
      <c r="I2020">
        <v>1</v>
      </c>
      <c r="J2020">
        <v>27</v>
      </c>
      <c r="K2020">
        <v>0</v>
      </c>
      <c r="L2020">
        <v>0</v>
      </c>
      <c r="M2020">
        <v>0</v>
      </c>
      <c r="N2020">
        <v>0</v>
      </c>
    </row>
    <row r="2021" spans="1:14" x14ac:dyDescent="0.2">
      <c r="A2021" t="s">
        <v>6953</v>
      </c>
      <c r="B2021" t="s">
        <v>88</v>
      </c>
      <c r="C2021" t="s">
        <v>107</v>
      </c>
      <c r="D2021" t="s">
        <v>4939</v>
      </c>
      <c r="E2021">
        <v>27</v>
      </c>
      <c r="F2021">
        <v>4</v>
      </c>
      <c r="G2021">
        <v>21</v>
      </c>
      <c r="H2021">
        <v>2</v>
      </c>
      <c r="I2021">
        <v>0</v>
      </c>
      <c r="J2021">
        <v>40</v>
      </c>
      <c r="K2021">
        <v>0</v>
      </c>
      <c r="L2021">
        <v>0</v>
      </c>
      <c r="M2021">
        <v>0</v>
      </c>
      <c r="N2021">
        <v>0</v>
      </c>
    </row>
    <row r="2022" spans="1:14" x14ac:dyDescent="0.2">
      <c r="A2022" t="s">
        <v>6954</v>
      </c>
      <c r="B2022" t="s">
        <v>88</v>
      </c>
      <c r="C2022" t="s">
        <v>107</v>
      </c>
      <c r="D2022" t="s">
        <v>4941</v>
      </c>
      <c r="E2022">
        <v>40</v>
      </c>
      <c r="F2022">
        <v>3</v>
      </c>
      <c r="G2022">
        <v>34</v>
      </c>
      <c r="H2022">
        <v>2</v>
      </c>
      <c r="I2022">
        <v>1</v>
      </c>
      <c r="J2022">
        <v>27</v>
      </c>
      <c r="K2022">
        <v>0</v>
      </c>
      <c r="L2022">
        <v>0</v>
      </c>
      <c r="M2022">
        <v>0</v>
      </c>
      <c r="N2022">
        <v>0</v>
      </c>
    </row>
    <row r="2023" spans="1:14" x14ac:dyDescent="0.2">
      <c r="A2023" t="s">
        <v>6955</v>
      </c>
      <c r="B2023" t="s">
        <v>88</v>
      </c>
      <c r="C2023" t="s">
        <v>107</v>
      </c>
      <c r="D2023" t="s">
        <v>4943</v>
      </c>
      <c r="E2023">
        <v>25</v>
      </c>
      <c r="F2023">
        <v>3</v>
      </c>
      <c r="G2023">
        <v>20</v>
      </c>
      <c r="H2023">
        <v>2</v>
      </c>
      <c r="I2023">
        <v>0</v>
      </c>
      <c r="J2023">
        <v>42</v>
      </c>
      <c r="K2023">
        <v>0</v>
      </c>
      <c r="L2023">
        <v>0</v>
      </c>
      <c r="M2023">
        <v>0</v>
      </c>
      <c r="N2023">
        <v>0</v>
      </c>
    </row>
    <row r="2024" spans="1:14" x14ac:dyDescent="0.2">
      <c r="A2024" t="s">
        <v>6956</v>
      </c>
      <c r="B2024" t="s">
        <v>88</v>
      </c>
      <c r="C2024" t="s">
        <v>107</v>
      </c>
      <c r="D2024" t="s">
        <v>4925</v>
      </c>
      <c r="E2024">
        <v>0</v>
      </c>
      <c r="F2024">
        <v>0</v>
      </c>
      <c r="G2024">
        <v>0</v>
      </c>
      <c r="H2024">
        <v>0</v>
      </c>
      <c r="I2024">
        <v>0</v>
      </c>
      <c r="J2024">
        <v>0</v>
      </c>
      <c r="K2024">
        <v>67</v>
      </c>
      <c r="L2024">
        <v>65</v>
      </c>
      <c r="M2024">
        <v>2</v>
      </c>
      <c r="N2024">
        <v>0</v>
      </c>
    </row>
    <row r="2025" spans="1:14" x14ac:dyDescent="0.2">
      <c r="A2025" t="s">
        <v>6957</v>
      </c>
      <c r="B2025" t="s">
        <v>88</v>
      </c>
      <c r="C2025" t="s">
        <v>107</v>
      </c>
      <c r="D2025" t="s">
        <v>4927</v>
      </c>
      <c r="E2025">
        <v>0</v>
      </c>
      <c r="F2025">
        <v>0</v>
      </c>
      <c r="G2025">
        <v>0</v>
      </c>
      <c r="H2025">
        <v>0</v>
      </c>
      <c r="I2025">
        <v>0</v>
      </c>
      <c r="J2025">
        <v>0</v>
      </c>
      <c r="K2025">
        <v>58</v>
      </c>
      <c r="L2025">
        <v>56</v>
      </c>
      <c r="M2025">
        <v>2</v>
      </c>
      <c r="N2025">
        <v>0</v>
      </c>
    </row>
    <row r="2026" spans="1:14" x14ac:dyDescent="0.2">
      <c r="A2026" t="s">
        <v>6958</v>
      </c>
      <c r="B2026" t="s">
        <v>88</v>
      </c>
      <c r="C2026" t="s">
        <v>108</v>
      </c>
      <c r="D2026" t="s">
        <v>4929</v>
      </c>
      <c r="E2026">
        <v>94</v>
      </c>
      <c r="F2026">
        <v>21</v>
      </c>
      <c r="G2026">
        <v>70</v>
      </c>
      <c r="H2026">
        <v>3</v>
      </c>
      <c r="I2026">
        <v>0</v>
      </c>
      <c r="J2026">
        <v>61</v>
      </c>
      <c r="K2026">
        <v>0</v>
      </c>
      <c r="L2026">
        <v>0</v>
      </c>
      <c r="M2026">
        <v>0</v>
      </c>
      <c r="N2026">
        <v>0</v>
      </c>
    </row>
    <row r="2027" spans="1:14" x14ac:dyDescent="0.2">
      <c r="A2027" t="s">
        <v>6959</v>
      </c>
      <c r="B2027" t="s">
        <v>88</v>
      </c>
      <c r="C2027" t="s">
        <v>108</v>
      </c>
      <c r="D2027" t="s">
        <v>4931</v>
      </c>
      <c r="E2027">
        <v>155</v>
      </c>
      <c r="F2027">
        <v>22</v>
      </c>
      <c r="G2027">
        <v>125</v>
      </c>
      <c r="H2027">
        <v>7</v>
      </c>
      <c r="I2027">
        <v>1</v>
      </c>
      <c r="J2027">
        <v>0</v>
      </c>
      <c r="K2027">
        <v>0</v>
      </c>
      <c r="L2027">
        <v>0</v>
      </c>
      <c r="M2027">
        <v>0</v>
      </c>
      <c r="N2027">
        <v>0</v>
      </c>
    </row>
    <row r="2028" spans="1:14" x14ac:dyDescent="0.2">
      <c r="A2028" t="s">
        <v>6960</v>
      </c>
      <c r="B2028" t="s">
        <v>88</v>
      </c>
      <c r="C2028" t="s">
        <v>108</v>
      </c>
      <c r="D2028" t="s">
        <v>4933</v>
      </c>
      <c r="E2028">
        <v>54</v>
      </c>
      <c r="F2028">
        <v>7</v>
      </c>
      <c r="G2028">
        <v>45</v>
      </c>
      <c r="H2028">
        <v>2</v>
      </c>
      <c r="I2028">
        <v>0</v>
      </c>
      <c r="J2028">
        <v>101</v>
      </c>
      <c r="K2028">
        <v>0</v>
      </c>
      <c r="L2028">
        <v>0</v>
      </c>
      <c r="M2028">
        <v>0</v>
      </c>
      <c r="N2028">
        <v>0</v>
      </c>
    </row>
    <row r="2029" spans="1:14" x14ac:dyDescent="0.2">
      <c r="A2029" t="s">
        <v>6961</v>
      </c>
      <c r="B2029" t="s">
        <v>88</v>
      </c>
      <c r="C2029" t="s">
        <v>108</v>
      </c>
      <c r="D2029" t="s">
        <v>4935</v>
      </c>
      <c r="E2029">
        <v>155</v>
      </c>
      <c r="F2029">
        <v>22</v>
      </c>
      <c r="G2029">
        <v>125</v>
      </c>
      <c r="H2029">
        <v>7</v>
      </c>
      <c r="I2029">
        <v>1</v>
      </c>
      <c r="J2029">
        <v>0</v>
      </c>
      <c r="K2029">
        <v>0</v>
      </c>
      <c r="L2029">
        <v>0</v>
      </c>
      <c r="M2029">
        <v>0</v>
      </c>
      <c r="N2029">
        <v>0</v>
      </c>
    </row>
    <row r="2030" spans="1:14" x14ac:dyDescent="0.2">
      <c r="A2030" t="s">
        <v>6962</v>
      </c>
      <c r="B2030" t="s">
        <v>88</v>
      </c>
      <c r="C2030" t="s">
        <v>108</v>
      </c>
      <c r="D2030" t="s">
        <v>4937</v>
      </c>
      <c r="E2030">
        <v>94</v>
      </c>
      <c r="F2030">
        <v>19</v>
      </c>
      <c r="G2030">
        <v>72</v>
      </c>
      <c r="H2030">
        <v>2</v>
      </c>
      <c r="I2030">
        <v>1</v>
      </c>
      <c r="J2030">
        <v>61</v>
      </c>
      <c r="K2030">
        <v>0</v>
      </c>
      <c r="L2030">
        <v>0</v>
      </c>
      <c r="M2030">
        <v>0</v>
      </c>
      <c r="N2030">
        <v>0</v>
      </c>
    </row>
    <row r="2031" spans="1:14" x14ac:dyDescent="0.2">
      <c r="A2031" t="s">
        <v>6963</v>
      </c>
      <c r="B2031" t="s">
        <v>88</v>
      </c>
      <c r="C2031" t="s">
        <v>108</v>
      </c>
      <c r="D2031" t="s">
        <v>4939</v>
      </c>
      <c r="E2031">
        <v>61</v>
      </c>
      <c r="F2031">
        <v>8</v>
      </c>
      <c r="G2031">
        <v>48</v>
      </c>
      <c r="H2031">
        <v>5</v>
      </c>
      <c r="I2031">
        <v>0</v>
      </c>
      <c r="J2031">
        <v>94</v>
      </c>
      <c r="K2031">
        <v>0</v>
      </c>
      <c r="L2031">
        <v>0</v>
      </c>
      <c r="M2031">
        <v>0</v>
      </c>
      <c r="N2031">
        <v>0</v>
      </c>
    </row>
    <row r="2032" spans="1:14" x14ac:dyDescent="0.2">
      <c r="A2032" t="s">
        <v>6964</v>
      </c>
      <c r="B2032" t="s">
        <v>88</v>
      </c>
      <c r="C2032" t="s">
        <v>108</v>
      </c>
      <c r="D2032" t="s">
        <v>4941</v>
      </c>
      <c r="E2032">
        <v>94</v>
      </c>
      <c r="F2032">
        <v>15</v>
      </c>
      <c r="G2032">
        <v>76</v>
      </c>
      <c r="H2032">
        <v>3</v>
      </c>
      <c r="I2032">
        <v>0</v>
      </c>
      <c r="J2032">
        <v>61</v>
      </c>
      <c r="K2032">
        <v>0</v>
      </c>
      <c r="L2032">
        <v>0</v>
      </c>
      <c r="M2032">
        <v>0</v>
      </c>
      <c r="N2032">
        <v>0</v>
      </c>
    </row>
    <row r="2033" spans="1:14" x14ac:dyDescent="0.2">
      <c r="A2033" t="s">
        <v>6965</v>
      </c>
      <c r="B2033" t="s">
        <v>88</v>
      </c>
      <c r="C2033" t="s">
        <v>108</v>
      </c>
      <c r="D2033" t="s">
        <v>4943</v>
      </c>
      <c r="E2033">
        <v>56</v>
      </c>
      <c r="F2033">
        <v>7</v>
      </c>
      <c r="G2033">
        <v>47</v>
      </c>
      <c r="H2033">
        <v>2</v>
      </c>
      <c r="I2033">
        <v>0</v>
      </c>
      <c r="J2033">
        <v>99</v>
      </c>
      <c r="K2033">
        <v>0</v>
      </c>
      <c r="L2033">
        <v>0</v>
      </c>
      <c r="M2033">
        <v>0</v>
      </c>
      <c r="N2033">
        <v>0</v>
      </c>
    </row>
    <row r="2034" spans="1:14" x14ac:dyDescent="0.2">
      <c r="A2034" t="s">
        <v>6966</v>
      </c>
      <c r="B2034" t="s">
        <v>88</v>
      </c>
      <c r="C2034" t="s">
        <v>108</v>
      </c>
      <c r="D2034" t="s">
        <v>4925</v>
      </c>
      <c r="E2034">
        <v>0</v>
      </c>
      <c r="F2034">
        <v>0</v>
      </c>
      <c r="G2034">
        <v>0</v>
      </c>
      <c r="H2034">
        <v>0</v>
      </c>
      <c r="I2034">
        <v>0</v>
      </c>
      <c r="J2034">
        <v>0</v>
      </c>
      <c r="K2034">
        <v>151</v>
      </c>
      <c r="L2034">
        <v>148</v>
      </c>
      <c r="M2034">
        <v>3</v>
      </c>
      <c r="N2034">
        <v>0</v>
      </c>
    </row>
    <row r="2035" spans="1:14" x14ac:dyDescent="0.2">
      <c r="A2035" t="s">
        <v>6967</v>
      </c>
      <c r="B2035" t="s">
        <v>88</v>
      </c>
      <c r="C2035" t="s">
        <v>108</v>
      </c>
      <c r="D2035" t="s">
        <v>4927</v>
      </c>
      <c r="E2035">
        <v>0</v>
      </c>
      <c r="F2035">
        <v>0</v>
      </c>
      <c r="G2035">
        <v>0</v>
      </c>
      <c r="H2035">
        <v>0</v>
      </c>
      <c r="I2035">
        <v>0</v>
      </c>
      <c r="J2035">
        <v>0</v>
      </c>
      <c r="K2035">
        <v>128</v>
      </c>
      <c r="L2035">
        <v>125</v>
      </c>
      <c r="M2035">
        <v>3</v>
      </c>
      <c r="N2035">
        <v>0</v>
      </c>
    </row>
    <row r="2036" spans="1:14" x14ac:dyDescent="0.2">
      <c r="A2036" t="s">
        <v>6968</v>
      </c>
      <c r="B2036" t="s">
        <v>88</v>
      </c>
      <c r="C2036" t="s">
        <v>109</v>
      </c>
      <c r="D2036" t="s">
        <v>4929</v>
      </c>
      <c r="E2036">
        <v>68</v>
      </c>
      <c r="F2036">
        <v>11</v>
      </c>
      <c r="G2036">
        <v>57</v>
      </c>
      <c r="H2036">
        <v>0</v>
      </c>
      <c r="I2036">
        <v>0</v>
      </c>
      <c r="J2036">
        <v>30</v>
      </c>
      <c r="K2036">
        <v>0</v>
      </c>
      <c r="L2036">
        <v>0</v>
      </c>
      <c r="M2036">
        <v>0</v>
      </c>
      <c r="N2036">
        <v>0</v>
      </c>
    </row>
    <row r="2037" spans="1:14" x14ac:dyDescent="0.2">
      <c r="A2037" t="s">
        <v>6969</v>
      </c>
      <c r="B2037" t="s">
        <v>88</v>
      </c>
      <c r="C2037" t="s">
        <v>109</v>
      </c>
      <c r="D2037" t="s">
        <v>4931</v>
      </c>
      <c r="E2037">
        <v>98</v>
      </c>
      <c r="F2037">
        <v>13</v>
      </c>
      <c r="G2037">
        <v>83</v>
      </c>
      <c r="H2037">
        <v>1</v>
      </c>
      <c r="I2037">
        <v>1</v>
      </c>
      <c r="J2037">
        <v>0</v>
      </c>
      <c r="K2037">
        <v>0</v>
      </c>
      <c r="L2037">
        <v>0</v>
      </c>
      <c r="M2037">
        <v>0</v>
      </c>
      <c r="N2037">
        <v>0</v>
      </c>
    </row>
    <row r="2038" spans="1:14" x14ac:dyDescent="0.2">
      <c r="A2038" t="s">
        <v>6970</v>
      </c>
      <c r="B2038" t="s">
        <v>88</v>
      </c>
      <c r="C2038" t="s">
        <v>109</v>
      </c>
      <c r="D2038" t="s">
        <v>4933</v>
      </c>
      <c r="E2038">
        <v>28</v>
      </c>
      <c r="F2038">
        <v>2</v>
      </c>
      <c r="G2038">
        <v>26</v>
      </c>
      <c r="H2038">
        <v>0</v>
      </c>
      <c r="I2038">
        <v>0</v>
      </c>
      <c r="J2038">
        <v>70</v>
      </c>
      <c r="K2038">
        <v>0</v>
      </c>
      <c r="L2038">
        <v>0</v>
      </c>
      <c r="M2038">
        <v>0</v>
      </c>
      <c r="N2038">
        <v>0</v>
      </c>
    </row>
    <row r="2039" spans="1:14" x14ac:dyDescent="0.2">
      <c r="A2039" t="s">
        <v>6971</v>
      </c>
      <c r="B2039" t="s">
        <v>88</v>
      </c>
      <c r="C2039" t="s">
        <v>109</v>
      </c>
      <c r="D2039" t="s">
        <v>4935</v>
      </c>
      <c r="E2039">
        <v>98</v>
      </c>
      <c r="F2039">
        <v>13</v>
      </c>
      <c r="G2039">
        <v>83</v>
      </c>
      <c r="H2039">
        <v>1</v>
      </c>
      <c r="I2039">
        <v>1</v>
      </c>
      <c r="J2039">
        <v>0</v>
      </c>
      <c r="K2039">
        <v>0</v>
      </c>
      <c r="L2039">
        <v>0</v>
      </c>
      <c r="M2039">
        <v>0</v>
      </c>
      <c r="N2039">
        <v>0</v>
      </c>
    </row>
    <row r="2040" spans="1:14" x14ac:dyDescent="0.2">
      <c r="A2040" t="s">
        <v>6972</v>
      </c>
      <c r="B2040" t="s">
        <v>88</v>
      </c>
      <c r="C2040" t="s">
        <v>109</v>
      </c>
      <c r="D2040" t="s">
        <v>4937</v>
      </c>
      <c r="E2040">
        <v>68</v>
      </c>
      <c r="F2040">
        <v>11</v>
      </c>
      <c r="G2040">
        <v>56</v>
      </c>
      <c r="H2040">
        <v>0</v>
      </c>
      <c r="I2040">
        <v>1</v>
      </c>
      <c r="J2040">
        <v>30</v>
      </c>
      <c r="K2040">
        <v>0</v>
      </c>
      <c r="L2040">
        <v>0</v>
      </c>
      <c r="M2040">
        <v>0</v>
      </c>
      <c r="N2040">
        <v>0</v>
      </c>
    </row>
    <row r="2041" spans="1:14" x14ac:dyDescent="0.2">
      <c r="A2041" t="s">
        <v>6973</v>
      </c>
      <c r="B2041" t="s">
        <v>88</v>
      </c>
      <c r="C2041" t="s">
        <v>109</v>
      </c>
      <c r="D2041" t="s">
        <v>4939</v>
      </c>
      <c r="E2041">
        <v>30</v>
      </c>
      <c r="F2041">
        <v>3</v>
      </c>
      <c r="G2041">
        <v>27</v>
      </c>
      <c r="H2041">
        <v>0</v>
      </c>
      <c r="I2041">
        <v>0</v>
      </c>
      <c r="J2041">
        <v>68</v>
      </c>
      <c r="K2041">
        <v>0</v>
      </c>
      <c r="L2041">
        <v>0</v>
      </c>
      <c r="M2041">
        <v>0</v>
      </c>
      <c r="N2041">
        <v>0</v>
      </c>
    </row>
    <row r="2042" spans="1:14" x14ac:dyDescent="0.2">
      <c r="A2042" t="s">
        <v>6974</v>
      </c>
      <c r="B2042" t="s">
        <v>88</v>
      </c>
      <c r="C2042" t="s">
        <v>109</v>
      </c>
      <c r="D2042" t="s">
        <v>4941</v>
      </c>
      <c r="E2042">
        <v>68</v>
      </c>
      <c r="F2042">
        <v>11</v>
      </c>
      <c r="G2042">
        <v>57</v>
      </c>
      <c r="H2042">
        <v>0</v>
      </c>
      <c r="I2042">
        <v>0</v>
      </c>
      <c r="J2042">
        <v>30</v>
      </c>
      <c r="K2042">
        <v>0</v>
      </c>
      <c r="L2042">
        <v>0</v>
      </c>
      <c r="M2042">
        <v>0</v>
      </c>
      <c r="N2042">
        <v>0</v>
      </c>
    </row>
    <row r="2043" spans="1:14" x14ac:dyDescent="0.2">
      <c r="A2043" t="s">
        <v>6975</v>
      </c>
      <c r="B2043" t="s">
        <v>88</v>
      </c>
      <c r="C2043" t="s">
        <v>109</v>
      </c>
      <c r="D2043" t="s">
        <v>4943</v>
      </c>
      <c r="E2043">
        <v>28</v>
      </c>
      <c r="F2043">
        <v>2</v>
      </c>
      <c r="G2043">
        <v>26</v>
      </c>
      <c r="H2043">
        <v>0</v>
      </c>
      <c r="I2043">
        <v>0</v>
      </c>
      <c r="J2043">
        <v>70</v>
      </c>
      <c r="K2043">
        <v>0</v>
      </c>
      <c r="L2043">
        <v>0</v>
      </c>
      <c r="M2043">
        <v>0</v>
      </c>
      <c r="N2043">
        <v>0</v>
      </c>
    </row>
    <row r="2044" spans="1:14" x14ac:dyDescent="0.2">
      <c r="A2044" t="s">
        <v>6976</v>
      </c>
      <c r="B2044" t="s">
        <v>88</v>
      </c>
      <c r="C2044" t="s">
        <v>109</v>
      </c>
      <c r="D2044" t="s">
        <v>4925</v>
      </c>
      <c r="E2044">
        <v>0</v>
      </c>
      <c r="F2044">
        <v>0</v>
      </c>
      <c r="G2044">
        <v>0</v>
      </c>
      <c r="H2044">
        <v>0</v>
      </c>
      <c r="I2044">
        <v>0</v>
      </c>
      <c r="J2044">
        <v>0</v>
      </c>
      <c r="K2044">
        <v>98</v>
      </c>
      <c r="L2044">
        <v>97</v>
      </c>
      <c r="M2044">
        <v>1</v>
      </c>
      <c r="N2044">
        <v>0</v>
      </c>
    </row>
    <row r="2045" spans="1:14" x14ac:dyDescent="0.2">
      <c r="A2045" t="s">
        <v>6977</v>
      </c>
      <c r="B2045" t="s">
        <v>88</v>
      </c>
      <c r="C2045" t="s">
        <v>109</v>
      </c>
      <c r="D2045" t="s">
        <v>4927</v>
      </c>
      <c r="E2045">
        <v>0</v>
      </c>
      <c r="F2045">
        <v>0</v>
      </c>
      <c r="G2045">
        <v>0</v>
      </c>
      <c r="H2045">
        <v>0</v>
      </c>
      <c r="I2045">
        <v>0</v>
      </c>
      <c r="J2045">
        <v>0</v>
      </c>
      <c r="K2045">
        <v>94</v>
      </c>
      <c r="L2045">
        <v>93</v>
      </c>
      <c r="M2045">
        <v>1</v>
      </c>
      <c r="N2045">
        <v>0</v>
      </c>
    </row>
    <row r="2046" spans="1:14" x14ac:dyDescent="0.2">
      <c r="A2046" t="s">
        <v>6978</v>
      </c>
      <c r="B2046" t="s">
        <v>88</v>
      </c>
      <c r="C2046" t="s">
        <v>110</v>
      </c>
      <c r="D2046" t="s">
        <v>4929</v>
      </c>
      <c r="E2046">
        <v>45</v>
      </c>
      <c r="F2046">
        <v>18</v>
      </c>
      <c r="G2046">
        <v>27</v>
      </c>
      <c r="H2046">
        <v>0</v>
      </c>
      <c r="I2046">
        <v>0</v>
      </c>
      <c r="J2046">
        <v>23</v>
      </c>
      <c r="K2046">
        <v>0</v>
      </c>
      <c r="L2046">
        <v>0</v>
      </c>
      <c r="M2046">
        <v>0</v>
      </c>
      <c r="N2046">
        <v>0</v>
      </c>
    </row>
    <row r="2047" spans="1:14" x14ac:dyDescent="0.2">
      <c r="A2047" t="s">
        <v>6979</v>
      </c>
      <c r="B2047" t="s">
        <v>88</v>
      </c>
      <c r="C2047" t="s">
        <v>110</v>
      </c>
      <c r="D2047" t="s">
        <v>4931</v>
      </c>
      <c r="E2047">
        <v>68</v>
      </c>
      <c r="F2047">
        <v>13</v>
      </c>
      <c r="G2047">
        <v>54</v>
      </c>
      <c r="H2047">
        <v>1</v>
      </c>
      <c r="I2047">
        <v>0</v>
      </c>
      <c r="J2047">
        <v>0</v>
      </c>
      <c r="K2047">
        <v>0</v>
      </c>
      <c r="L2047">
        <v>0</v>
      </c>
      <c r="M2047">
        <v>0</v>
      </c>
      <c r="N2047">
        <v>0</v>
      </c>
    </row>
    <row r="2048" spans="1:14" x14ac:dyDescent="0.2">
      <c r="A2048" t="s">
        <v>6980</v>
      </c>
      <c r="B2048" t="s">
        <v>88</v>
      </c>
      <c r="C2048" t="s">
        <v>110</v>
      </c>
      <c r="D2048" t="s">
        <v>4933</v>
      </c>
      <c r="E2048">
        <v>21</v>
      </c>
      <c r="F2048">
        <v>3</v>
      </c>
      <c r="G2048">
        <v>18</v>
      </c>
      <c r="H2048">
        <v>0</v>
      </c>
      <c r="I2048">
        <v>0</v>
      </c>
      <c r="J2048">
        <v>47</v>
      </c>
      <c r="K2048">
        <v>0</v>
      </c>
      <c r="L2048">
        <v>0</v>
      </c>
      <c r="M2048">
        <v>0</v>
      </c>
      <c r="N2048">
        <v>0</v>
      </c>
    </row>
    <row r="2049" spans="1:14" x14ac:dyDescent="0.2">
      <c r="A2049" t="s">
        <v>6981</v>
      </c>
      <c r="B2049" t="s">
        <v>88</v>
      </c>
      <c r="C2049" t="s">
        <v>110</v>
      </c>
      <c r="D2049" t="s">
        <v>4935</v>
      </c>
      <c r="E2049">
        <v>68</v>
      </c>
      <c r="F2049">
        <v>13</v>
      </c>
      <c r="G2049">
        <v>54</v>
      </c>
      <c r="H2049">
        <v>1</v>
      </c>
      <c r="I2049">
        <v>0</v>
      </c>
      <c r="J2049">
        <v>0</v>
      </c>
      <c r="K2049">
        <v>0</v>
      </c>
      <c r="L2049">
        <v>0</v>
      </c>
      <c r="M2049">
        <v>0</v>
      </c>
      <c r="N2049">
        <v>0</v>
      </c>
    </row>
    <row r="2050" spans="1:14" x14ac:dyDescent="0.2">
      <c r="A2050" t="s">
        <v>6982</v>
      </c>
      <c r="B2050" t="s">
        <v>88</v>
      </c>
      <c r="C2050" t="s">
        <v>110</v>
      </c>
      <c r="D2050" t="s">
        <v>4937</v>
      </c>
      <c r="E2050">
        <v>45</v>
      </c>
      <c r="F2050">
        <v>13</v>
      </c>
      <c r="G2050">
        <v>32</v>
      </c>
      <c r="H2050">
        <v>0</v>
      </c>
      <c r="I2050">
        <v>0</v>
      </c>
      <c r="J2050">
        <v>23</v>
      </c>
      <c r="K2050">
        <v>0</v>
      </c>
      <c r="L2050">
        <v>0</v>
      </c>
      <c r="M2050">
        <v>0</v>
      </c>
      <c r="N2050">
        <v>0</v>
      </c>
    </row>
    <row r="2051" spans="1:14" x14ac:dyDescent="0.2">
      <c r="A2051" t="s">
        <v>6983</v>
      </c>
      <c r="B2051" t="s">
        <v>88</v>
      </c>
      <c r="C2051" t="s">
        <v>110</v>
      </c>
      <c r="D2051" t="s">
        <v>4939</v>
      </c>
      <c r="E2051">
        <v>23</v>
      </c>
      <c r="F2051">
        <v>9</v>
      </c>
      <c r="G2051">
        <v>13</v>
      </c>
      <c r="H2051">
        <v>1</v>
      </c>
      <c r="I2051">
        <v>0</v>
      </c>
      <c r="J2051">
        <v>45</v>
      </c>
      <c r="K2051">
        <v>0</v>
      </c>
      <c r="L2051">
        <v>0</v>
      </c>
      <c r="M2051">
        <v>0</v>
      </c>
      <c r="N2051">
        <v>0</v>
      </c>
    </row>
    <row r="2052" spans="1:14" x14ac:dyDescent="0.2">
      <c r="A2052" t="s">
        <v>6984</v>
      </c>
      <c r="B2052" t="s">
        <v>88</v>
      </c>
      <c r="C2052" t="s">
        <v>110</v>
      </c>
      <c r="D2052" t="s">
        <v>4941</v>
      </c>
      <c r="E2052">
        <v>45</v>
      </c>
      <c r="F2052">
        <v>9</v>
      </c>
      <c r="G2052">
        <v>36</v>
      </c>
      <c r="H2052">
        <v>0</v>
      </c>
      <c r="I2052">
        <v>0</v>
      </c>
      <c r="J2052">
        <v>23</v>
      </c>
      <c r="K2052">
        <v>0</v>
      </c>
      <c r="L2052">
        <v>0</v>
      </c>
      <c r="M2052">
        <v>0</v>
      </c>
      <c r="N2052">
        <v>0</v>
      </c>
    </row>
    <row r="2053" spans="1:14" x14ac:dyDescent="0.2">
      <c r="A2053" t="s">
        <v>6985</v>
      </c>
      <c r="B2053" t="s">
        <v>88</v>
      </c>
      <c r="C2053" t="s">
        <v>110</v>
      </c>
      <c r="D2053" t="s">
        <v>4943</v>
      </c>
      <c r="E2053">
        <v>23</v>
      </c>
      <c r="F2053">
        <v>5</v>
      </c>
      <c r="G2053">
        <v>18</v>
      </c>
      <c r="H2053">
        <v>0</v>
      </c>
      <c r="I2053">
        <v>0</v>
      </c>
      <c r="J2053">
        <v>45</v>
      </c>
      <c r="K2053">
        <v>0</v>
      </c>
      <c r="L2053">
        <v>0</v>
      </c>
      <c r="M2053">
        <v>0</v>
      </c>
      <c r="N2053">
        <v>0</v>
      </c>
    </row>
    <row r="2054" spans="1:14" x14ac:dyDescent="0.2">
      <c r="A2054" t="s">
        <v>6986</v>
      </c>
      <c r="B2054" t="s">
        <v>88</v>
      </c>
      <c r="C2054" t="s">
        <v>110</v>
      </c>
      <c r="D2054" t="s">
        <v>4925</v>
      </c>
      <c r="E2054">
        <v>0</v>
      </c>
      <c r="F2054">
        <v>0</v>
      </c>
      <c r="G2054">
        <v>0</v>
      </c>
      <c r="H2054">
        <v>0</v>
      </c>
      <c r="I2054">
        <v>0</v>
      </c>
      <c r="J2054">
        <v>0</v>
      </c>
      <c r="K2054">
        <v>67</v>
      </c>
      <c r="L2054">
        <v>66</v>
      </c>
      <c r="M2054">
        <v>1</v>
      </c>
      <c r="N2054">
        <v>0</v>
      </c>
    </row>
    <row r="2055" spans="1:14" x14ac:dyDescent="0.2">
      <c r="A2055" t="s">
        <v>6987</v>
      </c>
      <c r="B2055" t="s">
        <v>88</v>
      </c>
      <c r="C2055" t="s">
        <v>110</v>
      </c>
      <c r="D2055" t="s">
        <v>4927</v>
      </c>
      <c r="E2055">
        <v>0</v>
      </c>
      <c r="F2055">
        <v>0</v>
      </c>
      <c r="G2055">
        <v>0</v>
      </c>
      <c r="H2055">
        <v>0</v>
      </c>
      <c r="I2055">
        <v>0</v>
      </c>
      <c r="J2055">
        <v>0</v>
      </c>
      <c r="K2055">
        <v>63</v>
      </c>
      <c r="L2055">
        <v>62</v>
      </c>
      <c r="M2055">
        <v>1</v>
      </c>
      <c r="N2055">
        <v>0</v>
      </c>
    </row>
    <row r="2056" spans="1:14" x14ac:dyDescent="0.2">
      <c r="A2056" t="s">
        <v>6988</v>
      </c>
      <c r="B2056" t="s">
        <v>88</v>
      </c>
      <c r="C2056" t="s">
        <v>111</v>
      </c>
      <c r="D2056" t="s">
        <v>4929</v>
      </c>
      <c r="E2056">
        <v>51</v>
      </c>
      <c r="F2056">
        <v>14</v>
      </c>
      <c r="G2056">
        <v>37</v>
      </c>
      <c r="H2056">
        <v>0</v>
      </c>
      <c r="I2056">
        <v>0</v>
      </c>
      <c r="J2056">
        <v>29</v>
      </c>
      <c r="K2056">
        <v>0</v>
      </c>
      <c r="L2056">
        <v>0</v>
      </c>
      <c r="M2056">
        <v>0</v>
      </c>
      <c r="N2056">
        <v>0</v>
      </c>
    </row>
    <row r="2057" spans="1:14" x14ac:dyDescent="0.2">
      <c r="A2057" t="s">
        <v>6989</v>
      </c>
      <c r="B2057" t="s">
        <v>88</v>
      </c>
      <c r="C2057" t="s">
        <v>111</v>
      </c>
      <c r="D2057" t="s">
        <v>4931</v>
      </c>
      <c r="E2057">
        <v>80</v>
      </c>
      <c r="F2057">
        <v>16</v>
      </c>
      <c r="G2057">
        <v>63</v>
      </c>
      <c r="H2057">
        <v>1</v>
      </c>
      <c r="I2057">
        <v>0</v>
      </c>
      <c r="J2057">
        <v>0</v>
      </c>
      <c r="K2057">
        <v>0</v>
      </c>
      <c r="L2057">
        <v>0</v>
      </c>
      <c r="M2057">
        <v>0</v>
      </c>
      <c r="N2057">
        <v>0</v>
      </c>
    </row>
    <row r="2058" spans="1:14" x14ac:dyDescent="0.2">
      <c r="A2058" t="s">
        <v>6990</v>
      </c>
      <c r="B2058" t="s">
        <v>88</v>
      </c>
      <c r="C2058" t="s">
        <v>111</v>
      </c>
      <c r="D2058" t="s">
        <v>4933</v>
      </c>
      <c r="E2058">
        <v>26</v>
      </c>
      <c r="F2058">
        <v>3</v>
      </c>
      <c r="G2058">
        <v>23</v>
      </c>
      <c r="H2058">
        <v>0</v>
      </c>
      <c r="I2058">
        <v>0</v>
      </c>
      <c r="J2058">
        <v>54</v>
      </c>
      <c r="K2058">
        <v>0</v>
      </c>
      <c r="L2058">
        <v>0</v>
      </c>
      <c r="M2058">
        <v>0</v>
      </c>
      <c r="N2058">
        <v>0</v>
      </c>
    </row>
    <row r="2059" spans="1:14" x14ac:dyDescent="0.2">
      <c r="A2059" t="s">
        <v>6991</v>
      </c>
      <c r="B2059" t="s">
        <v>88</v>
      </c>
      <c r="C2059" t="s">
        <v>111</v>
      </c>
      <c r="D2059" t="s">
        <v>4935</v>
      </c>
      <c r="E2059">
        <v>80</v>
      </c>
      <c r="F2059">
        <v>16</v>
      </c>
      <c r="G2059">
        <v>63</v>
      </c>
      <c r="H2059">
        <v>1</v>
      </c>
      <c r="I2059">
        <v>0</v>
      </c>
      <c r="J2059">
        <v>0</v>
      </c>
      <c r="K2059">
        <v>0</v>
      </c>
      <c r="L2059">
        <v>0</v>
      </c>
      <c r="M2059">
        <v>0</v>
      </c>
      <c r="N2059">
        <v>0</v>
      </c>
    </row>
    <row r="2060" spans="1:14" x14ac:dyDescent="0.2">
      <c r="A2060" t="s">
        <v>6992</v>
      </c>
      <c r="B2060" t="s">
        <v>88</v>
      </c>
      <c r="C2060" t="s">
        <v>111</v>
      </c>
      <c r="D2060" t="s">
        <v>4937</v>
      </c>
      <c r="E2060">
        <v>51</v>
      </c>
      <c r="F2060">
        <v>13</v>
      </c>
      <c r="G2060">
        <v>38</v>
      </c>
      <c r="H2060">
        <v>0</v>
      </c>
      <c r="I2060">
        <v>0</v>
      </c>
      <c r="J2060">
        <v>29</v>
      </c>
      <c r="K2060">
        <v>0</v>
      </c>
      <c r="L2060">
        <v>0</v>
      </c>
      <c r="M2060">
        <v>0</v>
      </c>
      <c r="N2060">
        <v>0</v>
      </c>
    </row>
    <row r="2061" spans="1:14" x14ac:dyDescent="0.2">
      <c r="A2061" t="s">
        <v>6993</v>
      </c>
      <c r="B2061" t="s">
        <v>88</v>
      </c>
      <c r="C2061" t="s">
        <v>111</v>
      </c>
      <c r="D2061" t="s">
        <v>4939</v>
      </c>
      <c r="E2061">
        <v>29</v>
      </c>
      <c r="F2061">
        <v>4</v>
      </c>
      <c r="G2061">
        <v>25</v>
      </c>
      <c r="H2061">
        <v>0</v>
      </c>
      <c r="I2061">
        <v>0</v>
      </c>
      <c r="J2061">
        <v>51</v>
      </c>
      <c r="K2061">
        <v>0</v>
      </c>
      <c r="L2061">
        <v>0</v>
      </c>
      <c r="M2061">
        <v>0</v>
      </c>
      <c r="N2061">
        <v>0</v>
      </c>
    </row>
    <row r="2062" spans="1:14" x14ac:dyDescent="0.2">
      <c r="A2062" t="s">
        <v>6994</v>
      </c>
      <c r="B2062" t="s">
        <v>88</v>
      </c>
      <c r="C2062" t="s">
        <v>111</v>
      </c>
      <c r="D2062" t="s">
        <v>4941</v>
      </c>
      <c r="E2062">
        <v>51</v>
      </c>
      <c r="F2062">
        <v>13</v>
      </c>
      <c r="G2062">
        <v>38</v>
      </c>
      <c r="H2062">
        <v>0</v>
      </c>
      <c r="I2062">
        <v>0</v>
      </c>
      <c r="J2062">
        <v>29</v>
      </c>
      <c r="K2062">
        <v>0</v>
      </c>
      <c r="L2062">
        <v>0</v>
      </c>
      <c r="M2062">
        <v>0</v>
      </c>
      <c r="N2062">
        <v>0</v>
      </c>
    </row>
    <row r="2063" spans="1:14" x14ac:dyDescent="0.2">
      <c r="A2063" t="s">
        <v>6995</v>
      </c>
      <c r="B2063" t="s">
        <v>88</v>
      </c>
      <c r="C2063" t="s">
        <v>111</v>
      </c>
      <c r="D2063" t="s">
        <v>4943</v>
      </c>
      <c r="E2063">
        <v>27</v>
      </c>
      <c r="F2063">
        <v>3</v>
      </c>
      <c r="G2063">
        <v>23</v>
      </c>
      <c r="H2063">
        <v>1</v>
      </c>
      <c r="I2063">
        <v>0</v>
      </c>
      <c r="J2063">
        <v>53</v>
      </c>
      <c r="K2063">
        <v>0</v>
      </c>
      <c r="L2063">
        <v>0</v>
      </c>
      <c r="M2063">
        <v>0</v>
      </c>
      <c r="N2063">
        <v>0</v>
      </c>
    </row>
    <row r="2064" spans="1:14" x14ac:dyDescent="0.2">
      <c r="A2064" t="s">
        <v>6996</v>
      </c>
      <c r="B2064" t="s">
        <v>88</v>
      </c>
      <c r="C2064" t="s">
        <v>111</v>
      </c>
      <c r="D2064" t="s">
        <v>4925</v>
      </c>
      <c r="E2064">
        <v>0</v>
      </c>
      <c r="F2064">
        <v>0</v>
      </c>
      <c r="G2064">
        <v>0</v>
      </c>
      <c r="H2064">
        <v>0</v>
      </c>
      <c r="I2064">
        <v>0</v>
      </c>
      <c r="J2064">
        <v>0</v>
      </c>
      <c r="K2064">
        <v>80</v>
      </c>
      <c r="L2064">
        <v>80</v>
      </c>
      <c r="M2064">
        <v>0</v>
      </c>
      <c r="N2064">
        <v>0</v>
      </c>
    </row>
    <row r="2065" spans="1:14" x14ac:dyDescent="0.2">
      <c r="A2065" t="s">
        <v>6997</v>
      </c>
      <c r="B2065" t="s">
        <v>88</v>
      </c>
      <c r="C2065" t="s">
        <v>111</v>
      </c>
      <c r="D2065" t="s">
        <v>4927</v>
      </c>
      <c r="E2065">
        <v>0</v>
      </c>
      <c r="F2065">
        <v>0</v>
      </c>
      <c r="G2065">
        <v>0</v>
      </c>
      <c r="H2065">
        <v>0</v>
      </c>
      <c r="I2065">
        <v>0</v>
      </c>
      <c r="J2065">
        <v>0</v>
      </c>
      <c r="K2065">
        <v>68</v>
      </c>
      <c r="L2065">
        <v>68</v>
      </c>
      <c r="M2065">
        <v>0</v>
      </c>
      <c r="N2065">
        <v>0</v>
      </c>
    </row>
    <row r="2066" spans="1:14" x14ac:dyDescent="0.2">
      <c r="A2066" t="s">
        <v>6998</v>
      </c>
      <c r="B2066" t="s">
        <v>88</v>
      </c>
      <c r="C2066" t="s">
        <v>112</v>
      </c>
      <c r="D2066" t="s">
        <v>4929</v>
      </c>
      <c r="E2066">
        <v>135</v>
      </c>
      <c r="F2066">
        <v>17</v>
      </c>
      <c r="G2066">
        <v>116</v>
      </c>
      <c r="H2066">
        <v>0</v>
      </c>
      <c r="I2066">
        <v>2</v>
      </c>
      <c r="J2066">
        <v>67</v>
      </c>
      <c r="K2066">
        <v>0</v>
      </c>
      <c r="L2066">
        <v>0</v>
      </c>
      <c r="M2066">
        <v>0</v>
      </c>
      <c r="N2066">
        <v>0</v>
      </c>
    </row>
    <row r="2067" spans="1:14" x14ac:dyDescent="0.2">
      <c r="A2067" t="s">
        <v>6999</v>
      </c>
      <c r="B2067" t="s">
        <v>88</v>
      </c>
      <c r="C2067" t="s">
        <v>112</v>
      </c>
      <c r="D2067" t="s">
        <v>4931</v>
      </c>
      <c r="E2067">
        <v>202</v>
      </c>
      <c r="F2067">
        <v>18</v>
      </c>
      <c r="G2067">
        <v>178</v>
      </c>
      <c r="H2067">
        <v>2</v>
      </c>
      <c r="I2067">
        <v>4</v>
      </c>
      <c r="J2067">
        <v>0</v>
      </c>
      <c r="K2067">
        <v>0</v>
      </c>
      <c r="L2067">
        <v>0</v>
      </c>
      <c r="M2067">
        <v>0</v>
      </c>
      <c r="N2067">
        <v>0</v>
      </c>
    </row>
    <row r="2068" spans="1:14" x14ac:dyDescent="0.2">
      <c r="A2068" t="s">
        <v>7000</v>
      </c>
      <c r="B2068" t="s">
        <v>88</v>
      </c>
      <c r="C2068" t="s">
        <v>112</v>
      </c>
      <c r="D2068" t="s">
        <v>4933</v>
      </c>
      <c r="E2068">
        <v>58</v>
      </c>
      <c r="F2068">
        <v>2</v>
      </c>
      <c r="G2068">
        <v>55</v>
      </c>
      <c r="H2068">
        <v>1</v>
      </c>
      <c r="I2068">
        <v>0</v>
      </c>
      <c r="J2068">
        <v>144</v>
      </c>
      <c r="K2068">
        <v>0</v>
      </c>
      <c r="L2068">
        <v>0</v>
      </c>
      <c r="M2068">
        <v>0</v>
      </c>
      <c r="N2068">
        <v>0</v>
      </c>
    </row>
    <row r="2069" spans="1:14" x14ac:dyDescent="0.2">
      <c r="A2069" t="s">
        <v>7001</v>
      </c>
      <c r="B2069" t="s">
        <v>88</v>
      </c>
      <c r="C2069" t="s">
        <v>112</v>
      </c>
      <c r="D2069" t="s">
        <v>4935</v>
      </c>
      <c r="E2069">
        <v>202</v>
      </c>
      <c r="F2069">
        <v>18</v>
      </c>
      <c r="G2069">
        <v>178</v>
      </c>
      <c r="H2069">
        <v>2</v>
      </c>
      <c r="I2069">
        <v>4</v>
      </c>
      <c r="J2069">
        <v>0</v>
      </c>
      <c r="K2069">
        <v>0</v>
      </c>
      <c r="L2069">
        <v>0</v>
      </c>
      <c r="M2069">
        <v>0</v>
      </c>
      <c r="N2069">
        <v>0</v>
      </c>
    </row>
    <row r="2070" spans="1:14" x14ac:dyDescent="0.2">
      <c r="A2070" t="s">
        <v>7002</v>
      </c>
      <c r="B2070" t="s">
        <v>88</v>
      </c>
      <c r="C2070" t="s">
        <v>112</v>
      </c>
      <c r="D2070" t="s">
        <v>4937</v>
      </c>
      <c r="E2070">
        <v>135</v>
      </c>
      <c r="F2070">
        <v>16</v>
      </c>
      <c r="G2070">
        <v>117</v>
      </c>
      <c r="H2070">
        <v>0</v>
      </c>
      <c r="I2070">
        <v>2</v>
      </c>
      <c r="J2070">
        <v>67</v>
      </c>
      <c r="K2070">
        <v>0</v>
      </c>
      <c r="L2070">
        <v>0</v>
      </c>
      <c r="M2070">
        <v>0</v>
      </c>
      <c r="N2070">
        <v>0</v>
      </c>
    </row>
    <row r="2071" spans="1:14" x14ac:dyDescent="0.2">
      <c r="A2071" t="s">
        <v>7003</v>
      </c>
      <c r="B2071" t="s">
        <v>88</v>
      </c>
      <c r="C2071" t="s">
        <v>112</v>
      </c>
      <c r="D2071" t="s">
        <v>4939</v>
      </c>
      <c r="E2071">
        <v>67</v>
      </c>
      <c r="F2071">
        <v>6</v>
      </c>
      <c r="G2071">
        <v>58</v>
      </c>
      <c r="H2071">
        <v>1</v>
      </c>
      <c r="I2071">
        <v>2</v>
      </c>
      <c r="J2071">
        <v>135</v>
      </c>
      <c r="K2071">
        <v>0</v>
      </c>
      <c r="L2071">
        <v>0</v>
      </c>
      <c r="M2071">
        <v>0</v>
      </c>
      <c r="N2071">
        <v>0</v>
      </c>
    </row>
    <row r="2072" spans="1:14" x14ac:dyDescent="0.2">
      <c r="A2072" t="s">
        <v>7004</v>
      </c>
      <c r="B2072" t="s">
        <v>88</v>
      </c>
      <c r="C2072" t="s">
        <v>112</v>
      </c>
      <c r="D2072" t="s">
        <v>4941</v>
      </c>
      <c r="E2072">
        <v>135</v>
      </c>
      <c r="F2072">
        <v>15</v>
      </c>
      <c r="G2072">
        <v>118</v>
      </c>
      <c r="H2072">
        <v>0</v>
      </c>
      <c r="I2072">
        <v>2</v>
      </c>
      <c r="J2072">
        <v>67</v>
      </c>
      <c r="K2072">
        <v>0</v>
      </c>
      <c r="L2072">
        <v>0</v>
      </c>
      <c r="M2072">
        <v>0</v>
      </c>
      <c r="N2072">
        <v>0</v>
      </c>
    </row>
    <row r="2073" spans="1:14" x14ac:dyDescent="0.2">
      <c r="A2073" t="s">
        <v>7005</v>
      </c>
      <c r="B2073" t="s">
        <v>88</v>
      </c>
      <c r="C2073" t="s">
        <v>112</v>
      </c>
      <c r="D2073" t="s">
        <v>4943</v>
      </c>
      <c r="E2073">
        <v>61</v>
      </c>
      <c r="F2073">
        <v>3</v>
      </c>
      <c r="G2073">
        <v>56</v>
      </c>
      <c r="H2073">
        <v>2</v>
      </c>
      <c r="I2073">
        <v>0</v>
      </c>
      <c r="J2073">
        <v>141</v>
      </c>
      <c r="K2073">
        <v>0</v>
      </c>
      <c r="L2073">
        <v>0</v>
      </c>
      <c r="M2073">
        <v>0</v>
      </c>
      <c r="N2073">
        <v>0</v>
      </c>
    </row>
    <row r="2074" spans="1:14" x14ac:dyDescent="0.2">
      <c r="A2074" t="s">
        <v>7006</v>
      </c>
      <c r="B2074" t="s">
        <v>88</v>
      </c>
      <c r="C2074" t="s">
        <v>112</v>
      </c>
      <c r="D2074" t="s">
        <v>4925</v>
      </c>
      <c r="E2074">
        <v>0</v>
      </c>
      <c r="F2074">
        <v>0</v>
      </c>
      <c r="G2074">
        <v>0</v>
      </c>
      <c r="H2074">
        <v>0</v>
      </c>
      <c r="I2074">
        <v>0</v>
      </c>
      <c r="J2074">
        <v>0</v>
      </c>
      <c r="K2074">
        <v>202</v>
      </c>
      <c r="L2074">
        <v>197</v>
      </c>
      <c r="M2074">
        <v>4</v>
      </c>
      <c r="N2074">
        <v>1</v>
      </c>
    </row>
    <row r="2075" spans="1:14" x14ac:dyDescent="0.2">
      <c r="A2075" t="s">
        <v>7007</v>
      </c>
      <c r="B2075" t="s">
        <v>88</v>
      </c>
      <c r="C2075" t="s">
        <v>112</v>
      </c>
      <c r="D2075" t="s">
        <v>4927</v>
      </c>
      <c r="E2075">
        <v>0</v>
      </c>
      <c r="F2075">
        <v>0</v>
      </c>
      <c r="G2075">
        <v>0</v>
      </c>
      <c r="H2075">
        <v>0</v>
      </c>
      <c r="I2075">
        <v>0</v>
      </c>
      <c r="J2075">
        <v>0</v>
      </c>
      <c r="K2075">
        <v>190</v>
      </c>
      <c r="L2075">
        <v>185</v>
      </c>
      <c r="M2075">
        <v>4</v>
      </c>
      <c r="N2075">
        <v>1</v>
      </c>
    </row>
    <row r="2076" spans="1:14" x14ac:dyDescent="0.2">
      <c r="A2076" t="s">
        <v>7008</v>
      </c>
      <c r="B2076" t="s">
        <v>88</v>
      </c>
      <c r="C2076" t="s">
        <v>113</v>
      </c>
      <c r="D2076" t="s">
        <v>4929</v>
      </c>
      <c r="E2076">
        <v>160</v>
      </c>
      <c r="F2076">
        <v>15</v>
      </c>
      <c r="G2076">
        <v>136</v>
      </c>
      <c r="H2076">
        <v>4</v>
      </c>
      <c r="I2076">
        <v>5</v>
      </c>
      <c r="J2076">
        <v>81</v>
      </c>
      <c r="K2076">
        <v>0</v>
      </c>
      <c r="L2076">
        <v>0</v>
      </c>
      <c r="M2076">
        <v>0</v>
      </c>
      <c r="N2076">
        <v>0</v>
      </c>
    </row>
    <row r="2077" spans="1:14" x14ac:dyDescent="0.2">
      <c r="A2077" t="s">
        <v>7009</v>
      </c>
      <c r="B2077" t="s">
        <v>88</v>
      </c>
      <c r="C2077" t="s">
        <v>113</v>
      </c>
      <c r="D2077" t="s">
        <v>4931</v>
      </c>
      <c r="E2077">
        <v>241</v>
      </c>
      <c r="F2077">
        <v>19</v>
      </c>
      <c r="G2077">
        <v>211</v>
      </c>
      <c r="H2077">
        <v>4</v>
      </c>
      <c r="I2077">
        <v>7</v>
      </c>
      <c r="J2077">
        <v>0</v>
      </c>
      <c r="K2077">
        <v>0</v>
      </c>
      <c r="L2077">
        <v>0</v>
      </c>
      <c r="M2077">
        <v>0</v>
      </c>
      <c r="N2077">
        <v>0</v>
      </c>
    </row>
    <row r="2078" spans="1:14" x14ac:dyDescent="0.2">
      <c r="A2078" t="s">
        <v>7010</v>
      </c>
      <c r="B2078" t="s">
        <v>88</v>
      </c>
      <c r="C2078" t="s">
        <v>113</v>
      </c>
      <c r="D2078" t="s">
        <v>4933</v>
      </c>
      <c r="E2078">
        <v>74</v>
      </c>
      <c r="F2078">
        <v>3</v>
      </c>
      <c r="G2078">
        <v>71</v>
      </c>
      <c r="H2078">
        <v>0</v>
      </c>
      <c r="I2078">
        <v>0</v>
      </c>
      <c r="J2078">
        <v>167</v>
      </c>
      <c r="K2078">
        <v>0</v>
      </c>
      <c r="L2078">
        <v>0</v>
      </c>
      <c r="M2078">
        <v>0</v>
      </c>
      <c r="N2078">
        <v>0</v>
      </c>
    </row>
    <row r="2079" spans="1:14" x14ac:dyDescent="0.2">
      <c r="A2079" t="s">
        <v>7011</v>
      </c>
      <c r="B2079" t="s">
        <v>88</v>
      </c>
      <c r="C2079" t="s">
        <v>113</v>
      </c>
      <c r="D2079" t="s">
        <v>4935</v>
      </c>
      <c r="E2079">
        <v>241</v>
      </c>
      <c r="F2079">
        <v>18</v>
      </c>
      <c r="G2079">
        <v>212</v>
      </c>
      <c r="H2079">
        <v>4</v>
      </c>
      <c r="I2079">
        <v>7</v>
      </c>
      <c r="J2079">
        <v>0</v>
      </c>
      <c r="K2079">
        <v>0</v>
      </c>
      <c r="L2079">
        <v>0</v>
      </c>
      <c r="M2079">
        <v>0</v>
      </c>
      <c r="N2079">
        <v>0</v>
      </c>
    </row>
    <row r="2080" spans="1:14" x14ac:dyDescent="0.2">
      <c r="A2080" t="s">
        <v>7012</v>
      </c>
      <c r="B2080" t="s">
        <v>88</v>
      </c>
      <c r="C2080" t="s">
        <v>113</v>
      </c>
      <c r="D2080" t="s">
        <v>4937</v>
      </c>
      <c r="E2080">
        <v>160</v>
      </c>
      <c r="F2080">
        <v>15</v>
      </c>
      <c r="G2080">
        <v>136</v>
      </c>
      <c r="H2080">
        <v>2</v>
      </c>
      <c r="I2080">
        <v>7</v>
      </c>
      <c r="J2080">
        <v>81</v>
      </c>
      <c r="K2080">
        <v>0</v>
      </c>
      <c r="L2080">
        <v>0</v>
      </c>
      <c r="M2080">
        <v>0</v>
      </c>
      <c r="N2080">
        <v>0</v>
      </c>
    </row>
    <row r="2081" spans="1:14" x14ac:dyDescent="0.2">
      <c r="A2081" t="s">
        <v>7013</v>
      </c>
      <c r="B2081" t="s">
        <v>88</v>
      </c>
      <c r="C2081" t="s">
        <v>113</v>
      </c>
      <c r="D2081" t="s">
        <v>4939</v>
      </c>
      <c r="E2081">
        <v>81</v>
      </c>
      <c r="F2081">
        <v>3</v>
      </c>
      <c r="G2081">
        <v>76</v>
      </c>
      <c r="H2081">
        <v>2</v>
      </c>
      <c r="I2081">
        <v>0</v>
      </c>
      <c r="J2081">
        <v>160</v>
      </c>
      <c r="K2081">
        <v>0</v>
      </c>
      <c r="L2081">
        <v>0</v>
      </c>
      <c r="M2081">
        <v>0</v>
      </c>
      <c r="N2081">
        <v>0</v>
      </c>
    </row>
    <row r="2082" spans="1:14" x14ac:dyDescent="0.2">
      <c r="A2082" t="s">
        <v>7014</v>
      </c>
      <c r="B2082" t="s">
        <v>88</v>
      </c>
      <c r="C2082" t="s">
        <v>113</v>
      </c>
      <c r="D2082" t="s">
        <v>4941</v>
      </c>
      <c r="E2082">
        <v>160</v>
      </c>
      <c r="F2082">
        <v>15</v>
      </c>
      <c r="G2082">
        <v>136</v>
      </c>
      <c r="H2082">
        <v>3</v>
      </c>
      <c r="I2082">
        <v>6</v>
      </c>
      <c r="J2082">
        <v>81</v>
      </c>
      <c r="K2082">
        <v>0</v>
      </c>
      <c r="L2082">
        <v>0</v>
      </c>
      <c r="M2082">
        <v>0</v>
      </c>
      <c r="N2082">
        <v>0</v>
      </c>
    </row>
    <row r="2083" spans="1:14" x14ac:dyDescent="0.2">
      <c r="A2083" t="s">
        <v>7015</v>
      </c>
      <c r="B2083" t="s">
        <v>88</v>
      </c>
      <c r="C2083" t="s">
        <v>113</v>
      </c>
      <c r="D2083" t="s">
        <v>4943</v>
      </c>
      <c r="E2083">
        <v>76</v>
      </c>
      <c r="F2083">
        <v>3</v>
      </c>
      <c r="G2083">
        <v>73</v>
      </c>
      <c r="H2083">
        <v>0</v>
      </c>
      <c r="I2083">
        <v>0</v>
      </c>
      <c r="J2083">
        <v>165</v>
      </c>
      <c r="K2083">
        <v>0</v>
      </c>
      <c r="L2083">
        <v>0</v>
      </c>
      <c r="M2083">
        <v>0</v>
      </c>
      <c r="N2083">
        <v>0</v>
      </c>
    </row>
    <row r="2084" spans="1:14" x14ac:dyDescent="0.2">
      <c r="A2084" t="s">
        <v>7016</v>
      </c>
      <c r="B2084" t="s">
        <v>88</v>
      </c>
      <c r="C2084" t="s">
        <v>113</v>
      </c>
      <c r="D2084" t="s">
        <v>4925</v>
      </c>
      <c r="E2084">
        <v>0</v>
      </c>
      <c r="F2084">
        <v>0</v>
      </c>
      <c r="G2084">
        <v>0</v>
      </c>
      <c r="H2084">
        <v>0</v>
      </c>
      <c r="I2084">
        <v>0</v>
      </c>
      <c r="J2084">
        <v>0</v>
      </c>
      <c r="K2084">
        <v>241</v>
      </c>
      <c r="L2084">
        <v>235</v>
      </c>
      <c r="M2084">
        <v>4</v>
      </c>
      <c r="N2084">
        <v>2</v>
      </c>
    </row>
    <row r="2085" spans="1:14" x14ac:dyDescent="0.2">
      <c r="A2085" t="s">
        <v>7017</v>
      </c>
      <c r="B2085" t="s">
        <v>88</v>
      </c>
      <c r="C2085" t="s">
        <v>113</v>
      </c>
      <c r="D2085" t="s">
        <v>4927</v>
      </c>
      <c r="E2085">
        <v>0</v>
      </c>
      <c r="F2085">
        <v>0</v>
      </c>
      <c r="G2085">
        <v>0</v>
      </c>
      <c r="H2085">
        <v>0</v>
      </c>
      <c r="I2085">
        <v>0</v>
      </c>
      <c r="J2085">
        <v>0</v>
      </c>
      <c r="K2085">
        <v>211</v>
      </c>
      <c r="L2085">
        <v>207</v>
      </c>
      <c r="M2085">
        <v>2</v>
      </c>
      <c r="N2085">
        <v>2</v>
      </c>
    </row>
    <row r="2086" spans="1:14" x14ac:dyDescent="0.2">
      <c r="A2086" t="s">
        <v>7018</v>
      </c>
      <c r="B2086" t="s">
        <v>88</v>
      </c>
      <c r="C2086" t="s">
        <v>114</v>
      </c>
      <c r="D2086" t="s">
        <v>4929</v>
      </c>
      <c r="E2086">
        <v>31</v>
      </c>
      <c r="F2086">
        <v>3</v>
      </c>
      <c r="G2086">
        <v>28</v>
      </c>
      <c r="H2086">
        <v>0</v>
      </c>
      <c r="I2086">
        <v>0</v>
      </c>
      <c r="J2086">
        <v>19</v>
      </c>
      <c r="K2086">
        <v>0</v>
      </c>
      <c r="L2086">
        <v>0</v>
      </c>
      <c r="M2086">
        <v>0</v>
      </c>
      <c r="N2086">
        <v>0</v>
      </c>
    </row>
    <row r="2087" spans="1:14" x14ac:dyDescent="0.2">
      <c r="A2087" t="s">
        <v>7019</v>
      </c>
      <c r="B2087" t="s">
        <v>88</v>
      </c>
      <c r="C2087" t="s">
        <v>114</v>
      </c>
      <c r="D2087" t="s">
        <v>4931</v>
      </c>
      <c r="E2087">
        <v>50</v>
      </c>
      <c r="F2087">
        <v>3</v>
      </c>
      <c r="G2087">
        <v>46</v>
      </c>
      <c r="H2087">
        <v>1</v>
      </c>
      <c r="I2087">
        <v>0</v>
      </c>
      <c r="J2087">
        <v>0</v>
      </c>
      <c r="K2087">
        <v>0</v>
      </c>
      <c r="L2087">
        <v>0</v>
      </c>
      <c r="M2087">
        <v>0</v>
      </c>
      <c r="N2087">
        <v>0</v>
      </c>
    </row>
    <row r="2088" spans="1:14" x14ac:dyDescent="0.2">
      <c r="A2088" t="s">
        <v>7020</v>
      </c>
      <c r="B2088" t="s">
        <v>88</v>
      </c>
      <c r="C2088" t="s">
        <v>114</v>
      </c>
      <c r="D2088" t="s">
        <v>4933</v>
      </c>
      <c r="E2088">
        <v>18</v>
      </c>
      <c r="F2088">
        <v>2</v>
      </c>
      <c r="G2088">
        <v>16</v>
      </c>
      <c r="H2088">
        <v>0</v>
      </c>
      <c r="I2088">
        <v>0</v>
      </c>
      <c r="J2088">
        <v>32</v>
      </c>
      <c r="K2088">
        <v>0</v>
      </c>
      <c r="L2088">
        <v>0</v>
      </c>
      <c r="M2088">
        <v>0</v>
      </c>
      <c r="N2088">
        <v>0</v>
      </c>
    </row>
    <row r="2089" spans="1:14" x14ac:dyDescent="0.2">
      <c r="A2089" t="s">
        <v>7021</v>
      </c>
      <c r="B2089" t="s">
        <v>88</v>
      </c>
      <c r="C2089" t="s">
        <v>114</v>
      </c>
      <c r="D2089" t="s">
        <v>4935</v>
      </c>
      <c r="E2089">
        <v>50</v>
      </c>
      <c r="F2089">
        <v>3</v>
      </c>
      <c r="G2089">
        <v>46</v>
      </c>
      <c r="H2089">
        <v>1</v>
      </c>
      <c r="I2089">
        <v>0</v>
      </c>
      <c r="J2089">
        <v>0</v>
      </c>
      <c r="K2089">
        <v>0</v>
      </c>
      <c r="L2089">
        <v>0</v>
      </c>
      <c r="M2089">
        <v>0</v>
      </c>
      <c r="N2089">
        <v>0</v>
      </c>
    </row>
    <row r="2090" spans="1:14" x14ac:dyDescent="0.2">
      <c r="A2090" t="s">
        <v>7022</v>
      </c>
      <c r="B2090" t="s">
        <v>88</v>
      </c>
      <c r="C2090" t="s">
        <v>114</v>
      </c>
      <c r="D2090" t="s">
        <v>4937</v>
      </c>
      <c r="E2090">
        <v>31</v>
      </c>
      <c r="F2090">
        <v>2</v>
      </c>
      <c r="G2090">
        <v>28</v>
      </c>
      <c r="H2090">
        <v>1</v>
      </c>
      <c r="I2090">
        <v>0</v>
      </c>
      <c r="J2090">
        <v>19</v>
      </c>
      <c r="K2090">
        <v>0</v>
      </c>
      <c r="L2090">
        <v>0</v>
      </c>
      <c r="M2090">
        <v>0</v>
      </c>
      <c r="N2090">
        <v>0</v>
      </c>
    </row>
    <row r="2091" spans="1:14" x14ac:dyDescent="0.2">
      <c r="A2091" t="s">
        <v>7023</v>
      </c>
      <c r="B2091" t="s">
        <v>88</v>
      </c>
      <c r="C2091" t="s">
        <v>114</v>
      </c>
      <c r="D2091" t="s">
        <v>4939</v>
      </c>
      <c r="E2091">
        <v>19</v>
      </c>
      <c r="F2091">
        <v>1</v>
      </c>
      <c r="G2091">
        <v>18</v>
      </c>
      <c r="H2091">
        <v>0</v>
      </c>
      <c r="I2091">
        <v>0</v>
      </c>
      <c r="J2091">
        <v>31</v>
      </c>
      <c r="K2091">
        <v>0</v>
      </c>
      <c r="L2091">
        <v>0</v>
      </c>
      <c r="M2091">
        <v>0</v>
      </c>
      <c r="N2091">
        <v>0</v>
      </c>
    </row>
    <row r="2092" spans="1:14" x14ac:dyDescent="0.2">
      <c r="A2092" t="s">
        <v>7024</v>
      </c>
      <c r="B2092" t="s">
        <v>88</v>
      </c>
      <c r="C2092" t="s">
        <v>114</v>
      </c>
      <c r="D2092" t="s">
        <v>4941</v>
      </c>
      <c r="E2092">
        <v>31</v>
      </c>
      <c r="F2092">
        <v>2</v>
      </c>
      <c r="G2092">
        <v>29</v>
      </c>
      <c r="H2092">
        <v>0</v>
      </c>
      <c r="I2092">
        <v>0</v>
      </c>
      <c r="J2092">
        <v>19</v>
      </c>
      <c r="K2092">
        <v>0</v>
      </c>
      <c r="L2092">
        <v>0</v>
      </c>
      <c r="M2092">
        <v>0</v>
      </c>
      <c r="N2092">
        <v>0</v>
      </c>
    </row>
    <row r="2093" spans="1:14" x14ac:dyDescent="0.2">
      <c r="A2093" t="s">
        <v>7025</v>
      </c>
      <c r="B2093" t="s">
        <v>88</v>
      </c>
      <c r="C2093" t="s">
        <v>114</v>
      </c>
      <c r="D2093" t="s">
        <v>4943</v>
      </c>
      <c r="E2093">
        <v>18</v>
      </c>
      <c r="F2093">
        <v>2</v>
      </c>
      <c r="G2093">
        <v>16</v>
      </c>
      <c r="H2093">
        <v>0</v>
      </c>
      <c r="I2093">
        <v>0</v>
      </c>
      <c r="J2093">
        <v>32</v>
      </c>
      <c r="K2093">
        <v>0</v>
      </c>
      <c r="L2093">
        <v>0</v>
      </c>
      <c r="M2093">
        <v>0</v>
      </c>
      <c r="N2093">
        <v>0</v>
      </c>
    </row>
    <row r="2094" spans="1:14" x14ac:dyDescent="0.2">
      <c r="A2094" t="s">
        <v>7026</v>
      </c>
      <c r="B2094" t="s">
        <v>88</v>
      </c>
      <c r="C2094" t="s">
        <v>114</v>
      </c>
      <c r="D2094" t="s">
        <v>4925</v>
      </c>
      <c r="E2094">
        <v>0</v>
      </c>
      <c r="F2094">
        <v>0</v>
      </c>
      <c r="G2094">
        <v>0</v>
      </c>
      <c r="H2094">
        <v>0</v>
      </c>
      <c r="I2094">
        <v>0</v>
      </c>
      <c r="J2094">
        <v>0</v>
      </c>
      <c r="K2094">
        <v>50</v>
      </c>
      <c r="L2094">
        <v>49</v>
      </c>
      <c r="M2094">
        <v>1</v>
      </c>
      <c r="N2094">
        <v>0</v>
      </c>
    </row>
    <row r="2095" spans="1:14" x14ac:dyDescent="0.2">
      <c r="A2095" t="s">
        <v>7027</v>
      </c>
      <c r="B2095" t="s">
        <v>88</v>
      </c>
      <c r="C2095" t="s">
        <v>114</v>
      </c>
      <c r="D2095" t="s">
        <v>4927</v>
      </c>
      <c r="E2095">
        <v>0</v>
      </c>
      <c r="F2095">
        <v>0</v>
      </c>
      <c r="G2095">
        <v>0</v>
      </c>
      <c r="H2095">
        <v>0</v>
      </c>
      <c r="I2095">
        <v>0</v>
      </c>
      <c r="J2095">
        <v>0</v>
      </c>
      <c r="K2095">
        <v>47</v>
      </c>
      <c r="L2095">
        <v>47</v>
      </c>
      <c r="M2095">
        <v>0</v>
      </c>
      <c r="N2095">
        <v>0</v>
      </c>
    </row>
    <row r="2096" spans="1:14" x14ac:dyDescent="0.2">
      <c r="A2096" t="s">
        <v>7028</v>
      </c>
      <c r="B2096" t="s">
        <v>88</v>
      </c>
      <c r="C2096" t="s">
        <v>115</v>
      </c>
      <c r="D2096" t="s">
        <v>4929</v>
      </c>
      <c r="E2096">
        <v>19</v>
      </c>
      <c r="F2096">
        <v>5</v>
      </c>
      <c r="G2096">
        <v>14</v>
      </c>
      <c r="H2096">
        <v>0</v>
      </c>
      <c r="I2096">
        <v>0</v>
      </c>
      <c r="J2096">
        <v>15</v>
      </c>
      <c r="K2096">
        <v>0</v>
      </c>
      <c r="L2096">
        <v>0</v>
      </c>
      <c r="M2096">
        <v>0</v>
      </c>
      <c r="N2096">
        <v>0</v>
      </c>
    </row>
    <row r="2097" spans="1:14" x14ac:dyDescent="0.2">
      <c r="A2097" t="s">
        <v>7029</v>
      </c>
      <c r="B2097" t="s">
        <v>88</v>
      </c>
      <c r="C2097" t="s">
        <v>115</v>
      </c>
      <c r="D2097" t="s">
        <v>4931</v>
      </c>
      <c r="E2097">
        <v>34</v>
      </c>
      <c r="F2097">
        <v>4</v>
      </c>
      <c r="G2097">
        <v>30</v>
      </c>
      <c r="H2097">
        <v>0</v>
      </c>
      <c r="I2097">
        <v>0</v>
      </c>
      <c r="J2097">
        <v>0</v>
      </c>
      <c r="K2097">
        <v>0</v>
      </c>
      <c r="L2097">
        <v>0</v>
      </c>
      <c r="M2097">
        <v>0</v>
      </c>
      <c r="N2097">
        <v>0</v>
      </c>
    </row>
    <row r="2098" spans="1:14" x14ac:dyDescent="0.2">
      <c r="A2098" t="s">
        <v>7030</v>
      </c>
      <c r="B2098" t="s">
        <v>88</v>
      </c>
      <c r="C2098" t="s">
        <v>115</v>
      </c>
      <c r="D2098" t="s">
        <v>4933</v>
      </c>
      <c r="E2098">
        <v>15</v>
      </c>
      <c r="F2098">
        <v>0</v>
      </c>
      <c r="G2098">
        <v>15</v>
      </c>
      <c r="H2098">
        <v>0</v>
      </c>
      <c r="I2098">
        <v>0</v>
      </c>
      <c r="J2098">
        <v>19</v>
      </c>
      <c r="K2098">
        <v>0</v>
      </c>
      <c r="L2098">
        <v>0</v>
      </c>
      <c r="M2098">
        <v>0</v>
      </c>
      <c r="N2098">
        <v>0</v>
      </c>
    </row>
    <row r="2099" spans="1:14" x14ac:dyDescent="0.2">
      <c r="A2099" t="s">
        <v>7031</v>
      </c>
      <c r="B2099" t="s">
        <v>88</v>
      </c>
      <c r="C2099" t="s">
        <v>115</v>
      </c>
      <c r="D2099" t="s">
        <v>4935</v>
      </c>
      <c r="E2099">
        <v>34</v>
      </c>
      <c r="F2099">
        <v>4</v>
      </c>
      <c r="G2099">
        <v>30</v>
      </c>
      <c r="H2099">
        <v>0</v>
      </c>
      <c r="I2099">
        <v>0</v>
      </c>
      <c r="J2099">
        <v>0</v>
      </c>
      <c r="K2099">
        <v>0</v>
      </c>
      <c r="L2099">
        <v>0</v>
      </c>
      <c r="M2099">
        <v>0</v>
      </c>
      <c r="N2099">
        <v>0</v>
      </c>
    </row>
    <row r="2100" spans="1:14" x14ac:dyDescent="0.2">
      <c r="A2100" t="s">
        <v>7032</v>
      </c>
      <c r="B2100" t="s">
        <v>88</v>
      </c>
      <c r="C2100" t="s">
        <v>115</v>
      </c>
      <c r="D2100" t="s">
        <v>4937</v>
      </c>
      <c r="E2100">
        <v>19</v>
      </c>
      <c r="F2100">
        <v>6</v>
      </c>
      <c r="G2100">
        <v>13</v>
      </c>
      <c r="H2100">
        <v>0</v>
      </c>
      <c r="I2100">
        <v>0</v>
      </c>
      <c r="J2100">
        <v>15</v>
      </c>
      <c r="K2100">
        <v>0</v>
      </c>
      <c r="L2100">
        <v>0</v>
      </c>
      <c r="M2100">
        <v>0</v>
      </c>
      <c r="N2100">
        <v>0</v>
      </c>
    </row>
    <row r="2101" spans="1:14" x14ac:dyDescent="0.2">
      <c r="A2101" t="s">
        <v>7033</v>
      </c>
      <c r="B2101" t="s">
        <v>88</v>
      </c>
      <c r="C2101" t="s">
        <v>115</v>
      </c>
      <c r="D2101" t="s">
        <v>4939</v>
      </c>
      <c r="E2101">
        <v>15</v>
      </c>
      <c r="F2101">
        <v>0</v>
      </c>
      <c r="G2101">
        <v>15</v>
      </c>
      <c r="H2101">
        <v>0</v>
      </c>
      <c r="I2101">
        <v>0</v>
      </c>
      <c r="J2101">
        <v>19</v>
      </c>
      <c r="K2101">
        <v>0</v>
      </c>
      <c r="L2101">
        <v>0</v>
      </c>
      <c r="M2101">
        <v>0</v>
      </c>
      <c r="N2101">
        <v>0</v>
      </c>
    </row>
    <row r="2102" spans="1:14" x14ac:dyDescent="0.2">
      <c r="A2102" t="s">
        <v>7034</v>
      </c>
      <c r="B2102" t="s">
        <v>88</v>
      </c>
      <c r="C2102" t="s">
        <v>115</v>
      </c>
      <c r="D2102" t="s">
        <v>4941</v>
      </c>
      <c r="E2102">
        <v>19</v>
      </c>
      <c r="F2102">
        <v>4</v>
      </c>
      <c r="G2102">
        <v>15</v>
      </c>
      <c r="H2102">
        <v>0</v>
      </c>
      <c r="I2102">
        <v>0</v>
      </c>
      <c r="J2102">
        <v>15</v>
      </c>
      <c r="K2102">
        <v>0</v>
      </c>
      <c r="L2102">
        <v>0</v>
      </c>
      <c r="M2102">
        <v>0</v>
      </c>
      <c r="N2102">
        <v>0</v>
      </c>
    </row>
    <row r="2103" spans="1:14" x14ac:dyDescent="0.2">
      <c r="A2103" t="s">
        <v>7035</v>
      </c>
      <c r="B2103" t="s">
        <v>88</v>
      </c>
      <c r="C2103" t="s">
        <v>115</v>
      </c>
      <c r="D2103" t="s">
        <v>4943</v>
      </c>
      <c r="E2103">
        <v>15</v>
      </c>
      <c r="F2103">
        <v>0</v>
      </c>
      <c r="G2103">
        <v>15</v>
      </c>
      <c r="H2103">
        <v>0</v>
      </c>
      <c r="I2103">
        <v>0</v>
      </c>
      <c r="J2103">
        <v>19</v>
      </c>
      <c r="K2103">
        <v>0</v>
      </c>
      <c r="L2103">
        <v>0</v>
      </c>
      <c r="M2103">
        <v>0</v>
      </c>
      <c r="N2103">
        <v>0</v>
      </c>
    </row>
    <row r="2104" spans="1:14" x14ac:dyDescent="0.2">
      <c r="A2104" t="s">
        <v>7036</v>
      </c>
      <c r="B2104" t="s">
        <v>88</v>
      </c>
      <c r="C2104" t="s">
        <v>115</v>
      </c>
      <c r="D2104" t="s">
        <v>4925</v>
      </c>
      <c r="E2104">
        <v>0</v>
      </c>
      <c r="F2104">
        <v>0</v>
      </c>
      <c r="G2104">
        <v>0</v>
      </c>
      <c r="H2104">
        <v>0</v>
      </c>
      <c r="I2104">
        <v>0</v>
      </c>
      <c r="J2104">
        <v>0</v>
      </c>
      <c r="K2104">
        <v>34</v>
      </c>
      <c r="L2104">
        <v>34</v>
      </c>
      <c r="M2104">
        <v>0</v>
      </c>
      <c r="N2104">
        <v>0</v>
      </c>
    </row>
    <row r="2105" spans="1:14" x14ac:dyDescent="0.2">
      <c r="A2105" t="s">
        <v>7037</v>
      </c>
      <c r="B2105" t="s">
        <v>88</v>
      </c>
      <c r="C2105" t="s">
        <v>115</v>
      </c>
      <c r="D2105" t="s">
        <v>4927</v>
      </c>
      <c r="E2105">
        <v>0</v>
      </c>
      <c r="F2105">
        <v>0</v>
      </c>
      <c r="G2105">
        <v>0</v>
      </c>
      <c r="H2105">
        <v>0</v>
      </c>
      <c r="I2105">
        <v>0</v>
      </c>
      <c r="J2105">
        <v>0</v>
      </c>
      <c r="K2105">
        <v>33</v>
      </c>
      <c r="L2105">
        <v>33</v>
      </c>
      <c r="M2105">
        <v>0</v>
      </c>
      <c r="N2105">
        <v>0</v>
      </c>
    </row>
    <row r="2106" spans="1:14" x14ac:dyDescent="0.2">
      <c r="A2106" t="s">
        <v>7038</v>
      </c>
      <c r="B2106" t="s">
        <v>88</v>
      </c>
      <c r="C2106" t="s">
        <v>116</v>
      </c>
      <c r="D2106" t="s">
        <v>4929</v>
      </c>
      <c r="E2106">
        <v>58</v>
      </c>
      <c r="F2106">
        <v>2</v>
      </c>
      <c r="G2106">
        <v>55</v>
      </c>
      <c r="H2106">
        <v>1</v>
      </c>
      <c r="I2106">
        <v>0</v>
      </c>
      <c r="J2106">
        <v>27</v>
      </c>
      <c r="K2106">
        <v>0</v>
      </c>
      <c r="L2106">
        <v>0</v>
      </c>
      <c r="M2106">
        <v>0</v>
      </c>
      <c r="N2106">
        <v>0</v>
      </c>
    </row>
    <row r="2107" spans="1:14" x14ac:dyDescent="0.2">
      <c r="A2107" t="s">
        <v>7039</v>
      </c>
      <c r="B2107" t="s">
        <v>88</v>
      </c>
      <c r="C2107" t="s">
        <v>116</v>
      </c>
      <c r="D2107" t="s">
        <v>4931</v>
      </c>
      <c r="E2107">
        <v>85</v>
      </c>
      <c r="F2107">
        <v>5</v>
      </c>
      <c r="G2107">
        <v>78</v>
      </c>
      <c r="H2107">
        <v>2</v>
      </c>
      <c r="I2107">
        <v>0</v>
      </c>
      <c r="J2107">
        <v>0</v>
      </c>
      <c r="K2107">
        <v>0</v>
      </c>
      <c r="L2107">
        <v>0</v>
      </c>
      <c r="M2107">
        <v>0</v>
      </c>
      <c r="N2107">
        <v>0</v>
      </c>
    </row>
    <row r="2108" spans="1:14" x14ac:dyDescent="0.2">
      <c r="A2108" t="s">
        <v>7040</v>
      </c>
      <c r="B2108" t="s">
        <v>88</v>
      </c>
      <c r="C2108" t="s">
        <v>116</v>
      </c>
      <c r="D2108" t="s">
        <v>4933</v>
      </c>
      <c r="E2108">
        <v>25</v>
      </c>
      <c r="F2108">
        <v>3</v>
      </c>
      <c r="G2108">
        <v>22</v>
      </c>
      <c r="H2108">
        <v>0</v>
      </c>
      <c r="I2108">
        <v>0</v>
      </c>
      <c r="J2108">
        <v>60</v>
      </c>
      <c r="K2108">
        <v>0</v>
      </c>
      <c r="L2108">
        <v>0</v>
      </c>
      <c r="M2108">
        <v>0</v>
      </c>
      <c r="N2108">
        <v>0</v>
      </c>
    </row>
    <row r="2109" spans="1:14" x14ac:dyDescent="0.2">
      <c r="A2109" t="s">
        <v>7041</v>
      </c>
      <c r="B2109" t="s">
        <v>88</v>
      </c>
      <c r="C2109" t="s">
        <v>116</v>
      </c>
      <c r="D2109" t="s">
        <v>4935</v>
      </c>
      <c r="E2109">
        <v>85</v>
      </c>
      <c r="F2109">
        <v>5</v>
      </c>
      <c r="G2109">
        <v>78</v>
      </c>
      <c r="H2109">
        <v>2</v>
      </c>
      <c r="I2109">
        <v>0</v>
      </c>
      <c r="J2109">
        <v>0</v>
      </c>
      <c r="K2109">
        <v>0</v>
      </c>
      <c r="L2109">
        <v>0</v>
      </c>
      <c r="M2109">
        <v>0</v>
      </c>
      <c r="N2109">
        <v>0</v>
      </c>
    </row>
    <row r="2110" spans="1:14" x14ac:dyDescent="0.2">
      <c r="A2110" t="s">
        <v>7042</v>
      </c>
      <c r="B2110" t="s">
        <v>88</v>
      </c>
      <c r="C2110" t="s">
        <v>116</v>
      </c>
      <c r="D2110" t="s">
        <v>4937</v>
      </c>
      <c r="E2110">
        <v>58</v>
      </c>
      <c r="F2110">
        <v>2</v>
      </c>
      <c r="G2110">
        <v>55</v>
      </c>
      <c r="H2110">
        <v>1</v>
      </c>
      <c r="I2110">
        <v>0</v>
      </c>
      <c r="J2110">
        <v>27</v>
      </c>
      <c r="K2110">
        <v>0</v>
      </c>
      <c r="L2110">
        <v>0</v>
      </c>
      <c r="M2110">
        <v>0</v>
      </c>
      <c r="N2110">
        <v>0</v>
      </c>
    </row>
    <row r="2111" spans="1:14" x14ac:dyDescent="0.2">
      <c r="A2111" t="s">
        <v>7043</v>
      </c>
      <c r="B2111" t="s">
        <v>88</v>
      </c>
      <c r="C2111" t="s">
        <v>116</v>
      </c>
      <c r="D2111" t="s">
        <v>4939</v>
      </c>
      <c r="E2111">
        <v>27</v>
      </c>
      <c r="F2111">
        <v>5</v>
      </c>
      <c r="G2111">
        <v>22</v>
      </c>
      <c r="H2111">
        <v>0</v>
      </c>
      <c r="I2111">
        <v>0</v>
      </c>
      <c r="J2111">
        <v>58</v>
      </c>
      <c r="K2111">
        <v>0</v>
      </c>
      <c r="L2111">
        <v>0</v>
      </c>
      <c r="M2111">
        <v>0</v>
      </c>
      <c r="N2111">
        <v>0</v>
      </c>
    </row>
    <row r="2112" spans="1:14" x14ac:dyDescent="0.2">
      <c r="A2112" t="s">
        <v>7044</v>
      </c>
      <c r="B2112" t="s">
        <v>88</v>
      </c>
      <c r="C2112" t="s">
        <v>116</v>
      </c>
      <c r="D2112" t="s">
        <v>4941</v>
      </c>
      <c r="E2112">
        <v>58</v>
      </c>
      <c r="F2112">
        <v>2</v>
      </c>
      <c r="G2112">
        <v>54</v>
      </c>
      <c r="H2112">
        <v>2</v>
      </c>
      <c r="I2112">
        <v>0</v>
      </c>
      <c r="J2112">
        <v>27</v>
      </c>
      <c r="K2112">
        <v>0</v>
      </c>
      <c r="L2112">
        <v>0</v>
      </c>
      <c r="M2112">
        <v>0</v>
      </c>
      <c r="N2112">
        <v>0</v>
      </c>
    </row>
    <row r="2113" spans="1:14" x14ac:dyDescent="0.2">
      <c r="A2113" t="s">
        <v>7045</v>
      </c>
      <c r="B2113" t="s">
        <v>88</v>
      </c>
      <c r="C2113" t="s">
        <v>116</v>
      </c>
      <c r="D2113" t="s">
        <v>4943</v>
      </c>
      <c r="E2113">
        <v>26</v>
      </c>
      <c r="F2113">
        <v>3</v>
      </c>
      <c r="G2113">
        <v>23</v>
      </c>
      <c r="H2113">
        <v>0</v>
      </c>
      <c r="I2113">
        <v>0</v>
      </c>
      <c r="J2113">
        <v>59</v>
      </c>
      <c r="K2113">
        <v>0</v>
      </c>
      <c r="L2113">
        <v>0</v>
      </c>
      <c r="M2113">
        <v>0</v>
      </c>
      <c r="N2113">
        <v>0</v>
      </c>
    </row>
    <row r="2114" spans="1:14" x14ac:dyDescent="0.2">
      <c r="A2114" t="s">
        <v>7046</v>
      </c>
      <c r="B2114" t="s">
        <v>88</v>
      </c>
      <c r="C2114" t="s">
        <v>116</v>
      </c>
      <c r="D2114" t="s">
        <v>4925</v>
      </c>
      <c r="E2114">
        <v>0</v>
      </c>
      <c r="F2114">
        <v>0</v>
      </c>
      <c r="G2114">
        <v>0</v>
      </c>
      <c r="H2114">
        <v>0</v>
      </c>
      <c r="I2114">
        <v>0</v>
      </c>
      <c r="J2114">
        <v>0</v>
      </c>
      <c r="K2114">
        <v>85</v>
      </c>
      <c r="L2114">
        <v>85</v>
      </c>
      <c r="M2114">
        <v>0</v>
      </c>
      <c r="N2114">
        <v>0</v>
      </c>
    </row>
    <row r="2115" spans="1:14" x14ac:dyDescent="0.2">
      <c r="A2115" t="s">
        <v>7047</v>
      </c>
      <c r="B2115" t="s">
        <v>88</v>
      </c>
      <c r="C2115" t="s">
        <v>116</v>
      </c>
      <c r="D2115" t="s">
        <v>4927</v>
      </c>
      <c r="E2115">
        <v>0</v>
      </c>
      <c r="F2115">
        <v>0</v>
      </c>
      <c r="G2115">
        <v>0</v>
      </c>
      <c r="H2115">
        <v>0</v>
      </c>
      <c r="I2115">
        <v>0</v>
      </c>
      <c r="J2115">
        <v>0</v>
      </c>
      <c r="K2115">
        <v>83</v>
      </c>
      <c r="L2115">
        <v>83</v>
      </c>
      <c r="M2115">
        <v>0</v>
      </c>
      <c r="N2115">
        <v>0</v>
      </c>
    </row>
    <row r="2116" spans="1:14" x14ac:dyDescent="0.2">
      <c r="A2116" t="s">
        <v>7048</v>
      </c>
      <c r="B2116" t="s">
        <v>88</v>
      </c>
      <c r="C2116" t="s">
        <v>117</v>
      </c>
      <c r="D2116" t="s">
        <v>4929</v>
      </c>
      <c r="E2116">
        <v>112</v>
      </c>
      <c r="F2116">
        <v>19</v>
      </c>
      <c r="G2116">
        <v>92</v>
      </c>
      <c r="H2116">
        <v>1</v>
      </c>
      <c r="I2116">
        <v>0</v>
      </c>
      <c r="J2116">
        <v>20</v>
      </c>
      <c r="K2116">
        <v>0</v>
      </c>
      <c r="L2116">
        <v>0</v>
      </c>
      <c r="M2116">
        <v>0</v>
      </c>
      <c r="N2116">
        <v>0</v>
      </c>
    </row>
    <row r="2117" spans="1:14" x14ac:dyDescent="0.2">
      <c r="A2117" t="s">
        <v>7049</v>
      </c>
      <c r="B2117" t="s">
        <v>88</v>
      </c>
      <c r="C2117" t="s">
        <v>117</v>
      </c>
      <c r="D2117" t="s">
        <v>4931</v>
      </c>
      <c r="E2117">
        <v>132</v>
      </c>
      <c r="F2117">
        <v>17</v>
      </c>
      <c r="G2117">
        <v>114</v>
      </c>
      <c r="H2117">
        <v>1</v>
      </c>
      <c r="I2117">
        <v>0</v>
      </c>
      <c r="J2117">
        <v>0</v>
      </c>
      <c r="K2117">
        <v>0</v>
      </c>
      <c r="L2117">
        <v>0</v>
      </c>
      <c r="M2117">
        <v>0</v>
      </c>
      <c r="N2117">
        <v>0</v>
      </c>
    </row>
    <row r="2118" spans="1:14" x14ac:dyDescent="0.2">
      <c r="A2118" t="s">
        <v>7050</v>
      </c>
      <c r="B2118" t="s">
        <v>88</v>
      </c>
      <c r="C2118" t="s">
        <v>117</v>
      </c>
      <c r="D2118" t="s">
        <v>4933</v>
      </c>
      <c r="E2118">
        <v>19</v>
      </c>
      <c r="F2118">
        <v>1</v>
      </c>
      <c r="G2118">
        <v>18</v>
      </c>
      <c r="H2118">
        <v>0</v>
      </c>
      <c r="I2118">
        <v>0</v>
      </c>
      <c r="J2118">
        <v>113</v>
      </c>
      <c r="K2118">
        <v>0</v>
      </c>
      <c r="L2118">
        <v>0</v>
      </c>
      <c r="M2118">
        <v>0</v>
      </c>
      <c r="N2118">
        <v>0</v>
      </c>
    </row>
    <row r="2119" spans="1:14" x14ac:dyDescent="0.2">
      <c r="A2119" t="s">
        <v>7051</v>
      </c>
      <c r="B2119" t="s">
        <v>88</v>
      </c>
      <c r="C2119" t="s">
        <v>117</v>
      </c>
      <c r="D2119" t="s">
        <v>4935</v>
      </c>
      <c r="E2119">
        <v>132</v>
      </c>
      <c r="F2119">
        <v>17</v>
      </c>
      <c r="G2119">
        <v>114</v>
      </c>
      <c r="H2119">
        <v>1</v>
      </c>
      <c r="I2119">
        <v>0</v>
      </c>
      <c r="J2119">
        <v>0</v>
      </c>
      <c r="K2119">
        <v>0</v>
      </c>
      <c r="L2119">
        <v>0</v>
      </c>
      <c r="M2119">
        <v>0</v>
      </c>
      <c r="N2119">
        <v>0</v>
      </c>
    </row>
    <row r="2120" spans="1:14" x14ac:dyDescent="0.2">
      <c r="A2120" t="s">
        <v>7052</v>
      </c>
      <c r="B2120" t="s">
        <v>88</v>
      </c>
      <c r="C2120" t="s">
        <v>117</v>
      </c>
      <c r="D2120" t="s">
        <v>4937</v>
      </c>
      <c r="E2120">
        <v>112</v>
      </c>
      <c r="F2120">
        <v>18</v>
      </c>
      <c r="G2120">
        <v>93</v>
      </c>
      <c r="H2120">
        <v>1</v>
      </c>
      <c r="I2120">
        <v>0</v>
      </c>
      <c r="J2120">
        <v>20</v>
      </c>
      <c r="K2120">
        <v>0</v>
      </c>
      <c r="L2120">
        <v>0</v>
      </c>
      <c r="M2120">
        <v>0</v>
      </c>
      <c r="N2120">
        <v>0</v>
      </c>
    </row>
    <row r="2121" spans="1:14" x14ac:dyDescent="0.2">
      <c r="A2121" t="s">
        <v>7053</v>
      </c>
      <c r="B2121" t="s">
        <v>88</v>
      </c>
      <c r="C2121" t="s">
        <v>117</v>
      </c>
      <c r="D2121" t="s">
        <v>4939</v>
      </c>
      <c r="E2121">
        <v>20</v>
      </c>
      <c r="F2121">
        <v>4</v>
      </c>
      <c r="G2121">
        <v>16</v>
      </c>
      <c r="H2121">
        <v>0</v>
      </c>
      <c r="I2121">
        <v>0</v>
      </c>
      <c r="J2121">
        <v>112</v>
      </c>
      <c r="K2121">
        <v>0</v>
      </c>
      <c r="L2121">
        <v>0</v>
      </c>
      <c r="M2121">
        <v>0</v>
      </c>
      <c r="N2121">
        <v>0</v>
      </c>
    </row>
    <row r="2122" spans="1:14" x14ac:dyDescent="0.2">
      <c r="A2122" t="s">
        <v>7054</v>
      </c>
      <c r="B2122" t="s">
        <v>88</v>
      </c>
      <c r="C2122" t="s">
        <v>117</v>
      </c>
      <c r="D2122" t="s">
        <v>4941</v>
      </c>
      <c r="E2122">
        <v>112</v>
      </c>
      <c r="F2122">
        <v>15</v>
      </c>
      <c r="G2122">
        <v>96</v>
      </c>
      <c r="H2122">
        <v>1</v>
      </c>
      <c r="I2122">
        <v>0</v>
      </c>
      <c r="J2122">
        <v>20</v>
      </c>
      <c r="K2122">
        <v>0</v>
      </c>
      <c r="L2122">
        <v>0</v>
      </c>
      <c r="M2122">
        <v>0</v>
      </c>
      <c r="N2122">
        <v>0</v>
      </c>
    </row>
    <row r="2123" spans="1:14" x14ac:dyDescent="0.2">
      <c r="A2123" t="s">
        <v>7055</v>
      </c>
      <c r="B2123" t="s">
        <v>88</v>
      </c>
      <c r="C2123" t="s">
        <v>117</v>
      </c>
      <c r="D2123" t="s">
        <v>4943</v>
      </c>
      <c r="E2123">
        <v>19</v>
      </c>
      <c r="F2123">
        <v>1</v>
      </c>
      <c r="G2123">
        <v>18</v>
      </c>
      <c r="H2123">
        <v>0</v>
      </c>
      <c r="I2123">
        <v>0</v>
      </c>
      <c r="J2123">
        <v>113</v>
      </c>
      <c r="K2123">
        <v>0</v>
      </c>
      <c r="L2123">
        <v>0</v>
      </c>
      <c r="M2123">
        <v>0</v>
      </c>
      <c r="N2123">
        <v>0</v>
      </c>
    </row>
    <row r="2124" spans="1:14" x14ac:dyDescent="0.2">
      <c r="A2124" t="s">
        <v>7056</v>
      </c>
      <c r="B2124" t="s">
        <v>88</v>
      </c>
      <c r="C2124" t="s">
        <v>117</v>
      </c>
      <c r="D2124" t="s">
        <v>4925</v>
      </c>
      <c r="E2124">
        <v>0</v>
      </c>
      <c r="F2124">
        <v>0</v>
      </c>
      <c r="G2124">
        <v>0</v>
      </c>
      <c r="H2124">
        <v>0</v>
      </c>
      <c r="I2124">
        <v>0</v>
      </c>
      <c r="J2124">
        <v>0</v>
      </c>
      <c r="K2124">
        <v>126</v>
      </c>
      <c r="L2124">
        <v>126</v>
      </c>
      <c r="M2124">
        <v>0</v>
      </c>
      <c r="N2124">
        <v>0</v>
      </c>
    </row>
    <row r="2125" spans="1:14" x14ac:dyDescent="0.2">
      <c r="A2125" t="s">
        <v>7057</v>
      </c>
      <c r="B2125" t="s">
        <v>88</v>
      </c>
      <c r="C2125" t="s">
        <v>117</v>
      </c>
      <c r="D2125" t="s">
        <v>4927</v>
      </c>
      <c r="E2125">
        <v>0</v>
      </c>
      <c r="F2125">
        <v>0</v>
      </c>
      <c r="G2125">
        <v>0</v>
      </c>
      <c r="H2125">
        <v>0</v>
      </c>
      <c r="I2125">
        <v>0</v>
      </c>
      <c r="J2125">
        <v>0</v>
      </c>
      <c r="K2125">
        <v>121</v>
      </c>
      <c r="L2125">
        <v>121</v>
      </c>
      <c r="M2125">
        <v>0</v>
      </c>
      <c r="N2125">
        <v>0</v>
      </c>
    </row>
    <row r="2126" spans="1:14" x14ac:dyDescent="0.2">
      <c r="A2126" t="s">
        <v>7058</v>
      </c>
      <c r="B2126" t="s">
        <v>88</v>
      </c>
      <c r="C2126" t="s">
        <v>118</v>
      </c>
      <c r="D2126" t="s">
        <v>4929</v>
      </c>
      <c r="E2126">
        <v>75</v>
      </c>
      <c r="F2126">
        <v>16</v>
      </c>
      <c r="G2126">
        <v>58</v>
      </c>
      <c r="H2126">
        <v>1</v>
      </c>
      <c r="I2126">
        <v>0</v>
      </c>
      <c r="J2126">
        <v>33</v>
      </c>
      <c r="K2126">
        <v>0</v>
      </c>
      <c r="L2126">
        <v>0</v>
      </c>
      <c r="M2126">
        <v>0</v>
      </c>
      <c r="N2126">
        <v>0</v>
      </c>
    </row>
    <row r="2127" spans="1:14" x14ac:dyDescent="0.2">
      <c r="A2127" t="s">
        <v>7059</v>
      </c>
      <c r="B2127" t="s">
        <v>88</v>
      </c>
      <c r="C2127" t="s">
        <v>118</v>
      </c>
      <c r="D2127" t="s">
        <v>4931</v>
      </c>
      <c r="E2127">
        <v>108</v>
      </c>
      <c r="F2127">
        <v>20</v>
      </c>
      <c r="G2127">
        <v>87</v>
      </c>
      <c r="H2127">
        <v>1</v>
      </c>
      <c r="I2127">
        <v>0</v>
      </c>
      <c r="J2127">
        <v>0</v>
      </c>
      <c r="K2127">
        <v>0</v>
      </c>
      <c r="L2127">
        <v>0</v>
      </c>
      <c r="M2127">
        <v>0</v>
      </c>
      <c r="N2127">
        <v>0</v>
      </c>
    </row>
    <row r="2128" spans="1:14" x14ac:dyDescent="0.2">
      <c r="A2128" t="s">
        <v>7060</v>
      </c>
      <c r="B2128" t="s">
        <v>88</v>
      </c>
      <c r="C2128" t="s">
        <v>118</v>
      </c>
      <c r="D2128" t="s">
        <v>4933</v>
      </c>
      <c r="E2128">
        <v>32</v>
      </c>
      <c r="F2128">
        <v>7</v>
      </c>
      <c r="G2128">
        <v>25</v>
      </c>
      <c r="H2128">
        <v>0</v>
      </c>
      <c r="I2128">
        <v>0</v>
      </c>
      <c r="J2128">
        <v>76</v>
      </c>
      <c r="K2128">
        <v>0</v>
      </c>
      <c r="L2128">
        <v>0</v>
      </c>
      <c r="M2128">
        <v>0</v>
      </c>
      <c r="N2128">
        <v>0</v>
      </c>
    </row>
    <row r="2129" spans="1:14" x14ac:dyDescent="0.2">
      <c r="A2129" t="s">
        <v>7061</v>
      </c>
      <c r="B2129" t="s">
        <v>88</v>
      </c>
      <c r="C2129" t="s">
        <v>118</v>
      </c>
      <c r="D2129" t="s">
        <v>4935</v>
      </c>
      <c r="E2129">
        <v>108</v>
      </c>
      <c r="F2129">
        <v>20</v>
      </c>
      <c r="G2129">
        <v>87</v>
      </c>
      <c r="H2129">
        <v>1</v>
      </c>
      <c r="I2129">
        <v>0</v>
      </c>
      <c r="J2129">
        <v>0</v>
      </c>
      <c r="K2129">
        <v>0</v>
      </c>
      <c r="L2129">
        <v>0</v>
      </c>
      <c r="M2129">
        <v>0</v>
      </c>
      <c r="N2129">
        <v>0</v>
      </c>
    </row>
    <row r="2130" spans="1:14" x14ac:dyDescent="0.2">
      <c r="A2130" t="s">
        <v>7062</v>
      </c>
      <c r="B2130" t="s">
        <v>88</v>
      </c>
      <c r="C2130" t="s">
        <v>118</v>
      </c>
      <c r="D2130" t="s">
        <v>4937</v>
      </c>
      <c r="E2130">
        <v>75</v>
      </c>
      <c r="F2130">
        <v>15</v>
      </c>
      <c r="G2130">
        <v>59</v>
      </c>
      <c r="H2130">
        <v>1</v>
      </c>
      <c r="I2130">
        <v>0</v>
      </c>
      <c r="J2130">
        <v>33</v>
      </c>
      <c r="K2130">
        <v>0</v>
      </c>
      <c r="L2130">
        <v>0</v>
      </c>
      <c r="M2130">
        <v>0</v>
      </c>
      <c r="N2130">
        <v>0</v>
      </c>
    </row>
    <row r="2131" spans="1:14" x14ac:dyDescent="0.2">
      <c r="A2131" t="s">
        <v>7063</v>
      </c>
      <c r="B2131" t="s">
        <v>88</v>
      </c>
      <c r="C2131" t="s">
        <v>118</v>
      </c>
      <c r="D2131" t="s">
        <v>4939</v>
      </c>
      <c r="E2131">
        <v>33</v>
      </c>
      <c r="F2131">
        <v>12</v>
      </c>
      <c r="G2131">
        <v>21</v>
      </c>
      <c r="H2131">
        <v>0</v>
      </c>
      <c r="I2131">
        <v>0</v>
      </c>
      <c r="J2131">
        <v>75</v>
      </c>
      <c r="K2131">
        <v>0</v>
      </c>
      <c r="L2131">
        <v>0</v>
      </c>
      <c r="M2131">
        <v>0</v>
      </c>
      <c r="N2131">
        <v>0</v>
      </c>
    </row>
    <row r="2132" spans="1:14" x14ac:dyDescent="0.2">
      <c r="A2132" t="s">
        <v>7064</v>
      </c>
      <c r="B2132" t="s">
        <v>88</v>
      </c>
      <c r="C2132" t="s">
        <v>118</v>
      </c>
      <c r="D2132" t="s">
        <v>4941</v>
      </c>
      <c r="E2132">
        <v>75</v>
      </c>
      <c r="F2132">
        <v>13</v>
      </c>
      <c r="G2132">
        <v>61</v>
      </c>
      <c r="H2132">
        <v>1</v>
      </c>
      <c r="I2132">
        <v>0</v>
      </c>
      <c r="J2132">
        <v>33</v>
      </c>
      <c r="K2132">
        <v>0</v>
      </c>
      <c r="L2132">
        <v>0</v>
      </c>
      <c r="M2132">
        <v>0</v>
      </c>
      <c r="N2132">
        <v>0</v>
      </c>
    </row>
    <row r="2133" spans="1:14" x14ac:dyDescent="0.2">
      <c r="A2133" t="s">
        <v>7065</v>
      </c>
      <c r="B2133" t="s">
        <v>88</v>
      </c>
      <c r="C2133" t="s">
        <v>118</v>
      </c>
      <c r="D2133" t="s">
        <v>4943</v>
      </c>
      <c r="E2133">
        <v>33</v>
      </c>
      <c r="F2133">
        <v>7</v>
      </c>
      <c r="G2133">
        <v>26</v>
      </c>
      <c r="H2133">
        <v>0</v>
      </c>
      <c r="I2133">
        <v>0</v>
      </c>
      <c r="J2133">
        <v>75</v>
      </c>
      <c r="K2133">
        <v>0</v>
      </c>
      <c r="L2133">
        <v>0</v>
      </c>
      <c r="M2133">
        <v>0</v>
      </c>
      <c r="N2133">
        <v>0</v>
      </c>
    </row>
    <row r="2134" spans="1:14" x14ac:dyDescent="0.2">
      <c r="A2134" t="s">
        <v>7066</v>
      </c>
      <c r="B2134" t="s">
        <v>88</v>
      </c>
      <c r="C2134" t="s">
        <v>118</v>
      </c>
      <c r="D2134" t="s">
        <v>4925</v>
      </c>
      <c r="E2134">
        <v>0</v>
      </c>
      <c r="F2134">
        <v>0</v>
      </c>
      <c r="G2134">
        <v>0</v>
      </c>
      <c r="H2134">
        <v>0</v>
      </c>
      <c r="I2134">
        <v>0</v>
      </c>
      <c r="J2134">
        <v>0</v>
      </c>
      <c r="K2134">
        <v>107</v>
      </c>
      <c r="L2134">
        <v>107</v>
      </c>
      <c r="M2134">
        <v>0</v>
      </c>
      <c r="N2134">
        <v>0</v>
      </c>
    </row>
    <row r="2135" spans="1:14" x14ac:dyDescent="0.2">
      <c r="A2135" t="s">
        <v>7067</v>
      </c>
      <c r="B2135" t="s">
        <v>88</v>
      </c>
      <c r="C2135" t="s">
        <v>118</v>
      </c>
      <c r="D2135" t="s">
        <v>4927</v>
      </c>
      <c r="E2135">
        <v>0</v>
      </c>
      <c r="F2135">
        <v>0</v>
      </c>
      <c r="G2135">
        <v>0</v>
      </c>
      <c r="H2135">
        <v>0</v>
      </c>
      <c r="I2135">
        <v>0</v>
      </c>
      <c r="J2135">
        <v>0</v>
      </c>
      <c r="K2135">
        <v>102</v>
      </c>
      <c r="L2135">
        <v>102</v>
      </c>
      <c r="M2135">
        <v>0</v>
      </c>
      <c r="N2135">
        <v>0</v>
      </c>
    </row>
    <row r="2136" spans="1:14" x14ac:dyDescent="0.2">
      <c r="A2136" t="s">
        <v>7068</v>
      </c>
      <c r="B2136" t="s">
        <v>88</v>
      </c>
      <c r="C2136" t="s">
        <v>119</v>
      </c>
      <c r="D2136" t="s">
        <v>4929</v>
      </c>
      <c r="E2136">
        <v>153</v>
      </c>
      <c r="F2136">
        <v>37</v>
      </c>
      <c r="G2136">
        <v>114</v>
      </c>
      <c r="H2136">
        <v>2</v>
      </c>
      <c r="I2136">
        <v>0</v>
      </c>
      <c r="J2136">
        <v>67</v>
      </c>
      <c r="K2136">
        <v>0</v>
      </c>
      <c r="L2136">
        <v>0</v>
      </c>
      <c r="M2136">
        <v>0</v>
      </c>
      <c r="N2136">
        <v>0</v>
      </c>
    </row>
    <row r="2137" spans="1:14" x14ac:dyDescent="0.2">
      <c r="A2137" t="s">
        <v>7069</v>
      </c>
      <c r="B2137" t="s">
        <v>88</v>
      </c>
      <c r="C2137" t="s">
        <v>119</v>
      </c>
      <c r="D2137" t="s">
        <v>4931</v>
      </c>
      <c r="E2137">
        <v>220</v>
      </c>
      <c r="F2137">
        <v>43</v>
      </c>
      <c r="G2137">
        <v>174</v>
      </c>
      <c r="H2137">
        <v>2</v>
      </c>
      <c r="I2137">
        <v>1</v>
      </c>
      <c r="J2137">
        <v>0</v>
      </c>
      <c r="K2137">
        <v>0</v>
      </c>
      <c r="L2137">
        <v>0</v>
      </c>
      <c r="M2137">
        <v>0</v>
      </c>
      <c r="N2137">
        <v>0</v>
      </c>
    </row>
    <row r="2138" spans="1:14" x14ac:dyDescent="0.2">
      <c r="A2138" t="s">
        <v>7070</v>
      </c>
      <c r="B2138" t="s">
        <v>88</v>
      </c>
      <c r="C2138" t="s">
        <v>119</v>
      </c>
      <c r="D2138" t="s">
        <v>4933</v>
      </c>
      <c r="E2138">
        <v>65</v>
      </c>
      <c r="F2138">
        <v>11</v>
      </c>
      <c r="G2138">
        <v>54</v>
      </c>
      <c r="H2138">
        <v>0</v>
      </c>
      <c r="I2138">
        <v>0</v>
      </c>
      <c r="J2138">
        <v>155</v>
      </c>
      <c r="K2138">
        <v>0</v>
      </c>
      <c r="L2138">
        <v>0</v>
      </c>
      <c r="M2138">
        <v>0</v>
      </c>
      <c r="N2138">
        <v>0</v>
      </c>
    </row>
    <row r="2139" spans="1:14" x14ac:dyDescent="0.2">
      <c r="A2139" t="s">
        <v>7071</v>
      </c>
      <c r="B2139" t="s">
        <v>88</v>
      </c>
      <c r="C2139" t="s">
        <v>119</v>
      </c>
      <c r="D2139" t="s">
        <v>4935</v>
      </c>
      <c r="E2139">
        <v>220</v>
      </c>
      <c r="F2139">
        <v>43</v>
      </c>
      <c r="G2139">
        <v>174</v>
      </c>
      <c r="H2139">
        <v>2</v>
      </c>
      <c r="I2139">
        <v>1</v>
      </c>
      <c r="J2139">
        <v>0</v>
      </c>
      <c r="K2139">
        <v>0</v>
      </c>
      <c r="L2139">
        <v>0</v>
      </c>
      <c r="M2139">
        <v>0</v>
      </c>
      <c r="N2139">
        <v>0</v>
      </c>
    </row>
    <row r="2140" spans="1:14" x14ac:dyDescent="0.2">
      <c r="A2140" t="s">
        <v>7072</v>
      </c>
      <c r="B2140" t="s">
        <v>88</v>
      </c>
      <c r="C2140" t="s">
        <v>119</v>
      </c>
      <c r="D2140" t="s">
        <v>4937</v>
      </c>
      <c r="E2140">
        <v>153</v>
      </c>
      <c r="F2140">
        <v>37</v>
      </c>
      <c r="G2140">
        <v>114</v>
      </c>
      <c r="H2140">
        <v>2</v>
      </c>
      <c r="I2140">
        <v>0</v>
      </c>
      <c r="J2140">
        <v>67</v>
      </c>
      <c r="K2140">
        <v>0</v>
      </c>
      <c r="L2140">
        <v>0</v>
      </c>
      <c r="M2140">
        <v>0</v>
      </c>
      <c r="N2140">
        <v>0</v>
      </c>
    </row>
    <row r="2141" spans="1:14" x14ac:dyDescent="0.2">
      <c r="A2141" t="s">
        <v>7073</v>
      </c>
      <c r="B2141" t="s">
        <v>88</v>
      </c>
      <c r="C2141" t="s">
        <v>119</v>
      </c>
      <c r="D2141" t="s">
        <v>4939</v>
      </c>
      <c r="E2141">
        <v>67</v>
      </c>
      <c r="F2141">
        <v>11</v>
      </c>
      <c r="G2141">
        <v>55</v>
      </c>
      <c r="H2141">
        <v>0</v>
      </c>
      <c r="I2141">
        <v>1</v>
      </c>
      <c r="J2141">
        <v>153</v>
      </c>
      <c r="K2141">
        <v>0</v>
      </c>
      <c r="L2141">
        <v>0</v>
      </c>
      <c r="M2141">
        <v>0</v>
      </c>
      <c r="N2141">
        <v>0</v>
      </c>
    </row>
    <row r="2142" spans="1:14" x14ac:dyDescent="0.2">
      <c r="A2142" t="s">
        <v>7074</v>
      </c>
      <c r="B2142" t="s">
        <v>88</v>
      </c>
      <c r="C2142" t="s">
        <v>119</v>
      </c>
      <c r="D2142" t="s">
        <v>4941</v>
      </c>
      <c r="E2142">
        <v>153</v>
      </c>
      <c r="F2142">
        <v>32</v>
      </c>
      <c r="G2142">
        <v>119</v>
      </c>
      <c r="H2142">
        <v>2</v>
      </c>
      <c r="I2142">
        <v>0</v>
      </c>
      <c r="J2142">
        <v>67</v>
      </c>
      <c r="K2142">
        <v>0</v>
      </c>
      <c r="L2142">
        <v>0</v>
      </c>
      <c r="M2142">
        <v>0</v>
      </c>
      <c r="N2142">
        <v>0</v>
      </c>
    </row>
    <row r="2143" spans="1:14" x14ac:dyDescent="0.2">
      <c r="A2143" t="s">
        <v>7075</v>
      </c>
      <c r="B2143" t="s">
        <v>88</v>
      </c>
      <c r="C2143" t="s">
        <v>119</v>
      </c>
      <c r="D2143" t="s">
        <v>4943</v>
      </c>
      <c r="E2143">
        <v>65</v>
      </c>
      <c r="F2143">
        <v>11</v>
      </c>
      <c r="G2143">
        <v>54</v>
      </c>
      <c r="H2143">
        <v>0</v>
      </c>
      <c r="I2143">
        <v>0</v>
      </c>
      <c r="J2143">
        <v>155</v>
      </c>
      <c r="K2143">
        <v>0</v>
      </c>
      <c r="L2143">
        <v>0</v>
      </c>
      <c r="M2143">
        <v>0</v>
      </c>
      <c r="N2143">
        <v>0</v>
      </c>
    </row>
    <row r="2144" spans="1:14" x14ac:dyDescent="0.2">
      <c r="A2144" t="s">
        <v>7076</v>
      </c>
      <c r="B2144" t="s">
        <v>88</v>
      </c>
      <c r="C2144" t="s">
        <v>119</v>
      </c>
      <c r="D2144" t="s">
        <v>4925</v>
      </c>
      <c r="E2144">
        <v>0</v>
      </c>
      <c r="F2144">
        <v>0</v>
      </c>
      <c r="G2144">
        <v>0</v>
      </c>
      <c r="H2144">
        <v>0</v>
      </c>
      <c r="I2144">
        <v>0</v>
      </c>
      <c r="J2144">
        <v>0</v>
      </c>
      <c r="K2144">
        <v>220</v>
      </c>
      <c r="L2144">
        <v>220</v>
      </c>
      <c r="M2144">
        <v>0</v>
      </c>
      <c r="N2144">
        <v>0</v>
      </c>
    </row>
    <row r="2145" spans="1:14" x14ac:dyDescent="0.2">
      <c r="A2145" t="s">
        <v>7077</v>
      </c>
      <c r="B2145" t="s">
        <v>88</v>
      </c>
      <c r="C2145" t="s">
        <v>119</v>
      </c>
      <c r="D2145" t="s">
        <v>4927</v>
      </c>
      <c r="E2145">
        <v>0</v>
      </c>
      <c r="F2145">
        <v>0</v>
      </c>
      <c r="G2145">
        <v>0</v>
      </c>
      <c r="H2145">
        <v>0</v>
      </c>
      <c r="I2145">
        <v>0</v>
      </c>
      <c r="J2145">
        <v>0</v>
      </c>
      <c r="K2145">
        <v>211</v>
      </c>
      <c r="L2145">
        <v>211</v>
      </c>
      <c r="M2145">
        <v>0</v>
      </c>
      <c r="N2145">
        <v>0</v>
      </c>
    </row>
    <row r="2146" spans="1:14" x14ac:dyDescent="0.2">
      <c r="A2146" t="s">
        <v>7078</v>
      </c>
      <c r="B2146" t="s">
        <v>88</v>
      </c>
      <c r="C2146" t="s">
        <v>120</v>
      </c>
      <c r="D2146" t="s">
        <v>4929</v>
      </c>
      <c r="E2146">
        <v>53</v>
      </c>
      <c r="F2146">
        <v>6</v>
      </c>
      <c r="G2146">
        <v>45</v>
      </c>
      <c r="H2146">
        <v>2</v>
      </c>
      <c r="I2146">
        <v>0</v>
      </c>
      <c r="J2146">
        <v>39</v>
      </c>
      <c r="K2146">
        <v>0</v>
      </c>
      <c r="L2146">
        <v>0</v>
      </c>
      <c r="M2146">
        <v>0</v>
      </c>
      <c r="N2146">
        <v>0</v>
      </c>
    </row>
    <row r="2147" spans="1:14" x14ac:dyDescent="0.2">
      <c r="A2147" t="s">
        <v>7079</v>
      </c>
      <c r="B2147" t="s">
        <v>88</v>
      </c>
      <c r="C2147" t="s">
        <v>120</v>
      </c>
      <c r="D2147" t="s">
        <v>4931</v>
      </c>
      <c r="E2147">
        <v>92</v>
      </c>
      <c r="F2147">
        <v>10</v>
      </c>
      <c r="G2147">
        <v>79</v>
      </c>
      <c r="H2147">
        <v>3</v>
      </c>
      <c r="I2147">
        <v>0</v>
      </c>
      <c r="J2147">
        <v>0</v>
      </c>
      <c r="K2147">
        <v>0</v>
      </c>
      <c r="L2147">
        <v>0</v>
      </c>
      <c r="M2147">
        <v>0</v>
      </c>
      <c r="N2147">
        <v>0</v>
      </c>
    </row>
    <row r="2148" spans="1:14" x14ac:dyDescent="0.2">
      <c r="A2148" t="s">
        <v>7080</v>
      </c>
      <c r="B2148" t="s">
        <v>88</v>
      </c>
      <c r="C2148" t="s">
        <v>120</v>
      </c>
      <c r="D2148" t="s">
        <v>4933</v>
      </c>
      <c r="E2148">
        <v>34</v>
      </c>
      <c r="F2148">
        <v>5</v>
      </c>
      <c r="G2148">
        <v>29</v>
      </c>
      <c r="H2148">
        <v>0</v>
      </c>
      <c r="I2148">
        <v>0</v>
      </c>
      <c r="J2148">
        <v>58</v>
      </c>
      <c r="K2148">
        <v>0</v>
      </c>
      <c r="L2148">
        <v>0</v>
      </c>
      <c r="M2148">
        <v>0</v>
      </c>
      <c r="N2148">
        <v>0</v>
      </c>
    </row>
    <row r="2149" spans="1:14" x14ac:dyDescent="0.2">
      <c r="A2149" t="s">
        <v>7081</v>
      </c>
      <c r="B2149" t="s">
        <v>88</v>
      </c>
      <c r="C2149" t="s">
        <v>120</v>
      </c>
      <c r="D2149" t="s">
        <v>4935</v>
      </c>
      <c r="E2149">
        <v>92</v>
      </c>
      <c r="F2149">
        <v>10</v>
      </c>
      <c r="G2149">
        <v>79</v>
      </c>
      <c r="H2149">
        <v>3</v>
      </c>
      <c r="I2149">
        <v>0</v>
      </c>
      <c r="J2149">
        <v>0</v>
      </c>
      <c r="K2149">
        <v>0</v>
      </c>
      <c r="L2149">
        <v>0</v>
      </c>
      <c r="M2149">
        <v>0</v>
      </c>
      <c r="N2149">
        <v>0</v>
      </c>
    </row>
    <row r="2150" spans="1:14" x14ac:dyDescent="0.2">
      <c r="A2150" t="s">
        <v>7082</v>
      </c>
      <c r="B2150" t="s">
        <v>88</v>
      </c>
      <c r="C2150" t="s">
        <v>120</v>
      </c>
      <c r="D2150" t="s">
        <v>4937</v>
      </c>
      <c r="E2150">
        <v>53</v>
      </c>
      <c r="F2150">
        <v>5</v>
      </c>
      <c r="G2150">
        <v>46</v>
      </c>
      <c r="H2150">
        <v>2</v>
      </c>
      <c r="I2150">
        <v>0</v>
      </c>
      <c r="J2150">
        <v>39</v>
      </c>
      <c r="K2150">
        <v>0</v>
      </c>
      <c r="L2150">
        <v>0</v>
      </c>
      <c r="M2150">
        <v>0</v>
      </c>
      <c r="N2150">
        <v>0</v>
      </c>
    </row>
    <row r="2151" spans="1:14" x14ac:dyDescent="0.2">
      <c r="A2151" t="s">
        <v>7083</v>
      </c>
      <c r="B2151" t="s">
        <v>88</v>
      </c>
      <c r="C2151" t="s">
        <v>120</v>
      </c>
      <c r="D2151" t="s">
        <v>4939</v>
      </c>
      <c r="E2151">
        <v>39</v>
      </c>
      <c r="F2151">
        <v>6</v>
      </c>
      <c r="G2151">
        <v>31</v>
      </c>
      <c r="H2151">
        <v>2</v>
      </c>
      <c r="I2151">
        <v>0</v>
      </c>
      <c r="J2151">
        <v>53</v>
      </c>
      <c r="K2151">
        <v>0</v>
      </c>
      <c r="L2151">
        <v>0</v>
      </c>
      <c r="M2151">
        <v>0</v>
      </c>
      <c r="N2151">
        <v>0</v>
      </c>
    </row>
    <row r="2152" spans="1:14" x14ac:dyDescent="0.2">
      <c r="A2152" t="s">
        <v>7084</v>
      </c>
      <c r="B2152" t="s">
        <v>88</v>
      </c>
      <c r="C2152" t="s">
        <v>120</v>
      </c>
      <c r="D2152" t="s">
        <v>4941</v>
      </c>
      <c r="E2152">
        <v>53</v>
      </c>
      <c r="F2152">
        <v>5</v>
      </c>
      <c r="G2152">
        <v>46</v>
      </c>
      <c r="H2152">
        <v>2</v>
      </c>
      <c r="I2152">
        <v>0</v>
      </c>
      <c r="J2152">
        <v>39</v>
      </c>
      <c r="K2152">
        <v>0</v>
      </c>
      <c r="L2152">
        <v>0</v>
      </c>
      <c r="M2152">
        <v>0</v>
      </c>
      <c r="N2152">
        <v>0</v>
      </c>
    </row>
    <row r="2153" spans="1:14" x14ac:dyDescent="0.2">
      <c r="A2153" t="s">
        <v>7085</v>
      </c>
      <c r="B2153" t="s">
        <v>88</v>
      </c>
      <c r="C2153" t="s">
        <v>120</v>
      </c>
      <c r="D2153" t="s">
        <v>4943</v>
      </c>
      <c r="E2153">
        <v>37</v>
      </c>
      <c r="F2153">
        <v>5</v>
      </c>
      <c r="G2153">
        <v>31</v>
      </c>
      <c r="H2153">
        <v>1</v>
      </c>
      <c r="I2153">
        <v>0</v>
      </c>
      <c r="J2153">
        <v>55</v>
      </c>
      <c r="K2153">
        <v>0</v>
      </c>
      <c r="L2153">
        <v>0</v>
      </c>
      <c r="M2153">
        <v>0</v>
      </c>
      <c r="N2153">
        <v>0</v>
      </c>
    </row>
    <row r="2154" spans="1:14" x14ac:dyDescent="0.2">
      <c r="A2154" t="s">
        <v>7086</v>
      </c>
      <c r="B2154" t="s">
        <v>88</v>
      </c>
      <c r="C2154" t="s">
        <v>120</v>
      </c>
      <c r="D2154" t="s">
        <v>4925</v>
      </c>
      <c r="E2154">
        <v>0</v>
      </c>
      <c r="F2154">
        <v>0</v>
      </c>
      <c r="G2154">
        <v>0</v>
      </c>
      <c r="H2154">
        <v>0</v>
      </c>
      <c r="I2154">
        <v>0</v>
      </c>
      <c r="J2154">
        <v>0</v>
      </c>
      <c r="K2154">
        <v>91</v>
      </c>
      <c r="L2154">
        <v>91</v>
      </c>
      <c r="M2154">
        <v>0</v>
      </c>
      <c r="N2154">
        <v>0</v>
      </c>
    </row>
    <row r="2155" spans="1:14" x14ac:dyDescent="0.2">
      <c r="A2155" t="s">
        <v>7087</v>
      </c>
      <c r="B2155" t="s">
        <v>88</v>
      </c>
      <c r="C2155" t="s">
        <v>120</v>
      </c>
      <c r="D2155" t="s">
        <v>4927</v>
      </c>
      <c r="E2155">
        <v>0</v>
      </c>
      <c r="F2155">
        <v>0</v>
      </c>
      <c r="G2155">
        <v>0</v>
      </c>
      <c r="H2155">
        <v>0</v>
      </c>
      <c r="I2155">
        <v>0</v>
      </c>
      <c r="J2155">
        <v>0</v>
      </c>
      <c r="K2155">
        <v>82</v>
      </c>
      <c r="L2155">
        <v>82</v>
      </c>
      <c r="M2155">
        <v>0</v>
      </c>
      <c r="N2155">
        <v>0</v>
      </c>
    </row>
    <row r="2156" spans="1:14" x14ac:dyDescent="0.2">
      <c r="A2156" t="s">
        <v>7088</v>
      </c>
      <c r="B2156" t="s">
        <v>88</v>
      </c>
      <c r="C2156" t="s">
        <v>121</v>
      </c>
      <c r="D2156" t="s">
        <v>4929</v>
      </c>
      <c r="E2156">
        <v>32</v>
      </c>
      <c r="F2156">
        <v>7</v>
      </c>
      <c r="G2156">
        <v>25</v>
      </c>
      <c r="H2156">
        <v>0</v>
      </c>
      <c r="I2156">
        <v>0</v>
      </c>
      <c r="J2156">
        <v>15</v>
      </c>
      <c r="K2156">
        <v>0</v>
      </c>
      <c r="L2156">
        <v>0</v>
      </c>
      <c r="M2156">
        <v>0</v>
      </c>
      <c r="N2156">
        <v>0</v>
      </c>
    </row>
    <row r="2157" spans="1:14" x14ac:dyDescent="0.2">
      <c r="A2157" t="s">
        <v>7089</v>
      </c>
      <c r="B2157" t="s">
        <v>88</v>
      </c>
      <c r="C2157" t="s">
        <v>121</v>
      </c>
      <c r="D2157" t="s">
        <v>4931</v>
      </c>
      <c r="E2157">
        <v>47</v>
      </c>
      <c r="F2157">
        <v>7</v>
      </c>
      <c r="G2157">
        <v>39</v>
      </c>
      <c r="H2157">
        <v>0</v>
      </c>
      <c r="I2157">
        <v>1</v>
      </c>
      <c r="J2157">
        <v>0</v>
      </c>
      <c r="K2157">
        <v>0</v>
      </c>
      <c r="L2157">
        <v>0</v>
      </c>
      <c r="M2157">
        <v>0</v>
      </c>
      <c r="N2157">
        <v>0</v>
      </c>
    </row>
    <row r="2158" spans="1:14" x14ac:dyDescent="0.2">
      <c r="A2158" t="s">
        <v>7090</v>
      </c>
      <c r="B2158" t="s">
        <v>88</v>
      </c>
      <c r="C2158" t="s">
        <v>121</v>
      </c>
      <c r="D2158" t="s">
        <v>4933</v>
      </c>
      <c r="E2158">
        <v>12</v>
      </c>
      <c r="F2158">
        <v>1</v>
      </c>
      <c r="G2158">
        <v>11</v>
      </c>
      <c r="H2158">
        <v>0</v>
      </c>
      <c r="I2158">
        <v>0</v>
      </c>
      <c r="J2158">
        <v>35</v>
      </c>
      <c r="K2158">
        <v>0</v>
      </c>
      <c r="L2158">
        <v>0</v>
      </c>
      <c r="M2158">
        <v>0</v>
      </c>
      <c r="N2158">
        <v>0</v>
      </c>
    </row>
    <row r="2159" spans="1:14" x14ac:dyDescent="0.2">
      <c r="A2159" t="s">
        <v>7091</v>
      </c>
      <c r="B2159" t="s">
        <v>88</v>
      </c>
      <c r="C2159" t="s">
        <v>121</v>
      </c>
      <c r="D2159" t="s">
        <v>4935</v>
      </c>
      <c r="E2159">
        <v>47</v>
      </c>
      <c r="F2159">
        <v>7</v>
      </c>
      <c r="G2159">
        <v>39</v>
      </c>
      <c r="H2159">
        <v>0</v>
      </c>
      <c r="I2159">
        <v>1</v>
      </c>
      <c r="J2159">
        <v>0</v>
      </c>
      <c r="K2159">
        <v>0</v>
      </c>
      <c r="L2159">
        <v>0</v>
      </c>
      <c r="M2159">
        <v>0</v>
      </c>
      <c r="N2159">
        <v>0</v>
      </c>
    </row>
    <row r="2160" spans="1:14" x14ac:dyDescent="0.2">
      <c r="A2160" t="s">
        <v>7092</v>
      </c>
      <c r="B2160" t="s">
        <v>88</v>
      </c>
      <c r="C2160" t="s">
        <v>121</v>
      </c>
      <c r="D2160" t="s">
        <v>4937</v>
      </c>
      <c r="E2160">
        <v>32</v>
      </c>
      <c r="F2160">
        <v>6</v>
      </c>
      <c r="G2160">
        <v>26</v>
      </c>
      <c r="H2160">
        <v>0</v>
      </c>
      <c r="I2160">
        <v>0</v>
      </c>
      <c r="J2160">
        <v>15</v>
      </c>
      <c r="K2160">
        <v>0</v>
      </c>
      <c r="L2160">
        <v>0</v>
      </c>
      <c r="M2160">
        <v>0</v>
      </c>
      <c r="N2160">
        <v>0</v>
      </c>
    </row>
    <row r="2161" spans="1:14" x14ac:dyDescent="0.2">
      <c r="A2161" t="s">
        <v>7093</v>
      </c>
      <c r="B2161" t="s">
        <v>88</v>
      </c>
      <c r="C2161" t="s">
        <v>121</v>
      </c>
      <c r="D2161" t="s">
        <v>4939</v>
      </c>
      <c r="E2161">
        <v>15</v>
      </c>
      <c r="F2161">
        <v>1</v>
      </c>
      <c r="G2161">
        <v>13</v>
      </c>
      <c r="H2161">
        <v>0</v>
      </c>
      <c r="I2161">
        <v>1</v>
      </c>
      <c r="J2161">
        <v>32</v>
      </c>
      <c r="K2161">
        <v>0</v>
      </c>
      <c r="L2161">
        <v>0</v>
      </c>
      <c r="M2161">
        <v>0</v>
      </c>
      <c r="N2161">
        <v>0</v>
      </c>
    </row>
    <row r="2162" spans="1:14" x14ac:dyDescent="0.2">
      <c r="A2162" t="s">
        <v>7094</v>
      </c>
      <c r="B2162" t="s">
        <v>88</v>
      </c>
      <c r="C2162" t="s">
        <v>121</v>
      </c>
      <c r="D2162" t="s">
        <v>4941</v>
      </c>
      <c r="E2162">
        <v>32</v>
      </c>
      <c r="F2162">
        <v>6</v>
      </c>
      <c r="G2162">
        <v>26</v>
      </c>
      <c r="H2162">
        <v>0</v>
      </c>
      <c r="I2162">
        <v>0</v>
      </c>
      <c r="J2162">
        <v>15</v>
      </c>
      <c r="K2162">
        <v>0</v>
      </c>
      <c r="L2162">
        <v>0</v>
      </c>
      <c r="M2162">
        <v>0</v>
      </c>
      <c r="N2162">
        <v>0</v>
      </c>
    </row>
    <row r="2163" spans="1:14" x14ac:dyDescent="0.2">
      <c r="A2163" t="s">
        <v>7095</v>
      </c>
      <c r="B2163" t="s">
        <v>88</v>
      </c>
      <c r="C2163" t="s">
        <v>121</v>
      </c>
      <c r="D2163" t="s">
        <v>4943</v>
      </c>
      <c r="E2163">
        <v>14</v>
      </c>
      <c r="F2163">
        <v>1</v>
      </c>
      <c r="G2163">
        <v>12</v>
      </c>
      <c r="H2163">
        <v>0</v>
      </c>
      <c r="I2163">
        <v>1</v>
      </c>
      <c r="J2163">
        <v>33</v>
      </c>
      <c r="K2163">
        <v>0</v>
      </c>
      <c r="L2163">
        <v>0</v>
      </c>
      <c r="M2163">
        <v>0</v>
      </c>
      <c r="N2163">
        <v>0</v>
      </c>
    </row>
    <row r="2164" spans="1:14" x14ac:dyDescent="0.2">
      <c r="A2164" t="s">
        <v>7096</v>
      </c>
      <c r="B2164" t="s">
        <v>88</v>
      </c>
      <c r="C2164" t="s">
        <v>121</v>
      </c>
      <c r="D2164" t="s">
        <v>4925</v>
      </c>
      <c r="E2164">
        <v>0</v>
      </c>
      <c r="F2164">
        <v>0</v>
      </c>
      <c r="G2164">
        <v>0</v>
      </c>
      <c r="H2164">
        <v>0</v>
      </c>
      <c r="I2164">
        <v>0</v>
      </c>
      <c r="J2164">
        <v>0</v>
      </c>
      <c r="K2164">
        <v>46</v>
      </c>
      <c r="L2164">
        <v>45</v>
      </c>
      <c r="M2164">
        <v>1</v>
      </c>
      <c r="N2164">
        <v>0</v>
      </c>
    </row>
    <row r="2165" spans="1:14" x14ac:dyDescent="0.2">
      <c r="A2165" t="s">
        <v>7097</v>
      </c>
      <c r="B2165" t="s">
        <v>88</v>
      </c>
      <c r="C2165" t="s">
        <v>121</v>
      </c>
      <c r="D2165" t="s">
        <v>4927</v>
      </c>
      <c r="E2165">
        <v>0</v>
      </c>
      <c r="F2165">
        <v>0</v>
      </c>
      <c r="G2165">
        <v>0</v>
      </c>
      <c r="H2165">
        <v>0</v>
      </c>
      <c r="I2165">
        <v>0</v>
      </c>
      <c r="J2165">
        <v>0</v>
      </c>
      <c r="K2165">
        <v>42</v>
      </c>
      <c r="L2165">
        <v>41</v>
      </c>
      <c r="M2165">
        <v>1</v>
      </c>
      <c r="N2165">
        <v>0</v>
      </c>
    </row>
    <row r="2166" spans="1:14" x14ac:dyDescent="0.2">
      <c r="A2166" t="s">
        <v>7098</v>
      </c>
      <c r="B2166" t="s">
        <v>88</v>
      </c>
      <c r="C2166" t="s">
        <v>122</v>
      </c>
      <c r="D2166" t="s">
        <v>4929</v>
      </c>
      <c r="E2166">
        <v>147</v>
      </c>
      <c r="F2166">
        <v>32</v>
      </c>
      <c r="G2166">
        <v>112</v>
      </c>
      <c r="H2166">
        <v>3</v>
      </c>
      <c r="I2166">
        <v>0</v>
      </c>
      <c r="J2166">
        <v>41</v>
      </c>
      <c r="K2166">
        <v>0</v>
      </c>
      <c r="L2166">
        <v>0</v>
      </c>
      <c r="M2166">
        <v>0</v>
      </c>
      <c r="N2166">
        <v>0</v>
      </c>
    </row>
    <row r="2167" spans="1:14" x14ac:dyDescent="0.2">
      <c r="A2167" t="s">
        <v>7099</v>
      </c>
      <c r="B2167" t="s">
        <v>88</v>
      </c>
      <c r="C2167" t="s">
        <v>122</v>
      </c>
      <c r="D2167" t="s">
        <v>4931</v>
      </c>
      <c r="E2167">
        <v>188</v>
      </c>
      <c r="F2167">
        <v>27</v>
      </c>
      <c r="G2167">
        <v>157</v>
      </c>
      <c r="H2167">
        <v>2</v>
      </c>
      <c r="I2167">
        <v>2</v>
      </c>
      <c r="J2167">
        <v>0</v>
      </c>
      <c r="K2167">
        <v>0</v>
      </c>
      <c r="L2167">
        <v>0</v>
      </c>
      <c r="M2167">
        <v>0</v>
      </c>
      <c r="N2167">
        <v>0</v>
      </c>
    </row>
    <row r="2168" spans="1:14" x14ac:dyDescent="0.2">
      <c r="A2168" t="s">
        <v>7100</v>
      </c>
      <c r="B2168" t="s">
        <v>88</v>
      </c>
      <c r="C2168" t="s">
        <v>122</v>
      </c>
      <c r="D2168" t="s">
        <v>4933</v>
      </c>
      <c r="E2168">
        <v>40</v>
      </c>
      <c r="F2168">
        <v>1</v>
      </c>
      <c r="G2168">
        <v>39</v>
      </c>
      <c r="H2168">
        <v>0</v>
      </c>
      <c r="I2168">
        <v>0</v>
      </c>
      <c r="J2168">
        <v>148</v>
      </c>
      <c r="K2168">
        <v>0</v>
      </c>
      <c r="L2168">
        <v>0</v>
      </c>
      <c r="M2168">
        <v>0</v>
      </c>
      <c r="N2168">
        <v>0</v>
      </c>
    </row>
    <row r="2169" spans="1:14" x14ac:dyDescent="0.2">
      <c r="A2169" t="s">
        <v>7101</v>
      </c>
      <c r="B2169" t="s">
        <v>88</v>
      </c>
      <c r="C2169" t="s">
        <v>122</v>
      </c>
      <c r="D2169" t="s">
        <v>4935</v>
      </c>
      <c r="E2169">
        <v>188</v>
      </c>
      <c r="F2169">
        <v>27</v>
      </c>
      <c r="G2169">
        <v>157</v>
      </c>
      <c r="H2169">
        <v>2</v>
      </c>
      <c r="I2169">
        <v>2</v>
      </c>
      <c r="J2169">
        <v>0</v>
      </c>
      <c r="K2169">
        <v>0</v>
      </c>
      <c r="L2169">
        <v>0</v>
      </c>
      <c r="M2169">
        <v>0</v>
      </c>
      <c r="N2169">
        <v>0</v>
      </c>
    </row>
    <row r="2170" spans="1:14" x14ac:dyDescent="0.2">
      <c r="A2170" t="s">
        <v>7102</v>
      </c>
      <c r="B2170" t="s">
        <v>88</v>
      </c>
      <c r="C2170" t="s">
        <v>122</v>
      </c>
      <c r="D2170" t="s">
        <v>4937</v>
      </c>
      <c r="E2170">
        <v>147</v>
      </c>
      <c r="F2170">
        <v>32</v>
      </c>
      <c r="G2170">
        <v>112</v>
      </c>
      <c r="H2170">
        <v>1</v>
      </c>
      <c r="I2170">
        <v>2</v>
      </c>
      <c r="J2170">
        <v>41</v>
      </c>
      <c r="K2170">
        <v>0</v>
      </c>
      <c r="L2170">
        <v>0</v>
      </c>
      <c r="M2170">
        <v>0</v>
      </c>
      <c r="N2170">
        <v>0</v>
      </c>
    </row>
    <row r="2171" spans="1:14" x14ac:dyDescent="0.2">
      <c r="A2171" t="s">
        <v>7103</v>
      </c>
      <c r="B2171" t="s">
        <v>88</v>
      </c>
      <c r="C2171" t="s">
        <v>122</v>
      </c>
      <c r="D2171" t="s">
        <v>4939</v>
      </c>
      <c r="E2171">
        <v>41</v>
      </c>
      <c r="F2171">
        <v>3</v>
      </c>
      <c r="G2171">
        <v>37</v>
      </c>
      <c r="H2171">
        <v>1</v>
      </c>
      <c r="I2171">
        <v>0</v>
      </c>
      <c r="J2171">
        <v>147</v>
      </c>
      <c r="K2171">
        <v>0</v>
      </c>
      <c r="L2171">
        <v>0</v>
      </c>
      <c r="M2171">
        <v>0</v>
      </c>
      <c r="N2171">
        <v>0</v>
      </c>
    </row>
    <row r="2172" spans="1:14" x14ac:dyDescent="0.2">
      <c r="A2172" t="s">
        <v>7104</v>
      </c>
      <c r="B2172" t="s">
        <v>88</v>
      </c>
      <c r="C2172" t="s">
        <v>122</v>
      </c>
      <c r="D2172" t="s">
        <v>4941</v>
      </c>
      <c r="E2172">
        <v>147</v>
      </c>
      <c r="F2172">
        <v>27</v>
      </c>
      <c r="G2172">
        <v>117</v>
      </c>
      <c r="H2172">
        <v>3</v>
      </c>
      <c r="I2172">
        <v>0</v>
      </c>
      <c r="J2172">
        <v>41</v>
      </c>
      <c r="K2172">
        <v>0</v>
      </c>
      <c r="L2172">
        <v>0</v>
      </c>
      <c r="M2172">
        <v>0</v>
      </c>
      <c r="N2172">
        <v>0</v>
      </c>
    </row>
    <row r="2173" spans="1:14" x14ac:dyDescent="0.2">
      <c r="A2173" t="s">
        <v>7105</v>
      </c>
      <c r="B2173" t="s">
        <v>88</v>
      </c>
      <c r="C2173" t="s">
        <v>122</v>
      </c>
      <c r="D2173" t="s">
        <v>4943</v>
      </c>
      <c r="E2173">
        <v>40</v>
      </c>
      <c r="F2173">
        <v>1</v>
      </c>
      <c r="G2173">
        <v>39</v>
      </c>
      <c r="H2173">
        <v>0</v>
      </c>
      <c r="I2173">
        <v>0</v>
      </c>
      <c r="J2173">
        <v>148</v>
      </c>
      <c r="K2173">
        <v>0</v>
      </c>
      <c r="L2173">
        <v>0</v>
      </c>
      <c r="M2173">
        <v>0</v>
      </c>
      <c r="N2173">
        <v>0</v>
      </c>
    </row>
    <row r="2174" spans="1:14" x14ac:dyDescent="0.2">
      <c r="A2174" t="s">
        <v>7106</v>
      </c>
      <c r="B2174" t="s">
        <v>88</v>
      </c>
      <c r="C2174" t="s">
        <v>122</v>
      </c>
      <c r="D2174" t="s">
        <v>4925</v>
      </c>
      <c r="E2174">
        <v>0</v>
      </c>
      <c r="F2174">
        <v>0</v>
      </c>
      <c r="G2174">
        <v>0</v>
      </c>
      <c r="H2174">
        <v>0</v>
      </c>
      <c r="I2174">
        <v>0</v>
      </c>
      <c r="J2174">
        <v>0</v>
      </c>
      <c r="K2174">
        <v>187</v>
      </c>
      <c r="L2174">
        <v>185</v>
      </c>
      <c r="M2174">
        <v>2</v>
      </c>
      <c r="N2174">
        <v>0</v>
      </c>
    </row>
    <row r="2175" spans="1:14" x14ac:dyDescent="0.2">
      <c r="A2175" t="s">
        <v>7107</v>
      </c>
      <c r="B2175" t="s">
        <v>88</v>
      </c>
      <c r="C2175" t="s">
        <v>122</v>
      </c>
      <c r="D2175" t="s">
        <v>4927</v>
      </c>
      <c r="E2175">
        <v>0</v>
      </c>
      <c r="F2175">
        <v>0</v>
      </c>
      <c r="G2175">
        <v>0</v>
      </c>
      <c r="H2175">
        <v>0</v>
      </c>
      <c r="I2175">
        <v>0</v>
      </c>
      <c r="J2175">
        <v>0</v>
      </c>
      <c r="K2175">
        <v>176</v>
      </c>
      <c r="L2175">
        <v>173</v>
      </c>
      <c r="M2175">
        <v>2</v>
      </c>
      <c r="N2175">
        <v>1</v>
      </c>
    </row>
    <row r="2176" spans="1:14" x14ac:dyDescent="0.2">
      <c r="A2176" t="s">
        <v>7108</v>
      </c>
      <c r="B2176" t="s">
        <v>88</v>
      </c>
      <c r="C2176" t="s">
        <v>123</v>
      </c>
      <c r="D2176" t="s">
        <v>4929</v>
      </c>
      <c r="E2176">
        <v>174</v>
      </c>
      <c r="F2176">
        <v>41</v>
      </c>
      <c r="G2176">
        <v>131</v>
      </c>
      <c r="H2176">
        <v>1</v>
      </c>
      <c r="I2176">
        <v>1</v>
      </c>
      <c r="J2176">
        <v>101</v>
      </c>
      <c r="K2176">
        <v>0</v>
      </c>
      <c r="L2176">
        <v>0</v>
      </c>
      <c r="M2176">
        <v>0</v>
      </c>
      <c r="N2176">
        <v>0</v>
      </c>
    </row>
    <row r="2177" spans="1:14" x14ac:dyDescent="0.2">
      <c r="A2177" t="s">
        <v>7109</v>
      </c>
      <c r="B2177" t="s">
        <v>88</v>
      </c>
      <c r="C2177" t="s">
        <v>123</v>
      </c>
      <c r="D2177" t="s">
        <v>4931</v>
      </c>
      <c r="E2177">
        <v>275</v>
      </c>
      <c r="F2177">
        <v>40</v>
      </c>
      <c r="G2177">
        <v>227</v>
      </c>
      <c r="H2177">
        <v>6</v>
      </c>
      <c r="I2177">
        <v>2</v>
      </c>
      <c r="J2177">
        <v>0</v>
      </c>
      <c r="K2177">
        <v>0</v>
      </c>
      <c r="L2177">
        <v>0</v>
      </c>
      <c r="M2177">
        <v>0</v>
      </c>
      <c r="N2177">
        <v>0</v>
      </c>
    </row>
    <row r="2178" spans="1:14" x14ac:dyDescent="0.2">
      <c r="A2178" t="s">
        <v>7110</v>
      </c>
      <c r="B2178" t="s">
        <v>88</v>
      </c>
      <c r="C2178" t="s">
        <v>123</v>
      </c>
      <c r="D2178" t="s">
        <v>4933</v>
      </c>
      <c r="E2178">
        <v>92</v>
      </c>
      <c r="F2178">
        <v>11</v>
      </c>
      <c r="G2178">
        <v>79</v>
      </c>
      <c r="H2178">
        <v>2</v>
      </c>
      <c r="I2178">
        <v>0</v>
      </c>
      <c r="J2178">
        <v>183</v>
      </c>
      <c r="K2178">
        <v>0</v>
      </c>
      <c r="L2178">
        <v>0</v>
      </c>
      <c r="M2178">
        <v>0</v>
      </c>
      <c r="N2178">
        <v>0</v>
      </c>
    </row>
    <row r="2179" spans="1:14" x14ac:dyDescent="0.2">
      <c r="A2179" t="s">
        <v>7111</v>
      </c>
      <c r="B2179" t="s">
        <v>88</v>
      </c>
      <c r="C2179" t="s">
        <v>123</v>
      </c>
      <c r="D2179" t="s">
        <v>4935</v>
      </c>
      <c r="E2179">
        <v>275</v>
      </c>
      <c r="F2179">
        <v>40</v>
      </c>
      <c r="G2179">
        <v>228</v>
      </c>
      <c r="H2179">
        <v>5</v>
      </c>
      <c r="I2179">
        <v>2</v>
      </c>
      <c r="J2179">
        <v>0</v>
      </c>
      <c r="K2179">
        <v>0</v>
      </c>
      <c r="L2179">
        <v>0</v>
      </c>
      <c r="M2179">
        <v>0</v>
      </c>
      <c r="N2179">
        <v>0</v>
      </c>
    </row>
    <row r="2180" spans="1:14" x14ac:dyDescent="0.2">
      <c r="A2180" t="s">
        <v>7112</v>
      </c>
      <c r="B2180" t="s">
        <v>88</v>
      </c>
      <c r="C2180" t="s">
        <v>123</v>
      </c>
      <c r="D2180" t="s">
        <v>4937</v>
      </c>
      <c r="E2180">
        <v>174</v>
      </c>
      <c r="F2180">
        <v>34</v>
      </c>
      <c r="G2180">
        <v>137</v>
      </c>
      <c r="H2180">
        <v>1</v>
      </c>
      <c r="I2180">
        <v>2</v>
      </c>
      <c r="J2180">
        <v>101</v>
      </c>
      <c r="K2180">
        <v>0</v>
      </c>
      <c r="L2180">
        <v>0</v>
      </c>
      <c r="M2180">
        <v>0</v>
      </c>
      <c r="N2180">
        <v>0</v>
      </c>
    </row>
    <row r="2181" spans="1:14" x14ac:dyDescent="0.2">
      <c r="A2181" t="s">
        <v>7113</v>
      </c>
      <c r="B2181" t="s">
        <v>88</v>
      </c>
      <c r="C2181" t="s">
        <v>123</v>
      </c>
      <c r="D2181" t="s">
        <v>4939</v>
      </c>
      <c r="E2181">
        <v>101</v>
      </c>
      <c r="F2181">
        <v>18</v>
      </c>
      <c r="G2181">
        <v>78</v>
      </c>
      <c r="H2181">
        <v>5</v>
      </c>
      <c r="I2181">
        <v>0</v>
      </c>
      <c r="J2181">
        <v>174</v>
      </c>
      <c r="K2181">
        <v>0</v>
      </c>
      <c r="L2181">
        <v>0</v>
      </c>
      <c r="M2181">
        <v>0</v>
      </c>
      <c r="N2181">
        <v>0</v>
      </c>
    </row>
    <row r="2182" spans="1:14" x14ac:dyDescent="0.2">
      <c r="A2182" t="s">
        <v>7114</v>
      </c>
      <c r="B2182" t="s">
        <v>88</v>
      </c>
      <c r="C2182" t="s">
        <v>123</v>
      </c>
      <c r="D2182" t="s">
        <v>4941</v>
      </c>
      <c r="E2182">
        <v>174</v>
      </c>
      <c r="F2182">
        <v>29</v>
      </c>
      <c r="G2182">
        <v>143</v>
      </c>
      <c r="H2182">
        <v>1</v>
      </c>
      <c r="I2182">
        <v>1</v>
      </c>
      <c r="J2182">
        <v>101</v>
      </c>
      <c r="K2182">
        <v>0</v>
      </c>
      <c r="L2182">
        <v>0</v>
      </c>
      <c r="M2182">
        <v>0</v>
      </c>
      <c r="N2182">
        <v>0</v>
      </c>
    </row>
    <row r="2183" spans="1:14" x14ac:dyDescent="0.2">
      <c r="A2183" t="s">
        <v>7115</v>
      </c>
      <c r="B2183" t="s">
        <v>88</v>
      </c>
      <c r="C2183" t="s">
        <v>123</v>
      </c>
      <c r="D2183" t="s">
        <v>4943</v>
      </c>
      <c r="E2183">
        <v>97</v>
      </c>
      <c r="F2183">
        <v>12</v>
      </c>
      <c r="G2183">
        <v>82</v>
      </c>
      <c r="H2183">
        <v>3</v>
      </c>
      <c r="I2183">
        <v>0</v>
      </c>
      <c r="J2183">
        <v>178</v>
      </c>
      <c r="K2183">
        <v>0</v>
      </c>
      <c r="L2183">
        <v>0</v>
      </c>
      <c r="M2183">
        <v>0</v>
      </c>
      <c r="N2183">
        <v>0</v>
      </c>
    </row>
    <row r="2184" spans="1:14" x14ac:dyDescent="0.2">
      <c r="A2184" t="s">
        <v>7116</v>
      </c>
      <c r="B2184" t="s">
        <v>88</v>
      </c>
      <c r="C2184" t="s">
        <v>123</v>
      </c>
      <c r="D2184" t="s">
        <v>4925</v>
      </c>
      <c r="E2184">
        <v>0</v>
      </c>
      <c r="F2184">
        <v>0</v>
      </c>
      <c r="G2184">
        <v>0</v>
      </c>
      <c r="H2184">
        <v>0</v>
      </c>
      <c r="I2184">
        <v>0</v>
      </c>
      <c r="J2184">
        <v>0</v>
      </c>
      <c r="K2184">
        <v>273</v>
      </c>
      <c r="L2184">
        <v>267</v>
      </c>
      <c r="M2184">
        <v>6</v>
      </c>
      <c r="N2184">
        <v>0</v>
      </c>
    </row>
    <row r="2185" spans="1:14" x14ac:dyDescent="0.2">
      <c r="A2185" t="s">
        <v>7117</v>
      </c>
      <c r="B2185" t="s">
        <v>88</v>
      </c>
      <c r="C2185" t="s">
        <v>123</v>
      </c>
      <c r="D2185" t="s">
        <v>4927</v>
      </c>
      <c r="E2185">
        <v>0</v>
      </c>
      <c r="F2185">
        <v>0</v>
      </c>
      <c r="G2185">
        <v>0</v>
      </c>
      <c r="H2185">
        <v>0</v>
      </c>
      <c r="I2185">
        <v>0</v>
      </c>
      <c r="J2185">
        <v>0</v>
      </c>
      <c r="K2185">
        <v>241</v>
      </c>
      <c r="L2185">
        <v>236</v>
      </c>
      <c r="M2185">
        <v>4</v>
      </c>
      <c r="N2185">
        <v>1</v>
      </c>
    </row>
    <row r="2186" spans="1:14" x14ac:dyDescent="0.2">
      <c r="A2186" t="s">
        <v>7118</v>
      </c>
      <c r="B2186" t="s">
        <v>88</v>
      </c>
      <c r="C2186" t="s">
        <v>124</v>
      </c>
      <c r="D2186" t="s">
        <v>4929</v>
      </c>
      <c r="E2186">
        <v>183</v>
      </c>
      <c r="F2186">
        <v>30</v>
      </c>
      <c r="G2186">
        <v>149</v>
      </c>
      <c r="H2186">
        <v>4</v>
      </c>
      <c r="I2186">
        <v>0</v>
      </c>
      <c r="J2186">
        <v>90</v>
      </c>
      <c r="K2186">
        <v>0</v>
      </c>
      <c r="L2186">
        <v>0</v>
      </c>
      <c r="M2186">
        <v>0</v>
      </c>
      <c r="N2186">
        <v>0</v>
      </c>
    </row>
    <row r="2187" spans="1:14" x14ac:dyDescent="0.2">
      <c r="A2187" t="s">
        <v>7119</v>
      </c>
      <c r="B2187" t="s">
        <v>88</v>
      </c>
      <c r="C2187" t="s">
        <v>124</v>
      </c>
      <c r="D2187" t="s">
        <v>4931</v>
      </c>
      <c r="E2187">
        <v>273</v>
      </c>
      <c r="F2187">
        <v>35</v>
      </c>
      <c r="G2187">
        <v>230</v>
      </c>
      <c r="H2187">
        <v>7</v>
      </c>
      <c r="I2187">
        <v>1</v>
      </c>
      <c r="J2187">
        <v>0</v>
      </c>
      <c r="K2187">
        <v>0</v>
      </c>
      <c r="L2187">
        <v>0</v>
      </c>
      <c r="M2187">
        <v>0</v>
      </c>
      <c r="N2187">
        <v>0</v>
      </c>
    </row>
    <row r="2188" spans="1:14" x14ac:dyDescent="0.2">
      <c r="A2188" t="s">
        <v>7120</v>
      </c>
      <c r="B2188" t="s">
        <v>88</v>
      </c>
      <c r="C2188" t="s">
        <v>124</v>
      </c>
      <c r="D2188" t="s">
        <v>4933</v>
      </c>
      <c r="E2188">
        <v>81</v>
      </c>
      <c r="F2188">
        <v>7</v>
      </c>
      <c r="G2188">
        <v>72</v>
      </c>
      <c r="H2188">
        <v>2</v>
      </c>
      <c r="I2188">
        <v>0</v>
      </c>
      <c r="J2188">
        <v>192</v>
      </c>
      <c r="K2188">
        <v>0</v>
      </c>
      <c r="L2188">
        <v>0</v>
      </c>
      <c r="M2188">
        <v>0</v>
      </c>
      <c r="N2188">
        <v>0</v>
      </c>
    </row>
    <row r="2189" spans="1:14" x14ac:dyDescent="0.2">
      <c r="A2189" t="s">
        <v>7121</v>
      </c>
      <c r="B2189" t="s">
        <v>88</v>
      </c>
      <c r="C2189" t="s">
        <v>124</v>
      </c>
      <c r="D2189" t="s">
        <v>4935</v>
      </c>
      <c r="E2189">
        <v>273</v>
      </c>
      <c r="F2189">
        <v>35</v>
      </c>
      <c r="G2189">
        <v>230</v>
      </c>
      <c r="H2189">
        <v>7</v>
      </c>
      <c r="I2189">
        <v>1</v>
      </c>
      <c r="J2189">
        <v>0</v>
      </c>
      <c r="K2189">
        <v>0</v>
      </c>
      <c r="L2189">
        <v>0</v>
      </c>
      <c r="M2189">
        <v>0</v>
      </c>
      <c r="N2189">
        <v>0</v>
      </c>
    </row>
    <row r="2190" spans="1:14" x14ac:dyDescent="0.2">
      <c r="A2190" t="s">
        <v>7122</v>
      </c>
      <c r="B2190" t="s">
        <v>88</v>
      </c>
      <c r="C2190" t="s">
        <v>124</v>
      </c>
      <c r="D2190" t="s">
        <v>4937</v>
      </c>
      <c r="E2190">
        <v>183</v>
      </c>
      <c r="F2190">
        <v>31</v>
      </c>
      <c r="G2190">
        <v>148</v>
      </c>
      <c r="H2190">
        <v>4</v>
      </c>
      <c r="I2190">
        <v>0</v>
      </c>
      <c r="J2190">
        <v>90</v>
      </c>
      <c r="K2190">
        <v>0</v>
      </c>
      <c r="L2190">
        <v>0</v>
      </c>
      <c r="M2190">
        <v>0</v>
      </c>
      <c r="N2190">
        <v>0</v>
      </c>
    </row>
    <row r="2191" spans="1:14" x14ac:dyDescent="0.2">
      <c r="A2191" t="s">
        <v>7123</v>
      </c>
      <c r="B2191" t="s">
        <v>88</v>
      </c>
      <c r="C2191" t="s">
        <v>124</v>
      </c>
      <c r="D2191" t="s">
        <v>4939</v>
      </c>
      <c r="E2191">
        <v>90</v>
      </c>
      <c r="F2191">
        <v>11</v>
      </c>
      <c r="G2191">
        <v>75</v>
      </c>
      <c r="H2191">
        <v>3</v>
      </c>
      <c r="I2191">
        <v>1</v>
      </c>
      <c r="J2191">
        <v>183</v>
      </c>
      <c r="K2191">
        <v>0</v>
      </c>
      <c r="L2191">
        <v>0</v>
      </c>
      <c r="M2191">
        <v>0</v>
      </c>
      <c r="N2191">
        <v>0</v>
      </c>
    </row>
    <row r="2192" spans="1:14" x14ac:dyDescent="0.2">
      <c r="A2192" t="s">
        <v>7124</v>
      </c>
      <c r="B2192" t="s">
        <v>88</v>
      </c>
      <c r="C2192" t="s">
        <v>124</v>
      </c>
      <c r="D2192" t="s">
        <v>4941</v>
      </c>
      <c r="E2192">
        <v>183</v>
      </c>
      <c r="F2192">
        <v>27</v>
      </c>
      <c r="G2192">
        <v>152</v>
      </c>
      <c r="H2192">
        <v>4</v>
      </c>
      <c r="I2192">
        <v>0</v>
      </c>
      <c r="J2192">
        <v>90</v>
      </c>
      <c r="K2192">
        <v>0</v>
      </c>
      <c r="L2192">
        <v>0</v>
      </c>
      <c r="M2192">
        <v>0</v>
      </c>
      <c r="N2192">
        <v>0</v>
      </c>
    </row>
    <row r="2193" spans="1:14" x14ac:dyDescent="0.2">
      <c r="A2193" t="s">
        <v>7125</v>
      </c>
      <c r="B2193" t="s">
        <v>88</v>
      </c>
      <c r="C2193" t="s">
        <v>124</v>
      </c>
      <c r="D2193" t="s">
        <v>4943</v>
      </c>
      <c r="E2193">
        <v>82</v>
      </c>
      <c r="F2193">
        <v>7</v>
      </c>
      <c r="G2193">
        <v>72</v>
      </c>
      <c r="H2193">
        <v>3</v>
      </c>
      <c r="I2193">
        <v>0</v>
      </c>
      <c r="J2193">
        <v>191</v>
      </c>
      <c r="K2193">
        <v>0</v>
      </c>
      <c r="L2193">
        <v>0</v>
      </c>
      <c r="M2193">
        <v>0</v>
      </c>
      <c r="N2193">
        <v>0</v>
      </c>
    </row>
    <row r="2194" spans="1:14" x14ac:dyDescent="0.2">
      <c r="A2194" t="s">
        <v>7126</v>
      </c>
      <c r="B2194" t="s">
        <v>88</v>
      </c>
      <c r="C2194" t="s">
        <v>124</v>
      </c>
      <c r="D2194" t="s">
        <v>4925</v>
      </c>
      <c r="E2194">
        <v>0</v>
      </c>
      <c r="F2194">
        <v>0</v>
      </c>
      <c r="G2194">
        <v>0</v>
      </c>
      <c r="H2194">
        <v>0</v>
      </c>
      <c r="I2194">
        <v>0</v>
      </c>
      <c r="J2194">
        <v>0</v>
      </c>
      <c r="K2194">
        <v>272</v>
      </c>
      <c r="L2194">
        <v>268</v>
      </c>
      <c r="M2194">
        <v>4</v>
      </c>
      <c r="N2194">
        <v>0</v>
      </c>
    </row>
    <row r="2195" spans="1:14" x14ac:dyDescent="0.2">
      <c r="A2195" t="s">
        <v>7127</v>
      </c>
      <c r="B2195" t="s">
        <v>88</v>
      </c>
      <c r="C2195" t="s">
        <v>124</v>
      </c>
      <c r="D2195" t="s">
        <v>4927</v>
      </c>
      <c r="E2195">
        <v>0</v>
      </c>
      <c r="F2195">
        <v>0</v>
      </c>
      <c r="G2195">
        <v>0</v>
      </c>
      <c r="H2195">
        <v>0</v>
      </c>
      <c r="I2195">
        <v>0</v>
      </c>
      <c r="J2195">
        <v>0</v>
      </c>
      <c r="K2195">
        <v>251</v>
      </c>
      <c r="L2195">
        <v>248</v>
      </c>
      <c r="M2195">
        <v>3</v>
      </c>
      <c r="N2195">
        <v>0</v>
      </c>
    </row>
    <row r="2196" spans="1:14" x14ac:dyDescent="0.2">
      <c r="A2196" t="s">
        <v>7128</v>
      </c>
      <c r="B2196" t="s">
        <v>88</v>
      </c>
      <c r="C2196" t="s">
        <v>125</v>
      </c>
      <c r="D2196" t="s">
        <v>4929</v>
      </c>
      <c r="E2196">
        <v>50</v>
      </c>
      <c r="F2196">
        <v>5</v>
      </c>
      <c r="G2196">
        <v>44</v>
      </c>
      <c r="H2196">
        <v>1</v>
      </c>
      <c r="I2196">
        <v>0</v>
      </c>
      <c r="J2196">
        <v>20</v>
      </c>
      <c r="K2196">
        <v>0</v>
      </c>
      <c r="L2196">
        <v>0</v>
      </c>
      <c r="M2196">
        <v>0</v>
      </c>
      <c r="N2196">
        <v>0</v>
      </c>
    </row>
    <row r="2197" spans="1:14" x14ac:dyDescent="0.2">
      <c r="A2197" t="s">
        <v>7129</v>
      </c>
      <c r="B2197" t="s">
        <v>88</v>
      </c>
      <c r="C2197" t="s">
        <v>125</v>
      </c>
      <c r="D2197" t="s">
        <v>4931</v>
      </c>
      <c r="E2197">
        <v>70</v>
      </c>
      <c r="F2197">
        <v>8</v>
      </c>
      <c r="G2197">
        <v>61</v>
      </c>
      <c r="H2197">
        <v>0</v>
      </c>
      <c r="I2197">
        <v>1</v>
      </c>
      <c r="J2197">
        <v>0</v>
      </c>
      <c r="K2197">
        <v>0</v>
      </c>
      <c r="L2197">
        <v>0</v>
      </c>
      <c r="M2197">
        <v>0</v>
      </c>
      <c r="N2197">
        <v>0</v>
      </c>
    </row>
    <row r="2198" spans="1:14" x14ac:dyDescent="0.2">
      <c r="A2198" t="s">
        <v>7130</v>
      </c>
      <c r="B2198" t="s">
        <v>88</v>
      </c>
      <c r="C2198" t="s">
        <v>125</v>
      </c>
      <c r="D2198" t="s">
        <v>4933</v>
      </c>
      <c r="E2198">
        <v>19</v>
      </c>
      <c r="F2198">
        <v>4</v>
      </c>
      <c r="G2198">
        <v>15</v>
      </c>
      <c r="H2198">
        <v>0</v>
      </c>
      <c r="I2198">
        <v>0</v>
      </c>
      <c r="J2198">
        <v>51</v>
      </c>
      <c r="K2198">
        <v>0</v>
      </c>
      <c r="L2198">
        <v>0</v>
      </c>
      <c r="M2198">
        <v>0</v>
      </c>
      <c r="N2198">
        <v>0</v>
      </c>
    </row>
    <row r="2199" spans="1:14" x14ac:dyDescent="0.2">
      <c r="A2199" t="s">
        <v>7131</v>
      </c>
      <c r="B2199" t="s">
        <v>88</v>
      </c>
      <c r="C2199" t="s">
        <v>125</v>
      </c>
      <c r="D2199" t="s">
        <v>4935</v>
      </c>
      <c r="E2199">
        <v>70</v>
      </c>
      <c r="F2199">
        <v>8</v>
      </c>
      <c r="G2199">
        <v>61</v>
      </c>
      <c r="H2199">
        <v>0</v>
      </c>
      <c r="I2199">
        <v>1</v>
      </c>
      <c r="J2199">
        <v>0</v>
      </c>
      <c r="K2199">
        <v>0</v>
      </c>
      <c r="L2199">
        <v>0</v>
      </c>
      <c r="M2199">
        <v>0</v>
      </c>
      <c r="N2199">
        <v>0</v>
      </c>
    </row>
    <row r="2200" spans="1:14" x14ac:dyDescent="0.2">
      <c r="A2200" t="s">
        <v>7132</v>
      </c>
      <c r="B2200" t="s">
        <v>88</v>
      </c>
      <c r="C2200" t="s">
        <v>125</v>
      </c>
      <c r="D2200" t="s">
        <v>4937</v>
      </c>
      <c r="E2200">
        <v>50</v>
      </c>
      <c r="F2200">
        <v>4</v>
      </c>
      <c r="G2200">
        <v>44</v>
      </c>
      <c r="H2200">
        <v>1</v>
      </c>
      <c r="I2200">
        <v>1</v>
      </c>
      <c r="J2200">
        <v>20</v>
      </c>
      <c r="K2200">
        <v>0</v>
      </c>
      <c r="L2200">
        <v>0</v>
      </c>
      <c r="M2200">
        <v>0</v>
      </c>
      <c r="N2200">
        <v>0</v>
      </c>
    </row>
    <row r="2201" spans="1:14" x14ac:dyDescent="0.2">
      <c r="A2201" t="s">
        <v>7133</v>
      </c>
      <c r="B2201" t="s">
        <v>88</v>
      </c>
      <c r="C2201" t="s">
        <v>125</v>
      </c>
      <c r="D2201" t="s">
        <v>4939</v>
      </c>
      <c r="E2201">
        <v>20</v>
      </c>
      <c r="F2201">
        <v>5</v>
      </c>
      <c r="G2201">
        <v>15</v>
      </c>
      <c r="H2201">
        <v>0</v>
      </c>
      <c r="I2201">
        <v>0</v>
      </c>
      <c r="J2201">
        <v>50</v>
      </c>
      <c r="K2201">
        <v>0</v>
      </c>
      <c r="L2201">
        <v>0</v>
      </c>
      <c r="M2201">
        <v>0</v>
      </c>
      <c r="N2201">
        <v>0</v>
      </c>
    </row>
    <row r="2202" spans="1:14" x14ac:dyDescent="0.2">
      <c r="A2202" t="s">
        <v>7134</v>
      </c>
      <c r="B2202" t="s">
        <v>88</v>
      </c>
      <c r="C2202" t="s">
        <v>125</v>
      </c>
      <c r="D2202" t="s">
        <v>4941</v>
      </c>
      <c r="E2202">
        <v>50</v>
      </c>
      <c r="F2202">
        <v>4</v>
      </c>
      <c r="G2202">
        <v>45</v>
      </c>
      <c r="H2202">
        <v>0</v>
      </c>
      <c r="I2202">
        <v>1</v>
      </c>
      <c r="J2202">
        <v>20</v>
      </c>
      <c r="K2202">
        <v>0</v>
      </c>
      <c r="L2202">
        <v>0</v>
      </c>
      <c r="M2202">
        <v>0</v>
      </c>
      <c r="N2202">
        <v>0</v>
      </c>
    </row>
    <row r="2203" spans="1:14" x14ac:dyDescent="0.2">
      <c r="A2203" t="s">
        <v>7135</v>
      </c>
      <c r="B2203" t="s">
        <v>88</v>
      </c>
      <c r="C2203" t="s">
        <v>125</v>
      </c>
      <c r="D2203" t="s">
        <v>4943</v>
      </c>
      <c r="E2203">
        <v>19</v>
      </c>
      <c r="F2203">
        <v>4</v>
      </c>
      <c r="G2203">
        <v>15</v>
      </c>
      <c r="H2203">
        <v>0</v>
      </c>
      <c r="I2203">
        <v>0</v>
      </c>
      <c r="J2203">
        <v>51</v>
      </c>
      <c r="K2203">
        <v>0</v>
      </c>
      <c r="L2203">
        <v>0</v>
      </c>
      <c r="M2203">
        <v>0</v>
      </c>
      <c r="N2203">
        <v>0</v>
      </c>
    </row>
    <row r="2204" spans="1:14" x14ac:dyDescent="0.2">
      <c r="A2204" t="s">
        <v>7136</v>
      </c>
      <c r="B2204" t="s">
        <v>88</v>
      </c>
      <c r="C2204" t="s">
        <v>125</v>
      </c>
      <c r="D2204" t="s">
        <v>4925</v>
      </c>
      <c r="E2204">
        <v>0</v>
      </c>
      <c r="F2204">
        <v>0</v>
      </c>
      <c r="G2204">
        <v>0</v>
      </c>
      <c r="H2204">
        <v>0</v>
      </c>
      <c r="I2204">
        <v>0</v>
      </c>
      <c r="J2204">
        <v>0</v>
      </c>
      <c r="K2204">
        <v>67</v>
      </c>
      <c r="L2204">
        <v>66</v>
      </c>
      <c r="M2204">
        <v>1</v>
      </c>
      <c r="N2204">
        <v>0</v>
      </c>
    </row>
    <row r="2205" spans="1:14" x14ac:dyDescent="0.2">
      <c r="A2205" t="s">
        <v>7137</v>
      </c>
      <c r="B2205" t="s">
        <v>88</v>
      </c>
      <c r="C2205" t="s">
        <v>125</v>
      </c>
      <c r="D2205" t="s">
        <v>4927</v>
      </c>
      <c r="E2205">
        <v>0</v>
      </c>
      <c r="F2205">
        <v>0</v>
      </c>
      <c r="G2205">
        <v>0</v>
      </c>
      <c r="H2205">
        <v>0</v>
      </c>
      <c r="I2205">
        <v>0</v>
      </c>
      <c r="J2205">
        <v>0</v>
      </c>
      <c r="K2205">
        <v>63</v>
      </c>
      <c r="L2205">
        <v>62</v>
      </c>
      <c r="M2205">
        <v>1</v>
      </c>
      <c r="N2205">
        <v>0</v>
      </c>
    </row>
    <row r="2206" spans="1:14" x14ac:dyDescent="0.2">
      <c r="A2206" t="s">
        <v>7138</v>
      </c>
      <c r="B2206" t="s">
        <v>88</v>
      </c>
      <c r="C2206" t="s">
        <v>126</v>
      </c>
      <c r="D2206" t="s">
        <v>4929</v>
      </c>
      <c r="E2206">
        <v>53</v>
      </c>
      <c r="F2206">
        <v>12</v>
      </c>
      <c r="G2206">
        <v>41</v>
      </c>
      <c r="H2206">
        <v>0</v>
      </c>
      <c r="I2206">
        <v>0</v>
      </c>
      <c r="J2206">
        <v>20</v>
      </c>
      <c r="K2206">
        <v>0</v>
      </c>
      <c r="L2206">
        <v>0</v>
      </c>
      <c r="M2206">
        <v>0</v>
      </c>
      <c r="N2206">
        <v>0</v>
      </c>
    </row>
    <row r="2207" spans="1:14" x14ac:dyDescent="0.2">
      <c r="A2207" t="s">
        <v>7139</v>
      </c>
      <c r="B2207" t="s">
        <v>88</v>
      </c>
      <c r="C2207" t="s">
        <v>126</v>
      </c>
      <c r="D2207" t="s">
        <v>4931</v>
      </c>
      <c r="E2207">
        <v>73</v>
      </c>
      <c r="F2207">
        <v>13</v>
      </c>
      <c r="G2207">
        <v>60</v>
      </c>
      <c r="H2207">
        <v>0</v>
      </c>
      <c r="I2207">
        <v>0</v>
      </c>
      <c r="J2207">
        <v>0</v>
      </c>
      <c r="K2207">
        <v>0</v>
      </c>
      <c r="L2207">
        <v>0</v>
      </c>
      <c r="M2207">
        <v>0</v>
      </c>
      <c r="N2207">
        <v>0</v>
      </c>
    </row>
    <row r="2208" spans="1:14" x14ac:dyDescent="0.2">
      <c r="A2208" t="s">
        <v>7140</v>
      </c>
      <c r="B2208" t="s">
        <v>88</v>
      </c>
      <c r="C2208" t="s">
        <v>126</v>
      </c>
      <c r="D2208" t="s">
        <v>4933</v>
      </c>
      <c r="E2208">
        <v>20</v>
      </c>
      <c r="F2208">
        <v>2</v>
      </c>
      <c r="G2208">
        <v>18</v>
      </c>
      <c r="H2208">
        <v>0</v>
      </c>
      <c r="I2208">
        <v>0</v>
      </c>
      <c r="J2208">
        <v>53</v>
      </c>
      <c r="K2208">
        <v>0</v>
      </c>
      <c r="L2208">
        <v>0</v>
      </c>
      <c r="M2208">
        <v>0</v>
      </c>
      <c r="N2208">
        <v>0</v>
      </c>
    </row>
    <row r="2209" spans="1:14" x14ac:dyDescent="0.2">
      <c r="A2209" t="s">
        <v>7141</v>
      </c>
      <c r="B2209" t="s">
        <v>88</v>
      </c>
      <c r="C2209" t="s">
        <v>126</v>
      </c>
      <c r="D2209" t="s">
        <v>4935</v>
      </c>
      <c r="E2209">
        <v>73</v>
      </c>
      <c r="F2209">
        <v>13</v>
      </c>
      <c r="G2209">
        <v>60</v>
      </c>
      <c r="H2209">
        <v>0</v>
      </c>
      <c r="I2209">
        <v>0</v>
      </c>
      <c r="J2209">
        <v>0</v>
      </c>
      <c r="K2209">
        <v>0</v>
      </c>
      <c r="L2209">
        <v>0</v>
      </c>
      <c r="M2209">
        <v>0</v>
      </c>
      <c r="N2209">
        <v>0</v>
      </c>
    </row>
    <row r="2210" spans="1:14" x14ac:dyDescent="0.2">
      <c r="A2210" t="s">
        <v>7142</v>
      </c>
      <c r="B2210" t="s">
        <v>88</v>
      </c>
      <c r="C2210" t="s">
        <v>126</v>
      </c>
      <c r="D2210" t="s">
        <v>4937</v>
      </c>
      <c r="E2210">
        <v>53</v>
      </c>
      <c r="F2210">
        <v>11</v>
      </c>
      <c r="G2210">
        <v>42</v>
      </c>
      <c r="H2210">
        <v>0</v>
      </c>
      <c r="I2210">
        <v>0</v>
      </c>
      <c r="J2210">
        <v>20</v>
      </c>
      <c r="K2210">
        <v>0</v>
      </c>
      <c r="L2210">
        <v>0</v>
      </c>
      <c r="M2210">
        <v>0</v>
      </c>
      <c r="N2210">
        <v>0</v>
      </c>
    </row>
    <row r="2211" spans="1:14" x14ac:dyDescent="0.2">
      <c r="A2211" t="s">
        <v>7143</v>
      </c>
      <c r="B2211" t="s">
        <v>88</v>
      </c>
      <c r="C2211" t="s">
        <v>126</v>
      </c>
      <c r="D2211" t="s">
        <v>4939</v>
      </c>
      <c r="E2211">
        <v>20</v>
      </c>
      <c r="F2211">
        <v>6</v>
      </c>
      <c r="G2211">
        <v>14</v>
      </c>
      <c r="H2211">
        <v>0</v>
      </c>
      <c r="I2211">
        <v>0</v>
      </c>
      <c r="J2211">
        <v>53</v>
      </c>
      <c r="K2211">
        <v>0</v>
      </c>
      <c r="L2211">
        <v>0</v>
      </c>
      <c r="M2211">
        <v>0</v>
      </c>
      <c r="N2211">
        <v>0</v>
      </c>
    </row>
    <row r="2212" spans="1:14" x14ac:dyDescent="0.2">
      <c r="A2212" t="s">
        <v>7144</v>
      </c>
      <c r="B2212" t="s">
        <v>88</v>
      </c>
      <c r="C2212" t="s">
        <v>126</v>
      </c>
      <c r="D2212" t="s">
        <v>4941</v>
      </c>
      <c r="E2212">
        <v>53</v>
      </c>
      <c r="F2212">
        <v>11</v>
      </c>
      <c r="G2212">
        <v>42</v>
      </c>
      <c r="H2212">
        <v>0</v>
      </c>
      <c r="I2212">
        <v>0</v>
      </c>
      <c r="J2212">
        <v>20</v>
      </c>
      <c r="K2212">
        <v>0</v>
      </c>
      <c r="L2212">
        <v>0</v>
      </c>
      <c r="M2212">
        <v>0</v>
      </c>
      <c r="N2212">
        <v>0</v>
      </c>
    </row>
    <row r="2213" spans="1:14" x14ac:dyDescent="0.2">
      <c r="A2213" t="s">
        <v>7145</v>
      </c>
      <c r="B2213" t="s">
        <v>88</v>
      </c>
      <c r="C2213" t="s">
        <v>126</v>
      </c>
      <c r="D2213" t="s">
        <v>4943</v>
      </c>
      <c r="E2213">
        <v>20</v>
      </c>
      <c r="F2213">
        <v>2</v>
      </c>
      <c r="G2213">
        <v>18</v>
      </c>
      <c r="H2213">
        <v>0</v>
      </c>
      <c r="I2213">
        <v>0</v>
      </c>
      <c r="J2213">
        <v>53</v>
      </c>
      <c r="K2213">
        <v>0</v>
      </c>
      <c r="L2213">
        <v>0</v>
      </c>
      <c r="M2213">
        <v>0</v>
      </c>
      <c r="N2213">
        <v>0</v>
      </c>
    </row>
    <row r="2214" spans="1:14" x14ac:dyDescent="0.2">
      <c r="A2214" t="s">
        <v>7146</v>
      </c>
      <c r="B2214" t="s">
        <v>88</v>
      </c>
      <c r="C2214" t="s">
        <v>126</v>
      </c>
      <c r="D2214" t="s">
        <v>4925</v>
      </c>
      <c r="E2214">
        <v>0</v>
      </c>
      <c r="F2214">
        <v>0</v>
      </c>
      <c r="G2214">
        <v>0</v>
      </c>
      <c r="H2214">
        <v>0</v>
      </c>
      <c r="I2214">
        <v>0</v>
      </c>
      <c r="J2214">
        <v>0</v>
      </c>
      <c r="K2214">
        <v>72</v>
      </c>
      <c r="L2214">
        <v>72</v>
      </c>
      <c r="M2214">
        <v>0</v>
      </c>
      <c r="N2214">
        <v>0</v>
      </c>
    </row>
    <row r="2215" spans="1:14" x14ac:dyDescent="0.2">
      <c r="A2215" t="s">
        <v>7147</v>
      </c>
      <c r="B2215" t="s">
        <v>88</v>
      </c>
      <c r="C2215" t="s">
        <v>126</v>
      </c>
      <c r="D2215" t="s">
        <v>4927</v>
      </c>
      <c r="E2215">
        <v>0</v>
      </c>
      <c r="F2215">
        <v>0</v>
      </c>
      <c r="G2215">
        <v>0</v>
      </c>
      <c r="H2215">
        <v>0</v>
      </c>
      <c r="I2215">
        <v>0</v>
      </c>
      <c r="J2215">
        <v>0</v>
      </c>
      <c r="K2215">
        <v>70</v>
      </c>
      <c r="L2215">
        <v>70</v>
      </c>
      <c r="M2215">
        <v>0</v>
      </c>
      <c r="N2215">
        <v>0</v>
      </c>
    </row>
    <row r="2216" spans="1:14" x14ac:dyDescent="0.2">
      <c r="A2216" t="s">
        <v>7148</v>
      </c>
      <c r="B2216" t="s">
        <v>88</v>
      </c>
      <c r="C2216" t="s">
        <v>127</v>
      </c>
      <c r="D2216" t="s">
        <v>4929</v>
      </c>
      <c r="E2216">
        <v>226</v>
      </c>
      <c r="F2216">
        <v>54</v>
      </c>
      <c r="G2216">
        <v>169</v>
      </c>
      <c r="H2216">
        <v>2</v>
      </c>
      <c r="I2216">
        <v>1</v>
      </c>
      <c r="J2216">
        <v>98</v>
      </c>
      <c r="K2216">
        <v>0</v>
      </c>
      <c r="L2216">
        <v>0</v>
      </c>
      <c r="M2216">
        <v>0</v>
      </c>
      <c r="N2216">
        <v>0</v>
      </c>
    </row>
    <row r="2217" spans="1:14" x14ac:dyDescent="0.2">
      <c r="A2217" t="s">
        <v>7149</v>
      </c>
      <c r="B2217" t="s">
        <v>88</v>
      </c>
      <c r="C2217" t="s">
        <v>127</v>
      </c>
      <c r="D2217" t="s">
        <v>4931</v>
      </c>
      <c r="E2217">
        <v>324</v>
      </c>
      <c r="F2217">
        <v>61</v>
      </c>
      <c r="G2217">
        <v>258</v>
      </c>
      <c r="H2217">
        <v>4</v>
      </c>
      <c r="I2217">
        <v>1</v>
      </c>
      <c r="J2217">
        <v>0</v>
      </c>
      <c r="K2217">
        <v>0</v>
      </c>
      <c r="L2217">
        <v>0</v>
      </c>
      <c r="M2217">
        <v>0</v>
      </c>
      <c r="N2217">
        <v>0</v>
      </c>
    </row>
    <row r="2218" spans="1:14" x14ac:dyDescent="0.2">
      <c r="A2218" t="s">
        <v>7150</v>
      </c>
      <c r="B2218" t="s">
        <v>88</v>
      </c>
      <c r="C2218" t="s">
        <v>127</v>
      </c>
      <c r="D2218" t="s">
        <v>4933</v>
      </c>
      <c r="E2218">
        <v>94</v>
      </c>
      <c r="F2218">
        <v>10</v>
      </c>
      <c r="G2218">
        <v>84</v>
      </c>
      <c r="H2218">
        <v>0</v>
      </c>
      <c r="I2218">
        <v>0</v>
      </c>
      <c r="J2218">
        <v>230</v>
      </c>
      <c r="K2218">
        <v>0</v>
      </c>
      <c r="L2218">
        <v>0</v>
      </c>
      <c r="M2218">
        <v>0</v>
      </c>
      <c r="N2218">
        <v>0</v>
      </c>
    </row>
    <row r="2219" spans="1:14" x14ac:dyDescent="0.2">
      <c r="A2219" t="s">
        <v>7151</v>
      </c>
      <c r="B2219" t="s">
        <v>88</v>
      </c>
      <c r="C2219" t="s">
        <v>127</v>
      </c>
      <c r="D2219" t="s">
        <v>4935</v>
      </c>
      <c r="E2219">
        <v>324</v>
      </c>
      <c r="F2219">
        <v>61</v>
      </c>
      <c r="G2219">
        <v>258</v>
      </c>
      <c r="H2219">
        <v>4</v>
      </c>
      <c r="I2219">
        <v>1</v>
      </c>
      <c r="J2219">
        <v>0</v>
      </c>
      <c r="K2219">
        <v>0</v>
      </c>
      <c r="L2219">
        <v>0</v>
      </c>
      <c r="M2219">
        <v>0</v>
      </c>
      <c r="N2219">
        <v>0</v>
      </c>
    </row>
    <row r="2220" spans="1:14" x14ac:dyDescent="0.2">
      <c r="A2220" t="s">
        <v>7152</v>
      </c>
      <c r="B2220" t="s">
        <v>88</v>
      </c>
      <c r="C2220" t="s">
        <v>127</v>
      </c>
      <c r="D2220" t="s">
        <v>4937</v>
      </c>
      <c r="E2220">
        <v>226</v>
      </c>
      <c r="F2220">
        <v>51</v>
      </c>
      <c r="G2220">
        <v>172</v>
      </c>
      <c r="H2220">
        <v>2</v>
      </c>
      <c r="I2220">
        <v>1</v>
      </c>
      <c r="J2220">
        <v>98</v>
      </c>
      <c r="K2220">
        <v>0</v>
      </c>
      <c r="L2220">
        <v>0</v>
      </c>
      <c r="M2220">
        <v>0</v>
      </c>
      <c r="N2220">
        <v>0</v>
      </c>
    </row>
    <row r="2221" spans="1:14" x14ac:dyDescent="0.2">
      <c r="A2221" t="s">
        <v>7153</v>
      </c>
      <c r="B2221" t="s">
        <v>88</v>
      </c>
      <c r="C2221" t="s">
        <v>127</v>
      </c>
      <c r="D2221" t="s">
        <v>4939</v>
      </c>
      <c r="E2221">
        <v>98</v>
      </c>
      <c r="F2221">
        <v>16</v>
      </c>
      <c r="G2221">
        <v>82</v>
      </c>
      <c r="H2221">
        <v>0</v>
      </c>
      <c r="I2221">
        <v>0</v>
      </c>
      <c r="J2221">
        <v>226</v>
      </c>
      <c r="K2221">
        <v>0</v>
      </c>
      <c r="L2221">
        <v>0</v>
      </c>
      <c r="M2221">
        <v>0</v>
      </c>
      <c r="N2221">
        <v>0</v>
      </c>
    </row>
    <row r="2222" spans="1:14" x14ac:dyDescent="0.2">
      <c r="A2222" t="s">
        <v>7154</v>
      </c>
      <c r="B2222" t="s">
        <v>88</v>
      </c>
      <c r="C2222" t="s">
        <v>127</v>
      </c>
      <c r="D2222" t="s">
        <v>4941</v>
      </c>
      <c r="E2222">
        <v>226</v>
      </c>
      <c r="F2222">
        <v>51</v>
      </c>
      <c r="G2222">
        <v>172</v>
      </c>
      <c r="H2222">
        <v>2</v>
      </c>
      <c r="I2222">
        <v>1</v>
      </c>
      <c r="J2222">
        <v>98</v>
      </c>
      <c r="K2222">
        <v>0</v>
      </c>
      <c r="L2222">
        <v>0</v>
      </c>
      <c r="M2222">
        <v>0</v>
      </c>
      <c r="N2222">
        <v>0</v>
      </c>
    </row>
    <row r="2223" spans="1:14" x14ac:dyDescent="0.2">
      <c r="A2223" t="s">
        <v>7155</v>
      </c>
      <c r="B2223" t="s">
        <v>88</v>
      </c>
      <c r="C2223" t="s">
        <v>127</v>
      </c>
      <c r="D2223" t="s">
        <v>4943</v>
      </c>
      <c r="E2223">
        <v>95</v>
      </c>
      <c r="F2223">
        <v>10</v>
      </c>
      <c r="G2223">
        <v>85</v>
      </c>
      <c r="H2223">
        <v>0</v>
      </c>
      <c r="I2223">
        <v>0</v>
      </c>
      <c r="J2223">
        <v>229</v>
      </c>
      <c r="K2223">
        <v>0</v>
      </c>
      <c r="L2223">
        <v>0</v>
      </c>
      <c r="M2223">
        <v>0</v>
      </c>
      <c r="N2223">
        <v>0</v>
      </c>
    </row>
    <row r="2224" spans="1:14" x14ac:dyDescent="0.2">
      <c r="A2224" t="s">
        <v>7156</v>
      </c>
      <c r="B2224" t="s">
        <v>88</v>
      </c>
      <c r="C2224" t="s">
        <v>127</v>
      </c>
      <c r="D2224" t="s">
        <v>4925</v>
      </c>
      <c r="E2224">
        <v>0</v>
      </c>
      <c r="F2224">
        <v>0</v>
      </c>
      <c r="G2224">
        <v>0</v>
      </c>
      <c r="H2224">
        <v>0</v>
      </c>
      <c r="I2224">
        <v>0</v>
      </c>
      <c r="J2224">
        <v>0</v>
      </c>
      <c r="K2224">
        <v>321</v>
      </c>
      <c r="L2224">
        <v>320</v>
      </c>
      <c r="M2224">
        <v>1</v>
      </c>
      <c r="N2224">
        <v>0</v>
      </c>
    </row>
    <row r="2225" spans="1:14" x14ac:dyDescent="0.2">
      <c r="A2225" t="s">
        <v>7157</v>
      </c>
      <c r="B2225" t="s">
        <v>88</v>
      </c>
      <c r="C2225" t="s">
        <v>127</v>
      </c>
      <c r="D2225" t="s">
        <v>4927</v>
      </c>
      <c r="E2225">
        <v>0</v>
      </c>
      <c r="F2225">
        <v>0</v>
      </c>
      <c r="G2225">
        <v>0</v>
      </c>
      <c r="H2225">
        <v>0</v>
      </c>
      <c r="I2225">
        <v>0</v>
      </c>
      <c r="J2225">
        <v>0</v>
      </c>
      <c r="K2225">
        <v>296</v>
      </c>
      <c r="L2225">
        <v>295</v>
      </c>
      <c r="M2225">
        <v>1</v>
      </c>
      <c r="N2225">
        <v>0</v>
      </c>
    </row>
    <row r="2226" spans="1:14" x14ac:dyDescent="0.2">
      <c r="A2226" t="s">
        <v>7158</v>
      </c>
      <c r="B2226" t="s">
        <v>88</v>
      </c>
      <c r="C2226" t="s">
        <v>128</v>
      </c>
      <c r="D2226" t="s">
        <v>4929</v>
      </c>
      <c r="E2226">
        <v>43</v>
      </c>
      <c r="F2226">
        <v>4</v>
      </c>
      <c r="G2226">
        <v>38</v>
      </c>
      <c r="H2226">
        <v>1</v>
      </c>
      <c r="I2226">
        <v>0</v>
      </c>
      <c r="J2226">
        <v>31</v>
      </c>
      <c r="K2226">
        <v>0</v>
      </c>
      <c r="L2226">
        <v>0</v>
      </c>
      <c r="M2226">
        <v>0</v>
      </c>
      <c r="N2226">
        <v>0</v>
      </c>
    </row>
    <row r="2227" spans="1:14" x14ac:dyDescent="0.2">
      <c r="A2227" t="s">
        <v>7159</v>
      </c>
      <c r="B2227" t="s">
        <v>88</v>
      </c>
      <c r="C2227" t="s">
        <v>128</v>
      </c>
      <c r="D2227" t="s">
        <v>4931</v>
      </c>
      <c r="E2227">
        <v>74</v>
      </c>
      <c r="F2227">
        <v>6</v>
      </c>
      <c r="G2227">
        <v>65</v>
      </c>
      <c r="H2227">
        <v>3</v>
      </c>
      <c r="I2227">
        <v>0</v>
      </c>
      <c r="J2227">
        <v>0</v>
      </c>
      <c r="K2227">
        <v>0</v>
      </c>
      <c r="L2227">
        <v>0</v>
      </c>
      <c r="M2227">
        <v>0</v>
      </c>
      <c r="N2227">
        <v>0</v>
      </c>
    </row>
    <row r="2228" spans="1:14" x14ac:dyDescent="0.2">
      <c r="A2228" t="s">
        <v>7160</v>
      </c>
      <c r="B2228" t="s">
        <v>88</v>
      </c>
      <c r="C2228" t="s">
        <v>128</v>
      </c>
      <c r="D2228" t="s">
        <v>4933</v>
      </c>
      <c r="E2228">
        <v>28</v>
      </c>
      <c r="F2228">
        <v>1</v>
      </c>
      <c r="G2228">
        <v>27</v>
      </c>
      <c r="H2228">
        <v>0</v>
      </c>
      <c r="I2228">
        <v>0</v>
      </c>
      <c r="J2228">
        <v>46</v>
      </c>
      <c r="K2228">
        <v>0</v>
      </c>
      <c r="L2228">
        <v>0</v>
      </c>
      <c r="M2228">
        <v>0</v>
      </c>
      <c r="N2228">
        <v>0</v>
      </c>
    </row>
    <row r="2229" spans="1:14" x14ac:dyDescent="0.2">
      <c r="A2229" t="s">
        <v>7161</v>
      </c>
      <c r="B2229" t="s">
        <v>88</v>
      </c>
      <c r="C2229" t="s">
        <v>128</v>
      </c>
      <c r="D2229" t="s">
        <v>4935</v>
      </c>
      <c r="E2229">
        <v>74</v>
      </c>
      <c r="F2229">
        <v>5</v>
      </c>
      <c r="G2229">
        <v>66</v>
      </c>
      <c r="H2229">
        <v>3</v>
      </c>
      <c r="I2229">
        <v>0</v>
      </c>
      <c r="J2229">
        <v>0</v>
      </c>
      <c r="K2229">
        <v>0</v>
      </c>
      <c r="L2229">
        <v>0</v>
      </c>
      <c r="M2229">
        <v>0</v>
      </c>
      <c r="N2229">
        <v>0</v>
      </c>
    </row>
    <row r="2230" spans="1:14" x14ac:dyDescent="0.2">
      <c r="A2230" t="s">
        <v>7162</v>
      </c>
      <c r="B2230" t="s">
        <v>88</v>
      </c>
      <c r="C2230" t="s">
        <v>128</v>
      </c>
      <c r="D2230" t="s">
        <v>4937</v>
      </c>
      <c r="E2230">
        <v>43</v>
      </c>
      <c r="F2230">
        <v>4</v>
      </c>
      <c r="G2230">
        <v>37</v>
      </c>
      <c r="H2230">
        <v>2</v>
      </c>
      <c r="I2230">
        <v>0</v>
      </c>
      <c r="J2230">
        <v>31</v>
      </c>
      <c r="K2230">
        <v>0</v>
      </c>
      <c r="L2230">
        <v>0</v>
      </c>
      <c r="M2230">
        <v>0</v>
      </c>
      <c r="N2230">
        <v>0</v>
      </c>
    </row>
    <row r="2231" spans="1:14" x14ac:dyDescent="0.2">
      <c r="A2231" t="s">
        <v>7163</v>
      </c>
      <c r="B2231" t="s">
        <v>88</v>
      </c>
      <c r="C2231" t="s">
        <v>128</v>
      </c>
      <c r="D2231" t="s">
        <v>4939</v>
      </c>
      <c r="E2231">
        <v>31</v>
      </c>
      <c r="F2231">
        <v>1</v>
      </c>
      <c r="G2231">
        <v>29</v>
      </c>
      <c r="H2231">
        <v>1</v>
      </c>
      <c r="I2231">
        <v>0</v>
      </c>
      <c r="J2231">
        <v>43</v>
      </c>
      <c r="K2231">
        <v>0</v>
      </c>
      <c r="L2231">
        <v>0</v>
      </c>
      <c r="M2231">
        <v>0</v>
      </c>
      <c r="N2231">
        <v>0</v>
      </c>
    </row>
    <row r="2232" spans="1:14" x14ac:dyDescent="0.2">
      <c r="A2232" t="s">
        <v>7164</v>
      </c>
      <c r="B2232" t="s">
        <v>88</v>
      </c>
      <c r="C2232" t="s">
        <v>128</v>
      </c>
      <c r="D2232" t="s">
        <v>4941</v>
      </c>
      <c r="E2232">
        <v>43</v>
      </c>
      <c r="F2232">
        <v>4</v>
      </c>
      <c r="G2232">
        <v>38</v>
      </c>
      <c r="H2232">
        <v>1</v>
      </c>
      <c r="I2232">
        <v>0</v>
      </c>
      <c r="J2232">
        <v>31</v>
      </c>
      <c r="K2232">
        <v>0</v>
      </c>
      <c r="L2232">
        <v>0</v>
      </c>
      <c r="M2232">
        <v>0</v>
      </c>
      <c r="N2232">
        <v>0</v>
      </c>
    </row>
    <row r="2233" spans="1:14" x14ac:dyDescent="0.2">
      <c r="A2233" t="s">
        <v>7165</v>
      </c>
      <c r="B2233" t="s">
        <v>88</v>
      </c>
      <c r="C2233" t="s">
        <v>128</v>
      </c>
      <c r="D2233" t="s">
        <v>4943</v>
      </c>
      <c r="E2233">
        <v>29</v>
      </c>
      <c r="F2233">
        <v>1</v>
      </c>
      <c r="G2233">
        <v>28</v>
      </c>
      <c r="H2233">
        <v>0</v>
      </c>
      <c r="I2233">
        <v>0</v>
      </c>
      <c r="J2233">
        <v>45</v>
      </c>
      <c r="K2233">
        <v>0</v>
      </c>
      <c r="L2233">
        <v>0</v>
      </c>
      <c r="M2233">
        <v>0</v>
      </c>
      <c r="N2233">
        <v>0</v>
      </c>
    </row>
    <row r="2234" spans="1:14" x14ac:dyDescent="0.2">
      <c r="A2234" t="s">
        <v>7166</v>
      </c>
      <c r="B2234" t="s">
        <v>88</v>
      </c>
      <c r="C2234" t="s">
        <v>128</v>
      </c>
      <c r="D2234" t="s">
        <v>4925</v>
      </c>
      <c r="E2234">
        <v>0</v>
      </c>
      <c r="F2234">
        <v>0</v>
      </c>
      <c r="G2234">
        <v>0</v>
      </c>
      <c r="H2234">
        <v>0</v>
      </c>
      <c r="I2234">
        <v>0</v>
      </c>
      <c r="J2234">
        <v>0</v>
      </c>
      <c r="K2234">
        <v>74</v>
      </c>
      <c r="L2234">
        <v>73</v>
      </c>
      <c r="M2234">
        <v>1</v>
      </c>
      <c r="N2234">
        <v>0</v>
      </c>
    </row>
    <row r="2235" spans="1:14" x14ac:dyDescent="0.2">
      <c r="A2235" t="s">
        <v>7167</v>
      </c>
      <c r="B2235" t="s">
        <v>88</v>
      </c>
      <c r="C2235" t="s">
        <v>128</v>
      </c>
      <c r="D2235" t="s">
        <v>4927</v>
      </c>
      <c r="E2235">
        <v>0</v>
      </c>
      <c r="F2235">
        <v>0</v>
      </c>
      <c r="G2235">
        <v>0</v>
      </c>
      <c r="H2235">
        <v>0</v>
      </c>
      <c r="I2235">
        <v>0</v>
      </c>
      <c r="J2235">
        <v>0</v>
      </c>
      <c r="K2235">
        <v>68</v>
      </c>
      <c r="L2235">
        <v>67</v>
      </c>
      <c r="M2235">
        <v>1</v>
      </c>
      <c r="N2235">
        <v>0</v>
      </c>
    </row>
    <row r="2236" spans="1:14" x14ac:dyDescent="0.2">
      <c r="A2236" t="s">
        <v>7168</v>
      </c>
      <c r="B2236" t="s">
        <v>88</v>
      </c>
      <c r="C2236" t="s">
        <v>129</v>
      </c>
      <c r="D2236" t="s">
        <v>4929</v>
      </c>
      <c r="E2236">
        <v>162</v>
      </c>
      <c r="F2236">
        <v>24</v>
      </c>
      <c r="G2236">
        <v>137</v>
      </c>
      <c r="H2236">
        <v>1</v>
      </c>
      <c r="I2236">
        <v>0</v>
      </c>
      <c r="J2236">
        <v>55</v>
      </c>
      <c r="K2236">
        <v>0</v>
      </c>
      <c r="L2236">
        <v>0</v>
      </c>
      <c r="M2236">
        <v>0</v>
      </c>
      <c r="N2236">
        <v>0</v>
      </c>
    </row>
    <row r="2237" spans="1:14" x14ac:dyDescent="0.2">
      <c r="A2237" t="s">
        <v>7169</v>
      </c>
      <c r="B2237" t="s">
        <v>88</v>
      </c>
      <c r="C2237" t="s">
        <v>129</v>
      </c>
      <c r="D2237" t="s">
        <v>4931</v>
      </c>
      <c r="E2237">
        <v>217</v>
      </c>
      <c r="F2237">
        <v>31</v>
      </c>
      <c r="G2237">
        <v>185</v>
      </c>
      <c r="H2237">
        <v>1</v>
      </c>
      <c r="I2237">
        <v>0</v>
      </c>
      <c r="J2237">
        <v>0</v>
      </c>
      <c r="K2237">
        <v>0</v>
      </c>
      <c r="L2237">
        <v>0</v>
      </c>
      <c r="M2237">
        <v>0</v>
      </c>
      <c r="N2237">
        <v>0</v>
      </c>
    </row>
    <row r="2238" spans="1:14" x14ac:dyDescent="0.2">
      <c r="A2238" t="s">
        <v>7170</v>
      </c>
      <c r="B2238" t="s">
        <v>88</v>
      </c>
      <c r="C2238" t="s">
        <v>129</v>
      </c>
      <c r="D2238" t="s">
        <v>4933</v>
      </c>
      <c r="E2238">
        <v>52</v>
      </c>
      <c r="F2238">
        <v>7</v>
      </c>
      <c r="G2238">
        <v>45</v>
      </c>
      <c r="H2238">
        <v>0</v>
      </c>
      <c r="I2238">
        <v>0</v>
      </c>
      <c r="J2238">
        <v>165</v>
      </c>
      <c r="K2238">
        <v>0</v>
      </c>
      <c r="L2238">
        <v>0</v>
      </c>
      <c r="M2238">
        <v>0</v>
      </c>
      <c r="N2238">
        <v>0</v>
      </c>
    </row>
    <row r="2239" spans="1:14" x14ac:dyDescent="0.2">
      <c r="A2239" t="s">
        <v>7171</v>
      </c>
      <c r="B2239" t="s">
        <v>88</v>
      </c>
      <c r="C2239" t="s">
        <v>129</v>
      </c>
      <c r="D2239" t="s">
        <v>4935</v>
      </c>
      <c r="E2239">
        <v>217</v>
      </c>
      <c r="F2239">
        <v>31</v>
      </c>
      <c r="G2239">
        <v>185</v>
      </c>
      <c r="H2239">
        <v>1</v>
      </c>
      <c r="I2239">
        <v>0</v>
      </c>
      <c r="J2239">
        <v>0</v>
      </c>
      <c r="K2239">
        <v>0</v>
      </c>
      <c r="L2239">
        <v>0</v>
      </c>
      <c r="M2239">
        <v>0</v>
      </c>
      <c r="N2239">
        <v>0</v>
      </c>
    </row>
    <row r="2240" spans="1:14" x14ac:dyDescent="0.2">
      <c r="A2240" t="s">
        <v>7172</v>
      </c>
      <c r="B2240" t="s">
        <v>88</v>
      </c>
      <c r="C2240" t="s">
        <v>129</v>
      </c>
      <c r="D2240" t="s">
        <v>4937</v>
      </c>
      <c r="E2240">
        <v>162</v>
      </c>
      <c r="F2240">
        <v>24</v>
      </c>
      <c r="G2240">
        <v>137</v>
      </c>
      <c r="H2240">
        <v>1</v>
      </c>
      <c r="I2240">
        <v>0</v>
      </c>
      <c r="J2240">
        <v>55</v>
      </c>
      <c r="K2240">
        <v>0</v>
      </c>
      <c r="L2240">
        <v>0</v>
      </c>
      <c r="M2240">
        <v>0</v>
      </c>
      <c r="N2240">
        <v>0</v>
      </c>
    </row>
    <row r="2241" spans="1:14" x14ac:dyDescent="0.2">
      <c r="A2241" t="s">
        <v>7173</v>
      </c>
      <c r="B2241" t="s">
        <v>88</v>
      </c>
      <c r="C2241" t="s">
        <v>129</v>
      </c>
      <c r="D2241" t="s">
        <v>4939</v>
      </c>
      <c r="E2241">
        <v>55</v>
      </c>
      <c r="F2241">
        <v>12</v>
      </c>
      <c r="G2241">
        <v>43</v>
      </c>
      <c r="H2241">
        <v>0</v>
      </c>
      <c r="I2241">
        <v>0</v>
      </c>
      <c r="J2241">
        <v>162</v>
      </c>
      <c r="K2241">
        <v>0</v>
      </c>
      <c r="L2241">
        <v>0</v>
      </c>
      <c r="M2241">
        <v>0</v>
      </c>
      <c r="N2241">
        <v>0</v>
      </c>
    </row>
    <row r="2242" spans="1:14" x14ac:dyDescent="0.2">
      <c r="A2242" t="s">
        <v>7174</v>
      </c>
      <c r="B2242" t="s">
        <v>88</v>
      </c>
      <c r="C2242" t="s">
        <v>129</v>
      </c>
      <c r="D2242" t="s">
        <v>4941</v>
      </c>
      <c r="E2242">
        <v>162</v>
      </c>
      <c r="F2242">
        <v>24</v>
      </c>
      <c r="G2242">
        <v>137</v>
      </c>
      <c r="H2242">
        <v>1</v>
      </c>
      <c r="I2242">
        <v>0</v>
      </c>
      <c r="J2242">
        <v>55</v>
      </c>
      <c r="K2242">
        <v>0</v>
      </c>
      <c r="L2242">
        <v>0</v>
      </c>
      <c r="M2242">
        <v>0</v>
      </c>
      <c r="N2242">
        <v>0</v>
      </c>
    </row>
    <row r="2243" spans="1:14" x14ac:dyDescent="0.2">
      <c r="A2243" t="s">
        <v>7175</v>
      </c>
      <c r="B2243" t="s">
        <v>88</v>
      </c>
      <c r="C2243" t="s">
        <v>129</v>
      </c>
      <c r="D2243" t="s">
        <v>4943</v>
      </c>
      <c r="E2243">
        <v>53</v>
      </c>
      <c r="F2243">
        <v>7</v>
      </c>
      <c r="G2243">
        <v>46</v>
      </c>
      <c r="H2243">
        <v>0</v>
      </c>
      <c r="I2243">
        <v>0</v>
      </c>
      <c r="J2243">
        <v>164</v>
      </c>
      <c r="K2243">
        <v>0</v>
      </c>
      <c r="L2243">
        <v>0</v>
      </c>
      <c r="M2243">
        <v>0</v>
      </c>
      <c r="N2243">
        <v>0</v>
      </c>
    </row>
    <row r="2244" spans="1:14" x14ac:dyDescent="0.2">
      <c r="A2244" t="s">
        <v>7176</v>
      </c>
      <c r="B2244" t="s">
        <v>88</v>
      </c>
      <c r="C2244" t="s">
        <v>129</v>
      </c>
      <c r="D2244" t="s">
        <v>4925</v>
      </c>
      <c r="E2244">
        <v>0</v>
      </c>
      <c r="F2244">
        <v>0</v>
      </c>
      <c r="G2244">
        <v>0</v>
      </c>
      <c r="H2244">
        <v>0</v>
      </c>
      <c r="I2244">
        <v>0</v>
      </c>
      <c r="J2244">
        <v>0</v>
      </c>
      <c r="K2244">
        <v>216</v>
      </c>
      <c r="L2244">
        <v>216</v>
      </c>
      <c r="M2244">
        <v>0</v>
      </c>
      <c r="N2244">
        <v>0</v>
      </c>
    </row>
    <row r="2245" spans="1:14" x14ac:dyDescent="0.2">
      <c r="A2245" t="s">
        <v>7177</v>
      </c>
      <c r="B2245" t="s">
        <v>88</v>
      </c>
      <c r="C2245" t="s">
        <v>129</v>
      </c>
      <c r="D2245" t="s">
        <v>4927</v>
      </c>
      <c r="E2245">
        <v>0</v>
      </c>
      <c r="F2245">
        <v>0</v>
      </c>
      <c r="G2245">
        <v>0</v>
      </c>
      <c r="H2245">
        <v>0</v>
      </c>
      <c r="I2245">
        <v>0</v>
      </c>
      <c r="J2245">
        <v>0</v>
      </c>
      <c r="K2245">
        <v>199</v>
      </c>
      <c r="L2245">
        <v>199</v>
      </c>
      <c r="M2245">
        <v>0</v>
      </c>
      <c r="N2245">
        <v>0</v>
      </c>
    </row>
    <row r="2246" spans="1:14" x14ac:dyDescent="0.2">
      <c r="A2246" t="s">
        <v>7178</v>
      </c>
      <c r="B2246" t="s">
        <v>88</v>
      </c>
      <c r="C2246" t="s">
        <v>130</v>
      </c>
      <c r="D2246" t="s">
        <v>4929</v>
      </c>
      <c r="E2246">
        <v>69</v>
      </c>
      <c r="F2246">
        <v>10</v>
      </c>
      <c r="G2246">
        <v>56</v>
      </c>
      <c r="H2246">
        <v>2</v>
      </c>
      <c r="I2246">
        <v>1</v>
      </c>
      <c r="J2246">
        <v>27</v>
      </c>
      <c r="K2246">
        <v>0</v>
      </c>
      <c r="L2246">
        <v>0</v>
      </c>
      <c r="M2246">
        <v>0</v>
      </c>
      <c r="N2246">
        <v>0</v>
      </c>
    </row>
    <row r="2247" spans="1:14" x14ac:dyDescent="0.2">
      <c r="A2247" t="s">
        <v>7179</v>
      </c>
      <c r="B2247" t="s">
        <v>88</v>
      </c>
      <c r="C2247" t="s">
        <v>130</v>
      </c>
      <c r="D2247" t="s">
        <v>4931</v>
      </c>
      <c r="E2247">
        <v>96</v>
      </c>
      <c r="F2247">
        <v>14</v>
      </c>
      <c r="G2247">
        <v>79</v>
      </c>
      <c r="H2247">
        <v>0</v>
      </c>
      <c r="I2247">
        <v>3</v>
      </c>
      <c r="J2247">
        <v>0</v>
      </c>
      <c r="K2247">
        <v>0</v>
      </c>
      <c r="L2247">
        <v>0</v>
      </c>
      <c r="M2247">
        <v>0</v>
      </c>
      <c r="N2247">
        <v>0</v>
      </c>
    </row>
    <row r="2248" spans="1:14" x14ac:dyDescent="0.2">
      <c r="A2248" t="s">
        <v>7180</v>
      </c>
      <c r="B2248" t="s">
        <v>88</v>
      </c>
      <c r="C2248" t="s">
        <v>130</v>
      </c>
      <c r="D2248" t="s">
        <v>4933</v>
      </c>
      <c r="E2248">
        <v>26</v>
      </c>
      <c r="F2248">
        <v>5</v>
      </c>
      <c r="G2248">
        <v>21</v>
      </c>
      <c r="H2248">
        <v>0</v>
      </c>
      <c r="I2248">
        <v>0</v>
      </c>
      <c r="J2248">
        <v>70</v>
      </c>
      <c r="K2248">
        <v>0</v>
      </c>
      <c r="L2248">
        <v>0</v>
      </c>
      <c r="M2248">
        <v>0</v>
      </c>
      <c r="N2248">
        <v>0</v>
      </c>
    </row>
    <row r="2249" spans="1:14" x14ac:dyDescent="0.2">
      <c r="A2249" t="s">
        <v>7181</v>
      </c>
      <c r="B2249" t="s">
        <v>88</v>
      </c>
      <c r="C2249" t="s">
        <v>130</v>
      </c>
      <c r="D2249" t="s">
        <v>4935</v>
      </c>
      <c r="E2249">
        <v>96</v>
      </c>
      <c r="F2249">
        <v>14</v>
      </c>
      <c r="G2249">
        <v>79</v>
      </c>
      <c r="H2249">
        <v>0</v>
      </c>
      <c r="I2249">
        <v>3</v>
      </c>
      <c r="J2249">
        <v>0</v>
      </c>
      <c r="K2249">
        <v>0</v>
      </c>
      <c r="L2249">
        <v>0</v>
      </c>
      <c r="M2249">
        <v>0</v>
      </c>
      <c r="N2249">
        <v>0</v>
      </c>
    </row>
    <row r="2250" spans="1:14" x14ac:dyDescent="0.2">
      <c r="A2250" t="s">
        <v>7182</v>
      </c>
      <c r="B2250" t="s">
        <v>88</v>
      </c>
      <c r="C2250" t="s">
        <v>130</v>
      </c>
      <c r="D2250" t="s">
        <v>4937</v>
      </c>
      <c r="E2250">
        <v>69</v>
      </c>
      <c r="F2250">
        <v>10</v>
      </c>
      <c r="G2250">
        <v>56</v>
      </c>
      <c r="H2250">
        <v>0</v>
      </c>
      <c r="I2250">
        <v>3</v>
      </c>
      <c r="J2250">
        <v>27</v>
      </c>
      <c r="K2250">
        <v>0</v>
      </c>
      <c r="L2250">
        <v>0</v>
      </c>
      <c r="M2250">
        <v>0</v>
      </c>
      <c r="N2250">
        <v>0</v>
      </c>
    </row>
    <row r="2251" spans="1:14" x14ac:dyDescent="0.2">
      <c r="A2251" t="s">
        <v>7183</v>
      </c>
      <c r="B2251" t="s">
        <v>88</v>
      </c>
      <c r="C2251" t="s">
        <v>130</v>
      </c>
      <c r="D2251" t="s">
        <v>4939</v>
      </c>
      <c r="E2251">
        <v>27</v>
      </c>
      <c r="F2251">
        <v>5</v>
      </c>
      <c r="G2251">
        <v>22</v>
      </c>
      <c r="H2251">
        <v>0</v>
      </c>
      <c r="I2251">
        <v>0</v>
      </c>
      <c r="J2251">
        <v>69</v>
      </c>
      <c r="K2251">
        <v>0</v>
      </c>
      <c r="L2251">
        <v>0</v>
      </c>
      <c r="M2251">
        <v>0</v>
      </c>
      <c r="N2251">
        <v>0</v>
      </c>
    </row>
    <row r="2252" spans="1:14" x14ac:dyDescent="0.2">
      <c r="A2252" t="s">
        <v>7184</v>
      </c>
      <c r="B2252" t="s">
        <v>88</v>
      </c>
      <c r="C2252" t="s">
        <v>130</v>
      </c>
      <c r="D2252" t="s">
        <v>4941</v>
      </c>
      <c r="E2252">
        <v>69</v>
      </c>
      <c r="F2252">
        <v>9</v>
      </c>
      <c r="G2252">
        <v>57</v>
      </c>
      <c r="H2252">
        <v>2</v>
      </c>
      <c r="I2252">
        <v>1</v>
      </c>
      <c r="J2252">
        <v>27</v>
      </c>
      <c r="K2252">
        <v>0</v>
      </c>
      <c r="L2252">
        <v>0</v>
      </c>
      <c r="M2252">
        <v>0</v>
      </c>
      <c r="N2252">
        <v>0</v>
      </c>
    </row>
    <row r="2253" spans="1:14" x14ac:dyDescent="0.2">
      <c r="A2253" t="s">
        <v>7185</v>
      </c>
      <c r="B2253" t="s">
        <v>88</v>
      </c>
      <c r="C2253" t="s">
        <v>130</v>
      </c>
      <c r="D2253" t="s">
        <v>4943</v>
      </c>
      <c r="E2253">
        <v>26</v>
      </c>
      <c r="F2253">
        <v>5</v>
      </c>
      <c r="G2253">
        <v>21</v>
      </c>
      <c r="H2253">
        <v>0</v>
      </c>
      <c r="I2253">
        <v>0</v>
      </c>
      <c r="J2253">
        <v>70</v>
      </c>
      <c r="K2253">
        <v>0</v>
      </c>
      <c r="L2253">
        <v>0</v>
      </c>
      <c r="M2253">
        <v>0</v>
      </c>
      <c r="N2253">
        <v>0</v>
      </c>
    </row>
    <row r="2254" spans="1:14" x14ac:dyDescent="0.2">
      <c r="A2254" t="s">
        <v>7186</v>
      </c>
      <c r="B2254" t="s">
        <v>88</v>
      </c>
      <c r="C2254" t="s">
        <v>130</v>
      </c>
      <c r="D2254" t="s">
        <v>4925</v>
      </c>
      <c r="E2254">
        <v>0</v>
      </c>
      <c r="F2254">
        <v>0</v>
      </c>
      <c r="G2254">
        <v>0</v>
      </c>
      <c r="H2254">
        <v>0</v>
      </c>
      <c r="I2254">
        <v>0</v>
      </c>
      <c r="J2254">
        <v>0</v>
      </c>
      <c r="K2254">
        <v>95</v>
      </c>
      <c r="L2254">
        <v>92</v>
      </c>
      <c r="M2254">
        <v>3</v>
      </c>
      <c r="N2254">
        <v>0</v>
      </c>
    </row>
    <row r="2255" spans="1:14" x14ac:dyDescent="0.2">
      <c r="A2255" t="s">
        <v>7187</v>
      </c>
      <c r="B2255" t="s">
        <v>88</v>
      </c>
      <c r="C2255" t="s">
        <v>130</v>
      </c>
      <c r="D2255" t="s">
        <v>4927</v>
      </c>
      <c r="E2255">
        <v>0</v>
      </c>
      <c r="F2255">
        <v>0</v>
      </c>
      <c r="G2255">
        <v>0</v>
      </c>
      <c r="H2255">
        <v>0</v>
      </c>
      <c r="I2255">
        <v>0</v>
      </c>
      <c r="J2255">
        <v>0</v>
      </c>
      <c r="K2255">
        <v>92</v>
      </c>
      <c r="L2255">
        <v>90</v>
      </c>
      <c r="M2255">
        <v>2</v>
      </c>
      <c r="N2255">
        <v>0</v>
      </c>
    </row>
    <row r="2256" spans="1:14" x14ac:dyDescent="0.2">
      <c r="A2256" t="s">
        <v>7188</v>
      </c>
      <c r="B2256" t="s">
        <v>88</v>
      </c>
      <c r="C2256" t="s">
        <v>131</v>
      </c>
      <c r="D2256" t="s">
        <v>4929</v>
      </c>
      <c r="E2256">
        <v>64</v>
      </c>
      <c r="F2256">
        <v>8</v>
      </c>
      <c r="G2256">
        <v>54</v>
      </c>
      <c r="H2256">
        <v>0</v>
      </c>
      <c r="I2256">
        <v>2</v>
      </c>
      <c r="J2256">
        <v>30</v>
      </c>
      <c r="K2256">
        <v>0</v>
      </c>
      <c r="L2256">
        <v>0</v>
      </c>
      <c r="M2256">
        <v>0</v>
      </c>
      <c r="N2256">
        <v>0</v>
      </c>
    </row>
    <row r="2257" spans="1:14" x14ac:dyDescent="0.2">
      <c r="A2257" t="s">
        <v>7189</v>
      </c>
      <c r="B2257" t="s">
        <v>88</v>
      </c>
      <c r="C2257" t="s">
        <v>131</v>
      </c>
      <c r="D2257" t="s">
        <v>4931</v>
      </c>
      <c r="E2257">
        <v>94</v>
      </c>
      <c r="F2257">
        <v>12</v>
      </c>
      <c r="G2257">
        <v>79</v>
      </c>
      <c r="H2257">
        <v>1</v>
      </c>
      <c r="I2257">
        <v>2</v>
      </c>
      <c r="J2257">
        <v>0</v>
      </c>
      <c r="K2257">
        <v>0</v>
      </c>
      <c r="L2257">
        <v>0</v>
      </c>
      <c r="M2257">
        <v>0</v>
      </c>
      <c r="N2257">
        <v>0</v>
      </c>
    </row>
    <row r="2258" spans="1:14" x14ac:dyDescent="0.2">
      <c r="A2258" t="s">
        <v>7190</v>
      </c>
      <c r="B2258" t="s">
        <v>88</v>
      </c>
      <c r="C2258" t="s">
        <v>131</v>
      </c>
      <c r="D2258" t="s">
        <v>4933</v>
      </c>
      <c r="E2258">
        <v>27</v>
      </c>
      <c r="F2258">
        <v>4</v>
      </c>
      <c r="G2258">
        <v>23</v>
      </c>
      <c r="H2258">
        <v>0</v>
      </c>
      <c r="I2258">
        <v>0</v>
      </c>
      <c r="J2258">
        <v>67</v>
      </c>
      <c r="K2258">
        <v>0</v>
      </c>
      <c r="L2258">
        <v>0</v>
      </c>
      <c r="M2258">
        <v>0</v>
      </c>
      <c r="N2258">
        <v>0</v>
      </c>
    </row>
    <row r="2259" spans="1:14" x14ac:dyDescent="0.2">
      <c r="A2259" t="s">
        <v>7191</v>
      </c>
      <c r="B2259" t="s">
        <v>88</v>
      </c>
      <c r="C2259" t="s">
        <v>131</v>
      </c>
      <c r="D2259" t="s">
        <v>4935</v>
      </c>
      <c r="E2259">
        <v>94</v>
      </c>
      <c r="F2259">
        <v>12</v>
      </c>
      <c r="G2259">
        <v>79</v>
      </c>
      <c r="H2259">
        <v>1</v>
      </c>
      <c r="I2259">
        <v>2</v>
      </c>
      <c r="J2259">
        <v>0</v>
      </c>
      <c r="K2259">
        <v>0</v>
      </c>
      <c r="L2259">
        <v>0</v>
      </c>
      <c r="M2259">
        <v>0</v>
      </c>
      <c r="N2259">
        <v>0</v>
      </c>
    </row>
    <row r="2260" spans="1:14" x14ac:dyDescent="0.2">
      <c r="A2260" t="s">
        <v>7192</v>
      </c>
      <c r="B2260" t="s">
        <v>88</v>
      </c>
      <c r="C2260" t="s">
        <v>131</v>
      </c>
      <c r="D2260" t="s">
        <v>4937</v>
      </c>
      <c r="E2260">
        <v>64</v>
      </c>
      <c r="F2260">
        <v>6</v>
      </c>
      <c r="G2260">
        <v>56</v>
      </c>
      <c r="H2260">
        <v>0</v>
      </c>
      <c r="I2260">
        <v>2</v>
      </c>
      <c r="J2260">
        <v>30</v>
      </c>
      <c r="K2260">
        <v>0</v>
      </c>
      <c r="L2260">
        <v>0</v>
      </c>
      <c r="M2260">
        <v>0</v>
      </c>
      <c r="N2260">
        <v>0</v>
      </c>
    </row>
    <row r="2261" spans="1:14" x14ac:dyDescent="0.2">
      <c r="A2261" t="s">
        <v>7193</v>
      </c>
      <c r="B2261" t="s">
        <v>88</v>
      </c>
      <c r="C2261" t="s">
        <v>131</v>
      </c>
      <c r="D2261" t="s">
        <v>4939</v>
      </c>
      <c r="E2261">
        <v>30</v>
      </c>
      <c r="F2261">
        <v>10</v>
      </c>
      <c r="G2261">
        <v>19</v>
      </c>
      <c r="H2261">
        <v>1</v>
      </c>
      <c r="I2261">
        <v>0</v>
      </c>
      <c r="J2261">
        <v>64</v>
      </c>
      <c r="K2261">
        <v>0</v>
      </c>
      <c r="L2261">
        <v>0</v>
      </c>
      <c r="M2261">
        <v>0</v>
      </c>
      <c r="N2261">
        <v>0</v>
      </c>
    </row>
    <row r="2262" spans="1:14" x14ac:dyDescent="0.2">
      <c r="A2262" t="s">
        <v>7194</v>
      </c>
      <c r="B2262" t="s">
        <v>88</v>
      </c>
      <c r="C2262" t="s">
        <v>131</v>
      </c>
      <c r="D2262" t="s">
        <v>4941</v>
      </c>
      <c r="E2262">
        <v>64</v>
      </c>
      <c r="F2262">
        <v>6</v>
      </c>
      <c r="G2262">
        <v>56</v>
      </c>
      <c r="H2262">
        <v>1</v>
      </c>
      <c r="I2262">
        <v>1</v>
      </c>
      <c r="J2262">
        <v>30</v>
      </c>
      <c r="K2262">
        <v>0</v>
      </c>
      <c r="L2262">
        <v>0</v>
      </c>
      <c r="M2262">
        <v>0</v>
      </c>
      <c r="N2262">
        <v>0</v>
      </c>
    </row>
    <row r="2263" spans="1:14" x14ac:dyDescent="0.2">
      <c r="A2263" t="s">
        <v>7195</v>
      </c>
      <c r="B2263" t="s">
        <v>88</v>
      </c>
      <c r="C2263" t="s">
        <v>131</v>
      </c>
      <c r="D2263" t="s">
        <v>4943</v>
      </c>
      <c r="E2263">
        <v>28</v>
      </c>
      <c r="F2263">
        <v>4</v>
      </c>
      <c r="G2263">
        <v>23</v>
      </c>
      <c r="H2263">
        <v>1</v>
      </c>
      <c r="I2263">
        <v>0</v>
      </c>
      <c r="J2263">
        <v>66</v>
      </c>
      <c r="K2263">
        <v>0</v>
      </c>
      <c r="L2263">
        <v>0</v>
      </c>
      <c r="M2263">
        <v>0</v>
      </c>
      <c r="N2263">
        <v>0</v>
      </c>
    </row>
    <row r="2264" spans="1:14" x14ac:dyDescent="0.2">
      <c r="A2264" t="s">
        <v>7196</v>
      </c>
      <c r="B2264" t="s">
        <v>88</v>
      </c>
      <c r="C2264" t="s">
        <v>131</v>
      </c>
      <c r="D2264" t="s">
        <v>4925</v>
      </c>
      <c r="E2264">
        <v>0</v>
      </c>
      <c r="F2264">
        <v>0</v>
      </c>
      <c r="G2264">
        <v>0</v>
      </c>
      <c r="H2264">
        <v>0</v>
      </c>
      <c r="I2264">
        <v>0</v>
      </c>
      <c r="J2264">
        <v>0</v>
      </c>
      <c r="K2264">
        <v>94</v>
      </c>
      <c r="L2264">
        <v>91</v>
      </c>
      <c r="M2264">
        <v>3</v>
      </c>
      <c r="N2264">
        <v>0</v>
      </c>
    </row>
    <row r="2265" spans="1:14" x14ac:dyDescent="0.2">
      <c r="A2265" t="s">
        <v>7197</v>
      </c>
      <c r="B2265" t="s">
        <v>88</v>
      </c>
      <c r="C2265" t="s">
        <v>131</v>
      </c>
      <c r="D2265" t="s">
        <v>4927</v>
      </c>
      <c r="E2265">
        <v>0</v>
      </c>
      <c r="F2265">
        <v>0</v>
      </c>
      <c r="G2265">
        <v>0</v>
      </c>
      <c r="H2265">
        <v>0</v>
      </c>
      <c r="I2265">
        <v>0</v>
      </c>
      <c r="J2265">
        <v>0</v>
      </c>
      <c r="K2265">
        <v>90</v>
      </c>
      <c r="L2265">
        <v>87</v>
      </c>
      <c r="M2265">
        <v>3</v>
      </c>
      <c r="N2265">
        <v>0</v>
      </c>
    </row>
    <row r="2266" spans="1:14" x14ac:dyDescent="0.2">
      <c r="A2266" t="s">
        <v>7198</v>
      </c>
      <c r="B2266" t="s">
        <v>88</v>
      </c>
      <c r="C2266" t="s">
        <v>133</v>
      </c>
      <c r="D2266" t="s">
        <v>4929</v>
      </c>
      <c r="E2266">
        <v>110</v>
      </c>
      <c r="F2266">
        <v>31</v>
      </c>
      <c r="G2266">
        <v>77</v>
      </c>
      <c r="H2266">
        <v>1</v>
      </c>
      <c r="I2266">
        <v>1</v>
      </c>
      <c r="J2266">
        <v>31</v>
      </c>
      <c r="K2266">
        <v>0</v>
      </c>
      <c r="L2266">
        <v>0</v>
      </c>
      <c r="M2266">
        <v>0</v>
      </c>
      <c r="N2266">
        <v>0</v>
      </c>
    </row>
    <row r="2267" spans="1:14" x14ac:dyDescent="0.2">
      <c r="A2267" t="s">
        <v>7199</v>
      </c>
      <c r="B2267" t="s">
        <v>88</v>
      </c>
      <c r="C2267" t="s">
        <v>133</v>
      </c>
      <c r="D2267" t="s">
        <v>4931</v>
      </c>
      <c r="E2267">
        <v>141</v>
      </c>
      <c r="F2267">
        <v>33</v>
      </c>
      <c r="G2267">
        <v>106</v>
      </c>
      <c r="H2267">
        <v>1</v>
      </c>
      <c r="I2267">
        <v>1</v>
      </c>
      <c r="J2267">
        <v>0</v>
      </c>
      <c r="K2267">
        <v>0</v>
      </c>
      <c r="L2267">
        <v>0</v>
      </c>
      <c r="M2267">
        <v>0</v>
      </c>
      <c r="N2267">
        <v>0</v>
      </c>
    </row>
    <row r="2268" spans="1:14" x14ac:dyDescent="0.2">
      <c r="A2268" t="s">
        <v>7200</v>
      </c>
      <c r="B2268" t="s">
        <v>88</v>
      </c>
      <c r="C2268" t="s">
        <v>133</v>
      </c>
      <c r="D2268" t="s">
        <v>4933</v>
      </c>
      <c r="E2268">
        <v>27</v>
      </c>
      <c r="F2268">
        <v>4</v>
      </c>
      <c r="G2268">
        <v>23</v>
      </c>
      <c r="H2268">
        <v>0</v>
      </c>
      <c r="I2268">
        <v>0</v>
      </c>
      <c r="J2268">
        <v>114</v>
      </c>
      <c r="K2268">
        <v>0</v>
      </c>
      <c r="L2268">
        <v>0</v>
      </c>
      <c r="M2268">
        <v>0</v>
      </c>
      <c r="N2268">
        <v>0</v>
      </c>
    </row>
    <row r="2269" spans="1:14" x14ac:dyDescent="0.2">
      <c r="A2269" t="s">
        <v>7201</v>
      </c>
      <c r="B2269" t="s">
        <v>88</v>
      </c>
      <c r="C2269" t="s">
        <v>133</v>
      </c>
      <c r="D2269" t="s">
        <v>4935</v>
      </c>
      <c r="E2269">
        <v>141</v>
      </c>
      <c r="F2269">
        <v>33</v>
      </c>
      <c r="G2269">
        <v>106</v>
      </c>
      <c r="H2269">
        <v>1</v>
      </c>
      <c r="I2269">
        <v>1</v>
      </c>
      <c r="J2269">
        <v>0</v>
      </c>
      <c r="K2269">
        <v>0</v>
      </c>
      <c r="L2269">
        <v>0</v>
      </c>
      <c r="M2269">
        <v>0</v>
      </c>
      <c r="N2269">
        <v>0</v>
      </c>
    </row>
    <row r="2270" spans="1:14" x14ac:dyDescent="0.2">
      <c r="A2270" t="s">
        <v>7202</v>
      </c>
      <c r="B2270" t="s">
        <v>88</v>
      </c>
      <c r="C2270" t="s">
        <v>133</v>
      </c>
      <c r="D2270" t="s">
        <v>4937</v>
      </c>
      <c r="E2270">
        <v>110</v>
      </c>
      <c r="F2270">
        <v>31</v>
      </c>
      <c r="G2270">
        <v>77</v>
      </c>
      <c r="H2270">
        <v>1</v>
      </c>
      <c r="I2270">
        <v>1</v>
      </c>
      <c r="J2270">
        <v>31</v>
      </c>
      <c r="K2270">
        <v>0</v>
      </c>
      <c r="L2270">
        <v>0</v>
      </c>
      <c r="M2270">
        <v>0</v>
      </c>
      <c r="N2270">
        <v>0</v>
      </c>
    </row>
    <row r="2271" spans="1:14" x14ac:dyDescent="0.2">
      <c r="A2271" t="s">
        <v>7203</v>
      </c>
      <c r="B2271" t="s">
        <v>88</v>
      </c>
      <c r="C2271" t="s">
        <v>133</v>
      </c>
      <c r="D2271" t="s">
        <v>4939</v>
      </c>
      <c r="E2271">
        <v>31</v>
      </c>
      <c r="F2271">
        <v>6</v>
      </c>
      <c r="G2271">
        <v>25</v>
      </c>
      <c r="H2271">
        <v>0</v>
      </c>
      <c r="I2271">
        <v>0</v>
      </c>
      <c r="J2271">
        <v>110</v>
      </c>
      <c r="K2271">
        <v>0</v>
      </c>
      <c r="L2271">
        <v>0</v>
      </c>
      <c r="M2271">
        <v>0</v>
      </c>
      <c r="N2271">
        <v>0</v>
      </c>
    </row>
    <row r="2272" spans="1:14" x14ac:dyDescent="0.2">
      <c r="A2272" t="s">
        <v>7204</v>
      </c>
      <c r="B2272" t="s">
        <v>88</v>
      </c>
      <c r="C2272" t="s">
        <v>133</v>
      </c>
      <c r="D2272" t="s">
        <v>4941</v>
      </c>
      <c r="E2272">
        <v>110</v>
      </c>
      <c r="F2272">
        <v>29</v>
      </c>
      <c r="G2272">
        <v>79</v>
      </c>
      <c r="H2272">
        <v>1</v>
      </c>
      <c r="I2272">
        <v>1</v>
      </c>
      <c r="J2272">
        <v>31</v>
      </c>
      <c r="K2272">
        <v>0</v>
      </c>
      <c r="L2272">
        <v>0</v>
      </c>
      <c r="M2272">
        <v>0</v>
      </c>
      <c r="N2272">
        <v>0</v>
      </c>
    </row>
    <row r="2273" spans="1:14" x14ac:dyDescent="0.2">
      <c r="A2273" t="s">
        <v>7205</v>
      </c>
      <c r="B2273" t="s">
        <v>88</v>
      </c>
      <c r="C2273" t="s">
        <v>133</v>
      </c>
      <c r="D2273" t="s">
        <v>4943</v>
      </c>
      <c r="E2273">
        <v>28</v>
      </c>
      <c r="F2273">
        <v>4</v>
      </c>
      <c r="G2273">
        <v>24</v>
      </c>
      <c r="H2273">
        <v>0</v>
      </c>
      <c r="I2273">
        <v>0</v>
      </c>
      <c r="J2273">
        <v>113</v>
      </c>
      <c r="K2273">
        <v>0</v>
      </c>
      <c r="L2273">
        <v>0</v>
      </c>
      <c r="M2273">
        <v>0</v>
      </c>
      <c r="N2273">
        <v>0</v>
      </c>
    </row>
    <row r="2274" spans="1:14" x14ac:dyDescent="0.2">
      <c r="A2274" t="s">
        <v>7206</v>
      </c>
      <c r="B2274" t="s">
        <v>88</v>
      </c>
      <c r="C2274" t="s">
        <v>133</v>
      </c>
      <c r="D2274" t="s">
        <v>4925</v>
      </c>
      <c r="E2274">
        <v>0</v>
      </c>
      <c r="F2274">
        <v>0</v>
      </c>
      <c r="G2274">
        <v>0</v>
      </c>
      <c r="H2274">
        <v>0</v>
      </c>
      <c r="I2274">
        <v>0</v>
      </c>
      <c r="J2274">
        <v>0</v>
      </c>
      <c r="K2274">
        <v>141</v>
      </c>
      <c r="L2274">
        <v>140</v>
      </c>
      <c r="M2274">
        <v>0</v>
      </c>
      <c r="N2274">
        <v>1</v>
      </c>
    </row>
    <row r="2275" spans="1:14" x14ac:dyDescent="0.2">
      <c r="A2275" t="s">
        <v>7207</v>
      </c>
      <c r="B2275" t="s">
        <v>88</v>
      </c>
      <c r="C2275" t="s">
        <v>133</v>
      </c>
      <c r="D2275" t="s">
        <v>4927</v>
      </c>
      <c r="E2275">
        <v>0</v>
      </c>
      <c r="F2275">
        <v>0</v>
      </c>
      <c r="G2275">
        <v>0</v>
      </c>
      <c r="H2275">
        <v>0</v>
      </c>
      <c r="I2275">
        <v>0</v>
      </c>
      <c r="J2275">
        <v>0</v>
      </c>
      <c r="K2275">
        <v>131</v>
      </c>
      <c r="L2275">
        <v>130</v>
      </c>
      <c r="M2275">
        <v>0</v>
      </c>
      <c r="N2275">
        <v>1</v>
      </c>
    </row>
    <row r="2276" spans="1:14" x14ac:dyDescent="0.2">
      <c r="A2276" t="s">
        <v>7208</v>
      </c>
      <c r="B2276" t="s">
        <v>88</v>
      </c>
      <c r="C2276" t="s">
        <v>134</v>
      </c>
      <c r="D2276" t="s">
        <v>4929</v>
      </c>
      <c r="E2276">
        <v>91</v>
      </c>
      <c r="F2276">
        <v>18</v>
      </c>
      <c r="G2276">
        <v>71</v>
      </c>
      <c r="H2276">
        <v>2</v>
      </c>
      <c r="I2276">
        <v>0</v>
      </c>
      <c r="J2276">
        <v>57</v>
      </c>
      <c r="K2276">
        <v>0</v>
      </c>
      <c r="L2276">
        <v>0</v>
      </c>
      <c r="M2276">
        <v>0</v>
      </c>
      <c r="N2276">
        <v>0</v>
      </c>
    </row>
    <row r="2277" spans="1:14" x14ac:dyDescent="0.2">
      <c r="A2277" t="s">
        <v>7209</v>
      </c>
      <c r="B2277" t="s">
        <v>88</v>
      </c>
      <c r="C2277" t="s">
        <v>134</v>
      </c>
      <c r="D2277" t="s">
        <v>4931</v>
      </c>
      <c r="E2277">
        <v>148</v>
      </c>
      <c r="F2277">
        <v>19</v>
      </c>
      <c r="G2277">
        <v>125</v>
      </c>
      <c r="H2277">
        <v>3</v>
      </c>
      <c r="I2277">
        <v>1</v>
      </c>
      <c r="J2277">
        <v>0</v>
      </c>
      <c r="K2277">
        <v>0</v>
      </c>
      <c r="L2277">
        <v>0</v>
      </c>
      <c r="M2277">
        <v>0</v>
      </c>
      <c r="N2277">
        <v>0</v>
      </c>
    </row>
    <row r="2278" spans="1:14" x14ac:dyDescent="0.2">
      <c r="A2278" t="s">
        <v>7210</v>
      </c>
      <c r="B2278" t="s">
        <v>88</v>
      </c>
      <c r="C2278" t="s">
        <v>134</v>
      </c>
      <c r="D2278" t="s">
        <v>4933</v>
      </c>
      <c r="E2278">
        <v>56</v>
      </c>
      <c r="F2278">
        <v>2</v>
      </c>
      <c r="G2278">
        <v>53</v>
      </c>
      <c r="H2278">
        <v>0</v>
      </c>
      <c r="I2278">
        <v>1</v>
      </c>
      <c r="J2278">
        <v>92</v>
      </c>
      <c r="K2278">
        <v>0</v>
      </c>
      <c r="L2278">
        <v>0</v>
      </c>
      <c r="M2278">
        <v>0</v>
      </c>
      <c r="N2278">
        <v>0</v>
      </c>
    </row>
    <row r="2279" spans="1:14" x14ac:dyDescent="0.2">
      <c r="A2279" t="s">
        <v>7211</v>
      </c>
      <c r="B2279" t="s">
        <v>88</v>
      </c>
      <c r="C2279" t="s">
        <v>134</v>
      </c>
      <c r="D2279" t="s">
        <v>4935</v>
      </c>
      <c r="E2279">
        <v>148</v>
      </c>
      <c r="F2279">
        <v>19</v>
      </c>
      <c r="G2279">
        <v>125</v>
      </c>
      <c r="H2279">
        <v>3</v>
      </c>
      <c r="I2279">
        <v>1</v>
      </c>
      <c r="J2279">
        <v>0</v>
      </c>
      <c r="K2279">
        <v>0</v>
      </c>
      <c r="L2279">
        <v>0</v>
      </c>
      <c r="M2279">
        <v>0</v>
      </c>
      <c r="N2279">
        <v>0</v>
      </c>
    </row>
    <row r="2280" spans="1:14" x14ac:dyDescent="0.2">
      <c r="A2280" t="s">
        <v>7212</v>
      </c>
      <c r="B2280" t="s">
        <v>88</v>
      </c>
      <c r="C2280" t="s">
        <v>134</v>
      </c>
      <c r="D2280" t="s">
        <v>4937</v>
      </c>
      <c r="E2280">
        <v>91</v>
      </c>
      <c r="F2280">
        <v>17</v>
      </c>
      <c r="G2280">
        <v>72</v>
      </c>
      <c r="H2280">
        <v>2</v>
      </c>
      <c r="I2280">
        <v>0</v>
      </c>
      <c r="J2280">
        <v>57</v>
      </c>
      <c r="K2280">
        <v>0</v>
      </c>
      <c r="L2280">
        <v>0</v>
      </c>
      <c r="M2280">
        <v>0</v>
      </c>
      <c r="N2280">
        <v>0</v>
      </c>
    </row>
    <row r="2281" spans="1:14" x14ac:dyDescent="0.2">
      <c r="A2281" t="s">
        <v>7213</v>
      </c>
      <c r="B2281" t="s">
        <v>88</v>
      </c>
      <c r="C2281" t="s">
        <v>134</v>
      </c>
      <c r="D2281" t="s">
        <v>4939</v>
      </c>
      <c r="E2281">
        <v>57</v>
      </c>
      <c r="F2281">
        <v>2</v>
      </c>
      <c r="G2281">
        <v>53</v>
      </c>
      <c r="H2281">
        <v>1</v>
      </c>
      <c r="I2281">
        <v>1</v>
      </c>
      <c r="J2281">
        <v>91</v>
      </c>
      <c r="K2281">
        <v>0</v>
      </c>
      <c r="L2281">
        <v>0</v>
      </c>
      <c r="M2281">
        <v>0</v>
      </c>
      <c r="N2281">
        <v>0</v>
      </c>
    </row>
    <row r="2282" spans="1:14" x14ac:dyDescent="0.2">
      <c r="A2282" t="s">
        <v>7214</v>
      </c>
      <c r="B2282" t="s">
        <v>88</v>
      </c>
      <c r="C2282" t="s">
        <v>134</v>
      </c>
      <c r="D2282" t="s">
        <v>4941</v>
      </c>
      <c r="E2282">
        <v>91</v>
      </c>
      <c r="F2282">
        <v>17</v>
      </c>
      <c r="G2282">
        <v>72</v>
      </c>
      <c r="H2282">
        <v>2</v>
      </c>
      <c r="I2282">
        <v>0</v>
      </c>
      <c r="J2282">
        <v>57</v>
      </c>
      <c r="K2282">
        <v>0</v>
      </c>
      <c r="L2282">
        <v>0</v>
      </c>
      <c r="M2282">
        <v>0</v>
      </c>
      <c r="N2282">
        <v>0</v>
      </c>
    </row>
    <row r="2283" spans="1:14" x14ac:dyDescent="0.2">
      <c r="A2283" t="s">
        <v>7215</v>
      </c>
      <c r="B2283" t="s">
        <v>88</v>
      </c>
      <c r="C2283" t="s">
        <v>134</v>
      </c>
      <c r="D2283" t="s">
        <v>4943</v>
      </c>
      <c r="E2283">
        <v>56</v>
      </c>
      <c r="F2283">
        <v>2</v>
      </c>
      <c r="G2283">
        <v>53</v>
      </c>
      <c r="H2283">
        <v>0</v>
      </c>
      <c r="I2283">
        <v>1</v>
      </c>
      <c r="J2283">
        <v>92</v>
      </c>
      <c r="K2283">
        <v>0</v>
      </c>
      <c r="L2283">
        <v>0</v>
      </c>
      <c r="M2283">
        <v>0</v>
      </c>
      <c r="N2283">
        <v>0</v>
      </c>
    </row>
    <row r="2284" spans="1:14" x14ac:dyDescent="0.2">
      <c r="A2284" t="s">
        <v>7216</v>
      </c>
      <c r="B2284" t="s">
        <v>88</v>
      </c>
      <c r="C2284" t="s">
        <v>134</v>
      </c>
      <c r="D2284" t="s">
        <v>4925</v>
      </c>
      <c r="E2284">
        <v>0</v>
      </c>
      <c r="F2284">
        <v>0</v>
      </c>
      <c r="G2284">
        <v>0</v>
      </c>
      <c r="H2284">
        <v>0</v>
      </c>
      <c r="I2284">
        <v>0</v>
      </c>
      <c r="J2284">
        <v>0</v>
      </c>
      <c r="K2284">
        <v>147</v>
      </c>
      <c r="L2284">
        <v>145</v>
      </c>
      <c r="M2284">
        <v>2</v>
      </c>
      <c r="N2284">
        <v>0</v>
      </c>
    </row>
    <row r="2285" spans="1:14" x14ac:dyDescent="0.2">
      <c r="A2285" t="s">
        <v>7217</v>
      </c>
      <c r="B2285" t="s">
        <v>88</v>
      </c>
      <c r="C2285" t="s">
        <v>134</v>
      </c>
      <c r="D2285" t="s">
        <v>4927</v>
      </c>
      <c r="E2285">
        <v>0</v>
      </c>
      <c r="F2285">
        <v>0</v>
      </c>
      <c r="G2285">
        <v>0</v>
      </c>
      <c r="H2285">
        <v>0</v>
      </c>
      <c r="I2285">
        <v>0</v>
      </c>
      <c r="J2285">
        <v>0</v>
      </c>
      <c r="K2285">
        <v>126</v>
      </c>
      <c r="L2285">
        <v>124</v>
      </c>
      <c r="M2285">
        <v>2</v>
      </c>
      <c r="N2285">
        <v>0</v>
      </c>
    </row>
    <row r="2286" spans="1:14" x14ac:dyDescent="0.2">
      <c r="A2286" t="s">
        <v>7218</v>
      </c>
      <c r="B2286" t="s">
        <v>88</v>
      </c>
      <c r="C2286" t="s">
        <v>135</v>
      </c>
      <c r="D2286" t="s">
        <v>4929</v>
      </c>
      <c r="E2286">
        <v>134</v>
      </c>
      <c r="F2286">
        <v>16</v>
      </c>
      <c r="G2286">
        <v>114</v>
      </c>
      <c r="H2286">
        <v>1</v>
      </c>
      <c r="I2286">
        <v>3</v>
      </c>
      <c r="J2286">
        <v>72</v>
      </c>
      <c r="K2286">
        <v>0</v>
      </c>
      <c r="L2286">
        <v>0</v>
      </c>
      <c r="M2286">
        <v>0</v>
      </c>
      <c r="N2286">
        <v>0</v>
      </c>
    </row>
    <row r="2287" spans="1:14" x14ac:dyDescent="0.2">
      <c r="A2287" t="s">
        <v>7219</v>
      </c>
      <c r="B2287" t="s">
        <v>88</v>
      </c>
      <c r="C2287" t="s">
        <v>135</v>
      </c>
      <c r="D2287" t="s">
        <v>4931</v>
      </c>
      <c r="E2287">
        <v>206</v>
      </c>
      <c r="F2287">
        <v>18</v>
      </c>
      <c r="G2287">
        <v>180</v>
      </c>
      <c r="H2287">
        <v>4</v>
      </c>
      <c r="I2287">
        <v>4</v>
      </c>
      <c r="J2287">
        <v>0</v>
      </c>
      <c r="K2287">
        <v>0</v>
      </c>
      <c r="L2287">
        <v>0</v>
      </c>
      <c r="M2287">
        <v>0</v>
      </c>
      <c r="N2287">
        <v>0</v>
      </c>
    </row>
    <row r="2288" spans="1:14" x14ac:dyDescent="0.2">
      <c r="A2288" t="s">
        <v>7220</v>
      </c>
      <c r="B2288" t="s">
        <v>88</v>
      </c>
      <c r="C2288" t="s">
        <v>135</v>
      </c>
      <c r="D2288" t="s">
        <v>4933</v>
      </c>
      <c r="E2288">
        <v>61</v>
      </c>
      <c r="F2288">
        <v>8</v>
      </c>
      <c r="G2288">
        <v>52</v>
      </c>
      <c r="H2288">
        <v>1</v>
      </c>
      <c r="I2288">
        <v>0</v>
      </c>
      <c r="J2288">
        <v>145</v>
      </c>
      <c r="K2288">
        <v>0</v>
      </c>
      <c r="L2288">
        <v>0</v>
      </c>
      <c r="M2288">
        <v>0</v>
      </c>
      <c r="N2288">
        <v>0</v>
      </c>
    </row>
    <row r="2289" spans="1:14" x14ac:dyDescent="0.2">
      <c r="A2289" t="s">
        <v>7221</v>
      </c>
      <c r="B2289" t="s">
        <v>88</v>
      </c>
      <c r="C2289" t="s">
        <v>135</v>
      </c>
      <c r="D2289" t="s">
        <v>4935</v>
      </c>
      <c r="E2289">
        <v>206</v>
      </c>
      <c r="F2289">
        <v>18</v>
      </c>
      <c r="G2289">
        <v>180</v>
      </c>
      <c r="H2289">
        <v>4</v>
      </c>
      <c r="I2289">
        <v>4</v>
      </c>
      <c r="J2289">
        <v>0</v>
      </c>
      <c r="K2289">
        <v>0</v>
      </c>
      <c r="L2289">
        <v>0</v>
      </c>
      <c r="M2289">
        <v>0</v>
      </c>
      <c r="N2289">
        <v>0</v>
      </c>
    </row>
    <row r="2290" spans="1:14" x14ac:dyDescent="0.2">
      <c r="A2290" t="s">
        <v>7222</v>
      </c>
      <c r="B2290" t="s">
        <v>88</v>
      </c>
      <c r="C2290" t="s">
        <v>135</v>
      </c>
      <c r="D2290" t="s">
        <v>4937</v>
      </c>
      <c r="E2290">
        <v>134</v>
      </c>
      <c r="F2290">
        <v>14</v>
      </c>
      <c r="G2290">
        <v>116</v>
      </c>
      <c r="H2290">
        <v>1</v>
      </c>
      <c r="I2290">
        <v>3</v>
      </c>
      <c r="J2290">
        <v>72</v>
      </c>
      <c r="K2290">
        <v>0</v>
      </c>
      <c r="L2290">
        <v>0</v>
      </c>
      <c r="M2290">
        <v>0</v>
      </c>
      <c r="N2290">
        <v>0</v>
      </c>
    </row>
    <row r="2291" spans="1:14" x14ac:dyDescent="0.2">
      <c r="A2291" t="s">
        <v>7223</v>
      </c>
      <c r="B2291" t="s">
        <v>88</v>
      </c>
      <c r="C2291" t="s">
        <v>135</v>
      </c>
      <c r="D2291" t="s">
        <v>4939</v>
      </c>
      <c r="E2291">
        <v>72</v>
      </c>
      <c r="F2291">
        <v>12</v>
      </c>
      <c r="G2291">
        <v>55</v>
      </c>
      <c r="H2291">
        <v>5</v>
      </c>
      <c r="I2291">
        <v>0</v>
      </c>
      <c r="J2291">
        <v>134</v>
      </c>
      <c r="K2291">
        <v>0</v>
      </c>
      <c r="L2291">
        <v>0</v>
      </c>
      <c r="M2291">
        <v>0</v>
      </c>
      <c r="N2291">
        <v>0</v>
      </c>
    </row>
    <row r="2292" spans="1:14" x14ac:dyDescent="0.2">
      <c r="A2292" t="s">
        <v>7224</v>
      </c>
      <c r="B2292" t="s">
        <v>88</v>
      </c>
      <c r="C2292" t="s">
        <v>135</v>
      </c>
      <c r="D2292" t="s">
        <v>4941</v>
      </c>
      <c r="E2292">
        <v>134</v>
      </c>
      <c r="F2292">
        <v>10</v>
      </c>
      <c r="G2292">
        <v>120</v>
      </c>
      <c r="H2292">
        <v>1</v>
      </c>
      <c r="I2292">
        <v>3</v>
      </c>
      <c r="J2292">
        <v>72</v>
      </c>
      <c r="K2292">
        <v>0</v>
      </c>
      <c r="L2292">
        <v>0</v>
      </c>
      <c r="M2292">
        <v>0</v>
      </c>
      <c r="N2292">
        <v>0</v>
      </c>
    </row>
    <row r="2293" spans="1:14" x14ac:dyDescent="0.2">
      <c r="A2293" t="s">
        <v>7225</v>
      </c>
      <c r="B2293" t="s">
        <v>88</v>
      </c>
      <c r="C2293" t="s">
        <v>135</v>
      </c>
      <c r="D2293" t="s">
        <v>4943</v>
      </c>
      <c r="E2293">
        <v>64</v>
      </c>
      <c r="F2293">
        <v>8</v>
      </c>
      <c r="G2293">
        <v>55</v>
      </c>
      <c r="H2293">
        <v>1</v>
      </c>
      <c r="I2293">
        <v>0</v>
      </c>
      <c r="J2293">
        <v>142</v>
      </c>
      <c r="K2293">
        <v>0</v>
      </c>
      <c r="L2293">
        <v>0</v>
      </c>
      <c r="M2293">
        <v>0</v>
      </c>
      <c r="N2293">
        <v>0</v>
      </c>
    </row>
    <row r="2294" spans="1:14" x14ac:dyDescent="0.2">
      <c r="A2294" t="s">
        <v>7226</v>
      </c>
      <c r="B2294" t="s">
        <v>88</v>
      </c>
      <c r="C2294" t="s">
        <v>135</v>
      </c>
      <c r="D2294" t="s">
        <v>4925</v>
      </c>
      <c r="E2294">
        <v>0</v>
      </c>
      <c r="F2294">
        <v>0</v>
      </c>
      <c r="G2294">
        <v>0</v>
      </c>
      <c r="H2294">
        <v>0</v>
      </c>
      <c r="I2294">
        <v>0</v>
      </c>
      <c r="J2294">
        <v>0</v>
      </c>
      <c r="K2294">
        <v>203</v>
      </c>
      <c r="L2294">
        <v>198</v>
      </c>
      <c r="M2294">
        <v>3</v>
      </c>
      <c r="N2294">
        <v>2</v>
      </c>
    </row>
    <row r="2295" spans="1:14" x14ac:dyDescent="0.2">
      <c r="A2295" t="s">
        <v>7227</v>
      </c>
      <c r="B2295" t="s">
        <v>88</v>
      </c>
      <c r="C2295" t="s">
        <v>135</v>
      </c>
      <c r="D2295" t="s">
        <v>4927</v>
      </c>
      <c r="E2295">
        <v>0</v>
      </c>
      <c r="F2295">
        <v>0</v>
      </c>
      <c r="G2295">
        <v>0</v>
      </c>
      <c r="H2295">
        <v>0</v>
      </c>
      <c r="I2295">
        <v>0</v>
      </c>
      <c r="J2295">
        <v>0</v>
      </c>
      <c r="K2295">
        <v>182</v>
      </c>
      <c r="L2295">
        <v>178</v>
      </c>
      <c r="M2295">
        <v>2</v>
      </c>
      <c r="N2295">
        <v>2</v>
      </c>
    </row>
    <row r="2296" spans="1:14" x14ac:dyDescent="0.2">
      <c r="A2296" t="s">
        <v>7228</v>
      </c>
      <c r="B2296" t="s">
        <v>88</v>
      </c>
      <c r="C2296" t="s">
        <v>136</v>
      </c>
      <c r="D2296" t="s">
        <v>4929</v>
      </c>
      <c r="E2296">
        <v>45</v>
      </c>
      <c r="F2296">
        <v>8</v>
      </c>
      <c r="G2296">
        <v>37</v>
      </c>
      <c r="H2296">
        <v>0</v>
      </c>
      <c r="I2296">
        <v>0</v>
      </c>
      <c r="J2296">
        <v>11</v>
      </c>
      <c r="K2296">
        <v>0</v>
      </c>
      <c r="L2296">
        <v>0</v>
      </c>
      <c r="M2296">
        <v>0</v>
      </c>
      <c r="N2296">
        <v>0</v>
      </c>
    </row>
    <row r="2297" spans="1:14" x14ac:dyDescent="0.2">
      <c r="A2297" t="s">
        <v>7229</v>
      </c>
      <c r="B2297" t="s">
        <v>88</v>
      </c>
      <c r="C2297" t="s">
        <v>136</v>
      </c>
      <c r="D2297" t="s">
        <v>4931</v>
      </c>
      <c r="E2297">
        <v>56</v>
      </c>
      <c r="F2297">
        <v>10</v>
      </c>
      <c r="G2297">
        <v>46</v>
      </c>
      <c r="H2297">
        <v>0</v>
      </c>
      <c r="I2297">
        <v>0</v>
      </c>
      <c r="J2297">
        <v>0</v>
      </c>
      <c r="K2297">
        <v>0</v>
      </c>
      <c r="L2297">
        <v>0</v>
      </c>
      <c r="M2297">
        <v>0</v>
      </c>
      <c r="N2297">
        <v>0</v>
      </c>
    </row>
    <row r="2298" spans="1:14" x14ac:dyDescent="0.2">
      <c r="A2298" t="s">
        <v>7230</v>
      </c>
      <c r="B2298" t="s">
        <v>88</v>
      </c>
      <c r="C2298" t="s">
        <v>136</v>
      </c>
      <c r="D2298" t="s">
        <v>4933</v>
      </c>
      <c r="E2298">
        <v>11</v>
      </c>
      <c r="F2298">
        <v>2</v>
      </c>
      <c r="G2298">
        <v>9</v>
      </c>
      <c r="H2298">
        <v>0</v>
      </c>
      <c r="I2298">
        <v>0</v>
      </c>
      <c r="J2298">
        <v>45</v>
      </c>
      <c r="K2298">
        <v>0</v>
      </c>
      <c r="L2298">
        <v>0</v>
      </c>
      <c r="M2298">
        <v>0</v>
      </c>
      <c r="N2298">
        <v>0</v>
      </c>
    </row>
    <row r="2299" spans="1:14" x14ac:dyDescent="0.2">
      <c r="A2299" t="s">
        <v>7231</v>
      </c>
      <c r="B2299" t="s">
        <v>88</v>
      </c>
      <c r="C2299" t="s">
        <v>136</v>
      </c>
      <c r="D2299" t="s">
        <v>4935</v>
      </c>
      <c r="E2299">
        <v>56</v>
      </c>
      <c r="F2299">
        <v>10</v>
      </c>
      <c r="G2299">
        <v>46</v>
      </c>
      <c r="H2299">
        <v>0</v>
      </c>
      <c r="I2299">
        <v>0</v>
      </c>
      <c r="J2299">
        <v>0</v>
      </c>
      <c r="K2299">
        <v>0</v>
      </c>
      <c r="L2299">
        <v>0</v>
      </c>
      <c r="M2299">
        <v>0</v>
      </c>
      <c r="N2299">
        <v>0</v>
      </c>
    </row>
    <row r="2300" spans="1:14" x14ac:dyDescent="0.2">
      <c r="A2300" t="s">
        <v>7232</v>
      </c>
      <c r="B2300" t="s">
        <v>88</v>
      </c>
      <c r="C2300" t="s">
        <v>136</v>
      </c>
      <c r="D2300" t="s">
        <v>4937</v>
      </c>
      <c r="E2300">
        <v>45</v>
      </c>
      <c r="F2300">
        <v>8</v>
      </c>
      <c r="G2300">
        <v>37</v>
      </c>
      <c r="H2300">
        <v>0</v>
      </c>
      <c r="I2300">
        <v>0</v>
      </c>
      <c r="J2300">
        <v>11</v>
      </c>
      <c r="K2300">
        <v>0</v>
      </c>
      <c r="L2300">
        <v>0</v>
      </c>
      <c r="M2300">
        <v>0</v>
      </c>
      <c r="N2300">
        <v>0</v>
      </c>
    </row>
    <row r="2301" spans="1:14" x14ac:dyDescent="0.2">
      <c r="A2301" t="s">
        <v>7233</v>
      </c>
      <c r="B2301" t="s">
        <v>88</v>
      </c>
      <c r="C2301" t="s">
        <v>136</v>
      </c>
      <c r="D2301" t="s">
        <v>4939</v>
      </c>
      <c r="E2301">
        <v>11</v>
      </c>
      <c r="F2301">
        <v>2</v>
      </c>
      <c r="G2301">
        <v>9</v>
      </c>
      <c r="H2301">
        <v>0</v>
      </c>
      <c r="I2301">
        <v>0</v>
      </c>
      <c r="J2301">
        <v>45</v>
      </c>
      <c r="K2301">
        <v>0</v>
      </c>
      <c r="L2301">
        <v>0</v>
      </c>
      <c r="M2301">
        <v>0</v>
      </c>
      <c r="N2301">
        <v>0</v>
      </c>
    </row>
    <row r="2302" spans="1:14" x14ac:dyDescent="0.2">
      <c r="A2302" t="s">
        <v>7234</v>
      </c>
      <c r="B2302" t="s">
        <v>88</v>
      </c>
      <c r="C2302" t="s">
        <v>136</v>
      </c>
      <c r="D2302" t="s">
        <v>4941</v>
      </c>
      <c r="E2302">
        <v>45</v>
      </c>
      <c r="F2302">
        <v>8</v>
      </c>
      <c r="G2302">
        <v>37</v>
      </c>
      <c r="H2302">
        <v>0</v>
      </c>
      <c r="I2302">
        <v>0</v>
      </c>
      <c r="J2302">
        <v>11</v>
      </c>
      <c r="K2302">
        <v>0</v>
      </c>
      <c r="L2302">
        <v>0</v>
      </c>
      <c r="M2302">
        <v>0</v>
      </c>
      <c r="N2302">
        <v>0</v>
      </c>
    </row>
    <row r="2303" spans="1:14" x14ac:dyDescent="0.2">
      <c r="A2303" t="s">
        <v>7235</v>
      </c>
      <c r="B2303" t="s">
        <v>88</v>
      </c>
      <c r="C2303" t="s">
        <v>136</v>
      </c>
      <c r="D2303" t="s">
        <v>4943</v>
      </c>
      <c r="E2303">
        <v>11</v>
      </c>
      <c r="F2303">
        <v>2</v>
      </c>
      <c r="G2303">
        <v>9</v>
      </c>
      <c r="H2303">
        <v>0</v>
      </c>
      <c r="I2303">
        <v>0</v>
      </c>
      <c r="J2303">
        <v>45</v>
      </c>
      <c r="K2303">
        <v>0</v>
      </c>
      <c r="L2303">
        <v>0</v>
      </c>
      <c r="M2303">
        <v>0</v>
      </c>
      <c r="N2303">
        <v>0</v>
      </c>
    </row>
    <row r="2304" spans="1:14" x14ac:dyDescent="0.2">
      <c r="A2304" t="s">
        <v>7236</v>
      </c>
      <c r="B2304" t="s">
        <v>88</v>
      </c>
      <c r="C2304" t="s">
        <v>136</v>
      </c>
      <c r="D2304" t="s">
        <v>4925</v>
      </c>
      <c r="E2304">
        <v>0</v>
      </c>
      <c r="F2304">
        <v>0</v>
      </c>
      <c r="G2304">
        <v>0</v>
      </c>
      <c r="H2304">
        <v>0</v>
      </c>
      <c r="I2304">
        <v>0</v>
      </c>
      <c r="J2304">
        <v>0</v>
      </c>
      <c r="K2304">
        <v>56</v>
      </c>
      <c r="L2304">
        <v>56</v>
      </c>
      <c r="M2304">
        <v>0</v>
      </c>
      <c r="N2304">
        <v>0</v>
      </c>
    </row>
    <row r="2305" spans="1:14" x14ac:dyDescent="0.2">
      <c r="A2305" t="s">
        <v>7237</v>
      </c>
      <c r="B2305" t="s">
        <v>88</v>
      </c>
      <c r="C2305" t="s">
        <v>136</v>
      </c>
      <c r="D2305" t="s">
        <v>4927</v>
      </c>
      <c r="E2305">
        <v>0</v>
      </c>
      <c r="F2305">
        <v>0</v>
      </c>
      <c r="G2305">
        <v>0</v>
      </c>
      <c r="H2305">
        <v>0</v>
      </c>
      <c r="I2305">
        <v>0</v>
      </c>
      <c r="J2305">
        <v>0</v>
      </c>
      <c r="K2305">
        <v>51</v>
      </c>
      <c r="L2305">
        <v>51</v>
      </c>
      <c r="M2305">
        <v>0</v>
      </c>
      <c r="N2305">
        <v>0</v>
      </c>
    </row>
    <row r="2306" spans="1:14" x14ac:dyDescent="0.2">
      <c r="A2306" t="s">
        <v>7238</v>
      </c>
      <c r="B2306" t="s">
        <v>88</v>
      </c>
      <c r="C2306" t="s">
        <v>137</v>
      </c>
      <c r="D2306" t="s">
        <v>4929</v>
      </c>
      <c r="E2306">
        <v>25</v>
      </c>
      <c r="F2306">
        <v>3</v>
      </c>
      <c r="G2306">
        <v>22</v>
      </c>
      <c r="H2306">
        <v>0</v>
      </c>
      <c r="I2306">
        <v>0</v>
      </c>
      <c r="J2306">
        <v>13</v>
      </c>
      <c r="K2306">
        <v>0</v>
      </c>
      <c r="L2306">
        <v>0</v>
      </c>
      <c r="M2306">
        <v>0</v>
      </c>
      <c r="N2306">
        <v>0</v>
      </c>
    </row>
    <row r="2307" spans="1:14" x14ac:dyDescent="0.2">
      <c r="A2307" t="s">
        <v>7239</v>
      </c>
      <c r="B2307" t="s">
        <v>88</v>
      </c>
      <c r="C2307" t="s">
        <v>137</v>
      </c>
      <c r="D2307" t="s">
        <v>4931</v>
      </c>
      <c r="E2307">
        <v>38</v>
      </c>
      <c r="F2307">
        <v>2</v>
      </c>
      <c r="G2307">
        <v>36</v>
      </c>
      <c r="H2307">
        <v>0</v>
      </c>
      <c r="I2307">
        <v>0</v>
      </c>
      <c r="J2307">
        <v>0</v>
      </c>
      <c r="K2307">
        <v>0</v>
      </c>
      <c r="L2307">
        <v>0</v>
      </c>
      <c r="M2307">
        <v>0</v>
      </c>
      <c r="N2307">
        <v>0</v>
      </c>
    </row>
    <row r="2308" spans="1:14" x14ac:dyDescent="0.2">
      <c r="A2308" t="s">
        <v>7240</v>
      </c>
      <c r="B2308" t="s">
        <v>88</v>
      </c>
      <c r="C2308" t="s">
        <v>137</v>
      </c>
      <c r="D2308" t="s">
        <v>4933</v>
      </c>
      <c r="E2308">
        <v>11</v>
      </c>
      <c r="F2308">
        <v>0</v>
      </c>
      <c r="G2308">
        <v>11</v>
      </c>
      <c r="H2308">
        <v>0</v>
      </c>
      <c r="I2308">
        <v>0</v>
      </c>
      <c r="J2308">
        <v>27</v>
      </c>
      <c r="K2308">
        <v>0</v>
      </c>
      <c r="L2308">
        <v>0</v>
      </c>
      <c r="M2308">
        <v>0</v>
      </c>
      <c r="N2308">
        <v>0</v>
      </c>
    </row>
    <row r="2309" spans="1:14" x14ac:dyDescent="0.2">
      <c r="A2309" t="s">
        <v>7241</v>
      </c>
      <c r="B2309" t="s">
        <v>88</v>
      </c>
      <c r="C2309" t="s">
        <v>137</v>
      </c>
      <c r="D2309" t="s">
        <v>4935</v>
      </c>
      <c r="E2309">
        <v>38</v>
      </c>
      <c r="F2309">
        <v>2</v>
      </c>
      <c r="G2309">
        <v>36</v>
      </c>
      <c r="H2309">
        <v>0</v>
      </c>
      <c r="I2309">
        <v>0</v>
      </c>
      <c r="J2309">
        <v>0</v>
      </c>
      <c r="K2309">
        <v>0</v>
      </c>
      <c r="L2309">
        <v>0</v>
      </c>
      <c r="M2309">
        <v>0</v>
      </c>
      <c r="N2309">
        <v>0</v>
      </c>
    </row>
    <row r="2310" spans="1:14" x14ac:dyDescent="0.2">
      <c r="A2310" t="s">
        <v>7242</v>
      </c>
      <c r="B2310" t="s">
        <v>88</v>
      </c>
      <c r="C2310" t="s">
        <v>137</v>
      </c>
      <c r="D2310" t="s">
        <v>4937</v>
      </c>
      <c r="E2310">
        <v>25</v>
      </c>
      <c r="F2310">
        <v>3</v>
      </c>
      <c r="G2310">
        <v>22</v>
      </c>
      <c r="H2310">
        <v>0</v>
      </c>
      <c r="I2310">
        <v>0</v>
      </c>
      <c r="J2310">
        <v>13</v>
      </c>
      <c r="K2310">
        <v>0</v>
      </c>
      <c r="L2310">
        <v>0</v>
      </c>
      <c r="M2310">
        <v>0</v>
      </c>
      <c r="N2310">
        <v>0</v>
      </c>
    </row>
    <row r="2311" spans="1:14" x14ac:dyDescent="0.2">
      <c r="A2311" t="s">
        <v>7243</v>
      </c>
      <c r="B2311" t="s">
        <v>88</v>
      </c>
      <c r="C2311" t="s">
        <v>137</v>
      </c>
      <c r="D2311" t="s">
        <v>4939</v>
      </c>
      <c r="E2311">
        <v>13</v>
      </c>
      <c r="F2311">
        <v>0</v>
      </c>
      <c r="G2311">
        <v>13</v>
      </c>
      <c r="H2311">
        <v>0</v>
      </c>
      <c r="I2311">
        <v>0</v>
      </c>
      <c r="J2311">
        <v>25</v>
      </c>
      <c r="K2311">
        <v>0</v>
      </c>
      <c r="L2311">
        <v>0</v>
      </c>
      <c r="M2311">
        <v>0</v>
      </c>
      <c r="N2311">
        <v>0</v>
      </c>
    </row>
    <row r="2312" spans="1:14" x14ac:dyDescent="0.2">
      <c r="A2312" t="s">
        <v>7244</v>
      </c>
      <c r="B2312" t="s">
        <v>88</v>
      </c>
      <c r="C2312" t="s">
        <v>137</v>
      </c>
      <c r="D2312" t="s">
        <v>4941</v>
      </c>
      <c r="E2312">
        <v>25</v>
      </c>
      <c r="F2312">
        <v>2</v>
      </c>
      <c r="G2312">
        <v>23</v>
      </c>
      <c r="H2312">
        <v>0</v>
      </c>
      <c r="I2312">
        <v>0</v>
      </c>
      <c r="J2312">
        <v>13</v>
      </c>
      <c r="K2312">
        <v>0</v>
      </c>
      <c r="L2312">
        <v>0</v>
      </c>
      <c r="M2312">
        <v>0</v>
      </c>
      <c r="N2312">
        <v>0</v>
      </c>
    </row>
    <row r="2313" spans="1:14" x14ac:dyDescent="0.2">
      <c r="A2313" t="s">
        <v>7245</v>
      </c>
      <c r="B2313" t="s">
        <v>88</v>
      </c>
      <c r="C2313" t="s">
        <v>137</v>
      </c>
      <c r="D2313" t="s">
        <v>4943</v>
      </c>
      <c r="E2313">
        <v>12</v>
      </c>
      <c r="F2313">
        <v>0</v>
      </c>
      <c r="G2313">
        <v>12</v>
      </c>
      <c r="H2313">
        <v>0</v>
      </c>
      <c r="I2313">
        <v>0</v>
      </c>
      <c r="J2313">
        <v>26</v>
      </c>
      <c r="K2313">
        <v>0</v>
      </c>
      <c r="L2313">
        <v>0</v>
      </c>
      <c r="M2313">
        <v>0</v>
      </c>
      <c r="N2313">
        <v>0</v>
      </c>
    </row>
    <row r="2314" spans="1:14" x14ac:dyDescent="0.2">
      <c r="A2314" t="s">
        <v>7246</v>
      </c>
      <c r="B2314" t="s">
        <v>88</v>
      </c>
      <c r="C2314" t="s">
        <v>137</v>
      </c>
      <c r="D2314" t="s">
        <v>4925</v>
      </c>
      <c r="E2314">
        <v>0</v>
      </c>
      <c r="F2314">
        <v>0</v>
      </c>
      <c r="G2314">
        <v>0</v>
      </c>
      <c r="H2314">
        <v>0</v>
      </c>
      <c r="I2314">
        <v>0</v>
      </c>
      <c r="J2314">
        <v>0</v>
      </c>
      <c r="K2314">
        <v>38</v>
      </c>
      <c r="L2314">
        <v>38</v>
      </c>
      <c r="M2314">
        <v>0</v>
      </c>
      <c r="N2314">
        <v>0</v>
      </c>
    </row>
    <row r="2315" spans="1:14" x14ac:dyDescent="0.2">
      <c r="A2315" t="s">
        <v>7247</v>
      </c>
      <c r="B2315" t="s">
        <v>88</v>
      </c>
      <c r="C2315" t="s">
        <v>137</v>
      </c>
      <c r="D2315" t="s">
        <v>4927</v>
      </c>
      <c r="E2315">
        <v>0</v>
      </c>
      <c r="F2315">
        <v>0</v>
      </c>
      <c r="G2315">
        <v>0</v>
      </c>
      <c r="H2315">
        <v>0</v>
      </c>
      <c r="I2315">
        <v>0</v>
      </c>
      <c r="J2315">
        <v>0</v>
      </c>
      <c r="K2315">
        <v>34</v>
      </c>
      <c r="L2315">
        <v>34</v>
      </c>
      <c r="M2315">
        <v>0</v>
      </c>
      <c r="N2315">
        <v>0</v>
      </c>
    </row>
    <row r="2316" spans="1:14" x14ac:dyDescent="0.2">
      <c r="A2316" t="s">
        <v>7248</v>
      </c>
      <c r="B2316" t="s">
        <v>88</v>
      </c>
      <c r="C2316" t="s">
        <v>138</v>
      </c>
      <c r="D2316" t="s">
        <v>4929</v>
      </c>
      <c r="E2316">
        <v>57</v>
      </c>
      <c r="F2316">
        <v>2</v>
      </c>
      <c r="G2316">
        <v>51</v>
      </c>
      <c r="H2316">
        <v>3</v>
      </c>
      <c r="I2316">
        <v>1</v>
      </c>
      <c r="J2316">
        <v>23</v>
      </c>
      <c r="K2316">
        <v>0</v>
      </c>
      <c r="L2316">
        <v>0</v>
      </c>
      <c r="M2316">
        <v>0</v>
      </c>
      <c r="N2316">
        <v>0</v>
      </c>
    </row>
    <row r="2317" spans="1:14" x14ac:dyDescent="0.2">
      <c r="A2317" t="s">
        <v>7249</v>
      </c>
      <c r="B2317" t="s">
        <v>88</v>
      </c>
      <c r="C2317" t="s">
        <v>138</v>
      </c>
      <c r="D2317" t="s">
        <v>4931</v>
      </c>
      <c r="E2317">
        <v>80</v>
      </c>
      <c r="F2317">
        <v>2</v>
      </c>
      <c r="G2317">
        <v>73</v>
      </c>
      <c r="H2317">
        <v>4</v>
      </c>
      <c r="I2317">
        <v>1</v>
      </c>
      <c r="J2317">
        <v>0</v>
      </c>
      <c r="K2317">
        <v>0</v>
      </c>
      <c r="L2317">
        <v>0</v>
      </c>
      <c r="M2317">
        <v>0</v>
      </c>
      <c r="N2317">
        <v>0</v>
      </c>
    </row>
    <row r="2318" spans="1:14" x14ac:dyDescent="0.2">
      <c r="A2318" t="s">
        <v>7250</v>
      </c>
      <c r="B2318" t="s">
        <v>88</v>
      </c>
      <c r="C2318" t="s">
        <v>138</v>
      </c>
      <c r="D2318" t="s">
        <v>4933</v>
      </c>
      <c r="E2318">
        <v>22</v>
      </c>
      <c r="F2318">
        <v>0</v>
      </c>
      <c r="G2318">
        <v>22</v>
      </c>
      <c r="H2318">
        <v>0</v>
      </c>
      <c r="I2318">
        <v>0</v>
      </c>
      <c r="J2318">
        <v>58</v>
      </c>
      <c r="K2318">
        <v>0</v>
      </c>
      <c r="L2318">
        <v>0</v>
      </c>
      <c r="M2318">
        <v>0</v>
      </c>
      <c r="N2318">
        <v>0</v>
      </c>
    </row>
    <row r="2319" spans="1:14" x14ac:dyDescent="0.2">
      <c r="A2319" t="s">
        <v>7251</v>
      </c>
      <c r="B2319" t="s">
        <v>88</v>
      </c>
      <c r="C2319" t="s">
        <v>138</v>
      </c>
      <c r="D2319" t="s">
        <v>4935</v>
      </c>
      <c r="E2319">
        <v>80</v>
      </c>
      <c r="F2319">
        <v>1</v>
      </c>
      <c r="G2319">
        <v>74</v>
      </c>
      <c r="H2319">
        <v>4</v>
      </c>
      <c r="I2319">
        <v>1</v>
      </c>
      <c r="J2319">
        <v>0</v>
      </c>
      <c r="K2319">
        <v>0</v>
      </c>
      <c r="L2319">
        <v>0</v>
      </c>
      <c r="M2319">
        <v>0</v>
      </c>
      <c r="N2319">
        <v>0</v>
      </c>
    </row>
    <row r="2320" spans="1:14" x14ac:dyDescent="0.2">
      <c r="A2320" t="s">
        <v>7252</v>
      </c>
      <c r="B2320" t="s">
        <v>88</v>
      </c>
      <c r="C2320" t="s">
        <v>138</v>
      </c>
      <c r="D2320" t="s">
        <v>4937</v>
      </c>
      <c r="E2320">
        <v>57</v>
      </c>
      <c r="F2320">
        <v>1</v>
      </c>
      <c r="G2320">
        <v>52</v>
      </c>
      <c r="H2320">
        <v>3</v>
      </c>
      <c r="I2320">
        <v>1</v>
      </c>
      <c r="J2320">
        <v>23</v>
      </c>
      <c r="K2320">
        <v>0</v>
      </c>
      <c r="L2320">
        <v>0</v>
      </c>
      <c r="M2320">
        <v>0</v>
      </c>
      <c r="N2320">
        <v>0</v>
      </c>
    </row>
    <row r="2321" spans="1:14" x14ac:dyDescent="0.2">
      <c r="A2321" t="s">
        <v>7253</v>
      </c>
      <c r="B2321" t="s">
        <v>88</v>
      </c>
      <c r="C2321" t="s">
        <v>138</v>
      </c>
      <c r="D2321" t="s">
        <v>4939</v>
      </c>
      <c r="E2321">
        <v>23</v>
      </c>
      <c r="F2321">
        <v>0</v>
      </c>
      <c r="G2321">
        <v>22</v>
      </c>
      <c r="H2321">
        <v>1</v>
      </c>
      <c r="I2321">
        <v>0</v>
      </c>
      <c r="J2321">
        <v>57</v>
      </c>
      <c r="K2321">
        <v>0</v>
      </c>
      <c r="L2321">
        <v>0</v>
      </c>
      <c r="M2321">
        <v>0</v>
      </c>
      <c r="N2321">
        <v>0</v>
      </c>
    </row>
    <row r="2322" spans="1:14" x14ac:dyDescent="0.2">
      <c r="A2322" t="s">
        <v>7254</v>
      </c>
      <c r="B2322" t="s">
        <v>88</v>
      </c>
      <c r="C2322" t="s">
        <v>138</v>
      </c>
      <c r="D2322" t="s">
        <v>4941</v>
      </c>
      <c r="E2322">
        <v>57</v>
      </c>
      <c r="F2322">
        <v>1</v>
      </c>
      <c r="G2322">
        <v>52</v>
      </c>
      <c r="H2322">
        <v>3</v>
      </c>
      <c r="I2322">
        <v>1</v>
      </c>
      <c r="J2322">
        <v>23</v>
      </c>
      <c r="K2322">
        <v>0</v>
      </c>
      <c r="L2322">
        <v>0</v>
      </c>
      <c r="M2322">
        <v>0</v>
      </c>
      <c r="N2322">
        <v>0</v>
      </c>
    </row>
    <row r="2323" spans="1:14" x14ac:dyDescent="0.2">
      <c r="A2323" t="s">
        <v>7255</v>
      </c>
      <c r="B2323" t="s">
        <v>88</v>
      </c>
      <c r="C2323" t="s">
        <v>138</v>
      </c>
      <c r="D2323" t="s">
        <v>4943</v>
      </c>
      <c r="E2323">
        <v>23</v>
      </c>
      <c r="F2323">
        <v>0</v>
      </c>
      <c r="G2323">
        <v>22</v>
      </c>
      <c r="H2323">
        <v>1</v>
      </c>
      <c r="I2323">
        <v>0</v>
      </c>
      <c r="J2323">
        <v>57</v>
      </c>
      <c r="K2323">
        <v>0</v>
      </c>
      <c r="L2323">
        <v>0</v>
      </c>
      <c r="M2323">
        <v>0</v>
      </c>
      <c r="N2323">
        <v>0</v>
      </c>
    </row>
    <row r="2324" spans="1:14" x14ac:dyDescent="0.2">
      <c r="A2324" t="s">
        <v>7256</v>
      </c>
      <c r="B2324" t="s">
        <v>88</v>
      </c>
      <c r="C2324" t="s">
        <v>138</v>
      </c>
      <c r="D2324" t="s">
        <v>4925</v>
      </c>
      <c r="E2324">
        <v>0</v>
      </c>
      <c r="F2324">
        <v>0</v>
      </c>
      <c r="G2324">
        <v>0</v>
      </c>
      <c r="H2324">
        <v>0</v>
      </c>
      <c r="I2324">
        <v>0</v>
      </c>
      <c r="J2324">
        <v>0</v>
      </c>
      <c r="K2324">
        <v>80</v>
      </c>
      <c r="L2324">
        <v>77</v>
      </c>
      <c r="M2324">
        <v>3</v>
      </c>
      <c r="N2324">
        <v>0</v>
      </c>
    </row>
    <row r="2325" spans="1:14" x14ac:dyDescent="0.2">
      <c r="A2325" t="s">
        <v>7257</v>
      </c>
      <c r="B2325" t="s">
        <v>88</v>
      </c>
      <c r="C2325" t="s">
        <v>138</v>
      </c>
      <c r="D2325" t="s">
        <v>4927</v>
      </c>
      <c r="E2325">
        <v>0</v>
      </c>
      <c r="F2325">
        <v>0</v>
      </c>
      <c r="G2325">
        <v>0</v>
      </c>
      <c r="H2325">
        <v>0</v>
      </c>
      <c r="I2325">
        <v>0</v>
      </c>
      <c r="J2325">
        <v>0</v>
      </c>
      <c r="K2325">
        <v>74</v>
      </c>
      <c r="L2325">
        <v>71</v>
      </c>
      <c r="M2325">
        <v>3</v>
      </c>
      <c r="N2325">
        <v>0</v>
      </c>
    </row>
    <row r="2326" spans="1:14" x14ac:dyDescent="0.2">
      <c r="A2326" t="s">
        <v>7258</v>
      </c>
      <c r="B2326" t="s">
        <v>88</v>
      </c>
      <c r="C2326" t="s">
        <v>139</v>
      </c>
      <c r="D2326" t="s">
        <v>4929</v>
      </c>
      <c r="E2326">
        <v>174</v>
      </c>
      <c r="F2326">
        <v>14</v>
      </c>
      <c r="G2326">
        <v>152</v>
      </c>
      <c r="H2326">
        <v>6</v>
      </c>
      <c r="I2326">
        <v>2</v>
      </c>
      <c r="J2326">
        <v>59</v>
      </c>
      <c r="K2326">
        <v>0</v>
      </c>
      <c r="L2326">
        <v>0</v>
      </c>
      <c r="M2326">
        <v>0</v>
      </c>
      <c r="N2326">
        <v>0</v>
      </c>
    </row>
    <row r="2327" spans="1:14" x14ac:dyDescent="0.2">
      <c r="A2327" t="s">
        <v>7259</v>
      </c>
      <c r="B2327" t="s">
        <v>88</v>
      </c>
      <c r="C2327" t="s">
        <v>139</v>
      </c>
      <c r="D2327" t="s">
        <v>4931</v>
      </c>
      <c r="E2327">
        <v>233</v>
      </c>
      <c r="F2327">
        <v>13</v>
      </c>
      <c r="G2327">
        <v>211</v>
      </c>
      <c r="H2327">
        <v>6</v>
      </c>
      <c r="I2327">
        <v>3</v>
      </c>
      <c r="J2327">
        <v>0</v>
      </c>
      <c r="K2327">
        <v>0</v>
      </c>
      <c r="L2327">
        <v>0</v>
      </c>
      <c r="M2327">
        <v>0</v>
      </c>
      <c r="N2327">
        <v>0</v>
      </c>
    </row>
    <row r="2328" spans="1:14" x14ac:dyDescent="0.2">
      <c r="A2328" t="s">
        <v>7260</v>
      </c>
      <c r="B2328" t="s">
        <v>88</v>
      </c>
      <c r="C2328" t="s">
        <v>139</v>
      </c>
      <c r="D2328" t="s">
        <v>4933</v>
      </c>
      <c r="E2328">
        <v>55</v>
      </c>
      <c r="F2328">
        <v>0</v>
      </c>
      <c r="G2328">
        <v>55</v>
      </c>
      <c r="H2328">
        <v>0</v>
      </c>
      <c r="I2328">
        <v>0</v>
      </c>
      <c r="J2328">
        <v>178</v>
      </c>
      <c r="K2328">
        <v>0</v>
      </c>
      <c r="L2328">
        <v>0</v>
      </c>
      <c r="M2328">
        <v>0</v>
      </c>
      <c r="N2328">
        <v>0</v>
      </c>
    </row>
    <row r="2329" spans="1:14" x14ac:dyDescent="0.2">
      <c r="A2329" t="s">
        <v>7261</v>
      </c>
      <c r="B2329" t="s">
        <v>88</v>
      </c>
      <c r="C2329" t="s">
        <v>139</v>
      </c>
      <c r="D2329" t="s">
        <v>4935</v>
      </c>
      <c r="E2329">
        <v>233</v>
      </c>
      <c r="F2329">
        <v>13</v>
      </c>
      <c r="G2329">
        <v>211</v>
      </c>
      <c r="H2329">
        <v>6</v>
      </c>
      <c r="I2329">
        <v>3</v>
      </c>
      <c r="J2329">
        <v>0</v>
      </c>
      <c r="K2329">
        <v>0</v>
      </c>
      <c r="L2329">
        <v>0</v>
      </c>
      <c r="M2329">
        <v>0</v>
      </c>
      <c r="N2329">
        <v>0</v>
      </c>
    </row>
    <row r="2330" spans="1:14" x14ac:dyDescent="0.2">
      <c r="A2330" t="s">
        <v>7262</v>
      </c>
      <c r="B2330" t="s">
        <v>88</v>
      </c>
      <c r="C2330" t="s">
        <v>139</v>
      </c>
      <c r="D2330" t="s">
        <v>4937</v>
      </c>
      <c r="E2330">
        <v>174</v>
      </c>
      <c r="F2330">
        <v>13</v>
      </c>
      <c r="G2330">
        <v>153</v>
      </c>
      <c r="H2330">
        <v>5</v>
      </c>
      <c r="I2330">
        <v>3</v>
      </c>
      <c r="J2330">
        <v>59</v>
      </c>
      <c r="K2330">
        <v>0</v>
      </c>
      <c r="L2330">
        <v>0</v>
      </c>
      <c r="M2330">
        <v>0</v>
      </c>
      <c r="N2330">
        <v>0</v>
      </c>
    </row>
    <row r="2331" spans="1:14" x14ac:dyDescent="0.2">
      <c r="A2331" t="s">
        <v>7263</v>
      </c>
      <c r="B2331" t="s">
        <v>88</v>
      </c>
      <c r="C2331" t="s">
        <v>139</v>
      </c>
      <c r="D2331" t="s">
        <v>4939</v>
      </c>
      <c r="E2331">
        <v>59</v>
      </c>
      <c r="F2331">
        <v>1</v>
      </c>
      <c r="G2331">
        <v>58</v>
      </c>
      <c r="H2331">
        <v>0</v>
      </c>
      <c r="I2331">
        <v>0</v>
      </c>
      <c r="J2331">
        <v>174</v>
      </c>
      <c r="K2331">
        <v>0</v>
      </c>
      <c r="L2331">
        <v>0</v>
      </c>
      <c r="M2331">
        <v>0</v>
      </c>
      <c r="N2331">
        <v>0</v>
      </c>
    </row>
    <row r="2332" spans="1:14" x14ac:dyDescent="0.2">
      <c r="A2332" t="s">
        <v>7264</v>
      </c>
      <c r="B2332" t="s">
        <v>88</v>
      </c>
      <c r="C2332" t="s">
        <v>139</v>
      </c>
      <c r="D2332" t="s">
        <v>4941</v>
      </c>
      <c r="E2332">
        <v>174</v>
      </c>
      <c r="F2332">
        <v>13</v>
      </c>
      <c r="G2332">
        <v>152</v>
      </c>
      <c r="H2332">
        <v>7</v>
      </c>
      <c r="I2332">
        <v>2</v>
      </c>
      <c r="J2332">
        <v>59</v>
      </c>
      <c r="K2332">
        <v>0</v>
      </c>
      <c r="L2332">
        <v>0</v>
      </c>
      <c r="M2332">
        <v>0</v>
      </c>
      <c r="N2332">
        <v>0</v>
      </c>
    </row>
    <row r="2333" spans="1:14" x14ac:dyDescent="0.2">
      <c r="A2333" t="s">
        <v>7265</v>
      </c>
      <c r="B2333" t="s">
        <v>88</v>
      </c>
      <c r="C2333" t="s">
        <v>139</v>
      </c>
      <c r="D2333" t="s">
        <v>4943</v>
      </c>
      <c r="E2333">
        <v>55</v>
      </c>
      <c r="F2333">
        <v>0</v>
      </c>
      <c r="G2333">
        <v>55</v>
      </c>
      <c r="H2333">
        <v>0</v>
      </c>
      <c r="I2333">
        <v>0</v>
      </c>
      <c r="J2333">
        <v>178</v>
      </c>
      <c r="K2333">
        <v>0</v>
      </c>
      <c r="L2333">
        <v>0</v>
      </c>
      <c r="M2333">
        <v>0</v>
      </c>
      <c r="N2333">
        <v>0</v>
      </c>
    </row>
    <row r="2334" spans="1:14" x14ac:dyDescent="0.2">
      <c r="A2334" t="s">
        <v>7266</v>
      </c>
      <c r="B2334" t="s">
        <v>88</v>
      </c>
      <c r="C2334" t="s">
        <v>139</v>
      </c>
      <c r="D2334" t="s">
        <v>4925</v>
      </c>
      <c r="E2334">
        <v>0</v>
      </c>
      <c r="F2334">
        <v>0</v>
      </c>
      <c r="G2334">
        <v>0</v>
      </c>
      <c r="H2334">
        <v>0</v>
      </c>
      <c r="I2334">
        <v>0</v>
      </c>
      <c r="J2334">
        <v>0</v>
      </c>
      <c r="K2334">
        <v>232</v>
      </c>
      <c r="L2334">
        <v>229</v>
      </c>
      <c r="M2334">
        <v>3</v>
      </c>
      <c r="N2334">
        <v>0</v>
      </c>
    </row>
    <row r="2335" spans="1:14" x14ac:dyDescent="0.2">
      <c r="A2335" t="s">
        <v>7267</v>
      </c>
      <c r="B2335" t="s">
        <v>88</v>
      </c>
      <c r="C2335" t="s">
        <v>139</v>
      </c>
      <c r="D2335" t="s">
        <v>4927</v>
      </c>
      <c r="E2335">
        <v>0</v>
      </c>
      <c r="F2335">
        <v>0</v>
      </c>
      <c r="G2335">
        <v>0</v>
      </c>
      <c r="H2335">
        <v>0</v>
      </c>
      <c r="I2335">
        <v>0</v>
      </c>
      <c r="J2335">
        <v>0</v>
      </c>
      <c r="K2335">
        <v>224</v>
      </c>
      <c r="L2335">
        <v>221</v>
      </c>
      <c r="M2335">
        <v>3</v>
      </c>
      <c r="N2335">
        <v>0</v>
      </c>
    </row>
    <row r="2336" spans="1:14" x14ac:dyDescent="0.2">
      <c r="A2336" t="s">
        <v>7268</v>
      </c>
      <c r="B2336" t="s">
        <v>88</v>
      </c>
      <c r="C2336" t="s">
        <v>140</v>
      </c>
      <c r="D2336" t="s">
        <v>4929</v>
      </c>
      <c r="E2336">
        <v>209</v>
      </c>
      <c r="F2336">
        <v>46</v>
      </c>
      <c r="G2336">
        <v>161</v>
      </c>
      <c r="H2336">
        <v>1</v>
      </c>
      <c r="I2336">
        <v>1</v>
      </c>
      <c r="J2336">
        <v>48</v>
      </c>
      <c r="K2336">
        <v>0</v>
      </c>
      <c r="L2336">
        <v>0</v>
      </c>
      <c r="M2336">
        <v>0</v>
      </c>
      <c r="N2336">
        <v>0</v>
      </c>
    </row>
    <row r="2337" spans="1:14" x14ac:dyDescent="0.2">
      <c r="A2337" t="s">
        <v>7269</v>
      </c>
      <c r="B2337" t="s">
        <v>88</v>
      </c>
      <c r="C2337" t="s">
        <v>140</v>
      </c>
      <c r="D2337" t="s">
        <v>4931</v>
      </c>
      <c r="E2337">
        <v>257</v>
      </c>
      <c r="F2337">
        <v>49</v>
      </c>
      <c r="G2337">
        <v>206</v>
      </c>
      <c r="H2337">
        <v>1</v>
      </c>
      <c r="I2337">
        <v>1</v>
      </c>
      <c r="J2337">
        <v>0</v>
      </c>
      <c r="K2337">
        <v>0</v>
      </c>
      <c r="L2337">
        <v>0</v>
      </c>
      <c r="M2337">
        <v>0</v>
      </c>
      <c r="N2337">
        <v>0</v>
      </c>
    </row>
    <row r="2338" spans="1:14" x14ac:dyDescent="0.2">
      <c r="A2338" t="s">
        <v>7270</v>
      </c>
      <c r="B2338" t="s">
        <v>88</v>
      </c>
      <c r="C2338" t="s">
        <v>140</v>
      </c>
      <c r="D2338" t="s">
        <v>4933</v>
      </c>
      <c r="E2338">
        <v>43</v>
      </c>
      <c r="F2338">
        <v>9</v>
      </c>
      <c r="G2338">
        <v>34</v>
      </c>
      <c r="H2338">
        <v>0</v>
      </c>
      <c r="I2338">
        <v>0</v>
      </c>
      <c r="J2338">
        <v>214</v>
      </c>
      <c r="K2338">
        <v>0</v>
      </c>
      <c r="L2338">
        <v>0</v>
      </c>
      <c r="M2338">
        <v>0</v>
      </c>
      <c r="N2338">
        <v>0</v>
      </c>
    </row>
    <row r="2339" spans="1:14" x14ac:dyDescent="0.2">
      <c r="A2339" t="s">
        <v>7271</v>
      </c>
      <c r="B2339" t="s">
        <v>88</v>
      </c>
      <c r="C2339" t="s">
        <v>140</v>
      </c>
      <c r="D2339" t="s">
        <v>4935</v>
      </c>
      <c r="E2339">
        <v>257</v>
      </c>
      <c r="F2339">
        <v>49</v>
      </c>
      <c r="G2339">
        <v>206</v>
      </c>
      <c r="H2339">
        <v>1</v>
      </c>
      <c r="I2339">
        <v>1</v>
      </c>
      <c r="J2339">
        <v>0</v>
      </c>
      <c r="K2339">
        <v>0</v>
      </c>
      <c r="L2339">
        <v>0</v>
      </c>
      <c r="M2339">
        <v>0</v>
      </c>
      <c r="N2339">
        <v>0</v>
      </c>
    </row>
    <row r="2340" spans="1:14" x14ac:dyDescent="0.2">
      <c r="A2340" t="s">
        <v>7272</v>
      </c>
      <c r="B2340" t="s">
        <v>88</v>
      </c>
      <c r="C2340" t="s">
        <v>140</v>
      </c>
      <c r="D2340" t="s">
        <v>4937</v>
      </c>
      <c r="E2340">
        <v>209</v>
      </c>
      <c r="F2340">
        <v>40</v>
      </c>
      <c r="G2340">
        <v>167</v>
      </c>
      <c r="H2340">
        <v>1</v>
      </c>
      <c r="I2340">
        <v>1</v>
      </c>
      <c r="J2340">
        <v>48</v>
      </c>
      <c r="K2340">
        <v>0</v>
      </c>
      <c r="L2340">
        <v>0</v>
      </c>
      <c r="M2340">
        <v>0</v>
      </c>
      <c r="N2340">
        <v>0</v>
      </c>
    </row>
    <row r="2341" spans="1:14" x14ac:dyDescent="0.2">
      <c r="A2341" t="s">
        <v>7273</v>
      </c>
      <c r="B2341" t="s">
        <v>88</v>
      </c>
      <c r="C2341" t="s">
        <v>140</v>
      </c>
      <c r="D2341" t="s">
        <v>4939</v>
      </c>
      <c r="E2341">
        <v>48</v>
      </c>
      <c r="F2341">
        <v>12</v>
      </c>
      <c r="G2341">
        <v>36</v>
      </c>
      <c r="H2341">
        <v>0</v>
      </c>
      <c r="I2341">
        <v>0</v>
      </c>
      <c r="J2341">
        <v>209</v>
      </c>
      <c r="K2341">
        <v>0</v>
      </c>
      <c r="L2341">
        <v>0</v>
      </c>
      <c r="M2341">
        <v>0</v>
      </c>
      <c r="N2341">
        <v>0</v>
      </c>
    </row>
    <row r="2342" spans="1:14" x14ac:dyDescent="0.2">
      <c r="A2342" t="s">
        <v>7274</v>
      </c>
      <c r="B2342" t="s">
        <v>88</v>
      </c>
      <c r="C2342" t="s">
        <v>140</v>
      </c>
      <c r="D2342" t="s">
        <v>4941</v>
      </c>
      <c r="E2342">
        <v>209</v>
      </c>
      <c r="F2342">
        <v>39</v>
      </c>
      <c r="G2342">
        <v>168</v>
      </c>
      <c r="H2342">
        <v>1</v>
      </c>
      <c r="I2342">
        <v>1</v>
      </c>
      <c r="J2342">
        <v>48</v>
      </c>
      <c r="K2342">
        <v>0</v>
      </c>
      <c r="L2342">
        <v>0</v>
      </c>
      <c r="M2342">
        <v>0</v>
      </c>
      <c r="N2342">
        <v>0</v>
      </c>
    </row>
    <row r="2343" spans="1:14" x14ac:dyDescent="0.2">
      <c r="A2343" t="s">
        <v>7275</v>
      </c>
      <c r="B2343" t="s">
        <v>88</v>
      </c>
      <c r="C2343" t="s">
        <v>140</v>
      </c>
      <c r="D2343" t="s">
        <v>4943</v>
      </c>
      <c r="E2343">
        <v>46</v>
      </c>
      <c r="F2343">
        <v>10</v>
      </c>
      <c r="G2343">
        <v>36</v>
      </c>
      <c r="H2343">
        <v>0</v>
      </c>
      <c r="I2343">
        <v>0</v>
      </c>
      <c r="J2343">
        <v>211</v>
      </c>
      <c r="K2343">
        <v>0</v>
      </c>
      <c r="L2343">
        <v>0</v>
      </c>
      <c r="M2343">
        <v>0</v>
      </c>
      <c r="N2343">
        <v>0</v>
      </c>
    </row>
    <row r="2344" spans="1:14" x14ac:dyDescent="0.2">
      <c r="A2344" t="s">
        <v>7276</v>
      </c>
      <c r="B2344" t="s">
        <v>88</v>
      </c>
      <c r="C2344" t="s">
        <v>140</v>
      </c>
      <c r="D2344" t="s">
        <v>4925</v>
      </c>
      <c r="E2344">
        <v>0</v>
      </c>
      <c r="F2344">
        <v>0</v>
      </c>
      <c r="G2344">
        <v>0</v>
      </c>
      <c r="H2344">
        <v>0</v>
      </c>
      <c r="I2344">
        <v>0</v>
      </c>
      <c r="J2344">
        <v>0</v>
      </c>
      <c r="K2344">
        <v>254</v>
      </c>
      <c r="L2344">
        <v>253</v>
      </c>
      <c r="M2344">
        <v>1</v>
      </c>
      <c r="N2344">
        <v>0</v>
      </c>
    </row>
    <row r="2345" spans="1:14" x14ac:dyDescent="0.2">
      <c r="A2345" t="s">
        <v>7277</v>
      </c>
      <c r="B2345" t="s">
        <v>88</v>
      </c>
      <c r="C2345" t="s">
        <v>140</v>
      </c>
      <c r="D2345" t="s">
        <v>4927</v>
      </c>
      <c r="E2345">
        <v>0</v>
      </c>
      <c r="F2345">
        <v>0</v>
      </c>
      <c r="G2345">
        <v>0</v>
      </c>
      <c r="H2345">
        <v>0</v>
      </c>
      <c r="I2345">
        <v>0</v>
      </c>
      <c r="J2345">
        <v>0</v>
      </c>
      <c r="K2345">
        <v>236</v>
      </c>
      <c r="L2345">
        <v>234</v>
      </c>
      <c r="M2345">
        <v>2</v>
      </c>
      <c r="N2345">
        <v>0</v>
      </c>
    </row>
    <row r="2346" spans="1:14" x14ac:dyDescent="0.2">
      <c r="A2346" t="s">
        <v>7278</v>
      </c>
      <c r="B2346" t="s">
        <v>88</v>
      </c>
      <c r="C2346" t="s">
        <v>141</v>
      </c>
      <c r="D2346" t="s">
        <v>4929</v>
      </c>
      <c r="E2346">
        <v>112</v>
      </c>
      <c r="F2346">
        <v>18</v>
      </c>
      <c r="G2346">
        <v>93</v>
      </c>
      <c r="H2346">
        <v>0</v>
      </c>
      <c r="I2346">
        <v>1</v>
      </c>
      <c r="J2346">
        <v>45</v>
      </c>
      <c r="K2346">
        <v>0</v>
      </c>
      <c r="L2346">
        <v>0</v>
      </c>
      <c r="M2346">
        <v>0</v>
      </c>
      <c r="N2346">
        <v>0</v>
      </c>
    </row>
    <row r="2347" spans="1:14" x14ac:dyDescent="0.2">
      <c r="A2347" t="s">
        <v>7279</v>
      </c>
      <c r="B2347" t="s">
        <v>88</v>
      </c>
      <c r="C2347" t="s">
        <v>141</v>
      </c>
      <c r="D2347" t="s">
        <v>4931</v>
      </c>
      <c r="E2347">
        <v>157</v>
      </c>
      <c r="F2347">
        <v>18</v>
      </c>
      <c r="G2347">
        <v>138</v>
      </c>
      <c r="H2347">
        <v>0</v>
      </c>
      <c r="I2347">
        <v>1</v>
      </c>
      <c r="J2347">
        <v>0</v>
      </c>
      <c r="K2347">
        <v>0</v>
      </c>
      <c r="L2347">
        <v>0</v>
      </c>
      <c r="M2347">
        <v>0</v>
      </c>
      <c r="N2347">
        <v>0</v>
      </c>
    </row>
    <row r="2348" spans="1:14" x14ac:dyDescent="0.2">
      <c r="A2348" t="s">
        <v>7280</v>
      </c>
      <c r="B2348" t="s">
        <v>88</v>
      </c>
      <c r="C2348" t="s">
        <v>141</v>
      </c>
      <c r="D2348" t="s">
        <v>4933</v>
      </c>
      <c r="E2348">
        <v>41</v>
      </c>
      <c r="F2348">
        <v>1</v>
      </c>
      <c r="G2348">
        <v>40</v>
      </c>
      <c r="H2348">
        <v>0</v>
      </c>
      <c r="I2348">
        <v>0</v>
      </c>
      <c r="J2348">
        <v>116</v>
      </c>
      <c r="K2348">
        <v>0</v>
      </c>
      <c r="L2348">
        <v>0</v>
      </c>
      <c r="M2348">
        <v>0</v>
      </c>
      <c r="N2348">
        <v>0</v>
      </c>
    </row>
    <row r="2349" spans="1:14" x14ac:dyDescent="0.2">
      <c r="A2349" t="s">
        <v>7281</v>
      </c>
      <c r="B2349" t="s">
        <v>88</v>
      </c>
      <c r="C2349" t="s">
        <v>141</v>
      </c>
      <c r="D2349" t="s">
        <v>4935</v>
      </c>
      <c r="E2349">
        <v>157</v>
      </c>
      <c r="F2349">
        <v>18</v>
      </c>
      <c r="G2349">
        <v>138</v>
      </c>
      <c r="H2349">
        <v>0</v>
      </c>
      <c r="I2349">
        <v>1</v>
      </c>
      <c r="J2349">
        <v>0</v>
      </c>
      <c r="K2349">
        <v>0</v>
      </c>
      <c r="L2349">
        <v>0</v>
      </c>
      <c r="M2349">
        <v>0</v>
      </c>
      <c r="N2349">
        <v>0</v>
      </c>
    </row>
    <row r="2350" spans="1:14" x14ac:dyDescent="0.2">
      <c r="A2350" t="s">
        <v>7282</v>
      </c>
      <c r="B2350" t="s">
        <v>88</v>
      </c>
      <c r="C2350" t="s">
        <v>141</v>
      </c>
      <c r="D2350" t="s">
        <v>4937</v>
      </c>
      <c r="E2350">
        <v>112</v>
      </c>
      <c r="F2350">
        <v>17</v>
      </c>
      <c r="G2350">
        <v>94</v>
      </c>
      <c r="H2350">
        <v>0</v>
      </c>
      <c r="I2350">
        <v>1</v>
      </c>
      <c r="J2350">
        <v>45</v>
      </c>
      <c r="K2350">
        <v>0</v>
      </c>
      <c r="L2350">
        <v>0</v>
      </c>
      <c r="M2350">
        <v>0</v>
      </c>
      <c r="N2350">
        <v>0</v>
      </c>
    </row>
    <row r="2351" spans="1:14" x14ac:dyDescent="0.2">
      <c r="A2351" t="s">
        <v>7283</v>
      </c>
      <c r="B2351" t="s">
        <v>88</v>
      </c>
      <c r="C2351" t="s">
        <v>141</v>
      </c>
      <c r="D2351" t="s">
        <v>4939</v>
      </c>
      <c r="E2351">
        <v>45</v>
      </c>
      <c r="F2351">
        <v>1</v>
      </c>
      <c r="G2351">
        <v>44</v>
      </c>
      <c r="H2351">
        <v>0</v>
      </c>
      <c r="I2351">
        <v>0</v>
      </c>
      <c r="J2351">
        <v>112</v>
      </c>
      <c r="K2351">
        <v>0</v>
      </c>
      <c r="L2351">
        <v>0</v>
      </c>
      <c r="M2351">
        <v>0</v>
      </c>
      <c r="N2351">
        <v>0</v>
      </c>
    </row>
    <row r="2352" spans="1:14" x14ac:dyDescent="0.2">
      <c r="A2352" t="s">
        <v>7284</v>
      </c>
      <c r="B2352" t="s">
        <v>88</v>
      </c>
      <c r="C2352" t="s">
        <v>141</v>
      </c>
      <c r="D2352" t="s">
        <v>4941</v>
      </c>
      <c r="E2352">
        <v>112</v>
      </c>
      <c r="F2352">
        <v>17</v>
      </c>
      <c r="G2352">
        <v>94</v>
      </c>
      <c r="H2352">
        <v>0</v>
      </c>
      <c r="I2352">
        <v>1</v>
      </c>
      <c r="J2352">
        <v>45</v>
      </c>
      <c r="K2352">
        <v>0</v>
      </c>
      <c r="L2352">
        <v>0</v>
      </c>
      <c r="M2352">
        <v>0</v>
      </c>
      <c r="N2352">
        <v>0</v>
      </c>
    </row>
    <row r="2353" spans="1:14" x14ac:dyDescent="0.2">
      <c r="A2353" t="s">
        <v>7285</v>
      </c>
      <c r="B2353" t="s">
        <v>88</v>
      </c>
      <c r="C2353" t="s">
        <v>141</v>
      </c>
      <c r="D2353" t="s">
        <v>4943</v>
      </c>
      <c r="E2353">
        <v>42</v>
      </c>
      <c r="F2353">
        <v>1</v>
      </c>
      <c r="G2353">
        <v>41</v>
      </c>
      <c r="H2353">
        <v>0</v>
      </c>
      <c r="I2353">
        <v>0</v>
      </c>
      <c r="J2353">
        <v>115</v>
      </c>
      <c r="K2353">
        <v>0</v>
      </c>
      <c r="L2353">
        <v>0</v>
      </c>
      <c r="M2353">
        <v>0</v>
      </c>
      <c r="N2353">
        <v>0</v>
      </c>
    </row>
    <row r="2354" spans="1:14" x14ac:dyDescent="0.2">
      <c r="A2354" t="s">
        <v>7286</v>
      </c>
      <c r="B2354" t="s">
        <v>88</v>
      </c>
      <c r="C2354" t="s">
        <v>141</v>
      </c>
      <c r="D2354" t="s">
        <v>4925</v>
      </c>
      <c r="E2354">
        <v>0</v>
      </c>
      <c r="F2354">
        <v>0</v>
      </c>
      <c r="G2354">
        <v>0</v>
      </c>
      <c r="H2354">
        <v>0</v>
      </c>
      <c r="I2354">
        <v>0</v>
      </c>
      <c r="J2354">
        <v>0</v>
      </c>
      <c r="K2354">
        <v>157</v>
      </c>
      <c r="L2354">
        <v>155</v>
      </c>
      <c r="M2354">
        <v>2</v>
      </c>
      <c r="N2354">
        <v>0</v>
      </c>
    </row>
    <row r="2355" spans="1:14" x14ac:dyDescent="0.2">
      <c r="A2355" t="s">
        <v>7287</v>
      </c>
      <c r="B2355" t="s">
        <v>88</v>
      </c>
      <c r="C2355" t="s">
        <v>141</v>
      </c>
      <c r="D2355" t="s">
        <v>4927</v>
      </c>
      <c r="E2355">
        <v>0</v>
      </c>
      <c r="F2355">
        <v>0</v>
      </c>
      <c r="G2355">
        <v>0</v>
      </c>
      <c r="H2355">
        <v>0</v>
      </c>
      <c r="I2355">
        <v>0</v>
      </c>
      <c r="J2355">
        <v>0</v>
      </c>
      <c r="K2355">
        <v>151</v>
      </c>
      <c r="L2355">
        <v>150</v>
      </c>
      <c r="M2355">
        <v>1</v>
      </c>
      <c r="N2355">
        <v>0</v>
      </c>
    </row>
    <row r="2356" spans="1:14" x14ac:dyDescent="0.2">
      <c r="A2356" t="s">
        <v>7288</v>
      </c>
      <c r="B2356" t="s">
        <v>88</v>
      </c>
      <c r="C2356" t="s">
        <v>142</v>
      </c>
      <c r="D2356" t="s">
        <v>4929</v>
      </c>
      <c r="E2356">
        <v>86</v>
      </c>
      <c r="F2356">
        <v>18</v>
      </c>
      <c r="G2356">
        <v>68</v>
      </c>
      <c r="H2356">
        <v>0</v>
      </c>
      <c r="I2356">
        <v>0</v>
      </c>
      <c r="J2356">
        <v>14</v>
      </c>
      <c r="K2356">
        <v>0</v>
      </c>
      <c r="L2356">
        <v>0</v>
      </c>
      <c r="M2356">
        <v>0</v>
      </c>
      <c r="N2356">
        <v>0</v>
      </c>
    </row>
    <row r="2357" spans="1:14" x14ac:dyDescent="0.2">
      <c r="A2357" t="s">
        <v>7289</v>
      </c>
      <c r="B2357" t="s">
        <v>88</v>
      </c>
      <c r="C2357" t="s">
        <v>142</v>
      </c>
      <c r="D2357" t="s">
        <v>4931</v>
      </c>
      <c r="E2357">
        <v>100</v>
      </c>
      <c r="F2357">
        <v>13</v>
      </c>
      <c r="G2357">
        <v>87</v>
      </c>
      <c r="H2357">
        <v>0</v>
      </c>
      <c r="I2357">
        <v>0</v>
      </c>
      <c r="J2357">
        <v>0</v>
      </c>
      <c r="K2357">
        <v>0</v>
      </c>
      <c r="L2357">
        <v>0</v>
      </c>
      <c r="M2357">
        <v>0</v>
      </c>
      <c r="N2357">
        <v>0</v>
      </c>
    </row>
    <row r="2358" spans="1:14" x14ac:dyDescent="0.2">
      <c r="A2358" t="s">
        <v>7290</v>
      </c>
      <c r="B2358" t="s">
        <v>88</v>
      </c>
      <c r="C2358" t="s">
        <v>142</v>
      </c>
      <c r="D2358" t="s">
        <v>4933</v>
      </c>
      <c r="E2358">
        <v>14</v>
      </c>
      <c r="F2358">
        <v>2</v>
      </c>
      <c r="G2358">
        <v>12</v>
      </c>
      <c r="H2358">
        <v>0</v>
      </c>
      <c r="I2358">
        <v>0</v>
      </c>
      <c r="J2358">
        <v>86</v>
      </c>
      <c r="K2358">
        <v>0</v>
      </c>
      <c r="L2358">
        <v>0</v>
      </c>
      <c r="M2358">
        <v>0</v>
      </c>
      <c r="N2358">
        <v>0</v>
      </c>
    </row>
    <row r="2359" spans="1:14" x14ac:dyDescent="0.2">
      <c r="A2359" t="s">
        <v>7291</v>
      </c>
      <c r="B2359" t="s">
        <v>88</v>
      </c>
      <c r="C2359" t="s">
        <v>142</v>
      </c>
      <c r="D2359" t="s">
        <v>4935</v>
      </c>
      <c r="E2359">
        <v>100</v>
      </c>
      <c r="F2359">
        <v>13</v>
      </c>
      <c r="G2359">
        <v>87</v>
      </c>
      <c r="H2359">
        <v>0</v>
      </c>
      <c r="I2359">
        <v>0</v>
      </c>
      <c r="J2359">
        <v>0</v>
      </c>
      <c r="K2359">
        <v>0</v>
      </c>
      <c r="L2359">
        <v>0</v>
      </c>
      <c r="M2359">
        <v>0</v>
      </c>
      <c r="N2359">
        <v>0</v>
      </c>
    </row>
    <row r="2360" spans="1:14" x14ac:dyDescent="0.2">
      <c r="A2360" t="s">
        <v>7292</v>
      </c>
      <c r="B2360" t="s">
        <v>88</v>
      </c>
      <c r="C2360" t="s">
        <v>142</v>
      </c>
      <c r="D2360" t="s">
        <v>4937</v>
      </c>
      <c r="E2360">
        <v>86</v>
      </c>
      <c r="F2360">
        <v>14</v>
      </c>
      <c r="G2360">
        <v>72</v>
      </c>
      <c r="H2360">
        <v>0</v>
      </c>
      <c r="I2360">
        <v>0</v>
      </c>
      <c r="J2360">
        <v>14</v>
      </c>
      <c r="K2360">
        <v>0</v>
      </c>
      <c r="L2360">
        <v>0</v>
      </c>
      <c r="M2360">
        <v>0</v>
      </c>
      <c r="N2360">
        <v>0</v>
      </c>
    </row>
    <row r="2361" spans="1:14" x14ac:dyDescent="0.2">
      <c r="A2361" t="s">
        <v>7293</v>
      </c>
      <c r="B2361" t="s">
        <v>88</v>
      </c>
      <c r="C2361" t="s">
        <v>142</v>
      </c>
      <c r="D2361" t="s">
        <v>4939</v>
      </c>
      <c r="E2361">
        <v>14</v>
      </c>
      <c r="F2361">
        <v>2</v>
      </c>
      <c r="G2361">
        <v>12</v>
      </c>
      <c r="H2361">
        <v>0</v>
      </c>
      <c r="I2361">
        <v>0</v>
      </c>
      <c r="J2361">
        <v>86</v>
      </c>
      <c r="K2361">
        <v>0</v>
      </c>
      <c r="L2361">
        <v>0</v>
      </c>
      <c r="M2361">
        <v>0</v>
      </c>
      <c r="N2361">
        <v>0</v>
      </c>
    </row>
    <row r="2362" spans="1:14" x14ac:dyDescent="0.2">
      <c r="A2362" t="s">
        <v>7294</v>
      </c>
      <c r="B2362" t="s">
        <v>88</v>
      </c>
      <c r="C2362" t="s">
        <v>142</v>
      </c>
      <c r="D2362" t="s">
        <v>4941</v>
      </c>
      <c r="E2362">
        <v>86</v>
      </c>
      <c r="F2362">
        <v>12</v>
      </c>
      <c r="G2362">
        <v>74</v>
      </c>
      <c r="H2362">
        <v>0</v>
      </c>
      <c r="I2362">
        <v>0</v>
      </c>
      <c r="J2362">
        <v>14</v>
      </c>
      <c r="K2362">
        <v>0</v>
      </c>
      <c r="L2362">
        <v>0</v>
      </c>
      <c r="M2362">
        <v>0</v>
      </c>
      <c r="N2362">
        <v>0</v>
      </c>
    </row>
    <row r="2363" spans="1:14" x14ac:dyDescent="0.2">
      <c r="A2363" t="s">
        <v>7295</v>
      </c>
      <c r="B2363" t="s">
        <v>88</v>
      </c>
      <c r="C2363" t="s">
        <v>142</v>
      </c>
      <c r="D2363" t="s">
        <v>4943</v>
      </c>
      <c r="E2363">
        <v>14</v>
      </c>
      <c r="F2363">
        <v>2</v>
      </c>
      <c r="G2363">
        <v>12</v>
      </c>
      <c r="H2363">
        <v>0</v>
      </c>
      <c r="I2363">
        <v>0</v>
      </c>
      <c r="J2363">
        <v>86</v>
      </c>
      <c r="K2363">
        <v>0</v>
      </c>
      <c r="L2363">
        <v>0</v>
      </c>
      <c r="M2363">
        <v>0</v>
      </c>
      <c r="N2363">
        <v>0</v>
      </c>
    </row>
    <row r="2364" spans="1:14" x14ac:dyDescent="0.2">
      <c r="A2364" t="s">
        <v>7296</v>
      </c>
      <c r="B2364" t="s">
        <v>88</v>
      </c>
      <c r="C2364" t="s">
        <v>142</v>
      </c>
      <c r="D2364" t="s">
        <v>4925</v>
      </c>
      <c r="E2364">
        <v>0</v>
      </c>
      <c r="F2364">
        <v>0</v>
      </c>
      <c r="G2364">
        <v>0</v>
      </c>
      <c r="H2364">
        <v>0</v>
      </c>
      <c r="I2364">
        <v>0</v>
      </c>
      <c r="J2364">
        <v>0</v>
      </c>
      <c r="K2364">
        <v>99</v>
      </c>
      <c r="L2364">
        <v>99</v>
      </c>
      <c r="M2364">
        <v>0</v>
      </c>
      <c r="N2364">
        <v>0</v>
      </c>
    </row>
    <row r="2365" spans="1:14" x14ac:dyDescent="0.2">
      <c r="A2365" t="s">
        <v>7297</v>
      </c>
      <c r="B2365" t="s">
        <v>88</v>
      </c>
      <c r="C2365" t="s">
        <v>142</v>
      </c>
      <c r="D2365" t="s">
        <v>4927</v>
      </c>
      <c r="E2365">
        <v>0</v>
      </c>
      <c r="F2365">
        <v>0</v>
      </c>
      <c r="G2365">
        <v>0</v>
      </c>
      <c r="H2365">
        <v>0</v>
      </c>
      <c r="I2365">
        <v>0</v>
      </c>
      <c r="J2365">
        <v>0</v>
      </c>
      <c r="K2365">
        <v>94</v>
      </c>
      <c r="L2365">
        <v>94</v>
      </c>
      <c r="M2365">
        <v>0</v>
      </c>
      <c r="N2365">
        <v>0</v>
      </c>
    </row>
    <row r="2366" spans="1:14" x14ac:dyDescent="0.2">
      <c r="A2366" t="s">
        <v>7298</v>
      </c>
      <c r="B2366" t="s">
        <v>88</v>
      </c>
      <c r="C2366" t="s">
        <v>143</v>
      </c>
      <c r="D2366" t="s">
        <v>4929</v>
      </c>
      <c r="E2366">
        <v>56</v>
      </c>
      <c r="F2366">
        <v>10</v>
      </c>
      <c r="G2366">
        <v>46</v>
      </c>
      <c r="H2366">
        <v>0</v>
      </c>
      <c r="I2366">
        <v>0</v>
      </c>
      <c r="J2366">
        <v>13</v>
      </c>
      <c r="K2366">
        <v>0</v>
      </c>
      <c r="L2366">
        <v>0</v>
      </c>
      <c r="M2366">
        <v>0</v>
      </c>
      <c r="N2366">
        <v>0</v>
      </c>
    </row>
    <row r="2367" spans="1:14" x14ac:dyDescent="0.2">
      <c r="A2367" t="s">
        <v>7299</v>
      </c>
      <c r="B2367" t="s">
        <v>88</v>
      </c>
      <c r="C2367" t="s">
        <v>143</v>
      </c>
      <c r="D2367" t="s">
        <v>4931</v>
      </c>
      <c r="E2367">
        <v>69</v>
      </c>
      <c r="F2367">
        <v>13</v>
      </c>
      <c r="G2367">
        <v>56</v>
      </c>
      <c r="H2367">
        <v>0</v>
      </c>
      <c r="I2367">
        <v>0</v>
      </c>
      <c r="J2367">
        <v>0</v>
      </c>
      <c r="K2367">
        <v>0</v>
      </c>
      <c r="L2367">
        <v>0</v>
      </c>
      <c r="M2367">
        <v>0</v>
      </c>
      <c r="N2367">
        <v>0</v>
      </c>
    </row>
    <row r="2368" spans="1:14" x14ac:dyDescent="0.2">
      <c r="A2368" t="s">
        <v>7300</v>
      </c>
      <c r="B2368" t="s">
        <v>88</v>
      </c>
      <c r="C2368" t="s">
        <v>143</v>
      </c>
      <c r="D2368" t="s">
        <v>4933</v>
      </c>
      <c r="E2368">
        <v>11</v>
      </c>
      <c r="F2368">
        <v>2</v>
      </c>
      <c r="G2368">
        <v>9</v>
      </c>
      <c r="H2368">
        <v>0</v>
      </c>
      <c r="I2368">
        <v>0</v>
      </c>
      <c r="J2368">
        <v>58</v>
      </c>
      <c r="K2368">
        <v>0</v>
      </c>
      <c r="L2368">
        <v>0</v>
      </c>
      <c r="M2368">
        <v>0</v>
      </c>
      <c r="N2368">
        <v>0</v>
      </c>
    </row>
    <row r="2369" spans="1:14" x14ac:dyDescent="0.2">
      <c r="A2369" t="s">
        <v>7301</v>
      </c>
      <c r="B2369" t="s">
        <v>88</v>
      </c>
      <c r="C2369" t="s">
        <v>143</v>
      </c>
      <c r="D2369" t="s">
        <v>4935</v>
      </c>
      <c r="E2369">
        <v>69</v>
      </c>
      <c r="F2369">
        <v>13</v>
      </c>
      <c r="G2369">
        <v>56</v>
      </c>
      <c r="H2369">
        <v>0</v>
      </c>
      <c r="I2369">
        <v>0</v>
      </c>
      <c r="J2369">
        <v>0</v>
      </c>
      <c r="K2369">
        <v>0</v>
      </c>
      <c r="L2369">
        <v>0</v>
      </c>
      <c r="M2369">
        <v>0</v>
      </c>
      <c r="N2369">
        <v>0</v>
      </c>
    </row>
    <row r="2370" spans="1:14" x14ac:dyDescent="0.2">
      <c r="A2370" t="s">
        <v>7302</v>
      </c>
      <c r="B2370" t="s">
        <v>88</v>
      </c>
      <c r="C2370" t="s">
        <v>143</v>
      </c>
      <c r="D2370" t="s">
        <v>4937</v>
      </c>
      <c r="E2370">
        <v>56</v>
      </c>
      <c r="F2370">
        <v>10</v>
      </c>
      <c r="G2370">
        <v>46</v>
      </c>
      <c r="H2370">
        <v>0</v>
      </c>
      <c r="I2370">
        <v>0</v>
      </c>
      <c r="J2370">
        <v>13</v>
      </c>
      <c r="K2370">
        <v>0</v>
      </c>
      <c r="L2370">
        <v>0</v>
      </c>
      <c r="M2370">
        <v>0</v>
      </c>
      <c r="N2370">
        <v>0</v>
      </c>
    </row>
    <row r="2371" spans="1:14" x14ac:dyDescent="0.2">
      <c r="A2371" t="s">
        <v>7303</v>
      </c>
      <c r="B2371" t="s">
        <v>88</v>
      </c>
      <c r="C2371" t="s">
        <v>143</v>
      </c>
      <c r="D2371" t="s">
        <v>4939</v>
      </c>
      <c r="E2371">
        <v>13</v>
      </c>
      <c r="F2371">
        <v>4</v>
      </c>
      <c r="G2371">
        <v>9</v>
      </c>
      <c r="H2371">
        <v>0</v>
      </c>
      <c r="I2371">
        <v>0</v>
      </c>
      <c r="J2371">
        <v>56</v>
      </c>
      <c r="K2371">
        <v>0</v>
      </c>
      <c r="L2371">
        <v>0</v>
      </c>
      <c r="M2371">
        <v>0</v>
      </c>
      <c r="N2371">
        <v>0</v>
      </c>
    </row>
    <row r="2372" spans="1:14" x14ac:dyDescent="0.2">
      <c r="A2372" t="s">
        <v>7304</v>
      </c>
      <c r="B2372" t="s">
        <v>88</v>
      </c>
      <c r="C2372" t="s">
        <v>143</v>
      </c>
      <c r="D2372" t="s">
        <v>4941</v>
      </c>
      <c r="E2372">
        <v>56</v>
      </c>
      <c r="F2372">
        <v>9</v>
      </c>
      <c r="G2372">
        <v>47</v>
      </c>
      <c r="H2372">
        <v>0</v>
      </c>
      <c r="I2372">
        <v>0</v>
      </c>
      <c r="J2372">
        <v>13</v>
      </c>
      <c r="K2372">
        <v>0</v>
      </c>
      <c r="L2372">
        <v>0</v>
      </c>
      <c r="M2372">
        <v>0</v>
      </c>
      <c r="N2372">
        <v>0</v>
      </c>
    </row>
    <row r="2373" spans="1:14" x14ac:dyDescent="0.2">
      <c r="A2373" t="s">
        <v>7305</v>
      </c>
      <c r="B2373" t="s">
        <v>88</v>
      </c>
      <c r="C2373" t="s">
        <v>143</v>
      </c>
      <c r="D2373" t="s">
        <v>4943</v>
      </c>
      <c r="E2373">
        <v>12</v>
      </c>
      <c r="F2373">
        <v>3</v>
      </c>
      <c r="G2373">
        <v>9</v>
      </c>
      <c r="H2373">
        <v>0</v>
      </c>
      <c r="I2373">
        <v>0</v>
      </c>
      <c r="J2373">
        <v>57</v>
      </c>
      <c r="K2373">
        <v>0</v>
      </c>
      <c r="L2373">
        <v>0</v>
      </c>
      <c r="M2373">
        <v>0</v>
      </c>
      <c r="N2373">
        <v>0</v>
      </c>
    </row>
    <row r="2374" spans="1:14" x14ac:dyDescent="0.2">
      <c r="A2374" t="s">
        <v>7306</v>
      </c>
      <c r="B2374" t="s">
        <v>88</v>
      </c>
      <c r="C2374" t="s">
        <v>143</v>
      </c>
      <c r="D2374" t="s">
        <v>4925</v>
      </c>
      <c r="E2374">
        <v>0</v>
      </c>
      <c r="F2374">
        <v>0</v>
      </c>
      <c r="G2374">
        <v>0</v>
      </c>
      <c r="H2374">
        <v>0</v>
      </c>
      <c r="I2374">
        <v>0</v>
      </c>
      <c r="J2374">
        <v>0</v>
      </c>
      <c r="K2374">
        <v>69</v>
      </c>
      <c r="L2374">
        <v>69</v>
      </c>
      <c r="M2374">
        <v>0</v>
      </c>
      <c r="N2374">
        <v>0</v>
      </c>
    </row>
    <row r="2375" spans="1:14" x14ac:dyDescent="0.2">
      <c r="A2375" t="s">
        <v>7307</v>
      </c>
      <c r="B2375" t="s">
        <v>88</v>
      </c>
      <c r="C2375" t="s">
        <v>143</v>
      </c>
      <c r="D2375" t="s">
        <v>4927</v>
      </c>
      <c r="E2375">
        <v>0</v>
      </c>
      <c r="F2375">
        <v>0</v>
      </c>
      <c r="G2375">
        <v>0</v>
      </c>
      <c r="H2375">
        <v>0</v>
      </c>
      <c r="I2375">
        <v>0</v>
      </c>
      <c r="J2375">
        <v>0</v>
      </c>
      <c r="K2375">
        <v>64</v>
      </c>
      <c r="L2375">
        <v>63</v>
      </c>
      <c r="M2375">
        <v>1</v>
      </c>
      <c r="N2375">
        <v>0</v>
      </c>
    </row>
    <row r="2376" spans="1:14" x14ac:dyDescent="0.2">
      <c r="A2376" t="s">
        <v>7308</v>
      </c>
      <c r="B2376" t="s">
        <v>88</v>
      </c>
      <c r="C2376" t="s">
        <v>144</v>
      </c>
      <c r="D2376" t="s">
        <v>4929</v>
      </c>
      <c r="E2376">
        <v>95</v>
      </c>
      <c r="F2376">
        <v>12</v>
      </c>
      <c r="G2376">
        <v>81</v>
      </c>
      <c r="H2376">
        <v>1</v>
      </c>
      <c r="I2376">
        <v>1</v>
      </c>
      <c r="J2376">
        <v>51</v>
      </c>
      <c r="K2376">
        <v>0</v>
      </c>
      <c r="L2376">
        <v>0</v>
      </c>
      <c r="M2376">
        <v>0</v>
      </c>
      <c r="N2376">
        <v>0</v>
      </c>
    </row>
    <row r="2377" spans="1:14" x14ac:dyDescent="0.2">
      <c r="A2377" t="s">
        <v>7309</v>
      </c>
      <c r="B2377" t="s">
        <v>88</v>
      </c>
      <c r="C2377" t="s">
        <v>144</v>
      </c>
      <c r="D2377" t="s">
        <v>4931</v>
      </c>
      <c r="E2377">
        <v>146</v>
      </c>
      <c r="F2377">
        <v>13</v>
      </c>
      <c r="G2377">
        <v>130</v>
      </c>
      <c r="H2377">
        <v>2</v>
      </c>
      <c r="I2377">
        <v>1</v>
      </c>
      <c r="J2377">
        <v>0</v>
      </c>
      <c r="K2377">
        <v>0</v>
      </c>
      <c r="L2377">
        <v>0</v>
      </c>
      <c r="M2377">
        <v>0</v>
      </c>
      <c r="N2377">
        <v>0</v>
      </c>
    </row>
    <row r="2378" spans="1:14" x14ac:dyDescent="0.2">
      <c r="A2378" t="s">
        <v>7310</v>
      </c>
      <c r="B2378" t="s">
        <v>88</v>
      </c>
      <c r="C2378" t="s">
        <v>144</v>
      </c>
      <c r="D2378" t="s">
        <v>4933</v>
      </c>
      <c r="E2378">
        <v>47</v>
      </c>
      <c r="F2378">
        <v>6</v>
      </c>
      <c r="G2378">
        <v>41</v>
      </c>
      <c r="H2378">
        <v>0</v>
      </c>
      <c r="I2378">
        <v>0</v>
      </c>
      <c r="J2378">
        <v>99</v>
      </c>
      <c r="K2378">
        <v>0</v>
      </c>
      <c r="L2378">
        <v>0</v>
      </c>
      <c r="M2378">
        <v>0</v>
      </c>
      <c r="N2378">
        <v>0</v>
      </c>
    </row>
    <row r="2379" spans="1:14" x14ac:dyDescent="0.2">
      <c r="A2379" t="s">
        <v>7311</v>
      </c>
      <c r="B2379" t="s">
        <v>88</v>
      </c>
      <c r="C2379" t="s">
        <v>144</v>
      </c>
      <c r="D2379" t="s">
        <v>4935</v>
      </c>
      <c r="E2379">
        <v>146</v>
      </c>
      <c r="F2379">
        <v>13</v>
      </c>
      <c r="G2379">
        <v>130</v>
      </c>
      <c r="H2379">
        <v>2</v>
      </c>
      <c r="I2379">
        <v>1</v>
      </c>
      <c r="J2379">
        <v>0</v>
      </c>
      <c r="K2379">
        <v>0</v>
      </c>
      <c r="L2379">
        <v>0</v>
      </c>
      <c r="M2379">
        <v>0</v>
      </c>
      <c r="N2379">
        <v>0</v>
      </c>
    </row>
    <row r="2380" spans="1:14" x14ac:dyDescent="0.2">
      <c r="A2380" t="s">
        <v>7312</v>
      </c>
      <c r="B2380" t="s">
        <v>88</v>
      </c>
      <c r="C2380" t="s">
        <v>144</v>
      </c>
      <c r="D2380" t="s">
        <v>4937</v>
      </c>
      <c r="E2380">
        <v>95</v>
      </c>
      <c r="F2380">
        <v>10</v>
      </c>
      <c r="G2380">
        <v>83</v>
      </c>
      <c r="H2380">
        <v>1</v>
      </c>
      <c r="I2380">
        <v>1</v>
      </c>
      <c r="J2380">
        <v>51</v>
      </c>
      <c r="K2380">
        <v>0</v>
      </c>
      <c r="L2380">
        <v>0</v>
      </c>
      <c r="M2380">
        <v>0</v>
      </c>
      <c r="N2380">
        <v>0</v>
      </c>
    </row>
    <row r="2381" spans="1:14" x14ac:dyDescent="0.2">
      <c r="A2381" t="s">
        <v>7313</v>
      </c>
      <c r="B2381" t="s">
        <v>88</v>
      </c>
      <c r="C2381" t="s">
        <v>144</v>
      </c>
      <c r="D2381" t="s">
        <v>4939</v>
      </c>
      <c r="E2381">
        <v>51</v>
      </c>
      <c r="F2381">
        <v>8</v>
      </c>
      <c r="G2381">
        <v>42</v>
      </c>
      <c r="H2381">
        <v>1</v>
      </c>
      <c r="I2381">
        <v>0</v>
      </c>
      <c r="J2381">
        <v>95</v>
      </c>
      <c r="K2381">
        <v>0</v>
      </c>
      <c r="L2381">
        <v>0</v>
      </c>
      <c r="M2381">
        <v>0</v>
      </c>
      <c r="N2381">
        <v>0</v>
      </c>
    </row>
    <row r="2382" spans="1:14" x14ac:dyDescent="0.2">
      <c r="A2382" t="s">
        <v>7314</v>
      </c>
      <c r="B2382" t="s">
        <v>88</v>
      </c>
      <c r="C2382" t="s">
        <v>144</v>
      </c>
      <c r="D2382" t="s">
        <v>4941</v>
      </c>
      <c r="E2382">
        <v>95</v>
      </c>
      <c r="F2382">
        <v>7</v>
      </c>
      <c r="G2382">
        <v>86</v>
      </c>
      <c r="H2382">
        <v>1</v>
      </c>
      <c r="I2382">
        <v>1</v>
      </c>
      <c r="J2382">
        <v>51</v>
      </c>
      <c r="K2382">
        <v>0</v>
      </c>
      <c r="L2382">
        <v>0</v>
      </c>
      <c r="M2382">
        <v>0</v>
      </c>
      <c r="N2382">
        <v>0</v>
      </c>
    </row>
    <row r="2383" spans="1:14" x14ac:dyDescent="0.2">
      <c r="A2383" t="s">
        <v>7315</v>
      </c>
      <c r="B2383" t="s">
        <v>88</v>
      </c>
      <c r="C2383" t="s">
        <v>144</v>
      </c>
      <c r="D2383" t="s">
        <v>4943</v>
      </c>
      <c r="E2383">
        <v>50</v>
      </c>
      <c r="F2383">
        <v>6</v>
      </c>
      <c r="G2383">
        <v>43</v>
      </c>
      <c r="H2383">
        <v>1</v>
      </c>
      <c r="I2383">
        <v>0</v>
      </c>
      <c r="J2383">
        <v>96</v>
      </c>
      <c r="K2383">
        <v>0</v>
      </c>
      <c r="L2383">
        <v>0</v>
      </c>
      <c r="M2383">
        <v>0</v>
      </c>
      <c r="N2383">
        <v>0</v>
      </c>
    </row>
    <row r="2384" spans="1:14" x14ac:dyDescent="0.2">
      <c r="A2384" t="s">
        <v>7316</v>
      </c>
      <c r="B2384" t="s">
        <v>88</v>
      </c>
      <c r="C2384" t="s">
        <v>144</v>
      </c>
      <c r="D2384" t="s">
        <v>4925</v>
      </c>
      <c r="E2384">
        <v>0</v>
      </c>
      <c r="F2384">
        <v>0</v>
      </c>
      <c r="G2384">
        <v>0</v>
      </c>
      <c r="H2384">
        <v>0</v>
      </c>
      <c r="I2384">
        <v>0</v>
      </c>
      <c r="J2384">
        <v>0</v>
      </c>
      <c r="K2384">
        <v>146</v>
      </c>
      <c r="L2384">
        <v>144</v>
      </c>
      <c r="M2384">
        <v>1</v>
      </c>
      <c r="N2384">
        <v>1</v>
      </c>
    </row>
    <row r="2385" spans="1:14" x14ac:dyDescent="0.2">
      <c r="A2385" t="s">
        <v>7317</v>
      </c>
      <c r="B2385" t="s">
        <v>88</v>
      </c>
      <c r="C2385" t="s">
        <v>144</v>
      </c>
      <c r="D2385" t="s">
        <v>4927</v>
      </c>
      <c r="E2385">
        <v>0</v>
      </c>
      <c r="F2385">
        <v>0</v>
      </c>
      <c r="G2385">
        <v>0</v>
      </c>
      <c r="H2385">
        <v>0</v>
      </c>
      <c r="I2385">
        <v>0</v>
      </c>
      <c r="J2385">
        <v>0</v>
      </c>
      <c r="K2385">
        <v>143</v>
      </c>
      <c r="L2385">
        <v>141</v>
      </c>
      <c r="M2385">
        <v>1</v>
      </c>
      <c r="N2385">
        <v>1</v>
      </c>
    </row>
    <row r="2386" spans="1:14" x14ac:dyDescent="0.2">
      <c r="A2386" t="s">
        <v>7318</v>
      </c>
      <c r="B2386" t="s">
        <v>88</v>
      </c>
      <c r="C2386" t="s">
        <v>145</v>
      </c>
      <c r="D2386" t="s">
        <v>4929</v>
      </c>
      <c r="E2386">
        <v>74</v>
      </c>
      <c r="F2386">
        <v>8</v>
      </c>
      <c r="G2386">
        <v>66</v>
      </c>
      <c r="H2386">
        <v>0</v>
      </c>
      <c r="I2386">
        <v>0</v>
      </c>
      <c r="J2386">
        <v>36</v>
      </c>
      <c r="K2386">
        <v>0</v>
      </c>
      <c r="L2386">
        <v>0</v>
      </c>
      <c r="M2386">
        <v>0</v>
      </c>
      <c r="N2386">
        <v>0</v>
      </c>
    </row>
    <row r="2387" spans="1:14" x14ac:dyDescent="0.2">
      <c r="A2387" t="s">
        <v>7319</v>
      </c>
      <c r="B2387" t="s">
        <v>88</v>
      </c>
      <c r="C2387" t="s">
        <v>145</v>
      </c>
      <c r="D2387" t="s">
        <v>4931</v>
      </c>
      <c r="E2387">
        <v>110</v>
      </c>
      <c r="F2387">
        <v>6</v>
      </c>
      <c r="G2387">
        <v>101</v>
      </c>
      <c r="H2387">
        <v>2</v>
      </c>
      <c r="I2387">
        <v>1</v>
      </c>
      <c r="J2387">
        <v>0</v>
      </c>
      <c r="K2387">
        <v>0</v>
      </c>
      <c r="L2387">
        <v>0</v>
      </c>
      <c r="M2387">
        <v>0</v>
      </c>
      <c r="N2387">
        <v>0</v>
      </c>
    </row>
    <row r="2388" spans="1:14" x14ac:dyDescent="0.2">
      <c r="A2388" t="s">
        <v>7320</v>
      </c>
      <c r="B2388" t="s">
        <v>88</v>
      </c>
      <c r="C2388" t="s">
        <v>145</v>
      </c>
      <c r="D2388" t="s">
        <v>4933</v>
      </c>
      <c r="E2388">
        <v>32</v>
      </c>
      <c r="F2388">
        <v>1</v>
      </c>
      <c r="G2388">
        <v>30</v>
      </c>
      <c r="H2388">
        <v>0</v>
      </c>
      <c r="I2388">
        <v>1</v>
      </c>
      <c r="J2388">
        <v>78</v>
      </c>
      <c r="K2388">
        <v>0</v>
      </c>
      <c r="L2388">
        <v>0</v>
      </c>
      <c r="M2388">
        <v>0</v>
      </c>
      <c r="N2388">
        <v>0</v>
      </c>
    </row>
    <row r="2389" spans="1:14" x14ac:dyDescent="0.2">
      <c r="A2389" t="s">
        <v>7321</v>
      </c>
      <c r="B2389" t="s">
        <v>88</v>
      </c>
      <c r="C2389" t="s">
        <v>145</v>
      </c>
      <c r="D2389" t="s">
        <v>4935</v>
      </c>
      <c r="E2389">
        <v>110</v>
      </c>
      <c r="F2389">
        <v>6</v>
      </c>
      <c r="G2389">
        <v>101</v>
      </c>
      <c r="H2389">
        <v>2</v>
      </c>
      <c r="I2389">
        <v>1</v>
      </c>
      <c r="J2389">
        <v>0</v>
      </c>
      <c r="K2389">
        <v>0</v>
      </c>
      <c r="L2389">
        <v>0</v>
      </c>
      <c r="M2389">
        <v>0</v>
      </c>
      <c r="N2389">
        <v>0</v>
      </c>
    </row>
    <row r="2390" spans="1:14" x14ac:dyDescent="0.2">
      <c r="A2390" t="s">
        <v>7322</v>
      </c>
      <c r="B2390" t="s">
        <v>88</v>
      </c>
      <c r="C2390" t="s">
        <v>145</v>
      </c>
      <c r="D2390" t="s">
        <v>4937</v>
      </c>
      <c r="E2390">
        <v>74</v>
      </c>
      <c r="F2390">
        <v>6</v>
      </c>
      <c r="G2390">
        <v>68</v>
      </c>
      <c r="H2390">
        <v>0</v>
      </c>
      <c r="I2390">
        <v>0</v>
      </c>
      <c r="J2390">
        <v>36</v>
      </c>
      <c r="K2390">
        <v>0</v>
      </c>
      <c r="L2390">
        <v>0</v>
      </c>
      <c r="M2390">
        <v>0</v>
      </c>
      <c r="N2390">
        <v>0</v>
      </c>
    </row>
    <row r="2391" spans="1:14" x14ac:dyDescent="0.2">
      <c r="A2391" t="s">
        <v>7323</v>
      </c>
      <c r="B2391" t="s">
        <v>88</v>
      </c>
      <c r="C2391" t="s">
        <v>145</v>
      </c>
      <c r="D2391" t="s">
        <v>4939</v>
      </c>
      <c r="E2391">
        <v>36</v>
      </c>
      <c r="F2391">
        <v>4</v>
      </c>
      <c r="G2391">
        <v>29</v>
      </c>
      <c r="H2391">
        <v>2</v>
      </c>
      <c r="I2391">
        <v>1</v>
      </c>
      <c r="J2391">
        <v>74</v>
      </c>
      <c r="K2391">
        <v>0</v>
      </c>
      <c r="L2391">
        <v>0</v>
      </c>
      <c r="M2391">
        <v>0</v>
      </c>
      <c r="N2391">
        <v>0</v>
      </c>
    </row>
    <row r="2392" spans="1:14" x14ac:dyDescent="0.2">
      <c r="A2392" t="s">
        <v>7324</v>
      </c>
      <c r="B2392" t="s">
        <v>88</v>
      </c>
      <c r="C2392" t="s">
        <v>145</v>
      </c>
      <c r="D2392" t="s">
        <v>4941</v>
      </c>
      <c r="E2392">
        <v>74</v>
      </c>
      <c r="F2392">
        <v>5</v>
      </c>
      <c r="G2392">
        <v>69</v>
      </c>
      <c r="H2392">
        <v>0</v>
      </c>
      <c r="I2392">
        <v>0</v>
      </c>
      <c r="J2392">
        <v>36</v>
      </c>
      <c r="K2392">
        <v>0</v>
      </c>
      <c r="L2392">
        <v>0</v>
      </c>
      <c r="M2392">
        <v>0</v>
      </c>
      <c r="N2392">
        <v>0</v>
      </c>
    </row>
    <row r="2393" spans="1:14" x14ac:dyDescent="0.2">
      <c r="A2393" t="s">
        <v>7325</v>
      </c>
      <c r="B2393" t="s">
        <v>88</v>
      </c>
      <c r="C2393" t="s">
        <v>145</v>
      </c>
      <c r="D2393" t="s">
        <v>4943</v>
      </c>
      <c r="E2393">
        <v>34</v>
      </c>
      <c r="F2393">
        <v>1</v>
      </c>
      <c r="G2393">
        <v>31</v>
      </c>
      <c r="H2393">
        <v>1</v>
      </c>
      <c r="I2393">
        <v>1</v>
      </c>
      <c r="J2393">
        <v>76</v>
      </c>
      <c r="K2393">
        <v>0</v>
      </c>
      <c r="L2393">
        <v>0</v>
      </c>
      <c r="M2393">
        <v>0</v>
      </c>
      <c r="N2393">
        <v>0</v>
      </c>
    </row>
    <row r="2394" spans="1:14" x14ac:dyDescent="0.2">
      <c r="A2394" t="s">
        <v>7326</v>
      </c>
      <c r="B2394" t="s">
        <v>88</v>
      </c>
      <c r="C2394" t="s">
        <v>145</v>
      </c>
      <c r="D2394" t="s">
        <v>4925</v>
      </c>
      <c r="E2394">
        <v>0</v>
      </c>
      <c r="F2394">
        <v>0</v>
      </c>
      <c r="G2394">
        <v>0</v>
      </c>
      <c r="H2394">
        <v>0</v>
      </c>
      <c r="I2394">
        <v>0</v>
      </c>
      <c r="J2394">
        <v>0</v>
      </c>
      <c r="K2394">
        <v>109</v>
      </c>
      <c r="L2394">
        <v>105</v>
      </c>
      <c r="M2394">
        <v>4</v>
      </c>
      <c r="N2394">
        <v>0</v>
      </c>
    </row>
    <row r="2395" spans="1:14" x14ac:dyDescent="0.2">
      <c r="A2395" t="s">
        <v>7327</v>
      </c>
      <c r="B2395" t="s">
        <v>88</v>
      </c>
      <c r="C2395" t="s">
        <v>145</v>
      </c>
      <c r="D2395" t="s">
        <v>4927</v>
      </c>
      <c r="E2395">
        <v>0</v>
      </c>
      <c r="F2395">
        <v>0</v>
      </c>
      <c r="G2395">
        <v>0</v>
      </c>
      <c r="H2395">
        <v>0</v>
      </c>
      <c r="I2395">
        <v>0</v>
      </c>
      <c r="J2395">
        <v>0</v>
      </c>
      <c r="K2395">
        <v>99</v>
      </c>
      <c r="L2395">
        <v>95</v>
      </c>
      <c r="M2395">
        <v>4</v>
      </c>
      <c r="N2395">
        <v>0</v>
      </c>
    </row>
    <row r="2396" spans="1:14" x14ac:dyDescent="0.2">
      <c r="A2396" t="s">
        <v>7328</v>
      </c>
      <c r="B2396" t="s">
        <v>88</v>
      </c>
      <c r="C2396" t="s">
        <v>146</v>
      </c>
      <c r="D2396" t="s">
        <v>4929</v>
      </c>
      <c r="E2396">
        <v>77</v>
      </c>
      <c r="F2396">
        <v>9</v>
      </c>
      <c r="G2396">
        <v>67</v>
      </c>
      <c r="H2396">
        <v>0</v>
      </c>
      <c r="I2396">
        <v>1</v>
      </c>
      <c r="J2396">
        <v>33</v>
      </c>
      <c r="K2396">
        <v>0</v>
      </c>
      <c r="L2396">
        <v>0</v>
      </c>
      <c r="M2396">
        <v>0</v>
      </c>
      <c r="N2396">
        <v>0</v>
      </c>
    </row>
    <row r="2397" spans="1:14" x14ac:dyDescent="0.2">
      <c r="A2397" t="s">
        <v>7329</v>
      </c>
      <c r="B2397" t="s">
        <v>88</v>
      </c>
      <c r="C2397" t="s">
        <v>146</v>
      </c>
      <c r="D2397" t="s">
        <v>4931</v>
      </c>
      <c r="E2397">
        <v>110</v>
      </c>
      <c r="F2397">
        <v>14</v>
      </c>
      <c r="G2397">
        <v>95</v>
      </c>
      <c r="H2397">
        <v>0</v>
      </c>
      <c r="I2397">
        <v>1</v>
      </c>
      <c r="J2397">
        <v>0</v>
      </c>
      <c r="K2397">
        <v>0</v>
      </c>
      <c r="L2397">
        <v>0</v>
      </c>
      <c r="M2397">
        <v>0</v>
      </c>
      <c r="N2397">
        <v>0</v>
      </c>
    </row>
    <row r="2398" spans="1:14" x14ac:dyDescent="0.2">
      <c r="A2398" t="s">
        <v>7330</v>
      </c>
      <c r="B2398" t="s">
        <v>88</v>
      </c>
      <c r="C2398" t="s">
        <v>146</v>
      </c>
      <c r="D2398" t="s">
        <v>4933</v>
      </c>
      <c r="E2398">
        <v>31</v>
      </c>
      <c r="F2398">
        <v>5</v>
      </c>
      <c r="G2398">
        <v>26</v>
      </c>
      <c r="H2398">
        <v>0</v>
      </c>
      <c r="I2398">
        <v>0</v>
      </c>
      <c r="J2398">
        <v>79</v>
      </c>
      <c r="K2398">
        <v>0</v>
      </c>
      <c r="L2398">
        <v>0</v>
      </c>
      <c r="M2398">
        <v>0</v>
      </c>
      <c r="N2398">
        <v>0</v>
      </c>
    </row>
    <row r="2399" spans="1:14" x14ac:dyDescent="0.2">
      <c r="A2399" t="s">
        <v>7331</v>
      </c>
      <c r="B2399" t="s">
        <v>88</v>
      </c>
      <c r="C2399" t="s">
        <v>146</v>
      </c>
      <c r="D2399" t="s">
        <v>4935</v>
      </c>
      <c r="E2399">
        <v>110</v>
      </c>
      <c r="F2399">
        <v>14</v>
      </c>
      <c r="G2399">
        <v>95</v>
      </c>
      <c r="H2399">
        <v>0</v>
      </c>
      <c r="I2399">
        <v>1</v>
      </c>
      <c r="J2399">
        <v>0</v>
      </c>
      <c r="K2399">
        <v>0</v>
      </c>
      <c r="L2399">
        <v>0</v>
      </c>
      <c r="M2399">
        <v>0</v>
      </c>
      <c r="N2399">
        <v>0</v>
      </c>
    </row>
    <row r="2400" spans="1:14" x14ac:dyDescent="0.2">
      <c r="A2400" t="s">
        <v>7332</v>
      </c>
      <c r="B2400" t="s">
        <v>88</v>
      </c>
      <c r="C2400" t="s">
        <v>146</v>
      </c>
      <c r="D2400" t="s">
        <v>4937</v>
      </c>
      <c r="E2400">
        <v>77</v>
      </c>
      <c r="F2400">
        <v>8</v>
      </c>
      <c r="G2400">
        <v>68</v>
      </c>
      <c r="H2400">
        <v>0</v>
      </c>
      <c r="I2400">
        <v>1</v>
      </c>
      <c r="J2400">
        <v>33</v>
      </c>
      <c r="K2400">
        <v>0</v>
      </c>
      <c r="L2400">
        <v>0</v>
      </c>
      <c r="M2400">
        <v>0</v>
      </c>
      <c r="N2400">
        <v>0</v>
      </c>
    </row>
    <row r="2401" spans="1:14" x14ac:dyDescent="0.2">
      <c r="A2401" t="s">
        <v>7333</v>
      </c>
      <c r="B2401" t="s">
        <v>88</v>
      </c>
      <c r="C2401" t="s">
        <v>146</v>
      </c>
      <c r="D2401" t="s">
        <v>4939</v>
      </c>
      <c r="E2401">
        <v>33</v>
      </c>
      <c r="F2401">
        <v>8</v>
      </c>
      <c r="G2401">
        <v>25</v>
      </c>
      <c r="H2401">
        <v>0</v>
      </c>
      <c r="I2401">
        <v>0</v>
      </c>
      <c r="J2401">
        <v>77</v>
      </c>
      <c r="K2401">
        <v>0</v>
      </c>
      <c r="L2401">
        <v>0</v>
      </c>
      <c r="M2401">
        <v>0</v>
      </c>
      <c r="N2401">
        <v>0</v>
      </c>
    </row>
    <row r="2402" spans="1:14" x14ac:dyDescent="0.2">
      <c r="A2402" t="s">
        <v>7334</v>
      </c>
      <c r="B2402" t="s">
        <v>88</v>
      </c>
      <c r="C2402" t="s">
        <v>146</v>
      </c>
      <c r="D2402" t="s">
        <v>4941</v>
      </c>
      <c r="E2402">
        <v>77</v>
      </c>
      <c r="F2402">
        <v>8</v>
      </c>
      <c r="G2402">
        <v>68</v>
      </c>
      <c r="H2402">
        <v>0</v>
      </c>
      <c r="I2402">
        <v>1</v>
      </c>
      <c r="J2402">
        <v>33</v>
      </c>
      <c r="K2402">
        <v>0</v>
      </c>
      <c r="L2402">
        <v>0</v>
      </c>
      <c r="M2402">
        <v>0</v>
      </c>
      <c r="N2402">
        <v>0</v>
      </c>
    </row>
    <row r="2403" spans="1:14" x14ac:dyDescent="0.2">
      <c r="A2403" t="s">
        <v>7335</v>
      </c>
      <c r="B2403" t="s">
        <v>88</v>
      </c>
      <c r="C2403" t="s">
        <v>146</v>
      </c>
      <c r="D2403" t="s">
        <v>4943</v>
      </c>
      <c r="E2403">
        <v>31</v>
      </c>
      <c r="F2403">
        <v>5</v>
      </c>
      <c r="G2403">
        <v>26</v>
      </c>
      <c r="H2403">
        <v>0</v>
      </c>
      <c r="I2403">
        <v>0</v>
      </c>
      <c r="J2403">
        <v>79</v>
      </c>
      <c r="K2403">
        <v>0</v>
      </c>
      <c r="L2403">
        <v>0</v>
      </c>
      <c r="M2403">
        <v>0</v>
      </c>
      <c r="N2403">
        <v>0</v>
      </c>
    </row>
    <row r="2404" spans="1:14" x14ac:dyDescent="0.2">
      <c r="A2404" t="s">
        <v>7336</v>
      </c>
      <c r="B2404" t="s">
        <v>88</v>
      </c>
      <c r="C2404" t="s">
        <v>146</v>
      </c>
      <c r="D2404" t="s">
        <v>4925</v>
      </c>
      <c r="E2404">
        <v>0</v>
      </c>
      <c r="F2404">
        <v>0</v>
      </c>
      <c r="G2404">
        <v>0</v>
      </c>
      <c r="H2404">
        <v>0</v>
      </c>
      <c r="I2404">
        <v>0</v>
      </c>
      <c r="J2404">
        <v>0</v>
      </c>
      <c r="K2404">
        <v>110</v>
      </c>
      <c r="L2404">
        <v>109</v>
      </c>
      <c r="M2404">
        <v>1</v>
      </c>
      <c r="N2404">
        <v>0</v>
      </c>
    </row>
    <row r="2405" spans="1:14" x14ac:dyDescent="0.2">
      <c r="A2405" t="s">
        <v>7337</v>
      </c>
      <c r="B2405" t="s">
        <v>88</v>
      </c>
      <c r="C2405" t="s">
        <v>146</v>
      </c>
      <c r="D2405" t="s">
        <v>4927</v>
      </c>
      <c r="E2405">
        <v>0</v>
      </c>
      <c r="F2405">
        <v>0</v>
      </c>
      <c r="G2405">
        <v>0</v>
      </c>
      <c r="H2405">
        <v>0</v>
      </c>
      <c r="I2405">
        <v>0</v>
      </c>
      <c r="J2405">
        <v>0</v>
      </c>
      <c r="K2405">
        <v>100</v>
      </c>
      <c r="L2405">
        <v>99</v>
      </c>
      <c r="M2405">
        <v>1</v>
      </c>
      <c r="N2405">
        <v>0</v>
      </c>
    </row>
    <row r="2406" spans="1:14" x14ac:dyDescent="0.2">
      <c r="A2406" t="s">
        <v>7338</v>
      </c>
      <c r="B2406" t="s">
        <v>88</v>
      </c>
      <c r="C2406" t="s">
        <v>147</v>
      </c>
      <c r="D2406" t="s">
        <v>4929</v>
      </c>
      <c r="E2406">
        <v>94</v>
      </c>
      <c r="F2406">
        <v>25</v>
      </c>
      <c r="G2406">
        <v>69</v>
      </c>
      <c r="H2406">
        <v>0</v>
      </c>
      <c r="I2406">
        <v>0</v>
      </c>
      <c r="J2406">
        <v>22</v>
      </c>
      <c r="K2406">
        <v>0</v>
      </c>
      <c r="L2406">
        <v>0</v>
      </c>
      <c r="M2406">
        <v>0</v>
      </c>
      <c r="N2406">
        <v>0</v>
      </c>
    </row>
    <row r="2407" spans="1:14" x14ac:dyDescent="0.2">
      <c r="A2407" t="s">
        <v>7339</v>
      </c>
      <c r="B2407" t="s">
        <v>88</v>
      </c>
      <c r="C2407" t="s">
        <v>147</v>
      </c>
      <c r="D2407" t="s">
        <v>4931</v>
      </c>
      <c r="E2407">
        <v>116</v>
      </c>
      <c r="F2407">
        <v>20</v>
      </c>
      <c r="G2407">
        <v>96</v>
      </c>
      <c r="H2407">
        <v>0</v>
      </c>
      <c r="I2407">
        <v>0</v>
      </c>
      <c r="J2407">
        <v>0</v>
      </c>
      <c r="K2407">
        <v>0</v>
      </c>
      <c r="L2407">
        <v>0</v>
      </c>
      <c r="M2407">
        <v>0</v>
      </c>
      <c r="N2407">
        <v>0</v>
      </c>
    </row>
    <row r="2408" spans="1:14" x14ac:dyDescent="0.2">
      <c r="A2408" t="s">
        <v>7340</v>
      </c>
      <c r="B2408" t="s">
        <v>88</v>
      </c>
      <c r="C2408" t="s">
        <v>147</v>
      </c>
      <c r="D2408" t="s">
        <v>4933</v>
      </c>
      <c r="E2408">
        <v>22</v>
      </c>
      <c r="F2408">
        <v>1</v>
      </c>
      <c r="G2408">
        <v>21</v>
      </c>
      <c r="H2408">
        <v>0</v>
      </c>
      <c r="I2408">
        <v>0</v>
      </c>
      <c r="J2408">
        <v>94</v>
      </c>
      <c r="K2408">
        <v>0</v>
      </c>
      <c r="L2408">
        <v>0</v>
      </c>
      <c r="M2408">
        <v>0</v>
      </c>
      <c r="N2408">
        <v>0</v>
      </c>
    </row>
    <row r="2409" spans="1:14" x14ac:dyDescent="0.2">
      <c r="A2409" t="s">
        <v>7341</v>
      </c>
      <c r="B2409" t="s">
        <v>88</v>
      </c>
      <c r="C2409" t="s">
        <v>147</v>
      </c>
      <c r="D2409" t="s">
        <v>4935</v>
      </c>
      <c r="E2409">
        <v>116</v>
      </c>
      <c r="F2409">
        <v>20</v>
      </c>
      <c r="G2409">
        <v>96</v>
      </c>
      <c r="H2409">
        <v>0</v>
      </c>
      <c r="I2409">
        <v>0</v>
      </c>
      <c r="J2409">
        <v>0</v>
      </c>
      <c r="K2409">
        <v>0</v>
      </c>
      <c r="L2409">
        <v>0</v>
      </c>
      <c r="M2409">
        <v>0</v>
      </c>
      <c r="N2409">
        <v>0</v>
      </c>
    </row>
    <row r="2410" spans="1:14" x14ac:dyDescent="0.2">
      <c r="A2410" t="s">
        <v>7342</v>
      </c>
      <c r="B2410" t="s">
        <v>88</v>
      </c>
      <c r="C2410" t="s">
        <v>147</v>
      </c>
      <c r="D2410" t="s">
        <v>4937</v>
      </c>
      <c r="E2410">
        <v>94</v>
      </c>
      <c r="F2410">
        <v>24</v>
      </c>
      <c r="G2410">
        <v>70</v>
      </c>
      <c r="H2410">
        <v>0</v>
      </c>
      <c r="I2410">
        <v>0</v>
      </c>
      <c r="J2410">
        <v>22</v>
      </c>
      <c r="K2410">
        <v>0</v>
      </c>
      <c r="L2410">
        <v>0</v>
      </c>
      <c r="M2410">
        <v>0</v>
      </c>
      <c r="N2410">
        <v>0</v>
      </c>
    </row>
    <row r="2411" spans="1:14" x14ac:dyDescent="0.2">
      <c r="A2411" t="s">
        <v>7343</v>
      </c>
      <c r="B2411" t="s">
        <v>88</v>
      </c>
      <c r="C2411" t="s">
        <v>147</v>
      </c>
      <c r="D2411" t="s">
        <v>4939</v>
      </c>
      <c r="E2411">
        <v>22</v>
      </c>
      <c r="F2411">
        <v>1</v>
      </c>
      <c r="G2411">
        <v>21</v>
      </c>
      <c r="H2411">
        <v>0</v>
      </c>
      <c r="I2411">
        <v>0</v>
      </c>
      <c r="J2411">
        <v>94</v>
      </c>
      <c r="K2411">
        <v>0</v>
      </c>
      <c r="L2411">
        <v>0</v>
      </c>
      <c r="M2411">
        <v>0</v>
      </c>
      <c r="N2411">
        <v>0</v>
      </c>
    </row>
    <row r="2412" spans="1:14" x14ac:dyDescent="0.2">
      <c r="A2412" t="s">
        <v>7344</v>
      </c>
      <c r="B2412" t="s">
        <v>88</v>
      </c>
      <c r="C2412" t="s">
        <v>147</v>
      </c>
      <c r="D2412" t="s">
        <v>4941</v>
      </c>
      <c r="E2412">
        <v>94</v>
      </c>
      <c r="F2412">
        <v>19</v>
      </c>
      <c r="G2412">
        <v>75</v>
      </c>
      <c r="H2412">
        <v>0</v>
      </c>
      <c r="I2412">
        <v>0</v>
      </c>
      <c r="J2412">
        <v>22</v>
      </c>
      <c r="K2412">
        <v>0</v>
      </c>
      <c r="L2412">
        <v>0</v>
      </c>
      <c r="M2412">
        <v>0</v>
      </c>
      <c r="N2412">
        <v>0</v>
      </c>
    </row>
    <row r="2413" spans="1:14" x14ac:dyDescent="0.2">
      <c r="A2413" t="s">
        <v>7345</v>
      </c>
      <c r="B2413" t="s">
        <v>88</v>
      </c>
      <c r="C2413" t="s">
        <v>147</v>
      </c>
      <c r="D2413" t="s">
        <v>4943</v>
      </c>
      <c r="E2413">
        <v>22</v>
      </c>
      <c r="F2413">
        <v>1</v>
      </c>
      <c r="G2413">
        <v>21</v>
      </c>
      <c r="H2413">
        <v>0</v>
      </c>
      <c r="I2413">
        <v>0</v>
      </c>
      <c r="J2413">
        <v>94</v>
      </c>
      <c r="K2413">
        <v>0</v>
      </c>
      <c r="L2413">
        <v>0</v>
      </c>
      <c r="M2413">
        <v>0</v>
      </c>
      <c r="N2413">
        <v>0</v>
      </c>
    </row>
    <row r="2414" spans="1:14" x14ac:dyDescent="0.2">
      <c r="A2414" t="s">
        <v>7346</v>
      </c>
      <c r="B2414" t="s">
        <v>88</v>
      </c>
      <c r="C2414" t="s">
        <v>147</v>
      </c>
      <c r="D2414" t="s">
        <v>4925</v>
      </c>
      <c r="E2414">
        <v>0</v>
      </c>
      <c r="F2414">
        <v>0</v>
      </c>
      <c r="G2414">
        <v>0</v>
      </c>
      <c r="H2414">
        <v>0</v>
      </c>
      <c r="I2414">
        <v>0</v>
      </c>
      <c r="J2414">
        <v>0</v>
      </c>
      <c r="K2414">
        <v>116</v>
      </c>
      <c r="L2414">
        <v>115</v>
      </c>
      <c r="M2414">
        <v>1</v>
      </c>
      <c r="N2414">
        <v>0</v>
      </c>
    </row>
    <row r="2415" spans="1:14" x14ac:dyDescent="0.2">
      <c r="A2415" t="s">
        <v>7347</v>
      </c>
      <c r="B2415" t="s">
        <v>88</v>
      </c>
      <c r="C2415" t="s">
        <v>147</v>
      </c>
      <c r="D2415" t="s">
        <v>4927</v>
      </c>
      <c r="E2415">
        <v>0</v>
      </c>
      <c r="F2415">
        <v>0</v>
      </c>
      <c r="G2415">
        <v>0</v>
      </c>
      <c r="H2415">
        <v>0</v>
      </c>
      <c r="I2415">
        <v>0</v>
      </c>
      <c r="J2415">
        <v>0</v>
      </c>
      <c r="K2415">
        <v>107</v>
      </c>
      <c r="L2415">
        <v>107</v>
      </c>
      <c r="M2415">
        <v>0</v>
      </c>
      <c r="N2415">
        <v>0</v>
      </c>
    </row>
    <row r="2416" spans="1:14" x14ac:dyDescent="0.2">
      <c r="A2416" t="s">
        <v>7348</v>
      </c>
      <c r="B2416" t="s">
        <v>88</v>
      </c>
      <c r="C2416" t="s">
        <v>148</v>
      </c>
      <c r="D2416" t="s">
        <v>4929</v>
      </c>
      <c r="E2416">
        <v>79</v>
      </c>
      <c r="F2416">
        <v>12</v>
      </c>
      <c r="G2416">
        <v>67</v>
      </c>
      <c r="H2416">
        <v>0</v>
      </c>
      <c r="I2416">
        <v>0</v>
      </c>
      <c r="J2416">
        <v>48</v>
      </c>
      <c r="K2416">
        <v>0</v>
      </c>
      <c r="L2416">
        <v>0</v>
      </c>
      <c r="M2416">
        <v>0</v>
      </c>
      <c r="N2416">
        <v>0</v>
      </c>
    </row>
    <row r="2417" spans="1:14" x14ac:dyDescent="0.2">
      <c r="A2417" t="s">
        <v>7349</v>
      </c>
      <c r="B2417" t="s">
        <v>88</v>
      </c>
      <c r="C2417" t="s">
        <v>148</v>
      </c>
      <c r="D2417" t="s">
        <v>4931</v>
      </c>
      <c r="E2417">
        <v>127</v>
      </c>
      <c r="F2417">
        <v>11</v>
      </c>
      <c r="G2417">
        <v>112</v>
      </c>
      <c r="H2417">
        <v>2</v>
      </c>
      <c r="I2417">
        <v>2</v>
      </c>
      <c r="J2417">
        <v>0</v>
      </c>
      <c r="K2417">
        <v>0</v>
      </c>
      <c r="L2417">
        <v>0</v>
      </c>
      <c r="M2417">
        <v>0</v>
      </c>
      <c r="N2417">
        <v>0</v>
      </c>
    </row>
    <row r="2418" spans="1:14" x14ac:dyDescent="0.2">
      <c r="A2418" t="s">
        <v>7350</v>
      </c>
      <c r="B2418" t="s">
        <v>88</v>
      </c>
      <c r="C2418" t="s">
        <v>148</v>
      </c>
      <c r="D2418" t="s">
        <v>4933</v>
      </c>
      <c r="E2418">
        <v>44</v>
      </c>
      <c r="F2418">
        <v>4</v>
      </c>
      <c r="G2418">
        <v>37</v>
      </c>
      <c r="H2418">
        <v>1</v>
      </c>
      <c r="I2418">
        <v>2</v>
      </c>
      <c r="J2418">
        <v>83</v>
      </c>
      <c r="K2418">
        <v>0</v>
      </c>
      <c r="L2418">
        <v>0</v>
      </c>
      <c r="M2418">
        <v>0</v>
      </c>
      <c r="N2418">
        <v>0</v>
      </c>
    </row>
    <row r="2419" spans="1:14" x14ac:dyDescent="0.2">
      <c r="A2419" t="s">
        <v>7351</v>
      </c>
      <c r="B2419" t="s">
        <v>88</v>
      </c>
      <c r="C2419" t="s">
        <v>148</v>
      </c>
      <c r="D2419" t="s">
        <v>4935</v>
      </c>
      <c r="E2419">
        <v>127</v>
      </c>
      <c r="F2419">
        <v>11</v>
      </c>
      <c r="G2419">
        <v>112</v>
      </c>
      <c r="H2419">
        <v>2</v>
      </c>
      <c r="I2419">
        <v>2</v>
      </c>
      <c r="J2419">
        <v>0</v>
      </c>
      <c r="K2419">
        <v>0</v>
      </c>
      <c r="L2419">
        <v>0</v>
      </c>
      <c r="M2419">
        <v>0</v>
      </c>
      <c r="N2419">
        <v>0</v>
      </c>
    </row>
    <row r="2420" spans="1:14" x14ac:dyDescent="0.2">
      <c r="A2420" t="s">
        <v>7352</v>
      </c>
      <c r="B2420" t="s">
        <v>88</v>
      </c>
      <c r="C2420" t="s">
        <v>148</v>
      </c>
      <c r="D2420" t="s">
        <v>4937</v>
      </c>
      <c r="E2420">
        <v>79</v>
      </c>
      <c r="F2420">
        <v>10</v>
      </c>
      <c r="G2420">
        <v>69</v>
      </c>
      <c r="H2420">
        <v>0</v>
      </c>
      <c r="I2420">
        <v>0</v>
      </c>
      <c r="J2420">
        <v>48</v>
      </c>
      <c r="K2420">
        <v>0</v>
      </c>
      <c r="L2420">
        <v>0</v>
      </c>
      <c r="M2420">
        <v>0</v>
      </c>
      <c r="N2420">
        <v>0</v>
      </c>
    </row>
    <row r="2421" spans="1:14" x14ac:dyDescent="0.2">
      <c r="A2421" t="s">
        <v>7353</v>
      </c>
      <c r="B2421" t="s">
        <v>88</v>
      </c>
      <c r="C2421" t="s">
        <v>148</v>
      </c>
      <c r="D2421" t="s">
        <v>4939</v>
      </c>
      <c r="E2421">
        <v>48</v>
      </c>
      <c r="F2421">
        <v>7</v>
      </c>
      <c r="G2421">
        <v>37</v>
      </c>
      <c r="H2421">
        <v>2</v>
      </c>
      <c r="I2421">
        <v>2</v>
      </c>
      <c r="J2421">
        <v>79</v>
      </c>
      <c r="K2421">
        <v>0</v>
      </c>
      <c r="L2421">
        <v>0</v>
      </c>
      <c r="M2421">
        <v>0</v>
      </c>
      <c r="N2421">
        <v>0</v>
      </c>
    </row>
    <row r="2422" spans="1:14" x14ac:dyDescent="0.2">
      <c r="A2422" t="s">
        <v>7354</v>
      </c>
      <c r="B2422" t="s">
        <v>88</v>
      </c>
      <c r="C2422" t="s">
        <v>148</v>
      </c>
      <c r="D2422" t="s">
        <v>4941</v>
      </c>
      <c r="E2422">
        <v>79</v>
      </c>
      <c r="F2422">
        <v>7</v>
      </c>
      <c r="G2422">
        <v>72</v>
      </c>
      <c r="H2422">
        <v>0</v>
      </c>
      <c r="I2422">
        <v>0</v>
      </c>
      <c r="J2422">
        <v>48</v>
      </c>
      <c r="K2422">
        <v>0</v>
      </c>
      <c r="L2422">
        <v>0</v>
      </c>
      <c r="M2422">
        <v>0</v>
      </c>
      <c r="N2422">
        <v>0</v>
      </c>
    </row>
    <row r="2423" spans="1:14" x14ac:dyDescent="0.2">
      <c r="A2423" t="s">
        <v>7355</v>
      </c>
      <c r="B2423" t="s">
        <v>88</v>
      </c>
      <c r="C2423" t="s">
        <v>148</v>
      </c>
      <c r="D2423" t="s">
        <v>4943</v>
      </c>
      <c r="E2423">
        <v>46</v>
      </c>
      <c r="F2423">
        <v>4</v>
      </c>
      <c r="G2423">
        <v>39</v>
      </c>
      <c r="H2423">
        <v>1</v>
      </c>
      <c r="I2423">
        <v>2</v>
      </c>
      <c r="J2423">
        <v>81</v>
      </c>
      <c r="K2423">
        <v>0</v>
      </c>
      <c r="L2423">
        <v>0</v>
      </c>
      <c r="M2423">
        <v>0</v>
      </c>
      <c r="N2423">
        <v>0</v>
      </c>
    </row>
    <row r="2424" spans="1:14" x14ac:dyDescent="0.2">
      <c r="A2424" t="s">
        <v>7356</v>
      </c>
      <c r="B2424" t="s">
        <v>88</v>
      </c>
      <c r="C2424" t="s">
        <v>148</v>
      </c>
      <c r="D2424" t="s">
        <v>4925</v>
      </c>
      <c r="E2424">
        <v>0</v>
      </c>
      <c r="F2424">
        <v>0</v>
      </c>
      <c r="G2424">
        <v>0</v>
      </c>
      <c r="H2424">
        <v>0</v>
      </c>
      <c r="I2424">
        <v>0</v>
      </c>
      <c r="J2424">
        <v>0</v>
      </c>
      <c r="K2424">
        <v>125</v>
      </c>
      <c r="L2424">
        <v>123</v>
      </c>
      <c r="M2424">
        <v>2</v>
      </c>
      <c r="N2424">
        <v>0</v>
      </c>
    </row>
    <row r="2425" spans="1:14" x14ac:dyDescent="0.2">
      <c r="A2425" t="s">
        <v>7357</v>
      </c>
      <c r="B2425" t="s">
        <v>88</v>
      </c>
      <c r="C2425" t="s">
        <v>148</v>
      </c>
      <c r="D2425" t="s">
        <v>4927</v>
      </c>
      <c r="E2425">
        <v>0</v>
      </c>
      <c r="F2425">
        <v>0</v>
      </c>
      <c r="G2425">
        <v>0</v>
      </c>
      <c r="H2425">
        <v>0</v>
      </c>
      <c r="I2425">
        <v>0</v>
      </c>
      <c r="J2425">
        <v>0</v>
      </c>
      <c r="K2425">
        <v>115</v>
      </c>
      <c r="L2425">
        <v>113</v>
      </c>
      <c r="M2425">
        <v>2</v>
      </c>
      <c r="N2425">
        <v>0</v>
      </c>
    </row>
    <row r="2426" spans="1:14" x14ac:dyDescent="0.2">
      <c r="A2426" t="s">
        <v>7358</v>
      </c>
      <c r="B2426" t="s">
        <v>88</v>
      </c>
      <c r="C2426" t="s">
        <v>149</v>
      </c>
      <c r="D2426" t="s">
        <v>4929</v>
      </c>
      <c r="E2426">
        <v>400</v>
      </c>
      <c r="F2426">
        <v>84</v>
      </c>
      <c r="G2426">
        <v>306</v>
      </c>
      <c r="H2426">
        <v>8</v>
      </c>
      <c r="I2426">
        <v>2</v>
      </c>
      <c r="J2426">
        <v>108</v>
      </c>
      <c r="K2426">
        <v>0</v>
      </c>
      <c r="L2426">
        <v>0</v>
      </c>
      <c r="M2426">
        <v>0</v>
      </c>
      <c r="N2426">
        <v>0</v>
      </c>
    </row>
    <row r="2427" spans="1:14" x14ac:dyDescent="0.2">
      <c r="A2427" t="s">
        <v>7359</v>
      </c>
      <c r="B2427" t="s">
        <v>88</v>
      </c>
      <c r="C2427" t="s">
        <v>149</v>
      </c>
      <c r="D2427" t="s">
        <v>4931</v>
      </c>
      <c r="E2427">
        <v>508</v>
      </c>
      <c r="F2427">
        <v>88</v>
      </c>
      <c r="G2427">
        <v>406</v>
      </c>
      <c r="H2427">
        <v>9</v>
      </c>
      <c r="I2427">
        <v>5</v>
      </c>
      <c r="J2427">
        <v>0</v>
      </c>
      <c r="K2427">
        <v>0</v>
      </c>
      <c r="L2427">
        <v>0</v>
      </c>
      <c r="M2427">
        <v>0</v>
      </c>
      <c r="N2427">
        <v>0</v>
      </c>
    </row>
    <row r="2428" spans="1:14" x14ac:dyDescent="0.2">
      <c r="A2428" t="s">
        <v>7360</v>
      </c>
      <c r="B2428" t="s">
        <v>88</v>
      </c>
      <c r="C2428" t="s">
        <v>149</v>
      </c>
      <c r="D2428" t="s">
        <v>4933</v>
      </c>
      <c r="E2428">
        <v>96</v>
      </c>
      <c r="F2428">
        <v>10</v>
      </c>
      <c r="G2428">
        <v>85</v>
      </c>
      <c r="H2428">
        <v>1</v>
      </c>
      <c r="I2428">
        <v>0</v>
      </c>
      <c r="J2428">
        <v>412</v>
      </c>
      <c r="K2428">
        <v>0</v>
      </c>
      <c r="L2428">
        <v>0</v>
      </c>
      <c r="M2428">
        <v>0</v>
      </c>
      <c r="N2428">
        <v>0</v>
      </c>
    </row>
    <row r="2429" spans="1:14" x14ac:dyDescent="0.2">
      <c r="A2429" t="s">
        <v>7361</v>
      </c>
      <c r="B2429" t="s">
        <v>88</v>
      </c>
      <c r="C2429" t="s">
        <v>149</v>
      </c>
      <c r="D2429" t="s">
        <v>4935</v>
      </c>
      <c r="E2429">
        <v>508</v>
      </c>
      <c r="F2429">
        <v>88</v>
      </c>
      <c r="G2429">
        <v>406</v>
      </c>
      <c r="H2429">
        <v>9</v>
      </c>
      <c r="I2429">
        <v>5</v>
      </c>
      <c r="J2429">
        <v>0</v>
      </c>
      <c r="K2429">
        <v>0</v>
      </c>
      <c r="L2429">
        <v>0</v>
      </c>
      <c r="M2429">
        <v>0</v>
      </c>
      <c r="N2429">
        <v>0</v>
      </c>
    </row>
    <row r="2430" spans="1:14" x14ac:dyDescent="0.2">
      <c r="A2430" t="s">
        <v>7362</v>
      </c>
      <c r="B2430" t="s">
        <v>88</v>
      </c>
      <c r="C2430" t="s">
        <v>149</v>
      </c>
      <c r="D2430" t="s">
        <v>4937</v>
      </c>
      <c r="E2430">
        <v>400</v>
      </c>
      <c r="F2430">
        <v>81</v>
      </c>
      <c r="G2430">
        <v>309</v>
      </c>
      <c r="H2430">
        <v>6</v>
      </c>
      <c r="I2430">
        <v>4</v>
      </c>
      <c r="J2430">
        <v>108</v>
      </c>
      <c r="K2430">
        <v>0</v>
      </c>
      <c r="L2430">
        <v>0</v>
      </c>
      <c r="M2430">
        <v>0</v>
      </c>
      <c r="N2430">
        <v>0</v>
      </c>
    </row>
    <row r="2431" spans="1:14" x14ac:dyDescent="0.2">
      <c r="A2431" t="s">
        <v>7363</v>
      </c>
      <c r="B2431" t="s">
        <v>88</v>
      </c>
      <c r="C2431" t="s">
        <v>149</v>
      </c>
      <c r="D2431" t="s">
        <v>4939</v>
      </c>
      <c r="E2431">
        <v>108</v>
      </c>
      <c r="F2431">
        <v>17</v>
      </c>
      <c r="G2431">
        <v>89</v>
      </c>
      <c r="H2431">
        <v>1</v>
      </c>
      <c r="I2431">
        <v>1</v>
      </c>
      <c r="J2431">
        <v>400</v>
      </c>
      <c r="K2431">
        <v>0</v>
      </c>
      <c r="L2431">
        <v>0</v>
      </c>
      <c r="M2431">
        <v>0</v>
      </c>
      <c r="N2431">
        <v>0</v>
      </c>
    </row>
    <row r="2432" spans="1:14" x14ac:dyDescent="0.2">
      <c r="A2432" t="s">
        <v>7364</v>
      </c>
      <c r="B2432" t="s">
        <v>88</v>
      </c>
      <c r="C2432" t="s">
        <v>149</v>
      </c>
      <c r="D2432" t="s">
        <v>4941</v>
      </c>
      <c r="E2432">
        <v>400</v>
      </c>
      <c r="F2432">
        <v>78</v>
      </c>
      <c r="G2432">
        <v>312</v>
      </c>
      <c r="H2432">
        <v>7</v>
      </c>
      <c r="I2432">
        <v>3</v>
      </c>
      <c r="J2432">
        <v>108</v>
      </c>
      <c r="K2432">
        <v>0</v>
      </c>
      <c r="L2432">
        <v>0</v>
      </c>
      <c r="M2432">
        <v>0</v>
      </c>
      <c r="N2432">
        <v>0</v>
      </c>
    </row>
    <row r="2433" spans="1:14" x14ac:dyDescent="0.2">
      <c r="A2433" t="s">
        <v>7365</v>
      </c>
      <c r="B2433" t="s">
        <v>88</v>
      </c>
      <c r="C2433" t="s">
        <v>149</v>
      </c>
      <c r="D2433" t="s">
        <v>4943</v>
      </c>
      <c r="E2433">
        <v>99</v>
      </c>
      <c r="F2433">
        <v>10</v>
      </c>
      <c r="G2433">
        <v>88</v>
      </c>
      <c r="H2433">
        <v>1</v>
      </c>
      <c r="I2433">
        <v>0</v>
      </c>
      <c r="J2433">
        <v>409</v>
      </c>
      <c r="K2433">
        <v>0</v>
      </c>
      <c r="L2433">
        <v>0</v>
      </c>
      <c r="M2433">
        <v>0</v>
      </c>
      <c r="N2433">
        <v>0</v>
      </c>
    </row>
    <row r="2434" spans="1:14" x14ac:dyDescent="0.2">
      <c r="A2434" t="s">
        <v>7366</v>
      </c>
      <c r="B2434" t="s">
        <v>88</v>
      </c>
      <c r="C2434" t="s">
        <v>149</v>
      </c>
      <c r="D2434" t="s">
        <v>4925</v>
      </c>
      <c r="E2434">
        <v>0</v>
      </c>
      <c r="F2434">
        <v>0</v>
      </c>
      <c r="G2434">
        <v>0</v>
      </c>
      <c r="H2434">
        <v>0</v>
      </c>
      <c r="I2434">
        <v>0</v>
      </c>
      <c r="J2434">
        <v>0</v>
      </c>
      <c r="K2434">
        <v>505</v>
      </c>
      <c r="L2434">
        <v>498</v>
      </c>
      <c r="M2434">
        <v>7</v>
      </c>
      <c r="N2434">
        <v>0</v>
      </c>
    </row>
    <row r="2435" spans="1:14" x14ac:dyDescent="0.2">
      <c r="A2435" t="s">
        <v>7367</v>
      </c>
      <c r="B2435" t="s">
        <v>88</v>
      </c>
      <c r="C2435" t="s">
        <v>149</v>
      </c>
      <c r="D2435" t="s">
        <v>4927</v>
      </c>
      <c r="E2435">
        <v>0</v>
      </c>
      <c r="F2435">
        <v>0</v>
      </c>
      <c r="G2435">
        <v>0</v>
      </c>
      <c r="H2435">
        <v>0</v>
      </c>
      <c r="I2435">
        <v>0</v>
      </c>
      <c r="J2435">
        <v>0</v>
      </c>
      <c r="K2435">
        <v>484</v>
      </c>
      <c r="L2435">
        <v>478</v>
      </c>
      <c r="M2435">
        <v>6</v>
      </c>
      <c r="N2435">
        <v>0</v>
      </c>
    </row>
    <row r="2436" spans="1:14" x14ac:dyDescent="0.2">
      <c r="A2436" t="s">
        <v>7368</v>
      </c>
      <c r="B2436" t="s">
        <v>88</v>
      </c>
      <c r="C2436" t="s">
        <v>150</v>
      </c>
      <c r="D2436" t="s">
        <v>4929</v>
      </c>
      <c r="E2436">
        <v>40</v>
      </c>
      <c r="F2436">
        <v>4</v>
      </c>
      <c r="G2436">
        <v>36</v>
      </c>
      <c r="H2436">
        <v>0</v>
      </c>
      <c r="I2436">
        <v>0</v>
      </c>
      <c r="J2436">
        <v>7</v>
      </c>
      <c r="K2436">
        <v>0</v>
      </c>
      <c r="L2436">
        <v>0</v>
      </c>
      <c r="M2436">
        <v>0</v>
      </c>
      <c r="N2436">
        <v>0</v>
      </c>
    </row>
    <row r="2437" spans="1:14" x14ac:dyDescent="0.2">
      <c r="A2437" t="s">
        <v>7369</v>
      </c>
      <c r="B2437" t="s">
        <v>88</v>
      </c>
      <c r="C2437" t="s">
        <v>150</v>
      </c>
      <c r="D2437" t="s">
        <v>4931</v>
      </c>
      <c r="E2437">
        <v>47</v>
      </c>
      <c r="F2437">
        <v>7</v>
      </c>
      <c r="G2437">
        <v>40</v>
      </c>
      <c r="H2437">
        <v>0</v>
      </c>
      <c r="I2437">
        <v>0</v>
      </c>
      <c r="J2437">
        <v>0</v>
      </c>
      <c r="K2437">
        <v>0</v>
      </c>
      <c r="L2437">
        <v>0</v>
      </c>
      <c r="M2437">
        <v>0</v>
      </c>
      <c r="N2437">
        <v>0</v>
      </c>
    </row>
    <row r="2438" spans="1:14" x14ac:dyDescent="0.2">
      <c r="A2438" t="s">
        <v>7370</v>
      </c>
      <c r="B2438" t="s">
        <v>88</v>
      </c>
      <c r="C2438" t="s">
        <v>150</v>
      </c>
      <c r="D2438" t="s">
        <v>4933</v>
      </c>
      <c r="E2438">
        <v>7</v>
      </c>
      <c r="F2438">
        <v>3</v>
      </c>
      <c r="G2438">
        <v>4</v>
      </c>
      <c r="H2438">
        <v>0</v>
      </c>
      <c r="I2438">
        <v>0</v>
      </c>
      <c r="J2438">
        <v>40</v>
      </c>
      <c r="K2438">
        <v>0</v>
      </c>
      <c r="L2438">
        <v>0</v>
      </c>
      <c r="M2438">
        <v>0</v>
      </c>
      <c r="N2438">
        <v>0</v>
      </c>
    </row>
    <row r="2439" spans="1:14" x14ac:dyDescent="0.2">
      <c r="A2439" t="s">
        <v>7371</v>
      </c>
      <c r="B2439" t="s">
        <v>88</v>
      </c>
      <c r="C2439" t="s">
        <v>150</v>
      </c>
      <c r="D2439" t="s">
        <v>4935</v>
      </c>
      <c r="E2439">
        <v>47</v>
      </c>
      <c r="F2439">
        <v>7</v>
      </c>
      <c r="G2439">
        <v>40</v>
      </c>
      <c r="H2439">
        <v>0</v>
      </c>
      <c r="I2439">
        <v>0</v>
      </c>
      <c r="J2439">
        <v>0</v>
      </c>
      <c r="K2439">
        <v>0</v>
      </c>
      <c r="L2439">
        <v>0</v>
      </c>
      <c r="M2439">
        <v>0</v>
      </c>
      <c r="N2439">
        <v>0</v>
      </c>
    </row>
    <row r="2440" spans="1:14" x14ac:dyDescent="0.2">
      <c r="A2440" t="s">
        <v>7372</v>
      </c>
      <c r="B2440" t="s">
        <v>88</v>
      </c>
      <c r="C2440" t="s">
        <v>150</v>
      </c>
      <c r="D2440" t="s">
        <v>4937</v>
      </c>
      <c r="E2440">
        <v>40</v>
      </c>
      <c r="F2440">
        <v>4</v>
      </c>
      <c r="G2440">
        <v>36</v>
      </c>
      <c r="H2440">
        <v>0</v>
      </c>
      <c r="I2440">
        <v>0</v>
      </c>
      <c r="J2440">
        <v>7</v>
      </c>
      <c r="K2440">
        <v>0</v>
      </c>
      <c r="L2440">
        <v>0</v>
      </c>
      <c r="M2440">
        <v>0</v>
      </c>
      <c r="N2440">
        <v>0</v>
      </c>
    </row>
    <row r="2441" spans="1:14" x14ac:dyDescent="0.2">
      <c r="A2441" t="s">
        <v>7373</v>
      </c>
      <c r="B2441" t="s">
        <v>88</v>
      </c>
      <c r="C2441" t="s">
        <v>150</v>
      </c>
      <c r="D2441" t="s">
        <v>4939</v>
      </c>
      <c r="E2441">
        <v>7</v>
      </c>
      <c r="F2441">
        <v>3</v>
      </c>
      <c r="G2441">
        <v>4</v>
      </c>
      <c r="H2441">
        <v>0</v>
      </c>
      <c r="I2441">
        <v>0</v>
      </c>
      <c r="J2441">
        <v>40</v>
      </c>
      <c r="K2441">
        <v>0</v>
      </c>
      <c r="L2441">
        <v>0</v>
      </c>
      <c r="M2441">
        <v>0</v>
      </c>
      <c r="N2441">
        <v>0</v>
      </c>
    </row>
    <row r="2442" spans="1:14" x14ac:dyDescent="0.2">
      <c r="A2442" t="s">
        <v>7374</v>
      </c>
      <c r="B2442" t="s">
        <v>88</v>
      </c>
      <c r="C2442" t="s">
        <v>150</v>
      </c>
      <c r="D2442" t="s">
        <v>4941</v>
      </c>
      <c r="E2442">
        <v>40</v>
      </c>
      <c r="F2442">
        <v>4</v>
      </c>
      <c r="G2442">
        <v>36</v>
      </c>
      <c r="H2442">
        <v>0</v>
      </c>
      <c r="I2442">
        <v>0</v>
      </c>
      <c r="J2442">
        <v>7</v>
      </c>
      <c r="K2442">
        <v>0</v>
      </c>
      <c r="L2442">
        <v>0</v>
      </c>
      <c r="M2442">
        <v>0</v>
      </c>
      <c r="N2442">
        <v>0</v>
      </c>
    </row>
    <row r="2443" spans="1:14" x14ac:dyDescent="0.2">
      <c r="A2443" t="s">
        <v>7375</v>
      </c>
      <c r="B2443" t="s">
        <v>88</v>
      </c>
      <c r="C2443" t="s">
        <v>150</v>
      </c>
      <c r="D2443" t="s">
        <v>4943</v>
      </c>
      <c r="E2443">
        <v>7</v>
      </c>
      <c r="F2443">
        <v>3</v>
      </c>
      <c r="G2443">
        <v>4</v>
      </c>
      <c r="H2443">
        <v>0</v>
      </c>
      <c r="I2443">
        <v>0</v>
      </c>
      <c r="J2443">
        <v>40</v>
      </c>
      <c r="K2443">
        <v>0</v>
      </c>
      <c r="L2443">
        <v>0</v>
      </c>
      <c r="M2443">
        <v>0</v>
      </c>
      <c r="N2443">
        <v>0</v>
      </c>
    </row>
    <row r="2444" spans="1:14" x14ac:dyDescent="0.2">
      <c r="A2444" t="s">
        <v>7376</v>
      </c>
      <c r="B2444" t="s">
        <v>88</v>
      </c>
      <c r="C2444" t="s">
        <v>150</v>
      </c>
      <c r="D2444" t="s">
        <v>4925</v>
      </c>
      <c r="E2444">
        <v>0</v>
      </c>
      <c r="F2444">
        <v>0</v>
      </c>
      <c r="G2444">
        <v>0</v>
      </c>
      <c r="H2444">
        <v>0</v>
      </c>
      <c r="I2444">
        <v>0</v>
      </c>
      <c r="J2444">
        <v>0</v>
      </c>
      <c r="K2444">
        <v>47</v>
      </c>
      <c r="L2444">
        <v>47</v>
      </c>
      <c r="M2444">
        <v>0</v>
      </c>
      <c r="N2444">
        <v>0</v>
      </c>
    </row>
    <row r="2445" spans="1:14" x14ac:dyDescent="0.2">
      <c r="A2445" t="s">
        <v>7377</v>
      </c>
      <c r="B2445" t="s">
        <v>88</v>
      </c>
      <c r="C2445" t="s">
        <v>150</v>
      </c>
      <c r="D2445" t="s">
        <v>4927</v>
      </c>
      <c r="E2445">
        <v>0</v>
      </c>
      <c r="F2445">
        <v>0</v>
      </c>
      <c r="G2445">
        <v>0</v>
      </c>
      <c r="H2445">
        <v>0</v>
      </c>
      <c r="I2445">
        <v>0</v>
      </c>
      <c r="J2445">
        <v>0</v>
      </c>
      <c r="K2445">
        <v>43</v>
      </c>
      <c r="L2445">
        <v>43</v>
      </c>
      <c r="M2445">
        <v>0</v>
      </c>
      <c r="N2445">
        <v>0</v>
      </c>
    </row>
    <row r="2446" spans="1:14" x14ac:dyDescent="0.2">
      <c r="A2446" t="s">
        <v>7378</v>
      </c>
      <c r="B2446" t="s">
        <v>88</v>
      </c>
      <c r="C2446" t="s">
        <v>151</v>
      </c>
      <c r="D2446" t="s">
        <v>4929</v>
      </c>
      <c r="E2446">
        <v>147</v>
      </c>
      <c r="F2446">
        <v>23</v>
      </c>
      <c r="G2446">
        <v>123</v>
      </c>
      <c r="H2446">
        <v>1</v>
      </c>
      <c r="I2446">
        <v>0</v>
      </c>
      <c r="J2446">
        <v>44</v>
      </c>
      <c r="K2446">
        <v>0</v>
      </c>
      <c r="L2446">
        <v>0</v>
      </c>
      <c r="M2446">
        <v>0</v>
      </c>
      <c r="N2446">
        <v>0</v>
      </c>
    </row>
    <row r="2447" spans="1:14" x14ac:dyDescent="0.2">
      <c r="A2447" t="s">
        <v>7379</v>
      </c>
      <c r="B2447" t="s">
        <v>88</v>
      </c>
      <c r="C2447" t="s">
        <v>151</v>
      </c>
      <c r="D2447" t="s">
        <v>4931</v>
      </c>
      <c r="E2447">
        <v>191</v>
      </c>
      <c r="F2447">
        <v>20</v>
      </c>
      <c r="G2447">
        <v>168</v>
      </c>
      <c r="H2447">
        <v>3</v>
      </c>
      <c r="I2447">
        <v>0</v>
      </c>
      <c r="J2447">
        <v>0</v>
      </c>
      <c r="K2447">
        <v>0</v>
      </c>
      <c r="L2447">
        <v>0</v>
      </c>
      <c r="M2447">
        <v>0</v>
      </c>
      <c r="N2447">
        <v>0</v>
      </c>
    </row>
    <row r="2448" spans="1:14" x14ac:dyDescent="0.2">
      <c r="A2448" t="s">
        <v>7380</v>
      </c>
      <c r="B2448" t="s">
        <v>88</v>
      </c>
      <c r="C2448" t="s">
        <v>151</v>
      </c>
      <c r="D2448" t="s">
        <v>4933</v>
      </c>
      <c r="E2448">
        <v>41</v>
      </c>
      <c r="F2448">
        <v>3</v>
      </c>
      <c r="G2448">
        <v>37</v>
      </c>
      <c r="H2448">
        <v>1</v>
      </c>
      <c r="I2448">
        <v>0</v>
      </c>
      <c r="J2448">
        <v>150</v>
      </c>
      <c r="K2448">
        <v>0</v>
      </c>
      <c r="L2448">
        <v>0</v>
      </c>
      <c r="M2448">
        <v>0</v>
      </c>
      <c r="N2448">
        <v>0</v>
      </c>
    </row>
    <row r="2449" spans="1:14" x14ac:dyDescent="0.2">
      <c r="A2449" t="s">
        <v>7381</v>
      </c>
      <c r="B2449" t="s">
        <v>88</v>
      </c>
      <c r="C2449" t="s">
        <v>151</v>
      </c>
      <c r="D2449" t="s">
        <v>4935</v>
      </c>
      <c r="E2449">
        <v>191</v>
      </c>
      <c r="F2449">
        <v>20</v>
      </c>
      <c r="G2449">
        <v>168</v>
      </c>
      <c r="H2449">
        <v>3</v>
      </c>
      <c r="I2449">
        <v>0</v>
      </c>
      <c r="J2449">
        <v>0</v>
      </c>
      <c r="K2449">
        <v>0</v>
      </c>
      <c r="L2449">
        <v>0</v>
      </c>
      <c r="M2449">
        <v>0</v>
      </c>
      <c r="N2449">
        <v>0</v>
      </c>
    </row>
    <row r="2450" spans="1:14" x14ac:dyDescent="0.2">
      <c r="A2450" t="s">
        <v>7382</v>
      </c>
      <c r="B2450" t="s">
        <v>88</v>
      </c>
      <c r="C2450" t="s">
        <v>151</v>
      </c>
      <c r="D2450" t="s">
        <v>4937</v>
      </c>
      <c r="E2450">
        <v>147</v>
      </c>
      <c r="F2450">
        <v>20</v>
      </c>
      <c r="G2450">
        <v>126</v>
      </c>
      <c r="H2450">
        <v>1</v>
      </c>
      <c r="I2450">
        <v>0</v>
      </c>
      <c r="J2450">
        <v>44</v>
      </c>
      <c r="K2450">
        <v>0</v>
      </c>
      <c r="L2450">
        <v>0</v>
      </c>
      <c r="M2450">
        <v>0</v>
      </c>
      <c r="N2450">
        <v>0</v>
      </c>
    </row>
    <row r="2451" spans="1:14" x14ac:dyDescent="0.2">
      <c r="A2451" t="s">
        <v>7383</v>
      </c>
      <c r="B2451" t="s">
        <v>88</v>
      </c>
      <c r="C2451" t="s">
        <v>151</v>
      </c>
      <c r="D2451" t="s">
        <v>4939</v>
      </c>
      <c r="E2451">
        <v>44</v>
      </c>
      <c r="F2451">
        <v>5</v>
      </c>
      <c r="G2451">
        <v>39</v>
      </c>
      <c r="H2451">
        <v>0</v>
      </c>
      <c r="I2451">
        <v>0</v>
      </c>
      <c r="J2451">
        <v>147</v>
      </c>
      <c r="K2451">
        <v>0</v>
      </c>
      <c r="L2451">
        <v>0</v>
      </c>
      <c r="M2451">
        <v>0</v>
      </c>
      <c r="N2451">
        <v>0</v>
      </c>
    </row>
    <row r="2452" spans="1:14" x14ac:dyDescent="0.2">
      <c r="A2452" t="s">
        <v>7384</v>
      </c>
      <c r="B2452" t="s">
        <v>88</v>
      </c>
      <c r="C2452" t="s">
        <v>151</v>
      </c>
      <c r="D2452" t="s">
        <v>4941</v>
      </c>
      <c r="E2452">
        <v>147</v>
      </c>
      <c r="F2452">
        <v>16</v>
      </c>
      <c r="G2452">
        <v>130</v>
      </c>
      <c r="H2452">
        <v>1</v>
      </c>
      <c r="I2452">
        <v>0</v>
      </c>
      <c r="J2452">
        <v>44</v>
      </c>
      <c r="K2452">
        <v>0</v>
      </c>
      <c r="L2452">
        <v>0</v>
      </c>
      <c r="M2452">
        <v>0</v>
      </c>
      <c r="N2452">
        <v>0</v>
      </c>
    </row>
    <row r="2453" spans="1:14" x14ac:dyDescent="0.2">
      <c r="A2453" t="s">
        <v>7385</v>
      </c>
      <c r="B2453" t="s">
        <v>88</v>
      </c>
      <c r="C2453" t="s">
        <v>151</v>
      </c>
      <c r="D2453" t="s">
        <v>4943</v>
      </c>
      <c r="E2453">
        <v>42</v>
      </c>
      <c r="F2453">
        <v>3</v>
      </c>
      <c r="G2453">
        <v>37</v>
      </c>
      <c r="H2453">
        <v>2</v>
      </c>
      <c r="I2453">
        <v>0</v>
      </c>
      <c r="J2453">
        <v>149</v>
      </c>
      <c r="K2453">
        <v>0</v>
      </c>
      <c r="L2453">
        <v>0</v>
      </c>
      <c r="M2453">
        <v>0</v>
      </c>
      <c r="N2453">
        <v>0</v>
      </c>
    </row>
    <row r="2454" spans="1:14" x14ac:dyDescent="0.2">
      <c r="A2454" t="s">
        <v>7386</v>
      </c>
      <c r="B2454" t="s">
        <v>88</v>
      </c>
      <c r="C2454" t="s">
        <v>151</v>
      </c>
      <c r="D2454" t="s">
        <v>4925</v>
      </c>
      <c r="E2454">
        <v>0</v>
      </c>
      <c r="F2454">
        <v>0</v>
      </c>
      <c r="G2454">
        <v>0</v>
      </c>
      <c r="H2454">
        <v>0</v>
      </c>
      <c r="I2454">
        <v>0</v>
      </c>
      <c r="J2454">
        <v>0</v>
      </c>
      <c r="K2454">
        <v>191</v>
      </c>
      <c r="L2454">
        <v>191</v>
      </c>
      <c r="M2454">
        <v>0</v>
      </c>
      <c r="N2454">
        <v>0</v>
      </c>
    </row>
    <row r="2455" spans="1:14" x14ac:dyDescent="0.2">
      <c r="A2455" t="s">
        <v>7387</v>
      </c>
      <c r="B2455" t="s">
        <v>88</v>
      </c>
      <c r="C2455" t="s">
        <v>151</v>
      </c>
      <c r="D2455" t="s">
        <v>4927</v>
      </c>
      <c r="E2455">
        <v>0</v>
      </c>
      <c r="F2455">
        <v>0</v>
      </c>
      <c r="G2455">
        <v>0</v>
      </c>
      <c r="H2455">
        <v>0</v>
      </c>
      <c r="I2455">
        <v>0</v>
      </c>
      <c r="J2455">
        <v>0</v>
      </c>
      <c r="K2455">
        <v>182</v>
      </c>
      <c r="L2455">
        <v>182</v>
      </c>
      <c r="M2455">
        <v>0</v>
      </c>
      <c r="N2455">
        <v>0</v>
      </c>
    </row>
    <row r="2456" spans="1:14" x14ac:dyDescent="0.2">
      <c r="A2456" t="s">
        <v>7388</v>
      </c>
      <c r="B2456" t="s">
        <v>88</v>
      </c>
      <c r="C2456" t="s">
        <v>152</v>
      </c>
      <c r="D2456" t="s">
        <v>4929</v>
      </c>
      <c r="E2456">
        <v>130</v>
      </c>
      <c r="F2456">
        <v>17</v>
      </c>
      <c r="G2456">
        <v>107</v>
      </c>
      <c r="H2456">
        <v>4</v>
      </c>
      <c r="I2456">
        <v>2</v>
      </c>
      <c r="J2456">
        <v>49</v>
      </c>
      <c r="K2456">
        <v>0</v>
      </c>
      <c r="L2456">
        <v>0</v>
      </c>
      <c r="M2456">
        <v>0</v>
      </c>
      <c r="N2456">
        <v>0</v>
      </c>
    </row>
    <row r="2457" spans="1:14" x14ac:dyDescent="0.2">
      <c r="A2457" t="s">
        <v>7389</v>
      </c>
      <c r="B2457" t="s">
        <v>88</v>
      </c>
      <c r="C2457" t="s">
        <v>152</v>
      </c>
      <c r="D2457" t="s">
        <v>4931</v>
      </c>
      <c r="E2457">
        <v>179</v>
      </c>
      <c r="F2457">
        <v>17</v>
      </c>
      <c r="G2457">
        <v>152</v>
      </c>
      <c r="H2457">
        <v>6</v>
      </c>
      <c r="I2457">
        <v>4</v>
      </c>
      <c r="J2457">
        <v>0</v>
      </c>
      <c r="K2457">
        <v>0</v>
      </c>
      <c r="L2457">
        <v>0</v>
      </c>
      <c r="M2457">
        <v>0</v>
      </c>
      <c r="N2457">
        <v>0</v>
      </c>
    </row>
    <row r="2458" spans="1:14" x14ac:dyDescent="0.2">
      <c r="A2458" t="s">
        <v>7390</v>
      </c>
      <c r="B2458" t="s">
        <v>88</v>
      </c>
      <c r="C2458" t="s">
        <v>152</v>
      </c>
      <c r="D2458" t="s">
        <v>4933</v>
      </c>
      <c r="E2458">
        <v>44</v>
      </c>
      <c r="F2458">
        <v>6</v>
      </c>
      <c r="G2458">
        <v>37</v>
      </c>
      <c r="H2458">
        <v>1</v>
      </c>
      <c r="I2458">
        <v>0</v>
      </c>
      <c r="J2458">
        <v>135</v>
      </c>
      <c r="K2458">
        <v>0</v>
      </c>
      <c r="L2458">
        <v>0</v>
      </c>
      <c r="M2458">
        <v>0</v>
      </c>
      <c r="N2458">
        <v>0</v>
      </c>
    </row>
    <row r="2459" spans="1:14" x14ac:dyDescent="0.2">
      <c r="A2459" t="s">
        <v>7391</v>
      </c>
      <c r="B2459" t="s">
        <v>88</v>
      </c>
      <c r="C2459" t="s">
        <v>152</v>
      </c>
      <c r="D2459" t="s">
        <v>4935</v>
      </c>
      <c r="E2459">
        <v>179</v>
      </c>
      <c r="F2459">
        <v>17</v>
      </c>
      <c r="G2459">
        <v>152</v>
      </c>
      <c r="H2459">
        <v>6</v>
      </c>
      <c r="I2459">
        <v>4</v>
      </c>
      <c r="J2459">
        <v>0</v>
      </c>
      <c r="K2459">
        <v>0</v>
      </c>
      <c r="L2459">
        <v>0</v>
      </c>
      <c r="M2459">
        <v>0</v>
      </c>
      <c r="N2459">
        <v>0</v>
      </c>
    </row>
    <row r="2460" spans="1:14" x14ac:dyDescent="0.2">
      <c r="A2460" t="s">
        <v>7392</v>
      </c>
      <c r="B2460" t="s">
        <v>88</v>
      </c>
      <c r="C2460" t="s">
        <v>152</v>
      </c>
      <c r="D2460" t="s">
        <v>4937</v>
      </c>
      <c r="E2460">
        <v>130</v>
      </c>
      <c r="F2460">
        <v>14</v>
      </c>
      <c r="G2460">
        <v>110</v>
      </c>
      <c r="H2460">
        <v>3</v>
      </c>
      <c r="I2460">
        <v>3</v>
      </c>
      <c r="J2460">
        <v>49</v>
      </c>
      <c r="K2460">
        <v>0</v>
      </c>
      <c r="L2460">
        <v>0</v>
      </c>
      <c r="M2460">
        <v>0</v>
      </c>
      <c r="N2460">
        <v>0</v>
      </c>
    </row>
    <row r="2461" spans="1:14" x14ac:dyDescent="0.2">
      <c r="A2461" t="s">
        <v>7393</v>
      </c>
      <c r="B2461" t="s">
        <v>88</v>
      </c>
      <c r="C2461" t="s">
        <v>152</v>
      </c>
      <c r="D2461" t="s">
        <v>4939</v>
      </c>
      <c r="E2461">
        <v>49</v>
      </c>
      <c r="F2461">
        <v>9</v>
      </c>
      <c r="G2461">
        <v>38</v>
      </c>
      <c r="H2461">
        <v>1</v>
      </c>
      <c r="I2461">
        <v>1</v>
      </c>
      <c r="J2461">
        <v>130</v>
      </c>
      <c r="K2461">
        <v>0</v>
      </c>
      <c r="L2461">
        <v>0</v>
      </c>
      <c r="M2461">
        <v>0</v>
      </c>
      <c r="N2461">
        <v>0</v>
      </c>
    </row>
    <row r="2462" spans="1:14" x14ac:dyDescent="0.2">
      <c r="A2462" t="s">
        <v>7394</v>
      </c>
      <c r="B2462" t="s">
        <v>88</v>
      </c>
      <c r="C2462" t="s">
        <v>152</v>
      </c>
      <c r="D2462" t="s">
        <v>4941</v>
      </c>
      <c r="E2462">
        <v>130</v>
      </c>
      <c r="F2462">
        <v>11</v>
      </c>
      <c r="G2462">
        <v>113</v>
      </c>
      <c r="H2462">
        <v>4</v>
      </c>
      <c r="I2462">
        <v>2</v>
      </c>
      <c r="J2462">
        <v>49</v>
      </c>
      <c r="K2462">
        <v>0</v>
      </c>
      <c r="L2462">
        <v>0</v>
      </c>
      <c r="M2462">
        <v>0</v>
      </c>
      <c r="N2462">
        <v>0</v>
      </c>
    </row>
    <row r="2463" spans="1:14" x14ac:dyDescent="0.2">
      <c r="A2463" t="s">
        <v>7395</v>
      </c>
      <c r="B2463" t="s">
        <v>88</v>
      </c>
      <c r="C2463" t="s">
        <v>152</v>
      </c>
      <c r="D2463" t="s">
        <v>4943</v>
      </c>
      <c r="E2463">
        <v>48</v>
      </c>
      <c r="F2463">
        <v>6</v>
      </c>
      <c r="G2463">
        <v>40</v>
      </c>
      <c r="H2463">
        <v>2</v>
      </c>
      <c r="I2463">
        <v>0</v>
      </c>
      <c r="J2463">
        <v>131</v>
      </c>
      <c r="K2463">
        <v>0</v>
      </c>
      <c r="L2463">
        <v>0</v>
      </c>
      <c r="M2463">
        <v>0</v>
      </c>
      <c r="N2463">
        <v>0</v>
      </c>
    </row>
    <row r="2464" spans="1:14" x14ac:dyDescent="0.2">
      <c r="A2464" t="s">
        <v>7396</v>
      </c>
      <c r="B2464" t="s">
        <v>88</v>
      </c>
      <c r="C2464" t="s">
        <v>152</v>
      </c>
      <c r="D2464" t="s">
        <v>4925</v>
      </c>
      <c r="E2464">
        <v>0</v>
      </c>
      <c r="F2464">
        <v>0</v>
      </c>
      <c r="G2464">
        <v>0</v>
      </c>
      <c r="H2464">
        <v>0</v>
      </c>
      <c r="I2464">
        <v>0</v>
      </c>
      <c r="J2464">
        <v>0</v>
      </c>
      <c r="K2464">
        <v>177</v>
      </c>
      <c r="L2464">
        <v>170</v>
      </c>
      <c r="M2464">
        <v>6</v>
      </c>
      <c r="N2464">
        <v>1</v>
      </c>
    </row>
    <row r="2465" spans="1:14" x14ac:dyDescent="0.2">
      <c r="A2465" t="s">
        <v>7397</v>
      </c>
      <c r="B2465" t="s">
        <v>88</v>
      </c>
      <c r="C2465" t="s">
        <v>152</v>
      </c>
      <c r="D2465" t="s">
        <v>4927</v>
      </c>
      <c r="E2465">
        <v>0</v>
      </c>
      <c r="F2465">
        <v>0</v>
      </c>
      <c r="G2465">
        <v>0</v>
      </c>
      <c r="H2465">
        <v>0</v>
      </c>
      <c r="I2465">
        <v>0</v>
      </c>
      <c r="J2465">
        <v>0</v>
      </c>
      <c r="K2465">
        <v>161</v>
      </c>
      <c r="L2465">
        <v>154</v>
      </c>
      <c r="M2465">
        <v>6</v>
      </c>
      <c r="N2465">
        <v>1</v>
      </c>
    </row>
    <row r="2466" spans="1:14" x14ac:dyDescent="0.2">
      <c r="A2466" t="s">
        <v>7398</v>
      </c>
      <c r="B2466" t="s">
        <v>88</v>
      </c>
      <c r="C2466" t="s">
        <v>153</v>
      </c>
      <c r="D2466" t="s">
        <v>4929</v>
      </c>
      <c r="E2466">
        <v>53</v>
      </c>
      <c r="F2466">
        <v>3</v>
      </c>
      <c r="G2466">
        <v>49</v>
      </c>
      <c r="H2466">
        <v>1</v>
      </c>
      <c r="I2466">
        <v>0</v>
      </c>
      <c r="J2466">
        <v>31</v>
      </c>
      <c r="K2466">
        <v>0</v>
      </c>
      <c r="L2466">
        <v>0</v>
      </c>
      <c r="M2466">
        <v>0</v>
      </c>
      <c r="N2466">
        <v>0</v>
      </c>
    </row>
    <row r="2467" spans="1:14" x14ac:dyDescent="0.2">
      <c r="A2467" t="s">
        <v>7399</v>
      </c>
      <c r="B2467" t="s">
        <v>88</v>
      </c>
      <c r="C2467" t="s">
        <v>153</v>
      </c>
      <c r="D2467" t="s">
        <v>4931</v>
      </c>
      <c r="E2467">
        <v>84</v>
      </c>
      <c r="F2467">
        <v>5</v>
      </c>
      <c r="G2467">
        <v>76</v>
      </c>
      <c r="H2467">
        <v>2</v>
      </c>
      <c r="I2467">
        <v>1</v>
      </c>
      <c r="J2467">
        <v>0</v>
      </c>
      <c r="K2467">
        <v>0</v>
      </c>
      <c r="L2467">
        <v>0</v>
      </c>
      <c r="M2467">
        <v>0</v>
      </c>
      <c r="N2467">
        <v>0</v>
      </c>
    </row>
    <row r="2468" spans="1:14" x14ac:dyDescent="0.2">
      <c r="A2468" t="s">
        <v>7400</v>
      </c>
      <c r="B2468" t="s">
        <v>88</v>
      </c>
      <c r="C2468" t="s">
        <v>153</v>
      </c>
      <c r="D2468" t="s">
        <v>4933</v>
      </c>
      <c r="E2468">
        <v>27</v>
      </c>
      <c r="F2468">
        <v>3</v>
      </c>
      <c r="G2468">
        <v>24</v>
      </c>
      <c r="H2468">
        <v>0</v>
      </c>
      <c r="I2468">
        <v>0</v>
      </c>
      <c r="J2468">
        <v>57</v>
      </c>
      <c r="K2468">
        <v>0</v>
      </c>
      <c r="L2468">
        <v>0</v>
      </c>
      <c r="M2468">
        <v>0</v>
      </c>
      <c r="N2468">
        <v>0</v>
      </c>
    </row>
    <row r="2469" spans="1:14" x14ac:dyDescent="0.2">
      <c r="A2469" t="s">
        <v>7401</v>
      </c>
      <c r="B2469" t="s">
        <v>88</v>
      </c>
      <c r="C2469" t="s">
        <v>153</v>
      </c>
      <c r="D2469" t="s">
        <v>4935</v>
      </c>
      <c r="E2469">
        <v>84</v>
      </c>
      <c r="F2469">
        <v>5</v>
      </c>
      <c r="G2469">
        <v>76</v>
      </c>
      <c r="H2469">
        <v>2</v>
      </c>
      <c r="I2469">
        <v>1</v>
      </c>
      <c r="J2469">
        <v>0</v>
      </c>
      <c r="K2469">
        <v>0</v>
      </c>
      <c r="L2469">
        <v>0</v>
      </c>
      <c r="M2469">
        <v>0</v>
      </c>
      <c r="N2469">
        <v>0</v>
      </c>
    </row>
    <row r="2470" spans="1:14" x14ac:dyDescent="0.2">
      <c r="A2470" t="s">
        <v>7402</v>
      </c>
      <c r="B2470" t="s">
        <v>88</v>
      </c>
      <c r="C2470" t="s">
        <v>153</v>
      </c>
      <c r="D2470" t="s">
        <v>4937</v>
      </c>
      <c r="E2470">
        <v>53</v>
      </c>
      <c r="F2470">
        <v>4</v>
      </c>
      <c r="G2470">
        <v>48</v>
      </c>
      <c r="H2470">
        <v>0</v>
      </c>
      <c r="I2470">
        <v>1</v>
      </c>
      <c r="J2470">
        <v>31</v>
      </c>
      <c r="K2470">
        <v>0</v>
      </c>
      <c r="L2470">
        <v>0</v>
      </c>
      <c r="M2470">
        <v>0</v>
      </c>
      <c r="N2470">
        <v>0</v>
      </c>
    </row>
    <row r="2471" spans="1:14" x14ac:dyDescent="0.2">
      <c r="A2471" t="s">
        <v>7403</v>
      </c>
      <c r="B2471" t="s">
        <v>88</v>
      </c>
      <c r="C2471" t="s">
        <v>153</v>
      </c>
      <c r="D2471" t="s">
        <v>4939</v>
      </c>
      <c r="E2471">
        <v>31</v>
      </c>
      <c r="F2471">
        <v>3</v>
      </c>
      <c r="G2471">
        <v>28</v>
      </c>
      <c r="H2471">
        <v>0</v>
      </c>
      <c r="I2471">
        <v>0</v>
      </c>
      <c r="J2471">
        <v>53</v>
      </c>
      <c r="K2471">
        <v>0</v>
      </c>
      <c r="L2471">
        <v>0</v>
      </c>
      <c r="M2471">
        <v>0</v>
      </c>
      <c r="N2471">
        <v>0</v>
      </c>
    </row>
    <row r="2472" spans="1:14" x14ac:dyDescent="0.2">
      <c r="A2472" t="s">
        <v>7404</v>
      </c>
      <c r="B2472" t="s">
        <v>88</v>
      </c>
      <c r="C2472" t="s">
        <v>153</v>
      </c>
      <c r="D2472" t="s">
        <v>4941</v>
      </c>
      <c r="E2472">
        <v>53</v>
      </c>
      <c r="F2472">
        <v>3</v>
      </c>
      <c r="G2472">
        <v>49</v>
      </c>
      <c r="H2472">
        <v>1</v>
      </c>
      <c r="I2472">
        <v>0</v>
      </c>
      <c r="J2472">
        <v>31</v>
      </c>
      <c r="K2472">
        <v>0</v>
      </c>
      <c r="L2472">
        <v>0</v>
      </c>
      <c r="M2472">
        <v>0</v>
      </c>
      <c r="N2472">
        <v>0</v>
      </c>
    </row>
    <row r="2473" spans="1:14" x14ac:dyDescent="0.2">
      <c r="A2473" t="s">
        <v>7405</v>
      </c>
      <c r="B2473" t="s">
        <v>88</v>
      </c>
      <c r="C2473" t="s">
        <v>153</v>
      </c>
      <c r="D2473" t="s">
        <v>4943</v>
      </c>
      <c r="E2473">
        <v>29</v>
      </c>
      <c r="F2473">
        <v>4</v>
      </c>
      <c r="G2473">
        <v>24</v>
      </c>
      <c r="H2473">
        <v>1</v>
      </c>
      <c r="I2473">
        <v>0</v>
      </c>
      <c r="J2473">
        <v>55</v>
      </c>
      <c r="K2473">
        <v>0</v>
      </c>
      <c r="L2473">
        <v>0</v>
      </c>
      <c r="M2473">
        <v>0</v>
      </c>
      <c r="N2473">
        <v>0</v>
      </c>
    </row>
    <row r="2474" spans="1:14" x14ac:dyDescent="0.2">
      <c r="A2474" t="s">
        <v>7406</v>
      </c>
      <c r="B2474" t="s">
        <v>88</v>
      </c>
      <c r="C2474" t="s">
        <v>153</v>
      </c>
      <c r="D2474" t="s">
        <v>4925</v>
      </c>
      <c r="E2474">
        <v>0</v>
      </c>
      <c r="F2474">
        <v>0</v>
      </c>
      <c r="G2474">
        <v>0</v>
      </c>
      <c r="H2474">
        <v>0</v>
      </c>
      <c r="I2474">
        <v>0</v>
      </c>
      <c r="J2474">
        <v>0</v>
      </c>
      <c r="K2474">
        <v>82</v>
      </c>
      <c r="L2474">
        <v>82</v>
      </c>
      <c r="M2474">
        <v>0</v>
      </c>
      <c r="N2474">
        <v>0</v>
      </c>
    </row>
    <row r="2475" spans="1:14" x14ac:dyDescent="0.2">
      <c r="A2475" t="s">
        <v>7407</v>
      </c>
      <c r="B2475" t="s">
        <v>88</v>
      </c>
      <c r="C2475" t="s">
        <v>153</v>
      </c>
      <c r="D2475" t="s">
        <v>4927</v>
      </c>
      <c r="E2475">
        <v>0</v>
      </c>
      <c r="F2475">
        <v>0</v>
      </c>
      <c r="G2475">
        <v>0</v>
      </c>
      <c r="H2475">
        <v>0</v>
      </c>
      <c r="I2475">
        <v>0</v>
      </c>
      <c r="J2475">
        <v>0</v>
      </c>
      <c r="K2475">
        <v>64</v>
      </c>
      <c r="L2475">
        <v>64</v>
      </c>
      <c r="M2475">
        <v>0</v>
      </c>
      <c r="N2475">
        <v>0</v>
      </c>
    </row>
    <row r="2476" spans="1:14" x14ac:dyDescent="0.2">
      <c r="A2476" t="s">
        <v>7408</v>
      </c>
      <c r="B2476" t="s">
        <v>88</v>
      </c>
      <c r="C2476" t="s">
        <v>154</v>
      </c>
      <c r="D2476" t="s">
        <v>4929</v>
      </c>
      <c r="E2476">
        <v>34</v>
      </c>
      <c r="F2476">
        <v>3</v>
      </c>
      <c r="G2476">
        <v>29</v>
      </c>
      <c r="H2476">
        <v>2</v>
      </c>
      <c r="I2476">
        <v>0</v>
      </c>
      <c r="J2476">
        <v>17</v>
      </c>
      <c r="K2476">
        <v>0</v>
      </c>
      <c r="L2476">
        <v>0</v>
      </c>
      <c r="M2476">
        <v>0</v>
      </c>
      <c r="N2476">
        <v>0</v>
      </c>
    </row>
    <row r="2477" spans="1:14" x14ac:dyDescent="0.2">
      <c r="A2477" t="s">
        <v>7409</v>
      </c>
      <c r="B2477" t="s">
        <v>88</v>
      </c>
      <c r="C2477" t="s">
        <v>154</v>
      </c>
      <c r="D2477" t="s">
        <v>4931</v>
      </c>
      <c r="E2477">
        <v>51</v>
      </c>
      <c r="F2477">
        <v>6</v>
      </c>
      <c r="G2477">
        <v>43</v>
      </c>
      <c r="H2477">
        <v>2</v>
      </c>
      <c r="I2477">
        <v>0</v>
      </c>
      <c r="J2477">
        <v>0</v>
      </c>
      <c r="K2477">
        <v>0</v>
      </c>
      <c r="L2477">
        <v>0</v>
      </c>
      <c r="M2477">
        <v>0</v>
      </c>
      <c r="N2477">
        <v>0</v>
      </c>
    </row>
    <row r="2478" spans="1:14" x14ac:dyDescent="0.2">
      <c r="A2478" t="s">
        <v>7410</v>
      </c>
      <c r="B2478" t="s">
        <v>88</v>
      </c>
      <c r="C2478" t="s">
        <v>154</v>
      </c>
      <c r="D2478" t="s">
        <v>4933</v>
      </c>
      <c r="E2478">
        <v>16</v>
      </c>
      <c r="F2478">
        <v>3</v>
      </c>
      <c r="G2478">
        <v>13</v>
      </c>
      <c r="H2478">
        <v>0</v>
      </c>
      <c r="I2478">
        <v>0</v>
      </c>
      <c r="J2478">
        <v>35</v>
      </c>
      <c r="K2478">
        <v>0</v>
      </c>
      <c r="L2478">
        <v>0</v>
      </c>
      <c r="M2478">
        <v>0</v>
      </c>
      <c r="N2478">
        <v>0</v>
      </c>
    </row>
    <row r="2479" spans="1:14" x14ac:dyDescent="0.2">
      <c r="A2479" t="s">
        <v>7411</v>
      </c>
      <c r="B2479" t="s">
        <v>88</v>
      </c>
      <c r="C2479" t="s">
        <v>154</v>
      </c>
      <c r="D2479" t="s">
        <v>4935</v>
      </c>
      <c r="E2479">
        <v>51</v>
      </c>
      <c r="F2479">
        <v>6</v>
      </c>
      <c r="G2479">
        <v>43</v>
      </c>
      <c r="H2479">
        <v>2</v>
      </c>
      <c r="I2479">
        <v>0</v>
      </c>
      <c r="J2479">
        <v>0</v>
      </c>
      <c r="K2479">
        <v>0</v>
      </c>
      <c r="L2479">
        <v>0</v>
      </c>
      <c r="M2479">
        <v>0</v>
      </c>
      <c r="N2479">
        <v>0</v>
      </c>
    </row>
    <row r="2480" spans="1:14" x14ac:dyDescent="0.2">
      <c r="A2480" t="s">
        <v>7412</v>
      </c>
      <c r="B2480" t="s">
        <v>88</v>
      </c>
      <c r="C2480" t="s">
        <v>154</v>
      </c>
      <c r="D2480" t="s">
        <v>4937</v>
      </c>
      <c r="E2480">
        <v>34</v>
      </c>
      <c r="F2480">
        <v>3</v>
      </c>
      <c r="G2480">
        <v>29</v>
      </c>
      <c r="H2480">
        <v>2</v>
      </c>
      <c r="I2480">
        <v>0</v>
      </c>
      <c r="J2480">
        <v>17</v>
      </c>
      <c r="K2480">
        <v>0</v>
      </c>
      <c r="L2480">
        <v>0</v>
      </c>
      <c r="M2480">
        <v>0</v>
      </c>
      <c r="N2480">
        <v>0</v>
      </c>
    </row>
    <row r="2481" spans="1:14" x14ac:dyDescent="0.2">
      <c r="A2481" t="s">
        <v>7413</v>
      </c>
      <c r="B2481" t="s">
        <v>88</v>
      </c>
      <c r="C2481" t="s">
        <v>154</v>
      </c>
      <c r="D2481" t="s">
        <v>4939</v>
      </c>
      <c r="E2481">
        <v>17</v>
      </c>
      <c r="F2481">
        <v>3</v>
      </c>
      <c r="G2481">
        <v>14</v>
      </c>
      <c r="H2481">
        <v>0</v>
      </c>
      <c r="I2481">
        <v>0</v>
      </c>
      <c r="J2481">
        <v>34</v>
      </c>
      <c r="K2481">
        <v>0</v>
      </c>
      <c r="L2481">
        <v>0</v>
      </c>
      <c r="M2481">
        <v>0</v>
      </c>
      <c r="N2481">
        <v>0</v>
      </c>
    </row>
    <row r="2482" spans="1:14" x14ac:dyDescent="0.2">
      <c r="A2482" t="s">
        <v>7414</v>
      </c>
      <c r="B2482" t="s">
        <v>88</v>
      </c>
      <c r="C2482" t="s">
        <v>154</v>
      </c>
      <c r="D2482" t="s">
        <v>4941</v>
      </c>
      <c r="E2482">
        <v>34</v>
      </c>
      <c r="F2482">
        <v>3</v>
      </c>
      <c r="G2482">
        <v>29</v>
      </c>
      <c r="H2482">
        <v>2</v>
      </c>
      <c r="I2482">
        <v>0</v>
      </c>
      <c r="J2482">
        <v>17</v>
      </c>
      <c r="K2482">
        <v>0</v>
      </c>
      <c r="L2482">
        <v>0</v>
      </c>
      <c r="M2482">
        <v>0</v>
      </c>
      <c r="N2482">
        <v>0</v>
      </c>
    </row>
    <row r="2483" spans="1:14" x14ac:dyDescent="0.2">
      <c r="A2483" t="s">
        <v>7415</v>
      </c>
      <c r="B2483" t="s">
        <v>88</v>
      </c>
      <c r="C2483" t="s">
        <v>154</v>
      </c>
      <c r="D2483" t="s">
        <v>4943</v>
      </c>
      <c r="E2483">
        <v>16</v>
      </c>
      <c r="F2483">
        <v>3</v>
      </c>
      <c r="G2483">
        <v>13</v>
      </c>
      <c r="H2483">
        <v>0</v>
      </c>
      <c r="I2483">
        <v>0</v>
      </c>
      <c r="J2483">
        <v>35</v>
      </c>
      <c r="K2483">
        <v>0</v>
      </c>
      <c r="L2483">
        <v>0</v>
      </c>
      <c r="M2483">
        <v>0</v>
      </c>
      <c r="N2483">
        <v>0</v>
      </c>
    </row>
    <row r="2484" spans="1:14" x14ac:dyDescent="0.2">
      <c r="A2484" t="s">
        <v>7416</v>
      </c>
      <c r="B2484" t="s">
        <v>88</v>
      </c>
      <c r="C2484" t="s">
        <v>154</v>
      </c>
      <c r="D2484" t="s">
        <v>4925</v>
      </c>
      <c r="E2484">
        <v>0</v>
      </c>
      <c r="F2484">
        <v>0</v>
      </c>
      <c r="G2484">
        <v>0</v>
      </c>
      <c r="H2484">
        <v>0</v>
      </c>
      <c r="I2484">
        <v>0</v>
      </c>
      <c r="J2484">
        <v>0</v>
      </c>
      <c r="K2484">
        <v>51</v>
      </c>
      <c r="L2484">
        <v>49</v>
      </c>
      <c r="M2484">
        <v>2</v>
      </c>
      <c r="N2484">
        <v>0</v>
      </c>
    </row>
    <row r="2485" spans="1:14" x14ac:dyDescent="0.2">
      <c r="A2485" t="s">
        <v>7417</v>
      </c>
      <c r="B2485" t="s">
        <v>88</v>
      </c>
      <c r="C2485" t="s">
        <v>154</v>
      </c>
      <c r="D2485" t="s">
        <v>4927</v>
      </c>
      <c r="E2485">
        <v>0</v>
      </c>
      <c r="F2485">
        <v>0</v>
      </c>
      <c r="G2485">
        <v>0</v>
      </c>
      <c r="H2485">
        <v>0</v>
      </c>
      <c r="I2485">
        <v>0</v>
      </c>
      <c r="J2485">
        <v>0</v>
      </c>
      <c r="K2485">
        <v>51</v>
      </c>
      <c r="L2485">
        <v>49</v>
      </c>
      <c r="M2485">
        <v>2</v>
      </c>
      <c r="N2485">
        <v>0</v>
      </c>
    </row>
    <row r="2486" spans="1:14" x14ac:dyDescent="0.2">
      <c r="A2486" t="s">
        <v>7418</v>
      </c>
      <c r="B2486" t="s">
        <v>88</v>
      </c>
      <c r="C2486" t="s">
        <v>155</v>
      </c>
      <c r="D2486" t="s">
        <v>4929</v>
      </c>
      <c r="E2486">
        <v>27</v>
      </c>
      <c r="F2486">
        <v>2</v>
      </c>
      <c r="G2486">
        <v>25</v>
      </c>
      <c r="H2486">
        <v>0</v>
      </c>
      <c r="I2486">
        <v>0</v>
      </c>
      <c r="J2486">
        <v>19</v>
      </c>
      <c r="K2486">
        <v>0</v>
      </c>
      <c r="L2486">
        <v>0</v>
      </c>
      <c r="M2486">
        <v>0</v>
      </c>
      <c r="N2486">
        <v>0</v>
      </c>
    </row>
    <row r="2487" spans="1:14" x14ac:dyDescent="0.2">
      <c r="A2487" t="s">
        <v>7419</v>
      </c>
      <c r="B2487" t="s">
        <v>88</v>
      </c>
      <c r="C2487" t="s">
        <v>155</v>
      </c>
      <c r="D2487" t="s">
        <v>4931</v>
      </c>
      <c r="E2487">
        <v>46</v>
      </c>
      <c r="F2487">
        <v>0</v>
      </c>
      <c r="G2487">
        <v>45</v>
      </c>
      <c r="H2487">
        <v>1</v>
      </c>
      <c r="I2487">
        <v>0</v>
      </c>
      <c r="J2487">
        <v>0</v>
      </c>
      <c r="K2487">
        <v>0</v>
      </c>
      <c r="L2487">
        <v>0</v>
      </c>
      <c r="M2487">
        <v>0</v>
      </c>
      <c r="N2487">
        <v>0</v>
      </c>
    </row>
    <row r="2488" spans="1:14" x14ac:dyDescent="0.2">
      <c r="A2488" t="s">
        <v>7420</v>
      </c>
      <c r="B2488" t="s">
        <v>88</v>
      </c>
      <c r="C2488" t="s">
        <v>155</v>
      </c>
      <c r="D2488" t="s">
        <v>4933</v>
      </c>
      <c r="E2488">
        <v>18</v>
      </c>
      <c r="F2488">
        <v>0</v>
      </c>
      <c r="G2488">
        <v>17</v>
      </c>
      <c r="H2488">
        <v>1</v>
      </c>
      <c r="I2488">
        <v>0</v>
      </c>
      <c r="J2488">
        <v>28</v>
      </c>
      <c r="K2488">
        <v>0</v>
      </c>
      <c r="L2488">
        <v>0</v>
      </c>
      <c r="M2488">
        <v>0</v>
      </c>
      <c r="N2488">
        <v>0</v>
      </c>
    </row>
    <row r="2489" spans="1:14" x14ac:dyDescent="0.2">
      <c r="A2489" t="s">
        <v>7421</v>
      </c>
      <c r="B2489" t="s">
        <v>88</v>
      </c>
      <c r="C2489" t="s">
        <v>155</v>
      </c>
      <c r="D2489" t="s">
        <v>4935</v>
      </c>
      <c r="E2489">
        <v>46</v>
      </c>
      <c r="F2489">
        <v>0</v>
      </c>
      <c r="G2489">
        <v>45</v>
      </c>
      <c r="H2489">
        <v>1</v>
      </c>
      <c r="I2489">
        <v>0</v>
      </c>
      <c r="J2489">
        <v>0</v>
      </c>
      <c r="K2489">
        <v>0</v>
      </c>
      <c r="L2489">
        <v>0</v>
      </c>
      <c r="M2489">
        <v>0</v>
      </c>
      <c r="N2489">
        <v>0</v>
      </c>
    </row>
    <row r="2490" spans="1:14" x14ac:dyDescent="0.2">
      <c r="A2490" t="s">
        <v>7422</v>
      </c>
      <c r="B2490" t="s">
        <v>88</v>
      </c>
      <c r="C2490" t="s">
        <v>155</v>
      </c>
      <c r="D2490" t="s">
        <v>4937</v>
      </c>
      <c r="E2490">
        <v>27</v>
      </c>
      <c r="F2490">
        <v>1</v>
      </c>
      <c r="G2490">
        <v>26</v>
      </c>
      <c r="H2490">
        <v>0</v>
      </c>
      <c r="I2490">
        <v>0</v>
      </c>
      <c r="J2490">
        <v>19</v>
      </c>
      <c r="K2490">
        <v>0</v>
      </c>
      <c r="L2490">
        <v>0</v>
      </c>
      <c r="M2490">
        <v>0</v>
      </c>
      <c r="N2490">
        <v>0</v>
      </c>
    </row>
    <row r="2491" spans="1:14" x14ac:dyDescent="0.2">
      <c r="A2491" t="s">
        <v>7423</v>
      </c>
      <c r="B2491" t="s">
        <v>88</v>
      </c>
      <c r="C2491" t="s">
        <v>155</v>
      </c>
      <c r="D2491" t="s">
        <v>4939</v>
      </c>
      <c r="E2491">
        <v>19</v>
      </c>
      <c r="F2491">
        <v>1</v>
      </c>
      <c r="G2491">
        <v>18</v>
      </c>
      <c r="H2491">
        <v>0</v>
      </c>
      <c r="I2491">
        <v>0</v>
      </c>
      <c r="J2491">
        <v>27</v>
      </c>
      <c r="K2491">
        <v>0</v>
      </c>
      <c r="L2491">
        <v>0</v>
      </c>
      <c r="M2491">
        <v>0</v>
      </c>
      <c r="N2491">
        <v>0</v>
      </c>
    </row>
    <row r="2492" spans="1:14" x14ac:dyDescent="0.2">
      <c r="A2492" t="s">
        <v>7424</v>
      </c>
      <c r="B2492" t="s">
        <v>88</v>
      </c>
      <c r="C2492" t="s">
        <v>155</v>
      </c>
      <c r="D2492" t="s">
        <v>4941</v>
      </c>
      <c r="E2492">
        <v>27</v>
      </c>
      <c r="F2492">
        <v>0</v>
      </c>
      <c r="G2492">
        <v>27</v>
      </c>
      <c r="H2492">
        <v>0</v>
      </c>
      <c r="I2492">
        <v>0</v>
      </c>
      <c r="J2492">
        <v>19</v>
      </c>
      <c r="K2492">
        <v>0</v>
      </c>
      <c r="L2492">
        <v>0</v>
      </c>
      <c r="M2492">
        <v>0</v>
      </c>
      <c r="N2492">
        <v>0</v>
      </c>
    </row>
    <row r="2493" spans="1:14" x14ac:dyDescent="0.2">
      <c r="A2493" t="s">
        <v>7425</v>
      </c>
      <c r="B2493" t="s">
        <v>88</v>
      </c>
      <c r="C2493" t="s">
        <v>155</v>
      </c>
      <c r="D2493" t="s">
        <v>4943</v>
      </c>
      <c r="E2493">
        <v>18</v>
      </c>
      <c r="F2493">
        <v>0</v>
      </c>
      <c r="G2493">
        <v>17</v>
      </c>
      <c r="H2493">
        <v>1</v>
      </c>
      <c r="I2493">
        <v>0</v>
      </c>
      <c r="J2493">
        <v>28</v>
      </c>
      <c r="K2493">
        <v>0</v>
      </c>
      <c r="L2493">
        <v>0</v>
      </c>
      <c r="M2493">
        <v>0</v>
      </c>
      <c r="N2493">
        <v>0</v>
      </c>
    </row>
    <row r="2494" spans="1:14" x14ac:dyDescent="0.2">
      <c r="A2494" t="s">
        <v>7426</v>
      </c>
      <c r="B2494" t="s">
        <v>88</v>
      </c>
      <c r="C2494" t="s">
        <v>155</v>
      </c>
      <c r="D2494" t="s">
        <v>4925</v>
      </c>
      <c r="E2494">
        <v>0</v>
      </c>
      <c r="F2494">
        <v>0</v>
      </c>
      <c r="G2494">
        <v>0</v>
      </c>
      <c r="H2494">
        <v>0</v>
      </c>
      <c r="I2494">
        <v>0</v>
      </c>
      <c r="J2494">
        <v>0</v>
      </c>
      <c r="K2494">
        <v>46</v>
      </c>
      <c r="L2494">
        <v>46</v>
      </c>
      <c r="M2494">
        <v>0</v>
      </c>
      <c r="N2494">
        <v>0</v>
      </c>
    </row>
    <row r="2495" spans="1:14" x14ac:dyDescent="0.2">
      <c r="A2495" t="s">
        <v>7427</v>
      </c>
      <c r="B2495" t="s">
        <v>88</v>
      </c>
      <c r="C2495" t="s">
        <v>155</v>
      </c>
      <c r="D2495" t="s">
        <v>4927</v>
      </c>
      <c r="E2495">
        <v>0</v>
      </c>
      <c r="F2495">
        <v>0</v>
      </c>
      <c r="G2495">
        <v>0</v>
      </c>
      <c r="H2495">
        <v>0</v>
      </c>
      <c r="I2495">
        <v>0</v>
      </c>
      <c r="J2495">
        <v>0</v>
      </c>
      <c r="K2495">
        <v>39</v>
      </c>
      <c r="L2495">
        <v>39</v>
      </c>
      <c r="M2495">
        <v>0</v>
      </c>
      <c r="N2495">
        <v>0</v>
      </c>
    </row>
    <row r="2496" spans="1:14" x14ac:dyDescent="0.2">
      <c r="A2496" t="s">
        <v>7428</v>
      </c>
      <c r="B2496" t="s">
        <v>88</v>
      </c>
      <c r="C2496" t="s">
        <v>156</v>
      </c>
      <c r="D2496" t="s">
        <v>4929</v>
      </c>
      <c r="E2496">
        <v>472</v>
      </c>
      <c r="F2496">
        <v>80</v>
      </c>
      <c r="G2496">
        <v>389</v>
      </c>
      <c r="H2496">
        <v>3</v>
      </c>
      <c r="I2496">
        <v>0</v>
      </c>
      <c r="J2496">
        <v>161</v>
      </c>
      <c r="K2496">
        <v>0</v>
      </c>
      <c r="L2496">
        <v>0</v>
      </c>
      <c r="M2496">
        <v>0</v>
      </c>
      <c r="N2496">
        <v>0</v>
      </c>
    </row>
    <row r="2497" spans="1:14" x14ac:dyDescent="0.2">
      <c r="A2497" t="s">
        <v>7429</v>
      </c>
      <c r="B2497" t="s">
        <v>88</v>
      </c>
      <c r="C2497" t="s">
        <v>156</v>
      </c>
      <c r="D2497" t="s">
        <v>4931</v>
      </c>
      <c r="E2497">
        <v>633</v>
      </c>
      <c r="F2497">
        <v>94</v>
      </c>
      <c r="G2497">
        <v>533</v>
      </c>
      <c r="H2497">
        <v>5</v>
      </c>
      <c r="I2497">
        <v>1</v>
      </c>
      <c r="J2497">
        <v>0</v>
      </c>
      <c r="K2497">
        <v>0</v>
      </c>
      <c r="L2497">
        <v>0</v>
      </c>
      <c r="M2497">
        <v>0</v>
      </c>
      <c r="N2497">
        <v>0</v>
      </c>
    </row>
    <row r="2498" spans="1:14" x14ac:dyDescent="0.2">
      <c r="A2498" t="s">
        <v>7430</v>
      </c>
      <c r="B2498" t="s">
        <v>88</v>
      </c>
      <c r="C2498" t="s">
        <v>156</v>
      </c>
      <c r="D2498" t="s">
        <v>4933</v>
      </c>
      <c r="E2498">
        <v>145</v>
      </c>
      <c r="F2498">
        <v>23</v>
      </c>
      <c r="G2498">
        <v>122</v>
      </c>
      <c r="H2498">
        <v>0</v>
      </c>
      <c r="I2498">
        <v>0</v>
      </c>
      <c r="J2498">
        <v>488</v>
      </c>
      <c r="K2498">
        <v>0</v>
      </c>
      <c r="L2498">
        <v>0</v>
      </c>
      <c r="M2498">
        <v>0</v>
      </c>
      <c r="N2498">
        <v>0</v>
      </c>
    </row>
    <row r="2499" spans="1:14" x14ac:dyDescent="0.2">
      <c r="A2499" t="s">
        <v>7431</v>
      </c>
      <c r="B2499" t="s">
        <v>88</v>
      </c>
      <c r="C2499" t="s">
        <v>156</v>
      </c>
      <c r="D2499" t="s">
        <v>4935</v>
      </c>
      <c r="E2499">
        <v>633</v>
      </c>
      <c r="F2499">
        <v>94</v>
      </c>
      <c r="G2499">
        <v>533</v>
      </c>
      <c r="H2499">
        <v>5</v>
      </c>
      <c r="I2499">
        <v>1</v>
      </c>
      <c r="J2499">
        <v>0</v>
      </c>
      <c r="K2499">
        <v>0</v>
      </c>
      <c r="L2499">
        <v>0</v>
      </c>
      <c r="M2499">
        <v>0</v>
      </c>
      <c r="N2499">
        <v>0</v>
      </c>
    </row>
    <row r="2500" spans="1:14" x14ac:dyDescent="0.2">
      <c r="A2500" t="s">
        <v>7432</v>
      </c>
      <c r="B2500" t="s">
        <v>88</v>
      </c>
      <c r="C2500" t="s">
        <v>156</v>
      </c>
      <c r="D2500" t="s">
        <v>4937</v>
      </c>
      <c r="E2500">
        <v>472</v>
      </c>
      <c r="F2500">
        <v>73</v>
      </c>
      <c r="G2500">
        <v>394</v>
      </c>
      <c r="H2500">
        <v>4</v>
      </c>
      <c r="I2500">
        <v>1</v>
      </c>
      <c r="J2500">
        <v>161</v>
      </c>
      <c r="K2500">
        <v>0</v>
      </c>
      <c r="L2500">
        <v>0</v>
      </c>
      <c r="M2500">
        <v>0</v>
      </c>
      <c r="N2500">
        <v>0</v>
      </c>
    </row>
    <row r="2501" spans="1:14" x14ac:dyDescent="0.2">
      <c r="A2501" t="s">
        <v>7433</v>
      </c>
      <c r="B2501" t="s">
        <v>88</v>
      </c>
      <c r="C2501" t="s">
        <v>156</v>
      </c>
      <c r="D2501" t="s">
        <v>4939</v>
      </c>
      <c r="E2501">
        <v>161</v>
      </c>
      <c r="F2501">
        <v>34</v>
      </c>
      <c r="G2501">
        <v>126</v>
      </c>
      <c r="H2501">
        <v>1</v>
      </c>
      <c r="I2501">
        <v>0</v>
      </c>
      <c r="J2501">
        <v>472</v>
      </c>
      <c r="K2501">
        <v>0</v>
      </c>
      <c r="L2501">
        <v>0</v>
      </c>
      <c r="M2501">
        <v>0</v>
      </c>
      <c r="N2501">
        <v>0</v>
      </c>
    </row>
    <row r="2502" spans="1:14" x14ac:dyDescent="0.2">
      <c r="A2502" t="s">
        <v>7434</v>
      </c>
      <c r="B2502" t="s">
        <v>88</v>
      </c>
      <c r="C2502" t="s">
        <v>156</v>
      </c>
      <c r="D2502" t="s">
        <v>4941</v>
      </c>
      <c r="E2502">
        <v>472</v>
      </c>
      <c r="F2502">
        <v>69</v>
      </c>
      <c r="G2502">
        <v>399</v>
      </c>
      <c r="H2502">
        <v>4</v>
      </c>
      <c r="I2502">
        <v>0</v>
      </c>
      <c r="J2502">
        <v>161</v>
      </c>
      <c r="K2502">
        <v>0</v>
      </c>
      <c r="L2502">
        <v>0</v>
      </c>
      <c r="M2502">
        <v>0</v>
      </c>
      <c r="N2502">
        <v>0</v>
      </c>
    </row>
    <row r="2503" spans="1:14" x14ac:dyDescent="0.2">
      <c r="A2503" t="s">
        <v>7435</v>
      </c>
      <c r="B2503" t="s">
        <v>88</v>
      </c>
      <c r="C2503" t="s">
        <v>156</v>
      </c>
      <c r="D2503" t="s">
        <v>4943</v>
      </c>
      <c r="E2503">
        <v>152</v>
      </c>
      <c r="F2503">
        <v>23</v>
      </c>
      <c r="G2503">
        <v>128</v>
      </c>
      <c r="H2503">
        <v>1</v>
      </c>
      <c r="I2503">
        <v>0</v>
      </c>
      <c r="J2503">
        <v>481</v>
      </c>
      <c r="K2503">
        <v>0</v>
      </c>
      <c r="L2503">
        <v>0</v>
      </c>
      <c r="M2503">
        <v>0</v>
      </c>
      <c r="N2503">
        <v>0</v>
      </c>
    </row>
    <row r="2504" spans="1:14" x14ac:dyDescent="0.2">
      <c r="A2504" t="s">
        <v>7436</v>
      </c>
      <c r="B2504" t="s">
        <v>88</v>
      </c>
      <c r="C2504" t="s">
        <v>156</v>
      </c>
      <c r="D2504" t="s">
        <v>4925</v>
      </c>
      <c r="E2504">
        <v>0</v>
      </c>
      <c r="F2504">
        <v>0</v>
      </c>
      <c r="G2504">
        <v>0</v>
      </c>
      <c r="H2504">
        <v>0</v>
      </c>
      <c r="I2504">
        <v>0</v>
      </c>
      <c r="J2504">
        <v>0</v>
      </c>
      <c r="K2504">
        <v>631</v>
      </c>
      <c r="L2504">
        <v>628</v>
      </c>
      <c r="M2504">
        <v>3</v>
      </c>
      <c r="N2504">
        <v>0</v>
      </c>
    </row>
    <row r="2505" spans="1:14" x14ac:dyDescent="0.2">
      <c r="A2505" t="s">
        <v>7437</v>
      </c>
      <c r="B2505" t="s">
        <v>88</v>
      </c>
      <c r="C2505" t="s">
        <v>156</v>
      </c>
      <c r="D2505" t="s">
        <v>4927</v>
      </c>
      <c r="E2505">
        <v>0</v>
      </c>
      <c r="F2505">
        <v>0</v>
      </c>
      <c r="G2505">
        <v>0</v>
      </c>
      <c r="H2505">
        <v>0</v>
      </c>
      <c r="I2505">
        <v>0</v>
      </c>
      <c r="J2505">
        <v>0</v>
      </c>
      <c r="K2505">
        <v>585</v>
      </c>
      <c r="L2505">
        <v>582</v>
      </c>
      <c r="M2505">
        <v>3</v>
      </c>
      <c r="N2505">
        <v>0</v>
      </c>
    </row>
    <row r="2506" spans="1:14" x14ac:dyDescent="0.2">
      <c r="A2506" t="s">
        <v>7438</v>
      </c>
      <c r="B2506" t="s">
        <v>88</v>
      </c>
      <c r="C2506" t="s">
        <v>157</v>
      </c>
      <c r="D2506" t="s">
        <v>4929</v>
      </c>
      <c r="E2506">
        <v>46</v>
      </c>
      <c r="F2506">
        <v>8</v>
      </c>
      <c r="G2506">
        <v>37</v>
      </c>
      <c r="H2506">
        <v>1</v>
      </c>
      <c r="I2506">
        <v>0</v>
      </c>
      <c r="J2506">
        <v>34</v>
      </c>
      <c r="K2506">
        <v>0</v>
      </c>
      <c r="L2506">
        <v>0</v>
      </c>
      <c r="M2506">
        <v>0</v>
      </c>
      <c r="N2506">
        <v>0</v>
      </c>
    </row>
    <row r="2507" spans="1:14" x14ac:dyDescent="0.2">
      <c r="A2507" t="s">
        <v>7439</v>
      </c>
      <c r="B2507" t="s">
        <v>88</v>
      </c>
      <c r="C2507" t="s">
        <v>157</v>
      </c>
      <c r="D2507" t="s">
        <v>4931</v>
      </c>
      <c r="E2507">
        <v>80</v>
      </c>
      <c r="F2507">
        <v>5</v>
      </c>
      <c r="G2507">
        <v>72</v>
      </c>
      <c r="H2507">
        <v>3</v>
      </c>
      <c r="I2507">
        <v>0</v>
      </c>
      <c r="J2507">
        <v>0</v>
      </c>
      <c r="K2507">
        <v>0</v>
      </c>
      <c r="L2507">
        <v>0</v>
      </c>
      <c r="M2507">
        <v>0</v>
      </c>
      <c r="N2507">
        <v>0</v>
      </c>
    </row>
    <row r="2508" spans="1:14" x14ac:dyDescent="0.2">
      <c r="A2508" t="s">
        <v>7440</v>
      </c>
      <c r="B2508" t="s">
        <v>88</v>
      </c>
      <c r="C2508" t="s">
        <v>157</v>
      </c>
      <c r="D2508" t="s">
        <v>4933</v>
      </c>
      <c r="E2508">
        <v>32</v>
      </c>
      <c r="F2508">
        <v>2</v>
      </c>
      <c r="G2508">
        <v>30</v>
      </c>
      <c r="H2508">
        <v>0</v>
      </c>
      <c r="I2508">
        <v>0</v>
      </c>
      <c r="J2508">
        <v>48</v>
      </c>
      <c r="K2508">
        <v>0</v>
      </c>
      <c r="L2508">
        <v>0</v>
      </c>
      <c r="M2508">
        <v>0</v>
      </c>
      <c r="N2508">
        <v>0</v>
      </c>
    </row>
    <row r="2509" spans="1:14" x14ac:dyDescent="0.2">
      <c r="A2509" t="s">
        <v>7441</v>
      </c>
      <c r="B2509" t="s">
        <v>88</v>
      </c>
      <c r="C2509" t="s">
        <v>157</v>
      </c>
      <c r="D2509" t="s">
        <v>4935</v>
      </c>
      <c r="E2509">
        <v>80</v>
      </c>
      <c r="F2509">
        <v>5</v>
      </c>
      <c r="G2509">
        <v>72</v>
      </c>
      <c r="H2509">
        <v>3</v>
      </c>
      <c r="I2509">
        <v>0</v>
      </c>
      <c r="J2509">
        <v>0</v>
      </c>
      <c r="K2509">
        <v>0</v>
      </c>
      <c r="L2509">
        <v>0</v>
      </c>
      <c r="M2509">
        <v>0</v>
      </c>
      <c r="N2509">
        <v>0</v>
      </c>
    </row>
    <row r="2510" spans="1:14" x14ac:dyDescent="0.2">
      <c r="A2510" t="s">
        <v>7442</v>
      </c>
      <c r="B2510" t="s">
        <v>88</v>
      </c>
      <c r="C2510" t="s">
        <v>157</v>
      </c>
      <c r="D2510" t="s">
        <v>4937</v>
      </c>
      <c r="E2510">
        <v>46</v>
      </c>
      <c r="F2510">
        <v>7</v>
      </c>
      <c r="G2510">
        <v>38</v>
      </c>
      <c r="H2510">
        <v>1</v>
      </c>
      <c r="I2510">
        <v>0</v>
      </c>
      <c r="J2510">
        <v>34</v>
      </c>
      <c r="K2510">
        <v>0</v>
      </c>
      <c r="L2510">
        <v>0</v>
      </c>
      <c r="M2510">
        <v>0</v>
      </c>
      <c r="N2510">
        <v>0</v>
      </c>
    </row>
    <row r="2511" spans="1:14" x14ac:dyDescent="0.2">
      <c r="A2511" t="s">
        <v>7443</v>
      </c>
      <c r="B2511" t="s">
        <v>88</v>
      </c>
      <c r="C2511" t="s">
        <v>157</v>
      </c>
      <c r="D2511" t="s">
        <v>4939</v>
      </c>
      <c r="E2511">
        <v>34</v>
      </c>
      <c r="F2511">
        <v>4</v>
      </c>
      <c r="G2511">
        <v>28</v>
      </c>
      <c r="H2511">
        <v>2</v>
      </c>
      <c r="I2511">
        <v>0</v>
      </c>
      <c r="J2511">
        <v>46</v>
      </c>
      <c r="K2511">
        <v>0</v>
      </c>
      <c r="L2511">
        <v>0</v>
      </c>
      <c r="M2511">
        <v>0</v>
      </c>
      <c r="N2511">
        <v>0</v>
      </c>
    </row>
    <row r="2512" spans="1:14" x14ac:dyDescent="0.2">
      <c r="A2512" t="s">
        <v>7444</v>
      </c>
      <c r="B2512" t="s">
        <v>88</v>
      </c>
      <c r="C2512" t="s">
        <v>157</v>
      </c>
      <c r="D2512" t="s">
        <v>4941</v>
      </c>
      <c r="E2512">
        <v>46</v>
      </c>
      <c r="F2512">
        <v>3</v>
      </c>
      <c r="G2512">
        <v>42</v>
      </c>
      <c r="H2512">
        <v>1</v>
      </c>
      <c r="I2512">
        <v>0</v>
      </c>
      <c r="J2512">
        <v>34</v>
      </c>
      <c r="K2512">
        <v>0</v>
      </c>
      <c r="L2512">
        <v>0</v>
      </c>
      <c r="M2512">
        <v>0</v>
      </c>
      <c r="N2512">
        <v>0</v>
      </c>
    </row>
    <row r="2513" spans="1:14" x14ac:dyDescent="0.2">
      <c r="A2513" t="s">
        <v>7445</v>
      </c>
      <c r="B2513" t="s">
        <v>88</v>
      </c>
      <c r="C2513" t="s">
        <v>157</v>
      </c>
      <c r="D2513" t="s">
        <v>4943</v>
      </c>
      <c r="E2513">
        <v>34</v>
      </c>
      <c r="F2513">
        <v>2</v>
      </c>
      <c r="G2513">
        <v>30</v>
      </c>
      <c r="H2513">
        <v>2</v>
      </c>
      <c r="I2513">
        <v>0</v>
      </c>
      <c r="J2513">
        <v>46</v>
      </c>
      <c r="K2513">
        <v>0</v>
      </c>
      <c r="L2513">
        <v>0</v>
      </c>
      <c r="M2513">
        <v>0</v>
      </c>
      <c r="N2513">
        <v>0</v>
      </c>
    </row>
    <row r="2514" spans="1:14" x14ac:dyDescent="0.2">
      <c r="A2514" t="s">
        <v>7446</v>
      </c>
      <c r="B2514" t="s">
        <v>88</v>
      </c>
      <c r="C2514" t="s">
        <v>157</v>
      </c>
      <c r="D2514" t="s">
        <v>4925</v>
      </c>
      <c r="E2514">
        <v>0</v>
      </c>
      <c r="F2514">
        <v>0</v>
      </c>
      <c r="G2514">
        <v>0</v>
      </c>
      <c r="H2514">
        <v>0</v>
      </c>
      <c r="I2514">
        <v>0</v>
      </c>
      <c r="J2514">
        <v>0</v>
      </c>
      <c r="K2514">
        <v>76</v>
      </c>
      <c r="L2514">
        <v>75</v>
      </c>
      <c r="M2514">
        <v>1</v>
      </c>
      <c r="N2514">
        <v>0</v>
      </c>
    </row>
    <row r="2515" spans="1:14" x14ac:dyDescent="0.2">
      <c r="A2515" t="s">
        <v>7447</v>
      </c>
      <c r="B2515" t="s">
        <v>88</v>
      </c>
      <c r="C2515" t="s">
        <v>157</v>
      </c>
      <c r="D2515" t="s">
        <v>4927</v>
      </c>
      <c r="E2515">
        <v>0</v>
      </c>
      <c r="F2515">
        <v>0</v>
      </c>
      <c r="G2515">
        <v>0</v>
      </c>
      <c r="H2515">
        <v>0</v>
      </c>
      <c r="I2515">
        <v>0</v>
      </c>
      <c r="J2515">
        <v>0</v>
      </c>
      <c r="K2515">
        <v>66</v>
      </c>
      <c r="L2515">
        <v>65</v>
      </c>
      <c r="M2515">
        <v>1</v>
      </c>
      <c r="N2515">
        <v>0</v>
      </c>
    </row>
    <row r="2516" spans="1:14" x14ac:dyDescent="0.2">
      <c r="A2516" t="s">
        <v>7448</v>
      </c>
      <c r="B2516" t="s">
        <v>88</v>
      </c>
      <c r="C2516" t="s">
        <v>158</v>
      </c>
      <c r="D2516" t="s">
        <v>4929</v>
      </c>
      <c r="E2516">
        <v>46</v>
      </c>
      <c r="F2516">
        <v>9</v>
      </c>
      <c r="G2516">
        <v>33</v>
      </c>
      <c r="H2516">
        <v>2</v>
      </c>
      <c r="I2516">
        <v>2</v>
      </c>
      <c r="J2516">
        <v>23</v>
      </c>
      <c r="K2516">
        <v>0</v>
      </c>
      <c r="L2516">
        <v>0</v>
      </c>
      <c r="M2516">
        <v>0</v>
      </c>
      <c r="N2516">
        <v>0</v>
      </c>
    </row>
    <row r="2517" spans="1:14" x14ac:dyDescent="0.2">
      <c r="A2517" t="s">
        <v>7449</v>
      </c>
      <c r="B2517" t="s">
        <v>88</v>
      </c>
      <c r="C2517" t="s">
        <v>158</v>
      </c>
      <c r="D2517" t="s">
        <v>4931</v>
      </c>
      <c r="E2517">
        <v>69</v>
      </c>
      <c r="F2517">
        <v>11</v>
      </c>
      <c r="G2517">
        <v>52</v>
      </c>
      <c r="H2517">
        <v>4</v>
      </c>
      <c r="I2517">
        <v>2</v>
      </c>
      <c r="J2517">
        <v>0</v>
      </c>
      <c r="K2517">
        <v>0</v>
      </c>
      <c r="L2517">
        <v>0</v>
      </c>
      <c r="M2517">
        <v>0</v>
      </c>
      <c r="N2517">
        <v>0</v>
      </c>
    </row>
    <row r="2518" spans="1:14" x14ac:dyDescent="0.2">
      <c r="A2518" t="s">
        <v>7450</v>
      </c>
      <c r="B2518" t="s">
        <v>88</v>
      </c>
      <c r="C2518" t="s">
        <v>158</v>
      </c>
      <c r="D2518" t="s">
        <v>4933</v>
      </c>
      <c r="E2518">
        <v>18</v>
      </c>
      <c r="F2518">
        <v>2</v>
      </c>
      <c r="G2518">
        <v>15</v>
      </c>
      <c r="H2518">
        <v>1</v>
      </c>
      <c r="I2518">
        <v>0</v>
      </c>
      <c r="J2518">
        <v>51</v>
      </c>
      <c r="K2518">
        <v>0</v>
      </c>
      <c r="L2518">
        <v>0</v>
      </c>
      <c r="M2518">
        <v>0</v>
      </c>
      <c r="N2518">
        <v>0</v>
      </c>
    </row>
    <row r="2519" spans="1:14" x14ac:dyDescent="0.2">
      <c r="A2519" t="s">
        <v>7451</v>
      </c>
      <c r="B2519" t="s">
        <v>88</v>
      </c>
      <c r="C2519" t="s">
        <v>158</v>
      </c>
      <c r="D2519" t="s">
        <v>4935</v>
      </c>
      <c r="E2519">
        <v>69</v>
      </c>
      <c r="F2519">
        <v>11</v>
      </c>
      <c r="G2519">
        <v>52</v>
      </c>
      <c r="H2519">
        <v>4</v>
      </c>
      <c r="I2519">
        <v>2</v>
      </c>
      <c r="J2519">
        <v>0</v>
      </c>
      <c r="K2519">
        <v>0</v>
      </c>
      <c r="L2519">
        <v>0</v>
      </c>
      <c r="M2519">
        <v>0</v>
      </c>
      <c r="N2519">
        <v>0</v>
      </c>
    </row>
    <row r="2520" spans="1:14" x14ac:dyDescent="0.2">
      <c r="A2520" t="s">
        <v>7452</v>
      </c>
      <c r="B2520" t="s">
        <v>88</v>
      </c>
      <c r="C2520" t="s">
        <v>158</v>
      </c>
      <c r="D2520" t="s">
        <v>4937</v>
      </c>
      <c r="E2520">
        <v>46</v>
      </c>
      <c r="F2520">
        <v>10</v>
      </c>
      <c r="G2520">
        <v>32</v>
      </c>
      <c r="H2520">
        <v>2</v>
      </c>
      <c r="I2520">
        <v>2</v>
      </c>
      <c r="J2520">
        <v>23</v>
      </c>
      <c r="K2520">
        <v>0</v>
      </c>
      <c r="L2520">
        <v>0</v>
      </c>
      <c r="M2520">
        <v>0</v>
      </c>
      <c r="N2520">
        <v>0</v>
      </c>
    </row>
    <row r="2521" spans="1:14" x14ac:dyDescent="0.2">
      <c r="A2521" t="s">
        <v>7453</v>
      </c>
      <c r="B2521" t="s">
        <v>88</v>
      </c>
      <c r="C2521" t="s">
        <v>158</v>
      </c>
      <c r="D2521" t="s">
        <v>4939</v>
      </c>
      <c r="E2521">
        <v>23</v>
      </c>
      <c r="F2521">
        <v>5</v>
      </c>
      <c r="G2521">
        <v>16</v>
      </c>
      <c r="H2521">
        <v>2</v>
      </c>
      <c r="I2521">
        <v>0</v>
      </c>
      <c r="J2521">
        <v>46</v>
      </c>
      <c r="K2521">
        <v>0</v>
      </c>
      <c r="L2521">
        <v>0</v>
      </c>
      <c r="M2521">
        <v>0</v>
      </c>
      <c r="N2521">
        <v>0</v>
      </c>
    </row>
    <row r="2522" spans="1:14" x14ac:dyDescent="0.2">
      <c r="A2522" t="s">
        <v>7454</v>
      </c>
      <c r="B2522" t="s">
        <v>88</v>
      </c>
      <c r="C2522" t="s">
        <v>158</v>
      </c>
      <c r="D2522" t="s">
        <v>4941</v>
      </c>
      <c r="E2522">
        <v>46</v>
      </c>
      <c r="F2522">
        <v>8</v>
      </c>
      <c r="G2522">
        <v>34</v>
      </c>
      <c r="H2522">
        <v>2</v>
      </c>
      <c r="I2522">
        <v>2</v>
      </c>
      <c r="J2522">
        <v>23</v>
      </c>
      <c r="K2522">
        <v>0</v>
      </c>
      <c r="L2522">
        <v>0</v>
      </c>
      <c r="M2522">
        <v>0</v>
      </c>
      <c r="N2522">
        <v>0</v>
      </c>
    </row>
    <row r="2523" spans="1:14" x14ac:dyDescent="0.2">
      <c r="A2523" t="s">
        <v>7455</v>
      </c>
      <c r="B2523" t="s">
        <v>88</v>
      </c>
      <c r="C2523" t="s">
        <v>158</v>
      </c>
      <c r="D2523" t="s">
        <v>4943</v>
      </c>
      <c r="E2523">
        <v>20</v>
      </c>
      <c r="F2523">
        <v>2</v>
      </c>
      <c r="G2523">
        <v>16</v>
      </c>
      <c r="H2523">
        <v>2</v>
      </c>
      <c r="I2523">
        <v>0</v>
      </c>
      <c r="J2523">
        <v>49</v>
      </c>
      <c r="K2523">
        <v>0</v>
      </c>
      <c r="L2523">
        <v>0</v>
      </c>
      <c r="M2523">
        <v>0</v>
      </c>
      <c r="N2523">
        <v>0</v>
      </c>
    </row>
    <row r="2524" spans="1:14" x14ac:dyDescent="0.2">
      <c r="A2524" t="s">
        <v>7456</v>
      </c>
      <c r="B2524" t="s">
        <v>88</v>
      </c>
      <c r="C2524" t="s">
        <v>158</v>
      </c>
      <c r="D2524" t="s">
        <v>4925</v>
      </c>
      <c r="E2524">
        <v>0</v>
      </c>
      <c r="F2524">
        <v>0</v>
      </c>
      <c r="G2524">
        <v>0</v>
      </c>
      <c r="H2524">
        <v>0</v>
      </c>
      <c r="I2524">
        <v>0</v>
      </c>
      <c r="J2524">
        <v>0</v>
      </c>
      <c r="K2524">
        <v>69</v>
      </c>
      <c r="L2524">
        <v>64</v>
      </c>
      <c r="M2524">
        <v>5</v>
      </c>
      <c r="N2524">
        <v>0</v>
      </c>
    </row>
    <row r="2525" spans="1:14" x14ac:dyDescent="0.2">
      <c r="A2525" t="s">
        <v>7457</v>
      </c>
      <c r="B2525" t="s">
        <v>88</v>
      </c>
      <c r="C2525" t="s">
        <v>158</v>
      </c>
      <c r="D2525" t="s">
        <v>4927</v>
      </c>
      <c r="E2525">
        <v>0</v>
      </c>
      <c r="F2525">
        <v>0</v>
      </c>
      <c r="G2525">
        <v>0</v>
      </c>
      <c r="H2525">
        <v>0</v>
      </c>
      <c r="I2525">
        <v>0</v>
      </c>
      <c r="J2525">
        <v>0</v>
      </c>
      <c r="K2525">
        <v>62</v>
      </c>
      <c r="L2525">
        <v>59</v>
      </c>
      <c r="M2525">
        <v>3</v>
      </c>
      <c r="N2525">
        <v>0</v>
      </c>
    </row>
    <row r="2526" spans="1:14" x14ac:dyDescent="0.2">
      <c r="A2526" t="s">
        <v>7458</v>
      </c>
      <c r="B2526" t="s">
        <v>88</v>
      </c>
      <c r="C2526" t="s">
        <v>159</v>
      </c>
      <c r="D2526" t="s">
        <v>4929</v>
      </c>
      <c r="E2526">
        <v>19</v>
      </c>
      <c r="F2526">
        <v>2</v>
      </c>
      <c r="G2526">
        <v>17</v>
      </c>
      <c r="H2526">
        <v>0</v>
      </c>
      <c r="I2526">
        <v>0</v>
      </c>
      <c r="J2526">
        <v>16</v>
      </c>
      <c r="K2526">
        <v>0</v>
      </c>
      <c r="L2526">
        <v>0</v>
      </c>
      <c r="M2526">
        <v>0</v>
      </c>
      <c r="N2526">
        <v>0</v>
      </c>
    </row>
    <row r="2527" spans="1:14" x14ac:dyDescent="0.2">
      <c r="A2527" t="s">
        <v>7459</v>
      </c>
      <c r="B2527" t="s">
        <v>88</v>
      </c>
      <c r="C2527" t="s">
        <v>159</v>
      </c>
      <c r="D2527" t="s">
        <v>4931</v>
      </c>
      <c r="E2527">
        <v>35</v>
      </c>
      <c r="F2527">
        <v>6</v>
      </c>
      <c r="G2527">
        <v>29</v>
      </c>
      <c r="H2527">
        <v>0</v>
      </c>
      <c r="I2527">
        <v>0</v>
      </c>
      <c r="J2527">
        <v>0</v>
      </c>
      <c r="K2527">
        <v>0</v>
      </c>
      <c r="L2527">
        <v>0</v>
      </c>
      <c r="M2527">
        <v>0</v>
      </c>
      <c r="N2527">
        <v>0</v>
      </c>
    </row>
    <row r="2528" spans="1:14" x14ac:dyDescent="0.2">
      <c r="A2528" t="s">
        <v>7460</v>
      </c>
      <c r="B2528" t="s">
        <v>88</v>
      </c>
      <c r="C2528" t="s">
        <v>159</v>
      </c>
      <c r="D2528" t="s">
        <v>4933</v>
      </c>
      <c r="E2528">
        <v>16</v>
      </c>
      <c r="F2528">
        <v>4</v>
      </c>
      <c r="G2528">
        <v>12</v>
      </c>
      <c r="H2528">
        <v>0</v>
      </c>
      <c r="I2528">
        <v>0</v>
      </c>
      <c r="J2528">
        <v>19</v>
      </c>
      <c r="K2528">
        <v>0</v>
      </c>
      <c r="L2528">
        <v>0</v>
      </c>
      <c r="M2528">
        <v>0</v>
      </c>
      <c r="N2528">
        <v>0</v>
      </c>
    </row>
    <row r="2529" spans="1:14" x14ac:dyDescent="0.2">
      <c r="A2529" t="s">
        <v>7461</v>
      </c>
      <c r="B2529" t="s">
        <v>88</v>
      </c>
      <c r="C2529" t="s">
        <v>159</v>
      </c>
      <c r="D2529" t="s">
        <v>4935</v>
      </c>
      <c r="E2529">
        <v>35</v>
      </c>
      <c r="F2529">
        <v>6</v>
      </c>
      <c r="G2529">
        <v>29</v>
      </c>
      <c r="H2529">
        <v>0</v>
      </c>
      <c r="I2529">
        <v>0</v>
      </c>
      <c r="J2529">
        <v>0</v>
      </c>
      <c r="K2529">
        <v>0</v>
      </c>
      <c r="L2529">
        <v>0</v>
      </c>
      <c r="M2529">
        <v>0</v>
      </c>
      <c r="N2529">
        <v>0</v>
      </c>
    </row>
    <row r="2530" spans="1:14" x14ac:dyDescent="0.2">
      <c r="A2530" t="s">
        <v>7462</v>
      </c>
      <c r="B2530" t="s">
        <v>88</v>
      </c>
      <c r="C2530" t="s">
        <v>159</v>
      </c>
      <c r="D2530" t="s">
        <v>4937</v>
      </c>
      <c r="E2530">
        <v>19</v>
      </c>
      <c r="F2530">
        <v>2</v>
      </c>
      <c r="G2530">
        <v>17</v>
      </c>
      <c r="H2530">
        <v>0</v>
      </c>
      <c r="I2530">
        <v>0</v>
      </c>
      <c r="J2530">
        <v>16</v>
      </c>
      <c r="K2530">
        <v>0</v>
      </c>
      <c r="L2530">
        <v>0</v>
      </c>
      <c r="M2530">
        <v>0</v>
      </c>
      <c r="N2530">
        <v>0</v>
      </c>
    </row>
    <row r="2531" spans="1:14" x14ac:dyDescent="0.2">
      <c r="A2531" t="s">
        <v>7463</v>
      </c>
      <c r="B2531" t="s">
        <v>88</v>
      </c>
      <c r="C2531" t="s">
        <v>159</v>
      </c>
      <c r="D2531" t="s">
        <v>4939</v>
      </c>
      <c r="E2531">
        <v>16</v>
      </c>
      <c r="F2531">
        <v>8</v>
      </c>
      <c r="G2531">
        <v>8</v>
      </c>
      <c r="H2531">
        <v>0</v>
      </c>
      <c r="I2531">
        <v>0</v>
      </c>
      <c r="J2531">
        <v>19</v>
      </c>
      <c r="K2531">
        <v>0</v>
      </c>
      <c r="L2531">
        <v>0</v>
      </c>
      <c r="M2531">
        <v>0</v>
      </c>
      <c r="N2531">
        <v>0</v>
      </c>
    </row>
    <row r="2532" spans="1:14" x14ac:dyDescent="0.2">
      <c r="A2532" t="s">
        <v>7464</v>
      </c>
      <c r="B2532" t="s">
        <v>88</v>
      </c>
      <c r="C2532" t="s">
        <v>159</v>
      </c>
      <c r="D2532" t="s">
        <v>4941</v>
      </c>
      <c r="E2532">
        <v>19</v>
      </c>
      <c r="F2532">
        <v>2</v>
      </c>
      <c r="G2532">
        <v>17</v>
      </c>
      <c r="H2532">
        <v>0</v>
      </c>
      <c r="I2532">
        <v>0</v>
      </c>
      <c r="J2532">
        <v>16</v>
      </c>
      <c r="K2532">
        <v>0</v>
      </c>
      <c r="L2532">
        <v>0</v>
      </c>
      <c r="M2532">
        <v>0</v>
      </c>
      <c r="N2532">
        <v>0</v>
      </c>
    </row>
    <row r="2533" spans="1:14" x14ac:dyDescent="0.2">
      <c r="A2533" t="s">
        <v>7465</v>
      </c>
      <c r="B2533" t="s">
        <v>88</v>
      </c>
      <c r="C2533" t="s">
        <v>159</v>
      </c>
      <c r="D2533" t="s">
        <v>4943</v>
      </c>
      <c r="E2533">
        <v>16</v>
      </c>
      <c r="F2533">
        <v>4</v>
      </c>
      <c r="G2533">
        <v>12</v>
      </c>
      <c r="H2533">
        <v>0</v>
      </c>
      <c r="I2533">
        <v>0</v>
      </c>
      <c r="J2533">
        <v>19</v>
      </c>
      <c r="K2533">
        <v>0</v>
      </c>
      <c r="L2533">
        <v>0</v>
      </c>
      <c r="M2533">
        <v>0</v>
      </c>
      <c r="N2533">
        <v>0</v>
      </c>
    </row>
    <row r="2534" spans="1:14" x14ac:dyDescent="0.2">
      <c r="A2534" t="s">
        <v>7466</v>
      </c>
      <c r="B2534" t="s">
        <v>88</v>
      </c>
      <c r="C2534" t="s">
        <v>159</v>
      </c>
      <c r="D2534" t="s">
        <v>4925</v>
      </c>
      <c r="E2534">
        <v>0</v>
      </c>
      <c r="F2534">
        <v>0</v>
      </c>
      <c r="G2534">
        <v>0</v>
      </c>
      <c r="H2534">
        <v>0</v>
      </c>
      <c r="I2534">
        <v>0</v>
      </c>
      <c r="J2534">
        <v>0</v>
      </c>
      <c r="K2534">
        <v>35</v>
      </c>
      <c r="L2534">
        <v>35</v>
      </c>
      <c r="M2534">
        <v>0</v>
      </c>
      <c r="N2534">
        <v>0</v>
      </c>
    </row>
    <row r="2535" spans="1:14" x14ac:dyDescent="0.2">
      <c r="A2535" t="s">
        <v>7467</v>
      </c>
      <c r="B2535" t="s">
        <v>88</v>
      </c>
      <c r="C2535" t="s">
        <v>159</v>
      </c>
      <c r="D2535" t="s">
        <v>4927</v>
      </c>
      <c r="E2535">
        <v>0</v>
      </c>
      <c r="F2535">
        <v>0</v>
      </c>
      <c r="G2535">
        <v>0</v>
      </c>
      <c r="H2535">
        <v>0</v>
      </c>
      <c r="I2535">
        <v>0</v>
      </c>
      <c r="J2535">
        <v>0</v>
      </c>
      <c r="K2535">
        <v>34</v>
      </c>
      <c r="L2535">
        <v>34</v>
      </c>
      <c r="M2535">
        <v>0</v>
      </c>
      <c r="N2535">
        <v>0</v>
      </c>
    </row>
    <row r="2536" spans="1:14" x14ac:dyDescent="0.2">
      <c r="A2536" t="s">
        <v>7468</v>
      </c>
      <c r="B2536" t="s">
        <v>88</v>
      </c>
      <c r="C2536" t="s">
        <v>160</v>
      </c>
      <c r="D2536" t="s">
        <v>4929</v>
      </c>
      <c r="E2536">
        <v>58</v>
      </c>
      <c r="F2536">
        <v>13</v>
      </c>
      <c r="G2536">
        <v>44</v>
      </c>
      <c r="H2536">
        <v>1</v>
      </c>
      <c r="I2536">
        <v>0</v>
      </c>
      <c r="J2536">
        <v>46</v>
      </c>
      <c r="K2536">
        <v>0</v>
      </c>
      <c r="L2536">
        <v>0</v>
      </c>
      <c r="M2536">
        <v>0</v>
      </c>
      <c r="N2536">
        <v>0</v>
      </c>
    </row>
    <row r="2537" spans="1:14" x14ac:dyDescent="0.2">
      <c r="A2537" t="s">
        <v>7469</v>
      </c>
      <c r="B2537" t="s">
        <v>88</v>
      </c>
      <c r="C2537" t="s">
        <v>160</v>
      </c>
      <c r="D2537" t="s">
        <v>4931</v>
      </c>
      <c r="E2537">
        <v>104</v>
      </c>
      <c r="F2537">
        <v>17</v>
      </c>
      <c r="G2537">
        <v>83</v>
      </c>
      <c r="H2537">
        <v>2</v>
      </c>
      <c r="I2537">
        <v>2</v>
      </c>
      <c r="J2537">
        <v>0</v>
      </c>
      <c r="K2537">
        <v>0</v>
      </c>
      <c r="L2537">
        <v>0</v>
      </c>
      <c r="M2537">
        <v>0</v>
      </c>
      <c r="N2537">
        <v>0</v>
      </c>
    </row>
    <row r="2538" spans="1:14" x14ac:dyDescent="0.2">
      <c r="A2538" t="s">
        <v>7470</v>
      </c>
      <c r="B2538" t="s">
        <v>88</v>
      </c>
      <c r="C2538" t="s">
        <v>160</v>
      </c>
      <c r="D2538" t="s">
        <v>4933</v>
      </c>
      <c r="E2538">
        <v>38</v>
      </c>
      <c r="F2538">
        <v>4</v>
      </c>
      <c r="G2538">
        <v>34</v>
      </c>
      <c r="H2538">
        <v>0</v>
      </c>
      <c r="I2538">
        <v>0</v>
      </c>
      <c r="J2538">
        <v>66</v>
      </c>
      <c r="K2538">
        <v>0</v>
      </c>
      <c r="L2538">
        <v>0</v>
      </c>
      <c r="M2538">
        <v>0</v>
      </c>
      <c r="N2538">
        <v>0</v>
      </c>
    </row>
    <row r="2539" spans="1:14" x14ac:dyDescent="0.2">
      <c r="A2539" t="s">
        <v>7471</v>
      </c>
      <c r="B2539" t="s">
        <v>88</v>
      </c>
      <c r="C2539" t="s">
        <v>160</v>
      </c>
      <c r="D2539" t="s">
        <v>4935</v>
      </c>
      <c r="E2539">
        <v>104</v>
      </c>
      <c r="F2539">
        <v>17</v>
      </c>
      <c r="G2539">
        <v>83</v>
      </c>
      <c r="H2539">
        <v>2</v>
      </c>
      <c r="I2539">
        <v>2</v>
      </c>
      <c r="J2539">
        <v>0</v>
      </c>
      <c r="K2539">
        <v>0</v>
      </c>
      <c r="L2539">
        <v>0</v>
      </c>
      <c r="M2539">
        <v>0</v>
      </c>
      <c r="N2539">
        <v>0</v>
      </c>
    </row>
    <row r="2540" spans="1:14" x14ac:dyDescent="0.2">
      <c r="A2540" t="s">
        <v>7472</v>
      </c>
      <c r="B2540" t="s">
        <v>88</v>
      </c>
      <c r="C2540" t="s">
        <v>160</v>
      </c>
      <c r="D2540" t="s">
        <v>4937</v>
      </c>
      <c r="E2540">
        <v>58</v>
      </c>
      <c r="F2540">
        <v>13</v>
      </c>
      <c r="G2540">
        <v>43</v>
      </c>
      <c r="H2540">
        <v>1</v>
      </c>
      <c r="I2540">
        <v>1</v>
      </c>
      <c r="J2540">
        <v>46</v>
      </c>
      <c r="K2540">
        <v>0</v>
      </c>
      <c r="L2540">
        <v>0</v>
      </c>
      <c r="M2540">
        <v>0</v>
      </c>
      <c r="N2540">
        <v>0</v>
      </c>
    </row>
    <row r="2541" spans="1:14" x14ac:dyDescent="0.2">
      <c r="A2541" t="s">
        <v>7473</v>
      </c>
      <c r="B2541" t="s">
        <v>88</v>
      </c>
      <c r="C2541" t="s">
        <v>160</v>
      </c>
      <c r="D2541" t="s">
        <v>4939</v>
      </c>
      <c r="E2541">
        <v>46</v>
      </c>
      <c r="F2541">
        <v>3</v>
      </c>
      <c r="G2541">
        <v>41</v>
      </c>
      <c r="H2541">
        <v>1</v>
      </c>
      <c r="I2541">
        <v>1</v>
      </c>
      <c r="J2541">
        <v>58</v>
      </c>
      <c r="K2541">
        <v>0</v>
      </c>
      <c r="L2541">
        <v>0</v>
      </c>
      <c r="M2541">
        <v>0</v>
      </c>
      <c r="N2541">
        <v>0</v>
      </c>
    </row>
    <row r="2542" spans="1:14" x14ac:dyDescent="0.2">
      <c r="A2542" t="s">
        <v>7474</v>
      </c>
      <c r="B2542" t="s">
        <v>88</v>
      </c>
      <c r="C2542" t="s">
        <v>160</v>
      </c>
      <c r="D2542" t="s">
        <v>4941</v>
      </c>
      <c r="E2542">
        <v>58</v>
      </c>
      <c r="F2542">
        <v>13</v>
      </c>
      <c r="G2542">
        <v>44</v>
      </c>
      <c r="H2542">
        <v>1</v>
      </c>
      <c r="I2542">
        <v>0</v>
      </c>
      <c r="J2542">
        <v>46</v>
      </c>
      <c r="K2542">
        <v>0</v>
      </c>
      <c r="L2542">
        <v>0</v>
      </c>
      <c r="M2542">
        <v>0</v>
      </c>
      <c r="N2542">
        <v>0</v>
      </c>
    </row>
    <row r="2543" spans="1:14" x14ac:dyDescent="0.2">
      <c r="A2543" t="s">
        <v>7475</v>
      </c>
      <c r="B2543" t="s">
        <v>88</v>
      </c>
      <c r="C2543" t="s">
        <v>160</v>
      </c>
      <c r="D2543" t="s">
        <v>4943</v>
      </c>
      <c r="E2543">
        <v>42</v>
      </c>
      <c r="F2543">
        <v>4</v>
      </c>
      <c r="G2543">
        <v>37</v>
      </c>
      <c r="H2543">
        <v>1</v>
      </c>
      <c r="I2543">
        <v>0</v>
      </c>
      <c r="J2543">
        <v>62</v>
      </c>
      <c r="K2543">
        <v>0</v>
      </c>
      <c r="L2543">
        <v>0</v>
      </c>
      <c r="M2543">
        <v>0</v>
      </c>
      <c r="N2543">
        <v>0</v>
      </c>
    </row>
    <row r="2544" spans="1:14" x14ac:dyDescent="0.2">
      <c r="A2544" t="s">
        <v>7476</v>
      </c>
      <c r="B2544" t="s">
        <v>88</v>
      </c>
      <c r="C2544" t="s">
        <v>160</v>
      </c>
      <c r="D2544" t="s">
        <v>4925</v>
      </c>
      <c r="E2544">
        <v>0</v>
      </c>
      <c r="F2544">
        <v>0</v>
      </c>
      <c r="G2544">
        <v>0</v>
      </c>
      <c r="H2544">
        <v>0</v>
      </c>
      <c r="I2544">
        <v>0</v>
      </c>
      <c r="J2544">
        <v>0</v>
      </c>
      <c r="K2544">
        <v>103</v>
      </c>
      <c r="L2544">
        <v>101</v>
      </c>
      <c r="M2544">
        <v>2</v>
      </c>
      <c r="N2544">
        <v>0</v>
      </c>
    </row>
    <row r="2545" spans="1:14" x14ac:dyDescent="0.2">
      <c r="A2545" t="s">
        <v>7477</v>
      </c>
      <c r="B2545" t="s">
        <v>88</v>
      </c>
      <c r="C2545" t="s">
        <v>160</v>
      </c>
      <c r="D2545" t="s">
        <v>4927</v>
      </c>
      <c r="E2545">
        <v>0</v>
      </c>
      <c r="F2545">
        <v>0</v>
      </c>
      <c r="G2545">
        <v>0</v>
      </c>
      <c r="H2545">
        <v>0</v>
      </c>
      <c r="I2545">
        <v>0</v>
      </c>
      <c r="J2545">
        <v>0</v>
      </c>
      <c r="K2545">
        <v>92</v>
      </c>
      <c r="L2545">
        <v>91</v>
      </c>
      <c r="M2545">
        <v>1</v>
      </c>
      <c r="N2545">
        <v>0</v>
      </c>
    </row>
    <row r="2546" spans="1:14" x14ac:dyDescent="0.2">
      <c r="A2546" t="s">
        <v>7478</v>
      </c>
      <c r="B2546" t="s">
        <v>88</v>
      </c>
      <c r="C2546" t="s">
        <v>161</v>
      </c>
      <c r="D2546" t="s">
        <v>4929</v>
      </c>
      <c r="E2546">
        <v>31</v>
      </c>
      <c r="F2546">
        <v>3</v>
      </c>
      <c r="G2546">
        <v>28</v>
      </c>
      <c r="H2546">
        <v>0</v>
      </c>
      <c r="I2546">
        <v>0</v>
      </c>
      <c r="J2546">
        <v>8</v>
      </c>
      <c r="K2546">
        <v>0</v>
      </c>
      <c r="L2546">
        <v>0</v>
      </c>
      <c r="M2546">
        <v>0</v>
      </c>
      <c r="N2546">
        <v>0</v>
      </c>
    </row>
    <row r="2547" spans="1:14" x14ac:dyDescent="0.2">
      <c r="A2547" t="s">
        <v>7479</v>
      </c>
      <c r="B2547" t="s">
        <v>88</v>
      </c>
      <c r="C2547" t="s">
        <v>161</v>
      </c>
      <c r="D2547" t="s">
        <v>4931</v>
      </c>
      <c r="E2547">
        <v>39</v>
      </c>
      <c r="F2547">
        <v>2</v>
      </c>
      <c r="G2547">
        <v>37</v>
      </c>
      <c r="H2547">
        <v>0</v>
      </c>
      <c r="I2547">
        <v>0</v>
      </c>
      <c r="J2547">
        <v>0</v>
      </c>
      <c r="K2547">
        <v>0</v>
      </c>
      <c r="L2547">
        <v>0</v>
      </c>
      <c r="M2547">
        <v>0</v>
      </c>
      <c r="N2547">
        <v>0</v>
      </c>
    </row>
    <row r="2548" spans="1:14" x14ac:dyDescent="0.2">
      <c r="A2548" t="s">
        <v>7480</v>
      </c>
      <c r="B2548" t="s">
        <v>86</v>
      </c>
      <c r="C2548" t="s">
        <v>131</v>
      </c>
      <c r="D2548" t="s">
        <v>4943</v>
      </c>
      <c r="E2548">
        <v>43</v>
      </c>
      <c r="F2548">
        <v>6</v>
      </c>
      <c r="G2548">
        <v>36</v>
      </c>
      <c r="H2548">
        <v>1</v>
      </c>
      <c r="I2548">
        <v>0</v>
      </c>
      <c r="J2548">
        <v>162</v>
      </c>
      <c r="K2548">
        <v>0</v>
      </c>
      <c r="L2548">
        <v>0</v>
      </c>
      <c r="M2548">
        <v>0</v>
      </c>
      <c r="N2548">
        <v>0</v>
      </c>
    </row>
    <row r="2549" spans="1:14" x14ac:dyDescent="0.2">
      <c r="A2549" t="s">
        <v>7481</v>
      </c>
      <c r="B2549" t="s">
        <v>86</v>
      </c>
      <c r="C2549" t="s">
        <v>132</v>
      </c>
      <c r="D2549" t="s">
        <v>4943</v>
      </c>
      <c r="E2549">
        <v>2</v>
      </c>
      <c r="F2549">
        <v>0</v>
      </c>
      <c r="G2549">
        <v>2</v>
      </c>
      <c r="H2549">
        <v>0</v>
      </c>
      <c r="I2549">
        <v>0</v>
      </c>
      <c r="J2549">
        <v>4</v>
      </c>
      <c r="K2549">
        <v>0</v>
      </c>
      <c r="L2549">
        <v>0</v>
      </c>
      <c r="M2549">
        <v>0</v>
      </c>
      <c r="N2549">
        <v>0</v>
      </c>
    </row>
    <row r="2550" spans="1:14" x14ac:dyDescent="0.2">
      <c r="A2550" t="s">
        <v>7482</v>
      </c>
      <c r="B2550" t="s">
        <v>86</v>
      </c>
      <c r="C2550" t="s">
        <v>133</v>
      </c>
      <c r="D2550" t="s">
        <v>4943</v>
      </c>
      <c r="E2550">
        <v>57</v>
      </c>
      <c r="F2550">
        <v>11</v>
      </c>
      <c r="G2550">
        <v>46</v>
      </c>
      <c r="H2550">
        <v>0</v>
      </c>
      <c r="I2550">
        <v>0</v>
      </c>
      <c r="J2550">
        <v>253</v>
      </c>
      <c r="K2550">
        <v>0</v>
      </c>
      <c r="L2550">
        <v>0</v>
      </c>
      <c r="M2550">
        <v>0</v>
      </c>
      <c r="N2550">
        <v>0</v>
      </c>
    </row>
    <row r="2551" spans="1:14" x14ac:dyDescent="0.2">
      <c r="A2551" t="s">
        <v>7483</v>
      </c>
      <c r="B2551" t="s">
        <v>86</v>
      </c>
      <c r="C2551" t="s">
        <v>134</v>
      </c>
      <c r="D2551" t="s">
        <v>4943</v>
      </c>
      <c r="E2551">
        <v>65</v>
      </c>
      <c r="F2551">
        <v>2</v>
      </c>
      <c r="G2551">
        <v>62</v>
      </c>
      <c r="H2551">
        <v>0</v>
      </c>
      <c r="I2551">
        <v>1</v>
      </c>
      <c r="J2551">
        <v>155</v>
      </c>
      <c r="K2551">
        <v>0</v>
      </c>
      <c r="L2551">
        <v>0</v>
      </c>
      <c r="M2551">
        <v>0</v>
      </c>
      <c r="N2551">
        <v>0</v>
      </c>
    </row>
    <row r="2552" spans="1:14" x14ac:dyDescent="0.2">
      <c r="A2552" t="s">
        <v>7484</v>
      </c>
      <c r="B2552" t="s">
        <v>86</v>
      </c>
      <c r="C2552" t="s">
        <v>135</v>
      </c>
      <c r="D2552" t="s">
        <v>4943</v>
      </c>
      <c r="E2552">
        <v>79</v>
      </c>
      <c r="F2552">
        <v>9</v>
      </c>
      <c r="G2552">
        <v>69</v>
      </c>
      <c r="H2552">
        <v>1</v>
      </c>
      <c r="I2552">
        <v>0</v>
      </c>
      <c r="J2552">
        <v>246</v>
      </c>
      <c r="K2552">
        <v>0</v>
      </c>
      <c r="L2552">
        <v>0</v>
      </c>
      <c r="M2552">
        <v>0</v>
      </c>
      <c r="N2552">
        <v>0</v>
      </c>
    </row>
    <row r="2553" spans="1:14" x14ac:dyDescent="0.2">
      <c r="A2553" t="s">
        <v>7485</v>
      </c>
      <c r="B2553" t="s">
        <v>86</v>
      </c>
      <c r="C2553" t="s">
        <v>136</v>
      </c>
      <c r="D2553" t="s">
        <v>4943</v>
      </c>
      <c r="E2553">
        <v>21</v>
      </c>
      <c r="F2553">
        <v>5</v>
      </c>
      <c r="G2553">
        <v>16</v>
      </c>
      <c r="H2553">
        <v>0</v>
      </c>
      <c r="I2553">
        <v>0</v>
      </c>
      <c r="J2553">
        <v>98</v>
      </c>
      <c r="K2553">
        <v>0</v>
      </c>
      <c r="L2553">
        <v>0</v>
      </c>
      <c r="M2553">
        <v>0</v>
      </c>
      <c r="N2553">
        <v>0</v>
      </c>
    </row>
    <row r="2554" spans="1:14" x14ac:dyDescent="0.2">
      <c r="A2554" t="s">
        <v>7486</v>
      </c>
      <c r="B2554" t="s">
        <v>86</v>
      </c>
      <c r="C2554" t="s">
        <v>137</v>
      </c>
      <c r="D2554" t="s">
        <v>4943</v>
      </c>
      <c r="E2554">
        <v>17</v>
      </c>
      <c r="F2554">
        <v>2</v>
      </c>
      <c r="G2554">
        <v>15</v>
      </c>
      <c r="H2554">
        <v>0</v>
      </c>
      <c r="I2554">
        <v>0</v>
      </c>
      <c r="J2554">
        <v>47</v>
      </c>
      <c r="K2554">
        <v>0</v>
      </c>
      <c r="L2554">
        <v>0</v>
      </c>
      <c r="M2554">
        <v>0</v>
      </c>
      <c r="N2554">
        <v>0</v>
      </c>
    </row>
    <row r="2555" spans="1:14" x14ac:dyDescent="0.2">
      <c r="A2555" t="s">
        <v>7487</v>
      </c>
      <c r="B2555" t="s">
        <v>86</v>
      </c>
      <c r="C2555" t="s">
        <v>138</v>
      </c>
      <c r="D2555" t="s">
        <v>4943</v>
      </c>
      <c r="E2555">
        <v>36</v>
      </c>
      <c r="F2555">
        <v>0</v>
      </c>
      <c r="G2555">
        <v>35</v>
      </c>
      <c r="H2555">
        <v>1</v>
      </c>
      <c r="I2555">
        <v>0</v>
      </c>
      <c r="J2555">
        <v>100</v>
      </c>
      <c r="K2555">
        <v>0</v>
      </c>
      <c r="L2555">
        <v>0</v>
      </c>
      <c r="M2555">
        <v>0</v>
      </c>
      <c r="N2555">
        <v>0</v>
      </c>
    </row>
    <row r="2556" spans="1:14" x14ac:dyDescent="0.2">
      <c r="A2556" t="s">
        <v>7488</v>
      </c>
      <c r="B2556" t="s">
        <v>86</v>
      </c>
      <c r="C2556" t="s">
        <v>139</v>
      </c>
      <c r="D2556" t="s">
        <v>4943</v>
      </c>
      <c r="E2556">
        <v>87</v>
      </c>
      <c r="F2556">
        <v>6</v>
      </c>
      <c r="G2556">
        <v>81</v>
      </c>
      <c r="H2556">
        <v>0</v>
      </c>
      <c r="I2556">
        <v>0</v>
      </c>
      <c r="J2556">
        <v>351</v>
      </c>
      <c r="K2556">
        <v>0</v>
      </c>
      <c r="L2556">
        <v>0</v>
      </c>
      <c r="M2556">
        <v>0</v>
      </c>
      <c r="N2556">
        <v>0</v>
      </c>
    </row>
    <row r="2557" spans="1:14" x14ac:dyDescent="0.2">
      <c r="A2557" t="s">
        <v>7489</v>
      </c>
      <c r="B2557" t="s">
        <v>86</v>
      </c>
      <c r="C2557" t="s">
        <v>140</v>
      </c>
      <c r="D2557" t="s">
        <v>4943</v>
      </c>
      <c r="E2557">
        <v>81</v>
      </c>
      <c r="F2557">
        <v>15</v>
      </c>
      <c r="G2557">
        <v>66</v>
      </c>
      <c r="H2557">
        <v>0</v>
      </c>
      <c r="I2557">
        <v>0</v>
      </c>
      <c r="J2557">
        <v>383</v>
      </c>
      <c r="K2557">
        <v>0</v>
      </c>
      <c r="L2557">
        <v>0</v>
      </c>
      <c r="M2557">
        <v>0</v>
      </c>
      <c r="N2557">
        <v>0</v>
      </c>
    </row>
    <row r="2558" spans="1:14" x14ac:dyDescent="0.2">
      <c r="A2558" t="s">
        <v>7490</v>
      </c>
      <c r="B2558" t="s">
        <v>86</v>
      </c>
      <c r="C2558" t="s">
        <v>141</v>
      </c>
      <c r="D2558" t="s">
        <v>4943</v>
      </c>
      <c r="E2558">
        <v>52</v>
      </c>
      <c r="F2558">
        <v>2</v>
      </c>
      <c r="G2558">
        <v>50</v>
      </c>
      <c r="H2558">
        <v>0</v>
      </c>
      <c r="I2558">
        <v>0</v>
      </c>
      <c r="J2558">
        <v>161</v>
      </c>
      <c r="K2558">
        <v>0</v>
      </c>
      <c r="L2558">
        <v>0</v>
      </c>
      <c r="M2558">
        <v>0</v>
      </c>
      <c r="N2558">
        <v>0</v>
      </c>
    </row>
    <row r="2559" spans="1:14" x14ac:dyDescent="0.2">
      <c r="A2559" t="s">
        <v>7491</v>
      </c>
      <c r="B2559" t="s">
        <v>86</v>
      </c>
      <c r="C2559" t="s">
        <v>142</v>
      </c>
      <c r="D2559" t="s">
        <v>4943</v>
      </c>
      <c r="E2559">
        <v>36</v>
      </c>
      <c r="F2559">
        <v>4</v>
      </c>
      <c r="G2559">
        <v>32</v>
      </c>
      <c r="H2559">
        <v>0</v>
      </c>
      <c r="I2559">
        <v>0</v>
      </c>
      <c r="J2559">
        <v>184</v>
      </c>
      <c r="K2559">
        <v>0</v>
      </c>
      <c r="L2559">
        <v>0</v>
      </c>
      <c r="M2559">
        <v>0</v>
      </c>
      <c r="N2559">
        <v>0</v>
      </c>
    </row>
    <row r="2560" spans="1:14" x14ac:dyDescent="0.2">
      <c r="A2560" t="s">
        <v>7492</v>
      </c>
      <c r="B2560" t="s">
        <v>86</v>
      </c>
      <c r="C2560" t="s">
        <v>143</v>
      </c>
      <c r="D2560" t="s">
        <v>4943</v>
      </c>
      <c r="E2560">
        <v>22</v>
      </c>
      <c r="F2560">
        <v>5</v>
      </c>
      <c r="G2560">
        <v>17</v>
      </c>
      <c r="H2560">
        <v>0</v>
      </c>
      <c r="I2560">
        <v>0</v>
      </c>
      <c r="J2560">
        <v>120</v>
      </c>
      <c r="K2560">
        <v>0</v>
      </c>
      <c r="L2560">
        <v>0</v>
      </c>
      <c r="M2560">
        <v>0</v>
      </c>
      <c r="N2560">
        <v>0</v>
      </c>
    </row>
    <row r="2561" spans="1:14" x14ac:dyDescent="0.2">
      <c r="A2561" t="s">
        <v>7493</v>
      </c>
      <c r="B2561" t="s">
        <v>86</v>
      </c>
      <c r="C2561" t="s">
        <v>144</v>
      </c>
      <c r="D2561" t="s">
        <v>4943</v>
      </c>
      <c r="E2561">
        <v>65</v>
      </c>
      <c r="F2561">
        <v>9</v>
      </c>
      <c r="G2561">
        <v>55</v>
      </c>
      <c r="H2561">
        <v>1</v>
      </c>
      <c r="I2561">
        <v>0</v>
      </c>
      <c r="J2561">
        <v>168</v>
      </c>
      <c r="K2561">
        <v>0</v>
      </c>
      <c r="L2561">
        <v>0</v>
      </c>
      <c r="M2561">
        <v>0</v>
      </c>
      <c r="N2561">
        <v>0</v>
      </c>
    </row>
    <row r="2562" spans="1:14" x14ac:dyDescent="0.2">
      <c r="A2562" t="s">
        <v>7494</v>
      </c>
      <c r="B2562" t="s">
        <v>86</v>
      </c>
      <c r="C2562" t="s">
        <v>145</v>
      </c>
      <c r="D2562" t="s">
        <v>4943</v>
      </c>
      <c r="E2562">
        <v>60</v>
      </c>
      <c r="F2562">
        <v>5</v>
      </c>
      <c r="G2562">
        <v>53</v>
      </c>
      <c r="H2562">
        <v>1</v>
      </c>
      <c r="I2562">
        <v>1</v>
      </c>
      <c r="J2562">
        <v>160</v>
      </c>
      <c r="K2562">
        <v>0</v>
      </c>
      <c r="L2562">
        <v>0</v>
      </c>
      <c r="M2562">
        <v>0</v>
      </c>
      <c r="N2562">
        <v>0</v>
      </c>
    </row>
    <row r="2563" spans="1:14" x14ac:dyDescent="0.2">
      <c r="A2563" t="s">
        <v>7495</v>
      </c>
      <c r="B2563" t="s">
        <v>86</v>
      </c>
      <c r="C2563" t="s">
        <v>146</v>
      </c>
      <c r="D2563" t="s">
        <v>4943</v>
      </c>
      <c r="E2563">
        <v>48</v>
      </c>
      <c r="F2563">
        <v>7</v>
      </c>
      <c r="G2563">
        <v>41</v>
      </c>
      <c r="H2563">
        <v>0</v>
      </c>
      <c r="I2563">
        <v>0</v>
      </c>
      <c r="J2563">
        <v>152</v>
      </c>
      <c r="K2563">
        <v>0</v>
      </c>
      <c r="L2563">
        <v>0</v>
      </c>
      <c r="M2563">
        <v>0</v>
      </c>
      <c r="N2563">
        <v>0</v>
      </c>
    </row>
    <row r="2564" spans="1:14" x14ac:dyDescent="0.2">
      <c r="A2564" t="s">
        <v>7496</v>
      </c>
      <c r="B2564" t="s">
        <v>86</v>
      </c>
      <c r="C2564" t="s">
        <v>147</v>
      </c>
      <c r="D2564" t="s">
        <v>4943</v>
      </c>
      <c r="E2564">
        <v>49</v>
      </c>
      <c r="F2564">
        <v>6</v>
      </c>
      <c r="G2564">
        <v>43</v>
      </c>
      <c r="H2564">
        <v>0</v>
      </c>
      <c r="I2564">
        <v>0</v>
      </c>
      <c r="J2564">
        <v>215</v>
      </c>
      <c r="K2564">
        <v>0</v>
      </c>
      <c r="L2564">
        <v>0</v>
      </c>
      <c r="M2564">
        <v>0</v>
      </c>
      <c r="N2564">
        <v>0</v>
      </c>
    </row>
    <row r="2565" spans="1:14" x14ac:dyDescent="0.2">
      <c r="A2565" t="s">
        <v>7497</v>
      </c>
      <c r="B2565" t="s">
        <v>86</v>
      </c>
      <c r="C2565" t="s">
        <v>148</v>
      </c>
      <c r="D2565" t="s">
        <v>4943</v>
      </c>
      <c r="E2565">
        <v>70</v>
      </c>
      <c r="F2565">
        <v>9</v>
      </c>
      <c r="G2565">
        <v>58</v>
      </c>
      <c r="H2565">
        <v>1</v>
      </c>
      <c r="I2565">
        <v>2</v>
      </c>
      <c r="J2565">
        <v>153</v>
      </c>
      <c r="K2565">
        <v>0</v>
      </c>
      <c r="L2565">
        <v>0</v>
      </c>
      <c r="M2565">
        <v>0</v>
      </c>
      <c r="N2565">
        <v>0</v>
      </c>
    </row>
    <row r="2566" spans="1:14" x14ac:dyDescent="0.2">
      <c r="A2566" t="s">
        <v>7498</v>
      </c>
      <c r="B2566" t="s">
        <v>86</v>
      </c>
      <c r="C2566" t="s">
        <v>149</v>
      </c>
      <c r="D2566" t="s">
        <v>4943</v>
      </c>
      <c r="E2566">
        <v>205</v>
      </c>
      <c r="F2566">
        <v>28</v>
      </c>
      <c r="G2566">
        <v>176</v>
      </c>
      <c r="H2566">
        <v>1</v>
      </c>
      <c r="I2566">
        <v>0</v>
      </c>
      <c r="J2566">
        <v>825</v>
      </c>
      <c r="K2566">
        <v>0</v>
      </c>
      <c r="L2566">
        <v>0</v>
      </c>
      <c r="M2566">
        <v>0</v>
      </c>
      <c r="N2566">
        <v>0</v>
      </c>
    </row>
    <row r="2567" spans="1:14" x14ac:dyDescent="0.2">
      <c r="A2567" t="s">
        <v>7499</v>
      </c>
      <c r="B2567" t="s">
        <v>86</v>
      </c>
      <c r="C2567" t="s">
        <v>150</v>
      </c>
      <c r="D2567" t="s">
        <v>4943</v>
      </c>
      <c r="E2567">
        <v>13</v>
      </c>
      <c r="F2567">
        <v>3</v>
      </c>
      <c r="G2567">
        <v>10</v>
      </c>
      <c r="H2567">
        <v>0</v>
      </c>
      <c r="I2567">
        <v>0</v>
      </c>
      <c r="J2567">
        <v>81</v>
      </c>
      <c r="K2567">
        <v>0</v>
      </c>
      <c r="L2567">
        <v>0</v>
      </c>
      <c r="M2567">
        <v>0</v>
      </c>
      <c r="N2567">
        <v>0</v>
      </c>
    </row>
    <row r="2568" spans="1:14" x14ac:dyDescent="0.2">
      <c r="A2568" t="s">
        <v>7500</v>
      </c>
      <c r="B2568" t="s">
        <v>86</v>
      </c>
      <c r="C2568" t="s">
        <v>151</v>
      </c>
      <c r="D2568" t="s">
        <v>4943</v>
      </c>
      <c r="E2568">
        <v>90</v>
      </c>
      <c r="F2568">
        <v>8</v>
      </c>
      <c r="G2568">
        <v>80</v>
      </c>
      <c r="H2568">
        <v>2</v>
      </c>
      <c r="I2568">
        <v>0</v>
      </c>
      <c r="J2568">
        <v>334</v>
      </c>
      <c r="K2568">
        <v>0</v>
      </c>
      <c r="L2568">
        <v>0</v>
      </c>
      <c r="M2568">
        <v>0</v>
      </c>
      <c r="N2568">
        <v>0</v>
      </c>
    </row>
    <row r="2569" spans="1:14" x14ac:dyDescent="0.2">
      <c r="A2569" t="s">
        <v>7501</v>
      </c>
      <c r="B2569" t="s">
        <v>86</v>
      </c>
      <c r="C2569" t="s">
        <v>152</v>
      </c>
      <c r="D2569" t="s">
        <v>4943</v>
      </c>
      <c r="E2569">
        <v>65</v>
      </c>
      <c r="F2569">
        <v>7</v>
      </c>
      <c r="G2569">
        <v>56</v>
      </c>
      <c r="H2569">
        <v>2</v>
      </c>
      <c r="I2569">
        <v>0</v>
      </c>
      <c r="J2569">
        <v>212</v>
      </c>
      <c r="K2569">
        <v>0</v>
      </c>
      <c r="L2569">
        <v>0</v>
      </c>
      <c r="M2569">
        <v>0</v>
      </c>
      <c r="N2569">
        <v>0</v>
      </c>
    </row>
    <row r="2570" spans="1:14" x14ac:dyDescent="0.2">
      <c r="A2570" t="s">
        <v>7502</v>
      </c>
      <c r="B2570" t="s">
        <v>86</v>
      </c>
      <c r="C2570" t="s">
        <v>153</v>
      </c>
      <c r="D2570" t="s">
        <v>4943</v>
      </c>
      <c r="E2570">
        <v>60</v>
      </c>
      <c r="F2570">
        <v>9</v>
      </c>
      <c r="G2570">
        <v>50</v>
      </c>
      <c r="H2570">
        <v>1</v>
      </c>
      <c r="I2570">
        <v>0</v>
      </c>
      <c r="J2570">
        <v>125</v>
      </c>
      <c r="K2570">
        <v>0</v>
      </c>
      <c r="L2570">
        <v>0</v>
      </c>
      <c r="M2570">
        <v>0</v>
      </c>
      <c r="N2570">
        <v>0</v>
      </c>
    </row>
    <row r="2571" spans="1:14" x14ac:dyDescent="0.2">
      <c r="A2571" t="s">
        <v>7503</v>
      </c>
      <c r="B2571" t="s">
        <v>86</v>
      </c>
      <c r="C2571" t="s">
        <v>154</v>
      </c>
      <c r="D2571" t="s">
        <v>4943</v>
      </c>
      <c r="E2571">
        <v>24</v>
      </c>
      <c r="F2571">
        <v>3</v>
      </c>
      <c r="G2571">
        <v>21</v>
      </c>
      <c r="H2571">
        <v>0</v>
      </c>
      <c r="I2571">
        <v>0</v>
      </c>
      <c r="J2571">
        <v>65</v>
      </c>
      <c r="K2571">
        <v>0</v>
      </c>
      <c r="L2571">
        <v>0</v>
      </c>
      <c r="M2571">
        <v>0</v>
      </c>
      <c r="N2571">
        <v>0</v>
      </c>
    </row>
    <row r="2572" spans="1:14" x14ac:dyDescent="0.2">
      <c r="A2572" t="s">
        <v>7504</v>
      </c>
      <c r="B2572" t="s">
        <v>86</v>
      </c>
      <c r="C2572" t="s">
        <v>155</v>
      </c>
      <c r="D2572" t="s">
        <v>4943</v>
      </c>
      <c r="E2572">
        <v>27</v>
      </c>
      <c r="F2572">
        <v>1</v>
      </c>
      <c r="G2572">
        <v>25</v>
      </c>
      <c r="H2572">
        <v>1</v>
      </c>
      <c r="I2572">
        <v>0</v>
      </c>
      <c r="J2572">
        <v>74</v>
      </c>
      <c r="K2572">
        <v>0</v>
      </c>
      <c r="L2572">
        <v>0</v>
      </c>
      <c r="M2572">
        <v>0</v>
      </c>
      <c r="N2572">
        <v>0</v>
      </c>
    </row>
    <row r="2573" spans="1:14" x14ac:dyDescent="0.2">
      <c r="A2573" t="s">
        <v>7505</v>
      </c>
      <c r="B2573" t="s">
        <v>86</v>
      </c>
      <c r="C2573" t="s">
        <v>156</v>
      </c>
      <c r="D2573" t="s">
        <v>4943</v>
      </c>
      <c r="E2573">
        <v>238</v>
      </c>
      <c r="F2573">
        <v>32</v>
      </c>
      <c r="G2573">
        <v>205</v>
      </c>
      <c r="H2573">
        <v>1</v>
      </c>
      <c r="I2573">
        <v>0</v>
      </c>
      <c r="J2573">
        <v>911</v>
      </c>
      <c r="K2573">
        <v>0</v>
      </c>
      <c r="L2573">
        <v>0</v>
      </c>
      <c r="M2573">
        <v>0</v>
      </c>
      <c r="N2573">
        <v>0</v>
      </c>
    </row>
    <row r="2574" spans="1:14" x14ac:dyDescent="0.2">
      <c r="A2574" t="s">
        <v>7506</v>
      </c>
      <c r="B2574" t="s">
        <v>86</v>
      </c>
      <c r="C2574" t="s">
        <v>157</v>
      </c>
      <c r="D2574" t="s">
        <v>4943</v>
      </c>
      <c r="E2574">
        <v>49</v>
      </c>
      <c r="F2574">
        <v>6</v>
      </c>
      <c r="G2574">
        <v>41</v>
      </c>
      <c r="H2574">
        <v>2</v>
      </c>
      <c r="I2574">
        <v>0</v>
      </c>
      <c r="J2574">
        <v>109</v>
      </c>
      <c r="K2574">
        <v>0</v>
      </c>
      <c r="L2574">
        <v>0</v>
      </c>
      <c r="M2574">
        <v>0</v>
      </c>
      <c r="N2574">
        <v>0</v>
      </c>
    </row>
    <row r="2575" spans="1:14" x14ac:dyDescent="0.2">
      <c r="A2575" t="s">
        <v>7507</v>
      </c>
      <c r="B2575" t="s">
        <v>86</v>
      </c>
      <c r="C2575" t="s">
        <v>158</v>
      </c>
      <c r="D2575" t="s">
        <v>4943</v>
      </c>
      <c r="E2575">
        <v>44</v>
      </c>
      <c r="F2575">
        <v>6</v>
      </c>
      <c r="G2575">
        <v>36</v>
      </c>
      <c r="H2575">
        <v>2</v>
      </c>
      <c r="I2575">
        <v>0</v>
      </c>
      <c r="J2575">
        <v>116</v>
      </c>
      <c r="K2575">
        <v>0</v>
      </c>
      <c r="L2575">
        <v>0</v>
      </c>
      <c r="M2575">
        <v>0</v>
      </c>
      <c r="N2575">
        <v>0</v>
      </c>
    </row>
    <row r="2576" spans="1:14" x14ac:dyDescent="0.2">
      <c r="A2576" t="s">
        <v>7508</v>
      </c>
      <c r="B2576" t="s">
        <v>86</v>
      </c>
      <c r="C2576" t="s">
        <v>159</v>
      </c>
      <c r="D2576" t="s">
        <v>4943</v>
      </c>
      <c r="E2576">
        <v>19</v>
      </c>
      <c r="F2576">
        <v>4</v>
      </c>
      <c r="G2576">
        <v>15</v>
      </c>
      <c r="H2576">
        <v>0</v>
      </c>
      <c r="I2576">
        <v>0</v>
      </c>
      <c r="J2576">
        <v>30</v>
      </c>
      <c r="K2576">
        <v>0</v>
      </c>
      <c r="L2576">
        <v>0</v>
      </c>
      <c r="M2576">
        <v>0</v>
      </c>
      <c r="N2576">
        <v>0</v>
      </c>
    </row>
    <row r="2577" spans="1:14" x14ac:dyDescent="0.2">
      <c r="A2577" t="s">
        <v>7509</v>
      </c>
      <c r="B2577" t="s">
        <v>86</v>
      </c>
      <c r="C2577" t="s">
        <v>160</v>
      </c>
      <c r="D2577" t="s">
        <v>4943</v>
      </c>
      <c r="E2577">
        <v>65</v>
      </c>
      <c r="F2577">
        <v>6</v>
      </c>
      <c r="G2577">
        <v>58</v>
      </c>
      <c r="H2577">
        <v>1</v>
      </c>
      <c r="I2577">
        <v>0</v>
      </c>
      <c r="J2577">
        <v>143</v>
      </c>
      <c r="K2577">
        <v>0</v>
      </c>
      <c r="L2577">
        <v>0</v>
      </c>
      <c r="M2577">
        <v>0</v>
      </c>
      <c r="N2577">
        <v>0</v>
      </c>
    </row>
    <row r="2578" spans="1:14" x14ac:dyDescent="0.2">
      <c r="A2578" t="s">
        <v>7510</v>
      </c>
      <c r="B2578" t="s">
        <v>86</v>
      </c>
      <c r="C2578" t="s">
        <v>161</v>
      </c>
      <c r="D2578" t="s">
        <v>4943</v>
      </c>
      <c r="E2578">
        <v>17</v>
      </c>
      <c r="F2578">
        <v>0</v>
      </c>
      <c r="G2578">
        <v>17</v>
      </c>
      <c r="H2578">
        <v>0</v>
      </c>
      <c r="I2578">
        <v>0</v>
      </c>
      <c r="J2578">
        <v>76</v>
      </c>
      <c r="K2578">
        <v>0</v>
      </c>
      <c r="L2578">
        <v>0</v>
      </c>
      <c r="M2578">
        <v>0</v>
      </c>
      <c r="N2578">
        <v>0</v>
      </c>
    </row>
    <row r="2579" spans="1:14" x14ac:dyDescent="0.2">
      <c r="A2579" t="s">
        <v>7511</v>
      </c>
      <c r="B2579" t="s">
        <v>86</v>
      </c>
      <c r="C2579" t="s">
        <v>162</v>
      </c>
      <c r="D2579" t="s">
        <v>4943</v>
      </c>
      <c r="E2579">
        <v>309</v>
      </c>
      <c r="F2579">
        <v>30</v>
      </c>
      <c r="G2579">
        <v>277</v>
      </c>
      <c r="H2579">
        <v>1</v>
      </c>
      <c r="I2579">
        <v>1</v>
      </c>
      <c r="J2579">
        <v>819</v>
      </c>
      <c r="K2579">
        <v>0</v>
      </c>
      <c r="L2579">
        <v>0</v>
      </c>
      <c r="M2579">
        <v>0</v>
      </c>
      <c r="N2579">
        <v>0</v>
      </c>
    </row>
    <row r="2580" spans="1:14" x14ac:dyDescent="0.2">
      <c r="A2580" t="s">
        <v>7512</v>
      </c>
      <c r="B2580" t="s">
        <v>86</v>
      </c>
      <c r="C2580" t="s">
        <v>163</v>
      </c>
      <c r="D2580" t="s">
        <v>4943</v>
      </c>
      <c r="E2580">
        <v>58</v>
      </c>
      <c r="F2580">
        <v>9</v>
      </c>
      <c r="G2580">
        <v>46</v>
      </c>
      <c r="H2580">
        <v>3</v>
      </c>
      <c r="I2580">
        <v>0</v>
      </c>
      <c r="J2580">
        <v>166</v>
      </c>
      <c r="K2580">
        <v>0</v>
      </c>
      <c r="L2580">
        <v>0</v>
      </c>
      <c r="M2580">
        <v>0</v>
      </c>
      <c r="N2580">
        <v>0</v>
      </c>
    </row>
    <row r="2581" spans="1:14" x14ac:dyDescent="0.2">
      <c r="A2581" t="s">
        <v>7513</v>
      </c>
      <c r="B2581" t="s">
        <v>86</v>
      </c>
      <c r="C2581" t="s">
        <v>164</v>
      </c>
      <c r="D2581" t="s">
        <v>4943</v>
      </c>
      <c r="E2581">
        <v>40</v>
      </c>
      <c r="F2581">
        <v>7</v>
      </c>
      <c r="G2581">
        <v>31</v>
      </c>
      <c r="H2581">
        <v>1</v>
      </c>
      <c r="I2581">
        <v>1</v>
      </c>
      <c r="J2581">
        <v>139</v>
      </c>
      <c r="K2581">
        <v>0</v>
      </c>
      <c r="L2581">
        <v>0</v>
      </c>
      <c r="M2581">
        <v>0</v>
      </c>
      <c r="N2581">
        <v>0</v>
      </c>
    </row>
    <row r="2582" spans="1:14" x14ac:dyDescent="0.2">
      <c r="A2582" t="s">
        <v>7514</v>
      </c>
      <c r="B2582" t="s">
        <v>86</v>
      </c>
      <c r="C2582" t="s">
        <v>165</v>
      </c>
      <c r="D2582" t="s">
        <v>4943</v>
      </c>
      <c r="E2582">
        <v>5</v>
      </c>
      <c r="F2582">
        <v>1</v>
      </c>
      <c r="G2582">
        <v>4</v>
      </c>
      <c r="H2582">
        <v>0</v>
      </c>
      <c r="I2582">
        <v>0</v>
      </c>
      <c r="J2582">
        <v>49</v>
      </c>
      <c r="K2582">
        <v>0</v>
      </c>
      <c r="L2582">
        <v>0</v>
      </c>
      <c r="M2582">
        <v>0</v>
      </c>
      <c r="N2582">
        <v>0</v>
      </c>
    </row>
    <row r="2583" spans="1:14" x14ac:dyDescent="0.2">
      <c r="A2583" t="s">
        <v>7515</v>
      </c>
      <c r="B2583" t="s">
        <v>86</v>
      </c>
      <c r="C2583" t="s">
        <v>166</v>
      </c>
      <c r="D2583" t="s">
        <v>4943</v>
      </c>
      <c r="E2583">
        <v>1</v>
      </c>
      <c r="F2583">
        <v>1</v>
      </c>
      <c r="G2583">
        <v>0</v>
      </c>
      <c r="H2583">
        <v>0</v>
      </c>
      <c r="I2583">
        <v>0</v>
      </c>
      <c r="J2583">
        <v>1</v>
      </c>
      <c r="K2583">
        <v>0</v>
      </c>
      <c r="L2583">
        <v>0</v>
      </c>
      <c r="M2583">
        <v>0</v>
      </c>
      <c r="N2583">
        <v>0</v>
      </c>
    </row>
    <row r="2584" spans="1:14" x14ac:dyDescent="0.2">
      <c r="A2584" t="s">
        <v>7516</v>
      </c>
      <c r="B2584" t="s">
        <v>86</v>
      </c>
      <c r="C2584" t="s">
        <v>167</v>
      </c>
      <c r="D2584" t="s">
        <v>4943</v>
      </c>
      <c r="E2584">
        <v>45</v>
      </c>
      <c r="F2584">
        <v>4</v>
      </c>
      <c r="G2584">
        <v>39</v>
      </c>
      <c r="H2584">
        <v>2</v>
      </c>
      <c r="I2584">
        <v>0</v>
      </c>
      <c r="J2584">
        <v>114</v>
      </c>
      <c r="K2584">
        <v>0</v>
      </c>
      <c r="L2584">
        <v>0</v>
      </c>
      <c r="M2584">
        <v>0</v>
      </c>
      <c r="N2584">
        <v>0</v>
      </c>
    </row>
    <row r="2585" spans="1:14" x14ac:dyDescent="0.2">
      <c r="A2585" t="s">
        <v>7517</v>
      </c>
      <c r="B2585" t="s">
        <v>86</v>
      </c>
      <c r="C2585" t="s">
        <v>168</v>
      </c>
      <c r="D2585" t="s">
        <v>4943</v>
      </c>
      <c r="E2585">
        <v>25</v>
      </c>
      <c r="F2585">
        <v>7</v>
      </c>
      <c r="G2585">
        <v>18</v>
      </c>
      <c r="H2585">
        <v>0</v>
      </c>
      <c r="I2585">
        <v>0</v>
      </c>
      <c r="J2585">
        <v>41</v>
      </c>
      <c r="K2585">
        <v>0</v>
      </c>
      <c r="L2585">
        <v>0</v>
      </c>
      <c r="M2585">
        <v>0</v>
      </c>
      <c r="N2585">
        <v>0</v>
      </c>
    </row>
    <row r="2586" spans="1:14" x14ac:dyDescent="0.2">
      <c r="A2586" t="s">
        <v>7518</v>
      </c>
      <c r="B2586" t="s">
        <v>86</v>
      </c>
      <c r="C2586" t="s">
        <v>169</v>
      </c>
      <c r="D2586" t="s">
        <v>4943</v>
      </c>
      <c r="E2586">
        <v>260</v>
      </c>
      <c r="F2586">
        <v>41</v>
      </c>
      <c r="G2586">
        <v>213</v>
      </c>
      <c r="H2586">
        <v>5</v>
      </c>
      <c r="I2586">
        <v>1</v>
      </c>
      <c r="J2586">
        <v>862</v>
      </c>
      <c r="K2586">
        <v>0</v>
      </c>
      <c r="L2586">
        <v>0</v>
      </c>
      <c r="M2586">
        <v>0</v>
      </c>
      <c r="N2586">
        <v>0</v>
      </c>
    </row>
    <row r="2587" spans="1:14" x14ac:dyDescent="0.2">
      <c r="A2587" t="s">
        <v>7519</v>
      </c>
      <c r="B2587" t="s">
        <v>86</v>
      </c>
      <c r="C2587" t="s">
        <v>170</v>
      </c>
      <c r="D2587" t="s">
        <v>4943</v>
      </c>
      <c r="E2587">
        <v>18</v>
      </c>
      <c r="F2587">
        <v>2</v>
      </c>
      <c r="G2587">
        <v>16</v>
      </c>
      <c r="H2587">
        <v>0</v>
      </c>
      <c r="I2587">
        <v>0</v>
      </c>
      <c r="J2587">
        <v>76</v>
      </c>
      <c r="K2587">
        <v>0</v>
      </c>
      <c r="L2587">
        <v>0</v>
      </c>
      <c r="M2587">
        <v>0</v>
      </c>
      <c r="N2587">
        <v>0</v>
      </c>
    </row>
    <row r="2588" spans="1:14" x14ac:dyDescent="0.2">
      <c r="A2588" t="s">
        <v>7520</v>
      </c>
      <c r="B2588" t="s">
        <v>86</v>
      </c>
      <c r="C2588" t="s">
        <v>171</v>
      </c>
      <c r="D2588" t="s">
        <v>4943</v>
      </c>
      <c r="E2588">
        <v>42</v>
      </c>
      <c r="F2588">
        <v>4</v>
      </c>
      <c r="G2588">
        <v>36</v>
      </c>
      <c r="H2588">
        <v>1</v>
      </c>
      <c r="I2588">
        <v>1</v>
      </c>
      <c r="J2588">
        <v>104</v>
      </c>
      <c r="K2588">
        <v>0</v>
      </c>
      <c r="L2588">
        <v>0</v>
      </c>
      <c r="M2588">
        <v>0</v>
      </c>
      <c r="N2588">
        <v>0</v>
      </c>
    </row>
    <row r="2589" spans="1:14" x14ac:dyDescent="0.2">
      <c r="A2589" t="s">
        <v>7521</v>
      </c>
      <c r="B2589" t="s">
        <v>86</v>
      </c>
      <c r="C2589" t="s">
        <v>172</v>
      </c>
      <c r="D2589" t="s">
        <v>4943</v>
      </c>
      <c r="E2589">
        <v>69</v>
      </c>
      <c r="F2589">
        <v>10</v>
      </c>
      <c r="G2589">
        <v>58</v>
      </c>
      <c r="H2589">
        <v>1</v>
      </c>
      <c r="I2589">
        <v>0</v>
      </c>
      <c r="J2589">
        <v>214</v>
      </c>
      <c r="K2589">
        <v>0</v>
      </c>
      <c r="L2589">
        <v>0</v>
      </c>
      <c r="M2589">
        <v>0</v>
      </c>
      <c r="N2589">
        <v>0</v>
      </c>
    </row>
    <row r="2590" spans="1:14" x14ac:dyDescent="0.2">
      <c r="A2590" t="s">
        <v>7522</v>
      </c>
      <c r="B2590" t="s">
        <v>86</v>
      </c>
      <c r="C2590" t="s">
        <v>173</v>
      </c>
      <c r="D2590" t="s">
        <v>4943</v>
      </c>
      <c r="E2590">
        <v>23</v>
      </c>
      <c r="F2590">
        <v>1</v>
      </c>
      <c r="G2590">
        <v>22</v>
      </c>
      <c r="H2590">
        <v>0</v>
      </c>
      <c r="I2590">
        <v>0</v>
      </c>
      <c r="J2590">
        <v>47</v>
      </c>
      <c r="K2590">
        <v>0</v>
      </c>
      <c r="L2590">
        <v>0</v>
      </c>
      <c r="M2590">
        <v>0</v>
      </c>
      <c r="N2590">
        <v>0</v>
      </c>
    </row>
    <row r="2591" spans="1:14" x14ac:dyDescent="0.2">
      <c r="A2591" t="s">
        <v>7523</v>
      </c>
      <c r="B2591" t="s">
        <v>86</v>
      </c>
      <c r="C2591" t="s">
        <v>174</v>
      </c>
      <c r="D2591" t="s">
        <v>4943</v>
      </c>
      <c r="E2591">
        <v>59</v>
      </c>
      <c r="F2591">
        <v>8</v>
      </c>
      <c r="G2591">
        <v>47</v>
      </c>
      <c r="H2591">
        <v>2</v>
      </c>
      <c r="I2591">
        <v>2</v>
      </c>
      <c r="J2591">
        <v>170</v>
      </c>
      <c r="K2591">
        <v>0</v>
      </c>
      <c r="L2591">
        <v>0</v>
      </c>
      <c r="M2591">
        <v>0</v>
      </c>
      <c r="N2591">
        <v>0</v>
      </c>
    </row>
    <row r="2592" spans="1:14" x14ac:dyDescent="0.2">
      <c r="A2592" t="s">
        <v>7524</v>
      </c>
      <c r="B2592" t="s">
        <v>86</v>
      </c>
      <c r="C2592" t="s">
        <v>175</v>
      </c>
      <c r="D2592" t="s">
        <v>4943</v>
      </c>
      <c r="E2592">
        <v>209</v>
      </c>
      <c r="F2592">
        <v>39</v>
      </c>
      <c r="G2592">
        <v>169</v>
      </c>
      <c r="H2592">
        <v>1</v>
      </c>
      <c r="I2592">
        <v>0</v>
      </c>
      <c r="J2592">
        <v>551</v>
      </c>
      <c r="K2592">
        <v>0</v>
      </c>
      <c r="L2592">
        <v>0</v>
      </c>
      <c r="M2592">
        <v>0</v>
      </c>
      <c r="N2592">
        <v>0</v>
      </c>
    </row>
    <row r="2593" spans="1:14" x14ac:dyDescent="0.2">
      <c r="A2593" t="s">
        <v>7525</v>
      </c>
      <c r="B2593" t="s">
        <v>86</v>
      </c>
      <c r="C2593" t="s">
        <v>176</v>
      </c>
      <c r="D2593" t="s">
        <v>4943</v>
      </c>
      <c r="E2593">
        <v>186</v>
      </c>
      <c r="F2593">
        <v>25</v>
      </c>
      <c r="G2593">
        <v>159</v>
      </c>
      <c r="H2593">
        <v>1</v>
      </c>
      <c r="I2593">
        <v>1</v>
      </c>
      <c r="J2593">
        <v>471</v>
      </c>
      <c r="K2593">
        <v>0</v>
      </c>
      <c r="L2593">
        <v>0</v>
      </c>
      <c r="M2593">
        <v>0</v>
      </c>
      <c r="N2593">
        <v>0</v>
      </c>
    </row>
    <row r="2594" spans="1:14" x14ac:dyDescent="0.2">
      <c r="A2594" t="s">
        <v>7526</v>
      </c>
      <c r="B2594" t="s">
        <v>86</v>
      </c>
      <c r="C2594" t="s">
        <v>177</v>
      </c>
      <c r="D2594" t="s">
        <v>4943</v>
      </c>
      <c r="E2594">
        <v>34</v>
      </c>
      <c r="F2594">
        <v>2</v>
      </c>
      <c r="G2594">
        <v>30</v>
      </c>
      <c r="H2594">
        <v>1</v>
      </c>
      <c r="I2594">
        <v>1</v>
      </c>
      <c r="J2594">
        <v>96</v>
      </c>
      <c r="K2594">
        <v>0</v>
      </c>
      <c r="L2594">
        <v>0</v>
      </c>
      <c r="M2594">
        <v>0</v>
      </c>
      <c r="N2594">
        <v>0</v>
      </c>
    </row>
    <row r="2595" spans="1:14" x14ac:dyDescent="0.2">
      <c r="A2595" t="s">
        <v>7527</v>
      </c>
      <c r="B2595" t="s">
        <v>86</v>
      </c>
      <c r="C2595" t="s">
        <v>178</v>
      </c>
      <c r="D2595" t="s">
        <v>4943</v>
      </c>
      <c r="E2595">
        <v>103</v>
      </c>
      <c r="F2595">
        <v>7</v>
      </c>
      <c r="G2595">
        <v>94</v>
      </c>
      <c r="H2595">
        <v>2</v>
      </c>
      <c r="I2595">
        <v>0</v>
      </c>
      <c r="J2595">
        <v>419</v>
      </c>
      <c r="K2595">
        <v>0</v>
      </c>
      <c r="L2595">
        <v>0</v>
      </c>
      <c r="M2595">
        <v>0</v>
      </c>
      <c r="N2595">
        <v>0</v>
      </c>
    </row>
    <row r="2596" spans="1:14" x14ac:dyDescent="0.2">
      <c r="A2596" t="s">
        <v>7528</v>
      </c>
      <c r="B2596" t="s">
        <v>86</v>
      </c>
      <c r="C2596" t="s">
        <v>179</v>
      </c>
      <c r="D2596" t="s">
        <v>4943</v>
      </c>
      <c r="E2596">
        <v>65</v>
      </c>
      <c r="F2596">
        <v>7</v>
      </c>
      <c r="G2596">
        <v>58</v>
      </c>
      <c r="H2596">
        <v>0</v>
      </c>
      <c r="I2596">
        <v>0</v>
      </c>
      <c r="J2596">
        <v>222</v>
      </c>
      <c r="K2596">
        <v>0</v>
      </c>
      <c r="L2596">
        <v>0</v>
      </c>
      <c r="M2596">
        <v>0</v>
      </c>
      <c r="N2596">
        <v>0</v>
      </c>
    </row>
    <row r="2597" spans="1:14" x14ac:dyDescent="0.2">
      <c r="A2597" t="s">
        <v>7529</v>
      </c>
      <c r="B2597" t="s">
        <v>86</v>
      </c>
      <c r="C2597" t="s">
        <v>180</v>
      </c>
      <c r="D2597" t="s">
        <v>4943</v>
      </c>
      <c r="E2597">
        <v>113</v>
      </c>
      <c r="F2597">
        <v>3</v>
      </c>
      <c r="G2597">
        <v>109</v>
      </c>
      <c r="H2597">
        <v>0</v>
      </c>
      <c r="I2597">
        <v>1</v>
      </c>
      <c r="J2597">
        <v>326</v>
      </c>
      <c r="K2597">
        <v>0</v>
      </c>
      <c r="L2597">
        <v>0</v>
      </c>
      <c r="M2597">
        <v>0</v>
      </c>
      <c r="N2597">
        <v>0</v>
      </c>
    </row>
    <row r="2598" spans="1:14" x14ac:dyDescent="0.2">
      <c r="A2598" t="s">
        <v>7530</v>
      </c>
      <c r="B2598" t="s">
        <v>86</v>
      </c>
      <c r="C2598" t="s">
        <v>181</v>
      </c>
      <c r="D2598" t="s">
        <v>4943</v>
      </c>
      <c r="E2598">
        <v>76</v>
      </c>
      <c r="F2598">
        <v>6</v>
      </c>
      <c r="G2598">
        <v>68</v>
      </c>
      <c r="H2598">
        <v>1</v>
      </c>
      <c r="I2598">
        <v>1</v>
      </c>
      <c r="J2598">
        <v>163</v>
      </c>
      <c r="K2598">
        <v>0</v>
      </c>
      <c r="L2598">
        <v>0</v>
      </c>
      <c r="M2598">
        <v>0</v>
      </c>
      <c r="N2598">
        <v>0</v>
      </c>
    </row>
    <row r="2599" spans="1:14" x14ac:dyDescent="0.2">
      <c r="A2599" t="s">
        <v>7531</v>
      </c>
      <c r="B2599" t="s">
        <v>86</v>
      </c>
      <c r="C2599" t="s">
        <v>182</v>
      </c>
      <c r="D2599" t="s">
        <v>4943</v>
      </c>
      <c r="E2599">
        <v>26</v>
      </c>
      <c r="F2599">
        <v>5</v>
      </c>
      <c r="G2599">
        <v>21</v>
      </c>
      <c r="H2599">
        <v>0</v>
      </c>
      <c r="I2599">
        <v>0</v>
      </c>
      <c r="J2599">
        <v>96</v>
      </c>
      <c r="K2599">
        <v>0</v>
      </c>
      <c r="L2599">
        <v>0</v>
      </c>
      <c r="M2599">
        <v>0</v>
      </c>
      <c r="N2599">
        <v>0</v>
      </c>
    </row>
    <row r="2600" spans="1:14" x14ac:dyDescent="0.2">
      <c r="A2600" t="s">
        <v>7532</v>
      </c>
      <c r="B2600" t="s">
        <v>86</v>
      </c>
      <c r="C2600" t="s">
        <v>183</v>
      </c>
      <c r="D2600" t="s">
        <v>4943</v>
      </c>
      <c r="E2600">
        <v>78</v>
      </c>
      <c r="F2600">
        <v>7</v>
      </c>
      <c r="G2600">
        <v>67</v>
      </c>
      <c r="H2600">
        <v>2</v>
      </c>
      <c r="I2600">
        <v>2</v>
      </c>
      <c r="J2600">
        <v>247</v>
      </c>
      <c r="K2600">
        <v>0</v>
      </c>
      <c r="L2600">
        <v>0</v>
      </c>
      <c r="M2600">
        <v>0</v>
      </c>
      <c r="N2600">
        <v>0</v>
      </c>
    </row>
    <row r="2601" spans="1:14" x14ac:dyDescent="0.2">
      <c r="A2601" t="s">
        <v>7533</v>
      </c>
      <c r="B2601" t="s">
        <v>86</v>
      </c>
      <c r="C2601" t="s">
        <v>184</v>
      </c>
      <c r="D2601" t="s">
        <v>4943</v>
      </c>
      <c r="E2601">
        <v>43</v>
      </c>
      <c r="F2601">
        <v>4</v>
      </c>
      <c r="G2601">
        <v>39</v>
      </c>
      <c r="H2601">
        <v>0</v>
      </c>
      <c r="I2601">
        <v>0</v>
      </c>
      <c r="J2601">
        <v>157</v>
      </c>
      <c r="K2601">
        <v>0</v>
      </c>
      <c r="L2601">
        <v>0</v>
      </c>
      <c r="M2601">
        <v>0</v>
      </c>
      <c r="N2601">
        <v>0</v>
      </c>
    </row>
    <row r="2602" spans="1:14" x14ac:dyDescent="0.2">
      <c r="A2602" t="s">
        <v>7534</v>
      </c>
      <c r="B2602" t="s">
        <v>86</v>
      </c>
      <c r="C2602" t="s">
        <v>185</v>
      </c>
      <c r="D2602" t="s">
        <v>4943</v>
      </c>
      <c r="E2602">
        <v>53</v>
      </c>
      <c r="F2602">
        <v>0</v>
      </c>
      <c r="G2602">
        <v>51</v>
      </c>
      <c r="H2602">
        <v>2</v>
      </c>
      <c r="I2602">
        <v>0</v>
      </c>
      <c r="J2602">
        <v>175</v>
      </c>
      <c r="K2602">
        <v>0</v>
      </c>
      <c r="L2602">
        <v>0</v>
      </c>
      <c r="M2602">
        <v>0</v>
      </c>
      <c r="N2602">
        <v>0</v>
      </c>
    </row>
    <row r="2603" spans="1:14" x14ac:dyDescent="0.2">
      <c r="A2603" t="s">
        <v>7535</v>
      </c>
      <c r="B2603" t="s">
        <v>86</v>
      </c>
      <c r="C2603" t="s">
        <v>186</v>
      </c>
      <c r="D2603" t="s">
        <v>4943</v>
      </c>
      <c r="E2603">
        <v>23</v>
      </c>
      <c r="F2603">
        <v>4</v>
      </c>
      <c r="G2603">
        <v>19</v>
      </c>
      <c r="H2603">
        <v>0</v>
      </c>
      <c r="I2603">
        <v>0</v>
      </c>
      <c r="J2603">
        <v>41</v>
      </c>
      <c r="K2603">
        <v>0</v>
      </c>
      <c r="L2603">
        <v>0</v>
      </c>
      <c r="M2603">
        <v>0</v>
      </c>
      <c r="N2603">
        <v>0</v>
      </c>
    </row>
    <row r="2604" spans="1:14" x14ac:dyDescent="0.2">
      <c r="A2604" t="s">
        <v>7536</v>
      </c>
      <c r="B2604" t="s">
        <v>86</v>
      </c>
      <c r="C2604" t="s">
        <v>187</v>
      </c>
      <c r="D2604" t="s">
        <v>4943</v>
      </c>
      <c r="E2604">
        <v>59</v>
      </c>
      <c r="F2604">
        <v>8</v>
      </c>
      <c r="G2604">
        <v>49</v>
      </c>
      <c r="H2604">
        <v>1</v>
      </c>
      <c r="I2604">
        <v>1</v>
      </c>
      <c r="J2604">
        <v>158</v>
      </c>
      <c r="K2604">
        <v>0</v>
      </c>
      <c r="L2604">
        <v>0</v>
      </c>
      <c r="M2604">
        <v>0</v>
      </c>
      <c r="N2604">
        <v>0</v>
      </c>
    </row>
    <row r="2605" spans="1:14" x14ac:dyDescent="0.2">
      <c r="A2605" t="s">
        <v>7537</v>
      </c>
      <c r="B2605" t="s">
        <v>86</v>
      </c>
      <c r="C2605" t="s">
        <v>188</v>
      </c>
      <c r="D2605" t="s">
        <v>4943</v>
      </c>
      <c r="E2605">
        <v>34</v>
      </c>
      <c r="F2605">
        <v>8</v>
      </c>
      <c r="G2605">
        <v>26</v>
      </c>
      <c r="H2605">
        <v>0</v>
      </c>
      <c r="I2605">
        <v>0</v>
      </c>
      <c r="J2605">
        <v>100</v>
      </c>
      <c r="K2605">
        <v>0</v>
      </c>
      <c r="L2605">
        <v>0</v>
      </c>
      <c r="M2605">
        <v>0</v>
      </c>
      <c r="N2605">
        <v>0</v>
      </c>
    </row>
    <row r="2606" spans="1:14" x14ac:dyDescent="0.2">
      <c r="A2606" t="s">
        <v>7538</v>
      </c>
      <c r="B2606" t="s">
        <v>86</v>
      </c>
      <c r="C2606" t="s">
        <v>189</v>
      </c>
      <c r="D2606" t="s">
        <v>4943</v>
      </c>
      <c r="E2606">
        <v>40</v>
      </c>
      <c r="F2606">
        <v>2</v>
      </c>
      <c r="G2606">
        <v>36</v>
      </c>
      <c r="H2606">
        <v>1</v>
      </c>
      <c r="I2606">
        <v>1</v>
      </c>
      <c r="J2606">
        <v>113</v>
      </c>
      <c r="K2606">
        <v>0</v>
      </c>
      <c r="L2606">
        <v>0</v>
      </c>
      <c r="M2606">
        <v>0</v>
      </c>
      <c r="N2606">
        <v>0</v>
      </c>
    </row>
    <row r="2607" spans="1:14" x14ac:dyDescent="0.2">
      <c r="A2607" t="s">
        <v>7539</v>
      </c>
      <c r="B2607" t="s">
        <v>86</v>
      </c>
      <c r="C2607" t="s">
        <v>190</v>
      </c>
      <c r="D2607" t="s">
        <v>4943</v>
      </c>
      <c r="E2607">
        <v>149</v>
      </c>
      <c r="F2607">
        <v>23</v>
      </c>
      <c r="G2607">
        <v>126</v>
      </c>
      <c r="H2607">
        <v>0</v>
      </c>
      <c r="I2607">
        <v>0</v>
      </c>
      <c r="J2607">
        <v>316</v>
      </c>
      <c r="K2607">
        <v>0</v>
      </c>
      <c r="L2607">
        <v>0</v>
      </c>
      <c r="M2607">
        <v>0</v>
      </c>
      <c r="N2607">
        <v>0</v>
      </c>
    </row>
    <row r="2608" spans="1:14" x14ac:dyDescent="0.2">
      <c r="A2608" t="s">
        <v>7540</v>
      </c>
      <c r="B2608" t="s">
        <v>86</v>
      </c>
      <c r="C2608" t="s">
        <v>191</v>
      </c>
      <c r="D2608" t="s">
        <v>4943</v>
      </c>
      <c r="E2608">
        <v>18</v>
      </c>
      <c r="F2608">
        <v>1</v>
      </c>
      <c r="G2608">
        <v>17</v>
      </c>
      <c r="H2608">
        <v>0</v>
      </c>
      <c r="I2608">
        <v>0</v>
      </c>
      <c r="J2608">
        <v>66</v>
      </c>
      <c r="K2608">
        <v>0</v>
      </c>
      <c r="L2608">
        <v>0</v>
      </c>
      <c r="M2608">
        <v>0</v>
      </c>
      <c r="N2608">
        <v>0</v>
      </c>
    </row>
    <row r="2609" spans="1:14" x14ac:dyDescent="0.2">
      <c r="A2609" t="s">
        <v>7541</v>
      </c>
      <c r="B2609" t="s">
        <v>86</v>
      </c>
      <c r="C2609" t="s">
        <v>192</v>
      </c>
      <c r="D2609" t="s">
        <v>4943</v>
      </c>
      <c r="E2609">
        <v>17</v>
      </c>
      <c r="F2609">
        <v>1</v>
      </c>
      <c r="G2609">
        <v>16</v>
      </c>
      <c r="H2609">
        <v>0</v>
      </c>
      <c r="I2609">
        <v>0</v>
      </c>
      <c r="J2609">
        <v>84</v>
      </c>
      <c r="K2609">
        <v>0</v>
      </c>
      <c r="L2609">
        <v>0</v>
      </c>
      <c r="M2609">
        <v>0</v>
      </c>
      <c r="N2609">
        <v>0</v>
      </c>
    </row>
    <row r="2610" spans="1:14" x14ac:dyDescent="0.2">
      <c r="A2610" t="s">
        <v>7542</v>
      </c>
      <c r="B2610" t="s">
        <v>86</v>
      </c>
      <c r="C2610" t="s">
        <v>193</v>
      </c>
      <c r="D2610" t="s">
        <v>4943</v>
      </c>
      <c r="E2610">
        <v>62</v>
      </c>
      <c r="F2610">
        <v>13</v>
      </c>
      <c r="G2610">
        <v>48</v>
      </c>
      <c r="H2610">
        <v>1</v>
      </c>
      <c r="I2610">
        <v>0</v>
      </c>
      <c r="J2610">
        <v>203</v>
      </c>
      <c r="K2610">
        <v>0</v>
      </c>
      <c r="L2610">
        <v>0</v>
      </c>
      <c r="M2610">
        <v>0</v>
      </c>
      <c r="N2610">
        <v>0</v>
      </c>
    </row>
    <row r="2611" spans="1:14" x14ac:dyDescent="0.2">
      <c r="A2611" t="s">
        <v>7543</v>
      </c>
      <c r="B2611" t="s">
        <v>86</v>
      </c>
      <c r="C2611" t="s">
        <v>194</v>
      </c>
      <c r="D2611" t="s">
        <v>4943</v>
      </c>
      <c r="E2611">
        <v>28</v>
      </c>
      <c r="F2611">
        <v>3</v>
      </c>
      <c r="G2611">
        <v>25</v>
      </c>
      <c r="H2611">
        <v>0</v>
      </c>
      <c r="I2611">
        <v>0</v>
      </c>
      <c r="J2611">
        <v>142</v>
      </c>
      <c r="K2611">
        <v>0</v>
      </c>
      <c r="L2611">
        <v>0</v>
      </c>
      <c r="M2611">
        <v>0</v>
      </c>
      <c r="N2611">
        <v>0</v>
      </c>
    </row>
    <row r="2612" spans="1:14" x14ac:dyDescent="0.2">
      <c r="A2612" t="s">
        <v>7544</v>
      </c>
      <c r="B2612" t="s">
        <v>86</v>
      </c>
      <c r="C2612" t="s">
        <v>195</v>
      </c>
      <c r="D2612" t="s">
        <v>4943</v>
      </c>
      <c r="E2612">
        <v>30</v>
      </c>
      <c r="F2612">
        <v>5</v>
      </c>
      <c r="G2612">
        <v>25</v>
      </c>
      <c r="H2612">
        <v>0</v>
      </c>
      <c r="I2612">
        <v>0</v>
      </c>
      <c r="J2612">
        <v>94</v>
      </c>
      <c r="K2612">
        <v>0</v>
      </c>
      <c r="L2612">
        <v>0</v>
      </c>
      <c r="M2612">
        <v>0</v>
      </c>
      <c r="N2612">
        <v>0</v>
      </c>
    </row>
    <row r="2613" spans="1:14" x14ac:dyDescent="0.2">
      <c r="A2613" t="s">
        <v>7545</v>
      </c>
      <c r="B2613" t="s">
        <v>86</v>
      </c>
      <c r="C2613" t="s">
        <v>196</v>
      </c>
      <c r="D2613" t="s">
        <v>4943</v>
      </c>
      <c r="E2613">
        <v>95</v>
      </c>
      <c r="F2613">
        <v>12</v>
      </c>
      <c r="G2613">
        <v>83</v>
      </c>
      <c r="H2613">
        <v>0</v>
      </c>
      <c r="I2613">
        <v>0</v>
      </c>
      <c r="J2613">
        <v>289</v>
      </c>
      <c r="K2613">
        <v>0</v>
      </c>
      <c r="L2613">
        <v>0</v>
      </c>
      <c r="M2613">
        <v>0</v>
      </c>
      <c r="N2613">
        <v>0</v>
      </c>
    </row>
    <row r="2614" spans="1:14" x14ac:dyDescent="0.2">
      <c r="A2614" t="s">
        <v>7546</v>
      </c>
      <c r="B2614" t="s">
        <v>86</v>
      </c>
      <c r="C2614" t="s">
        <v>197</v>
      </c>
      <c r="D2614" t="s">
        <v>4943</v>
      </c>
      <c r="E2614">
        <v>33</v>
      </c>
      <c r="F2614">
        <v>3</v>
      </c>
      <c r="G2614">
        <v>30</v>
      </c>
      <c r="H2614">
        <v>0</v>
      </c>
      <c r="I2614">
        <v>0</v>
      </c>
      <c r="J2614">
        <v>127</v>
      </c>
      <c r="K2614">
        <v>0</v>
      </c>
      <c r="L2614">
        <v>0</v>
      </c>
      <c r="M2614">
        <v>0</v>
      </c>
      <c r="N2614">
        <v>0</v>
      </c>
    </row>
    <row r="2615" spans="1:14" x14ac:dyDescent="0.2">
      <c r="A2615" t="s">
        <v>7547</v>
      </c>
      <c r="B2615" t="s">
        <v>86</v>
      </c>
      <c r="C2615" t="s">
        <v>276</v>
      </c>
      <c r="D2615" t="s">
        <v>4943</v>
      </c>
      <c r="E2615">
        <v>2</v>
      </c>
      <c r="F2615">
        <v>0</v>
      </c>
      <c r="G2615">
        <v>2</v>
      </c>
      <c r="H2615">
        <v>0</v>
      </c>
      <c r="I2615">
        <v>0</v>
      </c>
      <c r="J2615">
        <v>5</v>
      </c>
      <c r="K2615">
        <v>0</v>
      </c>
      <c r="L2615">
        <v>0</v>
      </c>
      <c r="M2615">
        <v>0</v>
      </c>
      <c r="N2615">
        <v>0</v>
      </c>
    </row>
    <row r="2616" spans="1:14" x14ac:dyDescent="0.2">
      <c r="A2616" t="s">
        <v>7548</v>
      </c>
      <c r="B2616" t="s">
        <v>86</v>
      </c>
      <c r="C2616" t="s">
        <v>198</v>
      </c>
      <c r="D2616" t="s">
        <v>4943</v>
      </c>
      <c r="E2616">
        <v>36</v>
      </c>
      <c r="F2616">
        <v>2</v>
      </c>
      <c r="G2616">
        <v>34</v>
      </c>
      <c r="H2616">
        <v>0</v>
      </c>
      <c r="I2616">
        <v>0</v>
      </c>
      <c r="J2616">
        <v>96</v>
      </c>
      <c r="K2616">
        <v>0</v>
      </c>
      <c r="L2616">
        <v>0</v>
      </c>
      <c r="M2616">
        <v>0</v>
      </c>
      <c r="N2616">
        <v>0</v>
      </c>
    </row>
    <row r="2617" spans="1:14" x14ac:dyDescent="0.2">
      <c r="A2617" t="s">
        <v>7549</v>
      </c>
      <c r="B2617" t="s">
        <v>86</v>
      </c>
      <c r="C2617" t="s">
        <v>199</v>
      </c>
      <c r="D2617" t="s">
        <v>4943</v>
      </c>
      <c r="E2617">
        <v>113</v>
      </c>
      <c r="F2617">
        <v>14</v>
      </c>
      <c r="G2617">
        <v>97</v>
      </c>
      <c r="H2617">
        <v>2</v>
      </c>
      <c r="I2617">
        <v>0</v>
      </c>
      <c r="J2617">
        <v>392</v>
      </c>
      <c r="K2617">
        <v>0</v>
      </c>
      <c r="L2617">
        <v>0</v>
      </c>
      <c r="M2617">
        <v>0</v>
      </c>
      <c r="N2617">
        <v>0</v>
      </c>
    </row>
    <row r="2618" spans="1:14" x14ac:dyDescent="0.2">
      <c r="A2618" t="s">
        <v>7550</v>
      </c>
      <c r="B2618" t="s">
        <v>86</v>
      </c>
      <c r="C2618" t="s">
        <v>200</v>
      </c>
      <c r="D2618" t="s">
        <v>4943</v>
      </c>
      <c r="E2618">
        <v>58</v>
      </c>
      <c r="F2618">
        <v>8</v>
      </c>
      <c r="G2618">
        <v>48</v>
      </c>
      <c r="H2618">
        <v>2</v>
      </c>
      <c r="I2618">
        <v>0</v>
      </c>
      <c r="J2618">
        <v>96</v>
      </c>
      <c r="K2618">
        <v>0</v>
      </c>
      <c r="L2618">
        <v>0</v>
      </c>
      <c r="M2618">
        <v>0</v>
      </c>
      <c r="N2618">
        <v>0</v>
      </c>
    </row>
    <row r="2619" spans="1:14" x14ac:dyDescent="0.2">
      <c r="A2619" t="s">
        <v>7551</v>
      </c>
      <c r="B2619" t="s">
        <v>86</v>
      </c>
      <c r="C2619" t="s">
        <v>201</v>
      </c>
      <c r="D2619" t="s">
        <v>4943</v>
      </c>
      <c r="E2619">
        <v>142</v>
      </c>
      <c r="F2619">
        <v>18</v>
      </c>
      <c r="G2619">
        <v>124</v>
      </c>
      <c r="H2619">
        <v>0</v>
      </c>
      <c r="I2619">
        <v>0</v>
      </c>
      <c r="J2619">
        <v>356</v>
      </c>
      <c r="K2619">
        <v>0</v>
      </c>
      <c r="L2619">
        <v>0</v>
      </c>
      <c r="M2619">
        <v>0</v>
      </c>
      <c r="N2619">
        <v>0</v>
      </c>
    </row>
    <row r="2620" spans="1:14" x14ac:dyDescent="0.2">
      <c r="A2620" t="s">
        <v>7552</v>
      </c>
      <c r="B2620" t="s">
        <v>86</v>
      </c>
      <c r="C2620" t="s">
        <v>202</v>
      </c>
      <c r="D2620" t="s">
        <v>4943</v>
      </c>
      <c r="E2620">
        <v>40</v>
      </c>
      <c r="F2620">
        <v>7</v>
      </c>
      <c r="G2620">
        <v>32</v>
      </c>
      <c r="H2620">
        <v>1</v>
      </c>
      <c r="I2620">
        <v>0</v>
      </c>
      <c r="J2620">
        <v>131</v>
      </c>
      <c r="K2620">
        <v>0</v>
      </c>
      <c r="L2620">
        <v>0</v>
      </c>
      <c r="M2620">
        <v>0</v>
      </c>
      <c r="N2620">
        <v>0</v>
      </c>
    </row>
    <row r="2621" spans="1:14" x14ac:dyDescent="0.2">
      <c r="A2621" t="s">
        <v>7553</v>
      </c>
      <c r="B2621" t="s">
        <v>86</v>
      </c>
      <c r="C2621" t="s">
        <v>203</v>
      </c>
      <c r="D2621" t="s">
        <v>4943</v>
      </c>
      <c r="E2621">
        <v>26</v>
      </c>
      <c r="F2621">
        <v>1</v>
      </c>
      <c r="G2621">
        <v>25</v>
      </c>
      <c r="H2621">
        <v>0</v>
      </c>
      <c r="I2621">
        <v>0</v>
      </c>
      <c r="J2621">
        <v>107</v>
      </c>
      <c r="K2621">
        <v>0</v>
      </c>
      <c r="L2621">
        <v>0</v>
      </c>
      <c r="M2621">
        <v>0</v>
      </c>
      <c r="N2621">
        <v>0</v>
      </c>
    </row>
    <row r="2622" spans="1:14" x14ac:dyDescent="0.2">
      <c r="A2622" t="s">
        <v>7554</v>
      </c>
      <c r="B2622" t="s">
        <v>86</v>
      </c>
      <c r="C2622" t="s">
        <v>204</v>
      </c>
      <c r="D2622" t="s">
        <v>4943</v>
      </c>
      <c r="E2622">
        <v>28</v>
      </c>
      <c r="F2622">
        <v>3</v>
      </c>
      <c r="G2622">
        <v>25</v>
      </c>
      <c r="H2622">
        <v>0</v>
      </c>
      <c r="I2622">
        <v>0</v>
      </c>
      <c r="J2622">
        <v>93</v>
      </c>
      <c r="K2622">
        <v>0</v>
      </c>
      <c r="L2622">
        <v>0</v>
      </c>
      <c r="M2622">
        <v>0</v>
      </c>
      <c r="N2622">
        <v>0</v>
      </c>
    </row>
    <row r="2623" spans="1:14" x14ac:dyDescent="0.2">
      <c r="A2623" t="s">
        <v>7555</v>
      </c>
      <c r="B2623" t="s">
        <v>86</v>
      </c>
      <c r="C2623" t="s">
        <v>205</v>
      </c>
      <c r="D2623" t="s">
        <v>4943</v>
      </c>
      <c r="E2623">
        <v>24</v>
      </c>
      <c r="F2623">
        <v>3</v>
      </c>
      <c r="G2623">
        <v>21</v>
      </c>
      <c r="H2623">
        <v>0</v>
      </c>
      <c r="I2623">
        <v>0</v>
      </c>
      <c r="J2623">
        <v>81</v>
      </c>
      <c r="K2623">
        <v>0</v>
      </c>
      <c r="L2623">
        <v>0</v>
      </c>
      <c r="M2623">
        <v>0</v>
      </c>
      <c r="N2623">
        <v>0</v>
      </c>
    </row>
    <row r="2624" spans="1:14" x14ac:dyDescent="0.2">
      <c r="A2624" t="s">
        <v>7556</v>
      </c>
      <c r="B2624" t="s">
        <v>86</v>
      </c>
      <c r="C2624" t="s">
        <v>206</v>
      </c>
      <c r="D2624" t="s">
        <v>4943</v>
      </c>
      <c r="E2624">
        <v>54</v>
      </c>
      <c r="F2624">
        <v>8</v>
      </c>
      <c r="G2624">
        <v>43</v>
      </c>
      <c r="H2624">
        <v>3</v>
      </c>
      <c r="I2624">
        <v>0</v>
      </c>
      <c r="J2624">
        <v>144</v>
      </c>
      <c r="K2624">
        <v>0</v>
      </c>
      <c r="L2624">
        <v>0</v>
      </c>
      <c r="M2624">
        <v>0</v>
      </c>
      <c r="N2624">
        <v>0</v>
      </c>
    </row>
    <row r="2625" spans="1:14" x14ac:dyDescent="0.2">
      <c r="A2625" t="s">
        <v>7557</v>
      </c>
      <c r="B2625" t="s">
        <v>86</v>
      </c>
      <c r="C2625" t="s">
        <v>207</v>
      </c>
      <c r="D2625" t="s">
        <v>4943</v>
      </c>
      <c r="E2625">
        <v>35</v>
      </c>
      <c r="F2625">
        <v>5</v>
      </c>
      <c r="G2625">
        <v>30</v>
      </c>
      <c r="H2625">
        <v>0</v>
      </c>
      <c r="I2625">
        <v>0</v>
      </c>
      <c r="J2625">
        <v>68</v>
      </c>
      <c r="K2625">
        <v>0</v>
      </c>
      <c r="L2625">
        <v>0</v>
      </c>
      <c r="M2625">
        <v>0</v>
      </c>
      <c r="N2625">
        <v>0</v>
      </c>
    </row>
    <row r="2626" spans="1:14" x14ac:dyDescent="0.2">
      <c r="A2626" t="s">
        <v>7558</v>
      </c>
      <c r="B2626" t="s">
        <v>86</v>
      </c>
      <c r="C2626" t="s">
        <v>208</v>
      </c>
      <c r="D2626" t="s">
        <v>4943</v>
      </c>
      <c r="E2626">
        <v>37</v>
      </c>
      <c r="F2626">
        <v>7</v>
      </c>
      <c r="G2626">
        <v>29</v>
      </c>
      <c r="H2626">
        <v>1</v>
      </c>
      <c r="I2626">
        <v>0</v>
      </c>
      <c r="J2626">
        <v>148</v>
      </c>
      <c r="K2626">
        <v>0</v>
      </c>
      <c r="L2626">
        <v>0</v>
      </c>
      <c r="M2626">
        <v>0</v>
      </c>
      <c r="N2626">
        <v>0</v>
      </c>
    </row>
    <row r="2627" spans="1:14" x14ac:dyDescent="0.2">
      <c r="A2627" t="s">
        <v>7559</v>
      </c>
      <c r="B2627" t="s">
        <v>86</v>
      </c>
      <c r="C2627" t="s">
        <v>209</v>
      </c>
      <c r="D2627" t="s">
        <v>4943</v>
      </c>
      <c r="E2627">
        <v>41</v>
      </c>
      <c r="F2627">
        <v>6</v>
      </c>
      <c r="G2627">
        <v>34</v>
      </c>
      <c r="H2627">
        <v>1</v>
      </c>
      <c r="I2627">
        <v>0</v>
      </c>
      <c r="J2627">
        <v>128</v>
      </c>
      <c r="K2627">
        <v>0</v>
      </c>
      <c r="L2627">
        <v>0</v>
      </c>
      <c r="M2627">
        <v>0</v>
      </c>
      <c r="N2627">
        <v>0</v>
      </c>
    </row>
    <row r="2628" spans="1:14" x14ac:dyDescent="0.2">
      <c r="A2628" t="s">
        <v>7560</v>
      </c>
      <c r="B2628" t="s">
        <v>86</v>
      </c>
      <c r="C2628" t="s">
        <v>210</v>
      </c>
      <c r="D2628" t="s">
        <v>4943</v>
      </c>
      <c r="E2628">
        <v>25</v>
      </c>
      <c r="F2628">
        <v>1</v>
      </c>
      <c r="G2628">
        <v>22</v>
      </c>
      <c r="H2628">
        <v>2</v>
      </c>
      <c r="I2628">
        <v>0</v>
      </c>
      <c r="J2628">
        <v>145</v>
      </c>
      <c r="K2628">
        <v>0</v>
      </c>
      <c r="L2628">
        <v>0</v>
      </c>
      <c r="M2628">
        <v>0</v>
      </c>
      <c r="N2628">
        <v>0</v>
      </c>
    </row>
    <row r="2629" spans="1:14" x14ac:dyDescent="0.2">
      <c r="A2629" t="s">
        <v>7561</v>
      </c>
      <c r="B2629" t="s">
        <v>86</v>
      </c>
      <c r="C2629" t="s">
        <v>211</v>
      </c>
      <c r="D2629" t="s">
        <v>4943</v>
      </c>
      <c r="E2629">
        <v>2</v>
      </c>
      <c r="F2629">
        <v>0</v>
      </c>
      <c r="G2629">
        <v>2</v>
      </c>
      <c r="H2629">
        <v>0</v>
      </c>
      <c r="I2629">
        <v>0</v>
      </c>
      <c r="J2629">
        <v>17</v>
      </c>
      <c r="K2629">
        <v>0</v>
      </c>
      <c r="L2629">
        <v>0</v>
      </c>
      <c r="M2629">
        <v>0</v>
      </c>
      <c r="N2629">
        <v>0</v>
      </c>
    </row>
    <row r="2630" spans="1:14" x14ac:dyDescent="0.2">
      <c r="A2630" t="s">
        <v>7562</v>
      </c>
      <c r="B2630" t="s">
        <v>86</v>
      </c>
      <c r="C2630" t="s">
        <v>212</v>
      </c>
      <c r="D2630" t="s">
        <v>4943</v>
      </c>
      <c r="E2630">
        <v>48</v>
      </c>
      <c r="F2630">
        <v>5</v>
      </c>
      <c r="G2630">
        <v>42</v>
      </c>
      <c r="H2630">
        <v>1</v>
      </c>
      <c r="I2630">
        <v>0</v>
      </c>
      <c r="J2630">
        <v>130</v>
      </c>
      <c r="K2630">
        <v>0</v>
      </c>
      <c r="L2630">
        <v>0</v>
      </c>
      <c r="M2630">
        <v>0</v>
      </c>
      <c r="N2630">
        <v>0</v>
      </c>
    </row>
    <row r="2631" spans="1:14" x14ac:dyDescent="0.2">
      <c r="A2631" t="s">
        <v>7563</v>
      </c>
      <c r="B2631" t="s">
        <v>86</v>
      </c>
      <c r="C2631" t="s">
        <v>213</v>
      </c>
      <c r="D2631" t="s">
        <v>4943</v>
      </c>
      <c r="E2631">
        <v>23</v>
      </c>
      <c r="F2631">
        <v>1</v>
      </c>
      <c r="G2631">
        <v>21</v>
      </c>
      <c r="H2631">
        <v>1</v>
      </c>
      <c r="I2631">
        <v>0</v>
      </c>
      <c r="J2631">
        <v>125</v>
      </c>
      <c r="K2631">
        <v>0</v>
      </c>
      <c r="L2631">
        <v>0</v>
      </c>
      <c r="M2631">
        <v>0</v>
      </c>
      <c r="N2631">
        <v>0</v>
      </c>
    </row>
    <row r="2632" spans="1:14" x14ac:dyDescent="0.2">
      <c r="A2632" t="s">
        <v>7564</v>
      </c>
      <c r="B2632" t="s">
        <v>86</v>
      </c>
      <c r="C2632" t="s">
        <v>214</v>
      </c>
      <c r="D2632" t="s">
        <v>4943</v>
      </c>
      <c r="E2632">
        <v>25</v>
      </c>
      <c r="F2632">
        <v>3</v>
      </c>
      <c r="G2632">
        <v>21</v>
      </c>
      <c r="H2632">
        <v>1</v>
      </c>
      <c r="I2632">
        <v>0</v>
      </c>
      <c r="J2632">
        <v>78</v>
      </c>
      <c r="K2632">
        <v>0</v>
      </c>
      <c r="L2632">
        <v>0</v>
      </c>
      <c r="M2632">
        <v>0</v>
      </c>
      <c r="N2632">
        <v>0</v>
      </c>
    </row>
    <row r="2633" spans="1:14" x14ac:dyDescent="0.2">
      <c r="A2633" t="s">
        <v>7565</v>
      </c>
      <c r="B2633" t="s">
        <v>86</v>
      </c>
      <c r="C2633" t="s">
        <v>215</v>
      </c>
      <c r="D2633" t="s">
        <v>4943</v>
      </c>
      <c r="E2633">
        <v>69</v>
      </c>
      <c r="F2633">
        <v>9</v>
      </c>
      <c r="G2633">
        <v>60</v>
      </c>
      <c r="H2633">
        <v>0</v>
      </c>
      <c r="I2633">
        <v>0</v>
      </c>
      <c r="J2633">
        <v>209</v>
      </c>
      <c r="K2633">
        <v>0</v>
      </c>
      <c r="L2633">
        <v>0</v>
      </c>
      <c r="M2633">
        <v>0</v>
      </c>
      <c r="N2633">
        <v>0</v>
      </c>
    </row>
    <row r="2634" spans="1:14" x14ac:dyDescent="0.2">
      <c r="A2634" t="s">
        <v>7566</v>
      </c>
      <c r="B2634" t="s">
        <v>86</v>
      </c>
      <c r="C2634" t="s">
        <v>216</v>
      </c>
      <c r="D2634" t="s">
        <v>4943</v>
      </c>
      <c r="E2634">
        <v>50</v>
      </c>
      <c r="F2634">
        <v>5</v>
      </c>
      <c r="G2634">
        <v>44</v>
      </c>
      <c r="H2634">
        <v>1</v>
      </c>
      <c r="I2634">
        <v>0</v>
      </c>
      <c r="J2634">
        <v>128</v>
      </c>
      <c r="K2634">
        <v>0</v>
      </c>
      <c r="L2634">
        <v>0</v>
      </c>
      <c r="M2634">
        <v>0</v>
      </c>
      <c r="N2634">
        <v>0</v>
      </c>
    </row>
    <row r="2635" spans="1:14" x14ac:dyDescent="0.2">
      <c r="A2635" t="s">
        <v>7567</v>
      </c>
      <c r="B2635" t="s">
        <v>86</v>
      </c>
      <c r="C2635" t="s">
        <v>217</v>
      </c>
      <c r="D2635" t="s">
        <v>4943</v>
      </c>
      <c r="E2635">
        <v>33</v>
      </c>
      <c r="F2635">
        <v>9</v>
      </c>
      <c r="G2635">
        <v>24</v>
      </c>
      <c r="H2635">
        <v>0</v>
      </c>
      <c r="I2635">
        <v>0</v>
      </c>
      <c r="J2635">
        <v>55</v>
      </c>
      <c r="K2635">
        <v>0</v>
      </c>
      <c r="L2635">
        <v>0</v>
      </c>
      <c r="M2635">
        <v>0</v>
      </c>
      <c r="N2635">
        <v>0</v>
      </c>
    </row>
    <row r="2636" spans="1:14" x14ac:dyDescent="0.2">
      <c r="A2636" t="s">
        <v>7568</v>
      </c>
      <c r="B2636" t="s">
        <v>86</v>
      </c>
      <c r="C2636" t="s">
        <v>218</v>
      </c>
      <c r="D2636" t="s">
        <v>4943</v>
      </c>
      <c r="E2636">
        <v>41</v>
      </c>
      <c r="F2636">
        <v>4</v>
      </c>
      <c r="G2636">
        <v>37</v>
      </c>
      <c r="H2636">
        <v>0</v>
      </c>
      <c r="I2636">
        <v>0</v>
      </c>
      <c r="J2636">
        <v>116</v>
      </c>
      <c r="K2636">
        <v>0</v>
      </c>
      <c r="L2636">
        <v>0</v>
      </c>
      <c r="M2636">
        <v>0</v>
      </c>
      <c r="N2636">
        <v>0</v>
      </c>
    </row>
    <row r="2637" spans="1:14" x14ac:dyDescent="0.2">
      <c r="A2637" t="s">
        <v>7569</v>
      </c>
      <c r="B2637" t="s">
        <v>86</v>
      </c>
      <c r="C2637" t="s">
        <v>219</v>
      </c>
      <c r="D2637" t="s">
        <v>4943</v>
      </c>
      <c r="E2637">
        <v>40</v>
      </c>
      <c r="F2637">
        <v>2</v>
      </c>
      <c r="G2637">
        <v>38</v>
      </c>
      <c r="H2637">
        <v>0</v>
      </c>
      <c r="I2637">
        <v>0</v>
      </c>
      <c r="J2637">
        <v>252</v>
      </c>
      <c r="K2637">
        <v>0</v>
      </c>
      <c r="L2637">
        <v>0</v>
      </c>
      <c r="M2637">
        <v>0</v>
      </c>
      <c r="N2637">
        <v>0</v>
      </c>
    </row>
    <row r="2638" spans="1:14" x14ac:dyDescent="0.2">
      <c r="A2638" t="s">
        <v>7570</v>
      </c>
      <c r="B2638" t="s">
        <v>86</v>
      </c>
      <c r="C2638" t="s">
        <v>220</v>
      </c>
      <c r="D2638" t="s">
        <v>4943</v>
      </c>
      <c r="E2638">
        <v>41</v>
      </c>
      <c r="F2638">
        <v>3</v>
      </c>
      <c r="G2638">
        <v>38</v>
      </c>
      <c r="H2638">
        <v>0</v>
      </c>
      <c r="I2638">
        <v>0</v>
      </c>
      <c r="J2638">
        <v>168</v>
      </c>
      <c r="K2638">
        <v>0</v>
      </c>
      <c r="L2638">
        <v>0</v>
      </c>
      <c r="M2638">
        <v>0</v>
      </c>
      <c r="N2638">
        <v>0</v>
      </c>
    </row>
    <row r="2639" spans="1:14" x14ac:dyDescent="0.2">
      <c r="A2639" t="s">
        <v>7571</v>
      </c>
      <c r="B2639" t="s">
        <v>86</v>
      </c>
      <c r="C2639" t="s">
        <v>221</v>
      </c>
      <c r="D2639" t="s">
        <v>4943</v>
      </c>
      <c r="E2639">
        <v>23</v>
      </c>
      <c r="F2639">
        <v>4</v>
      </c>
      <c r="G2639">
        <v>19</v>
      </c>
      <c r="H2639">
        <v>0</v>
      </c>
      <c r="I2639">
        <v>0</v>
      </c>
      <c r="J2639">
        <v>55</v>
      </c>
      <c r="K2639">
        <v>0</v>
      </c>
      <c r="L2639">
        <v>0</v>
      </c>
      <c r="M2639">
        <v>0</v>
      </c>
      <c r="N2639">
        <v>0</v>
      </c>
    </row>
    <row r="2640" spans="1:14" x14ac:dyDescent="0.2">
      <c r="A2640" t="s">
        <v>7572</v>
      </c>
      <c r="B2640" t="s">
        <v>86</v>
      </c>
      <c r="C2640" t="s">
        <v>222</v>
      </c>
      <c r="D2640" t="s">
        <v>4943</v>
      </c>
      <c r="E2640">
        <v>26</v>
      </c>
      <c r="F2640">
        <v>2</v>
      </c>
      <c r="G2640">
        <v>23</v>
      </c>
      <c r="H2640">
        <v>0</v>
      </c>
      <c r="I2640">
        <v>1</v>
      </c>
      <c r="J2640">
        <v>121</v>
      </c>
      <c r="K2640">
        <v>0</v>
      </c>
      <c r="L2640">
        <v>0</v>
      </c>
      <c r="M2640">
        <v>0</v>
      </c>
      <c r="N2640">
        <v>0</v>
      </c>
    </row>
    <row r="2641" spans="1:14" x14ac:dyDescent="0.2">
      <c r="A2641" t="s">
        <v>7573</v>
      </c>
      <c r="B2641" t="s">
        <v>86</v>
      </c>
      <c r="C2641" t="s">
        <v>223</v>
      </c>
      <c r="D2641" t="s">
        <v>4943</v>
      </c>
      <c r="E2641">
        <v>25</v>
      </c>
      <c r="F2641">
        <v>3</v>
      </c>
      <c r="G2641">
        <v>22</v>
      </c>
      <c r="H2641">
        <v>0</v>
      </c>
      <c r="I2641">
        <v>0</v>
      </c>
      <c r="J2641">
        <v>108</v>
      </c>
      <c r="K2641">
        <v>0</v>
      </c>
      <c r="L2641">
        <v>0</v>
      </c>
      <c r="M2641">
        <v>0</v>
      </c>
      <c r="N2641">
        <v>0</v>
      </c>
    </row>
    <row r="2642" spans="1:14" x14ac:dyDescent="0.2">
      <c r="A2642" t="s">
        <v>7574</v>
      </c>
      <c r="B2642" t="s">
        <v>86</v>
      </c>
      <c r="C2642" t="s">
        <v>224</v>
      </c>
      <c r="D2642" t="s">
        <v>4943</v>
      </c>
      <c r="E2642">
        <v>86</v>
      </c>
      <c r="F2642">
        <v>6</v>
      </c>
      <c r="G2642">
        <v>78</v>
      </c>
      <c r="H2642">
        <v>2</v>
      </c>
      <c r="I2642">
        <v>0</v>
      </c>
      <c r="J2642">
        <v>161</v>
      </c>
      <c r="K2642">
        <v>0</v>
      </c>
      <c r="L2642">
        <v>0</v>
      </c>
      <c r="M2642">
        <v>0</v>
      </c>
      <c r="N2642">
        <v>0</v>
      </c>
    </row>
    <row r="2643" spans="1:14" x14ac:dyDescent="0.2">
      <c r="A2643" t="s">
        <v>7575</v>
      </c>
      <c r="B2643" t="s">
        <v>86</v>
      </c>
      <c r="C2643" t="s">
        <v>225</v>
      </c>
      <c r="D2643" t="s">
        <v>4943</v>
      </c>
      <c r="E2643">
        <v>22</v>
      </c>
      <c r="F2643">
        <v>3</v>
      </c>
      <c r="G2643">
        <v>19</v>
      </c>
      <c r="H2643">
        <v>0</v>
      </c>
      <c r="I2643">
        <v>0</v>
      </c>
      <c r="J2643">
        <v>52</v>
      </c>
      <c r="K2643">
        <v>0</v>
      </c>
      <c r="L2643">
        <v>0</v>
      </c>
      <c r="M2643">
        <v>0</v>
      </c>
      <c r="N2643">
        <v>0</v>
      </c>
    </row>
    <row r="2644" spans="1:14" x14ac:dyDescent="0.2">
      <c r="A2644" t="s">
        <v>7576</v>
      </c>
      <c r="B2644" t="s">
        <v>86</v>
      </c>
      <c r="C2644" t="s">
        <v>226</v>
      </c>
      <c r="D2644" t="s">
        <v>4943</v>
      </c>
      <c r="E2644">
        <v>110</v>
      </c>
      <c r="F2644">
        <v>16</v>
      </c>
      <c r="G2644">
        <v>94</v>
      </c>
      <c r="H2644">
        <v>0</v>
      </c>
      <c r="I2644">
        <v>0</v>
      </c>
      <c r="J2644">
        <v>375</v>
      </c>
      <c r="K2644">
        <v>0</v>
      </c>
      <c r="L2644">
        <v>0</v>
      </c>
      <c r="M2644">
        <v>0</v>
      </c>
      <c r="N2644">
        <v>0</v>
      </c>
    </row>
    <row r="2645" spans="1:14" x14ac:dyDescent="0.2">
      <c r="A2645" t="s">
        <v>7577</v>
      </c>
      <c r="B2645" t="s">
        <v>86</v>
      </c>
      <c r="C2645" t="s">
        <v>227</v>
      </c>
      <c r="D2645" t="s">
        <v>4943</v>
      </c>
      <c r="E2645">
        <v>77</v>
      </c>
      <c r="F2645">
        <v>10</v>
      </c>
      <c r="G2645">
        <v>67</v>
      </c>
      <c r="H2645">
        <v>0</v>
      </c>
      <c r="I2645">
        <v>0</v>
      </c>
      <c r="J2645">
        <v>182</v>
      </c>
      <c r="K2645">
        <v>0</v>
      </c>
      <c r="L2645">
        <v>0</v>
      </c>
      <c r="M2645">
        <v>0</v>
      </c>
      <c r="N2645">
        <v>0</v>
      </c>
    </row>
    <row r="2646" spans="1:14" x14ac:dyDescent="0.2">
      <c r="A2646" t="s">
        <v>7578</v>
      </c>
      <c r="B2646" t="s">
        <v>86</v>
      </c>
      <c r="C2646" t="s">
        <v>228</v>
      </c>
      <c r="D2646" t="s">
        <v>4943</v>
      </c>
      <c r="E2646">
        <v>44</v>
      </c>
      <c r="F2646">
        <v>6</v>
      </c>
      <c r="G2646">
        <v>37</v>
      </c>
      <c r="H2646">
        <v>1</v>
      </c>
      <c r="I2646">
        <v>0</v>
      </c>
      <c r="J2646">
        <v>91</v>
      </c>
      <c r="K2646">
        <v>0</v>
      </c>
      <c r="L2646">
        <v>0</v>
      </c>
      <c r="M2646">
        <v>0</v>
      </c>
      <c r="N2646">
        <v>0</v>
      </c>
    </row>
    <row r="2647" spans="1:14" x14ac:dyDescent="0.2">
      <c r="A2647" t="s">
        <v>7579</v>
      </c>
      <c r="B2647" t="s">
        <v>86</v>
      </c>
      <c r="C2647" t="s">
        <v>229</v>
      </c>
      <c r="D2647" t="s">
        <v>4943</v>
      </c>
      <c r="E2647">
        <v>27</v>
      </c>
      <c r="F2647">
        <v>1</v>
      </c>
      <c r="G2647">
        <v>26</v>
      </c>
      <c r="H2647">
        <v>0</v>
      </c>
      <c r="I2647">
        <v>0</v>
      </c>
      <c r="J2647">
        <v>76</v>
      </c>
      <c r="K2647">
        <v>0</v>
      </c>
      <c r="L2647">
        <v>0</v>
      </c>
      <c r="M2647">
        <v>0</v>
      </c>
      <c r="N2647">
        <v>0</v>
      </c>
    </row>
    <row r="2648" spans="1:14" x14ac:dyDescent="0.2">
      <c r="A2648" t="s">
        <v>7580</v>
      </c>
      <c r="B2648" t="s">
        <v>86</v>
      </c>
      <c r="C2648" t="s">
        <v>230</v>
      </c>
      <c r="D2648" t="s">
        <v>4943</v>
      </c>
      <c r="E2648">
        <v>106</v>
      </c>
      <c r="F2648">
        <v>16</v>
      </c>
      <c r="G2648">
        <v>89</v>
      </c>
      <c r="H2648">
        <v>1</v>
      </c>
      <c r="I2648">
        <v>0</v>
      </c>
      <c r="J2648">
        <v>322</v>
      </c>
      <c r="K2648">
        <v>0</v>
      </c>
      <c r="L2648">
        <v>0</v>
      </c>
      <c r="M2648">
        <v>0</v>
      </c>
      <c r="N2648">
        <v>0</v>
      </c>
    </row>
    <row r="2649" spans="1:14" x14ac:dyDescent="0.2">
      <c r="A2649" t="s">
        <v>7581</v>
      </c>
      <c r="B2649" t="s">
        <v>86</v>
      </c>
      <c r="C2649" t="s">
        <v>231</v>
      </c>
      <c r="D2649" t="s">
        <v>4943</v>
      </c>
      <c r="E2649">
        <v>25</v>
      </c>
      <c r="F2649">
        <v>6</v>
      </c>
      <c r="G2649">
        <v>18</v>
      </c>
      <c r="H2649">
        <v>0</v>
      </c>
      <c r="I2649">
        <v>1</v>
      </c>
      <c r="J2649">
        <v>79</v>
      </c>
      <c r="K2649">
        <v>0</v>
      </c>
      <c r="L2649">
        <v>0</v>
      </c>
      <c r="M2649">
        <v>0</v>
      </c>
      <c r="N2649">
        <v>0</v>
      </c>
    </row>
    <row r="2650" spans="1:14" x14ac:dyDescent="0.2">
      <c r="A2650" t="s">
        <v>7582</v>
      </c>
      <c r="B2650" t="s">
        <v>86</v>
      </c>
      <c r="C2650" t="s">
        <v>232</v>
      </c>
      <c r="D2650" t="s">
        <v>4943</v>
      </c>
      <c r="E2650">
        <v>317</v>
      </c>
      <c r="F2650">
        <v>53</v>
      </c>
      <c r="G2650">
        <v>260</v>
      </c>
      <c r="H2650">
        <v>4</v>
      </c>
      <c r="I2650">
        <v>0</v>
      </c>
      <c r="J2650">
        <v>863</v>
      </c>
      <c r="K2650">
        <v>0</v>
      </c>
      <c r="L2650">
        <v>0</v>
      </c>
      <c r="M2650">
        <v>0</v>
      </c>
      <c r="N2650">
        <v>0</v>
      </c>
    </row>
    <row r="2651" spans="1:14" x14ac:dyDescent="0.2">
      <c r="A2651" t="s">
        <v>7583</v>
      </c>
      <c r="B2651" t="s">
        <v>86</v>
      </c>
      <c r="C2651" t="s">
        <v>233</v>
      </c>
      <c r="D2651" t="s">
        <v>4943</v>
      </c>
      <c r="E2651">
        <v>62</v>
      </c>
      <c r="F2651">
        <v>6</v>
      </c>
      <c r="G2651">
        <v>56</v>
      </c>
      <c r="H2651">
        <v>0</v>
      </c>
      <c r="I2651">
        <v>0</v>
      </c>
      <c r="J2651">
        <v>128</v>
      </c>
      <c r="K2651">
        <v>0</v>
      </c>
      <c r="L2651">
        <v>0</v>
      </c>
      <c r="M2651">
        <v>0</v>
      </c>
      <c r="N2651">
        <v>0</v>
      </c>
    </row>
    <row r="2652" spans="1:14" x14ac:dyDescent="0.2">
      <c r="A2652" t="s">
        <v>7584</v>
      </c>
      <c r="B2652" t="s">
        <v>86</v>
      </c>
      <c r="C2652" t="s">
        <v>234</v>
      </c>
      <c r="D2652" t="s">
        <v>4943</v>
      </c>
      <c r="E2652">
        <v>39</v>
      </c>
      <c r="F2652">
        <v>2</v>
      </c>
      <c r="G2652">
        <v>37</v>
      </c>
      <c r="H2652">
        <v>0</v>
      </c>
      <c r="I2652">
        <v>0</v>
      </c>
      <c r="J2652">
        <v>132</v>
      </c>
      <c r="K2652">
        <v>0</v>
      </c>
      <c r="L2652">
        <v>0</v>
      </c>
      <c r="M2652">
        <v>0</v>
      </c>
      <c r="N2652">
        <v>0</v>
      </c>
    </row>
    <row r="2653" spans="1:14" x14ac:dyDescent="0.2">
      <c r="A2653" t="s">
        <v>7585</v>
      </c>
      <c r="B2653" t="s">
        <v>86</v>
      </c>
      <c r="C2653" t="s">
        <v>235</v>
      </c>
      <c r="D2653" t="s">
        <v>4943</v>
      </c>
      <c r="E2653">
        <v>51</v>
      </c>
      <c r="F2653">
        <v>1</v>
      </c>
      <c r="G2653">
        <v>49</v>
      </c>
      <c r="H2653">
        <v>0</v>
      </c>
      <c r="I2653">
        <v>1</v>
      </c>
      <c r="J2653">
        <v>125</v>
      </c>
      <c r="K2653">
        <v>0</v>
      </c>
      <c r="L2653">
        <v>0</v>
      </c>
      <c r="M2653">
        <v>0</v>
      </c>
      <c r="N2653">
        <v>0</v>
      </c>
    </row>
    <row r="2654" spans="1:14" x14ac:dyDescent="0.2">
      <c r="A2654" t="s">
        <v>7586</v>
      </c>
      <c r="B2654" t="s">
        <v>86</v>
      </c>
      <c r="C2654" t="s">
        <v>236</v>
      </c>
      <c r="D2654" t="s">
        <v>4943</v>
      </c>
      <c r="E2654">
        <v>19</v>
      </c>
      <c r="F2654">
        <v>2</v>
      </c>
      <c r="G2654">
        <v>17</v>
      </c>
      <c r="H2654">
        <v>0</v>
      </c>
      <c r="I2654">
        <v>0</v>
      </c>
      <c r="J2654">
        <v>92</v>
      </c>
      <c r="K2654">
        <v>0</v>
      </c>
      <c r="L2654">
        <v>0</v>
      </c>
      <c r="M2654">
        <v>0</v>
      </c>
      <c r="N2654">
        <v>0</v>
      </c>
    </row>
    <row r="2655" spans="1:14" x14ac:dyDescent="0.2">
      <c r="A2655" t="s">
        <v>7587</v>
      </c>
      <c r="B2655" t="s">
        <v>86</v>
      </c>
      <c r="C2655" t="s">
        <v>237</v>
      </c>
      <c r="D2655" t="s">
        <v>4943</v>
      </c>
      <c r="E2655">
        <v>39</v>
      </c>
      <c r="F2655">
        <v>5</v>
      </c>
      <c r="G2655">
        <v>33</v>
      </c>
      <c r="H2655">
        <v>1</v>
      </c>
      <c r="I2655">
        <v>0</v>
      </c>
      <c r="J2655">
        <v>89</v>
      </c>
      <c r="K2655">
        <v>0</v>
      </c>
      <c r="L2655">
        <v>0</v>
      </c>
      <c r="M2655">
        <v>0</v>
      </c>
      <c r="N2655">
        <v>0</v>
      </c>
    </row>
    <row r="2656" spans="1:14" x14ac:dyDescent="0.2">
      <c r="A2656" t="s">
        <v>7588</v>
      </c>
      <c r="B2656" t="s">
        <v>86</v>
      </c>
      <c r="C2656" t="s">
        <v>238</v>
      </c>
      <c r="D2656" t="s">
        <v>4943</v>
      </c>
      <c r="E2656">
        <v>19</v>
      </c>
      <c r="F2656">
        <v>4</v>
      </c>
      <c r="G2656">
        <v>15</v>
      </c>
      <c r="H2656">
        <v>0</v>
      </c>
      <c r="I2656">
        <v>0</v>
      </c>
      <c r="J2656">
        <v>58</v>
      </c>
      <c r="K2656">
        <v>0</v>
      </c>
      <c r="L2656">
        <v>0</v>
      </c>
      <c r="M2656">
        <v>0</v>
      </c>
      <c r="N2656">
        <v>0</v>
      </c>
    </row>
    <row r="2657" spans="1:14" x14ac:dyDescent="0.2">
      <c r="A2657" t="s">
        <v>7589</v>
      </c>
      <c r="B2657" t="s">
        <v>86</v>
      </c>
      <c r="C2657" t="s">
        <v>239</v>
      </c>
      <c r="D2657" t="s">
        <v>4943</v>
      </c>
      <c r="E2657">
        <v>46</v>
      </c>
      <c r="F2657">
        <v>6</v>
      </c>
      <c r="G2657">
        <v>38</v>
      </c>
      <c r="H2657">
        <v>2</v>
      </c>
      <c r="I2657">
        <v>0</v>
      </c>
      <c r="J2657">
        <v>89</v>
      </c>
      <c r="K2657">
        <v>0</v>
      </c>
      <c r="L2657">
        <v>0</v>
      </c>
      <c r="M2657">
        <v>0</v>
      </c>
      <c r="N2657">
        <v>0</v>
      </c>
    </row>
    <row r="2658" spans="1:14" x14ac:dyDescent="0.2">
      <c r="A2658" t="s">
        <v>7590</v>
      </c>
      <c r="B2658" t="s">
        <v>86</v>
      </c>
      <c r="C2658" t="s">
        <v>240</v>
      </c>
      <c r="D2658" t="s">
        <v>4943</v>
      </c>
      <c r="E2658">
        <v>48</v>
      </c>
      <c r="F2658">
        <v>6</v>
      </c>
      <c r="G2658">
        <v>41</v>
      </c>
      <c r="H2658">
        <v>1</v>
      </c>
      <c r="I2658">
        <v>0</v>
      </c>
      <c r="J2658">
        <v>152</v>
      </c>
      <c r="K2658">
        <v>0</v>
      </c>
      <c r="L2658">
        <v>0</v>
      </c>
      <c r="M2658">
        <v>0</v>
      </c>
      <c r="N2658">
        <v>0</v>
      </c>
    </row>
    <row r="2659" spans="1:14" x14ac:dyDescent="0.2">
      <c r="A2659" t="s">
        <v>7591</v>
      </c>
      <c r="B2659" t="s">
        <v>86</v>
      </c>
      <c r="C2659" t="s">
        <v>241</v>
      </c>
      <c r="D2659" t="s">
        <v>4943</v>
      </c>
      <c r="E2659">
        <v>39</v>
      </c>
      <c r="F2659">
        <v>3</v>
      </c>
      <c r="G2659">
        <v>36</v>
      </c>
      <c r="H2659">
        <v>0</v>
      </c>
      <c r="I2659">
        <v>0</v>
      </c>
      <c r="J2659">
        <v>167</v>
      </c>
      <c r="K2659">
        <v>0</v>
      </c>
      <c r="L2659">
        <v>0</v>
      </c>
      <c r="M2659">
        <v>0</v>
      </c>
      <c r="N2659">
        <v>0</v>
      </c>
    </row>
    <row r="2660" spans="1:14" x14ac:dyDescent="0.2">
      <c r="A2660" t="s">
        <v>7592</v>
      </c>
      <c r="B2660" t="s">
        <v>86</v>
      </c>
      <c r="C2660" t="s">
        <v>242</v>
      </c>
      <c r="D2660" t="s">
        <v>4943</v>
      </c>
      <c r="E2660">
        <v>23</v>
      </c>
      <c r="F2660">
        <v>0</v>
      </c>
      <c r="G2660">
        <v>23</v>
      </c>
      <c r="H2660">
        <v>0</v>
      </c>
      <c r="I2660">
        <v>0</v>
      </c>
      <c r="J2660">
        <v>74</v>
      </c>
      <c r="K2660">
        <v>0</v>
      </c>
      <c r="L2660">
        <v>0</v>
      </c>
      <c r="M2660">
        <v>0</v>
      </c>
      <c r="N2660">
        <v>0</v>
      </c>
    </row>
    <row r="2661" spans="1:14" x14ac:dyDescent="0.2">
      <c r="A2661" t="s">
        <v>7593</v>
      </c>
      <c r="B2661" t="s">
        <v>86</v>
      </c>
      <c r="C2661" t="s">
        <v>243</v>
      </c>
      <c r="D2661" t="s">
        <v>4943</v>
      </c>
      <c r="E2661">
        <v>52</v>
      </c>
      <c r="F2661">
        <v>3</v>
      </c>
      <c r="G2661">
        <v>48</v>
      </c>
      <c r="H2661">
        <v>1</v>
      </c>
      <c r="I2661">
        <v>0</v>
      </c>
      <c r="J2661">
        <v>155</v>
      </c>
      <c r="K2661">
        <v>0</v>
      </c>
      <c r="L2661">
        <v>0</v>
      </c>
      <c r="M2661">
        <v>0</v>
      </c>
      <c r="N2661">
        <v>0</v>
      </c>
    </row>
    <row r="2662" spans="1:14" x14ac:dyDescent="0.2">
      <c r="A2662" t="s">
        <v>7594</v>
      </c>
      <c r="B2662" t="s">
        <v>86</v>
      </c>
      <c r="C2662" t="s">
        <v>244</v>
      </c>
      <c r="D2662" t="s">
        <v>4943</v>
      </c>
      <c r="E2662">
        <v>45</v>
      </c>
      <c r="F2662">
        <v>7</v>
      </c>
      <c r="G2662">
        <v>38</v>
      </c>
      <c r="H2662">
        <v>0</v>
      </c>
      <c r="I2662">
        <v>0</v>
      </c>
      <c r="J2662">
        <v>186</v>
      </c>
      <c r="K2662">
        <v>0</v>
      </c>
      <c r="L2662">
        <v>0</v>
      </c>
      <c r="M2662">
        <v>0</v>
      </c>
      <c r="N2662">
        <v>0</v>
      </c>
    </row>
    <row r="2663" spans="1:14" x14ac:dyDescent="0.2">
      <c r="A2663" t="s">
        <v>7595</v>
      </c>
      <c r="B2663" t="s">
        <v>86</v>
      </c>
      <c r="C2663" t="s">
        <v>245</v>
      </c>
      <c r="D2663" t="s">
        <v>4943</v>
      </c>
      <c r="E2663">
        <v>42</v>
      </c>
      <c r="F2663">
        <v>5</v>
      </c>
      <c r="G2663">
        <v>36</v>
      </c>
      <c r="H2663">
        <v>1</v>
      </c>
      <c r="I2663">
        <v>0</v>
      </c>
      <c r="J2663">
        <v>103</v>
      </c>
      <c r="K2663">
        <v>0</v>
      </c>
      <c r="L2663">
        <v>0</v>
      </c>
      <c r="M2663">
        <v>0</v>
      </c>
      <c r="N2663">
        <v>0</v>
      </c>
    </row>
    <row r="2664" spans="1:14" x14ac:dyDescent="0.2">
      <c r="A2664" t="s">
        <v>7596</v>
      </c>
      <c r="B2664" t="s">
        <v>86</v>
      </c>
      <c r="C2664" t="s">
        <v>246</v>
      </c>
      <c r="D2664" t="s">
        <v>4943</v>
      </c>
      <c r="E2664">
        <v>85</v>
      </c>
      <c r="F2664">
        <v>15</v>
      </c>
      <c r="G2664">
        <v>70</v>
      </c>
      <c r="H2664">
        <v>0</v>
      </c>
      <c r="I2664">
        <v>0</v>
      </c>
      <c r="J2664">
        <v>308</v>
      </c>
      <c r="K2664">
        <v>0</v>
      </c>
      <c r="L2664">
        <v>0</v>
      </c>
      <c r="M2664">
        <v>0</v>
      </c>
      <c r="N2664">
        <v>0</v>
      </c>
    </row>
    <row r="2665" spans="1:14" x14ac:dyDescent="0.2">
      <c r="A2665" t="s">
        <v>7597</v>
      </c>
      <c r="B2665" t="s">
        <v>86</v>
      </c>
      <c r="C2665" t="s">
        <v>247</v>
      </c>
      <c r="D2665" t="s">
        <v>4943</v>
      </c>
      <c r="E2665">
        <v>41</v>
      </c>
      <c r="F2665">
        <v>5</v>
      </c>
      <c r="G2665">
        <v>36</v>
      </c>
      <c r="H2665">
        <v>0</v>
      </c>
      <c r="I2665">
        <v>0</v>
      </c>
      <c r="J2665">
        <v>93</v>
      </c>
      <c r="K2665">
        <v>0</v>
      </c>
      <c r="L2665">
        <v>0</v>
      </c>
      <c r="M2665">
        <v>0</v>
      </c>
      <c r="N2665">
        <v>0</v>
      </c>
    </row>
    <row r="2666" spans="1:14" x14ac:dyDescent="0.2">
      <c r="A2666" t="s">
        <v>7598</v>
      </c>
      <c r="B2666" t="s">
        <v>86</v>
      </c>
      <c r="C2666" t="s">
        <v>248</v>
      </c>
      <c r="D2666" t="s">
        <v>4943</v>
      </c>
      <c r="E2666">
        <v>67</v>
      </c>
      <c r="F2666">
        <v>9</v>
      </c>
      <c r="G2666">
        <v>56</v>
      </c>
      <c r="H2666">
        <v>2</v>
      </c>
      <c r="I2666">
        <v>0</v>
      </c>
      <c r="J2666">
        <v>256</v>
      </c>
      <c r="K2666">
        <v>0</v>
      </c>
      <c r="L2666">
        <v>0</v>
      </c>
      <c r="M2666">
        <v>0</v>
      </c>
      <c r="N2666">
        <v>0</v>
      </c>
    </row>
    <row r="2667" spans="1:14" x14ac:dyDescent="0.2">
      <c r="A2667" t="s">
        <v>7599</v>
      </c>
      <c r="B2667" t="s">
        <v>86</v>
      </c>
      <c r="C2667" t="s">
        <v>249</v>
      </c>
      <c r="D2667" t="s">
        <v>4943</v>
      </c>
      <c r="E2667">
        <v>185</v>
      </c>
      <c r="F2667">
        <v>28</v>
      </c>
      <c r="G2667">
        <v>156</v>
      </c>
      <c r="H2667">
        <v>0</v>
      </c>
      <c r="I2667">
        <v>1</v>
      </c>
      <c r="J2667">
        <v>466</v>
      </c>
      <c r="K2667">
        <v>0</v>
      </c>
      <c r="L2667">
        <v>0</v>
      </c>
      <c r="M2667">
        <v>0</v>
      </c>
      <c r="N2667">
        <v>0</v>
      </c>
    </row>
    <row r="2668" spans="1:14" x14ac:dyDescent="0.2">
      <c r="A2668" t="s">
        <v>7600</v>
      </c>
      <c r="B2668" t="s">
        <v>86</v>
      </c>
      <c r="C2668" t="s">
        <v>250</v>
      </c>
      <c r="D2668" t="s">
        <v>4943</v>
      </c>
      <c r="E2668">
        <v>19</v>
      </c>
      <c r="F2668">
        <v>4</v>
      </c>
      <c r="G2668">
        <v>15</v>
      </c>
      <c r="H2668">
        <v>0</v>
      </c>
      <c r="I2668">
        <v>0</v>
      </c>
      <c r="J2668">
        <v>73</v>
      </c>
      <c r="K2668">
        <v>0</v>
      </c>
      <c r="L2668">
        <v>0</v>
      </c>
      <c r="M2668">
        <v>0</v>
      </c>
      <c r="N2668">
        <v>0</v>
      </c>
    </row>
    <row r="2669" spans="1:14" x14ac:dyDescent="0.2">
      <c r="A2669" t="s">
        <v>7601</v>
      </c>
      <c r="B2669" t="s">
        <v>86</v>
      </c>
      <c r="C2669" t="s">
        <v>251</v>
      </c>
      <c r="D2669" t="s">
        <v>4943</v>
      </c>
      <c r="E2669">
        <v>10</v>
      </c>
      <c r="F2669">
        <v>4</v>
      </c>
      <c r="G2669">
        <v>6</v>
      </c>
      <c r="H2669">
        <v>0</v>
      </c>
      <c r="I2669">
        <v>0</v>
      </c>
      <c r="J2669">
        <v>72</v>
      </c>
      <c r="K2669">
        <v>0</v>
      </c>
      <c r="L2669">
        <v>0</v>
      </c>
      <c r="M2669">
        <v>0</v>
      </c>
      <c r="N2669">
        <v>0</v>
      </c>
    </row>
    <row r="2670" spans="1:14" x14ac:dyDescent="0.2">
      <c r="A2670" t="s">
        <v>7602</v>
      </c>
      <c r="B2670" t="s">
        <v>86</v>
      </c>
      <c r="C2670" t="s">
        <v>252</v>
      </c>
      <c r="D2670" t="s">
        <v>4943</v>
      </c>
      <c r="E2670">
        <v>34</v>
      </c>
      <c r="F2670">
        <v>6</v>
      </c>
      <c r="G2670">
        <v>27</v>
      </c>
      <c r="H2670">
        <v>1</v>
      </c>
      <c r="I2670">
        <v>0</v>
      </c>
      <c r="J2670">
        <v>159</v>
      </c>
      <c r="K2670">
        <v>0</v>
      </c>
      <c r="L2670">
        <v>0</v>
      </c>
      <c r="M2670">
        <v>0</v>
      </c>
      <c r="N2670">
        <v>0</v>
      </c>
    </row>
    <row r="2671" spans="1:14" x14ac:dyDescent="0.2">
      <c r="A2671" t="s">
        <v>7603</v>
      </c>
      <c r="B2671" t="s">
        <v>86</v>
      </c>
      <c r="C2671" t="s">
        <v>253</v>
      </c>
      <c r="D2671" t="s">
        <v>4943</v>
      </c>
      <c r="E2671">
        <v>73</v>
      </c>
      <c r="F2671">
        <v>14</v>
      </c>
      <c r="G2671">
        <v>57</v>
      </c>
      <c r="H2671">
        <v>2</v>
      </c>
      <c r="I2671">
        <v>0</v>
      </c>
      <c r="J2671">
        <v>356</v>
      </c>
      <c r="K2671">
        <v>0</v>
      </c>
      <c r="L2671">
        <v>0</v>
      </c>
      <c r="M2671">
        <v>0</v>
      </c>
      <c r="N2671">
        <v>0</v>
      </c>
    </row>
    <row r="2672" spans="1:14" x14ac:dyDescent="0.2">
      <c r="A2672" t="s">
        <v>7604</v>
      </c>
      <c r="B2672" t="s">
        <v>86</v>
      </c>
      <c r="C2672" t="s">
        <v>254</v>
      </c>
      <c r="D2672" t="s">
        <v>4943</v>
      </c>
      <c r="E2672">
        <v>33</v>
      </c>
      <c r="F2672">
        <v>6</v>
      </c>
      <c r="G2672">
        <v>26</v>
      </c>
      <c r="H2672">
        <v>1</v>
      </c>
      <c r="I2672">
        <v>0</v>
      </c>
      <c r="J2672">
        <v>106</v>
      </c>
      <c r="K2672">
        <v>0</v>
      </c>
      <c r="L2672">
        <v>0</v>
      </c>
      <c r="M2672">
        <v>0</v>
      </c>
      <c r="N2672">
        <v>0</v>
      </c>
    </row>
    <row r="2673" spans="1:14" x14ac:dyDescent="0.2">
      <c r="A2673" t="s">
        <v>7605</v>
      </c>
      <c r="B2673" t="s">
        <v>86</v>
      </c>
      <c r="C2673" t="s">
        <v>255</v>
      </c>
      <c r="D2673" t="s">
        <v>4943</v>
      </c>
      <c r="E2673">
        <v>60</v>
      </c>
      <c r="F2673">
        <v>5</v>
      </c>
      <c r="G2673">
        <v>55</v>
      </c>
      <c r="H2673">
        <v>0</v>
      </c>
      <c r="I2673">
        <v>0</v>
      </c>
      <c r="J2673">
        <v>125</v>
      </c>
      <c r="K2673">
        <v>0</v>
      </c>
      <c r="L2673">
        <v>0</v>
      </c>
      <c r="M2673">
        <v>0</v>
      </c>
      <c r="N2673">
        <v>0</v>
      </c>
    </row>
    <row r="2674" spans="1:14" x14ac:dyDescent="0.2">
      <c r="A2674" t="s">
        <v>7606</v>
      </c>
      <c r="B2674" t="s">
        <v>86</v>
      </c>
      <c r="C2674" t="s">
        <v>256</v>
      </c>
      <c r="D2674" t="s">
        <v>4943</v>
      </c>
      <c r="E2674">
        <v>31</v>
      </c>
      <c r="F2674">
        <v>7</v>
      </c>
      <c r="G2674">
        <v>24</v>
      </c>
      <c r="H2674">
        <v>0</v>
      </c>
      <c r="I2674">
        <v>0</v>
      </c>
      <c r="J2674">
        <v>146</v>
      </c>
      <c r="K2674">
        <v>0</v>
      </c>
      <c r="L2674">
        <v>0</v>
      </c>
      <c r="M2674">
        <v>0</v>
      </c>
      <c r="N2674">
        <v>0</v>
      </c>
    </row>
    <row r="2675" spans="1:14" x14ac:dyDescent="0.2">
      <c r="A2675" t="s">
        <v>7607</v>
      </c>
      <c r="B2675" t="s">
        <v>86</v>
      </c>
      <c r="C2675" t="s">
        <v>257</v>
      </c>
      <c r="D2675" t="s">
        <v>4943</v>
      </c>
      <c r="E2675">
        <v>21</v>
      </c>
      <c r="F2675">
        <v>1</v>
      </c>
      <c r="G2675">
        <v>19</v>
      </c>
      <c r="H2675">
        <v>1</v>
      </c>
      <c r="I2675">
        <v>0</v>
      </c>
      <c r="J2675">
        <v>74</v>
      </c>
      <c r="K2675">
        <v>0</v>
      </c>
      <c r="L2675">
        <v>0</v>
      </c>
      <c r="M2675">
        <v>0</v>
      </c>
      <c r="N2675">
        <v>0</v>
      </c>
    </row>
    <row r="2676" spans="1:14" x14ac:dyDescent="0.2">
      <c r="A2676" t="s">
        <v>7608</v>
      </c>
      <c r="B2676" t="s">
        <v>86</v>
      </c>
      <c r="C2676" t="s">
        <v>258</v>
      </c>
      <c r="D2676" t="s">
        <v>4943</v>
      </c>
      <c r="E2676">
        <v>65</v>
      </c>
      <c r="F2676">
        <v>9</v>
      </c>
      <c r="G2676">
        <v>56</v>
      </c>
      <c r="H2676">
        <v>0</v>
      </c>
      <c r="I2676">
        <v>0</v>
      </c>
      <c r="J2676">
        <v>266</v>
      </c>
      <c r="K2676">
        <v>0</v>
      </c>
      <c r="L2676">
        <v>0</v>
      </c>
      <c r="M2676">
        <v>0</v>
      </c>
      <c r="N2676">
        <v>0</v>
      </c>
    </row>
    <row r="2677" spans="1:14" x14ac:dyDescent="0.2">
      <c r="A2677" t="s">
        <v>7609</v>
      </c>
      <c r="B2677" t="s">
        <v>86</v>
      </c>
      <c r="C2677" t="s">
        <v>259</v>
      </c>
      <c r="D2677" t="s">
        <v>4943</v>
      </c>
      <c r="E2677">
        <v>38</v>
      </c>
      <c r="F2677">
        <v>7</v>
      </c>
      <c r="G2677">
        <v>31</v>
      </c>
      <c r="H2677">
        <v>0</v>
      </c>
      <c r="I2677">
        <v>0</v>
      </c>
      <c r="J2677">
        <v>107</v>
      </c>
      <c r="K2677">
        <v>0</v>
      </c>
      <c r="L2677">
        <v>0</v>
      </c>
      <c r="M2677">
        <v>0</v>
      </c>
      <c r="N2677">
        <v>0</v>
      </c>
    </row>
    <row r="2678" spans="1:14" x14ac:dyDescent="0.2">
      <c r="A2678" t="s">
        <v>7610</v>
      </c>
      <c r="B2678" t="s">
        <v>86</v>
      </c>
      <c r="C2678" t="s">
        <v>107</v>
      </c>
      <c r="D2678" t="s">
        <v>4925</v>
      </c>
      <c r="E2678">
        <v>0</v>
      </c>
      <c r="F2678">
        <v>0</v>
      </c>
      <c r="G2678">
        <v>0</v>
      </c>
      <c r="H2678">
        <v>0</v>
      </c>
      <c r="I2678">
        <v>0</v>
      </c>
      <c r="J2678">
        <v>0</v>
      </c>
      <c r="K2678">
        <v>104</v>
      </c>
      <c r="L2678">
        <v>101</v>
      </c>
      <c r="M2678">
        <v>2</v>
      </c>
      <c r="N2678">
        <v>1</v>
      </c>
    </row>
    <row r="2679" spans="1:14" x14ac:dyDescent="0.2">
      <c r="A2679" t="s">
        <v>7611</v>
      </c>
      <c r="B2679" t="s">
        <v>86</v>
      </c>
      <c r="C2679" t="s">
        <v>108</v>
      </c>
      <c r="D2679" t="s">
        <v>4925</v>
      </c>
      <c r="E2679">
        <v>0</v>
      </c>
      <c r="F2679">
        <v>0</v>
      </c>
      <c r="G2679">
        <v>0</v>
      </c>
      <c r="H2679">
        <v>0</v>
      </c>
      <c r="I2679">
        <v>0</v>
      </c>
      <c r="J2679">
        <v>0</v>
      </c>
      <c r="K2679">
        <v>217</v>
      </c>
      <c r="L2679">
        <v>212</v>
      </c>
      <c r="M2679">
        <v>4</v>
      </c>
      <c r="N2679">
        <v>1</v>
      </c>
    </row>
    <row r="2680" spans="1:14" x14ac:dyDescent="0.2">
      <c r="A2680" t="s">
        <v>7612</v>
      </c>
      <c r="B2680" t="s">
        <v>86</v>
      </c>
      <c r="C2680" t="s">
        <v>109</v>
      </c>
      <c r="D2680" t="s">
        <v>4925</v>
      </c>
      <c r="E2680">
        <v>0</v>
      </c>
      <c r="F2680">
        <v>0</v>
      </c>
      <c r="G2680">
        <v>0</v>
      </c>
      <c r="H2680">
        <v>0</v>
      </c>
      <c r="I2680">
        <v>0</v>
      </c>
      <c r="J2680">
        <v>0</v>
      </c>
      <c r="K2680">
        <v>137</v>
      </c>
      <c r="L2680">
        <v>136</v>
      </c>
      <c r="M2680">
        <v>1</v>
      </c>
      <c r="N2680">
        <v>0</v>
      </c>
    </row>
    <row r="2681" spans="1:14" x14ac:dyDescent="0.2">
      <c r="A2681" t="s">
        <v>7613</v>
      </c>
      <c r="B2681" t="s">
        <v>86</v>
      </c>
      <c r="C2681" t="s">
        <v>110</v>
      </c>
      <c r="D2681" t="s">
        <v>4925</v>
      </c>
      <c r="E2681">
        <v>0</v>
      </c>
      <c r="F2681">
        <v>0</v>
      </c>
      <c r="G2681">
        <v>0</v>
      </c>
      <c r="H2681">
        <v>0</v>
      </c>
      <c r="I2681">
        <v>0</v>
      </c>
      <c r="J2681">
        <v>0</v>
      </c>
      <c r="K2681">
        <v>101</v>
      </c>
      <c r="L2681">
        <v>100</v>
      </c>
      <c r="M2681">
        <v>1</v>
      </c>
      <c r="N2681">
        <v>0</v>
      </c>
    </row>
    <row r="2682" spans="1:14" x14ac:dyDescent="0.2">
      <c r="A2682" t="s">
        <v>7614</v>
      </c>
      <c r="B2682" t="s">
        <v>86</v>
      </c>
      <c r="C2682" t="s">
        <v>111</v>
      </c>
      <c r="D2682" t="s">
        <v>4925</v>
      </c>
      <c r="E2682">
        <v>0</v>
      </c>
      <c r="F2682">
        <v>0</v>
      </c>
      <c r="G2682">
        <v>0</v>
      </c>
      <c r="H2682">
        <v>0</v>
      </c>
      <c r="I2682">
        <v>0</v>
      </c>
      <c r="J2682">
        <v>0</v>
      </c>
      <c r="K2682">
        <v>109</v>
      </c>
      <c r="L2682">
        <v>109</v>
      </c>
      <c r="M2682">
        <v>0</v>
      </c>
      <c r="N2682">
        <v>0</v>
      </c>
    </row>
    <row r="2683" spans="1:14" x14ac:dyDescent="0.2">
      <c r="A2683" t="s">
        <v>7615</v>
      </c>
      <c r="B2683" t="s">
        <v>86</v>
      </c>
      <c r="C2683" t="s">
        <v>112</v>
      </c>
      <c r="D2683" t="s">
        <v>4925</v>
      </c>
      <c r="E2683">
        <v>0</v>
      </c>
      <c r="F2683">
        <v>0</v>
      </c>
      <c r="G2683">
        <v>0</v>
      </c>
      <c r="H2683">
        <v>0</v>
      </c>
      <c r="I2683">
        <v>0</v>
      </c>
      <c r="J2683">
        <v>0</v>
      </c>
      <c r="K2683">
        <v>245</v>
      </c>
      <c r="L2683">
        <v>240</v>
      </c>
      <c r="M2683">
        <v>4</v>
      </c>
      <c r="N2683">
        <v>1</v>
      </c>
    </row>
    <row r="2684" spans="1:14" x14ac:dyDescent="0.2">
      <c r="A2684" t="s">
        <v>7616</v>
      </c>
      <c r="B2684" t="s">
        <v>86</v>
      </c>
      <c r="C2684" t="s">
        <v>113</v>
      </c>
      <c r="D2684" t="s">
        <v>4925</v>
      </c>
      <c r="E2684">
        <v>0</v>
      </c>
      <c r="F2684">
        <v>0</v>
      </c>
      <c r="G2684">
        <v>0</v>
      </c>
      <c r="H2684">
        <v>0</v>
      </c>
      <c r="I2684">
        <v>0</v>
      </c>
      <c r="J2684">
        <v>0</v>
      </c>
      <c r="K2684">
        <v>480</v>
      </c>
      <c r="L2684">
        <v>468</v>
      </c>
      <c r="M2684">
        <v>8</v>
      </c>
      <c r="N2684">
        <v>4</v>
      </c>
    </row>
    <row r="2685" spans="1:14" x14ac:dyDescent="0.2">
      <c r="A2685" t="s">
        <v>7617</v>
      </c>
      <c r="B2685" t="s">
        <v>86</v>
      </c>
      <c r="C2685" t="s">
        <v>114</v>
      </c>
      <c r="D2685" t="s">
        <v>4925</v>
      </c>
      <c r="E2685">
        <v>0</v>
      </c>
      <c r="F2685">
        <v>0</v>
      </c>
      <c r="G2685">
        <v>0</v>
      </c>
      <c r="H2685">
        <v>0</v>
      </c>
      <c r="I2685">
        <v>0</v>
      </c>
      <c r="J2685">
        <v>0</v>
      </c>
      <c r="K2685">
        <v>77</v>
      </c>
      <c r="L2685">
        <v>76</v>
      </c>
      <c r="M2685">
        <v>1</v>
      </c>
      <c r="N2685">
        <v>0</v>
      </c>
    </row>
    <row r="2686" spans="1:14" x14ac:dyDescent="0.2">
      <c r="A2686" t="s">
        <v>7618</v>
      </c>
      <c r="B2686" t="s">
        <v>86</v>
      </c>
      <c r="C2686" t="s">
        <v>115</v>
      </c>
      <c r="D2686" t="s">
        <v>4925</v>
      </c>
      <c r="E2686">
        <v>0</v>
      </c>
      <c r="F2686">
        <v>0</v>
      </c>
      <c r="G2686">
        <v>0</v>
      </c>
      <c r="H2686">
        <v>0</v>
      </c>
      <c r="I2686">
        <v>0</v>
      </c>
      <c r="J2686">
        <v>0</v>
      </c>
      <c r="K2686">
        <v>53</v>
      </c>
      <c r="L2686">
        <v>53</v>
      </c>
      <c r="M2686">
        <v>0</v>
      </c>
      <c r="N2686">
        <v>0</v>
      </c>
    </row>
    <row r="2687" spans="1:14" x14ac:dyDescent="0.2">
      <c r="A2687" t="s">
        <v>7619</v>
      </c>
      <c r="B2687" t="s">
        <v>86</v>
      </c>
      <c r="C2687" t="s">
        <v>116</v>
      </c>
      <c r="D2687" t="s">
        <v>4925</v>
      </c>
      <c r="E2687">
        <v>0</v>
      </c>
      <c r="F2687">
        <v>0</v>
      </c>
      <c r="G2687">
        <v>0</v>
      </c>
      <c r="H2687">
        <v>0</v>
      </c>
      <c r="I2687">
        <v>0</v>
      </c>
      <c r="J2687">
        <v>0</v>
      </c>
      <c r="K2687">
        <v>132</v>
      </c>
      <c r="L2687">
        <v>132</v>
      </c>
      <c r="M2687">
        <v>0</v>
      </c>
      <c r="N2687">
        <v>0</v>
      </c>
    </row>
    <row r="2688" spans="1:14" x14ac:dyDescent="0.2">
      <c r="A2688" t="s">
        <v>7620</v>
      </c>
      <c r="B2688" t="s">
        <v>86</v>
      </c>
      <c r="C2688" t="s">
        <v>117</v>
      </c>
      <c r="D2688" t="s">
        <v>4925</v>
      </c>
      <c r="E2688">
        <v>0</v>
      </c>
      <c r="F2688">
        <v>0</v>
      </c>
      <c r="G2688">
        <v>0</v>
      </c>
      <c r="H2688">
        <v>0</v>
      </c>
      <c r="I2688">
        <v>0</v>
      </c>
      <c r="J2688">
        <v>0</v>
      </c>
      <c r="K2688">
        <v>199</v>
      </c>
      <c r="L2688">
        <v>199</v>
      </c>
      <c r="M2688">
        <v>0</v>
      </c>
      <c r="N2688">
        <v>0</v>
      </c>
    </row>
    <row r="2689" spans="1:14" x14ac:dyDescent="0.2">
      <c r="A2689" t="s">
        <v>7621</v>
      </c>
      <c r="B2689" t="s">
        <v>86</v>
      </c>
      <c r="C2689" t="s">
        <v>118</v>
      </c>
      <c r="D2689" t="s">
        <v>4925</v>
      </c>
      <c r="E2689">
        <v>0</v>
      </c>
      <c r="F2689">
        <v>0</v>
      </c>
      <c r="G2689">
        <v>0</v>
      </c>
      <c r="H2689">
        <v>0</v>
      </c>
      <c r="I2689">
        <v>0</v>
      </c>
      <c r="J2689">
        <v>0</v>
      </c>
      <c r="K2689">
        <v>131</v>
      </c>
      <c r="L2689">
        <v>129</v>
      </c>
      <c r="M2689">
        <v>1</v>
      </c>
      <c r="N2689">
        <v>1</v>
      </c>
    </row>
    <row r="2690" spans="1:14" x14ac:dyDescent="0.2">
      <c r="A2690" t="s">
        <v>7622</v>
      </c>
      <c r="B2690" t="s">
        <v>86</v>
      </c>
      <c r="C2690" t="s">
        <v>119</v>
      </c>
      <c r="D2690" t="s">
        <v>4925</v>
      </c>
      <c r="E2690">
        <v>0</v>
      </c>
      <c r="F2690">
        <v>0</v>
      </c>
      <c r="G2690">
        <v>0</v>
      </c>
      <c r="H2690">
        <v>0</v>
      </c>
      <c r="I2690">
        <v>0</v>
      </c>
      <c r="J2690">
        <v>0</v>
      </c>
      <c r="K2690">
        <v>306</v>
      </c>
      <c r="L2690">
        <v>305</v>
      </c>
      <c r="M2690">
        <v>0</v>
      </c>
      <c r="N2690">
        <v>1</v>
      </c>
    </row>
    <row r="2691" spans="1:14" x14ac:dyDescent="0.2">
      <c r="A2691" t="s">
        <v>7623</v>
      </c>
      <c r="B2691" t="s">
        <v>86</v>
      </c>
      <c r="C2691" t="s">
        <v>120</v>
      </c>
      <c r="D2691" t="s">
        <v>4925</v>
      </c>
      <c r="E2691">
        <v>0</v>
      </c>
      <c r="F2691">
        <v>0</v>
      </c>
      <c r="G2691">
        <v>0</v>
      </c>
      <c r="H2691">
        <v>0</v>
      </c>
      <c r="I2691">
        <v>0</v>
      </c>
      <c r="J2691">
        <v>0</v>
      </c>
      <c r="K2691">
        <v>144</v>
      </c>
      <c r="L2691">
        <v>142</v>
      </c>
      <c r="M2691">
        <v>1</v>
      </c>
      <c r="N2691">
        <v>1</v>
      </c>
    </row>
    <row r="2692" spans="1:14" x14ac:dyDescent="0.2">
      <c r="A2692" t="s">
        <v>7624</v>
      </c>
      <c r="B2692" t="s">
        <v>86</v>
      </c>
      <c r="C2692" t="s">
        <v>121</v>
      </c>
      <c r="D2692" t="s">
        <v>4925</v>
      </c>
      <c r="E2692">
        <v>0</v>
      </c>
      <c r="F2692">
        <v>0</v>
      </c>
      <c r="G2692">
        <v>0</v>
      </c>
      <c r="H2692">
        <v>0</v>
      </c>
      <c r="I2692">
        <v>0</v>
      </c>
      <c r="J2692">
        <v>0</v>
      </c>
      <c r="K2692">
        <v>110</v>
      </c>
      <c r="L2692">
        <v>107</v>
      </c>
      <c r="M2692">
        <v>2</v>
      </c>
      <c r="N2692">
        <v>1</v>
      </c>
    </row>
    <row r="2693" spans="1:14" x14ac:dyDescent="0.2">
      <c r="A2693" t="s">
        <v>7625</v>
      </c>
      <c r="B2693" t="s">
        <v>86</v>
      </c>
      <c r="C2693" t="s">
        <v>122</v>
      </c>
      <c r="D2693" t="s">
        <v>4925</v>
      </c>
      <c r="E2693">
        <v>0</v>
      </c>
      <c r="F2693">
        <v>0</v>
      </c>
      <c r="G2693">
        <v>0</v>
      </c>
      <c r="H2693">
        <v>0</v>
      </c>
      <c r="I2693">
        <v>0</v>
      </c>
      <c r="J2693">
        <v>0</v>
      </c>
      <c r="K2693">
        <v>258</v>
      </c>
      <c r="L2693">
        <v>255</v>
      </c>
      <c r="M2693">
        <v>3</v>
      </c>
      <c r="N2693">
        <v>0</v>
      </c>
    </row>
    <row r="2694" spans="1:14" x14ac:dyDescent="0.2">
      <c r="A2694" t="s">
        <v>7626</v>
      </c>
      <c r="B2694" t="s">
        <v>86</v>
      </c>
      <c r="C2694" t="s">
        <v>123</v>
      </c>
      <c r="D2694" t="s">
        <v>4925</v>
      </c>
      <c r="E2694">
        <v>0</v>
      </c>
      <c r="F2694">
        <v>0</v>
      </c>
      <c r="G2694">
        <v>0</v>
      </c>
      <c r="H2694">
        <v>0</v>
      </c>
      <c r="I2694">
        <v>0</v>
      </c>
      <c r="J2694">
        <v>0</v>
      </c>
      <c r="K2694">
        <v>352</v>
      </c>
      <c r="L2694">
        <v>345</v>
      </c>
      <c r="M2694">
        <v>7</v>
      </c>
      <c r="N2694">
        <v>0</v>
      </c>
    </row>
    <row r="2695" spans="1:14" x14ac:dyDescent="0.2">
      <c r="A2695" t="s">
        <v>7627</v>
      </c>
      <c r="B2695" t="s">
        <v>86</v>
      </c>
      <c r="C2695" t="s">
        <v>124</v>
      </c>
      <c r="D2695" t="s">
        <v>4925</v>
      </c>
      <c r="E2695">
        <v>0</v>
      </c>
      <c r="F2695">
        <v>0</v>
      </c>
      <c r="G2695">
        <v>0</v>
      </c>
      <c r="H2695">
        <v>0</v>
      </c>
      <c r="I2695">
        <v>0</v>
      </c>
      <c r="J2695">
        <v>0</v>
      </c>
      <c r="K2695">
        <v>402</v>
      </c>
      <c r="L2695">
        <v>398</v>
      </c>
      <c r="M2695">
        <v>4</v>
      </c>
      <c r="N2695">
        <v>0</v>
      </c>
    </row>
    <row r="2696" spans="1:14" x14ac:dyDescent="0.2">
      <c r="A2696" t="s">
        <v>7628</v>
      </c>
      <c r="B2696" t="s">
        <v>86</v>
      </c>
      <c r="C2696" t="s">
        <v>125</v>
      </c>
      <c r="D2696" t="s">
        <v>4925</v>
      </c>
      <c r="E2696">
        <v>0</v>
      </c>
      <c r="F2696">
        <v>0</v>
      </c>
      <c r="G2696">
        <v>0</v>
      </c>
      <c r="H2696">
        <v>0</v>
      </c>
      <c r="I2696">
        <v>0</v>
      </c>
      <c r="J2696">
        <v>0</v>
      </c>
      <c r="K2696">
        <v>106</v>
      </c>
      <c r="L2696">
        <v>105</v>
      </c>
      <c r="M2696">
        <v>1</v>
      </c>
      <c r="N2696">
        <v>0</v>
      </c>
    </row>
    <row r="2697" spans="1:14" x14ac:dyDescent="0.2">
      <c r="A2697" t="s">
        <v>7629</v>
      </c>
      <c r="B2697" t="s">
        <v>86</v>
      </c>
      <c r="C2697" t="s">
        <v>126</v>
      </c>
      <c r="D2697" t="s">
        <v>4925</v>
      </c>
      <c r="E2697">
        <v>0</v>
      </c>
      <c r="F2697">
        <v>0</v>
      </c>
      <c r="G2697">
        <v>0</v>
      </c>
      <c r="H2697">
        <v>0</v>
      </c>
      <c r="I2697">
        <v>0</v>
      </c>
      <c r="J2697">
        <v>0</v>
      </c>
      <c r="K2697">
        <v>123</v>
      </c>
      <c r="L2697">
        <v>123</v>
      </c>
      <c r="M2697">
        <v>0</v>
      </c>
      <c r="N2697">
        <v>0</v>
      </c>
    </row>
    <row r="2698" spans="1:14" x14ac:dyDescent="0.2">
      <c r="A2698" t="s">
        <v>7630</v>
      </c>
      <c r="B2698" t="s">
        <v>86</v>
      </c>
      <c r="C2698" t="s">
        <v>127</v>
      </c>
      <c r="D2698" t="s">
        <v>4925</v>
      </c>
      <c r="E2698">
        <v>0</v>
      </c>
      <c r="F2698">
        <v>0</v>
      </c>
      <c r="G2698">
        <v>0</v>
      </c>
      <c r="H2698">
        <v>0</v>
      </c>
      <c r="I2698">
        <v>0</v>
      </c>
      <c r="J2698">
        <v>0</v>
      </c>
      <c r="K2698">
        <v>459</v>
      </c>
      <c r="L2698">
        <v>458</v>
      </c>
      <c r="M2698">
        <v>1</v>
      </c>
      <c r="N2698">
        <v>0</v>
      </c>
    </row>
    <row r="2699" spans="1:14" x14ac:dyDescent="0.2">
      <c r="A2699" t="s">
        <v>7631</v>
      </c>
      <c r="B2699" t="s">
        <v>86</v>
      </c>
      <c r="C2699" t="s">
        <v>128</v>
      </c>
      <c r="D2699" t="s">
        <v>4925</v>
      </c>
      <c r="E2699">
        <v>0</v>
      </c>
      <c r="F2699">
        <v>0</v>
      </c>
      <c r="G2699">
        <v>0</v>
      </c>
      <c r="H2699">
        <v>0</v>
      </c>
      <c r="I2699">
        <v>0</v>
      </c>
      <c r="J2699">
        <v>0</v>
      </c>
      <c r="K2699">
        <v>113</v>
      </c>
      <c r="L2699">
        <v>112</v>
      </c>
      <c r="M2699">
        <v>1</v>
      </c>
      <c r="N2699">
        <v>0</v>
      </c>
    </row>
    <row r="2700" spans="1:14" x14ac:dyDescent="0.2">
      <c r="A2700" t="s">
        <v>7632</v>
      </c>
      <c r="B2700" t="s">
        <v>86</v>
      </c>
      <c r="C2700" t="s">
        <v>129</v>
      </c>
      <c r="D2700" t="s">
        <v>4925</v>
      </c>
      <c r="E2700">
        <v>0</v>
      </c>
      <c r="F2700">
        <v>0</v>
      </c>
      <c r="G2700">
        <v>0</v>
      </c>
      <c r="H2700">
        <v>0</v>
      </c>
      <c r="I2700">
        <v>0</v>
      </c>
      <c r="J2700">
        <v>0</v>
      </c>
      <c r="K2700">
        <v>265</v>
      </c>
      <c r="L2700">
        <v>265</v>
      </c>
      <c r="M2700">
        <v>0</v>
      </c>
      <c r="N2700">
        <v>0</v>
      </c>
    </row>
    <row r="2701" spans="1:14" x14ac:dyDescent="0.2">
      <c r="A2701" t="s">
        <v>7633</v>
      </c>
      <c r="B2701" t="s">
        <v>86</v>
      </c>
      <c r="C2701" t="s">
        <v>130</v>
      </c>
      <c r="D2701" t="s">
        <v>4925</v>
      </c>
      <c r="E2701">
        <v>0</v>
      </c>
      <c r="F2701">
        <v>0</v>
      </c>
      <c r="G2701">
        <v>0</v>
      </c>
      <c r="H2701">
        <v>0</v>
      </c>
      <c r="I2701">
        <v>0</v>
      </c>
      <c r="J2701">
        <v>0</v>
      </c>
      <c r="K2701">
        <v>173</v>
      </c>
      <c r="L2701">
        <v>170</v>
      </c>
      <c r="M2701">
        <v>3</v>
      </c>
      <c r="N2701">
        <v>0</v>
      </c>
    </row>
    <row r="2702" spans="1:14" x14ac:dyDescent="0.2">
      <c r="A2702" t="s">
        <v>7634</v>
      </c>
      <c r="B2702" t="s">
        <v>86</v>
      </c>
      <c r="C2702" t="s">
        <v>131</v>
      </c>
      <c r="D2702" t="s">
        <v>4925</v>
      </c>
      <c r="E2702">
        <v>0</v>
      </c>
      <c r="F2702">
        <v>0</v>
      </c>
      <c r="G2702">
        <v>0</v>
      </c>
      <c r="H2702">
        <v>0</v>
      </c>
      <c r="I2702">
        <v>0</v>
      </c>
      <c r="J2702">
        <v>0</v>
      </c>
      <c r="K2702">
        <v>168</v>
      </c>
      <c r="L2702">
        <v>165</v>
      </c>
      <c r="M2702">
        <v>3</v>
      </c>
      <c r="N2702">
        <v>0</v>
      </c>
    </row>
    <row r="2703" spans="1:14" x14ac:dyDescent="0.2">
      <c r="A2703" t="s">
        <v>7635</v>
      </c>
      <c r="B2703" t="s">
        <v>86</v>
      </c>
      <c r="C2703" t="s">
        <v>132</v>
      </c>
      <c r="D2703" t="s">
        <v>4925</v>
      </c>
      <c r="E2703">
        <v>0</v>
      </c>
      <c r="F2703">
        <v>0</v>
      </c>
      <c r="G2703">
        <v>0</v>
      </c>
      <c r="H2703">
        <v>0</v>
      </c>
      <c r="I2703">
        <v>0</v>
      </c>
      <c r="J2703">
        <v>0</v>
      </c>
      <c r="K2703">
        <v>5</v>
      </c>
      <c r="L2703">
        <v>5</v>
      </c>
      <c r="M2703">
        <v>0</v>
      </c>
      <c r="N2703">
        <v>0</v>
      </c>
    </row>
    <row r="2704" spans="1:14" x14ac:dyDescent="0.2">
      <c r="A2704" t="s">
        <v>7636</v>
      </c>
      <c r="B2704" t="s">
        <v>86</v>
      </c>
      <c r="C2704" t="s">
        <v>133</v>
      </c>
      <c r="D2704" t="s">
        <v>4925</v>
      </c>
      <c r="E2704">
        <v>0</v>
      </c>
      <c r="F2704">
        <v>0</v>
      </c>
      <c r="G2704">
        <v>0</v>
      </c>
      <c r="H2704">
        <v>0</v>
      </c>
      <c r="I2704">
        <v>0</v>
      </c>
      <c r="J2704">
        <v>0</v>
      </c>
      <c r="K2704">
        <v>266</v>
      </c>
      <c r="L2704">
        <v>263</v>
      </c>
      <c r="M2704">
        <v>2</v>
      </c>
      <c r="N2704">
        <v>1</v>
      </c>
    </row>
    <row r="2705" spans="1:14" x14ac:dyDescent="0.2">
      <c r="A2705" t="s">
        <v>7637</v>
      </c>
      <c r="B2705" t="s">
        <v>86</v>
      </c>
      <c r="C2705" t="s">
        <v>134</v>
      </c>
      <c r="D2705" t="s">
        <v>4925</v>
      </c>
      <c r="E2705">
        <v>0</v>
      </c>
      <c r="F2705">
        <v>0</v>
      </c>
      <c r="G2705">
        <v>0</v>
      </c>
      <c r="H2705">
        <v>0</v>
      </c>
      <c r="I2705">
        <v>0</v>
      </c>
      <c r="J2705">
        <v>0</v>
      </c>
      <c r="K2705">
        <v>196</v>
      </c>
      <c r="L2705">
        <v>192</v>
      </c>
      <c r="M2705">
        <v>4</v>
      </c>
      <c r="N2705">
        <v>0</v>
      </c>
    </row>
    <row r="2706" spans="1:14" x14ac:dyDescent="0.2">
      <c r="A2706" t="s">
        <v>7638</v>
      </c>
      <c r="B2706" t="s">
        <v>86</v>
      </c>
      <c r="C2706" t="s">
        <v>135</v>
      </c>
      <c r="D2706" t="s">
        <v>4925</v>
      </c>
      <c r="E2706">
        <v>0</v>
      </c>
      <c r="F2706">
        <v>0</v>
      </c>
      <c r="G2706">
        <v>0</v>
      </c>
      <c r="H2706">
        <v>0</v>
      </c>
      <c r="I2706">
        <v>0</v>
      </c>
      <c r="J2706">
        <v>0</v>
      </c>
      <c r="K2706">
        <v>258</v>
      </c>
      <c r="L2706">
        <v>252</v>
      </c>
      <c r="M2706">
        <v>4</v>
      </c>
      <c r="N2706">
        <v>2</v>
      </c>
    </row>
    <row r="2707" spans="1:14" x14ac:dyDescent="0.2">
      <c r="A2707" t="s">
        <v>7639</v>
      </c>
      <c r="B2707" t="s">
        <v>86</v>
      </c>
      <c r="C2707" t="s">
        <v>136</v>
      </c>
      <c r="D2707" t="s">
        <v>4925</v>
      </c>
      <c r="E2707">
        <v>0</v>
      </c>
      <c r="F2707">
        <v>0</v>
      </c>
      <c r="G2707">
        <v>0</v>
      </c>
      <c r="H2707">
        <v>0</v>
      </c>
      <c r="I2707">
        <v>0</v>
      </c>
      <c r="J2707">
        <v>0</v>
      </c>
      <c r="K2707">
        <v>102</v>
      </c>
      <c r="L2707">
        <v>102</v>
      </c>
      <c r="M2707">
        <v>0</v>
      </c>
      <c r="N2707">
        <v>0</v>
      </c>
    </row>
    <row r="2708" spans="1:14" x14ac:dyDescent="0.2">
      <c r="A2708" t="s">
        <v>7640</v>
      </c>
      <c r="B2708" t="s">
        <v>86</v>
      </c>
      <c r="C2708" t="s">
        <v>137</v>
      </c>
      <c r="D2708" t="s">
        <v>4925</v>
      </c>
      <c r="E2708">
        <v>0</v>
      </c>
      <c r="F2708">
        <v>0</v>
      </c>
      <c r="G2708">
        <v>0</v>
      </c>
      <c r="H2708">
        <v>0</v>
      </c>
      <c r="I2708">
        <v>0</v>
      </c>
      <c r="J2708">
        <v>0</v>
      </c>
      <c r="K2708">
        <v>58</v>
      </c>
      <c r="L2708">
        <v>58</v>
      </c>
      <c r="M2708">
        <v>0</v>
      </c>
      <c r="N2708">
        <v>0</v>
      </c>
    </row>
    <row r="2709" spans="1:14" x14ac:dyDescent="0.2">
      <c r="A2709" t="s">
        <v>7641</v>
      </c>
      <c r="B2709" t="s">
        <v>86</v>
      </c>
      <c r="C2709" t="s">
        <v>138</v>
      </c>
      <c r="D2709" t="s">
        <v>4925</v>
      </c>
      <c r="E2709">
        <v>0</v>
      </c>
      <c r="F2709">
        <v>0</v>
      </c>
      <c r="G2709">
        <v>0</v>
      </c>
      <c r="H2709">
        <v>0</v>
      </c>
      <c r="I2709">
        <v>0</v>
      </c>
      <c r="J2709">
        <v>0</v>
      </c>
      <c r="K2709">
        <v>125</v>
      </c>
      <c r="L2709">
        <v>122</v>
      </c>
      <c r="M2709">
        <v>3</v>
      </c>
      <c r="N2709">
        <v>0</v>
      </c>
    </row>
    <row r="2710" spans="1:14" x14ac:dyDescent="0.2">
      <c r="A2710" t="s">
        <v>7642</v>
      </c>
      <c r="B2710" t="s">
        <v>86</v>
      </c>
      <c r="C2710" t="s">
        <v>139</v>
      </c>
      <c r="D2710" t="s">
        <v>4925</v>
      </c>
      <c r="E2710">
        <v>0</v>
      </c>
      <c r="F2710">
        <v>0</v>
      </c>
      <c r="G2710">
        <v>0</v>
      </c>
      <c r="H2710">
        <v>0</v>
      </c>
      <c r="I2710">
        <v>0</v>
      </c>
      <c r="J2710">
        <v>0</v>
      </c>
      <c r="K2710">
        <v>382</v>
      </c>
      <c r="L2710">
        <v>377</v>
      </c>
      <c r="M2710">
        <v>5</v>
      </c>
      <c r="N2710">
        <v>0</v>
      </c>
    </row>
    <row r="2711" spans="1:14" x14ac:dyDescent="0.2">
      <c r="A2711" t="s">
        <v>7643</v>
      </c>
      <c r="B2711" t="s">
        <v>86</v>
      </c>
      <c r="C2711" t="s">
        <v>140</v>
      </c>
      <c r="D2711" t="s">
        <v>4925</v>
      </c>
      <c r="E2711">
        <v>0</v>
      </c>
      <c r="F2711">
        <v>0</v>
      </c>
      <c r="G2711">
        <v>0</v>
      </c>
      <c r="H2711">
        <v>0</v>
      </c>
      <c r="I2711">
        <v>0</v>
      </c>
      <c r="J2711">
        <v>0</v>
      </c>
      <c r="K2711">
        <v>395</v>
      </c>
      <c r="L2711">
        <v>393</v>
      </c>
      <c r="M2711">
        <v>2</v>
      </c>
      <c r="N2711">
        <v>0</v>
      </c>
    </row>
    <row r="2712" spans="1:14" x14ac:dyDescent="0.2">
      <c r="A2712" t="s">
        <v>7644</v>
      </c>
      <c r="B2712" t="s">
        <v>86</v>
      </c>
      <c r="C2712" t="s">
        <v>141</v>
      </c>
      <c r="D2712" t="s">
        <v>4925</v>
      </c>
      <c r="E2712">
        <v>0</v>
      </c>
      <c r="F2712">
        <v>0</v>
      </c>
      <c r="G2712">
        <v>0</v>
      </c>
      <c r="H2712">
        <v>0</v>
      </c>
      <c r="I2712">
        <v>0</v>
      </c>
      <c r="J2712">
        <v>0</v>
      </c>
      <c r="K2712">
        <v>197</v>
      </c>
      <c r="L2712">
        <v>195</v>
      </c>
      <c r="M2712">
        <v>2</v>
      </c>
      <c r="N2712">
        <v>0</v>
      </c>
    </row>
    <row r="2713" spans="1:14" x14ac:dyDescent="0.2">
      <c r="A2713" t="s">
        <v>7645</v>
      </c>
      <c r="B2713" t="s">
        <v>86</v>
      </c>
      <c r="C2713" t="s">
        <v>142</v>
      </c>
      <c r="D2713" t="s">
        <v>4925</v>
      </c>
      <c r="E2713">
        <v>0</v>
      </c>
      <c r="F2713">
        <v>0</v>
      </c>
      <c r="G2713">
        <v>0</v>
      </c>
      <c r="H2713">
        <v>0</v>
      </c>
      <c r="I2713">
        <v>0</v>
      </c>
      <c r="J2713">
        <v>0</v>
      </c>
      <c r="K2713">
        <v>185</v>
      </c>
      <c r="L2713">
        <v>184</v>
      </c>
      <c r="M2713">
        <v>1</v>
      </c>
      <c r="N2713">
        <v>0</v>
      </c>
    </row>
    <row r="2714" spans="1:14" x14ac:dyDescent="0.2">
      <c r="A2714" t="s">
        <v>7646</v>
      </c>
      <c r="B2714" t="s">
        <v>86</v>
      </c>
      <c r="C2714" t="s">
        <v>143</v>
      </c>
      <c r="D2714" t="s">
        <v>4925</v>
      </c>
      <c r="E2714">
        <v>0</v>
      </c>
      <c r="F2714">
        <v>0</v>
      </c>
      <c r="G2714">
        <v>0</v>
      </c>
      <c r="H2714">
        <v>0</v>
      </c>
      <c r="I2714">
        <v>0</v>
      </c>
      <c r="J2714">
        <v>0</v>
      </c>
      <c r="K2714">
        <v>121</v>
      </c>
      <c r="L2714">
        <v>121</v>
      </c>
      <c r="M2714">
        <v>0</v>
      </c>
      <c r="N2714">
        <v>0</v>
      </c>
    </row>
    <row r="2715" spans="1:14" x14ac:dyDescent="0.2">
      <c r="A2715" t="s">
        <v>7647</v>
      </c>
      <c r="B2715" t="s">
        <v>86</v>
      </c>
      <c r="C2715" t="s">
        <v>144</v>
      </c>
      <c r="D2715" t="s">
        <v>4925</v>
      </c>
      <c r="E2715">
        <v>0</v>
      </c>
      <c r="F2715">
        <v>0</v>
      </c>
      <c r="G2715">
        <v>0</v>
      </c>
      <c r="H2715">
        <v>0</v>
      </c>
      <c r="I2715">
        <v>0</v>
      </c>
      <c r="J2715">
        <v>0</v>
      </c>
      <c r="K2715">
        <v>222</v>
      </c>
      <c r="L2715">
        <v>220</v>
      </c>
      <c r="M2715">
        <v>1</v>
      </c>
      <c r="N2715">
        <v>1</v>
      </c>
    </row>
    <row r="2716" spans="1:14" x14ac:dyDescent="0.2">
      <c r="A2716" t="s">
        <v>7648</v>
      </c>
      <c r="B2716" t="s">
        <v>86</v>
      </c>
      <c r="C2716" t="s">
        <v>145</v>
      </c>
      <c r="D2716" t="s">
        <v>4925</v>
      </c>
      <c r="E2716">
        <v>0</v>
      </c>
      <c r="F2716">
        <v>0</v>
      </c>
      <c r="G2716">
        <v>0</v>
      </c>
      <c r="H2716">
        <v>0</v>
      </c>
      <c r="I2716">
        <v>0</v>
      </c>
      <c r="J2716">
        <v>0</v>
      </c>
      <c r="K2716">
        <v>180</v>
      </c>
      <c r="L2716">
        <v>175</v>
      </c>
      <c r="M2716">
        <v>5</v>
      </c>
      <c r="N2716">
        <v>0</v>
      </c>
    </row>
    <row r="2717" spans="1:14" x14ac:dyDescent="0.2">
      <c r="A2717" t="s">
        <v>7649</v>
      </c>
      <c r="B2717" t="s">
        <v>86</v>
      </c>
      <c r="C2717" t="s">
        <v>146</v>
      </c>
      <c r="D2717" t="s">
        <v>4925</v>
      </c>
      <c r="E2717">
        <v>0</v>
      </c>
      <c r="F2717">
        <v>0</v>
      </c>
      <c r="G2717">
        <v>0</v>
      </c>
      <c r="H2717">
        <v>0</v>
      </c>
      <c r="I2717">
        <v>0</v>
      </c>
      <c r="J2717">
        <v>0</v>
      </c>
      <c r="K2717">
        <v>171</v>
      </c>
      <c r="L2717">
        <v>170</v>
      </c>
      <c r="M2717">
        <v>1</v>
      </c>
      <c r="N2717">
        <v>0</v>
      </c>
    </row>
    <row r="2718" spans="1:14" x14ac:dyDescent="0.2">
      <c r="A2718" t="s">
        <v>7650</v>
      </c>
      <c r="B2718" t="s">
        <v>86</v>
      </c>
      <c r="C2718" t="s">
        <v>147</v>
      </c>
      <c r="D2718" t="s">
        <v>4925</v>
      </c>
      <c r="E2718">
        <v>0</v>
      </c>
      <c r="F2718">
        <v>0</v>
      </c>
      <c r="G2718">
        <v>0</v>
      </c>
      <c r="H2718">
        <v>0</v>
      </c>
      <c r="I2718">
        <v>0</v>
      </c>
      <c r="J2718">
        <v>0</v>
      </c>
      <c r="K2718">
        <v>216</v>
      </c>
      <c r="L2718">
        <v>214</v>
      </c>
      <c r="M2718">
        <v>2</v>
      </c>
      <c r="N2718">
        <v>0</v>
      </c>
    </row>
    <row r="2719" spans="1:14" x14ac:dyDescent="0.2">
      <c r="A2719" t="s">
        <v>7651</v>
      </c>
      <c r="B2719" t="s">
        <v>86</v>
      </c>
      <c r="C2719" t="s">
        <v>148</v>
      </c>
      <c r="D2719" t="s">
        <v>4925</v>
      </c>
      <c r="E2719">
        <v>0</v>
      </c>
      <c r="F2719">
        <v>0</v>
      </c>
      <c r="G2719">
        <v>0</v>
      </c>
      <c r="H2719">
        <v>0</v>
      </c>
      <c r="I2719">
        <v>0</v>
      </c>
      <c r="J2719">
        <v>0</v>
      </c>
      <c r="K2719">
        <v>179</v>
      </c>
      <c r="L2719">
        <v>177</v>
      </c>
      <c r="M2719">
        <v>2</v>
      </c>
      <c r="N2719">
        <v>0</v>
      </c>
    </row>
    <row r="2720" spans="1:14" x14ac:dyDescent="0.2">
      <c r="A2720" t="s">
        <v>7652</v>
      </c>
      <c r="B2720" t="s">
        <v>86</v>
      </c>
      <c r="C2720" t="s">
        <v>149</v>
      </c>
      <c r="D2720" t="s">
        <v>4925</v>
      </c>
      <c r="E2720">
        <v>0</v>
      </c>
      <c r="F2720">
        <v>0</v>
      </c>
      <c r="G2720">
        <v>0</v>
      </c>
      <c r="H2720">
        <v>0</v>
      </c>
      <c r="I2720">
        <v>0</v>
      </c>
      <c r="J2720">
        <v>0</v>
      </c>
      <c r="K2720">
        <v>822</v>
      </c>
      <c r="L2720">
        <v>811</v>
      </c>
      <c r="M2720">
        <v>11</v>
      </c>
      <c r="N2720">
        <v>0</v>
      </c>
    </row>
    <row r="2721" spans="1:14" x14ac:dyDescent="0.2">
      <c r="A2721" t="s">
        <v>7653</v>
      </c>
      <c r="B2721" t="s">
        <v>86</v>
      </c>
      <c r="C2721" t="s">
        <v>150</v>
      </c>
      <c r="D2721" t="s">
        <v>4925</v>
      </c>
      <c r="E2721">
        <v>0</v>
      </c>
      <c r="F2721">
        <v>0</v>
      </c>
      <c r="G2721">
        <v>0</v>
      </c>
      <c r="H2721">
        <v>0</v>
      </c>
      <c r="I2721">
        <v>0</v>
      </c>
      <c r="J2721">
        <v>0</v>
      </c>
      <c r="K2721">
        <v>80</v>
      </c>
      <c r="L2721">
        <v>79</v>
      </c>
      <c r="M2721">
        <v>1</v>
      </c>
      <c r="N2721">
        <v>0</v>
      </c>
    </row>
    <row r="2722" spans="1:14" x14ac:dyDescent="0.2">
      <c r="A2722" t="s">
        <v>7654</v>
      </c>
      <c r="B2722" t="s">
        <v>86</v>
      </c>
      <c r="C2722" t="s">
        <v>151</v>
      </c>
      <c r="D2722" t="s">
        <v>4925</v>
      </c>
      <c r="E2722">
        <v>0</v>
      </c>
      <c r="F2722">
        <v>0</v>
      </c>
      <c r="G2722">
        <v>0</v>
      </c>
      <c r="H2722">
        <v>0</v>
      </c>
      <c r="I2722">
        <v>0</v>
      </c>
      <c r="J2722">
        <v>0</v>
      </c>
      <c r="K2722">
        <v>331</v>
      </c>
      <c r="L2722">
        <v>327</v>
      </c>
      <c r="M2722">
        <v>4</v>
      </c>
      <c r="N2722">
        <v>0</v>
      </c>
    </row>
    <row r="2723" spans="1:14" x14ac:dyDescent="0.2">
      <c r="A2723" t="s">
        <v>7655</v>
      </c>
      <c r="B2723" t="s">
        <v>86</v>
      </c>
      <c r="C2723" t="s">
        <v>152</v>
      </c>
      <c r="D2723" t="s">
        <v>4925</v>
      </c>
      <c r="E2723">
        <v>0</v>
      </c>
      <c r="F2723">
        <v>0</v>
      </c>
      <c r="G2723">
        <v>0</v>
      </c>
      <c r="H2723">
        <v>0</v>
      </c>
      <c r="I2723">
        <v>0</v>
      </c>
      <c r="J2723">
        <v>0</v>
      </c>
      <c r="K2723">
        <v>239</v>
      </c>
      <c r="L2723">
        <v>230</v>
      </c>
      <c r="M2723">
        <v>8</v>
      </c>
      <c r="N2723">
        <v>1</v>
      </c>
    </row>
    <row r="2724" spans="1:14" x14ac:dyDescent="0.2">
      <c r="A2724" t="s">
        <v>7656</v>
      </c>
      <c r="B2724" t="s">
        <v>86</v>
      </c>
      <c r="C2724" t="s">
        <v>153</v>
      </c>
      <c r="D2724" t="s">
        <v>4925</v>
      </c>
      <c r="E2724">
        <v>0</v>
      </c>
      <c r="F2724">
        <v>0</v>
      </c>
      <c r="G2724">
        <v>0</v>
      </c>
      <c r="H2724">
        <v>0</v>
      </c>
      <c r="I2724">
        <v>0</v>
      </c>
      <c r="J2724">
        <v>0</v>
      </c>
      <c r="K2724">
        <v>150</v>
      </c>
      <c r="L2724">
        <v>149</v>
      </c>
      <c r="M2724">
        <v>1</v>
      </c>
      <c r="N2724">
        <v>0</v>
      </c>
    </row>
    <row r="2725" spans="1:14" x14ac:dyDescent="0.2">
      <c r="A2725" t="s">
        <v>7657</v>
      </c>
      <c r="B2725" t="s">
        <v>86</v>
      </c>
      <c r="C2725" t="s">
        <v>154</v>
      </c>
      <c r="D2725" t="s">
        <v>4925</v>
      </c>
      <c r="E2725">
        <v>0</v>
      </c>
      <c r="F2725">
        <v>0</v>
      </c>
      <c r="G2725">
        <v>0</v>
      </c>
      <c r="H2725">
        <v>0</v>
      </c>
      <c r="I2725">
        <v>0</v>
      </c>
      <c r="J2725">
        <v>0</v>
      </c>
      <c r="K2725">
        <v>78</v>
      </c>
      <c r="L2725">
        <v>76</v>
      </c>
      <c r="M2725">
        <v>2</v>
      </c>
      <c r="N2725">
        <v>0</v>
      </c>
    </row>
    <row r="2726" spans="1:14" x14ac:dyDescent="0.2">
      <c r="A2726" t="s">
        <v>7658</v>
      </c>
      <c r="B2726" t="s">
        <v>86</v>
      </c>
      <c r="C2726" t="s">
        <v>155</v>
      </c>
      <c r="D2726" t="s">
        <v>4925</v>
      </c>
      <c r="E2726">
        <v>0</v>
      </c>
      <c r="F2726">
        <v>0</v>
      </c>
      <c r="G2726">
        <v>0</v>
      </c>
      <c r="H2726">
        <v>0</v>
      </c>
      <c r="I2726">
        <v>0</v>
      </c>
      <c r="J2726">
        <v>0</v>
      </c>
      <c r="K2726">
        <v>78</v>
      </c>
      <c r="L2726">
        <v>78</v>
      </c>
      <c r="M2726">
        <v>0</v>
      </c>
      <c r="N2726">
        <v>0</v>
      </c>
    </row>
    <row r="2727" spans="1:14" x14ac:dyDescent="0.2">
      <c r="A2727" t="s">
        <v>7659</v>
      </c>
      <c r="B2727" t="s">
        <v>86</v>
      </c>
      <c r="C2727" t="s">
        <v>156</v>
      </c>
      <c r="D2727" t="s">
        <v>4925</v>
      </c>
      <c r="E2727">
        <v>0</v>
      </c>
      <c r="F2727">
        <v>0</v>
      </c>
      <c r="G2727">
        <v>0</v>
      </c>
      <c r="H2727">
        <v>0</v>
      </c>
      <c r="I2727">
        <v>0</v>
      </c>
      <c r="J2727">
        <v>0</v>
      </c>
      <c r="K2727">
        <v>912</v>
      </c>
      <c r="L2727">
        <v>905</v>
      </c>
      <c r="M2727">
        <v>6</v>
      </c>
      <c r="N2727">
        <v>1</v>
      </c>
    </row>
    <row r="2728" spans="1:14" x14ac:dyDescent="0.2">
      <c r="A2728" t="s">
        <v>7660</v>
      </c>
      <c r="B2728" t="s">
        <v>86</v>
      </c>
      <c r="C2728" t="s">
        <v>157</v>
      </c>
      <c r="D2728" t="s">
        <v>4925</v>
      </c>
      <c r="E2728">
        <v>0</v>
      </c>
      <c r="F2728">
        <v>0</v>
      </c>
      <c r="G2728">
        <v>0</v>
      </c>
      <c r="H2728">
        <v>0</v>
      </c>
      <c r="I2728">
        <v>0</v>
      </c>
      <c r="J2728">
        <v>0</v>
      </c>
      <c r="K2728">
        <v>115</v>
      </c>
      <c r="L2728">
        <v>113</v>
      </c>
      <c r="M2728">
        <v>2</v>
      </c>
      <c r="N2728">
        <v>0</v>
      </c>
    </row>
    <row r="2729" spans="1:14" x14ac:dyDescent="0.2">
      <c r="A2729" t="s">
        <v>7661</v>
      </c>
      <c r="B2729" t="s">
        <v>86</v>
      </c>
      <c r="C2729" t="s">
        <v>158</v>
      </c>
      <c r="D2729" t="s">
        <v>4925</v>
      </c>
      <c r="E2729">
        <v>0</v>
      </c>
      <c r="F2729">
        <v>0</v>
      </c>
      <c r="G2729">
        <v>0</v>
      </c>
      <c r="H2729">
        <v>0</v>
      </c>
      <c r="I2729">
        <v>0</v>
      </c>
      <c r="J2729">
        <v>0</v>
      </c>
      <c r="K2729">
        <v>124</v>
      </c>
      <c r="L2729">
        <v>117</v>
      </c>
      <c r="M2729">
        <v>6</v>
      </c>
      <c r="N2729">
        <v>1</v>
      </c>
    </row>
    <row r="2730" spans="1:14" x14ac:dyDescent="0.2">
      <c r="A2730" t="s">
        <v>7662</v>
      </c>
      <c r="B2730" t="s">
        <v>86</v>
      </c>
      <c r="C2730" t="s">
        <v>159</v>
      </c>
      <c r="D2730" t="s">
        <v>4925</v>
      </c>
      <c r="E2730">
        <v>0</v>
      </c>
      <c r="F2730">
        <v>0</v>
      </c>
      <c r="G2730">
        <v>0</v>
      </c>
      <c r="H2730">
        <v>0</v>
      </c>
      <c r="I2730">
        <v>0</v>
      </c>
      <c r="J2730">
        <v>0</v>
      </c>
      <c r="K2730">
        <v>46</v>
      </c>
      <c r="L2730">
        <v>46</v>
      </c>
      <c r="M2730">
        <v>0</v>
      </c>
      <c r="N2730">
        <v>0</v>
      </c>
    </row>
    <row r="2731" spans="1:14" x14ac:dyDescent="0.2">
      <c r="A2731" t="s">
        <v>7663</v>
      </c>
      <c r="B2731" t="s">
        <v>86</v>
      </c>
      <c r="C2731" t="s">
        <v>160</v>
      </c>
      <c r="D2731" t="s">
        <v>4925</v>
      </c>
      <c r="E2731">
        <v>0</v>
      </c>
      <c r="F2731">
        <v>0</v>
      </c>
      <c r="G2731">
        <v>0</v>
      </c>
      <c r="H2731">
        <v>0</v>
      </c>
      <c r="I2731">
        <v>0</v>
      </c>
      <c r="J2731">
        <v>0</v>
      </c>
      <c r="K2731">
        <v>170</v>
      </c>
      <c r="L2731">
        <v>168</v>
      </c>
      <c r="M2731">
        <v>2</v>
      </c>
      <c r="N2731">
        <v>0</v>
      </c>
    </row>
    <row r="2732" spans="1:14" x14ac:dyDescent="0.2">
      <c r="A2732" t="s">
        <v>7664</v>
      </c>
      <c r="B2732" t="s">
        <v>86</v>
      </c>
      <c r="C2732" t="s">
        <v>161</v>
      </c>
      <c r="D2732" t="s">
        <v>4925</v>
      </c>
      <c r="E2732">
        <v>0</v>
      </c>
      <c r="F2732">
        <v>0</v>
      </c>
      <c r="G2732">
        <v>0</v>
      </c>
      <c r="H2732">
        <v>0</v>
      </c>
      <c r="I2732">
        <v>0</v>
      </c>
      <c r="J2732">
        <v>0</v>
      </c>
      <c r="K2732">
        <v>77</v>
      </c>
      <c r="L2732">
        <v>77</v>
      </c>
      <c r="M2732">
        <v>0</v>
      </c>
      <c r="N2732">
        <v>0</v>
      </c>
    </row>
    <row r="2733" spans="1:14" x14ac:dyDescent="0.2">
      <c r="A2733" t="s">
        <v>7665</v>
      </c>
      <c r="B2733" t="s">
        <v>86</v>
      </c>
      <c r="C2733" t="s">
        <v>162</v>
      </c>
      <c r="D2733" t="s">
        <v>4925</v>
      </c>
      <c r="E2733">
        <v>0</v>
      </c>
      <c r="F2733">
        <v>0</v>
      </c>
      <c r="G2733">
        <v>0</v>
      </c>
      <c r="H2733">
        <v>0</v>
      </c>
      <c r="I2733">
        <v>0</v>
      </c>
      <c r="J2733">
        <v>0</v>
      </c>
      <c r="K2733">
        <v>962</v>
      </c>
      <c r="L2733">
        <v>952</v>
      </c>
      <c r="M2733">
        <v>8</v>
      </c>
      <c r="N2733">
        <v>2</v>
      </c>
    </row>
    <row r="2734" spans="1:14" x14ac:dyDescent="0.2">
      <c r="A2734" t="s">
        <v>7666</v>
      </c>
      <c r="B2734" t="s">
        <v>86</v>
      </c>
      <c r="C2734" t="s">
        <v>163</v>
      </c>
      <c r="D2734" t="s">
        <v>4925</v>
      </c>
      <c r="E2734">
        <v>0</v>
      </c>
      <c r="F2734">
        <v>0</v>
      </c>
      <c r="G2734">
        <v>0</v>
      </c>
      <c r="H2734">
        <v>0</v>
      </c>
      <c r="I2734">
        <v>0</v>
      </c>
      <c r="J2734">
        <v>0</v>
      </c>
      <c r="K2734">
        <v>196</v>
      </c>
      <c r="L2734">
        <v>194</v>
      </c>
      <c r="M2734">
        <v>2</v>
      </c>
      <c r="N2734">
        <v>0</v>
      </c>
    </row>
    <row r="2735" spans="1:14" x14ac:dyDescent="0.2">
      <c r="A2735" t="s">
        <v>7667</v>
      </c>
      <c r="B2735" t="s">
        <v>86</v>
      </c>
      <c r="C2735" t="s">
        <v>164</v>
      </c>
      <c r="D2735" t="s">
        <v>4925</v>
      </c>
      <c r="E2735">
        <v>0</v>
      </c>
      <c r="F2735">
        <v>0</v>
      </c>
      <c r="G2735">
        <v>0</v>
      </c>
      <c r="H2735">
        <v>0</v>
      </c>
      <c r="I2735">
        <v>0</v>
      </c>
      <c r="J2735">
        <v>0</v>
      </c>
      <c r="K2735">
        <v>140</v>
      </c>
      <c r="L2735">
        <v>139</v>
      </c>
      <c r="M2735">
        <v>1</v>
      </c>
      <c r="N2735">
        <v>0</v>
      </c>
    </row>
    <row r="2736" spans="1:14" x14ac:dyDescent="0.2">
      <c r="A2736" t="s">
        <v>7668</v>
      </c>
      <c r="B2736" t="s">
        <v>86</v>
      </c>
      <c r="C2736" t="s">
        <v>165</v>
      </c>
      <c r="D2736" t="s">
        <v>4925</v>
      </c>
      <c r="E2736">
        <v>0</v>
      </c>
      <c r="F2736">
        <v>0</v>
      </c>
      <c r="G2736">
        <v>0</v>
      </c>
      <c r="H2736">
        <v>0</v>
      </c>
      <c r="I2736">
        <v>0</v>
      </c>
      <c r="J2736">
        <v>0</v>
      </c>
      <c r="K2736">
        <v>51</v>
      </c>
      <c r="L2736">
        <v>48</v>
      </c>
      <c r="M2736">
        <v>3</v>
      </c>
      <c r="N2736">
        <v>0</v>
      </c>
    </row>
    <row r="2737" spans="1:14" x14ac:dyDescent="0.2">
      <c r="A2737" t="s">
        <v>7669</v>
      </c>
      <c r="B2737" t="s">
        <v>86</v>
      </c>
      <c r="C2737" t="s">
        <v>166</v>
      </c>
      <c r="D2737" t="s">
        <v>4925</v>
      </c>
      <c r="E2737">
        <v>0</v>
      </c>
      <c r="F2737">
        <v>0</v>
      </c>
      <c r="G2737">
        <v>0</v>
      </c>
      <c r="H2737">
        <v>0</v>
      </c>
      <c r="I2737">
        <v>0</v>
      </c>
      <c r="J2737">
        <v>0</v>
      </c>
      <c r="K2737">
        <v>2</v>
      </c>
      <c r="L2737">
        <v>2</v>
      </c>
      <c r="M2737">
        <v>0</v>
      </c>
      <c r="N2737">
        <v>0</v>
      </c>
    </row>
    <row r="2738" spans="1:14" x14ac:dyDescent="0.2">
      <c r="A2738" t="s">
        <v>7670</v>
      </c>
      <c r="B2738" t="s">
        <v>86</v>
      </c>
      <c r="C2738" t="s">
        <v>167</v>
      </c>
      <c r="D2738" t="s">
        <v>4925</v>
      </c>
      <c r="E2738">
        <v>0</v>
      </c>
      <c r="F2738">
        <v>0</v>
      </c>
      <c r="G2738">
        <v>0</v>
      </c>
      <c r="H2738">
        <v>0</v>
      </c>
      <c r="I2738">
        <v>0</v>
      </c>
      <c r="J2738">
        <v>0</v>
      </c>
      <c r="K2738">
        <v>130</v>
      </c>
      <c r="L2738">
        <v>127</v>
      </c>
      <c r="M2738">
        <v>2</v>
      </c>
      <c r="N2738">
        <v>1</v>
      </c>
    </row>
    <row r="2739" spans="1:14" x14ac:dyDescent="0.2">
      <c r="A2739" t="s">
        <v>7671</v>
      </c>
      <c r="B2739" t="s">
        <v>86</v>
      </c>
      <c r="C2739" t="s">
        <v>168</v>
      </c>
      <c r="D2739" t="s">
        <v>4925</v>
      </c>
      <c r="E2739">
        <v>0</v>
      </c>
      <c r="F2739">
        <v>0</v>
      </c>
      <c r="G2739">
        <v>0</v>
      </c>
      <c r="H2739">
        <v>0</v>
      </c>
      <c r="I2739">
        <v>0</v>
      </c>
      <c r="J2739">
        <v>0</v>
      </c>
      <c r="K2739">
        <v>37</v>
      </c>
      <c r="L2739">
        <v>35</v>
      </c>
      <c r="M2739">
        <v>2</v>
      </c>
      <c r="N2739">
        <v>0</v>
      </c>
    </row>
    <row r="2740" spans="1:14" x14ac:dyDescent="0.2">
      <c r="A2740" t="s">
        <v>7672</v>
      </c>
      <c r="B2740" t="s">
        <v>86</v>
      </c>
      <c r="C2740" t="s">
        <v>169</v>
      </c>
      <c r="D2740" t="s">
        <v>4925</v>
      </c>
      <c r="E2740">
        <v>0</v>
      </c>
      <c r="F2740">
        <v>0</v>
      </c>
      <c r="G2740">
        <v>0</v>
      </c>
      <c r="H2740">
        <v>0</v>
      </c>
      <c r="I2740">
        <v>0</v>
      </c>
      <c r="J2740">
        <v>0</v>
      </c>
      <c r="K2740">
        <v>900</v>
      </c>
      <c r="L2740">
        <v>897</v>
      </c>
      <c r="M2740">
        <v>2</v>
      </c>
      <c r="N2740">
        <v>1</v>
      </c>
    </row>
    <row r="2741" spans="1:14" x14ac:dyDescent="0.2">
      <c r="A2741" t="s">
        <v>7673</v>
      </c>
      <c r="B2741" t="s">
        <v>86</v>
      </c>
      <c r="C2741" t="s">
        <v>170</v>
      </c>
      <c r="D2741" t="s">
        <v>4925</v>
      </c>
      <c r="E2741">
        <v>0</v>
      </c>
      <c r="F2741">
        <v>0</v>
      </c>
      <c r="G2741">
        <v>0</v>
      </c>
      <c r="H2741">
        <v>0</v>
      </c>
      <c r="I2741">
        <v>0</v>
      </c>
      <c r="J2741">
        <v>0</v>
      </c>
      <c r="K2741">
        <v>84</v>
      </c>
      <c r="L2741">
        <v>82</v>
      </c>
      <c r="M2741">
        <v>2</v>
      </c>
      <c r="N2741">
        <v>0</v>
      </c>
    </row>
    <row r="2742" spans="1:14" x14ac:dyDescent="0.2">
      <c r="A2742" t="s">
        <v>7674</v>
      </c>
      <c r="B2742" t="s">
        <v>86</v>
      </c>
      <c r="C2742" t="s">
        <v>171</v>
      </c>
      <c r="D2742" t="s">
        <v>4925</v>
      </c>
      <c r="E2742">
        <v>0</v>
      </c>
      <c r="F2742">
        <v>0</v>
      </c>
      <c r="G2742">
        <v>0</v>
      </c>
      <c r="H2742">
        <v>0</v>
      </c>
      <c r="I2742">
        <v>0</v>
      </c>
      <c r="J2742">
        <v>0</v>
      </c>
      <c r="K2742">
        <v>125</v>
      </c>
      <c r="L2742">
        <v>121</v>
      </c>
      <c r="M2742">
        <v>4</v>
      </c>
      <c r="N2742">
        <v>0</v>
      </c>
    </row>
    <row r="2743" spans="1:14" x14ac:dyDescent="0.2">
      <c r="A2743" t="s">
        <v>7675</v>
      </c>
      <c r="B2743" t="s">
        <v>86</v>
      </c>
      <c r="C2743" t="s">
        <v>172</v>
      </c>
      <c r="D2743" t="s">
        <v>4925</v>
      </c>
      <c r="E2743">
        <v>0</v>
      </c>
      <c r="F2743">
        <v>0</v>
      </c>
      <c r="G2743">
        <v>0</v>
      </c>
      <c r="H2743">
        <v>0</v>
      </c>
      <c r="I2743">
        <v>0</v>
      </c>
      <c r="J2743">
        <v>0</v>
      </c>
      <c r="K2743">
        <v>246</v>
      </c>
      <c r="L2743">
        <v>245</v>
      </c>
      <c r="M2743">
        <v>0</v>
      </c>
      <c r="N2743">
        <v>1</v>
      </c>
    </row>
    <row r="2744" spans="1:14" x14ac:dyDescent="0.2">
      <c r="A2744" t="s">
        <v>7676</v>
      </c>
      <c r="B2744" t="s">
        <v>86</v>
      </c>
      <c r="C2744" t="s">
        <v>173</v>
      </c>
      <c r="D2744" t="s">
        <v>4925</v>
      </c>
      <c r="E2744">
        <v>0</v>
      </c>
      <c r="F2744">
        <v>0</v>
      </c>
      <c r="G2744">
        <v>0</v>
      </c>
      <c r="H2744">
        <v>0</v>
      </c>
      <c r="I2744">
        <v>0</v>
      </c>
      <c r="J2744">
        <v>0</v>
      </c>
      <c r="K2744">
        <v>67</v>
      </c>
      <c r="L2744">
        <v>67</v>
      </c>
      <c r="M2744">
        <v>0</v>
      </c>
      <c r="N2744">
        <v>0</v>
      </c>
    </row>
    <row r="2745" spans="1:14" x14ac:dyDescent="0.2">
      <c r="A2745" t="s">
        <v>7677</v>
      </c>
      <c r="B2745" t="s">
        <v>86</v>
      </c>
      <c r="C2745" t="s">
        <v>174</v>
      </c>
      <c r="D2745" t="s">
        <v>4925</v>
      </c>
      <c r="E2745">
        <v>0</v>
      </c>
      <c r="F2745">
        <v>0</v>
      </c>
      <c r="G2745">
        <v>0</v>
      </c>
      <c r="H2745">
        <v>0</v>
      </c>
      <c r="I2745">
        <v>0</v>
      </c>
      <c r="J2745">
        <v>0</v>
      </c>
      <c r="K2745">
        <v>193</v>
      </c>
      <c r="L2745">
        <v>186</v>
      </c>
      <c r="M2745">
        <v>7</v>
      </c>
      <c r="N2745">
        <v>0</v>
      </c>
    </row>
    <row r="2746" spans="1:14" x14ac:dyDescent="0.2">
      <c r="A2746" t="s">
        <v>7678</v>
      </c>
      <c r="B2746" t="s">
        <v>86</v>
      </c>
      <c r="C2746" t="s">
        <v>175</v>
      </c>
      <c r="D2746" t="s">
        <v>4925</v>
      </c>
      <c r="E2746">
        <v>0</v>
      </c>
      <c r="F2746">
        <v>0</v>
      </c>
      <c r="G2746">
        <v>0</v>
      </c>
      <c r="H2746">
        <v>0</v>
      </c>
      <c r="I2746">
        <v>0</v>
      </c>
      <c r="J2746">
        <v>0</v>
      </c>
      <c r="K2746">
        <v>657</v>
      </c>
      <c r="L2746">
        <v>654</v>
      </c>
      <c r="M2746">
        <v>3</v>
      </c>
      <c r="N2746">
        <v>0</v>
      </c>
    </row>
    <row r="2747" spans="1:14" x14ac:dyDescent="0.2">
      <c r="A2747" t="s">
        <v>7679</v>
      </c>
      <c r="B2747" t="s">
        <v>86</v>
      </c>
      <c r="C2747" t="s">
        <v>176</v>
      </c>
      <c r="D2747" t="s">
        <v>4925</v>
      </c>
      <c r="E2747">
        <v>0</v>
      </c>
      <c r="F2747">
        <v>0</v>
      </c>
      <c r="G2747">
        <v>0</v>
      </c>
      <c r="H2747">
        <v>0</v>
      </c>
      <c r="I2747">
        <v>0</v>
      </c>
      <c r="J2747">
        <v>0</v>
      </c>
      <c r="K2747">
        <v>593</v>
      </c>
      <c r="L2747">
        <v>585</v>
      </c>
      <c r="M2747">
        <v>7</v>
      </c>
      <c r="N2747">
        <v>1</v>
      </c>
    </row>
    <row r="2748" spans="1:14" x14ac:dyDescent="0.2">
      <c r="A2748" t="s">
        <v>7680</v>
      </c>
      <c r="B2748" t="s">
        <v>86</v>
      </c>
      <c r="C2748" t="s">
        <v>177</v>
      </c>
      <c r="D2748" t="s">
        <v>4925</v>
      </c>
      <c r="E2748">
        <v>0</v>
      </c>
      <c r="F2748">
        <v>0</v>
      </c>
      <c r="G2748">
        <v>0</v>
      </c>
      <c r="H2748">
        <v>0</v>
      </c>
      <c r="I2748">
        <v>0</v>
      </c>
      <c r="J2748">
        <v>0</v>
      </c>
      <c r="K2748">
        <v>109</v>
      </c>
      <c r="L2748">
        <v>105</v>
      </c>
      <c r="M2748">
        <v>3</v>
      </c>
      <c r="N2748">
        <v>1</v>
      </c>
    </row>
    <row r="2749" spans="1:14" x14ac:dyDescent="0.2">
      <c r="A2749" t="s">
        <v>7681</v>
      </c>
      <c r="B2749" t="s">
        <v>86</v>
      </c>
      <c r="C2749" t="s">
        <v>178</v>
      </c>
      <c r="D2749" t="s">
        <v>4925</v>
      </c>
      <c r="E2749">
        <v>0</v>
      </c>
      <c r="F2749">
        <v>0</v>
      </c>
      <c r="G2749">
        <v>0</v>
      </c>
      <c r="H2749">
        <v>0</v>
      </c>
      <c r="I2749">
        <v>0</v>
      </c>
      <c r="J2749">
        <v>0</v>
      </c>
      <c r="K2749">
        <v>447</v>
      </c>
      <c r="L2749">
        <v>446</v>
      </c>
      <c r="M2749">
        <v>1</v>
      </c>
      <c r="N2749">
        <v>0</v>
      </c>
    </row>
    <row r="2750" spans="1:14" x14ac:dyDescent="0.2">
      <c r="A2750" t="s">
        <v>7682</v>
      </c>
      <c r="B2750" t="s">
        <v>86</v>
      </c>
      <c r="C2750" t="s">
        <v>179</v>
      </c>
      <c r="D2750" t="s">
        <v>4925</v>
      </c>
      <c r="E2750">
        <v>0</v>
      </c>
      <c r="F2750">
        <v>0</v>
      </c>
      <c r="G2750">
        <v>0</v>
      </c>
      <c r="H2750">
        <v>0</v>
      </c>
      <c r="I2750">
        <v>0</v>
      </c>
      <c r="J2750">
        <v>0</v>
      </c>
      <c r="K2750">
        <v>244</v>
      </c>
      <c r="L2750">
        <v>236</v>
      </c>
      <c r="M2750">
        <v>6</v>
      </c>
      <c r="N2750">
        <v>2</v>
      </c>
    </row>
    <row r="2751" spans="1:14" x14ac:dyDescent="0.2">
      <c r="A2751" t="s">
        <v>7683</v>
      </c>
      <c r="B2751" t="s">
        <v>86</v>
      </c>
      <c r="C2751" t="s">
        <v>180</v>
      </c>
      <c r="D2751" t="s">
        <v>4925</v>
      </c>
      <c r="E2751">
        <v>0</v>
      </c>
      <c r="F2751">
        <v>0</v>
      </c>
      <c r="G2751">
        <v>0</v>
      </c>
      <c r="H2751">
        <v>0</v>
      </c>
      <c r="I2751">
        <v>0</v>
      </c>
      <c r="J2751">
        <v>0</v>
      </c>
      <c r="K2751">
        <v>394</v>
      </c>
      <c r="L2751">
        <v>390</v>
      </c>
      <c r="M2751">
        <v>3</v>
      </c>
      <c r="N2751">
        <v>1</v>
      </c>
    </row>
    <row r="2752" spans="1:14" x14ac:dyDescent="0.2">
      <c r="A2752" t="s">
        <v>7684</v>
      </c>
      <c r="B2752" t="s">
        <v>86</v>
      </c>
      <c r="C2752" t="s">
        <v>181</v>
      </c>
      <c r="D2752" t="s">
        <v>4925</v>
      </c>
      <c r="E2752">
        <v>0</v>
      </c>
      <c r="F2752">
        <v>0</v>
      </c>
      <c r="G2752">
        <v>0</v>
      </c>
      <c r="H2752">
        <v>0</v>
      </c>
      <c r="I2752">
        <v>0</v>
      </c>
      <c r="J2752">
        <v>0</v>
      </c>
      <c r="K2752">
        <v>195</v>
      </c>
      <c r="L2752">
        <v>194</v>
      </c>
      <c r="M2752">
        <v>1</v>
      </c>
      <c r="N2752">
        <v>0</v>
      </c>
    </row>
    <row r="2753" spans="1:14" x14ac:dyDescent="0.2">
      <c r="A2753" t="s">
        <v>7685</v>
      </c>
      <c r="B2753" t="s">
        <v>86</v>
      </c>
      <c r="C2753" t="s">
        <v>182</v>
      </c>
      <c r="D2753" t="s">
        <v>4925</v>
      </c>
      <c r="E2753">
        <v>0</v>
      </c>
      <c r="F2753">
        <v>0</v>
      </c>
      <c r="G2753">
        <v>0</v>
      </c>
      <c r="H2753">
        <v>0</v>
      </c>
      <c r="I2753">
        <v>0</v>
      </c>
      <c r="J2753">
        <v>0</v>
      </c>
      <c r="K2753">
        <v>101</v>
      </c>
      <c r="L2753">
        <v>100</v>
      </c>
      <c r="M2753">
        <v>1</v>
      </c>
      <c r="N2753">
        <v>0</v>
      </c>
    </row>
    <row r="2754" spans="1:14" x14ac:dyDescent="0.2">
      <c r="A2754" t="s">
        <v>7686</v>
      </c>
      <c r="B2754" t="s">
        <v>86</v>
      </c>
      <c r="C2754" t="s">
        <v>183</v>
      </c>
      <c r="D2754" t="s">
        <v>4925</v>
      </c>
      <c r="E2754">
        <v>0</v>
      </c>
      <c r="F2754">
        <v>0</v>
      </c>
      <c r="G2754">
        <v>0</v>
      </c>
      <c r="H2754">
        <v>0</v>
      </c>
      <c r="I2754">
        <v>0</v>
      </c>
      <c r="J2754">
        <v>0</v>
      </c>
      <c r="K2754">
        <v>310</v>
      </c>
      <c r="L2754">
        <v>303</v>
      </c>
      <c r="M2754">
        <v>6</v>
      </c>
      <c r="N2754">
        <v>1</v>
      </c>
    </row>
    <row r="2755" spans="1:14" x14ac:dyDescent="0.2">
      <c r="A2755" t="s">
        <v>7687</v>
      </c>
      <c r="B2755" t="s">
        <v>86</v>
      </c>
      <c r="C2755" t="s">
        <v>184</v>
      </c>
      <c r="D2755" t="s">
        <v>4925</v>
      </c>
      <c r="E2755">
        <v>0</v>
      </c>
      <c r="F2755">
        <v>0</v>
      </c>
      <c r="G2755">
        <v>0</v>
      </c>
      <c r="H2755">
        <v>0</v>
      </c>
      <c r="I2755">
        <v>0</v>
      </c>
      <c r="J2755">
        <v>0</v>
      </c>
      <c r="K2755">
        <v>165</v>
      </c>
      <c r="L2755">
        <v>162</v>
      </c>
      <c r="M2755">
        <v>3</v>
      </c>
      <c r="N2755">
        <v>0</v>
      </c>
    </row>
    <row r="2756" spans="1:14" x14ac:dyDescent="0.2">
      <c r="A2756" t="s">
        <v>7688</v>
      </c>
      <c r="B2756" t="s">
        <v>86</v>
      </c>
      <c r="C2756" t="s">
        <v>185</v>
      </c>
      <c r="D2756" t="s">
        <v>4925</v>
      </c>
      <c r="E2756">
        <v>0</v>
      </c>
      <c r="F2756">
        <v>0</v>
      </c>
      <c r="G2756">
        <v>0</v>
      </c>
      <c r="H2756">
        <v>0</v>
      </c>
      <c r="I2756">
        <v>0</v>
      </c>
      <c r="J2756">
        <v>0</v>
      </c>
      <c r="K2756">
        <v>196</v>
      </c>
      <c r="L2756">
        <v>189</v>
      </c>
      <c r="M2756">
        <v>5</v>
      </c>
      <c r="N2756">
        <v>2</v>
      </c>
    </row>
    <row r="2757" spans="1:14" x14ac:dyDescent="0.2">
      <c r="A2757" t="s">
        <v>7689</v>
      </c>
      <c r="B2757" t="s">
        <v>86</v>
      </c>
      <c r="C2757" t="s">
        <v>186</v>
      </c>
      <c r="D2757" t="s">
        <v>4925</v>
      </c>
      <c r="E2757">
        <v>0</v>
      </c>
      <c r="F2757">
        <v>0</v>
      </c>
      <c r="G2757">
        <v>0</v>
      </c>
      <c r="H2757">
        <v>0</v>
      </c>
      <c r="I2757">
        <v>0</v>
      </c>
      <c r="J2757">
        <v>0</v>
      </c>
      <c r="K2757">
        <v>61</v>
      </c>
      <c r="L2757">
        <v>61</v>
      </c>
      <c r="M2757">
        <v>0</v>
      </c>
      <c r="N2757">
        <v>0</v>
      </c>
    </row>
    <row r="2758" spans="1:14" x14ac:dyDescent="0.2">
      <c r="A2758" t="s">
        <v>7690</v>
      </c>
      <c r="B2758" t="s">
        <v>86</v>
      </c>
      <c r="C2758" t="s">
        <v>187</v>
      </c>
      <c r="D2758" t="s">
        <v>4925</v>
      </c>
      <c r="E2758">
        <v>0</v>
      </c>
      <c r="F2758">
        <v>0</v>
      </c>
      <c r="G2758">
        <v>0</v>
      </c>
      <c r="H2758">
        <v>0</v>
      </c>
      <c r="I2758">
        <v>0</v>
      </c>
      <c r="J2758">
        <v>0</v>
      </c>
      <c r="K2758">
        <v>190</v>
      </c>
      <c r="L2758">
        <v>182</v>
      </c>
      <c r="M2758">
        <v>7</v>
      </c>
      <c r="N2758">
        <v>1</v>
      </c>
    </row>
    <row r="2759" spans="1:14" x14ac:dyDescent="0.2">
      <c r="A2759" t="s">
        <v>7691</v>
      </c>
      <c r="B2759" t="s">
        <v>86</v>
      </c>
      <c r="C2759" t="s">
        <v>188</v>
      </c>
      <c r="D2759" t="s">
        <v>4925</v>
      </c>
      <c r="E2759">
        <v>0</v>
      </c>
      <c r="F2759">
        <v>0</v>
      </c>
      <c r="G2759">
        <v>0</v>
      </c>
      <c r="H2759">
        <v>0</v>
      </c>
      <c r="I2759">
        <v>0</v>
      </c>
      <c r="J2759">
        <v>0</v>
      </c>
      <c r="K2759">
        <v>103</v>
      </c>
      <c r="L2759">
        <v>103</v>
      </c>
      <c r="M2759">
        <v>0</v>
      </c>
      <c r="N2759">
        <v>0</v>
      </c>
    </row>
    <row r="2760" spans="1:14" x14ac:dyDescent="0.2">
      <c r="A2760" t="s">
        <v>7692</v>
      </c>
      <c r="B2760" t="s">
        <v>86</v>
      </c>
      <c r="C2760" t="s">
        <v>189</v>
      </c>
      <c r="D2760" t="s">
        <v>4925</v>
      </c>
      <c r="E2760">
        <v>0</v>
      </c>
      <c r="F2760">
        <v>0</v>
      </c>
      <c r="G2760">
        <v>0</v>
      </c>
      <c r="H2760">
        <v>0</v>
      </c>
      <c r="I2760">
        <v>0</v>
      </c>
      <c r="J2760">
        <v>0</v>
      </c>
      <c r="K2760">
        <v>118</v>
      </c>
      <c r="L2760">
        <v>114</v>
      </c>
      <c r="M2760">
        <v>4</v>
      </c>
      <c r="N2760">
        <v>0</v>
      </c>
    </row>
    <row r="2761" spans="1:14" x14ac:dyDescent="0.2">
      <c r="A2761" t="s">
        <v>7693</v>
      </c>
      <c r="B2761" t="s">
        <v>86</v>
      </c>
      <c r="C2761" t="s">
        <v>190</v>
      </c>
      <c r="D2761" t="s">
        <v>4925</v>
      </c>
      <c r="E2761">
        <v>0</v>
      </c>
      <c r="F2761">
        <v>0</v>
      </c>
      <c r="G2761">
        <v>0</v>
      </c>
      <c r="H2761">
        <v>0</v>
      </c>
      <c r="I2761">
        <v>0</v>
      </c>
      <c r="J2761">
        <v>0</v>
      </c>
      <c r="K2761">
        <v>371</v>
      </c>
      <c r="L2761">
        <v>367</v>
      </c>
      <c r="M2761">
        <v>4</v>
      </c>
      <c r="N2761">
        <v>0</v>
      </c>
    </row>
    <row r="2762" spans="1:14" x14ac:dyDescent="0.2">
      <c r="A2762" t="s">
        <v>7694</v>
      </c>
      <c r="B2762" t="s">
        <v>86</v>
      </c>
      <c r="C2762" t="s">
        <v>191</v>
      </c>
      <c r="D2762" t="s">
        <v>4925</v>
      </c>
      <c r="E2762">
        <v>0</v>
      </c>
      <c r="F2762">
        <v>0</v>
      </c>
      <c r="G2762">
        <v>0</v>
      </c>
      <c r="H2762">
        <v>0</v>
      </c>
      <c r="I2762">
        <v>0</v>
      </c>
      <c r="J2762">
        <v>0</v>
      </c>
      <c r="K2762">
        <v>72</v>
      </c>
      <c r="L2762">
        <v>72</v>
      </c>
      <c r="M2762">
        <v>0</v>
      </c>
      <c r="N2762">
        <v>0</v>
      </c>
    </row>
    <row r="2763" spans="1:14" x14ac:dyDescent="0.2">
      <c r="A2763" t="s">
        <v>7695</v>
      </c>
      <c r="B2763" t="s">
        <v>86</v>
      </c>
      <c r="C2763" t="s">
        <v>192</v>
      </c>
      <c r="D2763" t="s">
        <v>4925</v>
      </c>
      <c r="E2763">
        <v>0</v>
      </c>
      <c r="F2763">
        <v>0</v>
      </c>
      <c r="G2763">
        <v>0</v>
      </c>
      <c r="H2763">
        <v>0</v>
      </c>
      <c r="I2763">
        <v>0</v>
      </c>
      <c r="J2763">
        <v>0</v>
      </c>
      <c r="K2763">
        <v>92</v>
      </c>
      <c r="L2763">
        <v>92</v>
      </c>
      <c r="M2763">
        <v>0</v>
      </c>
      <c r="N2763">
        <v>0</v>
      </c>
    </row>
    <row r="2764" spans="1:14" x14ac:dyDescent="0.2">
      <c r="A2764" t="s">
        <v>7696</v>
      </c>
      <c r="B2764" t="s">
        <v>86</v>
      </c>
      <c r="C2764" t="s">
        <v>193</v>
      </c>
      <c r="D2764" t="s">
        <v>4925</v>
      </c>
      <c r="E2764">
        <v>0</v>
      </c>
      <c r="F2764">
        <v>0</v>
      </c>
      <c r="G2764">
        <v>0</v>
      </c>
      <c r="H2764">
        <v>0</v>
      </c>
      <c r="I2764">
        <v>0</v>
      </c>
      <c r="J2764">
        <v>0</v>
      </c>
      <c r="K2764">
        <v>235</v>
      </c>
      <c r="L2764">
        <v>232</v>
      </c>
      <c r="M2764">
        <v>2</v>
      </c>
      <c r="N2764">
        <v>1</v>
      </c>
    </row>
    <row r="2765" spans="1:14" x14ac:dyDescent="0.2">
      <c r="A2765" t="s">
        <v>7697</v>
      </c>
      <c r="B2765" t="s">
        <v>86</v>
      </c>
      <c r="C2765" t="s">
        <v>194</v>
      </c>
      <c r="D2765" t="s">
        <v>4925</v>
      </c>
      <c r="E2765">
        <v>0</v>
      </c>
      <c r="F2765">
        <v>0</v>
      </c>
      <c r="G2765">
        <v>0</v>
      </c>
      <c r="H2765">
        <v>0</v>
      </c>
      <c r="I2765">
        <v>0</v>
      </c>
      <c r="J2765">
        <v>0</v>
      </c>
      <c r="K2765">
        <v>138</v>
      </c>
      <c r="L2765">
        <v>137</v>
      </c>
      <c r="M2765">
        <v>1</v>
      </c>
      <c r="N2765">
        <v>0</v>
      </c>
    </row>
    <row r="2766" spans="1:14" x14ac:dyDescent="0.2">
      <c r="A2766" t="s">
        <v>7698</v>
      </c>
      <c r="B2766" t="s">
        <v>86</v>
      </c>
      <c r="C2766" t="s">
        <v>195</v>
      </c>
      <c r="D2766" t="s">
        <v>4925</v>
      </c>
      <c r="E2766">
        <v>0</v>
      </c>
      <c r="F2766">
        <v>0</v>
      </c>
      <c r="G2766">
        <v>0</v>
      </c>
      <c r="H2766">
        <v>0</v>
      </c>
      <c r="I2766">
        <v>0</v>
      </c>
      <c r="J2766">
        <v>0</v>
      </c>
      <c r="K2766">
        <v>114</v>
      </c>
      <c r="L2766">
        <v>114</v>
      </c>
      <c r="M2766">
        <v>0</v>
      </c>
      <c r="N2766">
        <v>0</v>
      </c>
    </row>
    <row r="2767" spans="1:14" x14ac:dyDescent="0.2">
      <c r="A2767" t="s">
        <v>7699</v>
      </c>
      <c r="B2767" t="s">
        <v>86</v>
      </c>
      <c r="C2767" t="s">
        <v>196</v>
      </c>
      <c r="D2767" t="s">
        <v>4925</v>
      </c>
      <c r="E2767">
        <v>0</v>
      </c>
      <c r="F2767">
        <v>0</v>
      </c>
      <c r="G2767">
        <v>0</v>
      </c>
      <c r="H2767">
        <v>0</v>
      </c>
      <c r="I2767">
        <v>0</v>
      </c>
      <c r="J2767">
        <v>0</v>
      </c>
      <c r="K2767">
        <v>330</v>
      </c>
      <c r="L2767">
        <v>327</v>
      </c>
      <c r="M2767">
        <v>2</v>
      </c>
      <c r="N2767">
        <v>1</v>
      </c>
    </row>
    <row r="2768" spans="1:14" x14ac:dyDescent="0.2">
      <c r="A2768" t="s">
        <v>7700</v>
      </c>
      <c r="B2768" t="s">
        <v>86</v>
      </c>
      <c r="C2768" t="s">
        <v>197</v>
      </c>
      <c r="D2768" t="s">
        <v>4925</v>
      </c>
      <c r="E2768">
        <v>0</v>
      </c>
      <c r="F2768">
        <v>0</v>
      </c>
      <c r="G2768">
        <v>0</v>
      </c>
      <c r="H2768">
        <v>0</v>
      </c>
      <c r="I2768">
        <v>0</v>
      </c>
      <c r="J2768">
        <v>0</v>
      </c>
      <c r="K2768">
        <v>145</v>
      </c>
      <c r="L2768">
        <v>143</v>
      </c>
      <c r="M2768">
        <v>2</v>
      </c>
      <c r="N2768">
        <v>0</v>
      </c>
    </row>
    <row r="2769" spans="1:14" x14ac:dyDescent="0.2">
      <c r="A2769" t="s">
        <v>7701</v>
      </c>
      <c r="B2769" t="s">
        <v>86</v>
      </c>
      <c r="C2769" t="s">
        <v>276</v>
      </c>
      <c r="D2769" t="s">
        <v>4925</v>
      </c>
      <c r="E2769">
        <v>0</v>
      </c>
      <c r="F2769">
        <v>0</v>
      </c>
      <c r="G2769">
        <v>0</v>
      </c>
      <c r="H2769">
        <v>0</v>
      </c>
      <c r="I2769">
        <v>0</v>
      </c>
      <c r="J2769">
        <v>0</v>
      </c>
      <c r="K2769">
        <v>7</v>
      </c>
      <c r="L2769">
        <v>7</v>
      </c>
      <c r="M2769">
        <v>0</v>
      </c>
      <c r="N2769">
        <v>0</v>
      </c>
    </row>
    <row r="2770" spans="1:14" x14ac:dyDescent="0.2">
      <c r="A2770" t="s">
        <v>7702</v>
      </c>
      <c r="B2770" t="s">
        <v>86</v>
      </c>
      <c r="C2770" t="s">
        <v>198</v>
      </c>
      <c r="D2770" t="s">
        <v>4925</v>
      </c>
      <c r="E2770">
        <v>0</v>
      </c>
      <c r="F2770">
        <v>0</v>
      </c>
      <c r="G2770">
        <v>0</v>
      </c>
      <c r="H2770">
        <v>0</v>
      </c>
      <c r="I2770">
        <v>0</v>
      </c>
      <c r="J2770">
        <v>0</v>
      </c>
      <c r="K2770">
        <v>126</v>
      </c>
      <c r="L2770">
        <v>124</v>
      </c>
      <c r="M2770">
        <v>2</v>
      </c>
      <c r="N2770">
        <v>0</v>
      </c>
    </row>
    <row r="2771" spans="1:14" x14ac:dyDescent="0.2">
      <c r="A2771" t="s">
        <v>7703</v>
      </c>
      <c r="B2771" t="s">
        <v>86</v>
      </c>
      <c r="C2771" t="s">
        <v>199</v>
      </c>
      <c r="D2771" t="s">
        <v>4925</v>
      </c>
      <c r="E2771">
        <v>0</v>
      </c>
      <c r="F2771">
        <v>0</v>
      </c>
      <c r="G2771">
        <v>0</v>
      </c>
      <c r="H2771">
        <v>0</v>
      </c>
      <c r="I2771">
        <v>0</v>
      </c>
      <c r="J2771">
        <v>0</v>
      </c>
      <c r="K2771">
        <v>463</v>
      </c>
      <c r="L2771">
        <v>459</v>
      </c>
      <c r="M2771">
        <v>3</v>
      </c>
      <c r="N2771">
        <v>1</v>
      </c>
    </row>
    <row r="2772" spans="1:14" x14ac:dyDescent="0.2">
      <c r="A2772" t="s">
        <v>7704</v>
      </c>
      <c r="B2772" t="s">
        <v>86</v>
      </c>
      <c r="C2772" t="s">
        <v>200</v>
      </c>
      <c r="D2772" t="s">
        <v>4925</v>
      </c>
      <c r="E2772">
        <v>0</v>
      </c>
      <c r="F2772">
        <v>0</v>
      </c>
      <c r="G2772">
        <v>0</v>
      </c>
      <c r="H2772">
        <v>0</v>
      </c>
      <c r="I2772">
        <v>0</v>
      </c>
      <c r="J2772">
        <v>0</v>
      </c>
      <c r="K2772">
        <v>133</v>
      </c>
      <c r="L2772">
        <v>129</v>
      </c>
      <c r="M2772">
        <v>4</v>
      </c>
      <c r="N2772">
        <v>0</v>
      </c>
    </row>
    <row r="2773" spans="1:14" x14ac:dyDescent="0.2">
      <c r="A2773" t="s">
        <v>7705</v>
      </c>
      <c r="B2773" t="s">
        <v>86</v>
      </c>
      <c r="C2773" t="s">
        <v>201</v>
      </c>
      <c r="D2773" t="s">
        <v>4925</v>
      </c>
      <c r="E2773">
        <v>0</v>
      </c>
      <c r="F2773">
        <v>0</v>
      </c>
      <c r="G2773">
        <v>0</v>
      </c>
      <c r="H2773">
        <v>0</v>
      </c>
      <c r="I2773">
        <v>0</v>
      </c>
      <c r="J2773">
        <v>0</v>
      </c>
      <c r="K2773">
        <v>419</v>
      </c>
      <c r="L2773">
        <v>416</v>
      </c>
      <c r="M2773">
        <v>3</v>
      </c>
      <c r="N2773">
        <v>0</v>
      </c>
    </row>
    <row r="2774" spans="1:14" x14ac:dyDescent="0.2">
      <c r="A2774" t="s">
        <v>7706</v>
      </c>
      <c r="B2774" t="s">
        <v>86</v>
      </c>
      <c r="C2774" t="s">
        <v>202</v>
      </c>
      <c r="D2774" t="s">
        <v>4925</v>
      </c>
      <c r="E2774">
        <v>0</v>
      </c>
      <c r="F2774">
        <v>0</v>
      </c>
      <c r="G2774">
        <v>0</v>
      </c>
      <c r="H2774">
        <v>0</v>
      </c>
      <c r="I2774">
        <v>0</v>
      </c>
      <c r="J2774">
        <v>0</v>
      </c>
      <c r="K2774">
        <v>153</v>
      </c>
      <c r="L2774">
        <v>153</v>
      </c>
      <c r="M2774">
        <v>0</v>
      </c>
      <c r="N2774">
        <v>0</v>
      </c>
    </row>
    <row r="2775" spans="1:14" x14ac:dyDescent="0.2">
      <c r="A2775" t="s">
        <v>7707</v>
      </c>
      <c r="B2775" t="s">
        <v>86</v>
      </c>
      <c r="C2775" t="s">
        <v>203</v>
      </c>
      <c r="D2775" t="s">
        <v>4925</v>
      </c>
      <c r="E2775">
        <v>0</v>
      </c>
      <c r="F2775">
        <v>0</v>
      </c>
      <c r="G2775">
        <v>0</v>
      </c>
      <c r="H2775">
        <v>0</v>
      </c>
      <c r="I2775">
        <v>0</v>
      </c>
      <c r="J2775">
        <v>0</v>
      </c>
      <c r="K2775">
        <v>119</v>
      </c>
      <c r="L2775">
        <v>117</v>
      </c>
      <c r="M2775">
        <v>1</v>
      </c>
      <c r="N2775">
        <v>1</v>
      </c>
    </row>
    <row r="2776" spans="1:14" x14ac:dyDescent="0.2">
      <c r="A2776" t="s">
        <v>7708</v>
      </c>
      <c r="B2776" t="s">
        <v>86</v>
      </c>
      <c r="C2776" t="s">
        <v>204</v>
      </c>
      <c r="D2776" t="s">
        <v>4925</v>
      </c>
      <c r="E2776">
        <v>0</v>
      </c>
      <c r="F2776">
        <v>0</v>
      </c>
      <c r="G2776">
        <v>0</v>
      </c>
      <c r="H2776">
        <v>0</v>
      </c>
      <c r="I2776">
        <v>0</v>
      </c>
      <c r="J2776">
        <v>0</v>
      </c>
      <c r="K2776">
        <v>97</v>
      </c>
      <c r="L2776">
        <v>97</v>
      </c>
      <c r="M2776">
        <v>0</v>
      </c>
      <c r="N2776">
        <v>0</v>
      </c>
    </row>
    <row r="2777" spans="1:14" x14ac:dyDescent="0.2">
      <c r="A2777" t="s">
        <v>7709</v>
      </c>
      <c r="B2777" t="s">
        <v>86</v>
      </c>
      <c r="C2777" t="s">
        <v>205</v>
      </c>
      <c r="D2777" t="s">
        <v>4925</v>
      </c>
      <c r="E2777">
        <v>0</v>
      </c>
      <c r="F2777">
        <v>0</v>
      </c>
      <c r="G2777">
        <v>0</v>
      </c>
      <c r="H2777">
        <v>0</v>
      </c>
      <c r="I2777">
        <v>0</v>
      </c>
      <c r="J2777">
        <v>0</v>
      </c>
      <c r="K2777">
        <v>92</v>
      </c>
      <c r="L2777">
        <v>91</v>
      </c>
      <c r="M2777">
        <v>1</v>
      </c>
      <c r="N2777">
        <v>0</v>
      </c>
    </row>
    <row r="2778" spans="1:14" x14ac:dyDescent="0.2">
      <c r="A2778" t="s">
        <v>7710</v>
      </c>
      <c r="B2778" t="s">
        <v>86</v>
      </c>
      <c r="C2778" t="s">
        <v>206</v>
      </c>
      <c r="D2778" t="s">
        <v>4925</v>
      </c>
      <c r="E2778">
        <v>0</v>
      </c>
      <c r="F2778">
        <v>0</v>
      </c>
      <c r="G2778">
        <v>0</v>
      </c>
      <c r="H2778">
        <v>0</v>
      </c>
      <c r="I2778">
        <v>0</v>
      </c>
      <c r="J2778">
        <v>0</v>
      </c>
      <c r="K2778">
        <v>165</v>
      </c>
      <c r="L2778">
        <v>163</v>
      </c>
      <c r="M2778">
        <v>2</v>
      </c>
      <c r="N2778">
        <v>0</v>
      </c>
    </row>
    <row r="2779" spans="1:14" x14ac:dyDescent="0.2">
      <c r="A2779" t="s">
        <v>7711</v>
      </c>
      <c r="B2779" t="s">
        <v>86</v>
      </c>
      <c r="C2779" t="s">
        <v>207</v>
      </c>
      <c r="D2779" t="s">
        <v>4925</v>
      </c>
      <c r="E2779">
        <v>0</v>
      </c>
      <c r="F2779">
        <v>0</v>
      </c>
      <c r="G2779">
        <v>0</v>
      </c>
      <c r="H2779">
        <v>0</v>
      </c>
      <c r="I2779">
        <v>0</v>
      </c>
      <c r="J2779">
        <v>0</v>
      </c>
      <c r="K2779">
        <v>101</v>
      </c>
      <c r="L2779">
        <v>99</v>
      </c>
      <c r="M2779">
        <v>2</v>
      </c>
      <c r="N2779">
        <v>0</v>
      </c>
    </row>
    <row r="2780" spans="1:14" x14ac:dyDescent="0.2">
      <c r="A2780" t="s">
        <v>7712</v>
      </c>
      <c r="B2780" t="s">
        <v>86</v>
      </c>
      <c r="C2780" t="s">
        <v>208</v>
      </c>
      <c r="D2780" t="s">
        <v>4925</v>
      </c>
      <c r="E2780">
        <v>0</v>
      </c>
      <c r="F2780">
        <v>0</v>
      </c>
      <c r="G2780">
        <v>0</v>
      </c>
      <c r="H2780">
        <v>0</v>
      </c>
      <c r="I2780">
        <v>0</v>
      </c>
      <c r="J2780">
        <v>0</v>
      </c>
      <c r="K2780">
        <v>149</v>
      </c>
      <c r="L2780">
        <v>148</v>
      </c>
      <c r="M2780">
        <v>1</v>
      </c>
      <c r="N2780">
        <v>0</v>
      </c>
    </row>
    <row r="2781" spans="1:14" x14ac:dyDescent="0.2">
      <c r="A2781" t="s">
        <v>7713</v>
      </c>
      <c r="B2781" t="s">
        <v>86</v>
      </c>
      <c r="C2781" t="s">
        <v>209</v>
      </c>
      <c r="D2781" t="s">
        <v>4925</v>
      </c>
      <c r="E2781">
        <v>0</v>
      </c>
      <c r="F2781">
        <v>0</v>
      </c>
      <c r="G2781">
        <v>0</v>
      </c>
      <c r="H2781">
        <v>0</v>
      </c>
      <c r="I2781">
        <v>0</v>
      </c>
      <c r="J2781">
        <v>0</v>
      </c>
      <c r="K2781">
        <v>146</v>
      </c>
      <c r="L2781">
        <v>144</v>
      </c>
      <c r="M2781">
        <v>1</v>
      </c>
      <c r="N2781">
        <v>1</v>
      </c>
    </row>
    <row r="2782" spans="1:14" x14ac:dyDescent="0.2">
      <c r="A2782" t="s">
        <v>7714</v>
      </c>
      <c r="B2782" t="s">
        <v>86</v>
      </c>
      <c r="C2782" t="s">
        <v>210</v>
      </c>
      <c r="D2782" t="s">
        <v>4925</v>
      </c>
      <c r="E2782">
        <v>0</v>
      </c>
      <c r="F2782">
        <v>0</v>
      </c>
      <c r="G2782">
        <v>0</v>
      </c>
      <c r="H2782">
        <v>0</v>
      </c>
      <c r="I2782">
        <v>0</v>
      </c>
      <c r="J2782">
        <v>0</v>
      </c>
      <c r="K2782">
        <v>151</v>
      </c>
      <c r="L2782">
        <v>149</v>
      </c>
      <c r="M2782">
        <v>1</v>
      </c>
      <c r="N2782">
        <v>1</v>
      </c>
    </row>
    <row r="2783" spans="1:14" x14ac:dyDescent="0.2">
      <c r="A2783" t="s">
        <v>7715</v>
      </c>
      <c r="B2783" t="s">
        <v>86</v>
      </c>
      <c r="C2783" t="s">
        <v>211</v>
      </c>
      <c r="D2783" t="s">
        <v>4925</v>
      </c>
      <c r="E2783">
        <v>0</v>
      </c>
      <c r="F2783">
        <v>0</v>
      </c>
      <c r="G2783">
        <v>0</v>
      </c>
      <c r="H2783">
        <v>0</v>
      </c>
      <c r="I2783">
        <v>0</v>
      </c>
      <c r="J2783">
        <v>0</v>
      </c>
      <c r="K2783">
        <v>19</v>
      </c>
      <c r="L2783">
        <v>18</v>
      </c>
      <c r="M2783">
        <v>1</v>
      </c>
      <c r="N2783">
        <v>0</v>
      </c>
    </row>
    <row r="2784" spans="1:14" x14ac:dyDescent="0.2">
      <c r="A2784" t="s">
        <v>7716</v>
      </c>
      <c r="B2784" t="s">
        <v>86</v>
      </c>
      <c r="C2784" t="s">
        <v>212</v>
      </c>
      <c r="D2784" t="s">
        <v>4925</v>
      </c>
      <c r="E2784">
        <v>0</v>
      </c>
      <c r="F2784">
        <v>0</v>
      </c>
      <c r="G2784">
        <v>0</v>
      </c>
      <c r="H2784">
        <v>0</v>
      </c>
      <c r="I2784">
        <v>0</v>
      </c>
      <c r="J2784">
        <v>0</v>
      </c>
      <c r="K2784">
        <v>156</v>
      </c>
      <c r="L2784">
        <v>155</v>
      </c>
      <c r="M2784">
        <v>1</v>
      </c>
      <c r="N2784">
        <v>0</v>
      </c>
    </row>
    <row r="2785" spans="1:14" x14ac:dyDescent="0.2">
      <c r="A2785" t="s">
        <v>7717</v>
      </c>
      <c r="B2785" t="s">
        <v>86</v>
      </c>
      <c r="C2785" t="s">
        <v>213</v>
      </c>
      <c r="D2785" t="s">
        <v>4925</v>
      </c>
      <c r="E2785">
        <v>0</v>
      </c>
      <c r="F2785">
        <v>0</v>
      </c>
      <c r="G2785">
        <v>0</v>
      </c>
      <c r="H2785">
        <v>0</v>
      </c>
      <c r="I2785">
        <v>0</v>
      </c>
      <c r="J2785">
        <v>0</v>
      </c>
      <c r="K2785">
        <v>127</v>
      </c>
      <c r="L2785">
        <v>125</v>
      </c>
      <c r="M2785">
        <v>0</v>
      </c>
      <c r="N2785">
        <v>2</v>
      </c>
    </row>
    <row r="2786" spans="1:14" x14ac:dyDescent="0.2">
      <c r="A2786" t="s">
        <v>7718</v>
      </c>
      <c r="B2786" t="s">
        <v>86</v>
      </c>
      <c r="C2786" t="s">
        <v>214</v>
      </c>
      <c r="D2786" t="s">
        <v>4925</v>
      </c>
      <c r="E2786">
        <v>0</v>
      </c>
      <c r="F2786">
        <v>0</v>
      </c>
      <c r="G2786">
        <v>0</v>
      </c>
      <c r="H2786">
        <v>0</v>
      </c>
      <c r="I2786">
        <v>0</v>
      </c>
      <c r="J2786">
        <v>0</v>
      </c>
      <c r="K2786">
        <v>81</v>
      </c>
      <c r="L2786">
        <v>81</v>
      </c>
      <c r="M2786">
        <v>0</v>
      </c>
      <c r="N2786">
        <v>0</v>
      </c>
    </row>
    <row r="2787" spans="1:14" x14ac:dyDescent="0.2">
      <c r="A2787" t="s">
        <v>7719</v>
      </c>
      <c r="B2787" t="s">
        <v>86</v>
      </c>
      <c r="C2787" t="s">
        <v>215</v>
      </c>
      <c r="D2787" t="s">
        <v>4925</v>
      </c>
      <c r="E2787">
        <v>0</v>
      </c>
      <c r="F2787">
        <v>0</v>
      </c>
      <c r="G2787">
        <v>0</v>
      </c>
      <c r="H2787">
        <v>0</v>
      </c>
      <c r="I2787">
        <v>0</v>
      </c>
      <c r="J2787">
        <v>0</v>
      </c>
      <c r="K2787">
        <v>242</v>
      </c>
      <c r="L2787">
        <v>241</v>
      </c>
      <c r="M2787">
        <v>1</v>
      </c>
      <c r="N2787">
        <v>0</v>
      </c>
    </row>
    <row r="2788" spans="1:14" x14ac:dyDescent="0.2">
      <c r="A2788" t="s">
        <v>7720</v>
      </c>
      <c r="B2788" t="s">
        <v>86</v>
      </c>
      <c r="C2788" t="s">
        <v>216</v>
      </c>
      <c r="D2788" t="s">
        <v>4925</v>
      </c>
      <c r="E2788">
        <v>0</v>
      </c>
      <c r="F2788">
        <v>0</v>
      </c>
      <c r="G2788">
        <v>0</v>
      </c>
      <c r="H2788">
        <v>0</v>
      </c>
      <c r="I2788">
        <v>0</v>
      </c>
      <c r="J2788">
        <v>0</v>
      </c>
      <c r="K2788">
        <v>157</v>
      </c>
      <c r="L2788">
        <v>155</v>
      </c>
      <c r="M2788">
        <v>2</v>
      </c>
      <c r="N2788">
        <v>0</v>
      </c>
    </row>
    <row r="2789" spans="1:14" x14ac:dyDescent="0.2">
      <c r="A2789" t="s">
        <v>7721</v>
      </c>
      <c r="B2789" t="s">
        <v>86</v>
      </c>
      <c r="C2789" t="s">
        <v>217</v>
      </c>
      <c r="D2789" t="s">
        <v>4925</v>
      </c>
      <c r="E2789">
        <v>0</v>
      </c>
      <c r="F2789">
        <v>0</v>
      </c>
      <c r="G2789">
        <v>0</v>
      </c>
      <c r="H2789">
        <v>0</v>
      </c>
      <c r="I2789">
        <v>0</v>
      </c>
      <c r="J2789">
        <v>0</v>
      </c>
      <c r="K2789">
        <v>76</v>
      </c>
      <c r="L2789">
        <v>75</v>
      </c>
      <c r="M2789">
        <v>1</v>
      </c>
      <c r="N2789">
        <v>0</v>
      </c>
    </row>
    <row r="2790" spans="1:14" x14ac:dyDescent="0.2">
      <c r="A2790" t="s">
        <v>7722</v>
      </c>
      <c r="B2790" t="s">
        <v>86</v>
      </c>
      <c r="C2790" t="s">
        <v>218</v>
      </c>
      <c r="D2790" t="s">
        <v>4925</v>
      </c>
      <c r="E2790">
        <v>0</v>
      </c>
      <c r="F2790">
        <v>0</v>
      </c>
      <c r="G2790">
        <v>0</v>
      </c>
      <c r="H2790">
        <v>0</v>
      </c>
      <c r="I2790">
        <v>0</v>
      </c>
      <c r="J2790">
        <v>0</v>
      </c>
      <c r="K2790">
        <v>134</v>
      </c>
      <c r="L2790">
        <v>132</v>
      </c>
      <c r="M2790">
        <v>2</v>
      </c>
      <c r="N2790">
        <v>0</v>
      </c>
    </row>
    <row r="2791" spans="1:14" x14ac:dyDescent="0.2">
      <c r="A2791" t="s">
        <v>7723</v>
      </c>
      <c r="B2791" t="s">
        <v>86</v>
      </c>
      <c r="C2791" t="s">
        <v>219</v>
      </c>
      <c r="D2791" t="s">
        <v>4925</v>
      </c>
      <c r="E2791">
        <v>0</v>
      </c>
      <c r="F2791">
        <v>0</v>
      </c>
      <c r="G2791">
        <v>0</v>
      </c>
      <c r="H2791">
        <v>0</v>
      </c>
      <c r="I2791">
        <v>0</v>
      </c>
      <c r="J2791">
        <v>0</v>
      </c>
      <c r="K2791">
        <v>230</v>
      </c>
      <c r="L2791">
        <v>227</v>
      </c>
      <c r="M2791">
        <v>3</v>
      </c>
      <c r="N2791">
        <v>0</v>
      </c>
    </row>
    <row r="2792" spans="1:14" x14ac:dyDescent="0.2">
      <c r="A2792" t="s">
        <v>7724</v>
      </c>
      <c r="B2792" t="s">
        <v>86</v>
      </c>
      <c r="C2792" t="s">
        <v>220</v>
      </c>
      <c r="D2792" t="s">
        <v>4925</v>
      </c>
      <c r="E2792">
        <v>0</v>
      </c>
      <c r="F2792">
        <v>0</v>
      </c>
      <c r="G2792">
        <v>0</v>
      </c>
      <c r="H2792">
        <v>0</v>
      </c>
      <c r="I2792">
        <v>0</v>
      </c>
      <c r="J2792">
        <v>0</v>
      </c>
      <c r="K2792">
        <v>156</v>
      </c>
      <c r="L2792">
        <v>155</v>
      </c>
      <c r="M2792">
        <v>1</v>
      </c>
      <c r="N2792">
        <v>0</v>
      </c>
    </row>
    <row r="2793" spans="1:14" x14ac:dyDescent="0.2">
      <c r="A2793" t="s">
        <v>7725</v>
      </c>
      <c r="B2793" t="s">
        <v>86</v>
      </c>
      <c r="C2793" t="s">
        <v>221</v>
      </c>
      <c r="D2793" t="s">
        <v>4925</v>
      </c>
      <c r="E2793">
        <v>0</v>
      </c>
      <c r="F2793">
        <v>0</v>
      </c>
      <c r="G2793">
        <v>0</v>
      </c>
      <c r="H2793">
        <v>0</v>
      </c>
      <c r="I2793">
        <v>0</v>
      </c>
      <c r="J2793">
        <v>0</v>
      </c>
      <c r="K2793">
        <v>68</v>
      </c>
      <c r="L2793">
        <v>68</v>
      </c>
      <c r="M2793">
        <v>0</v>
      </c>
      <c r="N2793">
        <v>0</v>
      </c>
    </row>
    <row r="2794" spans="1:14" x14ac:dyDescent="0.2">
      <c r="A2794" t="s">
        <v>7726</v>
      </c>
      <c r="B2794" t="s">
        <v>86</v>
      </c>
      <c r="C2794" t="s">
        <v>222</v>
      </c>
      <c r="D2794" t="s">
        <v>4925</v>
      </c>
      <c r="E2794">
        <v>0</v>
      </c>
      <c r="F2794">
        <v>0</v>
      </c>
      <c r="G2794">
        <v>0</v>
      </c>
      <c r="H2794">
        <v>0</v>
      </c>
      <c r="I2794">
        <v>0</v>
      </c>
      <c r="J2794">
        <v>0</v>
      </c>
      <c r="K2794">
        <v>119</v>
      </c>
      <c r="L2794">
        <v>117</v>
      </c>
      <c r="M2794">
        <v>1</v>
      </c>
      <c r="N2794">
        <v>1</v>
      </c>
    </row>
    <row r="2795" spans="1:14" x14ac:dyDescent="0.2">
      <c r="A2795" t="s">
        <v>7727</v>
      </c>
      <c r="B2795" t="s">
        <v>86</v>
      </c>
      <c r="C2795" t="s">
        <v>223</v>
      </c>
      <c r="D2795" t="s">
        <v>4925</v>
      </c>
      <c r="E2795">
        <v>0</v>
      </c>
      <c r="F2795">
        <v>0</v>
      </c>
      <c r="G2795">
        <v>0</v>
      </c>
      <c r="H2795">
        <v>0</v>
      </c>
      <c r="I2795">
        <v>0</v>
      </c>
      <c r="J2795">
        <v>0</v>
      </c>
      <c r="K2795">
        <v>121</v>
      </c>
      <c r="L2795">
        <v>118</v>
      </c>
      <c r="M2795">
        <v>2</v>
      </c>
      <c r="N2795">
        <v>1</v>
      </c>
    </row>
    <row r="2796" spans="1:14" x14ac:dyDescent="0.2">
      <c r="A2796" t="s">
        <v>7728</v>
      </c>
      <c r="B2796" t="s">
        <v>86</v>
      </c>
      <c r="C2796" t="s">
        <v>224</v>
      </c>
      <c r="D2796" t="s">
        <v>4925</v>
      </c>
      <c r="E2796">
        <v>0</v>
      </c>
      <c r="F2796">
        <v>0</v>
      </c>
      <c r="G2796">
        <v>0</v>
      </c>
      <c r="H2796">
        <v>0</v>
      </c>
      <c r="I2796">
        <v>0</v>
      </c>
      <c r="J2796">
        <v>0</v>
      </c>
      <c r="K2796">
        <v>212</v>
      </c>
      <c r="L2796">
        <v>209</v>
      </c>
      <c r="M2796">
        <v>2</v>
      </c>
      <c r="N2796">
        <v>1</v>
      </c>
    </row>
    <row r="2797" spans="1:14" x14ac:dyDescent="0.2">
      <c r="A2797" t="s">
        <v>7729</v>
      </c>
      <c r="B2797" t="s">
        <v>86</v>
      </c>
      <c r="C2797" t="s">
        <v>225</v>
      </c>
      <c r="D2797" t="s">
        <v>4925</v>
      </c>
      <c r="E2797">
        <v>0</v>
      </c>
      <c r="F2797">
        <v>0</v>
      </c>
      <c r="G2797">
        <v>0</v>
      </c>
      <c r="H2797">
        <v>0</v>
      </c>
      <c r="I2797">
        <v>0</v>
      </c>
      <c r="J2797">
        <v>0</v>
      </c>
      <c r="K2797">
        <v>68</v>
      </c>
      <c r="L2797">
        <v>68</v>
      </c>
      <c r="M2797">
        <v>0</v>
      </c>
      <c r="N2797">
        <v>0</v>
      </c>
    </row>
    <row r="2798" spans="1:14" x14ac:dyDescent="0.2">
      <c r="A2798" t="s">
        <v>7730</v>
      </c>
      <c r="B2798" t="s">
        <v>86</v>
      </c>
      <c r="C2798" t="s">
        <v>226</v>
      </c>
      <c r="D2798" t="s">
        <v>4925</v>
      </c>
      <c r="E2798">
        <v>0</v>
      </c>
      <c r="F2798">
        <v>0</v>
      </c>
      <c r="G2798">
        <v>0</v>
      </c>
      <c r="H2798">
        <v>0</v>
      </c>
      <c r="I2798">
        <v>0</v>
      </c>
      <c r="J2798">
        <v>0</v>
      </c>
      <c r="K2798">
        <v>424</v>
      </c>
      <c r="L2798">
        <v>420</v>
      </c>
      <c r="M2798">
        <v>2</v>
      </c>
      <c r="N2798">
        <v>2</v>
      </c>
    </row>
    <row r="2799" spans="1:14" x14ac:dyDescent="0.2">
      <c r="A2799" t="s">
        <v>7731</v>
      </c>
      <c r="B2799" t="s">
        <v>86</v>
      </c>
      <c r="C2799" t="s">
        <v>227</v>
      </c>
      <c r="D2799" t="s">
        <v>4925</v>
      </c>
      <c r="E2799">
        <v>0</v>
      </c>
      <c r="F2799">
        <v>0</v>
      </c>
      <c r="G2799">
        <v>0</v>
      </c>
      <c r="H2799">
        <v>0</v>
      </c>
      <c r="I2799">
        <v>0</v>
      </c>
      <c r="J2799">
        <v>0</v>
      </c>
      <c r="K2799">
        <v>224</v>
      </c>
      <c r="L2799">
        <v>223</v>
      </c>
      <c r="M2799">
        <v>1</v>
      </c>
      <c r="N2799">
        <v>0</v>
      </c>
    </row>
    <row r="2800" spans="1:14" x14ac:dyDescent="0.2">
      <c r="A2800" t="s">
        <v>7732</v>
      </c>
      <c r="B2800" t="s">
        <v>86</v>
      </c>
      <c r="C2800" t="s">
        <v>228</v>
      </c>
      <c r="D2800" t="s">
        <v>4925</v>
      </c>
      <c r="E2800">
        <v>0</v>
      </c>
      <c r="F2800">
        <v>0</v>
      </c>
      <c r="G2800">
        <v>0</v>
      </c>
      <c r="H2800">
        <v>0</v>
      </c>
      <c r="I2800">
        <v>0</v>
      </c>
      <c r="J2800">
        <v>0</v>
      </c>
      <c r="K2800">
        <v>129</v>
      </c>
      <c r="L2800">
        <v>128</v>
      </c>
      <c r="M2800">
        <v>1</v>
      </c>
      <c r="N2800">
        <v>0</v>
      </c>
    </row>
    <row r="2801" spans="1:14" x14ac:dyDescent="0.2">
      <c r="A2801" t="s">
        <v>7733</v>
      </c>
      <c r="B2801" t="s">
        <v>86</v>
      </c>
      <c r="C2801" t="s">
        <v>229</v>
      </c>
      <c r="D2801" t="s">
        <v>4925</v>
      </c>
      <c r="E2801">
        <v>0</v>
      </c>
      <c r="F2801">
        <v>0</v>
      </c>
      <c r="G2801">
        <v>0</v>
      </c>
      <c r="H2801">
        <v>0</v>
      </c>
      <c r="I2801">
        <v>0</v>
      </c>
      <c r="J2801">
        <v>0</v>
      </c>
      <c r="K2801">
        <v>89</v>
      </c>
      <c r="L2801">
        <v>88</v>
      </c>
      <c r="M2801">
        <v>0</v>
      </c>
      <c r="N2801">
        <v>1</v>
      </c>
    </row>
    <row r="2802" spans="1:14" x14ac:dyDescent="0.2">
      <c r="A2802" t="s">
        <v>7734</v>
      </c>
      <c r="B2802" t="s">
        <v>86</v>
      </c>
      <c r="C2802" t="s">
        <v>230</v>
      </c>
      <c r="D2802" t="s">
        <v>4925</v>
      </c>
      <c r="E2802">
        <v>0</v>
      </c>
      <c r="F2802">
        <v>0</v>
      </c>
      <c r="G2802">
        <v>0</v>
      </c>
      <c r="H2802">
        <v>0</v>
      </c>
      <c r="I2802">
        <v>0</v>
      </c>
      <c r="J2802">
        <v>0</v>
      </c>
      <c r="K2802">
        <v>354</v>
      </c>
      <c r="L2802">
        <v>351</v>
      </c>
      <c r="M2802">
        <v>3</v>
      </c>
      <c r="N2802">
        <v>0</v>
      </c>
    </row>
    <row r="2803" spans="1:14" x14ac:dyDescent="0.2">
      <c r="A2803" t="s">
        <v>7735</v>
      </c>
      <c r="B2803" t="s">
        <v>86</v>
      </c>
      <c r="C2803" t="s">
        <v>231</v>
      </c>
      <c r="D2803" t="s">
        <v>4925</v>
      </c>
      <c r="E2803">
        <v>0</v>
      </c>
      <c r="F2803">
        <v>0</v>
      </c>
      <c r="G2803">
        <v>0</v>
      </c>
      <c r="H2803">
        <v>0</v>
      </c>
      <c r="I2803">
        <v>0</v>
      </c>
      <c r="J2803">
        <v>0</v>
      </c>
      <c r="K2803">
        <v>92</v>
      </c>
      <c r="L2803">
        <v>91</v>
      </c>
      <c r="M2803">
        <v>1</v>
      </c>
      <c r="N2803">
        <v>0</v>
      </c>
    </row>
    <row r="2804" spans="1:14" x14ac:dyDescent="0.2">
      <c r="A2804" t="s">
        <v>7736</v>
      </c>
      <c r="B2804" t="s">
        <v>86</v>
      </c>
      <c r="C2804" t="s">
        <v>232</v>
      </c>
      <c r="D2804" t="s">
        <v>4925</v>
      </c>
      <c r="E2804">
        <v>0</v>
      </c>
      <c r="F2804">
        <v>0</v>
      </c>
      <c r="G2804">
        <v>0</v>
      </c>
      <c r="H2804">
        <v>0</v>
      </c>
      <c r="I2804">
        <v>0</v>
      </c>
      <c r="J2804">
        <v>0</v>
      </c>
      <c r="K2804">
        <v>988</v>
      </c>
      <c r="L2804">
        <v>985</v>
      </c>
      <c r="M2804">
        <v>3</v>
      </c>
      <c r="N2804">
        <v>0</v>
      </c>
    </row>
    <row r="2805" spans="1:14" x14ac:dyDescent="0.2">
      <c r="A2805" t="s">
        <v>7737</v>
      </c>
      <c r="B2805" t="s">
        <v>86</v>
      </c>
      <c r="C2805" t="s">
        <v>233</v>
      </c>
      <c r="D2805" t="s">
        <v>4925</v>
      </c>
      <c r="E2805">
        <v>0</v>
      </c>
      <c r="F2805">
        <v>0</v>
      </c>
      <c r="G2805">
        <v>0</v>
      </c>
      <c r="H2805">
        <v>0</v>
      </c>
      <c r="I2805">
        <v>0</v>
      </c>
      <c r="J2805">
        <v>0</v>
      </c>
      <c r="K2805">
        <v>169</v>
      </c>
      <c r="L2805">
        <v>166</v>
      </c>
      <c r="M2805">
        <v>3</v>
      </c>
      <c r="N2805">
        <v>0</v>
      </c>
    </row>
    <row r="2806" spans="1:14" x14ac:dyDescent="0.2">
      <c r="A2806" t="s">
        <v>7738</v>
      </c>
      <c r="B2806" t="s">
        <v>86</v>
      </c>
      <c r="C2806" t="s">
        <v>234</v>
      </c>
      <c r="D2806" t="s">
        <v>4925</v>
      </c>
      <c r="E2806">
        <v>0</v>
      </c>
      <c r="F2806">
        <v>0</v>
      </c>
      <c r="G2806">
        <v>0</v>
      </c>
      <c r="H2806">
        <v>0</v>
      </c>
      <c r="I2806">
        <v>0</v>
      </c>
      <c r="J2806">
        <v>0</v>
      </c>
      <c r="K2806">
        <v>152</v>
      </c>
      <c r="L2806">
        <v>150</v>
      </c>
      <c r="M2806">
        <v>2</v>
      </c>
      <c r="N2806">
        <v>0</v>
      </c>
    </row>
    <row r="2807" spans="1:14" x14ac:dyDescent="0.2">
      <c r="A2807" t="s">
        <v>7739</v>
      </c>
      <c r="B2807" t="s">
        <v>86</v>
      </c>
      <c r="C2807" t="s">
        <v>235</v>
      </c>
      <c r="D2807" t="s">
        <v>4925</v>
      </c>
      <c r="E2807">
        <v>0</v>
      </c>
      <c r="F2807">
        <v>0</v>
      </c>
      <c r="G2807">
        <v>0</v>
      </c>
      <c r="H2807">
        <v>0</v>
      </c>
      <c r="I2807">
        <v>0</v>
      </c>
      <c r="J2807">
        <v>0</v>
      </c>
      <c r="K2807">
        <v>166</v>
      </c>
      <c r="L2807">
        <v>162</v>
      </c>
      <c r="M2807">
        <v>4</v>
      </c>
      <c r="N2807">
        <v>0</v>
      </c>
    </row>
    <row r="2808" spans="1:14" x14ac:dyDescent="0.2">
      <c r="A2808" t="s">
        <v>7740</v>
      </c>
      <c r="B2808" t="s">
        <v>86</v>
      </c>
      <c r="C2808" t="s">
        <v>236</v>
      </c>
      <c r="D2808" t="s">
        <v>4925</v>
      </c>
      <c r="E2808">
        <v>0</v>
      </c>
      <c r="F2808">
        <v>0</v>
      </c>
      <c r="G2808">
        <v>0</v>
      </c>
      <c r="H2808">
        <v>0</v>
      </c>
      <c r="I2808">
        <v>0</v>
      </c>
      <c r="J2808">
        <v>0</v>
      </c>
      <c r="K2808">
        <v>100</v>
      </c>
      <c r="L2808">
        <v>95</v>
      </c>
      <c r="M2808">
        <v>3</v>
      </c>
      <c r="N2808">
        <v>2</v>
      </c>
    </row>
    <row r="2809" spans="1:14" x14ac:dyDescent="0.2">
      <c r="A2809" t="s">
        <v>7741</v>
      </c>
      <c r="B2809" t="s">
        <v>86</v>
      </c>
      <c r="C2809" t="s">
        <v>237</v>
      </c>
      <c r="D2809" t="s">
        <v>4925</v>
      </c>
      <c r="E2809">
        <v>0</v>
      </c>
      <c r="F2809">
        <v>0</v>
      </c>
      <c r="G2809">
        <v>0</v>
      </c>
      <c r="H2809">
        <v>0</v>
      </c>
      <c r="I2809">
        <v>0</v>
      </c>
      <c r="J2809">
        <v>0</v>
      </c>
      <c r="K2809">
        <v>118</v>
      </c>
      <c r="L2809">
        <v>118</v>
      </c>
      <c r="M2809">
        <v>0</v>
      </c>
      <c r="N2809">
        <v>0</v>
      </c>
    </row>
    <row r="2810" spans="1:14" x14ac:dyDescent="0.2">
      <c r="A2810" t="s">
        <v>7742</v>
      </c>
      <c r="B2810" t="s">
        <v>86</v>
      </c>
      <c r="C2810" t="s">
        <v>238</v>
      </c>
      <c r="D2810" t="s">
        <v>4925</v>
      </c>
      <c r="E2810">
        <v>0</v>
      </c>
      <c r="F2810">
        <v>0</v>
      </c>
      <c r="G2810">
        <v>0</v>
      </c>
      <c r="H2810">
        <v>0</v>
      </c>
      <c r="I2810">
        <v>0</v>
      </c>
      <c r="J2810">
        <v>0</v>
      </c>
      <c r="K2810">
        <v>71</v>
      </c>
      <c r="L2810">
        <v>71</v>
      </c>
      <c r="M2810">
        <v>0</v>
      </c>
      <c r="N2810">
        <v>0</v>
      </c>
    </row>
    <row r="2811" spans="1:14" x14ac:dyDescent="0.2">
      <c r="A2811" t="s">
        <v>7743</v>
      </c>
      <c r="B2811" t="s">
        <v>86</v>
      </c>
      <c r="C2811" t="s">
        <v>239</v>
      </c>
      <c r="D2811" t="s">
        <v>4925</v>
      </c>
      <c r="E2811">
        <v>0</v>
      </c>
      <c r="F2811">
        <v>0</v>
      </c>
      <c r="G2811">
        <v>0</v>
      </c>
      <c r="H2811">
        <v>0</v>
      </c>
      <c r="I2811">
        <v>0</v>
      </c>
      <c r="J2811">
        <v>0</v>
      </c>
      <c r="K2811">
        <v>113</v>
      </c>
      <c r="L2811">
        <v>112</v>
      </c>
      <c r="M2811">
        <v>1</v>
      </c>
      <c r="N2811">
        <v>0</v>
      </c>
    </row>
    <row r="2812" spans="1:14" x14ac:dyDescent="0.2">
      <c r="A2812" t="s">
        <v>7744</v>
      </c>
      <c r="B2812" t="s">
        <v>86</v>
      </c>
      <c r="C2812" t="s">
        <v>240</v>
      </c>
      <c r="D2812" t="s">
        <v>4925</v>
      </c>
      <c r="E2812">
        <v>0</v>
      </c>
      <c r="F2812">
        <v>0</v>
      </c>
      <c r="G2812">
        <v>0</v>
      </c>
      <c r="H2812">
        <v>0</v>
      </c>
      <c r="I2812">
        <v>0</v>
      </c>
      <c r="J2812">
        <v>0</v>
      </c>
      <c r="K2812">
        <v>173</v>
      </c>
      <c r="L2812">
        <v>172</v>
      </c>
      <c r="M2812">
        <v>1</v>
      </c>
      <c r="N2812">
        <v>0</v>
      </c>
    </row>
    <row r="2813" spans="1:14" x14ac:dyDescent="0.2">
      <c r="A2813" t="s">
        <v>7745</v>
      </c>
      <c r="B2813" t="s">
        <v>86</v>
      </c>
      <c r="C2813" t="s">
        <v>241</v>
      </c>
      <c r="D2813" t="s">
        <v>4925</v>
      </c>
      <c r="E2813">
        <v>0</v>
      </c>
      <c r="F2813">
        <v>0</v>
      </c>
      <c r="G2813">
        <v>0</v>
      </c>
      <c r="H2813">
        <v>0</v>
      </c>
      <c r="I2813">
        <v>0</v>
      </c>
      <c r="J2813">
        <v>0</v>
      </c>
      <c r="K2813">
        <v>196</v>
      </c>
      <c r="L2813">
        <v>193</v>
      </c>
      <c r="M2813">
        <v>2</v>
      </c>
      <c r="N2813">
        <v>1</v>
      </c>
    </row>
    <row r="2814" spans="1:14" x14ac:dyDescent="0.2">
      <c r="A2814" t="s">
        <v>7746</v>
      </c>
      <c r="B2814" t="s">
        <v>86</v>
      </c>
      <c r="C2814" t="s">
        <v>242</v>
      </c>
      <c r="D2814" t="s">
        <v>4925</v>
      </c>
      <c r="E2814">
        <v>0</v>
      </c>
      <c r="F2814">
        <v>0</v>
      </c>
      <c r="G2814">
        <v>0</v>
      </c>
      <c r="H2814">
        <v>0</v>
      </c>
      <c r="I2814">
        <v>0</v>
      </c>
      <c r="J2814">
        <v>0</v>
      </c>
      <c r="K2814">
        <v>91</v>
      </c>
      <c r="L2814">
        <v>89</v>
      </c>
      <c r="M2814">
        <v>2</v>
      </c>
      <c r="N2814">
        <v>0</v>
      </c>
    </row>
    <row r="2815" spans="1:14" x14ac:dyDescent="0.2">
      <c r="A2815" t="s">
        <v>7747</v>
      </c>
      <c r="B2815" t="s">
        <v>86</v>
      </c>
      <c r="C2815" t="s">
        <v>243</v>
      </c>
      <c r="D2815" t="s">
        <v>4925</v>
      </c>
      <c r="E2815">
        <v>0</v>
      </c>
      <c r="F2815">
        <v>0</v>
      </c>
      <c r="G2815">
        <v>0</v>
      </c>
      <c r="H2815">
        <v>0</v>
      </c>
      <c r="I2815">
        <v>0</v>
      </c>
      <c r="J2815">
        <v>0</v>
      </c>
      <c r="K2815">
        <v>176</v>
      </c>
      <c r="L2815">
        <v>174</v>
      </c>
      <c r="M2815">
        <v>2</v>
      </c>
      <c r="N2815">
        <v>0</v>
      </c>
    </row>
    <row r="2816" spans="1:14" x14ac:dyDescent="0.2">
      <c r="A2816" t="s">
        <v>7748</v>
      </c>
      <c r="B2816" t="s">
        <v>86</v>
      </c>
      <c r="C2816" t="s">
        <v>244</v>
      </c>
      <c r="D2816" t="s">
        <v>4925</v>
      </c>
      <c r="E2816">
        <v>0</v>
      </c>
      <c r="F2816">
        <v>0</v>
      </c>
      <c r="G2816">
        <v>0</v>
      </c>
      <c r="H2816">
        <v>0</v>
      </c>
      <c r="I2816">
        <v>0</v>
      </c>
      <c r="J2816">
        <v>0</v>
      </c>
      <c r="K2816">
        <v>178</v>
      </c>
      <c r="L2816">
        <v>176</v>
      </c>
      <c r="M2816">
        <v>1</v>
      </c>
      <c r="N2816">
        <v>1</v>
      </c>
    </row>
    <row r="2817" spans="1:14" x14ac:dyDescent="0.2">
      <c r="A2817" t="s">
        <v>7749</v>
      </c>
      <c r="B2817" t="s">
        <v>86</v>
      </c>
      <c r="C2817" t="s">
        <v>245</v>
      </c>
      <c r="D2817" t="s">
        <v>4925</v>
      </c>
      <c r="E2817">
        <v>0</v>
      </c>
      <c r="F2817">
        <v>0</v>
      </c>
      <c r="G2817">
        <v>0</v>
      </c>
      <c r="H2817">
        <v>0</v>
      </c>
      <c r="I2817">
        <v>0</v>
      </c>
      <c r="J2817">
        <v>0</v>
      </c>
      <c r="K2817">
        <v>125</v>
      </c>
      <c r="L2817">
        <v>125</v>
      </c>
      <c r="M2817">
        <v>0</v>
      </c>
      <c r="N2817">
        <v>0</v>
      </c>
    </row>
    <row r="2818" spans="1:14" x14ac:dyDescent="0.2">
      <c r="A2818" t="s">
        <v>7750</v>
      </c>
      <c r="B2818" t="s">
        <v>86</v>
      </c>
      <c r="C2818" t="s">
        <v>246</v>
      </c>
      <c r="D2818" t="s">
        <v>4925</v>
      </c>
      <c r="E2818">
        <v>0</v>
      </c>
      <c r="F2818">
        <v>0</v>
      </c>
      <c r="G2818">
        <v>0</v>
      </c>
      <c r="H2818">
        <v>0</v>
      </c>
      <c r="I2818">
        <v>0</v>
      </c>
      <c r="J2818">
        <v>0</v>
      </c>
      <c r="K2818">
        <v>324</v>
      </c>
      <c r="L2818">
        <v>322</v>
      </c>
      <c r="M2818">
        <v>2</v>
      </c>
      <c r="N2818">
        <v>0</v>
      </c>
    </row>
    <row r="2819" spans="1:14" x14ac:dyDescent="0.2">
      <c r="A2819" t="s">
        <v>7751</v>
      </c>
      <c r="B2819" t="s">
        <v>86</v>
      </c>
      <c r="C2819" t="s">
        <v>247</v>
      </c>
      <c r="D2819" t="s">
        <v>4925</v>
      </c>
      <c r="E2819">
        <v>0</v>
      </c>
      <c r="F2819">
        <v>0</v>
      </c>
      <c r="G2819">
        <v>0</v>
      </c>
      <c r="H2819">
        <v>0</v>
      </c>
      <c r="I2819">
        <v>0</v>
      </c>
      <c r="J2819">
        <v>0</v>
      </c>
      <c r="K2819">
        <v>118</v>
      </c>
      <c r="L2819">
        <v>117</v>
      </c>
      <c r="M2819">
        <v>1</v>
      </c>
      <c r="N2819">
        <v>0</v>
      </c>
    </row>
    <row r="2820" spans="1:14" x14ac:dyDescent="0.2">
      <c r="A2820" t="s">
        <v>7752</v>
      </c>
      <c r="B2820" t="s">
        <v>86</v>
      </c>
      <c r="C2820" t="s">
        <v>248</v>
      </c>
      <c r="D2820" t="s">
        <v>4925</v>
      </c>
      <c r="E2820">
        <v>0</v>
      </c>
      <c r="F2820">
        <v>0</v>
      </c>
      <c r="G2820">
        <v>0</v>
      </c>
      <c r="H2820">
        <v>0</v>
      </c>
      <c r="I2820">
        <v>0</v>
      </c>
      <c r="J2820">
        <v>0</v>
      </c>
      <c r="K2820">
        <v>279</v>
      </c>
      <c r="L2820">
        <v>273</v>
      </c>
      <c r="M2820">
        <v>5</v>
      </c>
      <c r="N2820">
        <v>1</v>
      </c>
    </row>
    <row r="2821" spans="1:14" x14ac:dyDescent="0.2">
      <c r="A2821" t="s">
        <v>7753</v>
      </c>
      <c r="B2821" t="s">
        <v>86</v>
      </c>
      <c r="C2821" t="s">
        <v>249</v>
      </c>
      <c r="D2821" t="s">
        <v>4925</v>
      </c>
      <c r="E2821">
        <v>0</v>
      </c>
      <c r="F2821">
        <v>0</v>
      </c>
      <c r="G2821">
        <v>0</v>
      </c>
      <c r="H2821">
        <v>0</v>
      </c>
      <c r="I2821">
        <v>0</v>
      </c>
      <c r="J2821">
        <v>0</v>
      </c>
      <c r="K2821">
        <v>517</v>
      </c>
      <c r="L2821">
        <v>514</v>
      </c>
      <c r="M2821">
        <v>2</v>
      </c>
      <c r="N2821">
        <v>1</v>
      </c>
    </row>
    <row r="2822" spans="1:14" x14ac:dyDescent="0.2">
      <c r="A2822" t="s">
        <v>7754</v>
      </c>
      <c r="B2822" t="s">
        <v>86</v>
      </c>
      <c r="C2822" t="s">
        <v>250</v>
      </c>
      <c r="D2822" t="s">
        <v>4925</v>
      </c>
      <c r="E2822">
        <v>0</v>
      </c>
      <c r="F2822">
        <v>0</v>
      </c>
      <c r="G2822">
        <v>0</v>
      </c>
      <c r="H2822">
        <v>0</v>
      </c>
      <c r="I2822">
        <v>0</v>
      </c>
      <c r="J2822">
        <v>0</v>
      </c>
      <c r="K2822">
        <v>69</v>
      </c>
      <c r="L2822">
        <v>69</v>
      </c>
      <c r="M2822">
        <v>0</v>
      </c>
      <c r="N2822">
        <v>0</v>
      </c>
    </row>
    <row r="2823" spans="1:14" x14ac:dyDescent="0.2">
      <c r="A2823" t="s">
        <v>7755</v>
      </c>
      <c r="B2823" t="s">
        <v>86</v>
      </c>
      <c r="C2823" t="s">
        <v>251</v>
      </c>
      <c r="D2823" t="s">
        <v>4925</v>
      </c>
      <c r="E2823">
        <v>0</v>
      </c>
      <c r="F2823">
        <v>0</v>
      </c>
      <c r="G2823">
        <v>0</v>
      </c>
      <c r="H2823">
        <v>0</v>
      </c>
      <c r="I2823">
        <v>0</v>
      </c>
      <c r="J2823">
        <v>0</v>
      </c>
      <c r="K2823">
        <v>74</v>
      </c>
      <c r="L2823">
        <v>73</v>
      </c>
      <c r="M2823">
        <v>1</v>
      </c>
      <c r="N2823">
        <v>0</v>
      </c>
    </row>
    <row r="2824" spans="1:14" x14ac:dyDescent="0.2">
      <c r="A2824" t="s">
        <v>7756</v>
      </c>
      <c r="B2824" t="s">
        <v>86</v>
      </c>
      <c r="C2824" t="s">
        <v>252</v>
      </c>
      <c r="D2824" t="s">
        <v>4925</v>
      </c>
      <c r="E2824">
        <v>0</v>
      </c>
      <c r="F2824">
        <v>0</v>
      </c>
      <c r="G2824">
        <v>0</v>
      </c>
      <c r="H2824">
        <v>0</v>
      </c>
      <c r="I2824">
        <v>0</v>
      </c>
      <c r="J2824">
        <v>0</v>
      </c>
      <c r="K2824">
        <v>169</v>
      </c>
      <c r="L2824">
        <v>169</v>
      </c>
      <c r="M2824">
        <v>0</v>
      </c>
      <c r="N2824">
        <v>0</v>
      </c>
    </row>
    <row r="2825" spans="1:14" x14ac:dyDescent="0.2">
      <c r="A2825" t="s">
        <v>7757</v>
      </c>
      <c r="B2825" t="s">
        <v>86</v>
      </c>
      <c r="C2825" t="s">
        <v>253</v>
      </c>
      <c r="D2825" t="s">
        <v>4925</v>
      </c>
      <c r="E2825">
        <v>0</v>
      </c>
      <c r="F2825">
        <v>0</v>
      </c>
      <c r="G2825">
        <v>0</v>
      </c>
      <c r="H2825">
        <v>0</v>
      </c>
      <c r="I2825">
        <v>0</v>
      </c>
      <c r="J2825">
        <v>0</v>
      </c>
      <c r="K2825">
        <v>370</v>
      </c>
      <c r="L2825">
        <v>366</v>
      </c>
      <c r="M2825">
        <v>4</v>
      </c>
      <c r="N2825">
        <v>0</v>
      </c>
    </row>
    <row r="2826" spans="1:14" x14ac:dyDescent="0.2">
      <c r="A2826" t="s">
        <v>7758</v>
      </c>
      <c r="B2826" t="s">
        <v>86</v>
      </c>
      <c r="C2826" t="s">
        <v>254</v>
      </c>
      <c r="D2826" t="s">
        <v>4925</v>
      </c>
      <c r="E2826">
        <v>0</v>
      </c>
      <c r="F2826">
        <v>0</v>
      </c>
      <c r="G2826">
        <v>0</v>
      </c>
      <c r="H2826">
        <v>0</v>
      </c>
      <c r="I2826">
        <v>0</v>
      </c>
      <c r="J2826">
        <v>0</v>
      </c>
      <c r="K2826">
        <v>120</v>
      </c>
      <c r="L2826">
        <v>119</v>
      </c>
      <c r="M2826">
        <v>1</v>
      </c>
      <c r="N2826">
        <v>0</v>
      </c>
    </row>
    <row r="2827" spans="1:14" x14ac:dyDescent="0.2">
      <c r="A2827" t="s">
        <v>7759</v>
      </c>
      <c r="B2827" t="s">
        <v>86</v>
      </c>
      <c r="C2827" t="s">
        <v>255</v>
      </c>
      <c r="D2827" t="s">
        <v>4925</v>
      </c>
      <c r="E2827">
        <v>0</v>
      </c>
      <c r="F2827">
        <v>0</v>
      </c>
      <c r="G2827">
        <v>0</v>
      </c>
      <c r="H2827">
        <v>0</v>
      </c>
      <c r="I2827">
        <v>0</v>
      </c>
      <c r="J2827">
        <v>0</v>
      </c>
      <c r="K2827">
        <v>145</v>
      </c>
      <c r="L2827">
        <v>144</v>
      </c>
      <c r="M2827">
        <v>1</v>
      </c>
      <c r="N2827">
        <v>0</v>
      </c>
    </row>
    <row r="2828" spans="1:14" x14ac:dyDescent="0.2">
      <c r="A2828" t="s">
        <v>7760</v>
      </c>
      <c r="B2828" t="s">
        <v>86</v>
      </c>
      <c r="C2828" t="s">
        <v>256</v>
      </c>
      <c r="D2828" t="s">
        <v>4925</v>
      </c>
      <c r="E2828">
        <v>0</v>
      </c>
      <c r="F2828">
        <v>0</v>
      </c>
      <c r="G2828">
        <v>0</v>
      </c>
      <c r="H2828">
        <v>0</v>
      </c>
      <c r="I2828">
        <v>0</v>
      </c>
      <c r="J2828">
        <v>0</v>
      </c>
      <c r="K2828">
        <v>156</v>
      </c>
      <c r="L2828">
        <v>155</v>
      </c>
      <c r="M2828">
        <v>1</v>
      </c>
      <c r="N2828">
        <v>0</v>
      </c>
    </row>
    <row r="2829" spans="1:14" x14ac:dyDescent="0.2">
      <c r="A2829" t="s">
        <v>7761</v>
      </c>
      <c r="B2829" t="s">
        <v>86</v>
      </c>
      <c r="C2829" t="s">
        <v>257</v>
      </c>
      <c r="D2829" t="s">
        <v>4925</v>
      </c>
      <c r="E2829">
        <v>0</v>
      </c>
      <c r="F2829">
        <v>0</v>
      </c>
      <c r="G2829">
        <v>0</v>
      </c>
      <c r="H2829">
        <v>0</v>
      </c>
      <c r="I2829">
        <v>0</v>
      </c>
      <c r="J2829">
        <v>0</v>
      </c>
      <c r="K2829">
        <v>83</v>
      </c>
      <c r="L2829">
        <v>80</v>
      </c>
      <c r="M2829">
        <v>2</v>
      </c>
      <c r="N2829">
        <v>1</v>
      </c>
    </row>
    <row r="2830" spans="1:14" x14ac:dyDescent="0.2">
      <c r="A2830" t="s">
        <v>7762</v>
      </c>
      <c r="B2830" t="s">
        <v>86</v>
      </c>
      <c r="C2830" t="s">
        <v>258</v>
      </c>
      <c r="D2830" t="s">
        <v>4925</v>
      </c>
      <c r="E2830">
        <v>0</v>
      </c>
      <c r="F2830">
        <v>0</v>
      </c>
      <c r="G2830">
        <v>0</v>
      </c>
      <c r="H2830">
        <v>0</v>
      </c>
      <c r="I2830">
        <v>0</v>
      </c>
      <c r="J2830">
        <v>0</v>
      </c>
      <c r="K2830">
        <v>294</v>
      </c>
      <c r="L2830">
        <v>289</v>
      </c>
      <c r="M2830">
        <v>3</v>
      </c>
      <c r="N2830">
        <v>2</v>
      </c>
    </row>
    <row r="2831" spans="1:14" x14ac:dyDescent="0.2">
      <c r="A2831" t="s">
        <v>7763</v>
      </c>
      <c r="B2831" t="s">
        <v>86</v>
      </c>
      <c r="C2831" t="s">
        <v>259</v>
      </c>
      <c r="D2831" t="s">
        <v>4925</v>
      </c>
      <c r="E2831">
        <v>0</v>
      </c>
      <c r="F2831">
        <v>0</v>
      </c>
      <c r="G2831">
        <v>0</v>
      </c>
      <c r="H2831">
        <v>0</v>
      </c>
      <c r="I2831">
        <v>0</v>
      </c>
      <c r="J2831">
        <v>0</v>
      </c>
      <c r="K2831">
        <v>120</v>
      </c>
      <c r="L2831">
        <v>120</v>
      </c>
      <c r="M2831">
        <v>0</v>
      </c>
      <c r="N2831">
        <v>0</v>
      </c>
    </row>
    <row r="2832" spans="1:14" x14ac:dyDescent="0.2">
      <c r="A2832" t="s">
        <v>7764</v>
      </c>
      <c r="B2832" t="s">
        <v>86</v>
      </c>
      <c r="C2832" t="s">
        <v>107</v>
      </c>
      <c r="D2832" t="s">
        <v>4927</v>
      </c>
      <c r="E2832">
        <v>0</v>
      </c>
      <c r="F2832">
        <v>0</v>
      </c>
      <c r="G2832">
        <v>0</v>
      </c>
      <c r="H2832">
        <v>0</v>
      </c>
      <c r="I2832">
        <v>0</v>
      </c>
      <c r="J2832">
        <v>0</v>
      </c>
      <c r="K2832">
        <v>83</v>
      </c>
      <c r="L2832">
        <v>80</v>
      </c>
      <c r="M2832">
        <v>2</v>
      </c>
      <c r="N2832">
        <v>1</v>
      </c>
    </row>
    <row r="2833" spans="1:14" x14ac:dyDescent="0.2">
      <c r="A2833" t="s">
        <v>7765</v>
      </c>
      <c r="B2833" t="s">
        <v>86</v>
      </c>
      <c r="C2833" t="s">
        <v>108</v>
      </c>
      <c r="D2833" t="s">
        <v>4927</v>
      </c>
      <c r="E2833">
        <v>0</v>
      </c>
      <c r="F2833">
        <v>0</v>
      </c>
      <c r="G2833">
        <v>0</v>
      </c>
      <c r="H2833">
        <v>0</v>
      </c>
      <c r="I2833">
        <v>0</v>
      </c>
      <c r="J2833">
        <v>0</v>
      </c>
      <c r="K2833">
        <v>177</v>
      </c>
      <c r="L2833">
        <v>172</v>
      </c>
      <c r="M2833">
        <v>4</v>
      </c>
      <c r="N2833">
        <v>1</v>
      </c>
    </row>
    <row r="2834" spans="1:14" x14ac:dyDescent="0.2">
      <c r="A2834" t="s">
        <v>7766</v>
      </c>
      <c r="B2834" t="s">
        <v>86</v>
      </c>
      <c r="C2834" t="s">
        <v>109</v>
      </c>
      <c r="D2834" t="s">
        <v>4927</v>
      </c>
      <c r="E2834">
        <v>0</v>
      </c>
      <c r="F2834">
        <v>0</v>
      </c>
      <c r="G2834">
        <v>0</v>
      </c>
      <c r="H2834">
        <v>0</v>
      </c>
      <c r="I2834">
        <v>0</v>
      </c>
      <c r="J2834">
        <v>0</v>
      </c>
      <c r="K2834">
        <v>124</v>
      </c>
      <c r="L2834">
        <v>123</v>
      </c>
      <c r="M2834">
        <v>1</v>
      </c>
      <c r="N2834">
        <v>0</v>
      </c>
    </row>
    <row r="2835" spans="1:14" x14ac:dyDescent="0.2">
      <c r="A2835" t="s">
        <v>7767</v>
      </c>
      <c r="B2835" t="s">
        <v>86</v>
      </c>
      <c r="C2835" t="s">
        <v>110</v>
      </c>
      <c r="D2835" t="s">
        <v>4927</v>
      </c>
      <c r="E2835">
        <v>0</v>
      </c>
      <c r="F2835">
        <v>0</v>
      </c>
      <c r="G2835">
        <v>0</v>
      </c>
      <c r="H2835">
        <v>0</v>
      </c>
      <c r="I2835">
        <v>0</v>
      </c>
      <c r="J2835">
        <v>0</v>
      </c>
      <c r="K2835">
        <v>86</v>
      </c>
      <c r="L2835">
        <v>85</v>
      </c>
      <c r="M2835">
        <v>1</v>
      </c>
      <c r="N2835">
        <v>0</v>
      </c>
    </row>
    <row r="2836" spans="1:14" x14ac:dyDescent="0.2">
      <c r="A2836" t="s">
        <v>7768</v>
      </c>
      <c r="B2836" t="s">
        <v>86</v>
      </c>
      <c r="C2836" t="s">
        <v>111</v>
      </c>
      <c r="D2836" t="s">
        <v>4927</v>
      </c>
      <c r="E2836">
        <v>0</v>
      </c>
      <c r="F2836">
        <v>0</v>
      </c>
      <c r="G2836">
        <v>0</v>
      </c>
      <c r="H2836">
        <v>0</v>
      </c>
      <c r="I2836">
        <v>0</v>
      </c>
      <c r="J2836">
        <v>0</v>
      </c>
      <c r="K2836">
        <v>87</v>
      </c>
      <c r="L2836">
        <v>87</v>
      </c>
      <c r="M2836">
        <v>0</v>
      </c>
      <c r="N2836">
        <v>0</v>
      </c>
    </row>
    <row r="2837" spans="1:14" x14ac:dyDescent="0.2">
      <c r="A2837" t="s">
        <v>7769</v>
      </c>
      <c r="B2837" t="s">
        <v>86</v>
      </c>
      <c r="C2837" t="s">
        <v>112</v>
      </c>
      <c r="D2837" t="s">
        <v>4927</v>
      </c>
      <c r="E2837">
        <v>0</v>
      </c>
      <c r="F2837">
        <v>0</v>
      </c>
      <c r="G2837">
        <v>0</v>
      </c>
      <c r="H2837">
        <v>0</v>
      </c>
      <c r="I2837">
        <v>0</v>
      </c>
      <c r="J2837">
        <v>0</v>
      </c>
      <c r="K2837">
        <v>223</v>
      </c>
      <c r="L2837">
        <v>218</v>
      </c>
      <c r="M2837">
        <v>4</v>
      </c>
      <c r="N2837">
        <v>1</v>
      </c>
    </row>
    <row r="2838" spans="1:14" x14ac:dyDescent="0.2">
      <c r="A2838" t="s">
        <v>7770</v>
      </c>
      <c r="B2838" t="s">
        <v>86</v>
      </c>
      <c r="C2838" t="s">
        <v>113</v>
      </c>
      <c r="D2838" t="s">
        <v>4927</v>
      </c>
      <c r="E2838">
        <v>0</v>
      </c>
      <c r="F2838">
        <v>0</v>
      </c>
      <c r="G2838">
        <v>0</v>
      </c>
      <c r="H2838">
        <v>0</v>
      </c>
      <c r="I2838">
        <v>0</v>
      </c>
      <c r="J2838">
        <v>0</v>
      </c>
      <c r="K2838">
        <v>392</v>
      </c>
      <c r="L2838">
        <v>381</v>
      </c>
      <c r="M2838">
        <v>6</v>
      </c>
      <c r="N2838">
        <v>5</v>
      </c>
    </row>
    <row r="2839" spans="1:14" x14ac:dyDescent="0.2">
      <c r="A2839" t="s">
        <v>7771</v>
      </c>
      <c r="B2839" t="s">
        <v>86</v>
      </c>
      <c r="C2839" t="s">
        <v>114</v>
      </c>
      <c r="D2839" t="s">
        <v>4927</v>
      </c>
      <c r="E2839">
        <v>0</v>
      </c>
      <c r="F2839">
        <v>0</v>
      </c>
      <c r="G2839">
        <v>0</v>
      </c>
      <c r="H2839">
        <v>0</v>
      </c>
      <c r="I2839">
        <v>0</v>
      </c>
      <c r="J2839">
        <v>0</v>
      </c>
      <c r="K2839">
        <v>68</v>
      </c>
      <c r="L2839">
        <v>68</v>
      </c>
      <c r="M2839">
        <v>0</v>
      </c>
      <c r="N2839">
        <v>0</v>
      </c>
    </row>
    <row r="2840" spans="1:14" x14ac:dyDescent="0.2">
      <c r="A2840" t="s">
        <v>7772</v>
      </c>
      <c r="B2840" t="s">
        <v>86</v>
      </c>
      <c r="C2840" t="s">
        <v>115</v>
      </c>
      <c r="D2840" t="s">
        <v>4927</v>
      </c>
      <c r="E2840">
        <v>0</v>
      </c>
      <c r="F2840">
        <v>0</v>
      </c>
      <c r="G2840">
        <v>0</v>
      </c>
      <c r="H2840">
        <v>0</v>
      </c>
      <c r="I2840">
        <v>0</v>
      </c>
      <c r="J2840">
        <v>0</v>
      </c>
      <c r="K2840">
        <v>46</v>
      </c>
      <c r="L2840">
        <v>46</v>
      </c>
      <c r="M2840">
        <v>0</v>
      </c>
      <c r="N2840">
        <v>0</v>
      </c>
    </row>
    <row r="2841" spans="1:14" x14ac:dyDescent="0.2">
      <c r="A2841" t="s">
        <v>7773</v>
      </c>
      <c r="B2841" t="s">
        <v>86</v>
      </c>
      <c r="C2841" t="s">
        <v>116</v>
      </c>
      <c r="D2841" t="s">
        <v>4927</v>
      </c>
      <c r="E2841">
        <v>0</v>
      </c>
      <c r="F2841">
        <v>0</v>
      </c>
      <c r="G2841">
        <v>0</v>
      </c>
      <c r="H2841">
        <v>0</v>
      </c>
      <c r="I2841">
        <v>0</v>
      </c>
      <c r="J2841">
        <v>0</v>
      </c>
      <c r="K2841">
        <v>122</v>
      </c>
      <c r="L2841">
        <v>122</v>
      </c>
      <c r="M2841">
        <v>0</v>
      </c>
      <c r="N2841">
        <v>0</v>
      </c>
    </row>
    <row r="2842" spans="1:14" x14ac:dyDescent="0.2">
      <c r="A2842" t="s">
        <v>7774</v>
      </c>
      <c r="B2842" t="s">
        <v>86</v>
      </c>
      <c r="C2842" t="s">
        <v>117</v>
      </c>
      <c r="D2842" t="s">
        <v>4927</v>
      </c>
      <c r="E2842">
        <v>0</v>
      </c>
      <c r="F2842">
        <v>0</v>
      </c>
      <c r="G2842">
        <v>0</v>
      </c>
      <c r="H2842">
        <v>0</v>
      </c>
      <c r="I2842">
        <v>0</v>
      </c>
      <c r="J2842">
        <v>0</v>
      </c>
      <c r="K2842">
        <v>173</v>
      </c>
      <c r="L2842">
        <v>173</v>
      </c>
      <c r="M2842">
        <v>0</v>
      </c>
      <c r="N2842">
        <v>0</v>
      </c>
    </row>
    <row r="2843" spans="1:14" x14ac:dyDescent="0.2">
      <c r="A2843" t="s">
        <v>7775</v>
      </c>
      <c r="B2843" t="s">
        <v>86</v>
      </c>
      <c r="C2843" t="s">
        <v>118</v>
      </c>
      <c r="D2843" t="s">
        <v>4927</v>
      </c>
      <c r="E2843">
        <v>0</v>
      </c>
      <c r="F2843">
        <v>0</v>
      </c>
      <c r="G2843">
        <v>0</v>
      </c>
      <c r="H2843">
        <v>0</v>
      </c>
      <c r="I2843">
        <v>0</v>
      </c>
      <c r="J2843">
        <v>0</v>
      </c>
      <c r="K2843">
        <v>120</v>
      </c>
      <c r="L2843">
        <v>119</v>
      </c>
      <c r="M2843">
        <v>1</v>
      </c>
      <c r="N2843">
        <v>0</v>
      </c>
    </row>
    <row r="2844" spans="1:14" x14ac:dyDescent="0.2">
      <c r="A2844" t="s">
        <v>7776</v>
      </c>
      <c r="B2844" t="s">
        <v>86</v>
      </c>
      <c r="C2844" t="s">
        <v>119</v>
      </c>
      <c r="D2844" t="s">
        <v>4927</v>
      </c>
      <c r="E2844">
        <v>0</v>
      </c>
      <c r="F2844">
        <v>0</v>
      </c>
      <c r="G2844">
        <v>0</v>
      </c>
      <c r="H2844">
        <v>0</v>
      </c>
      <c r="I2844">
        <v>0</v>
      </c>
      <c r="J2844">
        <v>0</v>
      </c>
      <c r="K2844">
        <v>285</v>
      </c>
      <c r="L2844">
        <v>284</v>
      </c>
      <c r="M2844">
        <v>0</v>
      </c>
      <c r="N2844">
        <v>1</v>
      </c>
    </row>
    <row r="2845" spans="1:14" x14ac:dyDescent="0.2">
      <c r="A2845" t="s">
        <v>7777</v>
      </c>
      <c r="B2845" t="s">
        <v>86</v>
      </c>
      <c r="C2845" t="s">
        <v>120</v>
      </c>
      <c r="D2845" t="s">
        <v>4927</v>
      </c>
      <c r="E2845">
        <v>0</v>
      </c>
      <c r="F2845">
        <v>0</v>
      </c>
      <c r="G2845">
        <v>0</v>
      </c>
      <c r="H2845">
        <v>0</v>
      </c>
      <c r="I2845">
        <v>0</v>
      </c>
      <c r="J2845">
        <v>0</v>
      </c>
      <c r="K2845">
        <v>119</v>
      </c>
      <c r="L2845">
        <v>119</v>
      </c>
      <c r="M2845">
        <v>0</v>
      </c>
      <c r="N2845">
        <v>0</v>
      </c>
    </row>
    <row r="2846" spans="1:14" x14ac:dyDescent="0.2">
      <c r="A2846" t="s">
        <v>7778</v>
      </c>
      <c r="B2846" t="s">
        <v>86</v>
      </c>
      <c r="C2846" t="s">
        <v>121</v>
      </c>
      <c r="D2846" t="s">
        <v>4927</v>
      </c>
      <c r="E2846">
        <v>0</v>
      </c>
      <c r="F2846">
        <v>0</v>
      </c>
      <c r="G2846">
        <v>0</v>
      </c>
      <c r="H2846">
        <v>0</v>
      </c>
      <c r="I2846">
        <v>0</v>
      </c>
      <c r="J2846">
        <v>0</v>
      </c>
      <c r="K2846">
        <v>81</v>
      </c>
      <c r="L2846">
        <v>78</v>
      </c>
      <c r="M2846">
        <v>2</v>
      </c>
      <c r="N2846">
        <v>1</v>
      </c>
    </row>
    <row r="2847" spans="1:14" x14ac:dyDescent="0.2">
      <c r="A2847" t="s">
        <v>7779</v>
      </c>
      <c r="B2847" t="s">
        <v>86</v>
      </c>
      <c r="C2847" t="s">
        <v>122</v>
      </c>
      <c r="D2847" t="s">
        <v>4927</v>
      </c>
      <c r="E2847">
        <v>0</v>
      </c>
      <c r="F2847">
        <v>0</v>
      </c>
      <c r="G2847">
        <v>0</v>
      </c>
      <c r="H2847">
        <v>0</v>
      </c>
      <c r="I2847">
        <v>0</v>
      </c>
      <c r="J2847">
        <v>0</v>
      </c>
      <c r="K2847">
        <v>231</v>
      </c>
      <c r="L2847">
        <v>227</v>
      </c>
      <c r="M2847">
        <v>3</v>
      </c>
      <c r="N2847">
        <v>1</v>
      </c>
    </row>
    <row r="2848" spans="1:14" x14ac:dyDescent="0.2">
      <c r="A2848" t="s">
        <v>7780</v>
      </c>
      <c r="B2848" t="s">
        <v>86</v>
      </c>
      <c r="C2848" t="s">
        <v>123</v>
      </c>
      <c r="D2848" t="s">
        <v>4927</v>
      </c>
      <c r="E2848">
        <v>0</v>
      </c>
      <c r="F2848">
        <v>0</v>
      </c>
      <c r="G2848">
        <v>0</v>
      </c>
      <c r="H2848">
        <v>0</v>
      </c>
      <c r="I2848">
        <v>0</v>
      </c>
      <c r="J2848">
        <v>0</v>
      </c>
      <c r="K2848">
        <v>304</v>
      </c>
      <c r="L2848">
        <v>298</v>
      </c>
      <c r="M2848">
        <v>5</v>
      </c>
      <c r="N2848">
        <v>1</v>
      </c>
    </row>
    <row r="2849" spans="1:14" x14ac:dyDescent="0.2">
      <c r="A2849" t="s">
        <v>7781</v>
      </c>
      <c r="B2849" t="s">
        <v>86</v>
      </c>
      <c r="C2849" t="s">
        <v>124</v>
      </c>
      <c r="D2849" t="s">
        <v>4927</v>
      </c>
      <c r="E2849">
        <v>0</v>
      </c>
      <c r="F2849">
        <v>0</v>
      </c>
      <c r="G2849">
        <v>0</v>
      </c>
      <c r="H2849">
        <v>0</v>
      </c>
      <c r="I2849">
        <v>0</v>
      </c>
      <c r="J2849">
        <v>0</v>
      </c>
      <c r="K2849">
        <v>336</v>
      </c>
      <c r="L2849">
        <v>333</v>
      </c>
      <c r="M2849">
        <v>3</v>
      </c>
      <c r="N2849">
        <v>0</v>
      </c>
    </row>
    <row r="2850" spans="1:14" x14ac:dyDescent="0.2">
      <c r="A2850" t="s">
        <v>7782</v>
      </c>
      <c r="B2850" t="s">
        <v>86</v>
      </c>
      <c r="C2850" t="s">
        <v>125</v>
      </c>
      <c r="D2850" t="s">
        <v>4927</v>
      </c>
      <c r="E2850">
        <v>0</v>
      </c>
      <c r="F2850">
        <v>0</v>
      </c>
      <c r="G2850">
        <v>0</v>
      </c>
      <c r="H2850">
        <v>0</v>
      </c>
      <c r="I2850">
        <v>0</v>
      </c>
      <c r="J2850">
        <v>0</v>
      </c>
      <c r="K2850">
        <v>93</v>
      </c>
      <c r="L2850">
        <v>92</v>
      </c>
      <c r="M2850">
        <v>1</v>
      </c>
      <c r="N2850">
        <v>0</v>
      </c>
    </row>
    <row r="2851" spans="1:14" x14ac:dyDescent="0.2">
      <c r="A2851" t="s">
        <v>7783</v>
      </c>
      <c r="B2851" t="s">
        <v>86</v>
      </c>
      <c r="C2851" t="s">
        <v>126</v>
      </c>
      <c r="D2851" t="s">
        <v>4927</v>
      </c>
      <c r="E2851">
        <v>0</v>
      </c>
      <c r="F2851">
        <v>0</v>
      </c>
      <c r="G2851">
        <v>0</v>
      </c>
      <c r="H2851">
        <v>0</v>
      </c>
      <c r="I2851">
        <v>0</v>
      </c>
      <c r="J2851">
        <v>0</v>
      </c>
      <c r="K2851">
        <v>115</v>
      </c>
      <c r="L2851">
        <v>115</v>
      </c>
      <c r="M2851">
        <v>0</v>
      </c>
      <c r="N2851">
        <v>0</v>
      </c>
    </row>
    <row r="2852" spans="1:14" x14ac:dyDescent="0.2">
      <c r="A2852" t="s">
        <v>7784</v>
      </c>
      <c r="B2852" t="s">
        <v>86</v>
      </c>
      <c r="C2852" t="s">
        <v>127</v>
      </c>
      <c r="D2852" t="s">
        <v>4927</v>
      </c>
      <c r="E2852">
        <v>0</v>
      </c>
      <c r="F2852">
        <v>0</v>
      </c>
      <c r="G2852">
        <v>0</v>
      </c>
      <c r="H2852">
        <v>0</v>
      </c>
      <c r="I2852">
        <v>0</v>
      </c>
      <c r="J2852">
        <v>0</v>
      </c>
      <c r="K2852">
        <v>393</v>
      </c>
      <c r="L2852">
        <v>392</v>
      </c>
      <c r="M2852">
        <v>1</v>
      </c>
      <c r="N2852">
        <v>0</v>
      </c>
    </row>
    <row r="2853" spans="1:14" x14ac:dyDescent="0.2">
      <c r="A2853" t="s">
        <v>7785</v>
      </c>
      <c r="B2853" t="s">
        <v>86</v>
      </c>
      <c r="C2853" t="s">
        <v>128</v>
      </c>
      <c r="D2853" t="s">
        <v>4927</v>
      </c>
      <c r="E2853">
        <v>0</v>
      </c>
      <c r="F2853">
        <v>0</v>
      </c>
      <c r="G2853">
        <v>0</v>
      </c>
      <c r="H2853">
        <v>0</v>
      </c>
      <c r="I2853">
        <v>0</v>
      </c>
      <c r="J2853">
        <v>0</v>
      </c>
      <c r="K2853">
        <v>96</v>
      </c>
      <c r="L2853">
        <v>95</v>
      </c>
      <c r="M2853">
        <v>1</v>
      </c>
      <c r="N2853">
        <v>0</v>
      </c>
    </row>
    <row r="2854" spans="1:14" x14ac:dyDescent="0.2">
      <c r="A2854" t="s">
        <v>7786</v>
      </c>
      <c r="B2854" t="s">
        <v>86</v>
      </c>
      <c r="C2854" t="s">
        <v>129</v>
      </c>
      <c r="D2854" t="s">
        <v>4927</v>
      </c>
      <c r="E2854">
        <v>0</v>
      </c>
      <c r="F2854">
        <v>0</v>
      </c>
      <c r="G2854">
        <v>0</v>
      </c>
      <c r="H2854">
        <v>0</v>
      </c>
      <c r="I2854">
        <v>0</v>
      </c>
      <c r="J2854">
        <v>0</v>
      </c>
      <c r="K2854">
        <v>235</v>
      </c>
      <c r="L2854">
        <v>235</v>
      </c>
      <c r="M2854">
        <v>0</v>
      </c>
      <c r="N2854">
        <v>0</v>
      </c>
    </row>
    <row r="2855" spans="1:14" x14ac:dyDescent="0.2">
      <c r="A2855" t="s">
        <v>7787</v>
      </c>
      <c r="B2855" t="s">
        <v>86</v>
      </c>
      <c r="C2855" t="s">
        <v>130</v>
      </c>
      <c r="D2855" t="s">
        <v>4927</v>
      </c>
      <c r="E2855">
        <v>0</v>
      </c>
      <c r="F2855">
        <v>0</v>
      </c>
      <c r="G2855">
        <v>0</v>
      </c>
      <c r="H2855">
        <v>0</v>
      </c>
      <c r="I2855">
        <v>0</v>
      </c>
      <c r="J2855">
        <v>0</v>
      </c>
      <c r="K2855">
        <v>154</v>
      </c>
      <c r="L2855">
        <v>152</v>
      </c>
      <c r="M2855">
        <v>2</v>
      </c>
      <c r="N2855">
        <v>0</v>
      </c>
    </row>
    <row r="2856" spans="1:14" x14ac:dyDescent="0.2">
      <c r="A2856" t="s">
        <v>7788</v>
      </c>
      <c r="B2856" t="s">
        <v>86</v>
      </c>
      <c r="C2856" t="s">
        <v>131</v>
      </c>
      <c r="D2856" t="s">
        <v>4927</v>
      </c>
      <c r="E2856">
        <v>0</v>
      </c>
      <c r="F2856">
        <v>0</v>
      </c>
      <c r="G2856">
        <v>0</v>
      </c>
      <c r="H2856">
        <v>0</v>
      </c>
      <c r="I2856">
        <v>0</v>
      </c>
      <c r="J2856">
        <v>0</v>
      </c>
      <c r="K2856">
        <v>158</v>
      </c>
      <c r="L2856">
        <v>155</v>
      </c>
      <c r="M2856">
        <v>3</v>
      </c>
      <c r="N2856">
        <v>0</v>
      </c>
    </row>
    <row r="2857" spans="1:14" x14ac:dyDescent="0.2">
      <c r="A2857" t="s">
        <v>7789</v>
      </c>
      <c r="B2857" t="s">
        <v>86</v>
      </c>
      <c r="C2857" t="s">
        <v>132</v>
      </c>
      <c r="D2857" t="s">
        <v>4927</v>
      </c>
      <c r="E2857">
        <v>0</v>
      </c>
      <c r="F2857">
        <v>0</v>
      </c>
      <c r="G2857">
        <v>0</v>
      </c>
      <c r="H2857">
        <v>0</v>
      </c>
      <c r="I2857">
        <v>0</v>
      </c>
      <c r="J2857">
        <v>0</v>
      </c>
      <c r="K2857">
        <v>5</v>
      </c>
      <c r="L2857">
        <v>5</v>
      </c>
      <c r="M2857">
        <v>0</v>
      </c>
      <c r="N2857">
        <v>0</v>
      </c>
    </row>
    <row r="2858" spans="1:14" x14ac:dyDescent="0.2">
      <c r="A2858" t="s">
        <v>7790</v>
      </c>
      <c r="B2858" t="s">
        <v>86</v>
      </c>
      <c r="C2858" t="s">
        <v>133</v>
      </c>
      <c r="D2858" t="s">
        <v>4927</v>
      </c>
      <c r="E2858">
        <v>0</v>
      </c>
      <c r="F2858">
        <v>0</v>
      </c>
      <c r="G2858">
        <v>0</v>
      </c>
      <c r="H2858">
        <v>0</v>
      </c>
      <c r="I2858">
        <v>0</v>
      </c>
      <c r="J2858">
        <v>0</v>
      </c>
      <c r="K2858">
        <v>238</v>
      </c>
      <c r="L2858">
        <v>235</v>
      </c>
      <c r="M2858">
        <v>2</v>
      </c>
      <c r="N2858">
        <v>1</v>
      </c>
    </row>
    <row r="2859" spans="1:14" x14ac:dyDescent="0.2">
      <c r="A2859" t="s">
        <v>7791</v>
      </c>
      <c r="B2859" t="s">
        <v>86</v>
      </c>
      <c r="C2859" t="s">
        <v>134</v>
      </c>
      <c r="D2859" t="s">
        <v>4927</v>
      </c>
      <c r="E2859">
        <v>0</v>
      </c>
      <c r="F2859">
        <v>0</v>
      </c>
      <c r="G2859">
        <v>0</v>
      </c>
      <c r="H2859">
        <v>0</v>
      </c>
      <c r="I2859">
        <v>0</v>
      </c>
      <c r="J2859">
        <v>0</v>
      </c>
      <c r="K2859">
        <v>162</v>
      </c>
      <c r="L2859">
        <v>159</v>
      </c>
      <c r="M2859">
        <v>3</v>
      </c>
      <c r="N2859">
        <v>0</v>
      </c>
    </row>
    <row r="2860" spans="1:14" x14ac:dyDescent="0.2">
      <c r="A2860" t="s">
        <v>7792</v>
      </c>
      <c r="B2860" t="s">
        <v>86</v>
      </c>
      <c r="C2860" t="s">
        <v>135</v>
      </c>
      <c r="D2860" t="s">
        <v>4927</v>
      </c>
      <c r="E2860">
        <v>0</v>
      </c>
      <c r="F2860">
        <v>0</v>
      </c>
      <c r="G2860">
        <v>0</v>
      </c>
      <c r="H2860">
        <v>0</v>
      </c>
      <c r="I2860">
        <v>0</v>
      </c>
      <c r="J2860">
        <v>0</v>
      </c>
      <c r="K2860">
        <v>223</v>
      </c>
      <c r="L2860">
        <v>219</v>
      </c>
      <c r="M2860">
        <v>2</v>
      </c>
      <c r="N2860">
        <v>2</v>
      </c>
    </row>
    <row r="2861" spans="1:14" x14ac:dyDescent="0.2">
      <c r="A2861" t="s">
        <v>7793</v>
      </c>
      <c r="B2861" t="s">
        <v>86</v>
      </c>
      <c r="C2861" t="s">
        <v>136</v>
      </c>
      <c r="D2861" t="s">
        <v>4927</v>
      </c>
      <c r="E2861">
        <v>0</v>
      </c>
      <c r="F2861">
        <v>0</v>
      </c>
      <c r="G2861">
        <v>0</v>
      </c>
      <c r="H2861">
        <v>0</v>
      </c>
      <c r="I2861">
        <v>0</v>
      </c>
      <c r="J2861">
        <v>0</v>
      </c>
      <c r="K2861">
        <v>88</v>
      </c>
      <c r="L2861">
        <v>88</v>
      </c>
      <c r="M2861">
        <v>0</v>
      </c>
      <c r="N2861">
        <v>0</v>
      </c>
    </row>
    <row r="2862" spans="1:14" x14ac:dyDescent="0.2">
      <c r="A2862" t="s">
        <v>7794</v>
      </c>
      <c r="B2862" t="s">
        <v>86</v>
      </c>
      <c r="C2862" t="s">
        <v>137</v>
      </c>
      <c r="D2862" t="s">
        <v>4927</v>
      </c>
      <c r="E2862">
        <v>0</v>
      </c>
      <c r="F2862">
        <v>0</v>
      </c>
      <c r="G2862">
        <v>0</v>
      </c>
      <c r="H2862">
        <v>0</v>
      </c>
      <c r="I2862">
        <v>0</v>
      </c>
      <c r="J2862">
        <v>0</v>
      </c>
      <c r="K2862">
        <v>53</v>
      </c>
      <c r="L2862">
        <v>53</v>
      </c>
      <c r="M2862">
        <v>0</v>
      </c>
      <c r="N2862">
        <v>0</v>
      </c>
    </row>
    <row r="2863" spans="1:14" x14ac:dyDescent="0.2">
      <c r="A2863" t="s">
        <v>7795</v>
      </c>
      <c r="B2863" t="s">
        <v>86</v>
      </c>
      <c r="C2863" t="s">
        <v>138</v>
      </c>
      <c r="D2863" t="s">
        <v>4927</v>
      </c>
      <c r="E2863">
        <v>0</v>
      </c>
      <c r="F2863">
        <v>0</v>
      </c>
      <c r="G2863">
        <v>0</v>
      </c>
      <c r="H2863">
        <v>0</v>
      </c>
      <c r="I2863">
        <v>0</v>
      </c>
      <c r="J2863">
        <v>0</v>
      </c>
      <c r="K2863">
        <v>112</v>
      </c>
      <c r="L2863">
        <v>109</v>
      </c>
      <c r="M2863">
        <v>3</v>
      </c>
      <c r="N2863">
        <v>0</v>
      </c>
    </row>
    <row r="2864" spans="1:14" x14ac:dyDescent="0.2">
      <c r="A2864" t="s">
        <v>7796</v>
      </c>
      <c r="B2864" t="s">
        <v>86</v>
      </c>
      <c r="C2864" t="s">
        <v>139</v>
      </c>
      <c r="D2864" t="s">
        <v>4927</v>
      </c>
      <c r="E2864">
        <v>0</v>
      </c>
      <c r="F2864">
        <v>0</v>
      </c>
      <c r="G2864">
        <v>0</v>
      </c>
      <c r="H2864">
        <v>0</v>
      </c>
      <c r="I2864">
        <v>0</v>
      </c>
      <c r="J2864">
        <v>0</v>
      </c>
      <c r="K2864">
        <v>344</v>
      </c>
      <c r="L2864">
        <v>340</v>
      </c>
      <c r="M2864">
        <v>4</v>
      </c>
      <c r="N2864">
        <v>0</v>
      </c>
    </row>
    <row r="2865" spans="1:14" x14ac:dyDescent="0.2">
      <c r="A2865" t="s">
        <v>7797</v>
      </c>
      <c r="B2865" t="s">
        <v>86</v>
      </c>
      <c r="C2865" t="s">
        <v>140</v>
      </c>
      <c r="D2865" t="s">
        <v>4927</v>
      </c>
      <c r="E2865">
        <v>0</v>
      </c>
      <c r="F2865">
        <v>0</v>
      </c>
      <c r="G2865">
        <v>0</v>
      </c>
      <c r="H2865">
        <v>0</v>
      </c>
      <c r="I2865">
        <v>0</v>
      </c>
      <c r="J2865">
        <v>0</v>
      </c>
      <c r="K2865">
        <v>350</v>
      </c>
      <c r="L2865">
        <v>347</v>
      </c>
      <c r="M2865">
        <v>3</v>
      </c>
      <c r="N2865">
        <v>0</v>
      </c>
    </row>
    <row r="2866" spans="1:14" x14ac:dyDescent="0.2">
      <c r="A2866" t="s">
        <v>7798</v>
      </c>
      <c r="B2866" t="s">
        <v>86</v>
      </c>
      <c r="C2866" t="s">
        <v>141</v>
      </c>
      <c r="D2866" t="s">
        <v>4927</v>
      </c>
      <c r="E2866">
        <v>0</v>
      </c>
      <c r="F2866">
        <v>0</v>
      </c>
      <c r="G2866">
        <v>0</v>
      </c>
      <c r="H2866">
        <v>0</v>
      </c>
      <c r="I2866">
        <v>0</v>
      </c>
      <c r="J2866">
        <v>0</v>
      </c>
      <c r="K2866">
        <v>182</v>
      </c>
      <c r="L2866">
        <v>181</v>
      </c>
      <c r="M2866">
        <v>1</v>
      </c>
      <c r="N2866">
        <v>0</v>
      </c>
    </row>
    <row r="2867" spans="1:14" x14ac:dyDescent="0.2">
      <c r="A2867" t="s">
        <v>7799</v>
      </c>
      <c r="B2867" t="s">
        <v>86</v>
      </c>
      <c r="C2867" t="s">
        <v>142</v>
      </c>
      <c r="D2867" t="s">
        <v>4927</v>
      </c>
      <c r="E2867">
        <v>0</v>
      </c>
      <c r="F2867">
        <v>0</v>
      </c>
      <c r="G2867">
        <v>0</v>
      </c>
      <c r="H2867">
        <v>0</v>
      </c>
      <c r="I2867">
        <v>0</v>
      </c>
      <c r="J2867">
        <v>0</v>
      </c>
      <c r="K2867">
        <v>167</v>
      </c>
      <c r="L2867">
        <v>167</v>
      </c>
      <c r="M2867">
        <v>0</v>
      </c>
      <c r="N2867">
        <v>0</v>
      </c>
    </row>
    <row r="2868" spans="1:14" x14ac:dyDescent="0.2">
      <c r="A2868" t="s">
        <v>7800</v>
      </c>
      <c r="B2868" t="s">
        <v>86</v>
      </c>
      <c r="C2868" t="s">
        <v>143</v>
      </c>
      <c r="D2868" t="s">
        <v>4927</v>
      </c>
      <c r="E2868">
        <v>0</v>
      </c>
      <c r="F2868">
        <v>0</v>
      </c>
      <c r="G2868">
        <v>0</v>
      </c>
      <c r="H2868">
        <v>0</v>
      </c>
      <c r="I2868">
        <v>0</v>
      </c>
      <c r="J2868">
        <v>0</v>
      </c>
      <c r="K2868">
        <v>107</v>
      </c>
      <c r="L2868">
        <v>106</v>
      </c>
      <c r="M2868">
        <v>1</v>
      </c>
      <c r="N2868">
        <v>0</v>
      </c>
    </row>
    <row r="2869" spans="1:14" x14ac:dyDescent="0.2">
      <c r="A2869" t="s">
        <v>7801</v>
      </c>
      <c r="B2869" t="s">
        <v>86</v>
      </c>
      <c r="C2869" t="s">
        <v>144</v>
      </c>
      <c r="D2869" t="s">
        <v>4927</v>
      </c>
      <c r="E2869">
        <v>0</v>
      </c>
      <c r="F2869">
        <v>0</v>
      </c>
      <c r="G2869">
        <v>0</v>
      </c>
      <c r="H2869">
        <v>0</v>
      </c>
      <c r="I2869">
        <v>0</v>
      </c>
      <c r="J2869">
        <v>0</v>
      </c>
      <c r="K2869">
        <v>202</v>
      </c>
      <c r="L2869">
        <v>200</v>
      </c>
      <c r="M2869">
        <v>1</v>
      </c>
      <c r="N2869">
        <v>1</v>
      </c>
    </row>
    <row r="2870" spans="1:14" x14ac:dyDescent="0.2">
      <c r="A2870" t="s">
        <v>7802</v>
      </c>
      <c r="B2870" t="s">
        <v>86</v>
      </c>
      <c r="C2870" t="s">
        <v>145</v>
      </c>
      <c r="D2870" t="s">
        <v>4927</v>
      </c>
      <c r="E2870">
        <v>0</v>
      </c>
      <c r="F2870">
        <v>0</v>
      </c>
      <c r="G2870">
        <v>0</v>
      </c>
      <c r="H2870">
        <v>0</v>
      </c>
      <c r="I2870">
        <v>0</v>
      </c>
      <c r="J2870">
        <v>0</v>
      </c>
      <c r="K2870">
        <v>148</v>
      </c>
      <c r="L2870">
        <v>143</v>
      </c>
      <c r="M2870">
        <v>5</v>
      </c>
      <c r="N2870">
        <v>0</v>
      </c>
    </row>
    <row r="2871" spans="1:14" x14ac:dyDescent="0.2">
      <c r="A2871" t="s">
        <v>7803</v>
      </c>
      <c r="B2871" t="s">
        <v>86</v>
      </c>
      <c r="C2871" t="s">
        <v>146</v>
      </c>
      <c r="D2871" t="s">
        <v>4927</v>
      </c>
      <c r="E2871">
        <v>0</v>
      </c>
      <c r="F2871">
        <v>0</v>
      </c>
      <c r="G2871">
        <v>0</v>
      </c>
      <c r="H2871">
        <v>0</v>
      </c>
      <c r="I2871">
        <v>0</v>
      </c>
      <c r="J2871">
        <v>0</v>
      </c>
      <c r="K2871">
        <v>147</v>
      </c>
      <c r="L2871">
        <v>146</v>
      </c>
      <c r="M2871">
        <v>1</v>
      </c>
      <c r="N2871">
        <v>0</v>
      </c>
    </row>
    <row r="2872" spans="1:14" x14ac:dyDescent="0.2">
      <c r="A2872" t="s">
        <v>7804</v>
      </c>
      <c r="B2872" t="s">
        <v>86</v>
      </c>
      <c r="C2872" t="s">
        <v>147</v>
      </c>
      <c r="D2872" t="s">
        <v>4927</v>
      </c>
      <c r="E2872">
        <v>0</v>
      </c>
      <c r="F2872">
        <v>0</v>
      </c>
      <c r="G2872">
        <v>0</v>
      </c>
      <c r="H2872">
        <v>0</v>
      </c>
      <c r="I2872">
        <v>0</v>
      </c>
      <c r="J2872">
        <v>0</v>
      </c>
      <c r="K2872">
        <v>190</v>
      </c>
      <c r="L2872">
        <v>190</v>
      </c>
      <c r="M2872">
        <v>0</v>
      </c>
      <c r="N2872">
        <v>0</v>
      </c>
    </row>
    <row r="2873" spans="1:14" x14ac:dyDescent="0.2">
      <c r="A2873" t="s">
        <v>7805</v>
      </c>
      <c r="B2873" t="s">
        <v>86</v>
      </c>
      <c r="C2873" t="s">
        <v>148</v>
      </c>
      <c r="D2873" t="s">
        <v>4927</v>
      </c>
      <c r="E2873">
        <v>0</v>
      </c>
      <c r="F2873">
        <v>0</v>
      </c>
      <c r="G2873">
        <v>0</v>
      </c>
      <c r="H2873">
        <v>0</v>
      </c>
      <c r="I2873">
        <v>0</v>
      </c>
      <c r="J2873">
        <v>0</v>
      </c>
      <c r="K2873">
        <v>152</v>
      </c>
      <c r="L2873">
        <v>150</v>
      </c>
      <c r="M2873">
        <v>2</v>
      </c>
      <c r="N2873">
        <v>0</v>
      </c>
    </row>
    <row r="2874" spans="1:14" x14ac:dyDescent="0.2">
      <c r="A2874" t="s">
        <v>7806</v>
      </c>
      <c r="B2874" t="s">
        <v>86</v>
      </c>
      <c r="C2874" t="s">
        <v>149</v>
      </c>
      <c r="D2874" t="s">
        <v>4927</v>
      </c>
      <c r="E2874">
        <v>0</v>
      </c>
      <c r="F2874">
        <v>0</v>
      </c>
      <c r="G2874">
        <v>0</v>
      </c>
      <c r="H2874">
        <v>0</v>
      </c>
      <c r="I2874">
        <v>0</v>
      </c>
      <c r="J2874">
        <v>0</v>
      </c>
      <c r="K2874">
        <v>732</v>
      </c>
      <c r="L2874">
        <v>724</v>
      </c>
      <c r="M2874">
        <v>8</v>
      </c>
      <c r="N2874">
        <v>0</v>
      </c>
    </row>
    <row r="2875" spans="1:14" x14ac:dyDescent="0.2">
      <c r="A2875" t="s">
        <v>7807</v>
      </c>
      <c r="B2875" t="s">
        <v>86</v>
      </c>
      <c r="C2875" t="s">
        <v>150</v>
      </c>
      <c r="D2875" t="s">
        <v>4927</v>
      </c>
      <c r="E2875">
        <v>0</v>
      </c>
      <c r="F2875">
        <v>0</v>
      </c>
      <c r="G2875">
        <v>0</v>
      </c>
      <c r="H2875">
        <v>0</v>
      </c>
      <c r="I2875">
        <v>0</v>
      </c>
      <c r="J2875">
        <v>0</v>
      </c>
      <c r="K2875">
        <v>68</v>
      </c>
      <c r="L2875">
        <v>67</v>
      </c>
      <c r="M2875">
        <v>1</v>
      </c>
      <c r="N2875">
        <v>0</v>
      </c>
    </row>
    <row r="2876" spans="1:14" x14ac:dyDescent="0.2">
      <c r="A2876" t="s">
        <v>7808</v>
      </c>
      <c r="B2876" t="s">
        <v>86</v>
      </c>
      <c r="C2876" t="s">
        <v>151</v>
      </c>
      <c r="D2876" t="s">
        <v>4927</v>
      </c>
      <c r="E2876">
        <v>0</v>
      </c>
      <c r="F2876">
        <v>0</v>
      </c>
      <c r="G2876">
        <v>0</v>
      </c>
      <c r="H2876">
        <v>0</v>
      </c>
      <c r="I2876">
        <v>0</v>
      </c>
      <c r="J2876">
        <v>0</v>
      </c>
      <c r="K2876">
        <v>296</v>
      </c>
      <c r="L2876">
        <v>292</v>
      </c>
      <c r="M2876">
        <v>4</v>
      </c>
      <c r="N2876">
        <v>0</v>
      </c>
    </row>
    <row r="2877" spans="1:14" x14ac:dyDescent="0.2">
      <c r="A2877" t="s">
        <v>7809</v>
      </c>
      <c r="B2877" t="s">
        <v>86</v>
      </c>
      <c r="C2877" t="s">
        <v>152</v>
      </c>
      <c r="D2877" t="s">
        <v>4927</v>
      </c>
      <c r="E2877">
        <v>0</v>
      </c>
      <c r="F2877">
        <v>0</v>
      </c>
      <c r="G2877">
        <v>0</v>
      </c>
      <c r="H2877">
        <v>0</v>
      </c>
      <c r="I2877">
        <v>0</v>
      </c>
      <c r="J2877">
        <v>0</v>
      </c>
      <c r="K2877">
        <v>206</v>
      </c>
      <c r="L2877">
        <v>198</v>
      </c>
      <c r="M2877">
        <v>7</v>
      </c>
      <c r="N2877">
        <v>1</v>
      </c>
    </row>
    <row r="2878" spans="1:14" x14ac:dyDescent="0.2">
      <c r="A2878" t="s">
        <v>7810</v>
      </c>
      <c r="B2878" t="s">
        <v>86</v>
      </c>
      <c r="C2878" t="s">
        <v>153</v>
      </c>
      <c r="D2878" t="s">
        <v>4927</v>
      </c>
      <c r="E2878">
        <v>0</v>
      </c>
      <c r="F2878">
        <v>0</v>
      </c>
      <c r="G2878">
        <v>0</v>
      </c>
      <c r="H2878">
        <v>0</v>
      </c>
      <c r="I2878">
        <v>0</v>
      </c>
      <c r="J2878">
        <v>0</v>
      </c>
      <c r="K2878">
        <v>109</v>
      </c>
      <c r="L2878">
        <v>108</v>
      </c>
      <c r="M2878">
        <v>1</v>
      </c>
      <c r="N2878">
        <v>0</v>
      </c>
    </row>
    <row r="2879" spans="1:14" x14ac:dyDescent="0.2">
      <c r="A2879" t="s">
        <v>7811</v>
      </c>
      <c r="B2879" t="s">
        <v>86</v>
      </c>
      <c r="C2879" t="s">
        <v>154</v>
      </c>
      <c r="D2879" t="s">
        <v>4927</v>
      </c>
      <c r="E2879">
        <v>0</v>
      </c>
      <c r="F2879">
        <v>0</v>
      </c>
      <c r="G2879">
        <v>0</v>
      </c>
      <c r="H2879">
        <v>0</v>
      </c>
      <c r="I2879">
        <v>0</v>
      </c>
      <c r="J2879">
        <v>0</v>
      </c>
      <c r="K2879">
        <v>77</v>
      </c>
      <c r="L2879">
        <v>75</v>
      </c>
      <c r="M2879">
        <v>2</v>
      </c>
      <c r="N2879">
        <v>0</v>
      </c>
    </row>
    <row r="2880" spans="1:14" x14ac:dyDescent="0.2">
      <c r="A2880" t="s">
        <v>7812</v>
      </c>
      <c r="B2880" t="s">
        <v>86</v>
      </c>
      <c r="C2880" t="s">
        <v>155</v>
      </c>
      <c r="D2880" t="s">
        <v>4927</v>
      </c>
      <c r="E2880">
        <v>0</v>
      </c>
      <c r="F2880">
        <v>0</v>
      </c>
      <c r="G2880">
        <v>0</v>
      </c>
      <c r="H2880">
        <v>0</v>
      </c>
      <c r="I2880">
        <v>0</v>
      </c>
      <c r="J2880">
        <v>0</v>
      </c>
      <c r="K2880">
        <v>62</v>
      </c>
      <c r="L2880">
        <v>62</v>
      </c>
      <c r="M2880">
        <v>0</v>
      </c>
      <c r="N2880">
        <v>0</v>
      </c>
    </row>
    <row r="2881" spans="1:14" x14ac:dyDescent="0.2">
      <c r="A2881" t="s">
        <v>7813</v>
      </c>
      <c r="B2881" t="s">
        <v>86</v>
      </c>
      <c r="C2881" t="s">
        <v>156</v>
      </c>
      <c r="D2881" t="s">
        <v>4927</v>
      </c>
      <c r="E2881">
        <v>0</v>
      </c>
      <c r="F2881">
        <v>0</v>
      </c>
      <c r="G2881">
        <v>0</v>
      </c>
      <c r="H2881">
        <v>0</v>
      </c>
      <c r="I2881">
        <v>0</v>
      </c>
      <c r="J2881">
        <v>0</v>
      </c>
      <c r="K2881">
        <v>794</v>
      </c>
      <c r="L2881">
        <v>788</v>
      </c>
      <c r="M2881">
        <v>6</v>
      </c>
      <c r="N2881">
        <v>0</v>
      </c>
    </row>
    <row r="2882" spans="1:14" x14ac:dyDescent="0.2">
      <c r="A2882" t="s">
        <v>7814</v>
      </c>
      <c r="B2882" t="s">
        <v>86</v>
      </c>
      <c r="C2882" t="s">
        <v>157</v>
      </c>
      <c r="D2882" t="s">
        <v>4927</v>
      </c>
      <c r="E2882">
        <v>0</v>
      </c>
      <c r="F2882">
        <v>0</v>
      </c>
      <c r="G2882">
        <v>0</v>
      </c>
      <c r="H2882">
        <v>0</v>
      </c>
      <c r="I2882">
        <v>0</v>
      </c>
      <c r="J2882">
        <v>0</v>
      </c>
      <c r="K2882">
        <v>94</v>
      </c>
      <c r="L2882">
        <v>92</v>
      </c>
      <c r="M2882">
        <v>2</v>
      </c>
      <c r="N2882">
        <v>0</v>
      </c>
    </row>
    <row r="2883" spans="1:14" x14ac:dyDescent="0.2">
      <c r="A2883" t="s">
        <v>7815</v>
      </c>
      <c r="B2883" t="s">
        <v>86</v>
      </c>
      <c r="C2883" t="s">
        <v>158</v>
      </c>
      <c r="D2883" t="s">
        <v>4927</v>
      </c>
      <c r="E2883">
        <v>0</v>
      </c>
      <c r="F2883">
        <v>0</v>
      </c>
      <c r="G2883">
        <v>0</v>
      </c>
      <c r="H2883">
        <v>0</v>
      </c>
      <c r="I2883">
        <v>0</v>
      </c>
      <c r="J2883">
        <v>0</v>
      </c>
      <c r="K2883">
        <v>105</v>
      </c>
      <c r="L2883">
        <v>100</v>
      </c>
      <c r="M2883">
        <v>4</v>
      </c>
      <c r="N2883">
        <v>1</v>
      </c>
    </row>
    <row r="2884" spans="1:14" x14ac:dyDescent="0.2">
      <c r="A2884" t="s">
        <v>7816</v>
      </c>
      <c r="B2884" t="s">
        <v>86</v>
      </c>
      <c r="C2884" t="s">
        <v>159</v>
      </c>
      <c r="D2884" t="s">
        <v>4927</v>
      </c>
      <c r="E2884">
        <v>0</v>
      </c>
      <c r="F2884">
        <v>0</v>
      </c>
      <c r="G2884">
        <v>0</v>
      </c>
      <c r="H2884">
        <v>0</v>
      </c>
      <c r="I2884">
        <v>0</v>
      </c>
      <c r="J2884">
        <v>0</v>
      </c>
      <c r="K2884">
        <v>43</v>
      </c>
      <c r="L2884">
        <v>43</v>
      </c>
      <c r="M2884">
        <v>0</v>
      </c>
      <c r="N2884">
        <v>0</v>
      </c>
    </row>
    <row r="2885" spans="1:14" x14ac:dyDescent="0.2">
      <c r="A2885" t="s">
        <v>7817</v>
      </c>
      <c r="B2885" t="s">
        <v>86</v>
      </c>
      <c r="C2885" t="s">
        <v>160</v>
      </c>
      <c r="D2885" t="s">
        <v>4927</v>
      </c>
      <c r="E2885">
        <v>0</v>
      </c>
      <c r="F2885">
        <v>0</v>
      </c>
      <c r="G2885">
        <v>0</v>
      </c>
      <c r="H2885">
        <v>0</v>
      </c>
      <c r="I2885">
        <v>0</v>
      </c>
      <c r="J2885">
        <v>0</v>
      </c>
      <c r="K2885">
        <v>141</v>
      </c>
      <c r="L2885">
        <v>140</v>
      </c>
      <c r="M2885">
        <v>1</v>
      </c>
      <c r="N2885">
        <v>0</v>
      </c>
    </row>
    <row r="2886" spans="1:14" x14ac:dyDescent="0.2">
      <c r="A2886" t="s">
        <v>7818</v>
      </c>
      <c r="B2886" t="s">
        <v>86</v>
      </c>
      <c r="C2886" t="s">
        <v>161</v>
      </c>
      <c r="D2886" t="s">
        <v>4927</v>
      </c>
      <c r="E2886">
        <v>0</v>
      </c>
      <c r="F2886">
        <v>0</v>
      </c>
      <c r="G2886">
        <v>0</v>
      </c>
      <c r="H2886">
        <v>0</v>
      </c>
      <c r="I2886">
        <v>0</v>
      </c>
      <c r="J2886">
        <v>0</v>
      </c>
      <c r="K2886">
        <v>65</v>
      </c>
      <c r="L2886">
        <v>65</v>
      </c>
      <c r="M2886">
        <v>0</v>
      </c>
      <c r="N2886">
        <v>0</v>
      </c>
    </row>
    <row r="2887" spans="1:14" x14ac:dyDescent="0.2">
      <c r="A2887" t="s">
        <v>7819</v>
      </c>
      <c r="B2887" t="s">
        <v>86</v>
      </c>
      <c r="C2887" t="s">
        <v>162</v>
      </c>
      <c r="D2887" t="s">
        <v>4927</v>
      </c>
      <c r="E2887">
        <v>0</v>
      </c>
      <c r="F2887">
        <v>0</v>
      </c>
      <c r="G2887">
        <v>0</v>
      </c>
      <c r="H2887">
        <v>0</v>
      </c>
      <c r="I2887">
        <v>0</v>
      </c>
      <c r="J2887">
        <v>0</v>
      </c>
      <c r="K2887">
        <v>839</v>
      </c>
      <c r="L2887">
        <v>829</v>
      </c>
      <c r="M2887">
        <v>8</v>
      </c>
      <c r="N2887">
        <v>2</v>
      </c>
    </row>
    <row r="2888" spans="1:14" x14ac:dyDescent="0.2">
      <c r="A2888" t="s">
        <v>7820</v>
      </c>
      <c r="B2888" t="s">
        <v>86</v>
      </c>
      <c r="C2888" t="s">
        <v>163</v>
      </c>
      <c r="D2888" t="s">
        <v>4927</v>
      </c>
      <c r="E2888">
        <v>0</v>
      </c>
      <c r="F2888">
        <v>0</v>
      </c>
      <c r="G2888">
        <v>0</v>
      </c>
      <c r="H2888">
        <v>0</v>
      </c>
      <c r="I2888">
        <v>0</v>
      </c>
      <c r="J2888">
        <v>0</v>
      </c>
      <c r="K2888">
        <v>173</v>
      </c>
      <c r="L2888">
        <v>171</v>
      </c>
      <c r="M2888">
        <v>2</v>
      </c>
      <c r="N2888">
        <v>0</v>
      </c>
    </row>
    <row r="2889" spans="1:14" x14ac:dyDescent="0.2">
      <c r="A2889" t="s">
        <v>7821</v>
      </c>
      <c r="B2889" t="s">
        <v>86</v>
      </c>
      <c r="C2889" t="s">
        <v>164</v>
      </c>
      <c r="D2889" t="s">
        <v>4927</v>
      </c>
      <c r="E2889">
        <v>0</v>
      </c>
      <c r="F2889">
        <v>0</v>
      </c>
      <c r="G2889">
        <v>0</v>
      </c>
      <c r="H2889">
        <v>0</v>
      </c>
      <c r="I2889">
        <v>0</v>
      </c>
      <c r="J2889">
        <v>0</v>
      </c>
      <c r="K2889">
        <v>124</v>
      </c>
      <c r="L2889">
        <v>123</v>
      </c>
      <c r="M2889">
        <v>1</v>
      </c>
      <c r="N2889">
        <v>0</v>
      </c>
    </row>
    <row r="2890" spans="1:14" x14ac:dyDescent="0.2">
      <c r="A2890" t="s">
        <v>7822</v>
      </c>
      <c r="B2890" t="s">
        <v>86</v>
      </c>
      <c r="C2890" t="s">
        <v>165</v>
      </c>
      <c r="D2890" t="s">
        <v>4927</v>
      </c>
      <c r="E2890">
        <v>0</v>
      </c>
      <c r="F2890">
        <v>0</v>
      </c>
      <c r="G2890">
        <v>0</v>
      </c>
      <c r="H2890">
        <v>0</v>
      </c>
      <c r="I2890">
        <v>0</v>
      </c>
      <c r="J2890">
        <v>0</v>
      </c>
      <c r="K2890">
        <v>42</v>
      </c>
      <c r="L2890">
        <v>39</v>
      </c>
      <c r="M2890">
        <v>3</v>
      </c>
      <c r="N2890">
        <v>0</v>
      </c>
    </row>
    <row r="2891" spans="1:14" x14ac:dyDescent="0.2">
      <c r="A2891" t="s">
        <v>7823</v>
      </c>
      <c r="B2891" t="s">
        <v>86</v>
      </c>
      <c r="C2891" t="s">
        <v>166</v>
      </c>
      <c r="D2891" t="s">
        <v>4927</v>
      </c>
      <c r="E2891">
        <v>0</v>
      </c>
      <c r="F2891">
        <v>0</v>
      </c>
      <c r="G2891">
        <v>0</v>
      </c>
      <c r="H2891">
        <v>0</v>
      </c>
      <c r="I2891">
        <v>0</v>
      </c>
      <c r="J2891">
        <v>0</v>
      </c>
      <c r="K2891">
        <v>2</v>
      </c>
      <c r="L2891">
        <v>2</v>
      </c>
      <c r="M2891">
        <v>0</v>
      </c>
      <c r="N2891">
        <v>0</v>
      </c>
    </row>
    <row r="2892" spans="1:14" x14ac:dyDescent="0.2">
      <c r="A2892" t="s">
        <v>7824</v>
      </c>
      <c r="B2892" t="s">
        <v>86</v>
      </c>
      <c r="C2892" t="s">
        <v>167</v>
      </c>
      <c r="D2892" t="s">
        <v>4927</v>
      </c>
      <c r="E2892">
        <v>0</v>
      </c>
      <c r="F2892">
        <v>0</v>
      </c>
      <c r="G2892">
        <v>0</v>
      </c>
      <c r="H2892">
        <v>0</v>
      </c>
      <c r="I2892">
        <v>0</v>
      </c>
      <c r="J2892">
        <v>0</v>
      </c>
      <c r="K2892">
        <v>107</v>
      </c>
      <c r="L2892">
        <v>104</v>
      </c>
      <c r="M2892">
        <v>2</v>
      </c>
      <c r="N2892">
        <v>1</v>
      </c>
    </row>
    <row r="2893" spans="1:14" x14ac:dyDescent="0.2">
      <c r="A2893" t="s">
        <v>7825</v>
      </c>
      <c r="B2893" t="s">
        <v>86</v>
      </c>
      <c r="C2893" t="s">
        <v>168</v>
      </c>
      <c r="D2893" t="s">
        <v>4927</v>
      </c>
      <c r="E2893">
        <v>0</v>
      </c>
      <c r="F2893">
        <v>0</v>
      </c>
      <c r="G2893">
        <v>0</v>
      </c>
      <c r="H2893">
        <v>0</v>
      </c>
      <c r="I2893">
        <v>0</v>
      </c>
      <c r="J2893">
        <v>0</v>
      </c>
      <c r="K2893">
        <v>27</v>
      </c>
      <c r="L2893">
        <v>25</v>
      </c>
      <c r="M2893">
        <v>2</v>
      </c>
      <c r="N2893">
        <v>0</v>
      </c>
    </row>
    <row r="2894" spans="1:14" x14ac:dyDescent="0.2">
      <c r="A2894" t="s">
        <v>7826</v>
      </c>
      <c r="B2894" t="s">
        <v>86</v>
      </c>
      <c r="C2894" t="s">
        <v>169</v>
      </c>
      <c r="D2894" t="s">
        <v>4927</v>
      </c>
      <c r="E2894">
        <v>0</v>
      </c>
      <c r="F2894">
        <v>0</v>
      </c>
      <c r="G2894">
        <v>0</v>
      </c>
      <c r="H2894">
        <v>0</v>
      </c>
      <c r="I2894">
        <v>0</v>
      </c>
      <c r="J2894">
        <v>0</v>
      </c>
      <c r="K2894">
        <v>794</v>
      </c>
      <c r="L2894">
        <v>789</v>
      </c>
      <c r="M2894">
        <v>2</v>
      </c>
      <c r="N2894">
        <v>3</v>
      </c>
    </row>
    <row r="2895" spans="1:14" x14ac:dyDescent="0.2">
      <c r="A2895" t="s">
        <v>7827</v>
      </c>
      <c r="B2895" t="s">
        <v>86</v>
      </c>
      <c r="C2895" t="s">
        <v>170</v>
      </c>
      <c r="D2895" t="s">
        <v>4927</v>
      </c>
      <c r="E2895">
        <v>0</v>
      </c>
      <c r="F2895">
        <v>0</v>
      </c>
      <c r="G2895">
        <v>0</v>
      </c>
      <c r="H2895">
        <v>0</v>
      </c>
      <c r="I2895">
        <v>0</v>
      </c>
      <c r="J2895">
        <v>0</v>
      </c>
      <c r="K2895">
        <v>76</v>
      </c>
      <c r="L2895">
        <v>74</v>
      </c>
      <c r="M2895">
        <v>2</v>
      </c>
      <c r="N2895">
        <v>0</v>
      </c>
    </row>
    <row r="2896" spans="1:14" x14ac:dyDescent="0.2">
      <c r="A2896" t="s">
        <v>7828</v>
      </c>
      <c r="B2896" t="s">
        <v>86</v>
      </c>
      <c r="C2896" t="s">
        <v>171</v>
      </c>
      <c r="D2896" t="s">
        <v>4927</v>
      </c>
      <c r="E2896">
        <v>0</v>
      </c>
      <c r="F2896">
        <v>0</v>
      </c>
      <c r="G2896">
        <v>0</v>
      </c>
      <c r="H2896">
        <v>0</v>
      </c>
      <c r="I2896">
        <v>0</v>
      </c>
      <c r="J2896">
        <v>0</v>
      </c>
      <c r="K2896">
        <v>111</v>
      </c>
      <c r="L2896">
        <v>107</v>
      </c>
      <c r="M2896">
        <v>4</v>
      </c>
      <c r="N2896">
        <v>0</v>
      </c>
    </row>
    <row r="2897" spans="1:14" x14ac:dyDescent="0.2">
      <c r="A2897" t="s">
        <v>7829</v>
      </c>
      <c r="B2897" t="s">
        <v>86</v>
      </c>
      <c r="C2897" t="s">
        <v>172</v>
      </c>
      <c r="D2897" t="s">
        <v>4927</v>
      </c>
      <c r="E2897">
        <v>0</v>
      </c>
      <c r="F2897">
        <v>0</v>
      </c>
      <c r="G2897">
        <v>0</v>
      </c>
      <c r="H2897">
        <v>0</v>
      </c>
      <c r="I2897">
        <v>0</v>
      </c>
      <c r="J2897">
        <v>0</v>
      </c>
      <c r="K2897">
        <v>228</v>
      </c>
      <c r="L2897">
        <v>227</v>
      </c>
      <c r="M2897">
        <v>0</v>
      </c>
      <c r="N2897">
        <v>1</v>
      </c>
    </row>
    <row r="2898" spans="1:14" x14ac:dyDescent="0.2">
      <c r="A2898" t="s">
        <v>7830</v>
      </c>
      <c r="B2898" t="s">
        <v>86</v>
      </c>
      <c r="C2898" t="s">
        <v>173</v>
      </c>
      <c r="D2898" t="s">
        <v>4927</v>
      </c>
      <c r="E2898">
        <v>0</v>
      </c>
      <c r="F2898">
        <v>0</v>
      </c>
      <c r="G2898">
        <v>0</v>
      </c>
      <c r="H2898">
        <v>0</v>
      </c>
      <c r="I2898">
        <v>0</v>
      </c>
      <c r="J2898">
        <v>0</v>
      </c>
      <c r="K2898">
        <v>60</v>
      </c>
      <c r="L2898">
        <v>60</v>
      </c>
      <c r="M2898">
        <v>0</v>
      </c>
      <c r="N2898">
        <v>0</v>
      </c>
    </row>
    <row r="2899" spans="1:14" x14ac:dyDescent="0.2">
      <c r="A2899" t="s">
        <v>7831</v>
      </c>
      <c r="B2899" t="s">
        <v>86</v>
      </c>
      <c r="C2899" t="s">
        <v>174</v>
      </c>
      <c r="D2899" t="s">
        <v>4927</v>
      </c>
      <c r="E2899">
        <v>0</v>
      </c>
      <c r="F2899">
        <v>0</v>
      </c>
      <c r="G2899">
        <v>0</v>
      </c>
      <c r="H2899">
        <v>0</v>
      </c>
      <c r="I2899">
        <v>0</v>
      </c>
      <c r="J2899">
        <v>0</v>
      </c>
      <c r="K2899">
        <v>156</v>
      </c>
      <c r="L2899">
        <v>151</v>
      </c>
      <c r="M2899">
        <v>5</v>
      </c>
      <c r="N2899">
        <v>0</v>
      </c>
    </row>
    <row r="2900" spans="1:14" x14ac:dyDescent="0.2">
      <c r="A2900" t="s">
        <v>7832</v>
      </c>
      <c r="B2900" t="s">
        <v>86</v>
      </c>
      <c r="C2900" t="s">
        <v>175</v>
      </c>
      <c r="D2900" t="s">
        <v>4927</v>
      </c>
      <c r="E2900">
        <v>0</v>
      </c>
      <c r="F2900">
        <v>0</v>
      </c>
      <c r="G2900">
        <v>0</v>
      </c>
      <c r="H2900">
        <v>0</v>
      </c>
      <c r="I2900">
        <v>0</v>
      </c>
      <c r="J2900">
        <v>0</v>
      </c>
      <c r="K2900">
        <v>600</v>
      </c>
      <c r="L2900">
        <v>598</v>
      </c>
      <c r="M2900">
        <v>2</v>
      </c>
      <c r="N2900">
        <v>0</v>
      </c>
    </row>
    <row r="2901" spans="1:14" x14ac:dyDescent="0.2">
      <c r="A2901" t="s">
        <v>7833</v>
      </c>
      <c r="B2901" t="s">
        <v>86</v>
      </c>
      <c r="C2901" t="s">
        <v>176</v>
      </c>
      <c r="D2901" t="s">
        <v>4927</v>
      </c>
      <c r="E2901">
        <v>0</v>
      </c>
      <c r="F2901">
        <v>0</v>
      </c>
      <c r="G2901">
        <v>0</v>
      </c>
      <c r="H2901">
        <v>0</v>
      </c>
      <c r="I2901">
        <v>0</v>
      </c>
      <c r="J2901">
        <v>0</v>
      </c>
      <c r="K2901">
        <v>571</v>
      </c>
      <c r="L2901">
        <v>564</v>
      </c>
      <c r="M2901">
        <v>6</v>
      </c>
      <c r="N2901">
        <v>1</v>
      </c>
    </row>
    <row r="2902" spans="1:14" x14ac:dyDescent="0.2">
      <c r="A2902" t="s">
        <v>7834</v>
      </c>
      <c r="B2902" t="s">
        <v>86</v>
      </c>
      <c r="C2902" t="s">
        <v>177</v>
      </c>
      <c r="D2902" t="s">
        <v>4927</v>
      </c>
      <c r="E2902">
        <v>0</v>
      </c>
      <c r="F2902">
        <v>0</v>
      </c>
      <c r="G2902">
        <v>0</v>
      </c>
      <c r="H2902">
        <v>0</v>
      </c>
      <c r="I2902">
        <v>0</v>
      </c>
      <c r="J2902">
        <v>0</v>
      </c>
      <c r="K2902">
        <v>97</v>
      </c>
      <c r="L2902">
        <v>94</v>
      </c>
      <c r="M2902">
        <v>2</v>
      </c>
      <c r="N2902">
        <v>1</v>
      </c>
    </row>
    <row r="2903" spans="1:14" x14ac:dyDescent="0.2">
      <c r="A2903" t="s">
        <v>7835</v>
      </c>
      <c r="B2903" t="s">
        <v>86</v>
      </c>
      <c r="C2903" t="s">
        <v>178</v>
      </c>
      <c r="D2903" t="s">
        <v>4927</v>
      </c>
      <c r="E2903">
        <v>0</v>
      </c>
      <c r="F2903">
        <v>0</v>
      </c>
      <c r="G2903">
        <v>0</v>
      </c>
      <c r="H2903">
        <v>0</v>
      </c>
      <c r="I2903">
        <v>0</v>
      </c>
      <c r="J2903">
        <v>0</v>
      </c>
      <c r="K2903">
        <v>408</v>
      </c>
      <c r="L2903">
        <v>407</v>
      </c>
      <c r="M2903">
        <v>1</v>
      </c>
      <c r="N2903">
        <v>0</v>
      </c>
    </row>
    <row r="2904" spans="1:14" x14ac:dyDescent="0.2">
      <c r="A2904" t="s">
        <v>7836</v>
      </c>
      <c r="B2904" t="s">
        <v>86</v>
      </c>
      <c r="C2904" t="s">
        <v>179</v>
      </c>
      <c r="D2904" t="s">
        <v>4927</v>
      </c>
      <c r="E2904">
        <v>0</v>
      </c>
      <c r="F2904">
        <v>0</v>
      </c>
      <c r="G2904">
        <v>0</v>
      </c>
      <c r="H2904">
        <v>0</v>
      </c>
      <c r="I2904">
        <v>0</v>
      </c>
      <c r="J2904">
        <v>0</v>
      </c>
      <c r="K2904">
        <v>213</v>
      </c>
      <c r="L2904">
        <v>206</v>
      </c>
      <c r="M2904">
        <v>6</v>
      </c>
      <c r="N2904">
        <v>1</v>
      </c>
    </row>
    <row r="2905" spans="1:14" x14ac:dyDescent="0.2">
      <c r="A2905" t="s">
        <v>7837</v>
      </c>
      <c r="B2905" t="s">
        <v>86</v>
      </c>
      <c r="C2905" t="s">
        <v>180</v>
      </c>
      <c r="D2905" t="s">
        <v>4927</v>
      </c>
      <c r="E2905">
        <v>0</v>
      </c>
      <c r="F2905">
        <v>0</v>
      </c>
      <c r="G2905">
        <v>0</v>
      </c>
      <c r="H2905">
        <v>0</v>
      </c>
      <c r="I2905">
        <v>0</v>
      </c>
      <c r="J2905">
        <v>0</v>
      </c>
      <c r="K2905">
        <v>362</v>
      </c>
      <c r="L2905">
        <v>358</v>
      </c>
      <c r="M2905">
        <v>3</v>
      </c>
      <c r="N2905">
        <v>1</v>
      </c>
    </row>
    <row r="2906" spans="1:14" x14ac:dyDescent="0.2">
      <c r="A2906" t="s">
        <v>7838</v>
      </c>
      <c r="B2906" t="s">
        <v>86</v>
      </c>
      <c r="C2906" t="s">
        <v>181</v>
      </c>
      <c r="D2906" t="s">
        <v>4927</v>
      </c>
      <c r="E2906">
        <v>0</v>
      </c>
      <c r="F2906">
        <v>0</v>
      </c>
      <c r="G2906">
        <v>0</v>
      </c>
      <c r="H2906">
        <v>0</v>
      </c>
      <c r="I2906">
        <v>0</v>
      </c>
      <c r="J2906">
        <v>0</v>
      </c>
      <c r="K2906">
        <v>173</v>
      </c>
      <c r="L2906">
        <v>172</v>
      </c>
      <c r="M2906">
        <v>1</v>
      </c>
      <c r="N2906">
        <v>0</v>
      </c>
    </row>
    <row r="2907" spans="1:14" x14ac:dyDescent="0.2">
      <c r="A2907" t="s">
        <v>7839</v>
      </c>
      <c r="B2907" t="s">
        <v>86</v>
      </c>
      <c r="C2907" t="s">
        <v>182</v>
      </c>
      <c r="D2907" t="s">
        <v>4927</v>
      </c>
      <c r="E2907">
        <v>0</v>
      </c>
      <c r="F2907">
        <v>0</v>
      </c>
      <c r="G2907">
        <v>0</v>
      </c>
      <c r="H2907">
        <v>0</v>
      </c>
      <c r="I2907">
        <v>0</v>
      </c>
      <c r="J2907">
        <v>0</v>
      </c>
      <c r="K2907">
        <v>85</v>
      </c>
      <c r="L2907">
        <v>84</v>
      </c>
      <c r="M2907">
        <v>1</v>
      </c>
      <c r="N2907">
        <v>0</v>
      </c>
    </row>
    <row r="2908" spans="1:14" x14ac:dyDescent="0.2">
      <c r="A2908" t="s">
        <v>7840</v>
      </c>
      <c r="B2908" t="s">
        <v>86</v>
      </c>
      <c r="C2908" t="s">
        <v>183</v>
      </c>
      <c r="D2908" t="s">
        <v>4927</v>
      </c>
      <c r="E2908">
        <v>0</v>
      </c>
      <c r="F2908">
        <v>0</v>
      </c>
      <c r="G2908">
        <v>0</v>
      </c>
      <c r="H2908">
        <v>0</v>
      </c>
      <c r="I2908">
        <v>0</v>
      </c>
      <c r="J2908">
        <v>0</v>
      </c>
      <c r="K2908">
        <v>273</v>
      </c>
      <c r="L2908">
        <v>269</v>
      </c>
      <c r="M2908">
        <v>3</v>
      </c>
      <c r="N2908">
        <v>1</v>
      </c>
    </row>
    <row r="2909" spans="1:14" x14ac:dyDescent="0.2">
      <c r="A2909" t="s">
        <v>7841</v>
      </c>
      <c r="B2909" t="s">
        <v>86</v>
      </c>
      <c r="C2909" t="s">
        <v>184</v>
      </c>
      <c r="D2909" t="s">
        <v>4927</v>
      </c>
      <c r="E2909">
        <v>0</v>
      </c>
      <c r="F2909">
        <v>0</v>
      </c>
      <c r="G2909">
        <v>0</v>
      </c>
      <c r="H2909">
        <v>0</v>
      </c>
      <c r="I2909">
        <v>0</v>
      </c>
      <c r="J2909">
        <v>0</v>
      </c>
      <c r="K2909">
        <v>155</v>
      </c>
      <c r="L2909">
        <v>152</v>
      </c>
      <c r="M2909">
        <v>3</v>
      </c>
      <c r="N2909">
        <v>0</v>
      </c>
    </row>
    <row r="2910" spans="1:14" x14ac:dyDescent="0.2">
      <c r="A2910" t="s">
        <v>7842</v>
      </c>
      <c r="B2910" t="s">
        <v>86</v>
      </c>
      <c r="C2910" t="s">
        <v>185</v>
      </c>
      <c r="D2910" t="s">
        <v>4927</v>
      </c>
      <c r="E2910">
        <v>0</v>
      </c>
      <c r="F2910">
        <v>0</v>
      </c>
      <c r="G2910">
        <v>0</v>
      </c>
      <c r="H2910">
        <v>0</v>
      </c>
      <c r="I2910">
        <v>0</v>
      </c>
      <c r="J2910">
        <v>0</v>
      </c>
      <c r="K2910">
        <v>165</v>
      </c>
      <c r="L2910">
        <v>158</v>
      </c>
      <c r="M2910">
        <v>5</v>
      </c>
      <c r="N2910">
        <v>2</v>
      </c>
    </row>
    <row r="2911" spans="1:14" x14ac:dyDescent="0.2">
      <c r="A2911" t="s">
        <v>7843</v>
      </c>
      <c r="B2911" t="s">
        <v>86</v>
      </c>
      <c r="C2911" t="s">
        <v>186</v>
      </c>
      <c r="D2911" t="s">
        <v>4927</v>
      </c>
      <c r="E2911">
        <v>0</v>
      </c>
      <c r="F2911">
        <v>0</v>
      </c>
      <c r="G2911">
        <v>0</v>
      </c>
      <c r="H2911">
        <v>0</v>
      </c>
      <c r="I2911">
        <v>0</v>
      </c>
      <c r="J2911">
        <v>0</v>
      </c>
      <c r="K2911">
        <v>54</v>
      </c>
      <c r="L2911">
        <v>54</v>
      </c>
      <c r="M2911">
        <v>0</v>
      </c>
      <c r="N2911">
        <v>0</v>
      </c>
    </row>
    <row r="2912" spans="1:14" x14ac:dyDescent="0.2">
      <c r="A2912" t="s">
        <v>7844</v>
      </c>
      <c r="B2912" t="s">
        <v>86</v>
      </c>
      <c r="C2912" t="s">
        <v>187</v>
      </c>
      <c r="D2912" t="s">
        <v>4927</v>
      </c>
      <c r="E2912">
        <v>0</v>
      </c>
      <c r="F2912">
        <v>0</v>
      </c>
      <c r="G2912">
        <v>0</v>
      </c>
      <c r="H2912">
        <v>0</v>
      </c>
      <c r="I2912">
        <v>0</v>
      </c>
      <c r="J2912">
        <v>0</v>
      </c>
      <c r="K2912">
        <v>159</v>
      </c>
      <c r="L2912">
        <v>151</v>
      </c>
      <c r="M2912">
        <v>7</v>
      </c>
      <c r="N2912">
        <v>1</v>
      </c>
    </row>
    <row r="2913" spans="1:14" x14ac:dyDescent="0.2">
      <c r="A2913" t="s">
        <v>7845</v>
      </c>
      <c r="B2913" t="s">
        <v>86</v>
      </c>
      <c r="C2913" t="s">
        <v>188</v>
      </c>
      <c r="D2913" t="s">
        <v>4927</v>
      </c>
      <c r="E2913">
        <v>0</v>
      </c>
      <c r="F2913">
        <v>0</v>
      </c>
      <c r="G2913">
        <v>0</v>
      </c>
      <c r="H2913">
        <v>0</v>
      </c>
      <c r="I2913">
        <v>0</v>
      </c>
      <c r="J2913">
        <v>0</v>
      </c>
      <c r="K2913">
        <v>93</v>
      </c>
      <c r="L2913">
        <v>93</v>
      </c>
      <c r="M2913">
        <v>0</v>
      </c>
      <c r="N2913">
        <v>0</v>
      </c>
    </row>
    <row r="2914" spans="1:14" x14ac:dyDescent="0.2">
      <c r="A2914" t="s">
        <v>7846</v>
      </c>
      <c r="B2914" t="s">
        <v>86</v>
      </c>
      <c r="C2914" t="s">
        <v>189</v>
      </c>
      <c r="D2914" t="s">
        <v>4927</v>
      </c>
      <c r="E2914">
        <v>0</v>
      </c>
      <c r="F2914">
        <v>0</v>
      </c>
      <c r="G2914">
        <v>0</v>
      </c>
      <c r="H2914">
        <v>0</v>
      </c>
      <c r="I2914">
        <v>0</v>
      </c>
      <c r="J2914">
        <v>0</v>
      </c>
      <c r="K2914">
        <v>90</v>
      </c>
      <c r="L2914">
        <v>86</v>
      </c>
      <c r="M2914">
        <v>4</v>
      </c>
      <c r="N2914">
        <v>0</v>
      </c>
    </row>
    <row r="2915" spans="1:14" x14ac:dyDescent="0.2">
      <c r="A2915" t="s">
        <v>7847</v>
      </c>
      <c r="B2915" t="s">
        <v>86</v>
      </c>
      <c r="C2915" t="s">
        <v>190</v>
      </c>
      <c r="D2915" t="s">
        <v>4927</v>
      </c>
      <c r="E2915">
        <v>0</v>
      </c>
      <c r="F2915">
        <v>0</v>
      </c>
      <c r="G2915">
        <v>0</v>
      </c>
      <c r="H2915">
        <v>0</v>
      </c>
      <c r="I2915">
        <v>0</v>
      </c>
      <c r="J2915">
        <v>0</v>
      </c>
      <c r="K2915">
        <v>315</v>
      </c>
      <c r="L2915">
        <v>311</v>
      </c>
      <c r="M2915">
        <v>4</v>
      </c>
      <c r="N2915">
        <v>0</v>
      </c>
    </row>
    <row r="2916" spans="1:14" x14ac:dyDescent="0.2">
      <c r="A2916" t="s">
        <v>7848</v>
      </c>
      <c r="B2916" t="s">
        <v>86</v>
      </c>
      <c r="C2916" t="s">
        <v>191</v>
      </c>
      <c r="D2916" t="s">
        <v>4927</v>
      </c>
      <c r="E2916">
        <v>0</v>
      </c>
      <c r="F2916">
        <v>0</v>
      </c>
      <c r="G2916">
        <v>0</v>
      </c>
      <c r="H2916">
        <v>0</v>
      </c>
      <c r="I2916">
        <v>0</v>
      </c>
      <c r="J2916">
        <v>0</v>
      </c>
      <c r="K2916">
        <v>63</v>
      </c>
      <c r="L2916">
        <v>63</v>
      </c>
      <c r="M2916">
        <v>0</v>
      </c>
      <c r="N2916">
        <v>0</v>
      </c>
    </row>
    <row r="2917" spans="1:14" x14ac:dyDescent="0.2">
      <c r="A2917" t="s">
        <v>7849</v>
      </c>
      <c r="B2917" t="s">
        <v>86</v>
      </c>
      <c r="C2917" t="s">
        <v>192</v>
      </c>
      <c r="D2917" t="s">
        <v>4927</v>
      </c>
      <c r="E2917">
        <v>0</v>
      </c>
      <c r="F2917">
        <v>0</v>
      </c>
      <c r="G2917">
        <v>0</v>
      </c>
      <c r="H2917">
        <v>0</v>
      </c>
      <c r="I2917">
        <v>0</v>
      </c>
      <c r="J2917">
        <v>0</v>
      </c>
      <c r="K2917">
        <v>76</v>
      </c>
      <c r="L2917">
        <v>76</v>
      </c>
      <c r="M2917">
        <v>0</v>
      </c>
      <c r="N2917">
        <v>0</v>
      </c>
    </row>
    <row r="2918" spans="1:14" x14ac:dyDescent="0.2">
      <c r="A2918" t="s">
        <v>7850</v>
      </c>
      <c r="B2918" t="s">
        <v>86</v>
      </c>
      <c r="C2918" t="s">
        <v>193</v>
      </c>
      <c r="D2918" t="s">
        <v>4927</v>
      </c>
      <c r="E2918">
        <v>0</v>
      </c>
      <c r="F2918">
        <v>0</v>
      </c>
      <c r="G2918">
        <v>0</v>
      </c>
      <c r="H2918">
        <v>0</v>
      </c>
      <c r="I2918">
        <v>0</v>
      </c>
      <c r="J2918">
        <v>0</v>
      </c>
      <c r="K2918">
        <v>203</v>
      </c>
      <c r="L2918">
        <v>200</v>
      </c>
      <c r="M2918">
        <v>2</v>
      </c>
      <c r="N2918">
        <v>1</v>
      </c>
    </row>
    <row r="2919" spans="1:14" x14ac:dyDescent="0.2">
      <c r="A2919" t="s">
        <v>7851</v>
      </c>
      <c r="B2919" t="s">
        <v>86</v>
      </c>
      <c r="C2919" t="s">
        <v>194</v>
      </c>
      <c r="D2919" t="s">
        <v>4927</v>
      </c>
      <c r="E2919">
        <v>0</v>
      </c>
      <c r="F2919">
        <v>0</v>
      </c>
      <c r="G2919">
        <v>0</v>
      </c>
      <c r="H2919">
        <v>0</v>
      </c>
      <c r="I2919">
        <v>0</v>
      </c>
      <c r="J2919">
        <v>0</v>
      </c>
      <c r="K2919">
        <v>118</v>
      </c>
      <c r="L2919">
        <v>117</v>
      </c>
      <c r="M2919">
        <v>1</v>
      </c>
      <c r="N2919">
        <v>0</v>
      </c>
    </row>
    <row r="2920" spans="1:14" x14ac:dyDescent="0.2">
      <c r="A2920" t="s">
        <v>7852</v>
      </c>
      <c r="B2920" t="s">
        <v>86</v>
      </c>
      <c r="C2920" t="s">
        <v>195</v>
      </c>
      <c r="D2920" t="s">
        <v>4927</v>
      </c>
      <c r="E2920">
        <v>0</v>
      </c>
      <c r="F2920">
        <v>0</v>
      </c>
      <c r="G2920">
        <v>0</v>
      </c>
      <c r="H2920">
        <v>0</v>
      </c>
      <c r="I2920">
        <v>0</v>
      </c>
      <c r="J2920">
        <v>0</v>
      </c>
      <c r="K2920">
        <v>108</v>
      </c>
      <c r="L2920">
        <v>108</v>
      </c>
      <c r="M2920">
        <v>0</v>
      </c>
      <c r="N2920">
        <v>0</v>
      </c>
    </row>
    <row r="2921" spans="1:14" x14ac:dyDescent="0.2">
      <c r="A2921" t="s">
        <v>7853</v>
      </c>
      <c r="B2921" t="s">
        <v>86</v>
      </c>
      <c r="C2921" t="s">
        <v>196</v>
      </c>
      <c r="D2921" t="s">
        <v>4927</v>
      </c>
      <c r="E2921">
        <v>0</v>
      </c>
      <c r="F2921">
        <v>0</v>
      </c>
      <c r="G2921">
        <v>0</v>
      </c>
      <c r="H2921">
        <v>0</v>
      </c>
      <c r="I2921">
        <v>0</v>
      </c>
      <c r="J2921">
        <v>0</v>
      </c>
      <c r="K2921">
        <v>294</v>
      </c>
      <c r="L2921">
        <v>291</v>
      </c>
      <c r="M2921">
        <v>2</v>
      </c>
      <c r="N2921">
        <v>1</v>
      </c>
    </row>
    <row r="2922" spans="1:14" x14ac:dyDescent="0.2">
      <c r="A2922" t="s">
        <v>7854</v>
      </c>
      <c r="B2922" t="s">
        <v>86</v>
      </c>
      <c r="C2922" t="s">
        <v>197</v>
      </c>
      <c r="D2922" t="s">
        <v>4927</v>
      </c>
      <c r="E2922">
        <v>0</v>
      </c>
      <c r="F2922">
        <v>0</v>
      </c>
      <c r="G2922">
        <v>0</v>
      </c>
      <c r="H2922">
        <v>0</v>
      </c>
      <c r="I2922">
        <v>0</v>
      </c>
      <c r="J2922">
        <v>0</v>
      </c>
      <c r="K2922">
        <v>128</v>
      </c>
      <c r="L2922">
        <v>127</v>
      </c>
      <c r="M2922">
        <v>1</v>
      </c>
      <c r="N2922">
        <v>0</v>
      </c>
    </row>
    <row r="2923" spans="1:14" x14ac:dyDescent="0.2">
      <c r="A2923" t="s">
        <v>7855</v>
      </c>
      <c r="B2923" t="s">
        <v>86</v>
      </c>
      <c r="C2923" t="s">
        <v>276</v>
      </c>
      <c r="D2923" t="s">
        <v>4927</v>
      </c>
      <c r="E2923">
        <v>0</v>
      </c>
      <c r="F2923">
        <v>0</v>
      </c>
      <c r="G2923">
        <v>0</v>
      </c>
      <c r="H2923">
        <v>0</v>
      </c>
      <c r="I2923">
        <v>0</v>
      </c>
      <c r="J2923">
        <v>0</v>
      </c>
      <c r="K2923">
        <v>6</v>
      </c>
      <c r="L2923">
        <v>6</v>
      </c>
      <c r="M2923">
        <v>0</v>
      </c>
      <c r="N2923">
        <v>0</v>
      </c>
    </row>
    <row r="2924" spans="1:14" x14ac:dyDescent="0.2">
      <c r="A2924" t="s">
        <v>7856</v>
      </c>
      <c r="B2924" t="s">
        <v>86</v>
      </c>
      <c r="C2924" t="s">
        <v>198</v>
      </c>
      <c r="D2924" t="s">
        <v>4927</v>
      </c>
      <c r="E2924">
        <v>0</v>
      </c>
      <c r="F2924">
        <v>0</v>
      </c>
      <c r="G2924">
        <v>0</v>
      </c>
      <c r="H2924">
        <v>0</v>
      </c>
      <c r="I2924">
        <v>0</v>
      </c>
      <c r="J2924">
        <v>0</v>
      </c>
      <c r="K2924">
        <v>119</v>
      </c>
      <c r="L2924">
        <v>117</v>
      </c>
      <c r="M2924">
        <v>2</v>
      </c>
      <c r="N2924">
        <v>0</v>
      </c>
    </row>
    <row r="2925" spans="1:14" x14ac:dyDescent="0.2">
      <c r="A2925" t="s">
        <v>7857</v>
      </c>
      <c r="B2925" t="s">
        <v>86</v>
      </c>
      <c r="C2925" t="s">
        <v>199</v>
      </c>
      <c r="D2925" t="s">
        <v>4927</v>
      </c>
      <c r="E2925">
        <v>0</v>
      </c>
      <c r="F2925">
        <v>0</v>
      </c>
      <c r="G2925">
        <v>0</v>
      </c>
      <c r="H2925">
        <v>0</v>
      </c>
      <c r="I2925">
        <v>0</v>
      </c>
      <c r="J2925">
        <v>0</v>
      </c>
      <c r="K2925">
        <v>414</v>
      </c>
      <c r="L2925">
        <v>411</v>
      </c>
      <c r="M2925">
        <v>2</v>
      </c>
      <c r="N2925">
        <v>1</v>
      </c>
    </row>
    <row r="2926" spans="1:14" x14ac:dyDescent="0.2">
      <c r="A2926" t="s">
        <v>7858</v>
      </c>
      <c r="B2926" t="s">
        <v>86</v>
      </c>
      <c r="C2926" t="s">
        <v>200</v>
      </c>
      <c r="D2926" t="s">
        <v>4927</v>
      </c>
      <c r="E2926">
        <v>0</v>
      </c>
      <c r="F2926">
        <v>0</v>
      </c>
      <c r="G2926">
        <v>0</v>
      </c>
      <c r="H2926">
        <v>0</v>
      </c>
      <c r="I2926">
        <v>0</v>
      </c>
      <c r="J2926">
        <v>0</v>
      </c>
      <c r="K2926">
        <v>121</v>
      </c>
      <c r="L2926">
        <v>117</v>
      </c>
      <c r="M2926">
        <v>4</v>
      </c>
      <c r="N2926">
        <v>0</v>
      </c>
    </row>
    <row r="2927" spans="1:14" x14ac:dyDescent="0.2">
      <c r="A2927" t="s">
        <v>7859</v>
      </c>
      <c r="B2927" t="s">
        <v>86</v>
      </c>
      <c r="C2927" t="s">
        <v>201</v>
      </c>
      <c r="D2927" t="s">
        <v>4927</v>
      </c>
      <c r="E2927">
        <v>0</v>
      </c>
      <c r="F2927">
        <v>0</v>
      </c>
      <c r="G2927">
        <v>0</v>
      </c>
      <c r="H2927">
        <v>0</v>
      </c>
      <c r="I2927">
        <v>0</v>
      </c>
      <c r="J2927">
        <v>0</v>
      </c>
      <c r="K2927">
        <v>376</v>
      </c>
      <c r="L2927">
        <v>374</v>
      </c>
      <c r="M2927">
        <v>2</v>
      </c>
      <c r="N2927">
        <v>0</v>
      </c>
    </row>
    <row r="2928" spans="1:14" x14ac:dyDescent="0.2">
      <c r="A2928" t="s">
        <v>7860</v>
      </c>
      <c r="B2928" t="s">
        <v>86</v>
      </c>
      <c r="C2928" t="s">
        <v>202</v>
      </c>
      <c r="D2928" t="s">
        <v>4927</v>
      </c>
      <c r="E2928">
        <v>0</v>
      </c>
      <c r="F2928">
        <v>0</v>
      </c>
      <c r="G2928">
        <v>0</v>
      </c>
      <c r="H2928">
        <v>0</v>
      </c>
      <c r="I2928">
        <v>0</v>
      </c>
      <c r="J2928">
        <v>0</v>
      </c>
      <c r="K2928">
        <v>138</v>
      </c>
      <c r="L2928">
        <v>138</v>
      </c>
      <c r="M2928">
        <v>0</v>
      </c>
      <c r="N2928">
        <v>0</v>
      </c>
    </row>
    <row r="2929" spans="1:14" x14ac:dyDescent="0.2">
      <c r="A2929" t="s">
        <v>7861</v>
      </c>
      <c r="B2929" t="s">
        <v>86</v>
      </c>
      <c r="C2929" t="s">
        <v>203</v>
      </c>
      <c r="D2929" t="s">
        <v>4927</v>
      </c>
      <c r="E2929">
        <v>0</v>
      </c>
      <c r="F2929">
        <v>0</v>
      </c>
      <c r="G2929">
        <v>0</v>
      </c>
      <c r="H2929">
        <v>0</v>
      </c>
      <c r="I2929">
        <v>0</v>
      </c>
      <c r="J2929">
        <v>0</v>
      </c>
      <c r="K2929">
        <v>106</v>
      </c>
      <c r="L2929">
        <v>104</v>
      </c>
      <c r="M2929">
        <v>1</v>
      </c>
      <c r="N2929">
        <v>1</v>
      </c>
    </row>
    <row r="2930" spans="1:14" x14ac:dyDescent="0.2">
      <c r="A2930" t="s">
        <v>7862</v>
      </c>
      <c r="B2930" t="s">
        <v>86</v>
      </c>
      <c r="C2930" t="s">
        <v>204</v>
      </c>
      <c r="D2930" t="s">
        <v>4927</v>
      </c>
      <c r="E2930">
        <v>0</v>
      </c>
      <c r="F2930">
        <v>0</v>
      </c>
      <c r="G2930">
        <v>0</v>
      </c>
      <c r="H2930">
        <v>0</v>
      </c>
      <c r="I2930">
        <v>0</v>
      </c>
      <c r="J2930">
        <v>0</v>
      </c>
      <c r="K2930">
        <v>77</v>
      </c>
      <c r="L2930">
        <v>77</v>
      </c>
      <c r="M2930">
        <v>0</v>
      </c>
      <c r="N2930">
        <v>0</v>
      </c>
    </row>
    <row r="2931" spans="1:14" x14ac:dyDescent="0.2">
      <c r="A2931" t="s">
        <v>7863</v>
      </c>
      <c r="B2931" t="s">
        <v>86</v>
      </c>
      <c r="C2931" t="s">
        <v>205</v>
      </c>
      <c r="D2931" t="s">
        <v>4927</v>
      </c>
      <c r="E2931">
        <v>0</v>
      </c>
      <c r="F2931">
        <v>0</v>
      </c>
      <c r="G2931">
        <v>0</v>
      </c>
      <c r="H2931">
        <v>0</v>
      </c>
      <c r="I2931">
        <v>0</v>
      </c>
      <c r="J2931">
        <v>0</v>
      </c>
      <c r="K2931">
        <v>80</v>
      </c>
      <c r="L2931">
        <v>79</v>
      </c>
      <c r="M2931">
        <v>1</v>
      </c>
      <c r="N2931">
        <v>0</v>
      </c>
    </row>
    <row r="2932" spans="1:14" x14ac:dyDescent="0.2">
      <c r="A2932" t="s">
        <v>7864</v>
      </c>
      <c r="B2932" t="s">
        <v>86</v>
      </c>
      <c r="C2932" t="s">
        <v>206</v>
      </c>
      <c r="D2932" t="s">
        <v>4927</v>
      </c>
      <c r="E2932">
        <v>0</v>
      </c>
      <c r="F2932">
        <v>0</v>
      </c>
      <c r="G2932">
        <v>0</v>
      </c>
      <c r="H2932">
        <v>0</v>
      </c>
      <c r="I2932">
        <v>0</v>
      </c>
      <c r="J2932">
        <v>0</v>
      </c>
      <c r="K2932">
        <v>135</v>
      </c>
      <c r="L2932">
        <v>133</v>
      </c>
      <c r="M2932">
        <v>2</v>
      </c>
      <c r="N2932">
        <v>0</v>
      </c>
    </row>
    <row r="2933" spans="1:14" x14ac:dyDescent="0.2">
      <c r="A2933" t="s">
        <v>7865</v>
      </c>
      <c r="B2933" t="s">
        <v>86</v>
      </c>
      <c r="C2933" t="s">
        <v>207</v>
      </c>
      <c r="D2933" t="s">
        <v>4927</v>
      </c>
      <c r="E2933">
        <v>0</v>
      </c>
      <c r="F2933">
        <v>0</v>
      </c>
      <c r="G2933">
        <v>0</v>
      </c>
      <c r="H2933">
        <v>0</v>
      </c>
      <c r="I2933">
        <v>0</v>
      </c>
      <c r="J2933">
        <v>0</v>
      </c>
      <c r="K2933">
        <v>91</v>
      </c>
      <c r="L2933">
        <v>89</v>
      </c>
      <c r="M2933">
        <v>2</v>
      </c>
      <c r="N2933">
        <v>0</v>
      </c>
    </row>
    <row r="2934" spans="1:14" x14ac:dyDescent="0.2">
      <c r="A2934" t="s">
        <v>7866</v>
      </c>
      <c r="B2934" t="s">
        <v>86</v>
      </c>
      <c r="C2934" t="s">
        <v>208</v>
      </c>
      <c r="D2934" t="s">
        <v>4927</v>
      </c>
      <c r="E2934">
        <v>0</v>
      </c>
      <c r="F2934">
        <v>0</v>
      </c>
      <c r="G2934">
        <v>0</v>
      </c>
      <c r="H2934">
        <v>0</v>
      </c>
      <c r="I2934">
        <v>0</v>
      </c>
      <c r="J2934">
        <v>0</v>
      </c>
      <c r="K2934">
        <v>117</v>
      </c>
      <c r="L2934">
        <v>116</v>
      </c>
      <c r="M2934">
        <v>0</v>
      </c>
      <c r="N2934">
        <v>1</v>
      </c>
    </row>
    <row r="2935" spans="1:14" x14ac:dyDescent="0.2">
      <c r="A2935" t="s">
        <v>7867</v>
      </c>
      <c r="B2935" t="s">
        <v>86</v>
      </c>
      <c r="C2935" t="s">
        <v>209</v>
      </c>
      <c r="D2935" t="s">
        <v>4927</v>
      </c>
      <c r="E2935">
        <v>0</v>
      </c>
      <c r="F2935">
        <v>0</v>
      </c>
      <c r="G2935">
        <v>0</v>
      </c>
      <c r="H2935">
        <v>0</v>
      </c>
      <c r="I2935">
        <v>0</v>
      </c>
      <c r="J2935">
        <v>0</v>
      </c>
      <c r="K2935">
        <v>134</v>
      </c>
      <c r="L2935">
        <v>133</v>
      </c>
      <c r="M2935">
        <v>0</v>
      </c>
      <c r="N2935">
        <v>1</v>
      </c>
    </row>
    <row r="2936" spans="1:14" x14ac:dyDescent="0.2">
      <c r="A2936" t="s">
        <v>7868</v>
      </c>
      <c r="B2936" t="s">
        <v>86</v>
      </c>
      <c r="C2936" t="s">
        <v>210</v>
      </c>
      <c r="D2936" t="s">
        <v>4927</v>
      </c>
      <c r="E2936">
        <v>0</v>
      </c>
      <c r="F2936">
        <v>0</v>
      </c>
      <c r="G2936">
        <v>0</v>
      </c>
      <c r="H2936">
        <v>0</v>
      </c>
      <c r="I2936">
        <v>0</v>
      </c>
      <c r="J2936">
        <v>0</v>
      </c>
      <c r="K2936">
        <v>137</v>
      </c>
      <c r="L2936">
        <v>135</v>
      </c>
      <c r="M2936">
        <v>1</v>
      </c>
      <c r="N2936">
        <v>1</v>
      </c>
    </row>
    <row r="2937" spans="1:14" x14ac:dyDescent="0.2">
      <c r="A2937" t="s">
        <v>7869</v>
      </c>
      <c r="B2937" t="s">
        <v>86</v>
      </c>
      <c r="C2937" t="s">
        <v>211</v>
      </c>
      <c r="D2937" t="s">
        <v>4927</v>
      </c>
      <c r="E2937">
        <v>0</v>
      </c>
      <c r="F2937">
        <v>0</v>
      </c>
      <c r="G2937">
        <v>0</v>
      </c>
      <c r="H2937">
        <v>0</v>
      </c>
      <c r="I2937">
        <v>0</v>
      </c>
      <c r="J2937">
        <v>0</v>
      </c>
      <c r="K2937">
        <v>17</v>
      </c>
      <c r="L2937">
        <v>16</v>
      </c>
      <c r="M2937">
        <v>1</v>
      </c>
      <c r="N2937">
        <v>0</v>
      </c>
    </row>
    <row r="2938" spans="1:14" x14ac:dyDescent="0.2">
      <c r="A2938" t="s">
        <v>7870</v>
      </c>
      <c r="B2938" t="s">
        <v>86</v>
      </c>
      <c r="C2938" t="s">
        <v>212</v>
      </c>
      <c r="D2938" t="s">
        <v>4927</v>
      </c>
      <c r="E2938">
        <v>0</v>
      </c>
      <c r="F2938">
        <v>0</v>
      </c>
      <c r="G2938">
        <v>0</v>
      </c>
      <c r="H2938">
        <v>0</v>
      </c>
      <c r="I2938">
        <v>0</v>
      </c>
      <c r="J2938">
        <v>0</v>
      </c>
      <c r="K2938">
        <v>136</v>
      </c>
      <c r="L2938">
        <v>135</v>
      </c>
      <c r="M2938">
        <v>1</v>
      </c>
      <c r="N2938">
        <v>0</v>
      </c>
    </row>
    <row r="2939" spans="1:14" x14ac:dyDescent="0.2">
      <c r="A2939" t="s">
        <v>7871</v>
      </c>
      <c r="B2939" t="s">
        <v>86</v>
      </c>
      <c r="C2939" t="s">
        <v>213</v>
      </c>
      <c r="D2939" t="s">
        <v>4927</v>
      </c>
      <c r="E2939">
        <v>0</v>
      </c>
      <c r="F2939">
        <v>0</v>
      </c>
      <c r="G2939">
        <v>0</v>
      </c>
      <c r="H2939">
        <v>0</v>
      </c>
      <c r="I2939">
        <v>0</v>
      </c>
      <c r="J2939">
        <v>0</v>
      </c>
      <c r="K2939">
        <v>112</v>
      </c>
      <c r="L2939">
        <v>110</v>
      </c>
      <c r="M2939">
        <v>0</v>
      </c>
      <c r="N2939">
        <v>2</v>
      </c>
    </row>
    <row r="2940" spans="1:14" x14ac:dyDescent="0.2">
      <c r="A2940" t="s">
        <v>7872</v>
      </c>
      <c r="B2940" t="s">
        <v>86</v>
      </c>
      <c r="C2940" t="s">
        <v>214</v>
      </c>
      <c r="D2940" t="s">
        <v>4927</v>
      </c>
      <c r="E2940">
        <v>0</v>
      </c>
      <c r="F2940">
        <v>0</v>
      </c>
      <c r="G2940">
        <v>0</v>
      </c>
      <c r="H2940">
        <v>0</v>
      </c>
      <c r="I2940">
        <v>0</v>
      </c>
      <c r="J2940">
        <v>0</v>
      </c>
      <c r="K2940">
        <v>72</v>
      </c>
      <c r="L2940">
        <v>72</v>
      </c>
      <c r="M2940">
        <v>0</v>
      </c>
      <c r="N2940">
        <v>0</v>
      </c>
    </row>
    <row r="2941" spans="1:14" x14ac:dyDescent="0.2">
      <c r="A2941" t="s">
        <v>7873</v>
      </c>
      <c r="B2941" t="s">
        <v>86</v>
      </c>
      <c r="C2941" t="s">
        <v>215</v>
      </c>
      <c r="D2941" t="s">
        <v>4927</v>
      </c>
      <c r="E2941">
        <v>0</v>
      </c>
      <c r="F2941">
        <v>0</v>
      </c>
      <c r="G2941">
        <v>0</v>
      </c>
      <c r="H2941">
        <v>0</v>
      </c>
      <c r="I2941">
        <v>0</v>
      </c>
      <c r="J2941">
        <v>0</v>
      </c>
      <c r="K2941">
        <v>214</v>
      </c>
      <c r="L2941">
        <v>212</v>
      </c>
      <c r="M2941">
        <v>2</v>
      </c>
      <c r="N2941">
        <v>0</v>
      </c>
    </row>
    <row r="2942" spans="1:14" x14ac:dyDescent="0.2">
      <c r="A2942" t="s">
        <v>7874</v>
      </c>
      <c r="B2942" t="s">
        <v>86</v>
      </c>
      <c r="C2942" t="s">
        <v>216</v>
      </c>
      <c r="D2942" t="s">
        <v>4927</v>
      </c>
      <c r="E2942">
        <v>0</v>
      </c>
      <c r="F2942">
        <v>0</v>
      </c>
      <c r="G2942">
        <v>0</v>
      </c>
      <c r="H2942">
        <v>0</v>
      </c>
      <c r="I2942">
        <v>0</v>
      </c>
      <c r="J2942">
        <v>0</v>
      </c>
      <c r="K2942">
        <v>135</v>
      </c>
      <c r="L2942">
        <v>133</v>
      </c>
      <c r="M2942">
        <v>2</v>
      </c>
      <c r="N2942">
        <v>0</v>
      </c>
    </row>
    <row r="2943" spans="1:14" x14ac:dyDescent="0.2">
      <c r="A2943" t="s">
        <v>7875</v>
      </c>
      <c r="B2943" t="s">
        <v>86</v>
      </c>
      <c r="C2943" t="s">
        <v>217</v>
      </c>
      <c r="D2943" t="s">
        <v>4927</v>
      </c>
      <c r="E2943">
        <v>0</v>
      </c>
      <c r="F2943">
        <v>0</v>
      </c>
      <c r="G2943">
        <v>0</v>
      </c>
      <c r="H2943">
        <v>0</v>
      </c>
      <c r="I2943">
        <v>0</v>
      </c>
      <c r="J2943">
        <v>0</v>
      </c>
      <c r="K2943">
        <v>70</v>
      </c>
      <c r="L2943">
        <v>69</v>
      </c>
      <c r="M2943">
        <v>1</v>
      </c>
      <c r="N2943">
        <v>0</v>
      </c>
    </row>
    <row r="2944" spans="1:14" x14ac:dyDescent="0.2">
      <c r="A2944" t="s">
        <v>7876</v>
      </c>
      <c r="B2944" t="s">
        <v>86</v>
      </c>
      <c r="C2944" t="s">
        <v>218</v>
      </c>
      <c r="D2944" t="s">
        <v>4927</v>
      </c>
      <c r="E2944">
        <v>0</v>
      </c>
      <c r="F2944">
        <v>0</v>
      </c>
      <c r="G2944">
        <v>0</v>
      </c>
      <c r="H2944">
        <v>0</v>
      </c>
      <c r="I2944">
        <v>0</v>
      </c>
      <c r="J2944">
        <v>0</v>
      </c>
      <c r="K2944">
        <v>114</v>
      </c>
      <c r="L2944">
        <v>113</v>
      </c>
      <c r="M2944">
        <v>1</v>
      </c>
      <c r="N2944">
        <v>0</v>
      </c>
    </row>
    <row r="2945" spans="1:14" x14ac:dyDescent="0.2">
      <c r="A2945" t="s">
        <v>7877</v>
      </c>
      <c r="B2945" t="s">
        <v>86</v>
      </c>
      <c r="C2945" t="s">
        <v>219</v>
      </c>
      <c r="D2945" t="s">
        <v>4927</v>
      </c>
      <c r="E2945">
        <v>0</v>
      </c>
      <c r="F2945">
        <v>0</v>
      </c>
      <c r="G2945">
        <v>0</v>
      </c>
      <c r="H2945">
        <v>0</v>
      </c>
      <c r="I2945">
        <v>0</v>
      </c>
      <c r="J2945">
        <v>0</v>
      </c>
      <c r="K2945">
        <v>194</v>
      </c>
      <c r="L2945">
        <v>192</v>
      </c>
      <c r="M2945">
        <v>2</v>
      </c>
      <c r="N2945">
        <v>0</v>
      </c>
    </row>
    <row r="2946" spans="1:14" x14ac:dyDescent="0.2">
      <c r="A2946" t="s">
        <v>7878</v>
      </c>
      <c r="B2946" t="s">
        <v>86</v>
      </c>
      <c r="C2946" t="s">
        <v>220</v>
      </c>
      <c r="D2946" t="s">
        <v>4927</v>
      </c>
      <c r="E2946">
        <v>0</v>
      </c>
      <c r="F2946">
        <v>0</v>
      </c>
      <c r="G2946">
        <v>0</v>
      </c>
      <c r="H2946">
        <v>0</v>
      </c>
      <c r="I2946">
        <v>0</v>
      </c>
      <c r="J2946">
        <v>0</v>
      </c>
      <c r="K2946">
        <v>136</v>
      </c>
      <c r="L2946">
        <v>136</v>
      </c>
      <c r="M2946">
        <v>0</v>
      </c>
      <c r="N2946">
        <v>0</v>
      </c>
    </row>
    <row r="2947" spans="1:14" x14ac:dyDescent="0.2">
      <c r="A2947" t="s">
        <v>7879</v>
      </c>
      <c r="B2947" t="s">
        <v>86</v>
      </c>
      <c r="C2947" t="s">
        <v>221</v>
      </c>
      <c r="D2947" t="s">
        <v>4927</v>
      </c>
      <c r="E2947">
        <v>0</v>
      </c>
      <c r="F2947">
        <v>0</v>
      </c>
      <c r="G2947">
        <v>0</v>
      </c>
      <c r="H2947">
        <v>0</v>
      </c>
      <c r="I2947">
        <v>0</v>
      </c>
      <c r="J2947">
        <v>0</v>
      </c>
      <c r="K2947">
        <v>60</v>
      </c>
      <c r="L2947">
        <v>60</v>
      </c>
      <c r="M2947">
        <v>0</v>
      </c>
      <c r="N2947">
        <v>0</v>
      </c>
    </row>
    <row r="2948" spans="1:14" x14ac:dyDescent="0.2">
      <c r="A2948" t="s">
        <v>7880</v>
      </c>
      <c r="B2948" t="s">
        <v>86</v>
      </c>
      <c r="C2948" t="s">
        <v>222</v>
      </c>
      <c r="D2948" t="s">
        <v>4927</v>
      </c>
      <c r="E2948">
        <v>0</v>
      </c>
      <c r="F2948">
        <v>0</v>
      </c>
      <c r="G2948">
        <v>0</v>
      </c>
      <c r="H2948">
        <v>0</v>
      </c>
      <c r="I2948">
        <v>0</v>
      </c>
      <c r="J2948">
        <v>0</v>
      </c>
      <c r="K2948">
        <v>109</v>
      </c>
      <c r="L2948">
        <v>108</v>
      </c>
      <c r="M2948">
        <v>1</v>
      </c>
      <c r="N2948">
        <v>0</v>
      </c>
    </row>
    <row r="2949" spans="1:14" x14ac:dyDescent="0.2">
      <c r="A2949" t="s">
        <v>7881</v>
      </c>
      <c r="B2949" t="s">
        <v>86</v>
      </c>
      <c r="C2949" t="s">
        <v>223</v>
      </c>
      <c r="D2949" t="s">
        <v>4927</v>
      </c>
      <c r="E2949">
        <v>0</v>
      </c>
      <c r="F2949">
        <v>0</v>
      </c>
      <c r="G2949">
        <v>0</v>
      </c>
      <c r="H2949">
        <v>0</v>
      </c>
      <c r="I2949">
        <v>0</v>
      </c>
      <c r="J2949">
        <v>0</v>
      </c>
      <c r="K2949">
        <v>116</v>
      </c>
      <c r="L2949">
        <v>115</v>
      </c>
      <c r="M2949">
        <v>1</v>
      </c>
      <c r="N2949">
        <v>0</v>
      </c>
    </row>
    <row r="2950" spans="1:14" x14ac:dyDescent="0.2">
      <c r="A2950" t="s">
        <v>7882</v>
      </c>
      <c r="B2950" t="s">
        <v>86</v>
      </c>
      <c r="C2950" t="s">
        <v>224</v>
      </c>
      <c r="D2950" t="s">
        <v>4927</v>
      </c>
      <c r="E2950">
        <v>0</v>
      </c>
      <c r="F2950">
        <v>0</v>
      </c>
      <c r="G2950">
        <v>0</v>
      </c>
      <c r="H2950">
        <v>0</v>
      </c>
      <c r="I2950">
        <v>0</v>
      </c>
      <c r="J2950">
        <v>0</v>
      </c>
      <c r="K2950">
        <v>189</v>
      </c>
      <c r="L2950">
        <v>186</v>
      </c>
      <c r="M2950">
        <v>2</v>
      </c>
      <c r="N2950">
        <v>1</v>
      </c>
    </row>
    <row r="2951" spans="1:14" x14ac:dyDescent="0.2">
      <c r="A2951" t="s">
        <v>7883</v>
      </c>
      <c r="B2951" t="s">
        <v>86</v>
      </c>
      <c r="C2951" t="s">
        <v>225</v>
      </c>
      <c r="D2951" t="s">
        <v>4927</v>
      </c>
      <c r="E2951">
        <v>0</v>
      </c>
      <c r="F2951">
        <v>0</v>
      </c>
      <c r="G2951">
        <v>0</v>
      </c>
      <c r="H2951">
        <v>0</v>
      </c>
      <c r="I2951">
        <v>0</v>
      </c>
      <c r="J2951">
        <v>0</v>
      </c>
      <c r="K2951">
        <v>58</v>
      </c>
      <c r="L2951">
        <v>58</v>
      </c>
      <c r="M2951">
        <v>0</v>
      </c>
      <c r="N2951">
        <v>0</v>
      </c>
    </row>
    <row r="2952" spans="1:14" x14ac:dyDescent="0.2">
      <c r="A2952" t="s">
        <v>7884</v>
      </c>
      <c r="B2952" t="s">
        <v>86</v>
      </c>
      <c r="C2952" t="s">
        <v>226</v>
      </c>
      <c r="D2952" t="s">
        <v>4927</v>
      </c>
      <c r="E2952">
        <v>0</v>
      </c>
      <c r="F2952">
        <v>0</v>
      </c>
      <c r="G2952">
        <v>0</v>
      </c>
      <c r="H2952">
        <v>0</v>
      </c>
      <c r="I2952">
        <v>0</v>
      </c>
      <c r="J2952">
        <v>0</v>
      </c>
      <c r="K2952">
        <v>392</v>
      </c>
      <c r="L2952">
        <v>388</v>
      </c>
      <c r="M2952">
        <v>2</v>
      </c>
      <c r="N2952">
        <v>2</v>
      </c>
    </row>
    <row r="2953" spans="1:14" x14ac:dyDescent="0.2">
      <c r="A2953" t="s">
        <v>7885</v>
      </c>
      <c r="B2953" t="s">
        <v>86</v>
      </c>
      <c r="C2953" t="s">
        <v>227</v>
      </c>
      <c r="D2953" t="s">
        <v>4927</v>
      </c>
      <c r="E2953">
        <v>0</v>
      </c>
      <c r="F2953">
        <v>0</v>
      </c>
      <c r="G2953">
        <v>0</v>
      </c>
      <c r="H2953">
        <v>0</v>
      </c>
      <c r="I2953">
        <v>0</v>
      </c>
      <c r="J2953">
        <v>0</v>
      </c>
      <c r="K2953">
        <v>194</v>
      </c>
      <c r="L2953">
        <v>193</v>
      </c>
      <c r="M2953">
        <v>1</v>
      </c>
      <c r="N2953">
        <v>0</v>
      </c>
    </row>
    <row r="2954" spans="1:14" x14ac:dyDescent="0.2">
      <c r="A2954" t="s">
        <v>7886</v>
      </c>
      <c r="B2954" t="s">
        <v>86</v>
      </c>
      <c r="C2954" t="s">
        <v>228</v>
      </c>
      <c r="D2954" t="s">
        <v>4927</v>
      </c>
      <c r="E2954">
        <v>0</v>
      </c>
      <c r="F2954">
        <v>0</v>
      </c>
      <c r="G2954">
        <v>0</v>
      </c>
      <c r="H2954">
        <v>0</v>
      </c>
      <c r="I2954">
        <v>0</v>
      </c>
      <c r="J2954">
        <v>0</v>
      </c>
      <c r="K2954">
        <v>119</v>
      </c>
      <c r="L2954">
        <v>118</v>
      </c>
      <c r="M2954">
        <v>1</v>
      </c>
      <c r="N2954">
        <v>0</v>
      </c>
    </row>
    <row r="2955" spans="1:14" x14ac:dyDescent="0.2">
      <c r="A2955" t="s">
        <v>7887</v>
      </c>
      <c r="B2955" t="s">
        <v>86</v>
      </c>
      <c r="C2955" t="s">
        <v>229</v>
      </c>
      <c r="D2955" t="s">
        <v>4927</v>
      </c>
      <c r="E2955">
        <v>0</v>
      </c>
      <c r="F2955">
        <v>0</v>
      </c>
      <c r="G2955">
        <v>0</v>
      </c>
      <c r="H2955">
        <v>0</v>
      </c>
      <c r="I2955">
        <v>0</v>
      </c>
      <c r="J2955">
        <v>0</v>
      </c>
      <c r="K2955">
        <v>80</v>
      </c>
      <c r="L2955">
        <v>79</v>
      </c>
      <c r="M2955">
        <v>0</v>
      </c>
      <c r="N2955">
        <v>1</v>
      </c>
    </row>
    <row r="2956" spans="1:14" x14ac:dyDescent="0.2">
      <c r="A2956" t="s">
        <v>7888</v>
      </c>
      <c r="B2956" t="s">
        <v>86</v>
      </c>
      <c r="C2956" t="s">
        <v>230</v>
      </c>
      <c r="D2956" t="s">
        <v>4927</v>
      </c>
      <c r="E2956">
        <v>0</v>
      </c>
      <c r="F2956">
        <v>0</v>
      </c>
      <c r="G2956">
        <v>0</v>
      </c>
      <c r="H2956">
        <v>0</v>
      </c>
      <c r="I2956">
        <v>0</v>
      </c>
      <c r="J2956">
        <v>0</v>
      </c>
      <c r="K2956">
        <v>313</v>
      </c>
      <c r="L2956">
        <v>311</v>
      </c>
      <c r="M2956">
        <v>2</v>
      </c>
      <c r="N2956">
        <v>0</v>
      </c>
    </row>
    <row r="2957" spans="1:14" x14ac:dyDescent="0.2">
      <c r="A2957" t="s">
        <v>7889</v>
      </c>
      <c r="B2957" t="s">
        <v>86</v>
      </c>
      <c r="C2957" t="s">
        <v>231</v>
      </c>
      <c r="D2957" t="s">
        <v>4927</v>
      </c>
      <c r="E2957">
        <v>0</v>
      </c>
      <c r="F2957">
        <v>0</v>
      </c>
      <c r="G2957">
        <v>0</v>
      </c>
      <c r="H2957">
        <v>0</v>
      </c>
      <c r="I2957">
        <v>0</v>
      </c>
      <c r="J2957">
        <v>0</v>
      </c>
      <c r="K2957">
        <v>86</v>
      </c>
      <c r="L2957">
        <v>86</v>
      </c>
      <c r="M2957">
        <v>0</v>
      </c>
      <c r="N2957">
        <v>0</v>
      </c>
    </row>
    <row r="2958" spans="1:14" x14ac:dyDescent="0.2">
      <c r="A2958" t="s">
        <v>7890</v>
      </c>
      <c r="B2958" t="s">
        <v>86</v>
      </c>
      <c r="C2958" t="s">
        <v>232</v>
      </c>
      <c r="D2958" t="s">
        <v>4927</v>
      </c>
      <c r="E2958">
        <v>0</v>
      </c>
      <c r="F2958">
        <v>0</v>
      </c>
      <c r="G2958">
        <v>0</v>
      </c>
      <c r="H2958">
        <v>0</v>
      </c>
      <c r="I2958">
        <v>0</v>
      </c>
      <c r="J2958">
        <v>0</v>
      </c>
      <c r="K2958">
        <v>861</v>
      </c>
      <c r="L2958">
        <v>858</v>
      </c>
      <c r="M2958">
        <v>3</v>
      </c>
      <c r="N2958">
        <v>0</v>
      </c>
    </row>
    <row r="2959" spans="1:14" x14ac:dyDescent="0.2">
      <c r="A2959" t="s">
        <v>7891</v>
      </c>
      <c r="B2959" t="s">
        <v>86</v>
      </c>
      <c r="C2959" t="s">
        <v>233</v>
      </c>
      <c r="D2959" t="s">
        <v>4927</v>
      </c>
      <c r="E2959">
        <v>0</v>
      </c>
      <c r="F2959">
        <v>0</v>
      </c>
      <c r="G2959">
        <v>0</v>
      </c>
      <c r="H2959">
        <v>0</v>
      </c>
      <c r="I2959">
        <v>0</v>
      </c>
      <c r="J2959">
        <v>0</v>
      </c>
      <c r="K2959">
        <v>150</v>
      </c>
      <c r="L2959">
        <v>147</v>
      </c>
      <c r="M2959">
        <v>3</v>
      </c>
      <c r="N2959">
        <v>0</v>
      </c>
    </row>
    <row r="2960" spans="1:14" x14ac:dyDescent="0.2">
      <c r="A2960" t="s">
        <v>7892</v>
      </c>
      <c r="B2960" t="s">
        <v>86</v>
      </c>
      <c r="C2960" t="s">
        <v>234</v>
      </c>
      <c r="D2960" t="s">
        <v>4927</v>
      </c>
      <c r="E2960">
        <v>0</v>
      </c>
      <c r="F2960">
        <v>0</v>
      </c>
      <c r="G2960">
        <v>0</v>
      </c>
      <c r="H2960">
        <v>0</v>
      </c>
      <c r="I2960">
        <v>0</v>
      </c>
      <c r="J2960">
        <v>0</v>
      </c>
      <c r="K2960">
        <v>137</v>
      </c>
      <c r="L2960">
        <v>135</v>
      </c>
      <c r="M2960">
        <v>2</v>
      </c>
      <c r="N2960">
        <v>0</v>
      </c>
    </row>
    <row r="2961" spans="1:14" x14ac:dyDescent="0.2">
      <c r="A2961" t="s">
        <v>7893</v>
      </c>
      <c r="B2961" t="s">
        <v>86</v>
      </c>
      <c r="C2961" t="s">
        <v>235</v>
      </c>
      <c r="D2961" t="s">
        <v>4927</v>
      </c>
      <c r="E2961">
        <v>0</v>
      </c>
      <c r="F2961">
        <v>0</v>
      </c>
      <c r="G2961">
        <v>0</v>
      </c>
      <c r="H2961">
        <v>0</v>
      </c>
      <c r="I2961">
        <v>0</v>
      </c>
      <c r="J2961">
        <v>0</v>
      </c>
      <c r="K2961">
        <v>153</v>
      </c>
      <c r="L2961">
        <v>149</v>
      </c>
      <c r="M2961">
        <v>4</v>
      </c>
      <c r="N2961">
        <v>0</v>
      </c>
    </row>
    <row r="2962" spans="1:14" x14ac:dyDescent="0.2">
      <c r="A2962" t="s">
        <v>7894</v>
      </c>
      <c r="B2962" t="s">
        <v>86</v>
      </c>
      <c r="C2962" t="s">
        <v>236</v>
      </c>
      <c r="D2962" t="s">
        <v>4927</v>
      </c>
      <c r="E2962">
        <v>0</v>
      </c>
      <c r="F2962">
        <v>0</v>
      </c>
      <c r="G2962">
        <v>0</v>
      </c>
      <c r="H2962">
        <v>0</v>
      </c>
      <c r="I2962">
        <v>0</v>
      </c>
      <c r="J2962">
        <v>0</v>
      </c>
      <c r="K2962">
        <v>92</v>
      </c>
      <c r="L2962">
        <v>88</v>
      </c>
      <c r="M2962">
        <v>2</v>
      </c>
      <c r="N2962">
        <v>2</v>
      </c>
    </row>
    <row r="2963" spans="1:14" x14ac:dyDescent="0.2">
      <c r="A2963" t="s">
        <v>7895</v>
      </c>
      <c r="B2963" t="s">
        <v>86</v>
      </c>
      <c r="C2963" t="s">
        <v>237</v>
      </c>
      <c r="D2963" t="s">
        <v>4927</v>
      </c>
      <c r="E2963">
        <v>0</v>
      </c>
      <c r="F2963">
        <v>0</v>
      </c>
      <c r="G2963">
        <v>0</v>
      </c>
      <c r="H2963">
        <v>0</v>
      </c>
      <c r="I2963">
        <v>0</v>
      </c>
      <c r="J2963">
        <v>0</v>
      </c>
      <c r="K2963">
        <v>104</v>
      </c>
      <c r="L2963">
        <v>104</v>
      </c>
      <c r="M2963">
        <v>0</v>
      </c>
      <c r="N2963">
        <v>0</v>
      </c>
    </row>
    <row r="2964" spans="1:14" x14ac:dyDescent="0.2">
      <c r="A2964" t="s">
        <v>7896</v>
      </c>
      <c r="B2964" t="s">
        <v>86</v>
      </c>
      <c r="C2964" t="s">
        <v>238</v>
      </c>
      <c r="D2964" t="s">
        <v>4927</v>
      </c>
      <c r="E2964">
        <v>0</v>
      </c>
      <c r="F2964">
        <v>0</v>
      </c>
      <c r="G2964">
        <v>0</v>
      </c>
      <c r="H2964">
        <v>0</v>
      </c>
      <c r="I2964">
        <v>0</v>
      </c>
      <c r="J2964">
        <v>0</v>
      </c>
      <c r="K2964">
        <v>61</v>
      </c>
      <c r="L2964">
        <v>61</v>
      </c>
      <c r="M2964">
        <v>0</v>
      </c>
      <c r="N2964">
        <v>0</v>
      </c>
    </row>
    <row r="2965" spans="1:14" x14ac:dyDescent="0.2">
      <c r="A2965" t="s">
        <v>7897</v>
      </c>
      <c r="B2965" t="s">
        <v>86</v>
      </c>
      <c r="C2965" t="s">
        <v>239</v>
      </c>
      <c r="D2965" t="s">
        <v>4927</v>
      </c>
      <c r="E2965">
        <v>0</v>
      </c>
      <c r="F2965">
        <v>0</v>
      </c>
      <c r="G2965">
        <v>0</v>
      </c>
      <c r="H2965">
        <v>0</v>
      </c>
      <c r="I2965">
        <v>0</v>
      </c>
      <c r="J2965">
        <v>0</v>
      </c>
      <c r="K2965">
        <v>90</v>
      </c>
      <c r="L2965">
        <v>89</v>
      </c>
      <c r="M2965">
        <v>1</v>
      </c>
      <c r="N2965">
        <v>0</v>
      </c>
    </row>
    <row r="2966" spans="1:14" x14ac:dyDescent="0.2">
      <c r="A2966" t="s">
        <v>7898</v>
      </c>
      <c r="B2966" t="s">
        <v>86</v>
      </c>
      <c r="C2966" t="s">
        <v>240</v>
      </c>
      <c r="D2966" t="s">
        <v>4927</v>
      </c>
      <c r="E2966">
        <v>0</v>
      </c>
      <c r="F2966">
        <v>0</v>
      </c>
      <c r="G2966">
        <v>0</v>
      </c>
      <c r="H2966">
        <v>0</v>
      </c>
      <c r="I2966">
        <v>0</v>
      </c>
      <c r="J2966">
        <v>0</v>
      </c>
      <c r="K2966">
        <v>152</v>
      </c>
      <c r="L2966">
        <v>151</v>
      </c>
      <c r="M2966">
        <v>1</v>
      </c>
      <c r="N2966">
        <v>0</v>
      </c>
    </row>
    <row r="2967" spans="1:14" x14ac:dyDescent="0.2">
      <c r="A2967" t="s">
        <v>7899</v>
      </c>
      <c r="B2967" t="s">
        <v>86</v>
      </c>
      <c r="C2967" t="s">
        <v>241</v>
      </c>
      <c r="D2967" t="s">
        <v>4927</v>
      </c>
      <c r="E2967">
        <v>0</v>
      </c>
      <c r="F2967">
        <v>0</v>
      </c>
      <c r="G2967">
        <v>0</v>
      </c>
      <c r="H2967">
        <v>0</v>
      </c>
      <c r="I2967">
        <v>0</v>
      </c>
      <c r="J2967">
        <v>0</v>
      </c>
      <c r="K2967">
        <v>183</v>
      </c>
      <c r="L2967">
        <v>180</v>
      </c>
      <c r="M2967">
        <v>2</v>
      </c>
      <c r="N2967">
        <v>1</v>
      </c>
    </row>
    <row r="2968" spans="1:14" x14ac:dyDescent="0.2">
      <c r="A2968" t="s">
        <v>7900</v>
      </c>
      <c r="B2968" t="s">
        <v>86</v>
      </c>
      <c r="C2968" t="s">
        <v>242</v>
      </c>
      <c r="D2968" t="s">
        <v>4927</v>
      </c>
      <c r="E2968">
        <v>0</v>
      </c>
      <c r="F2968">
        <v>0</v>
      </c>
      <c r="G2968">
        <v>0</v>
      </c>
      <c r="H2968">
        <v>0</v>
      </c>
      <c r="I2968">
        <v>0</v>
      </c>
      <c r="J2968">
        <v>0</v>
      </c>
      <c r="K2968">
        <v>73</v>
      </c>
      <c r="L2968">
        <v>72</v>
      </c>
      <c r="M2968">
        <v>1</v>
      </c>
      <c r="N2968">
        <v>0</v>
      </c>
    </row>
    <row r="2969" spans="1:14" x14ac:dyDescent="0.2">
      <c r="A2969" t="s">
        <v>7901</v>
      </c>
      <c r="B2969" t="s">
        <v>86</v>
      </c>
      <c r="C2969" t="s">
        <v>243</v>
      </c>
      <c r="D2969" t="s">
        <v>4927</v>
      </c>
      <c r="E2969">
        <v>0</v>
      </c>
      <c r="F2969">
        <v>0</v>
      </c>
      <c r="G2969">
        <v>0</v>
      </c>
      <c r="H2969">
        <v>0</v>
      </c>
      <c r="I2969">
        <v>0</v>
      </c>
      <c r="J2969">
        <v>0</v>
      </c>
      <c r="K2969">
        <v>143</v>
      </c>
      <c r="L2969">
        <v>141</v>
      </c>
      <c r="M2969">
        <v>2</v>
      </c>
      <c r="N2969">
        <v>0</v>
      </c>
    </row>
    <row r="2970" spans="1:14" x14ac:dyDescent="0.2">
      <c r="A2970" t="s">
        <v>7902</v>
      </c>
      <c r="B2970" t="s">
        <v>86</v>
      </c>
      <c r="C2970" t="s">
        <v>244</v>
      </c>
      <c r="D2970" t="s">
        <v>4927</v>
      </c>
      <c r="E2970">
        <v>0</v>
      </c>
      <c r="F2970">
        <v>0</v>
      </c>
      <c r="G2970">
        <v>0</v>
      </c>
      <c r="H2970">
        <v>0</v>
      </c>
      <c r="I2970">
        <v>0</v>
      </c>
      <c r="J2970">
        <v>0</v>
      </c>
      <c r="K2970">
        <v>145</v>
      </c>
      <c r="L2970">
        <v>144</v>
      </c>
      <c r="M2970">
        <v>0</v>
      </c>
      <c r="N2970">
        <v>1</v>
      </c>
    </row>
    <row r="2971" spans="1:14" x14ac:dyDescent="0.2">
      <c r="A2971" t="s">
        <v>7903</v>
      </c>
      <c r="B2971" t="s">
        <v>86</v>
      </c>
      <c r="C2971" t="s">
        <v>245</v>
      </c>
      <c r="D2971" t="s">
        <v>4927</v>
      </c>
      <c r="E2971">
        <v>0</v>
      </c>
      <c r="F2971">
        <v>0</v>
      </c>
      <c r="G2971">
        <v>0</v>
      </c>
      <c r="H2971">
        <v>0</v>
      </c>
      <c r="I2971">
        <v>0</v>
      </c>
      <c r="J2971">
        <v>0</v>
      </c>
      <c r="K2971">
        <v>116</v>
      </c>
      <c r="L2971">
        <v>116</v>
      </c>
      <c r="M2971">
        <v>0</v>
      </c>
      <c r="N2971">
        <v>0</v>
      </c>
    </row>
    <row r="2972" spans="1:14" x14ac:dyDescent="0.2">
      <c r="A2972" t="s">
        <v>7904</v>
      </c>
      <c r="B2972" t="s">
        <v>86</v>
      </c>
      <c r="C2972" t="s">
        <v>246</v>
      </c>
      <c r="D2972" t="s">
        <v>4927</v>
      </c>
      <c r="E2972">
        <v>0</v>
      </c>
      <c r="F2972">
        <v>0</v>
      </c>
      <c r="G2972">
        <v>0</v>
      </c>
      <c r="H2972">
        <v>0</v>
      </c>
      <c r="I2972">
        <v>0</v>
      </c>
      <c r="J2972">
        <v>0</v>
      </c>
      <c r="K2972">
        <v>251</v>
      </c>
      <c r="L2972">
        <v>250</v>
      </c>
      <c r="M2972">
        <v>1</v>
      </c>
      <c r="N2972">
        <v>0</v>
      </c>
    </row>
    <row r="2973" spans="1:14" x14ac:dyDescent="0.2">
      <c r="A2973" t="s">
        <v>7905</v>
      </c>
      <c r="B2973" t="s">
        <v>86</v>
      </c>
      <c r="C2973" t="s">
        <v>247</v>
      </c>
      <c r="D2973" t="s">
        <v>4927</v>
      </c>
      <c r="E2973">
        <v>0</v>
      </c>
      <c r="F2973">
        <v>0</v>
      </c>
      <c r="G2973">
        <v>0</v>
      </c>
      <c r="H2973">
        <v>0</v>
      </c>
      <c r="I2973">
        <v>0</v>
      </c>
      <c r="J2973">
        <v>0</v>
      </c>
      <c r="K2973">
        <v>108</v>
      </c>
      <c r="L2973">
        <v>107</v>
      </c>
      <c r="M2973">
        <v>1</v>
      </c>
      <c r="N2973">
        <v>0</v>
      </c>
    </row>
    <row r="2974" spans="1:14" x14ac:dyDescent="0.2">
      <c r="A2974" t="s">
        <v>7906</v>
      </c>
      <c r="B2974" t="s">
        <v>86</v>
      </c>
      <c r="C2974" t="s">
        <v>248</v>
      </c>
      <c r="D2974" t="s">
        <v>4927</v>
      </c>
      <c r="E2974">
        <v>0</v>
      </c>
      <c r="F2974">
        <v>0</v>
      </c>
      <c r="G2974">
        <v>0</v>
      </c>
      <c r="H2974">
        <v>0</v>
      </c>
      <c r="I2974">
        <v>0</v>
      </c>
      <c r="J2974">
        <v>0</v>
      </c>
      <c r="K2974">
        <v>247</v>
      </c>
      <c r="L2974">
        <v>243</v>
      </c>
      <c r="M2974">
        <v>3</v>
      </c>
      <c r="N2974">
        <v>1</v>
      </c>
    </row>
    <row r="2975" spans="1:14" x14ac:dyDescent="0.2">
      <c r="A2975" t="s">
        <v>7907</v>
      </c>
      <c r="B2975" t="s">
        <v>86</v>
      </c>
      <c r="C2975" t="s">
        <v>249</v>
      </c>
      <c r="D2975" t="s">
        <v>4927</v>
      </c>
      <c r="E2975">
        <v>0</v>
      </c>
      <c r="F2975">
        <v>0</v>
      </c>
      <c r="G2975">
        <v>0</v>
      </c>
      <c r="H2975">
        <v>0</v>
      </c>
      <c r="I2975">
        <v>0</v>
      </c>
      <c r="J2975">
        <v>0</v>
      </c>
      <c r="K2975">
        <v>449</v>
      </c>
      <c r="L2975">
        <v>446</v>
      </c>
      <c r="M2975">
        <v>2</v>
      </c>
      <c r="N2975">
        <v>1</v>
      </c>
    </row>
    <row r="2976" spans="1:14" x14ac:dyDescent="0.2">
      <c r="A2976" t="s">
        <v>7908</v>
      </c>
      <c r="B2976" t="s">
        <v>86</v>
      </c>
      <c r="C2976" t="s">
        <v>250</v>
      </c>
      <c r="D2976" t="s">
        <v>4927</v>
      </c>
      <c r="E2976">
        <v>0</v>
      </c>
      <c r="F2976">
        <v>0</v>
      </c>
      <c r="G2976">
        <v>0</v>
      </c>
      <c r="H2976">
        <v>0</v>
      </c>
      <c r="I2976">
        <v>0</v>
      </c>
      <c r="J2976">
        <v>0</v>
      </c>
      <c r="K2976">
        <v>57</v>
      </c>
      <c r="L2976">
        <v>57</v>
      </c>
      <c r="M2976">
        <v>0</v>
      </c>
      <c r="N2976">
        <v>0</v>
      </c>
    </row>
    <row r="2977" spans="1:14" x14ac:dyDescent="0.2">
      <c r="A2977" t="s">
        <v>7909</v>
      </c>
      <c r="B2977" t="s">
        <v>86</v>
      </c>
      <c r="C2977" t="s">
        <v>251</v>
      </c>
      <c r="D2977" t="s">
        <v>4927</v>
      </c>
      <c r="E2977">
        <v>0</v>
      </c>
      <c r="F2977">
        <v>0</v>
      </c>
      <c r="G2977">
        <v>0</v>
      </c>
      <c r="H2977">
        <v>0</v>
      </c>
      <c r="I2977">
        <v>0</v>
      </c>
      <c r="J2977">
        <v>0</v>
      </c>
      <c r="K2977">
        <v>64</v>
      </c>
      <c r="L2977">
        <v>63</v>
      </c>
      <c r="M2977">
        <v>1</v>
      </c>
      <c r="N2977">
        <v>0</v>
      </c>
    </row>
    <row r="2978" spans="1:14" x14ac:dyDescent="0.2">
      <c r="A2978" t="s">
        <v>7910</v>
      </c>
      <c r="B2978" t="s">
        <v>86</v>
      </c>
      <c r="C2978" t="s">
        <v>252</v>
      </c>
      <c r="D2978" t="s">
        <v>4927</v>
      </c>
      <c r="E2978">
        <v>0</v>
      </c>
      <c r="F2978">
        <v>0</v>
      </c>
      <c r="G2978">
        <v>0</v>
      </c>
      <c r="H2978">
        <v>0</v>
      </c>
      <c r="I2978">
        <v>0</v>
      </c>
      <c r="J2978">
        <v>0</v>
      </c>
      <c r="K2978">
        <v>156</v>
      </c>
      <c r="L2978">
        <v>156</v>
      </c>
      <c r="M2978">
        <v>0</v>
      </c>
      <c r="N2978">
        <v>0</v>
      </c>
    </row>
    <row r="2979" spans="1:14" x14ac:dyDescent="0.2">
      <c r="A2979" t="s">
        <v>7911</v>
      </c>
      <c r="B2979" t="s">
        <v>86</v>
      </c>
      <c r="C2979" t="s">
        <v>253</v>
      </c>
      <c r="D2979" t="s">
        <v>4927</v>
      </c>
      <c r="E2979">
        <v>0</v>
      </c>
      <c r="F2979">
        <v>0</v>
      </c>
      <c r="G2979">
        <v>0</v>
      </c>
      <c r="H2979">
        <v>0</v>
      </c>
      <c r="I2979">
        <v>0</v>
      </c>
      <c r="J2979">
        <v>0</v>
      </c>
      <c r="K2979">
        <v>330</v>
      </c>
      <c r="L2979">
        <v>326</v>
      </c>
      <c r="M2979">
        <v>4</v>
      </c>
      <c r="N2979">
        <v>0</v>
      </c>
    </row>
    <row r="2980" spans="1:14" x14ac:dyDescent="0.2">
      <c r="A2980" t="s">
        <v>7912</v>
      </c>
      <c r="B2980" t="s">
        <v>86</v>
      </c>
      <c r="C2980" t="s">
        <v>254</v>
      </c>
      <c r="D2980" t="s">
        <v>4927</v>
      </c>
      <c r="E2980">
        <v>0</v>
      </c>
      <c r="F2980">
        <v>0</v>
      </c>
      <c r="G2980">
        <v>0</v>
      </c>
      <c r="H2980">
        <v>0</v>
      </c>
      <c r="I2980">
        <v>0</v>
      </c>
      <c r="J2980">
        <v>0</v>
      </c>
      <c r="K2980">
        <v>107</v>
      </c>
      <c r="L2980">
        <v>106</v>
      </c>
      <c r="M2980">
        <v>1</v>
      </c>
      <c r="N2980">
        <v>0</v>
      </c>
    </row>
    <row r="2981" spans="1:14" x14ac:dyDescent="0.2">
      <c r="A2981" t="s">
        <v>7913</v>
      </c>
      <c r="B2981" t="s">
        <v>86</v>
      </c>
      <c r="C2981" t="s">
        <v>255</v>
      </c>
      <c r="D2981" t="s">
        <v>4927</v>
      </c>
      <c r="E2981">
        <v>0</v>
      </c>
      <c r="F2981">
        <v>0</v>
      </c>
      <c r="G2981">
        <v>0</v>
      </c>
      <c r="H2981">
        <v>0</v>
      </c>
      <c r="I2981">
        <v>0</v>
      </c>
      <c r="J2981">
        <v>0</v>
      </c>
      <c r="K2981">
        <v>133</v>
      </c>
      <c r="L2981">
        <v>132</v>
      </c>
      <c r="M2981">
        <v>1</v>
      </c>
      <c r="N2981">
        <v>0</v>
      </c>
    </row>
    <row r="2982" spans="1:14" x14ac:dyDescent="0.2">
      <c r="A2982" t="s">
        <v>7914</v>
      </c>
      <c r="B2982" t="s">
        <v>86</v>
      </c>
      <c r="C2982" t="s">
        <v>256</v>
      </c>
      <c r="D2982" t="s">
        <v>4927</v>
      </c>
      <c r="E2982">
        <v>0</v>
      </c>
      <c r="F2982">
        <v>0</v>
      </c>
      <c r="G2982">
        <v>0</v>
      </c>
      <c r="H2982">
        <v>0</v>
      </c>
      <c r="I2982">
        <v>0</v>
      </c>
      <c r="J2982">
        <v>0</v>
      </c>
      <c r="K2982">
        <v>142</v>
      </c>
      <c r="L2982">
        <v>141</v>
      </c>
      <c r="M2982">
        <v>1</v>
      </c>
      <c r="N2982">
        <v>0</v>
      </c>
    </row>
    <row r="2983" spans="1:14" x14ac:dyDescent="0.2">
      <c r="A2983" t="s">
        <v>7915</v>
      </c>
      <c r="B2983" t="s">
        <v>86</v>
      </c>
      <c r="C2983" t="s">
        <v>257</v>
      </c>
      <c r="D2983" t="s">
        <v>4927</v>
      </c>
      <c r="E2983">
        <v>0</v>
      </c>
      <c r="F2983">
        <v>0</v>
      </c>
      <c r="G2983">
        <v>0</v>
      </c>
      <c r="H2983">
        <v>0</v>
      </c>
      <c r="I2983">
        <v>0</v>
      </c>
      <c r="J2983">
        <v>0</v>
      </c>
      <c r="K2983">
        <v>66</v>
      </c>
      <c r="L2983">
        <v>63</v>
      </c>
      <c r="M2983">
        <v>2</v>
      </c>
      <c r="N2983">
        <v>1</v>
      </c>
    </row>
    <row r="2984" spans="1:14" x14ac:dyDescent="0.2">
      <c r="A2984" t="s">
        <v>7916</v>
      </c>
      <c r="B2984" t="s">
        <v>86</v>
      </c>
      <c r="C2984" t="s">
        <v>258</v>
      </c>
      <c r="D2984" t="s">
        <v>4927</v>
      </c>
      <c r="E2984">
        <v>0</v>
      </c>
      <c r="F2984">
        <v>0</v>
      </c>
      <c r="G2984">
        <v>0</v>
      </c>
      <c r="H2984">
        <v>0</v>
      </c>
      <c r="I2984">
        <v>0</v>
      </c>
      <c r="J2984">
        <v>0</v>
      </c>
      <c r="K2984">
        <v>256</v>
      </c>
      <c r="L2984">
        <v>252</v>
      </c>
      <c r="M2984">
        <v>2</v>
      </c>
      <c r="N2984">
        <v>2</v>
      </c>
    </row>
    <row r="2985" spans="1:14" x14ac:dyDescent="0.2">
      <c r="A2985" t="s">
        <v>7917</v>
      </c>
      <c r="B2985" t="s">
        <v>86</v>
      </c>
      <c r="C2985" t="s">
        <v>259</v>
      </c>
      <c r="D2985" t="s">
        <v>4927</v>
      </c>
      <c r="E2985">
        <v>0</v>
      </c>
      <c r="F2985">
        <v>0</v>
      </c>
      <c r="G2985">
        <v>0</v>
      </c>
      <c r="H2985">
        <v>0</v>
      </c>
      <c r="I2985">
        <v>0</v>
      </c>
      <c r="J2985">
        <v>0</v>
      </c>
      <c r="K2985">
        <v>99</v>
      </c>
      <c r="L2985">
        <v>99</v>
      </c>
      <c r="M2985">
        <v>0</v>
      </c>
      <c r="N2985">
        <v>0</v>
      </c>
    </row>
    <row r="2986" spans="1:14" x14ac:dyDescent="0.2">
      <c r="A2986" t="s">
        <v>7918</v>
      </c>
      <c r="B2986" t="s">
        <v>88</v>
      </c>
      <c r="C2986" t="s">
        <v>106</v>
      </c>
      <c r="D2986" t="s">
        <v>4943</v>
      </c>
      <c r="E2986">
        <v>5964</v>
      </c>
      <c r="F2986">
        <v>595</v>
      </c>
      <c r="G2986">
        <v>5249</v>
      </c>
      <c r="H2986">
        <v>98</v>
      </c>
      <c r="I2986">
        <v>22</v>
      </c>
      <c r="J2986">
        <v>14713</v>
      </c>
      <c r="K2986">
        <v>0</v>
      </c>
      <c r="L2986">
        <v>0</v>
      </c>
      <c r="M2986">
        <v>0</v>
      </c>
      <c r="N2986">
        <v>0</v>
      </c>
    </row>
    <row r="2987" spans="1:14" x14ac:dyDescent="0.2">
      <c r="A2987" t="s">
        <v>7919</v>
      </c>
      <c r="B2987" t="s">
        <v>89</v>
      </c>
      <c r="C2987" t="s">
        <v>106</v>
      </c>
      <c r="D2987" t="s">
        <v>4929</v>
      </c>
      <c r="E2987">
        <v>12970</v>
      </c>
      <c r="F2987">
        <v>2409</v>
      </c>
      <c r="G2987">
        <v>10176</v>
      </c>
      <c r="H2987">
        <v>311</v>
      </c>
      <c r="I2987">
        <v>74</v>
      </c>
      <c r="J2987">
        <v>2941</v>
      </c>
      <c r="K2987">
        <v>0</v>
      </c>
      <c r="L2987">
        <v>0</v>
      </c>
      <c r="M2987">
        <v>0</v>
      </c>
      <c r="N2987">
        <v>0</v>
      </c>
    </row>
    <row r="2988" spans="1:14" x14ac:dyDescent="0.2">
      <c r="A2988" t="s">
        <v>7920</v>
      </c>
      <c r="B2988" t="s">
        <v>89</v>
      </c>
      <c r="C2988" t="s">
        <v>106</v>
      </c>
      <c r="D2988" t="s">
        <v>4935</v>
      </c>
      <c r="E2988">
        <v>15911</v>
      </c>
      <c r="F2988">
        <v>2570</v>
      </c>
      <c r="G2988">
        <v>12907</v>
      </c>
      <c r="H2988">
        <v>329</v>
      </c>
      <c r="I2988">
        <v>105</v>
      </c>
      <c r="J2988">
        <v>0</v>
      </c>
      <c r="K2988">
        <v>0</v>
      </c>
      <c r="L2988">
        <v>0</v>
      </c>
      <c r="M2988">
        <v>0</v>
      </c>
      <c r="N2988">
        <v>0</v>
      </c>
    </row>
    <row r="2989" spans="1:14" x14ac:dyDescent="0.2">
      <c r="A2989" t="s">
        <v>7921</v>
      </c>
      <c r="B2989" t="s">
        <v>91</v>
      </c>
      <c r="C2989" t="s">
        <v>106</v>
      </c>
      <c r="D2989" t="s">
        <v>4927</v>
      </c>
      <c r="E2989">
        <v>0</v>
      </c>
      <c r="F2989">
        <v>0</v>
      </c>
      <c r="G2989">
        <v>0</v>
      </c>
      <c r="H2989">
        <v>0</v>
      </c>
      <c r="I2989">
        <v>0</v>
      </c>
      <c r="J2989">
        <v>0</v>
      </c>
      <c r="K2989">
        <v>103</v>
      </c>
      <c r="L2989">
        <v>100</v>
      </c>
      <c r="M2989">
        <v>2</v>
      </c>
      <c r="N2989">
        <v>1</v>
      </c>
    </row>
    <row r="2990" spans="1:14" x14ac:dyDescent="0.2">
      <c r="A2990" t="s">
        <v>7922</v>
      </c>
      <c r="B2990" t="s">
        <v>88</v>
      </c>
      <c r="C2990" t="s">
        <v>106</v>
      </c>
      <c r="D2990" t="s">
        <v>4937</v>
      </c>
      <c r="E2990">
        <v>14411</v>
      </c>
      <c r="F2990">
        <v>2105</v>
      </c>
      <c r="G2990">
        <v>12015</v>
      </c>
      <c r="H2990">
        <v>171</v>
      </c>
      <c r="I2990">
        <v>120</v>
      </c>
      <c r="J2990">
        <v>6266</v>
      </c>
      <c r="K2990">
        <v>0</v>
      </c>
      <c r="L2990">
        <v>0</v>
      </c>
      <c r="M2990">
        <v>0</v>
      </c>
      <c r="N2990">
        <v>0</v>
      </c>
    </row>
    <row r="2991" spans="1:14" x14ac:dyDescent="0.2">
      <c r="A2991" t="s">
        <v>7923</v>
      </c>
      <c r="B2991" t="s">
        <v>91</v>
      </c>
      <c r="C2991" t="s">
        <v>106</v>
      </c>
      <c r="D2991" t="s">
        <v>4943</v>
      </c>
      <c r="E2991">
        <v>21</v>
      </c>
      <c r="F2991">
        <v>9</v>
      </c>
      <c r="G2991">
        <v>12</v>
      </c>
      <c r="H2991">
        <v>0</v>
      </c>
      <c r="I2991">
        <v>0</v>
      </c>
      <c r="J2991">
        <v>138</v>
      </c>
      <c r="K2991">
        <v>0</v>
      </c>
      <c r="L2991">
        <v>0</v>
      </c>
      <c r="M2991">
        <v>0</v>
      </c>
      <c r="N2991">
        <v>0</v>
      </c>
    </row>
    <row r="2992" spans="1:14" x14ac:dyDescent="0.2">
      <c r="A2992" t="s">
        <v>7924</v>
      </c>
      <c r="B2992" t="s">
        <v>89</v>
      </c>
      <c r="C2992" t="s">
        <v>106</v>
      </c>
      <c r="D2992" t="s">
        <v>4941</v>
      </c>
      <c r="E2992">
        <v>12970</v>
      </c>
      <c r="F2992">
        <v>2053</v>
      </c>
      <c r="G2992">
        <v>10520</v>
      </c>
      <c r="H2992">
        <v>322</v>
      </c>
      <c r="I2992">
        <v>75</v>
      </c>
      <c r="J2992">
        <v>2941</v>
      </c>
      <c r="K2992">
        <v>0</v>
      </c>
      <c r="L2992">
        <v>0</v>
      </c>
      <c r="M2992">
        <v>0</v>
      </c>
      <c r="N2992">
        <v>0</v>
      </c>
    </row>
    <row r="2993" spans="1:14" x14ac:dyDescent="0.2">
      <c r="A2993" t="s">
        <v>7925</v>
      </c>
      <c r="B2993" t="s">
        <v>91</v>
      </c>
      <c r="C2993" t="s">
        <v>106</v>
      </c>
      <c r="D2993" t="s">
        <v>4933</v>
      </c>
      <c r="E2993">
        <v>19</v>
      </c>
      <c r="F2993">
        <v>8</v>
      </c>
      <c r="G2993">
        <v>11</v>
      </c>
      <c r="H2993">
        <v>0</v>
      </c>
      <c r="I2993">
        <v>0</v>
      </c>
      <c r="J2993">
        <v>140</v>
      </c>
      <c r="K2993">
        <v>0</v>
      </c>
      <c r="L2993">
        <v>0</v>
      </c>
      <c r="M2993">
        <v>0</v>
      </c>
      <c r="N2993">
        <v>0</v>
      </c>
    </row>
    <row r="2994" spans="1:14" x14ac:dyDescent="0.2">
      <c r="A2994" t="s">
        <v>7926</v>
      </c>
      <c r="B2994" t="s">
        <v>89</v>
      </c>
      <c r="C2994" t="s">
        <v>106</v>
      </c>
      <c r="D2994" t="s">
        <v>4931</v>
      </c>
      <c r="E2994">
        <v>15911</v>
      </c>
      <c r="F2994">
        <v>2592</v>
      </c>
      <c r="G2994">
        <v>12883</v>
      </c>
      <c r="H2994">
        <v>331</v>
      </c>
      <c r="I2994">
        <v>105</v>
      </c>
      <c r="J2994">
        <v>0</v>
      </c>
      <c r="K2994">
        <v>0</v>
      </c>
      <c r="L2994">
        <v>0</v>
      </c>
      <c r="M2994">
        <v>0</v>
      </c>
      <c r="N2994">
        <v>0</v>
      </c>
    </row>
    <row r="2995" spans="1:14" x14ac:dyDescent="0.2">
      <c r="A2995" t="s">
        <v>7927</v>
      </c>
      <c r="B2995" t="s">
        <v>91</v>
      </c>
      <c r="C2995" t="s">
        <v>106</v>
      </c>
      <c r="D2995" t="s">
        <v>4929</v>
      </c>
      <c r="E2995">
        <v>137</v>
      </c>
      <c r="F2995">
        <v>27</v>
      </c>
      <c r="G2995">
        <v>105</v>
      </c>
      <c r="H2995">
        <v>2</v>
      </c>
      <c r="I2995">
        <v>3</v>
      </c>
      <c r="J2995">
        <v>22</v>
      </c>
      <c r="K2995">
        <v>0</v>
      </c>
      <c r="L2995">
        <v>0</v>
      </c>
      <c r="M2995">
        <v>0</v>
      </c>
      <c r="N2995">
        <v>0</v>
      </c>
    </row>
    <row r="2996" spans="1:14" x14ac:dyDescent="0.2">
      <c r="A2996" t="s">
        <v>7928</v>
      </c>
      <c r="B2996" t="s">
        <v>88</v>
      </c>
      <c r="C2996" t="s">
        <v>106</v>
      </c>
      <c r="D2996" t="s">
        <v>4933</v>
      </c>
      <c r="E2996">
        <v>5773</v>
      </c>
      <c r="F2996">
        <v>574</v>
      </c>
      <c r="G2996">
        <v>5140</v>
      </c>
      <c r="H2996">
        <v>42</v>
      </c>
      <c r="I2996">
        <v>17</v>
      </c>
      <c r="J2996">
        <v>14904</v>
      </c>
      <c r="K2996">
        <v>0</v>
      </c>
      <c r="L2996">
        <v>0</v>
      </c>
      <c r="M2996">
        <v>0</v>
      </c>
      <c r="N2996">
        <v>0</v>
      </c>
    </row>
    <row r="2997" spans="1:14" x14ac:dyDescent="0.2">
      <c r="A2997" t="s">
        <v>7929</v>
      </c>
      <c r="B2997" t="s">
        <v>89</v>
      </c>
      <c r="C2997" t="s">
        <v>106</v>
      </c>
      <c r="D2997" t="s">
        <v>4925</v>
      </c>
      <c r="E2997">
        <v>0</v>
      </c>
      <c r="F2997">
        <v>0</v>
      </c>
      <c r="G2997">
        <v>0</v>
      </c>
      <c r="H2997">
        <v>0</v>
      </c>
      <c r="I2997">
        <v>0</v>
      </c>
      <c r="J2997">
        <v>0</v>
      </c>
      <c r="K2997">
        <v>10528</v>
      </c>
      <c r="L2997">
        <v>10412</v>
      </c>
      <c r="M2997">
        <v>90</v>
      </c>
      <c r="N2997">
        <v>26</v>
      </c>
    </row>
    <row r="2998" spans="1:14" x14ac:dyDescent="0.2">
      <c r="A2998" t="s">
        <v>7930</v>
      </c>
      <c r="B2998" t="s">
        <v>88</v>
      </c>
      <c r="C2998" t="s">
        <v>106</v>
      </c>
      <c r="D2998" t="s">
        <v>4929</v>
      </c>
      <c r="E2998">
        <v>14411</v>
      </c>
      <c r="F2998">
        <v>2279</v>
      </c>
      <c r="G2998">
        <v>11873</v>
      </c>
      <c r="H2998">
        <v>181</v>
      </c>
      <c r="I2998">
        <v>78</v>
      </c>
      <c r="J2998">
        <v>6266</v>
      </c>
      <c r="K2998">
        <v>0</v>
      </c>
      <c r="L2998">
        <v>0</v>
      </c>
      <c r="M2998">
        <v>0</v>
      </c>
      <c r="N2998">
        <v>0</v>
      </c>
    </row>
    <row r="2999" spans="1:14" x14ac:dyDescent="0.2">
      <c r="A2999" t="s">
        <v>7931</v>
      </c>
      <c r="B2999" t="s">
        <v>91</v>
      </c>
      <c r="C2999" t="s">
        <v>106</v>
      </c>
      <c r="D2999" t="s">
        <v>4937</v>
      </c>
      <c r="E2999">
        <v>137</v>
      </c>
      <c r="F2999">
        <v>23</v>
      </c>
      <c r="G2999">
        <v>108</v>
      </c>
      <c r="H2999">
        <v>3</v>
      </c>
      <c r="I2999">
        <v>3</v>
      </c>
      <c r="J2999">
        <v>22</v>
      </c>
      <c r="K2999">
        <v>0</v>
      </c>
      <c r="L2999">
        <v>0</v>
      </c>
      <c r="M2999">
        <v>0</v>
      </c>
      <c r="N2999">
        <v>0</v>
      </c>
    </row>
    <row r="3000" spans="1:14" x14ac:dyDescent="0.2">
      <c r="A3000" t="s">
        <v>7932</v>
      </c>
      <c r="B3000" t="s">
        <v>88</v>
      </c>
      <c r="C3000" t="s">
        <v>106</v>
      </c>
      <c r="D3000" t="s">
        <v>4939</v>
      </c>
      <c r="E3000">
        <v>6266</v>
      </c>
      <c r="F3000">
        <v>912</v>
      </c>
      <c r="G3000">
        <v>5192</v>
      </c>
      <c r="H3000">
        <v>123</v>
      </c>
      <c r="I3000">
        <v>39</v>
      </c>
      <c r="J3000">
        <v>14411</v>
      </c>
      <c r="K3000">
        <v>0</v>
      </c>
      <c r="L3000">
        <v>0</v>
      </c>
      <c r="M3000">
        <v>0</v>
      </c>
      <c r="N3000">
        <v>0</v>
      </c>
    </row>
    <row r="3001" spans="1:14" x14ac:dyDescent="0.2">
      <c r="A3001" t="s">
        <v>7933</v>
      </c>
      <c r="B3001" t="s">
        <v>91</v>
      </c>
      <c r="C3001" t="s">
        <v>106</v>
      </c>
      <c r="D3001" t="s">
        <v>4939</v>
      </c>
      <c r="E3001">
        <v>22</v>
      </c>
      <c r="F3001">
        <v>14</v>
      </c>
      <c r="G3001">
        <v>8</v>
      </c>
      <c r="H3001">
        <v>0</v>
      </c>
      <c r="I3001">
        <v>0</v>
      </c>
      <c r="J3001">
        <v>137</v>
      </c>
      <c r="K3001">
        <v>0</v>
      </c>
      <c r="L3001">
        <v>0</v>
      </c>
      <c r="M3001">
        <v>0</v>
      </c>
      <c r="N3001">
        <v>0</v>
      </c>
    </row>
    <row r="3002" spans="1:14" x14ac:dyDescent="0.2">
      <c r="A3002" t="s">
        <v>7934</v>
      </c>
      <c r="B3002" t="s">
        <v>89</v>
      </c>
      <c r="C3002" t="s">
        <v>106</v>
      </c>
      <c r="D3002" t="s">
        <v>4933</v>
      </c>
      <c r="E3002">
        <v>2906</v>
      </c>
      <c r="F3002">
        <v>535</v>
      </c>
      <c r="G3002">
        <v>2370</v>
      </c>
      <c r="H3002">
        <v>0</v>
      </c>
      <c r="I3002">
        <v>1</v>
      </c>
      <c r="J3002">
        <v>13005</v>
      </c>
      <c r="K3002">
        <v>0</v>
      </c>
      <c r="L3002">
        <v>0</v>
      </c>
      <c r="M3002">
        <v>0</v>
      </c>
      <c r="N3002">
        <v>0</v>
      </c>
    </row>
    <row r="3003" spans="1:14" x14ac:dyDescent="0.2">
      <c r="A3003" t="s">
        <v>7935</v>
      </c>
      <c r="B3003" t="s">
        <v>89</v>
      </c>
      <c r="C3003" t="s">
        <v>106</v>
      </c>
      <c r="D3003" t="s">
        <v>4937</v>
      </c>
      <c r="E3003">
        <v>12970</v>
      </c>
      <c r="F3003">
        <v>2265</v>
      </c>
      <c r="G3003">
        <v>10283</v>
      </c>
      <c r="H3003">
        <v>318</v>
      </c>
      <c r="I3003">
        <v>104</v>
      </c>
      <c r="J3003">
        <v>2941</v>
      </c>
      <c r="K3003">
        <v>0</v>
      </c>
      <c r="L3003">
        <v>0</v>
      </c>
      <c r="M3003">
        <v>0</v>
      </c>
      <c r="N3003">
        <v>0</v>
      </c>
    </row>
    <row r="3004" spans="1:14" x14ac:dyDescent="0.2">
      <c r="A3004" t="s">
        <v>7936</v>
      </c>
      <c r="B3004" t="s">
        <v>88</v>
      </c>
      <c r="C3004" t="s">
        <v>106</v>
      </c>
      <c r="D3004" t="s">
        <v>4941</v>
      </c>
      <c r="E3004">
        <v>14411</v>
      </c>
      <c r="F3004">
        <v>1885</v>
      </c>
      <c r="G3004">
        <v>12255</v>
      </c>
      <c r="H3004">
        <v>189</v>
      </c>
      <c r="I3004">
        <v>82</v>
      </c>
      <c r="J3004">
        <v>6266</v>
      </c>
      <c r="K3004">
        <v>0</v>
      </c>
      <c r="L3004">
        <v>0</v>
      </c>
      <c r="M3004">
        <v>0</v>
      </c>
      <c r="N3004">
        <v>0</v>
      </c>
    </row>
    <row r="3005" spans="1:14" x14ac:dyDescent="0.2">
      <c r="A3005" t="s">
        <v>7937</v>
      </c>
      <c r="B3005" t="s">
        <v>88</v>
      </c>
      <c r="C3005" t="s">
        <v>106</v>
      </c>
      <c r="D3005" t="s">
        <v>4927</v>
      </c>
      <c r="E3005">
        <v>0</v>
      </c>
      <c r="F3005">
        <v>0</v>
      </c>
      <c r="G3005">
        <v>0</v>
      </c>
      <c r="H3005">
        <v>0</v>
      </c>
      <c r="I3005">
        <v>0</v>
      </c>
      <c r="J3005">
        <v>0</v>
      </c>
      <c r="K3005">
        <v>19032</v>
      </c>
      <c r="L3005">
        <v>18806</v>
      </c>
      <c r="M3005">
        <v>196</v>
      </c>
      <c r="N3005">
        <v>30</v>
      </c>
    </row>
    <row r="3006" spans="1:14" x14ac:dyDescent="0.2">
      <c r="A3006" t="s">
        <v>7938</v>
      </c>
      <c r="B3006" t="s">
        <v>88</v>
      </c>
      <c r="C3006" t="s">
        <v>106</v>
      </c>
      <c r="D3006" t="s">
        <v>4935</v>
      </c>
      <c r="E3006">
        <v>20677</v>
      </c>
      <c r="F3006">
        <v>2490</v>
      </c>
      <c r="G3006">
        <v>17705</v>
      </c>
      <c r="H3006">
        <v>322</v>
      </c>
      <c r="I3006">
        <v>160</v>
      </c>
      <c r="J3006">
        <v>0</v>
      </c>
      <c r="K3006">
        <v>0</v>
      </c>
      <c r="L3006">
        <v>0</v>
      </c>
      <c r="M3006">
        <v>0</v>
      </c>
      <c r="N3006">
        <v>0</v>
      </c>
    </row>
    <row r="3007" spans="1:14" x14ac:dyDescent="0.2">
      <c r="A3007" t="s">
        <v>7939</v>
      </c>
      <c r="B3007" t="s">
        <v>89</v>
      </c>
      <c r="C3007" t="s">
        <v>106</v>
      </c>
      <c r="D3007" t="s">
        <v>4927</v>
      </c>
      <c r="E3007">
        <v>0</v>
      </c>
      <c r="F3007">
        <v>0</v>
      </c>
      <c r="G3007">
        <v>0</v>
      </c>
      <c r="H3007">
        <v>0</v>
      </c>
      <c r="I3007">
        <v>0</v>
      </c>
      <c r="J3007">
        <v>0</v>
      </c>
      <c r="K3007">
        <v>8262</v>
      </c>
      <c r="L3007">
        <v>8170</v>
      </c>
      <c r="M3007">
        <v>68</v>
      </c>
      <c r="N3007">
        <v>24</v>
      </c>
    </row>
    <row r="3008" spans="1:14" x14ac:dyDescent="0.2">
      <c r="A3008" t="s">
        <v>7940</v>
      </c>
      <c r="B3008" t="s">
        <v>91</v>
      </c>
      <c r="C3008" t="s">
        <v>106</v>
      </c>
      <c r="D3008" t="s">
        <v>4931</v>
      </c>
      <c r="E3008">
        <v>159</v>
      </c>
      <c r="F3008">
        <v>29</v>
      </c>
      <c r="G3008">
        <v>123</v>
      </c>
      <c r="H3008">
        <v>4</v>
      </c>
      <c r="I3008">
        <v>3</v>
      </c>
      <c r="J3008">
        <v>0</v>
      </c>
      <c r="K3008">
        <v>0</v>
      </c>
      <c r="L3008">
        <v>0</v>
      </c>
      <c r="M3008">
        <v>0</v>
      </c>
      <c r="N3008">
        <v>0</v>
      </c>
    </row>
    <row r="3009" spans="1:14" x14ac:dyDescent="0.2">
      <c r="A3009" t="s">
        <v>7941</v>
      </c>
      <c r="B3009" t="s">
        <v>89</v>
      </c>
      <c r="C3009" t="s">
        <v>106</v>
      </c>
      <c r="D3009" t="s">
        <v>4939</v>
      </c>
      <c r="E3009">
        <v>2941</v>
      </c>
      <c r="F3009">
        <v>735</v>
      </c>
      <c r="G3009">
        <v>2203</v>
      </c>
      <c r="H3009">
        <v>2</v>
      </c>
      <c r="I3009">
        <v>1</v>
      </c>
      <c r="J3009">
        <v>12970</v>
      </c>
      <c r="K3009">
        <v>0</v>
      </c>
      <c r="L3009">
        <v>0</v>
      </c>
      <c r="M3009">
        <v>0</v>
      </c>
      <c r="N3009">
        <v>0</v>
      </c>
    </row>
    <row r="3010" spans="1:14" x14ac:dyDescent="0.2">
      <c r="A3010" t="s">
        <v>7942</v>
      </c>
      <c r="B3010" t="s">
        <v>88</v>
      </c>
      <c r="C3010" t="s">
        <v>106</v>
      </c>
      <c r="D3010" t="s">
        <v>4931</v>
      </c>
      <c r="E3010">
        <v>20677</v>
      </c>
      <c r="F3010">
        <v>2499</v>
      </c>
      <c r="G3010">
        <v>17693</v>
      </c>
      <c r="H3010">
        <v>325</v>
      </c>
      <c r="I3010">
        <v>160</v>
      </c>
      <c r="J3010">
        <v>0</v>
      </c>
      <c r="K3010">
        <v>0</v>
      </c>
      <c r="L3010">
        <v>0</v>
      </c>
      <c r="M3010">
        <v>0</v>
      </c>
      <c r="N3010">
        <v>0</v>
      </c>
    </row>
    <row r="3011" spans="1:14" x14ac:dyDescent="0.2">
      <c r="A3011" t="s">
        <v>7943</v>
      </c>
      <c r="B3011" t="s">
        <v>91</v>
      </c>
      <c r="C3011" t="s">
        <v>106</v>
      </c>
      <c r="D3011" t="s">
        <v>4941</v>
      </c>
      <c r="E3011">
        <v>137</v>
      </c>
      <c r="F3011">
        <v>20</v>
      </c>
      <c r="G3011">
        <v>112</v>
      </c>
      <c r="H3011">
        <v>2</v>
      </c>
      <c r="I3011">
        <v>3</v>
      </c>
      <c r="J3011">
        <v>22</v>
      </c>
      <c r="K3011">
        <v>0</v>
      </c>
      <c r="L3011">
        <v>0</v>
      </c>
      <c r="M3011">
        <v>0</v>
      </c>
      <c r="N3011">
        <v>0</v>
      </c>
    </row>
    <row r="3012" spans="1:14" x14ac:dyDescent="0.2">
      <c r="A3012" t="s">
        <v>7944</v>
      </c>
      <c r="B3012" t="s">
        <v>91</v>
      </c>
      <c r="C3012" t="s">
        <v>106</v>
      </c>
      <c r="D3012" t="s">
        <v>4935</v>
      </c>
      <c r="E3012">
        <v>159</v>
      </c>
      <c r="F3012">
        <v>29</v>
      </c>
      <c r="G3012">
        <v>124</v>
      </c>
      <c r="H3012">
        <v>3</v>
      </c>
      <c r="I3012">
        <v>3</v>
      </c>
      <c r="J3012">
        <v>0</v>
      </c>
      <c r="K3012">
        <v>0</v>
      </c>
      <c r="L3012">
        <v>0</v>
      </c>
      <c r="M3012">
        <v>0</v>
      </c>
      <c r="N3012">
        <v>0</v>
      </c>
    </row>
    <row r="3013" spans="1:14" x14ac:dyDescent="0.2">
      <c r="A3013" t="s">
        <v>7945</v>
      </c>
      <c r="B3013" t="s">
        <v>88</v>
      </c>
      <c r="C3013" t="s">
        <v>106</v>
      </c>
      <c r="D3013" t="s">
        <v>4925</v>
      </c>
      <c r="E3013">
        <v>0</v>
      </c>
      <c r="F3013">
        <v>0</v>
      </c>
      <c r="G3013">
        <v>0</v>
      </c>
      <c r="H3013">
        <v>0</v>
      </c>
      <c r="I3013">
        <v>0</v>
      </c>
      <c r="J3013">
        <v>0</v>
      </c>
      <c r="K3013">
        <v>20549</v>
      </c>
      <c r="L3013">
        <v>20302</v>
      </c>
      <c r="M3013">
        <v>220</v>
      </c>
      <c r="N3013">
        <v>27</v>
      </c>
    </row>
    <row r="3014" spans="1:14" x14ac:dyDescent="0.2">
      <c r="A3014" t="s">
        <v>7946</v>
      </c>
      <c r="B3014" t="s">
        <v>89</v>
      </c>
      <c r="C3014" t="s">
        <v>106</v>
      </c>
      <c r="D3014" t="s">
        <v>4943</v>
      </c>
      <c r="E3014">
        <v>2934</v>
      </c>
      <c r="F3014">
        <v>540</v>
      </c>
      <c r="G3014">
        <v>2392</v>
      </c>
      <c r="H3014">
        <v>1</v>
      </c>
      <c r="I3014">
        <v>1</v>
      </c>
      <c r="J3014">
        <v>12977</v>
      </c>
      <c r="K3014">
        <v>0</v>
      </c>
      <c r="L3014">
        <v>0</v>
      </c>
      <c r="M3014">
        <v>0</v>
      </c>
      <c r="N3014">
        <v>0</v>
      </c>
    </row>
    <row r="3015" spans="1:14" x14ac:dyDescent="0.2">
      <c r="A3015" t="s">
        <v>7947</v>
      </c>
      <c r="B3015" t="s">
        <v>88</v>
      </c>
      <c r="C3015" t="s">
        <v>161</v>
      </c>
      <c r="D3015" t="s">
        <v>4933</v>
      </c>
      <c r="E3015">
        <v>7</v>
      </c>
      <c r="F3015">
        <v>0</v>
      </c>
      <c r="G3015">
        <v>7</v>
      </c>
      <c r="H3015">
        <v>0</v>
      </c>
      <c r="I3015">
        <v>0</v>
      </c>
      <c r="J3015">
        <v>32</v>
      </c>
      <c r="K3015">
        <v>0</v>
      </c>
      <c r="L3015">
        <v>0</v>
      </c>
      <c r="M3015">
        <v>0</v>
      </c>
      <c r="N3015">
        <v>0</v>
      </c>
    </row>
    <row r="3016" spans="1:14" x14ac:dyDescent="0.2">
      <c r="A3016" t="s">
        <v>7948</v>
      </c>
      <c r="B3016" t="s">
        <v>88</v>
      </c>
      <c r="C3016" t="s">
        <v>161</v>
      </c>
      <c r="D3016" t="s">
        <v>4935</v>
      </c>
      <c r="E3016">
        <v>39</v>
      </c>
      <c r="F3016">
        <v>2</v>
      </c>
      <c r="G3016">
        <v>37</v>
      </c>
      <c r="H3016">
        <v>0</v>
      </c>
      <c r="I3016">
        <v>0</v>
      </c>
      <c r="J3016">
        <v>0</v>
      </c>
      <c r="K3016">
        <v>0</v>
      </c>
      <c r="L3016">
        <v>0</v>
      </c>
      <c r="M3016">
        <v>0</v>
      </c>
      <c r="N3016">
        <v>0</v>
      </c>
    </row>
    <row r="3017" spans="1:14" x14ac:dyDescent="0.2">
      <c r="A3017" t="s">
        <v>7949</v>
      </c>
      <c r="B3017" t="s">
        <v>88</v>
      </c>
      <c r="C3017" t="s">
        <v>161</v>
      </c>
      <c r="D3017" t="s">
        <v>4937</v>
      </c>
      <c r="E3017">
        <v>31</v>
      </c>
      <c r="F3017">
        <v>2</v>
      </c>
      <c r="G3017">
        <v>29</v>
      </c>
      <c r="H3017">
        <v>0</v>
      </c>
      <c r="I3017">
        <v>0</v>
      </c>
      <c r="J3017">
        <v>8</v>
      </c>
      <c r="K3017">
        <v>0</v>
      </c>
      <c r="L3017">
        <v>0</v>
      </c>
      <c r="M3017">
        <v>0</v>
      </c>
      <c r="N3017">
        <v>0</v>
      </c>
    </row>
    <row r="3018" spans="1:14" x14ac:dyDescent="0.2">
      <c r="A3018" t="s">
        <v>7950</v>
      </c>
      <c r="B3018" t="s">
        <v>88</v>
      </c>
      <c r="C3018" t="s">
        <v>161</v>
      </c>
      <c r="D3018" t="s">
        <v>4939</v>
      </c>
      <c r="E3018">
        <v>8</v>
      </c>
      <c r="F3018">
        <v>0</v>
      </c>
      <c r="G3018">
        <v>8</v>
      </c>
      <c r="H3018">
        <v>0</v>
      </c>
      <c r="I3018">
        <v>0</v>
      </c>
      <c r="J3018">
        <v>31</v>
      </c>
      <c r="K3018">
        <v>0</v>
      </c>
      <c r="L3018">
        <v>0</v>
      </c>
      <c r="M3018">
        <v>0</v>
      </c>
      <c r="N3018">
        <v>0</v>
      </c>
    </row>
    <row r="3019" spans="1:14" x14ac:dyDescent="0.2">
      <c r="A3019" t="s">
        <v>7951</v>
      </c>
      <c r="B3019" t="s">
        <v>88</v>
      </c>
      <c r="C3019" t="s">
        <v>161</v>
      </c>
      <c r="D3019" t="s">
        <v>4941</v>
      </c>
      <c r="E3019">
        <v>31</v>
      </c>
      <c r="F3019">
        <v>2</v>
      </c>
      <c r="G3019">
        <v>29</v>
      </c>
      <c r="H3019">
        <v>0</v>
      </c>
      <c r="I3019">
        <v>0</v>
      </c>
      <c r="J3019">
        <v>8</v>
      </c>
      <c r="K3019">
        <v>0</v>
      </c>
      <c r="L3019">
        <v>0</v>
      </c>
      <c r="M3019">
        <v>0</v>
      </c>
      <c r="N3019">
        <v>0</v>
      </c>
    </row>
    <row r="3020" spans="1:14" x14ac:dyDescent="0.2">
      <c r="A3020" t="s">
        <v>7952</v>
      </c>
      <c r="B3020" t="s">
        <v>88</v>
      </c>
      <c r="C3020" t="s">
        <v>161</v>
      </c>
      <c r="D3020" t="s">
        <v>4943</v>
      </c>
      <c r="E3020">
        <v>7</v>
      </c>
      <c r="F3020">
        <v>0</v>
      </c>
      <c r="G3020">
        <v>7</v>
      </c>
      <c r="H3020">
        <v>0</v>
      </c>
      <c r="I3020">
        <v>0</v>
      </c>
      <c r="J3020">
        <v>32</v>
      </c>
      <c r="K3020">
        <v>0</v>
      </c>
      <c r="L3020">
        <v>0</v>
      </c>
      <c r="M3020">
        <v>0</v>
      </c>
      <c r="N3020">
        <v>0</v>
      </c>
    </row>
    <row r="3021" spans="1:14" x14ac:dyDescent="0.2">
      <c r="A3021" t="s">
        <v>7953</v>
      </c>
      <c r="B3021" t="s">
        <v>88</v>
      </c>
      <c r="C3021" t="s">
        <v>161</v>
      </c>
      <c r="D3021" t="s">
        <v>4925</v>
      </c>
      <c r="E3021">
        <v>0</v>
      </c>
      <c r="F3021">
        <v>0</v>
      </c>
      <c r="G3021">
        <v>0</v>
      </c>
      <c r="H3021">
        <v>0</v>
      </c>
      <c r="I3021">
        <v>0</v>
      </c>
      <c r="J3021">
        <v>0</v>
      </c>
      <c r="K3021">
        <v>39</v>
      </c>
      <c r="L3021">
        <v>39</v>
      </c>
      <c r="M3021">
        <v>0</v>
      </c>
      <c r="N3021">
        <v>0</v>
      </c>
    </row>
    <row r="3022" spans="1:14" x14ac:dyDescent="0.2">
      <c r="A3022" t="s">
        <v>7954</v>
      </c>
      <c r="B3022" t="s">
        <v>88</v>
      </c>
      <c r="C3022" t="s">
        <v>161</v>
      </c>
      <c r="D3022" t="s">
        <v>4927</v>
      </c>
      <c r="E3022">
        <v>0</v>
      </c>
      <c r="F3022">
        <v>0</v>
      </c>
      <c r="G3022">
        <v>0</v>
      </c>
      <c r="H3022">
        <v>0</v>
      </c>
      <c r="I3022">
        <v>0</v>
      </c>
      <c r="J3022">
        <v>0</v>
      </c>
      <c r="K3022">
        <v>34</v>
      </c>
      <c r="L3022">
        <v>34</v>
      </c>
      <c r="M3022">
        <v>0</v>
      </c>
      <c r="N3022">
        <v>0</v>
      </c>
    </row>
    <row r="3023" spans="1:14" x14ac:dyDescent="0.2">
      <c r="A3023" t="s">
        <v>7955</v>
      </c>
      <c r="B3023" t="s">
        <v>88</v>
      </c>
      <c r="C3023" t="s">
        <v>162</v>
      </c>
      <c r="D3023" t="s">
        <v>4929</v>
      </c>
      <c r="E3023">
        <v>498</v>
      </c>
      <c r="F3023">
        <v>80</v>
      </c>
      <c r="G3023">
        <v>410</v>
      </c>
      <c r="H3023">
        <v>6</v>
      </c>
      <c r="I3023">
        <v>2</v>
      </c>
      <c r="J3023">
        <v>242</v>
      </c>
      <c r="K3023">
        <v>0</v>
      </c>
      <c r="L3023">
        <v>0</v>
      </c>
      <c r="M3023">
        <v>0</v>
      </c>
      <c r="N3023">
        <v>0</v>
      </c>
    </row>
    <row r="3024" spans="1:14" x14ac:dyDescent="0.2">
      <c r="A3024" t="s">
        <v>7956</v>
      </c>
      <c r="B3024" t="s">
        <v>88</v>
      </c>
      <c r="C3024" t="s">
        <v>162</v>
      </c>
      <c r="D3024" t="s">
        <v>4931</v>
      </c>
      <c r="E3024">
        <v>740</v>
      </c>
      <c r="F3024">
        <v>96</v>
      </c>
      <c r="G3024">
        <v>628</v>
      </c>
      <c r="H3024">
        <v>10</v>
      </c>
      <c r="I3024">
        <v>6</v>
      </c>
      <c r="J3024">
        <v>0</v>
      </c>
      <c r="K3024">
        <v>0</v>
      </c>
      <c r="L3024">
        <v>0</v>
      </c>
      <c r="M3024">
        <v>0</v>
      </c>
      <c r="N3024">
        <v>0</v>
      </c>
    </row>
    <row r="3025" spans="1:14" x14ac:dyDescent="0.2">
      <c r="A3025" t="s">
        <v>7957</v>
      </c>
      <c r="B3025" t="s">
        <v>88</v>
      </c>
      <c r="C3025" t="s">
        <v>162</v>
      </c>
      <c r="D3025" t="s">
        <v>4933</v>
      </c>
      <c r="E3025">
        <v>225</v>
      </c>
      <c r="F3025">
        <v>16</v>
      </c>
      <c r="G3025">
        <v>207</v>
      </c>
      <c r="H3025">
        <v>1</v>
      </c>
      <c r="I3025">
        <v>1</v>
      </c>
      <c r="J3025">
        <v>515</v>
      </c>
      <c r="K3025">
        <v>0</v>
      </c>
      <c r="L3025">
        <v>0</v>
      </c>
      <c r="M3025">
        <v>0</v>
      </c>
      <c r="N3025">
        <v>0</v>
      </c>
    </row>
    <row r="3026" spans="1:14" x14ac:dyDescent="0.2">
      <c r="A3026" t="s">
        <v>7958</v>
      </c>
      <c r="B3026" t="s">
        <v>88</v>
      </c>
      <c r="C3026" t="s">
        <v>162</v>
      </c>
      <c r="D3026" t="s">
        <v>4935</v>
      </c>
      <c r="E3026">
        <v>740</v>
      </c>
      <c r="F3026">
        <v>96</v>
      </c>
      <c r="G3026">
        <v>628</v>
      </c>
      <c r="H3026">
        <v>10</v>
      </c>
      <c r="I3026">
        <v>6</v>
      </c>
      <c r="J3026">
        <v>0</v>
      </c>
      <c r="K3026">
        <v>0</v>
      </c>
      <c r="L3026">
        <v>0</v>
      </c>
      <c r="M3026">
        <v>0</v>
      </c>
      <c r="N3026">
        <v>0</v>
      </c>
    </row>
    <row r="3027" spans="1:14" x14ac:dyDescent="0.2">
      <c r="A3027" t="s">
        <v>7959</v>
      </c>
      <c r="B3027" t="s">
        <v>88</v>
      </c>
      <c r="C3027" t="s">
        <v>162</v>
      </c>
      <c r="D3027" t="s">
        <v>4937</v>
      </c>
      <c r="E3027">
        <v>498</v>
      </c>
      <c r="F3027">
        <v>81</v>
      </c>
      <c r="G3027">
        <v>405</v>
      </c>
      <c r="H3027">
        <v>7</v>
      </c>
      <c r="I3027">
        <v>5</v>
      </c>
      <c r="J3027">
        <v>242</v>
      </c>
      <c r="K3027">
        <v>0</v>
      </c>
      <c r="L3027">
        <v>0</v>
      </c>
      <c r="M3027">
        <v>0</v>
      </c>
      <c r="N3027">
        <v>0</v>
      </c>
    </row>
    <row r="3028" spans="1:14" x14ac:dyDescent="0.2">
      <c r="A3028" t="s">
        <v>7960</v>
      </c>
      <c r="B3028" t="s">
        <v>88</v>
      </c>
      <c r="C3028" t="s">
        <v>162</v>
      </c>
      <c r="D3028" t="s">
        <v>4939</v>
      </c>
      <c r="E3028">
        <v>242</v>
      </c>
      <c r="F3028">
        <v>36</v>
      </c>
      <c r="G3028">
        <v>202</v>
      </c>
      <c r="H3028">
        <v>3</v>
      </c>
      <c r="I3028">
        <v>1</v>
      </c>
      <c r="J3028">
        <v>498</v>
      </c>
      <c r="K3028">
        <v>0</v>
      </c>
      <c r="L3028">
        <v>0</v>
      </c>
      <c r="M3028">
        <v>0</v>
      </c>
      <c r="N3028">
        <v>0</v>
      </c>
    </row>
    <row r="3029" spans="1:14" x14ac:dyDescent="0.2">
      <c r="A3029" t="s">
        <v>7961</v>
      </c>
      <c r="B3029" t="s">
        <v>88</v>
      </c>
      <c r="C3029" t="s">
        <v>162</v>
      </c>
      <c r="D3029" t="s">
        <v>4941</v>
      </c>
      <c r="E3029">
        <v>498</v>
      </c>
      <c r="F3029">
        <v>75</v>
      </c>
      <c r="G3029">
        <v>414</v>
      </c>
      <c r="H3029">
        <v>7</v>
      </c>
      <c r="I3029">
        <v>2</v>
      </c>
      <c r="J3029">
        <v>242</v>
      </c>
      <c r="K3029">
        <v>0</v>
      </c>
      <c r="L3029">
        <v>0</v>
      </c>
      <c r="M3029">
        <v>0</v>
      </c>
      <c r="N3029">
        <v>0</v>
      </c>
    </row>
    <row r="3030" spans="1:14" x14ac:dyDescent="0.2">
      <c r="A3030" t="s">
        <v>7962</v>
      </c>
      <c r="B3030" t="s">
        <v>88</v>
      </c>
      <c r="C3030" t="s">
        <v>162</v>
      </c>
      <c r="D3030" t="s">
        <v>4943</v>
      </c>
      <c r="E3030">
        <v>227</v>
      </c>
      <c r="F3030">
        <v>16</v>
      </c>
      <c r="G3030">
        <v>209</v>
      </c>
      <c r="H3030">
        <v>1</v>
      </c>
      <c r="I3030">
        <v>1</v>
      </c>
      <c r="J3030">
        <v>513</v>
      </c>
      <c r="K3030">
        <v>0</v>
      </c>
      <c r="L3030">
        <v>0</v>
      </c>
      <c r="M3030">
        <v>0</v>
      </c>
      <c r="N3030">
        <v>0</v>
      </c>
    </row>
    <row r="3031" spans="1:14" x14ac:dyDescent="0.2">
      <c r="A3031" t="s">
        <v>7963</v>
      </c>
      <c r="B3031" t="s">
        <v>88</v>
      </c>
      <c r="C3031" t="s">
        <v>162</v>
      </c>
      <c r="D3031" t="s">
        <v>4925</v>
      </c>
      <c r="E3031">
        <v>0</v>
      </c>
      <c r="F3031">
        <v>0</v>
      </c>
      <c r="G3031">
        <v>0</v>
      </c>
      <c r="H3031">
        <v>0</v>
      </c>
      <c r="I3031">
        <v>0</v>
      </c>
      <c r="J3031">
        <v>0</v>
      </c>
      <c r="K3031">
        <v>737</v>
      </c>
      <c r="L3031">
        <v>728</v>
      </c>
      <c r="M3031">
        <v>8</v>
      </c>
      <c r="N3031">
        <v>1</v>
      </c>
    </row>
    <row r="3032" spans="1:14" x14ac:dyDescent="0.2">
      <c r="A3032" t="s">
        <v>7964</v>
      </c>
      <c r="B3032" t="s">
        <v>88</v>
      </c>
      <c r="C3032" t="s">
        <v>162</v>
      </c>
      <c r="D3032" t="s">
        <v>4927</v>
      </c>
      <c r="E3032">
        <v>0</v>
      </c>
      <c r="F3032">
        <v>0</v>
      </c>
      <c r="G3032">
        <v>0</v>
      </c>
      <c r="H3032">
        <v>0</v>
      </c>
      <c r="I3032">
        <v>0</v>
      </c>
      <c r="J3032">
        <v>0</v>
      </c>
      <c r="K3032">
        <v>682</v>
      </c>
      <c r="L3032">
        <v>673</v>
      </c>
      <c r="M3032">
        <v>8</v>
      </c>
      <c r="N3032">
        <v>1</v>
      </c>
    </row>
    <row r="3033" spans="1:14" x14ac:dyDescent="0.2">
      <c r="A3033" t="s">
        <v>7965</v>
      </c>
      <c r="B3033" t="s">
        <v>88</v>
      </c>
      <c r="C3033" t="s">
        <v>163</v>
      </c>
      <c r="D3033" t="s">
        <v>4929</v>
      </c>
      <c r="E3033">
        <v>105</v>
      </c>
      <c r="F3033">
        <v>17</v>
      </c>
      <c r="G3033">
        <v>86</v>
      </c>
      <c r="H3033">
        <v>2</v>
      </c>
      <c r="I3033">
        <v>0</v>
      </c>
      <c r="J3033">
        <v>38</v>
      </c>
      <c r="K3033">
        <v>0</v>
      </c>
      <c r="L3033">
        <v>0</v>
      </c>
      <c r="M3033">
        <v>0</v>
      </c>
      <c r="N3033">
        <v>0</v>
      </c>
    </row>
    <row r="3034" spans="1:14" x14ac:dyDescent="0.2">
      <c r="A3034" t="s">
        <v>7966</v>
      </c>
      <c r="B3034" t="s">
        <v>88</v>
      </c>
      <c r="C3034" t="s">
        <v>163</v>
      </c>
      <c r="D3034" t="s">
        <v>4931</v>
      </c>
      <c r="E3034">
        <v>143</v>
      </c>
      <c r="F3034">
        <v>19</v>
      </c>
      <c r="G3034">
        <v>118</v>
      </c>
      <c r="H3034">
        <v>6</v>
      </c>
      <c r="I3034">
        <v>0</v>
      </c>
      <c r="J3034">
        <v>0</v>
      </c>
      <c r="K3034">
        <v>0</v>
      </c>
      <c r="L3034">
        <v>0</v>
      </c>
      <c r="M3034">
        <v>0</v>
      </c>
      <c r="N3034">
        <v>0</v>
      </c>
    </row>
    <row r="3035" spans="1:14" x14ac:dyDescent="0.2">
      <c r="A3035" t="s">
        <v>7967</v>
      </c>
      <c r="B3035" t="s">
        <v>88</v>
      </c>
      <c r="C3035" t="s">
        <v>163</v>
      </c>
      <c r="D3035" t="s">
        <v>4933</v>
      </c>
      <c r="E3035">
        <v>35</v>
      </c>
      <c r="F3035">
        <v>4</v>
      </c>
      <c r="G3035">
        <v>30</v>
      </c>
      <c r="H3035">
        <v>1</v>
      </c>
      <c r="I3035">
        <v>0</v>
      </c>
      <c r="J3035">
        <v>108</v>
      </c>
      <c r="K3035">
        <v>0</v>
      </c>
      <c r="L3035">
        <v>0</v>
      </c>
      <c r="M3035">
        <v>0</v>
      </c>
      <c r="N3035">
        <v>0</v>
      </c>
    </row>
    <row r="3036" spans="1:14" x14ac:dyDescent="0.2">
      <c r="A3036" t="s">
        <v>7968</v>
      </c>
      <c r="B3036" t="s">
        <v>88</v>
      </c>
      <c r="C3036" t="s">
        <v>163</v>
      </c>
      <c r="D3036" t="s">
        <v>4935</v>
      </c>
      <c r="E3036">
        <v>143</v>
      </c>
      <c r="F3036">
        <v>19</v>
      </c>
      <c r="G3036">
        <v>118</v>
      </c>
      <c r="H3036">
        <v>6</v>
      </c>
      <c r="I3036">
        <v>0</v>
      </c>
      <c r="J3036">
        <v>0</v>
      </c>
      <c r="K3036">
        <v>0</v>
      </c>
      <c r="L3036">
        <v>0</v>
      </c>
      <c r="M3036">
        <v>0</v>
      </c>
      <c r="N3036">
        <v>0</v>
      </c>
    </row>
    <row r="3037" spans="1:14" x14ac:dyDescent="0.2">
      <c r="A3037" t="s">
        <v>7969</v>
      </c>
      <c r="B3037" t="s">
        <v>88</v>
      </c>
      <c r="C3037" t="s">
        <v>163</v>
      </c>
      <c r="D3037" t="s">
        <v>4937</v>
      </c>
      <c r="E3037">
        <v>105</v>
      </c>
      <c r="F3037">
        <v>16</v>
      </c>
      <c r="G3037">
        <v>87</v>
      </c>
      <c r="H3037">
        <v>2</v>
      </c>
      <c r="I3037">
        <v>0</v>
      </c>
      <c r="J3037">
        <v>38</v>
      </c>
      <c r="K3037">
        <v>0</v>
      </c>
      <c r="L3037">
        <v>0</v>
      </c>
      <c r="M3037">
        <v>0</v>
      </c>
      <c r="N3037">
        <v>0</v>
      </c>
    </row>
    <row r="3038" spans="1:14" x14ac:dyDescent="0.2">
      <c r="A3038" t="s">
        <v>7970</v>
      </c>
      <c r="B3038" t="s">
        <v>88</v>
      </c>
      <c r="C3038" t="s">
        <v>163</v>
      </c>
      <c r="D3038" t="s">
        <v>4939</v>
      </c>
      <c r="E3038">
        <v>38</v>
      </c>
      <c r="F3038">
        <v>7</v>
      </c>
      <c r="G3038">
        <v>28</v>
      </c>
      <c r="H3038">
        <v>3</v>
      </c>
      <c r="I3038">
        <v>0</v>
      </c>
      <c r="J3038">
        <v>105</v>
      </c>
      <c r="K3038">
        <v>0</v>
      </c>
      <c r="L3038">
        <v>0</v>
      </c>
      <c r="M3038">
        <v>0</v>
      </c>
      <c r="N3038">
        <v>0</v>
      </c>
    </row>
    <row r="3039" spans="1:14" x14ac:dyDescent="0.2">
      <c r="A3039" t="s">
        <v>7971</v>
      </c>
      <c r="B3039" t="s">
        <v>88</v>
      </c>
      <c r="C3039" t="s">
        <v>163</v>
      </c>
      <c r="D3039" t="s">
        <v>4941</v>
      </c>
      <c r="E3039">
        <v>105</v>
      </c>
      <c r="F3039">
        <v>15</v>
      </c>
      <c r="G3039">
        <v>87</v>
      </c>
      <c r="H3039">
        <v>3</v>
      </c>
      <c r="I3039">
        <v>0</v>
      </c>
      <c r="J3039">
        <v>38</v>
      </c>
      <c r="K3039">
        <v>0</v>
      </c>
      <c r="L3039">
        <v>0</v>
      </c>
      <c r="M3039">
        <v>0</v>
      </c>
      <c r="N3039">
        <v>0</v>
      </c>
    </row>
    <row r="3040" spans="1:14" x14ac:dyDescent="0.2">
      <c r="A3040" t="s">
        <v>7972</v>
      </c>
      <c r="B3040" t="s">
        <v>88</v>
      </c>
      <c r="C3040" t="s">
        <v>163</v>
      </c>
      <c r="D3040" t="s">
        <v>4943</v>
      </c>
      <c r="E3040">
        <v>37</v>
      </c>
      <c r="F3040">
        <v>4</v>
      </c>
      <c r="G3040">
        <v>30</v>
      </c>
      <c r="H3040">
        <v>3</v>
      </c>
      <c r="I3040">
        <v>0</v>
      </c>
      <c r="J3040">
        <v>106</v>
      </c>
      <c r="K3040">
        <v>0</v>
      </c>
      <c r="L3040">
        <v>0</v>
      </c>
      <c r="M3040">
        <v>0</v>
      </c>
      <c r="N3040">
        <v>0</v>
      </c>
    </row>
    <row r="3041" spans="1:14" x14ac:dyDescent="0.2">
      <c r="A3041" t="s">
        <v>7973</v>
      </c>
      <c r="B3041" t="s">
        <v>88</v>
      </c>
      <c r="C3041" t="s">
        <v>163</v>
      </c>
      <c r="D3041" t="s">
        <v>4925</v>
      </c>
      <c r="E3041">
        <v>0</v>
      </c>
      <c r="F3041">
        <v>0</v>
      </c>
      <c r="G3041">
        <v>0</v>
      </c>
      <c r="H3041">
        <v>0</v>
      </c>
      <c r="I3041">
        <v>0</v>
      </c>
      <c r="J3041">
        <v>0</v>
      </c>
      <c r="K3041">
        <v>143</v>
      </c>
      <c r="L3041">
        <v>142</v>
      </c>
      <c r="M3041">
        <v>1</v>
      </c>
      <c r="N3041">
        <v>0</v>
      </c>
    </row>
    <row r="3042" spans="1:14" x14ac:dyDescent="0.2">
      <c r="A3042" t="s">
        <v>7974</v>
      </c>
      <c r="B3042" t="s">
        <v>88</v>
      </c>
      <c r="C3042" t="s">
        <v>163</v>
      </c>
      <c r="D3042" t="s">
        <v>4927</v>
      </c>
      <c r="E3042">
        <v>0</v>
      </c>
      <c r="F3042">
        <v>0</v>
      </c>
      <c r="G3042">
        <v>0</v>
      </c>
      <c r="H3042">
        <v>0</v>
      </c>
      <c r="I3042">
        <v>0</v>
      </c>
      <c r="J3042">
        <v>0</v>
      </c>
      <c r="K3042">
        <v>134</v>
      </c>
      <c r="L3042">
        <v>133</v>
      </c>
      <c r="M3042">
        <v>1</v>
      </c>
      <c r="N3042">
        <v>0</v>
      </c>
    </row>
    <row r="3043" spans="1:14" x14ac:dyDescent="0.2">
      <c r="A3043" t="s">
        <v>7975</v>
      </c>
      <c r="B3043" t="s">
        <v>88</v>
      </c>
      <c r="C3043" t="s">
        <v>164</v>
      </c>
      <c r="D3043" t="s">
        <v>4929</v>
      </c>
      <c r="E3043">
        <v>71</v>
      </c>
      <c r="F3043">
        <v>8</v>
      </c>
      <c r="G3043">
        <v>63</v>
      </c>
      <c r="H3043">
        <v>0</v>
      </c>
      <c r="I3043">
        <v>0</v>
      </c>
      <c r="J3043">
        <v>25</v>
      </c>
      <c r="K3043">
        <v>0</v>
      </c>
      <c r="L3043">
        <v>0</v>
      </c>
      <c r="M3043">
        <v>0</v>
      </c>
      <c r="N3043">
        <v>0</v>
      </c>
    </row>
    <row r="3044" spans="1:14" x14ac:dyDescent="0.2">
      <c r="A3044" t="s">
        <v>7976</v>
      </c>
      <c r="B3044" t="s">
        <v>88</v>
      </c>
      <c r="C3044" t="s">
        <v>164</v>
      </c>
      <c r="D3044" t="s">
        <v>4931</v>
      </c>
      <c r="E3044">
        <v>96</v>
      </c>
      <c r="F3044">
        <v>10</v>
      </c>
      <c r="G3044">
        <v>83</v>
      </c>
      <c r="H3044">
        <v>2</v>
      </c>
      <c r="I3044">
        <v>1</v>
      </c>
      <c r="J3044">
        <v>0</v>
      </c>
      <c r="K3044">
        <v>0</v>
      </c>
      <c r="L3044">
        <v>0</v>
      </c>
      <c r="M3044">
        <v>0</v>
      </c>
      <c r="N3044">
        <v>0</v>
      </c>
    </row>
    <row r="3045" spans="1:14" x14ac:dyDescent="0.2">
      <c r="A3045" t="s">
        <v>7977</v>
      </c>
      <c r="B3045" t="s">
        <v>88</v>
      </c>
      <c r="C3045" t="s">
        <v>164</v>
      </c>
      <c r="D3045" t="s">
        <v>4933</v>
      </c>
      <c r="E3045">
        <v>23</v>
      </c>
      <c r="F3045">
        <v>3</v>
      </c>
      <c r="G3045">
        <v>19</v>
      </c>
      <c r="H3045">
        <v>0</v>
      </c>
      <c r="I3045">
        <v>1</v>
      </c>
      <c r="J3045">
        <v>73</v>
      </c>
      <c r="K3045">
        <v>0</v>
      </c>
      <c r="L3045">
        <v>0</v>
      </c>
      <c r="M3045">
        <v>0</v>
      </c>
      <c r="N3045">
        <v>0</v>
      </c>
    </row>
    <row r="3046" spans="1:14" x14ac:dyDescent="0.2">
      <c r="A3046" t="s">
        <v>7978</v>
      </c>
      <c r="B3046" t="s">
        <v>88</v>
      </c>
      <c r="C3046" t="s">
        <v>164</v>
      </c>
      <c r="D3046" t="s">
        <v>4935</v>
      </c>
      <c r="E3046">
        <v>96</v>
      </c>
      <c r="F3046">
        <v>10</v>
      </c>
      <c r="G3046">
        <v>83</v>
      </c>
      <c r="H3046">
        <v>2</v>
      </c>
      <c r="I3046">
        <v>1</v>
      </c>
      <c r="J3046">
        <v>0</v>
      </c>
      <c r="K3046">
        <v>0</v>
      </c>
      <c r="L3046">
        <v>0</v>
      </c>
      <c r="M3046">
        <v>0</v>
      </c>
      <c r="N3046">
        <v>0</v>
      </c>
    </row>
    <row r="3047" spans="1:14" x14ac:dyDescent="0.2">
      <c r="A3047" t="s">
        <v>7979</v>
      </c>
      <c r="B3047" t="s">
        <v>88</v>
      </c>
      <c r="C3047" t="s">
        <v>164</v>
      </c>
      <c r="D3047" t="s">
        <v>4937</v>
      </c>
      <c r="E3047">
        <v>71</v>
      </c>
      <c r="F3047">
        <v>8</v>
      </c>
      <c r="G3047">
        <v>63</v>
      </c>
      <c r="H3047">
        <v>0</v>
      </c>
      <c r="I3047">
        <v>0</v>
      </c>
      <c r="J3047">
        <v>25</v>
      </c>
      <c r="K3047">
        <v>0</v>
      </c>
      <c r="L3047">
        <v>0</v>
      </c>
      <c r="M3047">
        <v>0</v>
      </c>
      <c r="N3047">
        <v>0</v>
      </c>
    </row>
    <row r="3048" spans="1:14" x14ac:dyDescent="0.2">
      <c r="A3048" t="s">
        <v>7980</v>
      </c>
      <c r="B3048" t="s">
        <v>88</v>
      </c>
      <c r="C3048" t="s">
        <v>164</v>
      </c>
      <c r="D3048" t="s">
        <v>4939</v>
      </c>
      <c r="E3048">
        <v>25</v>
      </c>
      <c r="F3048">
        <v>3</v>
      </c>
      <c r="G3048">
        <v>19</v>
      </c>
      <c r="H3048">
        <v>1</v>
      </c>
      <c r="I3048">
        <v>2</v>
      </c>
      <c r="J3048">
        <v>71</v>
      </c>
      <c r="K3048">
        <v>0</v>
      </c>
      <c r="L3048">
        <v>0</v>
      </c>
      <c r="M3048">
        <v>0</v>
      </c>
      <c r="N3048">
        <v>0</v>
      </c>
    </row>
    <row r="3049" spans="1:14" x14ac:dyDescent="0.2">
      <c r="A3049" t="s">
        <v>7981</v>
      </c>
      <c r="B3049" t="s">
        <v>88</v>
      </c>
      <c r="C3049" t="s">
        <v>164</v>
      </c>
      <c r="D3049" t="s">
        <v>4941</v>
      </c>
      <c r="E3049">
        <v>71</v>
      </c>
      <c r="F3049">
        <v>7</v>
      </c>
      <c r="G3049">
        <v>64</v>
      </c>
      <c r="H3049">
        <v>0</v>
      </c>
      <c r="I3049">
        <v>0</v>
      </c>
      <c r="J3049">
        <v>25</v>
      </c>
      <c r="K3049">
        <v>0</v>
      </c>
      <c r="L3049">
        <v>0</v>
      </c>
      <c r="M3049">
        <v>0</v>
      </c>
      <c r="N3049">
        <v>0</v>
      </c>
    </row>
    <row r="3050" spans="1:14" x14ac:dyDescent="0.2">
      <c r="A3050" t="s">
        <v>7982</v>
      </c>
      <c r="B3050" t="s">
        <v>88</v>
      </c>
      <c r="C3050" t="s">
        <v>164</v>
      </c>
      <c r="D3050" t="s">
        <v>4943</v>
      </c>
      <c r="E3050">
        <v>24</v>
      </c>
      <c r="F3050">
        <v>3</v>
      </c>
      <c r="G3050">
        <v>19</v>
      </c>
      <c r="H3050">
        <v>1</v>
      </c>
      <c r="I3050">
        <v>1</v>
      </c>
      <c r="J3050">
        <v>72</v>
      </c>
      <c r="K3050">
        <v>0</v>
      </c>
      <c r="L3050">
        <v>0</v>
      </c>
      <c r="M3050">
        <v>0</v>
      </c>
      <c r="N3050">
        <v>0</v>
      </c>
    </row>
    <row r="3051" spans="1:14" x14ac:dyDescent="0.2">
      <c r="A3051" t="s">
        <v>7983</v>
      </c>
      <c r="B3051" t="s">
        <v>88</v>
      </c>
      <c r="C3051" t="s">
        <v>164</v>
      </c>
      <c r="D3051" t="s">
        <v>4925</v>
      </c>
      <c r="E3051">
        <v>0</v>
      </c>
      <c r="F3051">
        <v>0</v>
      </c>
      <c r="G3051">
        <v>0</v>
      </c>
      <c r="H3051">
        <v>0</v>
      </c>
      <c r="I3051">
        <v>0</v>
      </c>
      <c r="J3051">
        <v>0</v>
      </c>
      <c r="K3051">
        <v>96</v>
      </c>
      <c r="L3051">
        <v>95</v>
      </c>
      <c r="M3051">
        <v>1</v>
      </c>
      <c r="N3051">
        <v>0</v>
      </c>
    </row>
    <row r="3052" spans="1:14" x14ac:dyDescent="0.2">
      <c r="A3052" t="s">
        <v>7984</v>
      </c>
      <c r="B3052" t="s">
        <v>88</v>
      </c>
      <c r="C3052" t="s">
        <v>164</v>
      </c>
      <c r="D3052" t="s">
        <v>4927</v>
      </c>
      <c r="E3052">
        <v>0</v>
      </c>
      <c r="F3052">
        <v>0</v>
      </c>
      <c r="G3052">
        <v>0</v>
      </c>
      <c r="H3052">
        <v>0</v>
      </c>
      <c r="I3052">
        <v>0</v>
      </c>
      <c r="J3052">
        <v>0</v>
      </c>
      <c r="K3052">
        <v>90</v>
      </c>
      <c r="L3052">
        <v>89</v>
      </c>
      <c r="M3052">
        <v>1</v>
      </c>
      <c r="N3052">
        <v>0</v>
      </c>
    </row>
    <row r="3053" spans="1:14" x14ac:dyDescent="0.2">
      <c r="A3053" t="s">
        <v>7985</v>
      </c>
      <c r="B3053" t="s">
        <v>88</v>
      </c>
      <c r="C3053" t="s">
        <v>165</v>
      </c>
      <c r="D3053" t="s">
        <v>4929</v>
      </c>
      <c r="E3053">
        <v>24</v>
      </c>
      <c r="F3053">
        <v>3</v>
      </c>
      <c r="G3053">
        <v>20</v>
      </c>
      <c r="H3053">
        <v>0</v>
      </c>
      <c r="I3053">
        <v>1</v>
      </c>
      <c r="J3053">
        <v>2</v>
      </c>
      <c r="K3053">
        <v>0</v>
      </c>
      <c r="L3053">
        <v>0</v>
      </c>
      <c r="M3053">
        <v>0</v>
      </c>
      <c r="N3053">
        <v>0</v>
      </c>
    </row>
    <row r="3054" spans="1:14" x14ac:dyDescent="0.2">
      <c r="A3054" t="s">
        <v>7986</v>
      </c>
      <c r="B3054" t="s">
        <v>88</v>
      </c>
      <c r="C3054" t="s">
        <v>165</v>
      </c>
      <c r="D3054" t="s">
        <v>4931</v>
      </c>
      <c r="E3054">
        <v>26</v>
      </c>
      <c r="F3054">
        <v>4</v>
      </c>
      <c r="G3054">
        <v>21</v>
      </c>
      <c r="H3054">
        <v>0</v>
      </c>
      <c r="I3054">
        <v>1</v>
      </c>
      <c r="J3054">
        <v>0</v>
      </c>
      <c r="K3054">
        <v>0</v>
      </c>
      <c r="L3054">
        <v>0</v>
      </c>
      <c r="M3054">
        <v>0</v>
      </c>
      <c r="N3054">
        <v>0</v>
      </c>
    </row>
    <row r="3055" spans="1:14" x14ac:dyDescent="0.2">
      <c r="A3055" t="s">
        <v>7987</v>
      </c>
      <c r="B3055" t="s">
        <v>88</v>
      </c>
      <c r="C3055" t="s">
        <v>165</v>
      </c>
      <c r="D3055" t="s">
        <v>4933</v>
      </c>
      <c r="E3055">
        <v>2</v>
      </c>
      <c r="F3055">
        <v>1</v>
      </c>
      <c r="G3055">
        <v>1</v>
      </c>
      <c r="H3055">
        <v>0</v>
      </c>
      <c r="I3055">
        <v>0</v>
      </c>
      <c r="J3055">
        <v>24</v>
      </c>
      <c r="K3055">
        <v>0</v>
      </c>
      <c r="L3055">
        <v>0</v>
      </c>
      <c r="M3055">
        <v>0</v>
      </c>
      <c r="N3055">
        <v>0</v>
      </c>
    </row>
    <row r="3056" spans="1:14" x14ac:dyDescent="0.2">
      <c r="A3056" t="s">
        <v>7988</v>
      </c>
      <c r="B3056" t="s">
        <v>88</v>
      </c>
      <c r="C3056" t="s">
        <v>165</v>
      </c>
      <c r="D3056" t="s">
        <v>4935</v>
      </c>
      <c r="E3056">
        <v>26</v>
      </c>
      <c r="F3056">
        <v>4</v>
      </c>
      <c r="G3056">
        <v>21</v>
      </c>
      <c r="H3056">
        <v>0</v>
      </c>
      <c r="I3056">
        <v>1</v>
      </c>
      <c r="J3056">
        <v>0</v>
      </c>
      <c r="K3056">
        <v>0</v>
      </c>
      <c r="L3056">
        <v>0</v>
      </c>
      <c r="M3056">
        <v>0</v>
      </c>
      <c r="N3056">
        <v>0</v>
      </c>
    </row>
    <row r="3057" spans="1:14" x14ac:dyDescent="0.2">
      <c r="A3057" t="s">
        <v>7989</v>
      </c>
      <c r="B3057" t="s">
        <v>88</v>
      </c>
      <c r="C3057" t="s">
        <v>165</v>
      </c>
      <c r="D3057" t="s">
        <v>4937</v>
      </c>
      <c r="E3057">
        <v>24</v>
      </c>
      <c r="F3057">
        <v>3</v>
      </c>
      <c r="G3057">
        <v>20</v>
      </c>
      <c r="H3057">
        <v>0</v>
      </c>
      <c r="I3057">
        <v>1</v>
      </c>
      <c r="J3057">
        <v>2</v>
      </c>
      <c r="K3057">
        <v>0</v>
      </c>
      <c r="L3057">
        <v>0</v>
      </c>
      <c r="M3057">
        <v>0</v>
      </c>
      <c r="N3057">
        <v>0</v>
      </c>
    </row>
    <row r="3058" spans="1:14" x14ac:dyDescent="0.2">
      <c r="A3058" t="s">
        <v>7990</v>
      </c>
      <c r="B3058" t="s">
        <v>88</v>
      </c>
      <c r="C3058" t="s">
        <v>165</v>
      </c>
      <c r="D3058" t="s">
        <v>4939</v>
      </c>
      <c r="E3058">
        <v>2</v>
      </c>
      <c r="F3058">
        <v>1</v>
      </c>
      <c r="G3058">
        <v>1</v>
      </c>
      <c r="H3058">
        <v>0</v>
      </c>
      <c r="I3058">
        <v>0</v>
      </c>
      <c r="J3058">
        <v>24</v>
      </c>
      <c r="K3058">
        <v>0</v>
      </c>
      <c r="L3058">
        <v>0</v>
      </c>
      <c r="M3058">
        <v>0</v>
      </c>
      <c r="N3058">
        <v>0</v>
      </c>
    </row>
    <row r="3059" spans="1:14" x14ac:dyDescent="0.2">
      <c r="A3059" t="s">
        <v>7991</v>
      </c>
      <c r="B3059" t="s">
        <v>88</v>
      </c>
      <c r="C3059" t="s">
        <v>165</v>
      </c>
      <c r="D3059" t="s">
        <v>4941</v>
      </c>
      <c r="E3059">
        <v>24</v>
      </c>
      <c r="F3059">
        <v>3</v>
      </c>
      <c r="G3059">
        <v>20</v>
      </c>
      <c r="H3059">
        <v>0</v>
      </c>
      <c r="I3059">
        <v>1</v>
      </c>
      <c r="J3059">
        <v>2</v>
      </c>
      <c r="K3059">
        <v>0</v>
      </c>
      <c r="L3059">
        <v>0</v>
      </c>
      <c r="M3059">
        <v>0</v>
      </c>
      <c r="N3059">
        <v>0</v>
      </c>
    </row>
    <row r="3060" spans="1:14" x14ac:dyDescent="0.2">
      <c r="A3060" t="s">
        <v>7992</v>
      </c>
      <c r="B3060" t="s">
        <v>88</v>
      </c>
      <c r="C3060" t="s">
        <v>165</v>
      </c>
      <c r="D3060" t="s">
        <v>4943</v>
      </c>
      <c r="E3060">
        <v>2</v>
      </c>
      <c r="F3060">
        <v>1</v>
      </c>
      <c r="G3060">
        <v>1</v>
      </c>
      <c r="H3060">
        <v>0</v>
      </c>
      <c r="I3060">
        <v>0</v>
      </c>
      <c r="J3060">
        <v>24</v>
      </c>
      <c r="K3060">
        <v>0</v>
      </c>
      <c r="L3060">
        <v>0</v>
      </c>
      <c r="M3060">
        <v>0</v>
      </c>
      <c r="N3060">
        <v>0</v>
      </c>
    </row>
    <row r="3061" spans="1:14" x14ac:dyDescent="0.2">
      <c r="A3061" t="s">
        <v>7993</v>
      </c>
      <c r="B3061" t="s">
        <v>88</v>
      </c>
      <c r="C3061" t="s">
        <v>165</v>
      </c>
      <c r="D3061" t="s">
        <v>4925</v>
      </c>
      <c r="E3061">
        <v>0</v>
      </c>
      <c r="F3061">
        <v>0</v>
      </c>
      <c r="G3061">
        <v>0</v>
      </c>
      <c r="H3061">
        <v>0</v>
      </c>
      <c r="I3061">
        <v>0</v>
      </c>
      <c r="J3061">
        <v>0</v>
      </c>
      <c r="K3061">
        <v>26</v>
      </c>
      <c r="L3061">
        <v>25</v>
      </c>
      <c r="M3061">
        <v>1</v>
      </c>
      <c r="N3061">
        <v>0</v>
      </c>
    </row>
    <row r="3062" spans="1:14" x14ac:dyDescent="0.2">
      <c r="A3062" t="s">
        <v>7994</v>
      </c>
      <c r="B3062" t="s">
        <v>88</v>
      </c>
      <c r="C3062" t="s">
        <v>165</v>
      </c>
      <c r="D3062" t="s">
        <v>4927</v>
      </c>
      <c r="E3062">
        <v>0</v>
      </c>
      <c r="F3062">
        <v>0</v>
      </c>
      <c r="G3062">
        <v>0</v>
      </c>
      <c r="H3062">
        <v>0</v>
      </c>
      <c r="I3062">
        <v>0</v>
      </c>
      <c r="J3062">
        <v>0</v>
      </c>
      <c r="K3062">
        <v>21</v>
      </c>
      <c r="L3062">
        <v>20</v>
      </c>
      <c r="M3062">
        <v>1</v>
      </c>
      <c r="N3062">
        <v>0</v>
      </c>
    </row>
    <row r="3063" spans="1:14" x14ac:dyDescent="0.2">
      <c r="A3063" t="s">
        <v>7995</v>
      </c>
      <c r="B3063" t="s">
        <v>88</v>
      </c>
      <c r="C3063" t="s">
        <v>166</v>
      </c>
      <c r="D3063" t="s">
        <v>4929</v>
      </c>
      <c r="E3063">
        <v>0</v>
      </c>
      <c r="F3063">
        <v>0</v>
      </c>
      <c r="G3063">
        <v>0</v>
      </c>
      <c r="H3063">
        <v>0</v>
      </c>
      <c r="I3063">
        <v>0</v>
      </c>
      <c r="J3063">
        <v>1</v>
      </c>
      <c r="K3063">
        <v>0</v>
      </c>
      <c r="L3063">
        <v>0</v>
      </c>
      <c r="M3063">
        <v>0</v>
      </c>
      <c r="N3063">
        <v>0</v>
      </c>
    </row>
    <row r="3064" spans="1:14" x14ac:dyDescent="0.2">
      <c r="A3064" t="s">
        <v>7996</v>
      </c>
      <c r="B3064" t="s">
        <v>88</v>
      </c>
      <c r="C3064" t="s">
        <v>166</v>
      </c>
      <c r="D3064" t="s">
        <v>4931</v>
      </c>
      <c r="E3064">
        <v>1</v>
      </c>
      <c r="F3064">
        <v>1</v>
      </c>
      <c r="G3064">
        <v>0</v>
      </c>
      <c r="H3064">
        <v>0</v>
      </c>
      <c r="I3064">
        <v>0</v>
      </c>
      <c r="J3064">
        <v>0</v>
      </c>
      <c r="K3064">
        <v>0</v>
      </c>
      <c r="L3064">
        <v>0</v>
      </c>
      <c r="M3064">
        <v>0</v>
      </c>
      <c r="N3064">
        <v>0</v>
      </c>
    </row>
    <row r="3065" spans="1:14" x14ac:dyDescent="0.2">
      <c r="A3065" t="s">
        <v>7997</v>
      </c>
      <c r="B3065" t="s">
        <v>88</v>
      </c>
      <c r="C3065" t="s">
        <v>166</v>
      </c>
      <c r="D3065" t="s">
        <v>4933</v>
      </c>
      <c r="E3065">
        <v>1</v>
      </c>
      <c r="F3065">
        <v>1</v>
      </c>
      <c r="G3065">
        <v>0</v>
      </c>
      <c r="H3065">
        <v>0</v>
      </c>
      <c r="I3065">
        <v>0</v>
      </c>
      <c r="J3065">
        <v>0</v>
      </c>
      <c r="K3065">
        <v>0</v>
      </c>
      <c r="L3065">
        <v>0</v>
      </c>
      <c r="M3065">
        <v>0</v>
      </c>
      <c r="N3065">
        <v>0</v>
      </c>
    </row>
    <row r="3066" spans="1:14" x14ac:dyDescent="0.2">
      <c r="A3066" t="s">
        <v>7998</v>
      </c>
      <c r="B3066" t="s">
        <v>88</v>
      </c>
      <c r="C3066" t="s">
        <v>166</v>
      </c>
      <c r="D3066" t="s">
        <v>4935</v>
      </c>
      <c r="E3066">
        <v>1</v>
      </c>
      <c r="F3066">
        <v>1</v>
      </c>
      <c r="G3066">
        <v>0</v>
      </c>
      <c r="H3066">
        <v>0</v>
      </c>
      <c r="I3066">
        <v>0</v>
      </c>
      <c r="J3066">
        <v>0</v>
      </c>
      <c r="K3066">
        <v>0</v>
      </c>
      <c r="L3066">
        <v>0</v>
      </c>
      <c r="M3066">
        <v>0</v>
      </c>
      <c r="N3066">
        <v>0</v>
      </c>
    </row>
    <row r="3067" spans="1:14" x14ac:dyDescent="0.2">
      <c r="A3067" t="s">
        <v>7999</v>
      </c>
      <c r="B3067" t="s">
        <v>88</v>
      </c>
      <c r="C3067" t="s">
        <v>166</v>
      </c>
      <c r="D3067" t="s">
        <v>4937</v>
      </c>
      <c r="E3067">
        <v>0</v>
      </c>
      <c r="F3067">
        <v>0</v>
      </c>
      <c r="G3067">
        <v>0</v>
      </c>
      <c r="H3067">
        <v>0</v>
      </c>
      <c r="I3067">
        <v>0</v>
      </c>
      <c r="J3067">
        <v>1</v>
      </c>
      <c r="K3067">
        <v>0</v>
      </c>
      <c r="L3067">
        <v>0</v>
      </c>
      <c r="M3067">
        <v>0</v>
      </c>
      <c r="N3067">
        <v>0</v>
      </c>
    </row>
    <row r="3068" spans="1:14" x14ac:dyDescent="0.2">
      <c r="A3068" t="s">
        <v>8000</v>
      </c>
      <c r="B3068" t="s">
        <v>88</v>
      </c>
      <c r="C3068" t="s">
        <v>166</v>
      </c>
      <c r="D3068" t="s">
        <v>4939</v>
      </c>
      <c r="E3068">
        <v>1</v>
      </c>
      <c r="F3068">
        <v>1</v>
      </c>
      <c r="G3068">
        <v>0</v>
      </c>
      <c r="H3068">
        <v>0</v>
      </c>
      <c r="I3068">
        <v>0</v>
      </c>
      <c r="J3068">
        <v>0</v>
      </c>
      <c r="K3068">
        <v>0</v>
      </c>
      <c r="L3068">
        <v>0</v>
      </c>
      <c r="M3068">
        <v>0</v>
      </c>
      <c r="N3068">
        <v>0</v>
      </c>
    </row>
    <row r="3069" spans="1:14" x14ac:dyDescent="0.2">
      <c r="A3069" t="s">
        <v>8001</v>
      </c>
      <c r="B3069" t="s">
        <v>88</v>
      </c>
      <c r="C3069" t="s">
        <v>166</v>
      </c>
      <c r="D3069" t="s">
        <v>4941</v>
      </c>
      <c r="E3069">
        <v>0</v>
      </c>
      <c r="F3069">
        <v>0</v>
      </c>
      <c r="G3069">
        <v>0</v>
      </c>
      <c r="H3069">
        <v>0</v>
      </c>
      <c r="I3069">
        <v>0</v>
      </c>
      <c r="J3069">
        <v>1</v>
      </c>
      <c r="K3069">
        <v>0</v>
      </c>
      <c r="L3069">
        <v>0</v>
      </c>
      <c r="M3069">
        <v>0</v>
      </c>
      <c r="N3069">
        <v>0</v>
      </c>
    </row>
    <row r="3070" spans="1:14" x14ac:dyDescent="0.2">
      <c r="A3070" t="s">
        <v>8002</v>
      </c>
      <c r="B3070" t="s">
        <v>88</v>
      </c>
      <c r="C3070" t="s">
        <v>166</v>
      </c>
      <c r="D3070" t="s">
        <v>4943</v>
      </c>
      <c r="E3070">
        <v>1</v>
      </c>
      <c r="F3070">
        <v>1</v>
      </c>
      <c r="G3070">
        <v>0</v>
      </c>
      <c r="H3070">
        <v>0</v>
      </c>
      <c r="I3070">
        <v>0</v>
      </c>
      <c r="J3070">
        <v>0</v>
      </c>
      <c r="K3070">
        <v>0</v>
      </c>
      <c r="L3070">
        <v>0</v>
      </c>
      <c r="M3070">
        <v>0</v>
      </c>
      <c r="N3070">
        <v>0</v>
      </c>
    </row>
    <row r="3071" spans="1:14" x14ac:dyDescent="0.2">
      <c r="A3071" t="s">
        <v>8003</v>
      </c>
      <c r="B3071" t="s">
        <v>88</v>
      </c>
      <c r="C3071" t="s">
        <v>166</v>
      </c>
      <c r="D3071" t="s">
        <v>4925</v>
      </c>
      <c r="E3071">
        <v>0</v>
      </c>
      <c r="F3071">
        <v>0</v>
      </c>
      <c r="G3071">
        <v>0</v>
      </c>
      <c r="H3071">
        <v>0</v>
      </c>
      <c r="I3071">
        <v>0</v>
      </c>
      <c r="J3071">
        <v>0</v>
      </c>
      <c r="K3071">
        <v>1</v>
      </c>
      <c r="L3071">
        <v>1</v>
      </c>
      <c r="M3071">
        <v>0</v>
      </c>
      <c r="N3071">
        <v>0</v>
      </c>
    </row>
    <row r="3072" spans="1:14" x14ac:dyDescent="0.2">
      <c r="A3072" t="s">
        <v>8004</v>
      </c>
      <c r="B3072" t="s">
        <v>88</v>
      </c>
      <c r="C3072" t="s">
        <v>166</v>
      </c>
      <c r="D3072" t="s">
        <v>4927</v>
      </c>
      <c r="E3072">
        <v>0</v>
      </c>
      <c r="F3072">
        <v>0</v>
      </c>
      <c r="G3072">
        <v>0</v>
      </c>
      <c r="H3072">
        <v>0</v>
      </c>
      <c r="I3072">
        <v>0</v>
      </c>
      <c r="J3072">
        <v>0</v>
      </c>
      <c r="K3072">
        <v>1</v>
      </c>
      <c r="L3072">
        <v>1</v>
      </c>
      <c r="M3072">
        <v>0</v>
      </c>
      <c r="N3072">
        <v>0</v>
      </c>
    </row>
    <row r="3073" spans="1:14" x14ac:dyDescent="0.2">
      <c r="A3073" t="s">
        <v>8005</v>
      </c>
      <c r="B3073" t="s">
        <v>88</v>
      </c>
      <c r="C3073" t="s">
        <v>167</v>
      </c>
      <c r="D3073" t="s">
        <v>4929</v>
      </c>
      <c r="E3073">
        <v>55</v>
      </c>
      <c r="F3073">
        <v>10</v>
      </c>
      <c r="G3073">
        <v>45</v>
      </c>
      <c r="H3073">
        <v>0</v>
      </c>
      <c r="I3073">
        <v>0</v>
      </c>
      <c r="J3073">
        <v>40</v>
      </c>
      <c r="K3073">
        <v>0</v>
      </c>
      <c r="L3073">
        <v>0</v>
      </c>
      <c r="M3073">
        <v>0</v>
      </c>
      <c r="N3073">
        <v>0</v>
      </c>
    </row>
    <row r="3074" spans="1:14" x14ac:dyDescent="0.2">
      <c r="A3074" t="s">
        <v>8006</v>
      </c>
      <c r="B3074" t="s">
        <v>88</v>
      </c>
      <c r="C3074" t="s">
        <v>167</v>
      </c>
      <c r="D3074" t="s">
        <v>4931</v>
      </c>
      <c r="E3074">
        <v>95</v>
      </c>
      <c r="F3074">
        <v>11</v>
      </c>
      <c r="G3074">
        <v>81</v>
      </c>
      <c r="H3074">
        <v>3</v>
      </c>
      <c r="I3074">
        <v>0</v>
      </c>
      <c r="J3074">
        <v>0</v>
      </c>
      <c r="K3074">
        <v>0</v>
      </c>
      <c r="L3074">
        <v>0</v>
      </c>
      <c r="M3074">
        <v>0</v>
      </c>
      <c r="N3074">
        <v>0</v>
      </c>
    </row>
    <row r="3075" spans="1:14" x14ac:dyDescent="0.2">
      <c r="A3075" t="s">
        <v>8007</v>
      </c>
      <c r="B3075" t="s">
        <v>88</v>
      </c>
      <c r="C3075" t="s">
        <v>167</v>
      </c>
      <c r="D3075" t="s">
        <v>4933</v>
      </c>
      <c r="E3075">
        <v>37</v>
      </c>
      <c r="F3075">
        <v>2</v>
      </c>
      <c r="G3075">
        <v>34</v>
      </c>
      <c r="H3075">
        <v>1</v>
      </c>
      <c r="I3075">
        <v>0</v>
      </c>
      <c r="J3075">
        <v>58</v>
      </c>
      <c r="K3075">
        <v>0</v>
      </c>
      <c r="L3075">
        <v>0</v>
      </c>
      <c r="M3075">
        <v>0</v>
      </c>
      <c r="N3075">
        <v>0</v>
      </c>
    </row>
    <row r="3076" spans="1:14" x14ac:dyDescent="0.2">
      <c r="A3076" t="s">
        <v>8008</v>
      </c>
      <c r="B3076" t="s">
        <v>88</v>
      </c>
      <c r="C3076" t="s">
        <v>167</v>
      </c>
      <c r="D3076" t="s">
        <v>4935</v>
      </c>
      <c r="E3076">
        <v>95</v>
      </c>
      <c r="F3076">
        <v>11</v>
      </c>
      <c r="G3076">
        <v>81</v>
      </c>
      <c r="H3076">
        <v>3</v>
      </c>
      <c r="I3076">
        <v>0</v>
      </c>
      <c r="J3076">
        <v>0</v>
      </c>
      <c r="K3076">
        <v>0</v>
      </c>
      <c r="L3076">
        <v>0</v>
      </c>
      <c r="M3076">
        <v>0</v>
      </c>
      <c r="N3076">
        <v>0</v>
      </c>
    </row>
    <row r="3077" spans="1:14" x14ac:dyDescent="0.2">
      <c r="A3077" t="s">
        <v>8009</v>
      </c>
      <c r="B3077" t="s">
        <v>88</v>
      </c>
      <c r="C3077" t="s">
        <v>167</v>
      </c>
      <c r="D3077" t="s">
        <v>4937</v>
      </c>
      <c r="E3077">
        <v>55</v>
      </c>
      <c r="F3077">
        <v>10</v>
      </c>
      <c r="G3077">
        <v>45</v>
      </c>
      <c r="H3077">
        <v>0</v>
      </c>
      <c r="I3077">
        <v>0</v>
      </c>
      <c r="J3077">
        <v>40</v>
      </c>
      <c r="K3077">
        <v>0</v>
      </c>
      <c r="L3077">
        <v>0</v>
      </c>
      <c r="M3077">
        <v>0</v>
      </c>
      <c r="N3077">
        <v>0</v>
      </c>
    </row>
    <row r="3078" spans="1:14" x14ac:dyDescent="0.2">
      <c r="A3078" t="s">
        <v>8010</v>
      </c>
      <c r="B3078" t="s">
        <v>88</v>
      </c>
      <c r="C3078" t="s">
        <v>167</v>
      </c>
      <c r="D3078" t="s">
        <v>4939</v>
      </c>
      <c r="E3078">
        <v>40</v>
      </c>
      <c r="F3078">
        <v>2</v>
      </c>
      <c r="G3078">
        <v>35</v>
      </c>
      <c r="H3078">
        <v>3</v>
      </c>
      <c r="I3078">
        <v>0</v>
      </c>
      <c r="J3078">
        <v>55</v>
      </c>
      <c r="K3078">
        <v>0</v>
      </c>
      <c r="L3078">
        <v>0</v>
      </c>
      <c r="M3078">
        <v>0</v>
      </c>
      <c r="N3078">
        <v>0</v>
      </c>
    </row>
    <row r="3079" spans="1:14" x14ac:dyDescent="0.2">
      <c r="A3079" t="s">
        <v>8011</v>
      </c>
      <c r="B3079" t="s">
        <v>88</v>
      </c>
      <c r="C3079" t="s">
        <v>167</v>
      </c>
      <c r="D3079" t="s">
        <v>4941</v>
      </c>
      <c r="E3079">
        <v>55</v>
      </c>
      <c r="F3079">
        <v>9</v>
      </c>
      <c r="G3079">
        <v>46</v>
      </c>
      <c r="H3079">
        <v>0</v>
      </c>
      <c r="I3079">
        <v>0</v>
      </c>
      <c r="J3079">
        <v>40</v>
      </c>
      <c r="K3079">
        <v>0</v>
      </c>
      <c r="L3079">
        <v>0</v>
      </c>
      <c r="M3079">
        <v>0</v>
      </c>
      <c r="N3079">
        <v>0</v>
      </c>
    </row>
    <row r="3080" spans="1:14" x14ac:dyDescent="0.2">
      <c r="A3080" t="s">
        <v>8012</v>
      </c>
      <c r="B3080" t="s">
        <v>88</v>
      </c>
      <c r="C3080" t="s">
        <v>167</v>
      </c>
      <c r="D3080" t="s">
        <v>4943</v>
      </c>
      <c r="E3080">
        <v>38</v>
      </c>
      <c r="F3080">
        <v>2</v>
      </c>
      <c r="G3080">
        <v>34</v>
      </c>
      <c r="H3080">
        <v>2</v>
      </c>
      <c r="I3080">
        <v>0</v>
      </c>
      <c r="J3080">
        <v>57</v>
      </c>
      <c r="K3080">
        <v>0</v>
      </c>
      <c r="L3080">
        <v>0</v>
      </c>
      <c r="M3080">
        <v>0</v>
      </c>
      <c r="N3080">
        <v>0</v>
      </c>
    </row>
    <row r="3081" spans="1:14" x14ac:dyDescent="0.2">
      <c r="A3081" t="s">
        <v>8013</v>
      </c>
      <c r="B3081" t="s">
        <v>88</v>
      </c>
      <c r="C3081" t="s">
        <v>167</v>
      </c>
      <c r="D3081" t="s">
        <v>4925</v>
      </c>
      <c r="E3081">
        <v>0</v>
      </c>
      <c r="F3081">
        <v>0</v>
      </c>
      <c r="G3081">
        <v>0</v>
      </c>
      <c r="H3081">
        <v>0</v>
      </c>
      <c r="I3081">
        <v>0</v>
      </c>
      <c r="J3081">
        <v>0</v>
      </c>
      <c r="K3081">
        <v>94</v>
      </c>
      <c r="L3081">
        <v>92</v>
      </c>
      <c r="M3081">
        <v>1</v>
      </c>
      <c r="N3081">
        <v>1</v>
      </c>
    </row>
    <row r="3082" spans="1:14" x14ac:dyDescent="0.2">
      <c r="A3082" t="s">
        <v>8014</v>
      </c>
      <c r="B3082" t="s">
        <v>88</v>
      </c>
      <c r="C3082" t="s">
        <v>167</v>
      </c>
      <c r="D3082" t="s">
        <v>4927</v>
      </c>
      <c r="E3082">
        <v>0</v>
      </c>
      <c r="F3082">
        <v>0</v>
      </c>
      <c r="G3082">
        <v>0</v>
      </c>
      <c r="H3082">
        <v>0</v>
      </c>
      <c r="I3082">
        <v>0</v>
      </c>
      <c r="J3082">
        <v>0</v>
      </c>
      <c r="K3082">
        <v>82</v>
      </c>
      <c r="L3082">
        <v>80</v>
      </c>
      <c r="M3082">
        <v>1</v>
      </c>
      <c r="N3082">
        <v>1</v>
      </c>
    </row>
    <row r="3083" spans="1:14" x14ac:dyDescent="0.2">
      <c r="A3083" t="s">
        <v>8015</v>
      </c>
      <c r="B3083" t="s">
        <v>88</v>
      </c>
      <c r="C3083" t="s">
        <v>168</v>
      </c>
      <c r="D3083" t="s">
        <v>4929</v>
      </c>
      <c r="E3083">
        <v>9</v>
      </c>
      <c r="F3083">
        <v>0</v>
      </c>
      <c r="G3083">
        <v>9</v>
      </c>
      <c r="H3083">
        <v>0</v>
      </c>
      <c r="I3083">
        <v>0</v>
      </c>
      <c r="J3083">
        <v>8</v>
      </c>
      <c r="K3083">
        <v>0</v>
      </c>
      <c r="L3083">
        <v>0</v>
      </c>
      <c r="M3083">
        <v>0</v>
      </c>
      <c r="N3083">
        <v>0</v>
      </c>
    </row>
    <row r="3084" spans="1:14" x14ac:dyDescent="0.2">
      <c r="A3084" t="s">
        <v>8016</v>
      </c>
      <c r="B3084" t="s">
        <v>88</v>
      </c>
      <c r="C3084" t="s">
        <v>168</v>
      </c>
      <c r="D3084" t="s">
        <v>4931</v>
      </c>
      <c r="E3084">
        <v>17</v>
      </c>
      <c r="F3084">
        <v>2</v>
      </c>
      <c r="G3084">
        <v>12</v>
      </c>
      <c r="H3084">
        <v>2</v>
      </c>
      <c r="I3084">
        <v>1</v>
      </c>
      <c r="J3084">
        <v>0</v>
      </c>
      <c r="K3084">
        <v>0</v>
      </c>
      <c r="L3084">
        <v>0</v>
      </c>
      <c r="M3084">
        <v>0</v>
      </c>
      <c r="N3084">
        <v>0</v>
      </c>
    </row>
    <row r="3085" spans="1:14" x14ac:dyDescent="0.2">
      <c r="A3085" t="s">
        <v>8017</v>
      </c>
      <c r="B3085" t="s">
        <v>88</v>
      </c>
      <c r="C3085" t="s">
        <v>168</v>
      </c>
      <c r="D3085" t="s">
        <v>4933</v>
      </c>
      <c r="E3085">
        <v>8</v>
      </c>
      <c r="F3085">
        <v>2</v>
      </c>
      <c r="G3085">
        <v>6</v>
      </c>
      <c r="H3085">
        <v>0</v>
      </c>
      <c r="I3085">
        <v>0</v>
      </c>
      <c r="J3085">
        <v>9</v>
      </c>
      <c r="K3085">
        <v>0</v>
      </c>
      <c r="L3085">
        <v>0</v>
      </c>
      <c r="M3085">
        <v>0</v>
      </c>
      <c r="N3085">
        <v>0</v>
      </c>
    </row>
    <row r="3086" spans="1:14" x14ac:dyDescent="0.2">
      <c r="A3086" t="s">
        <v>8018</v>
      </c>
      <c r="B3086" t="s">
        <v>88</v>
      </c>
      <c r="C3086" t="s">
        <v>168</v>
      </c>
      <c r="D3086" t="s">
        <v>4935</v>
      </c>
      <c r="E3086">
        <v>17</v>
      </c>
      <c r="F3086">
        <v>2</v>
      </c>
      <c r="G3086">
        <v>12</v>
      </c>
      <c r="H3086">
        <v>2</v>
      </c>
      <c r="I3086">
        <v>1</v>
      </c>
      <c r="J3086">
        <v>0</v>
      </c>
      <c r="K3086">
        <v>0</v>
      </c>
      <c r="L3086">
        <v>0</v>
      </c>
      <c r="M3086">
        <v>0</v>
      </c>
      <c r="N3086">
        <v>0</v>
      </c>
    </row>
    <row r="3087" spans="1:14" x14ac:dyDescent="0.2">
      <c r="A3087" t="s">
        <v>8019</v>
      </c>
      <c r="B3087" t="s">
        <v>88</v>
      </c>
      <c r="C3087" t="s">
        <v>168</v>
      </c>
      <c r="D3087" t="s">
        <v>4937</v>
      </c>
      <c r="E3087">
        <v>9</v>
      </c>
      <c r="F3087">
        <v>0</v>
      </c>
      <c r="G3087">
        <v>9</v>
      </c>
      <c r="H3087">
        <v>0</v>
      </c>
      <c r="I3087">
        <v>0</v>
      </c>
      <c r="J3087">
        <v>8</v>
      </c>
      <c r="K3087">
        <v>0</v>
      </c>
      <c r="L3087">
        <v>0</v>
      </c>
      <c r="M3087">
        <v>0</v>
      </c>
      <c r="N3087">
        <v>0</v>
      </c>
    </row>
    <row r="3088" spans="1:14" x14ac:dyDescent="0.2">
      <c r="A3088" t="s">
        <v>8020</v>
      </c>
      <c r="B3088" t="s">
        <v>88</v>
      </c>
      <c r="C3088" t="s">
        <v>168</v>
      </c>
      <c r="D3088" t="s">
        <v>4939</v>
      </c>
      <c r="E3088">
        <v>8</v>
      </c>
      <c r="F3088">
        <v>2</v>
      </c>
      <c r="G3088">
        <v>4</v>
      </c>
      <c r="H3088">
        <v>1</v>
      </c>
      <c r="I3088">
        <v>1</v>
      </c>
      <c r="J3088">
        <v>9</v>
      </c>
      <c r="K3088">
        <v>0</v>
      </c>
      <c r="L3088">
        <v>0</v>
      </c>
      <c r="M3088">
        <v>0</v>
      </c>
      <c r="N3088">
        <v>0</v>
      </c>
    </row>
    <row r="3089" spans="1:14" x14ac:dyDescent="0.2">
      <c r="A3089" t="s">
        <v>8021</v>
      </c>
      <c r="B3089" t="s">
        <v>88</v>
      </c>
      <c r="C3089" t="s">
        <v>168</v>
      </c>
      <c r="D3089" t="s">
        <v>4941</v>
      </c>
      <c r="E3089">
        <v>9</v>
      </c>
      <c r="F3089">
        <v>0</v>
      </c>
      <c r="G3089">
        <v>8</v>
      </c>
      <c r="H3089">
        <v>1</v>
      </c>
      <c r="I3089">
        <v>0</v>
      </c>
      <c r="J3089">
        <v>8</v>
      </c>
      <c r="K3089">
        <v>0</v>
      </c>
      <c r="L3089">
        <v>0</v>
      </c>
      <c r="M3089">
        <v>0</v>
      </c>
      <c r="N3089">
        <v>0</v>
      </c>
    </row>
    <row r="3090" spans="1:14" x14ac:dyDescent="0.2">
      <c r="A3090" t="s">
        <v>8022</v>
      </c>
      <c r="B3090" t="s">
        <v>88</v>
      </c>
      <c r="C3090" t="s">
        <v>168</v>
      </c>
      <c r="D3090" t="s">
        <v>4943</v>
      </c>
      <c r="E3090">
        <v>8</v>
      </c>
      <c r="F3090">
        <v>2</v>
      </c>
      <c r="G3090">
        <v>6</v>
      </c>
      <c r="H3090">
        <v>0</v>
      </c>
      <c r="I3090">
        <v>0</v>
      </c>
      <c r="J3090">
        <v>9</v>
      </c>
      <c r="K3090">
        <v>0</v>
      </c>
      <c r="L3090">
        <v>0</v>
      </c>
      <c r="M3090">
        <v>0</v>
      </c>
      <c r="N3090">
        <v>0</v>
      </c>
    </row>
    <row r="3091" spans="1:14" x14ac:dyDescent="0.2">
      <c r="A3091" t="s">
        <v>8023</v>
      </c>
      <c r="B3091" t="s">
        <v>88</v>
      </c>
      <c r="C3091" t="s">
        <v>168</v>
      </c>
      <c r="D3091" t="s">
        <v>4925</v>
      </c>
      <c r="E3091">
        <v>0</v>
      </c>
      <c r="F3091">
        <v>0</v>
      </c>
      <c r="G3091">
        <v>0</v>
      </c>
      <c r="H3091">
        <v>0</v>
      </c>
      <c r="I3091">
        <v>0</v>
      </c>
      <c r="J3091">
        <v>0</v>
      </c>
      <c r="K3091">
        <v>17</v>
      </c>
      <c r="L3091">
        <v>15</v>
      </c>
      <c r="M3091">
        <v>2</v>
      </c>
      <c r="N3091">
        <v>0</v>
      </c>
    </row>
    <row r="3092" spans="1:14" x14ac:dyDescent="0.2">
      <c r="A3092" t="s">
        <v>8024</v>
      </c>
      <c r="B3092" t="s">
        <v>88</v>
      </c>
      <c r="C3092" t="s">
        <v>168</v>
      </c>
      <c r="D3092" t="s">
        <v>4927</v>
      </c>
      <c r="E3092">
        <v>0</v>
      </c>
      <c r="F3092">
        <v>0</v>
      </c>
      <c r="G3092">
        <v>0</v>
      </c>
      <c r="H3092">
        <v>0</v>
      </c>
      <c r="I3092">
        <v>0</v>
      </c>
      <c r="J3092">
        <v>0</v>
      </c>
      <c r="K3092">
        <v>15</v>
      </c>
      <c r="L3092">
        <v>13</v>
      </c>
      <c r="M3092">
        <v>2</v>
      </c>
      <c r="N3092">
        <v>0</v>
      </c>
    </row>
    <row r="3093" spans="1:14" x14ac:dyDescent="0.2">
      <c r="A3093" t="s">
        <v>8025</v>
      </c>
      <c r="B3093" t="s">
        <v>88</v>
      </c>
      <c r="C3093" t="s">
        <v>169</v>
      </c>
      <c r="D3093" t="s">
        <v>4929</v>
      </c>
      <c r="E3093">
        <v>438</v>
      </c>
      <c r="F3093">
        <v>91</v>
      </c>
      <c r="G3093">
        <v>346</v>
      </c>
      <c r="H3093">
        <v>0</v>
      </c>
      <c r="I3093">
        <v>1</v>
      </c>
      <c r="J3093">
        <v>156</v>
      </c>
      <c r="K3093">
        <v>0</v>
      </c>
      <c r="L3093">
        <v>0</v>
      </c>
      <c r="M3093">
        <v>0</v>
      </c>
      <c r="N3093">
        <v>0</v>
      </c>
    </row>
    <row r="3094" spans="1:14" x14ac:dyDescent="0.2">
      <c r="A3094" t="s">
        <v>8026</v>
      </c>
      <c r="B3094" t="s">
        <v>88</v>
      </c>
      <c r="C3094" t="s">
        <v>169</v>
      </c>
      <c r="D3094" t="s">
        <v>4931</v>
      </c>
      <c r="E3094">
        <v>594</v>
      </c>
      <c r="F3094">
        <v>92</v>
      </c>
      <c r="G3094">
        <v>496</v>
      </c>
      <c r="H3094">
        <v>4</v>
      </c>
      <c r="I3094">
        <v>2</v>
      </c>
      <c r="J3094">
        <v>0</v>
      </c>
      <c r="K3094">
        <v>0</v>
      </c>
      <c r="L3094">
        <v>0</v>
      </c>
      <c r="M3094">
        <v>0</v>
      </c>
      <c r="N3094">
        <v>0</v>
      </c>
    </row>
    <row r="3095" spans="1:14" x14ac:dyDescent="0.2">
      <c r="A3095" t="s">
        <v>8027</v>
      </c>
      <c r="B3095" t="s">
        <v>88</v>
      </c>
      <c r="C3095" t="s">
        <v>169</v>
      </c>
      <c r="D3095" t="s">
        <v>4933</v>
      </c>
      <c r="E3095">
        <v>145</v>
      </c>
      <c r="F3095">
        <v>16</v>
      </c>
      <c r="G3095">
        <v>127</v>
      </c>
      <c r="H3095">
        <v>1</v>
      </c>
      <c r="I3095">
        <v>1</v>
      </c>
      <c r="J3095">
        <v>449</v>
      </c>
      <c r="K3095">
        <v>0</v>
      </c>
      <c r="L3095">
        <v>0</v>
      </c>
      <c r="M3095">
        <v>0</v>
      </c>
      <c r="N3095">
        <v>0</v>
      </c>
    </row>
    <row r="3096" spans="1:14" x14ac:dyDescent="0.2">
      <c r="A3096" t="s">
        <v>8028</v>
      </c>
      <c r="B3096" t="s">
        <v>88</v>
      </c>
      <c r="C3096" t="s">
        <v>169</v>
      </c>
      <c r="D3096" t="s">
        <v>4935</v>
      </c>
      <c r="E3096">
        <v>594</v>
      </c>
      <c r="F3096">
        <v>90</v>
      </c>
      <c r="G3096">
        <v>498</v>
      </c>
      <c r="H3096">
        <v>4</v>
      </c>
      <c r="I3096">
        <v>2</v>
      </c>
      <c r="J3096">
        <v>0</v>
      </c>
      <c r="K3096">
        <v>0</v>
      </c>
      <c r="L3096">
        <v>0</v>
      </c>
      <c r="M3096">
        <v>0</v>
      </c>
      <c r="N3096">
        <v>0</v>
      </c>
    </row>
    <row r="3097" spans="1:14" x14ac:dyDescent="0.2">
      <c r="A3097" t="s">
        <v>8029</v>
      </c>
      <c r="B3097" t="s">
        <v>88</v>
      </c>
      <c r="C3097" t="s">
        <v>169</v>
      </c>
      <c r="D3097" t="s">
        <v>4937</v>
      </c>
      <c r="E3097">
        <v>438</v>
      </c>
      <c r="F3097">
        <v>79</v>
      </c>
      <c r="G3097">
        <v>358</v>
      </c>
      <c r="H3097">
        <v>0</v>
      </c>
      <c r="I3097">
        <v>1</v>
      </c>
      <c r="J3097">
        <v>156</v>
      </c>
      <c r="K3097">
        <v>0</v>
      </c>
      <c r="L3097">
        <v>0</v>
      </c>
      <c r="M3097">
        <v>0</v>
      </c>
      <c r="N3097">
        <v>0</v>
      </c>
    </row>
    <row r="3098" spans="1:14" x14ac:dyDescent="0.2">
      <c r="A3098" t="s">
        <v>8030</v>
      </c>
      <c r="B3098" t="s">
        <v>88</v>
      </c>
      <c r="C3098" t="s">
        <v>169</v>
      </c>
      <c r="D3098" t="s">
        <v>4939</v>
      </c>
      <c r="E3098">
        <v>156</v>
      </c>
      <c r="F3098">
        <v>30</v>
      </c>
      <c r="G3098">
        <v>121</v>
      </c>
      <c r="H3098">
        <v>4</v>
      </c>
      <c r="I3098">
        <v>1</v>
      </c>
      <c r="J3098">
        <v>438</v>
      </c>
      <c r="K3098">
        <v>0</v>
      </c>
      <c r="L3098">
        <v>0</v>
      </c>
      <c r="M3098">
        <v>0</v>
      </c>
      <c r="N3098">
        <v>0</v>
      </c>
    </row>
    <row r="3099" spans="1:14" x14ac:dyDescent="0.2">
      <c r="A3099" t="s">
        <v>8031</v>
      </c>
      <c r="B3099" t="s">
        <v>88</v>
      </c>
      <c r="C3099" t="s">
        <v>169</v>
      </c>
      <c r="D3099" t="s">
        <v>4941</v>
      </c>
      <c r="E3099">
        <v>438</v>
      </c>
      <c r="F3099">
        <v>72</v>
      </c>
      <c r="G3099">
        <v>365</v>
      </c>
      <c r="H3099">
        <v>0</v>
      </c>
      <c r="I3099">
        <v>1</v>
      </c>
      <c r="J3099">
        <v>156</v>
      </c>
      <c r="K3099">
        <v>0</v>
      </c>
      <c r="L3099">
        <v>0</v>
      </c>
      <c r="M3099">
        <v>0</v>
      </c>
      <c r="N3099">
        <v>0</v>
      </c>
    </row>
    <row r="3100" spans="1:14" x14ac:dyDescent="0.2">
      <c r="A3100" t="s">
        <v>8032</v>
      </c>
      <c r="B3100" t="s">
        <v>88</v>
      </c>
      <c r="C3100" t="s">
        <v>169</v>
      </c>
      <c r="D3100" t="s">
        <v>4943</v>
      </c>
      <c r="E3100">
        <v>153</v>
      </c>
      <c r="F3100">
        <v>17</v>
      </c>
      <c r="G3100">
        <v>130</v>
      </c>
      <c r="H3100">
        <v>5</v>
      </c>
      <c r="I3100">
        <v>1</v>
      </c>
      <c r="J3100">
        <v>441</v>
      </c>
      <c r="K3100">
        <v>0</v>
      </c>
      <c r="L3100">
        <v>0</v>
      </c>
      <c r="M3100">
        <v>0</v>
      </c>
      <c r="N3100">
        <v>0</v>
      </c>
    </row>
    <row r="3101" spans="1:14" x14ac:dyDescent="0.2">
      <c r="A3101" t="s">
        <v>8033</v>
      </c>
      <c r="B3101" t="s">
        <v>88</v>
      </c>
      <c r="C3101" t="s">
        <v>169</v>
      </c>
      <c r="D3101" t="s">
        <v>4925</v>
      </c>
      <c r="E3101">
        <v>0</v>
      </c>
      <c r="F3101">
        <v>0</v>
      </c>
      <c r="G3101">
        <v>0</v>
      </c>
      <c r="H3101">
        <v>0</v>
      </c>
      <c r="I3101">
        <v>0</v>
      </c>
      <c r="J3101">
        <v>0</v>
      </c>
      <c r="K3101">
        <v>591</v>
      </c>
      <c r="L3101">
        <v>588</v>
      </c>
      <c r="M3101">
        <v>2</v>
      </c>
      <c r="N3101">
        <v>1</v>
      </c>
    </row>
    <row r="3102" spans="1:14" x14ac:dyDescent="0.2">
      <c r="A3102" t="s">
        <v>8034</v>
      </c>
      <c r="B3102" t="s">
        <v>88</v>
      </c>
      <c r="C3102" t="s">
        <v>169</v>
      </c>
      <c r="D3102" t="s">
        <v>4927</v>
      </c>
      <c r="E3102">
        <v>0</v>
      </c>
      <c r="F3102">
        <v>0</v>
      </c>
      <c r="G3102">
        <v>0</v>
      </c>
      <c r="H3102">
        <v>0</v>
      </c>
      <c r="I3102">
        <v>0</v>
      </c>
      <c r="J3102">
        <v>0</v>
      </c>
      <c r="K3102">
        <v>557</v>
      </c>
      <c r="L3102">
        <v>552</v>
      </c>
      <c r="M3102">
        <v>2</v>
      </c>
      <c r="N3102">
        <v>3</v>
      </c>
    </row>
    <row r="3103" spans="1:14" x14ac:dyDescent="0.2">
      <c r="A3103" t="s">
        <v>8035</v>
      </c>
      <c r="B3103" t="s">
        <v>88</v>
      </c>
      <c r="C3103" t="s">
        <v>170</v>
      </c>
      <c r="D3103" t="s">
        <v>4929</v>
      </c>
      <c r="E3103">
        <v>35</v>
      </c>
      <c r="F3103">
        <v>6</v>
      </c>
      <c r="G3103">
        <v>28</v>
      </c>
      <c r="H3103">
        <v>0</v>
      </c>
      <c r="I3103">
        <v>1</v>
      </c>
      <c r="J3103">
        <v>6</v>
      </c>
      <c r="K3103">
        <v>0</v>
      </c>
      <c r="L3103">
        <v>0</v>
      </c>
      <c r="M3103">
        <v>0</v>
      </c>
      <c r="N3103">
        <v>0</v>
      </c>
    </row>
    <row r="3104" spans="1:14" x14ac:dyDescent="0.2">
      <c r="A3104" t="s">
        <v>8036</v>
      </c>
      <c r="B3104" t="s">
        <v>88</v>
      </c>
      <c r="C3104" t="s">
        <v>170</v>
      </c>
      <c r="D3104" t="s">
        <v>4931</v>
      </c>
      <c r="E3104">
        <v>41</v>
      </c>
      <c r="F3104">
        <v>6</v>
      </c>
      <c r="G3104">
        <v>34</v>
      </c>
      <c r="H3104">
        <v>0</v>
      </c>
      <c r="I3104">
        <v>1</v>
      </c>
      <c r="J3104">
        <v>0</v>
      </c>
      <c r="K3104">
        <v>0</v>
      </c>
      <c r="L3104">
        <v>0</v>
      </c>
      <c r="M3104">
        <v>0</v>
      </c>
      <c r="N3104">
        <v>0</v>
      </c>
    </row>
    <row r="3105" spans="1:14" x14ac:dyDescent="0.2">
      <c r="A3105" t="s">
        <v>8037</v>
      </c>
      <c r="B3105" t="s">
        <v>88</v>
      </c>
      <c r="C3105" t="s">
        <v>170</v>
      </c>
      <c r="D3105" t="s">
        <v>4933</v>
      </c>
      <c r="E3105">
        <v>6</v>
      </c>
      <c r="F3105">
        <v>0</v>
      </c>
      <c r="G3105">
        <v>6</v>
      </c>
      <c r="H3105">
        <v>0</v>
      </c>
      <c r="I3105">
        <v>0</v>
      </c>
      <c r="J3105">
        <v>35</v>
      </c>
      <c r="K3105">
        <v>0</v>
      </c>
      <c r="L3105">
        <v>0</v>
      </c>
      <c r="M3105">
        <v>0</v>
      </c>
      <c r="N3105">
        <v>0</v>
      </c>
    </row>
    <row r="3106" spans="1:14" x14ac:dyDescent="0.2">
      <c r="A3106" t="s">
        <v>8038</v>
      </c>
      <c r="B3106" t="s">
        <v>88</v>
      </c>
      <c r="C3106" t="s">
        <v>170</v>
      </c>
      <c r="D3106" t="s">
        <v>4935</v>
      </c>
      <c r="E3106">
        <v>41</v>
      </c>
      <c r="F3106">
        <v>6</v>
      </c>
      <c r="G3106">
        <v>34</v>
      </c>
      <c r="H3106">
        <v>0</v>
      </c>
      <c r="I3106">
        <v>1</v>
      </c>
      <c r="J3106">
        <v>0</v>
      </c>
      <c r="K3106">
        <v>0</v>
      </c>
      <c r="L3106">
        <v>0</v>
      </c>
      <c r="M3106">
        <v>0</v>
      </c>
      <c r="N3106">
        <v>0</v>
      </c>
    </row>
    <row r="3107" spans="1:14" x14ac:dyDescent="0.2">
      <c r="A3107" t="s">
        <v>8039</v>
      </c>
      <c r="B3107" t="s">
        <v>88</v>
      </c>
      <c r="C3107" t="s">
        <v>170</v>
      </c>
      <c r="D3107" t="s">
        <v>4937</v>
      </c>
      <c r="E3107">
        <v>35</v>
      </c>
      <c r="F3107">
        <v>7</v>
      </c>
      <c r="G3107">
        <v>27</v>
      </c>
      <c r="H3107">
        <v>0</v>
      </c>
      <c r="I3107">
        <v>1</v>
      </c>
      <c r="J3107">
        <v>6</v>
      </c>
      <c r="K3107">
        <v>0</v>
      </c>
      <c r="L3107">
        <v>0</v>
      </c>
      <c r="M3107">
        <v>0</v>
      </c>
      <c r="N3107">
        <v>0</v>
      </c>
    </row>
    <row r="3108" spans="1:14" x14ac:dyDescent="0.2">
      <c r="A3108" t="s">
        <v>8040</v>
      </c>
      <c r="B3108" t="s">
        <v>88</v>
      </c>
      <c r="C3108" t="s">
        <v>170</v>
      </c>
      <c r="D3108" t="s">
        <v>4939</v>
      </c>
      <c r="E3108">
        <v>6</v>
      </c>
      <c r="F3108">
        <v>0</v>
      </c>
      <c r="G3108">
        <v>6</v>
      </c>
      <c r="H3108">
        <v>0</v>
      </c>
      <c r="I3108">
        <v>0</v>
      </c>
      <c r="J3108">
        <v>35</v>
      </c>
      <c r="K3108">
        <v>0</v>
      </c>
      <c r="L3108">
        <v>0</v>
      </c>
      <c r="M3108">
        <v>0</v>
      </c>
      <c r="N3108">
        <v>0</v>
      </c>
    </row>
    <row r="3109" spans="1:14" x14ac:dyDescent="0.2">
      <c r="A3109" t="s">
        <v>8041</v>
      </c>
      <c r="B3109" t="s">
        <v>88</v>
      </c>
      <c r="C3109" t="s">
        <v>170</v>
      </c>
      <c r="D3109" t="s">
        <v>4941</v>
      </c>
      <c r="E3109">
        <v>35</v>
      </c>
      <c r="F3109">
        <v>6</v>
      </c>
      <c r="G3109">
        <v>28</v>
      </c>
      <c r="H3109">
        <v>0</v>
      </c>
      <c r="I3109">
        <v>1</v>
      </c>
      <c r="J3109">
        <v>6</v>
      </c>
      <c r="K3109">
        <v>0</v>
      </c>
      <c r="L3109">
        <v>0</v>
      </c>
      <c r="M3109">
        <v>0</v>
      </c>
      <c r="N3109">
        <v>0</v>
      </c>
    </row>
    <row r="3110" spans="1:14" x14ac:dyDescent="0.2">
      <c r="A3110" t="s">
        <v>8042</v>
      </c>
      <c r="B3110" t="s">
        <v>88</v>
      </c>
      <c r="C3110" t="s">
        <v>170</v>
      </c>
      <c r="D3110" t="s">
        <v>4943</v>
      </c>
      <c r="E3110">
        <v>6</v>
      </c>
      <c r="F3110">
        <v>0</v>
      </c>
      <c r="G3110">
        <v>6</v>
      </c>
      <c r="H3110">
        <v>0</v>
      </c>
      <c r="I3110">
        <v>0</v>
      </c>
      <c r="J3110">
        <v>35</v>
      </c>
      <c r="K3110">
        <v>0</v>
      </c>
      <c r="L3110">
        <v>0</v>
      </c>
      <c r="M3110">
        <v>0</v>
      </c>
      <c r="N3110">
        <v>0</v>
      </c>
    </row>
    <row r="3111" spans="1:14" x14ac:dyDescent="0.2">
      <c r="A3111" t="s">
        <v>8043</v>
      </c>
      <c r="B3111" t="s">
        <v>88</v>
      </c>
      <c r="C3111" t="s">
        <v>170</v>
      </c>
      <c r="D3111" t="s">
        <v>4925</v>
      </c>
      <c r="E3111">
        <v>0</v>
      </c>
      <c r="F3111">
        <v>0</v>
      </c>
      <c r="G3111">
        <v>0</v>
      </c>
      <c r="H3111">
        <v>0</v>
      </c>
      <c r="I3111">
        <v>0</v>
      </c>
      <c r="J3111">
        <v>0</v>
      </c>
      <c r="K3111">
        <v>41</v>
      </c>
      <c r="L3111">
        <v>40</v>
      </c>
      <c r="M3111">
        <v>1</v>
      </c>
      <c r="N3111">
        <v>0</v>
      </c>
    </row>
    <row r="3112" spans="1:14" x14ac:dyDescent="0.2">
      <c r="A3112" t="s">
        <v>8044</v>
      </c>
      <c r="B3112" t="s">
        <v>88</v>
      </c>
      <c r="C3112" t="s">
        <v>170</v>
      </c>
      <c r="D3112" t="s">
        <v>4927</v>
      </c>
      <c r="E3112">
        <v>0</v>
      </c>
      <c r="F3112">
        <v>0</v>
      </c>
      <c r="G3112">
        <v>0</v>
      </c>
      <c r="H3112">
        <v>0</v>
      </c>
      <c r="I3112">
        <v>0</v>
      </c>
      <c r="J3112">
        <v>0</v>
      </c>
      <c r="K3112">
        <v>39</v>
      </c>
      <c r="L3112">
        <v>38</v>
      </c>
      <c r="M3112">
        <v>1</v>
      </c>
      <c r="N3112">
        <v>0</v>
      </c>
    </row>
    <row r="3113" spans="1:14" x14ac:dyDescent="0.2">
      <c r="A3113" t="s">
        <v>8045</v>
      </c>
      <c r="B3113" t="s">
        <v>88</v>
      </c>
      <c r="C3113" t="s">
        <v>171</v>
      </c>
      <c r="D3113" t="s">
        <v>4929</v>
      </c>
      <c r="E3113">
        <v>70</v>
      </c>
      <c r="F3113">
        <v>12</v>
      </c>
      <c r="G3113">
        <v>56</v>
      </c>
      <c r="H3113">
        <v>0</v>
      </c>
      <c r="I3113">
        <v>2</v>
      </c>
      <c r="J3113">
        <v>29</v>
      </c>
      <c r="K3113">
        <v>0</v>
      </c>
      <c r="L3113">
        <v>0</v>
      </c>
      <c r="M3113">
        <v>0</v>
      </c>
      <c r="N3113">
        <v>0</v>
      </c>
    </row>
    <row r="3114" spans="1:14" x14ac:dyDescent="0.2">
      <c r="A3114" t="s">
        <v>8046</v>
      </c>
      <c r="B3114" t="s">
        <v>88</v>
      </c>
      <c r="C3114" t="s">
        <v>171</v>
      </c>
      <c r="D3114" t="s">
        <v>4931</v>
      </c>
      <c r="E3114">
        <v>99</v>
      </c>
      <c r="F3114">
        <v>10</v>
      </c>
      <c r="G3114">
        <v>86</v>
      </c>
      <c r="H3114">
        <v>1</v>
      </c>
      <c r="I3114">
        <v>2</v>
      </c>
      <c r="J3114">
        <v>0</v>
      </c>
      <c r="K3114">
        <v>0</v>
      </c>
      <c r="L3114">
        <v>0</v>
      </c>
      <c r="M3114">
        <v>0</v>
      </c>
      <c r="N3114">
        <v>0</v>
      </c>
    </row>
    <row r="3115" spans="1:14" x14ac:dyDescent="0.2">
      <c r="A3115" t="s">
        <v>8047</v>
      </c>
      <c r="B3115" t="s">
        <v>88</v>
      </c>
      <c r="C3115" t="s">
        <v>171</v>
      </c>
      <c r="D3115" t="s">
        <v>4933</v>
      </c>
      <c r="E3115">
        <v>26</v>
      </c>
      <c r="F3115">
        <v>1</v>
      </c>
      <c r="G3115">
        <v>25</v>
      </c>
      <c r="H3115">
        <v>0</v>
      </c>
      <c r="I3115">
        <v>0</v>
      </c>
      <c r="J3115">
        <v>73</v>
      </c>
      <c r="K3115">
        <v>0</v>
      </c>
      <c r="L3115">
        <v>0</v>
      </c>
      <c r="M3115">
        <v>0</v>
      </c>
      <c r="N3115">
        <v>0</v>
      </c>
    </row>
    <row r="3116" spans="1:14" x14ac:dyDescent="0.2">
      <c r="A3116" t="s">
        <v>8048</v>
      </c>
      <c r="B3116" t="s">
        <v>88</v>
      </c>
      <c r="C3116" t="s">
        <v>171</v>
      </c>
      <c r="D3116" t="s">
        <v>4935</v>
      </c>
      <c r="E3116">
        <v>99</v>
      </c>
      <c r="F3116">
        <v>10</v>
      </c>
      <c r="G3116">
        <v>86</v>
      </c>
      <c r="H3116">
        <v>1</v>
      </c>
      <c r="I3116">
        <v>2</v>
      </c>
      <c r="J3116">
        <v>0</v>
      </c>
      <c r="K3116">
        <v>0</v>
      </c>
      <c r="L3116">
        <v>0</v>
      </c>
      <c r="M3116">
        <v>0</v>
      </c>
      <c r="N3116">
        <v>0</v>
      </c>
    </row>
    <row r="3117" spans="1:14" x14ac:dyDescent="0.2">
      <c r="A3117" t="s">
        <v>8049</v>
      </c>
      <c r="B3117" t="s">
        <v>88</v>
      </c>
      <c r="C3117" t="s">
        <v>171</v>
      </c>
      <c r="D3117" t="s">
        <v>4937</v>
      </c>
      <c r="E3117">
        <v>70</v>
      </c>
      <c r="F3117">
        <v>10</v>
      </c>
      <c r="G3117">
        <v>58</v>
      </c>
      <c r="H3117">
        <v>0</v>
      </c>
      <c r="I3117">
        <v>2</v>
      </c>
      <c r="J3117">
        <v>29</v>
      </c>
      <c r="K3117">
        <v>0</v>
      </c>
      <c r="L3117">
        <v>0</v>
      </c>
      <c r="M3117">
        <v>0</v>
      </c>
      <c r="N3117">
        <v>0</v>
      </c>
    </row>
    <row r="3118" spans="1:14" x14ac:dyDescent="0.2">
      <c r="A3118" t="s">
        <v>8050</v>
      </c>
      <c r="B3118" t="s">
        <v>88</v>
      </c>
      <c r="C3118" t="s">
        <v>171</v>
      </c>
      <c r="D3118" t="s">
        <v>4939</v>
      </c>
      <c r="E3118">
        <v>29</v>
      </c>
      <c r="F3118">
        <v>5</v>
      </c>
      <c r="G3118">
        <v>23</v>
      </c>
      <c r="H3118">
        <v>1</v>
      </c>
      <c r="I3118">
        <v>0</v>
      </c>
      <c r="J3118">
        <v>70</v>
      </c>
      <c r="K3118">
        <v>0</v>
      </c>
      <c r="L3118">
        <v>0</v>
      </c>
      <c r="M3118">
        <v>0</v>
      </c>
      <c r="N3118">
        <v>0</v>
      </c>
    </row>
    <row r="3119" spans="1:14" x14ac:dyDescent="0.2">
      <c r="A3119" t="s">
        <v>8051</v>
      </c>
      <c r="B3119" t="s">
        <v>88</v>
      </c>
      <c r="C3119" t="s">
        <v>171</v>
      </c>
      <c r="D3119" t="s">
        <v>4941</v>
      </c>
      <c r="E3119">
        <v>70</v>
      </c>
      <c r="F3119">
        <v>8</v>
      </c>
      <c r="G3119">
        <v>60</v>
      </c>
      <c r="H3119">
        <v>0</v>
      </c>
      <c r="I3119">
        <v>2</v>
      </c>
      <c r="J3119">
        <v>29</v>
      </c>
      <c r="K3119">
        <v>0</v>
      </c>
      <c r="L3119">
        <v>0</v>
      </c>
      <c r="M3119">
        <v>0</v>
      </c>
      <c r="N3119">
        <v>0</v>
      </c>
    </row>
    <row r="3120" spans="1:14" x14ac:dyDescent="0.2">
      <c r="A3120" t="s">
        <v>8052</v>
      </c>
      <c r="B3120" t="s">
        <v>88</v>
      </c>
      <c r="C3120" t="s">
        <v>171</v>
      </c>
      <c r="D3120" t="s">
        <v>4943</v>
      </c>
      <c r="E3120">
        <v>29</v>
      </c>
      <c r="F3120">
        <v>2</v>
      </c>
      <c r="G3120">
        <v>26</v>
      </c>
      <c r="H3120">
        <v>1</v>
      </c>
      <c r="I3120">
        <v>0</v>
      </c>
      <c r="J3120">
        <v>70</v>
      </c>
      <c r="K3120">
        <v>0</v>
      </c>
      <c r="L3120">
        <v>0</v>
      </c>
      <c r="M3120">
        <v>0</v>
      </c>
      <c r="N3120">
        <v>0</v>
      </c>
    </row>
    <row r="3121" spans="1:14" x14ac:dyDescent="0.2">
      <c r="A3121" t="s">
        <v>8053</v>
      </c>
      <c r="B3121" t="s">
        <v>88</v>
      </c>
      <c r="C3121" t="s">
        <v>171</v>
      </c>
      <c r="D3121" t="s">
        <v>4925</v>
      </c>
      <c r="E3121">
        <v>0</v>
      </c>
      <c r="F3121">
        <v>0</v>
      </c>
      <c r="G3121">
        <v>0</v>
      </c>
      <c r="H3121">
        <v>0</v>
      </c>
      <c r="I3121">
        <v>0</v>
      </c>
      <c r="J3121">
        <v>0</v>
      </c>
      <c r="K3121">
        <v>98</v>
      </c>
      <c r="L3121">
        <v>95</v>
      </c>
      <c r="M3121">
        <v>3</v>
      </c>
      <c r="N3121">
        <v>0</v>
      </c>
    </row>
    <row r="3122" spans="1:14" x14ac:dyDescent="0.2">
      <c r="A3122" t="s">
        <v>8054</v>
      </c>
      <c r="B3122" t="s">
        <v>88</v>
      </c>
      <c r="C3122" t="s">
        <v>171</v>
      </c>
      <c r="D3122" t="s">
        <v>4927</v>
      </c>
      <c r="E3122">
        <v>0</v>
      </c>
      <c r="F3122">
        <v>0</v>
      </c>
      <c r="G3122">
        <v>0</v>
      </c>
      <c r="H3122">
        <v>0</v>
      </c>
      <c r="I3122">
        <v>0</v>
      </c>
      <c r="J3122">
        <v>0</v>
      </c>
      <c r="K3122">
        <v>88</v>
      </c>
      <c r="L3122">
        <v>85</v>
      </c>
      <c r="M3122">
        <v>3</v>
      </c>
      <c r="N3122">
        <v>0</v>
      </c>
    </row>
    <row r="3123" spans="1:14" x14ac:dyDescent="0.2">
      <c r="A3123" t="s">
        <v>8055</v>
      </c>
      <c r="B3123" t="s">
        <v>88</v>
      </c>
      <c r="C3123" t="s">
        <v>172</v>
      </c>
      <c r="D3123" t="s">
        <v>4929</v>
      </c>
      <c r="E3123">
        <v>97</v>
      </c>
      <c r="F3123">
        <v>11</v>
      </c>
      <c r="G3123">
        <v>85</v>
      </c>
      <c r="H3123">
        <v>1</v>
      </c>
      <c r="I3123">
        <v>0</v>
      </c>
      <c r="J3123">
        <v>42</v>
      </c>
      <c r="K3123">
        <v>0</v>
      </c>
      <c r="L3123">
        <v>0</v>
      </c>
      <c r="M3123">
        <v>0</v>
      </c>
      <c r="N3123">
        <v>0</v>
      </c>
    </row>
    <row r="3124" spans="1:14" x14ac:dyDescent="0.2">
      <c r="A3124" t="s">
        <v>8056</v>
      </c>
      <c r="B3124" t="s">
        <v>88</v>
      </c>
      <c r="C3124" t="s">
        <v>172</v>
      </c>
      <c r="D3124" t="s">
        <v>4931</v>
      </c>
      <c r="E3124">
        <v>139</v>
      </c>
      <c r="F3124">
        <v>13</v>
      </c>
      <c r="G3124">
        <v>124</v>
      </c>
      <c r="H3124">
        <v>2</v>
      </c>
      <c r="I3124">
        <v>0</v>
      </c>
      <c r="J3124">
        <v>0</v>
      </c>
      <c r="K3124">
        <v>0</v>
      </c>
      <c r="L3124">
        <v>0</v>
      </c>
      <c r="M3124">
        <v>0</v>
      </c>
      <c r="N3124">
        <v>0</v>
      </c>
    </row>
    <row r="3125" spans="1:14" x14ac:dyDescent="0.2">
      <c r="A3125" t="s">
        <v>8057</v>
      </c>
      <c r="B3125" t="s">
        <v>88</v>
      </c>
      <c r="C3125" t="s">
        <v>172</v>
      </c>
      <c r="D3125" t="s">
        <v>4933</v>
      </c>
      <c r="E3125">
        <v>38</v>
      </c>
      <c r="F3125">
        <v>5</v>
      </c>
      <c r="G3125">
        <v>33</v>
      </c>
      <c r="H3125">
        <v>0</v>
      </c>
      <c r="I3125">
        <v>0</v>
      </c>
      <c r="J3125">
        <v>101</v>
      </c>
      <c r="K3125">
        <v>0</v>
      </c>
      <c r="L3125">
        <v>0</v>
      </c>
      <c r="M3125">
        <v>0</v>
      </c>
      <c r="N3125">
        <v>0</v>
      </c>
    </row>
    <row r="3126" spans="1:14" x14ac:dyDescent="0.2">
      <c r="A3126" t="s">
        <v>8058</v>
      </c>
      <c r="B3126" t="s">
        <v>88</v>
      </c>
      <c r="C3126" t="s">
        <v>172</v>
      </c>
      <c r="D3126" t="s">
        <v>4935</v>
      </c>
      <c r="E3126">
        <v>139</v>
      </c>
      <c r="F3126">
        <v>13</v>
      </c>
      <c r="G3126">
        <v>125</v>
      </c>
      <c r="H3126">
        <v>1</v>
      </c>
      <c r="I3126">
        <v>0</v>
      </c>
      <c r="J3126">
        <v>0</v>
      </c>
      <c r="K3126">
        <v>0</v>
      </c>
      <c r="L3126">
        <v>0</v>
      </c>
      <c r="M3126">
        <v>0</v>
      </c>
      <c r="N3126">
        <v>0</v>
      </c>
    </row>
    <row r="3127" spans="1:14" x14ac:dyDescent="0.2">
      <c r="A3127" t="s">
        <v>8059</v>
      </c>
      <c r="B3127" t="s">
        <v>88</v>
      </c>
      <c r="C3127" t="s">
        <v>172</v>
      </c>
      <c r="D3127" t="s">
        <v>4937</v>
      </c>
      <c r="E3127">
        <v>97</v>
      </c>
      <c r="F3127">
        <v>9</v>
      </c>
      <c r="G3127">
        <v>87</v>
      </c>
      <c r="H3127">
        <v>1</v>
      </c>
      <c r="I3127">
        <v>0</v>
      </c>
      <c r="J3127">
        <v>42</v>
      </c>
      <c r="K3127">
        <v>0</v>
      </c>
      <c r="L3127">
        <v>0</v>
      </c>
      <c r="M3127">
        <v>0</v>
      </c>
      <c r="N3127">
        <v>0</v>
      </c>
    </row>
    <row r="3128" spans="1:14" x14ac:dyDescent="0.2">
      <c r="A3128" t="s">
        <v>8060</v>
      </c>
      <c r="B3128" t="s">
        <v>88</v>
      </c>
      <c r="C3128" t="s">
        <v>172</v>
      </c>
      <c r="D3128" t="s">
        <v>4939</v>
      </c>
      <c r="E3128">
        <v>42</v>
      </c>
      <c r="F3128">
        <v>5</v>
      </c>
      <c r="G3128">
        <v>36</v>
      </c>
      <c r="H3128">
        <v>1</v>
      </c>
      <c r="I3128">
        <v>0</v>
      </c>
      <c r="J3128">
        <v>97</v>
      </c>
      <c r="K3128">
        <v>0</v>
      </c>
      <c r="L3128">
        <v>0</v>
      </c>
      <c r="M3128">
        <v>0</v>
      </c>
      <c r="N3128">
        <v>0</v>
      </c>
    </row>
    <row r="3129" spans="1:14" x14ac:dyDescent="0.2">
      <c r="A3129" t="s">
        <v>8061</v>
      </c>
      <c r="B3129" t="s">
        <v>88</v>
      </c>
      <c r="C3129" t="s">
        <v>172</v>
      </c>
      <c r="D3129" t="s">
        <v>4941</v>
      </c>
      <c r="E3129">
        <v>97</v>
      </c>
      <c r="F3129">
        <v>8</v>
      </c>
      <c r="G3129">
        <v>88</v>
      </c>
      <c r="H3129">
        <v>1</v>
      </c>
      <c r="I3129">
        <v>0</v>
      </c>
      <c r="J3129">
        <v>42</v>
      </c>
      <c r="K3129">
        <v>0</v>
      </c>
      <c r="L3129">
        <v>0</v>
      </c>
      <c r="M3129">
        <v>0</v>
      </c>
      <c r="N3129">
        <v>0</v>
      </c>
    </row>
    <row r="3130" spans="1:14" x14ac:dyDescent="0.2">
      <c r="A3130" t="s">
        <v>8062</v>
      </c>
      <c r="B3130" t="s">
        <v>88</v>
      </c>
      <c r="C3130" t="s">
        <v>172</v>
      </c>
      <c r="D3130" t="s">
        <v>4943</v>
      </c>
      <c r="E3130">
        <v>40</v>
      </c>
      <c r="F3130">
        <v>5</v>
      </c>
      <c r="G3130">
        <v>34</v>
      </c>
      <c r="H3130">
        <v>1</v>
      </c>
      <c r="I3130">
        <v>0</v>
      </c>
      <c r="J3130">
        <v>99</v>
      </c>
      <c r="K3130">
        <v>0</v>
      </c>
      <c r="L3130">
        <v>0</v>
      </c>
      <c r="M3130">
        <v>0</v>
      </c>
      <c r="N3130">
        <v>0</v>
      </c>
    </row>
    <row r="3131" spans="1:14" x14ac:dyDescent="0.2">
      <c r="A3131" t="s">
        <v>8063</v>
      </c>
      <c r="B3131" t="s">
        <v>88</v>
      </c>
      <c r="C3131" t="s">
        <v>172</v>
      </c>
      <c r="D3131" t="s">
        <v>4925</v>
      </c>
      <c r="E3131">
        <v>0</v>
      </c>
      <c r="F3131">
        <v>0</v>
      </c>
      <c r="G3131">
        <v>0</v>
      </c>
      <c r="H3131">
        <v>0</v>
      </c>
      <c r="I3131">
        <v>0</v>
      </c>
      <c r="J3131">
        <v>0</v>
      </c>
      <c r="K3131">
        <v>139</v>
      </c>
      <c r="L3131">
        <v>139</v>
      </c>
      <c r="M3131">
        <v>0</v>
      </c>
      <c r="N3131">
        <v>0</v>
      </c>
    </row>
    <row r="3132" spans="1:14" x14ac:dyDescent="0.2">
      <c r="A3132" t="s">
        <v>8064</v>
      </c>
      <c r="B3132" t="s">
        <v>88</v>
      </c>
      <c r="C3132" t="s">
        <v>172</v>
      </c>
      <c r="D3132" t="s">
        <v>4927</v>
      </c>
      <c r="E3132">
        <v>0</v>
      </c>
      <c r="F3132">
        <v>0</v>
      </c>
      <c r="G3132">
        <v>0</v>
      </c>
      <c r="H3132">
        <v>0</v>
      </c>
      <c r="I3132">
        <v>0</v>
      </c>
      <c r="J3132">
        <v>0</v>
      </c>
      <c r="K3132">
        <v>133</v>
      </c>
      <c r="L3132">
        <v>133</v>
      </c>
      <c r="M3132">
        <v>0</v>
      </c>
      <c r="N3132">
        <v>0</v>
      </c>
    </row>
    <row r="3133" spans="1:14" x14ac:dyDescent="0.2">
      <c r="A3133" t="s">
        <v>8065</v>
      </c>
      <c r="B3133" t="s">
        <v>88</v>
      </c>
      <c r="C3133" t="s">
        <v>173</v>
      </c>
      <c r="D3133" t="s">
        <v>4929</v>
      </c>
      <c r="E3133">
        <v>24</v>
      </c>
      <c r="F3133">
        <v>4</v>
      </c>
      <c r="G3133">
        <v>19</v>
      </c>
      <c r="H3133">
        <v>1</v>
      </c>
      <c r="I3133">
        <v>0</v>
      </c>
      <c r="J3133">
        <v>19</v>
      </c>
      <c r="K3133">
        <v>0</v>
      </c>
      <c r="L3133">
        <v>0</v>
      </c>
      <c r="M3133">
        <v>0</v>
      </c>
      <c r="N3133">
        <v>0</v>
      </c>
    </row>
    <row r="3134" spans="1:14" x14ac:dyDescent="0.2">
      <c r="A3134" t="s">
        <v>8066</v>
      </c>
      <c r="B3134" t="s">
        <v>88</v>
      </c>
      <c r="C3134" t="s">
        <v>173</v>
      </c>
      <c r="D3134" t="s">
        <v>4931</v>
      </c>
      <c r="E3134">
        <v>43</v>
      </c>
      <c r="F3134">
        <v>3</v>
      </c>
      <c r="G3134">
        <v>39</v>
      </c>
      <c r="H3134">
        <v>1</v>
      </c>
      <c r="I3134">
        <v>0</v>
      </c>
      <c r="J3134">
        <v>0</v>
      </c>
      <c r="K3134">
        <v>0</v>
      </c>
      <c r="L3134">
        <v>0</v>
      </c>
      <c r="M3134">
        <v>0</v>
      </c>
      <c r="N3134">
        <v>0</v>
      </c>
    </row>
    <row r="3135" spans="1:14" x14ac:dyDescent="0.2">
      <c r="A3135" t="s">
        <v>8067</v>
      </c>
      <c r="B3135" t="s">
        <v>88</v>
      </c>
      <c r="C3135" t="s">
        <v>173</v>
      </c>
      <c r="D3135" t="s">
        <v>4933</v>
      </c>
      <c r="E3135">
        <v>18</v>
      </c>
      <c r="F3135">
        <v>0</v>
      </c>
      <c r="G3135">
        <v>18</v>
      </c>
      <c r="H3135">
        <v>0</v>
      </c>
      <c r="I3135">
        <v>0</v>
      </c>
      <c r="J3135">
        <v>25</v>
      </c>
      <c r="K3135">
        <v>0</v>
      </c>
      <c r="L3135">
        <v>0</v>
      </c>
      <c r="M3135">
        <v>0</v>
      </c>
      <c r="N3135">
        <v>0</v>
      </c>
    </row>
    <row r="3136" spans="1:14" x14ac:dyDescent="0.2">
      <c r="A3136" t="s">
        <v>8068</v>
      </c>
      <c r="B3136" t="s">
        <v>88</v>
      </c>
      <c r="C3136" t="s">
        <v>173</v>
      </c>
      <c r="D3136" t="s">
        <v>4935</v>
      </c>
      <c r="E3136">
        <v>43</v>
      </c>
      <c r="F3136">
        <v>3</v>
      </c>
      <c r="G3136">
        <v>39</v>
      </c>
      <c r="H3136">
        <v>1</v>
      </c>
      <c r="I3136">
        <v>0</v>
      </c>
      <c r="J3136">
        <v>0</v>
      </c>
      <c r="K3136">
        <v>0</v>
      </c>
      <c r="L3136">
        <v>0</v>
      </c>
      <c r="M3136">
        <v>0</v>
      </c>
      <c r="N3136">
        <v>0</v>
      </c>
    </row>
    <row r="3137" spans="1:14" x14ac:dyDescent="0.2">
      <c r="A3137" t="s">
        <v>8069</v>
      </c>
      <c r="B3137" t="s">
        <v>88</v>
      </c>
      <c r="C3137" t="s">
        <v>173</v>
      </c>
      <c r="D3137" t="s">
        <v>4937</v>
      </c>
      <c r="E3137">
        <v>24</v>
      </c>
      <c r="F3137">
        <v>3</v>
      </c>
      <c r="G3137">
        <v>20</v>
      </c>
      <c r="H3137">
        <v>1</v>
      </c>
      <c r="I3137">
        <v>0</v>
      </c>
      <c r="J3137">
        <v>19</v>
      </c>
      <c r="K3137">
        <v>0</v>
      </c>
      <c r="L3137">
        <v>0</v>
      </c>
      <c r="M3137">
        <v>0</v>
      </c>
      <c r="N3137">
        <v>0</v>
      </c>
    </row>
    <row r="3138" spans="1:14" x14ac:dyDescent="0.2">
      <c r="A3138" t="s">
        <v>8070</v>
      </c>
      <c r="B3138" t="s">
        <v>88</v>
      </c>
      <c r="C3138" t="s">
        <v>173</v>
      </c>
      <c r="D3138" t="s">
        <v>4939</v>
      </c>
      <c r="E3138">
        <v>19</v>
      </c>
      <c r="F3138">
        <v>1</v>
      </c>
      <c r="G3138">
        <v>18</v>
      </c>
      <c r="H3138">
        <v>0</v>
      </c>
      <c r="I3138">
        <v>0</v>
      </c>
      <c r="J3138">
        <v>24</v>
      </c>
      <c r="K3138">
        <v>0</v>
      </c>
      <c r="L3138">
        <v>0</v>
      </c>
      <c r="M3138">
        <v>0</v>
      </c>
      <c r="N3138">
        <v>0</v>
      </c>
    </row>
    <row r="3139" spans="1:14" x14ac:dyDescent="0.2">
      <c r="A3139" t="s">
        <v>8071</v>
      </c>
      <c r="B3139" t="s">
        <v>88</v>
      </c>
      <c r="C3139" t="s">
        <v>173</v>
      </c>
      <c r="D3139" t="s">
        <v>4941</v>
      </c>
      <c r="E3139">
        <v>24</v>
      </c>
      <c r="F3139">
        <v>3</v>
      </c>
      <c r="G3139">
        <v>20</v>
      </c>
      <c r="H3139">
        <v>1</v>
      </c>
      <c r="I3139">
        <v>0</v>
      </c>
      <c r="J3139">
        <v>19</v>
      </c>
      <c r="K3139">
        <v>0</v>
      </c>
      <c r="L3139">
        <v>0</v>
      </c>
      <c r="M3139">
        <v>0</v>
      </c>
      <c r="N3139">
        <v>0</v>
      </c>
    </row>
    <row r="3140" spans="1:14" x14ac:dyDescent="0.2">
      <c r="A3140" t="s">
        <v>8072</v>
      </c>
      <c r="B3140" t="s">
        <v>88</v>
      </c>
      <c r="C3140" t="s">
        <v>173</v>
      </c>
      <c r="D3140" t="s">
        <v>4943</v>
      </c>
      <c r="E3140">
        <v>18</v>
      </c>
      <c r="F3140">
        <v>0</v>
      </c>
      <c r="G3140">
        <v>18</v>
      </c>
      <c r="H3140">
        <v>0</v>
      </c>
      <c r="I3140">
        <v>0</v>
      </c>
      <c r="J3140">
        <v>25</v>
      </c>
      <c r="K3140">
        <v>0</v>
      </c>
      <c r="L3140">
        <v>0</v>
      </c>
      <c r="M3140">
        <v>0</v>
      </c>
      <c r="N3140">
        <v>0</v>
      </c>
    </row>
    <row r="3141" spans="1:14" x14ac:dyDescent="0.2">
      <c r="A3141" t="s">
        <v>8073</v>
      </c>
      <c r="B3141" t="s">
        <v>88</v>
      </c>
      <c r="C3141" t="s">
        <v>173</v>
      </c>
      <c r="D3141" t="s">
        <v>4925</v>
      </c>
      <c r="E3141">
        <v>0</v>
      </c>
      <c r="F3141">
        <v>0</v>
      </c>
      <c r="G3141">
        <v>0</v>
      </c>
      <c r="H3141">
        <v>0</v>
      </c>
      <c r="I3141">
        <v>0</v>
      </c>
      <c r="J3141">
        <v>0</v>
      </c>
      <c r="K3141">
        <v>43</v>
      </c>
      <c r="L3141">
        <v>43</v>
      </c>
      <c r="M3141">
        <v>0</v>
      </c>
      <c r="N3141">
        <v>0</v>
      </c>
    </row>
    <row r="3142" spans="1:14" x14ac:dyDescent="0.2">
      <c r="A3142" t="s">
        <v>8074</v>
      </c>
      <c r="B3142" t="s">
        <v>88</v>
      </c>
      <c r="C3142" t="s">
        <v>173</v>
      </c>
      <c r="D3142" t="s">
        <v>4927</v>
      </c>
      <c r="E3142">
        <v>0</v>
      </c>
      <c r="F3142">
        <v>0</v>
      </c>
      <c r="G3142">
        <v>0</v>
      </c>
      <c r="H3142">
        <v>0</v>
      </c>
      <c r="I3142">
        <v>0</v>
      </c>
      <c r="J3142">
        <v>0</v>
      </c>
      <c r="K3142">
        <v>39</v>
      </c>
      <c r="L3142">
        <v>39</v>
      </c>
      <c r="M3142">
        <v>0</v>
      </c>
      <c r="N3142">
        <v>0</v>
      </c>
    </row>
    <row r="3143" spans="1:14" x14ac:dyDescent="0.2">
      <c r="A3143" t="s">
        <v>8075</v>
      </c>
      <c r="B3143" t="s">
        <v>88</v>
      </c>
      <c r="C3143" t="s">
        <v>174</v>
      </c>
      <c r="D3143" t="s">
        <v>4929</v>
      </c>
      <c r="E3143">
        <v>83</v>
      </c>
      <c r="F3143">
        <v>10</v>
      </c>
      <c r="G3143">
        <v>70</v>
      </c>
      <c r="H3143">
        <v>3</v>
      </c>
      <c r="I3143">
        <v>0</v>
      </c>
      <c r="J3143">
        <v>51</v>
      </c>
      <c r="K3143">
        <v>0</v>
      </c>
      <c r="L3143">
        <v>0</v>
      </c>
      <c r="M3143">
        <v>0</v>
      </c>
      <c r="N3143">
        <v>0</v>
      </c>
    </row>
    <row r="3144" spans="1:14" x14ac:dyDescent="0.2">
      <c r="A3144" t="s">
        <v>8076</v>
      </c>
      <c r="B3144" t="s">
        <v>88</v>
      </c>
      <c r="C3144" t="s">
        <v>174</v>
      </c>
      <c r="D3144" t="s">
        <v>4931</v>
      </c>
      <c r="E3144">
        <v>134</v>
      </c>
      <c r="F3144">
        <v>10</v>
      </c>
      <c r="G3144">
        <v>115</v>
      </c>
      <c r="H3144">
        <v>5</v>
      </c>
      <c r="I3144">
        <v>4</v>
      </c>
      <c r="J3144">
        <v>0</v>
      </c>
      <c r="K3144">
        <v>0</v>
      </c>
      <c r="L3144">
        <v>0</v>
      </c>
      <c r="M3144">
        <v>0</v>
      </c>
      <c r="N3144">
        <v>0</v>
      </c>
    </row>
    <row r="3145" spans="1:14" x14ac:dyDescent="0.2">
      <c r="A3145" t="s">
        <v>8077</v>
      </c>
      <c r="B3145" t="s">
        <v>88</v>
      </c>
      <c r="C3145" t="s">
        <v>174</v>
      </c>
      <c r="D3145" t="s">
        <v>4933</v>
      </c>
      <c r="E3145">
        <v>44</v>
      </c>
      <c r="F3145">
        <v>6</v>
      </c>
      <c r="G3145">
        <v>37</v>
      </c>
      <c r="H3145">
        <v>1</v>
      </c>
      <c r="I3145">
        <v>0</v>
      </c>
      <c r="J3145">
        <v>90</v>
      </c>
      <c r="K3145">
        <v>0</v>
      </c>
      <c r="L3145">
        <v>0</v>
      </c>
      <c r="M3145">
        <v>0</v>
      </c>
      <c r="N3145">
        <v>0</v>
      </c>
    </row>
    <row r="3146" spans="1:14" x14ac:dyDescent="0.2">
      <c r="A3146" t="s">
        <v>8078</v>
      </c>
      <c r="B3146" t="s">
        <v>88</v>
      </c>
      <c r="C3146" t="s">
        <v>174</v>
      </c>
      <c r="D3146" t="s">
        <v>4935</v>
      </c>
      <c r="E3146">
        <v>134</v>
      </c>
      <c r="F3146">
        <v>10</v>
      </c>
      <c r="G3146">
        <v>115</v>
      </c>
      <c r="H3146">
        <v>5</v>
      </c>
      <c r="I3146">
        <v>4</v>
      </c>
      <c r="J3146">
        <v>0</v>
      </c>
      <c r="K3146">
        <v>0</v>
      </c>
      <c r="L3146">
        <v>0</v>
      </c>
      <c r="M3146">
        <v>0</v>
      </c>
      <c r="N3146">
        <v>0</v>
      </c>
    </row>
    <row r="3147" spans="1:14" x14ac:dyDescent="0.2">
      <c r="A3147" t="s">
        <v>8079</v>
      </c>
      <c r="B3147" t="s">
        <v>88</v>
      </c>
      <c r="C3147" t="s">
        <v>174</v>
      </c>
      <c r="D3147" t="s">
        <v>4937</v>
      </c>
      <c r="E3147">
        <v>83</v>
      </c>
      <c r="F3147">
        <v>7</v>
      </c>
      <c r="G3147">
        <v>72</v>
      </c>
      <c r="H3147">
        <v>2</v>
      </c>
      <c r="I3147">
        <v>2</v>
      </c>
      <c r="J3147">
        <v>51</v>
      </c>
      <c r="K3147">
        <v>0</v>
      </c>
      <c r="L3147">
        <v>0</v>
      </c>
      <c r="M3147">
        <v>0</v>
      </c>
      <c r="N3147">
        <v>0</v>
      </c>
    </row>
    <row r="3148" spans="1:14" x14ac:dyDescent="0.2">
      <c r="A3148" t="s">
        <v>8080</v>
      </c>
      <c r="B3148" t="s">
        <v>88</v>
      </c>
      <c r="C3148" t="s">
        <v>174</v>
      </c>
      <c r="D3148" t="s">
        <v>4939</v>
      </c>
      <c r="E3148">
        <v>51</v>
      </c>
      <c r="F3148">
        <v>8</v>
      </c>
      <c r="G3148">
        <v>40</v>
      </c>
      <c r="H3148">
        <v>1</v>
      </c>
      <c r="I3148">
        <v>2</v>
      </c>
      <c r="J3148">
        <v>83</v>
      </c>
      <c r="K3148">
        <v>0</v>
      </c>
      <c r="L3148">
        <v>0</v>
      </c>
      <c r="M3148">
        <v>0</v>
      </c>
      <c r="N3148">
        <v>0</v>
      </c>
    </row>
    <row r="3149" spans="1:14" x14ac:dyDescent="0.2">
      <c r="A3149" t="s">
        <v>8081</v>
      </c>
      <c r="B3149" t="s">
        <v>88</v>
      </c>
      <c r="C3149" t="s">
        <v>174</v>
      </c>
      <c r="D3149" t="s">
        <v>4941</v>
      </c>
      <c r="E3149">
        <v>83</v>
      </c>
      <c r="F3149">
        <v>4</v>
      </c>
      <c r="G3149">
        <v>76</v>
      </c>
      <c r="H3149">
        <v>3</v>
      </c>
      <c r="I3149">
        <v>0</v>
      </c>
      <c r="J3149">
        <v>51</v>
      </c>
      <c r="K3149">
        <v>0</v>
      </c>
      <c r="L3149">
        <v>0</v>
      </c>
      <c r="M3149">
        <v>0</v>
      </c>
      <c r="N3149">
        <v>0</v>
      </c>
    </row>
    <row r="3150" spans="1:14" x14ac:dyDescent="0.2">
      <c r="A3150" t="s">
        <v>8082</v>
      </c>
      <c r="B3150" t="s">
        <v>88</v>
      </c>
      <c r="C3150" t="s">
        <v>174</v>
      </c>
      <c r="D3150" t="s">
        <v>4943</v>
      </c>
      <c r="E3150">
        <v>48</v>
      </c>
      <c r="F3150">
        <v>7</v>
      </c>
      <c r="G3150">
        <v>37</v>
      </c>
      <c r="H3150">
        <v>2</v>
      </c>
      <c r="I3150">
        <v>2</v>
      </c>
      <c r="J3150">
        <v>86</v>
      </c>
      <c r="K3150">
        <v>0</v>
      </c>
      <c r="L3150">
        <v>0</v>
      </c>
      <c r="M3150">
        <v>0</v>
      </c>
      <c r="N3150">
        <v>0</v>
      </c>
    </row>
    <row r="3151" spans="1:14" x14ac:dyDescent="0.2">
      <c r="A3151" t="s">
        <v>8083</v>
      </c>
      <c r="B3151" t="s">
        <v>88</v>
      </c>
      <c r="C3151" t="s">
        <v>174</v>
      </c>
      <c r="D3151" t="s">
        <v>4925</v>
      </c>
      <c r="E3151">
        <v>0</v>
      </c>
      <c r="F3151">
        <v>0</v>
      </c>
      <c r="G3151">
        <v>0</v>
      </c>
      <c r="H3151">
        <v>0</v>
      </c>
      <c r="I3151">
        <v>0</v>
      </c>
      <c r="J3151">
        <v>0</v>
      </c>
      <c r="K3151">
        <v>132</v>
      </c>
      <c r="L3151">
        <v>126</v>
      </c>
      <c r="M3151">
        <v>6</v>
      </c>
      <c r="N3151">
        <v>0</v>
      </c>
    </row>
    <row r="3152" spans="1:14" x14ac:dyDescent="0.2">
      <c r="A3152" t="s">
        <v>8084</v>
      </c>
      <c r="B3152" t="s">
        <v>88</v>
      </c>
      <c r="C3152" t="s">
        <v>174</v>
      </c>
      <c r="D3152" t="s">
        <v>4927</v>
      </c>
      <c r="E3152">
        <v>0</v>
      </c>
      <c r="F3152">
        <v>0</v>
      </c>
      <c r="G3152">
        <v>0</v>
      </c>
      <c r="H3152">
        <v>0</v>
      </c>
      <c r="I3152">
        <v>0</v>
      </c>
      <c r="J3152">
        <v>0</v>
      </c>
      <c r="K3152">
        <v>113</v>
      </c>
      <c r="L3152">
        <v>109</v>
      </c>
      <c r="M3152">
        <v>4</v>
      </c>
      <c r="N3152">
        <v>0</v>
      </c>
    </row>
    <row r="3153" spans="1:14" x14ac:dyDescent="0.2">
      <c r="A3153" t="s">
        <v>8085</v>
      </c>
      <c r="B3153" t="s">
        <v>88</v>
      </c>
      <c r="C3153" t="s">
        <v>175</v>
      </c>
      <c r="D3153" t="s">
        <v>4929</v>
      </c>
      <c r="E3153">
        <v>269</v>
      </c>
      <c r="F3153">
        <v>51</v>
      </c>
      <c r="G3153">
        <v>215</v>
      </c>
      <c r="H3153">
        <v>2</v>
      </c>
      <c r="I3153">
        <v>1</v>
      </c>
      <c r="J3153">
        <v>121</v>
      </c>
      <c r="K3153">
        <v>0</v>
      </c>
      <c r="L3153">
        <v>0</v>
      </c>
      <c r="M3153">
        <v>0</v>
      </c>
      <c r="N3153">
        <v>0</v>
      </c>
    </row>
    <row r="3154" spans="1:14" x14ac:dyDescent="0.2">
      <c r="A3154" t="s">
        <v>8086</v>
      </c>
      <c r="B3154" t="s">
        <v>88</v>
      </c>
      <c r="C3154" t="s">
        <v>175</v>
      </c>
      <c r="D3154" t="s">
        <v>4931</v>
      </c>
      <c r="E3154">
        <v>390</v>
      </c>
      <c r="F3154">
        <v>54</v>
      </c>
      <c r="G3154">
        <v>331</v>
      </c>
      <c r="H3154">
        <v>4</v>
      </c>
      <c r="I3154">
        <v>1</v>
      </c>
      <c r="J3154">
        <v>0</v>
      </c>
      <c r="K3154">
        <v>0</v>
      </c>
      <c r="L3154">
        <v>0</v>
      </c>
      <c r="M3154">
        <v>0</v>
      </c>
      <c r="N3154">
        <v>0</v>
      </c>
    </row>
    <row r="3155" spans="1:14" x14ac:dyDescent="0.2">
      <c r="A3155" t="s">
        <v>8087</v>
      </c>
      <c r="B3155" t="s">
        <v>88</v>
      </c>
      <c r="C3155" t="s">
        <v>175</v>
      </c>
      <c r="D3155" t="s">
        <v>4933</v>
      </c>
      <c r="E3155">
        <v>117</v>
      </c>
      <c r="F3155">
        <v>16</v>
      </c>
      <c r="G3155">
        <v>101</v>
      </c>
      <c r="H3155">
        <v>0</v>
      </c>
      <c r="I3155">
        <v>0</v>
      </c>
      <c r="J3155">
        <v>273</v>
      </c>
      <c r="K3155">
        <v>0</v>
      </c>
      <c r="L3155">
        <v>0</v>
      </c>
      <c r="M3155">
        <v>0</v>
      </c>
      <c r="N3155">
        <v>0</v>
      </c>
    </row>
    <row r="3156" spans="1:14" x14ac:dyDescent="0.2">
      <c r="A3156" t="s">
        <v>8088</v>
      </c>
      <c r="B3156" t="s">
        <v>88</v>
      </c>
      <c r="C3156" t="s">
        <v>175</v>
      </c>
      <c r="D3156" t="s">
        <v>4935</v>
      </c>
      <c r="E3156">
        <v>390</v>
      </c>
      <c r="F3156">
        <v>54</v>
      </c>
      <c r="G3156">
        <v>331</v>
      </c>
      <c r="H3156">
        <v>4</v>
      </c>
      <c r="I3156">
        <v>1</v>
      </c>
      <c r="J3156">
        <v>0</v>
      </c>
      <c r="K3156">
        <v>0</v>
      </c>
      <c r="L3156">
        <v>0</v>
      </c>
      <c r="M3156">
        <v>0</v>
      </c>
      <c r="N3156">
        <v>0</v>
      </c>
    </row>
    <row r="3157" spans="1:14" x14ac:dyDescent="0.2">
      <c r="A3157" t="s">
        <v>8089</v>
      </c>
      <c r="B3157" t="s">
        <v>88</v>
      </c>
      <c r="C3157" t="s">
        <v>175</v>
      </c>
      <c r="D3157" t="s">
        <v>4937</v>
      </c>
      <c r="E3157">
        <v>269</v>
      </c>
      <c r="F3157">
        <v>43</v>
      </c>
      <c r="G3157">
        <v>223</v>
      </c>
      <c r="H3157">
        <v>2</v>
      </c>
      <c r="I3157">
        <v>1</v>
      </c>
      <c r="J3157">
        <v>121</v>
      </c>
      <c r="K3157">
        <v>0</v>
      </c>
      <c r="L3157">
        <v>0</v>
      </c>
      <c r="M3157">
        <v>0</v>
      </c>
      <c r="N3157">
        <v>0</v>
      </c>
    </row>
    <row r="3158" spans="1:14" x14ac:dyDescent="0.2">
      <c r="A3158" t="s">
        <v>8090</v>
      </c>
      <c r="B3158" t="s">
        <v>88</v>
      </c>
      <c r="C3158" t="s">
        <v>175</v>
      </c>
      <c r="D3158" t="s">
        <v>4939</v>
      </c>
      <c r="E3158">
        <v>121</v>
      </c>
      <c r="F3158">
        <v>27</v>
      </c>
      <c r="G3158">
        <v>92</v>
      </c>
      <c r="H3158">
        <v>2</v>
      </c>
      <c r="I3158">
        <v>0</v>
      </c>
      <c r="J3158">
        <v>269</v>
      </c>
      <c r="K3158">
        <v>0</v>
      </c>
      <c r="L3158">
        <v>0</v>
      </c>
      <c r="M3158">
        <v>0</v>
      </c>
      <c r="N3158">
        <v>0</v>
      </c>
    </row>
    <row r="3159" spans="1:14" x14ac:dyDescent="0.2">
      <c r="A3159" t="s">
        <v>8091</v>
      </c>
      <c r="B3159" t="s">
        <v>88</v>
      </c>
      <c r="C3159" t="s">
        <v>175</v>
      </c>
      <c r="D3159" t="s">
        <v>4941</v>
      </c>
      <c r="E3159">
        <v>269</v>
      </c>
      <c r="F3159">
        <v>39</v>
      </c>
      <c r="G3159">
        <v>227</v>
      </c>
      <c r="H3159">
        <v>2</v>
      </c>
      <c r="I3159">
        <v>1</v>
      </c>
      <c r="J3159">
        <v>121</v>
      </c>
      <c r="K3159">
        <v>0</v>
      </c>
      <c r="L3159">
        <v>0</v>
      </c>
      <c r="M3159">
        <v>0</v>
      </c>
      <c r="N3159">
        <v>0</v>
      </c>
    </row>
    <row r="3160" spans="1:14" x14ac:dyDescent="0.2">
      <c r="A3160" t="s">
        <v>8092</v>
      </c>
      <c r="B3160" t="s">
        <v>88</v>
      </c>
      <c r="C3160" t="s">
        <v>175</v>
      </c>
      <c r="D3160" t="s">
        <v>4943</v>
      </c>
      <c r="E3160">
        <v>118</v>
      </c>
      <c r="F3160">
        <v>17</v>
      </c>
      <c r="G3160">
        <v>100</v>
      </c>
      <c r="H3160">
        <v>1</v>
      </c>
      <c r="I3160">
        <v>0</v>
      </c>
      <c r="J3160">
        <v>272</v>
      </c>
      <c r="K3160">
        <v>0</v>
      </c>
      <c r="L3160">
        <v>0</v>
      </c>
      <c r="M3160">
        <v>0</v>
      </c>
      <c r="N3160">
        <v>0</v>
      </c>
    </row>
    <row r="3161" spans="1:14" x14ac:dyDescent="0.2">
      <c r="A3161" t="s">
        <v>8093</v>
      </c>
      <c r="B3161" t="s">
        <v>88</v>
      </c>
      <c r="C3161" t="s">
        <v>175</v>
      </c>
      <c r="D3161" t="s">
        <v>4925</v>
      </c>
      <c r="E3161">
        <v>0</v>
      </c>
      <c r="F3161">
        <v>0</v>
      </c>
      <c r="G3161">
        <v>0</v>
      </c>
      <c r="H3161">
        <v>0</v>
      </c>
      <c r="I3161">
        <v>0</v>
      </c>
      <c r="J3161">
        <v>0</v>
      </c>
      <c r="K3161">
        <v>388</v>
      </c>
      <c r="L3161">
        <v>387</v>
      </c>
      <c r="M3161">
        <v>1</v>
      </c>
      <c r="N3161">
        <v>0</v>
      </c>
    </row>
    <row r="3162" spans="1:14" x14ac:dyDescent="0.2">
      <c r="A3162" t="s">
        <v>8094</v>
      </c>
      <c r="B3162" t="s">
        <v>88</v>
      </c>
      <c r="C3162" t="s">
        <v>175</v>
      </c>
      <c r="D3162" t="s">
        <v>4927</v>
      </c>
      <c r="E3162">
        <v>0</v>
      </c>
      <c r="F3162">
        <v>0</v>
      </c>
      <c r="G3162">
        <v>0</v>
      </c>
      <c r="H3162">
        <v>0</v>
      </c>
      <c r="I3162">
        <v>0</v>
      </c>
      <c r="J3162">
        <v>0</v>
      </c>
      <c r="K3162">
        <v>369</v>
      </c>
      <c r="L3162">
        <v>368</v>
      </c>
      <c r="M3162">
        <v>1</v>
      </c>
      <c r="N3162">
        <v>0</v>
      </c>
    </row>
    <row r="3163" spans="1:14" x14ac:dyDescent="0.2">
      <c r="A3163" t="s">
        <v>8095</v>
      </c>
      <c r="B3163" t="s">
        <v>88</v>
      </c>
      <c r="C3163" t="s">
        <v>176</v>
      </c>
      <c r="D3163" t="s">
        <v>4929</v>
      </c>
      <c r="E3163">
        <v>308</v>
      </c>
      <c r="F3163">
        <v>53</v>
      </c>
      <c r="G3163">
        <v>247</v>
      </c>
      <c r="H3163">
        <v>6</v>
      </c>
      <c r="I3163">
        <v>2</v>
      </c>
      <c r="J3163">
        <v>156</v>
      </c>
      <c r="K3163">
        <v>0</v>
      </c>
      <c r="L3163">
        <v>0</v>
      </c>
      <c r="M3163">
        <v>0</v>
      </c>
      <c r="N3163">
        <v>0</v>
      </c>
    </row>
    <row r="3164" spans="1:14" x14ac:dyDescent="0.2">
      <c r="A3164" t="s">
        <v>8096</v>
      </c>
      <c r="B3164" t="s">
        <v>88</v>
      </c>
      <c r="C3164" t="s">
        <v>176</v>
      </c>
      <c r="D3164" t="s">
        <v>4931</v>
      </c>
      <c r="E3164">
        <v>464</v>
      </c>
      <c r="F3164">
        <v>58</v>
      </c>
      <c r="G3164">
        <v>393</v>
      </c>
      <c r="H3164">
        <v>8</v>
      </c>
      <c r="I3164">
        <v>5</v>
      </c>
      <c r="J3164">
        <v>0</v>
      </c>
      <c r="K3164">
        <v>0</v>
      </c>
      <c r="L3164">
        <v>0</v>
      </c>
      <c r="M3164">
        <v>0</v>
      </c>
      <c r="N3164">
        <v>0</v>
      </c>
    </row>
    <row r="3165" spans="1:14" x14ac:dyDescent="0.2">
      <c r="A3165" t="s">
        <v>8097</v>
      </c>
      <c r="B3165" t="s">
        <v>88</v>
      </c>
      <c r="C3165" t="s">
        <v>176</v>
      </c>
      <c r="D3165" t="s">
        <v>4933</v>
      </c>
      <c r="E3165">
        <v>148</v>
      </c>
      <c r="F3165">
        <v>10</v>
      </c>
      <c r="G3165">
        <v>136</v>
      </c>
      <c r="H3165">
        <v>1</v>
      </c>
      <c r="I3165">
        <v>1</v>
      </c>
      <c r="J3165">
        <v>316</v>
      </c>
      <c r="K3165">
        <v>0</v>
      </c>
      <c r="L3165">
        <v>0</v>
      </c>
      <c r="M3165">
        <v>0</v>
      </c>
      <c r="N3165">
        <v>0</v>
      </c>
    </row>
    <row r="3166" spans="1:14" x14ac:dyDescent="0.2">
      <c r="A3166" t="s">
        <v>8098</v>
      </c>
      <c r="B3166" t="s">
        <v>88</v>
      </c>
      <c r="C3166" t="s">
        <v>176</v>
      </c>
      <c r="D3166" t="s">
        <v>4935</v>
      </c>
      <c r="E3166">
        <v>464</v>
      </c>
      <c r="F3166">
        <v>58</v>
      </c>
      <c r="G3166">
        <v>393</v>
      </c>
      <c r="H3166">
        <v>8</v>
      </c>
      <c r="I3166">
        <v>5</v>
      </c>
      <c r="J3166">
        <v>0</v>
      </c>
      <c r="K3166">
        <v>0</v>
      </c>
      <c r="L3166">
        <v>0</v>
      </c>
      <c r="M3166">
        <v>0</v>
      </c>
      <c r="N3166">
        <v>0</v>
      </c>
    </row>
    <row r="3167" spans="1:14" x14ac:dyDescent="0.2">
      <c r="A3167" t="s">
        <v>8099</v>
      </c>
      <c r="B3167" t="s">
        <v>88</v>
      </c>
      <c r="C3167" t="s">
        <v>176</v>
      </c>
      <c r="D3167" t="s">
        <v>4937</v>
      </c>
      <c r="E3167">
        <v>308</v>
      </c>
      <c r="F3167">
        <v>54</v>
      </c>
      <c r="G3167">
        <v>245</v>
      </c>
      <c r="H3167">
        <v>6</v>
      </c>
      <c r="I3167">
        <v>3</v>
      </c>
      <c r="J3167">
        <v>156</v>
      </c>
      <c r="K3167">
        <v>0</v>
      </c>
      <c r="L3167">
        <v>0</v>
      </c>
      <c r="M3167">
        <v>0</v>
      </c>
      <c r="N3167">
        <v>0</v>
      </c>
    </row>
    <row r="3168" spans="1:14" x14ac:dyDescent="0.2">
      <c r="A3168" t="s">
        <v>8100</v>
      </c>
      <c r="B3168" t="s">
        <v>88</v>
      </c>
      <c r="C3168" t="s">
        <v>176</v>
      </c>
      <c r="D3168" t="s">
        <v>4939</v>
      </c>
      <c r="E3168">
        <v>156</v>
      </c>
      <c r="F3168">
        <v>13</v>
      </c>
      <c r="G3168">
        <v>140</v>
      </c>
      <c r="H3168">
        <v>1</v>
      </c>
      <c r="I3168">
        <v>2</v>
      </c>
      <c r="J3168">
        <v>308</v>
      </c>
      <c r="K3168">
        <v>0</v>
      </c>
      <c r="L3168">
        <v>0</v>
      </c>
      <c r="M3168">
        <v>0</v>
      </c>
      <c r="N3168">
        <v>0</v>
      </c>
    </row>
    <row r="3169" spans="1:14" x14ac:dyDescent="0.2">
      <c r="A3169" t="s">
        <v>8101</v>
      </c>
      <c r="B3169" t="s">
        <v>88</v>
      </c>
      <c r="C3169" t="s">
        <v>176</v>
      </c>
      <c r="D3169" t="s">
        <v>4941</v>
      </c>
      <c r="E3169">
        <v>308</v>
      </c>
      <c r="F3169">
        <v>46</v>
      </c>
      <c r="G3169">
        <v>254</v>
      </c>
      <c r="H3169">
        <v>6</v>
      </c>
      <c r="I3169">
        <v>2</v>
      </c>
      <c r="J3169">
        <v>156</v>
      </c>
      <c r="K3169">
        <v>0</v>
      </c>
      <c r="L3169">
        <v>0</v>
      </c>
      <c r="M3169">
        <v>0</v>
      </c>
      <c r="N3169">
        <v>0</v>
      </c>
    </row>
    <row r="3170" spans="1:14" x14ac:dyDescent="0.2">
      <c r="A3170" t="s">
        <v>8102</v>
      </c>
      <c r="B3170" t="s">
        <v>88</v>
      </c>
      <c r="C3170" t="s">
        <v>176</v>
      </c>
      <c r="D3170" t="s">
        <v>4943</v>
      </c>
      <c r="E3170">
        <v>150</v>
      </c>
      <c r="F3170">
        <v>11</v>
      </c>
      <c r="G3170">
        <v>137</v>
      </c>
      <c r="H3170">
        <v>1</v>
      </c>
      <c r="I3170">
        <v>1</v>
      </c>
      <c r="J3170">
        <v>314</v>
      </c>
      <c r="K3170">
        <v>0</v>
      </c>
      <c r="L3170">
        <v>0</v>
      </c>
      <c r="M3170">
        <v>0</v>
      </c>
      <c r="N3170">
        <v>0</v>
      </c>
    </row>
    <row r="3171" spans="1:14" x14ac:dyDescent="0.2">
      <c r="A3171" t="s">
        <v>8103</v>
      </c>
      <c r="B3171" t="s">
        <v>88</v>
      </c>
      <c r="C3171" t="s">
        <v>176</v>
      </c>
      <c r="D3171" t="s">
        <v>4925</v>
      </c>
      <c r="E3171">
        <v>0</v>
      </c>
      <c r="F3171">
        <v>0</v>
      </c>
      <c r="G3171">
        <v>0</v>
      </c>
      <c r="H3171">
        <v>0</v>
      </c>
      <c r="I3171">
        <v>0</v>
      </c>
      <c r="J3171">
        <v>0</v>
      </c>
      <c r="K3171">
        <v>462</v>
      </c>
      <c r="L3171">
        <v>455</v>
      </c>
      <c r="M3171">
        <v>6</v>
      </c>
      <c r="N3171">
        <v>1</v>
      </c>
    </row>
    <row r="3172" spans="1:14" x14ac:dyDescent="0.2">
      <c r="A3172" t="s">
        <v>8104</v>
      </c>
      <c r="B3172" t="s">
        <v>88</v>
      </c>
      <c r="C3172" t="s">
        <v>176</v>
      </c>
      <c r="D3172" t="s">
        <v>4927</v>
      </c>
      <c r="E3172">
        <v>0</v>
      </c>
      <c r="F3172">
        <v>0</v>
      </c>
      <c r="G3172">
        <v>0</v>
      </c>
      <c r="H3172">
        <v>0</v>
      </c>
      <c r="I3172">
        <v>0</v>
      </c>
      <c r="J3172">
        <v>0</v>
      </c>
      <c r="K3172">
        <v>452</v>
      </c>
      <c r="L3172">
        <v>446</v>
      </c>
      <c r="M3172">
        <v>5</v>
      </c>
      <c r="N3172">
        <v>1</v>
      </c>
    </row>
    <row r="3173" spans="1:14" x14ac:dyDescent="0.2">
      <c r="A3173" t="s">
        <v>8105</v>
      </c>
      <c r="B3173" t="s">
        <v>88</v>
      </c>
      <c r="C3173" t="s">
        <v>177</v>
      </c>
      <c r="D3173" t="s">
        <v>4929</v>
      </c>
      <c r="E3173">
        <v>28</v>
      </c>
      <c r="F3173">
        <v>1</v>
      </c>
      <c r="G3173">
        <v>25</v>
      </c>
      <c r="H3173">
        <v>1</v>
      </c>
      <c r="I3173">
        <v>1</v>
      </c>
      <c r="J3173">
        <v>16</v>
      </c>
      <c r="K3173">
        <v>0</v>
      </c>
      <c r="L3173">
        <v>0</v>
      </c>
      <c r="M3173">
        <v>0</v>
      </c>
      <c r="N3173">
        <v>0</v>
      </c>
    </row>
    <row r="3174" spans="1:14" x14ac:dyDescent="0.2">
      <c r="A3174" t="s">
        <v>8106</v>
      </c>
      <c r="B3174" t="s">
        <v>88</v>
      </c>
      <c r="C3174" t="s">
        <v>177</v>
      </c>
      <c r="D3174" t="s">
        <v>4931</v>
      </c>
      <c r="E3174">
        <v>44</v>
      </c>
      <c r="F3174">
        <v>1</v>
      </c>
      <c r="G3174">
        <v>38</v>
      </c>
      <c r="H3174">
        <v>1</v>
      </c>
      <c r="I3174">
        <v>4</v>
      </c>
      <c r="J3174">
        <v>0</v>
      </c>
      <c r="K3174">
        <v>0</v>
      </c>
      <c r="L3174">
        <v>0</v>
      </c>
      <c r="M3174">
        <v>0</v>
      </c>
      <c r="N3174">
        <v>0</v>
      </c>
    </row>
    <row r="3175" spans="1:14" x14ac:dyDescent="0.2">
      <c r="A3175" t="s">
        <v>8107</v>
      </c>
      <c r="B3175" t="s">
        <v>88</v>
      </c>
      <c r="C3175" t="s">
        <v>177</v>
      </c>
      <c r="D3175" t="s">
        <v>4933</v>
      </c>
      <c r="E3175">
        <v>13</v>
      </c>
      <c r="F3175">
        <v>0</v>
      </c>
      <c r="G3175">
        <v>12</v>
      </c>
      <c r="H3175">
        <v>0</v>
      </c>
      <c r="I3175">
        <v>1</v>
      </c>
      <c r="J3175">
        <v>31</v>
      </c>
      <c r="K3175">
        <v>0</v>
      </c>
      <c r="L3175">
        <v>0</v>
      </c>
      <c r="M3175">
        <v>0</v>
      </c>
      <c r="N3175">
        <v>0</v>
      </c>
    </row>
    <row r="3176" spans="1:14" x14ac:dyDescent="0.2">
      <c r="A3176" t="s">
        <v>8108</v>
      </c>
      <c r="B3176" t="s">
        <v>88</v>
      </c>
      <c r="C3176" t="s">
        <v>177</v>
      </c>
      <c r="D3176" t="s">
        <v>4935</v>
      </c>
      <c r="E3176">
        <v>44</v>
      </c>
      <c r="F3176">
        <v>1</v>
      </c>
      <c r="G3176">
        <v>38</v>
      </c>
      <c r="H3176">
        <v>1</v>
      </c>
      <c r="I3176">
        <v>4</v>
      </c>
      <c r="J3176">
        <v>0</v>
      </c>
      <c r="K3176">
        <v>0</v>
      </c>
      <c r="L3176">
        <v>0</v>
      </c>
      <c r="M3176">
        <v>0</v>
      </c>
      <c r="N3176">
        <v>0</v>
      </c>
    </row>
    <row r="3177" spans="1:14" x14ac:dyDescent="0.2">
      <c r="A3177" t="s">
        <v>8109</v>
      </c>
      <c r="B3177" t="s">
        <v>88</v>
      </c>
      <c r="C3177" t="s">
        <v>177</v>
      </c>
      <c r="D3177" t="s">
        <v>4937</v>
      </c>
      <c r="E3177">
        <v>28</v>
      </c>
      <c r="F3177">
        <v>1</v>
      </c>
      <c r="G3177">
        <v>24</v>
      </c>
      <c r="H3177">
        <v>0</v>
      </c>
      <c r="I3177">
        <v>3</v>
      </c>
      <c r="J3177">
        <v>16</v>
      </c>
      <c r="K3177">
        <v>0</v>
      </c>
      <c r="L3177">
        <v>0</v>
      </c>
      <c r="M3177">
        <v>0</v>
      </c>
      <c r="N3177">
        <v>0</v>
      </c>
    </row>
    <row r="3178" spans="1:14" x14ac:dyDescent="0.2">
      <c r="A3178" t="s">
        <v>8110</v>
      </c>
      <c r="B3178" t="s">
        <v>88</v>
      </c>
      <c r="C3178" t="s">
        <v>177</v>
      </c>
      <c r="D3178" t="s">
        <v>4939</v>
      </c>
      <c r="E3178">
        <v>16</v>
      </c>
      <c r="F3178">
        <v>0</v>
      </c>
      <c r="G3178">
        <v>14</v>
      </c>
      <c r="H3178">
        <v>1</v>
      </c>
      <c r="I3178">
        <v>1</v>
      </c>
      <c r="J3178">
        <v>28</v>
      </c>
      <c r="K3178">
        <v>0</v>
      </c>
      <c r="L3178">
        <v>0</v>
      </c>
      <c r="M3178">
        <v>0</v>
      </c>
      <c r="N3178">
        <v>0</v>
      </c>
    </row>
    <row r="3179" spans="1:14" x14ac:dyDescent="0.2">
      <c r="A3179" t="s">
        <v>8111</v>
      </c>
      <c r="B3179" t="s">
        <v>88</v>
      </c>
      <c r="C3179" t="s">
        <v>177</v>
      </c>
      <c r="D3179" t="s">
        <v>4941</v>
      </c>
      <c r="E3179">
        <v>28</v>
      </c>
      <c r="F3179">
        <v>1</v>
      </c>
      <c r="G3179">
        <v>25</v>
      </c>
      <c r="H3179">
        <v>1</v>
      </c>
      <c r="I3179">
        <v>1</v>
      </c>
      <c r="J3179">
        <v>16</v>
      </c>
      <c r="K3179">
        <v>0</v>
      </c>
      <c r="L3179">
        <v>0</v>
      </c>
      <c r="M3179">
        <v>0</v>
      </c>
      <c r="N3179">
        <v>0</v>
      </c>
    </row>
    <row r="3180" spans="1:14" x14ac:dyDescent="0.2">
      <c r="A3180" t="s">
        <v>8112</v>
      </c>
      <c r="B3180" t="s">
        <v>88</v>
      </c>
      <c r="C3180" t="s">
        <v>177</v>
      </c>
      <c r="D3180" t="s">
        <v>4943</v>
      </c>
      <c r="E3180">
        <v>15</v>
      </c>
      <c r="F3180">
        <v>0</v>
      </c>
      <c r="G3180">
        <v>13</v>
      </c>
      <c r="H3180">
        <v>1</v>
      </c>
      <c r="I3180">
        <v>1</v>
      </c>
      <c r="J3180">
        <v>29</v>
      </c>
      <c r="K3180">
        <v>0</v>
      </c>
      <c r="L3180">
        <v>0</v>
      </c>
      <c r="M3180">
        <v>0</v>
      </c>
      <c r="N3180">
        <v>0</v>
      </c>
    </row>
    <row r="3181" spans="1:14" x14ac:dyDescent="0.2">
      <c r="A3181" t="s">
        <v>8113</v>
      </c>
      <c r="B3181" t="s">
        <v>88</v>
      </c>
      <c r="C3181" t="s">
        <v>177</v>
      </c>
      <c r="D3181" t="s">
        <v>4925</v>
      </c>
      <c r="E3181">
        <v>0</v>
      </c>
      <c r="F3181">
        <v>0</v>
      </c>
      <c r="G3181">
        <v>0</v>
      </c>
      <c r="H3181">
        <v>0</v>
      </c>
      <c r="I3181">
        <v>0</v>
      </c>
      <c r="J3181">
        <v>0</v>
      </c>
      <c r="K3181">
        <v>44</v>
      </c>
      <c r="L3181">
        <v>40</v>
      </c>
      <c r="M3181">
        <v>3</v>
      </c>
      <c r="N3181">
        <v>1</v>
      </c>
    </row>
    <row r="3182" spans="1:14" x14ac:dyDescent="0.2">
      <c r="A3182" t="s">
        <v>8114</v>
      </c>
      <c r="B3182" t="s">
        <v>88</v>
      </c>
      <c r="C3182" t="s">
        <v>177</v>
      </c>
      <c r="D3182" t="s">
        <v>4927</v>
      </c>
      <c r="E3182">
        <v>0</v>
      </c>
      <c r="F3182">
        <v>0</v>
      </c>
      <c r="G3182">
        <v>0</v>
      </c>
      <c r="H3182">
        <v>0</v>
      </c>
      <c r="I3182">
        <v>0</v>
      </c>
      <c r="J3182">
        <v>0</v>
      </c>
      <c r="K3182">
        <v>43</v>
      </c>
      <c r="L3182">
        <v>40</v>
      </c>
      <c r="M3182">
        <v>2</v>
      </c>
      <c r="N3182">
        <v>1</v>
      </c>
    </row>
    <row r="3183" spans="1:14" x14ac:dyDescent="0.2">
      <c r="A3183" t="s">
        <v>8115</v>
      </c>
      <c r="B3183" t="s">
        <v>88</v>
      </c>
      <c r="C3183" t="s">
        <v>178</v>
      </c>
      <c r="D3183" t="s">
        <v>4929</v>
      </c>
      <c r="E3183">
        <v>198</v>
      </c>
      <c r="F3183">
        <v>10</v>
      </c>
      <c r="G3183">
        <v>183</v>
      </c>
      <c r="H3183">
        <v>5</v>
      </c>
      <c r="I3183">
        <v>0</v>
      </c>
      <c r="J3183">
        <v>78</v>
      </c>
      <c r="K3183">
        <v>0</v>
      </c>
      <c r="L3183">
        <v>0</v>
      </c>
      <c r="M3183">
        <v>0</v>
      </c>
      <c r="N3183">
        <v>0</v>
      </c>
    </row>
    <row r="3184" spans="1:14" x14ac:dyDescent="0.2">
      <c r="A3184" t="s">
        <v>8116</v>
      </c>
      <c r="B3184" t="s">
        <v>88</v>
      </c>
      <c r="C3184" t="s">
        <v>178</v>
      </c>
      <c r="D3184" t="s">
        <v>4931</v>
      </c>
      <c r="E3184">
        <v>276</v>
      </c>
      <c r="F3184">
        <v>12</v>
      </c>
      <c r="G3184">
        <v>256</v>
      </c>
      <c r="H3184">
        <v>8</v>
      </c>
      <c r="I3184">
        <v>0</v>
      </c>
      <c r="J3184">
        <v>0</v>
      </c>
      <c r="K3184">
        <v>0</v>
      </c>
      <c r="L3184">
        <v>0</v>
      </c>
      <c r="M3184">
        <v>0</v>
      </c>
      <c r="N3184">
        <v>0</v>
      </c>
    </row>
    <row r="3185" spans="1:14" x14ac:dyDescent="0.2">
      <c r="A3185" t="s">
        <v>8117</v>
      </c>
      <c r="B3185" t="s">
        <v>88</v>
      </c>
      <c r="C3185" t="s">
        <v>178</v>
      </c>
      <c r="D3185" t="s">
        <v>4933</v>
      </c>
      <c r="E3185">
        <v>66</v>
      </c>
      <c r="F3185">
        <v>5</v>
      </c>
      <c r="G3185">
        <v>60</v>
      </c>
      <c r="H3185">
        <v>1</v>
      </c>
      <c r="I3185">
        <v>0</v>
      </c>
      <c r="J3185">
        <v>210</v>
      </c>
      <c r="K3185">
        <v>0</v>
      </c>
      <c r="L3185">
        <v>0</v>
      </c>
      <c r="M3185">
        <v>0</v>
      </c>
      <c r="N3185">
        <v>0</v>
      </c>
    </row>
    <row r="3186" spans="1:14" x14ac:dyDescent="0.2">
      <c r="A3186" t="s">
        <v>8118</v>
      </c>
      <c r="B3186" t="s">
        <v>88</v>
      </c>
      <c r="C3186" t="s">
        <v>178</v>
      </c>
      <c r="D3186" t="s">
        <v>4935</v>
      </c>
      <c r="E3186">
        <v>276</v>
      </c>
      <c r="F3186">
        <v>12</v>
      </c>
      <c r="G3186">
        <v>256</v>
      </c>
      <c r="H3186">
        <v>8</v>
      </c>
      <c r="I3186">
        <v>0</v>
      </c>
      <c r="J3186">
        <v>0</v>
      </c>
      <c r="K3186">
        <v>0</v>
      </c>
      <c r="L3186">
        <v>0</v>
      </c>
      <c r="M3186">
        <v>0</v>
      </c>
      <c r="N3186">
        <v>0</v>
      </c>
    </row>
    <row r="3187" spans="1:14" x14ac:dyDescent="0.2">
      <c r="A3187" t="s">
        <v>8119</v>
      </c>
      <c r="B3187" t="s">
        <v>88</v>
      </c>
      <c r="C3187" t="s">
        <v>178</v>
      </c>
      <c r="D3187" t="s">
        <v>4937</v>
      </c>
      <c r="E3187">
        <v>198</v>
      </c>
      <c r="F3187">
        <v>8</v>
      </c>
      <c r="G3187">
        <v>185</v>
      </c>
      <c r="H3187">
        <v>5</v>
      </c>
      <c r="I3187">
        <v>0</v>
      </c>
      <c r="J3187">
        <v>78</v>
      </c>
      <c r="K3187">
        <v>0</v>
      </c>
      <c r="L3187">
        <v>0</v>
      </c>
      <c r="M3187">
        <v>0</v>
      </c>
      <c r="N3187">
        <v>0</v>
      </c>
    </row>
    <row r="3188" spans="1:14" x14ac:dyDescent="0.2">
      <c r="A3188" t="s">
        <v>8120</v>
      </c>
      <c r="B3188" t="s">
        <v>88</v>
      </c>
      <c r="C3188" t="s">
        <v>178</v>
      </c>
      <c r="D3188" t="s">
        <v>4939</v>
      </c>
      <c r="E3188">
        <v>78</v>
      </c>
      <c r="F3188">
        <v>6</v>
      </c>
      <c r="G3188">
        <v>69</v>
      </c>
      <c r="H3188">
        <v>3</v>
      </c>
      <c r="I3188">
        <v>0</v>
      </c>
      <c r="J3188">
        <v>198</v>
      </c>
      <c r="K3188">
        <v>0</v>
      </c>
      <c r="L3188">
        <v>0</v>
      </c>
      <c r="M3188">
        <v>0</v>
      </c>
      <c r="N3188">
        <v>0</v>
      </c>
    </row>
    <row r="3189" spans="1:14" x14ac:dyDescent="0.2">
      <c r="A3189" t="s">
        <v>8121</v>
      </c>
      <c r="B3189" t="s">
        <v>88</v>
      </c>
      <c r="C3189" t="s">
        <v>178</v>
      </c>
      <c r="D3189" t="s">
        <v>4941</v>
      </c>
      <c r="E3189">
        <v>198</v>
      </c>
      <c r="F3189">
        <v>6</v>
      </c>
      <c r="G3189">
        <v>187</v>
      </c>
      <c r="H3189">
        <v>5</v>
      </c>
      <c r="I3189">
        <v>0</v>
      </c>
      <c r="J3189">
        <v>78</v>
      </c>
      <c r="K3189">
        <v>0</v>
      </c>
      <c r="L3189">
        <v>0</v>
      </c>
      <c r="M3189">
        <v>0</v>
      </c>
      <c r="N3189">
        <v>0</v>
      </c>
    </row>
    <row r="3190" spans="1:14" x14ac:dyDescent="0.2">
      <c r="A3190" t="s">
        <v>8122</v>
      </c>
      <c r="B3190" t="s">
        <v>88</v>
      </c>
      <c r="C3190" t="s">
        <v>178</v>
      </c>
      <c r="D3190" t="s">
        <v>4943</v>
      </c>
      <c r="E3190">
        <v>73</v>
      </c>
      <c r="F3190">
        <v>6</v>
      </c>
      <c r="G3190">
        <v>65</v>
      </c>
      <c r="H3190">
        <v>2</v>
      </c>
      <c r="I3190">
        <v>0</v>
      </c>
      <c r="J3190">
        <v>203</v>
      </c>
      <c r="K3190">
        <v>0</v>
      </c>
      <c r="L3190">
        <v>0</v>
      </c>
      <c r="M3190">
        <v>0</v>
      </c>
      <c r="N3190">
        <v>0</v>
      </c>
    </row>
    <row r="3191" spans="1:14" x14ac:dyDescent="0.2">
      <c r="A3191" t="s">
        <v>8123</v>
      </c>
      <c r="B3191" t="s">
        <v>88</v>
      </c>
      <c r="C3191" t="s">
        <v>178</v>
      </c>
      <c r="D3191" t="s">
        <v>4925</v>
      </c>
      <c r="E3191">
        <v>0</v>
      </c>
      <c r="F3191">
        <v>0</v>
      </c>
      <c r="G3191">
        <v>0</v>
      </c>
      <c r="H3191">
        <v>0</v>
      </c>
      <c r="I3191">
        <v>0</v>
      </c>
      <c r="J3191">
        <v>0</v>
      </c>
      <c r="K3191">
        <v>276</v>
      </c>
      <c r="L3191">
        <v>275</v>
      </c>
      <c r="M3191">
        <v>1</v>
      </c>
      <c r="N3191">
        <v>0</v>
      </c>
    </row>
    <row r="3192" spans="1:14" x14ac:dyDescent="0.2">
      <c r="A3192" t="s">
        <v>8124</v>
      </c>
      <c r="B3192" t="s">
        <v>88</v>
      </c>
      <c r="C3192" t="s">
        <v>178</v>
      </c>
      <c r="D3192" t="s">
        <v>4927</v>
      </c>
      <c r="E3192">
        <v>0</v>
      </c>
      <c r="F3192">
        <v>0</v>
      </c>
      <c r="G3192">
        <v>0</v>
      </c>
      <c r="H3192">
        <v>0</v>
      </c>
      <c r="I3192">
        <v>0</v>
      </c>
      <c r="J3192">
        <v>0</v>
      </c>
      <c r="K3192">
        <v>257</v>
      </c>
      <c r="L3192">
        <v>256</v>
      </c>
      <c r="M3192">
        <v>1</v>
      </c>
      <c r="N3192">
        <v>0</v>
      </c>
    </row>
    <row r="3193" spans="1:14" x14ac:dyDescent="0.2">
      <c r="A3193" t="s">
        <v>8125</v>
      </c>
      <c r="B3193" t="s">
        <v>88</v>
      </c>
      <c r="C3193" t="s">
        <v>179</v>
      </c>
      <c r="D3193" t="s">
        <v>4929</v>
      </c>
      <c r="E3193">
        <v>121</v>
      </c>
      <c r="F3193">
        <v>14</v>
      </c>
      <c r="G3193">
        <v>100</v>
      </c>
      <c r="H3193">
        <v>4</v>
      </c>
      <c r="I3193">
        <v>3</v>
      </c>
      <c r="J3193">
        <v>52</v>
      </c>
      <c r="K3193">
        <v>0</v>
      </c>
      <c r="L3193">
        <v>0</v>
      </c>
      <c r="M3193">
        <v>0</v>
      </c>
      <c r="N3193">
        <v>0</v>
      </c>
    </row>
    <row r="3194" spans="1:14" x14ac:dyDescent="0.2">
      <c r="A3194" t="s">
        <v>8126</v>
      </c>
      <c r="B3194" t="s">
        <v>88</v>
      </c>
      <c r="C3194" t="s">
        <v>179</v>
      </c>
      <c r="D3194" t="s">
        <v>4931</v>
      </c>
      <c r="E3194">
        <v>173</v>
      </c>
      <c r="F3194">
        <v>12</v>
      </c>
      <c r="G3194">
        <v>153</v>
      </c>
      <c r="H3194">
        <v>4</v>
      </c>
      <c r="I3194">
        <v>4</v>
      </c>
      <c r="J3194">
        <v>0</v>
      </c>
      <c r="K3194">
        <v>0</v>
      </c>
      <c r="L3194">
        <v>0</v>
      </c>
      <c r="M3194">
        <v>0</v>
      </c>
      <c r="N3194">
        <v>0</v>
      </c>
    </row>
    <row r="3195" spans="1:14" x14ac:dyDescent="0.2">
      <c r="A3195" t="s">
        <v>8127</v>
      </c>
      <c r="B3195" t="s">
        <v>88</v>
      </c>
      <c r="C3195" t="s">
        <v>179</v>
      </c>
      <c r="D3195" t="s">
        <v>4933</v>
      </c>
      <c r="E3195">
        <v>49</v>
      </c>
      <c r="F3195">
        <v>3</v>
      </c>
      <c r="G3195">
        <v>46</v>
      </c>
      <c r="H3195">
        <v>0</v>
      </c>
      <c r="I3195">
        <v>0</v>
      </c>
      <c r="J3195">
        <v>124</v>
      </c>
      <c r="K3195">
        <v>0</v>
      </c>
      <c r="L3195">
        <v>0</v>
      </c>
      <c r="M3195">
        <v>0</v>
      </c>
      <c r="N3195">
        <v>0</v>
      </c>
    </row>
    <row r="3196" spans="1:14" x14ac:dyDescent="0.2">
      <c r="A3196" t="s">
        <v>8128</v>
      </c>
      <c r="B3196" t="s">
        <v>88</v>
      </c>
      <c r="C3196" t="s">
        <v>179</v>
      </c>
      <c r="D3196" t="s">
        <v>4935</v>
      </c>
      <c r="E3196">
        <v>173</v>
      </c>
      <c r="F3196">
        <v>12</v>
      </c>
      <c r="G3196">
        <v>153</v>
      </c>
      <c r="H3196">
        <v>4</v>
      </c>
      <c r="I3196">
        <v>4</v>
      </c>
      <c r="J3196">
        <v>0</v>
      </c>
      <c r="K3196">
        <v>0</v>
      </c>
      <c r="L3196">
        <v>0</v>
      </c>
      <c r="M3196">
        <v>0</v>
      </c>
      <c r="N3196">
        <v>0</v>
      </c>
    </row>
    <row r="3197" spans="1:14" x14ac:dyDescent="0.2">
      <c r="A3197" t="s">
        <v>8129</v>
      </c>
      <c r="B3197" t="s">
        <v>88</v>
      </c>
      <c r="C3197" t="s">
        <v>179</v>
      </c>
      <c r="D3197" t="s">
        <v>4937</v>
      </c>
      <c r="E3197">
        <v>121</v>
      </c>
      <c r="F3197">
        <v>12</v>
      </c>
      <c r="G3197">
        <v>100</v>
      </c>
      <c r="H3197">
        <v>5</v>
      </c>
      <c r="I3197">
        <v>4</v>
      </c>
      <c r="J3197">
        <v>52</v>
      </c>
      <c r="K3197">
        <v>0</v>
      </c>
      <c r="L3197">
        <v>0</v>
      </c>
      <c r="M3197">
        <v>0</v>
      </c>
      <c r="N3197">
        <v>0</v>
      </c>
    </row>
    <row r="3198" spans="1:14" x14ac:dyDescent="0.2">
      <c r="A3198" t="s">
        <v>8130</v>
      </c>
      <c r="B3198" t="s">
        <v>88</v>
      </c>
      <c r="C3198" t="s">
        <v>179</v>
      </c>
      <c r="D3198" t="s">
        <v>4939</v>
      </c>
      <c r="E3198">
        <v>52</v>
      </c>
      <c r="F3198">
        <v>4</v>
      </c>
      <c r="G3198">
        <v>48</v>
      </c>
      <c r="H3198">
        <v>0</v>
      </c>
      <c r="I3198">
        <v>0</v>
      </c>
      <c r="J3198">
        <v>121</v>
      </c>
      <c r="K3198">
        <v>0</v>
      </c>
      <c r="L3198">
        <v>0</v>
      </c>
      <c r="M3198">
        <v>0</v>
      </c>
      <c r="N3198">
        <v>0</v>
      </c>
    </row>
    <row r="3199" spans="1:14" x14ac:dyDescent="0.2">
      <c r="A3199" t="s">
        <v>8131</v>
      </c>
      <c r="B3199" t="s">
        <v>88</v>
      </c>
      <c r="C3199" t="s">
        <v>179</v>
      </c>
      <c r="D3199" t="s">
        <v>4941</v>
      </c>
      <c r="E3199">
        <v>121</v>
      </c>
      <c r="F3199">
        <v>9</v>
      </c>
      <c r="G3199">
        <v>105</v>
      </c>
      <c r="H3199">
        <v>4</v>
      </c>
      <c r="I3199">
        <v>3</v>
      </c>
      <c r="J3199">
        <v>52</v>
      </c>
      <c r="K3199">
        <v>0</v>
      </c>
      <c r="L3199">
        <v>0</v>
      </c>
      <c r="M3199">
        <v>0</v>
      </c>
      <c r="N3199">
        <v>0</v>
      </c>
    </row>
    <row r="3200" spans="1:14" x14ac:dyDescent="0.2">
      <c r="A3200" t="s">
        <v>8132</v>
      </c>
      <c r="B3200" t="s">
        <v>88</v>
      </c>
      <c r="C3200" t="s">
        <v>179</v>
      </c>
      <c r="D3200" t="s">
        <v>4943</v>
      </c>
      <c r="E3200">
        <v>49</v>
      </c>
      <c r="F3200">
        <v>3</v>
      </c>
      <c r="G3200">
        <v>46</v>
      </c>
      <c r="H3200">
        <v>0</v>
      </c>
      <c r="I3200">
        <v>0</v>
      </c>
      <c r="J3200">
        <v>124</v>
      </c>
      <c r="K3200">
        <v>0</v>
      </c>
      <c r="L3200">
        <v>0</v>
      </c>
      <c r="M3200">
        <v>0</v>
      </c>
      <c r="N3200">
        <v>0</v>
      </c>
    </row>
    <row r="3201" spans="1:14" x14ac:dyDescent="0.2">
      <c r="A3201" t="s">
        <v>8133</v>
      </c>
      <c r="B3201" t="s">
        <v>88</v>
      </c>
      <c r="C3201" t="s">
        <v>179</v>
      </c>
      <c r="D3201" t="s">
        <v>4925</v>
      </c>
      <c r="E3201">
        <v>0</v>
      </c>
      <c r="F3201">
        <v>0</v>
      </c>
      <c r="G3201">
        <v>0</v>
      </c>
      <c r="H3201">
        <v>0</v>
      </c>
      <c r="I3201">
        <v>0</v>
      </c>
      <c r="J3201">
        <v>0</v>
      </c>
      <c r="K3201">
        <v>171</v>
      </c>
      <c r="L3201">
        <v>166</v>
      </c>
      <c r="M3201">
        <v>4</v>
      </c>
      <c r="N3201">
        <v>1</v>
      </c>
    </row>
    <row r="3202" spans="1:14" x14ac:dyDescent="0.2">
      <c r="A3202" t="s">
        <v>8134</v>
      </c>
      <c r="B3202" t="s">
        <v>88</v>
      </c>
      <c r="C3202" t="s">
        <v>179</v>
      </c>
      <c r="D3202" t="s">
        <v>4927</v>
      </c>
      <c r="E3202">
        <v>0</v>
      </c>
      <c r="F3202">
        <v>0</v>
      </c>
      <c r="G3202">
        <v>0</v>
      </c>
      <c r="H3202">
        <v>0</v>
      </c>
      <c r="I3202">
        <v>0</v>
      </c>
      <c r="J3202">
        <v>0</v>
      </c>
      <c r="K3202">
        <v>152</v>
      </c>
      <c r="L3202">
        <v>148</v>
      </c>
      <c r="M3202">
        <v>4</v>
      </c>
      <c r="N3202">
        <v>0</v>
      </c>
    </row>
    <row r="3203" spans="1:14" x14ac:dyDescent="0.2">
      <c r="A3203" t="s">
        <v>8135</v>
      </c>
      <c r="B3203" t="s">
        <v>88</v>
      </c>
      <c r="C3203" t="s">
        <v>180</v>
      </c>
      <c r="D3203" t="s">
        <v>4929</v>
      </c>
      <c r="E3203">
        <v>154</v>
      </c>
      <c r="F3203">
        <v>7</v>
      </c>
      <c r="G3203">
        <v>145</v>
      </c>
      <c r="H3203">
        <v>1</v>
      </c>
      <c r="I3203">
        <v>1</v>
      </c>
      <c r="J3203">
        <v>77</v>
      </c>
      <c r="K3203">
        <v>0</v>
      </c>
      <c r="L3203">
        <v>0</v>
      </c>
      <c r="M3203">
        <v>0</v>
      </c>
      <c r="N3203">
        <v>0</v>
      </c>
    </row>
    <row r="3204" spans="1:14" x14ac:dyDescent="0.2">
      <c r="A3204" t="s">
        <v>8136</v>
      </c>
      <c r="B3204" t="s">
        <v>88</v>
      </c>
      <c r="C3204" t="s">
        <v>180</v>
      </c>
      <c r="D3204" t="s">
        <v>4931</v>
      </c>
      <c r="E3204">
        <v>231</v>
      </c>
      <c r="F3204">
        <v>7</v>
      </c>
      <c r="G3204">
        <v>220</v>
      </c>
      <c r="H3204">
        <v>2</v>
      </c>
      <c r="I3204">
        <v>2</v>
      </c>
      <c r="J3204">
        <v>0</v>
      </c>
      <c r="K3204">
        <v>0</v>
      </c>
      <c r="L3204">
        <v>0</v>
      </c>
      <c r="M3204">
        <v>0</v>
      </c>
      <c r="N3204">
        <v>0</v>
      </c>
    </row>
    <row r="3205" spans="1:14" x14ac:dyDescent="0.2">
      <c r="A3205" t="s">
        <v>8137</v>
      </c>
      <c r="B3205" t="s">
        <v>88</v>
      </c>
      <c r="C3205" t="s">
        <v>180</v>
      </c>
      <c r="D3205" t="s">
        <v>4933</v>
      </c>
      <c r="E3205">
        <v>75</v>
      </c>
      <c r="F3205">
        <v>1</v>
      </c>
      <c r="G3205">
        <v>73</v>
      </c>
      <c r="H3205">
        <v>0</v>
      </c>
      <c r="I3205">
        <v>1</v>
      </c>
      <c r="J3205">
        <v>156</v>
      </c>
      <c r="K3205">
        <v>0</v>
      </c>
      <c r="L3205">
        <v>0</v>
      </c>
      <c r="M3205">
        <v>0</v>
      </c>
      <c r="N3205">
        <v>0</v>
      </c>
    </row>
    <row r="3206" spans="1:14" x14ac:dyDescent="0.2">
      <c r="A3206" t="s">
        <v>8138</v>
      </c>
      <c r="B3206" t="s">
        <v>88</v>
      </c>
      <c r="C3206" t="s">
        <v>180</v>
      </c>
      <c r="D3206" t="s">
        <v>4935</v>
      </c>
      <c r="E3206">
        <v>231</v>
      </c>
      <c r="F3206">
        <v>7</v>
      </c>
      <c r="G3206">
        <v>220</v>
      </c>
      <c r="H3206">
        <v>2</v>
      </c>
      <c r="I3206">
        <v>2</v>
      </c>
      <c r="J3206">
        <v>0</v>
      </c>
      <c r="K3206">
        <v>0</v>
      </c>
      <c r="L3206">
        <v>0</v>
      </c>
      <c r="M3206">
        <v>0</v>
      </c>
      <c r="N3206">
        <v>0</v>
      </c>
    </row>
    <row r="3207" spans="1:14" x14ac:dyDescent="0.2">
      <c r="A3207" t="s">
        <v>8139</v>
      </c>
      <c r="B3207" t="s">
        <v>88</v>
      </c>
      <c r="C3207" t="s">
        <v>180</v>
      </c>
      <c r="D3207" t="s">
        <v>4937</v>
      </c>
      <c r="E3207">
        <v>154</v>
      </c>
      <c r="F3207">
        <v>6</v>
      </c>
      <c r="G3207">
        <v>145</v>
      </c>
      <c r="H3207">
        <v>2</v>
      </c>
      <c r="I3207">
        <v>1</v>
      </c>
      <c r="J3207">
        <v>77</v>
      </c>
      <c r="K3207">
        <v>0</v>
      </c>
      <c r="L3207">
        <v>0</v>
      </c>
      <c r="M3207">
        <v>0</v>
      </c>
      <c r="N3207">
        <v>0</v>
      </c>
    </row>
    <row r="3208" spans="1:14" x14ac:dyDescent="0.2">
      <c r="A3208" t="s">
        <v>8140</v>
      </c>
      <c r="B3208" t="s">
        <v>88</v>
      </c>
      <c r="C3208" t="s">
        <v>180</v>
      </c>
      <c r="D3208" t="s">
        <v>4939</v>
      </c>
      <c r="E3208">
        <v>77</v>
      </c>
      <c r="F3208">
        <v>2</v>
      </c>
      <c r="G3208">
        <v>74</v>
      </c>
      <c r="H3208">
        <v>0</v>
      </c>
      <c r="I3208">
        <v>1</v>
      </c>
      <c r="J3208">
        <v>154</v>
      </c>
      <c r="K3208">
        <v>0</v>
      </c>
      <c r="L3208">
        <v>0</v>
      </c>
      <c r="M3208">
        <v>0</v>
      </c>
      <c r="N3208">
        <v>0</v>
      </c>
    </row>
    <row r="3209" spans="1:14" x14ac:dyDescent="0.2">
      <c r="A3209" t="s">
        <v>8141</v>
      </c>
      <c r="B3209" t="s">
        <v>88</v>
      </c>
      <c r="C3209" t="s">
        <v>180</v>
      </c>
      <c r="D3209" t="s">
        <v>4941</v>
      </c>
      <c r="E3209">
        <v>154</v>
      </c>
      <c r="F3209">
        <v>6</v>
      </c>
      <c r="G3209">
        <v>145</v>
      </c>
      <c r="H3209">
        <v>2</v>
      </c>
      <c r="I3209">
        <v>1</v>
      </c>
      <c r="J3209">
        <v>77</v>
      </c>
      <c r="K3209">
        <v>0</v>
      </c>
      <c r="L3209">
        <v>0</v>
      </c>
      <c r="M3209">
        <v>0</v>
      </c>
      <c r="N3209">
        <v>0</v>
      </c>
    </row>
    <row r="3210" spans="1:14" x14ac:dyDescent="0.2">
      <c r="A3210" t="s">
        <v>8142</v>
      </c>
      <c r="B3210" t="s">
        <v>88</v>
      </c>
      <c r="C3210" t="s">
        <v>180</v>
      </c>
      <c r="D3210" t="s">
        <v>4943</v>
      </c>
      <c r="E3210">
        <v>76</v>
      </c>
      <c r="F3210">
        <v>1</v>
      </c>
      <c r="G3210">
        <v>74</v>
      </c>
      <c r="H3210">
        <v>0</v>
      </c>
      <c r="I3210">
        <v>1</v>
      </c>
      <c r="J3210">
        <v>155</v>
      </c>
      <c r="K3210">
        <v>0</v>
      </c>
      <c r="L3210">
        <v>0</v>
      </c>
      <c r="M3210">
        <v>0</v>
      </c>
      <c r="N3210">
        <v>0</v>
      </c>
    </row>
    <row r="3211" spans="1:14" x14ac:dyDescent="0.2">
      <c r="A3211" t="s">
        <v>8143</v>
      </c>
      <c r="B3211" t="s">
        <v>88</v>
      </c>
      <c r="C3211" t="s">
        <v>180</v>
      </c>
      <c r="D3211" t="s">
        <v>4925</v>
      </c>
      <c r="E3211">
        <v>0</v>
      </c>
      <c r="F3211">
        <v>0</v>
      </c>
      <c r="G3211">
        <v>0</v>
      </c>
      <c r="H3211">
        <v>0</v>
      </c>
      <c r="I3211">
        <v>0</v>
      </c>
      <c r="J3211">
        <v>0</v>
      </c>
      <c r="K3211">
        <v>229</v>
      </c>
      <c r="L3211">
        <v>227</v>
      </c>
      <c r="M3211">
        <v>1</v>
      </c>
      <c r="N3211">
        <v>1</v>
      </c>
    </row>
    <row r="3212" spans="1:14" x14ac:dyDescent="0.2">
      <c r="A3212" t="s">
        <v>8144</v>
      </c>
      <c r="B3212" t="s">
        <v>88</v>
      </c>
      <c r="C3212" t="s">
        <v>180</v>
      </c>
      <c r="D3212" t="s">
        <v>4927</v>
      </c>
      <c r="E3212">
        <v>0</v>
      </c>
      <c r="F3212">
        <v>0</v>
      </c>
      <c r="G3212">
        <v>0</v>
      </c>
      <c r="H3212">
        <v>0</v>
      </c>
      <c r="I3212">
        <v>0</v>
      </c>
      <c r="J3212">
        <v>0</v>
      </c>
      <c r="K3212">
        <v>219</v>
      </c>
      <c r="L3212">
        <v>217</v>
      </c>
      <c r="M3212">
        <v>1</v>
      </c>
      <c r="N3212">
        <v>1</v>
      </c>
    </row>
    <row r="3213" spans="1:14" x14ac:dyDescent="0.2">
      <c r="A3213" t="s">
        <v>8145</v>
      </c>
      <c r="B3213" t="s">
        <v>88</v>
      </c>
      <c r="C3213" t="s">
        <v>181</v>
      </c>
      <c r="D3213" t="s">
        <v>4929</v>
      </c>
      <c r="E3213">
        <v>72</v>
      </c>
      <c r="F3213">
        <v>6</v>
      </c>
      <c r="G3213">
        <v>63</v>
      </c>
      <c r="H3213">
        <v>3</v>
      </c>
      <c r="I3213">
        <v>0</v>
      </c>
      <c r="J3213">
        <v>44</v>
      </c>
      <c r="K3213">
        <v>0</v>
      </c>
      <c r="L3213">
        <v>0</v>
      </c>
      <c r="M3213">
        <v>0</v>
      </c>
      <c r="N3213">
        <v>0</v>
      </c>
    </row>
    <row r="3214" spans="1:14" x14ac:dyDescent="0.2">
      <c r="A3214" t="s">
        <v>8146</v>
      </c>
      <c r="B3214" t="s">
        <v>88</v>
      </c>
      <c r="C3214" t="s">
        <v>181</v>
      </c>
      <c r="D3214" t="s">
        <v>4931</v>
      </c>
      <c r="E3214">
        <v>116</v>
      </c>
      <c r="F3214">
        <v>2</v>
      </c>
      <c r="G3214">
        <v>110</v>
      </c>
      <c r="H3214">
        <v>2</v>
      </c>
      <c r="I3214">
        <v>2</v>
      </c>
      <c r="J3214">
        <v>0</v>
      </c>
      <c r="K3214">
        <v>0</v>
      </c>
      <c r="L3214">
        <v>0</v>
      </c>
      <c r="M3214">
        <v>0</v>
      </c>
      <c r="N3214">
        <v>0</v>
      </c>
    </row>
    <row r="3215" spans="1:14" x14ac:dyDescent="0.2">
      <c r="A3215" t="s">
        <v>8147</v>
      </c>
      <c r="B3215" t="s">
        <v>88</v>
      </c>
      <c r="C3215" t="s">
        <v>181</v>
      </c>
      <c r="D3215" t="s">
        <v>4933</v>
      </c>
      <c r="E3215">
        <v>40</v>
      </c>
      <c r="F3215">
        <v>1</v>
      </c>
      <c r="G3215">
        <v>38</v>
      </c>
      <c r="H3215">
        <v>0</v>
      </c>
      <c r="I3215">
        <v>1</v>
      </c>
      <c r="J3215">
        <v>76</v>
      </c>
      <c r="K3215">
        <v>0</v>
      </c>
      <c r="L3215">
        <v>0</v>
      </c>
      <c r="M3215">
        <v>0</v>
      </c>
      <c r="N3215">
        <v>0</v>
      </c>
    </row>
    <row r="3216" spans="1:14" x14ac:dyDescent="0.2">
      <c r="A3216" t="s">
        <v>8148</v>
      </c>
      <c r="B3216" t="s">
        <v>88</v>
      </c>
      <c r="C3216" t="s">
        <v>181</v>
      </c>
      <c r="D3216" t="s">
        <v>4935</v>
      </c>
      <c r="E3216">
        <v>116</v>
      </c>
      <c r="F3216">
        <v>2</v>
      </c>
      <c r="G3216">
        <v>110</v>
      </c>
      <c r="H3216">
        <v>2</v>
      </c>
      <c r="I3216">
        <v>2</v>
      </c>
      <c r="J3216">
        <v>0</v>
      </c>
      <c r="K3216">
        <v>0</v>
      </c>
      <c r="L3216">
        <v>0</v>
      </c>
      <c r="M3216">
        <v>0</v>
      </c>
      <c r="N3216">
        <v>0</v>
      </c>
    </row>
    <row r="3217" spans="1:14" x14ac:dyDescent="0.2">
      <c r="A3217" t="s">
        <v>8149</v>
      </c>
      <c r="B3217" t="s">
        <v>88</v>
      </c>
      <c r="C3217" t="s">
        <v>181</v>
      </c>
      <c r="D3217" t="s">
        <v>4937</v>
      </c>
      <c r="E3217">
        <v>72</v>
      </c>
      <c r="F3217">
        <v>4</v>
      </c>
      <c r="G3217">
        <v>65</v>
      </c>
      <c r="H3217">
        <v>2</v>
      </c>
      <c r="I3217">
        <v>1</v>
      </c>
      <c r="J3217">
        <v>44</v>
      </c>
      <c r="K3217">
        <v>0</v>
      </c>
      <c r="L3217">
        <v>0</v>
      </c>
      <c r="M3217">
        <v>0</v>
      </c>
      <c r="N3217">
        <v>0</v>
      </c>
    </row>
    <row r="3218" spans="1:14" x14ac:dyDescent="0.2">
      <c r="A3218" t="s">
        <v>8150</v>
      </c>
      <c r="B3218" t="s">
        <v>88</v>
      </c>
      <c r="C3218" t="s">
        <v>181</v>
      </c>
      <c r="D3218" t="s">
        <v>4939</v>
      </c>
      <c r="E3218">
        <v>44</v>
      </c>
      <c r="F3218">
        <v>1</v>
      </c>
      <c r="G3218">
        <v>42</v>
      </c>
      <c r="H3218">
        <v>0</v>
      </c>
      <c r="I3218">
        <v>1</v>
      </c>
      <c r="J3218">
        <v>72</v>
      </c>
      <c r="K3218">
        <v>0</v>
      </c>
      <c r="L3218">
        <v>0</v>
      </c>
      <c r="M3218">
        <v>0</v>
      </c>
      <c r="N3218">
        <v>0</v>
      </c>
    </row>
    <row r="3219" spans="1:14" x14ac:dyDescent="0.2">
      <c r="A3219" t="s">
        <v>8151</v>
      </c>
      <c r="B3219" t="s">
        <v>88</v>
      </c>
      <c r="C3219" t="s">
        <v>181</v>
      </c>
      <c r="D3219" t="s">
        <v>4941</v>
      </c>
      <c r="E3219">
        <v>72</v>
      </c>
      <c r="F3219">
        <v>1</v>
      </c>
      <c r="G3219">
        <v>68</v>
      </c>
      <c r="H3219">
        <v>2</v>
      </c>
      <c r="I3219">
        <v>1</v>
      </c>
      <c r="J3219">
        <v>44</v>
      </c>
      <c r="K3219">
        <v>0</v>
      </c>
      <c r="L3219">
        <v>0</v>
      </c>
      <c r="M3219">
        <v>0</v>
      </c>
      <c r="N3219">
        <v>0</v>
      </c>
    </row>
    <row r="3220" spans="1:14" x14ac:dyDescent="0.2">
      <c r="A3220" t="s">
        <v>8152</v>
      </c>
      <c r="B3220" t="s">
        <v>88</v>
      </c>
      <c r="C3220" t="s">
        <v>181</v>
      </c>
      <c r="D3220" t="s">
        <v>4943</v>
      </c>
      <c r="E3220">
        <v>41</v>
      </c>
      <c r="F3220">
        <v>1</v>
      </c>
      <c r="G3220">
        <v>39</v>
      </c>
      <c r="H3220">
        <v>0</v>
      </c>
      <c r="I3220">
        <v>1</v>
      </c>
      <c r="J3220">
        <v>75</v>
      </c>
      <c r="K3220">
        <v>0</v>
      </c>
      <c r="L3220">
        <v>0</v>
      </c>
      <c r="M3220">
        <v>0</v>
      </c>
      <c r="N3220">
        <v>0</v>
      </c>
    </row>
    <row r="3221" spans="1:14" x14ac:dyDescent="0.2">
      <c r="A3221" t="s">
        <v>8153</v>
      </c>
      <c r="B3221" t="s">
        <v>88</v>
      </c>
      <c r="C3221" t="s">
        <v>181</v>
      </c>
      <c r="D3221" t="s">
        <v>4925</v>
      </c>
      <c r="E3221">
        <v>0</v>
      </c>
      <c r="F3221">
        <v>0</v>
      </c>
      <c r="G3221">
        <v>0</v>
      </c>
      <c r="H3221">
        <v>0</v>
      </c>
      <c r="I3221">
        <v>0</v>
      </c>
      <c r="J3221">
        <v>0</v>
      </c>
      <c r="K3221">
        <v>113</v>
      </c>
      <c r="L3221">
        <v>112</v>
      </c>
      <c r="M3221">
        <v>1</v>
      </c>
      <c r="N3221">
        <v>0</v>
      </c>
    </row>
    <row r="3222" spans="1:14" x14ac:dyDescent="0.2">
      <c r="A3222" t="s">
        <v>8154</v>
      </c>
      <c r="B3222" t="s">
        <v>88</v>
      </c>
      <c r="C3222" t="s">
        <v>181</v>
      </c>
      <c r="D3222" t="s">
        <v>4927</v>
      </c>
      <c r="E3222">
        <v>0</v>
      </c>
      <c r="F3222">
        <v>0</v>
      </c>
      <c r="G3222">
        <v>0</v>
      </c>
      <c r="H3222">
        <v>0</v>
      </c>
      <c r="I3222">
        <v>0</v>
      </c>
      <c r="J3222">
        <v>0</v>
      </c>
      <c r="K3222">
        <v>107</v>
      </c>
      <c r="L3222">
        <v>106</v>
      </c>
      <c r="M3222">
        <v>1</v>
      </c>
      <c r="N3222">
        <v>0</v>
      </c>
    </row>
    <row r="3223" spans="1:14" x14ac:dyDescent="0.2">
      <c r="A3223" t="s">
        <v>8155</v>
      </c>
      <c r="B3223" t="s">
        <v>88</v>
      </c>
      <c r="C3223" t="s">
        <v>182</v>
      </c>
      <c r="D3223" t="s">
        <v>4929</v>
      </c>
      <c r="E3223">
        <v>43</v>
      </c>
      <c r="F3223">
        <v>6</v>
      </c>
      <c r="G3223">
        <v>37</v>
      </c>
      <c r="H3223">
        <v>0</v>
      </c>
      <c r="I3223">
        <v>0</v>
      </c>
      <c r="J3223">
        <v>13</v>
      </c>
      <c r="K3223">
        <v>0</v>
      </c>
      <c r="L3223">
        <v>0</v>
      </c>
      <c r="M3223">
        <v>0</v>
      </c>
      <c r="N3223">
        <v>0</v>
      </c>
    </row>
    <row r="3224" spans="1:14" x14ac:dyDescent="0.2">
      <c r="A3224" t="s">
        <v>8156</v>
      </c>
      <c r="B3224" t="s">
        <v>88</v>
      </c>
      <c r="C3224" t="s">
        <v>182</v>
      </c>
      <c r="D3224" t="s">
        <v>4931</v>
      </c>
      <c r="E3224">
        <v>56</v>
      </c>
      <c r="F3224">
        <v>7</v>
      </c>
      <c r="G3224">
        <v>47</v>
      </c>
      <c r="H3224">
        <v>1</v>
      </c>
      <c r="I3224">
        <v>1</v>
      </c>
      <c r="J3224">
        <v>0</v>
      </c>
      <c r="K3224">
        <v>0</v>
      </c>
      <c r="L3224">
        <v>0</v>
      </c>
      <c r="M3224">
        <v>0</v>
      </c>
      <c r="N3224">
        <v>0</v>
      </c>
    </row>
    <row r="3225" spans="1:14" x14ac:dyDescent="0.2">
      <c r="A3225" t="s">
        <v>8157</v>
      </c>
      <c r="B3225" t="s">
        <v>88</v>
      </c>
      <c r="C3225" t="s">
        <v>182</v>
      </c>
      <c r="D3225" t="s">
        <v>4933</v>
      </c>
      <c r="E3225">
        <v>12</v>
      </c>
      <c r="F3225">
        <v>1</v>
      </c>
      <c r="G3225">
        <v>11</v>
      </c>
      <c r="H3225">
        <v>0</v>
      </c>
      <c r="I3225">
        <v>0</v>
      </c>
      <c r="J3225">
        <v>44</v>
      </c>
      <c r="K3225">
        <v>0</v>
      </c>
      <c r="L3225">
        <v>0</v>
      </c>
      <c r="M3225">
        <v>0</v>
      </c>
      <c r="N3225">
        <v>0</v>
      </c>
    </row>
    <row r="3226" spans="1:14" x14ac:dyDescent="0.2">
      <c r="A3226" t="s">
        <v>8158</v>
      </c>
      <c r="B3226" t="s">
        <v>88</v>
      </c>
      <c r="C3226" t="s">
        <v>182</v>
      </c>
      <c r="D3226" t="s">
        <v>4935</v>
      </c>
      <c r="E3226">
        <v>56</v>
      </c>
      <c r="F3226">
        <v>7</v>
      </c>
      <c r="G3226">
        <v>47</v>
      </c>
      <c r="H3226">
        <v>1</v>
      </c>
      <c r="I3226">
        <v>1</v>
      </c>
      <c r="J3226">
        <v>0</v>
      </c>
      <c r="K3226">
        <v>0</v>
      </c>
      <c r="L3226">
        <v>0</v>
      </c>
      <c r="M3226">
        <v>0</v>
      </c>
      <c r="N3226">
        <v>0</v>
      </c>
    </row>
    <row r="3227" spans="1:14" x14ac:dyDescent="0.2">
      <c r="A3227" t="s">
        <v>8159</v>
      </c>
      <c r="B3227" t="s">
        <v>88</v>
      </c>
      <c r="C3227" t="s">
        <v>182</v>
      </c>
      <c r="D3227" t="s">
        <v>4937</v>
      </c>
      <c r="E3227">
        <v>43</v>
      </c>
      <c r="F3227">
        <v>6</v>
      </c>
      <c r="G3227">
        <v>35</v>
      </c>
      <c r="H3227">
        <v>1</v>
      </c>
      <c r="I3227">
        <v>1</v>
      </c>
      <c r="J3227">
        <v>13</v>
      </c>
      <c r="K3227">
        <v>0</v>
      </c>
      <c r="L3227">
        <v>0</v>
      </c>
      <c r="M3227">
        <v>0</v>
      </c>
      <c r="N3227">
        <v>0</v>
      </c>
    </row>
    <row r="3228" spans="1:14" x14ac:dyDescent="0.2">
      <c r="A3228" t="s">
        <v>8160</v>
      </c>
      <c r="B3228" t="s">
        <v>88</v>
      </c>
      <c r="C3228" t="s">
        <v>182</v>
      </c>
      <c r="D3228" t="s">
        <v>4939</v>
      </c>
      <c r="E3228">
        <v>13</v>
      </c>
      <c r="F3228">
        <v>1</v>
      </c>
      <c r="G3228">
        <v>12</v>
      </c>
      <c r="H3228">
        <v>0</v>
      </c>
      <c r="I3228">
        <v>0</v>
      </c>
      <c r="J3228">
        <v>43</v>
      </c>
      <c r="K3228">
        <v>0</v>
      </c>
      <c r="L3228">
        <v>0</v>
      </c>
      <c r="M3228">
        <v>0</v>
      </c>
      <c r="N3228">
        <v>0</v>
      </c>
    </row>
    <row r="3229" spans="1:14" x14ac:dyDescent="0.2">
      <c r="A3229" t="s">
        <v>8161</v>
      </c>
      <c r="B3229" t="s">
        <v>88</v>
      </c>
      <c r="C3229" t="s">
        <v>182</v>
      </c>
      <c r="D3229" t="s">
        <v>4941</v>
      </c>
      <c r="E3229">
        <v>43</v>
      </c>
      <c r="F3229">
        <v>6</v>
      </c>
      <c r="G3229">
        <v>37</v>
      </c>
      <c r="H3229">
        <v>0</v>
      </c>
      <c r="I3229">
        <v>0</v>
      </c>
      <c r="J3229">
        <v>13</v>
      </c>
      <c r="K3229">
        <v>0</v>
      </c>
      <c r="L3229">
        <v>0</v>
      </c>
      <c r="M3229">
        <v>0</v>
      </c>
      <c r="N3229">
        <v>0</v>
      </c>
    </row>
    <row r="3230" spans="1:14" x14ac:dyDescent="0.2">
      <c r="A3230" t="s">
        <v>8162</v>
      </c>
      <c r="B3230" t="s">
        <v>88</v>
      </c>
      <c r="C3230" t="s">
        <v>182</v>
      </c>
      <c r="D3230" t="s">
        <v>4943</v>
      </c>
      <c r="E3230">
        <v>12</v>
      </c>
      <c r="F3230">
        <v>1</v>
      </c>
      <c r="G3230">
        <v>11</v>
      </c>
      <c r="H3230">
        <v>0</v>
      </c>
      <c r="I3230">
        <v>0</v>
      </c>
      <c r="J3230">
        <v>44</v>
      </c>
      <c r="K3230">
        <v>0</v>
      </c>
      <c r="L3230">
        <v>0</v>
      </c>
      <c r="M3230">
        <v>0</v>
      </c>
      <c r="N3230">
        <v>0</v>
      </c>
    </row>
    <row r="3231" spans="1:14" x14ac:dyDescent="0.2">
      <c r="A3231" t="s">
        <v>8163</v>
      </c>
      <c r="B3231" t="s">
        <v>88</v>
      </c>
      <c r="C3231" t="s">
        <v>182</v>
      </c>
      <c r="D3231" t="s">
        <v>4925</v>
      </c>
      <c r="E3231">
        <v>0</v>
      </c>
      <c r="F3231">
        <v>0</v>
      </c>
      <c r="G3231">
        <v>0</v>
      </c>
      <c r="H3231">
        <v>0</v>
      </c>
      <c r="I3231">
        <v>0</v>
      </c>
      <c r="J3231">
        <v>0</v>
      </c>
      <c r="K3231">
        <v>56</v>
      </c>
      <c r="L3231">
        <v>55</v>
      </c>
      <c r="M3231">
        <v>1</v>
      </c>
      <c r="N3231">
        <v>0</v>
      </c>
    </row>
    <row r="3232" spans="1:14" x14ac:dyDescent="0.2">
      <c r="A3232" t="s">
        <v>8164</v>
      </c>
      <c r="B3232" t="s">
        <v>88</v>
      </c>
      <c r="C3232" t="s">
        <v>182</v>
      </c>
      <c r="D3232" t="s">
        <v>4927</v>
      </c>
      <c r="E3232">
        <v>0</v>
      </c>
      <c r="F3232">
        <v>0</v>
      </c>
      <c r="G3232">
        <v>0</v>
      </c>
      <c r="H3232">
        <v>0</v>
      </c>
      <c r="I3232">
        <v>0</v>
      </c>
      <c r="J3232">
        <v>0</v>
      </c>
      <c r="K3232">
        <v>52</v>
      </c>
      <c r="L3232">
        <v>51</v>
      </c>
      <c r="M3232">
        <v>1</v>
      </c>
      <c r="N3232">
        <v>0</v>
      </c>
    </row>
    <row r="3233" spans="1:14" x14ac:dyDescent="0.2">
      <c r="A3233" t="s">
        <v>8165</v>
      </c>
      <c r="B3233" t="s">
        <v>88</v>
      </c>
      <c r="C3233" t="s">
        <v>183</v>
      </c>
      <c r="D3233" t="s">
        <v>4929</v>
      </c>
      <c r="E3233">
        <v>153</v>
      </c>
      <c r="F3233">
        <v>12</v>
      </c>
      <c r="G3233">
        <v>135</v>
      </c>
      <c r="H3233">
        <v>4</v>
      </c>
      <c r="I3233">
        <v>2</v>
      </c>
      <c r="J3233">
        <v>68</v>
      </c>
      <c r="K3233">
        <v>0</v>
      </c>
      <c r="L3233">
        <v>0</v>
      </c>
      <c r="M3233">
        <v>0</v>
      </c>
      <c r="N3233">
        <v>0</v>
      </c>
    </row>
    <row r="3234" spans="1:14" x14ac:dyDescent="0.2">
      <c r="A3234" t="s">
        <v>8166</v>
      </c>
      <c r="B3234" t="s">
        <v>88</v>
      </c>
      <c r="C3234" t="s">
        <v>183</v>
      </c>
      <c r="D3234" t="s">
        <v>4931</v>
      </c>
      <c r="E3234">
        <v>221</v>
      </c>
      <c r="F3234">
        <v>13</v>
      </c>
      <c r="G3234">
        <v>198</v>
      </c>
      <c r="H3234">
        <v>4</v>
      </c>
      <c r="I3234">
        <v>6</v>
      </c>
      <c r="J3234">
        <v>0</v>
      </c>
      <c r="K3234">
        <v>0</v>
      </c>
      <c r="L3234">
        <v>0</v>
      </c>
      <c r="M3234">
        <v>0</v>
      </c>
      <c r="N3234">
        <v>0</v>
      </c>
    </row>
    <row r="3235" spans="1:14" x14ac:dyDescent="0.2">
      <c r="A3235" t="s">
        <v>8167</v>
      </c>
      <c r="B3235" t="s">
        <v>88</v>
      </c>
      <c r="C3235" t="s">
        <v>183</v>
      </c>
      <c r="D3235" t="s">
        <v>4933</v>
      </c>
      <c r="E3235">
        <v>61</v>
      </c>
      <c r="F3235">
        <v>1</v>
      </c>
      <c r="G3235">
        <v>56</v>
      </c>
      <c r="H3235">
        <v>2</v>
      </c>
      <c r="I3235">
        <v>2</v>
      </c>
      <c r="J3235">
        <v>160</v>
      </c>
      <c r="K3235">
        <v>0</v>
      </c>
      <c r="L3235">
        <v>0</v>
      </c>
      <c r="M3235">
        <v>0</v>
      </c>
      <c r="N3235">
        <v>0</v>
      </c>
    </row>
    <row r="3236" spans="1:14" x14ac:dyDescent="0.2">
      <c r="A3236" t="s">
        <v>8168</v>
      </c>
      <c r="B3236" t="s">
        <v>88</v>
      </c>
      <c r="C3236" t="s">
        <v>183</v>
      </c>
      <c r="D3236" t="s">
        <v>4935</v>
      </c>
      <c r="E3236">
        <v>221</v>
      </c>
      <c r="F3236">
        <v>13</v>
      </c>
      <c r="G3236">
        <v>198</v>
      </c>
      <c r="H3236">
        <v>4</v>
      </c>
      <c r="I3236">
        <v>6</v>
      </c>
      <c r="J3236">
        <v>0</v>
      </c>
      <c r="K3236">
        <v>0</v>
      </c>
      <c r="L3236">
        <v>0</v>
      </c>
      <c r="M3236">
        <v>0</v>
      </c>
      <c r="N3236">
        <v>0</v>
      </c>
    </row>
    <row r="3237" spans="1:14" x14ac:dyDescent="0.2">
      <c r="A3237" t="s">
        <v>8169</v>
      </c>
      <c r="B3237" t="s">
        <v>88</v>
      </c>
      <c r="C3237" t="s">
        <v>183</v>
      </c>
      <c r="D3237" t="s">
        <v>4937</v>
      </c>
      <c r="E3237">
        <v>153</v>
      </c>
      <c r="F3237">
        <v>11</v>
      </c>
      <c r="G3237">
        <v>136</v>
      </c>
      <c r="H3237">
        <v>3</v>
      </c>
      <c r="I3237">
        <v>3</v>
      </c>
      <c r="J3237">
        <v>68</v>
      </c>
      <c r="K3237">
        <v>0</v>
      </c>
      <c r="L3237">
        <v>0</v>
      </c>
      <c r="M3237">
        <v>0</v>
      </c>
      <c r="N3237">
        <v>0</v>
      </c>
    </row>
    <row r="3238" spans="1:14" x14ac:dyDescent="0.2">
      <c r="A3238" t="s">
        <v>8170</v>
      </c>
      <c r="B3238" t="s">
        <v>88</v>
      </c>
      <c r="C3238" t="s">
        <v>183</v>
      </c>
      <c r="D3238" t="s">
        <v>4939</v>
      </c>
      <c r="E3238">
        <v>68</v>
      </c>
      <c r="F3238">
        <v>8</v>
      </c>
      <c r="G3238">
        <v>56</v>
      </c>
      <c r="H3238">
        <v>1</v>
      </c>
      <c r="I3238">
        <v>3</v>
      </c>
      <c r="J3238">
        <v>153</v>
      </c>
      <c r="K3238">
        <v>0</v>
      </c>
      <c r="L3238">
        <v>0</v>
      </c>
      <c r="M3238">
        <v>0</v>
      </c>
      <c r="N3238">
        <v>0</v>
      </c>
    </row>
    <row r="3239" spans="1:14" x14ac:dyDescent="0.2">
      <c r="A3239" t="s">
        <v>8171</v>
      </c>
      <c r="B3239" t="s">
        <v>88</v>
      </c>
      <c r="C3239" t="s">
        <v>183</v>
      </c>
      <c r="D3239" t="s">
        <v>4941</v>
      </c>
      <c r="E3239">
        <v>153</v>
      </c>
      <c r="F3239">
        <v>11</v>
      </c>
      <c r="G3239">
        <v>136</v>
      </c>
      <c r="H3239">
        <v>4</v>
      </c>
      <c r="I3239">
        <v>2</v>
      </c>
      <c r="J3239">
        <v>68</v>
      </c>
      <c r="K3239">
        <v>0</v>
      </c>
      <c r="L3239">
        <v>0</v>
      </c>
      <c r="M3239">
        <v>0</v>
      </c>
      <c r="N3239">
        <v>0</v>
      </c>
    </row>
    <row r="3240" spans="1:14" x14ac:dyDescent="0.2">
      <c r="A3240" t="s">
        <v>8172</v>
      </c>
      <c r="B3240" t="s">
        <v>88</v>
      </c>
      <c r="C3240" t="s">
        <v>183</v>
      </c>
      <c r="D3240" t="s">
        <v>4943</v>
      </c>
      <c r="E3240">
        <v>63</v>
      </c>
      <c r="F3240">
        <v>2</v>
      </c>
      <c r="G3240">
        <v>57</v>
      </c>
      <c r="H3240">
        <v>2</v>
      </c>
      <c r="I3240">
        <v>2</v>
      </c>
      <c r="J3240">
        <v>158</v>
      </c>
      <c r="K3240">
        <v>0</v>
      </c>
      <c r="L3240">
        <v>0</v>
      </c>
      <c r="M3240">
        <v>0</v>
      </c>
      <c r="N3240">
        <v>0</v>
      </c>
    </row>
    <row r="3241" spans="1:14" x14ac:dyDescent="0.2">
      <c r="A3241" t="s">
        <v>8173</v>
      </c>
      <c r="B3241" t="s">
        <v>88</v>
      </c>
      <c r="C3241" t="s">
        <v>183</v>
      </c>
      <c r="D3241" t="s">
        <v>4925</v>
      </c>
      <c r="E3241">
        <v>0</v>
      </c>
      <c r="F3241">
        <v>0</v>
      </c>
      <c r="G3241">
        <v>0</v>
      </c>
      <c r="H3241">
        <v>0</v>
      </c>
      <c r="I3241">
        <v>0</v>
      </c>
      <c r="J3241">
        <v>0</v>
      </c>
      <c r="K3241">
        <v>220</v>
      </c>
      <c r="L3241">
        <v>213</v>
      </c>
      <c r="M3241">
        <v>6</v>
      </c>
      <c r="N3241">
        <v>1</v>
      </c>
    </row>
    <row r="3242" spans="1:14" x14ac:dyDescent="0.2">
      <c r="A3242" t="s">
        <v>8174</v>
      </c>
      <c r="B3242" t="s">
        <v>88</v>
      </c>
      <c r="C3242" t="s">
        <v>183</v>
      </c>
      <c r="D3242" t="s">
        <v>4927</v>
      </c>
      <c r="E3242">
        <v>0</v>
      </c>
      <c r="F3242">
        <v>0</v>
      </c>
      <c r="G3242">
        <v>0</v>
      </c>
      <c r="H3242">
        <v>0</v>
      </c>
      <c r="I3242">
        <v>0</v>
      </c>
      <c r="J3242">
        <v>0</v>
      </c>
      <c r="K3242">
        <v>198</v>
      </c>
      <c r="L3242">
        <v>194</v>
      </c>
      <c r="M3242">
        <v>3</v>
      </c>
      <c r="N3242">
        <v>1</v>
      </c>
    </row>
    <row r="3243" spans="1:14" x14ac:dyDescent="0.2">
      <c r="A3243" t="s">
        <v>8175</v>
      </c>
      <c r="B3243" t="s">
        <v>88</v>
      </c>
      <c r="C3243" t="s">
        <v>184</v>
      </c>
      <c r="D3243" t="s">
        <v>4929</v>
      </c>
      <c r="E3243">
        <v>89</v>
      </c>
      <c r="F3243">
        <v>10</v>
      </c>
      <c r="G3243">
        <v>75</v>
      </c>
      <c r="H3243">
        <v>1</v>
      </c>
      <c r="I3243">
        <v>3</v>
      </c>
      <c r="J3243">
        <v>30</v>
      </c>
      <c r="K3243">
        <v>0</v>
      </c>
      <c r="L3243">
        <v>0</v>
      </c>
      <c r="M3243">
        <v>0</v>
      </c>
      <c r="N3243">
        <v>0</v>
      </c>
    </row>
    <row r="3244" spans="1:14" x14ac:dyDescent="0.2">
      <c r="A3244" t="s">
        <v>8176</v>
      </c>
      <c r="B3244" t="s">
        <v>88</v>
      </c>
      <c r="C3244" t="s">
        <v>184</v>
      </c>
      <c r="D3244" t="s">
        <v>4931</v>
      </c>
      <c r="E3244">
        <v>119</v>
      </c>
      <c r="F3244">
        <v>10</v>
      </c>
      <c r="G3244">
        <v>104</v>
      </c>
      <c r="H3244">
        <v>2</v>
      </c>
      <c r="I3244">
        <v>3</v>
      </c>
      <c r="J3244">
        <v>0</v>
      </c>
      <c r="K3244">
        <v>0</v>
      </c>
      <c r="L3244">
        <v>0</v>
      </c>
      <c r="M3244">
        <v>0</v>
      </c>
      <c r="N3244">
        <v>0</v>
      </c>
    </row>
    <row r="3245" spans="1:14" x14ac:dyDescent="0.2">
      <c r="A3245" t="s">
        <v>8177</v>
      </c>
      <c r="B3245" t="s">
        <v>88</v>
      </c>
      <c r="C3245" t="s">
        <v>184</v>
      </c>
      <c r="D3245" t="s">
        <v>4933</v>
      </c>
      <c r="E3245">
        <v>28</v>
      </c>
      <c r="F3245">
        <v>2</v>
      </c>
      <c r="G3245">
        <v>26</v>
      </c>
      <c r="H3245">
        <v>0</v>
      </c>
      <c r="I3245">
        <v>0</v>
      </c>
      <c r="J3245">
        <v>91</v>
      </c>
      <c r="K3245">
        <v>0</v>
      </c>
      <c r="L3245">
        <v>0</v>
      </c>
      <c r="M3245">
        <v>0</v>
      </c>
      <c r="N3245">
        <v>0</v>
      </c>
    </row>
    <row r="3246" spans="1:14" x14ac:dyDescent="0.2">
      <c r="A3246" t="s">
        <v>8178</v>
      </c>
      <c r="B3246" t="s">
        <v>88</v>
      </c>
      <c r="C3246" t="s">
        <v>184</v>
      </c>
      <c r="D3246" t="s">
        <v>4935</v>
      </c>
      <c r="E3246">
        <v>119</v>
      </c>
      <c r="F3246">
        <v>9</v>
      </c>
      <c r="G3246">
        <v>105</v>
      </c>
      <c r="H3246">
        <v>2</v>
      </c>
      <c r="I3246">
        <v>3</v>
      </c>
      <c r="J3246">
        <v>0</v>
      </c>
      <c r="K3246">
        <v>0</v>
      </c>
      <c r="L3246">
        <v>0</v>
      </c>
      <c r="M3246">
        <v>0</v>
      </c>
      <c r="N3246">
        <v>0</v>
      </c>
    </row>
    <row r="3247" spans="1:14" x14ac:dyDescent="0.2">
      <c r="A3247" t="s">
        <v>8179</v>
      </c>
      <c r="B3247" t="s">
        <v>88</v>
      </c>
      <c r="C3247" t="s">
        <v>184</v>
      </c>
      <c r="D3247" t="s">
        <v>4937</v>
      </c>
      <c r="E3247">
        <v>89</v>
      </c>
      <c r="F3247">
        <v>8</v>
      </c>
      <c r="G3247">
        <v>78</v>
      </c>
      <c r="H3247">
        <v>0</v>
      </c>
      <c r="I3247">
        <v>3</v>
      </c>
      <c r="J3247">
        <v>30</v>
      </c>
      <c r="K3247">
        <v>0</v>
      </c>
      <c r="L3247">
        <v>0</v>
      </c>
      <c r="M3247">
        <v>0</v>
      </c>
      <c r="N3247">
        <v>0</v>
      </c>
    </row>
    <row r="3248" spans="1:14" x14ac:dyDescent="0.2">
      <c r="A3248" t="s">
        <v>8180</v>
      </c>
      <c r="B3248" t="s">
        <v>88</v>
      </c>
      <c r="C3248" t="s">
        <v>184</v>
      </c>
      <c r="D3248" t="s">
        <v>4939</v>
      </c>
      <c r="E3248">
        <v>30</v>
      </c>
      <c r="F3248">
        <v>6</v>
      </c>
      <c r="G3248">
        <v>23</v>
      </c>
      <c r="H3248">
        <v>1</v>
      </c>
      <c r="I3248">
        <v>0</v>
      </c>
      <c r="J3248">
        <v>89</v>
      </c>
      <c r="K3248">
        <v>0</v>
      </c>
      <c r="L3248">
        <v>0</v>
      </c>
      <c r="M3248">
        <v>0</v>
      </c>
      <c r="N3248">
        <v>0</v>
      </c>
    </row>
    <row r="3249" spans="1:14" x14ac:dyDescent="0.2">
      <c r="A3249" t="s">
        <v>8181</v>
      </c>
      <c r="B3249" t="s">
        <v>88</v>
      </c>
      <c r="C3249" t="s">
        <v>184</v>
      </c>
      <c r="D3249" t="s">
        <v>4941</v>
      </c>
      <c r="E3249">
        <v>89</v>
      </c>
      <c r="F3249">
        <v>7</v>
      </c>
      <c r="G3249">
        <v>78</v>
      </c>
      <c r="H3249">
        <v>1</v>
      </c>
      <c r="I3249">
        <v>3</v>
      </c>
      <c r="J3249">
        <v>30</v>
      </c>
      <c r="K3249">
        <v>0</v>
      </c>
      <c r="L3249">
        <v>0</v>
      </c>
      <c r="M3249">
        <v>0</v>
      </c>
      <c r="N3249">
        <v>0</v>
      </c>
    </row>
    <row r="3250" spans="1:14" x14ac:dyDescent="0.2">
      <c r="A3250" t="s">
        <v>8182</v>
      </c>
      <c r="B3250" t="s">
        <v>88</v>
      </c>
      <c r="C3250" t="s">
        <v>184</v>
      </c>
      <c r="D3250" t="s">
        <v>4943</v>
      </c>
      <c r="E3250">
        <v>29</v>
      </c>
      <c r="F3250">
        <v>2</v>
      </c>
      <c r="G3250">
        <v>27</v>
      </c>
      <c r="H3250">
        <v>0</v>
      </c>
      <c r="I3250">
        <v>0</v>
      </c>
      <c r="J3250">
        <v>90</v>
      </c>
      <c r="K3250">
        <v>0</v>
      </c>
      <c r="L3250">
        <v>0</v>
      </c>
      <c r="M3250">
        <v>0</v>
      </c>
      <c r="N3250">
        <v>0</v>
      </c>
    </row>
    <row r="3251" spans="1:14" x14ac:dyDescent="0.2">
      <c r="A3251" t="s">
        <v>8183</v>
      </c>
      <c r="B3251" t="s">
        <v>88</v>
      </c>
      <c r="C3251" t="s">
        <v>184</v>
      </c>
      <c r="D3251" t="s">
        <v>4925</v>
      </c>
      <c r="E3251">
        <v>0</v>
      </c>
      <c r="F3251">
        <v>0</v>
      </c>
      <c r="G3251">
        <v>0</v>
      </c>
      <c r="H3251">
        <v>0</v>
      </c>
      <c r="I3251">
        <v>0</v>
      </c>
      <c r="J3251">
        <v>0</v>
      </c>
      <c r="K3251">
        <v>119</v>
      </c>
      <c r="L3251">
        <v>116</v>
      </c>
      <c r="M3251">
        <v>3</v>
      </c>
      <c r="N3251">
        <v>0</v>
      </c>
    </row>
    <row r="3252" spans="1:14" x14ac:dyDescent="0.2">
      <c r="A3252" t="s">
        <v>8184</v>
      </c>
      <c r="B3252" t="s">
        <v>88</v>
      </c>
      <c r="C3252" t="s">
        <v>184</v>
      </c>
      <c r="D3252" t="s">
        <v>4927</v>
      </c>
      <c r="E3252">
        <v>0</v>
      </c>
      <c r="F3252">
        <v>0</v>
      </c>
      <c r="G3252">
        <v>0</v>
      </c>
      <c r="H3252">
        <v>0</v>
      </c>
      <c r="I3252">
        <v>0</v>
      </c>
      <c r="J3252">
        <v>0</v>
      </c>
      <c r="K3252">
        <v>113</v>
      </c>
      <c r="L3252">
        <v>110</v>
      </c>
      <c r="M3252">
        <v>3</v>
      </c>
      <c r="N3252">
        <v>0</v>
      </c>
    </row>
    <row r="3253" spans="1:14" x14ac:dyDescent="0.2">
      <c r="A3253" t="s">
        <v>8185</v>
      </c>
      <c r="B3253" t="s">
        <v>88</v>
      </c>
      <c r="C3253" t="s">
        <v>185</v>
      </c>
      <c r="D3253" t="s">
        <v>4929</v>
      </c>
      <c r="E3253">
        <v>105</v>
      </c>
      <c r="F3253">
        <v>12</v>
      </c>
      <c r="G3253">
        <v>90</v>
      </c>
      <c r="H3253">
        <v>2</v>
      </c>
      <c r="I3253">
        <v>1</v>
      </c>
      <c r="J3253">
        <v>48</v>
      </c>
      <c r="K3253">
        <v>0</v>
      </c>
      <c r="L3253">
        <v>0</v>
      </c>
      <c r="M3253">
        <v>0</v>
      </c>
      <c r="N3253">
        <v>0</v>
      </c>
    </row>
    <row r="3254" spans="1:14" x14ac:dyDescent="0.2">
      <c r="A3254" t="s">
        <v>8186</v>
      </c>
      <c r="B3254" t="s">
        <v>88</v>
      </c>
      <c r="C3254" t="s">
        <v>185</v>
      </c>
      <c r="D3254" t="s">
        <v>4931</v>
      </c>
      <c r="E3254">
        <v>153</v>
      </c>
      <c r="F3254">
        <v>8</v>
      </c>
      <c r="G3254">
        <v>139</v>
      </c>
      <c r="H3254">
        <v>3</v>
      </c>
      <c r="I3254">
        <v>3</v>
      </c>
      <c r="J3254">
        <v>0</v>
      </c>
      <c r="K3254">
        <v>0</v>
      </c>
      <c r="L3254">
        <v>0</v>
      </c>
      <c r="M3254">
        <v>0</v>
      </c>
      <c r="N3254">
        <v>0</v>
      </c>
    </row>
    <row r="3255" spans="1:14" x14ac:dyDescent="0.2">
      <c r="A3255" t="s">
        <v>8187</v>
      </c>
      <c r="B3255" t="s">
        <v>88</v>
      </c>
      <c r="C3255" t="s">
        <v>185</v>
      </c>
      <c r="D3255" t="s">
        <v>4933</v>
      </c>
      <c r="E3255">
        <v>43</v>
      </c>
      <c r="F3255">
        <v>0</v>
      </c>
      <c r="G3255">
        <v>43</v>
      </c>
      <c r="H3255">
        <v>0</v>
      </c>
      <c r="I3255">
        <v>0</v>
      </c>
      <c r="J3255">
        <v>110</v>
      </c>
      <c r="K3255">
        <v>0</v>
      </c>
      <c r="L3255">
        <v>0</v>
      </c>
      <c r="M3255">
        <v>0</v>
      </c>
      <c r="N3255">
        <v>0</v>
      </c>
    </row>
    <row r="3256" spans="1:14" x14ac:dyDescent="0.2">
      <c r="A3256" t="s">
        <v>8188</v>
      </c>
      <c r="B3256" t="s">
        <v>88</v>
      </c>
      <c r="C3256" t="s">
        <v>185</v>
      </c>
      <c r="D3256" t="s">
        <v>4935</v>
      </c>
      <c r="E3256">
        <v>153</v>
      </c>
      <c r="F3256">
        <v>8</v>
      </c>
      <c r="G3256">
        <v>139</v>
      </c>
      <c r="H3256">
        <v>3</v>
      </c>
      <c r="I3256">
        <v>3</v>
      </c>
      <c r="J3256">
        <v>0</v>
      </c>
      <c r="K3256">
        <v>0</v>
      </c>
      <c r="L3256">
        <v>0</v>
      </c>
      <c r="M3256">
        <v>0</v>
      </c>
      <c r="N3256">
        <v>0</v>
      </c>
    </row>
    <row r="3257" spans="1:14" x14ac:dyDescent="0.2">
      <c r="A3257" t="s">
        <v>8189</v>
      </c>
      <c r="B3257" t="s">
        <v>88</v>
      </c>
      <c r="C3257" t="s">
        <v>185</v>
      </c>
      <c r="D3257" t="s">
        <v>4937</v>
      </c>
      <c r="E3257">
        <v>105</v>
      </c>
      <c r="F3257">
        <v>10</v>
      </c>
      <c r="G3257">
        <v>91</v>
      </c>
      <c r="H3257">
        <v>1</v>
      </c>
      <c r="I3257">
        <v>3</v>
      </c>
      <c r="J3257">
        <v>48</v>
      </c>
      <c r="K3257">
        <v>0</v>
      </c>
      <c r="L3257">
        <v>0</v>
      </c>
      <c r="M3257">
        <v>0</v>
      </c>
      <c r="N3257">
        <v>0</v>
      </c>
    </row>
    <row r="3258" spans="1:14" x14ac:dyDescent="0.2">
      <c r="A3258" t="s">
        <v>8190</v>
      </c>
      <c r="B3258" t="s">
        <v>88</v>
      </c>
      <c r="C3258" t="s">
        <v>185</v>
      </c>
      <c r="D3258" t="s">
        <v>4939</v>
      </c>
      <c r="E3258">
        <v>48</v>
      </c>
      <c r="F3258">
        <v>4</v>
      </c>
      <c r="G3258">
        <v>42</v>
      </c>
      <c r="H3258">
        <v>2</v>
      </c>
      <c r="I3258">
        <v>0</v>
      </c>
      <c r="J3258">
        <v>105</v>
      </c>
      <c r="K3258">
        <v>0</v>
      </c>
      <c r="L3258">
        <v>0</v>
      </c>
      <c r="M3258">
        <v>0</v>
      </c>
      <c r="N3258">
        <v>0</v>
      </c>
    </row>
    <row r="3259" spans="1:14" x14ac:dyDescent="0.2">
      <c r="A3259" t="s">
        <v>8191</v>
      </c>
      <c r="B3259" t="s">
        <v>88</v>
      </c>
      <c r="C3259" t="s">
        <v>185</v>
      </c>
      <c r="D3259" t="s">
        <v>4941</v>
      </c>
      <c r="E3259">
        <v>105</v>
      </c>
      <c r="F3259">
        <v>8</v>
      </c>
      <c r="G3259">
        <v>94</v>
      </c>
      <c r="H3259">
        <v>2</v>
      </c>
      <c r="I3259">
        <v>1</v>
      </c>
      <c r="J3259">
        <v>48</v>
      </c>
      <c r="K3259">
        <v>0</v>
      </c>
      <c r="L3259">
        <v>0</v>
      </c>
      <c r="M3259">
        <v>0</v>
      </c>
      <c r="N3259">
        <v>0</v>
      </c>
    </row>
    <row r="3260" spans="1:14" x14ac:dyDescent="0.2">
      <c r="A3260" t="s">
        <v>8192</v>
      </c>
      <c r="B3260" t="s">
        <v>88</v>
      </c>
      <c r="C3260" t="s">
        <v>185</v>
      </c>
      <c r="D3260" t="s">
        <v>4943</v>
      </c>
      <c r="E3260">
        <v>46</v>
      </c>
      <c r="F3260">
        <v>0</v>
      </c>
      <c r="G3260">
        <v>44</v>
      </c>
      <c r="H3260">
        <v>2</v>
      </c>
      <c r="I3260">
        <v>0</v>
      </c>
      <c r="J3260">
        <v>107</v>
      </c>
      <c r="K3260">
        <v>0</v>
      </c>
      <c r="L3260">
        <v>0</v>
      </c>
      <c r="M3260">
        <v>0</v>
      </c>
      <c r="N3260">
        <v>0</v>
      </c>
    </row>
    <row r="3261" spans="1:14" x14ac:dyDescent="0.2">
      <c r="A3261" t="s">
        <v>8193</v>
      </c>
      <c r="B3261" t="s">
        <v>88</v>
      </c>
      <c r="C3261" t="s">
        <v>185</v>
      </c>
      <c r="D3261" t="s">
        <v>4925</v>
      </c>
      <c r="E3261">
        <v>0</v>
      </c>
      <c r="F3261">
        <v>0</v>
      </c>
      <c r="G3261">
        <v>0</v>
      </c>
      <c r="H3261">
        <v>0</v>
      </c>
      <c r="I3261">
        <v>0</v>
      </c>
      <c r="J3261">
        <v>0</v>
      </c>
      <c r="K3261">
        <v>152</v>
      </c>
      <c r="L3261">
        <v>147</v>
      </c>
      <c r="M3261">
        <v>4</v>
      </c>
      <c r="N3261">
        <v>1</v>
      </c>
    </row>
    <row r="3262" spans="1:14" x14ac:dyDescent="0.2">
      <c r="A3262" t="s">
        <v>8194</v>
      </c>
      <c r="B3262" t="s">
        <v>88</v>
      </c>
      <c r="C3262" t="s">
        <v>185</v>
      </c>
      <c r="D3262" t="s">
        <v>4927</v>
      </c>
      <c r="E3262">
        <v>0</v>
      </c>
      <c r="F3262">
        <v>0</v>
      </c>
      <c r="G3262">
        <v>0</v>
      </c>
      <c r="H3262">
        <v>0</v>
      </c>
      <c r="I3262">
        <v>0</v>
      </c>
      <c r="J3262">
        <v>0</v>
      </c>
      <c r="K3262">
        <v>136</v>
      </c>
      <c r="L3262">
        <v>131</v>
      </c>
      <c r="M3262">
        <v>4</v>
      </c>
      <c r="N3262">
        <v>1</v>
      </c>
    </row>
    <row r="3263" spans="1:14" x14ac:dyDescent="0.2">
      <c r="A3263" t="s">
        <v>8195</v>
      </c>
      <c r="B3263" t="s">
        <v>88</v>
      </c>
      <c r="C3263" t="s">
        <v>186</v>
      </c>
      <c r="D3263" t="s">
        <v>4929</v>
      </c>
      <c r="E3263">
        <v>18</v>
      </c>
      <c r="F3263">
        <v>4</v>
      </c>
      <c r="G3263">
        <v>13</v>
      </c>
      <c r="H3263">
        <v>1</v>
      </c>
      <c r="I3263">
        <v>0</v>
      </c>
      <c r="J3263">
        <v>17</v>
      </c>
      <c r="K3263">
        <v>0</v>
      </c>
      <c r="L3263">
        <v>0</v>
      </c>
      <c r="M3263">
        <v>0</v>
      </c>
      <c r="N3263">
        <v>0</v>
      </c>
    </row>
    <row r="3264" spans="1:14" x14ac:dyDescent="0.2">
      <c r="A3264" t="s">
        <v>8196</v>
      </c>
      <c r="B3264" t="s">
        <v>88</v>
      </c>
      <c r="C3264" t="s">
        <v>186</v>
      </c>
      <c r="D3264" t="s">
        <v>4931</v>
      </c>
      <c r="E3264">
        <v>35</v>
      </c>
      <c r="F3264">
        <v>6</v>
      </c>
      <c r="G3264">
        <v>28</v>
      </c>
      <c r="H3264">
        <v>1</v>
      </c>
      <c r="I3264">
        <v>0</v>
      </c>
      <c r="J3264">
        <v>0</v>
      </c>
      <c r="K3264">
        <v>0</v>
      </c>
      <c r="L3264">
        <v>0</v>
      </c>
      <c r="M3264">
        <v>0</v>
      </c>
      <c r="N3264">
        <v>0</v>
      </c>
    </row>
    <row r="3265" spans="1:14" x14ac:dyDescent="0.2">
      <c r="A3265" t="s">
        <v>8197</v>
      </c>
      <c r="B3265" t="s">
        <v>88</v>
      </c>
      <c r="C3265" t="s">
        <v>186</v>
      </c>
      <c r="D3265" t="s">
        <v>4933</v>
      </c>
      <c r="E3265">
        <v>15</v>
      </c>
      <c r="F3265">
        <v>2</v>
      </c>
      <c r="G3265">
        <v>13</v>
      </c>
      <c r="H3265">
        <v>0</v>
      </c>
      <c r="I3265">
        <v>0</v>
      </c>
      <c r="J3265">
        <v>20</v>
      </c>
      <c r="K3265">
        <v>0</v>
      </c>
      <c r="L3265">
        <v>0</v>
      </c>
      <c r="M3265">
        <v>0</v>
      </c>
      <c r="N3265">
        <v>0</v>
      </c>
    </row>
    <row r="3266" spans="1:14" x14ac:dyDescent="0.2">
      <c r="A3266" t="s">
        <v>8198</v>
      </c>
      <c r="B3266" t="s">
        <v>88</v>
      </c>
      <c r="C3266" t="s">
        <v>186</v>
      </c>
      <c r="D3266" t="s">
        <v>4935</v>
      </c>
      <c r="E3266">
        <v>35</v>
      </c>
      <c r="F3266">
        <v>6</v>
      </c>
      <c r="G3266">
        <v>28</v>
      </c>
      <c r="H3266">
        <v>1</v>
      </c>
      <c r="I3266">
        <v>0</v>
      </c>
      <c r="J3266">
        <v>0</v>
      </c>
      <c r="K3266">
        <v>0</v>
      </c>
      <c r="L3266">
        <v>0</v>
      </c>
      <c r="M3266">
        <v>0</v>
      </c>
      <c r="N3266">
        <v>0</v>
      </c>
    </row>
    <row r="3267" spans="1:14" x14ac:dyDescent="0.2">
      <c r="A3267" t="s">
        <v>8199</v>
      </c>
      <c r="B3267" t="s">
        <v>88</v>
      </c>
      <c r="C3267" t="s">
        <v>186</v>
      </c>
      <c r="D3267" t="s">
        <v>4937</v>
      </c>
      <c r="E3267">
        <v>18</v>
      </c>
      <c r="F3267">
        <v>5</v>
      </c>
      <c r="G3267">
        <v>12</v>
      </c>
      <c r="H3267">
        <v>1</v>
      </c>
      <c r="I3267">
        <v>0</v>
      </c>
      <c r="J3267">
        <v>17</v>
      </c>
      <c r="K3267">
        <v>0</v>
      </c>
      <c r="L3267">
        <v>0</v>
      </c>
      <c r="M3267">
        <v>0</v>
      </c>
      <c r="N3267">
        <v>0</v>
      </c>
    </row>
    <row r="3268" spans="1:14" x14ac:dyDescent="0.2">
      <c r="A3268" t="s">
        <v>8200</v>
      </c>
      <c r="B3268" t="s">
        <v>88</v>
      </c>
      <c r="C3268" t="s">
        <v>186</v>
      </c>
      <c r="D3268" t="s">
        <v>4939</v>
      </c>
      <c r="E3268">
        <v>17</v>
      </c>
      <c r="F3268">
        <v>2</v>
      </c>
      <c r="G3268">
        <v>15</v>
      </c>
      <c r="H3268">
        <v>0</v>
      </c>
      <c r="I3268">
        <v>0</v>
      </c>
      <c r="J3268">
        <v>18</v>
      </c>
      <c r="K3268">
        <v>0</v>
      </c>
      <c r="L3268">
        <v>0</v>
      </c>
      <c r="M3268">
        <v>0</v>
      </c>
      <c r="N3268">
        <v>0</v>
      </c>
    </row>
    <row r="3269" spans="1:14" x14ac:dyDescent="0.2">
      <c r="A3269" t="s">
        <v>8201</v>
      </c>
      <c r="B3269" t="s">
        <v>88</v>
      </c>
      <c r="C3269" t="s">
        <v>186</v>
      </c>
      <c r="D3269" t="s">
        <v>4941</v>
      </c>
      <c r="E3269">
        <v>18</v>
      </c>
      <c r="F3269">
        <v>4</v>
      </c>
      <c r="G3269">
        <v>13</v>
      </c>
      <c r="H3269">
        <v>1</v>
      </c>
      <c r="I3269">
        <v>0</v>
      </c>
      <c r="J3269">
        <v>17</v>
      </c>
      <c r="K3269">
        <v>0</v>
      </c>
      <c r="L3269">
        <v>0</v>
      </c>
      <c r="M3269">
        <v>0</v>
      </c>
      <c r="N3269">
        <v>0</v>
      </c>
    </row>
    <row r="3270" spans="1:14" x14ac:dyDescent="0.2">
      <c r="A3270" t="s">
        <v>8202</v>
      </c>
      <c r="B3270" t="s">
        <v>88</v>
      </c>
      <c r="C3270" t="s">
        <v>186</v>
      </c>
      <c r="D3270" t="s">
        <v>4943</v>
      </c>
      <c r="E3270">
        <v>16</v>
      </c>
      <c r="F3270">
        <v>2</v>
      </c>
      <c r="G3270">
        <v>14</v>
      </c>
      <c r="H3270">
        <v>0</v>
      </c>
      <c r="I3270">
        <v>0</v>
      </c>
      <c r="J3270">
        <v>19</v>
      </c>
      <c r="K3270">
        <v>0</v>
      </c>
      <c r="L3270">
        <v>0</v>
      </c>
      <c r="M3270">
        <v>0</v>
      </c>
      <c r="N3270">
        <v>0</v>
      </c>
    </row>
    <row r="3271" spans="1:14" x14ac:dyDescent="0.2">
      <c r="A3271" t="s">
        <v>8203</v>
      </c>
      <c r="B3271" t="s">
        <v>88</v>
      </c>
      <c r="C3271" t="s">
        <v>186</v>
      </c>
      <c r="D3271" t="s">
        <v>4925</v>
      </c>
      <c r="E3271">
        <v>0</v>
      </c>
      <c r="F3271">
        <v>0</v>
      </c>
      <c r="G3271">
        <v>0</v>
      </c>
      <c r="H3271">
        <v>0</v>
      </c>
      <c r="I3271">
        <v>0</v>
      </c>
      <c r="J3271">
        <v>0</v>
      </c>
      <c r="K3271">
        <v>35</v>
      </c>
      <c r="L3271">
        <v>35</v>
      </c>
      <c r="M3271">
        <v>0</v>
      </c>
      <c r="N3271">
        <v>0</v>
      </c>
    </row>
    <row r="3272" spans="1:14" x14ac:dyDescent="0.2">
      <c r="A3272" t="s">
        <v>8204</v>
      </c>
      <c r="B3272" t="s">
        <v>88</v>
      </c>
      <c r="C3272" t="s">
        <v>186</v>
      </c>
      <c r="D3272" t="s">
        <v>4927</v>
      </c>
      <c r="E3272">
        <v>0</v>
      </c>
      <c r="F3272">
        <v>0</v>
      </c>
      <c r="G3272">
        <v>0</v>
      </c>
      <c r="H3272">
        <v>0</v>
      </c>
      <c r="I3272">
        <v>0</v>
      </c>
      <c r="J3272">
        <v>0</v>
      </c>
      <c r="K3272">
        <v>31</v>
      </c>
      <c r="L3272">
        <v>31</v>
      </c>
      <c r="M3272">
        <v>0</v>
      </c>
      <c r="N3272">
        <v>0</v>
      </c>
    </row>
    <row r="3273" spans="1:14" x14ac:dyDescent="0.2">
      <c r="A3273" t="s">
        <v>8205</v>
      </c>
      <c r="B3273" t="s">
        <v>88</v>
      </c>
      <c r="C3273" t="s">
        <v>187</v>
      </c>
      <c r="D3273" t="s">
        <v>4929</v>
      </c>
      <c r="E3273">
        <v>78</v>
      </c>
      <c r="F3273">
        <v>10</v>
      </c>
      <c r="G3273">
        <v>65</v>
      </c>
      <c r="H3273">
        <v>2</v>
      </c>
      <c r="I3273">
        <v>1</v>
      </c>
      <c r="J3273">
        <v>41</v>
      </c>
      <c r="K3273">
        <v>0</v>
      </c>
      <c r="L3273">
        <v>0</v>
      </c>
      <c r="M3273">
        <v>0</v>
      </c>
      <c r="N3273">
        <v>0</v>
      </c>
    </row>
    <row r="3274" spans="1:14" x14ac:dyDescent="0.2">
      <c r="A3274" t="s">
        <v>8206</v>
      </c>
      <c r="B3274" t="s">
        <v>88</v>
      </c>
      <c r="C3274" t="s">
        <v>187</v>
      </c>
      <c r="D3274" t="s">
        <v>4931</v>
      </c>
      <c r="E3274">
        <v>119</v>
      </c>
      <c r="F3274">
        <v>10</v>
      </c>
      <c r="G3274">
        <v>99</v>
      </c>
      <c r="H3274">
        <v>7</v>
      </c>
      <c r="I3274">
        <v>3</v>
      </c>
      <c r="J3274">
        <v>0</v>
      </c>
      <c r="K3274">
        <v>0</v>
      </c>
      <c r="L3274">
        <v>0</v>
      </c>
      <c r="M3274">
        <v>0</v>
      </c>
      <c r="N3274">
        <v>0</v>
      </c>
    </row>
    <row r="3275" spans="1:14" x14ac:dyDescent="0.2">
      <c r="A3275" t="s">
        <v>8207</v>
      </c>
      <c r="B3275" t="s">
        <v>88</v>
      </c>
      <c r="C3275" t="s">
        <v>187</v>
      </c>
      <c r="D3275" t="s">
        <v>4933</v>
      </c>
      <c r="E3275">
        <v>37</v>
      </c>
      <c r="F3275">
        <v>1</v>
      </c>
      <c r="G3275">
        <v>34</v>
      </c>
      <c r="H3275">
        <v>1</v>
      </c>
      <c r="I3275">
        <v>1</v>
      </c>
      <c r="J3275">
        <v>82</v>
      </c>
      <c r="K3275">
        <v>0</v>
      </c>
      <c r="L3275">
        <v>0</v>
      </c>
      <c r="M3275">
        <v>0</v>
      </c>
      <c r="N3275">
        <v>0</v>
      </c>
    </row>
    <row r="3276" spans="1:14" x14ac:dyDescent="0.2">
      <c r="A3276" t="s">
        <v>8208</v>
      </c>
      <c r="B3276" t="s">
        <v>88</v>
      </c>
      <c r="C3276" t="s">
        <v>187</v>
      </c>
      <c r="D3276" t="s">
        <v>4935</v>
      </c>
      <c r="E3276">
        <v>119</v>
      </c>
      <c r="F3276">
        <v>10</v>
      </c>
      <c r="G3276">
        <v>99</v>
      </c>
      <c r="H3276">
        <v>7</v>
      </c>
      <c r="I3276">
        <v>3</v>
      </c>
      <c r="J3276">
        <v>0</v>
      </c>
      <c r="K3276">
        <v>0</v>
      </c>
      <c r="L3276">
        <v>0</v>
      </c>
      <c r="M3276">
        <v>0</v>
      </c>
      <c r="N3276">
        <v>0</v>
      </c>
    </row>
    <row r="3277" spans="1:14" x14ac:dyDescent="0.2">
      <c r="A3277" t="s">
        <v>8209</v>
      </c>
      <c r="B3277" t="s">
        <v>88</v>
      </c>
      <c r="C3277" t="s">
        <v>187</v>
      </c>
      <c r="D3277" t="s">
        <v>4937</v>
      </c>
      <c r="E3277">
        <v>78</v>
      </c>
      <c r="F3277">
        <v>9</v>
      </c>
      <c r="G3277">
        <v>65</v>
      </c>
      <c r="H3277">
        <v>2</v>
      </c>
      <c r="I3277">
        <v>2</v>
      </c>
      <c r="J3277">
        <v>41</v>
      </c>
      <c r="K3277">
        <v>0</v>
      </c>
      <c r="L3277">
        <v>0</v>
      </c>
      <c r="M3277">
        <v>0</v>
      </c>
      <c r="N3277">
        <v>0</v>
      </c>
    </row>
    <row r="3278" spans="1:14" x14ac:dyDescent="0.2">
      <c r="A3278" t="s">
        <v>8210</v>
      </c>
      <c r="B3278" t="s">
        <v>88</v>
      </c>
      <c r="C3278" t="s">
        <v>187</v>
      </c>
      <c r="D3278" t="s">
        <v>4939</v>
      </c>
      <c r="E3278">
        <v>41</v>
      </c>
      <c r="F3278">
        <v>1</v>
      </c>
      <c r="G3278">
        <v>34</v>
      </c>
      <c r="H3278">
        <v>5</v>
      </c>
      <c r="I3278">
        <v>1</v>
      </c>
      <c r="J3278">
        <v>78</v>
      </c>
      <c r="K3278">
        <v>0</v>
      </c>
      <c r="L3278">
        <v>0</v>
      </c>
      <c r="M3278">
        <v>0</v>
      </c>
      <c r="N3278">
        <v>0</v>
      </c>
    </row>
    <row r="3279" spans="1:14" x14ac:dyDescent="0.2">
      <c r="A3279" t="s">
        <v>8211</v>
      </c>
      <c r="B3279" t="s">
        <v>88</v>
      </c>
      <c r="C3279" t="s">
        <v>187</v>
      </c>
      <c r="D3279" t="s">
        <v>4941</v>
      </c>
      <c r="E3279">
        <v>78</v>
      </c>
      <c r="F3279">
        <v>10</v>
      </c>
      <c r="G3279">
        <v>65</v>
      </c>
      <c r="H3279">
        <v>2</v>
      </c>
      <c r="I3279">
        <v>1</v>
      </c>
      <c r="J3279">
        <v>41</v>
      </c>
      <c r="K3279">
        <v>0</v>
      </c>
      <c r="L3279">
        <v>0</v>
      </c>
      <c r="M3279">
        <v>0</v>
      </c>
      <c r="N3279">
        <v>0</v>
      </c>
    </row>
    <row r="3280" spans="1:14" x14ac:dyDescent="0.2">
      <c r="A3280" t="s">
        <v>8212</v>
      </c>
      <c r="B3280" t="s">
        <v>88</v>
      </c>
      <c r="C3280" t="s">
        <v>187</v>
      </c>
      <c r="D3280" t="s">
        <v>4943</v>
      </c>
      <c r="E3280">
        <v>37</v>
      </c>
      <c r="F3280">
        <v>1</v>
      </c>
      <c r="G3280">
        <v>34</v>
      </c>
      <c r="H3280">
        <v>1</v>
      </c>
      <c r="I3280">
        <v>1</v>
      </c>
      <c r="J3280">
        <v>82</v>
      </c>
      <c r="K3280">
        <v>0</v>
      </c>
      <c r="L3280">
        <v>0</v>
      </c>
      <c r="M3280">
        <v>0</v>
      </c>
      <c r="N3280">
        <v>0</v>
      </c>
    </row>
    <row r="3281" spans="1:14" x14ac:dyDescent="0.2">
      <c r="A3281" t="s">
        <v>8213</v>
      </c>
      <c r="B3281" t="s">
        <v>88</v>
      </c>
      <c r="C3281" t="s">
        <v>187</v>
      </c>
      <c r="D3281" t="s">
        <v>4925</v>
      </c>
      <c r="E3281">
        <v>0</v>
      </c>
      <c r="F3281">
        <v>0</v>
      </c>
      <c r="G3281">
        <v>0</v>
      </c>
      <c r="H3281">
        <v>0</v>
      </c>
      <c r="I3281">
        <v>0</v>
      </c>
      <c r="J3281">
        <v>0</v>
      </c>
      <c r="K3281">
        <v>119</v>
      </c>
      <c r="L3281">
        <v>111</v>
      </c>
      <c r="M3281">
        <v>7</v>
      </c>
      <c r="N3281">
        <v>1</v>
      </c>
    </row>
    <row r="3282" spans="1:14" x14ac:dyDescent="0.2">
      <c r="A3282" t="s">
        <v>8214</v>
      </c>
      <c r="B3282" t="s">
        <v>88</v>
      </c>
      <c r="C3282" t="s">
        <v>187</v>
      </c>
      <c r="D3282" t="s">
        <v>4927</v>
      </c>
      <c r="E3282">
        <v>0</v>
      </c>
      <c r="F3282">
        <v>0</v>
      </c>
      <c r="G3282">
        <v>0</v>
      </c>
      <c r="H3282">
        <v>0</v>
      </c>
      <c r="I3282">
        <v>0</v>
      </c>
      <c r="J3282">
        <v>0</v>
      </c>
      <c r="K3282">
        <v>108</v>
      </c>
      <c r="L3282">
        <v>100</v>
      </c>
      <c r="M3282">
        <v>7</v>
      </c>
      <c r="N3282">
        <v>1</v>
      </c>
    </row>
    <row r="3283" spans="1:14" x14ac:dyDescent="0.2">
      <c r="A3283" t="s">
        <v>8215</v>
      </c>
      <c r="B3283" t="s">
        <v>88</v>
      </c>
      <c r="C3283" t="s">
        <v>188</v>
      </c>
      <c r="D3283" t="s">
        <v>4929</v>
      </c>
      <c r="E3283">
        <v>40</v>
      </c>
      <c r="F3283">
        <v>4</v>
      </c>
      <c r="G3283">
        <v>36</v>
      </c>
      <c r="H3283">
        <v>0</v>
      </c>
      <c r="I3283">
        <v>0</v>
      </c>
      <c r="J3283">
        <v>28</v>
      </c>
      <c r="K3283">
        <v>0</v>
      </c>
      <c r="L3283">
        <v>0</v>
      </c>
      <c r="M3283">
        <v>0</v>
      </c>
      <c r="N3283">
        <v>0</v>
      </c>
    </row>
    <row r="3284" spans="1:14" x14ac:dyDescent="0.2">
      <c r="A3284" t="s">
        <v>8216</v>
      </c>
      <c r="B3284" t="s">
        <v>88</v>
      </c>
      <c r="C3284" t="s">
        <v>188</v>
      </c>
      <c r="D3284" t="s">
        <v>4931</v>
      </c>
      <c r="E3284">
        <v>68</v>
      </c>
      <c r="F3284">
        <v>8</v>
      </c>
      <c r="G3284">
        <v>59</v>
      </c>
      <c r="H3284">
        <v>1</v>
      </c>
      <c r="I3284">
        <v>0</v>
      </c>
      <c r="J3284">
        <v>0</v>
      </c>
      <c r="K3284">
        <v>0</v>
      </c>
      <c r="L3284">
        <v>0</v>
      </c>
      <c r="M3284">
        <v>0</v>
      </c>
      <c r="N3284">
        <v>0</v>
      </c>
    </row>
    <row r="3285" spans="1:14" x14ac:dyDescent="0.2">
      <c r="A3285" t="s">
        <v>8217</v>
      </c>
      <c r="B3285" t="s">
        <v>88</v>
      </c>
      <c r="C3285" t="s">
        <v>188</v>
      </c>
      <c r="D3285" t="s">
        <v>4933</v>
      </c>
      <c r="E3285">
        <v>24</v>
      </c>
      <c r="F3285">
        <v>3</v>
      </c>
      <c r="G3285">
        <v>21</v>
      </c>
      <c r="H3285">
        <v>0</v>
      </c>
      <c r="I3285">
        <v>0</v>
      </c>
      <c r="J3285">
        <v>44</v>
      </c>
      <c r="K3285">
        <v>0</v>
      </c>
      <c r="L3285">
        <v>0</v>
      </c>
      <c r="M3285">
        <v>0</v>
      </c>
      <c r="N3285">
        <v>0</v>
      </c>
    </row>
    <row r="3286" spans="1:14" x14ac:dyDescent="0.2">
      <c r="A3286" t="s">
        <v>8218</v>
      </c>
      <c r="B3286" t="s">
        <v>88</v>
      </c>
      <c r="C3286" t="s">
        <v>188</v>
      </c>
      <c r="D3286" t="s">
        <v>4935</v>
      </c>
      <c r="E3286">
        <v>68</v>
      </c>
      <c r="F3286">
        <v>8</v>
      </c>
      <c r="G3286">
        <v>59</v>
      </c>
      <c r="H3286">
        <v>1</v>
      </c>
      <c r="I3286">
        <v>0</v>
      </c>
      <c r="J3286">
        <v>0</v>
      </c>
      <c r="K3286">
        <v>0</v>
      </c>
      <c r="L3286">
        <v>0</v>
      </c>
      <c r="M3286">
        <v>0</v>
      </c>
      <c r="N3286">
        <v>0</v>
      </c>
    </row>
    <row r="3287" spans="1:14" x14ac:dyDescent="0.2">
      <c r="A3287" t="s">
        <v>8219</v>
      </c>
      <c r="B3287" t="s">
        <v>88</v>
      </c>
      <c r="C3287" t="s">
        <v>188</v>
      </c>
      <c r="D3287" t="s">
        <v>4937</v>
      </c>
      <c r="E3287">
        <v>40</v>
      </c>
      <c r="F3287">
        <v>5</v>
      </c>
      <c r="G3287">
        <v>35</v>
      </c>
      <c r="H3287">
        <v>0</v>
      </c>
      <c r="I3287">
        <v>0</v>
      </c>
      <c r="J3287">
        <v>28</v>
      </c>
      <c r="K3287">
        <v>0</v>
      </c>
      <c r="L3287">
        <v>0</v>
      </c>
      <c r="M3287">
        <v>0</v>
      </c>
      <c r="N3287">
        <v>0</v>
      </c>
    </row>
    <row r="3288" spans="1:14" x14ac:dyDescent="0.2">
      <c r="A3288" t="s">
        <v>8220</v>
      </c>
      <c r="B3288" t="s">
        <v>88</v>
      </c>
      <c r="C3288" t="s">
        <v>188</v>
      </c>
      <c r="D3288" t="s">
        <v>4939</v>
      </c>
      <c r="E3288">
        <v>28</v>
      </c>
      <c r="F3288">
        <v>7</v>
      </c>
      <c r="G3288">
        <v>21</v>
      </c>
      <c r="H3288">
        <v>0</v>
      </c>
      <c r="I3288">
        <v>0</v>
      </c>
      <c r="J3288">
        <v>40</v>
      </c>
      <c r="K3288">
        <v>0</v>
      </c>
      <c r="L3288">
        <v>0</v>
      </c>
      <c r="M3288">
        <v>0</v>
      </c>
      <c r="N3288">
        <v>0</v>
      </c>
    </row>
    <row r="3289" spans="1:14" x14ac:dyDescent="0.2">
      <c r="A3289" t="s">
        <v>8221</v>
      </c>
      <c r="B3289" t="s">
        <v>88</v>
      </c>
      <c r="C3289" t="s">
        <v>188</v>
      </c>
      <c r="D3289" t="s">
        <v>4941</v>
      </c>
      <c r="E3289">
        <v>40</v>
      </c>
      <c r="F3289">
        <v>4</v>
      </c>
      <c r="G3289">
        <v>35</v>
      </c>
      <c r="H3289">
        <v>1</v>
      </c>
      <c r="I3289">
        <v>0</v>
      </c>
      <c r="J3289">
        <v>28</v>
      </c>
      <c r="K3289">
        <v>0</v>
      </c>
      <c r="L3289">
        <v>0</v>
      </c>
      <c r="M3289">
        <v>0</v>
      </c>
      <c r="N3289">
        <v>0</v>
      </c>
    </row>
    <row r="3290" spans="1:14" x14ac:dyDescent="0.2">
      <c r="A3290" t="s">
        <v>8222</v>
      </c>
      <c r="B3290" t="s">
        <v>88</v>
      </c>
      <c r="C3290" t="s">
        <v>188</v>
      </c>
      <c r="D3290" t="s">
        <v>4943</v>
      </c>
      <c r="E3290">
        <v>26</v>
      </c>
      <c r="F3290">
        <v>4</v>
      </c>
      <c r="G3290">
        <v>22</v>
      </c>
      <c r="H3290">
        <v>0</v>
      </c>
      <c r="I3290">
        <v>0</v>
      </c>
      <c r="J3290">
        <v>42</v>
      </c>
      <c r="K3290">
        <v>0</v>
      </c>
      <c r="L3290">
        <v>0</v>
      </c>
      <c r="M3290">
        <v>0</v>
      </c>
      <c r="N3290">
        <v>0</v>
      </c>
    </row>
    <row r="3291" spans="1:14" x14ac:dyDescent="0.2">
      <c r="A3291" t="s">
        <v>8223</v>
      </c>
      <c r="B3291" t="s">
        <v>88</v>
      </c>
      <c r="C3291" t="s">
        <v>188</v>
      </c>
      <c r="D3291" t="s">
        <v>4925</v>
      </c>
      <c r="E3291">
        <v>0</v>
      </c>
      <c r="F3291">
        <v>0</v>
      </c>
      <c r="G3291">
        <v>0</v>
      </c>
      <c r="H3291">
        <v>0</v>
      </c>
      <c r="I3291">
        <v>0</v>
      </c>
      <c r="J3291">
        <v>0</v>
      </c>
      <c r="K3291">
        <v>67</v>
      </c>
      <c r="L3291">
        <v>67</v>
      </c>
      <c r="M3291">
        <v>0</v>
      </c>
      <c r="N3291">
        <v>0</v>
      </c>
    </row>
    <row r="3292" spans="1:14" x14ac:dyDescent="0.2">
      <c r="A3292" t="s">
        <v>8224</v>
      </c>
      <c r="B3292" t="s">
        <v>88</v>
      </c>
      <c r="C3292" t="s">
        <v>188</v>
      </c>
      <c r="D3292" t="s">
        <v>4927</v>
      </c>
      <c r="E3292">
        <v>0</v>
      </c>
      <c r="F3292">
        <v>0</v>
      </c>
      <c r="G3292">
        <v>0</v>
      </c>
      <c r="H3292">
        <v>0</v>
      </c>
      <c r="I3292">
        <v>0</v>
      </c>
      <c r="J3292">
        <v>0</v>
      </c>
      <c r="K3292">
        <v>64</v>
      </c>
      <c r="L3292">
        <v>64</v>
      </c>
      <c r="M3292">
        <v>0</v>
      </c>
      <c r="N3292">
        <v>0</v>
      </c>
    </row>
    <row r="3293" spans="1:14" x14ac:dyDescent="0.2">
      <c r="A3293" t="s">
        <v>8225</v>
      </c>
      <c r="B3293" t="s">
        <v>88</v>
      </c>
      <c r="C3293" t="s">
        <v>189</v>
      </c>
      <c r="D3293" t="s">
        <v>4929</v>
      </c>
      <c r="E3293">
        <v>47</v>
      </c>
      <c r="F3293">
        <v>2</v>
      </c>
      <c r="G3293">
        <v>42</v>
      </c>
      <c r="H3293">
        <v>3</v>
      </c>
      <c r="I3293">
        <v>0</v>
      </c>
      <c r="J3293">
        <v>27</v>
      </c>
      <c r="K3293">
        <v>0</v>
      </c>
      <c r="L3293">
        <v>0</v>
      </c>
      <c r="M3293">
        <v>0</v>
      </c>
      <c r="N3293">
        <v>0</v>
      </c>
    </row>
    <row r="3294" spans="1:14" x14ac:dyDescent="0.2">
      <c r="A3294" t="s">
        <v>8226</v>
      </c>
      <c r="B3294" t="s">
        <v>88</v>
      </c>
      <c r="C3294" t="s">
        <v>189</v>
      </c>
      <c r="D3294" t="s">
        <v>4931</v>
      </c>
      <c r="E3294">
        <v>74</v>
      </c>
      <c r="F3294">
        <v>4</v>
      </c>
      <c r="G3294">
        <v>66</v>
      </c>
      <c r="H3294">
        <v>3</v>
      </c>
      <c r="I3294">
        <v>1</v>
      </c>
      <c r="J3294">
        <v>0</v>
      </c>
      <c r="K3294">
        <v>0</v>
      </c>
      <c r="L3294">
        <v>0</v>
      </c>
      <c r="M3294">
        <v>0</v>
      </c>
      <c r="N3294">
        <v>0</v>
      </c>
    </row>
    <row r="3295" spans="1:14" x14ac:dyDescent="0.2">
      <c r="A3295" t="s">
        <v>8227</v>
      </c>
      <c r="B3295" t="s">
        <v>88</v>
      </c>
      <c r="C3295" t="s">
        <v>189</v>
      </c>
      <c r="D3295" t="s">
        <v>4933</v>
      </c>
      <c r="E3295">
        <v>24</v>
      </c>
      <c r="F3295">
        <v>2</v>
      </c>
      <c r="G3295">
        <v>22</v>
      </c>
      <c r="H3295">
        <v>0</v>
      </c>
      <c r="I3295">
        <v>0</v>
      </c>
      <c r="J3295">
        <v>50</v>
      </c>
      <c r="K3295">
        <v>0</v>
      </c>
      <c r="L3295">
        <v>0</v>
      </c>
      <c r="M3295">
        <v>0</v>
      </c>
      <c r="N3295">
        <v>0</v>
      </c>
    </row>
    <row r="3296" spans="1:14" x14ac:dyDescent="0.2">
      <c r="A3296" t="s">
        <v>8228</v>
      </c>
      <c r="B3296" t="s">
        <v>88</v>
      </c>
      <c r="C3296" t="s">
        <v>189</v>
      </c>
      <c r="D3296" t="s">
        <v>4935</v>
      </c>
      <c r="E3296">
        <v>74</v>
      </c>
      <c r="F3296">
        <v>3</v>
      </c>
      <c r="G3296">
        <v>67</v>
      </c>
      <c r="H3296">
        <v>3</v>
      </c>
      <c r="I3296">
        <v>1</v>
      </c>
      <c r="J3296">
        <v>0</v>
      </c>
      <c r="K3296">
        <v>0</v>
      </c>
      <c r="L3296">
        <v>0</v>
      </c>
      <c r="M3296">
        <v>0</v>
      </c>
      <c r="N3296">
        <v>0</v>
      </c>
    </row>
    <row r="3297" spans="1:14" x14ac:dyDescent="0.2">
      <c r="A3297" t="s">
        <v>8229</v>
      </c>
      <c r="B3297" t="s">
        <v>88</v>
      </c>
      <c r="C3297" t="s">
        <v>189</v>
      </c>
      <c r="D3297" t="s">
        <v>4937</v>
      </c>
      <c r="E3297">
        <v>47</v>
      </c>
      <c r="F3297">
        <v>2</v>
      </c>
      <c r="G3297">
        <v>42</v>
      </c>
      <c r="H3297">
        <v>3</v>
      </c>
      <c r="I3297">
        <v>0</v>
      </c>
      <c r="J3297">
        <v>27</v>
      </c>
      <c r="K3297">
        <v>0</v>
      </c>
      <c r="L3297">
        <v>0</v>
      </c>
      <c r="M3297">
        <v>0</v>
      </c>
      <c r="N3297">
        <v>0</v>
      </c>
    </row>
    <row r="3298" spans="1:14" x14ac:dyDescent="0.2">
      <c r="A3298" t="s">
        <v>8230</v>
      </c>
      <c r="B3298" t="s">
        <v>88</v>
      </c>
      <c r="C3298" t="s">
        <v>189</v>
      </c>
      <c r="D3298" t="s">
        <v>4939</v>
      </c>
      <c r="E3298">
        <v>27</v>
      </c>
      <c r="F3298">
        <v>2</v>
      </c>
      <c r="G3298">
        <v>23</v>
      </c>
      <c r="H3298">
        <v>1</v>
      </c>
      <c r="I3298">
        <v>1</v>
      </c>
      <c r="J3298">
        <v>47</v>
      </c>
      <c r="K3298">
        <v>0</v>
      </c>
      <c r="L3298">
        <v>0</v>
      </c>
      <c r="M3298">
        <v>0</v>
      </c>
      <c r="N3298">
        <v>0</v>
      </c>
    </row>
    <row r="3299" spans="1:14" x14ac:dyDescent="0.2">
      <c r="A3299" t="s">
        <v>8231</v>
      </c>
      <c r="B3299" t="s">
        <v>88</v>
      </c>
      <c r="C3299" t="s">
        <v>189</v>
      </c>
      <c r="D3299" t="s">
        <v>4941</v>
      </c>
      <c r="E3299">
        <v>47</v>
      </c>
      <c r="F3299">
        <v>2</v>
      </c>
      <c r="G3299">
        <v>42</v>
      </c>
      <c r="H3299">
        <v>3</v>
      </c>
      <c r="I3299">
        <v>0</v>
      </c>
      <c r="J3299">
        <v>27</v>
      </c>
      <c r="K3299">
        <v>0</v>
      </c>
      <c r="L3299">
        <v>0</v>
      </c>
      <c r="M3299">
        <v>0</v>
      </c>
      <c r="N3299">
        <v>0</v>
      </c>
    </row>
    <row r="3300" spans="1:14" x14ac:dyDescent="0.2">
      <c r="A3300" t="s">
        <v>8232</v>
      </c>
      <c r="B3300" t="s">
        <v>88</v>
      </c>
      <c r="C3300" t="s">
        <v>189</v>
      </c>
      <c r="D3300" t="s">
        <v>4943</v>
      </c>
      <c r="E3300">
        <v>26</v>
      </c>
      <c r="F3300">
        <v>2</v>
      </c>
      <c r="G3300">
        <v>22</v>
      </c>
      <c r="H3300">
        <v>1</v>
      </c>
      <c r="I3300">
        <v>1</v>
      </c>
      <c r="J3300">
        <v>48</v>
      </c>
      <c r="K3300">
        <v>0</v>
      </c>
      <c r="L3300">
        <v>0</v>
      </c>
      <c r="M3300">
        <v>0</v>
      </c>
      <c r="N3300">
        <v>0</v>
      </c>
    </row>
    <row r="3301" spans="1:14" x14ac:dyDescent="0.2">
      <c r="A3301" t="s">
        <v>8233</v>
      </c>
      <c r="B3301" t="s">
        <v>88</v>
      </c>
      <c r="C3301" t="s">
        <v>189</v>
      </c>
      <c r="D3301" t="s">
        <v>4925</v>
      </c>
      <c r="E3301">
        <v>0</v>
      </c>
      <c r="F3301">
        <v>0</v>
      </c>
      <c r="G3301">
        <v>0</v>
      </c>
      <c r="H3301">
        <v>0</v>
      </c>
      <c r="I3301">
        <v>0</v>
      </c>
      <c r="J3301">
        <v>0</v>
      </c>
      <c r="K3301">
        <v>73</v>
      </c>
      <c r="L3301">
        <v>70</v>
      </c>
      <c r="M3301">
        <v>3</v>
      </c>
      <c r="N3301">
        <v>0</v>
      </c>
    </row>
    <row r="3302" spans="1:14" x14ac:dyDescent="0.2">
      <c r="A3302" t="s">
        <v>8234</v>
      </c>
      <c r="B3302" t="s">
        <v>88</v>
      </c>
      <c r="C3302" t="s">
        <v>189</v>
      </c>
      <c r="D3302" t="s">
        <v>4927</v>
      </c>
      <c r="E3302">
        <v>0</v>
      </c>
      <c r="F3302">
        <v>0</v>
      </c>
      <c r="G3302">
        <v>0</v>
      </c>
      <c r="H3302">
        <v>0</v>
      </c>
      <c r="I3302">
        <v>0</v>
      </c>
      <c r="J3302">
        <v>0</v>
      </c>
      <c r="K3302">
        <v>59</v>
      </c>
      <c r="L3302">
        <v>56</v>
      </c>
      <c r="M3302">
        <v>3</v>
      </c>
      <c r="N3302">
        <v>0</v>
      </c>
    </row>
    <row r="3303" spans="1:14" x14ac:dyDescent="0.2">
      <c r="A3303" t="s">
        <v>8235</v>
      </c>
      <c r="B3303" t="s">
        <v>88</v>
      </c>
      <c r="C3303" t="s">
        <v>190</v>
      </c>
      <c r="D3303" t="s">
        <v>4929</v>
      </c>
      <c r="E3303">
        <v>150</v>
      </c>
      <c r="F3303">
        <v>26</v>
      </c>
      <c r="G3303">
        <v>122</v>
      </c>
      <c r="H3303">
        <v>2</v>
      </c>
      <c r="I3303">
        <v>0</v>
      </c>
      <c r="J3303">
        <v>91</v>
      </c>
      <c r="K3303">
        <v>0</v>
      </c>
      <c r="L3303">
        <v>0</v>
      </c>
      <c r="M3303">
        <v>0</v>
      </c>
      <c r="N3303">
        <v>0</v>
      </c>
    </row>
    <row r="3304" spans="1:14" x14ac:dyDescent="0.2">
      <c r="A3304" t="s">
        <v>8236</v>
      </c>
      <c r="B3304" t="s">
        <v>88</v>
      </c>
      <c r="C3304" t="s">
        <v>190</v>
      </c>
      <c r="D3304" t="s">
        <v>4931</v>
      </c>
      <c r="E3304">
        <v>241</v>
      </c>
      <c r="F3304">
        <v>42</v>
      </c>
      <c r="G3304">
        <v>195</v>
      </c>
      <c r="H3304">
        <v>2</v>
      </c>
      <c r="I3304">
        <v>2</v>
      </c>
      <c r="J3304">
        <v>0</v>
      </c>
      <c r="K3304">
        <v>0</v>
      </c>
      <c r="L3304">
        <v>0</v>
      </c>
      <c r="M3304">
        <v>0</v>
      </c>
      <c r="N3304">
        <v>0</v>
      </c>
    </row>
    <row r="3305" spans="1:14" x14ac:dyDescent="0.2">
      <c r="A3305" t="s">
        <v>8237</v>
      </c>
      <c r="B3305" t="s">
        <v>88</v>
      </c>
      <c r="C3305" t="s">
        <v>190</v>
      </c>
      <c r="D3305" t="s">
        <v>4933</v>
      </c>
      <c r="E3305">
        <v>85</v>
      </c>
      <c r="F3305">
        <v>16</v>
      </c>
      <c r="G3305">
        <v>69</v>
      </c>
      <c r="H3305">
        <v>0</v>
      </c>
      <c r="I3305">
        <v>0</v>
      </c>
      <c r="J3305">
        <v>156</v>
      </c>
      <c r="K3305">
        <v>0</v>
      </c>
      <c r="L3305">
        <v>0</v>
      </c>
      <c r="M3305">
        <v>0</v>
      </c>
      <c r="N3305">
        <v>0</v>
      </c>
    </row>
    <row r="3306" spans="1:14" x14ac:dyDescent="0.2">
      <c r="A3306" t="s">
        <v>8238</v>
      </c>
      <c r="B3306" t="s">
        <v>88</v>
      </c>
      <c r="C3306" t="s">
        <v>190</v>
      </c>
      <c r="D3306" t="s">
        <v>4935</v>
      </c>
      <c r="E3306">
        <v>241</v>
      </c>
      <c r="F3306">
        <v>42</v>
      </c>
      <c r="G3306">
        <v>195</v>
      </c>
      <c r="H3306">
        <v>2</v>
      </c>
      <c r="I3306">
        <v>2</v>
      </c>
      <c r="J3306">
        <v>0</v>
      </c>
      <c r="K3306">
        <v>0</v>
      </c>
      <c r="L3306">
        <v>0</v>
      </c>
      <c r="M3306">
        <v>0</v>
      </c>
      <c r="N3306">
        <v>0</v>
      </c>
    </row>
    <row r="3307" spans="1:14" x14ac:dyDescent="0.2">
      <c r="A3307" t="s">
        <v>8239</v>
      </c>
      <c r="B3307" t="s">
        <v>88</v>
      </c>
      <c r="C3307" t="s">
        <v>190</v>
      </c>
      <c r="D3307" t="s">
        <v>4937</v>
      </c>
      <c r="E3307">
        <v>150</v>
      </c>
      <c r="F3307">
        <v>25</v>
      </c>
      <c r="G3307">
        <v>122</v>
      </c>
      <c r="H3307">
        <v>1</v>
      </c>
      <c r="I3307">
        <v>2</v>
      </c>
      <c r="J3307">
        <v>91</v>
      </c>
      <c r="K3307">
        <v>0</v>
      </c>
      <c r="L3307">
        <v>0</v>
      </c>
      <c r="M3307">
        <v>0</v>
      </c>
      <c r="N3307">
        <v>0</v>
      </c>
    </row>
    <row r="3308" spans="1:14" x14ac:dyDescent="0.2">
      <c r="A3308" t="s">
        <v>8240</v>
      </c>
      <c r="B3308" t="s">
        <v>88</v>
      </c>
      <c r="C3308" t="s">
        <v>190</v>
      </c>
      <c r="D3308" t="s">
        <v>4939</v>
      </c>
      <c r="E3308">
        <v>91</v>
      </c>
      <c r="F3308">
        <v>23</v>
      </c>
      <c r="G3308">
        <v>68</v>
      </c>
      <c r="H3308">
        <v>0</v>
      </c>
      <c r="I3308">
        <v>0</v>
      </c>
      <c r="J3308">
        <v>150</v>
      </c>
      <c r="K3308">
        <v>0</v>
      </c>
      <c r="L3308">
        <v>0</v>
      </c>
      <c r="M3308">
        <v>0</v>
      </c>
      <c r="N3308">
        <v>0</v>
      </c>
    </row>
    <row r="3309" spans="1:14" x14ac:dyDescent="0.2">
      <c r="A3309" t="s">
        <v>8241</v>
      </c>
      <c r="B3309" t="s">
        <v>88</v>
      </c>
      <c r="C3309" t="s">
        <v>190</v>
      </c>
      <c r="D3309" t="s">
        <v>4941</v>
      </c>
      <c r="E3309">
        <v>150</v>
      </c>
      <c r="F3309">
        <v>25</v>
      </c>
      <c r="G3309">
        <v>123</v>
      </c>
      <c r="H3309">
        <v>2</v>
      </c>
      <c r="I3309">
        <v>0</v>
      </c>
      <c r="J3309">
        <v>91</v>
      </c>
      <c r="K3309">
        <v>0</v>
      </c>
      <c r="L3309">
        <v>0</v>
      </c>
      <c r="M3309">
        <v>0</v>
      </c>
      <c r="N3309">
        <v>0</v>
      </c>
    </row>
    <row r="3310" spans="1:14" x14ac:dyDescent="0.2">
      <c r="A3310" t="s">
        <v>8242</v>
      </c>
      <c r="B3310" t="s">
        <v>88</v>
      </c>
      <c r="C3310" t="s">
        <v>190</v>
      </c>
      <c r="D3310" t="s">
        <v>4943</v>
      </c>
      <c r="E3310">
        <v>89</v>
      </c>
      <c r="F3310">
        <v>16</v>
      </c>
      <c r="G3310">
        <v>73</v>
      </c>
      <c r="H3310">
        <v>0</v>
      </c>
      <c r="I3310">
        <v>0</v>
      </c>
      <c r="J3310">
        <v>152</v>
      </c>
      <c r="K3310">
        <v>0</v>
      </c>
      <c r="L3310">
        <v>0</v>
      </c>
      <c r="M3310">
        <v>0</v>
      </c>
      <c r="N3310">
        <v>0</v>
      </c>
    </row>
    <row r="3311" spans="1:14" x14ac:dyDescent="0.2">
      <c r="A3311" t="s">
        <v>8243</v>
      </c>
      <c r="B3311" t="s">
        <v>88</v>
      </c>
      <c r="C3311" t="s">
        <v>190</v>
      </c>
      <c r="D3311" t="s">
        <v>4925</v>
      </c>
      <c r="E3311">
        <v>0</v>
      </c>
      <c r="F3311">
        <v>0</v>
      </c>
      <c r="G3311">
        <v>0</v>
      </c>
      <c r="H3311">
        <v>0</v>
      </c>
      <c r="I3311">
        <v>0</v>
      </c>
      <c r="J3311">
        <v>0</v>
      </c>
      <c r="K3311">
        <v>239</v>
      </c>
      <c r="L3311">
        <v>237</v>
      </c>
      <c r="M3311">
        <v>2</v>
      </c>
      <c r="N3311">
        <v>0</v>
      </c>
    </row>
    <row r="3312" spans="1:14" x14ac:dyDescent="0.2">
      <c r="A3312" t="s">
        <v>8244</v>
      </c>
      <c r="B3312" t="s">
        <v>88</v>
      </c>
      <c r="C3312" t="s">
        <v>190</v>
      </c>
      <c r="D3312" t="s">
        <v>4927</v>
      </c>
      <c r="E3312">
        <v>0</v>
      </c>
      <c r="F3312">
        <v>0</v>
      </c>
      <c r="G3312">
        <v>0</v>
      </c>
      <c r="H3312">
        <v>0</v>
      </c>
      <c r="I3312">
        <v>0</v>
      </c>
      <c r="J3312">
        <v>0</v>
      </c>
      <c r="K3312">
        <v>209</v>
      </c>
      <c r="L3312">
        <v>207</v>
      </c>
      <c r="M3312">
        <v>2</v>
      </c>
      <c r="N3312">
        <v>0</v>
      </c>
    </row>
    <row r="3313" spans="1:14" x14ac:dyDescent="0.2">
      <c r="A3313" t="s">
        <v>8245</v>
      </c>
      <c r="B3313" t="s">
        <v>88</v>
      </c>
      <c r="C3313" t="s">
        <v>191</v>
      </c>
      <c r="D3313" t="s">
        <v>4929</v>
      </c>
      <c r="E3313">
        <v>36</v>
      </c>
      <c r="F3313">
        <v>2</v>
      </c>
      <c r="G3313">
        <v>30</v>
      </c>
      <c r="H3313">
        <v>4</v>
      </c>
      <c r="I3313">
        <v>0</v>
      </c>
      <c r="J3313">
        <v>12</v>
      </c>
      <c r="K3313">
        <v>0</v>
      </c>
      <c r="L3313">
        <v>0</v>
      </c>
      <c r="M3313">
        <v>0</v>
      </c>
      <c r="N3313">
        <v>0</v>
      </c>
    </row>
    <row r="3314" spans="1:14" x14ac:dyDescent="0.2">
      <c r="A3314" t="s">
        <v>8246</v>
      </c>
      <c r="B3314" t="s">
        <v>88</v>
      </c>
      <c r="C3314" t="s">
        <v>191</v>
      </c>
      <c r="D3314" t="s">
        <v>4931</v>
      </c>
      <c r="E3314">
        <v>48</v>
      </c>
      <c r="F3314">
        <v>2</v>
      </c>
      <c r="G3314">
        <v>42</v>
      </c>
      <c r="H3314">
        <v>4</v>
      </c>
      <c r="I3314">
        <v>0</v>
      </c>
      <c r="J3314">
        <v>0</v>
      </c>
      <c r="K3314">
        <v>0</v>
      </c>
      <c r="L3314">
        <v>0</v>
      </c>
      <c r="M3314">
        <v>0</v>
      </c>
      <c r="N3314">
        <v>0</v>
      </c>
    </row>
    <row r="3315" spans="1:14" x14ac:dyDescent="0.2">
      <c r="A3315" t="s">
        <v>8247</v>
      </c>
      <c r="B3315" t="s">
        <v>88</v>
      </c>
      <c r="C3315" t="s">
        <v>191</v>
      </c>
      <c r="D3315" t="s">
        <v>4933</v>
      </c>
      <c r="E3315">
        <v>12</v>
      </c>
      <c r="F3315">
        <v>1</v>
      </c>
      <c r="G3315">
        <v>11</v>
      </c>
      <c r="H3315">
        <v>0</v>
      </c>
      <c r="I3315">
        <v>0</v>
      </c>
      <c r="J3315">
        <v>36</v>
      </c>
      <c r="K3315">
        <v>0</v>
      </c>
      <c r="L3315">
        <v>0</v>
      </c>
      <c r="M3315">
        <v>0</v>
      </c>
      <c r="N3315">
        <v>0</v>
      </c>
    </row>
    <row r="3316" spans="1:14" x14ac:dyDescent="0.2">
      <c r="A3316" t="s">
        <v>8248</v>
      </c>
      <c r="B3316" t="s">
        <v>88</v>
      </c>
      <c r="C3316" t="s">
        <v>191</v>
      </c>
      <c r="D3316" t="s">
        <v>4935</v>
      </c>
      <c r="E3316">
        <v>48</v>
      </c>
      <c r="F3316">
        <v>2</v>
      </c>
      <c r="G3316">
        <v>42</v>
      </c>
      <c r="H3316">
        <v>4</v>
      </c>
      <c r="I3316">
        <v>0</v>
      </c>
      <c r="J3316">
        <v>0</v>
      </c>
      <c r="K3316">
        <v>0</v>
      </c>
      <c r="L3316">
        <v>0</v>
      </c>
      <c r="M3316">
        <v>0</v>
      </c>
      <c r="N3316">
        <v>0</v>
      </c>
    </row>
    <row r="3317" spans="1:14" x14ac:dyDescent="0.2">
      <c r="A3317" t="s">
        <v>8249</v>
      </c>
      <c r="B3317" t="s">
        <v>88</v>
      </c>
      <c r="C3317" t="s">
        <v>191</v>
      </c>
      <c r="D3317" t="s">
        <v>4937</v>
      </c>
      <c r="E3317">
        <v>36</v>
      </c>
      <c r="F3317">
        <v>2</v>
      </c>
      <c r="G3317">
        <v>31</v>
      </c>
      <c r="H3317">
        <v>3</v>
      </c>
      <c r="I3317">
        <v>0</v>
      </c>
      <c r="J3317">
        <v>12</v>
      </c>
      <c r="K3317">
        <v>0</v>
      </c>
      <c r="L3317">
        <v>0</v>
      </c>
      <c r="M3317">
        <v>0</v>
      </c>
      <c r="N3317">
        <v>0</v>
      </c>
    </row>
    <row r="3318" spans="1:14" x14ac:dyDescent="0.2">
      <c r="A3318" t="s">
        <v>8250</v>
      </c>
      <c r="B3318" t="s">
        <v>88</v>
      </c>
      <c r="C3318" t="s">
        <v>191</v>
      </c>
      <c r="D3318" t="s">
        <v>4939</v>
      </c>
      <c r="E3318">
        <v>12</v>
      </c>
      <c r="F3318">
        <v>1</v>
      </c>
      <c r="G3318">
        <v>11</v>
      </c>
      <c r="H3318">
        <v>0</v>
      </c>
      <c r="I3318">
        <v>0</v>
      </c>
      <c r="J3318">
        <v>36</v>
      </c>
      <c r="K3318">
        <v>0</v>
      </c>
      <c r="L3318">
        <v>0</v>
      </c>
      <c r="M3318">
        <v>0</v>
      </c>
      <c r="N3318">
        <v>0</v>
      </c>
    </row>
    <row r="3319" spans="1:14" x14ac:dyDescent="0.2">
      <c r="A3319" t="s">
        <v>8251</v>
      </c>
      <c r="B3319" t="s">
        <v>88</v>
      </c>
      <c r="C3319" t="s">
        <v>191</v>
      </c>
      <c r="D3319" t="s">
        <v>4941</v>
      </c>
      <c r="E3319">
        <v>36</v>
      </c>
      <c r="F3319">
        <v>1</v>
      </c>
      <c r="G3319">
        <v>31</v>
      </c>
      <c r="H3319">
        <v>4</v>
      </c>
      <c r="I3319">
        <v>0</v>
      </c>
      <c r="J3319">
        <v>12</v>
      </c>
      <c r="K3319">
        <v>0</v>
      </c>
      <c r="L3319">
        <v>0</v>
      </c>
      <c r="M3319">
        <v>0</v>
      </c>
      <c r="N3319">
        <v>0</v>
      </c>
    </row>
    <row r="3320" spans="1:14" x14ac:dyDescent="0.2">
      <c r="A3320" t="s">
        <v>8252</v>
      </c>
      <c r="B3320" t="s">
        <v>88</v>
      </c>
      <c r="C3320" t="s">
        <v>191</v>
      </c>
      <c r="D3320" t="s">
        <v>4943</v>
      </c>
      <c r="E3320">
        <v>12</v>
      </c>
      <c r="F3320">
        <v>1</v>
      </c>
      <c r="G3320">
        <v>11</v>
      </c>
      <c r="H3320">
        <v>0</v>
      </c>
      <c r="I3320">
        <v>0</v>
      </c>
      <c r="J3320">
        <v>36</v>
      </c>
      <c r="K3320">
        <v>0</v>
      </c>
      <c r="L3320">
        <v>0</v>
      </c>
      <c r="M3320">
        <v>0</v>
      </c>
      <c r="N3320">
        <v>0</v>
      </c>
    </row>
    <row r="3321" spans="1:14" x14ac:dyDescent="0.2">
      <c r="A3321" t="s">
        <v>8253</v>
      </c>
      <c r="B3321" t="s">
        <v>88</v>
      </c>
      <c r="C3321" t="s">
        <v>191</v>
      </c>
      <c r="D3321" t="s">
        <v>4925</v>
      </c>
      <c r="E3321">
        <v>0</v>
      </c>
      <c r="F3321">
        <v>0</v>
      </c>
      <c r="G3321">
        <v>0</v>
      </c>
      <c r="H3321">
        <v>0</v>
      </c>
      <c r="I3321">
        <v>0</v>
      </c>
      <c r="J3321">
        <v>0</v>
      </c>
      <c r="K3321">
        <v>48</v>
      </c>
      <c r="L3321">
        <v>48</v>
      </c>
      <c r="M3321">
        <v>0</v>
      </c>
      <c r="N3321">
        <v>0</v>
      </c>
    </row>
    <row r="3322" spans="1:14" x14ac:dyDescent="0.2">
      <c r="A3322" t="s">
        <v>8254</v>
      </c>
      <c r="B3322" t="s">
        <v>88</v>
      </c>
      <c r="C3322" t="s">
        <v>191</v>
      </c>
      <c r="D3322" t="s">
        <v>4927</v>
      </c>
      <c r="E3322">
        <v>0</v>
      </c>
      <c r="F3322">
        <v>0</v>
      </c>
      <c r="G3322">
        <v>0</v>
      </c>
      <c r="H3322">
        <v>0</v>
      </c>
      <c r="I3322">
        <v>0</v>
      </c>
      <c r="J3322">
        <v>0</v>
      </c>
      <c r="K3322">
        <v>42</v>
      </c>
      <c r="L3322">
        <v>42</v>
      </c>
      <c r="M3322">
        <v>0</v>
      </c>
      <c r="N3322">
        <v>0</v>
      </c>
    </row>
    <row r="3323" spans="1:14" x14ac:dyDescent="0.2">
      <c r="A3323" t="s">
        <v>8255</v>
      </c>
      <c r="B3323" t="s">
        <v>88</v>
      </c>
      <c r="C3323" t="s">
        <v>192</v>
      </c>
      <c r="D3323" t="s">
        <v>4929</v>
      </c>
      <c r="E3323">
        <v>36</v>
      </c>
      <c r="F3323">
        <v>5</v>
      </c>
      <c r="G3323">
        <v>31</v>
      </c>
      <c r="H3323">
        <v>0</v>
      </c>
      <c r="I3323">
        <v>0</v>
      </c>
      <c r="J3323">
        <v>10</v>
      </c>
      <c r="K3323">
        <v>0</v>
      </c>
      <c r="L3323">
        <v>0</v>
      </c>
      <c r="M3323">
        <v>0</v>
      </c>
      <c r="N3323">
        <v>0</v>
      </c>
    </row>
    <row r="3324" spans="1:14" x14ac:dyDescent="0.2">
      <c r="A3324" t="s">
        <v>8256</v>
      </c>
      <c r="B3324" t="s">
        <v>88</v>
      </c>
      <c r="C3324" t="s">
        <v>192</v>
      </c>
      <c r="D3324" t="s">
        <v>4931</v>
      </c>
      <c r="E3324">
        <v>46</v>
      </c>
      <c r="F3324">
        <v>5</v>
      </c>
      <c r="G3324">
        <v>41</v>
      </c>
      <c r="H3324">
        <v>0</v>
      </c>
      <c r="I3324">
        <v>0</v>
      </c>
      <c r="J3324">
        <v>0</v>
      </c>
      <c r="K3324">
        <v>0</v>
      </c>
      <c r="L3324">
        <v>0</v>
      </c>
      <c r="M3324">
        <v>0</v>
      </c>
      <c r="N3324">
        <v>0</v>
      </c>
    </row>
    <row r="3325" spans="1:14" x14ac:dyDescent="0.2">
      <c r="A3325" t="s">
        <v>8257</v>
      </c>
      <c r="B3325" t="s">
        <v>88</v>
      </c>
      <c r="C3325" t="s">
        <v>192</v>
      </c>
      <c r="D3325" t="s">
        <v>4933</v>
      </c>
      <c r="E3325">
        <v>9</v>
      </c>
      <c r="F3325">
        <v>0</v>
      </c>
      <c r="G3325">
        <v>9</v>
      </c>
      <c r="H3325">
        <v>0</v>
      </c>
      <c r="I3325">
        <v>0</v>
      </c>
      <c r="J3325">
        <v>37</v>
      </c>
      <c r="K3325">
        <v>0</v>
      </c>
      <c r="L3325">
        <v>0</v>
      </c>
      <c r="M3325">
        <v>0</v>
      </c>
      <c r="N3325">
        <v>0</v>
      </c>
    </row>
    <row r="3326" spans="1:14" x14ac:dyDescent="0.2">
      <c r="A3326" t="s">
        <v>8258</v>
      </c>
      <c r="B3326" t="s">
        <v>88</v>
      </c>
      <c r="C3326" t="s">
        <v>192</v>
      </c>
      <c r="D3326" t="s">
        <v>4935</v>
      </c>
      <c r="E3326">
        <v>46</v>
      </c>
      <c r="F3326">
        <v>5</v>
      </c>
      <c r="G3326">
        <v>41</v>
      </c>
      <c r="H3326">
        <v>0</v>
      </c>
      <c r="I3326">
        <v>0</v>
      </c>
      <c r="J3326">
        <v>0</v>
      </c>
      <c r="K3326">
        <v>0</v>
      </c>
      <c r="L3326">
        <v>0</v>
      </c>
      <c r="M3326">
        <v>0</v>
      </c>
      <c r="N3326">
        <v>0</v>
      </c>
    </row>
    <row r="3327" spans="1:14" x14ac:dyDescent="0.2">
      <c r="A3327" t="s">
        <v>8259</v>
      </c>
      <c r="B3327" t="s">
        <v>88</v>
      </c>
      <c r="C3327" t="s">
        <v>192</v>
      </c>
      <c r="D3327" t="s">
        <v>4937</v>
      </c>
      <c r="E3327">
        <v>36</v>
      </c>
      <c r="F3327">
        <v>5</v>
      </c>
      <c r="G3327">
        <v>31</v>
      </c>
      <c r="H3327">
        <v>0</v>
      </c>
      <c r="I3327">
        <v>0</v>
      </c>
      <c r="J3327">
        <v>10</v>
      </c>
      <c r="K3327">
        <v>0</v>
      </c>
      <c r="L3327">
        <v>0</v>
      </c>
      <c r="M3327">
        <v>0</v>
      </c>
      <c r="N3327">
        <v>0</v>
      </c>
    </row>
    <row r="3328" spans="1:14" x14ac:dyDescent="0.2">
      <c r="A3328" t="s">
        <v>8260</v>
      </c>
      <c r="B3328" t="s">
        <v>88</v>
      </c>
      <c r="C3328" t="s">
        <v>192</v>
      </c>
      <c r="D3328" t="s">
        <v>4939</v>
      </c>
      <c r="E3328">
        <v>10</v>
      </c>
      <c r="F3328">
        <v>0</v>
      </c>
      <c r="G3328">
        <v>10</v>
      </c>
      <c r="H3328">
        <v>0</v>
      </c>
      <c r="I3328">
        <v>0</v>
      </c>
      <c r="J3328">
        <v>36</v>
      </c>
      <c r="K3328">
        <v>0</v>
      </c>
      <c r="L3328">
        <v>0</v>
      </c>
      <c r="M3328">
        <v>0</v>
      </c>
      <c r="N3328">
        <v>0</v>
      </c>
    </row>
    <row r="3329" spans="1:14" x14ac:dyDescent="0.2">
      <c r="A3329" t="s">
        <v>8261</v>
      </c>
      <c r="B3329" t="s">
        <v>88</v>
      </c>
      <c r="C3329" t="s">
        <v>192</v>
      </c>
      <c r="D3329" t="s">
        <v>4941</v>
      </c>
      <c r="E3329">
        <v>36</v>
      </c>
      <c r="F3329">
        <v>5</v>
      </c>
      <c r="G3329">
        <v>31</v>
      </c>
      <c r="H3329">
        <v>0</v>
      </c>
      <c r="I3329">
        <v>0</v>
      </c>
      <c r="J3329">
        <v>10</v>
      </c>
      <c r="K3329">
        <v>0</v>
      </c>
      <c r="L3329">
        <v>0</v>
      </c>
      <c r="M3329">
        <v>0</v>
      </c>
      <c r="N3329">
        <v>0</v>
      </c>
    </row>
    <row r="3330" spans="1:14" x14ac:dyDescent="0.2">
      <c r="A3330" t="s">
        <v>8262</v>
      </c>
      <c r="B3330" t="s">
        <v>88</v>
      </c>
      <c r="C3330" t="s">
        <v>192</v>
      </c>
      <c r="D3330" t="s">
        <v>4943</v>
      </c>
      <c r="E3330">
        <v>9</v>
      </c>
      <c r="F3330">
        <v>0</v>
      </c>
      <c r="G3330">
        <v>9</v>
      </c>
      <c r="H3330">
        <v>0</v>
      </c>
      <c r="I3330">
        <v>0</v>
      </c>
      <c r="J3330">
        <v>37</v>
      </c>
      <c r="K3330">
        <v>0</v>
      </c>
      <c r="L3330">
        <v>0</v>
      </c>
      <c r="M3330">
        <v>0</v>
      </c>
      <c r="N3330">
        <v>0</v>
      </c>
    </row>
    <row r="3331" spans="1:14" x14ac:dyDescent="0.2">
      <c r="A3331" t="s">
        <v>8263</v>
      </c>
      <c r="B3331" t="s">
        <v>88</v>
      </c>
      <c r="C3331" t="s">
        <v>192</v>
      </c>
      <c r="D3331" t="s">
        <v>4925</v>
      </c>
      <c r="E3331">
        <v>0</v>
      </c>
      <c r="F3331">
        <v>0</v>
      </c>
      <c r="G3331">
        <v>0</v>
      </c>
      <c r="H3331">
        <v>0</v>
      </c>
      <c r="I3331">
        <v>0</v>
      </c>
      <c r="J3331">
        <v>0</v>
      </c>
      <c r="K3331">
        <v>46</v>
      </c>
      <c r="L3331">
        <v>46</v>
      </c>
      <c r="M3331">
        <v>0</v>
      </c>
      <c r="N3331">
        <v>0</v>
      </c>
    </row>
    <row r="3332" spans="1:14" x14ac:dyDescent="0.2">
      <c r="A3332" t="s">
        <v>8264</v>
      </c>
      <c r="B3332" t="s">
        <v>88</v>
      </c>
      <c r="C3332" t="s">
        <v>192</v>
      </c>
      <c r="D3332" t="s">
        <v>4927</v>
      </c>
      <c r="E3332">
        <v>0</v>
      </c>
      <c r="F3332">
        <v>0</v>
      </c>
      <c r="G3332">
        <v>0</v>
      </c>
      <c r="H3332">
        <v>0</v>
      </c>
      <c r="I3332">
        <v>0</v>
      </c>
      <c r="J3332">
        <v>0</v>
      </c>
      <c r="K3332">
        <v>40</v>
      </c>
      <c r="L3332">
        <v>40</v>
      </c>
      <c r="M3332">
        <v>0</v>
      </c>
      <c r="N3332">
        <v>0</v>
      </c>
    </row>
    <row r="3333" spans="1:14" x14ac:dyDescent="0.2">
      <c r="A3333" t="s">
        <v>8265</v>
      </c>
      <c r="B3333" t="s">
        <v>88</v>
      </c>
      <c r="C3333" t="s">
        <v>193</v>
      </c>
      <c r="D3333" t="s">
        <v>4929</v>
      </c>
      <c r="E3333">
        <v>126</v>
      </c>
      <c r="F3333">
        <v>8</v>
      </c>
      <c r="G3333">
        <v>115</v>
      </c>
      <c r="H3333">
        <v>2</v>
      </c>
      <c r="I3333">
        <v>1</v>
      </c>
      <c r="J3333">
        <v>44</v>
      </c>
      <c r="K3333">
        <v>0</v>
      </c>
      <c r="L3333">
        <v>0</v>
      </c>
      <c r="M3333">
        <v>0</v>
      </c>
      <c r="N3333">
        <v>0</v>
      </c>
    </row>
    <row r="3334" spans="1:14" x14ac:dyDescent="0.2">
      <c r="A3334" t="s">
        <v>8266</v>
      </c>
      <c r="B3334" t="s">
        <v>88</v>
      </c>
      <c r="C3334" t="s">
        <v>193</v>
      </c>
      <c r="D3334" t="s">
        <v>4931</v>
      </c>
      <c r="E3334">
        <v>170</v>
      </c>
      <c r="F3334">
        <v>14</v>
      </c>
      <c r="G3334">
        <v>151</v>
      </c>
      <c r="H3334">
        <v>3</v>
      </c>
      <c r="I3334">
        <v>2</v>
      </c>
      <c r="J3334">
        <v>0</v>
      </c>
      <c r="K3334">
        <v>0</v>
      </c>
      <c r="L3334">
        <v>0</v>
      </c>
      <c r="M3334">
        <v>0</v>
      </c>
      <c r="N3334">
        <v>0</v>
      </c>
    </row>
    <row r="3335" spans="1:14" x14ac:dyDescent="0.2">
      <c r="A3335" t="s">
        <v>8267</v>
      </c>
      <c r="B3335" t="s">
        <v>88</v>
      </c>
      <c r="C3335" t="s">
        <v>193</v>
      </c>
      <c r="D3335" t="s">
        <v>4933</v>
      </c>
      <c r="E3335">
        <v>39</v>
      </c>
      <c r="F3335">
        <v>7</v>
      </c>
      <c r="G3335">
        <v>31</v>
      </c>
      <c r="H3335">
        <v>1</v>
      </c>
      <c r="I3335">
        <v>0</v>
      </c>
      <c r="J3335">
        <v>131</v>
      </c>
      <c r="K3335">
        <v>0</v>
      </c>
      <c r="L3335">
        <v>0</v>
      </c>
      <c r="M3335">
        <v>0</v>
      </c>
      <c r="N3335">
        <v>0</v>
      </c>
    </row>
    <row r="3336" spans="1:14" x14ac:dyDescent="0.2">
      <c r="A3336" t="s">
        <v>8268</v>
      </c>
      <c r="B3336" t="s">
        <v>88</v>
      </c>
      <c r="C3336" t="s">
        <v>193</v>
      </c>
      <c r="D3336" t="s">
        <v>4935</v>
      </c>
      <c r="E3336">
        <v>170</v>
      </c>
      <c r="F3336">
        <v>14</v>
      </c>
      <c r="G3336">
        <v>151</v>
      </c>
      <c r="H3336">
        <v>3</v>
      </c>
      <c r="I3336">
        <v>2</v>
      </c>
      <c r="J3336">
        <v>0</v>
      </c>
      <c r="K3336">
        <v>0</v>
      </c>
      <c r="L3336">
        <v>0</v>
      </c>
      <c r="M3336">
        <v>0</v>
      </c>
      <c r="N3336">
        <v>0</v>
      </c>
    </row>
    <row r="3337" spans="1:14" x14ac:dyDescent="0.2">
      <c r="A3337" t="s">
        <v>8269</v>
      </c>
      <c r="B3337" t="s">
        <v>88</v>
      </c>
      <c r="C3337" t="s">
        <v>193</v>
      </c>
      <c r="D3337" t="s">
        <v>4937</v>
      </c>
      <c r="E3337">
        <v>126</v>
      </c>
      <c r="F3337">
        <v>7</v>
      </c>
      <c r="G3337">
        <v>116</v>
      </c>
      <c r="H3337">
        <v>1</v>
      </c>
      <c r="I3337">
        <v>2</v>
      </c>
      <c r="J3337">
        <v>44</v>
      </c>
      <c r="K3337">
        <v>0</v>
      </c>
      <c r="L3337">
        <v>0</v>
      </c>
      <c r="M3337">
        <v>0</v>
      </c>
      <c r="N3337">
        <v>0</v>
      </c>
    </row>
    <row r="3338" spans="1:14" x14ac:dyDescent="0.2">
      <c r="A3338" t="s">
        <v>8270</v>
      </c>
      <c r="B3338" t="s">
        <v>88</v>
      </c>
      <c r="C3338" t="s">
        <v>193</v>
      </c>
      <c r="D3338" t="s">
        <v>4939</v>
      </c>
      <c r="E3338">
        <v>44</v>
      </c>
      <c r="F3338">
        <v>8</v>
      </c>
      <c r="G3338">
        <v>36</v>
      </c>
      <c r="H3338">
        <v>0</v>
      </c>
      <c r="I3338">
        <v>0</v>
      </c>
      <c r="J3338">
        <v>126</v>
      </c>
      <c r="K3338">
        <v>0</v>
      </c>
      <c r="L3338">
        <v>0</v>
      </c>
      <c r="M3338">
        <v>0</v>
      </c>
      <c r="N3338">
        <v>0</v>
      </c>
    </row>
    <row r="3339" spans="1:14" x14ac:dyDescent="0.2">
      <c r="A3339" t="s">
        <v>8271</v>
      </c>
      <c r="B3339" t="s">
        <v>88</v>
      </c>
      <c r="C3339" t="s">
        <v>193</v>
      </c>
      <c r="D3339" t="s">
        <v>4941</v>
      </c>
      <c r="E3339">
        <v>126</v>
      </c>
      <c r="F3339">
        <v>6</v>
      </c>
      <c r="G3339">
        <v>117</v>
      </c>
      <c r="H3339">
        <v>1</v>
      </c>
      <c r="I3339">
        <v>2</v>
      </c>
      <c r="J3339">
        <v>44</v>
      </c>
      <c r="K3339">
        <v>0</v>
      </c>
      <c r="L3339">
        <v>0</v>
      </c>
      <c r="M3339">
        <v>0</v>
      </c>
      <c r="N3339">
        <v>0</v>
      </c>
    </row>
    <row r="3340" spans="1:14" x14ac:dyDescent="0.2">
      <c r="A3340" t="s">
        <v>8272</v>
      </c>
      <c r="B3340" t="s">
        <v>88</v>
      </c>
      <c r="C3340" t="s">
        <v>193</v>
      </c>
      <c r="D3340" t="s">
        <v>4943</v>
      </c>
      <c r="E3340">
        <v>40</v>
      </c>
      <c r="F3340">
        <v>7</v>
      </c>
      <c r="G3340">
        <v>32</v>
      </c>
      <c r="H3340">
        <v>1</v>
      </c>
      <c r="I3340">
        <v>0</v>
      </c>
      <c r="J3340">
        <v>130</v>
      </c>
      <c r="K3340">
        <v>0</v>
      </c>
      <c r="L3340">
        <v>0</v>
      </c>
      <c r="M3340">
        <v>0</v>
      </c>
      <c r="N3340">
        <v>0</v>
      </c>
    </row>
    <row r="3341" spans="1:14" x14ac:dyDescent="0.2">
      <c r="A3341" t="s">
        <v>8273</v>
      </c>
      <c r="B3341" t="s">
        <v>88</v>
      </c>
      <c r="C3341" t="s">
        <v>193</v>
      </c>
      <c r="D3341" t="s">
        <v>4925</v>
      </c>
      <c r="E3341">
        <v>0</v>
      </c>
      <c r="F3341">
        <v>0</v>
      </c>
      <c r="G3341">
        <v>0</v>
      </c>
      <c r="H3341">
        <v>0</v>
      </c>
      <c r="I3341">
        <v>0</v>
      </c>
      <c r="J3341">
        <v>0</v>
      </c>
      <c r="K3341">
        <v>169</v>
      </c>
      <c r="L3341">
        <v>168</v>
      </c>
      <c r="M3341">
        <v>1</v>
      </c>
      <c r="N3341">
        <v>0</v>
      </c>
    </row>
    <row r="3342" spans="1:14" x14ac:dyDescent="0.2">
      <c r="A3342" t="s">
        <v>8274</v>
      </c>
      <c r="B3342" t="s">
        <v>88</v>
      </c>
      <c r="C3342" t="s">
        <v>193</v>
      </c>
      <c r="D3342" t="s">
        <v>4927</v>
      </c>
      <c r="E3342">
        <v>0</v>
      </c>
      <c r="F3342">
        <v>0</v>
      </c>
      <c r="G3342">
        <v>0</v>
      </c>
      <c r="H3342">
        <v>0</v>
      </c>
      <c r="I3342">
        <v>0</v>
      </c>
      <c r="J3342">
        <v>0</v>
      </c>
      <c r="K3342">
        <v>150</v>
      </c>
      <c r="L3342">
        <v>149</v>
      </c>
      <c r="M3342">
        <v>1</v>
      </c>
      <c r="N3342">
        <v>0</v>
      </c>
    </row>
    <row r="3343" spans="1:14" x14ac:dyDescent="0.2">
      <c r="A3343" t="s">
        <v>8275</v>
      </c>
      <c r="B3343" t="s">
        <v>88</v>
      </c>
      <c r="C3343" t="s">
        <v>194</v>
      </c>
      <c r="D3343" t="s">
        <v>4929</v>
      </c>
      <c r="E3343">
        <v>78</v>
      </c>
      <c r="F3343">
        <v>19</v>
      </c>
      <c r="G3343">
        <v>57</v>
      </c>
      <c r="H3343">
        <v>1</v>
      </c>
      <c r="I3343">
        <v>1</v>
      </c>
      <c r="J3343">
        <v>20</v>
      </c>
      <c r="K3343">
        <v>0</v>
      </c>
      <c r="L3343">
        <v>0</v>
      </c>
      <c r="M3343">
        <v>0</v>
      </c>
      <c r="N3343">
        <v>0</v>
      </c>
    </row>
    <row r="3344" spans="1:14" x14ac:dyDescent="0.2">
      <c r="A3344" t="s">
        <v>8276</v>
      </c>
      <c r="B3344" t="s">
        <v>88</v>
      </c>
      <c r="C3344" t="s">
        <v>194</v>
      </c>
      <c r="D3344" t="s">
        <v>4931</v>
      </c>
      <c r="E3344">
        <v>98</v>
      </c>
      <c r="F3344">
        <v>8</v>
      </c>
      <c r="G3344">
        <v>88</v>
      </c>
      <c r="H3344">
        <v>1</v>
      </c>
      <c r="I3344">
        <v>1</v>
      </c>
      <c r="J3344">
        <v>0</v>
      </c>
      <c r="K3344">
        <v>0</v>
      </c>
      <c r="L3344">
        <v>0</v>
      </c>
      <c r="M3344">
        <v>0</v>
      </c>
      <c r="N3344">
        <v>0</v>
      </c>
    </row>
    <row r="3345" spans="1:14" x14ac:dyDescent="0.2">
      <c r="A3345" t="s">
        <v>8277</v>
      </c>
      <c r="B3345" t="s">
        <v>88</v>
      </c>
      <c r="C3345" t="s">
        <v>194</v>
      </c>
      <c r="D3345" t="s">
        <v>4933</v>
      </c>
      <c r="E3345">
        <v>20</v>
      </c>
      <c r="F3345">
        <v>2</v>
      </c>
      <c r="G3345">
        <v>18</v>
      </c>
      <c r="H3345">
        <v>0</v>
      </c>
      <c r="I3345">
        <v>0</v>
      </c>
      <c r="J3345">
        <v>78</v>
      </c>
      <c r="K3345">
        <v>0</v>
      </c>
      <c r="L3345">
        <v>0</v>
      </c>
      <c r="M3345">
        <v>0</v>
      </c>
      <c r="N3345">
        <v>0</v>
      </c>
    </row>
    <row r="3346" spans="1:14" x14ac:dyDescent="0.2">
      <c r="A3346" t="s">
        <v>8278</v>
      </c>
      <c r="B3346" t="s">
        <v>88</v>
      </c>
      <c r="C3346" t="s">
        <v>194</v>
      </c>
      <c r="D3346" t="s">
        <v>4935</v>
      </c>
      <c r="E3346">
        <v>98</v>
      </c>
      <c r="F3346">
        <v>8</v>
      </c>
      <c r="G3346">
        <v>88</v>
      </c>
      <c r="H3346">
        <v>1</v>
      </c>
      <c r="I3346">
        <v>1</v>
      </c>
      <c r="J3346">
        <v>0</v>
      </c>
      <c r="K3346">
        <v>0</v>
      </c>
      <c r="L3346">
        <v>0</v>
      </c>
      <c r="M3346">
        <v>0</v>
      </c>
      <c r="N3346">
        <v>0</v>
      </c>
    </row>
    <row r="3347" spans="1:14" x14ac:dyDescent="0.2">
      <c r="A3347" t="s">
        <v>8279</v>
      </c>
      <c r="B3347" t="s">
        <v>88</v>
      </c>
      <c r="C3347" t="s">
        <v>194</v>
      </c>
      <c r="D3347" t="s">
        <v>4937</v>
      </c>
      <c r="E3347">
        <v>78</v>
      </c>
      <c r="F3347">
        <v>12</v>
      </c>
      <c r="G3347">
        <v>64</v>
      </c>
      <c r="H3347">
        <v>1</v>
      </c>
      <c r="I3347">
        <v>1</v>
      </c>
      <c r="J3347">
        <v>20</v>
      </c>
      <c r="K3347">
        <v>0</v>
      </c>
      <c r="L3347">
        <v>0</v>
      </c>
      <c r="M3347">
        <v>0</v>
      </c>
      <c r="N3347">
        <v>0</v>
      </c>
    </row>
    <row r="3348" spans="1:14" x14ac:dyDescent="0.2">
      <c r="A3348" t="s">
        <v>8280</v>
      </c>
      <c r="B3348" t="s">
        <v>88</v>
      </c>
      <c r="C3348" t="s">
        <v>194</v>
      </c>
      <c r="D3348" t="s">
        <v>4939</v>
      </c>
      <c r="E3348">
        <v>20</v>
      </c>
      <c r="F3348">
        <v>2</v>
      </c>
      <c r="G3348">
        <v>18</v>
      </c>
      <c r="H3348">
        <v>0</v>
      </c>
      <c r="I3348">
        <v>0</v>
      </c>
      <c r="J3348">
        <v>78</v>
      </c>
      <c r="K3348">
        <v>0</v>
      </c>
      <c r="L3348">
        <v>0</v>
      </c>
      <c r="M3348">
        <v>0</v>
      </c>
      <c r="N3348">
        <v>0</v>
      </c>
    </row>
    <row r="3349" spans="1:14" x14ac:dyDescent="0.2">
      <c r="A3349" t="s">
        <v>8281</v>
      </c>
      <c r="B3349" t="s">
        <v>88</v>
      </c>
      <c r="C3349" t="s">
        <v>194</v>
      </c>
      <c r="D3349" t="s">
        <v>4941</v>
      </c>
      <c r="E3349">
        <v>78</v>
      </c>
      <c r="F3349">
        <v>7</v>
      </c>
      <c r="G3349">
        <v>69</v>
      </c>
      <c r="H3349">
        <v>1</v>
      </c>
      <c r="I3349">
        <v>1</v>
      </c>
      <c r="J3349">
        <v>20</v>
      </c>
      <c r="K3349">
        <v>0</v>
      </c>
      <c r="L3349">
        <v>0</v>
      </c>
      <c r="M3349">
        <v>0</v>
      </c>
      <c r="N3349">
        <v>0</v>
      </c>
    </row>
    <row r="3350" spans="1:14" x14ac:dyDescent="0.2">
      <c r="A3350" t="s">
        <v>8282</v>
      </c>
      <c r="B3350" t="s">
        <v>88</v>
      </c>
      <c r="C3350" t="s">
        <v>194</v>
      </c>
      <c r="D3350" t="s">
        <v>4943</v>
      </c>
      <c r="E3350">
        <v>20</v>
      </c>
      <c r="F3350">
        <v>2</v>
      </c>
      <c r="G3350">
        <v>18</v>
      </c>
      <c r="H3350">
        <v>0</v>
      </c>
      <c r="I3350">
        <v>0</v>
      </c>
      <c r="J3350">
        <v>78</v>
      </c>
      <c r="K3350">
        <v>0</v>
      </c>
      <c r="L3350">
        <v>0</v>
      </c>
      <c r="M3350">
        <v>0</v>
      </c>
      <c r="N3350">
        <v>0</v>
      </c>
    </row>
    <row r="3351" spans="1:14" x14ac:dyDescent="0.2">
      <c r="A3351" t="s">
        <v>8283</v>
      </c>
      <c r="B3351" t="s">
        <v>88</v>
      </c>
      <c r="C3351" t="s">
        <v>194</v>
      </c>
      <c r="D3351" t="s">
        <v>4925</v>
      </c>
      <c r="E3351">
        <v>0</v>
      </c>
      <c r="F3351">
        <v>0</v>
      </c>
      <c r="G3351">
        <v>0</v>
      </c>
      <c r="H3351">
        <v>0</v>
      </c>
      <c r="I3351">
        <v>0</v>
      </c>
      <c r="J3351">
        <v>0</v>
      </c>
      <c r="K3351">
        <v>98</v>
      </c>
      <c r="L3351">
        <v>97</v>
      </c>
      <c r="M3351">
        <v>1</v>
      </c>
      <c r="N3351">
        <v>0</v>
      </c>
    </row>
    <row r="3352" spans="1:14" x14ac:dyDescent="0.2">
      <c r="A3352" t="s">
        <v>8284</v>
      </c>
      <c r="B3352" t="s">
        <v>88</v>
      </c>
      <c r="C3352" t="s">
        <v>194</v>
      </c>
      <c r="D3352" t="s">
        <v>4927</v>
      </c>
      <c r="E3352">
        <v>0</v>
      </c>
      <c r="F3352">
        <v>0</v>
      </c>
      <c r="G3352">
        <v>0</v>
      </c>
      <c r="H3352">
        <v>0</v>
      </c>
      <c r="I3352">
        <v>0</v>
      </c>
      <c r="J3352">
        <v>0</v>
      </c>
      <c r="K3352">
        <v>94</v>
      </c>
      <c r="L3352">
        <v>93</v>
      </c>
      <c r="M3352">
        <v>1</v>
      </c>
      <c r="N3352">
        <v>0</v>
      </c>
    </row>
    <row r="3353" spans="1:14" x14ac:dyDescent="0.2">
      <c r="A3353" t="s">
        <v>8285</v>
      </c>
      <c r="B3353" t="s">
        <v>88</v>
      </c>
      <c r="C3353" t="s">
        <v>195</v>
      </c>
      <c r="D3353" t="s">
        <v>4929</v>
      </c>
      <c r="E3353">
        <v>53</v>
      </c>
      <c r="F3353">
        <v>11</v>
      </c>
      <c r="G3353">
        <v>42</v>
      </c>
      <c r="H3353">
        <v>0</v>
      </c>
      <c r="I3353">
        <v>0</v>
      </c>
      <c r="J3353">
        <v>25</v>
      </c>
      <c r="K3353">
        <v>0</v>
      </c>
      <c r="L3353">
        <v>0</v>
      </c>
      <c r="M3353">
        <v>0</v>
      </c>
      <c r="N3353">
        <v>0</v>
      </c>
    </row>
    <row r="3354" spans="1:14" x14ac:dyDescent="0.2">
      <c r="A3354" t="s">
        <v>8286</v>
      </c>
      <c r="B3354" t="s">
        <v>88</v>
      </c>
      <c r="C3354" t="s">
        <v>195</v>
      </c>
      <c r="D3354" t="s">
        <v>4931</v>
      </c>
      <c r="E3354">
        <v>78</v>
      </c>
      <c r="F3354">
        <v>13</v>
      </c>
      <c r="G3354">
        <v>65</v>
      </c>
      <c r="H3354">
        <v>0</v>
      </c>
      <c r="I3354">
        <v>0</v>
      </c>
      <c r="J3354">
        <v>0</v>
      </c>
      <c r="K3354">
        <v>0</v>
      </c>
      <c r="L3354">
        <v>0</v>
      </c>
      <c r="M3354">
        <v>0</v>
      </c>
      <c r="N3354">
        <v>0</v>
      </c>
    </row>
    <row r="3355" spans="1:14" x14ac:dyDescent="0.2">
      <c r="A3355" t="s">
        <v>8287</v>
      </c>
      <c r="B3355" t="s">
        <v>88</v>
      </c>
      <c r="C3355" t="s">
        <v>195</v>
      </c>
      <c r="D3355" t="s">
        <v>4933</v>
      </c>
      <c r="E3355">
        <v>25</v>
      </c>
      <c r="F3355">
        <v>3</v>
      </c>
      <c r="G3355">
        <v>22</v>
      </c>
      <c r="H3355">
        <v>0</v>
      </c>
      <c r="I3355">
        <v>0</v>
      </c>
      <c r="J3355">
        <v>53</v>
      </c>
      <c r="K3355">
        <v>0</v>
      </c>
      <c r="L3355">
        <v>0</v>
      </c>
      <c r="M3355">
        <v>0</v>
      </c>
      <c r="N3355">
        <v>0</v>
      </c>
    </row>
    <row r="3356" spans="1:14" x14ac:dyDescent="0.2">
      <c r="A3356" t="s">
        <v>8288</v>
      </c>
      <c r="B3356" t="s">
        <v>88</v>
      </c>
      <c r="C3356" t="s">
        <v>195</v>
      </c>
      <c r="D3356" t="s">
        <v>4935</v>
      </c>
      <c r="E3356">
        <v>78</v>
      </c>
      <c r="F3356">
        <v>13</v>
      </c>
      <c r="G3356">
        <v>65</v>
      </c>
      <c r="H3356">
        <v>0</v>
      </c>
      <c r="I3356">
        <v>0</v>
      </c>
      <c r="J3356">
        <v>0</v>
      </c>
      <c r="K3356">
        <v>0</v>
      </c>
      <c r="L3356">
        <v>0</v>
      </c>
      <c r="M3356">
        <v>0</v>
      </c>
      <c r="N3356">
        <v>0</v>
      </c>
    </row>
    <row r="3357" spans="1:14" x14ac:dyDescent="0.2">
      <c r="A3357" t="s">
        <v>8289</v>
      </c>
      <c r="B3357" t="s">
        <v>88</v>
      </c>
      <c r="C3357" t="s">
        <v>195</v>
      </c>
      <c r="D3357" t="s">
        <v>4937</v>
      </c>
      <c r="E3357">
        <v>53</v>
      </c>
      <c r="F3357">
        <v>11</v>
      </c>
      <c r="G3357">
        <v>42</v>
      </c>
      <c r="H3357">
        <v>0</v>
      </c>
      <c r="I3357">
        <v>0</v>
      </c>
      <c r="J3357">
        <v>25</v>
      </c>
      <c r="K3357">
        <v>0</v>
      </c>
      <c r="L3357">
        <v>0</v>
      </c>
      <c r="M3357">
        <v>0</v>
      </c>
      <c r="N3357">
        <v>0</v>
      </c>
    </row>
    <row r="3358" spans="1:14" x14ac:dyDescent="0.2">
      <c r="A3358" t="s">
        <v>8290</v>
      </c>
      <c r="B3358" t="s">
        <v>88</v>
      </c>
      <c r="C3358" t="s">
        <v>195</v>
      </c>
      <c r="D3358" t="s">
        <v>4939</v>
      </c>
      <c r="E3358">
        <v>25</v>
      </c>
      <c r="F3358">
        <v>6</v>
      </c>
      <c r="G3358">
        <v>19</v>
      </c>
      <c r="H3358">
        <v>0</v>
      </c>
      <c r="I3358">
        <v>0</v>
      </c>
      <c r="J3358">
        <v>53</v>
      </c>
      <c r="K3358">
        <v>0</v>
      </c>
      <c r="L3358">
        <v>0</v>
      </c>
      <c r="M3358">
        <v>0</v>
      </c>
      <c r="N3358">
        <v>0</v>
      </c>
    </row>
    <row r="3359" spans="1:14" x14ac:dyDescent="0.2">
      <c r="A3359" t="s">
        <v>8291</v>
      </c>
      <c r="B3359" t="s">
        <v>88</v>
      </c>
      <c r="C3359" t="s">
        <v>195</v>
      </c>
      <c r="D3359" t="s">
        <v>4941</v>
      </c>
      <c r="E3359">
        <v>53</v>
      </c>
      <c r="F3359">
        <v>10</v>
      </c>
      <c r="G3359">
        <v>43</v>
      </c>
      <c r="H3359">
        <v>0</v>
      </c>
      <c r="I3359">
        <v>0</v>
      </c>
      <c r="J3359">
        <v>25</v>
      </c>
      <c r="K3359">
        <v>0</v>
      </c>
      <c r="L3359">
        <v>0</v>
      </c>
      <c r="M3359">
        <v>0</v>
      </c>
      <c r="N3359">
        <v>0</v>
      </c>
    </row>
    <row r="3360" spans="1:14" x14ac:dyDescent="0.2">
      <c r="A3360" t="s">
        <v>8292</v>
      </c>
      <c r="B3360" t="s">
        <v>88</v>
      </c>
      <c r="C3360" t="s">
        <v>195</v>
      </c>
      <c r="D3360" t="s">
        <v>4943</v>
      </c>
      <c r="E3360">
        <v>25</v>
      </c>
      <c r="F3360">
        <v>3</v>
      </c>
      <c r="G3360">
        <v>22</v>
      </c>
      <c r="H3360">
        <v>0</v>
      </c>
      <c r="I3360">
        <v>0</v>
      </c>
      <c r="J3360">
        <v>53</v>
      </c>
      <c r="K3360">
        <v>0</v>
      </c>
      <c r="L3360">
        <v>0</v>
      </c>
      <c r="M3360">
        <v>0</v>
      </c>
      <c r="N3360">
        <v>0</v>
      </c>
    </row>
    <row r="3361" spans="1:14" x14ac:dyDescent="0.2">
      <c r="A3361" t="s">
        <v>8293</v>
      </c>
      <c r="B3361" t="s">
        <v>88</v>
      </c>
      <c r="C3361" t="s">
        <v>195</v>
      </c>
      <c r="D3361" t="s">
        <v>4925</v>
      </c>
      <c r="E3361">
        <v>0</v>
      </c>
      <c r="F3361">
        <v>0</v>
      </c>
      <c r="G3361">
        <v>0</v>
      </c>
      <c r="H3361">
        <v>0</v>
      </c>
      <c r="I3361">
        <v>0</v>
      </c>
      <c r="J3361">
        <v>0</v>
      </c>
      <c r="K3361">
        <v>78</v>
      </c>
      <c r="L3361">
        <v>78</v>
      </c>
      <c r="M3361">
        <v>0</v>
      </c>
      <c r="N3361">
        <v>0</v>
      </c>
    </row>
    <row r="3362" spans="1:14" x14ac:dyDescent="0.2">
      <c r="A3362" t="s">
        <v>8294</v>
      </c>
      <c r="B3362" t="s">
        <v>88</v>
      </c>
      <c r="C3362" t="s">
        <v>195</v>
      </c>
      <c r="D3362" t="s">
        <v>4927</v>
      </c>
      <c r="E3362">
        <v>0</v>
      </c>
      <c r="F3362">
        <v>0</v>
      </c>
      <c r="G3362">
        <v>0</v>
      </c>
      <c r="H3362">
        <v>0</v>
      </c>
      <c r="I3362">
        <v>0</v>
      </c>
      <c r="J3362">
        <v>0</v>
      </c>
      <c r="K3362">
        <v>76</v>
      </c>
      <c r="L3362">
        <v>76</v>
      </c>
      <c r="M3362">
        <v>0</v>
      </c>
      <c r="N3362">
        <v>0</v>
      </c>
    </row>
    <row r="3363" spans="1:14" x14ac:dyDescent="0.2">
      <c r="A3363" t="s">
        <v>8295</v>
      </c>
      <c r="B3363" t="s">
        <v>88</v>
      </c>
      <c r="C3363" t="s">
        <v>196</v>
      </c>
      <c r="D3363" t="s">
        <v>4929</v>
      </c>
      <c r="E3363">
        <v>128</v>
      </c>
      <c r="F3363">
        <v>20</v>
      </c>
      <c r="G3363">
        <v>106</v>
      </c>
      <c r="H3363">
        <v>0</v>
      </c>
      <c r="I3363">
        <v>2</v>
      </c>
      <c r="J3363">
        <v>60</v>
      </c>
      <c r="K3363">
        <v>0</v>
      </c>
      <c r="L3363">
        <v>0</v>
      </c>
      <c r="M3363">
        <v>0</v>
      </c>
      <c r="N3363">
        <v>0</v>
      </c>
    </row>
    <row r="3364" spans="1:14" x14ac:dyDescent="0.2">
      <c r="A3364" t="s">
        <v>8296</v>
      </c>
      <c r="B3364" t="s">
        <v>88</v>
      </c>
      <c r="C3364" t="s">
        <v>196</v>
      </c>
      <c r="D3364" t="s">
        <v>4931</v>
      </c>
      <c r="E3364">
        <v>188</v>
      </c>
      <c r="F3364">
        <v>27</v>
      </c>
      <c r="G3364">
        <v>158</v>
      </c>
      <c r="H3364">
        <v>1</v>
      </c>
      <c r="I3364">
        <v>2</v>
      </c>
      <c r="J3364">
        <v>0</v>
      </c>
      <c r="K3364">
        <v>0</v>
      </c>
      <c r="L3364">
        <v>0</v>
      </c>
      <c r="M3364">
        <v>0</v>
      </c>
      <c r="N3364">
        <v>0</v>
      </c>
    </row>
    <row r="3365" spans="1:14" x14ac:dyDescent="0.2">
      <c r="A3365" t="s">
        <v>8297</v>
      </c>
      <c r="B3365" t="s">
        <v>88</v>
      </c>
      <c r="C3365" t="s">
        <v>196</v>
      </c>
      <c r="D3365" t="s">
        <v>4933</v>
      </c>
      <c r="E3365">
        <v>50</v>
      </c>
      <c r="F3365">
        <v>6</v>
      </c>
      <c r="G3365">
        <v>44</v>
      </c>
      <c r="H3365">
        <v>0</v>
      </c>
      <c r="I3365">
        <v>0</v>
      </c>
      <c r="J3365">
        <v>138</v>
      </c>
      <c r="K3365">
        <v>0</v>
      </c>
      <c r="L3365">
        <v>0</v>
      </c>
      <c r="M3365">
        <v>0</v>
      </c>
      <c r="N3365">
        <v>0</v>
      </c>
    </row>
    <row r="3366" spans="1:14" x14ac:dyDescent="0.2">
      <c r="A3366" t="s">
        <v>8298</v>
      </c>
      <c r="B3366" t="s">
        <v>88</v>
      </c>
      <c r="C3366" t="s">
        <v>196</v>
      </c>
      <c r="D3366" t="s">
        <v>4935</v>
      </c>
      <c r="E3366">
        <v>188</v>
      </c>
      <c r="F3366">
        <v>27</v>
      </c>
      <c r="G3366">
        <v>158</v>
      </c>
      <c r="H3366">
        <v>1</v>
      </c>
      <c r="I3366">
        <v>2</v>
      </c>
      <c r="J3366">
        <v>0</v>
      </c>
      <c r="K3366">
        <v>0</v>
      </c>
      <c r="L3366">
        <v>0</v>
      </c>
      <c r="M3366">
        <v>0</v>
      </c>
      <c r="N3366">
        <v>0</v>
      </c>
    </row>
    <row r="3367" spans="1:14" x14ac:dyDescent="0.2">
      <c r="A3367" t="s">
        <v>8299</v>
      </c>
      <c r="B3367" t="s">
        <v>88</v>
      </c>
      <c r="C3367" t="s">
        <v>196</v>
      </c>
      <c r="D3367" t="s">
        <v>4937</v>
      </c>
      <c r="E3367">
        <v>128</v>
      </c>
      <c r="F3367">
        <v>20</v>
      </c>
      <c r="G3367">
        <v>106</v>
      </c>
      <c r="H3367">
        <v>0</v>
      </c>
      <c r="I3367">
        <v>2</v>
      </c>
      <c r="J3367">
        <v>60</v>
      </c>
      <c r="K3367">
        <v>0</v>
      </c>
      <c r="L3367">
        <v>0</v>
      </c>
      <c r="M3367">
        <v>0</v>
      </c>
      <c r="N3367">
        <v>0</v>
      </c>
    </row>
    <row r="3368" spans="1:14" x14ac:dyDescent="0.2">
      <c r="A3368" t="s">
        <v>8300</v>
      </c>
      <c r="B3368" t="s">
        <v>88</v>
      </c>
      <c r="C3368" t="s">
        <v>196</v>
      </c>
      <c r="D3368" t="s">
        <v>4939</v>
      </c>
      <c r="E3368">
        <v>60</v>
      </c>
      <c r="F3368">
        <v>10</v>
      </c>
      <c r="G3368">
        <v>49</v>
      </c>
      <c r="H3368">
        <v>1</v>
      </c>
      <c r="I3368">
        <v>0</v>
      </c>
      <c r="J3368">
        <v>128</v>
      </c>
      <c r="K3368">
        <v>0</v>
      </c>
      <c r="L3368">
        <v>0</v>
      </c>
      <c r="M3368">
        <v>0</v>
      </c>
      <c r="N3368">
        <v>0</v>
      </c>
    </row>
    <row r="3369" spans="1:14" x14ac:dyDescent="0.2">
      <c r="A3369" t="s">
        <v>8301</v>
      </c>
      <c r="B3369" t="s">
        <v>88</v>
      </c>
      <c r="C3369" t="s">
        <v>196</v>
      </c>
      <c r="D3369" t="s">
        <v>4941</v>
      </c>
      <c r="E3369">
        <v>128</v>
      </c>
      <c r="F3369">
        <v>18</v>
      </c>
      <c r="G3369">
        <v>108</v>
      </c>
      <c r="H3369">
        <v>0</v>
      </c>
      <c r="I3369">
        <v>2</v>
      </c>
      <c r="J3369">
        <v>60</v>
      </c>
      <c r="K3369">
        <v>0</v>
      </c>
      <c r="L3369">
        <v>0</v>
      </c>
      <c r="M3369">
        <v>0</v>
      </c>
      <c r="N3369">
        <v>0</v>
      </c>
    </row>
    <row r="3370" spans="1:14" x14ac:dyDescent="0.2">
      <c r="A3370" t="s">
        <v>8302</v>
      </c>
      <c r="B3370" t="s">
        <v>88</v>
      </c>
      <c r="C3370" t="s">
        <v>196</v>
      </c>
      <c r="D3370" t="s">
        <v>4943</v>
      </c>
      <c r="E3370">
        <v>53</v>
      </c>
      <c r="F3370">
        <v>6</v>
      </c>
      <c r="G3370">
        <v>47</v>
      </c>
      <c r="H3370">
        <v>0</v>
      </c>
      <c r="I3370">
        <v>0</v>
      </c>
      <c r="J3370">
        <v>135</v>
      </c>
      <c r="K3370">
        <v>0</v>
      </c>
      <c r="L3370">
        <v>0</v>
      </c>
      <c r="M3370">
        <v>0</v>
      </c>
      <c r="N3370">
        <v>0</v>
      </c>
    </row>
    <row r="3371" spans="1:14" x14ac:dyDescent="0.2">
      <c r="A3371" t="s">
        <v>8303</v>
      </c>
      <c r="B3371" t="s">
        <v>88</v>
      </c>
      <c r="C3371" t="s">
        <v>196</v>
      </c>
      <c r="D3371" t="s">
        <v>4925</v>
      </c>
      <c r="E3371">
        <v>0</v>
      </c>
      <c r="F3371">
        <v>0</v>
      </c>
      <c r="G3371">
        <v>0</v>
      </c>
      <c r="H3371">
        <v>0</v>
      </c>
      <c r="I3371">
        <v>0</v>
      </c>
      <c r="J3371">
        <v>0</v>
      </c>
      <c r="K3371">
        <v>188</v>
      </c>
      <c r="L3371">
        <v>186</v>
      </c>
      <c r="M3371">
        <v>1</v>
      </c>
      <c r="N3371">
        <v>1</v>
      </c>
    </row>
    <row r="3372" spans="1:14" x14ac:dyDescent="0.2">
      <c r="A3372" t="s">
        <v>8304</v>
      </c>
      <c r="B3372" t="s">
        <v>88</v>
      </c>
      <c r="C3372" t="s">
        <v>196</v>
      </c>
      <c r="D3372" t="s">
        <v>4927</v>
      </c>
      <c r="E3372">
        <v>0</v>
      </c>
      <c r="F3372">
        <v>0</v>
      </c>
      <c r="G3372">
        <v>0</v>
      </c>
      <c r="H3372">
        <v>0</v>
      </c>
      <c r="I3372">
        <v>0</v>
      </c>
      <c r="J3372">
        <v>0</v>
      </c>
      <c r="K3372">
        <v>180</v>
      </c>
      <c r="L3372">
        <v>178</v>
      </c>
      <c r="M3372">
        <v>1</v>
      </c>
      <c r="N3372">
        <v>1</v>
      </c>
    </row>
    <row r="3373" spans="1:14" x14ac:dyDescent="0.2">
      <c r="A3373" t="s">
        <v>8305</v>
      </c>
      <c r="B3373" t="s">
        <v>88</v>
      </c>
      <c r="C3373" t="s">
        <v>197</v>
      </c>
      <c r="D3373" t="s">
        <v>4929</v>
      </c>
      <c r="E3373">
        <v>60</v>
      </c>
      <c r="F3373">
        <v>9</v>
      </c>
      <c r="G3373">
        <v>51</v>
      </c>
      <c r="H3373">
        <v>0</v>
      </c>
      <c r="I3373">
        <v>0</v>
      </c>
      <c r="J3373">
        <v>26</v>
      </c>
      <c r="K3373">
        <v>0</v>
      </c>
      <c r="L3373">
        <v>0</v>
      </c>
      <c r="M3373">
        <v>0</v>
      </c>
      <c r="N3373">
        <v>0</v>
      </c>
    </row>
    <row r="3374" spans="1:14" x14ac:dyDescent="0.2">
      <c r="A3374" t="s">
        <v>8306</v>
      </c>
      <c r="B3374" t="s">
        <v>88</v>
      </c>
      <c r="C3374" t="s">
        <v>197</v>
      </c>
      <c r="D3374" t="s">
        <v>4931</v>
      </c>
      <c r="E3374">
        <v>86</v>
      </c>
      <c r="F3374">
        <v>10</v>
      </c>
      <c r="G3374">
        <v>76</v>
      </c>
      <c r="H3374">
        <v>0</v>
      </c>
      <c r="I3374">
        <v>0</v>
      </c>
      <c r="J3374">
        <v>0</v>
      </c>
      <c r="K3374">
        <v>0</v>
      </c>
      <c r="L3374">
        <v>0</v>
      </c>
      <c r="M3374">
        <v>0</v>
      </c>
      <c r="N3374">
        <v>0</v>
      </c>
    </row>
    <row r="3375" spans="1:14" x14ac:dyDescent="0.2">
      <c r="A3375" t="s">
        <v>8307</v>
      </c>
      <c r="B3375" t="s">
        <v>88</v>
      </c>
      <c r="C3375" t="s">
        <v>197</v>
      </c>
      <c r="D3375" t="s">
        <v>4933</v>
      </c>
      <c r="E3375">
        <v>25</v>
      </c>
      <c r="F3375">
        <v>1</v>
      </c>
      <c r="G3375">
        <v>24</v>
      </c>
      <c r="H3375">
        <v>0</v>
      </c>
      <c r="I3375">
        <v>0</v>
      </c>
      <c r="J3375">
        <v>61</v>
      </c>
      <c r="K3375">
        <v>0</v>
      </c>
      <c r="L3375">
        <v>0</v>
      </c>
      <c r="M3375">
        <v>0</v>
      </c>
      <c r="N3375">
        <v>0</v>
      </c>
    </row>
    <row r="3376" spans="1:14" x14ac:dyDescent="0.2">
      <c r="A3376" t="s">
        <v>8308</v>
      </c>
      <c r="B3376" t="s">
        <v>88</v>
      </c>
      <c r="C3376" t="s">
        <v>197</v>
      </c>
      <c r="D3376" t="s">
        <v>4935</v>
      </c>
      <c r="E3376">
        <v>86</v>
      </c>
      <c r="F3376">
        <v>10</v>
      </c>
      <c r="G3376">
        <v>76</v>
      </c>
      <c r="H3376">
        <v>0</v>
      </c>
      <c r="I3376">
        <v>0</v>
      </c>
      <c r="J3376">
        <v>0</v>
      </c>
      <c r="K3376">
        <v>0</v>
      </c>
      <c r="L3376">
        <v>0</v>
      </c>
      <c r="M3376">
        <v>0</v>
      </c>
      <c r="N3376">
        <v>0</v>
      </c>
    </row>
    <row r="3377" spans="1:14" x14ac:dyDescent="0.2">
      <c r="A3377" t="s">
        <v>8309</v>
      </c>
      <c r="B3377" t="s">
        <v>88</v>
      </c>
      <c r="C3377" t="s">
        <v>197</v>
      </c>
      <c r="D3377" t="s">
        <v>4937</v>
      </c>
      <c r="E3377">
        <v>60</v>
      </c>
      <c r="F3377">
        <v>9</v>
      </c>
      <c r="G3377">
        <v>51</v>
      </c>
      <c r="H3377">
        <v>0</v>
      </c>
      <c r="I3377">
        <v>0</v>
      </c>
      <c r="J3377">
        <v>26</v>
      </c>
      <c r="K3377">
        <v>0</v>
      </c>
      <c r="L3377">
        <v>0</v>
      </c>
      <c r="M3377">
        <v>0</v>
      </c>
      <c r="N3377">
        <v>0</v>
      </c>
    </row>
    <row r="3378" spans="1:14" x14ac:dyDescent="0.2">
      <c r="A3378" t="s">
        <v>8310</v>
      </c>
      <c r="B3378" t="s">
        <v>88</v>
      </c>
      <c r="C3378" t="s">
        <v>197</v>
      </c>
      <c r="D3378" t="s">
        <v>4939</v>
      </c>
      <c r="E3378">
        <v>26</v>
      </c>
      <c r="F3378">
        <v>3</v>
      </c>
      <c r="G3378">
        <v>23</v>
      </c>
      <c r="H3378">
        <v>0</v>
      </c>
      <c r="I3378">
        <v>0</v>
      </c>
      <c r="J3378">
        <v>60</v>
      </c>
      <c r="K3378">
        <v>0</v>
      </c>
      <c r="L3378">
        <v>0</v>
      </c>
      <c r="M3378">
        <v>0</v>
      </c>
      <c r="N3378">
        <v>0</v>
      </c>
    </row>
    <row r="3379" spans="1:14" x14ac:dyDescent="0.2">
      <c r="A3379" t="s">
        <v>8311</v>
      </c>
      <c r="B3379" t="s">
        <v>88</v>
      </c>
      <c r="C3379" t="s">
        <v>197</v>
      </c>
      <c r="D3379" t="s">
        <v>4941</v>
      </c>
      <c r="E3379">
        <v>60</v>
      </c>
      <c r="F3379">
        <v>8</v>
      </c>
      <c r="G3379">
        <v>52</v>
      </c>
      <c r="H3379">
        <v>0</v>
      </c>
      <c r="I3379">
        <v>0</v>
      </c>
      <c r="J3379">
        <v>26</v>
      </c>
      <c r="K3379">
        <v>0</v>
      </c>
      <c r="L3379">
        <v>0</v>
      </c>
      <c r="M3379">
        <v>0</v>
      </c>
      <c r="N3379">
        <v>0</v>
      </c>
    </row>
    <row r="3380" spans="1:14" x14ac:dyDescent="0.2">
      <c r="A3380" t="s">
        <v>8312</v>
      </c>
      <c r="B3380" t="s">
        <v>88</v>
      </c>
      <c r="C3380" t="s">
        <v>197</v>
      </c>
      <c r="D3380" t="s">
        <v>4943</v>
      </c>
      <c r="E3380">
        <v>25</v>
      </c>
      <c r="F3380">
        <v>1</v>
      </c>
      <c r="G3380">
        <v>24</v>
      </c>
      <c r="H3380">
        <v>0</v>
      </c>
      <c r="I3380">
        <v>0</v>
      </c>
      <c r="J3380">
        <v>61</v>
      </c>
      <c r="K3380">
        <v>0</v>
      </c>
      <c r="L3380">
        <v>0</v>
      </c>
      <c r="M3380">
        <v>0</v>
      </c>
      <c r="N3380">
        <v>0</v>
      </c>
    </row>
    <row r="3381" spans="1:14" x14ac:dyDescent="0.2">
      <c r="A3381" t="s">
        <v>8313</v>
      </c>
      <c r="B3381" t="s">
        <v>88</v>
      </c>
      <c r="C3381" t="s">
        <v>197</v>
      </c>
      <c r="D3381" t="s">
        <v>4925</v>
      </c>
      <c r="E3381">
        <v>0</v>
      </c>
      <c r="F3381">
        <v>0</v>
      </c>
      <c r="G3381">
        <v>0</v>
      </c>
      <c r="H3381">
        <v>0</v>
      </c>
      <c r="I3381">
        <v>0</v>
      </c>
      <c r="J3381">
        <v>0</v>
      </c>
      <c r="K3381">
        <v>86</v>
      </c>
      <c r="L3381">
        <v>86</v>
      </c>
      <c r="M3381">
        <v>0</v>
      </c>
      <c r="N3381">
        <v>0</v>
      </c>
    </row>
    <row r="3382" spans="1:14" x14ac:dyDescent="0.2">
      <c r="A3382" t="s">
        <v>8314</v>
      </c>
      <c r="B3382" t="s">
        <v>88</v>
      </c>
      <c r="C3382" t="s">
        <v>197</v>
      </c>
      <c r="D3382" t="s">
        <v>4927</v>
      </c>
      <c r="E3382">
        <v>0</v>
      </c>
      <c r="F3382">
        <v>0</v>
      </c>
      <c r="G3382">
        <v>0</v>
      </c>
      <c r="H3382">
        <v>0</v>
      </c>
      <c r="I3382">
        <v>0</v>
      </c>
      <c r="J3382">
        <v>0</v>
      </c>
      <c r="K3382">
        <v>83</v>
      </c>
      <c r="L3382">
        <v>83</v>
      </c>
      <c r="M3382">
        <v>0</v>
      </c>
      <c r="N3382">
        <v>0</v>
      </c>
    </row>
    <row r="3383" spans="1:14" x14ac:dyDescent="0.2">
      <c r="A3383" t="s">
        <v>8315</v>
      </c>
      <c r="B3383" t="s">
        <v>88</v>
      </c>
      <c r="C3383" t="s">
        <v>276</v>
      </c>
      <c r="D3383" t="s">
        <v>4929</v>
      </c>
      <c r="E3383">
        <v>3</v>
      </c>
      <c r="F3383">
        <v>0</v>
      </c>
      <c r="G3383">
        <v>3</v>
      </c>
      <c r="H3383">
        <v>0</v>
      </c>
      <c r="I3383">
        <v>0</v>
      </c>
      <c r="J3383">
        <v>2</v>
      </c>
      <c r="K3383">
        <v>0</v>
      </c>
      <c r="L3383">
        <v>0</v>
      </c>
      <c r="M3383">
        <v>0</v>
      </c>
      <c r="N3383">
        <v>0</v>
      </c>
    </row>
    <row r="3384" spans="1:14" x14ac:dyDescent="0.2">
      <c r="A3384" t="s">
        <v>8316</v>
      </c>
      <c r="B3384" t="s">
        <v>88</v>
      </c>
      <c r="C3384" t="s">
        <v>276</v>
      </c>
      <c r="D3384" t="s">
        <v>4931</v>
      </c>
      <c r="E3384">
        <v>5</v>
      </c>
      <c r="F3384">
        <v>0</v>
      </c>
      <c r="G3384">
        <v>5</v>
      </c>
      <c r="H3384">
        <v>0</v>
      </c>
      <c r="I3384">
        <v>0</v>
      </c>
      <c r="J3384">
        <v>0</v>
      </c>
      <c r="K3384">
        <v>0</v>
      </c>
      <c r="L3384">
        <v>0</v>
      </c>
      <c r="M3384">
        <v>0</v>
      </c>
      <c r="N3384">
        <v>0</v>
      </c>
    </row>
    <row r="3385" spans="1:14" x14ac:dyDescent="0.2">
      <c r="A3385" t="s">
        <v>8317</v>
      </c>
      <c r="B3385" t="s">
        <v>88</v>
      </c>
      <c r="C3385" t="s">
        <v>276</v>
      </c>
      <c r="D3385" t="s">
        <v>4933</v>
      </c>
      <c r="E3385">
        <v>2</v>
      </c>
      <c r="F3385">
        <v>0</v>
      </c>
      <c r="G3385">
        <v>2</v>
      </c>
      <c r="H3385">
        <v>0</v>
      </c>
      <c r="I3385">
        <v>0</v>
      </c>
      <c r="J3385">
        <v>3</v>
      </c>
      <c r="K3385">
        <v>0</v>
      </c>
      <c r="L3385">
        <v>0</v>
      </c>
      <c r="M3385">
        <v>0</v>
      </c>
      <c r="N3385">
        <v>0</v>
      </c>
    </row>
    <row r="3386" spans="1:14" x14ac:dyDescent="0.2">
      <c r="A3386" t="s">
        <v>8318</v>
      </c>
      <c r="B3386" t="s">
        <v>88</v>
      </c>
      <c r="C3386" t="s">
        <v>276</v>
      </c>
      <c r="D3386" t="s">
        <v>4935</v>
      </c>
      <c r="E3386">
        <v>5</v>
      </c>
      <c r="F3386">
        <v>0</v>
      </c>
      <c r="G3386">
        <v>5</v>
      </c>
      <c r="H3386">
        <v>0</v>
      </c>
      <c r="I3386">
        <v>0</v>
      </c>
      <c r="J3386">
        <v>0</v>
      </c>
      <c r="K3386">
        <v>0</v>
      </c>
      <c r="L3386">
        <v>0</v>
      </c>
      <c r="M3386">
        <v>0</v>
      </c>
      <c r="N3386">
        <v>0</v>
      </c>
    </row>
    <row r="3387" spans="1:14" x14ac:dyDescent="0.2">
      <c r="A3387" t="s">
        <v>8319</v>
      </c>
      <c r="B3387" t="s">
        <v>88</v>
      </c>
      <c r="C3387" t="s">
        <v>276</v>
      </c>
      <c r="D3387" t="s">
        <v>4937</v>
      </c>
      <c r="E3387">
        <v>3</v>
      </c>
      <c r="F3387">
        <v>0</v>
      </c>
      <c r="G3387">
        <v>3</v>
      </c>
      <c r="H3387">
        <v>0</v>
      </c>
      <c r="I3387">
        <v>0</v>
      </c>
      <c r="J3387">
        <v>2</v>
      </c>
      <c r="K3387">
        <v>0</v>
      </c>
      <c r="L3387">
        <v>0</v>
      </c>
      <c r="M3387">
        <v>0</v>
      </c>
      <c r="N3387">
        <v>0</v>
      </c>
    </row>
    <row r="3388" spans="1:14" x14ac:dyDescent="0.2">
      <c r="A3388" t="s">
        <v>8320</v>
      </c>
      <c r="B3388" t="s">
        <v>88</v>
      </c>
      <c r="C3388" t="s">
        <v>276</v>
      </c>
      <c r="D3388" t="s">
        <v>4939</v>
      </c>
      <c r="E3388">
        <v>2</v>
      </c>
      <c r="F3388">
        <v>0</v>
      </c>
      <c r="G3388">
        <v>2</v>
      </c>
      <c r="H3388">
        <v>0</v>
      </c>
      <c r="I3388">
        <v>0</v>
      </c>
      <c r="J3388">
        <v>3</v>
      </c>
      <c r="K3388">
        <v>0</v>
      </c>
      <c r="L3388">
        <v>0</v>
      </c>
      <c r="M3388">
        <v>0</v>
      </c>
      <c r="N3388">
        <v>0</v>
      </c>
    </row>
    <row r="3389" spans="1:14" x14ac:dyDescent="0.2">
      <c r="A3389" t="s">
        <v>8321</v>
      </c>
      <c r="B3389" t="s">
        <v>88</v>
      </c>
      <c r="C3389" t="s">
        <v>276</v>
      </c>
      <c r="D3389" t="s">
        <v>4941</v>
      </c>
      <c r="E3389">
        <v>3</v>
      </c>
      <c r="F3389">
        <v>0</v>
      </c>
      <c r="G3389">
        <v>3</v>
      </c>
      <c r="H3389">
        <v>0</v>
      </c>
      <c r="I3389">
        <v>0</v>
      </c>
      <c r="J3389">
        <v>2</v>
      </c>
      <c r="K3389">
        <v>0</v>
      </c>
      <c r="L3389">
        <v>0</v>
      </c>
      <c r="M3389">
        <v>0</v>
      </c>
      <c r="N3389">
        <v>0</v>
      </c>
    </row>
    <row r="3390" spans="1:14" x14ac:dyDescent="0.2">
      <c r="A3390" t="s">
        <v>8322</v>
      </c>
      <c r="B3390" t="s">
        <v>88</v>
      </c>
      <c r="C3390" t="s">
        <v>276</v>
      </c>
      <c r="D3390" t="s">
        <v>4943</v>
      </c>
      <c r="E3390">
        <v>2</v>
      </c>
      <c r="F3390">
        <v>0</v>
      </c>
      <c r="G3390">
        <v>2</v>
      </c>
      <c r="H3390">
        <v>0</v>
      </c>
      <c r="I3390">
        <v>0</v>
      </c>
      <c r="J3390">
        <v>3</v>
      </c>
      <c r="K3390">
        <v>0</v>
      </c>
      <c r="L3390">
        <v>0</v>
      </c>
      <c r="M3390">
        <v>0</v>
      </c>
      <c r="N3390">
        <v>0</v>
      </c>
    </row>
    <row r="3391" spans="1:14" x14ac:dyDescent="0.2">
      <c r="A3391" t="s">
        <v>8323</v>
      </c>
      <c r="B3391" t="s">
        <v>88</v>
      </c>
      <c r="C3391" t="s">
        <v>276</v>
      </c>
      <c r="D3391" t="s">
        <v>4925</v>
      </c>
      <c r="E3391">
        <v>0</v>
      </c>
      <c r="F3391">
        <v>0</v>
      </c>
      <c r="G3391">
        <v>0</v>
      </c>
      <c r="H3391">
        <v>0</v>
      </c>
      <c r="I3391">
        <v>0</v>
      </c>
      <c r="J3391">
        <v>0</v>
      </c>
      <c r="K3391">
        <v>5</v>
      </c>
      <c r="L3391">
        <v>5</v>
      </c>
      <c r="M3391">
        <v>0</v>
      </c>
      <c r="N3391">
        <v>0</v>
      </c>
    </row>
    <row r="3392" spans="1:14" x14ac:dyDescent="0.2">
      <c r="A3392" t="s">
        <v>8324</v>
      </c>
      <c r="B3392" t="s">
        <v>88</v>
      </c>
      <c r="C3392" t="s">
        <v>276</v>
      </c>
      <c r="D3392" t="s">
        <v>4927</v>
      </c>
      <c r="E3392">
        <v>0</v>
      </c>
      <c r="F3392">
        <v>0</v>
      </c>
      <c r="G3392">
        <v>0</v>
      </c>
      <c r="H3392">
        <v>0</v>
      </c>
      <c r="I3392">
        <v>0</v>
      </c>
      <c r="J3392">
        <v>0</v>
      </c>
      <c r="K3392">
        <v>4</v>
      </c>
      <c r="L3392">
        <v>4</v>
      </c>
      <c r="M3392">
        <v>0</v>
      </c>
      <c r="N3392">
        <v>0</v>
      </c>
    </row>
    <row r="3393" spans="1:14" x14ac:dyDescent="0.2">
      <c r="A3393" t="s">
        <v>8325</v>
      </c>
      <c r="B3393" t="s">
        <v>88</v>
      </c>
      <c r="C3393" t="s">
        <v>198</v>
      </c>
      <c r="D3393" t="s">
        <v>4929</v>
      </c>
      <c r="E3393">
        <v>43</v>
      </c>
      <c r="F3393">
        <v>0</v>
      </c>
      <c r="G3393">
        <v>42</v>
      </c>
      <c r="H3393">
        <v>0</v>
      </c>
      <c r="I3393">
        <v>1</v>
      </c>
      <c r="J3393">
        <v>32</v>
      </c>
      <c r="K3393">
        <v>0</v>
      </c>
      <c r="L3393">
        <v>0</v>
      </c>
      <c r="M3393">
        <v>0</v>
      </c>
      <c r="N3393">
        <v>0</v>
      </c>
    </row>
    <row r="3394" spans="1:14" x14ac:dyDescent="0.2">
      <c r="A3394" t="s">
        <v>8326</v>
      </c>
      <c r="B3394" t="s">
        <v>88</v>
      </c>
      <c r="C3394" t="s">
        <v>198</v>
      </c>
      <c r="D3394" t="s">
        <v>4931</v>
      </c>
      <c r="E3394">
        <v>75</v>
      </c>
      <c r="F3394">
        <v>2</v>
      </c>
      <c r="G3394">
        <v>71</v>
      </c>
      <c r="H3394">
        <v>1</v>
      </c>
      <c r="I3394">
        <v>1</v>
      </c>
      <c r="J3394">
        <v>0</v>
      </c>
      <c r="K3394">
        <v>0</v>
      </c>
      <c r="L3394">
        <v>0</v>
      </c>
      <c r="M3394">
        <v>0</v>
      </c>
      <c r="N3394">
        <v>0</v>
      </c>
    </row>
    <row r="3395" spans="1:14" x14ac:dyDescent="0.2">
      <c r="A3395" t="s">
        <v>8327</v>
      </c>
      <c r="B3395" t="s">
        <v>88</v>
      </c>
      <c r="C3395" t="s">
        <v>198</v>
      </c>
      <c r="D3395" t="s">
        <v>4933</v>
      </c>
      <c r="E3395">
        <v>29</v>
      </c>
      <c r="F3395">
        <v>2</v>
      </c>
      <c r="G3395">
        <v>27</v>
      </c>
      <c r="H3395">
        <v>0</v>
      </c>
      <c r="I3395">
        <v>0</v>
      </c>
      <c r="J3395">
        <v>46</v>
      </c>
      <c r="K3395">
        <v>0</v>
      </c>
      <c r="L3395">
        <v>0</v>
      </c>
      <c r="M3395">
        <v>0</v>
      </c>
      <c r="N3395">
        <v>0</v>
      </c>
    </row>
    <row r="3396" spans="1:14" x14ac:dyDescent="0.2">
      <c r="A3396" t="s">
        <v>8328</v>
      </c>
      <c r="B3396" t="s">
        <v>88</v>
      </c>
      <c r="C3396" t="s">
        <v>198</v>
      </c>
      <c r="D3396" t="s">
        <v>4935</v>
      </c>
      <c r="E3396">
        <v>75</v>
      </c>
      <c r="F3396">
        <v>2</v>
      </c>
      <c r="G3396">
        <v>71</v>
      </c>
      <c r="H3396">
        <v>1</v>
      </c>
      <c r="I3396">
        <v>1</v>
      </c>
      <c r="J3396">
        <v>0</v>
      </c>
      <c r="K3396">
        <v>0</v>
      </c>
      <c r="L3396">
        <v>0</v>
      </c>
      <c r="M3396">
        <v>0</v>
      </c>
      <c r="N3396">
        <v>0</v>
      </c>
    </row>
    <row r="3397" spans="1:14" x14ac:dyDescent="0.2">
      <c r="A3397" t="s">
        <v>8329</v>
      </c>
      <c r="B3397" t="s">
        <v>88</v>
      </c>
      <c r="C3397" t="s">
        <v>198</v>
      </c>
      <c r="D3397" t="s">
        <v>4937</v>
      </c>
      <c r="E3397">
        <v>43</v>
      </c>
      <c r="F3397">
        <v>0</v>
      </c>
      <c r="G3397">
        <v>42</v>
      </c>
      <c r="H3397">
        <v>0</v>
      </c>
      <c r="I3397">
        <v>1</v>
      </c>
      <c r="J3397">
        <v>32</v>
      </c>
      <c r="K3397">
        <v>0</v>
      </c>
      <c r="L3397">
        <v>0</v>
      </c>
      <c r="M3397">
        <v>0</v>
      </c>
      <c r="N3397">
        <v>0</v>
      </c>
    </row>
    <row r="3398" spans="1:14" x14ac:dyDescent="0.2">
      <c r="A3398" t="s">
        <v>8330</v>
      </c>
      <c r="B3398" t="s">
        <v>88</v>
      </c>
      <c r="C3398" t="s">
        <v>198</v>
      </c>
      <c r="D3398" t="s">
        <v>4939</v>
      </c>
      <c r="E3398">
        <v>32</v>
      </c>
      <c r="F3398">
        <v>2</v>
      </c>
      <c r="G3398">
        <v>29</v>
      </c>
      <c r="H3398">
        <v>1</v>
      </c>
      <c r="I3398">
        <v>0</v>
      </c>
      <c r="J3398">
        <v>43</v>
      </c>
      <c r="K3398">
        <v>0</v>
      </c>
      <c r="L3398">
        <v>0</v>
      </c>
      <c r="M3398">
        <v>0</v>
      </c>
      <c r="N3398">
        <v>0</v>
      </c>
    </row>
    <row r="3399" spans="1:14" x14ac:dyDescent="0.2">
      <c r="A3399" t="s">
        <v>8331</v>
      </c>
      <c r="B3399" t="s">
        <v>88</v>
      </c>
      <c r="C3399" t="s">
        <v>198</v>
      </c>
      <c r="D3399" t="s">
        <v>4941</v>
      </c>
      <c r="E3399">
        <v>43</v>
      </c>
      <c r="F3399">
        <v>0</v>
      </c>
      <c r="G3399">
        <v>42</v>
      </c>
      <c r="H3399">
        <v>0</v>
      </c>
      <c r="I3399">
        <v>1</v>
      </c>
      <c r="J3399">
        <v>32</v>
      </c>
      <c r="K3399">
        <v>0</v>
      </c>
      <c r="L3399">
        <v>0</v>
      </c>
      <c r="M3399">
        <v>0</v>
      </c>
      <c r="N3399">
        <v>0</v>
      </c>
    </row>
    <row r="3400" spans="1:14" x14ac:dyDescent="0.2">
      <c r="A3400" t="s">
        <v>8332</v>
      </c>
      <c r="B3400" t="s">
        <v>88</v>
      </c>
      <c r="C3400" t="s">
        <v>198</v>
      </c>
      <c r="D3400" t="s">
        <v>4943</v>
      </c>
      <c r="E3400">
        <v>29</v>
      </c>
      <c r="F3400">
        <v>2</v>
      </c>
      <c r="G3400">
        <v>27</v>
      </c>
      <c r="H3400">
        <v>0</v>
      </c>
      <c r="I3400">
        <v>0</v>
      </c>
      <c r="J3400">
        <v>46</v>
      </c>
      <c r="K3400">
        <v>0</v>
      </c>
      <c r="L3400">
        <v>0</v>
      </c>
      <c r="M3400">
        <v>0</v>
      </c>
      <c r="N3400">
        <v>0</v>
      </c>
    </row>
    <row r="3401" spans="1:14" x14ac:dyDescent="0.2">
      <c r="A3401" t="s">
        <v>8333</v>
      </c>
      <c r="B3401" t="s">
        <v>88</v>
      </c>
      <c r="C3401" t="s">
        <v>198</v>
      </c>
      <c r="D3401" t="s">
        <v>4925</v>
      </c>
      <c r="E3401">
        <v>0</v>
      </c>
      <c r="F3401">
        <v>0</v>
      </c>
      <c r="G3401">
        <v>0</v>
      </c>
      <c r="H3401">
        <v>0</v>
      </c>
      <c r="I3401">
        <v>0</v>
      </c>
      <c r="J3401">
        <v>0</v>
      </c>
      <c r="K3401">
        <v>75</v>
      </c>
      <c r="L3401">
        <v>73</v>
      </c>
      <c r="M3401">
        <v>2</v>
      </c>
      <c r="N3401">
        <v>0</v>
      </c>
    </row>
    <row r="3402" spans="1:14" x14ac:dyDescent="0.2">
      <c r="A3402" t="s">
        <v>8334</v>
      </c>
      <c r="B3402" t="s">
        <v>88</v>
      </c>
      <c r="C3402" t="s">
        <v>198</v>
      </c>
      <c r="D3402" t="s">
        <v>4927</v>
      </c>
      <c r="E3402">
        <v>0</v>
      </c>
      <c r="F3402">
        <v>0</v>
      </c>
      <c r="G3402">
        <v>0</v>
      </c>
      <c r="H3402">
        <v>0</v>
      </c>
      <c r="I3402">
        <v>0</v>
      </c>
      <c r="J3402">
        <v>0</v>
      </c>
      <c r="K3402">
        <v>73</v>
      </c>
      <c r="L3402">
        <v>71</v>
      </c>
      <c r="M3402">
        <v>2</v>
      </c>
      <c r="N3402">
        <v>0</v>
      </c>
    </row>
    <row r="3403" spans="1:14" x14ac:dyDescent="0.2">
      <c r="A3403" t="s">
        <v>8335</v>
      </c>
      <c r="B3403" t="s">
        <v>88</v>
      </c>
      <c r="C3403" t="s">
        <v>199</v>
      </c>
      <c r="D3403" t="s">
        <v>4929</v>
      </c>
      <c r="E3403">
        <v>218</v>
      </c>
      <c r="F3403">
        <v>13</v>
      </c>
      <c r="G3403">
        <v>202</v>
      </c>
      <c r="H3403">
        <v>2</v>
      </c>
      <c r="I3403">
        <v>1</v>
      </c>
      <c r="J3403">
        <v>79</v>
      </c>
      <c r="K3403">
        <v>0</v>
      </c>
      <c r="L3403">
        <v>0</v>
      </c>
      <c r="M3403">
        <v>0</v>
      </c>
      <c r="N3403">
        <v>0</v>
      </c>
    </row>
    <row r="3404" spans="1:14" x14ac:dyDescent="0.2">
      <c r="A3404" t="s">
        <v>8336</v>
      </c>
      <c r="B3404" t="s">
        <v>88</v>
      </c>
      <c r="C3404" t="s">
        <v>199</v>
      </c>
      <c r="D3404" t="s">
        <v>4931</v>
      </c>
      <c r="E3404">
        <v>297</v>
      </c>
      <c r="F3404">
        <v>14</v>
      </c>
      <c r="G3404">
        <v>277</v>
      </c>
      <c r="H3404">
        <v>5</v>
      </c>
      <c r="I3404">
        <v>1</v>
      </c>
      <c r="J3404">
        <v>0</v>
      </c>
      <c r="K3404">
        <v>0</v>
      </c>
      <c r="L3404">
        <v>0</v>
      </c>
      <c r="M3404">
        <v>0</v>
      </c>
      <c r="N3404">
        <v>0</v>
      </c>
    </row>
    <row r="3405" spans="1:14" x14ac:dyDescent="0.2">
      <c r="A3405" t="s">
        <v>8337</v>
      </c>
      <c r="B3405" t="s">
        <v>88</v>
      </c>
      <c r="C3405" t="s">
        <v>199</v>
      </c>
      <c r="D3405" t="s">
        <v>4933</v>
      </c>
      <c r="E3405">
        <v>76</v>
      </c>
      <c r="F3405">
        <v>4</v>
      </c>
      <c r="G3405">
        <v>70</v>
      </c>
      <c r="H3405">
        <v>2</v>
      </c>
      <c r="I3405">
        <v>0</v>
      </c>
      <c r="J3405">
        <v>221</v>
      </c>
      <c r="K3405">
        <v>0</v>
      </c>
      <c r="L3405">
        <v>0</v>
      </c>
      <c r="M3405">
        <v>0</v>
      </c>
      <c r="N3405">
        <v>0</v>
      </c>
    </row>
    <row r="3406" spans="1:14" x14ac:dyDescent="0.2">
      <c r="A3406" t="s">
        <v>8338</v>
      </c>
      <c r="B3406" t="s">
        <v>88</v>
      </c>
      <c r="C3406" t="s">
        <v>199</v>
      </c>
      <c r="D3406" t="s">
        <v>4935</v>
      </c>
      <c r="E3406">
        <v>297</v>
      </c>
      <c r="F3406">
        <v>14</v>
      </c>
      <c r="G3406">
        <v>277</v>
      </c>
      <c r="H3406">
        <v>5</v>
      </c>
      <c r="I3406">
        <v>1</v>
      </c>
      <c r="J3406">
        <v>0</v>
      </c>
      <c r="K3406">
        <v>0</v>
      </c>
      <c r="L3406">
        <v>0</v>
      </c>
      <c r="M3406">
        <v>0</v>
      </c>
      <c r="N3406">
        <v>0</v>
      </c>
    </row>
    <row r="3407" spans="1:14" x14ac:dyDescent="0.2">
      <c r="A3407" t="s">
        <v>8339</v>
      </c>
      <c r="B3407" t="s">
        <v>88</v>
      </c>
      <c r="C3407" t="s">
        <v>199</v>
      </c>
      <c r="D3407" t="s">
        <v>4937</v>
      </c>
      <c r="E3407">
        <v>218</v>
      </c>
      <c r="F3407">
        <v>11</v>
      </c>
      <c r="G3407">
        <v>204</v>
      </c>
      <c r="H3407">
        <v>2</v>
      </c>
      <c r="I3407">
        <v>1</v>
      </c>
      <c r="J3407">
        <v>79</v>
      </c>
      <c r="K3407">
        <v>0</v>
      </c>
      <c r="L3407">
        <v>0</v>
      </c>
      <c r="M3407">
        <v>0</v>
      </c>
      <c r="N3407">
        <v>0</v>
      </c>
    </row>
    <row r="3408" spans="1:14" x14ac:dyDescent="0.2">
      <c r="A3408" t="s">
        <v>8340</v>
      </c>
      <c r="B3408" t="s">
        <v>88</v>
      </c>
      <c r="C3408" t="s">
        <v>199</v>
      </c>
      <c r="D3408" t="s">
        <v>4939</v>
      </c>
      <c r="E3408">
        <v>79</v>
      </c>
      <c r="F3408">
        <v>6</v>
      </c>
      <c r="G3408">
        <v>71</v>
      </c>
      <c r="H3408">
        <v>2</v>
      </c>
      <c r="I3408">
        <v>0</v>
      </c>
      <c r="J3408">
        <v>218</v>
      </c>
      <c r="K3408">
        <v>0</v>
      </c>
      <c r="L3408">
        <v>0</v>
      </c>
      <c r="M3408">
        <v>0</v>
      </c>
      <c r="N3408">
        <v>0</v>
      </c>
    </row>
    <row r="3409" spans="1:14" x14ac:dyDescent="0.2">
      <c r="A3409" t="s">
        <v>8341</v>
      </c>
      <c r="B3409" t="s">
        <v>88</v>
      </c>
      <c r="C3409" t="s">
        <v>199</v>
      </c>
      <c r="D3409" t="s">
        <v>4941</v>
      </c>
      <c r="E3409">
        <v>218</v>
      </c>
      <c r="F3409">
        <v>10</v>
      </c>
      <c r="G3409">
        <v>204</v>
      </c>
      <c r="H3409">
        <v>3</v>
      </c>
      <c r="I3409">
        <v>1</v>
      </c>
      <c r="J3409">
        <v>79</v>
      </c>
      <c r="K3409">
        <v>0</v>
      </c>
      <c r="L3409">
        <v>0</v>
      </c>
      <c r="M3409">
        <v>0</v>
      </c>
      <c r="N3409">
        <v>0</v>
      </c>
    </row>
    <row r="3410" spans="1:14" x14ac:dyDescent="0.2">
      <c r="A3410" t="s">
        <v>8342</v>
      </c>
      <c r="B3410" t="s">
        <v>88</v>
      </c>
      <c r="C3410" t="s">
        <v>199</v>
      </c>
      <c r="D3410" t="s">
        <v>4943</v>
      </c>
      <c r="E3410">
        <v>77</v>
      </c>
      <c r="F3410">
        <v>4</v>
      </c>
      <c r="G3410">
        <v>71</v>
      </c>
      <c r="H3410">
        <v>2</v>
      </c>
      <c r="I3410">
        <v>0</v>
      </c>
      <c r="J3410">
        <v>220</v>
      </c>
      <c r="K3410">
        <v>0</v>
      </c>
      <c r="L3410">
        <v>0</v>
      </c>
      <c r="M3410">
        <v>0</v>
      </c>
      <c r="N3410">
        <v>0</v>
      </c>
    </row>
    <row r="3411" spans="1:14" x14ac:dyDescent="0.2">
      <c r="A3411" t="s">
        <v>8343</v>
      </c>
      <c r="B3411" t="s">
        <v>88</v>
      </c>
      <c r="C3411" t="s">
        <v>199</v>
      </c>
      <c r="D3411" t="s">
        <v>4925</v>
      </c>
      <c r="E3411">
        <v>0</v>
      </c>
      <c r="F3411">
        <v>0</v>
      </c>
      <c r="G3411">
        <v>0</v>
      </c>
      <c r="H3411">
        <v>0</v>
      </c>
      <c r="I3411">
        <v>0</v>
      </c>
      <c r="J3411">
        <v>0</v>
      </c>
      <c r="K3411">
        <v>297</v>
      </c>
      <c r="L3411">
        <v>296</v>
      </c>
      <c r="M3411">
        <v>0</v>
      </c>
      <c r="N3411">
        <v>1</v>
      </c>
    </row>
    <row r="3412" spans="1:14" x14ac:dyDescent="0.2">
      <c r="A3412" t="s">
        <v>8344</v>
      </c>
      <c r="B3412" t="s">
        <v>88</v>
      </c>
      <c r="C3412" t="s">
        <v>199</v>
      </c>
      <c r="D3412" t="s">
        <v>4927</v>
      </c>
      <c r="E3412">
        <v>0</v>
      </c>
      <c r="F3412">
        <v>0</v>
      </c>
      <c r="G3412">
        <v>0</v>
      </c>
      <c r="H3412">
        <v>0</v>
      </c>
      <c r="I3412">
        <v>0</v>
      </c>
      <c r="J3412">
        <v>0</v>
      </c>
      <c r="K3412">
        <v>281</v>
      </c>
      <c r="L3412">
        <v>280</v>
      </c>
      <c r="M3412">
        <v>0</v>
      </c>
      <c r="N3412">
        <v>1</v>
      </c>
    </row>
    <row r="3413" spans="1:14" x14ac:dyDescent="0.2">
      <c r="A3413" t="s">
        <v>8345</v>
      </c>
      <c r="B3413" t="s">
        <v>88</v>
      </c>
      <c r="C3413" t="s">
        <v>200</v>
      </c>
      <c r="D3413" t="s">
        <v>4929</v>
      </c>
      <c r="E3413">
        <v>45</v>
      </c>
      <c r="F3413">
        <v>5</v>
      </c>
      <c r="G3413">
        <v>37</v>
      </c>
      <c r="H3413">
        <v>1</v>
      </c>
      <c r="I3413">
        <v>2</v>
      </c>
      <c r="J3413">
        <v>42</v>
      </c>
      <c r="K3413">
        <v>0</v>
      </c>
      <c r="L3413">
        <v>0</v>
      </c>
      <c r="M3413">
        <v>0</v>
      </c>
      <c r="N3413">
        <v>0</v>
      </c>
    </row>
    <row r="3414" spans="1:14" x14ac:dyDescent="0.2">
      <c r="A3414" t="s">
        <v>8346</v>
      </c>
      <c r="B3414" t="s">
        <v>88</v>
      </c>
      <c r="C3414" t="s">
        <v>200</v>
      </c>
      <c r="D3414" t="s">
        <v>4931</v>
      </c>
      <c r="E3414">
        <v>87</v>
      </c>
      <c r="F3414">
        <v>8</v>
      </c>
      <c r="G3414">
        <v>74</v>
      </c>
      <c r="H3414">
        <v>2</v>
      </c>
      <c r="I3414">
        <v>3</v>
      </c>
      <c r="J3414">
        <v>0</v>
      </c>
      <c r="K3414">
        <v>0</v>
      </c>
      <c r="L3414">
        <v>0</v>
      </c>
      <c r="M3414">
        <v>0</v>
      </c>
      <c r="N3414">
        <v>0</v>
      </c>
    </row>
    <row r="3415" spans="1:14" x14ac:dyDescent="0.2">
      <c r="A3415" t="s">
        <v>8347</v>
      </c>
      <c r="B3415" t="s">
        <v>88</v>
      </c>
      <c r="C3415" t="s">
        <v>200</v>
      </c>
      <c r="D3415" t="s">
        <v>4933</v>
      </c>
      <c r="E3415">
        <v>36</v>
      </c>
      <c r="F3415">
        <v>3</v>
      </c>
      <c r="G3415">
        <v>32</v>
      </c>
      <c r="H3415">
        <v>1</v>
      </c>
      <c r="I3415">
        <v>0</v>
      </c>
      <c r="J3415">
        <v>51</v>
      </c>
      <c r="K3415">
        <v>0</v>
      </c>
      <c r="L3415">
        <v>0</v>
      </c>
      <c r="M3415">
        <v>0</v>
      </c>
      <c r="N3415">
        <v>0</v>
      </c>
    </row>
    <row r="3416" spans="1:14" x14ac:dyDescent="0.2">
      <c r="A3416" t="s">
        <v>8348</v>
      </c>
      <c r="B3416" t="s">
        <v>88</v>
      </c>
      <c r="C3416" t="s">
        <v>200</v>
      </c>
      <c r="D3416" t="s">
        <v>4935</v>
      </c>
      <c r="E3416">
        <v>87</v>
      </c>
      <c r="F3416">
        <v>8</v>
      </c>
      <c r="G3416">
        <v>74</v>
      </c>
      <c r="H3416">
        <v>2</v>
      </c>
      <c r="I3416">
        <v>3</v>
      </c>
      <c r="J3416">
        <v>0</v>
      </c>
      <c r="K3416">
        <v>0</v>
      </c>
      <c r="L3416">
        <v>0</v>
      </c>
      <c r="M3416">
        <v>0</v>
      </c>
      <c r="N3416">
        <v>0</v>
      </c>
    </row>
    <row r="3417" spans="1:14" x14ac:dyDescent="0.2">
      <c r="A3417" t="s">
        <v>8349</v>
      </c>
      <c r="B3417" t="s">
        <v>88</v>
      </c>
      <c r="C3417" t="s">
        <v>200</v>
      </c>
      <c r="D3417" t="s">
        <v>4937</v>
      </c>
      <c r="E3417">
        <v>45</v>
      </c>
      <c r="F3417">
        <v>6</v>
      </c>
      <c r="G3417">
        <v>36</v>
      </c>
      <c r="H3417">
        <v>1</v>
      </c>
      <c r="I3417">
        <v>2</v>
      </c>
      <c r="J3417">
        <v>42</v>
      </c>
      <c r="K3417">
        <v>0</v>
      </c>
      <c r="L3417">
        <v>0</v>
      </c>
      <c r="M3417">
        <v>0</v>
      </c>
      <c r="N3417">
        <v>0</v>
      </c>
    </row>
    <row r="3418" spans="1:14" x14ac:dyDescent="0.2">
      <c r="A3418" t="s">
        <v>8350</v>
      </c>
      <c r="B3418" t="s">
        <v>88</v>
      </c>
      <c r="C3418" t="s">
        <v>200</v>
      </c>
      <c r="D3418" t="s">
        <v>4939</v>
      </c>
      <c r="E3418">
        <v>42</v>
      </c>
      <c r="F3418">
        <v>4</v>
      </c>
      <c r="G3418">
        <v>36</v>
      </c>
      <c r="H3418">
        <v>1</v>
      </c>
      <c r="I3418">
        <v>1</v>
      </c>
      <c r="J3418">
        <v>45</v>
      </c>
      <c r="K3418">
        <v>0</v>
      </c>
      <c r="L3418">
        <v>0</v>
      </c>
      <c r="M3418">
        <v>0</v>
      </c>
      <c r="N3418">
        <v>0</v>
      </c>
    </row>
    <row r="3419" spans="1:14" x14ac:dyDescent="0.2">
      <c r="A3419" t="s">
        <v>8351</v>
      </c>
      <c r="B3419" t="s">
        <v>88</v>
      </c>
      <c r="C3419" t="s">
        <v>200</v>
      </c>
      <c r="D3419" t="s">
        <v>4941</v>
      </c>
      <c r="E3419">
        <v>45</v>
      </c>
      <c r="F3419">
        <v>5</v>
      </c>
      <c r="G3419">
        <v>37</v>
      </c>
      <c r="H3419">
        <v>1</v>
      </c>
      <c r="I3419">
        <v>2</v>
      </c>
      <c r="J3419">
        <v>42</v>
      </c>
      <c r="K3419">
        <v>0</v>
      </c>
      <c r="L3419">
        <v>0</v>
      </c>
      <c r="M3419">
        <v>0</v>
      </c>
      <c r="N3419">
        <v>0</v>
      </c>
    </row>
    <row r="3420" spans="1:14" x14ac:dyDescent="0.2">
      <c r="A3420" t="s">
        <v>8352</v>
      </c>
      <c r="B3420" t="s">
        <v>88</v>
      </c>
      <c r="C3420" t="s">
        <v>200</v>
      </c>
      <c r="D3420" t="s">
        <v>4943</v>
      </c>
      <c r="E3420">
        <v>40</v>
      </c>
      <c r="F3420">
        <v>3</v>
      </c>
      <c r="G3420">
        <v>35</v>
      </c>
      <c r="H3420">
        <v>2</v>
      </c>
      <c r="I3420">
        <v>0</v>
      </c>
      <c r="J3420">
        <v>47</v>
      </c>
      <c r="K3420">
        <v>0</v>
      </c>
      <c r="L3420">
        <v>0</v>
      </c>
      <c r="M3420">
        <v>0</v>
      </c>
      <c r="N3420">
        <v>0</v>
      </c>
    </row>
    <row r="3421" spans="1:14" x14ac:dyDescent="0.2">
      <c r="A3421" t="s">
        <v>8353</v>
      </c>
      <c r="B3421" t="s">
        <v>88</v>
      </c>
      <c r="C3421" t="s">
        <v>200</v>
      </c>
      <c r="D3421" t="s">
        <v>4925</v>
      </c>
      <c r="E3421">
        <v>0</v>
      </c>
      <c r="F3421">
        <v>0</v>
      </c>
      <c r="G3421">
        <v>0</v>
      </c>
      <c r="H3421">
        <v>0</v>
      </c>
      <c r="I3421">
        <v>0</v>
      </c>
      <c r="J3421">
        <v>0</v>
      </c>
      <c r="K3421">
        <v>87</v>
      </c>
      <c r="L3421">
        <v>83</v>
      </c>
      <c r="M3421">
        <v>4</v>
      </c>
      <c r="N3421">
        <v>0</v>
      </c>
    </row>
    <row r="3422" spans="1:14" x14ac:dyDescent="0.2">
      <c r="A3422" t="s">
        <v>8354</v>
      </c>
      <c r="B3422" t="s">
        <v>88</v>
      </c>
      <c r="C3422" t="s">
        <v>200</v>
      </c>
      <c r="D3422" t="s">
        <v>4927</v>
      </c>
      <c r="E3422">
        <v>0</v>
      </c>
      <c r="F3422">
        <v>0</v>
      </c>
      <c r="G3422">
        <v>0</v>
      </c>
      <c r="H3422">
        <v>0</v>
      </c>
      <c r="I3422">
        <v>0</v>
      </c>
      <c r="J3422">
        <v>0</v>
      </c>
      <c r="K3422">
        <v>83</v>
      </c>
      <c r="L3422">
        <v>79</v>
      </c>
      <c r="M3422">
        <v>4</v>
      </c>
      <c r="N3422">
        <v>0</v>
      </c>
    </row>
    <row r="3423" spans="1:14" x14ac:dyDescent="0.2">
      <c r="A3423" t="s">
        <v>8355</v>
      </c>
      <c r="B3423" t="s">
        <v>88</v>
      </c>
      <c r="C3423" t="s">
        <v>201</v>
      </c>
      <c r="D3423" t="s">
        <v>4929</v>
      </c>
      <c r="E3423">
        <v>175</v>
      </c>
      <c r="F3423">
        <v>24</v>
      </c>
      <c r="G3423">
        <v>149</v>
      </c>
      <c r="H3423">
        <v>2</v>
      </c>
      <c r="I3423">
        <v>0</v>
      </c>
      <c r="J3423">
        <v>101</v>
      </c>
      <c r="K3423">
        <v>0</v>
      </c>
      <c r="L3423">
        <v>0</v>
      </c>
      <c r="M3423">
        <v>0</v>
      </c>
      <c r="N3423">
        <v>0</v>
      </c>
    </row>
    <row r="3424" spans="1:14" x14ac:dyDescent="0.2">
      <c r="A3424" t="s">
        <v>8356</v>
      </c>
      <c r="B3424" t="s">
        <v>88</v>
      </c>
      <c r="C3424" t="s">
        <v>201</v>
      </c>
      <c r="D3424" t="s">
        <v>4931</v>
      </c>
      <c r="E3424">
        <v>276</v>
      </c>
      <c r="F3424">
        <v>23</v>
      </c>
      <c r="G3424">
        <v>251</v>
      </c>
      <c r="H3424">
        <v>2</v>
      </c>
      <c r="I3424">
        <v>0</v>
      </c>
      <c r="J3424">
        <v>0</v>
      </c>
      <c r="K3424">
        <v>0</v>
      </c>
      <c r="L3424">
        <v>0</v>
      </c>
      <c r="M3424">
        <v>0</v>
      </c>
      <c r="N3424">
        <v>0</v>
      </c>
    </row>
    <row r="3425" spans="1:14" x14ac:dyDescent="0.2">
      <c r="A3425" t="s">
        <v>8357</v>
      </c>
      <c r="B3425" t="s">
        <v>88</v>
      </c>
      <c r="C3425" t="s">
        <v>201</v>
      </c>
      <c r="D3425" t="s">
        <v>4933</v>
      </c>
      <c r="E3425">
        <v>97</v>
      </c>
      <c r="F3425">
        <v>5</v>
      </c>
      <c r="G3425">
        <v>92</v>
      </c>
      <c r="H3425">
        <v>0</v>
      </c>
      <c r="I3425">
        <v>0</v>
      </c>
      <c r="J3425">
        <v>179</v>
      </c>
      <c r="K3425">
        <v>0</v>
      </c>
      <c r="L3425">
        <v>0</v>
      </c>
      <c r="M3425">
        <v>0</v>
      </c>
      <c r="N3425">
        <v>0</v>
      </c>
    </row>
    <row r="3426" spans="1:14" x14ac:dyDescent="0.2">
      <c r="A3426" t="s">
        <v>8358</v>
      </c>
      <c r="B3426" t="s">
        <v>88</v>
      </c>
      <c r="C3426" t="s">
        <v>201</v>
      </c>
      <c r="D3426" t="s">
        <v>4935</v>
      </c>
      <c r="E3426">
        <v>276</v>
      </c>
      <c r="F3426">
        <v>23</v>
      </c>
      <c r="G3426">
        <v>251</v>
      </c>
      <c r="H3426">
        <v>2</v>
      </c>
      <c r="I3426">
        <v>0</v>
      </c>
      <c r="J3426">
        <v>0</v>
      </c>
      <c r="K3426">
        <v>0</v>
      </c>
      <c r="L3426">
        <v>0</v>
      </c>
      <c r="M3426">
        <v>0</v>
      </c>
      <c r="N3426">
        <v>0</v>
      </c>
    </row>
    <row r="3427" spans="1:14" x14ac:dyDescent="0.2">
      <c r="A3427" t="s">
        <v>8359</v>
      </c>
      <c r="B3427" t="s">
        <v>88</v>
      </c>
      <c r="C3427" t="s">
        <v>201</v>
      </c>
      <c r="D3427" t="s">
        <v>4937</v>
      </c>
      <c r="E3427">
        <v>175</v>
      </c>
      <c r="F3427">
        <v>22</v>
      </c>
      <c r="G3427">
        <v>151</v>
      </c>
      <c r="H3427">
        <v>2</v>
      </c>
      <c r="I3427">
        <v>0</v>
      </c>
      <c r="J3427">
        <v>101</v>
      </c>
      <c r="K3427">
        <v>0</v>
      </c>
      <c r="L3427">
        <v>0</v>
      </c>
      <c r="M3427">
        <v>0</v>
      </c>
      <c r="N3427">
        <v>0</v>
      </c>
    </row>
    <row r="3428" spans="1:14" x14ac:dyDescent="0.2">
      <c r="A3428" t="s">
        <v>8360</v>
      </c>
      <c r="B3428" t="s">
        <v>88</v>
      </c>
      <c r="C3428" t="s">
        <v>201</v>
      </c>
      <c r="D3428" t="s">
        <v>4939</v>
      </c>
      <c r="E3428">
        <v>101</v>
      </c>
      <c r="F3428">
        <v>8</v>
      </c>
      <c r="G3428">
        <v>93</v>
      </c>
      <c r="H3428">
        <v>0</v>
      </c>
      <c r="I3428">
        <v>0</v>
      </c>
      <c r="J3428">
        <v>175</v>
      </c>
      <c r="K3428">
        <v>0</v>
      </c>
      <c r="L3428">
        <v>0</v>
      </c>
      <c r="M3428">
        <v>0</v>
      </c>
      <c r="N3428">
        <v>0</v>
      </c>
    </row>
    <row r="3429" spans="1:14" x14ac:dyDescent="0.2">
      <c r="A3429" t="s">
        <v>8361</v>
      </c>
      <c r="B3429" t="s">
        <v>88</v>
      </c>
      <c r="C3429" t="s">
        <v>201</v>
      </c>
      <c r="D3429" t="s">
        <v>4941</v>
      </c>
      <c r="E3429">
        <v>175</v>
      </c>
      <c r="F3429">
        <v>19</v>
      </c>
      <c r="G3429">
        <v>154</v>
      </c>
      <c r="H3429">
        <v>2</v>
      </c>
      <c r="I3429">
        <v>0</v>
      </c>
      <c r="J3429">
        <v>101</v>
      </c>
      <c r="K3429">
        <v>0</v>
      </c>
      <c r="L3429">
        <v>0</v>
      </c>
      <c r="M3429">
        <v>0</v>
      </c>
      <c r="N3429">
        <v>0</v>
      </c>
    </row>
    <row r="3430" spans="1:14" x14ac:dyDescent="0.2">
      <c r="A3430" t="s">
        <v>8362</v>
      </c>
      <c r="B3430" t="s">
        <v>88</v>
      </c>
      <c r="C3430" t="s">
        <v>201</v>
      </c>
      <c r="D3430" t="s">
        <v>4943</v>
      </c>
      <c r="E3430">
        <v>98</v>
      </c>
      <c r="F3430">
        <v>6</v>
      </c>
      <c r="G3430">
        <v>92</v>
      </c>
      <c r="H3430">
        <v>0</v>
      </c>
      <c r="I3430">
        <v>0</v>
      </c>
      <c r="J3430">
        <v>178</v>
      </c>
      <c r="K3430">
        <v>0</v>
      </c>
      <c r="L3430">
        <v>0</v>
      </c>
      <c r="M3430">
        <v>0</v>
      </c>
      <c r="N3430">
        <v>0</v>
      </c>
    </row>
    <row r="3431" spans="1:14" x14ac:dyDescent="0.2">
      <c r="A3431" t="s">
        <v>8363</v>
      </c>
      <c r="B3431" t="s">
        <v>88</v>
      </c>
      <c r="C3431" t="s">
        <v>201</v>
      </c>
      <c r="D3431" t="s">
        <v>4925</v>
      </c>
      <c r="E3431">
        <v>0</v>
      </c>
      <c r="F3431">
        <v>0</v>
      </c>
      <c r="G3431">
        <v>0</v>
      </c>
      <c r="H3431">
        <v>0</v>
      </c>
      <c r="I3431">
        <v>0</v>
      </c>
      <c r="J3431">
        <v>0</v>
      </c>
      <c r="K3431">
        <v>273</v>
      </c>
      <c r="L3431">
        <v>273</v>
      </c>
      <c r="M3431">
        <v>0</v>
      </c>
      <c r="N3431">
        <v>0</v>
      </c>
    </row>
    <row r="3432" spans="1:14" x14ac:dyDescent="0.2">
      <c r="A3432" t="s">
        <v>8364</v>
      </c>
      <c r="B3432" t="s">
        <v>88</v>
      </c>
      <c r="C3432" t="s">
        <v>201</v>
      </c>
      <c r="D3432" t="s">
        <v>4927</v>
      </c>
      <c r="E3432">
        <v>0</v>
      </c>
      <c r="F3432">
        <v>0</v>
      </c>
      <c r="G3432">
        <v>0</v>
      </c>
      <c r="H3432">
        <v>0</v>
      </c>
      <c r="I3432">
        <v>0</v>
      </c>
      <c r="J3432">
        <v>0</v>
      </c>
      <c r="K3432">
        <v>253</v>
      </c>
      <c r="L3432">
        <v>253</v>
      </c>
      <c r="M3432">
        <v>0</v>
      </c>
      <c r="N3432">
        <v>0</v>
      </c>
    </row>
    <row r="3433" spans="1:14" x14ac:dyDescent="0.2">
      <c r="A3433" t="s">
        <v>8365</v>
      </c>
      <c r="B3433" t="s">
        <v>88</v>
      </c>
      <c r="C3433" t="s">
        <v>202</v>
      </c>
      <c r="D3433" t="s">
        <v>4929</v>
      </c>
      <c r="E3433">
        <v>68</v>
      </c>
      <c r="F3433">
        <v>10</v>
      </c>
      <c r="G3433">
        <v>57</v>
      </c>
      <c r="H3433">
        <v>1</v>
      </c>
      <c r="I3433">
        <v>0</v>
      </c>
      <c r="J3433">
        <v>25</v>
      </c>
      <c r="K3433">
        <v>0</v>
      </c>
      <c r="L3433">
        <v>0</v>
      </c>
      <c r="M3433">
        <v>0</v>
      </c>
      <c r="N3433">
        <v>0</v>
      </c>
    </row>
    <row r="3434" spans="1:14" x14ac:dyDescent="0.2">
      <c r="A3434" t="s">
        <v>8366</v>
      </c>
      <c r="B3434" t="s">
        <v>88</v>
      </c>
      <c r="C3434" t="s">
        <v>202</v>
      </c>
      <c r="D3434" t="s">
        <v>4931</v>
      </c>
      <c r="E3434">
        <v>93</v>
      </c>
      <c r="F3434">
        <v>13</v>
      </c>
      <c r="G3434">
        <v>78</v>
      </c>
      <c r="H3434">
        <v>2</v>
      </c>
      <c r="I3434">
        <v>0</v>
      </c>
      <c r="J3434">
        <v>0</v>
      </c>
      <c r="K3434">
        <v>0</v>
      </c>
      <c r="L3434">
        <v>0</v>
      </c>
      <c r="M3434">
        <v>0</v>
      </c>
      <c r="N3434">
        <v>0</v>
      </c>
    </row>
    <row r="3435" spans="1:14" x14ac:dyDescent="0.2">
      <c r="A3435" t="s">
        <v>8367</v>
      </c>
      <c r="B3435" t="s">
        <v>88</v>
      </c>
      <c r="C3435" t="s">
        <v>202</v>
      </c>
      <c r="D3435" t="s">
        <v>4933</v>
      </c>
      <c r="E3435">
        <v>25</v>
      </c>
      <c r="F3435">
        <v>3</v>
      </c>
      <c r="G3435">
        <v>21</v>
      </c>
      <c r="H3435">
        <v>1</v>
      </c>
      <c r="I3435">
        <v>0</v>
      </c>
      <c r="J3435">
        <v>68</v>
      </c>
      <c r="K3435">
        <v>0</v>
      </c>
      <c r="L3435">
        <v>0</v>
      </c>
      <c r="M3435">
        <v>0</v>
      </c>
      <c r="N3435">
        <v>0</v>
      </c>
    </row>
    <row r="3436" spans="1:14" x14ac:dyDescent="0.2">
      <c r="A3436" t="s">
        <v>8368</v>
      </c>
      <c r="B3436" t="s">
        <v>88</v>
      </c>
      <c r="C3436" t="s">
        <v>202</v>
      </c>
      <c r="D3436" t="s">
        <v>4935</v>
      </c>
      <c r="E3436">
        <v>93</v>
      </c>
      <c r="F3436">
        <v>13</v>
      </c>
      <c r="G3436">
        <v>78</v>
      </c>
      <c r="H3436">
        <v>2</v>
      </c>
      <c r="I3436">
        <v>0</v>
      </c>
      <c r="J3436">
        <v>0</v>
      </c>
      <c r="K3436">
        <v>0</v>
      </c>
      <c r="L3436">
        <v>0</v>
      </c>
      <c r="M3436">
        <v>0</v>
      </c>
      <c r="N3436">
        <v>0</v>
      </c>
    </row>
    <row r="3437" spans="1:14" x14ac:dyDescent="0.2">
      <c r="A3437" t="s">
        <v>8369</v>
      </c>
      <c r="B3437" t="s">
        <v>88</v>
      </c>
      <c r="C3437" t="s">
        <v>202</v>
      </c>
      <c r="D3437" t="s">
        <v>4937</v>
      </c>
      <c r="E3437">
        <v>68</v>
      </c>
      <c r="F3437">
        <v>10</v>
      </c>
      <c r="G3437">
        <v>57</v>
      </c>
      <c r="H3437">
        <v>1</v>
      </c>
      <c r="I3437">
        <v>0</v>
      </c>
      <c r="J3437">
        <v>25</v>
      </c>
      <c r="K3437">
        <v>0</v>
      </c>
      <c r="L3437">
        <v>0</v>
      </c>
      <c r="M3437">
        <v>0</v>
      </c>
      <c r="N3437">
        <v>0</v>
      </c>
    </row>
    <row r="3438" spans="1:14" x14ac:dyDescent="0.2">
      <c r="A3438" t="s">
        <v>8370</v>
      </c>
      <c r="B3438" t="s">
        <v>88</v>
      </c>
      <c r="C3438" t="s">
        <v>202</v>
      </c>
      <c r="D3438" t="s">
        <v>4939</v>
      </c>
      <c r="E3438">
        <v>25</v>
      </c>
      <c r="F3438">
        <v>4</v>
      </c>
      <c r="G3438">
        <v>21</v>
      </c>
      <c r="H3438">
        <v>0</v>
      </c>
      <c r="I3438">
        <v>0</v>
      </c>
      <c r="J3438">
        <v>68</v>
      </c>
      <c r="K3438">
        <v>0</v>
      </c>
      <c r="L3438">
        <v>0</v>
      </c>
      <c r="M3438">
        <v>0</v>
      </c>
      <c r="N3438">
        <v>0</v>
      </c>
    </row>
    <row r="3439" spans="1:14" x14ac:dyDescent="0.2">
      <c r="A3439" t="s">
        <v>8371</v>
      </c>
      <c r="B3439" t="s">
        <v>88</v>
      </c>
      <c r="C3439" t="s">
        <v>202</v>
      </c>
      <c r="D3439" t="s">
        <v>4941</v>
      </c>
      <c r="E3439">
        <v>68</v>
      </c>
      <c r="F3439">
        <v>10</v>
      </c>
      <c r="G3439">
        <v>57</v>
      </c>
      <c r="H3439">
        <v>1</v>
      </c>
      <c r="I3439">
        <v>0</v>
      </c>
      <c r="J3439">
        <v>25</v>
      </c>
      <c r="K3439">
        <v>0</v>
      </c>
      <c r="L3439">
        <v>0</v>
      </c>
      <c r="M3439">
        <v>0</v>
      </c>
      <c r="N3439">
        <v>0</v>
      </c>
    </row>
    <row r="3440" spans="1:14" x14ac:dyDescent="0.2">
      <c r="A3440" t="s">
        <v>8372</v>
      </c>
      <c r="B3440" t="s">
        <v>88</v>
      </c>
      <c r="C3440" t="s">
        <v>202</v>
      </c>
      <c r="D3440" t="s">
        <v>4943</v>
      </c>
      <c r="E3440">
        <v>25</v>
      </c>
      <c r="F3440">
        <v>3</v>
      </c>
      <c r="G3440">
        <v>21</v>
      </c>
      <c r="H3440">
        <v>1</v>
      </c>
      <c r="I3440">
        <v>0</v>
      </c>
      <c r="J3440">
        <v>68</v>
      </c>
      <c r="K3440">
        <v>0</v>
      </c>
      <c r="L3440">
        <v>0</v>
      </c>
      <c r="M3440">
        <v>0</v>
      </c>
      <c r="N3440">
        <v>0</v>
      </c>
    </row>
    <row r="3441" spans="1:14" x14ac:dyDescent="0.2">
      <c r="A3441" t="s">
        <v>8373</v>
      </c>
      <c r="B3441" t="s">
        <v>88</v>
      </c>
      <c r="C3441" t="s">
        <v>202</v>
      </c>
      <c r="D3441" t="s">
        <v>4925</v>
      </c>
      <c r="E3441">
        <v>0</v>
      </c>
      <c r="F3441">
        <v>0</v>
      </c>
      <c r="G3441">
        <v>0</v>
      </c>
      <c r="H3441">
        <v>0</v>
      </c>
      <c r="I3441">
        <v>0</v>
      </c>
      <c r="J3441">
        <v>0</v>
      </c>
      <c r="K3441">
        <v>92</v>
      </c>
      <c r="L3441">
        <v>92</v>
      </c>
      <c r="M3441">
        <v>0</v>
      </c>
      <c r="N3441">
        <v>0</v>
      </c>
    </row>
    <row r="3442" spans="1:14" x14ac:dyDescent="0.2">
      <c r="A3442" t="s">
        <v>8374</v>
      </c>
      <c r="B3442" t="s">
        <v>88</v>
      </c>
      <c r="C3442" t="s">
        <v>202</v>
      </c>
      <c r="D3442" t="s">
        <v>4927</v>
      </c>
      <c r="E3442">
        <v>0</v>
      </c>
      <c r="F3442">
        <v>0</v>
      </c>
      <c r="G3442">
        <v>0</v>
      </c>
      <c r="H3442">
        <v>0</v>
      </c>
      <c r="I3442">
        <v>0</v>
      </c>
      <c r="J3442">
        <v>0</v>
      </c>
      <c r="K3442">
        <v>82</v>
      </c>
      <c r="L3442">
        <v>82</v>
      </c>
      <c r="M3442">
        <v>0</v>
      </c>
      <c r="N3442">
        <v>0</v>
      </c>
    </row>
    <row r="3443" spans="1:14" x14ac:dyDescent="0.2">
      <c r="A3443" t="s">
        <v>8375</v>
      </c>
      <c r="B3443" t="s">
        <v>88</v>
      </c>
      <c r="C3443" t="s">
        <v>203</v>
      </c>
      <c r="D3443" t="s">
        <v>4929</v>
      </c>
      <c r="E3443">
        <v>51</v>
      </c>
      <c r="F3443">
        <v>15</v>
      </c>
      <c r="G3443">
        <v>35</v>
      </c>
      <c r="H3443">
        <v>1</v>
      </c>
      <c r="I3443">
        <v>0</v>
      </c>
      <c r="J3443">
        <v>14</v>
      </c>
      <c r="K3443">
        <v>0</v>
      </c>
      <c r="L3443">
        <v>0</v>
      </c>
      <c r="M3443">
        <v>0</v>
      </c>
      <c r="N3443">
        <v>0</v>
      </c>
    </row>
    <row r="3444" spans="1:14" x14ac:dyDescent="0.2">
      <c r="A3444" t="s">
        <v>8376</v>
      </c>
      <c r="B3444" t="s">
        <v>88</v>
      </c>
      <c r="C3444" t="s">
        <v>203</v>
      </c>
      <c r="D3444" t="s">
        <v>4931</v>
      </c>
      <c r="E3444">
        <v>65</v>
      </c>
      <c r="F3444">
        <v>13</v>
      </c>
      <c r="G3444">
        <v>50</v>
      </c>
      <c r="H3444">
        <v>1</v>
      </c>
      <c r="I3444">
        <v>1</v>
      </c>
      <c r="J3444">
        <v>0</v>
      </c>
      <c r="K3444">
        <v>0</v>
      </c>
      <c r="L3444">
        <v>0</v>
      </c>
      <c r="M3444">
        <v>0</v>
      </c>
      <c r="N3444">
        <v>0</v>
      </c>
    </row>
    <row r="3445" spans="1:14" x14ac:dyDescent="0.2">
      <c r="A3445" t="s">
        <v>8377</v>
      </c>
      <c r="B3445" t="s">
        <v>88</v>
      </c>
      <c r="C3445" t="s">
        <v>203</v>
      </c>
      <c r="D3445" t="s">
        <v>4933</v>
      </c>
      <c r="E3445">
        <v>13</v>
      </c>
      <c r="F3445">
        <v>0</v>
      </c>
      <c r="G3445">
        <v>13</v>
      </c>
      <c r="H3445">
        <v>0</v>
      </c>
      <c r="I3445">
        <v>0</v>
      </c>
      <c r="J3445">
        <v>52</v>
      </c>
      <c r="K3445">
        <v>0</v>
      </c>
      <c r="L3445">
        <v>0</v>
      </c>
      <c r="M3445">
        <v>0</v>
      </c>
      <c r="N3445">
        <v>0</v>
      </c>
    </row>
    <row r="3446" spans="1:14" x14ac:dyDescent="0.2">
      <c r="A3446" t="s">
        <v>8378</v>
      </c>
      <c r="B3446" t="s">
        <v>88</v>
      </c>
      <c r="C3446" t="s">
        <v>203</v>
      </c>
      <c r="D3446" t="s">
        <v>4935</v>
      </c>
      <c r="E3446">
        <v>65</v>
      </c>
      <c r="F3446">
        <v>13</v>
      </c>
      <c r="G3446">
        <v>50</v>
      </c>
      <c r="H3446">
        <v>1</v>
      </c>
      <c r="I3446">
        <v>1</v>
      </c>
      <c r="J3446">
        <v>0</v>
      </c>
      <c r="K3446">
        <v>0</v>
      </c>
      <c r="L3446">
        <v>0</v>
      </c>
      <c r="M3446">
        <v>0</v>
      </c>
      <c r="N3446">
        <v>0</v>
      </c>
    </row>
    <row r="3447" spans="1:14" x14ac:dyDescent="0.2">
      <c r="A3447" t="s">
        <v>8379</v>
      </c>
      <c r="B3447" t="s">
        <v>88</v>
      </c>
      <c r="C3447" t="s">
        <v>203</v>
      </c>
      <c r="D3447" t="s">
        <v>4937</v>
      </c>
      <c r="E3447">
        <v>51</v>
      </c>
      <c r="F3447">
        <v>14</v>
      </c>
      <c r="G3447">
        <v>35</v>
      </c>
      <c r="H3447">
        <v>1</v>
      </c>
      <c r="I3447">
        <v>1</v>
      </c>
      <c r="J3447">
        <v>14</v>
      </c>
      <c r="K3447">
        <v>0</v>
      </c>
      <c r="L3447">
        <v>0</v>
      </c>
      <c r="M3447">
        <v>0</v>
      </c>
      <c r="N3447">
        <v>0</v>
      </c>
    </row>
    <row r="3448" spans="1:14" x14ac:dyDescent="0.2">
      <c r="A3448" t="s">
        <v>8380</v>
      </c>
      <c r="B3448" t="s">
        <v>88</v>
      </c>
      <c r="C3448" t="s">
        <v>203</v>
      </c>
      <c r="D3448" t="s">
        <v>4939</v>
      </c>
      <c r="E3448">
        <v>14</v>
      </c>
      <c r="F3448">
        <v>0</v>
      </c>
      <c r="G3448">
        <v>14</v>
      </c>
      <c r="H3448">
        <v>0</v>
      </c>
      <c r="I3448">
        <v>0</v>
      </c>
      <c r="J3448">
        <v>51</v>
      </c>
      <c r="K3448">
        <v>0</v>
      </c>
      <c r="L3448">
        <v>0</v>
      </c>
      <c r="M3448">
        <v>0</v>
      </c>
      <c r="N3448">
        <v>0</v>
      </c>
    </row>
    <row r="3449" spans="1:14" x14ac:dyDescent="0.2">
      <c r="A3449" t="s">
        <v>8381</v>
      </c>
      <c r="B3449" t="s">
        <v>88</v>
      </c>
      <c r="C3449" t="s">
        <v>203</v>
      </c>
      <c r="D3449" t="s">
        <v>4941</v>
      </c>
      <c r="E3449">
        <v>51</v>
      </c>
      <c r="F3449">
        <v>13</v>
      </c>
      <c r="G3449">
        <v>37</v>
      </c>
      <c r="H3449">
        <v>1</v>
      </c>
      <c r="I3449">
        <v>0</v>
      </c>
      <c r="J3449">
        <v>14</v>
      </c>
      <c r="K3449">
        <v>0</v>
      </c>
      <c r="L3449">
        <v>0</v>
      </c>
      <c r="M3449">
        <v>0</v>
      </c>
      <c r="N3449">
        <v>0</v>
      </c>
    </row>
    <row r="3450" spans="1:14" x14ac:dyDescent="0.2">
      <c r="A3450" t="s">
        <v>8382</v>
      </c>
      <c r="B3450" t="s">
        <v>88</v>
      </c>
      <c r="C3450" t="s">
        <v>203</v>
      </c>
      <c r="D3450" t="s">
        <v>4943</v>
      </c>
      <c r="E3450">
        <v>13</v>
      </c>
      <c r="F3450">
        <v>0</v>
      </c>
      <c r="G3450">
        <v>13</v>
      </c>
      <c r="H3450">
        <v>0</v>
      </c>
      <c r="I3450">
        <v>0</v>
      </c>
      <c r="J3450">
        <v>52</v>
      </c>
      <c r="K3450">
        <v>0</v>
      </c>
      <c r="L3450">
        <v>0</v>
      </c>
      <c r="M3450">
        <v>0</v>
      </c>
      <c r="N3450">
        <v>0</v>
      </c>
    </row>
    <row r="3451" spans="1:14" x14ac:dyDescent="0.2">
      <c r="A3451" t="s">
        <v>8383</v>
      </c>
      <c r="B3451" t="s">
        <v>88</v>
      </c>
      <c r="C3451" t="s">
        <v>203</v>
      </c>
      <c r="D3451" t="s">
        <v>4925</v>
      </c>
      <c r="E3451">
        <v>0</v>
      </c>
      <c r="F3451">
        <v>0</v>
      </c>
      <c r="G3451">
        <v>0</v>
      </c>
      <c r="H3451">
        <v>0</v>
      </c>
      <c r="I3451">
        <v>0</v>
      </c>
      <c r="J3451">
        <v>0</v>
      </c>
      <c r="K3451">
        <v>65</v>
      </c>
      <c r="L3451">
        <v>64</v>
      </c>
      <c r="M3451">
        <v>1</v>
      </c>
      <c r="N3451">
        <v>0</v>
      </c>
    </row>
    <row r="3452" spans="1:14" x14ac:dyDescent="0.2">
      <c r="A3452" t="s">
        <v>8384</v>
      </c>
      <c r="B3452" t="s">
        <v>88</v>
      </c>
      <c r="C3452" t="s">
        <v>203</v>
      </c>
      <c r="D3452" t="s">
        <v>4927</v>
      </c>
      <c r="E3452">
        <v>0</v>
      </c>
      <c r="F3452">
        <v>0</v>
      </c>
      <c r="G3452">
        <v>0</v>
      </c>
      <c r="H3452">
        <v>0</v>
      </c>
      <c r="I3452">
        <v>0</v>
      </c>
      <c r="J3452">
        <v>0</v>
      </c>
      <c r="K3452">
        <v>60</v>
      </c>
      <c r="L3452">
        <v>59</v>
      </c>
      <c r="M3452">
        <v>1</v>
      </c>
      <c r="N3452">
        <v>0</v>
      </c>
    </row>
    <row r="3453" spans="1:14" x14ac:dyDescent="0.2">
      <c r="A3453" t="s">
        <v>8385</v>
      </c>
      <c r="B3453" t="s">
        <v>88</v>
      </c>
      <c r="C3453" t="s">
        <v>204</v>
      </c>
      <c r="D3453" t="s">
        <v>4929</v>
      </c>
      <c r="E3453">
        <v>45</v>
      </c>
      <c r="F3453">
        <v>8</v>
      </c>
      <c r="G3453">
        <v>36</v>
      </c>
      <c r="H3453">
        <v>1</v>
      </c>
      <c r="I3453">
        <v>0</v>
      </c>
      <c r="J3453">
        <v>19</v>
      </c>
      <c r="K3453">
        <v>0</v>
      </c>
      <c r="L3453">
        <v>0</v>
      </c>
      <c r="M3453">
        <v>0</v>
      </c>
      <c r="N3453">
        <v>0</v>
      </c>
    </row>
    <row r="3454" spans="1:14" x14ac:dyDescent="0.2">
      <c r="A3454" t="s">
        <v>8386</v>
      </c>
      <c r="B3454" t="s">
        <v>88</v>
      </c>
      <c r="C3454" t="s">
        <v>204</v>
      </c>
      <c r="D3454" t="s">
        <v>4931</v>
      </c>
      <c r="E3454">
        <v>64</v>
      </c>
      <c r="F3454">
        <v>6</v>
      </c>
      <c r="G3454">
        <v>57</v>
      </c>
      <c r="H3454">
        <v>1</v>
      </c>
      <c r="I3454">
        <v>0</v>
      </c>
      <c r="J3454">
        <v>0</v>
      </c>
      <c r="K3454">
        <v>0</v>
      </c>
      <c r="L3454">
        <v>0</v>
      </c>
      <c r="M3454">
        <v>0</v>
      </c>
      <c r="N3454">
        <v>0</v>
      </c>
    </row>
    <row r="3455" spans="1:14" x14ac:dyDescent="0.2">
      <c r="A3455" t="s">
        <v>8387</v>
      </c>
      <c r="B3455" t="s">
        <v>88</v>
      </c>
      <c r="C3455" t="s">
        <v>204</v>
      </c>
      <c r="D3455" t="s">
        <v>4933</v>
      </c>
      <c r="E3455">
        <v>18</v>
      </c>
      <c r="F3455">
        <v>2</v>
      </c>
      <c r="G3455">
        <v>16</v>
      </c>
      <c r="H3455">
        <v>0</v>
      </c>
      <c r="I3455">
        <v>0</v>
      </c>
      <c r="J3455">
        <v>46</v>
      </c>
      <c r="K3455">
        <v>0</v>
      </c>
      <c r="L3455">
        <v>0</v>
      </c>
      <c r="M3455">
        <v>0</v>
      </c>
      <c r="N3455">
        <v>0</v>
      </c>
    </row>
    <row r="3456" spans="1:14" x14ac:dyDescent="0.2">
      <c r="A3456" t="s">
        <v>8388</v>
      </c>
      <c r="B3456" t="s">
        <v>88</v>
      </c>
      <c r="C3456" t="s">
        <v>204</v>
      </c>
      <c r="D3456" t="s">
        <v>4935</v>
      </c>
      <c r="E3456">
        <v>64</v>
      </c>
      <c r="F3456">
        <v>6</v>
      </c>
      <c r="G3456">
        <v>57</v>
      </c>
      <c r="H3456">
        <v>1</v>
      </c>
      <c r="I3456">
        <v>0</v>
      </c>
      <c r="J3456">
        <v>0</v>
      </c>
      <c r="K3456">
        <v>0</v>
      </c>
      <c r="L3456">
        <v>0</v>
      </c>
      <c r="M3456">
        <v>0</v>
      </c>
      <c r="N3456">
        <v>0</v>
      </c>
    </row>
    <row r="3457" spans="1:14" x14ac:dyDescent="0.2">
      <c r="A3457" t="s">
        <v>8389</v>
      </c>
      <c r="B3457" t="s">
        <v>88</v>
      </c>
      <c r="C3457" t="s">
        <v>204</v>
      </c>
      <c r="D3457" t="s">
        <v>4937</v>
      </c>
      <c r="E3457">
        <v>45</v>
      </c>
      <c r="F3457">
        <v>6</v>
      </c>
      <c r="G3457">
        <v>38</v>
      </c>
      <c r="H3457">
        <v>1</v>
      </c>
      <c r="I3457">
        <v>0</v>
      </c>
      <c r="J3457">
        <v>19</v>
      </c>
      <c r="K3457">
        <v>0</v>
      </c>
      <c r="L3457">
        <v>0</v>
      </c>
      <c r="M3457">
        <v>0</v>
      </c>
      <c r="N3457">
        <v>0</v>
      </c>
    </row>
    <row r="3458" spans="1:14" x14ac:dyDescent="0.2">
      <c r="A3458" t="s">
        <v>8390</v>
      </c>
      <c r="B3458" t="s">
        <v>88</v>
      </c>
      <c r="C3458" t="s">
        <v>204</v>
      </c>
      <c r="D3458" t="s">
        <v>4939</v>
      </c>
      <c r="E3458">
        <v>19</v>
      </c>
      <c r="F3458">
        <v>2</v>
      </c>
      <c r="G3458">
        <v>17</v>
      </c>
      <c r="H3458">
        <v>0</v>
      </c>
      <c r="I3458">
        <v>0</v>
      </c>
      <c r="J3458">
        <v>45</v>
      </c>
      <c r="K3458">
        <v>0</v>
      </c>
      <c r="L3458">
        <v>0</v>
      </c>
      <c r="M3458">
        <v>0</v>
      </c>
      <c r="N3458">
        <v>0</v>
      </c>
    </row>
    <row r="3459" spans="1:14" x14ac:dyDescent="0.2">
      <c r="A3459" t="s">
        <v>8391</v>
      </c>
      <c r="B3459" t="s">
        <v>88</v>
      </c>
      <c r="C3459" t="s">
        <v>204</v>
      </c>
      <c r="D3459" t="s">
        <v>4941</v>
      </c>
      <c r="E3459">
        <v>45</v>
      </c>
      <c r="F3459">
        <v>4</v>
      </c>
      <c r="G3459">
        <v>40</v>
      </c>
      <c r="H3459">
        <v>1</v>
      </c>
      <c r="I3459">
        <v>0</v>
      </c>
      <c r="J3459">
        <v>19</v>
      </c>
      <c r="K3459">
        <v>0</v>
      </c>
      <c r="L3459">
        <v>0</v>
      </c>
      <c r="M3459">
        <v>0</v>
      </c>
      <c r="N3459">
        <v>0</v>
      </c>
    </row>
    <row r="3460" spans="1:14" x14ac:dyDescent="0.2">
      <c r="A3460" t="s">
        <v>8392</v>
      </c>
      <c r="B3460" t="s">
        <v>88</v>
      </c>
      <c r="C3460" t="s">
        <v>204</v>
      </c>
      <c r="D3460" t="s">
        <v>4943</v>
      </c>
      <c r="E3460">
        <v>19</v>
      </c>
      <c r="F3460">
        <v>2</v>
      </c>
      <c r="G3460">
        <v>17</v>
      </c>
      <c r="H3460">
        <v>0</v>
      </c>
      <c r="I3460">
        <v>0</v>
      </c>
      <c r="J3460">
        <v>45</v>
      </c>
      <c r="K3460">
        <v>0</v>
      </c>
      <c r="L3460">
        <v>0</v>
      </c>
      <c r="M3460">
        <v>0</v>
      </c>
      <c r="N3460">
        <v>0</v>
      </c>
    </row>
    <row r="3461" spans="1:14" x14ac:dyDescent="0.2">
      <c r="A3461" t="s">
        <v>8393</v>
      </c>
      <c r="B3461" t="s">
        <v>88</v>
      </c>
      <c r="C3461" t="s">
        <v>204</v>
      </c>
      <c r="D3461" t="s">
        <v>4925</v>
      </c>
      <c r="E3461">
        <v>0</v>
      </c>
      <c r="F3461">
        <v>0</v>
      </c>
      <c r="G3461">
        <v>0</v>
      </c>
      <c r="H3461">
        <v>0</v>
      </c>
      <c r="I3461">
        <v>0</v>
      </c>
      <c r="J3461">
        <v>0</v>
      </c>
      <c r="K3461">
        <v>64</v>
      </c>
      <c r="L3461">
        <v>64</v>
      </c>
      <c r="M3461">
        <v>0</v>
      </c>
      <c r="N3461">
        <v>0</v>
      </c>
    </row>
    <row r="3462" spans="1:14" x14ac:dyDescent="0.2">
      <c r="A3462" t="s">
        <v>8394</v>
      </c>
      <c r="B3462" t="s">
        <v>88</v>
      </c>
      <c r="C3462" t="s">
        <v>204</v>
      </c>
      <c r="D3462" t="s">
        <v>4927</v>
      </c>
      <c r="E3462">
        <v>0</v>
      </c>
      <c r="F3462">
        <v>0</v>
      </c>
      <c r="G3462">
        <v>0</v>
      </c>
      <c r="H3462">
        <v>0</v>
      </c>
      <c r="I3462">
        <v>0</v>
      </c>
      <c r="J3462">
        <v>0</v>
      </c>
      <c r="K3462">
        <v>55</v>
      </c>
      <c r="L3462">
        <v>55</v>
      </c>
      <c r="M3462">
        <v>0</v>
      </c>
      <c r="N3462">
        <v>0</v>
      </c>
    </row>
    <row r="3463" spans="1:14" x14ac:dyDescent="0.2">
      <c r="A3463" t="s">
        <v>8395</v>
      </c>
      <c r="B3463" t="s">
        <v>88</v>
      </c>
      <c r="C3463" t="s">
        <v>205</v>
      </c>
      <c r="D3463" t="s">
        <v>4929</v>
      </c>
      <c r="E3463">
        <v>46</v>
      </c>
      <c r="F3463">
        <v>7</v>
      </c>
      <c r="G3463">
        <v>38</v>
      </c>
      <c r="H3463">
        <v>1</v>
      </c>
      <c r="I3463">
        <v>0</v>
      </c>
      <c r="J3463">
        <v>18</v>
      </c>
      <c r="K3463">
        <v>0</v>
      </c>
      <c r="L3463">
        <v>0</v>
      </c>
      <c r="M3463">
        <v>0</v>
      </c>
      <c r="N3463">
        <v>0</v>
      </c>
    </row>
    <row r="3464" spans="1:14" x14ac:dyDescent="0.2">
      <c r="A3464" t="s">
        <v>8396</v>
      </c>
      <c r="B3464" t="s">
        <v>88</v>
      </c>
      <c r="C3464" t="s">
        <v>205</v>
      </c>
      <c r="D3464" t="s">
        <v>4931</v>
      </c>
      <c r="E3464">
        <v>64</v>
      </c>
      <c r="F3464">
        <v>5</v>
      </c>
      <c r="G3464">
        <v>57</v>
      </c>
      <c r="H3464">
        <v>1</v>
      </c>
      <c r="I3464">
        <v>1</v>
      </c>
      <c r="J3464">
        <v>0</v>
      </c>
      <c r="K3464">
        <v>0</v>
      </c>
      <c r="L3464">
        <v>0</v>
      </c>
      <c r="M3464">
        <v>0</v>
      </c>
      <c r="N3464">
        <v>0</v>
      </c>
    </row>
    <row r="3465" spans="1:14" x14ac:dyDescent="0.2">
      <c r="A3465" t="s">
        <v>8397</v>
      </c>
      <c r="B3465" t="s">
        <v>88</v>
      </c>
      <c r="C3465" t="s">
        <v>205</v>
      </c>
      <c r="D3465" t="s">
        <v>4933</v>
      </c>
      <c r="E3465">
        <v>17</v>
      </c>
      <c r="F3465">
        <v>1</v>
      </c>
      <c r="G3465">
        <v>16</v>
      </c>
      <c r="H3465">
        <v>0</v>
      </c>
      <c r="I3465">
        <v>0</v>
      </c>
      <c r="J3465">
        <v>47</v>
      </c>
      <c r="K3465">
        <v>0</v>
      </c>
      <c r="L3465">
        <v>0</v>
      </c>
      <c r="M3465">
        <v>0</v>
      </c>
      <c r="N3465">
        <v>0</v>
      </c>
    </row>
    <row r="3466" spans="1:14" x14ac:dyDescent="0.2">
      <c r="A3466" t="s">
        <v>8398</v>
      </c>
      <c r="B3466" t="s">
        <v>88</v>
      </c>
      <c r="C3466" t="s">
        <v>205</v>
      </c>
      <c r="D3466" t="s">
        <v>4935</v>
      </c>
      <c r="E3466">
        <v>64</v>
      </c>
      <c r="F3466">
        <v>5</v>
      </c>
      <c r="G3466">
        <v>57</v>
      </c>
      <c r="H3466">
        <v>1</v>
      </c>
      <c r="I3466">
        <v>1</v>
      </c>
      <c r="J3466">
        <v>0</v>
      </c>
      <c r="K3466">
        <v>0</v>
      </c>
      <c r="L3466">
        <v>0</v>
      </c>
      <c r="M3466">
        <v>0</v>
      </c>
      <c r="N3466">
        <v>0</v>
      </c>
    </row>
    <row r="3467" spans="1:14" x14ac:dyDescent="0.2">
      <c r="A3467" t="s">
        <v>8399</v>
      </c>
      <c r="B3467" t="s">
        <v>88</v>
      </c>
      <c r="C3467" t="s">
        <v>205</v>
      </c>
      <c r="D3467" t="s">
        <v>4937</v>
      </c>
      <c r="E3467">
        <v>46</v>
      </c>
      <c r="F3467">
        <v>5</v>
      </c>
      <c r="G3467">
        <v>40</v>
      </c>
      <c r="H3467">
        <v>1</v>
      </c>
      <c r="I3467">
        <v>0</v>
      </c>
      <c r="J3467">
        <v>18</v>
      </c>
      <c r="K3467">
        <v>0</v>
      </c>
      <c r="L3467">
        <v>0</v>
      </c>
      <c r="M3467">
        <v>0</v>
      </c>
      <c r="N3467">
        <v>0</v>
      </c>
    </row>
    <row r="3468" spans="1:14" x14ac:dyDescent="0.2">
      <c r="A3468" t="s">
        <v>8400</v>
      </c>
      <c r="B3468" t="s">
        <v>88</v>
      </c>
      <c r="C3468" t="s">
        <v>205</v>
      </c>
      <c r="D3468" t="s">
        <v>4939</v>
      </c>
      <c r="E3468">
        <v>18</v>
      </c>
      <c r="F3468">
        <v>3</v>
      </c>
      <c r="G3468">
        <v>14</v>
      </c>
      <c r="H3468">
        <v>0</v>
      </c>
      <c r="I3468">
        <v>1</v>
      </c>
      <c r="J3468">
        <v>46</v>
      </c>
      <c r="K3468">
        <v>0</v>
      </c>
      <c r="L3468">
        <v>0</v>
      </c>
      <c r="M3468">
        <v>0</v>
      </c>
      <c r="N3468">
        <v>0</v>
      </c>
    </row>
    <row r="3469" spans="1:14" x14ac:dyDescent="0.2">
      <c r="A3469" t="s">
        <v>8401</v>
      </c>
      <c r="B3469" t="s">
        <v>88</v>
      </c>
      <c r="C3469" t="s">
        <v>205</v>
      </c>
      <c r="D3469" t="s">
        <v>4941</v>
      </c>
      <c r="E3469">
        <v>46</v>
      </c>
      <c r="F3469">
        <v>4</v>
      </c>
      <c r="G3469">
        <v>41</v>
      </c>
      <c r="H3469">
        <v>1</v>
      </c>
      <c r="I3469">
        <v>0</v>
      </c>
      <c r="J3469">
        <v>18</v>
      </c>
      <c r="K3469">
        <v>0</v>
      </c>
      <c r="L3469">
        <v>0</v>
      </c>
      <c r="M3469">
        <v>0</v>
      </c>
      <c r="N3469">
        <v>0</v>
      </c>
    </row>
    <row r="3470" spans="1:14" x14ac:dyDescent="0.2">
      <c r="A3470" t="s">
        <v>8402</v>
      </c>
      <c r="B3470" t="s">
        <v>88</v>
      </c>
      <c r="C3470" t="s">
        <v>205</v>
      </c>
      <c r="D3470" t="s">
        <v>4943</v>
      </c>
      <c r="E3470">
        <v>17</v>
      </c>
      <c r="F3470">
        <v>1</v>
      </c>
      <c r="G3470">
        <v>16</v>
      </c>
      <c r="H3470">
        <v>0</v>
      </c>
      <c r="I3470">
        <v>0</v>
      </c>
      <c r="J3470">
        <v>47</v>
      </c>
      <c r="K3470">
        <v>0</v>
      </c>
      <c r="L3470">
        <v>0</v>
      </c>
      <c r="M3470">
        <v>0</v>
      </c>
      <c r="N3470">
        <v>0</v>
      </c>
    </row>
    <row r="3471" spans="1:14" x14ac:dyDescent="0.2">
      <c r="A3471" t="s">
        <v>8403</v>
      </c>
      <c r="B3471" t="s">
        <v>88</v>
      </c>
      <c r="C3471" t="s">
        <v>205</v>
      </c>
      <c r="D3471" t="s">
        <v>4925</v>
      </c>
      <c r="E3471">
        <v>0</v>
      </c>
      <c r="F3471">
        <v>0</v>
      </c>
      <c r="G3471">
        <v>0</v>
      </c>
      <c r="H3471">
        <v>0</v>
      </c>
      <c r="I3471">
        <v>0</v>
      </c>
      <c r="J3471">
        <v>0</v>
      </c>
      <c r="K3471">
        <v>63</v>
      </c>
      <c r="L3471">
        <v>62</v>
      </c>
      <c r="M3471">
        <v>1</v>
      </c>
      <c r="N3471">
        <v>0</v>
      </c>
    </row>
    <row r="3472" spans="1:14" x14ac:dyDescent="0.2">
      <c r="A3472" t="s">
        <v>8404</v>
      </c>
      <c r="B3472" t="s">
        <v>88</v>
      </c>
      <c r="C3472" t="s">
        <v>205</v>
      </c>
      <c r="D3472" t="s">
        <v>4927</v>
      </c>
      <c r="E3472">
        <v>0</v>
      </c>
      <c r="F3472">
        <v>0</v>
      </c>
      <c r="G3472">
        <v>0</v>
      </c>
      <c r="H3472">
        <v>0</v>
      </c>
      <c r="I3472">
        <v>0</v>
      </c>
      <c r="J3472">
        <v>0</v>
      </c>
      <c r="K3472">
        <v>59</v>
      </c>
      <c r="L3472">
        <v>58</v>
      </c>
      <c r="M3472">
        <v>1</v>
      </c>
      <c r="N3472">
        <v>0</v>
      </c>
    </row>
    <row r="3473" spans="1:14" x14ac:dyDescent="0.2">
      <c r="A3473" t="s">
        <v>8405</v>
      </c>
      <c r="B3473" t="s">
        <v>88</v>
      </c>
      <c r="C3473" t="s">
        <v>206</v>
      </c>
      <c r="D3473" t="s">
        <v>4929</v>
      </c>
      <c r="E3473">
        <v>58</v>
      </c>
      <c r="F3473">
        <v>5</v>
      </c>
      <c r="G3473">
        <v>50</v>
      </c>
      <c r="H3473">
        <v>2</v>
      </c>
      <c r="I3473">
        <v>1</v>
      </c>
      <c r="J3473">
        <v>35</v>
      </c>
      <c r="K3473">
        <v>0</v>
      </c>
      <c r="L3473">
        <v>0</v>
      </c>
      <c r="M3473">
        <v>0</v>
      </c>
      <c r="N3473">
        <v>0</v>
      </c>
    </row>
    <row r="3474" spans="1:14" x14ac:dyDescent="0.2">
      <c r="A3474" t="s">
        <v>8406</v>
      </c>
      <c r="B3474" t="s">
        <v>88</v>
      </c>
      <c r="C3474" t="s">
        <v>206</v>
      </c>
      <c r="D3474" t="s">
        <v>4931</v>
      </c>
      <c r="E3474">
        <v>93</v>
      </c>
      <c r="F3474">
        <v>11</v>
      </c>
      <c r="G3474">
        <v>76</v>
      </c>
      <c r="H3474">
        <v>5</v>
      </c>
      <c r="I3474">
        <v>1</v>
      </c>
      <c r="J3474">
        <v>0</v>
      </c>
      <c r="K3474">
        <v>0</v>
      </c>
      <c r="L3474">
        <v>0</v>
      </c>
      <c r="M3474">
        <v>0</v>
      </c>
      <c r="N3474">
        <v>0</v>
      </c>
    </row>
    <row r="3475" spans="1:14" x14ac:dyDescent="0.2">
      <c r="A3475" t="s">
        <v>8407</v>
      </c>
      <c r="B3475" t="s">
        <v>88</v>
      </c>
      <c r="C3475" t="s">
        <v>206</v>
      </c>
      <c r="D3475" t="s">
        <v>4933</v>
      </c>
      <c r="E3475">
        <v>26</v>
      </c>
      <c r="F3475">
        <v>4</v>
      </c>
      <c r="G3475">
        <v>22</v>
      </c>
      <c r="H3475">
        <v>0</v>
      </c>
      <c r="I3475">
        <v>0</v>
      </c>
      <c r="J3475">
        <v>67</v>
      </c>
      <c r="K3475">
        <v>0</v>
      </c>
      <c r="L3475">
        <v>0</v>
      </c>
      <c r="M3475">
        <v>0</v>
      </c>
      <c r="N3475">
        <v>0</v>
      </c>
    </row>
    <row r="3476" spans="1:14" x14ac:dyDescent="0.2">
      <c r="A3476" t="s">
        <v>8408</v>
      </c>
      <c r="B3476" t="s">
        <v>88</v>
      </c>
      <c r="C3476" t="s">
        <v>206</v>
      </c>
      <c r="D3476" t="s">
        <v>4935</v>
      </c>
      <c r="E3476">
        <v>93</v>
      </c>
      <c r="F3476">
        <v>11</v>
      </c>
      <c r="G3476">
        <v>76</v>
      </c>
      <c r="H3476">
        <v>5</v>
      </c>
      <c r="I3476">
        <v>1</v>
      </c>
      <c r="J3476">
        <v>0</v>
      </c>
      <c r="K3476">
        <v>0</v>
      </c>
      <c r="L3476">
        <v>0</v>
      </c>
      <c r="M3476">
        <v>0</v>
      </c>
      <c r="N3476">
        <v>0</v>
      </c>
    </row>
    <row r="3477" spans="1:14" x14ac:dyDescent="0.2">
      <c r="A3477" t="s">
        <v>8409</v>
      </c>
      <c r="B3477" t="s">
        <v>88</v>
      </c>
      <c r="C3477" t="s">
        <v>206</v>
      </c>
      <c r="D3477" t="s">
        <v>4937</v>
      </c>
      <c r="E3477">
        <v>58</v>
      </c>
      <c r="F3477">
        <v>5</v>
      </c>
      <c r="G3477">
        <v>50</v>
      </c>
      <c r="H3477">
        <v>2</v>
      </c>
      <c r="I3477">
        <v>1</v>
      </c>
      <c r="J3477">
        <v>35</v>
      </c>
      <c r="K3477">
        <v>0</v>
      </c>
      <c r="L3477">
        <v>0</v>
      </c>
      <c r="M3477">
        <v>0</v>
      </c>
      <c r="N3477">
        <v>0</v>
      </c>
    </row>
    <row r="3478" spans="1:14" x14ac:dyDescent="0.2">
      <c r="A3478" t="s">
        <v>8410</v>
      </c>
      <c r="B3478" t="s">
        <v>88</v>
      </c>
      <c r="C3478" t="s">
        <v>206</v>
      </c>
      <c r="D3478" t="s">
        <v>4939</v>
      </c>
      <c r="E3478">
        <v>35</v>
      </c>
      <c r="F3478">
        <v>6</v>
      </c>
      <c r="G3478">
        <v>26</v>
      </c>
      <c r="H3478">
        <v>3</v>
      </c>
      <c r="I3478">
        <v>0</v>
      </c>
      <c r="J3478">
        <v>58</v>
      </c>
      <c r="K3478">
        <v>0</v>
      </c>
      <c r="L3478">
        <v>0</v>
      </c>
      <c r="M3478">
        <v>0</v>
      </c>
      <c r="N3478">
        <v>0</v>
      </c>
    </row>
    <row r="3479" spans="1:14" x14ac:dyDescent="0.2">
      <c r="A3479" t="s">
        <v>8411</v>
      </c>
      <c r="B3479" t="s">
        <v>88</v>
      </c>
      <c r="C3479" t="s">
        <v>206</v>
      </c>
      <c r="D3479" t="s">
        <v>4941</v>
      </c>
      <c r="E3479">
        <v>58</v>
      </c>
      <c r="F3479">
        <v>5</v>
      </c>
      <c r="G3479">
        <v>50</v>
      </c>
      <c r="H3479">
        <v>2</v>
      </c>
      <c r="I3479">
        <v>1</v>
      </c>
      <c r="J3479">
        <v>35</v>
      </c>
      <c r="K3479">
        <v>0</v>
      </c>
      <c r="L3479">
        <v>0</v>
      </c>
      <c r="M3479">
        <v>0</v>
      </c>
      <c r="N3479">
        <v>0</v>
      </c>
    </row>
    <row r="3480" spans="1:14" x14ac:dyDescent="0.2">
      <c r="A3480" t="s">
        <v>8412</v>
      </c>
      <c r="B3480" t="s">
        <v>88</v>
      </c>
      <c r="C3480" t="s">
        <v>206</v>
      </c>
      <c r="D3480" t="s">
        <v>4943</v>
      </c>
      <c r="E3480">
        <v>32</v>
      </c>
      <c r="F3480">
        <v>4</v>
      </c>
      <c r="G3480">
        <v>25</v>
      </c>
      <c r="H3480">
        <v>3</v>
      </c>
      <c r="I3480">
        <v>0</v>
      </c>
      <c r="J3480">
        <v>61</v>
      </c>
      <c r="K3480">
        <v>0</v>
      </c>
      <c r="L3480">
        <v>0</v>
      </c>
      <c r="M3480">
        <v>0</v>
      </c>
      <c r="N3480">
        <v>0</v>
      </c>
    </row>
    <row r="3481" spans="1:14" x14ac:dyDescent="0.2">
      <c r="A3481" t="s">
        <v>8413</v>
      </c>
      <c r="B3481" t="s">
        <v>88</v>
      </c>
      <c r="C3481" t="s">
        <v>206</v>
      </c>
      <c r="D3481" t="s">
        <v>4925</v>
      </c>
      <c r="E3481">
        <v>0</v>
      </c>
      <c r="F3481">
        <v>0</v>
      </c>
      <c r="G3481">
        <v>0</v>
      </c>
      <c r="H3481">
        <v>0</v>
      </c>
      <c r="I3481">
        <v>0</v>
      </c>
      <c r="J3481">
        <v>0</v>
      </c>
      <c r="K3481">
        <v>91</v>
      </c>
      <c r="L3481">
        <v>90</v>
      </c>
      <c r="M3481">
        <v>1</v>
      </c>
      <c r="N3481">
        <v>0</v>
      </c>
    </row>
    <row r="3482" spans="1:14" x14ac:dyDescent="0.2">
      <c r="A3482" t="s">
        <v>8414</v>
      </c>
      <c r="B3482" t="s">
        <v>88</v>
      </c>
      <c r="C3482" t="s">
        <v>206</v>
      </c>
      <c r="D3482" t="s">
        <v>4927</v>
      </c>
      <c r="E3482">
        <v>0</v>
      </c>
      <c r="F3482">
        <v>0</v>
      </c>
      <c r="G3482">
        <v>0</v>
      </c>
      <c r="H3482">
        <v>0</v>
      </c>
      <c r="I3482">
        <v>0</v>
      </c>
      <c r="J3482">
        <v>0</v>
      </c>
      <c r="K3482">
        <v>84</v>
      </c>
      <c r="L3482">
        <v>83</v>
      </c>
      <c r="M3482">
        <v>1</v>
      </c>
      <c r="N3482">
        <v>0</v>
      </c>
    </row>
    <row r="3483" spans="1:14" x14ac:dyDescent="0.2">
      <c r="A3483" t="s">
        <v>8415</v>
      </c>
      <c r="B3483" t="s">
        <v>88</v>
      </c>
      <c r="C3483" t="s">
        <v>207</v>
      </c>
      <c r="D3483" t="s">
        <v>4929</v>
      </c>
      <c r="E3483">
        <v>42</v>
      </c>
      <c r="F3483">
        <v>5</v>
      </c>
      <c r="G3483">
        <v>36</v>
      </c>
      <c r="H3483">
        <v>0</v>
      </c>
      <c r="I3483">
        <v>1</v>
      </c>
      <c r="J3483">
        <v>33</v>
      </c>
      <c r="K3483">
        <v>0</v>
      </c>
      <c r="L3483">
        <v>0</v>
      </c>
      <c r="M3483">
        <v>0</v>
      </c>
      <c r="N3483">
        <v>0</v>
      </c>
    </row>
    <row r="3484" spans="1:14" x14ac:dyDescent="0.2">
      <c r="A3484" t="s">
        <v>8416</v>
      </c>
      <c r="B3484" t="s">
        <v>88</v>
      </c>
      <c r="C3484" t="s">
        <v>207</v>
      </c>
      <c r="D3484" t="s">
        <v>4931</v>
      </c>
      <c r="E3484">
        <v>75</v>
      </c>
      <c r="F3484">
        <v>10</v>
      </c>
      <c r="G3484">
        <v>63</v>
      </c>
      <c r="H3484">
        <v>1</v>
      </c>
      <c r="I3484">
        <v>1</v>
      </c>
      <c r="J3484">
        <v>0</v>
      </c>
      <c r="K3484">
        <v>0</v>
      </c>
      <c r="L3484">
        <v>0</v>
      </c>
      <c r="M3484">
        <v>0</v>
      </c>
      <c r="N3484">
        <v>0</v>
      </c>
    </row>
    <row r="3485" spans="1:14" x14ac:dyDescent="0.2">
      <c r="A3485" t="s">
        <v>8417</v>
      </c>
      <c r="B3485" t="s">
        <v>88</v>
      </c>
      <c r="C3485" t="s">
        <v>207</v>
      </c>
      <c r="D3485" t="s">
        <v>4933</v>
      </c>
      <c r="E3485">
        <v>33</v>
      </c>
      <c r="F3485">
        <v>5</v>
      </c>
      <c r="G3485">
        <v>28</v>
      </c>
      <c r="H3485">
        <v>0</v>
      </c>
      <c r="I3485">
        <v>0</v>
      </c>
      <c r="J3485">
        <v>42</v>
      </c>
      <c r="K3485">
        <v>0</v>
      </c>
      <c r="L3485">
        <v>0</v>
      </c>
      <c r="M3485">
        <v>0</v>
      </c>
      <c r="N3485">
        <v>0</v>
      </c>
    </row>
    <row r="3486" spans="1:14" x14ac:dyDescent="0.2">
      <c r="A3486" t="s">
        <v>8418</v>
      </c>
      <c r="B3486" t="s">
        <v>88</v>
      </c>
      <c r="C3486" t="s">
        <v>207</v>
      </c>
      <c r="D3486" t="s">
        <v>4935</v>
      </c>
      <c r="E3486">
        <v>75</v>
      </c>
      <c r="F3486">
        <v>10</v>
      </c>
      <c r="G3486">
        <v>63</v>
      </c>
      <c r="H3486">
        <v>1</v>
      </c>
      <c r="I3486">
        <v>1</v>
      </c>
      <c r="J3486">
        <v>0</v>
      </c>
      <c r="K3486">
        <v>0</v>
      </c>
      <c r="L3486">
        <v>0</v>
      </c>
      <c r="M3486">
        <v>0</v>
      </c>
      <c r="N3486">
        <v>0</v>
      </c>
    </row>
    <row r="3487" spans="1:14" x14ac:dyDescent="0.2">
      <c r="A3487" t="s">
        <v>8419</v>
      </c>
      <c r="B3487" t="s">
        <v>88</v>
      </c>
      <c r="C3487" t="s">
        <v>207</v>
      </c>
      <c r="D3487" t="s">
        <v>4937</v>
      </c>
      <c r="E3487">
        <v>42</v>
      </c>
      <c r="F3487">
        <v>5</v>
      </c>
      <c r="G3487">
        <v>36</v>
      </c>
      <c r="H3487">
        <v>0</v>
      </c>
      <c r="I3487">
        <v>1</v>
      </c>
      <c r="J3487">
        <v>33</v>
      </c>
      <c r="K3487">
        <v>0</v>
      </c>
      <c r="L3487">
        <v>0</v>
      </c>
      <c r="M3487">
        <v>0</v>
      </c>
      <c r="N3487">
        <v>0</v>
      </c>
    </row>
    <row r="3488" spans="1:14" x14ac:dyDescent="0.2">
      <c r="A3488" t="s">
        <v>8420</v>
      </c>
      <c r="B3488" t="s">
        <v>88</v>
      </c>
      <c r="C3488" t="s">
        <v>207</v>
      </c>
      <c r="D3488" t="s">
        <v>4939</v>
      </c>
      <c r="E3488">
        <v>33</v>
      </c>
      <c r="F3488">
        <v>7</v>
      </c>
      <c r="G3488">
        <v>26</v>
      </c>
      <c r="H3488">
        <v>0</v>
      </c>
      <c r="I3488">
        <v>0</v>
      </c>
      <c r="J3488">
        <v>42</v>
      </c>
      <c r="K3488">
        <v>0</v>
      </c>
      <c r="L3488">
        <v>0</v>
      </c>
      <c r="M3488">
        <v>0</v>
      </c>
      <c r="N3488">
        <v>0</v>
      </c>
    </row>
    <row r="3489" spans="1:14" x14ac:dyDescent="0.2">
      <c r="A3489" t="s">
        <v>8421</v>
      </c>
      <c r="B3489" t="s">
        <v>88</v>
      </c>
      <c r="C3489" t="s">
        <v>207</v>
      </c>
      <c r="D3489" t="s">
        <v>4941</v>
      </c>
      <c r="E3489">
        <v>42</v>
      </c>
      <c r="F3489">
        <v>5</v>
      </c>
      <c r="G3489">
        <v>36</v>
      </c>
      <c r="H3489">
        <v>0</v>
      </c>
      <c r="I3489">
        <v>1</v>
      </c>
      <c r="J3489">
        <v>33</v>
      </c>
      <c r="K3489">
        <v>0</v>
      </c>
      <c r="L3489">
        <v>0</v>
      </c>
      <c r="M3489">
        <v>0</v>
      </c>
      <c r="N3489">
        <v>0</v>
      </c>
    </row>
    <row r="3490" spans="1:14" x14ac:dyDescent="0.2">
      <c r="A3490" t="s">
        <v>8422</v>
      </c>
      <c r="B3490" t="s">
        <v>88</v>
      </c>
      <c r="C3490" t="s">
        <v>207</v>
      </c>
      <c r="D3490" t="s">
        <v>4943</v>
      </c>
      <c r="E3490">
        <v>33</v>
      </c>
      <c r="F3490">
        <v>5</v>
      </c>
      <c r="G3490">
        <v>28</v>
      </c>
      <c r="H3490">
        <v>0</v>
      </c>
      <c r="I3490">
        <v>0</v>
      </c>
      <c r="J3490">
        <v>42</v>
      </c>
      <c r="K3490">
        <v>0</v>
      </c>
      <c r="L3490">
        <v>0</v>
      </c>
      <c r="M3490">
        <v>0</v>
      </c>
      <c r="N3490">
        <v>0</v>
      </c>
    </row>
    <row r="3491" spans="1:14" x14ac:dyDescent="0.2">
      <c r="A3491" t="s">
        <v>8423</v>
      </c>
      <c r="B3491" t="s">
        <v>88</v>
      </c>
      <c r="C3491" t="s">
        <v>207</v>
      </c>
      <c r="D3491" t="s">
        <v>4925</v>
      </c>
      <c r="E3491">
        <v>0</v>
      </c>
      <c r="F3491">
        <v>0</v>
      </c>
      <c r="G3491">
        <v>0</v>
      </c>
      <c r="H3491">
        <v>0</v>
      </c>
      <c r="I3491">
        <v>0</v>
      </c>
      <c r="J3491">
        <v>0</v>
      </c>
      <c r="K3491">
        <v>75</v>
      </c>
      <c r="L3491">
        <v>74</v>
      </c>
      <c r="M3491">
        <v>1</v>
      </c>
      <c r="N3491">
        <v>0</v>
      </c>
    </row>
    <row r="3492" spans="1:14" x14ac:dyDescent="0.2">
      <c r="A3492" t="s">
        <v>8424</v>
      </c>
      <c r="B3492" t="s">
        <v>88</v>
      </c>
      <c r="C3492" t="s">
        <v>207</v>
      </c>
      <c r="D3492" t="s">
        <v>4927</v>
      </c>
      <c r="E3492">
        <v>0</v>
      </c>
      <c r="F3492">
        <v>0</v>
      </c>
      <c r="G3492">
        <v>0</v>
      </c>
      <c r="H3492">
        <v>0</v>
      </c>
      <c r="I3492">
        <v>0</v>
      </c>
      <c r="J3492">
        <v>0</v>
      </c>
      <c r="K3492">
        <v>71</v>
      </c>
      <c r="L3492">
        <v>70</v>
      </c>
      <c r="M3492">
        <v>1</v>
      </c>
      <c r="N3492">
        <v>0</v>
      </c>
    </row>
    <row r="3493" spans="1:14" x14ac:dyDescent="0.2">
      <c r="A3493" t="s">
        <v>8425</v>
      </c>
      <c r="B3493" t="s">
        <v>88</v>
      </c>
      <c r="C3493" t="s">
        <v>208</v>
      </c>
      <c r="D3493" t="s">
        <v>4929</v>
      </c>
      <c r="E3493">
        <v>73</v>
      </c>
      <c r="F3493">
        <v>11</v>
      </c>
      <c r="G3493">
        <v>62</v>
      </c>
      <c r="H3493">
        <v>0</v>
      </c>
      <c r="I3493">
        <v>0</v>
      </c>
      <c r="J3493">
        <v>21</v>
      </c>
      <c r="K3493">
        <v>0</v>
      </c>
      <c r="L3493">
        <v>0</v>
      </c>
      <c r="M3493">
        <v>0</v>
      </c>
      <c r="N3493">
        <v>0</v>
      </c>
    </row>
    <row r="3494" spans="1:14" x14ac:dyDescent="0.2">
      <c r="A3494" t="s">
        <v>8426</v>
      </c>
      <c r="B3494" t="s">
        <v>88</v>
      </c>
      <c r="C3494" t="s">
        <v>208</v>
      </c>
      <c r="D3494" t="s">
        <v>4931</v>
      </c>
      <c r="E3494">
        <v>94</v>
      </c>
      <c r="F3494">
        <v>13</v>
      </c>
      <c r="G3494">
        <v>80</v>
      </c>
      <c r="H3494">
        <v>1</v>
      </c>
      <c r="I3494">
        <v>0</v>
      </c>
      <c r="J3494">
        <v>0</v>
      </c>
      <c r="K3494">
        <v>0</v>
      </c>
      <c r="L3494">
        <v>0</v>
      </c>
      <c r="M3494">
        <v>0</v>
      </c>
      <c r="N3494">
        <v>0</v>
      </c>
    </row>
    <row r="3495" spans="1:14" x14ac:dyDescent="0.2">
      <c r="A3495" t="s">
        <v>8427</v>
      </c>
      <c r="B3495" t="s">
        <v>88</v>
      </c>
      <c r="C3495" t="s">
        <v>208</v>
      </c>
      <c r="D3495" t="s">
        <v>4933</v>
      </c>
      <c r="E3495">
        <v>18</v>
      </c>
      <c r="F3495">
        <v>3</v>
      </c>
      <c r="G3495">
        <v>15</v>
      </c>
      <c r="H3495">
        <v>0</v>
      </c>
      <c r="I3495">
        <v>0</v>
      </c>
      <c r="J3495">
        <v>76</v>
      </c>
      <c r="K3495">
        <v>0</v>
      </c>
      <c r="L3495">
        <v>0</v>
      </c>
      <c r="M3495">
        <v>0</v>
      </c>
      <c r="N3495">
        <v>0</v>
      </c>
    </row>
    <row r="3496" spans="1:14" x14ac:dyDescent="0.2">
      <c r="A3496" t="s">
        <v>8428</v>
      </c>
      <c r="B3496" t="s">
        <v>88</v>
      </c>
      <c r="C3496" t="s">
        <v>208</v>
      </c>
      <c r="D3496" t="s">
        <v>4935</v>
      </c>
      <c r="E3496">
        <v>94</v>
      </c>
      <c r="F3496">
        <v>13</v>
      </c>
      <c r="G3496">
        <v>80</v>
      </c>
      <c r="H3496">
        <v>1</v>
      </c>
      <c r="I3496">
        <v>0</v>
      </c>
      <c r="J3496">
        <v>0</v>
      </c>
      <c r="K3496">
        <v>0</v>
      </c>
      <c r="L3496">
        <v>0</v>
      </c>
      <c r="M3496">
        <v>0</v>
      </c>
      <c r="N3496">
        <v>0</v>
      </c>
    </row>
    <row r="3497" spans="1:14" x14ac:dyDescent="0.2">
      <c r="A3497" t="s">
        <v>8429</v>
      </c>
      <c r="B3497" t="s">
        <v>88</v>
      </c>
      <c r="C3497" t="s">
        <v>208</v>
      </c>
      <c r="D3497" t="s">
        <v>4937</v>
      </c>
      <c r="E3497">
        <v>73</v>
      </c>
      <c r="F3497">
        <v>12</v>
      </c>
      <c r="G3497">
        <v>61</v>
      </c>
      <c r="H3497">
        <v>0</v>
      </c>
      <c r="I3497">
        <v>0</v>
      </c>
      <c r="J3497">
        <v>21</v>
      </c>
      <c r="K3497">
        <v>0</v>
      </c>
      <c r="L3497">
        <v>0</v>
      </c>
      <c r="M3497">
        <v>0</v>
      </c>
      <c r="N3497">
        <v>0</v>
      </c>
    </row>
    <row r="3498" spans="1:14" x14ac:dyDescent="0.2">
      <c r="A3498" t="s">
        <v>8430</v>
      </c>
      <c r="B3498" t="s">
        <v>88</v>
      </c>
      <c r="C3498" t="s">
        <v>208</v>
      </c>
      <c r="D3498" t="s">
        <v>4939</v>
      </c>
      <c r="E3498">
        <v>21</v>
      </c>
      <c r="F3498">
        <v>4</v>
      </c>
      <c r="G3498">
        <v>16</v>
      </c>
      <c r="H3498">
        <v>1</v>
      </c>
      <c r="I3498">
        <v>0</v>
      </c>
      <c r="J3498">
        <v>73</v>
      </c>
      <c r="K3498">
        <v>0</v>
      </c>
      <c r="L3498">
        <v>0</v>
      </c>
      <c r="M3498">
        <v>0</v>
      </c>
      <c r="N3498">
        <v>0</v>
      </c>
    </row>
    <row r="3499" spans="1:14" x14ac:dyDescent="0.2">
      <c r="A3499" t="s">
        <v>8431</v>
      </c>
      <c r="B3499" t="s">
        <v>88</v>
      </c>
      <c r="C3499" t="s">
        <v>208</v>
      </c>
      <c r="D3499" t="s">
        <v>4941</v>
      </c>
      <c r="E3499">
        <v>73</v>
      </c>
      <c r="F3499">
        <v>11</v>
      </c>
      <c r="G3499">
        <v>62</v>
      </c>
      <c r="H3499">
        <v>0</v>
      </c>
      <c r="I3499">
        <v>0</v>
      </c>
      <c r="J3499">
        <v>21</v>
      </c>
      <c r="K3499">
        <v>0</v>
      </c>
      <c r="L3499">
        <v>0</v>
      </c>
      <c r="M3499">
        <v>0</v>
      </c>
      <c r="N3499">
        <v>0</v>
      </c>
    </row>
    <row r="3500" spans="1:14" x14ac:dyDescent="0.2">
      <c r="A3500" t="s">
        <v>8432</v>
      </c>
      <c r="B3500" t="s">
        <v>88</v>
      </c>
      <c r="C3500" t="s">
        <v>208</v>
      </c>
      <c r="D3500" t="s">
        <v>4943</v>
      </c>
      <c r="E3500">
        <v>19</v>
      </c>
      <c r="F3500">
        <v>3</v>
      </c>
      <c r="G3500">
        <v>15</v>
      </c>
      <c r="H3500">
        <v>1</v>
      </c>
      <c r="I3500">
        <v>0</v>
      </c>
      <c r="J3500">
        <v>75</v>
      </c>
      <c r="K3500">
        <v>0</v>
      </c>
      <c r="L3500">
        <v>0</v>
      </c>
      <c r="M3500">
        <v>0</v>
      </c>
      <c r="N3500">
        <v>0</v>
      </c>
    </row>
    <row r="3501" spans="1:14" x14ac:dyDescent="0.2">
      <c r="A3501" t="s">
        <v>8433</v>
      </c>
      <c r="B3501" t="s">
        <v>88</v>
      </c>
      <c r="C3501" t="s">
        <v>208</v>
      </c>
      <c r="D3501" t="s">
        <v>4925</v>
      </c>
      <c r="E3501">
        <v>0</v>
      </c>
      <c r="F3501">
        <v>0</v>
      </c>
      <c r="G3501">
        <v>0</v>
      </c>
      <c r="H3501">
        <v>0</v>
      </c>
      <c r="I3501">
        <v>0</v>
      </c>
      <c r="J3501">
        <v>0</v>
      </c>
      <c r="K3501">
        <v>93</v>
      </c>
      <c r="L3501">
        <v>92</v>
      </c>
      <c r="M3501">
        <v>1</v>
      </c>
      <c r="N3501">
        <v>0</v>
      </c>
    </row>
    <row r="3502" spans="1:14" x14ac:dyDescent="0.2">
      <c r="A3502" t="s">
        <v>8434</v>
      </c>
      <c r="B3502" t="s">
        <v>88</v>
      </c>
      <c r="C3502" t="s">
        <v>208</v>
      </c>
      <c r="D3502" t="s">
        <v>4927</v>
      </c>
      <c r="E3502">
        <v>0</v>
      </c>
      <c r="F3502">
        <v>0</v>
      </c>
      <c r="G3502">
        <v>0</v>
      </c>
      <c r="H3502">
        <v>0</v>
      </c>
      <c r="I3502">
        <v>0</v>
      </c>
      <c r="J3502">
        <v>0</v>
      </c>
      <c r="K3502">
        <v>86</v>
      </c>
      <c r="L3502">
        <v>85</v>
      </c>
      <c r="M3502">
        <v>0</v>
      </c>
      <c r="N3502">
        <v>1</v>
      </c>
    </row>
    <row r="3503" spans="1:14" x14ac:dyDescent="0.2">
      <c r="A3503" t="s">
        <v>8435</v>
      </c>
      <c r="B3503" t="s">
        <v>88</v>
      </c>
      <c r="C3503" t="s">
        <v>209</v>
      </c>
      <c r="D3503" t="s">
        <v>4929</v>
      </c>
      <c r="E3503">
        <v>72</v>
      </c>
      <c r="F3503">
        <v>9</v>
      </c>
      <c r="G3503">
        <v>61</v>
      </c>
      <c r="H3503">
        <v>1</v>
      </c>
      <c r="I3503">
        <v>1</v>
      </c>
      <c r="J3503">
        <v>23</v>
      </c>
      <c r="K3503">
        <v>0</v>
      </c>
      <c r="L3503">
        <v>0</v>
      </c>
      <c r="M3503">
        <v>0</v>
      </c>
      <c r="N3503">
        <v>0</v>
      </c>
    </row>
    <row r="3504" spans="1:14" x14ac:dyDescent="0.2">
      <c r="A3504" t="s">
        <v>8436</v>
      </c>
      <c r="B3504" t="s">
        <v>88</v>
      </c>
      <c r="C3504" t="s">
        <v>209</v>
      </c>
      <c r="D3504" t="s">
        <v>4931</v>
      </c>
      <c r="E3504">
        <v>95</v>
      </c>
      <c r="F3504">
        <v>11</v>
      </c>
      <c r="G3504">
        <v>80</v>
      </c>
      <c r="H3504">
        <v>3</v>
      </c>
      <c r="I3504">
        <v>1</v>
      </c>
      <c r="J3504">
        <v>0</v>
      </c>
      <c r="K3504">
        <v>0</v>
      </c>
      <c r="L3504">
        <v>0</v>
      </c>
      <c r="M3504">
        <v>0</v>
      </c>
      <c r="N3504">
        <v>0</v>
      </c>
    </row>
    <row r="3505" spans="1:14" x14ac:dyDescent="0.2">
      <c r="A3505" t="s">
        <v>8437</v>
      </c>
      <c r="B3505" t="s">
        <v>88</v>
      </c>
      <c r="C3505" t="s">
        <v>209</v>
      </c>
      <c r="D3505" t="s">
        <v>4933</v>
      </c>
      <c r="E3505">
        <v>23</v>
      </c>
      <c r="F3505">
        <v>3</v>
      </c>
      <c r="G3505">
        <v>19</v>
      </c>
      <c r="H3505">
        <v>1</v>
      </c>
      <c r="I3505">
        <v>0</v>
      </c>
      <c r="J3505">
        <v>72</v>
      </c>
      <c r="K3505">
        <v>0</v>
      </c>
      <c r="L3505">
        <v>0</v>
      </c>
      <c r="M3505">
        <v>0</v>
      </c>
      <c r="N3505">
        <v>0</v>
      </c>
    </row>
    <row r="3506" spans="1:14" x14ac:dyDescent="0.2">
      <c r="A3506" t="s">
        <v>8438</v>
      </c>
      <c r="B3506" t="s">
        <v>88</v>
      </c>
      <c r="C3506" t="s">
        <v>209</v>
      </c>
      <c r="D3506" t="s">
        <v>4935</v>
      </c>
      <c r="E3506">
        <v>95</v>
      </c>
      <c r="F3506">
        <v>11</v>
      </c>
      <c r="G3506">
        <v>80</v>
      </c>
      <c r="H3506">
        <v>3</v>
      </c>
      <c r="I3506">
        <v>1</v>
      </c>
      <c r="J3506">
        <v>0</v>
      </c>
      <c r="K3506">
        <v>0</v>
      </c>
      <c r="L3506">
        <v>0</v>
      </c>
      <c r="M3506">
        <v>0</v>
      </c>
      <c r="N3506">
        <v>0</v>
      </c>
    </row>
    <row r="3507" spans="1:14" x14ac:dyDescent="0.2">
      <c r="A3507" t="s">
        <v>8439</v>
      </c>
      <c r="B3507" t="s">
        <v>88</v>
      </c>
      <c r="C3507" t="s">
        <v>209</v>
      </c>
      <c r="D3507" t="s">
        <v>4937</v>
      </c>
      <c r="E3507">
        <v>72</v>
      </c>
      <c r="F3507">
        <v>10</v>
      </c>
      <c r="G3507">
        <v>60</v>
      </c>
      <c r="H3507">
        <v>1</v>
      </c>
      <c r="I3507">
        <v>1</v>
      </c>
      <c r="J3507">
        <v>23</v>
      </c>
      <c r="K3507">
        <v>0</v>
      </c>
      <c r="L3507">
        <v>0</v>
      </c>
      <c r="M3507">
        <v>0</v>
      </c>
      <c r="N3507">
        <v>0</v>
      </c>
    </row>
    <row r="3508" spans="1:14" x14ac:dyDescent="0.2">
      <c r="A3508" t="s">
        <v>8440</v>
      </c>
      <c r="B3508" t="s">
        <v>88</v>
      </c>
      <c r="C3508" t="s">
        <v>209</v>
      </c>
      <c r="D3508" t="s">
        <v>4939</v>
      </c>
      <c r="E3508">
        <v>23</v>
      </c>
      <c r="F3508">
        <v>5</v>
      </c>
      <c r="G3508">
        <v>17</v>
      </c>
      <c r="H3508">
        <v>1</v>
      </c>
      <c r="I3508">
        <v>0</v>
      </c>
      <c r="J3508">
        <v>72</v>
      </c>
      <c r="K3508">
        <v>0</v>
      </c>
      <c r="L3508">
        <v>0</v>
      </c>
      <c r="M3508">
        <v>0</v>
      </c>
      <c r="N3508">
        <v>0</v>
      </c>
    </row>
    <row r="3509" spans="1:14" x14ac:dyDescent="0.2">
      <c r="A3509" t="s">
        <v>8441</v>
      </c>
      <c r="B3509" t="s">
        <v>88</v>
      </c>
      <c r="C3509" t="s">
        <v>209</v>
      </c>
      <c r="D3509" t="s">
        <v>4941</v>
      </c>
      <c r="E3509">
        <v>72</v>
      </c>
      <c r="F3509">
        <v>8</v>
      </c>
      <c r="G3509">
        <v>62</v>
      </c>
      <c r="H3509">
        <v>1</v>
      </c>
      <c r="I3509">
        <v>1</v>
      </c>
      <c r="J3509">
        <v>23</v>
      </c>
      <c r="K3509">
        <v>0</v>
      </c>
      <c r="L3509">
        <v>0</v>
      </c>
      <c r="M3509">
        <v>0</v>
      </c>
      <c r="N3509">
        <v>0</v>
      </c>
    </row>
    <row r="3510" spans="1:14" x14ac:dyDescent="0.2">
      <c r="A3510" t="s">
        <v>8442</v>
      </c>
      <c r="B3510" t="s">
        <v>88</v>
      </c>
      <c r="C3510" t="s">
        <v>209</v>
      </c>
      <c r="D3510" t="s">
        <v>4943</v>
      </c>
      <c r="E3510">
        <v>23</v>
      </c>
      <c r="F3510">
        <v>3</v>
      </c>
      <c r="G3510">
        <v>19</v>
      </c>
      <c r="H3510">
        <v>1</v>
      </c>
      <c r="I3510">
        <v>0</v>
      </c>
      <c r="J3510">
        <v>72</v>
      </c>
      <c r="K3510">
        <v>0</v>
      </c>
      <c r="L3510">
        <v>0</v>
      </c>
      <c r="M3510">
        <v>0</v>
      </c>
      <c r="N3510">
        <v>0</v>
      </c>
    </row>
    <row r="3511" spans="1:14" x14ac:dyDescent="0.2">
      <c r="A3511" t="s">
        <v>8443</v>
      </c>
      <c r="B3511" t="s">
        <v>88</v>
      </c>
      <c r="C3511" t="s">
        <v>209</v>
      </c>
      <c r="D3511" t="s">
        <v>4925</v>
      </c>
      <c r="E3511">
        <v>0</v>
      </c>
      <c r="F3511">
        <v>0</v>
      </c>
      <c r="G3511">
        <v>0</v>
      </c>
      <c r="H3511">
        <v>0</v>
      </c>
      <c r="I3511">
        <v>0</v>
      </c>
      <c r="J3511">
        <v>0</v>
      </c>
      <c r="K3511">
        <v>95</v>
      </c>
      <c r="L3511">
        <v>93</v>
      </c>
      <c r="M3511">
        <v>1</v>
      </c>
      <c r="N3511">
        <v>1</v>
      </c>
    </row>
    <row r="3512" spans="1:14" x14ac:dyDescent="0.2">
      <c r="A3512" t="s">
        <v>8444</v>
      </c>
      <c r="B3512" t="s">
        <v>88</v>
      </c>
      <c r="C3512" t="s">
        <v>209</v>
      </c>
      <c r="D3512" t="s">
        <v>4927</v>
      </c>
      <c r="E3512">
        <v>0</v>
      </c>
      <c r="F3512">
        <v>0</v>
      </c>
      <c r="G3512">
        <v>0</v>
      </c>
      <c r="H3512">
        <v>0</v>
      </c>
      <c r="I3512">
        <v>0</v>
      </c>
      <c r="J3512">
        <v>0</v>
      </c>
      <c r="K3512">
        <v>94</v>
      </c>
      <c r="L3512">
        <v>93</v>
      </c>
      <c r="M3512">
        <v>0</v>
      </c>
      <c r="N3512">
        <v>1</v>
      </c>
    </row>
    <row r="3513" spans="1:14" x14ac:dyDescent="0.2">
      <c r="A3513" t="s">
        <v>8445</v>
      </c>
      <c r="B3513" t="s">
        <v>88</v>
      </c>
      <c r="C3513" t="s">
        <v>210</v>
      </c>
      <c r="D3513" t="s">
        <v>4929</v>
      </c>
      <c r="E3513">
        <v>99</v>
      </c>
      <c r="F3513">
        <v>19</v>
      </c>
      <c r="G3513">
        <v>78</v>
      </c>
      <c r="H3513">
        <v>1</v>
      </c>
      <c r="I3513">
        <v>1</v>
      </c>
      <c r="J3513">
        <v>21</v>
      </c>
      <c r="K3513">
        <v>0</v>
      </c>
      <c r="L3513">
        <v>0</v>
      </c>
      <c r="M3513">
        <v>0</v>
      </c>
      <c r="N3513">
        <v>0</v>
      </c>
    </row>
    <row r="3514" spans="1:14" x14ac:dyDescent="0.2">
      <c r="A3514" t="s">
        <v>8446</v>
      </c>
      <c r="B3514" t="s">
        <v>88</v>
      </c>
      <c r="C3514" t="s">
        <v>210</v>
      </c>
      <c r="D3514" t="s">
        <v>4931</v>
      </c>
      <c r="E3514">
        <v>120</v>
      </c>
      <c r="F3514">
        <v>19</v>
      </c>
      <c r="G3514">
        <v>96</v>
      </c>
      <c r="H3514">
        <v>3</v>
      </c>
      <c r="I3514">
        <v>2</v>
      </c>
      <c r="J3514">
        <v>0</v>
      </c>
      <c r="K3514">
        <v>0</v>
      </c>
      <c r="L3514">
        <v>0</v>
      </c>
      <c r="M3514">
        <v>0</v>
      </c>
      <c r="N3514">
        <v>0</v>
      </c>
    </row>
    <row r="3515" spans="1:14" x14ac:dyDescent="0.2">
      <c r="A3515" t="s">
        <v>8447</v>
      </c>
      <c r="B3515" t="s">
        <v>88</v>
      </c>
      <c r="C3515" t="s">
        <v>210</v>
      </c>
      <c r="D3515" t="s">
        <v>4933</v>
      </c>
      <c r="E3515">
        <v>17</v>
      </c>
      <c r="F3515">
        <v>1</v>
      </c>
      <c r="G3515">
        <v>16</v>
      </c>
      <c r="H3515">
        <v>0</v>
      </c>
      <c r="I3515">
        <v>0</v>
      </c>
      <c r="J3515">
        <v>103</v>
      </c>
      <c r="K3515">
        <v>0</v>
      </c>
      <c r="L3515">
        <v>0</v>
      </c>
      <c r="M3515">
        <v>0</v>
      </c>
      <c r="N3515">
        <v>0</v>
      </c>
    </row>
    <row r="3516" spans="1:14" x14ac:dyDescent="0.2">
      <c r="A3516" t="s">
        <v>8448</v>
      </c>
      <c r="B3516" t="s">
        <v>88</v>
      </c>
      <c r="C3516" t="s">
        <v>210</v>
      </c>
      <c r="D3516" t="s">
        <v>4935</v>
      </c>
      <c r="E3516">
        <v>120</v>
      </c>
      <c r="F3516">
        <v>19</v>
      </c>
      <c r="G3516">
        <v>96</v>
      </c>
      <c r="H3516">
        <v>3</v>
      </c>
      <c r="I3516">
        <v>2</v>
      </c>
      <c r="J3516">
        <v>0</v>
      </c>
      <c r="K3516">
        <v>0</v>
      </c>
      <c r="L3516">
        <v>0</v>
      </c>
      <c r="M3516">
        <v>0</v>
      </c>
      <c r="N3516">
        <v>0</v>
      </c>
    </row>
    <row r="3517" spans="1:14" x14ac:dyDescent="0.2">
      <c r="A3517" t="s">
        <v>8449</v>
      </c>
      <c r="B3517" t="s">
        <v>88</v>
      </c>
      <c r="C3517" t="s">
        <v>210</v>
      </c>
      <c r="D3517" t="s">
        <v>4937</v>
      </c>
      <c r="E3517">
        <v>99</v>
      </c>
      <c r="F3517">
        <v>18</v>
      </c>
      <c r="G3517">
        <v>79</v>
      </c>
      <c r="H3517">
        <v>1</v>
      </c>
      <c r="I3517">
        <v>1</v>
      </c>
      <c r="J3517">
        <v>21</v>
      </c>
      <c r="K3517">
        <v>0</v>
      </c>
      <c r="L3517">
        <v>0</v>
      </c>
      <c r="M3517">
        <v>0</v>
      </c>
      <c r="N3517">
        <v>0</v>
      </c>
    </row>
    <row r="3518" spans="1:14" x14ac:dyDescent="0.2">
      <c r="A3518" t="s">
        <v>8450</v>
      </c>
      <c r="B3518" t="s">
        <v>88</v>
      </c>
      <c r="C3518" t="s">
        <v>210</v>
      </c>
      <c r="D3518" t="s">
        <v>4939</v>
      </c>
      <c r="E3518">
        <v>21</v>
      </c>
      <c r="F3518">
        <v>1</v>
      </c>
      <c r="G3518">
        <v>17</v>
      </c>
      <c r="H3518">
        <v>2</v>
      </c>
      <c r="I3518">
        <v>1</v>
      </c>
      <c r="J3518">
        <v>99</v>
      </c>
      <c r="K3518">
        <v>0</v>
      </c>
      <c r="L3518">
        <v>0</v>
      </c>
      <c r="M3518">
        <v>0</v>
      </c>
      <c r="N3518">
        <v>0</v>
      </c>
    </row>
    <row r="3519" spans="1:14" x14ac:dyDescent="0.2">
      <c r="A3519" t="s">
        <v>8451</v>
      </c>
      <c r="B3519" t="s">
        <v>88</v>
      </c>
      <c r="C3519" t="s">
        <v>210</v>
      </c>
      <c r="D3519" t="s">
        <v>4941</v>
      </c>
      <c r="E3519">
        <v>99</v>
      </c>
      <c r="F3519">
        <v>18</v>
      </c>
      <c r="G3519">
        <v>79</v>
      </c>
      <c r="H3519">
        <v>1</v>
      </c>
      <c r="I3519">
        <v>1</v>
      </c>
      <c r="J3519">
        <v>21</v>
      </c>
      <c r="K3519">
        <v>0</v>
      </c>
      <c r="L3519">
        <v>0</v>
      </c>
      <c r="M3519">
        <v>0</v>
      </c>
      <c r="N3519">
        <v>0</v>
      </c>
    </row>
    <row r="3520" spans="1:14" x14ac:dyDescent="0.2">
      <c r="A3520" t="s">
        <v>8452</v>
      </c>
      <c r="B3520" t="s">
        <v>88</v>
      </c>
      <c r="C3520" t="s">
        <v>210</v>
      </c>
      <c r="D3520" t="s">
        <v>4943</v>
      </c>
      <c r="E3520">
        <v>19</v>
      </c>
      <c r="F3520">
        <v>1</v>
      </c>
      <c r="G3520">
        <v>16</v>
      </c>
      <c r="H3520">
        <v>2</v>
      </c>
      <c r="I3520">
        <v>0</v>
      </c>
      <c r="J3520">
        <v>101</v>
      </c>
      <c r="K3520">
        <v>0</v>
      </c>
      <c r="L3520">
        <v>0</v>
      </c>
      <c r="M3520">
        <v>0</v>
      </c>
      <c r="N3520">
        <v>0</v>
      </c>
    </row>
    <row r="3521" spans="1:14" x14ac:dyDescent="0.2">
      <c r="A3521" t="s">
        <v>8453</v>
      </c>
      <c r="B3521" t="s">
        <v>88</v>
      </c>
      <c r="C3521" t="s">
        <v>210</v>
      </c>
      <c r="D3521" t="s">
        <v>4925</v>
      </c>
      <c r="E3521">
        <v>0</v>
      </c>
      <c r="F3521">
        <v>0</v>
      </c>
      <c r="G3521">
        <v>0</v>
      </c>
      <c r="H3521">
        <v>0</v>
      </c>
      <c r="I3521">
        <v>0</v>
      </c>
      <c r="J3521">
        <v>0</v>
      </c>
      <c r="K3521">
        <v>120</v>
      </c>
      <c r="L3521">
        <v>118</v>
      </c>
      <c r="M3521">
        <v>1</v>
      </c>
      <c r="N3521">
        <v>1</v>
      </c>
    </row>
    <row r="3522" spans="1:14" x14ac:dyDescent="0.2">
      <c r="A3522" t="s">
        <v>8454</v>
      </c>
      <c r="B3522" t="s">
        <v>88</v>
      </c>
      <c r="C3522" t="s">
        <v>210</v>
      </c>
      <c r="D3522" t="s">
        <v>4927</v>
      </c>
      <c r="E3522">
        <v>0</v>
      </c>
      <c r="F3522">
        <v>0</v>
      </c>
      <c r="G3522">
        <v>0</v>
      </c>
      <c r="H3522">
        <v>0</v>
      </c>
      <c r="I3522">
        <v>0</v>
      </c>
      <c r="J3522">
        <v>0</v>
      </c>
      <c r="K3522">
        <v>117</v>
      </c>
      <c r="L3522">
        <v>115</v>
      </c>
      <c r="M3522">
        <v>1</v>
      </c>
      <c r="N3522">
        <v>1</v>
      </c>
    </row>
    <row r="3523" spans="1:14" x14ac:dyDescent="0.2">
      <c r="A3523" t="s">
        <v>8455</v>
      </c>
      <c r="B3523" t="s">
        <v>88</v>
      </c>
      <c r="C3523" t="s">
        <v>211</v>
      </c>
      <c r="D3523" t="s">
        <v>4929</v>
      </c>
      <c r="E3523">
        <v>6</v>
      </c>
      <c r="F3523">
        <v>0</v>
      </c>
      <c r="G3523">
        <v>6</v>
      </c>
      <c r="H3523">
        <v>0</v>
      </c>
      <c r="I3523">
        <v>0</v>
      </c>
      <c r="J3523">
        <v>0</v>
      </c>
      <c r="K3523">
        <v>0</v>
      </c>
      <c r="L3523">
        <v>0</v>
      </c>
      <c r="M3523">
        <v>0</v>
      </c>
      <c r="N3523">
        <v>0</v>
      </c>
    </row>
    <row r="3524" spans="1:14" x14ac:dyDescent="0.2">
      <c r="A3524" t="s">
        <v>8456</v>
      </c>
      <c r="B3524" t="s">
        <v>88</v>
      </c>
      <c r="C3524" t="s">
        <v>211</v>
      </c>
      <c r="D3524" t="s">
        <v>4931</v>
      </c>
      <c r="E3524">
        <v>6</v>
      </c>
      <c r="F3524">
        <v>0</v>
      </c>
      <c r="G3524">
        <v>6</v>
      </c>
      <c r="H3524">
        <v>0</v>
      </c>
      <c r="I3524">
        <v>0</v>
      </c>
      <c r="J3524">
        <v>0</v>
      </c>
      <c r="K3524">
        <v>0</v>
      </c>
      <c r="L3524">
        <v>0</v>
      </c>
      <c r="M3524">
        <v>0</v>
      </c>
      <c r="N3524">
        <v>0</v>
      </c>
    </row>
    <row r="3525" spans="1:14" x14ac:dyDescent="0.2">
      <c r="A3525" t="s">
        <v>8457</v>
      </c>
      <c r="B3525" t="s">
        <v>88</v>
      </c>
      <c r="C3525" t="s">
        <v>211</v>
      </c>
      <c r="D3525" t="s">
        <v>4933</v>
      </c>
      <c r="E3525">
        <v>0</v>
      </c>
      <c r="F3525">
        <v>0</v>
      </c>
      <c r="G3525">
        <v>0</v>
      </c>
      <c r="H3525">
        <v>0</v>
      </c>
      <c r="I3525">
        <v>0</v>
      </c>
      <c r="J3525">
        <v>6</v>
      </c>
      <c r="K3525">
        <v>0</v>
      </c>
      <c r="L3525">
        <v>0</v>
      </c>
      <c r="M3525">
        <v>0</v>
      </c>
      <c r="N3525">
        <v>0</v>
      </c>
    </row>
    <row r="3526" spans="1:14" x14ac:dyDescent="0.2">
      <c r="A3526" t="s">
        <v>8458</v>
      </c>
      <c r="B3526" t="s">
        <v>88</v>
      </c>
      <c r="C3526" t="s">
        <v>211</v>
      </c>
      <c r="D3526" t="s">
        <v>4935</v>
      </c>
      <c r="E3526">
        <v>6</v>
      </c>
      <c r="F3526">
        <v>0</v>
      </c>
      <c r="G3526">
        <v>6</v>
      </c>
      <c r="H3526">
        <v>0</v>
      </c>
      <c r="I3526">
        <v>0</v>
      </c>
      <c r="J3526">
        <v>0</v>
      </c>
      <c r="K3526">
        <v>0</v>
      </c>
      <c r="L3526">
        <v>0</v>
      </c>
      <c r="M3526">
        <v>0</v>
      </c>
      <c r="N3526">
        <v>0</v>
      </c>
    </row>
    <row r="3527" spans="1:14" x14ac:dyDescent="0.2">
      <c r="A3527" t="s">
        <v>8459</v>
      </c>
      <c r="B3527" t="s">
        <v>88</v>
      </c>
      <c r="C3527" t="s">
        <v>211</v>
      </c>
      <c r="D3527" t="s">
        <v>4937</v>
      </c>
      <c r="E3527">
        <v>6</v>
      </c>
      <c r="F3527">
        <v>0</v>
      </c>
      <c r="G3527">
        <v>6</v>
      </c>
      <c r="H3527">
        <v>0</v>
      </c>
      <c r="I3527">
        <v>0</v>
      </c>
      <c r="J3527">
        <v>0</v>
      </c>
      <c r="K3527">
        <v>0</v>
      </c>
      <c r="L3527">
        <v>0</v>
      </c>
      <c r="M3527">
        <v>0</v>
      </c>
      <c r="N3527">
        <v>0</v>
      </c>
    </row>
    <row r="3528" spans="1:14" x14ac:dyDescent="0.2">
      <c r="A3528" t="s">
        <v>8460</v>
      </c>
      <c r="B3528" t="s">
        <v>88</v>
      </c>
      <c r="C3528" t="s">
        <v>211</v>
      </c>
      <c r="D3528" t="s">
        <v>4939</v>
      </c>
      <c r="E3528">
        <v>0</v>
      </c>
      <c r="F3528">
        <v>0</v>
      </c>
      <c r="G3528">
        <v>0</v>
      </c>
      <c r="H3528">
        <v>0</v>
      </c>
      <c r="I3528">
        <v>0</v>
      </c>
      <c r="J3528">
        <v>6</v>
      </c>
      <c r="K3528">
        <v>0</v>
      </c>
      <c r="L3528">
        <v>0</v>
      </c>
      <c r="M3528">
        <v>0</v>
      </c>
      <c r="N3528">
        <v>0</v>
      </c>
    </row>
    <row r="3529" spans="1:14" x14ac:dyDescent="0.2">
      <c r="A3529" t="s">
        <v>8461</v>
      </c>
      <c r="B3529" t="s">
        <v>88</v>
      </c>
      <c r="C3529" t="s">
        <v>211</v>
      </c>
      <c r="D3529" t="s">
        <v>4941</v>
      </c>
      <c r="E3529">
        <v>6</v>
      </c>
      <c r="F3529">
        <v>0</v>
      </c>
      <c r="G3529">
        <v>6</v>
      </c>
      <c r="H3529">
        <v>0</v>
      </c>
      <c r="I3529">
        <v>0</v>
      </c>
      <c r="J3529">
        <v>0</v>
      </c>
      <c r="K3529">
        <v>0</v>
      </c>
      <c r="L3529">
        <v>0</v>
      </c>
      <c r="M3529">
        <v>0</v>
      </c>
      <c r="N3529">
        <v>0</v>
      </c>
    </row>
    <row r="3530" spans="1:14" x14ac:dyDescent="0.2">
      <c r="A3530" t="s">
        <v>8462</v>
      </c>
      <c r="B3530" t="s">
        <v>88</v>
      </c>
      <c r="C3530" t="s">
        <v>211</v>
      </c>
      <c r="D3530" t="s">
        <v>4943</v>
      </c>
      <c r="E3530">
        <v>0</v>
      </c>
      <c r="F3530">
        <v>0</v>
      </c>
      <c r="G3530">
        <v>0</v>
      </c>
      <c r="H3530">
        <v>0</v>
      </c>
      <c r="I3530">
        <v>0</v>
      </c>
      <c r="J3530">
        <v>6</v>
      </c>
      <c r="K3530">
        <v>0</v>
      </c>
      <c r="L3530">
        <v>0</v>
      </c>
      <c r="M3530">
        <v>0</v>
      </c>
      <c r="N3530">
        <v>0</v>
      </c>
    </row>
    <row r="3531" spans="1:14" x14ac:dyDescent="0.2">
      <c r="A3531" t="s">
        <v>8463</v>
      </c>
      <c r="B3531" t="s">
        <v>88</v>
      </c>
      <c r="C3531" t="s">
        <v>211</v>
      </c>
      <c r="D3531" t="s">
        <v>4925</v>
      </c>
      <c r="E3531">
        <v>0</v>
      </c>
      <c r="F3531">
        <v>0</v>
      </c>
      <c r="G3531">
        <v>0</v>
      </c>
      <c r="H3531">
        <v>0</v>
      </c>
      <c r="I3531">
        <v>0</v>
      </c>
      <c r="J3531">
        <v>0</v>
      </c>
      <c r="K3531">
        <v>6</v>
      </c>
      <c r="L3531">
        <v>6</v>
      </c>
      <c r="M3531">
        <v>0</v>
      </c>
      <c r="N3531">
        <v>0</v>
      </c>
    </row>
    <row r="3532" spans="1:14" x14ac:dyDescent="0.2">
      <c r="A3532" t="s">
        <v>8464</v>
      </c>
      <c r="B3532" t="s">
        <v>88</v>
      </c>
      <c r="C3532" t="s">
        <v>211</v>
      </c>
      <c r="D3532" t="s">
        <v>4927</v>
      </c>
      <c r="E3532">
        <v>0</v>
      </c>
      <c r="F3532">
        <v>0</v>
      </c>
      <c r="G3532">
        <v>0</v>
      </c>
      <c r="H3532">
        <v>0</v>
      </c>
      <c r="I3532">
        <v>0</v>
      </c>
      <c r="J3532">
        <v>0</v>
      </c>
      <c r="K3532">
        <v>6</v>
      </c>
      <c r="L3532">
        <v>6</v>
      </c>
      <c r="M3532">
        <v>0</v>
      </c>
      <c r="N3532">
        <v>0</v>
      </c>
    </row>
    <row r="3533" spans="1:14" x14ac:dyDescent="0.2">
      <c r="A3533" t="s">
        <v>8465</v>
      </c>
      <c r="B3533" t="s">
        <v>88</v>
      </c>
      <c r="C3533" t="s">
        <v>212</v>
      </c>
      <c r="D3533" t="s">
        <v>4929</v>
      </c>
      <c r="E3533">
        <v>58</v>
      </c>
      <c r="F3533">
        <v>6</v>
      </c>
      <c r="G3533">
        <v>51</v>
      </c>
      <c r="H3533">
        <v>1</v>
      </c>
      <c r="I3533">
        <v>0</v>
      </c>
      <c r="J3533">
        <v>41</v>
      </c>
      <c r="K3533">
        <v>0</v>
      </c>
      <c r="L3533">
        <v>0</v>
      </c>
      <c r="M3533">
        <v>0</v>
      </c>
      <c r="N3533">
        <v>0</v>
      </c>
    </row>
    <row r="3534" spans="1:14" x14ac:dyDescent="0.2">
      <c r="A3534" t="s">
        <v>8466</v>
      </c>
      <c r="B3534" t="s">
        <v>88</v>
      </c>
      <c r="C3534" t="s">
        <v>212</v>
      </c>
      <c r="D3534" t="s">
        <v>4931</v>
      </c>
      <c r="E3534">
        <v>99</v>
      </c>
      <c r="F3534">
        <v>10</v>
      </c>
      <c r="G3534">
        <v>86</v>
      </c>
      <c r="H3534">
        <v>2</v>
      </c>
      <c r="I3534">
        <v>1</v>
      </c>
      <c r="J3534">
        <v>0</v>
      </c>
      <c r="K3534">
        <v>0</v>
      </c>
      <c r="L3534">
        <v>0</v>
      </c>
      <c r="M3534">
        <v>0</v>
      </c>
      <c r="N3534">
        <v>0</v>
      </c>
    </row>
    <row r="3535" spans="1:14" x14ac:dyDescent="0.2">
      <c r="A3535" t="s">
        <v>8467</v>
      </c>
      <c r="B3535" t="s">
        <v>88</v>
      </c>
      <c r="C3535" t="s">
        <v>212</v>
      </c>
      <c r="D3535" t="s">
        <v>4933</v>
      </c>
      <c r="E3535">
        <v>38</v>
      </c>
      <c r="F3535">
        <v>4</v>
      </c>
      <c r="G3535">
        <v>34</v>
      </c>
      <c r="H3535">
        <v>0</v>
      </c>
      <c r="I3535">
        <v>0</v>
      </c>
      <c r="J3535">
        <v>61</v>
      </c>
      <c r="K3535">
        <v>0</v>
      </c>
      <c r="L3535">
        <v>0</v>
      </c>
      <c r="M3535">
        <v>0</v>
      </c>
      <c r="N3535">
        <v>0</v>
      </c>
    </row>
    <row r="3536" spans="1:14" x14ac:dyDescent="0.2">
      <c r="A3536" t="s">
        <v>8468</v>
      </c>
      <c r="B3536" t="s">
        <v>88</v>
      </c>
      <c r="C3536" t="s">
        <v>212</v>
      </c>
      <c r="D3536" t="s">
        <v>4935</v>
      </c>
      <c r="E3536">
        <v>99</v>
      </c>
      <c r="F3536">
        <v>10</v>
      </c>
      <c r="G3536">
        <v>86</v>
      </c>
      <c r="H3536">
        <v>2</v>
      </c>
      <c r="I3536">
        <v>1</v>
      </c>
      <c r="J3536">
        <v>0</v>
      </c>
      <c r="K3536">
        <v>0</v>
      </c>
      <c r="L3536">
        <v>0</v>
      </c>
      <c r="M3536">
        <v>0</v>
      </c>
      <c r="N3536">
        <v>0</v>
      </c>
    </row>
    <row r="3537" spans="1:14" x14ac:dyDescent="0.2">
      <c r="A3537" t="s">
        <v>8469</v>
      </c>
      <c r="B3537" t="s">
        <v>88</v>
      </c>
      <c r="C3537" t="s">
        <v>212</v>
      </c>
      <c r="D3537" t="s">
        <v>4937</v>
      </c>
      <c r="E3537">
        <v>58</v>
      </c>
      <c r="F3537">
        <v>8</v>
      </c>
      <c r="G3537">
        <v>49</v>
      </c>
      <c r="H3537">
        <v>1</v>
      </c>
      <c r="I3537">
        <v>0</v>
      </c>
      <c r="J3537">
        <v>41</v>
      </c>
      <c r="K3537">
        <v>0</v>
      </c>
      <c r="L3537">
        <v>0</v>
      </c>
      <c r="M3537">
        <v>0</v>
      </c>
      <c r="N3537">
        <v>0</v>
      </c>
    </row>
    <row r="3538" spans="1:14" x14ac:dyDescent="0.2">
      <c r="A3538" t="s">
        <v>8470</v>
      </c>
      <c r="B3538" t="s">
        <v>88</v>
      </c>
      <c r="C3538" t="s">
        <v>212</v>
      </c>
      <c r="D3538" t="s">
        <v>4939</v>
      </c>
      <c r="E3538">
        <v>41</v>
      </c>
      <c r="F3538">
        <v>4</v>
      </c>
      <c r="G3538">
        <v>35</v>
      </c>
      <c r="H3538">
        <v>1</v>
      </c>
      <c r="I3538">
        <v>1</v>
      </c>
      <c r="J3538">
        <v>58</v>
      </c>
      <c r="K3538">
        <v>0</v>
      </c>
      <c r="L3538">
        <v>0</v>
      </c>
      <c r="M3538">
        <v>0</v>
      </c>
      <c r="N3538">
        <v>0</v>
      </c>
    </row>
    <row r="3539" spans="1:14" x14ac:dyDescent="0.2">
      <c r="A3539" t="s">
        <v>8471</v>
      </c>
      <c r="B3539" t="s">
        <v>88</v>
      </c>
      <c r="C3539" t="s">
        <v>212</v>
      </c>
      <c r="D3539" t="s">
        <v>4941</v>
      </c>
      <c r="E3539">
        <v>58</v>
      </c>
      <c r="F3539">
        <v>6</v>
      </c>
      <c r="G3539">
        <v>51</v>
      </c>
      <c r="H3539">
        <v>1</v>
      </c>
      <c r="I3539">
        <v>0</v>
      </c>
      <c r="J3539">
        <v>41</v>
      </c>
      <c r="K3539">
        <v>0</v>
      </c>
      <c r="L3539">
        <v>0</v>
      </c>
      <c r="M3539">
        <v>0</v>
      </c>
      <c r="N3539">
        <v>0</v>
      </c>
    </row>
    <row r="3540" spans="1:14" x14ac:dyDescent="0.2">
      <c r="A3540" t="s">
        <v>8472</v>
      </c>
      <c r="B3540" t="s">
        <v>88</v>
      </c>
      <c r="C3540" t="s">
        <v>212</v>
      </c>
      <c r="D3540" t="s">
        <v>4943</v>
      </c>
      <c r="E3540">
        <v>39</v>
      </c>
      <c r="F3540">
        <v>4</v>
      </c>
      <c r="G3540">
        <v>34</v>
      </c>
      <c r="H3540">
        <v>1</v>
      </c>
      <c r="I3540">
        <v>0</v>
      </c>
      <c r="J3540">
        <v>60</v>
      </c>
      <c r="K3540">
        <v>0</v>
      </c>
      <c r="L3540">
        <v>0</v>
      </c>
      <c r="M3540">
        <v>0</v>
      </c>
      <c r="N3540">
        <v>0</v>
      </c>
    </row>
    <row r="3541" spans="1:14" x14ac:dyDescent="0.2">
      <c r="A3541" t="s">
        <v>8473</v>
      </c>
      <c r="B3541" t="s">
        <v>88</v>
      </c>
      <c r="C3541" t="s">
        <v>212</v>
      </c>
      <c r="D3541" t="s">
        <v>4925</v>
      </c>
      <c r="E3541">
        <v>0</v>
      </c>
      <c r="F3541">
        <v>0</v>
      </c>
      <c r="G3541">
        <v>0</v>
      </c>
      <c r="H3541">
        <v>0</v>
      </c>
      <c r="I3541">
        <v>0</v>
      </c>
      <c r="J3541">
        <v>0</v>
      </c>
      <c r="K3541">
        <v>95</v>
      </c>
      <c r="L3541">
        <v>94</v>
      </c>
      <c r="M3541">
        <v>1</v>
      </c>
      <c r="N3541">
        <v>0</v>
      </c>
    </row>
    <row r="3542" spans="1:14" x14ac:dyDescent="0.2">
      <c r="A3542" t="s">
        <v>8474</v>
      </c>
      <c r="B3542" t="s">
        <v>88</v>
      </c>
      <c r="C3542" t="s">
        <v>212</v>
      </c>
      <c r="D3542" t="s">
        <v>4927</v>
      </c>
      <c r="E3542">
        <v>0</v>
      </c>
      <c r="F3542">
        <v>0</v>
      </c>
      <c r="G3542">
        <v>0</v>
      </c>
      <c r="H3542">
        <v>0</v>
      </c>
      <c r="I3542">
        <v>0</v>
      </c>
      <c r="J3542">
        <v>0</v>
      </c>
      <c r="K3542">
        <v>82</v>
      </c>
      <c r="L3542">
        <v>81</v>
      </c>
      <c r="M3542">
        <v>1</v>
      </c>
      <c r="N3542">
        <v>0</v>
      </c>
    </row>
    <row r="3543" spans="1:14" x14ac:dyDescent="0.2">
      <c r="A3543" t="s">
        <v>8475</v>
      </c>
      <c r="B3543" t="s">
        <v>88</v>
      </c>
      <c r="C3543" t="s">
        <v>213</v>
      </c>
      <c r="D3543" t="s">
        <v>4929</v>
      </c>
      <c r="E3543">
        <v>55</v>
      </c>
      <c r="F3543">
        <v>1</v>
      </c>
      <c r="G3543">
        <v>53</v>
      </c>
      <c r="H3543">
        <v>1</v>
      </c>
      <c r="I3543">
        <v>0</v>
      </c>
      <c r="J3543">
        <v>14</v>
      </c>
      <c r="K3543">
        <v>0</v>
      </c>
      <c r="L3543">
        <v>0</v>
      </c>
      <c r="M3543">
        <v>0</v>
      </c>
      <c r="N3543">
        <v>0</v>
      </c>
    </row>
    <row r="3544" spans="1:14" x14ac:dyDescent="0.2">
      <c r="A3544" t="s">
        <v>8476</v>
      </c>
      <c r="B3544" t="s">
        <v>88</v>
      </c>
      <c r="C3544" t="s">
        <v>213</v>
      </c>
      <c r="D3544" t="s">
        <v>4931</v>
      </c>
      <c r="E3544">
        <v>69</v>
      </c>
      <c r="F3544">
        <v>1</v>
      </c>
      <c r="G3544">
        <v>66</v>
      </c>
      <c r="H3544">
        <v>2</v>
      </c>
      <c r="I3544">
        <v>0</v>
      </c>
      <c r="J3544">
        <v>0</v>
      </c>
      <c r="K3544">
        <v>0</v>
      </c>
      <c r="L3544">
        <v>0</v>
      </c>
      <c r="M3544">
        <v>0</v>
      </c>
      <c r="N3544">
        <v>0</v>
      </c>
    </row>
    <row r="3545" spans="1:14" x14ac:dyDescent="0.2">
      <c r="A3545" t="s">
        <v>8477</v>
      </c>
      <c r="B3545" t="s">
        <v>88</v>
      </c>
      <c r="C3545" t="s">
        <v>213</v>
      </c>
      <c r="D3545" t="s">
        <v>4933</v>
      </c>
      <c r="E3545">
        <v>13</v>
      </c>
      <c r="F3545">
        <v>1</v>
      </c>
      <c r="G3545">
        <v>11</v>
      </c>
      <c r="H3545">
        <v>1</v>
      </c>
      <c r="I3545">
        <v>0</v>
      </c>
      <c r="J3545">
        <v>56</v>
      </c>
      <c r="K3545">
        <v>0</v>
      </c>
      <c r="L3545">
        <v>0</v>
      </c>
      <c r="M3545">
        <v>0</v>
      </c>
      <c r="N3545">
        <v>0</v>
      </c>
    </row>
    <row r="3546" spans="1:14" x14ac:dyDescent="0.2">
      <c r="A3546" t="s">
        <v>8478</v>
      </c>
      <c r="B3546" t="s">
        <v>88</v>
      </c>
      <c r="C3546" t="s">
        <v>213</v>
      </c>
      <c r="D3546" t="s">
        <v>4935</v>
      </c>
      <c r="E3546">
        <v>69</v>
      </c>
      <c r="F3546">
        <v>1</v>
      </c>
      <c r="G3546">
        <v>66</v>
      </c>
      <c r="H3546">
        <v>2</v>
      </c>
      <c r="I3546">
        <v>0</v>
      </c>
      <c r="J3546">
        <v>0</v>
      </c>
      <c r="K3546">
        <v>0</v>
      </c>
      <c r="L3546">
        <v>0</v>
      </c>
      <c r="M3546">
        <v>0</v>
      </c>
      <c r="N3546">
        <v>0</v>
      </c>
    </row>
    <row r="3547" spans="1:14" x14ac:dyDescent="0.2">
      <c r="A3547" t="s">
        <v>8479</v>
      </c>
      <c r="B3547" t="s">
        <v>88</v>
      </c>
      <c r="C3547" t="s">
        <v>213</v>
      </c>
      <c r="D3547" t="s">
        <v>4937</v>
      </c>
      <c r="E3547">
        <v>55</v>
      </c>
      <c r="F3547">
        <v>1</v>
      </c>
      <c r="G3547">
        <v>53</v>
      </c>
      <c r="H3547">
        <v>1</v>
      </c>
      <c r="I3547">
        <v>0</v>
      </c>
      <c r="J3547">
        <v>14</v>
      </c>
      <c r="K3547">
        <v>0</v>
      </c>
      <c r="L3547">
        <v>0</v>
      </c>
      <c r="M3547">
        <v>0</v>
      </c>
      <c r="N3547">
        <v>0</v>
      </c>
    </row>
    <row r="3548" spans="1:14" x14ac:dyDescent="0.2">
      <c r="A3548" t="s">
        <v>8480</v>
      </c>
      <c r="B3548" t="s">
        <v>88</v>
      </c>
      <c r="C3548" t="s">
        <v>213</v>
      </c>
      <c r="D3548" t="s">
        <v>4939</v>
      </c>
      <c r="E3548">
        <v>14</v>
      </c>
      <c r="F3548">
        <v>0</v>
      </c>
      <c r="G3548">
        <v>13</v>
      </c>
      <c r="H3548">
        <v>1</v>
      </c>
      <c r="I3548">
        <v>0</v>
      </c>
      <c r="J3548">
        <v>55</v>
      </c>
      <c r="K3548">
        <v>0</v>
      </c>
      <c r="L3548">
        <v>0</v>
      </c>
      <c r="M3548">
        <v>0</v>
      </c>
      <c r="N3548">
        <v>0</v>
      </c>
    </row>
    <row r="3549" spans="1:14" x14ac:dyDescent="0.2">
      <c r="A3549" t="s">
        <v>8481</v>
      </c>
      <c r="B3549" t="s">
        <v>88</v>
      </c>
      <c r="C3549" t="s">
        <v>213</v>
      </c>
      <c r="D3549" t="s">
        <v>4941</v>
      </c>
      <c r="E3549">
        <v>55</v>
      </c>
      <c r="F3549">
        <v>1</v>
      </c>
      <c r="G3549">
        <v>53</v>
      </c>
      <c r="H3549">
        <v>1</v>
      </c>
      <c r="I3549">
        <v>0</v>
      </c>
      <c r="J3549">
        <v>14</v>
      </c>
      <c r="K3549">
        <v>0</v>
      </c>
      <c r="L3549">
        <v>0</v>
      </c>
      <c r="M3549">
        <v>0</v>
      </c>
      <c r="N3549">
        <v>0</v>
      </c>
    </row>
    <row r="3550" spans="1:14" x14ac:dyDescent="0.2">
      <c r="A3550" t="s">
        <v>8482</v>
      </c>
      <c r="B3550" t="s">
        <v>91</v>
      </c>
      <c r="C3550" t="s">
        <v>106</v>
      </c>
      <c r="D3550" t="s">
        <v>4925</v>
      </c>
      <c r="E3550">
        <v>0</v>
      </c>
      <c r="F3550">
        <v>0</v>
      </c>
      <c r="G3550">
        <v>0</v>
      </c>
      <c r="H3550">
        <v>0</v>
      </c>
      <c r="I3550">
        <v>0</v>
      </c>
      <c r="J3550">
        <v>0</v>
      </c>
      <c r="K3550">
        <v>133</v>
      </c>
      <c r="L3550">
        <v>129</v>
      </c>
      <c r="M3550">
        <v>2</v>
      </c>
      <c r="N3550">
        <v>2</v>
      </c>
    </row>
    <row r="3551" spans="1:14" x14ac:dyDescent="0.2">
      <c r="A3551" t="s">
        <v>8483</v>
      </c>
      <c r="B3551" t="s">
        <v>91</v>
      </c>
      <c r="C3551" t="s">
        <v>108</v>
      </c>
      <c r="D3551" t="s">
        <v>4929</v>
      </c>
      <c r="E3551">
        <v>6</v>
      </c>
      <c r="F3551">
        <v>2</v>
      </c>
      <c r="G3551">
        <v>4</v>
      </c>
      <c r="H3551">
        <v>0</v>
      </c>
      <c r="I3551">
        <v>0</v>
      </c>
      <c r="J3551">
        <v>1</v>
      </c>
      <c r="K3551">
        <v>0</v>
      </c>
      <c r="L3551">
        <v>0</v>
      </c>
      <c r="M3551">
        <v>0</v>
      </c>
      <c r="N3551">
        <v>0</v>
      </c>
    </row>
    <row r="3552" spans="1:14" x14ac:dyDescent="0.2">
      <c r="A3552" t="s">
        <v>8484</v>
      </c>
      <c r="B3552" t="s">
        <v>91</v>
      </c>
      <c r="C3552" t="s">
        <v>108</v>
      </c>
      <c r="D3552" t="s">
        <v>4931</v>
      </c>
      <c r="E3552">
        <v>7</v>
      </c>
      <c r="F3552">
        <v>3</v>
      </c>
      <c r="G3552">
        <v>4</v>
      </c>
      <c r="H3552">
        <v>0</v>
      </c>
      <c r="I3552">
        <v>0</v>
      </c>
      <c r="J3552">
        <v>0</v>
      </c>
      <c r="K3552">
        <v>0</v>
      </c>
      <c r="L3552">
        <v>0</v>
      </c>
      <c r="M3552">
        <v>0</v>
      </c>
      <c r="N3552">
        <v>0</v>
      </c>
    </row>
    <row r="3553" spans="1:14" x14ac:dyDescent="0.2">
      <c r="A3553" t="s">
        <v>8485</v>
      </c>
      <c r="B3553" t="s">
        <v>91</v>
      </c>
      <c r="C3553" t="s">
        <v>108</v>
      </c>
      <c r="D3553" t="s">
        <v>4933</v>
      </c>
      <c r="E3553">
        <v>1</v>
      </c>
      <c r="F3553">
        <v>1</v>
      </c>
      <c r="G3553">
        <v>0</v>
      </c>
      <c r="H3553">
        <v>0</v>
      </c>
      <c r="I3553">
        <v>0</v>
      </c>
      <c r="J3553">
        <v>6</v>
      </c>
      <c r="K3553">
        <v>0</v>
      </c>
      <c r="L3553">
        <v>0</v>
      </c>
      <c r="M3553">
        <v>0</v>
      </c>
      <c r="N3553">
        <v>0</v>
      </c>
    </row>
    <row r="3554" spans="1:14" x14ac:dyDescent="0.2">
      <c r="A3554" t="s">
        <v>8486</v>
      </c>
      <c r="B3554" t="s">
        <v>91</v>
      </c>
      <c r="C3554" t="s">
        <v>108</v>
      </c>
      <c r="D3554" t="s">
        <v>4935</v>
      </c>
      <c r="E3554">
        <v>7</v>
      </c>
      <c r="F3554">
        <v>3</v>
      </c>
      <c r="G3554">
        <v>4</v>
      </c>
      <c r="H3554">
        <v>0</v>
      </c>
      <c r="I3554">
        <v>0</v>
      </c>
      <c r="J3554">
        <v>0</v>
      </c>
      <c r="K3554">
        <v>0</v>
      </c>
      <c r="L3554">
        <v>0</v>
      </c>
      <c r="M3554">
        <v>0</v>
      </c>
      <c r="N3554">
        <v>0</v>
      </c>
    </row>
    <row r="3555" spans="1:14" x14ac:dyDescent="0.2">
      <c r="A3555" t="s">
        <v>8487</v>
      </c>
      <c r="B3555" t="s">
        <v>91</v>
      </c>
      <c r="C3555" t="s">
        <v>108</v>
      </c>
      <c r="D3555" t="s">
        <v>4937</v>
      </c>
      <c r="E3555">
        <v>6</v>
      </c>
      <c r="F3555">
        <v>2</v>
      </c>
      <c r="G3555">
        <v>4</v>
      </c>
      <c r="H3555">
        <v>0</v>
      </c>
      <c r="I3555">
        <v>0</v>
      </c>
      <c r="J3555">
        <v>1</v>
      </c>
      <c r="K3555">
        <v>0</v>
      </c>
      <c r="L3555">
        <v>0</v>
      </c>
      <c r="M3555">
        <v>0</v>
      </c>
      <c r="N3555">
        <v>0</v>
      </c>
    </row>
    <row r="3556" spans="1:14" x14ac:dyDescent="0.2">
      <c r="A3556" t="s">
        <v>8488</v>
      </c>
      <c r="B3556" t="s">
        <v>91</v>
      </c>
      <c r="C3556" t="s">
        <v>108</v>
      </c>
      <c r="D3556" t="s">
        <v>4939</v>
      </c>
      <c r="E3556">
        <v>1</v>
      </c>
      <c r="F3556">
        <v>1</v>
      </c>
      <c r="G3556">
        <v>0</v>
      </c>
      <c r="H3556">
        <v>0</v>
      </c>
      <c r="I3556">
        <v>0</v>
      </c>
      <c r="J3556">
        <v>6</v>
      </c>
      <c r="K3556">
        <v>0</v>
      </c>
      <c r="L3556">
        <v>0</v>
      </c>
      <c r="M3556">
        <v>0</v>
      </c>
      <c r="N3556">
        <v>0</v>
      </c>
    </row>
    <row r="3557" spans="1:14" x14ac:dyDescent="0.2">
      <c r="A3557" t="s">
        <v>8489</v>
      </c>
      <c r="B3557" t="s">
        <v>91</v>
      </c>
      <c r="C3557" t="s">
        <v>108</v>
      </c>
      <c r="D3557" t="s">
        <v>4941</v>
      </c>
      <c r="E3557">
        <v>6</v>
      </c>
      <c r="F3557">
        <v>2</v>
      </c>
      <c r="G3557">
        <v>4</v>
      </c>
      <c r="H3557">
        <v>0</v>
      </c>
      <c r="I3557">
        <v>0</v>
      </c>
      <c r="J3557">
        <v>1</v>
      </c>
      <c r="K3557">
        <v>0</v>
      </c>
      <c r="L3557">
        <v>0</v>
      </c>
      <c r="M3557">
        <v>0</v>
      </c>
      <c r="N3557">
        <v>0</v>
      </c>
    </row>
    <row r="3558" spans="1:14" x14ac:dyDescent="0.2">
      <c r="A3558" t="s">
        <v>8490</v>
      </c>
      <c r="B3558" t="s">
        <v>91</v>
      </c>
      <c r="C3558" t="s">
        <v>108</v>
      </c>
      <c r="D3558" t="s">
        <v>4943</v>
      </c>
      <c r="E3558">
        <v>1</v>
      </c>
      <c r="F3558">
        <v>1</v>
      </c>
      <c r="G3558">
        <v>0</v>
      </c>
      <c r="H3558">
        <v>0</v>
      </c>
      <c r="I3558">
        <v>0</v>
      </c>
      <c r="J3558">
        <v>6</v>
      </c>
      <c r="K3558">
        <v>0</v>
      </c>
      <c r="L3558">
        <v>0</v>
      </c>
      <c r="M3558">
        <v>0</v>
      </c>
      <c r="N3558">
        <v>0</v>
      </c>
    </row>
    <row r="3559" spans="1:14" x14ac:dyDescent="0.2">
      <c r="A3559" t="s">
        <v>8491</v>
      </c>
      <c r="B3559" t="s">
        <v>91</v>
      </c>
      <c r="C3559" t="s">
        <v>108</v>
      </c>
      <c r="D3559" t="s">
        <v>4925</v>
      </c>
      <c r="E3559">
        <v>0</v>
      </c>
      <c r="F3559">
        <v>0</v>
      </c>
      <c r="G3559">
        <v>0</v>
      </c>
      <c r="H3559">
        <v>0</v>
      </c>
      <c r="I3559">
        <v>0</v>
      </c>
      <c r="J3559">
        <v>0</v>
      </c>
      <c r="K3559">
        <v>5</v>
      </c>
      <c r="L3559">
        <v>5</v>
      </c>
      <c r="M3559">
        <v>0</v>
      </c>
      <c r="N3559">
        <v>0</v>
      </c>
    </row>
    <row r="3560" spans="1:14" x14ac:dyDescent="0.2">
      <c r="A3560" t="s">
        <v>8492</v>
      </c>
      <c r="B3560" t="s">
        <v>91</v>
      </c>
      <c r="C3560" t="s">
        <v>108</v>
      </c>
      <c r="D3560" t="s">
        <v>4927</v>
      </c>
      <c r="E3560">
        <v>0</v>
      </c>
      <c r="F3560">
        <v>0</v>
      </c>
      <c r="G3560">
        <v>0</v>
      </c>
      <c r="H3560">
        <v>0</v>
      </c>
      <c r="I3560">
        <v>0</v>
      </c>
      <c r="J3560">
        <v>0</v>
      </c>
      <c r="K3560">
        <v>5</v>
      </c>
      <c r="L3560">
        <v>5</v>
      </c>
      <c r="M3560">
        <v>0</v>
      </c>
      <c r="N3560">
        <v>0</v>
      </c>
    </row>
    <row r="3561" spans="1:14" x14ac:dyDescent="0.2">
      <c r="A3561" t="s">
        <v>8493</v>
      </c>
      <c r="B3561" t="s">
        <v>91</v>
      </c>
      <c r="C3561" t="s">
        <v>112</v>
      </c>
      <c r="D3561" t="s">
        <v>4929</v>
      </c>
      <c r="E3561">
        <v>1</v>
      </c>
      <c r="F3561">
        <v>0</v>
      </c>
      <c r="G3561">
        <v>1</v>
      </c>
      <c r="H3561">
        <v>0</v>
      </c>
      <c r="I3561">
        <v>0</v>
      </c>
      <c r="J3561">
        <v>0</v>
      </c>
      <c r="K3561">
        <v>0</v>
      </c>
      <c r="L3561">
        <v>0</v>
      </c>
      <c r="M3561">
        <v>0</v>
      </c>
      <c r="N3561">
        <v>0</v>
      </c>
    </row>
    <row r="3562" spans="1:14" x14ac:dyDescent="0.2">
      <c r="A3562" t="s">
        <v>8494</v>
      </c>
      <c r="B3562" t="s">
        <v>91</v>
      </c>
      <c r="C3562" t="s">
        <v>112</v>
      </c>
      <c r="D3562" t="s">
        <v>4931</v>
      </c>
      <c r="E3562">
        <v>1</v>
      </c>
      <c r="F3562">
        <v>0</v>
      </c>
      <c r="G3562">
        <v>1</v>
      </c>
      <c r="H3562">
        <v>0</v>
      </c>
      <c r="I3562">
        <v>0</v>
      </c>
      <c r="J3562">
        <v>0</v>
      </c>
      <c r="K3562">
        <v>0</v>
      </c>
      <c r="L3562">
        <v>0</v>
      </c>
      <c r="M3562">
        <v>0</v>
      </c>
      <c r="N3562">
        <v>0</v>
      </c>
    </row>
    <row r="3563" spans="1:14" x14ac:dyDescent="0.2">
      <c r="A3563" t="s">
        <v>8495</v>
      </c>
      <c r="B3563" t="s">
        <v>91</v>
      </c>
      <c r="C3563" t="s">
        <v>112</v>
      </c>
      <c r="D3563" t="s">
        <v>4933</v>
      </c>
      <c r="E3563">
        <v>0</v>
      </c>
      <c r="F3563">
        <v>0</v>
      </c>
      <c r="G3563">
        <v>0</v>
      </c>
      <c r="H3563">
        <v>0</v>
      </c>
      <c r="I3563">
        <v>0</v>
      </c>
      <c r="J3563">
        <v>1</v>
      </c>
      <c r="K3563">
        <v>0</v>
      </c>
      <c r="L3563">
        <v>0</v>
      </c>
      <c r="M3563">
        <v>0</v>
      </c>
      <c r="N3563">
        <v>0</v>
      </c>
    </row>
    <row r="3564" spans="1:14" x14ac:dyDescent="0.2">
      <c r="A3564" t="s">
        <v>8496</v>
      </c>
      <c r="B3564" t="s">
        <v>91</v>
      </c>
      <c r="C3564" t="s">
        <v>112</v>
      </c>
      <c r="D3564" t="s">
        <v>4935</v>
      </c>
      <c r="E3564">
        <v>1</v>
      </c>
      <c r="F3564">
        <v>0</v>
      </c>
      <c r="G3564">
        <v>1</v>
      </c>
      <c r="H3564">
        <v>0</v>
      </c>
      <c r="I3564">
        <v>0</v>
      </c>
      <c r="J3564">
        <v>0</v>
      </c>
      <c r="K3564">
        <v>0</v>
      </c>
      <c r="L3564">
        <v>0</v>
      </c>
      <c r="M3564">
        <v>0</v>
      </c>
      <c r="N3564">
        <v>0</v>
      </c>
    </row>
    <row r="3565" spans="1:14" x14ac:dyDescent="0.2">
      <c r="A3565" t="s">
        <v>8497</v>
      </c>
      <c r="B3565" t="s">
        <v>91</v>
      </c>
      <c r="C3565" t="s">
        <v>112</v>
      </c>
      <c r="D3565" t="s">
        <v>4937</v>
      </c>
      <c r="E3565">
        <v>1</v>
      </c>
      <c r="F3565">
        <v>0</v>
      </c>
      <c r="G3565">
        <v>1</v>
      </c>
      <c r="H3565">
        <v>0</v>
      </c>
      <c r="I3565">
        <v>0</v>
      </c>
      <c r="J3565">
        <v>0</v>
      </c>
      <c r="K3565">
        <v>0</v>
      </c>
      <c r="L3565">
        <v>0</v>
      </c>
      <c r="M3565">
        <v>0</v>
      </c>
      <c r="N3565">
        <v>0</v>
      </c>
    </row>
    <row r="3566" spans="1:14" x14ac:dyDescent="0.2">
      <c r="A3566" t="s">
        <v>8498</v>
      </c>
      <c r="B3566" t="s">
        <v>91</v>
      </c>
      <c r="C3566" t="s">
        <v>112</v>
      </c>
      <c r="D3566" t="s">
        <v>4939</v>
      </c>
      <c r="E3566">
        <v>0</v>
      </c>
      <c r="F3566">
        <v>0</v>
      </c>
      <c r="G3566">
        <v>0</v>
      </c>
      <c r="H3566">
        <v>0</v>
      </c>
      <c r="I3566">
        <v>0</v>
      </c>
      <c r="J3566">
        <v>1</v>
      </c>
      <c r="K3566">
        <v>0</v>
      </c>
      <c r="L3566">
        <v>0</v>
      </c>
      <c r="M3566">
        <v>0</v>
      </c>
      <c r="N3566">
        <v>0</v>
      </c>
    </row>
    <row r="3567" spans="1:14" x14ac:dyDescent="0.2">
      <c r="A3567" t="s">
        <v>8499</v>
      </c>
      <c r="B3567" t="s">
        <v>91</v>
      </c>
      <c r="C3567" t="s">
        <v>112</v>
      </c>
      <c r="D3567" t="s">
        <v>4941</v>
      </c>
      <c r="E3567">
        <v>1</v>
      </c>
      <c r="F3567">
        <v>0</v>
      </c>
      <c r="G3567">
        <v>1</v>
      </c>
      <c r="H3567">
        <v>0</v>
      </c>
      <c r="I3567">
        <v>0</v>
      </c>
      <c r="J3567">
        <v>0</v>
      </c>
      <c r="K3567">
        <v>0</v>
      </c>
      <c r="L3567">
        <v>0</v>
      </c>
      <c r="M3567">
        <v>0</v>
      </c>
      <c r="N3567">
        <v>0</v>
      </c>
    </row>
    <row r="3568" spans="1:14" x14ac:dyDescent="0.2">
      <c r="A3568" t="s">
        <v>8500</v>
      </c>
      <c r="B3568" t="s">
        <v>91</v>
      </c>
      <c r="C3568" t="s">
        <v>112</v>
      </c>
      <c r="D3568" t="s">
        <v>4943</v>
      </c>
      <c r="E3568">
        <v>0</v>
      </c>
      <c r="F3568">
        <v>0</v>
      </c>
      <c r="G3568">
        <v>0</v>
      </c>
      <c r="H3568">
        <v>0</v>
      </c>
      <c r="I3568">
        <v>0</v>
      </c>
      <c r="J3568">
        <v>1</v>
      </c>
      <c r="K3568">
        <v>0</v>
      </c>
      <c r="L3568">
        <v>0</v>
      </c>
      <c r="M3568">
        <v>0</v>
      </c>
      <c r="N3568">
        <v>0</v>
      </c>
    </row>
    <row r="3569" spans="1:14" x14ac:dyDescent="0.2">
      <c r="A3569" t="s">
        <v>8501</v>
      </c>
      <c r="B3569" t="s">
        <v>91</v>
      </c>
      <c r="C3569" t="s">
        <v>112</v>
      </c>
      <c r="D3569" t="s">
        <v>4925</v>
      </c>
      <c r="E3569">
        <v>0</v>
      </c>
      <c r="F3569">
        <v>0</v>
      </c>
      <c r="G3569">
        <v>0</v>
      </c>
      <c r="H3569">
        <v>0</v>
      </c>
      <c r="I3569">
        <v>0</v>
      </c>
      <c r="J3569">
        <v>0</v>
      </c>
      <c r="K3569">
        <v>1</v>
      </c>
      <c r="L3569">
        <v>1</v>
      </c>
      <c r="M3569">
        <v>0</v>
      </c>
      <c r="N3569">
        <v>0</v>
      </c>
    </row>
    <row r="3570" spans="1:14" x14ac:dyDescent="0.2">
      <c r="A3570" t="s">
        <v>8502</v>
      </c>
      <c r="B3570" t="s">
        <v>91</v>
      </c>
      <c r="C3570" t="s">
        <v>112</v>
      </c>
      <c r="D3570" t="s">
        <v>4927</v>
      </c>
      <c r="E3570">
        <v>0</v>
      </c>
      <c r="F3570">
        <v>0</v>
      </c>
      <c r="G3570">
        <v>0</v>
      </c>
      <c r="H3570">
        <v>0</v>
      </c>
      <c r="I3570">
        <v>0</v>
      </c>
      <c r="J3570">
        <v>0</v>
      </c>
      <c r="K3570">
        <v>0</v>
      </c>
      <c r="L3570">
        <v>0</v>
      </c>
      <c r="M3570">
        <v>0</v>
      </c>
      <c r="N3570">
        <v>0</v>
      </c>
    </row>
    <row r="3571" spans="1:14" x14ac:dyDescent="0.2">
      <c r="A3571" t="s">
        <v>8503</v>
      </c>
      <c r="B3571" t="s">
        <v>91</v>
      </c>
      <c r="C3571" t="s">
        <v>113</v>
      </c>
      <c r="D3571" t="s">
        <v>4929</v>
      </c>
      <c r="E3571">
        <v>1</v>
      </c>
      <c r="F3571">
        <v>0</v>
      </c>
      <c r="G3571">
        <v>0</v>
      </c>
      <c r="H3571">
        <v>0</v>
      </c>
      <c r="I3571">
        <v>1</v>
      </c>
      <c r="J3571">
        <v>0</v>
      </c>
      <c r="K3571">
        <v>0</v>
      </c>
      <c r="L3571">
        <v>0</v>
      </c>
      <c r="M3571">
        <v>0</v>
      </c>
      <c r="N3571">
        <v>0</v>
      </c>
    </row>
    <row r="3572" spans="1:14" x14ac:dyDescent="0.2">
      <c r="A3572" t="s">
        <v>8504</v>
      </c>
      <c r="B3572" t="s">
        <v>91</v>
      </c>
      <c r="C3572" t="s">
        <v>113</v>
      </c>
      <c r="D3572" t="s">
        <v>4931</v>
      </c>
      <c r="E3572">
        <v>1</v>
      </c>
      <c r="F3572">
        <v>0</v>
      </c>
      <c r="G3572">
        <v>0</v>
      </c>
      <c r="H3572">
        <v>0</v>
      </c>
      <c r="I3572">
        <v>1</v>
      </c>
      <c r="J3572">
        <v>0</v>
      </c>
      <c r="K3572">
        <v>0</v>
      </c>
      <c r="L3572">
        <v>0</v>
      </c>
      <c r="M3572">
        <v>0</v>
      </c>
      <c r="N3572">
        <v>0</v>
      </c>
    </row>
    <row r="3573" spans="1:14" x14ac:dyDescent="0.2">
      <c r="A3573" t="s">
        <v>8505</v>
      </c>
      <c r="B3573" t="s">
        <v>91</v>
      </c>
      <c r="C3573" t="s">
        <v>113</v>
      </c>
      <c r="D3573" t="s">
        <v>4933</v>
      </c>
      <c r="E3573">
        <v>0</v>
      </c>
      <c r="F3573">
        <v>0</v>
      </c>
      <c r="G3573">
        <v>0</v>
      </c>
      <c r="H3573">
        <v>0</v>
      </c>
      <c r="I3573">
        <v>0</v>
      </c>
      <c r="J3573">
        <v>1</v>
      </c>
      <c r="K3573">
        <v>0</v>
      </c>
      <c r="L3573">
        <v>0</v>
      </c>
      <c r="M3573">
        <v>0</v>
      </c>
      <c r="N3573">
        <v>0</v>
      </c>
    </row>
    <row r="3574" spans="1:14" x14ac:dyDescent="0.2">
      <c r="A3574" t="s">
        <v>8506</v>
      </c>
      <c r="B3574" t="s">
        <v>91</v>
      </c>
      <c r="C3574" t="s">
        <v>113</v>
      </c>
      <c r="D3574" t="s">
        <v>4935</v>
      </c>
      <c r="E3574">
        <v>1</v>
      </c>
      <c r="F3574">
        <v>0</v>
      </c>
      <c r="G3574">
        <v>0</v>
      </c>
      <c r="H3574">
        <v>0</v>
      </c>
      <c r="I3574">
        <v>1</v>
      </c>
      <c r="J3574">
        <v>0</v>
      </c>
      <c r="K3574">
        <v>0</v>
      </c>
      <c r="L3574">
        <v>0</v>
      </c>
      <c r="M3574">
        <v>0</v>
      </c>
      <c r="N3574">
        <v>0</v>
      </c>
    </row>
    <row r="3575" spans="1:14" x14ac:dyDescent="0.2">
      <c r="A3575" t="s">
        <v>8507</v>
      </c>
      <c r="B3575" t="s">
        <v>91</v>
      </c>
      <c r="C3575" t="s">
        <v>113</v>
      </c>
      <c r="D3575" t="s">
        <v>4937</v>
      </c>
      <c r="E3575">
        <v>1</v>
      </c>
      <c r="F3575">
        <v>0</v>
      </c>
      <c r="G3575">
        <v>0</v>
      </c>
      <c r="H3575">
        <v>0</v>
      </c>
      <c r="I3575">
        <v>1</v>
      </c>
      <c r="J3575">
        <v>0</v>
      </c>
      <c r="K3575">
        <v>0</v>
      </c>
      <c r="L3575">
        <v>0</v>
      </c>
      <c r="M3575">
        <v>0</v>
      </c>
      <c r="N3575">
        <v>0</v>
      </c>
    </row>
    <row r="3576" spans="1:14" x14ac:dyDescent="0.2">
      <c r="A3576" t="s">
        <v>8508</v>
      </c>
      <c r="B3576" t="s">
        <v>91</v>
      </c>
      <c r="C3576" t="s">
        <v>113</v>
      </c>
      <c r="D3576" t="s">
        <v>4939</v>
      </c>
      <c r="E3576">
        <v>0</v>
      </c>
      <c r="F3576">
        <v>0</v>
      </c>
      <c r="G3576">
        <v>0</v>
      </c>
      <c r="H3576">
        <v>0</v>
      </c>
      <c r="I3576">
        <v>0</v>
      </c>
      <c r="J3576">
        <v>1</v>
      </c>
      <c r="K3576">
        <v>0</v>
      </c>
      <c r="L3576">
        <v>0</v>
      </c>
      <c r="M3576">
        <v>0</v>
      </c>
      <c r="N3576">
        <v>0</v>
      </c>
    </row>
    <row r="3577" spans="1:14" x14ac:dyDescent="0.2">
      <c r="A3577" t="s">
        <v>8509</v>
      </c>
      <c r="B3577" t="s">
        <v>91</v>
      </c>
      <c r="C3577" t="s">
        <v>113</v>
      </c>
      <c r="D3577" t="s">
        <v>4941</v>
      </c>
      <c r="E3577">
        <v>1</v>
      </c>
      <c r="F3577">
        <v>0</v>
      </c>
      <c r="G3577">
        <v>0</v>
      </c>
      <c r="H3577">
        <v>0</v>
      </c>
      <c r="I3577">
        <v>1</v>
      </c>
      <c r="J3577">
        <v>0</v>
      </c>
      <c r="K3577">
        <v>0</v>
      </c>
      <c r="L3577">
        <v>0</v>
      </c>
      <c r="M3577">
        <v>0</v>
      </c>
      <c r="N3577">
        <v>0</v>
      </c>
    </row>
    <row r="3578" spans="1:14" x14ac:dyDescent="0.2">
      <c r="A3578" t="s">
        <v>8510</v>
      </c>
      <c r="B3578" t="s">
        <v>91</v>
      </c>
      <c r="C3578" t="s">
        <v>113</v>
      </c>
      <c r="D3578" t="s">
        <v>4943</v>
      </c>
      <c r="E3578">
        <v>0</v>
      </c>
      <c r="F3578">
        <v>0</v>
      </c>
      <c r="G3578">
        <v>0</v>
      </c>
      <c r="H3578">
        <v>0</v>
      </c>
      <c r="I3578">
        <v>0</v>
      </c>
      <c r="J3578">
        <v>1</v>
      </c>
      <c r="K3578">
        <v>0</v>
      </c>
      <c r="L3578">
        <v>0</v>
      </c>
      <c r="M3578">
        <v>0</v>
      </c>
      <c r="N3578">
        <v>0</v>
      </c>
    </row>
    <row r="3579" spans="1:14" x14ac:dyDescent="0.2">
      <c r="A3579" t="s">
        <v>8511</v>
      </c>
      <c r="B3579" t="s">
        <v>91</v>
      </c>
      <c r="C3579" t="s">
        <v>113</v>
      </c>
      <c r="D3579" t="s">
        <v>4925</v>
      </c>
      <c r="E3579">
        <v>0</v>
      </c>
      <c r="F3579">
        <v>0</v>
      </c>
      <c r="G3579">
        <v>0</v>
      </c>
      <c r="H3579">
        <v>0</v>
      </c>
      <c r="I3579">
        <v>0</v>
      </c>
      <c r="J3579">
        <v>0</v>
      </c>
      <c r="K3579">
        <v>1</v>
      </c>
      <c r="L3579">
        <v>0</v>
      </c>
      <c r="M3579">
        <v>0</v>
      </c>
      <c r="N3579">
        <v>1</v>
      </c>
    </row>
    <row r="3580" spans="1:14" x14ac:dyDescent="0.2">
      <c r="A3580" t="s">
        <v>8512</v>
      </c>
      <c r="B3580" t="s">
        <v>91</v>
      </c>
      <c r="C3580" t="s">
        <v>113</v>
      </c>
      <c r="D3580" t="s">
        <v>4927</v>
      </c>
      <c r="E3580">
        <v>0</v>
      </c>
      <c r="F3580">
        <v>0</v>
      </c>
      <c r="G3580">
        <v>0</v>
      </c>
      <c r="H3580">
        <v>0</v>
      </c>
      <c r="I3580">
        <v>0</v>
      </c>
      <c r="J3580">
        <v>0</v>
      </c>
      <c r="K3580">
        <v>1</v>
      </c>
      <c r="L3580">
        <v>0</v>
      </c>
      <c r="M3580">
        <v>0</v>
      </c>
      <c r="N3580">
        <v>1</v>
      </c>
    </row>
    <row r="3581" spans="1:14" x14ac:dyDescent="0.2">
      <c r="A3581" t="s">
        <v>8513</v>
      </c>
      <c r="B3581" t="s">
        <v>91</v>
      </c>
      <c r="C3581" t="s">
        <v>117</v>
      </c>
      <c r="D3581" t="s">
        <v>4929</v>
      </c>
      <c r="E3581">
        <v>1</v>
      </c>
      <c r="F3581">
        <v>0</v>
      </c>
      <c r="G3581">
        <v>1</v>
      </c>
      <c r="H3581">
        <v>0</v>
      </c>
      <c r="I3581">
        <v>0</v>
      </c>
      <c r="J3581">
        <v>0</v>
      </c>
      <c r="K3581">
        <v>0</v>
      </c>
      <c r="L3581">
        <v>0</v>
      </c>
      <c r="M3581">
        <v>0</v>
      </c>
      <c r="N3581">
        <v>0</v>
      </c>
    </row>
    <row r="3582" spans="1:14" x14ac:dyDescent="0.2">
      <c r="A3582" t="s">
        <v>8514</v>
      </c>
      <c r="B3582" t="s">
        <v>91</v>
      </c>
      <c r="C3582" t="s">
        <v>117</v>
      </c>
      <c r="D3582" t="s">
        <v>4931</v>
      </c>
      <c r="E3582">
        <v>1</v>
      </c>
      <c r="F3582">
        <v>0</v>
      </c>
      <c r="G3582">
        <v>1</v>
      </c>
      <c r="H3582">
        <v>0</v>
      </c>
      <c r="I3582">
        <v>0</v>
      </c>
      <c r="J3582">
        <v>0</v>
      </c>
      <c r="K3582">
        <v>0</v>
      </c>
      <c r="L3582">
        <v>0</v>
      </c>
      <c r="M3582">
        <v>0</v>
      </c>
      <c r="N3582">
        <v>0</v>
      </c>
    </row>
    <row r="3583" spans="1:14" x14ac:dyDescent="0.2">
      <c r="A3583" t="s">
        <v>8515</v>
      </c>
      <c r="B3583" t="s">
        <v>91</v>
      </c>
      <c r="C3583" t="s">
        <v>117</v>
      </c>
      <c r="D3583" t="s">
        <v>4933</v>
      </c>
      <c r="E3583">
        <v>0</v>
      </c>
      <c r="F3583">
        <v>0</v>
      </c>
      <c r="G3583">
        <v>0</v>
      </c>
      <c r="H3583">
        <v>0</v>
      </c>
      <c r="I3583">
        <v>0</v>
      </c>
      <c r="J3583">
        <v>1</v>
      </c>
      <c r="K3583">
        <v>0</v>
      </c>
      <c r="L3583">
        <v>0</v>
      </c>
      <c r="M3583">
        <v>0</v>
      </c>
      <c r="N3583">
        <v>0</v>
      </c>
    </row>
    <row r="3584" spans="1:14" x14ac:dyDescent="0.2">
      <c r="A3584" t="s">
        <v>8516</v>
      </c>
      <c r="B3584" t="s">
        <v>91</v>
      </c>
      <c r="C3584" t="s">
        <v>117</v>
      </c>
      <c r="D3584" t="s">
        <v>4935</v>
      </c>
      <c r="E3584">
        <v>1</v>
      </c>
      <c r="F3584">
        <v>0</v>
      </c>
      <c r="G3584">
        <v>1</v>
      </c>
      <c r="H3584">
        <v>0</v>
      </c>
      <c r="I3584">
        <v>0</v>
      </c>
      <c r="J3584">
        <v>0</v>
      </c>
      <c r="K3584">
        <v>0</v>
      </c>
      <c r="L3584">
        <v>0</v>
      </c>
      <c r="M3584">
        <v>0</v>
      </c>
      <c r="N3584">
        <v>0</v>
      </c>
    </row>
    <row r="3585" spans="1:14" x14ac:dyDescent="0.2">
      <c r="A3585" t="s">
        <v>8517</v>
      </c>
      <c r="B3585" t="s">
        <v>91</v>
      </c>
      <c r="C3585" t="s">
        <v>117</v>
      </c>
      <c r="D3585" t="s">
        <v>4937</v>
      </c>
      <c r="E3585">
        <v>1</v>
      </c>
      <c r="F3585">
        <v>0</v>
      </c>
      <c r="G3585">
        <v>1</v>
      </c>
      <c r="H3585">
        <v>0</v>
      </c>
      <c r="I3585">
        <v>0</v>
      </c>
      <c r="J3585">
        <v>0</v>
      </c>
      <c r="K3585">
        <v>0</v>
      </c>
      <c r="L3585">
        <v>0</v>
      </c>
      <c r="M3585">
        <v>0</v>
      </c>
      <c r="N3585">
        <v>0</v>
      </c>
    </row>
    <row r="3586" spans="1:14" x14ac:dyDescent="0.2">
      <c r="A3586" t="s">
        <v>8518</v>
      </c>
      <c r="B3586" t="s">
        <v>91</v>
      </c>
      <c r="C3586" t="s">
        <v>117</v>
      </c>
      <c r="D3586" t="s">
        <v>4939</v>
      </c>
      <c r="E3586">
        <v>0</v>
      </c>
      <c r="F3586">
        <v>0</v>
      </c>
      <c r="G3586">
        <v>0</v>
      </c>
      <c r="H3586">
        <v>0</v>
      </c>
      <c r="I3586">
        <v>0</v>
      </c>
      <c r="J3586">
        <v>1</v>
      </c>
      <c r="K3586">
        <v>0</v>
      </c>
      <c r="L3586">
        <v>0</v>
      </c>
      <c r="M3586">
        <v>0</v>
      </c>
      <c r="N3586">
        <v>0</v>
      </c>
    </row>
    <row r="3587" spans="1:14" x14ac:dyDescent="0.2">
      <c r="A3587" t="s">
        <v>8519</v>
      </c>
      <c r="B3587" t="s">
        <v>91</v>
      </c>
      <c r="C3587" t="s">
        <v>117</v>
      </c>
      <c r="D3587" t="s">
        <v>4941</v>
      </c>
      <c r="E3587">
        <v>1</v>
      </c>
      <c r="F3587">
        <v>0</v>
      </c>
      <c r="G3587">
        <v>1</v>
      </c>
      <c r="H3587">
        <v>0</v>
      </c>
      <c r="I3587">
        <v>0</v>
      </c>
      <c r="J3587">
        <v>0</v>
      </c>
      <c r="K3587">
        <v>0</v>
      </c>
      <c r="L3587">
        <v>0</v>
      </c>
      <c r="M3587">
        <v>0</v>
      </c>
      <c r="N3587">
        <v>0</v>
      </c>
    </row>
    <row r="3588" spans="1:14" x14ac:dyDescent="0.2">
      <c r="A3588" t="s">
        <v>8520</v>
      </c>
      <c r="B3588" t="s">
        <v>91</v>
      </c>
      <c r="C3588" t="s">
        <v>117</v>
      </c>
      <c r="D3588" t="s">
        <v>4943</v>
      </c>
      <c r="E3588">
        <v>0</v>
      </c>
      <c r="F3588">
        <v>0</v>
      </c>
      <c r="G3588">
        <v>0</v>
      </c>
      <c r="H3588">
        <v>0</v>
      </c>
      <c r="I3588">
        <v>0</v>
      </c>
      <c r="J3588">
        <v>1</v>
      </c>
      <c r="K3588">
        <v>0</v>
      </c>
      <c r="L3588">
        <v>0</v>
      </c>
      <c r="M3588">
        <v>0</v>
      </c>
      <c r="N3588">
        <v>0</v>
      </c>
    </row>
    <row r="3589" spans="1:14" x14ac:dyDescent="0.2">
      <c r="A3589" t="s">
        <v>8521</v>
      </c>
      <c r="B3589" t="s">
        <v>91</v>
      </c>
      <c r="C3589" t="s">
        <v>117</v>
      </c>
      <c r="D3589" t="s">
        <v>4925</v>
      </c>
      <c r="E3589">
        <v>0</v>
      </c>
      <c r="F3589">
        <v>0</v>
      </c>
      <c r="G3589">
        <v>0</v>
      </c>
      <c r="H3589">
        <v>0</v>
      </c>
      <c r="I3589">
        <v>0</v>
      </c>
      <c r="J3589">
        <v>0</v>
      </c>
      <c r="K3589">
        <v>1</v>
      </c>
      <c r="L3589">
        <v>1</v>
      </c>
      <c r="M3589">
        <v>0</v>
      </c>
      <c r="N3589">
        <v>0</v>
      </c>
    </row>
    <row r="3590" spans="1:14" x14ac:dyDescent="0.2">
      <c r="A3590" t="s">
        <v>8522</v>
      </c>
      <c r="B3590" t="s">
        <v>91</v>
      </c>
      <c r="C3590" t="s">
        <v>117</v>
      </c>
      <c r="D3590" t="s">
        <v>4927</v>
      </c>
      <c r="E3590">
        <v>0</v>
      </c>
      <c r="F3590">
        <v>0</v>
      </c>
      <c r="G3590">
        <v>0</v>
      </c>
      <c r="H3590">
        <v>0</v>
      </c>
      <c r="I3590">
        <v>0</v>
      </c>
      <c r="J3590">
        <v>0</v>
      </c>
      <c r="K3590">
        <v>0</v>
      </c>
      <c r="L3590">
        <v>0</v>
      </c>
      <c r="M3590">
        <v>0</v>
      </c>
      <c r="N3590">
        <v>0</v>
      </c>
    </row>
    <row r="3591" spans="1:14" x14ac:dyDescent="0.2">
      <c r="A3591" t="s">
        <v>8523</v>
      </c>
      <c r="B3591" t="s">
        <v>91</v>
      </c>
      <c r="C3591" t="s">
        <v>118</v>
      </c>
      <c r="D3591" t="s">
        <v>4929</v>
      </c>
      <c r="E3591">
        <v>1</v>
      </c>
      <c r="F3591">
        <v>0</v>
      </c>
      <c r="G3591">
        <v>0</v>
      </c>
      <c r="H3591">
        <v>0</v>
      </c>
      <c r="I3591">
        <v>1</v>
      </c>
      <c r="J3591">
        <v>0</v>
      </c>
      <c r="K3591">
        <v>0</v>
      </c>
      <c r="L3591">
        <v>0</v>
      </c>
      <c r="M3591">
        <v>0</v>
      </c>
      <c r="N3591">
        <v>0</v>
      </c>
    </row>
    <row r="3592" spans="1:14" x14ac:dyDescent="0.2">
      <c r="A3592" t="s">
        <v>8524</v>
      </c>
      <c r="B3592" t="s">
        <v>91</v>
      </c>
      <c r="C3592" t="s">
        <v>118</v>
      </c>
      <c r="D3592" t="s">
        <v>4931</v>
      </c>
      <c r="E3592">
        <v>1</v>
      </c>
      <c r="F3592">
        <v>0</v>
      </c>
      <c r="G3592">
        <v>0</v>
      </c>
      <c r="H3592">
        <v>0</v>
      </c>
      <c r="I3592">
        <v>1</v>
      </c>
      <c r="J3592">
        <v>0</v>
      </c>
      <c r="K3592">
        <v>0</v>
      </c>
      <c r="L3592">
        <v>0</v>
      </c>
      <c r="M3592">
        <v>0</v>
      </c>
      <c r="N3592">
        <v>0</v>
      </c>
    </row>
    <row r="3593" spans="1:14" x14ac:dyDescent="0.2">
      <c r="A3593" t="s">
        <v>8525</v>
      </c>
      <c r="B3593" t="s">
        <v>91</v>
      </c>
      <c r="C3593" t="s">
        <v>118</v>
      </c>
      <c r="D3593" t="s">
        <v>4933</v>
      </c>
      <c r="E3593">
        <v>0</v>
      </c>
      <c r="F3593">
        <v>0</v>
      </c>
      <c r="G3593">
        <v>0</v>
      </c>
      <c r="H3593">
        <v>0</v>
      </c>
      <c r="I3593">
        <v>0</v>
      </c>
      <c r="J3593">
        <v>1</v>
      </c>
      <c r="K3593">
        <v>0</v>
      </c>
      <c r="L3593">
        <v>0</v>
      </c>
      <c r="M3593">
        <v>0</v>
      </c>
      <c r="N3593">
        <v>0</v>
      </c>
    </row>
    <row r="3594" spans="1:14" x14ac:dyDescent="0.2">
      <c r="A3594" t="s">
        <v>8526</v>
      </c>
      <c r="B3594" t="s">
        <v>91</v>
      </c>
      <c r="C3594" t="s">
        <v>118</v>
      </c>
      <c r="D3594" t="s">
        <v>4935</v>
      </c>
      <c r="E3594">
        <v>1</v>
      </c>
      <c r="F3594">
        <v>0</v>
      </c>
      <c r="G3594">
        <v>0</v>
      </c>
      <c r="H3594">
        <v>0</v>
      </c>
      <c r="I3594">
        <v>1</v>
      </c>
      <c r="J3594">
        <v>0</v>
      </c>
      <c r="K3594">
        <v>0</v>
      </c>
      <c r="L3594">
        <v>0</v>
      </c>
      <c r="M3594">
        <v>0</v>
      </c>
      <c r="N3594">
        <v>0</v>
      </c>
    </row>
    <row r="3595" spans="1:14" x14ac:dyDescent="0.2">
      <c r="A3595" t="s">
        <v>8527</v>
      </c>
      <c r="B3595" t="s">
        <v>91</v>
      </c>
      <c r="C3595" t="s">
        <v>118</v>
      </c>
      <c r="D3595" t="s">
        <v>4937</v>
      </c>
      <c r="E3595">
        <v>1</v>
      </c>
      <c r="F3595">
        <v>0</v>
      </c>
      <c r="G3595">
        <v>0</v>
      </c>
      <c r="H3595">
        <v>0</v>
      </c>
      <c r="I3595">
        <v>1</v>
      </c>
      <c r="J3595">
        <v>0</v>
      </c>
      <c r="K3595">
        <v>0</v>
      </c>
      <c r="L3595">
        <v>0</v>
      </c>
      <c r="M3595">
        <v>0</v>
      </c>
      <c r="N3595">
        <v>0</v>
      </c>
    </row>
    <row r="3596" spans="1:14" x14ac:dyDescent="0.2">
      <c r="A3596" t="s">
        <v>8528</v>
      </c>
      <c r="B3596" t="s">
        <v>91</v>
      </c>
      <c r="C3596" t="s">
        <v>118</v>
      </c>
      <c r="D3596" t="s">
        <v>4939</v>
      </c>
      <c r="E3596">
        <v>0</v>
      </c>
      <c r="F3596">
        <v>0</v>
      </c>
      <c r="G3596">
        <v>0</v>
      </c>
      <c r="H3596">
        <v>0</v>
      </c>
      <c r="I3596">
        <v>0</v>
      </c>
      <c r="J3596">
        <v>1</v>
      </c>
      <c r="K3596">
        <v>0</v>
      </c>
      <c r="L3596">
        <v>0</v>
      </c>
      <c r="M3596">
        <v>0</v>
      </c>
      <c r="N3596">
        <v>0</v>
      </c>
    </row>
    <row r="3597" spans="1:14" x14ac:dyDescent="0.2">
      <c r="A3597" t="s">
        <v>8529</v>
      </c>
      <c r="B3597" t="s">
        <v>91</v>
      </c>
      <c r="C3597" t="s">
        <v>118</v>
      </c>
      <c r="D3597" t="s">
        <v>4941</v>
      </c>
      <c r="E3597">
        <v>1</v>
      </c>
      <c r="F3597">
        <v>0</v>
      </c>
      <c r="G3597">
        <v>0</v>
      </c>
      <c r="H3597">
        <v>0</v>
      </c>
      <c r="I3597">
        <v>1</v>
      </c>
      <c r="J3597">
        <v>0</v>
      </c>
      <c r="K3597">
        <v>0</v>
      </c>
      <c r="L3597">
        <v>0</v>
      </c>
      <c r="M3597">
        <v>0</v>
      </c>
      <c r="N3597">
        <v>0</v>
      </c>
    </row>
    <row r="3598" spans="1:14" x14ac:dyDescent="0.2">
      <c r="A3598" t="s">
        <v>8530</v>
      </c>
      <c r="B3598" t="s">
        <v>91</v>
      </c>
      <c r="C3598" t="s">
        <v>118</v>
      </c>
      <c r="D3598" t="s">
        <v>4943</v>
      </c>
      <c r="E3598">
        <v>0</v>
      </c>
      <c r="F3598">
        <v>0</v>
      </c>
      <c r="G3598">
        <v>0</v>
      </c>
      <c r="H3598">
        <v>0</v>
      </c>
      <c r="I3598">
        <v>0</v>
      </c>
      <c r="J3598">
        <v>1</v>
      </c>
      <c r="K3598">
        <v>0</v>
      </c>
      <c r="L3598">
        <v>0</v>
      </c>
      <c r="M3598">
        <v>0</v>
      </c>
      <c r="N3598">
        <v>0</v>
      </c>
    </row>
    <row r="3599" spans="1:14" x14ac:dyDescent="0.2">
      <c r="A3599" t="s">
        <v>8531</v>
      </c>
      <c r="B3599" t="s">
        <v>91</v>
      </c>
      <c r="C3599" t="s">
        <v>118</v>
      </c>
      <c r="D3599" t="s">
        <v>4925</v>
      </c>
      <c r="E3599">
        <v>0</v>
      </c>
      <c r="F3599">
        <v>0</v>
      </c>
      <c r="G3599">
        <v>0</v>
      </c>
      <c r="H3599">
        <v>0</v>
      </c>
      <c r="I3599">
        <v>0</v>
      </c>
      <c r="J3599">
        <v>0</v>
      </c>
      <c r="K3599">
        <v>1</v>
      </c>
      <c r="L3599">
        <v>0</v>
      </c>
      <c r="M3599">
        <v>0</v>
      </c>
      <c r="N3599">
        <v>1</v>
      </c>
    </row>
    <row r="3600" spans="1:14" x14ac:dyDescent="0.2">
      <c r="A3600" t="s">
        <v>8532</v>
      </c>
      <c r="B3600" t="s">
        <v>91</v>
      </c>
      <c r="C3600" t="s">
        <v>118</v>
      </c>
      <c r="D3600" t="s">
        <v>4927</v>
      </c>
      <c r="E3600">
        <v>0</v>
      </c>
      <c r="F3600">
        <v>0</v>
      </c>
      <c r="G3600">
        <v>0</v>
      </c>
      <c r="H3600">
        <v>0</v>
      </c>
      <c r="I3600">
        <v>0</v>
      </c>
      <c r="J3600">
        <v>0</v>
      </c>
      <c r="K3600">
        <v>0</v>
      </c>
      <c r="L3600">
        <v>0</v>
      </c>
      <c r="M3600">
        <v>0</v>
      </c>
      <c r="N3600">
        <v>0</v>
      </c>
    </row>
    <row r="3601" spans="1:14" x14ac:dyDescent="0.2">
      <c r="A3601" t="s">
        <v>8533</v>
      </c>
      <c r="B3601" t="s">
        <v>91</v>
      </c>
      <c r="C3601" t="s">
        <v>119</v>
      </c>
      <c r="D3601" t="s">
        <v>4929</v>
      </c>
      <c r="E3601">
        <v>2</v>
      </c>
      <c r="F3601">
        <v>1</v>
      </c>
      <c r="G3601">
        <v>1</v>
      </c>
      <c r="H3601">
        <v>0</v>
      </c>
      <c r="I3601">
        <v>0</v>
      </c>
      <c r="J3601">
        <v>1</v>
      </c>
      <c r="K3601">
        <v>0</v>
      </c>
      <c r="L3601">
        <v>0</v>
      </c>
      <c r="M3601">
        <v>0</v>
      </c>
      <c r="N3601">
        <v>0</v>
      </c>
    </row>
    <row r="3602" spans="1:14" x14ac:dyDescent="0.2">
      <c r="A3602" t="s">
        <v>8534</v>
      </c>
      <c r="B3602" t="s">
        <v>91</v>
      </c>
      <c r="C3602" t="s">
        <v>119</v>
      </c>
      <c r="D3602" t="s">
        <v>4931</v>
      </c>
      <c r="E3602">
        <v>3</v>
      </c>
      <c r="F3602">
        <v>1</v>
      </c>
      <c r="G3602">
        <v>2</v>
      </c>
      <c r="H3602">
        <v>0</v>
      </c>
      <c r="I3602">
        <v>0</v>
      </c>
      <c r="J3602">
        <v>0</v>
      </c>
      <c r="K3602">
        <v>0</v>
      </c>
      <c r="L3602">
        <v>0</v>
      </c>
      <c r="M3602">
        <v>0</v>
      </c>
      <c r="N3602">
        <v>0</v>
      </c>
    </row>
    <row r="3603" spans="1:14" x14ac:dyDescent="0.2">
      <c r="A3603" t="s">
        <v>8535</v>
      </c>
      <c r="B3603" t="s">
        <v>91</v>
      </c>
      <c r="C3603" t="s">
        <v>119</v>
      </c>
      <c r="D3603" t="s">
        <v>4933</v>
      </c>
      <c r="E3603">
        <v>1</v>
      </c>
      <c r="F3603">
        <v>1</v>
      </c>
      <c r="G3603">
        <v>0</v>
      </c>
      <c r="H3603">
        <v>0</v>
      </c>
      <c r="I3603">
        <v>0</v>
      </c>
      <c r="J3603">
        <v>2</v>
      </c>
      <c r="K3603">
        <v>0</v>
      </c>
      <c r="L3603">
        <v>0</v>
      </c>
      <c r="M3603">
        <v>0</v>
      </c>
      <c r="N3603">
        <v>0</v>
      </c>
    </row>
    <row r="3604" spans="1:14" x14ac:dyDescent="0.2">
      <c r="A3604" t="s">
        <v>8536</v>
      </c>
      <c r="B3604" t="s">
        <v>91</v>
      </c>
      <c r="C3604" t="s">
        <v>119</v>
      </c>
      <c r="D3604" t="s">
        <v>4935</v>
      </c>
      <c r="E3604">
        <v>3</v>
      </c>
      <c r="F3604">
        <v>1</v>
      </c>
      <c r="G3604">
        <v>2</v>
      </c>
      <c r="H3604">
        <v>0</v>
      </c>
      <c r="I3604">
        <v>0</v>
      </c>
      <c r="J3604">
        <v>0</v>
      </c>
      <c r="K3604">
        <v>0</v>
      </c>
      <c r="L3604">
        <v>0</v>
      </c>
      <c r="M3604">
        <v>0</v>
      </c>
      <c r="N3604">
        <v>0</v>
      </c>
    </row>
    <row r="3605" spans="1:14" x14ac:dyDescent="0.2">
      <c r="A3605" t="s">
        <v>8537</v>
      </c>
      <c r="B3605" t="s">
        <v>91</v>
      </c>
      <c r="C3605" t="s">
        <v>119</v>
      </c>
      <c r="D3605" t="s">
        <v>4937</v>
      </c>
      <c r="E3605">
        <v>2</v>
      </c>
      <c r="F3605">
        <v>0</v>
      </c>
      <c r="G3605">
        <v>2</v>
      </c>
      <c r="H3605">
        <v>0</v>
      </c>
      <c r="I3605">
        <v>0</v>
      </c>
      <c r="J3605">
        <v>1</v>
      </c>
      <c r="K3605">
        <v>0</v>
      </c>
      <c r="L3605">
        <v>0</v>
      </c>
      <c r="M3605">
        <v>0</v>
      </c>
      <c r="N3605">
        <v>0</v>
      </c>
    </row>
    <row r="3606" spans="1:14" x14ac:dyDescent="0.2">
      <c r="A3606" t="s">
        <v>8538</v>
      </c>
      <c r="B3606" t="s">
        <v>91</v>
      </c>
      <c r="C3606" t="s">
        <v>119</v>
      </c>
      <c r="D3606" t="s">
        <v>4939</v>
      </c>
      <c r="E3606">
        <v>1</v>
      </c>
      <c r="F3606">
        <v>1</v>
      </c>
      <c r="G3606">
        <v>0</v>
      </c>
      <c r="H3606">
        <v>0</v>
      </c>
      <c r="I3606">
        <v>0</v>
      </c>
      <c r="J3606">
        <v>2</v>
      </c>
      <c r="K3606">
        <v>0</v>
      </c>
      <c r="L3606">
        <v>0</v>
      </c>
      <c r="M3606">
        <v>0</v>
      </c>
      <c r="N3606">
        <v>0</v>
      </c>
    </row>
    <row r="3607" spans="1:14" x14ac:dyDescent="0.2">
      <c r="A3607" t="s">
        <v>8539</v>
      </c>
      <c r="B3607" t="s">
        <v>91</v>
      </c>
      <c r="C3607" t="s">
        <v>119</v>
      </c>
      <c r="D3607" t="s">
        <v>4941</v>
      </c>
      <c r="E3607">
        <v>2</v>
      </c>
      <c r="F3607">
        <v>0</v>
      </c>
      <c r="G3607">
        <v>2</v>
      </c>
      <c r="H3607">
        <v>0</v>
      </c>
      <c r="I3607">
        <v>0</v>
      </c>
      <c r="J3607">
        <v>1</v>
      </c>
      <c r="K3607">
        <v>0</v>
      </c>
      <c r="L3607">
        <v>0</v>
      </c>
      <c r="M3607">
        <v>0</v>
      </c>
      <c r="N3607">
        <v>0</v>
      </c>
    </row>
    <row r="3608" spans="1:14" x14ac:dyDescent="0.2">
      <c r="A3608" t="s">
        <v>8540</v>
      </c>
      <c r="B3608" t="s">
        <v>91</v>
      </c>
      <c r="C3608" t="s">
        <v>119</v>
      </c>
      <c r="D3608" t="s">
        <v>4943</v>
      </c>
      <c r="E3608">
        <v>1</v>
      </c>
      <c r="F3608">
        <v>1</v>
      </c>
      <c r="G3608">
        <v>0</v>
      </c>
      <c r="H3608">
        <v>0</v>
      </c>
      <c r="I3608">
        <v>0</v>
      </c>
      <c r="J3608">
        <v>2</v>
      </c>
      <c r="K3608">
        <v>0</v>
      </c>
      <c r="L3608">
        <v>0</v>
      </c>
      <c r="M3608">
        <v>0</v>
      </c>
      <c r="N3608">
        <v>0</v>
      </c>
    </row>
    <row r="3609" spans="1:14" x14ac:dyDescent="0.2">
      <c r="A3609" t="s">
        <v>8541</v>
      </c>
      <c r="B3609" t="s">
        <v>91</v>
      </c>
      <c r="C3609" t="s">
        <v>119</v>
      </c>
      <c r="D3609" t="s">
        <v>4925</v>
      </c>
      <c r="E3609">
        <v>0</v>
      </c>
      <c r="F3609">
        <v>0</v>
      </c>
      <c r="G3609">
        <v>0</v>
      </c>
      <c r="H3609">
        <v>0</v>
      </c>
      <c r="I3609">
        <v>0</v>
      </c>
      <c r="J3609">
        <v>0</v>
      </c>
      <c r="K3609">
        <v>3</v>
      </c>
      <c r="L3609">
        <v>3</v>
      </c>
      <c r="M3609">
        <v>0</v>
      </c>
      <c r="N3609">
        <v>0</v>
      </c>
    </row>
    <row r="3610" spans="1:14" x14ac:dyDescent="0.2">
      <c r="A3610" t="s">
        <v>8542</v>
      </c>
      <c r="B3610" t="s">
        <v>91</v>
      </c>
      <c r="C3610" t="s">
        <v>119</v>
      </c>
      <c r="D3610" t="s">
        <v>4927</v>
      </c>
      <c r="E3610">
        <v>0</v>
      </c>
      <c r="F3610">
        <v>0</v>
      </c>
      <c r="G3610">
        <v>0</v>
      </c>
      <c r="H3610">
        <v>0</v>
      </c>
      <c r="I3610">
        <v>0</v>
      </c>
      <c r="J3610">
        <v>0</v>
      </c>
      <c r="K3610">
        <v>3</v>
      </c>
      <c r="L3610">
        <v>3</v>
      </c>
      <c r="M3610">
        <v>0</v>
      </c>
      <c r="N3610">
        <v>0</v>
      </c>
    </row>
    <row r="3611" spans="1:14" x14ac:dyDescent="0.2">
      <c r="A3611" t="s">
        <v>8543</v>
      </c>
      <c r="B3611" t="s">
        <v>91</v>
      </c>
      <c r="C3611" t="s">
        <v>120</v>
      </c>
      <c r="D3611" t="s">
        <v>4929</v>
      </c>
      <c r="E3611">
        <v>6</v>
      </c>
      <c r="F3611">
        <v>1</v>
      </c>
      <c r="G3611">
        <v>5</v>
      </c>
      <c r="H3611">
        <v>0</v>
      </c>
      <c r="I3611">
        <v>0</v>
      </c>
      <c r="J3611">
        <v>0</v>
      </c>
      <c r="K3611">
        <v>0</v>
      </c>
      <c r="L3611">
        <v>0</v>
      </c>
      <c r="M3611">
        <v>0</v>
      </c>
      <c r="N3611">
        <v>0</v>
      </c>
    </row>
    <row r="3612" spans="1:14" x14ac:dyDescent="0.2">
      <c r="A3612" t="s">
        <v>8544</v>
      </c>
      <c r="B3612" t="s">
        <v>91</v>
      </c>
      <c r="C3612" t="s">
        <v>120</v>
      </c>
      <c r="D3612" t="s">
        <v>4931</v>
      </c>
      <c r="E3612">
        <v>6</v>
      </c>
      <c r="F3612">
        <v>1</v>
      </c>
      <c r="G3612">
        <v>5</v>
      </c>
      <c r="H3612">
        <v>0</v>
      </c>
      <c r="I3612">
        <v>0</v>
      </c>
      <c r="J3612">
        <v>0</v>
      </c>
      <c r="K3612">
        <v>0</v>
      </c>
      <c r="L3612">
        <v>0</v>
      </c>
      <c r="M3612">
        <v>0</v>
      </c>
      <c r="N3612">
        <v>0</v>
      </c>
    </row>
    <row r="3613" spans="1:14" x14ac:dyDescent="0.2">
      <c r="A3613" t="s">
        <v>8545</v>
      </c>
      <c r="B3613" t="s">
        <v>91</v>
      </c>
      <c r="C3613" t="s">
        <v>120</v>
      </c>
      <c r="D3613" t="s">
        <v>4933</v>
      </c>
      <c r="E3613">
        <v>0</v>
      </c>
      <c r="F3613">
        <v>0</v>
      </c>
      <c r="G3613">
        <v>0</v>
      </c>
      <c r="H3613">
        <v>0</v>
      </c>
      <c r="I3613">
        <v>0</v>
      </c>
      <c r="J3613">
        <v>6</v>
      </c>
      <c r="K3613">
        <v>0</v>
      </c>
      <c r="L3613">
        <v>0</v>
      </c>
      <c r="M3613">
        <v>0</v>
      </c>
      <c r="N3613">
        <v>0</v>
      </c>
    </row>
    <row r="3614" spans="1:14" x14ac:dyDescent="0.2">
      <c r="A3614" t="s">
        <v>8546</v>
      </c>
      <c r="B3614" t="s">
        <v>91</v>
      </c>
      <c r="C3614" t="s">
        <v>120</v>
      </c>
      <c r="D3614" t="s">
        <v>4935</v>
      </c>
      <c r="E3614">
        <v>6</v>
      </c>
      <c r="F3614">
        <v>1</v>
      </c>
      <c r="G3614">
        <v>5</v>
      </c>
      <c r="H3614">
        <v>0</v>
      </c>
      <c r="I3614">
        <v>0</v>
      </c>
      <c r="J3614">
        <v>0</v>
      </c>
      <c r="K3614">
        <v>0</v>
      </c>
      <c r="L3614">
        <v>0</v>
      </c>
      <c r="M3614">
        <v>0</v>
      </c>
      <c r="N3614">
        <v>0</v>
      </c>
    </row>
    <row r="3615" spans="1:14" x14ac:dyDescent="0.2">
      <c r="A3615" t="s">
        <v>8547</v>
      </c>
      <c r="B3615" t="s">
        <v>91</v>
      </c>
      <c r="C3615" t="s">
        <v>120</v>
      </c>
      <c r="D3615" t="s">
        <v>4937</v>
      </c>
      <c r="E3615">
        <v>6</v>
      </c>
      <c r="F3615">
        <v>1</v>
      </c>
      <c r="G3615">
        <v>5</v>
      </c>
      <c r="H3615">
        <v>0</v>
      </c>
      <c r="I3615">
        <v>0</v>
      </c>
      <c r="J3615">
        <v>0</v>
      </c>
      <c r="K3615">
        <v>0</v>
      </c>
      <c r="L3615">
        <v>0</v>
      </c>
      <c r="M3615">
        <v>0</v>
      </c>
      <c r="N3615">
        <v>0</v>
      </c>
    </row>
    <row r="3616" spans="1:14" x14ac:dyDescent="0.2">
      <c r="A3616" t="s">
        <v>8548</v>
      </c>
      <c r="B3616" t="s">
        <v>91</v>
      </c>
      <c r="C3616" t="s">
        <v>120</v>
      </c>
      <c r="D3616" t="s">
        <v>4939</v>
      </c>
      <c r="E3616">
        <v>0</v>
      </c>
      <c r="F3616">
        <v>0</v>
      </c>
      <c r="G3616">
        <v>0</v>
      </c>
      <c r="H3616">
        <v>0</v>
      </c>
      <c r="I3616">
        <v>0</v>
      </c>
      <c r="J3616">
        <v>6</v>
      </c>
      <c r="K3616">
        <v>0</v>
      </c>
      <c r="L3616">
        <v>0</v>
      </c>
      <c r="M3616">
        <v>0</v>
      </c>
      <c r="N3616">
        <v>0</v>
      </c>
    </row>
    <row r="3617" spans="1:14" x14ac:dyDescent="0.2">
      <c r="A3617" t="s">
        <v>8549</v>
      </c>
      <c r="B3617" t="s">
        <v>91</v>
      </c>
      <c r="C3617" t="s">
        <v>120</v>
      </c>
      <c r="D3617" t="s">
        <v>4941</v>
      </c>
      <c r="E3617">
        <v>6</v>
      </c>
      <c r="F3617">
        <v>1</v>
      </c>
      <c r="G3617">
        <v>5</v>
      </c>
      <c r="H3617">
        <v>0</v>
      </c>
      <c r="I3617">
        <v>0</v>
      </c>
      <c r="J3617">
        <v>0</v>
      </c>
      <c r="K3617">
        <v>0</v>
      </c>
      <c r="L3617">
        <v>0</v>
      </c>
      <c r="M3617">
        <v>0</v>
      </c>
      <c r="N3617">
        <v>0</v>
      </c>
    </row>
    <row r="3618" spans="1:14" x14ac:dyDescent="0.2">
      <c r="A3618" t="s">
        <v>8550</v>
      </c>
      <c r="B3618" t="s">
        <v>91</v>
      </c>
      <c r="C3618" t="s">
        <v>120</v>
      </c>
      <c r="D3618" t="s">
        <v>4943</v>
      </c>
      <c r="E3618">
        <v>0</v>
      </c>
      <c r="F3618">
        <v>0</v>
      </c>
      <c r="G3618">
        <v>0</v>
      </c>
      <c r="H3618">
        <v>0</v>
      </c>
      <c r="I3618">
        <v>0</v>
      </c>
      <c r="J3618">
        <v>6</v>
      </c>
      <c r="K3618">
        <v>0</v>
      </c>
      <c r="L3618">
        <v>0</v>
      </c>
      <c r="M3618">
        <v>0</v>
      </c>
      <c r="N3618">
        <v>0</v>
      </c>
    </row>
    <row r="3619" spans="1:14" x14ac:dyDescent="0.2">
      <c r="A3619" t="s">
        <v>8551</v>
      </c>
      <c r="B3619" t="s">
        <v>91</v>
      </c>
      <c r="C3619" t="s">
        <v>120</v>
      </c>
      <c r="D3619" t="s">
        <v>4925</v>
      </c>
      <c r="E3619">
        <v>0</v>
      </c>
      <c r="F3619">
        <v>0</v>
      </c>
      <c r="G3619">
        <v>0</v>
      </c>
      <c r="H3619">
        <v>0</v>
      </c>
      <c r="I3619">
        <v>0</v>
      </c>
      <c r="J3619">
        <v>0</v>
      </c>
      <c r="K3619">
        <v>6</v>
      </c>
      <c r="L3619">
        <v>6</v>
      </c>
      <c r="M3619">
        <v>0</v>
      </c>
      <c r="N3619">
        <v>0</v>
      </c>
    </row>
    <row r="3620" spans="1:14" x14ac:dyDescent="0.2">
      <c r="A3620" t="s">
        <v>8552</v>
      </c>
      <c r="B3620" t="s">
        <v>91</v>
      </c>
      <c r="C3620" t="s">
        <v>120</v>
      </c>
      <c r="D3620" t="s">
        <v>4927</v>
      </c>
      <c r="E3620">
        <v>0</v>
      </c>
      <c r="F3620">
        <v>0</v>
      </c>
      <c r="G3620">
        <v>0</v>
      </c>
      <c r="H3620">
        <v>0</v>
      </c>
      <c r="I3620">
        <v>0</v>
      </c>
      <c r="J3620">
        <v>0</v>
      </c>
      <c r="K3620">
        <v>3</v>
      </c>
      <c r="L3620">
        <v>3</v>
      </c>
      <c r="M3620">
        <v>0</v>
      </c>
      <c r="N3620">
        <v>0</v>
      </c>
    </row>
    <row r="3621" spans="1:14" x14ac:dyDescent="0.2">
      <c r="A3621" t="s">
        <v>8553</v>
      </c>
      <c r="B3621" t="s">
        <v>91</v>
      </c>
      <c r="C3621" t="s">
        <v>121</v>
      </c>
      <c r="D3621" t="s">
        <v>4929</v>
      </c>
      <c r="E3621">
        <v>1</v>
      </c>
      <c r="F3621">
        <v>0</v>
      </c>
      <c r="G3621">
        <v>1</v>
      </c>
      <c r="H3621">
        <v>0</v>
      </c>
      <c r="I3621">
        <v>0</v>
      </c>
      <c r="J3621">
        <v>1</v>
      </c>
      <c r="K3621">
        <v>0</v>
      </c>
      <c r="L3621">
        <v>0</v>
      </c>
      <c r="M3621">
        <v>0</v>
      </c>
      <c r="N3621">
        <v>0</v>
      </c>
    </row>
    <row r="3622" spans="1:14" x14ac:dyDescent="0.2">
      <c r="A3622" t="s">
        <v>8554</v>
      </c>
      <c r="B3622" t="s">
        <v>91</v>
      </c>
      <c r="C3622" t="s">
        <v>121</v>
      </c>
      <c r="D3622" t="s">
        <v>4931</v>
      </c>
      <c r="E3622">
        <v>2</v>
      </c>
      <c r="F3622">
        <v>0</v>
      </c>
      <c r="G3622">
        <v>2</v>
      </c>
      <c r="H3622">
        <v>0</v>
      </c>
      <c r="I3622">
        <v>0</v>
      </c>
      <c r="J3622">
        <v>0</v>
      </c>
      <c r="K3622">
        <v>0</v>
      </c>
      <c r="L3622">
        <v>0</v>
      </c>
      <c r="M3622">
        <v>0</v>
      </c>
      <c r="N3622">
        <v>0</v>
      </c>
    </row>
    <row r="3623" spans="1:14" x14ac:dyDescent="0.2">
      <c r="A3623" t="s">
        <v>8555</v>
      </c>
      <c r="B3623" t="s">
        <v>91</v>
      </c>
      <c r="C3623" t="s">
        <v>121</v>
      </c>
      <c r="D3623" t="s">
        <v>4933</v>
      </c>
      <c r="E3623">
        <v>1</v>
      </c>
      <c r="F3623">
        <v>0</v>
      </c>
      <c r="G3623">
        <v>1</v>
      </c>
      <c r="H3623">
        <v>0</v>
      </c>
      <c r="I3623">
        <v>0</v>
      </c>
      <c r="J3623">
        <v>1</v>
      </c>
      <c r="K3623">
        <v>0</v>
      </c>
      <c r="L3623">
        <v>0</v>
      </c>
      <c r="M3623">
        <v>0</v>
      </c>
      <c r="N3623">
        <v>0</v>
      </c>
    </row>
    <row r="3624" spans="1:14" x14ac:dyDescent="0.2">
      <c r="A3624" t="s">
        <v>8556</v>
      </c>
      <c r="B3624" t="s">
        <v>91</v>
      </c>
      <c r="C3624" t="s">
        <v>121</v>
      </c>
      <c r="D3624" t="s">
        <v>4935</v>
      </c>
      <c r="E3624">
        <v>2</v>
      </c>
      <c r="F3624">
        <v>0</v>
      </c>
      <c r="G3624">
        <v>2</v>
      </c>
      <c r="H3624">
        <v>0</v>
      </c>
      <c r="I3624">
        <v>0</v>
      </c>
      <c r="J3624">
        <v>0</v>
      </c>
      <c r="K3624">
        <v>0</v>
      </c>
      <c r="L3624">
        <v>0</v>
      </c>
      <c r="M3624">
        <v>0</v>
      </c>
      <c r="N3624">
        <v>0</v>
      </c>
    </row>
    <row r="3625" spans="1:14" x14ac:dyDescent="0.2">
      <c r="A3625" t="s">
        <v>8557</v>
      </c>
      <c r="B3625" t="s">
        <v>91</v>
      </c>
      <c r="C3625" t="s">
        <v>121</v>
      </c>
      <c r="D3625" t="s">
        <v>4937</v>
      </c>
      <c r="E3625">
        <v>1</v>
      </c>
      <c r="F3625">
        <v>0</v>
      </c>
      <c r="G3625">
        <v>1</v>
      </c>
      <c r="H3625">
        <v>0</v>
      </c>
      <c r="I3625">
        <v>0</v>
      </c>
      <c r="J3625">
        <v>1</v>
      </c>
      <c r="K3625">
        <v>0</v>
      </c>
      <c r="L3625">
        <v>0</v>
      </c>
      <c r="M3625">
        <v>0</v>
      </c>
      <c r="N3625">
        <v>0</v>
      </c>
    </row>
    <row r="3626" spans="1:14" x14ac:dyDescent="0.2">
      <c r="A3626" t="s">
        <v>8558</v>
      </c>
      <c r="B3626" t="s">
        <v>91</v>
      </c>
      <c r="C3626" t="s">
        <v>121</v>
      </c>
      <c r="D3626" t="s">
        <v>4939</v>
      </c>
      <c r="E3626">
        <v>1</v>
      </c>
      <c r="F3626">
        <v>1</v>
      </c>
      <c r="G3626">
        <v>0</v>
      </c>
      <c r="H3626">
        <v>0</v>
      </c>
      <c r="I3626">
        <v>0</v>
      </c>
      <c r="J3626">
        <v>1</v>
      </c>
      <c r="K3626">
        <v>0</v>
      </c>
      <c r="L3626">
        <v>0</v>
      </c>
      <c r="M3626">
        <v>0</v>
      </c>
      <c r="N3626">
        <v>0</v>
      </c>
    </row>
    <row r="3627" spans="1:14" x14ac:dyDescent="0.2">
      <c r="A3627" t="s">
        <v>8559</v>
      </c>
      <c r="B3627" t="s">
        <v>91</v>
      </c>
      <c r="C3627" t="s">
        <v>121</v>
      </c>
      <c r="D3627" t="s">
        <v>4941</v>
      </c>
      <c r="E3627">
        <v>1</v>
      </c>
      <c r="F3627">
        <v>0</v>
      </c>
      <c r="G3627">
        <v>1</v>
      </c>
      <c r="H3627">
        <v>0</v>
      </c>
      <c r="I3627">
        <v>0</v>
      </c>
      <c r="J3627">
        <v>1</v>
      </c>
      <c r="K3627">
        <v>0</v>
      </c>
      <c r="L3627">
        <v>0</v>
      </c>
      <c r="M3627">
        <v>0</v>
      </c>
      <c r="N3627">
        <v>0</v>
      </c>
    </row>
    <row r="3628" spans="1:14" x14ac:dyDescent="0.2">
      <c r="A3628" t="s">
        <v>8560</v>
      </c>
      <c r="B3628" t="s">
        <v>91</v>
      </c>
      <c r="C3628" t="s">
        <v>121</v>
      </c>
      <c r="D3628" t="s">
        <v>4943</v>
      </c>
      <c r="E3628">
        <v>1</v>
      </c>
      <c r="F3628">
        <v>0</v>
      </c>
      <c r="G3628">
        <v>1</v>
      </c>
      <c r="H3628">
        <v>0</v>
      </c>
      <c r="I3628">
        <v>0</v>
      </c>
      <c r="J3628">
        <v>1</v>
      </c>
      <c r="K3628">
        <v>0</v>
      </c>
      <c r="L3628">
        <v>0</v>
      </c>
      <c r="M3628">
        <v>0</v>
      </c>
      <c r="N3628">
        <v>0</v>
      </c>
    </row>
    <row r="3629" spans="1:14" x14ac:dyDescent="0.2">
      <c r="A3629" t="s">
        <v>8561</v>
      </c>
      <c r="B3629" t="s">
        <v>91</v>
      </c>
      <c r="C3629" t="s">
        <v>121</v>
      </c>
      <c r="D3629" t="s">
        <v>4925</v>
      </c>
      <c r="E3629">
        <v>0</v>
      </c>
      <c r="F3629">
        <v>0</v>
      </c>
      <c r="G3629">
        <v>0</v>
      </c>
      <c r="H3629">
        <v>0</v>
      </c>
      <c r="I3629">
        <v>0</v>
      </c>
      <c r="J3629">
        <v>0</v>
      </c>
      <c r="K3629">
        <v>2</v>
      </c>
      <c r="L3629">
        <v>2</v>
      </c>
      <c r="M3629">
        <v>0</v>
      </c>
      <c r="N3629">
        <v>0</v>
      </c>
    </row>
    <row r="3630" spans="1:14" x14ac:dyDescent="0.2">
      <c r="A3630" t="s">
        <v>8562</v>
      </c>
      <c r="B3630" t="s">
        <v>91</v>
      </c>
      <c r="C3630" t="s">
        <v>121</v>
      </c>
      <c r="D3630" t="s">
        <v>4927</v>
      </c>
      <c r="E3630">
        <v>0</v>
      </c>
      <c r="F3630">
        <v>0</v>
      </c>
      <c r="G3630">
        <v>0</v>
      </c>
      <c r="H3630">
        <v>0</v>
      </c>
      <c r="I3630">
        <v>0</v>
      </c>
      <c r="J3630">
        <v>0</v>
      </c>
      <c r="K3630">
        <v>1</v>
      </c>
      <c r="L3630">
        <v>1</v>
      </c>
      <c r="M3630">
        <v>0</v>
      </c>
      <c r="N3630">
        <v>0</v>
      </c>
    </row>
    <row r="3631" spans="1:14" x14ac:dyDescent="0.2">
      <c r="A3631" t="s">
        <v>8563</v>
      </c>
      <c r="B3631" t="s">
        <v>91</v>
      </c>
      <c r="C3631" t="s">
        <v>122</v>
      </c>
      <c r="D3631" t="s">
        <v>4929</v>
      </c>
      <c r="E3631">
        <v>2</v>
      </c>
      <c r="F3631">
        <v>0</v>
      </c>
      <c r="G3631">
        <v>2</v>
      </c>
      <c r="H3631">
        <v>0</v>
      </c>
      <c r="I3631">
        <v>0</v>
      </c>
      <c r="J3631">
        <v>0</v>
      </c>
      <c r="K3631">
        <v>0</v>
      </c>
      <c r="L3631">
        <v>0</v>
      </c>
      <c r="M3631">
        <v>0</v>
      </c>
      <c r="N3631">
        <v>0</v>
      </c>
    </row>
    <row r="3632" spans="1:14" x14ac:dyDescent="0.2">
      <c r="A3632" t="s">
        <v>8564</v>
      </c>
      <c r="B3632" t="s">
        <v>91</v>
      </c>
      <c r="C3632" t="s">
        <v>122</v>
      </c>
      <c r="D3632" t="s">
        <v>4931</v>
      </c>
      <c r="E3632">
        <v>2</v>
      </c>
      <c r="F3632">
        <v>0</v>
      </c>
      <c r="G3632">
        <v>2</v>
      </c>
      <c r="H3632">
        <v>0</v>
      </c>
      <c r="I3632">
        <v>0</v>
      </c>
      <c r="J3632">
        <v>0</v>
      </c>
      <c r="K3632">
        <v>0</v>
      </c>
      <c r="L3632">
        <v>0</v>
      </c>
      <c r="M3632">
        <v>0</v>
      </c>
      <c r="N3632">
        <v>0</v>
      </c>
    </row>
    <row r="3633" spans="1:14" x14ac:dyDescent="0.2">
      <c r="A3633" t="s">
        <v>8565</v>
      </c>
      <c r="B3633" t="s">
        <v>91</v>
      </c>
      <c r="C3633" t="s">
        <v>122</v>
      </c>
      <c r="D3633" t="s">
        <v>4933</v>
      </c>
      <c r="E3633">
        <v>0</v>
      </c>
      <c r="F3633">
        <v>0</v>
      </c>
      <c r="G3633">
        <v>0</v>
      </c>
      <c r="H3633">
        <v>0</v>
      </c>
      <c r="I3633">
        <v>0</v>
      </c>
      <c r="J3633">
        <v>2</v>
      </c>
      <c r="K3633">
        <v>0</v>
      </c>
      <c r="L3633">
        <v>0</v>
      </c>
      <c r="M3633">
        <v>0</v>
      </c>
      <c r="N3633">
        <v>0</v>
      </c>
    </row>
    <row r="3634" spans="1:14" x14ac:dyDescent="0.2">
      <c r="A3634" t="s">
        <v>8566</v>
      </c>
      <c r="B3634" t="s">
        <v>91</v>
      </c>
      <c r="C3634" t="s">
        <v>122</v>
      </c>
      <c r="D3634" t="s">
        <v>4935</v>
      </c>
      <c r="E3634">
        <v>2</v>
      </c>
      <c r="F3634">
        <v>0</v>
      </c>
      <c r="G3634">
        <v>2</v>
      </c>
      <c r="H3634">
        <v>0</v>
      </c>
      <c r="I3634">
        <v>0</v>
      </c>
      <c r="J3634">
        <v>0</v>
      </c>
      <c r="K3634">
        <v>0</v>
      </c>
      <c r="L3634">
        <v>0</v>
      </c>
      <c r="M3634">
        <v>0</v>
      </c>
      <c r="N3634">
        <v>0</v>
      </c>
    </row>
    <row r="3635" spans="1:14" x14ac:dyDescent="0.2">
      <c r="A3635" t="s">
        <v>8567</v>
      </c>
      <c r="B3635" t="s">
        <v>91</v>
      </c>
      <c r="C3635" t="s">
        <v>122</v>
      </c>
      <c r="D3635" t="s">
        <v>4937</v>
      </c>
      <c r="E3635">
        <v>2</v>
      </c>
      <c r="F3635">
        <v>0</v>
      </c>
      <c r="G3635">
        <v>2</v>
      </c>
      <c r="H3635">
        <v>0</v>
      </c>
      <c r="I3635">
        <v>0</v>
      </c>
      <c r="J3635">
        <v>0</v>
      </c>
      <c r="K3635">
        <v>0</v>
      </c>
      <c r="L3635">
        <v>0</v>
      </c>
      <c r="M3635">
        <v>0</v>
      </c>
      <c r="N3635">
        <v>0</v>
      </c>
    </row>
    <row r="3636" spans="1:14" x14ac:dyDescent="0.2">
      <c r="A3636" t="s">
        <v>8568</v>
      </c>
      <c r="B3636" t="s">
        <v>91</v>
      </c>
      <c r="C3636" t="s">
        <v>122</v>
      </c>
      <c r="D3636" t="s">
        <v>4939</v>
      </c>
      <c r="E3636">
        <v>0</v>
      </c>
      <c r="F3636">
        <v>0</v>
      </c>
      <c r="G3636">
        <v>0</v>
      </c>
      <c r="H3636">
        <v>0</v>
      </c>
      <c r="I3636">
        <v>0</v>
      </c>
      <c r="J3636">
        <v>2</v>
      </c>
      <c r="K3636">
        <v>0</v>
      </c>
      <c r="L3636">
        <v>0</v>
      </c>
      <c r="M3636">
        <v>0</v>
      </c>
      <c r="N3636">
        <v>0</v>
      </c>
    </row>
    <row r="3637" spans="1:14" x14ac:dyDescent="0.2">
      <c r="A3637" t="s">
        <v>8569</v>
      </c>
      <c r="B3637" t="s">
        <v>91</v>
      </c>
      <c r="C3637" t="s">
        <v>122</v>
      </c>
      <c r="D3637" t="s">
        <v>4941</v>
      </c>
      <c r="E3637">
        <v>2</v>
      </c>
      <c r="F3637">
        <v>0</v>
      </c>
      <c r="G3637">
        <v>2</v>
      </c>
      <c r="H3637">
        <v>0</v>
      </c>
      <c r="I3637">
        <v>0</v>
      </c>
      <c r="J3637">
        <v>0</v>
      </c>
      <c r="K3637">
        <v>0</v>
      </c>
      <c r="L3637">
        <v>0</v>
      </c>
      <c r="M3637">
        <v>0</v>
      </c>
      <c r="N3637">
        <v>0</v>
      </c>
    </row>
    <row r="3638" spans="1:14" x14ac:dyDescent="0.2">
      <c r="A3638" t="s">
        <v>8570</v>
      </c>
      <c r="B3638" t="s">
        <v>91</v>
      </c>
      <c r="C3638" t="s">
        <v>122</v>
      </c>
      <c r="D3638" t="s">
        <v>4943</v>
      </c>
      <c r="E3638">
        <v>0</v>
      </c>
      <c r="F3638">
        <v>0</v>
      </c>
      <c r="G3638">
        <v>0</v>
      </c>
      <c r="H3638">
        <v>0</v>
      </c>
      <c r="I3638">
        <v>0</v>
      </c>
      <c r="J3638">
        <v>2</v>
      </c>
      <c r="K3638">
        <v>0</v>
      </c>
      <c r="L3638">
        <v>0</v>
      </c>
      <c r="M3638">
        <v>0</v>
      </c>
      <c r="N3638">
        <v>0</v>
      </c>
    </row>
    <row r="3639" spans="1:14" x14ac:dyDescent="0.2">
      <c r="A3639" t="s">
        <v>8571</v>
      </c>
      <c r="B3639" t="s">
        <v>91</v>
      </c>
      <c r="C3639" t="s">
        <v>122</v>
      </c>
      <c r="D3639" t="s">
        <v>4925</v>
      </c>
      <c r="E3639">
        <v>0</v>
      </c>
      <c r="F3639">
        <v>0</v>
      </c>
      <c r="G3639">
        <v>0</v>
      </c>
      <c r="H3639">
        <v>0</v>
      </c>
      <c r="I3639">
        <v>0</v>
      </c>
      <c r="J3639">
        <v>0</v>
      </c>
      <c r="K3639">
        <v>2</v>
      </c>
      <c r="L3639">
        <v>2</v>
      </c>
      <c r="M3639">
        <v>0</v>
      </c>
      <c r="N3639">
        <v>0</v>
      </c>
    </row>
    <row r="3640" spans="1:14" x14ac:dyDescent="0.2">
      <c r="A3640" t="s">
        <v>8572</v>
      </c>
      <c r="B3640" t="s">
        <v>91</v>
      </c>
      <c r="C3640" t="s">
        <v>122</v>
      </c>
      <c r="D3640" t="s">
        <v>4927</v>
      </c>
      <c r="E3640">
        <v>0</v>
      </c>
      <c r="F3640">
        <v>0</v>
      </c>
      <c r="G3640">
        <v>0</v>
      </c>
      <c r="H3640">
        <v>0</v>
      </c>
      <c r="I3640">
        <v>0</v>
      </c>
      <c r="J3640">
        <v>0</v>
      </c>
      <c r="K3640">
        <v>1</v>
      </c>
      <c r="L3640">
        <v>1</v>
      </c>
      <c r="M3640">
        <v>0</v>
      </c>
      <c r="N3640">
        <v>0</v>
      </c>
    </row>
    <row r="3641" spans="1:14" x14ac:dyDescent="0.2">
      <c r="A3641" t="s">
        <v>8573</v>
      </c>
      <c r="B3641" t="s">
        <v>91</v>
      </c>
      <c r="C3641" t="s">
        <v>123</v>
      </c>
      <c r="D3641" t="s">
        <v>4929</v>
      </c>
      <c r="E3641">
        <v>1</v>
      </c>
      <c r="F3641">
        <v>1</v>
      </c>
      <c r="G3641">
        <v>0</v>
      </c>
      <c r="H3641">
        <v>0</v>
      </c>
      <c r="I3641">
        <v>0</v>
      </c>
      <c r="J3641">
        <v>0</v>
      </c>
      <c r="K3641">
        <v>0</v>
      </c>
      <c r="L3641">
        <v>0</v>
      </c>
      <c r="M3641">
        <v>0</v>
      </c>
      <c r="N3641">
        <v>0</v>
      </c>
    </row>
    <row r="3642" spans="1:14" x14ac:dyDescent="0.2">
      <c r="A3642" t="s">
        <v>8574</v>
      </c>
      <c r="B3642" t="s">
        <v>91</v>
      </c>
      <c r="C3642" t="s">
        <v>123</v>
      </c>
      <c r="D3642" t="s">
        <v>4931</v>
      </c>
      <c r="E3642">
        <v>1</v>
      </c>
      <c r="F3642">
        <v>1</v>
      </c>
      <c r="G3642">
        <v>0</v>
      </c>
      <c r="H3642">
        <v>0</v>
      </c>
      <c r="I3642">
        <v>0</v>
      </c>
      <c r="J3642">
        <v>0</v>
      </c>
      <c r="K3642">
        <v>0</v>
      </c>
      <c r="L3642">
        <v>0</v>
      </c>
      <c r="M3642">
        <v>0</v>
      </c>
      <c r="N3642">
        <v>0</v>
      </c>
    </row>
    <row r="3643" spans="1:14" x14ac:dyDescent="0.2">
      <c r="A3643" t="s">
        <v>8575</v>
      </c>
      <c r="B3643" t="s">
        <v>91</v>
      </c>
      <c r="C3643" t="s">
        <v>123</v>
      </c>
      <c r="D3643" t="s">
        <v>4933</v>
      </c>
      <c r="E3643">
        <v>0</v>
      </c>
      <c r="F3643">
        <v>0</v>
      </c>
      <c r="G3643">
        <v>0</v>
      </c>
      <c r="H3643">
        <v>0</v>
      </c>
      <c r="I3643">
        <v>0</v>
      </c>
      <c r="J3643">
        <v>1</v>
      </c>
      <c r="K3643">
        <v>0</v>
      </c>
      <c r="L3643">
        <v>0</v>
      </c>
      <c r="M3643">
        <v>0</v>
      </c>
      <c r="N3643">
        <v>0</v>
      </c>
    </row>
    <row r="3644" spans="1:14" x14ac:dyDescent="0.2">
      <c r="A3644" t="s">
        <v>8576</v>
      </c>
      <c r="B3644" t="s">
        <v>91</v>
      </c>
      <c r="C3644" t="s">
        <v>123</v>
      </c>
      <c r="D3644" t="s">
        <v>4935</v>
      </c>
      <c r="E3644">
        <v>1</v>
      </c>
      <c r="F3644">
        <v>1</v>
      </c>
      <c r="G3644">
        <v>0</v>
      </c>
      <c r="H3644">
        <v>0</v>
      </c>
      <c r="I3644">
        <v>0</v>
      </c>
      <c r="J3644">
        <v>0</v>
      </c>
      <c r="K3644">
        <v>0</v>
      </c>
      <c r="L3644">
        <v>0</v>
      </c>
      <c r="M3644">
        <v>0</v>
      </c>
      <c r="N3644">
        <v>0</v>
      </c>
    </row>
    <row r="3645" spans="1:14" x14ac:dyDescent="0.2">
      <c r="A3645" t="s">
        <v>8577</v>
      </c>
      <c r="B3645" t="s">
        <v>91</v>
      </c>
      <c r="C3645" t="s">
        <v>123</v>
      </c>
      <c r="D3645" t="s">
        <v>4937</v>
      </c>
      <c r="E3645">
        <v>1</v>
      </c>
      <c r="F3645">
        <v>1</v>
      </c>
      <c r="G3645">
        <v>0</v>
      </c>
      <c r="H3645">
        <v>0</v>
      </c>
      <c r="I3645">
        <v>0</v>
      </c>
      <c r="J3645">
        <v>0</v>
      </c>
      <c r="K3645">
        <v>0</v>
      </c>
      <c r="L3645">
        <v>0</v>
      </c>
      <c r="M3645">
        <v>0</v>
      </c>
      <c r="N3645">
        <v>0</v>
      </c>
    </row>
    <row r="3646" spans="1:14" x14ac:dyDescent="0.2">
      <c r="A3646" t="s">
        <v>8578</v>
      </c>
      <c r="B3646" t="s">
        <v>91</v>
      </c>
      <c r="C3646" t="s">
        <v>123</v>
      </c>
      <c r="D3646" t="s">
        <v>4939</v>
      </c>
      <c r="E3646">
        <v>0</v>
      </c>
      <c r="F3646">
        <v>0</v>
      </c>
      <c r="G3646">
        <v>0</v>
      </c>
      <c r="H3646">
        <v>0</v>
      </c>
      <c r="I3646">
        <v>0</v>
      </c>
      <c r="J3646">
        <v>1</v>
      </c>
      <c r="K3646">
        <v>0</v>
      </c>
      <c r="L3646">
        <v>0</v>
      </c>
      <c r="M3646">
        <v>0</v>
      </c>
      <c r="N3646">
        <v>0</v>
      </c>
    </row>
    <row r="3647" spans="1:14" x14ac:dyDescent="0.2">
      <c r="A3647" t="s">
        <v>8579</v>
      </c>
      <c r="B3647" t="s">
        <v>91</v>
      </c>
      <c r="C3647" t="s">
        <v>123</v>
      </c>
      <c r="D3647" t="s">
        <v>4941</v>
      </c>
      <c r="E3647">
        <v>1</v>
      </c>
      <c r="F3647">
        <v>1</v>
      </c>
      <c r="G3647">
        <v>0</v>
      </c>
      <c r="H3647">
        <v>0</v>
      </c>
      <c r="I3647">
        <v>0</v>
      </c>
      <c r="J3647">
        <v>0</v>
      </c>
      <c r="K3647">
        <v>0</v>
      </c>
      <c r="L3647">
        <v>0</v>
      </c>
      <c r="M3647">
        <v>0</v>
      </c>
      <c r="N3647">
        <v>0</v>
      </c>
    </row>
    <row r="3648" spans="1:14" x14ac:dyDescent="0.2">
      <c r="A3648" t="s">
        <v>8580</v>
      </c>
      <c r="B3648" t="s">
        <v>91</v>
      </c>
      <c r="C3648" t="s">
        <v>123</v>
      </c>
      <c r="D3648" t="s">
        <v>4943</v>
      </c>
      <c r="E3648">
        <v>0</v>
      </c>
      <c r="F3648">
        <v>0</v>
      </c>
      <c r="G3648">
        <v>0</v>
      </c>
      <c r="H3648">
        <v>0</v>
      </c>
      <c r="I3648">
        <v>0</v>
      </c>
      <c r="J3648">
        <v>1</v>
      </c>
      <c r="K3648">
        <v>0</v>
      </c>
      <c r="L3648">
        <v>0</v>
      </c>
      <c r="M3648">
        <v>0</v>
      </c>
      <c r="N3648">
        <v>0</v>
      </c>
    </row>
    <row r="3649" spans="1:14" x14ac:dyDescent="0.2">
      <c r="A3649" t="s">
        <v>8581</v>
      </c>
      <c r="B3649" t="s">
        <v>91</v>
      </c>
      <c r="C3649" t="s">
        <v>123</v>
      </c>
      <c r="D3649" t="s">
        <v>4925</v>
      </c>
      <c r="E3649">
        <v>0</v>
      </c>
      <c r="F3649">
        <v>0</v>
      </c>
      <c r="G3649">
        <v>0</v>
      </c>
      <c r="H3649">
        <v>0</v>
      </c>
      <c r="I3649">
        <v>0</v>
      </c>
      <c r="J3649">
        <v>0</v>
      </c>
      <c r="K3649">
        <v>1</v>
      </c>
      <c r="L3649">
        <v>1</v>
      </c>
      <c r="M3649">
        <v>0</v>
      </c>
      <c r="N3649">
        <v>0</v>
      </c>
    </row>
    <row r="3650" spans="1:14" x14ac:dyDescent="0.2">
      <c r="A3650" t="s">
        <v>8582</v>
      </c>
      <c r="B3650" t="s">
        <v>91</v>
      </c>
      <c r="C3650" t="s">
        <v>123</v>
      </c>
      <c r="D3650" t="s">
        <v>4927</v>
      </c>
      <c r="E3650">
        <v>0</v>
      </c>
      <c r="F3650">
        <v>0</v>
      </c>
      <c r="G3650">
        <v>0</v>
      </c>
      <c r="H3650">
        <v>0</v>
      </c>
      <c r="I3650">
        <v>0</v>
      </c>
      <c r="J3650">
        <v>0</v>
      </c>
      <c r="K3650">
        <v>0</v>
      </c>
      <c r="L3650">
        <v>0</v>
      </c>
      <c r="M3650">
        <v>0</v>
      </c>
      <c r="N3650">
        <v>0</v>
      </c>
    </row>
    <row r="3651" spans="1:14" x14ac:dyDescent="0.2">
      <c r="A3651" t="s">
        <v>8583</v>
      </c>
      <c r="B3651" t="s">
        <v>91</v>
      </c>
      <c r="C3651" t="s">
        <v>126</v>
      </c>
      <c r="D3651" t="s">
        <v>4929</v>
      </c>
      <c r="E3651">
        <v>2</v>
      </c>
      <c r="F3651">
        <v>0</v>
      </c>
      <c r="G3651">
        <v>2</v>
      </c>
      <c r="H3651">
        <v>0</v>
      </c>
      <c r="I3651">
        <v>0</v>
      </c>
      <c r="J3651">
        <v>0</v>
      </c>
      <c r="K3651">
        <v>0</v>
      </c>
      <c r="L3651">
        <v>0</v>
      </c>
      <c r="M3651">
        <v>0</v>
      </c>
      <c r="N3651">
        <v>0</v>
      </c>
    </row>
    <row r="3652" spans="1:14" x14ac:dyDescent="0.2">
      <c r="A3652" t="s">
        <v>8584</v>
      </c>
      <c r="B3652" t="s">
        <v>91</v>
      </c>
      <c r="C3652" t="s">
        <v>126</v>
      </c>
      <c r="D3652" t="s">
        <v>4931</v>
      </c>
      <c r="E3652">
        <v>2</v>
      </c>
      <c r="F3652">
        <v>0</v>
      </c>
      <c r="G3652">
        <v>1</v>
      </c>
      <c r="H3652">
        <v>1</v>
      </c>
      <c r="I3652">
        <v>0</v>
      </c>
      <c r="J3652">
        <v>0</v>
      </c>
      <c r="K3652">
        <v>0</v>
      </c>
      <c r="L3652">
        <v>0</v>
      </c>
      <c r="M3652">
        <v>0</v>
      </c>
      <c r="N3652">
        <v>0</v>
      </c>
    </row>
    <row r="3653" spans="1:14" x14ac:dyDescent="0.2">
      <c r="A3653" t="s">
        <v>8585</v>
      </c>
      <c r="B3653" t="s">
        <v>91</v>
      </c>
      <c r="C3653" t="s">
        <v>126</v>
      </c>
      <c r="D3653" t="s">
        <v>4933</v>
      </c>
      <c r="E3653">
        <v>0</v>
      </c>
      <c r="F3653">
        <v>0</v>
      </c>
      <c r="G3653">
        <v>0</v>
      </c>
      <c r="H3653">
        <v>0</v>
      </c>
      <c r="I3653">
        <v>0</v>
      </c>
      <c r="J3653">
        <v>2</v>
      </c>
      <c r="K3653">
        <v>0</v>
      </c>
      <c r="L3653">
        <v>0</v>
      </c>
      <c r="M3653">
        <v>0</v>
      </c>
      <c r="N3653">
        <v>0</v>
      </c>
    </row>
    <row r="3654" spans="1:14" x14ac:dyDescent="0.2">
      <c r="A3654" t="s">
        <v>8586</v>
      </c>
      <c r="B3654" t="s">
        <v>91</v>
      </c>
      <c r="C3654" t="s">
        <v>126</v>
      </c>
      <c r="D3654" t="s">
        <v>4935</v>
      </c>
      <c r="E3654">
        <v>2</v>
      </c>
      <c r="F3654">
        <v>0</v>
      </c>
      <c r="G3654">
        <v>1</v>
      </c>
      <c r="H3654">
        <v>1</v>
      </c>
      <c r="I3654">
        <v>0</v>
      </c>
      <c r="J3654">
        <v>0</v>
      </c>
      <c r="K3654">
        <v>0</v>
      </c>
      <c r="L3654">
        <v>0</v>
      </c>
      <c r="M3654">
        <v>0</v>
      </c>
      <c r="N3654">
        <v>0</v>
      </c>
    </row>
    <row r="3655" spans="1:14" x14ac:dyDescent="0.2">
      <c r="A3655" t="s">
        <v>8587</v>
      </c>
      <c r="B3655" t="s">
        <v>91</v>
      </c>
      <c r="C3655" t="s">
        <v>126</v>
      </c>
      <c r="D3655" t="s">
        <v>4937</v>
      </c>
      <c r="E3655">
        <v>2</v>
      </c>
      <c r="F3655">
        <v>0</v>
      </c>
      <c r="G3655">
        <v>1</v>
      </c>
      <c r="H3655">
        <v>1</v>
      </c>
      <c r="I3655">
        <v>0</v>
      </c>
      <c r="J3655">
        <v>0</v>
      </c>
      <c r="K3655">
        <v>0</v>
      </c>
      <c r="L3655">
        <v>0</v>
      </c>
      <c r="M3655">
        <v>0</v>
      </c>
      <c r="N3655">
        <v>0</v>
      </c>
    </row>
    <row r="3656" spans="1:14" x14ac:dyDescent="0.2">
      <c r="A3656" t="s">
        <v>8588</v>
      </c>
      <c r="B3656" t="s">
        <v>91</v>
      </c>
      <c r="C3656" t="s">
        <v>126</v>
      </c>
      <c r="D3656" t="s">
        <v>4939</v>
      </c>
      <c r="E3656">
        <v>0</v>
      </c>
      <c r="F3656">
        <v>0</v>
      </c>
      <c r="G3656">
        <v>0</v>
      </c>
      <c r="H3656">
        <v>0</v>
      </c>
      <c r="I3656">
        <v>0</v>
      </c>
      <c r="J3656">
        <v>2</v>
      </c>
      <c r="K3656">
        <v>0</v>
      </c>
      <c r="L3656">
        <v>0</v>
      </c>
      <c r="M3656">
        <v>0</v>
      </c>
      <c r="N3656">
        <v>0</v>
      </c>
    </row>
    <row r="3657" spans="1:14" x14ac:dyDescent="0.2">
      <c r="A3657" t="s">
        <v>8589</v>
      </c>
      <c r="B3657" t="s">
        <v>91</v>
      </c>
      <c r="C3657" t="s">
        <v>126</v>
      </c>
      <c r="D3657" t="s">
        <v>4941</v>
      </c>
      <c r="E3657">
        <v>2</v>
      </c>
      <c r="F3657">
        <v>0</v>
      </c>
      <c r="G3657">
        <v>2</v>
      </c>
      <c r="H3657">
        <v>0</v>
      </c>
      <c r="I3657">
        <v>0</v>
      </c>
      <c r="J3657">
        <v>0</v>
      </c>
      <c r="K3657">
        <v>0</v>
      </c>
      <c r="L3657">
        <v>0</v>
      </c>
      <c r="M3657">
        <v>0</v>
      </c>
      <c r="N3657">
        <v>0</v>
      </c>
    </row>
    <row r="3658" spans="1:14" x14ac:dyDescent="0.2">
      <c r="A3658" t="s">
        <v>8590</v>
      </c>
      <c r="B3658" t="s">
        <v>91</v>
      </c>
      <c r="C3658" t="s">
        <v>126</v>
      </c>
      <c r="D3658" t="s">
        <v>4943</v>
      </c>
      <c r="E3658">
        <v>0</v>
      </c>
      <c r="F3658">
        <v>0</v>
      </c>
      <c r="G3658">
        <v>0</v>
      </c>
      <c r="H3658">
        <v>0</v>
      </c>
      <c r="I3658">
        <v>0</v>
      </c>
      <c r="J3658">
        <v>2</v>
      </c>
      <c r="K3658">
        <v>0</v>
      </c>
      <c r="L3658">
        <v>0</v>
      </c>
      <c r="M3658">
        <v>0</v>
      </c>
      <c r="N3658">
        <v>0</v>
      </c>
    </row>
    <row r="3659" spans="1:14" x14ac:dyDescent="0.2">
      <c r="A3659" t="s">
        <v>8591</v>
      </c>
      <c r="B3659" t="s">
        <v>91</v>
      </c>
      <c r="C3659" t="s">
        <v>126</v>
      </c>
      <c r="D3659" t="s">
        <v>4925</v>
      </c>
      <c r="E3659">
        <v>0</v>
      </c>
      <c r="F3659">
        <v>0</v>
      </c>
      <c r="G3659">
        <v>0</v>
      </c>
      <c r="H3659">
        <v>0</v>
      </c>
      <c r="I3659">
        <v>0</v>
      </c>
      <c r="J3659">
        <v>0</v>
      </c>
      <c r="K3659">
        <v>2</v>
      </c>
      <c r="L3659">
        <v>2</v>
      </c>
      <c r="M3659">
        <v>0</v>
      </c>
      <c r="N3659">
        <v>0</v>
      </c>
    </row>
    <row r="3660" spans="1:14" x14ac:dyDescent="0.2">
      <c r="A3660" t="s">
        <v>8592</v>
      </c>
      <c r="B3660" t="s">
        <v>91</v>
      </c>
      <c r="C3660" t="s">
        <v>126</v>
      </c>
      <c r="D3660" t="s">
        <v>4927</v>
      </c>
      <c r="E3660">
        <v>0</v>
      </c>
      <c r="F3660">
        <v>0</v>
      </c>
      <c r="G3660">
        <v>0</v>
      </c>
      <c r="H3660">
        <v>0</v>
      </c>
      <c r="I3660">
        <v>0</v>
      </c>
      <c r="J3660">
        <v>0</v>
      </c>
      <c r="K3660">
        <v>2</v>
      </c>
      <c r="L3660">
        <v>2</v>
      </c>
      <c r="M3660">
        <v>0</v>
      </c>
      <c r="N3660">
        <v>0</v>
      </c>
    </row>
    <row r="3661" spans="1:14" x14ac:dyDescent="0.2">
      <c r="A3661" t="s">
        <v>8593</v>
      </c>
      <c r="B3661" t="s">
        <v>91</v>
      </c>
      <c r="C3661" t="s">
        <v>127</v>
      </c>
      <c r="D3661" t="s">
        <v>4929</v>
      </c>
      <c r="E3661">
        <v>3</v>
      </c>
      <c r="F3661">
        <v>1</v>
      </c>
      <c r="G3661">
        <v>2</v>
      </c>
      <c r="H3661">
        <v>0</v>
      </c>
      <c r="I3661">
        <v>0</v>
      </c>
      <c r="J3661">
        <v>0</v>
      </c>
      <c r="K3661">
        <v>0</v>
      </c>
      <c r="L3661">
        <v>0</v>
      </c>
      <c r="M3661">
        <v>0</v>
      </c>
      <c r="N3661">
        <v>0</v>
      </c>
    </row>
    <row r="3662" spans="1:14" x14ac:dyDescent="0.2">
      <c r="A3662" t="s">
        <v>8594</v>
      </c>
      <c r="B3662" t="s">
        <v>91</v>
      </c>
      <c r="C3662" t="s">
        <v>127</v>
      </c>
      <c r="D3662" t="s">
        <v>4931</v>
      </c>
      <c r="E3662">
        <v>3</v>
      </c>
      <c r="F3662">
        <v>1</v>
      </c>
      <c r="G3662">
        <v>2</v>
      </c>
      <c r="H3662">
        <v>0</v>
      </c>
      <c r="I3662">
        <v>0</v>
      </c>
      <c r="J3662">
        <v>0</v>
      </c>
      <c r="K3662">
        <v>0</v>
      </c>
      <c r="L3662">
        <v>0</v>
      </c>
      <c r="M3662">
        <v>0</v>
      </c>
      <c r="N3662">
        <v>0</v>
      </c>
    </row>
    <row r="3663" spans="1:14" x14ac:dyDescent="0.2">
      <c r="A3663" t="s">
        <v>8595</v>
      </c>
      <c r="B3663" t="s">
        <v>91</v>
      </c>
      <c r="C3663" t="s">
        <v>127</v>
      </c>
      <c r="D3663" t="s">
        <v>4933</v>
      </c>
      <c r="E3663">
        <v>0</v>
      </c>
      <c r="F3663">
        <v>0</v>
      </c>
      <c r="G3663">
        <v>0</v>
      </c>
      <c r="H3663">
        <v>0</v>
      </c>
      <c r="I3663">
        <v>0</v>
      </c>
      <c r="J3663">
        <v>3</v>
      </c>
      <c r="K3663">
        <v>0</v>
      </c>
      <c r="L3663">
        <v>0</v>
      </c>
      <c r="M3663">
        <v>0</v>
      </c>
      <c r="N3663">
        <v>0</v>
      </c>
    </row>
    <row r="3664" spans="1:14" x14ac:dyDescent="0.2">
      <c r="A3664" t="s">
        <v>8596</v>
      </c>
      <c r="B3664" t="s">
        <v>91</v>
      </c>
      <c r="C3664" t="s">
        <v>127</v>
      </c>
      <c r="D3664" t="s">
        <v>4935</v>
      </c>
      <c r="E3664">
        <v>3</v>
      </c>
      <c r="F3664">
        <v>1</v>
      </c>
      <c r="G3664">
        <v>2</v>
      </c>
      <c r="H3664">
        <v>0</v>
      </c>
      <c r="I3664">
        <v>0</v>
      </c>
      <c r="J3664">
        <v>0</v>
      </c>
      <c r="K3664">
        <v>0</v>
      </c>
      <c r="L3664">
        <v>0</v>
      </c>
      <c r="M3664">
        <v>0</v>
      </c>
      <c r="N3664">
        <v>0</v>
      </c>
    </row>
    <row r="3665" spans="1:14" x14ac:dyDescent="0.2">
      <c r="A3665" t="s">
        <v>8597</v>
      </c>
      <c r="B3665" t="s">
        <v>91</v>
      </c>
      <c r="C3665" t="s">
        <v>127</v>
      </c>
      <c r="D3665" t="s">
        <v>4937</v>
      </c>
      <c r="E3665">
        <v>3</v>
      </c>
      <c r="F3665">
        <v>1</v>
      </c>
      <c r="G3665">
        <v>2</v>
      </c>
      <c r="H3665">
        <v>0</v>
      </c>
      <c r="I3665">
        <v>0</v>
      </c>
      <c r="J3665">
        <v>0</v>
      </c>
      <c r="K3665">
        <v>0</v>
      </c>
      <c r="L3665">
        <v>0</v>
      </c>
      <c r="M3665">
        <v>0</v>
      </c>
      <c r="N3665">
        <v>0</v>
      </c>
    </row>
    <row r="3666" spans="1:14" x14ac:dyDescent="0.2">
      <c r="A3666" t="s">
        <v>8598</v>
      </c>
      <c r="B3666" t="s">
        <v>91</v>
      </c>
      <c r="C3666" t="s">
        <v>127</v>
      </c>
      <c r="D3666" t="s">
        <v>4939</v>
      </c>
      <c r="E3666">
        <v>0</v>
      </c>
      <c r="F3666">
        <v>0</v>
      </c>
      <c r="G3666">
        <v>0</v>
      </c>
      <c r="H3666">
        <v>0</v>
      </c>
      <c r="I3666">
        <v>0</v>
      </c>
      <c r="J3666">
        <v>3</v>
      </c>
      <c r="K3666">
        <v>0</v>
      </c>
      <c r="L3666">
        <v>0</v>
      </c>
      <c r="M3666">
        <v>0</v>
      </c>
      <c r="N3666">
        <v>0</v>
      </c>
    </row>
    <row r="3667" spans="1:14" x14ac:dyDescent="0.2">
      <c r="A3667" t="s">
        <v>8599</v>
      </c>
      <c r="B3667" t="s">
        <v>91</v>
      </c>
      <c r="C3667" t="s">
        <v>127</v>
      </c>
      <c r="D3667" t="s">
        <v>4941</v>
      </c>
      <c r="E3667">
        <v>3</v>
      </c>
      <c r="F3667">
        <v>1</v>
      </c>
      <c r="G3667">
        <v>2</v>
      </c>
      <c r="H3667">
        <v>0</v>
      </c>
      <c r="I3667">
        <v>0</v>
      </c>
      <c r="J3667">
        <v>0</v>
      </c>
      <c r="K3667">
        <v>0</v>
      </c>
      <c r="L3667">
        <v>0</v>
      </c>
      <c r="M3667">
        <v>0</v>
      </c>
      <c r="N3667">
        <v>0</v>
      </c>
    </row>
    <row r="3668" spans="1:14" x14ac:dyDescent="0.2">
      <c r="A3668" t="s">
        <v>8600</v>
      </c>
      <c r="B3668" t="s">
        <v>91</v>
      </c>
      <c r="C3668" t="s">
        <v>127</v>
      </c>
      <c r="D3668" t="s">
        <v>4943</v>
      </c>
      <c r="E3668">
        <v>0</v>
      </c>
      <c r="F3668">
        <v>0</v>
      </c>
      <c r="G3668">
        <v>0</v>
      </c>
      <c r="H3668">
        <v>0</v>
      </c>
      <c r="I3668">
        <v>0</v>
      </c>
      <c r="J3668">
        <v>3</v>
      </c>
      <c r="K3668">
        <v>0</v>
      </c>
      <c r="L3668">
        <v>0</v>
      </c>
      <c r="M3668">
        <v>0</v>
      </c>
      <c r="N3668">
        <v>0</v>
      </c>
    </row>
    <row r="3669" spans="1:14" x14ac:dyDescent="0.2">
      <c r="A3669" t="s">
        <v>8601</v>
      </c>
      <c r="B3669" t="s">
        <v>91</v>
      </c>
      <c r="C3669" t="s">
        <v>127</v>
      </c>
      <c r="D3669" t="s">
        <v>4925</v>
      </c>
      <c r="E3669">
        <v>0</v>
      </c>
      <c r="F3669">
        <v>0</v>
      </c>
      <c r="G3669">
        <v>0</v>
      </c>
      <c r="H3669">
        <v>0</v>
      </c>
      <c r="I3669">
        <v>0</v>
      </c>
      <c r="J3669">
        <v>0</v>
      </c>
      <c r="K3669">
        <v>2</v>
      </c>
      <c r="L3669">
        <v>2</v>
      </c>
      <c r="M3669">
        <v>0</v>
      </c>
      <c r="N3669">
        <v>0</v>
      </c>
    </row>
    <row r="3670" spans="1:14" x14ac:dyDescent="0.2">
      <c r="A3670" t="s">
        <v>8602</v>
      </c>
      <c r="B3670" t="s">
        <v>91</v>
      </c>
      <c r="C3670" t="s">
        <v>127</v>
      </c>
      <c r="D3670" t="s">
        <v>4927</v>
      </c>
      <c r="E3670">
        <v>0</v>
      </c>
      <c r="F3670">
        <v>0</v>
      </c>
      <c r="G3670">
        <v>0</v>
      </c>
      <c r="H3670">
        <v>0</v>
      </c>
      <c r="I3670">
        <v>0</v>
      </c>
      <c r="J3670">
        <v>0</v>
      </c>
      <c r="K3670">
        <v>2</v>
      </c>
      <c r="L3670">
        <v>2</v>
      </c>
      <c r="M3670">
        <v>0</v>
      </c>
      <c r="N3670">
        <v>0</v>
      </c>
    </row>
    <row r="3671" spans="1:14" x14ac:dyDescent="0.2">
      <c r="A3671" t="s">
        <v>8603</v>
      </c>
      <c r="B3671" t="s">
        <v>91</v>
      </c>
      <c r="C3671" t="s">
        <v>128</v>
      </c>
      <c r="D3671" t="s">
        <v>4929</v>
      </c>
      <c r="E3671">
        <v>2</v>
      </c>
      <c r="F3671">
        <v>1</v>
      </c>
      <c r="G3671">
        <v>1</v>
      </c>
      <c r="H3671">
        <v>0</v>
      </c>
      <c r="I3671">
        <v>0</v>
      </c>
      <c r="J3671">
        <v>1</v>
      </c>
      <c r="K3671">
        <v>0</v>
      </c>
      <c r="L3671">
        <v>0</v>
      </c>
      <c r="M3671">
        <v>0</v>
      </c>
      <c r="N3671">
        <v>0</v>
      </c>
    </row>
    <row r="3672" spans="1:14" x14ac:dyDescent="0.2">
      <c r="A3672" t="s">
        <v>8604</v>
      </c>
      <c r="B3672" t="s">
        <v>91</v>
      </c>
      <c r="C3672" t="s">
        <v>128</v>
      </c>
      <c r="D3672" t="s">
        <v>4931</v>
      </c>
      <c r="E3672">
        <v>3</v>
      </c>
      <c r="F3672">
        <v>1</v>
      </c>
      <c r="G3672">
        <v>1</v>
      </c>
      <c r="H3672">
        <v>1</v>
      </c>
      <c r="I3672">
        <v>0</v>
      </c>
      <c r="J3672">
        <v>0</v>
      </c>
      <c r="K3672">
        <v>0</v>
      </c>
      <c r="L3672">
        <v>0</v>
      </c>
      <c r="M3672">
        <v>0</v>
      </c>
      <c r="N3672">
        <v>0</v>
      </c>
    </row>
    <row r="3673" spans="1:14" x14ac:dyDescent="0.2">
      <c r="A3673" t="s">
        <v>8605</v>
      </c>
      <c r="B3673" t="s">
        <v>91</v>
      </c>
      <c r="C3673" t="s">
        <v>128</v>
      </c>
      <c r="D3673" t="s">
        <v>4933</v>
      </c>
      <c r="E3673">
        <v>1</v>
      </c>
      <c r="F3673">
        <v>0</v>
      </c>
      <c r="G3673">
        <v>1</v>
      </c>
      <c r="H3673">
        <v>0</v>
      </c>
      <c r="I3673">
        <v>0</v>
      </c>
      <c r="J3673">
        <v>2</v>
      </c>
      <c r="K3673">
        <v>0</v>
      </c>
      <c r="L3673">
        <v>0</v>
      </c>
      <c r="M3673">
        <v>0</v>
      </c>
      <c r="N3673">
        <v>0</v>
      </c>
    </row>
    <row r="3674" spans="1:14" x14ac:dyDescent="0.2">
      <c r="A3674" t="s">
        <v>8606</v>
      </c>
      <c r="B3674" t="s">
        <v>91</v>
      </c>
      <c r="C3674" t="s">
        <v>128</v>
      </c>
      <c r="D3674" t="s">
        <v>4935</v>
      </c>
      <c r="E3674">
        <v>3</v>
      </c>
      <c r="F3674">
        <v>1</v>
      </c>
      <c r="G3674">
        <v>2</v>
      </c>
      <c r="H3674">
        <v>0</v>
      </c>
      <c r="I3674">
        <v>0</v>
      </c>
      <c r="J3674">
        <v>0</v>
      </c>
      <c r="K3674">
        <v>0</v>
      </c>
      <c r="L3674">
        <v>0</v>
      </c>
      <c r="M3674">
        <v>0</v>
      </c>
      <c r="N3674">
        <v>0</v>
      </c>
    </row>
    <row r="3675" spans="1:14" x14ac:dyDescent="0.2">
      <c r="A3675" t="s">
        <v>8607</v>
      </c>
      <c r="B3675" t="s">
        <v>91</v>
      </c>
      <c r="C3675" t="s">
        <v>128</v>
      </c>
      <c r="D3675" t="s">
        <v>4937</v>
      </c>
      <c r="E3675">
        <v>2</v>
      </c>
      <c r="F3675">
        <v>1</v>
      </c>
      <c r="G3675">
        <v>1</v>
      </c>
      <c r="H3675">
        <v>0</v>
      </c>
      <c r="I3675">
        <v>0</v>
      </c>
      <c r="J3675">
        <v>1</v>
      </c>
      <c r="K3675">
        <v>0</v>
      </c>
      <c r="L3675">
        <v>0</v>
      </c>
      <c r="M3675">
        <v>0</v>
      </c>
      <c r="N3675">
        <v>0</v>
      </c>
    </row>
    <row r="3676" spans="1:14" x14ac:dyDescent="0.2">
      <c r="A3676" t="s">
        <v>8608</v>
      </c>
      <c r="B3676" t="s">
        <v>91</v>
      </c>
      <c r="C3676" t="s">
        <v>128</v>
      </c>
      <c r="D3676" t="s">
        <v>4939</v>
      </c>
      <c r="E3676">
        <v>1</v>
      </c>
      <c r="F3676">
        <v>0</v>
      </c>
      <c r="G3676">
        <v>1</v>
      </c>
      <c r="H3676">
        <v>0</v>
      </c>
      <c r="I3676">
        <v>0</v>
      </c>
      <c r="J3676">
        <v>2</v>
      </c>
      <c r="K3676">
        <v>0</v>
      </c>
      <c r="L3676">
        <v>0</v>
      </c>
      <c r="M3676">
        <v>0</v>
      </c>
      <c r="N3676">
        <v>0</v>
      </c>
    </row>
    <row r="3677" spans="1:14" x14ac:dyDescent="0.2">
      <c r="A3677" t="s">
        <v>8609</v>
      </c>
      <c r="B3677" t="s">
        <v>91</v>
      </c>
      <c r="C3677" t="s">
        <v>128</v>
      </c>
      <c r="D3677" t="s">
        <v>4941</v>
      </c>
      <c r="E3677">
        <v>2</v>
      </c>
      <c r="F3677">
        <v>1</v>
      </c>
      <c r="G3677">
        <v>1</v>
      </c>
      <c r="H3677">
        <v>0</v>
      </c>
      <c r="I3677">
        <v>0</v>
      </c>
      <c r="J3677">
        <v>1</v>
      </c>
      <c r="K3677">
        <v>0</v>
      </c>
      <c r="L3677">
        <v>0</v>
      </c>
      <c r="M3677">
        <v>0</v>
      </c>
      <c r="N3677">
        <v>0</v>
      </c>
    </row>
    <row r="3678" spans="1:14" x14ac:dyDescent="0.2">
      <c r="A3678" t="s">
        <v>8610</v>
      </c>
      <c r="B3678" t="s">
        <v>91</v>
      </c>
      <c r="C3678" t="s">
        <v>128</v>
      </c>
      <c r="D3678" t="s">
        <v>4943</v>
      </c>
      <c r="E3678">
        <v>1</v>
      </c>
      <c r="F3678">
        <v>0</v>
      </c>
      <c r="G3678">
        <v>1</v>
      </c>
      <c r="H3678">
        <v>0</v>
      </c>
      <c r="I3678">
        <v>0</v>
      </c>
      <c r="J3678">
        <v>2</v>
      </c>
      <c r="K3678">
        <v>0</v>
      </c>
      <c r="L3678">
        <v>0</v>
      </c>
      <c r="M3678">
        <v>0</v>
      </c>
      <c r="N3678">
        <v>0</v>
      </c>
    </row>
    <row r="3679" spans="1:14" x14ac:dyDescent="0.2">
      <c r="A3679" t="s">
        <v>8611</v>
      </c>
      <c r="B3679" t="s">
        <v>91</v>
      </c>
      <c r="C3679" t="s">
        <v>128</v>
      </c>
      <c r="D3679" t="s">
        <v>4925</v>
      </c>
      <c r="E3679">
        <v>0</v>
      </c>
      <c r="F3679">
        <v>0</v>
      </c>
      <c r="G3679">
        <v>0</v>
      </c>
      <c r="H3679">
        <v>0</v>
      </c>
      <c r="I3679">
        <v>0</v>
      </c>
      <c r="J3679">
        <v>0</v>
      </c>
      <c r="K3679">
        <v>1</v>
      </c>
      <c r="L3679">
        <v>1</v>
      </c>
      <c r="M3679">
        <v>0</v>
      </c>
      <c r="N3679">
        <v>0</v>
      </c>
    </row>
    <row r="3680" spans="1:14" x14ac:dyDescent="0.2">
      <c r="A3680" t="s">
        <v>8612</v>
      </c>
      <c r="B3680" t="s">
        <v>91</v>
      </c>
      <c r="C3680" t="s">
        <v>128</v>
      </c>
      <c r="D3680" t="s">
        <v>4927</v>
      </c>
      <c r="E3680">
        <v>0</v>
      </c>
      <c r="F3680">
        <v>0</v>
      </c>
      <c r="G3680">
        <v>0</v>
      </c>
      <c r="H3680">
        <v>0</v>
      </c>
      <c r="I3680">
        <v>0</v>
      </c>
      <c r="J3680">
        <v>0</v>
      </c>
      <c r="K3680">
        <v>1</v>
      </c>
      <c r="L3680">
        <v>1</v>
      </c>
      <c r="M3680">
        <v>0</v>
      </c>
      <c r="N3680">
        <v>0</v>
      </c>
    </row>
    <row r="3681" spans="1:14" x14ac:dyDescent="0.2">
      <c r="A3681" t="s">
        <v>8613</v>
      </c>
      <c r="B3681" t="s">
        <v>91</v>
      </c>
      <c r="C3681" t="s">
        <v>130</v>
      </c>
      <c r="D3681" t="s">
        <v>4929</v>
      </c>
      <c r="E3681">
        <v>2</v>
      </c>
      <c r="F3681">
        <v>0</v>
      </c>
      <c r="G3681">
        <v>2</v>
      </c>
      <c r="H3681">
        <v>0</v>
      </c>
      <c r="I3681">
        <v>0</v>
      </c>
      <c r="J3681">
        <v>0</v>
      </c>
      <c r="K3681">
        <v>0</v>
      </c>
      <c r="L3681">
        <v>0</v>
      </c>
      <c r="M3681">
        <v>0</v>
      </c>
      <c r="N3681">
        <v>0</v>
      </c>
    </row>
    <row r="3682" spans="1:14" x14ac:dyDescent="0.2">
      <c r="A3682" t="s">
        <v>8614</v>
      </c>
      <c r="B3682" t="s">
        <v>91</v>
      </c>
      <c r="C3682" t="s">
        <v>130</v>
      </c>
      <c r="D3682" t="s">
        <v>4931</v>
      </c>
      <c r="E3682">
        <v>2</v>
      </c>
      <c r="F3682">
        <v>0</v>
      </c>
      <c r="G3682">
        <v>2</v>
      </c>
      <c r="H3682">
        <v>0</v>
      </c>
      <c r="I3682">
        <v>0</v>
      </c>
      <c r="J3682">
        <v>0</v>
      </c>
      <c r="K3682">
        <v>0</v>
      </c>
      <c r="L3682">
        <v>0</v>
      </c>
      <c r="M3682">
        <v>0</v>
      </c>
      <c r="N3682">
        <v>0</v>
      </c>
    </row>
    <row r="3683" spans="1:14" x14ac:dyDescent="0.2">
      <c r="A3683" t="s">
        <v>8615</v>
      </c>
      <c r="B3683" t="s">
        <v>91</v>
      </c>
      <c r="C3683" t="s">
        <v>130</v>
      </c>
      <c r="D3683" t="s">
        <v>4933</v>
      </c>
      <c r="E3683">
        <v>0</v>
      </c>
      <c r="F3683">
        <v>0</v>
      </c>
      <c r="G3683">
        <v>0</v>
      </c>
      <c r="H3683">
        <v>0</v>
      </c>
      <c r="I3683">
        <v>0</v>
      </c>
      <c r="J3683">
        <v>2</v>
      </c>
      <c r="K3683">
        <v>0</v>
      </c>
      <c r="L3683">
        <v>0</v>
      </c>
      <c r="M3683">
        <v>0</v>
      </c>
      <c r="N3683">
        <v>0</v>
      </c>
    </row>
    <row r="3684" spans="1:14" x14ac:dyDescent="0.2">
      <c r="A3684" t="s">
        <v>8616</v>
      </c>
      <c r="B3684" t="s">
        <v>91</v>
      </c>
      <c r="C3684" t="s">
        <v>130</v>
      </c>
      <c r="D3684" t="s">
        <v>4935</v>
      </c>
      <c r="E3684">
        <v>2</v>
      </c>
      <c r="F3684">
        <v>0</v>
      </c>
      <c r="G3684">
        <v>2</v>
      </c>
      <c r="H3684">
        <v>0</v>
      </c>
      <c r="I3684">
        <v>0</v>
      </c>
      <c r="J3684">
        <v>0</v>
      </c>
      <c r="K3684">
        <v>0</v>
      </c>
      <c r="L3684">
        <v>0</v>
      </c>
      <c r="M3684">
        <v>0</v>
      </c>
      <c r="N3684">
        <v>0</v>
      </c>
    </row>
    <row r="3685" spans="1:14" x14ac:dyDescent="0.2">
      <c r="A3685" t="s">
        <v>8617</v>
      </c>
      <c r="B3685" t="s">
        <v>91</v>
      </c>
      <c r="C3685" t="s">
        <v>130</v>
      </c>
      <c r="D3685" t="s">
        <v>4937</v>
      </c>
      <c r="E3685">
        <v>2</v>
      </c>
      <c r="F3685">
        <v>0</v>
      </c>
      <c r="G3685">
        <v>2</v>
      </c>
      <c r="H3685">
        <v>0</v>
      </c>
      <c r="I3685">
        <v>0</v>
      </c>
      <c r="J3685">
        <v>0</v>
      </c>
      <c r="K3685">
        <v>0</v>
      </c>
      <c r="L3685">
        <v>0</v>
      </c>
      <c r="M3685">
        <v>0</v>
      </c>
      <c r="N3685">
        <v>0</v>
      </c>
    </row>
    <row r="3686" spans="1:14" x14ac:dyDescent="0.2">
      <c r="A3686" t="s">
        <v>8618</v>
      </c>
      <c r="B3686" t="s">
        <v>91</v>
      </c>
      <c r="C3686" t="s">
        <v>130</v>
      </c>
      <c r="D3686" t="s">
        <v>4939</v>
      </c>
      <c r="E3686">
        <v>0</v>
      </c>
      <c r="F3686">
        <v>0</v>
      </c>
      <c r="G3686">
        <v>0</v>
      </c>
      <c r="H3686">
        <v>0</v>
      </c>
      <c r="I3686">
        <v>0</v>
      </c>
      <c r="J3686">
        <v>2</v>
      </c>
      <c r="K3686">
        <v>0</v>
      </c>
      <c r="L3686">
        <v>0</v>
      </c>
      <c r="M3686">
        <v>0</v>
      </c>
      <c r="N3686">
        <v>0</v>
      </c>
    </row>
    <row r="3687" spans="1:14" x14ac:dyDescent="0.2">
      <c r="A3687" t="s">
        <v>8619</v>
      </c>
      <c r="B3687" t="s">
        <v>91</v>
      </c>
      <c r="C3687" t="s">
        <v>130</v>
      </c>
      <c r="D3687" t="s">
        <v>4941</v>
      </c>
      <c r="E3687">
        <v>2</v>
      </c>
      <c r="F3687">
        <v>0</v>
      </c>
      <c r="G3687">
        <v>2</v>
      </c>
      <c r="H3687">
        <v>0</v>
      </c>
      <c r="I3687">
        <v>0</v>
      </c>
      <c r="J3687">
        <v>0</v>
      </c>
      <c r="K3687">
        <v>0</v>
      </c>
      <c r="L3687">
        <v>0</v>
      </c>
      <c r="M3687">
        <v>0</v>
      </c>
      <c r="N3687">
        <v>0</v>
      </c>
    </row>
    <row r="3688" spans="1:14" x14ac:dyDescent="0.2">
      <c r="A3688" t="s">
        <v>8620</v>
      </c>
      <c r="B3688" t="s">
        <v>91</v>
      </c>
      <c r="C3688" t="s">
        <v>130</v>
      </c>
      <c r="D3688" t="s">
        <v>4943</v>
      </c>
      <c r="E3688">
        <v>0</v>
      </c>
      <c r="F3688">
        <v>0</v>
      </c>
      <c r="G3688">
        <v>0</v>
      </c>
      <c r="H3688">
        <v>0</v>
      </c>
      <c r="I3688">
        <v>0</v>
      </c>
      <c r="J3688">
        <v>2</v>
      </c>
      <c r="K3688">
        <v>0</v>
      </c>
      <c r="L3688">
        <v>0</v>
      </c>
      <c r="M3688">
        <v>0</v>
      </c>
      <c r="N3688">
        <v>0</v>
      </c>
    </row>
    <row r="3689" spans="1:14" x14ac:dyDescent="0.2">
      <c r="A3689" t="s">
        <v>8621</v>
      </c>
      <c r="B3689" t="s">
        <v>91</v>
      </c>
      <c r="C3689" t="s">
        <v>130</v>
      </c>
      <c r="D3689" t="s">
        <v>4925</v>
      </c>
      <c r="E3689">
        <v>0</v>
      </c>
      <c r="F3689">
        <v>0</v>
      </c>
      <c r="G3689">
        <v>0</v>
      </c>
      <c r="H3689">
        <v>0</v>
      </c>
      <c r="I3689">
        <v>0</v>
      </c>
      <c r="J3689">
        <v>0</v>
      </c>
      <c r="K3689">
        <v>2</v>
      </c>
      <c r="L3689">
        <v>2</v>
      </c>
      <c r="M3689">
        <v>0</v>
      </c>
      <c r="N3689">
        <v>0</v>
      </c>
    </row>
    <row r="3690" spans="1:14" x14ac:dyDescent="0.2">
      <c r="A3690" t="s">
        <v>8622</v>
      </c>
      <c r="B3690" t="s">
        <v>91</v>
      </c>
      <c r="C3690" t="s">
        <v>130</v>
      </c>
      <c r="D3690" t="s">
        <v>4927</v>
      </c>
      <c r="E3690">
        <v>0</v>
      </c>
      <c r="F3690">
        <v>0</v>
      </c>
      <c r="G3690">
        <v>0</v>
      </c>
      <c r="H3690">
        <v>0</v>
      </c>
      <c r="I3690">
        <v>0</v>
      </c>
      <c r="J3690">
        <v>0</v>
      </c>
      <c r="K3690">
        <v>2</v>
      </c>
      <c r="L3690">
        <v>2</v>
      </c>
      <c r="M3690">
        <v>0</v>
      </c>
      <c r="N3690">
        <v>0</v>
      </c>
    </row>
    <row r="3691" spans="1:14" x14ac:dyDescent="0.2">
      <c r="A3691" t="s">
        <v>8623</v>
      </c>
      <c r="B3691" t="s">
        <v>91</v>
      </c>
      <c r="C3691" t="s">
        <v>135</v>
      </c>
      <c r="D3691" t="s">
        <v>4929</v>
      </c>
      <c r="E3691">
        <v>4</v>
      </c>
      <c r="F3691">
        <v>0</v>
      </c>
      <c r="G3691">
        <v>4</v>
      </c>
      <c r="H3691">
        <v>0</v>
      </c>
      <c r="I3691">
        <v>0</v>
      </c>
      <c r="J3691">
        <v>0</v>
      </c>
      <c r="K3691">
        <v>0</v>
      </c>
      <c r="L3691">
        <v>0</v>
      </c>
      <c r="M3691">
        <v>0</v>
      </c>
      <c r="N3691">
        <v>0</v>
      </c>
    </row>
    <row r="3692" spans="1:14" x14ac:dyDescent="0.2">
      <c r="A3692" t="s">
        <v>8624</v>
      </c>
      <c r="B3692" t="s">
        <v>91</v>
      </c>
      <c r="C3692" t="s">
        <v>135</v>
      </c>
      <c r="D3692" t="s">
        <v>4931</v>
      </c>
      <c r="E3692">
        <v>4</v>
      </c>
      <c r="F3692">
        <v>0</v>
      </c>
      <c r="G3692">
        <v>4</v>
      </c>
      <c r="H3692">
        <v>0</v>
      </c>
      <c r="I3692">
        <v>0</v>
      </c>
      <c r="J3692">
        <v>0</v>
      </c>
      <c r="K3692">
        <v>0</v>
      </c>
      <c r="L3692">
        <v>0</v>
      </c>
      <c r="M3692">
        <v>0</v>
      </c>
      <c r="N3692">
        <v>0</v>
      </c>
    </row>
    <row r="3693" spans="1:14" x14ac:dyDescent="0.2">
      <c r="A3693" t="s">
        <v>8625</v>
      </c>
      <c r="B3693" t="s">
        <v>91</v>
      </c>
      <c r="C3693" t="s">
        <v>135</v>
      </c>
      <c r="D3693" t="s">
        <v>4933</v>
      </c>
      <c r="E3693">
        <v>0</v>
      </c>
      <c r="F3693">
        <v>0</v>
      </c>
      <c r="G3693">
        <v>0</v>
      </c>
      <c r="H3693">
        <v>0</v>
      </c>
      <c r="I3693">
        <v>0</v>
      </c>
      <c r="J3693">
        <v>4</v>
      </c>
      <c r="K3693">
        <v>0</v>
      </c>
      <c r="L3693">
        <v>0</v>
      </c>
      <c r="M3693">
        <v>0</v>
      </c>
      <c r="N3693">
        <v>0</v>
      </c>
    </row>
    <row r="3694" spans="1:14" x14ac:dyDescent="0.2">
      <c r="A3694" t="s">
        <v>8626</v>
      </c>
      <c r="B3694" t="s">
        <v>91</v>
      </c>
      <c r="C3694" t="s">
        <v>135</v>
      </c>
      <c r="D3694" t="s">
        <v>4935</v>
      </c>
      <c r="E3694">
        <v>4</v>
      </c>
      <c r="F3694">
        <v>0</v>
      </c>
      <c r="G3694">
        <v>4</v>
      </c>
      <c r="H3694">
        <v>0</v>
      </c>
      <c r="I3694">
        <v>0</v>
      </c>
      <c r="J3694">
        <v>0</v>
      </c>
      <c r="K3694">
        <v>0</v>
      </c>
      <c r="L3694">
        <v>0</v>
      </c>
      <c r="M3694">
        <v>0</v>
      </c>
      <c r="N3694">
        <v>0</v>
      </c>
    </row>
    <row r="3695" spans="1:14" x14ac:dyDescent="0.2">
      <c r="A3695" t="s">
        <v>8627</v>
      </c>
      <c r="B3695" t="s">
        <v>91</v>
      </c>
      <c r="C3695" t="s">
        <v>135</v>
      </c>
      <c r="D3695" t="s">
        <v>4937</v>
      </c>
      <c r="E3695">
        <v>4</v>
      </c>
      <c r="F3695">
        <v>0</v>
      </c>
      <c r="G3695">
        <v>4</v>
      </c>
      <c r="H3695">
        <v>0</v>
      </c>
      <c r="I3695">
        <v>0</v>
      </c>
      <c r="J3695">
        <v>0</v>
      </c>
      <c r="K3695">
        <v>0</v>
      </c>
      <c r="L3695">
        <v>0</v>
      </c>
      <c r="M3695">
        <v>0</v>
      </c>
      <c r="N3695">
        <v>0</v>
      </c>
    </row>
    <row r="3696" spans="1:14" x14ac:dyDescent="0.2">
      <c r="A3696" t="s">
        <v>8628</v>
      </c>
      <c r="B3696" t="s">
        <v>91</v>
      </c>
      <c r="C3696" t="s">
        <v>135</v>
      </c>
      <c r="D3696" t="s">
        <v>4939</v>
      </c>
      <c r="E3696">
        <v>0</v>
      </c>
      <c r="F3696">
        <v>0</v>
      </c>
      <c r="G3696">
        <v>0</v>
      </c>
      <c r="H3696">
        <v>0</v>
      </c>
      <c r="I3696">
        <v>0</v>
      </c>
      <c r="J3696">
        <v>4</v>
      </c>
      <c r="K3696">
        <v>0</v>
      </c>
      <c r="L3696">
        <v>0</v>
      </c>
      <c r="M3696">
        <v>0</v>
      </c>
      <c r="N3696">
        <v>0</v>
      </c>
    </row>
    <row r="3697" spans="1:14" x14ac:dyDescent="0.2">
      <c r="A3697" t="s">
        <v>8629</v>
      </c>
      <c r="B3697" t="s">
        <v>91</v>
      </c>
      <c r="C3697" t="s">
        <v>135</v>
      </c>
      <c r="D3697" t="s">
        <v>4941</v>
      </c>
      <c r="E3697">
        <v>4</v>
      </c>
      <c r="F3697">
        <v>0</v>
      </c>
      <c r="G3697">
        <v>4</v>
      </c>
      <c r="H3697">
        <v>0</v>
      </c>
      <c r="I3697">
        <v>0</v>
      </c>
      <c r="J3697">
        <v>0</v>
      </c>
      <c r="K3697">
        <v>0</v>
      </c>
      <c r="L3697">
        <v>0</v>
      </c>
      <c r="M3697">
        <v>0</v>
      </c>
      <c r="N3697">
        <v>0</v>
      </c>
    </row>
    <row r="3698" spans="1:14" x14ac:dyDescent="0.2">
      <c r="A3698" t="s">
        <v>8630</v>
      </c>
      <c r="B3698" t="s">
        <v>91</v>
      </c>
      <c r="C3698" t="s">
        <v>135</v>
      </c>
      <c r="D3698" t="s">
        <v>4943</v>
      </c>
      <c r="E3698">
        <v>0</v>
      </c>
      <c r="F3698">
        <v>0</v>
      </c>
      <c r="G3698">
        <v>0</v>
      </c>
      <c r="H3698">
        <v>0</v>
      </c>
      <c r="I3698">
        <v>0</v>
      </c>
      <c r="J3698">
        <v>4</v>
      </c>
      <c r="K3698">
        <v>0</v>
      </c>
      <c r="L3698">
        <v>0</v>
      </c>
      <c r="M3698">
        <v>0</v>
      </c>
      <c r="N3698">
        <v>0</v>
      </c>
    </row>
    <row r="3699" spans="1:14" x14ac:dyDescent="0.2">
      <c r="A3699" t="s">
        <v>8631</v>
      </c>
      <c r="B3699" t="s">
        <v>91</v>
      </c>
      <c r="C3699" t="s">
        <v>135</v>
      </c>
      <c r="D3699" t="s">
        <v>4925</v>
      </c>
      <c r="E3699">
        <v>0</v>
      </c>
      <c r="F3699">
        <v>0</v>
      </c>
      <c r="G3699">
        <v>0</v>
      </c>
      <c r="H3699">
        <v>0</v>
      </c>
      <c r="I3699">
        <v>0</v>
      </c>
      <c r="J3699">
        <v>0</v>
      </c>
      <c r="K3699">
        <v>3</v>
      </c>
      <c r="L3699">
        <v>3</v>
      </c>
      <c r="M3699">
        <v>0</v>
      </c>
      <c r="N3699">
        <v>0</v>
      </c>
    </row>
    <row r="3700" spans="1:14" x14ac:dyDescent="0.2">
      <c r="A3700" t="s">
        <v>8632</v>
      </c>
      <c r="B3700" t="s">
        <v>91</v>
      </c>
      <c r="C3700" t="s">
        <v>135</v>
      </c>
      <c r="D3700" t="s">
        <v>4927</v>
      </c>
      <c r="E3700">
        <v>0</v>
      </c>
      <c r="F3700">
        <v>0</v>
      </c>
      <c r="G3700">
        <v>0</v>
      </c>
      <c r="H3700">
        <v>0</v>
      </c>
      <c r="I3700">
        <v>0</v>
      </c>
      <c r="J3700">
        <v>0</v>
      </c>
      <c r="K3700">
        <v>2</v>
      </c>
      <c r="L3700">
        <v>2</v>
      </c>
      <c r="M3700">
        <v>0</v>
      </c>
      <c r="N3700">
        <v>0</v>
      </c>
    </row>
    <row r="3701" spans="1:14" x14ac:dyDescent="0.2">
      <c r="A3701" t="s">
        <v>8633</v>
      </c>
      <c r="B3701" t="s">
        <v>91</v>
      </c>
      <c r="C3701" t="s">
        <v>136</v>
      </c>
      <c r="D3701" t="s">
        <v>4929</v>
      </c>
      <c r="E3701">
        <v>0</v>
      </c>
      <c r="F3701">
        <v>0</v>
      </c>
      <c r="G3701">
        <v>0</v>
      </c>
      <c r="H3701">
        <v>0</v>
      </c>
      <c r="I3701">
        <v>0</v>
      </c>
      <c r="J3701">
        <v>1</v>
      </c>
      <c r="K3701">
        <v>0</v>
      </c>
      <c r="L3701">
        <v>0</v>
      </c>
      <c r="M3701">
        <v>0</v>
      </c>
      <c r="N3701">
        <v>0</v>
      </c>
    </row>
    <row r="3702" spans="1:14" x14ac:dyDescent="0.2">
      <c r="A3702" t="s">
        <v>8634</v>
      </c>
      <c r="B3702" t="s">
        <v>91</v>
      </c>
      <c r="C3702" t="s">
        <v>136</v>
      </c>
      <c r="D3702" t="s">
        <v>4931</v>
      </c>
      <c r="E3702">
        <v>1</v>
      </c>
      <c r="F3702">
        <v>1</v>
      </c>
      <c r="G3702">
        <v>0</v>
      </c>
      <c r="H3702">
        <v>0</v>
      </c>
      <c r="I3702">
        <v>0</v>
      </c>
      <c r="J3702">
        <v>0</v>
      </c>
      <c r="K3702">
        <v>0</v>
      </c>
      <c r="L3702">
        <v>0</v>
      </c>
      <c r="M3702">
        <v>0</v>
      </c>
      <c r="N3702">
        <v>0</v>
      </c>
    </row>
    <row r="3703" spans="1:14" x14ac:dyDescent="0.2">
      <c r="A3703" t="s">
        <v>8635</v>
      </c>
      <c r="B3703" t="s">
        <v>91</v>
      </c>
      <c r="C3703" t="s">
        <v>136</v>
      </c>
      <c r="D3703" t="s">
        <v>4933</v>
      </c>
      <c r="E3703">
        <v>1</v>
      </c>
      <c r="F3703">
        <v>1</v>
      </c>
      <c r="G3703">
        <v>0</v>
      </c>
      <c r="H3703">
        <v>0</v>
      </c>
      <c r="I3703">
        <v>0</v>
      </c>
      <c r="J3703">
        <v>0</v>
      </c>
      <c r="K3703">
        <v>0</v>
      </c>
      <c r="L3703">
        <v>0</v>
      </c>
      <c r="M3703">
        <v>0</v>
      </c>
      <c r="N3703">
        <v>0</v>
      </c>
    </row>
    <row r="3704" spans="1:14" x14ac:dyDescent="0.2">
      <c r="A3704" t="s">
        <v>8636</v>
      </c>
      <c r="B3704" t="s">
        <v>91</v>
      </c>
      <c r="C3704" t="s">
        <v>136</v>
      </c>
      <c r="D3704" t="s">
        <v>4935</v>
      </c>
      <c r="E3704">
        <v>1</v>
      </c>
      <c r="F3704">
        <v>1</v>
      </c>
      <c r="G3704">
        <v>0</v>
      </c>
      <c r="H3704">
        <v>0</v>
      </c>
      <c r="I3704">
        <v>0</v>
      </c>
      <c r="J3704">
        <v>0</v>
      </c>
      <c r="K3704">
        <v>0</v>
      </c>
      <c r="L3704">
        <v>0</v>
      </c>
      <c r="M3704">
        <v>0</v>
      </c>
      <c r="N3704">
        <v>0</v>
      </c>
    </row>
    <row r="3705" spans="1:14" x14ac:dyDescent="0.2">
      <c r="A3705" t="s">
        <v>8637</v>
      </c>
      <c r="B3705" t="s">
        <v>91</v>
      </c>
      <c r="C3705" t="s">
        <v>136</v>
      </c>
      <c r="D3705" t="s">
        <v>4937</v>
      </c>
      <c r="E3705">
        <v>0</v>
      </c>
      <c r="F3705">
        <v>0</v>
      </c>
      <c r="G3705">
        <v>0</v>
      </c>
      <c r="H3705">
        <v>0</v>
      </c>
      <c r="I3705">
        <v>0</v>
      </c>
      <c r="J3705">
        <v>1</v>
      </c>
      <c r="K3705">
        <v>0</v>
      </c>
      <c r="L3705">
        <v>0</v>
      </c>
      <c r="M3705">
        <v>0</v>
      </c>
      <c r="N3705">
        <v>0</v>
      </c>
    </row>
    <row r="3706" spans="1:14" x14ac:dyDescent="0.2">
      <c r="A3706" t="s">
        <v>8638</v>
      </c>
      <c r="B3706" t="s">
        <v>91</v>
      </c>
      <c r="C3706" t="s">
        <v>136</v>
      </c>
      <c r="D3706" t="s">
        <v>4939</v>
      </c>
      <c r="E3706">
        <v>1</v>
      </c>
      <c r="F3706">
        <v>1</v>
      </c>
      <c r="G3706">
        <v>0</v>
      </c>
      <c r="H3706">
        <v>0</v>
      </c>
      <c r="I3706">
        <v>0</v>
      </c>
      <c r="J3706">
        <v>0</v>
      </c>
      <c r="K3706">
        <v>0</v>
      </c>
      <c r="L3706">
        <v>0</v>
      </c>
      <c r="M3706">
        <v>0</v>
      </c>
      <c r="N3706">
        <v>0</v>
      </c>
    </row>
    <row r="3707" spans="1:14" x14ac:dyDescent="0.2">
      <c r="A3707" t="s">
        <v>8639</v>
      </c>
      <c r="B3707" t="s">
        <v>91</v>
      </c>
      <c r="C3707" t="s">
        <v>136</v>
      </c>
      <c r="D3707" t="s">
        <v>4941</v>
      </c>
      <c r="E3707">
        <v>0</v>
      </c>
      <c r="F3707">
        <v>0</v>
      </c>
      <c r="G3707">
        <v>0</v>
      </c>
      <c r="H3707">
        <v>0</v>
      </c>
      <c r="I3707">
        <v>0</v>
      </c>
      <c r="J3707">
        <v>1</v>
      </c>
      <c r="K3707">
        <v>0</v>
      </c>
      <c r="L3707">
        <v>0</v>
      </c>
      <c r="M3707">
        <v>0</v>
      </c>
      <c r="N3707">
        <v>0</v>
      </c>
    </row>
    <row r="3708" spans="1:14" x14ac:dyDescent="0.2">
      <c r="A3708" t="s">
        <v>8640</v>
      </c>
      <c r="B3708" t="s">
        <v>91</v>
      </c>
      <c r="C3708" t="s">
        <v>136</v>
      </c>
      <c r="D3708" t="s">
        <v>4943</v>
      </c>
      <c r="E3708">
        <v>1</v>
      </c>
      <c r="F3708">
        <v>1</v>
      </c>
      <c r="G3708">
        <v>0</v>
      </c>
      <c r="H3708">
        <v>0</v>
      </c>
      <c r="I3708">
        <v>0</v>
      </c>
      <c r="J3708">
        <v>0</v>
      </c>
      <c r="K3708">
        <v>0</v>
      </c>
      <c r="L3708">
        <v>0</v>
      </c>
      <c r="M3708">
        <v>0</v>
      </c>
      <c r="N3708">
        <v>0</v>
      </c>
    </row>
    <row r="3709" spans="1:14" x14ac:dyDescent="0.2">
      <c r="A3709" t="s">
        <v>8641</v>
      </c>
      <c r="B3709" t="s">
        <v>91</v>
      </c>
      <c r="C3709" t="s">
        <v>136</v>
      </c>
      <c r="D3709" t="s">
        <v>4925</v>
      </c>
      <c r="E3709">
        <v>0</v>
      </c>
      <c r="F3709">
        <v>0</v>
      </c>
      <c r="G3709">
        <v>0</v>
      </c>
      <c r="H3709">
        <v>0</v>
      </c>
      <c r="I3709">
        <v>0</v>
      </c>
      <c r="J3709">
        <v>0</v>
      </c>
      <c r="K3709">
        <v>1</v>
      </c>
      <c r="L3709">
        <v>1</v>
      </c>
      <c r="M3709">
        <v>0</v>
      </c>
      <c r="N3709">
        <v>0</v>
      </c>
    </row>
    <row r="3710" spans="1:14" x14ac:dyDescent="0.2">
      <c r="A3710" t="s">
        <v>8642</v>
      </c>
      <c r="B3710" t="s">
        <v>91</v>
      </c>
      <c r="C3710" t="s">
        <v>136</v>
      </c>
      <c r="D3710" t="s">
        <v>4927</v>
      </c>
      <c r="E3710">
        <v>0</v>
      </c>
      <c r="F3710">
        <v>0</v>
      </c>
      <c r="G3710">
        <v>0</v>
      </c>
      <c r="H3710">
        <v>0</v>
      </c>
      <c r="I3710">
        <v>0</v>
      </c>
      <c r="J3710">
        <v>0</v>
      </c>
      <c r="K3710">
        <v>0</v>
      </c>
      <c r="L3710">
        <v>0</v>
      </c>
      <c r="M3710">
        <v>0</v>
      </c>
      <c r="N3710">
        <v>0</v>
      </c>
    </row>
    <row r="3711" spans="1:14" x14ac:dyDescent="0.2">
      <c r="A3711" t="s">
        <v>8643</v>
      </c>
      <c r="B3711" t="s">
        <v>91</v>
      </c>
      <c r="C3711" t="s">
        <v>138</v>
      </c>
      <c r="D3711" t="s">
        <v>4929</v>
      </c>
      <c r="E3711">
        <v>1</v>
      </c>
      <c r="F3711">
        <v>0</v>
      </c>
      <c r="G3711">
        <v>1</v>
      </c>
      <c r="H3711">
        <v>0</v>
      </c>
      <c r="I3711">
        <v>0</v>
      </c>
      <c r="J3711">
        <v>0</v>
      </c>
      <c r="K3711">
        <v>0</v>
      </c>
      <c r="L3711">
        <v>0</v>
      </c>
      <c r="M3711">
        <v>0</v>
      </c>
      <c r="N3711">
        <v>0</v>
      </c>
    </row>
    <row r="3712" spans="1:14" x14ac:dyDescent="0.2">
      <c r="A3712" t="s">
        <v>8644</v>
      </c>
      <c r="B3712" t="s">
        <v>91</v>
      </c>
      <c r="C3712" t="s">
        <v>138</v>
      </c>
      <c r="D3712" t="s">
        <v>4931</v>
      </c>
      <c r="E3712">
        <v>1</v>
      </c>
      <c r="F3712">
        <v>0</v>
      </c>
      <c r="G3712">
        <v>1</v>
      </c>
      <c r="H3712">
        <v>0</v>
      </c>
      <c r="I3712">
        <v>0</v>
      </c>
      <c r="J3712">
        <v>0</v>
      </c>
      <c r="K3712">
        <v>0</v>
      </c>
      <c r="L3712">
        <v>0</v>
      </c>
      <c r="M3712">
        <v>0</v>
      </c>
      <c r="N3712">
        <v>0</v>
      </c>
    </row>
    <row r="3713" spans="1:14" x14ac:dyDescent="0.2">
      <c r="A3713" t="s">
        <v>8645</v>
      </c>
      <c r="B3713" t="s">
        <v>91</v>
      </c>
      <c r="C3713" t="s">
        <v>138</v>
      </c>
      <c r="D3713" t="s">
        <v>4933</v>
      </c>
      <c r="E3713">
        <v>0</v>
      </c>
      <c r="F3713">
        <v>0</v>
      </c>
      <c r="G3713">
        <v>0</v>
      </c>
      <c r="H3713">
        <v>0</v>
      </c>
      <c r="I3713">
        <v>0</v>
      </c>
      <c r="J3713">
        <v>1</v>
      </c>
      <c r="K3713">
        <v>0</v>
      </c>
      <c r="L3713">
        <v>0</v>
      </c>
      <c r="M3713">
        <v>0</v>
      </c>
      <c r="N3713">
        <v>0</v>
      </c>
    </row>
    <row r="3714" spans="1:14" x14ac:dyDescent="0.2">
      <c r="A3714" t="s">
        <v>8646</v>
      </c>
      <c r="B3714" t="s">
        <v>91</v>
      </c>
      <c r="C3714" t="s">
        <v>138</v>
      </c>
      <c r="D3714" t="s">
        <v>4935</v>
      </c>
      <c r="E3714">
        <v>1</v>
      </c>
      <c r="F3714">
        <v>0</v>
      </c>
      <c r="G3714">
        <v>1</v>
      </c>
      <c r="H3714">
        <v>0</v>
      </c>
      <c r="I3714">
        <v>0</v>
      </c>
      <c r="J3714">
        <v>0</v>
      </c>
      <c r="K3714">
        <v>0</v>
      </c>
      <c r="L3714">
        <v>0</v>
      </c>
      <c r="M3714">
        <v>0</v>
      </c>
      <c r="N3714">
        <v>0</v>
      </c>
    </row>
    <row r="3715" spans="1:14" x14ac:dyDescent="0.2">
      <c r="A3715" t="s">
        <v>8647</v>
      </c>
      <c r="B3715" t="s">
        <v>91</v>
      </c>
      <c r="C3715" t="s">
        <v>138</v>
      </c>
      <c r="D3715" t="s">
        <v>4937</v>
      </c>
      <c r="E3715">
        <v>1</v>
      </c>
      <c r="F3715">
        <v>0</v>
      </c>
      <c r="G3715">
        <v>1</v>
      </c>
      <c r="H3715">
        <v>0</v>
      </c>
      <c r="I3715">
        <v>0</v>
      </c>
      <c r="J3715">
        <v>0</v>
      </c>
      <c r="K3715">
        <v>0</v>
      </c>
      <c r="L3715">
        <v>0</v>
      </c>
      <c r="M3715">
        <v>0</v>
      </c>
      <c r="N3715">
        <v>0</v>
      </c>
    </row>
    <row r="3716" spans="1:14" x14ac:dyDescent="0.2">
      <c r="A3716" t="s">
        <v>8648</v>
      </c>
      <c r="B3716" t="s">
        <v>91</v>
      </c>
      <c r="C3716" t="s">
        <v>138</v>
      </c>
      <c r="D3716" t="s">
        <v>4939</v>
      </c>
      <c r="E3716">
        <v>0</v>
      </c>
      <c r="F3716">
        <v>0</v>
      </c>
      <c r="G3716">
        <v>0</v>
      </c>
      <c r="H3716">
        <v>0</v>
      </c>
      <c r="I3716">
        <v>0</v>
      </c>
      <c r="J3716">
        <v>1</v>
      </c>
      <c r="K3716">
        <v>0</v>
      </c>
      <c r="L3716">
        <v>0</v>
      </c>
      <c r="M3716">
        <v>0</v>
      </c>
      <c r="N3716">
        <v>0</v>
      </c>
    </row>
    <row r="3717" spans="1:14" x14ac:dyDescent="0.2">
      <c r="A3717" t="s">
        <v>8649</v>
      </c>
      <c r="B3717" t="s">
        <v>91</v>
      </c>
      <c r="C3717" t="s">
        <v>138</v>
      </c>
      <c r="D3717" t="s">
        <v>4941</v>
      </c>
      <c r="E3717">
        <v>1</v>
      </c>
      <c r="F3717">
        <v>0</v>
      </c>
      <c r="G3717">
        <v>1</v>
      </c>
      <c r="H3717">
        <v>0</v>
      </c>
      <c r="I3717">
        <v>0</v>
      </c>
      <c r="J3717">
        <v>0</v>
      </c>
      <c r="K3717">
        <v>0</v>
      </c>
      <c r="L3717">
        <v>0</v>
      </c>
      <c r="M3717">
        <v>0</v>
      </c>
      <c r="N3717">
        <v>0</v>
      </c>
    </row>
    <row r="3718" spans="1:14" x14ac:dyDescent="0.2">
      <c r="A3718" t="s">
        <v>8650</v>
      </c>
      <c r="B3718" t="s">
        <v>91</v>
      </c>
      <c r="C3718" t="s">
        <v>138</v>
      </c>
      <c r="D3718" t="s">
        <v>4943</v>
      </c>
      <c r="E3718">
        <v>0</v>
      </c>
      <c r="F3718">
        <v>0</v>
      </c>
      <c r="G3718">
        <v>0</v>
      </c>
      <c r="H3718">
        <v>0</v>
      </c>
      <c r="I3718">
        <v>0</v>
      </c>
      <c r="J3718">
        <v>1</v>
      </c>
      <c r="K3718">
        <v>0</v>
      </c>
      <c r="L3718">
        <v>0</v>
      </c>
      <c r="M3718">
        <v>0</v>
      </c>
      <c r="N3718">
        <v>0</v>
      </c>
    </row>
    <row r="3719" spans="1:14" x14ac:dyDescent="0.2">
      <c r="A3719" t="s">
        <v>8651</v>
      </c>
      <c r="B3719" t="s">
        <v>91</v>
      </c>
      <c r="C3719" t="s">
        <v>138</v>
      </c>
      <c r="D3719" t="s">
        <v>4925</v>
      </c>
      <c r="E3719">
        <v>0</v>
      </c>
      <c r="F3719">
        <v>0</v>
      </c>
      <c r="G3719">
        <v>0</v>
      </c>
      <c r="H3719">
        <v>0</v>
      </c>
      <c r="I3719">
        <v>0</v>
      </c>
      <c r="J3719">
        <v>0</v>
      </c>
      <c r="K3719">
        <v>1</v>
      </c>
      <c r="L3719">
        <v>1</v>
      </c>
      <c r="M3719">
        <v>0</v>
      </c>
      <c r="N3719">
        <v>0</v>
      </c>
    </row>
    <row r="3720" spans="1:14" x14ac:dyDescent="0.2">
      <c r="A3720" t="s">
        <v>8652</v>
      </c>
      <c r="B3720" t="s">
        <v>91</v>
      </c>
      <c r="C3720" t="s">
        <v>138</v>
      </c>
      <c r="D3720" t="s">
        <v>4927</v>
      </c>
      <c r="E3720">
        <v>0</v>
      </c>
      <c r="F3720">
        <v>0</v>
      </c>
      <c r="G3720">
        <v>0</v>
      </c>
      <c r="H3720">
        <v>0</v>
      </c>
      <c r="I3720">
        <v>0</v>
      </c>
      <c r="J3720">
        <v>0</v>
      </c>
      <c r="K3720">
        <v>0</v>
      </c>
      <c r="L3720">
        <v>0</v>
      </c>
      <c r="M3720">
        <v>0</v>
      </c>
      <c r="N3720">
        <v>0</v>
      </c>
    </row>
    <row r="3721" spans="1:14" x14ac:dyDescent="0.2">
      <c r="A3721" t="s">
        <v>8653</v>
      </c>
      <c r="B3721" t="s">
        <v>91</v>
      </c>
      <c r="C3721" t="s">
        <v>141</v>
      </c>
      <c r="D3721" t="s">
        <v>4929</v>
      </c>
      <c r="E3721">
        <v>1</v>
      </c>
      <c r="F3721">
        <v>0</v>
      </c>
      <c r="G3721">
        <v>1</v>
      </c>
      <c r="H3721">
        <v>0</v>
      </c>
      <c r="I3721">
        <v>0</v>
      </c>
      <c r="J3721">
        <v>0</v>
      </c>
      <c r="K3721">
        <v>0</v>
      </c>
      <c r="L3721">
        <v>0</v>
      </c>
      <c r="M3721">
        <v>0</v>
      </c>
      <c r="N3721">
        <v>0</v>
      </c>
    </row>
    <row r="3722" spans="1:14" x14ac:dyDescent="0.2">
      <c r="A3722" t="s">
        <v>8654</v>
      </c>
      <c r="B3722" t="s">
        <v>91</v>
      </c>
      <c r="C3722" t="s">
        <v>141</v>
      </c>
      <c r="D3722" t="s">
        <v>4931</v>
      </c>
      <c r="E3722">
        <v>1</v>
      </c>
      <c r="F3722">
        <v>0</v>
      </c>
      <c r="G3722">
        <v>1</v>
      </c>
      <c r="H3722">
        <v>0</v>
      </c>
      <c r="I3722">
        <v>0</v>
      </c>
      <c r="J3722">
        <v>0</v>
      </c>
      <c r="K3722">
        <v>0</v>
      </c>
      <c r="L3722">
        <v>0</v>
      </c>
      <c r="M3722">
        <v>0</v>
      </c>
      <c r="N3722">
        <v>0</v>
      </c>
    </row>
    <row r="3723" spans="1:14" x14ac:dyDescent="0.2">
      <c r="A3723" t="s">
        <v>8655</v>
      </c>
      <c r="B3723" t="s">
        <v>91</v>
      </c>
      <c r="C3723" t="s">
        <v>141</v>
      </c>
      <c r="D3723" t="s">
        <v>4933</v>
      </c>
      <c r="E3723">
        <v>0</v>
      </c>
      <c r="F3723">
        <v>0</v>
      </c>
      <c r="G3723">
        <v>0</v>
      </c>
      <c r="H3723">
        <v>0</v>
      </c>
      <c r="I3723">
        <v>0</v>
      </c>
      <c r="J3723">
        <v>1</v>
      </c>
      <c r="K3723">
        <v>0</v>
      </c>
      <c r="L3723">
        <v>0</v>
      </c>
      <c r="M3723">
        <v>0</v>
      </c>
      <c r="N3723">
        <v>0</v>
      </c>
    </row>
    <row r="3724" spans="1:14" x14ac:dyDescent="0.2">
      <c r="A3724" t="s">
        <v>8656</v>
      </c>
      <c r="B3724" t="s">
        <v>91</v>
      </c>
      <c r="C3724" t="s">
        <v>141</v>
      </c>
      <c r="D3724" t="s">
        <v>4935</v>
      </c>
      <c r="E3724">
        <v>1</v>
      </c>
      <c r="F3724">
        <v>0</v>
      </c>
      <c r="G3724">
        <v>1</v>
      </c>
      <c r="H3724">
        <v>0</v>
      </c>
      <c r="I3724">
        <v>0</v>
      </c>
      <c r="J3724">
        <v>0</v>
      </c>
      <c r="K3724">
        <v>0</v>
      </c>
      <c r="L3724">
        <v>0</v>
      </c>
      <c r="M3724">
        <v>0</v>
      </c>
      <c r="N3724">
        <v>0</v>
      </c>
    </row>
    <row r="3725" spans="1:14" x14ac:dyDescent="0.2">
      <c r="A3725" t="s">
        <v>8657</v>
      </c>
      <c r="B3725" t="s">
        <v>91</v>
      </c>
      <c r="C3725" t="s">
        <v>141</v>
      </c>
      <c r="D3725" t="s">
        <v>4937</v>
      </c>
      <c r="E3725">
        <v>1</v>
      </c>
      <c r="F3725">
        <v>0</v>
      </c>
      <c r="G3725">
        <v>1</v>
      </c>
      <c r="H3725">
        <v>0</v>
      </c>
      <c r="I3725">
        <v>0</v>
      </c>
      <c r="J3725">
        <v>0</v>
      </c>
      <c r="K3725">
        <v>0</v>
      </c>
      <c r="L3725">
        <v>0</v>
      </c>
      <c r="M3725">
        <v>0</v>
      </c>
      <c r="N3725">
        <v>0</v>
      </c>
    </row>
    <row r="3726" spans="1:14" x14ac:dyDescent="0.2">
      <c r="A3726" t="s">
        <v>8658</v>
      </c>
      <c r="B3726" t="s">
        <v>91</v>
      </c>
      <c r="C3726" t="s">
        <v>141</v>
      </c>
      <c r="D3726" t="s">
        <v>4939</v>
      </c>
      <c r="E3726">
        <v>0</v>
      </c>
      <c r="F3726">
        <v>0</v>
      </c>
      <c r="G3726">
        <v>0</v>
      </c>
      <c r="H3726">
        <v>0</v>
      </c>
      <c r="I3726">
        <v>0</v>
      </c>
      <c r="J3726">
        <v>1</v>
      </c>
      <c r="K3726">
        <v>0</v>
      </c>
      <c r="L3726">
        <v>0</v>
      </c>
      <c r="M3726">
        <v>0</v>
      </c>
      <c r="N3726">
        <v>0</v>
      </c>
    </row>
    <row r="3727" spans="1:14" x14ac:dyDescent="0.2">
      <c r="A3727" t="s">
        <v>8659</v>
      </c>
      <c r="B3727" t="s">
        <v>91</v>
      </c>
      <c r="C3727" t="s">
        <v>141</v>
      </c>
      <c r="D3727" t="s">
        <v>4941</v>
      </c>
      <c r="E3727">
        <v>1</v>
      </c>
      <c r="F3727">
        <v>0</v>
      </c>
      <c r="G3727">
        <v>1</v>
      </c>
      <c r="H3727">
        <v>0</v>
      </c>
      <c r="I3727">
        <v>0</v>
      </c>
      <c r="J3727">
        <v>0</v>
      </c>
      <c r="K3727">
        <v>0</v>
      </c>
      <c r="L3727">
        <v>0</v>
      </c>
      <c r="M3727">
        <v>0</v>
      </c>
      <c r="N3727">
        <v>0</v>
      </c>
    </row>
    <row r="3728" spans="1:14" x14ac:dyDescent="0.2">
      <c r="A3728" t="s">
        <v>8660</v>
      </c>
      <c r="B3728" t="s">
        <v>91</v>
      </c>
      <c r="C3728" t="s">
        <v>141</v>
      </c>
      <c r="D3728" t="s">
        <v>4943</v>
      </c>
      <c r="E3728">
        <v>0</v>
      </c>
      <c r="F3728">
        <v>0</v>
      </c>
      <c r="G3728">
        <v>0</v>
      </c>
      <c r="H3728">
        <v>0</v>
      </c>
      <c r="I3728">
        <v>0</v>
      </c>
      <c r="J3728">
        <v>1</v>
      </c>
      <c r="K3728">
        <v>0</v>
      </c>
      <c r="L3728">
        <v>0</v>
      </c>
      <c r="M3728">
        <v>0</v>
      </c>
      <c r="N3728">
        <v>0</v>
      </c>
    </row>
    <row r="3729" spans="1:14" x14ac:dyDescent="0.2">
      <c r="A3729" t="s">
        <v>8661</v>
      </c>
      <c r="B3729" t="s">
        <v>91</v>
      </c>
      <c r="C3729" t="s">
        <v>141</v>
      </c>
      <c r="D3729" t="s">
        <v>4925</v>
      </c>
      <c r="E3729">
        <v>0</v>
      </c>
      <c r="F3729">
        <v>0</v>
      </c>
      <c r="G3729">
        <v>0</v>
      </c>
      <c r="H3729">
        <v>0</v>
      </c>
      <c r="I3729">
        <v>0</v>
      </c>
      <c r="J3729">
        <v>0</v>
      </c>
      <c r="K3729">
        <v>1</v>
      </c>
      <c r="L3729">
        <v>1</v>
      </c>
      <c r="M3729">
        <v>0</v>
      </c>
      <c r="N3729">
        <v>0</v>
      </c>
    </row>
    <row r="3730" spans="1:14" x14ac:dyDescent="0.2">
      <c r="A3730" t="s">
        <v>8662</v>
      </c>
      <c r="B3730" t="s">
        <v>91</v>
      </c>
      <c r="C3730" t="s">
        <v>141</v>
      </c>
      <c r="D3730" t="s">
        <v>4927</v>
      </c>
      <c r="E3730">
        <v>0</v>
      </c>
      <c r="F3730">
        <v>0</v>
      </c>
      <c r="G3730">
        <v>0</v>
      </c>
      <c r="H3730">
        <v>0</v>
      </c>
      <c r="I3730">
        <v>0</v>
      </c>
      <c r="J3730">
        <v>0</v>
      </c>
      <c r="K3730">
        <v>1</v>
      </c>
      <c r="L3730">
        <v>1</v>
      </c>
      <c r="M3730">
        <v>0</v>
      </c>
      <c r="N3730">
        <v>0</v>
      </c>
    </row>
    <row r="3731" spans="1:14" x14ac:dyDescent="0.2">
      <c r="A3731" t="s">
        <v>8663</v>
      </c>
      <c r="B3731" t="s">
        <v>91</v>
      </c>
      <c r="C3731" t="s">
        <v>142</v>
      </c>
      <c r="D3731" t="s">
        <v>4929</v>
      </c>
      <c r="E3731">
        <v>1</v>
      </c>
      <c r="F3731">
        <v>0</v>
      </c>
      <c r="G3731">
        <v>1</v>
      </c>
      <c r="H3731">
        <v>0</v>
      </c>
      <c r="I3731">
        <v>0</v>
      </c>
      <c r="J3731">
        <v>1</v>
      </c>
      <c r="K3731">
        <v>0</v>
      </c>
      <c r="L3731">
        <v>0</v>
      </c>
      <c r="M3731">
        <v>0</v>
      </c>
      <c r="N3731">
        <v>0</v>
      </c>
    </row>
    <row r="3732" spans="1:14" x14ac:dyDescent="0.2">
      <c r="A3732" t="s">
        <v>8664</v>
      </c>
      <c r="B3732" t="s">
        <v>91</v>
      </c>
      <c r="C3732" t="s">
        <v>142</v>
      </c>
      <c r="D3732" t="s">
        <v>4931</v>
      </c>
      <c r="E3732">
        <v>2</v>
      </c>
      <c r="F3732">
        <v>1</v>
      </c>
      <c r="G3732">
        <v>1</v>
      </c>
      <c r="H3732">
        <v>0</v>
      </c>
      <c r="I3732">
        <v>0</v>
      </c>
      <c r="J3732">
        <v>0</v>
      </c>
      <c r="K3732">
        <v>0</v>
      </c>
      <c r="L3732">
        <v>0</v>
      </c>
      <c r="M3732">
        <v>0</v>
      </c>
      <c r="N3732">
        <v>0</v>
      </c>
    </row>
    <row r="3733" spans="1:14" x14ac:dyDescent="0.2">
      <c r="A3733" t="s">
        <v>8665</v>
      </c>
      <c r="B3733" t="s">
        <v>91</v>
      </c>
      <c r="C3733" t="s">
        <v>142</v>
      </c>
      <c r="D3733" t="s">
        <v>4933</v>
      </c>
      <c r="E3733">
        <v>0</v>
      </c>
      <c r="F3733">
        <v>0</v>
      </c>
      <c r="G3733">
        <v>0</v>
      </c>
      <c r="H3733">
        <v>0</v>
      </c>
      <c r="I3733">
        <v>0</v>
      </c>
      <c r="J3733">
        <v>2</v>
      </c>
      <c r="K3733">
        <v>0</v>
      </c>
      <c r="L3733">
        <v>0</v>
      </c>
      <c r="M3733">
        <v>0</v>
      </c>
      <c r="N3733">
        <v>0</v>
      </c>
    </row>
    <row r="3734" spans="1:14" x14ac:dyDescent="0.2">
      <c r="A3734" t="s">
        <v>8666</v>
      </c>
      <c r="B3734" t="s">
        <v>91</v>
      </c>
      <c r="C3734" t="s">
        <v>142</v>
      </c>
      <c r="D3734" t="s">
        <v>4935</v>
      </c>
      <c r="E3734">
        <v>2</v>
      </c>
      <c r="F3734">
        <v>1</v>
      </c>
      <c r="G3734">
        <v>1</v>
      </c>
      <c r="H3734">
        <v>0</v>
      </c>
      <c r="I3734">
        <v>0</v>
      </c>
      <c r="J3734">
        <v>0</v>
      </c>
      <c r="K3734">
        <v>0</v>
      </c>
      <c r="L3734">
        <v>0</v>
      </c>
      <c r="M3734">
        <v>0</v>
      </c>
      <c r="N3734">
        <v>0</v>
      </c>
    </row>
    <row r="3735" spans="1:14" x14ac:dyDescent="0.2">
      <c r="A3735" t="s">
        <v>8667</v>
      </c>
      <c r="B3735" t="s">
        <v>91</v>
      </c>
      <c r="C3735" t="s">
        <v>142</v>
      </c>
      <c r="D3735" t="s">
        <v>4937</v>
      </c>
      <c r="E3735">
        <v>1</v>
      </c>
      <c r="F3735">
        <v>0</v>
      </c>
      <c r="G3735">
        <v>1</v>
      </c>
      <c r="H3735">
        <v>0</v>
      </c>
      <c r="I3735">
        <v>0</v>
      </c>
      <c r="J3735">
        <v>1</v>
      </c>
      <c r="K3735">
        <v>0</v>
      </c>
      <c r="L3735">
        <v>0</v>
      </c>
      <c r="M3735">
        <v>0</v>
      </c>
      <c r="N3735">
        <v>0</v>
      </c>
    </row>
    <row r="3736" spans="1:14" x14ac:dyDescent="0.2">
      <c r="A3736" t="s">
        <v>8668</v>
      </c>
      <c r="B3736" t="s">
        <v>91</v>
      </c>
      <c r="C3736" t="s">
        <v>142</v>
      </c>
      <c r="D3736" t="s">
        <v>4939</v>
      </c>
      <c r="E3736">
        <v>1</v>
      </c>
      <c r="F3736">
        <v>1</v>
      </c>
      <c r="G3736">
        <v>0</v>
      </c>
      <c r="H3736">
        <v>0</v>
      </c>
      <c r="I3736">
        <v>0</v>
      </c>
      <c r="J3736">
        <v>1</v>
      </c>
      <c r="K3736">
        <v>0</v>
      </c>
      <c r="L3736">
        <v>0</v>
      </c>
      <c r="M3736">
        <v>0</v>
      </c>
      <c r="N3736">
        <v>0</v>
      </c>
    </row>
    <row r="3737" spans="1:14" x14ac:dyDescent="0.2">
      <c r="A3737" t="s">
        <v>8669</v>
      </c>
      <c r="B3737" t="s">
        <v>91</v>
      </c>
      <c r="C3737" t="s">
        <v>142</v>
      </c>
      <c r="D3737" t="s">
        <v>4941</v>
      </c>
      <c r="E3737">
        <v>1</v>
      </c>
      <c r="F3737">
        <v>0</v>
      </c>
      <c r="G3737">
        <v>1</v>
      </c>
      <c r="H3737">
        <v>0</v>
      </c>
      <c r="I3737">
        <v>0</v>
      </c>
      <c r="J3737">
        <v>1</v>
      </c>
      <c r="K3737">
        <v>0</v>
      </c>
      <c r="L3737">
        <v>0</v>
      </c>
      <c r="M3737">
        <v>0</v>
      </c>
      <c r="N3737">
        <v>0</v>
      </c>
    </row>
    <row r="3738" spans="1:14" x14ac:dyDescent="0.2">
      <c r="A3738" t="s">
        <v>8670</v>
      </c>
      <c r="B3738" t="s">
        <v>91</v>
      </c>
      <c r="C3738" t="s">
        <v>142</v>
      </c>
      <c r="D3738" t="s">
        <v>4943</v>
      </c>
      <c r="E3738">
        <v>0</v>
      </c>
      <c r="F3738">
        <v>0</v>
      </c>
      <c r="G3738">
        <v>0</v>
      </c>
      <c r="H3738">
        <v>0</v>
      </c>
      <c r="I3738">
        <v>0</v>
      </c>
      <c r="J3738">
        <v>2</v>
      </c>
      <c r="K3738">
        <v>0</v>
      </c>
      <c r="L3738">
        <v>0</v>
      </c>
      <c r="M3738">
        <v>0</v>
      </c>
      <c r="N3738">
        <v>0</v>
      </c>
    </row>
    <row r="3739" spans="1:14" x14ac:dyDescent="0.2">
      <c r="A3739" t="s">
        <v>8671</v>
      </c>
      <c r="B3739" t="s">
        <v>91</v>
      </c>
      <c r="C3739" t="s">
        <v>142</v>
      </c>
      <c r="D3739" t="s">
        <v>4925</v>
      </c>
      <c r="E3739">
        <v>0</v>
      </c>
      <c r="F3739">
        <v>0</v>
      </c>
      <c r="G3739">
        <v>0</v>
      </c>
      <c r="H3739">
        <v>0</v>
      </c>
      <c r="I3739">
        <v>0</v>
      </c>
      <c r="J3739">
        <v>0</v>
      </c>
      <c r="K3739">
        <v>2</v>
      </c>
      <c r="L3739">
        <v>2</v>
      </c>
      <c r="M3739">
        <v>0</v>
      </c>
      <c r="N3739">
        <v>0</v>
      </c>
    </row>
    <row r="3740" spans="1:14" x14ac:dyDescent="0.2">
      <c r="A3740" t="s">
        <v>8672</v>
      </c>
      <c r="B3740" t="s">
        <v>91</v>
      </c>
      <c r="C3740" t="s">
        <v>142</v>
      </c>
      <c r="D3740" t="s">
        <v>4927</v>
      </c>
      <c r="E3740">
        <v>0</v>
      </c>
      <c r="F3740">
        <v>0</v>
      </c>
      <c r="G3740">
        <v>0</v>
      </c>
      <c r="H3740">
        <v>0</v>
      </c>
      <c r="I3740">
        <v>0</v>
      </c>
      <c r="J3740">
        <v>0</v>
      </c>
      <c r="K3740">
        <v>2</v>
      </c>
      <c r="L3740">
        <v>2</v>
      </c>
      <c r="M3740">
        <v>0</v>
      </c>
      <c r="N3740">
        <v>0</v>
      </c>
    </row>
    <row r="3741" spans="1:14" x14ac:dyDescent="0.2">
      <c r="A3741" t="s">
        <v>8673</v>
      </c>
      <c r="B3741" t="s">
        <v>91</v>
      </c>
      <c r="C3741" t="s">
        <v>143</v>
      </c>
      <c r="D3741" t="s">
        <v>4929</v>
      </c>
      <c r="E3741">
        <v>2</v>
      </c>
      <c r="F3741">
        <v>0</v>
      </c>
      <c r="G3741">
        <v>2</v>
      </c>
      <c r="H3741">
        <v>0</v>
      </c>
      <c r="I3741">
        <v>0</v>
      </c>
      <c r="J3741">
        <v>0</v>
      </c>
      <c r="K3741">
        <v>0</v>
      </c>
      <c r="L3741">
        <v>0</v>
      </c>
      <c r="M3741">
        <v>0</v>
      </c>
      <c r="N3741">
        <v>0</v>
      </c>
    </row>
    <row r="3742" spans="1:14" x14ac:dyDescent="0.2">
      <c r="A3742" t="s">
        <v>8674</v>
      </c>
      <c r="B3742" t="s">
        <v>91</v>
      </c>
      <c r="C3742" t="s">
        <v>143</v>
      </c>
      <c r="D3742" t="s">
        <v>4931</v>
      </c>
      <c r="E3742">
        <v>2</v>
      </c>
      <c r="F3742">
        <v>0</v>
      </c>
      <c r="G3742">
        <v>2</v>
      </c>
      <c r="H3742">
        <v>0</v>
      </c>
      <c r="I3742">
        <v>0</v>
      </c>
      <c r="J3742">
        <v>0</v>
      </c>
      <c r="K3742">
        <v>0</v>
      </c>
      <c r="L3742">
        <v>0</v>
      </c>
      <c r="M3742">
        <v>0</v>
      </c>
      <c r="N3742">
        <v>0</v>
      </c>
    </row>
    <row r="3743" spans="1:14" x14ac:dyDescent="0.2">
      <c r="A3743" t="s">
        <v>8675</v>
      </c>
      <c r="B3743" t="s">
        <v>91</v>
      </c>
      <c r="C3743" t="s">
        <v>143</v>
      </c>
      <c r="D3743" t="s">
        <v>4933</v>
      </c>
      <c r="E3743">
        <v>0</v>
      </c>
      <c r="F3743">
        <v>0</v>
      </c>
      <c r="G3743">
        <v>0</v>
      </c>
      <c r="H3743">
        <v>0</v>
      </c>
      <c r="I3743">
        <v>0</v>
      </c>
      <c r="J3743">
        <v>2</v>
      </c>
      <c r="K3743">
        <v>0</v>
      </c>
      <c r="L3743">
        <v>0</v>
      </c>
      <c r="M3743">
        <v>0</v>
      </c>
      <c r="N3743">
        <v>0</v>
      </c>
    </row>
    <row r="3744" spans="1:14" x14ac:dyDescent="0.2">
      <c r="A3744" t="s">
        <v>8676</v>
      </c>
      <c r="B3744" t="s">
        <v>91</v>
      </c>
      <c r="C3744" t="s">
        <v>143</v>
      </c>
      <c r="D3744" t="s">
        <v>4935</v>
      </c>
      <c r="E3744">
        <v>2</v>
      </c>
      <c r="F3744">
        <v>0</v>
      </c>
      <c r="G3744">
        <v>2</v>
      </c>
      <c r="H3744">
        <v>0</v>
      </c>
      <c r="I3744">
        <v>0</v>
      </c>
      <c r="J3744">
        <v>0</v>
      </c>
      <c r="K3744">
        <v>0</v>
      </c>
      <c r="L3744">
        <v>0</v>
      </c>
      <c r="M3744">
        <v>0</v>
      </c>
      <c r="N3744">
        <v>0</v>
      </c>
    </row>
    <row r="3745" spans="1:14" x14ac:dyDescent="0.2">
      <c r="A3745" t="s">
        <v>8677</v>
      </c>
      <c r="B3745" t="s">
        <v>91</v>
      </c>
      <c r="C3745" t="s">
        <v>143</v>
      </c>
      <c r="D3745" t="s">
        <v>4937</v>
      </c>
      <c r="E3745">
        <v>2</v>
      </c>
      <c r="F3745">
        <v>0</v>
      </c>
      <c r="G3745">
        <v>2</v>
      </c>
      <c r="H3745">
        <v>0</v>
      </c>
      <c r="I3745">
        <v>0</v>
      </c>
      <c r="J3745">
        <v>0</v>
      </c>
      <c r="K3745">
        <v>0</v>
      </c>
      <c r="L3745">
        <v>0</v>
      </c>
      <c r="M3745">
        <v>0</v>
      </c>
      <c r="N3745">
        <v>0</v>
      </c>
    </row>
    <row r="3746" spans="1:14" x14ac:dyDescent="0.2">
      <c r="A3746" t="s">
        <v>8678</v>
      </c>
      <c r="B3746" t="s">
        <v>91</v>
      </c>
      <c r="C3746" t="s">
        <v>143</v>
      </c>
      <c r="D3746" t="s">
        <v>4939</v>
      </c>
      <c r="E3746">
        <v>0</v>
      </c>
      <c r="F3746">
        <v>0</v>
      </c>
      <c r="G3746">
        <v>0</v>
      </c>
      <c r="H3746">
        <v>0</v>
      </c>
      <c r="I3746">
        <v>0</v>
      </c>
      <c r="J3746">
        <v>2</v>
      </c>
      <c r="K3746">
        <v>0</v>
      </c>
      <c r="L3746">
        <v>0</v>
      </c>
      <c r="M3746">
        <v>0</v>
      </c>
      <c r="N3746">
        <v>0</v>
      </c>
    </row>
    <row r="3747" spans="1:14" x14ac:dyDescent="0.2">
      <c r="A3747" t="s">
        <v>8679</v>
      </c>
      <c r="B3747" t="s">
        <v>91</v>
      </c>
      <c r="C3747" t="s">
        <v>143</v>
      </c>
      <c r="D3747" t="s">
        <v>4941</v>
      </c>
      <c r="E3747">
        <v>2</v>
      </c>
      <c r="F3747">
        <v>0</v>
      </c>
      <c r="G3747">
        <v>2</v>
      </c>
      <c r="H3747">
        <v>0</v>
      </c>
      <c r="I3747">
        <v>0</v>
      </c>
      <c r="J3747">
        <v>0</v>
      </c>
      <c r="K3747">
        <v>0</v>
      </c>
      <c r="L3747">
        <v>0</v>
      </c>
      <c r="M3747">
        <v>0</v>
      </c>
      <c r="N3747">
        <v>0</v>
      </c>
    </row>
    <row r="3748" spans="1:14" x14ac:dyDescent="0.2">
      <c r="A3748" t="s">
        <v>8680</v>
      </c>
      <c r="B3748" t="s">
        <v>91</v>
      </c>
      <c r="C3748" t="s">
        <v>143</v>
      </c>
      <c r="D3748" t="s">
        <v>4943</v>
      </c>
      <c r="E3748">
        <v>0</v>
      </c>
      <c r="F3748">
        <v>0</v>
      </c>
      <c r="G3748">
        <v>0</v>
      </c>
      <c r="H3748">
        <v>0</v>
      </c>
      <c r="I3748">
        <v>0</v>
      </c>
      <c r="J3748">
        <v>2</v>
      </c>
      <c r="K3748">
        <v>0</v>
      </c>
      <c r="L3748">
        <v>0</v>
      </c>
      <c r="M3748">
        <v>0</v>
      </c>
      <c r="N3748">
        <v>0</v>
      </c>
    </row>
    <row r="3749" spans="1:14" x14ac:dyDescent="0.2">
      <c r="A3749" t="s">
        <v>8681</v>
      </c>
      <c r="B3749" t="s">
        <v>91</v>
      </c>
      <c r="C3749" t="s">
        <v>143</v>
      </c>
      <c r="D3749" t="s">
        <v>4925</v>
      </c>
      <c r="E3749">
        <v>0</v>
      </c>
      <c r="F3749">
        <v>0</v>
      </c>
      <c r="G3749">
        <v>0</v>
      </c>
      <c r="H3749">
        <v>0</v>
      </c>
      <c r="I3749">
        <v>0</v>
      </c>
      <c r="J3749">
        <v>0</v>
      </c>
      <c r="K3749">
        <v>2</v>
      </c>
      <c r="L3749">
        <v>2</v>
      </c>
      <c r="M3749">
        <v>0</v>
      </c>
      <c r="N3749">
        <v>0</v>
      </c>
    </row>
    <row r="3750" spans="1:14" x14ac:dyDescent="0.2">
      <c r="A3750" t="s">
        <v>8682</v>
      </c>
      <c r="B3750" t="s">
        <v>91</v>
      </c>
      <c r="C3750" t="s">
        <v>143</v>
      </c>
      <c r="D3750" t="s">
        <v>4927</v>
      </c>
      <c r="E3750">
        <v>0</v>
      </c>
      <c r="F3750">
        <v>0</v>
      </c>
      <c r="G3750">
        <v>0</v>
      </c>
      <c r="H3750">
        <v>0</v>
      </c>
      <c r="I3750">
        <v>0</v>
      </c>
      <c r="J3750">
        <v>0</v>
      </c>
      <c r="K3750">
        <v>2</v>
      </c>
      <c r="L3750">
        <v>2</v>
      </c>
      <c r="M3750">
        <v>0</v>
      </c>
      <c r="N3750">
        <v>0</v>
      </c>
    </row>
    <row r="3751" spans="1:14" x14ac:dyDescent="0.2">
      <c r="A3751" t="s">
        <v>8683</v>
      </c>
      <c r="B3751" t="s">
        <v>91</v>
      </c>
      <c r="C3751" t="s">
        <v>145</v>
      </c>
      <c r="D3751" t="s">
        <v>4929</v>
      </c>
      <c r="E3751">
        <v>1</v>
      </c>
      <c r="F3751">
        <v>0</v>
      </c>
      <c r="G3751">
        <v>1</v>
      </c>
      <c r="H3751">
        <v>0</v>
      </c>
      <c r="I3751">
        <v>0</v>
      </c>
      <c r="J3751">
        <v>0</v>
      </c>
      <c r="K3751">
        <v>0</v>
      </c>
      <c r="L3751">
        <v>0</v>
      </c>
      <c r="M3751">
        <v>0</v>
      </c>
      <c r="N3751">
        <v>0</v>
      </c>
    </row>
    <row r="3752" spans="1:14" x14ac:dyDescent="0.2">
      <c r="A3752" t="s">
        <v>8684</v>
      </c>
      <c r="B3752" t="s">
        <v>91</v>
      </c>
      <c r="C3752" t="s">
        <v>145</v>
      </c>
      <c r="D3752" t="s">
        <v>4931</v>
      </c>
      <c r="E3752">
        <v>1</v>
      </c>
      <c r="F3752">
        <v>0</v>
      </c>
      <c r="G3752">
        <v>1</v>
      </c>
      <c r="H3752">
        <v>0</v>
      </c>
      <c r="I3752">
        <v>0</v>
      </c>
      <c r="J3752">
        <v>0</v>
      </c>
      <c r="K3752">
        <v>0</v>
      </c>
      <c r="L3752">
        <v>0</v>
      </c>
      <c r="M3752">
        <v>0</v>
      </c>
      <c r="N3752">
        <v>0</v>
      </c>
    </row>
    <row r="3753" spans="1:14" x14ac:dyDescent="0.2">
      <c r="A3753" t="s">
        <v>8685</v>
      </c>
      <c r="B3753" t="s">
        <v>91</v>
      </c>
      <c r="C3753" t="s">
        <v>145</v>
      </c>
      <c r="D3753" t="s">
        <v>4933</v>
      </c>
      <c r="E3753">
        <v>0</v>
      </c>
      <c r="F3753">
        <v>0</v>
      </c>
      <c r="G3753">
        <v>0</v>
      </c>
      <c r="H3753">
        <v>0</v>
      </c>
      <c r="I3753">
        <v>0</v>
      </c>
      <c r="J3753">
        <v>1</v>
      </c>
      <c r="K3753">
        <v>0</v>
      </c>
      <c r="L3753">
        <v>0</v>
      </c>
      <c r="M3753">
        <v>0</v>
      </c>
      <c r="N3753">
        <v>0</v>
      </c>
    </row>
    <row r="3754" spans="1:14" x14ac:dyDescent="0.2">
      <c r="A3754" t="s">
        <v>8686</v>
      </c>
      <c r="B3754" t="s">
        <v>91</v>
      </c>
      <c r="C3754" t="s">
        <v>145</v>
      </c>
      <c r="D3754" t="s">
        <v>4935</v>
      </c>
      <c r="E3754">
        <v>1</v>
      </c>
      <c r="F3754">
        <v>0</v>
      </c>
      <c r="G3754">
        <v>1</v>
      </c>
      <c r="H3754">
        <v>0</v>
      </c>
      <c r="I3754">
        <v>0</v>
      </c>
      <c r="J3754">
        <v>0</v>
      </c>
      <c r="K3754">
        <v>0</v>
      </c>
      <c r="L3754">
        <v>0</v>
      </c>
      <c r="M3754">
        <v>0</v>
      </c>
      <c r="N3754">
        <v>0</v>
      </c>
    </row>
    <row r="3755" spans="1:14" x14ac:dyDescent="0.2">
      <c r="A3755" t="s">
        <v>8687</v>
      </c>
      <c r="B3755" t="s">
        <v>91</v>
      </c>
      <c r="C3755" t="s">
        <v>145</v>
      </c>
      <c r="D3755" t="s">
        <v>4937</v>
      </c>
      <c r="E3755">
        <v>1</v>
      </c>
      <c r="F3755">
        <v>0</v>
      </c>
      <c r="G3755">
        <v>1</v>
      </c>
      <c r="H3755">
        <v>0</v>
      </c>
      <c r="I3755">
        <v>0</v>
      </c>
      <c r="J3755">
        <v>0</v>
      </c>
      <c r="K3755">
        <v>0</v>
      </c>
      <c r="L3755">
        <v>0</v>
      </c>
      <c r="M3755">
        <v>0</v>
      </c>
      <c r="N3755">
        <v>0</v>
      </c>
    </row>
    <row r="3756" spans="1:14" x14ac:dyDescent="0.2">
      <c r="A3756" t="s">
        <v>8688</v>
      </c>
      <c r="B3756" t="s">
        <v>91</v>
      </c>
      <c r="C3756" t="s">
        <v>145</v>
      </c>
      <c r="D3756" t="s">
        <v>4939</v>
      </c>
      <c r="E3756">
        <v>0</v>
      </c>
      <c r="F3756">
        <v>0</v>
      </c>
      <c r="G3756">
        <v>0</v>
      </c>
      <c r="H3756">
        <v>0</v>
      </c>
      <c r="I3756">
        <v>0</v>
      </c>
      <c r="J3756">
        <v>1</v>
      </c>
      <c r="K3756">
        <v>0</v>
      </c>
      <c r="L3756">
        <v>0</v>
      </c>
      <c r="M3756">
        <v>0</v>
      </c>
      <c r="N3756">
        <v>0</v>
      </c>
    </row>
    <row r="3757" spans="1:14" x14ac:dyDescent="0.2">
      <c r="A3757" t="s">
        <v>8689</v>
      </c>
      <c r="B3757" t="s">
        <v>91</v>
      </c>
      <c r="C3757" t="s">
        <v>145</v>
      </c>
      <c r="D3757" t="s">
        <v>4941</v>
      </c>
      <c r="E3757">
        <v>1</v>
      </c>
      <c r="F3757">
        <v>0</v>
      </c>
      <c r="G3757">
        <v>1</v>
      </c>
      <c r="H3757">
        <v>0</v>
      </c>
      <c r="I3757">
        <v>0</v>
      </c>
      <c r="J3757">
        <v>0</v>
      </c>
      <c r="K3757">
        <v>0</v>
      </c>
      <c r="L3757">
        <v>0</v>
      </c>
      <c r="M3757">
        <v>0</v>
      </c>
      <c r="N3757">
        <v>0</v>
      </c>
    </row>
    <row r="3758" spans="1:14" x14ac:dyDescent="0.2">
      <c r="A3758" t="s">
        <v>8690</v>
      </c>
      <c r="B3758" t="s">
        <v>91</v>
      </c>
      <c r="C3758" t="s">
        <v>145</v>
      </c>
      <c r="D3758" t="s">
        <v>4943</v>
      </c>
      <c r="E3758">
        <v>0</v>
      </c>
      <c r="F3758">
        <v>0</v>
      </c>
      <c r="G3758">
        <v>0</v>
      </c>
      <c r="H3758">
        <v>0</v>
      </c>
      <c r="I3758">
        <v>0</v>
      </c>
      <c r="J3758">
        <v>1</v>
      </c>
      <c r="K3758">
        <v>0</v>
      </c>
      <c r="L3758">
        <v>0</v>
      </c>
      <c r="M3758">
        <v>0</v>
      </c>
      <c r="N3758">
        <v>0</v>
      </c>
    </row>
    <row r="3759" spans="1:14" x14ac:dyDescent="0.2">
      <c r="A3759" t="s">
        <v>8691</v>
      </c>
      <c r="B3759" t="s">
        <v>91</v>
      </c>
      <c r="C3759" t="s">
        <v>145</v>
      </c>
      <c r="D3759" t="s">
        <v>4925</v>
      </c>
      <c r="E3759">
        <v>0</v>
      </c>
      <c r="F3759">
        <v>0</v>
      </c>
      <c r="G3759">
        <v>0</v>
      </c>
      <c r="H3759">
        <v>0</v>
      </c>
      <c r="I3759">
        <v>0</v>
      </c>
      <c r="J3759">
        <v>0</v>
      </c>
      <c r="K3759">
        <v>0</v>
      </c>
      <c r="L3759">
        <v>0</v>
      </c>
      <c r="M3759">
        <v>0</v>
      </c>
      <c r="N3759">
        <v>0</v>
      </c>
    </row>
    <row r="3760" spans="1:14" x14ac:dyDescent="0.2">
      <c r="A3760" t="s">
        <v>8692</v>
      </c>
      <c r="B3760" t="s">
        <v>91</v>
      </c>
      <c r="C3760" t="s">
        <v>145</v>
      </c>
      <c r="D3760" t="s">
        <v>4927</v>
      </c>
      <c r="E3760">
        <v>0</v>
      </c>
      <c r="F3760">
        <v>0</v>
      </c>
      <c r="G3760">
        <v>0</v>
      </c>
      <c r="H3760">
        <v>0</v>
      </c>
      <c r="I3760">
        <v>0</v>
      </c>
      <c r="J3760">
        <v>0</v>
      </c>
      <c r="K3760">
        <v>0</v>
      </c>
      <c r="L3760">
        <v>0</v>
      </c>
      <c r="M3760">
        <v>0</v>
      </c>
      <c r="N3760">
        <v>0</v>
      </c>
    </row>
    <row r="3761" spans="1:14" x14ac:dyDescent="0.2">
      <c r="A3761" t="s">
        <v>8693</v>
      </c>
      <c r="B3761" t="s">
        <v>91</v>
      </c>
      <c r="C3761" t="s">
        <v>146</v>
      </c>
      <c r="D3761" t="s">
        <v>4929</v>
      </c>
      <c r="E3761">
        <v>1</v>
      </c>
      <c r="F3761">
        <v>0</v>
      </c>
      <c r="G3761">
        <v>1</v>
      </c>
      <c r="H3761">
        <v>0</v>
      </c>
      <c r="I3761">
        <v>0</v>
      </c>
      <c r="J3761">
        <v>0</v>
      </c>
      <c r="K3761">
        <v>0</v>
      </c>
      <c r="L3761">
        <v>0</v>
      </c>
      <c r="M3761">
        <v>0</v>
      </c>
      <c r="N3761">
        <v>0</v>
      </c>
    </row>
    <row r="3762" spans="1:14" x14ac:dyDescent="0.2">
      <c r="A3762" t="s">
        <v>8694</v>
      </c>
      <c r="B3762" t="s">
        <v>91</v>
      </c>
      <c r="C3762" t="s">
        <v>146</v>
      </c>
      <c r="D3762" t="s">
        <v>4931</v>
      </c>
      <c r="E3762">
        <v>1</v>
      </c>
      <c r="F3762">
        <v>0</v>
      </c>
      <c r="G3762">
        <v>1</v>
      </c>
      <c r="H3762">
        <v>0</v>
      </c>
      <c r="I3762">
        <v>0</v>
      </c>
      <c r="J3762">
        <v>0</v>
      </c>
      <c r="K3762">
        <v>0</v>
      </c>
      <c r="L3762">
        <v>0</v>
      </c>
      <c r="M3762">
        <v>0</v>
      </c>
      <c r="N3762">
        <v>0</v>
      </c>
    </row>
    <row r="3763" spans="1:14" x14ac:dyDescent="0.2">
      <c r="A3763" t="s">
        <v>8695</v>
      </c>
      <c r="B3763" t="s">
        <v>91</v>
      </c>
      <c r="C3763" t="s">
        <v>146</v>
      </c>
      <c r="D3763" t="s">
        <v>4933</v>
      </c>
      <c r="E3763">
        <v>0</v>
      </c>
      <c r="F3763">
        <v>0</v>
      </c>
      <c r="G3763">
        <v>0</v>
      </c>
      <c r="H3763">
        <v>0</v>
      </c>
      <c r="I3763">
        <v>0</v>
      </c>
      <c r="J3763">
        <v>1</v>
      </c>
      <c r="K3763">
        <v>0</v>
      </c>
      <c r="L3763">
        <v>0</v>
      </c>
      <c r="M3763">
        <v>0</v>
      </c>
      <c r="N3763">
        <v>0</v>
      </c>
    </row>
    <row r="3764" spans="1:14" x14ac:dyDescent="0.2">
      <c r="A3764" t="s">
        <v>8696</v>
      </c>
      <c r="B3764" t="s">
        <v>91</v>
      </c>
      <c r="C3764" t="s">
        <v>146</v>
      </c>
      <c r="D3764" t="s">
        <v>4935</v>
      </c>
      <c r="E3764">
        <v>1</v>
      </c>
      <c r="F3764">
        <v>0</v>
      </c>
      <c r="G3764">
        <v>1</v>
      </c>
      <c r="H3764">
        <v>0</v>
      </c>
      <c r="I3764">
        <v>0</v>
      </c>
      <c r="J3764">
        <v>0</v>
      </c>
      <c r="K3764">
        <v>0</v>
      </c>
      <c r="L3764">
        <v>0</v>
      </c>
      <c r="M3764">
        <v>0</v>
      </c>
      <c r="N3764">
        <v>0</v>
      </c>
    </row>
    <row r="3765" spans="1:14" x14ac:dyDescent="0.2">
      <c r="A3765" t="s">
        <v>8697</v>
      </c>
      <c r="B3765" t="s">
        <v>91</v>
      </c>
      <c r="C3765" t="s">
        <v>146</v>
      </c>
      <c r="D3765" t="s">
        <v>4937</v>
      </c>
      <c r="E3765">
        <v>1</v>
      </c>
      <c r="F3765">
        <v>0</v>
      </c>
      <c r="G3765">
        <v>1</v>
      </c>
      <c r="H3765">
        <v>0</v>
      </c>
      <c r="I3765">
        <v>0</v>
      </c>
      <c r="J3765">
        <v>0</v>
      </c>
      <c r="K3765">
        <v>0</v>
      </c>
      <c r="L3765">
        <v>0</v>
      </c>
      <c r="M3765">
        <v>0</v>
      </c>
      <c r="N3765">
        <v>0</v>
      </c>
    </row>
    <row r="3766" spans="1:14" x14ac:dyDescent="0.2">
      <c r="A3766" t="s">
        <v>8698</v>
      </c>
      <c r="B3766" t="s">
        <v>91</v>
      </c>
      <c r="C3766" t="s">
        <v>146</v>
      </c>
      <c r="D3766" t="s">
        <v>4939</v>
      </c>
      <c r="E3766">
        <v>0</v>
      </c>
      <c r="F3766">
        <v>0</v>
      </c>
      <c r="G3766">
        <v>0</v>
      </c>
      <c r="H3766">
        <v>0</v>
      </c>
      <c r="I3766">
        <v>0</v>
      </c>
      <c r="J3766">
        <v>1</v>
      </c>
      <c r="K3766">
        <v>0</v>
      </c>
      <c r="L3766">
        <v>0</v>
      </c>
      <c r="M3766">
        <v>0</v>
      </c>
      <c r="N3766">
        <v>0</v>
      </c>
    </row>
    <row r="3767" spans="1:14" x14ac:dyDescent="0.2">
      <c r="A3767" t="s">
        <v>8699</v>
      </c>
      <c r="B3767" t="s">
        <v>91</v>
      </c>
      <c r="C3767" t="s">
        <v>146</v>
      </c>
      <c r="D3767" t="s">
        <v>4941</v>
      </c>
      <c r="E3767">
        <v>1</v>
      </c>
      <c r="F3767">
        <v>0</v>
      </c>
      <c r="G3767">
        <v>1</v>
      </c>
      <c r="H3767">
        <v>0</v>
      </c>
      <c r="I3767">
        <v>0</v>
      </c>
      <c r="J3767">
        <v>0</v>
      </c>
      <c r="K3767">
        <v>0</v>
      </c>
      <c r="L3767">
        <v>0</v>
      </c>
      <c r="M3767">
        <v>0</v>
      </c>
      <c r="N3767">
        <v>0</v>
      </c>
    </row>
    <row r="3768" spans="1:14" x14ac:dyDescent="0.2">
      <c r="A3768" t="s">
        <v>8700</v>
      </c>
      <c r="B3768" t="s">
        <v>91</v>
      </c>
      <c r="C3768" t="s">
        <v>146</v>
      </c>
      <c r="D3768" t="s">
        <v>4943</v>
      </c>
      <c r="E3768">
        <v>0</v>
      </c>
      <c r="F3768">
        <v>0</v>
      </c>
      <c r="G3768">
        <v>0</v>
      </c>
      <c r="H3768">
        <v>0</v>
      </c>
      <c r="I3768">
        <v>0</v>
      </c>
      <c r="J3768">
        <v>1</v>
      </c>
      <c r="K3768">
        <v>0</v>
      </c>
      <c r="L3768">
        <v>0</v>
      </c>
      <c r="M3768">
        <v>0</v>
      </c>
      <c r="N3768">
        <v>0</v>
      </c>
    </row>
    <row r="3769" spans="1:14" x14ac:dyDescent="0.2">
      <c r="A3769" t="s">
        <v>8701</v>
      </c>
      <c r="B3769" t="s">
        <v>91</v>
      </c>
      <c r="C3769" t="s">
        <v>146</v>
      </c>
      <c r="D3769" t="s">
        <v>4925</v>
      </c>
      <c r="E3769">
        <v>0</v>
      </c>
      <c r="F3769">
        <v>0</v>
      </c>
      <c r="G3769">
        <v>0</v>
      </c>
      <c r="H3769">
        <v>0</v>
      </c>
      <c r="I3769">
        <v>0</v>
      </c>
      <c r="J3769">
        <v>0</v>
      </c>
      <c r="K3769">
        <v>1</v>
      </c>
      <c r="L3769">
        <v>1</v>
      </c>
      <c r="M3769">
        <v>0</v>
      </c>
      <c r="N3769">
        <v>0</v>
      </c>
    </row>
    <row r="3770" spans="1:14" x14ac:dyDescent="0.2">
      <c r="A3770" t="s">
        <v>8702</v>
      </c>
      <c r="B3770" t="s">
        <v>91</v>
      </c>
      <c r="C3770" t="s">
        <v>146</v>
      </c>
      <c r="D3770" t="s">
        <v>4927</v>
      </c>
      <c r="E3770">
        <v>0</v>
      </c>
      <c r="F3770">
        <v>0</v>
      </c>
      <c r="G3770">
        <v>0</v>
      </c>
      <c r="H3770">
        <v>0</v>
      </c>
      <c r="I3770">
        <v>0</v>
      </c>
      <c r="J3770">
        <v>0</v>
      </c>
      <c r="K3770">
        <v>0</v>
      </c>
      <c r="L3770">
        <v>0</v>
      </c>
      <c r="M3770">
        <v>0</v>
      </c>
      <c r="N3770">
        <v>0</v>
      </c>
    </row>
    <row r="3771" spans="1:14" x14ac:dyDescent="0.2">
      <c r="A3771" t="s">
        <v>8703</v>
      </c>
      <c r="B3771" t="s">
        <v>91</v>
      </c>
      <c r="C3771" t="s">
        <v>147</v>
      </c>
      <c r="D3771" t="s">
        <v>4929</v>
      </c>
      <c r="E3771">
        <v>1</v>
      </c>
      <c r="F3771">
        <v>0</v>
      </c>
      <c r="G3771">
        <v>1</v>
      </c>
      <c r="H3771">
        <v>0</v>
      </c>
      <c r="I3771">
        <v>0</v>
      </c>
      <c r="J3771">
        <v>0</v>
      </c>
      <c r="K3771">
        <v>0</v>
      </c>
      <c r="L3771">
        <v>0</v>
      </c>
      <c r="M3771">
        <v>0</v>
      </c>
      <c r="N3771">
        <v>0</v>
      </c>
    </row>
    <row r="3772" spans="1:14" x14ac:dyDescent="0.2">
      <c r="A3772" t="s">
        <v>8704</v>
      </c>
      <c r="B3772" t="s">
        <v>91</v>
      </c>
      <c r="C3772" t="s">
        <v>147</v>
      </c>
      <c r="D3772" t="s">
        <v>4931</v>
      </c>
      <c r="E3772">
        <v>1</v>
      </c>
      <c r="F3772">
        <v>0</v>
      </c>
      <c r="G3772">
        <v>1</v>
      </c>
      <c r="H3772">
        <v>0</v>
      </c>
      <c r="I3772">
        <v>0</v>
      </c>
      <c r="J3772">
        <v>0</v>
      </c>
      <c r="K3772">
        <v>0</v>
      </c>
      <c r="L3772">
        <v>0</v>
      </c>
      <c r="M3772">
        <v>0</v>
      </c>
      <c r="N3772">
        <v>0</v>
      </c>
    </row>
    <row r="3773" spans="1:14" x14ac:dyDescent="0.2">
      <c r="A3773" t="s">
        <v>8705</v>
      </c>
      <c r="B3773" t="s">
        <v>91</v>
      </c>
      <c r="C3773" t="s">
        <v>147</v>
      </c>
      <c r="D3773" t="s">
        <v>4933</v>
      </c>
      <c r="E3773">
        <v>0</v>
      </c>
      <c r="F3773">
        <v>0</v>
      </c>
      <c r="G3773">
        <v>0</v>
      </c>
      <c r="H3773">
        <v>0</v>
      </c>
      <c r="I3773">
        <v>0</v>
      </c>
      <c r="J3773">
        <v>1</v>
      </c>
      <c r="K3773">
        <v>0</v>
      </c>
      <c r="L3773">
        <v>0</v>
      </c>
      <c r="M3773">
        <v>0</v>
      </c>
      <c r="N3773">
        <v>0</v>
      </c>
    </row>
    <row r="3774" spans="1:14" x14ac:dyDescent="0.2">
      <c r="A3774" t="s">
        <v>8706</v>
      </c>
      <c r="B3774" t="s">
        <v>91</v>
      </c>
      <c r="C3774" t="s">
        <v>147</v>
      </c>
      <c r="D3774" t="s">
        <v>4935</v>
      </c>
      <c r="E3774">
        <v>1</v>
      </c>
      <c r="F3774">
        <v>0</v>
      </c>
      <c r="G3774">
        <v>1</v>
      </c>
      <c r="H3774">
        <v>0</v>
      </c>
      <c r="I3774">
        <v>0</v>
      </c>
      <c r="J3774">
        <v>0</v>
      </c>
      <c r="K3774">
        <v>0</v>
      </c>
      <c r="L3774">
        <v>0</v>
      </c>
      <c r="M3774">
        <v>0</v>
      </c>
      <c r="N3774">
        <v>0</v>
      </c>
    </row>
    <row r="3775" spans="1:14" x14ac:dyDescent="0.2">
      <c r="A3775" t="s">
        <v>8707</v>
      </c>
      <c r="B3775" t="s">
        <v>91</v>
      </c>
      <c r="C3775" t="s">
        <v>147</v>
      </c>
      <c r="D3775" t="s">
        <v>4937</v>
      </c>
      <c r="E3775">
        <v>1</v>
      </c>
      <c r="F3775">
        <v>0</v>
      </c>
      <c r="G3775">
        <v>1</v>
      </c>
      <c r="H3775">
        <v>0</v>
      </c>
      <c r="I3775">
        <v>0</v>
      </c>
      <c r="J3775">
        <v>0</v>
      </c>
      <c r="K3775">
        <v>0</v>
      </c>
      <c r="L3775">
        <v>0</v>
      </c>
      <c r="M3775">
        <v>0</v>
      </c>
      <c r="N3775">
        <v>0</v>
      </c>
    </row>
    <row r="3776" spans="1:14" x14ac:dyDescent="0.2">
      <c r="A3776" t="s">
        <v>8708</v>
      </c>
      <c r="B3776" t="s">
        <v>91</v>
      </c>
      <c r="C3776" t="s">
        <v>147</v>
      </c>
      <c r="D3776" t="s">
        <v>4939</v>
      </c>
      <c r="E3776">
        <v>0</v>
      </c>
      <c r="F3776">
        <v>0</v>
      </c>
      <c r="G3776">
        <v>0</v>
      </c>
      <c r="H3776">
        <v>0</v>
      </c>
      <c r="I3776">
        <v>0</v>
      </c>
      <c r="J3776">
        <v>1</v>
      </c>
      <c r="K3776">
        <v>0</v>
      </c>
      <c r="L3776">
        <v>0</v>
      </c>
      <c r="M3776">
        <v>0</v>
      </c>
      <c r="N3776">
        <v>0</v>
      </c>
    </row>
    <row r="3777" spans="1:14" x14ac:dyDescent="0.2">
      <c r="A3777" t="s">
        <v>8709</v>
      </c>
      <c r="B3777" t="s">
        <v>91</v>
      </c>
      <c r="C3777" t="s">
        <v>147</v>
      </c>
      <c r="D3777" t="s">
        <v>4941</v>
      </c>
      <c r="E3777">
        <v>1</v>
      </c>
      <c r="F3777">
        <v>0</v>
      </c>
      <c r="G3777">
        <v>1</v>
      </c>
      <c r="H3777">
        <v>0</v>
      </c>
      <c r="I3777">
        <v>0</v>
      </c>
      <c r="J3777">
        <v>0</v>
      </c>
      <c r="K3777">
        <v>0</v>
      </c>
      <c r="L3777">
        <v>0</v>
      </c>
      <c r="M3777">
        <v>0</v>
      </c>
      <c r="N3777">
        <v>0</v>
      </c>
    </row>
    <row r="3778" spans="1:14" x14ac:dyDescent="0.2">
      <c r="A3778" t="s">
        <v>8710</v>
      </c>
      <c r="B3778" t="s">
        <v>91</v>
      </c>
      <c r="C3778" t="s">
        <v>147</v>
      </c>
      <c r="D3778" t="s">
        <v>4943</v>
      </c>
      <c r="E3778">
        <v>0</v>
      </c>
      <c r="F3778">
        <v>0</v>
      </c>
      <c r="G3778">
        <v>0</v>
      </c>
      <c r="H3778">
        <v>0</v>
      </c>
      <c r="I3778">
        <v>0</v>
      </c>
      <c r="J3778">
        <v>1</v>
      </c>
      <c r="K3778">
        <v>0</v>
      </c>
      <c r="L3778">
        <v>0</v>
      </c>
      <c r="M3778">
        <v>0</v>
      </c>
      <c r="N3778">
        <v>0</v>
      </c>
    </row>
    <row r="3779" spans="1:14" x14ac:dyDescent="0.2">
      <c r="A3779" t="s">
        <v>8711</v>
      </c>
      <c r="B3779" t="s">
        <v>91</v>
      </c>
      <c r="C3779" t="s">
        <v>147</v>
      </c>
      <c r="D3779" t="s">
        <v>4925</v>
      </c>
      <c r="E3779">
        <v>0</v>
      </c>
      <c r="F3779">
        <v>0</v>
      </c>
      <c r="G3779">
        <v>0</v>
      </c>
      <c r="H3779">
        <v>0</v>
      </c>
      <c r="I3779">
        <v>0</v>
      </c>
      <c r="J3779">
        <v>0</v>
      </c>
      <c r="K3779">
        <v>1</v>
      </c>
      <c r="L3779">
        <v>1</v>
      </c>
      <c r="M3779">
        <v>0</v>
      </c>
      <c r="N3779">
        <v>0</v>
      </c>
    </row>
    <row r="3780" spans="1:14" x14ac:dyDescent="0.2">
      <c r="A3780" t="s">
        <v>8712</v>
      </c>
      <c r="B3780" t="s">
        <v>91</v>
      </c>
      <c r="C3780" t="s">
        <v>147</v>
      </c>
      <c r="D3780" t="s">
        <v>4927</v>
      </c>
      <c r="E3780">
        <v>0</v>
      </c>
      <c r="F3780">
        <v>0</v>
      </c>
      <c r="G3780">
        <v>0</v>
      </c>
      <c r="H3780">
        <v>0</v>
      </c>
      <c r="I3780">
        <v>0</v>
      </c>
      <c r="J3780">
        <v>0</v>
      </c>
      <c r="K3780">
        <v>1</v>
      </c>
      <c r="L3780">
        <v>1</v>
      </c>
      <c r="M3780">
        <v>0</v>
      </c>
      <c r="N3780">
        <v>0</v>
      </c>
    </row>
    <row r="3781" spans="1:14" x14ac:dyDescent="0.2">
      <c r="A3781" t="s">
        <v>8713</v>
      </c>
      <c r="B3781" t="s">
        <v>91</v>
      </c>
      <c r="C3781" t="s">
        <v>149</v>
      </c>
      <c r="D3781" t="s">
        <v>4929</v>
      </c>
      <c r="E3781">
        <v>2</v>
      </c>
      <c r="F3781">
        <v>0</v>
      </c>
      <c r="G3781">
        <v>2</v>
      </c>
      <c r="H3781">
        <v>0</v>
      </c>
      <c r="I3781">
        <v>0</v>
      </c>
      <c r="J3781">
        <v>1</v>
      </c>
      <c r="K3781">
        <v>0</v>
      </c>
      <c r="L3781">
        <v>0</v>
      </c>
      <c r="M3781">
        <v>0</v>
      </c>
      <c r="N3781">
        <v>0</v>
      </c>
    </row>
    <row r="3782" spans="1:14" x14ac:dyDescent="0.2">
      <c r="A3782" t="s">
        <v>8714</v>
      </c>
      <c r="B3782" t="s">
        <v>91</v>
      </c>
      <c r="C3782" t="s">
        <v>149</v>
      </c>
      <c r="D3782" t="s">
        <v>4931</v>
      </c>
      <c r="E3782">
        <v>3</v>
      </c>
      <c r="F3782">
        <v>0</v>
      </c>
      <c r="G3782">
        <v>3</v>
      </c>
      <c r="H3782">
        <v>0</v>
      </c>
      <c r="I3782">
        <v>0</v>
      </c>
      <c r="J3782">
        <v>0</v>
      </c>
      <c r="K3782">
        <v>0</v>
      </c>
      <c r="L3782">
        <v>0</v>
      </c>
      <c r="M3782">
        <v>0</v>
      </c>
      <c r="N3782">
        <v>0</v>
      </c>
    </row>
    <row r="3783" spans="1:14" x14ac:dyDescent="0.2">
      <c r="A3783" t="s">
        <v>8715</v>
      </c>
      <c r="B3783" t="s">
        <v>91</v>
      </c>
      <c r="C3783" t="s">
        <v>149</v>
      </c>
      <c r="D3783" t="s">
        <v>4933</v>
      </c>
      <c r="E3783">
        <v>1</v>
      </c>
      <c r="F3783">
        <v>0</v>
      </c>
      <c r="G3783">
        <v>1</v>
      </c>
      <c r="H3783">
        <v>0</v>
      </c>
      <c r="I3783">
        <v>0</v>
      </c>
      <c r="J3783">
        <v>2</v>
      </c>
      <c r="K3783">
        <v>0</v>
      </c>
      <c r="L3783">
        <v>0</v>
      </c>
      <c r="M3783">
        <v>0</v>
      </c>
      <c r="N3783">
        <v>0</v>
      </c>
    </row>
    <row r="3784" spans="1:14" x14ac:dyDescent="0.2">
      <c r="A3784" t="s">
        <v>8716</v>
      </c>
      <c r="B3784" t="s">
        <v>91</v>
      </c>
      <c r="C3784" t="s">
        <v>149</v>
      </c>
      <c r="D3784" t="s">
        <v>4935</v>
      </c>
      <c r="E3784">
        <v>3</v>
      </c>
      <c r="F3784">
        <v>0</v>
      </c>
      <c r="G3784">
        <v>3</v>
      </c>
      <c r="H3784">
        <v>0</v>
      </c>
      <c r="I3784">
        <v>0</v>
      </c>
      <c r="J3784">
        <v>0</v>
      </c>
      <c r="K3784">
        <v>0</v>
      </c>
      <c r="L3784">
        <v>0</v>
      </c>
      <c r="M3784">
        <v>0</v>
      </c>
      <c r="N3784">
        <v>0</v>
      </c>
    </row>
    <row r="3785" spans="1:14" x14ac:dyDescent="0.2">
      <c r="A3785" t="s">
        <v>8717</v>
      </c>
      <c r="B3785" t="s">
        <v>91</v>
      </c>
      <c r="C3785" t="s">
        <v>149</v>
      </c>
      <c r="D3785" t="s">
        <v>4937</v>
      </c>
      <c r="E3785">
        <v>2</v>
      </c>
      <c r="F3785">
        <v>0</v>
      </c>
      <c r="G3785">
        <v>2</v>
      </c>
      <c r="H3785">
        <v>0</v>
      </c>
      <c r="I3785">
        <v>0</v>
      </c>
      <c r="J3785">
        <v>1</v>
      </c>
      <c r="K3785">
        <v>0</v>
      </c>
      <c r="L3785">
        <v>0</v>
      </c>
      <c r="M3785">
        <v>0</v>
      </c>
      <c r="N3785">
        <v>0</v>
      </c>
    </row>
    <row r="3786" spans="1:14" x14ac:dyDescent="0.2">
      <c r="A3786" t="s">
        <v>8718</v>
      </c>
      <c r="B3786" t="s">
        <v>91</v>
      </c>
      <c r="C3786" t="s">
        <v>149</v>
      </c>
      <c r="D3786" t="s">
        <v>4939</v>
      </c>
      <c r="E3786">
        <v>1</v>
      </c>
      <c r="F3786">
        <v>1</v>
      </c>
      <c r="G3786">
        <v>0</v>
      </c>
      <c r="H3786">
        <v>0</v>
      </c>
      <c r="I3786">
        <v>0</v>
      </c>
      <c r="J3786">
        <v>2</v>
      </c>
      <c r="K3786">
        <v>0</v>
      </c>
      <c r="L3786">
        <v>0</v>
      </c>
      <c r="M3786">
        <v>0</v>
      </c>
      <c r="N3786">
        <v>0</v>
      </c>
    </row>
    <row r="3787" spans="1:14" x14ac:dyDescent="0.2">
      <c r="A3787" t="s">
        <v>8719</v>
      </c>
      <c r="B3787" t="s">
        <v>91</v>
      </c>
      <c r="C3787" t="s">
        <v>149</v>
      </c>
      <c r="D3787" t="s">
        <v>4941</v>
      </c>
      <c r="E3787">
        <v>2</v>
      </c>
      <c r="F3787">
        <v>0</v>
      </c>
      <c r="G3787">
        <v>2</v>
      </c>
      <c r="H3787">
        <v>0</v>
      </c>
      <c r="I3787">
        <v>0</v>
      </c>
      <c r="J3787">
        <v>1</v>
      </c>
      <c r="K3787">
        <v>0</v>
      </c>
      <c r="L3787">
        <v>0</v>
      </c>
      <c r="M3787">
        <v>0</v>
      </c>
      <c r="N3787">
        <v>0</v>
      </c>
    </row>
    <row r="3788" spans="1:14" x14ac:dyDescent="0.2">
      <c r="A3788" t="s">
        <v>8720</v>
      </c>
      <c r="B3788" t="s">
        <v>91</v>
      </c>
      <c r="C3788" t="s">
        <v>149</v>
      </c>
      <c r="D3788" t="s">
        <v>4943</v>
      </c>
      <c r="E3788">
        <v>1</v>
      </c>
      <c r="F3788">
        <v>0</v>
      </c>
      <c r="G3788">
        <v>1</v>
      </c>
      <c r="H3788">
        <v>0</v>
      </c>
      <c r="I3788">
        <v>0</v>
      </c>
      <c r="J3788">
        <v>2</v>
      </c>
      <c r="K3788">
        <v>0</v>
      </c>
      <c r="L3788">
        <v>0</v>
      </c>
      <c r="M3788">
        <v>0</v>
      </c>
      <c r="N3788">
        <v>0</v>
      </c>
    </row>
    <row r="3789" spans="1:14" x14ac:dyDescent="0.2">
      <c r="A3789" t="s">
        <v>8721</v>
      </c>
      <c r="B3789" t="s">
        <v>91</v>
      </c>
      <c r="C3789" t="s">
        <v>149</v>
      </c>
      <c r="D3789" t="s">
        <v>4925</v>
      </c>
      <c r="E3789">
        <v>0</v>
      </c>
      <c r="F3789">
        <v>0</v>
      </c>
      <c r="G3789">
        <v>0</v>
      </c>
      <c r="H3789">
        <v>0</v>
      </c>
      <c r="I3789">
        <v>0</v>
      </c>
      <c r="J3789">
        <v>0</v>
      </c>
      <c r="K3789">
        <v>3</v>
      </c>
      <c r="L3789">
        <v>3</v>
      </c>
      <c r="M3789">
        <v>0</v>
      </c>
      <c r="N3789">
        <v>0</v>
      </c>
    </row>
    <row r="3790" spans="1:14" x14ac:dyDescent="0.2">
      <c r="A3790" t="s">
        <v>8722</v>
      </c>
      <c r="B3790" t="s">
        <v>91</v>
      </c>
      <c r="C3790" t="s">
        <v>149</v>
      </c>
      <c r="D3790" t="s">
        <v>4927</v>
      </c>
      <c r="E3790">
        <v>0</v>
      </c>
      <c r="F3790">
        <v>0</v>
      </c>
      <c r="G3790">
        <v>0</v>
      </c>
      <c r="H3790">
        <v>0</v>
      </c>
      <c r="I3790">
        <v>0</v>
      </c>
      <c r="J3790">
        <v>0</v>
      </c>
      <c r="K3790">
        <v>1</v>
      </c>
      <c r="L3790">
        <v>1</v>
      </c>
      <c r="M3790">
        <v>0</v>
      </c>
      <c r="N3790">
        <v>0</v>
      </c>
    </row>
    <row r="3791" spans="1:14" x14ac:dyDescent="0.2">
      <c r="A3791" t="s">
        <v>8723</v>
      </c>
      <c r="B3791" t="s">
        <v>91</v>
      </c>
      <c r="C3791" t="s">
        <v>150</v>
      </c>
      <c r="D3791" t="s">
        <v>4929</v>
      </c>
      <c r="E3791">
        <v>2</v>
      </c>
      <c r="F3791">
        <v>0</v>
      </c>
      <c r="G3791">
        <v>2</v>
      </c>
      <c r="H3791">
        <v>0</v>
      </c>
      <c r="I3791">
        <v>0</v>
      </c>
      <c r="J3791">
        <v>0</v>
      </c>
      <c r="K3791">
        <v>0</v>
      </c>
      <c r="L3791">
        <v>0</v>
      </c>
      <c r="M3791">
        <v>0</v>
      </c>
      <c r="N3791">
        <v>0</v>
      </c>
    </row>
    <row r="3792" spans="1:14" x14ac:dyDescent="0.2">
      <c r="A3792" t="s">
        <v>8724</v>
      </c>
      <c r="B3792" t="s">
        <v>91</v>
      </c>
      <c r="C3792" t="s">
        <v>150</v>
      </c>
      <c r="D3792" t="s">
        <v>4931</v>
      </c>
      <c r="E3792">
        <v>2</v>
      </c>
      <c r="F3792">
        <v>0</v>
      </c>
      <c r="G3792">
        <v>2</v>
      </c>
      <c r="H3792">
        <v>0</v>
      </c>
      <c r="I3792">
        <v>0</v>
      </c>
      <c r="J3792">
        <v>0</v>
      </c>
      <c r="K3792">
        <v>0</v>
      </c>
      <c r="L3792">
        <v>0</v>
      </c>
      <c r="M3792">
        <v>0</v>
      </c>
      <c r="N3792">
        <v>0</v>
      </c>
    </row>
    <row r="3793" spans="1:14" x14ac:dyDescent="0.2">
      <c r="A3793" t="s">
        <v>8725</v>
      </c>
      <c r="B3793" t="s">
        <v>91</v>
      </c>
      <c r="C3793" t="s">
        <v>150</v>
      </c>
      <c r="D3793" t="s">
        <v>4933</v>
      </c>
      <c r="E3793">
        <v>0</v>
      </c>
      <c r="F3793">
        <v>0</v>
      </c>
      <c r="G3793">
        <v>0</v>
      </c>
      <c r="H3793">
        <v>0</v>
      </c>
      <c r="I3793">
        <v>0</v>
      </c>
      <c r="J3793">
        <v>2</v>
      </c>
      <c r="K3793">
        <v>0</v>
      </c>
      <c r="L3793">
        <v>0</v>
      </c>
      <c r="M3793">
        <v>0</v>
      </c>
      <c r="N3793">
        <v>0</v>
      </c>
    </row>
    <row r="3794" spans="1:14" x14ac:dyDescent="0.2">
      <c r="A3794" t="s">
        <v>8726</v>
      </c>
      <c r="B3794" t="s">
        <v>91</v>
      </c>
      <c r="C3794" t="s">
        <v>150</v>
      </c>
      <c r="D3794" t="s">
        <v>4935</v>
      </c>
      <c r="E3794">
        <v>2</v>
      </c>
      <c r="F3794">
        <v>0</v>
      </c>
      <c r="G3794">
        <v>2</v>
      </c>
      <c r="H3794">
        <v>0</v>
      </c>
      <c r="I3794">
        <v>0</v>
      </c>
      <c r="J3794">
        <v>0</v>
      </c>
      <c r="K3794">
        <v>0</v>
      </c>
      <c r="L3794">
        <v>0</v>
      </c>
      <c r="M3794">
        <v>0</v>
      </c>
      <c r="N3794">
        <v>0</v>
      </c>
    </row>
    <row r="3795" spans="1:14" x14ac:dyDescent="0.2">
      <c r="A3795" t="s">
        <v>8727</v>
      </c>
      <c r="B3795" t="s">
        <v>91</v>
      </c>
      <c r="C3795" t="s">
        <v>150</v>
      </c>
      <c r="D3795" t="s">
        <v>4937</v>
      </c>
      <c r="E3795">
        <v>2</v>
      </c>
      <c r="F3795">
        <v>0</v>
      </c>
      <c r="G3795">
        <v>2</v>
      </c>
      <c r="H3795">
        <v>0</v>
      </c>
      <c r="I3795">
        <v>0</v>
      </c>
      <c r="J3795">
        <v>0</v>
      </c>
      <c r="K3795">
        <v>0</v>
      </c>
      <c r="L3795">
        <v>0</v>
      </c>
      <c r="M3795">
        <v>0</v>
      </c>
      <c r="N3795">
        <v>0</v>
      </c>
    </row>
    <row r="3796" spans="1:14" x14ac:dyDescent="0.2">
      <c r="A3796" t="s">
        <v>8728</v>
      </c>
      <c r="B3796" t="s">
        <v>91</v>
      </c>
      <c r="C3796" t="s">
        <v>150</v>
      </c>
      <c r="D3796" t="s">
        <v>4939</v>
      </c>
      <c r="E3796">
        <v>0</v>
      </c>
      <c r="F3796">
        <v>0</v>
      </c>
      <c r="G3796">
        <v>0</v>
      </c>
      <c r="H3796">
        <v>0</v>
      </c>
      <c r="I3796">
        <v>0</v>
      </c>
      <c r="J3796">
        <v>2</v>
      </c>
      <c r="K3796">
        <v>0</v>
      </c>
      <c r="L3796">
        <v>0</v>
      </c>
      <c r="M3796">
        <v>0</v>
      </c>
      <c r="N3796">
        <v>0</v>
      </c>
    </row>
    <row r="3797" spans="1:14" x14ac:dyDescent="0.2">
      <c r="A3797" t="s">
        <v>8729</v>
      </c>
      <c r="B3797" t="s">
        <v>91</v>
      </c>
      <c r="C3797" t="s">
        <v>150</v>
      </c>
      <c r="D3797" t="s">
        <v>4941</v>
      </c>
      <c r="E3797">
        <v>2</v>
      </c>
      <c r="F3797">
        <v>0</v>
      </c>
      <c r="G3797">
        <v>2</v>
      </c>
      <c r="H3797">
        <v>0</v>
      </c>
      <c r="I3797">
        <v>0</v>
      </c>
      <c r="J3797">
        <v>0</v>
      </c>
      <c r="K3797">
        <v>0</v>
      </c>
      <c r="L3797">
        <v>0</v>
      </c>
      <c r="M3797">
        <v>0</v>
      </c>
      <c r="N3797">
        <v>0</v>
      </c>
    </row>
    <row r="3798" spans="1:14" x14ac:dyDescent="0.2">
      <c r="A3798" t="s">
        <v>8730</v>
      </c>
      <c r="B3798" t="s">
        <v>91</v>
      </c>
      <c r="C3798" t="s">
        <v>150</v>
      </c>
      <c r="D3798" t="s">
        <v>4943</v>
      </c>
      <c r="E3798">
        <v>0</v>
      </c>
      <c r="F3798">
        <v>0</v>
      </c>
      <c r="G3798">
        <v>0</v>
      </c>
      <c r="H3798">
        <v>0</v>
      </c>
      <c r="I3798">
        <v>0</v>
      </c>
      <c r="J3798">
        <v>2</v>
      </c>
      <c r="K3798">
        <v>0</v>
      </c>
      <c r="L3798">
        <v>0</v>
      </c>
      <c r="M3798">
        <v>0</v>
      </c>
      <c r="N3798">
        <v>0</v>
      </c>
    </row>
    <row r="3799" spans="1:14" x14ac:dyDescent="0.2">
      <c r="A3799" t="s">
        <v>8731</v>
      </c>
      <c r="B3799" t="s">
        <v>91</v>
      </c>
      <c r="C3799" t="s">
        <v>150</v>
      </c>
      <c r="D3799" t="s">
        <v>4925</v>
      </c>
      <c r="E3799">
        <v>0</v>
      </c>
      <c r="F3799">
        <v>0</v>
      </c>
      <c r="G3799">
        <v>0</v>
      </c>
      <c r="H3799">
        <v>0</v>
      </c>
      <c r="I3799">
        <v>0</v>
      </c>
      <c r="J3799">
        <v>0</v>
      </c>
      <c r="K3799">
        <v>1</v>
      </c>
      <c r="L3799">
        <v>1</v>
      </c>
      <c r="M3799">
        <v>0</v>
      </c>
      <c r="N3799">
        <v>0</v>
      </c>
    </row>
    <row r="3800" spans="1:14" x14ac:dyDescent="0.2">
      <c r="A3800" t="s">
        <v>8732</v>
      </c>
      <c r="B3800" t="s">
        <v>91</v>
      </c>
      <c r="C3800" t="s">
        <v>150</v>
      </c>
      <c r="D3800" t="s">
        <v>4927</v>
      </c>
      <c r="E3800">
        <v>0</v>
      </c>
      <c r="F3800">
        <v>0</v>
      </c>
      <c r="G3800">
        <v>0</v>
      </c>
      <c r="H3800">
        <v>0</v>
      </c>
      <c r="I3800">
        <v>0</v>
      </c>
      <c r="J3800">
        <v>0</v>
      </c>
      <c r="K3800">
        <v>0</v>
      </c>
      <c r="L3800">
        <v>0</v>
      </c>
      <c r="M3800">
        <v>0</v>
      </c>
      <c r="N3800">
        <v>0</v>
      </c>
    </row>
    <row r="3801" spans="1:14" x14ac:dyDescent="0.2">
      <c r="A3801" t="s">
        <v>8733</v>
      </c>
      <c r="B3801" t="s">
        <v>91</v>
      </c>
      <c r="C3801" t="s">
        <v>151</v>
      </c>
      <c r="D3801" t="s">
        <v>4929</v>
      </c>
      <c r="E3801">
        <v>1</v>
      </c>
      <c r="F3801">
        <v>1</v>
      </c>
      <c r="G3801">
        <v>0</v>
      </c>
      <c r="H3801">
        <v>0</v>
      </c>
      <c r="I3801">
        <v>0</v>
      </c>
      <c r="J3801">
        <v>2</v>
      </c>
      <c r="K3801">
        <v>0</v>
      </c>
      <c r="L3801">
        <v>0</v>
      </c>
      <c r="M3801">
        <v>0</v>
      </c>
      <c r="N3801">
        <v>0</v>
      </c>
    </row>
    <row r="3802" spans="1:14" x14ac:dyDescent="0.2">
      <c r="A3802" t="s">
        <v>8734</v>
      </c>
      <c r="B3802" t="s">
        <v>91</v>
      </c>
      <c r="C3802" t="s">
        <v>151</v>
      </c>
      <c r="D3802" t="s">
        <v>4931</v>
      </c>
      <c r="E3802">
        <v>3</v>
      </c>
      <c r="F3802">
        <v>1</v>
      </c>
      <c r="G3802">
        <v>2</v>
      </c>
      <c r="H3802">
        <v>0</v>
      </c>
      <c r="I3802">
        <v>0</v>
      </c>
      <c r="J3802">
        <v>0</v>
      </c>
      <c r="K3802">
        <v>0</v>
      </c>
      <c r="L3802">
        <v>0</v>
      </c>
      <c r="M3802">
        <v>0</v>
      </c>
      <c r="N3802">
        <v>0</v>
      </c>
    </row>
    <row r="3803" spans="1:14" x14ac:dyDescent="0.2">
      <c r="A3803" t="s">
        <v>8735</v>
      </c>
      <c r="B3803" t="s">
        <v>91</v>
      </c>
      <c r="C3803" t="s">
        <v>151</v>
      </c>
      <c r="D3803" t="s">
        <v>4933</v>
      </c>
      <c r="E3803">
        <v>2</v>
      </c>
      <c r="F3803">
        <v>1</v>
      </c>
      <c r="G3803">
        <v>1</v>
      </c>
      <c r="H3803">
        <v>0</v>
      </c>
      <c r="I3803">
        <v>0</v>
      </c>
      <c r="J3803">
        <v>1</v>
      </c>
      <c r="K3803">
        <v>0</v>
      </c>
      <c r="L3803">
        <v>0</v>
      </c>
      <c r="M3803">
        <v>0</v>
      </c>
      <c r="N3803">
        <v>0</v>
      </c>
    </row>
    <row r="3804" spans="1:14" x14ac:dyDescent="0.2">
      <c r="A3804" t="s">
        <v>8736</v>
      </c>
      <c r="B3804" t="s">
        <v>91</v>
      </c>
      <c r="C3804" t="s">
        <v>151</v>
      </c>
      <c r="D3804" t="s">
        <v>4935</v>
      </c>
      <c r="E3804">
        <v>3</v>
      </c>
      <c r="F3804">
        <v>1</v>
      </c>
      <c r="G3804">
        <v>2</v>
      </c>
      <c r="H3804">
        <v>0</v>
      </c>
      <c r="I3804">
        <v>0</v>
      </c>
      <c r="J3804">
        <v>0</v>
      </c>
      <c r="K3804">
        <v>0</v>
      </c>
      <c r="L3804">
        <v>0</v>
      </c>
      <c r="M3804">
        <v>0</v>
      </c>
      <c r="N3804">
        <v>0</v>
      </c>
    </row>
    <row r="3805" spans="1:14" x14ac:dyDescent="0.2">
      <c r="A3805" t="s">
        <v>8737</v>
      </c>
      <c r="B3805" t="s">
        <v>91</v>
      </c>
      <c r="C3805" t="s">
        <v>151</v>
      </c>
      <c r="D3805" t="s">
        <v>4937</v>
      </c>
      <c r="E3805">
        <v>1</v>
      </c>
      <c r="F3805">
        <v>1</v>
      </c>
      <c r="G3805">
        <v>0</v>
      </c>
      <c r="H3805">
        <v>0</v>
      </c>
      <c r="I3805">
        <v>0</v>
      </c>
      <c r="J3805">
        <v>2</v>
      </c>
      <c r="K3805">
        <v>0</v>
      </c>
      <c r="L3805">
        <v>0</v>
      </c>
      <c r="M3805">
        <v>0</v>
      </c>
      <c r="N3805">
        <v>0</v>
      </c>
    </row>
    <row r="3806" spans="1:14" x14ac:dyDescent="0.2">
      <c r="A3806" t="s">
        <v>8738</v>
      </c>
      <c r="B3806" t="s">
        <v>91</v>
      </c>
      <c r="C3806" t="s">
        <v>151</v>
      </c>
      <c r="D3806" t="s">
        <v>4939</v>
      </c>
      <c r="E3806">
        <v>2</v>
      </c>
      <c r="F3806">
        <v>2</v>
      </c>
      <c r="G3806">
        <v>0</v>
      </c>
      <c r="H3806">
        <v>0</v>
      </c>
      <c r="I3806">
        <v>0</v>
      </c>
      <c r="J3806">
        <v>1</v>
      </c>
      <c r="K3806">
        <v>0</v>
      </c>
      <c r="L3806">
        <v>0</v>
      </c>
      <c r="M3806">
        <v>0</v>
      </c>
      <c r="N3806">
        <v>0</v>
      </c>
    </row>
    <row r="3807" spans="1:14" x14ac:dyDescent="0.2">
      <c r="A3807" t="s">
        <v>8739</v>
      </c>
      <c r="B3807" t="s">
        <v>91</v>
      </c>
      <c r="C3807" t="s">
        <v>151</v>
      </c>
      <c r="D3807" t="s">
        <v>4941</v>
      </c>
      <c r="E3807">
        <v>1</v>
      </c>
      <c r="F3807">
        <v>0</v>
      </c>
      <c r="G3807">
        <v>1</v>
      </c>
      <c r="H3807">
        <v>0</v>
      </c>
      <c r="I3807">
        <v>0</v>
      </c>
      <c r="J3807">
        <v>2</v>
      </c>
      <c r="K3807">
        <v>0</v>
      </c>
      <c r="L3807">
        <v>0</v>
      </c>
      <c r="M3807">
        <v>0</v>
      </c>
      <c r="N3807">
        <v>0</v>
      </c>
    </row>
    <row r="3808" spans="1:14" x14ac:dyDescent="0.2">
      <c r="A3808" t="s">
        <v>8740</v>
      </c>
      <c r="B3808" t="s">
        <v>91</v>
      </c>
      <c r="C3808" t="s">
        <v>151</v>
      </c>
      <c r="D3808" t="s">
        <v>4943</v>
      </c>
      <c r="E3808">
        <v>2</v>
      </c>
      <c r="F3808">
        <v>1</v>
      </c>
      <c r="G3808">
        <v>1</v>
      </c>
      <c r="H3808">
        <v>0</v>
      </c>
      <c r="I3808">
        <v>0</v>
      </c>
      <c r="J3808">
        <v>1</v>
      </c>
      <c r="K3808">
        <v>0</v>
      </c>
      <c r="L3808">
        <v>0</v>
      </c>
      <c r="M3808">
        <v>0</v>
      </c>
      <c r="N3808">
        <v>0</v>
      </c>
    </row>
    <row r="3809" spans="1:14" x14ac:dyDescent="0.2">
      <c r="A3809" t="s">
        <v>8741</v>
      </c>
      <c r="B3809" t="s">
        <v>91</v>
      </c>
      <c r="C3809" t="s">
        <v>151</v>
      </c>
      <c r="D3809" t="s">
        <v>4925</v>
      </c>
      <c r="E3809">
        <v>0</v>
      </c>
      <c r="F3809">
        <v>0</v>
      </c>
      <c r="G3809">
        <v>0</v>
      </c>
      <c r="H3809">
        <v>0</v>
      </c>
      <c r="I3809">
        <v>0</v>
      </c>
      <c r="J3809">
        <v>0</v>
      </c>
      <c r="K3809">
        <v>1</v>
      </c>
      <c r="L3809">
        <v>1</v>
      </c>
      <c r="M3809">
        <v>0</v>
      </c>
      <c r="N3809">
        <v>0</v>
      </c>
    </row>
    <row r="3810" spans="1:14" x14ac:dyDescent="0.2">
      <c r="A3810" t="s">
        <v>8742</v>
      </c>
      <c r="B3810" t="s">
        <v>91</v>
      </c>
      <c r="C3810" t="s">
        <v>151</v>
      </c>
      <c r="D3810" t="s">
        <v>4927</v>
      </c>
      <c r="E3810">
        <v>0</v>
      </c>
      <c r="F3810">
        <v>0</v>
      </c>
      <c r="G3810">
        <v>0</v>
      </c>
      <c r="H3810">
        <v>0</v>
      </c>
      <c r="I3810">
        <v>0</v>
      </c>
      <c r="J3810">
        <v>0</v>
      </c>
      <c r="K3810">
        <v>0</v>
      </c>
      <c r="L3810">
        <v>0</v>
      </c>
      <c r="M3810">
        <v>0</v>
      </c>
      <c r="N3810">
        <v>0</v>
      </c>
    </row>
    <row r="3811" spans="1:14" x14ac:dyDescent="0.2">
      <c r="A3811" t="s">
        <v>8743</v>
      </c>
      <c r="B3811" t="s">
        <v>91</v>
      </c>
      <c r="C3811" t="s">
        <v>153</v>
      </c>
      <c r="D3811" t="s">
        <v>4929</v>
      </c>
      <c r="E3811">
        <v>1</v>
      </c>
      <c r="F3811">
        <v>0</v>
      </c>
      <c r="G3811">
        <v>1</v>
      </c>
      <c r="H3811">
        <v>0</v>
      </c>
      <c r="I3811">
        <v>0</v>
      </c>
      <c r="J3811">
        <v>1</v>
      </c>
      <c r="K3811">
        <v>0</v>
      </c>
      <c r="L3811">
        <v>0</v>
      </c>
      <c r="M3811">
        <v>0</v>
      </c>
      <c r="N3811">
        <v>0</v>
      </c>
    </row>
    <row r="3812" spans="1:14" x14ac:dyDescent="0.2">
      <c r="A3812" t="s">
        <v>8744</v>
      </c>
      <c r="B3812" t="s">
        <v>91</v>
      </c>
      <c r="C3812" t="s">
        <v>153</v>
      </c>
      <c r="D3812" t="s">
        <v>4931</v>
      </c>
      <c r="E3812">
        <v>2</v>
      </c>
      <c r="F3812">
        <v>1</v>
      </c>
      <c r="G3812">
        <v>1</v>
      </c>
      <c r="H3812">
        <v>0</v>
      </c>
      <c r="I3812">
        <v>0</v>
      </c>
      <c r="J3812">
        <v>0</v>
      </c>
      <c r="K3812">
        <v>0</v>
      </c>
      <c r="L3812">
        <v>0</v>
      </c>
      <c r="M3812">
        <v>0</v>
      </c>
      <c r="N3812">
        <v>0</v>
      </c>
    </row>
    <row r="3813" spans="1:14" x14ac:dyDescent="0.2">
      <c r="A3813" t="s">
        <v>8745</v>
      </c>
      <c r="B3813" t="s">
        <v>91</v>
      </c>
      <c r="C3813" t="s">
        <v>153</v>
      </c>
      <c r="D3813" t="s">
        <v>4933</v>
      </c>
      <c r="E3813">
        <v>1</v>
      </c>
      <c r="F3813">
        <v>1</v>
      </c>
      <c r="G3813">
        <v>0</v>
      </c>
      <c r="H3813">
        <v>0</v>
      </c>
      <c r="I3813">
        <v>0</v>
      </c>
      <c r="J3813">
        <v>1</v>
      </c>
      <c r="K3813">
        <v>0</v>
      </c>
      <c r="L3813">
        <v>0</v>
      </c>
      <c r="M3813">
        <v>0</v>
      </c>
      <c r="N3813">
        <v>0</v>
      </c>
    </row>
    <row r="3814" spans="1:14" x14ac:dyDescent="0.2">
      <c r="A3814" t="s">
        <v>8746</v>
      </c>
      <c r="B3814" t="s">
        <v>91</v>
      </c>
      <c r="C3814" t="s">
        <v>153</v>
      </c>
      <c r="D3814" t="s">
        <v>4935</v>
      </c>
      <c r="E3814">
        <v>2</v>
      </c>
      <c r="F3814">
        <v>1</v>
      </c>
      <c r="G3814">
        <v>1</v>
      </c>
      <c r="H3814">
        <v>0</v>
      </c>
      <c r="I3814">
        <v>0</v>
      </c>
      <c r="J3814">
        <v>0</v>
      </c>
      <c r="K3814">
        <v>0</v>
      </c>
      <c r="L3814">
        <v>0</v>
      </c>
      <c r="M3814">
        <v>0</v>
      </c>
      <c r="N3814">
        <v>0</v>
      </c>
    </row>
    <row r="3815" spans="1:14" x14ac:dyDescent="0.2">
      <c r="A3815" t="s">
        <v>8747</v>
      </c>
      <c r="B3815" t="s">
        <v>91</v>
      </c>
      <c r="C3815" t="s">
        <v>153</v>
      </c>
      <c r="D3815" t="s">
        <v>4937</v>
      </c>
      <c r="E3815">
        <v>1</v>
      </c>
      <c r="F3815">
        <v>0</v>
      </c>
      <c r="G3815">
        <v>1</v>
      </c>
      <c r="H3815">
        <v>0</v>
      </c>
      <c r="I3815">
        <v>0</v>
      </c>
      <c r="J3815">
        <v>1</v>
      </c>
      <c r="K3815">
        <v>0</v>
      </c>
      <c r="L3815">
        <v>0</v>
      </c>
      <c r="M3815">
        <v>0</v>
      </c>
      <c r="N3815">
        <v>0</v>
      </c>
    </row>
    <row r="3816" spans="1:14" x14ac:dyDescent="0.2">
      <c r="A3816" t="s">
        <v>8748</v>
      </c>
      <c r="B3816" t="s">
        <v>91</v>
      </c>
      <c r="C3816" t="s">
        <v>153</v>
      </c>
      <c r="D3816" t="s">
        <v>4939</v>
      </c>
      <c r="E3816">
        <v>1</v>
      </c>
      <c r="F3816">
        <v>1</v>
      </c>
      <c r="G3816">
        <v>0</v>
      </c>
      <c r="H3816">
        <v>0</v>
      </c>
      <c r="I3816">
        <v>0</v>
      </c>
      <c r="J3816">
        <v>1</v>
      </c>
      <c r="K3816">
        <v>0</v>
      </c>
      <c r="L3816">
        <v>0</v>
      </c>
      <c r="M3816">
        <v>0</v>
      </c>
      <c r="N3816">
        <v>0</v>
      </c>
    </row>
    <row r="3817" spans="1:14" x14ac:dyDescent="0.2">
      <c r="A3817" t="s">
        <v>8749</v>
      </c>
      <c r="B3817" t="s">
        <v>91</v>
      </c>
      <c r="C3817" t="s">
        <v>153</v>
      </c>
      <c r="D3817" t="s">
        <v>4941</v>
      </c>
      <c r="E3817">
        <v>1</v>
      </c>
      <c r="F3817">
        <v>0</v>
      </c>
      <c r="G3817">
        <v>1</v>
      </c>
      <c r="H3817">
        <v>0</v>
      </c>
      <c r="I3817">
        <v>0</v>
      </c>
      <c r="J3817">
        <v>1</v>
      </c>
      <c r="K3817">
        <v>0</v>
      </c>
      <c r="L3817">
        <v>0</v>
      </c>
      <c r="M3817">
        <v>0</v>
      </c>
      <c r="N3817">
        <v>0</v>
      </c>
    </row>
    <row r="3818" spans="1:14" x14ac:dyDescent="0.2">
      <c r="A3818" t="s">
        <v>8750</v>
      </c>
      <c r="B3818" t="s">
        <v>91</v>
      </c>
      <c r="C3818" t="s">
        <v>153</v>
      </c>
      <c r="D3818" t="s">
        <v>4943</v>
      </c>
      <c r="E3818">
        <v>1</v>
      </c>
      <c r="F3818">
        <v>1</v>
      </c>
      <c r="G3818">
        <v>0</v>
      </c>
      <c r="H3818">
        <v>0</v>
      </c>
      <c r="I3818">
        <v>0</v>
      </c>
      <c r="J3818">
        <v>1</v>
      </c>
      <c r="K3818">
        <v>0</v>
      </c>
      <c r="L3818">
        <v>0</v>
      </c>
      <c r="M3818">
        <v>0</v>
      </c>
      <c r="N3818">
        <v>0</v>
      </c>
    </row>
    <row r="3819" spans="1:14" x14ac:dyDescent="0.2">
      <c r="A3819" t="s">
        <v>8751</v>
      </c>
      <c r="B3819" t="s">
        <v>91</v>
      </c>
      <c r="C3819" t="s">
        <v>153</v>
      </c>
      <c r="D3819" t="s">
        <v>4925</v>
      </c>
      <c r="E3819">
        <v>0</v>
      </c>
      <c r="F3819">
        <v>0</v>
      </c>
      <c r="G3819">
        <v>0</v>
      </c>
      <c r="H3819">
        <v>0</v>
      </c>
      <c r="I3819">
        <v>0</v>
      </c>
      <c r="J3819">
        <v>0</v>
      </c>
      <c r="K3819">
        <v>2</v>
      </c>
      <c r="L3819">
        <v>2</v>
      </c>
      <c r="M3819">
        <v>0</v>
      </c>
      <c r="N3819">
        <v>0</v>
      </c>
    </row>
    <row r="3820" spans="1:14" x14ac:dyDescent="0.2">
      <c r="A3820" t="s">
        <v>8752</v>
      </c>
      <c r="B3820" t="s">
        <v>91</v>
      </c>
      <c r="C3820" t="s">
        <v>153</v>
      </c>
      <c r="D3820" t="s">
        <v>4927</v>
      </c>
      <c r="E3820">
        <v>0</v>
      </c>
      <c r="F3820">
        <v>0</v>
      </c>
      <c r="G3820">
        <v>0</v>
      </c>
      <c r="H3820">
        <v>0</v>
      </c>
      <c r="I3820">
        <v>0</v>
      </c>
      <c r="J3820">
        <v>0</v>
      </c>
      <c r="K3820">
        <v>2</v>
      </c>
      <c r="L3820">
        <v>2</v>
      </c>
      <c r="M3820">
        <v>0</v>
      </c>
      <c r="N3820">
        <v>0</v>
      </c>
    </row>
    <row r="3821" spans="1:14" x14ac:dyDescent="0.2">
      <c r="A3821" t="s">
        <v>8753</v>
      </c>
      <c r="B3821" t="s">
        <v>91</v>
      </c>
      <c r="C3821" t="s">
        <v>156</v>
      </c>
      <c r="D3821" t="s">
        <v>4929</v>
      </c>
      <c r="E3821">
        <v>3</v>
      </c>
      <c r="F3821">
        <v>1</v>
      </c>
      <c r="G3821">
        <v>2</v>
      </c>
      <c r="H3821">
        <v>0</v>
      </c>
      <c r="I3821">
        <v>0</v>
      </c>
      <c r="J3821">
        <v>0</v>
      </c>
      <c r="K3821">
        <v>0</v>
      </c>
      <c r="L3821">
        <v>0</v>
      </c>
      <c r="M3821">
        <v>0</v>
      </c>
      <c r="N3821">
        <v>0</v>
      </c>
    </row>
    <row r="3822" spans="1:14" x14ac:dyDescent="0.2">
      <c r="A3822" t="s">
        <v>8754</v>
      </c>
      <c r="B3822" t="s">
        <v>91</v>
      </c>
      <c r="C3822" t="s">
        <v>156</v>
      </c>
      <c r="D3822" t="s">
        <v>4931</v>
      </c>
      <c r="E3822">
        <v>3</v>
      </c>
      <c r="F3822">
        <v>1</v>
      </c>
      <c r="G3822">
        <v>2</v>
      </c>
      <c r="H3822">
        <v>0</v>
      </c>
      <c r="I3822">
        <v>0</v>
      </c>
      <c r="J3822">
        <v>0</v>
      </c>
      <c r="K3822">
        <v>0</v>
      </c>
      <c r="L3822">
        <v>0</v>
      </c>
      <c r="M3822">
        <v>0</v>
      </c>
      <c r="N3822">
        <v>0</v>
      </c>
    </row>
    <row r="3823" spans="1:14" x14ac:dyDescent="0.2">
      <c r="A3823" t="s">
        <v>8755</v>
      </c>
      <c r="B3823" t="s">
        <v>91</v>
      </c>
      <c r="C3823" t="s">
        <v>156</v>
      </c>
      <c r="D3823" t="s">
        <v>4933</v>
      </c>
      <c r="E3823">
        <v>0</v>
      </c>
      <c r="F3823">
        <v>0</v>
      </c>
      <c r="G3823">
        <v>0</v>
      </c>
      <c r="H3823">
        <v>0</v>
      </c>
      <c r="I3823">
        <v>0</v>
      </c>
      <c r="J3823">
        <v>3</v>
      </c>
      <c r="K3823">
        <v>0</v>
      </c>
      <c r="L3823">
        <v>0</v>
      </c>
      <c r="M3823">
        <v>0</v>
      </c>
      <c r="N3823">
        <v>0</v>
      </c>
    </row>
    <row r="3824" spans="1:14" x14ac:dyDescent="0.2">
      <c r="A3824" t="s">
        <v>8756</v>
      </c>
      <c r="B3824" t="s">
        <v>91</v>
      </c>
      <c r="C3824" t="s">
        <v>156</v>
      </c>
      <c r="D3824" t="s">
        <v>4935</v>
      </c>
      <c r="E3824">
        <v>3</v>
      </c>
      <c r="F3824">
        <v>1</v>
      </c>
      <c r="G3824">
        <v>2</v>
      </c>
      <c r="H3824">
        <v>0</v>
      </c>
      <c r="I3824">
        <v>0</v>
      </c>
      <c r="J3824">
        <v>0</v>
      </c>
      <c r="K3824">
        <v>0</v>
      </c>
      <c r="L3824">
        <v>0</v>
      </c>
      <c r="M3824">
        <v>0</v>
      </c>
      <c r="N3824">
        <v>0</v>
      </c>
    </row>
    <row r="3825" spans="1:14" x14ac:dyDescent="0.2">
      <c r="A3825" t="s">
        <v>8757</v>
      </c>
      <c r="B3825" t="s">
        <v>91</v>
      </c>
      <c r="C3825" t="s">
        <v>156</v>
      </c>
      <c r="D3825" t="s">
        <v>4937</v>
      </c>
      <c r="E3825">
        <v>3</v>
      </c>
      <c r="F3825">
        <v>1</v>
      </c>
      <c r="G3825">
        <v>2</v>
      </c>
      <c r="H3825">
        <v>0</v>
      </c>
      <c r="I3825">
        <v>0</v>
      </c>
      <c r="J3825">
        <v>0</v>
      </c>
      <c r="K3825">
        <v>0</v>
      </c>
      <c r="L3825">
        <v>0</v>
      </c>
      <c r="M3825">
        <v>0</v>
      </c>
      <c r="N3825">
        <v>0</v>
      </c>
    </row>
    <row r="3826" spans="1:14" x14ac:dyDescent="0.2">
      <c r="A3826" t="s">
        <v>8758</v>
      </c>
      <c r="B3826" t="s">
        <v>91</v>
      </c>
      <c r="C3826" t="s">
        <v>156</v>
      </c>
      <c r="D3826" t="s">
        <v>4939</v>
      </c>
      <c r="E3826">
        <v>0</v>
      </c>
      <c r="F3826">
        <v>0</v>
      </c>
      <c r="G3826">
        <v>0</v>
      </c>
      <c r="H3826">
        <v>0</v>
      </c>
      <c r="I3826">
        <v>0</v>
      </c>
      <c r="J3826">
        <v>3</v>
      </c>
      <c r="K3826">
        <v>0</v>
      </c>
      <c r="L3826">
        <v>0</v>
      </c>
      <c r="M3826">
        <v>0</v>
      </c>
      <c r="N3826">
        <v>0</v>
      </c>
    </row>
    <row r="3827" spans="1:14" x14ac:dyDescent="0.2">
      <c r="A3827" t="s">
        <v>8759</v>
      </c>
      <c r="B3827" t="s">
        <v>91</v>
      </c>
      <c r="C3827" t="s">
        <v>156</v>
      </c>
      <c r="D3827" t="s">
        <v>4941</v>
      </c>
      <c r="E3827">
        <v>3</v>
      </c>
      <c r="F3827">
        <v>1</v>
      </c>
      <c r="G3827">
        <v>2</v>
      </c>
      <c r="H3827">
        <v>0</v>
      </c>
      <c r="I3827">
        <v>0</v>
      </c>
      <c r="J3827">
        <v>0</v>
      </c>
      <c r="K3827">
        <v>0</v>
      </c>
      <c r="L3827">
        <v>0</v>
      </c>
      <c r="M3827">
        <v>0</v>
      </c>
      <c r="N3827">
        <v>0</v>
      </c>
    </row>
    <row r="3828" spans="1:14" x14ac:dyDescent="0.2">
      <c r="A3828" t="s">
        <v>8760</v>
      </c>
      <c r="B3828" t="s">
        <v>91</v>
      </c>
      <c r="C3828" t="s">
        <v>156</v>
      </c>
      <c r="D3828" t="s">
        <v>4943</v>
      </c>
      <c r="E3828">
        <v>0</v>
      </c>
      <c r="F3828">
        <v>0</v>
      </c>
      <c r="G3828">
        <v>0</v>
      </c>
      <c r="H3828">
        <v>0</v>
      </c>
      <c r="I3828">
        <v>0</v>
      </c>
      <c r="J3828">
        <v>3</v>
      </c>
      <c r="K3828">
        <v>0</v>
      </c>
      <c r="L3828">
        <v>0</v>
      </c>
      <c r="M3828">
        <v>0</v>
      </c>
      <c r="N3828">
        <v>0</v>
      </c>
    </row>
    <row r="3829" spans="1:14" x14ac:dyDescent="0.2">
      <c r="A3829" t="s">
        <v>8761</v>
      </c>
      <c r="B3829" t="s">
        <v>91</v>
      </c>
      <c r="C3829" t="s">
        <v>156</v>
      </c>
      <c r="D3829" t="s">
        <v>4925</v>
      </c>
      <c r="E3829">
        <v>0</v>
      </c>
      <c r="F3829">
        <v>0</v>
      </c>
      <c r="G3829">
        <v>0</v>
      </c>
      <c r="H3829">
        <v>0</v>
      </c>
      <c r="I3829">
        <v>0</v>
      </c>
      <c r="J3829">
        <v>0</v>
      </c>
      <c r="K3829">
        <v>2</v>
      </c>
      <c r="L3829">
        <v>2</v>
      </c>
      <c r="M3829">
        <v>0</v>
      </c>
      <c r="N3829">
        <v>0</v>
      </c>
    </row>
    <row r="3830" spans="1:14" x14ac:dyDescent="0.2">
      <c r="A3830" t="s">
        <v>8762</v>
      </c>
      <c r="B3830" t="s">
        <v>91</v>
      </c>
      <c r="C3830" t="s">
        <v>156</v>
      </c>
      <c r="D3830" t="s">
        <v>4927</v>
      </c>
      <c r="E3830">
        <v>0</v>
      </c>
      <c r="F3830">
        <v>0</v>
      </c>
      <c r="G3830">
        <v>0</v>
      </c>
      <c r="H3830">
        <v>0</v>
      </c>
      <c r="I3830">
        <v>0</v>
      </c>
      <c r="J3830">
        <v>0</v>
      </c>
      <c r="K3830">
        <v>2</v>
      </c>
      <c r="L3830">
        <v>2</v>
      </c>
      <c r="M3830">
        <v>0</v>
      </c>
      <c r="N3830">
        <v>0</v>
      </c>
    </row>
    <row r="3831" spans="1:14" x14ac:dyDescent="0.2">
      <c r="A3831" t="s">
        <v>8763</v>
      </c>
      <c r="B3831" t="s">
        <v>91</v>
      </c>
      <c r="C3831" t="s">
        <v>157</v>
      </c>
      <c r="D3831" t="s">
        <v>4929</v>
      </c>
      <c r="E3831">
        <v>1</v>
      </c>
      <c r="F3831">
        <v>0</v>
      </c>
      <c r="G3831">
        <v>1</v>
      </c>
      <c r="H3831">
        <v>0</v>
      </c>
      <c r="I3831">
        <v>0</v>
      </c>
      <c r="J3831">
        <v>1</v>
      </c>
      <c r="K3831">
        <v>0</v>
      </c>
      <c r="L3831">
        <v>0</v>
      </c>
      <c r="M3831">
        <v>0</v>
      </c>
      <c r="N3831">
        <v>0</v>
      </c>
    </row>
    <row r="3832" spans="1:14" x14ac:dyDescent="0.2">
      <c r="A3832" t="s">
        <v>8764</v>
      </c>
      <c r="B3832" t="s">
        <v>91</v>
      </c>
      <c r="C3832" t="s">
        <v>157</v>
      </c>
      <c r="D3832" t="s">
        <v>4931</v>
      </c>
      <c r="E3832">
        <v>2</v>
      </c>
      <c r="F3832">
        <v>0</v>
      </c>
      <c r="G3832">
        <v>2</v>
      </c>
      <c r="H3832">
        <v>0</v>
      </c>
      <c r="I3832">
        <v>0</v>
      </c>
      <c r="J3832">
        <v>0</v>
      </c>
      <c r="K3832">
        <v>0</v>
      </c>
      <c r="L3832">
        <v>0</v>
      </c>
      <c r="M3832">
        <v>0</v>
      </c>
      <c r="N3832">
        <v>0</v>
      </c>
    </row>
    <row r="3833" spans="1:14" x14ac:dyDescent="0.2">
      <c r="A3833" t="s">
        <v>8765</v>
      </c>
      <c r="B3833" t="s">
        <v>91</v>
      </c>
      <c r="C3833" t="s">
        <v>157</v>
      </c>
      <c r="D3833" t="s">
        <v>4933</v>
      </c>
      <c r="E3833">
        <v>1</v>
      </c>
      <c r="F3833">
        <v>0</v>
      </c>
      <c r="G3833">
        <v>1</v>
      </c>
      <c r="H3833">
        <v>0</v>
      </c>
      <c r="I3833">
        <v>0</v>
      </c>
      <c r="J3833">
        <v>1</v>
      </c>
      <c r="K3833">
        <v>0</v>
      </c>
      <c r="L3833">
        <v>0</v>
      </c>
      <c r="M3833">
        <v>0</v>
      </c>
      <c r="N3833">
        <v>0</v>
      </c>
    </row>
    <row r="3834" spans="1:14" x14ac:dyDescent="0.2">
      <c r="A3834" t="s">
        <v>8766</v>
      </c>
      <c r="B3834" t="s">
        <v>91</v>
      </c>
      <c r="C3834" t="s">
        <v>157</v>
      </c>
      <c r="D3834" t="s">
        <v>4935</v>
      </c>
      <c r="E3834">
        <v>2</v>
      </c>
      <c r="F3834">
        <v>0</v>
      </c>
      <c r="G3834">
        <v>2</v>
      </c>
      <c r="H3834">
        <v>0</v>
      </c>
      <c r="I3834">
        <v>0</v>
      </c>
      <c r="J3834">
        <v>0</v>
      </c>
      <c r="K3834">
        <v>0</v>
      </c>
      <c r="L3834">
        <v>0</v>
      </c>
      <c r="M3834">
        <v>0</v>
      </c>
      <c r="N3834">
        <v>0</v>
      </c>
    </row>
    <row r="3835" spans="1:14" x14ac:dyDescent="0.2">
      <c r="A3835" t="s">
        <v>8767</v>
      </c>
      <c r="B3835" t="s">
        <v>91</v>
      </c>
      <c r="C3835" t="s">
        <v>157</v>
      </c>
      <c r="D3835" t="s">
        <v>4937</v>
      </c>
      <c r="E3835">
        <v>1</v>
      </c>
      <c r="F3835">
        <v>0</v>
      </c>
      <c r="G3835">
        <v>1</v>
      </c>
      <c r="H3835">
        <v>0</v>
      </c>
      <c r="I3835">
        <v>0</v>
      </c>
      <c r="J3835">
        <v>1</v>
      </c>
      <c r="K3835">
        <v>0</v>
      </c>
      <c r="L3835">
        <v>0</v>
      </c>
      <c r="M3835">
        <v>0</v>
      </c>
      <c r="N3835">
        <v>0</v>
      </c>
    </row>
    <row r="3836" spans="1:14" x14ac:dyDescent="0.2">
      <c r="A3836" t="s">
        <v>8768</v>
      </c>
      <c r="B3836" t="s">
        <v>91</v>
      </c>
      <c r="C3836" t="s">
        <v>157</v>
      </c>
      <c r="D3836" t="s">
        <v>4939</v>
      </c>
      <c r="E3836">
        <v>1</v>
      </c>
      <c r="F3836">
        <v>0</v>
      </c>
      <c r="G3836">
        <v>1</v>
      </c>
      <c r="H3836">
        <v>0</v>
      </c>
      <c r="I3836">
        <v>0</v>
      </c>
      <c r="J3836">
        <v>1</v>
      </c>
      <c r="K3836">
        <v>0</v>
      </c>
      <c r="L3836">
        <v>0</v>
      </c>
      <c r="M3836">
        <v>0</v>
      </c>
      <c r="N3836">
        <v>0</v>
      </c>
    </row>
    <row r="3837" spans="1:14" x14ac:dyDescent="0.2">
      <c r="A3837" t="s">
        <v>8769</v>
      </c>
      <c r="B3837" t="s">
        <v>91</v>
      </c>
      <c r="C3837" t="s">
        <v>157</v>
      </c>
      <c r="D3837" t="s">
        <v>4941</v>
      </c>
      <c r="E3837">
        <v>1</v>
      </c>
      <c r="F3837">
        <v>0</v>
      </c>
      <c r="G3837">
        <v>1</v>
      </c>
      <c r="H3837">
        <v>0</v>
      </c>
      <c r="I3837">
        <v>0</v>
      </c>
      <c r="J3837">
        <v>1</v>
      </c>
      <c r="K3837">
        <v>0</v>
      </c>
      <c r="L3837">
        <v>0</v>
      </c>
      <c r="M3837">
        <v>0</v>
      </c>
      <c r="N3837">
        <v>0</v>
      </c>
    </row>
    <row r="3838" spans="1:14" x14ac:dyDescent="0.2">
      <c r="A3838" t="s">
        <v>8770</v>
      </c>
      <c r="B3838" t="s">
        <v>91</v>
      </c>
      <c r="C3838" t="s">
        <v>157</v>
      </c>
      <c r="D3838" t="s">
        <v>4943</v>
      </c>
      <c r="E3838">
        <v>1</v>
      </c>
      <c r="F3838">
        <v>0</v>
      </c>
      <c r="G3838">
        <v>1</v>
      </c>
      <c r="H3838">
        <v>0</v>
      </c>
      <c r="I3838">
        <v>0</v>
      </c>
      <c r="J3838">
        <v>1</v>
      </c>
      <c r="K3838">
        <v>0</v>
      </c>
      <c r="L3838">
        <v>0</v>
      </c>
      <c r="M3838">
        <v>0</v>
      </c>
      <c r="N3838">
        <v>0</v>
      </c>
    </row>
    <row r="3839" spans="1:14" x14ac:dyDescent="0.2">
      <c r="A3839" t="s">
        <v>8771</v>
      </c>
      <c r="B3839" t="s">
        <v>91</v>
      </c>
      <c r="C3839" t="s">
        <v>157</v>
      </c>
      <c r="D3839" t="s">
        <v>4925</v>
      </c>
      <c r="E3839">
        <v>0</v>
      </c>
      <c r="F3839">
        <v>0</v>
      </c>
      <c r="G3839">
        <v>0</v>
      </c>
      <c r="H3839">
        <v>0</v>
      </c>
      <c r="I3839">
        <v>0</v>
      </c>
      <c r="J3839">
        <v>0</v>
      </c>
      <c r="K3839">
        <v>2</v>
      </c>
      <c r="L3839">
        <v>2</v>
      </c>
      <c r="M3839">
        <v>0</v>
      </c>
      <c r="N3839">
        <v>0</v>
      </c>
    </row>
    <row r="3840" spans="1:14" x14ac:dyDescent="0.2">
      <c r="A3840" t="s">
        <v>8772</v>
      </c>
      <c r="B3840" t="s">
        <v>91</v>
      </c>
      <c r="C3840" t="s">
        <v>157</v>
      </c>
      <c r="D3840" t="s">
        <v>4927</v>
      </c>
      <c r="E3840">
        <v>0</v>
      </c>
      <c r="F3840">
        <v>0</v>
      </c>
      <c r="G3840">
        <v>0</v>
      </c>
      <c r="H3840">
        <v>0</v>
      </c>
      <c r="I3840">
        <v>0</v>
      </c>
      <c r="J3840">
        <v>0</v>
      </c>
      <c r="K3840">
        <v>1</v>
      </c>
      <c r="L3840">
        <v>1</v>
      </c>
      <c r="M3840">
        <v>0</v>
      </c>
      <c r="N3840">
        <v>0</v>
      </c>
    </row>
    <row r="3841" spans="1:14" x14ac:dyDescent="0.2">
      <c r="A3841" t="s">
        <v>8773</v>
      </c>
      <c r="B3841" t="s">
        <v>91</v>
      </c>
      <c r="C3841" t="s">
        <v>158</v>
      </c>
      <c r="D3841" t="s">
        <v>4929</v>
      </c>
      <c r="E3841">
        <v>1</v>
      </c>
      <c r="F3841">
        <v>0</v>
      </c>
      <c r="G3841">
        <v>1</v>
      </c>
      <c r="H3841">
        <v>0</v>
      </c>
      <c r="I3841">
        <v>0</v>
      </c>
      <c r="J3841">
        <v>1</v>
      </c>
      <c r="K3841">
        <v>0</v>
      </c>
      <c r="L3841">
        <v>0</v>
      </c>
      <c r="M3841">
        <v>0</v>
      </c>
      <c r="N3841">
        <v>0</v>
      </c>
    </row>
    <row r="3842" spans="1:14" x14ac:dyDescent="0.2">
      <c r="A3842" t="s">
        <v>8774</v>
      </c>
      <c r="B3842" t="s">
        <v>91</v>
      </c>
      <c r="C3842" t="s">
        <v>158</v>
      </c>
      <c r="D3842" t="s">
        <v>4931</v>
      </c>
      <c r="E3842">
        <v>2</v>
      </c>
      <c r="F3842">
        <v>1</v>
      </c>
      <c r="G3842">
        <v>1</v>
      </c>
      <c r="H3842">
        <v>0</v>
      </c>
      <c r="I3842">
        <v>0</v>
      </c>
      <c r="J3842">
        <v>0</v>
      </c>
      <c r="K3842">
        <v>0</v>
      </c>
      <c r="L3842">
        <v>0</v>
      </c>
      <c r="M3842">
        <v>0</v>
      </c>
      <c r="N3842">
        <v>0</v>
      </c>
    </row>
    <row r="3843" spans="1:14" x14ac:dyDescent="0.2">
      <c r="A3843" t="s">
        <v>8775</v>
      </c>
      <c r="B3843" t="s">
        <v>91</v>
      </c>
      <c r="C3843" t="s">
        <v>158</v>
      </c>
      <c r="D3843" t="s">
        <v>4933</v>
      </c>
      <c r="E3843">
        <v>1</v>
      </c>
      <c r="F3843">
        <v>1</v>
      </c>
      <c r="G3843">
        <v>0</v>
      </c>
      <c r="H3843">
        <v>0</v>
      </c>
      <c r="I3843">
        <v>0</v>
      </c>
      <c r="J3843">
        <v>1</v>
      </c>
      <c r="K3843">
        <v>0</v>
      </c>
      <c r="L3843">
        <v>0</v>
      </c>
      <c r="M3843">
        <v>0</v>
      </c>
      <c r="N3843">
        <v>0</v>
      </c>
    </row>
    <row r="3844" spans="1:14" x14ac:dyDescent="0.2">
      <c r="A3844" t="s">
        <v>8776</v>
      </c>
      <c r="B3844" t="s">
        <v>91</v>
      </c>
      <c r="C3844" t="s">
        <v>158</v>
      </c>
      <c r="D3844" t="s">
        <v>4935</v>
      </c>
      <c r="E3844">
        <v>2</v>
      </c>
      <c r="F3844">
        <v>1</v>
      </c>
      <c r="G3844">
        <v>1</v>
      </c>
      <c r="H3844">
        <v>0</v>
      </c>
      <c r="I3844">
        <v>0</v>
      </c>
      <c r="J3844">
        <v>0</v>
      </c>
      <c r="K3844">
        <v>0</v>
      </c>
      <c r="L3844">
        <v>0</v>
      </c>
      <c r="M3844">
        <v>0</v>
      </c>
      <c r="N3844">
        <v>0</v>
      </c>
    </row>
    <row r="3845" spans="1:14" x14ac:dyDescent="0.2">
      <c r="A3845" t="s">
        <v>8777</v>
      </c>
      <c r="B3845" t="s">
        <v>91</v>
      </c>
      <c r="C3845" t="s">
        <v>158</v>
      </c>
      <c r="D3845" t="s">
        <v>4937</v>
      </c>
      <c r="E3845">
        <v>1</v>
      </c>
      <c r="F3845">
        <v>0</v>
      </c>
      <c r="G3845">
        <v>1</v>
      </c>
      <c r="H3845">
        <v>0</v>
      </c>
      <c r="I3845">
        <v>0</v>
      </c>
      <c r="J3845">
        <v>1</v>
      </c>
      <c r="K3845">
        <v>0</v>
      </c>
      <c r="L3845">
        <v>0</v>
      </c>
      <c r="M3845">
        <v>0</v>
      </c>
      <c r="N3845">
        <v>0</v>
      </c>
    </row>
    <row r="3846" spans="1:14" x14ac:dyDescent="0.2">
      <c r="A3846" t="s">
        <v>8778</v>
      </c>
      <c r="B3846" t="s">
        <v>91</v>
      </c>
      <c r="C3846" t="s">
        <v>158</v>
      </c>
      <c r="D3846" t="s">
        <v>4939</v>
      </c>
      <c r="E3846">
        <v>1</v>
      </c>
      <c r="F3846">
        <v>1</v>
      </c>
      <c r="G3846">
        <v>0</v>
      </c>
      <c r="H3846">
        <v>0</v>
      </c>
      <c r="I3846">
        <v>0</v>
      </c>
      <c r="J3846">
        <v>1</v>
      </c>
      <c r="K3846">
        <v>0</v>
      </c>
      <c r="L3846">
        <v>0</v>
      </c>
      <c r="M3846">
        <v>0</v>
      </c>
      <c r="N3846">
        <v>0</v>
      </c>
    </row>
    <row r="3847" spans="1:14" x14ac:dyDescent="0.2">
      <c r="A3847" t="s">
        <v>8779</v>
      </c>
      <c r="B3847" t="s">
        <v>91</v>
      </c>
      <c r="C3847" t="s">
        <v>158</v>
      </c>
      <c r="D3847" t="s">
        <v>4941</v>
      </c>
      <c r="E3847">
        <v>1</v>
      </c>
      <c r="F3847">
        <v>0</v>
      </c>
      <c r="G3847">
        <v>1</v>
      </c>
      <c r="H3847">
        <v>0</v>
      </c>
      <c r="I3847">
        <v>0</v>
      </c>
      <c r="J3847">
        <v>1</v>
      </c>
      <c r="K3847">
        <v>0</v>
      </c>
      <c r="L3847">
        <v>0</v>
      </c>
      <c r="M3847">
        <v>0</v>
      </c>
      <c r="N3847">
        <v>0</v>
      </c>
    </row>
    <row r="3848" spans="1:14" x14ac:dyDescent="0.2">
      <c r="A3848" t="s">
        <v>8780</v>
      </c>
      <c r="B3848" t="s">
        <v>91</v>
      </c>
      <c r="C3848" t="s">
        <v>158</v>
      </c>
      <c r="D3848" t="s">
        <v>4943</v>
      </c>
      <c r="E3848">
        <v>1</v>
      </c>
      <c r="F3848">
        <v>1</v>
      </c>
      <c r="G3848">
        <v>0</v>
      </c>
      <c r="H3848">
        <v>0</v>
      </c>
      <c r="I3848">
        <v>0</v>
      </c>
      <c r="J3848">
        <v>1</v>
      </c>
      <c r="K3848">
        <v>0</v>
      </c>
      <c r="L3848">
        <v>0</v>
      </c>
      <c r="M3848">
        <v>0</v>
      </c>
      <c r="N3848">
        <v>0</v>
      </c>
    </row>
    <row r="3849" spans="1:14" x14ac:dyDescent="0.2">
      <c r="A3849" t="s">
        <v>8781</v>
      </c>
      <c r="B3849" t="s">
        <v>91</v>
      </c>
      <c r="C3849" t="s">
        <v>158</v>
      </c>
      <c r="D3849" t="s">
        <v>4925</v>
      </c>
      <c r="E3849">
        <v>0</v>
      </c>
      <c r="F3849">
        <v>0</v>
      </c>
      <c r="G3849">
        <v>0</v>
      </c>
      <c r="H3849">
        <v>0</v>
      </c>
      <c r="I3849">
        <v>0</v>
      </c>
      <c r="J3849">
        <v>0</v>
      </c>
      <c r="K3849">
        <v>2</v>
      </c>
      <c r="L3849">
        <v>2</v>
      </c>
      <c r="M3849">
        <v>0</v>
      </c>
      <c r="N3849">
        <v>0</v>
      </c>
    </row>
    <row r="3850" spans="1:14" x14ac:dyDescent="0.2">
      <c r="A3850" t="s">
        <v>8782</v>
      </c>
      <c r="B3850" t="s">
        <v>91</v>
      </c>
      <c r="C3850" t="s">
        <v>158</v>
      </c>
      <c r="D3850" t="s">
        <v>4927</v>
      </c>
      <c r="E3850">
        <v>0</v>
      </c>
      <c r="F3850">
        <v>0</v>
      </c>
      <c r="G3850">
        <v>0</v>
      </c>
      <c r="H3850">
        <v>0</v>
      </c>
      <c r="I3850">
        <v>0</v>
      </c>
      <c r="J3850">
        <v>0</v>
      </c>
      <c r="K3850">
        <v>2</v>
      </c>
      <c r="L3850">
        <v>2</v>
      </c>
      <c r="M3850">
        <v>0</v>
      </c>
      <c r="N3850">
        <v>0</v>
      </c>
    </row>
    <row r="3851" spans="1:14" x14ac:dyDescent="0.2">
      <c r="A3851" t="s">
        <v>8783</v>
      </c>
      <c r="B3851" t="s">
        <v>91</v>
      </c>
      <c r="C3851" t="s">
        <v>160</v>
      </c>
      <c r="D3851" t="s">
        <v>4929</v>
      </c>
      <c r="E3851">
        <v>1</v>
      </c>
      <c r="F3851">
        <v>0</v>
      </c>
      <c r="G3851">
        <v>1</v>
      </c>
      <c r="H3851">
        <v>0</v>
      </c>
      <c r="I3851">
        <v>0</v>
      </c>
      <c r="J3851">
        <v>0</v>
      </c>
      <c r="K3851">
        <v>0</v>
      </c>
      <c r="L3851">
        <v>0</v>
      </c>
      <c r="M3851">
        <v>0</v>
      </c>
      <c r="N3851">
        <v>0</v>
      </c>
    </row>
    <row r="3852" spans="1:14" x14ac:dyDescent="0.2">
      <c r="A3852" t="s">
        <v>8784</v>
      </c>
      <c r="B3852" t="s">
        <v>91</v>
      </c>
      <c r="C3852" t="s">
        <v>160</v>
      </c>
      <c r="D3852" t="s">
        <v>4931</v>
      </c>
      <c r="E3852">
        <v>1</v>
      </c>
      <c r="F3852">
        <v>0</v>
      </c>
      <c r="G3852">
        <v>1</v>
      </c>
      <c r="H3852">
        <v>0</v>
      </c>
      <c r="I3852">
        <v>0</v>
      </c>
      <c r="J3852">
        <v>0</v>
      </c>
      <c r="K3852">
        <v>0</v>
      </c>
      <c r="L3852">
        <v>0</v>
      </c>
      <c r="M3852">
        <v>0</v>
      </c>
      <c r="N3852">
        <v>0</v>
      </c>
    </row>
    <row r="3853" spans="1:14" x14ac:dyDescent="0.2">
      <c r="A3853" t="s">
        <v>8785</v>
      </c>
      <c r="B3853" t="s">
        <v>91</v>
      </c>
      <c r="C3853" t="s">
        <v>160</v>
      </c>
      <c r="D3853" t="s">
        <v>4933</v>
      </c>
      <c r="E3853">
        <v>0</v>
      </c>
      <c r="F3853">
        <v>0</v>
      </c>
      <c r="G3853">
        <v>0</v>
      </c>
      <c r="H3853">
        <v>0</v>
      </c>
      <c r="I3853">
        <v>0</v>
      </c>
      <c r="J3853">
        <v>1</v>
      </c>
      <c r="K3853">
        <v>0</v>
      </c>
      <c r="L3853">
        <v>0</v>
      </c>
      <c r="M3853">
        <v>0</v>
      </c>
      <c r="N3853">
        <v>0</v>
      </c>
    </row>
    <row r="3854" spans="1:14" x14ac:dyDescent="0.2">
      <c r="A3854" t="s">
        <v>8786</v>
      </c>
      <c r="B3854" t="s">
        <v>91</v>
      </c>
      <c r="C3854" t="s">
        <v>160</v>
      </c>
      <c r="D3854" t="s">
        <v>4935</v>
      </c>
      <c r="E3854">
        <v>1</v>
      </c>
      <c r="F3854">
        <v>0</v>
      </c>
      <c r="G3854">
        <v>1</v>
      </c>
      <c r="H3854">
        <v>0</v>
      </c>
      <c r="I3854">
        <v>0</v>
      </c>
      <c r="J3854">
        <v>0</v>
      </c>
      <c r="K3854">
        <v>0</v>
      </c>
      <c r="L3854">
        <v>0</v>
      </c>
      <c r="M3854">
        <v>0</v>
      </c>
      <c r="N3854">
        <v>0</v>
      </c>
    </row>
    <row r="3855" spans="1:14" x14ac:dyDescent="0.2">
      <c r="A3855" t="s">
        <v>8787</v>
      </c>
      <c r="B3855" t="s">
        <v>91</v>
      </c>
      <c r="C3855" t="s">
        <v>160</v>
      </c>
      <c r="D3855" t="s">
        <v>4937</v>
      </c>
      <c r="E3855">
        <v>1</v>
      </c>
      <c r="F3855">
        <v>0</v>
      </c>
      <c r="G3855">
        <v>1</v>
      </c>
      <c r="H3855">
        <v>0</v>
      </c>
      <c r="I3855">
        <v>0</v>
      </c>
      <c r="J3855">
        <v>0</v>
      </c>
      <c r="K3855">
        <v>0</v>
      </c>
      <c r="L3855">
        <v>0</v>
      </c>
      <c r="M3855">
        <v>0</v>
      </c>
      <c r="N3855">
        <v>0</v>
      </c>
    </row>
    <row r="3856" spans="1:14" x14ac:dyDescent="0.2">
      <c r="A3856" t="s">
        <v>8788</v>
      </c>
      <c r="B3856" t="s">
        <v>91</v>
      </c>
      <c r="C3856" t="s">
        <v>160</v>
      </c>
      <c r="D3856" t="s">
        <v>4939</v>
      </c>
      <c r="E3856">
        <v>0</v>
      </c>
      <c r="F3856">
        <v>0</v>
      </c>
      <c r="G3856">
        <v>0</v>
      </c>
      <c r="H3856">
        <v>0</v>
      </c>
      <c r="I3856">
        <v>0</v>
      </c>
      <c r="J3856">
        <v>1</v>
      </c>
      <c r="K3856">
        <v>0</v>
      </c>
      <c r="L3856">
        <v>0</v>
      </c>
      <c r="M3856">
        <v>0</v>
      </c>
      <c r="N3856">
        <v>0</v>
      </c>
    </row>
    <row r="3857" spans="1:14" x14ac:dyDescent="0.2">
      <c r="A3857" t="s">
        <v>8789</v>
      </c>
      <c r="B3857" t="s">
        <v>91</v>
      </c>
      <c r="C3857" t="s">
        <v>160</v>
      </c>
      <c r="D3857" t="s">
        <v>4941</v>
      </c>
      <c r="E3857">
        <v>1</v>
      </c>
      <c r="F3857">
        <v>0</v>
      </c>
      <c r="G3857">
        <v>1</v>
      </c>
      <c r="H3857">
        <v>0</v>
      </c>
      <c r="I3857">
        <v>0</v>
      </c>
      <c r="J3857">
        <v>0</v>
      </c>
      <c r="K3857">
        <v>0</v>
      </c>
      <c r="L3857">
        <v>0</v>
      </c>
      <c r="M3857">
        <v>0</v>
      </c>
      <c r="N3857">
        <v>0</v>
      </c>
    </row>
    <row r="3858" spans="1:14" x14ac:dyDescent="0.2">
      <c r="A3858" t="s">
        <v>8790</v>
      </c>
      <c r="B3858" t="s">
        <v>91</v>
      </c>
      <c r="C3858" t="s">
        <v>160</v>
      </c>
      <c r="D3858" t="s">
        <v>4943</v>
      </c>
      <c r="E3858">
        <v>0</v>
      </c>
      <c r="F3858">
        <v>0</v>
      </c>
      <c r="G3858">
        <v>0</v>
      </c>
      <c r="H3858">
        <v>0</v>
      </c>
      <c r="I3858">
        <v>0</v>
      </c>
      <c r="J3858">
        <v>1</v>
      </c>
      <c r="K3858">
        <v>0</v>
      </c>
      <c r="L3858">
        <v>0</v>
      </c>
      <c r="M3858">
        <v>0</v>
      </c>
      <c r="N3858">
        <v>0</v>
      </c>
    </row>
    <row r="3859" spans="1:14" x14ac:dyDescent="0.2">
      <c r="A3859" t="s">
        <v>8791</v>
      </c>
      <c r="B3859" t="s">
        <v>91</v>
      </c>
      <c r="C3859" t="s">
        <v>160</v>
      </c>
      <c r="D3859" t="s">
        <v>4925</v>
      </c>
      <c r="E3859">
        <v>0</v>
      </c>
      <c r="F3859">
        <v>0</v>
      </c>
      <c r="G3859">
        <v>0</v>
      </c>
      <c r="H3859">
        <v>0</v>
      </c>
      <c r="I3859">
        <v>0</v>
      </c>
      <c r="J3859">
        <v>0</v>
      </c>
      <c r="K3859">
        <v>1</v>
      </c>
      <c r="L3859">
        <v>1</v>
      </c>
      <c r="M3859">
        <v>0</v>
      </c>
      <c r="N3859">
        <v>0</v>
      </c>
    </row>
    <row r="3860" spans="1:14" x14ac:dyDescent="0.2">
      <c r="A3860" t="s">
        <v>8792</v>
      </c>
      <c r="B3860" t="s">
        <v>91</v>
      </c>
      <c r="C3860" t="s">
        <v>160</v>
      </c>
      <c r="D3860" t="s">
        <v>4927</v>
      </c>
      <c r="E3860">
        <v>0</v>
      </c>
      <c r="F3860">
        <v>0</v>
      </c>
      <c r="G3860">
        <v>0</v>
      </c>
      <c r="H3860">
        <v>0</v>
      </c>
      <c r="I3860">
        <v>0</v>
      </c>
      <c r="J3860">
        <v>0</v>
      </c>
      <c r="K3860">
        <v>1</v>
      </c>
      <c r="L3860">
        <v>1</v>
      </c>
      <c r="M3860">
        <v>0</v>
      </c>
      <c r="N3860">
        <v>0</v>
      </c>
    </row>
    <row r="3861" spans="1:14" x14ac:dyDescent="0.2">
      <c r="A3861" t="s">
        <v>8793</v>
      </c>
      <c r="B3861" t="s">
        <v>91</v>
      </c>
      <c r="C3861" t="s">
        <v>162</v>
      </c>
      <c r="D3861" t="s">
        <v>4929</v>
      </c>
      <c r="E3861">
        <v>5</v>
      </c>
      <c r="F3861">
        <v>0</v>
      </c>
      <c r="G3861">
        <v>5</v>
      </c>
      <c r="H3861">
        <v>0</v>
      </c>
      <c r="I3861">
        <v>0</v>
      </c>
      <c r="J3861">
        <v>0</v>
      </c>
      <c r="K3861">
        <v>0</v>
      </c>
      <c r="L3861">
        <v>0</v>
      </c>
      <c r="M3861">
        <v>0</v>
      </c>
      <c r="N3861">
        <v>0</v>
      </c>
    </row>
    <row r="3862" spans="1:14" x14ac:dyDescent="0.2">
      <c r="A3862" t="s">
        <v>8794</v>
      </c>
      <c r="B3862" t="s">
        <v>91</v>
      </c>
      <c r="C3862" t="s">
        <v>162</v>
      </c>
      <c r="D3862" t="s">
        <v>4931</v>
      </c>
      <c r="E3862">
        <v>5</v>
      </c>
      <c r="F3862">
        <v>0</v>
      </c>
      <c r="G3862">
        <v>5</v>
      </c>
      <c r="H3862">
        <v>0</v>
      </c>
      <c r="I3862">
        <v>0</v>
      </c>
      <c r="J3862">
        <v>0</v>
      </c>
      <c r="K3862">
        <v>0</v>
      </c>
      <c r="L3862">
        <v>0</v>
      </c>
      <c r="M3862">
        <v>0</v>
      </c>
      <c r="N3862">
        <v>0</v>
      </c>
    </row>
    <row r="3863" spans="1:14" x14ac:dyDescent="0.2">
      <c r="A3863" t="s">
        <v>8795</v>
      </c>
      <c r="B3863" t="s">
        <v>91</v>
      </c>
      <c r="C3863" t="s">
        <v>162</v>
      </c>
      <c r="D3863" t="s">
        <v>4933</v>
      </c>
      <c r="E3863">
        <v>0</v>
      </c>
      <c r="F3863">
        <v>0</v>
      </c>
      <c r="G3863">
        <v>0</v>
      </c>
      <c r="H3863">
        <v>0</v>
      </c>
      <c r="I3863">
        <v>0</v>
      </c>
      <c r="J3863">
        <v>5</v>
      </c>
      <c r="K3863">
        <v>0</v>
      </c>
      <c r="L3863">
        <v>0</v>
      </c>
      <c r="M3863">
        <v>0</v>
      </c>
      <c r="N3863">
        <v>0</v>
      </c>
    </row>
    <row r="3864" spans="1:14" x14ac:dyDescent="0.2">
      <c r="A3864" t="s">
        <v>8796</v>
      </c>
      <c r="B3864" t="s">
        <v>91</v>
      </c>
      <c r="C3864" t="s">
        <v>162</v>
      </c>
      <c r="D3864" t="s">
        <v>4935</v>
      </c>
      <c r="E3864">
        <v>5</v>
      </c>
      <c r="F3864">
        <v>0</v>
      </c>
      <c r="G3864">
        <v>5</v>
      </c>
      <c r="H3864">
        <v>0</v>
      </c>
      <c r="I3864">
        <v>0</v>
      </c>
      <c r="J3864">
        <v>0</v>
      </c>
      <c r="K3864">
        <v>0</v>
      </c>
      <c r="L3864">
        <v>0</v>
      </c>
      <c r="M3864">
        <v>0</v>
      </c>
      <c r="N3864">
        <v>0</v>
      </c>
    </row>
    <row r="3865" spans="1:14" x14ac:dyDescent="0.2">
      <c r="A3865" t="s">
        <v>8797</v>
      </c>
      <c r="B3865" t="s">
        <v>91</v>
      </c>
      <c r="C3865" t="s">
        <v>162</v>
      </c>
      <c r="D3865" t="s">
        <v>4937</v>
      </c>
      <c r="E3865">
        <v>5</v>
      </c>
      <c r="F3865">
        <v>0</v>
      </c>
      <c r="G3865">
        <v>5</v>
      </c>
      <c r="H3865">
        <v>0</v>
      </c>
      <c r="I3865">
        <v>0</v>
      </c>
      <c r="J3865">
        <v>0</v>
      </c>
      <c r="K3865">
        <v>0</v>
      </c>
      <c r="L3865">
        <v>0</v>
      </c>
      <c r="M3865">
        <v>0</v>
      </c>
      <c r="N3865">
        <v>0</v>
      </c>
    </row>
    <row r="3866" spans="1:14" x14ac:dyDescent="0.2">
      <c r="A3866" t="s">
        <v>8798</v>
      </c>
      <c r="B3866" t="s">
        <v>91</v>
      </c>
      <c r="C3866" t="s">
        <v>162</v>
      </c>
      <c r="D3866" t="s">
        <v>4939</v>
      </c>
      <c r="E3866">
        <v>0</v>
      </c>
      <c r="F3866">
        <v>0</v>
      </c>
      <c r="G3866">
        <v>0</v>
      </c>
      <c r="H3866">
        <v>0</v>
      </c>
      <c r="I3866">
        <v>0</v>
      </c>
      <c r="J3866">
        <v>5</v>
      </c>
      <c r="K3866">
        <v>0</v>
      </c>
      <c r="L3866">
        <v>0</v>
      </c>
      <c r="M3866">
        <v>0</v>
      </c>
      <c r="N3866">
        <v>0</v>
      </c>
    </row>
    <row r="3867" spans="1:14" x14ac:dyDescent="0.2">
      <c r="A3867" t="s">
        <v>8799</v>
      </c>
      <c r="B3867" t="s">
        <v>91</v>
      </c>
      <c r="C3867" t="s">
        <v>162</v>
      </c>
      <c r="D3867" t="s">
        <v>4941</v>
      </c>
      <c r="E3867">
        <v>5</v>
      </c>
      <c r="F3867">
        <v>0</v>
      </c>
      <c r="G3867">
        <v>5</v>
      </c>
      <c r="H3867">
        <v>0</v>
      </c>
      <c r="I3867">
        <v>0</v>
      </c>
      <c r="J3867">
        <v>0</v>
      </c>
      <c r="K3867">
        <v>0</v>
      </c>
      <c r="L3867">
        <v>0</v>
      </c>
      <c r="M3867">
        <v>0</v>
      </c>
      <c r="N3867">
        <v>0</v>
      </c>
    </row>
    <row r="3868" spans="1:14" x14ac:dyDescent="0.2">
      <c r="A3868" t="s">
        <v>8800</v>
      </c>
      <c r="B3868" t="s">
        <v>91</v>
      </c>
      <c r="C3868" t="s">
        <v>162</v>
      </c>
      <c r="D3868" t="s">
        <v>4943</v>
      </c>
      <c r="E3868">
        <v>0</v>
      </c>
      <c r="F3868">
        <v>0</v>
      </c>
      <c r="G3868">
        <v>0</v>
      </c>
      <c r="H3868">
        <v>0</v>
      </c>
      <c r="I3868">
        <v>0</v>
      </c>
      <c r="J3868">
        <v>5</v>
      </c>
      <c r="K3868">
        <v>0</v>
      </c>
      <c r="L3868">
        <v>0</v>
      </c>
      <c r="M3868">
        <v>0</v>
      </c>
      <c r="N3868">
        <v>0</v>
      </c>
    </row>
    <row r="3869" spans="1:14" x14ac:dyDescent="0.2">
      <c r="A3869" t="s">
        <v>8801</v>
      </c>
      <c r="B3869" t="s">
        <v>91</v>
      </c>
      <c r="C3869" t="s">
        <v>162</v>
      </c>
      <c r="D3869" t="s">
        <v>4925</v>
      </c>
      <c r="E3869">
        <v>0</v>
      </c>
      <c r="F3869">
        <v>0</v>
      </c>
      <c r="G3869">
        <v>0</v>
      </c>
      <c r="H3869">
        <v>0</v>
      </c>
      <c r="I3869">
        <v>0</v>
      </c>
      <c r="J3869">
        <v>0</v>
      </c>
      <c r="K3869">
        <v>4</v>
      </c>
      <c r="L3869">
        <v>4</v>
      </c>
      <c r="M3869">
        <v>0</v>
      </c>
      <c r="N3869">
        <v>0</v>
      </c>
    </row>
    <row r="3870" spans="1:14" x14ac:dyDescent="0.2">
      <c r="A3870" t="s">
        <v>8802</v>
      </c>
      <c r="B3870" t="s">
        <v>91</v>
      </c>
      <c r="C3870" t="s">
        <v>162</v>
      </c>
      <c r="D3870" t="s">
        <v>4927</v>
      </c>
      <c r="E3870">
        <v>0</v>
      </c>
      <c r="F3870">
        <v>0</v>
      </c>
      <c r="G3870">
        <v>0</v>
      </c>
      <c r="H3870">
        <v>0</v>
      </c>
      <c r="I3870">
        <v>0</v>
      </c>
      <c r="J3870">
        <v>0</v>
      </c>
      <c r="K3870">
        <v>2</v>
      </c>
      <c r="L3870">
        <v>2</v>
      </c>
      <c r="M3870">
        <v>0</v>
      </c>
      <c r="N3870">
        <v>0</v>
      </c>
    </row>
    <row r="3871" spans="1:14" x14ac:dyDescent="0.2">
      <c r="A3871" t="s">
        <v>8803</v>
      </c>
      <c r="B3871" t="s">
        <v>91</v>
      </c>
      <c r="C3871" t="s">
        <v>165</v>
      </c>
      <c r="D3871" t="s">
        <v>4929</v>
      </c>
      <c r="E3871">
        <v>1</v>
      </c>
      <c r="F3871">
        <v>0</v>
      </c>
      <c r="G3871">
        <v>1</v>
      </c>
      <c r="H3871">
        <v>0</v>
      </c>
      <c r="I3871">
        <v>0</v>
      </c>
      <c r="J3871">
        <v>0</v>
      </c>
      <c r="K3871">
        <v>0</v>
      </c>
      <c r="L3871">
        <v>0</v>
      </c>
      <c r="M3871">
        <v>0</v>
      </c>
      <c r="N3871">
        <v>0</v>
      </c>
    </row>
    <row r="3872" spans="1:14" x14ac:dyDescent="0.2">
      <c r="A3872" t="s">
        <v>8804</v>
      </c>
      <c r="B3872" t="s">
        <v>91</v>
      </c>
      <c r="C3872" t="s">
        <v>165</v>
      </c>
      <c r="D3872" t="s">
        <v>4931</v>
      </c>
      <c r="E3872">
        <v>1</v>
      </c>
      <c r="F3872">
        <v>0</v>
      </c>
      <c r="G3872">
        <v>1</v>
      </c>
      <c r="H3872">
        <v>0</v>
      </c>
      <c r="I3872">
        <v>0</v>
      </c>
      <c r="J3872">
        <v>0</v>
      </c>
      <c r="K3872">
        <v>0</v>
      </c>
      <c r="L3872">
        <v>0</v>
      </c>
      <c r="M3872">
        <v>0</v>
      </c>
      <c r="N3872">
        <v>0</v>
      </c>
    </row>
    <row r="3873" spans="1:14" x14ac:dyDescent="0.2">
      <c r="A3873" t="s">
        <v>8805</v>
      </c>
      <c r="B3873" t="s">
        <v>91</v>
      </c>
      <c r="C3873" t="s">
        <v>165</v>
      </c>
      <c r="D3873" t="s">
        <v>4933</v>
      </c>
      <c r="E3873">
        <v>0</v>
      </c>
      <c r="F3873">
        <v>0</v>
      </c>
      <c r="G3873">
        <v>0</v>
      </c>
      <c r="H3873">
        <v>0</v>
      </c>
      <c r="I3873">
        <v>0</v>
      </c>
      <c r="J3873">
        <v>1</v>
      </c>
      <c r="K3873">
        <v>0</v>
      </c>
      <c r="L3873">
        <v>0</v>
      </c>
      <c r="M3873">
        <v>0</v>
      </c>
      <c r="N3873">
        <v>0</v>
      </c>
    </row>
    <row r="3874" spans="1:14" x14ac:dyDescent="0.2">
      <c r="A3874" t="s">
        <v>8806</v>
      </c>
      <c r="B3874" t="s">
        <v>91</v>
      </c>
      <c r="C3874" t="s">
        <v>165</v>
      </c>
      <c r="D3874" t="s">
        <v>4935</v>
      </c>
      <c r="E3874">
        <v>1</v>
      </c>
      <c r="F3874">
        <v>0</v>
      </c>
      <c r="G3874">
        <v>1</v>
      </c>
      <c r="H3874">
        <v>0</v>
      </c>
      <c r="I3874">
        <v>0</v>
      </c>
      <c r="J3874">
        <v>0</v>
      </c>
      <c r="K3874">
        <v>0</v>
      </c>
      <c r="L3874">
        <v>0</v>
      </c>
      <c r="M3874">
        <v>0</v>
      </c>
      <c r="N3874">
        <v>0</v>
      </c>
    </row>
    <row r="3875" spans="1:14" x14ac:dyDescent="0.2">
      <c r="A3875" t="s">
        <v>8807</v>
      </c>
      <c r="B3875" t="s">
        <v>91</v>
      </c>
      <c r="C3875" t="s">
        <v>165</v>
      </c>
      <c r="D3875" t="s">
        <v>4937</v>
      </c>
      <c r="E3875">
        <v>1</v>
      </c>
      <c r="F3875">
        <v>0</v>
      </c>
      <c r="G3875">
        <v>1</v>
      </c>
      <c r="H3875">
        <v>0</v>
      </c>
      <c r="I3875">
        <v>0</v>
      </c>
      <c r="J3875">
        <v>0</v>
      </c>
      <c r="K3875">
        <v>0</v>
      </c>
      <c r="L3875">
        <v>0</v>
      </c>
      <c r="M3875">
        <v>0</v>
      </c>
      <c r="N3875">
        <v>0</v>
      </c>
    </row>
    <row r="3876" spans="1:14" x14ac:dyDescent="0.2">
      <c r="A3876" t="s">
        <v>8808</v>
      </c>
      <c r="B3876" t="s">
        <v>91</v>
      </c>
      <c r="C3876" t="s">
        <v>165</v>
      </c>
      <c r="D3876" t="s">
        <v>4939</v>
      </c>
      <c r="E3876">
        <v>0</v>
      </c>
      <c r="F3876">
        <v>0</v>
      </c>
      <c r="G3876">
        <v>0</v>
      </c>
      <c r="H3876">
        <v>0</v>
      </c>
      <c r="I3876">
        <v>0</v>
      </c>
      <c r="J3876">
        <v>1</v>
      </c>
      <c r="K3876">
        <v>0</v>
      </c>
      <c r="L3876">
        <v>0</v>
      </c>
      <c r="M3876">
        <v>0</v>
      </c>
      <c r="N3876">
        <v>0</v>
      </c>
    </row>
    <row r="3877" spans="1:14" x14ac:dyDescent="0.2">
      <c r="A3877" t="s">
        <v>8809</v>
      </c>
      <c r="B3877" t="s">
        <v>91</v>
      </c>
      <c r="C3877" t="s">
        <v>165</v>
      </c>
      <c r="D3877" t="s">
        <v>4941</v>
      </c>
      <c r="E3877">
        <v>1</v>
      </c>
      <c r="F3877">
        <v>0</v>
      </c>
      <c r="G3877">
        <v>1</v>
      </c>
      <c r="H3877">
        <v>0</v>
      </c>
      <c r="I3877">
        <v>0</v>
      </c>
      <c r="J3877">
        <v>0</v>
      </c>
      <c r="K3877">
        <v>0</v>
      </c>
      <c r="L3877">
        <v>0</v>
      </c>
      <c r="M3877">
        <v>0</v>
      </c>
      <c r="N3877">
        <v>0</v>
      </c>
    </row>
    <row r="3878" spans="1:14" x14ac:dyDescent="0.2">
      <c r="A3878" t="s">
        <v>8810</v>
      </c>
      <c r="B3878" t="s">
        <v>91</v>
      </c>
      <c r="C3878" t="s">
        <v>165</v>
      </c>
      <c r="D3878" t="s">
        <v>4943</v>
      </c>
      <c r="E3878">
        <v>0</v>
      </c>
      <c r="F3878">
        <v>0</v>
      </c>
      <c r="G3878">
        <v>0</v>
      </c>
      <c r="H3878">
        <v>0</v>
      </c>
      <c r="I3878">
        <v>0</v>
      </c>
      <c r="J3878">
        <v>1</v>
      </c>
      <c r="K3878">
        <v>0</v>
      </c>
      <c r="L3878">
        <v>0</v>
      </c>
      <c r="M3878">
        <v>0</v>
      </c>
      <c r="N3878">
        <v>0</v>
      </c>
    </row>
    <row r="3879" spans="1:14" x14ac:dyDescent="0.2">
      <c r="A3879" t="s">
        <v>8811</v>
      </c>
      <c r="B3879" t="s">
        <v>91</v>
      </c>
      <c r="C3879" t="s">
        <v>165</v>
      </c>
      <c r="D3879" t="s">
        <v>4925</v>
      </c>
      <c r="E3879">
        <v>0</v>
      </c>
      <c r="F3879">
        <v>0</v>
      </c>
      <c r="G3879">
        <v>0</v>
      </c>
      <c r="H3879">
        <v>0</v>
      </c>
      <c r="I3879">
        <v>0</v>
      </c>
      <c r="J3879">
        <v>0</v>
      </c>
      <c r="K3879">
        <v>1</v>
      </c>
      <c r="L3879">
        <v>1</v>
      </c>
      <c r="M3879">
        <v>0</v>
      </c>
      <c r="N3879">
        <v>0</v>
      </c>
    </row>
    <row r="3880" spans="1:14" x14ac:dyDescent="0.2">
      <c r="A3880" t="s">
        <v>8812</v>
      </c>
      <c r="B3880" t="s">
        <v>91</v>
      </c>
      <c r="C3880" t="s">
        <v>165</v>
      </c>
      <c r="D3880" t="s">
        <v>4927</v>
      </c>
      <c r="E3880">
        <v>0</v>
      </c>
      <c r="F3880">
        <v>0</v>
      </c>
      <c r="G3880">
        <v>0</v>
      </c>
      <c r="H3880">
        <v>0</v>
      </c>
      <c r="I3880">
        <v>0</v>
      </c>
      <c r="J3880">
        <v>0</v>
      </c>
      <c r="K3880">
        <v>1</v>
      </c>
      <c r="L3880">
        <v>1</v>
      </c>
      <c r="M3880">
        <v>0</v>
      </c>
      <c r="N3880">
        <v>0</v>
      </c>
    </row>
    <row r="3881" spans="1:14" x14ac:dyDescent="0.2">
      <c r="A3881" t="s">
        <v>8813</v>
      </c>
      <c r="B3881" t="s">
        <v>91</v>
      </c>
      <c r="C3881" t="s">
        <v>168</v>
      </c>
      <c r="D3881" t="s">
        <v>4929</v>
      </c>
      <c r="E3881">
        <v>1</v>
      </c>
      <c r="F3881">
        <v>0</v>
      </c>
      <c r="G3881">
        <v>1</v>
      </c>
      <c r="H3881">
        <v>0</v>
      </c>
      <c r="I3881">
        <v>0</v>
      </c>
      <c r="J3881">
        <v>2</v>
      </c>
      <c r="K3881">
        <v>0</v>
      </c>
      <c r="L3881">
        <v>0</v>
      </c>
      <c r="M3881">
        <v>0</v>
      </c>
      <c r="N3881">
        <v>0</v>
      </c>
    </row>
    <row r="3882" spans="1:14" x14ac:dyDescent="0.2">
      <c r="A3882" t="s">
        <v>8814</v>
      </c>
      <c r="B3882" t="s">
        <v>91</v>
      </c>
      <c r="C3882" t="s">
        <v>168</v>
      </c>
      <c r="D3882" t="s">
        <v>4931</v>
      </c>
      <c r="E3882">
        <v>3</v>
      </c>
      <c r="F3882">
        <v>0</v>
      </c>
      <c r="G3882">
        <v>3</v>
      </c>
      <c r="H3882">
        <v>0</v>
      </c>
      <c r="I3882">
        <v>0</v>
      </c>
      <c r="J3882">
        <v>0</v>
      </c>
      <c r="K3882">
        <v>0</v>
      </c>
      <c r="L3882">
        <v>0</v>
      </c>
      <c r="M3882">
        <v>0</v>
      </c>
      <c r="N3882">
        <v>0</v>
      </c>
    </row>
    <row r="3883" spans="1:14" x14ac:dyDescent="0.2">
      <c r="A3883" t="s">
        <v>8815</v>
      </c>
      <c r="B3883" t="s">
        <v>91</v>
      </c>
      <c r="C3883" t="s">
        <v>168</v>
      </c>
      <c r="D3883" t="s">
        <v>4933</v>
      </c>
      <c r="E3883">
        <v>2</v>
      </c>
      <c r="F3883">
        <v>0</v>
      </c>
      <c r="G3883">
        <v>2</v>
      </c>
      <c r="H3883">
        <v>0</v>
      </c>
      <c r="I3883">
        <v>0</v>
      </c>
      <c r="J3883">
        <v>1</v>
      </c>
      <c r="K3883">
        <v>0</v>
      </c>
      <c r="L3883">
        <v>0</v>
      </c>
      <c r="M3883">
        <v>0</v>
      </c>
      <c r="N3883">
        <v>0</v>
      </c>
    </row>
    <row r="3884" spans="1:14" x14ac:dyDescent="0.2">
      <c r="A3884" t="s">
        <v>8816</v>
      </c>
      <c r="B3884" t="s">
        <v>91</v>
      </c>
      <c r="C3884" t="s">
        <v>168</v>
      </c>
      <c r="D3884" t="s">
        <v>4935</v>
      </c>
      <c r="E3884">
        <v>3</v>
      </c>
      <c r="F3884">
        <v>0</v>
      </c>
      <c r="G3884">
        <v>3</v>
      </c>
      <c r="H3884">
        <v>0</v>
      </c>
      <c r="I3884">
        <v>0</v>
      </c>
      <c r="J3884">
        <v>0</v>
      </c>
      <c r="K3884">
        <v>0</v>
      </c>
      <c r="L3884">
        <v>0</v>
      </c>
      <c r="M3884">
        <v>0</v>
      </c>
      <c r="N3884">
        <v>0</v>
      </c>
    </row>
    <row r="3885" spans="1:14" x14ac:dyDescent="0.2">
      <c r="A3885" t="s">
        <v>8817</v>
      </c>
      <c r="B3885" t="s">
        <v>91</v>
      </c>
      <c r="C3885" t="s">
        <v>168</v>
      </c>
      <c r="D3885" t="s">
        <v>4937</v>
      </c>
      <c r="E3885">
        <v>1</v>
      </c>
      <c r="F3885">
        <v>0</v>
      </c>
      <c r="G3885">
        <v>1</v>
      </c>
      <c r="H3885">
        <v>0</v>
      </c>
      <c r="I3885">
        <v>0</v>
      </c>
      <c r="J3885">
        <v>2</v>
      </c>
      <c r="K3885">
        <v>0</v>
      </c>
      <c r="L3885">
        <v>0</v>
      </c>
      <c r="M3885">
        <v>0</v>
      </c>
      <c r="N3885">
        <v>0</v>
      </c>
    </row>
    <row r="3886" spans="1:14" x14ac:dyDescent="0.2">
      <c r="A3886" t="s">
        <v>8818</v>
      </c>
      <c r="B3886" t="s">
        <v>91</v>
      </c>
      <c r="C3886" t="s">
        <v>168</v>
      </c>
      <c r="D3886" t="s">
        <v>4939</v>
      </c>
      <c r="E3886">
        <v>2</v>
      </c>
      <c r="F3886">
        <v>0</v>
      </c>
      <c r="G3886">
        <v>2</v>
      </c>
      <c r="H3886">
        <v>0</v>
      </c>
      <c r="I3886">
        <v>0</v>
      </c>
      <c r="J3886">
        <v>1</v>
      </c>
      <c r="K3886">
        <v>0</v>
      </c>
      <c r="L3886">
        <v>0</v>
      </c>
      <c r="M3886">
        <v>0</v>
      </c>
      <c r="N3886">
        <v>0</v>
      </c>
    </row>
    <row r="3887" spans="1:14" x14ac:dyDescent="0.2">
      <c r="A3887" t="s">
        <v>8819</v>
      </c>
      <c r="B3887" t="s">
        <v>91</v>
      </c>
      <c r="C3887" t="s">
        <v>168</v>
      </c>
      <c r="D3887" t="s">
        <v>4941</v>
      </c>
      <c r="E3887">
        <v>1</v>
      </c>
      <c r="F3887">
        <v>0</v>
      </c>
      <c r="G3887">
        <v>1</v>
      </c>
      <c r="H3887">
        <v>0</v>
      </c>
      <c r="I3887">
        <v>0</v>
      </c>
      <c r="J3887">
        <v>2</v>
      </c>
      <c r="K3887">
        <v>0</v>
      </c>
      <c r="L3887">
        <v>0</v>
      </c>
      <c r="M3887">
        <v>0</v>
      </c>
      <c r="N3887">
        <v>0</v>
      </c>
    </row>
    <row r="3888" spans="1:14" x14ac:dyDescent="0.2">
      <c r="A3888" t="s">
        <v>8820</v>
      </c>
      <c r="B3888" t="s">
        <v>91</v>
      </c>
      <c r="C3888" t="s">
        <v>168</v>
      </c>
      <c r="D3888" t="s">
        <v>4943</v>
      </c>
      <c r="E3888">
        <v>2</v>
      </c>
      <c r="F3888">
        <v>0</v>
      </c>
      <c r="G3888">
        <v>2</v>
      </c>
      <c r="H3888">
        <v>0</v>
      </c>
      <c r="I3888">
        <v>0</v>
      </c>
      <c r="J3888">
        <v>1</v>
      </c>
      <c r="K3888">
        <v>0</v>
      </c>
      <c r="L3888">
        <v>0</v>
      </c>
      <c r="M3888">
        <v>0</v>
      </c>
      <c r="N3888">
        <v>0</v>
      </c>
    </row>
    <row r="3889" spans="1:14" x14ac:dyDescent="0.2">
      <c r="A3889" t="s">
        <v>8821</v>
      </c>
      <c r="B3889" t="s">
        <v>91</v>
      </c>
      <c r="C3889" t="s">
        <v>168</v>
      </c>
      <c r="D3889" t="s">
        <v>4925</v>
      </c>
      <c r="E3889">
        <v>0</v>
      </c>
      <c r="F3889">
        <v>0</v>
      </c>
      <c r="G3889">
        <v>0</v>
      </c>
      <c r="H3889">
        <v>0</v>
      </c>
      <c r="I3889">
        <v>0</v>
      </c>
      <c r="J3889">
        <v>0</v>
      </c>
      <c r="K3889">
        <v>1</v>
      </c>
      <c r="L3889">
        <v>1</v>
      </c>
      <c r="M3889">
        <v>0</v>
      </c>
      <c r="N3889">
        <v>0</v>
      </c>
    </row>
    <row r="3890" spans="1:14" x14ac:dyDescent="0.2">
      <c r="A3890" t="s">
        <v>8822</v>
      </c>
      <c r="B3890" t="s">
        <v>91</v>
      </c>
      <c r="C3890" t="s">
        <v>168</v>
      </c>
      <c r="D3890" t="s">
        <v>4927</v>
      </c>
      <c r="E3890">
        <v>0</v>
      </c>
      <c r="F3890">
        <v>0</v>
      </c>
      <c r="G3890">
        <v>0</v>
      </c>
      <c r="H3890">
        <v>0</v>
      </c>
      <c r="I3890">
        <v>0</v>
      </c>
      <c r="J3890">
        <v>0</v>
      </c>
      <c r="K3890">
        <v>1</v>
      </c>
      <c r="L3890">
        <v>1</v>
      </c>
      <c r="M3890">
        <v>0</v>
      </c>
      <c r="N3890">
        <v>0</v>
      </c>
    </row>
    <row r="3891" spans="1:14" x14ac:dyDescent="0.2">
      <c r="A3891" t="s">
        <v>8823</v>
      </c>
      <c r="B3891" t="s">
        <v>91</v>
      </c>
      <c r="C3891" t="s">
        <v>169</v>
      </c>
      <c r="D3891" t="s">
        <v>4929</v>
      </c>
      <c r="E3891">
        <v>7</v>
      </c>
      <c r="F3891">
        <v>1</v>
      </c>
      <c r="G3891">
        <v>6</v>
      </c>
      <c r="H3891">
        <v>0</v>
      </c>
      <c r="I3891">
        <v>0</v>
      </c>
      <c r="J3891">
        <v>2</v>
      </c>
      <c r="K3891">
        <v>0</v>
      </c>
      <c r="L3891">
        <v>0</v>
      </c>
      <c r="M3891">
        <v>0</v>
      </c>
      <c r="N3891">
        <v>0</v>
      </c>
    </row>
    <row r="3892" spans="1:14" x14ac:dyDescent="0.2">
      <c r="A3892" t="s">
        <v>8824</v>
      </c>
      <c r="B3892" t="s">
        <v>91</v>
      </c>
      <c r="C3892" t="s">
        <v>169</v>
      </c>
      <c r="D3892" t="s">
        <v>4931</v>
      </c>
      <c r="E3892">
        <v>9</v>
      </c>
      <c r="F3892">
        <v>0</v>
      </c>
      <c r="G3892">
        <v>9</v>
      </c>
      <c r="H3892">
        <v>0</v>
      </c>
      <c r="I3892">
        <v>0</v>
      </c>
      <c r="J3892">
        <v>0</v>
      </c>
      <c r="K3892">
        <v>0</v>
      </c>
      <c r="L3892">
        <v>0</v>
      </c>
      <c r="M3892">
        <v>0</v>
      </c>
      <c r="N3892">
        <v>0</v>
      </c>
    </row>
    <row r="3893" spans="1:14" x14ac:dyDescent="0.2">
      <c r="A3893" t="s">
        <v>8825</v>
      </c>
      <c r="B3893" t="s">
        <v>91</v>
      </c>
      <c r="C3893" t="s">
        <v>169</v>
      </c>
      <c r="D3893" t="s">
        <v>4933</v>
      </c>
      <c r="E3893">
        <v>1</v>
      </c>
      <c r="F3893">
        <v>0</v>
      </c>
      <c r="G3893">
        <v>1</v>
      </c>
      <c r="H3893">
        <v>0</v>
      </c>
      <c r="I3893">
        <v>0</v>
      </c>
      <c r="J3893">
        <v>8</v>
      </c>
      <c r="K3893">
        <v>0</v>
      </c>
      <c r="L3893">
        <v>0</v>
      </c>
      <c r="M3893">
        <v>0</v>
      </c>
      <c r="N3893">
        <v>0</v>
      </c>
    </row>
    <row r="3894" spans="1:14" x14ac:dyDescent="0.2">
      <c r="A3894" t="s">
        <v>8826</v>
      </c>
      <c r="B3894" t="s">
        <v>91</v>
      </c>
      <c r="C3894" t="s">
        <v>169</v>
      </c>
      <c r="D3894" t="s">
        <v>4935</v>
      </c>
      <c r="E3894">
        <v>9</v>
      </c>
      <c r="F3894">
        <v>0</v>
      </c>
      <c r="G3894">
        <v>9</v>
      </c>
      <c r="H3894">
        <v>0</v>
      </c>
      <c r="I3894">
        <v>0</v>
      </c>
      <c r="J3894">
        <v>0</v>
      </c>
      <c r="K3894">
        <v>0</v>
      </c>
      <c r="L3894">
        <v>0</v>
      </c>
      <c r="M3894">
        <v>0</v>
      </c>
      <c r="N3894">
        <v>0</v>
      </c>
    </row>
    <row r="3895" spans="1:14" x14ac:dyDescent="0.2">
      <c r="A3895" t="s">
        <v>8827</v>
      </c>
      <c r="B3895" t="s">
        <v>91</v>
      </c>
      <c r="C3895" t="s">
        <v>169</v>
      </c>
      <c r="D3895" t="s">
        <v>4937</v>
      </c>
      <c r="E3895">
        <v>7</v>
      </c>
      <c r="F3895">
        <v>0</v>
      </c>
      <c r="G3895">
        <v>7</v>
      </c>
      <c r="H3895">
        <v>0</v>
      </c>
      <c r="I3895">
        <v>0</v>
      </c>
      <c r="J3895">
        <v>2</v>
      </c>
      <c r="K3895">
        <v>0</v>
      </c>
      <c r="L3895">
        <v>0</v>
      </c>
      <c r="M3895">
        <v>0</v>
      </c>
      <c r="N3895">
        <v>0</v>
      </c>
    </row>
    <row r="3896" spans="1:14" x14ac:dyDescent="0.2">
      <c r="A3896" t="s">
        <v>8828</v>
      </c>
      <c r="B3896" t="s">
        <v>91</v>
      </c>
      <c r="C3896" t="s">
        <v>169</v>
      </c>
      <c r="D3896" t="s">
        <v>4939</v>
      </c>
      <c r="E3896">
        <v>2</v>
      </c>
      <c r="F3896">
        <v>1</v>
      </c>
      <c r="G3896">
        <v>1</v>
      </c>
      <c r="H3896">
        <v>0</v>
      </c>
      <c r="I3896">
        <v>0</v>
      </c>
      <c r="J3896">
        <v>7</v>
      </c>
      <c r="K3896">
        <v>0</v>
      </c>
      <c r="L3896">
        <v>0</v>
      </c>
      <c r="M3896">
        <v>0</v>
      </c>
      <c r="N3896">
        <v>0</v>
      </c>
    </row>
    <row r="3897" spans="1:14" x14ac:dyDescent="0.2">
      <c r="A3897" t="s">
        <v>8829</v>
      </c>
      <c r="B3897" t="s">
        <v>91</v>
      </c>
      <c r="C3897" t="s">
        <v>169</v>
      </c>
      <c r="D3897" t="s">
        <v>4941</v>
      </c>
      <c r="E3897">
        <v>7</v>
      </c>
      <c r="F3897">
        <v>0</v>
      </c>
      <c r="G3897">
        <v>7</v>
      </c>
      <c r="H3897">
        <v>0</v>
      </c>
      <c r="I3897">
        <v>0</v>
      </c>
      <c r="J3897">
        <v>2</v>
      </c>
      <c r="K3897">
        <v>0</v>
      </c>
      <c r="L3897">
        <v>0</v>
      </c>
      <c r="M3897">
        <v>0</v>
      </c>
      <c r="N3897">
        <v>0</v>
      </c>
    </row>
    <row r="3898" spans="1:14" x14ac:dyDescent="0.2">
      <c r="A3898" t="s">
        <v>8830</v>
      </c>
      <c r="B3898" t="s">
        <v>91</v>
      </c>
      <c r="C3898" t="s">
        <v>169</v>
      </c>
      <c r="D3898" t="s">
        <v>4943</v>
      </c>
      <c r="E3898">
        <v>2</v>
      </c>
      <c r="F3898">
        <v>0</v>
      </c>
      <c r="G3898">
        <v>2</v>
      </c>
      <c r="H3898">
        <v>0</v>
      </c>
      <c r="I3898">
        <v>0</v>
      </c>
      <c r="J3898">
        <v>7</v>
      </c>
      <c r="K3898">
        <v>0</v>
      </c>
      <c r="L3898">
        <v>0</v>
      </c>
      <c r="M3898">
        <v>0</v>
      </c>
      <c r="N3898">
        <v>0</v>
      </c>
    </row>
    <row r="3899" spans="1:14" x14ac:dyDescent="0.2">
      <c r="A3899" t="s">
        <v>8831</v>
      </c>
      <c r="B3899" t="s">
        <v>91</v>
      </c>
      <c r="C3899" t="s">
        <v>169</v>
      </c>
      <c r="D3899" t="s">
        <v>4925</v>
      </c>
      <c r="E3899">
        <v>0</v>
      </c>
      <c r="F3899">
        <v>0</v>
      </c>
      <c r="G3899">
        <v>0</v>
      </c>
      <c r="H3899">
        <v>0</v>
      </c>
      <c r="I3899">
        <v>0</v>
      </c>
      <c r="J3899">
        <v>0</v>
      </c>
      <c r="K3899">
        <v>7</v>
      </c>
      <c r="L3899">
        <v>7</v>
      </c>
      <c r="M3899">
        <v>0</v>
      </c>
      <c r="N3899">
        <v>0</v>
      </c>
    </row>
    <row r="3900" spans="1:14" x14ac:dyDescent="0.2">
      <c r="A3900" t="s">
        <v>8832</v>
      </c>
      <c r="B3900" t="s">
        <v>91</v>
      </c>
      <c r="C3900" t="s">
        <v>169</v>
      </c>
      <c r="D3900" t="s">
        <v>4927</v>
      </c>
      <c r="E3900">
        <v>0</v>
      </c>
      <c r="F3900">
        <v>0</v>
      </c>
      <c r="G3900">
        <v>0</v>
      </c>
      <c r="H3900">
        <v>0</v>
      </c>
      <c r="I3900">
        <v>0</v>
      </c>
      <c r="J3900">
        <v>0</v>
      </c>
      <c r="K3900">
        <v>6</v>
      </c>
      <c r="L3900">
        <v>6</v>
      </c>
      <c r="M3900">
        <v>0</v>
      </c>
      <c r="N3900">
        <v>0</v>
      </c>
    </row>
    <row r="3901" spans="1:14" x14ac:dyDescent="0.2">
      <c r="A3901" t="s">
        <v>8833</v>
      </c>
      <c r="B3901" t="s">
        <v>91</v>
      </c>
      <c r="C3901" t="s">
        <v>174</v>
      </c>
      <c r="D3901" t="s">
        <v>4929</v>
      </c>
      <c r="E3901">
        <v>2</v>
      </c>
      <c r="F3901">
        <v>0</v>
      </c>
      <c r="G3901">
        <v>2</v>
      </c>
      <c r="H3901">
        <v>0</v>
      </c>
      <c r="I3901">
        <v>0</v>
      </c>
      <c r="J3901">
        <v>0</v>
      </c>
      <c r="K3901">
        <v>0</v>
      </c>
      <c r="L3901">
        <v>0</v>
      </c>
      <c r="M3901">
        <v>0</v>
      </c>
      <c r="N3901">
        <v>0</v>
      </c>
    </row>
    <row r="3902" spans="1:14" x14ac:dyDescent="0.2">
      <c r="A3902" t="s">
        <v>8834</v>
      </c>
      <c r="B3902" t="s">
        <v>91</v>
      </c>
      <c r="C3902" t="s">
        <v>174</v>
      </c>
      <c r="D3902" t="s">
        <v>4931</v>
      </c>
      <c r="E3902">
        <v>2</v>
      </c>
      <c r="F3902">
        <v>0</v>
      </c>
      <c r="G3902">
        <v>2</v>
      </c>
      <c r="H3902">
        <v>0</v>
      </c>
      <c r="I3902">
        <v>0</v>
      </c>
      <c r="J3902">
        <v>0</v>
      </c>
      <c r="K3902">
        <v>0</v>
      </c>
      <c r="L3902">
        <v>0</v>
      </c>
      <c r="M3902">
        <v>0</v>
      </c>
      <c r="N3902">
        <v>0</v>
      </c>
    </row>
    <row r="3903" spans="1:14" x14ac:dyDescent="0.2">
      <c r="A3903" t="s">
        <v>8835</v>
      </c>
      <c r="B3903" t="s">
        <v>91</v>
      </c>
      <c r="C3903" t="s">
        <v>174</v>
      </c>
      <c r="D3903" t="s">
        <v>4933</v>
      </c>
      <c r="E3903">
        <v>0</v>
      </c>
      <c r="F3903">
        <v>0</v>
      </c>
      <c r="G3903">
        <v>0</v>
      </c>
      <c r="H3903">
        <v>0</v>
      </c>
      <c r="I3903">
        <v>0</v>
      </c>
      <c r="J3903">
        <v>2</v>
      </c>
      <c r="K3903">
        <v>0</v>
      </c>
      <c r="L3903">
        <v>0</v>
      </c>
      <c r="M3903">
        <v>0</v>
      </c>
      <c r="N3903">
        <v>0</v>
      </c>
    </row>
    <row r="3904" spans="1:14" x14ac:dyDescent="0.2">
      <c r="A3904" t="s">
        <v>8836</v>
      </c>
      <c r="B3904" t="s">
        <v>91</v>
      </c>
      <c r="C3904" t="s">
        <v>174</v>
      </c>
      <c r="D3904" t="s">
        <v>4935</v>
      </c>
      <c r="E3904">
        <v>2</v>
      </c>
      <c r="F3904">
        <v>0</v>
      </c>
      <c r="G3904">
        <v>2</v>
      </c>
      <c r="H3904">
        <v>0</v>
      </c>
      <c r="I3904">
        <v>0</v>
      </c>
      <c r="J3904">
        <v>0</v>
      </c>
      <c r="K3904">
        <v>0</v>
      </c>
      <c r="L3904">
        <v>0</v>
      </c>
      <c r="M3904">
        <v>0</v>
      </c>
      <c r="N3904">
        <v>0</v>
      </c>
    </row>
    <row r="3905" spans="1:14" x14ac:dyDescent="0.2">
      <c r="A3905" t="s">
        <v>8837</v>
      </c>
      <c r="B3905" t="s">
        <v>91</v>
      </c>
      <c r="C3905" t="s">
        <v>174</v>
      </c>
      <c r="D3905" t="s">
        <v>4937</v>
      </c>
      <c r="E3905">
        <v>2</v>
      </c>
      <c r="F3905">
        <v>0</v>
      </c>
      <c r="G3905">
        <v>2</v>
      </c>
      <c r="H3905">
        <v>0</v>
      </c>
      <c r="I3905">
        <v>0</v>
      </c>
      <c r="J3905">
        <v>0</v>
      </c>
      <c r="K3905">
        <v>0</v>
      </c>
      <c r="L3905">
        <v>0</v>
      </c>
      <c r="M3905">
        <v>0</v>
      </c>
      <c r="N3905">
        <v>0</v>
      </c>
    </row>
    <row r="3906" spans="1:14" x14ac:dyDescent="0.2">
      <c r="A3906" t="s">
        <v>8838</v>
      </c>
      <c r="B3906" t="s">
        <v>91</v>
      </c>
      <c r="C3906" t="s">
        <v>174</v>
      </c>
      <c r="D3906" t="s">
        <v>4939</v>
      </c>
      <c r="E3906">
        <v>0</v>
      </c>
      <c r="F3906">
        <v>0</v>
      </c>
      <c r="G3906">
        <v>0</v>
      </c>
      <c r="H3906">
        <v>0</v>
      </c>
      <c r="I3906">
        <v>0</v>
      </c>
      <c r="J3906">
        <v>2</v>
      </c>
      <c r="K3906">
        <v>0</v>
      </c>
      <c r="L3906">
        <v>0</v>
      </c>
      <c r="M3906">
        <v>0</v>
      </c>
      <c r="N3906">
        <v>0</v>
      </c>
    </row>
    <row r="3907" spans="1:14" x14ac:dyDescent="0.2">
      <c r="A3907" t="s">
        <v>8839</v>
      </c>
      <c r="B3907" t="s">
        <v>91</v>
      </c>
      <c r="C3907" t="s">
        <v>174</v>
      </c>
      <c r="D3907" t="s">
        <v>4941</v>
      </c>
      <c r="E3907">
        <v>2</v>
      </c>
      <c r="F3907">
        <v>0</v>
      </c>
      <c r="G3907">
        <v>2</v>
      </c>
      <c r="H3907">
        <v>0</v>
      </c>
      <c r="I3907">
        <v>0</v>
      </c>
      <c r="J3907">
        <v>0</v>
      </c>
      <c r="K3907">
        <v>0</v>
      </c>
      <c r="L3907">
        <v>0</v>
      </c>
      <c r="M3907">
        <v>0</v>
      </c>
      <c r="N3907">
        <v>0</v>
      </c>
    </row>
    <row r="3908" spans="1:14" x14ac:dyDescent="0.2">
      <c r="A3908" t="s">
        <v>8840</v>
      </c>
      <c r="B3908" t="s">
        <v>91</v>
      </c>
      <c r="C3908" t="s">
        <v>174</v>
      </c>
      <c r="D3908" t="s">
        <v>4943</v>
      </c>
      <c r="E3908">
        <v>0</v>
      </c>
      <c r="F3908">
        <v>0</v>
      </c>
      <c r="G3908">
        <v>0</v>
      </c>
      <c r="H3908">
        <v>0</v>
      </c>
      <c r="I3908">
        <v>0</v>
      </c>
      <c r="J3908">
        <v>2</v>
      </c>
      <c r="K3908">
        <v>0</v>
      </c>
      <c r="L3908">
        <v>0</v>
      </c>
      <c r="M3908">
        <v>0</v>
      </c>
      <c r="N3908">
        <v>0</v>
      </c>
    </row>
    <row r="3909" spans="1:14" x14ac:dyDescent="0.2">
      <c r="A3909" t="s">
        <v>8841</v>
      </c>
      <c r="B3909" t="s">
        <v>91</v>
      </c>
      <c r="C3909" t="s">
        <v>174</v>
      </c>
      <c r="D3909" t="s">
        <v>4925</v>
      </c>
      <c r="E3909">
        <v>0</v>
      </c>
      <c r="F3909">
        <v>0</v>
      </c>
      <c r="G3909">
        <v>0</v>
      </c>
      <c r="H3909">
        <v>0</v>
      </c>
      <c r="I3909">
        <v>0</v>
      </c>
      <c r="J3909">
        <v>0</v>
      </c>
      <c r="K3909">
        <v>2</v>
      </c>
      <c r="L3909">
        <v>2</v>
      </c>
      <c r="M3909">
        <v>0</v>
      </c>
      <c r="N3909">
        <v>0</v>
      </c>
    </row>
    <row r="3910" spans="1:14" x14ac:dyDescent="0.2">
      <c r="A3910" t="s">
        <v>8842</v>
      </c>
      <c r="B3910" t="s">
        <v>91</v>
      </c>
      <c r="C3910" t="s">
        <v>174</v>
      </c>
      <c r="D3910" t="s">
        <v>4927</v>
      </c>
      <c r="E3910">
        <v>0</v>
      </c>
      <c r="F3910">
        <v>0</v>
      </c>
      <c r="G3910">
        <v>0</v>
      </c>
      <c r="H3910">
        <v>0</v>
      </c>
      <c r="I3910">
        <v>0</v>
      </c>
      <c r="J3910">
        <v>0</v>
      </c>
      <c r="K3910">
        <v>2</v>
      </c>
      <c r="L3910">
        <v>2</v>
      </c>
      <c r="M3910">
        <v>0</v>
      </c>
      <c r="N3910">
        <v>0</v>
      </c>
    </row>
    <row r="3911" spans="1:14" x14ac:dyDescent="0.2">
      <c r="A3911" t="s">
        <v>8843</v>
      </c>
      <c r="B3911" t="s">
        <v>91</v>
      </c>
      <c r="C3911" t="s">
        <v>176</v>
      </c>
      <c r="D3911" t="s">
        <v>4929</v>
      </c>
      <c r="E3911">
        <v>3</v>
      </c>
      <c r="F3911">
        <v>1</v>
      </c>
      <c r="G3911">
        <v>2</v>
      </c>
      <c r="H3911">
        <v>0</v>
      </c>
      <c r="I3911">
        <v>0</v>
      </c>
      <c r="J3911">
        <v>2</v>
      </c>
      <c r="K3911">
        <v>0</v>
      </c>
      <c r="L3911">
        <v>0</v>
      </c>
      <c r="M3911">
        <v>0</v>
      </c>
      <c r="N3911">
        <v>0</v>
      </c>
    </row>
    <row r="3912" spans="1:14" x14ac:dyDescent="0.2">
      <c r="A3912" t="s">
        <v>8844</v>
      </c>
      <c r="B3912" t="s">
        <v>91</v>
      </c>
      <c r="C3912" t="s">
        <v>176</v>
      </c>
      <c r="D3912" t="s">
        <v>4931</v>
      </c>
      <c r="E3912">
        <v>5</v>
      </c>
      <c r="F3912">
        <v>2</v>
      </c>
      <c r="G3912">
        <v>3</v>
      </c>
      <c r="H3912">
        <v>0</v>
      </c>
      <c r="I3912">
        <v>0</v>
      </c>
      <c r="J3912">
        <v>0</v>
      </c>
      <c r="K3912">
        <v>0</v>
      </c>
      <c r="L3912">
        <v>0</v>
      </c>
      <c r="M3912">
        <v>0</v>
      </c>
      <c r="N3912">
        <v>0</v>
      </c>
    </row>
    <row r="3913" spans="1:14" x14ac:dyDescent="0.2">
      <c r="A3913" t="s">
        <v>8845</v>
      </c>
      <c r="B3913" t="s">
        <v>91</v>
      </c>
      <c r="C3913" t="s">
        <v>176</v>
      </c>
      <c r="D3913" t="s">
        <v>4933</v>
      </c>
      <c r="E3913">
        <v>1</v>
      </c>
      <c r="F3913">
        <v>1</v>
      </c>
      <c r="G3913">
        <v>0</v>
      </c>
      <c r="H3913">
        <v>0</v>
      </c>
      <c r="I3913">
        <v>0</v>
      </c>
      <c r="J3913">
        <v>4</v>
      </c>
      <c r="K3913">
        <v>0</v>
      </c>
      <c r="L3913">
        <v>0</v>
      </c>
      <c r="M3913">
        <v>0</v>
      </c>
      <c r="N3913">
        <v>0</v>
      </c>
    </row>
    <row r="3914" spans="1:14" x14ac:dyDescent="0.2">
      <c r="A3914" t="s">
        <v>8846</v>
      </c>
      <c r="B3914" t="s">
        <v>91</v>
      </c>
      <c r="C3914" t="s">
        <v>176</v>
      </c>
      <c r="D3914" t="s">
        <v>4935</v>
      </c>
      <c r="E3914">
        <v>5</v>
      </c>
      <c r="F3914">
        <v>2</v>
      </c>
      <c r="G3914">
        <v>3</v>
      </c>
      <c r="H3914">
        <v>0</v>
      </c>
      <c r="I3914">
        <v>0</v>
      </c>
      <c r="J3914">
        <v>0</v>
      </c>
      <c r="K3914">
        <v>0</v>
      </c>
      <c r="L3914">
        <v>0</v>
      </c>
      <c r="M3914">
        <v>0</v>
      </c>
      <c r="N3914">
        <v>0</v>
      </c>
    </row>
    <row r="3915" spans="1:14" x14ac:dyDescent="0.2">
      <c r="A3915" t="s">
        <v>8847</v>
      </c>
      <c r="B3915" t="s">
        <v>91</v>
      </c>
      <c r="C3915" t="s">
        <v>176</v>
      </c>
      <c r="D3915" t="s">
        <v>4937</v>
      </c>
      <c r="E3915">
        <v>3</v>
      </c>
      <c r="F3915">
        <v>1</v>
      </c>
      <c r="G3915">
        <v>2</v>
      </c>
      <c r="H3915">
        <v>0</v>
      </c>
      <c r="I3915">
        <v>0</v>
      </c>
      <c r="J3915">
        <v>2</v>
      </c>
      <c r="K3915">
        <v>0</v>
      </c>
      <c r="L3915">
        <v>0</v>
      </c>
      <c r="M3915">
        <v>0</v>
      </c>
      <c r="N3915">
        <v>0</v>
      </c>
    </row>
    <row r="3916" spans="1:14" x14ac:dyDescent="0.2">
      <c r="A3916" t="s">
        <v>8848</v>
      </c>
      <c r="B3916" t="s">
        <v>91</v>
      </c>
      <c r="C3916" t="s">
        <v>176</v>
      </c>
      <c r="D3916" t="s">
        <v>4939</v>
      </c>
      <c r="E3916">
        <v>2</v>
      </c>
      <c r="F3916">
        <v>2</v>
      </c>
      <c r="G3916">
        <v>0</v>
      </c>
      <c r="H3916">
        <v>0</v>
      </c>
      <c r="I3916">
        <v>0</v>
      </c>
      <c r="J3916">
        <v>3</v>
      </c>
      <c r="K3916">
        <v>0</v>
      </c>
      <c r="L3916">
        <v>0</v>
      </c>
      <c r="M3916">
        <v>0</v>
      </c>
      <c r="N3916">
        <v>0</v>
      </c>
    </row>
    <row r="3917" spans="1:14" x14ac:dyDescent="0.2">
      <c r="A3917" t="s">
        <v>8849</v>
      </c>
      <c r="B3917" t="s">
        <v>91</v>
      </c>
      <c r="C3917" t="s">
        <v>176</v>
      </c>
      <c r="D3917" t="s">
        <v>4941</v>
      </c>
      <c r="E3917">
        <v>3</v>
      </c>
      <c r="F3917">
        <v>0</v>
      </c>
      <c r="G3917">
        <v>3</v>
      </c>
      <c r="H3917">
        <v>0</v>
      </c>
      <c r="I3917">
        <v>0</v>
      </c>
      <c r="J3917">
        <v>2</v>
      </c>
      <c r="K3917">
        <v>0</v>
      </c>
      <c r="L3917">
        <v>0</v>
      </c>
      <c r="M3917">
        <v>0</v>
      </c>
      <c r="N3917">
        <v>0</v>
      </c>
    </row>
    <row r="3918" spans="1:14" x14ac:dyDescent="0.2">
      <c r="A3918" t="s">
        <v>8850</v>
      </c>
      <c r="B3918" t="s">
        <v>91</v>
      </c>
      <c r="C3918" t="s">
        <v>176</v>
      </c>
      <c r="D3918" t="s">
        <v>4943</v>
      </c>
      <c r="E3918">
        <v>2</v>
      </c>
      <c r="F3918">
        <v>2</v>
      </c>
      <c r="G3918">
        <v>0</v>
      </c>
      <c r="H3918">
        <v>0</v>
      </c>
      <c r="I3918">
        <v>0</v>
      </c>
      <c r="J3918">
        <v>3</v>
      </c>
      <c r="K3918">
        <v>0</v>
      </c>
      <c r="L3918">
        <v>0</v>
      </c>
      <c r="M3918">
        <v>0</v>
      </c>
      <c r="N3918">
        <v>0</v>
      </c>
    </row>
    <row r="3919" spans="1:14" x14ac:dyDescent="0.2">
      <c r="A3919" t="s">
        <v>8851</v>
      </c>
      <c r="B3919" t="s">
        <v>91</v>
      </c>
      <c r="C3919" t="s">
        <v>176</v>
      </c>
      <c r="D3919" t="s">
        <v>4925</v>
      </c>
      <c r="E3919">
        <v>0</v>
      </c>
      <c r="F3919">
        <v>0</v>
      </c>
      <c r="G3919">
        <v>0</v>
      </c>
      <c r="H3919">
        <v>0</v>
      </c>
      <c r="I3919">
        <v>0</v>
      </c>
      <c r="J3919">
        <v>0</v>
      </c>
      <c r="K3919">
        <v>5</v>
      </c>
      <c r="L3919">
        <v>5</v>
      </c>
      <c r="M3919">
        <v>0</v>
      </c>
      <c r="N3919">
        <v>0</v>
      </c>
    </row>
    <row r="3920" spans="1:14" x14ac:dyDescent="0.2">
      <c r="A3920" t="s">
        <v>8852</v>
      </c>
      <c r="B3920" t="s">
        <v>91</v>
      </c>
      <c r="C3920" t="s">
        <v>176</v>
      </c>
      <c r="D3920" t="s">
        <v>4927</v>
      </c>
      <c r="E3920">
        <v>0</v>
      </c>
      <c r="F3920">
        <v>0</v>
      </c>
      <c r="G3920">
        <v>0</v>
      </c>
      <c r="H3920">
        <v>0</v>
      </c>
      <c r="I3920">
        <v>0</v>
      </c>
      <c r="J3920">
        <v>0</v>
      </c>
      <c r="K3920">
        <v>5</v>
      </c>
      <c r="L3920">
        <v>5</v>
      </c>
      <c r="M3920">
        <v>0</v>
      </c>
      <c r="N3920">
        <v>0</v>
      </c>
    </row>
    <row r="3921" spans="1:14" x14ac:dyDescent="0.2">
      <c r="A3921" t="s">
        <v>8853</v>
      </c>
      <c r="B3921" t="s">
        <v>91</v>
      </c>
      <c r="C3921" t="s">
        <v>178</v>
      </c>
      <c r="D3921" t="s">
        <v>4929</v>
      </c>
      <c r="E3921">
        <v>1</v>
      </c>
      <c r="F3921">
        <v>0</v>
      </c>
      <c r="G3921">
        <v>1</v>
      </c>
      <c r="H3921">
        <v>0</v>
      </c>
      <c r="I3921">
        <v>0</v>
      </c>
      <c r="J3921">
        <v>0</v>
      </c>
      <c r="K3921">
        <v>0</v>
      </c>
      <c r="L3921">
        <v>0</v>
      </c>
      <c r="M3921">
        <v>0</v>
      </c>
      <c r="N3921">
        <v>0</v>
      </c>
    </row>
    <row r="3922" spans="1:14" x14ac:dyDescent="0.2">
      <c r="A3922" t="s">
        <v>8854</v>
      </c>
      <c r="B3922" t="s">
        <v>91</v>
      </c>
      <c r="C3922" t="s">
        <v>178</v>
      </c>
      <c r="D3922" t="s">
        <v>4931</v>
      </c>
      <c r="E3922">
        <v>1</v>
      </c>
      <c r="F3922">
        <v>0</v>
      </c>
      <c r="G3922">
        <v>1</v>
      </c>
      <c r="H3922">
        <v>0</v>
      </c>
      <c r="I3922">
        <v>0</v>
      </c>
      <c r="J3922">
        <v>0</v>
      </c>
      <c r="K3922">
        <v>0</v>
      </c>
      <c r="L3922">
        <v>0</v>
      </c>
      <c r="M3922">
        <v>0</v>
      </c>
      <c r="N3922">
        <v>0</v>
      </c>
    </row>
    <row r="3923" spans="1:14" x14ac:dyDescent="0.2">
      <c r="A3923" t="s">
        <v>8855</v>
      </c>
      <c r="B3923" t="s">
        <v>91</v>
      </c>
      <c r="C3923" t="s">
        <v>178</v>
      </c>
      <c r="D3923" t="s">
        <v>4933</v>
      </c>
      <c r="E3923">
        <v>0</v>
      </c>
      <c r="F3923">
        <v>0</v>
      </c>
      <c r="G3923">
        <v>0</v>
      </c>
      <c r="H3923">
        <v>0</v>
      </c>
      <c r="I3923">
        <v>0</v>
      </c>
      <c r="J3923">
        <v>1</v>
      </c>
      <c r="K3923">
        <v>0</v>
      </c>
      <c r="L3923">
        <v>0</v>
      </c>
      <c r="M3923">
        <v>0</v>
      </c>
      <c r="N3923">
        <v>0</v>
      </c>
    </row>
    <row r="3924" spans="1:14" x14ac:dyDescent="0.2">
      <c r="A3924" t="s">
        <v>8856</v>
      </c>
      <c r="B3924" t="s">
        <v>91</v>
      </c>
      <c r="C3924" t="s">
        <v>178</v>
      </c>
      <c r="D3924" t="s">
        <v>4935</v>
      </c>
      <c r="E3924">
        <v>1</v>
      </c>
      <c r="F3924">
        <v>0</v>
      </c>
      <c r="G3924">
        <v>1</v>
      </c>
      <c r="H3924">
        <v>0</v>
      </c>
      <c r="I3924">
        <v>0</v>
      </c>
      <c r="J3924">
        <v>0</v>
      </c>
      <c r="K3924">
        <v>0</v>
      </c>
      <c r="L3924">
        <v>0</v>
      </c>
      <c r="M3924">
        <v>0</v>
      </c>
      <c r="N3924">
        <v>0</v>
      </c>
    </row>
    <row r="3925" spans="1:14" x14ac:dyDescent="0.2">
      <c r="A3925" t="s">
        <v>8857</v>
      </c>
      <c r="B3925" t="s">
        <v>91</v>
      </c>
      <c r="C3925" t="s">
        <v>178</v>
      </c>
      <c r="D3925" t="s">
        <v>4937</v>
      </c>
      <c r="E3925">
        <v>1</v>
      </c>
      <c r="F3925">
        <v>0</v>
      </c>
      <c r="G3925">
        <v>1</v>
      </c>
      <c r="H3925">
        <v>0</v>
      </c>
      <c r="I3925">
        <v>0</v>
      </c>
      <c r="J3925">
        <v>0</v>
      </c>
      <c r="K3925">
        <v>0</v>
      </c>
      <c r="L3925">
        <v>0</v>
      </c>
      <c r="M3925">
        <v>0</v>
      </c>
      <c r="N3925">
        <v>0</v>
      </c>
    </row>
    <row r="3926" spans="1:14" x14ac:dyDescent="0.2">
      <c r="A3926" t="s">
        <v>8858</v>
      </c>
      <c r="B3926" t="s">
        <v>91</v>
      </c>
      <c r="C3926" t="s">
        <v>178</v>
      </c>
      <c r="D3926" t="s">
        <v>4939</v>
      </c>
      <c r="E3926">
        <v>0</v>
      </c>
      <c r="F3926">
        <v>0</v>
      </c>
      <c r="G3926">
        <v>0</v>
      </c>
      <c r="H3926">
        <v>0</v>
      </c>
      <c r="I3926">
        <v>0</v>
      </c>
      <c r="J3926">
        <v>1</v>
      </c>
      <c r="K3926">
        <v>0</v>
      </c>
      <c r="L3926">
        <v>0</v>
      </c>
      <c r="M3926">
        <v>0</v>
      </c>
      <c r="N3926">
        <v>0</v>
      </c>
    </row>
    <row r="3927" spans="1:14" x14ac:dyDescent="0.2">
      <c r="A3927" t="s">
        <v>8859</v>
      </c>
      <c r="B3927" t="s">
        <v>91</v>
      </c>
      <c r="C3927" t="s">
        <v>178</v>
      </c>
      <c r="D3927" t="s">
        <v>4941</v>
      </c>
      <c r="E3927">
        <v>1</v>
      </c>
      <c r="F3927">
        <v>0</v>
      </c>
      <c r="G3927">
        <v>1</v>
      </c>
      <c r="H3927">
        <v>0</v>
      </c>
      <c r="I3927">
        <v>0</v>
      </c>
      <c r="J3927">
        <v>0</v>
      </c>
      <c r="K3927">
        <v>0</v>
      </c>
      <c r="L3927">
        <v>0</v>
      </c>
      <c r="M3927">
        <v>0</v>
      </c>
      <c r="N3927">
        <v>0</v>
      </c>
    </row>
    <row r="3928" spans="1:14" x14ac:dyDescent="0.2">
      <c r="A3928" t="s">
        <v>8860</v>
      </c>
      <c r="B3928" t="s">
        <v>91</v>
      </c>
      <c r="C3928" t="s">
        <v>178</v>
      </c>
      <c r="D3928" t="s">
        <v>4943</v>
      </c>
      <c r="E3928">
        <v>0</v>
      </c>
      <c r="F3928">
        <v>0</v>
      </c>
      <c r="G3928">
        <v>0</v>
      </c>
      <c r="H3928">
        <v>0</v>
      </c>
      <c r="I3928">
        <v>0</v>
      </c>
      <c r="J3928">
        <v>1</v>
      </c>
      <c r="K3928">
        <v>0</v>
      </c>
      <c r="L3928">
        <v>0</v>
      </c>
      <c r="M3928">
        <v>0</v>
      </c>
      <c r="N3928">
        <v>0</v>
      </c>
    </row>
    <row r="3929" spans="1:14" x14ac:dyDescent="0.2">
      <c r="A3929" t="s">
        <v>8861</v>
      </c>
      <c r="B3929" t="s">
        <v>91</v>
      </c>
      <c r="C3929" t="s">
        <v>178</v>
      </c>
      <c r="D3929" t="s">
        <v>4925</v>
      </c>
      <c r="E3929">
        <v>0</v>
      </c>
      <c r="F3929">
        <v>0</v>
      </c>
      <c r="G3929">
        <v>0</v>
      </c>
      <c r="H3929">
        <v>0</v>
      </c>
      <c r="I3929">
        <v>0</v>
      </c>
      <c r="J3929">
        <v>0</v>
      </c>
      <c r="K3929">
        <v>1</v>
      </c>
      <c r="L3929">
        <v>1</v>
      </c>
      <c r="M3929">
        <v>0</v>
      </c>
      <c r="N3929">
        <v>0</v>
      </c>
    </row>
    <row r="3930" spans="1:14" x14ac:dyDescent="0.2">
      <c r="A3930" t="s">
        <v>8862</v>
      </c>
      <c r="B3930" t="s">
        <v>91</v>
      </c>
      <c r="C3930" t="s">
        <v>178</v>
      </c>
      <c r="D3930" t="s">
        <v>4927</v>
      </c>
      <c r="E3930">
        <v>0</v>
      </c>
      <c r="F3930">
        <v>0</v>
      </c>
      <c r="G3930">
        <v>0</v>
      </c>
      <c r="H3930">
        <v>0</v>
      </c>
      <c r="I3930">
        <v>0</v>
      </c>
      <c r="J3930">
        <v>0</v>
      </c>
      <c r="K3930">
        <v>1</v>
      </c>
      <c r="L3930">
        <v>1</v>
      </c>
      <c r="M3930">
        <v>0</v>
      </c>
      <c r="N3930">
        <v>0</v>
      </c>
    </row>
    <row r="3931" spans="1:14" x14ac:dyDescent="0.2">
      <c r="A3931" t="s">
        <v>8863</v>
      </c>
      <c r="B3931" t="s">
        <v>91</v>
      </c>
      <c r="C3931" t="s">
        <v>179</v>
      </c>
      <c r="D3931" t="s">
        <v>4929</v>
      </c>
      <c r="E3931">
        <v>3</v>
      </c>
      <c r="F3931">
        <v>0</v>
      </c>
      <c r="G3931">
        <v>2</v>
      </c>
      <c r="H3931">
        <v>0</v>
      </c>
      <c r="I3931">
        <v>1</v>
      </c>
      <c r="J3931">
        <v>0</v>
      </c>
      <c r="K3931">
        <v>0</v>
      </c>
      <c r="L3931">
        <v>0</v>
      </c>
      <c r="M3931">
        <v>0</v>
      </c>
      <c r="N3931">
        <v>0</v>
      </c>
    </row>
    <row r="3932" spans="1:14" x14ac:dyDescent="0.2">
      <c r="A3932" t="s">
        <v>8864</v>
      </c>
      <c r="B3932" t="s">
        <v>91</v>
      </c>
      <c r="C3932" t="s">
        <v>179</v>
      </c>
      <c r="D3932" t="s">
        <v>4931</v>
      </c>
      <c r="E3932">
        <v>3</v>
      </c>
      <c r="F3932">
        <v>0</v>
      </c>
      <c r="G3932">
        <v>2</v>
      </c>
      <c r="H3932">
        <v>0</v>
      </c>
      <c r="I3932">
        <v>1</v>
      </c>
      <c r="J3932">
        <v>0</v>
      </c>
      <c r="K3932">
        <v>0</v>
      </c>
      <c r="L3932">
        <v>0</v>
      </c>
      <c r="M3932">
        <v>0</v>
      </c>
      <c r="N3932">
        <v>0</v>
      </c>
    </row>
    <row r="3933" spans="1:14" x14ac:dyDescent="0.2">
      <c r="A3933" t="s">
        <v>8865</v>
      </c>
      <c r="B3933" t="s">
        <v>91</v>
      </c>
      <c r="C3933" t="s">
        <v>179</v>
      </c>
      <c r="D3933" t="s">
        <v>4933</v>
      </c>
      <c r="E3933">
        <v>0</v>
      </c>
      <c r="F3933">
        <v>0</v>
      </c>
      <c r="G3933">
        <v>0</v>
      </c>
      <c r="H3933">
        <v>0</v>
      </c>
      <c r="I3933">
        <v>0</v>
      </c>
      <c r="J3933">
        <v>3</v>
      </c>
      <c r="K3933">
        <v>0</v>
      </c>
      <c r="L3933">
        <v>0</v>
      </c>
      <c r="M3933">
        <v>0</v>
      </c>
      <c r="N3933">
        <v>0</v>
      </c>
    </row>
    <row r="3934" spans="1:14" x14ac:dyDescent="0.2">
      <c r="A3934" t="s">
        <v>8866</v>
      </c>
      <c r="B3934" t="s">
        <v>91</v>
      </c>
      <c r="C3934" t="s">
        <v>179</v>
      </c>
      <c r="D3934" t="s">
        <v>4935</v>
      </c>
      <c r="E3934">
        <v>3</v>
      </c>
      <c r="F3934">
        <v>0</v>
      </c>
      <c r="G3934">
        <v>2</v>
      </c>
      <c r="H3934">
        <v>0</v>
      </c>
      <c r="I3934">
        <v>1</v>
      </c>
      <c r="J3934">
        <v>0</v>
      </c>
      <c r="K3934">
        <v>0</v>
      </c>
      <c r="L3934">
        <v>0</v>
      </c>
      <c r="M3934">
        <v>0</v>
      </c>
      <c r="N3934">
        <v>0</v>
      </c>
    </row>
    <row r="3935" spans="1:14" x14ac:dyDescent="0.2">
      <c r="A3935" t="s">
        <v>8867</v>
      </c>
      <c r="B3935" t="s">
        <v>91</v>
      </c>
      <c r="C3935" t="s">
        <v>179</v>
      </c>
      <c r="D3935" t="s">
        <v>4937</v>
      </c>
      <c r="E3935">
        <v>3</v>
      </c>
      <c r="F3935">
        <v>0</v>
      </c>
      <c r="G3935">
        <v>2</v>
      </c>
      <c r="H3935">
        <v>0</v>
      </c>
      <c r="I3935">
        <v>1</v>
      </c>
      <c r="J3935">
        <v>0</v>
      </c>
      <c r="K3935">
        <v>0</v>
      </c>
      <c r="L3935">
        <v>0</v>
      </c>
      <c r="M3935">
        <v>0</v>
      </c>
      <c r="N3935">
        <v>0</v>
      </c>
    </row>
    <row r="3936" spans="1:14" x14ac:dyDescent="0.2">
      <c r="A3936" t="s">
        <v>8868</v>
      </c>
      <c r="B3936" t="s">
        <v>91</v>
      </c>
      <c r="C3936" t="s">
        <v>179</v>
      </c>
      <c r="D3936" t="s">
        <v>4939</v>
      </c>
      <c r="E3936">
        <v>0</v>
      </c>
      <c r="F3936">
        <v>0</v>
      </c>
      <c r="G3936">
        <v>0</v>
      </c>
      <c r="H3936">
        <v>0</v>
      </c>
      <c r="I3936">
        <v>0</v>
      </c>
      <c r="J3936">
        <v>3</v>
      </c>
      <c r="K3936">
        <v>0</v>
      </c>
      <c r="L3936">
        <v>0</v>
      </c>
      <c r="M3936">
        <v>0</v>
      </c>
      <c r="N3936">
        <v>0</v>
      </c>
    </row>
    <row r="3937" spans="1:14" x14ac:dyDescent="0.2">
      <c r="A3937" t="s">
        <v>8869</v>
      </c>
      <c r="B3937" t="s">
        <v>91</v>
      </c>
      <c r="C3937" t="s">
        <v>179</v>
      </c>
      <c r="D3937" t="s">
        <v>4941</v>
      </c>
      <c r="E3937">
        <v>3</v>
      </c>
      <c r="F3937">
        <v>0</v>
      </c>
      <c r="G3937">
        <v>2</v>
      </c>
      <c r="H3937">
        <v>0</v>
      </c>
      <c r="I3937">
        <v>1</v>
      </c>
      <c r="J3937">
        <v>0</v>
      </c>
      <c r="K3937">
        <v>0</v>
      </c>
      <c r="L3937">
        <v>0</v>
      </c>
      <c r="M3937">
        <v>0</v>
      </c>
      <c r="N3937">
        <v>0</v>
      </c>
    </row>
    <row r="3938" spans="1:14" x14ac:dyDescent="0.2">
      <c r="A3938" t="s">
        <v>8870</v>
      </c>
      <c r="B3938" t="s">
        <v>91</v>
      </c>
      <c r="C3938" t="s">
        <v>179</v>
      </c>
      <c r="D3938" t="s">
        <v>4943</v>
      </c>
      <c r="E3938">
        <v>0</v>
      </c>
      <c r="F3938">
        <v>0</v>
      </c>
      <c r="G3938">
        <v>0</v>
      </c>
      <c r="H3938">
        <v>0</v>
      </c>
      <c r="I3938">
        <v>0</v>
      </c>
      <c r="J3938">
        <v>3</v>
      </c>
      <c r="K3938">
        <v>0</v>
      </c>
      <c r="L3938">
        <v>0</v>
      </c>
      <c r="M3938">
        <v>0</v>
      </c>
      <c r="N3938">
        <v>0</v>
      </c>
    </row>
    <row r="3939" spans="1:14" x14ac:dyDescent="0.2">
      <c r="A3939" t="s">
        <v>8871</v>
      </c>
      <c r="B3939" t="s">
        <v>91</v>
      </c>
      <c r="C3939" t="s">
        <v>179</v>
      </c>
      <c r="D3939" t="s">
        <v>4925</v>
      </c>
      <c r="E3939">
        <v>0</v>
      </c>
      <c r="F3939">
        <v>0</v>
      </c>
      <c r="G3939">
        <v>0</v>
      </c>
      <c r="H3939">
        <v>0</v>
      </c>
      <c r="I3939">
        <v>0</v>
      </c>
      <c r="J3939">
        <v>0</v>
      </c>
      <c r="K3939">
        <v>3</v>
      </c>
      <c r="L3939">
        <v>2</v>
      </c>
      <c r="M3939">
        <v>1</v>
      </c>
      <c r="N3939">
        <v>0</v>
      </c>
    </row>
    <row r="3940" spans="1:14" x14ac:dyDescent="0.2">
      <c r="A3940" t="s">
        <v>8872</v>
      </c>
      <c r="B3940" t="s">
        <v>91</v>
      </c>
      <c r="C3940" t="s">
        <v>179</v>
      </c>
      <c r="D3940" t="s">
        <v>4927</v>
      </c>
      <c r="E3940">
        <v>0</v>
      </c>
      <c r="F3940">
        <v>0</v>
      </c>
      <c r="G3940">
        <v>0</v>
      </c>
      <c r="H3940">
        <v>0</v>
      </c>
      <c r="I3940">
        <v>0</v>
      </c>
      <c r="J3940">
        <v>0</v>
      </c>
      <c r="K3940">
        <v>3</v>
      </c>
      <c r="L3940">
        <v>2</v>
      </c>
      <c r="M3940">
        <v>1</v>
      </c>
      <c r="N3940">
        <v>0</v>
      </c>
    </row>
    <row r="3941" spans="1:14" x14ac:dyDescent="0.2">
      <c r="A3941" t="s">
        <v>8873</v>
      </c>
      <c r="B3941" t="s">
        <v>91</v>
      </c>
      <c r="C3941" t="s">
        <v>180</v>
      </c>
      <c r="D3941" t="s">
        <v>4929</v>
      </c>
      <c r="E3941">
        <v>1</v>
      </c>
      <c r="F3941">
        <v>0</v>
      </c>
      <c r="G3941">
        <v>1</v>
      </c>
      <c r="H3941">
        <v>0</v>
      </c>
      <c r="I3941">
        <v>0</v>
      </c>
      <c r="J3941">
        <v>0</v>
      </c>
      <c r="K3941">
        <v>0</v>
      </c>
      <c r="L3941">
        <v>0</v>
      </c>
      <c r="M3941">
        <v>0</v>
      </c>
      <c r="N3941">
        <v>0</v>
      </c>
    </row>
    <row r="3942" spans="1:14" x14ac:dyDescent="0.2">
      <c r="A3942" t="s">
        <v>8874</v>
      </c>
      <c r="B3942" t="s">
        <v>91</v>
      </c>
      <c r="C3942" t="s">
        <v>180</v>
      </c>
      <c r="D3942" t="s">
        <v>4931</v>
      </c>
      <c r="E3942">
        <v>1</v>
      </c>
      <c r="F3942">
        <v>0</v>
      </c>
      <c r="G3942">
        <v>1</v>
      </c>
      <c r="H3942">
        <v>0</v>
      </c>
      <c r="I3942">
        <v>0</v>
      </c>
      <c r="J3942">
        <v>0</v>
      </c>
      <c r="K3942">
        <v>0</v>
      </c>
      <c r="L3942">
        <v>0</v>
      </c>
      <c r="M3942">
        <v>0</v>
      </c>
      <c r="N3942">
        <v>0</v>
      </c>
    </row>
    <row r="3943" spans="1:14" x14ac:dyDescent="0.2">
      <c r="A3943" t="s">
        <v>8875</v>
      </c>
      <c r="B3943" t="s">
        <v>91</v>
      </c>
      <c r="C3943" t="s">
        <v>180</v>
      </c>
      <c r="D3943" t="s">
        <v>4933</v>
      </c>
      <c r="E3943">
        <v>0</v>
      </c>
      <c r="F3943">
        <v>0</v>
      </c>
      <c r="G3943">
        <v>0</v>
      </c>
      <c r="H3943">
        <v>0</v>
      </c>
      <c r="I3943">
        <v>0</v>
      </c>
      <c r="J3943">
        <v>1</v>
      </c>
      <c r="K3943">
        <v>0</v>
      </c>
      <c r="L3943">
        <v>0</v>
      </c>
      <c r="M3943">
        <v>0</v>
      </c>
      <c r="N3943">
        <v>0</v>
      </c>
    </row>
    <row r="3944" spans="1:14" x14ac:dyDescent="0.2">
      <c r="A3944" t="s">
        <v>8876</v>
      </c>
      <c r="B3944" t="s">
        <v>91</v>
      </c>
      <c r="C3944" t="s">
        <v>180</v>
      </c>
      <c r="D3944" t="s">
        <v>4935</v>
      </c>
      <c r="E3944">
        <v>1</v>
      </c>
      <c r="F3944">
        <v>0</v>
      </c>
      <c r="G3944">
        <v>1</v>
      </c>
      <c r="H3944">
        <v>0</v>
      </c>
      <c r="I3944">
        <v>0</v>
      </c>
      <c r="J3944">
        <v>0</v>
      </c>
      <c r="K3944">
        <v>0</v>
      </c>
      <c r="L3944">
        <v>0</v>
      </c>
      <c r="M3944">
        <v>0</v>
      </c>
      <c r="N3944">
        <v>0</v>
      </c>
    </row>
    <row r="3945" spans="1:14" x14ac:dyDescent="0.2">
      <c r="A3945" t="s">
        <v>8877</v>
      </c>
      <c r="B3945" t="s">
        <v>91</v>
      </c>
      <c r="C3945" t="s">
        <v>180</v>
      </c>
      <c r="D3945" t="s">
        <v>4937</v>
      </c>
      <c r="E3945">
        <v>1</v>
      </c>
      <c r="F3945">
        <v>0</v>
      </c>
      <c r="G3945">
        <v>1</v>
      </c>
      <c r="H3945">
        <v>0</v>
      </c>
      <c r="I3945">
        <v>0</v>
      </c>
      <c r="J3945">
        <v>0</v>
      </c>
      <c r="K3945">
        <v>0</v>
      </c>
      <c r="L3945">
        <v>0</v>
      </c>
      <c r="M3945">
        <v>0</v>
      </c>
      <c r="N3945">
        <v>0</v>
      </c>
    </row>
    <row r="3946" spans="1:14" x14ac:dyDescent="0.2">
      <c r="A3946" t="s">
        <v>8878</v>
      </c>
      <c r="B3946" t="s">
        <v>91</v>
      </c>
      <c r="C3946" t="s">
        <v>180</v>
      </c>
      <c r="D3946" t="s">
        <v>4939</v>
      </c>
      <c r="E3946">
        <v>0</v>
      </c>
      <c r="F3946">
        <v>0</v>
      </c>
      <c r="G3946">
        <v>0</v>
      </c>
      <c r="H3946">
        <v>0</v>
      </c>
      <c r="I3946">
        <v>0</v>
      </c>
      <c r="J3946">
        <v>1</v>
      </c>
      <c r="K3946">
        <v>0</v>
      </c>
      <c r="L3946">
        <v>0</v>
      </c>
      <c r="M3946">
        <v>0</v>
      </c>
      <c r="N3946">
        <v>0</v>
      </c>
    </row>
    <row r="3947" spans="1:14" x14ac:dyDescent="0.2">
      <c r="A3947" t="s">
        <v>8879</v>
      </c>
      <c r="B3947" t="s">
        <v>91</v>
      </c>
      <c r="C3947" t="s">
        <v>180</v>
      </c>
      <c r="D3947" t="s">
        <v>4941</v>
      </c>
      <c r="E3947">
        <v>1</v>
      </c>
      <c r="F3947">
        <v>0</v>
      </c>
      <c r="G3947">
        <v>1</v>
      </c>
      <c r="H3947">
        <v>0</v>
      </c>
      <c r="I3947">
        <v>0</v>
      </c>
      <c r="J3947">
        <v>0</v>
      </c>
      <c r="K3947">
        <v>0</v>
      </c>
      <c r="L3947">
        <v>0</v>
      </c>
      <c r="M3947">
        <v>0</v>
      </c>
      <c r="N3947">
        <v>0</v>
      </c>
    </row>
    <row r="3948" spans="1:14" x14ac:dyDescent="0.2">
      <c r="A3948" t="s">
        <v>8880</v>
      </c>
      <c r="B3948" t="s">
        <v>91</v>
      </c>
      <c r="C3948" t="s">
        <v>180</v>
      </c>
      <c r="D3948" t="s">
        <v>4943</v>
      </c>
      <c r="E3948">
        <v>0</v>
      </c>
      <c r="F3948">
        <v>0</v>
      </c>
      <c r="G3948">
        <v>0</v>
      </c>
      <c r="H3948">
        <v>0</v>
      </c>
      <c r="I3948">
        <v>0</v>
      </c>
      <c r="J3948">
        <v>1</v>
      </c>
      <c r="K3948">
        <v>0</v>
      </c>
      <c r="L3948">
        <v>0</v>
      </c>
      <c r="M3948">
        <v>0</v>
      </c>
      <c r="N3948">
        <v>0</v>
      </c>
    </row>
    <row r="3949" spans="1:14" x14ac:dyDescent="0.2">
      <c r="A3949" t="s">
        <v>8881</v>
      </c>
      <c r="B3949" t="s">
        <v>91</v>
      </c>
      <c r="C3949" t="s">
        <v>180</v>
      </c>
      <c r="D3949" t="s">
        <v>4925</v>
      </c>
      <c r="E3949">
        <v>0</v>
      </c>
      <c r="F3949">
        <v>0</v>
      </c>
      <c r="G3949">
        <v>0</v>
      </c>
      <c r="H3949">
        <v>0</v>
      </c>
      <c r="I3949">
        <v>0</v>
      </c>
      <c r="J3949">
        <v>0</v>
      </c>
      <c r="K3949">
        <v>1</v>
      </c>
      <c r="L3949">
        <v>1</v>
      </c>
      <c r="M3949">
        <v>0</v>
      </c>
      <c r="N3949">
        <v>0</v>
      </c>
    </row>
    <row r="3950" spans="1:14" x14ac:dyDescent="0.2">
      <c r="A3950" t="s">
        <v>8882</v>
      </c>
      <c r="B3950" t="s">
        <v>91</v>
      </c>
      <c r="C3950" t="s">
        <v>180</v>
      </c>
      <c r="D3950" t="s">
        <v>4927</v>
      </c>
      <c r="E3950">
        <v>0</v>
      </c>
      <c r="F3950">
        <v>0</v>
      </c>
      <c r="G3950">
        <v>0</v>
      </c>
      <c r="H3950">
        <v>0</v>
      </c>
      <c r="I3950">
        <v>0</v>
      </c>
      <c r="J3950">
        <v>0</v>
      </c>
      <c r="K3950">
        <v>1</v>
      </c>
      <c r="L3950">
        <v>1</v>
      </c>
      <c r="M3950">
        <v>0</v>
      </c>
      <c r="N3950">
        <v>0</v>
      </c>
    </row>
    <row r="3951" spans="1:14" x14ac:dyDescent="0.2">
      <c r="A3951" t="s">
        <v>8883</v>
      </c>
      <c r="B3951" t="s">
        <v>91</v>
      </c>
      <c r="C3951" t="s">
        <v>183</v>
      </c>
      <c r="D3951" t="s">
        <v>4929</v>
      </c>
      <c r="E3951">
        <v>1</v>
      </c>
      <c r="F3951">
        <v>0</v>
      </c>
      <c r="G3951">
        <v>1</v>
      </c>
      <c r="H3951">
        <v>0</v>
      </c>
      <c r="I3951">
        <v>0</v>
      </c>
      <c r="J3951">
        <v>0</v>
      </c>
      <c r="K3951">
        <v>0</v>
      </c>
      <c r="L3951">
        <v>0</v>
      </c>
      <c r="M3951">
        <v>0</v>
      </c>
      <c r="N3951">
        <v>0</v>
      </c>
    </row>
    <row r="3952" spans="1:14" x14ac:dyDescent="0.2">
      <c r="A3952" t="s">
        <v>8884</v>
      </c>
      <c r="B3952" t="s">
        <v>91</v>
      </c>
      <c r="C3952" t="s">
        <v>183</v>
      </c>
      <c r="D3952" t="s">
        <v>4931</v>
      </c>
      <c r="E3952">
        <v>1</v>
      </c>
      <c r="F3952">
        <v>0</v>
      </c>
      <c r="G3952">
        <v>1</v>
      </c>
      <c r="H3952">
        <v>0</v>
      </c>
      <c r="I3952">
        <v>0</v>
      </c>
      <c r="J3952">
        <v>0</v>
      </c>
      <c r="K3952">
        <v>0</v>
      </c>
      <c r="L3952">
        <v>0</v>
      </c>
      <c r="M3952">
        <v>0</v>
      </c>
      <c r="N3952">
        <v>0</v>
      </c>
    </row>
    <row r="3953" spans="1:14" x14ac:dyDescent="0.2">
      <c r="A3953" t="s">
        <v>8885</v>
      </c>
      <c r="B3953" t="s">
        <v>91</v>
      </c>
      <c r="C3953" t="s">
        <v>183</v>
      </c>
      <c r="D3953" t="s">
        <v>4933</v>
      </c>
      <c r="E3953">
        <v>0</v>
      </c>
      <c r="F3953">
        <v>0</v>
      </c>
      <c r="G3953">
        <v>0</v>
      </c>
      <c r="H3953">
        <v>0</v>
      </c>
      <c r="I3953">
        <v>0</v>
      </c>
      <c r="J3953">
        <v>1</v>
      </c>
      <c r="K3953">
        <v>0</v>
      </c>
      <c r="L3953">
        <v>0</v>
      </c>
      <c r="M3953">
        <v>0</v>
      </c>
      <c r="N3953">
        <v>0</v>
      </c>
    </row>
    <row r="3954" spans="1:14" x14ac:dyDescent="0.2">
      <c r="A3954" t="s">
        <v>8886</v>
      </c>
      <c r="B3954" t="s">
        <v>91</v>
      </c>
      <c r="C3954" t="s">
        <v>183</v>
      </c>
      <c r="D3954" t="s">
        <v>4935</v>
      </c>
      <c r="E3954">
        <v>1</v>
      </c>
      <c r="F3954">
        <v>0</v>
      </c>
      <c r="G3954">
        <v>1</v>
      </c>
      <c r="H3954">
        <v>0</v>
      </c>
      <c r="I3954">
        <v>0</v>
      </c>
      <c r="J3954">
        <v>0</v>
      </c>
      <c r="K3954">
        <v>0</v>
      </c>
      <c r="L3954">
        <v>0</v>
      </c>
      <c r="M3954">
        <v>0</v>
      </c>
      <c r="N3954">
        <v>0</v>
      </c>
    </row>
    <row r="3955" spans="1:14" x14ac:dyDescent="0.2">
      <c r="A3955" t="s">
        <v>8887</v>
      </c>
      <c r="B3955" t="s">
        <v>91</v>
      </c>
      <c r="C3955" t="s">
        <v>183</v>
      </c>
      <c r="D3955" t="s">
        <v>4937</v>
      </c>
      <c r="E3955">
        <v>1</v>
      </c>
      <c r="F3955">
        <v>0</v>
      </c>
      <c r="G3955">
        <v>1</v>
      </c>
      <c r="H3955">
        <v>0</v>
      </c>
      <c r="I3955">
        <v>0</v>
      </c>
      <c r="J3955">
        <v>0</v>
      </c>
      <c r="K3955">
        <v>0</v>
      </c>
      <c r="L3955">
        <v>0</v>
      </c>
      <c r="M3955">
        <v>0</v>
      </c>
      <c r="N3955">
        <v>0</v>
      </c>
    </row>
    <row r="3956" spans="1:14" x14ac:dyDescent="0.2">
      <c r="A3956" t="s">
        <v>8888</v>
      </c>
      <c r="B3956" t="s">
        <v>91</v>
      </c>
      <c r="C3956" t="s">
        <v>183</v>
      </c>
      <c r="D3956" t="s">
        <v>4939</v>
      </c>
      <c r="E3956">
        <v>0</v>
      </c>
      <c r="F3956">
        <v>0</v>
      </c>
      <c r="G3956">
        <v>0</v>
      </c>
      <c r="H3956">
        <v>0</v>
      </c>
      <c r="I3956">
        <v>0</v>
      </c>
      <c r="J3956">
        <v>1</v>
      </c>
      <c r="K3956">
        <v>0</v>
      </c>
      <c r="L3956">
        <v>0</v>
      </c>
      <c r="M3956">
        <v>0</v>
      </c>
      <c r="N3956">
        <v>0</v>
      </c>
    </row>
    <row r="3957" spans="1:14" x14ac:dyDescent="0.2">
      <c r="A3957" t="s">
        <v>8889</v>
      </c>
      <c r="B3957" t="s">
        <v>91</v>
      </c>
      <c r="C3957" t="s">
        <v>183</v>
      </c>
      <c r="D3957" t="s">
        <v>4941</v>
      </c>
      <c r="E3957">
        <v>1</v>
      </c>
      <c r="F3957">
        <v>0</v>
      </c>
      <c r="G3957">
        <v>1</v>
      </c>
      <c r="H3957">
        <v>0</v>
      </c>
      <c r="I3957">
        <v>0</v>
      </c>
      <c r="J3957">
        <v>0</v>
      </c>
      <c r="K3957">
        <v>0</v>
      </c>
      <c r="L3957">
        <v>0</v>
      </c>
      <c r="M3957">
        <v>0</v>
      </c>
      <c r="N3957">
        <v>0</v>
      </c>
    </row>
    <row r="3958" spans="1:14" x14ac:dyDescent="0.2">
      <c r="A3958" t="s">
        <v>8890</v>
      </c>
      <c r="B3958" t="s">
        <v>91</v>
      </c>
      <c r="C3958" t="s">
        <v>183</v>
      </c>
      <c r="D3958" t="s">
        <v>4943</v>
      </c>
      <c r="E3958">
        <v>0</v>
      </c>
      <c r="F3958">
        <v>0</v>
      </c>
      <c r="G3958">
        <v>0</v>
      </c>
      <c r="H3958">
        <v>0</v>
      </c>
      <c r="I3958">
        <v>0</v>
      </c>
      <c r="J3958">
        <v>1</v>
      </c>
      <c r="K3958">
        <v>0</v>
      </c>
      <c r="L3958">
        <v>0</v>
      </c>
      <c r="M3958">
        <v>0</v>
      </c>
      <c r="N3958">
        <v>0</v>
      </c>
    </row>
    <row r="3959" spans="1:14" x14ac:dyDescent="0.2">
      <c r="A3959" t="s">
        <v>8891</v>
      </c>
      <c r="B3959" t="s">
        <v>91</v>
      </c>
      <c r="C3959" t="s">
        <v>183</v>
      </c>
      <c r="D3959" t="s">
        <v>4925</v>
      </c>
      <c r="E3959">
        <v>0</v>
      </c>
      <c r="F3959">
        <v>0</v>
      </c>
      <c r="G3959">
        <v>0</v>
      </c>
      <c r="H3959">
        <v>0</v>
      </c>
      <c r="I3959">
        <v>0</v>
      </c>
      <c r="J3959">
        <v>0</v>
      </c>
      <c r="K3959">
        <v>1</v>
      </c>
      <c r="L3959">
        <v>1</v>
      </c>
      <c r="M3959">
        <v>0</v>
      </c>
      <c r="N3959">
        <v>0</v>
      </c>
    </row>
    <row r="3960" spans="1:14" x14ac:dyDescent="0.2">
      <c r="A3960" t="s">
        <v>8892</v>
      </c>
      <c r="B3960" t="s">
        <v>91</v>
      </c>
      <c r="C3960" t="s">
        <v>183</v>
      </c>
      <c r="D3960" t="s">
        <v>4927</v>
      </c>
      <c r="E3960">
        <v>0</v>
      </c>
      <c r="F3960">
        <v>0</v>
      </c>
      <c r="G3960">
        <v>0</v>
      </c>
      <c r="H3960">
        <v>0</v>
      </c>
      <c r="I3960">
        <v>0</v>
      </c>
      <c r="J3960">
        <v>0</v>
      </c>
      <c r="K3960">
        <v>1</v>
      </c>
      <c r="L3960">
        <v>1</v>
      </c>
      <c r="M3960">
        <v>0</v>
      </c>
      <c r="N3960">
        <v>0</v>
      </c>
    </row>
    <row r="3961" spans="1:14" x14ac:dyDescent="0.2">
      <c r="A3961" t="s">
        <v>8893</v>
      </c>
      <c r="B3961" t="s">
        <v>91</v>
      </c>
      <c r="C3961" t="s">
        <v>184</v>
      </c>
      <c r="D3961" t="s">
        <v>4929</v>
      </c>
      <c r="E3961">
        <v>1</v>
      </c>
      <c r="F3961">
        <v>1</v>
      </c>
      <c r="G3961">
        <v>0</v>
      </c>
      <c r="H3961">
        <v>0</v>
      </c>
      <c r="I3961">
        <v>0</v>
      </c>
      <c r="J3961">
        <v>0</v>
      </c>
      <c r="K3961">
        <v>0</v>
      </c>
      <c r="L3961">
        <v>0</v>
      </c>
      <c r="M3961">
        <v>0</v>
      </c>
      <c r="N3961">
        <v>0</v>
      </c>
    </row>
    <row r="3962" spans="1:14" x14ac:dyDescent="0.2">
      <c r="A3962" t="s">
        <v>8894</v>
      </c>
      <c r="B3962" t="s">
        <v>91</v>
      </c>
      <c r="C3962" t="s">
        <v>184</v>
      </c>
      <c r="D3962" t="s">
        <v>4931</v>
      </c>
      <c r="E3962">
        <v>1</v>
      </c>
      <c r="F3962">
        <v>0</v>
      </c>
      <c r="G3962">
        <v>1</v>
      </c>
      <c r="H3962">
        <v>0</v>
      </c>
      <c r="I3962">
        <v>0</v>
      </c>
      <c r="J3962">
        <v>0</v>
      </c>
      <c r="K3962">
        <v>0</v>
      </c>
      <c r="L3962">
        <v>0</v>
      </c>
      <c r="M3962">
        <v>0</v>
      </c>
      <c r="N3962">
        <v>0</v>
      </c>
    </row>
    <row r="3963" spans="1:14" x14ac:dyDescent="0.2">
      <c r="A3963" t="s">
        <v>8895</v>
      </c>
      <c r="B3963" t="s">
        <v>91</v>
      </c>
      <c r="C3963" t="s">
        <v>184</v>
      </c>
      <c r="D3963" t="s">
        <v>4933</v>
      </c>
      <c r="E3963">
        <v>0</v>
      </c>
      <c r="F3963">
        <v>0</v>
      </c>
      <c r="G3963">
        <v>0</v>
      </c>
      <c r="H3963">
        <v>0</v>
      </c>
      <c r="I3963">
        <v>0</v>
      </c>
      <c r="J3963">
        <v>1</v>
      </c>
      <c r="K3963">
        <v>0</v>
      </c>
      <c r="L3963">
        <v>0</v>
      </c>
      <c r="M3963">
        <v>0</v>
      </c>
      <c r="N3963">
        <v>0</v>
      </c>
    </row>
    <row r="3964" spans="1:14" x14ac:dyDescent="0.2">
      <c r="A3964" t="s">
        <v>8896</v>
      </c>
      <c r="B3964" t="s">
        <v>91</v>
      </c>
      <c r="C3964" t="s">
        <v>184</v>
      </c>
      <c r="D3964" t="s">
        <v>4935</v>
      </c>
      <c r="E3964">
        <v>1</v>
      </c>
      <c r="F3964">
        <v>0</v>
      </c>
      <c r="G3964">
        <v>1</v>
      </c>
      <c r="H3964">
        <v>0</v>
      </c>
      <c r="I3964">
        <v>0</v>
      </c>
      <c r="J3964">
        <v>0</v>
      </c>
      <c r="K3964">
        <v>0</v>
      </c>
      <c r="L3964">
        <v>0</v>
      </c>
      <c r="M3964">
        <v>0</v>
      </c>
      <c r="N3964">
        <v>0</v>
      </c>
    </row>
    <row r="3965" spans="1:14" x14ac:dyDescent="0.2">
      <c r="A3965" t="s">
        <v>8897</v>
      </c>
      <c r="B3965" t="s">
        <v>91</v>
      </c>
      <c r="C3965" t="s">
        <v>184</v>
      </c>
      <c r="D3965" t="s">
        <v>4937</v>
      </c>
      <c r="E3965">
        <v>1</v>
      </c>
      <c r="F3965">
        <v>0</v>
      </c>
      <c r="G3965">
        <v>1</v>
      </c>
      <c r="H3965">
        <v>0</v>
      </c>
      <c r="I3965">
        <v>0</v>
      </c>
      <c r="J3965">
        <v>0</v>
      </c>
      <c r="K3965">
        <v>0</v>
      </c>
      <c r="L3965">
        <v>0</v>
      </c>
      <c r="M3965">
        <v>0</v>
      </c>
      <c r="N3965">
        <v>0</v>
      </c>
    </row>
    <row r="3966" spans="1:14" x14ac:dyDescent="0.2">
      <c r="A3966" t="s">
        <v>8898</v>
      </c>
      <c r="B3966" t="s">
        <v>91</v>
      </c>
      <c r="C3966" t="s">
        <v>184</v>
      </c>
      <c r="D3966" t="s">
        <v>4939</v>
      </c>
      <c r="E3966">
        <v>0</v>
      </c>
      <c r="F3966">
        <v>0</v>
      </c>
      <c r="G3966">
        <v>0</v>
      </c>
      <c r="H3966">
        <v>0</v>
      </c>
      <c r="I3966">
        <v>0</v>
      </c>
      <c r="J3966">
        <v>1</v>
      </c>
      <c r="K3966">
        <v>0</v>
      </c>
      <c r="L3966">
        <v>0</v>
      </c>
      <c r="M3966">
        <v>0</v>
      </c>
      <c r="N3966">
        <v>0</v>
      </c>
    </row>
    <row r="3967" spans="1:14" x14ac:dyDescent="0.2">
      <c r="A3967" t="s">
        <v>8899</v>
      </c>
      <c r="B3967" t="s">
        <v>91</v>
      </c>
      <c r="C3967" t="s">
        <v>184</v>
      </c>
      <c r="D3967" t="s">
        <v>4941</v>
      </c>
      <c r="E3967">
        <v>1</v>
      </c>
      <c r="F3967">
        <v>0</v>
      </c>
      <c r="G3967">
        <v>1</v>
      </c>
      <c r="H3967">
        <v>0</v>
      </c>
      <c r="I3967">
        <v>0</v>
      </c>
      <c r="J3967">
        <v>0</v>
      </c>
      <c r="K3967">
        <v>0</v>
      </c>
      <c r="L3967">
        <v>0</v>
      </c>
      <c r="M3967">
        <v>0</v>
      </c>
      <c r="N3967">
        <v>0</v>
      </c>
    </row>
    <row r="3968" spans="1:14" x14ac:dyDescent="0.2">
      <c r="A3968" t="s">
        <v>8900</v>
      </c>
      <c r="B3968" t="s">
        <v>91</v>
      </c>
      <c r="C3968" t="s">
        <v>184</v>
      </c>
      <c r="D3968" t="s">
        <v>4943</v>
      </c>
      <c r="E3968">
        <v>0</v>
      </c>
      <c r="F3968">
        <v>0</v>
      </c>
      <c r="G3968">
        <v>0</v>
      </c>
      <c r="H3968">
        <v>0</v>
      </c>
      <c r="I3968">
        <v>0</v>
      </c>
      <c r="J3968">
        <v>1</v>
      </c>
      <c r="K3968">
        <v>0</v>
      </c>
      <c r="L3968">
        <v>0</v>
      </c>
      <c r="M3968">
        <v>0</v>
      </c>
      <c r="N3968">
        <v>0</v>
      </c>
    </row>
    <row r="3969" spans="1:14" x14ac:dyDescent="0.2">
      <c r="A3969" t="s">
        <v>8901</v>
      </c>
      <c r="B3969" t="s">
        <v>91</v>
      </c>
      <c r="C3969" t="s">
        <v>184</v>
      </c>
      <c r="D3969" t="s">
        <v>4925</v>
      </c>
      <c r="E3969">
        <v>0</v>
      </c>
      <c r="F3969">
        <v>0</v>
      </c>
      <c r="G3969">
        <v>0</v>
      </c>
      <c r="H3969">
        <v>0</v>
      </c>
      <c r="I3969">
        <v>0</v>
      </c>
      <c r="J3969">
        <v>0</v>
      </c>
      <c r="K3969">
        <v>1</v>
      </c>
      <c r="L3969">
        <v>1</v>
      </c>
      <c r="M3969">
        <v>0</v>
      </c>
      <c r="N3969">
        <v>0</v>
      </c>
    </row>
    <row r="3970" spans="1:14" x14ac:dyDescent="0.2">
      <c r="A3970" t="s">
        <v>8902</v>
      </c>
      <c r="B3970" t="s">
        <v>91</v>
      </c>
      <c r="C3970" t="s">
        <v>184</v>
      </c>
      <c r="D3970" t="s">
        <v>4927</v>
      </c>
      <c r="E3970">
        <v>0</v>
      </c>
      <c r="F3970">
        <v>0</v>
      </c>
      <c r="G3970">
        <v>0</v>
      </c>
      <c r="H3970">
        <v>0</v>
      </c>
      <c r="I3970">
        <v>0</v>
      </c>
      <c r="J3970">
        <v>0</v>
      </c>
      <c r="K3970">
        <v>1</v>
      </c>
      <c r="L3970">
        <v>1</v>
      </c>
      <c r="M3970">
        <v>0</v>
      </c>
      <c r="N3970">
        <v>0</v>
      </c>
    </row>
    <row r="3971" spans="1:14" x14ac:dyDescent="0.2">
      <c r="A3971" t="s">
        <v>8903</v>
      </c>
      <c r="B3971" t="s">
        <v>91</v>
      </c>
      <c r="C3971" t="s">
        <v>186</v>
      </c>
      <c r="D3971" t="s">
        <v>4929</v>
      </c>
      <c r="E3971">
        <v>1</v>
      </c>
      <c r="F3971">
        <v>0</v>
      </c>
      <c r="G3971">
        <v>1</v>
      </c>
      <c r="H3971">
        <v>0</v>
      </c>
      <c r="I3971">
        <v>0</v>
      </c>
      <c r="J3971">
        <v>0</v>
      </c>
      <c r="K3971">
        <v>0</v>
      </c>
      <c r="L3971">
        <v>0</v>
      </c>
      <c r="M3971">
        <v>0</v>
      </c>
      <c r="N3971">
        <v>0</v>
      </c>
    </row>
    <row r="3972" spans="1:14" x14ac:dyDescent="0.2">
      <c r="A3972" t="s">
        <v>8904</v>
      </c>
      <c r="B3972" t="s">
        <v>91</v>
      </c>
      <c r="C3972" t="s">
        <v>186</v>
      </c>
      <c r="D3972" t="s">
        <v>4931</v>
      </c>
      <c r="E3972">
        <v>1</v>
      </c>
      <c r="F3972">
        <v>0</v>
      </c>
      <c r="G3972">
        <v>1</v>
      </c>
      <c r="H3972">
        <v>0</v>
      </c>
      <c r="I3972">
        <v>0</v>
      </c>
      <c r="J3972">
        <v>0</v>
      </c>
      <c r="K3972">
        <v>0</v>
      </c>
      <c r="L3972">
        <v>0</v>
      </c>
      <c r="M3972">
        <v>0</v>
      </c>
      <c r="N3972">
        <v>0</v>
      </c>
    </row>
    <row r="3973" spans="1:14" x14ac:dyDescent="0.2">
      <c r="A3973" t="s">
        <v>8905</v>
      </c>
      <c r="B3973" t="s">
        <v>91</v>
      </c>
      <c r="C3973" t="s">
        <v>186</v>
      </c>
      <c r="D3973" t="s">
        <v>4933</v>
      </c>
      <c r="E3973">
        <v>0</v>
      </c>
      <c r="F3973">
        <v>0</v>
      </c>
      <c r="G3973">
        <v>0</v>
      </c>
      <c r="H3973">
        <v>0</v>
      </c>
      <c r="I3973">
        <v>0</v>
      </c>
      <c r="J3973">
        <v>1</v>
      </c>
      <c r="K3973">
        <v>0</v>
      </c>
      <c r="L3973">
        <v>0</v>
      </c>
      <c r="M3973">
        <v>0</v>
      </c>
      <c r="N3973">
        <v>0</v>
      </c>
    </row>
    <row r="3974" spans="1:14" x14ac:dyDescent="0.2">
      <c r="A3974" t="s">
        <v>8906</v>
      </c>
      <c r="B3974" t="s">
        <v>91</v>
      </c>
      <c r="C3974" t="s">
        <v>186</v>
      </c>
      <c r="D3974" t="s">
        <v>4935</v>
      </c>
      <c r="E3974">
        <v>1</v>
      </c>
      <c r="F3974">
        <v>0</v>
      </c>
      <c r="G3974">
        <v>1</v>
      </c>
      <c r="H3974">
        <v>0</v>
      </c>
      <c r="I3974">
        <v>0</v>
      </c>
      <c r="J3974">
        <v>0</v>
      </c>
      <c r="K3974">
        <v>0</v>
      </c>
      <c r="L3974">
        <v>0</v>
      </c>
      <c r="M3974">
        <v>0</v>
      </c>
      <c r="N3974">
        <v>0</v>
      </c>
    </row>
    <row r="3975" spans="1:14" x14ac:dyDescent="0.2">
      <c r="A3975" t="s">
        <v>8907</v>
      </c>
      <c r="B3975" t="s">
        <v>91</v>
      </c>
      <c r="C3975" t="s">
        <v>186</v>
      </c>
      <c r="D3975" t="s">
        <v>4937</v>
      </c>
      <c r="E3975">
        <v>1</v>
      </c>
      <c r="F3975">
        <v>0</v>
      </c>
      <c r="G3975">
        <v>1</v>
      </c>
      <c r="H3975">
        <v>0</v>
      </c>
      <c r="I3975">
        <v>0</v>
      </c>
      <c r="J3975">
        <v>0</v>
      </c>
      <c r="K3975">
        <v>0</v>
      </c>
      <c r="L3975">
        <v>0</v>
      </c>
      <c r="M3975">
        <v>0</v>
      </c>
      <c r="N3975">
        <v>0</v>
      </c>
    </row>
    <row r="3976" spans="1:14" x14ac:dyDescent="0.2">
      <c r="A3976" t="s">
        <v>8908</v>
      </c>
      <c r="B3976" t="s">
        <v>91</v>
      </c>
      <c r="C3976" t="s">
        <v>186</v>
      </c>
      <c r="D3976" t="s">
        <v>4939</v>
      </c>
      <c r="E3976">
        <v>0</v>
      </c>
      <c r="F3976">
        <v>0</v>
      </c>
      <c r="G3976">
        <v>0</v>
      </c>
      <c r="H3976">
        <v>0</v>
      </c>
      <c r="I3976">
        <v>0</v>
      </c>
      <c r="J3976">
        <v>1</v>
      </c>
      <c r="K3976">
        <v>0</v>
      </c>
      <c r="L3976">
        <v>0</v>
      </c>
      <c r="M3976">
        <v>0</v>
      </c>
      <c r="N3976">
        <v>0</v>
      </c>
    </row>
    <row r="3977" spans="1:14" x14ac:dyDescent="0.2">
      <c r="A3977" t="s">
        <v>8909</v>
      </c>
      <c r="B3977" t="s">
        <v>91</v>
      </c>
      <c r="C3977" t="s">
        <v>186</v>
      </c>
      <c r="D3977" t="s">
        <v>4941</v>
      </c>
      <c r="E3977">
        <v>1</v>
      </c>
      <c r="F3977">
        <v>0</v>
      </c>
      <c r="G3977">
        <v>1</v>
      </c>
      <c r="H3977">
        <v>0</v>
      </c>
      <c r="I3977">
        <v>0</v>
      </c>
      <c r="J3977">
        <v>0</v>
      </c>
      <c r="K3977">
        <v>0</v>
      </c>
      <c r="L3977">
        <v>0</v>
      </c>
      <c r="M3977">
        <v>0</v>
      </c>
      <c r="N3977">
        <v>0</v>
      </c>
    </row>
    <row r="3978" spans="1:14" x14ac:dyDescent="0.2">
      <c r="A3978" t="s">
        <v>8910</v>
      </c>
      <c r="B3978" t="s">
        <v>91</v>
      </c>
      <c r="C3978" t="s">
        <v>186</v>
      </c>
      <c r="D3978" t="s">
        <v>4943</v>
      </c>
      <c r="E3978">
        <v>0</v>
      </c>
      <c r="F3978">
        <v>0</v>
      </c>
      <c r="G3978">
        <v>0</v>
      </c>
      <c r="H3978">
        <v>0</v>
      </c>
      <c r="I3978">
        <v>0</v>
      </c>
      <c r="J3978">
        <v>1</v>
      </c>
      <c r="K3978">
        <v>0</v>
      </c>
      <c r="L3978">
        <v>0</v>
      </c>
      <c r="M3978">
        <v>0</v>
      </c>
      <c r="N3978">
        <v>0</v>
      </c>
    </row>
    <row r="3979" spans="1:14" x14ac:dyDescent="0.2">
      <c r="A3979" t="s">
        <v>8911</v>
      </c>
      <c r="B3979" t="s">
        <v>91</v>
      </c>
      <c r="C3979" t="s">
        <v>186</v>
      </c>
      <c r="D3979" t="s">
        <v>4925</v>
      </c>
      <c r="E3979">
        <v>0</v>
      </c>
      <c r="F3979">
        <v>0</v>
      </c>
      <c r="G3979">
        <v>0</v>
      </c>
      <c r="H3979">
        <v>0</v>
      </c>
      <c r="I3979">
        <v>0</v>
      </c>
      <c r="J3979">
        <v>0</v>
      </c>
      <c r="K3979">
        <v>1</v>
      </c>
      <c r="L3979">
        <v>1</v>
      </c>
      <c r="M3979">
        <v>0</v>
      </c>
      <c r="N3979">
        <v>0</v>
      </c>
    </row>
    <row r="3980" spans="1:14" x14ac:dyDescent="0.2">
      <c r="A3980" t="s">
        <v>8912</v>
      </c>
      <c r="B3980" t="s">
        <v>91</v>
      </c>
      <c r="C3980" t="s">
        <v>186</v>
      </c>
      <c r="D3980" t="s">
        <v>4927</v>
      </c>
      <c r="E3980">
        <v>0</v>
      </c>
      <c r="F3980">
        <v>0</v>
      </c>
      <c r="G3980">
        <v>0</v>
      </c>
      <c r="H3980">
        <v>0</v>
      </c>
      <c r="I3980">
        <v>0</v>
      </c>
      <c r="J3980">
        <v>0</v>
      </c>
      <c r="K3980">
        <v>1</v>
      </c>
      <c r="L3980">
        <v>1</v>
      </c>
      <c r="M3980">
        <v>0</v>
      </c>
      <c r="N3980">
        <v>0</v>
      </c>
    </row>
    <row r="3981" spans="1:14" x14ac:dyDescent="0.2">
      <c r="A3981" t="s">
        <v>8913</v>
      </c>
      <c r="B3981" t="s">
        <v>91</v>
      </c>
      <c r="C3981" t="s">
        <v>187</v>
      </c>
      <c r="D3981" t="s">
        <v>4929</v>
      </c>
      <c r="E3981">
        <v>1</v>
      </c>
      <c r="F3981">
        <v>1</v>
      </c>
      <c r="G3981">
        <v>0</v>
      </c>
      <c r="H3981">
        <v>0</v>
      </c>
      <c r="I3981">
        <v>0</v>
      </c>
      <c r="J3981">
        <v>0</v>
      </c>
      <c r="K3981">
        <v>0</v>
      </c>
      <c r="L3981">
        <v>0</v>
      </c>
      <c r="M3981">
        <v>0</v>
      </c>
      <c r="N3981">
        <v>0</v>
      </c>
    </row>
    <row r="3982" spans="1:14" x14ac:dyDescent="0.2">
      <c r="A3982" t="s">
        <v>8914</v>
      </c>
      <c r="B3982" t="s">
        <v>91</v>
      </c>
      <c r="C3982" t="s">
        <v>187</v>
      </c>
      <c r="D3982" t="s">
        <v>4931</v>
      </c>
      <c r="E3982">
        <v>1</v>
      </c>
      <c r="F3982">
        <v>1</v>
      </c>
      <c r="G3982">
        <v>0</v>
      </c>
      <c r="H3982">
        <v>0</v>
      </c>
      <c r="I3982">
        <v>0</v>
      </c>
      <c r="J3982">
        <v>0</v>
      </c>
      <c r="K3982">
        <v>0</v>
      </c>
      <c r="L3982">
        <v>0</v>
      </c>
      <c r="M3982">
        <v>0</v>
      </c>
      <c r="N3982">
        <v>0</v>
      </c>
    </row>
    <row r="3983" spans="1:14" x14ac:dyDescent="0.2">
      <c r="A3983" t="s">
        <v>8915</v>
      </c>
      <c r="B3983" t="s">
        <v>91</v>
      </c>
      <c r="C3983" t="s">
        <v>187</v>
      </c>
      <c r="D3983" t="s">
        <v>4933</v>
      </c>
      <c r="E3983">
        <v>0</v>
      </c>
      <c r="F3983">
        <v>0</v>
      </c>
      <c r="G3983">
        <v>0</v>
      </c>
      <c r="H3983">
        <v>0</v>
      </c>
      <c r="I3983">
        <v>0</v>
      </c>
      <c r="J3983">
        <v>1</v>
      </c>
      <c r="K3983">
        <v>0</v>
      </c>
      <c r="L3983">
        <v>0</v>
      </c>
      <c r="M3983">
        <v>0</v>
      </c>
      <c r="N3983">
        <v>0</v>
      </c>
    </row>
    <row r="3984" spans="1:14" x14ac:dyDescent="0.2">
      <c r="A3984" t="s">
        <v>8916</v>
      </c>
      <c r="B3984" t="s">
        <v>91</v>
      </c>
      <c r="C3984" t="s">
        <v>187</v>
      </c>
      <c r="D3984" t="s">
        <v>4935</v>
      </c>
      <c r="E3984">
        <v>1</v>
      </c>
      <c r="F3984">
        <v>1</v>
      </c>
      <c r="G3984">
        <v>0</v>
      </c>
      <c r="H3984">
        <v>0</v>
      </c>
      <c r="I3984">
        <v>0</v>
      </c>
      <c r="J3984">
        <v>0</v>
      </c>
      <c r="K3984">
        <v>0</v>
      </c>
      <c r="L3984">
        <v>0</v>
      </c>
      <c r="M3984">
        <v>0</v>
      </c>
      <c r="N3984">
        <v>0</v>
      </c>
    </row>
    <row r="3985" spans="1:14" x14ac:dyDescent="0.2">
      <c r="A3985" t="s">
        <v>8917</v>
      </c>
      <c r="B3985" t="s">
        <v>91</v>
      </c>
      <c r="C3985" t="s">
        <v>187</v>
      </c>
      <c r="D3985" t="s">
        <v>4937</v>
      </c>
      <c r="E3985">
        <v>1</v>
      </c>
      <c r="F3985">
        <v>1</v>
      </c>
      <c r="G3985">
        <v>0</v>
      </c>
      <c r="H3985">
        <v>0</v>
      </c>
      <c r="I3985">
        <v>0</v>
      </c>
      <c r="J3985">
        <v>0</v>
      </c>
      <c r="K3985">
        <v>0</v>
      </c>
      <c r="L3985">
        <v>0</v>
      </c>
      <c r="M3985">
        <v>0</v>
      </c>
      <c r="N3985">
        <v>0</v>
      </c>
    </row>
    <row r="3986" spans="1:14" x14ac:dyDescent="0.2">
      <c r="A3986" t="s">
        <v>8918</v>
      </c>
      <c r="B3986" t="s">
        <v>91</v>
      </c>
      <c r="C3986" t="s">
        <v>187</v>
      </c>
      <c r="D3986" t="s">
        <v>4939</v>
      </c>
      <c r="E3986">
        <v>0</v>
      </c>
      <c r="F3986">
        <v>0</v>
      </c>
      <c r="G3986">
        <v>0</v>
      </c>
      <c r="H3986">
        <v>0</v>
      </c>
      <c r="I3986">
        <v>0</v>
      </c>
      <c r="J3986">
        <v>1</v>
      </c>
      <c r="K3986">
        <v>0</v>
      </c>
      <c r="L3986">
        <v>0</v>
      </c>
      <c r="M3986">
        <v>0</v>
      </c>
      <c r="N3986">
        <v>0</v>
      </c>
    </row>
    <row r="3987" spans="1:14" x14ac:dyDescent="0.2">
      <c r="A3987" t="s">
        <v>8919</v>
      </c>
      <c r="B3987" t="s">
        <v>91</v>
      </c>
      <c r="C3987" t="s">
        <v>187</v>
      </c>
      <c r="D3987" t="s">
        <v>4941</v>
      </c>
      <c r="E3987">
        <v>1</v>
      </c>
      <c r="F3987">
        <v>1</v>
      </c>
      <c r="G3987">
        <v>0</v>
      </c>
      <c r="H3987">
        <v>0</v>
      </c>
      <c r="I3987">
        <v>0</v>
      </c>
      <c r="J3987">
        <v>0</v>
      </c>
      <c r="K3987">
        <v>0</v>
      </c>
      <c r="L3987">
        <v>0</v>
      </c>
      <c r="M3987">
        <v>0</v>
      </c>
      <c r="N3987">
        <v>0</v>
      </c>
    </row>
    <row r="3988" spans="1:14" x14ac:dyDescent="0.2">
      <c r="A3988" t="s">
        <v>8920</v>
      </c>
      <c r="B3988" t="s">
        <v>91</v>
      </c>
      <c r="C3988" t="s">
        <v>187</v>
      </c>
      <c r="D3988" t="s">
        <v>4943</v>
      </c>
      <c r="E3988">
        <v>0</v>
      </c>
      <c r="F3988">
        <v>0</v>
      </c>
      <c r="G3988">
        <v>0</v>
      </c>
      <c r="H3988">
        <v>0</v>
      </c>
      <c r="I3988">
        <v>0</v>
      </c>
      <c r="J3988">
        <v>1</v>
      </c>
      <c r="K3988">
        <v>0</v>
      </c>
      <c r="L3988">
        <v>0</v>
      </c>
      <c r="M3988">
        <v>0</v>
      </c>
      <c r="N3988">
        <v>0</v>
      </c>
    </row>
    <row r="3989" spans="1:14" x14ac:dyDescent="0.2">
      <c r="A3989" t="s">
        <v>8921</v>
      </c>
      <c r="B3989" t="s">
        <v>91</v>
      </c>
      <c r="C3989" t="s">
        <v>187</v>
      </c>
      <c r="D3989" t="s">
        <v>4925</v>
      </c>
      <c r="E3989">
        <v>0</v>
      </c>
      <c r="F3989">
        <v>0</v>
      </c>
      <c r="G3989">
        <v>0</v>
      </c>
      <c r="H3989">
        <v>0</v>
      </c>
      <c r="I3989">
        <v>0</v>
      </c>
      <c r="J3989">
        <v>0</v>
      </c>
      <c r="K3989">
        <v>0</v>
      </c>
      <c r="L3989">
        <v>0</v>
      </c>
      <c r="M3989">
        <v>0</v>
      </c>
      <c r="N3989">
        <v>0</v>
      </c>
    </row>
    <row r="3990" spans="1:14" x14ac:dyDescent="0.2">
      <c r="A3990" t="s">
        <v>8922</v>
      </c>
      <c r="B3990" t="s">
        <v>91</v>
      </c>
      <c r="C3990" t="s">
        <v>187</v>
      </c>
      <c r="D3990" t="s">
        <v>4927</v>
      </c>
      <c r="E3990">
        <v>0</v>
      </c>
      <c r="F3990">
        <v>0</v>
      </c>
      <c r="G3990">
        <v>0</v>
      </c>
      <c r="H3990">
        <v>0</v>
      </c>
      <c r="I3990">
        <v>0</v>
      </c>
      <c r="J3990">
        <v>0</v>
      </c>
      <c r="K3990">
        <v>0</v>
      </c>
      <c r="L3990">
        <v>0</v>
      </c>
      <c r="M3990">
        <v>0</v>
      </c>
      <c r="N3990">
        <v>0</v>
      </c>
    </row>
    <row r="3991" spans="1:14" x14ac:dyDescent="0.2">
      <c r="A3991" t="s">
        <v>8923</v>
      </c>
      <c r="B3991" t="s">
        <v>91</v>
      </c>
      <c r="C3991" t="s">
        <v>189</v>
      </c>
      <c r="D3991" t="s">
        <v>4929</v>
      </c>
      <c r="E3991">
        <v>2</v>
      </c>
      <c r="F3991">
        <v>0</v>
      </c>
      <c r="G3991">
        <v>2</v>
      </c>
      <c r="H3991">
        <v>0</v>
      </c>
      <c r="I3991">
        <v>0</v>
      </c>
      <c r="J3991">
        <v>0</v>
      </c>
      <c r="K3991">
        <v>0</v>
      </c>
      <c r="L3991">
        <v>0</v>
      </c>
      <c r="M3991">
        <v>0</v>
      </c>
      <c r="N3991">
        <v>0</v>
      </c>
    </row>
    <row r="3992" spans="1:14" x14ac:dyDescent="0.2">
      <c r="A3992" t="s">
        <v>8924</v>
      </c>
      <c r="B3992" t="s">
        <v>91</v>
      </c>
      <c r="C3992" t="s">
        <v>189</v>
      </c>
      <c r="D3992" t="s">
        <v>4931</v>
      </c>
      <c r="E3992">
        <v>2</v>
      </c>
      <c r="F3992">
        <v>0</v>
      </c>
      <c r="G3992">
        <v>2</v>
      </c>
      <c r="H3992">
        <v>0</v>
      </c>
      <c r="I3992">
        <v>0</v>
      </c>
      <c r="J3992">
        <v>0</v>
      </c>
      <c r="K3992">
        <v>0</v>
      </c>
      <c r="L3992">
        <v>0</v>
      </c>
      <c r="M3992">
        <v>0</v>
      </c>
      <c r="N3992">
        <v>0</v>
      </c>
    </row>
    <row r="3993" spans="1:14" x14ac:dyDescent="0.2">
      <c r="A3993" t="s">
        <v>8925</v>
      </c>
      <c r="B3993" t="s">
        <v>91</v>
      </c>
      <c r="C3993" t="s">
        <v>189</v>
      </c>
      <c r="D3993" t="s">
        <v>4933</v>
      </c>
      <c r="E3993">
        <v>0</v>
      </c>
      <c r="F3993">
        <v>0</v>
      </c>
      <c r="G3993">
        <v>0</v>
      </c>
      <c r="H3993">
        <v>0</v>
      </c>
      <c r="I3993">
        <v>0</v>
      </c>
      <c r="J3993">
        <v>2</v>
      </c>
      <c r="K3993">
        <v>0</v>
      </c>
      <c r="L3993">
        <v>0</v>
      </c>
      <c r="M3993">
        <v>0</v>
      </c>
      <c r="N3993">
        <v>0</v>
      </c>
    </row>
    <row r="3994" spans="1:14" x14ac:dyDescent="0.2">
      <c r="A3994" t="s">
        <v>8926</v>
      </c>
      <c r="B3994" t="s">
        <v>91</v>
      </c>
      <c r="C3994" t="s">
        <v>189</v>
      </c>
      <c r="D3994" t="s">
        <v>4935</v>
      </c>
      <c r="E3994">
        <v>2</v>
      </c>
      <c r="F3994">
        <v>0</v>
      </c>
      <c r="G3994">
        <v>2</v>
      </c>
      <c r="H3994">
        <v>0</v>
      </c>
      <c r="I3994">
        <v>0</v>
      </c>
      <c r="J3994">
        <v>0</v>
      </c>
      <c r="K3994">
        <v>0</v>
      </c>
      <c r="L3994">
        <v>0</v>
      </c>
      <c r="M3994">
        <v>0</v>
      </c>
      <c r="N3994">
        <v>0</v>
      </c>
    </row>
    <row r="3995" spans="1:14" x14ac:dyDescent="0.2">
      <c r="A3995" t="s">
        <v>8927</v>
      </c>
      <c r="B3995" t="s">
        <v>91</v>
      </c>
      <c r="C3995" t="s">
        <v>189</v>
      </c>
      <c r="D3995" t="s">
        <v>4937</v>
      </c>
      <c r="E3995">
        <v>2</v>
      </c>
      <c r="F3995">
        <v>0</v>
      </c>
      <c r="G3995">
        <v>2</v>
      </c>
      <c r="H3995">
        <v>0</v>
      </c>
      <c r="I3995">
        <v>0</v>
      </c>
      <c r="J3995">
        <v>0</v>
      </c>
      <c r="K3995">
        <v>0</v>
      </c>
      <c r="L3995">
        <v>0</v>
      </c>
      <c r="M3995">
        <v>0</v>
      </c>
      <c r="N3995">
        <v>0</v>
      </c>
    </row>
    <row r="3996" spans="1:14" x14ac:dyDescent="0.2">
      <c r="A3996" t="s">
        <v>8928</v>
      </c>
      <c r="B3996" t="s">
        <v>91</v>
      </c>
      <c r="C3996" t="s">
        <v>189</v>
      </c>
      <c r="D3996" t="s">
        <v>4939</v>
      </c>
      <c r="E3996">
        <v>0</v>
      </c>
      <c r="F3996">
        <v>0</v>
      </c>
      <c r="G3996">
        <v>0</v>
      </c>
      <c r="H3996">
        <v>0</v>
      </c>
      <c r="I3996">
        <v>0</v>
      </c>
      <c r="J3996">
        <v>2</v>
      </c>
      <c r="K3996">
        <v>0</v>
      </c>
      <c r="L3996">
        <v>0</v>
      </c>
      <c r="M3996">
        <v>0</v>
      </c>
      <c r="N3996">
        <v>0</v>
      </c>
    </row>
    <row r="3997" spans="1:14" x14ac:dyDescent="0.2">
      <c r="A3997" t="s">
        <v>8929</v>
      </c>
      <c r="B3997" t="s">
        <v>91</v>
      </c>
      <c r="C3997" t="s">
        <v>189</v>
      </c>
      <c r="D3997" t="s">
        <v>4941</v>
      </c>
      <c r="E3997">
        <v>2</v>
      </c>
      <c r="F3997">
        <v>0</v>
      </c>
      <c r="G3997">
        <v>2</v>
      </c>
      <c r="H3997">
        <v>0</v>
      </c>
      <c r="I3997">
        <v>0</v>
      </c>
      <c r="J3997">
        <v>0</v>
      </c>
      <c r="K3997">
        <v>0</v>
      </c>
      <c r="L3997">
        <v>0</v>
      </c>
      <c r="M3997">
        <v>0</v>
      </c>
      <c r="N3997">
        <v>0</v>
      </c>
    </row>
    <row r="3998" spans="1:14" x14ac:dyDescent="0.2">
      <c r="A3998" t="s">
        <v>8930</v>
      </c>
      <c r="B3998" t="s">
        <v>91</v>
      </c>
      <c r="C3998" t="s">
        <v>189</v>
      </c>
      <c r="D3998" t="s">
        <v>4943</v>
      </c>
      <c r="E3998">
        <v>0</v>
      </c>
      <c r="F3998">
        <v>0</v>
      </c>
      <c r="G3998">
        <v>0</v>
      </c>
      <c r="H3998">
        <v>0</v>
      </c>
      <c r="I3998">
        <v>0</v>
      </c>
      <c r="J3998">
        <v>2</v>
      </c>
      <c r="K3998">
        <v>0</v>
      </c>
      <c r="L3998">
        <v>0</v>
      </c>
      <c r="M3998">
        <v>0</v>
      </c>
      <c r="N3998">
        <v>0</v>
      </c>
    </row>
    <row r="3999" spans="1:14" x14ac:dyDescent="0.2">
      <c r="A3999" t="s">
        <v>8931</v>
      </c>
      <c r="B3999" t="s">
        <v>91</v>
      </c>
      <c r="C3999" t="s">
        <v>189</v>
      </c>
      <c r="D3999" t="s">
        <v>4925</v>
      </c>
      <c r="E3999">
        <v>0</v>
      </c>
      <c r="F3999">
        <v>0</v>
      </c>
      <c r="G3999">
        <v>0</v>
      </c>
      <c r="H3999">
        <v>0</v>
      </c>
      <c r="I3999">
        <v>0</v>
      </c>
      <c r="J3999">
        <v>0</v>
      </c>
      <c r="K3999">
        <v>1</v>
      </c>
      <c r="L3999">
        <v>1</v>
      </c>
      <c r="M3999">
        <v>0</v>
      </c>
      <c r="N3999">
        <v>0</v>
      </c>
    </row>
    <row r="4000" spans="1:14" x14ac:dyDescent="0.2">
      <c r="A4000" t="s">
        <v>8932</v>
      </c>
      <c r="B4000" t="s">
        <v>91</v>
      </c>
      <c r="C4000" t="s">
        <v>189</v>
      </c>
      <c r="D4000" t="s">
        <v>4927</v>
      </c>
      <c r="E4000">
        <v>0</v>
      </c>
      <c r="F4000">
        <v>0</v>
      </c>
      <c r="G4000">
        <v>0</v>
      </c>
      <c r="H4000">
        <v>0</v>
      </c>
      <c r="I4000">
        <v>0</v>
      </c>
      <c r="J4000">
        <v>0</v>
      </c>
      <c r="K4000">
        <v>1</v>
      </c>
      <c r="L4000">
        <v>1</v>
      </c>
      <c r="M4000">
        <v>0</v>
      </c>
      <c r="N4000">
        <v>0</v>
      </c>
    </row>
    <row r="4001" spans="1:14" x14ac:dyDescent="0.2">
      <c r="A4001" t="s">
        <v>8933</v>
      </c>
      <c r="B4001" t="s">
        <v>91</v>
      </c>
      <c r="C4001" t="s">
        <v>190</v>
      </c>
      <c r="D4001" t="s">
        <v>4929</v>
      </c>
      <c r="E4001">
        <v>2</v>
      </c>
      <c r="F4001">
        <v>0</v>
      </c>
      <c r="G4001">
        <v>2</v>
      </c>
      <c r="H4001">
        <v>0</v>
      </c>
      <c r="I4001">
        <v>0</v>
      </c>
      <c r="J4001">
        <v>0</v>
      </c>
      <c r="K4001">
        <v>0</v>
      </c>
      <c r="L4001">
        <v>0</v>
      </c>
      <c r="M4001">
        <v>0</v>
      </c>
      <c r="N4001">
        <v>0</v>
      </c>
    </row>
    <row r="4002" spans="1:14" x14ac:dyDescent="0.2">
      <c r="A4002" t="s">
        <v>8934</v>
      </c>
      <c r="B4002" t="s">
        <v>91</v>
      </c>
      <c r="C4002" t="s">
        <v>190</v>
      </c>
      <c r="D4002" t="s">
        <v>4931</v>
      </c>
      <c r="E4002">
        <v>2</v>
      </c>
      <c r="F4002">
        <v>0</v>
      </c>
      <c r="G4002">
        <v>2</v>
      </c>
      <c r="H4002">
        <v>0</v>
      </c>
      <c r="I4002">
        <v>0</v>
      </c>
      <c r="J4002">
        <v>0</v>
      </c>
      <c r="K4002">
        <v>0</v>
      </c>
      <c r="L4002">
        <v>0</v>
      </c>
      <c r="M4002">
        <v>0</v>
      </c>
      <c r="N4002">
        <v>0</v>
      </c>
    </row>
    <row r="4003" spans="1:14" x14ac:dyDescent="0.2">
      <c r="A4003" t="s">
        <v>8935</v>
      </c>
      <c r="B4003" t="s">
        <v>91</v>
      </c>
      <c r="C4003" t="s">
        <v>190</v>
      </c>
      <c r="D4003" t="s">
        <v>4933</v>
      </c>
      <c r="E4003">
        <v>0</v>
      </c>
      <c r="F4003">
        <v>0</v>
      </c>
      <c r="G4003">
        <v>0</v>
      </c>
      <c r="H4003">
        <v>0</v>
      </c>
      <c r="I4003">
        <v>0</v>
      </c>
      <c r="J4003">
        <v>2</v>
      </c>
      <c r="K4003">
        <v>0</v>
      </c>
      <c r="L4003">
        <v>0</v>
      </c>
      <c r="M4003">
        <v>0</v>
      </c>
      <c r="N4003">
        <v>0</v>
      </c>
    </row>
    <row r="4004" spans="1:14" x14ac:dyDescent="0.2">
      <c r="A4004" t="s">
        <v>8936</v>
      </c>
      <c r="B4004" t="s">
        <v>91</v>
      </c>
      <c r="C4004" t="s">
        <v>190</v>
      </c>
      <c r="D4004" t="s">
        <v>4935</v>
      </c>
      <c r="E4004">
        <v>2</v>
      </c>
      <c r="F4004">
        <v>0</v>
      </c>
      <c r="G4004">
        <v>2</v>
      </c>
      <c r="H4004">
        <v>0</v>
      </c>
      <c r="I4004">
        <v>0</v>
      </c>
      <c r="J4004">
        <v>0</v>
      </c>
      <c r="K4004">
        <v>0</v>
      </c>
      <c r="L4004">
        <v>0</v>
      </c>
      <c r="M4004">
        <v>0</v>
      </c>
      <c r="N4004">
        <v>0</v>
      </c>
    </row>
    <row r="4005" spans="1:14" x14ac:dyDescent="0.2">
      <c r="A4005" t="s">
        <v>8937</v>
      </c>
      <c r="B4005" t="s">
        <v>91</v>
      </c>
      <c r="C4005" t="s">
        <v>190</v>
      </c>
      <c r="D4005" t="s">
        <v>4937</v>
      </c>
      <c r="E4005">
        <v>2</v>
      </c>
      <c r="F4005">
        <v>0</v>
      </c>
      <c r="G4005">
        <v>2</v>
      </c>
      <c r="H4005">
        <v>0</v>
      </c>
      <c r="I4005">
        <v>0</v>
      </c>
      <c r="J4005">
        <v>0</v>
      </c>
      <c r="K4005">
        <v>0</v>
      </c>
      <c r="L4005">
        <v>0</v>
      </c>
      <c r="M4005">
        <v>0</v>
      </c>
      <c r="N4005">
        <v>0</v>
      </c>
    </row>
    <row r="4006" spans="1:14" x14ac:dyDescent="0.2">
      <c r="A4006" t="s">
        <v>8938</v>
      </c>
      <c r="B4006" t="s">
        <v>91</v>
      </c>
      <c r="C4006" t="s">
        <v>190</v>
      </c>
      <c r="D4006" t="s">
        <v>4939</v>
      </c>
      <c r="E4006">
        <v>0</v>
      </c>
      <c r="F4006">
        <v>0</v>
      </c>
      <c r="G4006">
        <v>0</v>
      </c>
      <c r="H4006">
        <v>0</v>
      </c>
      <c r="I4006">
        <v>0</v>
      </c>
      <c r="J4006">
        <v>2</v>
      </c>
      <c r="K4006">
        <v>0</v>
      </c>
      <c r="L4006">
        <v>0</v>
      </c>
      <c r="M4006">
        <v>0</v>
      </c>
      <c r="N4006">
        <v>0</v>
      </c>
    </row>
    <row r="4007" spans="1:14" x14ac:dyDescent="0.2">
      <c r="A4007" t="s">
        <v>8939</v>
      </c>
      <c r="B4007" t="s">
        <v>91</v>
      </c>
      <c r="C4007" t="s">
        <v>190</v>
      </c>
      <c r="D4007" t="s">
        <v>4941</v>
      </c>
      <c r="E4007">
        <v>2</v>
      </c>
      <c r="F4007">
        <v>0</v>
      </c>
      <c r="G4007">
        <v>2</v>
      </c>
      <c r="H4007">
        <v>0</v>
      </c>
      <c r="I4007">
        <v>0</v>
      </c>
      <c r="J4007">
        <v>0</v>
      </c>
      <c r="K4007">
        <v>0</v>
      </c>
      <c r="L4007">
        <v>0</v>
      </c>
      <c r="M4007">
        <v>0</v>
      </c>
      <c r="N4007">
        <v>0</v>
      </c>
    </row>
    <row r="4008" spans="1:14" x14ac:dyDescent="0.2">
      <c r="A4008" t="s">
        <v>8940</v>
      </c>
      <c r="B4008" t="s">
        <v>91</v>
      </c>
      <c r="C4008" t="s">
        <v>190</v>
      </c>
      <c r="D4008" t="s">
        <v>4943</v>
      </c>
      <c r="E4008">
        <v>0</v>
      </c>
      <c r="F4008">
        <v>0</v>
      </c>
      <c r="G4008">
        <v>0</v>
      </c>
      <c r="H4008">
        <v>0</v>
      </c>
      <c r="I4008">
        <v>0</v>
      </c>
      <c r="J4008">
        <v>2</v>
      </c>
      <c r="K4008">
        <v>0</v>
      </c>
      <c r="L4008">
        <v>0</v>
      </c>
      <c r="M4008">
        <v>0</v>
      </c>
      <c r="N4008">
        <v>0</v>
      </c>
    </row>
    <row r="4009" spans="1:14" x14ac:dyDescent="0.2">
      <c r="A4009" t="s">
        <v>8941</v>
      </c>
      <c r="B4009" t="s">
        <v>91</v>
      </c>
      <c r="C4009" t="s">
        <v>190</v>
      </c>
      <c r="D4009" t="s">
        <v>4925</v>
      </c>
      <c r="E4009">
        <v>0</v>
      </c>
      <c r="F4009">
        <v>0</v>
      </c>
      <c r="G4009">
        <v>0</v>
      </c>
      <c r="H4009">
        <v>0</v>
      </c>
      <c r="I4009">
        <v>0</v>
      </c>
      <c r="J4009">
        <v>0</v>
      </c>
      <c r="K4009">
        <v>1</v>
      </c>
      <c r="L4009">
        <v>1</v>
      </c>
      <c r="M4009">
        <v>0</v>
      </c>
      <c r="N4009">
        <v>0</v>
      </c>
    </row>
    <row r="4010" spans="1:14" x14ac:dyDescent="0.2">
      <c r="A4010" t="s">
        <v>8942</v>
      </c>
      <c r="B4010" t="s">
        <v>91</v>
      </c>
      <c r="C4010" t="s">
        <v>190</v>
      </c>
      <c r="D4010" t="s">
        <v>4927</v>
      </c>
      <c r="E4010">
        <v>0</v>
      </c>
      <c r="F4010">
        <v>0</v>
      </c>
      <c r="G4010">
        <v>0</v>
      </c>
      <c r="H4010">
        <v>0</v>
      </c>
      <c r="I4010">
        <v>0</v>
      </c>
      <c r="J4010">
        <v>0</v>
      </c>
      <c r="K4010">
        <v>0</v>
      </c>
      <c r="L4010">
        <v>0</v>
      </c>
      <c r="M4010">
        <v>0</v>
      </c>
      <c r="N4010">
        <v>0</v>
      </c>
    </row>
    <row r="4011" spans="1:14" x14ac:dyDescent="0.2">
      <c r="A4011" t="s">
        <v>8943</v>
      </c>
      <c r="B4011" t="s">
        <v>91</v>
      </c>
      <c r="C4011" t="s">
        <v>191</v>
      </c>
      <c r="D4011" t="s">
        <v>4929</v>
      </c>
      <c r="E4011">
        <v>1</v>
      </c>
      <c r="F4011">
        <v>1</v>
      </c>
      <c r="G4011">
        <v>0</v>
      </c>
      <c r="H4011">
        <v>0</v>
      </c>
      <c r="I4011">
        <v>0</v>
      </c>
      <c r="J4011">
        <v>0</v>
      </c>
      <c r="K4011">
        <v>0</v>
      </c>
      <c r="L4011">
        <v>0</v>
      </c>
      <c r="M4011">
        <v>0</v>
      </c>
      <c r="N4011">
        <v>0</v>
      </c>
    </row>
    <row r="4012" spans="1:14" x14ac:dyDescent="0.2">
      <c r="A4012" t="s">
        <v>8944</v>
      </c>
      <c r="B4012" t="s">
        <v>91</v>
      </c>
      <c r="C4012" t="s">
        <v>191</v>
      </c>
      <c r="D4012" t="s">
        <v>4931</v>
      </c>
      <c r="E4012">
        <v>1</v>
      </c>
      <c r="F4012">
        <v>0</v>
      </c>
      <c r="G4012">
        <v>1</v>
      </c>
      <c r="H4012">
        <v>0</v>
      </c>
      <c r="I4012">
        <v>0</v>
      </c>
      <c r="J4012">
        <v>0</v>
      </c>
      <c r="K4012">
        <v>0</v>
      </c>
      <c r="L4012">
        <v>0</v>
      </c>
      <c r="M4012">
        <v>0</v>
      </c>
      <c r="N4012">
        <v>0</v>
      </c>
    </row>
    <row r="4013" spans="1:14" x14ac:dyDescent="0.2">
      <c r="A4013" t="s">
        <v>8945</v>
      </c>
      <c r="B4013" t="s">
        <v>91</v>
      </c>
      <c r="C4013" t="s">
        <v>191</v>
      </c>
      <c r="D4013" t="s">
        <v>4933</v>
      </c>
      <c r="E4013">
        <v>0</v>
      </c>
      <c r="F4013">
        <v>0</v>
      </c>
      <c r="G4013">
        <v>0</v>
      </c>
      <c r="H4013">
        <v>0</v>
      </c>
      <c r="I4013">
        <v>0</v>
      </c>
      <c r="J4013">
        <v>1</v>
      </c>
      <c r="K4013">
        <v>0</v>
      </c>
      <c r="L4013">
        <v>0</v>
      </c>
      <c r="M4013">
        <v>0</v>
      </c>
      <c r="N4013">
        <v>0</v>
      </c>
    </row>
    <row r="4014" spans="1:14" x14ac:dyDescent="0.2">
      <c r="A4014" t="s">
        <v>8946</v>
      </c>
      <c r="B4014" t="s">
        <v>91</v>
      </c>
      <c r="C4014" t="s">
        <v>191</v>
      </c>
      <c r="D4014" t="s">
        <v>4935</v>
      </c>
      <c r="E4014">
        <v>1</v>
      </c>
      <c r="F4014">
        <v>0</v>
      </c>
      <c r="G4014">
        <v>1</v>
      </c>
      <c r="H4014">
        <v>0</v>
      </c>
      <c r="I4014">
        <v>0</v>
      </c>
      <c r="J4014">
        <v>0</v>
      </c>
      <c r="K4014">
        <v>0</v>
      </c>
      <c r="L4014">
        <v>0</v>
      </c>
      <c r="M4014">
        <v>0</v>
      </c>
      <c r="N4014">
        <v>0</v>
      </c>
    </row>
    <row r="4015" spans="1:14" x14ac:dyDescent="0.2">
      <c r="A4015" t="s">
        <v>8947</v>
      </c>
      <c r="B4015" t="s">
        <v>91</v>
      </c>
      <c r="C4015" t="s">
        <v>191</v>
      </c>
      <c r="D4015" t="s">
        <v>4937</v>
      </c>
      <c r="E4015">
        <v>1</v>
      </c>
      <c r="F4015">
        <v>1</v>
      </c>
      <c r="G4015">
        <v>0</v>
      </c>
      <c r="H4015">
        <v>0</v>
      </c>
      <c r="I4015">
        <v>0</v>
      </c>
      <c r="J4015">
        <v>0</v>
      </c>
      <c r="K4015">
        <v>0</v>
      </c>
      <c r="L4015">
        <v>0</v>
      </c>
      <c r="M4015">
        <v>0</v>
      </c>
      <c r="N4015">
        <v>0</v>
      </c>
    </row>
    <row r="4016" spans="1:14" x14ac:dyDescent="0.2">
      <c r="A4016" t="s">
        <v>8948</v>
      </c>
      <c r="B4016" t="s">
        <v>88</v>
      </c>
      <c r="C4016" t="s">
        <v>213</v>
      </c>
      <c r="D4016" t="s">
        <v>4943</v>
      </c>
      <c r="E4016">
        <v>13</v>
      </c>
      <c r="F4016">
        <v>1</v>
      </c>
      <c r="G4016">
        <v>11</v>
      </c>
      <c r="H4016">
        <v>1</v>
      </c>
      <c r="I4016">
        <v>0</v>
      </c>
      <c r="J4016">
        <v>56</v>
      </c>
      <c r="K4016">
        <v>0</v>
      </c>
      <c r="L4016">
        <v>0</v>
      </c>
      <c r="M4016">
        <v>0</v>
      </c>
      <c r="N4016">
        <v>0</v>
      </c>
    </row>
    <row r="4017" spans="1:14" x14ac:dyDescent="0.2">
      <c r="A4017" t="s">
        <v>8949</v>
      </c>
      <c r="B4017" t="s">
        <v>88</v>
      </c>
      <c r="C4017" t="s">
        <v>213</v>
      </c>
      <c r="D4017" t="s">
        <v>4925</v>
      </c>
      <c r="E4017">
        <v>0</v>
      </c>
      <c r="F4017">
        <v>0</v>
      </c>
      <c r="G4017">
        <v>0</v>
      </c>
      <c r="H4017">
        <v>0</v>
      </c>
      <c r="I4017">
        <v>0</v>
      </c>
      <c r="J4017">
        <v>0</v>
      </c>
      <c r="K4017">
        <v>69</v>
      </c>
      <c r="L4017">
        <v>69</v>
      </c>
      <c r="M4017">
        <v>0</v>
      </c>
      <c r="N4017">
        <v>0</v>
      </c>
    </row>
    <row r="4018" spans="1:14" x14ac:dyDescent="0.2">
      <c r="A4018" t="s">
        <v>8950</v>
      </c>
      <c r="B4018" t="s">
        <v>88</v>
      </c>
      <c r="C4018" t="s">
        <v>213</v>
      </c>
      <c r="D4018" t="s">
        <v>4927</v>
      </c>
      <c r="E4018">
        <v>0</v>
      </c>
      <c r="F4018">
        <v>0</v>
      </c>
      <c r="G4018">
        <v>0</v>
      </c>
      <c r="H4018">
        <v>0</v>
      </c>
      <c r="I4018">
        <v>0</v>
      </c>
      <c r="J4018">
        <v>0</v>
      </c>
      <c r="K4018">
        <v>65</v>
      </c>
      <c r="L4018">
        <v>65</v>
      </c>
      <c r="M4018">
        <v>0</v>
      </c>
      <c r="N4018">
        <v>0</v>
      </c>
    </row>
    <row r="4019" spans="1:14" x14ac:dyDescent="0.2">
      <c r="A4019" t="s">
        <v>8951</v>
      </c>
      <c r="B4019" t="s">
        <v>88</v>
      </c>
      <c r="C4019" t="s">
        <v>214</v>
      </c>
      <c r="D4019" t="s">
        <v>4929</v>
      </c>
      <c r="E4019">
        <v>34</v>
      </c>
      <c r="F4019">
        <v>6</v>
      </c>
      <c r="G4019">
        <v>28</v>
      </c>
      <c r="H4019">
        <v>0</v>
      </c>
      <c r="I4019">
        <v>0</v>
      </c>
      <c r="J4019">
        <v>14</v>
      </c>
      <c r="K4019">
        <v>0</v>
      </c>
      <c r="L4019">
        <v>0</v>
      </c>
      <c r="M4019">
        <v>0</v>
      </c>
      <c r="N4019">
        <v>0</v>
      </c>
    </row>
    <row r="4020" spans="1:14" x14ac:dyDescent="0.2">
      <c r="A4020" t="s">
        <v>8952</v>
      </c>
      <c r="B4020" t="s">
        <v>88</v>
      </c>
      <c r="C4020" t="s">
        <v>214</v>
      </c>
      <c r="D4020" t="s">
        <v>4931</v>
      </c>
      <c r="E4020">
        <v>48</v>
      </c>
      <c r="F4020">
        <v>6</v>
      </c>
      <c r="G4020">
        <v>41</v>
      </c>
      <c r="H4020">
        <v>1</v>
      </c>
      <c r="I4020">
        <v>0</v>
      </c>
      <c r="J4020">
        <v>0</v>
      </c>
      <c r="K4020">
        <v>0</v>
      </c>
      <c r="L4020">
        <v>0</v>
      </c>
      <c r="M4020">
        <v>0</v>
      </c>
      <c r="N4020">
        <v>0</v>
      </c>
    </row>
    <row r="4021" spans="1:14" x14ac:dyDescent="0.2">
      <c r="A4021" t="s">
        <v>8953</v>
      </c>
      <c r="B4021" t="s">
        <v>88</v>
      </c>
      <c r="C4021" t="s">
        <v>214</v>
      </c>
      <c r="D4021" t="s">
        <v>4933</v>
      </c>
      <c r="E4021">
        <v>14</v>
      </c>
      <c r="F4021">
        <v>0</v>
      </c>
      <c r="G4021">
        <v>13</v>
      </c>
      <c r="H4021">
        <v>1</v>
      </c>
      <c r="I4021">
        <v>0</v>
      </c>
      <c r="J4021">
        <v>34</v>
      </c>
      <c r="K4021">
        <v>0</v>
      </c>
      <c r="L4021">
        <v>0</v>
      </c>
      <c r="M4021">
        <v>0</v>
      </c>
      <c r="N4021">
        <v>0</v>
      </c>
    </row>
    <row r="4022" spans="1:14" x14ac:dyDescent="0.2">
      <c r="A4022" t="s">
        <v>8954</v>
      </c>
      <c r="B4022" t="s">
        <v>88</v>
      </c>
      <c r="C4022" t="s">
        <v>214</v>
      </c>
      <c r="D4022" t="s">
        <v>4935</v>
      </c>
      <c r="E4022">
        <v>48</v>
      </c>
      <c r="F4022">
        <v>6</v>
      </c>
      <c r="G4022">
        <v>41</v>
      </c>
      <c r="H4022">
        <v>1</v>
      </c>
      <c r="I4022">
        <v>0</v>
      </c>
      <c r="J4022">
        <v>0</v>
      </c>
      <c r="K4022">
        <v>0</v>
      </c>
      <c r="L4022">
        <v>0</v>
      </c>
      <c r="M4022">
        <v>0</v>
      </c>
      <c r="N4022">
        <v>0</v>
      </c>
    </row>
    <row r="4023" spans="1:14" x14ac:dyDescent="0.2">
      <c r="A4023" t="s">
        <v>8955</v>
      </c>
      <c r="B4023" t="s">
        <v>88</v>
      </c>
      <c r="C4023" t="s">
        <v>214</v>
      </c>
      <c r="D4023" t="s">
        <v>4937</v>
      </c>
      <c r="E4023">
        <v>34</v>
      </c>
      <c r="F4023">
        <v>6</v>
      </c>
      <c r="G4023">
        <v>28</v>
      </c>
      <c r="H4023">
        <v>0</v>
      </c>
      <c r="I4023">
        <v>0</v>
      </c>
      <c r="J4023">
        <v>14</v>
      </c>
      <c r="K4023">
        <v>0</v>
      </c>
      <c r="L4023">
        <v>0</v>
      </c>
      <c r="M4023">
        <v>0</v>
      </c>
      <c r="N4023">
        <v>0</v>
      </c>
    </row>
    <row r="4024" spans="1:14" x14ac:dyDescent="0.2">
      <c r="A4024" t="s">
        <v>8956</v>
      </c>
      <c r="B4024" t="s">
        <v>88</v>
      </c>
      <c r="C4024" t="s">
        <v>214</v>
      </c>
      <c r="D4024" t="s">
        <v>4939</v>
      </c>
      <c r="E4024">
        <v>14</v>
      </c>
      <c r="F4024">
        <v>0</v>
      </c>
      <c r="G4024">
        <v>13</v>
      </c>
      <c r="H4024">
        <v>1</v>
      </c>
      <c r="I4024">
        <v>0</v>
      </c>
      <c r="J4024">
        <v>34</v>
      </c>
      <c r="K4024">
        <v>0</v>
      </c>
      <c r="L4024">
        <v>0</v>
      </c>
      <c r="M4024">
        <v>0</v>
      </c>
      <c r="N4024">
        <v>0</v>
      </c>
    </row>
    <row r="4025" spans="1:14" x14ac:dyDescent="0.2">
      <c r="A4025" t="s">
        <v>8957</v>
      </c>
      <c r="B4025" t="s">
        <v>88</v>
      </c>
      <c r="C4025" t="s">
        <v>214</v>
      </c>
      <c r="D4025" t="s">
        <v>4941</v>
      </c>
      <c r="E4025">
        <v>34</v>
      </c>
      <c r="F4025">
        <v>6</v>
      </c>
      <c r="G4025">
        <v>28</v>
      </c>
      <c r="H4025">
        <v>0</v>
      </c>
      <c r="I4025">
        <v>0</v>
      </c>
      <c r="J4025">
        <v>14</v>
      </c>
      <c r="K4025">
        <v>0</v>
      </c>
      <c r="L4025">
        <v>0</v>
      </c>
      <c r="M4025">
        <v>0</v>
      </c>
      <c r="N4025">
        <v>0</v>
      </c>
    </row>
    <row r="4026" spans="1:14" x14ac:dyDescent="0.2">
      <c r="A4026" t="s">
        <v>8958</v>
      </c>
      <c r="B4026" t="s">
        <v>88</v>
      </c>
      <c r="C4026" t="s">
        <v>214</v>
      </c>
      <c r="D4026" t="s">
        <v>4943</v>
      </c>
      <c r="E4026">
        <v>14</v>
      </c>
      <c r="F4026">
        <v>0</v>
      </c>
      <c r="G4026">
        <v>13</v>
      </c>
      <c r="H4026">
        <v>1</v>
      </c>
      <c r="I4026">
        <v>0</v>
      </c>
      <c r="J4026">
        <v>34</v>
      </c>
      <c r="K4026">
        <v>0</v>
      </c>
      <c r="L4026">
        <v>0</v>
      </c>
      <c r="M4026">
        <v>0</v>
      </c>
      <c r="N4026">
        <v>0</v>
      </c>
    </row>
    <row r="4027" spans="1:14" x14ac:dyDescent="0.2">
      <c r="A4027" t="s">
        <v>8959</v>
      </c>
      <c r="B4027" t="s">
        <v>88</v>
      </c>
      <c r="C4027" t="s">
        <v>214</v>
      </c>
      <c r="D4027" t="s">
        <v>4925</v>
      </c>
      <c r="E4027">
        <v>0</v>
      </c>
      <c r="F4027">
        <v>0</v>
      </c>
      <c r="G4027">
        <v>0</v>
      </c>
      <c r="H4027">
        <v>0</v>
      </c>
      <c r="I4027">
        <v>0</v>
      </c>
      <c r="J4027">
        <v>0</v>
      </c>
      <c r="K4027">
        <v>48</v>
      </c>
      <c r="L4027">
        <v>48</v>
      </c>
      <c r="M4027">
        <v>0</v>
      </c>
      <c r="N4027">
        <v>0</v>
      </c>
    </row>
    <row r="4028" spans="1:14" x14ac:dyDescent="0.2">
      <c r="A4028" t="s">
        <v>8960</v>
      </c>
      <c r="B4028" t="s">
        <v>88</v>
      </c>
      <c r="C4028" t="s">
        <v>214</v>
      </c>
      <c r="D4028" t="s">
        <v>4927</v>
      </c>
      <c r="E4028">
        <v>0</v>
      </c>
      <c r="F4028">
        <v>0</v>
      </c>
      <c r="G4028">
        <v>0</v>
      </c>
      <c r="H4028">
        <v>0</v>
      </c>
      <c r="I4028">
        <v>0</v>
      </c>
      <c r="J4028">
        <v>0</v>
      </c>
      <c r="K4028">
        <v>48</v>
      </c>
      <c r="L4028">
        <v>48</v>
      </c>
      <c r="M4028">
        <v>0</v>
      </c>
      <c r="N4028">
        <v>0</v>
      </c>
    </row>
    <row r="4029" spans="1:14" x14ac:dyDescent="0.2">
      <c r="A4029" t="s">
        <v>8961</v>
      </c>
      <c r="B4029" t="s">
        <v>88</v>
      </c>
      <c r="C4029" t="s">
        <v>215</v>
      </c>
      <c r="D4029" t="s">
        <v>4929</v>
      </c>
      <c r="E4029">
        <v>120</v>
      </c>
      <c r="F4029">
        <v>13</v>
      </c>
      <c r="G4029">
        <v>105</v>
      </c>
      <c r="H4029">
        <v>2</v>
      </c>
      <c r="I4029">
        <v>0</v>
      </c>
      <c r="J4029">
        <v>43</v>
      </c>
      <c r="K4029">
        <v>0</v>
      </c>
      <c r="L4029">
        <v>0</v>
      </c>
      <c r="M4029">
        <v>0</v>
      </c>
      <c r="N4029">
        <v>0</v>
      </c>
    </row>
    <row r="4030" spans="1:14" x14ac:dyDescent="0.2">
      <c r="A4030" t="s">
        <v>8962</v>
      </c>
      <c r="B4030" t="s">
        <v>88</v>
      </c>
      <c r="C4030" t="s">
        <v>215</v>
      </c>
      <c r="D4030" t="s">
        <v>4931</v>
      </c>
      <c r="E4030">
        <v>163</v>
      </c>
      <c r="F4030">
        <v>13</v>
      </c>
      <c r="G4030">
        <v>148</v>
      </c>
      <c r="H4030">
        <v>2</v>
      </c>
      <c r="I4030">
        <v>0</v>
      </c>
      <c r="J4030">
        <v>0</v>
      </c>
      <c r="K4030">
        <v>0</v>
      </c>
      <c r="L4030">
        <v>0</v>
      </c>
      <c r="M4030">
        <v>0</v>
      </c>
      <c r="N4030">
        <v>0</v>
      </c>
    </row>
    <row r="4031" spans="1:14" x14ac:dyDescent="0.2">
      <c r="A4031" t="s">
        <v>8963</v>
      </c>
      <c r="B4031" t="s">
        <v>88</v>
      </c>
      <c r="C4031" t="s">
        <v>215</v>
      </c>
      <c r="D4031" t="s">
        <v>4933</v>
      </c>
      <c r="E4031">
        <v>38</v>
      </c>
      <c r="F4031">
        <v>2</v>
      </c>
      <c r="G4031">
        <v>36</v>
      </c>
      <c r="H4031">
        <v>0</v>
      </c>
      <c r="I4031">
        <v>0</v>
      </c>
      <c r="J4031">
        <v>125</v>
      </c>
      <c r="K4031">
        <v>0</v>
      </c>
      <c r="L4031">
        <v>0</v>
      </c>
      <c r="M4031">
        <v>0</v>
      </c>
      <c r="N4031">
        <v>0</v>
      </c>
    </row>
    <row r="4032" spans="1:14" x14ac:dyDescent="0.2">
      <c r="A4032" t="s">
        <v>8964</v>
      </c>
      <c r="B4032" t="s">
        <v>88</v>
      </c>
      <c r="C4032" t="s">
        <v>215</v>
      </c>
      <c r="D4032" t="s">
        <v>4935</v>
      </c>
      <c r="E4032">
        <v>163</v>
      </c>
      <c r="F4032">
        <v>13</v>
      </c>
      <c r="G4032">
        <v>148</v>
      </c>
      <c r="H4032">
        <v>2</v>
      </c>
      <c r="I4032">
        <v>0</v>
      </c>
      <c r="J4032">
        <v>0</v>
      </c>
      <c r="K4032">
        <v>0</v>
      </c>
      <c r="L4032">
        <v>0</v>
      </c>
      <c r="M4032">
        <v>0</v>
      </c>
      <c r="N4032">
        <v>0</v>
      </c>
    </row>
    <row r="4033" spans="1:14" x14ac:dyDescent="0.2">
      <c r="A4033" t="s">
        <v>8965</v>
      </c>
      <c r="B4033" t="s">
        <v>88</v>
      </c>
      <c r="C4033" t="s">
        <v>215</v>
      </c>
      <c r="D4033" t="s">
        <v>4937</v>
      </c>
      <c r="E4033">
        <v>120</v>
      </c>
      <c r="F4033">
        <v>14</v>
      </c>
      <c r="G4033">
        <v>104</v>
      </c>
      <c r="H4033">
        <v>2</v>
      </c>
      <c r="I4033">
        <v>0</v>
      </c>
      <c r="J4033">
        <v>43</v>
      </c>
      <c r="K4033">
        <v>0</v>
      </c>
      <c r="L4033">
        <v>0</v>
      </c>
      <c r="M4033">
        <v>0</v>
      </c>
      <c r="N4033">
        <v>0</v>
      </c>
    </row>
    <row r="4034" spans="1:14" x14ac:dyDescent="0.2">
      <c r="A4034" t="s">
        <v>8966</v>
      </c>
      <c r="B4034" t="s">
        <v>88</v>
      </c>
      <c r="C4034" t="s">
        <v>215</v>
      </c>
      <c r="D4034" t="s">
        <v>4939</v>
      </c>
      <c r="E4034">
        <v>43</v>
      </c>
      <c r="F4034">
        <v>4</v>
      </c>
      <c r="G4034">
        <v>39</v>
      </c>
      <c r="H4034">
        <v>0</v>
      </c>
      <c r="I4034">
        <v>0</v>
      </c>
      <c r="J4034">
        <v>120</v>
      </c>
      <c r="K4034">
        <v>0</v>
      </c>
      <c r="L4034">
        <v>0</v>
      </c>
      <c r="M4034">
        <v>0</v>
      </c>
      <c r="N4034">
        <v>0</v>
      </c>
    </row>
    <row r="4035" spans="1:14" x14ac:dyDescent="0.2">
      <c r="A4035" t="s">
        <v>8967</v>
      </c>
      <c r="B4035" t="s">
        <v>88</v>
      </c>
      <c r="C4035" t="s">
        <v>215</v>
      </c>
      <c r="D4035" t="s">
        <v>4941</v>
      </c>
      <c r="E4035">
        <v>120</v>
      </c>
      <c r="F4035">
        <v>11</v>
      </c>
      <c r="G4035">
        <v>107</v>
      </c>
      <c r="H4035">
        <v>2</v>
      </c>
      <c r="I4035">
        <v>0</v>
      </c>
      <c r="J4035">
        <v>43</v>
      </c>
      <c r="K4035">
        <v>0</v>
      </c>
      <c r="L4035">
        <v>0</v>
      </c>
      <c r="M4035">
        <v>0</v>
      </c>
      <c r="N4035">
        <v>0</v>
      </c>
    </row>
    <row r="4036" spans="1:14" x14ac:dyDescent="0.2">
      <c r="A4036" t="s">
        <v>8968</v>
      </c>
      <c r="B4036" t="s">
        <v>88</v>
      </c>
      <c r="C4036" t="s">
        <v>215</v>
      </c>
      <c r="D4036" t="s">
        <v>4943</v>
      </c>
      <c r="E4036">
        <v>39</v>
      </c>
      <c r="F4036">
        <v>2</v>
      </c>
      <c r="G4036">
        <v>37</v>
      </c>
      <c r="H4036">
        <v>0</v>
      </c>
      <c r="I4036">
        <v>0</v>
      </c>
      <c r="J4036">
        <v>124</v>
      </c>
      <c r="K4036">
        <v>0</v>
      </c>
      <c r="L4036">
        <v>0</v>
      </c>
      <c r="M4036">
        <v>0</v>
      </c>
      <c r="N4036">
        <v>0</v>
      </c>
    </row>
    <row r="4037" spans="1:14" x14ac:dyDescent="0.2">
      <c r="A4037" t="s">
        <v>8969</v>
      </c>
      <c r="B4037" t="s">
        <v>88</v>
      </c>
      <c r="C4037" t="s">
        <v>215</v>
      </c>
      <c r="D4037" t="s">
        <v>4925</v>
      </c>
      <c r="E4037">
        <v>0</v>
      </c>
      <c r="F4037">
        <v>0</v>
      </c>
      <c r="G4037">
        <v>0</v>
      </c>
      <c r="H4037">
        <v>0</v>
      </c>
      <c r="I4037">
        <v>0</v>
      </c>
      <c r="J4037">
        <v>0</v>
      </c>
      <c r="K4037">
        <v>159</v>
      </c>
      <c r="L4037">
        <v>158</v>
      </c>
      <c r="M4037">
        <v>1</v>
      </c>
      <c r="N4037">
        <v>0</v>
      </c>
    </row>
    <row r="4038" spans="1:14" x14ac:dyDescent="0.2">
      <c r="A4038" t="s">
        <v>8970</v>
      </c>
      <c r="B4038" t="s">
        <v>88</v>
      </c>
      <c r="C4038" t="s">
        <v>215</v>
      </c>
      <c r="D4038" t="s">
        <v>4927</v>
      </c>
      <c r="E4038">
        <v>0</v>
      </c>
      <c r="F4038">
        <v>0</v>
      </c>
      <c r="G4038">
        <v>0</v>
      </c>
      <c r="H4038">
        <v>0</v>
      </c>
      <c r="I4038">
        <v>0</v>
      </c>
      <c r="J4038">
        <v>0</v>
      </c>
      <c r="K4038">
        <v>150</v>
      </c>
      <c r="L4038">
        <v>148</v>
      </c>
      <c r="M4038">
        <v>2</v>
      </c>
      <c r="N4038">
        <v>0</v>
      </c>
    </row>
    <row r="4039" spans="1:14" x14ac:dyDescent="0.2">
      <c r="A4039" t="s">
        <v>8971</v>
      </c>
      <c r="B4039" t="s">
        <v>88</v>
      </c>
      <c r="C4039" t="s">
        <v>216</v>
      </c>
      <c r="D4039" t="s">
        <v>4929</v>
      </c>
      <c r="E4039">
        <v>54</v>
      </c>
      <c r="F4039">
        <v>15</v>
      </c>
      <c r="G4039">
        <v>39</v>
      </c>
      <c r="H4039">
        <v>0</v>
      </c>
      <c r="I4039">
        <v>0</v>
      </c>
      <c r="J4039">
        <v>30</v>
      </c>
      <c r="K4039">
        <v>0</v>
      </c>
      <c r="L4039">
        <v>0</v>
      </c>
      <c r="M4039">
        <v>0</v>
      </c>
      <c r="N4039">
        <v>0</v>
      </c>
    </row>
    <row r="4040" spans="1:14" x14ac:dyDescent="0.2">
      <c r="A4040" t="s">
        <v>8972</v>
      </c>
      <c r="B4040" t="s">
        <v>88</v>
      </c>
      <c r="C4040" t="s">
        <v>216</v>
      </c>
      <c r="D4040" t="s">
        <v>4931</v>
      </c>
      <c r="E4040">
        <v>84</v>
      </c>
      <c r="F4040">
        <v>14</v>
      </c>
      <c r="G4040">
        <v>69</v>
      </c>
      <c r="H4040">
        <v>1</v>
      </c>
      <c r="I4040">
        <v>0</v>
      </c>
      <c r="J4040">
        <v>0</v>
      </c>
      <c r="K4040">
        <v>0</v>
      </c>
      <c r="L4040">
        <v>0</v>
      </c>
      <c r="M4040">
        <v>0</v>
      </c>
      <c r="N4040">
        <v>0</v>
      </c>
    </row>
    <row r="4041" spans="1:14" x14ac:dyDescent="0.2">
      <c r="A4041" t="s">
        <v>8973</v>
      </c>
      <c r="B4041" t="s">
        <v>88</v>
      </c>
      <c r="C4041" t="s">
        <v>216</v>
      </c>
      <c r="D4041" t="s">
        <v>4933</v>
      </c>
      <c r="E4041">
        <v>28</v>
      </c>
      <c r="F4041">
        <v>2</v>
      </c>
      <c r="G4041">
        <v>25</v>
      </c>
      <c r="H4041">
        <v>1</v>
      </c>
      <c r="I4041">
        <v>0</v>
      </c>
      <c r="J4041">
        <v>56</v>
      </c>
      <c r="K4041">
        <v>0</v>
      </c>
      <c r="L4041">
        <v>0</v>
      </c>
      <c r="M4041">
        <v>0</v>
      </c>
      <c r="N4041">
        <v>0</v>
      </c>
    </row>
    <row r="4042" spans="1:14" x14ac:dyDescent="0.2">
      <c r="A4042" t="s">
        <v>8974</v>
      </c>
      <c r="B4042" t="s">
        <v>88</v>
      </c>
      <c r="C4042" t="s">
        <v>216</v>
      </c>
      <c r="D4042" t="s">
        <v>4935</v>
      </c>
      <c r="E4042">
        <v>84</v>
      </c>
      <c r="F4042">
        <v>14</v>
      </c>
      <c r="G4042">
        <v>69</v>
      </c>
      <c r="H4042">
        <v>1</v>
      </c>
      <c r="I4042">
        <v>0</v>
      </c>
      <c r="J4042">
        <v>0</v>
      </c>
      <c r="K4042">
        <v>0</v>
      </c>
      <c r="L4042">
        <v>0</v>
      </c>
      <c r="M4042">
        <v>0</v>
      </c>
      <c r="N4042">
        <v>0</v>
      </c>
    </row>
    <row r="4043" spans="1:14" x14ac:dyDescent="0.2">
      <c r="A4043" t="s">
        <v>8975</v>
      </c>
      <c r="B4043" t="s">
        <v>88</v>
      </c>
      <c r="C4043" t="s">
        <v>216</v>
      </c>
      <c r="D4043" t="s">
        <v>4937</v>
      </c>
      <c r="E4043">
        <v>54</v>
      </c>
      <c r="F4043">
        <v>13</v>
      </c>
      <c r="G4043">
        <v>41</v>
      </c>
      <c r="H4043">
        <v>0</v>
      </c>
      <c r="I4043">
        <v>0</v>
      </c>
      <c r="J4043">
        <v>30</v>
      </c>
      <c r="K4043">
        <v>0</v>
      </c>
      <c r="L4043">
        <v>0</v>
      </c>
      <c r="M4043">
        <v>0</v>
      </c>
      <c r="N4043">
        <v>0</v>
      </c>
    </row>
    <row r="4044" spans="1:14" x14ac:dyDescent="0.2">
      <c r="A4044" t="s">
        <v>8976</v>
      </c>
      <c r="B4044" t="s">
        <v>88</v>
      </c>
      <c r="C4044" t="s">
        <v>216</v>
      </c>
      <c r="D4044" t="s">
        <v>4939</v>
      </c>
      <c r="E4044">
        <v>30</v>
      </c>
      <c r="F4044">
        <v>4</v>
      </c>
      <c r="G4044">
        <v>25</v>
      </c>
      <c r="H4044">
        <v>1</v>
      </c>
      <c r="I4044">
        <v>0</v>
      </c>
      <c r="J4044">
        <v>54</v>
      </c>
      <c r="K4044">
        <v>0</v>
      </c>
      <c r="L4044">
        <v>0</v>
      </c>
      <c r="M4044">
        <v>0</v>
      </c>
      <c r="N4044">
        <v>0</v>
      </c>
    </row>
    <row r="4045" spans="1:14" x14ac:dyDescent="0.2">
      <c r="A4045" t="s">
        <v>8977</v>
      </c>
      <c r="B4045" t="s">
        <v>88</v>
      </c>
      <c r="C4045" t="s">
        <v>216</v>
      </c>
      <c r="D4045" t="s">
        <v>4941</v>
      </c>
      <c r="E4045">
        <v>54</v>
      </c>
      <c r="F4045">
        <v>11</v>
      </c>
      <c r="G4045">
        <v>43</v>
      </c>
      <c r="H4045">
        <v>0</v>
      </c>
      <c r="I4045">
        <v>0</v>
      </c>
      <c r="J4045">
        <v>30</v>
      </c>
      <c r="K4045">
        <v>0</v>
      </c>
      <c r="L4045">
        <v>0</v>
      </c>
      <c r="M4045">
        <v>0</v>
      </c>
      <c r="N4045">
        <v>0</v>
      </c>
    </row>
    <row r="4046" spans="1:14" x14ac:dyDescent="0.2">
      <c r="A4046" t="s">
        <v>8978</v>
      </c>
      <c r="B4046" t="s">
        <v>88</v>
      </c>
      <c r="C4046" t="s">
        <v>216</v>
      </c>
      <c r="D4046" t="s">
        <v>4943</v>
      </c>
      <c r="E4046">
        <v>30</v>
      </c>
      <c r="F4046">
        <v>3</v>
      </c>
      <c r="G4046">
        <v>26</v>
      </c>
      <c r="H4046">
        <v>1</v>
      </c>
      <c r="I4046">
        <v>0</v>
      </c>
      <c r="J4046">
        <v>54</v>
      </c>
      <c r="K4046">
        <v>0</v>
      </c>
      <c r="L4046">
        <v>0</v>
      </c>
      <c r="M4046">
        <v>0</v>
      </c>
      <c r="N4046">
        <v>0</v>
      </c>
    </row>
    <row r="4047" spans="1:14" x14ac:dyDescent="0.2">
      <c r="A4047" t="s">
        <v>8979</v>
      </c>
      <c r="B4047" t="s">
        <v>88</v>
      </c>
      <c r="C4047" t="s">
        <v>216</v>
      </c>
      <c r="D4047" t="s">
        <v>4925</v>
      </c>
      <c r="E4047">
        <v>0</v>
      </c>
      <c r="F4047">
        <v>0</v>
      </c>
      <c r="G4047">
        <v>0</v>
      </c>
      <c r="H4047">
        <v>0</v>
      </c>
      <c r="I4047">
        <v>0</v>
      </c>
      <c r="J4047">
        <v>0</v>
      </c>
      <c r="K4047">
        <v>84</v>
      </c>
      <c r="L4047">
        <v>83</v>
      </c>
      <c r="M4047">
        <v>1</v>
      </c>
      <c r="N4047">
        <v>0</v>
      </c>
    </row>
    <row r="4048" spans="1:14" x14ac:dyDescent="0.2">
      <c r="A4048" t="s">
        <v>8980</v>
      </c>
      <c r="B4048" t="s">
        <v>88</v>
      </c>
      <c r="C4048" t="s">
        <v>216</v>
      </c>
      <c r="D4048" t="s">
        <v>4927</v>
      </c>
      <c r="E4048">
        <v>0</v>
      </c>
      <c r="F4048">
        <v>0</v>
      </c>
      <c r="G4048">
        <v>0</v>
      </c>
      <c r="H4048">
        <v>0</v>
      </c>
      <c r="I4048">
        <v>0</v>
      </c>
      <c r="J4048">
        <v>0</v>
      </c>
      <c r="K4048">
        <v>76</v>
      </c>
      <c r="L4048">
        <v>75</v>
      </c>
      <c r="M4048">
        <v>1</v>
      </c>
      <c r="N4048">
        <v>0</v>
      </c>
    </row>
    <row r="4049" spans="1:14" x14ac:dyDescent="0.2">
      <c r="A4049" t="s">
        <v>8981</v>
      </c>
      <c r="B4049" t="s">
        <v>88</v>
      </c>
      <c r="C4049" t="s">
        <v>217</v>
      </c>
      <c r="D4049" t="s">
        <v>4929</v>
      </c>
      <c r="E4049">
        <v>32</v>
      </c>
      <c r="F4049">
        <v>5</v>
      </c>
      <c r="G4049">
        <v>25</v>
      </c>
      <c r="H4049">
        <v>1</v>
      </c>
      <c r="I4049">
        <v>1</v>
      </c>
      <c r="J4049">
        <v>26</v>
      </c>
      <c r="K4049">
        <v>0</v>
      </c>
      <c r="L4049">
        <v>0</v>
      </c>
      <c r="M4049">
        <v>0</v>
      </c>
      <c r="N4049">
        <v>0</v>
      </c>
    </row>
    <row r="4050" spans="1:14" x14ac:dyDescent="0.2">
      <c r="A4050" t="s">
        <v>8982</v>
      </c>
      <c r="B4050" t="s">
        <v>88</v>
      </c>
      <c r="C4050" t="s">
        <v>217</v>
      </c>
      <c r="D4050" t="s">
        <v>4931</v>
      </c>
      <c r="E4050">
        <v>58</v>
      </c>
      <c r="F4050">
        <v>12</v>
      </c>
      <c r="G4050">
        <v>44</v>
      </c>
      <c r="H4050">
        <v>1</v>
      </c>
      <c r="I4050">
        <v>1</v>
      </c>
      <c r="J4050">
        <v>0</v>
      </c>
      <c r="K4050">
        <v>0</v>
      </c>
      <c r="L4050">
        <v>0</v>
      </c>
      <c r="M4050">
        <v>0</v>
      </c>
      <c r="N4050">
        <v>0</v>
      </c>
    </row>
    <row r="4051" spans="1:14" x14ac:dyDescent="0.2">
      <c r="A4051" t="s">
        <v>8983</v>
      </c>
      <c r="B4051" t="s">
        <v>88</v>
      </c>
      <c r="C4051" t="s">
        <v>217</v>
      </c>
      <c r="D4051" t="s">
        <v>4933</v>
      </c>
      <c r="E4051">
        <v>21</v>
      </c>
      <c r="F4051">
        <v>6</v>
      </c>
      <c r="G4051">
        <v>15</v>
      </c>
      <c r="H4051">
        <v>0</v>
      </c>
      <c r="I4051">
        <v>0</v>
      </c>
      <c r="J4051">
        <v>37</v>
      </c>
      <c r="K4051">
        <v>0</v>
      </c>
      <c r="L4051">
        <v>0</v>
      </c>
      <c r="M4051">
        <v>0</v>
      </c>
      <c r="N4051">
        <v>0</v>
      </c>
    </row>
    <row r="4052" spans="1:14" x14ac:dyDescent="0.2">
      <c r="A4052" t="s">
        <v>8984</v>
      </c>
      <c r="B4052" t="s">
        <v>88</v>
      </c>
      <c r="C4052" t="s">
        <v>217</v>
      </c>
      <c r="D4052" t="s">
        <v>4935</v>
      </c>
      <c r="E4052">
        <v>58</v>
      </c>
      <c r="F4052">
        <v>12</v>
      </c>
      <c r="G4052">
        <v>44</v>
      </c>
      <c r="H4052">
        <v>1</v>
      </c>
      <c r="I4052">
        <v>1</v>
      </c>
      <c r="J4052">
        <v>0</v>
      </c>
      <c r="K4052">
        <v>0</v>
      </c>
      <c r="L4052">
        <v>0</v>
      </c>
      <c r="M4052">
        <v>0</v>
      </c>
      <c r="N4052">
        <v>0</v>
      </c>
    </row>
    <row r="4053" spans="1:14" x14ac:dyDescent="0.2">
      <c r="A4053" t="s">
        <v>8985</v>
      </c>
      <c r="B4053" t="s">
        <v>88</v>
      </c>
      <c r="C4053" t="s">
        <v>217</v>
      </c>
      <c r="D4053" t="s">
        <v>4937</v>
      </c>
      <c r="E4053">
        <v>32</v>
      </c>
      <c r="F4053">
        <v>5</v>
      </c>
      <c r="G4053">
        <v>25</v>
      </c>
      <c r="H4053">
        <v>1</v>
      </c>
      <c r="I4053">
        <v>1</v>
      </c>
      <c r="J4053">
        <v>26</v>
      </c>
      <c r="K4053">
        <v>0</v>
      </c>
      <c r="L4053">
        <v>0</v>
      </c>
      <c r="M4053">
        <v>0</v>
      </c>
      <c r="N4053">
        <v>0</v>
      </c>
    </row>
    <row r="4054" spans="1:14" x14ac:dyDescent="0.2">
      <c r="A4054" t="s">
        <v>8986</v>
      </c>
      <c r="B4054" t="s">
        <v>88</v>
      </c>
      <c r="C4054" t="s">
        <v>217</v>
      </c>
      <c r="D4054" t="s">
        <v>4939</v>
      </c>
      <c r="E4054">
        <v>26</v>
      </c>
      <c r="F4054">
        <v>9</v>
      </c>
      <c r="G4054">
        <v>17</v>
      </c>
      <c r="H4054">
        <v>0</v>
      </c>
      <c r="I4054">
        <v>0</v>
      </c>
      <c r="J4054">
        <v>32</v>
      </c>
      <c r="K4054">
        <v>0</v>
      </c>
      <c r="L4054">
        <v>0</v>
      </c>
      <c r="M4054">
        <v>0</v>
      </c>
      <c r="N4054">
        <v>0</v>
      </c>
    </row>
    <row r="4055" spans="1:14" x14ac:dyDescent="0.2">
      <c r="A4055" t="s">
        <v>8987</v>
      </c>
      <c r="B4055" t="s">
        <v>88</v>
      </c>
      <c r="C4055" t="s">
        <v>217</v>
      </c>
      <c r="D4055" t="s">
        <v>4941</v>
      </c>
      <c r="E4055">
        <v>32</v>
      </c>
      <c r="F4055">
        <v>5</v>
      </c>
      <c r="G4055">
        <v>25</v>
      </c>
      <c r="H4055">
        <v>1</v>
      </c>
      <c r="I4055">
        <v>1</v>
      </c>
      <c r="J4055">
        <v>26</v>
      </c>
      <c r="K4055">
        <v>0</v>
      </c>
      <c r="L4055">
        <v>0</v>
      </c>
      <c r="M4055">
        <v>0</v>
      </c>
      <c r="N4055">
        <v>0</v>
      </c>
    </row>
    <row r="4056" spans="1:14" x14ac:dyDescent="0.2">
      <c r="A4056" t="s">
        <v>8988</v>
      </c>
      <c r="B4056" t="s">
        <v>88</v>
      </c>
      <c r="C4056" t="s">
        <v>217</v>
      </c>
      <c r="D4056" t="s">
        <v>4943</v>
      </c>
      <c r="E4056">
        <v>22</v>
      </c>
      <c r="F4056">
        <v>7</v>
      </c>
      <c r="G4056">
        <v>15</v>
      </c>
      <c r="H4056">
        <v>0</v>
      </c>
      <c r="I4056">
        <v>0</v>
      </c>
      <c r="J4056">
        <v>36</v>
      </c>
      <c r="K4056">
        <v>0</v>
      </c>
      <c r="L4056">
        <v>0</v>
      </c>
      <c r="M4056">
        <v>0</v>
      </c>
      <c r="N4056">
        <v>0</v>
      </c>
    </row>
    <row r="4057" spans="1:14" x14ac:dyDescent="0.2">
      <c r="A4057" t="s">
        <v>8989</v>
      </c>
      <c r="B4057" t="s">
        <v>88</v>
      </c>
      <c r="C4057" t="s">
        <v>217</v>
      </c>
      <c r="D4057" t="s">
        <v>4925</v>
      </c>
      <c r="E4057">
        <v>0</v>
      </c>
      <c r="F4057">
        <v>0</v>
      </c>
      <c r="G4057">
        <v>0</v>
      </c>
      <c r="H4057">
        <v>0</v>
      </c>
      <c r="I4057">
        <v>0</v>
      </c>
      <c r="J4057">
        <v>0</v>
      </c>
      <c r="K4057">
        <v>58</v>
      </c>
      <c r="L4057">
        <v>57</v>
      </c>
      <c r="M4057">
        <v>1</v>
      </c>
      <c r="N4057">
        <v>0</v>
      </c>
    </row>
    <row r="4058" spans="1:14" x14ac:dyDescent="0.2">
      <c r="A4058" t="s">
        <v>8990</v>
      </c>
      <c r="B4058" t="s">
        <v>88</v>
      </c>
      <c r="C4058" t="s">
        <v>217</v>
      </c>
      <c r="D4058" t="s">
        <v>4927</v>
      </c>
      <c r="E4058">
        <v>0</v>
      </c>
      <c r="F4058">
        <v>0</v>
      </c>
      <c r="G4058">
        <v>0</v>
      </c>
      <c r="H4058">
        <v>0</v>
      </c>
      <c r="I4058">
        <v>0</v>
      </c>
      <c r="J4058">
        <v>0</v>
      </c>
      <c r="K4058">
        <v>57</v>
      </c>
      <c r="L4058">
        <v>56</v>
      </c>
      <c r="M4058">
        <v>1</v>
      </c>
      <c r="N4058">
        <v>0</v>
      </c>
    </row>
    <row r="4059" spans="1:14" x14ac:dyDescent="0.2">
      <c r="A4059" t="s">
        <v>8991</v>
      </c>
      <c r="B4059" t="s">
        <v>88</v>
      </c>
      <c r="C4059" t="s">
        <v>218</v>
      </c>
      <c r="D4059" t="s">
        <v>4929</v>
      </c>
      <c r="E4059">
        <v>69</v>
      </c>
      <c r="F4059">
        <v>13</v>
      </c>
      <c r="G4059">
        <v>56</v>
      </c>
      <c r="H4059">
        <v>0</v>
      </c>
      <c r="I4059">
        <v>0</v>
      </c>
      <c r="J4059">
        <v>27</v>
      </c>
      <c r="K4059">
        <v>0</v>
      </c>
      <c r="L4059">
        <v>0</v>
      </c>
      <c r="M4059">
        <v>0</v>
      </c>
      <c r="N4059">
        <v>0</v>
      </c>
    </row>
    <row r="4060" spans="1:14" x14ac:dyDescent="0.2">
      <c r="A4060" t="s">
        <v>8992</v>
      </c>
      <c r="B4060" t="s">
        <v>88</v>
      </c>
      <c r="C4060" t="s">
        <v>218</v>
      </c>
      <c r="D4060" t="s">
        <v>4931</v>
      </c>
      <c r="E4060">
        <v>96</v>
      </c>
      <c r="F4060">
        <v>14</v>
      </c>
      <c r="G4060">
        <v>82</v>
      </c>
      <c r="H4060">
        <v>0</v>
      </c>
      <c r="I4060">
        <v>0</v>
      </c>
      <c r="J4060">
        <v>0</v>
      </c>
      <c r="K4060">
        <v>0</v>
      </c>
      <c r="L4060">
        <v>0</v>
      </c>
      <c r="M4060">
        <v>0</v>
      </c>
      <c r="N4060">
        <v>0</v>
      </c>
    </row>
    <row r="4061" spans="1:14" x14ac:dyDescent="0.2">
      <c r="A4061" t="s">
        <v>8993</v>
      </c>
      <c r="B4061" t="s">
        <v>88</v>
      </c>
      <c r="C4061" t="s">
        <v>218</v>
      </c>
      <c r="D4061" t="s">
        <v>4933</v>
      </c>
      <c r="E4061">
        <v>27</v>
      </c>
      <c r="F4061">
        <v>1</v>
      </c>
      <c r="G4061">
        <v>26</v>
      </c>
      <c r="H4061">
        <v>0</v>
      </c>
      <c r="I4061">
        <v>0</v>
      </c>
      <c r="J4061">
        <v>69</v>
      </c>
      <c r="K4061">
        <v>0</v>
      </c>
      <c r="L4061">
        <v>0</v>
      </c>
      <c r="M4061">
        <v>0</v>
      </c>
      <c r="N4061">
        <v>0</v>
      </c>
    </row>
    <row r="4062" spans="1:14" x14ac:dyDescent="0.2">
      <c r="A4062" t="s">
        <v>8994</v>
      </c>
      <c r="B4062" t="s">
        <v>88</v>
      </c>
      <c r="C4062" t="s">
        <v>218</v>
      </c>
      <c r="D4062" t="s">
        <v>4935</v>
      </c>
      <c r="E4062">
        <v>96</v>
      </c>
      <c r="F4062">
        <v>14</v>
      </c>
      <c r="G4062">
        <v>82</v>
      </c>
      <c r="H4062">
        <v>0</v>
      </c>
      <c r="I4062">
        <v>0</v>
      </c>
      <c r="J4062">
        <v>0</v>
      </c>
      <c r="K4062">
        <v>0</v>
      </c>
      <c r="L4062">
        <v>0</v>
      </c>
      <c r="M4062">
        <v>0</v>
      </c>
      <c r="N4062">
        <v>0</v>
      </c>
    </row>
    <row r="4063" spans="1:14" x14ac:dyDescent="0.2">
      <c r="A4063" t="s">
        <v>8995</v>
      </c>
      <c r="B4063" t="s">
        <v>88</v>
      </c>
      <c r="C4063" t="s">
        <v>218</v>
      </c>
      <c r="D4063" t="s">
        <v>4937</v>
      </c>
      <c r="E4063">
        <v>69</v>
      </c>
      <c r="F4063">
        <v>14</v>
      </c>
      <c r="G4063">
        <v>55</v>
      </c>
      <c r="H4063">
        <v>0</v>
      </c>
      <c r="I4063">
        <v>0</v>
      </c>
      <c r="J4063">
        <v>27</v>
      </c>
      <c r="K4063">
        <v>0</v>
      </c>
      <c r="L4063">
        <v>0</v>
      </c>
      <c r="M4063">
        <v>0</v>
      </c>
      <c r="N4063">
        <v>0</v>
      </c>
    </row>
    <row r="4064" spans="1:14" x14ac:dyDescent="0.2">
      <c r="A4064" t="s">
        <v>8996</v>
      </c>
      <c r="B4064" t="s">
        <v>88</v>
      </c>
      <c r="C4064" t="s">
        <v>218</v>
      </c>
      <c r="D4064" t="s">
        <v>4939</v>
      </c>
      <c r="E4064">
        <v>27</v>
      </c>
      <c r="F4064">
        <v>1</v>
      </c>
      <c r="G4064">
        <v>26</v>
      </c>
      <c r="H4064">
        <v>0</v>
      </c>
      <c r="I4064">
        <v>0</v>
      </c>
      <c r="J4064">
        <v>69</v>
      </c>
      <c r="K4064">
        <v>0</v>
      </c>
      <c r="L4064">
        <v>0</v>
      </c>
      <c r="M4064">
        <v>0</v>
      </c>
      <c r="N4064">
        <v>0</v>
      </c>
    </row>
    <row r="4065" spans="1:14" x14ac:dyDescent="0.2">
      <c r="A4065" t="s">
        <v>8997</v>
      </c>
      <c r="B4065" t="s">
        <v>88</v>
      </c>
      <c r="C4065" t="s">
        <v>218</v>
      </c>
      <c r="D4065" t="s">
        <v>4941</v>
      </c>
      <c r="E4065">
        <v>69</v>
      </c>
      <c r="F4065">
        <v>13</v>
      </c>
      <c r="G4065">
        <v>56</v>
      </c>
      <c r="H4065">
        <v>0</v>
      </c>
      <c r="I4065">
        <v>0</v>
      </c>
      <c r="J4065">
        <v>27</v>
      </c>
      <c r="K4065">
        <v>0</v>
      </c>
      <c r="L4065">
        <v>0</v>
      </c>
      <c r="M4065">
        <v>0</v>
      </c>
      <c r="N4065">
        <v>0</v>
      </c>
    </row>
    <row r="4066" spans="1:14" x14ac:dyDescent="0.2">
      <c r="A4066" t="s">
        <v>8998</v>
      </c>
      <c r="B4066" t="s">
        <v>88</v>
      </c>
      <c r="C4066" t="s">
        <v>218</v>
      </c>
      <c r="D4066" t="s">
        <v>4943</v>
      </c>
      <c r="E4066">
        <v>27</v>
      </c>
      <c r="F4066">
        <v>1</v>
      </c>
      <c r="G4066">
        <v>26</v>
      </c>
      <c r="H4066">
        <v>0</v>
      </c>
      <c r="I4066">
        <v>0</v>
      </c>
      <c r="J4066">
        <v>69</v>
      </c>
      <c r="K4066">
        <v>0</v>
      </c>
      <c r="L4066">
        <v>0</v>
      </c>
      <c r="M4066">
        <v>0</v>
      </c>
      <c r="N4066">
        <v>0</v>
      </c>
    </row>
    <row r="4067" spans="1:14" x14ac:dyDescent="0.2">
      <c r="A4067" t="s">
        <v>8999</v>
      </c>
      <c r="B4067" t="s">
        <v>88</v>
      </c>
      <c r="C4067" t="s">
        <v>218</v>
      </c>
      <c r="D4067" t="s">
        <v>4925</v>
      </c>
      <c r="E4067">
        <v>0</v>
      </c>
      <c r="F4067">
        <v>0</v>
      </c>
      <c r="G4067">
        <v>0</v>
      </c>
      <c r="H4067">
        <v>0</v>
      </c>
      <c r="I4067">
        <v>0</v>
      </c>
      <c r="J4067">
        <v>0</v>
      </c>
      <c r="K4067">
        <v>96</v>
      </c>
      <c r="L4067">
        <v>94</v>
      </c>
      <c r="M4067">
        <v>2</v>
      </c>
      <c r="N4067">
        <v>0</v>
      </c>
    </row>
    <row r="4068" spans="1:14" x14ac:dyDescent="0.2">
      <c r="A4068" t="s">
        <v>9000</v>
      </c>
      <c r="B4068" t="s">
        <v>88</v>
      </c>
      <c r="C4068" t="s">
        <v>218</v>
      </c>
      <c r="D4068" t="s">
        <v>4927</v>
      </c>
      <c r="E4068">
        <v>0</v>
      </c>
      <c r="F4068">
        <v>0</v>
      </c>
      <c r="G4068">
        <v>0</v>
      </c>
      <c r="H4068">
        <v>0</v>
      </c>
      <c r="I4068">
        <v>0</v>
      </c>
      <c r="J4068">
        <v>0</v>
      </c>
      <c r="K4068">
        <v>84</v>
      </c>
      <c r="L4068">
        <v>83</v>
      </c>
      <c r="M4068">
        <v>1</v>
      </c>
      <c r="N4068">
        <v>0</v>
      </c>
    </row>
    <row r="4069" spans="1:14" x14ac:dyDescent="0.2">
      <c r="A4069" t="s">
        <v>9001</v>
      </c>
      <c r="B4069" t="s">
        <v>88</v>
      </c>
      <c r="C4069" t="s">
        <v>219</v>
      </c>
      <c r="D4069" t="s">
        <v>4929</v>
      </c>
      <c r="E4069">
        <v>115</v>
      </c>
      <c r="F4069">
        <v>34</v>
      </c>
      <c r="G4069">
        <v>81</v>
      </c>
      <c r="H4069">
        <v>0</v>
      </c>
      <c r="I4069">
        <v>0</v>
      </c>
      <c r="J4069">
        <v>22</v>
      </c>
      <c r="K4069">
        <v>0</v>
      </c>
      <c r="L4069">
        <v>0</v>
      </c>
      <c r="M4069">
        <v>0</v>
      </c>
      <c r="N4069">
        <v>0</v>
      </c>
    </row>
    <row r="4070" spans="1:14" x14ac:dyDescent="0.2">
      <c r="A4070" t="s">
        <v>9002</v>
      </c>
      <c r="B4070" t="s">
        <v>88</v>
      </c>
      <c r="C4070" t="s">
        <v>219</v>
      </c>
      <c r="D4070" t="s">
        <v>4931</v>
      </c>
      <c r="E4070">
        <v>137</v>
      </c>
      <c r="F4070">
        <v>22</v>
      </c>
      <c r="G4070">
        <v>114</v>
      </c>
      <c r="H4070">
        <v>1</v>
      </c>
      <c r="I4070">
        <v>0</v>
      </c>
      <c r="J4070">
        <v>0</v>
      </c>
      <c r="K4070">
        <v>0</v>
      </c>
      <c r="L4070">
        <v>0</v>
      </c>
      <c r="M4070">
        <v>0</v>
      </c>
      <c r="N4070">
        <v>0</v>
      </c>
    </row>
    <row r="4071" spans="1:14" x14ac:dyDescent="0.2">
      <c r="A4071" t="s">
        <v>9003</v>
      </c>
      <c r="B4071" t="s">
        <v>88</v>
      </c>
      <c r="C4071" t="s">
        <v>219</v>
      </c>
      <c r="D4071" t="s">
        <v>4933</v>
      </c>
      <c r="E4071">
        <v>21</v>
      </c>
      <c r="F4071">
        <v>2</v>
      </c>
      <c r="G4071">
        <v>19</v>
      </c>
      <c r="H4071">
        <v>0</v>
      </c>
      <c r="I4071">
        <v>0</v>
      </c>
      <c r="J4071">
        <v>116</v>
      </c>
      <c r="K4071">
        <v>0</v>
      </c>
      <c r="L4071">
        <v>0</v>
      </c>
      <c r="M4071">
        <v>0</v>
      </c>
      <c r="N4071">
        <v>0</v>
      </c>
    </row>
    <row r="4072" spans="1:14" x14ac:dyDescent="0.2">
      <c r="A4072" t="s">
        <v>9004</v>
      </c>
      <c r="B4072" t="s">
        <v>88</v>
      </c>
      <c r="C4072" t="s">
        <v>219</v>
      </c>
      <c r="D4072" t="s">
        <v>4935</v>
      </c>
      <c r="E4072">
        <v>137</v>
      </c>
      <c r="F4072">
        <v>22</v>
      </c>
      <c r="G4072">
        <v>114</v>
      </c>
      <c r="H4072">
        <v>1</v>
      </c>
      <c r="I4072">
        <v>0</v>
      </c>
      <c r="J4072">
        <v>0</v>
      </c>
      <c r="K4072">
        <v>0</v>
      </c>
      <c r="L4072">
        <v>0</v>
      </c>
      <c r="M4072">
        <v>0</v>
      </c>
      <c r="N4072">
        <v>0</v>
      </c>
    </row>
    <row r="4073" spans="1:14" x14ac:dyDescent="0.2">
      <c r="A4073" t="s">
        <v>9005</v>
      </c>
      <c r="B4073" t="s">
        <v>88</v>
      </c>
      <c r="C4073" t="s">
        <v>219</v>
      </c>
      <c r="D4073" t="s">
        <v>4937</v>
      </c>
      <c r="E4073">
        <v>115</v>
      </c>
      <c r="F4073">
        <v>25</v>
      </c>
      <c r="G4073">
        <v>90</v>
      </c>
      <c r="H4073">
        <v>0</v>
      </c>
      <c r="I4073">
        <v>0</v>
      </c>
      <c r="J4073">
        <v>22</v>
      </c>
      <c r="K4073">
        <v>0</v>
      </c>
      <c r="L4073">
        <v>0</v>
      </c>
      <c r="M4073">
        <v>0</v>
      </c>
      <c r="N4073">
        <v>0</v>
      </c>
    </row>
    <row r="4074" spans="1:14" x14ac:dyDescent="0.2">
      <c r="A4074" t="s">
        <v>9006</v>
      </c>
      <c r="B4074" t="s">
        <v>88</v>
      </c>
      <c r="C4074" t="s">
        <v>219</v>
      </c>
      <c r="D4074" t="s">
        <v>4939</v>
      </c>
      <c r="E4074">
        <v>22</v>
      </c>
      <c r="F4074">
        <v>3</v>
      </c>
      <c r="G4074">
        <v>18</v>
      </c>
      <c r="H4074">
        <v>1</v>
      </c>
      <c r="I4074">
        <v>0</v>
      </c>
      <c r="J4074">
        <v>115</v>
      </c>
      <c r="K4074">
        <v>0</v>
      </c>
      <c r="L4074">
        <v>0</v>
      </c>
      <c r="M4074">
        <v>0</v>
      </c>
      <c r="N4074">
        <v>0</v>
      </c>
    </row>
    <row r="4075" spans="1:14" x14ac:dyDescent="0.2">
      <c r="A4075" t="s">
        <v>9007</v>
      </c>
      <c r="B4075" t="s">
        <v>88</v>
      </c>
      <c r="C4075" t="s">
        <v>219</v>
      </c>
      <c r="D4075" t="s">
        <v>4941</v>
      </c>
      <c r="E4075">
        <v>115</v>
      </c>
      <c r="F4075">
        <v>22</v>
      </c>
      <c r="G4075">
        <v>93</v>
      </c>
      <c r="H4075">
        <v>0</v>
      </c>
      <c r="I4075">
        <v>0</v>
      </c>
      <c r="J4075">
        <v>22</v>
      </c>
      <c r="K4075">
        <v>0</v>
      </c>
      <c r="L4075">
        <v>0</v>
      </c>
      <c r="M4075">
        <v>0</v>
      </c>
      <c r="N4075">
        <v>0</v>
      </c>
    </row>
    <row r="4076" spans="1:14" x14ac:dyDescent="0.2">
      <c r="A4076" t="s">
        <v>9008</v>
      </c>
      <c r="B4076" t="s">
        <v>88</v>
      </c>
      <c r="C4076" t="s">
        <v>219</v>
      </c>
      <c r="D4076" t="s">
        <v>4943</v>
      </c>
      <c r="E4076">
        <v>21</v>
      </c>
      <c r="F4076">
        <v>2</v>
      </c>
      <c r="G4076">
        <v>19</v>
      </c>
      <c r="H4076">
        <v>0</v>
      </c>
      <c r="I4076">
        <v>0</v>
      </c>
      <c r="J4076">
        <v>116</v>
      </c>
      <c r="K4076">
        <v>0</v>
      </c>
      <c r="L4076">
        <v>0</v>
      </c>
      <c r="M4076">
        <v>0</v>
      </c>
      <c r="N4076">
        <v>0</v>
      </c>
    </row>
    <row r="4077" spans="1:14" x14ac:dyDescent="0.2">
      <c r="A4077" t="s">
        <v>9009</v>
      </c>
      <c r="B4077" t="s">
        <v>88</v>
      </c>
      <c r="C4077" t="s">
        <v>219</v>
      </c>
      <c r="D4077" t="s">
        <v>4925</v>
      </c>
      <c r="E4077">
        <v>0</v>
      </c>
      <c r="F4077">
        <v>0</v>
      </c>
      <c r="G4077">
        <v>0</v>
      </c>
      <c r="H4077">
        <v>0</v>
      </c>
      <c r="I4077">
        <v>0</v>
      </c>
      <c r="J4077">
        <v>0</v>
      </c>
      <c r="K4077">
        <v>137</v>
      </c>
      <c r="L4077">
        <v>136</v>
      </c>
      <c r="M4077">
        <v>1</v>
      </c>
      <c r="N4077">
        <v>0</v>
      </c>
    </row>
    <row r="4078" spans="1:14" x14ac:dyDescent="0.2">
      <c r="A4078" t="s">
        <v>9010</v>
      </c>
      <c r="B4078" t="s">
        <v>88</v>
      </c>
      <c r="C4078" t="s">
        <v>219</v>
      </c>
      <c r="D4078" t="s">
        <v>4927</v>
      </c>
      <c r="E4078">
        <v>0</v>
      </c>
      <c r="F4078">
        <v>0</v>
      </c>
      <c r="G4078">
        <v>0</v>
      </c>
      <c r="H4078">
        <v>0</v>
      </c>
      <c r="I4078">
        <v>0</v>
      </c>
      <c r="J4078">
        <v>0</v>
      </c>
      <c r="K4078">
        <v>124</v>
      </c>
      <c r="L4078">
        <v>123</v>
      </c>
      <c r="M4078">
        <v>1</v>
      </c>
      <c r="N4078">
        <v>0</v>
      </c>
    </row>
    <row r="4079" spans="1:14" x14ac:dyDescent="0.2">
      <c r="A4079" t="s">
        <v>9011</v>
      </c>
      <c r="B4079" t="s">
        <v>88</v>
      </c>
      <c r="C4079" t="s">
        <v>220</v>
      </c>
      <c r="D4079" t="s">
        <v>4929</v>
      </c>
      <c r="E4079">
        <v>76</v>
      </c>
      <c r="F4079">
        <v>14</v>
      </c>
      <c r="G4079">
        <v>62</v>
      </c>
      <c r="H4079">
        <v>0</v>
      </c>
      <c r="I4079">
        <v>0</v>
      </c>
      <c r="J4079">
        <v>21</v>
      </c>
      <c r="K4079">
        <v>0</v>
      </c>
      <c r="L4079">
        <v>0</v>
      </c>
      <c r="M4079">
        <v>0</v>
      </c>
      <c r="N4079">
        <v>0</v>
      </c>
    </row>
    <row r="4080" spans="1:14" x14ac:dyDescent="0.2">
      <c r="A4080" t="s">
        <v>9012</v>
      </c>
      <c r="B4080" t="s">
        <v>88</v>
      </c>
      <c r="C4080" t="s">
        <v>220</v>
      </c>
      <c r="D4080" t="s">
        <v>4931</v>
      </c>
      <c r="E4080">
        <v>97</v>
      </c>
      <c r="F4080">
        <v>8</v>
      </c>
      <c r="G4080">
        <v>88</v>
      </c>
      <c r="H4080">
        <v>1</v>
      </c>
      <c r="I4080">
        <v>0</v>
      </c>
      <c r="J4080">
        <v>0</v>
      </c>
      <c r="K4080">
        <v>0</v>
      </c>
      <c r="L4080">
        <v>0</v>
      </c>
      <c r="M4080">
        <v>0</v>
      </c>
      <c r="N4080">
        <v>0</v>
      </c>
    </row>
    <row r="4081" spans="1:14" x14ac:dyDescent="0.2">
      <c r="A4081" t="s">
        <v>9013</v>
      </c>
      <c r="B4081" t="s">
        <v>88</v>
      </c>
      <c r="C4081" t="s">
        <v>220</v>
      </c>
      <c r="D4081" t="s">
        <v>4933</v>
      </c>
      <c r="E4081">
        <v>20</v>
      </c>
      <c r="F4081">
        <v>2</v>
      </c>
      <c r="G4081">
        <v>18</v>
      </c>
      <c r="H4081">
        <v>0</v>
      </c>
      <c r="I4081">
        <v>0</v>
      </c>
      <c r="J4081">
        <v>77</v>
      </c>
      <c r="K4081">
        <v>0</v>
      </c>
      <c r="L4081">
        <v>0</v>
      </c>
      <c r="M4081">
        <v>0</v>
      </c>
      <c r="N4081">
        <v>0</v>
      </c>
    </row>
    <row r="4082" spans="1:14" x14ac:dyDescent="0.2">
      <c r="A4082" t="s">
        <v>9014</v>
      </c>
      <c r="B4082" t="s">
        <v>88</v>
      </c>
      <c r="C4082" t="s">
        <v>220</v>
      </c>
      <c r="D4082" t="s">
        <v>4935</v>
      </c>
      <c r="E4082">
        <v>97</v>
      </c>
      <c r="F4082">
        <v>8</v>
      </c>
      <c r="G4082">
        <v>88</v>
      </c>
      <c r="H4082">
        <v>1</v>
      </c>
      <c r="I4082">
        <v>0</v>
      </c>
      <c r="J4082">
        <v>0</v>
      </c>
      <c r="K4082">
        <v>0</v>
      </c>
      <c r="L4082">
        <v>0</v>
      </c>
      <c r="M4082">
        <v>0</v>
      </c>
      <c r="N4082">
        <v>0</v>
      </c>
    </row>
    <row r="4083" spans="1:14" x14ac:dyDescent="0.2">
      <c r="A4083" t="s">
        <v>9015</v>
      </c>
      <c r="B4083" t="s">
        <v>88</v>
      </c>
      <c r="C4083" t="s">
        <v>220</v>
      </c>
      <c r="D4083" t="s">
        <v>4937</v>
      </c>
      <c r="E4083">
        <v>76</v>
      </c>
      <c r="F4083">
        <v>12</v>
      </c>
      <c r="G4083">
        <v>63</v>
      </c>
      <c r="H4083">
        <v>1</v>
      </c>
      <c r="I4083">
        <v>0</v>
      </c>
      <c r="J4083">
        <v>21</v>
      </c>
      <c r="K4083">
        <v>0</v>
      </c>
      <c r="L4083">
        <v>0</v>
      </c>
      <c r="M4083">
        <v>0</v>
      </c>
      <c r="N4083">
        <v>0</v>
      </c>
    </row>
    <row r="4084" spans="1:14" x14ac:dyDescent="0.2">
      <c r="A4084" t="s">
        <v>9016</v>
      </c>
      <c r="B4084" t="s">
        <v>88</v>
      </c>
      <c r="C4084" t="s">
        <v>220</v>
      </c>
      <c r="D4084" t="s">
        <v>4939</v>
      </c>
      <c r="E4084">
        <v>21</v>
      </c>
      <c r="F4084">
        <v>3</v>
      </c>
      <c r="G4084">
        <v>18</v>
      </c>
      <c r="H4084">
        <v>0</v>
      </c>
      <c r="I4084">
        <v>0</v>
      </c>
      <c r="J4084">
        <v>76</v>
      </c>
      <c r="K4084">
        <v>0</v>
      </c>
      <c r="L4084">
        <v>0</v>
      </c>
      <c r="M4084">
        <v>0</v>
      </c>
      <c r="N4084">
        <v>0</v>
      </c>
    </row>
    <row r="4085" spans="1:14" x14ac:dyDescent="0.2">
      <c r="A4085" t="s">
        <v>9017</v>
      </c>
      <c r="B4085" t="s">
        <v>88</v>
      </c>
      <c r="C4085" t="s">
        <v>220</v>
      </c>
      <c r="D4085" t="s">
        <v>4941</v>
      </c>
      <c r="E4085">
        <v>76</v>
      </c>
      <c r="F4085">
        <v>6</v>
      </c>
      <c r="G4085">
        <v>70</v>
      </c>
      <c r="H4085">
        <v>0</v>
      </c>
      <c r="I4085">
        <v>0</v>
      </c>
      <c r="J4085">
        <v>21</v>
      </c>
      <c r="K4085">
        <v>0</v>
      </c>
      <c r="L4085">
        <v>0</v>
      </c>
      <c r="M4085">
        <v>0</v>
      </c>
      <c r="N4085">
        <v>0</v>
      </c>
    </row>
    <row r="4086" spans="1:14" x14ac:dyDescent="0.2">
      <c r="A4086" t="s">
        <v>9018</v>
      </c>
      <c r="B4086" t="s">
        <v>88</v>
      </c>
      <c r="C4086" t="s">
        <v>220</v>
      </c>
      <c r="D4086" t="s">
        <v>4943</v>
      </c>
      <c r="E4086">
        <v>20</v>
      </c>
      <c r="F4086">
        <v>2</v>
      </c>
      <c r="G4086">
        <v>18</v>
      </c>
      <c r="H4086">
        <v>0</v>
      </c>
      <c r="I4086">
        <v>0</v>
      </c>
      <c r="J4086">
        <v>77</v>
      </c>
      <c r="K4086">
        <v>0</v>
      </c>
      <c r="L4086">
        <v>0</v>
      </c>
      <c r="M4086">
        <v>0</v>
      </c>
      <c r="N4086">
        <v>0</v>
      </c>
    </row>
    <row r="4087" spans="1:14" x14ac:dyDescent="0.2">
      <c r="A4087" t="s">
        <v>9019</v>
      </c>
      <c r="B4087" t="s">
        <v>88</v>
      </c>
      <c r="C4087" t="s">
        <v>220</v>
      </c>
      <c r="D4087" t="s">
        <v>4925</v>
      </c>
      <c r="E4087">
        <v>0</v>
      </c>
      <c r="F4087">
        <v>0</v>
      </c>
      <c r="G4087">
        <v>0</v>
      </c>
      <c r="H4087">
        <v>0</v>
      </c>
      <c r="I4087">
        <v>0</v>
      </c>
      <c r="J4087">
        <v>0</v>
      </c>
      <c r="K4087">
        <v>97</v>
      </c>
      <c r="L4087">
        <v>97</v>
      </c>
      <c r="M4087">
        <v>0</v>
      </c>
      <c r="N4087">
        <v>0</v>
      </c>
    </row>
    <row r="4088" spans="1:14" x14ac:dyDescent="0.2">
      <c r="A4088" t="s">
        <v>9020</v>
      </c>
      <c r="B4088" t="s">
        <v>88</v>
      </c>
      <c r="C4088" t="s">
        <v>220</v>
      </c>
      <c r="D4088" t="s">
        <v>4927</v>
      </c>
      <c r="E4088">
        <v>0</v>
      </c>
      <c r="F4088">
        <v>0</v>
      </c>
      <c r="G4088">
        <v>0</v>
      </c>
      <c r="H4088">
        <v>0</v>
      </c>
      <c r="I4088">
        <v>0</v>
      </c>
      <c r="J4088">
        <v>0</v>
      </c>
      <c r="K4088">
        <v>92</v>
      </c>
      <c r="L4088">
        <v>92</v>
      </c>
      <c r="M4088">
        <v>0</v>
      </c>
      <c r="N4088">
        <v>0</v>
      </c>
    </row>
    <row r="4089" spans="1:14" x14ac:dyDescent="0.2">
      <c r="A4089" t="s">
        <v>9021</v>
      </c>
      <c r="B4089" t="s">
        <v>88</v>
      </c>
      <c r="C4089" t="s">
        <v>221</v>
      </c>
      <c r="D4089" t="s">
        <v>4929</v>
      </c>
      <c r="E4089">
        <v>24</v>
      </c>
      <c r="F4089">
        <v>1</v>
      </c>
      <c r="G4089">
        <v>23</v>
      </c>
      <c r="H4089">
        <v>0</v>
      </c>
      <c r="I4089">
        <v>0</v>
      </c>
      <c r="J4089">
        <v>20</v>
      </c>
      <c r="K4089">
        <v>0</v>
      </c>
      <c r="L4089">
        <v>0</v>
      </c>
      <c r="M4089">
        <v>0</v>
      </c>
      <c r="N4089">
        <v>0</v>
      </c>
    </row>
    <row r="4090" spans="1:14" x14ac:dyDescent="0.2">
      <c r="A4090" t="s">
        <v>9022</v>
      </c>
      <c r="B4090" t="s">
        <v>88</v>
      </c>
      <c r="C4090" t="s">
        <v>221</v>
      </c>
      <c r="D4090" t="s">
        <v>4931</v>
      </c>
      <c r="E4090">
        <v>44</v>
      </c>
      <c r="F4090">
        <v>2</v>
      </c>
      <c r="G4090">
        <v>41</v>
      </c>
      <c r="H4090">
        <v>1</v>
      </c>
      <c r="I4090">
        <v>0</v>
      </c>
      <c r="J4090">
        <v>0</v>
      </c>
      <c r="K4090">
        <v>0</v>
      </c>
      <c r="L4090">
        <v>0</v>
      </c>
      <c r="M4090">
        <v>0</v>
      </c>
      <c r="N4090">
        <v>0</v>
      </c>
    </row>
    <row r="4091" spans="1:14" x14ac:dyDescent="0.2">
      <c r="A4091" t="s">
        <v>9023</v>
      </c>
      <c r="B4091" t="s">
        <v>88</v>
      </c>
      <c r="C4091" t="s">
        <v>221</v>
      </c>
      <c r="D4091" t="s">
        <v>4933</v>
      </c>
      <c r="E4091">
        <v>19</v>
      </c>
      <c r="F4091">
        <v>1</v>
      </c>
      <c r="G4091">
        <v>18</v>
      </c>
      <c r="H4091">
        <v>0</v>
      </c>
      <c r="I4091">
        <v>0</v>
      </c>
      <c r="J4091">
        <v>25</v>
      </c>
      <c r="K4091">
        <v>0</v>
      </c>
      <c r="L4091">
        <v>0</v>
      </c>
      <c r="M4091">
        <v>0</v>
      </c>
      <c r="N4091">
        <v>0</v>
      </c>
    </row>
    <row r="4092" spans="1:14" x14ac:dyDescent="0.2">
      <c r="A4092" t="s">
        <v>9024</v>
      </c>
      <c r="B4092" t="s">
        <v>88</v>
      </c>
      <c r="C4092" t="s">
        <v>221</v>
      </c>
      <c r="D4092" t="s">
        <v>4935</v>
      </c>
      <c r="E4092">
        <v>44</v>
      </c>
      <c r="F4092">
        <v>2</v>
      </c>
      <c r="G4092">
        <v>41</v>
      </c>
      <c r="H4092">
        <v>1</v>
      </c>
      <c r="I4092">
        <v>0</v>
      </c>
      <c r="J4092">
        <v>0</v>
      </c>
      <c r="K4092">
        <v>0</v>
      </c>
      <c r="L4092">
        <v>0</v>
      </c>
      <c r="M4092">
        <v>0</v>
      </c>
      <c r="N4092">
        <v>0</v>
      </c>
    </row>
    <row r="4093" spans="1:14" x14ac:dyDescent="0.2">
      <c r="A4093" t="s">
        <v>9025</v>
      </c>
      <c r="B4093" t="s">
        <v>88</v>
      </c>
      <c r="C4093" t="s">
        <v>221</v>
      </c>
      <c r="D4093" t="s">
        <v>4937</v>
      </c>
      <c r="E4093">
        <v>24</v>
      </c>
      <c r="F4093">
        <v>1</v>
      </c>
      <c r="G4093">
        <v>23</v>
      </c>
      <c r="H4093">
        <v>0</v>
      </c>
      <c r="I4093">
        <v>0</v>
      </c>
      <c r="J4093">
        <v>20</v>
      </c>
      <c r="K4093">
        <v>0</v>
      </c>
      <c r="L4093">
        <v>0</v>
      </c>
      <c r="M4093">
        <v>0</v>
      </c>
      <c r="N4093">
        <v>0</v>
      </c>
    </row>
    <row r="4094" spans="1:14" x14ac:dyDescent="0.2">
      <c r="A4094" t="s">
        <v>9026</v>
      </c>
      <c r="B4094" t="s">
        <v>88</v>
      </c>
      <c r="C4094" t="s">
        <v>221</v>
      </c>
      <c r="D4094" t="s">
        <v>4939</v>
      </c>
      <c r="E4094">
        <v>20</v>
      </c>
      <c r="F4094">
        <v>3</v>
      </c>
      <c r="G4094">
        <v>16</v>
      </c>
      <c r="H4094">
        <v>1</v>
      </c>
      <c r="I4094">
        <v>0</v>
      </c>
      <c r="J4094">
        <v>24</v>
      </c>
      <c r="K4094">
        <v>0</v>
      </c>
      <c r="L4094">
        <v>0</v>
      </c>
      <c r="M4094">
        <v>0</v>
      </c>
      <c r="N4094">
        <v>0</v>
      </c>
    </row>
    <row r="4095" spans="1:14" x14ac:dyDescent="0.2">
      <c r="A4095" t="s">
        <v>9027</v>
      </c>
      <c r="B4095" t="s">
        <v>88</v>
      </c>
      <c r="C4095" t="s">
        <v>221</v>
      </c>
      <c r="D4095" t="s">
        <v>4941</v>
      </c>
      <c r="E4095">
        <v>24</v>
      </c>
      <c r="F4095">
        <v>1</v>
      </c>
      <c r="G4095">
        <v>23</v>
      </c>
      <c r="H4095">
        <v>0</v>
      </c>
      <c r="I4095">
        <v>0</v>
      </c>
      <c r="J4095">
        <v>20</v>
      </c>
      <c r="K4095">
        <v>0</v>
      </c>
      <c r="L4095">
        <v>0</v>
      </c>
      <c r="M4095">
        <v>0</v>
      </c>
      <c r="N4095">
        <v>0</v>
      </c>
    </row>
    <row r="4096" spans="1:14" x14ac:dyDescent="0.2">
      <c r="A4096" t="s">
        <v>9028</v>
      </c>
      <c r="B4096" t="s">
        <v>88</v>
      </c>
      <c r="C4096" t="s">
        <v>221</v>
      </c>
      <c r="D4096" t="s">
        <v>4943</v>
      </c>
      <c r="E4096">
        <v>19</v>
      </c>
      <c r="F4096">
        <v>1</v>
      </c>
      <c r="G4096">
        <v>18</v>
      </c>
      <c r="H4096">
        <v>0</v>
      </c>
      <c r="I4096">
        <v>0</v>
      </c>
      <c r="J4096">
        <v>25</v>
      </c>
      <c r="K4096">
        <v>0</v>
      </c>
      <c r="L4096">
        <v>0</v>
      </c>
      <c r="M4096">
        <v>0</v>
      </c>
      <c r="N4096">
        <v>0</v>
      </c>
    </row>
    <row r="4097" spans="1:14" x14ac:dyDescent="0.2">
      <c r="A4097" t="s">
        <v>9029</v>
      </c>
      <c r="B4097" t="s">
        <v>88</v>
      </c>
      <c r="C4097" t="s">
        <v>221</v>
      </c>
      <c r="D4097" t="s">
        <v>4925</v>
      </c>
      <c r="E4097">
        <v>0</v>
      </c>
      <c r="F4097">
        <v>0</v>
      </c>
      <c r="G4097">
        <v>0</v>
      </c>
      <c r="H4097">
        <v>0</v>
      </c>
      <c r="I4097">
        <v>0</v>
      </c>
      <c r="J4097">
        <v>0</v>
      </c>
      <c r="K4097">
        <v>44</v>
      </c>
      <c r="L4097">
        <v>44</v>
      </c>
      <c r="M4097">
        <v>0</v>
      </c>
      <c r="N4097">
        <v>0</v>
      </c>
    </row>
    <row r="4098" spans="1:14" x14ac:dyDescent="0.2">
      <c r="A4098" t="s">
        <v>9030</v>
      </c>
      <c r="B4098" t="s">
        <v>88</v>
      </c>
      <c r="C4098" t="s">
        <v>221</v>
      </c>
      <c r="D4098" t="s">
        <v>4927</v>
      </c>
      <c r="E4098">
        <v>0</v>
      </c>
      <c r="F4098">
        <v>0</v>
      </c>
      <c r="G4098">
        <v>0</v>
      </c>
      <c r="H4098">
        <v>0</v>
      </c>
      <c r="I4098">
        <v>0</v>
      </c>
      <c r="J4098">
        <v>0</v>
      </c>
      <c r="K4098">
        <v>42</v>
      </c>
      <c r="L4098">
        <v>42</v>
      </c>
      <c r="M4098">
        <v>0</v>
      </c>
      <c r="N4098">
        <v>0</v>
      </c>
    </row>
    <row r="4099" spans="1:14" x14ac:dyDescent="0.2">
      <c r="A4099" t="s">
        <v>9031</v>
      </c>
      <c r="B4099" t="s">
        <v>88</v>
      </c>
      <c r="C4099" t="s">
        <v>222</v>
      </c>
      <c r="D4099" t="s">
        <v>4929</v>
      </c>
      <c r="E4099">
        <v>58</v>
      </c>
      <c r="F4099">
        <v>9</v>
      </c>
      <c r="G4099">
        <v>47</v>
      </c>
      <c r="H4099">
        <v>1</v>
      </c>
      <c r="I4099">
        <v>1</v>
      </c>
      <c r="J4099">
        <v>20</v>
      </c>
      <c r="K4099">
        <v>0</v>
      </c>
      <c r="L4099">
        <v>0</v>
      </c>
      <c r="M4099">
        <v>0</v>
      </c>
      <c r="N4099">
        <v>0</v>
      </c>
    </row>
    <row r="4100" spans="1:14" x14ac:dyDescent="0.2">
      <c r="A4100" t="s">
        <v>9032</v>
      </c>
      <c r="B4100" t="s">
        <v>88</v>
      </c>
      <c r="C4100" t="s">
        <v>222</v>
      </c>
      <c r="D4100" t="s">
        <v>4931</v>
      </c>
      <c r="E4100">
        <v>78</v>
      </c>
      <c r="F4100">
        <v>9</v>
      </c>
      <c r="G4100">
        <v>66</v>
      </c>
      <c r="H4100">
        <v>1</v>
      </c>
      <c r="I4100">
        <v>2</v>
      </c>
      <c r="J4100">
        <v>0</v>
      </c>
      <c r="K4100">
        <v>0</v>
      </c>
      <c r="L4100">
        <v>0</v>
      </c>
      <c r="M4100">
        <v>0</v>
      </c>
      <c r="N4100">
        <v>0</v>
      </c>
    </row>
    <row r="4101" spans="1:14" x14ac:dyDescent="0.2">
      <c r="A4101" t="s">
        <v>9033</v>
      </c>
      <c r="B4101" t="s">
        <v>88</v>
      </c>
      <c r="C4101" t="s">
        <v>222</v>
      </c>
      <c r="D4101" t="s">
        <v>4933</v>
      </c>
      <c r="E4101">
        <v>19</v>
      </c>
      <c r="F4101">
        <v>2</v>
      </c>
      <c r="G4101">
        <v>16</v>
      </c>
      <c r="H4101">
        <v>0</v>
      </c>
      <c r="I4101">
        <v>1</v>
      </c>
      <c r="J4101">
        <v>59</v>
      </c>
      <c r="K4101">
        <v>0</v>
      </c>
      <c r="L4101">
        <v>0</v>
      </c>
      <c r="M4101">
        <v>0</v>
      </c>
      <c r="N4101">
        <v>0</v>
      </c>
    </row>
    <row r="4102" spans="1:14" x14ac:dyDescent="0.2">
      <c r="A4102" t="s">
        <v>9034</v>
      </c>
      <c r="B4102" t="s">
        <v>88</v>
      </c>
      <c r="C4102" t="s">
        <v>222</v>
      </c>
      <c r="D4102" t="s">
        <v>4935</v>
      </c>
      <c r="E4102">
        <v>78</v>
      </c>
      <c r="F4102">
        <v>9</v>
      </c>
      <c r="G4102">
        <v>66</v>
      </c>
      <c r="H4102">
        <v>1</v>
      </c>
      <c r="I4102">
        <v>2</v>
      </c>
      <c r="J4102">
        <v>0</v>
      </c>
      <c r="K4102">
        <v>0</v>
      </c>
      <c r="L4102">
        <v>0</v>
      </c>
      <c r="M4102">
        <v>0</v>
      </c>
      <c r="N4102">
        <v>0</v>
      </c>
    </row>
    <row r="4103" spans="1:14" x14ac:dyDescent="0.2">
      <c r="A4103" t="s">
        <v>9035</v>
      </c>
      <c r="B4103" t="s">
        <v>88</v>
      </c>
      <c r="C4103" t="s">
        <v>222</v>
      </c>
      <c r="D4103" t="s">
        <v>4937</v>
      </c>
      <c r="E4103">
        <v>58</v>
      </c>
      <c r="F4103">
        <v>9</v>
      </c>
      <c r="G4103">
        <v>47</v>
      </c>
      <c r="H4103">
        <v>1</v>
      </c>
      <c r="I4103">
        <v>1</v>
      </c>
      <c r="J4103">
        <v>20</v>
      </c>
      <c r="K4103">
        <v>0</v>
      </c>
      <c r="L4103">
        <v>0</v>
      </c>
      <c r="M4103">
        <v>0</v>
      </c>
      <c r="N4103">
        <v>0</v>
      </c>
    </row>
    <row r="4104" spans="1:14" x14ac:dyDescent="0.2">
      <c r="A4104" t="s">
        <v>9036</v>
      </c>
      <c r="B4104" t="s">
        <v>88</v>
      </c>
      <c r="C4104" t="s">
        <v>222</v>
      </c>
      <c r="D4104" t="s">
        <v>4939</v>
      </c>
      <c r="E4104">
        <v>20</v>
      </c>
      <c r="F4104">
        <v>6</v>
      </c>
      <c r="G4104">
        <v>13</v>
      </c>
      <c r="H4104">
        <v>0</v>
      </c>
      <c r="I4104">
        <v>1</v>
      </c>
      <c r="J4104">
        <v>58</v>
      </c>
      <c r="K4104">
        <v>0</v>
      </c>
      <c r="L4104">
        <v>0</v>
      </c>
      <c r="M4104">
        <v>0</v>
      </c>
      <c r="N4104">
        <v>0</v>
      </c>
    </row>
    <row r="4105" spans="1:14" x14ac:dyDescent="0.2">
      <c r="A4105" t="s">
        <v>9037</v>
      </c>
      <c r="B4105" t="s">
        <v>88</v>
      </c>
      <c r="C4105" t="s">
        <v>222</v>
      </c>
      <c r="D4105" t="s">
        <v>4941</v>
      </c>
      <c r="E4105">
        <v>58</v>
      </c>
      <c r="F4105">
        <v>7</v>
      </c>
      <c r="G4105">
        <v>49</v>
      </c>
      <c r="H4105">
        <v>1</v>
      </c>
      <c r="I4105">
        <v>1</v>
      </c>
      <c r="J4105">
        <v>20</v>
      </c>
      <c r="K4105">
        <v>0</v>
      </c>
      <c r="L4105">
        <v>0</v>
      </c>
      <c r="M4105">
        <v>0</v>
      </c>
      <c r="N4105">
        <v>0</v>
      </c>
    </row>
    <row r="4106" spans="1:14" x14ac:dyDescent="0.2">
      <c r="A4106" t="s">
        <v>9038</v>
      </c>
      <c r="B4106" t="s">
        <v>88</v>
      </c>
      <c r="C4106" t="s">
        <v>222</v>
      </c>
      <c r="D4106" t="s">
        <v>4943</v>
      </c>
      <c r="E4106">
        <v>19</v>
      </c>
      <c r="F4106">
        <v>2</v>
      </c>
      <c r="G4106">
        <v>16</v>
      </c>
      <c r="H4106">
        <v>0</v>
      </c>
      <c r="I4106">
        <v>1</v>
      </c>
      <c r="J4106">
        <v>59</v>
      </c>
      <c r="K4106">
        <v>0</v>
      </c>
      <c r="L4106">
        <v>0</v>
      </c>
      <c r="M4106">
        <v>0</v>
      </c>
      <c r="N4106">
        <v>0</v>
      </c>
    </row>
    <row r="4107" spans="1:14" x14ac:dyDescent="0.2">
      <c r="A4107" t="s">
        <v>9039</v>
      </c>
      <c r="B4107" t="s">
        <v>88</v>
      </c>
      <c r="C4107" t="s">
        <v>222</v>
      </c>
      <c r="D4107" t="s">
        <v>4925</v>
      </c>
      <c r="E4107">
        <v>0</v>
      </c>
      <c r="F4107">
        <v>0</v>
      </c>
      <c r="G4107">
        <v>0</v>
      </c>
      <c r="H4107">
        <v>0</v>
      </c>
      <c r="I4107">
        <v>0</v>
      </c>
      <c r="J4107">
        <v>0</v>
      </c>
      <c r="K4107">
        <v>76</v>
      </c>
      <c r="L4107">
        <v>74</v>
      </c>
      <c r="M4107">
        <v>1</v>
      </c>
      <c r="N4107">
        <v>1</v>
      </c>
    </row>
    <row r="4108" spans="1:14" x14ac:dyDescent="0.2">
      <c r="A4108" t="s">
        <v>9040</v>
      </c>
      <c r="B4108" t="s">
        <v>88</v>
      </c>
      <c r="C4108" t="s">
        <v>222</v>
      </c>
      <c r="D4108" t="s">
        <v>4927</v>
      </c>
      <c r="E4108">
        <v>0</v>
      </c>
      <c r="F4108">
        <v>0</v>
      </c>
      <c r="G4108">
        <v>0</v>
      </c>
      <c r="H4108">
        <v>0</v>
      </c>
      <c r="I4108">
        <v>0</v>
      </c>
      <c r="J4108">
        <v>0</v>
      </c>
      <c r="K4108">
        <v>69</v>
      </c>
      <c r="L4108">
        <v>68</v>
      </c>
      <c r="M4108">
        <v>1</v>
      </c>
      <c r="N4108">
        <v>0</v>
      </c>
    </row>
    <row r="4109" spans="1:14" x14ac:dyDescent="0.2">
      <c r="A4109" t="s">
        <v>9041</v>
      </c>
      <c r="B4109" t="s">
        <v>88</v>
      </c>
      <c r="C4109" t="s">
        <v>223</v>
      </c>
      <c r="D4109" t="s">
        <v>4929</v>
      </c>
      <c r="E4109">
        <v>68</v>
      </c>
      <c r="F4109">
        <v>16</v>
      </c>
      <c r="G4109">
        <v>50</v>
      </c>
      <c r="H4109">
        <v>1</v>
      </c>
      <c r="I4109">
        <v>1</v>
      </c>
      <c r="J4109">
        <v>21</v>
      </c>
      <c r="K4109">
        <v>0</v>
      </c>
      <c r="L4109">
        <v>0</v>
      </c>
      <c r="M4109">
        <v>0</v>
      </c>
      <c r="N4109">
        <v>0</v>
      </c>
    </row>
    <row r="4110" spans="1:14" x14ac:dyDescent="0.2">
      <c r="A4110" t="s">
        <v>9042</v>
      </c>
      <c r="B4110" t="s">
        <v>88</v>
      </c>
      <c r="C4110" t="s">
        <v>223</v>
      </c>
      <c r="D4110" t="s">
        <v>4931</v>
      </c>
      <c r="E4110">
        <v>89</v>
      </c>
      <c r="F4110">
        <v>18</v>
      </c>
      <c r="G4110">
        <v>69</v>
      </c>
      <c r="H4110">
        <v>1</v>
      </c>
      <c r="I4110">
        <v>1</v>
      </c>
      <c r="J4110">
        <v>0</v>
      </c>
      <c r="K4110">
        <v>0</v>
      </c>
      <c r="L4110">
        <v>0</v>
      </c>
      <c r="M4110">
        <v>0</v>
      </c>
      <c r="N4110">
        <v>0</v>
      </c>
    </row>
    <row r="4111" spans="1:14" x14ac:dyDescent="0.2">
      <c r="A4111" t="s">
        <v>9043</v>
      </c>
      <c r="B4111" t="s">
        <v>88</v>
      </c>
      <c r="C4111" t="s">
        <v>223</v>
      </c>
      <c r="D4111" t="s">
        <v>4933</v>
      </c>
      <c r="E4111">
        <v>19</v>
      </c>
      <c r="F4111">
        <v>3</v>
      </c>
      <c r="G4111">
        <v>16</v>
      </c>
      <c r="H4111">
        <v>0</v>
      </c>
      <c r="I4111">
        <v>0</v>
      </c>
      <c r="J4111">
        <v>70</v>
      </c>
      <c r="K4111">
        <v>0</v>
      </c>
      <c r="L4111">
        <v>0</v>
      </c>
      <c r="M4111">
        <v>0</v>
      </c>
      <c r="N4111">
        <v>0</v>
      </c>
    </row>
    <row r="4112" spans="1:14" x14ac:dyDescent="0.2">
      <c r="A4112" t="s">
        <v>9044</v>
      </c>
      <c r="B4112" t="s">
        <v>88</v>
      </c>
      <c r="C4112" t="s">
        <v>223</v>
      </c>
      <c r="D4112" t="s">
        <v>4935</v>
      </c>
      <c r="E4112">
        <v>89</v>
      </c>
      <c r="F4112">
        <v>18</v>
      </c>
      <c r="G4112">
        <v>69</v>
      </c>
      <c r="H4112">
        <v>1</v>
      </c>
      <c r="I4112">
        <v>1</v>
      </c>
      <c r="J4112">
        <v>0</v>
      </c>
      <c r="K4112">
        <v>0</v>
      </c>
      <c r="L4112">
        <v>0</v>
      </c>
      <c r="M4112">
        <v>0</v>
      </c>
      <c r="N4112">
        <v>0</v>
      </c>
    </row>
    <row r="4113" spans="1:14" x14ac:dyDescent="0.2">
      <c r="A4113" t="s">
        <v>9045</v>
      </c>
      <c r="B4113" t="s">
        <v>88</v>
      </c>
      <c r="C4113" t="s">
        <v>223</v>
      </c>
      <c r="D4113" t="s">
        <v>4937</v>
      </c>
      <c r="E4113">
        <v>68</v>
      </c>
      <c r="F4113">
        <v>15</v>
      </c>
      <c r="G4113">
        <v>51</v>
      </c>
      <c r="H4113">
        <v>1</v>
      </c>
      <c r="I4113">
        <v>1</v>
      </c>
      <c r="J4113">
        <v>21</v>
      </c>
      <c r="K4113">
        <v>0</v>
      </c>
      <c r="L4113">
        <v>0</v>
      </c>
      <c r="M4113">
        <v>0</v>
      </c>
      <c r="N4113">
        <v>0</v>
      </c>
    </row>
    <row r="4114" spans="1:14" x14ac:dyDescent="0.2">
      <c r="A4114" t="s">
        <v>9046</v>
      </c>
      <c r="B4114" t="s">
        <v>88</v>
      </c>
      <c r="C4114" t="s">
        <v>223</v>
      </c>
      <c r="D4114" t="s">
        <v>4939</v>
      </c>
      <c r="E4114">
        <v>21</v>
      </c>
      <c r="F4114">
        <v>3</v>
      </c>
      <c r="G4114">
        <v>18</v>
      </c>
      <c r="H4114">
        <v>0</v>
      </c>
      <c r="I4114">
        <v>0</v>
      </c>
      <c r="J4114">
        <v>68</v>
      </c>
      <c r="K4114">
        <v>0</v>
      </c>
      <c r="L4114">
        <v>0</v>
      </c>
      <c r="M4114">
        <v>0</v>
      </c>
      <c r="N4114">
        <v>0</v>
      </c>
    </row>
    <row r="4115" spans="1:14" x14ac:dyDescent="0.2">
      <c r="A4115" t="s">
        <v>9047</v>
      </c>
      <c r="B4115" t="s">
        <v>88</v>
      </c>
      <c r="C4115" t="s">
        <v>223</v>
      </c>
      <c r="D4115" t="s">
        <v>4941</v>
      </c>
      <c r="E4115">
        <v>68</v>
      </c>
      <c r="F4115">
        <v>15</v>
      </c>
      <c r="G4115">
        <v>51</v>
      </c>
      <c r="H4115">
        <v>1</v>
      </c>
      <c r="I4115">
        <v>1</v>
      </c>
      <c r="J4115">
        <v>21</v>
      </c>
      <c r="K4115">
        <v>0</v>
      </c>
      <c r="L4115">
        <v>0</v>
      </c>
      <c r="M4115">
        <v>0</v>
      </c>
      <c r="N4115">
        <v>0</v>
      </c>
    </row>
    <row r="4116" spans="1:14" x14ac:dyDescent="0.2">
      <c r="A4116" t="s">
        <v>9048</v>
      </c>
      <c r="B4116" t="s">
        <v>88</v>
      </c>
      <c r="C4116" t="s">
        <v>223</v>
      </c>
      <c r="D4116" t="s">
        <v>4943</v>
      </c>
      <c r="E4116">
        <v>21</v>
      </c>
      <c r="F4116">
        <v>3</v>
      </c>
      <c r="G4116">
        <v>18</v>
      </c>
      <c r="H4116">
        <v>0</v>
      </c>
      <c r="I4116">
        <v>0</v>
      </c>
      <c r="J4116">
        <v>68</v>
      </c>
      <c r="K4116">
        <v>0</v>
      </c>
      <c r="L4116">
        <v>0</v>
      </c>
      <c r="M4116">
        <v>0</v>
      </c>
      <c r="N4116">
        <v>0</v>
      </c>
    </row>
    <row r="4117" spans="1:14" x14ac:dyDescent="0.2">
      <c r="A4117" t="s">
        <v>9049</v>
      </c>
      <c r="B4117" t="s">
        <v>88</v>
      </c>
      <c r="C4117" t="s">
        <v>223</v>
      </c>
      <c r="D4117" t="s">
        <v>4925</v>
      </c>
      <c r="E4117">
        <v>0</v>
      </c>
      <c r="F4117">
        <v>0</v>
      </c>
      <c r="G4117">
        <v>0</v>
      </c>
      <c r="H4117">
        <v>0</v>
      </c>
      <c r="I4117">
        <v>0</v>
      </c>
      <c r="J4117">
        <v>0</v>
      </c>
      <c r="K4117">
        <v>89</v>
      </c>
      <c r="L4117">
        <v>87</v>
      </c>
      <c r="M4117">
        <v>2</v>
      </c>
      <c r="N4117">
        <v>0</v>
      </c>
    </row>
    <row r="4118" spans="1:14" x14ac:dyDescent="0.2">
      <c r="A4118" t="s">
        <v>9050</v>
      </c>
      <c r="B4118" t="s">
        <v>88</v>
      </c>
      <c r="C4118" t="s">
        <v>223</v>
      </c>
      <c r="D4118" t="s">
        <v>4927</v>
      </c>
      <c r="E4118">
        <v>0</v>
      </c>
      <c r="F4118">
        <v>0</v>
      </c>
      <c r="G4118">
        <v>0</v>
      </c>
      <c r="H4118">
        <v>0</v>
      </c>
      <c r="I4118">
        <v>0</v>
      </c>
      <c r="J4118">
        <v>0</v>
      </c>
      <c r="K4118">
        <v>86</v>
      </c>
      <c r="L4118">
        <v>85</v>
      </c>
      <c r="M4118">
        <v>1</v>
      </c>
      <c r="N4118">
        <v>0</v>
      </c>
    </row>
    <row r="4119" spans="1:14" x14ac:dyDescent="0.2">
      <c r="A4119" t="s">
        <v>9051</v>
      </c>
      <c r="B4119" t="s">
        <v>88</v>
      </c>
      <c r="C4119" t="s">
        <v>224</v>
      </c>
      <c r="D4119" t="s">
        <v>4929</v>
      </c>
      <c r="E4119">
        <v>88</v>
      </c>
      <c r="F4119">
        <v>7</v>
      </c>
      <c r="G4119">
        <v>78</v>
      </c>
      <c r="H4119">
        <v>2</v>
      </c>
      <c r="I4119">
        <v>1</v>
      </c>
      <c r="J4119">
        <v>73</v>
      </c>
      <c r="K4119">
        <v>0</v>
      </c>
      <c r="L4119">
        <v>0</v>
      </c>
      <c r="M4119">
        <v>0</v>
      </c>
      <c r="N4119">
        <v>0</v>
      </c>
    </row>
    <row r="4120" spans="1:14" x14ac:dyDescent="0.2">
      <c r="A4120" t="s">
        <v>9052</v>
      </c>
      <c r="B4120" t="s">
        <v>88</v>
      </c>
      <c r="C4120" t="s">
        <v>224</v>
      </c>
      <c r="D4120" t="s">
        <v>4931</v>
      </c>
      <c r="E4120">
        <v>161</v>
      </c>
      <c r="F4120">
        <v>8</v>
      </c>
      <c r="G4120">
        <v>147</v>
      </c>
      <c r="H4120">
        <v>5</v>
      </c>
      <c r="I4120">
        <v>1</v>
      </c>
      <c r="J4120">
        <v>0</v>
      </c>
      <c r="K4120">
        <v>0</v>
      </c>
      <c r="L4120">
        <v>0</v>
      </c>
      <c r="M4120">
        <v>0</v>
      </c>
      <c r="N4120">
        <v>0</v>
      </c>
    </row>
    <row r="4121" spans="1:14" x14ac:dyDescent="0.2">
      <c r="A4121" t="s">
        <v>9053</v>
      </c>
      <c r="B4121" t="s">
        <v>88</v>
      </c>
      <c r="C4121" t="s">
        <v>224</v>
      </c>
      <c r="D4121" t="s">
        <v>4933</v>
      </c>
      <c r="E4121">
        <v>59</v>
      </c>
      <c r="F4121">
        <v>4</v>
      </c>
      <c r="G4121">
        <v>53</v>
      </c>
      <c r="H4121">
        <v>2</v>
      </c>
      <c r="I4121">
        <v>0</v>
      </c>
      <c r="J4121">
        <v>102</v>
      </c>
      <c r="K4121">
        <v>0</v>
      </c>
      <c r="L4121">
        <v>0</v>
      </c>
      <c r="M4121">
        <v>0</v>
      </c>
      <c r="N4121">
        <v>0</v>
      </c>
    </row>
    <row r="4122" spans="1:14" x14ac:dyDescent="0.2">
      <c r="A4122" t="s">
        <v>9054</v>
      </c>
      <c r="B4122" t="s">
        <v>88</v>
      </c>
      <c r="C4122" t="s">
        <v>224</v>
      </c>
      <c r="D4122" t="s">
        <v>4935</v>
      </c>
      <c r="E4122">
        <v>161</v>
      </c>
      <c r="F4122">
        <v>8</v>
      </c>
      <c r="G4122">
        <v>147</v>
      </c>
      <c r="H4122">
        <v>5</v>
      </c>
      <c r="I4122">
        <v>1</v>
      </c>
      <c r="J4122">
        <v>0</v>
      </c>
      <c r="K4122">
        <v>0</v>
      </c>
      <c r="L4122">
        <v>0</v>
      </c>
      <c r="M4122">
        <v>0</v>
      </c>
      <c r="N4122">
        <v>0</v>
      </c>
    </row>
    <row r="4123" spans="1:14" x14ac:dyDescent="0.2">
      <c r="A4123" t="s">
        <v>9055</v>
      </c>
      <c r="B4123" t="s">
        <v>88</v>
      </c>
      <c r="C4123" t="s">
        <v>224</v>
      </c>
      <c r="D4123" t="s">
        <v>4937</v>
      </c>
      <c r="E4123">
        <v>88</v>
      </c>
      <c r="F4123">
        <v>6</v>
      </c>
      <c r="G4123">
        <v>79</v>
      </c>
      <c r="H4123">
        <v>2</v>
      </c>
      <c r="I4123">
        <v>1</v>
      </c>
      <c r="J4123">
        <v>73</v>
      </c>
      <c r="K4123">
        <v>0</v>
      </c>
      <c r="L4123">
        <v>0</v>
      </c>
      <c r="M4123">
        <v>0</v>
      </c>
      <c r="N4123">
        <v>0</v>
      </c>
    </row>
    <row r="4124" spans="1:14" x14ac:dyDescent="0.2">
      <c r="A4124" t="s">
        <v>9056</v>
      </c>
      <c r="B4124" t="s">
        <v>88</v>
      </c>
      <c r="C4124" t="s">
        <v>224</v>
      </c>
      <c r="D4124" t="s">
        <v>4939</v>
      </c>
      <c r="E4124">
        <v>73</v>
      </c>
      <c r="F4124">
        <v>7</v>
      </c>
      <c r="G4124">
        <v>62</v>
      </c>
      <c r="H4124">
        <v>4</v>
      </c>
      <c r="I4124">
        <v>0</v>
      </c>
      <c r="J4124">
        <v>88</v>
      </c>
      <c r="K4124">
        <v>0</v>
      </c>
      <c r="L4124">
        <v>0</v>
      </c>
      <c r="M4124">
        <v>0</v>
      </c>
      <c r="N4124">
        <v>0</v>
      </c>
    </row>
    <row r="4125" spans="1:14" x14ac:dyDescent="0.2">
      <c r="A4125" t="s">
        <v>9057</v>
      </c>
      <c r="B4125" t="s">
        <v>88</v>
      </c>
      <c r="C4125" t="s">
        <v>224</v>
      </c>
      <c r="D4125" t="s">
        <v>4941</v>
      </c>
      <c r="E4125">
        <v>88</v>
      </c>
      <c r="F4125">
        <v>3</v>
      </c>
      <c r="G4125">
        <v>82</v>
      </c>
      <c r="H4125">
        <v>2</v>
      </c>
      <c r="I4125">
        <v>1</v>
      </c>
      <c r="J4125">
        <v>73</v>
      </c>
      <c r="K4125">
        <v>0</v>
      </c>
      <c r="L4125">
        <v>0</v>
      </c>
      <c r="M4125">
        <v>0</v>
      </c>
      <c r="N4125">
        <v>0</v>
      </c>
    </row>
    <row r="4126" spans="1:14" x14ac:dyDescent="0.2">
      <c r="A4126" t="s">
        <v>9058</v>
      </c>
      <c r="B4126" t="s">
        <v>88</v>
      </c>
      <c r="C4126" t="s">
        <v>224</v>
      </c>
      <c r="D4126" t="s">
        <v>4943</v>
      </c>
      <c r="E4126">
        <v>64</v>
      </c>
      <c r="F4126">
        <v>5</v>
      </c>
      <c r="G4126">
        <v>57</v>
      </c>
      <c r="H4126">
        <v>2</v>
      </c>
      <c r="I4126">
        <v>0</v>
      </c>
      <c r="J4126">
        <v>97</v>
      </c>
      <c r="K4126">
        <v>0</v>
      </c>
      <c r="L4126">
        <v>0</v>
      </c>
      <c r="M4126">
        <v>0</v>
      </c>
      <c r="N4126">
        <v>0</v>
      </c>
    </row>
    <row r="4127" spans="1:14" x14ac:dyDescent="0.2">
      <c r="A4127" t="s">
        <v>9059</v>
      </c>
      <c r="B4127" t="s">
        <v>88</v>
      </c>
      <c r="C4127" t="s">
        <v>224</v>
      </c>
      <c r="D4127" t="s">
        <v>4925</v>
      </c>
      <c r="E4127">
        <v>0</v>
      </c>
      <c r="F4127">
        <v>0</v>
      </c>
      <c r="G4127">
        <v>0</v>
      </c>
      <c r="H4127">
        <v>0</v>
      </c>
      <c r="I4127">
        <v>0</v>
      </c>
      <c r="J4127">
        <v>0</v>
      </c>
      <c r="K4127">
        <v>159</v>
      </c>
      <c r="L4127">
        <v>158</v>
      </c>
      <c r="M4127">
        <v>1</v>
      </c>
      <c r="N4127">
        <v>0</v>
      </c>
    </row>
    <row r="4128" spans="1:14" x14ac:dyDescent="0.2">
      <c r="A4128" t="s">
        <v>9060</v>
      </c>
      <c r="B4128" t="s">
        <v>88</v>
      </c>
      <c r="C4128" t="s">
        <v>224</v>
      </c>
      <c r="D4128" t="s">
        <v>4927</v>
      </c>
      <c r="E4128">
        <v>0</v>
      </c>
      <c r="F4128">
        <v>0</v>
      </c>
      <c r="G4128">
        <v>0</v>
      </c>
      <c r="H4128">
        <v>0</v>
      </c>
      <c r="I4128">
        <v>0</v>
      </c>
      <c r="J4128">
        <v>0</v>
      </c>
      <c r="K4128">
        <v>146</v>
      </c>
      <c r="L4128">
        <v>145</v>
      </c>
      <c r="M4128">
        <v>1</v>
      </c>
      <c r="N4128">
        <v>0</v>
      </c>
    </row>
    <row r="4129" spans="1:14" x14ac:dyDescent="0.2">
      <c r="A4129" t="s">
        <v>9061</v>
      </c>
      <c r="B4129" t="s">
        <v>88</v>
      </c>
      <c r="C4129" t="s">
        <v>225</v>
      </c>
      <c r="D4129" t="s">
        <v>4929</v>
      </c>
      <c r="E4129">
        <v>17</v>
      </c>
      <c r="F4129">
        <v>2</v>
      </c>
      <c r="G4129">
        <v>14</v>
      </c>
      <c r="H4129">
        <v>1</v>
      </c>
      <c r="I4129">
        <v>0</v>
      </c>
      <c r="J4129">
        <v>15</v>
      </c>
      <c r="K4129">
        <v>0</v>
      </c>
      <c r="L4129">
        <v>0</v>
      </c>
      <c r="M4129">
        <v>0</v>
      </c>
      <c r="N4129">
        <v>0</v>
      </c>
    </row>
    <row r="4130" spans="1:14" x14ac:dyDescent="0.2">
      <c r="A4130" t="s">
        <v>9062</v>
      </c>
      <c r="B4130" t="s">
        <v>88</v>
      </c>
      <c r="C4130" t="s">
        <v>225</v>
      </c>
      <c r="D4130" t="s">
        <v>4931</v>
      </c>
      <c r="E4130">
        <v>32</v>
      </c>
      <c r="F4130">
        <v>4</v>
      </c>
      <c r="G4130">
        <v>27</v>
      </c>
      <c r="H4130">
        <v>1</v>
      </c>
      <c r="I4130">
        <v>0</v>
      </c>
      <c r="J4130">
        <v>0</v>
      </c>
      <c r="K4130">
        <v>0</v>
      </c>
      <c r="L4130">
        <v>0</v>
      </c>
      <c r="M4130">
        <v>0</v>
      </c>
      <c r="N4130">
        <v>0</v>
      </c>
    </row>
    <row r="4131" spans="1:14" x14ac:dyDescent="0.2">
      <c r="A4131" t="s">
        <v>9063</v>
      </c>
      <c r="B4131" t="s">
        <v>88</v>
      </c>
      <c r="C4131" t="s">
        <v>225</v>
      </c>
      <c r="D4131" t="s">
        <v>4933</v>
      </c>
      <c r="E4131">
        <v>15</v>
      </c>
      <c r="F4131">
        <v>3</v>
      </c>
      <c r="G4131">
        <v>12</v>
      </c>
      <c r="H4131">
        <v>0</v>
      </c>
      <c r="I4131">
        <v>0</v>
      </c>
      <c r="J4131">
        <v>17</v>
      </c>
      <c r="K4131">
        <v>0</v>
      </c>
      <c r="L4131">
        <v>0</v>
      </c>
      <c r="M4131">
        <v>0</v>
      </c>
      <c r="N4131">
        <v>0</v>
      </c>
    </row>
    <row r="4132" spans="1:14" x14ac:dyDescent="0.2">
      <c r="A4132" t="s">
        <v>9064</v>
      </c>
      <c r="B4132" t="s">
        <v>88</v>
      </c>
      <c r="C4132" t="s">
        <v>225</v>
      </c>
      <c r="D4132" t="s">
        <v>4935</v>
      </c>
      <c r="E4132">
        <v>32</v>
      </c>
      <c r="F4132">
        <v>4</v>
      </c>
      <c r="G4132">
        <v>27</v>
      </c>
      <c r="H4132">
        <v>1</v>
      </c>
      <c r="I4132">
        <v>0</v>
      </c>
      <c r="J4132">
        <v>0</v>
      </c>
      <c r="K4132">
        <v>0</v>
      </c>
      <c r="L4132">
        <v>0</v>
      </c>
      <c r="M4132">
        <v>0</v>
      </c>
      <c r="N4132">
        <v>0</v>
      </c>
    </row>
    <row r="4133" spans="1:14" x14ac:dyDescent="0.2">
      <c r="A4133" t="s">
        <v>9065</v>
      </c>
      <c r="B4133" t="s">
        <v>88</v>
      </c>
      <c r="C4133" t="s">
        <v>225</v>
      </c>
      <c r="D4133" t="s">
        <v>4937</v>
      </c>
      <c r="E4133">
        <v>17</v>
      </c>
      <c r="F4133">
        <v>1</v>
      </c>
      <c r="G4133">
        <v>15</v>
      </c>
      <c r="H4133">
        <v>1</v>
      </c>
      <c r="I4133">
        <v>0</v>
      </c>
      <c r="J4133">
        <v>15</v>
      </c>
      <c r="K4133">
        <v>0</v>
      </c>
      <c r="L4133">
        <v>0</v>
      </c>
      <c r="M4133">
        <v>0</v>
      </c>
      <c r="N4133">
        <v>0</v>
      </c>
    </row>
    <row r="4134" spans="1:14" x14ac:dyDescent="0.2">
      <c r="A4134" t="s">
        <v>9066</v>
      </c>
      <c r="B4134" t="s">
        <v>88</v>
      </c>
      <c r="C4134" t="s">
        <v>225</v>
      </c>
      <c r="D4134" t="s">
        <v>4939</v>
      </c>
      <c r="E4134">
        <v>15</v>
      </c>
      <c r="F4134">
        <v>5</v>
      </c>
      <c r="G4134">
        <v>10</v>
      </c>
      <c r="H4134">
        <v>0</v>
      </c>
      <c r="I4134">
        <v>0</v>
      </c>
      <c r="J4134">
        <v>17</v>
      </c>
      <c r="K4134">
        <v>0</v>
      </c>
      <c r="L4134">
        <v>0</v>
      </c>
      <c r="M4134">
        <v>0</v>
      </c>
      <c r="N4134">
        <v>0</v>
      </c>
    </row>
    <row r="4135" spans="1:14" x14ac:dyDescent="0.2">
      <c r="A4135" t="s">
        <v>9067</v>
      </c>
      <c r="B4135" t="s">
        <v>88</v>
      </c>
      <c r="C4135" t="s">
        <v>225</v>
      </c>
      <c r="D4135" t="s">
        <v>4941</v>
      </c>
      <c r="E4135">
        <v>17</v>
      </c>
      <c r="F4135">
        <v>1</v>
      </c>
      <c r="G4135">
        <v>15</v>
      </c>
      <c r="H4135">
        <v>1</v>
      </c>
      <c r="I4135">
        <v>0</v>
      </c>
      <c r="J4135">
        <v>15</v>
      </c>
      <c r="K4135">
        <v>0</v>
      </c>
      <c r="L4135">
        <v>0</v>
      </c>
      <c r="M4135">
        <v>0</v>
      </c>
      <c r="N4135">
        <v>0</v>
      </c>
    </row>
    <row r="4136" spans="1:14" x14ac:dyDescent="0.2">
      <c r="A4136" t="s">
        <v>9068</v>
      </c>
      <c r="B4136" t="s">
        <v>88</v>
      </c>
      <c r="C4136" t="s">
        <v>225</v>
      </c>
      <c r="D4136" t="s">
        <v>4943</v>
      </c>
      <c r="E4136">
        <v>15</v>
      </c>
      <c r="F4136">
        <v>3</v>
      </c>
      <c r="G4136">
        <v>12</v>
      </c>
      <c r="H4136">
        <v>0</v>
      </c>
      <c r="I4136">
        <v>0</v>
      </c>
      <c r="J4136">
        <v>17</v>
      </c>
      <c r="K4136">
        <v>0</v>
      </c>
      <c r="L4136">
        <v>0</v>
      </c>
      <c r="M4136">
        <v>0</v>
      </c>
      <c r="N4136">
        <v>0</v>
      </c>
    </row>
    <row r="4137" spans="1:14" x14ac:dyDescent="0.2">
      <c r="A4137" t="s">
        <v>9069</v>
      </c>
      <c r="B4137" t="s">
        <v>88</v>
      </c>
      <c r="C4137" t="s">
        <v>225</v>
      </c>
      <c r="D4137" t="s">
        <v>4925</v>
      </c>
      <c r="E4137">
        <v>0</v>
      </c>
      <c r="F4137">
        <v>0</v>
      </c>
      <c r="G4137">
        <v>0</v>
      </c>
      <c r="H4137">
        <v>0</v>
      </c>
      <c r="I4137">
        <v>0</v>
      </c>
      <c r="J4137">
        <v>0</v>
      </c>
      <c r="K4137">
        <v>32</v>
      </c>
      <c r="L4137">
        <v>32</v>
      </c>
      <c r="M4137">
        <v>0</v>
      </c>
      <c r="N4137">
        <v>0</v>
      </c>
    </row>
    <row r="4138" spans="1:14" x14ac:dyDescent="0.2">
      <c r="A4138" t="s">
        <v>9070</v>
      </c>
      <c r="B4138" t="s">
        <v>88</v>
      </c>
      <c r="C4138" t="s">
        <v>225</v>
      </c>
      <c r="D4138" t="s">
        <v>4927</v>
      </c>
      <c r="E4138">
        <v>0</v>
      </c>
      <c r="F4138">
        <v>0</v>
      </c>
      <c r="G4138">
        <v>0</v>
      </c>
      <c r="H4138">
        <v>0</v>
      </c>
      <c r="I4138">
        <v>0</v>
      </c>
      <c r="J4138">
        <v>0</v>
      </c>
      <c r="K4138">
        <v>31</v>
      </c>
      <c r="L4138">
        <v>31</v>
      </c>
      <c r="M4138">
        <v>0</v>
      </c>
      <c r="N4138">
        <v>0</v>
      </c>
    </row>
    <row r="4139" spans="1:14" x14ac:dyDescent="0.2">
      <c r="A4139" t="s">
        <v>9071</v>
      </c>
      <c r="B4139" t="s">
        <v>88</v>
      </c>
      <c r="C4139" t="s">
        <v>226</v>
      </c>
      <c r="D4139" t="s">
        <v>4929</v>
      </c>
      <c r="E4139">
        <v>188</v>
      </c>
      <c r="F4139">
        <v>33</v>
      </c>
      <c r="G4139">
        <v>152</v>
      </c>
      <c r="H4139">
        <v>2</v>
      </c>
      <c r="I4139">
        <v>1</v>
      </c>
      <c r="J4139">
        <v>80</v>
      </c>
      <c r="K4139">
        <v>0</v>
      </c>
      <c r="L4139">
        <v>0</v>
      </c>
      <c r="M4139">
        <v>0</v>
      </c>
      <c r="N4139">
        <v>0</v>
      </c>
    </row>
    <row r="4140" spans="1:14" x14ac:dyDescent="0.2">
      <c r="A4140" t="s">
        <v>9072</v>
      </c>
      <c r="B4140" t="s">
        <v>88</v>
      </c>
      <c r="C4140" t="s">
        <v>226</v>
      </c>
      <c r="D4140" t="s">
        <v>4931</v>
      </c>
      <c r="E4140">
        <v>268</v>
      </c>
      <c r="F4140">
        <v>40</v>
      </c>
      <c r="G4140">
        <v>224</v>
      </c>
      <c r="H4140">
        <v>1</v>
      </c>
      <c r="I4140">
        <v>3</v>
      </c>
      <c r="J4140">
        <v>0</v>
      </c>
      <c r="K4140">
        <v>0</v>
      </c>
      <c r="L4140">
        <v>0</v>
      </c>
      <c r="M4140">
        <v>0</v>
      </c>
      <c r="N4140">
        <v>0</v>
      </c>
    </row>
    <row r="4141" spans="1:14" x14ac:dyDescent="0.2">
      <c r="A4141" t="s">
        <v>9073</v>
      </c>
      <c r="B4141" t="s">
        <v>88</v>
      </c>
      <c r="C4141" t="s">
        <v>226</v>
      </c>
      <c r="D4141" t="s">
        <v>4933</v>
      </c>
      <c r="E4141">
        <v>77</v>
      </c>
      <c r="F4141">
        <v>13</v>
      </c>
      <c r="G4141">
        <v>64</v>
      </c>
      <c r="H4141">
        <v>0</v>
      </c>
      <c r="I4141">
        <v>0</v>
      </c>
      <c r="J4141">
        <v>191</v>
      </c>
      <c r="K4141">
        <v>0</v>
      </c>
      <c r="L4141">
        <v>0</v>
      </c>
      <c r="M4141">
        <v>0</v>
      </c>
      <c r="N4141">
        <v>0</v>
      </c>
    </row>
    <row r="4142" spans="1:14" x14ac:dyDescent="0.2">
      <c r="A4142" t="s">
        <v>9074</v>
      </c>
      <c r="B4142" t="s">
        <v>88</v>
      </c>
      <c r="C4142" t="s">
        <v>226</v>
      </c>
      <c r="D4142" t="s">
        <v>4935</v>
      </c>
      <c r="E4142">
        <v>268</v>
      </c>
      <c r="F4142">
        <v>40</v>
      </c>
      <c r="G4142">
        <v>224</v>
      </c>
      <c r="H4142">
        <v>1</v>
      </c>
      <c r="I4142">
        <v>3</v>
      </c>
      <c r="J4142">
        <v>0</v>
      </c>
      <c r="K4142">
        <v>0</v>
      </c>
      <c r="L4142">
        <v>0</v>
      </c>
      <c r="M4142">
        <v>0</v>
      </c>
      <c r="N4142">
        <v>0</v>
      </c>
    </row>
    <row r="4143" spans="1:14" x14ac:dyDescent="0.2">
      <c r="A4143" t="s">
        <v>9075</v>
      </c>
      <c r="B4143" t="s">
        <v>88</v>
      </c>
      <c r="C4143" t="s">
        <v>226</v>
      </c>
      <c r="D4143" t="s">
        <v>4937</v>
      </c>
      <c r="E4143">
        <v>188</v>
      </c>
      <c r="F4143">
        <v>27</v>
      </c>
      <c r="G4143">
        <v>157</v>
      </c>
      <c r="H4143">
        <v>1</v>
      </c>
      <c r="I4143">
        <v>3</v>
      </c>
      <c r="J4143">
        <v>80</v>
      </c>
      <c r="K4143">
        <v>0</v>
      </c>
      <c r="L4143">
        <v>0</v>
      </c>
      <c r="M4143">
        <v>0</v>
      </c>
      <c r="N4143">
        <v>0</v>
      </c>
    </row>
    <row r="4144" spans="1:14" x14ac:dyDescent="0.2">
      <c r="A4144" t="s">
        <v>9076</v>
      </c>
      <c r="B4144" t="s">
        <v>88</v>
      </c>
      <c r="C4144" t="s">
        <v>226</v>
      </c>
      <c r="D4144" t="s">
        <v>4939</v>
      </c>
      <c r="E4144">
        <v>80</v>
      </c>
      <c r="F4144">
        <v>17</v>
      </c>
      <c r="G4144">
        <v>63</v>
      </c>
      <c r="H4144">
        <v>0</v>
      </c>
      <c r="I4144">
        <v>0</v>
      </c>
      <c r="J4144">
        <v>188</v>
      </c>
      <c r="K4144">
        <v>0</v>
      </c>
      <c r="L4144">
        <v>0</v>
      </c>
      <c r="M4144">
        <v>0</v>
      </c>
      <c r="N4144">
        <v>0</v>
      </c>
    </row>
    <row r="4145" spans="1:14" x14ac:dyDescent="0.2">
      <c r="A4145" t="s">
        <v>9077</v>
      </c>
      <c r="B4145" t="s">
        <v>88</v>
      </c>
      <c r="C4145" t="s">
        <v>226</v>
      </c>
      <c r="D4145" t="s">
        <v>4941</v>
      </c>
      <c r="E4145">
        <v>188</v>
      </c>
      <c r="F4145">
        <v>27</v>
      </c>
      <c r="G4145">
        <v>158</v>
      </c>
      <c r="H4145">
        <v>2</v>
      </c>
      <c r="I4145">
        <v>1</v>
      </c>
      <c r="J4145">
        <v>80</v>
      </c>
      <c r="K4145">
        <v>0</v>
      </c>
      <c r="L4145">
        <v>0</v>
      </c>
      <c r="M4145">
        <v>0</v>
      </c>
      <c r="N4145">
        <v>0</v>
      </c>
    </row>
    <row r="4146" spans="1:14" x14ac:dyDescent="0.2">
      <c r="A4146" t="s">
        <v>9078</v>
      </c>
      <c r="B4146" t="s">
        <v>88</v>
      </c>
      <c r="C4146" t="s">
        <v>226</v>
      </c>
      <c r="D4146" t="s">
        <v>4943</v>
      </c>
      <c r="E4146">
        <v>78</v>
      </c>
      <c r="F4146">
        <v>13</v>
      </c>
      <c r="G4146">
        <v>65</v>
      </c>
      <c r="H4146">
        <v>0</v>
      </c>
      <c r="I4146">
        <v>0</v>
      </c>
      <c r="J4146">
        <v>190</v>
      </c>
      <c r="K4146">
        <v>0</v>
      </c>
      <c r="L4146">
        <v>0</v>
      </c>
      <c r="M4146">
        <v>0</v>
      </c>
      <c r="N4146">
        <v>0</v>
      </c>
    </row>
    <row r="4147" spans="1:14" x14ac:dyDescent="0.2">
      <c r="A4147" t="s">
        <v>9079</v>
      </c>
      <c r="B4147" t="s">
        <v>88</v>
      </c>
      <c r="C4147" t="s">
        <v>226</v>
      </c>
      <c r="D4147" t="s">
        <v>4925</v>
      </c>
      <c r="E4147">
        <v>0</v>
      </c>
      <c r="F4147">
        <v>0</v>
      </c>
      <c r="G4147">
        <v>0</v>
      </c>
      <c r="H4147">
        <v>0</v>
      </c>
      <c r="I4147">
        <v>0</v>
      </c>
      <c r="J4147">
        <v>0</v>
      </c>
      <c r="K4147">
        <v>268</v>
      </c>
      <c r="L4147">
        <v>266</v>
      </c>
      <c r="M4147">
        <v>1</v>
      </c>
      <c r="N4147">
        <v>1</v>
      </c>
    </row>
    <row r="4148" spans="1:14" x14ac:dyDescent="0.2">
      <c r="A4148" t="s">
        <v>9080</v>
      </c>
      <c r="B4148" t="s">
        <v>88</v>
      </c>
      <c r="C4148" t="s">
        <v>226</v>
      </c>
      <c r="D4148" t="s">
        <v>4927</v>
      </c>
      <c r="E4148">
        <v>0</v>
      </c>
      <c r="F4148">
        <v>0</v>
      </c>
      <c r="G4148">
        <v>0</v>
      </c>
      <c r="H4148">
        <v>0</v>
      </c>
      <c r="I4148">
        <v>0</v>
      </c>
      <c r="J4148">
        <v>0</v>
      </c>
      <c r="K4148">
        <v>255</v>
      </c>
      <c r="L4148">
        <v>253</v>
      </c>
      <c r="M4148">
        <v>1</v>
      </c>
      <c r="N4148">
        <v>1</v>
      </c>
    </row>
    <row r="4149" spans="1:14" x14ac:dyDescent="0.2">
      <c r="A4149" t="s">
        <v>9081</v>
      </c>
      <c r="B4149" t="s">
        <v>88</v>
      </c>
      <c r="C4149" t="s">
        <v>227</v>
      </c>
      <c r="D4149" t="s">
        <v>4929</v>
      </c>
      <c r="E4149">
        <v>115</v>
      </c>
      <c r="F4149">
        <v>16</v>
      </c>
      <c r="G4149">
        <v>99</v>
      </c>
      <c r="H4149">
        <v>0</v>
      </c>
      <c r="I4149">
        <v>0</v>
      </c>
      <c r="J4149">
        <v>65</v>
      </c>
      <c r="K4149">
        <v>0</v>
      </c>
      <c r="L4149">
        <v>0</v>
      </c>
      <c r="M4149">
        <v>0</v>
      </c>
      <c r="N4149">
        <v>0</v>
      </c>
    </row>
    <row r="4150" spans="1:14" x14ac:dyDescent="0.2">
      <c r="A4150" t="s">
        <v>9082</v>
      </c>
      <c r="B4150" t="s">
        <v>88</v>
      </c>
      <c r="C4150" t="s">
        <v>227</v>
      </c>
      <c r="D4150" t="s">
        <v>4931</v>
      </c>
      <c r="E4150">
        <v>180</v>
      </c>
      <c r="F4150">
        <v>18</v>
      </c>
      <c r="G4150">
        <v>161</v>
      </c>
      <c r="H4150">
        <v>0</v>
      </c>
      <c r="I4150">
        <v>1</v>
      </c>
      <c r="J4150">
        <v>0</v>
      </c>
      <c r="K4150">
        <v>0</v>
      </c>
      <c r="L4150">
        <v>0</v>
      </c>
      <c r="M4150">
        <v>0</v>
      </c>
      <c r="N4150">
        <v>0</v>
      </c>
    </row>
    <row r="4151" spans="1:14" x14ac:dyDescent="0.2">
      <c r="A4151" t="s">
        <v>9083</v>
      </c>
      <c r="B4151" t="s">
        <v>88</v>
      </c>
      <c r="C4151" t="s">
        <v>227</v>
      </c>
      <c r="D4151" t="s">
        <v>4933</v>
      </c>
      <c r="E4151">
        <v>61</v>
      </c>
      <c r="F4151">
        <v>6</v>
      </c>
      <c r="G4151">
        <v>55</v>
      </c>
      <c r="H4151">
        <v>0</v>
      </c>
      <c r="I4151">
        <v>0</v>
      </c>
      <c r="J4151">
        <v>119</v>
      </c>
      <c r="K4151">
        <v>0</v>
      </c>
      <c r="L4151">
        <v>0</v>
      </c>
      <c r="M4151">
        <v>0</v>
      </c>
      <c r="N4151">
        <v>0</v>
      </c>
    </row>
    <row r="4152" spans="1:14" x14ac:dyDescent="0.2">
      <c r="A4152" t="s">
        <v>9084</v>
      </c>
      <c r="B4152" t="s">
        <v>88</v>
      </c>
      <c r="C4152" t="s">
        <v>227</v>
      </c>
      <c r="D4152" t="s">
        <v>4935</v>
      </c>
      <c r="E4152">
        <v>180</v>
      </c>
      <c r="F4152">
        <v>18</v>
      </c>
      <c r="G4152">
        <v>161</v>
      </c>
      <c r="H4152">
        <v>0</v>
      </c>
      <c r="I4152">
        <v>1</v>
      </c>
      <c r="J4152">
        <v>0</v>
      </c>
      <c r="K4152">
        <v>0</v>
      </c>
      <c r="L4152">
        <v>0</v>
      </c>
      <c r="M4152">
        <v>0</v>
      </c>
      <c r="N4152">
        <v>0</v>
      </c>
    </row>
    <row r="4153" spans="1:14" x14ac:dyDescent="0.2">
      <c r="A4153" t="s">
        <v>9085</v>
      </c>
      <c r="B4153" t="s">
        <v>88</v>
      </c>
      <c r="C4153" t="s">
        <v>227</v>
      </c>
      <c r="D4153" t="s">
        <v>4937</v>
      </c>
      <c r="E4153">
        <v>115</v>
      </c>
      <c r="F4153">
        <v>15</v>
      </c>
      <c r="G4153">
        <v>99</v>
      </c>
      <c r="H4153">
        <v>0</v>
      </c>
      <c r="I4153">
        <v>1</v>
      </c>
      <c r="J4153">
        <v>65</v>
      </c>
      <c r="K4153">
        <v>0</v>
      </c>
      <c r="L4153">
        <v>0</v>
      </c>
      <c r="M4153">
        <v>0</v>
      </c>
      <c r="N4153">
        <v>0</v>
      </c>
    </row>
    <row r="4154" spans="1:14" x14ac:dyDescent="0.2">
      <c r="A4154" t="s">
        <v>9086</v>
      </c>
      <c r="B4154" t="s">
        <v>88</v>
      </c>
      <c r="C4154" t="s">
        <v>227</v>
      </c>
      <c r="D4154" t="s">
        <v>4939</v>
      </c>
      <c r="E4154">
        <v>65</v>
      </c>
      <c r="F4154">
        <v>15</v>
      </c>
      <c r="G4154">
        <v>50</v>
      </c>
      <c r="H4154">
        <v>0</v>
      </c>
      <c r="I4154">
        <v>0</v>
      </c>
      <c r="J4154">
        <v>115</v>
      </c>
      <c r="K4154">
        <v>0</v>
      </c>
      <c r="L4154">
        <v>0</v>
      </c>
      <c r="M4154">
        <v>0</v>
      </c>
      <c r="N4154">
        <v>0</v>
      </c>
    </row>
    <row r="4155" spans="1:14" x14ac:dyDescent="0.2">
      <c r="A4155" t="s">
        <v>9087</v>
      </c>
      <c r="B4155" t="s">
        <v>88</v>
      </c>
      <c r="C4155" t="s">
        <v>227</v>
      </c>
      <c r="D4155" t="s">
        <v>4941</v>
      </c>
      <c r="E4155">
        <v>115</v>
      </c>
      <c r="F4155">
        <v>11</v>
      </c>
      <c r="G4155">
        <v>103</v>
      </c>
      <c r="H4155">
        <v>1</v>
      </c>
      <c r="I4155">
        <v>0</v>
      </c>
      <c r="J4155">
        <v>65</v>
      </c>
      <c r="K4155">
        <v>0</v>
      </c>
      <c r="L4155">
        <v>0</v>
      </c>
      <c r="M4155">
        <v>0</v>
      </c>
      <c r="N4155">
        <v>0</v>
      </c>
    </row>
    <row r="4156" spans="1:14" x14ac:dyDescent="0.2">
      <c r="A4156" t="s">
        <v>9088</v>
      </c>
      <c r="B4156" t="s">
        <v>88</v>
      </c>
      <c r="C4156" t="s">
        <v>227</v>
      </c>
      <c r="D4156" t="s">
        <v>4943</v>
      </c>
      <c r="E4156">
        <v>63</v>
      </c>
      <c r="F4156">
        <v>7</v>
      </c>
      <c r="G4156">
        <v>56</v>
      </c>
      <c r="H4156">
        <v>0</v>
      </c>
      <c r="I4156">
        <v>0</v>
      </c>
      <c r="J4156">
        <v>117</v>
      </c>
      <c r="K4156">
        <v>0</v>
      </c>
      <c r="L4156">
        <v>0</v>
      </c>
      <c r="M4156">
        <v>0</v>
      </c>
      <c r="N4156">
        <v>0</v>
      </c>
    </row>
    <row r="4157" spans="1:14" x14ac:dyDescent="0.2">
      <c r="A4157" t="s">
        <v>9089</v>
      </c>
      <c r="B4157" t="s">
        <v>88</v>
      </c>
      <c r="C4157" t="s">
        <v>227</v>
      </c>
      <c r="D4157" t="s">
        <v>4925</v>
      </c>
      <c r="E4157">
        <v>0</v>
      </c>
      <c r="F4157">
        <v>0</v>
      </c>
      <c r="G4157">
        <v>0</v>
      </c>
      <c r="H4157">
        <v>0</v>
      </c>
      <c r="I4157">
        <v>0</v>
      </c>
      <c r="J4157">
        <v>0</v>
      </c>
      <c r="K4157">
        <v>179</v>
      </c>
      <c r="L4157">
        <v>178</v>
      </c>
      <c r="M4157">
        <v>1</v>
      </c>
      <c r="N4157">
        <v>0</v>
      </c>
    </row>
    <row r="4158" spans="1:14" x14ac:dyDescent="0.2">
      <c r="A4158" t="s">
        <v>9090</v>
      </c>
      <c r="B4158" t="s">
        <v>88</v>
      </c>
      <c r="C4158" t="s">
        <v>227</v>
      </c>
      <c r="D4158" t="s">
        <v>4927</v>
      </c>
      <c r="E4158">
        <v>0</v>
      </c>
      <c r="F4158">
        <v>0</v>
      </c>
      <c r="G4158">
        <v>0</v>
      </c>
      <c r="H4158">
        <v>0</v>
      </c>
      <c r="I4158">
        <v>0</v>
      </c>
      <c r="J4158">
        <v>0</v>
      </c>
      <c r="K4158">
        <v>165</v>
      </c>
      <c r="L4158">
        <v>164</v>
      </c>
      <c r="M4158">
        <v>1</v>
      </c>
      <c r="N4158">
        <v>0</v>
      </c>
    </row>
    <row r="4159" spans="1:14" x14ac:dyDescent="0.2">
      <c r="A4159" t="s">
        <v>9091</v>
      </c>
      <c r="B4159" t="s">
        <v>88</v>
      </c>
      <c r="C4159" t="s">
        <v>228</v>
      </c>
      <c r="D4159" t="s">
        <v>4929</v>
      </c>
      <c r="E4159">
        <v>52</v>
      </c>
      <c r="F4159">
        <v>11</v>
      </c>
      <c r="G4159">
        <v>39</v>
      </c>
      <c r="H4159">
        <v>2</v>
      </c>
      <c r="I4159">
        <v>0</v>
      </c>
      <c r="J4159">
        <v>38</v>
      </c>
      <c r="K4159">
        <v>0</v>
      </c>
      <c r="L4159">
        <v>0</v>
      </c>
      <c r="M4159">
        <v>0</v>
      </c>
      <c r="N4159">
        <v>0</v>
      </c>
    </row>
    <row r="4160" spans="1:14" x14ac:dyDescent="0.2">
      <c r="A4160" t="s">
        <v>9092</v>
      </c>
      <c r="B4160" t="s">
        <v>88</v>
      </c>
      <c r="C4160" t="s">
        <v>228</v>
      </c>
      <c r="D4160" t="s">
        <v>4931</v>
      </c>
      <c r="E4160">
        <v>90</v>
      </c>
      <c r="F4160">
        <v>12</v>
      </c>
      <c r="G4160">
        <v>75</v>
      </c>
      <c r="H4160">
        <v>3</v>
      </c>
      <c r="I4160">
        <v>0</v>
      </c>
      <c r="J4160">
        <v>0</v>
      </c>
      <c r="K4160">
        <v>0</v>
      </c>
      <c r="L4160">
        <v>0</v>
      </c>
      <c r="M4160">
        <v>0</v>
      </c>
      <c r="N4160">
        <v>0</v>
      </c>
    </row>
    <row r="4161" spans="1:14" x14ac:dyDescent="0.2">
      <c r="A4161" t="s">
        <v>9093</v>
      </c>
      <c r="B4161" t="s">
        <v>88</v>
      </c>
      <c r="C4161" t="s">
        <v>228</v>
      </c>
      <c r="D4161" t="s">
        <v>4933</v>
      </c>
      <c r="E4161">
        <v>35</v>
      </c>
      <c r="F4161">
        <v>5</v>
      </c>
      <c r="G4161">
        <v>30</v>
      </c>
      <c r="H4161">
        <v>0</v>
      </c>
      <c r="I4161">
        <v>0</v>
      </c>
      <c r="J4161">
        <v>55</v>
      </c>
      <c r="K4161">
        <v>0</v>
      </c>
      <c r="L4161">
        <v>0</v>
      </c>
      <c r="M4161">
        <v>0</v>
      </c>
      <c r="N4161">
        <v>0</v>
      </c>
    </row>
    <row r="4162" spans="1:14" x14ac:dyDescent="0.2">
      <c r="A4162" t="s">
        <v>9094</v>
      </c>
      <c r="B4162" t="s">
        <v>88</v>
      </c>
      <c r="C4162" t="s">
        <v>228</v>
      </c>
      <c r="D4162" t="s">
        <v>4935</v>
      </c>
      <c r="E4162">
        <v>90</v>
      </c>
      <c r="F4162">
        <v>12</v>
      </c>
      <c r="G4162">
        <v>75</v>
      </c>
      <c r="H4162">
        <v>3</v>
      </c>
      <c r="I4162">
        <v>0</v>
      </c>
      <c r="J4162">
        <v>0</v>
      </c>
      <c r="K4162">
        <v>0</v>
      </c>
      <c r="L4162">
        <v>0</v>
      </c>
      <c r="M4162">
        <v>0</v>
      </c>
      <c r="N4162">
        <v>0</v>
      </c>
    </row>
    <row r="4163" spans="1:14" x14ac:dyDescent="0.2">
      <c r="A4163" t="s">
        <v>9095</v>
      </c>
      <c r="B4163" t="s">
        <v>88</v>
      </c>
      <c r="C4163" t="s">
        <v>228</v>
      </c>
      <c r="D4163" t="s">
        <v>4937</v>
      </c>
      <c r="E4163">
        <v>52</v>
      </c>
      <c r="F4163">
        <v>10</v>
      </c>
      <c r="G4163">
        <v>40</v>
      </c>
      <c r="H4163">
        <v>2</v>
      </c>
      <c r="I4163">
        <v>0</v>
      </c>
      <c r="J4163">
        <v>38</v>
      </c>
      <c r="K4163">
        <v>0</v>
      </c>
      <c r="L4163">
        <v>0</v>
      </c>
      <c r="M4163">
        <v>0</v>
      </c>
      <c r="N4163">
        <v>0</v>
      </c>
    </row>
    <row r="4164" spans="1:14" x14ac:dyDescent="0.2">
      <c r="A4164" t="s">
        <v>9096</v>
      </c>
      <c r="B4164" t="s">
        <v>88</v>
      </c>
      <c r="C4164" t="s">
        <v>228</v>
      </c>
      <c r="D4164" t="s">
        <v>4939</v>
      </c>
      <c r="E4164">
        <v>38</v>
      </c>
      <c r="F4164">
        <v>8</v>
      </c>
      <c r="G4164">
        <v>29</v>
      </c>
      <c r="H4164">
        <v>1</v>
      </c>
      <c r="I4164">
        <v>0</v>
      </c>
      <c r="J4164">
        <v>52</v>
      </c>
      <c r="K4164">
        <v>0</v>
      </c>
      <c r="L4164">
        <v>0</v>
      </c>
      <c r="M4164">
        <v>0</v>
      </c>
      <c r="N4164">
        <v>0</v>
      </c>
    </row>
    <row r="4165" spans="1:14" x14ac:dyDescent="0.2">
      <c r="A4165" t="s">
        <v>9097</v>
      </c>
      <c r="B4165" t="s">
        <v>88</v>
      </c>
      <c r="C4165" t="s">
        <v>228</v>
      </c>
      <c r="D4165" t="s">
        <v>4941</v>
      </c>
      <c r="E4165">
        <v>52</v>
      </c>
      <c r="F4165">
        <v>7</v>
      </c>
      <c r="G4165">
        <v>43</v>
      </c>
      <c r="H4165">
        <v>2</v>
      </c>
      <c r="I4165">
        <v>0</v>
      </c>
      <c r="J4165">
        <v>38</v>
      </c>
      <c r="K4165">
        <v>0</v>
      </c>
      <c r="L4165">
        <v>0</v>
      </c>
      <c r="M4165">
        <v>0</v>
      </c>
      <c r="N4165">
        <v>0</v>
      </c>
    </row>
    <row r="4166" spans="1:14" x14ac:dyDescent="0.2">
      <c r="A4166" t="s">
        <v>9098</v>
      </c>
      <c r="B4166" t="s">
        <v>88</v>
      </c>
      <c r="C4166" t="s">
        <v>228</v>
      </c>
      <c r="D4166" t="s">
        <v>4943</v>
      </c>
      <c r="E4166">
        <v>36</v>
      </c>
      <c r="F4166">
        <v>5</v>
      </c>
      <c r="G4166">
        <v>30</v>
      </c>
      <c r="H4166">
        <v>1</v>
      </c>
      <c r="I4166">
        <v>0</v>
      </c>
      <c r="J4166">
        <v>54</v>
      </c>
      <c r="K4166">
        <v>0</v>
      </c>
      <c r="L4166">
        <v>0</v>
      </c>
      <c r="M4166">
        <v>0</v>
      </c>
      <c r="N4166">
        <v>0</v>
      </c>
    </row>
    <row r="4167" spans="1:14" x14ac:dyDescent="0.2">
      <c r="A4167" t="s">
        <v>9099</v>
      </c>
      <c r="B4167" t="s">
        <v>88</v>
      </c>
      <c r="C4167" t="s">
        <v>228</v>
      </c>
      <c r="D4167" t="s">
        <v>4925</v>
      </c>
      <c r="E4167">
        <v>0</v>
      </c>
      <c r="F4167">
        <v>0</v>
      </c>
      <c r="G4167">
        <v>0</v>
      </c>
      <c r="H4167">
        <v>0</v>
      </c>
      <c r="I4167">
        <v>0</v>
      </c>
      <c r="J4167">
        <v>0</v>
      </c>
      <c r="K4167">
        <v>90</v>
      </c>
      <c r="L4167">
        <v>89</v>
      </c>
      <c r="M4167">
        <v>1</v>
      </c>
      <c r="N4167">
        <v>0</v>
      </c>
    </row>
    <row r="4168" spans="1:14" x14ac:dyDescent="0.2">
      <c r="A4168" t="s">
        <v>9100</v>
      </c>
      <c r="B4168" t="s">
        <v>88</v>
      </c>
      <c r="C4168" t="s">
        <v>228</v>
      </c>
      <c r="D4168" t="s">
        <v>4927</v>
      </c>
      <c r="E4168">
        <v>0</v>
      </c>
      <c r="F4168">
        <v>0</v>
      </c>
      <c r="G4168">
        <v>0</v>
      </c>
      <c r="H4168">
        <v>0</v>
      </c>
      <c r="I4168">
        <v>0</v>
      </c>
      <c r="J4168">
        <v>0</v>
      </c>
      <c r="K4168">
        <v>86</v>
      </c>
      <c r="L4168">
        <v>85</v>
      </c>
      <c r="M4168">
        <v>1</v>
      </c>
      <c r="N4168">
        <v>0</v>
      </c>
    </row>
    <row r="4169" spans="1:14" x14ac:dyDescent="0.2">
      <c r="A4169" t="s">
        <v>9101</v>
      </c>
      <c r="B4169" t="s">
        <v>88</v>
      </c>
      <c r="C4169" t="s">
        <v>229</v>
      </c>
      <c r="D4169" t="s">
        <v>4929</v>
      </c>
      <c r="E4169">
        <v>34</v>
      </c>
      <c r="F4169">
        <v>5</v>
      </c>
      <c r="G4169">
        <v>26</v>
      </c>
      <c r="H4169">
        <v>2</v>
      </c>
      <c r="I4169">
        <v>1</v>
      </c>
      <c r="J4169">
        <v>14</v>
      </c>
      <c r="K4169">
        <v>0</v>
      </c>
      <c r="L4169">
        <v>0</v>
      </c>
      <c r="M4169">
        <v>0</v>
      </c>
      <c r="N4169">
        <v>0</v>
      </c>
    </row>
    <row r="4170" spans="1:14" x14ac:dyDescent="0.2">
      <c r="A4170" t="s">
        <v>9102</v>
      </c>
      <c r="B4170" t="s">
        <v>88</v>
      </c>
      <c r="C4170" t="s">
        <v>229</v>
      </c>
      <c r="D4170" t="s">
        <v>4931</v>
      </c>
      <c r="E4170">
        <v>48</v>
      </c>
      <c r="F4170">
        <v>5</v>
      </c>
      <c r="G4170">
        <v>40</v>
      </c>
      <c r="H4170">
        <v>2</v>
      </c>
      <c r="I4170">
        <v>1</v>
      </c>
      <c r="J4170">
        <v>0</v>
      </c>
      <c r="K4170">
        <v>0</v>
      </c>
      <c r="L4170">
        <v>0</v>
      </c>
      <c r="M4170">
        <v>0</v>
      </c>
      <c r="N4170">
        <v>0</v>
      </c>
    </row>
    <row r="4171" spans="1:14" x14ac:dyDescent="0.2">
      <c r="A4171" t="s">
        <v>9103</v>
      </c>
      <c r="B4171" t="s">
        <v>88</v>
      </c>
      <c r="C4171" t="s">
        <v>229</v>
      </c>
      <c r="D4171" t="s">
        <v>4933</v>
      </c>
      <c r="E4171">
        <v>14</v>
      </c>
      <c r="F4171">
        <v>0</v>
      </c>
      <c r="G4171">
        <v>14</v>
      </c>
      <c r="H4171">
        <v>0</v>
      </c>
      <c r="I4171">
        <v>0</v>
      </c>
      <c r="J4171">
        <v>34</v>
      </c>
      <c r="K4171">
        <v>0</v>
      </c>
      <c r="L4171">
        <v>0</v>
      </c>
      <c r="M4171">
        <v>0</v>
      </c>
      <c r="N4171">
        <v>0</v>
      </c>
    </row>
    <row r="4172" spans="1:14" x14ac:dyDescent="0.2">
      <c r="A4172" t="s">
        <v>9104</v>
      </c>
      <c r="B4172" t="s">
        <v>88</v>
      </c>
      <c r="C4172" t="s">
        <v>229</v>
      </c>
      <c r="D4172" t="s">
        <v>4935</v>
      </c>
      <c r="E4172">
        <v>48</v>
      </c>
      <c r="F4172">
        <v>5</v>
      </c>
      <c r="G4172">
        <v>40</v>
      </c>
      <c r="H4172">
        <v>2</v>
      </c>
      <c r="I4172">
        <v>1</v>
      </c>
      <c r="J4172">
        <v>0</v>
      </c>
      <c r="K4172">
        <v>0</v>
      </c>
      <c r="L4172">
        <v>0</v>
      </c>
      <c r="M4172">
        <v>0</v>
      </c>
      <c r="N4172">
        <v>0</v>
      </c>
    </row>
    <row r="4173" spans="1:14" x14ac:dyDescent="0.2">
      <c r="A4173" t="s">
        <v>9105</v>
      </c>
      <c r="B4173" t="s">
        <v>88</v>
      </c>
      <c r="C4173" t="s">
        <v>229</v>
      </c>
      <c r="D4173" t="s">
        <v>4937</v>
      </c>
      <c r="E4173">
        <v>34</v>
      </c>
      <c r="F4173">
        <v>5</v>
      </c>
      <c r="G4173">
        <v>26</v>
      </c>
      <c r="H4173">
        <v>2</v>
      </c>
      <c r="I4173">
        <v>1</v>
      </c>
      <c r="J4173">
        <v>14</v>
      </c>
      <c r="K4173">
        <v>0</v>
      </c>
      <c r="L4173">
        <v>0</v>
      </c>
      <c r="M4173">
        <v>0</v>
      </c>
      <c r="N4173">
        <v>0</v>
      </c>
    </row>
    <row r="4174" spans="1:14" x14ac:dyDescent="0.2">
      <c r="A4174" t="s">
        <v>9106</v>
      </c>
      <c r="B4174" t="s">
        <v>88</v>
      </c>
      <c r="C4174" t="s">
        <v>229</v>
      </c>
      <c r="D4174" t="s">
        <v>4939</v>
      </c>
      <c r="E4174">
        <v>14</v>
      </c>
      <c r="F4174">
        <v>0</v>
      </c>
      <c r="G4174">
        <v>14</v>
      </c>
      <c r="H4174">
        <v>0</v>
      </c>
      <c r="I4174">
        <v>0</v>
      </c>
      <c r="J4174">
        <v>34</v>
      </c>
      <c r="K4174">
        <v>0</v>
      </c>
      <c r="L4174">
        <v>0</v>
      </c>
      <c r="M4174">
        <v>0</v>
      </c>
      <c r="N4174">
        <v>0</v>
      </c>
    </row>
    <row r="4175" spans="1:14" x14ac:dyDescent="0.2">
      <c r="A4175" t="s">
        <v>9107</v>
      </c>
      <c r="B4175" t="s">
        <v>88</v>
      </c>
      <c r="C4175" t="s">
        <v>229</v>
      </c>
      <c r="D4175" t="s">
        <v>4941</v>
      </c>
      <c r="E4175">
        <v>34</v>
      </c>
      <c r="F4175">
        <v>5</v>
      </c>
      <c r="G4175">
        <v>26</v>
      </c>
      <c r="H4175">
        <v>2</v>
      </c>
      <c r="I4175">
        <v>1</v>
      </c>
      <c r="J4175">
        <v>14</v>
      </c>
      <c r="K4175">
        <v>0</v>
      </c>
      <c r="L4175">
        <v>0</v>
      </c>
      <c r="M4175">
        <v>0</v>
      </c>
      <c r="N4175">
        <v>0</v>
      </c>
    </row>
    <row r="4176" spans="1:14" x14ac:dyDescent="0.2">
      <c r="A4176" t="s">
        <v>9108</v>
      </c>
      <c r="B4176" t="s">
        <v>88</v>
      </c>
      <c r="C4176" t="s">
        <v>229</v>
      </c>
      <c r="D4176" t="s">
        <v>4943</v>
      </c>
      <c r="E4176">
        <v>14</v>
      </c>
      <c r="F4176">
        <v>0</v>
      </c>
      <c r="G4176">
        <v>14</v>
      </c>
      <c r="H4176">
        <v>0</v>
      </c>
      <c r="I4176">
        <v>0</v>
      </c>
      <c r="J4176">
        <v>34</v>
      </c>
      <c r="K4176">
        <v>0</v>
      </c>
      <c r="L4176">
        <v>0</v>
      </c>
      <c r="M4176">
        <v>0</v>
      </c>
      <c r="N4176">
        <v>0</v>
      </c>
    </row>
    <row r="4177" spans="1:14" x14ac:dyDescent="0.2">
      <c r="A4177" t="s">
        <v>9109</v>
      </c>
      <c r="B4177" t="s">
        <v>88</v>
      </c>
      <c r="C4177" t="s">
        <v>229</v>
      </c>
      <c r="D4177" t="s">
        <v>4925</v>
      </c>
      <c r="E4177">
        <v>0</v>
      </c>
      <c r="F4177">
        <v>0</v>
      </c>
      <c r="G4177">
        <v>0</v>
      </c>
      <c r="H4177">
        <v>0</v>
      </c>
      <c r="I4177">
        <v>0</v>
      </c>
      <c r="J4177">
        <v>0</v>
      </c>
      <c r="K4177">
        <v>47</v>
      </c>
      <c r="L4177">
        <v>46</v>
      </c>
      <c r="M4177">
        <v>0</v>
      </c>
      <c r="N4177">
        <v>1</v>
      </c>
    </row>
    <row r="4178" spans="1:14" x14ac:dyDescent="0.2">
      <c r="A4178" t="s">
        <v>9110</v>
      </c>
      <c r="B4178" t="s">
        <v>88</v>
      </c>
      <c r="C4178" t="s">
        <v>229</v>
      </c>
      <c r="D4178" t="s">
        <v>4927</v>
      </c>
      <c r="E4178">
        <v>0</v>
      </c>
      <c r="F4178">
        <v>0</v>
      </c>
      <c r="G4178">
        <v>0</v>
      </c>
      <c r="H4178">
        <v>0</v>
      </c>
      <c r="I4178">
        <v>0</v>
      </c>
      <c r="J4178">
        <v>0</v>
      </c>
      <c r="K4178">
        <v>45</v>
      </c>
      <c r="L4178">
        <v>44</v>
      </c>
      <c r="M4178">
        <v>0</v>
      </c>
      <c r="N4178">
        <v>1</v>
      </c>
    </row>
    <row r="4179" spans="1:14" x14ac:dyDescent="0.2">
      <c r="A4179" t="s">
        <v>9111</v>
      </c>
      <c r="B4179" t="s">
        <v>88</v>
      </c>
      <c r="C4179" t="s">
        <v>230</v>
      </c>
      <c r="D4179" t="s">
        <v>4929</v>
      </c>
      <c r="E4179">
        <v>141</v>
      </c>
      <c r="F4179">
        <v>26</v>
      </c>
      <c r="G4179">
        <v>115</v>
      </c>
      <c r="H4179">
        <v>0</v>
      </c>
      <c r="I4179">
        <v>0</v>
      </c>
      <c r="J4179">
        <v>55</v>
      </c>
      <c r="K4179">
        <v>0</v>
      </c>
      <c r="L4179">
        <v>0</v>
      </c>
      <c r="M4179">
        <v>0</v>
      </c>
      <c r="N4179">
        <v>0</v>
      </c>
    </row>
    <row r="4180" spans="1:14" x14ac:dyDescent="0.2">
      <c r="A4180" t="s">
        <v>9112</v>
      </c>
      <c r="B4180" t="s">
        <v>88</v>
      </c>
      <c r="C4180" t="s">
        <v>230</v>
      </c>
      <c r="D4180" t="s">
        <v>4931</v>
      </c>
      <c r="E4180">
        <v>196</v>
      </c>
      <c r="F4180">
        <v>25</v>
      </c>
      <c r="G4180">
        <v>169</v>
      </c>
      <c r="H4180">
        <v>1</v>
      </c>
      <c r="I4180">
        <v>1</v>
      </c>
      <c r="J4180">
        <v>0</v>
      </c>
      <c r="K4180">
        <v>0</v>
      </c>
      <c r="L4180">
        <v>0</v>
      </c>
      <c r="M4180">
        <v>0</v>
      </c>
      <c r="N4180">
        <v>0</v>
      </c>
    </row>
    <row r="4181" spans="1:14" x14ac:dyDescent="0.2">
      <c r="A4181" t="s">
        <v>9113</v>
      </c>
      <c r="B4181" t="s">
        <v>88</v>
      </c>
      <c r="C4181" t="s">
        <v>230</v>
      </c>
      <c r="D4181" t="s">
        <v>4933</v>
      </c>
      <c r="E4181">
        <v>54</v>
      </c>
      <c r="F4181">
        <v>4</v>
      </c>
      <c r="G4181">
        <v>49</v>
      </c>
      <c r="H4181">
        <v>1</v>
      </c>
      <c r="I4181">
        <v>0</v>
      </c>
      <c r="J4181">
        <v>142</v>
      </c>
      <c r="K4181">
        <v>0</v>
      </c>
      <c r="L4181">
        <v>0</v>
      </c>
      <c r="M4181">
        <v>0</v>
      </c>
      <c r="N4181">
        <v>0</v>
      </c>
    </row>
    <row r="4182" spans="1:14" x14ac:dyDescent="0.2">
      <c r="A4182" t="s">
        <v>9114</v>
      </c>
      <c r="B4182" t="s">
        <v>88</v>
      </c>
      <c r="C4182" t="s">
        <v>230</v>
      </c>
      <c r="D4182" t="s">
        <v>4935</v>
      </c>
      <c r="E4182">
        <v>196</v>
      </c>
      <c r="F4182">
        <v>25</v>
      </c>
      <c r="G4182">
        <v>169</v>
      </c>
      <c r="H4182">
        <v>1</v>
      </c>
      <c r="I4182">
        <v>1</v>
      </c>
      <c r="J4182">
        <v>0</v>
      </c>
      <c r="K4182">
        <v>0</v>
      </c>
      <c r="L4182">
        <v>0</v>
      </c>
      <c r="M4182">
        <v>0</v>
      </c>
      <c r="N4182">
        <v>0</v>
      </c>
    </row>
    <row r="4183" spans="1:14" x14ac:dyDescent="0.2">
      <c r="A4183" t="s">
        <v>9115</v>
      </c>
      <c r="B4183" t="s">
        <v>88</v>
      </c>
      <c r="C4183" t="s">
        <v>230</v>
      </c>
      <c r="D4183" t="s">
        <v>4937</v>
      </c>
      <c r="E4183">
        <v>141</v>
      </c>
      <c r="F4183">
        <v>23</v>
      </c>
      <c r="G4183">
        <v>118</v>
      </c>
      <c r="H4183">
        <v>0</v>
      </c>
      <c r="I4183">
        <v>0</v>
      </c>
      <c r="J4183">
        <v>55</v>
      </c>
      <c r="K4183">
        <v>0</v>
      </c>
      <c r="L4183">
        <v>0</v>
      </c>
      <c r="M4183">
        <v>0</v>
      </c>
      <c r="N4183">
        <v>0</v>
      </c>
    </row>
    <row r="4184" spans="1:14" x14ac:dyDescent="0.2">
      <c r="A4184" t="s">
        <v>9116</v>
      </c>
      <c r="B4184" t="s">
        <v>88</v>
      </c>
      <c r="C4184" t="s">
        <v>230</v>
      </c>
      <c r="D4184" t="s">
        <v>4939</v>
      </c>
      <c r="E4184">
        <v>55</v>
      </c>
      <c r="F4184">
        <v>6</v>
      </c>
      <c r="G4184">
        <v>47</v>
      </c>
      <c r="H4184">
        <v>1</v>
      </c>
      <c r="I4184">
        <v>1</v>
      </c>
      <c r="J4184">
        <v>141</v>
      </c>
      <c r="K4184">
        <v>0</v>
      </c>
      <c r="L4184">
        <v>0</v>
      </c>
      <c r="M4184">
        <v>0</v>
      </c>
      <c r="N4184">
        <v>0</v>
      </c>
    </row>
    <row r="4185" spans="1:14" x14ac:dyDescent="0.2">
      <c r="A4185" t="s">
        <v>9117</v>
      </c>
      <c r="B4185" t="s">
        <v>88</v>
      </c>
      <c r="C4185" t="s">
        <v>230</v>
      </c>
      <c r="D4185" t="s">
        <v>4941</v>
      </c>
      <c r="E4185">
        <v>141</v>
      </c>
      <c r="F4185">
        <v>21</v>
      </c>
      <c r="G4185">
        <v>120</v>
      </c>
      <c r="H4185">
        <v>0</v>
      </c>
      <c r="I4185">
        <v>0</v>
      </c>
      <c r="J4185">
        <v>55</v>
      </c>
      <c r="K4185">
        <v>0</v>
      </c>
      <c r="L4185">
        <v>0</v>
      </c>
      <c r="M4185">
        <v>0</v>
      </c>
      <c r="N4185">
        <v>0</v>
      </c>
    </row>
    <row r="4186" spans="1:14" x14ac:dyDescent="0.2">
      <c r="A4186" t="s">
        <v>9118</v>
      </c>
      <c r="B4186" t="s">
        <v>88</v>
      </c>
      <c r="C4186" t="s">
        <v>230</v>
      </c>
      <c r="D4186" t="s">
        <v>4943</v>
      </c>
      <c r="E4186">
        <v>54</v>
      </c>
      <c r="F4186">
        <v>4</v>
      </c>
      <c r="G4186">
        <v>49</v>
      </c>
      <c r="H4186">
        <v>1</v>
      </c>
      <c r="I4186">
        <v>0</v>
      </c>
      <c r="J4186">
        <v>142</v>
      </c>
      <c r="K4186">
        <v>0</v>
      </c>
      <c r="L4186">
        <v>0</v>
      </c>
      <c r="M4186">
        <v>0</v>
      </c>
      <c r="N4186">
        <v>0</v>
      </c>
    </row>
    <row r="4187" spans="1:14" x14ac:dyDescent="0.2">
      <c r="A4187" t="s">
        <v>9119</v>
      </c>
      <c r="B4187" t="s">
        <v>88</v>
      </c>
      <c r="C4187" t="s">
        <v>230</v>
      </c>
      <c r="D4187" t="s">
        <v>4925</v>
      </c>
      <c r="E4187">
        <v>0</v>
      </c>
      <c r="F4187">
        <v>0</v>
      </c>
      <c r="G4187">
        <v>0</v>
      </c>
      <c r="H4187">
        <v>0</v>
      </c>
      <c r="I4187">
        <v>0</v>
      </c>
      <c r="J4187">
        <v>0</v>
      </c>
      <c r="K4187">
        <v>195</v>
      </c>
      <c r="L4187">
        <v>193</v>
      </c>
      <c r="M4187">
        <v>2</v>
      </c>
      <c r="N4187">
        <v>0</v>
      </c>
    </row>
    <row r="4188" spans="1:14" x14ac:dyDescent="0.2">
      <c r="A4188" t="s">
        <v>9120</v>
      </c>
      <c r="B4188" t="s">
        <v>88</v>
      </c>
      <c r="C4188" t="s">
        <v>230</v>
      </c>
      <c r="D4188" t="s">
        <v>4927</v>
      </c>
      <c r="E4188">
        <v>0</v>
      </c>
      <c r="F4188">
        <v>0</v>
      </c>
      <c r="G4188">
        <v>0</v>
      </c>
      <c r="H4188">
        <v>0</v>
      </c>
      <c r="I4188">
        <v>0</v>
      </c>
      <c r="J4188">
        <v>0</v>
      </c>
      <c r="K4188">
        <v>185</v>
      </c>
      <c r="L4188">
        <v>183</v>
      </c>
      <c r="M4188">
        <v>2</v>
      </c>
      <c r="N4188">
        <v>0</v>
      </c>
    </row>
    <row r="4189" spans="1:14" x14ac:dyDescent="0.2">
      <c r="A4189" t="s">
        <v>9121</v>
      </c>
      <c r="B4189" t="s">
        <v>88</v>
      </c>
      <c r="C4189" t="s">
        <v>231</v>
      </c>
      <c r="D4189" t="s">
        <v>4929</v>
      </c>
      <c r="E4189">
        <v>48</v>
      </c>
      <c r="F4189">
        <v>7</v>
      </c>
      <c r="G4189">
        <v>40</v>
      </c>
      <c r="H4189">
        <v>1</v>
      </c>
      <c r="I4189">
        <v>0</v>
      </c>
      <c r="J4189">
        <v>18</v>
      </c>
      <c r="K4189">
        <v>0</v>
      </c>
      <c r="L4189">
        <v>0</v>
      </c>
      <c r="M4189">
        <v>0</v>
      </c>
      <c r="N4189">
        <v>0</v>
      </c>
    </row>
    <row r="4190" spans="1:14" x14ac:dyDescent="0.2">
      <c r="A4190" t="s">
        <v>9122</v>
      </c>
      <c r="B4190" t="s">
        <v>88</v>
      </c>
      <c r="C4190" t="s">
        <v>231</v>
      </c>
      <c r="D4190" t="s">
        <v>4931</v>
      </c>
      <c r="E4190">
        <v>66</v>
      </c>
      <c r="F4190">
        <v>10</v>
      </c>
      <c r="G4190">
        <v>54</v>
      </c>
      <c r="H4190">
        <v>1</v>
      </c>
      <c r="I4190">
        <v>1</v>
      </c>
      <c r="J4190">
        <v>0</v>
      </c>
      <c r="K4190">
        <v>0</v>
      </c>
      <c r="L4190">
        <v>0</v>
      </c>
      <c r="M4190">
        <v>0</v>
      </c>
      <c r="N4190">
        <v>0</v>
      </c>
    </row>
    <row r="4191" spans="1:14" x14ac:dyDescent="0.2">
      <c r="A4191" t="s">
        <v>9123</v>
      </c>
      <c r="B4191" t="s">
        <v>88</v>
      </c>
      <c r="C4191" t="s">
        <v>231</v>
      </c>
      <c r="D4191" t="s">
        <v>4933</v>
      </c>
      <c r="E4191">
        <v>18</v>
      </c>
      <c r="F4191">
        <v>3</v>
      </c>
      <c r="G4191">
        <v>14</v>
      </c>
      <c r="H4191">
        <v>0</v>
      </c>
      <c r="I4191">
        <v>1</v>
      </c>
      <c r="J4191">
        <v>48</v>
      </c>
      <c r="K4191">
        <v>0</v>
      </c>
      <c r="L4191">
        <v>0</v>
      </c>
      <c r="M4191">
        <v>0</v>
      </c>
      <c r="N4191">
        <v>0</v>
      </c>
    </row>
    <row r="4192" spans="1:14" x14ac:dyDescent="0.2">
      <c r="A4192" t="s">
        <v>9124</v>
      </c>
      <c r="B4192" t="s">
        <v>88</v>
      </c>
      <c r="C4192" t="s">
        <v>231</v>
      </c>
      <c r="D4192" t="s">
        <v>4935</v>
      </c>
      <c r="E4192">
        <v>66</v>
      </c>
      <c r="F4192">
        <v>10</v>
      </c>
      <c r="G4192">
        <v>54</v>
      </c>
      <c r="H4192">
        <v>1</v>
      </c>
      <c r="I4192">
        <v>1</v>
      </c>
      <c r="J4192">
        <v>0</v>
      </c>
      <c r="K4192">
        <v>0</v>
      </c>
      <c r="L4192">
        <v>0</v>
      </c>
      <c r="M4192">
        <v>0</v>
      </c>
      <c r="N4192">
        <v>0</v>
      </c>
    </row>
    <row r="4193" spans="1:14" x14ac:dyDescent="0.2">
      <c r="A4193" t="s">
        <v>9125</v>
      </c>
      <c r="B4193" t="s">
        <v>88</v>
      </c>
      <c r="C4193" t="s">
        <v>231</v>
      </c>
      <c r="D4193" t="s">
        <v>4937</v>
      </c>
      <c r="E4193">
        <v>48</v>
      </c>
      <c r="F4193">
        <v>7</v>
      </c>
      <c r="G4193">
        <v>40</v>
      </c>
      <c r="H4193">
        <v>1</v>
      </c>
      <c r="I4193">
        <v>0</v>
      </c>
      <c r="J4193">
        <v>18</v>
      </c>
      <c r="K4193">
        <v>0</v>
      </c>
      <c r="L4193">
        <v>0</v>
      </c>
      <c r="M4193">
        <v>0</v>
      </c>
      <c r="N4193">
        <v>0</v>
      </c>
    </row>
    <row r="4194" spans="1:14" x14ac:dyDescent="0.2">
      <c r="A4194" t="s">
        <v>9126</v>
      </c>
      <c r="B4194" t="s">
        <v>88</v>
      </c>
      <c r="C4194" t="s">
        <v>231</v>
      </c>
      <c r="D4194" t="s">
        <v>4939</v>
      </c>
      <c r="E4194">
        <v>18</v>
      </c>
      <c r="F4194">
        <v>4</v>
      </c>
      <c r="G4194">
        <v>13</v>
      </c>
      <c r="H4194">
        <v>0</v>
      </c>
      <c r="I4194">
        <v>1</v>
      </c>
      <c r="J4194">
        <v>48</v>
      </c>
      <c r="K4194">
        <v>0</v>
      </c>
      <c r="L4194">
        <v>0</v>
      </c>
      <c r="M4194">
        <v>0</v>
      </c>
      <c r="N4194">
        <v>0</v>
      </c>
    </row>
    <row r="4195" spans="1:14" x14ac:dyDescent="0.2">
      <c r="A4195" t="s">
        <v>9127</v>
      </c>
      <c r="B4195" t="s">
        <v>88</v>
      </c>
      <c r="C4195" t="s">
        <v>231</v>
      </c>
      <c r="D4195" t="s">
        <v>4941</v>
      </c>
      <c r="E4195">
        <v>48</v>
      </c>
      <c r="F4195">
        <v>7</v>
      </c>
      <c r="G4195">
        <v>40</v>
      </c>
      <c r="H4195">
        <v>1</v>
      </c>
      <c r="I4195">
        <v>0</v>
      </c>
      <c r="J4195">
        <v>18</v>
      </c>
      <c r="K4195">
        <v>0</v>
      </c>
      <c r="L4195">
        <v>0</v>
      </c>
      <c r="M4195">
        <v>0</v>
      </c>
      <c r="N4195">
        <v>0</v>
      </c>
    </row>
    <row r="4196" spans="1:14" x14ac:dyDescent="0.2">
      <c r="A4196" t="s">
        <v>9128</v>
      </c>
      <c r="B4196" t="s">
        <v>88</v>
      </c>
      <c r="C4196" t="s">
        <v>231</v>
      </c>
      <c r="D4196" t="s">
        <v>4943</v>
      </c>
      <c r="E4196">
        <v>18</v>
      </c>
      <c r="F4196">
        <v>3</v>
      </c>
      <c r="G4196">
        <v>14</v>
      </c>
      <c r="H4196">
        <v>0</v>
      </c>
      <c r="I4196">
        <v>1</v>
      </c>
      <c r="J4196">
        <v>48</v>
      </c>
      <c r="K4196">
        <v>0</v>
      </c>
      <c r="L4196">
        <v>0</v>
      </c>
      <c r="M4196">
        <v>0</v>
      </c>
      <c r="N4196">
        <v>0</v>
      </c>
    </row>
    <row r="4197" spans="1:14" x14ac:dyDescent="0.2">
      <c r="A4197" t="s">
        <v>9129</v>
      </c>
      <c r="B4197" t="s">
        <v>88</v>
      </c>
      <c r="C4197" t="s">
        <v>231</v>
      </c>
      <c r="D4197" t="s">
        <v>4925</v>
      </c>
      <c r="E4197">
        <v>0</v>
      </c>
      <c r="F4197">
        <v>0</v>
      </c>
      <c r="G4197">
        <v>0</v>
      </c>
      <c r="H4197">
        <v>0</v>
      </c>
      <c r="I4197">
        <v>0</v>
      </c>
      <c r="J4197">
        <v>0</v>
      </c>
      <c r="K4197">
        <v>65</v>
      </c>
      <c r="L4197">
        <v>64</v>
      </c>
      <c r="M4197">
        <v>1</v>
      </c>
      <c r="N4197">
        <v>0</v>
      </c>
    </row>
    <row r="4198" spans="1:14" x14ac:dyDescent="0.2">
      <c r="A4198" t="s">
        <v>9130</v>
      </c>
      <c r="B4198" t="s">
        <v>88</v>
      </c>
      <c r="C4198" t="s">
        <v>231</v>
      </c>
      <c r="D4198" t="s">
        <v>4927</v>
      </c>
      <c r="E4198">
        <v>0</v>
      </c>
      <c r="F4198">
        <v>0</v>
      </c>
      <c r="G4198">
        <v>0</v>
      </c>
      <c r="H4198">
        <v>0</v>
      </c>
      <c r="I4198">
        <v>0</v>
      </c>
      <c r="J4198">
        <v>0</v>
      </c>
      <c r="K4198">
        <v>65</v>
      </c>
      <c r="L4198">
        <v>65</v>
      </c>
      <c r="M4198">
        <v>0</v>
      </c>
      <c r="N4198">
        <v>0</v>
      </c>
    </row>
    <row r="4199" spans="1:14" x14ac:dyDescent="0.2">
      <c r="A4199" t="s">
        <v>9131</v>
      </c>
      <c r="B4199" t="s">
        <v>88</v>
      </c>
      <c r="C4199" t="s">
        <v>232</v>
      </c>
      <c r="D4199" t="s">
        <v>4929</v>
      </c>
      <c r="E4199">
        <v>529</v>
      </c>
      <c r="F4199">
        <v>104</v>
      </c>
      <c r="G4199">
        <v>421</v>
      </c>
      <c r="H4199">
        <v>3</v>
      </c>
      <c r="I4199">
        <v>1</v>
      </c>
      <c r="J4199">
        <v>242</v>
      </c>
      <c r="K4199">
        <v>0</v>
      </c>
      <c r="L4199">
        <v>0</v>
      </c>
      <c r="M4199">
        <v>0</v>
      </c>
      <c r="N4199">
        <v>0</v>
      </c>
    </row>
    <row r="4200" spans="1:14" x14ac:dyDescent="0.2">
      <c r="A4200" t="s">
        <v>9132</v>
      </c>
      <c r="B4200" t="s">
        <v>88</v>
      </c>
      <c r="C4200" t="s">
        <v>232</v>
      </c>
      <c r="D4200" t="s">
        <v>4931</v>
      </c>
      <c r="E4200">
        <v>771</v>
      </c>
      <c r="F4200">
        <v>122</v>
      </c>
      <c r="G4200">
        <v>641</v>
      </c>
      <c r="H4200">
        <v>7</v>
      </c>
      <c r="I4200">
        <v>1</v>
      </c>
      <c r="J4200">
        <v>0</v>
      </c>
      <c r="K4200">
        <v>0</v>
      </c>
      <c r="L4200">
        <v>0</v>
      </c>
      <c r="M4200">
        <v>0</v>
      </c>
      <c r="N4200">
        <v>0</v>
      </c>
    </row>
    <row r="4201" spans="1:14" x14ac:dyDescent="0.2">
      <c r="A4201" t="s">
        <v>9133</v>
      </c>
      <c r="B4201" t="s">
        <v>88</v>
      </c>
      <c r="C4201" t="s">
        <v>232</v>
      </c>
      <c r="D4201" t="s">
        <v>4933</v>
      </c>
      <c r="E4201">
        <v>226</v>
      </c>
      <c r="F4201">
        <v>29</v>
      </c>
      <c r="G4201">
        <v>196</v>
      </c>
      <c r="H4201">
        <v>1</v>
      </c>
      <c r="I4201">
        <v>0</v>
      </c>
      <c r="J4201">
        <v>545</v>
      </c>
      <c r="K4201">
        <v>0</v>
      </c>
      <c r="L4201">
        <v>0</v>
      </c>
      <c r="M4201">
        <v>0</v>
      </c>
      <c r="N4201">
        <v>0</v>
      </c>
    </row>
    <row r="4202" spans="1:14" x14ac:dyDescent="0.2">
      <c r="A4202" t="s">
        <v>9134</v>
      </c>
      <c r="B4202" t="s">
        <v>88</v>
      </c>
      <c r="C4202" t="s">
        <v>232</v>
      </c>
      <c r="D4202" t="s">
        <v>4935</v>
      </c>
      <c r="E4202">
        <v>771</v>
      </c>
      <c r="F4202">
        <v>120</v>
      </c>
      <c r="G4202">
        <v>643</v>
      </c>
      <c r="H4202">
        <v>7</v>
      </c>
      <c r="I4202">
        <v>1</v>
      </c>
      <c r="J4202">
        <v>0</v>
      </c>
      <c r="K4202">
        <v>0</v>
      </c>
      <c r="L4202">
        <v>0</v>
      </c>
      <c r="M4202">
        <v>0</v>
      </c>
      <c r="N4202">
        <v>0</v>
      </c>
    </row>
    <row r="4203" spans="1:14" x14ac:dyDescent="0.2">
      <c r="A4203" t="s">
        <v>9135</v>
      </c>
      <c r="B4203" t="s">
        <v>88</v>
      </c>
      <c r="C4203" t="s">
        <v>232</v>
      </c>
      <c r="D4203" t="s">
        <v>4937</v>
      </c>
      <c r="E4203">
        <v>529</v>
      </c>
      <c r="F4203">
        <v>97</v>
      </c>
      <c r="G4203">
        <v>428</v>
      </c>
      <c r="H4203">
        <v>3</v>
      </c>
      <c r="I4203">
        <v>1</v>
      </c>
      <c r="J4203">
        <v>242</v>
      </c>
      <c r="K4203">
        <v>0</v>
      </c>
      <c r="L4203">
        <v>0</v>
      </c>
      <c r="M4203">
        <v>0</v>
      </c>
      <c r="N4203">
        <v>0</v>
      </c>
    </row>
    <row r="4204" spans="1:14" x14ac:dyDescent="0.2">
      <c r="A4204" t="s">
        <v>9136</v>
      </c>
      <c r="B4204" t="s">
        <v>88</v>
      </c>
      <c r="C4204" t="s">
        <v>232</v>
      </c>
      <c r="D4204" t="s">
        <v>4939</v>
      </c>
      <c r="E4204">
        <v>242</v>
      </c>
      <c r="F4204">
        <v>53</v>
      </c>
      <c r="G4204">
        <v>185</v>
      </c>
      <c r="H4204">
        <v>4</v>
      </c>
      <c r="I4204">
        <v>0</v>
      </c>
      <c r="J4204">
        <v>529</v>
      </c>
      <c r="K4204">
        <v>0</v>
      </c>
      <c r="L4204">
        <v>0</v>
      </c>
      <c r="M4204">
        <v>0</v>
      </c>
      <c r="N4204">
        <v>0</v>
      </c>
    </row>
    <row r="4205" spans="1:14" x14ac:dyDescent="0.2">
      <c r="A4205" t="s">
        <v>9137</v>
      </c>
      <c r="B4205" t="s">
        <v>88</v>
      </c>
      <c r="C4205" t="s">
        <v>232</v>
      </c>
      <c r="D4205" t="s">
        <v>4941</v>
      </c>
      <c r="E4205">
        <v>529</v>
      </c>
      <c r="F4205">
        <v>92</v>
      </c>
      <c r="G4205">
        <v>433</v>
      </c>
      <c r="H4205">
        <v>3</v>
      </c>
      <c r="I4205">
        <v>1</v>
      </c>
      <c r="J4205">
        <v>242</v>
      </c>
      <c r="K4205">
        <v>0</v>
      </c>
      <c r="L4205">
        <v>0</v>
      </c>
      <c r="M4205">
        <v>0</v>
      </c>
      <c r="N4205">
        <v>0</v>
      </c>
    </row>
    <row r="4206" spans="1:14" x14ac:dyDescent="0.2">
      <c r="A4206" t="s">
        <v>9138</v>
      </c>
      <c r="B4206" t="s">
        <v>88</v>
      </c>
      <c r="C4206" t="s">
        <v>232</v>
      </c>
      <c r="D4206" t="s">
        <v>4943</v>
      </c>
      <c r="E4206">
        <v>232</v>
      </c>
      <c r="F4206">
        <v>29</v>
      </c>
      <c r="G4206">
        <v>199</v>
      </c>
      <c r="H4206">
        <v>4</v>
      </c>
      <c r="I4206">
        <v>0</v>
      </c>
      <c r="J4206">
        <v>539</v>
      </c>
      <c r="K4206">
        <v>0</v>
      </c>
      <c r="L4206">
        <v>0</v>
      </c>
      <c r="M4206">
        <v>0</v>
      </c>
      <c r="N4206">
        <v>0</v>
      </c>
    </row>
    <row r="4207" spans="1:14" x14ac:dyDescent="0.2">
      <c r="A4207" t="s">
        <v>9139</v>
      </c>
      <c r="B4207" t="s">
        <v>88</v>
      </c>
      <c r="C4207" t="s">
        <v>232</v>
      </c>
      <c r="D4207" t="s">
        <v>4925</v>
      </c>
      <c r="E4207">
        <v>0</v>
      </c>
      <c r="F4207">
        <v>0</v>
      </c>
      <c r="G4207">
        <v>0</v>
      </c>
      <c r="H4207">
        <v>0</v>
      </c>
      <c r="I4207">
        <v>0</v>
      </c>
      <c r="J4207">
        <v>0</v>
      </c>
      <c r="K4207">
        <v>767</v>
      </c>
      <c r="L4207">
        <v>765</v>
      </c>
      <c r="M4207">
        <v>2</v>
      </c>
      <c r="N4207">
        <v>0</v>
      </c>
    </row>
    <row r="4208" spans="1:14" x14ac:dyDescent="0.2">
      <c r="A4208" t="s">
        <v>9140</v>
      </c>
      <c r="B4208" t="s">
        <v>88</v>
      </c>
      <c r="C4208" t="s">
        <v>232</v>
      </c>
      <c r="D4208" t="s">
        <v>4927</v>
      </c>
      <c r="E4208">
        <v>0</v>
      </c>
      <c r="F4208">
        <v>0</v>
      </c>
      <c r="G4208">
        <v>0</v>
      </c>
      <c r="H4208">
        <v>0</v>
      </c>
      <c r="I4208">
        <v>0</v>
      </c>
      <c r="J4208">
        <v>0</v>
      </c>
      <c r="K4208">
        <v>703</v>
      </c>
      <c r="L4208">
        <v>701</v>
      </c>
      <c r="M4208">
        <v>2</v>
      </c>
      <c r="N4208">
        <v>0</v>
      </c>
    </row>
    <row r="4209" spans="1:14" x14ac:dyDescent="0.2">
      <c r="A4209" t="s">
        <v>9141</v>
      </c>
      <c r="B4209" t="s">
        <v>88</v>
      </c>
      <c r="C4209" t="s">
        <v>233</v>
      </c>
      <c r="D4209" t="s">
        <v>4929</v>
      </c>
      <c r="E4209">
        <v>73</v>
      </c>
      <c r="F4209">
        <v>9</v>
      </c>
      <c r="G4209">
        <v>64</v>
      </c>
      <c r="H4209">
        <v>0</v>
      </c>
      <c r="I4209">
        <v>0</v>
      </c>
      <c r="J4209">
        <v>57</v>
      </c>
      <c r="K4209">
        <v>0</v>
      </c>
      <c r="L4209">
        <v>0</v>
      </c>
      <c r="M4209">
        <v>0</v>
      </c>
      <c r="N4209">
        <v>0</v>
      </c>
    </row>
    <row r="4210" spans="1:14" x14ac:dyDescent="0.2">
      <c r="A4210" t="s">
        <v>9142</v>
      </c>
      <c r="B4210" t="s">
        <v>88</v>
      </c>
      <c r="C4210" t="s">
        <v>233</v>
      </c>
      <c r="D4210" t="s">
        <v>4931</v>
      </c>
      <c r="E4210">
        <v>130</v>
      </c>
      <c r="F4210">
        <v>11</v>
      </c>
      <c r="G4210">
        <v>117</v>
      </c>
      <c r="H4210">
        <v>2</v>
      </c>
      <c r="I4210">
        <v>0</v>
      </c>
      <c r="J4210">
        <v>0</v>
      </c>
      <c r="K4210">
        <v>0</v>
      </c>
      <c r="L4210">
        <v>0</v>
      </c>
      <c r="M4210">
        <v>0</v>
      </c>
      <c r="N4210">
        <v>0</v>
      </c>
    </row>
    <row r="4211" spans="1:14" x14ac:dyDescent="0.2">
      <c r="A4211" t="s">
        <v>9143</v>
      </c>
      <c r="B4211" t="s">
        <v>88</v>
      </c>
      <c r="C4211" t="s">
        <v>233</v>
      </c>
      <c r="D4211" t="s">
        <v>4933</v>
      </c>
      <c r="E4211">
        <v>48</v>
      </c>
      <c r="F4211">
        <v>5</v>
      </c>
      <c r="G4211">
        <v>43</v>
      </c>
      <c r="H4211">
        <v>0</v>
      </c>
      <c r="I4211">
        <v>0</v>
      </c>
      <c r="J4211">
        <v>82</v>
      </c>
      <c r="K4211">
        <v>0</v>
      </c>
      <c r="L4211">
        <v>0</v>
      </c>
      <c r="M4211">
        <v>0</v>
      </c>
      <c r="N4211">
        <v>0</v>
      </c>
    </row>
    <row r="4212" spans="1:14" x14ac:dyDescent="0.2">
      <c r="A4212" t="s">
        <v>9144</v>
      </c>
      <c r="B4212" t="s">
        <v>88</v>
      </c>
      <c r="C4212" t="s">
        <v>233</v>
      </c>
      <c r="D4212" t="s">
        <v>4935</v>
      </c>
      <c r="E4212">
        <v>130</v>
      </c>
      <c r="F4212">
        <v>11</v>
      </c>
      <c r="G4212">
        <v>117</v>
      </c>
      <c r="H4212">
        <v>2</v>
      </c>
      <c r="I4212">
        <v>0</v>
      </c>
      <c r="J4212">
        <v>0</v>
      </c>
      <c r="K4212">
        <v>0</v>
      </c>
      <c r="L4212">
        <v>0</v>
      </c>
      <c r="M4212">
        <v>0</v>
      </c>
      <c r="N4212">
        <v>0</v>
      </c>
    </row>
    <row r="4213" spans="1:14" x14ac:dyDescent="0.2">
      <c r="A4213" t="s">
        <v>9145</v>
      </c>
      <c r="B4213" t="s">
        <v>88</v>
      </c>
      <c r="C4213" t="s">
        <v>233</v>
      </c>
      <c r="D4213" t="s">
        <v>4937</v>
      </c>
      <c r="E4213">
        <v>73</v>
      </c>
      <c r="F4213">
        <v>8</v>
      </c>
      <c r="G4213">
        <v>65</v>
      </c>
      <c r="H4213">
        <v>0</v>
      </c>
      <c r="I4213">
        <v>0</v>
      </c>
      <c r="J4213">
        <v>57</v>
      </c>
      <c r="K4213">
        <v>0</v>
      </c>
      <c r="L4213">
        <v>0</v>
      </c>
      <c r="M4213">
        <v>0</v>
      </c>
      <c r="N4213">
        <v>0</v>
      </c>
    </row>
    <row r="4214" spans="1:14" x14ac:dyDescent="0.2">
      <c r="A4214" t="s">
        <v>9146</v>
      </c>
      <c r="B4214" t="s">
        <v>88</v>
      </c>
      <c r="C4214" t="s">
        <v>233</v>
      </c>
      <c r="D4214" t="s">
        <v>4939</v>
      </c>
      <c r="E4214">
        <v>57</v>
      </c>
      <c r="F4214">
        <v>8</v>
      </c>
      <c r="G4214">
        <v>47</v>
      </c>
      <c r="H4214">
        <v>2</v>
      </c>
      <c r="I4214">
        <v>0</v>
      </c>
      <c r="J4214">
        <v>73</v>
      </c>
      <c r="K4214">
        <v>0</v>
      </c>
      <c r="L4214">
        <v>0</v>
      </c>
      <c r="M4214">
        <v>0</v>
      </c>
      <c r="N4214">
        <v>0</v>
      </c>
    </row>
    <row r="4215" spans="1:14" x14ac:dyDescent="0.2">
      <c r="A4215" t="s">
        <v>9147</v>
      </c>
      <c r="B4215" t="s">
        <v>88</v>
      </c>
      <c r="C4215" t="s">
        <v>233</v>
      </c>
      <c r="D4215" t="s">
        <v>4941</v>
      </c>
      <c r="E4215">
        <v>73</v>
      </c>
      <c r="F4215">
        <v>6</v>
      </c>
      <c r="G4215">
        <v>67</v>
      </c>
      <c r="H4215">
        <v>0</v>
      </c>
      <c r="I4215">
        <v>0</v>
      </c>
      <c r="J4215">
        <v>57</v>
      </c>
      <c r="K4215">
        <v>0</v>
      </c>
      <c r="L4215">
        <v>0</v>
      </c>
      <c r="M4215">
        <v>0</v>
      </c>
      <c r="N4215">
        <v>0</v>
      </c>
    </row>
    <row r="4216" spans="1:14" x14ac:dyDescent="0.2">
      <c r="A4216" t="s">
        <v>9148</v>
      </c>
      <c r="B4216" t="s">
        <v>88</v>
      </c>
      <c r="C4216" t="s">
        <v>233</v>
      </c>
      <c r="D4216" t="s">
        <v>4943</v>
      </c>
      <c r="E4216">
        <v>52</v>
      </c>
      <c r="F4216">
        <v>5</v>
      </c>
      <c r="G4216">
        <v>47</v>
      </c>
      <c r="H4216">
        <v>0</v>
      </c>
      <c r="I4216">
        <v>0</v>
      </c>
      <c r="J4216">
        <v>78</v>
      </c>
      <c r="K4216">
        <v>0</v>
      </c>
      <c r="L4216">
        <v>0</v>
      </c>
      <c r="M4216">
        <v>0</v>
      </c>
      <c r="N4216">
        <v>0</v>
      </c>
    </row>
    <row r="4217" spans="1:14" x14ac:dyDescent="0.2">
      <c r="A4217" t="s">
        <v>9149</v>
      </c>
      <c r="B4217" t="s">
        <v>88</v>
      </c>
      <c r="C4217" t="s">
        <v>233</v>
      </c>
      <c r="D4217" t="s">
        <v>4925</v>
      </c>
      <c r="E4217">
        <v>0</v>
      </c>
      <c r="F4217">
        <v>0</v>
      </c>
      <c r="G4217">
        <v>0</v>
      </c>
      <c r="H4217">
        <v>0</v>
      </c>
      <c r="I4217">
        <v>0</v>
      </c>
      <c r="J4217">
        <v>0</v>
      </c>
      <c r="K4217">
        <v>130</v>
      </c>
      <c r="L4217">
        <v>127</v>
      </c>
      <c r="M4217">
        <v>3</v>
      </c>
      <c r="N4217">
        <v>0</v>
      </c>
    </row>
    <row r="4218" spans="1:14" x14ac:dyDescent="0.2">
      <c r="A4218" t="s">
        <v>9150</v>
      </c>
      <c r="B4218" t="s">
        <v>88</v>
      </c>
      <c r="C4218" t="s">
        <v>233</v>
      </c>
      <c r="D4218" t="s">
        <v>4927</v>
      </c>
      <c r="E4218">
        <v>0</v>
      </c>
      <c r="F4218">
        <v>0</v>
      </c>
      <c r="G4218">
        <v>0</v>
      </c>
      <c r="H4218">
        <v>0</v>
      </c>
      <c r="I4218">
        <v>0</v>
      </c>
      <c r="J4218">
        <v>0</v>
      </c>
      <c r="K4218">
        <v>120</v>
      </c>
      <c r="L4218">
        <v>117</v>
      </c>
      <c r="M4218">
        <v>3</v>
      </c>
      <c r="N4218">
        <v>0</v>
      </c>
    </row>
    <row r="4219" spans="1:14" x14ac:dyDescent="0.2">
      <c r="A4219" t="s">
        <v>9151</v>
      </c>
      <c r="B4219" t="s">
        <v>88</v>
      </c>
      <c r="C4219" t="s">
        <v>234</v>
      </c>
      <c r="D4219" t="s">
        <v>4929</v>
      </c>
      <c r="E4219">
        <v>87</v>
      </c>
      <c r="F4219">
        <v>17</v>
      </c>
      <c r="G4219">
        <v>70</v>
      </c>
      <c r="H4219">
        <v>0</v>
      </c>
      <c r="I4219">
        <v>0</v>
      </c>
      <c r="J4219">
        <v>34</v>
      </c>
      <c r="K4219">
        <v>0</v>
      </c>
      <c r="L4219">
        <v>0</v>
      </c>
      <c r="M4219">
        <v>0</v>
      </c>
      <c r="N4219">
        <v>0</v>
      </c>
    </row>
    <row r="4220" spans="1:14" x14ac:dyDescent="0.2">
      <c r="A4220" t="s">
        <v>9152</v>
      </c>
      <c r="B4220" t="s">
        <v>88</v>
      </c>
      <c r="C4220" t="s">
        <v>234</v>
      </c>
      <c r="D4220" t="s">
        <v>4931</v>
      </c>
      <c r="E4220">
        <v>121</v>
      </c>
      <c r="F4220">
        <v>9</v>
      </c>
      <c r="G4220">
        <v>111</v>
      </c>
      <c r="H4220">
        <v>1</v>
      </c>
      <c r="I4220">
        <v>0</v>
      </c>
      <c r="J4220">
        <v>0</v>
      </c>
      <c r="K4220">
        <v>0</v>
      </c>
      <c r="L4220">
        <v>0</v>
      </c>
      <c r="M4220">
        <v>0</v>
      </c>
      <c r="N4220">
        <v>0</v>
      </c>
    </row>
    <row r="4221" spans="1:14" x14ac:dyDescent="0.2">
      <c r="A4221" t="s">
        <v>9153</v>
      </c>
      <c r="B4221" t="s">
        <v>88</v>
      </c>
      <c r="C4221" t="s">
        <v>234</v>
      </c>
      <c r="D4221" t="s">
        <v>4933</v>
      </c>
      <c r="E4221">
        <v>33</v>
      </c>
      <c r="F4221">
        <v>1</v>
      </c>
      <c r="G4221">
        <v>32</v>
      </c>
      <c r="H4221">
        <v>0</v>
      </c>
      <c r="I4221">
        <v>0</v>
      </c>
      <c r="J4221">
        <v>88</v>
      </c>
      <c r="K4221">
        <v>0</v>
      </c>
      <c r="L4221">
        <v>0</v>
      </c>
      <c r="M4221">
        <v>0</v>
      </c>
      <c r="N4221">
        <v>0</v>
      </c>
    </row>
    <row r="4222" spans="1:14" x14ac:dyDescent="0.2">
      <c r="A4222" t="s">
        <v>9154</v>
      </c>
      <c r="B4222" t="s">
        <v>88</v>
      </c>
      <c r="C4222" t="s">
        <v>234</v>
      </c>
      <c r="D4222" t="s">
        <v>4935</v>
      </c>
      <c r="E4222">
        <v>121</v>
      </c>
      <c r="F4222">
        <v>9</v>
      </c>
      <c r="G4222">
        <v>111</v>
      </c>
      <c r="H4222">
        <v>1</v>
      </c>
      <c r="I4222">
        <v>0</v>
      </c>
      <c r="J4222">
        <v>0</v>
      </c>
      <c r="K4222">
        <v>0</v>
      </c>
      <c r="L4222">
        <v>0</v>
      </c>
      <c r="M4222">
        <v>0</v>
      </c>
      <c r="N4222">
        <v>0</v>
      </c>
    </row>
    <row r="4223" spans="1:14" x14ac:dyDescent="0.2">
      <c r="A4223" t="s">
        <v>9155</v>
      </c>
      <c r="B4223" t="s">
        <v>88</v>
      </c>
      <c r="C4223" t="s">
        <v>234</v>
      </c>
      <c r="D4223" t="s">
        <v>4937</v>
      </c>
      <c r="E4223">
        <v>87</v>
      </c>
      <c r="F4223">
        <v>14</v>
      </c>
      <c r="G4223">
        <v>72</v>
      </c>
      <c r="H4223">
        <v>1</v>
      </c>
      <c r="I4223">
        <v>0</v>
      </c>
      <c r="J4223">
        <v>34</v>
      </c>
      <c r="K4223">
        <v>0</v>
      </c>
      <c r="L4223">
        <v>0</v>
      </c>
      <c r="M4223">
        <v>0</v>
      </c>
      <c r="N4223">
        <v>0</v>
      </c>
    </row>
    <row r="4224" spans="1:14" x14ac:dyDescent="0.2">
      <c r="A4224" t="s">
        <v>9156</v>
      </c>
      <c r="B4224" t="s">
        <v>88</v>
      </c>
      <c r="C4224" t="s">
        <v>234</v>
      </c>
      <c r="D4224" t="s">
        <v>4939</v>
      </c>
      <c r="E4224">
        <v>34</v>
      </c>
      <c r="F4224">
        <v>2</v>
      </c>
      <c r="G4224">
        <v>32</v>
      </c>
      <c r="H4224">
        <v>0</v>
      </c>
      <c r="I4224">
        <v>0</v>
      </c>
      <c r="J4224">
        <v>87</v>
      </c>
      <c r="K4224">
        <v>0</v>
      </c>
      <c r="L4224">
        <v>0</v>
      </c>
      <c r="M4224">
        <v>0</v>
      </c>
      <c r="N4224">
        <v>0</v>
      </c>
    </row>
    <row r="4225" spans="1:14" x14ac:dyDescent="0.2">
      <c r="A4225" t="s">
        <v>9157</v>
      </c>
      <c r="B4225" t="s">
        <v>88</v>
      </c>
      <c r="C4225" t="s">
        <v>234</v>
      </c>
      <c r="D4225" t="s">
        <v>4941</v>
      </c>
      <c r="E4225">
        <v>87</v>
      </c>
      <c r="F4225">
        <v>8</v>
      </c>
      <c r="G4225">
        <v>79</v>
      </c>
      <c r="H4225">
        <v>0</v>
      </c>
      <c r="I4225">
        <v>0</v>
      </c>
      <c r="J4225">
        <v>34</v>
      </c>
      <c r="K4225">
        <v>0</v>
      </c>
      <c r="L4225">
        <v>0</v>
      </c>
      <c r="M4225">
        <v>0</v>
      </c>
      <c r="N4225">
        <v>0</v>
      </c>
    </row>
    <row r="4226" spans="1:14" x14ac:dyDescent="0.2">
      <c r="A4226" t="s">
        <v>9158</v>
      </c>
      <c r="B4226" t="s">
        <v>88</v>
      </c>
      <c r="C4226" t="s">
        <v>234</v>
      </c>
      <c r="D4226" t="s">
        <v>4943</v>
      </c>
      <c r="E4226">
        <v>33</v>
      </c>
      <c r="F4226">
        <v>1</v>
      </c>
      <c r="G4226">
        <v>32</v>
      </c>
      <c r="H4226">
        <v>0</v>
      </c>
      <c r="I4226">
        <v>0</v>
      </c>
      <c r="J4226">
        <v>88</v>
      </c>
      <c r="K4226">
        <v>0</v>
      </c>
      <c r="L4226">
        <v>0</v>
      </c>
      <c r="M4226">
        <v>0</v>
      </c>
      <c r="N4226">
        <v>0</v>
      </c>
    </row>
    <row r="4227" spans="1:14" x14ac:dyDescent="0.2">
      <c r="A4227" t="s">
        <v>9159</v>
      </c>
      <c r="B4227" t="s">
        <v>88</v>
      </c>
      <c r="C4227" t="s">
        <v>234</v>
      </c>
      <c r="D4227" t="s">
        <v>4925</v>
      </c>
      <c r="E4227">
        <v>0</v>
      </c>
      <c r="F4227">
        <v>0</v>
      </c>
      <c r="G4227">
        <v>0</v>
      </c>
      <c r="H4227">
        <v>0</v>
      </c>
      <c r="I4227">
        <v>0</v>
      </c>
      <c r="J4227">
        <v>0</v>
      </c>
      <c r="K4227">
        <v>121</v>
      </c>
      <c r="L4227">
        <v>120</v>
      </c>
      <c r="M4227">
        <v>1</v>
      </c>
      <c r="N4227">
        <v>0</v>
      </c>
    </row>
    <row r="4228" spans="1:14" x14ac:dyDescent="0.2">
      <c r="A4228" t="s">
        <v>9160</v>
      </c>
      <c r="B4228" t="s">
        <v>88</v>
      </c>
      <c r="C4228" t="s">
        <v>234</v>
      </c>
      <c r="D4228" t="s">
        <v>4927</v>
      </c>
      <c r="E4228">
        <v>0</v>
      </c>
      <c r="F4228">
        <v>0</v>
      </c>
      <c r="G4228">
        <v>0</v>
      </c>
      <c r="H4228">
        <v>0</v>
      </c>
      <c r="I4228">
        <v>0</v>
      </c>
      <c r="J4228">
        <v>0</v>
      </c>
      <c r="K4228">
        <v>112</v>
      </c>
      <c r="L4228">
        <v>111</v>
      </c>
      <c r="M4228">
        <v>1</v>
      </c>
      <c r="N4228">
        <v>0</v>
      </c>
    </row>
    <row r="4229" spans="1:14" x14ac:dyDescent="0.2">
      <c r="A4229" t="s">
        <v>9161</v>
      </c>
      <c r="B4229" t="s">
        <v>88</v>
      </c>
      <c r="C4229" t="s">
        <v>235</v>
      </c>
      <c r="D4229" t="s">
        <v>4929</v>
      </c>
      <c r="E4229">
        <v>83</v>
      </c>
      <c r="F4229">
        <v>3</v>
      </c>
      <c r="G4229">
        <v>77</v>
      </c>
      <c r="H4229">
        <v>2</v>
      </c>
      <c r="I4229">
        <v>1</v>
      </c>
      <c r="J4229">
        <v>46</v>
      </c>
      <c r="K4229">
        <v>0</v>
      </c>
      <c r="L4229">
        <v>0</v>
      </c>
      <c r="M4229">
        <v>0</v>
      </c>
      <c r="N4229">
        <v>0</v>
      </c>
    </row>
    <row r="4230" spans="1:14" x14ac:dyDescent="0.2">
      <c r="A4230" t="s">
        <v>9162</v>
      </c>
      <c r="B4230" t="s">
        <v>88</v>
      </c>
      <c r="C4230" t="s">
        <v>235</v>
      </c>
      <c r="D4230" t="s">
        <v>4931</v>
      </c>
      <c r="E4230">
        <v>129</v>
      </c>
      <c r="F4230">
        <v>3</v>
      </c>
      <c r="G4230">
        <v>122</v>
      </c>
      <c r="H4230">
        <v>2</v>
      </c>
      <c r="I4230">
        <v>2</v>
      </c>
      <c r="J4230">
        <v>0</v>
      </c>
      <c r="K4230">
        <v>0</v>
      </c>
      <c r="L4230">
        <v>0</v>
      </c>
      <c r="M4230">
        <v>0</v>
      </c>
      <c r="N4230">
        <v>0</v>
      </c>
    </row>
    <row r="4231" spans="1:14" x14ac:dyDescent="0.2">
      <c r="A4231" t="s">
        <v>9163</v>
      </c>
      <c r="B4231" t="s">
        <v>88</v>
      </c>
      <c r="C4231" t="s">
        <v>235</v>
      </c>
      <c r="D4231" t="s">
        <v>4933</v>
      </c>
      <c r="E4231">
        <v>45</v>
      </c>
      <c r="F4231">
        <v>1</v>
      </c>
      <c r="G4231">
        <v>43</v>
      </c>
      <c r="H4231">
        <v>0</v>
      </c>
      <c r="I4231">
        <v>1</v>
      </c>
      <c r="J4231">
        <v>84</v>
      </c>
      <c r="K4231">
        <v>0</v>
      </c>
      <c r="L4231">
        <v>0</v>
      </c>
      <c r="M4231">
        <v>0</v>
      </c>
      <c r="N4231">
        <v>0</v>
      </c>
    </row>
    <row r="4232" spans="1:14" x14ac:dyDescent="0.2">
      <c r="A4232" t="s">
        <v>9164</v>
      </c>
      <c r="B4232" t="s">
        <v>88</v>
      </c>
      <c r="C4232" t="s">
        <v>235</v>
      </c>
      <c r="D4232" t="s">
        <v>4935</v>
      </c>
      <c r="E4232">
        <v>129</v>
      </c>
      <c r="F4232">
        <v>3</v>
      </c>
      <c r="G4232">
        <v>122</v>
      </c>
      <c r="H4232">
        <v>2</v>
      </c>
      <c r="I4232">
        <v>2</v>
      </c>
      <c r="J4232">
        <v>0</v>
      </c>
      <c r="K4232">
        <v>0</v>
      </c>
      <c r="L4232">
        <v>0</v>
      </c>
      <c r="M4232">
        <v>0</v>
      </c>
      <c r="N4232">
        <v>0</v>
      </c>
    </row>
    <row r="4233" spans="1:14" x14ac:dyDescent="0.2">
      <c r="A4233" t="s">
        <v>9165</v>
      </c>
      <c r="B4233" t="s">
        <v>88</v>
      </c>
      <c r="C4233" t="s">
        <v>235</v>
      </c>
      <c r="D4233" t="s">
        <v>4937</v>
      </c>
      <c r="E4233">
        <v>83</v>
      </c>
      <c r="F4233">
        <v>3</v>
      </c>
      <c r="G4233">
        <v>77</v>
      </c>
      <c r="H4233">
        <v>2</v>
      </c>
      <c r="I4233">
        <v>1</v>
      </c>
      <c r="J4233">
        <v>46</v>
      </c>
      <c r="K4233">
        <v>0</v>
      </c>
      <c r="L4233">
        <v>0</v>
      </c>
      <c r="M4233">
        <v>0</v>
      </c>
      <c r="N4233">
        <v>0</v>
      </c>
    </row>
    <row r="4234" spans="1:14" x14ac:dyDescent="0.2">
      <c r="A4234" t="s">
        <v>9166</v>
      </c>
      <c r="B4234" t="s">
        <v>88</v>
      </c>
      <c r="C4234" t="s">
        <v>235</v>
      </c>
      <c r="D4234" t="s">
        <v>4939</v>
      </c>
      <c r="E4234">
        <v>46</v>
      </c>
      <c r="F4234">
        <v>5</v>
      </c>
      <c r="G4234">
        <v>40</v>
      </c>
      <c r="H4234">
        <v>0</v>
      </c>
      <c r="I4234">
        <v>1</v>
      </c>
      <c r="J4234">
        <v>83</v>
      </c>
      <c r="K4234">
        <v>0</v>
      </c>
      <c r="L4234">
        <v>0</v>
      </c>
      <c r="M4234">
        <v>0</v>
      </c>
      <c r="N4234">
        <v>0</v>
      </c>
    </row>
    <row r="4235" spans="1:14" x14ac:dyDescent="0.2">
      <c r="A4235" t="s">
        <v>9167</v>
      </c>
      <c r="B4235" t="s">
        <v>88</v>
      </c>
      <c r="C4235" t="s">
        <v>235</v>
      </c>
      <c r="D4235" t="s">
        <v>4941</v>
      </c>
      <c r="E4235">
        <v>83</v>
      </c>
      <c r="F4235">
        <v>2</v>
      </c>
      <c r="G4235">
        <v>78</v>
      </c>
      <c r="H4235">
        <v>2</v>
      </c>
      <c r="I4235">
        <v>1</v>
      </c>
      <c r="J4235">
        <v>46</v>
      </c>
      <c r="K4235">
        <v>0</v>
      </c>
      <c r="L4235">
        <v>0</v>
      </c>
      <c r="M4235">
        <v>0</v>
      </c>
      <c r="N4235">
        <v>0</v>
      </c>
    </row>
    <row r="4236" spans="1:14" x14ac:dyDescent="0.2">
      <c r="A4236" t="s">
        <v>9168</v>
      </c>
      <c r="B4236" t="s">
        <v>88</v>
      </c>
      <c r="C4236" t="s">
        <v>235</v>
      </c>
      <c r="D4236" t="s">
        <v>4943</v>
      </c>
      <c r="E4236">
        <v>45</v>
      </c>
      <c r="F4236">
        <v>1</v>
      </c>
      <c r="G4236">
        <v>43</v>
      </c>
      <c r="H4236">
        <v>0</v>
      </c>
      <c r="I4236">
        <v>1</v>
      </c>
      <c r="J4236">
        <v>84</v>
      </c>
      <c r="K4236">
        <v>0</v>
      </c>
      <c r="L4236">
        <v>0</v>
      </c>
      <c r="M4236">
        <v>0</v>
      </c>
      <c r="N4236">
        <v>0</v>
      </c>
    </row>
    <row r="4237" spans="1:14" x14ac:dyDescent="0.2">
      <c r="A4237" t="s">
        <v>9169</v>
      </c>
      <c r="B4237" t="s">
        <v>88</v>
      </c>
      <c r="C4237" t="s">
        <v>235</v>
      </c>
      <c r="D4237" t="s">
        <v>4925</v>
      </c>
      <c r="E4237">
        <v>0</v>
      </c>
      <c r="F4237">
        <v>0</v>
      </c>
      <c r="G4237">
        <v>0</v>
      </c>
      <c r="H4237">
        <v>0</v>
      </c>
      <c r="I4237">
        <v>0</v>
      </c>
      <c r="J4237">
        <v>0</v>
      </c>
      <c r="K4237">
        <v>129</v>
      </c>
      <c r="L4237">
        <v>125</v>
      </c>
      <c r="M4237">
        <v>4</v>
      </c>
      <c r="N4237">
        <v>0</v>
      </c>
    </row>
    <row r="4238" spans="1:14" x14ac:dyDescent="0.2">
      <c r="A4238" t="s">
        <v>9170</v>
      </c>
      <c r="B4238" t="s">
        <v>88</v>
      </c>
      <c r="C4238" t="s">
        <v>235</v>
      </c>
      <c r="D4238" t="s">
        <v>4927</v>
      </c>
      <c r="E4238">
        <v>0</v>
      </c>
      <c r="F4238">
        <v>0</v>
      </c>
      <c r="G4238">
        <v>0</v>
      </c>
      <c r="H4238">
        <v>0</v>
      </c>
      <c r="I4238">
        <v>0</v>
      </c>
      <c r="J4238">
        <v>0</v>
      </c>
      <c r="K4238">
        <v>127</v>
      </c>
      <c r="L4238">
        <v>123</v>
      </c>
      <c r="M4238">
        <v>4</v>
      </c>
      <c r="N4238">
        <v>0</v>
      </c>
    </row>
    <row r="4239" spans="1:14" x14ac:dyDescent="0.2">
      <c r="A4239" t="s">
        <v>9171</v>
      </c>
      <c r="B4239" t="s">
        <v>88</v>
      </c>
      <c r="C4239" t="s">
        <v>236</v>
      </c>
      <c r="D4239" t="s">
        <v>4929</v>
      </c>
      <c r="E4239">
        <v>48</v>
      </c>
      <c r="F4239">
        <v>6</v>
      </c>
      <c r="G4239">
        <v>42</v>
      </c>
      <c r="H4239">
        <v>0</v>
      </c>
      <c r="I4239">
        <v>0</v>
      </c>
      <c r="J4239">
        <v>14</v>
      </c>
      <c r="K4239">
        <v>0</v>
      </c>
      <c r="L4239">
        <v>0</v>
      </c>
      <c r="M4239">
        <v>0</v>
      </c>
      <c r="N4239">
        <v>0</v>
      </c>
    </row>
    <row r="4240" spans="1:14" x14ac:dyDescent="0.2">
      <c r="A4240" t="s">
        <v>9172</v>
      </c>
      <c r="B4240" t="s">
        <v>88</v>
      </c>
      <c r="C4240" t="s">
        <v>236</v>
      </c>
      <c r="D4240" t="s">
        <v>4931</v>
      </c>
      <c r="E4240">
        <v>62</v>
      </c>
      <c r="F4240">
        <v>6</v>
      </c>
      <c r="G4240">
        <v>56</v>
      </c>
      <c r="H4240">
        <v>0</v>
      </c>
      <c r="I4240">
        <v>0</v>
      </c>
      <c r="J4240">
        <v>0</v>
      </c>
      <c r="K4240">
        <v>0</v>
      </c>
      <c r="L4240">
        <v>0</v>
      </c>
      <c r="M4240">
        <v>0</v>
      </c>
      <c r="N4240">
        <v>0</v>
      </c>
    </row>
    <row r="4241" spans="1:14" x14ac:dyDescent="0.2">
      <c r="A4241" t="s">
        <v>9173</v>
      </c>
      <c r="B4241" t="s">
        <v>88</v>
      </c>
      <c r="C4241" t="s">
        <v>236</v>
      </c>
      <c r="D4241" t="s">
        <v>4933</v>
      </c>
      <c r="E4241">
        <v>13</v>
      </c>
      <c r="F4241">
        <v>1</v>
      </c>
      <c r="G4241">
        <v>12</v>
      </c>
      <c r="H4241">
        <v>0</v>
      </c>
      <c r="I4241">
        <v>0</v>
      </c>
      <c r="J4241">
        <v>49</v>
      </c>
      <c r="K4241">
        <v>0</v>
      </c>
      <c r="L4241">
        <v>0</v>
      </c>
      <c r="M4241">
        <v>0</v>
      </c>
      <c r="N4241">
        <v>0</v>
      </c>
    </row>
    <row r="4242" spans="1:14" x14ac:dyDescent="0.2">
      <c r="A4242" t="s">
        <v>9174</v>
      </c>
      <c r="B4242" t="s">
        <v>88</v>
      </c>
      <c r="C4242" t="s">
        <v>236</v>
      </c>
      <c r="D4242" t="s">
        <v>4935</v>
      </c>
      <c r="E4242">
        <v>62</v>
      </c>
      <c r="F4242">
        <v>6</v>
      </c>
      <c r="G4242">
        <v>56</v>
      </c>
      <c r="H4242">
        <v>0</v>
      </c>
      <c r="I4242">
        <v>0</v>
      </c>
      <c r="J4242">
        <v>0</v>
      </c>
      <c r="K4242">
        <v>0</v>
      </c>
      <c r="L4242">
        <v>0</v>
      </c>
      <c r="M4242">
        <v>0</v>
      </c>
      <c r="N4242">
        <v>0</v>
      </c>
    </row>
    <row r="4243" spans="1:14" x14ac:dyDescent="0.2">
      <c r="A4243" t="s">
        <v>9175</v>
      </c>
      <c r="B4243" t="s">
        <v>88</v>
      </c>
      <c r="C4243" t="s">
        <v>236</v>
      </c>
      <c r="D4243" t="s">
        <v>4937</v>
      </c>
      <c r="E4243">
        <v>48</v>
      </c>
      <c r="F4243">
        <v>6</v>
      </c>
      <c r="G4243">
        <v>42</v>
      </c>
      <c r="H4243">
        <v>0</v>
      </c>
      <c r="I4243">
        <v>0</v>
      </c>
      <c r="J4243">
        <v>14</v>
      </c>
      <c r="K4243">
        <v>0</v>
      </c>
      <c r="L4243">
        <v>0</v>
      </c>
      <c r="M4243">
        <v>0</v>
      </c>
      <c r="N4243">
        <v>0</v>
      </c>
    </row>
    <row r="4244" spans="1:14" x14ac:dyDescent="0.2">
      <c r="A4244" t="s">
        <v>9176</v>
      </c>
      <c r="B4244" t="s">
        <v>88</v>
      </c>
      <c r="C4244" t="s">
        <v>236</v>
      </c>
      <c r="D4244" t="s">
        <v>4939</v>
      </c>
      <c r="E4244">
        <v>14</v>
      </c>
      <c r="F4244">
        <v>2</v>
      </c>
      <c r="G4244">
        <v>12</v>
      </c>
      <c r="H4244">
        <v>0</v>
      </c>
      <c r="I4244">
        <v>0</v>
      </c>
      <c r="J4244">
        <v>48</v>
      </c>
      <c r="K4244">
        <v>0</v>
      </c>
      <c r="L4244">
        <v>0</v>
      </c>
      <c r="M4244">
        <v>0</v>
      </c>
      <c r="N4244">
        <v>0</v>
      </c>
    </row>
    <row r="4245" spans="1:14" x14ac:dyDescent="0.2">
      <c r="A4245" t="s">
        <v>9177</v>
      </c>
      <c r="B4245" t="s">
        <v>88</v>
      </c>
      <c r="C4245" t="s">
        <v>236</v>
      </c>
      <c r="D4245" t="s">
        <v>4941</v>
      </c>
      <c r="E4245">
        <v>48</v>
      </c>
      <c r="F4245">
        <v>4</v>
      </c>
      <c r="G4245">
        <v>44</v>
      </c>
      <c r="H4245">
        <v>0</v>
      </c>
      <c r="I4245">
        <v>0</v>
      </c>
      <c r="J4245">
        <v>14</v>
      </c>
      <c r="K4245">
        <v>0</v>
      </c>
      <c r="L4245">
        <v>0</v>
      </c>
      <c r="M4245">
        <v>0</v>
      </c>
      <c r="N4245">
        <v>0</v>
      </c>
    </row>
    <row r="4246" spans="1:14" x14ac:dyDescent="0.2">
      <c r="A4246" t="s">
        <v>9178</v>
      </c>
      <c r="B4246" t="s">
        <v>88</v>
      </c>
      <c r="C4246" t="s">
        <v>236</v>
      </c>
      <c r="D4246" t="s">
        <v>4943</v>
      </c>
      <c r="E4246">
        <v>13</v>
      </c>
      <c r="F4246">
        <v>1</v>
      </c>
      <c r="G4246">
        <v>12</v>
      </c>
      <c r="H4246">
        <v>0</v>
      </c>
      <c r="I4246">
        <v>0</v>
      </c>
      <c r="J4246">
        <v>49</v>
      </c>
      <c r="K4246">
        <v>0</v>
      </c>
      <c r="L4246">
        <v>0</v>
      </c>
      <c r="M4246">
        <v>0</v>
      </c>
      <c r="N4246">
        <v>0</v>
      </c>
    </row>
    <row r="4247" spans="1:14" x14ac:dyDescent="0.2">
      <c r="A4247" t="s">
        <v>9179</v>
      </c>
      <c r="B4247" t="s">
        <v>88</v>
      </c>
      <c r="C4247" t="s">
        <v>236</v>
      </c>
      <c r="D4247" t="s">
        <v>4925</v>
      </c>
      <c r="E4247">
        <v>0</v>
      </c>
      <c r="F4247">
        <v>0</v>
      </c>
      <c r="G4247">
        <v>0</v>
      </c>
      <c r="H4247">
        <v>0</v>
      </c>
      <c r="I4247">
        <v>0</v>
      </c>
      <c r="J4247">
        <v>0</v>
      </c>
      <c r="K4247">
        <v>62</v>
      </c>
      <c r="L4247">
        <v>61</v>
      </c>
      <c r="M4247">
        <v>1</v>
      </c>
      <c r="N4247">
        <v>0</v>
      </c>
    </row>
    <row r="4248" spans="1:14" x14ac:dyDescent="0.2">
      <c r="A4248" t="s">
        <v>9180</v>
      </c>
      <c r="B4248" t="s">
        <v>88</v>
      </c>
      <c r="C4248" t="s">
        <v>236</v>
      </c>
      <c r="D4248" t="s">
        <v>4927</v>
      </c>
      <c r="E4248">
        <v>0</v>
      </c>
      <c r="F4248">
        <v>0</v>
      </c>
      <c r="G4248">
        <v>0</v>
      </c>
      <c r="H4248">
        <v>0</v>
      </c>
      <c r="I4248">
        <v>0</v>
      </c>
      <c r="J4248">
        <v>0</v>
      </c>
      <c r="K4248">
        <v>59</v>
      </c>
      <c r="L4248">
        <v>58</v>
      </c>
      <c r="M4248">
        <v>1</v>
      </c>
      <c r="N4248">
        <v>0</v>
      </c>
    </row>
    <row r="4249" spans="1:14" x14ac:dyDescent="0.2">
      <c r="A4249" t="s">
        <v>9181</v>
      </c>
      <c r="B4249" t="s">
        <v>88</v>
      </c>
      <c r="C4249" t="s">
        <v>237</v>
      </c>
      <c r="D4249" t="s">
        <v>4929</v>
      </c>
      <c r="E4249">
        <v>53</v>
      </c>
      <c r="F4249">
        <v>14</v>
      </c>
      <c r="G4249">
        <v>37</v>
      </c>
      <c r="H4249">
        <v>2</v>
      </c>
      <c r="I4249">
        <v>0</v>
      </c>
      <c r="J4249">
        <v>35</v>
      </c>
      <c r="K4249">
        <v>0</v>
      </c>
      <c r="L4249">
        <v>0</v>
      </c>
      <c r="M4249">
        <v>0</v>
      </c>
      <c r="N4249">
        <v>0</v>
      </c>
    </row>
    <row r="4250" spans="1:14" x14ac:dyDescent="0.2">
      <c r="A4250" t="s">
        <v>9182</v>
      </c>
      <c r="B4250" t="s">
        <v>88</v>
      </c>
      <c r="C4250" t="s">
        <v>237</v>
      </c>
      <c r="D4250" t="s">
        <v>4931</v>
      </c>
      <c r="E4250">
        <v>88</v>
      </c>
      <c r="F4250">
        <v>17</v>
      </c>
      <c r="G4250">
        <v>67</v>
      </c>
      <c r="H4250">
        <v>3</v>
      </c>
      <c r="I4250">
        <v>1</v>
      </c>
      <c r="J4250">
        <v>0</v>
      </c>
      <c r="K4250">
        <v>0</v>
      </c>
      <c r="L4250">
        <v>0</v>
      </c>
      <c r="M4250">
        <v>0</v>
      </c>
      <c r="N4250">
        <v>0</v>
      </c>
    </row>
    <row r="4251" spans="1:14" x14ac:dyDescent="0.2">
      <c r="A4251" t="s">
        <v>9183</v>
      </c>
      <c r="B4251" t="s">
        <v>88</v>
      </c>
      <c r="C4251" t="s">
        <v>237</v>
      </c>
      <c r="D4251" t="s">
        <v>4933</v>
      </c>
      <c r="E4251">
        <v>29</v>
      </c>
      <c r="F4251">
        <v>4</v>
      </c>
      <c r="G4251">
        <v>25</v>
      </c>
      <c r="H4251">
        <v>0</v>
      </c>
      <c r="I4251">
        <v>0</v>
      </c>
      <c r="J4251">
        <v>59</v>
      </c>
      <c r="K4251">
        <v>0</v>
      </c>
      <c r="L4251">
        <v>0</v>
      </c>
      <c r="M4251">
        <v>0</v>
      </c>
      <c r="N4251">
        <v>0</v>
      </c>
    </row>
    <row r="4252" spans="1:14" x14ac:dyDescent="0.2">
      <c r="A4252" t="s">
        <v>9184</v>
      </c>
      <c r="B4252" t="s">
        <v>88</v>
      </c>
      <c r="C4252" t="s">
        <v>237</v>
      </c>
      <c r="D4252" t="s">
        <v>4935</v>
      </c>
      <c r="E4252">
        <v>88</v>
      </c>
      <c r="F4252">
        <v>17</v>
      </c>
      <c r="G4252">
        <v>67</v>
      </c>
      <c r="H4252">
        <v>3</v>
      </c>
      <c r="I4252">
        <v>1</v>
      </c>
      <c r="J4252">
        <v>0</v>
      </c>
      <c r="K4252">
        <v>0</v>
      </c>
      <c r="L4252">
        <v>0</v>
      </c>
      <c r="M4252">
        <v>0</v>
      </c>
      <c r="N4252">
        <v>0</v>
      </c>
    </row>
    <row r="4253" spans="1:14" x14ac:dyDescent="0.2">
      <c r="A4253" t="s">
        <v>9185</v>
      </c>
      <c r="B4253" t="s">
        <v>88</v>
      </c>
      <c r="C4253" t="s">
        <v>237</v>
      </c>
      <c r="D4253" t="s">
        <v>4937</v>
      </c>
      <c r="E4253">
        <v>53</v>
      </c>
      <c r="F4253">
        <v>14</v>
      </c>
      <c r="G4253">
        <v>37</v>
      </c>
      <c r="H4253">
        <v>1</v>
      </c>
      <c r="I4253">
        <v>1</v>
      </c>
      <c r="J4253">
        <v>35</v>
      </c>
      <c r="K4253">
        <v>0</v>
      </c>
      <c r="L4253">
        <v>0</v>
      </c>
      <c r="M4253">
        <v>0</v>
      </c>
      <c r="N4253">
        <v>0</v>
      </c>
    </row>
    <row r="4254" spans="1:14" x14ac:dyDescent="0.2">
      <c r="A4254" t="s">
        <v>9186</v>
      </c>
      <c r="B4254" t="s">
        <v>88</v>
      </c>
      <c r="C4254" t="s">
        <v>237</v>
      </c>
      <c r="D4254" t="s">
        <v>4939</v>
      </c>
      <c r="E4254">
        <v>35</v>
      </c>
      <c r="F4254">
        <v>8</v>
      </c>
      <c r="G4254">
        <v>25</v>
      </c>
      <c r="H4254">
        <v>2</v>
      </c>
      <c r="I4254">
        <v>0</v>
      </c>
      <c r="J4254">
        <v>53</v>
      </c>
      <c r="K4254">
        <v>0</v>
      </c>
      <c r="L4254">
        <v>0</v>
      </c>
      <c r="M4254">
        <v>0</v>
      </c>
      <c r="N4254">
        <v>0</v>
      </c>
    </row>
    <row r="4255" spans="1:14" x14ac:dyDescent="0.2">
      <c r="A4255" t="s">
        <v>9187</v>
      </c>
      <c r="B4255" t="s">
        <v>88</v>
      </c>
      <c r="C4255" t="s">
        <v>237</v>
      </c>
      <c r="D4255" t="s">
        <v>4941</v>
      </c>
      <c r="E4255">
        <v>53</v>
      </c>
      <c r="F4255">
        <v>13</v>
      </c>
      <c r="G4255">
        <v>38</v>
      </c>
      <c r="H4255">
        <v>1</v>
      </c>
      <c r="I4255">
        <v>1</v>
      </c>
      <c r="J4255">
        <v>35</v>
      </c>
      <c r="K4255">
        <v>0</v>
      </c>
      <c r="L4255">
        <v>0</v>
      </c>
      <c r="M4255">
        <v>0</v>
      </c>
      <c r="N4255">
        <v>0</v>
      </c>
    </row>
    <row r="4256" spans="1:14" x14ac:dyDescent="0.2">
      <c r="A4256" t="s">
        <v>9188</v>
      </c>
      <c r="B4256" t="s">
        <v>88</v>
      </c>
      <c r="C4256" t="s">
        <v>237</v>
      </c>
      <c r="D4256" t="s">
        <v>4943</v>
      </c>
      <c r="E4256">
        <v>32</v>
      </c>
      <c r="F4256">
        <v>4</v>
      </c>
      <c r="G4256">
        <v>27</v>
      </c>
      <c r="H4256">
        <v>1</v>
      </c>
      <c r="I4256">
        <v>0</v>
      </c>
      <c r="J4256">
        <v>56</v>
      </c>
      <c r="K4256">
        <v>0</v>
      </c>
      <c r="L4256">
        <v>0</v>
      </c>
      <c r="M4256">
        <v>0</v>
      </c>
      <c r="N4256">
        <v>0</v>
      </c>
    </row>
    <row r="4257" spans="1:14" x14ac:dyDescent="0.2">
      <c r="A4257" t="s">
        <v>9189</v>
      </c>
      <c r="B4257" t="s">
        <v>88</v>
      </c>
      <c r="C4257" t="s">
        <v>237</v>
      </c>
      <c r="D4257" t="s">
        <v>4925</v>
      </c>
      <c r="E4257">
        <v>0</v>
      </c>
      <c r="F4257">
        <v>0</v>
      </c>
      <c r="G4257">
        <v>0</v>
      </c>
      <c r="H4257">
        <v>0</v>
      </c>
      <c r="I4257">
        <v>0</v>
      </c>
      <c r="J4257">
        <v>0</v>
      </c>
      <c r="K4257">
        <v>88</v>
      </c>
      <c r="L4257">
        <v>88</v>
      </c>
      <c r="M4257">
        <v>0</v>
      </c>
      <c r="N4257">
        <v>0</v>
      </c>
    </row>
    <row r="4258" spans="1:14" x14ac:dyDescent="0.2">
      <c r="A4258" t="s">
        <v>9190</v>
      </c>
      <c r="B4258" t="s">
        <v>88</v>
      </c>
      <c r="C4258" t="s">
        <v>237</v>
      </c>
      <c r="D4258" t="s">
        <v>4927</v>
      </c>
      <c r="E4258">
        <v>0</v>
      </c>
      <c r="F4258">
        <v>0</v>
      </c>
      <c r="G4258">
        <v>0</v>
      </c>
      <c r="H4258">
        <v>0</v>
      </c>
      <c r="I4258">
        <v>0</v>
      </c>
      <c r="J4258">
        <v>0</v>
      </c>
      <c r="K4258">
        <v>80</v>
      </c>
      <c r="L4258">
        <v>80</v>
      </c>
      <c r="M4258">
        <v>0</v>
      </c>
      <c r="N4258">
        <v>0</v>
      </c>
    </row>
    <row r="4259" spans="1:14" x14ac:dyDescent="0.2">
      <c r="A4259" t="s">
        <v>9191</v>
      </c>
      <c r="B4259" t="s">
        <v>88</v>
      </c>
      <c r="C4259" t="s">
        <v>238</v>
      </c>
      <c r="D4259" t="s">
        <v>4929</v>
      </c>
      <c r="E4259">
        <v>37</v>
      </c>
      <c r="F4259">
        <v>7</v>
      </c>
      <c r="G4259">
        <v>30</v>
      </c>
      <c r="H4259">
        <v>0</v>
      </c>
      <c r="I4259">
        <v>0</v>
      </c>
      <c r="J4259">
        <v>13</v>
      </c>
      <c r="K4259">
        <v>0</v>
      </c>
      <c r="L4259">
        <v>0</v>
      </c>
      <c r="M4259">
        <v>0</v>
      </c>
      <c r="N4259">
        <v>0</v>
      </c>
    </row>
    <row r="4260" spans="1:14" x14ac:dyDescent="0.2">
      <c r="A4260" t="s">
        <v>9192</v>
      </c>
      <c r="B4260" t="s">
        <v>88</v>
      </c>
      <c r="C4260" t="s">
        <v>238</v>
      </c>
      <c r="D4260" t="s">
        <v>4931</v>
      </c>
      <c r="E4260">
        <v>50</v>
      </c>
      <c r="F4260">
        <v>9</v>
      </c>
      <c r="G4260">
        <v>41</v>
      </c>
      <c r="H4260">
        <v>0</v>
      </c>
      <c r="I4260">
        <v>0</v>
      </c>
      <c r="J4260">
        <v>0</v>
      </c>
      <c r="K4260">
        <v>0</v>
      </c>
      <c r="L4260">
        <v>0</v>
      </c>
      <c r="M4260">
        <v>0</v>
      </c>
      <c r="N4260">
        <v>0</v>
      </c>
    </row>
    <row r="4261" spans="1:14" x14ac:dyDescent="0.2">
      <c r="A4261" t="s">
        <v>9193</v>
      </c>
      <c r="B4261" t="s">
        <v>88</v>
      </c>
      <c r="C4261" t="s">
        <v>238</v>
      </c>
      <c r="D4261" t="s">
        <v>4933</v>
      </c>
      <c r="E4261">
        <v>13</v>
      </c>
      <c r="F4261">
        <v>3</v>
      </c>
      <c r="G4261">
        <v>10</v>
      </c>
      <c r="H4261">
        <v>0</v>
      </c>
      <c r="I4261">
        <v>0</v>
      </c>
      <c r="J4261">
        <v>37</v>
      </c>
      <c r="K4261">
        <v>0</v>
      </c>
      <c r="L4261">
        <v>0</v>
      </c>
      <c r="M4261">
        <v>0</v>
      </c>
      <c r="N4261">
        <v>0</v>
      </c>
    </row>
    <row r="4262" spans="1:14" x14ac:dyDescent="0.2">
      <c r="A4262" t="s">
        <v>9194</v>
      </c>
      <c r="B4262" t="s">
        <v>88</v>
      </c>
      <c r="C4262" t="s">
        <v>238</v>
      </c>
      <c r="D4262" t="s">
        <v>4935</v>
      </c>
      <c r="E4262">
        <v>50</v>
      </c>
      <c r="F4262">
        <v>9</v>
      </c>
      <c r="G4262">
        <v>41</v>
      </c>
      <c r="H4262">
        <v>0</v>
      </c>
      <c r="I4262">
        <v>0</v>
      </c>
      <c r="J4262">
        <v>0</v>
      </c>
      <c r="K4262">
        <v>0</v>
      </c>
      <c r="L4262">
        <v>0</v>
      </c>
      <c r="M4262">
        <v>0</v>
      </c>
      <c r="N4262">
        <v>0</v>
      </c>
    </row>
    <row r="4263" spans="1:14" x14ac:dyDescent="0.2">
      <c r="A4263" t="s">
        <v>9195</v>
      </c>
      <c r="B4263" t="s">
        <v>88</v>
      </c>
      <c r="C4263" t="s">
        <v>238</v>
      </c>
      <c r="D4263" t="s">
        <v>4937</v>
      </c>
      <c r="E4263">
        <v>37</v>
      </c>
      <c r="F4263">
        <v>6</v>
      </c>
      <c r="G4263">
        <v>31</v>
      </c>
      <c r="H4263">
        <v>0</v>
      </c>
      <c r="I4263">
        <v>0</v>
      </c>
      <c r="J4263">
        <v>13</v>
      </c>
      <c r="K4263">
        <v>0</v>
      </c>
      <c r="L4263">
        <v>0</v>
      </c>
      <c r="M4263">
        <v>0</v>
      </c>
      <c r="N4263">
        <v>0</v>
      </c>
    </row>
    <row r="4264" spans="1:14" x14ac:dyDescent="0.2">
      <c r="A4264" t="s">
        <v>9196</v>
      </c>
      <c r="B4264" t="s">
        <v>88</v>
      </c>
      <c r="C4264" t="s">
        <v>238</v>
      </c>
      <c r="D4264" t="s">
        <v>4939</v>
      </c>
      <c r="E4264">
        <v>13</v>
      </c>
      <c r="F4264">
        <v>3</v>
      </c>
      <c r="G4264">
        <v>10</v>
      </c>
      <c r="H4264">
        <v>0</v>
      </c>
      <c r="I4264">
        <v>0</v>
      </c>
      <c r="J4264">
        <v>37</v>
      </c>
      <c r="K4264">
        <v>0</v>
      </c>
      <c r="L4264">
        <v>0</v>
      </c>
      <c r="M4264">
        <v>0</v>
      </c>
      <c r="N4264">
        <v>0</v>
      </c>
    </row>
    <row r="4265" spans="1:14" x14ac:dyDescent="0.2">
      <c r="A4265" t="s">
        <v>9197</v>
      </c>
      <c r="B4265" t="s">
        <v>88</v>
      </c>
      <c r="C4265" t="s">
        <v>238</v>
      </c>
      <c r="D4265" t="s">
        <v>4941</v>
      </c>
      <c r="E4265">
        <v>37</v>
      </c>
      <c r="F4265">
        <v>6</v>
      </c>
      <c r="G4265">
        <v>31</v>
      </c>
      <c r="H4265">
        <v>0</v>
      </c>
      <c r="I4265">
        <v>0</v>
      </c>
      <c r="J4265">
        <v>13</v>
      </c>
      <c r="K4265">
        <v>0</v>
      </c>
      <c r="L4265">
        <v>0</v>
      </c>
      <c r="M4265">
        <v>0</v>
      </c>
      <c r="N4265">
        <v>0</v>
      </c>
    </row>
    <row r="4266" spans="1:14" x14ac:dyDescent="0.2">
      <c r="A4266" t="s">
        <v>9198</v>
      </c>
      <c r="B4266" t="s">
        <v>88</v>
      </c>
      <c r="C4266" t="s">
        <v>238</v>
      </c>
      <c r="D4266" t="s">
        <v>4943</v>
      </c>
      <c r="E4266">
        <v>13</v>
      </c>
      <c r="F4266">
        <v>3</v>
      </c>
      <c r="G4266">
        <v>10</v>
      </c>
      <c r="H4266">
        <v>0</v>
      </c>
      <c r="I4266">
        <v>0</v>
      </c>
      <c r="J4266">
        <v>37</v>
      </c>
      <c r="K4266">
        <v>0</v>
      </c>
      <c r="L4266">
        <v>0</v>
      </c>
      <c r="M4266">
        <v>0</v>
      </c>
      <c r="N4266">
        <v>0</v>
      </c>
    </row>
    <row r="4267" spans="1:14" x14ac:dyDescent="0.2">
      <c r="A4267" t="s">
        <v>9199</v>
      </c>
      <c r="B4267" t="s">
        <v>88</v>
      </c>
      <c r="C4267" t="s">
        <v>238</v>
      </c>
      <c r="D4267" t="s">
        <v>4925</v>
      </c>
      <c r="E4267">
        <v>0</v>
      </c>
      <c r="F4267">
        <v>0</v>
      </c>
      <c r="G4267">
        <v>0</v>
      </c>
      <c r="H4267">
        <v>0</v>
      </c>
      <c r="I4267">
        <v>0</v>
      </c>
      <c r="J4267">
        <v>0</v>
      </c>
      <c r="K4267">
        <v>50</v>
      </c>
      <c r="L4267">
        <v>50</v>
      </c>
      <c r="M4267">
        <v>0</v>
      </c>
      <c r="N4267">
        <v>0</v>
      </c>
    </row>
    <row r="4268" spans="1:14" x14ac:dyDescent="0.2">
      <c r="A4268" t="s">
        <v>9200</v>
      </c>
      <c r="B4268" t="s">
        <v>88</v>
      </c>
      <c r="C4268" t="s">
        <v>238</v>
      </c>
      <c r="D4268" t="s">
        <v>4927</v>
      </c>
      <c r="E4268">
        <v>0</v>
      </c>
      <c r="F4268">
        <v>0</v>
      </c>
      <c r="G4268">
        <v>0</v>
      </c>
      <c r="H4268">
        <v>0</v>
      </c>
      <c r="I4268">
        <v>0</v>
      </c>
      <c r="J4268">
        <v>0</v>
      </c>
      <c r="K4268">
        <v>42</v>
      </c>
      <c r="L4268">
        <v>42</v>
      </c>
      <c r="M4268">
        <v>0</v>
      </c>
      <c r="N4268">
        <v>0</v>
      </c>
    </row>
    <row r="4269" spans="1:14" x14ac:dyDescent="0.2">
      <c r="A4269" t="s">
        <v>9201</v>
      </c>
      <c r="B4269" t="s">
        <v>88</v>
      </c>
      <c r="C4269" t="s">
        <v>239</v>
      </c>
      <c r="D4269" t="s">
        <v>4929</v>
      </c>
      <c r="E4269">
        <v>34</v>
      </c>
      <c r="F4269">
        <v>1</v>
      </c>
      <c r="G4269">
        <v>32</v>
      </c>
      <c r="H4269">
        <v>1</v>
      </c>
      <c r="I4269">
        <v>0</v>
      </c>
      <c r="J4269">
        <v>28</v>
      </c>
      <c r="K4269">
        <v>0</v>
      </c>
      <c r="L4269">
        <v>0</v>
      </c>
      <c r="M4269">
        <v>0</v>
      </c>
      <c r="N4269">
        <v>0</v>
      </c>
    </row>
    <row r="4270" spans="1:14" x14ac:dyDescent="0.2">
      <c r="A4270" t="s">
        <v>9202</v>
      </c>
      <c r="B4270" t="s">
        <v>88</v>
      </c>
      <c r="C4270" t="s">
        <v>239</v>
      </c>
      <c r="D4270" t="s">
        <v>4931</v>
      </c>
      <c r="E4270">
        <v>62</v>
      </c>
      <c r="F4270">
        <v>4</v>
      </c>
      <c r="G4270">
        <v>55</v>
      </c>
      <c r="H4270">
        <v>3</v>
      </c>
      <c r="I4270">
        <v>0</v>
      </c>
      <c r="J4270">
        <v>0</v>
      </c>
      <c r="K4270">
        <v>0</v>
      </c>
      <c r="L4270">
        <v>0</v>
      </c>
      <c r="M4270">
        <v>0</v>
      </c>
      <c r="N4270">
        <v>0</v>
      </c>
    </row>
    <row r="4271" spans="1:14" x14ac:dyDescent="0.2">
      <c r="A4271" t="s">
        <v>9203</v>
      </c>
      <c r="B4271" t="s">
        <v>88</v>
      </c>
      <c r="C4271" t="s">
        <v>239</v>
      </c>
      <c r="D4271" t="s">
        <v>4933</v>
      </c>
      <c r="E4271">
        <v>25</v>
      </c>
      <c r="F4271">
        <v>3</v>
      </c>
      <c r="G4271">
        <v>21</v>
      </c>
      <c r="H4271">
        <v>1</v>
      </c>
      <c r="I4271">
        <v>0</v>
      </c>
      <c r="J4271">
        <v>37</v>
      </c>
      <c r="K4271">
        <v>0</v>
      </c>
      <c r="L4271">
        <v>0</v>
      </c>
      <c r="M4271">
        <v>0</v>
      </c>
      <c r="N4271">
        <v>0</v>
      </c>
    </row>
    <row r="4272" spans="1:14" x14ac:dyDescent="0.2">
      <c r="A4272" t="s">
        <v>9204</v>
      </c>
      <c r="B4272" t="s">
        <v>88</v>
      </c>
      <c r="C4272" t="s">
        <v>239</v>
      </c>
      <c r="D4272" t="s">
        <v>4935</v>
      </c>
      <c r="E4272">
        <v>62</v>
      </c>
      <c r="F4272">
        <v>4</v>
      </c>
      <c r="G4272">
        <v>55</v>
      </c>
      <c r="H4272">
        <v>3</v>
      </c>
      <c r="I4272">
        <v>0</v>
      </c>
      <c r="J4272">
        <v>0</v>
      </c>
      <c r="K4272">
        <v>0</v>
      </c>
      <c r="L4272">
        <v>0</v>
      </c>
      <c r="M4272">
        <v>0</v>
      </c>
      <c r="N4272">
        <v>0</v>
      </c>
    </row>
    <row r="4273" spans="1:14" x14ac:dyDescent="0.2">
      <c r="A4273" t="s">
        <v>9205</v>
      </c>
      <c r="B4273" t="s">
        <v>88</v>
      </c>
      <c r="C4273" t="s">
        <v>239</v>
      </c>
      <c r="D4273" t="s">
        <v>4937</v>
      </c>
      <c r="E4273">
        <v>34</v>
      </c>
      <c r="F4273">
        <v>1</v>
      </c>
      <c r="G4273">
        <v>32</v>
      </c>
      <c r="H4273">
        <v>1</v>
      </c>
      <c r="I4273">
        <v>0</v>
      </c>
      <c r="J4273">
        <v>28</v>
      </c>
      <c r="K4273">
        <v>0</v>
      </c>
      <c r="L4273">
        <v>0</v>
      </c>
      <c r="M4273">
        <v>0</v>
      </c>
      <c r="N4273">
        <v>0</v>
      </c>
    </row>
    <row r="4274" spans="1:14" x14ac:dyDescent="0.2">
      <c r="A4274" t="s">
        <v>9206</v>
      </c>
      <c r="B4274" t="s">
        <v>88</v>
      </c>
      <c r="C4274" t="s">
        <v>239</v>
      </c>
      <c r="D4274" t="s">
        <v>4939</v>
      </c>
      <c r="E4274">
        <v>28</v>
      </c>
      <c r="F4274">
        <v>4</v>
      </c>
      <c r="G4274">
        <v>23</v>
      </c>
      <c r="H4274">
        <v>1</v>
      </c>
      <c r="I4274">
        <v>0</v>
      </c>
      <c r="J4274">
        <v>34</v>
      </c>
      <c r="K4274">
        <v>0</v>
      </c>
      <c r="L4274">
        <v>0</v>
      </c>
      <c r="M4274">
        <v>0</v>
      </c>
      <c r="N4274">
        <v>0</v>
      </c>
    </row>
    <row r="4275" spans="1:14" x14ac:dyDescent="0.2">
      <c r="A4275" t="s">
        <v>9207</v>
      </c>
      <c r="B4275" t="s">
        <v>88</v>
      </c>
      <c r="C4275" t="s">
        <v>239</v>
      </c>
      <c r="D4275" t="s">
        <v>4941</v>
      </c>
      <c r="E4275">
        <v>34</v>
      </c>
      <c r="F4275">
        <v>1</v>
      </c>
      <c r="G4275">
        <v>32</v>
      </c>
      <c r="H4275">
        <v>1</v>
      </c>
      <c r="I4275">
        <v>0</v>
      </c>
      <c r="J4275">
        <v>28</v>
      </c>
      <c r="K4275">
        <v>0</v>
      </c>
      <c r="L4275">
        <v>0</v>
      </c>
      <c r="M4275">
        <v>0</v>
      </c>
      <c r="N4275">
        <v>0</v>
      </c>
    </row>
    <row r="4276" spans="1:14" x14ac:dyDescent="0.2">
      <c r="A4276" t="s">
        <v>9208</v>
      </c>
      <c r="B4276" t="s">
        <v>88</v>
      </c>
      <c r="C4276" t="s">
        <v>239</v>
      </c>
      <c r="D4276" t="s">
        <v>4943</v>
      </c>
      <c r="E4276">
        <v>26</v>
      </c>
      <c r="F4276">
        <v>3</v>
      </c>
      <c r="G4276">
        <v>21</v>
      </c>
      <c r="H4276">
        <v>2</v>
      </c>
      <c r="I4276">
        <v>0</v>
      </c>
      <c r="J4276">
        <v>36</v>
      </c>
      <c r="K4276">
        <v>0</v>
      </c>
      <c r="L4276">
        <v>0</v>
      </c>
      <c r="M4276">
        <v>0</v>
      </c>
      <c r="N4276">
        <v>0</v>
      </c>
    </row>
    <row r="4277" spans="1:14" x14ac:dyDescent="0.2">
      <c r="A4277" t="s">
        <v>9209</v>
      </c>
      <c r="B4277" t="s">
        <v>88</v>
      </c>
      <c r="C4277" t="s">
        <v>239</v>
      </c>
      <c r="D4277" t="s">
        <v>4925</v>
      </c>
      <c r="E4277">
        <v>0</v>
      </c>
      <c r="F4277">
        <v>0</v>
      </c>
      <c r="G4277">
        <v>0</v>
      </c>
      <c r="H4277">
        <v>0</v>
      </c>
      <c r="I4277">
        <v>0</v>
      </c>
      <c r="J4277">
        <v>0</v>
      </c>
      <c r="K4277">
        <v>62</v>
      </c>
      <c r="L4277">
        <v>61</v>
      </c>
      <c r="M4277">
        <v>1</v>
      </c>
      <c r="N4277">
        <v>0</v>
      </c>
    </row>
    <row r="4278" spans="1:14" x14ac:dyDescent="0.2">
      <c r="A4278" t="s">
        <v>9210</v>
      </c>
      <c r="B4278" t="s">
        <v>88</v>
      </c>
      <c r="C4278" t="s">
        <v>239</v>
      </c>
      <c r="D4278" t="s">
        <v>4927</v>
      </c>
      <c r="E4278">
        <v>0</v>
      </c>
      <c r="F4278">
        <v>0</v>
      </c>
      <c r="G4278">
        <v>0</v>
      </c>
      <c r="H4278">
        <v>0</v>
      </c>
      <c r="I4278">
        <v>0</v>
      </c>
      <c r="J4278">
        <v>0</v>
      </c>
      <c r="K4278">
        <v>58</v>
      </c>
      <c r="L4278">
        <v>57</v>
      </c>
      <c r="M4278">
        <v>1</v>
      </c>
      <c r="N4278">
        <v>0</v>
      </c>
    </row>
    <row r="4279" spans="1:14" x14ac:dyDescent="0.2">
      <c r="A4279" t="s">
        <v>9211</v>
      </c>
      <c r="B4279" t="s">
        <v>88</v>
      </c>
      <c r="C4279" t="s">
        <v>240</v>
      </c>
      <c r="D4279" t="s">
        <v>4929</v>
      </c>
      <c r="E4279">
        <v>77</v>
      </c>
      <c r="F4279">
        <v>9</v>
      </c>
      <c r="G4279">
        <v>68</v>
      </c>
      <c r="H4279">
        <v>0</v>
      </c>
      <c r="I4279">
        <v>0</v>
      </c>
      <c r="J4279">
        <v>45</v>
      </c>
      <c r="K4279">
        <v>0</v>
      </c>
      <c r="L4279">
        <v>0</v>
      </c>
      <c r="M4279">
        <v>0</v>
      </c>
      <c r="N4279">
        <v>0</v>
      </c>
    </row>
    <row r="4280" spans="1:14" x14ac:dyDescent="0.2">
      <c r="A4280" t="s">
        <v>9212</v>
      </c>
      <c r="B4280" t="s">
        <v>88</v>
      </c>
      <c r="C4280" t="s">
        <v>240</v>
      </c>
      <c r="D4280" t="s">
        <v>4931</v>
      </c>
      <c r="E4280">
        <v>122</v>
      </c>
      <c r="F4280">
        <v>13</v>
      </c>
      <c r="G4280">
        <v>107</v>
      </c>
      <c r="H4280">
        <v>2</v>
      </c>
      <c r="I4280">
        <v>0</v>
      </c>
      <c r="J4280">
        <v>0</v>
      </c>
      <c r="K4280">
        <v>0</v>
      </c>
      <c r="L4280">
        <v>0</v>
      </c>
      <c r="M4280">
        <v>0</v>
      </c>
      <c r="N4280">
        <v>0</v>
      </c>
    </row>
    <row r="4281" spans="1:14" x14ac:dyDescent="0.2">
      <c r="A4281" t="s">
        <v>9213</v>
      </c>
      <c r="B4281" t="s">
        <v>88</v>
      </c>
      <c r="C4281" t="s">
        <v>240</v>
      </c>
      <c r="D4281" t="s">
        <v>4933</v>
      </c>
      <c r="E4281">
        <v>40</v>
      </c>
      <c r="F4281">
        <v>5</v>
      </c>
      <c r="G4281">
        <v>35</v>
      </c>
      <c r="H4281">
        <v>0</v>
      </c>
      <c r="I4281">
        <v>0</v>
      </c>
      <c r="J4281">
        <v>82</v>
      </c>
      <c r="K4281">
        <v>0</v>
      </c>
      <c r="L4281">
        <v>0</v>
      </c>
      <c r="M4281">
        <v>0</v>
      </c>
      <c r="N4281">
        <v>0</v>
      </c>
    </row>
    <row r="4282" spans="1:14" x14ac:dyDescent="0.2">
      <c r="A4282" t="s">
        <v>9214</v>
      </c>
      <c r="B4282" t="s">
        <v>88</v>
      </c>
      <c r="C4282" t="s">
        <v>240</v>
      </c>
      <c r="D4282" t="s">
        <v>4935</v>
      </c>
      <c r="E4282">
        <v>122</v>
      </c>
      <c r="F4282">
        <v>13</v>
      </c>
      <c r="G4282">
        <v>107</v>
      </c>
      <c r="H4282">
        <v>2</v>
      </c>
      <c r="I4282">
        <v>0</v>
      </c>
      <c r="J4282">
        <v>0</v>
      </c>
      <c r="K4282">
        <v>0</v>
      </c>
      <c r="L4282">
        <v>0</v>
      </c>
      <c r="M4282">
        <v>0</v>
      </c>
      <c r="N4282">
        <v>0</v>
      </c>
    </row>
    <row r="4283" spans="1:14" x14ac:dyDescent="0.2">
      <c r="A4283" t="s">
        <v>9215</v>
      </c>
      <c r="B4283" t="s">
        <v>88</v>
      </c>
      <c r="C4283" t="s">
        <v>240</v>
      </c>
      <c r="D4283" t="s">
        <v>4937</v>
      </c>
      <c r="E4283">
        <v>77</v>
      </c>
      <c r="F4283">
        <v>9</v>
      </c>
      <c r="G4283">
        <v>68</v>
      </c>
      <c r="H4283">
        <v>0</v>
      </c>
      <c r="I4283">
        <v>0</v>
      </c>
      <c r="J4283">
        <v>45</v>
      </c>
      <c r="K4283">
        <v>0</v>
      </c>
      <c r="L4283">
        <v>0</v>
      </c>
      <c r="M4283">
        <v>0</v>
      </c>
      <c r="N4283">
        <v>0</v>
      </c>
    </row>
    <row r="4284" spans="1:14" x14ac:dyDescent="0.2">
      <c r="A4284" t="s">
        <v>9216</v>
      </c>
      <c r="B4284" t="s">
        <v>88</v>
      </c>
      <c r="C4284" t="s">
        <v>240</v>
      </c>
      <c r="D4284" t="s">
        <v>4939</v>
      </c>
      <c r="E4284">
        <v>45</v>
      </c>
      <c r="F4284">
        <v>6</v>
      </c>
      <c r="G4284">
        <v>39</v>
      </c>
      <c r="H4284">
        <v>0</v>
      </c>
      <c r="I4284">
        <v>0</v>
      </c>
      <c r="J4284">
        <v>77</v>
      </c>
      <c r="K4284">
        <v>0</v>
      </c>
      <c r="L4284">
        <v>0</v>
      </c>
      <c r="M4284">
        <v>0</v>
      </c>
      <c r="N4284">
        <v>0</v>
      </c>
    </row>
    <row r="4285" spans="1:14" x14ac:dyDescent="0.2">
      <c r="A4285" t="s">
        <v>9217</v>
      </c>
      <c r="B4285" t="s">
        <v>88</v>
      </c>
      <c r="C4285" t="s">
        <v>240</v>
      </c>
      <c r="D4285" t="s">
        <v>4941</v>
      </c>
      <c r="E4285">
        <v>77</v>
      </c>
      <c r="F4285">
        <v>8</v>
      </c>
      <c r="G4285">
        <v>69</v>
      </c>
      <c r="H4285">
        <v>0</v>
      </c>
      <c r="I4285">
        <v>0</v>
      </c>
      <c r="J4285">
        <v>45</v>
      </c>
      <c r="K4285">
        <v>0</v>
      </c>
      <c r="L4285">
        <v>0</v>
      </c>
      <c r="M4285">
        <v>0</v>
      </c>
      <c r="N4285">
        <v>0</v>
      </c>
    </row>
    <row r="4286" spans="1:14" x14ac:dyDescent="0.2">
      <c r="A4286" t="s">
        <v>9218</v>
      </c>
      <c r="B4286" t="s">
        <v>88</v>
      </c>
      <c r="C4286" t="s">
        <v>240</v>
      </c>
      <c r="D4286" t="s">
        <v>4943</v>
      </c>
      <c r="E4286">
        <v>43</v>
      </c>
      <c r="F4286">
        <v>5</v>
      </c>
      <c r="G4286">
        <v>37</v>
      </c>
      <c r="H4286">
        <v>1</v>
      </c>
      <c r="I4286">
        <v>0</v>
      </c>
      <c r="J4286">
        <v>79</v>
      </c>
      <c r="K4286">
        <v>0</v>
      </c>
      <c r="L4286">
        <v>0</v>
      </c>
      <c r="M4286">
        <v>0</v>
      </c>
      <c r="N4286">
        <v>0</v>
      </c>
    </row>
    <row r="4287" spans="1:14" x14ac:dyDescent="0.2">
      <c r="A4287" t="s">
        <v>9219</v>
      </c>
      <c r="B4287" t="s">
        <v>88</v>
      </c>
      <c r="C4287" t="s">
        <v>240</v>
      </c>
      <c r="D4287" t="s">
        <v>4925</v>
      </c>
      <c r="E4287">
        <v>0</v>
      </c>
      <c r="F4287">
        <v>0</v>
      </c>
      <c r="G4287">
        <v>0</v>
      </c>
      <c r="H4287">
        <v>0</v>
      </c>
      <c r="I4287">
        <v>0</v>
      </c>
      <c r="J4287">
        <v>0</v>
      </c>
      <c r="K4287">
        <v>122</v>
      </c>
      <c r="L4287">
        <v>121</v>
      </c>
      <c r="M4287">
        <v>1</v>
      </c>
      <c r="N4287">
        <v>0</v>
      </c>
    </row>
    <row r="4288" spans="1:14" x14ac:dyDescent="0.2">
      <c r="A4288" t="s">
        <v>9220</v>
      </c>
      <c r="B4288" t="s">
        <v>88</v>
      </c>
      <c r="C4288" t="s">
        <v>240</v>
      </c>
      <c r="D4288" t="s">
        <v>4927</v>
      </c>
      <c r="E4288">
        <v>0</v>
      </c>
      <c r="F4288">
        <v>0</v>
      </c>
      <c r="G4288">
        <v>0</v>
      </c>
      <c r="H4288">
        <v>0</v>
      </c>
      <c r="I4288">
        <v>0</v>
      </c>
      <c r="J4288">
        <v>0</v>
      </c>
      <c r="K4288">
        <v>115</v>
      </c>
      <c r="L4288">
        <v>114</v>
      </c>
      <c r="M4288">
        <v>1</v>
      </c>
      <c r="N4288">
        <v>0</v>
      </c>
    </row>
    <row r="4289" spans="1:14" x14ac:dyDescent="0.2">
      <c r="A4289" t="s">
        <v>9221</v>
      </c>
      <c r="B4289" t="s">
        <v>88</v>
      </c>
      <c r="C4289" t="s">
        <v>241</v>
      </c>
      <c r="D4289" t="s">
        <v>4929</v>
      </c>
      <c r="E4289">
        <v>112</v>
      </c>
      <c r="F4289">
        <v>15</v>
      </c>
      <c r="G4289">
        <v>96</v>
      </c>
      <c r="H4289">
        <v>1</v>
      </c>
      <c r="I4289">
        <v>0</v>
      </c>
      <c r="J4289">
        <v>37</v>
      </c>
      <c r="K4289">
        <v>0</v>
      </c>
      <c r="L4289">
        <v>0</v>
      </c>
      <c r="M4289">
        <v>0</v>
      </c>
      <c r="N4289">
        <v>0</v>
      </c>
    </row>
    <row r="4290" spans="1:14" x14ac:dyDescent="0.2">
      <c r="A4290" t="s">
        <v>9222</v>
      </c>
      <c r="B4290" t="s">
        <v>88</v>
      </c>
      <c r="C4290" t="s">
        <v>241</v>
      </c>
      <c r="D4290" t="s">
        <v>4931</v>
      </c>
      <c r="E4290">
        <v>149</v>
      </c>
      <c r="F4290">
        <v>19</v>
      </c>
      <c r="G4290">
        <v>129</v>
      </c>
      <c r="H4290">
        <v>1</v>
      </c>
      <c r="I4290">
        <v>0</v>
      </c>
      <c r="J4290">
        <v>0</v>
      </c>
      <c r="K4290">
        <v>0</v>
      </c>
      <c r="L4290">
        <v>0</v>
      </c>
      <c r="M4290">
        <v>0</v>
      </c>
      <c r="N4290">
        <v>0</v>
      </c>
    </row>
    <row r="4291" spans="1:14" x14ac:dyDescent="0.2">
      <c r="A4291" t="s">
        <v>9223</v>
      </c>
      <c r="B4291" t="s">
        <v>88</v>
      </c>
      <c r="C4291" t="s">
        <v>241</v>
      </c>
      <c r="D4291" t="s">
        <v>4933</v>
      </c>
      <c r="E4291">
        <v>33</v>
      </c>
      <c r="F4291">
        <v>3</v>
      </c>
      <c r="G4291">
        <v>30</v>
      </c>
      <c r="H4291">
        <v>0</v>
      </c>
      <c r="I4291">
        <v>0</v>
      </c>
      <c r="J4291">
        <v>116</v>
      </c>
      <c r="K4291">
        <v>0</v>
      </c>
      <c r="L4291">
        <v>0</v>
      </c>
      <c r="M4291">
        <v>0</v>
      </c>
      <c r="N4291">
        <v>0</v>
      </c>
    </row>
    <row r="4292" spans="1:14" x14ac:dyDescent="0.2">
      <c r="A4292" t="s">
        <v>9224</v>
      </c>
      <c r="B4292" t="s">
        <v>88</v>
      </c>
      <c r="C4292" t="s">
        <v>241</v>
      </c>
      <c r="D4292" t="s">
        <v>4935</v>
      </c>
      <c r="E4292">
        <v>149</v>
      </c>
      <c r="F4292">
        <v>19</v>
      </c>
      <c r="G4292">
        <v>129</v>
      </c>
      <c r="H4292">
        <v>1</v>
      </c>
      <c r="I4292">
        <v>0</v>
      </c>
      <c r="J4292">
        <v>0</v>
      </c>
      <c r="K4292">
        <v>0</v>
      </c>
      <c r="L4292">
        <v>0</v>
      </c>
      <c r="M4292">
        <v>0</v>
      </c>
      <c r="N4292">
        <v>0</v>
      </c>
    </row>
    <row r="4293" spans="1:14" x14ac:dyDescent="0.2">
      <c r="A4293" t="s">
        <v>9225</v>
      </c>
      <c r="B4293" t="s">
        <v>88</v>
      </c>
      <c r="C4293" t="s">
        <v>241</v>
      </c>
      <c r="D4293" t="s">
        <v>4937</v>
      </c>
      <c r="E4293">
        <v>112</v>
      </c>
      <c r="F4293">
        <v>14</v>
      </c>
      <c r="G4293">
        <v>97</v>
      </c>
      <c r="H4293">
        <v>1</v>
      </c>
      <c r="I4293">
        <v>0</v>
      </c>
      <c r="J4293">
        <v>37</v>
      </c>
      <c r="K4293">
        <v>0</v>
      </c>
      <c r="L4293">
        <v>0</v>
      </c>
      <c r="M4293">
        <v>0</v>
      </c>
      <c r="N4293">
        <v>0</v>
      </c>
    </row>
    <row r="4294" spans="1:14" x14ac:dyDescent="0.2">
      <c r="A4294" t="s">
        <v>9226</v>
      </c>
      <c r="B4294" t="s">
        <v>88</v>
      </c>
      <c r="C4294" t="s">
        <v>241</v>
      </c>
      <c r="D4294" t="s">
        <v>4939</v>
      </c>
      <c r="E4294">
        <v>37</v>
      </c>
      <c r="F4294">
        <v>5</v>
      </c>
      <c r="G4294">
        <v>32</v>
      </c>
      <c r="H4294">
        <v>0</v>
      </c>
      <c r="I4294">
        <v>0</v>
      </c>
      <c r="J4294">
        <v>112</v>
      </c>
      <c r="K4294">
        <v>0</v>
      </c>
      <c r="L4294">
        <v>0</v>
      </c>
      <c r="M4294">
        <v>0</v>
      </c>
      <c r="N4294">
        <v>0</v>
      </c>
    </row>
    <row r="4295" spans="1:14" x14ac:dyDescent="0.2">
      <c r="A4295" t="s">
        <v>9227</v>
      </c>
      <c r="B4295" t="s">
        <v>88</v>
      </c>
      <c r="C4295" t="s">
        <v>241</v>
      </c>
      <c r="D4295" t="s">
        <v>4941</v>
      </c>
      <c r="E4295">
        <v>112</v>
      </c>
      <c r="F4295">
        <v>14</v>
      </c>
      <c r="G4295">
        <v>97</v>
      </c>
      <c r="H4295">
        <v>1</v>
      </c>
      <c r="I4295">
        <v>0</v>
      </c>
      <c r="J4295">
        <v>37</v>
      </c>
      <c r="K4295">
        <v>0</v>
      </c>
      <c r="L4295">
        <v>0</v>
      </c>
      <c r="M4295">
        <v>0</v>
      </c>
      <c r="N4295">
        <v>0</v>
      </c>
    </row>
    <row r="4296" spans="1:14" x14ac:dyDescent="0.2">
      <c r="A4296" t="s">
        <v>9228</v>
      </c>
      <c r="B4296" t="s">
        <v>88</v>
      </c>
      <c r="C4296" t="s">
        <v>241</v>
      </c>
      <c r="D4296" t="s">
        <v>4943</v>
      </c>
      <c r="E4296">
        <v>34</v>
      </c>
      <c r="F4296">
        <v>3</v>
      </c>
      <c r="G4296">
        <v>31</v>
      </c>
      <c r="H4296">
        <v>0</v>
      </c>
      <c r="I4296">
        <v>0</v>
      </c>
      <c r="J4296">
        <v>115</v>
      </c>
      <c r="K4296">
        <v>0</v>
      </c>
      <c r="L4296">
        <v>0</v>
      </c>
      <c r="M4296">
        <v>0</v>
      </c>
      <c r="N4296">
        <v>0</v>
      </c>
    </row>
    <row r="4297" spans="1:14" x14ac:dyDescent="0.2">
      <c r="A4297" t="s">
        <v>9229</v>
      </c>
      <c r="B4297" t="s">
        <v>88</v>
      </c>
      <c r="C4297" t="s">
        <v>241</v>
      </c>
      <c r="D4297" t="s">
        <v>4925</v>
      </c>
      <c r="E4297">
        <v>0</v>
      </c>
      <c r="F4297">
        <v>0</v>
      </c>
      <c r="G4297">
        <v>0</v>
      </c>
      <c r="H4297">
        <v>0</v>
      </c>
      <c r="I4297">
        <v>0</v>
      </c>
      <c r="J4297">
        <v>0</v>
      </c>
      <c r="K4297">
        <v>148</v>
      </c>
      <c r="L4297">
        <v>148</v>
      </c>
      <c r="M4297">
        <v>0</v>
      </c>
      <c r="N4297">
        <v>0</v>
      </c>
    </row>
    <row r="4298" spans="1:14" x14ac:dyDescent="0.2">
      <c r="A4298" t="s">
        <v>9230</v>
      </c>
      <c r="B4298" t="s">
        <v>88</v>
      </c>
      <c r="C4298" t="s">
        <v>241</v>
      </c>
      <c r="D4298" t="s">
        <v>4927</v>
      </c>
      <c r="E4298">
        <v>0</v>
      </c>
      <c r="F4298">
        <v>0</v>
      </c>
      <c r="G4298">
        <v>0</v>
      </c>
      <c r="H4298">
        <v>0</v>
      </c>
      <c r="I4298">
        <v>0</v>
      </c>
      <c r="J4298">
        <v>0</v>
      </c>
      <c r="K4298">
        <v>140</v>
      </c>
      <c r="L4298">
        <v>140</v>
      </c>
      <c r="M4298">
        <v>0</v>
      </c>
      <c r="N4298">
        <v>0</v>
      </c>
    </row>
    <row r="4299" spans="1:14" x14ac:dyDescent="0.2">
      <c r="A4299" t="s">
        <v>9231</v>
      </c>
      <c r="B4299" t="s">
        <v>88</v>
      </c>
      <c r="C4299" t="s">
        <v>242</v>
      </c>
      <c r="D4299" t="s">
        <v>4929</v>
      </c>
      <c r="E4299">
        <v>39</v>
      </c>
      <c r="F4299">
        <v>2</v>
      </c>
      <c r="G4299">
        <v>36</v>
      </c>
      <c r="H4299">
        <v>0</v>
      </c>
      <c r="I4299">
        <v>1</v>
      </c>
      <c r="J4299">
        <v>20</v>
      </c>
      <c r="K4299">
        <v>0</v>
      </c>
      <c r="L4299">
        <v>0</v>
      </c>
      <c r="M4299">
        <v>0</v>
      </c>
      <c r="N4299">
        <v>0</v>
      </c>
    </row>
    <row r="4300" spans="1:14" x14ac:dyDescent="0.2">
      <c r="A4300" t="s">
        <v>9232</v>
      </c>
      <c r="B4300" t="s">
        <v>88</v>
      </c>
      <c r="C4300" t="s">
        <v>242</v>
      </c>
      <c r="D4300" t="s">
        <v>4931</v>
      </c>
      <c r="E4300">
        <v>59</v>
      </c>
      <c r="F4300">
        <v>1</v>
      </c>
      <c r="G4300">
        <v>56</v>
      </c>
      <c r="H4300">
        <v>1</v>
      </c>
      <c r="I4300">
        <v>1</v>
      </c>
      <c r="J4300">
        <v>0</v>
      </c>
      <c r="K4300">
        <v>0</v>
      </c>
      <c r="L4300">
        <v>0</v>
      </c>
      <c r="M4300">
        <v>0</v>
      </c>
      <c r="N4300">
        <v>0</v>
      </c>
    </row>
    <row r="4301" spans="1:14" x14ac:dyDescent="0.2">
      <c r="A4301" t="s">
        <v>9233</v>
      </c>
      <c r="B4301" t="s">
        <v>88</v>
      </c>
      <c r="C4301" t="s">
        <v>242</v>
      </c>
      <c r="D4301" t="s">
        <v>4933</v>
      </c>
      <c r="E4301">
        <v>20</v>
      </c>
      <c r="F4301">
        <v>0</v>
      </c>
      <c r="G4301">
        <v>20</v>
      </c>
      <c r="H4301">
        <v>0</v>
      </c>
      <c r="I4301">
        <v>0</v>
      </c>
      <c r="J4301">
        <v>39</v>
      </c>
      <c r="K4301">
        <v>0</v>
      </c>
      <c r="L4301">
        <v>0</v>
      </c>
      <c r="M4301">
        <v>0</v>
      </c>
      <c r="N4301">
        <v>0</v>
      </c>
    </row>
    <row r="4302" spans="1:14" x14ac:dyDescent="0.2">
      <c r="A4302" t="s">
        <v>9234</v>
      </c>
      <c r="B4302" t="s">
        <v>88</v>
      </c>
      <c r="C4302" t="s">
        <v>242</v>
      </c>
      <c r="D4302" t="s">
        <v>4935</v>
      </c>
      <c r="E4302">
        <v>59</v>
      </c>
      <c r="F4302">
        <v>1</v>
      </c>
      <c r="G4302">
        <v>56</v>
      </c>
      <c r="H4302">
        <v>1</v>
      </c>
      <c r="I4302">
        <v>1</v>
      </c>
      <c r="J4302">
        <v>0</v>
      </c>
      <c r="K4302">
        <v>0</v>
      </c>
      <c r="L4302">
        <v>0</v>
      </c>
      <c r="M4302">
        <v>0</v>
      </c>
      <c r="N4302">
        <v>0</v>
      </c>
    </row>
    <row r="4303" spans="1:14" x14ac:dyDescent="0.2">
      <c r="A4303" t="s">
        <v>9235</v>
      </c>
      <c r="B4303" t="s">
        <v>88</v>
      </c>
      <c r="C4303" t="s">
        <v>242</v>
      </c>
      <c r="D4303" t="s">
        <v>4937</v>
      </c>
      <c r="E4303">
        <v>39</v>
      </c>
      <c r="F4303">
        <v>1</v>
      </c>
      <c r="G4303">
        <v>36</v>
      </c>
      <c r="H4303">
        <v>1</v>
      </c>
      <c r="I4303">
        <v>1</v>
      </c>
      <c r="J4303">
        <v>20</v>
      </c>
      <c r="K4303">
        <v>0</v>
      </c>
      <c r="L4303">
        <v>0</v>
      </c>
      <c r="M4303">
        <v>0</v>
      </c>
      <c r="N4303">
        <v>0</v>
      </c>
    </row>
    <row r="4304" spans="1:14" x14ac:dyDescent="0.2">
      <c r="A4304" t="s">
        <v>9236</v>
      </c>
      <c r="B4304" t="s">
        <v>88</v>
      </c>
      <c r="C4304" t="s">
        <v>242</v>
      </c>
      <c r="D4304" t="s">
        <v>4939</v>
      </c>
      <c r="E4304">
        <v>20</v>
      </c>
      <c r="F4304">
        <v>0</v>
      </c>
      <c r="G4304">
        <v>20</v>
      </c>
      <c r="H4304">
        <v>0</v>
      </c>
      <c r="I4304">
        <v>0</v>
      </c>
      <c r="J4304">
        <v>39</v>
      </c>
      <c r="K4304">
        <v>0</v>
      </c>
      <c r="L4304">
        <v>0</v>
      </c>
      <c r="M4304">
        <v>0</v>
      </c>
      <c r="N4304">
        <v>0</v>
      </c>
    </row>
    <row r="4305" spans="1:14" x14ac:dyDescent="0.2">
      <c r="A4305" t="s">
        <v>9237</v>
      </c>
      <c r="B4305" t="s">
        <v>88</v>
      </c>
      <c r="C4305" t="s">
        <v>242</v>
      </c>
      <c r="D4305" t="s">
        <v>4941</v>
      </c>
      <c r="E4305">
        <v>39</v>
      </c>
      <c r="F4305">
        <v>1</v>
      </c>
      <c r="G4305">
        <v>37</v>
      </c>
      <c r="H4305">
        <v>0</v>
      </c>
      <c r="I4305">
        <v>1</v>
      </c>
      <c r="J4305">
        <v>20</v>
      </c>
      <c r="K4305">
        <v>0</v>
      </c>
      <c r="L4305">
        <v>0</v>
      </c>
      <c r="M4305">
        <v>0</v>
      </c>
      <c r="N4305">
        <v>0</v>
      </c>
    </row>
    <row r="4306" spans="1:14" x14ac:dyDescent="0.2">
      <c r="A4306" t="s">
        <v>9238</v>
      </c>
      <c r="B4306" t="s">
        <v>88</v>
      </c>
      <c r="C4306" t="s">
        <v>242</v>
      </c>
      <c r="D4306" t="s">
        <v>4943</v>
      </c>
      <c r="E4306">
        <v>20</v>
      </c>
      <c r="F4306">
        <v>0</v>
      </c>
      <c r="G4306">
        <v>20</v>
      </c>
      <c r="H4306">
        <v>0</v>
      </c>
      <c r="I4306">
        <v>0</v>
      </c>
      <c r="J4306">
        <v>39</v>
      </c>
      <c r="K4306">
        <v>0</v>
      </c>
      <c r="L4306">
        <v>0</v>
      </c>
      <c r="M4306">
        <v>0</v>
      </c>
      <c r="N4306">
        <v>0</v>
      </c>
    </row>
    <row r="4307" spans="1:14" x14ac:dyDescent="0.2">
      <c r="A4307" t="s">
        <v>9239</v>
      </c>
      <c r="B4307" t="s">
        <v>88</v>
      </c>
      <c r="C4307" t="s">
        <v>242</v>
      </c>
      <c r="D4307" t="s">
        <v>4925</v>
      </c>
      <c r="E4307">
        <v>0</v>
      </c>
      <c r="F4307">
        <v>0</v>
      </c>
      <c r="G4307">
        <v>0</v>
      </c>
      <c r="H4307">
        <v>0</v>
      </c>
      <c r="I4307">
        <v>0</v>
      </c>
      <c r="J4307">
        <v>0</v>
      </c>
      <c r="K4307">
        <v>58</v>
      </c>
      <c r="L4307">
        <v>57</v>
      </c>
      <c r="M4307">
        <v>1</v>
      </c>
      <c r="N4307">
        <v>0</v>
      </c>
    </row>
    <row r="4308" spans="1:14" x14ac:dyDescent="0.2">
      <c r="A4308" t="s">
        <v>9240</v>
      </c>
      <c r="B4308" t="s">
        <v>88</v>
      </c>
      <c r="C4308" t="s">
        <v>242</v>
      </c>
      <c r="D4308" t="s">
        <v>4927</v>
      </c>
      <c r="E4308">
        <v>0</v>
      </c>
      <c r="F4308">
        <v>0</v>
      </c>
      <c r="G4308">
        <v>0</v>
      </c>
      <c r="H4308">
        <v>0</v>
      </c>
      <c r="I4308">
        <v>0</v>
      </c>
      <c r="J4308">
        <v>0</v>
      </c>
      <c r="K4308">
        <v>51</v>
      </c>
      <c r="L4308">
        <v>50</v>
      </c>
      <c r="M4308">
        <v>1</v>
      </c>
      <c r="N4308">
        <v>0</v>
      </c>
    </row>
    <row r="4309" spans="1:14" x14ac:dyDescent="0.2">
      <c r="A4309" t="s">
        <v>9241</v>
      </c>
      <c r="B4309" t="s">
        <v>88</v>
      </c>
      <c r="C4309" t="s">
        <v>243</v>
      </c>
      <c r="D4309" t="s">
        <v>4929</v>
      </c>
      <c r="E4309">
        <v>80</v>
      </c>
      <c r="F4309">
        <v>14</v>
      </c>
      <c r="G4309">
        <v>66</v>
      </c>
      <c r="H4309">
        <v>0</v>
      </c>
      <c r="I4309">
        <v>0</v>
      </c>
      <c r="J4309">
        <v>44</v>
      </c>
      <c r="K4309">
        <v>0</v>
      </c>
      <c r="L4309">
        <v>0</v>
      </c>
      <c r="M4309">
        <v>0</v>
      </c>
      <c r="N4309">
        <v>0</v>
      </c>
    </row>
    <row r="4310" spans="1:14" x14ac:dyDescent="0.2">
      <c r="A4310" t="s">
        <v>9242</v>
      </c>
      <c r="B4310" t="s">
        <v>88</v>
      </c>
      <c r="C4310" t="s">
        <v>243</v>
      </c>
      <c r="D4310" t="s">
        <v>4931</v>
      </c>
      <c r="E4310">
        <v>124</v>
      </c>
      <c r="F4310">
        <v>14</v>
      </c>
      <c r="G4310">
        <v>108</v>
      </c>
      <c r="H4310">
        <v>2</v>
      </c>
      <c r="I4310">
        <v>0</v>
      </c>
      <c r="J4310">
        <v>0</v>
      </c>
      <c r="K4310">
        <v>0</v>
      </c>
      <c r="L4310">
        <v>0</v>
      </c>
      <c r="M4310">
        <v>0</v>
      </c>
      <c r="N4310">
        <v>0</v>
      </c>
    </row>
    <row r="4311" spans="1:14" x14ac:dyDescent="0.2">
      <c r="A4311" t="s">
        <v>9243</v>
      </c>
      <c r="B4311" t="s">
        <v>88</v>
      </c>
      <c r="C4311" t="s">
        <v>243</v>
      </c>
      <c r="D4311" t="s">
        <v>4933</v>
      </c>
      <c r="E4311">
        <v>40</v>
      </c>
      <c r="F4311">
        <v>3</v>
      </c>
      <c r="G4311">
        <v>37</v>
      </c>
      <c r="H4311">
        <v>0</v>
      </c>
      <c r="I4311">
        <v>0</v>
      </c>
      <c r="J4311">
        <v>84</v>
      </c>
      <c r="K4311">
        <v>0</v>
      </c>
      <c r="L4311">
        <v>0</v>
      </c>
      <c r="M4311">
        <v>0</v>
      </c>
      <c r="N4311">
        <v>0</v>
      </c>
    </row>
    <row r="4312" spans="1:14" x14ac:dyDescent="0.2">
      <c r="A4312" t="s">
        <v>9244</v>
      </c>
      <c r="B4312" t="s">
        <v>88</v>
      </c>
      <c r="C4312" t="s">
        <v>243</v>
      </c>
      <c r="D4312" t="s">
        <v>4935</v>
      </c>
      <c r="E4312">
        <v>124</v>
      </c>
      <c r="F4312">
        <v>14</v>
      </c>
      <c r="G4312">
        <v>108</v>
      </c>
      <c r="H4312">
        <v>2</v>
      </c>
      <c r="I4312">
        <v>0</v>
      </c>
      <c r="J4312">
        <v>0</v>
      </c>
      <c r="K4312">
        <v>0</v>
      </c>
      <c r="L4312">
        <v>0</v>
      </c>
      <c r="M4312">
        <v>0</v>
      </c>
      <c r="N4312">
        <v>0</v>
      </c>
    </row>
    <row r="4313" spans="1:14" x14ac:dyDescent="0.2">
      <c r="A4313" t="s">
        <v>9245</v>
      </c>
      <c r="B4313" t="s">
        <v>88</v>
      </c>
      <c r="C4313" t="s">
        <v>243</v>
      </c>
      <c r="D4313" t="s">
        <v>4937</v>
      </c>
      <c r="E4313">
        <v>80</v>
      </c>
      <c r="F4313">
        <v>14</v>
      </c>
      <c r="G4313">
        <v>66</v>
      </c>
      <c r="H4313">
        <v>0</v>
      </c>
      <c r="I4313">
        <v>0</v>
      </c>
      <c r="J4313">
        <v>44</v>
      </c>
      <c r="K4313">
        <v>0</v>
      </c>
      <c r="L4313">
        <v>0</v>
      </c>
      <c r="M4313">
        <v>0</v>
      </c>
      <c r="N4313">
        <v>0</v>
      </c>
    </row>
    <row r="4314" spans="1:14" x14ac:dyDescent="0.2">
      <c r="A4314" t="s">
        <v>9246</v>
      </c>
      <c r="B4314" t="s">
        <v>88</v>
      </c>
      <c r="C4314" t="s">
        <v>243</v>
      </c>
      <c r="D4314" t="s">
        <v>4939</v>
      </c>
      <c r="E4314">
        <v>44</v>
      </c>
      <c r="F4314">
        <v>4</v>
      </c>
      <c r="G4314">
        <v>39</v>
      </c>
      <c r="H4314">
        <v>1</v>
      </c>
      <c r="I4314">
        <v>0</v>
      </c>
      <c r="J4314">
        <v>80</v>
      </c>
      <c r="K4314">
        <v>0</v>
      </c>
      <c r="L4314">
        <v>0</v>
      </c>
      <c r="M4314">
        <v>0</v>
      </c>
      <c r="N4314">
        <v>0</v>
      </c>
    </row>
    <row r="4315" spans="1:14" x14ac:dyDescent="0.2">
      <c r="A4315" t="s">
        <v>9247</v>
      </c>
      <c r="B4315" t="s">
        <v>88</v>
      </c>
      <c r="C4315" t="s">
        <v>243</v>
      </c>
      <c r="D4315" t="s">
        <v>4941</v>
      </c>
      <c r="E4315">
        <v>80</v>
      </c>
      <c r="F4315">
        <v>12</v>
      </c>
      <c r="G4315">
        <v>68</v>
      </c>
      <c r="H4315">
        <v>0</v>
      </c>
      <c r="I4315">
        <v>0</v>
      </c>
      <c r="J4315">
        <v>44</v>
      </c>
      <c r="K4315">
        <v>0</v>
      </c>
      <c r="L4315">
        <v>0</v>
      </c>
      <c r="M4315">
        <v>0</v>
      </c>
      <c r="N4315">
        <v>0</v>
      </c>
    </row>
    <row r="4316" spans="1:14" x14ac:dyDescent="0.2">
      <c r="A4316" t="s">
        <v>9248</v>
      </c>
      <c r="B4316" t="s">
        <v>88</v>
      </c>
      <c r="C4316" t="s">
        <v>243</v>
      </c>
      <c r="D4316" t="s">
        <v>4943</v>
      </c>
      <c r="E4316">
        <v>42</v>
      </c>
      <c r="F4316">
        <v>3</v>
      </c>
      <c r="G4316">
        <v>38</v>
      </c>
      <c r="H4316">
        <v>1</v>
      </c>
      <c r="I4316">
        <v>0</v>
      </c>
      <c r="J4316">
        <v>82</v>
      </c>
      <c r="K4316">
        <v>0</v>
      </c>
      <c r="L4316">
        <v>0</v>
      </c>
      <c r="M4316">
        <v>0</v>
      </c>
      <c r="N4316">
        <v>0</v>
      </c>
    </row>
    <row r="4317" spans="1:14" x14ac:dyDescent="0.2">
      <c r="A4317" t="s">
        <v>9249</v>
      </c>
      <c r="B4317" t="s">
        <v>88</v>
      </c>
      <c r="C4317" t="s">
        <v>243</v>
      </c>
      <c r="D4317" t="s">
        <v>4925</v>
      </c>
      <c r="E4317">
        <v>0</v>
      </c>
      <c r="F4317">
        <v>0</v>
      </c>
      <c r="G4317">
        <v>0</v>
      </c>
      <c r="H4317">
        <v>0</v>
      </c>
      <c r="I4317">
        <v>0</v>
      </c>
      <c r="J4317">
        <v>0</v>
      </c>
      <c r="K4317">
        <v>121</v>
      </c>
      <c r="L4317">
        <v>120</v>
      </c>
      <c r="M4317">
        <v>1</v>
      </c>
      <c r="N4317">
        <v>0</v>
      </c>
    </row>
    <row r="4318" spans="1:14" x14ac:dyDescent="0.2">
      <c r="A4318" t="s">
        <v>9250</v>
      </c>
      <c r="B4318" t="s">
        <v>88</v>
      </c>
      <c r="C4318" t="s">
        <v>243</v>
      </c>
      <c r="D4318" t="s">
        <v>4927</v>
      </c>
      <c r="E4318">
        <v>0</v>
      </c>
      <c r="F4318">
        <v>0</v>
      </c>
      <c r="G4318">
        <v>0</v>
      </c>
      <c r="H4318">
        <v>0</v>
      </c>
      <c r="I4318">
        <v>0</v>
      </c>
      <c r="J4318">
        <v>0</v>
      </c>
      <c r="K4318">
        <v>106</v>
      </c>
      <c r="L4318">
        <v>105</v>
      </c>
      <c r="M4318">
        <v>1</v>
      </c>
      <c r="N4318">
        <v>0</v>
      </c>
    </row>
    <row r="4319" spans="1:14" x14ac:dyDescent="0.2">
      <c r="A4319" t="s">
        <v>9251</v>
      </c>
      <c r="B4319" t="s">
        <v>88</v>
      </c>
      <c r="C4319" t="s">
        <v>244</v>
      </c>
      <c r="D4319" t="s">
        <v>4929</v>
      </c>
      <c r="E4319">
        <v>77</v>
      </c>
      <c r="F4319">
        <v>2</v>
      </c>
      <c r="G4319">
        <v>71</v>
      </c>
      <c r="H4319">
        <v>4</v>
      </c>
      <c r="I4319">
        <v>0</v>
      </c>
      <c r="J4319">
        <v>31</v>
      </c>
      <c r="K4319">
        <v>0</v>
      </c>
      <c r="L4319">
        <v>0</v>
      </c>
      <c r="M4319">
        <v>0</v>
      </c>
      <c r="N4319">
        <v>0</v>
      </c>
    </row>
    <row r="4320" spans="1:14" x14ac:dyDescent="0.2">
      <c r="A4320" t="s">
        <v>9252</v>
      </c>
      <c r="B4320" t="s">
        <v>88</v>
      </c>
      <c r="C4320" t="s">
        <v>244</v>
      </c>
      <c r="D4320" t="s">
        <v>4931</v>
      </c>
      <c r="E4320">
        <v>108</v>
      </c>
      <c r="F4320">
        <v>4</v>
      </c>
      <c r="G4320">
        <v>100</v>
      </c>
      <c r="H4320">
        <v>3</v>
      </c>
      <c r="I4320">
        <v>1</v>
      </c>
      <c r="J4320">
        <v>0</v>
      </c>
      <c r="K4320">
        <v>0</v>
      </c>
      <c r="L4320">
        <v>0</v>
      </c>
      <c r="M4320">
        <v>0</v>
      </c>
      <c r="N4320">
        <v>0</v>
      </c>
    </row>
    <row r="4321" spans="1:14" x14ac:dyDescent="0.2">
      <c r="A4321" t="s">
        <v>9253</v>
      </c>
      <c r="B4321" t="s">
        <v>88</v>
      </c>
      <c r="C4321" t="s">
        <v>244</v>
      </c>
      <c r="D4321" t="s">
        <v>4933</v>
      </c>
      <c r="E4321">
        <v>30</v>
      </c>
      <c r="F4321">
        <v>3</v>
      </c>
      <c r="G4321">
        <v>27</v>
      </c>
      <c r="H4321">
        <v>0</v>
      </c>
      <c r="I4321">
        <v>0</v>
      </c>
      <c r="J4321">
        <v>78</v>
      </c>
      <c r="K4321">
        <v>0</v>
      </c>
      <c r="L4321">
        <v>0</v>
      </c>
      <c r="M4321">
        <v>0</v>
      </c>
      <c r="N4321">
        <v>0</v>
      </c>
    </row>
    <row r="4322" spans="1:14" x14ac:dyDescent="0.2">
      <c r="A4322" t="s">
        <v>9254</v>
      </c>
      <c r="B4322" t="s">
        <v>88</v>
      </c>
      <c r="C4322" t="s">
        <v>244</v>
      </c>
      <c r="D4322" t="s">
        <v>4935</v>
      </c>
      <c r="E4322">
        <v>108</v>
      </c>
      <c r="F4322">
        <v>4</v>
      </c>
      <c r="G4322">
        <v>100</v>
      </c>
      <c r="H4322">
        <v>3</v>
      </c>
      <c r="I4322">
        <v>1</v>
      </c>
      <c r="J4322">
        <v>0</v>
      </c>
      <c r="K4322">
        <v>0</v>
      </c>
      <c r="L4322">
        <v>0</v>
      </c>
      <c r="M4322">
        <v>0</v>
      </c>
      <c r="N4322">
        <v>0</v>
      </c>
    </row>
    <row r="4323" spans="1:14" x14ac:dyDescent="0.2">
      <c r="A4323" t="s">
        <v>9255</v>
      </c>
      <c r="B4323" t="s">
        <v>88</v>
      </c>
      <c r="C4323" t="s">
        <v>244</v>
      </c>
      <c r="D4323" t="s">
        <v>4937</v>
      </c>
      <c r="E4323">
        <v>77</v>
      </c>
      <c r="F4323">
        <v>2</v>
      </c>
      <c r="G4323">
        <v>71</v>
      </c>
      <c r="H4323">
        <v>3</v>
      </c>
      <c r="I4323">
        <v>1</v>
      </c>
      <c r="J4323">
        <v>31</v>
      </c>
      <c r="K4323">
        <v>0</v>
      </c>
      <c r="L4323">
        <v>0</v>
      </c>
      <c r="M4323">
        <v>0</v>
      </c>
      <c r="N4323">
        <v>0</v>
      </c>
    </row>
    <row r="4324" spans="1:14" x14ac:dyDescent="0.2">
      <c r="A4324" t="s">
        <v>9256</v>
      </c>
      <c r="B4324" t="s">
        <v>88</v>
      </c>
      <c r="C4324" t="s">
        <v>244</v>
      </c>
      <c r="D4324" t="s">
        <v>4939</v>
      </c>
      <c r="E4324">
        <v>31</v>
      </c>
      <c r="F4324">
        <v>4</v>
      </c>
      <c r="G4324">
        <v>27</v>
      </c>
      <c r="H4324">
        <v>0</v>
      </c>
      <c r="I4324">
        <v>0</v>
      </c>
      <c r="J4324">
        <v>77</v>
      </c>
      <c r="K4324">
        <v>0</v>
      </c>
      <c r="L4324">
        <v>0</v>
      </c>
      <c r="M4324">
        <v>0</v>
      </c>
      <c r="N4324">
        <v>0</v>
      </c>
    </row>
    <row r="4325" spans="1:14" x14ac:dyDescent="0.2">
      <c r="A4325" t="s">
        <v>9257</v>
      </c>
      <c r="B4325" t="s">
        <v>88</v>
      </c>
      <c r="C4325" t="s">
        <v>244</v>
      </c>
      <c r="D4325" t="s">
        <v>4941</v>
      </c>
      <c r="E4325">
        <v>77</v>
      </c>
      <c r="F4325">
        <v>1</v>
      </c>
      <c r="G4325">
        <v>72</v>
      </c>
      <c r="H4325">
        <v>4</v>
      </c>
      <c r="I4325">
        <v>0</v>
      </c>
      <c r="J4325">
        <v>31</v>
      </c>
      <c r="K4325">
        <v>0</v>
      </c>
      <c r="L4325">
        <v>0</v>
      </c>
      <c r="M4325">
        <v>0</v>
      </c>
      <c r="N4325">
        <v>0</v>
      </c>
    </row>
    <row r="4326" spans="1:14" x14ac:dyDescent="0.2">
      <c r="A4326" t="s">
        <v>9258</v>
      </c>
      <c r="B4326" t="s">
        <v>88</v>
      </c>
      <c r="C4326" t="s">
        <v>244</v>
      </c>
      <c r="D4326" t="s">
        <v>4943</v>
      </c>
      <c r="E4326">
        <v>30</v>
      </c>
      <c r="F4326">
        <v>3</v>
      </c>
      <c r="G4326">
        <v>27</v>
      </c>
      <c r="H4326">
        <v>0</v>
      </c>
      <c r="I4326">
        <v>0</v>
      </c>
      <c r="J4326">
        <v>78</v>
      </c>
      <c r="K4326">
        <v>0</v>
      </c>
      <c r="L4326">
        <v>0</v>
      </c>
      <c r="M4326">
        <v>0</v>
      </c>
      <c r="N4326">
        <v>0</v>
      </c>
    </row>
    <row r="4327" spans="1:14" x14ac:dyDescent="0.2">
      <c r="A4327" t="s">
        <v>9259</v>
      </c>
      <c r="B4327" t="s">
        <v>88</v>
      </c>
      <c r="C4327" t="s">
        <v>244</v>
      </c>
      <c r="D4327" t="s">
        <v>4925</v>
      </c>
      <c r="E4327">
        <v>0</v>
      </c>
      <c r="F4327">
        <v>0</v>
      </c>
      <c r="G4327">
        <v>0</v>
      </c>
      <c r="H4327">
        <v>0</v>
      </c>
      <c r="I4327">
        <v>0</v>
      </c>
      <c r="J4327">
        <v>0</v>
      </c>
      <c r="K4327">
        <v>104</v>
      </c>
      <c r="L4327">
        <v>103</v>
      </c>
      <c r="M4327">
        <v>0</v>
      </c>
      <c r="N4327">
        <v>1</v>
      </c>
    </row>
    <row r="4328" spans="1:14" x14ac:dyDescent="0.2">
      <c r="A4328" t="s">
        <v>9260</v>
      </c>
      <c r="B4328" t="s">
        <v>88</v>
      </c>
      <c r="C4328" t="s">
        <v>244</v>
      </c>
      <c r="D4328" t="s">
        <v>4927</v>
      </c>
      <c r="E4328">
        <v>0</v>
      </c>
      <c r="F4328">
        <v>0</v>
      </c>
      <c r="G4328">
        <v>0</v>
      </c>
      <c r="H4328">
        <v>0</v>
      </c>
      <c r="I4328">
        <v>0</v>
      </c>
      <c r="J4328">
        <v>0</v>
      </c>
      <c r="K4328">
        <v>90</v>
      </c>
      <c r="L4328">
        <v>89</v>
      </c>
      <c r="M4328">
        <v>0</v>
      </c>
      <c r="N4328">
        <v>1</v>
      </c>
    </row>
    <row r="4329" spans="1:14" x14ac:dyDescent="0.2">
      <c r="A4329" t="s">
        <v>9261</v>
      </c>
      <c r="B4329" t="s">
        <v>88</v>
      </c>
      <c r="C4329" t="s">
        <v>245</v>
      </c>
      <c r="D4329" t="s">
        <v>4929</v>
      </c>
      <c r="E4329">
        <v>56</v>
      </c>
      <c r="F4329">
        <v>9</v>
      </c>
      <c r="G4329">
        <v>47</v>
      </c>
      <c r="H4329">
        <v>0</v>
      </c>
      <c r="I4329">
        <v>0</v>
      </c>
      <c r="J4329">
        <v>26</v>
      </c>
      <c r="K4329">
        <v>0</v>
      </c>
      <c r="L4329">
        <v>0</v>
      </c>
      <c r="M4329">
        <v>0</v>
      </c>
      <c r="N4329">
        <v>0</v>
      </c>
    </row>
    <row r="4330" spans="1:14" x14ac:dyDescent="0.2">
      <c r="A4330" t="s">
        <v>9262</v>
      </c>
      <c r="B4330" t="s">
        <v>88</v>
      </c>
      <c r="C4330" t="s">
        <v>245</v>
      </c>
      <c r="D4330" t="s">
        <v>4931</v>
      </c>
      <c r="E4330">
        <v>82</v>
      </c>
      <c r="F4330">
        <v>10</v>
      </c>
      <c r="G4330">
        <v>71</v>
      </c>
      <c r="H4330">
        <v>1</v>
      </c>
      <c r="I4330">
        <v>0</v>
      </c>
      <c r="J4330">
        <v>0</v>
      </c>
      <c r="K4330">
        <v>0</v>
      </c>
      <c r="L4330">
        <v>0</v>
      </c>
      <c r="M4330">
        <v>0</v>
      </c>
      <c r="N4330">
        <v>0</v>
      </c>
    </row>
    <row r="4331" spans="1:14" x14ac:dyDescent="0.2">
      <c r="A4331" t="s">
        <v>9263</v>
      </c>
      <c r="B4331" t="s">
        <v>88</v>
      </c>
      <c r="C4331" t="s">
        <v>245</v>
      </c>
      <c r="D4331" t="s">
        <v>4933</v>
      </c>
      <c r="E4331">
        <v>24</v>
      </c>
      <c r="F4331">
        <v>2</v>
      </c>
      <c r="G4331">
        <v>22</v>
      </c>
      <c r="H4331">
        <v>0</v>
      </c>
      <c r="I4331">
        <v>0</v>
      </c>
      <c r="J4331">
        <v>58</v>
      </c>
      <c r="K4331">
        <v>0</v>
      </c>
      <c r="L4331">
        <v>0</v>
      </c>
      <c r="M4331">
        <v>0</v>
      </c>
      <c r="N4331">
        <v>0</v>
      </c>
    </row>
    <row r="4332" spans="1:14" x14ac:dyDescent="0.2">
      <c r="A4332" t="s">
        <v>9264</v>
      </c>
      <c r="B4332" t="s">
        <v>88</v>
      </c>
      <c r="C4332" t="s">
        <v>245</v>
      </c>
      <c r="D4332" t="s">
        <v>4935</v>
      </c>
      <c r="E4332">
        <v>82</v>
      </c>
      <c r="F4332">
        <v>10</v>
      </c>
      <c r="G4332">
        <v>71</v>
      </c>
      <c r="H4332">
        <v>1</v>
      </c>
      <c r="I4332">
        <v>0</v>
      </c>
      <c r="J4332">
        <v>0</v>
      </c>
      <c r="K4332">
        <v>0</v>
      </c>
      <c r="L4332">
        <v>0</v>
      </c>
      <c r="M4332">
        <v>0</v>
      </c>
      <c r="N4332">
        <v>0</v>
      </c>
    </row>
    <row r="4333" spans="1:14" x14ac:dyDescent="0.2">
      <c r="A4333" t="s">
        <v>9265</v>
      </c>
      <c r="B4333" t="s">
        <v>88</v>
      </c>
      <c r="C4333" t="s">
        <v>245</v>
      </c>
      <c r="D4333" t="s">
        <v>4937</v>
      </c>
      <c r="E4333">
        <v>56</v>
      </c>
      <c r="F4333">
        <v>9</v>
      </c>
      <c r="G4333">
        <v>47</v>
      </c>
      <c r="H4333">
        <v>0</v>
      </c>
      <c r="I4333">
        <v>0</v>
      </c>
      <c r="J4333">
        <v>26</v>
      </c>
      <c r="K4333">
        <v>0</v>
      </c>
      <c r="L4333">
        <v>0</v>
      </c>
      <c r="M4333">
        <v>0</v>
      </c>
      <c r="N4333">
        <v>0</v>
      </c>
    </row>
    <row r="4334" spans="1:14" x14ac:dyDescent="0.2">
      <c r="A4334" t="s">
        <v>9266</v>
      </c>
      <c r="B4334" t="s">
        <v>88</v>
      </c>
      <c r="C4334" t="s">
        <v>245</v>
      </c>
      <c r="D4334" t="s">
        <v>4939</v>
      </c>
      <c r="E4334">
        <v>26</v>
      </c>
      <c r="F4334">
        <v>3</v>
      </c>
      <c r="G4334">
        <v>22</v>
      </c>
      <c r="H4334">
        <v>1</v>
      </c>
      <c r="I4334">
        <v>0</v>
      </c>
      <c r="J4334">
        <v>56</v>
      </c>
      <c r="K4334">
        <v>0</v>
      </c>
      <c r="L4334">
        <v>0</v>
      </c>
      <c r="M4334">
        <v>0</v>
      </c>
      <c r="N4334">
        <v>0</v>
      </c>
    </row>
    <row r="4335" spans="1:14" x14ac:dyDescent="0.2">
      <c r="A4335" t="s">
        <v>9267</v>
      </c>
      <c r="B4335" t="s">
        <v>88</v>
      </c>
      <c r="C4335" t="s">
        <v>245</v>
      </c>
      <c r="D4335" t="s">
        <v>4941</v>
      </c>
      <c r="E4335">
        <v>56</v>
      </c>
      <c r="F4335">
        <v>8</v>
      </c>
      <c r="G4335">
        <v>48</v>
      </c>
      <c r="H4335">
        <v>0</v>
      </c>
      <c r="I4335">
        <v>0</v>
      </c>
      <c r="J4335">
        <v>26</v>
      </c>
      <c r="K4335">
        <v>0</v>
      </c>
      <c r="L4335">
        <v>0</v>
      </c>
      <c r="M4335">
        <v>0</v>
      </c>
      <c r="N4335">
        <v>0</v>
      </c>
    </row>
    <row r="4336" spans="1:14" x14ac:dyDescent="0.2">
      <c r="A4336" t="s">
        <v>9268</v>
      </c>
      <c r="B4336" t="s">
        <v>88</v>
      </c>
      <c r="C4336" t="s">
        <v>245</v>
      </c>
      <c r="D4336" t="s">
        <v>4943</v>
      </c>
      <c r="E4336">
        <v>26</v>
      </c>
      <c r="F4336">
        <v>2</v>
      </c>
      <c r="G4336">
        <v>23</v>
      </c>
      <c r="H4336">
        <v>1</v>
      </c>
      <c r="I4336">
        <v>0</v>
      </c>
      <c r="J4336">
        <v>56</v>
      </c>
      <c r="K4336">
        <v>0</v>
      </c>
      <c r="L4336">
        <v>0</v>
      </c>
      <c r="M4336">
        <v>0</v>
      </c>
      <c r="N4336">
        <v>0</v>
      </c>
    </row>
    <row r="4337" spans="1:14" x14ac:dyDescent="0.2">
      <c r="A4337" t="s">
        <v>9269</v>
      </c>
      <c r="B4337" t="s">
        <v>88</v>
      </c>
      <c r="C4337" t="s">
        <v>245</v>
      </c>
      <c r="D4337" t="s">
        <v>4925</v>
      </c>
      <c r="E4337">
        <v>0</v>
      </c>
      <c r="F4337">
        <v>0</v>
      </c>
      <c r="G4337">
        <v>0</v>
      </c>
      <c r="H4337">
        <v>0</v>
      </c>
      <c r="I4337">
        <v>0</v>
      </c>
      <c r="J4337">
        <v>0</v>
      </c>
      <c r="K4337">
        <v>82</v>
      </c>
      <c r="L4337">
        <v>82</v>
      </c>
      <c r="M4337">
        <v>0</v>
      </c>
      <c r="N4337">
        <v>0</v>
      </c>
    </row>
    <row r="4338" spans="1:14" x14ac:dyDescent="0.2">
      <c r="A4338" t="s">
        <v>9270</v>
      </c>
      <c r="B4338" t="s">
        <v>88</v>
      </c>
      <c r="C4338" t="s">
        <v>245</v>
      </c>
      <c r="D4338" t="s">
        <v>4927</v>
      </c>
      <c r="E4338">
        <v>0</v>
      </c>
      <c r="F4338">
        <v>0</v>
      </c>
      <c r="G4338">
        <v>0</v>
      </c>
      <c r="H4338">
        <v>0</v>
      </c>
      <c r="I4338">
        <v>0</v>
      </c>
      <c r="J4338">
        <v>0</v>
      </c>
      <c r="K4338">
        <v>80</v>
      </c>
      <c r="L4338">
        <v>80</v>
      </c>
      <c r="M4338">
        <v>0</v>
      </c>
      <c r="N4338">
        <v>0</v>
      </c>
    </row>
    <row r="4339" spans="1:14" x14ac:dyDescent="0.2">
      <c r="A4339" t="s">
        <v>9271</v>
      </c>
      <c r="B4339" t="s">
        <v>88</v>
      </c>
      <c r="C4339" t="s">
        <v>246</v>
      </c>
      <c r="D4339" t="s">
        <v>4929</v>
      </c>
      <c r="E4339">
        <v>154</v>
      </c>
      <c r="F4339">
        <v>26</v>
      </c>
      <c r="G4339">
        <v>128</v>
      </c>
      <c r="H4339">
        <v>0</v>
      </c>
      <c r="I4339">
        <v>0</v>
      </c>
      <c r="J4339">
        <v>54</v>
      </c>
      <c r="K4339">
        <v>0</v>
      </c>
      <c r="L4339">
        <v>0</v>
      </c>
      <c r="M4339">
        <v>0</v>
      </c>
      <c r="N4339">
        <v>0</v>
      </c>
    </row>
    <row r="4340" spans="1:14" x14ac:dyDescent="0.2">
      <c r="A4340" t="s">
        <v>9272</v>
      </c>
      <c r="B4340" t="s">
        <v>88</v>
      </c>
      <c r="C4340" t="s">
        <v>246</v>
      </c>
      <c r="D4340" t="s">
        <v>4931</v>
      </c>
      <c r="E4340">
        <v>208</v>
      </c>
      <c r="F4340">
        <v>31</v>
      </c>
      <c r="G4340">
        <v>175</v>
      </c>
      <c r="H4340">
        <v>1</v>
      </c>
      <c r="I4340">
        <v>1</v>
      </c>
      <c r="J4340">
        <v>0</v>
      </c>
      <c r="K4340">
        <v>0</v>
      </c>
      <c r="L4340">
        <v>0</v>
      </c>
      <c r="M4340">
        <v>0</v>
      </c>
      <c r="N4340">
        <v>0</v>
      </c>
    </row>
    <row r="4341" spans="1:14" x14ac:dyDescent="0.2">
      <c r="A4341" t="s">
        <v>9273</v>
      </c>
      <c r="B4341" t="s">
        <v>88</v>
      </c>
      <c r="C4341" t="s">
        <v>246</v>
      </c>
      <c r="D4341" t="s">
        <v>4933</v>
      </c>
      <c r="E4341">
        <v>52</v>
      </c>
      <c r="F4341">
        <v>7</v>
      </c>
      <c r="G4341">
        <v>45</v>
      </c>
      <c r="H4341">
        <v>0</v>
      </c>
      <c r="I4341">
        <v>0</v>
      </c>
      <c r="J4341">
        <v>156</v>
      </c>
      <c r="K4341">
        <v>0</v>
      </c>
      <c r="L4341">
        <v>0</v>
      </c>
      <c r="M4341">
        <v>0</v>
      </c>
      <c r="N4341">
        <v>0</v>
      </c>
    </row>
    <row r="4342" spans="1:14" x14ac:dyDescent="0.2">
      <c r="A4342" t="s">
        <v>9274</v>
      </c>
      <c r="B4342" t="s">
        <v>88</v>
      </c>
      <c r="C4342" t="s">
        <v>246</v>
      </c>
      <c r="D4342" t="s">
        <v>4935</v>
      </c>
      <c r="E4342">
        <v>208</v>
      </c>
      <c r="F4342">
        <v>31</v>
      </c>
      <c r="G4342">
        <v>175</v>
      </c>
      <c r="H4342">
        <v>1</v>
      </c>
      <c r="I4342">
        <v>1</v>
      </c>
      <c r="J4342">
        <v>0</v>
      </c>
      <c r="K4342">
        <v>0</v>
      </c>
      <c r="L4342">
        <v>0</v>
      </c>
      <c r="M4342">
        <v>0</v>
      </c>
      <c r="N4342">
        <v>0</v>
      </c>
    </row>
    <row r="4343" spans="1:14" x14ac:dyDescent="0.2">
      <c r="A4343" t="s">
        <v>9275</v>
      </c>
      <c r="B4343" t="s">
        <v>88</v>
      </c>
      <c r="C4343" t="s">
        <v>246</v>
      </c>
      <c r="D4343" t="s">
        <v>4937</v>
      </c>
      <c r="E4343">
        <v>154</v>
      </c>
      <c r="F4343">
        <v>24</v>
      </c>
      <c r="G4343">
        <v>129</v>
      </c>
      <c r="H4343">
        <v>0</v>
      </c>
      <c r="I4343">
        <v>1</v>
      </c>
      <c r="J4343">
        <v>54</v>
      </c>
      <c r="K4343">
        <v>0</v>
      </c>
      <c r="L4343">
        <v>0</v>
      </c>
      <c r="M4343">
        <v>0</v>
      </c>
      <c r="N4343">
        <v>0</v>
      </c>
    </row>
    <row r="4344" spans="1:14" x14ac:dyDescent="0.2">
      <c r="A4344" t="s">
        <v>9276</v>
      </c>
      <c r="B4344" t="s">
        <v>88</v>
      </c>
      <c r="C4344" t="s">
        <v>246</v>
      </c>
      <c r="D4344" t="s">
        <v>4939</v>
      </c>
      <c r="E4344">
        <v>54</v>
      </c>
      <c r="F4344">
        <v>7</v>
      </c>
      <c r="G4344">
        <v>46</v>
      </c>
      <c r="H4344">
        <v>1</v>
      </c>
      <c r="I4344">
        <v>0</v>
      </c>
      <c r="J4344">
        <v>154</v>
      </c>
      <c r="K4344">
        <v>0</v>
      </c>
      <c r="L4344">
        <v>0</v>
      </c>
      <c r="M4344">
        <v>0</v>
      </c>
      <c r="N4344">
        <v>0</v>
      </c>
    </row>
    <row r="4345" spans="1:14" x14ac:dyDescent="0.2">
      <c r="A4345" t="s">
        <v>9277</v>
      </c>
      <c r="B4345" t="s">
        <v>88</v>
      </c>
      <c r="C4345" t="s">
        <v>246</v>
      </c>
      <c r="D4345" t="s">
        <v>4941</v>
      </c>
      <c r="E4345">
        <v>154</v>
      </c>
      <c r="F4345">
        <v>24</v>
      </c>
      <c r="G4345">
        <v>130</v>
      </c>
      <c r="H4345">
        <v>0</v>
      </c>
      <c r="I4345">
        <v>0</v>
      </c>
      <c r="J4345">
        <v>54</v>
      </c>
      <c r="K4345">
        <v>0</v>
      </c>
      <c r="L4345">
        <v>0</v>
      </c>
      <c r="M4345">
        <v>0</v>
      </c>
      <c r="N4345">
        <v>0</v>
      </c>
    </row>
    <row r="4346" spans="1:14" x14ac:dyDescent="0.2">
      <c r="A4346" t="s">
        <v>9278</v>
      </c>
      <c r="B4346" t="s">
        <v>88</v>
      </c>
      <c r="C4346" t="s">
        <v>246</v>
      </c>
      <c r="D4346" t="s">
        <v>4943</v>
      </c>
      <c r="E4346">
        <v>52</v>
      </c>
      <c r="F4346">
        <v>7</v>
      </c>
      <c r="G4346">
        <v>45</v>
      </c>
      <c r="H4346">
        <v>0</v>
      </c>
      <c r="I4346">
        <v>0</v>
      </c>
      <c r="J4346">
        <v>156</v>
      </c>
      <c r="K4346">
        <v>0</v>
      </c>
      <c r="L4346">
        <v>0</v>
      </c>
      <c r="M4346">
        <v>0</v>
      </c>
      <c r="N4346">
        <v>0</v>
      </c>
    </row>
    <row r="4347" spans="1:14" x14ac:dyDescent="0.2">
      <c r="A4347" t="s">
        <v>9279</v>
      </c>
      <c r="B4347" t="s">
        <v>88</v>
      </c>
      <c r="C4347" t="s">
        <v>246</v>
      </c>
      <c r="D4347" t="s">
        <v>4925</v>
      </c>
      <c r="E4347">
        <v>0</v>
      </c>
      <c r="F4347">
        <v>0</v>
      </c>
      <c r="G4347">
        <v>0</v>
      </c>
      <c r="H4347">
        <v>0</v>
      </c>
      <c r="I4347">
        <v>0</v>
      </c>
      <c r="J4347">
        <v>0</v>
      </c>
      <c r="K4347">
        <v>205</v>
      </c>
      <c r="L4347">
        <v>204</v>
      </c>
      <c r="M4347">
        <v>1</v>
      </c>
      <c r="N4347">
        <v>0</v>
      </c>
    </row>
    <row r="4348" spans="1:14" x14ac:dyDescent="0.2">
      <c r="A4348" t="s">
        <v>9280</v>
      </c>
      <c r="B4348" t="s">
        <v>88</v>
      </c>
      <c r="C4348" t="s">
        <v>246</v>
      </c>
      <c r="D4348" t="s">
        <v>4927</v>
      </c>
      <c r="E4348">
        <v>0</v>
      </c>
      <c r="F4348">
        <v>0</v>
      </c>
      <c r="G4348">
        <v>0</v>
      </c>
      <c r="H4348">
        <v>0</v>
      </c>
      <c r="I4348">
        <v>0</v>
      </c>
      <c r="J4348">
        <v>0</v>
      </c>
      <c r="K4348">
        <v>159</v>
      </c>
      <c r="L4348">
        <v>158</v>
      </c>
      <c r="M4348">
        <v>1</v>
      </c>
      <c r="N4348">
        <v>0</v>
      </c>
    </row>
    <row r="4349" spans="1:14" x14ac:dyDescent="0.2">
      <c r="A4349" t="s">
        <v>9281</v>
      </c>
      <c r="B4349" t="s">
        <v>88</v>
      </c>
      <c r="C4349" t="s">
        <v>247</v>
      </c>
      <c r="D4349" t="s">
        <v>4929</v>
      </c>
      <c r="E4349">
        <v>58</v>
      </c>
      <c r="F4349">
        <v>4</v>
      </c>
      <c r="G4349">
        <v>54</v>
      </c>
      <c r="H4349">
        <v>0</v>
      </c>
      <c r="I4349">
        <v>0</v>
      </c>
      <c r="J4349">
        <v>26</v>
      </c>
      <c r="K4349">
        <v>0</v>
      </c>
      <c r="L4349">
        <v>0</v>
      </c>
      <c r="M4349">
        <v>0</v>
      </c>
      <c r="N4349">
        <v>0</v>
      </c>
    </row>
    <row r="4350" spans="1:14" x14ac:dyDescent="0.2">
      <c r="A4350" t="s">
        <v>9282</v>
      </c>
      <c r="B4350" t="s">
        <v>88</v>
      </c>
      <c r="C4350" t="s">
        <v>247</v>
      </c>
      <c r="D4350" t="s">
        <v>4931</v>
      </c>
      <c r="E4350">
        <v>84</v>
      </c>
      <c r="F4350">
        <v>5</v>
      </c>
      <c r="G4350">
        <v>79</v>
      </c>
      <c r="H4350">
        <v>0</v>
      </c>
      <c r="I4350">
        <v>0</v>
      </c>
      <c r="J4350">
        <v>0</v>
      </c>
      <c r="K4350">
        <v>0</v>
      </c>
      <c r="L4350">
        <v>0</v>
      </c>
      <c r="M4350">
        <v>0</v>
      </c>
      <c r="N4350">
        <v>0</v>
      </c>
    </row>
    <row r="4351" spans="1:14" x14ac:dyDescent="0.2">
      <c r="A4351" t="s">
        <v>9283</v>
      </c>
      <c r="B4351" t="s">
        <v>88</v>
      </c>
      <c r="C4351" t="s">
        <v>247</v>
      </c>
      <c r="D4351" t="s">
        <v>4933</v>
      </c>
      <c r="E4351">
        <v>26</v>
      </c>
      <c r="F4351">
        <v>2</v>
      </c>
      <c r="G4351">
        <v>24</v>
      </c>
      <c r="H4351">
        <v>0</v>
      </c>
      <c r="I4351">
        <v>0</v>
      </c>
      <c r="J4351">
        <v>58</v>
      </c>
      <c r="K4351">
        <v>0</v>
      </c>
      <c r="L4351">
        <v>0</v>
      </c>
      <c r="M4351">
        <v>0</v>
      </c>
      <c r="N4351">
        <v>0</v>
      </c>
    </row>
    <row r="4352" spans="1:14" x14ac:dyDescent="0.2">
      <c r="A4352" t="s">
        <v>9284</v>
      </c>
      <c r="B4352" t="s">
        <v>88</v>
      </c>
      <c r="C4352" t="s">
        <v>247</v>
      </c>
      <c r="D4352" t="s">
        <v>4935</v>
      </c>
      <c r="E4352">
        <v>84</v>
      </c>
      <c r="F4352">
        <v>5</v>
      </c>
      <c r="G4352">
        <v>79</v>
      </c>
      <c r="H4352">
        <v>0</v>
      </c>
      <c r="I4352">
        <v>0</v>
      </c>
      <c r="J4352">
        <v>0</v>
      </c>
      <c r="K4352">
        <v>0</v>
      </c>
      <c r="L4352">
        <v>0</v>
      </c>
      <c r="M4352">
        <v>0</v>
      </c>
      <c r="N4352">
        <v>0</v>
      </c>
    </row>
    <row r="4353" spans="1:14" x14ac:dyDescent="0.2">
      <c r="A4353" t="s">
        <v>9285</v>
      </c>
      <c r="B4353" t="s">
        <v>88</v>
      </c>
      <c r="C4353" t="s">
        <v>247</v>
      </c>
      <c r="D4353" t="s">
        <v>4937</v>
      </c>
      <c r="E4353">
        <v>58</v>
      </c>
      <c r="F4353">
        <v>3</v>
      </c>
      <c r="G4353">
        <v>55</v>
      </c>
      <c r="H4353">
        <v>0</v>
      </c>
      <c r="I4353">
        <v>0</v>
      </c>
      <c r="J4353">
        <v>26</v>
      </c>
      <c r="K4353">
        <v>0</v>
      </c>
      <c r="L4353">
        <v>0</v>
      </c>
      <c r="M4353">
        <v>0</v>
      </c>
      <c r="N4353">
        <v>0</v>
      </c>
    </row>
    <row r="4354" spans="1:14" x14ac:dyDescent="0.2">
      <c r="A4354" t="s">
        <v>9286</v>
      </c>
      <c r="B4354" t="s">
        <v>88</v>
      </c>
      <c r="C4354" t="s">
        <v>247</v>
      </c>
      <c r="D4354" t="s">
        <v>4939</v>
      </c>
      <c r="E4354">
        <v>26</v>
      </c>
      <c r="F4354">
        <v>3</v>
      </c>
      <c r="G4354">
        <v>23</v>
      </c>
      <c r="H4354">
        <v>0</v>
      </c>
      <c r="I4354">
        <v>0</v>
      </c>
      <c r="J4354">
        <v>58</v>
      </c>
      <c r="K4354">
        <v>0</v>
      </c>
      <c r="L4354">
        <v>0</v>
      </c>
      <c r="M4354">
        <v>0</v>
      </c>
      <c r="N4354">
        <v>0</v>
      </c>
    </row>
    <row r="4355" spans="1:14" x14ac:dyDescent="0.2">
      <c r="A4355" t="s">
        <v>9287</v>
      </c>
      <c r="B4355" t="s">
        <v>88</v>
      </c>
      <c r="C4355" t="s">
        <v>247</v>
      </c>
      <c r="D4355" t="s">
        <v>4941</v>
      </c>
      <c r="E4355">
        <v>58</v>
      </c>
      <c r="F4355">
        <v>3</v>
      </c>
      <c r="G4355">
        <v>55</v>
      </c>
      <c r="H4355">
        <v>0</v>
      </c>
      <c r="I4355">
        <v>0</v>
      </c>
      <c r="J4355">
        <v>26</v>
      </c>
      <c r="K4355">
        <v>0</v>
      </c>
      <c r="L4355">
        <v>0</v>
      </c>
      <c r="M4355">
        <v>0</v>
      </c>
      <c r="N4355">
        <v>0</v>
      </c>
    </row>
    <row r="4356" spans="1:14" x14ac:dyDescent="0.2">
      <c r="A4356" t="s">
        <v>9288</v>
      </c>
      <c r="B4356" t="s">
        <v>88</v>
      </c>
      <c r="C4356" t="s">
        <v>247</v>
      </c>
      <c r="D4356" t="s">
        <v>4943</v>
      </c>
      <c r="E4356">
        <v>26</v>
      </c>
      <c r="F4356">
        <v>2</v>
      </c>
      <c r="G4356">
        <v>24</v>
      </c>
      <c r="H4356">
        <v>0</v>
      </c>
      <c r="I4356">
        <v>0</v>
      </c>
      <c r="J4356">
        <v>58</v>
      </c>
      <c r="K4356">
        <v>0</v>
      </c>
      <c r="L4356">
        <v>0</v>
      </c>
      <c r="M4356">
        <v>0</v>
      </c>
      <c r="N4356">
        <v>0</v>
      </c>
    </row>
    <row r="4357" spans="1:14" x14ac:dyDescent="0.2">
      <c r="A4357" t="s">
        <v>9289</v>
      </c>
      <c r="B4357" t="s">
        <v>88</v>
      </c>
      <c r="C4357" t="s">
        <v>247</v>
      </c>
      <c r="D4357" t="s">
        <v>4925</v>
      </c>
      <c r="E4357">
        <v>0</v>
      </c>
      <c r="F4357">
        <v>0</v>
      </c>
      <c r="G4357">
        <v>0</v>
      </c>
      <c r="H4357">
        <v>0</v>
      </c>
      <c r="I4357">
        <v>0</v>
      </c>
      <c r="J4357">
        <v>0</v>
      </c>
      <c r="K4357">
        <v>84</v>
      </c>
      <c r="L4357">
        <v>83</v>
      </c>
      <c r="M4357">
        <v>1</v>
      </c>
      <c r="N4357">
        <v>0</v>
      </c>
    </row>
    <row r="4358" spans="1:14" x14ac:dyDescent="0.2">
      <c r="A4358" t="s">
        <v>9290</v>
      </c>
      <c r="B4358" t="s">
        <v>88</v>
      </c>
      <c r="C4358" t="s">
        <v>247</v>
      </c>
      <c r="D4358" t="s">
        <v>4927</v>
      </c>
      <c r="E4358">
        <v>0</v>
      </c>
      <c r="F4358">
        <v>0</v>
      </c>
      <c r="G4358">
        <v>0</v>
      </c>
      <c r="H4358">
        <v>0</v>
      </c>
      <c r="I4358">
        <v>0</v>
      </c>
      <c r="J4358">
        <v>0</v>
      </c>
      <c r="K4358">
        <v>81</v>
      </c>
      <c r="L4358">
        <v>80</v>
      </c>
      <c r="M4358">
        <v>1</v>
      </c>
      <c r="N4358">
        <v>0</v>
      </c>
    </row>
    <row r="4359" spans="1:14" x14ac:dyDescent="0.2">
      <c r="A4359" t="s">
        <v>9291</v>
      </c>
      <c r="B4359" t="s">
        <v>88</v>
      </c>
      <c r="C4359" t="s">
        <v>248</v>
      </c>
      <c r="D4359" t="s">
        <v>4929</v>
      </c>
      <c r="E4359">
        <v>137</v>
      </c>
      <c r="F4359">
        <v>13</v>
      </c>
      <c r="G4359">
        <v>119</v>
      </c>
      <c r="H4359">
        <v>3</v>
      </c>
      <c r="I4359">
        <v>2</v>
      </c>
      <c r="J4359">
        <v>40</v>
      </c>
      <c r="K4359">
        <v>0</v>
      </c>
      <c r="L4359">
        <v>0</v>
      </c>
      <c r="M4359">
        <v>0</v>
      </c>
      <c r="N4359">
        <v>0</v>
      </c>
    </row>
    <row r="4360" spans="1:14" x14ac:dyDescent="0.2">
      <c r="A4360" t="s">
        <v>9292</v>
      </c>
      <c r="B4360" t="s">
        <v>88</v>
      </c>
      <c r="C4360" t="s">
        <v>248</v>
      </c>
      <c r="D4360" t="s">
        <v>4931</v>
      </c>
      <c r="E4360">
        <v>177</v>
      </c>
      <c r="F4360">
        <v>18</v>
      </c>
      <c r="G4360">
        <v>152</v>
      </c>
      <c r="H4360">
        <v>5</v>
      </c>
      <c r="I4360">
        <v>2</v>
      </c>
      <c r="J4360">
        <v>0</v>
      </c>
      <c r="K4360">
        <v>0</v>
      </c>
      <c r="L4360">
        <v>0</v>
      </c>
      <c r="M4360">
        <v>0</v>
      </c>
      <c r="N4360">
        <v>0</v>
      </c>
    </row>
    <row r="4361" spans="1:14" x14ac:dyDescent="0.2">
      <c r="A4361" t="s">
        <v>9293</v>
      </c>
      <c r="B4361" t="s">
        <v>88</v>
      </c>
      <c r="C4361" t="s">
        <v>248</v>
      </c>
      <c r="D4361" t="s">
        <v>4933</v>
      </c>
      <c r="E4361">
        <v>36</v>
      </c>
      <c r="F4361">
        <v>2</v>
      </c>
      <c r="G4361">
        <v>33</v>
      </c>
      <c r="H4361">
        <v>1</v>
      </c>
      <c r="I4361">
        <v>0</v>
      </c>
      <c r="J4361">
        <v>141</v>
      </c>
      <c r="K4361">
        <v>0</v>
      </c>
      <c r="L4361">
        <v>0</v>
      </c>
      <c r="M4361">
        <v>0</v>
      </c>
      <c r="N4361">
        <v>0</v>
      </c>
    </row>
    <row r="4362" spans="1:14" x14ac:dyDescent="0.2">
      <c r="A4362" t="s">
        <v>9294</v>
      </c>
      <c r="B4362" t="s">
        <v>88</v>
      </c>
      <c r="C4362" t="s">
        <v>248</v>
      </c>
      <c r="D4362" t="s">
        <v>4935</v>
      </c>
      <c r="E4362">
        <v>177</v>
      </c>
      <c r="F4362">
        <v>18</v>
      </c>
      <c r="G4362">
        <v>152</v>
      </c>
      <c r="H4362">
        <v>5</v>
      </c>
      <c r="I4362">
        <v>2</v>
      </c>
      <c r="J4362">
        <v>0</v>
      </c>
      <c r="K4362">
        <v>0</v>
      </c>
      <c r="L4362">
        <v>0</v>
      </c>
      <c r="M4362">
        <v>0</v>
      </c>
      <c r="N4362">
        <v>0</v>
      </c>
    </row>
    <row r="4363" spans="1:14" x14ac:dyDescent="0.2">
      <c r="A4363" t="s">
        <v>9295</v>
      </c>
      <c r="B4363" t="s">
        <v>88</v>
      </c>
      <c r="C4363" t="s">
        <v>248</v>
      </c>
      <c r="D4363" t="s">
        <v>4937</v>
      </c>
      <c r="E4363">
        <v>137</v>
      </c>
      <c r="F4363">
        <v>13</v>
      </c>
      <c r="G4363">
        <v>119</v>
      </c>
      <c r="H4363">
        <v>3</v>
      </c>
      <c r="I4363">
        <v>2</v>
      </c>
      <c r="J4363">
        <v>40</v>
      </c>
      <c r="K4363">
        <v>0</v>
      </c>
      <c r="L4363">
        <v>0</v>
      </c>
      <c r="M4363">
        <v>0</v>
      </c>
      <c r="N4363">
        <v>0</v>
      </c>
    </row>
    <row r="4364" spans="1:14" x14ac:dyDescent="0.2">
      <c r="A4364" t="s">
        <v>9296</v>
      </c>
      <c r="B4364" t="s">
        <v>88</v>
      </c>
      <c r="C4364" t="s">
        <v>248</v>
      </c>
      <c r="D4364" t="s">
        <v>4939</v>
      </c>
      <c r="E4364">
        <v>40</v>
      </c>
      <c r="F4364">
        <v>5</v>
      </c>
      <c r="G4364">
        <v>33</v>
      </c>
      <c r="H4364">
        <v>2</v>
      </c>
      <c r="I4364">
        <v>0</v>
      </c>
      <c r="J4364">
        <v>137</v>
      </c>
      <c r="K4364">
        <v>0</v>
      </c>
      <c r="L4364">
        <v>0</v>
      </c>
      <c r="M4364">
        <v>0</v>
      </c>
      <c r="N4364">
        <v>0</v>
      </c>
    </row>
    <row r="4365" spans="1:14" x14ac:dyDescent="0.2">
      <c r="A4365" t="s">
        <v>9297</v>
      </c>
      <c r="B4365" t="s">
        <v>88</v>
      </c>
      <c r="C4365" t="s">
        <v>248</v>
      </c>
      <c r="D4365" t="s">
        <v>4941</v>
      </c>
      <c r="E4365">
        <v>137</v>
      </c>
      <c r="F4365">
        <v>13</v>
      </c>
      <c r="G4365">
        <v>119</v>
      </c>
      <c r="H4365">
        <v>3</v>
      </c>
      <c r="I4365">
        <v>2</v>
      </c>
      <c r="J4365">
        <v>40</v>
      </c>
      <c r="K4365">
        <v>0</v>
      </c>
      <c r="L4365">
        <v>0</v>
      </c>
      <c r="M4365">
        <v>0</v>
      </c>
      <c r="N4365">
        <v>0</v>
      </c>
    </row>
    <row r="4366" spans="1:14" x14ac:dyDescent="0.2">
      <c r="A4366" t="s">
        <v>9298</v>
      </c>
      <c r="B4366" t="s">
        <v>88</v>
      </c>
      <c r="C4366" t="s">
        <v>248</v>
      </c>
      <c r="D4366" t="s">
        <v>4943</v>
      </c>
      <c r="E4366">
        <v>37</v>
      </c>
      <c r="F4366">
        <v>2</v>
      </c>
      <c r="G4366">
        <v>33</v>
      </c>
      <c r="H4366">
        <v>2</v>
      </c>
      <c r="I4366">
        <v>0</v>
      </c>
      <c r="J4366">
        <v>140</v>
      </c>
      <c r="K4366">
        <v>0</v>
      </c>
      <c r="L4366">
        <v>0</v>
      </c>
      <c r="M4366">
        <v>0</v>
      </c>
      <c r="N4366">
        <v>0</v>
      </c>
    </row>
    <row r="4367" spans="1:14" x14ac:dyDescent="0.2">
      <c r="A4367" t="s">
        <v>9299</v>
      </c>
      <c r="B4367" t="s">
        <v>88</v>
      </c>
      <c r="C4367" t="s">
        <v>248</v>
      </c>
      <c r="D4367" t="s">
        <v>4925</v>
      </c>
      <c r="E4367">
        <v>0</v>
      </c>
      <c r="F4367">
        <v>0</v>
      </c>
      <c r="G4367">
        <v>0</v>
      </c>
      <c r="H4367">
        <v>0</v>
      </c>
      <c r="I4367">
        <v>0</v>
      </c>
      <c r="J4367">
        <v>0</v>
      </c>
      <c r="K4367">
        <v>177</v>
      </c>
      <c r="L4367">
        <v>173</v>
      </c>
      <c r="M4367">
        <v>4</v>
      </c>
      <c r="N4367">
        <v>0</v>
      </c>
    </row>
    <row r="4368" spans="1:14" x14ac:dyDescent="0.2">
      <c r="A4368" t="s">
        <v>9300</v>
      </c>
      <c r="B4368" t="s">
        <v>88</v>
      </c>
      <c r="C4368" t="s">
        <v>248</v>
      </c>
      <c r="D4368" t="s">
        <v>4927</v>
      </c>
      <c r="E4368">
        <v>0</v>
      </c>
      <c r="F4368">
        <v>0</v>
      </c>
      <c r="G4368">
        <v>0</v>
      </c>
      <c r="H4368">
        <v>0</v>
      </c>
      <c r="I4368">
        <v>0</v>
      </c>
      <c r="J4368">
        <v>0</v>
      </c>
      <c r="K4368">
        <v>158</v>
      </c>
      <c r="L4368">
        <v>155</v>
      </c>
      <c r="M4368">
        <v>3</v>
      </c>
      <c r="N4368">
        <v>0</v>
      </c>
    </row>
    <row r="4369" spans="1:14" x14ac:dyDescent="0.2">
      <c r="A4369" t="s">
        <v>9301</v>
      </c>
      <c r="B4369" t="s">
        <v>88</v>
      </c>
      <c r="C4369" t="s">
        <v>249</v>
      </c>
      <c r="D4369" t="s">
        <v>4929</v>
      </c>
      <c r="E4369">
        <v>201</v>
      </c>
      <c r="F4369">
        <v>40</v>
      </c>
      <c r="G4369">
        <v>160</v>
      </c>
      <c r="H4369">
        <v>1</v>
      </c>
      <c r="I4369">
        <v>0</v>
      </c>
      <c r="J4369">
        <v>139</v>
      </c>
      <c r="K4369">
        <v>0</v>
      </c>
      <c r="L4369">
        <v>0</v>
      </c>
      <c r="M4369">
        <v>0</v>
      </c>
      <c r="N4369">
        <v>0</v>
      </c>
    </row>
    <row r="4370" spans="1:14" x14ac:dyDescent="0.2">
      <c r="A4370" t="s">
        <v>9302</v>
      </c>
      <c r="B4370" t="s">
        <v>88</v>
      </c>
      <c r="C4370" t="s">
        <v>249</v>
      </c>
      <c r="D4370" t="s">
        <v>4931</v>
      </c>
      <c r="E4370">
        <v>340</v>
      </c>
      <c r="F4370">
        <v>47</v>
      </c>
      <c r="G4370">
        <v>290</v>
      </c>
      <c r="H4370">
        <v>2</v>
      </c>
      <c r="I4370">
        <v>1</v>
      </c>
      <c r="J4370">
        <v>0</v>
      </c>
      <c r="K4370">
        <v>0</v>
      </c>
      <c r="L4370">
        <v>0</v>
      </c>
      <c r="M4370">
        <v>0</v>
      </c>
      <c r="N4370">
        <v>0</v>
      </c>
    </row>
    <row r="4371" spans="1:14" x14ac:dyDescent="0.2">
      <c r="A4371" t="s">
        <v>9303</v>
      </c>
      <c r="B4371" t="s">
        <v>88</v>
      </c>
      <c r="C4371" t="s">
        <v>249</v>
      </c>
      <c r="D4371" t="s">
        <v>4933</v>
      </c>
      <c r="E4371">
        <v>131</v>
      </c>
      <c r="F4371">
        <v>17</v>
      </c>
      <c r="G4371">
        <v>114</v>
      </c>
      <c r="H4371">
        <v>0</v>
      </c>
      <c r="I4371">
        <v>0</v>
      </c>
      <c r="J4371">
        <v>209</v>
      </c>
      <c r="K4371">
        <v>0</v>
      </c>
      <c r="L4371">
        <v>0</v>
      </c>
      <c r="M4371">
        <v>0</v>
      </c>
      <c r="N4371">
        <v>0</v>
      </c>
    </row>
    <row r="4372" spans="1:14" x14ac:dyDescent="0.2">
      <c r="A4372" t="s">
        <v>9304</v>
      </c>
      <c r="B4372" t="s">
        <v>88</v>
      </c>
      <c r="C4372" t="s">
        <v>249</v>
      </c>
      <c r="D4372" t="s">
        <v>4935</v>
      </c>
      <c r="E4372">
        <v>340</v>
      </c>
      <c r="F4372">
        <v>47</v>
      </c>
      <c r="G4372">
        <v>290</v>
      </c>
      <c r="H4372">
        <v>2</v>
      </c>
      <c r="I4372">
        <v>1</v>
      </c>
      <c r="J4372">
        <v>0</v>
      </c>
      <c r="K4372">
        <v>0</v>
      </c>
      <c r="L4372">
        <v>0</v>
      </c>
      <c r="M4372">
        <v>0</v>
      </c>
      <c r="N4372">
        <v>0</v>
      </c>
    </row>
    <row r="4373" spans="1:14" x14ac:dyDescent="0.2">
      <c r="A4373" t="s">
        <v>9305</v>
      </c>
      <c r="B4373" t="s">
        <v>88</v>
      </c>
      <c r="C4373" t="s">
        <v>249</v>
      </c>
      <c r="D4373" t="s">
        <v>4937</v>
      </c>
      <c r="E4373">
        <v>201</v>
      </c>
      <c r="F4373">
        <v>36</v>
      </c>
      <c r="G4373">
        <v>164</v>
      </c>
      <c r="H4373">
        <v>1</v>
      </c>
      <c r="I4373">
        <v>0</v>
      </c>
      <c r="J4373">
        <v>139</v>
      </c>
      <c r="K4373">
        <v>0</v>
      </c>
      <c r="L4373">
        <v>0</v>
      </c>
      <c r="M4373">
        <v>0</v>
      </c>
      <c r="N4373">
        <v>0</v>
      </c>
    </row>
    <row r="4374" spans="1:14" x14ac:dyDescent="0.2">
      <c r="A4374" t="s">
        <v>9306</v>
      </c>
      <c r="B4374" t="s">
        <v>88</v>
      </c>
      <c r="C4374" t="s">
        <v>249</v>
      </c>
      <c r="D4374" t="s">
        <v>4939</v>
      </c>
      <c r="E4374">
        <v>139</v>
      </c>
      <c r="F4374">
        <v>27</v>
      </c>
      <c r="G4374">
        <v>110</v>
      </c>
      <c r="H4374">
        <v>1</v>
      </c>
      <c r="I4374">
        <v>1</v>
      </c>
      <c r="J4374">
        <v>201</v>
      </c>
      <c r="K4374">
        <v>0</v>
      </c>
      <c r="L4374">
        <v>0</v>
      </c>
      <c r="M4374">
        <v>0</v>
      </c>
      <c r="N4374">
        <v>0</v>
      </c>
    </row>
    <row r="4375" spans="1:14" x14ac:dyDescent="0.2">
      <c r="A4375" t="s">
        <v>9307</v>
      </c>
      <c r="B4375" t="s">
        <v>88</v>
      </c>
      <c r="C4375" t="s">
        <v>249</v>
      </c>
      <c r="D4375" t="s">
        <v>4941</v>
      </c>
      <c r="E4375">
        <v>201</v>
      </c>
      <c r="F4375">
        <v>30</v>
      </c>
      <c r="G4375">
        <v>170</v>
      </c>
      <c r="H4375">
        <v>1</v>
      </c>
      <c r="I4375">
        <v>0</v>
      </c>
      <c r="J4375">
        <v>139</v>
      </c>
      <c r="K4375">
        <v>0</v>
      </c>
      <c r="L4375">
        <v>0</v>
      </c>
      <c r="M4375">
        <v>0</v>
      </c>
      <c r="N4375">
        <v>0</v>
      </c>
    </row>
    <row r="4376" spans="1:14" x14ac:dyDescent="0.2">
      <c r="A4376" t="s">
        <v>9308</v>
      </c>
      <c r="B4376" t="s">
        <v>88</v>
      </c>
      <c r="C4376" t="s">
        <v>249</v>
      </c>
      <c r="D4376" t="s">
        <v>4943</v>
      </c>
      <c r="E4376">
        <v>133</v>
      </c>
      <c r="F4376">
        <v>17</v>
      </c>
      <c r="G4376">
        <v>115</v>
      </c>
      <c r="H4376">
        <v>0</v>
      </c>
      <c r="I4376">
        <v>1</v>
      </c>
      <c r="J4376">
        <v>207</v>
      </c>
      <c r="K4376">
        <v>0</v>
      </c>
      <c r="L4376">
        <v>0</v>
      </c>
      <c r="M4376">
        <v>0</v>
      </c>
      <c r="N4376">
        <v>0</v>
      </c>
    </row>
    <row r="4377" spans="1:14" x14ac:dyDescent="0.2">
      <c r="A4377" t="s">
        <v>9309</v>
      </c>
      <c r="B4377" t="s">
        <v>88</v>
      </c>
      <c r="C4377" t="s">
        <v>249</v>
      </c>
      <c r="D4377" t="s">
        <v>4925</v>
      </c>
      <c r="E4377">
        <v>0</v>
      </c>
      <c r="F4377">
        <v>0</v>
      </c>
      <c r="G4377">
        <v>0</v>
      </c>
      <c r="H4377">
        <v>0</v>
      </c>
      <c r="I4377">
        <v>0</v>
      </c>
      <c r="J4377">
        <v>0</v>
      </c>
      <c r="K4377">
        <v>338</v>
      </c>
      <c r="L4377">
        <v>337</v>
      </c>
      <c r="M4377">
        <v>1</v>
      </c>
      <c r="N4377">
        <v>0</v>
      </c>
    </row>
    <row r="4378" spans="1:14" x14ac:dyDescent="0.2">
      <c r="A4378" t="s">
        <v>9310</v>
      </c>
      <c r="B4378" t="s">
        <v>88</v>
      </c>
      <c r="C4378" t="s">
        <v>249</v>
      </c>
      <c r="D4378" t="s">
        <v>4927</v>
      </c>
      <c r="E4378">
        <v>0</v>
      </c>
      <c r="F4378">
        <v>0</v>
      </c>
      <c r="G4378">
        <v>0</v>
      </c>
      <c r="H4378">
        <v>0</v>
      </c>
      <c r="I4378">
        <v>0</v>
      </c>
      <c r="J4378">
        <v>0</v>
      </c>
      <c r="K4378">
        <v>314</v>
      </c>
      <c r="L4378">
        <v>313</v>
      </c>
      <c r="M4378">
        <v>1</v>
      </c>
      <c r="N4378">
        <v>0</v>
      </c>
    </row>
    <row r="4379" spans="1:14" x14ac:dyDescent="0.2">
      <c r="A4379" t="s">
        <v>9311</v>
      </c>
      <c r="B4379" t="s">
        <v>88</v>
      </c>
      <c r="C4379" t="s">
        <v>250</v>
      </c>
      <c r="D4379" t="s">
        <v>4929</v>
      </c>
      <c r="E4379">
        <v>24</v>
      </c>
      <c r="F4379">
        <v>4</v>
      </c>
      <c r="G4379">
        <v>20</v>
      </c>
      <c r="H4379">
        <v>0</v>
      </c>
      <c r="I4379">
        <v>0</v>
      </c>
      <c r="J4379">
        <v>14</v>
      </c>
      <c r="K4379">
        <v>0</v>
      </c>
      <c r="L4379">
        <v>0</v>
      </c>
      <c r="M4379">
        <v>0</v>
      </c>
      <c r="N4379">
        <v>0</v>
      </c>
    </row>
    <row r="4380" spans="1:14" x14ac:dyDescent="0.2">
      <c r="A4380" t="s">
        <v>9312</v>
      </c>
      <c r="B4380" t="s">
        <v>88</v>
      </c>
      <c r="C4380" t="s">
        <v>250</v>
      </c>
      <c r="D4380" t="s">
        <v>4931</v>
      </c>
      <c r="E4380">
        <v>38</v>
      </c>
      <c r="F4380">
        <v>5</v>
      </c>
      <c r="G4380">
        <v>32</v>
      </c>
      <c r="H4380">
        <v>1</v>
      </c>
      <c r="I4380">
        <v>0</v>
      </c>
      <c r="J4380">
        <v>0</v>
      </c>
      <c r="K4380">
        <v>0</v>
      </c>
      <c r="L4380">
        <v>0</v>
      </c>
      <c r="M4380">
        <v>0</v>
      </c>
      <c r="N4380">
        <v>0</v>
      </c>
    </row>
    <row r="4381" spans="1:14" x14ac:dyDescent="0.2">
      <c r="A4381" t="s">
        <v>9313</v>
      </c>
      <c r="B4381" t="s">
        <v>88</v>
      </c>
      <c r="C4381" t="s">
        <v>250</v>
      </c>
      <c r="D4381" t="s">
        <v>4933</v>
      </c>
      <c r="E4381">
        <v>13</v>
      </c>
      <c r="F4381">
        <v>1</v>
      </c>
      <c r="G4381">
        <v>12</v>
      </c>
      <c r="H4381">
        <v>0</v>
      </c>
      <c r="I4381">
        <v>0</v>
      </c>
      <c r="J4381">
        <v>25</v>
      </c>
      <c r="K4381">
        <v>0</v>
      </c>
      <c r="L4381">
        <v>0</v>
      </c>
      <c r="M4381">
        <v>0</v>
      </c>
      <c r="N4381">
        <v>0</v>
      </c>
    </row>
    <row r="4382" spans="1:14" x14ac:dyDescent="0.2">
      <c r="A4382" t="s">
        <v>9314</v>
      </c>
      <c r="B4382" t="s">
        <v>88</v>
      </c>
      <c r="C4382" t="s">
        <v>250</v>
      </c>
      <c r="D4382" t="s">
        <v>4935</v>
      </c>
      <c r="E4382">
        <v>38</v>
      </c>
      <c r="F4382">
        <v>5</v>
      </c>
      <c r="G4382">
        <v>32</v>
      </c>
      <c r="H4382">
        <v>1</v>
      </c>
      <c r="I4382">
        <v>0</v>
      </c>
      <c r="J4382">
        <v>0</v>
      </c>
      <c r="K4382">
        <v>0</v>
      </c>
      <c r="L4382">
        <v>0</v>
      </c>
      <c r="M4382">
        <v>0</v>
      </c>
      <c r="N4382">
        <v>0</v>
      </c>
    </row>
    <row r="4383" spans="1:14" x14ac:dyDescent="0.2">
      <c r="A4383" t="s">
        <v>9315</v>
      </c>
      <c r="B4383" t="s">
        <v>88</v>
      </c>
      <c r="C4383" t="s">
        <v>250</v>
      </c>
      <c r="D4383" t="s">
        <v>4937</v>
      </c>
      <c r="E4383">
        <v>24</v>
      </c>
      <c r="F4383">
        <v>4</v>
      </c>
      <c r="G4383">
        <v>20</v>
      </c>
      <c r="H4383">
        <v>0</v>
      </c>
      <c r="I4383">
        <v>0</v>
      </c>
      <c r="J4383">
        <v>14</v>
      </c>
      <c r="K4383">
        <v>0</v>
      </c>
      <c r="L4383">
        <v>0</v>
      </c>
      <c r="M4383">
        <v>0</v>
      </c>
      <c r="N4383">
        <v>0</v>
      </c>
    </row>
    <row r="4384" spans="1:14" x14ac:dyDescent="0.2">
      <c r="A4384" t="s">
        <v>9316</v>
      </c>
      <c r="B4384" t="s">
        <v>88</v>
      </c>
      <c r="C4384" t="s">
        <v>250</v>
      </c>
      <c r="D4384" t="s">
        <v>4939</v>
      </c>
      <c r="E4384">
        <v>14</v>
      </c>
      <c r="F4384">
        <v>2</v>
      </c>
      <c r="G4384">
        <v>11</v>
      </c>
      <c r="H4384">
        <v>1</v>
      </c>
      <c r="I4384">
        <v>0</v>
      </c>
      <c r="J4384">
        <v>24</v>
      </c>
      <c r="K4384">
        <v>0</v>
      </c>
      <c r="L4384">
        <v>0</v>
      </c>
      <c r="M4384">
        <v>0</v>
      </c>
      <c r="N4384">
        <v>0</v>
      </c>
    </row>
    <row r="4385" spans="1:14" x14ac:dyDescent="0.2">
      <c r="A4385" t="s">
        <v>9317</v>
      </c>
      <c r="B4385" t="s">
        <v>88</v>
      </c>
      <c r="C4385" t="s">
        <v>250</v>
      </c>
      <c r="D4385" t="s">
        <v>4941</v>
      </c>
      <c r="E4385">
        <v>24</v>
      </c>
      <c r="F4385">
        <v>4</v>
      </c>
      <c r="G4385">
        <v>20</v>
      </c>
      <c r="H4385">
        <v>0</v>
      </c>
      <c r="I4385">
        <v>0</v>
      </c>
      <c r="J4385">
        <v>14</v>
      </c>
      <c r="K4385">
        <v>0</v>
      </c>
      <c r="L4385">
        <v>0</v>
      </c>
      <c r="M4385">
        <v>0</v>
      </c>
      <c r="N4385">
        <v>0</v>
      </c>
    </row>
    <row r="4386" spans="1:14" x14ac:dyDescent="0.2">
      <c r="A4386" t="s">
        <v>9318</v>
      </c>
      <c r="B4386" t="s">
        <v>88</v>
      </c>
      <c r="C4386" t="s">
        <v>250</v>
      </c>
      <c r="D4386" t="s">
        <v>4943</v>
      </c>
      <c r="E4386">
        <v>13</v>
      </c>
      <c r="F4386">
        <v>1</v>
      </c>
      <c r="G4386">
        <v>12</v>
      </c>
      <c r="H4386">
        <v>0</v>
      </c>
      <c r="I4386">
        <v>0</v>
      </c>
      <c r="J4386">
        <v>25</v>
      </c>
      <c r="K4386">
        <v>0</v>
      </c>
      <c r="L4386">
        <v>0</v>
      </c>
      <c r="M4386">
        <v>0</v>
      </c>
      <c r="N4386">
        <v>0</v>
      </c>
    </row>
    <row r="4387" spans="1:14" x14ac:dyDescent="0.2">
      <c r="A4387" t="s">
        <v>9319</v>
      </c>
      <c r="B4387" t="s">
        <v>88</v>
      </c>
      <c r="C4387" t="s">
        <v>250</v>
      </c>
      <c r="D4387" t="s">
        <v>4925</v>
      </c>
      <c r="E4387">
        <v>0</v>
      </c>
      <c r="F4387">
        <v>0</v>
      </c>
      <c r="G4387">
        <v>0</v>
      </c>
      <c r="H4387">
        <v>0</v>
      </c>
      <c r="I4387">
        <v>0</v>
      </c>
      <c r="J4387">
        <v>0</v>
      </c>
      <c r="K4387">
        <v>38</v>
      </c>
      <c r="L4387">
        <v>38</v>
      </c>
      <c r="M4387">
        <v>0</v>
      </c>
      <c r="N4387">
        <v>0</v>
      </c>
    </row>
    <row r="4388" spans="1:14" x14ac:dyDescent="0.2">
      <c r="A4388" t="s">
        <v>9320</v>
      </c>
      <c r="B4388" t="s">
        <v>88</v>
      </c>
      <c r="C4388" t="s">
        <v>250</v>
      </c>
      <c r="D4388" t="s">
        <v>4927</v>
      </c>
      <c r="E4388">
        <v>0</v>
      </c>
      <c r="F4388">
        <v>0</v>
      </c>
      <c r="G4388">
        <v>0</v>
      </c>
      <c r="H4388">
        <v>0</v>
      </c>
      <c r="I4388">
        <v>0</v>
      </c>
      <c r="J4388">
        <v>0</v>
      </c>
      <c r="K4388">
        <v>31</v>
      </c>
      <c r="L4388">
        <v>31</v>
      </c>
      <c r="M4388">
        <v>0</v>
      </c>
      <c r="N4388">
        <v>0</v>
      </c>
    </row>
    <row r="4389" spans="1:14" x14ac:dyDescent="0.2">
      <c r="A4389" t="s">
        <v>9321</v>
      </c>
      <c r="B4389" t="s">
        <v>88</v>
      </c>
      <c r="C4389" t="s">
        <v>251</v>
      </c>
      <c r="D4389" t="s">
        <v>4929</v>
      </c>
      <c r="E4389">
        <v>33</v>
      </c>
      <c r="F4389">
        <v>4</v>
      </c>
      <c r="G4389">
        <v>29</v>
      </c>
      <c r="H4389">
        <v>0</v>
      </c>
      <c r="I4389">
        <v>0</v>
      </c>
      <c r="J4389">
        <v>4</v>
      </c>
      <c r="K4389">
        <v>0</v>
      </c>
      <c r="L4389">
        <v>0</v>
      </c>
      <c r="M4389">
        <v>0</v>
      </c>
      <c r="N4389">
        <v>0</v>
      </c>
    </row>
    <row r="4390" spans="1:14" x14ac:dyDescent="0.2">
      <c r="A4390" t="s">
        <v>9322</v>
      </c>
      <c r="B4390" t="s">
        <v>88</v>
      </c>
      <c r="C4390" t="s">
        <v>251</v>
      </c>
      <c r="D4390" t="s">
        <v>4931</v>
      </c>
      <c r="E4390">
        <v>37</v>
      </c>
      <c r="F4390">
        <v>4</v>
      </c>
      <c r="G4390">
        <v>33</v>
      </c>
      <c r="H4390">
        <v>0</v>
      </c>
      <c r="I4390">
        <v>0</v>
      </c>
      <c r="J4390">
        <v>0</v>
      </c>
      <c r="K4390">
        <v>0</v>
      </c>
      <c r="L4390">
        <v>0</v>
      </c>
      <c r="M4390">
        <v>0</v>
      </c>
      <c r="N4390">
        <v>0</v>
      </c>
    </row>
    <row r="4391" spans="1:14" x14ac:dyDescent="0.2">
      <c r="A4391" t="s">
        <v>9323</v>
      </c>
      <c r="B4391" t="s">
        <v>88</v>
      </c>
      <c r="C4391" t="s">
        <v>251</v>
      </c>
      <c r="D4391" t="s">
        <v>4933</v>
      </c>
      <c r="E4391">
        <v>4</v>
      </c>
      <c r="F4391">
        <v>0</v>
      </c>
      <c r="G4391">
        <v>4</v>
      </c>
      <c r="H4391">
        <v>0</v>
      </c>
      <c r="I4391">
        <v>0</v>
      </c>
      <c r="J4391">
        <v>33</v>
      </c>
      <c r="K4391">
        <v>0</v>
      </c>
      <c r="L4391">
        <v>0</v>
      </c>
      <c r="M4391">
        <v>0</v>
      </c>
      <c r="N4391">
        <v>0</v>
      </c>
    </row>
    <row r="4392" spans="1:14" x14ac:dyDescent="0.2">
      <c r="A4392" t="s">
        <v>9324</v>
      </c>
      <c r="B4392" t="s">
        <v>88</v>
      </c>
      <c r="C4392" t="s">
        <v>251</v>
      </c>
      <c r="D4392" t="s">
        <v>4935</v>
      </c>
      <c r="E4392">
        <v>37</v>
      </c>
      <c r="F4392">
        <v>4</v>
      </c>
      <c r="G4392">
        <v>33</v>
      </c>
      <c r="H4392">
        <v>0</v>
      </c>
      <c r="I4392">
        <v>0</v>
      </c>
      <c r="J4392">
        <v>0</v>
      </c>
      <c r="K4392">
        <v>0</v>
      </c>
      <c r="L4392">
        <v>0</v>
      </c>
      <c r="M4392">
        <v>0</v>
      </c>
      <c r="N4392">
        <v>0</v>
      </c>
    </row>
    <row r="4393" spans="1:14" x14ac:dyDescent="0.2">
      <c r="A4393" t="s">
        <v>9325</v>
      </c>
      <c r="B4393" t="s">
        <v>88</v>
      </c>
      <c r="C4393" t="s">
        <v>251</v>
      </c>
      <c r="D4393" t="s">
        <v>4937</v>
      </c>
      <c r="E4393">
        <v>33</v>
      </c>
      <c r="F4393">
        <v>4</v>
      </c>
      <c r="G4393">
        <v>29</v>
      </c>
      <c r="H4393">
        <v>0</v>
      </c>
      <c r="I4393">
        <v>0</v>
      </c>
      <c r="J4393">
        <v>4</v>
      </c>
      <c r="K4393">
        <v>0</v>
      </c>
      <c r="L4393">
        <v>0</v>
      </c>
      <c r="M4393">
        <v>0</v>
      </c>
      <c r="N4393">
        <v>0</v>
      </c>
    </row>
    <row r="4394" spans="1:14" x14ac:dyDescent="0.2">
      <c r="A4394" t="s">
        <v>9326</v>
      </c>
      <c r="B4394" t="s">
        <v>88</v>
      </c>
      <c r="C4394" t="s">
        <v>251</v>
      </c>
      <c r="D4394" t="s">
        <v>4939</v>
      </c>
      <c r="E4394">
        <v>4</v>
      </c>
      <c r="F4394">
        <v>0</v>
      </c>
      <c r="G4394">
        <v>4</v>
      </c>
      <c r="H4394">
        <v>0</v>
      </c>
      <c r="I4394">
        <v>0</v>
      </c>
      <c r="J4394">
        <v>33</v>
      </c>
      <c r="K4394">
        <v>0</v>
      </c>
      <c r="L4394">
        <v>0</v>
      </c>
      <c r="M4394">
        <v>0</v>
      </c>
      <c r="N4394">
        <v>0</v>
      </c>
    </row>
    <row r="4395" spans="1:14" x14ac:dyDescent="0.2">
      <c r="A4395" t="s">
        <v>9327</v>
      </c>
      <c r="B4395" t="s">
        <v>88</v>
      </c>
      <c r="C4395" t="s">
        <v>251</v>
      </c>
      <c r="D4395" t="s">
        <v>4941</v>
      </c>
      <c r="E4395">
        <v>33</v>
      </c>
      <c r="F4395">
        <v>4</v>
      </c>
      <c r="G4395">
        <v>29</v>
      </c>
      <c r="H4395">
        <v>0</v>
      </c>
      <c r="I4395">
        <v>0</v>
      </c>
      <c r="J4395">
        <v>4</v>
      </c>
      <c r="K4395">
        <v>0</v>
      </c>
      <c r="L4395">
        <v>0</v>
      </c>
      <c r="M4395">
        <v>0</v>
      </c>
      <c r="N4395">
        <v>0</v>
      </c>
    </row>
    <row r="4396" spans="1:14" x14ac:dyDescent="0.2">
      <c r="A4396" t="s">
        <v>9328</v>
      </c>
      <c r="B4396" t="s">
        <v>88</v>
      </c>
      <c r="C4396" t="s">
        <v>251</v>
      </c>
      <c r="D4396" t="s">
        <v>4943</v>
      </c>
      <c r="E4396">
        <v>4</v>
      </c>
      <c r="F4396">
        <v>0</v>
      </c>
      <c r="G4396">
        <v>4</v>
      </c>
      <c r="H4396">
        <v>0</v>
      </c>
      <c r="I4396">
        <v>0</v>
      </c>
      <c r="J4396">
        <v>33</v>
      </c>
      <c r="K4396">
        <v>0</v>
      </c>
      <c r="L4396">
        <v>0</v>
      </c>
      <c r="M4396">
        <v>0</v>
      </c>
      <c r="N4396">
        <v>0</v>
      </c>
    </row>
    <row r="4397" spans="1:14" x14ac:dyDescent="0.2">
      <c r="A4397" t="s">
        <v>9329</v>
      </c>
      <c r="B4397" t="s">
        <v>88</v>
      </c>
      <c r="C4397" t="s">
        <v>251</v>
      </c>
      <c r="D4397" t="s">
        <v>4925</v>
      </c>
      <c r="E4397">
        <v>0</v>
      </c>
      <c r="F4397">
        <v>0</v>
      </c>
      <c r="G4397">
        <v>0</v>
      </c>
      <c r="H4397">
        <v>0</v>
      </c>
      <c r="I4397">
        <v>0</v>
      </c>
      <c r="J4397">
        <v>0</v>
      </c>
      <c r="K4397">
        <v>37</v>
      </c>
      <c r="L4397">
        <v>36</v>
      </c>
      <c r="M4397">
        <v>1</v>
      </c>
      <c r="N4397">
        <v>0</v>
      </c>
    </row>
    <row r="4398" spans="1:14" x14ac:dyDescent="0.2">
      <c r="A4398" t="s">
        <v>9330</v>
      </c>
      <c r="B4398" t="s">
        <v>88</v>
      </c>
      <c r="C4398" t="s">
        <v>251</v>
      </c>
      <c r="D4398" t="s">
        <v>4927</v>
      </c>
      <c r="E4398">
        <v>0</v>
      </c>
      <c r="F4398">
        <v>0</v>
      </c>
      <c r="G4398">
        <v>0</v>
      </c>
      <c r="H4398">
        <v>0</v>
      </c>
      <c r="I4398">
        <v>0</v>
      </c>
      <c r="J4398">
        <v>0</v>
      </c>
      <c r="K4398">
        <v>34</v>
      </c>
      <c r="L4398">
        <v>33</v>
      </c>
      <c r="M4398">
        <v>1</v>
      </c>
      <c r="N4398">
        <v>0</v>
      </c>
    </row>
    <row r="4399" spans="1:14" x14ac:dyDescent="0.2">
      <c r="A4399" t="s">
        <v>9331</v>
      </c>
      <c r="B4399" t="s">
        <v>88</v>
      </c>
      <c r="C4399" t="s">
        <v>252</v>
      </c>
      <c r="D4399" t="s">
        <v>4929</v>
      </c>
      <c r="E4399">
        <v>79</v>
      </c>
      <c r="F4399">
        <v>14</v>
      </c>
      <c r="G4399">
        <v>64</v>
      </c>
      <c r="H4399">
        <v>1</v>
      </c>
      <c r="I4399">
        <v>0</v>
      </c>
      <c r="J4399">
        <v>24</v>
      </c>
      <c r="K4399">
        <v>0</v>
      </c>
      <c r="L4399">
        <v>0</v>
      </c>
      <c r="M4399">
        <v>0</v>
      </c>
      <c r="N4399">
        <v>0</v>
      </c>
    </row>
    <row r="4400" spans="1:14" x14ac:dyDescent="0.2">
      <c r="A4400" t="s">
        <v>9332</v>
      </c>
      <c r="B4400" t="s">
        <v>88</v>
      </c>
      <c r="C4400" t="s">
        <v>252</v>
      </c>
      <c r="D4400" t="s">
        <v>4931</v>
      </c>
      <c r="E4400">
        <v>103</v>
      </c>
      <c r="F4400">
        <v>15</v>
      </c>
      <c r="G4400">
        <v>85</v>
      </c>
      <c r="H4400">
        <v>2</v>
      </c>
      <c r="I4400">
        <v>1</v>
      </c>
      <c r="J4400">
        <v>0</v>
      </c>
      <c r="K4400">
        <v>0</v>
      </c>
      <c r="L4400">
        <v>0</v>
      </c>
      <c r="M4400">
        <v>0</v>
      </c>
      <c r="N4400">
        <v>0</v>
      </c>
    </row>
    <row r="4401" spans="1:14" x14ac:dyDescent="0.2">
      <c r="A4401" t="s">
        <v>9333</v>
      </c>
      <c r="B4401" t="s">
        <v>88</v>
      </c>
      <c r="C4401" t="s">
        <v>252</v>
      </c>
      <c r="D4401" t="s">
        <v>4933</v>
      </c>
      <c r="E4401">
        <v>20</v>
      </c>
      <c r="F4401">
        <v>4</v>
      </c>
      <c r="G4401">
        <v>15</v>
      </c>
      <c r="H4401">
        <v>1</v>
      </c>
      <c r="I4401">
        <v>0</v>
      </c>
      <c r="J4401">
        <v>83</v>
      </c>
      <c r="K4401">
        <v>0</v>
      </c>
      <c r="L4401">
        <v>0</v>
      </c>
      <c r="M4401">
        <v>0</v>
      </c>
      <c r="N4401">
        <v>0</v>
      </c>
    </row>
    <row r="4402" spans="1:14" x14ac:dyDescent="0.2">
      <c r="A4402" t="s">
        <v>9334</v>
      </c>
      <c r="B4402" t="s">
        <v>88</v>
      </c>
      <c r="C4402" t="s">
        <v>252</v>
      </c>
      <c r="D4402" t="s">
        <v>4935</v>
      </c>
      <c r="E4402">
        <v>103</v>
      </c>
      <c r="F4402">
        <v>15</v>
      </c>
      <c r="G4402">
        <v>85</v>
      </c>
      <c r="H4402">
        <v>2</v>
      </c>
      <c r="I4402">
        <v>1</v>
      </c>
      <c r="J4402">
        <v>0</v>
      </c>
      <c r="K4402">
        <v>0</v>
      </c>
      <c r="L4402">
        <v>0</v>
      </c>
      <c r="M4402">
        <v>0</v>
      </c>
      <c r="N4402">
        <v>0</v>
      </c>
    </row>
    <row r="4403" spans="1:14" x14ac:dyDescent="0.2">
      <c r="A4403" t="s">
        <v>9335</v>
      </c>
      <c r="B4403" t="s">
        <v>88</v>
      </c>
      <c r="C4403" t="s">
        <v>252</v>
      </c>
      <c r="D4403" t="s">
        <v>4937</v>
      </c>
      <c r="E4403">
        <v>79</v>
      </c>
      <c r="F4403">
        <v>11</v>
      </c>
      <c r="G4403">
        <v>66</v>
      </c>
      <c r="H4403">
        <v>1</v>
      </c>
      <c r="I4403">
        <v>1</v>
      </c>
      <c r="J4403">
        <v>24</v>
      </c>
      <c r="K4403">
        <v>0</v>
      </c>
      <c r="L4403">
        <v>0</v>
      </c>
      <c r="M4403">
        <v>0</v>
      </c>
      <c r="N4403">
        <v>0</v>
      </c>
    </row>
    <row r="4404" spans="1:14" x14ac:dyDescent="0.2">
      <c r="A4404" t="s">
        <v>9336</v>
      </c>
      <c r="B4404" t="s">
        <v>88</v>
      </c>
      <c r="C4404" t="s">
        <v>252</v>
      </c>
      <c r="D4404" t="s">
        <v>4939</v>
      </c>
      <c r="E4404">
        <v>24</v>
      </c>
      <c r="F4404">
        <v>7</v>
      </c>
      <c r="G4404">
        <v>16</v>
      </c>
      <c r="H4404">
        <v>1</v>
      </c>
      <c r="I4404">
        <v>0</v>
      </c>
      <c r="J4404">
        <v>79</v>
      </c>
      <c r="K4404">
        <v>0</v>
      </c>
      <c r="L4404">
        <v>0</v>
      </c>
      <c r="M4404">
        <v>0</v>
      </c>
      <c r="N4404">
        <v>0</v>
      </c>
    </row>
    <row r="4405" spans="1:14" x14ac:dyDescent="0.2">
      <c r="A4405" t="s">
        <v>9337</v>
      </c>
      <c r="B4405" t="s">
        <v>88</v>
      </c>
      <c r="C4405" t="s">
        <v>252</v>
      </c>
      <c r="D4405" t="s">
        <v>4941</v>
      </c>
      <c r="E4405">
        <v>79</v>
      </c>
      <c r="F4405">
        <v>10</v>
      </c>
      <c r="G4405">
        <v>68</v>
      </c>
      <c r="H4405">
        <v>1</v>
      </c>
      <c r="I4405">
        <v>0</v>
      </c>
      <c r="J4405">
        <v>24</v>
      </c>
      <c r="K4405">
        <v>0</v>
      </c>
      <c r="L4405">
        <v>0</v>
      </c>
      <c r="M4405">
        <v>0</v>
      </c>
      <c r="N4405">
        <v>0</v>
      </c>
    </row>
    <row r="4406" spans="1:14" x14ac:dyDescent="0.2">
      <c r="A4406" t="s">
        <v>9338</v>
      </c>
      <c r="B4406" t="s">
        <v>88</v>
      </c>
      <c r="C4406" t="s">
        <v>252</v>
      </c>
      <c r="D4406" t="s">
        <v>4943</v>
      </c>
      <c r="E4406">
        <v>21</v>
      </c>
      <c r="F4406">
        <v>4</v>
      </c>
      <c r="G4406">
        <v>16</v>
      </c>
      <c r="H4406">
        <v>1</v>
      </c>
      <c r="I4406">
        <v>0</v>
      </c>
      <c r="J4406">
        <v>82</v>
      </c>
      <c r="K4406">
        <v>0</v>
      </c>
      <c r="L4406">
        <v>0</v>
      </c>
      <c r="M4406">
        <v>0</v>
      </c>
      <c r="N4406">
        <v>0</v>
      </c>
    </row>
    <row r="4407" spans="1:14" x14ac:dyDescent="0.2">
      <c r="A4407" t="s">
        <v>9339</v>
      </c>
      <c r="B4407" t="s">
        <v>88</v>
      </c>
      <c r="C4407" t="s">
        <v>252</v>
      </c>
      <c r="D4407" t="s">
        <v>4925</v>
      </c>
      <c r="E4407">
        <v>0</v>
      </c>
      <c r="F4407">
        <v>0</v>
      </c>
      <c r="G4407">
        <v>0</v>
      </c>
      <c r="H4407">
        <v>0</v>
      </c>
      <c r="I4407">
        <v>0</v>
      </c>
      <c r="J4407">
        <v>0</v>
      </c>
      <c r="K4407">
        <v>102</v>
      </c>
      <c r="L4407">
        <v>102</v>
      </c>
      <c r="M4407">
        <v>0</v>
      </c>
      <c r="N4407">
        <v>0</v>
      </c>
    </row>
    <row r="4408" spans="1:14" x14ac:dyDescent="0.2">
      <c r="A4408" t="s">
        <v>9340</v>
      </c>
      <c r="B4408" t="s">
        <v>88</v>
      </c>
      <c r="C4408" t="s">
        <v>252</v>
      </c>
      <c r="D4408" t="s">
        <v>4927</v>
      </c>
      <c r="E4408">
        <v>0</v>
      </c>
      <c r="F4408">
        <v>0</v>
      </c>
      <c r="G4408">
        <v>0</v>
      </c>
      <c r="H4408">
        <v>0</v>
      </c>
      <c r="I4408">
        <v>0</v>
      </c>
      <c r="J4408">
        <v>0</v>
      </c>
      <c r="K4408">
        <v>97</v>
      </c>
      <c r="L4408">
        <v>97</v>
      </c>
      <c r="M4408">
        <v>0</v>
      </c>
      <c r="N4408">
        <v>0</v>
      </c>
    </row>
    <row r="4409" spans="1:14" x14ac:dyDescent="0.2">
      <c r="A4409" t="s">
        <v>9341</v>
      </c>
      <c r="B4409" t="s">
        <v>88</v>
      </c>
      <c r="C4409" t="s">
        <v>253</v>
      </c>
      <c r="D4409" t="s">
        <v>4929</v>
      </c>
      <c r="E4409">
        <v>189</v>
      </c>
      <c r="F4409">
        <v>38</v>
      </c>
      <c r="G4409">
        <v>148</v>
      </c>
      <c r="H4409">
        <v>3</v>
      </c>
      <c r="I4409">
        <v>0</v>
      </c>
      <c r="J4409">
        <v>45</v>
      </c>
      <c r="K4409">
        <v>0</v>
      </c>
      <c r="L4409">
        <v>0</v>
      </c>
      <c r="M4409">
        <v>0</v>
      </c>
      <c r="N4409">
        <v>0</v>
      </c>
    </row>
    <row r="4410" spans="1:14" x14ac:dyDescent="0.2">
      <c r="A4410" t="s">
        <v>9342</v>
      </c>
      <c r="B4410" t="s">
        <v>88</v>
      </c>
      <c r="C4410" t="s">
        <v>253</v>
      </c>
      <c r="D4410" t="s">
        <v>4931</v>
      </c>
      <c r="E4410">
        <v>234</v>
      </c>
      <c r="F4410">
        <v>35</v>
      </c>
      <c r="G4410">
        <v>191</v>
      </c>
      <c r="H4410">
        <v>7</v>
      </c>
      <c r="I4410">
        <v>1</v>
      </c>
      <c r="J4410">
        <v>0</v>
      </c>
      <c r="K4410">
        <v>0</v>
      </c>
      <c r="L4410">
        <v>0</v>
      </c>
      <c r="M4410">
        <v>0</v>
      </c>
      <c r="N4410">
        <v>0</v>
      </c>
    </row>
    <row r="4411" spans="1:14" x14ac:dyDescent="0.2">
      <c r="A4411" t="s">
        <v>9343</v>
      </c>
      <c r="B4411" t="s">
        <v>88</v>
      </c>
      <c r="C4411" t="s">
        <v>253</v>
      </c>
      <c r="D4411" t="s">
        <v>4933</v>
      </c>
      <c r="E4411">
        <v>43</v>
      </c>
      <c r="F4411">
        <v>8</v>
      </c>
      <c r="G4411">
        <v>34</v>
      </c>
      <c r="H4411">
        <v>1</v>
      </c>
      <c r="I4411">
        <v>0</v>
      </c>
      <c r="J4411">
        <v>191</v>
      </c>
      <c r="K4411">
        <v>0</v>
      </c>
      <c r="L4411">
        <v>0</v>
      </c>
      <c r="M4411">
        <v>0</v>
      </c>
      <c r="N4411">
        <v>0</v>
      </c>
    </row>
    <row r="4412" spans="1:14" x14ac:dyDescent="0.2">
      <c r="A4412" t="s">
        <v>9344</v>
      </c>
      <c r="B4412" t="s">
        <v>88</v>
      </c>
      <c r="C4412" t="s">
        <v>253</v>
      </c>
      <c r="D4412" t="s">
        <v>4935</v>
      </c>
      <c r="E4412">
        <v>234</v>
      </c>
      <c r="F4412">
        <v>35</v>
      </c>
      <c r="G4412">
        <v>191</v>
      </c>
      <c r="H4412">
        <v>7</v>
      </c>
      <c r="I4412">
        <v>1</v>
      </c>
      <c r="J4412">
        <v>0</v>
      </c>
      <c r="K4412">
        <v>0</v>
      </c>
      <c r="L4412">
        <v>0</v>
      </c>
      <c r="M4412">
        <v>0</v>
      </c>
      <c r="N4412">
        <v>0</v>
      </c>
    </row>
    <row r="4413" spans="1:14" x14ac:dyDescent="0.2">
      <c r="A4413" t="s">
        <v>9345</v>
      </c>
      <c r="B4413" t="s">
        <v>88</v>
      </c>
      <c r="C4413" t="s">
        <v>253</v>
      </c>
      <c r="D4413" t="s">
        <v>4937</v>
      </c>
      <c r="E4413">
        <v>189</v>
      </c>
      <c r="F4413">
        <v>33</v>
      </c>
      <c r="G4413">
        <v>152</v>
      </c>
      <c r="H4413">
        <v>4</v>
      </c>
      <c r="I4413">
        <v>0</v>
      </c>
      <c r="J4413">
        <v>45</v>
      </c>
      <c r="K4413">
        <v>0</v>
      </c>
      <c r="L4413">
        <v>0</v>
      </c>
      <c r="M4413">
        <v>0</v>
      </c>
      <c r="N4413">
        <v>0</v>
      </c>
    </row>
    <row r="4414" spans="1:14" x14ac:dyDescent="0.2">
      <c r="A4414" t="s">
        <v>9346</v>
      </c>
      <c r="B4414" t="s">
        <v>88</v>
      </c>
      <c r="C4414" t="s">
        <v>253</v>
      </c>
      <c r="D4414" t="s">
        <v>4939</v>
      </c>
      <c r="E4414">
        <v>45</v>
      </c>
      <c r="F4414">
        <v>11</v>
      </c>
      <c r="G4414">
        <v>32</v>
      </c>
      <c r="H4414">
        <v>1</v>
      </c>
      <c r="I4414">
        <v>1</v>
      </c>
      <c r="J4414">
        <v>189</v>
      </c>
      <c r="K4414">
        <v>0</v>
      </c>
      <c r="L4414">
        <v>0</v>
      </c>
      <c r="M4414">
        <v>0</v>
      </c>
      <c r="N4414">
        <v>0</v>
      </c>
    </row>
    <row r="4415" spans="1:14" x14ac:dyDescent="0.2">
      <c r="A4415" t="s">
        <v>9347</v>
      </c>
      <c r="B4415" t="s">
        <v>88</v>
      </c>
      <c r="C4415" t="s">
        <v>253</v>
      </c>
      <c r="D4415" t="s">
        <v>4941</v>
      </c>
      <c r="E4415">
        <v>189</v>
      </c>
      <c r="F4415">
        <v>28</v>
      </c>
      <c r="G4415">
        <v>157</v>
      </c>
      <c r="H4415">
        <v>4</v>
      </c>
      <c r="I4415">
        <v>0</v>
      </c>
      <c r="J4415">
        <v>45</v>
      </c>
      <c r="K4415">
        <v>0</v>
      </c>
      <c r="L4415">
        <v>0</v>
      </c>
      <c r="M4415">
        <v>0</v>
      </c>
      <c r="N4415">
        <v>0</v>
      </c>
    </row>
    <row r="4416" spans="1:14" x14ac:dyDescent="0.2">
      <c r="A4416" t="s">
        <v>9348</v>
      </c>
      <c r="B4416" t="s">
        <v>88</v>
      </c>
      <c r="C4416" t="s">
        <v>253</v>
      </c>
      <c r="D4416" t="s">
        <v>4943</v>
      </c>
      <c r="E4416">
        <v>45</v>
      </c>
      <c r="F4416">
        <v>8</v>
      </c>
      <c r="G4416">
        <v>35</v>
      </c>
      <c r="H4416">
        <v>2</v>
      </c>
      <c r="I4416">
        <v>0</v>
      </c>
      <c r="J4416">
        <v>189</v>
      </c>
      <c r="K4416">
        <v>0</v>
      </c>
      <c r="L4416">
        <v>0</v>
      </c>
      <c r="M4416">
        <v>0</v>
      </c>
      <c r="N4416">
        <v>0</v>
      </c>
    </row>
    <row r="4417" spans="1:14" x14ac:dyDescent="0.2">
      <c r="A4417" t="s">
        <v>9349</v>
      </c>
      <c r="B4417" t="s">
        <v>88</v>
      </c>
      <c r="C4417" t="s">
        <v>253</v>
      </c>
      <c r="D4417" t="s">
        <v>4925</v>
      </c>
      <c r="E4417">
        <v>0</v>
      </c>
      <c r="F4417">
        <v>0</v>
      </c>
      <c r="G4417">
        <v>0</v>
      </c>
      <c r="H4417">
        <v>0</v>
      </c>
      <c r="I4417">
        <v>0</v>
      </c>
      <c r="J4417">
        <v>0</v>
      </c>
      <c r="K4417">
        <v>231</v>
      </c>
      <c r="L4417">
        <v>229</v>
      </c>
      <c r="M4417">
        <v>2</v>
      </c>
      <c r="N4417">
        <v>0</v>
      </c>
    </row>
    <row r="4418" spans="1:14" x14ac:dyDescent="0.2">
      <c r="A4418" t="s">
        <v>9350</v>
      </c>
      <c r="B4418" t="s">
        <v>88</v>
      </c>
      <c r="C4418" t="s">
        <v>253</v>
      </c>
      <c r="D4418" t="s">
        <v>4927</v>
      </c>
      <c r="E4418">
        <v>0</v>
      </c>
      <c r="F4418">
        <v>0</v>
      </c>
      <c r="G4418">
        <v>0</v>
      </c>
      <c r="H4418">
        <v>0</v>
      </c>
      <c r="I4418">
        <v>0</v>
      </c>
      <c r="J4418">
        <v>0</v>
      </c>
      <c r="K4418">
        <v>222</v>
      </c>
      <c r="L4418">
        <v>220</v>
      </c>
      <c r="M4418">
        <v>2</v>
      </c>
      <c r="N4418">
        <v>0</v>
      </c>
    </row>
    <row r="4419" spans="1:14" x14ac:dyDescent="0.2">
      <c r="A4419" t="s">
        <v>9351</v>
      </c>
      <c r="B4419" t="s">
        <v>88</v>
      </c>
      <c r="C4419" t="s">
        <v>254</v>
      </c>
      <c r="D4419" t="s">
        <v>4929</v>
      </c>
      <c r="E4419">
        <v>57</v>
      </c>
      <c r="F4419">
        <v>14</v>
      </c>
      <c r="G4419">
        <v>42</v>
      </c>
      <c r="H4419">
        <v>1</v>
      </c>
      <c r="I4419">
        <v>0</v>
      </c>
      <c r="J4419">
        <v>20</v>
      </c>
      <c r="K4419">
        <v>0</v>
      </c>
      <c r="L4419">
        <v>0</v>
      </c>
      <c r="M4419">
        <v>0</v>
      </c>
      <c r="N4419">
        <v>0</v>
      </c>
    </row>
    <row r="4420" spans="1:14" x14ac:dyDescent="0.2">
      <c r="A4420" t="s">
        <v>9352</v>
      </c>
      <c r="B4420" t="s">
        <v>88</v>
      </c>
      <c r="C4420" t="s">
        <v>254</v>
      </c>
      <c r="D4420" t="s">
        <v>4931</v>
      </c>
      <c r="E4420">
        <v>77</v>
      </c>
      <c r="F4420">
        <v>13</v>
      </c>
      <c r="G4420">
        <v>62</v>
      </c>
      <c r="H4420">
        <v>2</v>
      </c>
      <c r="I4420">
        <v>0</v>
      </c>
      <c r="J4420">
        <v>0</v>
      </c>
      <c r="K4420">
        <v>0</v>
      </c>
      <c r="L4420">
        <v>0</v>
      </c>
      <c r="M4420">
        <v>0</v>
      </c>
      <c r="N4420">
        <v>0</v>
      </c>
    </row>
    <row r="4421" spans="1:14" x14ac:dyDescent="0.2">
      <c r="A4421" t="s">
        <v>9353</v>
      </c>
      <c r="B4421" t="s">
        <v>88</v>
      </c>
      <c r="C4421" t="s">
        <v>254</v>
      </c>
      <c r="D4421" t="s">
        <v>4933</v>
      </c>
      <c r="E4421">
        <v>18</v>
      </c>
      <c r="F4421">
        <v>1</v>
      </c>
      <c r="G4421">
        <v>17</v>
      </c>
      <c r="H4421">
        <v>0</v>
      </c>
      <c r="I4421">
        <v>0</v>
      </c>
      <c r="J4421">
        <v>59</v>
      </c>
      <c r="K4421">
        <v>0</v>
      </c>
      <c r="L4421">
        <v>0</v>
      </c>
      <c r="M4421">
        <v>0</v>
      </c>
      <c r="N4421">
        <v>0</v>
      </c>
    </row>
    <row r="4422" spans="1:14" x14ac:dyDescent="0.2">
      <c r="A4422" t="s">
        <v>9354</v>
      </c>
      <c r="B4422" t="s">
        <v>88</v>
      </c>
      <c r="C4422" t="s">
        <v>254</v>
      </c>
      <c r="D4422" t="s">
        <v>4935</v>
      </c>
      <c r="E4422">
        <v>77</v>
      </c>
      <c r="F4422">
        <v>13</v>
      </c>
      <c r="G4422">
        <v>62</v>
      </c>
      <c r="H4422">
        <v>2</v>
      </c>
      <c r="I4422">
        <v>0</v>
      </c>
      <c r="J4422">
        <v>0</v>
      </c>
      <c r="K4422">
        <v>0</v>
      </c>
      <c r="L4422">
        <v>0</v>
      </c>
      <c r="M4422">
        <v>0</v>
      </c>
      <c r="N4422">
        <v>0</v>
      </c>
    </row>
    <row r="4423" spans="1:14" x14ac:dyDescent="0.2">
      <c r="A4423" t="s">
        <v>9355</v>
      </c>
      <c r="B4423" t="s">
        <v>88</v>
      </c>
      <c r="C4423" t="s">
        <v>254</v>
      </c>
      <c r="D4423" t="s">
        <v>4937</v>
      </c>
      <c r="E4423">
        <v>57</v>
      </c>
      <c r="F4423">
        <v>14</v>
      </c>
      <c r="G4423">
        <v>42</v>
      </c>
      <c r="H4423">
        <v>1</v>
      </c>
      <c r="I4423">
        <v>0</v>
      </c>
      <c r="J4423">
        <v>20</v>
      </c>
      <c r="K4423">
        <v>0</v>
      </c>
      <c r="L4423">
        <v>0</v>
      </c>
      <c r="M4423">
        <v>0</v>
      </c>
      <c r="N4423">
        <v>0</v>
      </c>
    </row>
    <row r="4424" spans="1:14" x14ac:dyDescent="0.2">
      <c r="A4424" t="s">
        <v>9356</v>
      </c>
      <c r="B4424" t="s">
        <v>88</v>
      </c>
      <c r="C4424" t="s">
        <v>254</v>
      </c>
      <c r="D4424" t="s">
        <v>4939</v>
      </c>
      <c r="E4424">
        <v>20</v>
      </c>
      <c r="F4424">
        <v>1</v>
      </c>
      <c r="G4424">
        <v>18</v>
      </c>
      <c r="H4424">
        <v>1</v>
      </c>
      <c r="I4424">
        <v>0</v>
      </c>
      <c r="J4424">
        <v>57</v>
      </c>
      <c r="K4424">
        <v>0</v>
      </c>
      <c r="L4424">
        <v>0</v>
      </c>
      <c r="M4424">
        <v>0</v>
      </c>
      <c r="N4424">
        <v>0</v>
      </c>
    </row>
    <row r="4425" spans="1:14" x14ac:dyDescent="0.2">
      <c r="A4425" t="s">
        <v>9357</v>
      </c>
      <c r="B4425" t="s">
        <v>88</v>
      </c>
      <c r="C4425" t="s">
        <v>254</v>
      </c>
      <c r="D4425" t="s">
        <v>4941</v>
      </c>
      <c r="E4425">
        <v>57</v>
      </c>
      <c r="F4425">
        <v>12</v>
      </c>
      <c r="G4425">
        <v>44</v>
      </c>
      <c r="H4425">
        <v>1</v>
      </c>
      <c r="I4425">
        <v>0</v>
      </c>
      <c r="J4425">
        <v>20</v>
      </c>
      <c r="K4425">
        <v>0</v>
      </c>
      <c r="L4425">
        <v>0</v>
      </c>
      <c r="M4425">
        <v>0</v>
      </c>
      <c r="N4425">
        <v>0</v>
      </c>
    </row>
    <row r="4426" spans="1:14" x14ac:dyDescent="0.2">
      <c r="A4426" t="s">
        <v>9358</v>
      </c>
      <c r="B4426" t="s">
        <v>88</v>
      </c>
      <c r="C4426" t="s">
        <v>254</v>
      </c>
      <c r="D4426" t="s">
        <v>4943</v>
      </c>
      <c r="E4426">
        <v>20</v>
      </c>
      <c r="F4426">
        <v>1</v>
      </c>
      <c r="G4426">
        <v>18</v>
      </c>
      <c r="H4426">
        <v>1</v>
      </c>
      <c r="I4426">
        <v>0</v>
      </c>
      <c r="J4426">
        <v>57</v>
      </c>
      <c r="K4426">
        <v>0</v>
      </c>
      <c r="L4426">
        <v>0</v>
      </c>
      <c r="M4426">
        <v>0</v>
      </c>
      <c r="N4426">
        <v>0</v>
      </c>
    </row>
    <row r="4427" spans="1:14" x14ac:dyDescent="0.2">
      <c r="A4427" t="s">
        <v>9359</v>
      </c>
      <c r="B4427" t="s">
        <v>88</v>
      </c>
      <c r="C4427" t="s">
        <v>254</v>
      </c>
      <c r="D4427" t="s">
        <v>4925</v>
      </c>
      <c r="E4427">
        <v>0</v>
      </c>
      <c r="F4427">
        <v>0</v>
      </c>
      <c r="G4427">
        <v>0</v>
      </c>
      <c r="H4427">
        <v>0</v>
      </c>
      <c r="I4427">
        <v>0</v>
      </c>
      <c r="J4427">
        <v>0</v>
      </c>
      <c r="K4427">
        <v>77</v>
      </c>
      <c r="L4427">
        <v>76</v>
      </c>
      <c r="M4427">
        <v>1</v>
      </c>
      <c r="N4427">
        <v>0</v>
      </c>
    </row>
    <row r="4428" spans="1:14" x14ac:dyDescent="0.2">
      <c r="A4428" t="s">
        <v>9360</v>
      </c>
      <c r="B4428" t="s">
        <v>88</v>
      </c>
      <c r="C4428" t="s">
        <v>254</v>
      </c>
      <c r="D4428" t="s">
        <v>4927</v>
      </c>
      <c r="E4428">
        <v>0</v>
      </c>
      <c r="F4428">
        <v>0</v>
      </c>
      <c r="G4428">
        <v>0</v>
      </c>
      <c r="H4428">
        <v>0</v>
      </c>
      <c r="I4428">
        <v>0</v>
      </c>
      <c r="J4428">
        <v>0</v>
      </c>
      <c r="K4428">
        <v>73</v>
      </c>
      <c r="L4428">
        <v>72</v>
      </c>
      <c r="M4428">
        <v>1</v>
      </c>
      <c r="N4428">
        <v>0</v>
      </c>
    </row>
    <row r="4429" spans="1:14" x14ac:dyDescent="0.2">
      <c r="A4429" t="s">
        <v>9361</v>
      </c>
      <c r="B4429" t="s">
        <v>88</v>
      </c>
      <c r="C4429" t="s">
        <v>255</v>
      </c>
      <c r="D4429" t="s">
        <v>4929</v>
      </c>
      <c r="E4429">
        <v>64</v>
      </c>
      <c r="F4429">
        <v>14</v>
      </c>
      <c r="G4429">
        <v>48</v>
      </c>
      <c r="H4429">
        <v>2</v>
      </c>
      <c r="I4429">
        <v>0</v>
      </c>
      <c r="J4429">
        <v>39</v>
      </c>
      <c r="K4429">
        <v>0</v>
      </c>
      <c r="L4429">
        <v>0</v>
      </c>
      <c r="M4429">
        <v>0</v>
      </c>
      <c r="N4429">
        <v>0</v>
      </c>
    </row>
    <row r="4430" spans="1:14" x14ac:dyDescent="0.2">
      <c r="A4430" t="s">
        <v>9362</v>
      </c>
      <c r="B4430" t="s">
        <v>88</v>
      </c>
      <c r="C4430" t="s">
        <v>255</v>
      </c>
      <c r="D4430" t="s">
        <v>4931</v>
      </c>
      <c r="E4430">
        <v>103</v>
      </c>
      <c r="F4430">
        <v>14</v>
      </c>
      <c r="G4430">
        <v>86</v>
      </c>
      <c r="H4430">
        <v>3</v>
      </c>
      <c r="I4430">
        <v>0</v>
      </c>
      <c r="J4430">
        <v>0</v>
      </c>
      <c r="K4430">
        <v>0</v>
      </c>
      <c r="L4430">
        <v>0</v>
      </c>
      <c r="M4430">
        <v>0</v>
      </c>
      <c r="N4430">
        <v>0</v>
      </c>
    </row>
    <row r="4431" spans="1:14" x14ac:dyDescent="0.2">
      <c r="A4431" t="s">
        <v>9363</v>
      </c>
      <c r="B4431" t="s">
        <v>88</v>
      </c>
      <c r="C4431" t="s">
        <v>255</v>
      </c>
      <c r="D4431" t="s">
        <v>4933</v>
      </c>
      <c r="E4431">
        <v>38</v>
      </c>
      <c r="F4431">
        <v>2</v>
      </c>
      <c r="G4431">
        <v>36</v>
      </c>
      <c r="H4431">
        <v>0</v>
      </c>
      <c r="I4431">
        <v>0</v>
      </c>
      <c r="J4431">
        <v>65</v>
      </c>
      <c r="K4431">
        <v>0</v>
      </c>
      <c r="L4431">
        <v>0</v>
      </c>
      <c r="M4431">
        <v>0</v>
      </c>
      <c r="N4431">
        <v>0</v>
      </c>
    </row>
    <row r="4432" spans="1:14" x14ac:dyDescent="0.2">
      <c r="A4432" t="s">
        <v>9364</v>
      </c>
      <c r="B4432" t="s">
        <v>88</v>
      </c>
      <c r="C4432" t="s">
        <v>255</v>
      </c>
      <c r="D4432" t="s">
        <v>4935</v>
      </c>
      <c r="E4432">
        <v>103</v>
      </c>
      <c r="F4432">
        <v>14</v>
      </c>
      <c r="G4432">
        <v>86</v>
      </c>
      <c r="H4432">
        <v>3</v>
      </c>
      <c r="I4432">
        <v>0</v>
      </c>
      <c r="J4432">
        <v>0</v>
      </c>
      <c r="K4432">
        <v>0</v>
      </c>
      <c r="L4432">
        <v>0</v>
      </c>
      <c r="M4432">
        <v>0</v>
      </c>
      <c r="N4432">
        <v>0</v>
      </c>
    </row>
    <row r="4433" spans="1:14" x14ac:dyDescent="0.2">
      <c r="A4433" t="s">
        <v>9365</v>
      </c>
      <c r="B4433" t="s">
        <v>88</v>
      </c>
      <c r="C4433" t="s">
        <v>255</v>
      </c>
      <c r="D4433" t="s">
        <v>4937</v>
      </c>
      <c r="E4433">
        <v>64</v>
      </c>
      <c r="F4433">
        <v>13</v>
      </c>
      <c r="G4433">
        <v>48</v>
      </c>
      <c r="H4433">
        <v>3</v>
      </c>
      <c r="I4433">
        <v>0</v>
      </c>
      <c r="J4433">
        <v>39</v>
      </c>
      <c r="K4433">
        <v>0</v>
      </c>
      <c r="L4433">
        <v>0</v>
      </c>
      <c r="M4433">
        <v>0</v>
      </c>
      <c r="N4433">
        <v>0</v>
      </c>
    </row>
    <row r="4434" spans="1:14" x14ac:dyDescent="0.2">
      <c r="A4434" t="s">
        <v>9366</v>
      </c>
      <c r="B4434" t="s">
        <v>88</v>
      </c>
      <c r="C4434" t="s">
        <v>255</v>
      </c>
      <c r="D4434" t="s">
        <v>4939</v>
      </c>
      <c r="E4434">
        <v>39</v>
      </c>
      <c r="F4434">
        <v>3</v>
      </c>
      <c r="G4434">
        <v>36</v>
      </c>
      <c r="H4434">
        <v>0</v>
      </c>
      <c r="I4434">
        <v>0</v>
      </c>
      <c r="J4434">
        <v>64</v>
      </c>
      <c r="K4434">
        <v>0</v>
      </c>
      <c r="L4434">
        <v>0</v>
      </c>
      <c r="M4434">
        <v>0</v>
      </c>
      <c r="N4434">
        <v>0</v>
      </c>
    </row>
    <row r="4435" spans="1:14" x14ac:dyDescent="0.2">
      <c r="A4435" t="s">
        <v>9367</v>
      </c>
      <c r="B4435" t="s">
        <v>88</v>
      </c>
      <c r="C4435" t="s">
        <v>255</v>
      </c>
      <c r="D4435" t="s">
        <v>4941</v>
      </c>
      <c r="E4435">
        <v>64</v>
      </c>
      <c r="F4435">
        <v>12</v>
      </c>
      <c r="G4435">
        <v>50</v>
      </c>
      <c r="H4435">
        <v>2</v>
      </c>
      <c r="I4435">
        <v>0</v>
      </c>
      <c r="J4435">
        <v>39</v>
      </c>
      <c r="K4435">
        <v>0</v>
      </c>
      <c r="L4435">
        <v>0</v>
      </c>
      <c r="M4435">
        <v>0</v>
      </c>
      <c r="N4435">
        <v>0</v>
      </c>
    </row>
    <row r="4436" spans="1:14" x14ac:dyDescent="0.2">
      <c r="A4436" t="s">
        <v>9368</v>
      </c>
      <c r="B4436" t="s">
        <v>88</v>
      </c>
      <c r="C4436" t="s">
        <v>255</v>
      </c>
      <c r="D4436" t="s">
        <v>4943</v>
      </c>
      <c r="E4436">
        <v>38</v>
      </c>
      <c r="F4436">
        <v>2</v>
      </c>
      <c r="G4436">
        <v>36</v>
      </c>
      <c r="H4436">
        <v>0</v>
      </c>
      <c r="I4436">
        <v>0</v>
      </c>
      <c r="J4436">
        <v>65</v>
      </c>
      <c r="K4436">
        <v>0</v>
      </c>
      <c r="L4436">
        <v>0</v>
      </c>
      <c r="M4436">
        <v>0</v>
      </c>
      <c r="N4436">
        <v>0</v>
      </c>
    </row>
    <row r="4437" spans="1:14" x14ac:dyDescent="0.2">
      <c r="A4437" t="s">
        <v>9369</v>
      </c>
      <c r="B4437" t="s">
        <v>88</v>
      </c>
      <c r="C4437" t="s">
        <v>255</v>
      </c>
      <c r="D4437" t="s">
        <v>4925</v>
      </c>
      <c r="E4437">
        <v>0</v>
      </c>
      <c r="F4437">
        <v>0</v>
      </c>
      <c r="G4437">
        <v>0</v>
      </c>
      <c r="H4437">
        <v>0</v>
      </c>
      <c r="I4437">
        <v>0</v>
      </c>
      <c r="J4437">
        <v>0</v>
      </c>
      <c r="K4437">
        <v>103</v>
      </c>
      <c r="L4437">
        <v>102</v>
      </c>
      <c r="M4437">
        <v>1</v>
      </c>
      <c r="N4437">
        <v>0</v>
      </c>
    </row>
    <row r="4438" spans="1:14" x14ac:dyDescent="0.2">
      <c r="A4438" t="s">
        <v>9370</v>
      </c>
      <c r="B4438" t="s">
        <v>88</v>
      </c>
      <c r="C4438" t="s">
        <v>255</v>
      </c>
      <c r="D4438" t="s">
        <v>4927</v>
      </c>
      <c r="E4438">
        <v>0</v>
      </c>
      <c r="F4438">
        <v>0</v>
      </c>
      <c r="G4438">
        <v>0</v>
      </c>
      <c r="H4438">
        <v>0</v>
      </c>
      <c r="I4438">
        <v>0</v>
      </c>
      <c r="J4438">
        <v>0</v>
      </c>
      <c r="K4438">
        <v>98</v>
      </c>
      <c r="L4438">
        <v>97</v>
      </c>
      <c r="M4438">
        <v>1</v>
      </c>
      <c r="N4438">
        <v>0</v>
      </c>
    </row>
    <row r="4439" spans="1:14" x14ac:dyDescent="0.2">
      <c r="A4439" t="s">
        <v>9371</v>
      </c>
      <c r="B4439" t="s">
        <v>88</v>
      </c>
      <c r="C4439" t="s">
        <v>256</v>
      </c>
      <c r="D4439" t="s">
        <v>4929</v>
      </c>
      <c r="E4439">
        <v>97</v>
      </c>
      <c r="F4439">
        <v>12</v>
      </c>
      <c r="G4439">
        <v>85</v>
      </c>
      <c r="H4439">
        <v>0</v>
      </c>
      <c r="I4439">
        <v>0</v>
      </c>
      <c r="J4439">
        <v>25</v>
      </c>
      <c r="K4439">
        <v>0</v>
      </c>
      <c r="L4439">
        <v>0</v>
      </c>
      <c r="M4439">
        <v>0</v>
      </c>
      <c r="N4439">
        <v>0</v>
      </c>
    </row>
    <row r="4440" spans="1:14" x14ac:dyDescent="0.2">
      <c r="A4440" t="s">
        <v>9372</v>
      </c>
      <c r="B4440" t="s">
        <v>88</v>
      </c>
      <c r="C4440" t="s">
        <v>256</v>
      </c>
      <c r="D4440" t="s">
        <v>4931</v>
      </c>
      <c r="E4440">
        <v>122</v>
      </c>
      <c r="F4440">
        <v>15</v>
      </c>
      <c r="G4440">
        <v>107</v>
      </c>
      <c r="H4440">
        <v>0</v>
      </c>
      <c r="I4440">
        <v>0</v>
      </c>
      <c r="J4440">
        <v>0</v>
      </c>
      <c r="K4440">
        <v>0</v>
      </c>
      <c r="L4440">
        <v>0</v>
      </c>
      <c r="M4440">
        <v>0</v>
      </c>
      <c r="N4440">
        <v>0</v>
      </c>
    </row>
    <row r="4441" spans="1:14" x14ac:dyDescent="0.2">
      <c r="A4441" t="s">
        <v>9373</v>
      </c>
      <c r="B4441" t="s">
        <v>88</v>
      </c>
      <c r="C4441" t="s">
        <v>256</v>
      </c>
      <c r="D4441" t="s">
        <v>4933</v>
      </c>
      <c r="E4441">
        <v>24</v>
      </c>
      <c r="F4441">
        <v>3</v>
      </c>
      <c r="G4441">
        <v>21</v>
      </c>
      <c r="H4441">
        <v>0</v>
      </c>
      <c r="I4441">
        <v>0</v>
      </c>
      <c r="J4441">
        <v>98</v>
      </c>
      <c r="K4441">
        <v>0</v>
      </c>
      <c r="L4441">
        <v>0</v>
      </c>
      <c r="M4441">
        <v>0</v>
      </c>
      <c r="N4441">
        <v>0</v>
      </c>
    </row>
    <row r="4442" spans="1:14" x14ac:dyDescent="0.2">
      <c r="A4442" t="s">
        <v>9374</v>
      </c>
      <c r="B4442" t="s">
        <v>88</v>
      </c>
      <c r="C4442" t="s">
        <v>256</v>
      </c>
      <c r="D4442" t="s">
        <v>4935</v>
      </c>
      <c r="E4442">
        <v>122</v>
      </c>
      <c r="F4442">
        <v>15</v>
      </c>
      <c r="G4442">
        <v>107</v>
      </c>
      <c r="H4442">
        <v>0</v>
      </c>
      <c r="I4442">
        <v>0</v>
      </c>
      <c r="J4442">
        <v>0</v>
      </c>
      <c r="K4442">
        <v>0</v>
      </c>
      <c r="L4442">
        <v>0</v>
      </c>
      <c r="M4442">
        <v>0</v>
      </c>
      <c r="N4442">
        <v>0</v>
      </c>
    </row>
    <row r="4443" spans="1:14" x14ac:dyDescent="0.2">
      <c r="A4443" t="s">
        <v>9375</v>
      </c>
      <c r="B4443" t="s">
        <v>88</v>
      </c>
      <c r="C4443" t="s">
        <v>256</v>
      </c>
      <c r="D4443" t="s">
        <v>4937</v>
      </c>
      <c r="E4443">
        <v>97</v>
      </c>
      <c r="F4443">
        <v>12</v>
      </c>
      <c r="G4443">
        <v>85</v>
      </c>
      <c r="H4443">
        <v>0</v>
      </c>
      <c r="I4443">
        <v>0</v>
      </c>
      <c r="J4443">
        <v>25</v>
      </c>
      <c r="K4443">
        <v>0</v>
      </c>
      <c r="L4443">
        <v>0</v>
      </c>
      <c r="M4443">
        <v>0</v>
      </c>
      <c r="N4443">
        <v>0</v>
      </c>
    </row>
    <row r="4444" spans="1:14" x14ac:dyDescent="0.2">
      <c r="A4444" t="s">
        <v>9376</v>
      </c>
      <c r="B4444" t="s">
        <v>88</v>
      </c>
      <c r="C4444" t="s">
        <v>256</v>
      </c>
      <c r="D4444" t="s">
        <v>4939</v>
      </c>
      <c r="E4444">
        <v>25</v>
      </c>
      <c r="F4444">
        <v>4</v>
      </c>
      <c r="G4444">
        <v>21</v>
      </c>
      <c r="H4444">
        <v>0</v>
      </c>
      <c r="I4444">
        <v>0</v>
      </c>
      <c r="J4444">
        <v>97</v>
      </c>
      <c r="K4444">
        <v>0</v>
      </c>
      <c r="L4444">
        <v>0</v>
      </c>
      <c r="M4444">
        <v>0</v>
      </c>
      <c r="N4444">
        <v>0</v>
      </c>
    </row>
    <row r="4445" spans="1:14" x14ac:dyDescent="0.2">
      <c r="A4445" t="s">
        <v>9377</v>
      </c>
      <c r="B4445" t="s">
        <v>88</v>
      </c>
      <c r="C4445" t="s">
        <v>256</v>
      </c>
      <c r="D4445" t="s">
        <v>4941</v>
      </c>
      <c r="E4445">
        <v>97</v>
      </c>
      <c r="F4445">
        <v>14</v>
      </c>
      <c r="G4445">
        <v>83</v>
      </c>
      <c r="H4445">
        <v>0</v>
      </c>
      <c r="I4445">
        <v>0</v>
      </c>
      <c r="J4445">
        <v>25</v>
      </c>
      <c r="K4445">
        <v>0</v>
      </c>
      <c r="L4445">
        <v>0</v>
      </c>
      <c r="M4445">
        <v>0</v>
      </c>
      <c r="N4445">
        <v>0</v>
      </c>
    </row>
    <row r="4446" spans="1:14" x14ac:dyDescent="0.2">
      <c r="A4446" t="s">
        <v>9378</v>
      </c>
      <c r="B4446" t="s">
        <v>88</v>
      </c>
      <c r="C4446" t="s">
        <v>256</v>
      </c>
      <c r="D4446" t="s">
        <v>4943</v>
      </c>
      <c r="E4446">
        <v>24</v>
      </c>
      <c r="F4446">
        <v>3</v>
      </c>
      <c r="G4446">
        <v>21</v>
      </c>
      <c r="H4446">
        <v>0</v>
      </c>
      <c r="I4446">
        <v>0</v>
      </c>
      <c r="J4446">
        <v>98</v>
      </c>
      <c r="K4446">
        <v>0</v>
      </c>
      <c r="L4446">
        <v>0</v>
      </c>
      <c r="M4446">
        <v>0</v>
      </c>
      <c r="N4446">
        <v>0</v>
      </c>
    </row>
    <row r="4447" spans="1:14" x14ac:dyDescent="0.2">
      <c r="A4447" t="s">
        <v>9379</v>
      </c>
      <c r="B4447" t="s">
        <v>88</v>
      </c>
      <c r="C4447" t="s">
        <v>256</v>
      </c>
      <c r="D4447" t="s">
        <v>4925</v>
      </c>
      <c r="E4447">
        <v>0</v>
      </c>
      <c r="F4447">
        <v>0</v>
      </c>
      <c r="G4447">
        <v>0</v>
      </c>
      <c r="H4447">
        <v>0</v>
      </c>
      <c r="I4447">
        <v>0</v>
      </c>
      <c r="J4447">
        <v>0</v>
      </c>
      <c r="K4447">
        <v>122</v>
      </c>
      <c r="L4447">
        <v>121</v>
      </c>
      <c r="M4447">
        <v>1</v>
      </c>
      <c r="N4447">
        <v>0</v>
      </c>
    </row>
    <row r="4448" spans="1:14" x14ac:dyDescent="0.2">
      <c r="A4448" t="s">
        <v>9380</v>
      </c>
      <c r="B4448" t="s">
        <v>88</v>
      </c>
      <c r="C4448" t="s">
        <v>256</v>
      </c>
      <c r="D4448" t="s">
        <v>4927</v>
      </c>
      <c r="E4448">
        <v>0</v>
      </c>
      <c r="F4448">
        <v>0</v>
      </c>
      <c r="G4448">
        <v>0</v>
      </c>
      <c r="H4448">
        <v>0</v>
      </c>
      <c r="I4448">
        <v>0</v>
      </c>
      <c r="J4448">
        <v>0</v>
      </c>
      <c r="K4448">
        <v>114</v>
      </c>
      <c r="L4448">
        <v>113</v>
      </c>
      <c r="M4448">
        <v>1</v>
      </c>
      <c r="N4448">
        <v>0</v>
      </c>
    </row>
    <row r="4449" spans="1:14" x14ac:dyDescent="0.2">
      <c r="A4449" t="s">
        <v>9381</v>
      </c>
      <c r="B4449" t="s">
        <v>88</v>
      </c>
      <c r="C4449" t="s">
        <v>257</v>
      </c>
      <c r="D4449" t="s">
        <v>4929</v>
      </c>
      <c r="E4449">
        <v>34</v>
      </c>
      <c r="F4449">
        <v>2</v>
      </c>
      <c r="G4449">
        <v>31</v>
      </c>
      <c r="H4449">
        <v>1</v>
      </c>
      <c r="I4449">
        <v>0</v>
      </c>
      <c r="J4449">
        <v>17</v>
      </c>
      <c r="K4449">
        <v>0</v>
      </c>
      <c r="L4449">
        <v>0</v>
      </c>
      <c r="M4449">
        <v>0</v>
      </c>
      <c r="N4449">
        <v>0</v>
      </c>
    </row>
    <row r="4450" spans="1:14" x14ac:dyDescent="0.2">
      <c r="A4450" t="s">
        <v>9382</v>
      </c>
      <c r="B4450" t="s">
        <v>88</v>
      </c>
      <c r="C4450" t="s">
        <v>257</v>
      </c>
      <c r="D4450" t="s">
        <v>4931</v>
      </c>
      <c r="E4450">
        <v>51</v>
      </c>
      <c r="F4450">
        <v>2</v>
      </c>
      <c r="G4450">
        <v>47</v>
      </c>
      <c r="H4450">
        <v>2</v>
      </c>
      <c r="I4450">
        <v>0</v>
      </c>
      <c r="J4450">
        <v>0</v>
      </c>
      <c r="K4450">
        <v>0</v>
      </c>
      <c r="L4450">
        <v>0</v>
      </c>
      <c r="M4450">
        <v>0</v>
      </c>
      <c r="N4450">
        <v>0</v>
      </c>
    </row>
    <row r="4451" spans="1:14" x14ac:dyDescent="0.2">
      <c r="A4451" t="s">
        <v>9383</v>
      </c>
      <c r="B4451" t="s">
        <v>88</v>
      </c>
      <c r="C4451" t="s">
        <v>257</v>
      </c>
      <c r="D4451" t="s">
        <v>4933</v>
      </c>
      <c r="E4451">
        <v>15</v>
      </c>
      <c r="F4451">
        <v>0</v>
      </c>
      <c r="G4451">
        <v>15</v>
      </c>
      <c r="H4451">
        <v>0</v>
      </c>
      <c r="I4451">
        <v>0</v>
      </c>
      <c r="J4451">
        <v>36</v>
      </c>
      <c r="K4451">
        <v>0</v>
      </c>
      <c r="L4451">
        <v>0</v>
      </c>
      <c r="M4451">
        <v>0</v>
      </c>
      <c r="N4451">
        <v>0</v>
      </c>
    </row>
    <row r="4452" spans="1:14" x14ac:dyDescent="0.2">
      <c r="A4452" t="s">
        <v>9384</v>
      </c>
      <c r="B4452" t="s">
        <v>88</v>
      </c>
      <c r="C4452" t="s">
        <v>257</v>
      </c>
      <c r="D4452" t="s">
        <v>4935</v>
      </c>
      <c r="E4452">
        <v>51</v>
      </c>
      <c r="F4452">
        <v>2</v>
      </c>
      <c r="G4452">
        <v>47</v>
      </c>
      <c r="H4452">
        <v>2</v>
      </c>
      <c r="I4452">
        <v>0</v>
      </c>
      <c r="J4452">
        <v>0</v>
      </c>
      <c r="K4452">
        <v>0</v>
      </c>
      <c r="L4452">
        <v>0</v>
      </c>
      <c r="M4452">
        <v>0</v>
      </c>
      <c r="N4452">
        <v>0</v>
      </c>
    </row>
    <row r="4453" spans="1:14" x14ac:dyDescent="0.2">
      <c r="A4453" t="s">
        <v>9385</v>
      </c>
      <c r="B4453" t="s">
        <v>88</v>
      </c>
      <c r="C4453" t="s">
        <v>257</v>
      </c>
      <c r="D4453" t="s">
        <v>4937</v>
      </c>
      <c r="E4453">
        <v>34</v>
      </c>
      <c r="F4453">
        <v>2</v>
      </c>
      <c r="G4453">
        <v>31</v>
      </c>
      <c r="H4453">
        <v>1</v>
      </c>
      <c r="I4453">
        <v>0</v>
      </c>
      <c r="J4453">
        <v>17</v>
      </c>
      <c r="K4453">
        <v>0</v>
      </c>
      <c r="L4453">
        <v>0</v>
      </c>
      <c r="M4453">
        <v>0</v>
      </c>
      <c r="N4453">
        <v>0</v>
      </c>
    </row>
    <row r="4454" spans="1:14" x14ac:dyDescent="0.2">
      <c r="A4454" t="s">
        <v>9386</v>
      </c>
      <c r="B4454" t="s">
        <v>88</v>
      </c>
      <c r="C4454" t="s">
        <v>257</v>
      </c>
      <c r="D4454" t="s">
        <v>4939</v>
      </c>
      <c r="E4454">
        <v>17</v>
      </c>
      <c r="F4454">
        <v>1</v>
      </c>
      <c r="G4454">
        <v>15</v>
      </c>
      <c r="H4454">
        <v>1</v>
      </c>
      <c r="I4454">
        <v>0</v>
      </c>
      <c r="J4454">
        <v>34</v>
      </c>
      <c r="K4454">
        <v>0</v>
      </c>
      <c r="L4454">
        <v>0</v>
      </c>
      <c r="M4454">
        <v>0</v>
      </c>
      <c r="N4454">
        <v>0</v>
      </c>
    </row>
    <row r="4455" spans="1:14" x14ac:dyDescent="0.2">
      <c r="A4455" t="s">
        <v>9387</v>
      </c>
      <c r="B4455" t="s">
        <v>88</v>
      </c>
      <c r="C4455" t="s">
        <v>257</v>
      </c>
      <c r="D4455" t="s">
        <v>4941</v>
      </c>
      <c r="E4455">
        <v>34</v>
      </c>
      <c r="F4455">
        <v>2</v>
      </c>
      <c r="G4455">
        <v>31</v>
      </c>
      <c r="H4455">
        <v>1</v>
      </c>
      <c r="I4455">
        <v>0</v>
      </c>
      <c r="J4455">
        <v>17</v>
      </c>
      <c r="K4455">
        <v>0</v>
      </c>
      <c r="L4455">
        <v>0</v>
      </c>
      <c r="M4455">
        <v>0</v>
      </c>
      <c r="N4455">
        <v>0</v>
      </c>
    </row>
    <row r="4456" spans="1:14" x14ac:dyDescent="0.2">
      <c r="A4456" t="s">
        <v>9388</v>
      </c>
      <c r="B4456" t="s">
        <v>88</v>
      </c>
      <c r="C4456" t="s">
        <v>257</v>
      </c>
      <c r="D4456" t="s">
        <v>4943</v>
      </c>
      <c r="E4456">
        <v>16</v>
      </c>
      <c r="F4456">
        <v>0</v>
      </c>
      <c r="G4456">
        <v>15</v>
      </c>
      <c r="H4456">
        <v>1</v>
      </c>
      <c r="I4456">
        <v>0</v>
      </c>
      <c r="J4456">
        <v>35</v>
      </c>
      <c r="K4456">
        <v>0</v>
      </c>
      <c r="L4456">
        <v>0</v>
      </c>
      <c r="M4456">
        <v>0</v>
      </c>
      <c r="N4456">
        <v>0</v>
      </c>
    </row>
    <row r="4457" spans="1:14" x14ac:dyDescent="0.2">
      <c r="A4457" t="s">
        <v>9389</v>
      </c>
      <c r="B4457" t="s">
        <v>88</v>
      </c>
      <c r="C4457" t="s">
        <v>257</v>
      </c>
      <c r="D4457" t="s">
        <v>4925</v>
      </c>
      <c r="E4457">
        <v>0</v>
      </c>
      <c r="F4457">
        <v>0</v>
      </c>
      <c r="G4457">
        <v>0</v>
      </c>
      <c r="H4457">
        <v>0</v>
      </c>
      <c r="I4457">
        <v>0</v>
      </c>
      <c r="J4457">
        <v>0</v>
      </c>
      <c r="K4457">
        <v>51</v>
      </c>
      <c r="L4457">
        <v>50</v>
      </c>
      <c r="M4457">
        <v>1</v>
      </c>
      <c r="N4457">
        <v>0</v>
      </c>
    </row>
    <row r="4458" spans="1:14" x14ac:dyDescent="0.2">
      <c r="A4458" t="s">
        <v>9390</v>
      </c>
      <c r="B4458" t="s">
        <v>88</v>
      </c>
      <c r="C4458" t="s">
        <v>257</v>
      </c>
      <c r="D4458" t="s">
        <v>4927</v>
      </c>
      <c r="E4458">
        <v>0</v>
      </c>
      <c r="F4458">
        <v>0</v>
      </c>
      <c r="G4458">
        <v>0</v>
      </c>
      <c r="H4458">
        <v>0</v>
      </c>
      <c r="I4458">
        <v>0</v>
      </c>
      <c r="J4458">
        <v>0</v>
      </c>
      <c r="K4458">
        <v>45</v>
      </c>
      <c r="L4458">
        <v>44</v>
      </c>
      <c r="M4458">
        <v>1</v>
      </c>
      <c r="N4458">
        <v>0</v>
      </c>
    </row>
    <row r="4459" spans="1:14" x14ac:dyDescent="0.2">
      <c r="A4459" t="s">
        <v>9391</v>
      </c>
      <c r="B4459" t="s">
        <v>88</v>
      </c>
      <c r="C4459" t="s">
        <v>258</v>
      </c>
      <c r="D4459" t="s">
        <v>4929</v>
      </c>
      <c r="E4459">
        <v>131</v>
      </c>
      <c r="F4459">
        <v>31</v>
      </c>
      <c r="G4459">
        <v>97</v>
      </c>
      <c r="H4459">
        <v>0</v>
      </c>
      <c r="I4459">
        <v>3</v>
      </c>
      <c r="J4459">
        <v>33</v>
      </c>
      <c r="K4459">
        <v>0</v>
      </c>
      <c r="L4459">
        <v>0</v>
      </c>
      <c r="M4459">
        <v>0</v>
      </c>
      <c r="N4459">
        <v>0</v>
      </c>
    </row>
    <row r="4460" spans="1:14" x14ac:dyDescent="0.2">
      <c r="A4460" t="s">
        <v>9392</v>
      </c>
      <c r="B4460" t="s">
        <v>88</v>
      </c>
      <c r="C4460" t="s">
        <v>258</v>
      </c>
      <c r="D4460" t="s">
        <v>4931</v>
      </c>
      <c r="E4460">
        <v>164</v>
      </c>
      <c r="F4460">
        <v>33</v>
      </c>
      <c r="G4460">
        <v>128</v>
      </c>
      <c r="H4460">
        <v>0</v>
      </c>
      <c r="I4460">
        <v>3</v>
      </c>
      <c r="J4460">
        <v>0</v>
      </c>
      <c r="K4460">
        <v>0</v>
      </c>
      <c r="L4460">
        <v>0</v>
      </c>
      <c r="M4460">
        <v>0</v>
      </c>
      <c r="N4460">
        <v>0</v>
      </c>
    </row>
    <row r="4461" spans="1:14" x14ac:dyDescent="0.2">
      <c r="A4461" t="s">
        <v>9393</v>
      </c>
      <c r="B4461" t="s">
        <v>88</v>
      </c>
      <c r="C4461" t="s">
        <v>258</v>
      </c>
      <c r="D4461" t="s">
        <v>4933</v>
      </c>
      <c r="E4461">
        <v>30</v>
      </c>
      <c r="F4461">
        <v>4</v>
      </c>
      <c r="G4461">
        <v>26</v>
      </c>
      <c r="H4461">
        <v>0</v>
      </c>
      <c r="I4461">
        <v>0</v>
      </c>
      <c r="J4461">
        <v>134</v>
      </c>
      <c r="K4461">
        <v>0</v>
      </c>
      <c r="L4461">
        <v>0</v>
      </c>
      <c r="M4461">
        <v>0</v>
      </c>
      <c r="N4461">
        <v>0</v>
      </c>
    </row>
    <row r="4462" spans="1:14" x14ac:dyDescent="0.2">
      <c r="A4462" t="s">
        <v>9394</v>
      </c>
      <c r="B4462" t="s">
        <v>88</v>
      </c>
      <c r="C4462" t="s">
        <v>258</v>
      </c>
      <c r="D4462" t="s">
        <v>4935</v>
      </c>
      <c r="E4462">
        <v>164</v>
      </c>
      <c r="F4462">
        <v>33</v>
      </c>
      <c r="G4462">
        <v>128</v>
      </c>
      <c r="H4462">
        <v>0</v>
      </c>
      <c r="I4462">
        <v>3</v>
      </c>
      <c r="J4462">
        <v>0</v>
      </c>
      <c r="K4462">
        <v>0</v>
      </c>
      <c r="L4462">
        <v>0</v>
      </c>
      <c r="M4462">
        <v>0</v>
      </c>
      <c r="N4462">
        <v>0</v>
      </c>
    </row>
    <row r="4463" spans="1:14" x14ac:dyDescent="0.2">
      <c r="A4463" t="s">
        <v>9395</v>
      </c>
      <c r="B4463" t="s">
        <v>88</v>
      </c>
      <c r="C4463" t="s">
        <v>258</v>
      </c>
      <c r="D4463" t="s">
        <v>4937</v>
      </c>
      <c r="E4463">
        <v>131</v>
      </c>
      <c r="F4463">
        <v>30</v>
      </c>
      <c r="G4463">
        <v>98</v>
      </c>
      <c r="H4463">
        <v>1</v>
      </c>
      <c r="I4463">
        <v>2</v>
      </c>
      <c r="J4463">
        <v>33</v>
      </c>
      <c r="K4463">
        <v>0</v>
      </c>
      <c r="L4463">
        <v>0</v>
      </c>
      <c r="M4463">
        <v>0</v>
      </c>
      <c r="N4463">
        <v>0</v>
      </c>
    </row>
    <row r="4464" spans="1:14" x14ac:dyDescent="0.2">
      <c r="A4464" t="s">
        <v>9396</v>
      </c>
      <c r="B4464" t="s">
        <v>88</v>
      </c>
      <c r="C4464" t="s">
        <v>258</v>
      </c>
      <c r="D4464" t="s">
        <v>4939</v>
      </c>
      <c r="E4464">
        <v>33</v>
      </c>
      <c r="F4464">
        <v>6</v>
      </c>
      <c r="G4464">
        <v>27</v>
      </c>
      <c r="H4464">
        <v>0</v>
      </c>
      <c r="I4464">
        <v>0</v>
      </c>
      <c r="J4464">
        <v>131</v>
      </c>
      <c r="K4464">
        <v>0</v>
      </c>
      <c r="L4464">
        <v>0</v>
      </c>
      <c r="M4464">
        <v>0</v>
      </c>
      <c r="N4464">
        <v>0</v>
      </c>
    </row>
    <row r="4465" spans="1:14" x14ac:dyDescent="0.2">
      <c r="A4465" t="s">
        <v>9397</v>
      </c>
      <c r="B4465" t="s">
        <v>88</v>
      </c>
      <c r="C4465" t="s">
        <v>258</v>
      </c>
      <c r="D4465" t="s">
        <v>4941</v>
      </c>
      <c r="E4465">
        <v>131</v>
      </c>
      <c r="F4465">
        <v>28</v>
      </c>
      <c r="G4465">
        <v>100</v>
      </c>
      <c r="H4465">
        <v>1</v>
      </c>
      <c r="I4465">
        <v>2</v>
      </c>
      <c r="J4465">
        <v>33</v>
      </c>
      <c r="K4465">
        <v>0</v>
      </c>
      <c r="L4465">
        <v>0</v>
      </c>
      <c r="M4465">
        <v>0</v>
      </c>
      <c r="N4465">
        <v>0</v>
      </c>
    </row>
    <row r="4466" spans="1:14" x14ac:dyDescent="0.2">
      <c r="A4466" t="s">
        <v>9398</v>
      </c>
      <c r="B4466" t="s">
        <v>88</v>
      </c>
      <c r="C4466" t="s">
        <v>258</v>
      </c>
      <c r="D4466" t="s">
        <v>4943</v>
      </c>
      <c r="E4466">
        <v>30</v>
      </c>
      <c r="F4466">
        <v>4</v>
      </c>
      <c r="G4466">
        <v>26</v>
      </c>
      <c r="H4466">
        <v>0</v>
      </c>
      <c r="I4466">
        <v>0</v>
      </c>
      <c r="J4466">
        <v>134</v>
      </c>
      <c r="K4466">
        <v>0</v>
      </c>
      <c r="L4466">
        <v>0</v>
      </c>
      <c r="M4466">
        <v>0</v>
      </c>
      <c r="N4466">
        <v>0</v>
      </c>
    </row>
    <row r="4467" spans="1:14" x14ac:dyDescent="0.2">
      <c r="A4467" t="s">
        <v>9399</v>
      </c>
      <c r="B4467" t="s">
        <v>88</v>
      </c>
      <c r="C4467" t="s">
        <v>258</v>
      </c>
      <c r="D4467" t="s">
        <v>4925</v>
      </c>
      <c r="E4467">
        <v>0</v>
      </c>
      <c r="F4467">
        <v>0</v>
      </c>
      <c r="G4467">
        <v>0</v>
      </c>
      <c r="H4467">
        <v>0</v>
      </c>
      <c r="I4467">
        <v>0</v>
      </c>
      <c r="J4467">
        <v>0</v>
      </c>
      <c r="K4467">
        <v>164</v>
      </c>
      <c r="L4467">
        <v>161</v>
      </c>
      <c r="M4467">
        <v>2</v>
      </c>
      <c r="N4467">
        <v>1</v>
      </c>
    </row>
    <row r="4468" spans="1:14" x14ac:dyDescent="0.2">
      <c r="A4468" t="s">
        <v>9400</v>
      </c>
      <c r="B4468" t="s">
        <v>88</v>
      </c>
      <c r="C4468" t="s">
        <v>258</v>
      </c>
      <c r="D4468" t="s">
        <v>4927</v>
      </c>
      <c r="E4468">
        <v>0</v>
      </c>
      <c r="F4468">
        <v>0</v>
      </c>
      <c r="G4468">
        <v>0</v>
      </c>
      <c r="H4468">
        <v>0</v>
      </c>
      <c r="I4468">
        <v>0</v>
      </c>
      <c r="J4468">
        <v>0</v>
      </c>
      <c r="K4468">
        <v>147</v>
      </c>
      <c r="L4468">
        <v>144</v>
      </c>
      <c r="M4468">
        <v>2</v>
      </c>
      <c r="N4468">
        <v>1</v>
      </c>
    </row>
    <row r="4469" spans="1:14" x14ac:dyDescent="0.2">
      <c r="A4469" t="s">
        <v>9401</v>
      </c>
      <c r="B4469" t="s">
        <v>88</v>
      </c>
      <c r="C4469" t="s">
        <v>259</v>
      </c>
      <c r="D4469" t="s">
        <v>4929</v>
      </c>
      <c r="E4469">
        <v>61</v>
      </c>
      <c r="F4469">
        <v>11</v>
      </c>
      <c r="G4469">
        <v>50</v>
      </c>
      <c r="H4469">
        <v>0</v>
      </c>
      <c r="I4469">
        <v>0</v>
      </c>
      <c r="J4469">
        <v>24</v>
      </c>
      <c r="K4469">
        <v>0</v>
      </c>
      <c r="L4469">
        <v>0</v>
      </c>
      <c r="M4469">
        <v>0</v>
      </c>
      <c r="N4469">
        <v>0</v>
      </c>
    </row>
    <row r="4470" spans="1:14" x14ac:dyDescent="0.2">
      <c r="A4470" t="s">
        <v>9402</v>
      </c>
      <c r="B4470" t="s">
        <v>88</v>
      </c>
      <c r="C4470" t="s">
        <v>259</v>
      </c>
      <c r="D4470" t="s">
        <v>4931</v>
      </c>
      <c r="E4470">
        <v>85</v>
      </c>
      <c r="F4470">
        <v>16</v>
      </c>
      <c r="G4470">
        <v>68</v>
      </c>
      <c r="H4470">
        <v>1</v>
      </c>
      <c r="I4470">
        <v>0</v>
      </c>
      <c r="J4470">
        <v>0</v>
      </c>
      <c r="K4470">
        <v>0</v>
      </c>
      <c r="L4470">
        <v>0</v>
      </c>
      <c r="M4470">
        <v>0</v>
      </c>
      <c r="N4470">
        <v>0</v>
      </c>
    </row>
    <row r="4471" spans="1:14" x14ac:dyDescent="0.2">
      <c r="A4471" t="s">
        <v>9403</v>
      </c>
      <c r="B4471" t="s">
        <v>88</v>
      </c>
      <c r="C4471" t="s">
        <v>259</v>
      </c>
      <c r="D4471" t="s">
        <v>4933</v>
      </c>
      <c r="E4471">
        <v>23</v>
      </c>
      <c r="F4471">
        <v>5</v>
      </c>
      <c r="G4471">
        <v>18</v>
      </c>
      <c r="H4471">
        <v>0</v>
      </c>
      <c r="I4471">
        <v>0</v>
      </c>
      <c r="J4471">
        <v>62</v>
      </c>
      <c r="K4471">
        <v>0</v>
      </c>
      <c r="L4471">
        <v>0</v>
      </c>
      <c r="M4471">
        <v>0</v>
      </c>
      <c r="N4471">
        <v>0</v>
      </c>
    </row>
    <row r="4472" spans="1:14" x14ac:dyDescent="0.2">
      <c r="A4472" t="s">
        <v>9404</v>
      </c>
      <c r="B4472" t="s">
        <v>88</v>
      </c>
      <c r="C4472" t="s">
        <v>259</v>
      </c>
      <c r="D4472" t="s">
        <v>4935</v>
      </c>
      <c r="E4472">
        <v>85</v>
      </c>
      <c r="F4472">
        <v>16</v>
      </c>
      <c r="G4472">
        <v>68</v>
      </c>
      <c r="H4472">
        <v>1</v>
      </c>
      <c r="I4472">
        <v>0</v>
      </c>
      <c r="J4472">
        <v>0</v>
      </c>
      <c r="K4472">
        <v>0</v>
      </c>
      <c r="L4472">
        <v>0</v>
      </c>
      <c r="M4472">
        <v>0</v>
      </c>
      <c r="N4472">
        <v>0</v>
      </c>
    </row>
    <row r="4473" spans="1:14" x14ac:dyDescent="0.2">
      <c r="A4473" t="s">
        <v>9405</v>
      </c>
      <c r="B4473" t="s">
        <v>88</v>
      </c>
      <c r="C4473" t="s">
        <v>259</v>
      </c>
      <c r="D4473" t="s">
        <v>4937</v>
      </c>
      <c r="E4473">
        <v>61</v>
      </c>
      <c r="F4473">
        <v>11</v>
      </c>
      <c r="G4473">
        <v>49</v>
      </c>
      <c r="H4473">
        <v>1</v>
      </c>
      <c r="I4473">
        <v>0</v>
      </c>
      <c r="J4473">
        <v>24</v>
      </c>
      <c r="K4473">
        <v>0</v>
      </c>
      <c r="L4473">
        <v>0</v>
      </c>
      <c r="M4473">
        <v>0</v>
      </c>
      <c r="N4473">
        <v>0</v>
      </c>
    </row>
    <row r="4474" spans="1:14" x14ac:dyDescent="0.2">
      <c r="A4474" t="s">
        <v>9406</v>
      </c>
      <c r="B4474" t="s">
        <v>88</v>
      </c>
      <c r="C4474" t="s">
        <v>259</v>
      </c>
      <c r="D4474" t="s">
        <v>4939</v>
      </c>
      <c r="E4474">
        <v>24</v>
      </c>
      <c r="F4474">
        <v>7</v>
      </c>
      <c r="G4474">
        <v>17</v>
      </c>
      <c r="H4474">
        <v>0</v>
      </c>
      <c r="I4474">
        <v>0</v>
      </c>
      <c r="J4474">
        <v>61</v>
      </c>
      <c r="K4474">
        <v>0</v>
      </c>
      <c r="L4474">
        <v>0</v>
      </c>
      <c r="M4474">
        <v>0</v>
      </c>
      <c r="N4474">
        <v>0</v>
      </c>
    </row>
    <row r="4475" spans="1:14" x14ac:dyDescent="0.2">
      <c r="A4475" t="s">
        <v>9407</v>
      </c>
      <c r="B4475" t="s">
        <v>88</v>
      </c>
      <c r="C4475" t="s">
        <v>259</v>
      </c>
      <c r="D4475" t="s">
        <v>4941</v>
      </c>
      <c r="E4475">
        <v>61</v>
      </c>
      <c r="F4475">
        <v>10</v>
      </c>
      <c r="G4475">
        <v>50</v>
      </c>
      <c r="H4475">
        <v>1</v>
      </c>
      <c r="I4475">
        <v>0</v>
      </c>
      <c r="J4475">
        <v>24</v>
      </c>
      <c r="K4475">
        <v>0</v>
      </c>
      <c r="L4475">
        <v>0</v>
      </c>
      <c r="M4475">
        <v>0</v>
      </c>
      <c r="N4475">
        <v>0</v>
      </c>
    </row>
    <row r="4476" spans="1:14" x14ac:dyDescent="0.2">
      <c r="A4476" t="s">
        <v>9408</v>
      </c>
      <c r="B4476" t="s">
        <v>88</v>
      </c>
      <c r="C4476" t="s">
        <v>259</v>
      </c>
      <c r="D4476" t="s">
        <v>4943</v>
      </c>
      <c r="E4476">
        <v>23</v>
      </c>
      <c r="F4476">
        <v>5</v>
      </c>
      <c r="G4476">
        <v>18</v>
      </c>
      <c r="H4476">
        <v>0</v>
      </c>
      <c r="I4476">
        <v>0</v>
      </c>
      <c r="J4476">
        <v>62</v>
      </c>
      <c r="K4476">
        <v>0</v>
      </c>
      <c r="L4476">
        <v>0</v>
      </c>
      <c r="M4476">
        <v>0</v>
      </c>
      <c r="N4476">
        <v>0</v>
      </c>
    </row>
    <row r="4477" spans="1:14" x14ac:dyDescent="0.2">
      <c r="A4477" t="s">
        <v>9409</v>
      </c>
      <c r="B4477" t="s">
        <v>88</v>
      </c>
      <c r="C4477" t="s">
        <v>259</v>
      </c>
      <c r="D4477" t="s">
        <v>4925</v>
      </c>
      <c r="E4477">
        <v>0</v>
      </c>
      <c r="F4477">
        <v>0</v>
      </c>
      <c r="G4477">
        <v>0</v>
      </c>
      <c r="H4477">
        <v>0</v>
      </c>
      <c r="I4477">
        <v>0</v>
      </c>
      <c r="J4477">
        <v>0</v>
      </c>
      <c r="K4477">
        <v>84</v>
      </c>
      <c r="L4477">
        <v>84</v>
      </c>
      <c r="M4477">
        <v>0</v>
      </c>
      <c r="N4477">
        <v>0</v>
      </c>
    </row>
    <row r="4478" spans="1:14" x14ac:dyDescent="0.2">
      <c r="A4478" t="s">
        <v>9410</v>
      </c>
      <c r="B4478" t="s">
        <v>88</v>
      </c>
      <c r="C4478" t="s">
        <v>259</v>
      </c>
      <c r="D4478" t="s">
        <v>4927</v>
      </c>
      <c r="E4478">
        <v>0</v>
      </c>
      <c r="F4478">
        <v>0</v>
      </c>
      <c r="G4478">
        <v>0</v>
      </c>
      <c r="H4478">
        <v>0</v>
      </c>
      <c r="I4478">
        <v>0</v>
      </c>
      <c r="J4478">
        <v>0</v>
      </c>
      <c r="K4478">
        <v>80</v>
      </c>
      <c r="L4478">
        <v>80</v>
      </c>
      <c r="M4478">
        <v>0</v>
      </c>
      <c r="N4478">
        <v>0</v>
      </c>
    </row>
    <row r="4479" spans="1:14" x14ac:dyDescent="0.2">
      <c r="A4479" t="s">
        <v>9411</v>
      </c>
      <c r="B4479" t="s">
        <v>91</v>
      </c>
      <c r="C4479" t="s">
        <v>191</v>
      </c>
      <c r="D4479" t="s">
        <v>4939</v>
      </c>
      <c r="E4479">
        <v>0</v>
      </c>
      <c r="F4479">
        <v>0</v>
      </c>
      <c r="G4479">
        <v>0</v>
      </c>
      <c r="H4479">
        <v>0</v>
      </c>
      <c r="I4479">
        <v>0</v>
      </c>
      <c r="J4479">
        <v>1</v>
      </c>
      <c r="K4479">
        <v>0</v>
      </c>
      <c r="L4479">
        <v>0</v>
      </c>
      <c r="M4479">
        <v>0</v>
      </c>
      <c r="N4479">
        <v>0</v>
      </c>
    </row>
    <row r="4480" spans="1:14" x14ac:dyDescent="0.2">
      <c r="A4480" t="s">
        <v>9412</v>
      </c>
      <c r="B4480" t="s">
        <v>91</v>
      </c>
      <c r="C4480" t="s">
        <v>191</v>
      </c>
      <c r="D4480" t="s">
        <v>4941</v>
      </c>
      <c r="E4480">
        <v>1</v>
      </c>
      <c r="F4480">
        <v>0</v>
      </c>
      <c r="G4480">
        <v>1</v>
      </c>
      <c r="H4480">
        <v>0</v>
      </c>
      <c r="I4480">
        <v>0</v>
      </c>
      <c r="J4480">
        <v>0</v>
      </c>
      <c r="K4480">
        <v>0</v>
      </c>
      <c r="L4480">
        <v>0</v>
      </c>
      <c r="M4480">
        <v>0</v>
      </c>
      <c r="N4480">
        <v>0</v>
      </c>
    </row>
    <row r="4481" spans="1:14" x14ac:dyDescent="0.2">
      <c r="A4481" t="s">
        <v>9413</v>
      </c>
      <c r="B4481" t="s">
        <v>91</v>
      </c>
      <c r="C4481" t="s">
        <v>191</v>
      </c>
      <c r="D4481" t="s">
        <v>4943</v>
      </c>
      <c r="E4481">
        <v>0</v>
      </c>
      <c r="F4481">
        <v>0</v>
      </c>
      <c r="G4481">
        <v>0</v>
      </c>
      <c r="H4481">
        <v>0</v>
      </c>
      <c r="I4481">
        <v>0</v>
      </c>
      <c r="J4481">
        <v>1</v>
      </c>
      <c r="K4481">
        <v>0</v>
      </c>
      <c r="L4481">
        <v>0</v>
      </c>
      <c r="M4481">
        <v>0</v>
      </c>
      <c r="N4481">
        <v>0</v>
      </c>
    </row>
    <row r="4482" spans="1:14" x14ac:dyDescent="0.2">
      <c r="A4482" t="s">
        <v>9414</v>
      </c>
      <c r="B4482" t="s">
        <v>91</v>
      </c>
      <c r="C4482" t="s">
        <v>191</v>
      </c>
      <c r="D4482" t="s">
        <v>4925</v>
      </c>
      <c r="E4482">
        <v>0</v>
      </c>
      <c r="F4482">
        <v>0</v>
      </c>
      <c r="G4482">
        <v>0</v>
      </c>
      <c r="H4482">
        <v>0</v>
      </c>
      <c r="I4482">
        <v>0</v>
      </c>
      <c r="J4482">
        <v>0</v>
      </c>
      <c r="K4482">
        <v>1</v>
      </c>
      <c r="L4482">
        <v>1</v>
      </c>
      <c r="M4482">
        <v>0</v>
      </c>
      <c r="N4482">
        <v>0</v>
      </c>
    </row>
    <row r="4483" spans="1:14" x14ac:dyDescent="0.2">
      <c r="A4483" t="s">
        <v>9415</v>
      </c>
      <c r="B4483" t="s">
        <v>91</v>
      </c>
      <c r="C4483" t="s">
        <v>191</v>
      </c>
      <c r="D4483" t="s">
        <v>4927</v>
      </c>
      <c r="E4483">
        <v>0</v>
      </c>
      <c r="F4483">
        <v>0</v>
      </c>
      <c r="G4483">
        <v>0</v>
      </c>
      <c r="H4483">
        <v>0</v>
      </c>
      <c r="I4483">
        <v>0</v>
      </c>
      <c r="J4483">
        <v>0</v>
      </c>
      <c r="K4483">
        <v>0</v>
      </c>
      <c r="L4483">
        <v>0</v>
      </c>
      <c r="M4483">
        <v>0</v>
      </c>
      <c r="N4483">
        <v>0</v>
      </c>
    </row>
    <row r="4484" spans="1:14" x14ac:dyDescent="0.2">
      <c r="A4484" t="s">
        <v>9416</v>
      </c>
      <c r="B4484" t="s">
        <v>91</v>
      </c>
      <c r="C4484" t="s">
        <v>192</v>
      </c>
      <c r="D4484" t="s">
        <v>4929</v>
      </c>
      <c r="E4484">
        <v>1</v>
      </c>
      <c r="F4484">
        <v>0</v>
      </c>
      <c r="G4484">
        <v>1</v>
      </c>
      <c r="H4484">
        <v>0</v>
      </c>
      <c r="I4484">
        <v>0</v>
      </c>
      <c r="J4484">
        <v>0</v>
      </c>
      <c r="K4484">
        <v>0</v>
      </c>
      <c r="L4484">
        <v>0</v>
      </c>
      <c r="M4484">
        <v>0</v>
      </c>
      <c r="N4484">
        <v>0</v>
      </c>
    </row>
    <row r="4485" spans="1:14" x14ac:dyDescent="0.2">
      <c r="A4485" t="s">
        <v>9417</v>
      </c>
      <c r="B4485" t="s">
        <v>91</v>
      </c>
      <c r="C4485" t="s">
        <v>192</v>
      </c>
      <c r="D4485" t="s">
        <v>4931</v>
      </c>
      <c r="E4485">
        <v>1</v>
      </c>
      <c r="F4485">
        <v>0</v>
      </c>
      <c r="G4485">
        <v>1</v>
      </c>
      <c r="H4485">
        <v>0</v>
      </c>
      <c r="I4485">
        <v>0</v>
      </c>
      <c r="J4485">
        <v>0</v>
      </c>
      <c r="K4485">
        <v>0</v>
      </c>
      <c r="L4485">
        <v>0</v>
      </c>
      <c r="M4485">
        <v>0</v>
      </c>
      <c r="N4485">
        <v>0</v>
      </c>
    </row>
    <row r="4486" spans="1:14" x14ac:dyDescent="0.2">
      <c r="A4486" t="s">
        <v>9418</v>
      </c>
      <c r="B4486" t="s">
        <v>91</v>
      </c>
      <c r="C4486" t="s">
        <v>192</v>
      </c>
      <c r="D4486" t="s">
        <v>4933</v>
      </c>
      <c r="E4486">
        <v>0</v>
      </c>
      <c r="F4486">
        <v>0</v>
      </c>
      <c r="G4486">
        <v>0</v>
      </c>
      <c r="H4486">
        <v>0</v>
      </c>
      <c r="I4486">
        <v>0</v>
      </c>
      <c r="J4486">
        <v>1</v>
      </c>
      <c r="K4486">
        <v>0</v>
      </c>
      <c r="L4486">
        <v>0</v>
      </c>
      <c r="M4486">
        <v>0</v>
      </c>
      <c r="N4486">
        <v>0</v>
      </c>
    </row>
    <row r="4487" spans="1:14" x14ac:dyDescent="0.2">
      <c r="A4487" t="s">
        <v>9419</v>
      </c>
      <c r="B4487" t="s">
        <v>91</v>
      </c>
      <c r="C4487" t="s">
        <v>192</v>
      </c>
      <c r="D4487" t="s">
        <v>4935</v>
      </c>
      <c r="E4487">
        <v>1</v>
      </c>
      <c r="F4487">
        <v>0</v>
      </c>
      <c r="G4487">
        <v>1</v>
      </c>
      <c r="H4487">
        <v>0</v>
      </c>
      <c r="I4487">
        <v>0</v>
      </c>
      <c r="J4487">
        <v>0</v>
      </c>
      <c r="K4487">
        <v>0</v>
      </c>
      <c r="L4487">
        <v>0</v>
      </c>
      <c r="M4487">
        <v>0</v>
      </c>
      <c r="N4487">
        <v>0</v>
      </c>
    </row>
    <row r="4488" spans="1:14" x14ac:dyDescent="0.2">
      <c r="A4488" t="s">
        <v>9420</v>
      </c>
      <c r="B4488" t="s">
        <v>91</v>
      </c>
      <c r="C4488" t="s">
        <v>192</v>
      </c>
      <c r="D4488" t="s">
        <v>4937</v>
      </c>
      <c r="E4488">
        <v>1</v>
      </c>
      <c r="F4488">
        <v>0</v>
      </c>
      <c r="G4488">
        <v>1</v>
      </c>
      <c r="H4488">
        <v>0</v>
      </c>
      <c r="I4488">
        <v>0</v>
      </c>
      <c r="J4488">
        <v>0</v>
      </c>
      <c r="K4488">
        <v>0</v>
      </c>
      <c r="L4488">
        <v>0</v>
      </c>
      <c r="M4488">
        <v>0</v>
      </c>
      <c r="N4488">
        <v>0</v>
      </c>
    </row>
    <row r="4489" spans="1:14" x14ac:dyDescent="0.2">
      <c r="A4489" t="s">
        <v>9421</v>
      </c>
      <c r="B4489" t="s">
        <v>91</v>
      </c>
      <c r="C4489" t="s">
        <v>192</v>
      </c>
      <c r="D4489" t="s">
        <v>4939</v>
      </c>
      <c r="E4489">
        <v>0</v>
      </c>
      <c r="F4489">
        <v>0</v>
      </c>
      <c r="G4489">
        <v>0</v>
      </c>
      <c r="H4489">
        <v>0</v>
      </c>
      <c r="I4489">
        <v>0</v>
      </c>
      <c r="J4489">
        <v>1</v>
      </c>
      <c r="K4489">
        <v>0</v>
      </c>
      <c r="L4489">
        <v>0</v>
      </c>
      <c r="M4489">
        <v>0</v>
      </c>
      <c r="N4489">
        <v>0</v>
      </c>
    </row>
    <row r="4490" spans="1:14" x14ac:dyDescent="0.2">
      <c r="A4490" t="s">
        <v>9422</v>
      </c>
      <c r="B4490" t="s">
        <v>91</v>
      </c>
      <c r="C4490" t="s">
        <v>192</v>
      </c>
      <c r="D4490" t="s">
        <v>4941</v>
      </c>
      <c r="E4490">
        <v>1</v>
      </c>
      <c r="F4490">
        <v>0</v>
      </c>
      <c r="G4490">
        <v>1</v>
      </c>
      <c r="H4490">
        <v>0</v>
      </c>
      <c r="I4490">
        <v>0</v>
      </c>
      <c r="J4490">
        <v>0</v>
      </c>
      <c r="K4490">
        <v>0</v>
      </c>
      <c r="L4490">
        <v>0</v>
      </c>
      <c r="M4490">
        <v>0</v>
      </c>
      <c r="N4490">
        <v>0</v>
      </c>
    </row>
    <row r="4491" spans="1:14" x14ac:dyDescent="0.2">
      <c r="A4491" t="s">
        <v>9423</v>
      </c>
      <c r="B4491" t="s">
        <v>91</v>
      </c>
      <c r="C4491" t="s">
        <v>192</v>
      </c>
      <c r="D4491" t="s">
        <v>4943</v>
      </c>
      <c r="E4491">
        <v>0</v>
      </c>
      <c r="F4491">
        <v>0</v>
      </c>
      <c r="G4491">
        <v>0</v>
      </c>
      <c r="H4491">
        <v>0</v>
      </c>
      <c r="I4491">
        <v>0</v>
      </c>
      <c r="J4491">
        <v>1</v>
      </c>
      <c r="K4491">
        <v>0</v>
      </c>
      <c r="L4491">
        <v>0</v>
      </c>
      <c r="M4491">
        <v>0</v>
      </c>
      <c r="N4491">
        <v>0</v>
      </c>
    </row>
    <row r="4492" spans="1:14" x14ac:dyDescent="0.2">
      <c r="A4492" t="s">
        <v>9424</v>
      </c>
      <c r="B4492" t="s">
        <v>91</v>
      </c>
      <c r="C4492" t="s">
        <v>192</v>
      </c>
      <c r="D4492" t="s">
        <v>4925</v>
      </c>
      <c r="E4492">
        <v>0</v>
      </c>
      <c r="F4492">
        <v>0</v>
      </c>
      <c r="G4492">
        <v>0</v>
      </c>
      <c r="H4492">
        <v>0</v>
      </c>
      <c r="I4492">
        <v>0</v>
      </c>
      <c r="J4492">
        <v>0</v>
      </c>
      <c r="K4492">
        <v>1</v>
      </c>
      <c r="L4492">
        <v>1</v>
      </c>
      <c r="M4492">
        <v>0</v>
      </c>
      <c r="N4492">
        <v>0</v>
      </c>
    </row>
    <row r="4493" spans="1:14" x14ac:dyDescent="0.2">
      <c r="A4493" t="s">
        <v>9425</v>
      </c>
      <c r="B4493" t="s">
        <v>91</v>
      </c>
      <c r="C4493" t="s">
        <v>192</v>
      </c>
      <c r="D4493" t="s">
        <v>4927</v>
      </c>
      <c r="E4493">
        <v>0</v>
      </c>
      <c r="F4493">
        <v>0</v>
      </c>
      <c r="G4493">
        <v>0</v>
      </c>
      <c r="H4493">
        <v>0</v>
      </c>
      <c r="I4493">
        <v>0</v>
      </c>
      <c r="J4493">
        <v>0</v>
      </c>
      <c r="K4493">
        <v>1</v>
      </c>
      <c r="L4493">
        <v>1</v>
      </c>
      <c r="M4493">
        <v>0</v>
      </c>
      <c r="N4493">
        <v>0</v>
      </c>
    </row>
    <row r="4494" spans="1:14" x14ac:dyDescent="0.2">
      <c r="A4494" t="s">
        <v>9426</v>
      </c>
      <c r="B4494" t="s">
        <v>91</v>
      </c>
      <c r="C4494" t="s">
        <v>196</v>
      </c>
      <c r="D4494" t="s">
        <v>4929</v>
      </c>
      <c r="E4494">
        <v>2</v>
      </c>
      <c r="F4494">
        <v>1</v>
      </c>
      <c r="G4494">
        <v>1</v>
      </c>
      <c r="H4494">
        <v>0</v>
      </c>
      <c r="I4494">
        <v>0</v>
      </c>
      <c r="J4494">
        <v>0</v>
      </c>
      <c r="K4494">
        <v>0</v>
      </c>
      <c r="L4494">
        <v>0</v>
      </c>
      <c r="M4494">
        <v>0</v>
      </c>
      <c r="N4494">
        <v>0</v>
      </c>
    </row>
    <row r="4495" spans="1:14" x14ac:dyDescent="0.2">
      <c r="A4495" t="s">
        <v>9427</v>
      </c>
      <c r="B4495" t="s">
        <v>91</v>
      </c>
      <c r="C4495" t="s">
        <v>196</v>
      </c>
      <c r="D4495" t="s">
        <v>4931</v>
      </c>
      <c r="E4495">
        <v>2</v>
      </c>
      <c r="F4495">
        <v>1</v>
      </c>
      <c r="G4495">
        <v>1</v>
      </c>
      <c r="H4495">
        <v>0</v>
      </c>
      <c r="I4495">
        <v>0</v>
      </c>
      <c r="J4495">
        <v>0</v>
      </c>
      <c r="K4495">
        <v>0</v>
      </c>
      <c r="L4495">
        <v>0</v>
      </c>
      <c r="M4495">
        <v>0</v>
      </c>
      <c r="N4495">
        <v>0</v>
      </c>
    </row>
    <row r="4496" spans="1:14" x14ac:dyDescent="0.2">
      <c r="A4496" t="s">
        <v>9428</v>
      </c>
      <c r="B4496" t="s">
        <v>91</v>
      </c>
      <c r="C4496" t="s">
        <v>196</v>
      </c>
      <c r="D4496" t="s">
        <v>4933</v>
      </c>
      <c r="E4496">
        <v>0</v>
      </c>
      <c r="F4496">
        <v>0</v>
      </c>
      <c r="G4496">
        <v>0</v>
      </c>
      <c r="H4496">
        <v>0</v>
      </c>
      <c r="I4496">
        <v>0</v>
      </c>
      <c r="J4496">
        <v>2</v>
      </c>
      <c r="K4496">
        <v>0</v>
      </c>
      <c r="L4496">
        <v>0</v>
      </c>
      <c r="M4496">
        <v>0</v>
      </c>
      <c r="N4496">
        <v>0</v>
      </c>
    </row>
    <row r="4497" spans="1:14" x14ac:dyDescent="0.2">
      <c r="A4497" t="s">
        <v>9429</v>
      </c>
      <c r="B4497" t="s">
        <v>91</v>
      </c>
      <c r="C4497" t="s">
        <v>196</v>
      </c>
      <c r="D4497" t="s">
        <v>4935</v>
      </c>
      <c r="E4497">
        <v>2</v>
      </c>
      <c r="F4497">
        <v>1</v>
      </c>
      <c r="G4497">
        <v>1</v>
      </c>
      <c r="H4497">
        <v>0</v>
      </c>
      <c r="I4497">
        <v>0</v>
      </c>
      <c r="J4497">
        <v>0</v>
      </c>
      <c r="K4497">
        <v>0</v>
      </c>
      <c r="L4497">
        <v>0</v>
      </c>
      <c r="M4497">
        <v>0</v>
      </c>
      <c r="N4497">
        <v>0</v>
      </c>
    </row>
    <row r="4498" spans="1:14" x14ac:dyDescent="0.2">
      <c r="A4498" t="s">
        <v>9430</v>
      </c>
      <c r="B4498" t="s">
        <v>91</v>
      </c>
      <c r="C4498" t="s">
        <v>196</v>
      </c>
      <c r="D4498" t="s">
        <v>4937</v>
      </c>
      <c r="E4498">
        <v>2</v>
      </c>
      <c r="F4498">
        <v>1</v>
      </c>
      <c r="G4498">
        <v>1</v>
      </c>
      <c r="H4498">
        <v>0</v>
      </c>
      <c r="I4498">
        <v>0</v>
      </c>
      <c r="J4498">
        <v>0</v>
      </c>
      <c r="K4498">
        <v>0</v>
      </c>
      <c r="L4498">
        <v>0</v>
      </c>
      <c r="M4498">
        <v>0</v>
      </c>
      <c r="N4498">
        <v>0</v>
      </c>
    </row>
    <row r="4499" spans="1:14" x14ac:dyDescent="0.2">
      <c r="A4499" t="s">
        <v>9431</v>
      </c>
      <c r="B4499" t="s">
        <v>91</v>
      </c>
      <c r="C4499" t="s">
        <v>196</v>
      </c>
      <c r="D4499" t="s">
        <v>4939</v>
      </c>
      <c r="E4499">
        <v>0</v>
      </c>
      <c r="F4499">
        <v>0</v>
      </c>
      <c r="G4499">
        <v>0</v>
      </c>
      <c r="H4499">
        <v>0</v>
      </c>
      <c r="I4499">
        <v>0</v>
      </c>
      <c r="J4499">
        <v>2</v>
      </c>
      <c r="K4499">
        <v>0</v>
      </c>
      <c r="L4499">
        <v>0</v>
      </c>
      <c r="M4499">
        <v>0</v>
      </c>
      <c r="N4499">
        <v>0</v>
      </c>
    </row>
    <row r="4500" spans="1:14" x14ac:dyDescent="0.2">
      <c r="A4500" t="s">
        <v>9432</v>
      </c>
      <c r="B4500" t="s">
        <v>91</v>
      </c>
      <c r="C4500" t="s">
        <v>196</v>
      </c>
      <c r="D4500" t="s">
        <v>4941</v>
      </c>
      <c r="E4500">
        <v>2</v>
      </c>
      <c r="F4500">
        <v>1</v>
      </c>
      <c r="G4500">
        <v>1</v>
      </c>
      <c r="H4500">
        <v>0</v>
      </c>
      <c r="I4500">
        <v>0</v>
      </c>
      <c r="J4500">
        <v>0</v>
      </c>
      <c r="K4500">
        <v>0</v>
      </c>
      <c r="L4500">
        <v>0</v>
      </c>
      <c r="M4500">
        <v>0</v>
      </c>
      <c r="N4500">
        <v>0</v>
      </c>
    </row>
    <row r="4501" spans="1:14" x14ac:dyDescent="0.2">
      <c r="A4501" t="s">
        <v>9433</v>
      </c>
      <c r="B4501" t="s">
        <v>91</v>
      </c>
      <c r="C4501" t="s">
        <v>196</v>
      </c>
      <c r="D4501" t="s">
        <v>4943</v>
      </c>
      <c r="E4501">
        <v>0</v>
      </c>
      <c r="F4501">
        <v>0</v>
      </c>
      <c r="G4501">
        <v>0</v>
      </c>
      <c r="H4501">
        <v>0</v>
      </c>
      <c r="I4501">
        <v>0</v>
      </c>
      <c r="J4501">
        <v>2</v>
      </c>
      <c r="K4501">
        <v>0</v>
      </c>
      <c r="L4501">
        <v>0</v>
      </c>
      <c r="M4501">
        <v>0</v>
      </c>
      <c r="N4501">
        <v>0</v>
      </c>
    </row>
    <row r="4502" spans="1:14" x14ac:dyDescent="0.2">
      <c r="A4502" t="s">
        <v>9434</v>
      </c>
      <c r="B4502" t="s">
        <v>91</v>
      </c>
      <c r="C4502" t="s">
        <v>196</v>
      </c>
      <c r="D4502" t="s">
        <v>4925</v>
      </c>
      <c r="E4502">
        <v>0</v>
      </c>
      <c r="F4502">
        <v>0</v>
      </c>
      <c r="G4502">
        <v>0</v>
      </c>
      <c r="H4502">
        <v>0</v>
      </c>
      <c r="I4502">
        <v>0</v>
      </c>
      <c r="J4502">
        <v>0</v>
      </c>
      <c r="K4502">
        <v>2</v>
      </c>
      <c r="L4502">
        <v>2</v>
      </c>
      <c r="M4502">
        <v>0</v>
      </c>
      <c r="N4502">
        <v>0</v>
      </c>
    </row>
    <row r="4503" spans="1:14" x14ac:dyDescent="0.2">
      <c r="A4503" t="s">
        <v>9435</v>
      </c>
      <c r="B4503" t="s">
        <v>91</v>
      </c>
      <c r="C4503" t="s">
        <v>196</v>
      </c>
      <c r="D4503" t="s">
        <v>4927</v>
      </c>
      <c r="E4503">
        <v>0</v>
      </c>
      <c r="F4503">
        <v>0</v>
      </c>
      <c r="G4503">
        <v>0</v>
      </c>
      <c r="H4503">
        <v>0</v>
      </c>
      <c r="I4503">
        <v>0</v>
      </c>
      <c r="J4503">
        <v>0</v>
      </c>
      <c r="K4503">
        <v>2</v>
      </c>
      <c r="L4503">
        <v>2</v>
      </c>
      <c r="M4503">
        <v>0</v>
      </c>
      <c r="N4503">
        <v>0</v>
      </c>
    </row>
    <row r="4504" spans="1:14" x14ac:dyDescent="0.2">
      <c r="A4504" t="s">
        <v>9436</v>
      </c>
      <c r="B4504" t="s">
        <v>91</v>
      </c>
      <c r="C4504" t="s">
        <v>201</v>
      </c>
      <c r="D4504" t="s">
        <v>4929</v>
      </c>
      <c r="E4504">
        <v>2</v>
      </c>
      <c r="F4504">
        <v>0</v>
      </c>
      <c r="G4504">
        <v>1</v>
      </c>
      <c r="H4504">
        <v>1</v>
      </c>
      <c r="I4504">
        <v>0</v>
      </c>
      <c r="J4504">
        <v>0</v>
      </c>
      <c r="K4504">
        <v>0</v>
      </c>
      <c r="L4504">
        <v>0</v>
      </c>
      <c r="M4504">
        <v>0</v>
      </c>
      <c r="N4504">
        <v>0</v>
      </c>
    </row>
    <row r="4505" spans="1:14" x14ac:dyDescent="0.2">
      <c r="A4505" t="s">
        <v>9437</v>
      </c>
      <c r="B4505" t="s">
        <v>91</v>
      </c>
      <c r="C4505" t="s">
        <v>201</v>
      </c>
      <c r="D4505" t="s">
        <v>4931</v>
      </c>
      <c r="E4505">
        <v>2</v>
      </c>
      <c r="F4505">
        <v>0</v>
      </c>
      <c r="G4505">
        <v>1</v>
      </c>
      <c r="H4505">
        <v>1</v>
      </c>
      <c r="I4505">
        <v>0</v>
      </c>
      <c r="J4505">
        <v>0</v>
      </c>
      <c r="K4505">
        <v>0</v>
      </c>
      <c r="L4505">
        <v>0</v>
      </c>
      <c r="M4505">
        <v>0</v>
      </c>
      <c r="N4505">
        <v>0</v>
      </c>
    </row>
    <row r="4506" spans="1:14" x14ac:dyDescent="0.2">
      <c r="A4506" t="s">
        <v>9438</v>
      </c>
      <c r="B4506" t="s">
        <v>91</v>
      </c>
      <c r="C4506" t="s">
        <v>201</v>
      </c>
      <c r="D4506" t="s">
        <v>4933</v>
      </c>
      <c r="E4506">
        <v>0</v>
      </c>
      <c r="F4506">
        <v>0</v>
      </c>
      <c r="G4506">
        <v>0</v>
      </c>
      <c r="H4506">
        <v>0</v>
      </c>
      <c r="I4506">
        <v>0</v>
      </c>
      <c r="J4506">
        <v>2</v>
      </c>
      <c r="K4506">
        <v>0</v>
      </c>
      <c r="L4506">
        <v>0</v>
      </c>
      <c r="M4506">
        <v>0</v>
      </c>
      <c r="N4506">
        <v>0</v>
      </c>
    </row>
    <row r="4507" spans="1:14" x14ac:dyDescent="0.2">
      <c r="A4507" t="s">
        <v>9439</v>
      </c>
      <c r="B4507" t="s">
        <v>91</v>
      </c>
      <c r="C4507" t="s">
        <v>201</v>
      </c>
      <c r="D4507" t="s">
        <v>4935</v>
      </c>
      <c r="E4507">
        <v>2</v>
      </c>
      <c r="F4507">
        <v>0</v>
      </c>
      <c r="G4507">
        <v>1</v>
      </c>
      <c r="H4507">
        <v>1</v>
      </c>
      <c r="I4507">
        <v>0</v>
      </c>
      <c r="J4507">
        <v>0</v>
      </c>
      <c r="K4507">
        <v>0</v>
      </c>
      <c r="L4507">
        <v>0</v>
      </c>
      <c r="M4507">
        <v>0</v>
      </c>
      <c r="N4507">
        <v>0</v>
      </c>
    </row>
    <row r="4508" spans="1:14" x14ac:dyDescent="0.2">
      <c r="A4508" t="s">
        <v>9440</v>
      </c>
      <c r="B4508" t="s">
        <v>91</v>
      </c>
      <c r="C4508" t="s">
        <v>201</v>
      </c>
      <c r="D4508" t="s">
        <v>4937</v>
      </c>
      <c r="E4508">
        <v>2</v>
      </c>
      <c r="F4508">
        <v>0</v>
      </c>
      <c r="G4508">
        <v>1</v>
      </c>
      <c r="H4508">
        <v>1</v>
      </c>
      <c r="I4508">
        <v>0</v>
      </c>
      <c r="J4508">
        <v>0</v>
      </c>
      <c r="K4508">
        <v>0</v>
      </c>
      <c r="L4508">
        <v>0</v>
      </c>
      <c r="M4508">
        <v>0</v>
      </c>
      <c r="N4508">
        <v>0</v>
      </c>
    </row>
    <row r="4509" spans="1:14" x14ac:dyDescent="0.2">
      <c r="A4509" t="s">
        <v>9441</v>
      </c>
      <c r="B4509" t="s">
        <v>91</v>
      </c>
      <c r="C4509" t="s">
        <v>201</v>
      </c>
      <c r="D4509" t="s">
        <v>4939</v>
      </c>
      <c r="E4509">
        <v>0</v>
      </c>
      <c r="F4509">
        <v>0</v>
      </c>
      <c r="G4509">
        <v>0</v>
      </c>
      <c r="H4509">
        <v>0</v>
      </c>
      <c r="I4509">
        <v>0</v>
      </c>
      <c r="J4509">
        <v>2</v>
      </c>
      <c r="K4509">
        <v>0</v>
      </c>
      <c r="L4509">
        <v>0</v>
      </c>
      <c r="M4509">
        <v>0</v>
      </c>
      <c r="N4509">
        <v>0</v>
      </c>
    </row>
    <row r="4510" spans="1:14" x14ac:dyDescent="0.2">
      <c r="A4510" t="s">
        <v>9442</v>
      </c>
      <c r="B4510" t="s">
        <v>91</v>
      </c>
      <c r="C4510" t="s">
        <v>201</v>
      </c>
      <c r="D4510" t="s">
        <v>4941</v>
      </c>
      <c r="E4510">
        <v>2</v>
      </c>
      <c r="F4510">
        <v>0</v>
      </c>
      <c r="G4510">
        <v>1</v>
      </c>
      <c r="H4510">
        <v>1</v>
      </c>
      <c r="I4510">
        <v>0</v>
      </c>
      <c r="J4510">
        <v>0</v>
      </c>
      <c r="K4510">
        <v>0</v>
      </c>
      <c r="L4510">
        <v>0</v>
      </c>
      <c r="M4510">
        <v>0</v>
      </c>
      <c r="N4510">
        <v>0</v>
      </c>
    </row>
    <row r="4511" spans="1:14" x14ac:dyDescent="0.2">
      <c r="A4511" t="s">
        <v>9443</v>
      </c>
      <c r="B4511" t="s">
        <v>91</v>
      </c>
      <c r="C4511" t="s">
        <v>201</v>
      </c>
      <c r="D4511" t="s">
        <v>4943</v>
      </c>
      <c r="E4511">
        <v>0</v>
      </c>
      <c r="F4511">
        <v>0</v>
      </c>
      <c r="G4511">
        <v>0</v>
      </c>
      <c r="H4511">
        <v>0</v>
      </c>
      <c r="I4511">
        <v>0</v>
      </c>
      <c r="J4511">
        <v>2</v>
      </c>
      <c r="K4511">
        <v>0</v>
      </c>
      <c r="L4511">
        <v>0</v>
      </c>
      <c r="M4511">
        <v>0</v>
      </c>
      <c r="N4511">
        <v>0</v>
      </c>
    </row>
    <row r="4512" spans="1:14" x14ac:dyDescent="0.2">
      <c r="A4512" t="s">
        <v>9444</v>
      </c>
      <c r="B4512" t="s">
        <v>91</v>
      </c>
      <c r="C4512" t="s">
        <v>201</v>
      </c>
      <c r="D4512" t="s">
        <v>4925</v>
      </c>
      <c r="E4512">
        <v>0</v>
      </c>
      <c r="F4512">
        <v>0</v>
      </c>
      <c r="G4512">
        <v>0</v>
      </c>
      <c r="H4512">
        <v>0</v>
      </c>
      <c r="I4512">
        <v>0</v>
      </c>
      <c r="J4512">
        <v>0</v>
      </c>
      <c r="K4512">
        <v>2</v>
      </c>
      <c r="L4512">
        <v>1</v>
      </c>
      <c r="M4512">
        <v>1</v>
      </c>
      <c r="N4512">
        <v>0</v>
      </c>
    </row>
    <row r="4513" spans="1:14" x14ac:dyDescent="0.2">
      <c r="A4513" t="s">
        <v>9445</v>
      </c>
      <c r="B4513" t="s">
        <v>91</v>
      </c>
      <c r="C4513" t="s">
        <v>201</v>
      </c>
      <c r="D4513" t="s">
        <v>4927</v>
      </c>
      <c r="E4513">
        <v>0</v>
      </c>
      <c r="F4513">
        <v>0</v>
      </c>
      <c r="G4513">
        <v>0</v>
      </c>
      <c r="H4513">
        <v>0</v>
      </c>
      <c r="I4513">
        <v>0</v>
      </c>
      <c r="J4513">
        <v>0</v>
      </c>
      <c r="K4513">
        <v>2</v>
      </c>
      <c r="L4513">
        <v>1</v>
      </c>
      <c r="M4513">
        <v>1</v>
      </c>
      <c r="N4513">
        <v>0</v>
      </c>
    </row>
    <row r="4514" spans="1:14" x14ac:dyDescent="0.2">
      <c r="A4514" t="s">
        <v>9446</v>
      </c>
      <c r="B4514" t="s">
        <v>91</v>
      </c>
      <c r="C4514" t="s">
        <v>206</v>
      </c>
      <c r="D4514" t="s">
        <v>4929</v>
      </c>
      <c r="E4514">
        <v>2</v>
      </c>
      <c r="F4514">
        <v>1</v>
      </c>
      <c r="G4514">
        <v>1</v>
      </c>
      <c r="H4514">
        <v>0</v>
      </c>
      <c r="I4514">
        <v>0</v>
      </c>
      <c r="J4514">
        <v>0</v>
      </c>
      <c r="K4514">
        <v>0</v>
      </c>
      <c r="L4514">
        <v>0</v>
      </c>
      <c r="M4514">
        <v>0</v>
      </c>
      <c r="N4514">
        <v>0</v>
      </c>
    </row>
    <row r="4515" spans="1:14" x14ac:dyDescent="0.2">
      <c r="A4515" t="s">
        <v>9447</v>
      </c>
      <c r="B4515" t="s">
        <v>91</v>
      </c>
      <c r="C4515" t="s">
        <v>206</v>
      </c>
      <c r="D4515" t="s">
        <v>4931</v>
      </c>
      <c r="E4515">
        <v>2</v>
      </c>
      <c r="F4515">
        <v>1</v>
      </c>
      <c r="G4515">
        <v>1</v>
      </c>
      <c r="H4515">
        <v>0</v>
      </c>
      <c r="I4515">
        <v>0</v>
      </c>
      <c r="J4515">
        <v>0</v>
      </c>
      <c r="K4515">
        <v>0</v>
      </c>
      <c r="L4515">
        <v>0</v>
      </c>
      <c r="M4515">
        <v>0</v>
      </c>
      <c r="N4515">
        <v>0</v>
      </c>
    </row>
    <row r="4516" spans="1:14" x14ac:dyDescent="0.2">
      <c r="A4516" t="s">
        <v>9448</v>
      </c>
      <c r="B4516" t="s">
        <v>91</v>
      </c>
      <c r="C4516" t="s">
        <v>206</v>
      </c>
      <c r="D4516" t="s">
        <v>4933</v>
      </c>
      <c r="E4516">
        <v>0</v>
      </c>
      <c r="F4516">
        <v>0</v>
      </c>
      <c r="G4516">
        <v>0</v>
      </c>
      <c r="H4516">
        <v>0</v>
      </c>
      <c r="I4516">
        <v>0</v>
      </c>
      <c r="J4516">
        <v>2</v>
      </c>
      <c r="K4516">
        <v>0</v>
      </c>
      <c r="L4516">
        <v>0</v>
      </c>
      <c r="M4516">
        <v>0</v>
      </c>
      <c r="N4516">
        <v>0</v>
      </c>
    </row>
    <row r="4517" spans="1:14" x14ac:dyDescent="0.2">
      <c r="A4517" t="s">
        <v>9449</v>
      </c>
      <c r="B4517" t="s">
        <v>91</v>
      </c>
      <c r="C4517" t="s">
        <v>206</v>
      </c>
      <c r="D4517" t="s">
        <v>4935</v>
      </c>
      <c r="E4517">
        <v>2</v>
      </c>
      <c r="F4517">
        <v>1</v>
      </c>
      <c r="G4517">
        <v>1</v>
      </c>
      <c r="H4517">
        <v>0</v>
      </c>
      <c r="I4517">
        <v>0</v>
      </c>
      <c r="J4517">
        <v>0</v>
      </c>
      <c r="K4517">
        <v>0</v>
      </c>
      <c r="L4517">
        <v>0</v>
      </c>
      <c r="M4517">
        <v>0</v>
      </c>
      <c r="N4517">
        <v>0</v>
      </c>
    </row>
    <row r="4518" spans="1:14" x14ac:dyDescent="0.2">
      <c r="A4518" t="s">
        <v>9450</v>
      </c>
      <c r="B4518" t="s">
        <v>91</v>
      </c>
      <c r="C4518" t="s">
        <v>206</v>
      </c>
      <c r="D4518" t="s">
        <v>4937</v>
      </c>
      <c r="E4518">
        <v>2</v>
      </c>
      <c r="F4518">
        <v>1</v>
      </c>
      <c r="G4518">
        <v>1</v>
      </c>
      <c r="H4518">
        <v>0</v>
      </c>
      <c r="I4518">
        <v>0</v>
      </c>
      <c r="J4518">
        <v>0</v>
      </c>
      <c r="K4518">
        <v>0</v>
      </c>
      <c r="L4518">
        <v>0</v>
      </c>
      <c r="M4518">
        <v>0</v>
      </c>
      <c r="N4518">
        <v>0</v>
      </c>
    </row>
    <row r="4519" spans="1:14" x14ac:dyDescent="0.2">
      <c r="A4519" t="s">
        <v>9451</v>
      </c>
      <c r="B4519" t="s">
        <v>91</v>
      </c>
      <c r="C4519" t="s">
        <v>206</v>
      </c>
      <c r="D4519" t="s">
        <v>4939</v>
      </c>
      <c r="E4519">
        <v>0</v>
      </c>
      <c r="F4519">
        <v>0</v>
      </c>
      <c r="G4519">
        <v>0</v>
      </c>
      <c r="H4519">
        <v>0</v>
      </c>
      <c r="I4519">
        <v>0</v>
      </c>
      <c r="J4519">
        <v>2</v>
      </c>
      <c r="K4519">
        <v>0</v>
      </c>
      <c r="L4519">
        <v>0</v>
      </c>
      <c r="M4519">
        <v>0</v>
      </c>
      <c r="N4519">
        <v>0</v>
      </c>
    </row>
    <row r="4520" spans="1:14" x14ac:dyDescent="0.2">
      <c r="A4520" t="s">
        <v>9452</v>
      </c>
      <c r="B4520" t="s">
        <v>91</v>
      </c>
      <c r="C4520" t="s">
        <v>206</v>
      </c>
      <c r="D4520" t="s">
        <v>4941</v>
      </c>
      <c r="E4520">
        <v>2</v>
      </c>
      <c r="F4520">
        <v>1</v>
      </c>
      <c r="G4520">
        <v>1</v>
      </c>
      <c r="H4520">
        <v>0</v>
      </c>
      <c r="I4520">
        <v>0</v>
      </c>
      <c r="J4520">
        <v>0</v>
      </c>
      <c r="K4520">
        <v>0</v>
      </c>
      <c r="L4520">
        <v>0</v>
      </c>
      <c r="M4520">
        <v>0</v>
      </c>
      <c r="N4520">
        <v>0</v>
      </c>
    </row>
    <row r="4521" spans="1:14" x14ac:dyDescent="0.2">
      <c r="A4521" t="s">
        <v>9453</v>
      </c>
      <c r="B4521" t="s">
        <v>91</v>
      </c>
      <c r="C4521" t="s">
        <v>206</v>
      </c>
      <c r="D4521" t="s">
        <v>4943</v>
      </c>
      <c r="E4521">
        <v>0</v>
      </c>
      <c r="F4521">
        <v>0</v>
      </c>
      <c r="G4521">
        <v>0</v>
      </c>
      <c r="H4521">
        <v>0</v>
      </c>
      <c r="I4521">
        <v>0</v>
      </c>
      <c r="J4521">
        <v>2</v>
      </c>
      <c r="K4521">
        <v>0</v>
      </c>
      <c r="L4521">
        <v>0</v>
      </c>
      <c r="M4521">
        <v>0</v>
      </c>
      <c r="N4521">
        <v>0</v>
      </c>
    </row>
    <row r="4522" spans="1:14" x14ac:dyDescent="0.2">
      <c r="A4522" t="s">
        <v>9454</v>
      </c>
      <c r="B4522" t="s">
        <v>91</v>
      </c>
      <c r="C4522" t="s">
        <v>206</v>
      </c>
      <c r="D4522" t="s">
        <v>4925</v>
      </c>
      <c r="E4522">
        <v>0</v>
      </c>
      <c r="F4522">
        <v>0</v>
      </c>
      <c r="G4522">
        <v>0</v>
      </c>
      <c r="H4522">
        <v>0</v>
      </c>
      <c r="I4522">
        <v>0</v>
      </c>
      <c r="J4522">
        <v>0</v>
      </c>
      <c r="K4522">
        <v>2</v>
      </c>
      <c r="L4522">
        <v>2</v>
      </c>
      <c r="M4522">
        <v>0</v>
      </c>
      <c r="N4522">
        <v>0</v>
      </c>
    </row>
    <row r="4523" spans="1:14" x14ac:dyDescent="0.2">
      <c r="A4523" t="s">
        <v>9455</v>
      </c>
      <c r="B4523" t="s">
        <v>91</v>
      </c>
      <c r="C4523" t="s">
        <v>206</v>
      </c>
      <c r="D4523" t="s">
        <v>4927</v>
      </c>
      <c r="E4523">
        <v>0</v>
      </c>
      <c r="F4523">
        <v>0</v>
      </c>
      <c r="G4523">
        <v>0</v>
      </c>
      <c r="H4523">
        <v>0</v>
      </c>
      <c r="I4523">
        <v>0</v>
      </c>
      <c r="J4523">
        <v>0</v>
      </c>
      <c r="K4523">
        <v>1</v>
      </c>
      <c r="L4523">
        <v>1</v>
      </c>
      <c r="M4523">
        <v>0</v>
      </c>
      <c r="N4523">
        <v>0</v>
      </c>
    </row>
    <row r="4524" spans="1:14" x14ac:dyDescent="0.2">
      <c r="A4524" t="s">
        <v>9456</v>
      </c>
      <c r="B4524" t="s">
        <v>91</v>
      </c>
      <c r="C4524" t="s">
        <v>208</v>
      </c>
      <c r="D4524" t="s">
        <v>4929</v>
      </c>
      <c r="E4524">
        <v>1</v>
      </c>
      <c r="F4524">
        <v>0</v>
      </c>
      <c r="G4524">
        <v>1</v>
      </c>
      <c r="H4524">
        <v>0</v>
      </c>
      <c r="I4524">
        <v>0</v>
      </c>
      <c r="J4524">
        <v>0</v>
      </c>
      <c r="K4524">
        <v>0</v>
      </c>
      <c r="L4524">
        <v>0</v>
      </c>
      <c r="M4524">
        <v>0</v>
      </c>
      <c r="N4524">
        <v>0</v>
      </c>
    </row>
    <row r="4525" spans="1:14" x14ac:dyDescent="0.2">
      <c r="A4525" t="s">
        <v>9457</v>
      </c>
      <c r="B4525" t="s">
        <v>91</v>
      </c>
      <c r="C4525" t="s">
        <v>208</v>
      </c>
      <c r="D4525" t="s">
        <v>4931</v>
      </c>
      <c r="E4525">
        <v>1</v>
      </c>
      <c r="F4525">
        <v>0</v>
      </c>
      <c r="G4525">
        <v>1</v>
      </c>
      <c r="H4525">
        <v>0</v>
      </c>
      <c r="I4525">
        <v>0</v>
      </c>
      <c r="J4525">
        <v>0</v>
      </c>
      <c r="K4525">
        <v>0</v>
      </c>
      <c r="L4525">
        <v>0</v>
      </c>
      <c r="M4525">
        <v>0</v>
      </c>
      <c r="N4525">
        <v>0</v>
      </c>
    </row>
    <row r="4526" spans="1:14" x14ac:dyDescent="0.2">
      <c r="A4526" t="s">
        <v>9458</v>
      </c>
      <c r="B4526" t="s">
        <v>91</v>
      </c>
      <c r="C4526" t="s">
        <v>208</v>
      </c>
      <c r="D4526" t="s">
        <v>4933</v>
      </c>
      <c r="E4526">
        <v>0</v>
      </c>
      <c r="F4526">
        <v>0</v>
      </c>
      <c r="G4526">
        <v>0</v>
      </c>
      <c r="H4526">
        <v>0</v>
      </c>
      <c r="I4526">
        <v>0</v>
      </c>
      <c r="J4526">
        <v>1</v>
      </c>
      <c r="K4526">
        <v>0</v>
      </c>
      <c r="L4526">
        <v>0</v>
      </c>
      <c r="M4526">
        <v>0</v>
      </c>
      <c r="N4526">
        <v>0</v>
      </c>
    </row>
    <row r="4527" spans="1:14" x14ac:dyDescent="0.2">
      <c r="A4527" t="s">
        <v>9459</v>
      </c>
      <c r="B4527" t="s">
        <v>91</v>
      </c>
      <c r="C4527" t="s">
        <v>208</v>
      </c>
      <c r="D4527" t="s">
        <v>4935</v>
      </c>
      <c r="E4527">
        <v>1</v>
      </c>
      <c r="F4527">
        <v>0</v>
      </c>
      <c r="G4527">
        <v>1</v>
      </c>
      <c r="H4527">
        <v>0</v>
      </c>
      <c r="I4527">
        <v>0</v>
      </c>
      <c r="J4527">
        <v>0</v>
      </c>
      <c r="K4527">
        <v>0</v>
      </c>
      <c r="L4527">
        <v>0</v>
      </c>
      <c r="M4527">
        <v>0</v>
      </c>
      <c r="N4527">
        <v>0</v>
      </c>
    </row>
    <row r="4528" spans="1:14" x14ac:dyDescent="0.2">
      <c r="A4528" t="s">
        <v>9460</v>
      </c>
      <c r="B4528" t="s">
        <v>91</v>
      </c>
      <c r="C4528" t="s">
        <v>208</v>
      </c>
      <c r="D4528" t="s">
        <v>4937</v>
      </c>
      <c r="E4528">
        <v>1</v>
      </c>
      <c r="F4528">
        <v>0</v>
      </c>
      <c r="G4528">
        <v>1</v>
      </c>
      <c r="H4528">
        <v>0</v>
      </c>
      <c r="I4528">
        <v>0</v>
      </c>
      <c r="J4528">
        <v>0</v>
      </c>
      <c r="K4528">
        <v>0</v>
      </c>
      <c r="L4528">
        <v>0</v>
      </c>
      <c r="M4528">
        <v>0</v>
      </c>
      <c r="N4528">
        <v>0</v>
      </c>
    </row>
    <row r="4529" spans="1:14" x14ac:dyDescent="0.2">
      <c r="A4529" t="s">
        <v>9461</v>
      </c>
      <c r="B4529" t="s">
        <v>91</v>
      </c>
      <c r="C4529" t="s">
        <v>208</v>
      </c>
      <c r="D4529" t="s">
        <v>4939</v>
      </c>
      <c r="E4529">
        <v>0</v>
      </c>
      <c r="F4529">
        <v>0</v>
      </c>
      <c r="G4529">
        <v>0</v>
      </c>
      <c r="H4529">
        <v>0</v>
      </c>
      <c r="I4529">
        <v>0</v>
      </c>
      <c r="J4529">
        <v>1</v>
      </c>
      <c r="K4529">
        <v>0</v>
      </c>
      <c r="L4529">
        <v>0</v>
      </c>
      <c r="M4529">
        <v>0</v>
      </c>
      <c r="N4529">
        <v>0</v>
      </c>
    </row>
    <row r="4530" spans="1:14" x14ac:dyDescent="0.2">
      <c r="A4530" t="s">
        <v>9462</v>
      </c>
      <c r="B4530" t="s">
        <v>91</v>
      </c>
      <c r="C4530" t="s">
        <v>208</v>
      </c>
      <c r="D4530" t="s">
        <v>4941</v>
      </c>
      <c r="E4530">
        <v>1</v>
      </c>
      <c r="F4530">
        <v>0</v>
      </c>
      <c r="G4530">
        <v>1</v>
      </c>
      <c r="H4530">
        <v>0</v>
      </c>
      <c r="I4530">
        <v>0</v>
      </c>
      <c r="J4530">
        <v>0</v>
      </c>
      <c r="K4530">
        <v>0</v>
      </c>
      <c r="L4530">
        <v>0</v>
      </c>
      <c r="M4530">
        <v>0</v>
      </c>
      <c r="N4530">
        <v>0</v>
      </c>
    </row>
    <row r="4531" spans="1:14" x14ac:dyDescent="0.2">
      <c r="A4531" t="s">
        <v>9463</v>
      </c>
      <c r="B4531" t="s">
        <v>91</v>
      </c>
      <c r="C4531" t="s">
        <v>208</v>
      </c>
      <c r="D4531" t="s">
        <v>4943</v>
      </c>
      <c r="E4531">
        <v>0</v>
      </c>
      <c r="F4531">
        <v>0</v>
      </c>
      <c r="G4531">
        <v>0</v>
      </c>
      <c r="H4531">
        <v>0</v>
      </c>
      <c r="I4531">
        <v>0</v>
      </c>
      <c r="J4531">
        <v>1</v>
      </c>
      <c r="K4531">
        <v>0</v>
      </c>
      <c r="L4531">
        <v>0</v>
      </c>
      <c r="M4531">
        <v>0</v>
      </c>
      <c r="N4531">
        <v>0</v>
      </c>
    </row>
    <row r="4532" spans="1:14" x14ac:dyDescent="0.2">
      <c r="A4532" t="s">
        <v>9464</v>
      </c>
      <c r="B4532" t="s">
        <v>91</v>
      </c>
      <c r="C4532" t="s">
        <v>208</v>
      </c>
      <c r="D4532" t="s">
        <v>4925</v>
      </c>
      <c r="E4532">
        <v>0</v>
      </c>
      <c r="F4532">
        <v>0</v>
      </c>
      <c r="G4532">
        <v>0</v>
      </c>
      <c r="H4532">
        <v>0</v>
      </c>
      <c r="I4532">
        <v>0</v>
      </c>
      <c r="J4532">
        <v>0</v>
      </c>
      <c r="K4532">
        <v>0</v>
      </c>
      <c r="L4532">
        <v>0</v>
      </c>
      <c r="M4532">
        <v>0</v>
      </c>
      <c r="N4532">
        <v>0</v>
      </c>
    </row>
    <row r="4533" spans="1:14" x14ac:dyDescent="0.2">
      <c r="A4533" t="s">
        <v>9465</v>
      </c>
      <c r="B4533" t="s">
        <v>91</v>
      </c>
      <c r="C4533" t="s">
        <v>208</v>
      </c>
      <c r="D4533" t="s">
        <v>4927</v>
      </c>
      <c r="E4533">
        <v>0</v>
      </c>
      <c r="F4533">
        <v>0</v>
      </c>
      <c r="G4533">
        <v>0</v>
      </c>
      <c r="H4533">
        <v>0</v>
      </c>
      <c r="I4533">
        <v>0</v>
      </c>
      <c r="J4533">
        <v>0</v>
      </c>
      <c r="K4533">
        <v>0</v>
      </c>
      <c r="L4533">
        <v>0</v>
      </c>
      <c r="M4533">
        <v>0</v>
      </c>
      <c r="N4533">
        <v>0</v>
      </c>
    </row>
    <row r="4534" spans="1:14" x14ac:dyDescent="0.2">
      <c r="A4534" t="s">
        <v>9466</v>
      </c>
      <c r="B4534" t="s">
        <v>91</v>
      </c>
      <c r="C4534" t="s">
        <v>212</v>
      </c>
      <c r="D4534" t="s">
        <v>4929</v>
      </c>
      <c r="E4534">
        <v>2</v>
      </c>
      <c r="F4534">
        <v>0</v>
      </c>
      <c r="G4534">
        <v>2</v>
      </c>
      <c r="H4534">
        <v>0</v>
      </c>
      <c r="I4534">
        <v>0</v>
      </c>
      <c r="J4534">
        <v>0</v>
      </c>
      <c r="K4534">
        <v>0</v>
      </c>
      <c r="L4534">
        <v>0</v>
      </c>
      <c r="M4534">
        <v>0</v>
      </c>
      <c r="N4534">
        <v>0</v>
      </c>
    </row>
    <row r="4535" spans="1:14" x14ac:dyDescent="0.2">
      <c r="A4535" t="s">
        <v>9467</v>
      </c>
      <c r="B4535" t="s">
        <v>91</v>
      </c>
      <c r="C4535" t="s">
        <v>212</v>
      </c>
      <c r="D4535" t="s">
        <v>4931</v>
      </c>
      <c r="E4535">
        <v>2</v>
      </c>
      <c r="F4535">
        <v>0</v>
      </c>
      <c r="G4535">
        <v>2</v>
      </c>
      <c r="H4535">
        <v>0</v>
      </c>
      <c r="I4535">
        <v>0</v>
      </c>
      <c r="J4535">
        <v>0</v>
      </c>
      <c r="K4535">
        <v>0</v>
      </c>
      <c r="L4535">
        <v>0</v>
      </c>
      <c r="M4535">
        <v>0</v>
      </c>
      <c r="N4535">
        <v>0</v>
      </c>
    </row>
    <row r="4536" spans="1:14" x14ac:dyDescent="0.2">
      <c r="A4536" t="s">
        <v>9468</v>
      </c>
      <c r="B4536" t="s">
        <v>91</v>
      </c>
      <c r="C4536" t="s">
        <v>212</v>
      </c>
      <c r="D4536" t="s">
        <v>4933</v>
      </c>
      <c r="E4536">
        <v>0</v>
      </c>
      <c r="F4536">
        <v>0</v>
      </c>
      <c r="G4536">
        <v>0</v>
      </c>
      <c r="H4536">
        <v>0</v>
      </c>
      <c r="I4536">
        <v>0</v>
      </c>
      <c r="J4536">
        <v>2</v>
      </c>
      <c r="K4536">
        <v>0</v>
      </c>
      <c r="L4536">
        <v>0</v>
      </c>
      <c r="M4536">
        <v>0</v>
      </c>
      <c r="N4536">
        <v>0</v>
      </c>
    </row>
    <row r="4537" spans="1:14" x14ac:dyDescent="0.2">
      <c r="A4537" t="s">
        <v>9469</v>
      </c>
      <c r="B4537" t="s">
        <v>91</v>
      </c>
      <c r="C4537" t="s">
        <v>212</v>
      </c>
      <c r="D4537" t="s">
        <v>4935</v>
      </c>
      <c r="E4537">
        <v>2</v>
      </c>
      <c r="F4537">
        <v>0</v>
      </c>
      <c r="G4537">
        <v>2</v>
      </c>
      <c r="H4537">
        <v>0</v>
      </c>
      <c r="I4537">
        <v>0</v>
      </c>
      <c r="J4537">
        <v>0</v>
      </c>
      <c r="K4537">
        <v>0</v>
      </c>
      <c r="L4537">
        <v>0</v>
      </c>
      <c r="M4537">
        <v>0</v>
      </c>
      <c r="N4537">
        <v>0</v>
      </c>
    </row>
    <row r="4538" spans="1:14" x14ac:dyDescent="0.2">
      <c r="A4538" t="s">
        <v>9470</v>
      </c>
      <c r="B4538" t="s">
        <v>91</v>
      </c>
      <c r="C4538" t="s">
        <v>212</v>
      </c>
      <c r="D4538" t="s">
        <v>4937</v>
      </c>
      <c r="E4538">
        <v>2</v>
      </c>
      <c r="F4538">
        <v>0</v>
      </c>
      <c r="G4538">
        <v>2</v>
      </c>
      <c r="H4538">
        <v>0</v>
      </c>
      <c r="I4538">
        <v>0</v>
      </c>
      <c r="J4538">
        <v>0</v>
      </c>
      <c r="K4538">
        <v>0</v>
      </c>
      <c r="L4538">
        <v>0</v>
      </c>
      <c r="M4538">
        <v>0</v>
      </c>
      <c r="N4538">
        <v>0</v>
      </c>
    </row>
    <row r="4539" spans="1:14" x14ac:dyDescent="0.2">
      <c r="A4539" t="s">
        <v>9471</v>
      </c>
      <c r="B4539" t="s">
        <v>91</v>
      </c>
      <c r="C4539" t="s">
        <v>212</v>
      </c>
      <c r="D4539" t="s">
        <v>4939</v>
      </c>
      <c r="E4539">
        <v>0</v>
      </c>
      <c r="F4539">
        <v>0</v>
      </c>
      <c r="G4539">
        <v>0</v>
      </c>
      <c r="H4539">
        <v>0</v>
      </c>
      <c r="I4539">
        <v>0</v>
      </c>
      <c r="J4539">
        <v>2</v>
      </c>
      <c r="K4539">
        <v>0</v>
      </c>
      <c r="L4539">
        <v>0</v>
      </c>
      <c r="M4539">
        <v>0</v>
      </c>
      <c r="N4539">
        <v>0</v>
      </c>
    </row>
    <row r="4540" spans="1:14" x14ac:dyDescent="0.2">
      <c r="A4540" t="s">
        <v>9472</v>
      </c>
      <c r="B4540" t="s">
        <v>91</v>
      </c>
      <c r="C4540" t="s">
        <v>212</v>
      </c>
      <c r="D4540" t="s">
        <v>4941</v>
      </c>
      <c r="E4540">
        <v>2</v>
      </c>
      <c r="F4540">
        <v>0</v>
      </c>
      <c r="G4540">
        <v>2</v>
      </c>
      <c r="H4540">
        <v>0</v>
      </c>
      <c r="I4540">
        <v>0</v>
      </c>
      <c r="J4540">
        <v>0</v>
      </c>
      <c r="K4540">
        <v>0</v>
      </c>
      <c r="L4540">
        <v>0</v>
      </c>
      <c r="M4540">
        <v>0</v>
      </c>
      <c r="N4540">
        <v>0</v>
      </c>
    </row>
    <row r="4541" spans="1:14" x14ac:dyDescent="0.2">
      <c r="A4541" t="s">
        <v>9473</v>
      </c>
      <c r="B4541" t="s">
        <v>91</v>
      </c>
      <c r="C4541" t="s">
        <v>212</v>
      </c>
      <c r="D4541" t="s">
        <v>4943</v>
      </c>
      <c r="E4541">
        <v>0</v>
      </c>
      <c r="F4541">
        <v>0</v>
      </c>
      <c r="G4541">
        <v>0</v>
      </c>
      <c r="H4541">
        <v>0</v>
      </c>
      <c r="I4541">
        <v>0</v>
      </c>
      <c r="J4541">
        <v>2</v>
      </c>
      <c r="K4541">
        <v>0</v>
      </c>
      <c r="L4541">
        <v>0</v>
      </c>
      <c r="M4541">
        <v>0</v>
      </c>
      <c r="N4541">
        <v>0</v>
      </c>
    </row>
    <row r="4542" spans="1:14" x14ac:dyDescent="0.2">
      <c r="A4542" t="s">
        <v>9474</v>
      </c>
      <c r="B4542" t="s">
        <v>91</v>
      </c>
      <c r="C4542" t="s">
        <v>212</v>
      </c>
      <c r="D4542" t="s">
        <v>4925</v>
      </c>
      <c r="E4542">
        <v>0</v>
      </c>
      <c r="F4542">
        <v>0</v>
      </c>
      <c r="G4542">
        <v>0</v>
      </c>
      <c r="H4542">
        <v>0</v>
      </c>
      <c r="I4542">
        <v>0</v>
      </c>
      <c r="J4542">
        <v>0</v>
      </c>
      <c r="K4542">
        <v>0</v>
      </c>
      <c r="L4542">
        <v>0</v>
      </c>
      <c r="M4542">
        <v>0</v>
      </c>
      <c r="N4542">
        <v>0</v>
      </c>
    </row>
    <row r="4543" spans="1:14" x14ac:dyDescent="0.2">
      <c r="A4543" t="s">
        <v>9475</v>
      </c>
      <c r="B4543" t="s">
        <v>91</v>
      </c>
      <c r="C4543" t="s">
        <v>212</v>
      </c>
      <c r="D4543" t="s">
        <v>4927</v>
      </c>
      <c r="E4543">
        <v>0</v>
      </c>
      <c r="F4543">
        <v>0</v>
      </c>
      <c r="G4543">
        <v>0</v>
      </c>
      <c r="H4543">
        <v>0</v>
      </c>
      <c r="I4543">
        <v>0</v>
      </c>
      <c r="J4543">
        <v>0</v>
      </c>
      <c r="K4543">
        <v>0</v>
      </c>
      <c r="L4543">
        <v>0</v>
      </c>
      <c r="M4543">
        <v>0</v>
      </c>
      <c r="N4543">
        <v>0</v>
      </c>
    </row>
    <row r="4544" spans="1:14" x14ac:dyDescent="0.2">
      <c r="A4544" t="s">
        <v>9476</v>
      </c>
      <c r="B4544" t="s">
        <v>91</v>
      </c>
      <c r="C4544" t="s">
        <v>214</v>
      </c>
      <c r="D4544" t="s">
        <v>4929</v>
      </c>
      <c r="E4544">
        <v>1</v>
      </c>
      <c r="F4544">
        <v>0</v>
      </c>
      <c r="G4544">
        <v>1</v>
      </c>
      <c r="H4544">
        <v>0</v>
      </c>
      <c r="I4544">
        <v>0</v>
      </c>
      <c r="J4544">
        <v>0</v>
      </c>
      <c r="K4544">
        <v>0</v>
      </c>
      <c r="L4544">
        <v>0</v>
      </c>
      <c r="M4544">
        <v>0</v>
      </c>
      <c r="N4544">
        <v>0</v>
      </c>
    </row>
    <row r="4545" spans="1:14" x14ac:dyDescent="0.2">
      <c r="A4545" t="s">
        <v>9477</v>
      </c>
      <c r="B4545" t="s">
        <v>91</v>
      </c>
      <c r="C4545" t="s">
        <v>214</v>
      </c>
      <c r="D4545" t="s">
        <v>4931</v>
      </c>
      <c r="E4545">
        <v>1</v>
      </c>
      <c r="F4545">
        <v>0</v>
      </c>
      <c r="G4545">
        <v>1</v>
      </c>
      <c r="H4545">
        <v>0</v>
      </c>
      <c r="I4545">
        <v>0</v>
      </c>
      <c r="J4545">
        <v>0</v>
      </c>
      <c r="K4545">
        <v>0</v>
      </c>
      <c r="L4545">
        <v>0</v>
      </c>
      <c r="M4545">
        <v>0</v>
      </c>
      <c r="N4545">
        <v>0</v>
      </c>
    </row>
    <row r="4546" spans="1:14" x14ac:dyDescent="0.2">
      <c r="A4546" t="s">
        <v>9478</v>
      </c>
      <c r="B4546" t="s">
        <v>91</v>
      </c>
      <c r="C4546" t="s">
        <v>214</v>
      </c>
      <c r="D4546" t="s">
        <v>4933</v>
      </c>
      <c r="E4546">
        <v>0</v>
      </c>
      <c r="F4546">
        <v>0</v>
      </c>
      <c r="G4546">
        <v>0</v>
      </c>
      <c r="H4546">
        <v>0</v>
      </c>
      <c r="I4546">
        <v>0</v>
      </c>
      <c r="J4546">
        <v>1</v>
      </c>
      <c r="K4546">
        <v>0</v>
      </c>
      <c r="L4546">
        <v>0</v>
      </c>
      <c r="M4546">
        <v>0</v>
      </c>
      <c r="N4546">
        <v>0</v>
      </c>
    </row>
    <row r="4547" spans="1:14" x14ac:dyDescent="0.2">
      <c r="A4547" t="s">
        <v>9479</v>
      </c>
      <c r="B4547" t="s">
        <v>91</v>
      </c>
      <c r="C4547" t="s">
        <v>214</v>
      </c>
      <c r="D4547" t="s">
        <v>4935</v>
      </c>
      <c r="E4547">
        <v>1</v>
      </c>
      <c r="F4547">
        <v>0</v>
      </c>
      <c r="G4547">
        <v>1</v>
      </c>
      <c r="H4547">
        <v>0</v>
      </c>
      <c r="I4547">
        <v>0</v>
      </c>
      <c r="J4547">
        <v>0</v>
      </c>
      <c r="K4547">
        <v>0</v>
      </c>
      <c r="L4547">
        <v>0</v>
      </c>
      <c r="M4547">
        <v>0</v>
      </c>
      <c r="N4547">
        <v>0</v>
      </c>
    </row>
    <row r="4548" spans="1:14" x14ac:dyDescent="0.2">
      <c r="A4548" t="s">
        <v>9480</v>
      </c>
      <c r="B4548" t="s">
        <v>91</v>
      </c>
      <c r="C4548" t="s">
        <v>214</v>
      </c>
      <c r="D4548" t="s">
        <v>4937</v>
      </c>
      <c r="E4548">
        <v>1</v>
      </c>
      <c r="F4548">
        <v>0</v>
      </c>
      <c r="G4548">
        <v>1</v>
      </c>
      <c r="H4548">
        <v>0</v>
      </c>
      <c r="I4548">
        <v>0</v>
      </c>
      <c r="J4548">
        <v>0</v>
      </c>
      <c r="K4548">
        <v>0</v>
      </c>
      <c r="L4548">
        <v>0</v>
      </c>
      <c r="M4548">
        <v>0</v>
      </c>
      <c r="N4548">
        <v>0</v>
      </c>
    </row>
    <row r="4549" spans="1:14" x14ac:dyDescent="0.2">
      <c r="A4549" t="s">
        <v>9481</v>
      </c>
      <c r="B4549" t="s">
        <v>91</v>
      </c>
      <c r="C4549" t="s">
        <v>214</v>
      </c>
      <c r="D4549" t="s">
        <v>4939</v>
      </c>
      <c r="E4549">
        <v>0</v>
      </c>
      <c r="F4549">
        <v>0</v>
      </c>
      <c r="G4549">
        <v>0</v>
      </c>
      <c r="H4549">
        <v>0</v>
      </c>
      <c r="I4549">
        <v>0</v>
      </c>
      <c r="J4549">
        <v>1</v>
      </c>
      <c r="K4549">
        <v>0</v>
      </c>
      <c r="L4549">
        <v>0</v>
      </c>
      <c r="M4549">
        <v>0</v>
      </c>
      <c r="N4549">
        <v>0</v>
      </c>
    </row>
    <row r="4550" spans="1:14" x14ac:dyDescent="0.2">
      <c r="A4550" t="s">
        <v>9482</v>
      </c>
      <c r="B4550" t="s">
        <v>91</v>
      </c>
      <c r="C4550" t="s">
        <v>214</v>
      </c>
      <c r="D4550" t="s">
        <v>4941</v>
      </c>
      <c r="E4550">
        <v>1</v>
      </c>
      <c r="F4550">
        <v>0</v>
      </c>
      <c r="G4550">
        <v>1</v>
      </c>
      <c r="H4550">
        <v>0</v>
      </c>
      <c r="I4550">
        <v>0</v>
      </c>
      <c r="J4550">
        <v>0</v>
      </c>
      <c r="K4550">
        <v>0</v>
      </c>
      <c r="L4550">
        <v>0</v>
      </c>
      <c r="M4550">
        <v>0</v>
      </c>
      <c r="N4550">
        <v>0</v>
      </c>
    </row>
    <row r="4551" spans="1:14" x14ac:dyDescent="0.2">
      <c r="A4551" t="s">
        <v>9483</v>
      </c>
      <c r="B4551" t="s">
        <v>91</v>
      </c>
      <c r="C4551" t="s">
        <v>214</v>
      </c>
      <c r="D4551" t="s">
        <v>4943</v>
      </c>
      <c r="E4551">
        <v>0</v>
      </c>
      <c r="F4551">
        <v>0</v>
      </c>
      <c r="G4551">
        <v>0</v>
      </c>
      <c r="H4551">
        <v>0</v>
      </c>
      <c r="I4551">
        <v>0</v>
      </c>
      <c r="J4551">
        <v>1</v>
      </c>
      <c r="K4551">
        <v>0</v>
      </c>
      <c r="L4551">
        <v>0</v>
      </c>
      <c r="M4551">
        <v>0</v>
      </c>
      <c r="N4551">
        <v>0</v>
      </c>
    </row>
    <row r="4552" spans="1:14" x14ac:dyDescent="0.2">
      <c r="A4552" t="s">
        <v>9484</v>
      </c>
      <c r="B4552" t="s">
        <v>91</v>
      </c>
      <c r="C4552" t="s">
        <v>214</v>
      </c>
      <c r="D4552" t="s">
        <v>4925</v>
      </c>
      <c r="E4552">
        <v>0</v>
      </c>
      <c r="F4552">
        <v>0</v>
      </c>
      <c r="G4552">
        <v>0</v>
      </c>
      <c r="H4552">
        <v>0</v>
      </c>
      <c r="I4552">
        <v>0</v>
      </c>
      <c r="J4552">
        <v>0</v>
      </c>
      <c r="K4552">
        <v>1</v>
      </c>
      <c r="L4552">
        <v>1</v>
      </c>
      <c r="M4552">
        <v>0</v>
      </c>
      <c r="N4552">
        <v>0</v>
      </c>
    </row>
    <row r="4553" spans="1:14" x14ac:dyDescent="0.2">
      <c r="A4553" t="s">
        <v>9485</v>
      </c>
      <c r="B4553" t="s">
        <v>91</v>
      </c>
      <c r="C4553" t="s">
        <v>214</v>
      </c>
      <c r="D4553" t="s">
        <v>4927</v>
      </c>
      <c r="E4553">
        <v>0</v>
      </c>
      <c r="F4553">
        <v>0</v>
      </c>
      <c r="G4553">
        <v>0</v>
      </c>
      <c r="H4553">
        <v>0</v>
      </c>
      <c r="I4553">
        <v>0</v>
      </c>
      <c r="J4553">
        <v>0</v>
      </c>
      <c r="K4553">
        <v>1</v>
      </c>
      <c r="L4553">
        <v>1</v>
      </c>
      <c r="M4553">
        <v>0</v>
      </c>
      <c r="N4553">
        <v>0</v>
      </c>
    </row>
    <row r="4554" spans="1:14" x14ac:dyDescent="0.2">
      <c r="A4554" t="s">
        <v>9486</v>
      </c>
      <c r="B4554" t="s">
        <v>91</v>
      </c>
      <c r="C4554" t="s">
        <v>216</v>
      </c>
      <c r="D4554" t="s">
        <v>4929</v>
      </c>
      <c r="E4554">
        <v>3</v>
      </c>
      <c r="F4554">
        <v>1</v>
      </c>
      <c r="G4554">
        <v>2</v>
      </c>
      <c r="H4554">
        <v>0</v>
      </c>
      <c r="I4554">
        <v>0</v>
      </c>
      <c r="J4554">
        <v>1</v>
      </c>
      <c r="K4554">
        <v>0</v>
      </c>
      <c r="L4554">
        <v>0</v>
      </c>
      <c r="M4554">
        <v>0</v>
      </c>
      <c r="N4554">
        <v>0</v>
      </c>
    </row>
    <row r="4555" spans="1:14" x14ac:dyDescent="0.2">
      <c r="A4555" t="s">
        <v>9487</v>
      </c>
      <c r="B4555" t="s">
        <v>91</v>
      </c>
      <c r="C4555" t="s">
        <v>216</v>
      </c>
      <c r="D4555" t="s">
        <v>4931</v>
      </c>
      <c r="E4555">
        <v>4</v>
      </c>
      <c r="F4555">
        <v>1</v>
      </c>
      <c r="G4555">
        <v>3</v>
      </c>
      <c r="H4555">
        <v>0</v>
      </c>
      <c r="I4555">
        <v>0</v>
      </c>
      <c r="J4555">
        <v>0</v>
      </c>
      <c r="K4555">
        <v>0</v>
      </c>
      <c r="L4555">
        <v>0</v>
      </c>
      <c r="M4555">
        <v>0</v>
      </c>
      <c r="N4555">
        <v>0</v>
      </c>
    </row>
    <row r="4556" spans="1:14" x14ac:dyDescent="0.2">
      <c r="A4556" t="s">
        <v>9488</v>
      </c>
      <c r="B4556" t="s">
        <v>91</v>
      </c>
      <c r="C4556" t="s">
        <v>216</v>
      </c>
      <c r="D4556" t="s">
        <v>4933</v>
      </c>
      <c r="E4556">
        <v>1</v>
      </c>
      <c r="F4556">
        <v>0</v>
      </c>
      <c r="G4556">
        <v>1</v>
      </c>
      <c r="H4556">
        <v>0</v>
      </c>
      <c r="I4556">
        <v>0</v>
      </c>
      <c r="J4556">
        <v>3</v>
      </c>
      <c r="K4556">
        <v>0</v>
      </c>
      <c r="L4556">
        <v>0</v>
      </c>
      <c r="M4556">
        <v>0</v>
      </c>
      <c r="N4556">
        <v>0</v>
      </c>
    </row>
    <row r="4557" spans="1:14" x14ac:dyDescent="0.2">
      <c r="A4557" t="s">
        <v>9489</v>
      </c>
      <c r="B4557" t="s">
        <v>91</v>
      </c>
      <c r="C4557" t="s">
        <v>216</v>
      </c>
      <c r="D4557" t="s">
        <v>4935</v>
      </c>
      <c r="E4557">
        <v>4</v>
      </c>
      <c r="F4557">
        <v>1</v>
      </c>
      <c r="G4557">
        <v>3</v>
      </c>
      <c r="H4557">
        <v>0</v>
      </c>
      <c r="I4557">
        <v>0</v>
      </c>
      <c r="J4557">
        <v>0</v>
      </c>
      <c r="K4557">
        <v>0</v>
      </c>
      <c r="L4557">
        <v>0</v>
      </c>
      <c r="M4557">
        <v>0</v>
      </c>
      <c r="N4557">
        <v>0</v>
      </c>
    </row>
    <row r="4558" spans="1:14" x14ac:dyDescent="0.2">
      <c r="A4558" t="s">
        <v>9490</v>
      </c>
      <c r="B4558" t="s">
        <v>91</v>
      </c>
      <c r="C4558" t="s">
        <v>216</v>
      </c>
      <c r="D4558" t="s">
        <v>4937</v>
      </c>
      <c r="E4558">
        <v>3</v>
      </c>
      <c r="F4558">
        <v>1</v>
      </c>
      <c r="G4558">
        <v>2</v>
      </c>
      <c r="H4558">
        <v>0</v>
      </c>
      <c r="I4558">
        <v>0</v>
      </c>
      <c r="J4558">
        <v>1</v>
      </c>
      <c r="K4558">
        <v>0</v>
      </c>
      <c r="L4558">
        <v>0</v>
      </c>
      <c r="M4558">
        <v>0</v>
      </c>
      <c r="N4558">
        <v>0</v>
      </c>
    </row>
    <row r="4559" spans="1:14" x14ac:dyDescent="0.2">
      <c r="A4559" t="s">
        <v>9491</v>
      </c>
      <c r="B4559" t="s">
        <v>91</v>
      </c>
      <c r="C4559" t="s">
        <v>216</v>
      </c>
      <c r="D4559" t="s">
        <v>4939</v>
      </c>
      <c r="E4559">
        <v>1</v>
      </c>
      <c r="F4559">
        <v>0</v>
      </c>
      <c r="G4559">
        <v>1</v>
      </c>
      <c r="H4559">
        <v>0</v>
      </c>
      <c r="I4559">
        <v>0</v>
      </c>
      <c r="J4559">
        <v>3</v>
      </c>
      <c r="K4559">
        <v>0</v>
      </c>
      <c r="L4559">
        <v>0</v>
      </c>
      <c r="M4559">
        <v>0</v>
      </c>
      <c r="N4559">
        <v>0</v>
      </c>
    </row>
    <row r="4560" spans="1:14" x14ac:dyDescent="0.2">
      <c r="A4560" t="s">
        <v>9492</v>
      </c>
      <c r="B4560" t="s">
        <v>91</v>
      </c>
      <c r="C4560" t="s">
        <v>216</v>
      </c>
      <c r="D4560" t="s">
        <v>4941</v>
      </c>
      <c r="E4560">
        <v>3</v>
      </c>
      <c r="F4560">
        <v>1</v>
      </c>
      <c r="G4560">
        <v>2</v>
      </c>
      <c r="H4560">
        <v>0</v>
      </c>
      <c r="I4560">
        <v>0</v>
      </c>
      <c r="J4560">
        <v>1</v>
      </c>
      <c r="K4560">
        <v>0</v>
      </c>
      <c r="L4560">
        <v>0</v>
      </c>
      <c r="M4560">
        <v>0</v>
      </c>
      <c r="N4560">
        <v>0</v>
      </c>
    </row>
    <row r="4561" spans="1:14" x14ac:dyDescent="0.2">
      <c r="A4561" t="s">
        <v>9493</v>
      </c>
      <c r="B4561" t="s">
        <v>91</v>
      </c>
      <c r="C4561" t="s">
        <v>216</v>
      </c>
      <c r="D4561" t="s">
        <v>4943</v>
      </c>
      <c r="E4561">
        <v>1</v>
      </c>
      <c r="F4561">
        <v>0</v>
      </c>
      <c r="G4561">
        <v>1</v>
      </c>
      <c r="H4561">
        <v>0</v>
      </c>
      <c r="I4561">
        <v>0</v>
      </c>
      <c r="J4561">
        <v>3</v>
      </c>
      <c r="K4561">
        <v>0</v>
      </c>
      <c r="L4561">
        <v>0</v>
      </c>
      <c r="M4561">
        <v>0</v>
      </c>
      <c r="N4561">
        <v>0</v>
      </c>
    </row>
    <row r="4562" spans="1:14" x14ac:dyDescent="0.2">
      <c r="A4562" t="s">
        <v>9494</v>
      </c>
      <c r="B4562" t="s">
        <v>91</v>
      </c>
      <c r="C4562" t="s">
        <v>216</v>
      </c>
      <c r="D4562" t="s">
        <v>4925</v>
      </c>
      <c r="E4562">
        <v>0</v>
      </c>
      <c r="F4562">
        <v>0</v>
      </c>
      <c r="G4562">
        <v>0</v>
      </c>
      <c r="H4562">
        <v>0</v>
      </c>
      <c r="I4562">
        <v>0</v>
      </c>
      <c r="J4562">
        <v>0</v>
      </c>
      <c r="K4562">
        <v>4</v>
      </c>
      <c r="L4562">
        <v>4</v>
      </c>
      <c r="M4562">
        <v>0</v>
      </c>
      <c r="N4562">
        <v>0</v>
      </c>
    </row>
    <row r="4563" spans="1:14" x14ac:dyDescent="0.2">
      <c r="A4563" t="s">
        <v>9495</v>
      </c>
      <c r="B4563" t="s">
        <v>91</v>
      </c>
      <c r="C4563" t="s">
        <v>216</v>
      </c>
      <c r="D4563" t="s">
        <v>4927</v>
      </c>
      <c r="E4563">
        <v>0</v>
      </c>
      <c r="F4563">
        <v>0</v>
      </c>
      <c r="G4563">
        <v>0</v>
      </c>
      <c r="H4563">
        <v>0</v>
      </c>
      <c r="I4563">
        <v>0</v>
      </c>
      <c r="J4563">
        <v>0</v>
      </c>
      <c r="K4563">
        <v>4</v>
      </c>
      <c r="L4563">
        <v>4</v>
      </c>
      <c r="M4563">
        <v>0</v>
      </c>
      <c r="N4563">
        <v>0</v>
      </c>
    </row>
    <row r="4564" spans="1:14" x14ac:dyDescent="0.2">
      <c r="A4564" t="s">
        <v>9496</v>
      </c>
      <c r="B4564" t="s">
        <v>91</v>
      </c>
      <c r="C4564" t="s">
        <v>219</v>
      </c>
      <c r="D4564" t="s">
        <v>4929</v>
      </c>
      <c r="E4564">
        <v>1</v>
      </c>
      <c r="F4564">
        <v>0</v>
      </c>
      <c r="G4564">
        <v>1</v>
      </c>
      <c r="H4564">
        <v>0</v>
      </c>
      <c r="I4564">
        <v>0</v>
      </c>
      <c r="J4564">
        <v>0</v>
      </c>
      <c r="K4564">
        <v>0</v>
      </c>
      <c r="L4564">
        <v>0</v>
      </c>
      <c r="M4564">
        <v>0</v>
      </c>
      <c r="N4564">
        <v>0</v>
      </c>
    </row>
    <row r="4565" spans="1:14" x14ac:dyDescent="0.2">
      <c r="A4565" t="s">
        <v>9497</v>
      </c>
      <c r="B4565" t="s">
        <v>91</v>
      </c>
      <c r="C4565" t="s">
        <v>219</v>
      </c>
      <c r="D4565" t="s">
        <v>4931</v>
      </c>
      <c r="E4565">
        <v>1</v>
      </c>
      <c r="F4565">
        <v>0</v>
      </c>
      <c r="G4565">
        <v>1</v>
      </c>
      <c r="H4565">
        <v>0</v>
      </c>
      <c r="I4565">
        <v>0</v>
      </c>
      <c r="J4565">
        <v>0</v>
      </c>
      <c r="K4565">
        <v>0</v>
      </c>
      <c r="L4565">
        <v>0</v>
      </c>
      <c r="M4565">
        <v>0</v>
      </c>
      <c r="N4565">
        <v>0</v>
      </c>
    </row>
    <row r="4566" spans="1:14" x14ac:dyDescent="0.2">
      <c r="A4566" t="s">
        <v>9498</v>
      </c>
      <c r="B4566" t="s">
        <v>91</v>
      </c>
      <c r="C4566" t="s">
        <v>219</v>
      </c>
      <c r="D4566" t="s">
        <v>4933</v>
      </c>
      <c r="E4566">
        <v>0</v>
      </c>
      <c r="F4566">
        <v>0</v>
      </c>
      <c r="G4566">
        <v>0</v>
      </c>
      <c r="H4566">
        <v>0</v>
      </c>
      <c r="I4566">
        <v>0</v>
      </c>
      <c r="J4566">
        <v>1</v>
      </c>
      <c r="K4566">
        <v>0</v>
      </c>
      <c r="L4566">
        <v>0</v>
      </c>
      <c r="M4566">
        <v>0</v>
      </c>
      <c r="N4566">
        <v>0</v>
      </c>
    </row>
    <row r="4567" spans="1:14" x14ac:dyDescent="0.2">
      <c r="A4567" t="s">
        <v>9499</v>
      </c>
      <c r="B4567" t="s">
        <v>91</v>
      </c>
      <c r="C4567" t="s">
        <v>219</v>
      </c>
      <c r="D4567" t="s">
        <v>4935</v>
      </c>
      <c r="E4567">
        <v>1</v>
      </c>
      <c r="F4567">
        <v>0</v>
      </c>
      <c r="G4567">
        <v>1</v>
      </c>
      <c r="H4567">
        <v>0</v>
      </c>
      <c r="I4567">
        <v>0</v>
      </c>
      <c r="J4567">
        <v>0</v>
      </c>
      <c r="K4567">
        <v>0</v>
      </c>
      <c r="L4567">
        <v>0</v>
      </c>
      <c r="M4567">
        <v>0</v>
      </c>
      <c r="N4567">
        <v>0</v>
      </c>
    </row>
    <row r="4568" spans="1:14" x14ac:dyDescent="0.2">
      <c r="A4568" t="s">
        <v>9500</v>
      </c>
      <c r="B4568" t="s">
        <v>91</v>
      </c>
      <c r="C4568" t="s">
        <v>219</v>
      </c>
      <c r="D4568" t="s">
        <v>4937</v>
      </c>
      <c r="E4568">
        <v>1</v>
      </c>
      <c r="F4568">
        <v>0</v>
      </c>
      <c r="G4568">
        <v>1</v>
      </c>
      <c r="H4568">
        <v>0</v>
      </c>
      <c r="I4568">
        <v>0</v>
      </c>
      <c r="J4568">
        <v>0</v>
      </c>
      <c r="K4568">
        <v>0</v>
      </c>
      <c r="L4568">
        <v>0</v>
      </c>
      <c r="M4568">
        <v>0</v>
      </c>
      <c r="N4568">
        <v>0</v>
      </c>
    </row>
    <row r="4569" spans="1:14" x14ac:dyDescent="0.2">
      <c r="A4569" t="s">
        <v>9501</v>
      </c>
      <c r="B4569" t="s">
        <v>91</v>
      </c>
      <c r="C4569" t="s">
        <v>219</v>
      </c>
      <c r="D4569" t="s">
        <v>4939</v>
      </c>
      <c r="E4569">
        <v>0</v>
      </c>
      <c r="F4569">
        <v>0</v>
      </c>
      <c r="G4569">
        <v>0</v>
      </c>
      <c r="H4569">
        <v>0</v>
      </c>
      <c r="I4569">
        <v>0</v>
      </c>
      <c r="J4569">
        <v>1</v>
      </c>
      <c r="K4569">
        <v>0</v>
      </c>
      <c r="L4569">
        <v>0</v>
      </c>
      <c r="M4569">
        <v>0</v>
      </c>
      <c r="N4569">
        <v>0</v>
      </c>
    </row>
    <row r="4570" spans="1:14" x14ac:dyDescent="0.2">
      <c r="A4570" t="s">
        <v>9502</v>
      </c>
      <c r="B4570" t="s">
        <v>91</v>
      </c>
      <c r="C4570" t="s">
        <v>219</v>
      </c>
      <c r="D4570" t="s">
        <v>4941</v>
      </c>
      <c r="E4570">
        <v>1</v>
      </c>
      <c r="F4570">
        <v>0</v>
      </c>
      <c r="G4570">
        <v>1</v>
      </c>
      <c r="H4570">
        <v>0</v>
      </c>
      <c r="I4570">
        <v>0</v>
      </c>
      <c r="J4570">
        <v>0</v>
      </c>
      <c r="K4570">
        <v>0</v>
      </c>
      <c r="L4570">
        <v>0</v>
      </c>
      <c r="M4570">
        <v>0</v>
      </c>
      <c r="N4570">
        <v>0</v>
      </c>
    </row>
    <row r="4571" spans="1:14" x14ac:dyDescent="0.2">
      <c r="A4571" t="s">
        <v>9503</v>
      </c>
      <c r="B4571" t="s">
        <v>91</v>
      </c>
      <c r="C4571" t="s">
        <v>219</v>
      </c>
      <c r="D4571" t="s">
        <v>4943</v>
      </c>
      <c r="E4571">
        <v>0</v>
      </c>
      <c r="F4571">
        <v>0</v>
      </c>
      <c r="G4571">
        <v>0</v>
      </c>
      <c r="H4571">
        <v>0</v>
      </c>
      <c r="I4571">
        <v>0</v>
      </c>
      <c r="J4571">
        <v>1</v>
      </c>
      <c r="K4571">
        <v>0</v>
      </c>
      <c r="L4571">
        <v>0</v>
      </c>
      <c r="M4571">
        <v>0</v>
      </c>
      <c r="N4571">
        <v>0</v>
      </c>
    </row>
    <row r="4572" spans="1:14" x14ac:dyDescent="0.2">
      <c r="A4572" t="s">
        <v>9504</v>
      </c>
      <c r="B4572" t="s">
        <v>91</v>
      </c>
      <c r="C4572" t="s">
        <v>219</v>
      </c>
      <c r="D4572" t="s">
        <v>4925</v>
      </c>
      <c r="E4572">
        <v>0</v>
      </c>
      <c r="F4572">
        <v>0</v>
      </c>
      <c r="G4572">
        <v>0</v>
      </c>
      <c r="H4572">
        <v>0</v>
      </c>
      <c r="I4572">
        <v>0</v>
      </c>
      <c r="J4572">
        <v>0</v>
      </c>
      <c r="K4572">
        <v>1</v>
      </c>
      <c r="L4572">
        <v>1</v>
      </c>
      <c r="M4572">
        <v>0</v>
      </c>
      <c r="N4572">
        <v>0</v>
      </c>
    </row>
    <row r="4573" spans="1:14" x14ac:dyDescent="0.2">
      <c r="A4573" t="s">
        <v>9505</v>
      </c>
      <c r="B4573" t="s">
        <v>91</v>
      </c>
      <c r="C4573" t="s">
        <v>219</v>
      </c>
      <c r="D4573" t="s">
        <v>4927</v>
      </c>
      <c r="E4573">
        <v>0</v>
      </c>
      <c r="F4573">
        <v>0</v>
      </c>
      <c r="G4573">
        <v>0</v>
      </c>
      <c r="H4573">
        <v>0</v>
      </c>
      <c r="I4573">
        <v>0</v>
      </c>
      <c r="J4573">
        <v>0</v>
      </c>
      <c r="K4573">
        <v>1</v>
      </c>
      <c r="L4573">
        <v>1</v>
      </c>
      <c r="M4573">
        <v>0</v>
      </c>
      <c r="N4573">
        <v>0</v>
      </c>
    </row>
    <row r="4574" spans="1:14" x14ac:dyDescent="0.2">
      <c r="A4574" t="s">
        <v>9506</v>
      </c>
      <c r="B4574" t="s">
        <v>91</v>
      </c>
      <c r="C4574" t="s">
        <v>220</v>
      </c>
      <c r="D4574" t="s">
        <v>4929</v>
      </c>
      <c r="E4574">
        <v>1</v>
      </c>
      <c r="F4574">
        <v>0</v>
      </c>
      <c r="G4574">
        <v>1</v>
      </c>
      <c r="H4574">
        <v>0</v>
      </c>
      <c r="I4574">
        <v>0</v>
      </c>
      <c r="J4574">
        <v>0</v>
      </c>
      <c r="K4574">
        <v>0</v>
      </c>
      <c r="L4574">
        <v>0</v>
      </c>
      <c r="M4574">
        <v>0</v>
      </c>
      <c r="N4574">
        <v>0</v>
      </c>
    </row>
    <row r="4575" spans="1:14" x14ac:dyDescent="0.2">
      <c r="A4575" t="s">
        <v>9507</v>
      </c>
      <c r="B4575" t="s">
        <v>91</v>
      </c>
      <c r="C4575" t="s">
        <v>220</v>
      </c>
      <c r="D4575" t="s">
        <v>4931</v>
      </c>
      <c r="E4575">
        <v>1</v>
      </c>
      <c r="F4575">
        <v>0</v>
      </c>
      <c r="G4575">
        <v>1</v>
      </c>
      <c r="H4575">
        <v>0</v>
      </c>
      <c r="I4575">
        <v>0</v>
      </c>
      <c r="J4575">
        <v>0</v>
      </c>
      <c r="K4575">
        <v>0</v>
      </c>
      <c r="L4575">
        <v>0</v>
      </c>
      <c r="M4575">
        <v>0</v>
      </c>
      <c r="N4575">
        <v>0</v>
      </c>
    </row>
    <row r="4576" spans="1:14" x14ac:dyDescent="0.2">
      <c r="A4576" t="s">
        <v>9508</v>
      </c>
      <c r="B4576" t="s">
        <v>91</v>
      </c>
      <c r="C4576" t="s">
        <v>220</v>
      </c>
      <c r="D4576" t="s">
        <v>4933</v>
      </c>
      <c r="E4576">
        <v>0</v>
      </c>
      <c r="F4576">
        <v>0</v>
      </c>
      <c r="G4576">
        <v>0</v>
      </c>
      <c r="H4576">
        <v>0</v>
      </c>
      <c r="I4576">
        <v>0</v>
      </c>
      <c r="J4576">
        <v>1</v>
      </c>
      <c r="K4576">
        <v>0</v>
      </c>
      <c r="L4576">
        <v>0</v>
      </c>
      <c r="M4576">
        <v>0</v>
      </c>
      <c r="N4576">
        <v>0</v>
      </c>
    </row>
    <row r="4577" spans="1:14" x14ac:dyDescent="0.2">
      <c r="A4577" t="s">
        <v>9509</v>
      </c>
      <c r="B4577" t="s">
        <v>91</v>
      </c>
      <c r="C4577" t="s">
        <v>220</v>
      </c>
      <c r="D4577" t="s">
        <v>4935</v>
      </c>
      <c r="E4577">
        <v>1</v>
      </c>
      <c r="F4577">
        <v>0</v>
      </c>
      <c r="G4577">
        <v>1</v>
      </c>
      <c r="H4577">
        <v>0</v>
      </c>
      <c r="I4577">
        <v>0</v>
      </c>
      <c r="J4577">
        <v>0</v>
      </c>
      <c r="K4577">
        <v>0</v>
      </c>
      <c r="L4577">
        <v>0</v>
      </c>
      <c r="M4577">
        <v>0</v>
      </c>
      <c r="N4577">
        <v>0</v>
      </c>
    </row>
    <row r="4578" spans="1:14" x14ac:dyDescent="0.2">
      <c r="A4578" t="s">
        <v>9510</v>
      </c>
      <c r="B4578" t="s">
        <v>91</v>
      </c>
      <c r="C4578" t="s">
        <v>220</v>
      </c>
      <c r="D4578" t="s">
        <v>4937</v>
      </c>
      <c r="E4578">
        <v>1</v>
      </c>
      <c r="F4578">
        <v>0</v>
      </c>
      <c r="G4578">
        <v>1</v>
      </c>
      <c r="H4578">
        <v>0</v>
      </c>
      <c r="I4578">
        <v>0</v>
      </c>
      <c r="J4578">
        <v>0</v>
      </c>
      <c r="K4578">
        <v>0</v>
      </c>
      <c r="L4578">
        <v>0</v>
      </c>
      <c r="M4578">
        <v>0</v>
      </c>
      <c r="N4578">
        <v>0</v>
      </c>
    </row>
    <row r="4579" spans="1:14" x14ac:dyDescent="0.2">
      <c r="A4579" t="s">
        <v>9511</v>
      </c>
      <c r="B4579" t="s">
        <v>91</v>
      </c>
      <c r="C4579" t="s">
        <v>220</v>
      </c>
      <c r="D4579" t="s">
        <v>4939</v>
      </c>
      <c r="E4579">
        <v>0</v>
      </c>
      <c r="F4579">
        <v>0</v>
      </c>
      <c r="G4579">
        <v>0</v>
      </c>
      <c r="H4579">
        <v>0</v>
      </c>
      <c r="I4579">
        <v>0</v>
      </c>
      <c r="J4579">
        <v>1</v>
      </c>
      <c r="K4579">
        <v>0</v>
      </c>
      <c r="L4579">
        <v>0</v>
      </c>
      <c r="M4579">
        <v>0</v>
      </c>
      <c r="N4579">
        <v>0</v>
      </c>
    </row>
    <row r="4580" spans="1:14" x14ac:dyDescent="0.2">
      <c r="A4580" t="s">
        <v>9512</v>
      </c>
      <c r="B4580" t="s">
        <v>91</v>
      </c>
      <c r="C4580" t="s">
        <v>220</v>
      </c>
      <c r="D4580" t="s">
        <v>4941</v>
      </c>
      <c r="E4580">
        <v>1</v>
      </c>
      <c r="F4580">
        <v>0</v>
      </c>
      <c r="G4580">
        <v>1</v>
      </c>
      <c r="H4580">
        <v>0</v>
      </c>
      <c r="I4580">
        <v>0</v>
      </c>
      <c r="J4580">
        <v>0</v>
      </c>
      <c r="K4580">
        <v>0</v>
      </c>
      <c r="L4580">
        <v>0</v>
      </c>
      <c r="M4580">
        <v>0</v>
      </c>
      <c r="N4580">
        <v>0</v>
      </c>
    </row>
    <row r="4581" spans="1:14" x14ac:dyDescent="0.2">
      <c r="A4581" t="s">
        <v>9513</v>
      </c>
      <c r="B4581" t="s">
        <v>91</v>
      </c>
      <c r="C4581" t="s">
        <v>220</v>
      </c>
      <c r="D4581" t="s">
        <v>4943</v>
      </c>
      <c r="E4581">
        <v>0</v>
      </c>
      <c r="F4581">
        <v>0</v>
      </c>
      <c r="G4581">
        <v>0</v>
      </c>
      <c r="H4581">
        <v>0</v>
      </c>
      <c r="I4581">
        <v>0</v>
      </c>
      <c r="J4581">
        <v>1</v>
      </c>
      <c r="K4581">
        <v>0</v>
      </c>
      <c r="L4581">
        <v>0</v>
      </c>
      <c r="M4581">
        <v>0</v>
      </c>
      <c r="N4581">
        <v>0</v>
      </c>
    </row>
    <row r="4582" spans="1:14" x14ac:dyDescent="0.2">
      <c r="A4582" t="s">
        <v>9514</v>
      </c>
      <c r="B4582" t="s">
        <v>91</v>
      </c>
      <c r="C4582" t="s">
        <v>220</v>
      </c>
      <c r="D4582" t="s">
        <v>4925</v>
      </c>
      <c r="E4582">
        <v>0</v>
      </c>
      <c r="F4582">
        <v>0</v>
      </c>
      <c r="G4582">
        <v>0</v>
      </c>
      <c r="H4582">
        <v>0</v>
      </c>
      <c r="I4582">
        <v>0</v>
      </c>
      <c r="J4582">
        <v>0</v>
      </c>
      <c r="K4582">
        <v>1</v>
      </c>
      <c r="L4582">
        <v>1</v>
      </c>
      <c r="M4582">
        <v>0</v>
      </c>
      <c r="N4582">
        <v>0</v>
      </c>
    </row>
    <row r="4583" spans="1:14" x14ac:dyDescent="0.2">
      <c r="A4583" t="s">
        <v>9515</v>
      </c>
      <c r="B4583" t="s">
        <v>91</v>
      </c>
      <c r="C4583" t="s">
        <v>220</v>
      </c>
      <c r="D4583" t="s">
        <v>4927</v>
      </c>
      <c r="E4583">
        <v>0</v>
      </c>
      <c r="F4583">
        <v>0</v>
      </c>
      <c r="G4583">
        <v>0</v>
      </c>
      <c r="H4583">
        <v>0</v>
      </c>
      <c r="I4583">
        <v>0</v>
      </c>
      <c r="J4583">
        <v>0</v>
      </c>
      <c r="K4583">
        <v>1</v>
      </c>
      <c r="L4583">
        <v>1</v>
      </c>
      <c r="M4583">
        <v>0</v>
      </c>
      <c r="N4583">
        <v>0</v>
      </c>
    </row>
    <row r="4584" spans="1:14" x14ac:dyDescent="0.2">
      <c r="A4584" t="s">
        <v>9516</v>
      </c>
      <c r="B4584" t="s">
        <v>91</v>
      </c>
      <c r="C4584" t="s">
        <v>222</v>
      </c>
      <c r="D4584" t="s">
        <v>4929</v>
      </c>
      <c r="E4584">
        <v>1</v>
      </c>
      <c r="F4584">
        <v>0</v>
      </c>
      <c r="G4584">
        <v>1</v>
      </c>
      <c r="H4584">
        <v>0</v>
      </c>
      <c r="I4584">
        <v>0</v>
      </c>
      <c r="J4584">
        <v>0</v>
      </c>
      <c r="K4584">
        <v>0</v>
      </c>
      <c r="L4584">
        <v>0</v>
      </c>
      <c r="M4584">
        <v>0</v>
      </c>
      <c r="N4584">
        <v>0</v>
      </c>
    </row>
    <row r="4585" spans="1:14" x14ac:dyDescent="0.2">
      <c r="A4585" t="s">
        <v>9517</v>
      </c>
      <c r="B4585" t="s">
        <v>91</v>
      </c>
      <c r="C4585" t="s">
        <v>222</v>
      </c>
      <c r="D4585" t="s">
        <v>4931</v>
      </c>
      <c r="E4585">
        <v>1</v>
      </c>
      <c r="F4585">
        <v>0</v>
      </c>
      <c r="G4585">
        <v>1</v>
      </c>
      <c r="H4585">
        <v>0</v>
      </c>
      <c r="I4585">
        <v>0</v>
      </c>
      <c r="J4585">
        <v>0</v>
      </c>
      <c r="K4585">
        <v>0</v>
      </c>
      <c r="L4585">
        <v>0</v>
      </c>
      <c r="M4585">
        <v>0</v>
      </c>
      <c r="N4585">
        <v>0</v>
      </c>
    </row>
    <row r="4586" spans="1:14" x14ac:dyDescent="0.2">
      <c r="A4586" t="s">
        <v>9518</v>
      </c>
      <c r="B4586" t="s">
        <v>91</v>
      </c>
      <c r="C4586" t="s">
        <v>222</v>
      </c>
      <c r="D4586" t="s">
        <v>4933</v>
      </c>
      <c r="E4586">
        <v>0</v>
      </c>
      <c r="F4586">
        <v>0</v>
      </c>
      <c r="G4586">
        <v>0</v>
      </c>
      <c r="H4586">
        <v>0</v>
      </c>
      <c r="I4586">
        <v>0</v>
      </c>
      <c r="J4586">
        <v>1</v>
      </c>
      <c r="K4586">
        <v>0</v>
      </c>
      <c r="L4586">
        <v>0</v>
      </c>
      <c r="M4586">
        <v>0</v>
      </c>
      <c r="N4586">
        <v>0</v>
      </c>
    </row>
    <row r="4587" spans="1:14" x14ac:dyDescent="0.2">
      <c r="A4587" t="s">
        <v>9519</v>
      </c>
      <c r="B4587" t="s">
        <v>91</v>
      </c>
      <c r="C4587" t="s">
        <v>222</v>
      </c>
      <c r="D4587" t="s">
        <v>4935</v>
      </c>
      <c r="E4587">
        <v>1</v>
      </c>
      <c r="F4587">
        <v>0</v>
      </c>
      <c r="G4587">
        <v>1</v>
      </c>
      <c r="H4587">
        <v>0</v>
      </c>
      <c r="I4587">
        <v>0</v>
      </c>
      <c r="J4587">
        <v>0</v>
      </c>
      <c r="K4587">
        <v>0</v>
      </c>
      <c r="L4587">
        <v>0</v>
      </c>
      <c r="M4587">
        <v>0</v>
      </c>
      <c r="N4587">
        <v>0</v>
      </c>
    </row>
    <row r="4588" spans="1:14" x14ac:dyDescent="0.2">
      <c r="A4588" t="s">
        <v>9520</v>
      </c>
      <c r="B4588" t="s">
        <v>91</v>
      </c>
      <c r="C4588" t="s">
        <v>222</v>
      </c>
      <c r="D4588" t="s">
        <v>4937</v>
      </c>
      <c r="E4588">
        <v>1</v>
      </c>
      <c r="F4588">
        <v>0</v>
      </c>
      <c r="G4588">
        <v>1</v>
      </c>
      <c r="H4588">
        <v>0</v>
      </c>
      <c r="I4588">
        <v>0</v>
      </c>
      <c r="J4588">
        <v>0</v>
      </c>
      <c r="K4588">
        <v>0</v>
      </c>
      <c r="L4588">
        <v>0</v>
      </c>
      <c r="M4588">
        <v>0</v>
      </c>
      <c r="N4588">
        <v>0</v>
      </c>
    </row>
    <row r="4589" spans="1:14" x14ac:dyDescent="0.2">
      <c r="A4589" t="s">
        <v>9521</v>
      </c>
      <c r="B4589" t="s">
        <v>91</v>
      </c>
      <c r="C4589" t="s">
        <v>222</v>
      </c>
      <c r="D4589" t="s">
        <v>4939</v>
      </c>
      <c r="E4589">
        <v>0</v>
      </c>
      <c r="F4589">
        <v>0</v>
      </c>
      <c r="G4589">
        <v>0</v>
      </c>
      <c r="H4589">
        <v>0</v>
      </c>
      <c r="I4589">
        <v>0</v>
      </c>
      <c r="J4589">
        <v>1</v>
      </c>
      <c r="K4589">
        <v>0</v>
      </c>
      <c r="L4589">
        <v>0</v>
      </c>
      <c r="M4589">
        <v>0</v>
      </c>
      <c r="N4589">
        <v>0</v>
      </c>
    </row>
    <row r="4590" spans="1:14" x14ac:dyDescent="0.2">
      <c r="A4590" t="s">
        <v>9522</v>
      </c>
      <c r="B4590" t="s">
        <v>91</v>
      </c>
      <c r="C4590" t="s">
        <v>222</v>
      </c>
      <c r="D4590" t="s">
        <v>4941</v>
      </c>
      <c r="E4590">
        <v>1</v>
      </c>
      <c r="F4590">
        <v>0</v>
      </c>
      <c r="G4590">
        <v>1</v>
      </c>
      <c r="H4590">
        <v>0</v>
      </c>
      <c r="I4590">
        <v>0</v>
      </c>
      <c r="J4590">
        <v>0</v>
      </c>
      <c r="K4590">
        <v>0</v>
      </c>
      <c r="L4590">
        <v>0</v>
      </c>
      <c r="M4590">
        <v>0</v>
      </c>
      <c r="N4590">
        <v>0</v>
      </c>
    </row>
    <row r="4591" spans="1:14" x14ac:dyDescent="0.2">
      <c r="A4591" t="s">
        <v>9523</v>
      </c>
      <c r="B4591" t="s">
        <v>91</v>
      </c>
      <c r="C4591" t="s">
        <v>222</v>
      </c>
      <c r="D4591" t="s">
        <v>4943</v>
      </c>
      <c r="E4591">
        <v>0</v>
      </c>
      <c r="F4591">
        <v>0</v>
      </c>
      <c r="G4591">
        <v>0</v>
      </c>
      <c r="H4591">
        <v>0</v>
      </c>
      <c r="I4591">
        <v>0</v>
      </c>
      <c r="J4591">
        <v>1</v>
      </c>
      <c r="K4591">
        <v>0</v>
      </c>
      <c r="L4591">
        <v>0</v>
      </c>
      <c r="M4591">
        <v>0</v>
      </c>
      <c r="N4591">
        <v>0</v>
      </c>
    </row>
    <row r="4592" spans="1:14" x14ac:dyDescent="0.2">
      <c r="A4592" t="s">
        <v>9524</v>
      </c>
      <c r="B4592" t="s">
        <v>91</v>
      </c>
      <c r="C4592" t="s">
        <v>222</v>
      </c>
      <c r="D4592" t="s">
        <v>4925</v>
      </c>
      <c r="E4592">
        <v>0</v>
      </c>
      <c r="F4592">
        <v>0</v>
      </c>
      <c r="G4592">
        <v>0</v>
      </c>
      <c r="H4592">
        <v>0</v>
      </c>
      <c r="I4592">
        <v>0</v>
      </c>
      <c r="J4592">
        <v>0</v>
      </c>
      <c r="K4592">
        <v>1</v>
      </c>
      <c r="L4592">
        <v>1</v>
      </c>
      <c r="M4592">
        <v>0</v>
      </c>
      <c r="N4592">
        <v>0</v>
      </c>
    </row>
    <row r="4593" spans="1:14" x14ac:dyDescent="0.2">
      <c r="A4593" t="s">
        <v>9525</v>
      </c>
      <c r="B4593" t="s">
        <v>91</v>
      </c>
      <c r="C4593" t="s">
        <v>222</v>
      </c>
      <c r="D4593" t="s">
        <v>4927</v>
      </c>
      <c r="E4593">
        <v>0</v>
      </c>
      <c r="F4593">
        <v>0</v>
      </c>
      <c r="G4593">
        <v>0</v>
      </c>
      <c r="H4593">
        <v>0</v>
      </c>
      <c r="I4593">
        <v>0</v>
      </c>
      <c r="J4593">
        <v>0</v>
      </c>
      <c r="K4593">
        <v>1</v>
      </c>
      <c r="L4593">
        <v>1</v>
      </c>
      <c r="M4593">
        <v>0</v>
      </c>
      <c r="N4593">
        <v>0</v>
      </c>
    </row>
    <row r="4594" spans="1:14" x14ac:dyDescent="0.2">
      <c r="A4594" t="s">
        <v>9526</v>
      </c>
      <c r="B4594" t="s">
        <v>91</v>
      </c>
      <c r="C4594" t="s">
        <v>224</v>
      </c>
      <c r="D4594" t="s">
        <v>4929</v>
      </c>
      <c r="E4594">
        <v>1</v>
      </c>
      <c r="F4594">
        <v>1</v>
      </c>
      <c r="G4594">
        <v>0</v>
      </c>
      <c r="H4594">
        <v>0</v>
      </c>
      <c r="I4594">
        <v>0</v>
      </c>
      <c r="J4594">
        <v>1</v>
      </c>
      <c r="K4594">
        <v>0</v>
      </c>
      <c r="L4594">
        <v>0</v>
      </c>
      <c r="M4594">
        <v>0</v>
      </c>
      <c r="N4594">
        <v>0</v>
      </c>
    </row>
    <row r="4595" spans="1:14" x14ac:dyDescent="0.2">
      <c r="A4595" t="s">
        <v>9527</v>
      </c>
      <c r="B4595" t="s">
        <v>91</v>
      </c>
      <c r="C4595" t="s">
        <v>224</v>
      </c>
      <c r="D4595" t="s">
        <v>4931</v>
      </c>
      <c r="E4595">
        <v>2</v>
      </c>
      <c r="F4595">
        <v>1</v>
      </c>
      <c r="G4595">
        <v>1</v>
      </c>
      <c r="H4595">
        <v>0</v>
      </c>
      <c r="I4595">
        <v>0</v>
      </c>
      <c r="J4595">
        <v>0</v>
      </c>
      <c r="K4595">
        <v>0</v>
      </c>
      <c r="L4595">
        <v>0</v>
      </c>
      <c r="M4595">
        <v>0</v>
      </c>
      <c r="N4595">
        <v>0</v>
      </c>
    </row>
    <row r="4596" spans="1:14" x14ac:dyDescent="0.2">
      <c r="A4596" t="s">
        <v>9528</v>
      </c>
      <c r="B4596" t="s">
        <v>91</v>
      </c>
      <c r="C4596" t="s">
        <v>224</v>
      </c>
      <c r="D4596" t="s">
        <v>4933</v>
      </c>
      <c r="E4596">
        <v>1</v>
      </c>
      <c r="F4596">
        <v>0</v>
      </c>
      <c r="G4596">
        <v>1</v>
      </c>
      <c r="H4596">
        <v>0</v>
      </c>
      <c r="I4596">
        <v>0</v>
      </c>
      <c r="J4596">
        <v>1</v>
      </c>
      <c r="K4596">
        <v>0</v>
      </c>
      <c r="L4596">
        <v>0</v>
      </c>
      <c r="M4596">
        <v>0</v>
      </c>
      <c r="N4596">
        <v>0</v>
      </c>
    </row>
    <row r="4597" spans="1:14" x14ac:dyDescent="0.2">
      <c r="A4597" t="s">
        <v>9529</v>
      </c>
      <c r="B4597" t="s">
        <v>91</v>
      </c>
      <c r="C4597" t="s">
        <v>224</v>
      </c>
      <c r="D4597" t="s">
        <v>4935</v>
      </c>
      <c r="E4597">
        <v>2</v>
      </c>
      <c r="F4597">
        <v>1</v>
      </c>
      <c r="G4597">
        <v>1</v>
      </c>
      <c r="H4597">
        <v>0</v>
      </c>
      <c r="I4597">
        <v>0</v>
      </c>
      <c r="J4597">
        <v>0</v>
      </c>
      <c r="K4597">
        <v>0</v>
      </c>
      <c r="L4597">
        <v>0</v>
      </c>
      <c r="M4597">
        <v>0</v>
      </c>
      <c r="N4597">
        <v>0</v>
      </c>
    </row>
    <row r="4598" spans="1:14" x14ac:dyDescent="0.2">
      <c r="A4598" t="s">
        <v>9530</v>
      </c>
      <c r="B4598" t="s">
        <v>91</v>
      </c>
      <c r="C4598" t="s">
        <v>224</v>
      </c>
      <c r="D4598" t="s">
        <v>4937</v>
      </c>
      <c r="E4598">
        <v>1</v>
      </c>
      <c r="F4598">
        <v>1</v>
      </c>
      <c r="G4598">
        <v>0</v>
      </c>
      <c r="H4598">
        <v>0</v>
      </c>
      <c r="I4598">
        <v>0</v>
      </c>
      <c r="J4598">
        <v>1</v>
      </c>
      <c r="K4598">
        <v>0</v>
      </c>
      <c r="L4598">
        <v>0</v>
      </c>
      <c r="M4598">
        <v>0</v>
      </c>
      <c r="N4598">
        <v>0</v>
      </c>
    </row>
    <row r="4599" spans="1:14" x14ac:dyDescent="0.2">
      <c r="A4599" t="s">
        <v>9531</v>
      </c>
      <c r="B4599" t="s">
        <v>91</v>
      </c>
      <c r="C4599" t="s">
        <v>224</v>
      </c>
      <c r="D4599" t="s">
        <v>4939</v>
      </c>
      <c r="E4599">
        <v>1</v>
      </c>
      <c r="F4599">
        <v>0</v>
      </c>
      <c r="G4599">
        <v>1</v>
      </c>
      <c r="H4599">
        <v>0</v>
      </c>
      <c r="I4599">
        <v>0</v>
      </c>
      <c r="J4599">
        <v>1</v>
      </c>
      <c r="K4599">
        <v>0</v>
      </c>
      <c r="L4599">
        <v>0</v>
      </c>
      <c r="M4599">
        <v>0</v>
      </c>
      <c r="N4599">
        <v>0</v>
      </c>
    </row>
    <row r="4600" spans="1:14" x14ac:dyDescent="0.2">
      <c r="A4600" t="s">
        <v>9532</v>
      </c>
      <c r="B4600" t="s">
        <v>91</v>
      </c>
      <c r="C4600" t="s">
        <v>224</v>
      </c>
      <c r="D4600" t="s">
        <v>4941</v>
      </c>
      <c r="E4600">
        <v>1</v>
      </c>
      <c r="F4600">
        <v>1</v>
      </c>
      <c r="G4600">
        <v>0</v>
      </c>
      <c r="H4600">
        <v>0</v>
      </c>
      <c r="I4600">
        <v>0</v>
      </c>
      <c r="J4600">
        <v>1</v>
      </c>
      <c r="K4600">
        <v>0</v>
      </c>
      <c r="L4600">
        <v>0</v>
      </c>
      <c r="M4600">
        <v>0</v>
      </c>
      <c r="N4600">
        <v>0</v>
      </c>
    </row>
    <row r="4601" spans="1:14" x14ac:dyDescent="0.2">
      <c r="A4601" t="s">
        <v>9533</v>
      </c>
      <c r="B4601" t="s">
        <v>91</v>
      </c>
      <c r="C4601" t="s">
        <v>224</v>
      </c>
      <c r="D4601" t="s">
        <v>4943</v>
      </c>
      <c r="E4601">
        <v>1</v>
      </c>
      <c r="F4601">
        <v>0</v>
      </c>
      <c r="G4601">
        <v>1</v>
      </c>
      <c r="H4601">
        <v>0</v>
      </c>
      <c r="I4601">
        <v>0</v>
      </c>
      <c r="J4601">
        <v>1</v>
      </c>
      <c r="K4601">
        <v>0</v>
      </c>
      <c r="L4601">
        <v>0</v>
      </c>
      <c r="M4601">
        <v>0</v>
      </c>
      <c r="N4601">
        <v>0</v>
      </c>
    </row>
    <row r="4602" spans="1:14" x14ac:dyDescent="0.2">
      <c r="A4602" t="s">
        <v>9534</v>
      </c>
      <c r="B4602" t="s">
        <v>91</v>
      </c>
      <c r="C4602" t="s">
        <v>224</v>
      </c>
      <c r="D4602" t="s">
        <v>4925</v>
      </c>
      <c r="E4602">
        <v>0</v>
      </c>
      <c r="F4602">
        <v>0</v>
      </c>
      <c r="G4602">
        <v>0</v>
      </c>
      <c r="H4602">
        <v>0</v>
      </c>
      <c r="I4602">
        <v>0</v>
      </c>
      <c r="J4602">
        <v>0</v>
      </c>
      <c r="K4602">
        <v>1</v>
      </c>
      <c r="L4602">
        <v>1</v>
      </c>
      <c r="M4602">
        <v>0</v>
      </c>
      <c r="N4602">
        <v>0</v>
      </c>
    </row>
    <row r="4603" spans="1:14" x14ac:dyDescent="0.2">
      <c r="A4603" t="s">
        <v>9535</v>
      </c>
      <c r="B4603" t="s">
        <v>91</v>
      </c>
      <c r="C4603" t="s">
        <v>224</v>
      </c>
      <c r="D4603" t="s">
        <v>4927</v>
      </c>
      <c r="E4603">
        <v>0</v>
      </c>
      <c r="F4603">
        <v>0</v>
      </c>
      <c r="G4603">
        <v>0</v>
      </c>
      <c r="H4603">
        <v>0</v>
      </c>
      <c r="I4603">
        <v>0</v>
      </c>
      <c r="J4603">
        <v>0</v>
      </c>
      <c r="K4603">
        <v>1</v>
      </c>
      <c r="L4603">
        <v>1</v>
      </c>
      <c r="M4603">
        <v>0</v>
      </c>
      <c r="N4603">
        <v>0</v>
      </c>
    </row>
    <row r="4604" spans="1:14" x14ac:dyDescent="0.2">
      <c r="A4604" t="s">
        <v>9536</v>
      </c>
      <c r="B4604" t="s">
        <v>91</v>
      </c>
      <c r="C4604" t="s">
        <v>226</v>
      </c>
      <c r="D4604" t="s">
        <v>4929</v>
      </c>
      <c r="E4604">
        <v>3</v>
      </c>
      <c r="F4604">
        <v>1</v>
      </c>
      <c r="G4604">
        <v>2</v>
      </c>
      <c r="H4604">
        <v>0</v>
      </c>
      <c r="I4604">
        <v>0</v>
      </c>
      <c r="J4604">
        <v>0</v>
      </c>
      <c r="K4604">
        <v>0</v>
      </c>
      <c r="L4604">
        <v>0</v>
      </c>
      <c r="M4604">
        <v>0</v>
      </c>
      <c r="N4604">
        <v>0</v>
      </c>
    </row>
    <row r="4605" spans="1:14" x14ac:dyDescent="0.2">
      <c r="A4605" t="s">
        <v>9537</v>
      </c>
      <c r="B4605" t="s">
        <v>91</v>
      </c>
      <c r="C4605" t="s">
        <v>226</v>
      </c>
      <c r="D4605" t="s">
        <v>4931</v>
      </c>
      <c r="E4605">
        <v>3</v>
      </c>
      <c r="F4605">
        <v>0</v>
      </c>
      <c r="G4605">
        <v>3</v>
      </c>
      <c r="H4605">
        <v>0</v>
      </c>
      <c r="I4605">
        <v>0</v>
      </c>
      <c r="J4605">
        <v>0</v>
      </c>
      <c r="K4605">
        <v>0</v>
      </c>
      <c r="L4605">
        <v>0</v>
      </c>
      <c r="M4605">
        <v>0</v>
      </c>
      <c r="N4605">
        <v>0</v>
      </c>
    </row>
    <row r="4606" spans="1:14" x14ac:dyDescent="0.2">
      <c r="A4606" t="s">
        <v>9538</v>
      </c>
      <c r="B4606" t="s">
        <v>91</v>
      </c>
      <c r="C4606" t="s">
        <v>226</v>
      </c>
      <c r="D4606" t="s">
        <v>4933</v>
      </c>
      <c r="E4606">
        <v>0</v>
      </c>
      <c r="F4606">
        <v>0</v>
      </c>
      <c r="G4606">
        <v>0</v>
      </c>
      <c r="H4606">
        <v>0</v>
      </c>
      <c r="I4606">
        <v>0</v>
      </c>
      <c r="J4606">
        <v>3</v>
      </c>
      <c r="K4606">
        <v>0</v>
      </c>
      <c r="L4606">
        <v>0</v>
      </c>
      <c r="M4606">
        <v>0</v>
      </c>
      <c r="N4606">
        <v>0</v>
      </c>
    </row>
    <row r="4607" spans="1:14" x14ac:dyDescent="0.2">
      <c r="A4607" t="s">
        <v>9539</v>
      </c>
      <c r="B4607" t="s">
        <v>91</v>
      </c>
      <c r="C4607" t="s">
        <v>226</v>
      </c>
      <c r="D4607" t="s">
        <v>4935</v>
      </c>
      <c r="E4607">
        <v>3</v>
      </c>
      <c r="F4607">
        <v>0</v>
      </c>
      <c r="G4607">
        <v>3</v>
      </c>
      <c r="H4607">
        <v>0</v>
      </c>
      <c r="I4607">
        <v>0</v>
      </c>
      <c r="J4607">
        <v>0</v>
      </c>
      <c r="K4607">
        <v>0</v>
      </c>
      <c r="L4607">
        <v>0</v>
      </c>
      <c r="M4607">
        <v>0</v>
      </c>
      <c r="N4607">
        <v>0</v>
      </c>
    </row>
    <row r="4608" spans="1:14" x14ac:dyDescent="0.2">
      <c r="A4608" t="s">
        <v>9540</v>
      </c>
      <c r="B4608" t="s">
        <v>91</v>
      </c>
      <c r="C4608" t="s">
        <v>226</v>
      </c>
      <c r="D4608" t="s">
        <v>4937</v>
      </c>
      <c r="E4608">
        <v>3</v>
      </c>
      <c r="F4608">
        <v>1</v>
      </c>
      <c r="G4608">
        <v>2</v>
      </c>
      <c r="H4608">
        <v>0</v>
      </c>
      <c r="I4608">
        <v>0</v>
      </c>
      <c r="J4608">
        <v>0</v>
      </c>
      <c r="K4608">
        <v>0</v>
      </c>
      <c r="L4608">
        <v>0</v>
      </c>
      <c r="M4608">
        <v>0</v>
      </c>
      <c r="N4608">
        <v>0</v>
      </c>
    </row>
    <row r="4609" spans="1:14" x14ac:dyDescent="0.2">
      <c r="A4609" t="s">
        <v>9541</v>
      </c>
      <c r="B4609" t="s">
        <v>91</v>
      </c>
      <c r="C4609" t="s">
        <v>226</v>
      </c>
      <c r="D4609" t="s">
        <v>4939</v>
      </c>
      <c r="E4609">
        <v>0</v>
      </c>
      <c r="F4609">
        <v>0</v>
      </c>
      <c r="G4609">
        <v>0</v>
      </c>
      <c r="H4609">
        <v>0</v>
      </c>
      <c r="I4609">
        <v>0</v>
      </c>
      <c r="J4609">
        <v>3</v>
      </c>
      <c r="K4609">
        <v>0</v>
      </c>
      <c r="L4609">
        <v>0</v>
      </c>
      <c r="M4609">
        <v>0</v>
      </c>
      <c r="N4609">
        <v>0</v>
      </c>
    </row>
    <row r="4610" spans="1:14" x14ac:dyDescent="0.2">
      <c r="A4610" t="s">
        <v>9542</v>
      </c>
      <c r="B4610" t="s">
        <v>91</v>
      </c>
      <c r="C4610" t="s">
        <v>226</v>
      </c>
      <c r="D4610" t="s">
        <v>4941</v>
      </c>
      <c r="E4610">
        <v>3</v>
      </c>
      <c r="F4610">
        <v>1</v>
      </c>
      <c r="G4610">
        <v>2</v>
      </c>
      <c r="H4610">
        <v>0</v>
      </c>
      <c r="I4610">
        <v>0</v>
      </c>
      <c r="J4610">
        <v>0</v>
      </c>
      <c r="K4610">
        <v>0</v>
      </c>
      <c r="L4610">
        <v>0</v>
      </c>
      <c r="M4610">
        <v>0</v>
      </c>
      <c r="N4610">
        <v>0</v>
      </c>
    </row>
    <row r="4611" spans="1:14" x14ac:dyDescent="0.2">
      <c r="A4611" t="s">
        <v>9543</v>
      </c>
      <c r="B4611" t="s">
        <v>91</v>
      </c>
      <c r="C4611" t="s">
        <v>226</v>
      </c>
      <c r="D4611" t="s">
        <v>4943</v>
      </c>
      <c r="E4611">
        <v>0</v>
      </c>
      <c r="F4611">
        <v>0</v>
      </c>
      <c r="G4611">
        <v>0</v>
      </c>
      <c r="H4611">
        <v>0</v>
      </c>
      <c r="I4611">
        <v>0</v>
      </c>
      <c r="J4611">
        <v>3</v>
      </c>
      <c r="K4611">
        <v>0</v>
      </c>
      <c r="L4611">
        <v>0</v>
      </c>
      <c r="M4611">
        <v>0</v>
      </c>
      <c r="N4611">
        <v>0</v>
      </c>
    </row>
    <row r="4612" spans="1:14" x14ac:dyDescent="0.2">
      <c r="A4612" t="s">
        <v>9544</v>
      </c>
      <c r="B4612" t="s">
        <v>91</v>
      </c>
      <c r="C4612" t="s">
        <v>226</v>
      </c>
      <c r="D4612" t="s">
        <v>4925</v>
      </c>
      <c r="E4612">
        <v>0</v>
      </c>
      <c r="F4612">
        <v>0</v>
      </c>
      <c r="G4612">
        <v>0</v>
      </c>
      <c r="H4612">
        <v>0</v>
      </c>
      <c r="I4612">
        <v>0</v>
      </c>
      <c r="J4612">
        <v>0</v>
      </c>
      <c r="K4612">
        <v>3</v>
      </c>
      <c r="L4612">
        <v>3</v>
      </c>
      <c r="M4612">
        <v>0</v>
      </c>
      <c r="N4612">
        <v>0</v>
      </c>
    </row>
    <row r="4613" spans="1:14" x14ac:dyDescent="0.2">
      <c r="A4613" t="s">
        <v>9545</v>
      </c>
      <c r="B4613" t="s">
        <v>91</v>
      </c>
      <c r="C4613" t="s">
        <v>226</v>
      </c>
      <c r="D4613" t="s">
        <v>4927</v>
      </c>
      <c r="E4613">
        <v>0</v>
      </c>
      <c r="F4613">
        <v>0</v>
      </c>
      <c r="G4613">
        <v>0</v>
      </c>
      <c r="H4613">
        <v>0</v>
      </c>
      <c r="I4613">
        <v>0</v>
      </c>
      <c r="J4613">
        <v>0</v>
      </c>
      <c r="K4613">
        <v>2</v>
      </c>
      <c r="L4613">
        <v>2</v>
      </c>
      <c r="M4613">
        <v>0</v>
      </c>
      <c r="N4613">
        <v>0</v>
      </c>
    </row>
    <row r="4614" spans="1:14" x14ac:dyDescent="0.2">
      <c r="A4614" t="s">
        <v>9546</v>
      </c>
      <c r="B4614" t="s">
        <v>91</v>
      </c>
      <c r="C4614" t="s">
        <v>227</v>
      </c>
      <c r="D4614" t="s">
        <v>4929</v>
      </c>
      <c r="E4614">
        <v>1</v>
      </c>
      <c r="F4614">
        <v>1</v>
      </c>
      <c r="G4614">
        <v>0</v>
      </c>
      <c r="H4614">
        <v>0</v>
      </c>
      <c r="I4614">
        <v>0</v>
      </c>
      <c r="J4614">
        <v>0</v>
      </c>
      <c r="K4614">
        <v>0</v>
      </c>
      <c r="L4614">
        <v>0</v>
      </c>
      <c r="M4614">
        <v>0</v>
      </c>
      <c r="N4614">
        <v>0</v>
      </c>
    </row>
    <row r="4615" spans="1:14" x14ac:dyDescent="0.2">
      <c r="A4615" t="s">
        <v>9547</v>
      </c>
      <c r="B4615" t="s">
        <v>91</v>
      </c>
      <c r="C4615" t="s">
        <v>227</v>
      </c>
      <c r="D4615" t="s">
        <v>4931</v>
      </c>
      <c r="E4615">
        <v>1</v>
      </c>
      <c r="F4615">
        <v>1</v>
      </c>
      <c r="G4615">
        <v>0</v>
      </c>
      <c r="H4615">
        <v>0</v>
      </c>
      <c r="I4615">
        <v>0</v>
      </c>
      <c r="J4615">
        <v>0</v>
      </c>
      <c r="K4615">
        <v>0</v>
      </c>
      <c r="L4615">
        <v>0</v>
      </c>
      <c r="M4615">
        <v>0</v>
      </c>
      <c r="N4615">
        <v>0</v>
      </c>
    </row>
    <row r="4616" spans="1:14" x14ac:dyDescent="0.2">
      <c r="A4616" t="s">
        <v>9548</v>
      </c>
      <c r="B4616" t="s">
        <v>91</v>
      </c>
      <c r="C4616" t="s">
        <v>227</v>
      </c>
      <c r="D4616" t="s">
        <v>4933</v>
      </c>
      <c r="E4616">
        <v>0</v>
      </c>
      <c r="F4616">
        <v>0</v>
      </c>
      <c r="G4616">
        <v>0</v>
      </c>
      <c r="H4616">
        <v>0</v>
      </c>
      <c r="I4616">
        <v>0</v>
      </c>
      <c r="J4616">
        <v>1</v>
      </c>
      <c r="K4616">
        <v>0</v>
      </c>
      <c r="L4616">
        <v>0</v>
      </c>
      <c r="M4616">
        <v>0</v>
      </c>
      <c r="N4616">
        <v>0</v>
      </c>
    </row>
    <row r="4617" spans="1:14" x14ac:dyDescent="0.2">
      <c r="A4617" t="s">
        <v>9549</v>
      </c>
      <c r="B4617" t="s">
        <v>91</v>
      </c>
      <c r="C4617" t="s">
        <v>227</v>
      </c>
      <c r="D4617" t="s">
        <v>4935</v>
      </c>
      <c r="E4617">
        <v>1</v>
      </c>
      <c r="F4617">
        <v>1</v>
      </c>
      <c r="G4617">
        <v>0</v>
      </c>
      <c r="H4617">
        <v>0</v>
      </c>
      <c r="I4617">
        <v>0</v>
      </c>
      <c r="J4617">
        <v>0</v>
      </c>
      <c r="K4617">
        <v>0</v>
      </c>
      <c r="L4617">
        <v>0</v>
      </c>
      <c r="M4617">
        <v>0</v>
      </c>
      <c r="N4617">
        <v>0</v>
      </c>
    </row>
    <row r="4618" spans="1:14" x14ac:dyDescent="0.2">
      <c r="A4618" t="s">
        <v>9550</v>
      </c>
      <c r="B4618" t="s">
        <v>91</v>
      </c>
      <c r="C4618" t="s">
        <v>227</v>
      </c>
      <c r="D4618" t="s">
        <v>4937</v>
      </c>
      <c r="E4618">
        <v>1</v>
      </c>
      <c r="F4618">
        <v>1</v>
      </c>
      <c r="G4618">
        <v>0</v>
      </c>
      <c r="H4618">
        <v>0</v>
      </c>
      <c r="I4618">
        <v>0</v>
      </c>
      <c r="J4618">
        <v>0</v>
      </c>
      <c r="K4618">
        <v>0</v>
      </c>
      <c r="L4618">
        <v>0</v>
      </c>
      <c r="M4618">
        <v>0</v>
      </c>
      <c r="N4618">
        <v>0</v>
      </c>
    </row>
    <row r="4619" spans="1:14" x14ac:dyDescent="0.2">
      <c r="A4619" t="s">
        <v>9551</v>
      </c>
      <c r="B4619" t="s">
        <v>91</v>
      </c>
      <c r="C4619" t="s">
        <v>227</v>
      </c>
      <c r="D4619" t="s">
        <v>4939</v>
      </c>
      <c r="E4619">
        <v>0</v>
      </c>
      <c r="F4619">
        <v>0</v>
      </c>
      <c r="G4619">
        <v>0</v>
      </c>
      <c r="H4619">
        <v>0</v>
      </c>
      <c r="I4619">
        <v>0</v>
      </c>
      <c r="J4619">
        <v>1</v>
      </c>
      <c r="K4619">
        <v>0</v>
      </c>
      <c r="L4619">
        <v>0</v>
      </c>
      <c r="M4619">
        <v>0</v>
      </c>
      <c r="N4619">
        <v>0</v>
      </c>
    </row>
    <row r="4620" spans="1:14" x14ac:dyDescent="0.2">
      <c r="A4620" t="s">
        <v>9552</v>
      </c>
      <c r="B4620" t="s">
        <v>91</v>
      </c>
      <c r="C4620" t="s">
        <v>227</v>
      </c>
      <c r="D4620" t="s">
        <v>4941</v>
      </c>
      <c r="E4620">
        <v>1</v>
      </c>
      <c r="F4620">
        <v>1</v>
      </c>
      <c r="G4620">
        <v>0</v>
      </c>
      <c r="H4620">
        <v>0</v>
      </c>
      <c r="I4620">
        <v>0</v>
      </c>
      <c r="J4620">
        <v>0</v>
      </c>
      <c r="K4620">
        <v>0</v>
      </c>
      <c r="L4620">
        <v>0</v>
      </c>
      <c r="M4620">
        <v>0</v>
      </c>
      <c r="N4620">
        <v>0</v>
      </c>
    </row>
    <row r="4621" spans="1:14" x14ac:dyDescent="0.2">
      <c r="A4621" t="s">
        <v>9553</v>
      </c>
      <c r="B4621" t="s">
        <v>91</v>
      </c>
      <c r="C4621" t="s">
        <v>227</v>
      </c>
      <c r="D4621" t="s">
        <v>4943</v>
      </c>
      <c r="E4621">
        <v>0</v>
      </c>
      <c r="F4621">
        <v>0</v>
      </c>
      <c r="G4621">
        <v>0</v>
      </c>
      <c r="H4621">
        <v>0</v>
      </c>
      <c r="I4621">
        <v>0</v>
      </c>
      <c r="J4621">
        <v>1</v>
      </c>
      <c r="K4621">
        <v>0</v>
      </c>
      <c r="L4621">
        <v>0</v>
      </c>
      <c r="M4621">
        <v>0</v>
      </c>
      <c r="N4621">
        <v>0</v>
      </c>
    </row>
    <row r="4622" spans="1:14" x14ac:dyDescent="0.2">
      <c r="A4622" t="s">
        <v>9554</v>
      </c>
      <c r="B4622" t="s">
        <v>91</v>
      </c>
      <c r="C4622" t="s">
        <v>227</v>
      </c>
      <c r="D4622" t="s">
        <v>4925</v>
      </c>
      <c r="E4622">
        <v>0</v>
      </c>
      <c r="F4622">
        <v>0</v>
      </c>
      <c r="G4622">
        <v>0</v>
      </c>
      <c r="H4622">
        <v>0</v>
      </c>
      <c r="I4622">
        <v>0</v>
      </c>
      <c r="J4622">
        <v>0</v>
      </c>
      <c r="K4622">
        <v>1</v>
      </c>
      <c r="L4622">
        <v>1</v>
      </c>
      <c r="M4622">
        <v>0</v>
      </c>
      <c r="N4622">
        <v>0</v>
      </c>
    </row>
    <row r="4623" spans="1:14" x14ac:dyDescent="0.2">
      <c r="A4623" t="s">
        <v>9555</v>
      </c>
      <c r="B4623" t="s">
        <v>91</v>
      </c>
      <c r="C4623" t="s">
        <v>227</v>
      </c>
      <c r="D4623" t="s">
        <v>4927</v>
      </c>
      <c r="E4623">
        <v>0</v>
      </c>
      <c r="F4623">
        <v>0</v>
      </c>
      <c r="G4623">
        <v>0</v>
      </c>
      <c r="H4623">
        <v>0</v>
      </c>
      <c r="I4623">
        <v>0</v>
      </c>
      <c r="J4623">
        <v>0</v>
      </c>
      <c r="K4623">
        <v>1</v>
      </c>
      <c r="L4623">
        <v>1</v>
      </c>
      <c r="M4623">
        <v>0</v>
      </c>
      <c r="N4623">
        <v>0</v>
      </c>
    </row>
    <row r="4624" spans="1:14" x14ac:dyDescent="0.2">
      <c r="A4624" t="s">
        <v>9556</v>
      </c>
      <c r="B4624" t="s">
        <v>91</v>
      </c>
      <c r="C4624" t="s">
        <v>229</v>
      </c>
      <c r="D4624" t="s">
        <v>4929</v>
      </c>
      <c r="E4624">
        <v>1</v>
      </c>
      <c r="F4624">
        <v>0</v>
      </c>
      <c r="G4624">
        <v>1</v>
      </c>
      <c r="H4624">
        <v>0</v>
      </c>
      <c r="I4624">
        <v>0</v>
      </c>
      <c r="J4624">
        <v>0</v>
      </c>
      <c r="K4624">
        <v>0</v>
      </c>
      <c r="L4624">
        <v>0</v>
      </c>
      <c r="M4624">
        <v>0</v>
      </c>
      <c r="N4624">
        <v>0</v>
      </c>
    </row>
    <row r="4625" spans="1:14" x14ac:dyDescent="0.2">
      <c r="A4625" t="s">
        <v>9557</v>
      </c>
      <c r="B4625" t="s">
        <v>91</v>
      </c>
      <c r="C4625" t="s">
        <v>229</v>
      </c>
      <c r="D4625" t="s">
        <v>4931</v>
      </c>
      <c r="E4625">
        <v>1</v>
      </c>
      <c r="F4625">
        <v>0</v>
      </c>
      <c r="G4625">
        <v>1</v>
      </c>
      <c r="H4625">
        <v>0</v>
      </c>
      <c r="I4625">
        <v>0</v>
      </c>
      <c r="J4625">
        <v>0</v>
      </c>
      <c r="K4625">
        <v>0</v>
      </c>
      <c r="L4625">
        <v>0</v>
      </c>
      <c r="M4625">
        <v>0</v>
      </c>
      <c r="N4625">
        <v>0</v>
      </c>
    </row>
    <row r="4626" spans="1:14" x14ac:dyDescent="0.2">
      <c r="A4626" t="s">
        <v>9558</v>
      </c>
      <c r="B4626" t="s">
        <v>91</v>
      </c>
      <c r="C4626" t="s">
        <v>229</v>
      </c>
      <c r="D4626" t="s">
        <v>4933</v>
      </c>
      <c r="E4626">
        <v>0</v>
      </c>
      <c r="F4626">
        <v>0</v>
      </c>
      <c r="G4626">
        <v>0</v>
      </c>
      <c r="H4626">
        <v>0</v>
      </c>
      <c r="I4626">
        <v>0</v>
      </c>
      <c r="J4626">
        <v>1</v>
      </c>
      <c r="K4626">
        <v>0</v>
      </c>
      <c r="L4626">
        <v>0</v>
      </c>
      <c r="M4626">
        <v>0</v>
      </c>
      <c r="N4626">
        <v>0</v>
      </c>
    </row>
    <row r="4627" spans="1:14" x14ac:dyDescent="0.2">
      <c r="A4627" t="s">
        <v>9559</v>
      </c>
      <c r="B4627" t="s">
        <v>91</v>
      </c>
      <c r="C4627" t="s">
        <v>229</v>
      </c>
      <c r="D4627" t="s">
        <v>4935</v>
      </c>
      <c r="E4627">
        <v>1</v>
      </c>
      <c r="F4627">
        <v>0</v>
      </c>
      <c r="G4627">
        <v>1</v>
      </c>
      <c r="H4627">
        <v>0</v>
      </c>
      <c r="I4627">
        <v>0</v>
      </c>
      <c r="J4627">
        <v>0</v>
      </c>
      <c r="K4627">
        <v>0</v>
      </c>
      <c r="L4627">
        <v>0</v>
      </c>
      <c r="M4627">
        <v>0</v>
      </c>
      <c r="N4627">
        <v>0</v>
      </c>
    </row>
    <row r="4628" spans="1:14" x14ac:dyDescent="0.2">
      <c r="A4628" t="s">
        <v>9560</v>
      </c>
      <c r="B4628" t="s">
        <v>91</v>
      </c>
      <c r="C4628" t="s">
        <v>229</v>
      </c>
      <c r="D4628" t="s">
        <v>4937</v>
      </c>
      <c r="E4628">
        <v>1</v>
      </c>
      <c r="F4628">
        <v>0</v>
      </c>
      <c r="G4628">
        <v>1</v>
      </c>
      <c r="H4628">
        <v>0</v>
      </c>
      <c r="I4628">
        <v>0</v>
      </c>
      <c r="J4628">
        <v>0</v>
      </c>
      <c r="K4628">
        <v>0</v>
      </c>
      <c r="L4628">
        <v>0</v>
      </c>
      <c r="M4628">
        <v>0</v>
      </c>
      <c r="N4628">
        <v>0</v>
      </c>
    </row>
    <row r="4629" spans="1:14" x14ac:dyDescent="0.2">
      <c r="A4629" t="s">
        <v>9561</v>
      </c>
      <c r="B4629" t="s">
        <v>91</v>
      </c>
      <c r="C4629" t="s">
        <v>229</v>
      </c>
      <c r="D4629" t="s">
        <v>4939</v>
      </c>
      <c r="E4629">
        <v>0</v>
      </c>
      <c r="F4629">
        <v>0</v>
      </c>
      <c r="G4629">
        <v>0</v>
      </c>
      <c r="H4629">
        <v>0</v>
      </c>
      <c r="I4629">
        <v>0</v>
      </c>
      <c r="J4629">
        <v>1</v>
      </c>
      <c r="K4629">
        <v>0</v>
      </c>
      <c r="L4629">
        <v>0</v>
      </c>
      <c r="M4629">
        <v>0</v>
      </c>
      <c r="N4629">
        <v>0</v>
      </c>
    </row>
    <row r="4630" spans="1:14" x14ac:dyDescent="0.2">
      <c r="A4630" t="s">
        <v>9562</v>
      </c>
      <c r="B4630" t="s">
        <v>91</v>
      </c>
      <c r="C4630" t="s">
        <v>229</v>
      </c>
      <c r="D4630" t="s">
        <v>4941</v>
      </c>
      <c r="E4630">
        <v>1</v>
      </c>
      <c r="F4630">
        <v>0</v>
      </c>
      <c r="G4630">
        <v>1</v>
      </c>
      <c r="H4630">
        <v>0</v>
      </c>
      <c r="I4630">
        <v>0</v>
      </c>
      <c r="J4630">
        <v>0</v>
      </c>
      <c r="K4630">
        <v>0</v>
      </c>
      <c r="L4630">
        <v>0</v>
      </c>
      <c r="M4630">
        <v>0</v>
      </c>
      <c r="N4630">
        <v>0</v>
      </c>
    </row>
    <row r="4631" spans="1:14" x14ac:dyDescent="0.2">
      <c r="A4631" t="s">
        <v>9563</v>
      </c>
      <c r="B4631" t="s">
        <v>91</v>
      </c>
      <c r="C4631" t="s">
        <v>229</v>
      </c>
      <c r="D4631" t="s">
        <v>4943</v>
      </c>
      <c r="E4631">
        <v>0</v>
      </c>
      <c r="F4631">
        <v>0</v>
      </c>
      <c r="G4631">
        <v>0</v>
      </c>
      <c r="H4631">
        <v>0</v>
      </c>
      <c r="I4631">
        <v>0</v>
      </c>
      <c r="J4631">
        <v>1</v>
      </c>
      <c r="K4631">
        <v>0</v>
      </c>
      <c r="L4631">
        <v>0</v>
      </c>
      <c r="M4631">
        <v>0</v>
      </c>
      <c r="N4631">
        <v>0</v>
      </c>
    </row>
    <row r="4632" spans="1:14" x14ac:dyDescent="0.2">
      <c r="A4632" t="s">
        <v>9564</v>
      </c>
      <c r="B4632" t="s">
        <v>91</v>
      </c>
      <c r="C4632" t="s">
        <v>229</v>
      </c>
      <c r="D4632" t="s">
        <v>4925</v>
      </c>
      <c r="E4632">
        <v>0</v>
      </c>
      <c r="F4632">
        <v>0</v>
      </c>
      <c r="G4632">
        <v>0</v>
      </c>
      <c r="H4632">
        <v>0</v>
      </c>
      <c r="I4632">
        <v>0</v>
      </c>
      <c r="J4632">
        <v>0</v>
      </c>
      <c r="K4632">
        <v>1</v>
      </c>
      <c r="L4632">
        <v>1</v>
      </c>
      <c r="M4632">
        <v>0</v>
      </c>
      <c r="N4632">
        <v>0</v>
      </c>
    </row>
    <row r="4633" spans="1:14" x14ac:dyDescent="0.2">
      <c r="A4633" t="s">
        <v>9565</v>
      </c>
      <c r="B4633" t="s">
        <v>91</v>
      </c>
      <c r="C4633" t="s">
        <v>229</v>
      </c>
      <c r="D4633" t="s">
        <v>4927</v>
      </c>
      <c r="E4633">
        <v>0</v>
      </c>
      <c r="F4633">
        <v>0</v>
      </c>
      <c r="G4633">
        <v>0</v>
      </c>
      <c r="H4633">
        <v>0</v>
      </c>
      <c r="I4633">
        <v>0</v>
      </c>
      <c r="J4633">
        <v>0</v>
      </c>
      <c r="K4633">
        <v>1</v>
      </c>
      <c r="L4633">
        <v>1</v>
      </c>
      <c r="M4633">
        <v>0</v>
      </c>
      <c r="N4633">
        <v>0</v>
      </c>
    </row>
    <row r="4634" spans="1:14" x14ac:dyDescent="0.2">
      <c r="A4634" t="s">
        <v>9566</v>
      </c>
      <c r="B4634" t="s">
        <v>91</v>
      </c>
      <c r="C4634" t="s">
        <v>232</v>
      </c>
      <c r="D4634" t="s">
        <v>4929</v>
      </c>
      <c r="E4634">
        <v>10</v>
      </c>
      <c r="F4634">
        <v>2</v>
      </c>
      <c r="G4634">
        <v>8</v>
      </c>
      <c r="H4634">
        <v>0</v>
      </c>
      <c r="I4634">
        <v>0</v>
      </c>
      <c r="J4634">
        <v>0</v>
      </c>
      <c r="K4634">
        <v>0</v>
      </c>
      <c r="L4634">
        <v>0</v>
      </c>
      <c r="M4634">
        <v>0</v>
      </c>
      <c r="N4634">
        <v>0</v>
      </c>
    </row>
    <row r="4635" spans="1:14" x14ac:dyDescent="0.2">
      <c r="A4635" t="s">
        <v>9567</v>
      </c>
      <c r="B4635" t="s">
        <v>91</v>
      </c>
      <c r="C4635" t="s">
        <v>232</v>
      </c>
      <c r="D4635" t="s">
        <v>4931</v>
      </c>
      <c r="E4635">
        <v>10</v>
      </c>
      <c r="F4635">
        <v>2</v>
      </c>
      <c r="G4635">
        <v>8</v>
      </c>
      <c r="H4635">
        <v>0</v>
      </c>
      <c r="I4635">
        <v>0</v>
      </c>
      <c r="J4635">
        <v>0</v>
      </c>
      <c r="K4635">
        <v>0</v>
      </c>
      <c r="L4635">
        <v>0</v>
      </c>
      <c r="M4635">
        <v>0</v>
      </c>
      <c r="N4635">
        <v>0</v>
      </c>
    </row>
    <row r="4636" spans="1:14" x14ac:dyDescent="0.2">
      <c r="A4636" t="s">
        <v>9568</v>
      </c>
      <c r="B4636" t="s">
        <v>91</v>
      </c>
      <c r="C4636" t="s">
        <v>232</v>
      </c>
      <c r="D4636" t="s">
        <v>4933</v>
      </c>
      <c r="E4636">
        <v>0</v>
      </c>
      <c r="F4636">
        <v>0</v>
      </c>
      <c r="G4636">
        <v>0</v>
      </c>
      <c r="H4636">
        <v>0</v>
      </c>
      <c r="I4636">
        <v>0</v>
      </c>
      <c r="J4636">
        <v>10</v>
      </c>
      <c r="K4636">
        <v>0</v>
      </c>
      <c r="L4636">
        <v>0</v>
      </c>
      <c r="M4636">
        <v>0</v>
      </c>
      <c r="N4636">
        <v>0</v>
      </c>
    </row>
    <row r="4637" spans="1:14" x14ac:dyDescent="0.2">
      <c r="A4637" t="s">
        <v>9569</v>
      </c>
      <c r="B4637" t="s">
        <v>91</v>
      </c>
      <c r="C4637" t="s">
        <v>232</v>
      </c>
      <c r="D4637" t="s">
        <v>4935</v>
      </c>
      <c r="E4637">
        <v>10</v>
      </c>
      <c r="F4637">
        <v>2</v>
      </c>
      <c r="G4637">
        <v>8</v>
      </c>
      <c r="H4637">
        <v>0</v>
      </c>
      <c r="I4637">
        <v>0</v>
      </c>
      <c r="J4637">
        <v>0</v>
      </c>
      <c r="K4637">
        <v>0</v>
      </c>
      <c r="L4637">
        <v>0</v>
      </c>
      <c r="M4637">
        <v>0</v>
      </c>
      <c r="N4637">
        <v>0</v>
      </c>
    </row>
    <row r="4638" spans="1:14" x14ac:dyDescent="0.2">
      <c r="A4638" t="s">
        <v>9570</v>
      </c>
      <c r="B4638" t="s">
        <v>91</v>
      </c>
      <c r="C4638" t="s">
        <v>232</v>
      </c>
      <c r="D4638" t="s">
        <v>4937</v>
      </c>
      <c r="E4638">
        <v>10</v>
      </c>
      <c r="F4638">
        <v>2</v>
      </c>
      <c r="G4638">
        <v>8</v>
      </c>
      <c r="H4638">
        <v>0</v>
      </c>
      <c r="I4638">
        <v>0</v>
      </c>
      <c r="J4638">
        <v>0</v>
      </c>
      <c r="K4638">
        <v>0</v>
      </c>
      <c r="L4638">
        <v>0</v>
      </c>
      <c r="M4638">
        <v>0</v>
      </c>
      <c r="N4638">
        <v>0</v>
      </c>
    </row>
    <row r="4639" spans="1:14" x14ac:dyDescent="0.2">
      <c r="A4639" t="s">
        <v>9571</v>
      </c>
      <c r="B4639" t="s">
        <v>91</v>
      </c>
      <c r="C4639" t="s">
        <v>232</v>
      </c>
      <c r="D4639" t="s">
        <v>4939</v>
      </c>
      <c r="E4639">
        <v>0</v>
      </c>
      <c r="F4639">
        <v>0</v>
      </c>
      <c r="G4639">
        <v>0</v>
      </c>
      <c r="H4639">
        <v>0</v>
      </c>
      <c r="I4639">
        <v>0</v>
      </c>
      <c r="J4639">
        <v>10</v>
      </c>
      <c r="K4639">
        <v>0</v>
      </c>
      <c r="L4639">
        <v>0</v>
      </c>
      <c r="M4639">
        <v>0</v>
      </c>
      <c r="N4639">
        <v>0</v>
      </c>
    </row>
    <row r="4640" spans="1:14" x14ac:dyDescent="0.2">
      <c r="A4640" t="s">
        <v>9572</v>
      </c>
      <c r="B4640" t="s">
        <v>91</v>
      </c>
      <c r="C4640" t="s">
        <v>232</v>
      </c>
      <c r="D4640" t="s">
        <v>4941</v>
      </c>
      <c r="E4640">
        <v>10</v>
      </c>
      <c r="F4640">
        <v>2</v>
      </c>
      <c r="G4640">
        <v>8</v>
      </c>
      <c r="H4640">
        <v>0</v>
      </c>
      <c r="I4640">
        <v>0</v>
      </c>
      <c r="J4640">
        <v>0</v>
      </c>
      <c r="K4640">
        <v>0</v>
      </c>
      <c r="L4640">
        <v>0</v>
      </c>
      <c r="M4640">
        <v>0</v>
      </c>
      <c r="N4640">
        <v>0</v>
      </c>
    </row>
    <row r="4641" spans="1:14" x14ac:dyDescent="0.2">
      <c r="A4641" t="s">
        <v>9573</v>
      </c>
      <c r="B4641" t="s">
        <v>91</v>
      </c>
      <c r="C4641" t="s">
        <v>232</v>
      </c>
      <c r="D4641" t="s">
        <v>4943</v>
      </c>
      <c r="E4641">
        <v>0</v>
      </c>
      <c r="F4641">
        <v>0</v>
      </c>
      <c r="G4641">
        <v>0</v>
      </c>
      <c r="H4641">
        <v>0</v>
      </c>
      <c r="I4641">
        <v>0</v>
      </c>
      <c r="J4641">
        <v>10</v>
      </c>
      <c r="K4641">
        <v>0</v>
      </c>
      <c r="L4641">
        <v>0</v>
      </c>
      <c r="M4641">
        <v>0</v>
      </c>
      <c r="N4641">
        <v>0</v>
      </c>
    </row>
    <row r="4642" spans="1:14" x14ac:dyDescent="0.2">
      <c r="A4642" t="s">
        <v>9574</v>
      </c>
      <c r="B4642" t="s">
        <v>91</v>
      </c>
      <c r="C4642" t="s">
        <v>232</v>
      </c>
      <c r="D4642" t="s">
        <v>4925</v>
      </c>
      <c r="E4642">
        <v>0</v>
      </c>
      <c r="F4642">
        <v>0</v>
      </c>
      <c r="G4642">
        <v>0</v>
      </c>
      <c r="H4642">
        <v>0</v>
      </c>
      <c r="I4642">
        <v>0</v>
      </c>
      <c r="J4642">
        <v>0</v>
      </c>
      <c r="K4642">
        <v>9</v>
      </c>
      <c r="L4642">
        <v>9</v>
      </c>
      <c r="M4642">
        <v>0</v>
      </c>
      <c r="N4642">
        <v>0</v>
      </c>
    </row>
    <row r="4643" spans="1:14" x14ac:dyDescent="0.2">
      <c r="A4643" t="s">
        <v>9575</v>
      </c>
      <c r="B4643" t="s">
        <v>91</v>
      </c>
      <c r="C4643" t="s">
        <v>232</v>
      </c>
      <c r="D4643" t="s">
        <v>4927</v>
      </c>
      <c r="E4643">
        <v>0</v>
      </c>
      <c r="F4643">
        <v>0</v>
      </c>
      <c r="G4643">
        <v>0</v>
      </c>
      <c r="H4643">
        <v>0</v>
      </c>
      <c r="I4643">
        <v>0</v>
      </c>
      <c r="J4643">
        <v>0</v>
      </c>
      <c r="K4643">
        <v>6</v>
      </c>
      <c r="L4643">
        <v>6</v>
      </c>
      <c r="M4643">
        <v>0</v>
      </c>
      <c r="N4643">
        <v>0</v>
      </c>
    </row>
    <row r="4644" spans="1:14" x14ac:dyDescent="0.2">
      <c r="A4644" t="s">
        <v>9576</v>
      </c>
      <c r="B4644" t="s">
        <v>91</v>
      </c>
      <c r="C4644" t="s">
        <v>234</v>
      </c>
      <c r="D4644" t="s">
        <v>4929</v>
      </c>
      <c r="E4644">
        <v>2</v>
      </c>
      <c r="F4644">
        <v>0</v>
      </c>
      <c r="G4644">
        <v>2</v>
      </c>
      <c r="H4644">
        <v>0</v>
      </c>
      <c r="I4644">
        <v>0</v>
      </c>
      <c r="J4644">
        <v>0</v>
      </c>
      <c r="K4644">
        <v>0</v>
      </c>
      <c r="L4644">
        <v>0</v>
      </c>
      <c r="M4644">
        <v>0</v>
      </c>
      <c r="N4644">
        <v>0</v>
      </c>
    </row>
    <row r="4645" spans="1:14" x14ac:dyDescent="0.2">
      <c r="A4645" t="s">
        <v>9577</v>
      </c>
      <c r="B4645" t="s">
        <v>91</v>
      </c>
      <c r="C4645" t="s">
        <v>234</v>
      </c>
      <c r="D4645" t="s">
        <v>4931</v>
      </c>
      <c r="E4645">
        <v>2</v>
      </c>
      <c r="F4645">
        <v>0</v>
      </c>
      <c r="G4645">
        <v>2</v>
      </c>
      <c r="H4645">
        <v>0</v>
      </c>
      <c r="I4645">
        <v>0</v>
      </c>
      <c r="J4645">
        <v>0</v>
      </c>
      <c r="K4645">
        <v>0</v>
      </c>
      <c r="L4645">
        <v>0</v>
      </c>
      <c r="M4645">
        <v>0</v>
      </c>
      <c r="N4645">
        <v>0</v>
      </c>
    </row>
    <row r="4646" spans="1:14" x14ac:dyDescent="0.2">
      <c r="A4646" t="s">
        <v>9578</v>
      </c>
      <c r="B4646" t="s">
        <v>91</v>
      </c>
      <c r="C4646" t="s">
        <v>234</v>
      </c>
      <c r="D4646" t="s">
        <v>4933</v>
      </c>
      <c r="E4646">
        <v>0</v>
      </c>
      <c r="F4646">
        <v>0</v>
      </c>
      <c r="G4646">
        <v>0</v>
      </c>
      <c r="H4646">
        <v>0</v>
      </c>
      <c r="I4646">
        <v>0</v>
      </c>
      <c r="J4646">
        <v>2</v>
      </c>
      <c r="K4646">
        <v>0</v>
      </c>
      <c r="L4646">
        <v>0</v>
      </c>
      <c r="M4646">
        <v>0</v>
      </c>
      <c r="N4646">
        <v>0</v>
      </c>
    </row>
    <row r="4647" spans="1:14" x14ac:dyDescent="0.2">
      <c r="A4647" t="s">
        <v>9579</v>
      </c>
      <c r="B4647" t="s">
        <v>91</v>
      </c>
      <c r="C4647" t="s">
        <v>234</v>
      </c>
      <c r="D4647" t="s">
        <v>4935</v>
      </c>
      <c r="E4647">
        <v>2</v>
      </c>
      <c r="F4647">
        <v>0</v>
      </c>
      <c r="G4647">
        <v>2</v>
      </c>
      <c r="H4647">
        <v>0</v>
      </c>
      <c r="I4647">
        <v>0</v>
      </c>
      <c r="J4647">
        <v>0</v>
      </c>
      <c r="K4647">
        <v>0</v>
      </c>
      <c r="L4647">
        <v>0</v>
      </c>
      <c r="M4647">
        <v>0</v>
      </c>
      <c r="N4647">
        <v>0</v>
      </c>
    </row>
    <row r="4648" spans="1:14" x14ac:dyDescent="0.2">
      <c r="A4648" t="s">
        <v>9580</v>
      </c>
      <c r="B4648" t="s">
        <v>91</v>
      </c>
      <c r="C4648" t="s">
        <v>234</v>
      </c>
      <c r="D4648" t="s">
        <v>4937</v>
      </c>
      <c r="E4648">
        <v>2</v>
      </c>
      <c r="F4648">
        <v>0</v>
      </c>
      <c r="G4648">
        <v>2</v>
      </c>
      <c r="H4648">
        <v>0</v>
      </c>
      <c r="I4648">
        <v>0</v>
      </c>
      <c r="J4648">
        <v>0</v>
      </c>
      <c r="K4648">
        <v>0</v>
      </c>
      <c r="L4648">
        <v>0</v>
      </c>
      <c r="M4648">
        <v>0</v>
      </c>
      <c r="N4648">
        <v>0</v>
      </c>
    </row>
    <row r="4649" spans="1:14" x14ac:dyDescent="0.2">
      <c r="A4649" t="s">
        <v>9581</v>
      </c>
      <c r="B4649" t="s">
        <v>91</v>
      </c>
      <c r="C4649" t="s">
        <v>234</v>
      </c>
      <c r="D4649" t="s">
        <v>4939</v>
      </c>
      <c r="E4649">
        <v>0</v>
      </c>
      <c r="F4649">
        <v>0</v>
      </c>
      <c r="G4649">
        <v>0</v>
      </c>
      <c r="H4649">
        <v>0</v>
      </c>
      <c r="I4649">
        <v>0</v>
      </c>
      <c r="J4649">
        <v>2</v>
      </c>
      <c r="K4649">
        <v>0</v>
      </c>
      <c r="L4649">
        <v>0</v>
      </c>
      <c r="M4649">
        <v>0</v>
      </c>
      <c r="N4649">
        <v>0</v>
      </c>
    </row>
    <row r="4650" spans="1:14" x14ac:dyDescent="0.2">
      <c r="A4650" t="s">
        <v>9582</v>
      </c>
      <c r="B4650" t="s">
        <v>91</v>
      </c>
      <c r="C4650" t="s">
        <v>234</v>
      </c>
      <c r="D4650" t="s">
        <v>4941</v>
      </c>
      <c r="E4650">
        <v>2</v>
      </c>
      <c r="F4650">
        <v>0</v>
      </c>
      <c r="G4650">
        <v>2</v>
      </c>
      <c r="H4650">
        <v>0</v>
      </c>
      <c r="I4650">
        <v>0</v>
      </c>
      <c r="J4650">
        <v>0</v>
      </c>
      <c r="K4650">
        <v>0</v>
      </c>
      <c r="L4650">
        <v>0</v>
      </c>
      <c r="M4650">
        <v>0</v>
      </c>
      <c r="N4650">
        <v>0</v>
      </c>
    </row>
    <row r="4651" spans="1:14" x14ac:dyDescent="0.2">
      <c r="A4651" t="s">
        <v>9583</v>
      </c>
      <c r="B4651" t="s">
        <v>91</v>
      </c>
      <c r="C4651" t="s">
        <v>234</v>
      </c>
      <c r="D4651" t="s">
        <v>4943</v>
      </c>
      <c r="E4651">
        <v>0</v>
      </c>
      <c r="F4651">
        <v>0</v>
      </c>
      <c r="G4651">
        <v>0</v>
      </c>
      <c r="H4651">
        <v>0</v>
      </c>
      <c r="I4651">
        <v>0</v>
      </c>
      <c r="J4651">
        <v>2</v>
      </c>
      <c r="K4651">
        <v>0</v>
      </c>
      <c r="L4651">
        <v>0</v>
      </c>
      <c r="M4651">
        <v>0</v>
      </c>
      <c r="N4651">
        <v>0</v>
      </c>
    </row>
    <row r="4652" spans="1:14" x14ac:dyDescent="0.2">
      <c r="A4652" t="s">
        <v>9584</v>
      </c>
      <c r="B4652" t="s">
        <v>91</v>
      </c>
      <c r="C4652" t="s">
        <v>234</v>
      </c>
      <c r="D4652" t="s">
        <v>4925</v>
      </c>
      <c r="E4652">
        <v>0</v>
      </c>
      <c r="F4652">
        <v>0</v>
      </c>
      <c r="G4652">
        <v>0</v>
      </c>
      <c r="H4652">
        <v>0</v>
      </c>
      <c r="I4652">
        <v>0</v>
      </c>
      <c r="J4652">
        <v>0</v>
      </c>
      <c r="K4652">
        <v>2</v>
      </c>
      <c r="L4652">
        <v>2</v>
      </c>
      <c r="M4652">
        <v>0</v>
      </c>
      <c r="N4652">
        <v>0</v>
      </c>
    </row>
    <row r="4653" spans="1:14" x14ac:dyDescent="0.2">
      <c r="A4653" t="s">
        <v>9585</v>
      </c>
      <c r="B4653" t="s">
        <v>91</v>
      </c>
      <c r="C4653" t="s">
        <v>234</v>
      </c>
      <c r="D4653" t="s">
        <v>4927</v>
      </c>
      <c r="E4653">
        <v>0</v>
      </c>
      <c r="F4653">
        <v>0</v>
      </c>
      <c r="G4653">
        <v>0</v>
      </c>
      <c r="H4653">
        <v>0</v>
      </c>
      <c r="I4653">
        <v>0</v>
      </c>
      <c r="J4653">
        <v>0</v>
      </c>
      <c r="K4653">
        <v>2</v>
      </c>
      <c r="L4653">
        <v>2</v>
      </c>
      <c r="M4653">
        <v>0</v>
      </c>
      <c r="N4653">
        <v>0</v>
      </c>
    </row>
    <row r="4654" spans="1:14" x14ac:dyDescent="0.2">
      <c r="A4654" t="s">
        <v>9586</v>
      </c>
      <c r="B4654" t="s">
        <v>91</v>
      </c>
      <c r="C4654" t="s">
        <v>240</v>
      </c>
      <c r="D4654" t="s">
        <v>4929</v>
      </c>
      <c r="E4654">
        <v>1</v>
      </c>
      <c r="F4654">
        <v>0</v>
      </c>
      <c r="G4654">
        <v>1</v>
      </c>
      <c r="H4654">
        <v>0</v>
      </c>
      <c r="I4654">
        <v>0</v>
      </c>
      <c r="J4654">
        <v>0</v>
      </c>
      <c r="K4654">
        <v>0</v>
      </c>
      <c r="L4654">
        <v>0</v>
      </c>
      <c r="M4654">
        <v>0</v>
      </c>
      <c r="N4654">
        <v>0</v>
      </c>
    </row>
    <row r="4655" spans="1:14" x14ac:dyDescent="0.2">
      <c r="A4655" t="s">
        <v>9587</v>
      </c>
      <c r="B4655" t="s">
        <v>91</v>
      </c>
      <c r="C4655" t="s">
        <v>240</v>
      </c>
      <c r="D4655" t="s">
        <v>4931</v>
      </c>
      <c r="E4655">
        <v>1</v>
      </c>
      <c r="F4655">
        <v>0</v>
      </c>
      <c r="G4655">
        <v>1</v>
      </c>
      <c r="H4655">
        <v>0</v>
      </c>
      <c r="I4655">
        <v>0</v>
      </c>
      <c r="J4655">
        <v>0</v>
      </c>
      <c r="K4655">
        <v>0</v>
      </c>
      <c r="L4655">
        <v>0</v>
      </c>
      <c r="M4655">
        <v>0</v>
      </c>
      <c r="N4655">
        <v>0</v>
      </c>
    </row>
    <row r="4656" spans="1:14" x14ac:dyDescent="0.2">
      <c r="A4656" t="s">
        <v>9588</v>
      </c>
      <c r="B4656" t="s">
        <v>91</v>
      </c>
      <c r="C4656" t="s">
        <v>240</v>
      </c>
      <c r="D4656" t="s">
        <v>4933</v>
      </c>
      <c r="E4656">
        <v>0</v>
      </c>
      <c r="F4656">
        <v>0</v>
      </c>
      <c r="G4656">
        <v>0</v>
      </c>
      <c r="H4656">
        <v>0</v>
      </c>
      <c r="I4656">
        <v>0</v>
      </c>
      <c r="J4656">
        <v>1</v>
      </c>
      <c r="K4656">
        <v>0</v>
      </c>
      <c r="L4656">
        <v>0</v>
      </c>
      <c r="M4656">
        <v>0</v>
      </c>
      <c r="N4656">
        <v>0</v>
      </c>
    </row>
    <row r="4657" spans="1:14" x14ac:dyDescent="0.2">
      <c r="A4657" t="s">
        <v>9589</v>
      </c>
      <c r="B4657" t="s">
        <v>91</v>
      </c>
      <c r="C4657" t="s">
        <v>240</v>
      </c>
      <c r="D4657" t="s">
        <v>4935</v>
      </c>
      <c r="E4657">
        <v>1</v>
      </c>
      <c r="F4657">
        <v>0</v>
      </c>
      <c r="G4657">
        <v>1</v>
      </c>
      <c r="H4657">
        <v>0</v>
      </c>
      <c r="I4657">
        <v>0</v>
      </c>
      <c r="J4657">
        <v>0</v>
      </c>
      <c r="K4657">
        <v>0</v>
      </c>
      <c r="L4657">
        <v>0</v>
      </c>
      <c r="M4657">
        <v>0</v>
      </c>
      <c r="N4657">
        <v>0</v>
      </c>
    </row>
    <row r="4658" spans="1:14" x14ac:dyDescent="0.2">
      <c r="A4658" t="s">
        <v>9590</v>
      </c>
      <c r="B4658" t="s">
        <v>91</v>
      </c>
      <c r="C4658" t="s">
        <v>240</v>
      </c>
      <c r="D4658" t="s">
        <v>4937</v>
      </c>
      <c r="E4658">
        <v>1</v>
      </c>
      <c r="F4658">
        <v>0</v>
      </c>
      <c r="G4658">
        <v>1</v>
      </c>
      <c r="H4658">
        <v>0</v>
      </c>
      <c r="I4658">
        <v>0</v>
      </c>
      <c r="J4658">
        <v>0</v>
      </c>
      <c r="K4658">
        <v>0</v>
      </c>
      <c r="L4658">
        <v>0</v>
      </c>
      <c r="M4658">
        <v>0</v>
      </c>
      <c r="N4658">
        <v>0</v>
      </c>
    </row>
    <row r="4659" spans="1:14" x14ac:dyDescent="0.2">
      <c r="A4659" t="s">
        <v>9591</v>
      </c>
      <c r="B4659" t="s">
        <v>91</v>
      </c>
      <c r="C4659" t="s">
        <v>240</v>
      </c>
      <c r="D4659" t="s">
        <v>4939</v>
      </c>
      <c r="E4659">
        <v>0</v>
      </c>
      <c r="F4659">
        <v>0</v>
      </c>
      <c r="G4659">
        <v>0</v>
      </c>
      <c r="H4659">
        <v>0</v>
      </c>
      <c r="I4659">
        <v>0</v>
      </c>
      <c r="J4659">
        <v>1</v>
      </c>
      <c r="K4659">
        <v>0</v>
      </c>
      <c r="L4659">
        <v>0</v>
      </c>
      <c r="M4659">
        <v>0</v>
      </c>
      <c r="N4659">
        <v>0</v>
      </c>
    </row>
    <row r="4660" spans="1:14" x14ac:dyDescent="0.2">
      <c r="A4660" t="s">
        <v>9592</v>
      </c>
      <c r="B4660" t="s">
        <v>91</v>
      </c>
      <c r="C4660" t="s">
        <v>240</v>
      </c>
      <c r="D4660" t="s">
        <v>4941</v>
      </c>
      <c r="E4660">
        <v>1</v>
      </c>
      <c r="F4660">
        <v>0</v>
      </c>
      <c r="G4660">
        <v>1</v>
      </c>
      <c r="H4660">
        <v>0</v>
      </c>
      <c r="I4660">
        <v>0</v>
      </c>
      <c r="J4660">
        <v>0</v>
      </c>
      <c r="K4660">
        <v>0</v>
      </c>
      <c r="L4660">
        <v>0</v>
      </c>
      <c r="M4660">
        <v>0</v>
      </c>
      <c r="N4660">
        <v>0</v>
      </c>
    </row>
    <row r="4661" spans="1:14" x14ac:dyDescent="0.2">
      <c r="A4661" t="s">
        <v>9593</v>
      </c>
      <c r="B4661" t="s">
        <v>91</v>
      </c>
      <c r="C4661" t="s">
        <v>240</v>
      </c>
      <c r="D4661" t="s">
        <v>4943</v>
      </c>
      <c r="E4661">
        <v>0</v>
      </c>
      <c r="F4661">
        <v>0</v>
      </c>
      <c r="G4661">
        <v>0</v>
      </c>
      <c r="H4661">
        <v>0</v>
      </c>
      <c r="I4661">
        <v>0</v>
      </c>
      <c r="J4661">
        <v>1</v>
      </c>
      <c r="K4661">
        <v>0</v>
      </c>
      <c r="L4661">
        <v>0</v>
      </c>
      <c r="M4661">
        <v>0</v>
      </c>
      <c r="N4661">
        <v>0</v>
      </c>
    </row>
    <row r="4662" spans="1:14" x14ac:dyDescent="0.2">
      <c r="A4662" t="s">
        <v>9594</v>
      </c>
      <c r="B4662" t="s">
        <v>91</v>
      </c>
      <c r="C4662" t="s">
        <v>240</v>
      </c>
      <c r="D4662" t="s">
        <v>4925</v>
      </c>
      <c r="E4662">
        <v>0</v>
      </c>
      <c r="F4662">
        <v>0</v>
      </c>
      <c r="G4662">
        <v>0</v>
      </c>
      <c r="H4662">
        <v>0</v>
      </c>
      <c r="I4662">
        <v>0</v>
      </c>
      <c r="J4662">
        <v>0</v>
      </c>
      <c r="K4662">
        <v>0</v>
      </c>
      <c r="L4662">
        <v>0</v>
      </c>
      <c r="M4662">
        <v>0</v>
      </c>
      <c r="N4662">
        <v>0</v>
      </c>
    </row>
    <row r="4663" spans="1:14" x14ac:dyDescent="0.2">
      <c r="A4663" t="s">
        <v>9595</v>
      </c>
      <c r="B4663" t="s">
        <v>91</v>
      </c>
      <c r="C4663" t="s">
        <v>240</v>
      </c>
      <c r="D4663" t="s">
        <v>4927</v>
      </c>
      <c r="E4663">
        <v>0</v>
      </c>
      <c r="F4663">
        <v>0</v>
      </c>
      <c r="G4663">
        <v>0</v>
      </c>
      <c r="H4663">
        <v>0</v>
      </c>
      <c r="I4663">
        <v>0</v>
      </c>
      <c r="J4663">
        <v>0</v>
      </c>
      <c r="K4663">
        <v>0</v>
      </c>
      <c r="L4663">
        <v>0</v>
      </c>
      <c r="M4663">
        <v>0</v>
      </c>
      <c r="N4663">
        <v>0</v>
      </c>
    </row>
    <row r="4664" spans="1:14" x14ac:dyDescent="0.2">
      <c r="A4664" t="s">
        <v>9596</v>
      </c>
      <c r="B4664" t="s">
        <v>91</v>
      </c>
      <c r="C4664" t="s">
        <v>246</v>
      </c>
      <c r="D4664" t="s">
        <v>4929</v>
      </c>
      <c r="E4664">
        <v>0</v>
      </c>
      <c r="F4664">
        <v>0</v>
      </c>
      <c r="G4664">
        <v>0</v>
      </c>
      <c r="H4664">
        <v>0</v>
      </c>
      <c r="I4664">
        <v>0</v>
      </c>
      <c r="J4664">
        <v>1</v>
      </c>
      <c r="K4664">
        <v>0</v>
      </c>
      <c r="L4664">
        <v>0</v>
      </c>
      <c r="M4664">
        <v>0</v>
      </c>
      <c r="N4664">
        <v>0</v>
      </c>
    </row>
    <row r="4665" spans="1:14" x14ac:dyDescent="0.2">
      <c r="A4665" t="s">
        <v>9597</v>
      </c>
      <c r="B4665" t="s">
        <v>91</v>
      </c>
      <c r="C4665" t="s">
        <v>246</v>
      </c>
      <c r="D4665" t="s">
        <v>4931</v>
      </c>
      <c r="E4665">
        <v>1</v>
      </c>
      <c r="F4665">
        <v>0</v>
      </c>
      <c r="G4665">
        <v>1</v>
      </c>
      <c r="H4665">
        <v>0</v>
      </c>
      <c r="I4665">
        <v>0</v>
      </c>
      <c r="J4665">
        <v>0</v>
      </c>
      <c r="K4665">
        <v>0</v>
      </c>
      <c r="L4665">
        <v>0</v>
      </c>
      <c r="M4665">
        <v>0</v>
      </c>
      <c r="N4665">
        <v>0</v>
      </c>
    </row>
    <row r="4666" spans="1:14" x14ac:dyDescent="0.2">
      <c r="A4666" t="s">
        <v>9598</v>
      </c>
      <c r="B4666" t="s">
        <v>91</v>
      </c>
      <c r="C4666" t="s">
        <v>246</v>
      </c>
      <c r="D4666" t="s">
        <v>4933</v>
      </c>
      <c r="E4666">
        <v>1</v>
      </c>
      <c r="F4666">
        <v>0</v>
      </c>
      <c r="G4666">
        <v>1</v>
      </c>
      <c r="H4666">
        <v>0</v>
      </c>
      <c r="I4666">
        <v>0</v>
      </c>
      <c r="J4666">
        <v>0</v>
      </c>
      <c r="K4666">
        <v>0</v>
      </c>
      <c r="L4666">
        <v>0</v>
      </c>
      <c r="M4666">
        <v>0</v>
      </c>
      <c r="N4666">
        <v>0</v>
      </c>
    </row>
    <row r="4667" spans="1:14" x14ac:dyDescent="0.2">
      <c r="A4667" t="s">
        <v>9599</v>
      </c>
      <c r="B4667" t="s">
        <v>91</v>
      </c>
      <c r="C4667" t="s">
        <v>246</v>
      </c>
      <c r="D4667" t="s">
        <v>4935</v>
      </c>
      <c r="E4667">
        <v>1</v>
      </c>
      <c r="F4667">
        <v>0</v>
      </c>
      <c r="G4667">
        <v>1</v>
      </c>
      <c r="H4667">
        <v>0</v>
      </c>
      <c r="I4667">
        <v>0</v>
      </c>
      <c r="J4667">
        <v>0</v>
      </c>
      <c r="K4667">
        <v>0</v>
      </c>
      <c r="L4667">
        <v>0</v>
      </c>
      <c r="M4667">
        <v>0</v>
      </c>
      <c r="N4667">
        <v>0</v>
      </c>
    </row>
    <row r="4668" spans="1:14" x14ac:dyDescent="0.2">
      <c r="A4668" t="s">
        <v>9600</v>
      </c>
      <c r="B4668" t="s">
        <v>91</v>
      </c>
      <c r="C4668" t="s">
        <v>246</v>
      </c>
      <c r="D4668" t="s">
        <v>4937</v>
      </c>
      <c r="E4668">
        <v>0</v>
      </c>
      <c r="F4668">
        <v>0</v>
      </c>
      <c r="G4668">
        <v>0</v>
      </c>
      <c r="H4668">
        <v>0</v>
      </c>
      <c r="I4668">
        <v>0</v>
      </c>
      <c r="J4668">
        <v>1</v>
      </c>
      <c r="K4668">
        <v>0</v>
      </c>
      <c r="L4668">
        <v>0</v>
      </c>
      <c r="M4668">
        <v>0</v>
      </c>
      <c r="N4668">
        <v>0</v>
      </c>
    </row>
    <row r="4669" spans="1:14" x14ac:dyDescent="0.2">
      <c r="A4669" t="s">
        <v>9601</v>
      </c>
      <c r="B4669" t="s">
        <v>91</v>
      </c>
      <c r="C4669" t="s">
        <v>246</v>
      </c>
      <c r="D4669" t="s">
        <v>4939</v>
      </c>
      <c r="E4669">
        <v>1</v>
      </c>
      <c r="F4669">
        <v>0</v>
      </c>
      <c r="G4669">
        <v>1</v>
      </c>
      <c r="H4669">
        <v>0</v>
      </c>
      <c r="I4669">
        <v>0</v>
      </c>
      <c r="J4669">
        <v>0</v>
      </c>
      <c r="K4669">
        <v>0</v>
      </c>
      <c r="L4669">
        <v>0</v>
      </c>
      <c r="M4669">
        <v>0</v>
      </c>
      <c r="N4669">
        <v>0</v>
      </c>
    </row>
    <row r="4670" spans="1:14" x14ac:dyDescent="0.2">
      <c r="A4670" t="s">
        <v>9602</v>
      </c>
      <c r="B4670" t="s">
        <v>91</v>
      </c>
      <c r="C4670" t="s">
        <v>246</v>
      </c>
      <c r="D4670" t="s">
        <v>4941</v>
      </c>
      <c r="E4670">
        <v>0</v>
      </c>
      <c r="F4670">
        <v>0</v>
      </c>
      <c r="G4670">
        <v>0</v>
      </c>
      <c r="H4670">
        <v>0</v>
      </c>
      <c r="I4670">
        <v>0</v>
      </c>
      <c r="J4670">
        <v>1</v>
      </c>
      <c r="K4670">
        <v>0</v>
      </c>
      <c r="L4670">
        <v>0</v>
      </c>
      <c r="M4670">
        <v>0</v>
      </c>
      <c r="N4670">
        <v>0</v>
      </c>
    </row>
    <row r="4671" spans="1:14" x14ac:dyDescent="0.2">
      <c r="A4671" t="s">
        <v>9603</v>
      </c>
      <c r="B4671" t="s">
        <v>91</v>
      </c>
      <c r="C4671" t="s">
        <v>246</v>
      </c>
      <c r="D4671" t="s">
        <v>4943</v>
      </c>
      <c r="E4671">
        <v>1</v>
      </c>
      <c r="F4671">
        <v>0</v>
      </c>
      <c r="G4671">
        <v>1</v>
      </c>
      <c r="H4671">
        <v>0</v>
      </c>
      <c r="I4671">
        <v>0</v>
      </c>
      <c r="J4671">
        <v>0</v>
      </c>
      <c r="K4671">
        <v>0</v>
      </c>
      <c r="L4671">
        <v>0</v>
      </c>
      <c r="M4671">
        <v>0</v>
      </c>
      <c r="N4671">
        <v>0</v>
      </c>
    </row>
    <row r="4672" spans="1:14" x14ac:dyDescent="0.2">
      <c r="A4672" t="s">
        <v>9604</v>
      </c>
      <c r="B4672" t="s">
        <v>91</v>
      </c>
      <c r="C4672" t="s">
        <v>246</v>
      </c>
      <c r="D4672" t="s">
        <v>4925</v>
      </c>
      <c r="E4672">
        <v>0</v>
      </c>
      <c r="F4672">
        <v>0</v>
      </c>
      <c r="G4672">
        <v>0</v>
      </c>
      <c r="H4672">
        <v>0</v>
      </c>
      <c r="I4672">
        <v>0</v>
      </c>
      <c r="J4672">
        <v>0</v>
      </c>
      <c r="K4672">
        <v>1</v>
      </c>
      <c r="L4672">
        <v>1</v>
      </c>
      <c r="M4672">
        <v>0</v>
      </c>
      <c r="N4672">
        <v>0</v>
      </c>
    </row>
    <row r="4673" spans="1:14" x14ac:dyDescent="0.2">
      <c r="A4673" t="s">
        <v>9605</v>
      </c>
      <c r="B4673" t="s">
        <v>91</v>
      </c>
      <c r="C4673" t="s">
        <v>246</v>
      </c>
      <c r="D4673" t="s">
        <v>4927</v>
      </c>
      <c r="E4673">
        <v>0</v>
      </c>
      <c r="F4673">
        <v>0</v>
      </c>
      <c r="G4673">
        <v>0</v>
      </c>
      <c r="H4673">
        <v>0</v>
      </c>
      <c r="I4673">
        <v>0</v>
      </c>
      <c r="J4673">
        <v>0</v>
      </c>
      <c r="K4673">
        <v>1</v>
      </c>
      <c r="L4673">
        <v>1</v>
      </c>
      <c r="M4673">
        <v>0</v>
      </c>
      <c r="N4673">
        <v>0</v>
      </c>
    </row>
    <row r="4674" spans="1:14" x14ac:dyDescent="0.2">
      <c r="A4674" t="s">
        <v>9606</v>
      </c>
      <c r="B4674" t="s">
        <v>91</v>
      </c>
      <c r="C4674" t="s">
        <v>248</v>
      </c>
      <c r="D4674" t="s">
        <v>4929</v>
      </c>
      <c r="E4674">
        <v>1</v>
      </c>
      <c r="F4674">
        <v>0</v>
      </c>
      <c r="G4674">
        <v>1</v>
      </c>
      <c r="H4674">
        <v>0</v>
      </c>
      <c r="I4674">
        <v>0</v>
      </c>
      <c r="J4674">
        <v>0</v>
      </c>
      <c r="K4674">
        <v>0</v>
      </c>
      <c r="L4674">
        <v>0</v>
      </c>
      <c r="M4674">
        <v>0</v>
      </c>
      <c r="N4674">
        <v>0</v>
      </c>
    </row>
    <row r="4675" spans="1:14" x14ac:dyDescent="0.2">
      <c r="A4675" t="s">
        <v>9607</v>
      </c>
      <c r="B4675" t="s">
        <v>91</v>
      </c>
      <c r="C4675" t="s">
        <v>248</v>
      </c>
      <c r="D4675" t="s">
        <v>4931</v>
      </c>
      <c r="E4675">
        <v>1</v>
      </c>
      <c r="F4675">
        <v>0</v>
      </c>
      <c r="G4675">
        <v>1</v>
      </c>
      <c r="H4675">
        <v>0</v>
      </c>
      <c r="I4675">
        <v>0</v>
      </c>
      <c r="J4675">
        <v>0</v>
      </c>
      <c r="K4675">
        <v>0</v>
      </c>
      <c r="L4675">
        <v>0</v>
      </c>
      <c r="M4675">
        <v>0</v>
      </c>
      <c r="N4675">
        <v>0</v>
      </c>
    </row>
    <row r="4676" spans="1:14" x14ac:dyDescent="0.2">
      <c r="A4676" t="s">
        <v>9608</v>
      </c>
      <c r="B4676" t="s">
        <v>91</v>
      </c>
      <c r="C4676" t="s">
        <v>248</v>
      </c>
      <c r="D4676" t="s">
        <v>4933</v>
      </c>
      <c r="E4676">
        <v>0</v>
      </c>
      <c r="F4676">
        <v>0</v>
      </c>
      <c r="G4676">
        <v>0</v>
      </c>
      <c r="H4676">
        <v>0</v>
      </c>
      <c r="I4676">
        <v>0</v>
      </c>
      <c r="J4676">
        <v>1</v>
      </c>
      <c r="K4676">
        <v>0</v>
      </c>
      <c r="L4676">
        <v>0</v>
      </c>
      <c r="M4676">
        <v>0</v>
      </c>
      <c r="N4676">
        <v>0</v>
      </c>
    </row>
    <row r="4677" spans="1:14" x14ac:dyDescent="0.2">
      <c r="A4677" t="s">
        <v>9609</v>
      </c>
      <c r="B4677" t="s">
        <v>91</v>
      </c>
      <c r="C4677" t="s">
        <v>248</v>
      </c>
      <c r="D4677" t="s">
        <v>4935</v>
      </c>
      <c r="E4677">
        <v>1</v>
      </c>
      <c r="F4677">
        <v>0</v>
      </c>
      <c r="G4677">
        <v>1</v>
      </c>
      <c r="H4677">
        <v>0</v>
      </c>
      <c r="I4677">
        <v>0</v>
      </c>
      <c r="J4677">
        <v>0</v>
      </c>
      <c r="K4677">
        <v>0</v>
      </c>
      <c r="L4677">
        <v>0</v>
      </c>
      <c r="M4677">
        <v>0</v>
      </c>
      <c r="N4677">
        <v>0</v>
      </c>
    </row>
    <row r="4678" spans="1:14" x14ac:dyDescent="0.2">
      <c r="A4678" t="s">
        <v>9610</v>
      </c>
      <c r="B4678" t="s">
        <v>91</v>
      </c>
      <c r="C4678" t="s">
        <v>248</v>
      </c>
      <c r="D4678" t="s">
        <v>4937</v>
      </c>
      <c r="E4678">
        <v>1</v>
      </c>
      <c r="F4678">
        <v>0</v>
      </c>
      <c r="G4678">
        <v>1</v>
      </c>
      <c r="H4678">
        <v>0</v>
      </c>
      <c r="I4678">
        <v>0</v>
      </c>
      <c r="J4678">
        <v>0</v>
      </c>
      <c r="K4678">
        <v>0</v>
      </c>
      <c r="L4678">
        <v>0</v>
      </c>
      <c r="M4678">
        <v>0</v>
      </c>
      <c r="N4678">
        <v>0</v>
      </c>
    </row>
    <row r="4679" spans="1:14" x14ac:dyDescent="0.2">
      <c r="A4679" t="s">
        <v>9611</v>
      </c>
      <c r="B4679" t="s">
        <v>91</v>
      </c>
      <c r="C4679" t="s">
        <v>248</v>
      </c>
      <c r="D4679" t="s">
        <v>4939</v>
      </c>
      <c r="E4679">
        <v>0</v>
      </c>
      <c r="F4679">
        <v>0</v>
      </c>
      <c r="G4679">
        <v>0</v>
      </c>
      <c r="H4679">
        <v>0</v>
      </c>
      <c r="I4679">
        <v>0</v>
      </c>
      <c r="J4679">
        <v>1</v>
      </c>
      <c r="K4679">
        <v>0</v>
      </c>
      <c r="L4679">
        <v>0</v>
      </c>
      <c r="M4679">
        <v>0</v>
      </c>
      <c r="N4679">
        <v>0</v>
      </c>
    </row>
    <row r="4680" spans="1:14" x14ac:dyDescent="0.2">
      <c r="A4680" t="s">
        <v>9612</v>
      </c>
      <c r="B4680" t="s">
        <v>91</v>
      </c>
      <c r="C4680" t="s">
        <v>248</v>
      </c>
      <c r="D4680" t="s">
        <v>4941</v>
      </c>
      <c r="E4680">
        <v>1</v>
      </c>
      <c r="F4680">
        <v>0</v>
      </c>
      <c r="G4680">
        <v>1</v>
      </c>
      <c r="H4680">
        <v>0</v>
      </c>
      <c r="I4680">
        <v>0</v>
      </c>
      <c r="J4680">
        <v>0</v>
      </c>
      <c r="K4680">
        <v>0</v>
      </c>
      <c r="L4680">
        <v>0</v>
      </c>
      <c r="M4680">
        <v>0</v>
      </c>
      <c r="N4680">
        <v>0</v>
      </c>
    </row>
    <row r="4681" spans="1:14" x14ac:dyDescent="0.2">
      <c r="A4681" t="s">
        <v>9613</v>
      </c>
      <c r="B4681" t="s">
        <v>91</v>
      </c>
      <c r="C4681" t="s">
        <v>248</v>
      </c>
      <c r="D4681" t="s">
        <v>4943</v>
      </c>
      <c r="E4681">
        <v>0</v>
      </c>
      <c r="F4681">
        <v>0</v>
      </c>
      <c r="G4681">
        <v>0</v>
      </c>
      <c r="H4681">
        <v>0</v>
      </c>
      <c r="I4681">
        <v>0</v>
      </c>
      <c r="J4681">
        <v>1</v>
      </c>
      <c r="K4681">
        <v>0</v>
      </c>
      <c r="L4681">
        <v>0</v>
      </c>
      <c r="M4681">
        <v>0</v>
      </c>
      <c r="N4681">
        <v>0</v>
      </c>
    </row>
    <row r="4682" spans="1:14" x14ac:dyDescent="0.2">
      <c r="A4682" t="s">
        <v>9614</v>
      </c>
      <c r="B4682" t="s">
        <v>91</v>
      </c>
      <c r="C4682" t="s">
        <v>248</v>
      </c>
      <c r="D4682" t="s">
        <v>4925</v>
      </c>
      <c r="E4682">
        <v>0</v>
      </c>
      <c r="F4682">
        <v>0</v>
      </c>
      <c r="G4682">
        <v>0</v>
      </c>
      <c r="H4682">
        <v>0</v>
      </c>
      <c r="I4682">
        <v>0</v>
      </c>
      <c r="J4682">
        <v>0</v>
      </c>
      <c r="K4682">
        <v>1</v>
      </c>
      <c r="L4682">
        <v>1</v>
      </c>
      <c r="M4682">
        <v>0</v>
      </c>
      <c r="N4682">
        <v>0</v>
      </c>
    </row>
    <row r="4683" spans="1:14" x14ac:dyDescent="0.2">
      <c r="A4683" t="s">
        <v>9615</v>
      </c>
      <c r="B4683" t="s">
        <v>91</v>
      </c>
      <c r="C4683" t="s">
        <v>248</v>
      </c>
      <c r="D4683" t="s">
        <v>4927</v>
      </c>
      <c r="E4683">
        <v>0</v>
      </c>
      <c r="F4683">
        <v>0</v>
      </c>
      <c r="G4683">
        <v>0</v>
      </c>
      <c r="H4683">
        <v>0</v>
      </c>
      <c r="I4683">
        <v>0</v>
      </c>
      <c r="J4683">
        <v>0</v>
      </c>
      <c r="K4683">
        <v>1</v>
      </c>
      <c r="L4683">
        <v>1</v>
      </c>
      <c r="M4683">
        <v>0</v>
      </c>
      <c r="N4683">
        <v>0</v>
      </c>
    </row>
    <row r="4684" spans="1:14" x14ac:dyDescent="0.2">
      <c r="A4684" t="s">
        <v>9616</v>
      </c>
      <c r="B4684" t="s">
        <v>91</v>
      </c>
      <c r="C4684" t="s">
        <v>249</v>
      </c>
      <c r="D4684" t="s">
        <v>4929</v>
      </c>
      <c r="E4684">
        <v>4</v>
      </c>
      <c r="F4684">
        <v>1</v>
      </c>
      <c r="G4684">
        <v>3</v>
      </c>
      <c r="H4684">
        <v>0</v>
      </c>
      <c r="I4684">
        <v>0</v>
      </c>
      <c r="J4684">
        <v>1</v>
      </c>
      <c r="K4684">
        <v>0</v>
      </c>
      <c r="L4684">
        <v>0</v>
      </c>
      <c r="M4684">
        <v>0</v>
      </c>
      <c r="N4684">
        <v>0</v>
      </c>
    </row>
    <row r="4685" spans="1:14" x14ac:dyDescent="0.2">
      <c r="A4685" t="s">
        <v>9617</v>
      </c>
      <c r="B4685" t="s">
        <v>91</v>
      </c>
      <c r="C4685" t="s">
        <v>249</v>
      </c>
      <c r="D4685" t="s">
        <v>4931</v>
      </c>
      <c r="E4685">
        <v>5</v>
      </c>
      <c r="F4685">
        <v>2</v>
      </c>
      <c r="G4685">
        <v>3</v>
      </c>
      <c r="H4685">
        <v>0</v>
      </c>
      <c r="I4685">
        <v>0</v>
      </c>
      <c r="J4685">
        <v>0</v>
      </c>
      <c r="K4685">
        <v>0</v>
      </c>
      <c r="L4685">
        <v>0</v>
      </c>
      <c r="M4685">
        <v>0</v>
      </c>
      <c r="N4685">
        <v>0</v>
      </c>
    </row>
    <row r="4686" spans="1:14" x14ac:dyDescent="0.2">
      <c r="A4686" t="s">
        <v>9618</v>
      </c>
      <c r="B4686" t="s">
        <v>91</v>
      </c>
      <c r="C4686" t="s">
        <v>249</v>
      </c>
      <c r="D4686" t="s">
        <v>4933</v>
      </c>
      <c r="E4686">
        <v>1</v>
      </c>
      <c r="F4686">
        <v>1</v>
      </c>
      <c r="G4686">
        <v>0</v>
      </c>
      <c r="H4686">
        <v>0</v>
      </c>
      <c r="I4686">
        <v>0</v>
      </c>
      <c r="J4686">
        <v>4</v>
      </c>
      <c r="K4686">
        <v>0</v>
      </c>
      <c r="L4686">
        <v>0</v>
      </c>
      <c r="M4686">
        <v>0</v>
      </c>
      <c r="N4686">
        <v>0</v>
      </c>
    </row>
    <row r="4687" spans="1:14" x14ac:dyDescent="0.2">
      <c r="A4687" t="s">
        <v>9619</v>
      </c>
      <c r="B4687" t="s">
        <v>91</v>
      </c>
      <c r="C4687" t="s">
        <v>249</v>
      </c>
      <c r="D4687" t="s">
        <v>4935</v>
      </c>
      <c r="E4687">
        <v>5</v>
      </c>
      <c r="F4687">
        <v>2</v>
      </c>
      <c r="G4687">
        <v>3</v>
      </c>
      <c r="H4687">
        <v>0</v>
      </c>
      <c r="I4687">
        <v>0</v>
      </c>
      <c r="J4687">
        <v>0</v>
      </c>
      <c r="K4687">
        <v>0</v>
      </c>
      <c r="L4687">
        <v>0</v>
      </c>
      <c r="M4687">
        <v>0</v>
      </c>
      <c r="N4687">
        <v>0</v>
      </c>
    </row>
    <row r="4688" spans="1:14" x14ac:dyDescent="0.2">
      <c r="A4688" t="s">
        <v>9620</v>
      </c>
      <c r="B4688" t="s">
        <v>91</v>
      </c>
      <c r="C4688" t="s">
        <v>249</v>
      </c>
      <c r="D4688" t="s">
        <v>4937</v>
      </c>
      <c r="E4688">
        <v>4</v>
      </c>
      <c r="F4688">
        <v>1</v>
      </c>
      <c r="G4688">
        <v>3</v>
      </c>
      <c r="H4688">
        <v>0</v>
      </c>
      <c r="I4688">
        <v>0</v>
      </c>
      <c r="J4688">
        <v>1</v>
      </c>
      <c r="K4688">
        <v>0</v>
      </c>
      <c r="L4688">
        <v>0</v>
      </c>
      <c r="M4688">
        <v>0</v>
      </c>
      <c r="N4688">
        <v>0</v>
      </c>
    </row>
    <row r="4689" spans="1:14" x14ac:dyDescent="0.2">
      <c r="A4689" t="s">
        <v>9621</v>
      </c>
      <c r="B4689" t="s">
        <v>91</v>
      </c>
      <c r="C4689" t="s">
        <v>249</v>
      </c>
      <c r="D4689" t="s">
        <v>4939</v>
      </c>
      <c r="E4689">
        <v>1</v>
      </c>
      <c r="F4689">
        <v>1</v>
      </c>
      <c r="G4689">
        <v>0</v>
      </c>
      <c r="H4689">
        <v>0</v>
      </c>
      <c r="I4689">
        <v>0</v>
      </c>
      <c r="J4689">
        <v>4</v>
      </c>
      <c r="K4689">
        <v>0</v>
      </c>
      <c r="L4689">
        <v>0</v>
      </c>
      <c r="M4689">
        <v>0</v>
      </c>
      <c r="N4689">
        <v>0</v>
      </c>
    </row>
    <row r="4690" spans="1:14" x14ac:dyDescent="0.2">
      <c r="A4690" t="s">
        <v>9622</v>
      </c>
      <c r="B4690" t="s">
        <v>91</v>
      </c>
      <c r="C4690" t="s">
        <v>249</v>
      </c>
      <c r="D4690" t="s">
        <v>4941</v>
      </c>
      <c r="E4690">
        <v>4</v>
      </c>
      <c r="F4690">
        <v>1</v>
      </c>
      <c r="G4690">
        <v>3</v>
      </c>
      <c r="H4690">
        <v>0</v>
      </c>
      <c r="I4690">
        <v>0</v>
      </c>
      <c r="J4690">
        <v>1</v>
      </c>
      <c r="K4690">
        <v>0</v>
      </c>
      <c r="L4690">
        <v>0</v>
      </c>
      <c r="M4690">
        <v>0</v>
      </c>
      <c r="N4690">
        <v>0</v>
      </c>
    </row>
    <row r="4691" spans="1:14" x14ac:dyDescent="0.2">
      <c r="A4691" t="s">
        <v>9623</v>
      </c>
      <c r="B4691" t="s">
        <v>91</v>
      </c>
      <c r="C4691" t="s">
        <v>249</v>
      </c>
      <c r="D4691" t="s">
        <v>4943</v>
      </c>
      <c r="E4691">
        <v>1</v>
      </c>
      <c r="F4691">
        <v>1</v>
      </c>
      <c r="G4691">
        <v>0</v>
      </c>
      <c r="H4691">
        <v>0</v>
      </c>
      <c r="I4691">
        <v>0</v>
      </c>
      <c r="J4691">
        <v>4</v>
      </c>
      <c r="K4691">
        <v>0</v>
      </c>
      <c r="L4691">
        <v>0</v>
      </c>
      <c r="M4691">
        <v>0</v>
      </c>
      <c r="N4691">
        <v>0</v>
      </c>
    </row>
    <row r="4692" spans="1:14" x14ac:dyDescent="0.2">
      <c r="A4692" t="s">
        <v>9624</v>
      </c>
      <c r="B4692" t="s">
        <v>91</v>
      </c>
      <c r="C4692" t="s">
        <v>249</v>
      </c>
      <c r="D4692" t="s">
        <v>4925</v>
      </c>
      <c r="E4692">
        <v>0</v>
      </c>
      <c r="F4692">
        <v>0</v>
      </c>
      <c r="G4692">
        <v>0</v>
      </c>
      <c r="H4692">
        <v>0</v>
      </c>
      <c r="I4692">
        <v>0</v>
      </c>
      <c r="J4692">
        <v>0</v>
      </c>
      <c r="K4692">
        <v>5</v>
      </c>
      <c r="L4692">
        <v>5</v>
      </c>
      <c r="M4692">
        <v>0</v>
      </c>
      <c r="N4692">
        <v>0</v>
      </c>
    </row>
    <row r="4693" spans="1:14" x14ac:dyDescent="0.2">
      <c r="A4693" t="s">
        <v>9625</v>
      </c>
      <c r="B4693" t="s">
        <v>91</v>
      </c>
      <c r="C4693" t="s">
        <v>249</v>
      </c>
      <c r="D4693" t="s">
        <v>4927</v>
      </c>
      <c r="E4693">
        <v>0</v>
      </c>
      <c r="F4693">
        <v>0</v>
      </c>
      <c r="G4693">
        <v>0</v>
      </c>
      <c r="H4693">
        <v>0</v>
      </c>
      <c r="I4693">
        <v>0</v>
      </c>
      <c r="J4693">
        <v>0</v>
      </c>
      <c r="K4693">
        <v>4</v>
      </c>
      <c r="L4693">
        <v>4</v>
      </c>
      <c r="M4693">
        <v>0</v>
      </c>
      <c r="N4693">
        <v>0</v>
      </c>
    </row>
    <row r="4694" spans="1:14" x14ac:dyDescent="0.2">
      <c r="A4694" t="s">
        <v>9626</v>
      </c>
      <c r="B4694" t="s">
        <v>91</v>
      </c>
      <c r="C4694" t="s">
        <v>251</v>
      </c>
      <c r="D4694" t="s">
        <v>4929</v>
      </c>
      <c r="E4694">
        <v>2</v>
      </c>
      <c r="F4694">
        <v>1</v>
      </c>
      <c r="G4694">
        <v>1</v>
      </c>
      <c r="H4694">
        <v>0</v>
      </c>
      <c r="I4694">
        <v>0</v>
      </c>
      <c r="J4694">
        <v>0</v>
      </c>
      <c r="K4694">
        <v>0</v>
      </c>
      <c r="L4694">
        <v>0</v>
      </c>
      <c r="M4694">
        <v>0</v>
      </c>
      <c r="N4694">
        <v>0</v>
      </c>
    </row>
    <row r="4695" spans="1:14" x14ac:dyDescent="0.2">
      <c r="A4695" t="s">
        <v>9627</v>
      </c>
      <c r="B4695" t="s">
        <v>91</v>
      </c>
      <c r="C4695" t="s">
        <v>251</v>
      </c>
      <c r="D4695" t="s">
        <v>4931</v>
      </c>
      <c r="E4695">
        <v>2</v>
      </c>
      <c r="F4695">
        <v>1</v>
      </c>
      <c r="G4695">
        <v>1</v>
      </c>
      <c r="H4695">
        <v>0</v>
      </c>
      <c r="I4695">
        <v>0</v>
      </c>
      <c r="J4695">
        <v>0</v>
      </c>
      <c r="K4695">
        <v>0</v>
      </c>
      <c r="L4695">
        <v>0</v>
      </c>
      <c r="M4695">
        <v>0</v>
      </c>
      <c r="N4695">
        <v>0</v>
      </c>
    </row>
    <row r="4696" spans="1:14" x14ac:dyDescent="0.2">
      <c r="A4696" t="s">
        <v>9628</v>
      </c>
      <c r="B4696" t="s">
        <v>91</v>
      </c>
      <c r="C4696" t="s">
        <v>251</v>
      </c>
      <c r="D4696" t="s">
        <v>4933</v>
      </c>
      <c r="E4696">
        <v>0</v>
      </c>
      <c r="F4696">
        <v>0</v>
      </c>
      <c r="G4696">
        <v>0</v>
      </c>
      <c r="H4696">
        <v>0</v>
      </c>
      <c r="I4696">
        <v>0</v>
      </c>
      <c r="J4696">
        <v>2</v>
      </c>
      <c r="K4696">
        <v>0</v>
      </c>
      <c r="L4696">
        <v>0</v>
      </c>
      <c r="M4696">
        <v>0</v>
      </c>
      <c r="N4696">
        <v>0</v>
      </c>
    </row>
    <row r="4697" spans="1:14" x14ac:dyDescent="0.2">
      <c r="A4697" t="s">
        <v>9629</v>
      </c>
      <c r="B4697" t="s">
        <v>91</v>
      </c>
      <c r="C4697" t="s">
        <v>251</v>
      </c>
      <c r="D4697" t="s">
        <v>4935</v>
      </c>
      <c r="E4697">
        <v>2</v>
      </c>
      <c r="F4697">
        <v>1</v>
      </c>
      <c r="G4697">
        <v>1</v>
      </c>
      <c r="H4697">
        <v>0</v>
      </c>
      <c r="I4697">
        <v>0</v>
      </c>
      <c r="J4697">
        <v>0</v>
      </c>
      <c r="K4697">
        <v>0</v>
      </c>
      <c r="L4697">
        <v>0</v>
      </c>
      <c r="M4697">
        <v>0</v>
      </c>
      <c r="N4697">
        <v>0</v>
      </c>
    </row>
    <row r="4698" spans="1:14" x14ac:dyDescent="0.2">
      <c r="A4698" t="s">
        <v>9630</v>
      </c>
      <c r="B4698" t="s">
        <v>91</v>
      </c>
      <c r="C4698" t="s">
        <v>251</v>
      </c>
      <c r="D4698" t="s">
        <v>4937</v>
      </c>
      <c r="E4698">
        <v>2</v>
      </c>
      <c r="F4698">
        <v>1</v>
      </c>
      <c r="G4698">
        <v>1</v>
      </c>
      <c r="H4698">
        <v>0</v>
      </c>
      <c r="I4698">
        <v>0</v>
      </c>
      <c r="J4698">
        <v>0</v>
      </c>
      <c r="K4698">
        <v>0</v>
      </c>
      <c r="L4698">
        <v>0</v>
      </c>
      <c r="M4698">
        <v>0</v>
      </c>
      <c r="N4698">
        <v>0</v>
      </c>
    </row>
    <row r="4699" spans="1:14" x14ac:dyDescent="0.2">
      <c r="A4699" t="s">
        <v>9631</v>
      </c>
      <c r="B4699" t="s">
        <v>91</v>
      </c>
      <c r="C4699" t="s">
        <v>251</v>
      </c>
      <c r="D4699" t="s">
        <v>4939</v>
      </c>
      <c r="E4699">
        <v>0</v>
      </c>
      <c r="F4699">
        <v>0</v>
      </c>
      <c r="G4699">
        <v>0</v>
      </c>
      <c r="H4699">
        <v>0</v>
      </c>
      <c r="I4699">
        <v>0</v>
      </c>
      <c r="J4699">
        <v>2</v>
      </c>
      <c r="K4699">
        <v>0</v>
      </c>
      <c r="L4699">
        <v>0</v>
      </c>
      <c r="M4699">
        <v>0</v>
      </c>
      <c r="N4699">
        <v>0</v>
      </c>
    </row>
    <row r="4700" spans="1:14" x14ac:dyDescent="0.2">
      <c r="A4700" t="s">
        <v>9632</v>
      </c>
      <c r="B4700" t="s">
        <v>91</v>
      </c>
      <c r="C4700" t="s">
        <v>251</v>
      </c>
      <c r="D4700" t="s">
        <v>4941</v>
      </c>
      <c r="E4700">
        <v>2</v>
      </c>
      <c r="F4700">
        <v>1</v>
      </c>
      <c r="G4700">
        <v>1</v>
      </c>
      <c r="H4700">
        <v>0</v>
      </c>
      <c r="I4700">
        <v>0</v>
      </c>
      <c r="J4700">
        <v>0</v>
      </c>
      <c r="K4700">
        <v>0</v>
      </c>
      <c r="L4700">
        <v>0</v>
      </c>
      <c r="M4700">
        <v>0</v>
      </c>
      <c r="N4700">
        <v>0</v>
      </c>
    </row>
    <row r="4701" spans="1:14" x14ac:dyDescent="0.2">
      <c r="A4701" t="s">
        <v>9633</v>
      </c>
      <c r="B4701" t="s">
        <v>91</v>
      </c>
      <c r="C4701" t="s">
        <v>251</v>
      </c>
      <c r="D4701" t="s">
        <v>4943</v>
      </c>
      <c r="E4701">
        <v>0</v>
      </c>
      <c r="F4701">
        <v>0</v>
      </c>
      <c r="G4701">
        <v>0</v>
      </c>
      <c r="H4701">
        <v>0</v>
      </c>
      <c r="I4701">
        <v>0</v>
      </c>
      <c r="J4701">
        <v>2</v>
      </c>
      <c r="K4701">
        <v>0</v>
      </c>
      <c r="L4701">
        <v>0</v>
      </c>
      <c r="M4701">
        <v>0</v>
      </c>
      <c r="N4701">
        <v>0</v>
      </c>
    </row>
    <row r="4702" spans="1:14" x14ac:dyDescent="0.2">
      <c r="A4702" t="s">
        <v>9634</v>
      </c>
      <c r="B4702" t="s">
        <v>91</v>
      </c>
      <c r="C4702" t="s">
        <v>251</v>
      </c>
      <c r="D4702" t="s">
        <v>4925</v>
      </c>
      <c r="E4702">
        <v>0</v>
      </c>
      <c r="F4702">
        <v>0</v>
      </c>
      <c r="G4702">
        <v>0</v>
      </c>
      <c r="H4702">
        <v>0</v>
      </c>
      <c r="I4702">
        <v>0</v>
      </c>
      <c r="J4702">
        <v>0</v>
      </c>
      <c r="K4702">
        <v>2</v>
      </c>
      <c r="L4702">
        <v>2</v>
      </c>
      <c r="M4702">
        <v>0</v>
      </c>
      <c r="N4702">
        <v>0</v>
      </c>
    </row>
    <row r="4703" spans="1:14" x14ac:dyDescent="0.2">
      <c r="A4703" t="s">
        <v>9635</v>
      </c>
      <c r="B4703" t="s">
        <v>91</v>
      </c>
      <c r="C4703" t="s">
        <v>251</v>
      </c>
      <c r="D4703" t="s">
        <v>4927</v>
      </c>
      <c r="E4703">
        <v>0</v>
      </c>
      <c r="F4703">
        <v>0</v>
      </c>
      <c r="G4703">
        <v>0</v>
      </c>
      <c r="H4703">
        <v>0</v>
      </c>
      <c r="I4703">
        <v>0</v>
      </c>
      <c r="J4703">
        <v>0</v>
      </c>
      <c r="K4703">
        <v>1</v>
      </c>
      <c r="L4703">
        <v>1</v>
      </c>
      <c r="M4703">
        <v>0</v>
      </c>
      <c r="N4703">
        <v>0</v>
      </c>
    </row>
    <row r="4704" spans="1:14" x14ac:dyDescent="0.2">
      <c r="A4704" t="s">
        <v>9636</v>
      </c>
      <c r="B4704" t="s">
        <v>91</v>
      </c>
      <c r="C4704" t="s">
        <v>253</v>
      </c>
      <c r="D4704" t="s">
        <v>4929</v>
      </c>
      <c r="E4704">
        <v>1</v>
      </c>
      <c r="F4704">
        <v>0</v>
      </c>
      <c r="G4704">
        <v>1</v>
      </c>
      <c r="H4704">
        <v>0</v>
      </c>
      <c r="I4704">
        <v>0</v>
      </c>
      <c r="J4704">
        <v>0</v>
      </c>
      <c r="K4704">
        <v>0</v>
      </c>
      <c r="L4704">
        <v>0</v>
      </c>
      <c r="M4704">
        <v>0</v>
      </c>
      <c r="N4704">
        <v>0</v>
      </c>
    </row>
    <row r="4705" spans="1:14" x14ac:dyDescent="0.2">
      <c r="A4705" t="s">
        <v>9637</v>
      </c>
      <c r="B4705" t="s">
        <v>91</v>
      </c>
      <c r="C4705" t="s">
        <v>253</v>
      </c>
      <c r="D4705" t="s">
        <v>4931</v>
      </c>
      <c r="E4705">
        <v>1</v>
      </c>
      <c r="F4705">
        <v>0</v>
      </c>
      <c r="G4705">
        <v>1</v>
      </c>
      <c r="H4705">
        <v>0</v>
      </c>
      <c r="I4705">
        <v>0</v>
      </c>
      <c r="J4705">
        <v>0</v>
      </c>
      <c r="K4705">
        <v>0</v>
      </c>
      <c r="L4705">
        <v>0</v>
      </c>
      <c r="M4705">
        <v>0</v>
      </c>
      <c r="N4705">
        <v>0</v>
      </c>
    </row>
    <row r="4706" spans="1:14" x14ac:dyDescent="0.2">
      <c r="A4706" t="s">
        <v>9638</v>
      </c>
      <c r="B4706" t="s">
        <v>91</v>
      </c>
      <c r="C4706" t="s">
        <v>253</v>
      </c>
      <c r="D4706" t="s">
        <v>4933</v>
      </c>
      <c r="E4706">
        <v>0</v>
      </c>
      <c r="F4706">
        <v>0</v>
      </c>
      <c r="G4706">
        <v>0</v>
      </c>
      <c r="H4706">
        <v>0</v>
      </c>
      <c r="I4706">
        <v>0</v>
      </c>
      <c r="J4706">
        <v>1</v>
      </c>
      <c r="K4706">
        <v>0</v>
      </c>
      <c r="L4706">
        <v>0</v>
      </c>
      <c r="M4706">
        <v>0</v>
      </c>
      <c r="N4706">
        <v>0</v>
      </c>
    </row>
    <row r="4707" spans="1:14" x14ac:dyDescent="0.2">
      <c r="A4707" t="s">
        <v>9639</v>
      </c>
      <c r="B4707" t="s">
        <v>91</v>
      </c>
      <c r="C4707" t="s">
        <v>253</v>
      </c>
      <c r="D4707" t="s">
        <v>4935</v>
      </c>
      <c r="E4707">
        <v>1</v>
      </c>
      <c r="F4707">
        <v>0</v>
      </c>
      <c r="G4707">
        <v>1</v>
      </c>
      <c r="H4707">
        <v>0</v>
      </c>
      <c r="I4707">
        <v>0</v>
      </c>
      <c r="J4707">
        <v>0</v>
      </c>
      <c r="K4707">
        <v>0</v>
      </c>
      <c r="L4707">
        <v>0</v>
      </c>
      <c r="M4707">
        <v>0</v>
      </c>
      <c r="N4707">
        <v>0</v>
      </c>
    </row>
    <row r="4708" spans="1:14" x14ac:dyDescent="0.2">
      <c r="A4708" t="s">
        <v>9640</v>
      </c>
      <c r="B4708" t="s">
        <v>91</v>
      </c>
      <c r="C4708" t="s">
        <v>253</v>
      </c>
      <c r="D4708" t="s">
        <v>4937</v>
      </c>
      <c r="E4708">
        <v>1</v>
      </c>
      <c r="F4708">
        <v>0</v>
      </c>
      <c r="G4708">
        <v>1</v>
      </c>
      <c r="H4708">
        <v>0</v>
      </c>
      <c r="I4708">
        <v>0</v>
      </c>
      <c r="J4708">
        <v>0</v>
      </c>
      <c r="K4708">
        <v>0</v>
      </c>
      <c r="L4708">
        <v>0</v>
      </c>
      <c r="M4708">
        <v>0</v>
      </c>
      <c r="N4708">
        <v>0</v>
      </c>
    </row>
    <row r="4709" spans="1:14" x14ac:dyDescent="0.2">
      <c r="A4709" t="s">
        <v>9641</v>
      </c>
      <c r="B4709" t="s">
        <v>91</v>
      </c>
      <c r="C4709" t="s">
        <v>253</v>
      </c>
      <c r="D4709" t="s">
        <v>4939</v>
      </c>
      <c r="E4709">
        <v>0</v>
      </c>
      <c r="F4709">
        <v>0</v>
      </c>
      <c r="G4709">
        <v>0</v>
      </c>
      <c r="H4709">
        <v>0</v>
      </c>
      <c r="I4709">
        <v>0</v>
      </c>
      <c r="J4709">
        <v>1</v>
      </c>
      <c r="K4709">
        <v>0</v>
      </c>
      <c r="L4709">
        <v>0</v>
      </c>
      <c r="M4709">
        <v>0</v>
      </c>
      <c r="N4709">
        <v>0</v>
      </c>
    </row>
    <row r="4710" spans="1:14" x14ac:dyDescent="0.2">
      <c r="A4710" t="s">
        <v>9642</v>
      </c>
      <c r="B4710" t="s">
        <v>91</v>
      </c>
      <c r="C4710" t="s">
        <v>253</v>
      </c>
      <c r="D4710" t="s">
        <v>4941</v>
      </c>
      <c r="E4710">
        <v>1</v>
      </c>
      <c r="F4710">
        <v>0</v>
      </c>
      <c r="G4710">
        <v>1</v>
      </c>
      <c r="H4710">
        <v>0</v>
      </c>
      <c r="I4710">
        <v>0</v>
      </c>
      <c r="J4710">
        <v>0</v>
      </c>
      <c r="K4710">
        <v>0</v>
      </c>
      <c r="L4710">
        <v>0</v>
      </c>
      <c r="M4710">
        <v>0</v>
      </c>
      <c r="N4710">
        <v>0</v>
      </c>
    </row>
    <row r="4711" spans="1:14" x14ac:dyDescent="0.2">
      <c r="A4711" t="s">
        <v>9643</v>
      </c>
      <c r="B4711" t="s">
        <v>91</v>
      </c>
      <c r="C4711" t="s">
        <v>253</v>
      </c>
      <c r="D4711" t="s">
        <v>4943</v>
      </c>
      <c r="E4711">
        <v>0</v>
      </c>
      <c r="F4711">
        <v>0</v>
      </c>
      <c r="G4711">
        <v>0</v>
      </c>
      <c r="H4711">
        <v>0</v>
      </c>
      <c r="I4711">
        <v>0</v>
      </c>
      <c r="J4711">
        <v>1</v>
      </c>
      <c r="K4711">
        <v>0</v>
      </c>
      <c r="L4711">
        <v>0</v>
      </c>
      <c r="M4711">
        <v>0</v>
      </c>
      <c r="N4711">
        <v>0</v>
      </c>
    </row>
    <row r="4712" spans="1:14" x14ac:dyDescent="0.2">
      <c r="A4712" t="s">
        <v>9644</v>
      </c>
      <c r="B4712" t="s">
        <v>91</v>
      </c>
      <c r="C4712" t="s">
        <v>253</v>
      </c>
      <c r="D4712" t="s">
        <v>4925</v>
      </c>
      <c r="E4712">
        <v>0</v>
      </c>
      <c r="F4712">
        <v>0</v>
      </c>
      <c r="G4712">
        <v>0</v>
      </c>
      <c r="H4712">
        <v>0</v>
      </c>
      <c r="I4712">
        <v>0</v>
      </c>
      <c r="J4712">
        <v>0</v>
      </c>
      <c r="K4712">
        <v>1</v>
      </c>
      <c r="L4712">
        <v>1</v>
      </c>
      <c r="M4712">
        <v>0</v>
      </c>
      <c r="N4712">
        <v>0</v>
      </c>
    </row>
    <row r="4713" spans="1:14" x14ac:dyDescent="0.2">
      <c r="A4713" t="s">
        <v>9645</v>
      </c>
      <c r="B4713" t="s">
        <v>91</v>
      </c>
      <c r="C4713" t="s">
        <v>253</v>
      </c>
      <c r="D4713" t="s">
        <v>4927</v>
      </c>
      <c r="E4713">
        <v>0</v>
      </c>
      <c r="F4713">
        <v>0</v>
      </c>
      <c r="G4713">
        <v>0</v>
      </c>
      <c r="H4713">
        <v>0</v>
      </c>
      <c r="I4713">
        <v>0</v>
      </c>
      <c r="J4713">
        <v>0</v>
      </c>
      <c r="K4713">
        <v>1</v>
      </c>
      <c r="L4713">
        <v>1</v>
      </c>
      <c r="M4713">
        <v>0</v>
      </c>
      <c r="N4713">
        <v>0</v>
      </c>
    </row>
    <row r="4714" spans="1:14" x14ac:dyDescent="0.2">
      <c r="A4714" t="s">
        <v>9646</v>
      </c>
      <c r="B4714" t="s">
        <v>91</v>
      </c>
      <c r="C4714" t="s">
        <v>256</v>
      </c>
      <c r="D4714" t="s">
        <v>4929</v>
      </c>
      <c r="E4714">
        <v>1</v>
      </c>
      <c r="F4714">
        <v>0</v>
      </c>
      <c r="G4714">
        <v>0</v>
      </c>
      <c r="H4714">
        <v>1</v>
      </c>
      <c r="I4714">
        <v>0</v>
      </c>
      <c r="J4714">
        <v>0</v>
      </c>
      <c r="K4714">
        <v>0</v>
      </c>
      <c r="L4714">
        <v>0</v>
      </c>
      <c r="M4714">
        <v>0</v>
      </c>
      <c r="N4714">
        <v>0</v>
      </c>
    </row>
    <row r="4715" spans="1:14" x14ac:dyDescent="0.2">
      <c r="A4715" t="s">
        <v>9647</v>
      </c>
      <c r="B4715" t="s">
        <v>91</v>
      </c>
      <c r="C4715" t="s">
        <v>256</v>
      </c>
      <c r="D4715" t="s">
        <v>4931</v>
      </c>
      <c r="E4715">
        <v>1</v>
      </c>
      <c r="F4715">
        <v>0</v>
      </c>
      <c r="G4715">
        <v>0</v>
      </c>
      <c r="H4715">
        <v>1</v>
      </c>
      <c r="I4715">
        <v>0</v>
      </c>
      <c r="J4715">
        <v>0</v>
      </c>
      <c r="K4715">
        <v>0</v>
      </c>
      <c r="L4715">
        <v>0</v>
      </c>
      <c r="M4715">
        <v>0</v>
      </c>
      <c r="N4715">
        <v>0</v>
      </c>
    </row>
    <row r="4716" spans="1:14" x14ac:dyDescent="0.2">
      <c r="A4716" t="s">
        <v>9648</v>
      </c>
      <c r="B4716" t="s">
        <v>91</v>
      </c>
      <c r="C4716" t="s">
        <v>256</v>
      </c>
      <c r="D4716" t="s">
        <v>4933</v>
      </c>
      <c r="E4716">
        <v>0</v>
      </c>
      <c r="F4716">
        <v>0</v>
      </c>
      <c r="G4716">
        <v>0</v>
      </c>
      <c r="H4716">
        <v>0</v>
      </c>
      <c r="I4716">
        <v>0</v>
      </c>
      <c r="J4716">
        <v>1</v>
      </c>
      <c r="K4716">
        <v>0</v>
      </c>
      <c r="L4716">
        <v>0</v>
      </c>
      <c r="M4716">
        <v>0</v>
      </c>
      <c r="N4716">
        <v>0</v>
      </c>
    </row>
    <row r="4717" spans="1:14" x14ac:dyDescent="0.2">
      <c r="A4717" t="s">
        <v>9649</v>
      </c>
      <c r="B4717" t="s">
        <v>91</v>
      </c>
      <c r="C4717" t="s">
        <v>256</v>
      </c>
      <c r="D4717" t="s">
        <v>4935</v>
      </c>
      <c r="E4717">
        <v>1</v>
      </c>
      <c r="F4717">
        <v>0</v>
      </c>
      <c r="G4717">
        <v>0</v>
      </c>
      <c r="H4717">
        <v>1</v>
      </c>
      <c r="I4717">
        <v>0</v>
      </c>
      <c r="J4717">
        <v>0</v>
      </c>
      <c r="K4717">
        <v>0</v>
      </c>
      <c r="L4717">
        <v>0</v>
      </c>
      <c r="M4717">
        <v>0</v>
      </c>
      <c r="N4717">
        <v>0</v>
      </c>
    </row>
    <row r="4718" spans="1:14" x14ac:dyDescent="0.2">
      <c r="A4718" t="s">
        <v>9650</v>
      </c>
      <c r="B4718" t="s">
        <v>91</v>
      </c>
      <c r="C4718" t="s">
        <v>256</v>
      </c>
      <c r="D4718" t="s">
        <v>4937</v>
      </c>
      <c r="E4718">
        <v>1</v>
      </c>
      <c r="F4718">
        <v>0</v>
      </c>
      <c r="G4718">
        <v>0</v>
      </c>
      <c r="H4718">
        <v>1</v>
      </c>
      <c r="I4718">
        <v>0</v>
      </c>
      <c r="J4718">
        <v>0</v>
      </c>
      <c r="K4718">
        <v>0</v>
      </c>
      <c r="L4718">
        <v>0</v>
      </c>
      <c r="M4718">
        <v>0</v>
      </c>
      <c r="N4718">
        <v>0</v>
      </c>
    </row>
    <row r="4719" spans="1:14" x14ac:dyDescent="0.2">
      <c r="A4719" t="s">
        <v>9651</v>
      </c>
      <c r="B4719" t="s">
        <v>91</v>
      </c>
      <c r="C4719" t="s">
        <v>256</v>
      </c>
      <c r="D4719" t="s">
        <v>4939</v>
      </c>
      <c r="E4719">
        <v>0</v>
      </c>
      <c r="F4719">
        <v>0</v>
      </c>
      <c r="G4719">
        <v>0</v>
      </c>
      <c r="H4719">
        <v>0</v>
      </c>
      <c r="I4719">
        <v>0</v>
      </c>
      <c r="J4719">
        <v>1</v>
      </c>
      <c r="K4719">
        <v>0</v>
      </c>
      <c r="L4719">
        <v>0</v>
      </c>
      <c r="M4719">
        <v>0</v>
      </c>
      <c r="N4719">
        <v>0</v>
      </c>
    </row>
    <row r="4720" spans="1:14" x14ac:dyDescent="0.2">
      <c r="A4720" t="s">
        <v>9652</v>
      </c>
      <c r="B4720" t="s">
        <v>91</v>
      </c>
      <c r="C4720" t="s">
        <v>256</v>
      </c>
      <c r="D4720" t="s">
        <v>4941</v>
      </c>
      <c r="E4720">
        <v>1</v>
      </c>
      <c r="F4720">
        <v>0</v>
      </c>
      <c r="G4720">
        <v>0</v>
      </c>
      <c r="H4720">
        <v>1</v>
      </c>
      <c r="I4720">
        <v>0</v>
      </c>
      <c r="J4720">
        <v>0</v>
      </c>
      <c r="K4720">
        <v>0</v>
      </c>
      <c r="L4720">
        <v>0</v>
      </c>
      <c r="M4720">
        <v>0</v>
      </c>
      <c r="N4720">
        <v>0</v>
      </c>
    </row>
    <row r="4721" spans="1:14" x14ac:dyDescent="0.2">
      <c r="A4721" t="s">
        <v>9653</v>
      </c>
      <c r="B4721" t="s">
        <v>91</v>
      </c>
      <c r="C4721" t="s">
        <v>256</v>
      </c>
      <c r="D4721" t="s">
        <v>4943</v>
      </c>
      <c r="E4721">
        <v>0</v>
      </c>
      <c r="F4721">
        <v>0</v>
      </c>
      <c r="G4721">
        <v>0</v>
      </c>
      <c r="H4721">
        <v>0</v>
      </c>
      <c r="I4721">
        <v>0</v>
      </c>
      <c r="J4721">
        <v>1</v>
      </c>
      <c r="K4721">
        <v>0</v>
      </c>
      <c r="L4721">
        <v>0</v>
      </c>
      <c r="M4721">
        <v>0</v>
      </c>
      <c r="N4721">
        <v>0</v>
      </c>
    </row>
    <row r="4722" spans="1:14" x14ac:dyDescent="0.2">
      <c r="A4722" t="s">
        <v>9654</v>
      </c>
      <c r="B4722" t="s">
        <v>91</v>
      </c>
      <c r="C4722" t="s">
        <v>256</v>
      </c>
      <c r="D4722" t="s">
        <v>4925</v>
      </c>
      <c r="E4722">
        <v>0</v>
      </c>
      <c r="F4722">
        <v>0</v>
      </c>
      <c r="G4722">
        <v>0</v>
      </c>
      <c r="H4722">
        <v>0</v>
      </c>
      <c r="I4722">
        <v>0</v>
      </c>
      <c r="J4722">
        <v>0</v>
      </c>
      <c r="K4722">
        <v>1</v>
      </c>
      <c r="L4722">
        <v>1</v>
      </c>
      <c r="M4722">
        <v>0</v>
      </c>
      <c r="N4722">
        <v>0</v>
      </c>
    </row>
    <row r="4723" spans="1:14" x14ac:dyDescent="0.2">
      <c r="A4723" t="s">
        <v>9655</v>
      </c>
      <c r="B4723" t="s">
        <v>91</v>
      </c>
      <c r="C4723" t="s">
        <v>256</v>
      </c>
      <c r="D4723" t="s">
        <v>4927</v>
      </c>
      <c r="E4723">
        <v>0</v>
      </c>
      <c r="F4723">
        <v>0</v>
      </c>
      <c r="G4723">
        <v>0</v>
      </c>
      <c r="H4723">
        <v>0</v>
      </c>
      <c r="I4723">
        <v>0</v>
      </c>
      <c r="J4723">
        <v>0</v>
      </c>
      <c r="K4723">
        <v>1</v>
      </c>
      <c r="L4723">
        <v>1</v>
      </c>
      <c r="M4723">
        <v>0</v>
      </c>
      <c r="N4723">
        <v>0</v>
      </c>
    </row>
    <row r="4724" spans="1:14" x14ac:dyDescent="0.2">
      <c r="A4724" t="s">
        <v>9656</v>
      </c>
      <c r="B4724" t="s">
        <v>91</v>
      </c>
      <c r="C4724" t="s">
        <v>258</v>
      </c>
      <c r="D4724" t="s">
        <v>4929</v>
      </c>
      <c r="E4724">
        <v>3</v>
      </c>
      <c r="F4724">
        <v>2</v>
      </c>
      <c r="G4724">
        <v>1</v>
      </c>
      <c r="H4724">
        <v>0</v>
      </c>
      <c r="I4724">
        <v>0</v>
      </c>
      <c r="J4724">
        <v>0</v>
      </c>
      <c r="K4724">
        <v>0</v>
      </c>
      <c r="L4724">
        <v>0</v>
      </c>
      <c r="M4724">
        <v>0</v>
      </c>
      <c r="N4724">
        <v>0</v>
      </c>
    </row>
    <row r="4725" spans="1:14" x14ac:dyDescent="0.2">
      <c r="A4725" t="s">
        <v>9657</v>
      </c>
      <c r="B4725" t="s">
        <v>91</v>
      </c>
      <c r="C4725" t="s">
        <v>258</v>
      </c>
      <c r="D4725" t="s">
        <v>4931</v>
      </c>
      <c r="E4725">
        <v>3</v>
      </c>
      <c r="F4725">
        <v>2</v>
      </c>
      <c r="G4725">
        <v>1</v>
      </c>
      <c r="H4725">
        <v>0</v>
      </c>
      <c r="I4725">
        <v>0</v>
      </c>
      <c r="J4725">
        <v>0</v>
      </c>
      <c r="K4725">
        <v>0</v>
      </c>
      <c r="L4725">
        <v>0</v>
      </c>
      <c r="M4725">
        <v>0</v>
      </c>
      <c r="N4725">
        <v>0</v>
      </c>
    </row>
    <row r="4726" spans="1:14" x14ac:dyDescent="0.2">
      <c r="A4726" t="s">
        <v>9658</v>
      </c>
      <c r="B4726" t="s">
        <v>91</v>
      </c>
      <c r="C4726" t="s">
        <v>258</v>
      </c>
      <c r="D4726" t="s">
        <v>4933</v>
      </c>
      <c r="E4726">
        <v>0</v>
      </c>
      <c r="F4726">
        <v>0</v>
      </c>
      <c r="G4726">
        <v>0</v>
      </c>
      <c r="H4726">
        <v>0</v>
      </c>
      <c r="I4726">
        <v>0</v>
      </c>
      <c r="J4726">
        <v>3</v>
      </c>
      <c r="K4726">
        <v>0</v>
      </c>
      <c r="L4726">
        <v>0</v>
      </c>
      <c r="M4726">
        <v>0</v>
      </c>
      <c r="N4726">
        <v>0</v>
      </c>
    </row>
    <row r="4727" spans="1:14" x14ac:dyDescent="0.2">
      <c r="A4727" t="s">
        <v>9659</v>
      </c>
      <c r="B4727" t="s">
        <v>91</v>
      </c>
      <c r="C4727" t="s">
        <v>258</v>
      </c>
      <c r="D4727" t="s">
        <v>4935</v>
      </c>
      <c r="E4727">
        <v>3</v>
      </c>
      <c r="F4727">
        <v>2</v>
      </c>
      <c r="G4727">
        <v>1</v>
      </c>
      <c r="H4727">
        <v>0</v>
      </c>
      <c r="I4727">
        <v>0</v>
      </c>
      <c r="J4727">
        <v>0</v>
      </c>
      <c r="K4727">
        <v>0</v>
      </c>
      <c r="L4727">
        <v>0</v>
      </c>
      <c r="M4727">
        <v>0</v>
      </c>
      <c r="N4727">
        <v>0</v>
      </c>
    </row>
    <row r="4728" spans="1:14" x14ac:dyDescent="0.2">
      <c r="A4728" t="s">
        <v>9660</v>
      </c>
      <c r="B4728" t="s">
        <v>91</v>
      </c>
      <c r="C4728" t="s">
        <v>258</v>
      </c>
      <c r="D4728" t="s">
        <v>4937</v>
      </c>
      <c r="E4728">
        <v>3</v>
      </c>
      <c r="F4728">
        <v>2</v>
      </c>
      <c r="G4728">
        <v>1</v>
      </c>
      <c r="H4728">
        <v>0</v>
      </c>
      <c r="I4728">
        <v>0</v>
      </c>
      <c r="J4728">
        <v>0</v>
      </c>
      <c r="K4728">
        <v>0</v>
      </c>
      <c r="L4728">
        <v>0</v>
      </c>
      <c r="M4728">
        <v>0</v>
      </c>
      <c r="N4728">
        <v>0</v>
      </c>
    </row>
    <row r="4729" spans="1:14" x14ac:dyDescent="0.2">
      <c r="A4729" t="s">
        <v>9661</v>
      </c>
      <c r="B4729" t="s">
        <v>91</v>
      </c>
      <c r="C4729" t="s">
        <v>258</v>
      </c>
      <c r="D4729" t="s">
        <v>4939</v>
      </c>
      <c r="E4729">
        <v>0</v>
      </c>
      <c r="F4729">
        <v>0</v>
      </c>
      <c r="G4729">
        <v>0</v>
      </c>
      <c r="H4729">
        <v>0</v>
      </c>
      <c r="I4729">
        <v>0</v>
      </c>
      <c r="J4729">
        <v>3</v>
      </c>
      <c r="K4729">
        <v>0</v>
      </c>
      <c r="L4729">
        <v>0</v>
      </c>
      <c r="M4729">
        <v>0</v>
      </c>
      <c r="N4729">
        <v>0</v>
      </c>
    </row>
    <row r="4730" spans="1:14" x14ac:dyDescent="0.2">
      <c r="A4730" t="s">
        <v>9662</v>
      </c>
      <c r="B4730" t="s">
        <v>91</v>
      </c>
      <c r="C4730" t="s">
        <v>258</v>
      </c>
      <c r="D4730" t="s">
        <v>4941</v>
      </c>
      <c r="E4730">
        <v>3</v>
      </c>
      <c r="F4730">
        <v>2</v>
      </c>
      <c r="G4730">
        <v>1</v>
      </c>
      <c r="H4730">
        <v>0</v>
      </c>
      <c r="I4730">
        <v>0</v>
      </c>
      <c r="J4730">
        <v>0</v>
      </c>
      <c r="K4730">
        <v>0</v>
      </c>
      <c r="L4730">
        <v>0</v>
      </c>
      <c r="M4730">
        <v>0</v>
      </c>
      <c r="N4730">
        <v>0</v>
      </c>
    </row>
    <row r="4731" spans="1:14" x14ac:dyDescent="0.2">
      <c r="A4731" t="s">
        <v>9663</v>
      </c>
      <c r="B4731" t="s">
        <v>91</v>
      </c>
      <c r="C4731" t="s">
        <v>258</v>
      </c>
      <c r="D4731" t="s">
        <v>4943</v>
      </c>
      <c r="E4731">
        <v>0</v>
      </c>
      <c r="F4731">
        <v>0</v>
      </c>
      <c r="G4731">
        <v>0</v>
      </c>
      <c r="H4731">
        <v>0</v>
      </c>
      <c r="I4731">
        <v>0</v>
      </c>
      <c r="J4731">
        <v>3</v>
      </c>
      <c r="K4731">
        <v>0</v>
      </c>
      <c r="L4731">
        <v>0</v>
      </c>
      <c r="M4731">
        <v>0</v>
      </c>
      <c r="N4731">
        <v>0</v>
      </c>
    </row>
    <row r="4732" spans="1:14" x14ac:dyDescent="0.2">
      <c r="A4732" t="s">
        <v>9664</v>
      </c>
      <c r="B4732" t="s">
        <v>91</v>
      </c>
      <c r="C4732" t="s">
        <v>258</v>
      </c>
      <c r="D4732" t="s">
        <v>4925</v>
      </c>
      <c r="E4732">
        <v>0</v>
      </c>
      <c r="F4732">
        <v>0</v>
      </c>
      <c r="G4732">
        <v>0</v>
      </c>
      <c r="H4732">
        <v>0</v>
      </c>
      <c r="I4732">
        <v>0</v>
      </c>
      <c r="J4732">
        <v>0</v>
      </c>
      <c r="K4732">
        <v>3</v>
      </c>
      <c r="L4732">
        <v>3</v>
      </c>
      <c r="M4732">
        <v>0</v>
      </c>
      <c r="N4732">
        <v>0</v>
      </c>
    </row>
    <row r="4733" spans="1:14" x14ac:dyDescent="0.2">
      <c r="A4733" t="s">
        <v>9665</v>
      </c>
      <c r="B4733" t="s">
        <v>91</v>
      </c>
      <c r="C4733" t="s">
        <v>258</v>
      </c>
      <c r="D4733" t="s">
        <v>4927</v>
      </c>
      <c r="E4733">
        <v>0</v>
      </c>
      <c r="F4733">
        <v>0</v>
      </c>
      <c r="G4733">
        <v>0</v>
      </c>
      <c r="H4733">
        <v>0</v>
      </c>
      <c r="I4733">
        <v>0</v>
      </c>
      <c r="J4733">
        <v>0</v>
      </c>
      <c r="K4733">
        <v>3</v>
      </c>
      <c r="L4733">
        <v>3</v>
      </c>
      <c r="M4733">
        <v>0</v>
      </c>
      <c r="N4733">
        <v>0</v>
      </c>
    </row>
    <row r="4734" spans="1:14" x14ac:dyDescent="0.2">
      <c r="A4734" t="s">
        <v>9666</v>
      </c>
      <c r="B4734" t="s">
        <v>91</v>
      </c>
      <c r="C4734" t="s">
        <v>259</v>
      </c>
      <c r="D4734" t="s">
        <v>4929</v>
      </c>
      <c r="E4734">
        <v>1</v>
      </c>
      <c r="F4734">
        <v>1</v>
      </c>
      <c r="G4734">
        <v>0</v>
      </c>
      <c r="H4734">
        <v>0</v>
      </c>
      <c r="I4734">
        <v>0</v>
      </c>
      <c r="J4734">
        <v>0</v>
      </c>
      <c r="K4734">
        <v>0</v>
      </c>
      <c r="L4734">
        <v>0</v>
      </c>
      <c r="M4734">
        <v>0</v>
      </c>
      <c r="N4734">
        <v>0</v>
      </c>
    </row>
    <row r="4735" spans="1:14" x14ac:dyDescent="0.2">
      <c r="A4735" t="s">
        <v>9667</v>
      </c>
      <c r="B4735" t="s">
        <v>91</v>
      </c>
      <c r="C4735" t="s">
        <v>259</v>
      </c>
      <c r="D4735" t="s">
        <v>4931</v>
      </c>
      <c r="E4735">
        <v>1</v>
      </c>
      <c r="F4735">
        <v>0</v>
      </c>
      <c r="G4735">
        <v>1</v>
      </c>
      <c r="H4735">
        <v>0</v>
      </c>
      <c r="I4735">
        <v>0</v>
      </c>
      <c r="J4735">
        <v>0</v>
      </c>
      <c r="K4735">
        <v>0</v>
      </c>
      <c r="L4735">
        <v>0</v>
      </c>
      <c r="M4735">
        <v>0</v>
      </c>
      <c r="N4735">
        <v>0</v>
      </c>
    </row>
    <row r="4736" spans="1:14" x14ac:dyDescent="0.2">
      <c r="A4736" t="s">
        <v>9668</v>
      </c>
      <c r="B4736" t="s">
        <v>91</v>
      </c>
      <c r="C4736" t="s">
        <v>259</v>
      </c>
      <c r="D4736" t="s">
        <v>4933</v>
      </c>
      <c r="E4736">
        <v>0</v>
      </c>
      <c r="F4736">
        <v>0</v>
      </c>
      <c r="G4736">
        <v>0</v>
      </c>
      <c r="H4736">
        <v>0</v>
      </c>
      <c r="I4736">
        <v>0</v>
      </c>
      <c r="J4736">
        <v>1</v>
      </c>
      <c r="K4736">
        <v>0</v>
      </c>
      <c r="L4736">
        <v>0</v>
      </c>
      <c r="M4736">
        <v>0</v>
      </c>
      <c r="N4736">
        <v>0</v>
      </c>
    </row>
    <row r="4737" spans="1:14" x14ac:dyDescent="0.2">
      <c r="A4737" t="s">
        <v>9669</v>
      </c>
      <c r="B4737" t="s">
        <v>91</v>
      </c>
      <c r="C4737" t="s">
        <v>259</v>
      </c>
      <c r="D4737" t="s">
        <v>4935</v>
      </c>
      <c r="E4737">
        <v>1</v>
      </c>
      <c r="F4737">
        <v>0</v>
      </c>
      <c r="G4737">
        <v>1</v>
      </c>
      <c r="H4737">
        <v>0</v>
      </c>
      <c r="I4737">
        <v>0</v>
      </c>
      <c r="J4737">
        <v>0</v>
      </c>
      <c r="K4737">
        <v>0</v>
      </c>
      <c r="L4737">
        <v>0</v>
      </c>
      <c r="M4737">
        <v>0</v>
      </c>
      <c r="N4737">
        <v>0</v>
      </c>
    </row>
    <row r="4738" spans="1:14" x14ac:dyDescent="0.2">
      <c r="A4738" t="s">
        <v>9670</v>
      </c>
      <c r="B4738" t="s">
        <v>91</v>
      </c>
      <c r="C4738" t="s">
        <v>259</v>
      </c>
      <c r="D4738" t="s">
        <v>4937</v>
      </c>
      <c r="E4738">
        <v>1</v>
      </c>
      <c r="F4738">
        <v>0</v>
      </c>
      <c r="G4738">
        <v>1</v>
      </c>
      <c r="H4738">
        <v>0</v>
      </c>
      <c r="I4738">
        <v>0</v>
      </c>
      <c r="J4738">
        <v>0</v>
      </c>
      <c r="K4738">
        <v>0</v>
      </c>
      <c r="L4738">
        <v>0</v>
      </c>
      <c r="M4738">
        <v>0</v>
      </c>
      <c r="N4738">
        <v>0</v>
      </c>
    </row>
    <row r="4739" spans="1:14" x14ac:dyDescent="0.2">
      <c r="A4739" t="s">
        <v>9671</v>
      </c>
      <c r="B4739" t="s">
        <v>91</v>
      </c>
      <c r="C4739" t="s">
        <v>259</v>
      </c>
      <c r="D4739" t="s">
        <v>4939</v>
      </c>
      <c r="E4739">
        <v>0</v>
      </c>
      <c r="F4739">
        <v>0</v>
      </c>
      <c r="G4739">
        <v>0</v>
      </c>
      <c r="H4739">
        <v>0</v>
      </c>
      <c r="I4739">
        <v>0</v>
      </c>
      <c r="J4739">
        <v>1</v>
      </c>
      <c r="K4739">
        <v>0</v>
      </c>
      <c r="L4739">
        <v>0</v>
      </c>
      <c r="M4739">
        <v>0</v>
      </c>
      <c r="N4739">
        <v>0</v>
      </c>
    </row>
    <row r="4740" spans="1:14" x14ac:dyDescent="0.2">
      <c r="A4740" t="s">
        <v>9672</v>
      </c>
      <c r="B4740" t="s">
        <v>91</v>
      </c>
      <c r="C4740" t="s">
        <v>259</v>
      </c>
      <c r="D4740" t="s">
        <v>4941</v>
      </c>
      <c r="E4740">
        <v>1</v>
      </c>
      <c r="F4740">
        <v>0</v>
      </c>
      <c r="G4740">
        <v>1</v>
      </c>
      <c r="H4740">
        <v>0</v>
      </c>
      <c r="I4740">
        <v>0</v>
      </c>
      <c r="J4740">
        <v>0</v>
      </c>
      <c r="K4740">
        <v>0</v>
      </c>
      <c r="L4740">
        <v>0</v>
      </c>
      <c r="M4740">
        <v>0</v>
      </c>
      <c r="N4740">
        <v>0</v>
      </c>
    </row>
    <row r="4741" spans="1:14" x14ac:dyDescent="0.2">
      <c r="A4741" t="s">
        <v>9673</v>
      </c>
      <c r="B4741" t="s">
        <v>91</v>
      </c>
      <c r="C4741" t="s">
        <v>259</v>
      </c>
      <c r="D4741" t="s">
        <v>4943</v>
      </c>
      <c r="E4741">
        <v>0</v>
      </c>
      <c r="F4741">
        <v>0</v>
      </c>
      <c r="G4741">
        <v>0</v>
      </c>
      <c r="H4741">
        <v>0</v>
      </c>
      <c r="I4741">
        <v>0</v>
      </c>
      <c r="J4741">
        <v>1</v>
      </c>
      <c r="K4741">
        <v>0</v>
      </c>
      <c r="L4741">
        <v>0</v>
      </c>
      <c r="M4741">
        <v>0</v>
      </c>
      <c r="N4741">
        <v>0</v>
      </c>
    </row>
    <row r="4742" spans="1:14" x14ac:dyDescent="0.2">
      <c r="A4742" t="s">
        <v>9674</v>
      </c>
      <c r="B4742" t="s">
        <v>91</v>
      </c>
      <c r="C4742" t="s">
        <v>259</v>
      </c>
      <c r="D4742" t="s">
        <v>4925</v>
      </c>
      <c r="E4742">
        <v>0</v>
      </c>
      <c r="F4742">
        <v>0</v>
      </c>
      <c r="G4742">
        <v>0</v>
      </c>
      <c r="H4742">
        <v>0</v>
      </c>
      <c r="I4742">
        <v>0</v>
      </c>
      <c r="J4742">
        <v>0</v>
      </c>
      <c r="K4742">
        <v>0</v>
      </c>
      <c r="L4742">
        <v>0</v>
      </c>
      <c r="M4742">
        <v>0</v>
      </c>
      <c r="N4742">
        <v>0</v>
      </c>
    </row>
    <row r="4743" spans="1:14" x14ac:dyDescent="0.2">
      <c r="A4743" t="s">
        <v>9675</v>
      </c>
      <c r="B4743" t="s">
        <v>91</v>
      </c>
      <c r="C4743" t="s">
        <v>259</v>
      </c>
      <c r="D4743" t="s">
        <v>4927</v>
      </c>
      <c r="E4743">
        <v>0</v>
      </c>
      <c r="F4743">
        <v>0</v>
      </c>
      <c r="G4743">
        <v>0</v>
      </c>
      <c r="H4743">
        <v>0</v>
      </c>
      <c r="I4743">
        <v>0</v>
      </c>
      <c r="J4743">
        <v>0</v>
      </c>
      <c r="K4743">
        <v>0</v>
      </c>
      <c r="L4743">
        <v>0</v>
      </c>
      <c r="M4743">
        <v>0</v>
      </c>
      <c r="N4743">
        <v>0</v>
      </c>
    </row>
    <row r="4744" spans="1:14" x14ac:dyDescent="0.2">
      <c r="A4744" t="s">
        <v>9676</v>
      </c>
      <c r="B4744" t="s">
        <v>89</v>
      </c>
      <c r="C4744" t="s">
        <v>107</v>
      </c>
      <c r="D4744" t="s">
        <v>4929</v>
      </c>
      <c r="E4744">
        <v>41</v>
      </c>
      <c r="F4744">
        <v>6</v>
      </c>
      <c r="G4744">
        <v>32</v>
      </c>
      <c r="H4744">
        <v>2</v>
      </c>
      <c r="I4744">
        <v>1</v>
      </c>
      <c r="J4744">
        <v>13</v>
      </c>
      <c r="K4744">
        <v>0</v>
      </c>
      <c r="L4744">
        <v>0</v>
      </c>
      <c r="M4744">
        <v>0</v>
      </c>
      <c r="N4744">
        <v>0</v>
      </c>
    </row>
    <row r="4745" spans="1:14" x14ac:dyDescent="0.2">
      <c r="A4745" t="s">
        <v>9677</v>
      </c>
      <c r="B4745" t="s">
        <v>89</v>
      </c>
      <c r="C4745" t="s">
        <v>107</v>
      </c>
      <c r="D4745" t="s">
        <v>4931</v>
      </c>
      <c r="E4745">
        <v>54</v>
      </c>
      <c r="F4745">
        <v>5</v>
      </c>
      <c r="G4745">
        <v>46</v>
      </c>
      <c r="H4745">
        <v>2</v>
      </c>
      <c r="I4745">
        <v>1</v>
      </c>
      <c r="J4745">
        <v>0</v>
      </c>
      <c r="K4745">
        <v>0</v>
      </c>
      <c r="L4745">
        <v>0</v>
      </c>
      <c r="M4745">
        <v>0</v>
      </c>
      <c r="N4745">
        <v>0</v>
      </c>
    </row>
    <row r="4746" spans="1:14" x14ac:dyDescent="0.2">
      <c r="A4746" t="s">
        <v>9678</v>
      </c>
      <c r="B4746" t="s">
        <v>89</v>
      </c>
      <c r="C4746" t="s">
        <v>107</v>
      </c>
      <c r="D4746" t="s">
        <v>4933</v>
      </c>
      <c r="E4746">
        <v>13</v>
      </c>
      <c r="F4746">
        <v>1</v>
      </c>
      <c r="G4746">
        <v>12</v>
      </c>
      <c r="H4746">
        <v>0</v>
      </c>
      <c r="I4746">
        <v>0</v>
      </c>
      <c r="J4746">
        <v>41</v>
      </c>
      <c r="K4746">
        <v>0</v>
      </c>
      <c r="L4746">
        <v>0</v>
      </c>
      <c r="M4746">
        <v>0</v>
      </c>
      <c r="N4746">
        <v>0</v>
      </c>
    </row>
    <row r="4747" spans="1:14" x14ac:dyDescent="0.2">
      <c r="A4747" t="s">
        <v>9679</v>
      </c>
      <c r="B4747" t="s">
        <v>89</v>
      </c>
      <c r="C4747" t="s">
        <v>107</v>
      </c>
      <c r="D4747" t="s">
        <v>4935</v>
      </c>
      <c r="E4747">
        <v>54</v>
      </c>
      <c r="F4747">
        <v>5</v>
      </c>
      <c r="G4747">
        <v>46</v>
      </c>
      <c r="H4747">
        <v>2</v>
      </c>
      <c r="I4747">
        <v>1</v>
      </c>
      <c r="J4747">
        <v>0</v>
      </c>
      <c r="K4747">
        <v>0</v>
      </c>
      <c r="L4747">
        <v>0</v>
      </c>
      <c r="M4747">
        <v>0</v>
      </c>
      <c r="N4747">
        <v>0</v>
      </c>
    </row>
    <row r="4748" spans="1:14" x14ac:dyDescent="0.2">
      <c r="A4748" t="s">
        <v>9680</v>
      </c>
      <c r="B4748" t="s">
        <v>89</v>
      </c>
      <c r="C4748" t="s">
        <v>107</v>
      </c>
      <c r="D4748" t="s">
        <v>4937</v>
      </c>
      <c r="E4748">
        <v>41</v>
      </c>
      <c r="F4748">
        <v>6</v>
      </c>
      <c r="G4748">
        <v>32</v>
      </c>
      <c r="H4748">
        <v>2</v>
      </c>
      <c r="I4748">
        <v>1</v>
      </c>
      <c r="J4748">
        <v>13</v>
      </c>
      <c r="K4748">
        <v>0</v>
      </c>
      <c r="L4748">
        <v>0</v>
      </c>
      <c r="M4748">
        <v>0</v>
      </c>
      <c r="N4748">
        <v>0</v>
      </c>
    </row>
    <row r="4749" spans="1:14" x14ac:dyDescent="0.2">
      <c r="A4749" t="s">
        <v>9681</v>
      </c>
      <c r="B4749" t="s">
        <v>89</v>
      </c>
      <c r="C4749" t="s">
        <v>107</v>
      </c>
      <c r="D4749" t="s">
        <v>4939</v>
      </c>
      <c r="E4749">
        <v>13</v>
      </c>
      <c r="F4749">
        <v>1</v>
      </c>
      <c r="G4749">
        <v>12</v>
      </c>
      <c r="H4749">
        <v>0</v>
      </c>
      <c r="I4749">
        <v>0</v>
      </c>
      <c r="J4749">
        <v>41</v>
      </c>
      <c r="K4749">
        <v>0</v>
      </c>
      <c r="L4749">
        <v>0</v>
      </c>
      <c r="M4749">
        <v>0</v>
      </c>
      <c r="N4749">
        <v>0</v>
      </c>
    </row>
    <row r="4750" spans="1:14" x14ac:dyDescent="0.2">
      <c r="A4750" t="s">
        <v>9682</v>
      </c>
      <c r="B4750" t="s">
        <v>89</v>
      </c>
      <c r="C4750" t="s">
        <v>107</v>
      </c>
      <c r="D4750" t="s">
        <v>4941</v>
      </c>
      <c r="E4750">
        <v>41</v>
      </c>
      <c r="F4750">
        <v>4</v>
      </c>
      <c r="G4750">
        <v>34</v>
      </c>
      <c r="H4750">
        <v>2</v>
      </c>
      <c r="I4750">
        <v>1</v>
      </c>
      <c r="J4750">
        <v>13</v>
      </c>
      <c r="K4750">
        <v>0</v>
      </c>
      <c r="L4750">
        <v>0</v>
      </c>
      <c r="M4750">
        <v>0</v>
      </c>
      <c r="N4750">
        <v>0</v>
      </c>
    </row>
    <row r="4751" spans="1:14" x14ac:dyDescent="0.2">
      <c r="A4751" t="s">
        <v>9683</v>
      </c>
      <c r="B4751" t="s">
        <v>89</v>
      </c>
      <c r="C4751" t="s">
        <v>107</v>
      </c>
      <c r="D4751" t="s">
        <v>4943</v>
      </c>
      <c r="E4751">
        <v>13</v>
      </c>
      <c r="F4751">
        <v>0</v>
      </c>
      <c r="G4751">
        <v>13</v>
      </c>
      <c r="H4751">
        <v>0</v>
      </c>
      <c r="I4751">
        <v>0</v>
      </c>
      <c r="J4751">
        <v>41</v>
      </c>
      <c r="K4751">
        <v>0</v>
      </c>
      <c r="L4751">
        <v>0</v>
      </c>
      <c r="M4751">
        <v>0</v>
      </c>
      <c r="N4751">
        <v>0</v>
      </c>
    </row>
    <row r="4752" spans="1:14" x14ac:dyDescent="0.2">
      <c r="A4752" t="s">
        <v>9684</v>
      </c>
      <c r="B4752" t="s">
        <v>89</v>
      </c>
      <c r="C4752" t="s">
        <v>107</v>
      </c>
      <c r="D4752" t="s">
        <v>4925</v>
      </c>
      <c r="E4752">
        <v>0</v>
      </c>
      <c r="F4752">
        <v>0</v>
      </c>
      <c r="G4752">
        <v>0</v>
      </c>
      <c r="H4752">
        <v>0</v>
      </c>
      <c r="I4752">
        <v>0</v>
      </c>
      <c r="J4752">
        <v>0</v>
      </c>
      <c r="K4752">
        <v>37</v>
      </c>
      <c r="L4752">
        <v>36</v>
      </c>
      <c r="M4752">
        <v>0</v>
      </c>
      <c r="N4752">
        <v>1</v>
      </c>
    </row>
    <row r="4753" spans="1:14" x14ac:dyDescent="0.2">
      <c r="A4753" t="s">
        <v>9685</v>
      </c>
      <c r="B4753" t="s">
        <v>89</v>
      </c>
      <c r="C4753" t="s">
        <v>107</v>
      </c>
      <c r="D4753" t="s">
        <v>4927</v>
      </c>
      <c r="E4753">
        <v>0</v>
      </c>
      <c r="F4753">
        <v>0</v>
      </c>
      <c r="G4753">
        <v>0</v>
      </c>
      <c r="H4753">
        <v>0</v>
      </c>
      <c r="I4753">
        <v>0</v>
      </c>
      <c r="J4753">
        <v>0</v>
      </c>
      <c r="K4753">
        <v>25</v>
      </c>
      <c r="L4753">
        <v>24</v>
      </c>
      <c r="M4753">
        <v>0</v>
      </c>
      <c r="N4753">
        <v>1</v>
      </c>
    </row>
    <row r="4754" spans="1:14" x14ac:dyDescent="0.2">
      <c r="A4754" t="s">
        <v>9686</v>
      </c>
      <c r="B4754" t="s">
        <v>89</v>
      </c>
      <c r="C4754" t="s">
        <v>108</v>
      </c>
      <c r="D4754" t="s">
        <v>4929</v>
      </c>
      <c r="E4754">
        <v>94</v>
      </c>
      <c r="F4754">
        <v>21</v>
      </c>
      <c r="G4754">
        <v>70</v>
      </c>
      <c r="H4754">
        <v>2</v>
      </c>
      <c r="I4754">
        <v>1</v>
      </c>
      <c r="J4754">
        <v>21</v>
      </c>
      <c r="K4754">
        <v>0</v>
      </c>
      <c r="L4754">
        <v>0</v>
      </c>
      <c r="M4754">
        <v>0</v>
      </c>
      <c r="N4754">
        <v>0</v>
      </c>
    </row>
    <row r="4755" spans="1:14" x14ac:dyDescent="0.2">
      <c r="A4755" t="s">
        <v>9687</v>
      </c>
      <c r="B4755" t="s">
        <v>89</v>
      </c>
      <c r="C4755" t="s">
        <v>108</v>
      </c>
      <c r="D4755" t="s">
        <v>4931</v>
      </c>
      <c r="E4755">
        <v>115</v>
      </c>
      <c r="F4755">
        <v>19</v>
      </c>
      <c r="G4755">
        <v>93</v>
      </c>
      <c r="H4755">
        <v>1</v>
      </c>
      <c r="I4755">
        <v>2</v>
      </c>
      <c r="J4755">
        <v>0</v>
      </c>
      <c r="K4755">
        <v>0</v>
      </c>
      <c r="L4755">
        <v>0</v>
      </c>
      <c r="M4755">
        <v>0</v>
      </c>
      <c r="N4755">
        <v>0</v>
      </c>
    </row>
    <row r="4756" spans="1:14" x14ac:dyDescent="0.2">
      <c r="A4756" t="s">
        <v>9688</v>
      </c>
      <c r="B4756" t="s">
        <v>89</v>
      </c>
      <c r="C4756" t="s">
        <v>108</v>
      </c>
      <c r="D4756" t="s">
        <v>4933</v>
      </c>
      <c r="E4756">
        <v>20</v>
      </c>
      <c r="F4756">
        <v>3</v>
      </c>
      <c r="G4756">
        <v>17</v>
      </c>
      <c r="H4756">
        <v>0</v>
      </c>
      <c r="I4756">
        <v>0</v>
      </c>
      <c r="J4756">
        <v>95</v>
      </c>
      <c r="K4756">
        <v>0</v>
      </c>
      <c r="L4756">
        <v>0</v>
      </c>
      <c r="M4756">
        <v>0</v>
      </c>
      <c r="N4756">
        <v>0</v>
      </c>
    </row>
    <row r="4757" spans="1:14" x14ac:dyDescent="0.2">
      <c r="A4757" t="s">
        <v>9689</v>
      </c>
      <c r="B4757" t="s">
        <v>89</v>
      </c>
      <c r="C4757" t="s">
        <v>108</v>
      </c>
      <c r="D4757" t="s">
        <v>4935</v>
      </c>
      <c r="E4757">
        <v>115</v>
      </c>
      <c r="F4757">
        <v>19</v>
      </c>
      <c r="G4757">
        <v>93</v>
      </c>
      <c r="H4757">
        <v>1</v>
      </c>
      <c r="I4757">
        <v>2</v>
      </c>
      <c r="J4757">
        <v>0</v>
      </c>
      <c r="K4757">
        <v>0</v>
      </c>
      <c r="L4757">
        <v>0</v>
      </c>
      <c r="M4757">
        <v>0</v>
      </c>
      <c r="N4757">
        <v>0</v>
      </c>
    </row>
    <row r="4758" spans="1:14" x14ac:dyDescent="0.2">
      <c r="A4758" t="s">
        <v>9690</v>
      </c>
      <c r="B4758" t="s">
        <v>89</v>
      </c>
      <c r="C4758" t="s">
        <v>108</v>
      </c>
      <c r="D4758" t="s">
        <v>4937</v>
      </c>
      <c r="E4758">
        <v>94</v>
      </c>
      <c r="F4758">
        <v>19</v>
      </c>
      <c r="G4758">
        <v>72</v>
      </c>
      <c r="H4758">
        <v>1</v>
      </c>
      <c r="I4758">
        <v>2</v>
      </c>
      <c r="J4758">
        <v>21</v>
      </c>
      <c r="K4758">
        <v>0</v>
      </c>
      <c r="L4758">
        <v>0</v>
      </c>
      <c r="M4758">
        <v>0</v>
      </c>
      <c r="N4758">
        <v>0</v>
      </c>
    </row>
    <row r="4759" spans="1:14" x14ac:dyDescent="0.2">
      <c r="A4759" t="s">
        <v>9691</v>
      </c>
      <c r="B4759" t="s">
        <v>89</v>
      </c>
      <c r="C4759" t="s">
        <v>108</v>
      </c>
      <c r="D4759" t="s">
        <v>4939</v>
      </c>
      <c r="E4759">
        <v>21</v>
      </c>
      <c r="F4759">
        <v>4</v>
      </c>
      <c r="G4759">
        <v>17</v>
      </c>
      <c r="H4759">
        <v>0</v>
      </c>
      <c r="I4759">
        <v>0</v>
      </c>
      <c r="J4759">
        <v>94</v>
      </c>
      <c r="K4759">
        <v>0</v>
      </c>
      <c r="L4759">
        <v>0</v>
      </c>
      <c r="M4759">
        <v>0</v>
      </c>
      <c r="N4759">
        <v>0</v>
      </c>
    </row>
    <row r="4760" spans="1:14" x14ac:dyDescent="0.2">
      <c r="A4760" t="s">
        <v>9692</v>
      </c>
      <c r="B4760" t="s">
        <v>89</v>
      </c>
      <c r="C4760" t="s">
        <v>108</v>
      </c>
      <c r="D4760" t="s">
        <v>4941</v>
      </c>
      <c r="E4760">
        <v>94</v>
      </c>
      <c r="F4760">
        <v>17</v>
      </c>
      <c r="G4760">
        <v>74</v>
      </c>
      <c r="H4760">
        <v>2</v>
      </c>
      <c r="I4760">
        <v>1</v>
      </c>
      <c r="J4760">
        <v>21</v>
      </c>
      <c r="K4760">
        <v>0</v>
      </c>
      <c r="L4760">
        <v>0</v>
      </c>
      <c r="M4760">
        <v>0</v>
      </c>
      <c r="N4760">
        <v>0</v>
      </c>
    </row>
    <row r="4761" spans="1:14" x14ac:dyDescent="0.2">
      <c r="A4761" t="s">
        <v>9693</v>
      </c>
      <c r="B4761" t="s">
        <v>89</v>
      </c>
      <c r="C4761" t="s">
        <v>108</v>
      </c>
      <c r="D4761" t="s">
        <v>4943</v>
      </c>
      <c r="E4761">
        <v>21</v>
      </c>
      <c r="F4761">
        <v>3</v>
      </c>
      <c r="G4761">
        <v>18</v>
      </c>
      <c r="H4761">
        <v>0</v>
      </c>
      <c r="I4761">
        <v>0</v>
      </c>
      <c r="J4761">
        <v>94</v>
      </c>
      <c r="K4761">
        <v>0</v>
      </c>
      <c r="L4761">
        <v>0</v>
      </c>
      <c r="M4761">
        <v>0</v>
      </c>
      <c r="N4761">
        <v>0</v>
      </c>
    </row>
    <row r="4762" spans="1:14" x14ac:dyDescent="0.2">
      <c r="A4762" t="s">
        <v>9694</v>
      </c>
      <c r="B4762" t="s">
        <v>89</v>
      </c>
      <c r="C4762" t="s">
        <v>108</v>
      </c>
      <c r="D4762" t="s">
        <v>4925</v>
      </c>
      <c r="E4762">
        <v>0</v>
      </c>
      <c r="F4762">
        <v>0</v>
      </c>
      <c r="G4762">
        <v>0</v>
      </c>
      <c r="H4762">
        <v>0</v>
      </c>
      <c r="I4762">
        <v>0</v>
      </c>
      <c r="J4762">
        <v>0</v>
      </c>
      <c r="K4762">
        <v>61</v>
      </c>
      <c r="L4762">
        <v>59</v>
      </c>
      <c r="M4762">
        <v>1</v>
      </c>
      <c r="N4762">
        <v>1</v>
      </c>
    </row>
    <row r="4763" spans="1:14" x14ac:dyDescent="0.2">
      <c r="A4763" t="s">
        <v>9695</v>
      </c>
      <c r="B4763" t="s">
        <v>89</v>
      </c>
      <c r="C4763" t="s">
        <v>108</v>
      </c>
      <c r="D4763" t="s">
        <v>4927</v>
      </c>
      <c r="E4763">
        <v>0</v>
      </c>
      <c r="F4763">
        <v>0</v>
      </c>
      <c r="G4763">
        <v>0</v>
      </c>
      <c r="H4763">
        <v>0</v>
      </c>
      <c r="I4763">
        <v>0</v>
      </c>
      <c r="J4763">
        <v>0</v>
      </c>
      <c r="K4763">
        <v>44</v>
      </c>
      <c r="L4763">
        <v>42</v>
      </c>
      <c r="M4763">
        <v>1</v>
      </c>
      <c r="N4763">
        <v>1</v>
      </c>
    </row>
    <row r="4764" spans="1:14" x14ac:dyDescent="0.2">
      <c r="A4764" t="s">
        <v>9696</v>
      </c>
      <c r="B4764" t="s">
        <v>89</v>
      </c>
      <c r="C4764" t="s">
        <v>109</v>
      </c>
      <c r="D4764" t="s">
        <v>4929</v>
      </c>
      <c r="E4764">
        <v>35</v>
      </c>
      <c r="F4764">
        <v>9</v>
      </c>
      <c r="G4764">
        <v>25</v>
      </c>
      <c r="H4764">
        <v>1</v>
      </c>
      <c r="I4764">
        <v>0</v>
      </c>
      <c r="J4764">
        <v>18</v>
      </c>
      <c r="K4764">
        <v>0</v>
      </c>
      <c r="L4764">
        <v>0</v>
      </c>
      <c r="M4764">
        <v>0</v>
      </c>
      <c r="N4764">
        <v>0</v>
      </c>
    </row>
    <row r="4765" spans="1:14" x14ac:dyDescent="0.2">
      <c r="A4765" t="s">
        <v>9697</v>
      </c>
      <c r="B4765" t="s">
        <v>89</v>
      </c>
      <c r="C4765" t="s">
        <v>109</v>
      </c>
      <c r="D4765" t="s">
        <v>4931</v>
      </c>
      <c r="E4765">
        <v>53</v>
      </c>
      <c r="F4765">
        <v>15</v>
      </c>
      <c r="G4765">
        <v>37</v>
      </c>
      <c r="H4765">
        <v>1</v>
      </c>
      <c r="I4765">
        <v>0</v>
      </c>
      <c r="J4765">
        <v>0</v>
      </c>
      <c r="K4765">
        <v>0</v>
      </c>
      <c r="L4765">
        <v>0</v>
      </c>
      <c r="M4765">
        <v>0</v>
      </c>
      <c r="N4765">
        <v>0</v>
      </c>
    </row>
    <row r="4766" spans="1:14" x14ac:dyDescent="0.2">
      <c r="A4766" t="s">
        <v>9698</v>
      </c>
      <c r="B4766" t="s">
        <v>89</v>
      </c>
      <c r="C4766" t="s">
        <v>109</v>
      </c>
      <c r="D4766" t="s">
        <v>4933</v>
      </c>
      <c r="E4766">
        <v>18</v>
      </c>
      <c r="F4766">
        <v>7</v>
      </c>
      <c r="G4766">
        <v>11</v>
      </c>
      <c r="H4766">
        <v>0</v>
      </c>
      <c r="I4766">
        <v>0</v>
      </c>
      <c r="J4766">
        <v>35</v>
      </c>
      <c r="K4766">
        <v>0</v>
      </c>
      <c r="L4766">
        <v>0</v>
      </c>
      <c r="M4766">
        <v>0</v>
      </c>
      <c r="N4766">
        <v>0</v>
      </c>
    </row>
    <row r="4767" spans="1:14" x14ac:dyDescent="0.2">
      <c r="A4767" t="s">
        <v>9699</v>
      </c>
      <c r="B4767" t="s">
        <v>89</v>
      </c>
      <c r="C4767" t="s">
        <v>109</v>
      </c>
      <c r="D4767" t="s">
        <v>4935</v>
      </c>
      <c r="E4767">
        <v>53</v>
      </c>
      <c r="F4767">
        <v>15</v>
      </c>
      <c r="G4767">
        <v>37</v>
      </c>
      <c r="H4767">
        <v>1</v>
      </c>
      <c r="I4767">
        <v>0</v>
      </c>
      <c r="J4767">
        <v>0</v>
      </c>
      <c r="K4767">
        <v>0</v>
      </c>
      <c r="L4767">
        <v>0</v>
      </c>
      <c r="M4767">
        <v>0</v>
      </c>
      <c r="N4767">
        <v>0</v>
      </c>
    </row>
    <row r="4768" spans="1:14" x14ac:dyDescent="0.2">
      <c r="A4768" t="s">
        <v>9700</v>
      </c>
      <c r="B4768" t="s">
        <v>89</v>
      </c>
      <c r="C4768" t="s">
        <v>109</v>
      </c>
      <c r="D4768" t="s">
        <v>4937</v>
      </c>
      <c r="E4768">
        <v>35</v>
      </c>
      <c r="F4768">
        <v>8</v>
      </c>
      <c r="G4768">
        <v>26</v>
      </c>
      <c r="H4768">
        <v>1</v>
      </c>
      <c r="I4768">
        <v>0</v>
      </c>
      <c r="J4768">
        <v>18</v>
      </c>
      <c r="K4768">
        <v>0</v>
      </c>
      <c r="L4768">
        <v>0</v>
      </c>
      <c r="M4768">
        <v>0</v>
      </c>
      <c r="N4768">
        <v>0</v>
      </c>
    </row>
    <row r="4769" spans="1:14" x14ac:dyDescent="0.2">
      <c r="A4769" t="s">
        <v>9701</v>
      </c>
      <c r="B4769" t="s">
        <v>89</v>
      </c>
      <c r="C4769" t="s">
        <v>109</v>
      </c>
      <c r="D4769" t="s">
        <v>4939</v>
      </c>
      <c r="E4769">
        <v>18</v>
      </c>
      <c r="F4769">
        <v>8</v>
      </c>
      <c r="G4769">
        <v>10</v>
      </c>
      <c r="H4769">
        <v>0</v>
      </c>
      <c r="I4769">
        <v>0</v>
      </c>
      <c r="J4769">
        <v>35</v>
      </c>
      <c r="K4769">
        <v>0</v>
      </c>
      <c r="L4769">
        <v>0</v>
      </c>
      <c r="M4769">
        <v>0</v>
      </c>
      <c r="N4769">
        <v>0</v>
      </c>
    </row>
    <row r="4770" spans="1:14" x14ac:dyDescent="0.2">
      <c r="A4770" t="s">
        <v>9702</v>
      </c>
      <c r="B4770" t="s">
        <v>89</v>
      </c>
      <c r="C4770" t="s">
        <v>109</v>
      </c>
      <c r="D4770" t="s">
        <v>4941</v>
      </c>
      <c r="E4770">
        <v>35</v>
      </c>
      <c r="F4770">
        <v>8</v>
      </c>
      <c r="G4770">
        <v>26</v>
      </c>
      <c r="H4770">
        <v>1</v>
      </c>
      <c r="I4770">
        <v>0</v>
      </c>
      <c r="J4770">
        <v>18</v>
      </c>
      <c r="K4770">
        <v>0</v>
      </c>
      <c r="L4770">
        <v>0</v>
      </c>
      <c r="M4770">
        <v>0</v>
      </c>
      <c r="N4770">
        <v>0</v>
      </c>
    </row>
    <row r="4771" spans="1:14" x14ac:dyDescent="0.2">
      <c r="A4771" t="s">
        <v>9703</v>
      </c>
      <c r="B4771" t="s">
        <v>89</v>
      </c>
      <c r="C4771" t="s">
        <v>109</v>
      </c>
      <c r="D4771" t="s">
        <v>4943</v>
      </c>
      <c r="E4771">
        <v>18</v>
      </c>
      <c r="F4771">
        <v>7</v>
      </c>
      <c r="G4771">
        <v>11</v>
      </c>
      <c r="H4771">
        <v>0</v>
      </c>
      <c r="I4771">
        <v>0</v>
      </c>
      <c r="J4771">
        <v>35</v>
      </c>
      <c r="K4771">
        <v>0</v>
      </c>
      <c r="L4771">
        <v>0</v>
      </c>
      <c r="M4771">
        <v>0</v>
      </c>
      <c r="N4771">
        <v>0</v>
      </c>
    </row>
    <row r="4772" spans="1:14" x14ac:dyDescent="0.2">
      <c r="A4772" t="s">
        <v>9704</v>
      </c>
      <c r="B4772" t="s">
        <v>89</v>
      </c>
      <c r="C4772" t="s">
        <v>109</v>
      </c>
      <c r="D4772" t="s">
        <v>4925</v>
      </c>
      <c r="E4772">
        <v>0</v>
      </c>
      <c r="F4772">
        <v>0</v>
      </c>
      <c r="G4772">
        <v>0</v>
      </c>
      <c r="H4772">
        <v>0</v>
      </c>
      <c r="I4772">
        <v>0</v>
      </c>
      <c r="J4772">
        <v>0</v>
      </c>
      <c r="K4772">
        <v>39</v>
      </c>
      <c r="L4772">
        <v>39</v>
      </c>
      <c r="M4772">
        <v>0</v>
      </c>
      <c r="N4772">
        <v>0</v>
      </c>
    </row>
    <row r="4773" spans="1:14" x14ac:dyDescent="0.2">
      <c r="A4773" t="s">
        <v>9705</v>
      </c>
      <c r="B4773" t="s">
        <v>89</v>
      </c>
      <c r="C4773" t="s">
        <v>109</v>
      </c>
      <c r="D4773" t="s">
        <v>4927</v>
      </c>
      <c r="E4773">
        <v>0</v>
      </c>
      <c r="F4773">
        <v>0</v>
      </c>
      <c r="G4773">
        <v>0</v>
      </c>
      <c r="H4773">
        <v>0</v>
      </c>
      <c r="I4773">
        <v>0</v>
      </c>
      <c r="J4773">
        <v>0</v>
      </c>
      <c r="K4773">
        <v>30</v>
      </c>
      <c r="L4773">
        <v>30</v>
      </c>
      <c r="M4773">
        <v>0</v>
      </c>
      <c r="N4773">
        <v>0</v>
      </c>
    </row>
    <row r="4774" spans="1:14" x14ac:dyDescent="0.2">
      <c r="A4774" t="s">
        <v>9706</v>
      </c>
      <c r="B4774" t="s">
        <v>89</v>
      </c>
      <c r="C4774" t="s">
        <v>110</v>
      </c>
      <c r="D4774" t="s">
        <v>4929</v>
      </c>
      <c r="E4774">
        <v>50</v>
      </c>
      <c r="F4774">
        <v>13</v>
      </c>
      <c r="G4774">
        <v>36</v>
      </c>
      <c r="H4774">
        <v>1</v>
      </c>
      <c r="I4774">
        <v>0</v>
      </c>
      <c r="J4774">
        <v>8</v>
      </c>
      <c r="K4774">
        <v>0</v>
      </c>
      <c r="L4774">
        <v>0</v>
      </c>
      <c r="M4774">
        <v>0</v>
      </c>
      <c r="N4774">
        <v>0</v>
      </c>
    </row>
    <row r="4775" spans="1:14" x14ac:dyDescent="0.2">
      <c r="A4775" t="s">
        <v>9707</v>
      </c>
      <c r="B4775" t="s">
        <v>89</v>
      </c>
      <c r="C4775" t="s">
        <v>110</v>
      </c>
      <c r="D4775" t="s">
        <v>4931</v>
      </c>
      <c r="E4775">
        <v>58</v>
      </c>
      <c r="F4775">
        <v>10</v>
      </c>
      <c r="G4775">
        <v>47</v>
      </c>
      <c r="H4775">
        <v>1</v>
      </c>
      <c r="I4775">
        <v>0</v>
      </c>
      <c r="J4775">
        <v>0</v>
      </c>
      <c r="K4775">
        <v>0</v>
      </c>
      <c r="L4775">
        <v>0</v>
      </c>
      <c r="M4775">
        <v>0</v>
      </c>
      <c r="N4775">
        <v>0</v>
      </c>
    </row>
    <row r="4776" spans="1:14" x14ac:dyDescent="0.2">
      <c r="A4776" t="s">
        <v>9708</v>
      </c>
      <c r="B4776" t="s">
        <v>89</v>
      </c>
      <c r="C4776" t="s">
        <v>110</v>
      </c>
      <c r="D4776" t="s">
        <v>4933</v>
      </c>
      <c r="E4776">
        <v>8</v>
      </c>
      <c r="F4776">
        <v>0</v>
      </c>
      <c r="G4776">
        <v>8</v>
      </c>
      <c r="H4776">
        <v>0</v>
      </c>
      <c r="I4776">
        <v>0</v>
      </c>
      <c r="J4776">
        <v>50</v>
      </c>
      <c r="K4776">
        <v>0</v>
      </c>
      <c r="L4776">
        <v>0</v>
      </c>
      <c r="M4776">
        <v>0</v>
      </c>
      <c r="N4776">
        <v>0</v>
      </c>
    </row>
    <row r="4777" spans="1:14" x14ac:dyDescent="0.2">
      <c r="A4777" t="s">
        <v>9709</v>
      </c>
      <c r="B4777" t="s">
        <v>89</v>
      </c>
      <c r="C4777" t="s">
        <v>110</v>
      </c>
      <c r="D4777" t="s">
        <v>4935</v>
      </c>
      <c r="E4777">
        <v>58</v>
      </c>
      <c r="F4777">
        <v>10</v>
      </c>
      <c r="G4777">
        <v>47</v>
      </c>
      <c r="H4777">
        <v>1</v>
      </c>
      <c r="I4777">
        <v>0</v>
      </c>
      <c r="J4777">
        <v>0</v>
      </c>
      <c r="K4777">
        <v>0</v>
      </c>
      <c r="L4777">
        <v>0</v>
      </c>
      <c r="M4777">
        <v>0</v>
      </c>
      <c r="N4777">
        <v>0</v>
      </c>
    </row>
    <row r="4778" spans="1:14" x14ac:dyDescent="0.2">
      <c r="A4778" t="s">
        <v>9710</v>
      </c>
      <c r="B4778" t="s">
        <v>89</v>
      </c>
      <c r="C4778" t="s">
        <v>110</v>
      </c>
      <c r="D4778" t="s">
        <v>4937</v>
      </c>
      <c r="E4778">
        <v>50</v>
      </c>
      <c r="F4778">
        <v>14</v>
      </c>
      <c r="G4778">
        <v>35</v>
      </c>
      <c r="H4778">
        <v>1</v>
      </c>
      <c r="I4778">
        <v>0</v>
      </c>
      <c r="J4778">
        <v>8</v>
      </c>
      <c r="K4778">
        <v>0</v>
      </c>
      <c r="L4778">
        <v>0</v>
      </c>
      <c r="M4778">
        <v>0</v>
      </c>
      <c r="N4778">
        <v>0</v>
      </c>
    </row>
    <row r="4779" spans="1:14" x14ac:dyDescent="0.2">
      <c r="A4779" t="s">
        <v>9711</v>
      </c>
      <c r="B4779" t="s">
        <v>89</v>
      </c>
      <c r="C4779" t="s">
        <v>110</v>
      </c>
      <c r="D4779" t="s">
        <v>4939</v>
      </c>
      <c r="E4779">
        <v>8</v>
      </c>
      <c r="F4779">
        <v>2</v>
      </c>
      <c r="G4779">
        <v>6</v>
      </c>
      <c r="H4779">
        <v>0</v>
      </c>
      <c r="I4779">
        <v>0</v>
      </c>
      <c r="J4779">
        <v>50</v>
      </c>
      <c r="K4779">
        <v>0</v>
      </c>
      <c r="L4779">
        <v>0</v>
      </c>
      <c r="M4779">
        <v>0</v>
      </c>
      <c r="N4779">
        <v>0</v>
      </c>
    </row>
    <row r="4780" spans="1:14" x14ac:dyDescent="0.2">
      <c r="A4780" t="s">
        <v>9712</v>
      </c>
      <c r="B4780" t="s">
        <v>89</v>
      </c>
      <c r="C4780" t="s">
        <v>110</v>
      </c>
      <c r="D4780" t="s">
        <v>4941</v>
      </c>
      <c r="E4780">
        <v>50</v>
      </c>
      <c r="F4780">
        <v>10</v>
      </c>
      <c r="G4780">
        <v>39</v>
      </c>
      <c r="H4780">
        <v>1</v>
      </c>
      <c r="I4780">
        <v>0</v>
      </c>
      <c r="J4780">
        <v>8</v>
      </c>
      <c r="K4780">
        <v>0</v>
      </c>
      <c r="L4780">
        <v>0</v>
      </c>
      <c r="M4780">
        <v>0</v>
      </c>
      <c r="N4780">
        <v>0</v>
      </c>
    </row>
    <row r="4781" spans="1:14" x14ac:dyDescent="0.2">
      <c r="A4781" t="s">
        <v>9713</v>
      </c>
      <c r="B4781" t="s">
        <v>89</v>
      </c>
      <c r="C4781" t="s">
        <v>110</v>
      </c>
      <c r="D4781" t="s">
        <v>4943</v>
      </c>
      <c r="E4781">
        <v>8</v>
      </c>
      <c r="F4781">
        <v>0</v>
      </c>
      <c r="G4781">
        <v>8</v>
      </c>
      <c r="H4781">
        <v>0</v>
      </c>
      <c r="I4781">
        <v>0</v>
      </c>
      <c r="J4781">
        <v>50</v>
      </c>
      <c r="K4781">
        <v>0</v>
      </c>
      <c r="L4781">
        <v>0</v>
      </c>
      <c r="M4781">
        <v>0</v>
      </c>
      <c r="N4781">
        <v>0</v>
      </c>
    </row>
    <row r="4782" spans="1:14" x14ac:dyDescent="0.2">
      <c r="A4782" t="s">
        <v>9714</v>
      </c>
      <c r="B4782" t="s">
        <v>89</v>
      </c>
      <c r="C4782" t="s">
        <v>110</v>
      </c>
      <c r="D4782" t="s">
        <v>4925</v>
      </c>
      <c r="E4782">
        <v>0</v>
      </c>
      <c r="F4782">
        <v>0</v>
      </c>
      <c r="G4782">
        <v>0</v>
      </c>
      <c r="H4782">
        <v>0</v>
      </c>
      <c r="I4782">
        <v>0</v>
      </c>
      <c r="J4782">
        <v>0</v>
      </c>
      <c r="K4782">
        <v>34</v>
      </c>
      <c r="L4782">
        <v>34</v>
      </c>
      <c r="M4782">
        <v>0</v>
      </c>
      <c r="N4782">
        <v>0</v>
      </c>
    </row>
    <row r="4783" spans="1:14" x14ac:dyDescent="0.2">
      <c r="A4783" t="s">
        <v>9715</v>
      </c>
      <c r="B4783" t="s">
        <v>89</v>
      </c>
      <c r="C4783" t="s">
        <v>110</v>
      </c>
      <c r="D4783" t="s">
        <v>4927</v>
      </c>
      <c r="E4783">
        <v>0</v>
      </c>
      <c r="F4783">
        <v>0</v>
      </c>
      <c r="G4783">
        <v>0</v>
      </c>
      <c r="H4783">
        <v>0</v>
      </c>
      <c r="I4783">
        <v>0</v>
      </c>
      <c r="J4783">
        <v>0</v>
      </c>
      <c r="K4783">
        <v>23</v>
      </c>
      <c r="L4783">
        <v>23</v>
      </c>
      <c r="M4783">
        <v>0</v>
      </c>
      <c r="N4783">
        <v>0</v>
      </c>
    </row>
    <row r="4784" spans="1:14" x14ac:dyDescent="0.2">
      <c r="A4784" t="s">
        <v>9716</v>
      </c>
      <c r="B4784" t="s">
        <v>89</v>
      </c>
      <c r="C4784" t="s">
        <v>111</v>
      </c>
      <c r="D4784" t="s">
        <v>4929</v>
      </c>
      <c r="E4784">
        <v>37</v>
      </c>
      <c r="F4784">
        <v>7</v>
      </c>
      <c r="G4784">
        <v>30</v>
      </c>
      <c r="H4784">
        <v>0</v>
      </c>
      <c r="I4784">
        <v>0</v>
      </c>
      <c r="J4784">
        <v>9</v>
      </c>
      <c r="K4784">
        <v>0</v>
      </c>
      <c r="L4784">
        <v>0</v>
      </c>
      <c r="M4784">
        <v>0</v>
      </c>
      <c r="N4784">
        <v>0</v>
      </c>
    </row>
    <row r="4785" spans="1:14" x14ac:dyDescent="0.2">
      <c r="A4785" t="s">
        <v>9717</v>
      </c>
      <c r="B4785" t="s">
        <v>89</v>
      </c>
      <c r="C4785" t="s">
        <v>111</v>
      </c>
      <c r="D4785" t="s">
        <v>4931</v>
      </c>
      <c r="E4785">
        <v>46</v>
      </c>
      <c r="F4785">
        <v>10</v>
      </c>
      <c r="G4785">
        <v>36</v>
      </c>
      <c r="H4785">
        <v>0</v>
      </c>
      <c r="I4785">
        <v>0</v>
      </c>
      <c r="J4785">
        <v>0</v>
      </c>
      <c r="K4785">
        <v>0</v>
      </c>
      <c r="L4785">
        <v>0</v>
      </c>
      <c r="M4785">
        <v>0</v>
      </c>
      <c r="N4785">
        <v>0</v>
      </c>
    </row>
    <row r="4786" spans="1:14" x14ac:dyDescent="0.2">
      <c r="A4786" t="s">
        <v>9718</v>
      </c>
      <c r="B4786" t="s">
        <v>89</v>
      </c>
      <c r="C4786" t="s">
        <v>111</v>
      </c>
      <c r="D4786" t="s">
        <v>4933</v>
      </c>
      <c r="E4786">
        <v>8</v>
      </c>
      <c r="F4786">
        <v>3</v>
      </c>
      <c r="G4786">
        <v>5</v>
      </c>
      <c r="H4786">
        <v>0</v>
      </c>
      <c r="I4786">
        <v>0</v>
      </c>
      <c r="J4786">
        <v>38</v>
      </c>
      <c r="K4786">
        <v>0</v>
      </c>
      <c r="L4786">
        <v>0</v>
      </c>
      <c r="M4786">
        <v>0</v>
      </c>
      <c r="N4786">
        <v>0</v>
      </c>
    </row>
    <row r="4787" spans="1:14" x14ac:dyDescent="0.2">
      <c r="A4787" t="s">
        <v>9719</v>
      </c>
      <c r="B4787" t="s">
        <v>89</v>
      </c>
      <c r="C4787" t="s">
        <v>111</v>
      </c>
      <c r="D4787" t="s">
        <v>4935</v>
      </c>
      <c r="E4787">
        <v>46</v>
      </c>
      <c r="F4787">
        <v>10</v>
      </c>
      <c r="G4787">
        <v>36</v>
      </c>
      <c r="H4787">
        <v>0</v>
      </c>
      <c r="I4787">
        <v>0</v>
      </c>
      <c r="J4787">
        <v>0</v>
      </c>
      <c r="K4787">
        <v>0</v>
      </c>
      <c r="L4787">
        <v>0</v>
      </c>
      <c r="M4787">
        <v>0</v>
      </c>
      <c r="N4787">
        <v>0</v>
      </c>
    </row>
    <row r="4788" spans="1:14" x14ac:dyDescent="0.2">
      <c r="A4788" t="s">
        <v>9720</v>
      </c>
      <c r="B4788" t="s">
        <v>89</v>
      </c>
      <c r="C4788" t="s">
        <v>111</v>
      </c>
      <c r="D4788" t="s">
        <v>4937</v>
      </c>
      <c r="E4788">
        <v>37</v>
      </c>
      <c r="F4788">
        <v>8</v>
      </c>
      <c r="G4788">
        <v>29</v>
      </c>
      <c r="H4788">
        <v>0</v>
      </c>
      <c r="I4788">
        <v>0</v>
      </c>
      <c r="J4788">
        <v>9</v>
      </c>
      <c r="K4788">
        <v>0</v>
      </c>
      <c r="L4788">
        <v>0</v>
      </c>
      <c r="M4788">
        <v>0</v>
      </c>
      <c r="N4788">
        <v>0</v>
      </c>
    </row>
    <row r="4789" spans="1:14" x14ac:dyDescent="0.2">
      <c r="A4789" t="s">
        <v>9721</v>
      </c>
      <c r="B4789" t="s">
        <v>89</v>
      </c>
      <c r="C4789" t="s">
        <v>111</v>
      </c>
      <c r="D4789" t="s">
        <v>4939</v>
      </c>
      <c r="E4789">
        <v>9</v>
      </c>
      <c r="F4789">
        <v>5</v>
      </c>
      <c r="G4789">
        <v>4</v>
      </c>
      <c r="H4789">
        <v>0</v>
      </c>
      <c r="I4789">
        <v>0</v>
      </c>
      <c r="J4789">
        <v>37</v>
      </c>
      <c r="K4789">
        <v>0</v>
      </c>
      <c r="L4789">
        <v>0</v>
      </c>
      <c r="M4789">
        <v>0</v>
      </c>
      <c r="N4789">
        <v>0</v>
      </c>
    </row>
    <row r="4790" spans="1:14" x14ac:dyDescent="0.2">
      <c r="A4790" t="s">
        <v>9722</v>
      </c>
      <c r="B4790" t="s">
        <v>89</v>
      </c>
      <c r="C4790" t="s">
        <v>111</v>
      </c>
      <c r="D4790" t="s">
        <v>4941</v>
      </c>
      <c r="E4790">
        <v>37</v>
      </c>
      <c r="F4790">
        <v>6</v>
      </c>
      <c r="G4790">
        <v>31</v>
      </c>
      <c r="H4790">
        <v>0</v>
      </c>
      <c r="I4790">
        <v>0</v>
      </c>
      <c r="J4790">
        <v>9</v>
      </c>
      <c r="K4790">
        <v>0</v>
      </c>
      <c r="L4790">
        <v>0</v>
      </c>
      <c r="M4790">
        <v>0</v>
      </c>
      <c r="N4790">
        <v>0</v>
      </c>
    </row>
    <row r="4791" spans="1:14" x14ac:dyDescent="0.2">
      <c r="A4791" t="s">
        <v>9723</v>
      </c>
      <c r="B4791" t="s">
        <v>89</v>
      </c>
      <c r="C4791" t="s">
        <v>111</v>
      </c>
      <c r="D4791" t="s">
        <v>4943</v>
      </c>
      <c r="E4791">
        <v>8</v>
      </c>
      <c r="F4791">
        <v>3</v>
      </c>
      <c r="G4791">
        <v>5</v>
      </c>
      <c r="H4791">
        <v>0</v>
      </c>
      <c r="I4791">
        <v>0</v>
      </c>
      <c r="J4791">
        <v>38</v>
      </c>
      <c r="K4791">
        <v>0</v>
      </c>
      <c r="L4791">
        <v>0</v>
      </c>
      <c r="M4791">
        <v>0</v>
      </c>
      <c r="N4791">
        <v>0</v>
      </c>
    </row>
    <row r="4792" spans="1:14" x14ac:dyDescent="0.2">
      <c r="A4792" t="s">
        <v>9724</v>
      </c>
      <c r="B4792" t="s">
        <v>89</v>
      </c>
      <c r="C4792" t="s">
        <v>111</v>
      </c>
      <c r="D4792" t="s">
        <v>4925</v>
      </c>
      <c r="E4792">
        <v>0</v>
      </c>
      <c r="F4792">
        <v>0</v>
      </c>
      <c r="G4792">
        <v>0</v>
      </c>
      <c r="H4792">
        <v>0</v>
      </c>
      <c r="I4792">
        <v>0</v>
      </c>
      <c r="J4792">
        <v>0</v>
      </c>
      <c r="K4792">
        <v>29</v>
      </c>
      <c r="L4792">
        <v>29</v>
      </c>
      <c r="M4792">
        <v>0</v>
      </c>
      <c r="N4792">
        <v>0</v>
      </c>
    </row>
    <row r="4793" spans="1:14" x14ac:dyDescent="0.2">
      <c r="A4793" t="s">
        <v>9725</v>
      </c>
      <c r="B4793" t="s">
        <v>89</v>
      </c>
      <c r="C4793" t="s">
        <v>111</v>
      </c>
      <c r="D4793" t="s">
        <v>4927</v>
      </c>
      <c r="E4793">
        <v>0</v>
      </c>
      <c r="F4793">
        <v>0</v>
      </c>
      <c r="G4793">
        <v>0</v>
      </c>
      <c r="H4793">
        <v>0</v>
      </c>
      <c r="I4793">
        <v>0</v>
      </c>
      <c r="J4793">
        <v>0</v>
      </c>
      <c r="K4793">
        <v>19</v>
      </c>
      <c r="L4793">
        <v>19</v>
      </c>
      <c r="M4793">
        <v>0</v>
      </c>
      <c r="N4793">
        <v>0</v>
      </c>
    </row>
    <row r="4794" spans="1:14" x14ac:dyDescent="0.2">
      <c r="A4794" t="s">
        <v>9726</v>
      </c>
      <c r="B4794" t="s">
        <v>89</v>
      </c>
      <c r="C4794" t="s">
        <v>112</v>
      </c>
      <c r="D4794" t="s">
        <v>4929</v>
      </c>
      <c r="E4794">
        <v>72</v>
      </c>
      <c r="F4794">
        <v>10</v>
      </c>
      <c r="G4794">
        <v>60</v>
      </c>
      <c r="H4794">
        <v>2</v>
      </c>
      <c r="I4794">
        <v>0</v>
      </c>
      <c r="J4794">
        <v>7</v>
      </c>
      <c r="K4794">
        <v>0</v>
      </c>
      <c r="L4794">
        <v>0</v>
      </c>
      <c r="M4794">
        <v>0</v>
      </c>
      <c r="N4794">
        <v>0</v>
      </c>
    </row>
    <row r="4795" spans="1:14" x14ac:dyDescent="0.2">
      <c r="A4795" t="s">
        <v>9727</v>
      </c>
      <c r="B4795" t="s">
        <v>89</v>
      </c>
      <c r="C4795" t="s">
        <v>112</v>
      </c>
      <c r="D4795" t="s">
        <v>4931</v>
      </c>
      <c r="E4795">
        <v>79</v>
      </c>
      <c r="F4795">
        <v>7</v>
      </c>
      <c r="G4795">
        <v>69</v>
      </c>
      <c r="H4795">
        <v>3</v>
      </c>
      <c r="I4795">
        <v>0</v>
      </c>
      <c r="J4795">
        <v>0</v>
      </c>
      <c r="K4795">
        <v>0</v>
      </c>
      <c r="L4795">
        <v>0</v>
      </c>
      <c r="M4795">
        <v>0</v>
      </c>
      <c r="N4795">
        <v>0</v>
      </c>
    </row>
    <row r="4796" spans="1:14" x14ac:dyDescent="0.2">
      <c r="A4796" t="s">
        <v>9728</v>
      </c>
      <c r="B4796" t="s">
        <v>89</v>
      </c>
      <c r="C4796" t="s">
        <v>112</v>
      </c>
      <c r="D4796" t="s">
        <v>4933</v>
      </c>
      <c r="E4796">
        <v>7</v>
      </c>
      <c r="F4796">
        <v>1</v>
      </c>
      <c r="G4796">
        <v>6</v>
      </c>
      <c r="H4796">
        <v>0</v>
      </c>
      <c r="I4796">
        <v>0</v>
      </c>
      <c r="J4796">
        <v>72</v>
      </c>
      <c r="K4796">
        <v>0</v>
      </c>
      <c r="L4796">
        <v>0</v>
      </c>
      <c r="M4796">
        <v>0</v>
      </c>
      <c r="N4796">
        <v>0</v>
      </c>
    </row>
    <row r="4797" spans="1:14" x14ac:dyDescent="0.2">
      <c r="A4797" t="s">
        <v>9729</v>
      </c>
      <c r="B4797" t="s">
        <v>89</v>
      </c>
      <c r="C4797" t="s">
        <v>112</v>
      </c>
      <c r="D4797" t="s">
        <v>4935</v>
      </c>
      <c r="E4797">
        <v>79</v>
      </c>
      <c r="F4797">
        <v>7</v>
      </c>
      <c r="G4797">
        <v>69</v>
      </c>
      <c r="H4797">
        <v>3</v>
      </c>
      <c r="I4797">
        <v>0</v>
      </c>
      <c r="J4797">
        <v>0</v>
      </c>
      <c r="K4797">
        <v>0</v>
      </c>
      <c r="L4797">
        <v>0</v>
      </c>
      <c r="M4797">
        <v>0</v>
      </c>
      <c r="N4797">
        <v>0</v>
      </c>
    </row>
    <row r="4798" spans="1:14" x14ac:dyDescent="0.2">
      <c r="A4798" t="s">
        <v>9730</v>
      </c>
      <c r="B4798" t="s">
        <v>89</v>
      </c>
      <c r="C4798" t="s">
        <v>112</v>
      </c>
      <c r="D4798" t="s">
        <v>4937</v>
      </c>
      <c r="E4798">
        <v>72</v>
      </c>
      <c r="F4798">
        <v>7</v>
      </c>
      <c r="G4798">
        <v>63</v>
      </c>
      <c r="H4798">
        <v>2</v>
      </c>
      <c r="I4798">
        <v>0</v>
      </c>
      <c r="J4798">
        <v>7</v>
      </c>
      <c r="K4798">
        <v>0</v>
      </c>
      <c r="L4798">
        <v>0</v>
      </c>
      <c r="M4798">
        <v>0</v>
      </c>
      <c r="N4798">
        <v>0</v>
      </c>
    </row>
    <row r="4799" spans="1:14" x14ac:dyDescent="0.2">
      <c r="A4799" t="s">
        <v>9731</v>
      </c>
      <c r="B4799" t="s">
        <v>89</v>
      </c>
      <c r="C4799" t="s">
        <v>112</v>
      </c>
      <c r="D4799" t="s">
        <v>4939</v>
      </c>
      <c r="E4799">
        <v>7</v>
      </c>
      <c r="F4799">
        <v>2</v>
      </c>
      <c r="G4799">
        <v>5</v>
      </c>
      <c r="H4799">
        <v>0</v>
      </c>
      <c r="I4799">
        <v>0</v>
      </c>
      <c r="J4799">
        <v>72</v>
      </c>
      <c r="K4799">
        <v>0</v>
      </c>
      <c r="L4799">
        <v>0</v>
      </c>
      <c r="M4799">
        <v>0</v>
      </c>
      <c r="N4799">
        <v>0</v>
      </c>
    </row>
    <row r="4800" spans="1:14" x14ac:dyDescent="0.2">
      <c r="A4800" t="s">
        <v>9732</v>
      </c>
      <c r="B4800" t="s">
        <v>89</v>
      </c>
      <c r="C4800" t="s">
        <v>112</v>
      </c>
      <c r="D4800" t="s">
        <v>4941</v>
      </c>
      <c r="E4800">
        <v>72</v>
      </c>
      <c r="F4800">
        <v>6</v>
      </c>
      <c r="G4800">
        <v>64</v>
      </c>
      <c r="H4800">
        <v>2</v>
      </c>
      <c r="I4800">
        <v>0</v>
      </c>
      <c r="J4800">
        <v>7</v>
      </c>
      <c r="K4800">
        <v>0</v>
      </c>
      <c r="L4800">
        <v>0</v>
      </c>
      <c r="M4800">
        <v>0</v>
      </c>
      <c r="N4800">
        <v>0</v>
      </c>
    </row>
    <row r="4801" spans="1:14" x14ac:dyDescent="0.2">
      <c r="A4801" t="s">
        <v>9733</v>
      </c>
      <c r="B4801" t="s">
        <v>89</v>
      </c>
      <c r="C4801" t="s">
        <v>112</v>
      </c>
      <c r="D4801" t="s">
        <v>4943</v>
      </c>
      <c r="E4801">
        <v>7</v>
      </c>
      <c r="F4801">
        <v>1</v>
      </c>
      <c r="G4801">
        <v>6</v>
      </c>
      <c r="H4801">
        <v>0</v>
      </c>
      <c r="I4801">
        <v>0</v>
      </c>
      <c r="J4801">
        <v>72</v>
      </c>
      <c r="K4801">
        <v>0</v>
      </c>
      <c r="L4801">
        <v>0</v>
      </c>
      <c r="M4801">
        <v>0</v>
      </c>
      <c r="N4801">
        <v>0</v>
      </c>
    </row>
    <row r="4802" spans="1:14" x14ac:dyDescent="0.2">
      <c r="A4802" t="s">
        <v>9734</v>
      </c>
      <c r="B4802" t="s">
        <v>89</v>
      </c>
      <c r="C4802" t="s">
        <v>112</v>
      </c>
      <c r="D4802" t="s">
        <v>4925</v>
      </c>
      <c r="E4802">
        <v>0</v>
      </c>
      <c r="F4802">
        <v>0</v>
      </c>
      <c r="G4802">
        <v>0</v>
      </c>
      <c r="H4802">
        <v>0</v>
      </c>
      <c r="I4802">
        <v>0</v>
      </c>
      <c r="J4802">
        <v>0</v>
      </c>
      <c r="K4802">
        <v>42</v>
      </c>
      <c r="L4802">
        <v>42</v>
      </c>
      <c r="M4802">
        <v>0</v>
      </c>
      <c r="N4802">
        <v>0</v>
      </c>
    </row>
    <row r="4803" spans="1:14" x14ac:dyDescent="0.2">
      <c r="A4803" t="s">
        <v>9735</v>
      </c>
      <c r="B4803" t="s">
        <v>89</v>
      </c>
      <c r="C4803" t="s">
        <v>112</v>
      </c>
      <c r="D4803" t="s">
        <v>4927</v>
      </c>
      <c r="E4803">
        <v>0</v>
      </c>
      <c r="F4803">
        <v>0</v>
      </c>
      <c r="G4803">
        <v>0</v>
      </c>
      <c r="H4803">
        <v>0</v>
      </c>
      <c r="I4803">
        <v>0</v>
      </c>
      <c r="J4803">
        <v>0</v>
      </c>
      <c r="K4803">
        <v>33</v>
      </c>
      <c r="L4803">
        <v>33</v>
      </c>
      <c r="M4803">
        <v>0</v>
      </c>
      <c r="N4803">
        <v>0</v>
      </c>
    </row>
    <row r="4804" spans="1:14" x14ac:dyDescent="0.2">
      <c r="A4804" t="s">
        <v>9736</v>
      </c>
      <c r="B4804" t="s">
        <v>89</v>
      </c>
      <c r="C4804" t="s">
        <v>113</v>
      </c>
      <c r="D4804" t="s">
        <v>4929</v>
      </c>
      <c r="E4804">
        <v>257</v>
      </c>
      <c r="F4804">
        <v>38</v>
      </c>
      <c r="G4804">
        <v>202</v>
      </c>
      <c r="H4804">
        <v>12</v>
      </c>
      <c r="I4804">
        <v>5</v>
      </c>
      <c r="J4804">
        <v>40</v>
      </c>
      <c r="K4804">
        <v>0</v>
      </c>
      <c r="L4804">
        <v>0</v>
      </c>
      <c r="M4804">
        <v>0</v>
      </c>
      <c r="N4804">
        <v>0</v>
      </c>
    </row>
    <row r="4805" spans="1:14" x14ac:dyDescent="0.2">
      <c r="A4805" t="s">
        <v>9737</v>
      </c>
      <c r="B4805" t="s">
        <v>89</v>
      </c>
      <c r="C4805" t="s">
        <v>113</v>
      </c>
      <c r="D4805" t="s">
        <v>4931</v>
      </c>
      <c r="E4805">
        <v>297</v>
      </c>
      <c r="F4805">
        <v>38</v>
      </c>
      <c r="G4805">
        <v>240</v>
      </c>
      <c r="H4805">
        <v>14</v>
      </c>
      <c r="I4805">
        <v>5</v>
      </c>
      <c r="J4805">
        <v>0</v>
      </c>
      <c r="K4805">
        <v>0</v>
      </c>
      <c r="L4805">
        <v>0</v>
      </c>
      <c r="M4805">
        <v>0</v>
      </c>
      <c r="N4805">
        <v>0</v>
      </c>
    </row>
    <row r="4806" spans="1:14" x14ac:dyDescent="0.2">
      <c r="A4806" t="s">
        <v>9738</v>
      </c>
      <c r="B4806" t="s">
        <v>89</v>
      </c>
      <c r="C4806" t="s">
        <v>113</v>
      </c>
      <c r="D4806" t="s">
        <v>4933</v>
      </c>
      <c r="E4806">
        <v>40</v>
      </c>
      <c r="F4806">
        <v>4</v>
      </c>
      <c r="G4806">
        <v>36</v>
      </c>
      <c r="H4806">
        <v>0</v>
      </c>
      <c r="I4806">
        <v>0</v>
      </c>
      <c r="J4806">
        <v>257</v>
      </c>
      <c r="K4806">
        <v>0</v>
      </c>
      <c r="L4806">
        <v>0</v>
      </c>
      <c r="M4806">
        <v>0</v>
      </c>
      <c r="N4806">
        <v>0</v>
      </c>
    </row>
    <row r="4807" spans="1:14" x14ac:dyDescent="0.2">
      <c r="A4807" t="s">
        <v>9739</v>
      </c>
      <c r="B4807" t="s">
        <v>89</v>
      </c>
      <c r="C4807" t="s">
        <v>113</v>
      </c>
      <c r="D4807" t="s">
        <v>4935</v>
      </c>
      <c r="E4807">
        <v>297</v>
      </c>
      <c r="F4807">
        <v>37</v>
      </c>
      <c r="G4807">
        <v>241</v>
      </c>
      <c r="H4807">
        <v>14</v>
      </c>
      <c r="I4807">
        <v>5</v>
      </c>
      <c r="J4807">
        <v>0</v>
      </c>
      <c r="K4807">
        <v>0</v>
      </c>
      <c r="L4807">
        <v>0</v>
      </c>
      <c r="M4807">
        <v>0</v>
      </c>
      <c r="N4807">
        <v>0</v>
      </c>
    </row>
    <row r="4808" spans="1:14" x14ac:dyDescent="0.2">
      <c r="A4808" t="s">
        <v>9740</v>
      </c>
      <c r="B4808" t="s">
        <v>89</v>
      </c>
      <c r="C4808" t="s">
        <v>113</v>
      </c>
      <c r="D4808" t="s">
        <v>4937</v>
      </c>
      <c r="E4808">
        <v>257</v>
      </c>
      <c r="F4808">
        <v>34</v>
      </c>
      <c r="G4808">
        <v>204</v>
      </c>
      <c r="H4808">
        <v>14</v>
      </c>
      <c r="I4808">
        <v>5</v>
      </c>
      <c r="J4808">
        <v>40</v>
      </c>
      <c r="K4808">
        <v>0</v>
      </c>
      <c r="L4808">
        <v>0</v>
      </c>
      <c r="M4808">
        <v>0</v>
      </c>
      <c r="N4808">
        <v>0</v>
      </c>
    </row>
    <row r="4809" spans="1:14" x14ac:dyDescent="0.2">
      <c r="A4809" t="s">
        <v>9741</v>
      </c>
      <c r="B4809" t="s">
        <v>89</v>
      </c>
      <c r="C4809" t="s">
        <v>113</v>
      </c>
      <c r="D4809" t="s">
        <v>4939</v>
      </c>
      <c r="E4809">
        <v>40</v>
      </c>
      <c r="F4809">
        <v>5</v>
      </c>
      <c r="G4809">
        <v>35</v>
      </c>
      <c r="H4809">
        <v>0</v>
      </c>
      <c r="I4809">
        <v>0</v>
      </c>
      <c r="J4809">
        <v>257</v>
      </c>
      <c r="K4809">
        <v>0</v>
      </c>
      <c r="L4809">
        <v>0</v>
      </c>
      <c r="M4809">
        <v>0</v>
      </c>
      <c r="N4809">
        <v>0</v>
      </c>
    </row>
    <row r="4810" spans="1:14" x14ac:dyDescent="0.2">
      <c r="A4810" t="s">
        <v>9742</v>
      </c>
      <c r="B4810" t="s">
        <v>89</v>
      </c>
      <c r="C4810" t="s">
        <v>113</v>
      </c>
      <c r="D4810" t="s">
        <v>4941</v>
      </c>
      <c r="E4810">
        <v>257</v>
      </c>
      <c r="F4810">
        <v>33</v>
      </c>
      <c r="G4810">
        <v>206</v>
      </c>
      <c r="H4810">
        <v>13</v>
      </c>
      <c r="I4810">
        <v>5</v>
      </c>
      <c r="J4810">
        <v>40</v>
      </c>
      <c r="K4810">
        <v>0</v>
      </c>
      <c r="L4810">
        <v>0</v>
      </c>
      <c r="M4810">
        <v>0</v>
      </c>
      <c r="N4810">
        <v>0</v>
      </c>
    </row>
    <row r="4811" spans="1:14" x14ac:dyDescent="0.2">
      <c r="A4811" t="s">
        <v>9743</v>
      </c>
      <c r="B4811" t="s">
        <v>89</v>
      </c>
      <c r="C4811" t="s">
        <v>113</v>
      </c>
      <c r="D4811" t="s">
        <v>4943</v>
      </c>
      <c r="E4811">
        <v>40</v>
      </c>
      <c r="F4811">
        <v>4</v>
      </c>
      <c r="G4811">
        <v>36</v>
      </c>
      <c r="H4811">
        <v>0</v>
      </c>
      <c r="I4811">
        <v>0</v>
      </c>
      <c r="J4811">
        <v>257</v>
      </c>
      <c r="K4811">
        <v>0</v>
      </c>
      <c r="L4811">
        <v>0</v>
      </c>
      <c r="M4811">
        <v>0</v>
      </c>
      <c r="N4811">
        <v>0</v>
      </c>
    </row>
    <row r="4812" spans="1:14" x14ac:dyDescent="0.2">
      <c r="A4812" t="s">
        <v>9744</v>
      </c>
      <c r="B4812" t="s">
        <v>89</v>
      </c>
      <c r="C4812" t="s">
        <v>113</v>
      </c>
      <c r="D4812" t="s">
        <v>4925</v>
      </c>
      <c r="E4812">
        <v>0</v>
      </c>
      <c r="F4812">
        <v>0</v>
      </c>
      <c r="G4812">
        <v>0</v>
      </c>
      <c r="H4812">
        <v>0</v>
      </c>
      <c r="I4812">
        <v>0</v>
      </c>
      <c r="J4812">
        <v>0</v>
      </c>
      <c r="K4812">
        <v>238</v>
      </c>
      <c r="L4812">
        <v>233</v>
      </c>
      <c r="M4812">
        <v>4</v>
      </c>
      <c r="N4812">
        <v>1</v>
      </c>
    </row>
    <row r="4813" spans="1:14" x14ac:dyDescent="0.2">
      <c r="A4813" t="s">
        <v>9745</v>
      </c>
      <c r="B4813" t="s">
        <v>89</v>
      </c>
      <c r="C4813" t="s">
        <v>113</v>
      </c>
      <c r="D4813" t="s">
        <v>4927</v>
      </c>
      <c r="E4813">
        <v>0</v>
      </c>
      <c r="F4813">
        <v>0</v>
      </c>
      <c r="G4813">
        <v>0</v>
      </c>
      <c r="H4813">
        <v>0</v>
      </c>
      <c r="I4813">
        <v>0</v>
      </c>
      <c r="J4813">
        <v>0</v>
      </c>
      <c r="K4813">
        <v>180</v>
      </c>
      <c r="L4813">
        <v>174</v>
      </c>
      <c r="M4813">
        <v>4</v>
      </c>
      <c r="N4813">
        <v>2</v>
      </c>
    </row>
    <row r="4814" spans="1:14" x14ac:dyDescent="0.2">
      <c r="A4814" t="s">
        <v>9746</v>
      </c>
      <c r="B4814" t="s">
        <v>89</v>
      </c>
      <c r="C4814" t="s">
        <v>114</v>
      </c>
      <c r="D4814" t="s">
        <v>4929</v>
      </c>
      <c r="E4814">
        <v>34</v>
      </c>
      <c r="F4814">
        <v>4</v>
      </c>
      <c r="G4814">
        <v>29</v>
      </c>
      <c r="H4814">
        <v>0</v>
      </c>
      <c r="I4814">
        <v>1</v>
      </c>
      <c r="J4814">
        <v>5</v>
      </c>
      <c r="K4814">
        <v>0</v>
      </c>
      <c r="L4814">
        <v>0</v>
      </c>
      <c r="M4814">
        <v>0</v>
      </c>
      <c r="N4814">
        <v>0</v>
      </c>
    </row>
    <row r="4815" spans="1:14" x14ac:dyDescent="0.2">
      <c r="A4815" t="s">
        <v>9747</v>
      </c>
      <c r="B4815" t="s">
        <v>89</v>
      </c>
      <c r="C4815" t="s">
        <v>114</v>
      </c>
      <c r="D4815" t="s">
        <v>4931</v>
      </c>
      <c r="E4815">
        <v>39</v>
      </c>
      <c r="F4815">
        <v>6</v>
      </c>
      <c r="G4815">
        <v>31</v>
      </c>
      <c r="H4815">
        <v>1</v>
      </c>
      <c r="I4815">
        <v>1</v>
      </c>
      <c r="J4815">
        <v>0</v>
      </c>
      <c r="K4815">
        <v>0</v>
      </c>
      <c r="L4815">
        <v>0</v>
      </c>
      <c r="M4815">
        <v>0</v>
      </c>
      <c r="N4815">
        <v>0</v>
      </c>
    </row>
    <row r="4816" spans="1:14" x14ac:dyDescent="0.2">
      <c r="A4816" t="s">
        <v>9748</v>
      </c>
      <c r="B4816" t="s">
        <v>89</v>
      </c>
      <c r="C4816" t="s">
        <v>114</v>
      </c>
      <c r="D4816" t="s">
        <v>4933</v>
      </c>
      <c r="E4816">
        <v>5</v>
      </c>
      <c r="F4816">
        <v>2</v>
      </c>
      <c r="G4816">
        <v>3</v>
      </c>
      <c r="H4816">
        <v>0</v>
      </c>
      <c r="I4816">
        <v>0</v>
      </c>
      <c r="J4816">
        <v>34</v>
      </c>
      <c r="K4816">
        <v>0</v>
      </c>
      <c r="L4816">
        <v>0</v>
      </c>
      <c r="M4816">
        <v>0</v>
      </c>
      <c r="N4816">
        <v>0</v>
      </c>
    </row>
    <row r="4817" spans="1:14" x14ac:dyDescent="0.2">
      <c r="A4817" t="s">
        <v>9749</v>
      </c>
      <c r="B4817" t="s">
        <v>89</v>
      </c>
      <c r="C4817" t="s">
        <v>114</v>
      </c>
      <c r="D4817" t="s">
        <v>4935</v>
      </c>
      <c r="E4817">
        <v>39</v>
      </c>
      <c r="F4817">
        <v>6</v>
      </c>
      <c r="G4817">
        <v>31</v>
      </c>
      <c r="H4817">
        <v>1</v>
      </c>
      <c r="I4817">
        <v>1</v>
      </c>
      <c r="J4817">
        <v>0</v>
      </c>
      <c r="K4817">
        <v>0</v>
      </c>
      <c r="L4817">
        <v>0</v>
      </c>
      <c r="M4817">
        <v>0</v>
      </c>
      <c r="N4817">
        <v>0</v>
      </c>
    </row>
    <row r="4818" spans="1:14" x14ac:dyDescent="0.2">
      <c r="A4818" t="s">
        <v>9750</v>
      </c>
      <c r="B4818" t="s">
        <v>89</v>
      </c>
      <c r="C4818" t="s">
        <v>114</v>
      </c>
      <c r="D4818" t="s">
        <v>4937</v>
      </c>
      <c r="E4818">
        <v>34</v>
      </c>
      <c r="F4818">
        <v>5</v>
      </c>
      <c r="G4818">
        <v>27</v>
      </c>
      <c r="H4818">
        <v>1</v>
      </c>
      <c r="I4818">
        <v>1</v>
      </c>
      <c r="J4818">
        <v>5</v>
      </c>
      <c r="K4818">
        <v>0</v>
      </c>
      <c r="L4818">
        <v>0</v>
      </c>
      <c r="M4818">
        <v>0</v>
      </c>
      <c r="N4818">
        <v>0</v>
      </c>
    </row>
    <row r="4819" spans="1:14" x14ac:dyDescent="0.2">
      <c r="A4819" t="s">
        <v>9751</v>
      </c>
      <c r="B4819" t="s">
        <v>89</v>
      </c>
      <c r="C4819" t="s">
        <v>114</v>
      </c>
      <c r="D4819" t="s">
        <v>4939</v>
      </c>
      <c r="E4819">
        <v>5</v>
      </c>
      <c r="F4819">
        <v>2</v>
      </c>
      <c r="G4819">
        <v>3</v>
      </c>
      <c r="H4819">
        <v>0</v>
      </c>
      <c r="I4819">
        <v>0</v>
      </c>
      <c r="J4819">
        <v>34</v>
      </c>
      <c r="K4819">
        <v>0</v>
      </c>
      <c r="L4819">
        <v>0</v>
      </c>
      <c r="M4819">
        <v>0</v>
      </c>
      <c r="N4819">
        <v>0</v>
      </c>
    </row>
    <row r="4820" spans="1:14" x14ac:dyDescent="0.2">
      <c r="A4820" t="s">
        <v>9752</v>
      </c>
      <c r="B4820" t="s">
        <v>89</v>
      </c>
      <c r="C4820" t="s">
        <v>114</v>
      </c>
      <c r="D4820" t="s">
        <v>4941</v>
      </c>
      <c r="E4820">
        <v>34</v>
      </c>
      <c r="F4820">
        <v>4</v>
      </c>
      <c r="G4820">
        <v>28</v>
      </c>
      <c r="H4820">
        <v>1</v>
      </c>
      <c r="I4820">
        <v>1</v>
      </c>
      <c r="J4820">
        <v>5</v>
      </c>
      <c r="K4820">
        <v>0</v>
      </c>
      <c r="L4820">
        <v>0</v>
      </c>
      <c r="M4820">
        <v>0</v>
      </c>
      <c r="N4820">
        <v>0</v>
      </c>
    </row>
    <row r="4821" spans="1:14" x14ac:dyDescent="0.2">
      <c r="A4821" t="s">
        <v>9753</v>
      </c>
      <c r="B4821" t="s">
        <v>89</v>
      </c>
      <c r="C4821" t="s">
        <v>114</v>
      </c>
      <c r="D4821" t="s">
        <v>4943</v>
      </c>
      <c r="E4821">
        <v>5</v>
      </c>
      <c r="F4821">
        <v>2</v>
      </c>
      <c r="G4821">
        <v>3</v>
      </c>
      <c r="H4821">
        <v>0</v>
      </c>
      <c r="I4821">
        <v>0</v>
      </c>
      <c r="J4821">
        <v>34</v>
      </c>
      <c r="K4821">
        <v>0</v>
      </c>
      <c r="L4821">
        <v>0</v>
      </c>
      <c r="M4821">
        <v>0</v>
      </c>
      <c r="N4821">
        <v>0</v>
      </c>
    </row>
    <row r="4822" spans="1:14" x14ac:dyDescent="0.2">
      <c r="A4822" t="s">
        <v>9754</v>
      </c>
      <c r="B4822" t="s">
        <v>89</v>
      </c>
      <c r="C4822" t="s">
        <v>114</v>
      </c>
      <c r="D4822" t="s">
        <v>4925</v>
      </c>
      <c r="E4822">
        <v>0</v>
      </c>
      <c r="F4822">
        <v>0</v>
      </c>
      <c r="G4822">
        <v>0</v>
      </c>
      <c r="H4822">
        <v>0</v>
      </c>
      <c r="I4822">
        <v>0</v>
      </c>
      <c r="J4822">
        <v>0</v>
      </c>
      <c r="K4822">
        <v>27</v>
      </c>
      <c r="L4822">
        <v>27</v>
      </c>
      <c r="M4822">
        <v>0</v>
      </c>
      <c r="N4822">
        <v>0</v>
      </c>
    </row>
    <row r="4823" spans="1:14" x14ac:dyDescent="0.2">
      <c r="A4823" t="s">
        <v>9755</v>
      </c>
      <c r="B4823" t="s">
        <v>89</v>
      </c>
      <c r="C4823" t="s">
        <v>114</v>
      </c>
      <c r="D4823" t="s">
        <v>4927</v>
      </c>
      <c r="E4823">
        <v>0</v>
      </c>
      <c r="F4823">
        <v>0</v>
      </c>
      <c r="G4823">
        <v>0</v>
      </c>
      <c r="H4823">
        <v>0</v>
      </c>
      <c r="I4823">
        <v>0</v>
      </c>
      <c r="J4823">
        <v>0</v>
      </c>
      <c r="K4823">
        <v>21</v>
      </c>
      <c r="L4823">
        <v>21</v>
      </c>
      <c r="M4823">
        <v>0</v>
      </c>
      <c r="N4823">
        <v>0</v>
      </c>
    </row>
    <row r="4824" spans="1:14" x14ac:dyDescent="0.2">
      <c r="A4824" t="s">
        <v>9756</v>
      </c>
      <c r="B4824" t="s">
        <v>89</v>
      </c>
      <c r="C4824" t="s">
        <v>115</v>
      </c>
      <c r="D4824" t="s">
        <v>4929</v>
      </c>
      <c r="E4824">
        <v>24</v>
      </c>
      <c r="F4824">
        <v>0</v>
      </c>
      <c r="G4824">
        <v>24</v>
      </c>
      <c r="H4824">
        <v>0</v>
      </c>
      <c r="I4824">
        <v>0</v>
      </c>
      <c r="J4824">
        <v>5</v>
      </c>
      <c r="K4824">
        <v>0</v>
      </c>
      <c r="L4824">
        <v>0</v>
      </c>
      <c r="M4824">
        <v>0</v>
      </c>
      <c r="N4824">
        <v>0</v>
      </c>
    </row>
    <row r="4825" spans="1:14" x14ac:dyDescent="0.2">
      <c r="A4825" t="s">
        <v>9757</v>
      </c>
      <c r="B4825" t="s">
        <v>89</v>
      </c>
      <c r="C4825" t="s">
        <v>115</v>
      </c>
      <c r="D4825" t="s">
        <v>4931</v>
      </c>
      <c r="E4825">
        <v>29</v>
      </c>
      <c r="F4825">
        <v>0</v>
      </c>
      <c r="G4825">
        <v>29</v>
      </c>
      <c r="H4825">
        <v>0</v>
      </c>
      <c r="I4825">
        <v>0</v>
      </c>
      <c r="J4825">
        <v>0</v>
      </c>
      <c r="K4825">
        <v>0</v>
      </c>
      <c r="L4825">
        <v>0</v>
      </c>
      <c r="M4825">
        <v>0</v>
      </c>
      <c r="N4825">
        <v>0</v>
      </c>
    </row>
    <row r="4826" spans="1:14" x14ac:dyDescent="0.2">
      <c r="A4826" t="s">
        <v>9758</v>
      </c>
      <c r="B4826" t="s">
        <v>89</v>
      </c>
      <c r="C4826" t="s">
        <v>115</v>
      </c>
      <c r="D4826" t="s">
        <v>4933</v>
      </c>
      <c r="E4826">
        <v>5</v>
      </c>
      <c r="F4826">
        <v>0</v>
      </c>
      <c r="G4826">
        <v>5</v>
      </c>
      <c r="H4826">
        <v>0</v>
      </c>
      <c r="I4826">
        <v>0</v>
      </c>
      <c r="J4826">
        <v>24</v>
      </c>
      <c r="K4826">
        <v>0</v>
      </c>
      <c r="L4826">
        <v>0</v>
      </c>
      <c r="M4826">
        <v>0</v>
      </c>
      <c r="N4826">
        <v>0</v>
      </c>
    </row>
    <row r="4827" spans="1:14" x14ac:dyDescent="0.2">
      <c r="A4827" t="s">
        <v>9759</v>
      </c>
      <c r="B4827" t="s">
        <v>89</v>
      </c>
      <c r="C4827" t="s">
        <v>115</v>
      </c>
      <c r="D4827" t="s">
        <v>4935</v>
      </c>
      <c r="E4827">
        <v>29</v>
      </c>
      <c r="F4827">
        <v>0</v>
      </c>
      <c r="G4827">
        <v>29</v>
      </c>
      <c r="H4827">
        <v>0</v>
      </c>
      <c r="I4827">
        <v>0</v>
      </c>
      <c r="J4827">
        <v>0</v>
      </c>
      <c r="K4827">
        <v>0</v>
      </c>
      <c r="L4827">
        <v>0</v>
      </c>
      <c r="M4827">
        <v>0</v>
      </c>
      <c r="N4827">
        <v>0</v>
      </c>
    </row>
    <row r="4828" spans="1:14" x14ac:dyDescent="0.2">
      <c r="A4828" t="s">
        <v>9760</v>
      </c>
      <c r="B4828" t="s">
        <v>89</v>
      </c>
      <c r="C4828" t="s">
        <v>115</v>
      </c>
      <c r="D4828" t="s">
        <v>4937</v>
      </c>
      <c r="E4828">
        <v>24</v>
      </c>
      <c r="F4828">
        <v>0</v>
      </c>
      <c r="G4828">
        <v>24</v>
      </c>
      <c r="H4828">
        <v>0</v>
      </c>
      <c r="I4828">
        <v>0</v>
      </c>
      <c r="J4828">
        <v>5</v>
      </c>
      <c r="K4828">
        <v>0</v>
      </c>
      <c r="L4828">
        <v>0</v>
      </c>
      <c r="M4828">
        <v>0</v>
      </c>
      <c r="N4828">
        <v>0</v>
      </c>
    </row>
    <row r="4829" spans="1:14" x14ac:dyDescent="0.2">
      <c r="A4829" t="s">
        <v>9761</v>
      </c>
      <c r="B4829" t="s">
        <v>89</v>
      </c>
      <c r="C4829" t="s">
        <v>115</v>
      </c>
      <c r="D4829" t="s">
        <v>4939</v>
      </c>
      <c r="E4829">
        <v>5</v>
      </c>
      <c r="F4829">
        <v>0</v>
      </c>
      <c r="G4829">
        <v>5</v>
      </c>
      <c r="H4829">
        <v>0</v>
      </c>
      <c r="I4829">
        <v>0</v>
      </c>
      <c r="J4829">
        <v>24</v>
      </c>
      <c r="K4829">
        <v>0</v>
      </c>
      <c r="L4829">
        <v>0</v>
      </c>
      <c r="M4829">
        <v>0</v>
      </c>
      <c r="N4829">
        <v>0</v>
      </c>
    </row>
    <row r="4830" spans="1:14" x14ac:dyDescent="0.2">
      <c r="A4830" t="s">
        <v>9762</v>
      </c>
      <c r="B4830" t="s">
        <v>89</v>
      </c>
      <c r="C4830" t="s">
        <v>115</v>
      </c>
      <c r="D4830" t="s">
        <v>4941</v>
      </c>
      <c r="E4830">
        <v>24</v>
      </c>
      <c r="F4830">
        <v>0</v>
      </c>
      <c r="G4830">
        <v>24</v>
      </c>
      <c r="H4830">
        <v>0</v>
      </c>
      <c r="I4830">
        <v>0</v>
      </c>
      <c r="J4830">
        <v>5</v>
      </c>
      <c r="K4830">
        <v>0</v>
      </c>
      <c r="L4830">
        <v>0</v>
      </c>
      <c r="M4830">
        <v>0</v>
      </c>
      <c r="N4830">
        <v>0</v>
      </c>
    </row>
    <row r="4831" spans="1:14" x14ac:dyDescent="0.2">
      <c r="A4831" t="s">
        <v>9763</v>
      </c>
      <c r="B4831" t="s">
        <v>89</v>
      </c>
      <c r="C4831" t="s">
        <v>115</v>
      </c>
      <c r="D4831" t="s">
        <v>4943</v>
      </c>
      <c r="E4831">
        <v>5</v>
      </c>
      <c r="F4831">
        <v>0</v>
      </c>
      <c r="G4831">
        <v>5</v>
      </c>
      <c r="H4831">
        <v>0</v>
      </c>
      <c r="I4831">
        <v>0</v>
      </c>
      <c r="J4831">
        <v>24</v>
      </c>
      <c r="K4831">
        <v>0</v>
      </c>
      <c r="L4831">
        <v>0</v>
      </c>
      <c r="M4831">
        <v>0</v>
      </c>
      <c r="N4831">
        <v>0</v>
      </c>
    </row>
    <row r="4832" spans="1:14" x14ac:dyDescent="0.2">
      <c r="A4832" t="s">
        <v>9764</v>
      </c>
      <c r="B4832" t="s">
        <v>89</v>
      </c>
      <c r="C4832" t="s">
        <v>115</v>
      </c>
      <c r="D4832" t="s">
        <v>4925</v>
      </c>
      <c r="E4832">
        <v>0</v>
      </c>
      <c r="F4832">
        <v>0</v>
      </c>
      <c r="G4832">
        <v>0</v>
      </c>
      <c r="H4832">
        <v>0</v>
      </c>
      <c r="I4832">
        <v>0</v>
      </c>
      <c r="J4832">
        <v>0</v>
      </c>
      <c r="K4832">
        <v>19</v>
      </c>
      <c r="L4832">
        <v>19</v>
      </c>
      <c r="M4832">
        <v>0</v>
      </c>
      <c r="N4832">
        <v>0</v>
      </c>
    </row>
    <row r="4833" spans="1:14" x14ac:dyDescent="0.2">
      <c r="A4833" t="s">
        <v>9765</v>
      </c>
      <c r="B4833" t="s">
        <v>89</v>
      </c>
      <c r="C4833" t="s">
        <v>115</v>
      </c>
      <c r="D4833" t="s">
        <v>4927</v>
      </c>
      <c r="E4833">
        <v>0</v>
      </c>
      <c r="F4833">
        <v>0</v>
      </c>
      <c r="G4833">
        <v>0</v>
      </c>
      <c r="H4833">
        <v>0</v>
      </c>
      <c r="I4833">
        <v>0</v>
      </c>
      <c r="J4833">
        <v>0</v>
      </c>
      <c r="K4833">
        <v>13</v>
      </c>
      <c r="L4833">
        <v>13</v>
      </c>
      <c r="M4833">
        <v>0</v>
      </c>
      <c r="N4833">
        <v>0</v>
      </c>
    </row>
    <row r="4834" spans="1:14" x14ac:dyDescent="0.2">
      <c r="A4834" t="s">
        <v>9766</v>
      </c>
      <c r="B4834" t="s">
        <v>89</v>
      </c>
      <c r="C4834" t="s">
        <v>116</v>
      </c>
      <c r="D4834" t="s">
        <v>4929</v>
      </c>
      <c r="E4834">
        <v>52</v>
      </c>
      <c r="F4834">
        <v>7</v>
      </c>
      <c r="G4834">
        <v>44</v>
      </c>
      <c r="H4834">
        <v>1</v>
      </c>
      <c r="I4834">
        <v>0</v>
      </c>
      <c r="J4834">
        <v>20</v>
      </c>
      <c r="K4834">
        <v>0</v>
      </c>
      <c r="L4834">
        <v>0</v>
      </c>
      <c r="M4834">
        <v>0</v>
      </c>
      <c r="N4834">
        <v>0</v>
      </c>
    </row>
    <row r="4835" spans="1:14" x14ac:dyDescent="0.2">
      <c r="A4835" t="s">
        <v>9767</v>
      </c>
      <c r="B4835" t="s">
        <v>89</v>
      </c>
      <c r="C4835" t="s">
        <v>116</v>
      </c>
      <c r="D4835" t="s">
        <v>4931</v>
      </c>
      <c r="E4835">
        <v>72</v>
      </c>
      <c r="F4835">
        <v>16</v>
      </c>
      <c r="G4835">
        <v>55</v>
      </c>
      <c r="H4835">
        <v>1</v>
      </c>
      <c r="I4835">
        <v>0</v>
      </c>
      <c r="J4835">
        <v>0</v>
      </c>
      <c r="K4835">
        <v>0</v>
      </c>
      <c r="L4835">
        <v>0</v>
      </c>
      <c r="M4835">
        <v>0</v>
      </c>
      <c r="N4835">
        <v>0</v>
      </c>
    </row>
    <row r="4836" spans="1:14" x14ac:dyDescent="0.2">
      <c r="A4836" t="s">
        <v>9768</v>
      </c>
      <c r="B4836" t="s">
        <v>89</v>
      </c>
      <c r="C4836" t="s">
        <v>116</v>
      </c>
      <c r="D4836" t="s">
        <v>4933</v>
      </c>
      <c r="E4836">
        <v>20</v>
      </c>
      <c r="F4836">
        <v>9</v>
      </c>
      <c r="G4836">
        <v>11</v>
      </c>
      <c r="H4836">
        <v>0</v>
      </c>
      <c r="I4836">
        <v>0</v>
      </c>
      <c r="J4836">
        <v>52</v>
      </c>
      <c r="K4836">
        <v>0</v>
      </c>
      <c r="L4836">
        <v>0</v>
      </c>
      <c r="M4836">
        <v>0</v>
      </c>
      <c r="N4836">
        <v>0</v>
      </c>
    </row>
    <row r="4837" spans="1:14" x14ac:dyDescent="0.2">
      <c r="A4837" t="s">
        <v>9769</v>
      </c>
      <c r="B4837" t="s">
        <v>89</v>
      </c>
      <c r="C4837" t="s">
        <v>116</v>
      </c>
      <c r="D4837" t="s">
        <v>4935</v>
      </c>
      <c r="E4837">
        <v>72</v>
      </c>
      <c r="F4837">
        <v>16</v>
      </c>
      <c r="G4837">
        <v>55</v>
      </c>
      <c r="H4837">
        <v>1</v>
      </c>
      <c r="I4837">
        <v>0</v>
      </c>
      <c r="J4837">
        <v>0</v>
      </c>
      <c r="K4837">
        <v>0</v>
      </c>
      <c r="L4837">
        <v>0</v>
      </c>
      <c r="M4837">
        <v>0</v>
      </c>
      <c r="N4837">
        <v>0</v>
      </c>
    </row>
    <row r="4838" spans="1:14" x14ac:dyDescent="0.2">
      <c r="A4838" t="s">
        <v>9770</v>
      </c>
      <c r="B4838" t="s">
        <v>89</v>
      </c>
      <c r="C4838" t="s">
        <v>116</v>
      </c>
      <c r="D4838" t="s">
        <v>4937</v>
      </c>
      <c r="E4838">
        <v>52</v>
      </c>
      <c r="F4838">
        <v>7</v>
      </c>
      <c r="G4838">
        <v>44</v>
      </c>
      <c r="H4838">
        <v>1</v>
      </c>
      <c r="I4838">
        <v>0</v>
      </c>
      <c r="J4838">
        <v>20</v>
      </c>
      <c r="K4838">
        <v>0</v>
      </c>
      <c r="L4838">
        <v>0</v>
      </c>
      <c r="M4838">
        <v>0</v>
      </c>
      <c r="N4838">
        <v>0</v>
      </c>
    </row>
    <row r="4839" spans="1:14" x14ac:dyDescent="0.2">
      <c r="A4839" t="s">
        <v>9771</v>
      </c>
      <c r="B4839" t="s">
        <v>89</v>
      </c>
      <c r="C4839" t="s">
        <v>116</v>
      </c>
      <c r="D4839" t="s">
        <v>4939</v>
      </c>
      <c r="E4839">
        <v>20</v>
      </c>
      <c r="F4839">
        <v>10</v>
      </c>
      <c r="G4839">
        <v>10</v>
      </c>
      <c r="H4839">
        <v>0</v>
      </c>
      <c r="I4839">
        <v>0</v>
      </c>
      <c r="J4839">
        <v>52</v>
      </c>
      <c r="K4839">
        <v>0</v>
      </c>
      <c r="L4839">
        <v>0</v>
      </c>
      <c r="M4839">
        <v>0</v>
      </c>
      <c r="N4839">
        <v>0</v>
      </c>
    </row>
    <row r="4840" spans="1:14" x14ac:dyDescent="0.2">
      <c r="A4840" t="s">
        <v>9772</v>
      </c>
      <c r="B4840" t="s">
        <v>89</v>
      </c>
      <c r="C4840" t="s">
        <v>116</v>
      </c>
      <c r="D4840" t="s">
        <v>4941</v>
      </c>
      <c r="E4840">
        <v>52</v>
      </c>
      <c r="F4840">
        <v>7</v>
      </c>
      <c r="G4840">
        <v>44</v>
      </c>
      <c r="H4840">
        <v>1</v>
      </c>
      <c r="I4840">
        <v>0</v>
      </c>
      <c r="J4840">
        <v>20</v>
      </c>
      <c r="K4840">
        <v>0</v>
      </c>
      <c r="L4840">
        <v>0</v>
      </c>
      <c r="M4840">
        <v>0</v>
      </c>
      <c r="N4840">
        <v>0</v>
      </c>
    </row>
    <row r="4841" spans="1:14" x14ac:dyDescent="0.2">
      <c r="A4841" t="s">
        <v>9773</v>
      </c>
      <c r="B4841" t="s">
        <v>89</v>
      </c>
      <c r="C4841" t="s">
        <v>116</v>
      </c>
      <c r="D4841" t="s">
        <v>4943</v>
      </c>
      <c r="E4841">
        <v>20</v>
      </c>
      <c r="F4841">
        <v>9</v>
      </c>
      <c r="G4841">
        <v>11</v>
      </c>
      <c r="H4841">
        <v>0</v>
      </c>
      <c r="I4841">
        <v>0</v>
      </c>
      <c r="J4841">
        <v>52</v>
      </c>
      <c r="K4841">
        <v>0</v>
      </c>
      <c r="L4841">
        <v>0</v>
      </c>
      <c r="M4841">
        <v>0</v>
      </c>
      <c r="N4841">
        <v>0</v>
      </c>
    </row>
    <row r="4842" spans="1:14" x14ac:dyDescent="0.2">
      <c r="A4842" t="s">
        <v>9774</v>
      </c>
      <c r="B4842" t="s">
        <v>89</v>
      </c>
      <c r="C4842" t="s">
        <v>116</v>
      </c>
      <c r="D4842" t="s">
        <v>4925</v>
      </c>
      <c r="E4842">
        <v>0</v>
      </c>
      <c r="F4842">
        <v>0</v>
      </c>
      <c r="G4842">
        <v>0</v>
      </c>
      <c r="H4842">
        <v>0</v>
      </c>
      <c r="I4842">
        <v>0</v>
      </c>
      <c r="J4842">
        <v>0</v>
      </c>
      <c r="K4842">
        <v>47</v>
      </c>
      <c r="L4842">
        <v>47</v>
      </c>
      <c r="M4842">
        <v>0</v>
      </c>
      <c r="N4842">
        <v>0</v>
      </c>
    </row>
    <row r="4843" spans="1:14" x14ac:dyDescent="0.2">
      <c r="A4843" t="s">
        <v>9775</v>
      </c>
      <c r="B4843" t="s">
        <v>89</v>
      </c>
      <c r="C4843" t="s">
        <v>116</v>
      </c>
      <c r="D4843" t="s">
        <v>4927</v>
      </c>
      <c r="E4843">
        <v>0</v>
      </c>
      <c r="F4843">
        <v>0</v>
      </c>
      <c r="G4843">
        <v>0</v>
      </c>
      <c r="H4843">
        <v>0</v>
      </c>
      <c r="I4843">
        <v>0</v>
      </c>
      <c r="J4843">
        <v>0</v>
      </c>
      <c r="K4843">
        <v>39</v>
      </c>
      <c r="L4843">
        <v>39</v>
      </c>
      <c r="M4843">
        <v>0</v>
      </c>
      <c r="N4843">
        <v>0</v>
      </c>
    </row>
    <row r="4844" spans="1:14" x14ac:dyDescent="0.2">
      <c r="A4844" t="s">
        <v>9776</v>
      </c>
      <c r="B4844" t="s">
        <v>89</v>
      </c>
      <c r="C4844" t="s">
        <v>117</v>
      </c>
      <c r="D4844" t="s">
        <v>4929</v>
      </c>
      <c r="E4844">
        <v>96</v>
      </c>
      <c r="F4844">
        <v>15</v>
      </c>
      <c r="G4844">
        <v>77</v>
      </c>
      <c r="H4844">
        <v>3</v>
      </c>
      <c r="I4844">
        <v>1</v>
      </c>
      <c r="J4844">
        <v>20</v>
      </c>
      <c r="K4844">
        <v>0</v>
      </c>
      <c r="L4844">
        <v>0</v>
      </c>
      <c r="M4844">
        <v>0</v>
      </c>
      <c r="N4844">
        <v>0</v>
      </c>
    </row>
    <row r="4845" spans="1:14" x14ac:dyDescent="0.2">
      <c r="A4845" t="s">
        <v>9777</v>
      </c>
      <c r="B4845" t="s">
        <v>89</v>
      </c>
      <c r="C4845" t="s">
        <v>117</v>
      </c>
      <c r="D4845" t="s">
        <v>4931</v>
      </c>
      <c r="E4845">
        <v>116</v>
      </c>
      <c r="F4845">
        <v>15</v>
      </c>
      <c r="G4845">
        <v>97</v>
      </c>
      <c r="H4845">
        <v>2</v>
      </c>
      <c r="I4845">
        <v>2</v>
      </c>
      <c r="J4845">
        <v>0</v>
      </c>
      <c r="K4845">
        <v>0</v>
      </c>
      <c r="L4845">
        <v>0</v>
      </c>
      <c r="M4845">
        <v>0</v>
      </c>
      <c r="N4845">
        <v>0</v>
      </c>
    </row>
    <row r="4846" spans="1:14" x14ac:dyDescent="0.2">
      <c r="A4846" t="s">
        <v>9778</v>
      </c>
      <c r="B4846" t="s">
        <v>89</v>
      </c>
      <c r="C4846" t="s">
        <v>117</v>
      </c>
      <c r="D4846" t="s">
        <v>4933</v>
      </c>
      <c r="E4846">
        <v>20</v>
      </c>
      <c r="F4846">
        <v>6</v>
      </c>
      <c r="G4846">
        <v>14</v>
      </c>
      <c r="H4846">
        <v>0</v>
      </c>
      <c r="I4846">
        <v>0</v>
      </c>
      <c r="J4846">
        <v>96</v>
      </c>
      <c r="K4846">
        <v>0</v>
      </c>
      <c r="L4846">
        <v>0</v>
      </c>
      <c r="M4846">
        <v>0</v>
      </c>
      <c r="N4846">
        <v>0</v>
      </c>
    </row>
    <row r="4847" spans="1:14" x14ac:dyDescent="0.2">
      <c r="A4847" t="s">
        <v>9779</v>
      </c>
      <c r="B4847" t="s">
        <v>89</v>
      </c>
      <c r="C4847" t="s">
        <v>117</v>
      </c>
      <c r="D4847" t="s">
        <v>4935</v>
      </c>
      <c r="E4847">
        <v>116</v>
      </c>
      <c r="F4847">
        <v>15</v>
      </c>
      <c r="G4847">
        <v>97</v>
      </c>
      <c r="H4847">
        <v>2</v>
      </c>
      <c r="I4847">
        <v>2</v>
      </c>
      <c r="J4847">
        <v>0</v>
      </c>
      <c r="K4847">
        <v>0</v>
      </c>
      <c r="L4847">
        <v>0</v>
      </c>
      <c r="M4847">
        <v>0</v>
      </c>
      <c r="N4847">
        <v>0</v>
      </c>
    </row>
    <row r="4848" spans="1:14" x14ac:dyDescent="0.2">
      <c r="A4848" t="s">
        <v>9780</v>
      </c>
      <c r="B4848" t="s">
        <v>89</v>
      </c>
      <c r="C4848" t="s">
        <v>117</v>
      </c>
      <c r="D4848" t="s">
        <v>4937</v>
      </c>
      <c r="E4848">
        <v>96</v>
      </c>
      <c r="F4848">
        <v>12</v>
      </c>
      <c r="G4848">
        <v>80</v>
      </c>
      <c r="H4848">
        <v>2</v>
      </c>
      <c r="I4848">
        <v>2</v>
      </c>
      <c r="J4848">
        <v>20</v>
      </c>
      <c r="K4848">
        <v>0</v>
      </c>
      <c r="L4848">
        <v>0</v>
      </c>
      <c r="M4848">
        <v>0</v>
      </c>
      <c r="N4848">
        <v>0</v>
      </c>
    </row>
    <row r="4849" spans="1:14" x14ac:dyDescent="0.2">
      <c r="A4849" t="s">
        <v>9781</v>
      </c>
      <c r="B4849" t="s">
        <v>89</v>
      </c>
      <c r="C4849" t="s">
        <v>117</v>
      </c>
      <c r="D4849" t="s">
        <v>4939</v>
      </c>
      <c r="E4849">
        <v>20</v>
      </c>
      <c r="F4849">
        <v>7</v>
      </c>
      <c r="G4849">
        <v>13</v>
      </c>
      <c r="H4849">
        <v>0</v>
      </c>
      <c r="I4849">
        <v>0</v>
      </c>
      <c r="J4849">
        <v>96</v>
      </c>
      <c r="K4849">
        <v>0</v>
      </c>
      <c r="L4849">
        <v>0</v>
      </c>
      <c r="M4849">
        <v>0</v>
      </c>
      <c r="N4849">
        <v>0</v>
      </c>
    </row>
    <row r="4850" spans="1:14" x14ac:dyDescent="0.2">
      <c r="A4850" t="s">
        <v>9782</v>
      </c>
      <c r="B4850" t="s">
        <v>89</v>
      </c>
      <c r="C4850" t="s">
        <v>117</v>
      </c>
      <c r="D4850" t="s">
        <v>4941</v>
      </c>
      <c r="E4850">
        <v>96</v>
      </c>
      <c r="F4850">
        <v>9</v>
      </c>
      <c r="G4850">
        <v>83</v>
      </c>
      <c r="H4850">
        <v>3</v>
      </c>
      <c r="I4850">
        <v>1</v>
      </c>
      <c r="J4850">
        <v>20</v>
      </c>
      <c r="K4850">
        <v>0</v>
      </c>
      <c r="L4850">
        <v>0</v>
      </c>
      <c r="M4850">
        <v>0</v>
      </c>
      <c r="N4850">
        <v>0</v>
      </c>
    </row>
    <row r="4851" spans="1:14" x14ac:dyDescent="0.2">
      <c r="A4851" t="s">
        <v>9783</v>
      </c>
      <c r="B4851" t="s">
        <v>89</v>
      </c>
      <c r="C4851" t="s">
        <v>117</v>
      </c>
      <c r="D4851" t="s">
        <v>4943</v>
      </c>
      <c r="E4851">
        <v>20</v>
      </c>
      <c r="F4851">
        <v>6</v>
      </c>
      <c r="G4851">
        <v>14</v>
      </c>
      <c r="H4851">
        <v>0</v>
      </c>
      <c r="I4851">
        <v>0</v>
      </c>
      <c r="J4851">
        <v>96</v>
      </c>
      <c r="K4851">
        <v>0</v>
      </c>
      <c r="L4851">
        <v>0</v>
      </c>
      <c r="M4851">
        <v>0</v>
      </c>
      <c r="N4851">
        <v>0</v>
      </c>
    </row>
    <row r="4852" spans="1:14" x14ac:dyDescent="0.2">
      <c r="A4852" t="s">
        <v>9784</v>
      </c>
      <c r="B4852" t="s">
        <v>89</v>
      </c>
      <c r="C4852" t="s">
        <v>117</v>
      </c>
      <c r="D4852" t="s">
        <v>4925</v>
      </c>
      <c r="E4852">
        <v>0</v>
      </c>
      <c r="F4852">
        <v>0</v>
      </c>
      <c r="G4852">
        <v>0</v>
      </c>
      <c r="H4852">
        <v>0</v>
      </c>
      <c r="I4852">
        <v>0</v>
      </c>
      <c r="J4852">
        <v>0</v>
      </c>
      <c r="K4852">
        <v>72</v>
      </c>
      <c r="L4852">
        <v>72</v>
      </c>
      <c r="M4852">
        <v>0</v>
      </c>
      <c r="N4852">
        <v>0</v>
      </c>
    </row>
    <row r="4853" spans="1:14" x14ac:dyDescent="0.2">
      <c r="A4853" t="s">
        <v>9785</v>
      </c>
      <c r="B4853" t="s">
        <v>89</v>
      </c>
      <c r="C4853" t="s">
        <v>117</v>
      </c>
      <c r="D4853" t="s">
        <v>4927</v>
      </c>
      <c r="E4853">
        <v>0</v>
      </c>
      <c r="F4853">
        <v>0</v>
      </c>
      <c r="G4853">
        <v>0</v>
      </c>
      <c r="H4853">
        <v>0</v>
      </c>
      <c r="I4853">
        <v>0</v>
      </c>
      <c r="J4853">
        <v>0</v>
      </c>
      <c r="K4853">
        <v>52</v>
      </c>
      <c r="L4853">
        <v>52</v>
      </c>
      <c r="M4853">
        <v>0</v>
      </c>
      <c r="N4853">
        <v>0</v>
      </c>
    </row>
    <row r="4854" spans="1:14" x14ac:dyDescent="0.2">
      <c r="A4854" t="s">
        <v>9786</v>
      </c>
      <c r="B4854" t="s">
        <v>89</v>
      </c>
      <c r="C4854" t="s">
        <v>118</v>
      </c>
      <c r="D4854" t="s">
        <v>4929</v>
      </c>
      <c r="E4854">
        <v>28</v>
      </c>
      <c r="F4854">
        <v>5</v>
      </c>
      <c r="G4854">
        <v>22</v>
      </c>
      <c r="H4854">
        <v>1</v>
      </c>
      <c r="I4854">
        <v>0</v>
      </c>
      <c r="J4854">
        <v>9</v>
      </c>
      <c r="K4854">
        <v>0</v>
      </c>
      <c r="L4854">
        <v>0</v>
      </c>
      <c r="M4854">
        <v>0</v>
      </c>
      <c r="N4854">
        <v>0</v>
      </c>
    </row>
    <row r="4855" spans="1:14" x14ac:dyDescent="0.2">
      <c r="A4855" t="s">
        <v>9787</v>
      </c>
      <c r="B4855" t="s">
        <v>89</v>
      </c>
      <c r="C4855" t="s">
        <v>118</v>
      </c>
      <c r="D4855" t="s">
        <v>4931</v>
      </c>
      <c r="E4855">
        <v>37</v>
      </c>
      <c r="F4855">
        <v>5</v>
      </c>
      <c r="G4855">
        <v>31</v>
      </c>
      <c r="H4855">
        <v>1</v>
      </c>
      <c r="I4855">
        <v>0</v>
      </c>
      <c r="J4855">
        <v>0</v>
      </c>
      <c r="K4855">
        <v>0</v>
      </c>
      <c r="L4855">
        <v>0</v>
      </c>
      <c r="M4855">
        <v>0</v>
      </c>
      <c r="N4855">
        <v>0</v>
      </c>
    </row>
    <row r="4856" spans="1:14" x14ac:dyDescent="0.2">
      <c r="A4856" t="s">
        <v>9788</v>
      </c>
      <c r="B4856" t="s">
        <v>89</v>
      </c>
      <c r="C4856" t="s">
        <v>118</v>
      </c>
      <c r="D4856" t="s">
        <v>4933</v>
      </c>
      <c r="E4856">
        <v>9</v>
      </c>
      <c r="F4856">
        <v>2</v>
      </c>
      <c r="G4856">
        <v>7</v>
      </c>
      <c r="H4856">
        <v>0</v>
      </c>
      <c r="I4856">
        <v>0</v>
      </c>
      <c r="J4856">
        <v>28</v>
      </c>
      <c r="K4856">
        <v>0</v>
      </c>
      <c r="L4856">
        <v>0</v>
      </c>
      <c r="M4856">
        <v>0</v>
      </c>
      <c r="N4856">
        <v>0</v>
      </c>
    </row>
    <row r="4857" spans="1:14" x14ac:dyDescent="0.2">
      <c r="A4857" t="s">
        <v>9789</v>
      </c>
      <c r="B4857" t="s">
        <v>89</v>
      </c>
      <c r="C4857" t="s">
        <v>118</v>
      </c>
      <c r="D4857" t="s">
        <v>4935</v>
      </c>
      <c r="E4857">
        <v>37</v>
      </c>
      <c r="F4857">
        <v>5</v>
      </c>
      <c r="G4857">
        <v>31</v>
      </c>
      <c r="H4857">
        <v>1</v>
      </c>
      <c r="I4857">
        <v>0</v>
      </c>
      <c r="J4857">
        <v>0</v>
      </c>
      <c r="K4857">
        <v>0</v>
      </c>
      <c r="L4857">
        <v>0</v>
      </c>
      <c r="M4857">
        <v>0</v>
      </c>
      <c r="N4857">
        <v>0</v>
      </c>
    </row>
    <row r="4858" spans="1:14" x14ac:dyDescent="0.2">
      <c r="A4858" t="s">
        <v>9790</v>
      </c>
      <c r="B4858" t="s">
        <v>89</v>
      </c>
      <c r="C4858" t="s">
        <v>118</v>
      </c>
      <c r="D4858" t="s">
        <v>4937</v>
      </c>
      <c r="E4858">
        <v>28</v>
      </c>
      <c r="F4858">
        <v>4</v>
      </c>
      <c r="G4858">
        <v>23</v>
      </c>
      <c r="H4858">
        <v>1</v>
      </c>
      <c r="I4858">
        <v>0</v>
      </c>
      <c r="J4858">
        <v>9</v>
      </c>
      <c r="K4858">
        <v>0</v>
      </c>
      <c r="L4858">
        <v>0</v>
      </c>
      <c r="M4858">
        <v>0</v>
      </c>
      <c r="N4858">
        <v>0</v>
      </c>
    </row>
    <row r="4859" spans="1:14" x14ac:dyDescent="0.2">
      <c r="A4859" t="s">
        <v>9791</v>
      </c>
      <c r="B4859" t="s">
        <v>89</v>
      </c>
      <c r="C4859" t="s">
        <v>118</v>
      </c>
      <c r="D4859" t="s">
        <v>4939</v>
      </c>
      <c r="E4859">
        <v>9</v>
      </c>
      <c r="F4859">
        <v>3</v>
      </c>
      <c r="G4859">
        <v>6</v>
      </c>
      <c r="H4859">
        <v>0</v>
      </c>
      <c r="I4859">
        <v>0</v>
      </c>
      <c r="J4859">
        <v>28</v>
      </c>
      <c r="K4859">
        <v>0</v>
      </c>
      <c r="L4859">
        <v>0</v>
      </c>
      <c r="M4859">
        <v>0</v>
      </c>
      <c r="N4859">
        <v>0</v>
      </c>
    </row>
    <row r="4860" spans="1:14" x14ac:dyDescent="0.2">
      <c r="A4860" t="s">
        <v>9792</v>
      </c>
      <c r="B4860" t="s">
        <v>89</v>
      </c>
      <c r="C4860" t="s">
        <v>118</v>
      </c>
      <c r="D4860" t="s">
        <v>4941</v>
      </c>
      <c r="E4860">
        <v>28</v>
      </c>
      <c r="F4860">
        <v>3</v>
      </c>
      <c r="G4860">
        <v>24</v>
      </c>
      <c r="H4860">
        <v>1</v>
      </c>
      <c r="I4860">
        <v>0</v>
      </c>
      <c r="J4860">
        <v>9</v>
      </c>
      <c r="K4860">
        <v>0</v>
      </c>
      <c r="L4860">
        <v>0</v>
      </c>
      <c r="M4860">
        <v>0</v>
      </c>
      <c r="N4860">
        <v>0</v>
      </c>
    </row>
    <row r="4861" spans="1:14" x14ac:dyDescent="0.2">
      <c r="A4861" t="s">
        <v>9793</v>
      </c>
      <c r="B4861" t="s">
        <v>89</v>
      </c>
      <c r="C4861" t="s">
        <v>118</v>
      </c>
      <c r="D4861" t="s">
        <v>4943</v>
      </c>
      <c r="E4861">
        <v>9</v>
      </c>
      <c r="F4861">
        <v>2</v>
      </c>
      <c r="G4861">
        <v>7</v>
      </c>
      <c r="H4861">
        <v>0</v>
      </c>
      <c r="I4861">
        <v>0</v>
      </c>
      <c r="J4861">
        <v>28</v>
      </c>
      <c r="K4861">
        <v>0</v>
      </c>
      <c r="L4861">
        <v>0</v>
      </c>
      <c r="M4861">
        <v>0</v>
      </c>
      <c r="N4861">
        <v>0</v>
      </c>
    </row>
    <row r="4862" spans="1:14" x14ac:dyDescent="0.2">
      <c r="A4862" t="s">
        <v>9794</v>
      </c>
      <c r="B4862" t="s">
        <v>89</v>
      </c>
      <c r="C4862" t="s">
        <v>118</v>
      </c>
      <c r="D4862" t="s">
        <v>4925</v>
      </c>
      <c r="E4862">
        <v>0</v>
      </c>
      <c r="F4862">
        <v>0</v>
      </c>
      <c r="G4862">
        <v>0</v>
      </c>
      <c r="H4862">
        <v>0</v>
      </c>
      <c r="I4862">
        <v>0</v>
      </c>
      <c r="J4862">
        <v>0</v>
      </c>
      <c r="K4862">
        <v>23</v>
      </c>
      <c r="L4862">
        <v>22</v>
      </c>
      <c r="M4862">
        <v>1</v>
      </c>
      <c r="N4862">
        <v>0</v>
      </c>
    </row>
    <row r="4863" spans="1:14" x14ac:dyDescent="0.2">
      <c r="A4863" t="s">
        <v>9795</v>
      </c>
      <c r="B4863" t="s">
        <v>89</v>
      </c>
      <c r="C4863" t="s">
        <v>118</v>
      </c>
      <c r="D4863" t="s">
        <v>4927</v>
      </c>
      <c r="E4863">
        <v>0</v>
      </c>
      <c r="F4863">
        <v>0</v>
      </c>
      <c r="G4863">
        <v>0</v>
      </c>
      <c r="H4863">
        <v>0</v>
      </c>
      <c r="I4863">
        <v>0</v>
      </c>
      <c r="J4863">
        <v>0</v>
      </c>
      <c r="K4863">
        <v>18</v>
      </c>
      <c r="L4863">
        <v>17</v>
      </c>
      <c r="M4863">
        <v>1</v>
      </c>
      <c r="N4863">
        <v>0</v>
      </c>
    </row>
    <row r="4864" spans="1:14" x14ac:dyDescent="0.2">
      <c r="A4864" t="s">
        <v>9796</v>
      </c>
      <c r="B4864" t="s">
        <v>89</v>
      </c>
      <c r="C4864" t="s">
        <v>119</v>
      </c>
      <c r="D4864" t="s">
        <v>4929</v>
      </c>
      <c r="E4864">
        <v>95</v>
      </c>
      <c r="F4864">
        <v>18</v>
      </c>
      <c r="G4864">
        <v>76</v>
      </c>
      <c r="H4864">
        <v>0</v>
      </c>
      <c r="I4864">
        <v>1</v>
      </c>
      <c r="J4864">
        <v>27</v>
      </c>
      <c r="K4864">
        <v>0</v>
      </c>
      <c r="L4864">
        <v>0</v>
      </c>
      <c r="M4864">
        <v>0</v>
      </c>
      <c r="N4864">
        <v>0</v>
      </c>
    </row>
    <row r="4865" spans="1:14" x14ac:dyDescent="0.2">
      <c r="A4865" t="s">
        <v>9797</v>
      </c>
      <c r="B4865" t="s">
        <v>89</v>
      </c>
      <c r="C4865" t="s">
        <v>119</v>
      </c>
      <c r="D4865" t="s">
        <v>4931</v>
      </c>
      <c r="E4865">
        <v>122</v>
      </c>
      <c r="F4865">
        <v>23</v>
      </c>
      <c r="G4865">
        <v>98</v>
      </c>
      <c r="H4865">
        <v>0</v>
      </c>
      <c r="I4865">
        <v>1</v>
      </c>
      <c r="J4865">
        <v>0</v>
      </c>
      <c r="K4865">
        <v>0</v>
      </c>
      <c r="L4865">
        <v>0</v>
      </c>
      <c r="M4865">
        <v>0</v>
      </c>
      <c r="N4865">
        <v>0</v>
      </c>
    </row>
    <row r="4866" spans="1:14" x14ac:dyDescent="0.2">
      <c r="A4866" t="s">
        <v>9798</v>
      </c>
      <c r="B4866" t="s">
        <v>89</v>
      </c>
      <c r="C4866" t="s">
        <v>119</v>
      </c>
      <c r="D4866" t="s">
        <v>4933</v>
      </c>
      <c r="E4866">
        <v>26</v>
      </c>
      <c r="F4866">
        <v>6</v>
      </c>
      <c r="G4866">
        <v>20</v>
      </c>
      <c r="H4866">
        <v>0</v>
      </c>
      <c r="I4866">
        <v>0</v>
      </c>
      <c r="J4866">
        <v>96</v>
      </c>
      <c r="K4866">
        <v>0</v>
      </c>
      <c r="L4866">
        <v>0</v>
      </c>
      <c r="M4866">
        <v>0</v>
      </c>
      <c r="N4866">
        <v>0</v>
      </c>
    </row>
    <row r="4867" spans="1:14" x14ac:dyDescent="0.2">
      <c r="A4867" t="s">
        <v>9799</v>
      </c>
      <c r="B4867" t="s">
        <v>89</v>
      </c>
      <c r="C4867" t="s">
        <v>119</v>
      </c>
      <c r="D4867" t="s">
        <v>4935</v>
      </c>
      <c r="E4867">
        <v>122</v>
      </c>
      <c r="F4867">
        <v>23</v>
      </c>
      <c r="G4867">
        <v>98</v>
      </c>
      <c r="H4867">
        <v>0</v>
      </c>
      <c r="I4867">
        <v>1</v>
      </c>
      <c r="J4867">
        <v>0</v>
      </c>
      <c r="K4867">
        <v>0</v>
      </c>
      <c r="L4867">
        <v>0</v>
      </c>
      <c r="M4867">
        <v>0</v>
      </c>
      <c r="N4867">
        <v>0</v>
      </c>
    </row>
    <row r="4868" spans="1:14" x14ac:dyDescent="0.2">
      <c r="A4868" t="s">
        <v>9800</v>
      </c>
      <c r="B4868" t="s">
        <v>89</v>
      </c>
      <c r="C4868" t="s">
        <v>119</v>
      </c>
      <c r="D4868" t="s">
        <v>4937</v>
      </c>
      <c r="E4868">
        <v>95</v>
      </c>
      <c r="F4868">
        <v>17</v>
      </c>
      <c r="G4868">
        <v>77</v>
      </c>
      <c r="H4868">
        <v>0</v>
      </c>
      <c r="I4868">
        <v>1</v>
      </c>
      <c r="J4868">
        <v>27</v>
      </c>
      <c r="K4868">
        <v>0</v>
      </c>
      <c r="L4868">
        <v>0</v>
      </c>
      <c r="M4868">
        <v>0</v>
      </c>
      <c r="N4868">
        <v>0</v>
      </c>
    </row>
    <row r="4869" spans="1:14" x14ac:dyDescent="0.2">
      <c r="A4869" t="s">
        <v>9801</v>
      </c>
      <c r="B4869" t="s">
        <v>89</v>
      </c>
      <c r="C4869" t="s">
        <v>119</v>
      </c>
      <c r="D4869" t="s">
        <v>4939</v>
      </c>
      <c r="E4869">
        <v>27</v>
      </c>
      <c r="F4869">
        <v>8</v>
      </c>
      <c r="G4869">
        <v>19</v>
      </c>
      <c r="H4869">
        <v>0</v>
      </c>
      <c r="I4869">
        <v>0</v>
      </c>
      <c r="J4869">
        <v>95</v>
      </c>
      <c r="K4869">
        <v>0</v>
      </c>
      <c r="L4869">
        <v>0</v>
      </c>
      <c r="M4869">
        <v>0</v>
      </c>
      <c r="N4869">
        <v>0</v>
      </c>
    </row>
    <row r="4870" spans="1:14" x14ac:dyDescent="0.2">
      <c r="A4870" t="s">
        <v>9802</v>
      </c>
      <c r="B4870" t="s">
        <v>89</v>
      </c>
      <c r="C4870" t="s">
        <v>119</v>
      </c>
      <c r="D4870" t="s">
        <v>4941</v>
      </c>
      <c r="E4870">
        <v>95</v>
      </c>
      <c r="F4870">
        <v>17</v>
      </c>
      <c r="G4870">
        <v>77</v>
      </c>
      <c r="H4870">
        <v>0</v>
      </c>
      <c r="I4870">
        <v>1</v>
      </c>
      <c r="J4870">
        <v>27</v>
      </c>
      <c r="K4870">
        <v>0</v>
      </c>
      <c r="L4870">
        <v>0</v>
      </c>
      <c r="M4870">
        <v>0</v>
      </c>
      <c r="N4870">
        <v>0</v>
      </c>
    </row>
    <row r="4871" spans="1:14" x14ac:dyDescent="0.2">
      <c r="A4871" t="s">
        <v>9803</v>
      </c>
      <c r="B4871" t="s">
        <v>89</v>
      </c>
      <c r="C4871" t="s">
        <v>119</v>
      </c>
      <c r="D4871" t="s">
        <v>4943</v>
      </c>
      <c r="E4871">
        <v>27</v>
      </c>
      <c r="F4871">
        <v>6</v>
      </c>
      <c r="G4871">
        <v>21</v>
      </c>
      <c r="H4871">
        <v>0</v>
      </c>
      <c r="I4871">
        <v>0</v>
      </c>
      <c r="J4871">
        <v>95</v>
      </c>
      <c r="K4871">
        <v>0</v>
      </c>
      <c r="L4871">
        <v>0</v>
      </c>
      <c r="M4871">
        <v>0</v>
      </c>
      <c r="N4871">
        <v>0</v>
      </c>
    </row>
    <row r="4872" spans="1:14" x14ac:dyDescent="0.2">
      <c r="A4872" t="s">
        <v>9804</v>
      </c>
      <c r="B4872" t="s">
        <v>89</v>
      </c>
      <c r="C4872" t="s">
        <v>119</v>
      </c>
      <c r="D4872" t="s">
        <v>4925</v>
      </c>
      <c r="E4872">
        <v>0</v>
      </c>
      <c r="F4872">
        <v>0</v>
      </c>
      <c r="G4872">
        <v>0</v>
      </c>
      <c r="H4872">
        <v>0</v>
      </c>
      <c r="I4872">
        <v>0</v>
      </c>
      <c r="J4872">
        <v>0</v>
      </c>
      <c r="K4872">
        <v>83</v>
      </c>
      <c r="L4872">
        <v>82</v>
      </c>
      <c r="M4872">
        <v>0</v>
      </c>
      <c r="N4872">
        <v>1</v>
      </c>
    </row>
    <row r="4873" spans="1:14" x14ac:dyDescent="0.2">
      <c r="A4873" t="s">
        <v>9805</v>
      </c>
      <c r="B4873" t="s">
        <v>89</v>
      </c>
      <c r="C4873" t="s">
        <v>119</v>
      </c>
      <c r="D4873" t="s">
        <v>4927</v>
      </c>
      <c r="E4873">
        <v>0</v>
      </c>
      <c r="F4873">
        <v>0</v>
      </c>
      <c r="G4873">
        <v>0</v>
      </c>
      <c r="H4873">
        <v>0</v>
      </c>
      <c r="I4873">
        <v>0</v>
      </c>
      <c r="J4873">
        <v>0</v>
      </c>
      <c r="K4873">
        <v>71</v>
      </c>
      <c r="L4873">
        <v>70</v>
      </c>
      <c r="M4873">
        <v>0</v>
      </c>
      <c r="N4873">
        <v>1</v>
      </c>
    </row>
    <row r="4874" spans="1:14" x14ac:dyDescent="0.2">
      <c r="A4874" t="s">
        <v>9806</v>
      </c>
      <c r="B4874" t="s">
        <v>89</v>
      </c>
      <c r="C4874" t="s">
        <v>120</v>
      </c>
      <c r="D4874" t="s">
        <v>4929</v>
      </c>
      <c r="E4874">
        <v>72</v>
      </c>
      <c r="F4874">
        <v>6</v>
      </c>
      <c r="G4874">
        <v>58</v>
      </c>
      <c r="H4874">
        <v>5</v>
      </c>
      <c r="I4874">
        <v>3</v>
      </c>
      <c r="J4874">
        <v>16</v>
      </c>
      <c r="K4874">
        <v>0</v>
      </c>
      <c r="L4874">
        <v>0</v>
      </c>
      <c r="M4874">
        <v>0</v>
      </c>
      <c r="N4874">
        <v>0</v>
      </c>
    </row>
    <row r="4875" spans="1:14" x14ac:dyDescent="0.2">
      <c r="A4875" t="s">
        <v>9807</v>
      </c>
      <c r="B4875" t="s">
        <v>89</v>
      </c>
      <c r="C4875" t="s">
        <v>120</v>
      </c>
      <c r="D4875" t="s">
        <v>4931</v>
      </c>
      <c r="E4875">
        <v>88</v>
      </c>
      <c r="F4875">
        <v>7</v>
      </c>
      <c r="G4875">
        <v>73</v>
      </c>
      <c r="H4875">
        <v>5</v>
      </c>
      <c r="I4875">
        <v>3</v>
      </c>
      <c r="J4875">
        <v>0</v>
      </c>
      <c r="K4875">
        <v>0</v>
      </c>
      <c r="L4875">
        <v>0</v>
      </c>
      <c r="M4875">
        <v>0</v>
      </c>
      <c r="N4875">
        <v>0</v>
      </c>
    </row>
    <row r="4876" spans="1:14" x14ac:dyDescent="0.2">
      <c r="A4876" t="s">
        <v>9808</v>
      </c>
      <c r="B4876" t="s">
        <v>89</v>
      </c>
      <c r="C4876" t="s">
        <v>120</v>
      </c>
      <c r="D4876" t="s">
        <v>4933</v>
      </c>
      <c r="E4876">
        <v>16</v>
      </c>
      <c r="F4876">
        <v>1</v>
      </c>
      <c r="G4876">
        <v>15</v>
      </c>
      <c r="H4876">
        <v>0</v>
      </c>
      <c r="I4876">
        <v>0</v>
      </c>
      <c r="J4876">
        <v>72</v>
      </c>
      <c r="K4876">
        <v>0</v>
      </c>
      <c r="L4876">
        <v>0</v>
      </c>
      <c r="M4876">
        <v>0</v>
      </c>
      <c r="N4876">
        <v>0</v>
      </c>
    </row>
    <row r="4877" spans="1:14" x14ac:dyDescent="0.2">
      <c r="A4877" t="s">
        <v>9809</v>
      </c>
      <c r="B4877" t="s">
        <v>89</v>
      </c>
      <c r="C4877" t="s">
        <v>120</v>
      </c>
      <c r="D4877" t="s">
        <v>4935</v>
      </c>
      <c r="E4877">
        <v>88</v>
      </c>
      <c r="F4877">
        <v>7</v>
      </c>
      <c r="G4877">
        <v>73</v>
      </c>
      <c r="H4877">
        <v>5</v>
      </c>
      <c r="I4877">
        <v>3</v>
      </c>
      <c r="J4877">
        <v>0</v>
      </c>
      <c r="K4877">
        <v>0</v>
      </c>
      <c r="L4877">
        <v>0</v>
      </c>
      <c r="M4877">
        <v>0</v>
      </c>
      <c r="N4877">
        <v>0</v>
      </c>
    </row>
    <row r="4878" spans="1:14" x14ac:dyDescent="0.2">
      <c r="A4878" t="s">
        <v>9810</v>
      </c>
      <c r="B4878" t="s">
        <v>89</v>
      </c>
      <c r="C4878" t="s">
        <v>120</v>
      </c>
      <c r="D4878" t="s">
        <v>4937</v>
      </c>
      <c r="E4878">
        <v>72</v>
      </c>
      <c r="F4878">
        <v>6</v>
      </c>
      <c r="G4878">
        <v>58</v>
      </c>
      <c r="H4878">
        <v>5</v>
      </c>
      <c r="I4878">
        <v>3</v>
      </c>
      <c r="J4878">
        <v>16</v>
      </c>
      <c r="K4878">
        <v>0</v>
      </c>
      <c r="L4878">
        <v>0</v>
      </c>
      <c r="M4878">
        <v>0</v>
      </c>
      <c r="N4878">
        <v>0</v>
      </c>
    </row>
    <row r="4879" spans="1:14" x14ac:dyDescent="0.2">
      <c r="A4879" t="s">
        <v>9811</v>
      </c>
      <c r="B4879" t="s">
        <v>89</v>
      </c>
      <c r="C4879" t="s">
        <v>120</v>
      </c>
      <c r="D4879" t="s">
        <v>4939</v>
      </c>
      <c r="E4879">
        <v>16</v>
      </c>
      <c r="F4879">
        <v>1</v>
      </c>
      <c r="G4879">
        <v>15</v>
      </c>
      <c r="H4879">
        <v>0</v>
      </c>
      <c r="I4879">
        <v>0</v>
      </c>
      <c r="J4879">
        <v>72</v>
      </c>
      <c r="K4879">
        <v>0</v>
      </c>
      <c r="L4879">
        <v>0</v>
      </c>
      <c r="M4879">
        <v>0</v>
      </c>
      <c r="N4879">
        <v>0</v>
      </c>
    </row>
    <row r="4880" spans="1:14" x14ac:dyDescent="0.2">
      <c r="A4880" t="s">
        <v>9812</v>
      </c>
      <c r="B4880" t="s">
        <v>89</v>
      </c>
      <c r="C4880" t="s">
        <v>120</v>
      </c>
      <c r="D4880" t="s">
        <v>4941</v>
      </c>
      <c r="E4880">
        <v>72</v>
      </c>
      <c r="F4880">
        <v>6</v>
      </c>
      <c r="G4880">
        <v>58</v>
      </c>
      <c r="H4880">
        <v>5</v>
      </c>
      <c r="I4880">
        <v>3</v>
      </c>
      <c r="J4880">
        <v>16</v>
      </c>
      <c r="K4880">
        <v>0</v>
      </c>
      <c r="L4880">
        <v>0</v>
      </c>
      <c r="M4880">
        <v>0</v>
      </c>
      <c r="N4880">
        <v>0</v>
      </c>
    </row>
    <row r="4881" spans="1:14" x14ac:dyDescent="0.2">
      <c r="A4881" t="s">
        <v>9813</v>
      </c>
      <c r="B4881" t="s">
        <v>89</v>
      </c>
      <c r="C4881" t="s">
        <v>120</v>
      </c>
      <c r="D4881" t="s">
        <v>4943</v>
      </c>
      <c r="E4881">
        <v>16</v>
      </c>
      <c r="F4881">
        <v>1</v>
      </c>
      <c r="G4881">
        <v>15</v>
      </c>
      <c r="H4881">
        <v>0</v>
      </c>
      <c r="I4881">
        <v>0</v>
      </c>
      <c r="J4881">
        <v>72</v>
      </c>
      <c r="K4881">
        <v>0</v>
      </c>
      <c r="L4881">
        <v>0</v>
      </c>
      <c r="M4881">
        <v>0</v>
      </c>
      <c r="N4881">
        <v>0</v>
      </c>
    </row>
    <row r="4882" spans="1:14" x14ac:dyDescent="0.2">
      <c r="A4882" t="s">
        <v>9814</v>
      </c>
      <c r="B4882" t="s">
        <v>89</v>
      </c>
      <c r="C4882" t="s">
        <v>120</v>
      </c>
      <c r="D4882" t="s">
        <v>4925</v>
      </c>
      <c r="E4882">
        <v>0</v>
      </c>
      <c r="F4882">
        <v>0</v>
      </c>
      <c r="G4882">
        <v>0</v>
      </c>
      <c r="H4882">
        <v>0</v>
      </c>
      <c r="I4882">
        <v>0</v>
      </c>
      <c r="J4882">
        <v>0</v>
      </c>
      <c r="K4882">
        <v>47</v>
      </c>
      <c r="L4882">
        <v>45</v>
      </c>
      <c r="M4882">
        <v>1</v>
      </c>
      <c r="N4882">
        <v>1</v>
      </c>
    </row>
    <row r="4883" spans="1:14" x14ac:dyDescent="0.2">
      <c r="A4883" t="s">
        <v>9815</v>
      </c>
      <c r="B4883" t="s">
        <v>89</v>
      </c>
      <c r="C4883" t="s">
        <v>120</v>
      </c>
      <c r="D4883" t="s">
        <v>4927</v>
      </c>
      <c r="E4883">
        <v>0</v>
      </c>
      <c r="F4883">
        <v>0</v>
      </c>
      <c r="G4883">
        <v>0</v>
      </c>
      <c r="H4883">
        <v>0</v>
      </c>
      <c r="I4883">
        <v>0</v>
      </c>
      <c r="J4883">
        <v>0</v>
      </c>
      <c r="K4883">
        <v>34</v>
      </c>
      <c r="L4883">
        <v>34</v>
      </c>
      <c r="M4883">
        <v>0</v>
      </c>
      <c r="N4883">
        <v>0</v>
      </c>
    </row>
    <row r="4884" spans="1:14" x14ac:dyDescent="0.2">
      <c r="A4884" t="s">
        <v>9816</v>
      </c>
      <c r="B4884" t="s">
        <v>89</v>
      </c>
      <c r="C4884" t="s">
        <v>121</v>
      </c>
      <c r="D4884" t="s">
        <v>4929</v>
      </c>
      <c r="E4884">
        <v>80</v>
      </c>
      <c r="F4884">
        <v>19</v>
      </c>
      <c r="G4884">
        <v>60</v>
      </c>
      <c r="H4884">
        <v>0</v>
      </c>
      <c r="I4884">
        <v>1</v>
      </c>
      <c r="J4884">
        <v>12</v>
      </c>
      <c r="K4884">
        <v>0</v>
      </c>
      <c r="L4884">
        <v>0</v>
      </c>
      <c r="M4884">
        <v>0</v>
      </c>
      <c r="N4884">
        <v>0</v>
      </c>
    </row>
    <row r="4885" spans="1:14" x14ac:dyDescent="0.2">
      <c r="A4885" t="s">
        <v>9817</v>
      </c>
      <c r="B4885" t="s">
        <v>89</v>
      </c>
      <c r="C4885" t="s">
        <v>121</v>
      </c>
      <c r="D4885" t="s">
        <v>4931</v>
      </c>
      <c r="E4885">
        <v>92</v>
      </c>
      <c r="F4885">
        <v>22</v>
      </c>
      <c r="G4885">
        <v>68</v>
      </c>
      <c r="H4885">
        <v>1</v>
      </c>
      <c r="I4885">
        <v>1</v>
      </c>
      <c r="J4885">
        <v>0</v>
      </c>
      <c r="K4885">
        <v>0</v>
      </c>
      <c r="L4885">
        <v>0</v>
      </c>
      <c r="M4885">
        <v>0</v>
      </c>
      <c r="N4885">
        <v>0</v>
      </c>
    </row>
    <row r="4886" spans="1:14" x14ac:dyDescent="0.2">
      <c r="A4886" t="s">
        <v>9818</v>
      </c>
      <c r="B4886" t="s">
        <v>89</v>
      </c>
      <c r="C4886" t="s">
        <v>121</v>
      </c>
      <c r="D4886" t="s">
        <v>4933</v>
      </c>
      <c r="E4886">
        <v>12</v>
      </c>
      <c r="F4886">
        <v>5</v>
      </c>
      <c r="G4886">
        <v>7</v>
      </c>
      <c r="H4886">
        <v>0</v>
      </c>
      <c r="I4886">
        <v>0</v>
      </c>
      <c r="J4886">
        <v>80</v>
      </c>
      <c r="K4886">
        <v>0</v>
      </c>
      <c r="L4886">
        <v>0</v>
      </c>
      <c r="M4886">
        <v>0</v>
      </c>
      <c r="N4886">
        <v>0</v>
      </c>
    </row>
    <row r="4887" spans="1:14" x14ac:dyDescent="0.2">
      <c r="A4887" t="s">
        <v>9819</v>
      </c>
      <c r="B4887" t="s">
        <v>89</v>
      </c>
      <c r="C4887" t="s">
        <v>121</v>
      </c>
      <c r="D4887" t="s">
        <v>4935</v>
      </c>
      <c r="E4887">
        <v>92</v>
      </c>
      <c r="F4887">
        <v>21</v>
      </c>
      <c r="G4887">
        <v>69</v>
      </c>
      <c r="H4887">
        <v>1</v>
      </c>
      <c r="I4887">
        <v>1</v>
      </c>
      <c r="J4887">
        <v>0</v>
      </c>
      <c r="K4887">
        <v>0</v>
      </c>
      <c r="L4887">
        <v>0</v>
      </c>
      <c r="M4887">
        <v>0</v>
      </c>
      <c r="N4887">
        <v>0</v>
      </c>
    </row>
    <row r="4888" spans="1:14" x14ac:dyDescent="0.2">
      <c r="A4888" t="s">
        <v>9820</v>
      </c>
      <c r="B4888" t="s">
        <v>89</v>
      </c>
      <c r="C4888" t="s">
        <v>121</v>
      </c>
      <c r="D4888" t="s">
        <v>4937</v>
      </c>
      <c r="E4888">
        <v>80</v>
      </c>
      <c r="F4888">
        <v>17</v>
      </c>
      <c r="G4888">
        <v>61</v>
      </c>
      <c r="H4888">
        <v>1</v>
      </c>
      <c r="I4888">
        <v>1</v>
      </c>
      <c r="J4888">
        <v>12</v>
      </c>
      <c r="K4888">
        <v>0</v>
      </c>
      <c r="L4888">
        <v>0</v>
      </c>
      <c r="M4888">
        <v>0</v>
      </c>
      <c r="N4888">
        <v>0</v>
      </c>
    </row>
    <row r="4889" spans="1:14" x14ac:dyDescent="0.2">
      <c r="A4889" t="s">
        <v>9821</v>
      </c>
      <c r="B4889" t="s">
        <v>89</v>
      </c>
      <c r="C4889" t="s">
        <v>121</v>
      </c>
      <c r="D4889" t="s">
        <v>4939</v>
      </c>
      <c r="E4889">
        <v>12</v>
      </c>
      <c r="F4889">
        <v>5</v>
      </c>
      <c r="G4889">
        <v>7</v>
      </c>
      <c r="H4889">
        <v>0</v>
      </c>
      <c r="I4889">
        <v>0</v>
      </c>
      <c r="J4889">
        <v>80</v>
      </c>
      <c r="K4889">
        <v>0</v>
      </c>
      <c r="L4889">
        <v>0</v>
      </c>
      <c r="M4889">
        <v>0</v>
      </c>
      <c r="N4889">
        <v>0</v>
      </c>
    </row>
    <row r="4890" spans="1:14" x14ac:dyDescent="0.2">
      <c r="A4890" t="s">
        <v>9822</v>
      </c>
      <c r="B4890" t="s">
        <v>89</v>
      </c>
      <c r="C4890" t="s">
        <v>121</v>
      </c>
      <c r="D4890" t="s">
        <v>4941</v>
      </c>
      <c r="E4890">
        <v>80</v>
      </c>
      <c r="F4890">
        <v>16</v>
      </c>
      <c r="G4890">
        <v>63</v>
      </c>
      <c r="H4890">
        <v>0</v>
      </c>
      <c r="I4890">
        <v>1</v>
      </c>
      <c r="J4890">
        <v>12</v>
      </c>
      <c r="K4890">
        <v>0</v>
      </c>
      <c r="L4890">
        <v>0</v>
      </c>
      <c r="M4890">
        <v>0</v>
      </c>
      <c r="N4890">
        <v>0</v>
      </c>
    </row>
    <row r="4891" spans="1:14" x14ac:dyDescent="0.2">
      <c r="A4891" t="s">
        <v>9823</v>
      </c>
      <c r="B4891" t="s">
        <v>89</v>
      </c>
      <c r="C4891" t="s">
        <v>121</v>
      </c>
      <c r="D4891" t="s">
        <v>4943</v>
      </c>
      <c r="E4891">
        <v>12</v>
      </c>
      <c r="F4891">
        <v>5</v>
      </c>
      <c r="G4891">
        <v>7</v>
      </c>
      <c r="H4891">
        <v>0</v>
      </c>
      <c r="I4891">
        <v>0</v>
      </c>
      <c r="J4891">
        <v>80</v>
      </c>
      <c r="K4891">
        <v>0</v>
      </c>
      <c r="L4891">
        <v>0</v>
      </c>
      <c r="M4891">
        <v>0</v>
      </c>
      <c r="N4891">
        <v>0</v>
      </c>
    </row>
    <row r="4892" spans="1:14" x14ac:dyDescent="0.2">
      <c r="A4892" t="s">
        <v>9824</v>
      </c>
      <c r="B4892" t="s">
        <v>89</v>
      </c>
      <c r="C4892" t="s">
        <v>121</v>
      </c>
      <c r="D4892" t="s">
        <v>4925</v>
      </c>
      <c r="E4892">
        <v>0</v>
      </c>
      <c r="F4892">
        <v>0</v>
      </c>
      <c r="G4892">
        <v>0</v>
      </c>
      <c r="H4892">
        <v>0</v>
      </c>
      <c r="I4892">
        <v>0</v>
      </c>
      <c r="J4892">
        <v>0</v>
      </c>
      <c r="K4892">
        <v>62</v>
      </c>
      <c r="L4892">
        <v>60</v>
      </c>
      <c r="M4892">
        <v>1</v>
      </c>
      <c r="N4892">
        <v>1</v>
      </c>
    </row>
    <row r="4893" spans="1:14" x14ac:dyDescent="0.2">
      <c r="A4893" t="s">
        <v>9825</v>
      </c>
      <c r="B4893" t="s">
        <v>89</v>
      </c>
      <c r="C4893" t="s">
        <v>121</v>
      </c>
      <c r="D4893" t="s">
        <v>4927</v>
      </c>
      <c r="E4893">
        <v>0</v>
      </c>
      <c r="F4893">
        <v>0</v>
      </c>
      <c r="G4893">
        <v>0</v>
      </c>
      <c r="H4893">
        <v>0</v>
      </c>
      <c r="I4893">
        <v>0</v>
      </c>
      <c r="J4893">
        <v>0</v>
      </c>
      <c r="K4893">
        <v>38</v>
      </c>
      <c r="L4893">
        <v>36</v>
      </c>
      <c r="M4893">
        <v>1</v>
      </c>
      <c r="N4893">
        <v>1</v>
      </c>
    </row>
    <row r="4894" spans="1:14" x14ac:dyDescent="0.2">
      <c r="A4894" t="s">
        <v>9826</v>
      </c>
      <c r="B4894" t="s">
        <v>89</v>
      </c>
      <c r="C4894" t="s">
        <v>122</v>
      </c>
      <c r="D4894" t="s">
        <v>4929</v>
      </c>
      <c r="E4894">
        <v>89</v>
      </c>
      <c r="F4894">
        <v>20</v>
      </c>
      <c r="G4894">
        <v>65</v>
      </c>
      <c r="H4894">
        <v>4</v>
      </c>
      <c r="I4894">
        <v>0</v>
      </c>
      <c r="J4894">
        <v>22</v>
      </c>
      <c r="K4894">
        <v>0</v>
      </c>
      <c r="L4894">
        <v>0</v>
      </c>
      <c r="M4894">
        <v>0</v>
      </c>
      <c r="N4894">
        <v>0</v>
      </c>
    </row>
    <row r="4895" spans="1:14" x14ac:dyDescent="0.2">
      <c r="A4895" t="s">
        <v>9827</v>
      </c>
      <c r="B4895" t="s">
        <v>89</v>
      </c>
      <c r="C4895" t="s">
        <v>122</v>
      </c>
      <c r="D4895" t="s">
        <v>4931</v>
      </c>
      <c r="E4895">
        <v>111</v>
      </c>
      <c r="F4895">
        <v>20</v>
      </c>
      <c r="G4895">
        <v>87</v>
      </c>
      <c r="H4895">
        <v>4</v>
      </c>
      <c r="I4895">
        <v>0</v>
      </c>
      <c r="J4895">
        <v>0</v>
      </c>
      <c r="K4895">
        <v>0</v>
      </c>
      <c r="L4895">
        <v>0</v>
      </c>
      <c r="M4895">
        <v>0</v>
      </c>
      <c r="N4895">
        <v>0</v>
      </c>
    </row>
    <row r="4896" spans="1:14" x14ac:dyDescent="0.2">
      <c r="A4896" t="s">
        <v>9828</v>
      </c>
      <c r="B4896" t="s">
        <v>89</v>
      </c>
      <c r="C4896" t="s">
        <v>122</v>
      </c>
      <c r="D4896" t="s">
        <v>4933</v>
      </c>
      <c r="E4896">
        <v>22</v>
      </c>
      <c r="F4896">
        <v>4</v>
      </c>
      <c r="G4896">
        <v>18</v>
      </c>
      <c r="H4896">
        <v>0</v>
      </c>
      <c r="I4896">
        <v>0</v>
      </c>
      <c r="J4896">
        <v>89</v>
      </c>
      <c r="K4896">
        <v>0</v>
      </c>
      <c r="L4896">
        <v>0</v>
      </c>
      <c r="M4896">
        <v>0</v>
      </c>
      <c r="N4896">
        <v>0</v>
      </c>
    </row>
    <row r="4897" spans="1:14" x14ac:dyDescent="0.2">
      <c r="A4897" t="s">
        <v>9829</v>
      </c>
      <c r="B4897" t="s">
        <v>89</v>
      </c>
      <c r="C4897" t="s">
        <v>122</v>
      </c>
      <c r="D4897" t="s">
        <v>4935</v>
      </c>
      <c r="E4897">
        <v>111</v>
      </c>
      <c r="F4897">
        <v>20</v>
      </c>
      <c r="G4897">
        <v>87</v>
      </c>
      <c r="H4897">
        <v>4</v>
      </c>
      <c r="I4897">
        <v>0</v>
      </c>
      <c r="J4897">
        <v>0</v>
      </c>
      <c r="K4897">
        <v>0</v>
      </c>
      <c r="L4897">
        <v>0</v>
      </c>
      <c r="M4897">
        <v>0</v>
      </c>
      <c r="N4897">
        <v>0</v>
      </c>
    </row>
    <row r="4898" spans="1:14" x14ac:dyDescent="0.2">
      <c r="A4898" t="s">
        <v>9830</v>
      </c>
      <c r="B4898" t="s">
        <v>89</v>
      </c>
      <c r="C4898" t="s">
        <v>122</v>
      </c>
      <c r="D4898" t="s">
        <v>4937</v>
      </c>
      <c r="E4898">
        <v>89</v>
      </c>
      <c r="F4898">
        <v>20</v>
      </c>
      <c r="G4898">
        <v>65</v>
      </c>
      <c r="H4898">
        <v>4</v>
      </c>
      <c r="I4898">
        <v>0</v>
      </c>
      <c r="J4898">
        <v>22</v>
      </c>
      <c r="K4898">
        <v>0</v>
      </c>
      <c r="L4898">
        <v>0</v>
      </c>
      <c r="M4898">
        <v>0</v>
      </c>
      <c r="N4898">
        <v>0</v>
      </c>
    </row>
    <row r="4899" spans="1:14" x14ac:dyDescent="0.2">
      <c r="A4899" t="s">
        <v>9831</v>
      </c>
      <c r="B4899" t="s">
        <v>89</v>
      </c>
      <c r="C4899" t="s">
        <v>122</v>
      </c>
      <c r="D4899" t="s">
        <v>4939</v>
      </c>
      <c r="E4899">
        <v>22</v>
      </c>
      <c r="F4899">
        <v>7</v>
      </c>
      <c r="G4899">
        <v>15</v>
      </c>
      <c r="H4899">
        <v>0</v>
      </c>
      <c r="I4899">
        <v>0</v>
      </c>
      <c r="J4899">
        <v>89</v>
      </c>
      <c r="K4899">
        <v>0</v>
      </c>
      <c r="L4899">
        <v>0</v>
      </c>
      <c r="M4899">
        <v>0</v>
      </c>
      <c r="N4899">
        <v>0</v>
      </c>
    </row>
    <row r="4900" spans="1:14" x14ac:dyDescent="0.2">
      <c r="A4900" t="s">
        <v>9832</v>
      </c>
      <c r="B4900" t="s">
        <v>89</v>
      </c>
      <c r="C4900" t="s">
        <v>122</v>
      </c>
      <c r="D4900" t="s">
        <v>4941</v>
      </c>
      <c r="E4900">
        <v>89</v>
      </c>
      <c r="F4900">
        <v>16</v>
      </c>
      <c r="G4900">
        <v>69</v>
      </c>
      <c r="H4900">
        <v>4</v>
      </c>
      <c r="I4900">
        <v>0</v>
      </c>
      <c r="J4900">
        <v>22</v>
      </c>
      <c r="K4900">
        <v>0</v>
      </c>
      <c r="L4900">
        <v>0</v>
      </c>
      <c r="M4900">
        <v>0</v>
      </c>
      <c r="N4900">
        <v>0</v>
      </c>
    </row>
    <row r="4901" spans="1:14" x14ac:dyDescent="0.2">
      <c r="A4901" t="s">
        <v>9833</v>
      </c>
      <c r="B4901" t="s">
        <v>89</v>
      </c>
      <c r="C4901" t="s">
        <v>122</v>
      </c>
      <c r="D4901" t="s">
        <v>4943</v>
      </c>
      <c r="E4901">
        <v>22</v>
      </c>
      <c r="F4901">
        <v>4</v>
      </c>
      <c r="G4901">
        <v>18</v>
      </c>
      <c r="H4901">
        <v>0</v>
      </c>
      <c r="I4901">
        <v>0</v>
      </c>
      <c r="J4901">
        <v>89</v>
      </c>
      <c r="K4901">
        <v>0</v>
      </c>
      <c r="L4901">
        <v>0</v>
      </c>
      <c r="M4901">
        <v>0</v>
      </c>
      <c r="N4901">
        <v>0</v>
      </c>
    </row>
    <row r="4902" spans="1:14" x14ac:dyDescent="0.2">
      <c r="A4902" t="s">
        <v>9834</v>
      </c>
      <c r="B4902" t="s">
        <v>89</v>
      </c>
      <c r="C4902" t="s">
        <v>122</v>
      </c>
      <c r="D4902" t="s">
        <v>4925</v>
      </c>
      <c r="E4902">
        <v>0</v>
      </c>
      <c r="F4902">
        <v>0</v>
      </c>
      <c r="G4902">
        <v>0</v>
      </c>
      <c r="H4902">
        <v>0</v>
      </c>
      <c r="I4902">
        <v>0</v>
      </c>
      <c r="J4902">
        <v>0</v>
      </c>
      <c r="K4902">
        <v>69</v>
      </c>
      <c r="L4902">
        <v>68</v>
      </c>
      <c r="M4902">
        <v>1</v>
      </c>
      <c r="N4902">
        <v>0</v>
      </c>
    </row>
    <row r="4903" spans="1:14" x14ac:dyDescent="0.2">
      <c r="A4903" t="s">
        <v>9835</v>
      </c>
      <c r="B4903" t="s">
        <v>89</v>
      </c>
      <c r="C4903" t="s">
        <v>122</v>
      </c>
      <c r="D4903" t="s">
        <v>4927</v>
      </c>
      <c r="E4903">
        <v>0</v>
      </c>
      <c r="F4903">
        <v>0</v>
      </c>
      <c r="G4903">
        <v>0</v>
      </c>
      <c r="H4903">
        <v>0</v>
      </c>
      <c r="I4903">
        <v>0</v>
      </c>
      <c r="J4903">
        <v>0</v>
      </c>
      <c r="K4903">
        <v>54</v>
      </c>
      <c r="L4903">
        <v>53</v>
      </c>
      <c r="M4903">
        <v>1</v>
      </c>
      <c r="N4903">
        <v>0</v>
      </c>
    </row>
    <row r="4904" spans="1:14" x14ac:dyDescent="0.2">
      <c r="A4904" t="s">
        <v>9836</v>
      </c>
      <c r="B4904" t="s">
        <v>89</v>
      </c>
      <c r="C4904" t="s">
        <v>123</v>
      </c>
      <c r="D4904" t="s">
        <v>4929</v>
      </c>
      <c r="E4904">
        <v>114</v>
      </c>
      <c r="F4904">
        <v>26</v>
      </c>
      <c r="G4904">
        <v>86</v>
      </c>
      <c r="H4904">
        <v>2</v>
      </c>
      <c r="I4904">
        <v>0</v>
      </c>
      <c r="J4904">
        <v>15</v>
      </c>
      <c r="K4904">
        <v>0</v>
      </c>
      <c r="L4904">
        <v>0</v>
      </c>
      <c r="M4904">
        <v>0</v>
      </c>
      <c r="N4904">
        <v>0</v>
      </c>
    </row>
    <row r="4905" spans="1:14" x14ac:dyDescent="0.2">
      <c r="A4905" t="s">
        <v>9837</v>
      </c>
      <c r="B4905" t="s">
        <v>89</v>
      </c>
      <c r="C4905" t="s">
        <v>123</v>
      </c>
      <c r="D4905" t="s">
        <v>4931</v>
      </c>
      <c r="E4905">
        <v>129</v>
      </c>
      <c r="F4905">
        <v>24</v>
      </c>
      <c r="G4905">
        <v>102</v>
      </c>
      <c r="H4905">
        <v>3</v>
      </c>
      <c r="I4905">
        <v>0</v>
      </c>
      <c r="J4905">
        <v>0</v>
      </c>
      <c r="K4905">
        <v>0</v>
      </c>
      <c r="L4905">
        <v>0</v>
      </c>
      <c r="M4905">
        <v>0</v>
      </c>
      <c r="N4905">
        <v>0</v>
      </c>
    </row>
    <row r="4906" spans="1:14" x14ac:dyDescent="0.2">
      <c r="A4906" t="s">
        <v>9838</v>
      </c>
      <c r="B4906" t="s">
        <v>89</v>
      </c>
      <c r="C4906" t="s">
        <v>123</v>
      </c>
      <c r="D4906" t="s">
        <v>4933</v>
      </c>
      <c r="E4906">
        <v>15</v>
      </c>
      <c r="F4906">
        <v>1</v>
      </c>
      <c r="G4906">
        <v>14</v>
      </c>
      <c r="H4906">
        <v>0</v>
      </c>
      <c r="I4906">
        <v>0</v>
      </c>
      <c r="J4906">
        <v>114</v>
      </c>
      <c r="K4906">
        <v>0</v>
      </c>
      <c r="L4906">
        <v>0</v>
      </c>
      <c r="M4906">
        <v>0</v>
      </c>
      <c r="N4906">
        <v>0</v>
      </c>
    </row>
    <row r="4907" spans="1:14" x14ac:dyDescent="0.2">
      <c r="A4907" t="s">
        <v>9839</v>
      </c>
      <c r="B4907" t="s">
        <v>89</v>
      </c>
      <c r="C4907" t="s">
        <v>123</v>
      </c>
      <c r="D4907" t="s">
        <v>4935</v>
      </c>
      <c r="E4907">
        <v>129</v>
      </c>
      <c r="F4907">
        <v>24</v>
      </c>
      <c r="G4907">
        <v>102</v>
      </c>
      <c r="H4907">
        <v>3</v>
      </c>
      <c r="I4907">
        <v>0</v>
      </c>
      <c r="J4907">
        <v>0</v>
      </c>
      <c r="K4907">
        <v>0</v>
      </c>
      <c r="L4907">
        <v>0</v>
      </c>
      <c r="M4907">
        <v>0</v>
      </c>
      <c r="N4907">
        <v>0</v>
      </c>
    </row>
    <row r="4908" spans="1:14" x14ac:dyDescent="0.2">
      <c r="A4908" t="s">
        <v>9840</v>
      </c>
      <c r="B4908" t="s">
        <v>89</v>
      </c>
      <c r="C4908" t="s">
        <v>123</v>
      </c>
      <c r="D4908" t="s">
        <v>4937</v>
      </c>
      <c r="E4908">
        <v>114</v>
      </c>
      <c r="F4908">
        <v>24</v>
      </c>
      <c r="G4908">
        <v>88</v>
      </c>
      <c r="H4908">
        <v>2</v>
      </c>
      <c r="I4908">
        <v>0</v>
      </c>
      <c r="J4908">
        <v>15</v>
      </c>
      <c r="K4908">
        <v>0</v>
      </c>
      <c r="L4908">
        <v>0</v>
      </c>
      <c r="M4908">
        <v>0</v>
      </c>
      <c r="N4908">
        <v>0</v>
      </c>
    </row>
    <row r="4909" spans="1:14" x14ac:dyDescent="0.2">
      <c r="A4909" t="s">
        <v>9841</v>
      </c>
      <c r="B4909" t="s">
        <v>89</v>
      </c>
      <c r="C4909" t="s">
        <v>123</v>
      </c>
      <c r="D4909" t="s">
        <v>4939</v>
      </c>
      <c r="E4909">
        <v>15</v>
      </c>
      <c r="F4909">
        <v>1</v>
      </c>
      <c r="G4909">
        <v>14</v>
      </c>
      <c r="H4909">
        <v>0</v>
      </c>
      <c r="I4909">
        <v>0</v>
      </c>
      <c r="J4909">
        <v>114</v>
      </c>
      <c r="K4909">
        <v>0</v>
      </c>
      <c r="L4909">
        <v>0</v>
      </c>
      <c r="M4909">
        <v>0</v>
      </c>
      <c r="N4909">
        <v>0</v>
      </c>
    </row>
    <row r="4910" spans="1:14" x14ac:dyDescent="0.2">
      <c r="A4910" t="s">
        <v>9842</v>
      </c>
      <c r="B4910" t="s">
        <v>89</v>
      </c>
      <c r="C4910" t="s">
        <v>123</v>
      </c>
      <c r="D4910" t="s">
        <v>4941</v>
      </c>
      <c r="E4910">
        <v>114</v>
      </c>
      <c r="F4910">
        <v>23</v>
      </c>
      <c r="G4910">
        <v>89</v>
      </c>
      <c r="H4910">
        <v>2</v>
      </c>
      <c r="I4910">
        <v>0</v>
      </c>
      <c r="J4910">
        <v>15</v>
      </c>
      <c r="K4910">
        <v>0</v>
      </c>
      <c r="L4910">
        <v>0</v>
      </c>
      <c r="M4910">
        <v>0</v>
      </c>
      <c r="N4910">
        <v>0</v>
      </c>
    </row>
    <row r="4911" spans="1:14" x14ac:dyDescent="0.2">
      <c r="A4911" t="s">
        <v>9843</v>
      </c>
      <c r="B4911" t="s">
        <v>89</v>
      </c>
      <c r="C4911" t="s">
        <v>123</v>
      </c>
      <c r="D4911" t="s">
        <v>4943</v>
      </c>
      <c r="E4911">
        <v>15</v>
      </c>
      <c r="F4911">
        <v>1</v>
      </c>
      <c r="G4911">
        <v>14</v>
      </c>
      <c r="H4911">
        <v>0</v>
      </c>
      <c r="I4911">
        <v>0</v>
      </c>
      <c r="J4911">
        <v>114</v>
      </c>
      <c r="K4911">
        <v>0</v>
      </c>
      <c r="L4911">
        <v>0</v>
      </c>
      <c r="M4911">
        <v>0</v>
      </c>
      <c r="N4911">
        <v>0</v>
      </c>
    </row>
    <row r="4912" spans="1:14" x14ac:dyDescent="0.2">
      <c r="A4912" t="s">
        <v>9844</v>
      </c>
      <c r="B4912" t="s">
        <v>89</v>
      </c>
      <c r="C4912" t="s">
        <v>123</v>
      </c>
      <c r="D4912" t="s">
        <v>4925</v>
      </c>
      <c r="E4912">
        <v>0</v>
      </c>
      <c r="F4912">
        <v>0</v>
      </c>
      <c r="G4912">
        <v>0</v>
      </c>
      <c r="H4912">
        <v>0</v>
      </c>
      <c r="I4912">
        <v>0</v>
      </c>
      <c r="J4912">
        <v>0</v>
      </c>
      <c r="K4912">
        <v>78</v>
      </c>
      <c r="L4912">
        <v>77</v>
      </c>
      <c r="M4912">
        <v>1</v>
      </c>
      <c r="N4912">
        <v>0</v>
      </c>
    </row>
    <row r="4913" spans="1:14" x14ac:dyDescent="0.2">
      <c r="A4913" t="s">
        <v>9845</v>
      </c>
      <c r="B4913" t="s">
        <v>89</v>
      </c>
      <c r="C4913" t="s">
        <v>123</v>
      </c>
      <c r="D4913" t="s">
        <v>4927</v>
      </c>
      <c r="E4913">
        <v>0</v>
      </c>
      <c r="F4913">
        <v>0</v>
      </c>
      <c r="G4913">
        <v>0</v>
      </c>
      <c r="H4913">
        <v>0</v>
      </c>
      <c r="I4913">
        <v>0</v>
      </c>
      <c r="J4913">
        <v>0</v>
      </c>
      <c r="K4913">
        <v>63</v>
      </c>
      <c r="L4913">
        <v>62</v>
      </c>
      <c r="M4913">
        <v>1</v>
      </c>
      <c r="N4913">
        <v>0</v>
      </c>
    </row>
    <row r="4914" spans="1:14" x14ac:dyDescent="0.2">
      <c r="A4914" t="s">
        <v>9846</v>
      </c>
      <c r="B4914" t="s">
        <v>89</v>
      </c>
      <c r="C4914" t="s">
        <v>124</v>
      </c>
      <c r="D4914" t="s">
        <v>4929</v>
      </c>
      <c r="E4914">
        <v>169</v>
      </c>
      <c r="F4914">
        <v>27</v>
      </c>
      <c r="G4914">
        <v>136</v>
      </c>
      <c r="H4914">
        <v>6</v>
      </c>
      <c r="I4914">
        <v>0</v>
      </c>
      <c r="J4914">
        <v>30</v>
      </c>
      <c r="K4914">
        <v>0</v>
      </c>
      <c r="L4914">
        <v>0</v>
      </c>
      <c r="M4914">
        <v>0</v>
      </c>
      <c r="N4914">
        <v>0</v>
      </c>
    </row>
    <row r="4915" spans="1:14" x14ac:dyDescent="0.2">
      <c r="A4915" t="s">
        <v>9847</v>
      </c>
      <c r="B4915" t="s">
        <v>89</v>
      </c>
      <c r="C4915" t="s">
        <v>124</v>
      </c>
      <c r="D4915" t="s">
        <v>4931</v>
      </c>
      <c r="E4915">
        <v>199</v>
      </c>
      <c r="F4915">
        <v>30</v>
      </c>
      <c r="G4915">
        <v>163</v>
      </c>
      <c r="H4915">
        <v>6</v>
      </c>
      <c r="I4915">
        <v>0</v>
      </c>
      <c r="J4915">
        <v>0</v>
      </c>
      <c r="K4915">
        <v>0</v>
      </c>
      <c r="L4915">
        <v>0</v>
      </c>
      <c r="M4915">
        <v>0</v>
      </c>
      <c r="N4915">
        <v>0</v>
      </c>
    </row>
    <row r="4916" spans="1:14" x14ac:dyDescent="0.2">
      <c r="A4916" t="s">
        <v>9848</v>
      </c>
      <c r="B4916" t="s">
        <v>89</v>
      </c>
      <c r="C4916" t="s">
        <v>124</v>
      </c>
      <c r="D4916" t="s">
        <v>4933</v>
      </c>
      <c r="E4916">
        <v>29</v>
      </c>
      <c r="F4916">
        <v>4</v>
      </c>
      <c r="G4916">
        <v>25</v>
      </c>
      <c r="H4916">
        <v>0</v>
      </c>
      <c r="I4916">
        <v>0</v>
      </c>
      <c r="J4916">
        <v>170</v>
      </c>
      <c r="K4916">
        <v>0</v>
      </c>
      <c r="L4916">
        <v>0</v>
      </c>
      <c r="M4916">
        <v>0</v>
      </c>
      <c r="N4916">
        <v>0</v>
      </c>
    </row>
    <row r="4917" spans="1:14" x14ac:dyDescent="0.2">
      <c r="A4917" t="s">
        <v>9849</v>
      </c>
      <c r="B4917" t="s">
        <v>89</v>
      </c>
      <c r="C4917" t="s">
        <v>124</v>
      </c>
      <c r="D4917" t="s">
        <v>4935</v>
      </c>
      <c r="E4917">
        <v>199</v>
      </c>
      <c r="F4917">
        <v>29</v>
      </c>
      <c r="G4917">
        <v>164</v>
      </c>
      <c r="H4917">
        <v>6</v>
      </c>
      <c r="I4917">
        <v>0</v>
      </c>
      <c r="J4917">
        <v>0</v>
      </c>
      <c r="K4917">
        <v>0</v>
      </c>
      <c r="L4917">
        <v>0</v>
      </c>
      <c r="M4917">
        <v>0</v>
      </c>
      <c r="N4917">
        <v>0</v>
      </c>
    </row>
    <row r="4918" spans="1:14" x14ac:dyDescent="0.2">
      <c r="A4918" t="s">
        <v>9850</v>
      </c>
      <c r="B4918" t="s">
        <v>89</v>
      </c>
      <c r="C4918" t="s">
        <v>124</v>
      </c>
      <c r="D4918" t="s">
        <v>4937</v>
      </c>
      <c r="E4918">
        <v>169</v>
      </c>
      <c r="F4918">
        <v>27</v>
      </c>
      <c r="G4918">
        <v>136</v>
      </c>
      <c r="H4918">
        <v>6</v>
      </c>
      <c r="I4918">
        <v>0</v>
      </c>
      <c r="J4918">
        <v>30</v>
      </c>
      <c r="K4918">
        <v>0</v>
      </c>
      <c r="L4918">
        <v>0</v>
      </c>
      <c r="M4918">
        <v>0</v>
      </c>
      <c r="N4918">
        <v>0</v>
      </c>
    </row>
    <row r="4919" spans="1:14" x14ac:dyDescent="0.2">
      <c r="A4919" t="s">
        <v>9851</v>
      </c>
      <c r="B4919" t="s">
        <v>89</v>
      </c>
      <c r="C4919" t="s">
        <v>124</v>
      </c>
      <c r="D4919" t="s">
        <v>4939</v>
      </c>
      <c r="E4919">
        <v>30</v>
      </c>
      <c r="F4919">
        <v>7</v>
      </c>
      <c r="G4919">
        <v>23</v>
      </c>
      <c r="H4919">
        <v>0</v>
      </c>
      <c r="I4919">
        <v>0</v>
      </c>
      <c r="J4919">
        <v>169</v>
      </c>
      <c r="K4919">
        <v>0</v>
      </c>
      <c r="L4919">
        <v>0</v>
      </c>
      <c r="M4919">
        <v>0</v>
      </c>
      <c r="N4919">
        <v>0</v>
      </c>
    </row>
    <row r="4920" spans="1:14" x14ac:dyDescent="0.2">
      <c r="A4920" t="s">
        <v>9852</v>
      </c>
      <c r="B4920" t="s">
        <v>89</v>
      </c>
      <c r="C4920" t="s">
        <v>124</v>
      </c>
      <c r="D4920" t="s">
        <v>4941</v>
      </c>
      <c r="E4920">
        <v>169</v>
      </c>
      <c r="F4920">
        <v>25</v>
      </c>
      <c r="G4920">
        <v>138</v>
      </c>
      <c r="H4920">
        <v>6</v>
      </c>
      <c r="I4920">
        <v>0</v>
      </c>
      <c r="J4920">
        <v>30</v>
      </c>
      <c r="K4920">
        <v>0</v>
      </c>
      <c r="L4920">
        <v>0</v>
      </c>
      <c r="M4920">
        <v>0</v>
      </c>
      <c r="N4920">
        <v>0</v>
      </c>
    </row>
    <row r="4921" spans="1:14" x14ac:dyDescent="0.2">
      <c r="A4921" t="s">
        <v>9853</v>
      </c>
      <c r="B4921" t="s">
        <v>89</v>
      </c>
      <c r="C4921" t="s">
        <v>124</v>
      </c>
      <c r="D4921" t="s">
        <v>4943</v>
      </c>
      <c r="E4921">
        <v>30</v>
      </c>
      <c r="F4921">
        <v>4</v>
      </c>
      <c r="G4921">
        <v>26</v>
      </c>
      <c r="H4921">
        <v>0</v>
      </c>
      <c r="I4921">
        <v>0</v>
      </c>
      <c r="J4921">
        <v>169</v>
      </c>
      <c r="K4921">
        <v>0</v>
      </c>
      <c r="L4921">
        <v>0</v>
      </c>
      <c r="M4921">
        <v>0</v>
      </c>
      <c r="N4921">
        <v>0</v>
      </c>
    </row>
    <row r="4922" spans="1:14" x14ac:dyDescent="0.2">
      <c r="A4922" t="s">
        <v>9854</v>
      </c>
      <c r="B4922" t="s">
        <v>89</v>
      </c>
      <c r="C4922" t="s">
        <v>124</v>
      </c>
      <c r="D4922" t="s">
        <v>4925</v>
      </c>
      <c r="E4922">
        <v>0</v>
      </c>
      <c r="F4922">
        <v>0</v>
      </c>
      <c r="G4922">
        <v>0</v>
      </c>
      <c r="H4922">
        <v>0</v>
      </c>
      <c r="I4922">
        <v>0</v>
      </c>
      <c r="J4922">
        <v>0</v>
      </c>
      <c r="K4922">
        <v>130</v>
      </c>
      <c r="L4922">
        <v>130</v>
      </c>
      <c r="M4922">
        <v>0</v>
      </c>
      <c r="N4922">
        <v>0</v>
      </c>
    </row>
    <row r="4923" spans="1:14" x14ac:dyDescent="0.2">
      <c r="A4923" t="s">
        <v>9855</v>
      </c>
      <c r="B4923" t="s">
        <v>89</v>
      </c>
      <c r="C4923" t="s">
        <v>124</v>
      </c>
      <c r="D4923" t="s">
        <v>4927</v>
      </c>
      <c r="E4923">
        <v>0</v>
      </c>
      <c r="F4923">
        <v>0</v>
      </c>
      <c r="G4923">
        <v>0</v>
      </c>
      <c r="H4923">
        <v>0</v>
      </c>
      <c r="I4923">
        <v>0</v>
      </c>
      <c r="J4923">
        <v>0</v>
      </c>
      <c r="K4923">
        <v>85</v>
      </c>
      <c r="L4923">
        <v>85</v>
      </c>
      <c r="M4923">
        <v>0</v>
      </c>
      <c r="N4923">
        <v>0</v>
      </c>
    </row>
    <row r="4924" spans="1:14" x14ac:dyDescent="0.2">
      <c r="A4924" t="s">
        <v>9856</v>
      </c>
      <c r="B4924" t="s">
        <v>89</v>
      </c>
      <c r="C4924" t="s">
        <v>125</v>
      </c>
      <c r="D4924" t="s">
        <v>4929</v>
      </c>
      <c r="E4924">
        <v>41</v>
      </c>
      <c r="F4924">
        <v>8</v>
      </c>
      <c r="G4924">
        <v>32</v>
      </c>
      <c r="H4924">
        <v>1</v>
      </c>
      <c r="I4924">
        <v>0</v>
      </c>
      <c r="J4924">
        <v>6</v>
      </c>
      <c r="K4924">
        <v>0</v>
      </c>
      <c r="L4924">
        <v>0</v>
      </c>
      <c r="M4924">
        <v>0</v>
      </c>
      <c r="N4924">
        <v>0</v>
      </c>
    </row>
    <row r="4925" spans="1:14" x14ac:dyDescent="0.2">
      <c r="A4925" t="s">
        <v>9857</v>
      </c>
      <c r="B4925" t="s">
        <v>89</v>
      </c>
      <c r="C4925" t="s">
        <v>125</v>
      </c>
      <c r="D4925" t="s">
        <v>4931</v>
      </c>
      <c r="E4925">
        <v>47</v>
      </c>
      <c r="F4925">
        <v>9</v>
      </c>
      <c r="G4925">
        <v>37</v>
      </c>
      <c r="H4925">
        <v>1</v>
      </c>
      <c r="I4925">
        <v>0</v>
      </c>
      <c r="J4925">
        <v>0</v>
      </c>
      <c r="K4925">
        <v>0</v>
      </c>
      <c r="L4925">
        <v>0</v>
      </c>
      <c r="M4925">
        <v>0</v>
      </c>
      <c r="N4925">
        <v>0</v>
      </c>
    </row>
    <row r="4926" spans="1:14" x14ac:dyDescent="0.2">
      <c r="A4926" t="s">
        <v>9858</v>
      </c>
      <c r="B4926" t="s">
        <v>89</v>
      </c>
      <c r="C4926" t="s">
        <v>125</v>
      </c>
      <c r="D4926" t="s">
        <v>4933</v>
      </c>
      <c r="E4926">
        <v>6</v>
      </c>
      <c r="F4926">
        <v>2</v>
      </c>
      <c r="G4926">
        <v>4</v>
      </c>
      <c r="H4926">
        <v>0</v>
      </c>
      <c r="I4926">
        <v>0</v>
      </c>
      <c r="J4926">
        <v>41</v>
      </c>
      <c r="K4926">
        <v>0</v>
      </c>
      <c r="L4926">
        <v>0</v>
      </c>
      <c r="M4926">
        <v>0</v>
      </c>
      <c r="N4926">
        <v>0</v>
      </c>
    </row>
    <row r="4927" spans="1:14" x14ac:dyDescent="0.2">
      <c r="A4927" t="s">
        <v>9859</v>
      </c>
      <c r="B4927" t="s">
        <v>89</v>
      </c>
      <c r="C4927" t="s">
        <v>125</v>
      </c>
      <c r="D4927" t="s">
        <v>4935</v>
      </c>
      <c r="E4927">
        <v>47</v>
      </c>
      <c r="F4927">
        <v>9</v>
      </c>
      <c r="G4927">
        <v>37</v>
      </c>
      <c r="H4927">
        <v>1</v>
      </c>
      <c r="I4927">
        <v>0</v>
      </c>
      <c r="J4927">
        <v>0</v>
      </c>
      <c r="K4927">
        <v>0</v>
      </c>
      <c r="L4927">
        <v>0</v>
      </c>
      <c r="M4927">
        <v>0</v>
      </c>
      <c r="N4927">
        <v>0</v>
      </c>
    </row>
    <row r="4928" spans="1:14" x14ac:dyDescent="0.2">
      <c r="A4928" t="s">
        <v>9860</v>
      </c>
      <c r="B4928" t="s">
        <v>89</v>
      </c>
      <c r="C4928" t="s">
        <v>125</v>
      </c>
      <c r="D4928" t="s">
        <v>4937</v>
      </c>
      <c r="E4928">
        <v>41</v>
      </c>
      <c r="F4928">
        <v>8</v>
      </c>
      <c r="G4928">
        <v>32</v>
      </c>
      <c r="H4928">
        <v>1</v>
      </c>
      <c r="I4928">
        <v>0</v>
      </c>
      <c r="J4928">
        <v>6</v>
      </c>
      <c r="K4928">
        <v>0</v>
      </c>
      <c r="L4928">
        <v>0</v>
      </c>
      <c r="M4928">
        <v>0</v>
      </c>
      <c r="N4928">
        <v>0</v>
      </c>
    </row>
    <row r="4929" spans="1:14" x14ac:dyDescent="0.2">
      <c r="A4929" t="s">
        <v>9861</v>
      </c>
      <c r="B4929" t="s">
        <v>89</v>
      </c>
      <c r="C4929" t="s">
        <v>125</v>
      </c>
      <c r="D4929" t="s">
        <v>4939</v>
      </c>
      <c r="E4929">
        <v>6</v>
      </c>
      <c r="F4929">
        <v>3</v>
      </c>
      <c r="G4929">
        <v>3</v>
      </c>
      <c r="H4929">
        <v>0</v>
      </c>
      <c r="I4929">
        <v>0</v>
      </c>
      <c r="J4929">
        <v>41</v>
      </c>
      <c r="K4929">
        <v>0</v>
      </c>
      <c r="L4929">
        <v>0</v>
      </c>
      <c r="M4929">
        <v>0</v>
      </c>
      <c r="N4929">
        <v>0</v>
      </c>
    </row>
    <row r="4930" spans="1:14" x14ac:dyDescent="0.2">
      <c r="A4930" t="s">
        <v>9862</v>
      </c>
      <c r="B4930" t="s">
        <v>89</v>
      </c>
      <c r="C4930" t="s">
        <v>125</v>
      </c>
      <c r="D4930" t="s">
        <v>4941</v>
      </c>
      <c r="E4930">
        <v>41</v>
      </c>
      <c r="F4930">
        <v>7</v>
      </c>
      <c r="G4930">
        <v>33</v>
      </c>
      <c r="H4930">
        <v>1</v>
      </c>
      <c r="I4930">
        <v>0</v>
      </c>
      <c r="J4930">
        <v>6</v>
      </c>
      <c r="K4930">
        <v>0</v>
      </c>
      <c r="L4930">
        <v>0</v>
      </c>
      <c r="M4930">
        <v>0</v>
      </c>
      <c r="N4930">
        <v>0</v>
      </c>
    </row>
    <row r="4931" spans="1:14" x14ac:dyDescent="0.2">
      <c r="A4931" t="s">
        <v>9863</v>
      </c>
      <c r="B4931" t="s">
        <v>89</v>
      </c>
      <c r="C4931" t="s">
        <v>125</v>
      </c>
      <c r="D4931" t="s">
        <v>4943</v>
      </c>
      <c r="E4931">
        <v>6</v>
      </c>
      <c r="F4931">
        <v>2</v>
      </c>
      <c r="G4931">
        <v>4</v>
      </c>
      <c r="H4931">
        <v>0</v>
      </c>
      <c r="I4931">
        <v>0</v>
      </c>
      <c r="J4931">
        <v>41</v>
      </c>
      <c r="K4931">
        <v>0</v>
      </c>
      <c r="L4931">
        <v>0</v>
      </c>
      <c r="M4931">
        <v>0</v>
      </c>
      <c r="N4931">
        <v>0</v>
      </c>
    </row>
    <row r="4932" spans="1:14" x14ac:dyDescent="0.2">
      <c r="A4932" t="s">
        <v>9864</v>
      </c>
      <c r="B4932" t="s">
        <v>89</v>
      </c>
      <c r="C4932" t="s">
        <v>125</v>
      </c>
      <c r="D4932" t="s">
        <v>4925</v>
      </c>
      <c r="E4932">
        <v>0</v>
      </c>
      <c r="F4932">
        <v>0</v>
      </c>
      <c r="G4932">
        <v>0</v>
      </c>
      <c r="H4932">
        <v>0</v>
      </c>
      <c r="I4932">
        <v>0</v>
      </c>
      <c r="J4932">
        <v>0</v>
      </c>
      <c r="K4932">
        <v>39</v>
      </c>
      <c r="L4932">
        <v>39</v>
      </c>
      <c r="M4932">
        <v>0</v>
      </c>
      <c r="N4932">
        <v>0</v>
      </c>
    </row>
    <row r="4933" spans="1:14" x14ac:dyDescent="0.2">
      <c r="A4933" t="s">
        <v>9865</v>
      </c>
      <c r="B4933" t="s">
        <v>89</v>
      </c>
      <c r="C4933" t="s">
        <v>125</v>
      </c>
      <c r="D4933" t="s">
        <v>4927</v>
      </c>
      <c r="E4933">
        <v>0</v>
      </c>
      <c r="F4933">
        <v>0</v>
      </c>
      <c r="G4933">
        <v>0</v>
      </c>
      <c r="H4933">
        <v>0</v>
      </c>
      <c r="I4933">
        <v>0</v>
      </c>
      <c r="J4933">
        <v>0</v>
      </c>
      <c r="K4933">
        <v>30</v>
      </c>
      <c r="L4933">
        <v>30</v>
      </c>
      <c r="M4933">
        <v>0</v>
      </c>
      <c r="N4933">
        <v>0</v>
      </c>
    </row>
    <row r="4934" spans="1:14" x14ac:dyDescent="0.2">
      <c r="A4934" t="s">
        <v>9866</v>
      </c>
      <c r="B4934" t="s">
        <v>89</v>
      </c>
      <c r="C4934" t="s">
        <v>126</v>
      </c>
      <c r="D4934" t="s">
        <v>4929</v>
      </c>
      <c r="E4934">
        <v>53</v>
      </c>
      <c r="F4934">
        <v>12</v>
      </c>
      <c r="G4934">
        <v>41</v>
      </c>
      <c r="H4934">
        <v>0</v>
      </c>
      <c r="I4934">
        <v>0</v>
      </c>
      <c r="J4934">
        <v>11</v>
      </c>
      <c r="K4934">
        <v>0</v>
      </c>
      <c r="L4934">
        <v>0</v>
      </c>
      <c r="M4934">
        <v>0</v>
      </c>
      <c r="N4934">
        <v>0</v>
      </c>
    </row>
    <row r="4935" spans="1:14" x14ac:dyDescent="0.2">
      <c r="A4935" t="s">
        <v>9867</v>
      </c>
      <c r="B4935" t="s">
        <v>89</v>
      </c>
      <c r="C4935" t="s">
        <v>126</v>
      </c>
      <c r="D4935" t="s">
        <v>4931</v>
      </c>
      <c r="E4935">
        <v>64</v>
      </c>
      <c r="F4935">
        <v>16</v>
      </c>
      <c r="G4935">
        <v>48</v>
      </c>
      <c r="H4935">
        <v>0</v>
      </c>
      <c r="I4935">
        <v>0</v>
      </c>
      <c r="J4935">
        <v>0</v>
      </c>
      <c r="K4935">
        <v>0</v>
      </c>
      <c r="L4935">
        <v>0</v>
      </c>
      <c r="M4935">
        <v>0</v>
      </c>
      <c r="N4935">
        <v>0</v>
      </c>
    </row>
    <row r="4936" spans="1:14" x14ac:dyDescent="0.2">
      <c r="A4936" t="s">
        <v>9868</v>
      </c>
      <c r="B4936" t="s">
        <v>89</v>
      </c>
      <c r="C4936" t="s">
        <v>126</v>
      </c>
      <c r="D4936" t="s">
        <v>4933</v>
      </c>
      <c r="E4936">
        <v>11</v>
      </c>
      <c r="F4936">
        <v>4</v>
      </c>
      <c r="G4936">
        <v>7</v>
      </c>
      <c r="H4936">
        <v>0</v>
      </c>
      <c r="I4936">
        <v>0</v>
      </c>
      <c r="J4936">
        <v>53</v>
      </c>
      <c r="K4936">
        <v>0</v>
      </c>
      <c r="L4936">
        <v>0</v>
      </c>
      <c r="M4936">
        <v>0</v>
      </c>
      <c r="N4936">
        <v>0</v>
      </c>
    </row>
    <row r="4937" spans="1:14" x14ac:dyDescent="0.2">
      <c r="A4937" t="s">
        <v>9869</v>
      </c>
      <c r="B4937" t="s">
        <v>89</v>
      </c>
      <c r="C4937" t="s">
        <v>126</v>
      </c>
      <c r="D4937" t="s">
        <v>4935</v>
      </c>
      <c r="E4937">
        <v>64</v>
      </c>
      <c r="F4937">
        <v>16</v>
      </c>
      <c r="G4937">
        <v>48</v>
      </c>
      <c r="H4937">
        <v>0</v>
      </c>
      <c r="I4937">
        <v>0</v>
      </c>
      <c r="J4937">
        <v>0</v>
      </c>
      <c r="K4937">
        <v>0</v>
      </c>
      <c r="L4937">
        <v>0</v>
      </c>
      <c r="M4937">
        <v>0</v>
      </c>
      <c r="N4937">
        <v>0</v>
      </c>
    </row>
    <row r="4938" spans="1:14" x14ac:dyDescent="0.2">
      <c r="A4938" t="s">
        <v>9870</v>
      </c>
      <c r="B4938" t="s">
        <v>89</v>
      </c>
      <c r="C4938" t="s">
        <v>126</v>
      </c>
      <c r="D4938" t="s">
        <v>4937</v>
      </c>
      <c r="E4938">
        <v>53</v>
      </c>
      <c r="F4938">
        <v>12</v>
      </c>
      <c r="G4938">
        <v>41</v>
      </c>
      <c r="H4938">
        <v>0</v>
      </c>
      <c r="I4938">
        <v>0</v>
      </c>
      <c r="J4938">
        <v>11</v>
      </c>
      <c r="K4938">
        <v>0</v>
      </c>
      <c r="L4938">
        <v>0</v>
      </c>
      <c r="M4938">
        <v>0</v>
      </c>
      <c r="N4938">
        <v>0</v>
      </c>
    </row>
    <row r="4939" spans="1:14" x14ac:dyDescent="0.2">
      <c r="A4939" t="s">
        <v>9871</v>
      </c>
      <c r="B4939" t="s">
        <v>89</v>
      </c>
      <c r="C4939" t="s">
        <v>126</v>
      </c>
      <c r="D4939" t="s">
        <v>4939</v>
      </c>
      <c r="E4939">
        <v>11</v>
      </c>
      <c r="F4939">
        <v>5</v>
      </c>
      <c r="G4939">
        <v>6</v>
      </c>
      <c r="H4939">
        <v>0</v>
      </c>
      <c r="I4939">
        <v>0</v>
      </c>
      <c r="J4939">
        <v>53</v>
      </c>
      <c r="K4939">
        <v>0</v>
      </c>
      <c r="L4939">
        <v>0</v>
      </c>
      <c r="M4939">
        <v>0</v>
      </c>
      <c r="N4939">
        <v>0</v>
      </c>
    </row>
    <row r="4940" spans="1:14" x14ac:dyDescent="0.2">
      <c r="A4940" t="s">
        <v>9872</v>
      </c>
      <c r="B4940" t="s">
        <v>89</v>
      </c>
      <c r="C4940" t="s">
        <v>126</v>
      </c>
      <c r="D4940" t="s">
        <v>4941</v>
      </c>
      <c r="E4940">
        <v>53</v>
      </c>
      <c r="F4940">
        <v>12</v>
      </c>
      <c r="G4940">
        <v>41</v>
      </c>
      <c r="H4940">
        <v>0</v>
      </c>
      <c r="I4940">
        <v>0</v>
      </c>
      <c r="J4940">
        <v>11</v>
      </c>
      <c r="K4940">
        <v>0</v>
      </c>
      <c r="L4940">
        <v>0</v>
      </c>
      <c r="M4940">
        <v>0</v>
      </c>
      <c r="N4940">
        <v>0</v>
      </c>
    </row>
    <row r="4941" spans="1:14" x14ac:dyDescent="0.2">
      <c r="A4941" t="s">
        <v>9873</v>
      </c>
      <c r="B4941" t="s">
        <v>89</v>
      </c>
      <c r="C4941" t="s">
        <v>126</v>
      </c>
      <c r="D4941" t="s">
        <v>4943</v>
      </c>
      <c r="E4941">
        <v>11</v>
      </c>
      <c r="F4941">
        <v>4</v>
      </c>
      <c r="G4941">
        <v>7</v>
      </c>
      <c r="H4941">
        <v>0</v>
      </c>
      <c r="I4941">
        <v>0</v>
      </c>
      <c r="J4941">
        <v>53</v>
      </c>
      <c r="K4941">
        <v>0</v>
      </c>
      <c r="L4941">
        <v>0</v>
      </c>
      <c r="M4941">
        <v>0</v>
      </c>
      <c r="N4941">
        <v>0</v>
      </c>
    </row>
    <row r="4942" spans="1:14" x14ac:dyDescent="0.2">
      <c r="A4942" t="s">
        <v>9874</v>
      </c>
      <c r="B4942" t="s">
        <v>89</v>
      </c>
      <c r="C4942" t="s">
        <v>126</v>
      </c>
      <c r="D4942" t="s">
        <v>4925</v>
      </c>
      <c r="E4942">
        <v>0</v>
      </c>
      <c r="F4942">
        <v>0</v>
      </c>
      <c r="G4942">
        <v>0</v>
      </c>
      <c r="H4942">
        <v>0</v>
      </c>
      <c r="I4942">
        <v>0</v>
      </c>
      <c r="J4942">
        <v>0</v>
      </c>
      <c r="K4942">
        <v>49</v>
      </c>
      <c r="L4942">
        <v>49</v>
      </c>
      <c r="M4942">
        <v>0</v>
      </c>
      <c r="N4942">
        <v>0</v>
      </c>
    </row>
    <row r="4943" spans="1:14" x14ac:dyDescent="0.2">
      <c r="A4943" t="s">
        <v>9875</v>
      </c>
      <c r="B4943" t="s">
        <v>89</v>
      </c>
      <c r="C4943" t="s">
        <v>126</v>
      </c>
      <c r="D4943" t="s">
        <v>4927</v>
      </c>
      <c r="E4943">
        <v>0</v>
      </c>
      <c r="F4943">
        <v>0</v>
      </c>
      <c r="G4943">
        <v>0</v>
      </c>
      <c r="H4943">
        <v>0</v>
      </c>
      <c r="I4943">
        <v>0</v>
      </c>
      <c r="J4943">
        <v>0</v>
      </c>
      <c r="K4943">
        <v>43</v>
      </c>
      <c r="L4943">
        <v>43</v>
      </c>
      <c r="M4943">
        <v>0</v>
      </c>
      <c r="N4943">
        <v>0</v>
      </c>
    </row>
    <row r="4944" spans="1:14" x14ac:dyDescent="0.2">
      <c r="A4944" t="s">
        <v>9876</v>
      </c>
      <c r="B4944" t="s">
        <v>89</v>
      </c>
      <c r="C4944" t="s">
        <v>127</v>
      </c>
      <c r="D4944" t="s">
        <v>4929</v>
      </c>
      <c r="E4944">
        <v>170</v>
      </c>
      <c r="F4944">
        <v>47</v>
      </c>
      <c r="G4944">
        <v>122</v>
      </c>
      <c r="H4944">
        <v>1</v>
      </c>
      <c r="I4944">
        <v>0</v>
      </c>
      <c r="J4944">
        <v>37</v>
      </c>
      <c r="K4944">
        <v>0</v>
      </c>
      <c r="L4944">
        <v>0</v>
      </c>
      <c r="M4944">
        <v>0</v>
      </c>
      <c r="N4944">
        <v>0</v>
      </c>
    </row>
    <row r="4945" spans="1:14" x14ac:dyDescent="0.2">
      <c r="A4945" t="s">
        <v>9877</v>
      </c>
      <c r="B4945" t="s">
        <v>89</v>
      </c>
      <c r="C4945" t="s">
        <v>127</v>
      </c>
      <c r="D4945" t="s">
        <v>4931</v>
      </c>
      <c r="E4945">
        <v>207</v>
      </c>
      <c r="F4945">
        <v>57</v>
      </c>
      <c r="G4945">
        <v>149</v>
      </c>
      <c r="H4945">
        <v>1</v>
      </c>
      <c r="I4945">
        <v>0</v>
      </c>
      <c r="J4945">
        <v>0</v>
      </c>
      <c r="K4945">
        <v>0</v>
      </c>
      <c r="L4945">
        <v>0</v>
      </c>
      <c r="M4945">
        <v>0</v>
      </c>
      <c r="N4945">
        <v>0</v>
      </c>
    </row>
    <row r="4946" spans="1:14" x14ac:dyDescent="0.2">
      <c r="A4946" t="s">
        <v>9878</v>
      </c>
      <c r="B4946" t="s">
        <v>89</v>
      </c>
      <c r="C4946" t="s">
        <v>127</v>
      </c>
      <c r="D4946" t="s">
        <v>4933</v>
      </c>
      <c r="E4946">
        <v>36</v>
      </c>
      <c r="F4946">
        <v>12</v>
      </c>
      <c r="G4946">
        <v>24</v>
      </c>
      <c r="H4946">
        <v>0</v>
      </c>
      <c r="I4946">
        <v>0</v>
      </c>
      <c r="J4946">
        <v>171</v>
      </c>
      <c r="K4946">
        <v>0</v>
      </c>
      <c r="L4946">
        <v>0</v>
      </c>
      <c r="M4946">
        <v>0</v>
      </c>
      <c r="N4946">
        <v>0</v>
      </c>
    </row>
    <row r="4947" spans="1:14" x14ac:dyDescent="0.2">
      <c r="A4947" t="s">
        <v>9879</v>
      </c>
      <c r="B4947" t="s">
        <v>89</v>
      </c>
      <c r="C4947" t="s">
        <v>127</v>
      </c>
      <c r="D4947" t="s">
        <v>4935</v>
      </c>
      <c r="E4947">
        <v>207</v>
      </c>
      <c r="F4947">
        <v>57</v>
      </c>
      <c r="G4947">
        <v>149</v>
      </c>
      <c r="H4947">
        <v>1</v>
      </c>
      <c r="I4947">
        <v>0</v>
      </c>
      <c r="J4947">
        <v>0</v>
      </c>
      <c r="K4947">
        <v>0</v>
      </c>
      <c r="L4947">
        <v>0</v>
      </c>
      <c r="M4947">
        <v>0</v>
      </c>
      <c r="N4947">
        <v>0</v>
      </c>
    </row>
    <row r="4948" spans="1:14" x14ac:dyDescent="0.2">
      <c r="A4948" t="s">
        <v>9880</v>
      </c>
      <c r="B4948" t="s">
        <v>89</v>
      </c>
      <c r="C4948" t="s">
        <v>127</v>
      </c>
      <c r="D4948" t="s">
        <v>4937</v>
      </c>
      <c r="E4948">
        <v>170</v>
      </c>
      <c r="F4948">
        <v>49</v>
      </c>
      <c r="G4948">
        <v>120</v>
      </c>
      <c r="H4948">
        <v>1</v>
      </c>
      <c r="I4948">
        <v>0</v>
      </c>
      <c r="J4948">
        <v>37</v>
      </c>
      <c r="K4948">
        <v>0</v>
      </c>
      <c r="L4948">
        <v>0</v>
      </c>
      <c r="M4948">
        <v>0</v>
      </c>
      <c r="N4948">
        <v>0</v>
      </c>
    </row>
    <row r="4949" spans="1:14" x14ac:dyDescent="0.2">
      <c r="A4949" t="s">
        <v>9881</v>
      </c>
      <c r="B4949" t="s">
        <v>89</v>
      </c>
      <c r="C4949" t="s">
        <v>127</v>
      </c>
      <c r="D4949" t="s">
        <v>4939</v>
      </c>
      <c r="E4949">
        <v>37</v>
      </c>
      <c r="F4949">
        <v>15</v>
      </c>
      <c r="G4949">
        <v>22</v>
      </c>
      <c r="H4949">
        <v>0</v>
      </c>
      <c r="I4949">
        <v>0</v>
      </c>
      <c r="J4949">
        <v>170</v>
      </c>
      <c r="K4949">
        <v>0</v>
      </c>
      <c r="L4949">
        <v>0</v>
      </c>
      <c r="M4949">
        <v>0</v>
      </c>
      <c r="N4949">
        <v>0</v>
      </c>
    </row>
    <row r="4950" spans="1:14" x14ac:dyDescent="0.2">
      <c r="A4950" t="s">
        <v>9882</v>
      </c>
      <c r="B4950" t="s">
        <v>89</v>
      </c>
      <c r="C4950" t="s">
        <v>127</v>
      </c>
      <c r="D4950" t="s">
        <v>4941</v>
      </c>
      <c r="E4950">
        <v>170</v>
      </c>
      <c r="F4950">
        <v>45</v>
      </c>
      <c r="G4950">
        <v>124</v>
      </c>
      <c r="H4950">
        <v>1</v>
      </c>
      <c r="I4950">
        <v>0</v>
      </c>
      <c r="J4950">
        <v>37</v>
      </c>
      <c r="K4950">
        <v>0</v>
      </c>
      <c r="L4950">
        <v>0</v>
      </c>
      <c r="M4950">
        <v>0</v>
      </c>
      <c r="N4950">
        <v>0</v>
      </c>
    </row>
    <row r="4951" spans="1:14" x14ac:dyDescent="0.2">
      <c r="A4951" t="s">
        <v>9883</v>
      </c>
      <c r="B4951" t="s">
        <v>89</v>
      </c>
      <c r="C4951" t="s">
        <v>127</v>
      </c>
      <c r="D4951" t="s">
        <v>4943</v>
      </c>
      <c r="E4951">
        <v>36</v>
      </c>
      <c r="F4951">
        <v>13</v>
      </c>
      <c r="G4951">
        <v>23</v>
      </c>
      <c r="H4951">
        <v>0</v>
      </c>
      <c r="I4951">
        <v>0</v>
      </c>
      <c r="J4951">
        <v>171</v>
      </c>
      <c r="K4951">
        <v>0</v>
      </c>
      <c r="L4951">
        <v>0</v>
      </c>
      <c r="M4951">
        <v>0</v>
      </c>
      <c r="N4951">
        <v>0</v>
      </c>
    </row>
    <row r="4952" spans="1:14" x14ac:dyDescent="0.2">
      <c r="A4952" t="s">
        <v>9884</v>
      </c>
      <c r="B4952" t="s">
        <v>89</v>
      </c>
      <c r="C4952" t="s">
        <v>127</v>
      </c>
      <c r="D4952" t="s">
        <v>4925</v>
      </c>
      <c r="E4952">
        <v>0</v>
      </c>
      <c r="F4952">
        <v>0</v>
      </c>
      <c r="G4952">
        <v>0</v>
      </c>
      <c r="H4952">
        <v>0</v>
      </c>
      <c r="I4952">
        <v>0</v>
      </c>
      <c r="J4952">
        <v>0</v>
      </c>
      <c r="K4952">
        <v>136</v>
      </c>
      <c r="L4952">
        <v>136</v>
      </c>
      <c r="M4952">
        <v>0</v>
      </c>
      <c r="N4952">
        <v>0</v>
      </c>
    </row>
    <row r="4953" spans="1:14" x14ac:dyDescent="0.2">
      <c r="A4953" t="s">
        <v>9885</v>
      </c>
      <c r="B4953" t="s">
        <v>89</v>
      </c>
      <c r="C4953" t="s">
        <v>127</v>
      </c>
      <c r="D4953" t="s">
        <v>4927</v>
      </c>
      <c r="E4953">
        <v>0</v>
      </c>
      <c r="F4953">
        <v>0</v>
      </c>
      <c r="G4953">
        <v>0</v>
      </c>
      <c r="H4953">
        <v>0</v>
      </c>
      <c r="I4953">
        <v>0</v>
      </c>
      <c r="J4953">
        <v>0</v>
      </c>
      <c r="K4953">
        <v>95</v>
      </c>
      <c r="L4953">
        <v>95</v>
      </c>
      <c r="M4953">
        <v>0</v>
      </c>
      <c r="N4953">
        <v>0</v>
      </c>
    </row>
    <row r="4954" spans="1:14" x14ac:dyDescent="0.2">
      <c r="A4954" t="s">
        <v>9886</v>
      </c>
      <c r="B4954" t="s">
        <v>89</v>
      </c>
      <c r="C4954" t="s">
        <v>128</v>
      </c>
      <c r="D4954" t="s">
        <v>4929</v>
      </c>
      <c r="E4954">
        <v>52</v>
      </c>
      <c r="F4954">
        <v>10</v>
      </c>
      <c r="G4954">
        <v>40</v>
      </c>
      <c r="H4954">
        <v>2</v>
      </c>
      <c r="I4954">
        <v>0</v>
      </c>
      <c r="J4954">
        <v>11</v>
      </c>
      <c r="K4954">
        <v>0</v>
      </c>
      <c r="L4954">
        <v>0</v>
      </c>
      <c r="M4954">
        <v>0</v>
      </c>
      <c r="N4954">
        <v>0</v>
      </c>
    </row>
    <row r="4955" spans="1:14" x14ac:dyDescent="0.2">
      <c r="A4955" t="s">
        <v>9887</v>
      </c>
      <c r="B4955" t="s">
        <v>89</v>
      </c>
      <c r="C4955" t="s">
        <v>128</v>
      </c>
      <c r="D4955" t="s">
        <v>4931</v>
      </c>
      <c r="E4955">
        <v>63</v>
      </c>
      <c r="F4955">
        <v>12</v>
      </c>
      <c r="G4955">
        <v>49</v>
      </c>
      <c r="H4955">
        <v>2</v>
      </c>
      <c r="I4955">
        <v>0</v>
      </c>
      <c r="J4955">
        <v>0</v>
      </c>
      <c r="K4955">
        <v>0</v>
      </c>
      <c r="L4955">
        <v>0</v>
      </c>
      <c r="M4955">
        <v>0</v>
      </c>
      <c r="N4955">
        <v>0</v>
      </c>
    </row>
    <row r="4956" spans="1:14" x14ac:dyDescent="0.2">
      <c r="A4956" t="s">
        <v>9888</v>
      </c>
      <c r="B4956" t="s">
        <v>89</v>
      </c>
      <c r="C4956" t="s">
        <v>128</v>
      </c>
      <c r="D4956" t="s">
        <v>4933</v>
      </c>
      <c r="E4956">
        <v>11</v>
      </c>
      <c r="F4956">
        <v>1</v>
      </c>
      <c r="G4956">
        <v>10</v>
      </c>
      <c r="H4956">
        <v>0</v>
      </c>
      <c r="I4956">
        <v>0</v>
      </c>
      <c r="J4956">
        <v>52</v>
      </c>
      <c r="K4956">
        <v>0</v>
      </c>
      <c r="L4956">
        <v>0</v>
      </c>
      <c r="M4956">
        <v>0</v>
      </c>
      <c r="N4956">
        <v>0</v>
      </c>
    </row>
    <row r="4957" spans="1:14" x14ac:dyDescent="0.2">
      <c r="A4957" t="s">
        <v>9889</v>
      </c>
      <c r="B4957" t="s">
        <v>89</v>
      </c>
      <c r="C4957" t="s">
        <v>128</v>
      </c>
      <c r="D4957" t="s">
        <v>4935</v>
      </c>
      <c r="E4957">
        <v>63</v>
      </c>
      <c r="F4957">
        <v>10</v>
      </c>
      <c r="G4957">
        <v>51</v>
      </c>
      <c r="H4957">
        <v>2</v>
      </c>
      <c r="I4957">
        <v>0</v>
      </c>
      <c r="J4957">
        <v>0</v>
      </c>
      <c r="K4957">
        <v>0</v>
      </c>
      <c r="L4957">
        <v>0</v>
      </c>
      <c r="M4957">
        <v>0</v>
      </c>
      <c r="N4957">
        <v>0</v>
      </c>
    </row>
    <row r="4958" spans="1:14" x14ac:dyDescent="0.2">
      <c r="A4958" t="s">
        <v>9890</v>
      </c>
      <c r="B4958" t="s">
        <v>89</v>
      </c>
      <c r="C4958" t="s">
        <v>128</v>
      </c>
      <c r="D4958" t="s">
        <v>4937</v>
      </c>
      <c r="E4958">
        <v>52</v>
      </c>
      <c r="F4958">
        <v>10</v>
      </c>
      <c r="G4958">
        <v>40</v>
      </c>
      <c r="H4958">
        <v>2</v>
      </c>
      <c r="I4958">
        <v>0</v>
      </c>
      <c r="J4958">
        <v>11</v>
      </c>
      <c r="K4958">
        <v>0</v>
      </c>
      <c r="L4958">
        <v>0</v>
      </c>
      <c r="M4958">
        <v>0</v>
      </c>
      <c r="N4958">
        <v>0</v>
      </c>
    </row>
    <row r="4959" spans="1:14" x14ac:dyDescent="0.2">
      <c r="A4959" t="s">
        <v>9891</v>
      </c>
      <c r="B4959" t="s">
        <v>89</v>
      </c>
      <c r="C4959" t="s">
        <v>128</v>
      </c>
      <c r="D4959" t="s">
        <v>4939</v>
      </c>
      <c r="E4959">
        <v>11</v>
      </c>
      <c r="F4959">
        <v>1</v>
      </c>
      <c r="G4959">
        <v>10</v>
      </c>
      <c r="H4959">
        <v>0</v>
      </c>
      <c r="I4959">
        <v>0</v>
      </c>
      <c r="J4959">
        <v>52</v>
      </c>
      <c r="K4959">
        <v>0</v>
      </c>
      <c r="L4959">
        <v>0</v>
      </c>
      <c r="M4959">
        <v>0</v>
      </c>
      <c r="N4959">
        <v>0</v>
      </c>
    </row>
    <row r="4960" spans="1:14" x14ac:dyDescent="0.2">
      <c r="A4960" t="s">
        <v>9892</v>
      </c>
      <c r="B4960" t="s">
        <v>89</v>
      </c>
      <c r="C4960" t="s">
        <v>128</v>
      </c>
      <c r="D4960" t="s">
        <v>4941</v>
      </c>
      <c r="E4960">
        <v>52</v>
      </c>
      <c r="F4960">
        <v>9</v>
      </c>
      <c r="G4960">
        <v>41</v>
      </c>
      <c r="H4960">
        <v>2</v>
      </c>
      <c r="I4960">
        <v>0</v>
      </c>
      <c r="J4960">
        <v>11</v>
      </c>
      <c r="K4960">
        <v>0</v>
      </c>
      <c r="L4960">
        <v>0</v>
      </c>
      <c r="M4960">
        <v>0</v>
      </c>
      <c r="N4960">
        <v>0</v>
      </c>
    </row>
    <row r="4961" spans="1:14" x14ac:dyDescent="0.2">
      <c r="A4961" t="s">
        <v>9893</v>
      </c>
      <c r="B4961" t="s">
        <v>89</v>
      </c>
      <c r="C4961" t="s">
        <v>128</v>
      </c>
      <c r="D4961" t="s">
        <v>4943</v>
      </c>
      <c r="E4961">
        <v>11</v>
      </c>
      <c r="F4961">
        <v>1</v>
      </c>
      <c r="G4961">
        <v>10</v>
      </c>
      <c r="H4961">
        <v>0</v>
      </c>
      <c r="I4961">
        <v>0</v>
      </c>
      <c r="J4961">
        <v>52</v>
      </c>
      <c r="K4961">
        <v>0</v>
      </c>
      <c r="L4961">
        <v>0</v>
      </c>
      <c r="M4961">
        <v>0</v>
      </c>
      <c r="N4961">
        <v>0</v>
      </c>
    </row>
    <row r="4962" spans="1:14" x14ac:dyDescent="0.2">
      <c r="A4962" t="s">
        <v>9894</v>
      </c>
      <c r="B4962" t="s">
        <v>89</v>
      </c>
      <c r="C4962" t="s">
        <v>128</v>
      </c>
      <c r="D4962" t="s">
        <v>4925</v>
      </c>
      <c r="E4962">
        <v>0</v>
      </c>
      <c r="F4962">
        <v>0</v>
      </c>
      <c r="G4962">
        <v>0</v>
      </c>
      <c r="H4962">
        <v>0</v>
      </c>
      <c r="I4962">
        <v>0</v>
      </c>
      <c r="J4962">
        <v>0</v>
      </c>
      <c r="K4962">
        <v>38</v>
      </c>
      <c r="L4962">
        <v>38</v>
      </c>
      <c r="M4962">
        <v>0</v>
      </c>
      <c r="N4962">
        <v>0</v>
      </c>
    </row>
    <row r="4963" spans="1:14" x14ac:dyDescent="0.2">
      <c r="A4963" t="s">
        <v>9895</v>
      </c>
      <c r="B4963" t="s">
        <v>89</v>
      </c>
      <c r="C4963" t="s">
        <v>128</v>
      </c>
      <c r="D4963" t="s">
        <v>4927</v>
      </c>
      <c r="E4963">
        <v>0</v>
      </c>
      <c r="F4963">
        <v>0</v>
      </c>
      <c r="G4963">
        <v>0</v>
      </c>
      <c r="H4963">
        <v>0</v>
      </c>
      <c r="I4963">
        <v>0</v>
      </c>
      <c r="J4963">
        <v>0</v>
      </c>
      <c r="K4963">
        <v>27</v>
      </c>
      <c r="L4963">
        <v>27</v>
      </c>
      <c r="M4963">
        <v>0</v>
      </c>
      <c r="N4963">
        <v>0</v>
      </c>
    </row>
    <row r="4964" spans="1:14" x14ac:dyDescent="0.2">
      <c r="A4964" t="s">
        <v>9896</v>
      </c>
      <c r="B4964" t="s">
        <v>89</v>
      </c>
      <c r="C4964" t="s">
        <v>129</v>
      </c>
      <c r="D4964" t="s">
        <v>4929</v>
      </c>
      <c r="E4964">
        <v>60</v>
      </c>
      <c r="F4964">
        <v>8</v>
      </c>
      <c r="G4964">
        <v>51</v>
      </c>
      <c r="H4964">
        <v>1</v>
      </c>
      <c r="I4964">
        <v>0</v>
      </c>
      <c r="J4964">
        <v>11</v>
      </c>
      <c r="K4964">
        <v>0</v>
      </c>
      <c r="L4964">
        <v>0</v>
      </c>
      <c r="M4964">
        <v>0</v>
      </c>
      <c r="N4964">
        <v>0</v>
      </c>
    </row>
    <row r="4965" spans="1:14" x14ac:dyDescent="0.2">
      <c r="A4965" t="s">
        <v>9897</v>
      </c>
      <c r="B4965" t="s">
        <v>89</v>
      </c>
      <c r="C4965" t="s">
        <v>129</v>
      </c>
      <c r="D4965" t="s">
        <v>4931</v>
      </c>
      <c r="E4965">
        <v>71</v>
      </c>
      <c r="F4965">
        <v>12</v>
      </c>
      <c r="G4965">
        <v>58</v>
      </c>
      <c r="H4965">
        <v>1</v>
      </c>
      <c r="I4965">
        <v>0</v>
      </c>
      <c r="J4965">
        <v>0</v>
      </c>
      <c r="K4965">
        <v>0</v>
      </c>
      <c r="L4965">
        <v>0</v>
      </c>
      <c r="M4965">
        <v>0</v>
      </c>
      <c r="N4965">
        <v>0</v>
      </c>
    </row>
    <row r="4966" spans="1:14" x14ac:dyDescent="0.2">
      <c r="A4966" t="s">
        <v>9898</v>
      </c>
      <c r="B4966" t="s">
        <v>89</v>
      </c>
      <c r="C4966" t="s">
        <v>129</v>
      </c>
      <c r="D4966" t="s">
        <v>4933</v>
      </c>
      <c r="E4966">
        <v>11</v>
      </c>
      <c r="F4966">
        <v>4</v>
      </c>
      <c r="G4966">
        <v>7</v>
      </c>
      <c r="H4966">
        <v>0</v>
      </c>
      <c r="I4966">
        <v>0</v>
      </c>
      <c r="J4966">
        <v>60</v>
      </c>
      <c r="K4966">
        <v>0</v>
      </c>
      <c r="L4966">
        <v>0</v>
      </c>
      <c r="M4966">
        <v>0</v>
      </c>
      <c r="N4966">
        <v>0</v>
      </c>
    </row>
    <row r="4967" spans="1:14" x14ac:dyDescent="0.2">
      <c r="A4967" t="s">
        <v>9899</v>
      </c>
      <c r="B4967" t="s">
        <v>89</v>
      </c>
      <c r="C4967" t="s">
        <v>129</v>
      </c>
      <c r="D4967" t="s">
        <v>4935</v>
      </c>
      <c r="E4967">
        <v>71</v>
      </c>
      <c r="F4967">
        <v>12</v>
      </c>
      <c r="G4967">
        <v>58</v>
      </c>
      <c r="H4967">
        <v>1</v>
      </c>
      <c r="I4967">
        <v>0</v>
      </c>
      <c r="J4967">
        <v>0</v>
      </c>
      <c r="K4967">
        <v>0</v>
      </c>
      <c r="L4967">
        <v>0</v>
      </c>
      <c r="M4967">
        <v>0</v>
      </c>
      <c r="N4967">
        <v>0</v>
      </c>
    </row>
    <row r="4968" spans="1:14" x14ac:dyDescent="0.2">
      <c r="A4968" t="s">
        <v>9900</v>
      </c>
      <c r="B4968" t="s">
        <v>89</v>
      </c>
      <c r="C4968" t="s">
        <v>129</v>
      </c>
      <c r="D4968" t="s">
        <v>4937</v>
      </c>
      <c r="E4968">
        <v>60</v>
      </c>
      <c r="F4968">
        <v>9</v>
      </c>
      <c r="G4968">
        <v>50</v>
      </c>
      <c r="H4968">
        <v>1</v>
      </c>
      <c r="I4968">
        <v>0</v>
      </c>
      <c r="J4968">
        <v>11</v>
      </c>
      <c r="K4968">
        <v>0</v>
      </c>
      <c r="L4968">
        <v>0</v>
      </c>
      <c r="M4968">
        <v>0</v>
      </c>
      <c r="N4968">
        <v>0</v>
      </c>
    </row>
    <row r="4969" spans="1:14" x14ac:dyDescent="0.2">
      <c r="A4969" t="s">
        <v>9901</v>
      </c>
      <c r="B4969" t="s">
        <v>89</v>
      </c>
      <c r="C4969" t="s">
        <v>129</v>
      </c>
      <c r="D4969" t="s">
        <v>4939</v>
      </c>
      <c r="E4969">
        <v>11</v>
      </c>
      <c r="F4969">
        <v>4</v>
      </c>
      <c r="G4969">
        <v>7</v>
      </c>
      <c r="H4969">
        <v>0</v>
      </c>
      <c r="I4969">
        <v>0</v>
      </c>
      <c r="J4969">
        <v>60</v>
      </c>
      <c r="K4969">
        <v>0</v>
      </c>
      <c r="L4969">
        <v>0</v>
      </c>
      <c r="M4969">
        <v>0</v>
      </c>
      <c r="N4969">
        <v>0</v>
      </c>
    </row>
    <row r="4970" spans="1:14" x14ac:dyDescent="0.2">
      <c r="A4970" t="s">
        <v>9902</v>
      </c>
      <c r="B4970" t="s">
        <v>89</v>
      </c>
      <c r="C4970" t="s">
        <v>129</v>
      </c>
      <c r="D4970" t="s">
        <v>4941</v>
      </c>
      <c r="E4970">
        <v>60</v>
      </c>
      <c r="F4970">
        <v>8</v>
      </c>
      <c r="G4970">
        <v>51</v>
      </c>
      <c r="H4970">
        <v>1</v>
      </c>
      <c r="I4970">
        <v>0</v>
      </c>
      <c r="J4970">
        <v>11</v>
      </c>
      <c r="K4970">
        <v>0</v>
      </c>
      <c r="L4970">
        <v>0</v>
      </c>
      <c r="M4970">
        <v>0</v>
      </c>
      <c r="N4970">
        <v>0</v>
      </c>
    </row>
    <row r="4971" spans="1:14" x14ac:dyDescent="0.2">
      <c r="A4971" t="s">
        <v>9903</v>
      </c>
      <c r="B4971" t="s">
        <v>89</v>
      </c>
      <c r="C4971" t="s">
        <v>129</v>
      </c>
      <c r="D4971" t="s">
        <v>4943</v>
      </c>
      <c r="E4971">
        <v>11</v>
      </c>
      <c r="F4971">
        <v>4</v>
      </c>
      <c r="G4971">
        <v>7</v>
      </c>
      <c r="H4971">
        <v>0</v>
      </c>
      <c r="I4971">
        <v>0</v>
      </c>
      <c r="J4971">
        <v>60</v>
      </c>
      <c r="K4971">
        <v>0</v>
      </c>
      <c r="L4971">
        <v>0</v>
      </c>
      <c r="M4971">
        <v>0</v>
      </c>
      <c r="N4971">
        <v>0</v>
      </c>
    </row>
    <row r="4972" spans="1:14" x14ac:dyDescent="0.2">
      <c r="A4972" t="s">
        <v>9904</v>
      </c>
      <c r="B4972" t="s">
        <v>89</v>
      </c>
      <c r="C4972" t="s">
        <v>129</v>
      </c>
      <c r="D4972" t="s">
        <v>4925</v>
      </c>
      <c r="E4972">
        <v>0</v>
      </c>
      <c r="F4972">
        <v>0</v>
      </c>
      <c r="G4972">
        <v>0</v>
      </c>
      <c r="H4972">
        <v>0</v>
      </c>
      <c r="I4972">
        <v>0</v>
      </c>
      <c r="J4972">
        <v>0</v>
      </c>
      <c r="K4972">
        <v>49</v>
      </c>
      <c r="L4972">
        <v>49</v>
      </c>
      <c r="M4972">
        <v>0</v>
      </c>
      <c r="N4972">
        <v>0</v>
      </c>
    </row>
    <row r="4973" spans="1:14" x14ac:dyDescent="0.2">
      <c r="A4973" t="s">
        <v>9905</v>
      </c>
      <c r="B4973" t="s">
        <v>89</v>
      </c>
      <c r="C4973" t="s">
        <v>129</v>
      </c>
      <c r="D4973" t="s">
        <v>4927</v>
      </c>
      <c r="E4973">
        <v>0</v>
      </c>
      <c r="F4973">
        <v>0</v>
      </c>
      <c r="G4973">
        <v>0</v>
      </c>
      <c r="H4973">
        <v>0</v>
      </c>
      <c r="I4973">
        <v>0</v>
      </c>
      <c r="J4973">
        <v>0</v>
      </c>
      <c r="K4973">
        <v>36</v>
      </c>
      <c r="L4973">
        <v>36</v>
      </c>
      <c r="M4973">
        <v>0</v>
      </c>
      <c r="N4973">
        <v>0</v>
      </c>
    </row>
    <row r="4974" spans="1:14" x14ac:dyDescent="0.2">
      <c r="A4974" t="s">
        <v>9906</v>
      </c>
      <c r="B4974" t="s">
        <v>89</v>
      </c>
      <c r="C4974" t="s">
        <v>130</v>
      </c>
      <c r="D4974" t="s">
        <v>4929</v>
      </c>
      <c r="E4974">
        <v>114</v>
      </c>
      <c r="F4974">
        <v>17</v>
      </c>
      <c r="G4974">
        <v>93</v>
      </c>
      <c r="H4974">
        <v>4</v>
      </c>
      <c r="I4974">
        <v>0</v>
      </c>
      <c r="J4974">
        <v>19</v>
      </c>
      <c r="K4974">
        <v>0</v>
      </c>
      <c r="L4974">
        <v>0</v>
      </c>
      <c r="M4974">
        <v>0</v>
      </c>
      <c r="N4974">
        <v>0</v>
      </c>
    </row>
    <row r="4975" spans="1:14" x14ac:dyDescent="0.2">
      <c r="A4975" t="s">
        <v>9907</v>
      </c>
      <c r="B4975" t="s">
        <v>89</v>
      </c>
      <c r="C4975" t="s">
        <v>130</v>
      </c>
      <c r="D4975" t="s">
        <v>4931</v>
      </c>
      <c r="E4975">
        <v>133</v>
      </c>
      <c r="F4975">
        <v>22</v>
      </c>
      <c r="G4975">
        <v>107</v>
      </c>
      <c r="H4975">
        <v>4</v>
      </c>
      <c r="I4975">
        <v>0</v>
      </c>
      <c r="J4975">
        <v>0</v>
      </c>
      <c r="K4975">
        <v>0</v>
      </c>
      <c r="L4975">
        <v>0</v>
      </c>
      <c r="M4975">
        <v>0</v>
      </c>
      <c r="N4975">
        <v>0</v>
      </c>
    </row>
    <row r="4976" spans="1:14" x14ac:dyDescent="0.2">
      <c r="A4976" t="s">
        <v>9908</v>
      </c>
      <c r="B4976" t="s">
        <v>89</v>
      </c>
      <c r="C4976" t="s">
        <v>130</v>
      </c>
      <c r="D4976" t="s">
        <v>4933</v>
      </c>
      <c r="E4976">
        <v>19</v>
      </c>
      <c r="F4976">
        <v>6</v>
      </c>
      <c r="G4976">
        <v>13</v>
      </c>
      <c r="H4976">
        <v>0</v>
      </c>
      <c r="I4976">
        <v>0</v>
      </c>
      <c r="J4976">
        <v>114</v>
      </c>
      <c r="K4976">
        <v>0</v>
      </c>
      <c r="L4976">
        <v>0</v>
      </c>
      <c r="M4976">
        <v>0</v>
      </c>
      <c r="N4976">
        <v>0</v>
      </c>
    </row>
    <row r="4977" spans="1:14" x14ac:dyDescent="0.2">
      <c r="A4977" t="s">
        <v>9909</v>
      </c>
      <c r="B4977" t="s">
        <v>89</v>
      </c>
      <c r="C4977" t="s">
        <v>130</v>
      </c>
      <c r="D4977" t="s">
        <v>4935</v>
      </c>
      <c r="E4977">
        <v>133</v>
      </c>
      <c r="F4977">
        <v>22</v>
      </c>
      <c r="G4977">
        <v>107</v>
      </c>
      <c r="H4977">
        <v>4</v>
      </c>
      <c r="I4977">
        <v>0</v>
      </c>
      <c r="J4977">
        <v>0</v>
      </c>
      <c r="K4977">
        <v>0</v>
      </c>
      <c r="L4977">
        <v>0</v>
      </c>
      <c r="M4977">
        <v>0</v>
      </c>
      <c r="N4977">
        <v>0</v>
      </c>
    </row>
    <row r="4978" spans="1:14" x14ac:dyDescent="0.2">
      <c r="A4978" t="s">
        <v>9910</v>
      </c>
      <c r="B4978" t="s">
        <v>89</v>
      </c>
      <c r="C4978" t="s">
        <v>130</v>
      </c>
      <c r="D4978" t="s">
        <v>4937</v>
      </c>
      <c r="E4978">
        <v>114</v>
      </c>
      <c r="F4978">
        <v>19</v>
      </c>
      <c r="G4978">
        <v>91</v>
      </c>
      <c r="H4978">
        <v>4</v>
      </c>
      <c r="I4978">
        <v>0</v>
      </c>
      <c r="J4978">
        <v>19</v>
      </c>
      <c r="K4978">
        <v>0</v>
      </c>
      <c r="L4978">
        <v>0</v>
      </c>
      <c r="M4978">
        <v>0</v>
      </c>
      <c r="N4978">
        <v>0</v>
      </c>
    </row>
    <row r="4979" spans="1:14" x14ac:dyDescent="0.2">
      <c r="A4979" t="s">
        <v>9911</v>
      </c>
      <c r="B4979" t="s">
        <v>89</v>
      </c>
      <c r="C4979" t="s">
        <v>130</v>
      </c>
      <c r="D4979" t="s">
        <v>4939</v>
      </c>
      <c r="E4979">
        <v>19</v>
      </c>
      <c r="F4979">
        <v>7</v>
      </c>
      <c r="G4979">
        <v>12</v>
      </c>
      <c r="H4979">
        <v>0</v>
      </c>
      <c r="I4979">
        <v>0</v>
      </c>
      <c r="J4979">
        <v>114</v>
      </c>
      <c r="K4979">
        <v>0</v>
      </c>
      <c r="L4979">
        <v>0</v>
      </c>
      <c r="M4979">
        <v>0</v>
      </c>
      <c r="N4979">
        <v>0</v>
      </c>
    </row>
    <row r="4980" spans="1:14" x14ac:dyDescent="0.2">
      <c r="A4980" t="s">
        <v>9912</v>
      </c>
      <c r="B4980" t="s">
        <v>89</v>
      </c>
      <c r="C4980" t="s">
        <v>130</v>
      </c>
      <c r="D4980" t="s">
        <v>4941</v>
      </c>
      <c r="E4980">
        <v>114</v>
      </c>
      <c r="F4980">
        <v>16</v>
      </c>
      <c r="G4980">
        <v>94</v>
      </c>
      <c r="H4980">
        <v>4</v>
      </c>
      <c r="I4980">
        <v>0</v>
      </c>
      <c r="J4980">
        <v>19</v>
      </c>
      <c r="K4980">
        <v>0</v>
      </c>
      <c r="L4980">
        <v>0</v>
      </c>
      <c r="M4980">
        <v>0</v>
      </c>
      <c r="N4980">
        <v>0</v>
      </c>
    </row>
    <row r="4981" spans="1:14" x14ac:dyDescent="0.2">
      <c r="A4981" t="s">
        <v>9913</v>
      </c>
      <c r="B4981" t="s">
        <v>89</v>
      </c>
      <c r="C4981" t="s">
        <v>130</v>
      </c>
      <c r="D4981" t="s">
        <v>4943</v>
      </c>
      <c r="E4981">
        <v>19</v>
      </c>
      <c r="F4981">
        <v>6</v>
      </c>
      <c r="G4981">
        <v>13</v>
      </c>
      <c r="H4981">
        <v>0</v>
      </c>
      <c r="I4981">
        <v>0</v>
      </c>
      <c r="J4981">
        <v>114</v>
      </c>
      <c r="K4981">
        <v>0</v>
      </c>
      <c r="L4981">
        <v>0</v>
      </c>
      <c r="M4981">
        <v>0</v>
      </c>
      <c r="N4981">
        <v>0</v>
      </c>
    </row>
    <row r="4982" spans="1:14" x14ac:dyDescent="0.2">
      <c r="A4982" t="s">
        <v>9914</v>
      </c>
      <c r="B4982" t="s">
        <v>89</v>
      </c>
      <c r="C4982" t="s">
        <v>130</v>
      </c>
      <c r="D4982" t="s">
        <v>4925</v>
      </c>
      <c r="E4982">
        <v>0</v>
      </c>
      <c r="F4982">
        <v>0</v>
      </c>
      <c r="G4982">
        <v>0</v>
      </c>
      <c r="H4982">
        <v>0</v>
      </c>
      <c r="I4982">
        <v>0</v>
      </c>
      <c r="J4982">
        <v>0</v>
      </c>
      <c r="K4982">
        <v>76</v>
      </c>
      <c r="L4982">
        <v>76</v>
      </c>
      <c r="M4982">
        <v>0</v>
      </c>
      <c r="N4982">
        <v>0</v>
      </c>
    </row>
    <row r="4983" spans="1:14" x14ac:dyDescent="0.2">
      <c r="A4983" t="s">
        <v>9915</v>
      </c>
      <c r="B4983" t="s">
        <v>89</v>
      </c>
      <c r="C4983" t="s">
        <v>130</v>
      </c>
      <c r="D4983" t="s">
        <v>4927</v>
      </c>
      <c r="E4983">
        <v>0</v>
      </c>
      <c r="F4983">
        <v>0</v>
      </c>
      <c r="G4983">
        <v>0</v>
      </c>
      <c r="H4983">
        <v>0</v>
      </c>
      <c r="I4983">
        <v>0</v>
      </c>
      <c r="J4983">
        <v>0</v>
      </c>
      <c r="K4983">
        <v>60</v>
      </c>
      <c r="L4983">
        <v>60</v>
      </c>
      <c r="M4983">
        <v>0</v>
      </c>
      <c r="N4983">
        <v>0</v>
      </c>
    </row>
    <row r="4984" spans="1:14" x14ac:dyDescent="0.2">
      <c r="A4984" t="s">
        <v>9916</v>
      </c>
      <c r="B4984" t="s">
        <v>89</v>
      </c>
      <c r="C4984" t="s">
        <v>131</v>
      </c>
      <c r="D4984" t="s">
        <v>4929</v>
      </c>
      <c r="E4984">
        <v>96</v>
      </c>
      <c r="F4984">
        <v>18</v>
      </c>
      <c r="G4984">
        <v>77</v>
      </c>
      <c r="H4984">
        <v>1</v>
      </c>
      <c r="I4984">
        <v>0</v>
      </c>
      <c r="J4984">
        <v>15</v>
      </c>
      <c r="K4984">
        <v>0</v>
      </c>
      <c r="L4984">
        <v>0</v>
      </c>
      <c r="M4984">
        <v>0</v>
      </c>
      <c r="N4984">
        <v>0</v>
      </c>
    </row>
    <row r="4985" spans="1:14" x14ac:dyDescent="0.2">
      <c r="A4985" t="s">
        <v>9917</v>
      </c>
      <c r="B4985" t="s">
        <v>89</v>
      </c>
      <c r="C4985" t="s">
        <v>131</v>
      </c>
      <c r="D4985" t="s">
        <v>4931</v>
      </c>
      <c r="E4985">
        <v>111</v>
      </c>
      <c r="F4985">
        <v>16</v>
      </c>
      <c r="G4985">
        <v>94</v>
      </c>
      <c r="H4985">
        <v>1</v>
      </c>
      <c r="I4985">
        <v>0</v>
      </c>
      <c r="J4985">
        <v>0</v>
      </c>
      <c r="K4985">
        <v>0</v>
      </c>
      <c r="L4985">
        <v>0</v>
      </c>
      <c r="M4985">
        <v>0</v>
      </c>
      <c r="N4985">
        <v>0</v>
      </c>
    </row>
    <row r="4986" spans="1:14" x14ac:dyDescent="0.2">
      <c r="A4986" t="s">
        <v>9918</v>
      </c>
      <c r="B4986" t="s">
        <v>89</v>
      </c>
      <c r="C4986" t="s">
        <v>131</v>
      </c>
      <c r="D4986" t="s">
        <v>4933</v>
      </c>
      <c r="E4986">
        <v>15</v>
      </c>
      <c r="F4986">
        <v>2</v>
      </c>
      <c r="G4986">
        <v>13</v>
      </c>
      <c r="H4986">
        <v>0</v>
      </c>
      <c r="I4986">
        <v>0</v>
      </c>
      <c r="J4986">
        <v>96</v>
      </c>
      <c r="K4986">
        <v>0</v>
      </c>
      <c r="L4986">
        <v>0</v>
      </c>
      <c r="M4986">
        <v>0</v>
      </c>
      <c r="N4986">
        <v>0</v>
      </c>
    </row>
    <row r="4987" spans="1:14" x14ac:dyDescent="0.2">
      <c r="A4987" t="s">
        <v>9919</v>
      </c>
      <c r="B4987" t="s">
        <v>89</v>
      </c>
      <c r="C4987" t="s">
        <v>131</v>
      </c>
      <c r="D4987" t="s">
        <v>4935</v>
      </c>
      <c r="E4987">
        <v>111</v>
      </c>
      <c r="F4987">
        <v>16</v>
      </c>
      <c r="G4987">
        <v>94</v>
      </c>
      <c r="H4987">
        <v>1</v>
      </c>
      <c r="I4987">
        <v>0</v>
      </c>
      <c r="J4987">
        <v>0</v>
      </c>
      <c r="K4987">
        <v>0</v>
      </c>
      <c r="L4987">
        <v>0</v>
      </c>
      <c r="M4987">
        <v>0</v>
      </c>
      <c r="N4987">
        <v>0</v>
      </c>
    </row>
    <row r="4988" spans="1:14" x14ac:dyDescent="0.2">
      <c r="A4988" t="s">
        <v>9920</v>
      </c>
      <c r="B4988" t="s">
        <v>89</v>
      </c>
      <c r="C4988" t="s">
        <v>131</v>
      </c>
      <c r="D4988" t="s">
        <v>4937</v>
      </c>
      <c r="E4988">
        <v>96</v>
      </c>
      <c r="F4988">
        <v>14</v>
      </c>
      <c r="G4988">
        <v>81</v>
      </c>
      <c r="H4988">
        <v>1</v>
      </c>
      <c r="I4988">
        <v>0</v>
      </c>
      <c r="J4988">
        <v>15</v>
      </c>
      <c r="K4988">
        <v>0</v>
      </c>
      <c r="L4988">
        <v>0</v>
      </c>
      <c r="M4988">
        <v>0</v>
      </c>
      <c r="N4988">
        <v>0</v>
      </c>
    </row>
    <row r="4989" spans="1:14" x14ac:dyDescent="0.2">
      <c r="A4989" t="s">
        <v>9921</v>
      </c>
      <c r="B4989" t="s">
        <v>89</v>
      </c>
      <c r="C4989" t="s">
        <v>131</v>
      </c>
      <c r="D4989" t="s">
        <v>4939</v>
      </c>
      <c r="E4989">
        <v>15</v>
      </c>
      <c r="F4989">
        <v>4</v>
      </c>
      <c r="G4989">
        <v>11</v>
      </c>
      <c r="H4989">
        <v>0</v>
      </c>
      <c r="I4989">
        <v>0</v>
      </c>
      <c r="J4989">
        <v>96</v>
      </c>
      <c r="K4989">
        <v>0</v>
      </c>
      <c r="L4989">
        <v>0</v>
      </c>
      <c r="M4989">
        <v>0</v>
      </c>
      <c r="N4989">
        <v>0</v>
      </c>
    </row>
    <row r="4990" spans="1:14" x14ac:dyDescent="0.2">
      <c r="A4990" t="s">
        <v>9922</v>
      </c>
      <c r="B4990" t="s">
        <v>89</v>
      </c>
      <c r="C4990" t="s">
        <v>131</v>
      </c>
      <c r="D4990" t="s">
        <v>4941</v>
      </c>
      <c r="E4990">
        <v>96</v>
      </c>
      <c r="F4990">
        <v>14</v>
      </c>
      <c r="G4990">
        <v>81</v>
      </c>
      <c r="H4990">
        <v>1</v>
      </c>
      <c r="I4990">
        <v>0</v>
      </c>
      <c r="J4990">
        <v>15</v>
      </c>
      <c r="K4990">
        <v>0</v>
      </c>
      <c r="L4990">
        <v>0</v>
      </c>
      <c r="M4990">
        <v>0</v>
      </c>
      <c r="N4990">
        <v>0</v>
      </c>
    </row>
    <row r="4991" spans="1:14" x14ac:dyDescent="0.2">
      <c r="A4991" t="s">
        <v>9923</v>
      </c>
      <c r="B4991" t="s">
        <v>89</v>
      </c>
      <c r="C4991" t="s">
        <v>131</v>
      </c>
      <c r="D4991" t="s">
        <v>4943</v>
      </c>
      <c r="E4991">
        <v>15</v>
      </c>
      <c r="F4991">
        <v>2</v>
      </c>
      <c r="G4991">
        <v>13</v>
      </c>
      <c r="H4991">
        <v>0</v>
      </c>
      <c r="I4991">
        <v>0</v>
      </c>
      <c r="J4991">
        <v>96</v>
      </c>
      <c r="K4991">
        <v>0</v>
      </c>
      <c r="L4991">
        <v>0</v>
      </c>
      <c r="M4991">
        <v>0</v>
      </c>
      <c r="N4991">
        <v>0</v>
      </c>
    </row>
    <row r="4992" spans="1:14" x14ac:dyDescent="0.2">
      <c r="A4992" t="s">
        <v>9924</v>
      </c>
      <c r="B4992" t="s">
        <v>89</v>
      </c>
      <c r="C4992" t="s">
        <v>131</v>
      </c>
      <c r="D4992" t="s">
        <v>4925</v>
      </c>
      <c r="E4992">
        <v>0</v>
      </c>
      <c r="F4992">
        <v>0</v>
      </c>
      <c r="G4992">
        <v>0</v>
      </c>
      <c r="H4992">
        <v>0</v>
      </c>
      <c r="I4992">
        <v>0</v>
      </c>
      <c r="J4992">
        <v>0</v>
      </c>
      <c r="K4992">
        <v>74</v>
      </c>
      <c r="L4992">
        <v>74</v>
      </c>
      <c r="M4992">
        <v>0</v>
      </c>
      <c r="N4992">
        <v>0</v>
      </c>
    </row>
    <row r="4993" spans="1:14" x14ac:dyDescent="0.2">
      <c r="A4993" t="s">
        <v>9925</v>
      </c>
      <c r="B4993" t="s">
        <v>89</v>
      </c>
      <c r="C4993" t="s">
        <v>131</v>
      </c>
      <c r="D4993" t="s">
        <v>4927</v>
      </c>
      <c r="E4993">
        <v>0</v>
      </c>
      <c r="F4993">
        <v>0</v>
      </c>
      <c r="G4993">
        <v>0</v>
      </c>
      <c r="H4993">
        <v>0</v>
      </c>
      <c r="I4993">
        <v>0</v>
      </c>
      <c r="J4993">
        <v>0</v>
      </c>
      <c r="K4993">
        <v>68</v>
      </c>
      <c r="L4993">
        <v>68</v>
      </c>
      <c r="M4993">
        <v>0</v>
      </c>
      <c r="N4993">
        <v>0</v>
      </c>
    </row>
    <row r="4994" spans="1:14" x14ac:dyDescent="0.2">
      <c r="A4994" t="s">
        <v>9926</v>
      </c>
      <c r="B4994" t="s">
        <v>89</v>
      </c>
      <c r="C4994" t="s">
        <v>132</v>
      </c>
      <c r="D4994" t="s">
        <v>4929</v>
      </c>
      <c r="E4994">
        <v>4</v>
      </c>
      <c r="F4994">
        <v>2</v>
      </c>
      <c r="G4994">
        <v>2</v>
      </c>
      <c r="H4994">
        <v>0</v>
      </c>
      <c r="I4994">
        <v>0</v>
      </c>
      <c r="J4994">
        <v>2</v>
      </c>
      <c r="K4994">
        <v>0</v>
      </c>
      <c r="L4994">
        <v>0</v>
      </c>
      <c r="M4994">
        <v>0</v>
      </c>
      <c r="N4994">
        <v>0</v>
      </c>
    </row>
    <row r="4995" spans="1:14" x14ac:dyDescent="0.2">
      <c r="A4995" t="s">
        <v>9927</v>
      </c>
      <c r="B4995" t="s">
        <v>89</v>
      </c>
      <c r="C4995" t="s">
        <v>132</v>
      </c>
      <c r="D4995" t="s">
        <v>4931</v>
      </c>
      <c r="E4995">
        <v>6</v>
      </c>
      <c r="F4995">
        <v>2</v>
      </c>
      <c r="G4995">
        <v>4</v>
      </c>
      <c r="H4995">
        <v>0</v>
      </c>
      <c r="I4995">
        <v>0</v>
      </c>
      <c r="J4995">
        <v>0</v>
      </c>
      <c r="K4995">
        <v>0</v>
      </c>
      <c r="L4995">
        <v>0</v>
      </c>
      <c r="M4995">
        <v>0</v>
      </c>
      <c r="N4995">
        <v>0</v>
      </c>
    </row>
    <row r="4996" spans="1:14" x14ac:dyDescent="0.2">
      <c r="A4996" t="s">
        <v>9928</v>
      </c>
      <c r="B4996" t="s">
        <v>89</v>
      </c>
      <c r="C4996" t="s">
        <v>132</v>
      </c>
      <c r="D4996" t="s">
        <v>4933</v>
      </c>
      <c r="E4996">
        <v>2</v>
      </c>
      <c r="F4996">
        <v>0</v>
      </c>
      <c r="G4996">
        <v>2</v>
      </c>
      <c r="H4996">
        <v>0</v>
      </c>
      <c r="I4996">
        <v>0</v>
      </c>
      <c r="J4996">
        <v>4</v>
      </c>
      <c r="K4996">
        <v>0</v>
      </c>
      <c r="L4996">
        <v>0</v>
      </c>
      <c r="M4996">
        <v>0</v>
      </c>
      <c r="N4996">
        <v>0</v>
      </c>
    </row>
    <row r="4997" spans="1:14" x14ac:dyDescent="0.2">
      <c r="A4997" t="s">
        <v>9929</v>
      </c>
      <c r="B4997" t="s">
        <v>89</v>
      </c>
      <c r="C4997" t="s">
        <v>132</v>
      </c>
      <c r="D4997" t="s">
        <v>4935</v>
      </c>
      <c r="E4997">
        <v>6</v>
      </c>
      <c r="F4997">
        <v>2</v>
      </c>
      <c r="G4997">
        <v>4</v>
      </c>
      <c r="H4997">
        <v>0</v>
      </c>
      <c r="I4997">
        <v>0</v>
      </c>
      <c r="J4997">
        <v>0</v>
      </c>
      <c r="K4997">
        <v>0</v>
      </c>
      <c r="L4997">
        <v>0</v>
      </c>
      <c r="M4997">
        <v>0</v>
      </c>
      <c r="N4997">
        <v>0</v>
      </c>
    </row>
    <row r="4998" spans="1:14" x14ac:dyDescent="0.2">
      <c r="A4998" t="s">
        <v>9930</v>
      </c>
      <c r="B4998" t="s">
        <v>89</v>
      </c>
      <c r="C4998" t="s">
        <v>132</v>
      </c>
      <c r="D4998" t="s">
        <v>4937</v>
      </c>
      <c r="E4998">
        <v>4</v>
      </c>
      <c r="F4998">
        <v>2</v>
      </c>
      <c r="G4998">
        <v>2</v>
      </c>
      <c r="H4998">
        <v>0</v>
      </c>
      <c r="I4998">
        <v>0</v>
      </c>
      <c r="J4998">
        <v>2</v>
      </c>
      <c r="K4998">
        <v>0</v>
      </c>
      <c r="L4998">
        <v>0</v>
      </c>
      <c r="M4998">
        <v>0</v>
      </c>
      <c r="N4998">
        <v>0</v>
      </c>
    </row>
    <row r="4999" spans="1:14" x14ac:dyDescent="0.2">
      <c r="A4999" t="s">
        <v>9931</v>
      </c>
      <c r="B4999" t="s">
        <v>89</v>
      </c>
      <c r="C4999" t="s">
        <v>132</v>
      </c>
      <c r="D4999" t="s">
        <v>4939</v>
      </c>
      <c r="E4999">
        <v>2</v>
      </c>
      <c r="F4999">
        <v>0</v>
      </c>
      <c r="G4999">
        <v>2</v>
      </c>
      <c r="H4999">
        <v>0</v>
      </c>
      <c r="I4999">
        <v>0</v>
      </c>
      <c r="J4999">
        <v>4</v>
      </c>
      <c r="K4999">
        <v>0</v>
      </c>
      <c r="L4999">
        <v>0</v>
      </c>
      <c r="M4999">
        <v>0</v>
      </c>
      <c r="N4999">
        <v>0</v>
      </c>
    </row>
    <row r="5000" spans="1:14" x14ac:dyDescent="0.2">
      <c r="A5000" t="s">
        <v>9932</v>
      </c>
      <c r="B5000" t="s">
        <v>89</v>
      </c>
      <c r="C5000" t="s">
        <v>132</v>
      </c>
      <c r="D5000" t="s">
        <v>4941</v>
      </c>
      <c r="E5000">
        <v>4</v>
      </c>
      <c r="F5000">
        <v>2</v>
      </c>
      <c r="G5000">
        <v>2</v>
      </c>
      <c r="H5000">
        <v>0</v>
      </c>
      <c r="I5000">
        <v>0</v>
      </c>
      <c r="J5000">
        <v>2</v>
      </c>
      <c r="K5000">
        <v>0</v>
      </c>
      <c r="L5000">
        <v>0</v>
      </c>
      <c r="M5000">
        <v>0</v>
      </c>
      <c r="N5000">
        <v>0</v>
      </c>
    </row>
    <row r="5001" spans="1:14" x14ac:dyDescent="0.2">
      <c r="A5001" t="s">
        <v>9933</v>
      </c>
      <c r="B5001" t="s">
        <v>89</v>
      </c>
      <c r="C5001" t="s">
        <v>132</v>
      </c>
      <c r="D5001" t="s">
        <v>4943</v>
      </c>
      <c r="E5001">
        <v>2</v>
      </c>
      <c r="F5001">
        <v>0</v>
      </c>
      <c r="G5001">
        <v>2</v>
      </c>
      <c r="H5001">
        <v>0</v>
      </c>
      <c r="I5001">
        <v>0</v>
      </c>
      <c r="J5001">
        <v>4</v>
      </c>
      <c r="K5001">
        <v>0</v>
      </c>
      <c r="L5001">
        <v>0</v>
      </c>
      <c r="M5001">
        <v>0</v>
      </c>
      <c r="N5001">
        <v>0</v>
      </c>
    </row>
    <row r="5002" spans="1:14" x14ac:dyDescent="0.2">
      <c r="A5002" t="s">
        <v>9934</v>
      </c>
      <c r="B5002" t="s">
        <v>89</v>
      </c>
      <c r="C5002" t="s">
        <v>132</v>
      </c>
      <c r="D5002" t="s">
        <v>4925</v>
      </c>
      <c r="E5002">
        <v>0</v>
      </c>
      <c r="F5002">
        <v>0</v>
      </c>
      <c r="G5002">
        <v>0</v>
      </c>
      <c r="H5002">
        <v>0</v>
      </c>
      <c r="I5002">
        <v>0</v>
      </c>
      <c r="J5002">
        <v>0</v>
      </c>
      <c r="K5002">
        <v>5</v>
      </c>
      <c r="L5002">
        <v>5</v>
      </c>
      <c r="M5002">
        <v>0</v>
      </c>
      <c r="N5002">
        <v>0</v>
      </c>
    </row>
    <row r="5003" spans="1:14" x14ac:dyDescent="0.2">
      <c r="A5003" t="s">
        <v>9935</v>
      </c>
      <c r="B5003" t="s">
        <v>89</v>
      </c>
      <c r="C5003" t="s">
        <v>132</v>
      </c>
      <c r="D5003" t="s">
        <v>4927</v>
      </c>
      <c r="E5003">
        <v>0</v>
      </c>
      <c r="F5003">
        <v>0</v>
      </c>
      <c r="G5003">
        <v>0</v>
      </c>
      <c r="H5003">
        <v>0</v>
      </c>
      <c r="I5003">
        <v>0</v>
      </c>
      <c r="J5003">
        <v>0</v>
      </c>
      <c r="K5003">
        <v>5</v>
      </c>
      <c r="L5003">
        <v>5</v>
      </c>
      <c r="M5003">
        <v>0</v>
      </c>
      <c r="N5003">
        <v>0</v>
      </c>
    </row>
    <row r="5004" spans="1:14" x14ac:dyDescent="0.2">
      <c r="A5004" t="s">
        <v>9936</v>
      </c>
      <c r="B5004" t="s">
        <v>89</v>
      </c>
      <c r="C5004" t="s">
        <v>133</v>
      </c>
      <c r="D5004" t="s">
        <v>4929</v>
      </c>
      <c r="E5004">
        <v>140</v>
      </c>
      <c r="F5004">
        <v>34</v>
      </c>
      <c r="G5004">
        <v>100</v>
      </c>
      <c r="H5004">
        <v>5</v>
      </c>
      <c r="I5004">
        <v>1</v>
      </c>
      <c r="J5004">
        <v>29</v>
      </c>
      <c r="K5004">
        <v>0</v>
      </c>
      <c r="L5004">
        <v>0</v>
      </c>
      <c r="M5004">
        <v>0</v>
      </c>
      <c r="N5004">
        <v>0</v>
      </c>
    </row>
    <row r="5005" spans="1:14" x14ac:dyDescent="0.2">
      <c r="A5005" t="s">
        <v>9937</v>
      </c>
      <c r="B5005" t="s">
        <v>89</v>
      </c>
      <c r="C5005" t="s">
        <v>133</v>
      </c>
      <c r="D5005" t="s">
        <v>4931</v>
      </c>
      <c r="E5005">
        <v>169</v>
      </c>
      <c r="F5005">
        <v>32</v>
      </c>
      <c r="G5005">
        <v>131</v>
      </c>
      <c r="H5005">
        <v>4</v>
      </c>
      <c r="I5005">
        <v>2</v>
      </c>
      <c r="J5005">
        <v>0</v>
      </c>
      <c r="K5005">
        <v>0</v>
      </c>
      <c r="L5005">
        <v>0</v>
      </c>
      <c r="M5005">
        <v>0</v>
      </c>
      <c r="N5005">
        <v>0</v>
      </c>
    </row>
    <row r="5006" spans="1:14" x14ac:dyDescent="0.2">
      <c r="A5006" t="s">
        <v>9938</v>
      </c>
      <c r="B5006" t="s">
        <v>89</v>
      </c>
      <c r="C5006" t="s">
        <v>133</v>
      </c>
      <c r="D5006" t="s">
        <v>4933</v>
      </c>
      <c r="E5006">
        <v>29</v>
      </c>
      <c r="F5006">
        <v>7</v>
      </c>
      <c r="G5006">
        <v>22</v>
      </c>
      <c r="H5006">
        <v>0</v>
      </c>
      <c r="I5006">
        <v>0</v>
      </c>
      <c r="J5006">
        <v>140</v>
      </c>
      <c r="K5006">
        <v>0</v>
      </c>
      <c r="L5006">
        <v>0</v>
      </c>
      <c r="M5006">
        <v>0</v>
      </c>
      <c r="N5006">
        <v>0</v>
      </c>
    </row>
    <row r="5007" spans="1:14" x14ac:dyDescent="0.2">
      <c r="A5007" t="s">
        <v>9939</v>
      </c>
      <c r="B5007" t="s">
        <v>89</v>
      </c>
      <c r="C5007" t="s">
        <v>133</v>
      </c>
      <c r="D5007" t="s">
        <v>4935</v>
      </c>
      <c r="E5007">
        <v>169</v>
      </c>
      <c r="F5007">
        <v>32</v>
      </c>
      <c r="G5007">
        <v>131</v>
      </c>
      <c r="H5007">
        <v>4</v>
      </c>
      <c r="I5007">
        <v>2</v>
      </c>
      <c r="J5007">
        <v>0</v>
      </c>
      <c r="K5007">
        <v>0</v>
      </c>
      <c r="L5007">
        <v>0</v>
      </c>
      <c r="M5007">
        <v>0</v>
      </c>
      <c r="N5007">
        <v>0</v>
      </c>
    </row>
    <row r="5008" spans="1:14" x14ac:dyDescent="0.2">
      <c r="A5008" t="s">
        <v>9940</v>
      </c>
      <c r="B5008" t="s">
        <v>89</v>
      </c>
      <c r="C5008" t="s">
        <v>133</v>
      </c>
      <c r="D5008" t="s">
        <v>4937</v>
      </c>
      <c r="E5008">
        <v>140</v>
      </c>
      <c r="F5008">
        <v>30</v>
      </c>
      <c r="G5008">
        <v>104</v>
      </c>
      <c r="H5008">
        <v>4</v>
      </c>
      <c r="I5008">
        <v>2</v>
      </c>
      <c r="J5008">
        <v>29</v>
      </c>
      <c r="K5008">
        <v>0</v>
      </c>
      <c r="L5008">
        <v>0</v>
      </c>
      <c r="M5008">
        <v>0</v>
      </c>
      <c r="N5008">
        <v>0</v>
      </c>
    </row>
    <row r="5009" spans="1:14" x14ac:dyDescent="0.2">
      <c r="A5009" t="s">
        <v>9941</v>
      </c>
      <c r="B5009" t="s">
        <v>89</v>
      </c>
      <c r="C5009" t="s">
        <v>133</v>
      </c>
      <c r="D5009" t="s">
        <v>4939</v>
      </c>
      <c r="E5009">
        <v>29</v>
      </c>
      <c r="F5009">
        <v>11</v>
      </c>
      <c r="G5009">
        <v>18</v>
      </c>
      <c r="H5009">
        <v>0</v>
      </c>
      <c r="I5009">
        <v>0</v>
      </c>
      <c r="J5009">
        <v>140</v>
      </c>
      <c r="K5009">
        <v>0</v>
      </c>
      <c r="L5009">
        <v>0</v>
      </c>
      <c r="M5009">
        <v>0</v>
      </c>
      <c r="N5009">
        <v>0</v>
      </c>
    </row>
    <row r="5010" spans="1:14" x14ac:dyDescent="0.2">
      <c r="A5010" t="s">
        <v>9942</v>
      </c>
      <c r="B5010" t="s">
        <v>89</v>
      </c>
      <c r="C5010" t="s">
        <v>133</v>
      </c>
      <c r="D5010" t="s">
        <v>4941</v>
      </c>
      <c r="E5010">
        <v>140</v>
      </c>
      <c r="F5010">
        <v>25</v>
      </c>
      <c r="G5010">
        <v>109</v>
      </c>
      <c r="H5010">
        <v>5</v>
      </c>
      <c r="I5010">
        <v>1</v>
      </c>
      <c r="J5010">
        <v>29</v>
      </c>
      <c r="K5010">
        <v>0</v>
      </c>
      <c r="L5010">
        <v>0</v>
      </c>
      <c r="M5010">
        <v>0</v>
      </c>
      <c r="N5010">
        <v>0</v>
      </c>
    </row>
    <row r="5011" spans="1:14" x14ac:dyDescent="0.2">
      <c r="A5011" t="s">
        <v>9943</v>
      </c>
      <c r="B5011" t="s">
        <v>89</v>
      </c>
      <c r="C5011" t="s">
        <v>133</v>
      </c>
      <c r="D5011" t="s">
        <v>4943</v>
      </c>
      <c r="E5011">
        <v>29</v>
      </c>
      <c r="F5011">
        <v>7</v>
      </c>
      <c r="G5011">
        <v>22</v>
      </c>
      <c r="H5011">
        <v>0</v>
      </c>
      <c r="I5011">
        <v>0</v>
      </c>
      <c r="J5011">
        <v>140</v>
      </c>
      <c r="K5011">
        <v>0</v>
      </c>
      <c r="L5011">
        <v>0</v>
      </c>
      <c r="M5011">
        <v>0</v>
      </c>
      <c r="N5011">
        <v>0</v>
      </c>
    </row>
    <row r="5012" spans="1:14" x14ac:dyDescent="0.2">
      <c r="A5012" t="s">
        <v>9944</v>
      </c>
      <c r="B5012" t="s">
        <v>89</v>
      </c>
      <c r="C5012" t="s">
        <v>133</v>
      </c>
      <c r="D5012" t="s">
        <v>4925</v>
      </c>
      <c r="E5012">
        <v>0</v>
      </c>
      <c r="F5012">
        <v>0</v>
      </c>
      <c r="G5012">
        <v>0</v>
      </c>
      <c r="H5012">
        <v>0</v>
      </c>
      <c r="I5012">
        <v>0</v>
      </c>
      <c r="J5012">
        <v>0</v>
      </c>
      <c r="K5012">
        <v>125</v>
      </c>
      <c r="L5012">
        <v>123</v>
      </c>
      <c r="M5012">
        <v>2</v>
      </c>
      <c r="N5012">
        <v>0</v>
      </c>
    </row>
    <row r="5013" spans="1:14" x14ac:dyDescent="0.2">
      <c r="A5013" t="s">
        <v>9945</v>
      </c>
      <c r="B5013" t="s">
        <v>89</v>
      </c>
      <c r="C5013" t="s">
        <v>133</v>
      </c>
      <c r="D5013" t="s">
        <v>4927</v>
      </c>
      <c r="E5013">
        <v>0</v>
      </c>
      <c r="F5013">
        <v>0</v>
      </c>
      <c r="G5013">
        <v>0</v>
      </c>
      <c r="H5013">
        <v>0</v>
      </c>
      <c r="I5013">
        <v>0</v>
      </c>
      <c r="J5013">
        <v>0</v>
      </c>
      <c r="K5013">
        <v>107</v>
      </c>
      <c r="L5013">
        <v>105</v>
      </c>
      <c r="M5013">
        <v>2</v>
      </c>
      <c r="N5013">
        <v>0</v>
      </c>
    </row>
    <row r="5014" spans="1:14" x14ac:dyDescent="0.2">
      <c r="A5014" t="s">
        <v>9946</v>
      </c>
      <c r="B5014" t="s">
        <v>89</v>
      </c>
      <c r="C5014" t="s">
        <v>134</v>
      </c>
      <c r="D5014" t="s">
        <v>4929</v>
      </c>
      <c r="E5014">
        <v>63</v>
      </c>
      <c r="F5014">
        <v>13</v>
      </c>
      <c r="G5014">
        <v>46</v>
      </c>
      <c r="H5014">
        <v>2</v>
      </c>
      <c r="I5014">
        <v>2</v>
      </c>
      <c r="J5014">
        <v>9</v>
      </c>
      <c r="K5014">
        <v>0</v>
      </c>
      <c r="L5014">
        <v>0</v>
      </c>
      <c r="M5014">
        <v>0</v>
      </c>
      <c r="N5014">
        <v>0</v>
      </c>
    </row>
    <row r="5015" spans="1:14" x14ac:dyDescent="0.2">
      <c r="A5015" t="s">
        <v>9947</v>
      </c>
      <c r="B5015" t="s">
        <v>89</v>
      </c>
      <c r="C5015" t="s">
        <v>134</v>
      </c>
      <c r="D5015" t="s">
        <v>4931</v>
      </c>
      <c r="E5015">
        <v>72</v>
      </c>
      <c r="F5015">
        <v>12</v>
      </c>
      <c r="G5015">
        <v>55</v>
      </c>
      <c r="H5015">
        <v>3</v>
      </c>
      <c r="I5015">
        <v>2</v>
      </c>
      <c r="J5015">
        <v>0</v>
      </c>
      <c r="K5015">
        <v>0</v>
      </c>
      <c r="L5015">
        <v>0</v>
      </c>
      <c r="M5015">
        <v>0</v>
      </c>
      <c r="N5015">
        <v>0</v>
      </c>
    </row>
    <row r="5016" spans="1:14" x14ac:dyDescent="0.2">
      <c r="A5016" t="s">
        <v>9948</v>
      </c>
      <c r="B5016" t="s">
        <v>89</v>
      </c>
      <c r="C5016" t="s">
        <v>134</v>
      </c>
      <c r="D5016" t="s">
        <v>4933</v>
      </c>
      <c r="E5016">
        <v>9</v>
      </c>
      <c r="F5016">
        <v>0</v>
      </c>
      <c r="G5016">
        <v>9</v>
      </c>
      <c r="H5016">
        <v>0</v>
      </c>
      <c r="I5016">
        <v>0</v>
      </c>
      <c r="J5016">
        <v>63</v>
      </c>
      <c r="K5016">
        <v>0</v>
      </c>
      <c r="L5016">
        <v>0</v>
      </c>
      <c r="M5016">
        <v>0</v>
      </c>
      <c r="N5016">
        <v>0</v>
      </c>
    </row>
    <row r="5017" spans="1:14" x14ac:dyDescent="0.2">
      <c r="A5017" t="s">
        <v>9949</v>
      </c>
      <c r="B5017" t="s">
        <v>89</v>
      </c>
      <c r="C5017" t="s">
        <v>134</v>
      </c>
      <c r="D5017" t="s">
        <v>4935</v>
      </c>
      <c r="E5017">
        <v>72</v>
      </c>
      <c r="F5017">
        <v>12</v>
      </c>
      <c r="G5017">
        <v>55</v>
      </c>
      <c r="H5017">
        <v>3</v>
      </c>
      <c r="I5017">
        <v>2</v>
      </c>
      <c r="J5017">
        <v>0</v>
      </c>
      <c r="K5017">
        <v>0</v>
      </c>
      <c r="L5017">
        <v>0</v>
      </c>
      <c r="M5017">
        <v>0</v>
      </c>
      <c r="N5017">
        <v>0</v>
      </c>
    </row>
    <row r="5018" spans="1:14" x14ac:dyDescent="0.2">
      <c r="A5018" t="s">
        <v>9950</v>
      </c>
      <c r="B5018" t="s">
        <v>89</v>
      </c>
      <c r="C5018" t="s">
        <v>134</v>
      </c>
      <c r="D5018" t="s">
        <v>4937</v>
      </c>
      <c r="E5018">
        <v>63</v>
      </c>
      <c r="F5018">
        <v>13</v>
      </c>
      <c r="G5018">
        <v>46</v>
      </c>
      <c r="H5018">
        <v>2</v>
      </c>
      <c r="I5018">
        <v>2</v>
      </c>
      <c r="J5018">
        <v>9</v>
      </c>
      <c r="K5018">
        <v>0</v>
      </c>
      <c r="L5018">
        <v>0</v>
      </c>
      <c r="M5018">
        <v>0</v>
      </c>
      <c r="N5018">
        <v>0</v>
      </c>
    </row>
    <row r="5019" spans="1:14" x14ac:dyDescent="0.2">
      <c r="A5019" t="s">
        <v>9951</v>
      </c>
      <c r="B5019" t="s">
        <v>89</v>
      </c>
      <c r="C5019" t="s">
        <v>134</v>
      </c>
      <c r="D5019" t="s">
        <v>4939</v>
      </c>
      <c r="E5019">
        <v>9</v>
      </c>
      <c r="F5019">
        <v>0</v>
      </c>
      <c r="G5019">
        <v>9</v>
      </c>
      <c r="H5019">
        <v>0</v>
      </c>
      <c r="I5019">
        <v>0</v>
      </c>
      <c r="J5019">
        <v>63</v>
      </c>
      <c r="K5019">
        <v>0</v>
      </c>
      <c r="L5019">
        <v>0</v>
      </c>
      <c r="M5019">
        <v>0</v>
      </c>
      <c r="N5019">
        <v>0</v>
      </c>
    </row>
    <row r="5020" spans="1:14" x14ac:dyDescent="0.2">
      <c r="A5020" t="s">
        <v>9952</v>
      </c>
      <c r="B5020" t="s">
        <v>89</v>
      </c>
      <c r="C5020" t="s">
        <v>134</v>
      </c>
      <c r="D5020" t="s">
        <v>4941</v>
      </c>
      <c r="E5020">
        <v>63</v>
      </c>
      <c r="F5020">
        <v>13</v>
      </c>
      <c r="G5020">
        <v>45</v>
      </c>
      <c r="H5020">
        <v>3</v>
      </c>
      <c r="I5020">
        <v>2</v>
      </c>
      <c r="J5020">
        <v>9</v>
      </c>
      <c r="K5020">
        <v>0</v>
      </c>
      <c r="L5020">
        <v>0</v>
      </c>
      <c r="M5020">
        <v>0</v>
      </c>
      <c r="N5020">
        <v>0</v>
      </c>
    </row>
    <row r="5021" spans="1:14" x14ac:dyDescent="0.2">
      <c r="A5021" t="s">
        <v>9953</v>
      </c>
      <c r="B5021" t="s">
        <v>89</v>
      </c>
      <c r="C5021" t="s">
        <v>134</v>
      </c>
      <c r="D5021" t="s">
        <v>4943</v>
      </c>
      <c r="E5021">
        <v>9</v>
      </c>
      <c r="F5021">
        <v>0</v>
      </c>
      <c r="G5021">
        <v>9</v>
      </c>
      <c r="H5021">
        <v>0</v>
      </c>
      <c r="I5021">
        <v>0</v>
      </c>
      <c r="J5021">
        <v>63</v>
      </c>
      <c r="K5021">
        <v>0</v>
      </c>
      <c r="L5021">
        <v>0</v>
      </c>
      <c r="M5021">
        <v>0</v>
      </c>
      <c r="N5021">
        <v>0</v>
      </c>
    </row>
    <row r="5022" spans="1:14" x14ac:dyDescent="0.2">
      <c r="A5022" t="s">
        <v>9954</v>
      </c>
      <c r="B5022" t="s">
        <v>89</v>
      </c>
      <c r="C5022" t="s">
        <v>134</v>
      </c>
      <c r="D5022" t="s">
        <v>4925</v>
      </c>
      <c r="E5022">
        <v>0</v>
      </c>
      <c r="F5022">
        <v>0</v>
      </c>
      <c r="G5022">
        <v>0</v>
      </c>
      <c r="H5022">
        <v>0</v>
      </c>
      <c r="I5022">
        <v>0</v>
      </c>
      <c r="J5022">
        <v>0</v>
      </c>
      <c r="K5022">
        <v>49</v>
      </c>
      <c r="L5022">
        <v>47</v>
      </c>
      <c r="M5022">
        <v>2</v>
      </c>
      <c r="N5022">
        <v>0</v>
      </c>
    </row>
    <row r="5023" spans="1:14" x14ac:dyDescent="0.2">
      <c r="A5023" t="s">
        <v>9955</v>
      </c>
      <c r="B5023" t="s">
        <v>89</v>
      </c>
      <c r="C5023" t="s">
        <v>134</v>
      </c>
      <c r="D5023" t="s">
        <v>4927</v>
      </c>
      <c r="E5023">
        <v>0</v>
      </c>
      <c r="F5023">
        <v>0</v>
      </c>
      <c r="G5023">
        <v>0</v>
      </c>
      <c r="H5023">
        <v>0</v>
      </c>
      <c r="I5023">
        <v>0</v>
      </c>
      <c r="J5023">
        <v>0</v>
      </c>
      <c r="K5023">
        <v>36</v>
      </c>
      <c r="L5023">
        <v>35</v>
      </c>
      <c r="M5023">
        <v>1</v>
      </c>
      <c r="N5023">
        <v>0</v>
      </c>
    </row>
    <row r="5024" spans="1:14" x14ac:dyDescent="0.2">
      <c r="A5024" t="s">
        <v>9956</v>
      </c>
      <c r="B5024" t="s">
        <v>89</v>
      </c>
      <c r="C5024" t="s">
        <v>135</v>
      </c>
      <c r="D5024" t="s">
        <v>4929</v>
      </c>
      <c r="E5024">
        <v>100</v>
      </c>
      <c r="F5024">
        <v>8</v>
      </c>
      <c r="G5024">
        <v>87</v>
      </c>
      <c r="H5024">
        <v>3</v>
      </c>
      <c r="I5024">
        <v>2</v>
      </c>
      <c r="J5024">
        <v>15</v>
      </c>
      <c r="K5024">
        <v>0</v>
      </c>
      <c r="L5024">
        <v>0</v>
      </c>
      <c r="M5024">
        <v>0</v>
      </c>
      <c r="N5024">
        <v>0</v>
      </c>
    </row>
    <row r="5025" spans="1:14" x14ac:dyDescent="0.2">
      <c r="A5025" t="s">
        <v>9957</v>
      </c>
      <c r="B5025" t="s">
        <v>89</v>
      </c>
      <c r="C5025" t="s">
        <v>135</v>
      </c>
      <c r="D5025" t="s">
        <v>4931</v>
      </c>
      <c r="E5025">
        <v>115</v>
      </c>
      <c r="F5025">
        <v>6</v>
      </c>
      <c r="G5025">
        <v>104</v>
      </c>
      <c r="H5025">
        <v>3</v>
      </c>
      <c r="I5025">
        <v>2</v>
      </c>
      <c r="J5025">
        <v>0</v>
      </c>
      <c r="K5025">
        <v>0</v>
      </c>
      <c r="L5025">
        <v>0</v>
      </c>
      <c r="M5025">
        <v>0</v>
      </c>
      <c r="N5025">
        <v>0</v>
      </c>
    </row>
    <row r="5026" spans="1:14" x14ac:dyDescent="0.2">
      <c r="A5026" t="s">
        <v>9958</v>
      </c>
      <c r="B5026" t="s">
        <v>89</v>
      </c>
      <c r="C5026" t="s">
        <v>135</v>
      </c>
      <c r="D5026" t="s">
        <v>4933</v>
      </c>
      <c r="E5026">
        <v>15</v>
      </c>
      <c r="F5026">
        <v>1</v>
      </c>
      <c r="G5026">
        <v>14</v>
      </c>
      <c r="H5026">
        <v>0</v>
      </c>
      <c r="I5026">
        <v>0</v>
      </c>
      <c r="J5026">
        <v>100</v>
      </c>
      <c r="K5026">
        <v>0</v>
      </c>
      <c r="L5026">
        <v>0</v>
      </c>
      <c r="M5026">
        <v>0</v>
      </c>
      <c r="N5026">
        <v>0</v>
      </c>
    </row>
    <row r="5027" spans="1:14" x14ac:dyDescent="0.2">
      <c r="A5027" t="s">
        <v>9959</v>
      </c>
      <c r="B5027" t="s">
        <v>89</v>
      </c>
      <c r="C5027" t="s">
        <v>135</v>
      </c>
      <c r="D5027" t="s">
        <v>4935</v>
      </c>
      <c r="E5027">
        <v>115</v>
      </c>
      <c r="F5027">
        <v>6</v>
      </c>
      <c r="G5027">
        <v>104</v>
      </c>
      <c r="H5027">
        <v>3</v>
      </c>
      <c r="I5027">
        <v>2</v>
      </c>
      <c r="J5027">
        <v>0</v>
      </c>
      <c r="K5027">
        <v>0</v>
      </c>
      <c r="L5027">
        <v>0</v>
      </c>
      <c r="M5027">
        <v>0</v>
      </c>
      <c r="N5027">
        <v>0</v>
      </c>
    </row>
    <row r="5028" spans="1:14" x14ac:dyDescent="0.2">
      <c r="A5028" t="s">
        <v>9960</v>
      </c>
      <c r="B5028" t="s">
        <v>89</v>
      </c>
      <c r="C5028" t="s">
        <v>135</v>
      </c>
      <c r="D5028" t="s">
        <v>4937</v>
      </c>
      <c r="E5028">
        <v>100</v>
      </c>
      <c r="F5028">
        <v>6</v>
      </c>
      <c r="G5028">
        <v>89</v>
      </c>
      <c r="H5028">
        <v>3</v>
      </c>
      <c r="I5028">
        <v>2</v>
      </c>
      <c r="J5028">
        <v>15</v>
      </c>
      <c r="K5028">
        <v>0</v>
      </c>
      <c r="L5028">
        <v>0</v>
      </c>
      <c r="M5028">
        <v>0</v>
      </c>
      <c r="N5028">
        <v>0</v>
      </c>
    </row>
    <row r="5029" spans="1:14" x14ac:dyDescent="0.2">
      <c r="A5029" t="s">
        <v>9961</v>
      </c>
      <c r="B5029" t="s">
        <v>89</v>
      </c>
      <c r="C5029" t="s">
        <v>135</v>
      </c>
      <c r="D5029" t="s">
        <v>4939</v>
      </c>
      <c r="E5029">
        <v>15</v>
      </c>
      <c r="F5029">
        <v>1</v>
      </c>
      <c r="G5029">
        <v>14</v>
      </c>
      <c r="H5029">
        <v>0</v>
      </c>
      <c r="I5029">
        <v>0</v>
      </c>
      <c r="J5029">
        <v>100</v>
      </c>
      <c r="K5029">
        <v>0</v>
      </c>
      <c r="L5029">
        <v>0</v>
      </c>
      <c r="M5029">
        <v>0</v>
      </c>
      <c r="N5029">
        <v>0</v>
      </c>
    </row>
    <row r="5030" spans="1:14" x14ac:dyDescent="0.2">
      <c r="A5030" t="s">
        <v>9962</v>
      </c>
      <c r="B5030" t="s">
        <v>89</v>
      </c>
      <c r="C5030" t="s">
        <v>135</v>
      </c>
      <c r="D5030" t="s">
        <v>4941</v>
      </c>
      <c r="E5030">
        <v>100</v>
      </c>
      <c r="F5030">
        <v>5</v>
      </c>
      <c r="G5030">
        <v>90</v>
      </c>
      <c r="H5030">
        <v>3</v>
      </c>
      <c r="I5030">
        <v>2</v>
      </c>
      <c r="J5030">
        <v>15</v>
      </c>
      <c r="K5030">
        <v>0</v>
      </c>
      <c r="L5030">
        <v>0</v>
      </c>
      <c r="M5030">
        <v>0</v>
      </c>
      <c r="N5030">
        <v>0</v>
      </c>
    </row>
    <row r="5031" spans="1:14" x14ac:dyDescent="0.2">
      <c r="A5031" t="s">
        <v>9963</v>
      </c>
      <c r="B5031" t="s">
        <v>89</v>
      </c>
      <c r="C5031" t="s">
        <v>135</v>
      </c>
      <c r="D5031" t="s">
        <v>4943</v>
      </c>
      <c r="E5031">
        <v>15</v>
      </c>
      <c r="F5031">
        <v>1</v>
      </c>
      <c r="G5031">
        <v>14</v>
      </c>
      <c r="H5031">
        <v>0</v>
      </c>
      <c r="I5031">
        <v>0</v>
      </c>
      <c r="J5031">
        <v>100</v>
      </c>
      <c r="K5031">
        <v>0</v>
      </c>
      <c r="L5031">
        <v>0</v>
      </c>
      <c r="M5031">
        <v>0</v>
      </c>
      <c r="N5031">
        <v>0</v>
      </c>
    </row>
    <row r="5032" spans="1:14" x14ac:dyDescent="0.2">
      <c r="A5032" t="s">
        <v>9964</v>
      </c>
      <c r="B5032" t="s">
        <v>89</v>
      </c>
      <c r="C5032" t="s">
        <v>135</v>
      </c>
      <c r="D5032" t="s">
        <v>4925</v>
      </c>
      <c r="E5032">
        <v>0</v>
      </c>
      <c r="F5032">
        <v>0</v>
      </c>
      <c r="G5032">
        <v>0</v>
      </c>
      <c r="H5032">
        <v>0</v>
      </c>
      <c r="I5032">
        <v>0</v>
      </c>
      <c r="J5032">
        <v>0</v>
      </c>
      <c r="K5032">
        <v>52</v>
      </c>
      <c r="L5032">
        <v>51</v>
      </c>
      <c r="M5032">
        <v>1</v>
      </c>
      <c r="N5032">
        <v>0</v>
      </c>
    </row>
    <row r="5033" spans="1:14" x14ac:dyDescent="0.2">
      <c r="A5033" t="s">
        <v>9965</v>
      </c>
      <c r="B5033" t="s">
        <v>89</v>
      </c>
      <c r="C5033" t="s">
        <v>135</v>
      </c>
      <c r="D5033" t="s">
        <v>4927</v>
      </c>
      <c r="E5033">
        <v>0</v>
      </c>
      <c r="F5033">
        <v>0</v>
      </c>
      <c r="G5033">
        <v>0</v>
      </c>
      <c r="H5033">
        <v>0</v>
      </c>
      <c r="I5033">
        <v>0</v>
      </c>
      <c r="J5033">
        <v>0</v>
      </c>
      <c r="K5033">
        <v>39</v>
      </c>
      <c r="L5033">
        <v>39</v>
      </c>
      <c r="M5033">
        <v>0</v>
      </c>
      <c r="N5033">
        <v>0</v>
      </c>
    </row>
    <row r="5034" spans="1:14" x14ac:dyDescent="0.2">
      <c r="A5034" t="s">
        <v>9966</v>
      </c>
      <c r="B5034" t="s">
        <v>89</v>
      </c>
      <c r="C5034" t="s">
        <v>136</v>
      </c>
      <c r="D5034" t="s">
        <v>4929</v>
      </c>
      <c r="E5034">
        <v>53</v>
      </c>
      <c r="F5034">
        <v>10</v>
      </c>
      <c r="G5034">
        <v>43</v>
      </c>
      <c r="H5034">
        <v>0</v>
      </c>
      <c r="I5034">
        <v>0</v>
      </c>
      <c r="J5034">
        <v>9</v>
      </c>
      <c r="K5034">
        <v>0</v>
      </c>
      <c r="L5034">
        <v>0</v>
      </c>
      <c r="M5034">
        <v>0</v>
      </c>
      <c r="N5034">
        <v>0</v>
      </c>
    </row>
    <row r="5035" spans="1:14" x14ac:dyDescent="0.2">
      <c r="A5035" t="s">
        <v>9967</v>
      </c>
      <c r="B5035" t="s">
        <v>89</v>
      </c>
      <c r="C5035" t="s">
        <v>136</v>
      </c>
      <c r="D5035" t="s">
        <v>4931</v>
      </c>
      <c r="E5035">
        <v>62</v>
      </c>
      <c r="F5035">
        <v>12</v>
      </c>
      <c r="G5035">
        <v>50</v>
      </c>
      <c r="H5035">
        <v>0</v>
      </c>
      <c r="I5035">
        <v>0</v>
      </c>
      <c r="J5035">
        <v>0</v>
      </c>
      <c r="K5035">
        <v>0</v>
      </c>
      <c r="L5035">
        <v>0</v>
      </c>
      <c r="M5035">
        <v>0</v>
      </c>
      <c r="N5035">
        <v>0</v>
      </c>
    </row>
    <row r="5036" spans="1:14" x14ac:dyDescent="0.2">
      <c r="A5036" t="s">
        <v>9968</v>
      </c>
      <c r="B5036" t="s">
        <v>89</v>
      </c>
      <c r="C5036" t="s">
        <v>136</v>
      </c>
      <c r="D5036" t="s">
        <v>4933</v>
      </c>
      <c r="E5036">
        <v>9</v>
      </c>
      <c r="F5036">
        <v>2</v>
      </c>
      <c r="G5036">
        <v>7</v>
      </c>
      <c r="H5036">
        <v>0</v>
      </c>
      <c r="I5036">
        <v>0</v>
      </c>
      <c r="J5036">
        <v>53</v>
      </c>
      <c r="K5036">
        <v>0</v>
      </c>
      <c r="L5036">
        <v>0</v>
      </c>
      <c r="M5036">
        <v>0</v>
      </c>
      <c r="N5036">
        <v>0</v>
      </c>
    </row>
    <row r="5037" spans="1:14" x14ac:dyDescent="0.2">
      <c r="A5037" t="s">
        <v>9969</v>
      </c>
      <c r="B5037" t="s">
        <v>89</v>
      </c>
      <c r="C5037" t="s">
        <v>136</v>
      </c>
      <c r="D5037" t="s">
        <v>4935</v>
      </c>
      <c r="E5037">
        <v>62</v>
      </c>
      <c r="F5037">
        <v>12</v>
      </c>
      <c r="G5037">
        <v>50</v>
      </c>
      <c r="H5037">
        <v>0</v>
      </c>
      <c r="I5037">
        <v>0</v>
      </c>
      <c r="J5037">
        <v>0</v>
      </c>
      <c r="K5037">
        <v>0</v>
      </c>
      <c r="L5037">
        <v>0</v>
      </c>
      <c r="M5037">
        <v>0</v>
      </c>
      <c r="N5037">
        <v>0</v>
      </c>
    </row>
    <row r="5038" spans="1:14" x14ac:dyDescent="0.2">
      <c r="A5038" t="s">
        <v>9970</v>
      </c>
      <c r="B5038" t="s">
        <v>89</v>
      </c>
      <c r="C5038" t="s">
        <v>136</v>
      </c>
      <c r="D5038" t="s">
        <v>4937</v>
      </c>
      <c r="E5038">
        <v>53</v>
      </c>
      <c r="F5038">
        <v>10</v>
      </c>
      <c r="G5038">
        <v>43</v>
      </c>
      <c r="H5038">
        <v>0</v>
      </c>
      <c r="I5038">
        <v>0</v>
      </c>
      <c r="J5038">
        <v>9</v>
      </c>
      <c r="K5038">
        <v>0</v>
      </c>
      <c r="L5038">
        <v>0</v>
      </c>
      <c r="M5038">
        <v>0</v>
      </c>
      <c r="N5038">
        <v>0</v>
      </c>
    </row>
    <row r="5039" spans="1:14" x14ac:dyDescent="0.2">
      <c r="A5039" t="s">
        <v>9971</v>
      </c>
      <c r="B5039" t="s">
        <v>89</v>
      </c>
      <c r="C5039" t="s">
        <v>136</v>
      </c>
      <c r="D5039" t="s">
        <v>4939</v>
      </c>
      <c r="E5039">
        <v>9</v>
      </c>
      <c r="F5039">
        <v>2</v>
      </c>
      <c r="G5039">
        <v>7</v>
      </c>
      <c r="H5039">
        <v>0</v>
      </c>
      <c r="I5039">
        <v>0</v>
      </c>
      <c r="J5039">
        <v>53</v>
      </c>
      <c r="K5039">
        <v>0</v>
      </c>
      <c r="L5039">
        <v>0</v>
      </c>
      <c r="M5039">
        <v>0</v>
      </c>
      <c r="N5039">
        <v>0</v>
      </c>
    </row>
    <row r="5040" spans="1:14" x14ac:dyDescent="0.2">
      <c r="A5040" t="s">
        <v>9972</v>
      </c>
      <c r="B5040" t="s">
        <v>89</v>
      </c>
      <c r="C5040" t="s">
        <v>136</v>
      </c>
      <c r="D5040" t="s">
        <v>4941</v>
      </c>
      <c r="E5040">
        <v>53</v>
      </c>
      <c r="F5040">
        <v>10</v>
      </c>
      <c r="G5040">
        <v>43</v>
      </c>
      <c r="H5040">
        <v>0</v>
      </c>
      <c r="I5040">
        <v>0</v>
      </c>
      <c r="J5040">
        <v>9</v>
      </c>
      <c r="K5040">
        <v>0</v>
      </c>
      <c r="L5040">
        <v>0</v>
      </c>
      <c r="M5040">
        <v>0</v>
      </c>
      <c r="N5040">
        <v>0</v>
      </c>
    </row>
    <row r="5041" spans="1:14" x14ac:dyDescent="0.2">
      <c r="A5041" t="s">
        <v>9973</v>
      </c>
      <c r="B5041" t="s">
        <v>89</v>
      </c>
      <c r="C5041" t="s">
        <v>136</v>
      </c>
      <c r="D5041" t="s">
        <v>4943</v>
      </c>
      <c r="E5041">
        <v>9</v>
      </c>
      <c r="F5041">
        <v>2</v>
      </c>
      <c r="G5041">
        <v>7</v>
      </c>
      <c r="H5041">
        <v>0</v>
      </c>
      <c r="I5041">
        <v>0</v>
      </c>
      <c r="J5041">
        <v>53</v>
      </c>
      <c r="K5041">
        <v>0</v>
      </c>
      <c r="L5041">
        <v>0</v>
      </c>
      <c r="M5041">
        <v>0</v>
      </c>
      <c r="N5041">
        <v>0</v>
      </c>
    </row>
    <row r="5042" spans="1:14" x14ac:dyDescent="0.2">
      <c r="A5042" t="s">
        <v>9974</v>
      </c>
      <c r="B5042" t="s">
        <v>89</v>
      </c>
      <c r="C5042" t="s">
        <v>136</v>
      </c>
      <c r="D5042" t="s">
        <v>4925</v>
      </c>
      <c r="E5042">
        <v>0</v>
      </c>
      <c r="F5042">
        <v>0</v>
      </c>
      <c r="G5042">
        <v>0</v>
      </c>
      <c r="H5042">
        <v>0</v>
      </c>
      <c r="I5042">
        <v>0</v>
      </c>
      <c r="J5042">
        <v>0</v>
      </c>
      <c r="K5042">
        <v>45</v>
      </c>
      <c r="L5042">
        <v>45</v>
      </c>
      <c r="M5042">
        <v>0</v>
      </c>
      <c r="N5042">
        <v>0</v>
      </c>
    </row>
    <row r="5043" spans="1:14" x14ac:dyDescent="0.2">
      <c r="A5043" t="s">
        <v>9975</v>
      </c>
      <c r="B5043" t="s">
        <v>89</v>
      </c>
      <c r="C5043" t="s">
        <v>136</v>
      </c>
      <c r="D5043" t="s">
        <v>4927</v>
      </c>
      <c r="E5043">
        <v>0</v>
      </c>
      <c r="F5043">
        <v>0</v>
      </c>
      <c r="G5043">
        <v>0</v>
      </c>
      <c r="H5043">
        <v>0</v>
      </c>
      <c r="I5043">
        <v>0</v>
      </c>
      <c r="J5043">
        <v>0</v>
      </c>
      <c r="K5043">
        <v>37</v>
      </c>
      <c r="L5043">
        <v>37</v>
      </c>
      <c r="M5043">
        <v>0</v>
      </c>
      <c r="N5043">
        <v>0</v>
      </c>
    </row>
    <row r="5044" spans="1:14" x14ac:dyDescent="0.2">
      <c r="A5044" t="s">
        <v>9976</v>
      </c>
      <c r="B5044" t="s">
        <v>89</v>
      </c>
      <c r="C5044" t="s">
        <v>137</v>
      </c>
      <c r="D5044" t="s">
        <v>4929</v>
      </c>
      <c r="E5044">
        <v>21</v>
      </c>
      <c r="F5044">
        <v>6</v>
      </c>
      <c r="G5044">
        <v>15</v>
      </c>
      <c r="H5044">
        <v>0</v>
      </c>
      <c r="I5044">
        <v>0</v>
      </c>
      <c r="J5044">
        <v>5</v>
      </c>
      <c r="K5044">
        <v>0</v>
      </c>
      <c r="L5044">
        <v>0</v>
      </c>
      <c r="M5044">
        <v>0</v>
      </c>
      <c r="N5044">
        <v>0</v>
      </c>
    </row>
    <row r="5045" spans="1:14" x14ac:dyDescent="0.2">
      <c r="A5045" t="s">
        <v>9977</v>
      </c>
      <c r="B5045" t="s">
        <v>89</v>
      </c>
      <c r="C5045" t="s">
        <v>137</v>
      </c>
      <c r="D5045" t="s">
        <v>4931</v>
      </c>
      <c r="E5045">
        <v>26</v>
      </c>
      <c r="F5045">
        <v>5</v>
      </c>
      <c r="G5045">
        <v>21</v>
      </c>
      <c r="H5045">
        <v>0</v>
      </c>
      <c r="I5045">
        <v>0</v>
      </c>
      <c r="J5045">
        <v>0</v>
      </c>
      <c r="K5045">
        <v>0</v>
      </c>
      <c r="L5045">
        <v>0</v>
      </c>
      <c r="M5045">
        <v>0</v>
      </c>
      <c r="N5045">
        <v>0</v>
      </c>
    </row>
    <row r="5046" spans="1:14" x14ac:dyDescent="0.2">
      <c r="A5046" t="s">
        <v>9978</v>
      </c>
      <c r="B5046" t="s">
        <v>89</v>
      </c>
      <c r="C5046" t="s">
        <v>137</v>
      </c>
      <c r="D5046" t="s">
        <v>4933</v>
      </c>
      <c r="E5046">
        <v>5</v>
      </c>
      <c r="F5046">
        <v>2</v>
      </c>
      <c r="G5046">
        <v>3</v>
      </c>
      <c r="H5046">
        <v>0</v>
      </c>
      <c r="I5046">
        <v>0</v>
      </c>
      <c r="J5046">
        <v>21</v>
      </c>
      <c r="K5046">
        <v>0</v>
      </c>
      <c r="L5046">
        <v>0</v>
      </c>
      <c r="M5046">
        <v>0</v>
      </c>
      <c r="N5046">
        <v>0</v>
      </c>
    </row>
    <row r="5047" spans="1:14" x14ac:dyDescent="0.2">
      <c r="A5047" t="s">
        <v>9979</v>
      </c>
      <c r="B5047" t="s">
        <v>89</v>
      </c>
      <c r="C5047" t="s">
        <v>137</v>
      </c>
      <c r="D5047" t="s">
        <v>4935</v>
      </c>
      <c r="E5047">
        <v>26</v>
      </c>
      <c r="F5047">
        <v>5</v>
      </c>
      <c r="G5047">
        <v>21</v>
      </c>
      <c r="H5047">
        <v>0</v>
      </c>
      <c r="I5047">
        <v>0</v>
      </c>
      <c r="J5047">
        <v>0</v>
      </c>
      <c r="K5047">
        <v>0</v>
      </c>
      <c r="L5047">
        <v>0</v>
      </c>
      <c r="M5047">
        <v>0</v>
      </c>
      <c r="N5047">
        <v>0</v>
      </c>
    </row>
    <row r="5048" spans="1:14" x14ac:dyDescent="0.2">
      <c r="A5048" t="s">
        <v>9980</v>
      </c>
      <c r="B5048" t="s">
        <v>89</v>
      </c>
      <c r="C5048" t="s">
        <v>137</v>
      </c>
      <c r="D5048" t="s">
        <v>4937</v>
      </c>
      <c r="E5048">
        <v>21</v>
      </c>
      <c r="F5048">
        <v>4</v>
      </c>
      <c r="G5048">
        <v>17</v>
      </c>
      <c r="H5048">
        <v>0</v>
      </c>
      <c r="I5048">
        <v>0</v>
      </c>
      <c r="J5048">
        <v>5</v>
      </c>
      <c r="K5048">
        <v>0</v>
      </c>
      <c r="L5048">
        <v>0</v>
      </c>
      <c r="M5048">
        <v>0</v>
      </c>
      <c r="N5048">
        <v>0</v>
      </c>
    </row>
    <row r="5049" spans="1:14" x14ac:dyDescent="0.2">
      <c r="A5049" t="s">
        <v>9981</v>
      </c>
      <c r="B5049" t="s">
        <v>89</v>
      </c>
      <c r="C5049" t="s">
        <v>137</v>
      </c>
      <c r="D5049" t="s">
        <v>4939</v>
      </c>
      <c r="E5049">
        <v>5</v>
      </c>
      <c r="F5049">
        <v>2</v>
      </c>
      <c r="G5049">
        <v>3</v>
      </c>
      <c r="H5049">
        <v>0</v>
      </c>
      <c r="I5049">
        <v>0</v>
      </c>
      <c r="J5049">
        <v>21</v>
      </c>
      <c r="K5049">
        <v>0</v>
      </c>
      <c r="L5049">
        <v>0</v>
      </c>
      <c r="M5049">
        <v>0</v>
      </c>
      <c r="N5049">
        <v>0</v>
      </c>
    </row>
    <row r="5050" spans="1:14" x14ac:dyDescent="0.2">
      <c r="A5050" t="s">
        <v>9982</v>
      </c>
      <c r="B5050" t="s">
        <v>89</v>
      </c>
      <c r="C5050" t="s">
        <v>137</v>
      </c>
      <c r="D5050" t="s">
        <v>4941</v>
      </c>
      <c r="E5050">
        <v>21</v>
      </c>
      <c r="F5050">
        <v>3</v>
      </c>
      <c r="G5050">
        <v>18</v>
      </c>
      <c r="H5050">
        <v>0</v>
      </c>
      <c r="I5050">
        <v>0</v>
      </c>
      <c r="J5050">
        <v>5</v>
      </c>
      <c r="K5050">
        <v>0</v>
      </c>
      <c r="L5050">
        <v>0</v>
      </c>
      <c r="M5050">
        <v>0</v>
      </c>
      <c r="N5050">
        <v>0</v>
      </c>
    </row>
    <row r="5051" spans="1:14" x14ac:dyDescent="0.2">
      <c r="A5051" t="s">
        <v>9983</v>
      </c>
      <c r="B5051" t="s">
        <v>89</v>
      </c>
      <c r="C5051" t="s">
        <v>137</v>
      </c>
      <c r="D5051" t="s">
        <v>4943</v>
      </c>
      <c r="E5051">
        <v>5</v>
      </c>
      <c r="F5051">
        <v>2</v>
      </c>
      <c r="G5051">
        <v>3</v>
      </c>
      <c r="H5051">
        <v>0</v>
      </c>
      <c r="I5051">
        <v>0</v>
      </c>
      <c r="J5051">
        <v>21</v>
      </c>
      <c r="K5051">
        <v>0</v>
      </c>
      <c r="L5051">
        <v>0</v>
      </c>
      <c r="M5051">
        <v>0</v>
      </c>
      <c r="N5051">
        <v>0</v>
      </c>
    </row>
    <row r="5052" spans="1:14" x14ac:dyDescent="0.2">
      <c r="A5052" t="s">
        <v>9984</v>
      </c>
      <c r="B5052" t="s">
        <v>89</v>
      </c>
      <c r="C5052" t="s">
        <v>137</v>
      </c>
      <c r="D5052" t="s">
        <v>4925</v>
      </c>
      <c r="E5052">
        <v>0</v>
      </c>
      <c r="F5052">
        <v>0</v>
      </c>
      <c r="G5052">
        <v>0</v>
      </c>
      <c r="H5052">
        <v>0</v>
      </c>
      <c r="I5052">
        <v>0</v>
      </c>
      <c r="J5052">
        <v>0</v>
      </c>
      <c r="K5052">
        <v>20</v>
      </c>
      <c r="L5052">
        <v>20</v>
      </c>
      <c r="M5052">
        <v>0</v>
      </c>
      <c r="N5052">
        <v>0</v>
      </c>
    </row>
    <row r="5053" spans="1:14" x14ac:dyDescent="0.2">
      <c r="A5053" t="s">
        <v>9985</v>
      </c>
      <c r="B5053" t="s">
        <v>89</v>
      </c>
      <c r="C5053" t="s">
        <v>137</v>
      </c>
      <c r="D5053" t="s">
        <v>4927</v>
      </c>
      <c r="E5053">
        <v>0</v>
      </c>
      <c r="F5053">
        <v>0</v>
      </c>
      <c r="G5053">
        <v>0</v>
      </c>
      <c r="H5053">
        <v>0</v>
      </c>
      <c r="I5053">
        <v>0</v>
      </c>
      <c r="J5053">
        <v>0</v>
      </c>
      <c r="K5053">
        <v>19</v>
      </c>
      <c r="L5053">
        <v>19</v>
      </c>
      <c r="M5053">
        <v>0</v>
      </c>
      <c r="N5053">
        <v>0</v>
      </c>
    </row>
    <row r="5054" spans="1:14" x14ac:dyDescent="0.2">
      <c r="A5054" t="s">
        <v>9986</v>
      </c>
      <c r="B5054" t="s">
        <v>89</v>
      </c>
      <c r="C5054" t="s">
        <v>138</v>
      </c>
      <c r="D5054" t="s">
        <v>4929</v>
      </c>
      <c r="E5054">
        <v>42</v>
      </c>
      <c r="F5054">
        <v>3</v>
      </c>
      <c r="G5054">
        <v>37</v>
      </c>
      <c r="H5054">
        <v>2</v>
      </c>
      <c r="I5054">
        <v>0</v>
      </c>
      <c r="J5054">
        <v>13</v>
      </c>
      <c r="K5054">
        <v>0</v>
      </c>
      <c r="L5054">
        <v>0</v>
      </c>
      <c r="M5054">
        <v>0</v>
      </c>
      <c r="N5054">
        <v>0</v>
      </c>
    </row>
    <row r="5055" spans="1:14" x14ac:dyDescent="0.2">
      <c r="A5055" t="s">
        <v>9987</v>
      </c>
      <c r="B5055" t="s">
        <v>89</v>
      </c>
      <c r="C5055" t="s">
        <v>138</v>
      </c>
      <c r="D5055" t="s">
        <v>4931</v>
      </c>
      <c r="E5055">
        <v>55</v>
      </c>
      <c r="F5055">
        <v>4</v>
      </c>
      <c r="G5055">
        <v>49</v>
      </c>
      <c r="H5055">
        <v>2</v>
      </c>
      <c r="I5055">
        <v>0</v>
      </c>
      <c r="J5055">
        <v>0</v>
      </c>
      <c r="K5055">
        <v>0</v>
      </c>
      <c r="L5055">
        <v>0</v>
      </c>
      <c r="M5055">
        <v>0</v>
      </c>
      <c r="N5055">
        <v>0</v>
      </c>
    </row>
    <row r="5056" spans="1:14" x14ac:dyDescent="0.2">
      <c r="A5056" t="s">
        <v>9988</v>
      </c>
      <c r="B5056" t="s">
        <v>89</v>
      </c>
      <c r="C5056" t="s">
        <v>138</v>
      </c>
      <c r="D5056" t="s">
        <v>4933</v>
      </c>
      <c r="E5056">
        <v>13</v>
      </c>
      <c r="F5056">
        <v>0</v>
      </c>
      <c r="G5056">
        <v>13</v>
      </c>
      <c r="H5056">
        <v>0</v>
      </c>
      <c r="I5056">
        <v>0</v>
      </c>
      <c r="J5056">
        <v>42</v>
      </c>
      <c r="K5056">
        <v>0</v>
      </c>
      <c r="L5056">
        <v>0</v>
      </c>
      <c r="M5056">
        <v>0</v>
      </c>
      <c r="N5056">
        <v>0</v>
      </c>
    </row>
    <row r="5057" spans="1:14" x14ac:dyDescent="0.2">
      <c r="A5057" t="s">
        <v>9989</v>
      </c>
      <c r="B5057" t="s">
        <v>89</v>
      </c>
      <c r="C5057" t="s">
        <v>138</v>
      </c>
      <c r="D5057" t="s">
        <v>4935</v>
      </c>
      <c r="E5057">
        <v>55</v>
      </c>
      <c r="F5057">
        <v>3</v>
      </c>
      <c r="G5057">
        <v>50</v>
      </c>
      <c r="H5057">
        <v>2</v>
      </c>
      <c r="I5057">
        <v>0</v>
      </c>
      <c r="J5057">
        <v>0</v>
      </c>
      <c r="K5057">
        <v>0</v>
      </c>
      <c r="L5057">
        <v>0</v>
      </c>
      <c r="M5057">
        <v>0</v>
      </c>
      <c r="N5057">
        <v>0</v>
      </c>
    </row>
    <row r="5058" spans="1:14" x14ac:dyDescent="0.2">
      <c r="A5058" t="s">
        <v>9990</v>
      </c>
      <c r="B5058" t="s">
        <v>89</v>
      </c>
      <c r="C5058" t="s">
        <v>138</v>
      </c>
      <c r="D5058" t="s">
        <v>4937</v>
      </c>
      <c r="E5058">
        <v>42</v>
      </c>
      <c r="F5058">
        <v>3</v>
      </c>
      <c r="G5058">
        <v>37</v>
      </c>
      <c r="H5058">
        <v>2</v>
      </c>
      <c r="I5058">
        <v>0</v>
      </c>
      <c r="J5058">
        <v>13</v>
      </c>
      <c r="K5058">
        <v>0</v>
      </c>
      <c r="L5058">
        <v>0</v>
      </c>
      <c r="M5058">
        <v>0</v>
      </c>
      <c r="N5058">
        <v>0</v>
      </c>
    </row>
    <row r="5059" spans="1:14" x14ac:dyDescent="0.2">
      <c r="A5059" t="s">
        <v>9991</v>
      </c>
      <c r="B5059" t="s">
        <v>89</v>
      </c>
      <c r="C5059" t="s">
        <v>138</v>
      </c>
      <c r="D5059" t="s">
        <v>4939</v>
      </c>
      <c r="E5059">
        <v>13</v>
      </c>
      <c r="F5059">
        <v>1</v>
      </c>
      <c r="G5059">
        <v>12</v>
      </c>
      <c r="H5059">
        <v>0</v>
      </c>
      <c r="I5059">
        <v>0</v>
      </c>
      <c r="J5059">
        <v>42</v>
      </c>
      <c r="K5059">
        <v>0</v>
      </c>
      <c r="L5059">
        <v>0</v>
      </c>
      <c r="M5059">
        <v>0</v>
      </c>
      <c r="N5059">
        <v>0</v>
      </c>
    </row>
    <row r="5060" spans="1:14" x14ac:dyDescent="0.2">
      <c r="A5060" t="s">
        <v>9992</v>
      </c>
      <c r="B5060" t="s">
        <v>89</v>
      </c>
      <c r="C5060" t="s">
        <v>138</v>
      </c>
      <c r="D5060" t="s">
        <v>4941</v>
      </c>
      <c r="E5060">
        <v>42</v>
      </c>
      <c r="F5060">
        <v>3</v>
      </c>
      <c r="G5060">
        <v>37</v>
      </c>
      <c r="H5060">
        <v>2</v>
      </c>
      <c r="I5060">
        <v>0</v>
      </c>
      <c r="J5060">
        <v>13</v>
      </c>
      <c r="K5060">
        <v>0</v>
      </c>
      <c r="L5060">
        <v>0</v>
      </c>
      <c r="M5060">
        <v>0</v>
      </c>
      <c r="N5060">
        <v>0</v>
      </c>
    </row>
    <row r="5061" spans="1:14" x14ac:dyDescent="0.2">
      <c r="A5061" t="s">
        <v>9993</v>
      </c>
      <c r="B5061" t="s">
        <v>89</v>
      </c>
      <c r="C5061" t="s">
        <v>138</v>
      </c>
      <c r="D5061" t="s">
        <v>4943</v>
      </c>
      <c r="E5061">
        <v>13</v>
      </c>
      <c r="F5061">
        <v>0</v>
      </c>
      <c r="G5061">
        <v>13</v>
      </c>
      <c r="H5061">
        <v>0</v>
      </c>
      <c r="I5061">
        <v>0</v>
      </c>
      <c r="J5061">
        <v>42</v>
      </c>
      <c r="K5061">
        <v>0</v>
      </c>
      <c r="L5061">
        <v>0</v>
      </c>
      <c r="M5061">
        <v>0</v>
      </c>
      <c r="N5061">
        <v>0</v>
      </c>
    </row>
    <row r="5062" spans="1:14" x14ac:dyDescent="0.2">
      <c r="A5062" t="s">
        <v>9994</v>
      </c>
      <c r="B5062" t="s">
        <v>89</v>
      </c>
      <c r="C5062" t="s">
        <v>138</v>
      </c>
      <c r="D5062" t="s">
        <v>4925</v>
      </c>
      <c r="E5062">
        <v>0</v>
      </c>
      <c r="F5062">
        <v>0</v>
      </c>
      <c r="G5062">
        <v>0</v>
      </c>
      <c r="H5062">
        <v>0</v>
      </c>
      <c r="I5062">
        <v>0</v>
      </c>
      <c r="J5062">
        <v>0</v>
      </c>
      <c r="K5062">
        <v>44</v>
      </c>
      <c r="L5062">
        <v>44</v>
      </c>
      <c r="M5062">
        <v>0</v>
      </c>
      <c r="N5062">
        <v>0</v>
      </c>
    </row>
    <row r="5063" spans="1:14" x14ac:dyDescent="0.2">
      <c r="A5063" t="s">
        <v>9995</v>
      </c>
      <c r="B5063" t="s">
        <v>89</v>
      </c>
      <c r="C5063" t="s">
        <v>138</v>
      </c>
      <c r="D5063" t="s">
        <v>4927</v>
      </c>
      <c r="E5063">
        <v>0</v>
      </c>
      <c r="F5063">
        <v>0</v>
      </c>
      <c r="G5063">
        <v>0</v>
      </c>
      <c r="H5063">
        <v>0</v>
      </c>
      <c r="I5063">
        <v>0</v>
      </c>
      <c r="J5063">
        <v>0</v>
      </c>
      <c r="K5063">
        <v>38</v>
      </c>
      <c r="L5063">
        <v>38</v>
      </c>
      <c r="M5063">
        <v>0</v>
      </c>
      <c r="N5063">
        <v>0</v>
      </c>
    </row>
    <row r="5064" spans="1:14" x14ac:dyDescent="0.2">
      <c r="A5064" t="s">
        <v>9996</v>
      </c>
      <c r="B5064" t="s">
        <v>89</v>
      </c>
      <c r="C5064" t="s">
        <v>139</v>
      </c>
      <c r="D5064" t="s">
        <v>4929</v>
      </c>
      <c r="E5064">
        <v>173</v>
      </c>
      <c r="F5064">
        <v>12</v>
      </c>
      <c r="G5064">
        <v>156</v>
      </c>
      <c r="H5064">
        <v>5</v>
      </c>
      <c r="I5064">
        <v>0</v>
      </c>
      <c r="J5064">
        <v>32</v>
      </c>
      <c r="K5064">
        <v>0</v>
      </c>
      <c r="L5064">
        <v>0</v>
      </c>
      <c r="M5064">
        <v>0</v>
      </c>
      <c r="N5064">
        <v>0</v>
      </c>
    </row>
    <row r="5065" spans="1:14" x14ac:dyDescent="0.2">
      <c r="A5065" t="s">
        <v>9997</v>
      </c>
      <c r="B5065" t="s">
        <v>89</v>
      </c>
      <c r="C5065" t="s">
        <v>139</v>
      </c>
      <c r="D5065" t="s">
        <v>4931</v>
      </c>
      <c r="E5065">
        <v>205</v>
      </c>
      <c r="F5065">
        <v>14</v>
      </c>
      <c r="G5065">
        <v>186</v>
      </c>
      <c r="H5065">
        <v>5</v>
      </c>
      <c r="I5065">
        <v>0</v>
      </c>
      <c r="J5065">
        <v>0</v>
      </c>
      <c r="K5065">
        <v>0</v>
      </c>
      <c r="L5065">
        <v>0</v>
      </c>
      <c r="M5065">
        <v>0</v>
      </c>
      <c r="N5065">
        <v>0</v>
      </c>
    </row>
    <row r="5066" spans="1:14" x14ac:dyDescent="0.2">
      <c r="A5066" t="s">
        <v>9998</v>
      </c>
      <c r="B5066" t="s">
        <v>89</v>
      </c>
      <c r="C5066" t="s">
        <v>139</v>
      </c>
      <c r="D5066" t="s">
        <v>4933</v>
      </c>
      <c r="E5066">
        <v>31</v>
      </c>
      <c r="F5066">
        <v>6</v>
      </c>
      <c r="G5066">
        <v>25</v>
      </c>
      <c r="H5066">
        <v>0</v>
      </c>
      <c r="I5066">
        <v>0</v>
      </c>
      <c r="J5066">
        <v>174</v>
      </c>
      <c r="K5066">
        <v>0</v>
      </c>
      <c r="L5066">
        <v>0</v>
      </c>
      <c r="M5066">
        <v>0</v>
      </c>
      <c r="N5066">
        <v>0</v>
      </c>
    </row>
    <row r="5067" spans="1:14" x14ac:dyDescent="0.2">
      <c r="A5067" t="s">
        <v>9999</v>
      </c>
      <c r="B5067" t="s">
        <v>89</v>
      </c>
      <c r="C5067" t="s">
        <v>139</v>
      </c>
      <c r="D5067" t="s">
        <v>4935</v>
      </c>
      <c r="E5067">
        <v>205</v>
      </c>
      <c r="F5067">
        <v>14</v>
      </c>
      <c r="G5067">
        <v>186</v>
      </c>
      <c r="H5067">
        <v>5</v>
      </c>
      <c r="I5067">
        <v>0</v>
      </c>
      <c r="J5067">
        <v>0</v>
      </c>
      <c r="K5067">
        <v>0</v>
      </c>
      <c r="L5067">
        <v>0</v>
      </c>
      <c r="M5067">
        <v>0</v>
      </c>
      <c r="N5067">
        <v>0</v>
      </c>
    </row>
    <row r="5068" spans="1:14" x14ac:dyDescent="0.2">
      <c r="A5068" t="s">
        <v>10000</v>
      </c>
      <c r="B5068" t="s">
        <v>89</v>
      </c>
      <c r="C5068" t="s">
        <v>139</v>
      </c>
      <c r="D5068" t="s">
        <v>4937</v>
      </c>
      <c r="E5068">
        <v>173</v>
      </c>
      <c r="F5068">
        <v>9</v>
      </c>
      <c r="G5068">
        <v>159</v>
      </c>
      <c r="H5068">
        <v>5</v>
      </c>
      <c r="I5068">
        <v>0</v>
      </c>
      <c r="J5068">
        <v>32</v>
      </c>
      <c r="K5068">
        <v>0</v>
      </c>
      <c r="L5068">
        <v>0</v>
      </c>
      <c r="M5068">
        <v>0</v>
      </c>
      <c r="N5068">
        <v>0</v>
      </c>
    </row>
    <row r="5069" spans="1:14" x14ac:dyDescent="0.2">
      <c r="A5069" t="s">
        <v>10001</v>
      </c>
      <c r="B5069" t="s">
        <v>89</v>
      </c>
      <c r="C5069" t="s">
        <v>139</v>
      </c>
      <c r="D5069" t="s">
        <v>4939</v>
      </c>
      <c r="E5069">
        <v>32</v>
      </c>
      <c r="F5069">
        <v>6</v>
      </c>
      <c r="G5069">
        <v>26</v>
      </c>
      <c r="H5069">
        <v>0</v>
      </c>
      <c r="I5069">
        <v>0</v>
      </c>
      <c r="J5069">
        <v>173</v>
      </c>
      <c r="K5069">
        <v>0</v>
      </c>
      <c r="L5069">
        <v>0</v>
      </c>
      <c r="M5069">
        <v>0</v>
      </c>
      <c r="N5069">
        <v>0</v>
      </c>
    </row>
    <row r="5070" spans="1:14" x14ac:dyDescent="0.2">
      <c r="A5070" t="s">
        <v>10002</v>
      </c>
      <c r="B5070" t="s">
        <v>89</v>
      </c>
      <c r="C5070" t="s">
        <v>139</v>
      </c>
      <c r="D5070" t="s">
        <v>4941</v>
      </c>
      <c r="E5070">
        <v>173</v>
      </c>
      <c r="F5070">
        <v>10</v>
      </c>
      <c r="G5070">
        <v>158</v>
      </c>
      <c r="H5070">
        <v>5</v>
      </c>
      <c r="I5070">
        <v>0</v>
      </c>
      <c r="J5070">
        <v>32</v>
      </c>
      <c r="K5070">
        <v>0</v>
      </c>
      <c r="L5070">
        <v>0</v>
      </c>
      <c r="M5070">
        <v>0</v>
      </c>
      <c r="N5070">
        <v>0</v>
      </c>
    </row>
    <row r="5071" spans="1:14" x14ac:dyDescent="0.2">
      <c r="A5071" t="s">
        <v>10003</v>
      </c>
      <c r="B5071" t="s">
        <v>89</v>
      </c>
      <c r="C5071" t="s">
        <v>139</v>
      </c>
      <c r="D5071" t="s">
        <v>4943</v>
      </c>
      <c r="E5071">
        <v>32</v>
      </c>
      <c r="F5071">
        <v>6</v>
      </c>
      <c r="G5071">
        <v>26</v>
      </c>
      <c r="H5071">
        <v>0</v>
      </c>
      <c r="I5071">
        <v>0</v>
      </c>
      <c r="J5071">
        <v>173</v>
      </c>
      <c r="K5071">
        <v>0</v>
      </c>
      <c r="L5071">
        <v>0</v>
      </c>
      <c r="M5071">
        <v>0</v>
      </c>
      <c r="N5071">
        <v>0</v>
      </c>
    </row>
    <row r="5072" spans="1:14" x14ac:dyDescent="0.2">
      <c r="A5072" t="s">
        <v>10004</v>
      </c>
      <c r="B5072" t="s">
        <v>89</v>
      </c>
      <c r="C5072" t="s">
        <v>139</v>
      </c>
      <c r="D5072" t="s">
        <v>4925</v>
      </c>
      <c r="E5072">
        <v>0</v>
      </c>
      <c r="F5072">
        <v>0</v>
      </c>
      <c r="G5072">
        <v>0</v>
      </c>
      <c r="H5072">
        <v>0</v>
      </c>
      <c r="I5072">
        <v>0</v>
      </c>
      <c r="J5072">
        <v>0</v>
      </c>
      <c r="K5072">
        <v>150</v>
      </c>
      <c r="L5072">
        <v>148</v>
      </c>
      <c r="M5072">
        <v>2</v>
      </c>
      <c r="N5072">
        <v>0</v>
      </c>
    </row>
    <row r="5073" spans="1:14" x14ac:dyDescent="0.2">
      <c r="A5073" t="s">
        <v>10005</v>
      </c>
      <c r="B5073" t="s">
        <v>89</v>
      </c>
      <c r="C5073" t="s">
        <v>139</v>
      </c>
      <c r="D5073" t="s">
        <v>4927</v>
      </c>
      <c r="E5073">
        <v>0</v>
      </c>
      <c r="F5073">
        <v>0</v>
      </c>
      <c r="G5073">
        <v>0</v>
      </c>
      <c r="H5073">
        <v>0</v>
      </c>
      <c r="I5073">
        <v>0</v>
      </c>
      <c r="J5073">
        <v>0</v>
      </c>
      <c r="K5073">
        <v>120</v>
      </c>
      <c r="L5073">
        <v>119</v>
      </c>
      <c r="M5073">
        <v>1</v>
      </c>
      <c r="N5073">
        <v>0</v>
      </c>
    </row>
    <row r="5074" spans="1:14" x14ac:dyDescent="0.2">
      <c r="A5074" t="s">
        <v>10006</v>
      </c>
      <c r="B5074" t="s">
        <v>89</v>
      </c>
      <c r="C5074" t="s">
        <v>140</v>
      </c>
      <c r="D5074" t="s">
        <v>4929</v>
      </c>
      <c r="E5074">
        <v>172</v>
      </c>
      <c r="F5074">
        <v>40</v>
      </c>
      <c r="G5074">
        <v>128</v>
      </c>
      <c r="H5074">
        <v>4</v>
      </c>
      <c r="I5074">
        <v>0</v>
      </c>
      <c r="J5074">
        <v>35</v>
      </c>
      <c r="K5074">
        <v>0</v>
      </c>
      <c r="L5074">
        <v>0</v>
      </c>
      <c r="M5074">
        <v>0</v>
      </c>
      <c r="N5074">
        <v>0</v>
      </c>
    </row>
    <row r="5075" spans="1:14" x14ac:dyDescent="0.2">
      <c r="A5075" t="s">
        <v>10007</v>
      </c>
      <c r="B5075" t="s">
        <v>89</v>
      </c>
      <c r="C5075" t="s">
        <v>140</v>
      </c>
      <c r="D5075" t="s">
        <v>4931</v>
      </c>
      <c r="E5075">
        <v>207</v>
      </c>
      <c r="F5075">
        <v>36</v>
      </c>
      <c r="G5075">
        <v>166</v>
      </c>
      <c r="H5075">
        <v>4</v>
      </c>
      <c r="I5075">
        <v>1</v>
      </c>
      <c r="J5075">
        <v>0</v>
      </c>
      <c r="K5075">
        <v>0</v>
      </c>
      <c r="L5075">
        <v>0</v>
      </c>
      <c r="M5075">
        <v>0</v>
      </c>
      <c r="N5075">
        <v>0</v>
      </c>
    </row>
    <row r="5076" spans="1:14" x14ac:dyDescent="0.2">
      <c r="A5076" t="s">
        <v>10008</v>
      </c>
      <c r="B5076" t="s">
        <v>89</v>
      </c>
      <c r="C5076" t="s">
        <v>140</v>
      </c>
      <c r="D5076" t="s">
        <v>4933</v>
      </c>
      <c r="E5076">
        <v>35</v>
      </c>
      <c r="F5076">
        <v>5</v>
      </c>
      <c r="G5076">
        <v>30</v>
      </c>
      <c r="H5076">
        <v>0</v>
      </c>
      <c r="I5076">
        <v>0</v>
      </c>
      <c r="J5076">
        <v>172</v>
      </c>
      <c r="K5076">
        <v>0</v>
      </c>
      <c r="L5076">
        <v>0</v>
      </c>
      <c r="M5076">
        <v>0</v>
      </c>
      <c r="N5076">
        <v>0</v>
      </c>
    </row>
    <row r="5077" spans="1:14" x14ac:dyDescent="0.2">
      <c r="A5077" t="s">
        <v>10009</v>
      </c>
      <c r="B5077" t="s">
        <v>89</v>
      </c>
      <c r="C5077" t="s">
        <v>140</v>
      </c>
      <c r="D5077" t="s">
        <v>4935</v>
      </c>
      <c r="E5077">
        <v>207</v>
      </c>
      <c r="F5077">
        <v>36</v>
      </c>
      <c r="G5077">
        <v>166</v>
      </c>
      <c r="H5077">
        <v>4</v>
      </c>
      <c r="I5077">
        <v>1</v>
      </c>
      <c r="J5077">
        <v>0</v>
      </c>
      <c r="K5077">
        <v>0</v>
      </c>
      <c r="L5077">
        <v>0</v>
      </c>
      <c r="M5077">
        <v>0</v>
      </c>
      <c r="N5077">
        <v>0</v>
      </c>
    </row>
    <row r="5078" spans="1:14" x14ac:dyDescent="0.2">
      <c r="A5078" t="s">
        <v>10010</v>
      </c>
      <c r="B5078" t="s">
        <v>89</v>
      </c>
      <c r="C5078" t="s">
        <v>140</v>
      </c>
      <c r="D5078" t="s">
        <v>4937</v>
      </c>
      <c r="E5078">
        <v>172</v>
      </c>
      <c r="F5078">
        <v>36</v>
      </c>
      <c r="G5078">
        <v>131</v>
      </c>
      <c r="H5078">
        <v>4</v>
      </c>
      <c r="I5078">
        <v>1</v>
      </c>
      <c r="J5078">
        <v>35</v>
      </c>
      <c r="K5078">
        <v>0</v>
      </c>
      <c r="L5078">
        <v>0</v>
      </c>
      <c r="M5078">
        <v>0</v>
      </c>
      <c r="N5078">
        <v>0</v>
      </c>
    </row>
    <row r="5079" spans="1:14" x14ac:dyDescent="0.2">
      <c r="A5079" t="s">
        <v>10011</v>
      </c>
      <c r="B5079" t="s">
        <v>89</v>
      </c>
      <c r="C5079" t="s">
        <v>140</v>
      </c>
      <c r="D5079" t="s">
        <v>4939</v>
      </c>
      <c r="E5079">
        <v>35</v>
      </c>
      <c r="F5079">
        <v>8</v>
      </c>
      <c r="G5079">
        <v>27</v>
      </c>
      <c r="H5079">
        <v>0</v>
      </c>
      <c r="I5079">
        <v>0</v>
      </c>
      <c r="J5079">
        <v>172</v>
      </c>
      <c r="K5079">
        <v>0</v>
      </c>
      <c r="L5079">
        <v>0</v>
      </c>
      <c r="M5079">
        <v>0</v>
      </c>
      <c r="N5079">
        <v>0</v>
      </c>
    </row>
    <row r="5080" spans="1:14" x14ac:dyDescent="0.2">
      <c r="A5080" t="s">
        <v>10012</v>
      </c>
      <c r="B5080" t="s">
        <v>89</v>
      </c>
      <c r="C5080" t="s">
        <v>140</v>
      </c>
      <c r="D5080" t="s">
        <v>4941</v>
      </c>
      <c r="E5080">
        <v>172</v>
      </c>
      <c r="F5080">
        <v>31</v>
      </c>
      <c r="G5080">
        <v>137</v>
      </c>
      <c r="H5080">
        <v>4</v>
      </c>
      <c r="I5080">
        <v>0</v>
      </c>
      <c r="J5080">
        <v>35</v>
      </c>
      <c r="K5080">
        <v>0</v>
      </c>
      <c r="L5080">
        <v>0</v>
      </c>
      <c r="M5080">
        <v>0</v>
      </c>
      <c r="N5080">
        <v>0</v>
      </c>
    </row>
    <row r="5081" spans="1:14" x14ac:dyDescent="0.2">
      <c r="A5081" t="s">
        <v>10013</v>
      </c>
      <c r="B5081" t="s">
        <v>89</v>
      </c>
      <c r="C5081" t="s">
        <v>140</v>
      </c>
      <c r="D5081" t="s">
        <v>4943</v>
      </c>
      <c r="E5081">
        <v>35</v>
      </c>
      <c r="F5081">
        <v>5</v>
      </c>
      <c r="G5081">
        <v>30</v>
      </c>
      <c r="H5081">
        <v>0</v>
      </c>
      <c r="I5081">
        <v>0</v>
      </c>
      <c r="J5081">
        <v>172</v>
      </c>
      <c r="K5081">
        <v>0</v>
      </c>
      <c r="L5081">
        <v>0</v>
      </c>
      <c r="M5081">
        <v>0</v>
      </c>
      <c r="N5081">
        <v>0</v>
      </c>
    </row>
    <row r="5082" spans="1:14" x14ac:dyDescent="0.2">
      <c r="A5082" t="s">
        <v>10014</v>
      </c>
      <c r="B5082" t="s">
        <v>89</v>
      </c>
      <c r="C5082" t="s">
        <v>140</v>
      </c>
      <c r="D5082" t="s">
        <v>4925</v>
      </c>
      <c r="E5082">
        <v>0</v>
      </c>
      <c r="F5082">
        <v>0</v>
      </c>
      <c r="G5082">
        <v>0</v>
      </c>
      <c r="H5082">
        <v>0</v>
      </c>
      <c r="I5082">
        <v>0</v>
      </c>
      <c r="J5082">
        <v>0</v>
      </c>
      <c r="K5082">
        <v>141</v>
      </c>
      <c r="L5082">
        <v>140</v>
      </c>
      <c r="M5082">
        <v>1</v>
      </c>
      <c r="N5082">
        <v>0</v>
      </c>
    </row>
    <row r="5083" spans="1:14" x14ac:dyDescent="0.2">
      <c r="A5083" t="s">
        <v>10015</v>
      </c>
      <c r="B5083" t="s">
        <v>89</v>
      </c>
      <c r="C5083" t="s">
        <v>140</v>
      </c>
      <c r="D5083" t="s">
        <v>4927</v>
      </c>
      <c r="E5083">
        <v>0</v>
      </c>
      <c r="F5083">
        <v>0</v>
      </c>
      <c r="G5083">
        <v>0</v>
      </c>
      <c r="H5083">
        <v>0</v>
      </c>
      <c r="I5083">
        <v>0</v>
      </c>
      <c r="J5083">
        <v>0</v>
      </c>
      <c r="K5083">
        <v>114</v>
      </c>
      <c r="L5083">
        <v>113</v>
      </c>
      <c r="M5083">
        <v>1</v>
      </c>
      <c r="N5083">
        <v>0</v>
      </c>
    </row>
    <row r="5084" spans="1:14" x14ac:dyDescent="0.2">
      <c r="A5084" t="s">
        <v>10016</v>
      </c>
      <c r="B5084" t="s">
        <v>89</v>
      </c>
      <c r="C5084" t="s">
        <v>141</v>
      </c>
      <c r="D5084" t="s">
        <v>4929</v>
      </c>
      <c r="E5084">
        <v>45</v>
      </c>
      <c r="F5084">
        <v>6</v>
      </c>
      <c r="G5084">
        <v>38</v>
      </c>
      <c r="H5084">
        <v>1</v>
      </c>
      <c r="I5084">
        <v>0</v>
      </c>
      <c r="J5084">
        <v>10</v>
      </c>
      <c r="K5084">
        <v>0</v>
      </c>
      <c r="L5084">
        <v>0</v>
      </c>
      <c r="M5084">
        <v>0</v>
      </c>
      <c r="N5084">
        <v>0</v>
      </c>
    </row>
    <row r="5085" spans="1:14" x14ac:dyDescent="0.2">
      <c r="A5085" t="s">
        <v>10017</v>
      </c>
      <c r="B5085" t="s">
        <v>89</v>
      </c>
      <c r="C5085" t="s">
        <v>141</v>
      </c>
      <c r="D5085" t="s">
        <v>4931</v>
      </c>
      <c r="E5085">
        <v>55</v>
      </c>
      <c r="F5085">
        <v>7</v>
      </c>
      <c r="G5085">
        <v>47</v>
      </c>
      <c r="H5085">
        <v>1</v>
      </c>
      <c r="I5085">
        <v>0</v>
      </c>
      <c r="J5085">
        <v>0</v>
      </c>
      <c r="K5085">
        <v>0</v>
      </c>
      <c r="L5085">
        <v>0</v>
      </c>
      <c r="M5085">
        <v>0</v>
      </c>
      <c r="N5085">
        <v>0</v>
      </c>
    </row>
    <row r="5086" spans="1:14" x14ac:dyDescent="0.2">
      <c r="A5086" t="s">
        <v>10018</v>
      </c>
      <c r="B5086" t="s">
        <v>89</v>
      </c>
      <c r="C5086" t="s">
        <v>141</v>
      </c>
      <c r="D5086" t="s">
        <v>4933</v>
      </c>
      <c r="E5086">
        <v>10</v>
      </c>
      <c r="F5086">
        <v>1</v>
      </c>
      <c r="G5086">
        <v>9</v>
      </c>
      <c r="H5086">
        <v>0</v>
      </c>
      <c r="I5086">
        <v>0</v>
      </c>
      <c r="J5086">
        <v>45</v>
      </c>
      <c r="K5086">
        <v>0</v>
      </c>
      <c r="L5086">
        <v>0</v>
      </c>
      <c r="M5086">
        <v>0</v>
      </c>
      <c r="N5086">
        <v>0</v>
      </c>
    </row>
    <row r="5087" spans="1:14" x14ac:dyDescent="0.2">
      <c r="A5087" t="s">
        <v>10019</v>
      </c>
      <c r="B5087" t="s">
        <v>89</v>
      </c>
      <c r="C5087" t="s">
        <v>141</v>
      </c>
      <c r="D5087" t="s">
        <v>4935</v>
      </c>
      <c r="E5087">
        <v>55</v>
      </c>
      <c r="F5087">
        <v>7</v>
      </c>
      <c r="G5087">
        <v>47</v>
      </c>
      <c r="H5087">
        <v>1</v>
      </c>
      <c r="I5087">
        <v>0</v>
      </c>
      <c r="J5087">
        <v>0</v>
      </c>
      <c r="K5087">
        <v>0</v>
      </c>
      <c r="L5087">
        <v>0</v>
      </c>
      <c r="M5087">
        <v>0</v>
      </c>
      <c r="N5087">
        <v>0</v>
      </c>
    </row>
    <row r="5088" spans="1:14" x14ac:dyDescent="0.2">
      <c r="A5088" t="s">
        <v>10020</v>
      </c>
      <c r="B5088" t="s">
        <v>89</v>
      </c>
      <c r="C5088" t="s">
        <v>141</v>
      </c>
      <c r="D5088" t="s">
        <v>4937</v>
      </c>
      <c r="E5088">
        <v>45</v>
      </c>
      <c r="F5088">
        <v>6</v>
      </c>
      <c r="G5088">
        <v>38</v>
      </c>
      <c r="H5088">
        <v>1</v>
      </c>
      <c r="I5088">
        <v>0</v>
      </c>
      <c r="J5088">
        <v>10</v>
      </c>
      <c r="K5088">
        <v>0</v>
      </c>
      <c r="L5088">
        <v>0</v>
      </c>
      <c r="M5088">
        <v>0</v>
      </c>
      <c r="N5088">
        <v>0</v>
      </c>
    </row>
    <row r="5089" spans="1:14" x14ac:dyDescent="0.2">
      <c r="A5089" t="s">
        <v>10021</v>
      </c>
      <c r="B5089" t="s">
        <v>89</v>
      </c>
      <c r="C5089" t="s">
        <v>141</v>
      </c>
      <c r="D5089" t="s">
        <v>4939</v>
      </c>
      <c r="E5089">
        <v>10</v>
      </c>
      <c r="F5089">
        <v>1</v>
      </c>
      <c r="G5089">
        <v>9</v>
      </c>
      <c r="H5089">
        <v>0</v>
      </c>
      <c r="I5089">
        <v>0</v>
      </c>
      <c r="J5089">
        <v>45</v>
      </c>
      <c r="K5089">
        <v>0</v>
      </c>
      <c r="L5089">
        <v>0</v>
      </c>
      <c r="M5089">
        <v>0</v>
      </c>
      <c r="N5089">
        <v>0</v>
      </c>
    </row>
    <row r="5090" spans="1:14" x14ac:dyDescent="0.2">
      <c r="A5090" t="s">
        <v>10022</v>
      </c>
      <c r="B5090" t="s">
        <v>89</v>
      </c>
      <c r="C5090" t="s">
        <v>141</v>
      </c>
      <c r="D5090" t="s">
        <v>4941</v>
      </c>
      <c r="E5090">
        <v>45</v>
      </c>
      <c r="F5090">
        <v>6</v>
      </c>
      <c r="G5090">
        <v>38</v>
      </c>
      <c r="H5090">
        <v>1</v>
      </c>
      <c r="I5090">
        <v>0</v>
      </c>
      <c r="J5090">
        <v>10</v>
      </c>
      <c r="K5090">
        <v>0</v>
      </c>
      <c r="L5090">
        <v>0</v>
      </c>
      <c r="M5090">
        <v>0</v>
      </c>
      <c r="N5090">
        <v>0</v>
      </c>
    </row>
    <row r="5091" spans="1:14" x14ac:dyDescent="0.2">
      <c r="A5091" t="s">
        <v>10023</v>
      </c>
      <c r="B5091" t="s">
        <v>89</v>
      </c>
      <c r="C5091" t="s">
        <v>141</v>
      </c>
      <c r="D5091" t="s">
        <v>4943</v>
      </c>
      <c r="E5091">
        <v>10</v>
      </c>
      <c r="F5091">
        <v>1</v>
      </c>
      <c r="G5091">
        <v>9</v>
      </c>
      <c r="H5091">
        <v>0</v>
      </c>
      <c r="I5091">
        <v>0</v>
      </c>
      <c r="J5091">
        <v>45</v>
      </c>
      <c r="K5091">
        <v>0</v>
      </c>
      <c r="L5091">
        <v>0</v>
      </c>
      <c r="M5091">
        <v>0</v>
      </c>
      <c r="N5091">
        <v>0</v>
      </c>
    </row>
    <row r="5092" spans="1:14" x14ac:dyDescent="0.2">
      <c r="A5092" t="s">
        <v>10024</v>
      </c>
      <c r="B5092" t="s">
        <v>89</v>
      </c>
      <c r="C5092" t="s">
        <v>141</v>
      </c>
      <c r="D5092" t="s">
        <v>4925</v>
      </c>
      <c r="E5092">
        <v>0</v>
      </c>
      <c r="F5092">
        <v>0</v>
      </c>
      <c r="G5092">
        <v>0</v>
      </c>
      <c r="H5092">
        <v>0</v>
      </c>
      <c r="I5092">
        <v>0</v>
      </c>
      <c r="J5092">
        <v>0</v>
      </c>
      <c r="K5092">
        <v>39</v>
      </c>
      <c r="L5092">
        <v>39</v>
      </c>
      <c r="M5092">
        <v>0</v>
      </c>
      <c r="N5092">
        <v>0</v>
      </c>
    </row>
    <row r="5093" spans="1:14" x14ac:dyDescent="0.2">
      <c r="A5093" t="s">
        <v>10025</v>
      </c>
      <c r="B5093" t="s">
        <v>89</v>
      </c>
      <c r="C5093" t="s">
        <v>141</v>
      </c>
      <c r="D5093" t="s">
        <v>4927</v>
      </c>
      <c r="E5093">
        <v>0</v>
      </c>
      <c r="F5093">
        <v>0</v>
      </c>
      <c r="G5093">
        <v>0</v>
      </c>
      <c r="H5093">
        <v>0</v>
      </c>
      <c r="I5093">
        <v>0</v>
      </c>
      <c r="J5093">
        <v>0</v>
      </c>
      <c r="K5093">
        <v>30</v>
      </c>
      <c r="L5093">
        <v>30</v>
      </c>
      <c r="M5093">
        <v>0</v>
      </c>
      <c r="N5093">
        <v>0</v>
      </c>
    </row>
    <row r="5094" spans="1:14" x14ac:dyDescent="0.2">
      <c r="A5094" t="s">
        <v>10026</v>
      </c>
      <c r="B5094" t="s">
        <v>89</v>
      </c>
      <c r="C5094" t="s">
        <v>142</v>
      </c>
      <c r="D5094" t="s">
        <v>4929</v>
      </c>
      <c r="E5094">
        <v>96</v>
      </c>
      <c r="F5094">
        <v>26</v>
      </c>
      <c r="G5094">
        <v>67</v>
      </c>
      <c r="H5094">
        <v>3</v>
      </c>
      <c r="I5094">
        <v>0</v>
      </c>
      <c r="J5094">
        <v>22</v>
      </c>
      <c r="K5094">
        <v>0</v>
      </c>
      <c r="L5094">
        <v>0</v>
      </c>
      <c r="M5094">
        <v>0</v>
      </c>
      <c r="N5094">
        <v>0</v>
      </c>
    </row>
    <row r="5095" spans="1:14" x14ac:dyDescent="0.2">
      <c r="A5095" t="s">
        <v>10027</v>
      </c>
      <c r="B5095" t="s">
        <v>89</v>
      </c>
      <c r="C5095" t="s">
        <v>142</v>
      </c>
      <c r="D5095" t="s">
        <v>4931</v>
      </c>
      <c r="E5095">
        <v>118</v>
      </c>
      <c r="F5095">
        <v>18</v>
      </c>
      <c r="G5095">
        <v>97</v>
      </c>
      <c r="H5095">
        <v>3</v>
      </c>
      <c r="I5095">
        <v>0</v>
      </c>
      <c r="J5095">
        <v>0</v>
      </c>
      <c r="K5095">
        <v>0</v>
      </c>
      <c r="L5095">
        <v>0</v>
      </c>
      <c r="M5095">
        <v>0</v>
      </c>
      <c r="N5095">
        <v>0</v>
      </c>
    </row>
    <row r="5096" spans="1:14" x14ac:dyDescent="0.2">
      <c r="A5096" t="s">
        <v>10028</v>
      </c>
      <c r="B5096" t="s">
        <v>89</v>
      </c>
      <c r="C5096" t="s">
        <v>142</v>
      </c>
      <c r="D5096" t="s">
        <v>4933</v>
      </c>
      <c r="E5096">
        <v>22</v>
      </c>
      <c r="F5096">
        <v>2</v>
      </c>
      <c r="G5096">
        <v>20</v>
      </c>
      <c r="H5096">
        <v>0</v>
      </c>
      <c r="I5096">
        <v>0</v>
      </c>
      <c r="J5096">
        <v>96</v>
      </c>
      <c r="K5096">
        <v>0</v>
      </c>
      <c r="L5096">
        <v>0</v>
      </c>
      <c r="M5096">
        <v>0</v>
      </c>
      <c r="N5096">
        <v>0</v>
      </c>
    </row>
    <row r="5097" spans="1:14" x14ac:dyDescent="0.2">
      <c r="A5097" t="s">
        <v>10029</v>
      </c>
      <c r="B5097" t="s">
        <v>89</v>
      </c>
      <c r="C5097" t="s">
        <v>142</v>
      </c>
      <c r="D5097" t="s">
        <v>4935</v>
      </c>
      <c r="E5097">
        <v>118</v>
      </c>
      <c r="F5097">
        <v>18</v>
      </c>
      <c r="G5097">
        <v>97</v>
      </c>
      <c r="H5097">
        <v>3</v>
      </c>
      <c r="I5097">
        <v>0</v>
      </c>
      <c r="J5097">
        <v>0</v>
      </c>
      <c r="K5097">
        <v>0</v>
      </c>
      <c r="L5097">
        <v>0</v>
      </c>
      <c r="M5097">
        <v>0</v>
      </c>
      <c r="N5097">
        <v>0</v>
      </c>
    </row>
    <row r="5098" spans="1:14" x14ac:dyDescent="0.2">
      <c r="A5098" t="s">
        <v>10030</v>
      </c>
      <c r="B5098" t="s">
        <v>89</v>
      </c>
      <c r="C5098" t="s">
        <v>142</v>
      </c>
      <c r="D5098" t="s">
        <v>4937</v>
      </c>
      <c r="E5098">
        <v>96</v>
      </c>
      <c r="F5098">
        <v>17</v>
      </c>
      <c r="G5098">
        <v>76</v>
      </c>
      <c r="H5098">
        <v>3</v>
      </c>
      <c r="I5098">
        <v>0</v>
      </c>
      <c r="J5098">
        <v>22</v>
      </c>
      <c r="K5098">
        <v>0</v>
      </c>
      <c r="L5098">
        <v>0</v>
      </c>
      <c r="M5098">
        <v>0</v>
      </c>
      <c r="N5098">
        <v>0</v>
      </c>
    </row>
    <row r="5099" spans="1:14" x14ac:dyDescent="0.2">
      <c r="A5099" t="s">
        <v>10031</v>
      </c>
      <c r="B5099" t="s">
        <v>89</v>
      </c>
      <c r="C5099" t="s">
        <v>142</v>
      </c>
      <c r="D5099" t="s">
        <v>4939</v>
      </c>
      <c r="E5099">
        <v>22</v>
      </c>
      <c r="F5099">
        <v>4</v>
      </c>
      <c r="G5099">
        <v>18</v>
      </c>
      <c r="H5099">
        <v>0</v>
      </c>
      <c r="I5099">
        <v>0</v>
      </c>
      <c r="J5099">
        <v>96</v>
      </c>
      <c r="K5099">
        <v>0</v>
      </c>
      <c r="L5099">
        <v>0</v>
      </c>
      <c r="M5099">
        <v>0</v>
      </c>
      <c r="N5099">
        <v>0</v>
      </c>
    </row>
    <row r="5100" spans="1:14" x14ac:dyDescent="0.2">
      <c r="A5100" t="s">
        <v>10032</v>
      </c>
      <c r="B5100" t="s">
        <v>89</v>
      </c>
      <c r="C5100" t="s">
        <v>142</v>
      </c>
      <c r="D5100" t="s">
        <v>4941</v>
      </c>
      <c r="E5100">
        <v>96</v>
      </c>
      <c r="F5100">
        <v>16</v>
      </c>
      <c r="G5100">
        <v>77</v>
      </c>
      <c r="H5100">
        <v>3</v>
      </c>
      <c r="I5100">
        <v>0</v>
      </c>
      <c r="J5100">
        <v>22</v>
      </c>
      <c r="K5100">
        <v>0</v>
      </c>
      <c r="L5100">
        <v>0</v>
      </c>
      <c r="M5100">
        <v>0</v>
      </c>
      <c r="N5100">
        <v>0</v>
      </c>
    </row>
    <row r="5101" spans="1:14" x14ac:dyDescent="0.2">
      <c r="A5101" t="s">
        <v>10033</v>
      </c>
      <c r="B5101" t="s">
        <v>89</v>
      </c>
      <c r="C5101" t="s">
        <v>142</v>
      </c>
      <c r="D5101" t="s">
        <v>4943</v>
      </c>
      <c r="E5101">
        <v>22</v>
      </c>
      <c r="F5101">
        <v>2</v>
      </c>
      <c r="G5101">
        <v>20</v>
      </c>
      <c r="H5101">
        <v>0</v>
      </c>
      <c r="I5101">
        <v>0</v>
      </c>
      <c r="J5101">
        <v>96</v>
      </c>
      <c r="K5101">
        <v>0</v>
      </c>
      <c r="L5101">
        <v>0</v>
      </c>
      <c r="M5101">
        <v>0</v>
      </c>
      <c r="N5101">
        <v>0</v>
      </c>
    </row>
    <row r="5102" spans="1:14" x14ac:dyDescent="0.2">
      <c r="A5102" t="s">
        <v>10034</v>
      </c>
      <c r="B5102" t="s">
        <v>89</v>
      </c>
      <c r="C5102" t="s">
        <v>142</v>
      </c>
      <c r="D5102" t="s">
        <v>4925</v>
      </c>
      <c r="E5102">
        <v>0</v>
      </c>
      <c r="F5102">
        <v>0</v>
      </c>
      <c r="G5102">
        <v>0</v>
      </c>
      <c r="H5102">
        <v>0</v>
      </c>
      <c r="I5102">
        <v>0</v>
      </c>
      <c r="J5102">
        <v>0</v>
      </c>
      <c r="K5102">
        <v>84</v>
      </c>
      <c r="L5102">
        <v>83</v>
      </c>
      <c r="M5102">
        <v>1</v>
      </c>
      <c r="N5102">
        <v>0</v>
      </c>
    </row>
    <row r="5103" spans="1:14" x14ac:dyDescent="0.2">
      <c r="A5103" t="s">
        <v>10035</v>
      </c>
      <c r="B5103" t="s">
        <v>89</v>
      </c>
      <c r="C5103" t="s">
        <v>142</v>
      </c>
      <c r="D5103" t="s">
        <v>4927</v>
      </c>
      <c r="E5103">
        <v>0</v>
      </c>
      <c r="F5103">
        <v>0</v>
      </c>
      <c r="G5103">
        <v>0</v>
      </c>
      <c r="H5103">
        <v>0</v>
      </c>
      <c r="I5103">
        <v>0</v>
      </c>
      <c r="J5103">
        <v>0</v>
      </c>
      <c r="K5103">
        <v>71</v>
      </c>
      <c r="L5103">
        <v>71</v>
      </c>
      <c r="M5103">
        <v>0</v>
      </c>
      <c r="N5103">
        <v>0</v>
      </c>
    </row>
    <row r="5104" spans="1:14" x14ac:dyDescent="0.2">
      <c r="A5104" t="s">
        <v>10036</v>
      </c>
      <c r="B5104" t="s">
        <v>89</v>
      </c>
      <c r="C5104" t="s">
        <v>143</v>
      </c>
      <c r="D5104" t="s">
        <v>4929</v>
      </c>
      <c r="E5104">
        <v>61</v>
      </c>
      <c r="F5104">
        <v>9</v>
      </c>
      <c r="G5104">
        <v>51</v>
      </c>
      <c r="H5104">
        <v>1</v>
      </c>
      <c r="I5104">
        <v>0</v>
      </c>
      <c r="J5104">
        <v>10</v>
      </c>
      <c r="K5104">
        <v>0</v>
      </c>
      <c r="L5104">
        <v>0</v>
      </c>
      <c r="M5104">
        <v>0</v>
      </c>
      <c r="N5104">
        <v>0</v>
      </c>
    </row>
    <row r="5105" spans="1:14" x14ac:dyDescent="0.2">
      <c r="A5105" t="s">
        <v>10037</v>
      </c>
      <c r="B5105" t="s">
        <v>89</v>
      </c>
      <c r="C5105" t="s">
        <v>143</v>
      </c>
      <c r="D5105" t="s">
        <v>4931</v>
      </c>
      <c r="E5105">
        <v>71</v>
      </c>
      <c r="F5105">
        <v>11</v>
      </c>
      <c r="G5105">
        <v>59</v>
      </c>
      <c r="H5105">
        <v>1</v>
      </c>
      <c r="I5105">
        <v>0</v>
      </c>
      <c r="J5105">
        <v>0</v>
      </c>
      <c r="K5105">
        <v>0</v>
      </c>
      <c r="L5105">
        <v>0</v>
      </c>
      <c r="M5105">
        <v>0</v>
      </c>
      <c r="N5105">
        <v>0</v>
      </c>
    </row>
    <row r="5106" spans="1:14" x14ac:dyDescent="0.2">
      <c r="A5106" t="s">
        <v>10038</v>
      </c>
      <c r="B5106" t="s">
        <v>89</v>
      </c>
      <c r="C5106" t="s">
        <v>143</v>
      </c>
      <c r="D5106" t="s">
        <v>4933</v>
      </c>
      <c r="E5106">
        <v>10</v>
      </c>
      <c r="F5106">
        <v>2</v>
      </c>
      <c r="G5106">
        <v>8</v>
      </c>
      <c r="H5106">
        <v>0</v>
      </c>
      <c r="I5106">
        <v>0</v>
      </c>
      <c r="J5106">
        <v>61</v>
      </c>
      <c r="K5106">
        <v>0</v>
      </c>
      <c r="L5106">
        <v>0</v>
      </c>
      <c r="M5106">
        <v>0</v>
      </c>
      <c r="N5106">
        <v>0</v>
      </c>
    </row>
    <row r="5107" spans="1:14" x14ac:dyDescent="0.2">
      <c r="A5107" t="s">
        <v>10039</v>
      </c>
      <c r="B5107" t="s">
        <v>89</v>
      </c>
      <c r="C5107" t="s">
        <v>143</v>
      </c>
      <c r="D5107" t="s">
        <v>4935</v>
      </c>
      <c r="E5107">
        <v>71</v>
      </c>
      <c r="F5107">
        <v>11</v>
      </c>
      <c r="G5107">
        <v>59</v>
      </c>
      <c r="H5107">
        <v>1</v>
      </c>
      <c r="I5107">
        <v>0</v>
      </c>
      <c r="J5107">
        <v>0</v>
      </c>
      <c r="K5107">
        <v>0</v>
      </c>
      <c r="L5107">
        <v>0</v>
      </c>
      <c r="M5107">
        <v>0</v>
      </c>
      <c r="N5107">
        <v>0</v>
      </c>
    </row>
    <row r="5108" spans="1:14" x14ac:dyDescent="0.2">
      <c r="A5108" t="s">
        <v>10040</v>
      </c>
      <c r="B5108" t="s">
        <v>89</v>
      </c>
      <c r="C5108" t="s">
        <v>143</v>
      </c>
      <c r="D5108" t="s">
        <v>4937</v>
      </c>
      <c r="E5108">
        <v>61</v>
      </c>
      <c r="F5108">
        <v>9</v>
      </c>
      <c r="G5108">
        <v>51</v>
      </c>
      <c r="H5108">
        <v>1</v>
      </c>
      <c r="I5108">
        <v>0</v>
      </c>
      <c r="J5108">
        <v>10</v>
      </c>
      <c r="K5108">
        <v>0</v>
      </c>
      <c r="L5108">
        <v>0</v>
      </c>
      <c r="M5108">
        <v>0</v>
      </c>
      <c r="N5108">
        <v>0</v>
      </c>
    </row>
    <row r="5109" spans="1:14" x14ac:dyDescent="0.2">
      <c r="A5109" t="s">
        <v>10041</v>
      </c>
      <c r="B5109" t="s">
        <v>89</v>
      </c>
      <c r="C5109" t="s">
        <v>143</v>
      </c>
      <c r="D5109" t="s">
        <v>4939</v>
      </c>
      <c r="E5109">
        <v>10</v>
      </c>
      <c r="F5109">
        <v>2</v>
      </c>
      <c r="G5109">
        <v>8</v>
      </c>
      <c r="H5109">
        <v>0</v>
      </c>
      <c r="I5109">
        <v>0</v>
      </c>
      <c r="J5109">
        <v>61</v>
      </c>
      <c r="K5109">
        <v>0</v>
      </c>
      <c r="L5109">
        <v>0</v>
      </c>
      <c r="M5109">
        <v>0</v>
      </c>
      <c r="N5109">
        <v>0</v>
      </c>
    </row>
    <row r="5110" spans="1:14" x14ac:dyDescent="0.2">
      <c r="A5110" t="s">
        <v>10042</v>
      </c>
      <c r="B5110" t="s">
        <v>89</v>
      </c>
      <c r="C5110" t="s">
        <v>143</v>
      </c>
      <c r="D5110" t="s">
        <v>4941</v>
      </c>
      <c r="E5110">
        <v>61</v>
      </c>
      <c r="F5110">
        <v>9</v>
      </c>
      <c r="G5110">
        <v>51</v>
      </c>
      <c r="H5110">
        <v>1</v>
      </c>
      <c r="I5110">
        <v>0</v>
      </c>
      <c r="J5110">
        <v>10</v>
      </c>
      <c r="K5110">
        <v>0</v>
      </c>
      <c r="L5110">
        <v>0</v>
      </c>
      <c r="M5110">
        <v>0</v>
      </c>
      <c r="N5110">
        <v>0</v>
      </c>
    </row>
    <row r="5111" spans="1:14" x14ac:dyDescent="0.2">
      <c r="A5111" t="s">
        <v>10043</v>
      </c>
      <c r="B5111" t="s">
        <v>89</v>
      </c>
      <c r="C5111" t="s">
        <v>143</v>
      </c>
      <c r="D5111" t="s">
        <v>4943</v>
      </c>
      <c r="E5111">
        <v>10</v>
      </c>
      <c r="F5111">
        <v>2</v>
      </c>
      <c r="G5111">
        <v>8</v>
      </c>
      <c r="H5111">
        <v>0</v>
      </c>
      <c r="I5111">
        <v>0</v>
      </c>
      <c r="J5111">
        <v>61</v>
      </c>
      <c r="K5111">
        <v>0</v>
      </c>
      <c r="L5111">
        <v>0</v>
      </c>
      <c r="M5111">
        <v>0</v>
      </c>
      <c r="N5111">
        <v>0</v>
      </c>
    </row>
    <row r="5112" spans="1:14" x14ac:dyDescent="0.2">
      <c r="A5112" t="s">
        <v>10044</v>
      </c>
      <c r="B5112" t="s">
        <v>89</v>
      </c>
      <c r="C5112" t="s">
        <v>143</v>
      </c>
      <c r="D5112" t="s">
        <v>4925</v>
      </c>
      <c r="E5112">
        <v>0</v>
      </c>
      <c r="F5112">
        <v>0</v>
      </c>
      <c r="G5112">
        <v>0</v>
      </c>
      <c r="H5112">
        <v>0</v>
      </c>
      <c r="I5112">
        <v>0</v>
      </c>
      <c r="J5112">
        <v>0</v>
      </c>
      <c r="K5112">
        <v>50</v>
      </c>
      <c r="L5112">
        <v>50</v>
      </c>
      <c r="M5112">
        <v>0</v>
      </c>
      <c r="N5112">
        <v>0</v>
      </c>
    </row>
    <row r="5113" spans="1:14" x14ac:dyDescent="0.2">
      <c r="A5113" t="s">
        <v>10045</v>
      </c>
      <c r="B5113" t="s">
        <v>89</v>
      </c>
      <c r="C5113" t="s">
        <v>143</v>
      </c>
      <c r="D5113" t="s">
        <v>4927</v>
      </c>
      <c r="E5113">
        <v>0</v>
      </c>
      <c r="F5113">
        <v>0</v>
      </c>
      <c r="G5113">
        <v>0</v>
      </c>
      <c r="H5113">
        <v>0</v>
      </c>
      <c r="I5113">
        <v>0</v>
      </c>
      <c r="J5113">
        <v>0</v>
      </c>
      <c r="K5113">
        <v>41</v>
      </c>
      <c r="L5113">
        <v>41</v>
      </c>
      <c r="M5113">
        <v>0</v>
      </c>
      <c r="N5113">
        <v>0</v>
      </c>
    </row>
    <row r="5114" spans="1:14" x14ac:dyDescent="0.2">
      <c r="A5114" t="s">
        <v>10046</v>
      </c>
      <c r="B5114" t="s">
        <v>89</v>
      </c>
      <c r="C5114" t="s">
        <v>144</v>
      </c>
      <c r="D5114" t="s">
        <v>4929</v>
      </c>
      <c r="E5114">
        <v>72</v>
      </c>
      <c r="F5114">
        <v>23</v>
      </c>
      <c r="G5114">
        <v>48</v>
      </c>
      <c r="H5114">
        <v>1</v>
      </c>
      <c r="I5114">
        <v>0</v>
      </c>
      <c r="J5114">
        <v>15</v>
      </c>
      <c r="K5114">
        <v>0</v>
      </c>
      <c r="L5114">
        <v>0</v>
      </c>
      <c r="M5114">
        <v>0</v>
      </c>
      <c r="N5114">
        <v>0</v>
      </c>
    </row>
    <row r="5115" spans="1:14" x14ac:dyDescent="0.2">
      <c r="A5115" t="s">
        <v>10047</v>
      </c>
      <c r="B5115" t="s">
        <v>89</v>
      </c>
      <c r="C5115" t="s">
        <v>144</v>
      </c>
      <c r="D5115" t="s">
        <v>4931</v>
      </c>
      <c r="E5115">
        <v>87</v>
      </c>
      <c r="F5115">
        <v>23</v>
      </c>
      <c r="G5115">
        <v>63</v>
      </c>
      <c r="H5115">
        <v>1</v>
      </c>
      <c r="I5115">
        <v>0</v>
      </c>
      <c r="J5115">
        <v>0</v>
      </c>
      <c r="K5115">
        <v>0</v>
      </c>
      <c r="L5115">
        <v>0</v>
      </c>
      <c r="M5115">
        <v>0</v>
      </c>
      <c r="N5115">
        <v>0</v>
      </c>
    </row>
    <row r="5116" spans="1:14" x14ac:dyDescent="0.2">
      <c r="A5116" t="s">
        <v>10048</v>
      </c>
      <c r="B5116" t="s">
        <v>89</v>
      </c>
      <c r="C5116" t="s">
        <v>144</v>
      </c>
      <c r="D5116" t="s">
        <v>4933</v>
      </c>
      <c r="E5116">
        <v>14</v>
      </c>
      <c r="F5116">
        <v>3</v>
      </c>
      <c r="G5116">
        <v>11</v>
      </c>
      <c r="H5116">
        <v>0</v>
      </c>
      <c r="I5116">
        <v>0</v>
      </c>
      <c r="J5116">
        <v>73</v>
      </c>
      <c r="K5116">
        <v>0</v>
      </c>
      <c r="L5116">
        <v>0</v>
      </c>
      <c r="M5116">
        <v>0</v>
      </c>
      <c r="N5116">
        <v>0</v>
      </c>
    </row>
    <row r="5117" spans="1:14" x14ac:dyDescent="0.2">
      <c r="A5117" t="s">
        <v>10049</v>
      </c>
      <c r="B5117" t="s">
        <v>89</v>
      </c>
      <c r="C5117" t="s">
        <v>144</v>
      </c>
      <c r="D5117" t="s">
        <v>4935</v>
      </c>
      <c r="E5117">
        <v>87</v>
      </c>
      <c r="F5117">
        <v>23</v>
      </c>
      <c r="G5117">
        <v>63</v>
      </c>
      <c r="H5117">
        <v>1</v>
      </c>
      <c r="I5117">
        <v>0</v>
      </c>
      <c r="J5117">
        <v>0</v>
      </c>
      <c r="K5117">
        <v>0</v>
      </c>
      <c r="L5117">
        <v>0</v>
      </c>
      <c r="M5117">
        <v>0</v>
      </c>
      <c r="N5117">
        <v>0</v>
      </c>
    </row>
    <row r="5118" spans="1:14" x14ac:dyDescent="0.2">
      <c r="A5118" t="s">
        <v>10050</v>
      </c>
      <c r="B5118" t="s">
        <v>89</v>
      </c>
      <c r="C5118" t="s">
        <v>144</v>
      </c>
      <c r="D5118" t="s">
        <v>4937</v>
      </c>
      <c r="E5118">
        <v>72</v>
      </c>
      <c r="F5118">
        <v>21</v>
      </c>
      <c r="G5118">
        <v>50</v>
      </c>
      <c r="H5118">
        <v>1</v>
      </c>
      <c r="I5118">
        <v>0</v>
      </c>
      <c r="J5118">
        <v>15</v>
      </c>
      <c r="K5118">
        <v>0</v>
      </c>
      <c r="L5118">
        <v>0</v>
      </c>
      <c r="M5118">
        <v>0</v>
      </c>
      <c r="N5118">
        <v>0</v>
      </c>
    </row>
    <row r="5119" spans="1:14" x14ac:dyDescent="0.2">
      <c r="A5119" t="s">
        <v>10051</v>
      </c>
      <c r="B5119" t="s">
        <v>89</v>
      </c>
      <c r="C5119" t="s">
        <v>144</v>
      </c>
      <c r="D5119" t="s">
        <v>4939</v>
      </c>
      <c r="E5119">
        <v>15</v>
      </c>
      <c r="F5119">
        <v>3</v>
      </c>
      <c r="G5119">
        <v>12</v>
      </c>
      <c r="H5119">
        <v>0</v>
      </c>
      <c r="I5119">
        <v>0</v>
      </c>
      <c r="J5119">
        <v>72</v>
      </c>
      <c r="K5119">
        <v>0</v>
      </c>
      <c r="L5119">
        <v>0</v>
      </c>
      <c r="M5119">
        <v>0</v>
      </c>
      <c r="N5119">
        <v>0</v>
      </c>
    </row>
    <row r="5120" spans="1:14" x14ac:dyDescent="0.2">
      <c r="A5120" t="s">
        <v>10052</v>
      </c>
      <c r="B5120" t="s">
        <v>89</v>
      </c>
      <c r="C5120" t="s">
        <v>144</v>
      </c>
      <c r="D5120" t="s">
        <v>4941</v>
      </c>
      <c r="E5120">
        <v>72</v>
      </c>
      <c r="F5120">
        <v>20</v>
      </c>
      <c r="G5120">
        <v>51</v>
      </c>
      <c r="H5120">
        <v>1</v>
      </c>
      <c r="I5120">
        <v>0</v>
      </c>
      <c r="J5120">
        <v>15</v>
      </c>
      <c r="K5120">
        <v>0</v>
      </c>
      <c r="L5120">
        <v>0</v>
      </c>
      <c r="M5120">
        <v>0</v>
      </c>
      <c r="N5120">
        <v>0</v>
      </c>
    </row>
    <row r="5121" spans="1:14" x14ac:dyDescent="0.2">
      <c r="A5121" t="s">
        <v>10053</v>
      </c>
      <c r="B5121" t="s">
        <v>89</v>
      </c>
      <c r="C5121" t="s">
        <v>144</v>
      </c>
      <c r="D5121" t="s">
        <v>4943</v>
      </c>
      <c r="E5121">
        <v>15</v>
      </c>
      <c r="F5121">
        <v>3</v>
      </c>
      <c r="G5121">
        <v>12</v>
      </c>
      <c r="H5121">
        <v>0</v>
      </c>
      <c r="I5121">
        <v>0</v>
      </c>
      <c r="J5121">
        <v>72</v>
      </c>
      <c r="K5121">
        <v>0</v>
      </c>
      <c r="L5121">
        <v>0</v>
      </c>
      <c r="M5121">
        <v>0</v>
      </c>
      <c r="N5121">
        <v>0</v>
      </c>
    </row>
    <row r="5122" spans="1:14" x14ac:dyDescent="0.2">
      <c r="A5122" t="s">
        <v>10054</v>
      </c>
      <c r="B5122" t="s">
        <v>89</v>
      </c>
      <c r="C5122" t="s">
        <v>144</v>
      </c>
      <c r="D5122" t="s">
        <v>4925</v>
      </c>
      <c r="E5122">
        <v>0</v>
      </c>
      <c r="F5122">
        <v>0</v>
      </c>
      <c r="G5122">
        <v>0</v>
      </c>
      <c r="H5122">
        <v>0</v>
      </c>
      <c r="I5122">
        <v>0</v>
      </c>
      <c r="J5122">
        <v>0</v>
      </c>
      <c r="K5122">
        <v>76</v>
      </c>
      <c r="L5122">
        <v>76</v>
      </c>
      <c r="M5122">
        <v>0</v>
      </c>
      <c r="N5122">
        <v>0</v>
      </c>
    </row>
    <row r="5123" spans="1:14" x14ac:dyDescent="0.2">
      <c r="A5123" t="s">
        <v>10055</v>
      </c>
      <c r="B5123" t="s">
        <v>89</v>
      </c>
      <c r="C5123" t="s">
        <v>144</v>
      </c>
      <c r="D5123" t="s">
        <v>4927</v>
      </c>
      <c r="E5123">
        <v>0</v>
      </c>
      <c r="F5123">
        <v>0</v>
      </c>
      <c r="G5123">
        <v>0</v>
      </c>
      <c r="H5123">
        <v>0</v>
      </c>
      <c r="I5123">
        <v>0</v>
      </c>
      <c r="J5123">
        <v>0</v>
      </c>
      <c r="K5123">
        <v>59</v>
      </c>
      <c r="L5123">
        <v>59</v>
      </c>
      <c r="M5123">
        <v>0</v>
      </c>
      <c r="N5123">
        <v>0</v>
      </c>
    </row>
    <row r="5124" spans="1:14" x14ac:dyDescent="0.2">
      <c r="A5124" t="s">
        <v>10056</v>
      </c>
      <c r="B5124" t="s">
        <v>89</v>
      </c>
      <c r="C5124" t="s">
        <v>145</v>
      </c>
      <c r="D5124" t="s">
        <v>4929</v>
      </c>
      <c r="E5124">
        <v>83</v>
      </c>
      <c r="F5124">
        <v>14</v>
      </c>
      <c r="G5124">
        <v>65</v>
      </c>
      <c r="H5124">
        <v>2</v>
      </c>
      <c r="I5124">
        <v>2</v>
      </c>
      <c r="J5124">
        <v>26</v>
      </c>
      <c r="K5124">
        <v>0</v>
      </c>
      <c r="L5124">
        <v>0</v>
      </c>
      <c r="M5124">
        <v>0</v>
      </c>
      <c r="N5124">
        <v>0</v>
      </c>
    </row>
    <row r="5125" spans="1:14" x14ac:dyDescent="0.2">
      <c r="A5125" t="s">
        <v>10057</v>
      </c>
      <c r="B5125" t="s">
        <v>89</v>
      </c>
      <c r="C5125" t="s">
        <v>145</v>
      </c>
      <c r="D5125" t="s">
        <v>4931</v>
      </c>
      <c r="E5125">
        <v>109</v>
      </c>
      <c r="F5125">
        <v>13</v>
      </c>
      <c r="G5125">
        <v>92</v>
      </c>
      <c r="H5125">
        <v>2</v>
      </c>
      <c r="I5125">
        <v>2</v>
      </c>
      <c r="J5125">
        <v>0</v>
      </c>
      <c r="K5125">
        <v>0</v>
      </c>
      <c r="L5125">
        <v>0</v>
      </c>
      <c r="M5125">
        <v>0</v>
      </c>
      <c r="N5125">
        <v>0</v>
      </c>
    </row>
    <row r="5126" spans="1:14" x14ac:dyDescent="0.2">
      <c r="A5126" t="s">
        <v>10058</v>
      </c>
      <c r="B5126" t="s">
        <v>89</v>
      </c>
      <c r="C5126" t="s">
        <v>145</v>
      </c>
      <c r="D5126" t="s">
        <v>4933</v>
      </c>
      <c r="E5126">
        <v>26</v>
      </c>
      <c r="F5126">
        <v>4</v>
      </c>
      <c r="G5126">
        <v>22</v>
      </c>
      <c r="H5126">
        <v>0</v>
      </c>
      <c r="I5126">
        <v>0</v>
      </c>
      <c r="J5126">
        <v>83</v>
      </c>
      <c r="K5126">
        <v>0</v>
      </c>
      <c r="L5126">
        <v>0</v>
      </c>
      <c r="M5126">
        <v>0</v>
      </c>
      <c r="N5126">
        <v>0</v>
      </c>
    </row>
    <row r="5127" spans="1:14" x14ac:dyDescent="0.2">
      <c r="A5127" t="s">
        <v>10059</v>
      </c>
      <c r="B5127" t="s">
        <v>89</v>
      </c>
      <c r="C5127" t="s">
        <v>145</v>
      </c>
      <c r="D5127" t="s">
        <v>4935</v>
      </c>
      <c r="E5127">
        <v>109</v>
      </c>
      <c r="F5127">
        <v>13</v>
      </c>
      <c r="G5127">
        <v>92</v>
      </c>
      <c r="H5127">
        <v>2</v>
      </c>
      <c r="I5127">
        <v>2</v>
      </c>
      <c r="J5127">
        <v>0</v>
      </c>
      <c r="K5127">
        <v>0</v>
      </c>
      <c r="L5127">
        <v>0</v>
      </c>
      <c r="M5127">
        <v>0</v>
      </c>
      <c r="N5127">
        <v>0</v>
      </c>
    </row>
    <row r="5128" spans="1:14" x14ac:dyDescent="0.2">
      <c r="A5128" t="s">
        <v>10060</v>
      </c>
      <c r="B5128" t="s">
        <v>89</v>
      </c>
      <c r="C5128" t="s">
        <v>145</v>
      </c>
      <c r="D5128" t="s">
        <v>4937</v>
      </c>
      <c r="E5128">
        <v>83</v>
      </c>
      <c r="F5128">
        <v>12</v>
      </c>
      <c r="G5128">
        <v>67</v>
      </c>
      <c r="H5128">
        <v>2</v>
      </c>
      <c r="I5128">
        <v>2</v>
      </c>
      <c r="J5128">
        <v>26</v>
      </c>
      <c r="K5128">
        <v>0</v>
      </c>
      <c r="L5128">
        <v>0</v>
      </c>
      <c r="M5128">
        <v>0</v>
      </c>
      <c r="N5128">
        <v>0</v>
      </c>
    </row>
    <row r="5129" spans="1:14" x14ac:dyDescent="0.2">
      <c r="A5129" t="s">
        <v>10061</v>
      </c>
      <c r="B5129" t="s">
        <v>89</v>
      </c>
      <c r="C5129" t="s">
        <v>145</v>
      </c>
      <c r="D5129" t="s">
        <v>4939</v>
      </c>
      <c r="E5129">
        <v>26</v>
      </c>
      <c r="F5129">
        <v>7</v>
      </c>
      <c r="G5129">
        <v>19</v>
      </c>
      <c r="H5129">
        <v>0</v>
      </c>
      <c r="I5129">
        <v>0</v>
      </c>
      <c r="J5129">
        <v>83</v>
      </c>
      <c r="K5129">
        <v>0</v>
      </c>
      <c r="L5129">
        <v>0</v>
      </c>
      <c r="M5129">
        <v>0</v>
      </c>
      <c r="N5129">
        <v>0</v>
      </c>
    </row>
    <row r="5130" spans="1:14" x14ac:dyDescent="0.2">
      <c r="A5130" t="s">
        <v>10062</v>
      </c>
      <c r="B5130" t="s">
        <v>89</v>
      </c>
      <c r="C5130" t="s">
        <v>145</v>
      </c>
      <c r="D5130" t="s">
        <v>4941</v>
      </c>
      <c r="E5130">
        <v>83</v>
      </c>
      <c r="F5130">
        <v>9</v>
      </c>
      <c r="G5130">
        <v>70</v>
      </c>
      <c r="H5130">
        <v>2</v>
      </c>
      <c r="I5130">
        <v>2</v>
      </c>
      <c r="J5130">
        <v>26</v>
      </c>
      <c r="K5130">
        <v>0</v>
      </c>
      <c r="L5130">
        <v>0</v>
      </c>
      <c r="M5130">
        <v>0</v>
      </c>
      <c r="N5130">
        <v>0</v>
      </c>
    </row>
    <row r="5131" spans="1:14" x14ac:dyDescent="0.2">
      <c r="A5131" t="s">
        <v>10063</v>
      </c>
      <c r="B5131" t="s">
        <v>89</v>
      </c>
      <c r="C5131" t="s">
        <v>145</v>
      </c>
      <c r="D5131" t="s">
        <v>4943</v>
      </c>
      <c r="E5131">
        <v>26</v>
      </c>
      <c r="F5131">
        <v>4</v>
      </c>
      <c r="G5131">
        <v>22</v>
      </c>
      <c r="H5131">
        <v>0</v>
      </c>
      <c r="I5131">
        <v>0</v>
      </c>
      <c r="J5131">
        <v>83</v>
      </c>
      <c r="K5131">
        <v>0</v>
      </c>
      <c r="L5131">
        <v>0</v>
      </c>
      <c r="M5131">
        <v>0</v>
      </c>
      <c r="N5131">
        <v>0</v>
      </c>
    </row>
    <row r="5132" spans="1:14" x14ac:dyDescent="0.2">
      <c r="A5132" t="s">
        <v>10064</v>
      </c>
      <c r="B5132" t="s">
        <v>89</v>
      </c>
      <c r="C5132" t="s">
        <v>145</v>
      </c>
      <c r="D5132" t="s">
        <v>4925</v>
      </c>
      <c r="E5132">
        <v>0</v>
      </c>
      <c r="F5132">
        <v>0</v>
      </c>
      <c r="G5132">
        <v>0</v>
      </c>
      <c r="H5132">
        <v>0</v>
      </c>
      <c r="I5132">
        <v>0</v>
      </c>
      <c r="J5132">
        <v>0</v>
      </c>
      <c r="K5132">
        <v>71</v>
      </c>
      <c r="L5132">
        <v>70</v>
      </c>
      <c r="M5132">
        <v>1</v>
      </c>
      <c r="N5132">
        <v>0</v>
      </c>
    </row>
    <row r="5133" spans="1:14" x14ac:dyDescent="0.2">
      <c r="A5133" t="s">
        <v>10065</v>
      </c>
      <c r="B5133" t="s">
        <v>89</v>
      </c>
      <c r="C5133" t="s">
        <v>145</v>
      </c>
      <c r="D5133" t="s">
        <v>4927</v>
      </c>
      <c r="E5133">
        <v>0</v>
      </c>
      <c r="F5133">
        <v>0</v>
      </c>
      <c r="G5133">
        <v>0</v>
      </c>
      <c r="H5133">
        <v>0</v>
      </c>
      <c r="I5133">
        <v>0</v>
      </c>
      <c r="J5133">
        <v>0</v>
      </c>
      <c r="K5133">
        <v>49</v>
      </c>
      <c r="L5133">
        <v>48</v>
      </c>
      <c r="M5133">
        <v>1</v>
      </c>
      <c r="N5133">
        <v>0</v>
      </c>
    </row>
    <row r="5134" spans="1:14" x14ac:dyDescent="0.2">
      <c r="A5134" t="s">
        <v>10066</v>
      </c>
      <c r="B5134" t="s">
        <v>89</v>
      </c>
      <c r="C5134" t="s">
        <v>146</v>
      </c>
      <c r="D5134" t="s">
        <v>4929</v>
      </c>
      <c r="E5134">
        <v>72</v>
      </c>
      <c r="F5134">
        <v>11</v>
      </c>
      <c r="G5134">
        <v>60</v>
      </c>
      <c r="H5134">
        <v>1</v>
      </c>
      <c r="I5134">
        <v>0</v>
      </c>
      <c r="J5134">
        <v>17</v>
      </c>
      <c r="K5134">
        <v>0</v>
      </c>
      <c r="L5134">
        <v>0</v>
      </c>
      <c r="M5134">
        <v>0</v>
      </c>
      <c r="N5134">
        <v>0</v>
      </c>
    </row>
    <row r="5135" spans="1:14" x14ac:dyDescent="0.2">
      <c r="A5135" t="s">
        <v>10067</v>
      </c>
      <c r="B5135" t="s">
        <v>89</v>
      </c>
      <c r="C5135" t="s">
        <v>146</v>
      </c>
      <c r="D5135" t="s">
        <v>4931</v>
      </c>
      <c r="E5135">
        <v>89</v>
      </c>
      <c r="F5135">
        <v>11</v>
      </c>
      <c r="G5135">
        <v>77</v>
      </c>
      <c r="H5135">
        <v>1</v>
      </c>
      <c r="I5135">
        <v>0</v>
      </c>
      <c r="J5135">
        <v>0</v>
      </c>
      <c r="K5135">
        <v>0</v>
      </c>
      <c r="L5135">
        <v>0</v>
      </c>
      <c r="M5135">
        <v>0</v>
      </c>
      <c r="N5135">
        <v>0</v>
      </c>
    </row>
    <row r="5136" spans="1:14" x14ac:dyDescent="0.2">
      <c r="A5136" t="s">
        <v>10068</v>
      </c>
      <c r="B5136" t="s">
        <v>89</v>
      </c>
      <c r="C5136" t="s">
        <v>146</v>
      </c>
      <c r="D5136" t="s">
        <v>4933</v>
      </c>
      <c r="E5136">
        <v>17</v>
      </c>
      <c r="F5136">
        <v>2</v>
      </c>
      <c r="G5136">
        <v>15</v>
      </c>
      <c r="H5136">
        <v>0</v>
      </c>
      <c r="I5136">
        <v>0</v>
      </c>
      <c r="J5136">
        <v>72</v>
      </c>
      <c r="K5136">
        <v>0</v>
      </c>
      <c r="L5136">
        <v>0</v>
      </c>
      <c r="M5136">
        <v>0</v>
      </c>
      <c r="N5136">
        <v>0</v>
      </c>
    </row>
    <row r="5137" spans="1:14" x14ac:dyDescent="0.2">
      <c r="A5137" t="s">
        <v>10069</v>
      </c>
      <c r="B5137" t="s">
        <v>89</v>
      </c>
      <c r="C5137" t="s">
        <v>146</v>
      </c>
      <c r="D5137" t="s">
        <v>4935</v>
      </c>
      <c r="E5137">
        <v>89</v>
      </c>
      <c r="F5137">
        <v>11</v>
      </c>
      <c r="G5137">
        <v>77</v>
      </c>
      <c r="H5137">
        <v>1</v>
      </c>
      <c r="I5137">
        <v>0</v>
      </c>
      <c r="J5137">
        <v>0</v>
      </c>
      <c r="K5137">
        <v>0</v>
      </c>
      <c r="L5137">
        <v>0</v>
      </c>
      <c r="M5137">
        <v>0</v>
      </c>
      <c r="N5137">
        <v>0</v>
      </c>
    </row>
    <row r="5138" spans="1:14" x14ac:dyDescent="0.2">
      <c r="A5138" t="s">
        <v>10070</v>
      </c>
      <c r="B5138" t="s">
        <v>89</v>
      </c>
      <c r="C5138" t="s">
        <v>146</v>
      </c>
      <c r="D5138" t="s">
        <v>4937</v>
      </c>
      <c r="E5138">
        <v>72</v>
      </c>
      <c r="F5138">
        <v>10</v>
      </c>
      <c r="G5138">
        <v>61</v>
      </c>
      <c r="H5138">
        <v>1</v>
      </c>
      <c r="I5138">
        <v>0</v>
      </c>
      <c r="J5138">
        <v>17</v>
      </c>
      <c r="K5138">
        <v>0</v>
      </c>
      <c r="L5138">
        <v>0</v>
      </c>
      <c r="M5138">
        <v>0</v>
      </c>
      <c r="N5138">
        <v>0</v>
      </c>
    </row>
    <row r="5139" spans="1:14" x14ac:dyDescent="0.2">
      <c r="A5139" t="s">
        <v>10071</v>
      </c>
      <c r="B5139" t="s">
        <v>89</v>
      </c>
      <c r="C5139" t="s">
        <v>146</v>
      </c>
      <c r="D5139" t="s">
        <v>4939</v>
      </c>
      <c r="E5139">
        <v>17</v>
      </c>
      <c r="F5139">
        <v>3</v>
      </c>
      <c r="G5139">
        <v>14</v>
      </c>
      <c r="H5139">
        <v>0</v>
      </c>
      <c r="I5139">
        <v>0</v>
      </c>
      <c r="J5139">
        <v>72</v>
      </c>
      <c r="K5139">
        <v>0</v>
      </c>
      <c r="L5139">
        <v>0</v>
      </c>
      <c r="M5139">
        <v>0</v>
      </c>
      <c r="N5139">
        <v>0</v>
      </c>
    </row>
    <row r="5140" spans="1:14" x14ac:dyDescent="0.2">
      <c r="A5140" t="s">
        <v>10072</v>
      </c>
      <c r="B5140" t="s">
        <v>89</v>
      </c>
      <c r="C5140" t="s">
        <v>146</v>
      </c>
      <c r="D5140" t="s">
        <v>4941</v>
      </c>
      <c r="E5140">
        <v>72</v>
      </c>
      <c r="F5140">
        <v>9</v>
      </c>
      <c r="G5140">
        <v>62</v>
      </c>
      <c r="H5140">
        <v>1</v>
      </c>
      <c r="I5140">
        <v>0</v>
      </c>
      <c r="J5140">
        <v>17</v>
      </c>
      <c r="K5140">
        <v>0</v>
      </c>
      <c r="L5140">
        <v>0</v>
      </c>
      <c r="M5140">
        <v>0</v>
      </c>
      <c r="N5140">
        <v>0</v>
      </c>
    </row>
    <row r="5141" spans="1:14" x14ac:dyDescent="0.2">
      <c r="A5141" t="s">
        <v>10073</v>
      </c>
      <c r="B5141" t="s">
        <v>89</v>
      </c>
      <c r="C5141" t="s">
        <v>146</v>
      </c>
      <c r="D5141" t="s">
        <v>4943</v>
      </c>
      <c r="E5141">
        <v>17</v>
      </c>
      <c r="F5141">
        <v>2</v>
      </c>
      <c r="G5141">
        <v>15</v>
      </c>
      <c r="H5141">
        <v>0</v>
      </c>
      <c r="I5141">
        <v>0</v>
      </c>
      <c r="J5141">
        <v>72</v>
      </c>
      <c r="K5141">
        <v>0</v>
      </c>
      <c r="L5141">
        <v>0</v>
      </c>
      <c r="M5141">
        <v>0</v>
      </c>
      <c r="N5141">
        <v>0</v>
      </c>
    </row>
    <row r="5142" spans="1:14" x14ac:dyDescent="0.2">
      <c r="A5142" t="s">
        <v>10074</v>
      </c>
      <c r="B5142" t="s">
        <v>89</v>
      </c>
      <c r="C5142" t="s">
        <v>146</v>
      </c>
      <c r="D5142" t="s">
        <v>4925</v>
      </c>
      <c r="E5142">
        <v>0</v>
      </c>
      <c r="F5142">
        <v>0</v>
      </c>
      <c r="G5142">
        <v>0</v>
      </c>
      <c r="H5142">
        <v>0</v>
      </c>
      <c r="I5142">
        <v>0</v>
      </c>
      <c r="J5142">
        <v>0</v>
      </c>
      <c r="K5142">
        <v>60</v>
      </c>
      <c r="L5142">
        <v>60</v>
      </c>
      <c r="M5142">
        <v>0</v>
      </c>
      <c r="N5142">
        <v>0</v>
      </c>
    </row>
    <row r="5143" spans="1:14" x14ac:dyDescent="0.2">
      <c r="A5143" t="s">
        <v>10075</v>
      </c>
      <c r="B5143" t="s">
        <v>89</v>
      </c>
      <c r="C5143" t="s">
        <v>146</v>
      </c>
      <c r="D5143" t="s">
        <v>4927</v>
      </c>
      <c r="E5143">
        <v>0</v>
      </c>
      <c r="F5143">
        <v>0</v>
      </c>
      <c r="G5143">
        <v>0</v>
      </c>
      <c r="H5143">
        <v>0</v>
      </c>
      <c r="I5143">
        <v>0</v>
      </c>
      <c r="J5143">
        <v>0</v>
      </c>
      <c r="K5143">
        <v>47</v>
      </c>
      <c r="L5143">
        <v>47</v>
      </c>
      <c r="M5143">
        <v>0</v>
      </c>
      <c r="N5143">
        <v>0</v>
      </c>
    </row>
    <row r="5144" spans="1:14" x14ac:dyDescent="0.2">
      <c r="A5144" t="s">
        <v>10076</v>
      </c>
      <c r="B5144" t="s">
        <v>89</v>
      </c>
      <c r="C5144" t="s">
        <v>147</v>
      </c>
      <c r="D5144" t="s">
        <v>4929</v>
      </c>
      <c r="E5144">
        <v>120</v>
      </c>
      <c r="F5144">
        <v>36</v>
      </c>
      <c r="G5144">
        <v>83</v>
      </c>
      <c r="H5144">
        <v>0</v>
      </c>
      <c r="I5144">
        <v>1</v>
      </c>
      <c r="J5144">
        <v>27</v>
      </c>
      <c r="K5144">
        <v>0</v>
      </c>
      <c r="L5144">
        <v>0</v>
      </c>
      <c r="M5144">
        <v>0</v>
      </c>
      <c r="N5144">
        <v>0</v>
      </c>
    </row>
    <row r="5145" spans="1:14" x14ac:dyDescent="0.2">
      <c r="A5145" t="s">
        <v>10077</v>
      </c>
      <c r="B5145" t="s">
        <v>89</v>
      </c>
      <c r="C5145" t="s">
        <v>147</v>
      </c>
      <c r="D5145" t="s">
        <v>4931</v>
      </c>
      <c r="E5145">
        <v>147</v>
      </c>
      <c r="F5145">
        <v>36</v>
      </c>
      <c r="G5145">
        <v>110</v>
      </c>
      <c r="H5145">
        <v>0</v>
      </c>
      <c r="I5145">
        <v>1</v>
      </c>
      <c r="J5145">
        <v>0</v>
      </c>
      <c r="K5145">
        <v>0</v>
      </c>
      <c r="L5145">
        <v>0</v>
      </c>
      <c r="M5145">
        <v>0</v>
      </c>
      <c r="N5145">
        <v>0</v>
      </c>
    </row>
    <row r="5146" spans="1:14" x14ac:dyDescent="0.2">
      <c r="A5146" t="s">
        <v>10078</v>
      </c>
      <c r="B5146" t="s">
        <v>89</v>
      </c>
      <c r="C5146" t="s">
        <v>147</v>
      </c>
      <c r="D5146" t="s">
        <v>4933</v>
      </c>
      <c r="E5146">
        <v>27</v>
      </c>
      <c r="F5146">
        <v>5</v>
      </c>
      <c r="G5146">
        <v>22</v>
      </c>
      <c r="H5146">
        <v>0</v>
      </c>
      <c r="I5146">
        <v>0</v>
      </c>
      <c r="J5146">
        <v>120</v>
      </c>
      <c r="K5146">
        <v>0</v>
      </c>
      <c r="L5146">
        <v>0</v>
      </c>
      <c r="M5146">
        <v>0</v>
      </c>
      <c r="N5146">
        <v>0</v>
      </c>
    </row>
    <row r="5147" spans="1:14" x14ac:dyDescent="0.2">
      <c r="A5147" t="s">
        <v>10079</v>
      </c>
      <c r="B5147" t="s">
        <v>89</v>
      </c>
      <c r="C5147" t="s">
        <v>147</v>
      </c>
      <c r="D5147" t="s">
        <v>4935</v>
      </c>
      <c r="E5147">
        <v>147</v>
      </c>
      <c r="F5147">
        <v>36</v>
      </c>
      <c r="G5147">
        <v>110</v>
      </c>
      <c r="H5147">
        <v>0</v>
      </c>
      <c r="I5147">
        <v>1</v>
      </c>
      <c r="J5147">
        <v>0</v>
      </c>
      <c r="K5147">
        <v>0</v>
      </c>
      <c r="L5147">
        <v>0</v>
      </c>
      <c r="M5147">
        <v>0</v>
      </c>
      <c r="N5147">
        <v>0</v>
      </c>
    </row>
    <row r="5148" spans="1:14" x14ac:dyDescent="0.2">
      <c r="A5148" t="s">
        <v>10080</v>
      </c>
      <c r="B5148" t="s">
        <v>89</v>
      </c>
      <c r="C5148" t="s">
        <v>147</v>
      </c>
      <c r="D5148" t="s">
        <v>4937</v>
      </c>
      <c r="E5148">
        <v>120</v>
      </c>
      <c r="F5148">
        <v>34</v>
      </c>
      <c r="G5148">
        <v>85</v>
      </c>
      <c r="H5148">
        <v>0</v>
      </c>
      <c r="I5148">
        <v>1</v>
      </c>
      <c r="J5148">
        <v>27</v>
      </c>
      <c r="K5148">
        <v>0</v>
      </c>
      <c r="L5148">
        <v>0</v>
      </c>
      <c r="M5148">
        <v>0</v>
      </c>
      <c r="N5148">
        <v>0</v>
      </c>
    </row>
    <row r="5149" spans="1:14" x14ac:dyDescent="0.2">
      <c r="A5149" t="s">
        <v>10081</v>
      </c>
      <c r="B5149" t="s">
        <v>89</v>
      </c>
      <c r="C5149" t="s">
        <v>147</v>
      </c>
      <c r="D5149" t="s">
        <v>4939</v>
      </c>
      <c r="E5149">
        <v>27</v>
      </c>
      <c r="F5149">
        <v>7</v>
      </c>
      <c r="G5149">
        <v>20</v>
      </c>
      <c r="H5149">
        <v>0</v>
      </c>
      <c r="I5149">
        <v>0</v>
      </c>
      <c r="J5149">
        <v>120</v>
      </c>
      <c r="K5149">
        <v>0</v>
      </c>
      <c r="L5149">
        <v>0</v>
      </c>
      <c r="M5149">
        <v>0</v>
      </c>
      <c r="N5149">
        <v>0</v>
      </c>
    </row>
    <row r="5150" spans="1:14" x14ac:dyDescent="0.2">
      <c r="A5150" t="s">
        <v>10082</v>
      </c>
      <c r="B5150" t="s">
        <v>89</v>
      </c>
      <c r="C5150" t="s">
        <v>147</v>
      </c>
      <c r="D5150" t="s">
        <v>4941</v>
      </c>
      <c r="E5150">
        <v>120</v>
      </c>
      <c r="F5150">
        <v>32</v>
      </c>
      <c r="G5150">
        <v>87</v>
      </c>
      <c r="H5150">
        <v>0</v>
      </c>
      <c r="I5150">
        <v>1</v>
      </c>
      <c r="J5150">
        <v>27</v>
      </c>
      <c r="K5150">
        <v>0</v>
      </c>
      <c r="L5150">
        <v>0</v>
      </c>
      <c r="M5150">
        <v>0</v>
      </c>
      <c r="N5150">
        <v>0</v>
      </c>
    </row>
    <row r="5151" spans="1:14" x14ac:dyDescent="0.2">
      <c r="A5151" t="s">
        <v>10083</v>
      </c>
      <c r="B5151" t="s">
        <v>89</v>
      </c>
      <c r="C5151" t="s">
        <v>147</v>
      </c>
      <c r="D5151" t="s">
        <v>4943</v>
      </c>
      <c r="E5151">
        <v>27</v>
      </c>
      <c r="F5151">
        <v>5</v>
      </c>
      <c r="G5151">
        <v>22</v>
      </c>
      <c r="H5151">
        <v>0</v>
      </c>
      <c r="I5151">
        <v>0</v>
      </c>
      <c r="J5151">
        <v>120</v>
      </c>
      <c r="K5151">
        <v>0</v>
      </c>
      <c r="L5151">
        <v>0</v>
      </c>
      <c r="M5151">
        <v>0</v>
      </c>
      <c r="N5151">
        <v>0</v>
      </c>
    </row>
    <row r="5152" spans="1:14" x14ac:dyDescent="0.2">
      <c r="A5152" t="s">
        <v>10084</v>
      </c>
      <c r="B5152" t="s">
        <v>89</v>
      </c>
      <c r="C5152" t="s">
        <v>147</v>
      </c>
      <c r="D5152" t="s">
        <v>4925</v>
      </c>
      <c r="E5152">
        <v>0</v>
      </c>
      <c r="F5152">
        <v>0</v>
      </c>
      <c r="G5152">
        <v>0</v>
      </c>
      <c r="H5152">
        <v>0</v>
      </c>
      <c r="I5152">
        <v>0</v>
      </c>
      <c r="J5152">
        <v>0</v>
      </c>
      <c r="K5152">
        <v>99</v>
      </c>
      <c r="L5152">
        <v>98</v>
      </c>
      <c r="M5152">
        <v>1</v>
      </c>
      <c r="N5152">
        <v>0</v>
      </c>
    </row>
    <row r="5153" spans="1:14" x14ac:dyDescent="0.2">
      <c r="A5153" t="s">
        <v>10085</v>
      </c>
      <c r="B5153" t="s">
        <v>89</v>
      </c>
      <c r="C5153" t="s">
        <v>147</v>
      </c>
      <c r="D5153" t="s">
        <v>4927</v>
      </c>
      <c r="E5153">
        <v>0</v>
      </c>
      <c r="F5153">
        <v>0</v>
      </c>
      <c r="G5153">
        <v>0</v>
      </c>
      <c r="H5153">
        <v>0</v>
      </c>
      <c r="I5153">
        <v>0</v>
      </c>
      <c r="J5153">
        <v>0</v>
      </c>
      <c r="K5153">
        <v>82</v>
      </c>
      <c r="L5153">
        <v>82</v>
      </c>
      <c r="M5153">
        <v>0</v>
      </c>
      <c r="N5153">
        <v>0</v>
      </c>
    </row>
    <row r="5154" spans="1:14" x14ac:dyDescent="0.2">
      <c r="A5154" t="s">
        <v>10086</v>
      </c>
      <c r="B5154" t="s">
        <v>89</v>
      </c>
      <c r="C5154" t="s">
        <v>148</v>
      </c>
      <c r="D5154" t="s">
        <v>4929</v>
      </c>
      <c r="E5154">
        <v>72</v>
      </c>
      <c r="F5154">
        <v>9</v>
      </c>
      <c r="G5154">
        <v>61</v>
      </c>
      <c r="H5154">
        <v>2</v>
      </c>
      <c r="I5154">
        <v>0</v>
      </c>
      <c r="J5154">
        <v>24</v>
      </c>
      <c r="K5154">
        <v>0</v>
      </c>
      <c r="L5154">
        <v>0</v>
      </c>
      <c r="M5154">
        <v>0</v>
      </c>
      <c r="N5154">
        <v>0</v>
      </c>
    </row>
    <row r="5155" spans="1:14" x14ac:dyDescent="0.2">
      <c r="A5155" t="s">
        <v>10087</v>
      </c>
      <c r="B5155" t="s">
        <v>89</v>
      </c>
      <c r="C5155" t="s">
        <v>148</v>
      </c>
      <c r="D5155" t="s">
        <v>4931</v>
      </c>
      <c r="E5155">
        <v>96</v>
      </c>
      <c r="F5155">
        <v>14</v>
      </c>
      <c r="G5155">
        <v>80</v>
      </c>
      <c r="H5155">
        <v>2</v>
      </c>
      <c r="I5155">
        <v>0</v>
      </c>
      <c r="J5155">
        <v>0</v>
      </c>
      <c r="K5155">
        <v>0</v>
      </c>
      <c r="L5155">
        <v>0</v>
      </c>
      <c r="M5155">
        <v>0</v>
      </c>
      <c r="N5155">
        <v>0</v>
      </c>
    </row>
    <row r="5156" spans="1:14" x14ac:dyDescent="0.2">
      <c r="A5156" t="s">
        <v>10088</v>
      </c>
      <c r="B5156" t="s">
        <v>89</v>
      </c>
      <c r="C5156" t="s">
        <v>148</v>
      </c>
      <c r="D5156" t="s">
        <v>4933</v>
      </c>
      <c r="E5156">
        <v>24</v>
      </c>
      <c r="F5156">
        <v>5</v>
      </c>
      <c r="G5156">
        <v>19</v>
      </c>
      <c r="H5156">
        <v>0</v>
      </c>
      <c r="I5156">
        <v>0</v>
      </c>
      <c r="J5156">
        <v>72</v>
      </c>
      <c r="K5156">
        <v>0</v>
      </c>
      <c r="L5156">
        <v>0</v>
      </c>
      <c r="M5156">
        <v>0</v>
      </c>
      <c r="N5156">
        <v>0</v>
      </c>
    </row>
    <row r="5157" spans="1:14" x14ac:dyDescent="0.2">
      <c r="A5157" t="s">
        <v>10089</v>
      </c>
      <c r="B5157" t="s">
        <v>89</v>
      </c>
      <c r="C5157" t="s">
        <v>148</v>
      </c>
      <c r="D5157" t="s">
        <v>4935</v>
      </c>
      <c r="E5157">
        <v>96</v>
      </c>
      <c r="F5157">
        <v>13</v>
      </c>
      <c r="G5157">
        <v>81</v>
      </c>
      <c r="H5157">
        <v>2</v>
      </c>
      <c r="I5157">
        <v>0</v>
      </c>
      <c r="J5157">
        <v>0</v>
      </c>
      <c r="K5157">
        <v>0</v>
      </c>
      <c r="L5157">
        <v>0</v>
      </c>
      <c r="M5157">
        <v>0</v>
      </c>
      <c r="N5157">
        <v>0</v>
      </c>
    </row>
    <row r="5158" spans="1:14" x14ac:dyDescent="0.2">
      <c r="A5158" t="s">
        <v>10090</v>
      </c>
      <c r="B5158" t="s">
        <v>89</v>
      </c>
      <c r="C5158" t="s">
        <v>148</v>
      </c>
      <c r="D5158" t="s">
        <v>4937</v>
      </c>
      <c r="E5158">
        <v>72</v>
      </c>
      <c r="F5158">
        <v>8</v>
      </c>
      <c r="G5158">
        <v>62</v>
      </c>
      <c r="H5158">
        <v>2</v>
      </c>
      <c r="I5158">
        <v>0</v>
      </c>
      <c r="J5158">
        <v>24</v>
      </c>
      <c r="K5158">
        <v>0</v>
      </c>
      <c r="L5158">
        <v>0</v>
      </c>
      <c r="M5158">
        <v>0</v>
      </c>
      <c r="N5158">
        <v>0</v>
      </c>
    </row>
    <row r="5159" spans="1:14" x14ac:dyDescent="0.2">
      <c r="A5159" t="s">
        <v>10091</v>
      </c>
      <c r="B5159" t="s">
        <v>89</v>
      </c>
      <c r="C5159" t="s">
        <v>148</v>
      </c>
      <c r="D5159" t="s">
        <v>4939</v>
      </c>
      <c r="E5159">
        <v>24</v>
      </c>
      <c r="F5159">
        <v>7</v>
      </c>
      <c r="G5159">
        <v>17</v>
      </c>
      <c r="H5159">
        <v>0</v>
      </c>
      <c r="I5159">
        <v>0</v>
      </c>
      <c r="J5159">
        <v>72</v>
      </c>
      <c r="K5159">
        <v>0</v>
      </c>
      <c r="L5159">
        <v>0</v>
      </c>
      <c r="M5159">
        <v>0</v>
      </c>
      <c r="N5159">
        <v>0</v>
      </c>
    </row>
    <row r="5160" spans="1:14" x14ac:dyDescent="0.2">
      <c r="A5160" t="s">
        <v>10092</v>
      </c>
      <c r="B5160" t="s">
        <v>89</v>
      </c>
      <c r="C5160" t="s">
        <v>148</v>
      </c>
      <c r="D5160" t="s">
        <v>4941</v>
      </c>
      <c r="E5160">
        <v>72</v>
      </c>
      <c r="F5160">
        <v>8</v>
      </c>
      <c r="G5160">
        <v>62</v>
      </c>
      <c r="H5160">
        <v>2</v>
      </c>
      <c r="I5160">
        <v>0</v>
      </c>
      <c r="J5160">
        <v>24</v>
      </c>
      <c r="K5160">
        <v>0</v>
      </c>
      <c r="L5160">
        <v>0</v>
      </c>
      <c r="M5160">
        <v>0</v>
      </c>
      <c r="N5160">
        <v>0</v>
      </c>
    </row>
    <row r="5161" spans="1:14" x14ac:dyDescent="0.2">
      <c r="A5161" t="s">
        <v>10093</v>
      </c>
      <c r="B5161" t="s">
        <v>89</v>
      </c>
      <c r="C5161" t="s">
        <v>148</v>
      </c>
      <c r="D5161" t="s">
        <v>4943</v>
      </c>
      <c r="E5161">
        <v>24</v>
      </c>
      <c r="F5161">
        <v>5</v>
      </c>
      <c r="G5161">
        <v>19</v>
      </c>
      <c r="H5161">
        <v>0</v>
      </c>
      <c r="I5161">
        <v>0</v>
      </c>
      <c r="J5161">
        <v>72</v>
      </c>
      <c r="K5161">
        <v>0</v>
      </c>
      <c r="L5161">
        <v>0</v>
      </c>
      <c r="M5161">
        <v>0</v>
      </c>
      <c r="N5161">
        <v>0</v>
      </c>
    </row>
    <row r="5162" spans="1:14" x14ac:dyDescent="0.2">
      <c r="A5162" t="s">
        <v>10094</v>
      </c>
      <c r="B5162" t="s">
        <v>89</v>
      </c>
      <c r="C5162" t="s">
        <v>148</v>
      </c>
      <c r="D5162" t="s">
        <v>4925</v>
      </c>
      <c r="E5162">
        <v>0</v>
      </c>
      <c r="F5162">
        <v>0</v>
      </c>
      <c r="G5162">
        <v>0</v>
      </c>
      <c r="H5162">
        <v>0</v>
      </c>
      <c r="I5162">
        <v>0</v>
      </c>
      <c r="J5162">
        <v>0</v>
      </c>
      <c r="K5162">
        <v>54</v>
      </c>
      <c r="L5162">
        <v>54</v>
      </c>
      <c r="M5162">
        <v>0</v>
      </c>
      <c r="N5162">
        <v>0</v>
      </c>
    </row>
    <row r="5163" spans="1:14" x14ac:dyDescent="0.2">
      <c r="A5163" t="s">
        <v>10095</v>
      </c>
      <c r="B5163" t="s">
        <v>89</v>
      </c>
      <c r="C5163" t="s">
        <v>148</v>
      </c>
      <c r="D5163" t="s">
        <v>4927</v>
      </c>
      <c r="E5163">
        <v>0</v>
      </c>
      <c r="F5163">
        <v>0</v>
      </c>
      <c r="G5163">
        <v>0</v>
      </c>
      <c r="H5163">
        <v>0</v>
      </c>
      <c r="I5163">
        <v>0</v>
      </c>
      <c r="J5163">
        <v>0</v>
      </c>
      <c r="K5163">
        <v>37</v>
      </c>
      <c r="L5163">
        <v>37</v>
      </c>
      <c r="M5163">
        <v>0</v>
      </c>
      <c r="N5163">
        <v>0</v>
      </c>
    </row>
    <row r="5164" spans="1:14" x14ac:dyDescent="0.2">
      <c r="A5164" t="s">
        <v>10096</v>
      </c>
      <c r="B5164" t="s">
        <v>89</v>
      </c>
      <c r="C5164" t="s">
        <v>149</v>
      </c>
      <c r="D5164" t="s">
        <v>4929</v>
      </c>
      <c r="E5164">
        <v>414</v>
      </c>
      <c r="F5164">
        <v>94</v>
      </c>
      <c r="G5164">
        <v>311</v>
      </c>
      <c r="H5164">
        <v>8</v>
      </c>
      <c r="I5164">
        <v>1</v>
      </c>
      <c r="J5164">
        <v>105</v>
      </c>
      <c r="K5164">
        <v>0</v>
      </c>
      <c r="L5164">
        <v>0</v>
      </c>
      <c r="M5164">
        <v>0</v>
      </c>
      <c r="N5164">
        <v>0</v>
      </c>
    </row>
    <row r="5165" spans="1:14" x14ac:dyDescent="0.2">
      <c r="A5165" t="s">
        <v>10097</v>
      </c>
      <c r="B5165" t="s">
        <v>89</v>
      </c>
      <c r="C5165" t="s">
        <v>149</v>
      </c>
      <c r="D5165" t="s">
        <v>4931</v>
      </c>
      <c r="E5165">
        <v>519</v>
      </c>
      <c r="F5165">
        <v>105</v>
      </c>
      <c r="G5165">
        <v>401</v>
      </c>
      <c r="H5165">
        <v>10</v>
      </c>
      <c r="I5165">
        <v>3</v>
      </c>
      <c r="J5165">
        <v>0</v>
      </c>
      <c r="K5165">
        <v>0</v>
      </c>
      <c r="L5165">
        <v>0</v>
      </c>
      <c r="M5165">
        <v>0</v>
      </c>
      <c r="N5165">
        <v>0</v>
      </c>
    </row>
    <row r="5166" spans="1:14" x14ac:dyDescent="0.2">
      <c r="A5166" t="s">
        <v>10098</v>
      </c>
      <c r="B5166" t="s">
        <v>89</v>
      </c>
      <c r="C5166" t="s">
        <v>149</v>
      </c>
      <c r="D5166" t="s">
        <v>4933</v>
      </c>
      <c r="E5166">
        <v>104</v>
      </c>
      <c r="F5166">
        <v>18</v>
      </c>
      <c r="G5166">
        <v>86</v>
      </c>
      <c r="H5166">
        <v>0</v>
      </c>
      <c r="I5166">
        <v>0</v>
      </c>
      <c r="J5166">
        <v>415</v>
      </c>
      <c r="K5166">
        <v>0</v>
      </c>
      <c r="L5166">
        <v>0</v>
      </c>
      <c r="M5166">
        <v>0</v>
      </c>
      <c r="N5166">
        <v>0</v>
      </c>
    </row>
    <row r="5167" spans="1:14" x14ac:dyDescent="0.2">
      <c r="A5167" t="s">
        <v>10099</v>
      </c>
      <c r="B5167" t="s">
        <v>89</v>
      </c>
      <c r="C5167" t="s">
        <v>149</v>
      </c>
      <c r="D5167" t="s">
        <v>4935</v>
      </c>
      <c r="E5167">
        <v>519</v>
      </c>
      <c r="F5167">
        <v>105</v>
      </c>
      <c r="G5167">
        <v>401</v>
      </c>
      <c r="H5167">
        <v>10</v>
      </c>
      <c r="I5167">
        <v>3</v>
      </c>
      <c r="J5167">
        <v>0</v>
      </c>
      <c r="K5167">
        <v>0</v>
      </c>
      <c r="L5167">
        <v>0</v>
      </c>
      <c r="M5167">
        <v>0</v>
      </c>
      <c r="N5167">
        <v>0</v>
      </c>
    </row>
    <row r="5168" spans="1:14" x14ac:dyDescent="0.2">
      <c r="A5168" t="s">
        <v>10100</v>
      </c>
      <c r="B5168" t="s">
        <v>89</v>
      </c>
      <c r="C5168" t="s">
        <v>149</v>
      </c>
      <c r="D5168" t="s">
        <v>4937</v>
      </c>
      <c r="E5168">
        <v>414</v>
      </c>
      <c r="F5168">
        <v>94</v>
      </c>
      <c r="G5168">
        <v>310</v>
      </c>
      <c r="H5168">
        <v>7</v>
      </c>
      <c r="I5168">
        <v>3</v>
      </c>
      <c r="J5168">
        <v>105</v>
      </c>
      <c r="K5168">
        <v>0</v>
      </c>
      <c r="L5168">
        <v>0</v>
      </c>
      <c r="M5168">
        <v>0</v>
      </c>
      <c r="N5168">
        <v>0</v>
      </c>
    </row>
    <row r="5169" spans="1:14" x14ac:dyDescent="0.2">
      <c r="A5169" t="s">
        <v>10101</v>
      </c>
      <c r="B5169" t="s">
        <v>89</v>
      </c>
      <c r="C5169" t="s">
        <v>149</v>
      </c>
      <c r="D5169" t="s">
        <v>4939</v>
      </c>
      <c r="E5169">
        <v>105</v>
      </c>
      <c r="F5169">
        <v>22</v>
      </c>
      <c r="G5169">
        <v>83</v>
      </c>
      <c r="H5169">
        <v>0</v>
      </c>
      <c r="I5169">
        <v>0</v>
      </c>
      <c r="J5169">
        <v>414</v>
      </c>
      <c r="K5169">
        <v>0</v>
      </c>
      <c r="L5169">
        <v>0</v>
      </c>
      <c r="M5169">
        <v>0</v>
      </c>
      <c r="N5169">
        <v>0</v>
      </c>
    </row>
    <row r="5170" spans="1:14" x14ac:dyDescent="0.2">
      <c r="A5170" t="s">
        <v>10102</v>
      </c>
      <c r="B5170" t="s">
        <v>89</v>
      </c>
      <c r="C5170" t="s">
        <v>149</v>
      </c>
      <c r="D5170" t="s">
        <v>4941</v>
      </c>
      <c r="E5170">
        <v>414</v>
      </c>
      <c r="F5170">
        <v>89</v>
      </c>
      <c r="G5170">
        <v>316</v>
      </c>
      <c r="H5170">
        <v>8</v>
      </c>
      <c r="I5170">
        <v>1</v>
      </c>
      <c r="J5170">
        <v>105</v>
      </c>
      <c r="K5170">
        <v>0</v>
      </c>
      <c r="L5170">
        <v>0</v>
      </c>
      <c r="M5170">
        <v>0</v>
      </c>
      <c r="N5170">
        <v>0</v>
      </c>
    </row>
    <row r="5171" spans="1:14" x14ac:dyDescent="0.2">
      <c r="A5171" t="s">
        <v>10103</v>
      </c>
      <c r="B5171" t="s">
        <v>89</v>
      </c>
      <c r="C5171" t="s">
        <v>149</v>
      </c>
      <c r="D5171" t="s">
        <v>4943</v>
      </c>
      <c r="E5171">
        <v>105</v>
      </c>
      <c r="F5171">
        <v>18</v>
      </c>
      <c r="G5171">
        <v>87</v>
      </c>
      <c r="H5171">
        <v>0</v>
      </c>
      <c r="I5171">
        <v>0</v>
      </c>
      <c r="J5171">
        <v>414</v>
      </c>
      <c r="K5171">
        <v>0</v>
      </c>
      <c r="L5171">
        <v>0</v>
      </c>
      <c r="M5171">
        <v>0</v>
      </c>
      <c r="N5171">
        <v>0</v>
      </c>
    </row>
    <row r="5172" spans="1:14" x14ac:dyDescent="0.2">
      <c r="A5172" t="s">
        <v>10104</v>
      </c>
      <c r="B5172" t="s">
        <v>89</v>
      </c>
      <c r="C5172" t="s">
        <v>149</v>
      </c>
      <c r="D5172" t="s">
        <v>4925</v>
      </c>
      <c r="E5172">
        <v>0</v>
      </c>
      <c r="F5172">
        <v>0</v>
      </c>
      <c r="G5172">
        <v>0</v>
      </c>
      <c r="H5172">
        <v>0</v>
      </c>
      <c r="I5172">
        <v>0</v>
      </c>
      <c r="J5172">
        <v>0</v>
      </c>
      <c r="K5172">
        <v>314</v>
      </c>
      <c r="L5172">
        <v>310</v>
      </c>
      <c r="M5172">
        <v>4</v>
      </c>
      <c r="N5172">
        <v>0</v>
      </c>
    </row>
    <row r="5173" spans="1:14" x14ac:dyDescent="0.2">
      <c r="A5173" t="s">
        <v>10105</v>
      </c>
      <c r="B5173" t="s">
        <v>89</v>
      </c>
      <c r="C5173" t="s">
        <v>149</v>
      </c>
      <c r="D5173" t="s">
        <v>4927</v>
      </c>
      <c r="E5173">
        <v>0</v>
      </c>
      <c r="F5173">
        <v>0</v>
      </c>
      <c r="G5173">
        <v>0</v>
      </c>
      <c r="H5173">
        <v>0</v>
      </c>
      <c r="I5173">
        <v>0</v>
      </c>
      <c r="J5173">
        <v>0</v>
      </c>
      <c r="K5173">
        <v>247</v>
      </c>
      <c r="L5173">
        <v>245</v>
      </c>
      <c r="M5173">
        <v>2</v>
      </c>
      <c r="N5173">
        <v>0</v>
      </c>
    </row>
    <row r="5174" spans="1:14" x14ac:dyDescent="0.2">
      <c r="A5174" t="s">
        <v>10106</v>
      </c>
      <c r="B5174" t="s">
        <v>89</v>
      </c>
      <c r="C5174" t="s">
        <v>150</v>
      </c>
      <c r="D5174" t="s">
        <v>4929</v>
      </c>
      <c r="E5174">
        <v>39</v>
      </c>
      <c r="F5174">
        <v>5</v>
      </c>
      <c r="G5174">
        <v>31</v>
      </c>
      <c r="H5174">
        <v>3</v>
      </c>
      <c r="I5174">
        <v>0</v>
      </c>
      <c r="J5174">
        <v>6</v>
      </c>
      <c r="K5174">
        <v>0</v>
      </c>
      <c r="L5174">
        <v>0</v>
      </c>
      <c r="M5174">
        <v>0</v>
      </c>
      <c r="N5174">
        <v>0</v>
      </c>
    </row>
    <row r="5175" spans="1:14" x14ac:dyDescent="0.2">
      <c r="A5175" t="s">
        <v>10107</v>
      </c>
      <c r="B5175" t="s">
        <v>89</v>
      </c>
      <c r="C5175" t="s">
        <v>150</v>
      </c>
      <c r="D5175" t="s">
        <v>4931</v>
      </c>
      <c r="E5175">
        <v>45</v>
      </c>
      <c r="F5175">
        <v>5</v>
      </c>
      <c r="G5175">
        <v>37</v>
      </c>
      <c r="H5175">
        <v>3</v>
      </c>
      <c r="I5175">
        <v>0</v>
      </c>
      <c r="J5175">
        <v>0</v>
      </c>
      <c r="K5175">
        <v>0</v>
      </c>
      <c r="L5175">
        <v>0</v>
      </c>
      <c r="M5175">
        <v>0</v>
      </c>
      <c r="N5175">
        <v>0</v>
      </c>
    </row>
    <row r="5176" spans="1:14" x14ac:dyDescent="0.2">
      <c r="A5176" t="s">
        <v>10108</v>
      </c>
      <c r="B5176" t="s">
        <v>89</v>
      </c>
      <c r="C5176" t="s">
        <v>150</v>
      </c>
      <c r="D5176" t="s">
        <v>4933</v>
      </c>
      <c r="E5176">
        <v>5</v>
      </c>
      <c r="F5176">
        <v>0</v>
      </c>
      <c r="G5176">
        <v>5</v>
      </c>
      <c r="H5176">
        <v>0</v>
      </c>
      <c r="I5176">
        <v>0</v>
      </c>
      <c r="J5176">
        <v>40</v>
      </c>
      <c r="K5176">
        <v>0</v>
      </c>
      <c r="L5176">
        <v>0</v>
      </c>
      <c r="M5176">
        <v>0</v>
      </c>
      <c r="N5176">
        <v>0</v>
      </c>
    </row>
    <row r="5177" spans="1:14" x14ac:dyDescent="0.2">
      <c r="A5177" t="s">
        <v>10109</v>
      </c>
      <c r="B5177" t="s">
        <v>89</v>
      </c>
      <c r="C5177" t="s">
        <v>150</v>
      </c>
      <c r="D5177" t="s">
        <v>4935</v>
      </c>
      <c r="E5177">
        <v>45</v>
      </c>
      <c r="F5177">
        <v>5</v>
      </c>
      <c r="G5177">
        <v>37</v>
      </c>
      <c r="H5177">
        <v>3</v>
      </c>
      <c r="I5177">
        <v>0</v>
      </c>
      <c r="J5177">
        <v>0</v>
      </c>
      <c r="K5177">
        <v>0</v>
      </c>
      <c r="L5177">
        <v>0</v>
      </c>
      <c r="M5177">
        <v>0</v>
      </c>
      <c r="N5177">
        <v>0</v>
      </c>
    </row>
    <row r="5178" spans="1:14" x14ac:dyDescent="0.2">
      <c r="A5178" t="s">
        <v>10110</v>
      </c>
      <c r="B5178" t="s">
        <v>89</v>
      </c>
      <c r="C5178" t="s">
        <v>150</v>
      </c>
      <c r="D5178" t="s">
        <v>4937</v>
      </c>
      <c r="E5178">
        <v>39</v>
      </c>
      <c r="F5178">
        <v>6</v>
      </c>
      <c r="G5178">
        <v>30</v>
      </c>
      <c r="H5178">
        <v>3</v>
      </c>
      <c r="I5178">
        <v>0</v>
      </c>
      <c r="J5178">
        <v>6</v>
      </c>
      <c r="K5178">
        <v>0</v>
      </c>
      <c r="L5178">
        <v>0</v>
      </c>
      <c r="M5178">
        <v>0</v>
      </c>
      <c r="N5178">
        <v>0</v>
      </c>
    </row>
    <row r="5179" spans="1:14" x14ac:dyDescent="0.2">
      <c r="A5179" t="s">
        <v>10111</v>
      </c>
      <c r="B5179" t="s">
        <v>89</v>
      </c>
      <c r="C5179" t="s">
        <v>150</v>
      </c>
      <c r="D5179" t="s">
        <v>4939</v>
      </c>
      <c r="E5179">
        <v>6</v>
      </c>
      <c r="F5179">
        <v>0</v>
      </c>
      <c r="G5179">
        <v>6</v>
      </c>
      <c r="H5179">
        <v>0</v>
      </c>
      <c r="I5179">
        <v>0</v>
      </c>
      <c r="J5179">
        <v>39</v>
      </c>
      <c r="K5179">
        <v>0</v>
      </c>
      <c r="L5179">
        <v>0</v>
      </c>
      <c r="M5179">
        <v>0</v>
      </c>
      <c r="N5179">
        <v>0</v>
      </c>
    </row>
    <row r="5180" spans="1:14" x14ac:dyDescent="0.2">
      <c r="A5180" t="s">
        <v>10112</v>
      </c>
      <c r="B5180" t="s">
        <v>89</v>
      </c>
      <c r="C5180" t="s">
        <v>150</v>
      </c>
      <c r="D5180" t="s">
        <v>4941</v>
      </c>
      <c r="E5180">
        <v>39</v>
      </c>
      <c r="F5180">
        <v>5</v>
      </c>
      <c r="G5180">
        <v>31</v>
      </c>
      <c r="H5180">
        <v>3</v>
      </c>
      <c r="I5180">
        <v>0</v>
      </c>
      <c r="J5180">
        <v>6</v>
      </c>
      <c r="K5180">
        <v>0</v>
      </c>
      <c r="L5180">
        <v>0</v>
      </c>
      <c r="M5180">
        <v>0</v>
      </c>
      <c r="N5180">
        <v>0</v>
      </c>
    </row>
    <row r="5181" spans="1:14" x14ac:dyDescent="0.2">
      <c r="A5181" t="s">
        <v>10113</v>
      </c>
      <c r="B5181" t="s">
        <v>89</v>
      </c>
      <c r="C5181" t="s">
        <v>150</v>
      </c>
      <c r="D5181" t="s">
        <v>4943</v>
      </c>
      <c r="E5181">
        <v>6</v>
      </c>
      <c r="F5181">
        <v>0</v>
      </c>
      <c r="G5181">
        <v>6</v>
      </c>
      <c r="H5181">
        <v>0</v>
      </c>
      <c r="I5181">
        <v>0</v>
      </c>
      <c r="J5181">
        <v>39</v>
      </c>
      <c r="K5181">
        <v>0</v>
      </c>
      <c r="L5181">
        <v>0</v>
      </c>
      <c r="M5181">
        <v>0</v>
      </c>
      <c r="N5181">
        <v>0</v>
      </c>
    </row>
    <row r="5182" spans="1:14" x14ac:dyDescent="0.2">
      <c r="A5182" t="s">
        <v>10114</v>
      </c>
      <c r="B5182" t="s">
        <v>89</v>
      </c>
      <c r="C5182" t="s">
        <v>150</v>
      </c>
      <c r="D5182" t="s">
        <v>4925</v>
      </c>
      <c r="E5182">
        <v>0</v>
      </c>
      <c r="F5182">
        <v>0</v>
      </c>
      <c r="G5182">
        <v>0</v>
      </c>
      <c r="H5182">
        <v>0</v>
      </c>
      <c r="I5182">
        <v>0</v>
      </c>
      <c r="J5182">
        <v>0</v>
      </c>
      <c r="K5182">
        <v>32</v>
      </c>
      <c r="L5182">
        <v>31</v>
      </c>
      <c r="M5182">
        <v>1</v>
      </c>
      <c r="N5182">
        <v>0</v>
      </c>
    </row>
    <row r="5183" spans="1:14" x14ac:dyDescent="0.2">
      <c r="A5183" t="s">
        <v>10115</v>
      </c>
      <c r="B5183" t="s">
        <v>89</v>
      </c>
      <c r="C5183" t="s">
        <v>150</v>
      </c>
      <c r="D5183" t="s">
        <v>4927</v>
      </c>
      <c r="E5183">
        <v>0</v>
      </c>
      <c r="F5183">
        <v>0</v>
      </c>
      <c r="G5183">
        <v>0</v>
      </c>
      <c r="H5183">
        <v>0</v>
      </c>
      <c r="I5183">
        <v>0</v>
      </c>
      <c r="J5183">
        <v>0</v>
      </c>
      <c r="K5183">
        <v>25</v>
      </c>
      <c r="L5183">
        <v>24</v>
      </c>
      <c r="M5183">
        <v>1</v>
      </c>
      <c r="N5183">
        <v>0</v>
      </c>
    </row>
    <row r="5184" spans="1:14" x14ac:dyDescent="0.2">
      <c r="A5184" t="s">
        <v>10116</v>
      </c>
      <c r="B5184" t="s">
        <v>89</v>
      </c>
      <c r="C5184" t="s">
        <v>151</v>
      </c>
      <c r="D5184" t="s">
        <v>4929</v>
      </c>
      <c r="E5184">
        <v>184</v>
      </c>
      <c r="F5184">
        <v>34</v>
      </c>
      <c r="G5184">
        <v>143</v>
      </c>
      <c r="H5184">
        <v>6</v>
      </c>
      <c r="I5184">
        <v>1</v>
      </c>
      <c r="J5184">
        <v>46</v>
      </c>
      <c r="K5184">
        <v>0</v>
      </c>
      <c r="L5184">
        <v>0</v>
      </c>
      <c r="M5184">
        <v>0</v>
      </c>
      <c r="N5184">
        <v>0</v>
      </c>
    </row>
    <row r="5185" spans="1:14" x14ac:dyDescent="0.2">
      <c r="A5185" t="s">
        <v>10117</v>
      </c>
      <c r="B5185" t="s">
        <v>89</v>
      </c>
      <c r="C5185" t="s">
        <v>151</v>
      </c>
      <c r="D5185" t="s">
        <v>4931</v>
      </c>
      <c r="E5185">
        <v>230</v>
      </c>
      <c r="F5185">
        <v>22</v>
      </c>
      <c r="G5185">
        <v>201</v>
      </c>
      <c r="H5185">
        <v>6</v>
      </c>
      <c r="I5185">
        <v>1</v>
      </c>
      <c r="J5185">
        <v>0</v>
      </c>
      <c r="K5185">
        <v>0</v>
      </c>
      <c r="L5185">
        <v>0</v>
      </c>
      <c r="M5185">
        <v>0</v>
      </c>
      <c r="N5185">
        <v>0</v>
      </c>
    </row>
    <row r="5186" spans="1:14" x14ac:dyDescent="0.2">
      <c r="A5186" t="s">
        <v>10118</v>
      </c>
      <c r="B5186" t="s">
        <v>89</v>
      </c>
      <c r="C5186" t="s">
        <v>151</v>
      </c>
      <c r="D5186" t="s">
        <v>4933</v>
      </c>
      <c r="E5186">
        <v>46</v>
      </c>
      <c r="F5186">
        <v>4</v>
      </c>
      <c r="G5186">
        <v>42</v>
      </c>
      <c r="H5186">
        <v>0</v>
      </c>
      <c r="I5186">
        <v>0</v>
      </c>
      <c r="J5186">
        <v>184</v>
      </c>
      <c r="K5186">
        <v>0</v>
      </c>
      <c r="L5186">
        <v>0</v>
      </c>
      <c r="M5186">
        <v>0</v>
      </c>
      <c r="N5186">
        <v>0</v>
      </c>
    </row>
    <row r="5187" spans="1:14" x14ac:dyDescent="0.2">
      <c r="A5187" t="s">
        <v>10119</v>
      </c>
      <c r="B5187" t="s">
        <v>89</v>
      </c>
      <c r="C5187" t="s">
        <v>151</v>
      </c>
      <c r="D5187" t="s">
        <v>4935</v>
      </c>
      <c r="E5187">
        <v>230</v>
      </c>
      <c r="F5187">
        <v>22</v>
      </c>
      <c r="G5187">
        <v>201</v>
      </c>
      <c r="H5187">
        <v>6</v>
      </c>
      <c r="I5187">
        <v>1</v>
      </c>
      <c r="J5187">
        <v>0</v>
      </c>
      <c r="K5187">
        <v>0</v>
      </c>
      <c r="L5187">
        <v>0</v>
      </c>
      <c r="M5187">
        <v>0</v>
      </c>
      <c r="N5187">
        <v>0</v>
      </c>
    </row>
    <row r="5188" spans="1:14" x14ac:dyDescent="0.2">
      <c r="A5188" t="s">
        <v>10120</v>
      </c>
      <c r="B5188" t="s">
        <v>89</v>
      </c>
      <c r="C5188" t="s">
        <v>151</v>
      </c>
      <c r="D5188" t="s">
        <v>4937</v>
      </c>
      <c r="E5188">
        <v>184</v>
      </c>
      <c r="F5188">
        <v>29</v>
      </c>
      <c r="G5188">
        <v>148</v>
      </c>
      <c r="H5188">
        <v>6</v>
      </c>
      <c r="I5188">
        <v>1</v>
      </c>
      <c r="J5188">
        <v>46</v>
      </c>
      <c r="K5188">
        <v>0</v>
      </c>
      <c r="L5188">
        <v>0</v>
      </c>
      <c r="M5188">
        <v>0</v>
      </c>
      <c r="N5188">
        <v>0</v>
      </c>
    </row>
    <row r="5189" spans="1:14" x14ac:dyDescent="0.2">
      <c r="A5189" t="s">
        <v>10121</v>
      </c>
      <c r="B5189" t="s">
        <v>89</v>
      </c>
      <c r="C5189" t="s">
        <v>151</v>
      </c>
      <c r="D5189" t="s">
        <v>4939</v>
      </c>
      <c r="E5189">
        <v>46</v>
      </c>
      <c r="F5189">
        <v>10</v>
      </c>
      <c r="G5189">
        <v>36</v>
      </c>
      <c r="H5189">
        <v>0</v>
      </c>
      <c r="I5189">
        <v>0</v>
      </c>
      <c r="J5189">
        <v>184</v>
      </c>
      <c r="K5189">
        <v>0</v>
      </c>
      <c r="L5189">
        <v>0</v>
      </c>
      <c r="M5189">
        <v>0</v>
      </c>
      <c r="N5189">
        <v>0</v>
      </c>
    </row>
    <row r="5190" spans="1:14" x14ac:dyDescent="0.2">
      <c r="A5190" t="s">
        <v>10122</v>
      </c>
      <c r="B5190" t="s">
        <v>89</v>
      </c>
      <c r="C5190" t="s">
        <v>151</v>
      </c>
      <c r="D5190" t="s">
        <v>4941</v>
      </c>
      <c r="E5190">
        <v>184</v>
      </c>
      <c r="F5190">
        <v>18</v>
      </c>
      <c r="G5190">
        <v>159</v>
      </c>
      <c r="H5190">
        <v>6</v>
      </c>
      <c r="I5190">
        <v>1</v>
      </c>
      <c r="J5190">
        <v>46</v>
      </c>
      <c r="K5190">
        <v>0</v>
      </c>
      <c r="L5190">
        <v>0</v>
      </c>
      <c r="M5190">
        <v>0</v>
      </c>
      <c r="N5190">
        <v>0</v>
      </c>
    </row>
    <row r="5191" spans="1:14" x14ac:dyDescent="0.2">
      <c r="A5191" t="s">
        <v>10123</v>
      </c>
      <c r="B5191" t="s">
        <v>89</v>
      </c>
      <c r="C5191" t="s">
        <v>151</v>
      </c>
      <c r="D5191" t="s">
        <v>4943</v>
      </c>
      <c r="E5191">
        <v>46</v>
      </c>
      <c r="F5191">
        <v>4</v>
      </c>
      <c r="G5191">
        <v>42</v>
      </c>
      <c r="H5191">
        <v>0</v>
      </c>
      <c r="I5191">
        <v>0</v>
      </c>
      <c r="J5191">
        <v>184</v>
      </c>
      <c r="K5191">
        <v>0</v>
      </c>
      <c r="L5191">
        <v>0</v>
      </c>
      <c r="M5191">
        <v>0</v>
      </c>
      <c r="N5191">
        <v>0</v>
      </c>
    </row>
    <row r="5192" spans="1:14" x14ac:dyDescent="0.2">
      <c r="A5192" t="s">
        <v>10124</v>
      </c>
      <c r="B5192" t="s">
        <v>89</v>
      </c>
      <c r="C5192" t="s">
        <v>151</v>
      </c>
      <c r="D5192" t="s">
        <v>4925</v>
      </c>
      <c r="E5192">
        <v>0</v>
      </c>
      <c r="F5192">
        <v>0</v>
      </c>
      <c r="G5192">
        <v>0</v>
      </c>
      <c r="H5192">
        <v>0</v>
      </c>
      <c r="I5192">
        <v>0</v>
      </c>
      <c r="J5192">
        <v>0</v>
      </c>
      <c r="K5192">
        <v>139</v>
      </c>
      <c r="L5192">
        <v>135</v>
      </c>
      <c r="M5192">
        <v>4</v>
      </c>
      <c r="N5192">
        <v>0</v>
      </c>
    </row>
    <row r="5193" spans="1:14" x14ac:dyDescent="0.2">
      <c r="A5193" t="s">
        <v>10125</v>
      </c>
      <c r="B5193" t="s">
        <v>89</v>
      </c>
      <c r="C5193" t="s">
        <v>151</v>
      </c>
      <c r="D5193" t="s">
        <v>4927</v>
      </c>
      <c r="E5193">
        <v>0</v>
      </c>
      <c r="F5193">
        <v>0</v>
      </c>
      <c r="G5193">
        <v>0</v>
      </c>
      <c r="H5193">
        <v>0</v>
      </c>
      <c r="I5193">
        <v>0</v>
      </c>
      <c r="J5193">
        <v>0</v>
      </c>
      <c r="K5193">
        <v>114</v>
      </c>
      <c r="L5193">
        <v>110</v>
      </c>
      <c r="M5193">
        <v>4</v>
      </c>
      <c r="N5193">
        <v>0</v>
      </c>
    </row>
    <row r="5194" spans="1:14" x14ac:dyDescent="0.2">
      <c r="A5194" t="s">
        <v>10126</v>
      </c>
      <c r="B5194" t="s">
        <v>89</v>
      </c>
      <c r="C5194" t="s">
        <v>152</v>
      </c>
      <c r="D5194" t="s">
        <v>4929</v>
      </c>
      <c r="E5194">
        <v>81</v>
      </c>
      <c r="F5194">
        <v>12</v>
      </c>
      <c r="G5194">
        <v>64</v>
      </c>
      <c r="H5194">
        <v>4</v>
      </c>
      <c r="I5194">
        <v>1</v>
      </c>
      <c r="J5194">
        <v>17</v>
      </c>
      <c r="K5194">
        <v>0</v>
      </c>
      <c r="L5194">
        <v>0</v>
      </c>
      <c r="M5194">
        <v>0</v>
      </c>
      <c r="N5194">
        <v>0</v>
      </c>
    </row>
    <row r="5195" spans="1:14" x14ac:dyDescent="0.2">
      <c r="A5195" t="s">
        <v>10127</v>
      </c>
      <c r="B5195" t="s">
        <v>89</v>
      </c>
      <c r="C5195" t="s">
        <v>152</v>
      </c>
      <c r="D5195" t="s">
        <v>4931</v>
      </c>
      <c r="E5195">
        <v>98</v>
      </c>
      <c r="F5195">
        <v>12</v>
      </c>
      <c r="G5195">
        <v>81</v>
      </c>
      <c r="H5195">
        <v>4</v>
      </c>
      <c r="I5195">
        <v>1</v>
      </c>
      <c r="J5195">
        <v>0</v>
      </c>
      <c r="K5195">
        <v>0</v>
      </c>
      <c r="L5195">
        <v>0</v>
      </c>
      <c r="M5195">
        <v>0</v>
      </c>
      <c r="N5195">
        <v>0</v>
      </c>
    </row>
    <row r="5196" spans="1:14" x14ac:dyDescent="0.2">
      <c r="A5196" t="s">
        <v>10128</v>
      </c>
      <c r="B5196" t="s">
        <v>89</v>
      </c>
      <c r="C5196" t="s">
        <v>152</v>
      </c>
      <c r="D5196" t="s">
        <v>4933</v>
      </c>
      <c r="E5196">
        <v>17</v>
      </c>
      <c r="F5196">
        <v>1</v>
      </c>
      <c r="G5196">
        <v>16</v>
      </c>
      <c r="H5196">
        <v>0</v>
      </c>
      <c r="I5196">
        <v>0</v>
      </c>
      <c r="J5196">
        <v>81</v>
      </c>
      <c r="K5196">
        <v>0</v>
      </c>
      <c r="L5196">
        <v>0</v>
      </c>
      <c r="M5196">
        <v>0</v>
      </c>
      <c r="N5196">
        <v>0</v>
      </c>
    </row>
    <row r="5197" spans="1:14" x14ac:dyDescent="0.2">
      <c r="A5197" t="s">
        <v>10129</v>
      </c>
      <c r="B5197" t="s">
        <v>89</v>
      </c>
      <c r="C5197" t="s">
        <v>152</v>
      </c>
      <c r="D5197" t="s">
        <v>4935</v>
      </c>
      <c r="E5197">
        <v>98</v>
      </c>
      <c r="F5197">
        <v>12</v>
      </c>
      <c r="G5197">
        <v>81</v>
      </c>
      <c r="H5197">
        <v>4</v>
      </c>
      <c r="I5197">
        <v>1</v>
      </c>
      <c r="J5197">
        <v>0</v>
      </c>
      <c r="K5197">
        <v>0</v>
      </c>
      <c r="L5197">
        <v>0</v>
      </c>
      <c r="M5197">
        <v>0</v>
      </c>
      <c r="N5197">
        <v>0</v>
      </c>
    </row>
    <row r="5198" spans="1:14" x14ac:dyDescent="0.2">
      <c r="A5198" t="s">
        <v>10130</v>
      </c>
      <c r="B5198" t="s">
        <v>89</v>
      </c>
      <c r="C5198" t="s">
        <v>152</v>
      </c>
      <c r="D5198" t="s">
        <v>4937</v>
      </c>
      <c r="E5198">
        <v>81</v>
      </c>
      <c r="F5198">
        <v>14</v>
      </c>
      <c r="G5198">
        <v>62</v>
      </c>
      <c r="H5198">
        <v>4</v>
      </c>
      <c r="I5198">
        <v>1</v>
      </c>
      <c r="J5198">
        <v>17</v>
      </c>
      <c r="K5198">
        <v>0</v>
      </c>
      <c r="L5198">
        <v>0</v>
      </c>
      <c r="M5198">
        <v>0</v>
      </c>
      <c r="N5198">
        <v>0</v>
      </c>
    </row>
    <row r="5199" spans="1:14" x14ac:dyDescent="0.2">
      <c r="A5199" t="s">
        <v>10131</v>
      </c>
      <c r="B5199" t="s">
        <v>89</v>
      </c>
      <c r="C5199" t="s">
        <v>152</v>
      </c>
      <c r="D5199" t="s">
        <v>4939</v>
      </c>
      <c r="E5199">
        <v>17</v>
      </c>
      <c r="F5199">
        <v>3</v>
      </c>
      <c r="G5199">
        <v>14</v>
      </c>
      <c r="H5199">
        <v>0</v>
      </c>
      <c r="I5199">
        <v>0</v>
      </c>
      <c r="J5199">
        <v>81</v>
      </c>
      <c r="K5199">
        <v>0</v>
      </c>
      <c r="L5199">
        <v>0</v>
      </c>
      <c r="M5199">
        <v>0</v>
      </c>
      <c r="N5199">
        <v>0</v>
      </c>
    </row>
    <row r="5200" spans="1:14" x14ac:dyDescent="0.2">
      <c r="A5200" t="s">
        <v>10132</v>
      </c>
      <c r="B5200" t="s">
        <v>89</v>
      </c>
      <c r="C5200" t="s">
        <v>152</v>
      </c>
      <c r="D5200" t="s">
        <v>4941</v>
      </c>
      <c r="E5200">
        <v>81</v>
      </c>
      <c r="F5200">
        <v>11</v>
      </c>
      <c r="G5200">
        <v>65</v>
      </c>
      <c r="H5200">
        <v>4</v>
      </c>
      <c r="I5200">
        <v>1</v>
      </c>
      <c r="J5200">
        <v>17</v>
      </c>
      <c r="K5200">
        <v>0</v>
      </c>
      <c r="L5200">
        <v>0</v>
      </c>
      <c r="M5200">
        <v>0</v>
      </c>
      <c r="N5200">
        <v>0</v>
      </c>
    </row>
    <row r="5201" spans="1:14" x14ac:dyDescent="0.2">
      <c r="A5201" t="s">
        <v>10133</v>
      </c>
      <c r="B5201" t="s">
        <v>89</v>
      </c>
      <c r="C5201" t="s">
        <v>152</v>
      </c>
      <c r="D5201" t="s">
        <v>4943</v>
      </c>
      <c r="E5201">
        <v>17</v>
      </c>
      <c r="F5201">
        <v>1</v>
      </c>
      <c r="G5201">
        <v>16</v>
      </c>
      <c r="H5201">
        <v>0</v>
      </c>
      <c r="I5201">
        <v>0</v>
      </c>
      <c r="J5201">
        <v>81</v>
      </c>
      <c r="K5201">
        <v>0</v>
      </c>
      <c r="L5201">
        <v>0</v>
      </c>
      <c r="M5201">
        <v>0</v>
      </c>
      <c r="N5201">
        <v>0</v>
      </c>
    </row>
    <row r="5202" spans="1:14" x14ac:dyDescent="0.2">
      <c r="A5202" t="s">
        <v>10134</v>
      </c>
      <c r="B5202" t="s">
        <v>89</v>
      </c>
      <c r="C5202" t="s">
        <v>152</v>
      </c>
      <c r="D5202" t="s">
        <v>4925</v>
      </c>
      <c r="E5202">
        <v>0</v>
      </c>
      <c r="F5202">
        <v>0</v>
      </c>
      <c r="G5202">
        <v>0</v>
      </c>
      <c r="H5202">
        <v>0</v>
      </c>
      <c r="I5202">
        <v>0</v>
      </c>
      <c r="J5202">
        <v>0</v>
      </c>
      <c r="K5202">
        <v>62</v>
      </c>
      <c r="L5202">
        <v>60</v>
      </c>
      <c r="M5202">
        <v>2</v>
      </c>
      <c r="N5202">
        <v>0</v>
      </c>
    </row>
    <row r="5203" spans="1:14" x14ac:dyDescent="0.2">
      <c r="A5203" t="s">
        <v>10135</v>
      </c>
      <c r="B5203" t="s">
        <v>89</v>
      </c>
      <c r="C5203" t="s">
        <v>152</v>
      </c>
      <c r="D5203" t="s">
        <v>4927</v>
      </c>
      <c r="E5203">
        <v>0</v>
      </c>
      <c r="F5203">
        <v>0</v>
      </c>
      <c r="G5203">
        <v>0</v>
      </c>
      <c r="H5203">
        <v>0</v>
      </c>
      <c r="I5203">
        <v>0</v>
      </c>
      <c r="J5203">
        <v>0</v>
      </c>
      <c r="K5203">
        <v>45</v>
      </c>
      <c r="L5203">
        <v>44</v>
      </c>
      <c r="M5203">
        <v>1</v>
      </c>
      <c r="N5203">
        <v>0</v>
      </c>
    </row>
    <row r="5204" spans="1:14" x14ac:dyDescent="0.2">
      <c r="A5204" t="s">
        <v>10136</v>
      </c>
      <c r="B5204" t="s">
        <v>89</v>
      </c>
      <c r="C5204" t="s">
        <v>153</v>
      </c>
      <c r="D5204" t="s">
        <v>4929</v>
      </c>
      <c r="E5204">
        <v>69</v>
      </c>
      <c r="F5204">
        <v>15</v>
      </c>
      <c r="G5204">
        <v>49</v>
      </c>
      <c r="H5204">
        <v>3</v>
      </c>
      <c r="I5204">
        <v>2</v>
      </c>
      <c r="J5204">
        <v>30</v>
      </c>
      <c r="K5204">
        <v>0</v>
      </c>
      <c r="L5204">
        <v>0</v>
      </c>
      <c r="M5204">
        <v>0</v>
      </c>
      <c r="N5204">
        <v>0</v>
      </c>
    </row>
    <row r="5205" spans="1:14" x14ac:dyDescent="0.2">
      <c r="A5205" t="s">
        <v>10137</v>
      </c>
      <c r="B5205" t="s">
        <v>89</v>
      </c>
      <c r="C5205" t="s">
        <v>153</v>
      </c>
      <c r="D5205" t="s">
        <v>4931</v>
      </c>
      <c r="E5205">
        <v>99</v>
      </c>
      <c r="F5205">
        <v>17</v>
      </c>
      <c r="G5205">
        <v>77</v>
      </c>
      <c r="H5205">
        <v>2</v>
      </c>
      <c r="I5205">
        <v>3</v>
      </c>
      <c r="J5205">
        <v>0</v>
      </c>
      <c r="K5205">
        <v>0</v>
      </c>
      <c r="L5205">
        <v>0</v>
      </c>
      <c r="M5205">
        <v>0</v>
      </c>
      <c r="N5205">
        <v>0</v>
      </c>
    </row>
    <row r="5206" spans="1:14" x14ac:dyDescent="0.2">
      <c r="A5206" t="s">
        <v>10138</v>
      </c>
      <c r="B5206" t="s">
        <v>89</v>
      </c>
      <c r="C5206" t="s">
        <v>153</v>
      </c>
      <c r="D5206" t="s">
        <v>4933</v>
      </c>
      <c r="E5206">
        <v>30</v>
      </c>
      <c r="F5206">
        <v>4</v>
      </c>
      <c r="G5206">
        <v>26</v>
      </c>
      <c r="H5206">
        <v>0</v>
      </c>
      <c r="I5206">
        <v>0</v>
      </c>
      <c r="J5206">
        <v>69</v>
      </c>
      <c r="K5206">
        <v>0</v>
      </c>
      <c r="L5206">
        <v>0</v>
      </c>
      <c r="M5206">
        <v>0</v>
      </c>
      <c r="N5206">
        <v>0</v>
      </c>
    </row>
    <row r="5207" spans="1:14" x14ac:dyDescent="0.2">
      <c r="A5207" t="s">
        <v>10139</v>
      </c>
      <c r="B5207" t="s">
        <v>89</v>
      </c>
      <c r="C5207" t="s">
        <v>153</v>
      </c>
      <c r="D5207" t="s">
        <v>4935</v>
      </c>
      <c r="E5207">
        <v>99</v>
      </c>
      <c r="F5207">
        <v>17</v>
      </c>
      <c r="G5207">
        <v>77</v>
      </c>
      <c r="H5207">
        <v>2</v>
      </c>
      <c r="I5207">
        <v>3</v>
      </c>
      <c r="J5207">
        <v>0</v>
      </c>
      <c r="K5207">
        <v>0</v>
      </c>
      <c r="L5207">
        <v>0</v>
      </c>
      <c r="M5207">
        <v>0</v>
      </c>
      <c r="N5207">
        <v>0</v>
      </c>
    </row>
    <row r="5208" spans="1:14" x14ac:dyDescent="0.2">
      <c r="A5208" t="s">
        <v>10140</v>
      </c>
      <c r="B5208" t="s">
        <v>89</v>
      </c>
      <c r="C5208" t="s">
        <v>153</v>
      </c>
      <c r="D5208" t="s">
        <v>4937</v>
      </c>
      <c r="E5208">
        <v>69</v>
      </c>
      <c r="F5208">
        <v>14</v>
      </c>
      <c r="G5208">
        <v>50</v>
      </c>
      <c r="H5208">
        <v>2</v>
      </c>
      <c r="I5208">
        <v>3</v>
      </c>
      <c r="J5208">
        <v>30</v>
      </c>
      <c r="K5208">
        <v>0</v>
      </c>
      <c r="L5208">
        <v>0</v>
      </c>
      <c r="M5208">
        <v>0</v>
      </c>
      <c r="N5208">
        <v>0</v>
      </c>
    </row>
    <row r="5209" spans="1:14" x14ac:dyDescent="0.2">
      <c r="A5209" t="s">
        <v>10141</v>
      </c>
      <c r="B5209" t="s">
        <v>89</v>
      </c>
      <c r="C5209" t="s">
        <v>153</v>
      </c>
      <c r="D5209" t="s">
        <v>4939</v>
      </c>
      <c r="E5209">
        <v>30</v>
      </c>
      <c r="F5209">
        <v>6</v>
      </c>
      <c r="G5209">
        <v>24</v>
      </c>
      <c r="H5209">
        <v>0</v>
      </c>
      <c r="I5209">
        <v>0</v>
      </c>
      <c r="J5209">
        <v>69</v>
      </c>
      <c r="K5209">
        <v>0</v>
      </c>
      <c r="L5209">
        <v>0</v>
      </c>
      <c r="M5209">
        <v>0</v>
      </c>
      <c r="N5209">
        <v>0</v>
      </c>
    </row>
    <row r="5210" spans="1:14" x14ac:dyDescent="0.2">
      <c r="A5210" t="s">
        <v>10142</v>
      </c>
      <c r="B5210" t="s">
        <v>89</v>
      </c>
      <c r="C5210" t="s">
        <v>153</v>
      </c>
      <c r="D5210" t="s">
        <v>4941</v>
      </c>
      <c r="E5210">
        <v>69</v>
      </c>
      <c r="F5210">
        <v>13</v>
      </c>
      <c r="G5210">
        <v>51</v>
      </c>
      <c r="H5210">
        <v>2</v>
      </c>
      <c r="I5210">
        <v>3</v>
      </c>
      <c r="J5210">
        <v>30</v>
      </c>
      <c r="K5210">
        <v>0</v>
      </c>
      <c r="L5210">
        <v>0</v>
      </c>
      <c r="M5210">
        <v>0</v>
      </c>
      <c r="N5210">
        <v>0</v>
      </c>
    </row>
    <row r="5211" spans="1:14" x14ac:dyDescent="0.2">
      <c r="A5211" t="s">
        <v>10143</v>
      </c>
      <c r="B5211" t="s">
        <v>89</v>
      </c>
      <c r="C5211" t="s">
        <v>153</v>
      </c>
      <c r="D5211" t="s">
        <v>4943</v>
      </c>
      <c r="E5211">
        <v>30</v>
      </c>
      <c r="F5211">
        <v>4</v>
      </c>
      <c r="G5211">
        <v>26</v>
      </c>
      <c r="H5211">
        <v>0</v>
      </c>
      <c r="I5211">
        <v>0</v>
      </c>
      <c r="J5211">
        <v>69</v>
      </c>
      <c r="K5211">
        <v>0</v>
      </c>
      <c r="L5211">
        <v>0</v>
      </c>
      <c r="M5211">
        <v>0</v>
      </c>
      <c r="N5211">
        <v>0</v>
      </c>
    </row>
    <row r="5212" spans="1:14" x14ac:dyDescent="0.2">
      <c r="A5212" t="s">
        <v>10144</v>
      </c>
      <c r="B5212" t="s">
        <v>89</v>
      </c>
      <c r="C5212" t="s">
        <v>153</v>
      </c>
      <c r="D5212" t="s">
        <v>4925</v>
      </c>
      <c r="E5212">
        <v>0</v>
      </c>
      <c r="F5212">
        <v>0</v>
      </c>
      <c r="G5212">
        <v>0</v>
      </c>
      <c r="H5212">
        <v>0</v>
      </c>
      <c r="I5212">
        <v>0</v>
      </c>
      <c r="J5212">
        <v>0</v>
      </c>
      <c r="K5212">
        <v>66</v>
      </c>
      <c r="L5212">
        <v>65</v>
      </c>
      <c r="M5212">
        <v>1</v>
      </c>
      <c r="N5212">
        <v>0</v>
      </c>
    </row>
    <row r="5213" spans="1:14" x14ac:dyDescent="0.2">
      <c r="A5213" t="s">
        <v>10145</v>
      </c>
      <c r="B5213" t="s">
        <v>89</v>
      </c>
      <c r="C5213" t="s">
        <v>153</v>
      </c>
      <c r="D5213" t="s">
        <v>4927</v>
      </c>
      <c r="E5213">
        <v>0</v>
      </c>
      <c r="F5213">
        <v>0</v>
      </c>
      <c r="G5213">
        <v>0</v>
      </c>
      <c r="H5213">
        <v>0</v>
      </c>
      <c r="I5213">
        <v>0</v>
      </c>
      <c r="J5213">
        <v>0</v>
      </c>
      <c r="K5213">
        <v>43</v>
      </c>
      <c r="L5213">
        <v>42</v>
      </c>
      <c r="M5213">
        <v>1</v>
      </c>
      <c r="N5213">
        <v>0</v>
      </c>
    </row>
    <row r="5214" spans="1:14" x14ac:dyDescent="0.2">
      <c r="A5214" t="s">
        <v>10146</v>
      </c>
      <c r="B5214" t="s">
        <v>89</v>
      </c>
      <c r="C5214" t="s">
        <v>154</v>
      </c>
      <c r="D5214" t="s">
        <v>4929</v>
      </c>
      <c r="E5214">
        <v>30</v>
      </c>
      <c r="F5214">
        <v>4</v>
      </c>
      <c r="G5214">
        <v>25</v>
      </c>
      <c r="H5214">
        <v>1</v>
      </c>
      <c r="I5214">
        <v>0</v>
      </c>
      <c r="J5214">
        <v>8</v>
      </c>
      <c r="K5214">
        <v>0</v>
      </c>
      <c r="L5214">
        <v>0</v>
      </c>
      <c r="M5214">
        <v>0</v>
      </c>
      <c r="N5214">
        <v>0</v>
      </c>
    </row>
    <row r="5215" spans="1:14" x14ac:dyDescent="0.2">
      <c r="A5215" t="s">
        <v>10147</v>
      </c>
      <c r="B5215" t="s">
        <v>89</v>
      </c>
      <c r="C5215" t="s">
        <v>154</v>
      </c>
      <c r="D5215" t="s">
        <v>4931</v>
      </c>
      <c r="E5215">
        <v>38</v>
      </c>
      <c r="F5215">
        <v>3</v>
      </c>
      <c r="G5215">
        <v>34</v>
      </c>
      <c r="H5215">
        <v>1</v>
      </c>
      <c r="I5215">
        <v>0</v>
      </c>
      <c r="J5215">
        <v>0</v>
      </c>
      <c r="K5215">
        <v>0</v>
      </c>
      <c r="L5215">
        <v>0</v>
      </c>
      <c r="M5215">
        <v>0</v>
      </c>
      <c r="N5215">
        <v>0</v>
      </c>
    </row>
    <row r="5216" spans="1:14" x14ac:dyDescent="0.2">
      <c r="A5216" t="s">
        <v>10148</v>
      </c>
      <c r="B5216" t="s">
        <v>89</v>
      </c>
      <c r="C5216" t="s">
        <v>154</v>
      </c>
      <c r="D5216" t="s">
        <v>4933</v>
      </c>
      <c r="E5216">
        <v>8</v>
      </c>
      <c r="F5216">
        <v>0</v>
      </c>
      <c r="G5216">
        <v>8</v>
      </c>
      <c r="H5216">
        <v>0</v>
      </c>
      <c r="I5216">
        <v>0</v>
      </c>
      <c r="J5216">
        <v>30</v>
      </c>
      <c r="K5216">
        <v>0</v>
      </c>
      <c r="L5216">
        <v>0</v>
      </c>
      <c r="M5216">
        <v>0</v>
      </c>
      <c r="N5216">
        <v>0</v>
      </c>
    </row>
    <row r="5217" spans="1:14" x14ac:dyDescent="0.2">
      <c r="A5217" t="s">
        <v>10149</v>
      </c>
      <c r="B5217" t="s">
        <v>89</v>
      </c>
      <c r="C5217" t="s">
        <v>154</v>
      </c>
      <c r="D5217" t="s">
        <v>4935</v>
      </c>
      <c r="E5217">
        <v>38</v>
      </c>
      <c r="F5217">
        <v>3</v>
      </c>
      <c r="G5217">
        <v>34</v>
      </c>
      <c r="H5217">
        <v>1</v>
      </c>
      <c r="I5217">
        <v>0</v>
      </c>
      <c r="J5217">
        <v>0</v>
      </c>
      <c r="K5217">
        <v>0</v>
      </c>
      <c r="L5217">
        <v>0</v>
      </c>
      <c r="M5217">
        <v>0</v>
      </c>
      <c r="N5217">
        <v>0</v>
      </c>
    </row>
    <row r="5218" spans="1:14" x14ac:dyDescent="0.2">
      <c r="A5218" t="s">
        <v>10150</v>
      </c>
      <c r="B5218" t="s">
        <v>89</v>
      </c>
      <c r="C5218" t="s">
        <v>154</v>
      </c>
      <c r="D5218" t="s">
        <v>4937</v>
      </c>
      <c r="E5218">
        <v>30</v>
      </c>
      <c r="F5218">
        <v>3</v>
      </c>
      <c r="G5218">
        <v>26</v>
      </c>
      <c r="H5218">
        <v>1</v>
      </c>
      <c r="I5218">
        <v>0</v>
      </c>
      <c r="J5218">
        <v>8</v>
      </c>
      <c r="K5218">
        <v>0</v>
      </c>
      <c r="L5218">
        <v>0</v>
      </c>
      <c r="M5218">
        <v>0</v>
      </c>
      <c r="N5218">
        <v>0</v>
      </c>
    </row>
    <row r="5219" spans="1:14" x14ac:dyDescent="0.2">
      <c r="A5219" t="s">
        <v>10151</v>
      </c>
      <c r="B5219" t="s">
        <v>89</v>
      </c>
      <c r="C5219" t="s">
        <v>154</v>
      </c>
      <c r="D5219" t="s">
        <v>4939</v>
      </c>
      <c r="E5219">
        <v>8</v>
      </c>
      <c r="F5219">
        <v>1</v>
      </c>
      <c r="G5219">
        <v>7</v>
      </c>
      <c r="H5219">
        <v>0</v>
      </c>
      <c r="I5219">
        <v>0</v>
      </c>
      <c r="J5219">
        <v>30</v>
      </c>
      <c r="K5219">
        <v>0</v>
      </c>
      <c r="L5219">
        <v>0</v>
      </c>
      <c r="M5219">
        <v>0</v>
      </c>
      <c r="N5219">
        <v>0</v>
      </c>
    </row>
    <row r="5220" spans="1:14" x14ac:dyDescent="0.2">
      <c r="A5220" t="s">
        <v>10152</v>
      </c>
      <c r="B5220" t="s">
        <v>89</v>
      </c>
      <c r="C5220" t="s">
        <v>154</v>
      </c>
      <c r="D5220" t="s">
        <v>4941</v>
      </c>
      <c r="E5220">
        <v>30</v>
      </c>
      <c r="F5220">
        <v>3</v>
      </c>
      <c r="G5220">
        <v>26</v>
      </c>
      <c r="H5220">
        <v>1</v>
      </c>
      <c r="I5220">
        <v>0</v>
      </c>
      <c r="J5220">
        <v>8</v>
      </c>
      <c r="K5220">
        <v>0</v>
      </c>
      <c r="L5220">
        <v>0</v>
      </c>
      <c r="M5220">
        <v>0</v>
      </c>
      <c r="N5220">
        <v>0</v>
      </c>
    </row>
    <row r="5221" spans="1:14" x14ac:dyDescent="0.2">
      <c r="A5221" t="s">
        <v>10153</v>
      </c>
      <c r="B5221" t="s">
        <v>89</v>
      </c>
      <c r="C5221" t="s">
        <v>154</v>
      </c>
      <c r="D5221" t="s">
        <v>4943</v>
      </c>
      <c r="E5221">
        <v>8</v>
      </c>
      <c r="F5221">
        <v>0</v>
      </c>
      <c r="G5221">
        <v>8</v>
      </c>
      <c r="H5221">
        <v>0</v>
      </c>
      <c r="I5221">
        <v>0</v>
      </c>
      <c r="J5221">
        <v>30</v>
      </c>
      <c r="K5221">
        <v>0</v>
      </c>
      <c r="L5221">
        <v>0</v>
      </c>
      <c r="M5221">
        <v>0</v>
      </c>
      <c r="N5221">
        <v>0</v>
      </c>
    </row>
    <row r="5222" spans="1:14" x14ac:dyDescent="0.2">
      <c r="A5222" t="s">
        <v>10154</v>
      </c>
      <c r="B5222" t="s">
        <v>89</v>
      </c>
      <c r="C5222" t="s">
        <v>154</v>
      </c>
      <c r="D5222" t="s">
        <v>4925</v>
      </c>
      <c r="E5222">
        <v>0</v>
      </c>
      <c r="F5222">
        <v>0</v>
      </c>
      <c r="G5222">
        <v>0</v>
      </c>
      <c r="H5222">
        <v>0</v>
      </c>
      <c r="I5222">
        <v>0</v>
      </c>
      <c r="J5222">
        <v>0</v>
      </c>
      <c r="K5222">
        <v>27</v>
      </c>
      <c r="L5222">
        <v>27</v>
      </c>
      <c r="M5222">
        <v>0</v>
      </c>
      <c r="N5222">
        <v>0</v>
      </c>
    </row>
    <row r="5223" spans="1:14" x14ac:dyDescent="0.2">
      <c r="A5223" t="s">
        <v>10155</v>
      </c>
      <c r="B5223" t="s">
        <v>89</v>
      </c>
      <c r="C5223" t="s">
        <v>154</v>
      </c>
      <c r="D5223" t="s">
        <v>4927</v>
      </c>
      <c r="E5223">
        <v>0</v>
      </c>
      <c r="F5223">
        <v>0</v>
      </c>
      <c r="G5223">
        <v>0</v>
      </c>
      <c r="H5223">
        <v>0</v>
      </c>
      <c r="I5223">
        <v>0</v>
      </c>
      <c r="J5223">
        <v>0</v>
      </c>
      <c r="K5223">
        <v>26</v>
      </c>
      <c r="L5223">
        <v>26</v>
      </c>
      <c r="M5223">
        <v>0</v>
      </c>
      <c r="N5223">
        <v>0</v>
      </c>
    </row>
    <row r="5224" spans="1:14" x14ac:dyDescent="0.2">
      <c r="A5224" t="s">
        <v>10156</v>
      </c>
      <c r="B5224" t="s">
        <v>89</v>
      </c>
      <c r="C5224" t="s">
        <v>155</v>
      </c>
      <c r="D5224" t="s">
        <v>4929</v>
      </c>
      <c r="E5224">
        <v>46</v>
      </c>
      <c r="F5224">
        <v>14</v>
      </c>
      <c r="G5224">
        <v>32</v>
      </c>
      <c r="H5224">
        <v>0</v>
      </c>
      <c r="I5224">
        <v>0</v>
      </c>
      <c r="J5224">
        <v>9</v>
      </c>
      <c r="K5224">
        <v>0</v>
      </c>
      <c r="L5224">
        <v>0</v>
      </c>
      <c r="M5224">
        <v>0</v>
      </c>
      <c r="N5224">
        <v>0</v>
      </c>
    </row>
    <row r="5225" spans="1:14" x14ac:dyDescent="0.2">
      <c r="A5225" t="s">
        <v>10157</v>
      </c>
      <c r="B5225" t="s">
        <v>89</v>
      </c>
      <c r="C5225" t="s">
        <v>155</v>
      </c>
      <c r="D5225" t="s">
        <v>4931</v>
      </c>
      <c r="E5225">
        <v>55</v>
      </c>
      <c r="F5225">
        <v>15</v>
      </c>
      <c r="G5225">
        <v>40</v>
      </c>
      <c r="H5225">
        <v>0</v>
      </c>
      <c r="I5225">
        <v>0</v>
      </c>
      <c r="J5225">
        <v>0</v>
      </c>
      <c r="K5225">
        <v>0</v>
      </c>
      <c r="L5225">
        <v>0</v>
      </c>
      <c r="M5225">
        <v>0</v>
      </c>
      <c r="N5225">
        <v>0</v>
      </c>
    </row>
    <row r="5226" spans="1:14" x14ac:dyDescent="0.2">
      <c r="A5226" t="s">
        <v>10158</v>
      </c>
      <c r="B5226" t="s">
        <v>89</v>
      </c>
      <c r="C5226" t="s">
        <v>155</v>
      </c>
      <c r="D5226" t="s">
        <v>4933</v>
      </c>
      <c r="E5226">
        <v>9</v>
      </c>
      <c r="F5226">
        <v>1</v>
      </c>
      <c r="G5226">
        <v>8</v>
      </c>
      <c r="H5226">
        <v>0</v>
      </c>
      <c r="I5226">
        <v>0</v>
      </c>
      <c r="J5226">
        <v>46</v>
      </c>
      <c r="K5226">
        <v>0</v>
      </c>
      <c r="L5226">
        <v>0</v>
      </c>
      <c r="M5226">
        <v>0</v>
      </c>
      <c r="N5226">
        <v>0</v>
      </c>
    </row>
    <row r="5227" spans="1:14" x14ac:dyDescent="0.2">
      <c r="A5227" t="s">
        <v>10159</v>
      </c>
      <c r="B5227" t="s">
        <v>89</v>
      </c>
      <c r="C5227" t="s">
        <v>155</v>
      </c>
      <c r="D5227" t="s">
        <v>4935</v>
      </c>
      <c r="E5227">
        <v>55</v>
      </c>
      <c r="F5227">
        <v>15</v>
      </c>
      <c r="G5227">
        <v>40</v>
      </c>
      <c r="H5227">
        <v>0</v>
      </c>
      <c r="I5227">
        <v>0</v>
      </c>
      <c r="J5227">
        <v>0</v>
      </c>
      <c r="K5227">
        <v>0</v>
      </c>
      <c r="L5227">
        <v>0</v>
      </c>
      <c r="M5227">
        <v>0</v>
      </c>
      <c r="N5227">
        <v>0</v>
      </c>
    </row>
    <row r="5228" spans="1:14" x14ac:dyDescent="0.2">
      <c r="A5228" t="s">
        <v>10160</v>
      </c>
      <c r="B5228" t="s">
        <v>89</v>
      </c>
      <c r="C5228" t="s">
        <v>155</v>
      </c>
      <c r="D5228" t="s">
        <v>4937</v>
      </c>
      <c r="E5228">
        <v>46</v>
      </c>
      <c r="F5228">
        <v>14</v>
      </c>
      <c r="G5228">
        <v>32</v>
      </c>
      <c r="H5228">
        <v>0</v>
      </c>
      <c r="I5228">
        <v>0</v>
      </c>
      <c r="J5228">
        <v>9</v>
      </c>
      <c r="K5228">
        <v>0</v>
      </c>
      <c r="L5228">
        <v>0</v>
      </c>
      <c r="M5228">
        <v>0</v>
      </c>
      <c r="N5228">
        <v>0</v>
      </c>
    </row>
    <row r="5229" spans="1:14" x14ac:dyDescent="0.2">
      <c r="A5229" t="s">
        <v>10161</v>
      </c>
      <c r="B5229" t="s">
        <v>89</v>
      </c>
      <c r="C5229" t="s">
        <v>155</v>
      </c>
      <c r="D5229" t="s">
        <v>4939</v>
      </c>
      <c r="E5229">
        <v>9</v>
      </c>
      <c r="F5229">
        <v>2</v>
      </c>
      <c r="G5229">
        <v>7</v>
      </c>
      <c r="H5229">
        <v>0</v>
      </c>
      <c r="I5229">
        <v>0</v>
      </c>
      <c r="J5229">
        <v>46</v>
      </c>
      <c r="K5229">
        <v>0</v>
      </c>
      <c r="L5229">
        <v>0</v>
      </c>
      <c r="M5229">
        <v>0</v>
      </c>
      <c r="N5229">
        <v>0</v>
      </c>
    </row>
    <row r="5230" spans="1:14" x14ac:dyDescent="0.2">
      <c r="A5230" t="s">
        <v>10162</v>
      </c>
      <c r="B5230" t="s">
        <v>89</v>
      </c>
      <c r="C5230" t="s">
        <v>155</v>
      </c>
      <c r="D5230" t="s">
        <v>4941</v>
      </c>
      <c r="E5230">
        <v>46</v>
      </c>
      <c r="F5230">
        <v>14</v>
      </c>
      <c r="G5230">
        <v>32</v>
      </c>
      <c r="H5230">
        <v>0</v>
      </c>
      <c r="I5230">
        <v>0</v>
      </c>
      <c r="J5230">
        <v>9</v>
      </c>
      <c r="K5230">
        <v>0</v>
      </c>
      <c r="L5230">
        <v>0</v>
      </c>
      <c r="M5230">
        <v>0</v>
      </c>
      <c r="N5230">
        <v>0</v>
      </c>
    </row>
    <row r="5231" spans="1:14" x14ac:dyDescent="0.2">
      <c r="A5231" t="s">
        <v>10163</v>
      </c>
      <c r="B5231" t="s">
        <v>89</v>
      </c>
      <c r="C5231" t="s">
        <v>155</v>
      </c>
      <c r="D5231" t="s">
        <v>4943</v>
      </c>
      <c r="E5231">
        <v>9</v>
      </c>
      <c r="F5231">
        <v>1</v>
      </c>
      <c r="G5231">
        <v>8</v>
      </c>
      <c r="H5231">
        <v>0</v>
      </c>
      <c r="I5231">
        <v>0</v>
      </c>
      <c r="J5231">
        <v>46</v>
      </c>
      <c r="K5231">
        <v>0</v>
      </c>
      <c r="L5231">
        <v>0</v>
      </c>
      <c r="M5231">
        <v>0</v>
      </c>
      <c r="N5231">
        <v>0</v>
      </c>
    </row>
    <row r="5232" spans="1:14" x14ac:dyDescent="0.2">
      <c r="A5232" t="s">
        <v>10164</v>
      </c>
      <c r="B5232" t="s">
        <v>89</v>
      </c>
      <c r="C5232" t="s">
        <v>155</v>
      </c>
      <c r="D5232" t="s">
        <v>4925</v>
      </c>
      <c r="E5232">
        <v>0</v>
      </c>
      <c r="F5232">
        <v>0</v>
      </c>
      <c r="G5232">
        <v>0</v>
      </c>
      <c r="H5232">
        <v>0</v>
      </c>
      <c r="I5232">
        <v>0</v>
      </c>
      <c r="J5232">
        <v>0</v>
      </c>
      <c r="K5232">
        <v>32</v>
      </c>
      <c r="L5232">
        <v>32</v>
      </c>
      <c r="M5232">
        <v>0</v>
      </c>
      <c r="N5232">
        <v>0</v>
      </c>
    </row>
    <row r="5233" spans="1:14" x14ac:dyDescent="0.2">
      <c r="A5233" t="s">
        <v>10165</v>
      </c>
      <c r="B5233" t="s">
        <v>89</v>
      </c>
      <c r="C5233" t="s">
        <v>155</v>
      </c>
      <c r="D5233" t="s">
        <v>4927</v>
      </c>
      <c r="E5233">
        <v>0</v>
      </c>
      <c r="F5233">
        <v>0</v>
      </c>
      <c r="G5233">
        <v>0</v>
      </c>
      <c r="H5233">
        <v>0</v>
      </c>
      <c r="I5233">
        <v>0</v>
      </c>
      <c r="J5233">
        <v>0</v>
      </c>
      <c r="K5233">
        <v>23</v>
      </c>
      <c r="L5233">
        <v>23</v>
      </c>
      <c r="M5233">
        <v>0</v>
      </c>
      <c r="N5233">
        <v>0</v>
      </c>
    </row>
    <row r="5234" spans="1:14" x14ac:dyDescent="0.2">
      <c r="A5234" t="s">
        <v>10166</v>
      </c>
      <c r="B5234" t="s">
        <v>89</v>
      </c>
      <c r="C5234" t="s">
        <v>156</v>
      </c>
      <c r="D5234" t="s">
        <v>4929</v>
      </c>
      <c r="E5234">
        <v>427</v>
      </c>
      <c r="F5234">
        <v>76</v>
      </c>
      <c r="G5234">
        <v>339</v>
      </c>
      <c r="H5234">
        <v>9</v>
      </c>
      <c r="I5234">
        <v>3</v>
      </c>
      <c r="J5234">
        <v>86</v>
      </c>
      <c r="K5234">
        <v>0</v>
      </c>
      <c r="L5234">
        <v>0</v>
      </c>
      <c r="M5234">
        <v>0</v>
      </c>
      <c r="N5234">
        <v>0</v>
      </c>
    </row>
    <row r="5235" spans="1:14" x14ac:dyDescent="0.2">
      <c r="A5235" t="s">
        <v>10167</v>
      </c>
      <c r="B5235" t="s">
        <v>89</v>
      </c>
      <c r="C5235" t="s">
        <v>156</v>
      </c>
      <c r="D5235" t="s">
        <v>4931</v>
      </c>
      <c r="E5235">
        <v>513</v>
      </c>
      <c r="F5235">
        <v>69</v>
      </c>
      <c r="G5235">
        <v>428</v>
      </c>
      <c r="H5235">
        <v>12</v>
      </c>
      <c r="I5235">
        <v>4</v>
      </c>
      <c r="J5235">
        <v>0</v>
      </c>
      <c r="K5235">
        <v>0</v>
      </c>
      <c r="L5235">
        <v>0</v>
      </c>
      <c r="M5235">
        <v>0</v>
      </c>
      <c r="N5235">
        <v>0</v>
      </c>
    </row>
    <row r="5236" spans="1:14" x14ac:dyDescent="0.2">
      <c r="A5236" t="s">
        <v>10168</v>
      </c>
      <c r="B5236" t="s">
        <v>89</v>
      </c>
      <c r="C5236" t="s">
        <v>156</v>
      </c>
      <c r="D5236" t="s">
        <v>4933</v>
      </c>
      <c r="E5236">
        <v>84</v>
      </c>
      <c r="F5236">
        <v>7</v>
      </c>
      <c r="G5236">
        <v>77</v>
      </c>
      <c r="H5236">
        <v>0</v>
      </c>
      <c r="I5236">
        <v>0</v>
      </c>
      <c r="J5236">
        <v>429</v>
      </c>
      <c r="K5236">
        <v>0</v>
      </c>
      <c r="L5236">
        <v>0</v>
      </c>
      <c r="M5236">
        <v>0</v>
      </c>
      <c r="N5236">
        <v>0</v>
      </c>
    </row>
    <row r="5237" spans="1:14" x14ac:dyDescent="0.2">
      <c r="A5237" t="s">
        <v>10169</v>
      </c>
      <c r="B5237" t="s">
        <v>89</v>
      </c>
      <c r="C5237" t="s">
        <v>156</v>
      </c>
      <c r="D5237" t="s">
        <v>4935</v>
      </c>
      <c r="E5237">
        <v>513</v>
      </c>
      <c r="F5237">
        <v>68</v>
      </c>
      <c r="G5237">
        <v>429</v>
      </c>
      <c r="H5237">
        <v>12</v>
      </c>
      <c r="I5237">
        <v>4</v>
      </c>
      <c r="J5237">
        <v>0</v>
      </c>
      <c r="K5237">
        <v>0</v>
      </c>
      <c r="L5237">
        <v>0</v>
      </c>
      <c r="M5237">
        <v>0</v>
      </c>
      <c r="N5237">
        <v>0</v>
      </c>
    </row>
    <row r="5238" spans="1:14" x14ac:dyDescent="0.2">
      <c r="A5238" t="s">
        <v>10170</v>
      </c>
      <c r="B5238" t="s">
        <v>89</v>
      </c>
      <c r="C5238" t="s">
        <v>156</v>
      </c>
      <c r="D5238" t="s">
        <v>4937</v>
      </c>
      <c r="E5238">
        <v>427</v>
      </c>
      <c r="F5238">
        <v>68</v>
      </c>
      <c r="G5238">
        <v>343</v>
      </c>
      <c r="H5238">
        <v>12</v>
      </c>
      <c r="I5238">
        <v>4</v>
      </c>
      <c r="J5238">
        <v>86</v>
      </c>
      <c r="K5238">
        <v>0</v>
      </c>
      <c r="L5238">
        <v>0</v>
      </c>
      <c r="M5238">
        <v>0</v>
      </c>
      <c r="N5238">
        <v>0</v>
      </c>
    </row>
    <row r="5239" spans="1:14" x14ac:dyDescent="0.2">
      <c r="A5239" t="s">
        <v>10171</v>
      </c>
      <c r="B5239" t="s">
        <v>89</v>
      </c>
      <c r="C5239" t="s">
        <v>156</v>
      </c>
      <c r="D5239" t="s">
        <v>4939</v>
      </c>
      <c r="E5239">
        <v>86</v>
      </c>
      <c r="F5239">
        <v>13</v>
      </c>
      <c r="G5239">
        <v>73</v>
      </c>
      <c r="H5239">
        <v>0</v>
      </c>
      <c r="I5239">
        <v>0</v>
      </c>
      <c r="J5239">
        <v>427</v>
      </c>
      <c r="K5239">
        <v>0</v>
      </c>
      <c r="L5239">
        <v>0</v>
      </c>
      <c r="M5239">
        <v>0</v>
      </c>
      <c r="N5239">
        <v>0</v>
      </c>
    </row>
    <row r="5240" spans="1:14" x14ac:dyDescent="0.2">
      <c r="A5240" t="s">
        <v>10172</v>
      </c>
      <c r="B5240" t="s">
        <v>89</v>
      </c>
      <c r="C5240" t="s">
        <v>156</v>
      </c>
      <c r="D5240" t="s">
        <v>4941</v>
      </c>
      <c r="E5240">
        <v>427</v>
      </c>
      <c r="F5240">
        <v>62</v>
      </c>
      <c r="G5240">
        <v>352</v>
      </c>
      <c r="H5240">
        <v>10</v>
      </c>
      <c r="I5240">
        <v>3</v>
      </c>
      <c r="J5240">
        <v>86</v>
      </c>
      <c r="K5240">
        <v>0</v>
      </c>
      <c r="L5240">
        <v>0</v>
      </c>
      <c r="M5240">
        <v>0</v>
      </c>
      <c r="N5240">
        <v>0</v>
      </c>
    </row>
    <row r="5241" spans="1:14" x14ac:dyDescent="0.2">
      <c r="A5241" t="s">
        <v>10173</v>
      </c>
      <c r="B5241" t="s">
        <v>89</v>
      </c>
      <c r="C5241" t="s">
        <v>156</v>
      </c>
      <c r="D5241" t="s">
        <v>4943</v>
      </c>
      <c r="E5241">
        <v>86</v>
      </c>
      <c r="F5241">
        <v>9</v>
      </c>
      <c r="G5241">
        <v>77</v>
      </c>
      <c r="H5241">
        <v>0</v>
      </c>
      <c r="I5241">
        <v>0</v>
      </c>
      <c r="J5241">
        <v>427</v>
      </c>
      <c r="K5241">
        <v>0</v>
      </c>
      <c r="L5241">
        <v>0</v>
      </c>
      <c r="M5241">
        <v>0</v>
      </c>
      <c r="N5241">
        <v>0</v>
      </c>
    </row>
    <row r="5242" spans="1:14" x14ac:dyDescent="0.2">
      <c r="A5242" t="s">
        <v>10174</v>
      </c>
      <c r="B5242" t="s">
        <v>89</v>
      </c>
      <c r="C5242" t="s">
        <v>156</v>
      </c>
      <c r="D5242" t="s">
        <v>4925</v>
      </c>
      <c r="E5242">
        <v>0</v>
      </c>
      <c r="F5242">
        <v>0</v>
      </c>
      <c r="G5242">
        <v>0</v>
      </c>
      <c r="H5242">
        <v>0</v>
      </c>
      <c r="I5242">
        <v>0</v>
      </c>
      <c r="J5242">
        <v>0</v>
      </c>
      <c r="K5242">
        <v>279</v>
      </c>
      <c r="L5242">
        <v>275</v>
      </c>
      <c r="M5242">
        <v>3</v>
      </c>
      <c r="N5242">
        <v>1</v>
      </c>
    </row>
    <row r="5243" spans="1:14" x14ac:dyDescent="0.2">
      <c r="A5243" t="s">
        <v>10175</v>
      </c>
      <c r="B5243" t="s">
        <v>89</v>
      </c>
      <c r="C5243" t="s">
        <v>156</v>
      </c>
      <c r="D5243" t="s">
        <v>4927</v>
      </c>
      <c r="E5243">
        <v>0</v>
      </c>
      <c r="F5243">
        <v>0</v>
      </c>
      <c r="G5243">
        <v>0</v>
      </c>
      <c r="H5243">
        <v>0</v>
      </c>
      <c r="I5243">
        <v>0</v>
      </c>
      <c r="J5243">
        <v>0</v>
      </c>
      <c r="K5243">
        <v>207</v>
      </c>
      <c r="L5243">
        <v>204</v>
      </c>
      <c r="M5243">
        <v>3</v>
      </c>
      <c r="N5243">
        <v>0</v>
      </c>
    </row>
    <row r="5244" spans="1:14" x14ac:dyDescent="0.2">
      <c r="A5244" t="s">
        <v>10176</v>
      </c>
      <c r="B5244" t="s">
        <v>89</v>
      </c>
      <c r="C5244" t="s">
        <v>157</v>
      </c>
      <c r="D5244" t="s">
        <v>4929</v>
      </c>
      <c r="E5244">
        <v>62</v>
      </c>
      <c r="F5244">
        <v>12</v>
      </c>
      <c r="G5244">
        <v>46</v>
      </c>
      <c r="H5244">
        <v>4</v>
      </c>
      <c r="I5244">
        <v>0</v>
      </c>
      <c r="J5244">
        <v>14</v>
      </c>
      <c r="K5244">
        <v>0</v>
      </c>
      <c r="L5244">
        <v>0</v>
      </c>
      <c r="M5244">
        <v>0</v>
      </c>
      <c r="N5244">
        <v>0</v>
      </c>
    </row>
    <row r="5245" spans="1:14" x14ac:dyDescent="0.2">
      <c r="A5245" t="s">
        <v>10177</v>
      </c>
      <c r="B5245" t="s">
        <v>89</v>
      </c>
      <c r="C5245" t="s">
        <v>157</v>
      </c>
      <c r="D5245" t="s">
        <v>4931</v>
      </c>
      <c r="E5245">
        <v>76</v>
      </c>
      <c r="F5245">
        <v>16</v>
      </c>
      <c r="G5245">
        <v>56</v>
      </c>
      <c r="H5245">
        <v>3</v>
      </c>
      <c r="I5245">
        <v>1</v>
      </c>
      <c r="J5245">
        <v>0</v>
      </c>
      <c r="K5245">
        <v>0</v>
      </c>
      <c r="L5245">
        <v>0</v>
      </c>
      <c r="M5245">
        <v>0</v>
      </c>
      <c r="N5245">
        <v>0</v>
      </c>
    </row>
    <row r="5246" spans="1:14" x14ac:dyDescent="0.2">
      <c r="A5246" t="s">
        <v>10178</v>
      </c>
      <c r="B5246" t="s">
        <v>89</v>
      </c>
      <c r="C5246" t="s">
        <v>157</v>
      </c>
      <c r="D5246" t="s">
        <v>4933</v>
      </c>
      <c r="E5246">
        <v>14</v>
      </c>
      <c r="F5246">
        <v>4</v>
      </c>
      <c r="G5246">
        <v>10</v>
      </c>
      <c r="H5246">
        <v>0</v>
      </c>
      <c r="I5246">
        <v>0</v>
      </c>
      <c r="J5246">
        <v>62</v>
      </c>
      <c r="K5246">
        <v>0</v>
      </c>
      <c r="L5246">
        <v>0</v>
      </c>
      <c r="M5246">
        <v>0</v>
      </c>
      <c r="N5246">
        <v>0</v>
      </c>
    </row>
    <row r="5247" spans="1:14" x14ac:dyDescent="0.2">
      <c r="A5247" t="s">
        <v>10179</v>
      </c>
      <c r="B5247" t="s">
        <v>89</v>
      </c>
      <c r="C5247" t="s">
        <v>157</v>
      </c>
      <c r="D5247" t="s">
        <v>4935</v>
      </c>
      <c r="E5247">
        <v>76</v>
      </c>
      <c r="F5247">
        <v>15</v>
      </c>
      <c r="G5247">
        <v>57</v>
      </c>
      <c r="H5247">
        <v>3</v>
      </c>
      <c r="I5247">
        <v>1</v>
      </c>
      <c r="J5247">
        <v>0</v>
      </c>
      <c r="K5247">
        <v>0</v>
      </c>
      <c r="L5247">
        <v>0</v>
      </c>
      <c r="M5247">
        <v>0</v>
      </c>
      <c r="N5247">
        <v>0</v>
      </c>
    </row>
    <row r="5248" spans="1:14" x14ac:dyDescent="0.2">
      <c r="A5248" t="s">
        <v>10180</v>
      </c>
      <c r="B5248" t="s">
        <v>89</v>
      </c>
      <c r="C5248" t="s">
        <v>157</v>
      </c>
      <c r="D5248" t="s">
        <v>4937</v>
      </c>
      <c r="E5248">
        <v>62</v>
      </c>
      <c r="F5248">
        <v>11</v>
      </c>
      <c r="G5248">
        <v>47</v>
      </c>
      <c r="H5248">
        <v>3</v>
      </c>
      <c r="I5248">
        <v>1</v>
      </c>
      <c r="J5248">
        <v>14</v>
      </c>
      <c r="K5248">
        <v>0</v>
      </c>
      <c r="L5248">
        <v>0</v>
      </c>
      <c r="M5248">
        <v>0</v>
      </c>
      <c r="N5248">
        <v>0</v>
      </c>
    </row>
    <row r="5249" spans="1:14" x14ac:dyDescent="0.2">
      <c r="A5249" t="s">
        <v>10181</v>
      </c>
      <c r="B5249" t="s">
        <v>89</v>
      </c>
      <c r="C5249" t="s">
        <v>157</v>
      </c>
      <c r="D5249" t="s">
        <v>4939</v>
      </c>
      <c r="E5249">
        <v>14</v>
      </c>
      <c r="F5249">
        <v>4</v>
      </c>
      <c r="G5249">
        <v>10</v>
      </c>
      <c r="H5249">
        <v>0</v>
      </c>
      <c r="I5249">
        <v>0</v>
      </c>
      <c r="J5249">
        <v>62</v>
      </c>
      <c r="K5249">
        <v>0</v>
      </c>
      <c r="L5249">
        <v>0</v>
      </c>
      <c r="M5249">
        <v>0</v>
      </c>
      <c r="N5249">
        <v>0</v>
      </c>
    </row>
    <row r="5250" spans="1:14" x14ac:dyDescent="0.2">
      <c r="A5250" t="s">
        <v>10182</v>
      </c>
      <c r="B5250" t="s">
        <v>89</v>
      </c>
      <c r="C5250" t="s">
        <v>157</v>
      </c>
      <c r="D5250" t="s">
        <v>4941</v>
      </c>
      <c r="E5250">
        <v>62</v>
      </c>
      <c r="F5250">
        <v>11</v>
      </c>
      <c r="G5250">
        <v>47</v>
      </c>
      <c r="H5250">
        <v>4</v>
      </c>
      <c r="I5250">
        <v>0</v>
      </c>
      <c r="J5250">
        <v>14</v>
      </c>
      <c r="K5250">
        <v>0</v>
      </c>
      <c r="L5250">
        <v>0</v>
      </c>
      <c r="M5250">
        <v>0</v>
      </c>
      <c r="N5250">
        <v>0</v>
      </c>
    </row>
    <row r="5251" spans="1:14" x14ac:dyDescent="0.2">
      <c r="A5251" t="s">
        <v>10183</v>
      </c>
      <c r="B5251" t="s">
        <v>89</v>
      </c>
      <c r="C5251" t="s">
        <v>157</v>
      </c>
      <c r="D5251" t="s">
        <v>4943</v>
      </c>
      <c r="E5251">
        <v>14</v>
      </c>
      <c r="F5251">
        <v>4</v>
      </c>
      <c r="G5251">
        <v>10</v>
      </c>
      <c r="H5251">
        <v>0</v>
      </c>
      <c r="I5251">
        <v>0</v>
      </c>
      <c r="J5251">
        <v>62</v>
      </c>
      <c r="K5251">
        <v>0</v>
      </c>
      <c r="L5251">
        <v>0</v>
      </c>
      <c r="M5251">
        <v>0</v>
      </c>
      <c r="N5251">
        <v>0</v>
      </c>
    </row>
    <row r="5252" spans="1:14" x14ac:dyDescent="0.2">
      <c r="A5252" t="s">
        <v>10184</v>
      </c>
      <c r="B5252" t="s">
        <v>89</v>
      </c>
      <c r="C5252" t="s">
        <v>157</v>
      </c>
      <c r="D5252" t="s">
        <v>4925</v>
      </c>
      <c r="E5252">
        <v>0</v>
      </c>
      <c r="F5252">
        <v>0</v>
      </c>
      <c r="G5252">
        <v>0</v>
      </c>
      <c r="H5252">
        <v>0</v>
      </c>
      <c r="I5252">
        <v>0</v>
      </c>
      <c r="J5252">
        <v>0</v>
      </c>
      <c r="K5252">
        <v>37</v>
      </c>
      <c r="L5252">
        <v>36</v>
      </c>
      <c r="M5252">
        <v>1</v>
      </c>
      <c r="N5252">
        <v>0</v>
      </c>
    </row>
    <row r="5253" spans="1:14" x14ac:dyDescent="0.2">
      <c r="A5253" t="s">
        <v>10185</v>
      </c>
      <c r="B5253" t="s">
        <v>89</v>
      </c>
      <c r="C5253" t="s">
        <v>157</v>
      </c>
      <c r="D5253" t="s">
        <v>4927</v>
      </c>
      <c r="E5253">
        <v>0</v>
      </c>
      <c r="F5253">
        <v>0</v>
      </c>
      <c r="G5253">
        <v>0</v>
      </c>
      <c r="H5253">
        <v>0</v>
      </c>
      <c r="I5253">
        <v>0</v>
      </c>
      <c r="J5253">
        <v>0</v>
      </c>
      <c r="K5253">
        <v>27</v>
      </c>
      <c r="L5253">
        <v>26</v>
      </c>
      <c r="M5253">
        <v>1</v>
      </c>
      <c r="N5253">
        <v>0</v>
      </c>
    </row>
    <row r="5254" spans="1:14" x14ac:dyDescent="0.2">
      <c r="A5254" t="s">
        <v>10186</v>
      </c>
      <c r="B5254" t="s">
        <v>89</v>
      </c>
      <c r="C5254" t="s">
        <v>158</v>
      </c>
      <c r="D5254" t="s">
        <v>4929</v>
      </c>
      <c r="E5254">
        <v>66</v>
      </c>
      <c r="F5254">
        <v>9</v>
      </c>
      <c r="G5254">
        <v>53</v>
      </c>
      <c r="H5254">
        <v>2</v>
      </c>
      <c r="I5254">
        <v>2</v>
      </c>
      <c r="J5254">
        <v>23</v>
      </c>
      <c r="K5254">
        <v>0</v>
      </c>
      <c r="L5254">
        <v>0</v>
      </c>
      <c r="M5254">
        <v>0</v>
      </c>
      <c r="N5254">
        <v>0</v>
      </c>
    </row>
    <row r="5255" spans="1:14" x14ac:dyDescent="0.2">
      <c r="A5255" t="s">
        <v>10187</v>
      </c>
      <c r="B5255" t="s">
        <v>89</v>
      </c>
      <c r="C5255" t="s">
        <v>158</v>
      </c>
      <c r="D5255" t="s">
        <v>4931</v>
      </c>
      <c r="E5255">
        <v>89</v>
      </c>
      <c r="F5255">
        <v>9</v>
      </c>
      <c r="G5255">
        <v>76</v>
      </c>
      <c r="H5255">
        <v>2</v>
      </c>
      <c r="I5255">
        <v>2</v>
      </c>
      <c r="J5255">
        <v>0</v>
      </c>
      <c r="K5255">
        <v>0</v>
      </c>
      <c r="L5255">
        <v>0</v>
      </c>
      <c r="M5255">
        <v>0</v>
      </c>
      <c r="N5255">
        <v>0</v>
      </c>
    </row>
    <row r="5256" spans="1:14" x14ac:dyDescent="0.2">
      <c r="A5256" t="s">
        <v>10188</v>
      </c>
      <c r="B5256" t="s">
        <v>89</v>
      </c>
      <c r="C5256" t="s">
        <v>158</v>
      </c>
      <c r="D5256" t="s">
        <v>4933</v>
      </c>
      <c r="E5256">
        <v>22</v>
      </c>
      <c r="F5256">
        <v>3</v>
      </c>
      <c r="G5256">
        <v>19</v>
      </c>
      <c r="H5256">
        <v>0</v>
      </c>
      <c r="I5256">
        <v>0</v>
      </c>
      <c r="J5256">
        <v>67</v>
      </c>
      <c r="K5256">
        <v>0</v>
      </c>
      <c r="L5256">
        <v>0</v>
      </c>
      <c r="M5256">
        <v>0</v>
      </c>
      <c r="N5256">
        <v>0</v>
      </c>
    </row>
    <row r="5257" spans="1:14" x14ac:dyDescent="0.2">
      <c r="A5257" t="s">
        <v>10189</v>
      </c>
      <c r="B5257" t="s">
        <v>89</v>
      </c>
      <c r="C5257" t="s">
        <v>158</v>
      </c>
      <c r="D5257" t="s">
        <v>4935</v>
      </c>
      <c r="E5257">
        <v>89</v>
      </c>
      <c r="F5257">
        <v>9</v>
      </c>
      <c r="G5257">
        <v>76</v>
      </c>
      <c r="H5257">
        <v>2</v>
      </c>
      <c r="I5257">
        <v>2</v>
      </c>
      <c r="J5257">
        <v>0</v>
      </c>
      <c r="K5257">
        <v>0</v>
      </c>
      <c r="L5257">
        <v>0</v>
      </c>
      <c r="M5257">
        <v>0</v>
      </c>
      <c r="N5257">
        <v>0</v>
      </c>
    </row>
    <row r="5258" spans="1:14" x14ac:dyDescent="0.2">
      <c r="A5258" t="s">
        <v>10190</v>
      </c>
      <c r="B5258" t="s">
        <v>89</v>
      </c>
      <c r="C5258" t="s">
        <v>158</v>
      </c>
      <c r="D5258" t="s">
        <v>4937</v>
      </c>
      <c r="E5258">
        <v>66</v>
      </c>
      <c r="F5258">
        <v>8</v>
      </c>
      <c r="G5258">
        <v>54</v>
      </c>
      <c r="H5258">
        <v>2</v>
      </c>
      <c r="I5258">
        <v>2</v>
      </c>
      <c r="J5258">
        <v>23</v>
      </c>
      <c r="K5258">
        <v>0</v>
      </c>
      <c r="L5258">
        <v>0</v>
      </c>
      <c r="M5258">
        <v>0</v>
      </c>
      <c r="N5258">
        <v>0</v>
      </c>
    </row>
    <row r="5259" spans="1:14" x14ac:dyDescent="0.2">
      <c r="A5259" t="s">
        <v>10191</v>
      </c>
      <c r="B5259" t="s">
        <v>89</v>
      </c>
      <c r="C5259" t="s">
        <v>158</v>
      </c>
      <c r="D5259" t="s">
        <v>4939</v>
      </c>
      <c r="E5259">
        <v>23</v>
      </c>
      <c r="F5259">
        <v>4</v>
      </c>
      <c r="G5259">
        <v>19</v>
      </c>
      <c r="H5259">
        <v>0</v>
      </c>
      <c r="I5259">
        <v>0</v>
      </c>
      <c r="J5259">
        <v>66</v>
      </c>
      <c r="K5259">
        <v>0</v>
      </c>
      <c r="L5259">
        <v>0</v>
      </c>
      <c r="M5259">
        <v>0</v>
      </c>
      <c r="N5259">
        <v>0</v>
      </c>
    </row>
    <row r="5260" spans="1:14" x14ac:dyDescent="0.2">
      <c r="A5260" t="s">
        <v>10192</v>
      </c>
      <c r="B5260" t="s">
        <v>89</v>
      </c>
      <c r="C5260" t="s">
        <v>158</v>
      </c>
      <c r="D5260" t="s">
        <v>4941</v>
      </c>
      <c r="E5260">
        <v>66</v>
      </c>
      <c r="F5260">
        <v>6</v>
      </c>
      <c r="G5260">
        <v>56</v>
      </c>
      <c r="H5260">
        <v>2</v>
      </c>
      <c r="I5260">
        <v>2</v>
      </c>
      <c r="J5260">
        <v>23</v>
      </c>
      <c r="K5260">
        <v>0</v>
      </c>
      <c r="L5260">
        <v>0</v>
      </c>
      <c r="M5260">
        <v>0</v>
      </c>
      <c r="N5260">
        <v>0</v>
      </c>
    </row>
    <row r="5261" spans="1:14" x14ac:dyDescent="0.2">
      <c r="A5261" t="s">
        <v>10193</v>
      </c>
      <c r="B5261" t="s">
        <v>89</v>
      </c>
      <c r="C5261" t="s">
        <v>158</v>
      </c>
      <c r="D5261" t="s">
        <v>4943</v>
      </c>
      <c r="E5261">
        <v>23</v>
      </c>
      <c r="F5261">
        <v>3</v>
      </c>
      <c r="G5261">
        <v>20</v>
      </c>
      <c r="H5261">
        <v>0</v>
      </c>
      <c r="I5261">
        <v>0</v>
      </c>
      <c r="J5261">
        <v>66</v>
      </c>
      <c r="K5261">
        <v>0</v>
      </c>
      <c r="L5261">
        <v>0</v>
      </c>
      <c r="M5261">
        <v>0</v>
      </c>
      <c r="N5261">
        <v>0</v>
      </c>
    </row>
    <row r="5262" spans="1:14" x14ac:dyDescent="0.2">
      <c r="A5262" t="s">
        <v>10194</v>
      </c>
      <c r="B5262" t="s">
        <v>89</v>
      </c>
      <c r="C5262" t="s">
        <v>158</v>
      </c>
      <c r="D5262" t="s">
        <v>4925</v>
      </c>
      <c r="E5262">
        <v>0</v>
      </c>
      <c r="F5262">
        <v>0</v>
      </c>
      <c r="G5262">
        <v>0</v>
      </c>
      <c r="H5262">
        <v>0</v>
      </c>
      <c r="I5262">
        <v>0</v>
      </c>
      <c r="J5262">
        <v>0</v>
      </c>
      <c r="K5262">
        <v>53</v>
      </c>
      <c r="L5262">
        <v>51</v>
      </c>
      <c r="M5262">
        <v>1</v>
      </c>
      <c r="N5262">
        <v>1</v>
      </c>
    </row>
    <row r="5263" spans="1:14" x14ac:dyDescent="0.2">
      <c r="A5263" t="s">
        <v>10195</v>
      </c>
      <c r="B5263" t="s">
        <v>89</v>
      </c>
      <c r="C5263" t="s">
        <v>158</v>
      </c>
      <c r="D5263" t="s">
        <v>4927</v>
      </c>
      <c r="E5263">
        <v>0</v>
      </c>
      <c r="F5263">
        <v>0</v>
      </c>
      <c r="G5263">
        <v>0</v>
      </c>
      <c r="H5263">
        <v>0</v>
      </c>
      <c r="I5263">
        <v>0</v>
      </c>
      <c r="J5263">
        <v>0</v>
      </c>
      <c r="K5263">
        <v>41</v>
      </c>
      <c r="L5263">
        <v>39</v>
      </c>
      <c r="M5263">
        <v>1</v>
      </c>
      <c r="N5263">
        <v>1</v>
      </c>
    </row>
    <row r="5264" spans="1:14" x14ac:dyDescent="0.2">
      <c r="A5264" t="s">
        <v>10196</v>
      </c>
      <c r="B5264" t="s">
        <v>89</v>
      </c>
      <c r="C5264" t="s">
        <v>159</v>
      </c>
      <c r="D5264" t="s">
        <v>4929</v>
      </c>
      <c r="E5264">
        <v>11</v>
      </c>
      <c r="F5264">
        <v>1</v>
      </c>
      <c r="G5264">
        <v>10</v>
      </c>
      <c r="H5264">
        <v>0</v>
      </c>
      <c r="I5264">
        <v>0</v>
      </c>
      <c r="J5264">
        <v>3</v>
      </c>
      <c r="K5264">
        <v>0</v>
      </c>
      <c r="L5264">
        <v>0</v>
      </c>
      <c r="M5264">
        <v>0</v>
      </c>
      <c r="N5264">
        <v>0</v>
      </c>
    </row>
    <row r="5265" spans="1:14" x14ac:dyDescent="0.2">
      <c r="A5265" t="s">
        <v>10197</v>
      </c>
      <c r="B5265" t="s">
        <v>89</v>
      </c>
      <c r="C5265" t="s">
        <v>159</v>
      </c>
      <c r="D5265" t="s">
        <v>4931</v>
      </c>
      <c r="E5265">
        <v>14</v>
      </c>
      <c r="F5265">
        <v>1</v>
      </c>
      <c r="G5265">
        <v>13</v>
      </c>
      <c r="H5265">
        <v>0</v>
      </c>
      <c r="I5265">
        <v>0</v>
      </c>
      <c r="J5265">
        <v>0</v>
      </c>
      <c r="K5265">
        <v>0</v>
      </c>
      <c r="L5265">
        <v>0</v>
      </c>
      <c r="M5265">
        <v>0</v>
      </c>
      <c r="N5265">
        <v>0</v>
      </c>
    </row>
    <row r="5266" spans="1:14" x14ac:dyDescent="0.2">
      <c r="A5266" t="s">
        <v>10198</v>
      </c>
      <c r="B5266" t="s">
        <v>89</v>
      </c>
      <c r="C5266" t="s">
        <v>159</v>
      </c>
      <c r="D5266" t="s">
        <v>4933</v>
      </c>
      <c r="E5266">
        <v>3</v>
      </c>
      <c r="F5266">
        <v>0</v>
      </c>
      <c r="G5266">
        <v>3</v>
      </c>
      <c r="H5266">
        <v>0</v>
      </c>
      <c r="I5266">
        <v>0</v>
      </c>
      <c r="J5266">
        <v>11</v>
      </c>
      <c r="K5266">
        <v>0</v>
      </c>
      <c r="L5266">
        <v>0</v>
      </c>
      <c r="M5266">
        <v>0</v>
      </c>
      <c r="N5266">
        <v>0</v>
      </c>
    </row>
    <row r="5267" spans="1:14" x14ac:dyDescent="0.2">
      <c r="A5267" t="s">
        <v>10199</v>
      </c>
      <c r="B5267" t="s">
        <v>89</v>
      </c>
      <c r="C5267" t="s">
        <v>159</v>
      </c>
      <c r="D5267" t="s">
        <v>4935</v>
      </c>
      <c r="E5267">
        <v>14</v>
      </c>
      <c r="F5267">
        <v>1</v>
      </c>
      <c r="G5267">
        <v>13</v>
      </c>
      <c r="H5267">
        <v>0</v>
      </c>
      <c r="I5267">
        <v>0</v>
      </c>
      <c r="J5267">
        <v>0</v>
      </c>
      <c r="K5267">
        <v>0</v>
      </c>
      <c r="L5267">
        <v>0</v>
      </c>
      <c r="M5267">
        <v>0</v>
      </c>
      <c r="N5267">
        <v>0</v>
      </c>
    </row>
    <row r="5268" spans="1:14" x14ac:dyDescent="0.2">
      <c r="A5268" t="s">
        <v>10200</v>
      </c>
      <c r="B5268" t="s">
        <v>89</v>
      </c>
      <c r="C5268" t="s">
        <v>159</v>
      </c>
      <c r="D5268" t="s">
        <v>4937</v>
      </c>
      <c r="E5268">
        <v>11</v>
      </c>
      <c r="F5268">
        <v>1</v>
      </c>
      <c r="G5268">
        <v>10</v>
      </c>
      <c r="H5268">
        <v>0</v>
      </c>
      <c r="I5268">
        <v>0</v>
      </c>
      <c r="J5268">
        <v>3</v>
      </c>
      <c r="K5268">
        <v>0</v>
      </c>
      <c r="L5268">
        <v>0</v>
      </c>
      <c r="M5268">
        <v>0</v>
      </c>
      <c r="N5268">
        <v>0</v>
      </c>
    </row>
    <row r="5269" spans="1:14" x14ac:dyDescent="0.2">
      <c r="A5269" t="s">
        <v>10201</v>
      </c>
      <c r="B5269" t="s">
        <v>89</v>
      </c>
      <c r="C5269" t="s">
        <v>159</v>
      </c>
      <c r="D5269" t="s">
        <v>4939</v>
      </c>
      <c r="E5269">
        <v>3</v>
      </c>
      <c r="F5269">
        <v>0</v>
      </c>
      <c r="G5269">
        <v>3</v>
      </c>
      <c r="H5269">
        <v>0</v>
      </c>
      <c r="I5269">
        <v>0</v>
      </c>
      <c r="J5269">
        <v>11</v>
      </c>
      <c r="K5269">
        <v>0</v>
      </c>
      <c r="L5269">
        <v>0</v>
      </c>
      <c r="M5269">
        <v>0</v>
      </c>
      <c r="N5269">
        <v>0</v>
      </c>
    </row>
    <row r="5270" spans="1:14" x14ac:dyDescent="0.2">
      <c r="A5270" t="s">
        <v>10202</v>
      </c>
      <c r="B5270" t="s">
        <v>89</v>
      </c>
      <c r="C5270" t="s">
        <v>159</v>
      </c>
      <c r="D5270" t="s">
        <v>4941</v>
      </c>
      <c r="E5270">
        <v>11</v>
      </c>
      <c r="F5270">
        <v>1</v>
      </c>
      <c r="G5270">
        <v>10</v>
      </c>
      <c r="H5270">
        <v>0</v>
      </c>
      <c r="I5270">
        <v>0</v>
      </c>
      <c r="J5270">
        <v>3</v>
      </c>
      <c r="K5270">
        <v>0</v>
      </c>
      <c r="L5270">
        <v>0</v>
      </c>
      <c r="M5270">
        <v>0</v>
      </c>
      <c r="N5270">
        <v>0</v>
      </c>
    </row>
    <row r="5271" spans="1:14" x14ac:dyDescent="0.2">
      <c r="A5271" t="s">
        <v>10203</v>
      </c>
      <c r="B5271" t="s">
        <v>89</v>
      </c>
      <c r="C5271" t="s">
        <v>159</v>
      </c>
      <c r="D5271" t="s">
        <v>4943</v>
      </c>
      <c r="E5271">
        <v>3</v>
      </c>
      <c r="F5271">
        <v>0</v>
      </c>
      <c r="G5271">
        <v>3</v>
      </c>
      <c r="H5271">
        <v>0</v>
      </c>
      <c r="I5271">
        <v>0</v>
      </c>
      <c r="J5271">
        <v>11</v>
      </c>
      <c r="K5271">
        <v>0</v>
      </c>
      <c r="L5271">
        <v>0</v>
      </c>
      <c r="M5271">
        <v>0</v>
      </c>
      <c r="N5271">
        <v>0</v>
      </c>
    </row>
    <row r="5272" spans="1:14" x14ac:dyDescent="0.2">
      <c r="A5272" t="s">
        <v>10204</v>
      </c>
      <c r="B5272" t="s">
        <v>89</v>
      </c>
      <c r="C5272" t="s">
        <v>159</v>
      </c>
      <c r="D5272" t="s">
        <v>4925</v>
      </c>
      <c r="E5272">
        <v>0</v>
      </c>
      <c r="F5272">
        <v>0</v>
      </c>
      <c r="G5272">
        <v>0</v>
      </c>
      <c r="H5272">
        <v>0</v>
      </c>
      <c r="I5272">
        <v>0</v>
      </c>
      <c r="J5272">
        <v>0</v>
      </c>
      <c r="K5272">
        <v>11</v>
      </c>
      <c r="L5272">
        <v>11</v>
      </c>
      <c r="M5272">
        <v>0</v>
      </c>
      <c r="N5272">
        <v>0</v>
      </c>
    </row>
    <row r="5273" spans="1:14" x14ac:dyDescent="0.2">
      <c r="A5273" t="s">
        <v>10205</v>
      </c>
      <c r="B5273" t="s">
        <v>89</v>
      </c>
      <c r="C5273" t="s">
        <v>159</v>
      </c>
      <c r="D5273" t="s">
        <v>4927</v>
      </c>
      <c r="E5273">
        <v>0</v>
      </c>
      <c r="F5273">
        <v>0</v>
      </c>
      <c r="G5273">
        <v>0</v>
      </c>
      <c r="H5273">
        <v>0</v>
      </c>
      <c r="I5273">
        <v>0</v>
      </c>
      <c r="J5273">
        <v>0</v>
      </c>
      <c r="K5273">
        <v>9</v>
      </c>
      <c r="L5273">
        <v>9</v>
      </c>
      <c r="M5273">
        <v>0</v>
      </c>
      <c r="N5273">
        <v>0</v>
      </c>
    </row>
    <row r="5274" spans="1:14" x14ac:dyDescent="0.2">
      <c r="A5274" t="s">
        <v>10206</v>
      </c>
      <c r="B5274" t="s">
        <v>89</v>
      </c>
      <c r="C5274" t="s">
        <v>160</v>
      </c>
      <c r="D5274" t="s">
        <v>4929</v>
      </c>
      <c r="E5274">
        <v>80</v>
      </c>
      <c r="F5274">
        <v>12</v>
      </c>
      <c r="G5274">
        <v>66</v>
      </c>
      <c r="H5274">
        <v>1</v>
      </c>
      <c r="I5274">
        <v>1</v>
      </c>
      <c r="J5274">
        <v>23</v>
      </c>
      <c r="K5274">
        <v>0</v>
      </c>
      <c r="L5274">
        <v>0</v>
      </c>
      <c r="M5274">
        <v>0</v>
      </c>
      <c r="N5274">
        <v>0</v>
      </c>
    </row>
    <row r="5275" spans="1:14" x14ac:dyDescent="0.2">
      <c r="A5275" t="s">
        <v>10207</v>
      </c>
      <c r="B5275" t="s">
        <v>89</v>
      </c>
      <c r="C5275" t="s">
        <v>160</v>
      </c>
      <c r="D5275" t="s">
        <v>4931</v>
      </c>
      <c r="E5275">
        <v>103</v>
      </c>
      <c r="F5275">
        <v>13</v>
      </c>
      <c r="G5275">
        <v>87</v>
      </c>
      <c r="H5275">
        <v>1</v>
      </c>
      <c r="I5275">
        <v>2</v>
      </c>
      <c r="J5275">
        <v>0</v>
      </c>
      <c r="K5275">
        <v>0</v>
      </c>
      <c r="L5275">
        <v>0</v>
      </c>
      <c r="M5275">
        <v>0</v>
      </c>
      <c r="N5275">
        <v>0</v>
      </c>
    </row>
    <row r="5276" spans="1:14" x14ac:dyDescent="0.2">
      <c r="A5276" t="s">
        <v>10208</v>
      </c>
      <c r="B5276" t="s">
        <v>89</v>
      </c>
      <c r="C5276" t="s">
        <v>160</v>
      </c>
      <c r="D5276" t="s">
        <v>4933</v>
      </c>
      <c r="E5276">
        <v>23</v>
      </c>
      <c r="F5276">
        <v>3</v>
      </c>
      <c r="G5276">
        <v>20</v>
      </c>
      <c r="H5276">
        <v>0</v>
      </c>
      <c r="I5276">
        <v>0</v>
      </c>
      <c r="J5276">
        <v>80</v>
      </c>
      <c r="K5276">
        <v>0</v>
      </c>
      <c r="L5276">
        <v>0</v>
      </c>
      <c r="M5276">
        <v>0</v>
      </c>
      <c r="N5276">
        <v>0</v>
      </c>
    </row>
    <row r="5277" spans="1:14" x14ac:dyDescent="0.2">
      <c r="A5277" t="s">
        <v>10209</v>
      </c>
      <c r="B5277" t="s">
        <v>89</v>
      </c>
      <c r="C5277" t="s">
        <v>160</v>
      </c>
      <c r="D5277" t="s">
        <v>4935</v>
      </c>
      <c r="E5277">
        <v>103</v>
      </c>
      <c r="F5277">
        <v>13</v>
      </c>
      <c r="G5277">
        <v>87</v>
      </c>
      <c r="H5277">
        <v>1</v>
      </c>
      <c r="I5277">
        <v>2</v>
      </c>
      <c r="J5277">
        <v>0</v>
      </c>
      <c r="K5277">
        <v>0</v>
      </c>
      <c r="L5277">
        <v>0</v>
      </c>
      <c r="M5277">
        <v>0</v>
      </c>
      <c r="N5277">
        <v>0</v>
      </c>
    </row>
    <row r="5278" spans="1:14" x14ac:dyDescent="0.2">
      <c r="A5278" t="s">
        <v>10210</v>
      </c>
      <c r="B5278" t="s">
        <v>89</v>
      </c>
      <c r="C5278" t="s">
        <v>160</v>
      </c>
      <c r="D5278" t="s">
        <v>4937</v>
      </c>
      <c r="E5278">
        <v>80</v>
      </c>
      <c r="F5278">
        <v>12</v>
      </c>
      <c r="G5278">
        <v>65</v>
      </c>
      <c r="H5278">
        <v>1</v>
      </c>
      <c r="I5278">
        <v>2</v>
      </c>
      <c r="J5278">
        <v>23</v>
      </c>
      <c r="K5278">
        <v>0</v>
      </c>
      <c r="L5278">
        <v>0</v>
      </c>
      <c r="M5278">
        <v>0</v>
      </c>
      <c r="N5278">
        <v>0</v>
      </c>
    </row>
    <row r="5279" spans="1:14" x14ac:dyDescent="0.2">
      <c r="A5279" t="s">
        <v>10211</v>
      </c>
      <c r="B5279" t="s">
        <v>89</v>
      </c>
      <c r="C5279" t="s">
        <v>160</v>
      </c>
      <c r="D5279" t="s">
        <v>4939</v>
      </c>
      <c r="E5279">
        <v>23</v>
      </c>
      <c r="F5279">
        <v>3</v>
      </c>
      <c r="G5279">
        <v>20</v>
      </c>
      <c r="H5279">
        <v>0</v>
      </c>
      <c r="I5279">
        <v>0</v>
      </c>
      <c r="J5279">
        <v>80</v>
      </c>
      <c r="K5279">
        <v>0</v>
      </c>
      <c r="L5279">
        <v>0</v>
      </c>
      <c r="M5279">
        <v>0</v>
      </c>
      <c r="N5279">
        <v>0</v>
      </c>
    </row>
    <row r="5280" spans="1:14" x14ac:dyDescent="0.2">
      <c r="A5280" t="s">
        <v>10212</v>
      </c>
      <c r="B5280" t="s">
        <v>89</v>
      </c>
      <c r="C5280" t="s">
        <v>160</v>
      </c>
      <c r="D5280" t="s">
        <v>4941</v>
      </c>
      <c r="E5280">
        <v>80</v>
      </c>
      <c r="F5280">
        <v>11</v>
      </c>
      <c r="G5280">
        <v>67</v>
      </c>
      <c r="H5280">
        <v>1</v>
      </c>
      <c r="I5280">
        <v>1</v>
      </c>
      <c r="J5280">
        <v>23</v>
      </c>
      <c r="K5280">
        <v>0</v>
      </c>
      <c r="L5280">
        <v>0</v>
      </c>
      <c r="M5280">
        <v>0</v>
      </c>
      <c r="N5280">
        <v>0</v>
      </c>
    </row>
    <row r="5281" spans="1:14" x14ac:dyDescent="0.2">
      <c r="A5281" t="s">
        <v>10213</v>
      </c>
      <c r="B5281" t="s">
        <v>89</v>
      </c>
      <c r="C5281" t="s">
        <v>160</v>
      </c>
      <c r="D5281" t="s">
        <v>4943</v>
      </c>
      <c r="E5281">
        <v>23</v>
      </c>
      <c r="F5281">
        <v>2</v>
      </c>
      <c r="G5281">
        <v>21</v>
      </c>
      <c r="H5281">
        <v>0</v>
      </c>
      <c r="I5281">
        <v>0</v>
      </c>
      <c r="J5281">
        <v>80</v>
      </c>
      <c r="K5281">
        <v>0</v>
      </c>
      <c r="L5281">
        <v>0</v>
      </c>
      <c r="M5281">
        <v>0</v>
      </c>
      <c r="N5281">
        <v>0</v>
      </c>
    </row>
    <row r="5282" spans="1:14" x14ac:dyDescent="0.2">
      <c r="A5282" t="s">
        <v>10214</v>
      </c>
      <c r="B5282" t="s">
        <v>89</v>
      </c>
      <c r="C5282" t="s">
        <v>160</v>
      </c>
      <c r="D5282" t="s">
        <v>4925</v>
      </c>
      <c r="E5282">
        <v>0</v>
      </c>
      <c r="F5282">
        <v>0</v>
      </c>
      <c r="G5282">
        <v>0</v>
      </c>
      <c r="H5282">
        <v>0</v>
      </c>
      <c r="I5282">
        <v>0</v>
      </c>
      <c r="J5282">
        <v>0</v>
      </c>
      <c r="K5282">
        <v>66</v>
      </c>
      <c r="L5282">
        <v>66</v>
      </c>
      <c r="M5282">
        <v>0</v>
      </c>
      <c r="N5282">
        <v>0</v>
      </c>
    </row>
    <row r="5283" spans="1:14" x14ac:dyDescent="0.2">
      <c r="A5283" t="s">
        <v>10215</v>
      </c>
      <c r="B5283" t="s">
        <v>89</v>
      </c>
      <c r="C5283" t="s">
        <v>160</v>
      </c>
      <c r="D5283" t="s">
        <v>4927</v>
      </c>
      <c r="E5283">
        <v>0</v>
      </c>
      <c r="F5283">
        <v>0</v>
      </c>
      <c r="G5283">
        <v>0</v>
      </c>
      <c r="H5283">
        <v>0</v>
      </c>
      <c r="I5283">
        <v>0</v>
      </c>
      <c r="J5283">
        <v>0</v>
      </c>
      <c r="K5283">
        <v>48</v>
      </c>
      <c r="L5283">
        <v>48</v>
      </c>
      <c r="M5283">
        <v>0</v>
      </c>
      <c r="N5283">
        <v>0</v>
      </c>
    </row>
    <row r="5284" spans="1:14" x14ac:dyDescent="0.2">
      <c r="A5284" t="s">
        <v>10216</v>
      </c>
      <c r="B5284" t="s">
        <v>89</v>
      </c>
      <c r="C5284" t="s">
        <v>161</v>
      </c>
      <c r="D5284" t="s">
        <v>4929</v>
      </c>
      <c r="E5284">
        <v>44</v>
      </c>
      <c r="F5284">
        <v>14</v>
      </c>
      <c r="G5284">
        <v>30</v>
      </c>
      <c r="H5284">
        <v>0</v>
      </c>
      <c r="I5284">
        <v>0</v>
      </c>
      <c r="J5284">
        <v>10</v>
      </c>
      <c r="K5284">
        <v>0</v>
      </c>
      <c r="L5284">
        <v>0</v>
      </c>
      <c r="M5284">
        <v>0</v>
      </c>
      <c r="N5284">
        <v>0</v>
      </c>
    </row>
    <row r="5285" spans="1:14" x14ac:dyDescent="0.2">
      <c r="A5285" t="s">
        <v>10217</v>
      </c>
      <c r="B5285" t="s">
        <v>89</v>
      </c>
      <c r="C5285" t="s">
        <v>161</v>
      </c>
      <c r="D5285" t="s">
        <v>4931</v>
      </c>
      <c r="E5285">
        <v>54</v>
      </c>
      <c r="F5285">
        <v>13</v>
      </c>
      <c r="G5285">
        <v>41</v>
      </c>
      <c r="H5285">
        <v>0</v>
      </c>
      <c r="I5285">
        <v>0</v>
      </c>
      <c r="J5285">
        <v>0</v>
      </c>
      <c r="K5285">
        <v>0</v>
      </c>
      <c r="L5285">
        <v>0</v>
      </c>
      <c r="M5285">
        <v>0</v>
      </c>
      <c r="N5285">
        <v>0</v>
      </c>
    </row>
    <row r="5286" spans="1:14" x14ac:dyDescent="0.2">
      <c r="A5286" t="s">
        <v>10218</v>
      </c>
      <c r="B5286" t="s">
        <v>89</v>
      </c>
      <c r="C5286" t="s">
        <v>161</v>
      </c>
      <c r="D5286" t="s">
        <v>4933</v>
      </c>
      <c r="E5286">
        <v>10</v>
      </c>
      <c r="F5286">
        <v>0</v>
      </c>
      <c r="G5286">
        <v>10</v>
      </c>
      <c r="H5286">
        <v>0</v>
      </c>
      <c r="I5286">
        <v>0</v>
      </c>
      <c r="J5286">
        <v>44</v>
      </c>
      <c r="K5286">
        <v>0</v>
      </c>
      <c r="L5286">
        <v>0</v>
      </c>
      <c r="M5286">
        <v>0</v>
      </c>
      <c r="N5286">
        <v>0</v>
      </c>
    </row>
    <row r="5287" spans="1:14" x14ac:dyDescent="0.2">
      <c r="A5287" t="s">
        <v>10219</v>
      </c>
      <c r="B5287" t="s">
        <v>89</v>
      </c>
      <c r="C5287" t="s">
        <v>161</v>
      </c>
      <c r="D5287" t="s">
        <v>4935</v>
      </c>
      <c r="E5287">
        <v>54</v>
      </c>
      <c r="F5287">
        <v>13</v>
      </c>
      <c r="G5287">
        <v>41</v>
      </c>
      <c r="H5287">
        <v>0</v>
      </c>
      <c r="I5287">
        <v>0</v>
      </c>
      <c r="J5287">
        <v>0</v>
      </c>
      <c r="K5287">
        <v>0</v>
      </c>
      <c r="L5287">
        <v>0</v>
      </c>
      <c r="M5287">
        <v>0</v>
      </c>
      <c r="N5287">
        <v>0</v>
      </c>
    </row>
    <row r="5288" spans="1:14" x14ac:dyDescent="0.2">
      <c r="A5288" t="s">
        <v>10220</v>
      </c>
      <c r="B5288" t="s">
        <v>89</v>
      </c>
      <c r="C5288" t="s">
        <v>161</v>
      </c>
      <c r="D5288" t="s">
        <v>4937</v>
      </c>
      <c r="E5288">
        <v>44</v>
      </c>
      <c r="F5288">
        <v>13</v>
      </c>
      <c r="G5288">
        <v>31</v>
      </c>
      <c r="H5288">
        <v>0</v>
      </c>
      <c r="I5288">
        <v>0</v>
      </c>
      <c r="J5288">
        <v>10</v>
      </c>
      <c r="K5288">
        <v>0</v>
      </c>
      <c r="L5288">
        <v>0</v>
      </c>
      <c r="M5288">
        <v>0</v>
      </c>
      <c r="N5288">
        <v>0</v>
      </c>
    </row>
    <row r="5289" spans="1:14" x14ac:dyDescent="0.2">
      <c r="A5289" t="s">
        <v>10221</v>
      </c>
      <c r="B5289" t="s">
        <v>89</v>
      </c>
      <c r="C5289" t="s">
        <v>161</v>
      </c>
      <c r="D5289" t="s">
        <v>4939</v>
      </c>
      <c r="E5289">
        <v>10</v>
      </c>
      <c r="F5289">
        <v>0</v>
      </c>
      <c r="G5289">
        <v>10</v>
      </c>
      <c r="H5289">
        <v>0</v>
      </c>
      <c r="I5289">
        <v>0</v>
      </c>
      <c r="J5289">
        <v>44</v>
      </c>
      <c r="K5289">
        <v>0</v>
      </c>
      <c r="L5289">
        <v>0</v>
      </c>
      <c r="M5289">
        <v>0</v>
      </c>
      <c r="N5289">
        <v>0</v>
      </c>
    </row>
    <row r="5290" spans="1:14" x14ac:dyDescent="0.2">
      <c r="A5290" t="s">
        <v>10222</v>
      </c>
      <c r="B5290" t="s">
        <v>89</v>
      </c>
      <c r="C5290" t="s">
        <v>161</v>
      </c>
      <c r="D5290" t="s">
        <v>4941</v>
      </c>
      <c r="E5290">
        <v>44</v>
      </c>
      <c r="F5290">
        <v>13</v>
      </c>
      <c r="G5290">
        <v>31</v>
      </c>
      <c r="H5290">
        <v>0</v>
      </c>
      <c r="I5290">
        <v>0</v>
      </c>
      <c r="J5290">
        <v>10</v>
      </c>
      <c r="K5290">
        <v>0</v>
      </c>
      <c r="L5290">
        <v>0</v>
      </c>
      <c r="M5290">
        <v>0</v>
      </c>
      <c r="N5290">
        <v>0</v>
      </c>
    </row>
    <row r="5291" spans="1:14" x14ac:dyDescent="0.2">
      <c r="A5291" t="s">
        <v>10223</v>
      </c>
      <c r="B5291" t="s">
        <v>89</v>
      </c>
      <c r="C5291" t="s">
        <v>161</v>
      </c>
      <c r="D5291" t="s">
        <v>4943</v>
      </c>
      <c r="E5291">
        <v>10</v>
      </c>
      <c r="F5291">
        <v>0</v>
      </c>
      <c r="G5291">
        <v>10</v>
      </c>
      <c r="H5291">
        <v>0</v>
      </c>
      <c r="I5291">
        <v>0</v>
      </c>
      <c r="J5291">
        <v>44</v>
      </c>
      <c r="K5291">
        <v>0</v>
      </c>
      <c r="L5291">
        <v>0</v>
      </c>
      <c r="M5291">
        <v>0</v>
      </c>
      <c r="N5291">
        <v>0</v>
      </c>
    </row>
    <row r="5292" spans="1:14" x14ac:dyDescent="0.2">
      <c r="A5292" t="s">
        <v>10224</v>
      </c>
      <c r="B5292" t="s">
        <v>89</v>
      </c>
      <c r="C5292" t="s">
        <v>161</v>
      </c>
      <c r="D5292" t="s">
        <v>4925</v>
      </c>
      <c r="E5292">
        <v>0</v>
      </c>
      <c r="F5292">
        <v>0</v>
      </c>
      <c r="G5292">
        <v>0</v>
      </c>
      <c r="H5292">
        <v>0</v>
      </c>
      <c r="I5292">
        <v>0</v>
      </c>
      <c r="J5292">
        <v>0</v>
      </c>
      <c r="K5292">
        <v>38</v>
      </c>
      <c r="L5292">
        <v>38</v>
      </c>
      <c r="M5292">
        <v>0</v>
      </c>
      <c r="N5292">
        <v>0</v>
      </c>
    </row>
    <row r="5293" spans="1:14" x14ac:dyDescent="0.2">
      <c r="A5293" t="s">
        <v>10225</v>
      </c>
      <c r="B5293" t="s">
        <v>89</v>
      </c>
      <c r="C5293" t="s">
        <v>161</v>
      </c>
      <c r="D5293" t="s">
        <v>4927</v>
      </c>
      <c r="E5293">
        <v>0</v>
      </c>
      <c r="F5293">
        <v>0</v>
      </c>
      <c r="G5293">
        <v>0</v>
      </c>
      <c r="H5293">
        <v>0</v>
      </c>
      <c r="I5293">
        <v>0</v>
      </c>
      <c r="J5293">
        <v>0</v>
      </c>
      <c r="K5293">
        <v>31</v>
      </c>
      <c r="L5293">
        <v>31</v>
      </c>
      <c r="M5293">
        <v>0</v>
      </c>
      <c r="N5293">
        <v>0</v>
      </c>
    </row>
    <row r="5294" spans="1:14" x14ac:dyDescent="0.2">
      <c r="A5294" t="s">
        <v>10226</v>
      </c>
      <c r="B5294" t="s">
        <v>89</v>
      </c>
      <c r="C5294" t="s">
        <v>162</v>
      </c>
      <c r="D5294" t="s">
        <v>4929</v>
      </c>
      <c r="E5294">
        <v>299</v>
      </c>
      <c r="F5294">
        <v>68</v>
      </c>
      <c r="G5294">
        <v>224</v>
      </c>
      <c r="H5294">
        <v>6</v>
      </c>
      <c r="I5294">
        <v>1</v>
      </c>
      <c r="J5294">
        <v>84</v>
      </c>
      <c r="K5294">
        <v>0</v>
      </c>
      <c r="L5294">
        <v>0</v>
      </c>
      <c r="M5294">
        <v>0</v>
      </c>
      <c r="N5294">
        <v>0</v>
      </c>
    </row>
    <row r="5295" spans="1:14" x14ac:dyDescent="0.2">
      <c r="A5295" t="s">
        <v>10227</v>
      </c>
      <c r="B5295" t="s">
        <v>89</v>
      </c>
      <c r="C5295" t="s">
        <v>162</v>
      </c>
      <c r="D5295" t="s">
        <v>4931</v>
      </c>
      <c r="E5295">
        <v>383</v>
      </c>
      <c r="F5295">
        <v>75</v>
      </c>
      <c r="G5295">
        <v>300</v>
      </c>
      <c r="H5295">
        <v>7</v>
      </c>
      <c r="I5295">
        <v>1</v>
      </c>
      <c r="J5295">
        <v>0</v>
      </c>
      <c r="K5295">
        <v>0</v>
      </c>
      <c r="L5295">
        <v>0</v>
      </c>
      <c r="M5295">
        <v>0</v>
      </c>
      <c r="N5295">
        <v>0</v>
      </c>
    </row>
    <row r="5296" spans="1:14" x14ac:dyDescent="0.2">
      <c r="A5296" t="s">
        <v>10228</v>
      </c>
      <c r="B5296" t="s">
        <v>89</v>
      </c>
      <c r="C5296" t="s">
        <v>162</v>
      </c>
      <c r="D5296" t="s">
        <v>4933</v>
      </c>
      <c r="E5296">
        <v>82</v>
      </c>
      <c r="F5296">
        <v>14</v>
      </c>
      <c r="G5296">
        <v>68</v>
      </c>
      <c r="H5296">
        <v>0</v>
      </c>
      <c r="I5296">
        <v>0</v>
      </c>
      <c r="J5296">
        <v>301</v>
      </c>
      <c r="K5296">
        <v>0</v>
      </c>
      <c r="L5296">
        <v>0</v>
      </c>
      <c r="M5296">
        <v>0</v>
      </c>
      <c r="N5296">
        <v>0</v>
      </c>
    </row>
    <row r="5297" spans="1:14" x14ac:dyDescent="0.2">
      <c r="A5297" t="s">
        <v>10229</v>
      </c>
      <c r="B5297" t="s">
        <v>89</v>
      </c>
      <c r="C5297" t="s">
        <v>162</v>
      </c>
      <c r="D5297" t="s">
        <v>4935</v>
      </c>
      <c r="E5297">
        <v>383</v>
      </c>
      <c r="F5297">
        <v>75</v>
      </c>
      <c r="G5297">
        <v>300</v>
      </c>
      <c r="H5297">
        <v>7</v>
      </c>
      <c r="I5297">
        <v>1</v>
      </c>
      <c r="J5297">
        <v>0</v>
      </c>
      <c r="K5297">
        <v>0</v>
      </c>
      <c r="L5297">
        <v>0</v>
      </c>
      <c r="M5297">
        <v>0</v>
      </c>
      <c r="N5297">
        <v>0</v>
      </c>
    </row>
    <row r="5298" spans="1:14" x14ac:dyDescent="0.2">
      <c r="A5298" t="s">
        <v>10230</v>
      </c>
      <c r="B5298" t="s">
        <v>89</v>
      </c>
      <c r="C5298" t="s">
        <v>162</v>
      </c>
      <c r="D5298" t="s">
        <v>4937</v>
      </c>
      <c r="E5298">
        <v>299</v>
      </c>
      <c r="F5298">
        <v>63</v>
      </c>
      <c r="G5298">
        <v>228</v>
      </c>
      <c r="H5298">
        <v>7</v>
      </c>
      <c r="I5298">
        <v>1</v>
      </c>
      <c r="J5298">
        <v>84</v>
      </c>
      <c r="K5298">
        <v>0</v>
      </c>
      <c r="L5298">
        <v>0</v>
      </c>
      <c r="M5298">
        <v>0</v>
      </c>
      <c r="N5298">
        <v>0</v>
      </c>
    </row>
    <row r="5299" spans="1:14" x14ac:dyDescent="0.2">
      <c r="A5299" t="s">
        <v>10231</v>
      </c>
      <c r="B5299" t="s">
        <v>89</v>
      </c>
      <c r="C5299" t="s">
        <v>162</v>
      </c>
      <c r="D5299" t="s">
        <v>4939</v>
      </c>
      <c r="E5299">
        <v>84</v>
      </c>
      <c r="F5299">
        <v>17</v>
      </c>
      <c r="G5299">
        <v>67</v>
      </c>
      <c r="H5299">
        <v>0</v>
      </c>
      <c r="I5299">
        <v>0</v>
      </c>
      <c r="J5299">
        <v>299</v>
      </c>
      <c r="K5299">
        <v>0</v>
      </c>
      <c r="L5299">
        <v>0</v>
      </c>
      <c r="M5299">
        <v>0</v>
      </c>
      <c r="N5299">
        <v>0</v>
      </c>
    </row>
    <row r="5300" spans="1:14" x14ac:dyDescent="0.2">
      <c r="A5300" t="s">
        <v>10232</v>
      </c>
      <c r="B5300" t="s">
        <v>89</v>
      </c>
      <c r="C5300" t="s">
        <v>162</v>
      </c>
      <c r="D5300" t="s">
        <v>4941</v>
      </c>
      <c r="E5300">
        <v>299</v>
      </c>
      <c r="F5300">
        <v>60</v>
      </c>
      <c r="G5300">
        <v>232</v>
      </c>
      <c r="H5300">
        <v>6</v>
      </c>
      <c r="I5300">
        <v>1</v>
      </c>
      <c r="J5300">
        <v>84</v>
      </c>
      <c r="K5300">
        <v>0</v>
      </c>
      <c r="L5300">
        <v>0</v>
      </c>
      <c r="M5300">
        <v>0</v>
      </c>
      <c r="N5300">
        <v>0</v>
      </c>
    </row>
    <row r="5301" spans="1:14" x14ac:dyDescent="0.2">
      <c r="A5301" t="s">
        <v>10233</v>
      </c>
      <c r="B5301" t="s">
        <v>89</v>
      </c>
      <c r="C5301" t="s">
        <v>162</v>
      </c>
      <c r="D5301" t="s">
        <v>4943</v>
      </c>
      <c r="E5301">
        <v>82</v>
      </c>
      <c r="F5301">
        <v>14</v>
      </c>
      <c r="G5301">
        <v>68</v>
      </c>
      <c r="H5301">
        <v>0</v>
      </c>
      <c r="I5301">
        <v>0</v>
      </c>
      <c r="J5301">
        <v>301</v>
      </c>
      <c r="K5301">
        <v>0</v>
      </c>
      <c r="L5301">
        <v>0</v>
      </c>
      <c r="M5301">
        <v>0</v>
      </c>
      <c r="N5301">
        <v>0</v>
      </c>
    </row>
    <row r="5302" spans="1:14" x14ac:dyDescent="0.2">
      <c r="A5302" t="s">
        <v>10234</v>
      </c>
      <c r="B5302" t="s">
        <v>89</v>
      </c>
      <c r="C5302" t="s">
        <v>162</v>
      </c>
      <c r="D5302" t="s">
        <v>4925</v>
      </c>
      <c r="E5302">
        <v>0</v>
      </c>
      <c r="F5302">
        <v>0</v>
      </c>
      <c r="G5302">
        <v>0</v>
      </c>
      <c r="H5302">
        <v>0</v>
      </c>
      <c r="I5302">
        <v>0</v>
      </c>
      <c r="J5302">
        <v>0</v>
      </c>
      <c r="K5302">
        <v>221</v>
      </c>
      <c r="L5302">
        <v>220</v>
      </c>
      <c r="M5302">
        <v>0</v>
      </c>
      <c r="N5302">
        <v>1</v>
      </c>
    </row>
    <row r="5303" spans="1:14" x14ac:dyDescent="0.2">
      <c r="A5303" t="s">
        <v>10235</v>
      </c>
      <c r="B5303" t="s">
        <v>89</v>
      </c>
      <c r="C5303" t="s">
        <v>162</v>
      </c>
      <c r="D5303" t="s">
        <v>4927</v>
      </c>
      <c r="E5303">
        <v>0</v>
      </c>
      <c r="F5303">
        <v>0</v>
      </c>
      <c r="G5303">
        <v>0</v>
      </c>
      <c r="H5303">
        <v>0</v>
      </c>
      <c r="I5303">
        <v>0</v>
      </c>
      <c r="J5303">
        <v>0</v>
      </c>
      <c r="K5303">
        <v>155</v>
      </c>
      <c r="L5303">
        <v>154</v>
      </c>
      <c r="M5303">
        <v>0</v>
      </c>
      <c r="N5303">
        <v>1</v>
      </c>
    </row>
    <row r="5304" spans="1:14" x14ac:dyDescent="0.2">
      <c r="A5304" t="s">
        <v>10236</v>
      </c>
      <c r="B5304" t="s">
        <v>89</v>
      </c>
      <c r="C5304" t="s">
        <v>163</v>
      </c>
      <c r="D5304" t="s">
        <v>4929</v>
      </c>
      <c r="E5304">
        <v>60</v>
      </c>
      <c r="F5304">
        <v>8</v>
      </c>
      <c r="G5304">
        <v>49</v>
      </c>
      <c r="H5304">
        <v>2</v>
      </c>
      <c r="I5304">
        <v>1</v>
      </c>
      <c r="J5304">
        <v>21</v>
      </c>
      <c r="K5304">
        <v>0</v>
      </c>
      <c r="L5304">
        <v>0</v>
      </c>
      <c r="M5304">
        <v>0</v>
      </c>
      <c r="N5304">
        <v>0</v>
      </c>
    </row>
    <row r="5305" spans="1:14" x14ac:dyDescent="0.2">
      <c r="A5305" t="s">
        <v>10237</v>
      </c>
      <c r="B5305" t="s">
        <v>89</v>
      </c>
      <c r="C5305" t="s">
        <v>163</v>
      </c>
      <c r="D5305" t="s">
        <v>4931</v>
      </c>
      <c r="E5305">
        <v>81</v>
      </c>
      <c r="F5305">
        <v>11</v>
      </c>
      <c r="G5305">
        <v>67</v>
      </c>
      <c r="H5305">
        <v>2</v>
      </c>
      <c r="I5305">
        <v>1</v>
      </c>
      <c r="J5305">
        <v>0</v>
      </c>
      <c r="K5305">
        <v>0</v>
      </c>
      <c r="L5305">
        <v>0</v>
      </c>
      <c r="M5305">
        <v>0</v>
      </c>
      <c r="N5305">
        <v>0</v>
      </c>
    </row>
    <row r="5306" spans="1:14" x14ac:dyDescent="0.2">
      <c r="A5306" t="s">
        <v>10238</v>
      </c>
      <c r="B5306" t="s">
        <v>89</v>
      </c>
      <c r="C5306" t="s">
        <v>163</v>
      </c>
      <c r="D5306" t="s">
        <v>4933</v>
      </c>
      <c r="E5306">
        <v>21</v>
      </c>
      <c r="F5306">
        <v>5</v>
      </c>
      <c r="G5306">
        <v>16</v>
      </c>
      <c r="H5306">
        <v>0</v>
      </c>
      <c r="I5306">
        <v>0</v>
      </c>
      <c r="J5306">
        <v>60</v>
      </c>
      <c r="K5306">
        <v>0</v>
      </c>
      <c r="L5306">
        <v>0</v>
      </c>
      <c r="M5306">
        <v>0</v>
      </c>
      <c r="N5306">
        <v>0</v>
      </c>
    </row>
    <row r="5307" spans="1:14" x14ac:dyDescent="0.2">
      <c r="A5307" t="s">
        <v>10239</v>
      </c>
      <c r="B5307" t="s">
        <v>89</v>
      </c>
      <c r="C5307" t="s">
        <v>163</v>
      </c>
      <c r="D5307" t="s">
        <v>4935</v>
      </c>
      <c r="E5307">
        <v>81</v>
      </c>
      <c r="F5307">
        <v>11</v>
      </c>
      <c r="G5307">
        <v>67</v>
      </c>
      <c r="H5307">
        <v>2</v>
      </c>
      <c r="I5307">
        <v>1</v>
      </c>
      <c r="J5307">
        <v>0</v>
      </c>
      <c r="K5307">
        <v>0</v>
      </c>
      <c r="L5307">
        <v>0</v>
      </c>
      <c r="M5307">
        <v>0</v>
      </c>
      <c r="N5307">
        <v>0</v>
      </c>
    </row>
    <row r="5308" spans="1:14" x14ac:dyDescent="0.2">
      <c r="A5308" t="s">
        <v>10240</v>
      </c>
      <c r="B5308" t="s">
        <v>89</v>
      </c>
      <c r="C5308" t="s">
        <v>163</v>
      </c>
      <c r="D5308" t="s">
        <v>4937</v>
      </c>
      <c r="E5308">
        <v>60</v>
      </c>
      <c r="F5308">
        <v>7</v>
      </c>
      <c r="G5308">
        <v>50</v>
      </c>
      <c r="H5308">
        <v>2</v>
      </c>
      <c r="I5308">
        <v>1</v>
      </c>
      <c r="J5308">
        <v>21</v>
      </c>
      <c r="K5308">
        <v>0</v>
      </c>
      <c r="L5308">
        <v>0</v>
      </c>
      <c r="M5308">
        <v>0</v>
      </c>
      <c r="N5308">
        <v>0</v>
      </c>
    </row>
    <row r="5309" spans="1:14" x14ac:dyDescent="0.2">
      <c r="A5309" t="s">
        <v>10241</v>
      </c>
      <c r="B5309" t="s">
        <v>89</v>
      </c>
      <c r="C5309" t="s">
        <v>163</v>
      </c>
      <c r="D5309" t="s">
        <v>4939</v>
      </c>
      <c r="E5309">
        <v>21</v>
      </c>
      <c r="F5309">
        <v>6</v>
      </c>
      <c r="G5309">
        <v>15</v>
      </c>
      <c r="H5309">
        <v>0</v>
      </c>
      <c r="I5309">
        <v>0</v>
      </c>
      <c r="J5309">
        <v>60</v>
      </c>
      <c r="K5309">
        <v>0</v>
      </c>
      <c r="L5309">
        <v>0</v>
      </c>
      <c r="M5309">
        <v>0</v>
      </c>
      <c r="N5309">
        <v>0</v>
      </c>
    </row>
    <row r="5310" spans="1:14" x14ac:dyDescent="0.2">
      <c r="A5310" t="s">
        <v>10242</v>
      </c>
      <c r="B5310" t="s">
        <v>89</v>
      </c>
      <c r="C5310" t="s">
        <v>163</v>
      </c>
      <c r="D5310" t="s">
        <v>4941</v>
      </c>
      <c r="E5310">
        <v>60</v>
      </c>
      <c r="F5310">
        <v>6</v>
      </c>
      <c r="G5310">
        <v>51</v>
      </c>
      <c r="H5310">
        <v>2</v>
      </c>
      <c r="I5310">
        <v>1</v>
      </c>
      <c r="J5310">
        <v>21</v>
      </c>
      <c r="K5310">
        <v>0</v>
      </c>
      <c r="L5310">
        <v>0</v>
      </c>
      <c r="M5310">
        <v>0</v>
      </c>
      <c r="N5310">
        <v>0</v>
      </c>
    </row>
    <row r="5311" spans="1:14" x14ac:dyDescent="0.2">
      <c r="A5311" t="s">
        <v>10243</v>
      </c>
      <c r="B5311" t="s">
        <v>89</v>
      </c>
      <c r="C5311" t="s">
        <v>163</v>
      </c>
      <c r="D5311" t="s">
        <v>4943</v>
      </c>
      <c r="E5311">
        <v>21</v>
      </c>
      <c r="F5311">
        <v>5</v>
      </c>
      <c r="G5311">
        <v>16</v>
      </c>
      <c r="H5311">
        <v>0</v>
      </c>
      <c r="I5311">
        <v>0</v>
      </c>
      <c r="J5311">
        <v>60</v>
      </c>
      <c r="K5311">
        <v>0</v>
      </c>
      <c r="L5311">
        <v>0</v>
      </c>
      <c r="M5311">
        <v>0</v>
      </c>
      <c r="N5311">
        <v>0</v>
      </c>
    </row>
    <row r="5312" spans="1:14" x14ac:dyDescent="0.2">
      <c r="A5312" t="s">
        <v>10244</v>
      </c>
      <c r="B5312" t="s">
        <v>89</v>
      </c>
      <c r="C5312" t="s">
        <v>163</v>
      </c>
      <c r="D5312" t="s">
        <v>4925</v>
      </c>
      <c r="E5312">
        <v>0</v>
      </c>
      <c r="F5312">
        <v>0</v>
      </c>
      <c r="G5312">
        <v>0</v>
      </c>
      <c r="H5312">
        <v>0</v>
      </c>
      <c r="I5312">
        <v>0</v>
      </c>
      <c r="J5312">
        <v>0</v>
      </c>
      <c r="K5312">
        <v>53</v>
      </c>
      <c r="L5312">
        <v>52</v>
      </c>
      <c r="M5312">
        <v>1</v>
      </c>
      <c r="N5312">
        <v>0</v>
      </c>
    </row>
    <row r="5313" spans="1:14" x14ac:dyDescent="0.2">
      <c r="A5313" t="s">
        <v>10245</v>
      </c>
      <c r="B5313" t="s">
        <v>89</v>
      </c>
      <c r="C5313" t="s">
        <v>163</v>
      </c>
      <c r="D5313" t="s">
        <v>4927</v>
      </c>
      <c r="E5313">
        <v>0</v>
      </c>
      <c r="F5313">
        <v>0</v>
      </c>
      <c r="G5313">
        <v>0</v>
      </c>
      <c r="H5313">
        <v>0</v>
      </c>
      <c r="I5313">
        <v>0</v>
      </c>
      <c r="J5313">
        <v>0</v>
      </c>
      <c r="K5313">
        <v>39</v>
      </c>
      <c r="L5313">
        <v>38</v>
      </c>
      <c r="M5313">
        <v>1</v>
      </c>
      <c r="N5313">
        <v>0</v>
      </c>
    </row>
    <row r="5314" spans="1:14" x14ac:dyDescent="0.2">
      <c r="A5314" t="s">
        <v>10246</v>
      </c>
      <c r="B5314" t="s">
        <v>89</v>
      </c>
      <c r="C5314" t="s">
        <v>164</v>
      </c>
      <c r="D5314" t="s">
        <v>4929</v>
      </c>
      <c r="E5314">
        <v>67</v>
      </c>
      <c r="F5314">
        <v>13</v>
      </c>
      <c r="G5314">
        <v>52</v>
      </c>
      <c r="H5314">
        <v>2</v>
      </c>
      <c r="I5314">
        <v>0</v>
      </c>
      <c r="J5314">
        <v>16</v>
      </c>
      <c r="K5314">
        <v>0</v>
      </c>
      <c r="L5314">
        <v>0</v>
      </c>
      <c r="M5314">
        <v>0</v>
      </c>
      <c r="N5314">
        <v>0</v>
      </c>
    </row>
    <row r="5315" spans="1:14" x14ac:dyDescent="0.2">
      <c r="A5315" t="s">
        <v>10247</v>
      </c>
      <c r="B5315" t="s">
        <v>89</v>
      </c>
      <c r="C5315" t="s">
        <v>164</v>
      </c>
      <c r="D5315" t="s">
        <v>4931</v>
      </c>
      <c r="E5315">
        <v>83</v>
      </c>
      <c r="F5315">
        <v>15</v>
      </c>
      <c r="G5315">
        <v>66</v>
      </c>
      <c r="H5315">
        <v>2</v>
      </c>
      <c r="I5315">
        <v>0</v>
      </c>
      <c r="J5315">
        <v>0</v>
      </c>
      <c r="K5315">
        <v>0</v>
      </c>
      <c r="L5315">
        <v>0</v>
      </c>
      <c r="M5315">
        <v>0</v>
      </c>
      <c r="N5315">
        <v>0</v>
      </c>
    </row>
    <row r="5316" spans="1:14" x14ac:dyDescent="0.2">
      <c r="A5316" t="s">
        <v>10248</v>
      </c>
      <c r="B5316" t="s">
        <v>89</v>
      </c>
      <c r="C5316" t="s">
        <v>164</v>
      </c>
      <c r="D5316" t="s">
        <v>4933</v>
      </c>
      <c r="E5316">
        <v>16</v>
      </c>
      <c r="F5316">
        <v>4</v>
      </c>
      <c r="G5316">
        <v>12</v>
      </c>
      <c r="H5316">
        <v>0</v>
      </c>
      <c r="I5316">
        <v>0</v>
      </c>
      <c r="J5316">
        <v>67</v>
      </c>
      <c r="K5316">
        <v>0</v>
      </c>
      <c r="L5316">
        <v>0</v>
      </c>
      <c r="M5316">
        <v>0</v>
      </c>
      <c r="N5316">
        <v>0</v>
      </c>
    </row>
    <row r="5317" spans="1:14" x14ac:dyDescent="0.2">
      <c r="A5317" t="s">
        <v>10249</v>
      </c>
      <c r="B5317" t="s">
        <v>89</v>
      </c>
      <c r="C5317" t="s">
        <v>164</v>
      </c>
      <c r="D5317" t="s">
        <v>4935</v>
      </c>
      <c r="E5317">
        <v>83</v>
      </c>
      <c r="F5317">
        <v>15</v>
      </c>
      <c r="G5317">
        <v>66</v>
      </c>
      <c r="H5317">
        <v>2</v>
      </c>
      <c r="I5317">
        <v>0</v>
      </c>
      <c r="J5317">
        <v>0</v>
      </c>
      <c r="K5317">
        <v>0</v>
      </c>
      <c r="L5317">
        <v>0</v>
      </c>
      <c r="M5317">
        <v>0</v>
      </c>
      <c r="N5317">
        <v>0</v>
      </c>
    </row>
    <row r="5318" spans="1:14" x14ac:dyDescent="0.2">
      <c r="A5318" t="s">
        <v>10250</v>
      </c>
      <c r="B5318" t="s">
        <v>89</v>
      </c>
      <c r="C5318" t="s">
        <v>164</v>
      </c>
      <c r="D5318" t="s">
        <v>4937</v>
      </c>
      <c r="E5318">
        <v>67</v>
      </c>
      <c r="F5318">
        <v>12</v>
      </c>
      <c r="G5318">
        <v>53</v>
      </c>
      <c r="H5318">
        <v>2</v>
      </c>
      <c r="I5318">
        <v>0</v>
      </c>
      <c r="J5318">
        <v>16</v>
      </c>
      <c r="K5318">
        <v>0</v>
      </c>
      <c r="L5318">
        <v>0</v>
      </c>
      <c r="M5318">
        <v>0</v>
      </c>
      <c r="N5318">
        <v>0</v>
      </c>
    </row>
    <row r="5319" spans="1:14" x14ac:dyDescent="0.2">
      <c r="A5319" t="s">
        <v>10251</v>
      </c>
      <c r="B5319" t="s">
        <v>89</v>
      </c>
      <c r="C5319" t="s">
        <v>164</v>
      </c>
      <c r="D5319" t="s">
        <v>4939</v>
      </c>
      <c r="E5319">
        <v>16</v>
      </c>
      <c r="F5319">
        <v>6</v>
      </c>
      <c r="G5319">
        <v>10</v>
      </c>
      <c r="H5319">
        <v>0</v>
      </c>
      <c r="I5319">
        <v>0</v>
      </c>
      <c r="J5319">
        <v>67</v>
      </c>
      <c r="K5319">
        <v>0</v>
      </c>
      <c r="L5319">
        <v>0</v>
      </c>
      <c r="M5319">
        <v>0</v>
      </c>
      <c r="N5319">
        <v>0</v>
      </c>
    </row>
    <row r="5320" spans="1:14" x14ac:dyDescent="0.2">
      <c r="A5320" t="s">
        <v>10252</v>
      </c>
      <c r="B5320" t="s">
        <v>89</v>
      </c>
      <c r="C5320" t="s">
        <v>164</v>
      </c>
      <c r="D5320" t="s">
        <v>4941</v>
      </c>
      <c r="E5320">
        <v>67</v>
      </c>
      <c r="F5320">
        <v>11</v>
      </c>
      <c r="G5320">
        <v>54</v>
      </c>
      <c r="H5320">
        <v>2</v>
      </c>
      <c r="I5320">
        <v>0</v>
      </c>
      <c r="J5320">
        <v>16</v>
      </c>
      <c r="K5320">
        <v>0</v>
      </c>
      <c r="L5320">
        <v>0</v>
      </c>
      <c r="M5320">
        <v>0</v>
      </c>
      <c r="N5320">
        <v>0</v>
      </c>
    </row>
    <row r="5321" spans="1:14" x14ac:dyDescent="0.2">
      <c r="A5321" t="s">
        <v>10253</v>
      </c>
      <c r="B5321" t="s">
        <v>89</v>
      </c>
      <c r="C5321" t="s">
        <v>164</v>
      </c>
      <c r="D5321" t="s">
        <v>4943</v>
      </c>
      <c r="E5321">
        <v>16</v>
      </c>
      <c r="F5321">
        <v>4</v>
      </c>
      <c r="G5321">
        <v>12</v>
      </c>
      <c r="H5321">
        <v>0</v>
      </c>
      <c r="I5321">
        <v>0</v>
      </c>
      <c r="J5321">
        <v>67</v>
      </c>
      <c r="K5321">
        <v>0</v>
      </c>
      <c r="L5321">
        <v>0</v>
      </c>
      <c r="M5321">
        <v>0</v>
      </c>
      <c r="N5321">
        <v>0</v>
      </c>
    </row>
    <row r="5322" spans="1:14" x14ac:dyDescent="0.2">
      <c r="A5322" t="s">
        <v>10254</v>
      </c>
      <c r="B5322" t="s">
        <v>89</v>
      </c>
      <c r="C5322" t="s">
        <v>164</v>
      </c>
      <c r="D5322" t="s">
        <v>4925</v>
      </c>
      <c r="E5322">
        <v>0</v>
      </c>
      <c r="F5322">
        <v>0</v>
      </c>
      <c r="G5322">
        <v>0</v>
      </c>
      <c r="H5322">
        <v>0</v>
      </c>
      <c r="I5322">
        <v>0</v>
      </c>
      <c r="J5322">
        <v>0</v>
      </c>
      <c r="K5322">
        <v>44</v>
      </c>
      <c r="L5322">
        <v>44</v>
      </c>
      <c r="M5322">
        <v>0</v>
      </c>
      <c r="N5322">
        <v>0</v>
      </c>
    </row>
    <row r="5323" spans="1:14" x14ac:dyDescent="0.2">
      <c r="A5323" t="s">
        <v>10255</v>
      </c>
      <c r="B5323" t="s">
        <v>89</v>
      </c>
      <c r="C5323" t="s">
        <v>164</v>
      </c>
      <c r="D5323" t="s">
        <v>4927</v>
      </c>
      <c r="E5323">
        <v>0</v>
      </c>
      <c r="F5323">
        <v>0</v>
      </c>
      <c r="G5323">
        <v>0</v>
      </c>
      <c r="H5323">
        <v>0</v>
      </c>
      <c r="I5323">
        <v>0</v>
      </c>
      <c r="J5323">
        <v>0</v>
      </c>
      <c r="K5323">
        <v>34</v>
      </c>
      <c r="L5323">
        <v>34</v>
      </c>
      <c r="M5323">
        <v>0</v>
      </c>
      <c r="N5323">
        <v>0</v>
      </c>
    </row>
    <row r="5324" spans="1:14" x14ac:dyDescent="0.2">
      <c r="A5324" t="s">
        <v>10256</v>
      </c>
      <c r="B5324" t="s">
        <v>89</v>
      </c>
      <c r="C5324" t="s">
        <v>165</v>
      </c>
      <c r="D5324" t="s">
        <v>4929</v>
      </c>
      <c r="E5324">
        <v>24</v>
      </c>
      <c r="F5324">
        <v>6</v>
      </c>
      <c r="G5324">
        <v>16</v>
      </c>
      <c r="H5324">
        <v>2</v>
      </c>
      <c r="I5324">
        <v>0</v>
      </c>
      <c r="J5324">
        <v>3</v>
      </c>
      <c r="K5324">
        <v>0</v>
      </c>
      <c r="L5324">
        <v>0</v>
      </c>
      <c r="M5324">
        <v>0</v>
      </c>
      <c r="N5324">
        <v>0</v>
      </c>
    </row>
    <row r="5325" spans="1:14" x14ac:dyDescent="0.2">
      <c r="A5325" t="s">
        <v>10257</v>
      </c>
      <c r="B5325" t="s">
        <v>89</v>
      </c>
      <c r="C5325" t="s">
        <v>165</v>
      </c>
      <c r="D5325" t="s">
        <v>4931</v>
      </c>
      <c r="E5325">
        <v>27</v>
      </c>
      <c r="F5325">
        <v>5</v>
      </c>
      <c r="G5325">
        <v>20</v>
      </c>
      <c r="H5325">
        <v>1</v>
      </c>
      <c r="I5325">
        <v>1</v>
      </c>
      <c r="J5325">
        <v>0</v>
      </c>
      <c r="K5325">
        <v>0</v>
      </c>
      <c r="L5325">
        <v>0</v>
      </c>
      <c r="M5325">
        <v>0</v>
      </c>
      <c r="N5325">
        <v>0</v>
      </c>
    </row>
    <row r="5326" spans="1:14" x14ac:dyDescent="0.2">
      <c r="A5326" t="s">
        <v>10258</v>
      </c>
      <c r="B5326" t="s">
        <v>89</v>
      </c>
      <c r="C5326" t="s">
        <v>165</v>
      </c>
      <c r="D5326" t="s">
        <v>4933</v>
      </c>
      <c r="E5326">
        <v>3</v>
      </c>
      <c r="F5326">
        <v>0</v>
      </c>
      <c r="G5326">
        <v>3</v>
      </c>
      <c r="H5326">
        <v>0</v>
      </c>
      <c r="I5326">
        <v>0</v>
      </c>
      <c r="J5326">
        <v>24</v>
      </c>
      <c r="K5326">
        <v>0</v>
      </c>
      <c r="L5326">
        <v>0</v>
      </c>
      <c r="M5326">
        <v>0</v>
      </c>
      <c r="N5326">
        <v>0</v>
      </c>
    </row>
    <row r="5327" spans="1:14" x14ac:dyDescent="0.2">
      <c r="A5327" t="s">
        <v>10259</v>
      </c>
      <c r="B5327" t="s">
        <v>89</v>
      </c>
      <c r="C5327" t="s">
        <v>165</v>
      </c>
      <c r="D5327" t="s">
        <v>4935</v>
      </c>
      <c r="E5327">
        <v>27</v>
      </c>
      <c r="F5327">
        <v>5</v>
      </c>
      <c r="G5327">
        <v>20</v>
      </c>
      <c r="H5327">
        <v>1</v>
      </c>
      <c r="I5327">
        <v>1</v>
      </c>
      <c r="J5327">
        <v>0</v>
      </c>
      <c r="K5327">
        <v>0</v>
      </c>
      <c r="L5327">
        <v>0</v>
      </c>
      <c r="M5327">
        <v>0</v>
      </c>
      <c r="N5327">
        <v>0</v>
      </c>
    </row>
    <row r="5328" spans="1:14" x14ac:dyDescent="0.2">
      <c r="A5328" t="s">
        <v>10260</v>
      </c>
      <c r="B5328" t="s">
        <v>89</v>
      </c>
      <c r="C5328" t="s">
        <v>165</v>
      </c>
      <c r="D5328" t="s">
        <v>4937</v>
      </c>
      <c r="E5328">
        <v>24</v>
      </c>
      <c r="F5328">
        <v>5</v>
      </c>
      <c r="G5328">
        <v>17</v>
      </c>
      <c r="H5328">
        <v>1</v>
      </c>
      <c r="I5328">
        <v>1</v>
      </c>
      <c r="J5328">
        <v>3</v>
      </c>
      <c r="K5328">
        <v>0</v>
      </c>
      <c r="L5328">
        <v>0</v>
      </c>
      <c r="M5328">
        <v>0</v>
      </c>
      <c r="N5328">
        <v>0</v>
      </c>
    </row>
    <row r="5329" spans="1:14" x14ac:dyDescent="0.2">
      <c r="A5329" t="s">
        <v>10261</v>
      </c>
      <c r="B5329" t="s">
        <v>89</v>
      </c>
      <c r="C5329" t="s">
        <v>165</v>
      </c>
      <c r="D5329" t="s">
        <v>4939</v>
      </c>
      <c r="E5329">
        <v>3</v>
      </c>
      <c r="F5329">
        <v>2</v>
      </c>
      <c r="G5329">
        <v>1</v>
      </c>
      <c r="H5329">
        <v>0</v>
      </c>
      <c r="I5329">
        <v>0</v>
      </c>
      <c r="J5329">
        <v>24</v>
      </c>
      <c r="K5329">
        <v>0</v>
      </c>
      <c r="L5329">
        <v>0</v>
      </c>
      <c r="M5329">
        <v>0</v>
      </c>
      <c r="N5329">
        <v>0</v>
      </c>
    </row>
    <row r="5330" spans="1:14" x14ac:dyDescent="0.2">
      <c r="A5330" t="s">
        <v>10262</v>
      </c>
      <c r="B5330" t="s">
        <v>89</v>
      </c>
      <c r="C5330" t="s">
        <v>165</v>
      </c>
      <c r="D5330" t="s">
        <v>4941</v>
      </c>
      <c r="E5330">
        <v>24</v>
      </c>
      <c r="F5330">
        <v>5</v>
      </c>
      <c r="G5330">
        <v>17</v>
      </c>
      <c r="H5330">
        <v>2</v>
      </c>
      <c r="I5330">
        <v>0</v>
      </c>
      <c r="J5330">
        <v>3</v>
      </c>
      <c r="K5330">
        <v>0</v>
      </c>
      <c r="L5330">
        <v>0</v>
      </c>
      <c r="M5330">
        <v>0</v>
      </c>
      <c r="N5330">
        <v>0</v>
      </c>
    </row>
    <row r="5331" spans="1:14" x14ac:dyDescent="0.2">
      <c r="A5331" t="s">
        <v>10263</v>
      </c>
      <c r="B5331" t="s">
        <v>89</v>
      </c>
      <c r="C5331" t="s">
        <v>165</v>
      </c>
      <c r="D5331" t="s">
        <v>4943</v>
      </c>
      <c r="E5331">
        <v>3</v>
      </c>
      <c r="F5331">
        <v>0</v>
      </c>
      <c r="G5331">
        <v>3</v>
      </c>
      <c r="H5331">
        <v>0</v>
      </c>
      <c r="I5331">
        <v>0</v>
      </c>
      <c r="J5331">
        <v>24</v>
      </c>
      <c r="K5331">
        <v>0</v>
      </c>
      <c r="L5331">
        <v>0</v>
      </c>
      <c r="M5331">
        <v>0</v>
      </c>
      <c r="N5331">
        <v>0</v>
      </c>
    </row>
    <row r="5332" spans="1:14" x14ac:dyDescent="0.2">
      <c r="A5332" t="s">
        <v>10264</v>
      </c>
      <c r="B5332" t="s">
        <v>89</v>
      </c>
      <c r="C5332" t="s">
        <v>165</v>
      </c>
      <c r="D5332" t="s">
        <v>4925</v>
      </c>
      <c r="E5332">
        <v>0</v>
      </c>
      <c r="F5332">
        <v>0</v>
      </c>
      <c r="G5332">
        <v>0</v>
      </c>
      <c r="H5332">
        <v>0</v>
      </c>
      <c r="I5332">
        <v>0</v>
      </c>
      <c r="J5332">
        <v>0</v>
      </c>
      <c r="K5332">
        <v>24</v>
      </c>
      <c r="L5332">
        <v>22</v>
      </c>
      <c r="M5332">
        <v>2</v>
      </c>
      <c r="N5332">
        <v>0</v>
      </c>
    </row>
    <row r="5333" spans="1:14" x14ac:dyDescent="0.2">
      <c r="A5333" t="s">
        <v>10265</v>
      </c>
      <c r="B5333" t="s">
        <v>89</v>
      </c>
      <c r="C5333" t="s">
        <v>165</v>
      </c>
      <c r="D5333" t="s">
        <v>4927</v>
      </c>
      <c r="E5333">
        <v>0</v>
      </c>
      <c r="F5333">
        <v>0</v>
      </c>
      <c r="G5333">
        <v>0</v>
      </c>
      <c r="H5333">
        <v>0</v>
      </c>
      <c r="I5333">
        <v>0</v>
      </c>
      <c r="J5333">
        <v>0</v>
      </c>
      <c r="K5333">
        <v>20</v>
      </c>
      <c r="L5333">
        <v>18</v>
      </c>
      <c r="M5333">
        <v>2</v>
      </c>
      <c r="N5333">
        <v>0</v>
      </c>
    </row>
    <row r="5334" spans="1:14" x14ac:dyDescent="0.2">
      <c r="A5334" t="s">
        <v>10266</v>
      </c>
      <c r="B5334" t="s">
        <v>89</v>
      </c>
      <c r="C5334" t="s">
        <v>166</v>
      </c>
      <c r="D5334" t="s">
        <v>4929</v>
      </c>
      <c r="E5334">
        <v>1</v>
      </c>
      <c r="F5334">
        <v>1</v>
      </c>
      <c r="G5334">
        <v>0</v>
      </c>
      <c r="H5334">
        <v>0</v>
      </c>
      <c r="I5334">
        <v>0</v>
      </c>
      <c r="J5334">
        <v>0</v>
      </c>
      <c r="K5334">
        <v>0</v>
      </c>
      <c r="L5334">
        <v>0</v>
      </c>
      <c r="M5334">
        <v>0</v>
      </c>
      <c r="N5334">
        <v>0</v>
      </c>
    </row>
    <row r="5335" spans="1:14" x14ac:dyDescent="0.2">
      <c r="A5335" t="s">
        <v>10267</v>
      </c>
      <c r="B5335" t="s">
        <v>89</v>
      </c>
      <c r="C5335" t="s">
        <v>166</v>
      </c>
      <c r="D5335" t="s">
        <v>4931</v>
      </c>
      <c r="E5335">
        <v>1</v>
      </c>
      <c r="F5335">
        <v>1</v>
      </c>
      <c r="G5335">
        <v>0</v>
      </c>
      <c r="H5335">
        <v>0</v>
      </c>
      <c r="I5335">
        <v>0</v>
      </c>
      <c r="J5335">
        <v>0</v>
      </c>
      <c r="K5335">
        <v>0</v>
      </c>
      <c r="L5335">
        <v>0</v>
      </c>
      <c r="M5335">
        <v>0</v>
      </c>
      <c r="N5335">
        <v>0</v>
      </c>
    </row>
    <row r="5336" spans="1:14" x14ac:dyDescent="0.2">
      <c r="A5336" t="s">
        <v>10268</v>
      </c>
      <c r="B5336" t="s">
        <v>89</v>
      </c>
      <c r="C5336" t="s">
        <v>166</v>
      </c>
      <c r="D5336" t="s">
        <v>4933</v>
      </c>
      <c r="E5336">
        <v>0</v>
      </c>
      <c r="F5336">
        <v>0</v>
      </c>
      <c r="G5336">
        <v>0</v>
      </c>
      <c r="H5336">
        <v>0</v>
      </c>
      <c r="I5336">
        <v>0</v>
      </c>
      <c r="J5336">
        <v>1</v>
      </c>
      <c r="K5336">
        <v>0</v>
      </c>
      <c r="L5336">
        <v>0</v>
      </c>
      <c r="M5336">
        <v>0</v>
      </c>
      <c r="N5336">
        <v>0</v>
      </c>
    </row>
    <row r="5337" spans="1:14" x14ac:dyDescent="0.2">
      <c r="A5337" t="s">
        <v>10269</v>
      </c>
      <c r="B5337" t="s">
        <v>89</v>
      </c>
      <c r="C5337" t="s">
        <v>166</v>
      </c>
      <c r="D5337" t="s">
        <v>4935</v>
      </c>
      <c r="E5337">
        <v>1</v>
      </c>
      <c r="F5337">
        <v>1</v>
      </c>
      <c r="G5337">
        <v>0</v>
      </c>
      <c r="H5337">
        <v>0</v>
      </c>
      <c r="I5337">
        <v>0</v>
      </c>
      <c r="J5337">
        <v>0</v>
      </c>
      <c r="K5337">
        <v>0</v>
      </c>
      <c r="L5337">
        <v>0</v>
      </c>
      <c r="M5337">
        <v>0</v>
      </c>
      <c r="N5337">
        <v>0</v>
      </c>
    </row>
    <row r="5338" spans="1:14" x14ac:dyDescent="0.2">
      <c r="A5338" t="s">
        <v>10270</v>
      </c>
      <c r="B5338" t="s">
        <v>89</v>
      </c>
      <c r="C5338" t="s">
        <v>166</v>
      </c>
      <c r="D5338" t="s">
        <v>4937</v>
      </c>
      <c r="E5338">
        <v>1</v>
      </c>
      <c r="F5338">
        <v>1</v>
      </c>
      <c r="G5338">
        <v>0</v>
      </c>
      <c r="H5338">
        <v>0</v>
      </c>
      <c r="I5338">
        <v>0</v>
      </c>
      <c r="J5338">
        <v>0</v>
      </c>
      <c r="K5338">
        <v>0</v>
      </c>
      <c r="L5338">
        <v>0</v>
      </c>
      <c r="M5338">
        <v>0</v>
      </c>
      <c r="N5338">
        <v>0</v>
      </c>
    </row>
    <row r="5339" spans="1:14" x14ac:dyDescent="0.2">
      <c r="A5339" t="s">
        <v>10271</v>
      </c>
      <c r="B5339" t="s">
        <v>89</v>
      </c>
      <c r="C5339" t="s">
        <v>166</v>
      </c>
      <c r="D5339" t="s">
        <v>4939</v>
      </c>
      <c r="E5339">
        <v>0</v>
      </c>
      <c r="F5339">
        <v>0</v>
      </c>
      <c r="G5339">
        <v>0</v>
      </c>
      <c r="H5339">
        <v>0</v>
      </c>
      <c r="I5339">
        <v>0</v>
      </c>
      <c r="J5339">
        <v>1</v>
      </c>
      <c r="K5339">
        <v>0</v>
      </c>
      <c r="L5339">
        <v>0</v>
      </c>
      <c r="M5339">
        <v>0</v>
      </c>
      <c r="N5339">
        <v>0</v>
      </c>
    </row>
    <row r="5340" spans="1:14" x14ac:dyDescent="0.2">
      <c r="A5340" t="s">
        <v>10272</v>
      </c>
      <c r="B5340" t="s">
        <v>89</v>
      </c>
      <c r="C5340" t="s">
        <v>166</v>
      </c>
      <c r="D5340" t="s">
        <v>4941</v>
      </c>
      <c r="E5340">
        <v>1</v>
      </c>
      <c r="F5340">
        <v>1</v>
      </c>
      <c r="G5340">
        <v>0</v>
      </c>
      <c r="H5340">
        <v>0</v>
      </c>
      <c r="I5340">
        <v>0</v>
      </c>
      <c r="J5340">
        <v>0</v>
      </c>
      <c r="K5340">
        <v>0</v>
      </c>
      <c r="L5340">
        <v>0</v>
      </c>
      <c r="M5340">
        <v>0</v>
      </c>
      <c r="N5340">
        <v>0</v>
      </c>
    </row>
    <row r="5341" spans="1:14" x14ac:dyDescent="0.2">
      <c r="A5341" t="s">
        <v>10273</v>
      </c>
      <c r="B5341" t="s">
        <v>89</v>
      </c>
      <c r="C5341" t="s">
        <v>166</v>
      </c>
      <c r="D5341" t="s">
        <v>4943</v>
      </c>
      <c r="E5341">
        <v>0</v>
      </c>
      <c r="F5341">
        <v>0</v>
      </c>
      <c r="G5341">
        <v>0</v>
      </c>
      <c r="H5341">
        <v>0</v>
      </c>
      <c r="I5341">
        <v>0</v>
      </c>
      <c r="J5341">
        <v>1</v>
      </c>
      <c r="K5341">
        <v>0</v>
      </c>
      <c r="L5341">
        <v>0</v>
      </c>
      <c r="M5341">
        <v>0</v>
      </c>
      <c r="N5341">
        <v>0</v>
      </c>
    </row>
    <row r="5342" spans="1:14" x14ac:dyDescent="0.2">
      <c r="A5342" t="s">
        <v>10274</v>
      </c>
      <c r="B5342" t="s">
        <v>89</v>
      </c>
      <c r="C5342" t="s">
        <v>166</v>
      </c>
      <c r="D5342" t="s">
        <v>4925</v>
      </c>
      <c r="E5342">
        <v>0</v>
      </c>
      <c r="F5342">
        <v>0</v>
      </c>
      <c r="G5342">
        <v>0</v>
      </c>
      <c r="H5342">
        <v>0</v>
      </c>
      <c r="I5342">
        <v>0</v>
      </c>
      <c r="J5342">
        <v>0</v>
      </c>
      <c r="K5342">
        <v>1</v>
      </c>
      <c r="L5342">
        <v>1</v>
      </c>
      <c r="M5342">
        <v>0</v>
      </c>
      <c r="N5342">
        <v>0</v>
      </c>
    </row>
    <row r="5343" spans="1:14" x14ac:dyDescent="0.2">
      <c r="A5343" t="s">
        <v>10275</v>
      </c>
      <c r="B5343" t="s">
        <v>89</v>
      </c>
      <c r="C5343" t="s">
        <v>166</v>
      </c>
      <c r="D5343" t="s">
        <v>4927</v>
      </c>
      <c r="E5343">
        <v>0</v>
      </c>
      <c r="F5343">
        <v>0</v>
      </c>
      <c r="G5343">
        <v>0</v>
      </c>
      <c r="H5343">
        <v>0</v>
      </c>
      <c r="I5343">
        <v>0</v>
      </c>
      <c r="J5343">
        <v>0</v>
      </c>
      <c r="K5343">
        <v>1</v>
      </c>
      <c r="L5343">
        <v>1</v>
      </c>
      <c r="M5343">
        <v>0</v>
      </c>
      <c r="N5343">
        <v>0</v>
      </c>
    </row>
    <row r="5344" spans="1:14" x14ac:dyDescent="0.2">
      <c r="A5344" t="s">
        <v>10276</v>
      </c>
      <c r="B5344" t="s">
        <v>89</v>
      </c>
      <c r="C5344" t="s">
        <v>167</v>
      </c>
      <c r="D5344" t="s">
        <v>4929</v>
      </c>
      <c r="E5344">
        <v>57</v>
      </c>
      <c r="F5344">
        <v>16</v>
      </c>
      <c r="G5344">
        <v>38</v>
      </c>
      <c r="H5344">
        <v>3</v>
      </c>
      <c r="I5344">
        <v>0</v>
      </c>
      <c r="J5344">
        <v>7</v>
      </c>
      <c r="K5344">
        <v>0</v>
      </c>
      <c r="L5344">
        <v>0</v>
      </c>
      <c r="M5344">
        <v>0</v>
      </c>
      <c r="N5344">
        <v>0</v>
      </c>
    </row>
    <row r="5345" spans="1:14" x14ac:dyDescent="0.2">
      <c r="A5345" t="s">
        <v>10277</v>
      </c>
      <c r="B5345" t="s">
        <v>89</v>
      </c>
      <c r="C5345" t="s">
        <v>167</v>
      </c>
      <c r="D5345" t="s">
        <v>4931</v>
      </c>
      <c r="E5345">
        <v>64</v>
      </c>
      <c r="F5345">
        <v>17</v>
      </c>
      <c r="G5345">
        <v>44</v>
      </c>
      <c r="H5345">
        <v>2</v>
      </c>
      <c r="I5345">
        <v>1</v>
      </c>
      <c r="J5345">
        <v>0</v>
      </c>
      <c r="K5345">
        <v>0</v>
      </c>
      <c r="L5345">
        <v>0</v>
      </c>
      <c r="M5345">
        <v>0</v>
      </c>
      <c r="N5345">
        <v>0</v>
      </c>
    </row>
    <row r="5346" spans="1:14" x14ac:dyDescent="0.2">
      <c r="A5346" t="s">
        <v>10278</v>
      </c>
      <c r="B5346" t="s">
        <v>89</v>
      </c>
      <c r="C5346" t="s">
        <v>167</v>
      </c>
      <c r="D5346" t="s">
        <v>4933</v>
      </c>
      <c r="E5346">
        <v>7</v>
      </c>
      <c r="F5346">
        <v>2</v>
      </c>
      <c r="G5346">
        <v>5</v>
      </c>
      <c r="H5346">
        <v>0</v>
      </c>
      <c r="I5346">
        <v>0</v>
      </c>
      <c r="J5346">
        <v>57</v>
      </c>
      <c r="K5346">
        <v>0</v>
      </c>
      <c r="L5346">
        <v>0</v>
      </c>
      <c r="M5346">
        <v>0</v>
      </c>
      <c r="N5346">
        <v>0</v>
      </c>
    </row>
    <row r="5347" spans="1:14" x14ac:dyDescent="0.2">
      <c r="A5347" t="s">
        <v>10279</v>
      </c>
      <c r="B5347" t="s">
        <v>89</v>
      </c>
      <c r="C5347" t="s">
        <v>167</v>
      </c>
      <c r="D5347" t="s">
        <v>4935</v>
      </c>
      <c r="E5347">
        <v>64</v>
      </c>
      <c r="F5347">
        <v>15</v>
      </c>
      <c r="G5347">
        <v>46</v>
      </c>
      <c r="H5347">
        <v>2</v>
      </c>
      <c r="I5347">
        <v>1</v>
      </c>
      <c r="J5347">
        <v>0</v>
      </c>
      <c r="K5347">
        <v>0</v>
      </c>
      <c r="L5347">
        <v>0</v>
      </c>
      <c r="M5347">
        <v>0</v>
      </c>
      <c r="N5347">
        <v>0</v>
      </c>
    </row>
    <row r="5348" spans="1:14" x14ac:dyDescent="0.2">
      <c r="A5348" t="s">
        <v>10280</v>
      </c>
      <c r="B5348" t="s">
        <v>89</v>
      </c>
      <c r="C5348" t="s">
        <v>167</v>
      </c>
      <c r="D5348" t="s">
        <v>4937</v>
      </c>
      <c r="E5348">
        <v>57</v>
      </c>
      <c r="F5348">
        <v>14</v>
      </c>
      <c r="G5348">
        <v>41</v>
      </c>
      <c r="H5348">
        <v>1</v>
      </c>
      <c r="I5348">
        <v>1</v>
      </c>
      <c r="J5348">
        <v>7</v>
      </c>
      <c r="K5348">
        <v>0</v>
      </c>
      <c r="L5348">
        <v>0</v>
      </c>
      <c r="M5348">
        <v>0</v>
      </c>
      <c r="N5348">
        <v>0</v>
      </c>
    </row>
    <row r="5349" spans="1:14" x14ac:dyDescent="0.2">
      <c r="A5349" t="s">
        <v>10281</v>
      </c>
      <c r="B5349" t="s">
        <v>89</v>
      </c>
      <c r="C5349" t="s">
        <v>167</v>
      </c>
      <c r="D5349" t="s">
        <v>4939</v>
      </c>
      <c r="E5349">
        <v>7</v>
      </c>
      <c r="F5349">
        <v>2</v>
      </c>
      <c r="G5349">
        <v>5</v>
      </c>
      <c r="H5349">
        <v>0</v>
      </c>
      <c r="I5349">
        <v>0</v>
      </c>
      <c r="J5349">
        <v>57</v>
      </c>
      <c r="K5349">
        <v>0</v>
      </c>
      <c r="L5349">
        <v>0</v>
      </c>
      <c r="M5349">
        <v>0</v>
      </c>
      <c r="N5349">
        <v>0</v>
      </c>
    </row>
    <row r="5350" spans="1:14" x14ac:dyDescent="0.2">
      <c r="A5350" t="s">
        <v>10282</v>
      </c>
      <c r="B5350" t="s">
        <v>89</v>
      </c>
      <c r="C5350" t="s">
        <v>167</v>
      </c>
      <c r="D5350" t="s">
        <v>4941</v>
      </c>
      <c r="E5350">
        <v>57</v>
      </c>
      <c r="F5350">
        <v>13</v>
      </c>
      <c r="G5350">
        <v>41</v>
      </c>
      <c r="H5350">
        <v>3</v>
      </c>
      <c r="I5350">
        <v>0</v>
      </c>
      <c r="J5350">
        <v>7</v>
      </c>
      <c r="K5350">
        <v>0</v>
      </c>
      <c r="L5350">
        <v>0</v>
      </c>
      <c r="M5350">
        <v>0</v>
      </c>
      <c r="N5350">
        <v>0</v>
      </c>
    </row>
    <row r="5351" spans="1:14" x14ac:dyDescent="0.2">
      <c r="A5351" t="s">
        <v>10283</v>
      </c>
      <c r="B5351" t="s">
        <v>89</v>
      </c>
      <c r="C5351" t="s">
        <v>167</v>
      </c>
      <c r="D5351" t="s">
        <v>4943</v>
      </c>
      <c r="E5351">
        <v>7</v>
      </c>
      <c r="F5351">
        <v>2</v>
      </c>
      <c r="G5351">
        <v>5</v>
      </c>
      <c r="H5351">
        <v>0</v>
      </c>
      <c r="I5351">
        <v>0</v>
      </c>
      <c r="J5351">
        <v>57</v>
      </c>
      <c r="K5351">
        <v>0</v>
      </c>
      <c r="L5351">
        <v>0</v>
      </c>
      <c r="M5351">
        <v>0</v>
      </c>
      <c r="N5351">
        <v>0</v>
      </c>
    </row>
    <row r="5352" spans="1:14" x14ac:dyDescent="0.2">
      <c r="A5352" t="s">
        <v>10284</v>
      </c>
      <c r="B5352" t="s">
        <v>89</v>
      </c>
      <c r="C5352" t="s">
        <v>167</v>
      </c>
      <c r="D5352" t="s">
        <v>4925</v>
      </c>
      <c r="E5352">
        <v>0</v>
      </c>
      <c r="F5352">
        <v>0</v>
      </c>
      <c r="G5352">
        <v>0</v>
      </c>
      <c r="H5352">
        <v>0</v>
      </c>
      <c r="I5352">
        <v>0</v>
      </c>
      <c r="J5352">
        <v>0</v>
      </c>
      <c r="K5352">
        <v>36</v>
      </c>
      <c r="L5352">
        <v>35</v>
      </c>
      <c r="M5352">
        <v>1</v>
      </c>
      <c r="N5352">
        <v>0</v>
      </c>
    </row>
    <row r="5353" spans="1:14" x14ac:dyDescent="0.2">
      <c r="A5353" t="s">
        <v>10285</v>
      </c>
      <c r="B5353" t="s">
        <v>89</v>
      </c>
      <c r="C5353" t="s">
        <v>167</v>
      </c>
      <c r="D5353" t="s">
        <v>4927</v>
      </c>
      <c r="E5353">
        <v>0</v>
      </c>
      <c r="F5353">
        <v>0</v>
      </c>
      <c r="G5353">
        <v>0</v>
      </c>
      <c r="H5353">
        <v>0</v>
      </c>
      <c r="I5353">
        <v>0</v>
      </c>
      <c r="J5353">
        <v>0</v>
      </c>
      <c r="K5353">
        <v>25</v>
      </c>
      <c r="L5353">
        <v>24</v>
      </c>
      <c r="M5353">
        <v>1</v>
      </c>
      <c r="N5353">
        <v>0</v>
      </c>
    </row>
    <row r="5354" spans="1:14" x14ac:dyDescent="0.2">
      <c r="A5354" t="s">
        <v>10286</v>
      </c>
      <c r="B5354" t="s">
        <v>89</v>
      </c>
      <c r="C5354" t="s">
        <v>168</v>
      </c>
      <c r="D5354" t="s">
        <v>4929</v>
      </c>
      <c r="E5354">
        <v>31</v>
      </c>
      <c r="F5354">
        <v>11</v>
      </c>
      <c r="G5354">
        <v>19</v>
      </c>
      <c r="H5354">
        <v>1</v>
      </c>
      <c r="I5354">
        <v>0</v>
      </c>
      <c r="J5354">
        <v>15</v>
      </c>
      <c r="K5354">
        <v>0</v>
      </c>
      <c r="L5354">
        <v>0</v>
      </c>
      <c r="M5354">
        <v>0</v>
      </c>
      <c r="N5354">
        <v>0</v>
      </c>
    </row>
    <row r="5355" spans="1:14" x14ac:dyDescent="0.2">
      <c r="A5355" t="s">
        <v>10287</v>
      </c>
      <c r="B5355" t="s">
        <v>89</v>
      </c>
      <c r="C5355" t="s">
        <v>168</v>
      </c>
      <c r="D5355" t="s">
        <v>4931</v>
      </c>
      <c r="E5355">
        <v>46</v>
      </c>
      <c r="F5355">
        <v>15</v>
      </c>
      <c r="G5355">
        <v>30</v>
      </c>
      <c r="H5355">
        <v>1</v>
      </c>
      <c r="I5355">
        <v>0</v>
      </c>
      <c r="J5355">
        <v>0</v>
      </c>
      <c r="K5355">
        <v>0</v>
      </c>
      <c r="L5355">
        <v>0</v>
      </c>
      <c r="M5355">
        <v>0</v>
      </c>
      <c r="N5355">
        <v>0</v>
      </c>
    </row>
    <row r="5356" spans="1:14" x14ac:dyDescent="0.2">
      <c r="A5356" t="s">
        <v>10288</v>
      </c>
      <c r="B5356" t="s">
        <v>89</v>
      </c>
      <c r="C5356" t="s">
        <v>168</v>
      </c>
      <c r="D5356" t="s">
        <v>4933</v>
      </c>
      <c r="E5356">
        <v>15</v>
      </c>
      <c r="F5356">
        <v>5</v>
      </c>
      <c r="G5356">
        <v>10</v>
      </c>
      <c r="H5356">
        <v>0</v>
      </c>
      <c r="I5356">
        <v>0</v>
      </c>
      <c r="J5356">
        <v>31</v>
      </c>
      <c r="K5356">
        <v>0</v>
      </c>
      <c r="L5356">
        <v>0</v>
      </c>
      <c r="M5356">
        <v>0</v>
      </c>
      <c r="N5356">
        <v>0</v>
      </c>
    </row>
    <row r="5357" spans="1:14" x14ac:dyDescent="0.2">
      <c r="A5357" t="s">
        <v>10289</v>
      </c>
      <c r="B5357" t="s">
        <v>89</v>
      </c>
      <c r="C5357" t="s">
        <v>168</v>
      </c>
      <c r="D5357" t="s">
        <v>4935</v>
      </c>
      <c r="E5357">
        <v>46</v>
      </c>
      <c r="F5357">
        <v>15</v>
      </c>
      <c r="G5357">
        <v>30</v>
      </c>
      <c r="H5357">
        <v>1</v>
      </c>
      <c r="I5357">
        <v>0</v>
      </c>
      <c r="J5357">
        <v>0</v>
      </c>
      <c r="K5357">
        <v>0</v>
      </c>
      <c r="L5357">
        <v>0</v>
      </c>
      <c r="M5357">
        <v>0</v>
      </c>
      <c r="N5357">
        <v>0</v>
      </c>
    </row>
    <row r="5358" spans="1:14" x14ac:dyDescent="0.2">
      <c r="A5358" t="s">
        <v>10290</v>
      </c>
      <c r="B5358" t="s">
        <v>89</v>
      </c>
      <c r="C5358" t="s">
        <v>168</v>
      </c>
      <c r="D5358" t="s">
        <v>4937</v>
      </c>
      <c r="E5358">
        <v>31</v>
      </c>
      <c r="F5358">
        <v>10</v>
      </c>
      <c r="G5358">
        <v>20</v>
      </c>
      <c r="H5358">
        <v>1</v>
      </c>
      <c r="I5358">
        <v>0</v>
      </c>
      <c r="J5358">
        <v>15</v>
      </c>
      <c r="K5358">
        <v>0</v>
      </c>
      <c r="L5358">
        <v>0</v>
      </c>
      <c r="M5358">
        <v>0</v>
      </c>
      <c r="N5358">
        <v>0</v>
      </c>
    </row>
    <row r="5359" spans="1:14" x14ac:dyDescent="0.2">
      <c r="A5359" t="s">
        <v>10291</v>
      </c>
      <c r="B5359" t="s">
        <v>89</v>
      </c>
      <c r="C5359" t="s">
        <v>168</v>
      </c>
      <c r="D5359" t="s">
        <v>4939</v>
      </c>
      <c r="E5359">
        <v>15</v>
      </c>
      <c r="F5359">
        <v>5</v>
      </c>
      <c r="G5359">
        <v>10</v>
      </c>
      <c r="H5359">
        <v>0</v>
      </c>
      <c r="I5359">
        <v>0</v>
      </c>
      <c r="J5359">
        <v>31</v>
      </c>
      <c r="K5359">
        <v>0</v>
      </c>
      <c r="L5359">
        <v>0</v>
      </c>
      <c r="M5359">
        <v>0</v>
      </c>
      <c r="N5359">
        <v>0</v>
      </c>
    </row>
    <row r="5360" spans="1:14" x14ac:dyDescent="0.2">
      <c r="A5360" t="s">
        <v>10292</v>
      </c>
      <c r="B5360" t="s">
        <v>89</v>
      </c>
      <c r="C5360" t="s">
        <v>168</v>
      </c>
      <c r="D5360" t="s">
        <v>4941</v>
      </c>
      <c r="E5360">
        <v>31</v>
      </c>
      <c r="F5360">
        <v>10</v>
      </c>
      <c r="G5360">
        <v>20</v>
      </c>
      <c r="H5360">
        <v>1</v>
      </c>
      <c r="I5360">
        <v>0</v>
      </c>
      <c r="J5360">
        <v>15</v>
      </c>
      <c r="K5360">
        <v>0</v>
      </c>
      <c r="L5360">
        <v>0</v>
      </c>
      <c r="M5360">
        <v>0</v>
      </c>
      <c r="N5360">
        <v>0</v>
      </c>
    </row>
    <row r="5361" spans="1:14" x14ac:dyDescent="0.2">
      <c r="A5361" t="s">
        <v>10293</v>
      </c>
      <c r="B5361" t="s">
        <v>89</v>
      </c>
      <c r="C5361" t="s">
        <v>168</v>
      </c>
      <c r="D5361" t="s">
        <v>4943</v>
      </c>
      <c r="E5361">
        <v>15</v>
      </c>
      <c r="F5361">
        <v>5</v>
      </c>
      <c r="G5361">
        <v>10</v>
      </c>
      <c r="H5361">
        <v>0</v>
      </c>
      <c r="I5361">
        <v>0</v>
      </c>
      <c r="J5361">
        <v>31</v>
      </c>
      <c r="K5361">
        <v>0</v>
      </c>
      <c r="L5361">
        <v>0</v>
      </c>
      <c r="M5361">
        <v>0</v>
      </c>
      <c r="N5361">
        <v>0</v>
      </c>
    </row>
    <row r="5362" spans="1:14" x14ac:dyDescent="0.2">
      <c r="A5362" t="s">
        <v>10294</v>
      </c>
      <c r="B5362" t="s">
        <v>89</v>
      </c>
      <c r="C5362" t="s">
        <v>168</v>
      </c>
      <c r="D5362" t="s">
        <v>4925</v>
      </c>
      <c r="E5362">
        <v>0</v>
      </c>
      <c r="F5362">
        <v>0</v>
      </c>
      <c r="G5362">
        <v>0</v>
      </c>
      <c r="H5362">
        <v>0</v>
      </c>
      <c r="I5362">
        <v>0</v>
      </c>
      <c r="J5362">
        <v>0</v>
      </c>
      <c r="K5362">
        <v>19</v>
      </c>
      <c r="L5362">
        <v>19</v>
      </c>
      <c r="M5362">
        <v>0</v>
      </c>
      <c r="N5362">
        <v>0</v>
      </c>
    </row>
    <row r="5363" spans="1:14" x14ac:dyDescent="0.2">
      <c r="A5363" t="s">
        <v>10295</v>
      </c>
      <c r="B5363" t="s">
        <v>89</v>
      </c>
      <c r="C5363" t="s">
        <v>168</v>
      </c>
      <c r="D5363" t="s">
        <v>4927</v>
      </c>
      <c r="E5363">
        <v>0</v>
      </c>
      <c r="F5363">
        <v>0</v>
      </c>
      <c r="G5363">
        <v>0</v>
      </c>
      <c r="H5363">
        <v>0</v>
      </c>
      <c r="I5363">
        <v>0</v>
      </c>
      <c r="J5363">
        <v>0</v>
      </c>
      <c r="K5363">
        <v>11</v>
      </c>
      <c r="L5363">
        <v>11</v>
      </c>
      <c r="M5363">
        <v>0</v>
      </c>
      <c r="N5363">
        <v>0</v>
      </c>
    </row>
    <row r="5364" spans="1:14" x14ac:dyDescent="0.2">
      <c r="A5364" t="s">
        <v>10296</v>
      </c>
      <c r="B5364" t="s">
        <v>89</v>
      </c>
      <c r="C5364" t="s">
        <v>169</v>
      </c>
      <c r="D5364" t="s">
        <v>4929</v>
      </c>
      <c r="E5364">
        <v>414</v>
      </c>
      <c r="F5364">
        <v>85</v>
      </c>
      <c r="G5364">
        <v>325</v>
      </c>
      <c r="H5364">
        <v>4</v>
      </c>
      <c r="I5364">
        <v>0</v>
      </c>
      <c r="J5364">
        <v>105</v>
      </c>
      <c r="K5364">
        <v>0</v>
      </c>
      <c r="L5364">
        <v>0</v>
      </c>
      <c r="M5364">
        <v>0</v>
      </c>
      <c r="N5364">
        <v>0</v>
      </c>
    </row>
    <row r="5365" spans="1:14" x14ac:dyDescent="0.2">
      <c r="A5365" t="s">
        <v>10297</v>
      </c>
      <c r="B5365" t="s">
        <v>89</v>
      </c>
      <c r="C5365" t="s">
        <v>169</v>
      </c>
      <c r="D5365" t="s">
        <v>4931</v>
      </c>
      <c r="E5365">
        <v>519</v>
      </c>
      <c r="F5365">
        <v>90</v>
      </c>
      <c r="G5365">
        <v>425</v>
      </c>
      <c r="H5365">
        <v>4</v>
      </c>
      <c r="I5365">
        <v>0</v>
      </c>
      <c r="J5365">
        <v>0</v>
      </c>
      <c r="K5365">
        <v>0</v>
      </c>
      <c r="L5365">
        <v>0</v>
      </c>
      <c r="M5365">
        <v>0</v>
      </c>
      <c r="N5365">
        <v>0</v>
      </c>
    </row>
    <row r="5366" spans="1:14" x14ac:dyDescent="0.2">
      <c r="A5366" t="s">
        <v>10298</v>
      </c>
      <c r="B5366" t="s">
        <v>89</v>
      </c>
      <c r="C5366" t="s">
        <v>169</v>
      </c>
      <c r="D5366" t="s">
        <v>4933</v>
      </c>
      <c r="E5366">
        <v>105</v>
      </c>
      <c r="F5366">
        <v>24</v>
      </c>
      <c r="G5366">
        <v>81</v>
      </c>
      <c r="H5366">
        <v>0</v>
      </c>
      <c r="I5366">
        <v>0</v>
      </c>
      <c r="J5366">
        <v>414</v>
      </c>
      <c r="K5366">
        <v>0</v>
      </c>
      <c r="L5366">
        <v>0</v>
      </c>
      <c r="M5366">
        <v>0</v>
      </c>
      <c r="N5366">
        <v>0</v>
      </c>
    </row>
    <row r="5367" spans="1:14" x14ac:dyDescent="0.2">
      <c r="A5367" t="s">
        <v>10299</v>
      </c>
      <c r="B5367" t="s">
        <v>89</v>
      </c>
      <c r="C5367" t="s">
        <v>169</v>
      </c>
      <c r="D5367" t="s">
        <v>4935</v>
      </c>
      <c r="E5367">
        <v>519</v>
      </c>
      <c r="F5367">
        <v>89</v>
      </c>
      <c r="G5367">
        <v>426</v>
      </c>
      <c r="H5367">
        <v>4</v>
      </c>
      <c r="I5367">
        <v>0</v>
      </c>
      <c r="J5367">
        <v>0</v>
      </c>
      <c r="K5367">
        <v>0</v>
      </c>
      <c r="L5367">
        <v>0</v>
      </c>
      <c r="M5367">
        <v>0</v>
      </c>
      <c r="N5367">
        <v>0</v>
      </c>
    </row>
    <row r="5368" spans="1:14" x14ac:dyDescent="0.2">
      <c r="A5368" t="s">
        <v>10300</v>
      </c>
      <c r="B5368" t="s">
        <v>89</v>
      </c>
      <c r="C5368" t="s">
        <v>169</v>
      </c>
      <c r="D5368" t="s">
        <v>4937</v>
      </c>
      <c r="E5368">
        <v>414</v>
      </c>
      <c r="F5368">
        <v>78</v>
      </c>
      <c r="G5368">
        <v>332</v>
      </c>
      <c r="H5368">
        <v>4</v>
      </c>
      <c r="I5368">
        <v>0</v>
      </c>
      <c r="J5368">
        <v>105</v>
      </c>
      <c r="K5368">
        <v>0</v>
      </c>
      <c r="L5368">
        <v>0</v>
      </c>
      <c r="M5368">
        <v>0</v>
      </c>
      <c r="N5368">
        <v>0</v>
      </c>
    </row>
    <row r="5369" spans="1:14" x14ac:dyDescent="0.2">
      <c r="A5369" t="s">
        <v>10301</v>
      </c>
      <c r="B5369" t="s">
        <v>89</v>
      </c>
      <c r="C5369" t="s">
        <v>169</v>
      </c>
      <c r="D5369" t="s">
        <v>4939</v>
      </c>
      <c r="E5369">
        <v>105</v>
      </c>
      <c r="F5369">
        <v>38</v>
      </c>
      <c r="G5369">
        <v>67</v>
      </c>
      <c r="H5369">
        <v>0</v>
      </c>
      <c r="I5369">
        <v>0</v>
      </c>
      <c r="J5369">
        <v>414</v>
      </c>
      <c r="K5369">
        <v>0</v>
      </c>
      <c r="L5369">
        <v>0</v>
      </c>
      <c r="M5369">
        <v>0</v>
      </c>
      <c r="N5369">
        <v>0</v>
      </c>
    </row>
    <row r="5370" spans="1:14" x14ac:dyDescent="0.2">
      <c r="A5370" t="s">
        <v>10302</v>
      </c>
      <c r="B5370" t="s">
        <v>89</v>
      </c>
      <c r="C5370" t="s">
        <v>169</v>
      </c>
      <c r="D5370" t="s">
        <v>4941</v>
      </c>
      <c r="E5370">
        <v>414</v>
      </c>
      <c r="F5370">
        <v>67</v>
      </c>
      <c r="G5370">
        <v>343</v>
      </c>
      <c r="H5370">
        <v>4</v>
      </c>
      <c r="I5370">
        <v>0</v>
      </c>
      <c r="J5370">
        <v>105</v>
      </c>
      <c r="K5370">
        <v>0</v>
      </c>
      <c r="L5370">
        <v>0</v>
      </c>
      <c r="M5370">
        <v>0</v>
      </c>
      <c r="N5370">
        <v>0</v>
      </c>
    </row>
    <row r="5371" spans="1:14" x14ac:dyDescent="0.2">
      <c r="A5371" t="s">
        <v>10303</v>
      </c>
      <c r="B5371" t="s">
        <v>89</v>
      </c>
      <c r="C5371" t="s">
        <v>169</v>
      </c>
      <c r="D5371" t="s">
        <v>4943</v>
      </c>
      <c r="E5371">
        <v>105</v>
      </c>
      <c r="F5371">
        <v>24</v>
      </c>
      <c r="G5371">
        <v>81</v>
      </c>
      <c r="H5371">
        <v>0</v>
      </c>
      <c r="I5371">
        <v>0</v>
      </c>
      <c r="J5371">
        <v>414</v>
      </c>
      <c r="K5371">
        <v>0</v>
      </c>
      <c r="L5371">
        <v>0</v>
      </c>
      <c r="M5371">
        <v>0</v>
      </c>
      <c r="N5371">
        <v>0</v>
      </c>
    </row>
    <row r="5372" spans="1:14" x14ac:dyDescent="0.2">
      <c r="A5372" t="s">
        <v>10304</v>
      </c>
      <c r="B5372" t="s">
        <v>89</v>
      </c>
      <c r="C5372" t="s">
        <v>169</v>
      </c>
      <c r="D5372" t="s">
        <v>4925</v>
      </c>
      <c r="E5372">
        <v>0</v>
      </c>
      <c r="F5372">
        <v>0</v>
      </c>
      <c r="G5372">
        <v>0</v>
      </c>
      <c r="H5372">
        <v>0</v>
      </c>
      <c r="I5372">
        <v>0</v>
      </c>
      <c r="J5372">
        <v>0</v>
      </c>
      <c r="K5372">
        <v>302</v>
      </c>
      <c r="L5372">
        <v>302</v>
      </c>
      <c r="M5372">
        <v>0</v>
      </c>
      <c r="N5372">
        <v>0</v>
      </c>
    </row>
    <row r="5373" spans="1:14" x14ac:dyDescent="0.2">
      <c r="A5373" t="s">
        <v>10305</v>
      </c>
      <c r="B5373" t="s">
        <v>89</v>
      </c>
      <c r="C5373" t="s">
        <v>169</v>
      </c>
      <c r="D5373" t="s">
        <v>4927</v>
      </c>
      <c r="E5373">
        <v>0</v>
      </c>
      <c r="F5373">
        <v>0</v>
      </c>
      <c r="G5373">
        <v>0</v>
      </c>
      <c r="H5373">
        <v>0</v>
      </c>
      <c r="I5373">
        <v>0</v>
      </c>
      <c r="J5373">
        <v>0</v>
      </c>
      <c r="K5373">
        <v>231</v>
      </c>
      <c r="L5373">
        <v>231</v>
      </c>
      <c r="M5373">
        <v>0</v>
      </c>
      <c r="N5373">
        <v>0</v>
      </c>
    </row>
    <row r="5374" spans="1:14" x14ac:dyDescent="0.2">
      <c r="A5374" t="s">
        <v>10306</v>
      </c>
      <c r="B5374" t="s">
        <v>89</v>
      </c>
      <c r="C5374" t="s">
        <v>170</v>
      </c>
      <c r="D5374" t="s">
        <v>4929</v>
      </c>
      <c r="E5374">
        <v>41</v>
      </c>
      <c r="F5374">
        <v>8</v>
      </c>
      <c r="G5374">
        <v>32</v>
      </c>
      <c r="H5374">
        <v>1</v>
      </c>
      <c r="I5374">
        <v>0</v>
      </c>
      <c r="J5374">
        <v>12</v>
      </c>
      <c r="K5374">
        <v>0</v>
      </c>
      <c r="L5374">
        <v>0</v>
      </c>
      <c r="M5374">
        <v>0</v>
      </c>
      <c r="N5374">
        <v>0</v>
      </c>
    </row>
    <row r="5375" spans="1:14" x14ac:dyDescent="0.2">
      <c r="A5375" t="s">
        <v>10307</v>
      </c>
      <c r="B5375" t="s">
        <v>89</v>
      </c>
      <c r="C5375" t="s">
        <v>170</v>
      </c>
      <c r="D5375" t="s">
        <v>4931</v>
      </c>
      <c r="E5375">
        <v>53</v>
      </c>
      <c r="F5375">
        <v>9</v>
      </c>
      <c r="G5375">
        <v>43</v>
      </c>
      <c r="H5375">
        <v>0</v>
      </c>
      <c r="I5375">
        <v>1</v>
      </c>
      <c r="J5375">
        <v>0</v>
      </c>
      <c r="K5375">
        <v>0</v>
      </c>
      <c r="L5375">
        <v>0</v>
      </c>
      <c r="M5375">
        <v>0</v>
      </c>
      <c r="N5375">
        <v>0</v>
      </c>
    </row>
    <row r="5376" spans="1:14" x14ac:dyDescent="0.2">
      <c r="A5376" t="s">
        <v>10308</v>
      </c>
      <c r="B5376" t="s">
        <v>89</v>
      </c>
      <c r="C5376" t="s">
        <v>170</v>
      </c>
      <c r="D5376" t="s">
        <v>4933</v>
      </c>
      <c r="E5376">
        <v>12</v>
      </c>
      <c r="F5376">
        <v>2</v>
      </c>
      <c r="G5376">
        <v>10</v>
      </c>
      <c r="H5376">
        <v>0</v>
      </c>
      <c r="I5376">
        <v>0</v>
      </c>
      <c r="J5376">
        <v>41</v>
      </c>
      <c r="K5376">
        <v>0</v>
      </c>
      <c r="L5376">
        <v>0</v>
      </c>
      <c r="M5376">
        <v>0</v>
      </c>
      <c r="N5376">
        <v>0</v>
      </c>
    </row>
    <row r="5377" spans="1:14" x14ac:dyDescent="0.2">
      <c r="A5377" t="s">
        <v>10309</v>
      </c>
      <c r="B5377" t="s">
        <v>89</v>
      </c>
      <c r="C5377" t="s">
        <v>170</v>
      </c>
      <c r="D5377" t="s">
        <v>4935</v>
      </c>
      <c r="E5377">
        <v>53</v>
      </c>
      <c r="F5377">
        <v>9</v>
      </c>
      <c r="G5377">
        <v>43</v>
      </c>
      <c r="H5377">
        <v>0</v>
      </c>
      <c r="I5377">
        <v>1</v>
      </c>
      <c r="J5377">
        <v>0</v>
      </c>
      <c r="K5377">
        <v>0</v>
      </c>
      <c r="L5377">
        <v>0</v>
      </c>
      <c r="M5377">
        <v>0</v>
      </c>
      <c r="N5377">
        <v>0</v>
      </c>
    </row>
    <row r="5378" spans="1:14" x14ac:dyDescent="0.2">
      <c r="A5378" t="s">
        <v>10310</v>
      </c>
      <c r="B5378" t="s">
        <v>89</v>
      </c>
      <c r="C5378" t="s">
        <v>170</v>
      </c>
      <c r="D5378" t="s">
        <v>4937</v>
      </c>
      <c r="E5378">
        <v>41</v>
      </c>
      <c r="F5378">
        <v>7</v>
      </c>
      <c r="G5378">
        <v>33</v>
      </c>
      <c r="H5378">
        <v>0</v>
      </c>
      <c r="I5378">
        <v>1</v>
      </c>
      <c r="J5378">
        <v>12</v>
      </c>
      <c r="K5378">
        <v>0</v>
      </c>
      <c r="L5378">
        <v>0</v>
      </c>
      <c r="M5378">
        <v>0</v>
      </c>
      <c r="N5378">
        <v>0</v>
      </c>
    </row>
    <row r="5379" spans="1:14" x14ac:dyDescent="0.2">
      <c r="A5379" t="s">
        <v>10311</v>
      </c>
      <c r="B5379" t="s">
        <v>89</v>
      </c>
      <c r="C5379" t="s">
        <v>170</v>
      </c>
      <c r="D5379" t="s">
        <v>4939</v>
      </c>
      <c r="E5379">
        <v>12</v>
      </c>
      <c r="F5379">
        <v>2</v>
      </c>
      <c r="G5379">
        <v>10</v>
      </c>
      <c r="H5379">
        <v>0</v>
      </c>
      <c r="I5379">
        <v>0</v>
      </c>
      <c r="J5379">
        <v>41</v>
      </c>
      <c r="K5379">
        <v>0</v>
      </c>
      <c r="L5379">
        <v>0</v>
      </c>
      <c r="M5379">
        <v>0</v>
      </c>
      <c r="N5379">
        <v>0</v>
      </c>
    </row>
    <row r="5380" spans="1:14" x14ac:dyDescent="0.2">
      <c r="A5380" t="s">
        <v>10312</v>
      </c>
      <c r="B5380" t="s">
        <v>89</v>
      </c>
      <c r="C5380" t="s">
        <v>170</v>
      </c>
      <c r="D5380" t="s">
        <v>4941</v>
      </c>
      <c r="E5380">
        <v>41</v>
      </c>
      <c r="F5380">
        <v>7</v>
      </c>
      <c r="G5380">
        <v>33</v>
      </c>
      <c r="H5380">
        <v>1</v>
      </c>
      <c r="I5380">
        <v>0</v>
      </c>
      <c r="J5380">
        <v>12</v>
      </c>
      <c r="K5380">
        <v>0</v>
      </c>
      <c r="L5380">
        <v>0</v>
      </c>
      <c r="M5380">
        <v>0</v>
      </c>
      <c r="N5380">
        <v>0</v>
      </c>
    </row>
    <row r="5381" spans="1:14" x14ac:dyDescent="0.2">
      <c r="A5381" t="s">
        <v>10313</v>
      </c>
      <c r="B5381" t="s">
        <v>89</v>
      </c>
      <c r="C5381" t="s">
        <v>170</v>
      </c>
      <c r="D5381" t="s">
        <v>4943</v>
      </c>
      <c r="E5381">
        <v>12</v>
      </c>
      <c r="F5381">
        <v>2</v>
      </c>
      <c r="G5381">
        <v>10</v>
      </c>
      <c r="H5381">
        <v>0</v>
      </c>
      <c r="I5381">
        <v>0</v>
      </c>
      <c r="J5381">
        <v>41</v>
      </c>
      <c r="K5381">
        <v>0</v>
      </c>
      <c r="L5381">
        <v>0</v>
      </c>
      <c r="M5381">
        <v>0</v>
      </c>
      <c r="N5381">
        <v>0</v>
      </c>
    </row>
  </sheetData>
  <pageMargins left="0.7" right="0.7" top="0.75" bottom="0.75" header="0.3" footer="0.3"/>
  <pageSetup paperSize="9" orientation="portrait"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sheetPr>
  <dimension ref="A1:R373"/>
  <sheetViews>
    <sheetView workbookViewId="0"/>
  </sheetViews>
  <sheetFormatPr defaultRowHeight="12.75" x14ac:dyDescent="0.2"/>
  <cols>
    <col min="1" max="3" width="9" bestFit="1" customWidth="1"/>
    <col min="4" max="4" width="7.7109375" bestFit="1" customWidth="1"/>
    <col min="5" max="5" width="6.5703125" bestFit="1" customWidth="1"/>
    <col min="6" max="18" width="9" bestFit="1" customWidth="1"/>
  </cols>
  <sheetData>
    <row r="1" spans="1:18" x14ac:dyDescent="0.2">
      <c r="A1" t="s">
        <v>4911</v>
      </c>
      <c r="B1" t="s">
        <v>302</v>
      </c>
      <c r="C1" t="s">
        <v>4912</v>
      </c>
      <c r="D1" t="s">
        <v>4914</v>
      </c>
      <c r="E1" t="s">
        <v>4921</v>
      </c>
      <c r="F1" t="s">
        <v>10314</v>
      </c>
      <c r="G1" t="s">
        <v>10315</v>
      </c>
      <c r="H1" t="s">
        <v>10316</v>
      </c>
      <c r="I1" t="s">
        <v>10317</v>
      </c>
      <c r="J1" t="s">
        <v>10318</v>
      </c>
      <c r="K1" t="s">
        <v>10319</v>
      </c>
      <c r="L1" t="s">
        <v>10320</v>
      </c>
      <c r="M1" t="s">
        <v>10321</v>
      </c>
      <c r="N1" t="s">
        <v>10322</v>
      </c>
      <c r="O1" t="s">
        <v>10323</v>
      </c>
      <c r="P1" t="s">
        <v>10324</v>
      </c>
      <c r="Q1" t="s">
        <v>10325</v>
      </c>
      <c r="R1" t="s">
        <v>4919</v>
      </c>
    </row>
    <row r="2" spans="1:18" x14ac:dyDescent="0.2">
      <c r="A2" t="s">
        <v>10326</v>
      </c>
      <c r="B2" t="s">
        <v>86</v>
      </c>
      <c r="C2" t="s">
        <v>106</v>
      </c>
      <c r="D2">
        <v>2505</v>
      </c>
      <c r="E2">
        <v>2430</v>
      </c>
      <c r="F2">
        <v>70</v>
      </c>
      <c r="G2">
        <v>5</v>
      </c>
      <c r="H2">
        <v>2475</v>
      </c>
      <c r="I2">
        <v>2404</v>
      </c>
      <c r="J2">
        <v>67</v>
      </c>
      <c r="K2">
        <v>4</v>
      </c>
      <c r="L2">
        <v>2276</v>
      </c>
      <c r="M2">
        <v>2216</v>
      </c>
      <c r="N2">
        <v>57</v>
      </c>
      <c r="O2">
        <v>3</v>
      </c>
      <c r="P2">
        <v>30</v>
      </c>
      <c r="Q2">
        <v>229</v>
      </c>
      <c r="R2">
        <v>0</v>
      </c>
    </row>
    <row r="3" spans="1:18" x14ac:dyDescent="0.2">
      <c r="A3" t="s">
        <v>10327</v>
      </c>
      <c r="B3" t="s">
        <v>86</v>
      </c>
      <c r="C3" t="s">
        <v>205</v>
      </c>
      <c r="D3">
        <v>8</v>
      </c>
      <c r="E3">
        <v>8</v>
      </c>
      <c r="F3">
        <v>0</v>
      </c>
      <c r="G3">
        <v>0</v>
      </c>
      <c r="H3">
        <v>8</v>
      </c>
      <c r="I3">
        <v>8</v>
      </c>
      <c r="J3">
        <v>0</v>
      </c>
      <c r="K3">
        <v>0</v>
      </c>
      <c r="L3">
        <v>8</v>
      </c>
      <c r="M3">
        <v>8</v>
      </c>
      <c r="N3">
        <v>0</v>
      </c>
      <c r="O3">
        <v>0</v>
      </c>
      <c r="P3">
        <v>0</v>
      </c>
      <c r="Q3">
        <v>0</v>
      </c>
      <c r="R3">
        <v>0</v>
      </c>
    </row>
    <row r="4" spans="1:18" x14ac:dyDescent="0.2">
      <c r="A4" t="s">
        <v>10328</v>
      </c>
      <c r="B4" t="s">
        <v>86</v>
      </c>
      <c r="C4" t="s">
        <v>134</v>
      </c>
      <c r="D4">
        <v>8</v>
      </c>
      <c r="E4">
        <v>8</v>
      </c>
      <c r="F4">
        <v>0</v>
      </c>
      <c r="G4">
        <v>0</v>
      </c>
      <c r="H4">
        <v>8</v>
      </c>
      <c r="I4">
        <v>8</v>
      </c>
      <c r="J4">
        <v>0</v>
      </c>
      <c r="K4">
        <v>0</v>
      </c>
      <c r="L4">
        <v>5</v>
      </c>
      <c r="M4">
        <v>5</v>
      </c>
      <c r="N4">
        <v>0</v>
      </c>
      <c r="O4">
        <v>0</v>
      </c>
      <c r="P4">
        <v>0</v>
      </c>
      <c r="Q4">
        <v>3</v>
      </c>
      <c r="R4">
        <v>0</v>
      </c>
    </row>
    <row r="5" spans="1:18" x14ac:dyDescent="0.2">
      <c r="A5" t="s">
        <v>10329</v>
      </c>
      <c r="B5" t="s">
        <v>86</v>
      </c>
      <c r="C5" t="s">
        <v>225</v>
      </c>
      <c r="D5">
        <v>1</v>
      </c>
      <c r="E5">
        <v>1</v>
      </c>
      <c r="F5">
        <v>0</v>
      </c>
      <c r="G5">
        <v>0</v>
      </c>
      <c r="H5">
        <v>1</v>
      </c>
      <c r="I5">
        <v>1</v>
      </c>
      <c r="J5">
        <v>0</v>
      </c>
      <c r="K5">
        <v>0</v>
      </c>
      <c r="L5">
        <v>1</v>
      </c>
      <c r="M5">
        <v>1</v>
      </c>
      <c r="N5">
        <v>0</v>
      </c>
      <c r="O5">
        <v>0</v>
      </c>
      <c r="P5">
        <v>0</v>
      </c>
      <c r="Q5">
        <v>0</v>
      </c>
      <c r="R5">
        <v>0</v>
      </c>
    </row>
    <row r="6" spans="1:18" x14ac:dyDescent="0.2">
      <c r="A6" t="s">
        <v>10330</v>
      </c>
      <c r="B6" t="s">
        <v>86</v>
      </c>
      <c r="C6" t="s">
        <v>177</v>
      </c>
      <c r="D6">
        <v>10</v>
      </c>
      <c r="E6">
        <v>9</v>
      </c>
      <c r="F6">
        <v>1</v>
      </c>
      <c r="G6">
        <v>0</v>
      </c>
      <c r="H6">
        <v>10</v>
      </c>
      <c r="I6">
        <v>10</v>
      </c>
      <c r="J6">
        <v>0</v>
      </c>
      <c r="K6">
        <v>0</v>
      </c>
      <c r="L6">
        <v>10</v>
      </c>
      <c r="M6">
        <v>10</v>
      </c>
      <c r="N6">
        <v>0</v>
      </c>
      <c r="O6">
        <v>0</v>
      </c>
      <c r="P6">
        <v>0</v>
      </c>
      <c r="Q6">
        <v>0</v>
      </c>
      <c r="R6">
        <v>0</v>
      </c>
    </row>
    <row r="7" spans="1:18" x14ac:dyDescent="0.2">
      <c r="A7" t="s">
        <v>10331</v>
      </c>
      <c r="B7" t="s">
        <v>86</v>
      </c>
      <c r="C7" t="s">
        <v>209</v>
      </c>
      <c r="D7">
        <v>10</v>
      </c>
      <c r="E7">
        <v>10</v>
      </c>
      <c r="F7">
        <v>0</v>
      </c>
      <c r="G7">
        <v>0</v>
      </c>
      <c r="H7">
        <v>10</v>
      </c>
      <c r="I7">
        <v>10</v>
      </c>
      <c r="J7">
        <v>0</v>
      </c>
      <c r="K7">
        <v>0</v>
      </c>
      <c r="L7">
        <v>8</v>
      </c>
      <c r="M7">
        <v>8</v>
      </c>
      <c r="N7">
        <v>0</v>
      </c>
      <c r="O7">
        <v>0</v>
      </c>
      <c r="P7">
        <v>0</v>
      </c>
      <c r="Q7">
        <v>2</v>
      </c>
      <c r="R7">
        <v>0</v>
      </c>
    </row>
    <row r="8" spans="1:18" x14ac:dyDescent="0.2">
      <c r="A8" t="s">
        <v>10332</v>
      </c>
      <c r="B8" t="s">
        <v>86</v>
      </c>
      <c r="C8" t="s">
        <v>203</v>
      </c>
      <c r="D8">
        <v>6</v>
      </c>
      <c r="E8">
        <v>6</v>
      </c>
      <c r="F8">
        <v>0</v>
      </c>
      <c r="G8">
        <v>0</v>
      </c>
      <c r="H8">
        <v>6</v>
      </c>
      <c r="I8">
        <v>6</v>
      </c>
      <c r="J8">
        <v>0</v>
      </c>
      <c r="K8">
        <v>0</v>
      </c>
      <c r="L8">
        <v>6</v>
      </c>
      <c r="M8">
        <v>6</v>
      </c>
      <c r="N8">
        <v>0</v>
      </c>
      <c r="O8">
        <v>0</v>
      </c>
      <c r="P8">
        <v>0</v>
      </c>
      <c r="Q8">
        <v>0</v>
      </c>
      <c r="R8">
        <v>0</v>
      </c>
    </row>
    <row r="9" spans="1:18" x14ac:dyDescent="0.2">
      <c r="A9" t="s">
        <v>10333</v>
      </c>
      <c r="B9" t="s">
        <v>86</v>
      </c>
      <c r="C9" t="s">
        <v>254</v>
      </c>
      <c r="D9">
        <v>8</v>
      </c>
      <c r="E9">
        <v>7</v>
      </c>
      <c r="F9">
        <v>1</v>
      </c>
      <c r="G9">
        <v>0</v>
      </c>
      <c r="H9">
        <v>8</v>
      </c>
      <c r="I9">
        <v>7</v>
      </c>
      <c r="J9">
        <v>1</v>
      </c>
      <c r="K9">
        <v>0</v>
      </c>
      <c r="L9">
        <v>7</v>
      </c>
      <c r="M9">
        <v>6</v>
      </c>
      <c r="N9">
        <v>1</v>
      </c>
      <c r="O9">
        <v>0</v>
      </c>
      <c r="P9">
        <v>0</v>
      </c>
      <c r="Q9">
        <v>1</v>
      </c>
      <c r="R9">
        <v>0</v>
      </c>
    </row>
    <row r="10" spans="1:18" x14ac:dyDescent="0.2">
      <c r="A10" t="s">
        <v>10334</v>
      </c>
      <c r="B10" t="s">
        <v>86</v>
      </c>
      <c r="C10" t="s">
        <v>228</v>
      </c>
      <c r="D10">
        <v>7</v>
      </c>
      <c r="E10">
        <v>7</v>
      </c>
      <c r="F10">
        <v>0</v>
      </c>
      <c r="G10">
        <v>0</v>
      </c>
      <c r="H10">
        <v>7</v>
      </c>
      <c r="I10">
        <v>7</v>
      </c>
      <c r="J10">
        <v>0</v>
      </c>
      <c r="K10">
        <v>0</v>
      </c>
      <c r="L10">
        <v>7</v>
      </c>
      <c r="M10">
        <v>7</v>
      </c>
      <c r="N10">
        <v>0</v>
      </c>
      <c r="O10">
        <v>0</v>
      </c>
      <c r="P10">
        <v>0</v>
      </c>
      <c r="Q10">
        <v>0</v>
      </c>
      <c r="R10">
        <v>0</v>
      </c>
    </row>
    <row r="11" spans="1:18" x14ac:dyDescent="0.2">
      <c r="A11" t="s">
        <v>10335</v>
      </c>
      <c r="B11" t="s">
        <v>86</v>
      </c>
      <c r="C11" t="s">
        <v>276</v>
      </c>
      <c r="D11">
        <v>1</v>
      </c>
      <c r="E11">
        <v>1</v>
      </c>
      <c r="F11">
        <v>0</v>
      </c>
      <c r="G11">
        <v>0</v>
      </c>
      <c r="H11">
        <v>1</v>
      </c>
      <c r="I11">
        <v>1</v>
      </c>
      <c r="J11">
        <v>0</v>
      </c>
      <c r="K11">
        <v>0</v>
      </c>
      <c r="L11">
        <v>0</v>
      </c>
      <c r="M11">
        <v>0</v>
      </c>
      <c r="N11">
        <v>0</v>
      </c>
      <c r="O11">
        <v>0</v>
      </c>
      <c r="P11">
        <v>0</v>
      </c>
      <c r="Q11">
        <v>1</v>
      </c>
      <c r="R11">
        <v>0</v>
      </c>
    </row>
    <row r="12" spans="1:18" x14ac:dyDescent="0.2">
      <c r="A12" t="s">
        <v>10336</v>
      </c>
      <c r="B12" t="s">
        <v>86</v>
      </c>
      <c r="C12" t="s">
        <v>144</v>
      </c>
      <c r="D12">
        <v>16</v>
      </c>
      <c r="E12">
        <v>16</v>
      </c>
      <c r="F12">
        <v>0</v>
      </c>
      <c r="G12">
        <v>0</v>
      </c>
      <c r="H12">
        <v>16</v>
      </c>
      <c r="I12">
        <v>16</v>
      </c>
      <c r="J12">
        <v>0</v>
      </c>
      <c r="K12">
        <v>0</v>
      </c>
      <c r="L12">
        <v>15</v>
      </c>
      <c r="M12">
        <v>15</v>
      </c>
      <c r="N12">
        <v>0</v>
      </c>
      <c r="O12">
        <v>0</v>
      </c>
      <c r="P12">
        <v>0</v>
      </c>
      <c r="Q12">
        <v>1</v>
      </c>
      <c r="R12">
        <v>0</v>
      </c>
    </row>
    <row r="13" spans="1:18" x14ac:dyDescent="0.2">
      <c r="A13" t="s">
        <v>10337</v>
      </c>
      <c r="B13" t="s">
        <v>86</v>
      </c>
      <c r="C13" t="s">
        <v>125</v>
      </c>
      <c r="D13">
        <v>5</v>
      </c>
      <c r="E13">
        <v>5</v>
      </c>
      <c r="F13">
        <v>0</v>
      </c>
      <c r="G13">
        <v>0</v>
      </c>
      <c r="H13">
        <v>5</v>
      </c>
      <c r="I13">
        <v>5</v>
      </c>
      <c r="J13">
        <v>0</v>
      </c>
      <c r="K13">
        <v>0</v>
      </c>
      <c r="L13">
        <v>4</v>
      </c>
      <c r="M13">
        <v>4</v>
      </c>
      <c r="N13">
        <v>0</v>
      </c>
      <c r="O13">
        <v>0</v>
      </c>
      <c r="P13">
        <v>0</v>
      </c>
      <c r="Q13">
        <v>1</v>
      </c>
      <c r="R13">
        <v>0</v>
      </c>
    </row>
    <row r="14" spans="1:18" x14ac:dyDescent="0.2">
      <c r="A14" t="s">
        <v>10338</v>
      </c>
      <c r="B14" t="s">
        <v>86</v>
      </c>
      <c r="C14" t="s">
        <v>157</v>
      </c>
      <c r="D14">
        <v>23</v>
      </c>
      <c r="E14">
        <v>22</v>
      </c>
      <c r="F14">
        <v>1</v>
      </c>
      <c r="G14">
        <v>0</v>
      </c>
      <c r="H14">
        <v>23</v>
      </c>
      <c r="I14">
        <v>22</v>
      </c>
      <c r="J14">
        <v>1</v>
      </c>
      <c r="K14">
        <v>0</v>
      </c>
      <c r="L14">
        <v>19</v>
      </c>
      <c r="M14">
        <v>18</v>
      </c>
      <c r="N14">
        <v>1</v>
      </c>
      <c r="O14">
        <v>0</v>
      </c>
      <c r="P14">
        <v>0</v>
      </c>
      <c r="Q14">
        <v>4</v>
      </c>
      <c r="R14">
        <v>0</v>
      </c>
    </row>
    <row r="15" spans="1:18" x14ac:dyDescent="0.2">
      <c r="A15" t="s">
        <v>10339</v>
      </c>
      <c r="B15" t="s">
        <v>86</v>
      </c>
      <c r="C15" t="s">
        <v>150</v>
      </c>
      <c r="D15">
        <v>3</v>
      </c>
      <c r="E15">
        <v>3</v>
      </c>
      <c r="F15">
        <v>0</v>
      </c>
      <c r="G15">
        <v>0</v>
      </c>
      <c r="H15">
        <v>3</v>
      </c>
      <c r="I15">
        <v>3</v>
      </c>
      <c r="J15">
        <v>0</v>
      </c>
      <c r="K15">
        <v>0</v>
      </c>
      <c r="L15">
        <v>3</v>
      </c>
      <c r="M15">
        <v>3</v>
      </c>
      <c r="N15">
        <v>0</v>
      </c>
      <c r="O15">
        <v>0</v>
      </c>
      <c r="P15">
        <v>0</v>
      </c>
      <c r="Q15">
        <v>0</v>
      </c>
      <c r="R15">
        <v>0</v>
      </c>
    </row>
    <row r="16" spans="1:18" x14ac:dyDescent="0.2">
      <c r="A16" t="s">
        <v>10340</v>
      </c>
      <c r="B16" t="s">
        <v>86</v>
      </c>
      <c r="C16" t="s">
        <v>131</v>
      </c>
      <c r="D16">
        <v>12</v>
      </c>
      <c r="E16">
        <v>11</v>
      </c>
      <c r="F16">
        <v>1</v>
      </c>
      <c r="G16">
        <v>0</v>
      </c>
      <c r="H16">
        <v>12</v>
      </c>
      <c r="I16">
        <v>11</v>
      </c>
      <c r="J16">
        <v>1</v>
      </c>
      <c r="K16">
        <v>0</v>
      </c>
      <c r="L16">
        <v>12</v>
      </c>
      <c r="M16">
        <v>11</v>
      </c>
      <c r="N16">
        <v>1</v>
      </c>
      <c r="O16">
        <v>0</v>
      </c>
      <c r="P16">
        <v>0</v>
      </c>
      <c r="Q16">
        <v>0</v>
      </c>
      <c r="R16">
        <v>0</v>
      </c>
    </row>
    <row r="17" spans="1:18" x14ac:dyDescent="0.2">
      <c r="A17" t="s">
        <v>10341</v>
      </c>
      <c r="B17" t="s">
        <v>86</v>
      </c>
      <c r="C17" t="s">
        <v>124</v>
      </c>
      <c r="D17">
        <v>45</v>
      </c>
      <c r="E17">
        <v>45</v>
      </c>
      <c r="F17">
        <v>0</v>
      </c>
      <c r="G17">
        <v>0</v>
      </c>
      <c r="H17">
        <v>45</v>
      </c>
      <c r="I17">
        <v>45</v>
      </c>
      <c r="J17">
        <v>0</v>
      </c>
      <c r="K17">
        <v>0</v>
      </c>
      <c r="L17">
        <v>42</v>
      </c>
      <c r="M17">
        <v>42</v>
      </c>
      <c r="N17">
        <v>0</v>
      </c>
      <c r="O17">
        <v>0</v>
      </c>
      <c r="P17">
        <v>0</v>
      </c>
      <c r="Q17">
        <v>3</v>
      </c>
      <c r="R17">
        <v>0</v>
      </c>
    </row>
    <row r="18" spans="1:18" x14ac:dyDescent="0.2">
      <c r="A18" t="s">
        <v>10342</v>
      </c>
      <c r="B18" t="s">
        <v>86</v>
      </c>
      <c r="C18" t="s">
        <v>149</v>
      </c>
      <c r="D18">
        <v>40</v>
      </c>
      <c r="E18">
        <v>38</v>
      </c>
      <c r="F18">
        <v>2</v>
      </c>
      <c r="G18">
        <v>0</v>
      </c>
      <c r="H18">
        <v>40</v>
      </c>
      <c r="I18">
        <v>38</v>
      </c>
      <c r="J18">
        <v>2</v>
      </c>
      <c r="K18">
        <v>0</v>
      </c>
      <c r="L18">
        <v>38</v>
      </c>
      <c r="M18">
        <v>36</v>
      </c>
      <c r="N18">
        <v>2</v>
      </c>
      <c r="O18">
        <v>0</v>
      </c>
      <c r="P18">
        <v>0</v>
      </c>
      <c r="Q18">
        <v>2</v>
      </c>
      <c r="R18">
        <v>0</v>
      </c>
    </row>
    <row r="19" spans="1:18" x14ac:dyDescent="0.2">
      <c r="A19" t="s">
        <v>10343</v>
      </c>
      <c r="B19" t="s">
        <v>86</v>
      </c>
      <c r="C19" t="s">
        <v>178</v>
      </c>
      <c r="D19">
        <v>27</v>
      </c>
      <c r="E19">
        <v>25</v>
      </c>
      <c r="F19">
        <v>2</v>
      </c>
      <c r="G19">
        <v>0</v>
      </c>
      <c r="H19">
        <v>26</v>
      </c>
      <c r="I19">
        <v>25</v>
      </c>
      <c r="J19">
        <v>1</v>
      </c>
      <c r="K19">
        <v>0</v>
      </c>
      <c r="L19">
        <v>25</v>
      </c>
      <c r="M19">
        <v>24</v>
      </c>
      <c r="N19">
        <v>1</v>
      </c>
      <c r="O19">
        <v>0</v>
      </c>
      <c r="P19">
        <v>1</v>
      </c>
      <c r="Q19">
        <v>2</v>
      </c>
      <c r="R19">
        <v>0</v>
      </c>
    </row>
    <row r="20" spans="1:18" x14ac:dyDescent="0.2">
      <c r="A20" t="s">
        <v>10344</v>
      </c>
      <c r="B20" t="s">
        <v>86</v>
      </c>
      <c r="C20" t="s">
        <v>109</v>
      </c>
      <c r="D20">
        <v>9</v>
      </c>
      <c r="E20">
        <v>9</v>
      </c>
      <c r="F20">
        <v>0</v>
      </c>
      <c r="G20">
        <v>0</v>
      </c>
      <c r="H20">
        <v>9</v>
      </c>
      <c r="I20">
        <v>9</v>
      </c>
      <c r="J20">
        <v>0</v>
      </c>
      <c r="K20">
        <v>0</v>
      </c>
      <c r="L20">
        <v>9</v>
      </c>
      <c r="M20">
        <v>9</v>
      </c>
      <c r="N20">
        <v>0</v>
      </c>
      <c r="O20">
        <v>0</v>
      </c>
      <c r="P20">
        <v>0</v>
      </c>
      <c r="Q20">
        <v>0</v>
      </c>
      <c r="R20">
        <v>0</v>
      </c>
    </row>
    <row r="21" spans="1:18" x14ac:dyDescent="0.2">
      <c r="A21" t="s">
        <v>10345</v>
      </c>
      <c r="B21" t="s">
        <v>86</v>
      </c>
      <c r="C21" t="s">
        <v>145</v>
      </c>
      <c r="D21">
        <v>25</v>
      </c>
      <c r="E21">
        <v>24</v>
      </c>
      <c r="F21">
        <v>1</v>
      </c>
      <c r="G21">
        <v>0</v>
      </c>
      <c r="H21">
        <v>25</v>
      </c>
      <c r="I21">
        <v>24</v>
      </c>
      <c r="J21">
        <v>1</v>
      </c>
      <c r="K21">
        <v>0</v>
      </c>
      <c r="L21">
        <v>22</v>
      </c>
      <c r="M21">
        <v>21</v>
      </c>
      <c r="N21">
        <v>1</v>
      </c>
      <c r="O21">
        <v>0</v>
      </c>
      <c r="P21">
        <v>0</v>
      </c>
      <c r="Q21">
        <v>3</v>
      </c>
      <c r="R21">
        <v>0</v>
      </c>
    </row>
    <row r="22" spans="1:18" x14ac:dyDescent="0.2">
      <c r="A22" t="s">
        <v>10346</v>
      </c>
      <c r="B22" t="s">
        <v>86</v>
      </c>
      <c r="C22" t="s">
        <v>188</v>
      </c>
      <c r="D22">
        <v>11</v>
      </c>
      <c r="E22">
        <v>10</v>
      </c>
      <c r="F22">
        <v>1</v>
      </c>
      <c r="G22">
        <v>0</v>
      </c>
      <c r="H22">
        <v>11</v>
      </c>
      <c r="I22">
        <v>10</v>
      </c>
      <c r="J22">
        <v>1</v>
      </c>
      <c r="K22">
        <v>0</v>
      </c>
      <c r="L22">
        <v>11</v>
      </c>
      <c r="M22">
        <v>10</v>
      </c>
      <c r="N22">
        <v>1</v>
      </c>
      <c r="O22">
        <v>0</v>
      </c>
      <c r="P22">
        <v>0</v>
      </c>
      <c r="Q22">
        <v>0</v>
      </c>
      <c r="R22">
        <v>0</v>
      </c>
    </row>
    <row r="23" spans="1:18" x14ac:dyDescent="0.2">
      <c r="A23" t="s">
        <v>10347</v>
      </c>
      <c r="B23" t="s">
        <v>86</v>
      </c>
      <c r="C23" t="s">
        <v>121</v>
      </c>
      <c r="D23">
        <v>7</v>
      </c>
      <c r="E23">
        <v>7</v>
      </c>
      <c r="F23">
        <v>0</v>
      </c>
      <c r="G23">
        <v>0</v>
      </c>
      <c r="H23">
        <v>6</v>
      </c>
      <c r="I23">
        <v>6</v>
      </c>
      <c r="J23">
        <v>0</v>
      </c>
      <c r="K23">
        <v>0</v>
      </c>
      <c r="L23">
        <v>6</v>
      </c>
      <c r="M23">
        <v>6</v>
      </c>
      <c r="N23">
        <v>0</v>
      </c>
      <c r="O23">
        <v>0</v>
      </c>
      <c r="P23">
        <v>1</v>
      </c>
      <c r="Q23">
        <v>1</v>
      </c>
      <c r="R23">
        <v>0</v>
      </c>
    </row>
    <row r="24" spans="1:18" x14ac:dyDescent="0.2">
      <c r="A24" t="s">
        <v>10348</v>
      </c>
      <c r="B24" t="s">
        <v>86</v>
      </c>
      <c r="C24" t="s">
        <v>191</v>
      </c>
      <c r="D24">
        <v>2</v>
      </c>
      <c r="E24">
        <v>2</v>
      </c>
      <c r="F24">
        <v>0</v>
      </c>
      <c r="G24">
        <v>0</v>
      </c>
      <c r="H24">
        <v>2</v>
      </c>
      <c r="I24">
        <v>2</v>
      </c>
      <c r="J24">
        <v>0</v>
      </c>
      <c r="K24">
        <v>0</v>
      </c>
      <c r="L24">
        <v>2</v>
      </c>
      <c r="M24">
        <v>2</v>
      </c>
      <c r="N24">
        <v>0</v>
      </c>
      <c r="O24">
        <v>0</v>
      </c>
      <c r="P24">
        <v>0</v>
      </c>
      <c r="Q24">
        <v>0</v>
      </c>
      <c r="R24">
        <v>0</v>
      </c>
    </row>
    <row r="25" spans="1:18" x14ac:dyDescent="0.2">
      <c r="A25" t="s">
        <v>10349</v>
      </c>
      <c r="B25" t="s">
        <v>86</v>
      </c>
      <c r="C25" t="s">
        <v>172</v>
      </c>
      <c r="D25">
        <v>14</v>
      </c>
      <c r="E25">
        <v>13</v>
      </c>
      <c r="F25">
        <v>1</v>
      </c>
      <c r="G25">
        <v>0</v>
      </c>
      <c r="H25">
        <v>14</v>
      </c>
      <c r="I25">
        <v>13</v>
      </c>
      <c r="J25">
        <v>1</v>
      </c>
      <c r="K25">
        <v>0</v>
      </c>
      <c r="L25">
        <v>11</v>
      </c>
      <c r="M25">
        <v>11</v>
      </c>
      <c r="N25">
        <v>0</v>
      </c>
      <c r="O25">
        <v>0</v>
      </c>
      <c r="P25">
        <v>0</v>
      </c>
      <c r="Q25">
        <v>3</v>
      </c>
      <c r="R25">
        <v>0</v>
      </c>
    </row>
    <row r="26" spans="1:18" x14ac:dyDescent="0.2">
      <c r="A26" t="s">
        <v>10350</v>
      </c>
      <c r="B26" t="s">
        <v>86</v>
      </c>
      <c r="C26" t="s">
        <v>212</v>
      </c>
      <c r="D26">
        <v>21</v>
      </c>
      <c r="E26">
        <v>20</v>
      </c>
      <c r="F26">
        <v>1</v>
      </c>
      <c r="G26">
        <v>0</v>
      </c>
      <c r="H26">
        <v>19</v>
      </c>
      <c r="I26">
        <v>19</v>
      </c>
      <c r="J26">
        <v>0</v>
      </c>
      <c r="K26">
        <v>0</v>
      </c>
      <c r="L26">
        <v>18</v>
      </c>
      <c r="M26">
        <v>18</v>
      </c>
      <c r="N26">
        <v>0</v>
      </c>
      <c r="O26">
        <v>0</v>
      </c>
      <c r="P26">
        <v>2</v>
      </c>
      <c r="Q26">
        <v>3</v>
      </c>
      <c r="R26">
        <v>0</v>
      </c>
    </row>
    <row r="27" spans="1:18" x14ac:dyDescent="0.2">
      <c r="A27" t="s">
        <v>10351</v>
      </c>
      <c r="B27" t="s">
        <v>86</v>
      </c>
      <c r="C27" t="s">
        <v>244</v>
      </c>
      <c r="D27">
        <v>23</v>
      </c>
      <c r="E27">
        <v>22</v>
      </c>
      <c r="F27">
        <v>1</v>
      </c>
      <c r="G27">
        <v>0</v>
      </c>
      <c r="H27">
        <v>21</v>
      </c>
      <c r="I27">
        <v>20</v>
      </c>
      <c r="J27">
        <v>1</v>
      </c>
      <c r="K27">
        <v>0</v>
      </c>
      <c r="L27">
        <v>18</v>
      </c>
      <c r="M27">
        <v>18</v>
      </c>
      <c r="N27">
        <v>0</v>
      </c>
      <c r="O27">
        <v>0</v>
      </c>
      <c r="P27">
        <v>2</v>
      </c>
      <c r="Q27">
        <v>5</v>
      </c>
      <c r="R27">
        <v>0</v>
      </c>
    </row>
    <row r="28" spans="1:18" x14ac:dyDescent="0.2">
      <c r="A28" t="s">
        <v>10352</v>
      </c>
      <c r="B28" t="s">
        <v>86</v>
      </c>
      <c r="C28" t="s">
        <v>181</v>
      </c>
      <c r="D28">
        <v>11</v>
      </c>
      <c r="E28">
        <v>11</v>
      </c>
      <c r="F28">
        <v>0</v>
      </c>
      <c r="G28">
        <v>0</v>
      </c>
      <c r="H28">
        <v>11</v>
      </c>
      <c r="I28">
        <v>11</v>
      </c>
      <c r="J28">
        <v>0</v>
      </c>
      <c r="K28">
        <v>0</v>
      </c>
      <c r="L28">
        <v>11</v>
      </c>
      <c r="M28">
        <v>11</v>
      </c>
      <c r="N28">
        <v>0</v>
      </c>
      <c r="O28">
        <v>0</v>
      </c>
      <c r="P28">
        <v>0</v>
      </c>
      <c r="Q28">
        <v>0</v>
      </c>
      <c r="R28">
        <v>0</v>
      </c>
    </row>
    <row r="29" spans="1:18" x14ac:dyDescent="0.2">
      <c r="A29" t="s">
        <v>10353</v>
      </c>
      <c r="B29" t="s">
        <v>86</v>
      </c>
      <c r="C29" t="s">
        <v>250</v>
      </c>
      <c r="D29">
        <v>9</v>
      </c>
      <c r="E29">
        <v>9</v>
      </c>
      <c r="F29">
        <v>0</v>
      </c>
      <c r="G29">
        <v>0</v>
      </c>
      <c r="H29">
        <v>9</v>
      </c>
      <c r="I29">
        <v>9</v>
      </c>
      <c r="J29">
        <v>0</v>
      </c>
      <c r="K29">
        <v>0</v>
      </c>
      <c r="L29">
        <v>7</v>
      </c>
      <c r="M29">
        <v>7</v>
      </c>
      <c r="N29">
        <v>0</v>
      </c>
      <c r="O29">
        <v>0</v>
      </c>
      <c r="P29">
        <v>0</v>
      </c>
      <c r="Q29">
        <v>2</v>
      </c>
      <c r="R29">
        <v>0</v>
      </c>
    </row>
    <row r="30" spans="1:18" x14ac:dyDescent="0.2">
      <c r="A30" t="s">
        <v>10354</v>
      </c>
      <c r="B30" t="s">
        <v>86</v>
      </c>
      <c r="C30" t="s">
        <v>194</v>
      </c>
      <c r="D30">
        <v>5</v>
      </c>
      <c r="E30">
        <v>4</v>
      </c>
      <c r="F30">
        <v>1</v>
      </c>
      <c r="G30">
        <v>0</v>
      </c>
      <c r="H30">
        <v>5</v>
      </c>
      <c r="I30">
        <v>4</v>
      </c>
      <c r="J30">
        <v>1</v>
      </c>
      <c r="K30">
        <v>0</v>
      </c>
      <c r="L30">
        <v>4</v>
      </c>
      <c r="M30">
        <v>4</v>
      </c>
      <c r="N30">
        <v>0</v>
      </c>
      <c r="O30">
        <v>0</v>
      </c>
      <c r="P30">
        <v>0</v>
      </c>
      <c r="Q30">
        <v>1</v>
      </c>
      <c r="R30">
        <v>0</v>
      </c>
    </row>
    <row r="31" spans="1:18" x14ac:dyDescent="0.2">
      <c r="A31" t="s">
        <v>10355</v>
      </c>
      <c r="B31" t="s">
        <v>86</v>
      </c>
      <c r="C31" t="s">
        <v>119</v>
      </c>
      <c r="D31">
        <v>13</v>
      </c>
      <c r="E31">
        <v>13</v>
      </c>
      <c r="F31">
        <v>0</v>
      </c>
      <c r="G31">
        <v>0</v>
      </c>
      <c r="H31">
        <v>13</v>
      </c>
      <c r="I31">
        <v>13</v>
      </c>
      <c r="J31">
        <v>0</v>
      </c>
      <c r="K31">
        <v>0</v>
      </c>
      <c r="L31">
        <v>13</v>
      </c>
      <c r="M31">
        <v>13</v>
      </c>
      <c r="N31">
        <v>0</v>
      </c>
      <c r="O31">
        <v>0</v>
      </c>
      <c r="P31">
        <v>0</v>
      </c>
      <c r="Q31">
        <v>0</v>
      </c>
      <c r="R31">
        <v>0</v>
      </c>
    </row>
    <row r="32" spans="1:18" x14ac:dyDescent="0.2">
      <c r="A32" t="s">
        <v>10356</v>
      </c>
      <c r="B32" t="s">
        <v>86</v>
      </c>
      <c r="C32" t="s">
        <v>184</v>
      </c>
      <c r="D32">
        <v>30</v>
      </c>
      <c r="E32">
        <v>30</v>
      </c>
      <c r="F32">
        <v>0</v>
      </c>
      <c r="G32">
        <v>0</v>
      </c>
      <c r="H32">
        <v>30</v>
      </c>
      <c r="I32">
        <v>30</v>
      </c>
      <c r="J32">
        <v>0</v>
      </c>
      <c r="K32">
        <v>0</v>
      </c>
      <c r="L32">
        <v>27</v>
      </c>
      <c r="M32">
        <v>27</v>
      </c>
      <c r="N32">
        <v>0</v>
      </c>
      <c r="O32">
        <v>0</v>
      </c>
      <c r="P32">
        <v>0</v>
      </c>
      <c r="Q32">
        <v>3</v>
      </c>
      <c r="R32">
        <v>0</v>
      </c>
    </row>
    <row r="33" spans="1:18" x14ac:dyDescent="0.2">
      <c r="A33" t="s">
        <v>10357</v>
      </c>
      <c r="B33" t="s">
        <v>86</v>
      </c>
      <c r="C33" t="s">
        <v>179</v>
      </c>
      <c r="D33">
        <v>48</v>
      </c>
      <c r="E33">
        <v>46</v>
      </c>
      <c r="F33">
        <v>2</v>
      </c>
      <c r="G33">
        <v>0</v>
      </c>
      <c r="H33">
        <v>48</v>
      </c>
      <c r="I33">
        <v>46</v>
      </c>
      <c r="J33">
        <v>2</v>
      </c>
      <c r="K33">
        <v>0</v>
      </c>
      <c r="L33">
        <v>47</v>
      </c>
      <c r="M33">
        <v>45</v>
      </c>
      <c r="N33">
        <v>2</v>
      </c>
      <c r="O33">
        <v>0</v>
      </c>
      <c r="P33">
        <v>0</v>
      </c>
      <c r="Q33">
        <v>1</v>
      </c>
      <c r="R33">
        <v>0</v>
      </c>
    </row>
    <row r="34" spans="1:18" x14ac:dyDescent="0.2">
      <c r="A34" t="s">
        <v>10358</v>
      </c>
      <c r="B34" t="s">
        <v>86</v>
      </c>
      <c r="C34" t="s">
        <v>146</v>
      </c>
      <c r="D34">
        <v>6</v>
      </c>
      <c r="E34">
        <v>6</v>
      </c>
      <c r="F34">
        <v>0</v>
      </c>
      <c r="G34">
        <v>0</v>
      </c>
      <c r="H34">
        <v>6</v>
      </c>
      <c r="I34">
        <v>6</v>
      </c>
      <c r="J34">
        <v>0</v>
      </c>
      <c r="K34">
        <v>0</v>
      </c>
      <c r="L34">
        <v>6</v>
      </c>
      <c r="M34">
        <v>6</v>
      </c>
      <c r="N34">
        <v>0</v>
      </c>
      <c r="O34">
        <v>0</v>
      </c>
      <c r="P34">
        <v>0</v>
      </c>
      <c r="Q34">
        <v>0</v>
      </c>
      <c r="R34">
        <v>0</v>
      </c>
    </row>
    <row r="35" spans="1:18" x14ac:dyDescent="0.2">
      <c r="A35" t="s">
        <v>10359</v>
      </c>
      <c r="B35" t="s">
        <v>86</v>
      </c>
      <c r="C35" t="s">
        <v>167</v>
      </c>
      <c r="D35">
        <v>22</v>
      </c>
      <c r="E35">
        <v>22</v>
      </c>
      <c r="F35">
        <v>0</v>
      </c>
      <c r="G35">
        <v>0</v>
      </c>
      <c r="H35">
        <v>22</v>
      </c>
      <c r="I35">
        <v>22</v>
      </c>
      <c r="J35">
        <v>0</v>
      </c>
      <c r="K35">
        <v>0</v>
      </c>
      <c r="L35">
        <v>20</v>
      </c>
      <c r="M35">
        <v>20</v>
      </c>
      <c r="N35">
        <v>0</v>
      </c>
      <c r="O35">
        <v>0</v>
      </c>
      <c r="P35">
        <v>0</v>
      </c>
      <c r="Q35">
        <v>2</v>
      </c>
      <c r="R35">
        <v>0</v>
      </c>
    </row>
    <row r="36" spans="1:18" x14ac:dyDescent="0.2">
      <c r="A36" t="s">
        <v>10360</v>
      </c>
      <c r="B36" t="s">
        <v>86</v>
      </c>
      <c r="C36" t="s">
        <v>190</v>
      </c>
      <c r="D36">
        <v>21</v>
      </c>
      <c r="E36">
        <v>21</v>
      </c>
      <c r="F36">
        <v>0</v>
      </c>
      <c r="G36">
        <v>0</v>
      </c>
      <c r="H36">
        <v>21</v>
      </c>
      <c r="I36">
        <v>21</v>
      </c>
      <c r="J36">
        <v>0</v>
      </c>
      <c r="K36">
        <v>0</v>
      </c>
      <c r="L36">
        <v>19</v>
      </c>
      <c r="M36">
        <v>19</v>
      </c>
      <c r="N36">
        <v>0</v>
      </c>
      <c r="O36">
        <v>0</v>
      </c>
      <c r="P36">
        <v>0</v>
      </c>
      <c r="Q36">
        <v>2</v>
      </c>
      <c r="R36">
        <v>0</v>
      </c>
    </row>
    <row r="37" spans="1:18" x14ac:dyDescent="0.2">
      <c r="A37" t="s">
        <v>10361</v>
      </c>
      <c r="B37" t="s">
        <v>86</v>
      </c>
      <c r="C37" t="s">
        <v>122</v>
      </c>
      <c r="D37">
        <v>21</v>
      </c>
      <c r="E37">
        <v>19</v>
      </c>
      <c r="F37">
        <v>1</v>
      </c>
      <c r="G37">
        <v>1</v>
      </c>
      <c r="H37">
        <v>21</v>
      </c>
      <c r="I37">
        <v>19</v>
      </c>
      <c r="J37">
        <v>1</v>
      </c>
      <c r="K37">
        <v>1</v>
      </c>
      <c r="L37">
        <v>20</v>
      </c>
      <c r="M37">
        <v>18</v>
      </c>
      <c r="N37">
        <v>1</v>
      </c>
      <c r="O37">
        <v>1</v>
      </c>
      <c r="P37">
        <v>0</v>
      </c>
      <c r="Q37">
        <v>1</v>
      </c>
      <c r="R37">
        <v>0</v>
      </c>
    </row>
    <row r="38" spans="1:18" x14ac:dyDescent="0.2">
      <c r="A38" t="s">
        <v>10362</v>
      </c>
      <c r="B38" t="s">
        <v>86</v>
      </c>
      <c r="C38" t="s">
        <v>242</v>
      </c>
      <c r="D38">
        <v>7</v>
      </c>
      <c r="E38">
        <v>6</v>
      </c>
      <c r="F38">
        <v>1</v>
      </c>
      <c r="G38">
        <v>0</v>
      </c>
      <c r="H38">
        <v>7</v>
      </c>
      <c r="I38">
        <v>6</v>
      </c>
      <c r="J38">
        <v>1</v>
      </c>
      <c r="K38">
        <v>0</v>
      </c>
      <c r="L38">
        <v>6</v>
      </c>
      <c r="M38">
        <v>5</v>
      </c>
      <c r="N38">
        <v>1</v>
      </c>
      <c r="O38">
        <v>0</v>
      </c>
      <c r="P38">
        <v>0</v>
      </c>
      <c r="Q38">
        <v>1</v>
      </c>
      <c r="R38">
        <v>0</v>
      </c>
    </row>
    <row r="39" spans="1:18" x14ac:dyDescent="0.2">
      <c r="A39" t="s">
        <v>10363</v>
      </c>
      <c r="B39" t="s">
        <v>86</v>
      </c>
      <c r="C39" t="s">
        <v>231</v>
      </c>
      <c r="D39">
        <v>6</v>
      </c>
      <c r="E39">
        <v>6</v>
      </c>
      <c r="F39">
        <v>0</v>
      </c>
      <c r="G39">
        <v>0</v>
      </c>
      <c r="H39">
        <v>5</v>
      </c>
      <c r="I39">
        <v>5</v>
      </c>
      <c r="J39">
        <v>0</v>
      </c>
      <c r="K39">
        <v>0</v>
      </c>
      <c r="L39">
        <v>4</v>
      </c>
      <c r="M39">
        <v>4</v>
      </c>
      <c r="N39">
        <v>0</v>
      </c>
      <c r="O39">
        <v>0</v>
      </c>
      <c r="P39">
        <v>1</v>
      </c>
      <c r="Q39">
        <v>2</v>
      </c>
      <c r="R39">
        <v>0</v>
      </c>
    </row>
    <row r="40" spans="1:18" x14ac:dyDescent="0.2">
      <c r="A40" t="s">
        <v>10364</v>
      </c>
      <c r="B40" t="s">
        <v>86</v>
      </c>
      <c r="C40" t="s">
        <v>160</v>
      </c>
      <c r="D40">
        <v>28</v>
      </c>
      <c r="E40">
        <v>28</v>
      </c>
      <c r="F40">
        <v>0</v>
      </c>
      <c r="G40">
        <v>0</v>
      </c>
      <c r="H40">
        <v>28</v>
      </c>
      <c r="I40">
        <v>28</v>
      </c>
      <c r="J40">
        <v>0</v>
      </c>
      <c r="K40">
        <v>0</v>
      </c>
      <c r="L40">
        <v>27</v>
      </c>
      <c r="M40">
        <v>27</v>
      </c>
      <c r="N40">
        <v>0</v>
      </c>
      <c r="O40">
        <v>0</v>
      </c>
      <c r="P40">
        <v>0</v>
      </c>
      <c r="Q40">
        <v>1</v>
      </c>
      <c r="R40">
        <v>0</v>
      </c>
    </row>
    <row r="41" spans="1:18" x14ac:dyDescent="0.2">
      <c r="A41" t="s">
        <v>10365</v>
      </c>
      <c r="B41" t="s">
        <v>86</v>
      </c>
      <c r="C41" t="s">
        <v>135</v>
      </c>
      <c r="D41">
        <v>60</v>
      </c>
      <c r="E41">
        <v>59</v>
      </c>
      <c r="F41">
        <v>1</v>
      </c>
      <c r="G41">
        <v>0</v>
      </c>
      <c r="H41">
        <v>59</v>
      </c>
      <c r="I41">
        <v>58</v>
      </c>
      <c r="J41">
        <v>1</v>
      </c>
      <c r="K41">
        <v>0</v>
      </c>
      <c r="L41">
        <v>52</v>
      </c>
      <c r="M41">
        <v>51</v>
      </c>
      <c r="N41">
        <v>1</v>
      </c>
      <c r="O41">
        <v>0</v>
      </c>
      <c r="P41">
        <v>1</v>
      </c>
      <c r="Q41">
        <v>8</v>
      </c>
      <c r="R41">
        <v>0</v>
      </c>
    </row>
    <row r="42" spans="1:18" x14ac:dyDescent="0.2">
      <c r="A42" t="s">
        <v>10366</v>
      </c>
      <c r="B42" t="s">
        <v>86</v>
      </c>
      <c r="C42" t="s">
        <v>169</v>
      </c>
      <c r="D42">
        <v>61</v>
      </c>
      <c r="E42">
        <v>60</v>
      </c>
      <c r="F42">
        <v>1</v>
      </c>
      <c r="G42">
        <v>0</v>
      </c>
      <c r="H42">
        <v>60</v>
      </c>
      <c r="I42">
        <v>59</v>
      </c>
      <c r="J42">
        <v>1</v>
      </c>
      <c r="K42">
        <v>0</v>
      </c>
      <c r="L42">
        <v>52</v>
      </c>
      <c r="M42">
        <v>52</v>
      </c>
      <c r="N42">
        <v>0</v>
      </c>
      <c r="O42">
        <v>0</v>
      </c>
      <c r="P42">
        <v>1</v>
      </c>
      <c r="Q42">
        <v>9</v>
      </c>
      <c r="R42">
        <v>0</v>
      </c>
    </row>
    <row r="43" spans="1:18" x14ac:dyDescent="0.2">
      <c r="A43" t="s">
        <v>10367</v>
      </c>
      <c r="B43" t="s">
        <v>86</v>
      </c>
      <c r="C43" t="s">
        <v>236</v>
      </c>
      <c r="D43">
        <v>5</v>
      </c>
      <c r="E43">
        <v>4</v>
      </c>
      <c r="F43">
        <v>1</v>
      </c>
      <c r="G43">
        <v>0</v>
      </c>
      <c r="H43">
        <v>5</v>
      </c>
      <c r="I43">
        <v>4</v>
      </c>
      <c r="J43">
        <v>1</v>
      </c>
      <c r="K43">
        <v>0</v>
      </c>
      <c r="L43">
        <v>4</v>
      </c>
      <c r="M43">
        <v>3</v>
      </c>
      <c r="N43">
        <v>1</v>
      </c>
      <c r="O43">
        <v>0</v>
      </c>
      <c r="P43">
        <v>0</v>
      </c>
      <c r="Q43">
        <v>1</v>
      </c>
      <c r="R43">
        <v>0</v>
      </c>
    </row>
    <row r="44" spans="1:18" x14ac:dyDescent="0.2">
      <c r="A44" t="s">
        <v>10368</v>
      </c>
      <c r="B44" t="s">
        <v>86</v>
      </c>
      <c r="C44" t="s">
        <v>133</v>
      </c>
      <c r="D44">
        <v>16</v>
      </c>
      <c r="E44">
        <v>16</v>
      </c>
      <c r="F44">
        <v>0</v>
      </c>
      <c r="G44">
        <v>0</v>
      </c>
      <c r="H44">
        <v>16</v>
      </c>
      <c r="I44">
        <v>16</v>
      </c>
      <c r="J44">
        <v>0</v>
      </c>
      <c r="K44">
        <v>0</v>
      </c>
      <c r="L44">
        <v>16</v>
      </c>
      <c r="M44">
        <v>16</v>
      </c>
      <c r="N44">
        <v>0</v>
      </c>
      <c r="O44">
        <v>0</v>
      </c>
      <c r="P44">
        <v>0</v>
      </c>
      <c r="Q44">
        <v>0</v>
      </c>
      <c r="R44">
        <v>0</v>
      </c>
    </row>
    <row r="45" spans="1:18" x14ac:dyDescent="0.2">
      <c r="A45" t="s">
        <v>10369</v>
      </c>
      <c r="B45" t="s">
        <v>86</v>
      </c>
      <c r="C45" t="s">
        <v>185</v>
      </c>
      <c r="D45">
        <v>31</v>
      </c>
      <c r="E45">
        <v>28</v>
      </c>
      <c r="F45">
        <v>3</v>
      </c>
      <c r="G45">
        <v>0</v>
      </c>
      <c r="H45">
        <v>31</v>
      </c>
      <c r="I45">
        <v>28</v>
      </c>
      <c r="J45">
        <v>3</v>
      </c>
      <c r="K45">
        <v>0</v>
      </c>
      <c r="L45">
        <v>29</v>
      </c>
      <c r="M45">
        <v>26</v>
      </c>
      <c r="N45">
        <v>3</v>
      </c>
      <c r="O45">
        <v>0</v>
      </c>
      <c r="P45">
        <v>0</v>
      </c>
      <c r="Q45">
        <v>2</v>
      </c>
      <c r="R45">
        <v>0</v>
      </c>
    </row>
    <row r="46" spans="1:18" x14ac:dyDescent="0.2">
      <c r="A46" t="s">
        <v>10370</v>
      </c>
      <c r="B46" t="s">
        <v>86</v>
      </c>
      <c r="C46" t="s">
        <v>245</v>
      </c>
      <c r="D46">
        <v>8</v>
      </c>
      <c r="E46">
        <v>8</v>
      </c>
      <c r="F46">
        <v>0</v>
      </c>
      <c r="G46">
        <v>0</v>
      </c>
      <c r="H46">
        <v>8</v>
      </c>
      <c r="I46">
        <v>8</v>
      </c>
      <c r="J46">
        <v>0</v>
      </c>
      <c r="K46">
        <v>0</v>
      </c>
      <c r="L46">
        <v>7</v>
      </c>
      <c r="M46">
        <v>7</v>
      </c>
      <c r="N46">
        <v>0</v>
      </c>
      <c r="O46">
        <v>0</v>
      </c>
      <c r="P46">
        <v>0</v>
      </c>
      <c r="Q46">
        <v>1</v>
      </c>
      <c r="R46">
        <v>0</v>
      </c>
    </row>
    <row r="47" spans="1:18" x14ac:dyDescent="0.2">
      <c r="A47" t="s">
        <v>10371</v>
      </c>
      <c r="B47" t="s">
        <v>86</v>
      </c>
      <c r="C47" t="s">
        <v>170</v>
      </c>
      <c r="D47">
        <v>2</v>
      </c>
      <c r="E47">
        <v>2</v>
      </c>
      <c r="F47">
        <v>0</v>
      </c>
      <c r="G47">
        <v>0</v>
      </c>
      <c r="H47">
        <v>2</v>
      </c>
      <c r="I47">
        <v>2</v>
      </c>
      <c r="J47">
        <v>0</v>
      </c>
      <c r="K47">
        <v>0</v>
      </c>
      <c r="L47">
        <v>1</v>
      </c>
      <c r="M47">
        <v>1</v>
      </c>
      <c r="N47">
        <v>0</v>
      </c>
      <c r="O47">
        <v>0</v>
      </c>
      <c r="P47">
        <v>0</v>
      </c>
      <c r="Q47">
        <v>1</v>
      </c>
      <c r="R47">
        <v>0</v>
      </c>
    </row>
    <row r="48" spans="1:18" x14ac:dyDescent="0.2">
      <c r="A48" t="s">
        <v>10372</v>
      </c>
      <c r="B48" t="s">
        <v>86</v>
      </c>
      <c r="C48" t="s">
        <v>233</v>
      </c>
      <c r="D48">
        <v>31</v>
      </c>
      <c r="E48">
        <v>31</v>
      </c>
      <c r="F48">
        <v>0</v>
      </c>
      <c r="G48">
        <v>0</v>
      </c>
      <c r="H48">
        <v>31</v>
      </c>
      <c r="I48">
        <v>31</v>
      </c>
      <c r="J48">
        <v>0</v>
      </c>
      <c r="K48">
        <v>0</v>
      </c>
      <c r="L48">
        <v>28</v>
      </c>
      <c r="M48">
        <v>28</v>
      </c>
      <c r="N48">
        <v>0</v>
      </c>
      <c r="O48">
        <v>0</v>
      </c>
      <c r="P48">
        <v>0</v>
      </c>
      <c r="Q48">
        <v>3</v>
      </c>
      <c r="R48">
        <v>0</v>
      </c>
    </row>
    <row r="49" spans="1:18" x14ac:dyDescent="0.2">
      <c r="A49" t="s">
        <v>10373</v>
      </c>
      <c r="B49" t="s">
        <v>86</v>
      </c>
      <c r="C49" t="s">
        <v>218</v>
      </c>
      <c r="D49">
        <v>5</v>
      </c>
      <c r="E49">
        <v>5</v>
      </c>
      <c r="F49">
        <v>0</v>
      </c>
      <c r="G49">
        <v>0</v>
      </c>
      <c r="H49">
        <v>5</v>
      </c>
      <c r="I49">
        <v>5</v>
      </c>
      <c r="J49">
        <v>0</v>
      </c>
      <c r="K49">
        <v>0</v>
      </c>
      <c r="L49">
        <v>3</v>
      </c>
      <c r="M49">
        <v>3</v>
      </c>
      <c r="N49">
        <v>0</v>
      </c>
      <c r="O49">
        <v>0</v>
      </c>
      <c r="P49">
        <v>0</v>
      </c>
      <c r="Q49">
        <v>2</v>
      </c>
      <c r="R49">
        <v>0</v>
      </c>
    </row>
    <row r="50" spans="1:18" x14ac:dyDescent="0.2">
      <c r="A50" t="s">
        <v>10374</v>
      </c>
      <c r="B50" t="s">
        <v>86</v>
      </c>
      <c r="C50" t="s">
        <v>126</v>
      </c>
      <c r="D50">
        <v>3</v>
      </c>
      <c r="E50">
        <v>3</v>
      </c>
      <c r="F50">
        <v>0</v>
      </c>
      <c r="G50">
        <v>0</v>
      </c>
      <c r="H50">
        <v>3</v>
      </c>
      <c r="I50">
        <v>3</v>
      </c>
      <c r="J50">
        <v>0</v>
      </c>
      <c r="K50">
        <v>0</v>
      </c>
      <c r="L50">
        <v>1</v>
      </c>
      <c r="M50">
        <v>1</v>
      </c>
      <c r="N50">
        <v>0</v>
      </c>
      <c r="O50">
        <v>0</v>
      </c>
      <c r="P50">
        <v>0</v>
      </c>
      <c r="Q50">
        <v>2</v>
      </c>
      <c r="R50">
        <v>0</v>
      </c>
    </row>
    <row r="51" spans="1:18" x14ac:dyDescent="0.2">
      <c r="A51" t="s">
        <v>10375</v>
      </c>
      <c r="B51" t="s">
        <v>86</v>
      </c>
      <c r="C51" t="s">
        <v>159</v>
      </c>
      <c r="D51">
        <v>1</v>
      </c>
      <c r="E51">
        <v>1</v>
      </c>
      <c r="F51">
        <v>0</v>
      </c>
      <c r="G51">
        <v>0</v>
      </c>
      <c r="H51">
        <v>1</v>
      </c>
      <c r="I51">
        <v>1</v>
      </c>
      <c r="J51">
        <v>0</v>
      </c>
      <c r="K51">
        <v>0</v>
      </c>
      <c r="L51">
        <v>1</v>
      </c>
      <c r="M51">
        <v>1</v>
      </c>
      <c r="N51">
        <v>0</v>
      </c>
      <c r="O51">
        <v>0</v>
      </c>
      <c r="P51">
        <v>0</v>
      </c>
      <c r="Q51">
        <v>0</v>
      </c>
      <c r="R51">
        <v>0</v>
      </c>
    </row>
    <row r="52" spans="1:18" x14ac:dyDescent="0.2">
      <c r="A52" t="s">
        <v>10376</v>
      </c>
      <c r="B52" t="s">
        <v>86</v>
      </c>
      <c r="C52" t="s">
        <v>235</v>
      </c>
      <c r="D52">
        <v>14</v>
      </c>
      <c r="E52">
        <v>13</v>
      </c>
      <c r="F52">
        <v>1</v>
      </c>
      <c r="G52">
        <v>0</v>
      </c>
      <c r="H52">
        <v>14</v>
      </c>
      <c r="I52">
        <v>13</v>
      </c>
      <c r="J52">
        <v>1</v>
      </c>
      <c r="K52">
        <v>0</v>
      </c>
      <c r="L52">
        <v>13</v>
      </c>
      <c r="M52">
        <v>12</v>
      </c>
      <c r="N52">
        <v>1</v>
      </c>
      <c r="O52">
        <v>0</v>
      </c>
      <c r="P52">
        <v>0</v>
      </c>
      <c r="Q52">
        <v>1</v>
      </c>
      <c r="R52">
        <v>0</v>
      </c>
    </row>
    <row r="53" spans="1:18" x14ac:dyDescent="0.2">
      <c r="A53" t="s">
        <v>10377</v>
      </c>
      <c r="B53" t="s">
        <v>86</v>
      </c>
      <c r="C53" t="s">
        <v>252</v>
      </c>
      <c r="D53">
        <v>12</v>
      </c>
      <c r="E53">
        <v>12</v>
      </c>
      <c r="F53">
        <v>0</v>
      </c>
      <c r="G53">
        <v>0</v>
      </c>
      <c r="H53">
        <v>12</v>
      </c>
      <c r="I53">
        <v>12</v>
      </c>
      <c r="J53">
        <v>0</v>
      </c>
      <c r="K53">
        <v>0</v>
      </c>
      <c r="L53">
        <v>10</v>
      </c>
      <c r="M53">
        <v>10</v>
      </c>
      <c r="N53">
        <v>0</v>
      </c>
      <c r="O53">
        <v>0</v>
      </c>
      <c r="P53">
        <v>0</v>
      </c>
      <c r="Q53">
        <v>2</v>
      </c>
      <c r="R53">
        <v>0</v>
      </c>
    </row>
    <row r="54" spans="1:18" x14ac:dyDescent="0.2">
      <c r="A54" t="s">
        <v>10378</v>
      </c>
      <c r="B54" t="s">
        <v>86</v>
      </c>
      <c r="C54" t="s">
        <v>175</v>
      </c>
      <c r="D54">
        <v>24</v>
      </c>
      <c r="E54">
        <v>24</v>
      </c>
      <c r="F54">
        <v>0</v>
      </c>
      <c r="G54">
        <v>0</v>
      </c>
      <c r="H54">
        <v>23</v>
      </c>
      <c r="I54">
        <v>23</v>
      </c>
      <c r="J54">
        <v>0</v>
      </c>
      <c r="K54">
        <v>0</v>
      </c>
      <c r="L54">
        <v>20</v>
      </c>
      <c r="M54">
        <v>20</v>
      </c>
      <c r="N54">
        <v>0</v>
      </c>
      <c r="O54">
        <v>0</v>
      </c>
      <c r="P54">
        <v>1</v>
      </c>
      <c r="Q54">
        <v>4</v>
      </c>
      <c r="R54">
        <v>0</v>
      </c>
    </row>
    <row r="55" spans="1:18" x14ac:dyDescent="0.2">
      <c r="A55" t="s">
        <v>10379</v>
      </c>
      <c r="B55" t="s">
        <v>86</v>
      </c>
      <c r="C55" t="s">
        <v>248</v>
      </c>
      <c r="D55">
        <v>15</v>
      </c>
      <c r="E55">
        <v>15</v>
      </c>
      <c r="F55">
        <v>0</v>
      </c>
      <c r="G55">
        <v>0</v>
      </c>
      <c r="H55">
        <v>15</v>
      </c>
      <c r="I55">
        <v>15</v>
      </c>
      <c r="J55">
        <v>0</v>
      </c>
      <c r="K55">
        <v>0</v>
      </c>
      <c r="L55">
        <v>15</v>
      </c>
      <c r="M55">
        <v>15</v>
      </c>
      <c r="N55">
        <v>0</v>
      </c>
      <c r="O55">
        <v>0</v>
      </c>
      <c r="P55">
        <v>0</v>
      </c>
      <c r="Q55">
        <v>0</v>
      </c>
      <c r="R55">
        <v>0</v>
      </c>
    </row>
    <row r="56" spans="1:18" x14ac:dyDescent="0.2">
      <c r="A56" t="s">
        <v>10380</v>
      </c>
      <c r="B56" t="s">
        <v>86</v>
      </c>
      <c r="C56" t="s">
        <v>186</v>
      </c>
      <c r="D56">
        <v>3</v>
      </c>
      <c r="E56">
        <v>3</v>
      </c>
      <c r="F56">
        <v>0</v>
      </c>
      <c r="G56">
        <v>0</v>
      </c>
      <c r="H56">
        <v>3</v>
      </c>
      <c r="I56">
        <v>3</v>
      </c>
      <c r="J56">
        <v>0</v>
      </c>
      <c r="K56">
        <v>0</v>
      </c>
      <c r="L56">
        <v>3</v>
      </c>
      <c r="M56">
        <v>3</v>
      </c>
      <c r="N56">
        <v>0</v>
      </c>
      <c r="O56">
        <v>0</v>
      </c>
      <c r="P56">
        <v>0</v>
      </c>
      <c r="Q56">
        <v>0</v>
      </c>
      <c r="R56">
        <v>0</v>
      </c>
    </row>
    <row r="57" spans="1:18" x14ac:dyDescent="0.2">
      <c r="A57" t="s">
        <v>10381</v>
      </c>
      <c r="B57" t="s">
        <v>86</v>
      </c>
      <c r="C57" t="s">
        <v>230</v>
      </c>
      <c r="D57">
        <v>11</v>
      </c>
      <c r="E57">
        <v>10</v>
      </c>
      <c r="F57">
        <v>1</v>
      </c>
      <c r="G57">
        <v>0</v>
      </c>
      <c r="H57">
        <v>11</v>
      </c>
      <c r="I57">
        <v>10</v>
      </c>
      <c r="J57">
        <v>1</v>
      </c>
      <c r="K57">
        <v>0</v>
      </c>
      <c r="L57">
        <v>11</v>
      </c>
      <c r="M57">
        <v>10</v>
      </c>
      <c r="N57">
        <v>1</v>
      </c>
      <c r="O57">
        <v>0</v>
      </c>
      <c r="P57">
        <v>0</v>
      </c>
      <c r="Q57">
        <v>0</v>
      </c>
      <c r="R57">
        <v>0</v>
      </c>
    </row>
    <row r="58" spans="1:18" x14ac:dyDescent="0.2">
      <c r="A58" t="s">
        <v>10382</v>
      </c>
      <c r="B58" t="s">
        <v>86</v>
      </c>
      <c r="C58" t="s">
        <v>237</v>
      </c>
      <c r="D58">
        <v>25</v>
      </c>
      <c r="E58">
        <v>25</v>
      </c>
      <c r="F58">
        <v>0</v>
      </c>
      <c r="G58">
        <v>0</v>
      </c>
      <c r="H58">
        <v>25</v>
      </c>
      <c r="I58">
        <v>25</v>
      </c>
      <c r="J58">
        <v>0</v>
      </c>
      <c r="K58">
        <v>0</v>
      </c>
      <c r="L58">
        <v>23</v>
      </c>
      <c r="M58">
        <v>23</v>
      </c>
      <c r="N58">
        <v>0</v>
      </c>
      <c r="O58">
        <v>0</v>
      </c>
      <c r="P58">
        <v>0</v>
      </c>
      <c r="Q58">
        <v>2</v>
      </c>
      <c r="R58">
        <v>0</v>
      </c>
    </row>
    <row r="59" spans="1:18" x14ac:dyDescent="0.2">
      <c r="A59" t="s">
        <v>10383</v>
      </c>
      <c r="B59" t="s">
        <v>86</v>
      </c>
      <c r="C59" t="s">
        <v>152</v>
      </c>
      <c r="D59">
        <v>55</v>
      </c>
      <c r="E59">
        <v>55</v>
      </c>
      <c r="F59">
        <v>0</v>
      </c>
      <c r="G59">
        <v>0</v>
      </c>
      <c r="H59">
        <v>55</v>
      </c>
      <c r="I59">
        <v>55</v>
      </c>
      <c r="J59">
        <v>0</v>
      </c>
      <c r="K59">
        <v>0</v>
      </c>
      <c r="L59">
        <v>52</v>
      </c>
      <c r="M59">
        <v>52</v>
      </c>
      <c r="N59">
        <v>0</v>
      </c>
      <c r="O59">
        <v>0</v>
      </c>
      <c r="P59">
        <v>0</v>
      </c>
      <c r="Q59">
        <v>3</v>
      </c>
      <c r="R59">
        <v>0</v>
      </c>
    </row>
    <row r="60" spans="1:18" x14ac:dyDescent="0.2">
      <c r="A60" t="s">
        <v>10384</v>
      </c>
      <c r="B60" t="s">
        <v>86</v>
      </c>
      <c r="C60" t="s">
        <v>107</v>
      </c>
      <c r="D60">
        <v>21</v>
      </c>
      <c r="E60">
        <v>20</v>
      </c>
      <c r="F60">
        <v>1</v>
      </c>
      <c r="G60">
        <v>0</v>
      </c>
      <c r="H60">
        <v>21</v>
      </c>
      <c r="I60">
        <v>20</v>
      </c>
      <c r="J60">
        <v>1</v>
      </c>
      <c r="K60">
        <v>0</v>
      </c>
      <c r="L60">
        <v>20</v>
      </c>
      <c r="M60">
        <v>19</v>
      </c>
      <c r="N60">
        <v>1</v>
      </c>
      <c r="O60">
        <v>0</v>
      </c>
      <c r="P60">
        <v>0</v>
      </c>
      <c r="Q60">
        <v>1</v>
      </c>
      <c r="R60">
        <v>0</v>
      </c>
    </row>
    <row r="61" spans="1:18" x14ac:dyDescent="0.2">
      <c r="A61" t="s">
        <v>10385</v>
      </c>
      <c r="B61" t="s">
        <v>86</v>
      </c>
      <c r="C61" t="s">
        <v>222</v>
      </c>
      <c r="D61">
        <v>6</v>
      </c>
      <c r="E61">
        <v>6</v>
      </c>
      <c r="F61">
        <v>0</v>
      </c>
      <c r="G61">
        <v>0</v>
      </c>
      <c r="H61">
        <v>6</v>
      </c>
      <c r="I61">
        <v>6</v>
      </c>
      <c r="J61">
        <v>0</v>
      </c>
      <c r="K61">
        <v>0</v>
      </c>
      <c r="L61">
        <v>5</v>
      </c>
      <c r="M61">
        <v>5</v>
      </c>
      <c r="N61">
        <v>0</v>
      </c>
      <c r="O61">
        <v>0</v>
      </c>
      <c r="P61">
        <v>0</v>
      </c>
      <c r="Q61">
        <v>1</v>
      </c>
      <c r="R61">
        <v>0</v>
      </c>
    </row>
    <row r="62" spans="1:18" x14ac:dyDescent="0.2">
      <c r="A62" t="s">
        <v>10386</v>
      </c>
      <c r="B62" t="s">
        <v>86</v>
      </c>
      <c r="C62" t="s">
        <v>151</v>
      </c>
      <c r="D62">
        <v>9</v>
      </c>
      <c r="E62">
        <v>9</v>
      </c>
      <c r="F62">
        <v>0</v>
      </c>
      <c r="G62">
        <v>0</v>
      </c>
      <c r="H62">
        <v>9</v>
      </c>
      <c r="I62">
        <v>9</v>
      </c>
      <c r="J62">
        <v>0</v>
      </c>
      <c r="K62">
        <v>0</v>
      </c>
      <c r="L62">
        <v>9</v>
      </c>
      <c r="M62">
        <v>9</v>
      </c>
      <c r="N62">
        <v>0</v>
      </c>
      <c r="O62">
        <v>0</v>
      </c>
      <c r="P62">
        <v>0</v>
      </c>
      <c r="Q62">
        <v>0</v>
      </c>
      <c r="R62">
        <v>0</v>
      </c>
    </row>
    <row r="63" spans="1:18" x14ac:dyDescent="0.2">
      <c r="A63" t="s">
        <v>10387</v>
      </c>
      <c r="B63" t="s">
        <v>86</v>
      </c>
      <c r="C63" t="s">
        <v>163</v>
      </c>
      <c r="D63">
        <v>20</v>
      </c>
      <c r="E63">
        <v>19</v>
      </c>
      <c r="F63">
        <v>1</v>
      </c>
      <c r="G63">
        <v>0</v>
      </c>
      <c r="H63">
        <v>20</v>
      </c>
      <c r="I63">
        <v>19</v>
      </c>
      <c r="J63">
        <v>1</v>
      </c>
      <c r="K63">
        <v>0</v>
      </c>
      <c r="L63">
        <v>20</v>
      </c>
      <c r="M63">
        <v>19</v>
      </c>
      <c r="N63">
        <v>1</v>
      </c>
      <c r="O63">
        <v>0</v>
      </c>
      <c r="P63">
        <v>0</v>
      </c>
      <c r="Q63">
        <v>0</v>
      </c>
      <c r="R63">
        <v>0</v>
      </c>
    </row>
    <row r="64" spans="1:18" x14ac:dyDescent="0.2">
      <c r="A64" t="s">
        <v>10388</v>
      </c>
      <c r="B64" t="s">
        <v>86</v>
      </c>
      <c r="C64" t="s">
        <v>226</v>
      </c>
      <c r="D64">
        <v>11</v>
      </c>
      <c r="E64">
        <v>10</v>
      </c>
      <c r="F64">
        <v>1</v>
      </c>
      <c r="G64">
        <v>0</v>
      </c>
      <c r="H64">
        <v>11</v>
      </c>
      <c r="I64">
        <v>10</v>
      </c>
      <c r="J64">
        <v>1</v>
      </c>
      <c r="K64">
        <v>0</v>
      </c>
      <c r="L64">
        <v>10</v>
      </c>
      <c r="M64">
        <v>9</v>
      </c>
      <c r="N64">
        <v>1</v>
      </c>
      <c r="O64">
        <v>0</v>
      </c>
      <c r="P64">
        <v>0</v>
      </c>
      <c r="Q64">
        <v>1</v>
      </c>
      <c r="R64">
        <v>0</v>
      </c>
    </row>
    <row r="65" spans="1:18" x14ac:dyDescent="0.2">
      <c r="A65" t="s">
        <v>10389</v>
      </c>
      <c r="B65" t="s">
        <v>86</v>
      </c>
      <c r="C65" t="s">
        <v>139</v>
      </c>
      <c r="D65">
        <v>14</v>
      </c>
      <c r="E65">
        <v>14</v>
      </c>
      <c r="F65">
        <v>0</v>
      </c>
      <c r="G65">
        <v>0</v>
      </c>
      <c r="H65">
        <v>14</v>
      </c>
      <c r="I65">
        <v>14</v>
      </c>
      <c r="J65">
        <v>0</v>
      </c>
      <c r="K65">
        <v>0</v>
      </c>
      <c r="L65">
        <v>13</v>
      </c>
      <c r="M65">
        <v>13</v>
      </c>
      <c r="N65">
        <v>0</v>
      </c>
      <c r="O65">
        <v>0</v>
      </c>
      <c r="P65">
        <v>0</v>
      </c>
      <c r="Q65">
        <v>1</v>
      </c>
      <c r="R65">
        <v>0</v>
      </c>
    </row>
    <row r="66" spans="1:18" x14ac:dyDescent="0.2">
      <c r="A66" t="s">
        <v>10390</v>
      </c>
      <c r="B66" t="s">
        <v>86</v>
      </c>
      <c r="C66" t="s">
        <v>111</v>
      </c>
      <c r="D66">
        <v>9</v>
      </c>
      <c r="E66">
        <v>9</v>
      </c>
      <c r="F66">
        <v>0</v>
      </c>
      <c r="G66">
        <v>0</v>
      </c>
      <c r="H66">
        <v>9</v>
      </c>
      <c r="I66">
        <v>9</v>
      </c>
      <c r="J66">
        <v>0</v>
      </c>
      <c r="K66">
        <v>0</v>
      </c>
      <c r="L66">
        <v>7</v>
      </c>
      <c r="M66">
        <v>7</v>
      </c>
      <c r="N66">
        <v>0</v>
      </c>
      <c r="O66">
        <v>0</v>
      </c>
      <c r="P66">
        <v>0</v>
      </c>
      <c r="Q66">
        <v>2</v>
      </c>
      <c r="R66">
        <v>0</v>
      </c>
    </row>
    <row r="67" spans="1:18" x14ac:dyDescent="0.2">
      <c r="A67" t="s">
        <v>10391</v>
      </c>
      <c r="B67" t="s">
        <v>86</v>
      </c>
      <c r="C67" t="s">
        <v>214</v>
      </c>
      <c r="D67">
        <v>2</v>
      </c>
      <c r="E67">
        <v>2</v>
      </c>
      <c r="F67">
        <v>0</v>
      </c>
      <c r="G67">
        <v>0</v>
      </c>
      <c r="H67">
        <v>2</v>
      </c>
      <c r="I67">
        <v>2</v>
      </c>
      <c r="J67">
        <v>0</v>
      </c>
      <c r="K67">
        <v>0</v>
      </c>
      <c r="L67">
        <v>2</v>
      </c>
      <c r="M67">
        <v>2</v>
      </c>
      <c r="N67">
        <v>0</v>
      </c>
      <c r="O67">
        <v>0</v>
      </c>
      <c r="P67">
        <v>0</v>
      </c>
      <c r="Q67">
        <v>0</v>
      </c>
      <c r="R67">
        <v>0</v>
      </c>
    </row>
    <row r="68" spans="1:18" x14ac:dyDescent="0.2">
      <c r="A68" t="s">
        <v>10392</v>
      </c>
      <c r="B68" t="s">
        <v>86</v>
      </c>
      <c r="C68" t="s">
        <v>255</v>
      </c>
      <c r="D68">
        <v>8</v>
      </c>
      <c r="E68">
        <v>8</v>
      </c>
      <c r="F68">
        <v>0</v>
      </c>
      <c r="G68">
        <v>0</v>
      </c>
      <c r="H68">
        <v>8</v>
      </c>
      <c r="I68">
        <v>8</v>
      </c>
      <c r="J68">
        <v>0</v>
      </c>
      <c r="K68">
        <v>0</v>
      </c>
      <c r="L68">
        <v>8</v>
      </c>
      <c r="M68">
        <v>8</v>
      </c>
      <c r="N68">
        <v>0</v>
      </c>
      <c r="O68">
        <v>0</v>
      </c>
      <c r="P68">
        <v>0</v>
      </c>
      <c r="Q68">
        <v>0</v>
      </c>
      <c r="R68">
        <v>0</v>
      </c>
    </row>
    <row r="69" spans="1:18" x14ac:dyDescent="0.2">
      <c r="A69" t="s">
        <v>10393</v>
      </c>
      <c r="B69" t="s">
        <v>86</v>
      </c>
      <c r="C69" t="s">
        <v>168</v>
      </c>
      <c r="D69">
        <v>7</v>
      </c>
      <c r="E69">
        <v>7</v>
      </c>
      <c r="F69">
        <v>0</v>
      </c>
      <c r="G69">
        <v>0</v>
      </c>
      <c r="H69">
        <v>7</v>
      </c>
      <c r="I69">
        <v>7</v>
      </c>
      <c r="J69">
        <v>0</v>
      </c>
      <c r="K69">
        <v>0</v>
      </c>
      <c r="L69">
        <v>7</v>
      </c>
      <c r="M69">
        <v>7</v>
      </c>
      <c r="N69">
        <v>0</v>
      </c>
      <c r="O69">
        <v>0</v>
      </c>
      <c r="P69">
        <v>0</v>
      </c>
      <c r="Q69">
        <v>0</v>
      </c>
      <c r="R69">
        <v>0</v>
      </c>
    </row>
    <row r="70" spans="1:18" x14ac:dyDescent="0.2">
      <c r="A70" t="s">
        <v>10394</v>
      </c>
      <c r="B70" t="s">
        <v>86</v>
      </c>
      <c r="C70" t="s">
        <v>138</v>
      </c>
      <c r="D70">
        <v>8</v>
      </c>
      <c r="E70">
        <v>8</v>
      </c>
      <c r="F70">
        <v>0</v>
      </c>
      <c r="G70">
        <v>0</v>
      </c>
      <c r="H70">
        <v>8</v>
      </c>
      <c r="I70">
        <v>8</v>
      </c>
      <c r="J70">
        <v>0</v>
      </c>
      <c r="K70">
        <v>0</v>
      </c>
      <c r="L70">
        <v>8</v>
      </c>
      <c r="M70">
        <v>8</v>
      </c>
      <c r="N70">
        <v>0</v>
      </c>
      <c r="O70">
        <v>0</v>
      </c>
      <c r="P70">
        <v>0</v>
      </c>
      <c r="Q70">
        <v>0</v>
      </c>
      <c r="R70">
        <v>0</v>
      </c>
    </row>
    <row r="71" spans="1:18" x14ac:dyDescent="0.2">
      <c r="A71" t="s">
        <v>10395</v>
      </c>
      <c r="B71" t="s">
        <v>86</v>
      </c>
      <c r="C71" t="s">
        <v>249</v>
      </c>
      <c r="D71">
        <v>37</v>
      </c>
      <c r="E71">
        <v>37</v>
      </c>
      <c r="F71">
        <v>0</v>
      </c>
      <c r="G71">
        <v>0</v>
      </c>
      <c r="H71">
        <v>37</v>
      </c>
      <c r="I71">
        <v>37</v>
      </c>
      <c r="J71">
        <v>0</v>
      </c>
      <c r="K71">
        <v>0</v>
      </c>
      <c r="L71">
        <v>34</v>
      </c>
      <c r="M71">
        <v>34</v>
      </c>
      <c r="N71">
        <v>0</v>
      </c>
      <c r="O71">
        <v>0</v>
      </c>
      <c r="P71">
        <v>0</v>
      </c>
      <c r="Q71">
        <v>3</v>
      </c>
      <c r="R71">
        <v>0</v>
      </c>
    </row>
    <row r="72" spans="1:18" x14ac:dyDescent="0.2">
      <c r="A72" t="s">
        <v>10396</v>
      </c>
      <c r="B72" t="s">
        <v>86</v>
      </c>
      <c r="C72" t="s">
        <v>207</v>
      </c>
      <c r="D72">
        <v>4</v>
      </c>
      <c r="E72">
        <v>4</v>
      </c>
      <c r="F72">
        <v>0</v>
      </c>
      <c r="G72">
        <v>0</v>
      </c>
      <c r="H72">
        <v>4</v>
      </c>
      <c r="I72">
        <v>4</v>
      </c>
      <c r="J72">
        <v>0</v>
      </c>
      <c r="K72">
        <v>0</v>
      </c>
      <c r="L72">
        <v>4</v>
      </c>
      <c r="M72">
        <v>4</v>
      </c>
      <c r="N72">
        <v>0</v>
      </c>
      <c r="O72">
        <v>0</v>
      </c>
      <c r="P72">
        <v>0</v>
      </c>
      <c r="Q72">
        <v>0</v>
      </c>
      <c r="R72">
        <v>0</v>
      </c>
    </row>
    <row r="73" spans="1:18" x14ac:dyDescent="0.2">
      <c r="A73" t="s">
        <v>10397</v>
      </c>
      <c r="B73" t="s">
        <v>86</v>
      </c>
      <c r="C73" t="s">
        <v>120</v>
      </c>
      <c r="D73">
        <v>23</v>
      </c>
      <c r="E73">
        <v>22</v>
      </c>
      <c r="F73">
        <v>1</v>
      </c>
      <c r="G73">
        <v>0</v>
      </c>
      <c r="H73">
        <v>22</v>
      </c>
      <c r="I73">
        <v>22</v>
      </c>
      <c r="J73">
        <v>0</v>
      </c>
      <c r="K73">
        <v>0</v>
      </c>
      <c r="L73">
        <v>20</v>
      </c>
      <c r="M73">
        <v>20</v>
      </c>
      <c r="N73">
        <v>0</v>
      </c>
      <c r="O73">
        <v>0</v>
      </c>
      <c r="P73">
        <v>1</v>
      </c>
      <c r="Q73">
        <v>3</v>
      </c>
      <c r="R73">
        <v>0</v>
      </c>
    </row>
    <row r="74" spans="1:18" x14ac:dyDescent="0.2">
      <c r="A74" t="s">
        <v>10398</v>
      </c>
      <c r="B74" t="s">
        <v>86</v>
      </c>
      <c r="C74" t="s">
        <v>161</v>
      </c>
      <c r="D74">
        <v>3</v>
      </c>
      <c r="E74">
        <v>3</v>
      </c>
      <c r="F74">
        <v>0</v>
      </c>
      <c r="G74">
        <v>0</v>
      </c>
      <c r="H74">
        <v>3</v>
      </c>
      <c r="I74">
        <v>3</v>
      </c>
      <c r="J74">
        <v>0</v>
      </c>
      <c r="K74">
        <v>0</v>
      </c>
      <c r="L74">
        <v>1</v>
      </c>
      <c r="M74">
        <v>1</v>
      </c>
      <c r="N74">
        <v>0</v>
      </c>
      <c r="O74">
        <v>0</v>
      </c>
      <c r="P74">
        <v>0</v>
      </c>
      <c r="Q74">
        <v>2</v>
      </c>
      <c r="R74">
        <v>0</v>
      </c>
    </row>
    <row r="75" spans="1:18" x14ac:dyDescent="0.2">
      <c r="A75" t="s">
        <v>10399</v>
      </c>
      <c r="B75" t="s">
        <v>86</v>
      </c>
      <c r="C75" t="s">
        <v>229</v>
      </c>
      <c r="D75">
        <v>4</v>
      </c>
      <c r="E75">
        <v>3</v>
      </c>
      <c r="F75">
        <v>1</v>
      </c>
      <c r="G75">
        <v>0</v>
      </c>
      <c r="H75">
        <v>4</v>
      </c>
      <c r="I75">
        <v>3</v>
      </c>
      <c r="J75">
        <v>1</v>
      </c>
      <c r="K75">
        <v>0</v>
      </c>
      <c r="L75">
        <v>3</v>
      </c>
      <c r="M75">
        <v>2</v>
      </c>
      <c r="N75">
        <v>1</v>
      </c>
      <c r="O75">
        <v>0</v>
      </c>
      <c r="P75">
        <v>0</v>
      </c>
      <c r="Q75">
        <v>1</v>
      </c>
      <c r="R75">
        <v>0</v>
      </c>
    </row>
    <row r="76" spans="1:18" x14ac:dyDescent="0.2">
      <c r="A76" t="s">
        <v>10400</v>
      </c>
      <c r="B76" t="s">
        <v>86</v>
      </c>
      <c r="C76" t="s">
        <v>128</v>
      </c>
      <c r="D76">
        <v>18</v>
      </c>
      <c r="E76">
        <v>18</v>
      </c>
      <c r="F76">
        <v>0</v>
      </c>
      <c r="G76">
        <v>0</v>
      </c>
      <c r="H76">
        <v>17</v>
      </c>
      <c r="I76">
        <v>17</v>
      </c>
      <c r="J76">
        <v>0</v>
      </c>
      <c r="K76">
        <v>0</v>
      </c>
      <c r="L76">
        <v>16</v>
      </c>
      <c r="M76">
        <v>16</v>
      </c>
      <c r="N76">
        <v>0</v>
      </c>
      <c r="O76">
        <v>0</v>
      </c>
      <c r="P76">
        <v>1</v>
      </c>
      <c r="Q76">
        <v>2</v>
      </c>
      <c r="R76">
        <v>0</v>
      </c>
    </row>
    <row r="77" spans="1:18" x14ac:dyDescent="0.2">
      <c r="A77" t="s">
        <v>10401</v>
      </c>
      <c r="B77" t="s">
        <v>86</v>
      </c>
      <c r="C77" t="s">
        <v>142</v>
      </c>
      <c r="D77">
        <v>3</v>
      </c>
      <c r="E77">
        <v>3</v>
      </c>
      <c r="F77">
        <v>0</v>
      </c>
      <c r="G77">
        <v>0</v>
      </c>
      <c r="H77">
        <v>3</v>
      </c>
      <c r="I77">
        <v>3</v>
      </c>
      <c r="J77">
        <v>0</v>
      </c>
      <c r="K77">
        <v>0</v>
      </c>
      <c r="L77">
        <v>3</v>
      </c>
      <c r="M77">
        <v>3</v>
      </c>
      <c r="N77">
        <v>0</v>
      </c>
      <c r="O77">
        <v>0</v>
      </c>
      <c r="P77">
        <v>0</v>
      </c>
      <c r="Q77">
        <v>0</v>
      </c>
      <c r="R77">
        <v>0</v>
      </c>
    </row>
    <row r="78" spans="1:18" x14ac:dyDescent="0.2">
      <c r="A78" t="s">
        <v>10402</v>
      </c>
      <c r="B78" t="s">
        <v>86</v>
      </c>
      <c r="C78" t="s">
        <v>148</v>
      </c>
      <c r="D78">
        <v>51</v>
      </c>
      <c r="E78">
        <v>50</v>
      </c>
      <c r="F78">
        <v>1</v>
      </c>
      <c r="G78">
        <v>0</v>
      </c>
      <c r="H78">
        <v>50</v>
      </c>
      <c r="I78">
        <v>49</v>
      </c>
      <c r="J78">
        <v>1</v>
      </c>
      <c r="K78">
        <v>0</v>
      </c>
      <c r="L78">
        <v>46</v>
      </c>
      <c r="M78">
        <v>46</v>
      </c>
      <c r="N78">
        <v>0</v>
      </c>
      <c r="O78">
        <v>0</v>
      </c>
      <c r="P78">
        <v>1</v>
      </c>
      <c r="Q78">
        <v>5</v>
      </c>
      <c r="R78">
        <v>0</v>
      </c>
    </row>
    <row r="79" spans="1:18" x14ac:dyDescent="0.2">
      <c r="A79" t="s">
        <v>10403</v>
      </c>
      <c r="B79" t="s">
        <v>86</v>
      </c>
      <c r="C79" t="s">
        <v>216</v>
      </c>
      <c r="D79">
        <v>6</v>
      </c>
      <c r="E79">
        <v>6</v>
      </c>
      <c r="F79">
        <v>0</v>
      </c>
      <c r="G79">
        <v>0</v>
      </c>
      <c r="H79">
        <v>6</v>
      </c>
      <c r="I79">
        <v>6</v>
      </c>
      <c r="J79">
        <v>0</v>
      </c>
      <c r="K79">
        <v>0</v>
      </c>
      <c r="L79">
        <v>6</v>
      </c>
      <c r="M79">
        <v>6</v>
      </c>
      <c r="N79">
        <v>0</v>
      </c>
      <c r="O79">
        <v>0</v>
      </c>
      <c r="P79">
        <v>0</v>
      </c>
      <c r="Q79">
        <v>0</v>
      </c>
      <c r="R79">
        <v>0</v>
      </c>
    </row>
    <row r="80" spans="1:18" x14ac:dyDescent="0.2">
      <c r="A80" t="s">
        <v>10404</v>
      </c>
      <c r="B80" t="s">
        <v>86</v>
      </c>
      <c r="C80" t="s">
        <v>143</v>
      </c>
      <c r="D80">
        <v>5</v>
      </c>
      <c r="E80">
        <v>5</v>
      </c>
      <c r="F80">
        <v>0</v>
      </c>
      <c r="G80">
        <v>0</v>
      </c>
      <c r="H80">
        <v>5</v>
      </c>
      <c r="I80">
        <v>5</v>
      </c>
      <c r="J80">
        <v>0</v>
      </c>
      <c r="K80">
        <v>0</v>
      </c>
      <c r="L80">
        <v>5</v>
      </c>
      <c r="M80">
        <v>5</v>
      </c>
      <c r="N80">
        <v>0</v>
      </c>
      <c r="O80">
        <v>0</v>
      </c>
      <c r="P80">
        <v>0</v>
      </c>
      <c r="Q80">
        <v>0</v>
      </c>
      <c r="R80">
        <v>0</v>
      </c>
    </row>
    <row r="81" spans="1:18" x14ac:dyDescent="0.2">
      <c r="A81" t="s">
        <v>10405</v>
      </c>
      <c r="B81" t="s">
        <v>86</v>
      </c>
      <c r="C81" t="s">
        <v>240</v>
      </c>
      <c r="D81">
        <v>14</v>
      </c>
      <c r="E81">
        <v>13</v>
      </c>
      <c r="F81">
        <v>1</v>
      </c>
      <c r="G81">
        <v>0</v>
      </c>
      <c r="H81">
        <v>14</v>
      </c>
      <c r="I81">
        <v>13</v>
      </c>
      <c r="J81">
        <v>1</v>
      </c>
      <c r="K81">
        <v>0</v>
      </c>
      <c r="L81">
        <v>13</v>
      </c>
      <c r="M81">
        <v>12</v>
      </c>
      <c r="N81">
        <v>1</v>
      </c>
      <c r="O81">
        <v>0</v>
      </c>
      <c r="P81">
        <v>0</v>
      </c>
      <c r="Q81">
        <v>1</v>
      </c>
      <c r="R81">
        <v>0</v>
      </c>
    </row>
    <row r="82" spans="1:18" x14ac:dyDescent="0.2">
      <c r="A82" t="s">
        <v>10406</v>
      </c>
      <c r="B82" t="s">
        <v>86</v>
      </c>
      <c r="C82" t="s">
        <v>200</v>
      </c>
      <c r="D82">
        <v>23</v>
      </c>
      <c r="E82">
        <v>22</v>
      </c>
      <c r="F82">
        <v>1</v>
      </c>
      <c r="G82">
        <v>0</v>
      </c>
      <c r="H82">
        <v>23</v>
      </c>
      <c r="I82">
        <v>22</v>
      </c>
      <c r="J82">
        <v>1</v>
      </c>
      <c r="K82">
        <v>0</v>
      </c>
      <c r="L82">
        <v>21</v>
      </c>
      <c r="M82">
        <v>20</v>
      </c>
      <c r="N82">
        <v>1</v>
      </c>
      <c r="O82">
        <v>0</v>
      </c>
      <c r="P82">
        <v>0</v>
      </c>
      <c r="Q82">
        <v>2</v>
      </c>
      <c r="R82">
        <v>0</v>
      </c>
    </row>
    <row r="83" spans="1:18" x14ac:dyDescent="0.2">
      <c r="A83" t="s">
        <v>10407</v>
      </c>
      <c r="B83" t="s">
        <v>86</v>
      </c>
      <c r="C83" t="s">
        <v>246</v>
      </c>
      <c r="D83">
        <v>15</v>
      </c>
      <c r="E83">
        <v>15</v>
      </c>
      <c r="F83">
        <v>0</v>
      </c>
      <c r="G83">
        <v>0</v>
      </c>
      <c r="H83">
        <v>14</v>
      </c>
      <c r="I83">
        <v>14</v>
      </c>
      <c r="J83">
        <v>0</v>
      </c>
      <c r="K83">
        <v>0</v>
      </c>
      <c r="L83">
        <v>12</v>
      </c>
      <c r="M83">
        <v>12</v>
      </c>
      <c r="N83">
        <v>0</v>
      </c>
      <c r="O83">
        <v>0</v>
      </c>
      <c r="P83">
        <v>1</v>
      </c>
      <c r="Q83">
        <v>3</v>
      </c>
      <c r="R83">
        <v>0</v>
      </c>
    </row>
    <row r="84" spans="1:18" x14ac:dyDescent="0.2">
      <c r="A84" t="s">
        <v>10408</v>
      </c>
      <c r="B84" t="s">
        <v>86</v>
      </c>
      <c r="C84" t="s">
        <v>232</v>
      </c>
      <c r="D84">
        <v>86</v>
      </c>
      <c r="E84">
        <v>86</v>
      </c>
      <c r="F84">
        <v>0</v>
      </c>
      <c r="G84">
        <v>0</v>
      </c>
      <c r="H84">
        <v>85</v>
      </c>
      <c r="I84">
        <v>85</v>
      </c>
      <c r="J84">
        <v>0</v>
      </c>
      <c r="K84">
        <v>0</v>
      </c>
      <c r="L84">
        <v>78</v>
      </c>
      <c r="M84">
        <v>78</v>
      </c>
      <c r="N84">
        <v>0</v>
      </c>
      <c r="O84">
        <v>0</v>
      </c>
      <c r="P84">
        <v>1</v>
      </c>
      <c r="Q84">
        <v>8</v>
      </c>
      <c r="R84">
        <v>0</v>
      </c>
    </row>
    <row r="85" spans="1:18" x14ac:dyDescent="0.2">
      <c r="A85" t="s">
        <v>10409</v>
      </c>
      <c r="B85" t="s">
        <v>86</v>
      </c>
      <c r="C85" t="s">
        <v>221</v>
      </c>
      <c r="D85">
        <v>4</v>
      </c>
      <c r="E85">
        <v>4</v>
      </c>
      <c r="F85">
        <v>0</v>
      </c>
      <c r="G85">
        <v>0</v>
      </c>
      <c r="H85">
        <v>4</v>
      </c>
      <c r="I85">
        <v>4</v>
      </c>
      <c r="J85">
        <v>0</v>
      </c>
      <c r="K85">
        <v>0</v>
      </c>
      <c r="L85">
        <v>4</v>
      </c>
      <c r="M85">
        <v>4</v>
      </c>
      <c r="N85">
        <v>0</v>
      </c>
      <c r="O85">
        <v>0</v>
      </c>
      <c r="P85">
        <v>0</v>
      </c>
      <c r="Q85">
        <v>0</v>
      </c>
      <c r="R85">
        <v>0</v>
      </c>
    </row>
    <row r="86" spans="1:18" x14ac:dyDescent="0.2">
      <c r="A86" t="s">
        <v>10410</v>
      </c>
      <c r="B86" t="s">
        <v>86</v>
      </c>
      <c r="C86" t="s">
        <v>223</v>
      </c>
      <c r="D86">
        <v>3</v>
      </c>
      <c r="E86">
        <v>3</v>
      </c>
      <c r="F86">
        <v>0</v>
      </c>
      <c r="G86">
        <v>0</v>
      </c>
      <c r="H86">
        <v>3</v>
      </c>
      <c r="I86">
        <v>3</v>
      </c>
      <c r="J86">
        <v>0</v>
      </c>
      <c r="K86">
        <v>0</v>
      </c>
      <c r="L86">
        <v>3</v>
      </c>
      <c r="M86">
        <v>3</v>
      </c>
      <c r="N86">
        <v>0</v>
      </c>
      <c r="O86">
        <v>0</v>
      </c>
      <c r="P86">
        <v>0</v>
      </c>
      <c r="Q86">
        <v>0</v>
      </c>
      <c r="R86">
        <v>0</v>
      </c>
    </row>
    <row r="87" spans="1:18" x14ac:dyDescent="0.2">
      <c r="A87" t="s">
        <v>10411</v>
      </c>
      <c r="B87" t="s">
        <v>86</v>
      </c>
      <c r="C87" t="s">
        <v>136</v>
      </c>
      <c r="D87">
        <v>5</v>
      </c>
      <c r="E87">
        <v>5</v>
      </c>
      <c r="F87">
        <v>0</v>
      </c>
      <c r="G87">
        <v>0</v>
      </c>
      <c r="H87">
        <v>5</v>
      </c>
      <c r="I87">
        <v>5</v>
      </c>
      <c r="J87">
        <v>0</v>
      </c>
      <c r="K87">
        <v>0</v>
      </c>
      <c r="L87">
        <v>5</v>
      </c>
      <c r="M87">
        <v>5</v>
      </c>
      <c r="N87">
        <v>0</v>
      </c>
      <c r="O87">
        <v>0</v>
      </c>
      <c r="P87">
        <v>0</v>
      </c>
      <c r="Q87">
        <v>0</v>
      </c>
      <c r="R87">
        <v>0</v>
      </c>
    </row>
    <row r="88" spans="1:18" x14ac:dyDescent="0.2">
      <c r="A88" t="s">
        <v>10412</v>
      </c>
      <c r="B88" t="s">
        <v>86</v>
      </c>
      <c r="C88" t="s">
        <v>213</v>
      </c>
      <c r="D88">
        <v>9</v>
      </c>
      <c r="E88">
        <v>8</v>
      </c>
      <c r="F88">
        <v>1</v>
      </c>
      <c r="G88">
        <v>0</v>
      </c>
      <c r="H88">
        <v>9</v>
      </c>
      <c r="I88">
        <v>9</v>
      </c>
      <c r="J88">
        <v>0</v>
      </c>
      <c r="K88">
        <v>0</v>
      </c>
      <c r="L88">
        <v>8</v>
      </c>
      <c r="M88">
        <v>8</v>
      </c>
      <c r="N88">
        <v>0</v>
      </c>
      <c r="O88">
        <v>0</v>
      </c>
      <c r="P88">
        <v>0</v>
      </c>
      <c r="Q88">
        <v>1</v>
      </c>
      <c r="R88">
        <v>0</v>
      </c>
    </row>
    <row r="89" spans="1:18" x14ac:dyDescent="0.2">
      <c r="A89" t="s">
        <v>10413</v>
      </c>
      <c r="B89" t="s">
        <v>86</v>
      </c>
      <c r="C89" t="s">
        <v>238</v>
      </c>
      <c r="D89">
        <v>2</v>
      </c>
      <c r="E89">
        <v>2</v>
      </c>
      <c r="F89">
        <v>0</v>
      </c>
      <c r="G89">
        <v>0</v>
      </c>
      <c r="H89">
        <v>2</v>
      </c>
      <c r="I89">
        <v>2</v>
      </c>
      <c r="J89">
        <v>0</v>
      </c>
      <c r="K89">
        <v>0</v>
      </c>
      <c r="L89">
        <v>0</v>
      </c>
      <c r="M89">
        <v>0</v>
      </c>
      <c r="N89">
        <v>0</v>
      </c>
      <c r="O89">
        <v>0</v>
      </c>
      <c r="P89">
        <v>0</v>
      </c>
      <c r="Q89">
        <v>2</v>
      </c>
      <c r="R89">
        <v>0</v>
      </c>
    </row>
    <row r="90" spans="1:18" x14ac:dyDescent="0.2">
      <c r="A90" t="s">
        <v>10414</v>
      </c>
      <c r="B90" t="s">
        <v>86</v>
      </c>
      <c r="C90" t="s">
        <v>201</v>
      </c>
      <c r="D90">
        <v>26</v>
      </c>
      <c r="E90">
        <v>25</v>
      </c>
      <c r="F90">
        <v>1</v>
      </c>
      <c r="G90">
        <v>0</v>
      </c>
      <c r="H90">
        <v>24</v>
      </c>
      <c r="I90">
        <v>24</v>
      </c>
      <c r="J90">
        <v>0</v>
      </c>
      <c r="K90">
        <v>0</v>
      </c>
      <c r="L90">
        <v>24</v>
      </c>
      <c r="M90">
        <v>24</v>
      </c>
      <c r="N90">
        <v>0</v>
      </c>
      <c r="O90">
        <v>0</v>
      </c>
      <c r="P90">
        <v>2</v>
      </c>
      <c r="Q90">
        <v>2</v>
      </c>
      <c r="R90">
        <v>0</v>
      </c>
    </row>
    <row r="91" spans="1:18" x14ac:dyDescent="0.2">
      <c r="A91" t="s">
        <v>10415</v>
      </c>
      <c r="B91" t="s">
        <v>86</v>
      </c>
      <c r="C91" t="s">
        <v>147</v>
      </c>
      <c r="D91">
        <v>10</v>
      </c>
      <c r="E91">
        <v>10</v>
      </c>
      <c r="F91">
        <v>0</v>
      </c>
      <c r="G91">
        <v>0</v>
      </c>
      <c r="H91">
        <v>10</v>
      </c>
      <c r="I91">
        <v>10</v>
      </c>
      <c r="J91">
        <v>0</v>
      </c>
      <c r="K91">
        <v>0</v>
      </c>
      <c r="L91">
        <v>10</v>
      </c>
      <c r="M91">
        <v>10</v>
      </c>
      <c r="N91">
        <v>0</v>
      </c>
      <c r="O91">
        <v>0</v>
      </c>
      <c r="P91">
        <v>0</v>
      </c>
      <c r="Q91">
        <v>0</v>
      </c>
      <c r="R91">
        <v>0</v>
      </c>
    </row>
    <row r="92" spans="1:18" x14ac:dyDescent="0.2">
      <c r="A92" t="s">
        <v>10416</v>
      </c>
      <c r="B92" t="s">
        <v>86</v>
      </c>
      <c r="C92" t="s">
        <v>208</v>
      </c>
      <c r="D92">
        <v>14</v>
      </c>
      <c r="E92">
        <v>13</v>
      </c>
      <c r="F92">
        <v>0</v>
      </c>
      <c r="G92">
        <v>1</v>
      </c>
      <c r="H92">
        <v>13</v>
      </c>
      <c r="I92">
        <v>13</v>
      </c>
      <c r="J92">
        <v>0</v>
      </c>
      <c r="K92">
        <v>0</v>
      </c>
      <c r="L92">
        <v>13</v>
      </c>
      <c r="M92">
        <v>13</v>
      </c>
      <c r="N92">
        <v>0</v>
      </c>
      <c r="O92">
        <v>0</v>
      </c>
      <c r="P92">
        <v>1</v>
      </c>
      <c r="Q92">
        <v>1</v>
      </c>
      <c r="R92">
        <v>0</v>
      </c>
    </row>
    <row r="93" spans="1:18" x14ac:dyDescent="0.2">
      <c r="A93" t="s">
        <v>10417</v>
      </c>
      <c r="B93" t="s">
        <v>86</v>
      </c>
      <c r="C93" t="s">
        <v>141</v>
      </c>
      <c r="D93">
        <v>19</v>
      </c>
      <c r="E93">
        <v>18</v>
      </c>
      <c r="F93">
        <v>1</v>
      </c>
      <c r="G93">
        <v>0</v>
      </c>
      <c r="H93">
        <v>19</v>
      </c>
      <c r="I93">
        <v>18</v>
      </c>
      <c r="J93">
        <v>1</v>
      </c>
      <c r="K93">
        <v>0</v>
      </c>
      <c r="L93">
        <v>19</v>
      </c>
      <c r="M93">
        <v>18</v>
      </c>
      <c r="N93">
        <v>1</v>
      </c>
      <c r="O93">
        <v>0</v>
      </c>
      <c r="P93">
        <v>0</v>
      </c>
      <c r="Q93">
        <v>0</v>
      </c>
      <c r="R93">
        <v>0</v>
      </c>
    </row>
    <row r="94" spans="1:18" x14ac:dyDescent="0.2">
      <c r="A94" t="s">
        <v>10418</v>
      </c>
      <c r="B94" t="s">
        <v>86</v>
      </c>
      <c r="C94" t="s">
        <v>247</v>
      </c>
      <c r="D94">
        <v>7</v>
      </c>
      <c r="E94">
        <v>7</v>
      </c>
      <c r="F94">
        <v>0</v>
      </c>
      <c r="G94">
        <v>0</v>
      </c>
      <c r="H94">
        <v>7</v>
      </c>
      <c r="I94">
        <v>7</v>
      </c>
      <c r="J94">
        <v>0</v>
      </c>
      <c r="K94">
        <v>0</v>
      </c>
      <c r="L94">
        <v>7</v>
      </c>
      <c r="M94">
        <v>7</v>
      </c>
      <c r="N94">
        <v>0</v>
      </c>
      <c r="O94">
        <v>0</v>
      </c>
      <c r="P94">
        <v>0</v>
      </c>
      <c r="Q94">
        <v>0</v>
      </c>
      <c r="R94">
        <v>0</v>
      </c>
    </row>
    <row r="95" spans="1:18" x14ac:dyDescent="0.2">
      <c r="A95" t="s">
        <v>10419</v>
      </c>
      <c r="B95" t="s">
        <v>86</v>
      </c>
      <c r="C95" t="s">
        <v>198</v>
      </c>
      <c r="D95">
        <v>17</v>
      </c>
      <c r="E95">
        <v>17</v>
      </c>
      <c r="F95">
        <v>0</v>
      </c>
      <c r="G95">
        <v>0</v>
      </c>
      <c r="H95">
        <v>17</v>
      </c>
      <c r="I95">
        <v>17</v>
      </c>
      <c r="J95">
        <v>0</v>
      </c>
      <c r="K95">
        <v>0</v>
      </c>
      <c r="L95">
        <v>16</v>
      </c>
      <c r="M95">
        <v>16</v>
      </c>
      <c r="N95">
        <v>0</v>
      </c>
      <c r="O95">
        <v>0</v>
      </c>
      <c r="P95">
        <v>0</v>
      </c>
      <c r="Q95">
        <v>1</v>
      </c>
      <c r="R95">
        <v>0</v>
      </c>
    </row>
    <row r="96" spans="1:18" x14ac:dyDescent="0.2">
      <c r="A96" t="s">
        <v>10420</v>
      </c>
      <c r="B96" t="s">
        <v>86</v>
      </c>
      <c r="C96" t="s">
        <v>182</v>
      </c>
      <c r="D96">
        <v>10</v>
      </c>
      <c r="E96">
        <v>10</v>
      </c>
      <c r="F96">
        <v>0</v>
      </c>
      <c r="G96">
        <v>0</v>
      </c>
      <c r="H96">
        <v>10</v>
      </c>
      <c r="I96">
        <v>10</v>
      </c>
      <c r="J96">
        <v>0</v>
      </c>
      <c r="K96">
        <v>0</v>
      </c>
      <c r="L96">
        <v>8</v>
      </c>
      <c r="M96">
        <v>8</v>
      </c>
      <c r="N96">
        <v>0</v>
      </c>
      <c r="O96">
        <v>0</v>
      </c>
      <c r="P96">
        <v>0</v>
      </c>
      <c r="Q96">
        <v>2</v>
      </c>
      <c r="R96">
        <v>0</v>
      </c>
    </row>
    <row r="97" spans="1:18" x14ac:dyDescent="0.2">
      <c r="A97" t="s">
        <v>10421</v>
      </c>
      <c r="B97" t="s">
        <v>86</v>
      </c>
      <c r="C97" t="s">
        <v>118</v>
      </c>
      <c r="D97">
        <v>7</v>
      </c>
      <c r="E97">
        <v>7</v>
      </c>
      <c r="F97">
        <v>0</v>
      </c>
      <c r="G97">
        <v>0</v>
      </c>
      <c r="H97">
        <v>7</v>
      </c>
      <c r="I97">
        <v>7</v>
      </c>
      <c r="J97">
        <v>0</v>
      </c>
      <c r="K97">
        <v>0</v>
      </c>
      <c r="L97">
        <v>6</v>
      </c>
      <c r="M97">
        <v>6</v>
      </c>
      <c r="N97">
        <v>0</v>
      </c>
      <c r="O97">
        <v>0</v>
      </c>
      <c r="P97">
        <v>0</v>
      </c>
      <c r="Q97">
        <v>1</v>
      </c>
      <c r="R97">
        <v>0</v>
      </c>
    </row>
    <row r="98" spans="1:18" x14ac:dyDescent="0.2">
      <c r="A98" t="s">
        <v>10422</v>
      </c>
      <c r="B98" t="s">
        <v>86</v>
      </c>
      <c r="C98" t="s">
        <v>217</v>
      </c>
      <c r="D98">
        <v>16</v>
      </c>
      <c r="E98">
        <v>13</v>
      </c>
      <c r="F98">
        <v>3</v>
      </c>
      <c r="G98">
        <v>0</v>
      </c>
      <c r="H98">
        <v>16</v>
      </c>
      <c r="I98">
        <v>13</v>
      </c>
      <c r="J98">
        <v>3</v>
      </c>
      <c r="K98">
        <v>0</v>
      </c>
      <c r="L98">
        <v>16</v>
      </c>
      <c r="M98">
        <v>13</v>
      </c>
      <c r="N98">
        <v>3</v>
      </c>
      <c r="O98">
        <v>0</v>
      </c>
      <c r="P98">
        <v>0</v>
      </c>
      <c r="Q98">
        <v>0</v>
      </c>
      <c r="R98">
        <v>0</v>
      </c>
    </row>
    <row r="99" spans="1:18" x14ac:dyDescent="0.2">
      <c r="A99" t="s">
        <v>10423</v>
      </c>
      <c r="B99" t="s">
        <v>86</v>
      </c>
      <c r="C99" t="s">
        <v>113</v>
      </c>
      <c r="D99">
        <v>50</v>
      </c>
      <c r="E99">
        <v>48</v>
      </c>
      <c r="F99">
        <v>2</v>
      </c>
      <c r="G99">
        <v>0</v>
      </c>
      <c r="H99">
        <v>50</v>
      </c>
      <c r="I99">
        <v>48</v>
      </c>
      <c r="J99">
        <v>2</v>
      </c>
      <c r="K99">
        <v>0</v>
      </c>
      <c r="L99">
        <v>47</v>
      </c>
      <c r="M99">
        <v>45</v>
      </c>
      <c r="N99">
        <v>2</v>
      </c>
      <c r="O99">
        <v>0</v>
      </c>
      <c r="P99">
        <v>0</v>
      </c>
      <c r="Q99">
        <v>3</v>
      </c>
      <c r="R99">
        <v>0</v>
      </c>
    </row>
    <row r="100" spans="1:18" x14ac:dyDescent="0.2">
      <c r="A100" t="s">
        <v>10424</v>
      </c>
      <c r="B100" t="s">
        <v>86</v>
      </c>
      <c r="C100" t="s">
        <v>173</v>
      </c>
      <c r="D100">
        <v>6</v>
      </c>
      <c r="E100">
        <v>6</v>
      </c>
      <c r="F100">
        <v>0</v>
      </c>
      <c r="G100">
        <v>0</v>
      </c>
      <c r="H100">
        <v>6</v>
      </c>
      <c r="I100">
        <v>6</v>
      </c>
      <c r="J100">
        <v>0</v>
      </c>
      <c r="K100">
        <v>0</v>
      </c>
      <c r="L100">
        <v>5</v>
      </c>
      <c r="M100">
        <v>5</v>
      </c>
      <c r="N100">
        <v>0</v>
      </c>
      <c r="O100">
        <v>0</v>
      </c>
      <c r="P100">
        <v>0</v>
      </c>
      <c r="Q100">
        <v>1</v>
      </c>
      <c r="R100">
        <v>0</v>
      </c>
    </row>
    <row r="101" spans="1:18" x14ac:dyDescent="0.2">
      <c r="A101" t="s">
        <v>10425</v>
      </c>
      <c r="B101" t="s">
        <v>86</v>
      </c>
      <c r="C101" t="s">
        <v>115</v>
      </c>
      <c r="D101">
        <v>1</v>
      </c>
      <c r="E101">
        <v>1</v>
      </c>
      <c r="F101">
        <v>0</v>
      </c>
      <c r="G101">
        <v>0</v>
      </c>
      <c r="H101">
        <v>1</v>
      </c>
      <c r="I101">
        <v>1</v>
      </c>
      <c r="J101">
        <v>0</v>
      </c>
      <c r="K101">
        <v>0</v>
      </c>
      <c r="L101">
        <v>1</v>
      </c>
      <c r="M101">
        <v>1</v>
      </c>
      <c r="N101">
        <v>0</v>
      </c>
      <c r="O101">
        <v>0</v>
      </c>
      <c r="P101">
        <v>0</v>
      </c>
      <c r="Q101">
        <v>0</v>
      </c>
      <c r="R101">
        <v>0</v>
      </c>
    </row>
    <row r="102" spans="1:18" x14ac:dyDescent="0.2">
      <c r="A102" t="s">
        <v>10426</v>
      </c>
      <c r="B102" t="s">
        <v>86</v>
      </c>
      <c r="C102" t="s">
        <v>180</v>
      </c>
      <c r="D102">
        <v>10</v>
      </c>
      <c r="E102">
        <v>10</v>
      </c>
      <c r="F102">
        <v>0</v>
      </c>
      <c r="G102">
        <v>0</v>
      </c>
      <c r="H102">
        <v>10</v>
      </c>
      <c r="I102">
        <v>10</v>
      </c>
      <c r="J102">
        <v>0</v>
      </c>
      <c r="K102">
        <v>0</v>
      </c>
      <c r="L102">
        <v>9</v>
      </c>
      <c r="M102">
        <v>9</v>
      </c>
      <c r="N102">
        <v>0</v>
      </c>
      <c r="O102">
        <v>0</v>
      </c>
      <c r="P102">
        <v>0</v>
      </c>
      <c r="Q102">
        <v>1</v>
      </c>
      <c r="R102">
        <v>0</v>
      </c>
    </row>
    <row r="103" spans="1:18" x14ac:dyDescent="0.2">
      <c r="A103" t="s">
        <v>10427</v>
      </c>
      <c r="B103" t="s">
        <v>86</v>
      </c>
      <c r="C103" t="s">
        <v>251</v>
      </c>
      <c r="D103">
        <v>1</v>
      </c>
      <c r="E103">
        <v>1</v>
      </c>
      <c r="F103">
        <v>0</v>
      </c>
      <c r="G103">
        <v>0</v>
      </c>
      <c r="H103">
        <v>1</v>
      </c>
      <c r="I103">
        <v>1</v>
      </c>
      <c r="J103">
        <v>0</v>
      </c>
      <c r="K103">
        <v>0</v>
      </c>
      <c r="L103">
        <v>1</v>
      </c>
      <c r="M103">
        <v>1</v>
      </c>
      <c r="N103">
        <v>0</v>
      </c>
      <c r="O103">
        <v>0</v>
      </c>
      <c r="P103">
        <v>0</v>
      </c>
      <c r="Q103">
        <v>0</v>
      </c>
      <c r="R103">
        <v>0</v>
      </c>
    </row>
    <row r="104" spans="1:18" x14ac:dyDescent="0.2">
      <c r="A104" t="s">
        <v>10428</v>
      </c>
      <c r="B104" t="s">
        <v>86</v>
      </c>
      <c r="C104" t="s">
        <v>227</v>
      </c>
      <c r="D104">
        <v>17</v>
      </c>
      <c r="E104">
        <v>16</v>
      </c>
      <c r="F104">
        <v>0</v>
      </c>
      <c r="G104">
        <v>1</v>
      </c>
      <c r="H104">
        <v>17</v>
      </c>
      <c r="I104">
        <v>16</v>
      </c>
      <c r="J104">
        <v>0</v>
      </c>
      <c r="K104">
        <v>1</v>
      </c>
      <c r="L104">
        <v>15</v>
      </c>
      <c r="M104">
        <v>14</v>
      </c>
      <c r="N104">
        <v>0</v>
      </c>
      <c r="O104">
        <v>1</v>
      </c>
      <c r="P104">
        <v>0</v>
      </c>
      <c r="Q104">
        <v>2</v>
      </c>
      <c r="R104">
        <v>0</v>
      </c>
    </row>
    <row r="105" spans="1:18" x14ac:dyDescent="0.2">
      <c r="A105" t="s">
        <v>10429</v>
      </c>
      <c r="B105" t="s">
        <v>86</v>
      </c>
      <c r="C105" t="s">
        <v>220</v>
      </c>
      <c r="D105">
        <v>4</v>
      </c>
      <c r="E105">
        <v>3</v>
      </c>
      <c r="F105">
        <v>1</v>
      </c>
      <c r="G105">
        <v>0</v>
      </c>
      <c r="H105">
        <v>3</v>
      </c>
      <c r="I105">
        <v>2</v>
      </c>
      <c r="J105">
        <v>1</v>
      </c>
      <c r="K105">
        <v>0</v>
      </c>
      <c r="L105">
        <v>3</v>
      </c>
      <c r="M105">
        <v>2</v>
      </c>
      <c r="N105">
        <v>1</v>
      </c>
      <c r="O105">
        <v>0</v>
      </c>
      <c r="P105">
        <v>1</v>
      </c>
      <c r="Q105">
        <v>1</v>
      </c>
      <c r="R105">
        <v>0</v>
      </c>
    </row>
    <row r="106" spans="1:18" x14ac:dyDescent="0.2">
      <c r="A106" t="s">
        <v>10430</v>
      </c>
      <c r="B106" t="s">
        <v>86</v>
      </c>
      <c r="C106" t="s">
        <v>239</v>
      </c>
      <c r="D106">
        <v>14</v>
      </c>
      <c r="E106">
        <v>14</v>
      </c>
      <c r="F106">
        <v>0</v>
      </c>
      <c r="G106">
        <v>0</v>
      </c>
      <c r="H106">
        <v>14</v>
      </c>
      <c r="I106">
        <v>14</v>
      </c>
      <c r="J106">
        <v>0</v>
      </c>
      <c r="K106">
        <v>0</v>
      </c>
      <c r="L106">
        <v>14</v>
      </c>
      <c r="M106">
        <v>14</v>
      </c>
      <c r="N106">
        <v>0</v>
      </c>
      <c r="O106">
        <v>0</v>
      </c>
      <c r="P106">
        <v>0</v>
      </c>
      <c r="Q106">
        <v>0</v>
      </c>
      <c r="R106">
        <v>0</v>
      </c>
    </row>
    <row r="107" spans="1:18" x14ac:dyDescent="0.2">
      <c r="A107" t="s">
        <v>10431</v>
      </c>
      <c r="B107" t="s">
        <v>86</v>
      </c>
      <c r="C107" t="s">
        <v>129</v>
      </c>
      <c r="D107">
        <v>13</v>
      </c>
      <c r="E107">
        <v>13</v>
      </c>
      <c r="F107">
        <v>0</v>
      </c>
      <c r="G107">
        <v>0</v>
      </c>
      <c r="H107">
        <v>13</v>
      </c>
      <c r="I107">
        <v>13</v>
      </c>
      <c r="J107">
        <v>0</v>
      </c>
      <c r="K107">
        <v>0</v>
      </c>
      <c r="L107">
        <v>12</v>
      </c>
      <c r="M107">
        <v>12</v>
      </c>
      <c r="N107">
        <v>0</v>
      </c>
      <c r="O107">
        <v>0</v>
      </c>
      <c r="P107">
        <v>0</v>
      </c>
      <c r="Q107">
        <v>1</v>
      </c>
      <c r="R107">
        <v>0</v>
      </c>
    </row>
    <row r="108" spans="1:18" x14ac:dyDescent="0.2">
      <c r="A108" t="s">
        <v>10432</v>
      </c>
      <c r="B108" t="s">
        <v>86</v>
      </c>
      <c r="C108" t="s">
        <v>219</v>
      </c>
      <c r="D108">
        <v>6</v>
      </c>
      <c r="E108">
        <v>5</v>
      </c>
      <c r="F108">
        <v>1</v>
      </c>
      <c r="G108">
        <v>0</v>
      </c>
      <c r="H108">
        <v>6</v>
      </c>
      <c r="I108">
        <v>5</v>
      </c>
      <c r="J108">
        <v>1</v>
      </c>
      <c r="K108">
        <v>0</v>
      </c>
      <c r="L108">
        <v>5</v>
      </c>
      <c r="M108">
        <v>5</v>
      </c>
      <c r="N108">
        <v>0</v>
      </c>
      <c r="O108">
        <v>0</v>
      </c>
      <c r="P108">
        <v>0</v>
      </c>
      <c r="Q108">
        <v>1</v>
      </c>
      <c r="R108">
        <v>0</v>
      </c>
    </row>
    <row r="109" spans="1:18" x14ac:dyDescent="0.2">
      <c r="A109" t="s">
        <v>10433</v>
      </c>
      <c r="B109" t="s">
        <v>86</v>
      </c>
      <c r="C109" t="s">
        <v>204</v>
      </c>
      <c r="D109">
        <v>8</v>
      </c>
      <c r="E109">
        <v>8</v>
      </c>
      <c r="F109">
        <v>0</v>
      </c>
      <c r="G109">
        <v>0</v>
      </c>
      <c r="H109">
        <v>8</v>
      </c>
      <c r="I109">
        <v>8</v>
      </c>
      <c r="J109">
        <v>0</v>
      </c>
      <c r="K109">
        <v>0</v>
      </c>
      <c r="L109">
        <v>7</v>
      </c>
      <c r="M109">
        <v>7</v>
      </c>
      <c r="N109">
        <v>0</v>
      </c>
      <c r="O109">
        <v>0</v>
      </c>
      <c r="P109">
        <v>0</v>
      </c>
      <c r="Q109">
        <v>1</v>
      </c>
      <c r="R109">
        <v>0</v>
      </c>
    </row>
    <row r="110" spans="1:18" x14ac:dyDescent="0.2">
      <c r="A110" t="s">
        <v>10434</v>
      </c>
      <c r="B110" t="s">
        <v>86</v>
      </c>
      <c r="C110" t="s">
        <v>162</v>
      </c>
      <c r="D110">
        <v>63</v>
      </c>
      <c r="E110">
        <v>59</v>
      </c>
      <c r="F110">
        <v>4</v>
      </c>
      <c r="G110">
        <v>0</v>
      </c>
      <c r="H110">
        <v>61</v>
      </c>
      <c r="I110">
        <v>56</v>
      </c>
      <c r="J110">
        <v>5</v>
      </c>
      <c r="K110">
        <v>0</v>
      </c>
      <c r="L110">
        <v>58</v>
      </c>
      <c r="M110">
        <v>54</v>
      </c>
      <c r="N110">
        <v>4</v>
      </c>
      <c r="O110">
        <v>0</v>
      </c>
      <c r="P110">
        <v>2</v>
      </c>
      <c r="Q110">
        <v>5</v>
      </c>
      <c r="R110">
        <v>0</v>
      </c>
    </row>
    <row r="111" spans="1:18" x14ac:dyDescent="0.2">
      <c r="A111" t="s">
        <v>10435</v>
      </c>
      <c r="B111" t="s">
        <v>86</v>
      </c>
      <c r="C111" t="s">
        <v>197</v>
      </c>
      <c r="D111">
        <v>3</v>
      </c>
      <c r="E111">
        <v>3</v>
      </c>
      <c r="F111">
        <v>0</v>
      </c>
      <c r="G111">
        <v>0</v>
      </c>
      <c r="H111">
        <v>3</v>
      </c>
      <c r="I111">
        <v>3</v>
      </c>
      <c r="J111">
        <v>0</v>
      </c>
      <c r="K111">
        <v>0</v>
      </c>
      <c r="L111">
        <v>2</v>
      </c>
      <c r="M111">
        <v>2</v>
      </c>
      <c r="N111">
        <v>0</v>
      </c>
      <c r="O111">
        <v>0</v>
      </c>
      <c r="P111">
        <v>0</v>
      </c>
      <c r="Q111">
        <v>1</v>
      </c>
      <c r="R111">
        <v>0</v>
      </c>
    </row>
    <row r="112" spans="1:18" x14ac:dyDescent="0.2">
      <c r="A112" t="s">
        <v>10436</v>
      </c>
      <c r="B112" t="s">
        <v>86</v>
      </c>
      <c r="C112" t="s">
        <v>164</v>
      </c>
      <c r="D112">
        <v>30</v>
      </c>
      <c r="E112">
        <v>26</v>
      </c>
      <c r="F112">
        <v>4</v>
      </c>
      <c r="G112">
        <v>0</v>
      </c>
      <c r="H112">
        <v>29</v>
      </c>
      <c r="I112">
        <v>24</v>
      </c>
      <c r="J112">
        <v>5</v>
      </c>
      <c r="K112">
        <v>0</v>
      </c>
      <c r="L112">
        <v>27</v>
      </c>
      <c r="M112">
        <v>23</v>
      </c>
      <c r="N112">
        <v>4</v>
      </c>
      <c r="O112">
        <v>0</v>
      </c>
      <c r="P112">
        <v>1</v>
      </c>
      <c r="Q112">
        <v>3</v>
      </c>
      <c r="R112">
        <v>0</v>
      </c>
    </row>
    <row r="113" spans="1:18" x14ac:dyDescent="0.2">
      <c r="A113" t="s">
        <v>10437</v>
      </c>
      <c r="B113" t="s">
        <v>86</v>
      </c>
      <c r="C113" t="s">
        <v>215</v>
      </c>
      <c r="D113">
        <v>15</v>
      </c>
      <c r="E113">
        <v>15</v>
      </c>
      <c r="F113">
        <v>0</v>
      </c>
      <c r="G113">
        <v>0</v>
      </c>
      <c r="H113">
        <v>15</v>
      </c>
      <c r="I113">
        <v>15</v>
      </c>
      <c r="J113">
        <v>0</v>
      </c>
      <c r="K113">
        <v>0</v>
      </c>
      <c r="L113">
        <v>15</v>
      </c>
      <c r="M113">
        <v>15</v>
      </c>
      <c r="N113">
        <v>0</v>
      </c>
      <c r="O113">
        <v>0</v>
      </c>
      <c r="P113">
        <v>0</v>
      </c>
      <c r="Q113">
        <v>0</v>
      </c>
      <c r="R113">
        <v>0</v>
      </c>
    </row>
    <row r="114" spans="1:18" x14ac:dyDescent="0.2">
      <c r="A114" t="s">
        <v>10438</v>
      </c>
      <c r="B114" t="s">
        <v>86</v>
      </c>
      <c r="C114" t="s">
        <v>112</v>
      </c>
      <c r="D114">
        <v>38</v>
      </c>
      <c r="E114">
        <v>38</v>
      </c>
      <c r="F114">
        <v>0</v>
      </c>
      <c r="G114">
        <v>0</v>
      </c>
      <c r="H114">
        <v>38</v>
      </c>
      <c r="I114">
        <v>38</v>
      </c>
      <c r="J114">
        <v>0</v>
      </c>
      <c r="K114">
        <v>0</v>
      </c>
      <c r="L114">
        <v>36</v>
      </c>
      <c r="M114">
        <v>36</v>
      </c>
      <c r="N114">
        <v>0</v>
      </c>
      <c r="O114">
        <v>0</v>
      </c>
      <c r="P114">
        <v>0</v>
      </c>
      <c r="Q114">
        <v>2</v>
      </c>
      <c r="R114">
        <v>0</v>
      </c>
    </row>
    <row r="115" spans="1:18" x14ac:dyDescent="0.2">
      <c r="A115" t="s">
        <v>10439</v>
      </c>
      <c r="B115" t="s">
        <v>86</v>
      </c>
      <c r="C115" t="s">
        <v>257</v>
      </c>
      <c r="D115">
        <v>7</v>
      </c>
      <c r="E115">
        <v>7</v>
      </c>
      <c r="F115">
        <v>0</v>
      </c>
      <c r="G115">
        <v>0</v>
      </c>
      <c r="H115">
        <v>7</v>
      </c>
      <c r="I115">
        <v>7</v>
      </c>
      <c r="J115">
        <v>0</v>
      </c>
      <c r="K115">
        <v>0</v>
      </c>
      <c r="L115">
        <v>6</v>
      </c>
      <c r="M115">
        <v>6</v>
      </c>
      <c r="N115">
        <v>0</v>
      </c>
      <c r="O115">
        <v>0</v>
      </c>
      <c r="P115">
        <v>0</v>
      </c>
      <c r="Q115">
        <v>1</v>
      </c>
      <c r="R115">
        <v>0</v>
      </c>
    </row>
    <row r="116" spans="1:18" x14ac:dyDescent="0.2">
      <c r="A116" t="s">
        <v>10440</v>
      </c>
      <c r="B116" t="s">
        <v>86</v>
      </c>
      <c r="C116" t="s">
        <v>130</v>
      </c>
      <c r="D116">
        <v>4</v>
      </c>
      <c r="E116">
        <v>3</v>
      </c>
      <c r="F116">
        <v>1</v>
      </c>
      <c r="G116">
        <v>0</v>
      </c>
      <c r="H116">
        <v>4</v>
      </c>
      <c r="I116">
        <v>3</v>
      </c>
      <c r="J116">
        <v>1</v>
      </c>
      <c r="K116">
        <v>0</v>
      </c>
      <c r="L116">
        <v>3</v>
      </c>
      <c r="M116">
        <v>2</v>
      </c>
      <c r="N116">
        <v>1</v>
      </c>
      <c r="O116">
        <v>0</v>
      </c>
      <c r="P116">
        <v>0</v>
      </c>
      <c r="Q116">
        <v>1</v>
      </c>
      <c r="R116">
        <v>0</v>
      </c>
    </row>
    <row r="117" spans="1:18" x14ac:dyDescent="0.2">
      <c r="A117" t="s">
        <v>10441</v>
      </c>
      <c r="B117" t="s">
        <v>86</v>
      </c>
      <c r="C117" t="s">
        <v>155</v>
      </c>
      <c r="D117">
        <v>12</v>
      </c>
      <c r="E117">
        <v>10</v>
      </c>
      <c r="F117">
        <v>2</v>
      </c>
      <c r="G117">
        <v>0</v>
      </c>
      <c r="H117">
        <v>12</v>
      </c>
      <c r="I117">
        <v>10</v>
      </c>
      <c r="J117">
        <v>2</v>
      </c>
      <c r="K117">
        <v>0</v>
      </c>
      <c r="L117">
        <v>10</v>
      </c>
      <c r="M117">
        <v>8</v>
      </c>
      <c r="N117">
        <v>2</v>
      </c>
      <c r="O117">
        <v>0</v>
      </c>
      <c r="P117">
        <v>0</v>
      </c>
      <c r="Q117">
        <v>2</v>
      </c>
      <c r="R117">
        <v>0</v>
      </c>
    </row>
    <row r="118" spans="1:18" x14ac:dyDescent="0.2">
      <c r="A118" t="s">
        <v>10442</v>
      </c>
      <c r="B118" t="s">
        <v>86</v>
      </c>
      <c r="C118" t="s">
        <v>154</v>
      </c>
      <c r="D118">
        <v>4</v>
      </c>
      <c r="E118">
        <v>4</v>
      </c>
      <c r="F118">
        <v>0</v>
      </c>
      <c r="G118">
        <v>0</v>
      </c>
      <c r="H118">
        <v>4</v>
      </c>
      <c r="I118">
        <v>4</v>
      </c>
      <c r="J118">
        <v>0</v>
      </c>
      <c r="K118">
        <v>0</v>
      </c>
      <c r="L118">
        <v>4</v>
      </c>
      <c r="M118">
        <v>4</v>
      </c>
      <c r="N118">
        <v>0</v>
      </c>
      <c r="O118">
        <v>0</v>
      </c>
      <c r="P118">
        <v>0</v>
      </c>
      <c r="Q118">
        <v>0</v>
      </c>
      <c r="R118">
        <v>0</v>
      </c>
    </row>
    <row r="119" spans="1:18" x14ac:dyDescent="0.2">
      <c r="A119" t="s">
        <v>10443</v>
      </c>
      <c r="B119" t="s">
        <v>86</v>
      </c>
      <c r="C119" t="s">
        <v>108</v>
      </c>
      <c r="D119">
        <v>38</v>
      </c>
      <c r="E119">
        <v>37</v>
      </c>
      <c r="F119">
        <v>1</v>
      </c>
      <c r="G119">
        <v>0</v>
      </c>
      <c r="H119">
        <v>36</v>
      </c>
      <c r="I119">
        <v>35</v>
      </c>
      <c r="J119">
        <v>1</v>
      </c>
      <c r="K119">
        <v>0</v>
      </c>
      <c r="L119">
        <v>31</v>
      </c>
      <c r="M119">
        <v>31</v>
      </c>
      <c r="N119">
        <v>0</v>
      </c>
      <c r="O119">
        <v>0</v>
      </c>
      <c r="P119">
        <v>2</v>
      </c>
      <c r="Q119">
        <v>7</v>
      </c>
      <c r="R119">
        <v>0</v>
      </c>
    </row>
    <row r="120" spans="1:18" x14ac:dyDescent="0.2">
      <c r="A120" t="s">
        <v>10444</v>
      </c>
      <c r="B120" t="s">
        <v>86</v>
      </c>
      <c r="C120" t="s">
        <v>210</v>
      </c>
      <c r="D120">
        <v>7</v>
      </c>
      <c r="E120">
        <v>7</v>
      </c>
      <c r="F120">
        <v>0</v>
      </c>
      <c r="G120">
        <v>0</v>
      </c>
      <c r="H120">
        <v>7</v>
      </c>
      <c r="I120">
        <v>7</v>
      </c>
      <c r="J120">
        <v>0</v>
      </c>
      <c r="K120">
        <v>0</v>
      </c>
      <c r="L120">
        <v>6</v>
      </c>
      <c r="M120">
        <v>6</v>
      </c>
      <c r="N120">
        <v>0</v>
      </c>
      <c r="O120">
        <v>0</v>
      </c>
      <c r="P120">
        <v>0</v>
      </c>
      <c r="Q120">
        <v>1</v>
      </c>
      <c r="R120">
        <v>0</v>
      </c>
    </row>
    <row r="121" spans="1:18" x14ac:dyDescent="0.2">
      <c r="A121" t="s">
        <v>10445</v>
      </c>
      <c r="B121" t="s">
        <v>86</v>
      </c>
      <c r="C121" t="s">
        <v>192</v>
      </c>
      <c r="D121">
        <v>4</v>
      </c>
      <c r="E121">
        <v>4</v>
      </c>
      <c r="F121">
        <v>0</v>
      </c>
      <c r="G121">
        <v>0</v>
      </c>
      <c r="H121">
        <v>4</v>
      </c>
      <c r="I121">
        <v>4</v>
      </c>
      <c r="J121">
        <v>0</v>
      </c>
      <c r="K121">
        <v>0</v>
      </c>
      <c r="L121">
        <v>4</v>
      </c>
      <c r="M121">
        <v>4</v>
      </c>
      <c r="N121">
        <v>0</v>
      </c>
      <c r="O121">
        <v>0</v>
      </c>
      <c r="P121">
        <v>0</v>
      </c>
      <c r="Q121">
        <v>0</v>
      </c>
      <c r="R121">
        <v>0</v>
      </c>
    </row>
    <row r="122" spans="1:18" x14ac:dyDescent="0.2">
      <c r="A122" t="s">
        <v>10446</v>
      </c>
      <c r="B122" t="s">
        <v>86</v>
      </c>
      <c r="C122" t="s">
        <v>137</v>
      </c>
      <c r="D122">
        <v>6</v>
      </c>
      <c r="E122">
        <v>6</v>
      </c>
      <c r="F122">
        <v>0</v>
      </c>
      <c r="G122">
        <v>0</v>
      </c>
      <c r="H122">
        <v>6</v>
      </c>
      <c r="I122">
        <v>6</v>
      </c>
      <c r="J122">
        <v>0</v>
      </c>
      <c r="K122">
        <v>0</v>
      </c>
      <c r="L122">
        <v>6</v>
      </c>
      <c r="M122">
        <v>6</v>
      </c>
      <c r="N122">
        <v>0</v>
      </c>
      <c r="O122">
        <v>0</v>
      </c>
      <c r="P122">
        <v>0</v>
      </c>
      <c r="Q122">
        <v>0</v>
      </c>
      <c r="R122">
        <v>0</v>
      </c>
    </row>
    <row r="123" spans="1:18" x14ac:dyDescent="0.2">
      <c r="A123" t="s">
        <v>10447</v>
      </c>
      <c r="B123" t="s">
        <v>86</v>
      </c>
      <c r="C123" t="s">
        <v>202</v>
      </c>
      <c r="D123">
        <v>4</v>
      </c>
      <c r="E123">
        <v>4</v>
      </c>
      <c r="F123">
        <v>0</v>
      </c>
      <c r="G123">
        <v>0</v>
      </c>
      <c r="H123">
        <v>4</v>
      </c>
      <c r="I123">
        <v>4</v>
      </c>
      <c r="J123">
        <v>0</v>
      </c>
      <c r="K123">
        <v>0</v>
      </c>
      <c r="L123">
        <v>2</v>
      </c>
      <c r="M123">
        <v>2</v>
      </c>
      <c r="N123">
        <v>0</v>
      </c>
      <c r="O123">
        <v>0</v>
      </c>
      <c r="P123">
        <v>0</v>
      </c>
      <c r="Q123">
        <v>2</v>
      </c>
      <c r="R123">
        <v>0</v>
      </c>
    </row>
    <row r="124" spans="1:18" x14ac:dyDescent="0.2">
      <c r="A124" t="s">
        <v>10448</v>
      </c>
      <c r="B124" t="s">
        <v>86</v>
      </c>
      <c r="C124" t="s">
        <v>140</v>
      </c>
      <c r="D124">
        <v>21</v>
      </c>
      <c r="E124">
        <v>21</v>
      </c>
      <c r="F124">
        <v>0</v>
      </c>
      <c r="G124">
        <v>0</v>
      </c>
      <c r="H124">
        <v>21</v>
      </c>
      <c r="I124">
        <v>21</v>
      </c>
      <c r="J124">
        <v>0</v>
      </c>
      <c r="K124">
        <v>0</v>
      </c>
      <c r="L124">
        <v>21</v>
      </c>
      <c r="M124">
        <v>21</v>
      </c>
      <c r="N124">
        <v>0</v>
      </c>
      <c r="O124">
        <v>0</v>
      </c>
      <c r="P124">
        <v>0</v>
      </c>
      <c r="Q124">
        <v>0</v>
      </c>
      <c r="R124">
        <v>0</v>
      </c>
    </row>
    <row r="125" spans="1:18" x14ac:dyDescent="0.2">
      <c r="A125" t="s">
        <v>10449</v>
      </c>
      <c r="B125" t="s">
        <v>86</v>
      </c>
      <c r="C125" t="s">
        <v>243</v>
      </c>
      <c r="D125">
        <v>28</v>
      </c>
      <c r="E125">
        <v>28</v>
      </c>
      <c r="F125">
        <v>0</v>
      </c>
      <c r="G125">
        <v>0</v>
      </c>
      <c r="H125">
        <v>28</v>
      </c>
      <c r="I125">
        <v>28</v>
      </c>
      <c r="J125">
        <v>0</v>
      </c>
      <c r="K125">
        <v>0</v>
      </c>
      <c r="L125">
        <v>21</v>
      </c>
      <c r="M125">
        <v>21</v>
      </c>
      <c r="N125">
        <v>0</v>
      </c>
      <c r="O125">
        <v>0</v>
      </c>
      <c r="P125">
        <v>0</v>
      </c>
      <c r="Q125">
        <v>7</v>
      </c>
      <c r="R125">
        <v>0</v>
      </c>
    </row>
    <row r="126" spans="1:18" x14ac:dyDescent="0.2">
      <c r="A126" t="s">
        <v>10450</v>
      </c>
      <c r="B126" t="s">
        <v>86</v>
      </c>
      <c r="C126" t="s">
        <v>256</v>
      </c>
      <c r="D126">
        <v>12</v>
      </c>
      <c r="E126">
        <v>12</v>
      </c>
      <c r="F126">
        <v>0</v>
      </c>
      <c r="G126">
        <v>0</v>
      </c>
      <c r="H126">
        <v>11</v>
      </c>
      <c r="I126">
        <v>11</v>
      </c>
      <c r="J126">
        <v>0</v>
      </c>
      <c r="K126">
        <v>0</v>
      </c>
      <c r="L126">
        <v>10</v>
      </c>
      <c r="M126">
        <v>10</v>
      </c>
      <c r="N126">
        <v>0</v>
      </c>
      <c r="O126">
        <v>0</v>
      </c>
      <c r="P126">
        <v>1</v>
      </c>
      <c r="Q126">
        <v>2</v>
      </c>
      <c r="R126">
        <v>0</v>
      </c>
    </row>
    <row r="127" spans="1:18" x14ac:dyDescent="0.2">
      <c r="A127" t="s">
        <v>10451</v>
      </c>
      <c r="B127" t="s">
        <v>86</v>
      </c>
      <c r="C127" t="s">
        <v>127</v>
      </c>
      <c r="D127">
        <v>15</v>
      </c>
      <c r="E127">
        <v>15</v>
      </c>
      <c r="F127">
        <v>0</v>
      </c>
      <c r="G127">
        <v>0</v>
      </c>
      <c r="H127">
        <v>15</v>
      </c>
      <c r="I127">
        <v>15</v>
      </c>
      <c r="J127">
        <v>0</v>
      </c>
      <c r="K127">
        <v>0</v>
      </c>
      <c r="L127">
        <v>14</v>
      </c>
      <c r="M127">
        <v>14</v>
      </c>
      <c r="N127">
        <v>0</v>
      </c>
      <c r="O127">
        <v>0</v>
      </c>
      <c r="P127">
        <v>0</v>
      </c>
      <c r="Q127">
        <v>1</v>
      </c>
      <c r="R127">
        <v>0</v>
      </c>
    </row>
    <row r="128" spans="1:18" x14ac:dyDescent="0.2">
      <c r="A128" t="s">
        <v>10452</v>
      </c>
      <c r="B128" t="s">
        <v>86</v>
      </c>
      <c r="C128" t="s">
        <v>206</v>
      </c>
      <c r="D128">
        <v>26</v>
      </c>
      <c r="E128">
        <v>26</v>
      </c>
      <c r="F128">
        <v>0</v>
      </c>
      <c r="G128">
        <v>0</v>
      </c>
      <c r="H128">
        <v>26</v>
      </c>
      <c r="I128">
        <v>26</v>
      </c>
      <c r="J128">
        <v>0</v>
      </c>
      <c r="K128">
        <v>0</v>
      </c>
      <c r="L128">
        <v>22</v>
      </c>
      <c r="M128">
        <v>22</v>
      </c>
      <c r="N128">
        <v>0</v>
      </c>
      <c r="O128">
        <v>0</v>
      </c>
      <c r="P128">
        <v>0</v>
      </c>
      <c r="Q128">
        <v>4</v>
      </c>
      <c r="R128">
        <v>0</v>
      </c>
    </row>
    <row r="129" spans="1:18" x14ac:dyDescent="0.2">
      <c r="A129" t="s">
        <v>10453</v>
      </c>
      <c r="B129" t="s">
        <v>86</v>
      </c>
      <c r="C129" t="s">
        <v>196</v>
      </c>
      <c r="D129">
        <v>16</v>
      </c>
      <c r="E129">
        <v>16</v>
      </c>
      <c r="F129">
        <v>0</v>
      </c>
      <c r="G129">
        <v>0</v>
      </c>
      <c r="H129">
        <v>16</v>
      </c>
      <c r="I129">
        <v>16</v>
      </c>
      <c r="J129">
        <v>0</v>
      </c>
      <c r="K129">
        <v>0</v>
      </c>
      <c r="L129">
        <v>15</v>
      </c>
      <c r="M129">
        <v>15</v>
      </c>
      <c r="N129">
        <v>0</v>
      </c>
      <c r="O129">
        <v>0</v>
      </c>
      <c r="P129">
        <v>0</v>
      </c>
      <c r="Q129">
        <v>1</v>
      </c>
      <c r="R129">
        <v>0</v>
      </c>
    </row>
    <row r="130" spans="1:18" x14ac:dyDescent="0.2">
      <c r="A130" t="s">
        <v>10454</v>
      </c>
      <c r="B130" t="s">
        <v>86</v>
      </c>
      <c r="C130" t="s">
        <v>114</v>
      </c>
      <c r="D130">
        <v>6</v>
      </c>
      <c r="E130">
        <v>6</v>
      </c>
      <c r="F130">
        <v>0</v>
      </c>
      <c r="G130">
        <v>0</v>
      </c>
      <c r="H130">
        <v>6</v>
      </c>
      <c r="I130">
        <v>6</v>
      </c>
      <c r="J130">
        <v>0</v>
      </c>
      <c r="K130">
        <v>0</v>
      </c>
      <c r="L130">
        <v>6</v>
      </c>
      <c r="M130">
        <v>6</v>
      </c>
      <c r="N130">
        <v>0</v>
      </c>
      <c r="O130">
        <v>0</v>
      </c>
      <c r="P130">
        <v>0</v>
      </c>
      <c r="Q130">
        <v>0</v>
      </c>
      <c r="R130">
        <v>0</v>
      </c>
    </row>
    <row r="131" spans="1:18" x14ac:dyDescent="0.2">
      <c r="A131" t="s">
        <v>10455</v>
      </c>
      <c r="B131" t="s">
        <v>86</v>
      </c>
      <c r="C131" t="s">
        <v>176</v>
      </c>
      <c r="D131">
        <v>41</v>
      </c>
      <c r="E131">
        <v>39</v>
      </c>
      <c r="F131">
        <v>2</v>
      </c>
      <c r="G131">
        <v>0</v>
      </c>
      <c r="H131">
        <v>41</v>
      </c>
      <c r="I131">
        <v>39</v>
      </c>
      <c r="J131">
        <v>2</v>
      </c>
      <c r="K131">
        <v>0</v>
      </c>
      <c r="L131">
        <v>40</v>
      </c>
      <c r="M131">
        <v>38</v>
      </c>
      <c r="N131">
        <v>2</v>
      </c>
      <c r="O131">
        <v>0</v>
      </c>
      <c r="P131">
        <v>0</v>
      </c>
      <c r="Q131">
        <v>1</v>
      </c>
      <c r="R131">
        <v>0</v>
      </c>
    </row>
    <row r="132" spans="1:18" x14ac:dyDescent="0.2">
      <c r="A132" t="s">
        <v>10456</v>
      </c>
      <c r="B132" t="s">
        <v>86</v>
      </c>
      <c r="C132" t="s">
        <v>234</v>
      </c>
      <c r="D132">
        <v>5</v>
      </c>
      <c r="E132">
        <v>5</v>
      </c>
      <c r="F132">
        <v>0</v>
      </c>
      <c r="G132">
        <v>0</v>
      </c>
      <c r="H132">
        <v>5</v>
      </c>
      <c r="I132">
        <v>5</v>
      </c>
      <c r="J132">
        <v>0</v>
      </c>
      <c r="K132">
        <v>0</v>
      </c>
      <c r="L132">
        <v>3</v>
      </c>
      <c r="M132">
        <v>3</v>
      </c>
      <c r="N132">
        <v>0</v>
      </c>
      <c r="O132">
        <v>0</v>
      </c>
      <c r="P132">
        <v>0</v>
      </c>
      <c r="Q132">
        <v>2</v>
      </c>
      <c r="R132">
        <v>0</v>
      </c>
    </row>
    <row r="133" spans="1:18" x14ac:dyDescent="0.2">
      <c r="A133" t="s">
        <v>10457</v>
      </c>
      <c r="B133" t="s">
        <v>86</v>
      </c>
      <c r="C133" t="s">
        <v>117</v>
      </c>
      <c r="D133">
        <v>6</v>
      </c>
      <c r="E133">
        <v>6</v>
      </c>
      <c r="F133">
        <v>0</v>
      </c>
      <c r="G133">
        <v>0</v>
      </c>
      <c r="H133">
        <v>6</v>
      </c>
      <c r="I133">
        <v>6</v>
      </c>
      <c r="J133">
        <v>0</v>
      </c>
      <c r="K133">
        <v>0</v>
      </c>
      <c r="L133">
        <v>5</v>
      </c>
      <c r="M133">
        <v>5</v>
      </c>
      <c r="N133">
        <v>0</v>
      </c>
      <c r="O133">
        <v>0</v>
      </c>
      <c r="P133">
        <v>0</v>
      </c>
      <c r="Q133">
        <v>1</v>
      </c>
      <c r="R133">
        <v>0</v>
      </c>
    </row>
    <row r="134" spans="1:18" x14ac:dyDescent="0.2">
      <c r="A134" t="s">
        <v>10458</v>
      </c>
      <c r="B134" t="s">
        <v>86</v>
      </c>
      <c r="C134" t="s">
        <v>171</v>
      </c>
      <c r="D134">
        <v>13</v>
      </c>
      <c r="E134">
        <v>12</v>
      </c>
      <c r="F134">
        <v>1</v>
      </c>
      <c r="G134">
        <v>0</v>
      </c>
      <c r="H134">
        <v>13</v>
      </c>
      <c r="I134">
        <v>12</v>
      </c>
      <c r="J134">
        <v>1</v>
      </c>
      <c r="K134">
        <v>0</v>
      </c>
      <c r="L134">
        <v>12</v>
      </c>
      <c r="M134">
        <v>11</v>
      </c>
      <c r="N134">
        <v>1</v>
      </c>
      <c r="O134">
        <v>0</v>
      </c>
      <c r="P134">
        <v>0</v>
      </c>
      <c r="Q134">
        <v>1</v>
      </c>
      <c r="R134">
        <v>0</v>
      </c>
    </row>
    <row r="135" spans="1:18" x14ac:dyDescent="0.2">
      <c r="A135" t="s">
        <v>10459</v>
      </c>
      <c r="B135" t="s">
        <v>86</v>
      </c>
      <c r="C135" t="s">
        <v>199</v>
      </c>
      <c r="D135">
        <v>32</v>
      </c>
      <c r="E135">
        <v>32</v>
      </c>
      <c r="F135">
        <v>0</v>
      </c>
      <c r="G135">
        <v>0</v>
      </c>
      <c r="H135">
        <v>32</v>
      </c>
      <c r="I135">
        <v>32</v>
      </c>
      <c r="J135">
        <v>0</v>
      </c>
      <c r="K135">
        <v>0</v>
      </c>
      <c r="L135">
        <v>32</v>
      </c>
      <c r="M135">
        <v>32</v>
      </c>
      <c r="N135">
        <v>0</v>
      </c>
      <c r="O135">
        <v>0</v>
      </c>
      <c r="P135">
        <v>0</v>
      </c>
      <c r="Q135">
        <v>0</v>
      </c>
      <c r="R135">
        <v>0</v>
      </c>
    </row>
    <row r="136" spans="1:18" x14ac:dyDescent="0.2">
      <c r="A136" t="s">
        <v>10460</v>
      </c>
      <c r="B136" t="s">
        <v>86</v>
      </c>
      <c r="C136" t="s">
        <v>195</v>
      </c>
      <c r="D136">
        <v>4</v>
      </c>
      <c r="E136">
        <v>4</v>
      </c>
      <c r="F136">
        <v>0</v>
      </c>
      <c r="G136">
        <v>0</v>
      </c>
      <c r="H136">
        <v>4</v>
      </c>
      <c r="I136">
        <v>4</v>
      </c>
      <c r="J136">
        <v>0</v>
      </c>
      <c r="K136">
        <v>0</v>
      </c>
      <c r="L136">
        <v>4</v>
      </c>
      <c r="M136">
        <v>4</v>
      </c>
      <c r="N136">
        <v>0</v>
      </c>
      <c r="O136">
        <v>0</v>
      </c>
      <c r="P136">
        <v>0</v>
      </c>
      <c r="Q136">
        <v>0</v>
      </c>
      <c r="R136">
        <v>0</v>
      </c>
    </row>
    <row r="137" spans="1:18" x14ac:dyDescent="0.2">
      <c r="A137" t="s">
        <v>10461</v>
      </c>
      <c r="B137" t="s">
        <v>86</v>
      </c>
      <c r="C137" t="s">
        <v>110</v>
      </c>
      <c r="D137">
        <v>7</v>
      </c>
      <c r="E137">
        <v>7</v>
      </c>
      <c r="F137">
        <v>0</v>
      </c>
      <c r="G137">
        <v>0</v>
      </c>
      <c r="H137">
        <v>7</v>
      </c>
      <c r="I137">
        <v>7</v>
      </c>
      <c r="J137">
        <v>0</v>
      </c>
      <c r="K137">
        <v>0</v>
      </c>
      <c r="L137">
        <v>7</v>
      </c>
      <c r="M137">
        <v>7</v>
      </c>
      <c r="N137">
        <v>0</v>
      </c>
      <c r="O137">
        <v>0</v>
      </c>
      <c r="P137">
        <v>0</v>
      </c>
      <c r="Q137">
        <v>0</v>
      </c>
      <c r="R137">
        <v>0</v>
      </c>
    </row>
    <row r="138" spans="1:18" x14ac:dyDescent="0.2">
      <c r="A138" t="s">
        <v>10462</v>
      </c>
      <c r="B138" t="s">
        <v>86</v>
      </c>
      <c r="C138" t="s">
        <v>183</v>
      </c>
      <c r="D138">
        <v>34</v>
      </c>
      <c r="E138">
        <v>32</v>
      </c>
      <c r="F138">
        <v>1</v>
      </c>
      <c r="G138">
        <v>1</v>
      </c>
      <c r="H138">
        <v>33</v>
      </c>
      <c r="I138">
        <v>31</v>
      </c>
      <c r="J138">
        <v>1</v>
      </c>
      <c r="K138">
        <v>1</v>
      </c>
      <c r="L138">
        <v>30</v>
      </c>
      <c r="M138">
        <v>29</v>
      </c>
      <c r="N138">
        <v>1</v>
      </c>
      <c r="O138">
        <v>0</v>
      </c>
      <c r="P138">
        <v>1</v>
      </c>
      <c r="Q138">
        <v>4</v>
      </c>
      <c r="R138">
        <v>0</v>
      </c>
    </row>
    <row r="139" spans="1:18" x14ac:dyDescent="0.2">
      <c r="A139" t="s">
        <v>10463</v>
      </c>
      <c r="B139" t="s">
        <v>86</v>
      </c>
      <c r="C139" t="s">
        <v>224</v>
      </c>
      <c r="D139">
        <v>63</v>
      </c>
      <c r="E139">
        <v>61</v>
      </c>
      <c r="F139">
        <v>2</v>
      </c>
      <c r="G139">
        <v>0</v>
      </c>
      <c r="H139">
        <v>62</v>
      </c>
      <c r="I139">
        <v>59</v>
      </c>
      <c r="J139">
        <v>3</v>
      </c>
      <c r="K139">
        <v>0</v>
      </c>
      <c r="L139">
        <v>57</v>
      </c>
      <c r="M139">
        <v>55</v>
      </c>
      <c r="N139">
        <v>2</v>
      </c>
      <c r="O139">
        <v>0</v>
      </c>
      <c r="P139">
        <v>1</v>
      </c>
      <c r="Q139">
        <v>6</v>
      </c>
      <c r="R139">
        <v>0</v>
      </c>
    </row>
    <row r="140" spans="1:18" x14ac:dyDescent="0.2">
      <c r="A140" t="s">
        <v>10464</v>
      </c>
      <c r="B140" t="s">
        <v>86</v>
      </c>
      <c r="C140" t="s">
        <v>156</v>
      </c>
      <c r="D140">
        <v>54</v>
      </c>
      <c r="E140">
        <v>53</v>
      </c>
      <c r="F140">
        <v>1</v>
      </c>
      <c r="G140">
        <v>0</v>
      </c>
      <c r="H140">
        <v>53</v>
      </c>
      <c r="I140">
        <v>52</v>
      </c>
      <c r="J140">
        <v>1</v>
      </c>
      <c r="K140">
        <v>0</v>
      </c>
      <c r="L140">
        <v>52</v>
      </c>
      <c r="M140">
        <v>51</v>
      </c>
      <c r="N140">
        <v>1</v>
      </c>
      <c r="O140">
        <v>0</v>
      </c>
      <c r="P140">
        <v>1</v>
      </c>
      <c r="Q140">
        <v>2</v>
      </c>
      <c r="R140">
        <v>0</v>
      </c>
    </row>
    <row r="141" spans="1:18" x14ac:dyDescent="0.2">
      <c r="A141" t="s">
        <v>10465</v>
      </c>
      <c r="B141" t="s">
        <v>86</v>
      </c>
      <c r="C141" t="s">
        <v>258</v>
      </c>
      <c r="D141">
        <v>12</v>
      </c>
      <c r="E141">
        <v>12</v>
      </c>
      <c r="F141">
        <v>0</v>
      </c>
      <c r="G141">
        <v>0</v>
      </c>
      <c r="H141">
        <v>12</v>
      </c>
      <c r="I141">
        <v>12</v>
      </c>
      <c r="J141">
        <v>0</v>
      </c>
      <c r="K141">
        <v>0</v>
      </c>
      <c r="L141">
        <v>11</v>
      </c>
      <c r="M141">
        <v>11</v>
      </c>
      <c r="N141">
        <v>0</v>
      </c>
      <c r="O141">
        <v>0</v>
      </c>
      <c r="P141">
        <v>0</v>
      </c>
      <c r="Q141">
        <v>1</v>
      </c>
      <c r="R141">
        <v>0</v>
      </c>
    </row>
    <row r="142" spans="1:18" x14ac:dyDescent="0.2">
      <c r="A142" t="s">
        <v>10466</v>
      </c>
      <c r="B142" t="s">
        <v>86</v>
      </c>
      <c r="C142" t="s">
        <v>189</v>
      </c>
      <c r="D142">
        <v>24</v>
      </c>
      <c r="E142">
        <v>23</v>
      </c>
      <c r="F142">
        <v>1</v>
      </c>
      <c r="G142">
        <v>0</v>
      </c>
      <c r="H142">
        <v>24</v>
      </c>
      <c r="I142">
        <v>23</v>
      </c>
      <c r="J142">
        <v>1</v>
      </c>
      <c r="K142">
        <v>0</v>
      </c>
      <c r="L142">
        <v>21</v>
      </c>
      <c r="M142">
        <v>20</v>
      </c>
      <c r="N142">
        <v>1</v>
      </c>
      <c r="O142">
        <v>0</v>
      </c>
      <c r="P142">
        <v>0</v>
      </c>
      <c r="Q142">
        <v>3</v>
      </c>
      <c r="R142">
        <v>0</v>
      </c>
    </row>
    <row r="143" spans="1:18" x14ac:dyDescent="0.2">
      <c r="A143" t="s">
        <v>10467</v>
      </c>
      <c r="B143" t="s">
        <v>86</v>
      </c>
      <c r="C143" t="s">
        <v>187</v>
      </c>
      <c r="D143">
        <v>15</v>
      </c>
      <c r="E143">
        <v>14</v>
      </c>
      <c r="F143">
        <v>0</v>
      </c>
      <c r="G143">
        <v>1</v>
      </c>
      <c r="H143">
        <v>15</v>
      </c>
      <c r="I143">
        <v>14</v>
      </c>
      <c r="J143">
        <v>0</v>
      </c>
      <c r="K143">
        <v>1</v>
      </c>
      <c r="L143">
        <v>14</v>
      </c>
      <c r="M143">
        <v>13</v>
      </c>
      <c r="N143">
        <v>0</v>
      </c>
      <c r="O143">
        <v>1</v>
      </c>
      <c r="P143">
        <v>0</v>
      </c>
      <c r="Q143">
        <v>1</v>
      </c>
      <c r="R143">
        <v>0</v>
      </c>
    </row>
    <row r="144" spans="1:18" x14ac:dyDescent="0.2">
      <c r="A144" t="s">
        <v>10468</v>
      </c>
      <c r="B144" t="s">
        <v>86</v>
      </c>
      <c r="C144" t="s">
        <v>153</v>
      </c>
      <c r="D144">
        <v>26</v>
      </c>
      <c r="E144">
        <v>24</v>
      </c>
      <c r="F144">
        <v>2</v>
      </c>
      <c r="G144">
        <v>0</v>
      </c>
      <c r="H144">
        <v>26</v>
      </c>
      <c r="I144">
        <v>24</v>
      </c>
      <c r="J144">
        <v>2</v>
      </c>
      <c r="K144">
        <v>0</v>
      </c>
      <c r="L144">
        <v>25</v>
      </c>
      <c r="M144">
        <v>23</v>
      </c>
      <c r="N144">
        <v>2</v>
      </c>
      <c r="O144">
        <v>0</v>
      </c>
      <c r="P144">
        <v>0</v>
      </c>
      <c r="Q144">
        <v>1</v>
      </c>
      <c r="R144">
        <v>0</v>
      </c>
    </row>
    <row r="145" spans="1:18" x14ac:dyDescent="0.2">
      <c r="A145" t="s">
        <v>10469</v>
      </c>
      <c r="B145" t="s">
        <v>86</v>
      </c>
      <c r="C145" t="s">
        <v>259</v>
      </c>
      <c r="D145">
        <v>7</v>
      </c>
      <c r="E145">
        <v>7</v>
      </c>
      <c r="F145">
        <v>0</v>
      </c>
      <c r="G145">
        <v>0</v>
      </c>
      <c r="H145">
        <v>7</v>
      </c>
      <c r="I145">
        <v>7</v>
      </c>
      <c r="J145">
        <v>0</v>
      </c>
      <c r="K145">
        <v>0</v>
      </c>
      <c r="L145">
        <v>5</v>
      </c>
      <c r="M145">
        <v>5</v>
      </c>
      <c r="N145">
        <v>0</v>
      </c>
      <c r="O145">
        <v>0</v>
      </c>
      <c r="P145">
        <v>0</v>
      </c>
      <c r="Q145">
        <v>2</v>
      </c>
      <c r="R145">
        <v>0</v>
      </c>
    </row>
    <row r="146" spans="1:18" x14ac:dyDescent="0.2">
      <c r="A146" t="s">
        <v>10470</v>
      </c>
      <c r="B146" t="s">
        <v>86</v>
      </c>
      <c r="C146" t="s">
        <v>174</v>
      </c>
      <c r="D146">
        <v>49</v>
      </c>
      <c r="E146">
        <v>49</v>
      </c>
      <c r="F146">
        <v>0</v>
      </c>
      <c r="G146">
        <v>0</v>
      </c>
      <c r="H146">
        <v>47</v>
      </c>
      <c r="I146">
        <v>47</v>
      </c>
      <c r="J146">
        <v>0</v>
      </c>
      <c r="K146">
        <v>0</v>
      </c>
      <c r="L146">
        <v>44</v>
      </c>
      <c r="M146">
        <v>44</v>
      </c>
      <c r="N146">
        <v>0</v>
      </c>
      <c r="O146">
        <v>0</v>
      </c>
      <c r="P146">
        <v>2</v>
      </c>
      <c r="Q146">
        <v>5</v>
      </c>
      <c r="R146">
        <v>0</v>
      </c>
    </row>
    <row r="147" spans="1:18" x14ac:dyDescent="0.2">
      <c r="A147" t="s">
        <v>10471</v>
      </c>
      <c r="B147" t="s">
        <v>86</v>
      </c>
      <c r="C147" t="s">
        <v>116</v>
      </c>
      <c r="D147">
        <v>12</v>
      </c>
      <c r="E147">
        <v>12</v>
      </c>
      <c r="F147">
        <v>0</v>
      </c>
      <c r="G147">
        <v>0</v>
      </c>
      <c r="H147">
        <v>12</v>
      </c>
      <c r="I147">
        <v>12</v>
      </c>
      <c r="J147">
        <v>0</v>
      </c>
      <c r="K147">
        <v>0</v>
      </c>
      <c r="L147">
        <v>12</v>
      </c>
      <c r="M147">
        <v>12</v>
      </c>
      <c r="N147">
        <v>0</v>
      </c>
      <c r="O147">
        <v>0</v>
      </c>
      <c r="P147">
        <v>0</v>
      </c>
      <c r="Q147">
        <v>0</v>
      </c>
      <c r="R147">
        <v>0</v>
      </c>
    </row>
    <row r="148" spans="1:18" x14ac:dyDescent="0.2">
      <c r="A148" t="s">
        <v>10472</v>
      </c>
      <c r="B148" t="s">
        <v>86</v>
      </c>
      <c r="C148" t="s">
        <v>158</v>
      </c>
      <c r="D148">
        <v>17</v>
      </c>
      <c r="E148">
        <v>17</v>
      </c>
      <c r="F148">
        <v>0</v>
      </c>
      <c r="G148">
        <v>0</v>
      </c>
      <c r="H148">
        <v>17</v>
      </c>
      <c r="I148">
        <v>17</v>
      </c>
      <c r="J148">
        <v>0</v>
      </c>
      <c r="K148">
        <v>0</v>
      </c>
      <c r="L148">
        <v>15</v>
      </c>
      <c r="M148">
        <v>15</v>
      </c>
      <c r="N148">
        <v>0</v>
      </c>
      <c r="O148">
        <v>0</v>
      </c>
      <c r="P148">
        <v>0</v>
      </c>
      <c r="Q148">
        <v>2</v>
      </c>
      <c r="R148">
        <v>0</v>
      </c>
    </row>
    <row r="149" spans="1:18" x14ac:dyDescent="0.2">
      <c r="A149" t="s">
        <v>10473</v>
      </c>
      <c r="B149" t="s">
        <v>86</v>
      </c>
      <c r="C149" t="s">
        <v>193</v>
      </c>
      <c r="D149">
        <v>18</v>
      </c>
      <c r="E149">
        <v>17</v>
      </c>
      <c r="F149">
        <v>1</v>
      </c>
      <c r="G149">
        <v>0</v>
      </c>
      <c r="H149">
        <v>18</v>
      </c>
      <c r="I149">
        <v>17</v>
      </c>
      <c r="J149">
        <v>1</v>
      </c>
      <c r="K149">
        <v>0</v>
      </c>
      <c r="L149">
        <v>15</v>
      </c>
      <c r="M149">
        <v>14</v>
      </c>
      <c r="N149">
        <v>1</v>
      </c>
      <c r="O149">
        <v>0</v>
      </c>
      <c r="P149">
        <v>0</v>
      </c>
      <c r="Q149">
        <v>3</v>
      </c>
      <c r="R149">
        <v>0</v>
      </c>
    </row>
    <row r="150" spans="1:18" x14ac:dyDescent="0.2">
      <c r="A150" t="s">
        <v>10474</v>
      </c>
      <c r="B150" t="s">
        <v>86</v>
      </c>
      <c r="C150" t="s">
        <v>241</v>
      </c>
      <c r="D150">
        <v>9</v>
      </c>
      <c r="E150">
        <v>9</v>
      </c>
      <c r="F150">
        <v>0</v>
      </c>
      <c r="G150">
        <v>0</v>
      </c>
      <c r="H150">
        <v>9</v>
      </c>
      <c r="I150">
        <v>9</v>
      </c>
      <c r="J150">
        <v>0</v>
      </c>
      <c r="K150">
        <v>0</v>
      </c>
      <c r="L150">
        <v>8</v>
      </c>
      <c r="M150">
        <v>8</v>
      </c>
      <c r="N150">
        <v>0</v>
      </c>
      <c r="O150">
        <v>0</v>
      </c>
      <c r="P150">
        <v>0</v>
      </c>
      <c r="Q150">
        <v>1</v>
      </c>
      <c r="R150">
        <v>0</v>
      </c>
    </row>
    <row r="151" spans="1:18" x14ac:dyDescent="0.2">
      <c r="A151" t="s">
        <v>10475</v>
      </c>
      <c r="B151" t="s">
        <v>86</v>
      </c>
      <c r="C151" t="s">
        <v>211</v>
      </c>
      <c r="D151">
        <v>1</v>
      </c>
      <c r="E151">
        <v>1</v>
      </c>
      <c r="F151">
        <v>0</v>
      </c>
      <c r="G151">
        <v>0</v>
      </c>
      <c r="H151">
        <v>1</v>
      </c>
      <c r="I151">
        <v>1</v>
      </c>
      <c r="J151">
        <v>0</v>
      </c>
      <c r="K151">
        <v>0</v>
      </c>
      <c r="L151">
        <v>1</v>
      </c>
      <c r="M151">
        <v>1</v>
      </c>
      <c r="N151">
        <v>0</v>
      </c>
      <c r="O151">
        <v>0</v>
      </c>
      <c r="P151">
        <v>0</v>
      </c>
      <c r="Q151">
        <v>0</v>
      </c>
      <c r="R151">
        <v>0</v>
      </c>
    </row>
    <row r="152" spans="1:18" x14ac:dyDescent="0.2">
      <c r="A152" t="s">
        <v>10476</v>
      </c>
      <c r="B152" t="s">
        <v>86</v>
      </c>
      <c r="C152" t="s">
        <v>123</v>
      </c>
      <c r="D152">
        <v>46</v>
      </c>
      <c r="E152">
        <v>43</v>
      </c>
      <c r="F152">
        <v>3</v>
      </c>
      <c r="G152">
        <v>0</v>
      </c>
      <c r="H152">
        <v>46</v>
      </c>
      <c r="I152">
        <v>43</v>
      </c>
      <c r="J152">
        <v>3</v>
      </c>
      <c r="K152">
        <v>0</v>
      </c>
      <c r="L152">
        <v>43</v>
      </c>
      <c r="M152">
        <v>40</v>
      </c>
      <c r="N152">
        <v>3</v>
      </c>
      <c r="O152">
        <v>0</v>
      </c>
      <c r="P152">
        <v>0</v>
      </c>
      <c r="Q152">
        <v>3</v>
      </c>
      <c r="R152">
        <v>0</v>
      </c>
    </row>
    <row r="153" spans="1:18" x14ac:dyDescent="0.2">
      <c r="A153" t="s">
        <v>10477</v>
      </c>
      <c r="B153" t="s">
        <v>86</v>
      </c>
      <c r="C153" t="s">
        <v>253</v>
      </c>
      <c r="D153">
        <v>14</v>
      </c>
      <c r="E153">
        <v>14</v>
      </c>
      <c r="F153">
        <v>0</v>
      </c>
      <c r="G153">
        <v>0</v>
      </c>
      <c r="H153">
        <v>14</v>
      </c>
      <c r="I153">
        <v>14</v>
      </c>
      <c r="J153">
        <v>0</v>
      </c>
      <c r="K153">
        <v>0</v>
      </c>
      <c r="L153">
        <v>13</v>
      </c>
      <c r="M153">
        <v>13</v>
      </c>
      <c r="N153">
        <v>0</v>
      </c>
      <c r="O153">
        <v>0</v>
      </c>
      <c r="P153">
        <v>0</v>
      </c>
      <c r="Q153">
        <v>1</v>
      </c>
      <c r="R153">
        <v>0</v>
      </c>
    </row>
    <row r="154" spans="1:18" x14ac:dyDescent="0.2">
      <c r="A154" t="s">
        <v>10478</v>
      </c>
      <c r="B154" t="s">
        <v>91</v>
      </c>
      <c r="C154" t="s">
        <v>106</v>
      </c>
      <c r="D154">
        <v>8</v>
      </c>
      <c r="E154">
        <v>6</v>
      </c>
      <c r="F154">
        <v>1</v>
      </c>
      <c r="G154">
        <v>1</v>
      </c>
      <c r="H154">
        <v>6</v>
      </c>
      <c r="I154">
        <v>5</v>
      </c>
      <c r="J154">
        <v>1</v>
      </c>
      <c r="K154">
        <v>0</v>
      </c>
      <c r="L154">
        <v>5</v>
      </c>
      <c r="M154">
        <v>4</v>
      </c>
      <c r="N154">
        <v>1</v>
      </c>
      <c r="O154">
        <v>0</v>
      </c>
      <c r="P154">
        <v>2</v>
      </c>
      <c r="Q154">
        <v>3</v>
      </c>
      <c r="R154">
        <v>0</v>
      </c>
    </row>
    <row r="155" spans="1:18" x14ac:dyDescent="0.2">
      <c r="A155" t="s">
        <v>10479</v>
      </c>
      <c r="B155" t="s">
        <v>89</v>
      </c>
      <c r="C155" t="s">
        <v>106</v>
      </c>
      <c r="D155">
        <v>91</v>
      </c>
      <c r="E155">
        <v>89</v>
      </c>
      <c r="F155">
        <v>1</v>
      </c>
      <c r="G155">
        <v>1</v>
      </c>
      <c r="H155">
        <v>84</v>
      </c>
      <c r="I155">
        <v>82</v>
      </c>
      <c r="J155">
        <v>1</v>
      </c>
      <c r="K155">
        <v>1</v>
      </c>
      <c r="L155">
        <v>74</v>
      </c>
      <c r="M155">
        <v>72</v>
      </c>
      <c r="N155">
        <v>1</v>
      </c>
      <c r="O155">
        <v>1</v>
      </c>
      <c r="P155">
        <v>7</v>
      </c>
      <c r="Q155">
        <v>17</v>
      </c>
      <c r="R155">
        <v>0</v>
      </c>
    </row>
    <row r="156" spans="1:18" x14ac:dyDescent="0.2">
      <c r="A156" t="s">
        <v>10480</v>
      </c>
      <c r="B156" t="s">
        <v>88</v>
      </c>
      <c r="C156" t="s">
        <v>106</v>
      </c>
      <c r="D156">
        <v>2406</v>
      </c>
      <c r="E156">
        <v>2335</v>
      </c>
      <c r="F156">
        <v>68</v>
      </c>
      <c r="G156">
        <v>3</v>
      </c>
      <c r="H156">
        <v>2385</v>
      </c>
      <c r="I156">
        <v>2317</v>
      </c>
      <c r="J156">
        <v>65</v>
      </c>
      <c r="K156">
        <v>3</v>
      </c>
      <c r="L156">
        <v>2197</v>
      </c>
      <c r="M156">
        <v>2140</v>
      </c>
      <c r="N156">
        <v>55</v>
      </c>
      <c r="O156">
        <v>2</v>
      </c>
      <c r="P156">
        <v>21</v>
      </c>
      <c r="Q156">
        <v>209</v>
      </c>
      <c r="R156">
        <v>0</v>
      </c>
    </row>
    <row r="157" spans="1:18" x14ac:dyDescent="0.2">
      <c r="A157" t="s">
        <v>10481</v>
      </c>
      <c r="B157" t="s">
        <v>89</v>
      </c>
      <c r="C157" t="s">
        <v>107</v>
      </c>
      <c r="D157">
        <v>1</v>
      </c>
      <c r="E157">
        <v>1</v>
      </c>
      <c r="F157">
        <v>0</v>
      </c>
      <c r="G157">
        <v>0</v>
      </c>
      <c r="H157">
        <v>1</v>
      </c>
      <c r="I157">
        <v>1</v>
      </c>
      <c r="J157">
        <v>0</v>
      </c>
      <c r="K157">
        <v>0</v>
      </c>
      <c r="L157">
        <v>1</v>
      </c>
      <c r="M157">
        <v>1</v>
      </c>
      <c r="N157">
        <v>0</v>
      </c>
      <c r="O157">
        <v>0</v>
      </c>
      <c r="P157">
        <v>0</v>
      </c>
      <c r="Q157">
        <v>0</v>
      </c>
      <c r="R157">
        <v>0</v>
      </c>
    </row>
    <row r="158" spans="1:18" x14ac:dyDescent="0.2">
      <c r="A158" t="s">
        <v>10482</v>
      </c>
      <c r="B158" t="s">
        <v>88</v>
      </c>
      <c r="C158" t="s">
        <v>107</v>
      </c>
      <c r="D158">
        <v>20</v>
      </c>
      <c r="E158">
        <v>19</v>
      </c>
      <c r="F158">
        <v>1</v>
      </c>
      <c r="G158">
        <v>0</v>
      </c>
      <c r="H158">
        <v>20</v>
      </c>
      <c r="I158">
        <v>19</v>
      </c>
      <c r="J158">
        <v>1</v>
      </c>
      <c r="K158">
        <v>0</v>
      </c>
      <c r="L158">
        <v>19</v>
      </c>
      <c r="M158">
        <v>18</v>
      </c>
      <c r="N158">
        <v>1</v>
      </c>
      <c r="O158">
        <v>0</v>
      </c>
      <c r="P158">
        <v>0</v>
      </c>
      <c r="Q158">
        <v>1</v>
      </c>
      <c r="R158">
        <v>0</v>
      </c>
    </row>
    <row r="159" spans="1:18" x14ac:dyDescent="0.2">
      <c r="A159" t="s">
        <v>10483</v>
      </c>
      <c r="B159" t="s">
        <v>91</v>
      </c>
      <c r="C159" t="s">
        <v>108</v>
      </c>
      <c r="D159">
        <v>1</v>
      </c>
      <c r="E159">
        <v>1</v>
      </c>
      <c r="F159">
        <v>0</v>
      </c>
      <c r="G159">
        <v>0</v>
      </c>
      <c r="H159">
        <v>0</v>
      </c>
      <c r="I159">
        <v>0</v>
      </c>
      <c r="J159">
        <v>0</v>
      </c>
      <c r="K159">
        <v>0</v>
      </c>
      <c r="L159">
        <v>0</v>
      </c>
      <c r="M159">
        <v>0</v>
      </c>
      <c r="N159">
        <v>0</v>
      </c>
      <c r="O159">
        <v>0</v>
      </c>
      <c r="P159">
        <v>1</v>
      </c>
      <c r="Q159">
        <v>1</v>
      </c>
      <c r="R159">
        <v>0</v>
      </c>
    </row>
    <row r="160" spans="1:18" x14ac:dyDescent="0.2">
      <c r="A160" t="s">
        <v>10484</v>
      </c>
      <c r="B160" t="s">
        <v>89</v>
      </c>
      <c r="C160" t="s">
        <v>108</v>
      </c>
      <c r="D160">
        <v>4</v>
      </c>
      <c r="E160">
        <v>4</v>
      </c>
      <c r="F160">
        <v>0</v>
      </c>
      <c r="G160">
        <v>0</v>
      </c>
      <c r="H160">
        <v>4</v>
      </c>
      <c r="I160">
        <v>4</v>
      </c>
      <c r="J160">
        <v>0</v>
      </c>
      <c r="K160">
        <v>0</v>
      </c>
      <c r="L160">
        <v>4</v>
      </c>
      <c r="M160">
        <v>4</v>
      </c>
      <c r="N160">
        <v>0</v>
      </c>
      <c r="O160">
        <v>0</v>
      </c>
      <c r="P160">
        <v>0</v>
      </c>
      <c r="Q160">
        <v>0</v>
      </c>
      <c r="R160">
        <v>0</v>
      </c>
    </row>
    <row r="161" spans="1:18" x14ac:dyDescent="0.2">
      <c r="A161" t="s">
        <v>10485</v>
      </c>
      <c r="B161" t="s">
        <v>88</v>
      </c>
      <c r="C161" t="s">
        <v>108</v>
      </c>
      <c r="D161">
        <v>33</v>
      </c>
      <c r="E161">
        <v>32</v>
      </c>
      <c r="F161">
        <v>1</v>
      </c>
      <c r="G161">
        <v>0</v>
      </c>
      <c r="H161">
        <v>32</v>
      </c>
      <c r="I161">
        <v>31</v>
      </c>
      <c r="J161">
        <v>1</v>
      </c>
      <c r="K161">
        <v>0</v>
      </c>
      <c r="L161">
        <v>27</v>
      </c>
      <c r="M161">
        <v>27</v>
      </c>
      <c r="N161">
        <v>0</v>
      </c>
      <c r="O161">
        <v>0</v>
      </c>
      <c r="P161">
        <v>1</v>
      </c>
      <c r="Q161">
        <v>6</v>
      </c>
      <c r="R161">
        <v>0</v>
      </c>
    </row>
    <row r="162" spans="1:18" x14ac:dyDescent="0.2">
      <c r="A162" t="s">
        <v>10486</v>
      </c>
      <c r="B162" t="s">
        <v>88</v>
      </c>
      <c r="C162" t="s">
        <v>109</v>
      </c>
      <c r="D162">
        <v>9</v>
      </c>
      <c r="E162">
        <v>9</v>
      </c>
      <c r="F162">
        <v>0</v>
      </c>
      <c r="G162">
        <v>0</v>
      </c>
      <c r="H162">
        <v>9</v>
      </c>
      <c r="I162">
        <v>9</v>
      </c>
      <c r="J162">
        <v>0</v>
      </c>
      <c r="K162">
        <v>0</v>
      </c>
      <c r="L162">
        <v>9</v>
      </c>
      <c r="M162">
        <v>9</v>
      </c>
      <c r="N162">
        <v>0</v>
      </c>
      <c r="O162">
        <v>0</v>
      </c>
      <c r="P162">
        <v>0</v>
      </c>
      <c r="Q162">
        <v>0</v>
      </c>
      <c r="R162">
        <v>0</v>
      </c>
    </row>
    <row r="163" spans="1:18" x14ac:dyDescent="0.2">
      <c r="A163" t="s">
        <v>10487</v>
      </c>
      <c r="B163" t="s">
        <v>89</v>
      </c>
      <c r="C163" t="s">
        <v>110</v>
      </c>
      <c r="D163">
        <v>1</v>
      </c>
      <c r="E163">
        <v>1</v>
      </c>
      <c r="F163">
        <v>0</v>
      </c>
      <c r="G163">
        <v>0</v>
      </c>
      <c r="H163">
        <v>1</v>
      </c>
      <c r="I163">
        <v>1</v>
      </c>
      <c r="J163">
        <v>0</v>
      </c>
      <c r="K163">
        <v>0</v>
      </c>
      <c r="L163">
        <v>1</v>
      </c>
      <c r="M163">
        <v>1</v>
      </c>
      <c r="N163">
        <v>0</v>
      </c>
      <c r="O163">
        <v>0</v>
      </c>
      <c r="P163">
        <v>0</v>
      </c>
      <c r="Q163">
        <v>0</v>
      </c>
      <c r="R163">
        <v>0</v>
      </c>
    </row>
    <row r="164" spans="1:18" x14ac:dyDescent="0.2">
      <c r="A164" t="s">
        <v>10488</v>
      </c>
      <c r="B164" t="s">
        <v>88</v>
      </c>
      <c r="C164" t="s">
        <v>110</v>
      </c>
      <c r="D164">
        <v>6</v>
      </c>
      <c r="E164">
        <v>6</v>
      </c>
      <c r="F164">
        <v>0</v>
      </c>
      <c r="G164">
        <v>0</v>
      </c>
      <c r="H164">
        <v>6</v>
      </c>
      <c r="I164">
        <v>6</v>
      </c>
      <c r="J164">
        <v>0</v>
      </c>
      <c r="K164">
        <v>0</v>
      </c>
      <c r="L164">
        <v>6</v>
      </c>
      <c r="M164">
        <v>6</v>
      </c>
      <c r="N164">
        <v>0</v>
      </c>
      <c r="O164">
        <v>0</v>
      </c>
      <c r="P164">
        <v>0</v>
      </c>
      <c r="Q164">
        <v>0</v>
      </c>
      <c r="R164">
        <v>0</v>
      </c>
    </row>
    <row r="165" spans="1:18" x14ac:dyDescent="0.2">
      <c r="A165" t="s">
        <v>10489</v>
      </c>
      <c r="B165" t="s">
        <v>89</v>
      </c>
      <c r="C165" t="s">
        <v>111</v>
      </c>
      <c r="D165">
        <v>1</v>
      </c>
      <c r="E165">
        <v>1</v>
      </c>
      <c r="F165">
        <v>0</v>
      </c>
      <c r="G165">
        <v>0</v>
      </c>
      <c r="H165">
        <v>1</v>
      </c>
      <c r="I165">
        <v>1</v>
      </c>
      <c r="J165">
        <v>0</v>
      </c>
      <c r="K165">
        <v>0</v>
      </c>
      <c r="L165">
        <v>1</v>
      </c>
      <c r="M165">
        <v>1</v>
      </c>
      <c r="N165">
        <v>0</v>
      </c>
      <c r="O165">
        <v>0</v>
      </c>
      <c r="P165">
        <v>0</v>
      </c>
      <c r="Q165">
        <v>0</v>
      </c>
      <c r="R165">
        <v>0</v>
      </c>
    </row>
    <row r="166" spans="1:18" x14ac:dyDescent="0.2">
      <c r="A166" t="s">
        <v>10490</v>
      </c>
      <c r="B166" t="s">
        <v>88</v>
      </c>
      <c r="C166" t="s">
        <v>111</v>
      </c>
      <c r="D166">
        <v>8</v>
      </c>
      <c r="E166">
        <v>8</v>
      </c>
      <c r="F166">
        <v>0</v>
      </c>
      <c r="G166">
        <v>0</v>
      </c>
      <c r="H166">
        <v>8</v>
      </c>
      <c r="I166">
        <v>8</v>
      </c>
      <c r="J166">
        <v>0</v>
      </c>
      <c r="K166">
        <v>0</v>
      </c>
      <c r="L166">
        <v>6</v>
      </c>
      <c r="M166">
        <v>6</v>
      </c>
      <c r="N166">
        <v>0</v>
      </c>
      <c r="O166">
        <v>0</v>
      </c>
      <c r="P166">
        <v>0</v>
      </c>
      <c r="Q166">
        <v>2</v>
      </c>
      <c r="R166">
        <v>0</v>
      </c>
    </row>
    <row r="167" spans="1:18" x14ac:dyDescent="0.2">
      <c r="A167" t="s">
        <v>10491</v>
      </c>
      <c r="B167" t="s">
        <v>88</v>
      </c>
      <c r="C167" t="s">
        <v>112</v>
      </c>
      <c r="D167">
        <v>38</v>
      </c>
      <c r="E167">
        <v>38</v>
      </c>
      <c r="F167">
        <v>0</v>
      </c>
      <c r="G167">
        <v>0</v>
      </c>
      <c r="H167">
        <v>38</v>
      </c>
      <c r="I167">
        <v>38</v>
      </c>
      <c r="J167">
        <v>0</v>
      </c>
      <c r="K167">
        <v>0</v>
      </c>
      <c r="L167">
        <v>36</v>
      </c>
      <c r="M167">
        <v>36</v>
      </c>
      <c r="N167">
        <v>0</v>
      </c>
      <c r="O167">
        <v>0</v>
      </c>
      <c r="P167">
        <v>0</v>
      </c>
      <c r="Q167">
        <v>2</v>
      </c>
      <c r="R167">
        <v>0</v>
      </c>
    </row>
    <row r="168" spans="1:18" x14ac:dyDescent="0.2">
      <c r="A168" t="s">
        <v>10492</v>
      </c>
      <c r="B168" t="s">
        <v>91</v>
      </c>
      <c r="C168" t="s">
        <v>113</v>
      </c>
      <c r="D168">
        <v>1</v>
      </c>
      <c r="E168">
        <v>1</v>
      </c>
      <c r="F168">
        <v>0</v>
      </c>
      <c r="G168">
        <v>0</v>
      </c>
      <c r="H168">
        <v>1</v>
      </c>
      <c r="I168">
        <v>1</v>
      </c>
      <c r="J168">
        <v>0</v>
      </c>
      <c r="K168">
        <v>0</v>
      </c>
      <c r="L168">
        <v>1</v>
      </c>
      <c r="M168">
        <v>1</v>
      </c>
      <c r="N168">
        <v>0</v>
      </c>
      <c r="O168">
        <v>0</v>
      </c>
      <c r="P168">
        <v>0</v>
      </c>
      <c r="Q168">
        <v>0</v>
      </c>
      <c r="R168">
        <v>0</v>
      </c>
    </row>
    <row r="169" spans="1:18" x14ac:dyDescent="0.2">
      <c r="A169" t="s">
        <v>10493</v>
      </c>
      <c r="B169" t="s">
        <v>89</v>
      </c>
      <c r="C169" t="s">
        <v>113</v>
      </c>
      <c r="D169">
        <v>3</v>
      </c>
      <c r="E169">
        <v>3</v>
      </c>
      <c r="F169">
        <v>0</v>
      </c>
      <c r="G169">
        <v>0</v>
      </c>
      <c r="H169">
        <v>3</v>
      </c>
      <c r="I169">
        <v>3</v>
      </c>
      <c r="J169">
        <v>0</v>
      </c>
      <c r="K169">
        <v>0</v>
      </c>
      <c r="L169">
        <v>3</v>
      </c>
      <c r="M169">
        <v>3</v>
      </c>
      <c r="N169">
        <v>0</v>
      </c>
      <c r="O169">
        <v>0</v>
      </c>
      <c r="P169">
        <v>0</v>
      </c>
      <c r="Q169">
        <v>0</v>
      </c>
      <c r="R169">
        <v>0</v>
      </c>
    </row>
    <row r="170" spans="1:18" x14ac:dyDescent="0.2">
      <c r="A170" t="s">
        <v>10494</v>
      </c>
      <c r="B170" t="s">
        <v>88</v>
      </c>
      <c r="C170" t="s">
        <v>113</v>
      </c>
      <c r="D170">
        <v>46</v>
      </c>
      <c r="E170">
        <v>44</v>
      </c>
      <c r="F170">
        <v>2</v>
      </c>
      <c r="G170">
        <v>0</v>
      </c>
      <c r="H170">
        <v>46</v>
      </c>
      <c r="I170">
        <v>44</v>
      </c>
      <c r="J170">
        <v>2</v>
      </c>
      <c r="K170">
        <v>0</v>
      </c>
      <c r="L170">
        <v>43</v>
      </c>
      <c r="M170">
        <v>41</v>
      </c>
      <c r="N170">
        <v>2</v>
      </c>
      <c r="O170">
        <v>0</v>
      </c>
      <c r="P170">
        <v>0</v>
      </c>
      <c r="Q170">
        <v>3</v>
      </c>
      <c r="R170">
        <v>0</v>
      </c>
    </row>
    <row r="171" spans="1:18" x14ac:dyDescent="0.2">
      <c r="A171" t="s">
        <v>10495</v>
      </c>
      <c r="B171" t="s">
        <v>88</v>
      </c>
      <c r="C171" t="s">
        <v>114</v>
      </c>
      <c r="D171">
        <v>6</v>
      </c>
      <c r="E171">
        <v>6</v>
      </c>
      <c r="F171">
        <v>0</v>
      </c>
      <c r="G171">
        <v>0</v>
      </c>
      <c r="H171">
        <v>6</v>
      </c>
      <c r="I171">
        <v>6</v>
      </c>
      <c r="J171">
        <v>0</v>
      </c>
      <c r="K171">
        <v>0</v>
      </c>
      <c r="L171">
        <v>6</v>
      </c>
      <c r="M171">
        <v>6</v>
      </c>
      <c r="N171">
        <v>0</v>
      </c>
      <c r="O171">
        <v>0</v>
      </c>
      <c r="P171">
        <v>0</v>
      </c>
      <c r="Q171">
        <v>0</v>
      </c>
      <c r="R171">
        <v>0</v>
      </c>
    </row>
    <row r="172" spans="1:18" x14ac:dyDescent="0.2">
      <c r="A172" t="s">
        <v>10496</v>
      </c>
      <c r="B172" t="s">
        <v>88</v>
      </c>
      <c r="C172" t="s">
        <v>115</v>
      </c>
      <c r="D172">
        <v>1</v>
      </c>
      <c r="E172">
        <v>1</v>
      </c>
      <c r="F172">
        <v>0</v>
      </c>
      <c r="G172">
        <v>0</v>
      </c>
      <c r="H172">
        <v>1</v>
      </c>
      <c r="I172">
        <v>1</v>
      </c>
      <c r="J172">
        <v>0</v>
      </c>
      <c r="K172">
        <v>0</v>
      </c>
      <c r="L172">
        <v>1</v>
      </c>
      <c r="M172">
        <v>1</v>
      </c>
      <c r="N172">
        <v>0</v>
      </c>
      <c r="O172">
        <v>0</v>
      </c>
      <c r="P172">
        <v>0</v>
      </c>
      <c r="Q172">
        <v>0</v>
      </c>
      <c r="R172">
        <v>0</v>
      </c>
    </row>
    <row r="173" spans="1:18" x14ac:dyDescent="0.2">
      <c r="A173" t="s">
        <v>10497</v>
      </c>
      <c r="B173" t="s">
        <v>88</v>
      </c>
      <c r="C173" t="s">
        <v>116</v>
      </c>
      <c r="D173">
        <v>12</v>
      </c>
      <c r="E173">
        <v>12</v>
      </c>
      <c r="F173">
        <v>0</v>
      </c>
      <c r="G173">
        <v>0</v>
      </c>
      <c r="H173">
        <v>12</v>
      </c>
      <c r="I173">
        <v>12</v>
      </c>
      <c r="J173">
        <v>0</v>
      </c>
      <c r="K173">
        <v>0</v>
      </c>
      <c r="L173">
        <v>12</v>
      </c>
      <c r="M173">
        <v>12</v>
      </c>
      <c r="N173">
        <v>0</v>
      </c>
      <c r="O173">
        <v>0</v>
      </c>
      <c r="P173">
        <v>0</v>
      </c>
      <c r="Q173">
        <v>0</v>
      </c>
      <c r="R173">
        <v>0</v>
      </c>
    </row>
    <row r="174" spans="1:18" x14ac:dyDescent="0.2">
      <c r="A174" t="s">
        <v>10498</v>
      </c>
      <c r="B174" t="s">
        <v>89</v>
      </c>
      <c r="C174" t="s">
        <v>117</v>
      </c>
      <c r="D174">
        <v>1</v>
      </c>
      <c r="E174">
        <v>1</v>
      </c>
      <c r="F174">
        <v>0</v>
      </c>
      <c r="G174">
        <v>0</v>
      </c>
      <c r="H174">
        <v>1</v>
      </c>
      <c r="I174">
        <v>1</v>
      </c>
      <c r="J174">
        <v>0</v>
      </c>
      <c r="K174">
        <v>0</v>
      </c>
      <c r="L174">
        <v>1</v>
      </c>
      <c r="M174">
        <v>1</v>
      </c>
      <c r="N174">
        <v>0</v>
      </c>
      <c r="O174">
        <v>0</v>
      </c>
      <c r="P174">
        <v>0</v>
      </c>
      <c r="Q174">
        <v>0</v>
      </c>
      <c r="R174">
        <v>0</v>
      </c>
    </row>
    <row r="175" spans="1:18" x14ac:dyDescent="0.2">
      <c r="A175" t="s">
        <v>10499</v>
      </c>
      <c r="B175" t="s">
        <v>88</v>
      </c>
      <c r="C175" t="s">
        <v>117</v>
      </c>
      <c r="D175">
        <v>5</v>
      </c>
      <c r="E175">
        <v>5</v>
      </c>
      <c r="F175">
        <v>0</v>
      </c>
      <c r="G175">
        <v>0</v>
      </c>
      <c r="H175">
        <v>5</v>
      </c>
      <c r="I175">
        <v>5</v>
      </c>
      <c r="J175">
        <v>0</v>
      </c>
      <c r="K175">
        <v>0</v>
      </c>
      <c r="L175">
        <v>4</v>
      </c>
      <c r="M175">
        <v>4</v>
      </c>
      <c r="N175">
        <v>0</v>
      </c>
      <c r="O175">
        <v>0</v>
      </c>
      <c r="P175">
        <v>0</v>
      </c>
      <c r="Q175">
        <v>1</v>
      </c>
      <c r="R175">
        <v>0</v>
      </c>
    </row>
    <row r="176" spans="1:18" x14ac:dyDescent="0.2">
      <c r="A176" t="s">
        <v>10500</v>
      </c>
      <c r="B176" t="s">
        <v>89</v>
      </c>
      <c r="C176" t="s">
        <v>118</v>
      </c>
      <c r="D176">
        <v>2</v>
      </c>
      <c r="E176">
        <v>2</v>
      </c>
      <c r="F176">
        <v>0</v>
      </c>
      <c r="G176">
        <v>0</v>
      </c>
      <c r="H176">
        <v>2</v>
      </c>
      <c r="I176">
        <v>2</v>
      </c>
      <c r="J176">
        <v>0</v>
      </c>
      <c r="K176">
        <v>0</v>
      </c>
      <c r="L176">
        <v>1</v>
      </c>
      <c r="M176">
        <v>1</v>
      </c>
      <c r="N176">
        <v>0</v>
      </c>
      <c r="O176">
        <v>0</v>
      </c>
      <c r="P176">
        <v>0</v>
      </c>
      <c r="Q176">
        <v>1</v>
      </c>
      <c r="R176">
        <v>0</v>
      </c>
    </row>
    <row r="177" spans="1:18" x14ac:dyDescent="0.2">
      <c r="A177" t="s">
        <v>10501</v>
      </c>
      <c r="B177" t="s">
        <v>88</v>
      </c>
      <c r="C177" t="s">
        <v>118</v>
      </c>
      <c r="D177">
        <v>5</v>
      </c>
      <c r="E177">
        <v>5</v>
      </c>
      <c r="F177">
        <v>0</v>
      </c>
      <c r="G177">
        <v>0</v>
      </c>
      <c r="H177">
        <v>5</v>
      </c>
      <c r="I177">
        <v>5</v>
      </c>
      <c r="J177">
        <v>0</v>
      </c>
      <c r="K177">
        <v>0</v>
      </c>
      <c r="L177">
        <v>5</v>
      </c>
      <c r="M177">
        <v>5</v>
      </c>
      <c r="N177">
        <v>0</v>
      </c>
      <c r="O177">
        <v>0</v>
      </c>
      <c r="P177">
        <v>0</v>
      </c>
      <c r="Q177">
        <v>0</v>
      </c>
      <c r="R177">
        <v>0</v>
      </c>
    </row>
    <row r="178" spans="1:18" x14ac:dyDescent="0.2">
      <c r="A178" t="s">
        <v>10502</v>
      </c>
      <c r="B178" t="s">
        <v>89</v>
      </c>
      <c r="C178" t="s">
        <v>119</v>
      </c>
      <c r="D178">
        <v>1</v>
      </c>
      <c r="E178">
        <v>1</v>
      </c>
      <c r="F178">
        <v>0</v>
      </c>
      <c r="G178">
        <v>0</v>
      </c>
      <c r="H178">
        <v>1</v>
      </c>
      <c r="I178">
        <v>1</v>
      </c>
      <c r="J178">
        <v>0</v>
      </c>
      <c r="K178">
        <v>0</v>
      </c>
      <c r="L178">
        <v>1</v>
      </c>
      <c r="M178">
        <v>1</v>
      </c>
      <c r="N178">
        <v>0</v>
      </c>
      <c r="O178">
        <v>0</v>
      </c>
      <c r="P178">
        <v>0</v>
      </c>
      <c r="Q178">
        <v>0</v>
      </c>
      <c r="R178">
        <v>0</v>
      </c>
    </row>
    <row r="179" spans="1:18" x14ac:dyDescent="0.2">
      <c r="A179" t="s">
        <v>10503</v>
      </c>
      <c r="B179" t="s">
        <v>88</v>
      </c>
      <c r="C179" t="s">
        <v>119</v>
      </c>
      <c r="D179">
        <v>12</v>
      </c>
      <c r="E179">
        <v>12</v>
      </c>
      <c r="F179">
        <v>0</v>
      </c>
      <c r="G179">
        <v>0</v>
      </c>
      <c r="H179">
        <v>12</v>
      </c>
      <c r="I179">
        <v>12</v>
      </c>
      <c r="J179">
        <v>0</v>
      </c>
      <c r="K179">
        <v>0</v>
      </c>
      <c r="L179">
        <v>12</v>
      </c>
      <c r="M179">
        <v>12</v>
      </c>
      <c r="N179">
        <v>0</v>
      </c>
      <c r="O179">
        <v>0</v>
      </c>
      <c r="P179">
        <v>0</v>
      </c>
      <c r="Q179">
        <v>0</v>
      </c>
      <c r="R179">
        <v>0</v>
      </c>
    </row>
    <row r="180" spans="1:18" x14ac:dyDescent="0.2">
      <c r="A180" t="s">
        <v>10504</v>
      </c>
      <c r="B180" t="s">
        <v>88</v>
      </c>
      <c r="C180" t="s">
        <v>120</v>
      </c>
      <c r="D180">
        <v>23</v>
      </c>
      <c r="E180">
        <v>22</v>
      </c>
      <c r="F180">
        <v>1</v>
      </c>
      <c r="G180">
        <v>0</v>
      </c>
      <c r="H180">
        <v>22</v>
      </c>
      <c r="I180">
        <v>22</v>
      </c>
      <c r="J180">
        <v>0</v>
      </c>
      <c r="K180">
        <v>0</v>
      </c>
      <c r="L180">
        <v>20</v>
      </c>
      <c r="M180">
        <v>20</v>
      </c>
      <c r="N180">
        <v>0</v>
      </c>
      <c r="O180">
        <v>0</v>
      </c>
      <c r="P180">
        <v>1</v>
      </c>
      <c r="Q180">
        <v>3</v>
      </c>
      <c r="R180">
        <v>0</v>
      </c>
    </row>
    <row r="181" spans="1:18" x14ac:dyDescent="0.2">
      <c r="A181" t="s">
        <v>10505</v>
      </c>
      <c r="B181" t="s">
        <v>89</v>
      </c>
      <c r="C181" t="s">
        <v>121</v>
      </c>
      <c r="D181">
        <v>2</v>
      </c>
      <c r="E181">
        <v>2</v>
      </c>
      <c r="F181">
        <v>0</v>
      </c>
      <c r="G181">
        <v>0</v>
      </c>
      <c r="H181">
        <v>1</v>
      </c>
      <c r="I181">
        <v>1</v>
      </c>
      <c r="J181">
        <v>0</v>
      </c>
      <c r="K181">
        <v>0</v>
      </c>
      <c r="L181">
        <v>1</v>
      </c>
      <c r="M181">
        <v>1</v>
      </c>
      <c r="N181">
        <v>0</v>
      </c>
      <c r="O181">
        <v>0</v>
      </c>
      <c r="P181">
        <v>1</v>
      </c>
      <c r="Q181">
        <v>1</v>
      </c>
      <c r="R181">
        <v>0</v>
      </c>
    </row>
    <row r="182" spans="1:18" x14ac:dyDescent="0.2">
      <c r="A182" t="s">
        <v>10506</v>
      </c>
      <c r="B182" t="s">
        <v>88</v>
      </c>
      <c r="C182" t="s">
        <v>121</v>
      </c>
      <c r="D182">
        <v>5</v>
      </c>
      <c r="E182">
        <v>5</v>
      </c>
      <c r="F182">
        <v>0</v>
      </c>
      <c r="G182">
        <v>0</v>
      </c>
      <c r="H182">
        <v>5</v>
      </c>
      <c r="I182">
        <v>5</v>
      </c>
      <c r="J182">
        <v>0</v>
      </c>
      <c r="K182">
        <v>0</v>
      </c>
      <c r="L182">
        <v>5</v>
      </c>
      <c r="M182">
        <v>5</v>
      </c>
      <c r="N182">
        <v>0</v>
      </c>
      <c r="O182">
        <v>0</v>
      </c>
      <c r="P182">
        <v>0</v>
      </c>
      <c r="Q182">
        <v>0</v>
      </c>
      <c r="R182">
        <v>0</v>
      </c>
    </row>
    <row r="183" spans="1:18" x14ac:dyDescent="0.2">
      <c r="A183" t="s">
        <v>10507</v>
      </c>
      <c r="B183" t="s">
        <v>89</v>
      </c>
      <c r="C183" t="s">
        <v>122</v>
      </c>
      <c r="D183">
        <v>3</v>
      </c>
      <c r="E183">
        <v>2</v>
      </c>
      <c r="F183">
        <v>0</v>
      </c>
      <c r="G183">
        <v>1</v>
      </c>
      <c r="H183">
        <v>3</v>
      </c>
      <c r="I183">
        <v>2</v>
      </c>
      <c r="J183">
        <v>0</v>
      </c>
      <c r="K183">
        <v>1</v>
      </c>
      <c r="L183">
        <v>3</v>
      </c>
      <c r="M183">
        <v>2</v>
      </c>
      <c r="N183">
        <v>0</v>
      </c>
      <c r="O183">
        <v>1</v>
      </c>
      <c r="P183">
        <v>0</v>
      </c>
      <c r="Q183">
        <v>0</v>
      </c>
      <c r="R183">
        <v>0</v>
      </c>
    </row>
    <row r="184" spans="1:18" x14ac:dyDescent="0.2">
      <c r="A184" t="s">
        <v>10508</v>
      </c>
      <c r="B184" t="s">
        <v>88</v>
      </c>
      <c r="C184" t="s">
        <v>122</v>
      </c>
      <c r="D184">
        <v>18</v>
      </c>
      <c r="E184">
        <v>17</v>
      </c>
      <c r="F184">
        <v>1</v>
      </c>
      <c r="G184">
        <v>0</v>
      </c>
      <c r="H184">
        <v>18</v>
      </c>
      <c r="I184">
        <v>17</v>
      </c>
      <c r="J184">
        <v>1</v>
      </c>
      <c r="K184">
        <v>0</v>
      </c>
      <c r="L184">
        <v>17</v>
      </c>
      <c r="M184">
        <v>16</v>
      </c>
      <c r="N184">
        <v>1</v>
      </c>
      <c r="O184">
        <v>0</v>
      </c>
      <c r="P184">
        <v>0</v>
      </c>
      <c r="Q184">
        <v>1</v>
      </c>
      <c r="R184">
        <v>0</v>
      </c>
    </row>
    <row r="185" spans="1:18" x14ac:dyDescent="0.2">
      <c r="A185" t="s">
        <v>10509</v>
      </c>
      <c r="B185" t="s">
        <v>89</v>
      </c>
      <c r="C185" t="s">
        <v>123</v>
      </c>
      <c r="D185">
        <v>1</v>
      </c>
      <c r="E185">
        <v>1</v>
      </c>
      <c r="F185">
        <v>0</v>
      </c>
      <c r="G185">
        <v>0</v>
      </c>
      <c r="H185">
        <v>1</v>
      </c>
      <c r="I185">
        <v>1</v>
      </c>
      <c r="J185">
        <v>0</v>
      </c>
      <c r="K185">
        <v>0</v>
      </c>
      <c r="L185">
        <v>1</v>
      </c>
      <c r="M185">
        <v>1</v>
      </c>
      <c r="N185">
        <v>0</v>
      </c>
      <c r="O185">
        <v>0</v>
      </c>
      <c r="P185">
        <v>0</v>
      </c>
      <c r="Q185">
        <v>0</v>
      </c>
      <c r="R185">
        <v>0</v>
      </c>
    </row>
    <row r="186" spans="1:18" x14ac:dyDescent="0.2">
      <c r="A186" t="s">
        <v>10510</v>
      </c>
      <c r="B186" t="s">
        <v>88</v>
      </c>
      <c r="C186" t="s">
        <v>123</v>
      </c>
      <c r="D186">
        <v>45</v>
      </c>
      <c r="E186">
        <v>42</v>
      </c>
      <c r="F186">
        <v>3</v>
      </c>
      <c r="G186">
        <v>0</v>
      </c>
      <c r="H186">
        <v>45</v>
      </c>
      <c r="I186">
        <v>42</v>
      </c>
      <c r="J186">
        <v>3</v>
      </c>
      <c r="K186">
        <v>0</v>
      </c>
      <c r="L186">
        <v>42</v>
      </c>
      <c r="M186">
        <v>39</v>
      </c>
      <c r="N186">
        <v>3</v>
      </c>
      <c r="O186">
        <v>0</v>
      </c>
      <c r="P186">
        <v>0</v>
      </c>
      <c r="Q186">
        <v>3</v>
      </c>
      <c r="R186">
        <v>0</v>
      </c>
    </row>
    <row r="187" spans="1:18" x14ac:dyDescent="0.2">
      <c r="A187" t="s">
        <v>10511</v>
      </c>
      <c r="B187" t="s">
        <v>89</v>
      </c>
      <c r="C187" t="s">
        <v>124</v>
      </c>
      <c r="D187">
        <v>2</v>
      </c>
      <c r="E187">
        <v>2</v>
      </c>
      <c r="F187">
        <v>0</v>
      </c>
      <c r="G187">
        <v>0</v>
      </c>
      <c r="H187">
        <v>2</v>
      </c>
      <c r="I187">
        <v>2</v>
      </c>
      <c r="J187">
        <v>0</v>
      </c>
      <c r="K187">
        <v>0</v>
      </c>
      <c r="L187">
        <v>2</v>
      </c>
      <c r="M187">
        <v>2</v>
      </c>
      <c r="N187">
        <v>0</v>
      </c>
      <c r="O187">
        <v>0</v>
      </c>
      <c r="P187">
        <v>0</v>
      </c>
      <c r="Q187">
        <v>0</v>
      </c>
      <c r="R187">
        <v>0</v>
      </c>
    </row>
    <row r="188" spans="1:18" x14ac:dyDescent="0.2">
      <c r="A188" t="s">
        <v>10512</v>
      </c>
      <c r="B188" t="s">
        <v>88</v>
      </c>
      <c r="C188" t="s">
        <v>124</v>
      </c>
      <c r="D188">
        <v>43</v>
      </c>
      <c r="E188">
        <v>43</v>
      </c>
      <c r="F188">
        <v>0</v>
      </c>
      <c r="G188">
        <v>0</v>
      </c>
      <c r="H188">
        <v>43</v>
      </c>
      <c r="I188">
        <v>43</v>
      </c>
      <c r="J188">
        <v>0</v>
      </c>
      <c r="K188">
        <v>0</v>
      </c>
      <c r="L188">
        <v>40</v>
      </c>
      <c r="M188">
        <v>40</v>
      </c>
      <c r="N188">
        <v>0</v>
      </c>
      <c r="O188">
        <v>0</v>
      </c>
      <c r="P188">
        <v>0</v>
      </c>
      <c r="Q188">
        <v>3</v>
      </c>
      <c r="R188">
        <v>0</v>
      </c>
    </row>
    <row r="189" spans="1:18" x14ac:dyDescent="0.2">
      <c r="A189" t="s">
        <v>10513</v>
      </c>
      <c r="B189" t="s">
        <v>89</v>
      </c>
      <c r="C189" t="s">
        <v>125</v>
      </c>
      <c r="D189">
        <v>3</v>
      </c>
      <c r="E189">
        <v>3</v>
      </c>
      <c r="F189">
        <v>0</v>
      </c>
      <c r="G189">
        <v>0</v>
      </c>
      <c r="H189">
        <v>3</v>
      </c>
      <c r="I189">
        <v>3</v>
      </c>
      <c r="J189">
        <v>0</v>
      </c>
      <c r="K189">
        <v>0</v>
      </c>
      <c r="L189">
        <v>3</v>
      </c>
      <c r="M189">
        <v>3</v>
      </c>
      <c r="N189">
        <v>0</v>
      </c>
      <c r="O189">
        <v>0</v>
      </c>
      <c r="P189">
        <v>0</v>
      </c>
      <c r="Q189">
        <v>0</v>
      </c>
      <c r="R189">
        <v>0</v>
      </c>
    </row>
    <row r="190" spans="1:18" x14ac:dyDescent="0.2">
      <c r="A190" t="s">
        <v>10514</v>
      </c>
      <c r="B190" t="s">
        <v>88</v>
      </c>
      <c r="C190" t="s">
        <v>125</v>
      </c>
      <c r="D190">
        <v>2</v>
      </c>
      <c r="E190">
        <v>2</v>
      </c>
      <c r="F190">
        <v>0</v>
      </c>
      <c r="G190">
        <v>0</v>
      </c>
      <c r="H190">
        <v>2</v>
      </c>
      <c r="I190">
        <v>2</v>
      </c>
      <c r="J190">
        <v>0</v>
      </c>
      <c r="K190">
        <v>0</v>
      </c>
      <c r="L190">
        <v>1</v>
      </c>
      <c r="M190">
        <v>1</v>
      </c>
      <c r="N190">
        <v>0</v>
      </c>
      <c r="O190">
        <v>0</v>
      </c>
      <c r="P190">
        <v>0</v>
      </c>
      <c r="Q190">
        <v>1</v>
      </c>
      <c r="R190">
        <v>0</v>
      </c>
    </row>
    <row r="191" spans="1:18" x14ac:dyDescent="0.2">
      <c r="A191" t="s">
        <v>10515</v>
      </c>
      <c r="B191" t="s">
        <v>88</v>
      </c>
      <c r="C191" t="s">
        <v>126</v>
      </c>
      <c r="D191">
        <v>3</v>
      </c>
      <c r="E191">
        <v>3</v>
      </c>
      <c r="F191">
        <v>0</v>
      </c>
      <c r="G191">
        <v>0</v>
      </c>
      <c r="H191">
        <v>3</v>
      </c>
      <c r="I191">
        <v>3</v>
      </c>
      <c r="J191">
        <v>0</v>
      </c>
      <c r="K191">
        <v>0</v>
      </c>
      <c r="L191">
        <v>1</v>
      </c>
      <c r="M191">
        <v>1</v>
      </c>
      <c r="N191">
        <v>0</v>
      </c>
      <c r="O191">
        <v>0</v>
      </c>
      <c r="P191">
        <v>0</v>
      </c>
      <c r="Q191">
        <v>2</v>
      </c>
      <c r="R191">
        <v>0</v>
      </c>
    </row>
    <row r="192" spans="1:18" x14ac:dyDescent="0.2">
      <c r="A192" t="s">
        <v>10516</v>
      </c>
      <c r="B192" t="s">
        <v>88</v>
      </c>
      <c r="C192" t="s">
        <v>127</v>
      </c>
      <c r="D192">
        <v>15</v>
      </c>
      <c r="E192">
        <v>15</v>
      </c>
      <c r="F192">
        <v>0</v>
      </c>
      <c r="G192">
        <v>0</v>
      </c>
      <c r="H192">
        <v>15</v>
      </c>
      <c r="I192">
        <v>15</v>
      </c>
      <c r="J192">
        <v>0</v>
      </c>
      <c r="K192">
        <v>0</v>
      </c>
      <c r="L192">
        <v>14</v>
      </c>
      <c r="M192">
        <v>14</v>
      </c>
      <c r="N192">
        <v>0</v>
      </c>
      <c r="O192">
        <v>0</v>
      </c>
      <c r="P192">
        <v>0</v>
      </c>
      <c r="Q192">
        <v>1</v>
      </c>
      <c r="R192">
        <v>0</v>
      </c>
    </row>
    <row r="193" spans="1:18" x14ac:dyDescent="0.2">
      <c r="A193" t="s">
        <v>10517</v>
      </c>
      <c r="B193" t="s">
        <v>89</v>
      </c>
      <c r="C193" t="s">
        <v>128</v>
      </c>
      <c r="D193">
        <v>1</v>
      </c>
      <c r="E193">
        <v>1</v>
      </c>
      <c r="F193">
        <v>0</v>
      </c>
      <c r="G193">
        <v>0</v>
      </c>
      <c r="H193">
        <v>1</v>
      </c>
      <c r="I193">
        <v>1</v>
      </c>
      <c r="J193">
        <v>0</v>
      </c>
      <c r="K193">
        <v>0</v>
      </c>
      <c r="L193">
        <v>1</v>
      </c>
      <c r="M193">
        <v>1</v>
      </c>
      <c r="N193">
        <v>0</v>
      </c>
      <c r="O193">
        <v>0</v>
      </c>
      <c r="P193">
        <v>0</v>
      </c>
      <c r="Q193">
        <v>0</v>
      </c>
      <c r="R193">
        <v>0</v>
      </c>
    </row>
    <row r="194" spans="1:18" x14ac:dyDescent="0.2">
      <c r="A194" t="s">
        <v>10518</v>
      </c>
      <c r="B194" t="s">
        <v>88</v>
      </c>
      <c r="C194" t="s">
        <v>128</v>
      </c>
      <c r="D194">
        <v>17</v>
      </c>
      <c r="E194">
        <v>17</v>
      </c>
      <c r="F194">
        <v>0</v>
      </c>
      <c r="G194">
        <v>0</v>
      </c>
      <c r="H194">
        <v>16</v>
      </c>
      <c r="I194">
        <v>16</v>
      </c>
      <c r="J194">
        <v>0</v>
      </c>
      <c r="K194">
        <v>0</v>
      </c>
      <c r="L194">
        <v>15</v>
      </c>
      <c r="M194">
        <v>15</v>
      </c>
      <c r="N194">
        <v>0</v>
      </c>
      <c r="O194">
        <v>0</v>
      </c>
      <c r="P194">
        <v>1</v>
      </c>
      <c r="Q194">
        <v>2</v>
      </c>
      <c r="R194">
        <v>0</v>
      </c>
    </row>
    <row r="195" spans="1:18" x14ac:dyDescent="0.2">
      <c r="A195" t="s">
        <v>10519</v>
      </c>
      <c r="B195" t="s">
        <v>89</v>
      </c>
      <c r="C195" t="s">
        <v>129</v>
      </c>
      <c r="D195">
        <v>1</v>
      </c>
      <c r="E195">
        <v>1</v>
      </c>
      <c r="F195">
        <v>0</v>
      </c>
      <c r="G195">
        <v>0</v>
      </c>
      <c r="H195">
        <v>1</v>
      </c>
      <c r="I195">
        <v>1</v>
      </c>
      <c r="J195">
        <v>0</v>
      </c>
      <c r="K195">
        <v>0</v>
      </c>
      <c r="L195">
        <v>1</v>
      </c>
      <c r="M195">
        <v>1</v>
      </c>
      <c r="N195">
        <v>0</v>
      </c>
      <c r="O195">
        <v>0</v>
      </c>
      <c r="P195">
        <v>0</v>
      </c>
      <c r="Q195">
        <v>0</v>
      </c>
      <c r="R195">
        <v>0</v>
      </c>
    </row>
    <row r="196" spans="1:18" x14ac:dyDescent="0.2">
      <c r="A196" t="s">
        <v>10520</v>
      </c>
      <c r="B196" t="s">
        <v>88</v>
      </c>
      <c r="C196" t="s">
        <v>129</v>
      </c>
      <c r="D196">
        <v>12</v>
      </c>
      <c r="E196">
        <v>12</v>
      </c>
      <c r="F196">
        <v>0</v>
      </c>
      <c r="G196">
        <v>0</v>
      </c>
      <c r="H196">
        <v>12</v>
      </c>
      <c r="I196">
        <v>12</v>
      </c>
      <c r="J196">
        <v>0</v>
      </c>
      <c r="K196">
        <v>0</v>
      </c>
      <c r="L196">
        <v>11</v>
      </c>
      <c r="M196">
        <v>11</v>
      </c>
      <c r="N196">
        <v>0</v>
      </c>
      <c r="O196">
        <v>0</v>
      </c>
      <c r="P196">
        <v>0</v>
      </c>
      <c r="Q196">
        <v>1</v>
      </c>
      <c r="R196">
        <v>0</v>
      </c>
    </row>
    <row r="197" spans="1:18" x14ac:dyDescent="0.2">
      <c r="A197" t="s">
        <v>10521</v>
      </c>
      <c r="B197" t="s">
        <v>88</v>
      </c>
      <c r="C197" t="s">
        <v>130</v>
      </c>
      <c r="D197">
        <v>4</v>
      </c>
      <c r="E197">
        <v>3</v>
      </c>
      <c r="F197">
        <v>1</v>
      </c>
      <c r="G197">
        <v>0</v>
      </c>
      <c r="H197">
        <v>4</v>
      </c>
      <c r="I197">
        <v>3</v>
      </c>
      <c r="J197">
        <v>1</v>
      </c>
      <c r="K197">
        <v>0</v>
      </c>
      <c r="L197">
        <v>3</v>
      </c>
      <c r="M197">
        <v>2</v>
      </c>
      <c r="N197">
        <v>1</v>
      </c>
      <c r="O197">
        <v>0</v>
      </c>
      <c r="P197">
        <v>0</v>
      </c>
      <c r="Q197">
        <v>1</v>
      </c>
      <c r="R197">
        <v>0</v>
      </c>
    </row>
    <row r="198" spans="1:18" x14ac:dyDescent="0.2">
      <c r="A198" t="s">
        <v>10522</v>
      </c>
      <c r="B198" t="s">
        <v>88</v>
      </c>
      <c r="C198" t="s">
        <v>131</v>
      </c>
      <c r="D198">
        <v>12</v>
      </c>
      <c r="E198">
        <v>11</v>
      </c>
      <c r="F198">
        <v>1</v>
      </c>
      <c r="G198">
        <v>0</v>
      </c>
      <c r="H198">
        <v>12</v>
      </c>
      <c r="I198">
        <v>11</v>
      </c>
      <c r="J198">
        <v>1</v>
      </c>
      <c r="K198">
        <v>0</v>
      </c>
      <c r="L198">
        <v>12</v>
      </c>
      <c r="M198">
        <v>11</v>
      </c>
      <c r="N198">
        <v>1</v>
      </c>
      <c r="O198">
        <v>0</v>
      </c>
      <c r="P198">
        <v>0</v>
      </c>
      <c r="Q198">
        <v>0</v>
      </c>
      <c r="R198">
        <v>0</v>
      </c>
    </row>
    <row r="199" spans="1:18" x14ac:dyDescent="0.2">
      <c r="A199" t="s">
        <v>10523</v>
      </c>
      <c r="B199" t="s">
        <v>89</v>
      </c>
      <c r="C199" t="s">
        <v>133</v>
      </c>
      <c r="D199">
        <v>1</v>
      </c>
      <c r="E199">
        <v>1</v>
      </c>
      <c r="F199">
        <v>0</v>
      </c>
      <c r="G199">
        <v>0</v>
      </c>
      <c r="H199">
        <v>1</v>
      </c>
      <c r="I199">
        <v>1</v>
      </c>
      <c r="J199">
        <v>0</v>
      </c>
      <c r="K199">
        <v>0</v>
      </c>
      <c r="L199">
        <v>1</v>
      </c>
      <c r="M199">
        <v>1</v>
      </c>
      <c r="N199">
        <v>0</v>
      </c>
      <c r="O199">
        <v>0</v>
      </c>
      <c r="P199">
        <v>0</v>
      </c>
      <c r="Q199">
        <v>0</v>
      </c>
      <c r="R199">
        <v>0</v>
      </c>
    </row>
    <row r="200" spans="1:18" x14ac:dyDescent="0.2">
      <c r="A200" t="s">
        <v>10524</v>
      </c>
      <c r="B200" t="s">
        <v>88</v>
      </c>
      <c r="C200" t="s">
        <v>133</v>
      </c>
      <c r="D200">
        <v>15</v>
      </c>
      <c r="E200">
        <v>15</v>
      </c>
      <c r="F200">
        <v>0</v>
      </c>
      <c r="G200">
        <v>0</v>
      </c>
      <c r="H200">
        <v>15</v>
      </c>
      <c r="I200">
        <v>15</v>
      </c>
      <c r="J200">
        <v>0</v>
      </c>
      <c r="K200">
        <v>0</v>
      </c>
      <c r="L200">
        <v>15</v>
      </c>
      <c r="M200">
        <v>15</v>
      </c>
      <c r="N200">
        <v>0</v>
      </c>
      <c r="O200">
        <v>0</v>
      </c>
      <c r="P200">
        <v>0</v>
      </c>
      <c r="Q200">
        <v>0</v>
      </c>
      <c r="R200">
        <v>0</v>
      </c>
    </row>
    <row r="201" spans="1:18" x14ac:dyDescent="0.2">
      <c r="A201" t="s">
        <v>10525</v>
      </c>
      <c r="B201" t="s">
        <v>88</v>
      </c>
      <c r="C201" t="s">
        <v>134</v>
      </c>
      <c r="D201">
        <v>8</v>
      </c>
      <c r="E201">
        <v>8</v>
      </c>
      <c r="F201">
        <v>0</v>
      </c>
      <c r="G201">
        <v>0</v>
      </c>
      <c r="H201">
        <v>8</v>
      </c>
      <c r="I201">
        <v>8</v>
      </c>
      <c r="J201">
        <v>0</v>
      </c>
      <c r="K201">
        <v>0</v>
      </c>
      <c r="L201">
        <v>5</v>
      </c>
      <c r="M201">
        <v>5</v>
      </c>
      <c r="N201">
        <v>0</v>
      </c>
      <c r="O201">
        <v>0</v>
      </c>
      <c r="P201">
        <v>0</v>
      </c>
      <c r="Q201">
        <v>3</v>
      </c>
      <c r="R201">
        <v>0</v>
      </c>
    </row>
    <row r="202" spans="1:18" x14ac:dyDescent="0.2">
      <c r="A202" t="s">
        <v>10526</v>
      </c>
      <c r="B202" t="s">
        <v>89</v>
      </c>
      <c r="C202" t="s">
        <v>135</v>
      </c>
      <c r="D202">
        <v>1</v>
      </c>
      <c r="E202">
        <v>1</v>
      </c>
      <c r="F202">
        <v>0</v>
      </c>
      <c r="G202">
        <v>0</v>
      </c>
      <c r="H202">
        <v>1</v>
      </c>
      <c r="I202">
        <v>1</v>
      </c>
      <c r="J202">
        <v>0</v>
      </c>
      <c r="K202">
        <v>0</v>
      </c>
      <c r="L202">
        <v>0</v>
      </c>
      <c r="M202">
        <v>0</v>
      </c>
      <c r="N202">
        <v>0</v>
      </c>
      <c r="O202">
        <v>0</v>
      </c>
      <c r="P202">
        <v>0</v>
      </c>
      <c r="Q202">
        <v>1</v>
      </c>
      <c r="R202">
        <v>0</v>
      </c>
    </row>
    <row r="203" spans="1:18" x14ac:dyDescent="0.2">
      <c r="A203" t="s">
        <v>10527</v>
      </c>
      <c r="B203" t="s">
        <v>88</v>
      </c>
      <c r="C203" t="s">
        <v>135</v>
      </c>
      <c r="D203">
        <v>59</v>
      </c>
      <c r="E203">
        <v>58</v>
      </c>
      <c r="F203">
        <v>1</v>
      </c>
      <c r="G203">
        <v>0</v>
      </c>
      <c r="H203">
        <v>58</v>
      </c>
      <c r="I203">
        <v>57</v>
      </c>
      <c r="J203">
        <v>1</v>
      </c>
      <c r="K203">
        <v>0</v>
      </c>
      <c r="L203">
        <v>52</v>
      </c>
      <c r="M203">
        <v>51</v>
      </c>
      <c r="N203">
        <v>1</v>
      </c>
      <c r="O203">
        <v>0</v>
      </c>
      <c r="P203">
        <v>1</v>
      </c>
      <c r="Q203">
        <v>7</v>
      </c>
      <c r="R203">
        <v>0</v>
      </c>
    </row>
    <row r="204" spans="1:18" x14ac:dyDescent="0.2">
      <c r="A204" t="s">
        <v>10528</v>
      </c>
      <c r="B204" t="s">
        <v>88</v>
      </c>
      <c r="C204" t="s">
        <v>136</v>
      </c>
      <c r="D204">
        <v>5</v>
      </c>
      <c r="E204">
        <v>5</v>
      </c>
      <c r="F204">
        <v>0</v>
      </c>
      <c r="G204">
        <v>0</v>
      </c>
      <c r="H204">
        <v>5</v>
      </c>
      <c r="I204">
        <v>5</v>
      </c>
      <c r="J204">
        <v>0</v>
      </c>
      <c r="K204">
        <v>0</v>
      </c>
      <c r="L204">
        <v>5</v>
      </c>
      <c r="M204">
        <v>5</v>
      </c>
      <c r="N204">
        <v>0</v>
      </c>
      <c r="O204">
        <v>0</v>
      </c>
      <c r="P204">
        <v>0</v>
      </c>
      <c r="Q204">
        <v>0</v>
      </c>
      <c r="R204">
        <v>0</v>
      </c>
    </row>
    <row r="205" spans="1:18" x14ac:dyDescent="0.2">
      <c r="A205" t="s">
        <v>10529</v>
      </c>
      <c r="B205" t="s">
        <v>88</v>
      </c>
      <c r="C205" t="s">
        <v>137</v>
      </c>
      <c r="D205">
        <v>6</v>
      </c>
      <c r="E205">
        <v>6</v>
      </c>
      <c r="F205">
        <v>0</v>
      </c>
      <c r="G205">
        <v>0</v>
      </c>
      <c r="H205">
        <v>6</v>
      </c>
      <c r="I205">
        <v>6</v>
      </c>
      <c r="J205">
        <v>0</v>
      </c>
      <c r="K205">
        <v>0</v>
      </c>
      <c r="L205">
        <v>6</v>
      </c>
      <c r="M205">
        <v>6</v>
      </c>
      <c r="N205">
        <v>0</v>
      </c>
      <c r="O205">
        <v>0</v>
      </c>
      <c r="P205">
        <v>0</v>
      </c>
      <c r="Q205">
        <v>0</v>
      </c>
      <c r="R205">
        <v>0</v>
      </c>
    </row>
    <row r="206" spans="1:18" x14ac:dyDescent="0.2">
      <c r="A206" t="s">
        <v>10530</v>
      </c>
      <c r="B206" t="s">
        <v>88</v>
      </c>
      <c r="C206" t="s">
        <v>138</v>
      </c>
      <c r="D206">
        <v>8</v>
      </c>
      <c r="E206">
        <v>8</v>
      </c>
      <c r="F206">
        <v>0</v>
      </c>
      <c r="G206">
        <v>0</v>
      </c>
      <c r="H206">
        <v>8</v>
      </c>
      <c r="I206">
        <v>8</v>
      </c>
      <c r="J206">
        <v>0</v>
      </c>
      <c r="K206">
        <v>0</v>
      </c>
      <c r="L206">
        <v>8</v>
      </c>
      <c r="M206">
        <v>8</v>
      </c>
      <c r="N206">
        <v>0</v>
      </c>
      <c r="O206">
        <v>0</v>
      </c>
      <c r="P206">
        <v>0</v>
      </c>
      <c r="Q206">
        <v>0</v>
      </c>
      <c r="R206">
        <v>0</v>
      </c>
    </row>
    <row r="207" spans="1:18" x14ac:dyDescent="0.2">
      <c r="A207" t="s">
        <v>10531</v>
      </c>
      <c r="B207" t="s">
        <v>89</v>
      </c>
      <c r="C207" t="s">
        <v>139</v>
      </c>
      <c r="D207">
        <v>1</v>
      </c>
      <c r="E207">
        <v>1</v>
      </c>
      <c r="F207">
        <v>0</v>
      </c>
      <c r="G207">
        <v>0</v>
      </c>
      <c r="H207">
        <v>1</v>
      </c>
      <c r="I207">
        <v>1</v>
      </c>
      <c r="J207">
        <v>0</v>
      </c>
      <c r="K207">
        <v>0</v>
      </c>
      <c r="L207">
        <v>1</v>
      </c>
      <c r="M207">
        <v>1</v>
      </c>
      <c r="N207">
        <v>0</v>
      </c>
      <c r="O207">
        <v>0</v>
      </c>
      <c r="P207">
        <v>0</v>
      </c>
      <c r="Q207">
        <v>0</v>
      </c>
      <c r="R207">
        <v>0</v>
      </c>
    </row>
    <row r="208" spans="1:18" x14ac:dyDescent="0.2">
      <c r="A208" t="s">
        <v>10532</v>
      </c>
      <c r="B208" t="s">
        <v>88</v>
      </c>
      <c r="C208" t="s">
        <v>139</v>
      </c>
      <c r="D208">
        <v>13</v>
      </c>
      <c r="E208">
        <v>13</v>
      </c>
      <c r="F208">
        <v>0</v>
      </c>
      <c r="G208">
        <v>0</v>
      </c>
      <c r="H208">
        <v>13</v>
      </c>
      <c r="I208">
        <v>13</v>
      </c>
      <c r="J208">
        <v>0</v>
      </c>
      <c r="K208">
        <v>0</v>
      </c>
      <c r="L208">
        <v>12</v>
      </c>
      <c r="M208">
        <v>12</v>
      </c>
      <c r="N208">
        <v>0</v>
      </c>
      <c r="O208">
        <v>0</v>
      </c>
      <c r="P208">
        <v>0</v>
      </c>
      <c r="Q208">
        <v>1</v>
      </c>
      <c r="R208">
        <v>0</v>
      </c>
    </row>
    <row r="209" spans="1:18" x14ac:dyDescent="0.2">
      <c r="A209" t="s">
        <v>10533</v>
      </c>
      <c r="B209" t="s">
        <v>88</v>
      </c>
      <c r="C209" t="s">
        <v>140</v>
      </c>
      <c r="D209">
        <v>21</v>
      </c>
      <c r="E209">
        <v>21</v>
      </c>
      <c r="F209">
        <v>0</v>
      </c>
      <c r="G209">
        <v>0</v>
      </c>
      <c r="H209">
        <v>21</v>
      </c>
      <c r="I209">
        <v>21</v>
      </c>
      <c r="J209">
        <v>0</v>
      </c>
      <c r="K209">
        <v>0</v>
      </c>
      <c r="L209">
        <v>21</v>
      </c>
      <c r="M209">
        <v>21</v>
      </c>
      <c r="N209">
        <v>0</v>
      </c>
      <c r="O209">
        <v>0</v>
      </c>
      <c r="P209">
        <v>0</v>
      </c>
      <c r="Q209">
        <v>0</v>
      </c>
      <c r="R209">
        <v>0</v>
      </c>
    </row>
    <row r="210" spans="1:18" x14ac:dyDescent="0.2">
      <c r="A210" t="s">
        <v>10534</v>
      </c>
      <c r="B210" t="s">
        <v>88</v>
      </c>
      <c r="C210" t="s">
        <v>141</v>
      </c>
      <c r="D210">
        <v>19</v>
      </c>
      <c r="E210">
        <v>18</v>
      </c>
      <c r="F210">
        <v>1</v>
      </c>
      <c r="G210">
        <v>0</v>
      </c>
      <c r="H210">
        <v>19</v>
      </c>
      <c r="I210">
        <v>18</v>
      </c>
      <c r="J210">
        <v>1</v>
      </c>
      <c r="K210">
        <v>0</v>
      </c>
      <c r="L210">
        <v>19</v>
      </c>
      <c r="M210">
        <v>18</v>
      </c>
      <c r="N210">
        <v>1</v>
      </c>
      <c r="O210">
        <v>0</v>
      </c>
      <c r="P210">
        <v>0</v>
      </c>
      <c r="Q210">
        <v>0</v>
      </c>
      <c r="R210">
        <v>0</v>
      </c>
    </row>
    <row r="211" spans="1:18" x14ac:dyDescent="0.2">
      <c r="A211" t="s">
        <v>10535</v>
      </c>
      <c r="B211" t="s">
        <v>91</v>
      </c>
      <c r="C211" t="s">
        <v>142</v>
      </c>
      <c r="D211">
        <v>1</v>
      </c>
      <c r="E211">
        <v>1</v>
      </c>
      <c r="F211">
        <v>0</v>
      </c>
      <c r="G211">
        <v>0</v>
      </c>
      <c r="H211">
        <v>1</v>
      </c>
      <c r="I211">
        <v>1</v>
      </c>
      <c r="J211">
        <v>0</v>
      </c>
      <c r="K211">
        <v>0</v>
      </c>
      <c r="L211">
        <v>1</v>
      </c>
      <c r="M211">
        <v>1</v>
      </c>
      <c r="N211">
        <v>0</v>
      </c>
      <c r="O211">
        <v>0</v>
      </c>
      <c r="P211">
        <v>0</v>
      </c>
      <c r="Q211">
        <v>0</v>
      </c>
      <c r="R211">
        <v>0</v>
      </c>
    </row>
    <row r="212" spans="1:18" x14ac:dyDescent="0.2">
      <c r="A212" t="s">
        <v>10536</v>
      </c>
      <c r="B212" t="s">
        <v>88</v>
      </c>
      <c r="C212" t="s">
        <v>142</v>
      </c>
      <c r="D212">
        <v>2</v>
      </c>
      <c r="E212">
        <v>2</v>
      </c>
      <c r="F212">
        <v>0</v>
      </c>
      <c r="G212">
        <v>0</v>
      </c>
      <c r="H212">
        <v>2</v>
      </c>
      <c r="I212">
        <v>2</v>
      </c>
      <c r="J212">
        <v>0</v>
      </c>
      <c r="K212">
        <v>0</v>
      </c>
      <c r="L212">
        <v>2</v>
      </c>
      <c r="M212">
        <v>2</v>
      </c>
      <c r="N212">
        <v>0</v>
      </c>
      <c r="O212">
        <v>0</v>
      </c>
      <c r="P212">
        <v>0</v>
      </c>
      <c r="Q212">
        <v>0</v>
      </c>
      <c r="R212">
        <v>0</v>
      </c>
    </row>
    <row r="213" spans="1:18" x14ac:dyDescent="0.2">
      <c r="A213" t="s">
        <v>10537</v>
      </c>
      <c r="B213" t="s">
        <v>88</v>
      </c>
      <c r="C213" t="s">
        <v>143</v>
      </c>
      <c r="D213">
        <v>5</v>
      </c>
      <c r="E213">
        <v>5</v>
      </c>
      <c r="F213">
        <v>0</v>
      </c>
      <c r="G213">
        <v>0</v>
      </c>
      <c r="H213">
        <v>5</v>
      </c>
      <c r="I213">
        <v>5</v>
      </c>
      <c r="J213">
        <v>0</v>
      </c>
      <c r="K213">
        <v>0</v>
      </c>
      <c r="L213">
        <v>5</v>
      </c>
      <c r="M213">
        <v>5</v>
      </c>
      <c r="N213">
        <v>0</v>
      </c>
      <c r="O213">
        <v>0</v>
      </c>
      <c r="P213">
        <v>0</v>
      </c>
      <c r="Q213">
        <v>0</v>
      </c>
      <c r="R213">
        <v>0</v>
      </c>
    </row>
    <row r="214" spans="1:18" x14ac:dyDescent="0.2">
      <c r="A214" t="s">
        <v>10538</v>
      </c>
      <c r="B214" t="s">
        <v>88</v>
      </c>
      <c r="C214" t="s">
        <v>144</v>
      </c>
      <c r="D214">
        <v>16</v>
      </c>
      <c r="E214">
        <v>16</v>
      </c>
      <c r="F214">
        <v>0</v>
      </c>
      <c r="G214">
        <v>0</v>
      </c>
      <c r="H214">
        <v>16</v>
      </c>
      <c r="I214">
        <v>16</v>
      </c>
      <c r="J214">
        <v>0</v>
      </c>
      <c r="K214">
        <v>0</v>
      </c>
      <c r="L214">
        <v>15</v>
      </c>
      <c r="M214">
        <v>15</v>
      </c>
      <c r="N214">
        <v>0</v>
      </c>
      <c r="O214">
        <v>0</v>
      </c>
      <c r="P214">
        <v>0</v>
      </c>
      <c r="Q214">
        <v>1</v>
      </c>
      <c r="R214">
        <v>0</v>
      </c>
    </row>
    <row r="215" spans="1:18" x14ac:dyDescent="0.2">
      <c r="A215" t="s">
        <v>10539</v>
      </c>
      <c r="B215" t="s">
        <v>89</v>
      </c>
      <c r="C215" t="s">
        <v>145</v>
      </c>
      <c r="D215">
        <v>1</v>
      </c>
      <c r="E215">
        <v>1</v>
      </c>
      <c r="F215">
        <v>0</v>
      </c>
      <c r="G215">
        <v>0</v>
      </c>
      <c r="H215">
        <v>1</v>
      </c>
      <c r="I215">
        <v>1</v>
      </c>
      <c r="J215">
        <v>0</v>
      </c>
      <c r="K215">
        <v>0</v>
      </c>
      <c r="L215">
        <v>0</v>
      </c>
      <c r="M215">
        <v>0</v>
      </c>
      <c r="N215">
        <v>0</v>
      </c>
      <c r="O215">
        <v>0</v>
      </c>
      <c r="P215">
        <v>0</v>
      </c>
      <c r="Q215">
        <v>1</v>
      </c>
      <c r="R215">
        <v>0</v>
      </c>
    </row>
    <row r="216" spans="1:18" x14ac:dyDescent="0.2">
      <c r="A216" t="s">
        <v>10540</v>
      </c>
      <c r="B216" t="s">
        <v>88</v>
      </c>
      <c r="C216" t="s">
        <v>145</v>
      </c>
      <c r="D216">
        <v>24</v>
      </c>
      <c r="E216">
        <v>23</v>
      </c>
      <c r="F216">
        <v>1</v>
      </c>
      <c r="G216">
        <v>0</v>
      </c>
      <c r="H216">
        <v>24</v>
      </c>
      <c r="I216">
        <v>23</v>
      </c>
      <c r="J216">
        <v>1</v>
      </c>
      <c r="K216">
        <v>0</v>
      </c>
      <c r="L216">
        <v>22</v>
      </c>
      <c r="M216">
        <v>21</v>
      </c>
      <c r="N216">
        <v>1</v>
      </c>
      <c r="O216">
        <v>0</v>
      </c>
      <c r="P216">
        <v>0</v>
      </c>
      <c r="Q216">
        <v>2</v>
      </c>
      <c r="R216">
        <v>0</v>
      </c>
    </row>
    <row r="217" spans="1:18" x14ac:dyDescent="0.2">
      <c r="A217" t="s">
        <v>10541</v>
      </c>
      <c r="B217" t="s">
        <v>88</v>
      </c>
      <c r="C217" t="s">
        <v>146</v>
      </c>
      <c r="D217">
        <v>6</v>
      </c>
      <c r="E217">
        <v>6</v>
      </c>
      <c r="F217">
        <v>0</v>
      </c>
      <c r="G217">
        <v>0</v>
      </c>
      <c r="H217">
        <v>6</v>
      </c>
      <c r="I217">
        <v>6</v>
      </c>
      <c r="J217">
        <v>0</v>
      </c>
      <c r="K217">
        <v>0</v>
      </c>
      <c r="L217">
        <v>6</v>
      </c>
      <c r="M217">
        <v>6</v>
      </c>
      <c r="N217">
        <v>0</v>
      </c>
      <c r="O217">
        <v>0</v>
      </c>
      <c r="P217">
        <v>0</v>
      </c>
      <c r="Q217">
        <v>0</v>
      </c>
      <c r="R217">
        <v>0</v>
      </c>
    </row>
    <row r="218" spans="1:18" x14ac:dyDescent="0.2">
      <c r="A218" t="s">
        <v>10542</v>
      </c>
      <c r="B218" t="s">
        <v>89</v>
      </c>
      <c r="C218" t="s">
        <v>147</v>
      </c>
      <c r="D218">
        <v>1</v>
      </c>
      <c r="E218">
        <v>1</v>
      </c>
      <c r="F218">
        <v>0</v>
      </c>
      <c r="G218">
        <v>0</v>
      </c>
      <c r="H218">
        <v>1</v>
      </c>
      <c r="I218">
        <v>1</v>
      </c>
      <c r="J218">
        <v>0</v>
      </c>
      <c r="K218">
        <v>0</v>
      </c>
      <c r="L218">
        <v>1</v>
      </c>
      <c r="M218">
        <v>1</v>
      </c>
      <c r="N218">
        <v>0</v>
      </c>
      <c r="O218">
        <v>0</v>
      </c>
      <c r="P218">
        <v>0</v>
      </c>
      <c r="Q218">
        <v>0</v>
      </c>
      <c r="R218">
        <v>0</v>
      </c>
    </row>
    <row r="219" spans="1:18" x14ac:dyDescent="0.2">
      <c r="A219" t="s">
        <v>10543</v>
      </c>
      <c r="B219" t="s">
        <v>88</v>
      </c>
      <c r="C219" t="s">
        <v>147</v>
      </c>
      <c r="D219">
        <v>9</v>
      </c>
      <c r="E219">
        <v>9</v>
      </c>
      <c r="F219">
        <v>0</v>
      </c>
      <c r="G219">
        <v>0</v>
      </c>
      <c r="H219">
        <v>9</v>
      </c>
      <c r="I219">
        <v>9</v>
      </c>
      <c r="J219">
        <v>0</v>
      </c>
      <c r="K219">
        <v>0</v>
      </c>
      <c r="L219">
        <v>9</v>
      </c>
      <c r="M219">
        <v>9</v>
      </c>
      <c r="N219">
        <v>0</v>
      </c>
      <c r="O219">
        <v>0</v>
      </c>
      <c r="P219">
        <v>0</v>
      </c>
      <c r="Q219">
        <v>0</v>
      </c>
      <c r="R219">
        <v>0</v>
      </c>
    </row>
    <row r="220" spans="1:18" x14ac:dyDescent="0.2">
      <c r="A220" t="s">
        <v>10544</v>
      </c>
      <c r="B220" t="s">
        <v>89</v>
      </c>
      <c r="C220" t="s">
        <v>148</v>
      </c>
      <c r="D220">
        <v>1</v>
      </c>
      <c r="E220">
        <v>1</v>
      </c>
      <c r="F220">
        <v>0</v>
      </c>
      <c r="G220">
        <v>0</v>
      </c>
      <c r="H220">
        <v>0</v>
      </c>
      <c r="I220">
        <v>0</v>
      </c>
      <c r="J220">
        <v>0</v>
      </c>
      <c r="K220">
        <v>0</v>
      </c>
      <c r="L220">
        <v>0</v>
      </c>
      <c r="M220">
        <v>0</v>
      </c>
      <c r="N220">
        <v>0</v>
      </c>
      <c r="O220">
        <v>0</v>
      </c>
      <c r="P220">
        <v>1</v>
      </c>
      <c r="Q220">
        <v>1</v>
      </c>
      <c r="R220">
        <v>0</v>
      </c>
    </row>
    <row r="221" spans="1:18" x14ac:dyDescent="0.2">
      <c r="A221" t="s">
        <v>10545</v>
      </c>
      <c r="B221" t="s">
        <v>88</v>
      </c>
      <c r="C221" t="s">
        <v>148</v>
      </c>
      <c r="D221">
        <v>50</v>
      </c>
      <c r="E221">
        <v>49</v>
      </c>
      <c r="F221">
        <v>1</v>
      </c>
      <c r="G221">
        <v>0</v>
      </c>
      <c r="H221">
        <v>50</v>
      </c>
      <c r="I221">
        <v>49</v>
      </c>
      <c r="J221">
        <v>1</v>
      </c>
      <c r="K221">
        <v>0</v>
      </c>
      <c r="L221">
        <v>46</v>
      </c>
      <c r="M221">
        <v>46</v>
      </c>
      <c r="N221">
        <v>0</v>
      </c>
      <c r="O221">
        <v>0</v>
      </c>
      <c r="P221">
        <v>0</v>
      </c>
      <c r="Q221">
        <v>4</v>
      </c>
      <c r="R221">
        <v>0</v>
      </c>
    </row>
    <row r="222" spans="1:18" x14ac:dyDescent="0.2">
      <c r="A222" t="s">
        <v>10546</v>
      </c>
      <c r="B222" t="s">
        <v>89</v>
      </c>
      <c r="C222" t="s">
        <v>149</v>
      </c>
      <c r="D222">
        <v>1</v>
      </c>
      <c r="E222">
        <v>1</v>
      </c>
      <c r="F222">
        <v>0</v>
      </c>
      <c r="G222">
        <v>0</v>
      </c>
      <c r="H222">
        <v>1</v>
      </c>
      <c r="I222">
        <v>1</v>
      </c>
      <c r="J222">
        <v>0</v>
      </c>
      <c r="K222">
        <v>0</v>
      </c>
      <c r="L222">
        <v>1</v>
      </c>
      <c r="M222">
        <v>1</v>
      </c>
      <c r="N222">
        <v>0</v>
      </c>
      <c r="O222">
        <v>0</v>
      </c>
      <c r="P222">
        <v>0</v>
      </c>
      <c r="Q222">
        <v>0</v>
      </c>
      <c r="R222">
        <v>0</v>
      </c>
    </row>
    <row r="223" spans="1:18" x14ac:dyDescent="0.2">
      <c r="A223" t="s">
        <v>10547</v>
      </c>
      <c r="B223" t="s">
        <v>88</v>
      </c>
      <c r="C223" t="s">
        <v>149</v>
      </c>
      <c r="D223">
        <v>39</v>
      </c>
      <c r="E223">
        <v>37</v>
      </c>
      <c r="F223">
        <v>2</v>
      </c>
      <c r="G223">
        <v>0</v>
      </c>
      <c r="H223">
        <v>39</v>
      </c>
      <c r="I223">
        <v>37</v>
      </c>
      <c r="J223">
        <v>2</v>
      </c>
      <c r="K223">
        <v>0</v>
      </c>
      <c r="L223">
        <v>37</v>
      </c>
      <c r="M223">
        <v>35</v>
      </c>
      <c r="N223">
        <v>2</v>
      </c>
      <c r="O223">
        <v>0</v>
      </c>
      <c r="P223">
        <v>0</v>
      </c>
      <c r="Q223">
        <v>2</v>
      </c>
      <c r="R223">
        <v>0</v>
      </c>
    </row>
    <row r="224" spans="1:18" x14ac:dyDescent="0.2">
      <c r="A224" t="s">
        <v>10548</v>
      </c>
      <c r="B224" t="s">
        <v>88</v>
      </c>
      <c r="C224" t="s">
        <v>150</v>
      </c>
      <c r="D224">
        <v>3</v>
      </c>
      <c r="E224">
        <v>3</v>
      </c>
      <c r="F224">
        <v>0</v>
      </c>
      <c r="G224">
        <v>0</v>
      </c>
      <c r="H224">
        <v>3</v>
      </c>
      <c r="I224">
        <v>3</v>
      </c>
      <c r="J224">
        <v>0</v>
      </c>
      <c r="K224">
        <v>0</v>
      </c>
      <c r="L224">
        <v>3</v>
      </c>
      <c r="M224">
        <v>3</v>
      </c>
      <c r="N224">
        <v>0</v>
      </c>
      <c r="O224">
        <v>0</v>
      </c>
      <c r="P224">
        <v>0</v>
      </c>
      <c r="Q224">
        <v>0</v>
      </c>
      <c r="R224">
        <v>0</v>
      </c>
    </row>
    <row r="225" spans="1:18" x14ac:dyDescent="0.2">
      <c r="A225" t="s">
        <v>10549</v>
      </c>
      <c r="B225" t="s">
        <v>88</v>
      </c>
      <c r="C225" t="s">
        <v>151</v>
      </c>
      <c r="D225">
        <v>9</v>
      </c>
      <c r="E225">
        <v>9</v>
      </c>
      <c r="F225">
        <v>0</v>
      </c>
      <c r="G225">
        <v>0</v>
      </c>
      <c r="H225">
        <v>9</v>
      </c>
      <c r="I225">
        <v>9</v>
      </c>
      <c r="J225">
        <v>0</v>
      </c>
      <c r="K225">
        <v>0</v>
      </c>
      <c r="L225">
        <v>9</v>
      </c>
      <c r="M225">
        <v>9</v>
      </c>
      <c r="N225">
        <v>0</v>
      </c>
      <c r="O225">
        <v>0</v>
      </c>
      <c r="P225">
        <v>0</v>
      </c>
      <c r="Q225">
        <v>0</v>
      </c>
      <c r="R225">
        <v>0</v>
      </c>
    </row>
    <row r="226" spans="1:18" x14ac:dyDescent="0.2">
      <c r="A226" t="s">
        <v>10550</v>
      </c>
      <c r="B226" t="s">
        <v>88</v>
      </c>
      <c r="C226" t="s">
        <v>152</v>
      </c>
      <c r="D226">
        <v>55</v>
      </c>
      <c r="E226">
        <v>55</v>
      </c>
      <c r="F226">
        <v>0</v>
      </c>
      <c r="G226">
        <v>0</v>
      </c>
      <c r="H226">
        <v>55</v>
      </c>
      <c r="I226">
        <v>55</v>
      </c>
      <c r="J226">
        <v>0</v>
      </c>
      <c r="K226">
        <v>0</v>
      </c>
      <c r="L226">
        <v>52</v>
      </c>
      <c r="M226">
        <v>52</v>
      </c>
      <c r="N226">
        <v>0</v>
      </c>
      <c r="O226">
        <v>0</v>
      </c>
      <c r="P226">
        <v>0</v>
      </c>
      <c r="Q226">
        <v>3</v>
      </c>
      <c r="R226">
        <v>0</v>
      </c>
    </row>
    <row r="227" spans="1:18" x14ac:dyDescent="0.2">
      <c r="A227" t="s">
        <v>10551</v>
      </c>
      <c r="B227" t="s">
        <v>89</v>
      </c>
      <c r="C227" t="s">
        <v>153</v>
      </c>
      <c r="D227">
        <v>1</v>
      </c>
      <c r="E227">
        <v>1</v>
      </c>
      <c r="F227">
        <v>0</v>
      </c>
      <c r="G227">
        <v>0</v>
      </c>
      <c r="H227">
        <v>1</v>
      </c>
      <c r="I227">
        <v>1</v>
      </c>
      <c r="J227">
        <v>0</v>
      </c>
      <c r="K227">
        <v>0</v>
      </c>
      <c r="L227">
        <v>1</v>
      </c>
      <c r="M227">
        <v>1</v>
      </c>
      <c r="N227">
        <v>0</v>
      </c>
      <c r="O227">
        <v>0</v>
      </c>
      <c r="P227">
        <v>0</v>
      </c>
      <c r="Q227">
        <v>0</v>
      </c>
      <c r="R227">
        <v>0</v>
      </c>
    </row>
    <row r="228" spans="1:18" x14ac:dyDescent="0.2">
      <c r="A228" t="s">
        <v>10552</v>
      </c>
      <c r="B228" t="s">
        <v>88</v>
      </c>
      <c r="C228" t="s">
        <v>153</v>
      </c>
      <c r="D228">
        <v>25</v>
      </c>
      <c r="E228">
        <v>23</v>
      </c>
      <c r="F228">
        <v>2</v>
      </c>
      <c r="G228">
        <v>0</v>
      </c>
      <c r="H228">
        <v>25</v>
      </c>
      <c r="I228">
        <v>23</v>
      </c>
      <c r="J228">
        <v>2</v>
      </c>
      <c r="K228">
        <v>0</v>
      </c>
      <c r="L228">
        <v>24</v>
      </c>
      <c r="M228">
        <v>22</v>
      </c>
      <c r="N228">
        <v>2</v>
      </c>
      <c r="O228">
        <v>0</v>
      </c>
      <c r="P228">
        <v>0</v>
      </c>
      <c r="Q228">
        <v>1</v>
      </c>
      <c r="R228">
        <v>0</v>
      </c>
    </row>
    <row r="229" spans="1:18" x14ac:dyDescent="0.2">
      <c r="A229" t="s">
        <v>10553</v>
      </c>
      <c r="B229" t="s">
        <v>88</v>
      </c>
      <c r="C229" t="s">
        <v>154</v>
      </c>
      <c r="D229">
        <v>4</v>
      </c>
      <c r="E229">
        <v>4</v>
      </c>
      <c r="F229">
        <v>0</v>
      </c>
      <c r="G229">
        <v>0</v>
      </c>
      <c r="H229">
        <v>4</v>
      </c>
      <c r="I229">
        <v>4</v>
      </c>
      <c r="J229">
        <v>0</v>
      </c>
      <c r="K229">
        <v>0</v>
      </c>
      <c r="L229">
        <v>4</v>
      </c>
      <c r="M229">
        <v>4</v>
      </c>
      <c r="N229">
        <v>0</v>
      </c>
      <c r="O229">
        <v>0</v>
      </c>
      <c r="P229">
        <v>0</v>
      </c>
      <c r="Q229">
        <v>0</v>
      </c>
      <c r="R229">
        <v>0</v>
      </c>
    </row>
    <row r="230" spans="1:18" x14ac:dyDescent="0.2">
      <c r="A230" t="s">
        <v>10554</v>
      </c>
      <c r="B230" t="s">
        <v>88</v>
      </c>
      <c r="C230" t="s">
        <v>155</v>
      </c>
      <c r="D230">
        <v>12</v>
      </c>
      <c r="E230">
        <v>10</v>
      </c>
      <c r="F230">
        <v>2</v>
      </c>
      <c r="G230">
        <v>0</v>
      </c>
      <c r="H230">
        <v>12</v>
      </c>
      <c r="I230">
        <v>10</v>
      </c>
      <c r="J230">
        <v>2</v>
      </c>
      <c r="K230">
        <v>0</v>
      </c>
      <c r="L230">
        <v>10</v>
      </c>
      <c r="M230">
        <v>8</v>
      </c>
      <c r="N230">
        <v>2</v>
      </c>
      <c r="O230">
        <v>0</v>
      </c>
      <c r="P230">
        <v>0</v>
      </c>
      <c r="Q230">
        <v>2</v>
      </c>
      <c r="R230">
        <v>0</v>
      </c>
    </row>
    <row r="231" spans="1:18" x14ac:dyDescent="0.2">
      <c r="A231" t="s">
        <v>10555</v>
      </c>
      <c r="B231" t="s">
        <v>89</v>
      </c>
      <c r="C231" t="s">
        <v>156</v>
      </c>
      <c r="D231">
        <v>1</v>
      </c>
      <c r="E231">
        <v>1</v>
      </c>
      <c r="F231">
        <v>0</v>
      </c>
      <c r="G231">
        <v>0</v>
      </c>
      <c r="H231">
        <v>1</v>
      </c>
      <c r="I231">
        <v>1</v>
      </c>
      <c r="J231">
        <v>0</v>
      </c>
      <c r="K231">
        <v>0</v>
      </c>
      <c r="L231">
        <v>1</v>
      </c>
      <c r="M231">
        <v>1</v>
      </c>
      <c r="N231">
        <v>0</v>
      </c>
      <c r="O231">
        <v>0</v>
      </c>
      <c r="P231">
        <v>0</v>
      </c>
      <c r="Q231">
        <v>0</v>
      </c>
      <c r="R231">
        <v>0</v>
      </c>
    </row>
    <row r="232" spans="1:18" x14ac:dyDescent="0.2">
      <c r="A232" t="s">
        <v>10556</v>
      </c>
      <c r="B232" t="s">
        <v>88</v>
      </c>
      <c r="C232" t="s">
        <v>156</v>
      </c>
      <c r="D232">
        <v>53</v>
      </c>
      <c r="E232">
        <v>52</v>
      </c>
      <c r="F232">
        <v>1</v>
      </c>
      <c r="G232">
        <v>0</v>
      </c>
      <c r="H232">
        <v>52</v>
      </c>
      <c r="I232">
        <v>51</v>
      </c>
      <c r="J232">
        <v>1</v>
      </c>
      <c r="K232">
        <v>0</v>
      </c>
      <c r="L232">
        <v>51</v>
      </c>
      <c r="M232">
        <v>50</v>
      </c>
      <c r="N232">
        <v>1</v>
      </c>
      <c r="O232">
        <v>0</v>
      </c>
      <c r="P232">
        <v>1</v>
      </c>
      <c r="Q232">
        <v>2</v>
      </c>
      <c r="R232">
        <v>0</v>
      </c>
    </row>
    <row r="233" spans="1:18" x14ac:dyDescent="0.2">
      <c r="A233" t="s">
        <v>10557</v>
      </c>
      <c r="B233" t="s">
        <v>89</v>
      </c>
      <c r="C233" t="s">
        <v>157</v>
      </c>
      <c r="D233">
        <v>1</v>
      </c>
      <c r="E233">
        <v>1</v>
      </c>
      <c r="F233">
        <v>0</v>
      </c>
      <c r="G233">
        <v>0</v>
      </c>
      <c r="H233">
        <v>1</v>
      </c>
      <c r="I233">
        <v>1</v>
      </c>
      <c r="J233">
        <v>0</v>
      </c>
      <c r="K233">
        <v>0</v>
      </c>
      <c r="L233">
        <v>1</v>
      </c>
      <c r="M233">
        <v>1</v>
      </c>
      <c r="N233">
        <v>0</v>
      </c>
      <c r="O233">
        <v>0</v>
      </c>
      <c r="P233">
        <v>0</v>
      </c>
      <c r="Q233">
        <v>0</v>
      </c>
      <c r="R233">
        <v>0</v>
      </c>
    </row>
    <row r="234" spans="1:18" x14ac:dyDescent="0.2">
      <c r="A234" t="s">
        <v>10558</v>
      </c>
      <c r="B234" t="s">
        <v>88</v>
      </c>
      <c r="C234" t="s">
        <v>157</v>
      </c>
      <c r="D234">
        <v>22</v>
      </c>
      <c r="E234">
        <v>21</v>
      </c>
      <c r="F234">
        <v>1</v>
      </c>
      <c r="G234">
        <v>0</v>
      </c>
      <c r="H234">
        <v>22</v>
      </c>
      <c r="I234">
        <v>21</v>
      </c>
      <c r="J234">
        <v>1</v>
      </c>
      <c r="K234">
        <v>0</v>
      </c>
      <c r="L234">
        <v>18</v>
      </c>
      <c r="M234">
        <v>17</v>
      </c>
      <c r="N234">
        <v>1</v>
      </c>
      <c r="O234">
        <v>0</v>
      </c>
      <c r="P234">
        <v>0</v>
      </c>
      <c r="Q234">
        <v>4</v>
      </c>
      <c r="R234">
        <v>0</v>
      </c>
    </row>
    <row r="235" spans="1:18" x14ac:dyDescent="0.2">
      <c r="A235" t="s">
        <v>10559</v>
      </c>
      <c r="B235" t="s">
        <v>91</v>
      </c>
      <c r="C235" t="s">
        <v>158</v>
      </c>
      <c r="D235">
        <v>1</v>
      </c>
      <c r="E235">
        <v>1</v>
      </c>
      <c r="F235">
        <v>0</v>
      </c>
      <c r="G235">
        <v>0</v>
      </c>
      <c r="H235">
        <v>1</v>
      </c>
      <c r="I235">
        <v>1</v>
      </c>
      <c r="J235">
        <v>0</v>
      </c>
      <c r="K235">
        <v>0</v>
      </c>
      <c r="L235">
        <v>0</v>
      </c>
      <c r="M235">
        <v>0</v>
      </c>
      <c r="N235">
        <v>0</v>
      </c>
      <c r="O235">
        <v>0</v>
      </c>
      <c r="P235">
        <v>0</v>
      </c>
      <c r="Q235">
        <v>1</v>
      </c>
      <c r="R235">
        <v>0</v>
      </c>
    </row>
    <row r="236" spans="1:18" x14ac:dyDescent="0.2">
      <c r="A236" t="s">
        <v>10560</v>
      </c>
      <c r="B236" t="s">
        <v>88</v>
      </c>
      <c r="C236" t="s">
        <v>158</v>
      </c>
      <c r="D236">
        <v>16</v>
      </c>
      <c r="E236">
        <v>16</v>
      </c>
      <c r="F236">
        <v>0</v>
      </c>
      <c r="G236">
        <v>0</v>
      </c>
      <c r="H236">
        <v>16</v>
      </c>
      <c r="I236">
        <v>16</v>
      </c>
      <c r="J236">
        <v>0</v>
      </c>
      <c r="K236">
        <v>0</v>
      </c>
      <c r="L236">
        <v>15</v>
      </c>
      <c r="M236">
        <v>15</v>
      </c>
      <c r="N236">
        <v>0</v>
      </c>
      <c r="O236">
        <v>0</v>
      </c>
      <c r="P236">
        <v>0</v>
      </c>
      <c r="Q236">
        <v>1</v>
      </c>
      <c r="R236">
        <v>0</v>
      </c>
    </row>
    <row r="237" spans="1:18" x14ac:dyDescent="0.2">
      <c r="A237" t="s">
        <v>10561</v>
      </c>
      <c r="B237" t="s">
        <v>89</v>
      </c>
      <c r="C237" t="s">
        <v>159</v>
      </c>
      <c r="D237">
        <v>1</v>
      </c>
      <c r="E237">
        <v>1</v>
      </c>
      <c r="F237">
        <v>0</v>
      </c>
      <c r="G237">
        <v>0</v>
      </c>
      <c r="H237">
        <v>1</v>
      </c>
      <c r="I237">
        <v>1</v>
      </c>
      <c r="J237">
        <v>0</v>
      </c>
      <c r="K237">
        <v>0</v>
      </c>
      <c r="L237">
        <v>1</v>
      </c>
      <c r="M237">
        <v>1</v>
      </c>
      <c r="N237">
        <v>0</v>
      </c>
      <c r="O237">
        <v>0</v>
      </c>
      <c r="P237">
        <v>0</v>
      </c>
      <c r="Q237">
        <v>0</v>
      </c>
      <c r="R237">
        <v>0</v>
      </c>
    </row>
    <row r="238" spans="1:18" x14ac:dyDescent="0.2">
      <c r="A238" t="s">
        <v>10562</v>
      </c>
      <c r="B238" t="s">
        <v>88</v>
      </c>
      <c r="C238" t="s">
        <v>160</v>
      </c>
      <c r="D238">
        <v>28</v>
      </c>
      <c r="E238">
        <v>28</v>
      </c>
      <c r="F238">
        <v>0</v>
      </c>
      <c r="G238">
        <v>0</v>
      </c>
      <c r="H238">
        <v>28</v>
      </c>
      <c r="I238">
        <v>28</v>
      </c>
      <c r="J238">
        <v>0</v>
      </c>
      <c r="K238">
        <v>0</v>
      </c>
      <c r="L238">
        <v>27</v>
      </c>
      <c r="M238">
        <v>27</v>
      </c>
      <c r="N238">
        <v>0</v>
      </c>
      <c r="O238">
        <v>0</v>
      </c>
      <c r="P238">
        <v>0</v>
      </c>
      <c r="Q238">
        <v>1</v>
      </c>
      <c r="R238">
        <v>0</v>
      </c>
    </row>
    <row r="239" spans="1:18" x14ac:dyDescent="0.2">
      <c r="A239" t="s">
        <v>10563</v>
      </c>
      <c r="B239" t="s">
        <v>89</v>
      </c>
      <c r="C239" t="s">
        <v>161</v>
      </c>
      <c r="D239">
        <v>1</v>
      </c>
      <c r="E239">
        <v>1</v>
      </c>
      <c r="F239">
        <v>0</v>
      </c>
      <c r="G239">
        <v>0</v>
      </c>
      <c r="H239">
        <v>1</v>
      </c>
      <c r="I239">
        <v>1</v>
      </c>
      <c r="J239">
        <v>0</v>
      </c>
      <c r="K239">
        <v>0</v>
      </c>
      <c r="L239">
        <v>0</v>
      </c>
      <c r="M239">
        <v>0</v>
      </c>
      <c r="N239">
        <v>0</v>
      </c>
      <c r="O239">
        <v>0</v>
      </c>
      <c r="P239">
        <v>0</v>
      </c>
      <c r="Q239">
        <v>1</v>
      </c>
      <c r="R239">
        <v>0</v>
      </c>
    </row>
    <row r="240" spans="1:18" x14ac:dyDescent="0.2">
      <c r="A240" t="s">
        <v>10564</v>
      </c>
      <c r="B240" t="s">
        <v>88</v>
      </c>
      <c r="C240" t="s">
        <v>161</v>
      </c>
      <c r="D240">
        <v>2</v>
      </c>
      <c r="E240">
        <v>2</v>
      </c>
      <c r="F240">
        <v>0</v>
      </c>
      <c r="G240">
        <v>0</v>
      </c>
      <c r="H240">
        <v>2</v>
      </c>
      <c r="I240">
        <v>2</v>
      </c>
      <c r="J240">
        <v>0</v>
      </c>
      <c r="K240">
        <v>0</v>
      </c>
      <c r="L240">
        <v>1</v>
      </c>
      <c r="M240">
        <v>1</v>
      </c>
      <c r="N240">
        <v>0</v>
      </c>
      <c r="O240">
        <v>0</v>
      </c>
      <c r="P240">
        <v>0</v>
      </c>
      <c r="Q240">
        <v>1</v>
      </c>
      <c r="R240">
        <v>0</v>
      </c>
    </row>
    <row r="241" spans="1:18" x14ac:dyDescent="0.2">
      <c r="A241" t="s">
        <v>10565</v>
      </c>
      <c r="B241" t="s">
        <v>89</v>
      </c>
      <c r="C241" t="s">
        <v>162</v>
      </c>
      <c r="D241">
        <v>1</v>
      </c>
      <c r="E241">
        <v>1</v>
      </c>
      <c r="F241">
        <v>0</v>
      </c>
      <c r="G241">
        <v>0</v>
      </c>
      <c r="H241">
        <v>1</v>
      </c>
      <c r="I241">
        <v>1</v>
      </c>
      <c r="J241">
        <v>0</v>
      </c>
      <c r="K241">
        <v>0</v>
      </c>
      <c r="L241">
        <v>1</v>
      </c>
      <c r="M241">
        <v>1</v>
      </c>
      <c r="N241">
        <v>0</v>
      </c>
      <c r="O241">
        <v>0</v>
      </c>
      <c r="P241">
        <v>0</v>
      </c>
      <c r="Q241">
        <v>0</v>
      </c>
      <c r="R241">
        <v>0</v>
      </c>
    </row>
    <row r="242" spans="1:18" x14ac:dyDescent="0.2">
      <c r="A242" t="s">
        <v>10566</v>
      </c>
      <c r="B242" t="s">
        <v>88</v>
      </c>
      <c r="C242" t="s">
        <v>162</v>
      </c>
      <c r="D242">
        <v>62</v>
      </c>
      <c r="E242">
        <v>58</v>
      </c>
      <c r="F242">
        <v>4</v>
      </c>
      <c r="G242">
        <v>0</v>
      </c>
      <c r="H242">
        <v>60</v>
      </c>
      <c r="I242">
        <v>55</v>
      </c>
      <c r="J242">
        <v>5</v>
      </c>
      <c r="K242">
        <v>0</v>
      </c>
      <c r="L242">
        <v>57</v>
      </c>
      <c r="M242">
        <v>53</v>
      </c>
      <c r="N242">
        <v>4</v>
      </c>
      <c r="O242">
        <v>0</v>
      </c>
      <c r="P242">
        <v>2</v>
      </c>
      <c r="Q242">
        <v>5</v>
      </c>
      <c r="R242">
        <v>0</v>
      </c>
    </row>
    <row r="243" spans="1:18" x14ac:dyDescent="0.2">
      <c r="A243" t="s">
        <v>10567</v>
      </c>
      <c r="B243" t="s">
        <v>88</v>
      </c>
      <c r="C243" t="s">
        <v>163</v>
      </c>
      <c r="D243">
        <v>20</v>
      </c>
      <c r="E243">
        <v>19</v>
      </c>
      <c r="F243">
        <v>1</v>
      </c>
      <c r="G243">
        <v>0</v>
      </c>
      <c r="H243">
        <v>20</v>
      </c>
      <c r="I243">
        <v>19</v>
      </c>
      <c r="J243">
        <v>1</v>
      </c>
      <c r="K243">
        <v>0</v>
      </c>
      <c r="L243">
        <v>20</v>
      </c>
      <c r="M243">
        <v>19</v>
      </c>
      <c r="N243">
        <v>1</v>
      </c>
      <c r="O243">
        <v>0</v>
      </c>
      <c r="P243">
        <v>0</v>
      </c>
      <c r="Q243">
        <v>0</v>
      </c>
      <c r="R243">
        <v>0</v>
      </c>
    </row>
    <row r="244" spans="1:18" x14ac:dyDescent="0.2">
      <c r="A244" t="s">
        <v>10568</v>
      </c>
      <c r="B244" t="s">
        <v>88</v>
      </c>
      <c r="C244" t="s">
        <v>164</v>
      </c>
      <c r="D244">
        <v>30</v>
      </c>
      <c r="E244">
        <v>26</v>
      </c>
      <c r="F244">
        <v>4</v>
      </c>
      <c r="G244">
        <v>0</v>
      </c>
      <c r="H244">
        <v>29</v>
      </c>
      <c r="I244">
        <v>24</v>
      </c>
      <c r="J244">
        <v>5</v>
      </c>
      <c r="K244">
        <v>0</v>
      </c>
      <c r="L244">
        <v>27</v>
      </c>
      <c r="M244">
        <v>23</v>
      </c>
      <c r="N244">
        <v>4</v>
      </c>
      <c r="O244">
        <v>0</v>
      </c>
      <c r="P244">
        <v>1</v>
      </c>
      <c r="Q244">
        <v>3</v>
      </c>
      <c r="R244">
        <v>0</v>
      </c>
    </row>
    <row r="245" spans="1:18" x14ac:dyDescent="0.2">
      <c r="A245" t="s">
        <v>10569</v>
      </c>
      <c r="B245" t="s">
        <v>89</v>
      </c>
      <c r="C245" t="s">
        <v>167</v>
      </c>
      <c r="D245">
        <v>2</v>
      </c>
      <c r="E245">
        <v>2</v>
      </c>
      <c r="F245">
        <v>0</v>
      </c>
      <c r="G245">
        <v>0</v>
      </c>
      <c r="H245">
        <v>2</v>
      </c>
      <c r="I245">
        <v>2</v>
      </c>
      <c r="J245">
        <v>0</v>
      </c>
      <c r="K245">
        <v>0</v>
      </c>
      <c r="L245">
        <v>2</v>
      </c>
      <c r="M245">
        <v>2</v>
      </c>
      <c r="N245">
        <v>0</v>
      </c>
      <c r="O245">
        <v>0</v>
      </c>
      <c r="P245">
        <v>0</v>
      </c>
      <c r="Q245">
        <v>0</v>
      </c>
      <c r="R245">
        <v>0</v>
      </c>
    </row>
    <row r="246" spans="1:18" x14ac:dyDescent="0.2">
      <c r="A246" t="s">
        <v>10570</v>
      </c>
      <c r="B246" t="s">
        <v>88</v>
      </c>
      <c r="C246" t="s">
        <v>167</v>
      </c>
      <c r="D246">
        <v>20</v>
      </c>
      <c r="E246">
        <v>20</v>
      </c>
      <c r="F246">
        <v>0</v>
      </c>
      <c r="G246">
        <v>0</v>
      </c>
      <c r="H246">
        <v>20</v>
      </c>
      <c r="I246">
        <v>20</v>
      </c>
      <c r="J246">
        <v>0</v>
      </c>
      <c r="K246">
        <v>0</v>
      </c>
      <c r="L246">
        <v>18</v>
      </c>
      <c r="M246">
        <v>18</v>
      </c>
      <c r="N246">
        <v>0</v>
      </c>
      <c r="O246">
        <v>0</v>
      </c>
      <c r="P246">
        <v>0</v>
      </c>
      <c r="Q246">
        <v>2</v>
      </c>
      <c r="R246">
        <v>0</v>
      </c>
    </row>
    <row r="247" spans="1:18" x14ac:dyDescent="0.2">
      <c r="A247" t="s">
        <v>10571</v>
      </c>
      <c r="B247" t="s">
        <v>88</v>
      </c>
      <c r="C247" t="s">
        <v>168</v>
      </c>
      <c r="D247">
        <v>7</v>
      </c>
      <c r="E247">
        <v>7</v>
      </c>
      <c r="F247">
        <v>0</v>
      </c>
      <c r="G247">
        <v>0</v>
      </c>
      <c r="H247">
        <v>7</v>
      </c>
      <c r="I247">
        <v>7</v>
      </c>
      <c r="J247">
        <v>0</v>
      </c>
      <c r="K247">
        <v>0</v>
      </c>
      <c r="L247">
        <v>7</v>
      </c>
      <c r="M247">
        <v>7</v>
      </c>
      <c r="N247">
        <v>0</v>
      </c>
      <c r="O247">
        <v>0</v>
      </c>
      <c r="P247">
        <v>0</v>
      </c>
      <c r="Q247">
        <v>0</v>
      </c>
      <c r="R247">
        <v>0</v>
      </c>
    </row>
    <row r="248" spans="1:18" x14ac:dyDescent="0.2">
      <c r="A248" t="s">
        <v>10572</v>
      </c>
      <c r="B248" t="s">
        <v>91</v>
      </c>
      <c r="C248" t="s">
        <v>169</v>
      </c>
      <c r="D248">
        <v>1</v>
      </c>
      <c r="E248">
        <v>1</v>
      </c>
      <c r="F248">
        <v>0</v>
      </c>
      <c r="G248">
        <v>0</v>
      </c>
      <c r="H248">
        <v>1</v>
      </c>
      <c r="I248">
        <v>1</v>
      </c>
      <c r="J248">
        <v>0</v>
      </c>
      <c r="K248">
        <v>0</v>
      </c>
      <c r="L248">
        <v>1</v>
      </c>
      <c r="M248">
        <v>1</v>
      </c>
      <c r="N248">
        <v>0</v>
      </c>
      <c r="O248">
        <v>0</v>
      </c>
      <c r="P248">
        <v>0</v>
      </c>
      <c r="Q248">
        <v>0</v>
      </c>
      <c r="R248">
        <v>0</v>
      </c>
    </row>
    <row r="249" spans="1:18" x14ac:dyDescent="0.2">
      <c r="A249" t="s">
        <v>10573</v>
      </c>
      <c r="B249" t="s">
        <v>89</v>
      </c>
      <c r="C249" t="s">
        <v>169</v>
      </c>
      <c r="D249">
        <v>1</v>
      </c>
      <c r="E249">
        <v>1</v>
      </c>
      <c r="F249">
        <v>0</v>
      </c>
      <c r="G249">
        <v>0</v>
      </c>
      <c r="H249">
        <v>0</v>
      </c>
      <c r="I249">
        <v>0</v>
      </c>
      <c r="J249">
        <v>0</v>
      </c>
      <c r="K249">
        <v>0</v>
      </c>
      <c r="L249">
        <v>0</v>
      </c>
      <c r="M249">
        <v>0</v>
      </c>
      <c r="N249">
        <v>0</v>
      </c>
      <c r="O249">
        <v>0</v>
      </c>
      <c r="P249">
        <v>1</v>
      </c>
      <c r="Q249">
        <v>1</v>
      </c>
      <c r="R249">
        <v>0</v>
      </c>
    </row>
    <row r="250" spans="1:18" x14ac:dyDescent="0.2">
      <c r="A250" t="s">
        <v>10574</v>
      </c>
      <c r="B250" t="s">
        <v>88</v>
      </c>
      <c r="C250" t="s">
        <v>169</v>
      </c>
      <c r="D250">
        <v>59</v>
      </c>
      <c r="E250">
        <v>58</v>
      </c>
      <c r="F250">
        <v>1</v>
      </c>
      <c r="G250">
        <v>0</v>
      </c>
      <c r="H250">
        <v>59</v>
      </c>
      <c r="I250">
        <v>58</v>
      </c>
      <c r="J250">
        <v>1</v>
      </c>
      <c r="K250">
        <v>0</v>
      </c>
      <c r="L250">
        <v>51</v>
      </c>
      <c r="M250">
        <v>51</v>
      </c>
      <c r="N250">
        <v>0</v>
      </c>
      <c r="O250">
        <v>0</v>
      </c>
      <c r="P250">
        <v>0</v>
      </c>
      <c r="Q250">
        <v>8</v>
      </c>
      <c r="R250">
        <v>0</v>
      </c>
    </row>
    <row r="251" spans="1:18" x14ac:dyDescent="0.2">
      <c r="A251" t="s">
        <v>10575</v>
      </c>
      <c r="B251" t="s">
        <v>88</v>
      </c>
      <c r="C251" t="s">
        <v>170</v>
      </c>
      <c r="D251">
        <v>2</v>
      </c>
      <c r="E251">
        <v>2</v>
      </c>
      <c r="F251">
        <v>0</v>
      </c>
      <c r="G251">
        <v>0</v>
      </c>
      <c r="H251">
        <v>2</v>
      </c>
      <c r="I251">
        <v>2</v>
      </c>
      <c r="J251">
        <v>0</v>
      </c>
      <c r="K251">
        <v>0</v>
      </c>
      <c r="L251">
        <v>1</v>
      </c>
      <c r="M251">
        <v>1</v>
      </c>
      <c r="N251">
        <v>0</v>
      </c>
      <c r="O251">
        <v>0</v>
      </c>
      <c r="P251">
        <v>0</v>
      </c>
      <c r="Q251">
        <v>1</v>
      </c>
      <c r="R251">
        <v>0</v>
      </c>
    </row>
    <row r="252" spans="1:18" x14ac:dyDescent="0.2">
      <c r="A252" t="s">
        <v>10576</v>
      </c>
      <c r="B252" t="s">
        <v>89</v>
      </c>
      <c r="C252" t="s">
        <v>171</v>
      </c>
      <c r="D252">
        <v>1</v>
      </c>
      <c r="E252">
        <v>1</v>
      </c>
      <c r="F252">
        <v>0</v>
      </c>
      <c r="G252">
        <v>0</v>
      </c>
      <c r="H252">
        <v>1</v>
      </c>
      <c r="I252">
        <v>1</v>
      </c>
      <c r="J252">
        <v>0</v>
      </c>
      <c r="K252">
        <v>0</v>
      </c>
      <c r="L252">
        <v>1</v>
      </c>
      <c r="M252">
        <v>1</v>
      </c>
      <c r="N252">
        <v>0</v>
      </c>
      <c r="O252">
        <v>0</v>
      </c>
      <c r="P252">
        <v>0</v>
      </c>
      <c r="Q252">
        <v>0</v>
      </c>
      <c r="R252">
        <v>0</v>
      </c>
    </row>
    <row r="253" spans="1:18" x14ac:dyDescent="0.2">
      <c r="A253" t="s">
        <v>10577</v>
      </c>
      <c r="B253" t="s">
        <v>88</v>
      </c>
      <c r="C253" t="s">
        <v>171</v>
      </c>
      <c r="D253">
        <v>12</v>
      </c>
      <c r="E253">
        <v>11</v>
      </c>
      <c r="F253">
        <v>1</v>
      </c>
      <c r="G253">
        <v>0</v>
      </c>
      <c r="H253">
        <v>12</v>
      </c>
      <c r="I253">
        <v>11</v>
      </c>
      <c r="J253">
        <v>1</v>
      </c>
      <c r="K253">
        <v>0</v>
      </c>
      <c r="L253">
        <v>11</v>
      </c>
      <c r="M253">
        <v>10</v>
      </c>
      <c r="N253">
        <v>1</v>
      </c>
      <c r="O253">
        <v>0</v>
      </c>
      <c r="P253">
        <v>0</v>
      </c>
      <c r="Q253">
        <v>1</v>
      </c>
      <c r="R253">
        <v>0</v>
      </c>
    </row>
    <row r="254" spans="1:18" x14ac:dyDescent="0.2">
      <c r="A254" t="s">
        <v>10578</v>
      </c>
      <c r="B254" t="s">
        <v>88</v>
      </c>
      <c r="C254" t="s">
        <v>172</v>
      </c>
      <c r="D254">
        <v>14</v>
      </c>
      <c r="E254">
        <v>13</v>
      </c>
      <c r="F254">
        <v>1</v>
      </c>
      <c r="G254">
        <v>0</v>
      </c>
      <c r="H254">
        <v>14</v>
      </c>
      <c r="I254">
        <v>13</v>
      </c>
      <c r="J254">
        <v>1</v>
      </c>
      <c r="K254">
        <v>0</v>
      </c>
      <c r="L254">
        <v>11</v>
      </c>
      <c r="M254">
        <v>11</v>
      </c>
      <c r="N254">
        <v>0</v>
      </c>
      <c r="O254">
        <v>0</v>
      </c>
      <c r="P254">
        <v>0</v>
      </c>
      <c r="Q254">
        <v>3</v>
      </c>
      <c r="R254">
        <v>0</v>
      </c>
    </row>
    <row r="255" spans="1:18" x14ac:dyDescent="0.2">
      <c r="A255" t="s">
        <v>10579</v>
      </c>
      <c r="B255" t="s">
        <v>89</v>
      </c>
      <c r="C255" t="s">
        <v>173</v>
      </c>
      <c r="D255">
        <v>2</v>
      </c>
      <c r="E255">
        <v>2</v>
      </c>
      <c r="F255">
        <v>0</v>
      </c>
      <c r="G255">
        <v>0</v>
      </c>
      <c r="H255">
        <v>2</v>
      </c>
      <c r="I255">
        <v>2</v>
      </c>
      <c r="J255">
        <v>0</v>
      </c>
      <c r="K255">
        <v>0</v>
      </c>
      <c r="L255">
        <v>1</v>
      </c>
      <c r="M255">
        <v>1</v>
      </c>
      <c r="N255">
        <v>0</v>
      </c>
      <c r="O255">
        <v>0</v>
      </c>
      <c r="P255">
        <v>0</v>
      </c>
      <c r="Q255">
        <v>1</v>
      </c>
      <c r="R255">
        <v>0</v>
      </c>
    </row>
    <row r="256" spans="1:18" x14ac:dyDescent="0.2">
      <c r="A256" t="s">
        <v>10580</v>
      </c>
      <c r="B256" t="s">
        <v>88</v>
      </c>
      <c r="C256" t="s">
        <v>173</v>
      </c>
      <c r="D256">
        <v>4</v>
      </c>
      <c r="E256">
        <v>4</v>
      </c>
      <c r="F256">
        <v>0</v>
      </c>
      <c r="G256">
        <v>0</v>
      </c>
      <c r="H256">
        <v>4</v>
      </c>
      <c r="I256">
        <v>4</v>
      </c>
      <c r="J256">
        <v>0</v>
      </c>
      <c r="K256">
        <v>0</v>
      </c>
      <c r="L256">
        <v>4</v>
      </c>
      <c r="M256">
        <v>4</v>
      </c>
      <c r="N256">
        <v>0</v>
      </c>
      <c r="O256">
        <v>0</v>
      </c>
      <c r="P256">
        <v>0</v>
      </c>
      <c r="Q256">
        <v>0</v>
      </c>
      <c r="R256">
        <v>0</v>
      </c>
    </row>
    <row r="257" spans="1:18" x14ac:dyDescent="0.2">
      <c r="A257" t="s">
        <v>10581</v>
      </c>
      <c r="B257" t="s">
        <v>88</v>
      </c>
      <c r="C257" t="s">
        <v>174</v>
      </c>
      <c r="D257">
        <v>49</v>
      </c>
      <c r="E257">
        <v>49</v>
      </c>
      <c r="F257">
        <v>0</v>
      </c>
      <c r="G257">
        <v>0</v>
      </c>
      <c r="H257">
        <v>47</v>
      </c>
      <c r="I257">
        <v>47</v>
      </c>
      <c r="J257">
        <v>0</v>
      </c>
      <c r="K257">
        <v>0</v>
      </c>
      <c r="L257">
        <v>44</v>
      </c>
      <c r="M257">
        <v>44</v>
      </c>
      <c r="N257">
        <v>0</v>
      </c>
      <c r="O257">
        <v>0</v>
      </c>
      <c r="P257">
        <v>2</v>
      </c>
      <c r="Q257">
        <v>5</v>
      </c>
      <c r="R257">
        <v>0</v>
      </c>
    </row>
    <row r="258" spans="1:18" x14ac:dyDescent="0.2">
      <c r="A258" t="s">
        <v>10582</v>
      </c>
      <c r="B258" t="s">
        <v>89</v>
      </c>
      <c r="C258" t="s">
        <v>175</v>
      </c>
      <c r="D258">
        <v>2</v>
      </c>
      <c r="E258">
        <v>2</v>
      </c>
      <c r="F258">
        <v>0</v>
      </c>
      <c r="G258">
        <v>0</v>
      </c>
      <c r="H258">
        <v>2</v>
      </c>
      <c r="I258">
        <v>2</v>
      </c>
      <c r="J258">
        <v>0</v>
      </c>
      <c r="K258">
        <v>0</v>
      </c>
      <c r="L258">
        <v>2</v>
      </c>
      <c r="M258">
        <v>2</v>
      </c>
      <c r="N258">
        <v>0</v>
      </c>
      <c r="O258">
        <v>0</v>
      </c>
      <c r="P258">
        <v>0</v>
      </c>
      <c r="Q258">
        <v>0</v>
      </c>
      <c r="R258">
        <v>0</v>
      </c>
    </row>
    <row r="259" spans="1:18" x14ac:dyDescent="0.2">
      <c r="A259" t="s">
        <v>10583</v>
      </c>
      <c r="B259" t="s">
        <v>88</v>
      </c>
      <c r="C259" t="s">
        <v>175</v>
      </c>
      <c r="D259">
        <v>22</v>
      </c>
      <c r="E259">
        <v>22</v>
      </c>
      <c r="F259">
        <v>0</v>
      </c>
      <c r="G259">
        <v>0</v>
      </c>
      <c r="H259">
        <v>21</v>
      </c>
      <c r="I259">
        <v>21</v>
      </c>
      <c r="J259">
        <v>0</v>
      </c>
      <c r="K259">
        <v>0</v>
      </c>
      <c r="L259">
        <v>18</v>
      </c>
      <c r="M259">
        <v>18</v>
      </c>
      <c r="N259">
        <v>0</v>
      </c>
      <c r="O259">
        <v>0</v>
      </c>
      <c r="P259">
        <v>1</v>
      </c>
      <c r="Q259">
        <v>4</v>
      </c>
      <c r="R259">
        <v>0</v>
      </c>
    </row>
    <row r="260" spans="1:18" x14ac:dyDescent="0.2">
      <c r="A260" t="s">
        <v>10584</v>
      </c>
      <c r="B260" t="s">
        <v>91</v>
      </c>
      <c r="C260" t="s">
        <v>176</v>
      </c>
      <c r="D260">
        <v>1</v>
      </c>
      <c r="E260">
        <v>1</v>
      </c>
      <c r="F260">
        <v>0</v>
      </c>
      <c r="G260">
        <v>0</v>
      </c>
      <c r="H260">
        <v>1</v>
      </c>
      <c r="I260">
        <v>1</v>
      </c>
      <c r="J260">
        <v>0</v>
      </c>
      <c r="K260">
        <v>0</v>
      </c>
      <c r="L260">
        <v>1</v>
      </c>
      <c r="M260">
        <v>1</v>
      </c>
      <c r="N260">
        <v>0</v>
      </c>
      <c r="O260">
        <v>0</v>
      </c>
      <c r="P260">
        <v>0</v>
      </c>
      <c r="Q260">
        <v>0</v>
      </c>
      <c r="R260">
        <v>0</v>
      </c>
    </row>
    <row r="261" spans="1:18" x14ac:dyDescent="0.2">
      <c r="A261" t="s">
        <v>10585</v>
      </c>
      <c r="B261" t="s">
        <v>88</v>
      </c>
      <c r="C261" t="s">
        <v>176</v>
      </c>
      <c r="D261">
        <v>40</v>
      </c>
      <c r="E261">
        <v>38</v>
      </c>
      <c r="F261">
        <v>2</v>
      </c>
      <c r="G261">
        <v>0</v>
      </c>
      <c r="H261">
        <v>40</v>
      </c>
      <c r="I261">
        <v>38</v>
      </c>
      <c r="J261">
        <v>2</v>
      </c>
      <c r="K261">
        <v>0</v>
      </c>
      <c r="L261">
        <v>39</v>
      </c>
      <c r="M261">
        <v>37</v>
      </c>
      <c r="N261">
        <v>2</v>
      </c>
      <c r="O261">
        <v>0</v>
      </c>
      <c r="P261">
        <v>0</v>
      </c>
      <c r="Q261">
        <v>1</v>
      </c>
      <c r="R261">
        <v>0</v>
      </c>
    </row>
    <row r="262" spans="1:18" x14ac:dyDescent="0.2">
      <c r="A262" t="s">
        <v>10586</v>
      </c>
      <c r="B262" t="s">
        <v>88</v>
      </c>
      <c r="C262" t="s">
        <v>177</v>
      </c>
      <c r="D262">
        <v>10</v>
      </c>
      <c r="E262">
        <v>9</v>
      </c>
      <c r="F262">
        <v>1</v>
      </c>
      <c r="G262">
        <v>0</v>
      </c>
      <c r="H262">
        <v>10</v>
      </c>
      <c r="I262">
        <v>10</v>
      </c>
      <c r="J262">
        <v>0</v>
      </c>
      <c r="K262">
        <v>0</v>
      </c>
      <c r="L262">
        <v>10</v>
      </c>
      <c r="M262">
        <v>10</v>
      </c>
      <c r="N262">
        <v>0</v>
      </c>
      <c r="O262">
        <v>0</v>
      </c>
      <c r="P262">
        <v>0</v>
      </c>
      <c r="Q262">
        <v>0</v>
      </c>
      <c r="R262">
        <v>0</v>
      </c>
    </row>
    <row r="263" spans="1:18" x14ac:dyDescent="0.2">
      <c r="A263" t="s">
        <v>10587</v>
      </c>
      <c r="B263" t="s">
        <v>88</v>
      </c>
      <c r="C263" t="s">
        <v>178</v>
      </c>
      <c r="D263">
        <v>27</v>
      </c>
      <c r="E263">
        <v>25</v>
      </c>
      <c r="F263">
        <v>2</v>
      </c>
      <c r="G263">
        <v>0</v>
      </c>
      <c r="H263">
        <v>26</v>
      </c>
      <c r="I263">
        <v>25</v>
      </c>
      <c r="J263">
        <v>1</v>
      </c>
      <c r="K263">
        <v>0</v>
      </c>
      <c r="L263">
        <v>25</v>
      </c>
      <c r="M263">
        <v>24</v>
      </c>
      <c r="N263">
        <v>1</v>
      </c>
      <c r="O263">
        <v>0</v>
      </c>
      <c r="P263">
        <v>1</v>
      </c>
      <c r="Q263">
        <v>2</v>
      </c>
      <c r="R263">
        <v>0</v>
      </c>
    </row>
    <row r="264" spans="1:18" x14ac:dyDescent="0.2">
      <c r="A264" t="s">
        <v>10588</v>
      </c>
      <c r="B264" t="s">
        <v>91</v>
      </c>
      <c r="C264" t="s">
        <v>179</v>
      </c>
      <c r="D264">
        <v>1</v>
      </c>
      <c r="E264">
        <v>0</v>
      </c>
      <c r="F264">
        <v>1</v>
      </c>
      <c r="G264">
        <v>0</v>
      </c>
      <c r="H264">
        <v>1</v>
      </c>
      <c r="I264">
        <v>0</v>
      </c>
      <c r="J264">
        <v>1</v>
      </c>
      <c r="K264">
        <v>0</v>
      </c>
      <c r="L264">
        <v>1</v>
      </c>
      <c r="M264">
        <v>0</v>
      </c>
      <c r="N264">
        <v>1</v>
      </c>
      <c r="O264">
        <v>0</v>
      </c>
      <c r="P264">
        <v>0</v>
      </c>
      <c r="Q264">
        <v>0</v>
      </c>
      <c r="R264">
        <v>0</v>
      </c>
    </row>
    <row r="265" spans="1:18" x14ac:dyDescent="0.2">
      <c r="A265" t="s">
        <v>10589</v>
      </c>
      <c r="B265" t="s">
        <v>89</v>
      </c>
      <c r="C265" t="s">
        <v>179</v>
      </c>
      <c r="D265">
        <v>2</v>
      </c>
      <c r="E265">
        <v>2</v>
      </c>
      <c r="F265">
        <v>0</v>
      </c>
      <c r="G265">
        <v>0</v>
      </c>
      <c r="H265">
        <v>2</v>
      </c>
      <c r="I265">
        <v>2</v>
      </c>
      <c r="J265">
        <v>0</v>
      </c>
      <c r="K265">
        <v>0</v>
      </c>
      <c r="L265">
        <v>2</v>
      </c>
      <c r="M265">
        <v>2</v>
      </c>
      <c r="N265">
        <v>0</v>
      </c>
      <c r="O265">
        <v>0</v>
      </c>
      <c r="P265">
        <v>0</v>
      </c>
      <c r="Q265">
        <v>0</v>
      </c>
      <c r="R265">
        <v>0</v>
      </c>
    </row>
    <row r="266" spans="1:18" x14ac:dyDescent="0.2">
      <c r="A266" t="s">
        <v>10590</v>
      </c>
      <c r="B266" t="s">
        <v>88</v>
      </c>
      <c r="C266" t="s">
        <v>179</v>
      </c>
      <c r="D266">
        <v>45</v>
      </c>
      <c r="E266">
        <v>44</v>
      </c>
      <c r="F266">
        <v>1</v>
      </c>
      <c r="G266">
        <v>0</v>
      </c>
      <c r="H266">
        <v>45</v>
      </c>
      <c r="I266">
        <v>44</v>
      </c>
      <c r="J266">
        <v>1</v>
      </c>
      <c r="K266">
        <v>0</v>
      </c>
      <c r="L266">
        <v>44</v>
      </c>
      <c r="M266">
        <v>43</v>
      </c>
      <c r="N266">
        <v>1</v>
      </c>
      <c r="O266">
        <v>0</v>
      </c>
      <c r="P266">
        <v>0</v>
      </c>
      <c r="Q266">
        <v>1</v>
      </c>
      <c r="R266">
        <v>0</v>
      </c>
    </row>
    <row r="267" spans="1:18" x14ac:dyDescent="0.2">
      <c r="A267" t="s">
        <v>10591</v>
      </c>
      <c r="B267" t="s">
        <v>88</v>
      </c>
      <c r="C267" t="s">
        <v>180</v>
      </c>
      <c r="D267">
        <v>10</v>
      </c>
      <c r="E267">
        <v>10</v>
      </c>
      <c r="F267">
        <v>0</v>
      </c>
      <c r="G267">
        <v>0</v>
      </c>
      <c r="H267">
        <v>10</v>
      </c>
      <c r="I267">
        <v>10</v>
      </c>
      <c r="J267">
        <v>0</v>
      </c>
      <c r="K267">
        <v>0</v>
      </c>
      <c r="L267">
        <v>9</v>
      </c>
      <c r="M267">
        <v>9</v>
      </c>
      <c r="N267">
        <v>0</v>
      </c>
      <c r="O267">
        <v>0</v>
      </c>
      <c r="P267">
        <v>0</v>
      </c>
      <c r="Q267">
        <v>1</v>
      </c>
      <c r="R267">
        <v>0</v>
      </c>
    </row>
    <row r="268" spans="1:18" x14ac:dyDescent="0.2">
      <c r="A268" t="s">
        <v>10592</v>
      </c>
      <c r="B268" t="s">
        <v>89</v>
      </c>
      <c r="C268" t="s">
        <v>181</v>
      </c>
      <c r="D268">
        <v>2</v>
      </c>
      <c r="E268">
        <v>2</v>
      </c>
      <c r="F268">
        <v>0</v>
      </c>
      <c r="G268">
        <v>0</v>
      </c>
      <c r="H268">
        <v>2</v>
      </c>
      <c r="I268">
        <v>2</v>
      </c>
      <c r="J268">
        <v>0</v>
      </c>
      <c r="K268">
        <v>0</v>
      </c>
      <c r="L268">
        <v>2</v>
      </c>
      <c r="M268">
        <v>2</v>
      </c>
      <c r="N268">
        <v>0</v>
      </c>
      <c r="O268">
        <v>0</v>
      </c>
      <c r="P268">
        <v>0</v>
      </c>
      <c r="Q268">
        <v>0</v>
      </c>
      <c r="R268">
        <v>0</v>
      </c>
    </row>
    <row r="269" spans="1:18" x14ac:dyDescent="0.2">
      <c r="A269" t="s">
        <v>10593</v>
      </c>
      <c r="B269" t="s">
        <v>88</v>
      </c>
      <c r="C269" t="s">
        <v>181</v>
      </c>
      <c r="D269">
        <v>9</v>
      </c>
      <c r="E269">
        <v>9</v>
      </c>
      <c r="F269">
        <v>0</v>
      </c>
      <c r="G269">
        <v>0</v>
      </c>
      <c r="H269">
        <v>9</v>
      </c>
      <c r="I269">
        <v>9</v>
      </c>
      <c r="J269">
        <v>0</v>
      </c>
      <c r="K269">
        <v>0</v>
      </c>
      <c r="L269">
        <v>9</v>
      </c>
      <c r="M269">
        <v>9</v>
      </c>
      <c r="N269">
        <v>0</v>
      </c>
      <c r="O269">
        <v>0</v>
      </c>
      <c r="P269">
        <v>0</v>
      </c>
      <c r="Q269">
        <v>0</v>
      </c>
      <c r="R269">
        <v>0</v>
      </c>
    </row>
    <row r="270" spans="1:18" x14ac:dyDescent="0.2">
      <c r="A270" t="s">
        <v>10594</v>
      </c>
      <c r="B270" t="s">
        <v>88</v>
      </c>
      <c r="C270" t="s">
        <v>182</v>
      </c>
      <c r="D270">
        <v>10</v>
      </c>
      <c r="E270">
        <v>10</v>
      </c>
      <c r="F270">
        <v>0</v>
      </c>
      <c r="G270">
        <v>0</v>
      </c>
      <c r="H270">
        <v>10</v>
      </c>
      <c r="I270">
        <v>10</v>
      </c>
      <c r="J270">
        <v>0</v>
      </c>
      <c r="K270">
        <v>0</v>
      </c>
      <c r="L270">
        <v>8</v>
      </c>
      <c r="M270">
        <v>8</v>
      </c>
      <c r="N270">
        <v>0</v>
      </c>
      <c r="O270">
        <v>0</v>
      </c>
      <c r="P270">
        <v>0</v>
      </c>
      <c r="Q270">
        <v>2</v>
      </c>
      <c r="R270">
        <v>0</v>
      </c>
    </row>
    <row r="271" spans="1:18" x14ac:dyDescent="0.2">
      <c r="A271" t="s">
        <v>10595</v>
      </c>
      <c r="B271" t="s">
        <v>88</v>
      </c>
      <c r="C271" t="s">
        <v>183</v>
      </c>
      <c r="D271">
        <v>34</v>
      </c>
      <c r="E271">
        <v>32</v>
      </c>
      <c r="F271">
        <v>1</v>
      </c>
      <c r="G271">
        <v>1</v>
      </c>
      <c r="H271">
        <v>33</v>
      </c>
      <c r="I271">
        <v>31</v>
      </c>
      <c r="J271">
        <v>1</v>
      </c>
      <c r="K271">
        <v>1</v>
      </c>
      <c r="L271">
        <v>30</v>
      </c>
      <c r="M271">
        <v>29</v>
      </c>
      <c r="N271">
        <v>1</v>
      </c>
      <c r="O271">
        <v>0</v>
      </c>
      <c r="P271">
        <v>1</v>
      </c>
      <c r="Q271">
        <v>4</v>
      </c>
      <c r="R271">
        <v>0</v>
      </c>
    </row>
    <row r="272" spans="1:18" x14ac:dyDescent="0.2">
      <c r="A272" t="s">
        <v>10596</v>
      </c>
      <c r="B272" t="s">
        <v>88</v>
      </c>
      <c r="C272" t="s">
        <v>184</v>
      </c>
      <c r="D272">
        <v>30</v>
      </c>
      <c r="E272">
        <v>30</v>
      </c>
      <c r="F272">
        <v>0</v>
      </c>
      <c r="G272">
        <v>0</v>
      </c>
      <c r="H272">
        <v>30</v>
      </c>
      <c r="I272">
        <v>30</v>
      </c>
      <c r="J272">
        <v>0</v>
      </c>
      <c r="K272">
        <v>0</v>
      </c>
      <c r="L272">
        <v>27</v>
      </c>
      <c r="M272">
        <v>27</v>
      </c>
      <c r="N272">
        <v>0</v>
      </c>
      <c r="O272">
        <v>0</v>
      </c>
      <c r="P272">
        <v>0</v>
      </c>
      <c r="Q272">
        <v>3</v>
      </c>
      <c r="R272">
        <v>0</v>
      </c>
    </row>
    <row r="273" spans="1:18" x14ac:dyDescent="0.2">
      <c r="A273" t="s">
        <v>10597</v>
      </c>
      <c r="B273" t="s">
        <v>88</v>
      </c>
      <c r="C273" t="s">
        <v>185</v>
      </c>
      <c r="D273">
        <v>31</v>
      </c>
      <c r="E273">
        <v>28</v>
      </c>
      <c r="F273">
        <v>3</v>
      </c>
      <c r="G273">
        <v>0</v>
      </c>
      <c r="H273">
        <v>31</v>
      </c>
      <c r="I273">
        <v>28</v>
      </c>
      <c r="J273">
        <v>3</v>
      </c>
      <c r="K273">
        <v>0</v>
      </c>
      <c r="L273">
        <v>29</v>
      </c>
      <c r="M273">
        <v>26</v>
      </c>
      <c r="N273">
        <v>3</v>
      </c>
      <c r="O273">
        <v>0</v>
      </c>
      <c r="P273">
        <v>0</v>
      </c>
      <c r="Q273">
        <v>2</v>
      </c>
      <c r="R273">
        <v>0</v>
      </c>
    </row>
    <row r="274" spans="1:18" x14ac:dyDescent="0.2">
      <c r="A274" t="s">
        <v>10598</v>
      </c>
      <c r="B274" t="s">
        <v>88</v>
      </c>
      <c r="C274" t="s">
        <v>186</v>
      </c>
      <c r="D274">
        <v>3</v>
      </c>
      <c r="E274">
        <v>3</v>
      </c>
      <c r="F274">
        <v>0</v>
      </c>
      <c r="G274">
        <v>0</v>
      </c>
      <c r="H274">
        <v>3</v>
      </c>
      <c r="I274">
        <v>3</v>
      </c>
      <c r="J274">
        <v>0</v>
      </c>
      <c r="K274">
        <v>0</v>
      </c>
      <c r="L274">
        <v>3</v>
      </c>
      <c r="M274">
        <v>3</v>
      </c>
      <c r="N274">
        <v>0</v>
      </c>
      <c r="O274">
        <v>0</v>
      </c>
      <c r="P274">
        <v>0</v>
      </c>
      <c r="Q274">
        <v>0</v>
      </c>
      <c r="R274">
        <v>0</v>
      </c>
    </row>
    <row r="275" spans="1:18" x14ac:dyDescent="0.2">
      <c r="A275" t="s">
        <v>10599</v>
      </c>
      <c r="B275" t="s">
        <v>88</v>
      </c>
      <c r="C275" t="s">
        <v>187</v>
      </c>
      <c r="D275">
        <v>15</v>
      </c>
      <c r="E275">
        <v>14</v>
      </c>
      <c r="F275">
        <v>0</v>
      </c>
      <c r="G275">
        <v>1</v>
      </c>
      <c r="H275">
        <v>15</v>
      </c>
      <c r="I275">
        <v>14</v>
      </c>
      <c r="J275">
        <v>0</v>
      </c>
      <c r="K275">
        <v>1</v>
      </c>
      <c r="L275">
        <v>14</v>
      </c>
      <c r="M275">
        <v>13</v>
      </c>
      <c r="N275">
        <v>0</v>
      </c>
      <c r="O275">
        <v>1</v>
      </c>
      <c r="P275">
        <v>0</v>
      </c>
      <c r="Q275">
        <v>1</v>
      </c>
      <c r="R275">
        <v>0</v>
      </c>
    </row>
    <row r="276" spans="1:18" x14ac:dyDescent="0.2">
      <c r="A276" t="s">
        <v>10600</v>
      </c>
      <c r="B276" t="s">
        <v>88</v>
      </c>
      <c r="C276" t="s">
        <v>188</v>
      </c>
      <c r="D276">
        <v>11</v>
      </c>
      <c r="E276">
        <v>10</v>
      </c>
      <c r="F276">
        <v>1</v>
      </c>
      <c r="G276">
        <v>0</v>
      </c>
      <c r="H276">
        <v>11</v>
      </c>
      <c r="I276">
        <v>10</v>
      </c>
      <c r="J276">
        <v>1</v>
      </c>
      <c r="K276">
        <v>0</v>
      </c>
      <c r="L276">
        <v>11</v>
      </c>
      <c r="M276">
        <v>10</v>
      </c>
      <c r="N276">
        <v>1</v>
      </c>
      <c r="O276">
        <v>0</v>
      </c>
      <c r="P276">
        <v>0</v>
      </c>
      <c r="Q276">
        <v>0</v>
      </c>
      <c r="R276">
        <v>0</v>
      </c>
    </row>
    <row r="277" spans="1:18" x14ac:dyDescent="0.2">
      <c r="A277" t="s">
        <v>10601</v>
      </c>
      <c r="B277" t="s">
        <v>89</v>
      </c>
      <c r="C277" t="s">
        <v>189</v>
      </c>
      <c r="D277">
        <v>2</v>
      </c>
      <c r="E277">
        <v>2</v>
      </c>
      <c r="F277">
        <v>0</v>
      </c>
      <c r="G277">
        <v>0</v>
      </c>
      <c r="H277">
        <v>2</v>
      </c>
      <c r="I277">
        <v>2</v>
      </c>
      <c r="J277">
        <v>0</v>
      </c>
      <c r="K277">
        <v>0</v>
      </c>
      <c r="L277">
        <v>2</v>
      </c>
      <c r="M277">
        <v>2</v>
      </c>
      <c r="N277">
        <v>0</v>
      </c>
      <c r="O277">
        <v>0</v>
      </c>
      <c r="P277">
        <v>0</v>
      </c>
      <c r="Q277">
        <v>0</v>
      </c>
      <c r="R277">
        <v>0</v>
      </c>
    </row>
    <row r="278" spans="1:18" x14ac:dyDescent="0.2">
      <c r="A278" t="s">
        <v>10602</v>
      </c>
      <c r="B278" t="s">
        <v>88</v>
      </c>
      <c r="C278" t="s">
        <v>189</v>
      </c>
      <c r="D278">
        <v>22</v>
      </c>
      <c r="E278">
        <v>21</v>
      </c>
      <c r="F278">
        <v>1</v>
      </c>
      <c r="G278">
        <v>0</v>
      </c>
      <c r="H278">
        <v>22</v>
      </c>
      <c r="I278">
        <v>21</v>
      </c>
      <c r="J278">
        <v>1</v>
      </c>
      <c r="K278">
        <v>0</v>
      </c>
      <c r="L278">
        <v>19</v>
      </c>
      <c r="M278">
        <v>18</v>
      </c>
      <c r="N278">
        <v>1</v>
      </c>
      <c r="O278">
        <v>0</v>
      </c>
      <c r="P278">
        <v>0</v>
      </c>
      <c r="Q278">
        <v>3</v>
      </c>
      <c r="R278">
        <v>0</v>
      </c>
    </row>
    <row r="279" spans="1:18" x14ac:dyDescent="0.2">
      <c r="A279" t="s">
        <v>10603</v>
      </c>
      <c r="B279" t="s">
        <v>89</v>
      </c>
      <c r="C279" t="s">
        <v>190</v>
      </c>
      <c r="D279">
        <v>1</v>
      </c>
      <c r="E279">
        <v>1</v>
      </c>
      <c r="F279">
        <v>0</v>
      </c>
      <c r="G279">
        <v>0</v>
      </c>
      <c r="H279">
        <v>1</v>
      </c>
      <c r="I279">
        <v>1</v>
      </c>
      <c r="J279">
        <v>0</v>
      </c>
      <c r="K279">
        <v>0</v>
      </c>
      <c r="L279">
        <v>0</v>
      </c>
      <c r="M279">
        <v>0</v>
      </c>
      <c r="N279">
        <v>0</v>
      </c>
      <c r="O279">
        <v>0</v>
      </c>
      <c r="P279">
        <v>0</v>
      </c>
      <c r="Q279">
        <v>1</v>
      </c>
      <c r="R279">
        <v>0</v>
      </c>
    </row>
    <row r="280" spans="1:18" x14ac:dyDescent="0.2">
      <c r="A280" t="s">
        <v>10604</v>
      </c>
      <c r="B280" t="s">
        <v>88</v>
      </c>
      <c r="C280" t="s">
        <v>190</v>
      </c>
      <c r="D280">
        <v>20</v>
      </c>
      <c r="E280">
        <v>20</v>
      </c>
      <c r="F280">
        <v>0</v>
      </c>
      <c r="G280">
        <v>0</v>
      </c>
      <c r="H280">
        <v>20</v>
      </c>
      <c r="I280">
        <v>20</v>
      </c>
      <c r="J280">
        <v>0</v>
      </c>
      <c r="K280">
        <v>0</v>
      </c>
      <c r="L280">
        <v>19</v>
      </c>
      <c r="M280">
        <v>19</v>
      </c>
      <c r="N280">
        <v>0</v>
      </c>
      <c r="O280">
        <v>0</v>
      </c>
      <c r="P280">
        <v>0</v>
      </c>
      <c r="Q280">
        <v>1</v>
      </c>
      <c r="R280">
        <v>0</v>
      </c>
    </row>
    <row r="281" spans="1:18" x14ac:dyDescent="0.2">
      <c r="A281" t="s">
        <v>10605</v>
      </c>
      <c r="B281" t="s">
        <v>88</v>
      </c>
      <c r="C281" t="s">
        <v>191</v>
      </c>
      <c r="D281">
        <v>2</v>
      </c>
      <c r="E281">
        <v>2</v>
      </c>
      <c r="F281">
        <v>0</v>
      </c>
      <c r="G281">
        <v>0</v>
      </c>
      <c r="H281">
        <v>2</v>
      </c>
      <c r="I281">
        <v>2</v>
      </c>
      <c r="J281">
        <v>0</v>
      </c>
      <c r="K281">
        <v>0</v>
      </c>
      <c r="L281">
        <v>2</v>
      </c>
      <c r="M281">
        <v>2</v>
      </c>
      <c r="N281">
        <v>0</v>
      </c>
      <c r="O281">
        <v>0</v>
      </c>
      <c r="P281">
        <v>0</v>
      </c>
      <c r="Q281">
        <v>0</v>
      </c>
      <c r="R281">
        <v>0</v>
      </c>
    </row>
    <row r="282" spans="1:18" x14ac:dyDescent="0.2">
      <c r="A282" t="s">
        <v>10606</v>
      </c>
      <c r="B282" t="s">
        <v>88</v>
      </c>
      <c r="C282" t="s">
        <v>192</v>
      </c>
      <c r="D282">
        <v>4</v>
      </c>
      <c r="E282">
        <v>4</v>
      </c>
      <c r="F282">
        <v>0</v>
      </c>
      <c r="G282">
        <v>0</v>
      </c>
      <c r="H282">
        <v>4</v>
      </c>
      <c r="I282">
        <v>4</v>
      </c>
      <c r="J282">
        <v>0</v>
      </c>
      <c r="K282">
        <v>0</v>
      </c>
      <c r="L282">
        <v>4</v>
      </c>
      <c r="M282">
        <v>4</v>
      </c>
      <c r="N282">
        <v>0</v>
      </c>
      <c r="O282">
        <v>0</v>
      </c>
      <c r="P282">
        <v>0</v>
      </c>
      <c r="Q282">
        <v>0</v>
      </c>
      <c r="R282">
        <v>0</v>
      </c>
    </row>
    <row r="283" spans="1:18" x14ac:dyDescent="0.2">
      <c r="A283" t="s">
        <v>10607</v>
      </c>
      <c r="B283" t="s">
        <v>88</v>
      </c>
      <c r="C283" t="s">
        <v>193</v>
      </c>
      <c r="D283">
        <v>18</v>
      </c>
      <c r="E283">
        <v>17</v>
      </c>
      <c r="F283">
        <v>1</v>
      </c>
      <c r="G283">
        <v>0</v>
      </c>
      <c r="H283">
        <v>18</v>
      </c>
      <c r="I283">
        <v>17</v>
      </c>
      <c r="J283">
        <v>1</v>
      </c>
      <c r="K283">
        <v>0</v>
      </c>
      <c r="L283">
        <v>15</v>
      </c>
      <c r="M283">
        <v>14</v>
      </c>
      <c r="N283">
        <v>1</v>
      </c>
      <c r="O283">
        <v>0</v>
      </c>
      <c r="P283">
        <v>0</v>
      </c>
      <c r="Q283">
        <v>3</v>
      </c>
      <c r="R283">
        <v>0</v>
      </c>
    </row>
    <row r="284" spans="1:18" x14ac:dyDescent="0.2">
      <c r="A284" t="s">
        <v>10608</v>
      </c>
      <c r="B284" t="s">
        <v>88</v>
      </c>
      <c r="C284" t="s">
        <v>194</v>
      </c>
      <c r="D284">
        <v>5</v>
      </c>
      <c r="E284">
        <v>4</v>
      </c>
      <c r="F284">
        <v>1</v>
      </c>
      <c r="G284">
        <v>0</v>
      </c>
      <c r="H284">
        <v>5</v>
      </c>
      <c r="I284">
        <v>4</v>
      </c>
      <c r="J284">
        <v>1</v>
      </c>
      <c r="K284">
        <v>0</v>
      </c>
      <c r="L284">
        <v>4</v>
      </c>
      <c r="M284">
        <v>4</v>
      </c>
      <c r="N284">
        <v>0</v>
      </c>
      <c r="O284">
        <v>0</v>
      </c>
      <c r="P284">
        <v>0</v>
      </c>
      <c r="Q284">
        <v>1</v>
      </c>
      <c r="R284">
        <v>0</v>
      </c>
    </row>
    <row r="285" spans="1:18" x14ac:dyDescent="0.2">
      <c r="A285" t="s">
        <v>10609</v>
      </c>
      <c r="B285" t="s">
        <v>88</v>
      </c>
      <c r="C285" t="s">
        <v>195</v>
      </c>
      <c r="D285">
        <v>4</v>
      </c>
      <c r="E285">
        <v>4</v>
      </c>
      <c r="F285">
        <v>0</v>
      </c>
      <c r="G285">
        <v>0</v>
      </c>
      <c r="H285">
        <v>4</v>
      </c>
      <c r="I285">
        <v>4</v>
      </c>
      <c r="J285">
        <v>0</v>
      </c>
      <c r="K285">
        <v>0</v>
      </c>
      <c r="L285">
        <v>4</v>
      </c>
      <c r="M285">
        <v>4</v>
      </c>
      <c r="N285">
        <v>0</v>
      </c>
      <c r="O285">
        <v>0</v>
      </c>
      <c r="P285">
        <v>0</v>
      </c>
      <c r="Q285">
        <v>0</v>
      </c>
      <c r="R285">
        <v>0</v>
      </c>
    </row>
    <row r="286" spans="1:18" x14ac:dyDescent="0.2">
      <c r="A286" t="s">
        <v>10610</v>
      </c>
      <c r="B286" t="s">
        <v>88</v>
      </c>
      <c r="C286" t="s">
        <v>196</v>
      </c>
      <c r="D286">
        <v>16</v>
      </c>
      <c r="E286">
        <v>16</v>
      </c>
      <c r="F286">
        <v>0</v>
      </c>
      <c r="G286">
        <v>0</v>
      </c>
      <c r="H286">
        <v>16</v>
      </c>
      <c r="I286">
        <v>16</v>
      </c>
      <c r="J286">
        <v>0</v>
      </c>
      <c r="K286">
        <v>0</v>
      </c>
      <c r="L286">
        <v>15</v>
      </c>
      <c r="M286">
        <v>15</v>
      </c>
      <c r="N286">
        <v>0</v>
      </c>
      <c r="O286">
        <v>0</v>
      </c>
      <c r="P286">
        <v>0</v>
      </c>
      <c r="Q286">
        <v>1</v>
      </c>
      <c r="R286">
        <v>0</v>
      </c>
    </row>
    <row r="287" spans="1:18" x14ac:dyDescent="0.2">
      <c r="A287" t="s">
        <v>10611</v>
      </c>
      <c r="B287" t="s">
        <v>88</v>
      </c>
      <c r="C287" t="s">
        <v>197</v>
      </c>
      <c r="D287">
        <v>3</v>
      </c>
      <c r="E287">
        <v>3</v>
      </c>
      <c r="F287">
        <v>0</v>
      </c>
      <c r="G287">
        <v>0</v>
      </c>
      <c r="H287">
        <v>3</v>
      </c>
      <c r="I287">
        <v>3</v>
      </c>
      <c r="J287">
        <v>0</v>
      </c>
      <c r="K287">
        <v>0</v>
      </c>
      <c r="L287">
        <v>2</v>
      </c>
      <c r="M287">
        <v>2</v>
      </c>
      <c r="N287">
        <v>0</v>
      </c>
      <c r="O287">
        <v>0</v>
      </c>
      <c r="P287">
        <v>0</v>
      </c>
      <c r="Q287">
        <v>1</v>
      </c>
      <c r="R287">
        <v>0</v>
      </c>
    </row>
    <row r="288" spans="1:18" x14ac:dyDescent="0.2">
      <c r="A288" t="s">
        <v>10612</v>
      </c>
      <c r="B288" t="s">
        <v>88</v>
      </c>
      <c r="C288" t="s">
        <v>276</v>
      </c>
      <c r="D288">
        <v>1</v>
      </c>
      <c r="E288">
        <v>1</v>
      </c>
      <c r="F288">
        <v>0</v>
      </c>
      <c r="G288">
        <v>0</v>
      </c>
      <c r="H288">
        <v>1</v>
      </c>
      <c r="I288">
        <v>1</v>
      </c>
      <c r="J288">
        <v>0</v>
      </c>
      <c r="K288">
        <v>0</v>
      </c>
      <c r="L288">
        <v>0</v>
      </c>
      <c r="M288">
        <v>0</v>
      </c>
      <c r="N288">
        <v>0</v>
      </c>
      <c r="O288">
        <v>0</v>
      </c>
      <c r="P288">
        <v>0</v>
      </c>
      <c r="Q288">
        <v>1</v>
      </c>
      <c r="R288">
        <v>0</v>
      </c>
    </row>
    <row r="289" spans="1:18" x14ac:dyDescent="0.2">
      <c r="A289" t="s">
        <v>10613</v>
      </c>
      <c r="B289" t="s">
        <v>89</v>
      </c>
      <c r="C289" t="s">
        <v>198</v>
      </c>
      <c r="D289">
        <v>2</v>
      </c>
      <c r="E289">
        <v>2</v>
      </c>
      <c r="F289">
        <v>0</v>
      </c>
      <c r="G289">
        <v>0</v>
      </c>
      <c r="H289">
        <v>2</v>
      </c>
      <c r="I289">
        <v>2</v>
      </c>
      <c r="J289">
        <v>0</v>
      </c>
      <c r="K289">
        <v>0</v>
      </c>
      <c r="L289">
        <v>2</v>
      </c>
      <c r="M289">
        <v>2</v>
      </c>
      <c r="N289">
        <v>0</v>
      </c>
      <c r="O289">
        <v>0</v>
      </c>
      <c r="P289">
        <v>0</v>
      </c>
      <c r="Q289">
        <v>0</v>
      </c>
      <c r="R289">
        <v>0</v>
      </c>
    </row>
    <row r="290" spans="1:18" x14ac:dyDescent="0.2">
      <c r="A290" t="s">
        <v>10614</v>
      </c>
      <c r="B290" t="s">
        <v>88</v>
      </c>
      <c r="C290" t="s">
        <v>198</v>
      </c>
      <c r="D290">
        <v>15</v>
      </c>
      <c r="E290">
        <v>15</v>
      </c>
      <c r="F290">
        <v>0</v>
      </c>
      <c r="G290">
        <v>0</v>
      </c>
      <c r="H290">
        <v>15</v>
      </c>
      <c r="I290">
        <v>15</v>
      </c>
      <c r="J290">
        <v>0</v>
      </c>
      <c r="K290">
        <v>0</v>
      </c>
      <c r="L290">
        <v>14</v>
      </c>
      <c r="M290">
        <v>14</v>
      </c>
      <c r="N290">
        <v>0</v>
      </c>
      <c r="O290">
        <v>0</v>
      </c>
      <c r="P290">
        <v>0</v>
      </c>
      <c r="Q290">
        <v>1</v>
      </c>
      <c r="R290">
        <v>0</v>
      </c>
    </row>
    <row r="291" spans="1:18" x14ac:dyDescent="0.2">
      <c r="A291" t="s">
        <v>10615</v>
      </c>
      <c r="B291" t="s">
        <v>88</v>
      </c>
      <c r="C291" t="s">
        <v>199</v>
      </c>
      <c r="D291">
        <v>32</v>
      </c>
      <c r="E291">
        <v>32</v>
      </c>
      <c r="F291">
        <v>0</v>
      </c>
      <c r="G291">
        <v>0</v>
      </c>
      <c r="H291">
        <v>32</v>
      </c>
      <c r="I291">
        <v>32</v>
      </c>
      <c r="J291">
        <v>0</v>
      </c>
      <c r="K291">
        <v>0</v>
      </c>
      <c r="L291">
        <v>32</v>
      </c>
      <c r="M291">
        <v>32</v>
      </c>
      <c r="N291">
        <v>0</v>
      </c>
      <c r="O291">
        <v>0</v>
      </c>
      <c r="P291">
        <v>0</v>
      </c>
      <c r="Q291">
        <v>0</v>
      </c>
      <c r="R291">
        <v>0</v>
      </c>
    </row>
    <row r="292" spans="1:18" x14ac:dyDescent="0.2">
      <c r="A292" t="s">
        <v>10616</v>
      </c>
      <c r="B292" t="s">
        <v>88</v>
      </c>
      <c r="C292" t="s">
        <v>200</v>
      </c>
      <c r="D292">
        <v>23</v>
      </c>
      <c r="E292">
        <v>22</v>
      </c>
      <c r="F292">
        <v>1</v>
      </c>
      <c r="G292">
        <v>0</v>
      </c>
      <c r="H292">
        <v>23</v>
      </c>
      <c r="I292">
        <v>22</v>
      </c>
      <c r="J292">
        <v>1</v>
      </c>
      <c r="K292">
        <v>0</v>
      </c>
      <c r="L292">
        <v>21</v>
      </c>
      <c r="M292">
        <v>20</v>
      </c>
      <c r="N292">
        <v>1</v>
      </c>
      <c r="O292">
        <v>0</v>
      </c>
      <c r="P292">
        <v>0</v>
      </c>
      <c r="Q292">
        <v>2</v>
      </c>
      <c r="R292">
        <v>0</v>
      </c>
    </row>
    <row r="293" spans="1:18" x14ac:dyDescent="0.2">
      <c r="A293" t="s">
        <v>10617</v>
      </c>
      <c r="B293" t="s">
        <v>89</v>
      </c>
      <c r="C293" t="s">
        <v>201</v>
      </c>
      <c r="D293">
        <v>2</v>
      </c>
      <c r="E293">
        <v>2</v>
      </c>
      <c r="F293">
        <v>0</v>
      </c>
      <c r="G293">
        <v>0</v>
      </c>
      <c r="H293">
        <v>1</v>
      </c>
      <c r="I293">
        <v>1</v>
      </c>
      <c r="J293">
        <v>0</v>
      </c>
      <c r="K293">
        <v>0</v>
      </c>
      <c r="L293">
        <v>1</v>
      </c>
      <c r="M293">
        <v>1</v>
      </c>
      <c r="N293">
        <v>0</v>
      </c>
      <c r="O293">
        <v>0</v>
      </c>
      <c r="P293">
        <v>1</v>
      </c>
      <c r="Q293">
        <v>1</v>
      </c>
      <c r="R293">
        <v>0</v>
      </c>
    </row>
    <row r="294" spans="1:18" x14ac:dyDescent="0.2">
      <c r="A294" t="s">
        <v>10618</v>
      </c>
      <c r="B294" t="s">
        <v>88</v>
      </c>
      <c r="C294" t="s">
        <v>201</v>
      </c>
      <c r="D294">
        <v>24</v>
      </c>
      <c r="E294">
        <v>23</v>
      </c>
      <c r="F294">
        <v>1</v>
      </c>
      <c r="G294">
        <v>0</v>
      </c>
      <c r="H294">
        <v>23</v>
      </c>
      <c r="I294">
        <v>23</v>
      </c>
      <c r="J294">
        <v>0</v>
      </c>
      <c r="K294">
        <v>0</v>
      </c>
      <c r="L294">
        <v>23</v>
      </c>
      <c r="M294">
        <v>23</v>
      </c>
      <c r="N294">
        <v>0</v>
      </c>
      <c r="O294">
        <v>0</v>
      </c>
      <c r="P294">
        <v>1</v>
      </c>
      <c r="Q294">
        <v>1</v>
      </c>
      <c r="R294">
        <v>0</v>
      </c>
    </row>
    <row r="295" spans="1:18" x14ac:dyDescent="0.2">
      <c r="A295" t="s">
        <v>10619</v>
      </c>
      <c r="B295" t="s">
        <v>89</v>
      </c>
      <c r="C295" t="s">
        <v>202</v>
      </c>
      <c r="D295">
        <v>1</v>
      </c>
      <c r="E295">
        <v>1</v>
      </c>
      <c r="F295">
        <v>0</v>
      </c>
      <c r="G295">
        <v>0</v>
      </c>
      <c r="H295">
        <v>1</v>
      </c>
      <c r="I295">
        <v>1</v>
      </c>
      <c r="J295">
        <v>0</v>
      </c>
      <c r="K295">
        <v>0</v>
      </c>
      <c r="L295">
        <v>0</v>
      </c>
      <c r="M295">
        <v>0</v>
      </c>
      <c r="N295">
        <v>0</v>
      </c>
      <c r="O295">
        <v>0</v>
      </c>
      <c r="P295">
        <v>0</v>
      </c>
      <c r="Q295">
        <v>1</v>
      </c>
      <c r="R295">
        <v>0</v>
      </c>
    </row>
    <row r="296" spans="1:18" x14ac:dyDescent="0.2">
      <c r="A296" t="s">
        <v>10620</v>
      </c>
      <c r="B296" t="s">
        <v>88</v>
      </c>
      <c r="C296" t="s">
        <v>202</v>
      </c>
      <c r="D296">
        <v>3</v>
      </c>
      <c r="E296">
        <v>3</v>
      </c>
      <c r="F296">
        <v>0</v>
      </c>
      <c r="G296">
        <v>0</v>
      </c>
      <c r="H296">
        <v>3</v>
      </c>
      <c r="I296">
        <v>3</v>
      </c>
      <c r="J296">
        <v>0</v>
      </c>
      <c r="K296">
        <v>0</v>
      </c>
      <c r="L296">
        <v>2</v>
      </c>
      <c r="M296">
        <v>2</v>
      </c>
      <c r="N296">
        <v>0</v>
      </c>
      <c r="O296">
        <v>0</v>
      </c>
      <c r="P296">
        <v>0</v>
      </c>
      <c r="Q296">
        <v>1</v>
      </c>
      <c r="R296">
        <v>0</v>
      </c>
    </row>
    <row r="297" spans="1:18" x14ac:dyDescent="0.2">
      <c r="A297" t="s">
        <v>10621</v>
      </c>
      <c r="B297" t="s">
        <v>88</v>
      </c>
      <c r="C297" t="s">
        <v>203</v>
      </c>
      <c r="D297">
        <v>6</v>
      </c>
      <c r="E297">
        <v>6</v>
      </c>
      <c r="F297">
        <v>0</v>
      </c>
      <c r="G297">
        <v>0</v>
      </c>
      <c r="H297">
        <v>6</v>
      </c>
      <c r="I297">
        <v>6</v>
      </c>
      <c r="J297">
        <v>0</v>
      </c>
      <c r="K297">
        <v>0</v>
      </c>
      <c r="L297">
        <v>6</v>
      </c>
      <c r="M297">
        <v>6</v>
      </c>
      <c r="N297">
        <v>0</v>
      </c>
      <c r="O297">
        <v>0</v>
      </c>
      <c r="P297">
        <v>0</v>
      </c>
      <c r="Q297">
        <v>0</v>
      </c>
      <c r="R297">
        <v>0</v>
      </c>
    </row>
    <row r="298" spans="1:18" x14ac:dyDescent="0.2">
      <c r="A298" t="s">
        <v>10622</v>
      </c>
      <c r="B298" t="s">
        <v>89</v>
      </c>
      <c r="C298" t="s">
        <v>204</v>
      </c>
      <c r="D298">
        <v>3</v>
      </c>
      <c r="E298">
        <v>3</v>
      </c>
      <c r="F298">
        <v>0</v>
      </c>
      <c r="G298">
        <v>0</v>
      </c>
      <c r="H298">
        <v>3</v>
      </c>
      <c r="I298">
        <v>3</v>
      </c>
      <c r="J298">
        <v>0</v>
      </c>
      <c r="K298">
        <v>0</v>
      </c>
      <c r="L298">
        <v>2</v>
      </c>
      <c r="M298">
        <v>2</v>
      </c>
      <c r="N298">
        <v>0</v>
      </c>
      <c r="O298">
        <v>0</v>
      </c>
      <c r="P298">
        <v>0</v>
      </c>
      <c r="Q298">
        <v>1</v>
      </c>
      <c r="R298">
        <v>0</v>
      </c>
    </row>
    <row r="299" spans="1:18" x14ac:dyDescent="0.2">
      <c r="A299" t="s">
        <v>10623</v>
      </c>
      <c r="B299" t="s">
        <v>88</v>
      </c>
      <c r="C299" t="s">
        <v>204</v>
      </c>
      <c r="D299">
        <v>5</v>
      </c>
      <c r="E299">
        <v>5</v>
      </c>
      <c r="F299">
        <v>0</v>
      </c>
      <c r="G299">
        <v>0</v>
      </c>
      <c r="H299">
        <v>5</v>
      </c>
      <c r="I299">
        <v>5</v>
      </c>
      <c r="J299">
        <v>0</v>
      </c>
      <c r="K299">
        <v>0</v>
      </c>
      <c r="L299">
        <v>5</v>
      </c>
      <c r="M299">
        <v>5</v>
      </c>
      <c r="N299">
        <v>0</v>
      </c>
      <c r="O299">
        <v>0</v>
      </c>
      <c r="P299">
        <v>0</v>
      </c>
      <c r="Q299">
        <v>0</v>
      </c>
      <c r="R299">
        <v>0</v>
      </c>
    </row>
    <row r="300" spans="1:18" x14ac:dyDescent="0.2">
      <c r="A300" t="s">
        <v>10624</v>
      </c>
      <c r="B300" t="s">
        <v>88</v>
      </c>
      <c r="C300" t="s">
        <v>205</v>
      </c>
      <c r="D300">
        <v>8</v>
      </c>
      <c r="E300">
        <v>8</v>
      </c>
      <c r="F300">
        <v>0</v>
      </c>
      <c r="G300">
        <v>0</v>
      </c>
      <c r="H300">
        <v>8</v>
      </c>
      <c r="I300">
        <v>8</v>
      </c>
      <c r="J300">
        <v>0</v>
      </c>
      <c r="K300">
        <v>0</v>
      </c>
      <c r="L300">
        <v>8</v>
      </c>
      <c r="M300">
        <v>8</v>
      </c>
      <c r="N300">
        <v>0</v>
      </c>
      <c r="O300">
        <v>0</v>
      </c>
      <c r="P300">
        <v>0</v>
      </c>
      <c r="Q300">
        <v>0</v>
      </c>
      <c r="R300">
        <v>0</v>
      </c>
    </row>
    <row r="301" spans="1:18" x14ac:dyDescent="0.2">
      <c r="A301" t="s">
        <v>10625</v>
      </c>
      <c r="B301" t="s">
        <v>89</v>
      </c>
      <c r="C301" t="s">
        <v>206</v>
      </c>
      <c r="D301">
        <v>1</v>
      </c>
      <c r="E301">
        <v>1</v>
      </c>
      <c r="F301">
        <v>0</v>
      </c>
      <c r="G301">
        <v>0</v>
      </c>
      <c r="H301">
        <v>1</v>
      </c>
      <c r="I301">
        <v>1</v>
      </c>
      <c r="J301">
        <v>0</v>
      </c>
      <c r="K301">
        <v>0</v>
      </c>
      <c r="L301">
        <v>1</v>
      </c>
      <c r="M301">
        <v>1</v>
      </c>
      <c r="N301">
        <v>0</v>
      </c>
      <c r="O301">
        <v>0</v>
      </c>
      <c r="P301">
        <v>0</v>
      </c>
      <c r="Q301">
        <v>0</v>
      </c>
      <c r="R301">
        <v>0</v>
      </c>
    </row>
    <row r="302" spans="1:18" x14ac:dyDescent="0.2">
      <c r="A302" t="s">
        <v>10626</v>
      </c>
      <c r="B302" t="s">
        <v>88</v>
      </c>
      <c r="C302" t="s">
        <v>206</v>
      </c>
      <c r="D302">
        <v>25</v>
      </c>
      <c r="E302">
        <v>25</v>
      </c>
      <c r="F302">
        <v>0</v>
      </c>
      <c r="G302">
        <v>0</v>
      </c>
      <c r="H302">
        <v>25</v>
      </c>
      <c r="I302">
        <v>25</v>
      </c>
      <c r="J302">
        <v>0</v>
      </c>
      <c r="K302">
        <v>0</v>
      </c>
      <c r="L302">
        <v>21</v>
      </c>
      <c r="M302">
        <v>21</v>
      </c>
      <c r="N302">
        <v>0</v>
      </c>
      <c r="O302">
        <v>0</v>
      </c>
      <c r="P302">
        <v>0</v>
      </c>
      <c r="Q302">
        <v>4</v>
      </c>
      <c r="R302">
        <v>0</v>
      </c>
    </row>
    <row r="303" spans="1:18" x14ac:dyDescent="0.2">
      <c r="A303" t="s">
        <v>10627</v>
      </c>
      <c r="B303" t="s">
        <v>88</v>
      </c>
      <c r="C303" t="s">
        <v>207</v>
      </c>
      <c r="D303">
        <v>4</v>
      </c>
      <c r="E303">
        <v>4</v>
      </c>
      <c r="F303">
        <v>0</v>
      </c>
      <c r="G303">
        <v>0</v>
      </c>
      <c r="H303">
        <v>4</v>
      </c>
      <c r="I303">
        <v>4</v>
      </c>
      <c r="J303">
        <v>0</v>
      </c>
      <c r="K303">
        <v>0</v>
      </c>
      <c r="L303">
        <v>4</v>
      </c>
      <c r="M303">
        <v>4</v>
      </c>
      <c r="N303">
        <v>0</v>
      </c>
      <c r="O303">
        <v>0</v>
      </c>
      <c r="P303">
        <v>0</v>
      </c>
      <c r="Q303">
        <v>0</v>
      </c>
      <c r="R303">
        <v>0</v>
      </c>
    </row>
    <row r="304" spans="1:18" x14ac:dyDescent="0.2">
      <c r="A304" t="s">
        <v>10628</v>
      </c>
      <c r="B304" t="s">
        <v>91</v>
      </c>
      <c r="C304" t="s">
        <v>208</v>
      </c>
      <c r="D304">
        <v>1</v>
      </c>
      <c r="E304">
        <v>0</v>
      </c>
      <c r="F304">
        <v>0</v>
      </c>
      <c r="G304">
        <v>1</v>
      </c>
      <c r="H304">
        <v>0</v>
      </c>
      <c r="I304">
        <v>0</v>
      </c>
      <c r="J304">
        <v>0</v>
      </c>
      <c r="K304">
        <v>0</v>
      </c>
      <c r="L304">
        <v>0</v>
      </c>
      <c r="M304">
        <v>0</v>
      </c>
      <c r="N304">
        <v>0</v>
      </c>
      <c r="O304">
        <v>0</v>
      </c>
      <c r="P304">
        <v>1</v>
      </c>
      <c r="Q304">
        <v>1</v>
      </c>
      <c r="R304">
        <v>0</v>
      </c>
    </row>
    <row r="305" spans="1:18" x14ac:dyDescent="0.2">
      <c r="A305" t="s">
        <v>10629</v>
      </c>
      <c r="B305" t="s">
        <v>89</v>
      </c>
      <c r="C305" t="s">
        <v>208</v>
      </c>
      <c r="D305">
        <v>1</v>
      </c>
      <c r="E305">
        <v>1</v>
      </c>
      <c r="F305">
        <v>0</v>
      </c>
      <c r="G305">
        <v>0</v>
      </c>
      <c r="H305">
        <v>1</v>
      </c>
      <c r="I305">
        <v>1</v>
      </c>
      <c r="J305">
        <v>0</v>
      </c>
      <c r="K305">
        <v>0</v>
      </c>
      <c r="L305">
        <v>1</v>
      </c>
      <c r="M305">
        <v>1</v>
      </c>
      <c r="N305">
        <v>0</v>
      </c>
      <c r="O305">
        <v>0</v>
      </c>
      <c r="P305">
        <v>0</v>
      </c>
      <c r="Q305">
        <v>0</v>
      </c>
      <c r="R305">
        <v>0</v>
      </c>
    </row>
    <row r="306" spans="1:18" x14ac:dyDescent="0.2">
      <c r="A306" t="s">
        <v>10630</v>
      </c>
      <c r="B306" t="s">
        <v>88</v>
      </c>
      <c r="C306" t="s">
        <v>208</v>
      </c>
      <c r="D306">
        <v>12</v>
      </c>
      <c r="E306">
        <v>12</v>
      </c>
      <c r="F306">
        <v>0</v>
      </c>
      <c r="G306">
        <v>0</v>
      </c>
      <c r="H306">
        <v>12</v>
      </c>
      <c r="I306">
        <v>12</v>
      </c>
      <c r="J306">
        <v>0</v>
      </c>
      <c r="K306">
        <v>0</v>
      </c>
      <c r="L306">
        <v>12</v>
      </c>
      <c r="M306">
        <v>12</v>
      </c>
      <c r="N306">
        <v>0</v>
      </c>
      <c r="O306">
        <v>0</v>
      </c>
      <c r="P306">
        <v>0</v>
      </c>
      <c r="Q306">
        <v>0</v>
      </c>
      <c r="R306">
        <v>0</v>
      </c>
    </row>
    <row r="307" spans="1:18" x14ac:dyDescent="0.2">
      <c r="A307" t="s">
        <v>10631</v>
      </c>
      <c r="B307" t="s">
        <v>88</v>
      </c>
      <c r="C307" t="s">
        <v>209</v>
      </c>
      <c r="D307">
        <v>10</v>
      </c>
      <c r="E307">
        <v>10</v>
      </c>
      <c r="F307">
        <v>0</v>
      </c>
      <c r="G307">
        <v>0</v>
      </c>
      <c r="H307">
        <v>10</v>
      </c>
      <c r="I307">
        <v>10</v>
      </c>
      <c r="J307">
        <v>0</v>
      </c>
      <c r="K307">
        <v>0</v>
      </c>
      <c r="L307">
        <v>8</v>
      </c>
      <c r="M307">
        <v>8</v>
      </c>
      <c r="N307">
        <v>0</v>
      </c>
      <c r="O307">
        <v>0</v>
      </c>
      <c r="P307">
        <v>0</v>
      </c>
      <c r="Q307">
        <v>2</v>
      </c>
      <c r="R307">
        <v>0</v>
      </c>
    </row>
    <row r="308" spans="1:18" x14ac:dyDescent="0.2">
      <c r="A308" t="s">
        <v>10632</v>
      </c>
      <c r="B308" t="s">
        <v>88</v>
      </c>
      <c r="C308" t="s">
        <v>210</v>
      </c>
      <c r="D308">
        <v>7</v>
      </c>
      <c r="E308">
        <v>7</v>
      </c>
      <c r="F308">
        <v>0</v>
      </c>
      <c r="G308">
        <v>0</v>
      </c>
      <c r="H308">
        <v>7</v>
      </c>
      <c r="I308">
        <v>7</v>
      </c>
      <c r="J308">
        <v>0</v>
      </c>
      <c r="K308">
        <v>0</v>
      </c>
      <c r="L308">
        <v>6</v>
      </c>
      <c r="M308">
        <v>6</v>
      </c>
      <c r="N308">
        <v>0</v>
      </c>
      <c r="O308">
        <v>0</v>
      </c>
      <c r="P308">
        <v>0</v>
      </c>
      <c r="Q308">
        <v>1</v>
      </c>
      <c r="R308">
        <v>0</v>
      </c>
    </row>
    <row r="309" spans="1:18" x14ac:dyDescent="0.2">
      <c r="A309" t="s">
        <v>10633</v>
      </c>
      <c r="B309" t="s">
        <v>89</v>
      </c>
      <c r="C309" t="s">
        <v>211</v>
      </c>
      <c r="D309">
        <v>1</v>
      </c>
      <c r="E309">
        <v>1</v>
      </c>
      <c r="F309">
        <v>0</v>
      </c>
      <c r="G309">
        <v>0</v>
      </c>
      <c r="H309">
        <v>1</v>
      </c>
      <c r="I309">
        <v>1</v>
      </c>
      <c r="J309">
        <v>0</v>
      </c>
      <c r="K309">
        <v>0</v>
      </c>
      <c r="L309">
        <v>1</v>
      </c>
      <c r="M309">
        <v>1</v>
      </c>
      <c r="N309">
        <v>0</v>
      </c>
      <c r="O309">
        <v>0</v>
      </c>
      <c r="P309">
        <v>0</v>
      </c>
      <c r="Q309">
        <v>0</v>
      </c>
      <c r="R309">
        <v>0</v>
      </c>
    </row>
    <row r="310" spans="1:18" x14ac:dyDescent="0.2">
      <c r="A310" t="s">
        <v>10634</v>
      </c>
      <c r="B310" t="s">
        <v>88</v>
      </c>
      <c r="C310" t="s">
        <v>212</v>
      </c>
      <c r="D310">
        <v>21</v>
      </c>
      <c r="E310">
        <v>20</v>
      </c>
      <c r="F310">
        <v>1</v>
      </c>
      <c r="G310">
        <v>0</v>
      </c>
      <c r="H310">
        <v>19</v>
      </c>
      <c r="I310">
        <v>19</v>
      </c>
      <c r="J310">
        <v>0</v>
      </c>
      <c r="K310">
        <v>0</v>
      </c>
      <c r="L310">
        <v>18</v>
      </c>
      <c r="M310">
        <v>18</v>
      </c>
      <c r="N310">
        <v>0</v>
      </c>
      <c r="O310">
        <v>0</v>
      </c>
      <c r="P310">
        <v>2</v>
      </c>
      <c r="Q310">
        <v>3</v>
      </c>
      <c r="R310">
        <v>0</v>
      </c>
    </row>
    <row r="311" spans="1:18" x14ac:dyDescent="0.2">
      <c r="A311" t="s">
        <v>10635</v>
      </c>
      <c r="B311" t="s">
        <v>89</v>
      </c>
      <c r="C311" t="s">
        <v>213</v>
      </c>
      <c r="D311">
        <v>1</v>
      </c>
      <c r="E311">
        <v>1</v>
      </c>
      <c r="F311">
        <v>0</v>
      </c>
      <c r="G311">
        <v>0</v>
      </c>
      <c r="H311">
        <v>1</v>
      </c>
      <c r="I311">
        <v>1</v>
      </c>
      <c r="J311">
        <v>0</v>
      </c>
      <c r="K311">
        <v>0</v>
      </c>
      <c r="L311">
        <v>1</v>
      </c>
      <c r="M311">
        <v>1</v>
      </c>
      <c r="N311">
        <v>0</v>
      </c>
      <c r="O311">
        <v>0</v>
      </c>
      <c r="P311">
        <v>0</v>
      </c>
      <c r="Q311">
        <v>0</v>
      </c>
      <c r="R311">
        <v>0</v>
      </c>
    </row>
    <row r="312" spans="1:18" x14ac:dyDescent="0.2">
      <c r="A312" t="s">
        <v>10636</v>
      </c>
      <c r="B312" t="s">
        <v>88</v>
      </c>
      <c r="C312" t="s">
        <v>213</v>
      </c>
      <c r="D312">
        <v>8</v>
      </c>
      <c r="E312">
        <v>7</v>
      </c>
      <c r="F312">
        <v>1</v>
      </c>
      <c r="G312">
        <v>0</v>
      </c>
      <c r="H312">
        <v>8</v>
      </c>
      <c r="I312">
        <v>8</v>
      </c>
      <c r="J312">
        <v>0</v>
      </c>
      <c r="K312">
        <v>0</v>
      </c>
      <c r="L312">
        <v>7</v>
      </c>
      <c r="M312">
        <v>7</v>
      </c>
      <c r="N312">
        <v>0</v>
      </c>
      <c r="O312">
        <v>0</v>
      </c>
      <c r="P312">
        <v>0</v>
      </c>
      <c r="Q312">
        <v>1</v>
      </c>
      <c r="R312">
        <v>0</v>
      </c>
    </row>
    <row r="313" spans="1:18" x14ac:dyDescent="0.2">
      <c r="A313" t="s">
        <v>10637</v>
      </c>
      <c r="B313" t="s">
        <v>88</v>
      </c>
      <c r="C313" t="s">
        <v>214</v>
      </c>
      <c r="D313">
        <v>2</v>
      </c>
      <c r="E313">
        <v>2</v>
      </c>
      <c r="F313">
        <v>0</v>
      </c>
      <c r="G313">
        <v>0</v>
      </c>
      <c r="H313">
        <v>2</v>
      </c>
      <c r="I313">
        <v>2</v>
      </c>
      <c r="J313">
        <v>0</v>
      </c>
      <c r="K313">
        <v>0</v>
      </c>
      <c r="L313">
        <v>2</v>
      </c>
      <c r="M313">
        <v>2</v>
      </c>
      <c r="N313">
        <v>0</v>
      </c>
      <c r="O313">
        <v>0</v>
      </c>
      <c r="P313">
        <v>0</v>
      </c>
      <c r="Q313">
        <v>0</v>
      </c>
      <c r="R313">
        <v>0</v>
      </c>
    </row>
    <row r="314" spans="1:18" x14ac:dyDescent="0.2">
      <c r="A314" t="s">
        <v>10638</v>
      </c>
      <c r="B314" t="s">
        <v>88</v>
      </c>
      <c r="C314" t="s">
        <v>215</v>
      </c>
      <c r="D314">
        <v>15</v>
      </c>
      <c r="E314">
        <v>15</v>
      </c>
      <c r="F314">
        <v>0</v>
      </c>
      <c r="G314">
        <v>0</v>
      </c>
      <c r="H314">
        <v>15</v>
      </c>
      <c r="I314">
        <v>15</v>
      </c>
      <c r="J314">
        <v>0</v>
      </c>
      <c r="K314">
        <v>0</v>
      </c>
      <c r="L314">
        <v>15</v>
      </c>
      <c r="M314">
        <v>15</v>
      </c>
      <c r="N314">
        <v>0</v>
      </c>
      <c r="O314">
        <v>0</v>
      </c>
      <c r="P314">
        <v>0</v>
      </c>
      <c r="Q314">
        <v>0</v>
      </c>
      <c r="R314">
        <v>0</v>
      </c>
    </row>
    <row r="315" spans="1:18" x14ac:dyDescent="0.2">
      <c r="A315" t="s">
        <v>10639</v>
      </c>
      <c r="B315" t="s">
        <v>88</v>
      </c>
      <c r="C315" t="s">
        <v>216</v>
      </c>
      <c r="D315">
        <v>6</v>
      </c>
      <c r="E315">
        <v>6</v>
      </c>
      <c r="F315">
        <v>0</v>
      </c>
      <c r="G315">
        <v>0</v>
      </c>
      <c r="H315">
        <v>6</v>
      </c>
      <c r="I315">
        <v>6</v>
      </c>
      <c r="J315">
        <v>0</v>
      </c>
      <c r="K315">
        <v>0</v>
      </c>
      <c r="L315">
        <v>6</v>
      </c>
      <c r="M315">
        <v>6</v>
      </c>
      <c r="N315">
        <v>0</v>
      </c>
      <c r="O315">
        <v>0</v>
      </c>
      <c r="P315">
        <v>0</v>
      </c>
      <c r="Q315">
        <v>0</v>
      </c>
      <c r="R315">
        <v>0</v>
      </c>
    </row>
    <row r="316" spans="1:18" x14ac:dyDescent="0.2">
      <c r="A316" t="s">
        <v>10640</v>
      </c>
      <c r="B316" t="s">
        <v>88</v>
      </c>
      <c r="C316" t="s">
        <v>217</v>
      </c>
      <c r="D316">
        <v>16</v>
      </c>
      <c r="E316">
        <v>13</v>
      </c>
      <c r="F316">
        <v>3</v>
      </c>
      <c r="G316">
        <v>0</v>
      </c>
      <c r="H316">
        <v>16</v>
      </c>
      <c r="I316">
        <v>13</v>
      </c>
      <c r="J316">
        <v>3</v>
      </c>
      <c r="K316">
        <v>0</v>
      </c>
      <c r="L316">
        <v>16</v>
      </c>
      <c r="M316">
        <v>13</v>
      </c>
      <c r="N316">
        <v>3</v>
      </c>
      <c r="O316">
        <v>0</v>
      </c>
      <c r="P316">
        <v>0</v>
      </c>
      <c r="Q316">
        <v>0</v>
      </c>
      <c r="R316">
        <v>0</v>
      </c>
    </row>
    <row r="317" spans="1:18" x14ac:dyDescent="0.2">
      <c r="A317" t="s">
        <v>10641</v>
      </c>
      <c r="B317" t="s">
        <v>88</v>
      </c>
      <c r="C317" t="s">
        <v>218</v>
      </c>
      <c r="D317">
        <v>5</v>
      </c>
      <c r="E317">
        <v>5</v>
      </c>
      <c r="F317">
        <v>0</v>
      </c>
      <c r="G317">
        <v>0</v>
      </c>
      <c r="H317">
        <v>5</v>
      </c>
      <c r="I317">
        <v>5</v>
      </c>
      <c r="J317">
        <v>0</v>
      </c>
      <c r="K317">
        <v>0</v>
      </c>
      <c r="L317">
        <v>3</v>
      </c>
      <c r="M317">
        <v>3</v>
      </c>
      <c r="N317">
        <v>0</v>
      </c>
      <c r="O317">
        <v>0</v>
      </c>
      <c r="P317">
        <v>0</v>
      </c>
      <c r="Q317">
        <v>2</v>
      </c>
      <c r="R317">
        <v>0</v>
      </c>
    </row>
    <row r="318" spans="1:18" x14ac:dyDescent="0.2">
      <c r="A318" t="s">
        <v>10642</v>
      </c>
      <c r="B318" t="s">
        <v>88</v>
      </c>
      <c r="C318" t="s">
        <v>219</v>
      </c>
      <c r="D318">
        <v>6</v>
      </c>
      <c r="E318">
        <v>5</v>
      </c>
      <c r="F318">
        <v>1</v>
      </c>
      <c r="G318">
        <v>0</v>
      </c>
      <c r="H318">
        <v>6</v>
      </c>
      <c r="I318">
        <v>5</v>
      </c>
      <c r="J318">
        <v>1</v>
      </c>
      <c r="K318">
        <v>0</v>
      </c>
      <c r="L318">
        <v>5</v>
      </c>
      <c r="M318">
        <v>5</v>
      </c>
      <c r="N318">
        <v>0</v>
      </c>
      <c r="O318">
        <v>0</v>
      </c>
      <c r="P318">
        <v>0</v>
      </c>
      <c r="Q318">
        <v>1</v>
      </c>
      <c r="R318">
        <v>0</v>
      </c>
    </row>
    <row r="319" spans="1:18" x14ac:dyDescent="0.2">
      <c r="A319" t="s">
        <v>10643</v>
      </c>
      <c r="B319" t="s">
        <v>88</v>
      </c>
      <c r="C319" t="s">
        <v>220</v>
      </c>
      <c r="D319">
        <v>4</v>
      </c>
      <c r="E319">
        <v>3</v>
      </c>
      <c r="F319">
        <v>1</v>
      </c>
      <c r="G319">
        <v>0</v>
      </c>
      <c r="H319">
        <v>3</v>
      </c>
      <c r="I319">
        <v>2</v>
      </c>
      <c r="J319">
        <v>1</v>
      </c>
      <c r="K319">
        <v>0</v>
      </c>
      <c r="L319">
        <v>3</v>
      </c>
      <c r="M319">
        <v>2</v>
      </c>
      <c r="N319">
        <v>1</v>
      </c>
      <c r="O319">
        <v>0</v>
      </c>
      <c r="P319">
        <v>1</v>
      </c>
      <c r="Q319">
        <v>1</v>
      </c>
      <c r="R319">
        <v>0</v>
      </c>
    </row>
    <row r="320" spans="1:18" x14ac:dyDescent="0.2">
      <c r="A320" t="s">
        <v>10644</v>
      </c>
      <c r="B320" t="s">
        <v>88</v>
      </c>
      <c r="C320" t="s">
        <v>221</v>
      </c>
      <c r="D320">
        <v>4</v>
      </c>
      <c r="E320">
        <v>4</v>
      </c>
      <c r="F320">
        <v>0</v>
      </c>
      <c r="G320">
        <v>0</v>
      </c>
      <c r="H320">
        <v>4</v>
      </c>
      <c r="I320">
        <v>4</v>
      </c>
      <c r="J320">
        <v>0</v>
      </c>
      <c r="K320">
        <v>0</v>
      </c>
      <c r="L320">
        <v>4</v>
      </c>
      <c r="M320">
        <v>4</v>
      </c>
      <c r="N320">
        <v>0</v>
      </c>
      <c r="O320">
        <v>0</v>
      </c>
      <c r="P320">
        <v>0</v>
      </c>
      <c r="Q320">
        <v>0</v>
      </c>
      <c r="R320">
        <v>0</v>
      </c>
    </row>
    <row r="321" spans="1:18" x14ac:dyDescent="0.2">
      <c r="A321" t="s">
        <v>10645</v>
      </c>
      <c r="B321" t="s">
        <v>88</v>
      </c>
      <c r="C321" t="s">
        <v>222</v>
      </c>
      <c r="D321">
        <v>6</v>
      </c>
      <c r="E321">
        <v>6</v>
      </c>
      <c r="F321">
        <v>0</v>
      </c>
      <c r="G321">
        <v>0</v>
      </c>
      <c r="H321">
        <v>6</v>
      </c>
      <c r="I321">
        <v>6</v>
      </c>
      <c r="J321">
        <v>0</v>
      </c>
      <c r="K321">
        <v>0</v>
      </c>
      <c r="L321">
        <v>5</v>
      </c>
      <c r="M321">
        <v>5</v>
      </c>
      <c r="N321">
        <v>0</v>
      </c>
      <c r="O321">
        <v>0</v>
      </c>
      <c r="P321">
        <v>0</v>
      </c>
      <c r="Q321">
        <v>1</v>
      </c>
      <c r="R321">
        <v>0</v>
      </c>
    </row>
    <row r="322" spans="1:18" x14ac:dyDescent="0.2">
      <c r="A322" t="s">
        <v>10646</v>
      </c>
      <c r="B322" t="s">
        <v>88</v>
      </c>
      <c r="C322" t="s">
        <v>223</v>
      </c>
      <c r="D322">
        <v>3</v>
      </c>
      <c r="E322">
        <v>3</v>
      </c>
      <c r="F322">
        <v>0</v>
      </c>
      <c r="G322">
        <v>0</v>
      </c>
      <c r="H322">
        <v>3</v>
      </c>
      <c r="I322">
        <v>3</v>
      </c>
      <c r="J322">
        <v>0</v>
      </c>
      <c r="K322">
        <v>0</v>
      </c>
      <c r="L322">
        <v>3</v>
      </c>
      <c r="M322">
        <v>3</v>
      </c>
      <c r="N322">
        <v>0</v>
      </c>
      <c r="O322">
        <v>0</v>
      </c>
      <c r="P322">
        <v>0</v>
      </c>
      <c r="Q322">
        <v>0</v>
      </c>
      <c r="R322">
        <v>0</v>
      </c>
    </row>
    <row r="323" spans="1:18" x14ac:dyDescent="0.2">
      <c r="A323" t="s">
        <v>10647</v>
      </c>
      <c r="B323" t="s">
        <v>89</v>
      </c>
      <c r="C323" t="s">
        <v>224</v>
      </c>
      <c r="D323">
        <v>2</v>
      </c>
      <c r="E323">
        <v>2</v>
      </c>
      <c r="F323">
        <v>0</v>
      </c>
      <c r="G323">
        <v>0</v>
      </c>
      <c r="H323">
        <v>2</v>
      </c>
      <c r="I323">
        <v>2</v>
      </c>
      <c r="J323">
        <v>0</v>
      </c>
      <c r="K323">
        <v>0</v>
      </c>
      <c r="L323">
        <v>1</v>
      </c>
      <c r="M323">
        <v>1</v>
      </c>
      <c r="N323">
        <v>0</v>
      </c>
      <c r="O323">
        <v>0</v>
      </c>
      <c r="P323">
        <v>0</v>
      </c>
      <c r="Q323">
        <v>1</v>
      </c>
      <c r="R323">
        <v>0</v>
      </c>
    </row>
    <row r="324" spans="1:18" x14ac:dyDescent="0.2">
      <c r="A324" t="s">
        <v>10648</v>
      </c>
      <c r="B324" t="s">
        <v>88</v>
      </c>
      <c r="C324" t="s">
        <v>224</v>
      </c>
      <c r="D324">
        <v>61</v>
      </c>
      <c r="E324">
        <v>59</v>
      </c>
      <c r="F324">
        <v>2</v>
      </c>
      <c r="G324">
        <v>0</v>
      </c>
      <c r="H324">
        <v>60</v>
      </c>
      <c r="I324">
        <v>57</v>
      </c>
      <c r="J324">
        <v>3</v>
      </c>
      <c r="K324">
        <v>0</v>
      </c>
      <c r="L324">
        <v>56</v>
      </c>
      <c r="M324">
        <v>54</v>
      </c>
      <c r="N324">
        <v>2</v>
      </c>
      <c r="O324">
        <v>0</v>
      </c>
      <c r="P324">
        <v>1</v>
      </c>
      <c r="Q324">
        <v>5</v>
      </c>
      <c r="R324">
        <v>0</v>
      </c>
    </row>
    <row r="325" spans="1:18" x14ac:dyDescent="0.2">
      <c r="A325" t="s">
        <v>10649</v>
      </c>
      <c r="B325" t="s">
        <v>88</v>
      </c>
      <c r="C325" t="s">
        <v>225</v>
      </c>
      <c r="D325">
        <v>1</v>
      </c>
      <c r="E325">
        <v>1</v>
      </c>
      <c r="F325">
        <v>0</v>
      </c>
      <c r="G325">
        <v>0</v>
      </c>
      <c r="H325">
        <v>1</v>
      </c>
      <c r="I325">
        <v>1</v>
      </c>
      <c r="J325">
        <v>0</v>
      </c>
      <c r="K325">
        <v>0</v>
      </c>
      <c r="L325">
        <v>1</v>
      </c>
      <c r="M325">
        <v>1</v>
      </c>
      <c r="N325">
        <v>0</v>
      </c>
      <c r="O325">
        <v>0</v>
      </c>
      <c r="P325">
        <v>0</v>
      </c>
      <c r="Q325">
        <v>0</v>
      </c>
      <c r="R325">
        <v>0</v>
      </c>
    </row>
    <row r="326" spans="1:18" x14ac:dyDescent="0.2">
      <c r="A326" t="s">
        <v>10650</v>
      </c>
      <c r="B326" t="s">
        <v>89</v>
      </c>
      <c r="C326" t="s">
        <v>226</v>
      </c>
      <c r="D326">
        <v>2</v>
      </c>
      <c r="E326">
        <v>2</v>
      </c>
      <c r="F326">
        <v>0</v>
      </c>
      <c r="G326">
        <v>0</v>
      </c>
      <c r="H326">
        <v>2</v>
      </c>
      <c r="I326">
        <v>2</v>
      </c>
      <c r="J326">
        <v>0</v>
      </c>
      <c r="K326">
        <v>0</v>
      </c>
      <c r="L326">
        <v>2</v>
      </c>
      <c r="M326">
        <v>2</v>
      </c>
      <c r="N326">
        <v>0</v>
      </c>
      <c r="O326">
        <v>0</v>
      </c>
      <c r="P326">
        <v>0</v>
      </c>
      <c r="Q326">
        <v>0</v>
      </c>
      <c r="R326">
        <v>0</v>
      </c>
    </row>
    <row r="327" spans="1:18" x14ac:dyDescent="0.2">
      <c r="A327" t="s">
        <v>10651</v>
      </c>
      <c r="B327" t="s">
        <v>88</v>
      </c>
      <c r="C327" t="s">
        <v>226</v>
      </c>
      <c r="D327">
        <v>9</v>
      </c>
      <c r="E327">
        <v>8</v>
      </c>
      <c r="F327">
        <v>1</v>
      </c>
      <c r="G327">
        <v>0</v>
      </c>
      <c r="H327">
        <v>9</v>
      </c>
      <c r="I327">
        <v>8</v>
      </c>
      <c r="J327">
        <v>1</v>
      </c>
      <c r="K327">
        <v>0</v>
      </c>
      <c r="L327">
        <v>8</v>
      </c>
      <c r="M327">
        <v>7</v>
      </c>
      <c r="N327">
        <v>1</v>
      </c>
      <c r="O327">
        <v>0</v>
      </c>
      <c r="P327">
        <v>0</v>
      </c>
      <c r="Q327">
        <v>1</v>
      </c>
      <c r="R327">
        <v>0</v>
      </c>
    </row>
    <row r="328" spans="1:18" x14ac:dyDescent="0.2">
      <c r="A328" t="s">
        <v>10652</v>
      </c>
      <c r="B328" t="s">
        <v>88</v>
      </c>
      <c r="C328" t="s">
        <v>227</v>
      </c>
      <c r="D328">
        <v>17</v>
      </c>
      <c r="E328">
        <v>16</v>
      </c>
      <c r="F328">
        <v>0</v>
      </c>
      <c r="G328">
        <v>1</v>
      </c>
      <c r="H328">
        <v>17</v>
      </c>
      <c r="I328">
        <v>16</v>
      </c>
      <c r="J328">
        <v>0</v>
      </c>
      <c r="K328">
        <v>1</v>
      </c>
      <c r="L328">
        <v>15</v>
      </c>
      <c r="M328">
        <v>14</v>
      </c>
      <c r="N328">
        <v>0</v>
      </c>
      <c r="O328">
        <v>1</v>
      </c>
      <c r="P328">
        <v>0</v>
      </c>
      <c r="Q328">
        <v>2</v>
      </c>
      <c r="R328">
        <v>0</v>
      </c>
    </row>
    <row r="329" spans="1:18" x14ac:dyDescent="0.2">
      <c r="A329" t="s">
        <v>10653</v>
      </c>
      <c r="B329" t="s">
        <v>88</v>
      </c>
      <c r="C329" t="s">
        <v>228</v>
      </c>
      <c r="D329">
        <v>7</v>
      </c>
      <c r="E329">
        <v>7</v>
      </c>
      <c r="F329">
        <v>0</v>
      </c>
      <c r="G329">
        <v>0</v>
      </c>
      <c r="H329">
        <v>7</v>
      </c>
      <c r="I329">
        <v>7</v>
      </c>
      <c r="J329">
        <v>0</v>
      </c>
      <c r="K329">
        <v>0</v>
      </c>
      <c r="L329">
        <v>7</v>
      </c>
      <c r="M329">
        <v>7</v>
      </c>
      <c r="N329">
        <v>0</v>
      </c>
      <c r="O329">
        <v>0</v>
      </c>
      <c r="P329">
        <v>0</v>
      </c>
      <c r="Q329">
        <v>0</v>
      </c>
      <c r="R329">
        <v>0</v>
      </c>
    </row>
    <row r="330" spans="1:18" x14ac:dyDescent="0.2">
      <c r="A330" t="s">
        <v>10654</v>
      </c>
      <c r="B330" t="s">
        <v>88</v>
      </c>
      <c r="C330" t="s">
        <v>229</v>
      </c>
      <c r="D330">
        <v>4</v>
      </c>
      <c r="E330">
        <v>3</v>
      </c>
      <c r="F330">
        <v>1</v>
      </c>
      <c r="G330">
        <v>0</v>
      </c>
      <c r="H330">
        <v>4</v>
      </c>
      <c r="I330">
        <v>3</v>
      </c>
      <c r="J330">
        <v>1</v>
      </c>
      <c r="K330">
        <v>0</v>
      </c>
      <c r="L330">
        <v>3</v>
      </c>
      <c r="M330">
        <v>2</v>
      </c>
      <c r="N330">
        <v>1</v>
      </c>
      <c r="O330">
        <v>0</v>
      </c>
      <c r="P330">
        <v>0</v>
      </c>
      <c r="Q330">
        <v>1</v>
      </c>
      <c r="R330">
        <v>0</v>
      </c>
    </row>
    <row r="331" spans="1:18" x14ac:dyDescent="0.2">
      <c r="A331" t="s">
        <v>10655</v>
      </c>
      <c r="B331" t="s">
        <v>89</v>
      </c>
      <c r="C331" t="s">
        <v>230</v>
      </c>
      <c r="D331">
        <v>1</v>
      </c>
      <c r="E331">
        <v>1</v>
      </c>
      <c r="F331">
        <v>0</v>
      </c>
      <c r="G331">
        <v>0</v>
      </c>
      <c r="H331">
        <v>1</v>
      </c>
      <c r="I331">
        <v>1</v>
      </c>
      <c r="J331">
        <v>0</v>
      </c>
      <c r="K331">
        <v>0</v>
      </c>
      <c r="L331">
        <v>1</v>
      </c>
      <c r="M331">
        <v>1</v>
      </c>
      <c r="N331">
        <v>0</v>
      </c>
      <c r="O331">
        <v>0</v>
      </c>
      <c r="P331">
        <v>0</v>
      </c>
      <c r="Q331">
        <v>0</v>
      </c>
      <c r="R331">
        <v>0</v>
      </c>
    </row>
    <row r="332" spans="1:18" x14ac:dyDescent="0.2">
      <c r="A332" t="s">
        <v>10656</v>
      </c>
      <c r="B332" t="s">
        <v>88</v>
      </c>
      <c r="C332" t="s">
        <v>230</v>
      </c>
      <c r="D332">
        <v>10</v>
      </c>
      <c r="E332">
        <v>9</v>
      </c>
      <c r="F332">
        <v>1</v>
      </c>
      <c r="G332">
        <v>0</v>
      </c>
      <c r="H332">
        <v>10</v>
      </c>
      <c r="I332">
        <v>9</v>
      </c>
      <c r="J332">
        <v>1</v>
      </c>
      <c r="K332">
        <v>0</v>
      </c>
      <c r="L332">
        <v>10</v>
      </c>
      <c r="M332">
        <v>9</v>
      </c>
      <c r="N332">
        <v>1</v>
      </c>
      <c r="O332">
        <v>0</v>
      </c>
      <c r="P332">
        <v>0</v>
      </c>
      <c r="Q332">
        <v>0</v>
      </c>
      <c r="R332">
        <v>0</v>
      </c>
    </row>
    <row r="333" spans="1:18" x14ac:dyDescent="0.2">
      <c r="A333" t="s">
        <v>10657</v>
      </c>
      <c r="B333" t="s">
        <v>89</v>
      </c>
      <c r="C333" t="s">
        <v>231</v>
      </c>
      <c r="D333">
        <v>1</v>
      </c>
      <c r="E333">
        <v>1</v>
      </c>
      <c r="F333">
        <v>0</v>
      </c>
      <c r="G333">
        <v>0</v>
      </c>
      <c r="H333">
        <v>0</v>
      </c>
      <c r="I333">
        <v>0</v>
      </c>
      <c r="J333">
        <v>0</v>
      </c>
      <c r="K333">
        <v>0</v>
      </c>
      <c r="L333">
        <v>0</v>
      </c>
      <c r="M333">
        <v>0</v>
      </c>
      <c r="N333">
        <v>0</v>
      </c>
      <c r="O333">
        <v>0</v>
      </c>
      <c r="P333">
        <v>1</v>
      </c>
      <c r="Q333">
        <v>1</v>
      </c>
      <c r="R333">
        <v>0</v>
      </c>
    </row>
    <row r="334" spans="1:18" x14ac:dyDescent="0.2">
      <c r="A334" t="s">
        <v>10658</v>
      </c>
      <c r="B334" t="s">
        <v>88</v>
      </c>
      <c r="C334" t="s">
        <v>231</v>
      </c>
      <c r="D334">
        <v>5</v>
      </c>
      <c r="E334">
        <v>5</v>
      </c>
      <c r="F334">
        <v>0</v>
      </c>
      <c r="G334">
        <v>0</v>
      </c>
      <c r="H334">
        <v>5</v>
      </c>
      <c r="I334">
        <v>5</v>
      </c>
      <c r="J334">
        <v>0</v>
      </c>
      <c r="K334">
        <v>0</v>
      </c>
      <c r="L334">
        <v>4</v>
      </c>
      <c r="M334">
        <v>4</v>
      </c>
      <c r="N334">
        <v>0</v>
      </c>
      <c r="O334">
        <v>0</v>
      </c>
      <c r="P334">
        <v>0</v>
      </c>
      <c r="Q334">
        <v>1</v>
      </c>
      <c r="R334">
        <v>0</v>
      </c>
    </row>
    <row r="335" spans="1:18" x14ac:dyDescent="0.2">
      <c r="A335" t="s">
        <v>10659</v>
      </c>
      <c r="B335" t="s">
        <v>89</v>
      </c>
      <c r="C335" t="s">
        <v>232</v>
      </c>
      <c r="D335">
        <v>6</v>
      </c>
      <c r="E335">
        <v>6</v>
      </c>
      <c r="F335">
        <v>0</v>
      </c>
      <c r="G335">
        <v>0</v>
      </c>
      <c r="H335">
        <v>6</v>
      </c>
      <c r="I335">
        <v>6</v>
      </c>
      <c r="J335">
        <v>0</v>
      </c>
      <c r="K335">
        <v>0</v>
      </c>
      <c r="L335">
        <v>6</v>
      </c>
      <c r="M335">
        <v>6</v>
      </c>
      <c r="N335">
        <v>0</v>
      </c>
      <c r="O335">
        <v>0</v>
      </c>
      <c r="P335">
        <v>0</v>
      </c>
      <c r="Q335">
        <v>0</v>
      </c>
      <c r="R335">
        <v>0</v>
      </c>
    </row>
    <row r="336" spans="1:18" x14ac:dyDescent="0.2">
      <c r="A336" t="s">
        <v>10660</v>
      </c>
      <c r="B336" t="s">
        <v>88</v>
      </c>
      <c r="C336" t="s">
        <v>232</v>
      </c>
      <c r="D336">
        <v>80</v>
      </c>
      <c r="E336">
        <v>80</v>
      </c>
      <c r="F336">
        <v>0</v>
      </c>
      <c r="G336">
        <v>0</v>
      </c>
      <c r="H336">
        <v>79</v>
      </c>
      <c r="I336">
        <v>79</v>
      </c>
      <c r="J336">
        <v>0</v>
      </c>
      <c r="K336">
        <v>0</v>
      </c>
      <c r="L336">
        <v>72</v>
      </c>
      <c r="M336">
        <v>72</v>
      </c>
      <c r="N336">
        <v>0</v>
      </c>
      <c r="O336">
        <v>0</v>
      </c>
      <c r="P336">
        <v>1</v>
      </c>
      <c r="Q336">
        <v>8</v>
      </c>
      <c r="R336">
        <v>0</v>
      </c>
    </row>
    <row r="337" spans="1:18" x14ac:dyDescent="0.2">
      <c r="A337" t="s">
        <v>10661</v>
      </c>
      <c r="B337" t="s">
        <v>88</v>
      </c>
      <c r="C337" t="s">
        <v>233</v>
      </c>
      <c r="D337">
        <v>31</v>
      </c>
      <c r="E337">
        <v>31</v>
      </c>
      <c r="F337">
        <v>0</v>
      </c>
      <c r="G337">
        <v>0</v>
      </c>
      <c r="H337">
        <v>31</v>
      </c>
      <c r="I337">
        <v>31</v>
      </c>
      <c r="J337">
        <v>0</v>
      </c>
      <c r="K337">
        <v>0</v>
      </c>
      <c r="L337">
        <v>28</v>
      </c>
      <c r="M337">
        <v>28</v>
      </c>
      <c r="N337">
        <v>0</v>
      </c>
      <c r="O337">
        <v>0</v>
      </c>
      <c r="P337">
        <v>0</v>
      </c>
      <c r="Q337">
        <v>3</v>
      </c>
      <c r="R337">
        <v>0</v>
      </c>
    </row>
    <row r="338" spans="1:18" x14ac:dyDescent="0.2">
      <c r="A338" t="s">
        <v>10662</v>
      </c>
      <c r="B338" t="s">
        <v>88</v>
      </c>
      <c r="C338" t="s">
        <v>234</v>
      </c>
      <c r="D338">
        <v>5</v>
      </c>
      <c r="E338">
        <v>5</v>
      </c>
      <c r="F338">
        <v>0</v>
      </c>
      <c r="G338">
        <v>0</v>
      </c>
      <c r="H338">
        <v>5</v>
      </c>
      <c r="I338">
        <v>5</v>
      </c>
      <c r="J338">
        <v>0</v>
      </c>
      <c r="K338">
        <v>0</v>
      </c>
      <c r="L338">
        <v>3</v>
      </c>
      <c r="M338">
        <v>3</v>
      </c>
      <c r="N338">
        <v>0</v>
      </c>
      <c r="O338">
        <v>0</v>
      </c>
      <c r="P338">
        <v>0</v>
      </c>
      <c r="Q338">
        <v>2</v>
      </c>
      <c r="R338">
        <v>0</v>
      </c>
    </row>
    <row r="339" spans="1:18" x14ac:dyDescent="0.2">
      <c r="A339" t="s">
        <v>10663</v>
      </c>
      <c r="B339" t="s">
        <v>88</v>
      </c>
      <c r="C339" t="s">
        <v>235</v>
      </c>
      <c r="D339">
        <v>14</v>
      </c>
      <c r="E339">
        <v>13</v>
      </c>
      <c r="F339">
        <v>1</v>
      </c>
      <c r="G339">
        <v>0</v>
      </c>
      <c r="H339">
        <v>14</v>
      </c>
      <c r="I339">
        <v>13</v>
      </c>
      <c r="J339">
        <v>1</v>
      </c>
      <c r="K339">
        <v>0</v>
      </c>
      <c r="L339">
        <v>13</v>
      </c>
      <c r="M339">
        <v>12</v>
      </c>
      <c r="N339">
        <v>1</v>
      </c>
      <c r="O339">
        <v>0</v>
      </c>
      <c r="P339">
        <v>0</v>
      </c>
      <c r="Q339">
        <v>1</v>
      </c>
      <c r="R339">
        <v>0</v>
      </c>
    </row>
    <row r="340" spans="1:18" x14ac:dyDescent="0.2">
      <c r="A340" t="s">
        <v>10664</v>
      </c>
      <c r="B340" t="s">
        <v>88</v>
      </c>
      <c r="C340" t="s">
        <v>236</v>
      </c>
      <c r="D340">
        <v>5</v>
      </c>
      <c r="E340">
        <v>4</v>
      </c>
      <c r="F340">
        <v>1</v>
      </c>
      <c r="G340">
        <v>0</v>
      </c>
      <c r="H340">
        <v>5</v>
      </c>
      <c r="I340">
        <v>4</v>
      </c>
      <c r="J340">
        <v>1</v>
      </c>
      <c r="K340">
        <v>0</v>
      </c>
      <c r="L340">
        <v>4</v>
      </c>
      <c r="M340">
        <v>3</v>
      </c>
      <c r="N340">
        <v>1</v>
      </c>
      <c r="O340">
        <v>0</v>
      </c>
      <c r="P340">
        <v>0</v>
      </c>
      <c r="Q340">
        <v>1</v>
      </c>
      <c r="R340">
        <v>0</v>
      </c>
    </row>
    <row r="341" spans="1:18" x14ac:dyDescent="0.2">
      <c r="A341" t="s">
        <v>10665</v>
      </c>
      <c r="B341" t="s">
        <v>88</v>
      </c>
      <c r="C341" t="s">
        <v>237</v>
      </c>
      <c r="D341">
        <v>25</v>
      </c>
      <c r="E341">
        <v>25</v>
      </c>
      <c r="F341">
        <v>0</v>
      </c>
      <c r="G341">
        <v>0</v>
      </c>
      <c r="H341">
        <v>25</v>
      </c>
      <c r="I341">
        <v>25</v>
      </c>
      <c r="J341">
        <v>0</v>
      </c>
      <c r="K341">
        <v>0</v>
      </c>
      <c r="L341">
        <v>23</v>
      </c>
      <c r="M341">
        <v>23</v>
      </c>
      <c r="N341">
        <v>0</v>
      </c>
      <c r="O341">
        <v>0</v>
      </c>
      <c r="P341">
        <v>0</v>
      </c>
      <c r="Q341">
        <v>2</v>
      </c>
      <c r="R341">
        <v>0</v>
      </c>
    </row>
    <row r="342" spans="1:18" x14ac:dyDescent="0.2">
      <c r="A342" t="s">
        <v>10666</v>
      </c>
      <c r="B342" t="s">
        <v>88</v>
      </c>
      <c r="C342" t="s">
        <v>238</v>
      </c>
      <c r="D342">
        <v>2</v>
      </c>
      <c r="E342">
        <v>2</v>
      </c>
      <c r="F342">
        <v>0</v>
      </c>
      <c r="G342">
        <v>0</v>
      </c>
      <c r="H342">
        <v>2</v>
      </c>
      <c r="I342">
        <v>2</v>
      </c>
      <c r="J342">
        <v>0</v>
      </c>
      <c r="K342">
        <v>0</v>
      </c>
      <c r="L342">
        <v>0</v>
      </c>
      <c r="M342">
        <v>0</v>
      </c>
      <c r="N342">
        <v>0</v>
      </c>
      <c r="O342">
        <v>0</v>
      </c>
      <c r="P342">
        <v>0</v>
      </c>
      <c r="Q342">
        <v>2</v>
      </c>
      <c r="R342">
        <v>0</v>
      </c>
    </row>
    <row r="343" spans="1:18" x14ac:dyDescent="0.2">
      <c r="A343" t="s">
        <v>10667</v>
      </c>
      <c r="B343" t="s">
        <v>89</v>
      </c>
      <c r="C343" t="s">
        <v>239</v>
      </c>
      <c r="D343">
        <v>2</v>
      </c>
      <c r="E343">
        <v>2</v>
      </c>
      <c r="F343">
        <v>0</v>
      </c>
      <c r="G343">
        <v>0</v>
      </c>
      <c r="H343">
        <v>2</v>
      </c>
      <c r="I343">
        <v>2</v>
      </c>
      <c r="J343">
        <v>0</v>
      </c>
      <c r="K343">
        <v>0</v>
      </c>
      <c r="L343">
        <v>2</v>
      </c>
      <c r="M343">
        <v>2</v>
      </c>
      <c r="N343">
        <v>0</v>
      </c>
      <c r="O343">
        <v>0</v>
      </c>
      <c r="P343">
        <v>0</v>
      </c>
      <c r="Q343">
        <v>0</v>
      </c>
      <c r="R343">
        <v>0</v>
      </c>
    </row>
    <row r="344" spans="1:18" x14ac:dyDescent="0.2">
      <c r="A344" t="s">
        <v>10668</v>
      </c>
      <c r="B344" t="s">
        <v>88</v>
      </c>
      <c r="C344" t="s">
        <v>239</v>
      </c>
      <c r="D344">
        <v>12</v>
      </c>
      <c r="E344">
        <v>12</v>
      </c>
      <c r="F344">
        <v>0</v>
      </c>
      <c r="G344">
        <v>0</v>
      </c>
      <c r="H344">
        <v>12</v>
      </c>
      <c r="I344">
        <v>12</v>
      </c>
      <c r="J344">
        <v>0</v>
      </c>
      <c r="K344">
        <v>0</v>
      </c>
      <c r="L344">
        <v>12</v>
      </c>
      <c r="M344">
        <v>12</v>
      </c>
      <c r="N344">
        <v>0</v>
      </c>
      <c r="O344">
        <v>0</v>
      </c>
      <c r="P344">
        <v>0</v>
      </c>
      <c r="Q344">
        <v>0</v>
      </c>
      <c r="R344">
        <v>0</v>
      </c>
    </row>
    <row r="345" spans="1:18" x14ac:dyDescent="0.2">
      <c r="A345" t="s">
        <v>10669</v>
      </c>
      <c r="B345" t="s">
        <v>88</v>
      </c>
      <c r="C345" t="s">
        <v>240</v>
      </c>
      <c r="D345">
        <v>14</v>
      </c>
      <c r="E345">
        <v>13</v>
      </c>
      <c r="F345">
        <v>1</v>
      </c>
      <c r="G345">
        <v>0</v>
      </c>
      <c r="H345">
        <v>14</v>
      </c>
      <c r="I345">
        <v>13</v>
      </c>
      <c r="J345">
        <v>1</v>
      </c>
      <c r="K345">
        <v>0</v>
      </c>
      <c r="L345">
        <v>13</v>
      </c>
      <c r="M345">
        <v>12</v>
      </c>
      <c r="N345">
        <v>1</v>
      </c>
      <c r="O345">
        <v>0</v>
      </c>
      <c r="P345">
        <v>0</v>
      </c>
      <c r="Q345">
        <v>1</v>
      </c>
      <c r="R345">
        <v>0</v>
      </c>
    </row>
    <row r="346" spans="1:18" x14ac:dyDescent="0.2">
      <c r="A346" t="s">
        <v>10670</v>
      </c>
      <c r="B346" t="s">
        <v>89</v>
      </c>
      <c r="C346" t="s">
        <v>241</v>
      </c>
      <c r="D346">
        <v>1</v>
      </c>
      <c r="E346">
        <v>1</v>
      </c>
      <c r="F346">
        <v>0</v>
      </c>
      <c r="G346">
        <v>0</v>
      </c>
      <c r="H346">
        <v>1</v>
      </c>
      <c r="I346">
        <v>1</v>
      </c>
      <c r="J346">
        <v>0</v>
      </c>
      <c r="K346">
        <v>0</v>
      </c>
      <c r="L346">
        <v>1</v>
      </c>
      <c r="M346">
        <v>1</v>
      </c>
      <c r="N346">
        <v>0</v>
      </c>
      <c r="O346">
        <v>0</v>
      </c>
      <c r="P346">
        <v>0</v>
      </c>
      <c r="Q346">
        <v>0</v>
      </c>
      <c r="R346">
        <v>0</v>
      </c>
    </row>
    <row r="347" spans="1:18" x14ac:dyDescent="0.2">
      <c r="A347" t="s">
        <v>10671</v>
      </c>
      <c r="B347" t="s">
        <v>88</v>
      </c>
      <c r="C347" t="s">
        <v>241</v>
      </c>
      <c r="D347">
        <v>8</v>
      </c>
      <c r="E347">
        <v>8</v>
      </c>
      <c r="F347">
        <v>0</v>
      </c>
      <c r="G347">
        <v>0</v>
      </c>
      <c r="H347">
        <v>8</v>
      </c>
      <c r="I347">
        <v>8</v>
      </c>
      <c r="J347">
        <v>0</v>
      </c>
      <c r="K347">
        <v>0</v>
      </c>
      <c r="L347">
        <v>7</v>
      </c>
      <c r="M347">
        <v>7</v>
      </c>
      <c r="N347">
        <v>0</v>
      </c>
      <c r="O347">
        <v>0</v>
      </c>
      <c r="P347">
        <v>0</v>
      </c>
      <c r="Q347">
        <v>1</v>
      </c>
      <c r="R347">
        <v>0</v>
      </c>
    </row>
    <row r="348" spans="1:18" x14ac:dyDescent="0.2">
      <c r="A348" t="s">
        <v>10672</v>
      </c>
      <c r="B348" t="s">
        <v>89</v>
      </c>
      <c r="C348" t="s">
        <v>242</v>
      </c>
      <c r="D348">
        <v>1</v>
      </c>
      <c r="E348">
        <v>0</v>
      </c>
      <c r="F348">
        <v>1</v>
      </c>
      <c r="G348">
        <v>0</v>
      </c>
      <c r="H348">
        <v>1</v>
      </c>
      <c r="I348">
        <v>0</v>
      </c>
      <c r="J348">
        <v>1</v>
      </c>
      <c r="K348">
        <v>0</v>
      </c>
      <c r="L348">
        <v>1</v>
      </c>
      <c r="M348">
        <v>0</v>
      </c>
      <c r="N348">
        <v>1</v>
      </c>
      <c r="O348">
        <v>0</v>
      </c>
      <c r="P348">
        <v>0</v>
      </c>
      <c r="Q348">
        <v>0</v>
      </c>
      <c r="R348">
        <v>0</v>
      </c>
    </row>
    <row r="349" spans="1:18" x14ac:dyDescent="0.2">
      <c r="A349" t="s">
        <v>10673</v>
      </c>
      <c r="B349" t="s">
        <v>88</v>
      </c>
      <c r="C349" t="s">
        <v>242</v>
      </c>
      <c r="D349">
        <v>6</v>
      </c>
      <c r="E349">
        <v>6</v>
      </c>
      <c r="F349">
        <v>0</v>
      </c>
      <c r="G349">
        <v>0</v>
      </c>
      <c r="H349">
        <v>6</v>
      </c>
      <c r="I349">
        <v>6</v>
      </c>
      <c r="J349">
        <v>0</v>
      </c>
      <c r="K349">
        <v>0</v>
      </c>
      <c r="L349">
        <v>5</v>
      </c>
      <c r="M349">
        <v>5</v>
      </c>
      <c r="N349">
        <v>0</v>
      </c>
      <c r="O349">
        <v>0</v>
      </c>
      <c r="P349">
        <v>0</v>
      </c>
      <c r="Q349">
        <v>1</v>
      </c>
      <c r="R349">
        <v>0</v>
      </c>
    </row>
    <row r="350" spans="1:18" x14ac:dyDescent="0.2">
      <c r="A350" t="s">
        <v>10674</v>
      </c>
      <c r="B350" t="s">
        <v>88</v>
      </c>
      <c r="C350" t="s">
        <v>243</v>
      </c>
      <c r="D350">
        <v>28</v>
      </c>
      <c r="E350">
        <v>28</v>
      </c>
      <c r="F350">
        <v>0</v>
      </c>
      <c r="G350">
        <v>0</v>
      </c>
      <c r="H350">
        <v>28</v>
      </c>
      <c r="I350">
        <v>28</v>
      </c>
      <c r="J350">
        <v>0</v>
      </c>
      <c r="K350">
        <v>0</v>
      </c>
      <c r="L350">
        <v>21</v>
      </c>
      <c r="M350">
        <v>21</v>
      </c>
      <c r="N350">
        <v>0</v>
      </c>
      <c r="O350">
        <v>0</v>
      </c>
      <c r="P350">
        <v>0</v>
      </c>
      <c r="Q350">
        <v>7</v>
      </c>
      <c r="R350">
        <v>0</v>
      </c>
    </row>
    <row r="351" spans="1:18" x14ac:dyDescent="0.2">
      <c r="A351" t="s">
        <v>10675</v>
      </c>
      <c r="B351" t="s">
        <v>88</v>
      </c>
      <c r="C351" t="s">
        <v>244</v>
      </c>
      <c r="D351">
        <v>23</v>
      </c>
      <c r="E351">
        <v>22</v>
      </c>
      <c r="F351">
        <v>1</v>
      </c>
      <c r="G351">
        <v>0</v>
      </c>
      <c r="H351">
        <v>21</v>
      </c>
      <c r="I351">
        <v>20</v>
      </c>
      <c r="J351">
        <v>1</v>
      </c>
      <c r="K351">
        <v>0</v>
      </c>
      <c r="L351">
        <v>18</v>
      </c>
      <c r="M351">
        <v>18</v>
      </c>
      <c r="N351">
        <v>0</v>
      </c>
      <c r="O351">
        <v>0</v>
      </c>
      <c r="P351">
        <v>2</v>
      </c>
      <c r="Q351">
        <v>5</v>
      </c>
      <c r="R351">
        <v>0</v>
      </c>
    </row>
    <row r="352" spans="1:18" x14ac:dyDescent="0.2">
      <c r="A352" t="s">
        <v>10676</v>
      </c>
      <c r="B352" t="s">
        <v>89</v>
      </c>
      <c r="C352" t="s">
        <v>245</v>
      </c>
      <c r="D352">
        <v>1</v>
      </c>
      <c r="E352">
        <v>1</v>
      </c>
      <c r="F352">
        <v>0</v>
      </c>
      <c r="G352">
        <v>0</v>
      </c>
      <c r="H352">
        <v>1</v>
      </c>
      <c r="I352">
        <v>1</v>
      </c>
      <c r="J352">
        <v>0</v>
      </c>
      <c r="K352">
        <v>0</v>
      </c>
      <c r="L352">
        <v>1</v>
      </c>
      <c r="M352">
        <v>1</v>
      </c>
      <c r="N352">
        <v>0</v>
      </c>
      <c r="O352">
        <v>0</v>
      </c>
      <c r="P352">
        <v>0</v>
      </c>
      <c r="Q352">
        <v>0</v>
      </c>
      <c r="R352">
        <v>0</v>
      </c>
    </row>
    <row r="353" spans="1:18" x14ac:dyDescent="0.2">
      <c r="A353" t="s">
        <v>10677</v>
      </c>
      <c r="B353" t="s">
        <v>88</v>
      </c>
      <c r="C353" t="s">
        <v>245</v>
      </c>
      <c r="D353">
        <v>7</v>
      </c>
      <c r="E353">
        <v>7</v>
      </c>
      <c r="F353">
        <v>0</v>
      </c>
      <c r="G353">
        <v>0</v>
      </c>
      <c r="H353">
        <v>7</v>
      </c>
      <c r="I353">
        <v>7</v>
      </c>
      <c r="J353">
        <v>0</v>
      </c>
      <c r="K353">
        <v>0</v>
      </c>
      <c r="L353">
        <v>6</v>
      </c>
      <c r="M353">
        <v>6</v>
      </c>
      <c r="N353">
        <v>0</v>
      </c>
      <c r="O353">
        <v>0</v>
      </c>
      <c r="P353">
        <v>0</v>
      </c>
      <c r="Q353">
        <v>1</v>
      </c>
      <c r="R353">
        <v>0</v>
      </c>
    </row>
    <row r="354" spans="1:18" x14ac:dyDescent="0.2">
      <c r="A354" t="s">
        <v>10678</v>
      </c>
      <c r="B354" t="s">
        <v>89</v>
      </c>
      <c r="C354" t="s">
        <v>246</v>
      </c>
      <c r="D354">
        <v>1</v>
      </c>
      <c r="E354">
        <v>1</v>
      </c>
      <c r="F354">
        <v>0</v>
      </c>
      <c r="G354">
        <v>0</v>
      </c>
      <c r="H354">
        <v>0</v>
      </c>
      <c r="I354">
        <v>0</v>
      </c>
      <c r="J354">
        <v>0</v>
      </c>
      <c r="K354">
        <v>0</v>
      </c>
      <c r="L354">
        <v>0</v>
      </c>
      <c r="M354">
        <v>0</v>
      </c>
      <c r="N354">
        <v>0</v>
      </c>
      <c r="O354">
        <v>0</v>
      </c>
      <c r="P354">
        <v>1</v>
      </c>
      <c r="Q354">
        <v>1</v>
      </c>
      <c r="R354">
        <v>0</v>
      </c>
    </row>
    <row r="355" spans="1:18" x14ac:dyDescent="0.2">
      <c r="A355" t="s">
        <v>10679</v>
      </c>
      <c r="B355" t="s">
        <v>88</v>
      </c>
      <c r="C355" t="s">
        <v>246</v>
      </c>
      <c r="D355">
        <v>14</v>
      </c>
      <c r="E355">
        <v>14</v>
      </c>
      <c r="F355">
        <v>0</v>
      </c>
      <c r="G355">
        <v>0</v>
      </c>
      <c r="H355">
        <v>14</v>
      </c>
      <c r="I355">
        <v>14</v>
      </c>
      <c r="J355">
        <v>0</v>
      </c>
      <c r="K355">
        <v>0</v>
      </c>
      <c r="L355">
        <v>12</v>
      </c>
      <c r="M355">
        <v>12</v>
      </c>
      <c r="N355">
        <v>0</v>
      </c>
      <c r="O355">
        <v>0</v>
      </c>
      <c r="P355">
        <v>0</v>
      </c>
      <c r="Q355">
        <v>2</v>
      </c>
      <c r="R355">
        <v>0</v>
      </c>
    </row>
    <row r="356" spans="1:18" x14ac:dyDescent="0.2">
      <c r="A356" t="s">
        <v>10680</v>
      </c>
      <c r="B356" t="s">
        <v>88</v>
      </c>
      <c r="C356" t="s">
        <v>247</v>
      </c>
      <c r="D356">
        <v>7</v>
      </c>
      <c r="E356">
        <v>7</v>
      </c>
      <c r="F356">
        <v>0</v>
      </c>
      <c r="G356">
        <v>0</v>
      </c>
      <c r="H356">
        <v>7</v>
      </c>
      <c r="I356">
        <v>7</v>
      </c>
      <c r="J356">
        <v>0</v>
      </c>
      <c r="K356">
        <v>0</v>
      </c>
      <c r="L356">
        <v>7</v>
      </c>
      <c r="M356">
        <v>7</v>
      </c>
      <c r="N356">
        <v>0</v>
      </c>
      <c r="O356">
        <v>0</v>
      </c>
      <c r="P356">
        <v>0</v>
      </c>
      <c r="Q356">
        <v>0</v>
      </c>
      <c r="R356">
        <v>0</v>
      </c>
    </row>
    <row r="357" spans="1:18" x14ac:dyDescent="0.2">
      <c r="A357" t="s">
        <v>10681</v>
      </c>
      <c r="B357" t="s">
        <v>88</v>
      </c>
      <c r="C357" t="s">
        <v>248</v>
      </c>
      <c r="D357">
        <v>15</v>
      </c>
      <c r="E357">
        <v>15</v>
      </c>
      <c r="F357">
        <v>0</v>
      </c>
      <c r="G357">
        <v>0</v>
      </c>
      <c r="H357">
        <v>15</v>
      </c>
      <c r="I357">
        <v>15</v>
      </c>
      <c r="J357">
        <v>0</v>
      </c>
      <c r="K357">
        <v>0</v>
      </c>
      <c r="L357">
        <v>15</v>
      </c>
      <c r="M357">
        <v>15</v>
      </c>
      <c r="N357">
        <v>0</v>
      </c>
      <c r="O357">
        <v>0</v>
      </c>
      <c r="P357">
        <v>0</v>
      </c>
      <c r="Q357">
        <v>0</v>
      </c>
      <c r="R357">
        <v>0</v>
      </c>
    </row>
    <row r="358" spans="1:18" x14ac:dyDescent="0.2">
      <c r="A358" t="s">
        <v>10682</v>
      </c>
      <c r="B358" t="s">
        <v>89</v>
      </c>
      <c r="C358" t="s">
        <v>249</v>
      </c>
      <c r="D358">
        <v>1</v>
      </c>
      <c r="E358">
        <v>1</v>
      </c>
      <c r="F358">
        <v>0</v>
      </c>
      <c r="G358">
        <v>0</v>
      </c>
      <c r="H358">
        <v>1</v>
      </c>
      <c r="I358">
        <v>1</v>
      </c>
      <c r="J358">
        <v>0</v>
      </c>
      <c r="K358">
        <v>0</v>
      </c>
      <c r="L358">
        <v>1</v>
      </c>
      <c r="M358">
        <v>1</v>
      </c>
      <c r="N358">
        <v>0</v>
      </c>
      <c r="O358">
        <v>0</v>
      </c>
      <c r="P358">
        <v>0</v>
      </c>
      <c r="Q358">
        <v>0</v>
      </c>
      <c r="R358">
        <v>0</v>
      </c>
    </row>
    <row r="359" spans="1:18" x14ac:dyDescent="0.2">
      <c r="A359" t="s">
        <v>10683</v>
      </c>
      <c r="B359" t="s">
        <v>88</v>
      </c>
      <c r="C359" t="s">
        <v>249</v>
      </c>
      <c r="D359">
        <v>36</v>
      </c>
      <c r="E359">
        <v>36</v>
      </c>
      <c r="F359">
        <v>0</v>
      </c>
      <c r="G359">
        <v>0</v>
      </c>
      <c r="H359">
        <v>36</v>
      </c>
      <c r="I359">
        <v>36</v>
      </c>
      <c r="J359">
        <v>0</v>
      </c>
      <c r="K359">
        <v>0</v>
      </c>
      <c r="L359">
        <v>33</v>
      </c>
      <c r="M359">
        <v>33</v>
      </c>
      <c r="N359">
        <v>0</v>
      </c>
      <c r="O359">
        <v>0</v>
      </c>
      <c r="P359">
        <v>0</v>
      </c>
      <c r="Q359">
        <v>3</v>
      </c>
      <c r="R359">
        <v>0</v>
      </c>
    </row>
    <row r="360" spans="1:18" x14ac:dyDescent="0.2">
      <c r="A360" t="s">
        <v>10684</v>
      </c>
      <c r="B360" t="s">
        <v>88</v>
      </c>
      <c r="C360" t="s">
        <v>250</v>
      </c>
      <c r="D360">
        <v>9</v>
      </c>
      <c r="E360">
        <v>9</v>
      </c>
      <c r="F360">
        <v>0</v>
      </c>
      <c r="G360">
        <v>0</v>
      </c>
      <c r="H360">
        <v>9</v>
      </c>
      <c r="I360">
        <v>9</v>
      </c>
      <c r="J360">
        <v>0</v>
      </c>
      <c r="K360">
        <v>0</v>
      </c>
      <c r="L360">
        <v>7</v>
      </c>
      <c r="M360">
        <v>7</v>
      </c>
      <c r="N360">
        <v>0</v>
      </c>
      <c r="O360">
        <v>0</v>
      </c>
      <c r="P360">
        <v>0</v>
      </c>
      <c r="Q360">
        <v>2</v>
      </c>
      <c r="R360">
        <v>0</v>
      </c>
    </row>
    <row r="361" spans="1:18" x14ac:dyDescent="0.2">
      <c r="A361" t="s">
        <v>10685</v>
      </c>
      <c r="B361" t="s">
        <v>88</v>
      </c>
      <c r="C361" t="s">
        <v>251</v>
      </c>
      <c r="D361">
        <v>1</v>
      </c>
      <c r="E361">
        <v>1</v>
      </c>
      <c r="F361">
        <v>0</v>
      </c>
      <c r="G361">
        <v>0</v>
      </c>
      <c r="H361">
        <v>1</v>
      </c>
      <c r="I361">
        <v>1</v>
      </c>
      <c r="J361">
        <v>0</v>
      </c>
      <c r="K361">
        <v>0</v>
      </c>
      <c r="L361">
        <v>1</v>
      </c>
      <c r="M361">
        <v>1</v>
      </c>
      <c r="N361">
        <v>0</v>
      </c>
      <c r="O361">
        <v>0</v>
      </c>
      <c r="P361">
        <v>0</v>
      </c>
      <c r="Q361">
        <v>0</v>
      </c>
      <c r="R361">
        <v>0</v>
      </c>
    </row>
    <row r="362" spans="1:18" x14ac:dyDescent="0.2">
      <c r="A362" t="s">
        <v>10686</v>
      </c>
      <c r="B362" t="s">
        <v>88</v>
      </c>
      <c r="C362" t="s">
        <v>252</v>
      </c>
      <c r="D362">
        <v>12</v>
      </c>
      <c r="E362">
        <v>12</v>
      </c>
      <c r="F362">
        <v>0</v>
      </c>
      <c r="G362">
        <v>0</v>
      </c>
      <c r="H362">
        <v>12</v>
      </c>
      <c r="I362">
        <v>12</v>
      </c>
      <c r="J362">
        <v>0</v>
      </c>
      <c r="K362">
        <v>0</v>
      </c>
      <c r="L362">
        <v>10</v>
      </c>
      <c r="M362">
        <v>10</v>
      </c>
      <c r="N362">
        <v>0</v>
      </c>
      <c r="O362">
        <v>0</v>
      </c>
      <c r="P362">
        <v>0</v>
      </c>
      <c r="Q362">
        <v>2</v>
      </c>
      <c r="R362">
        <v>0</v>
      </c>
    </row>
    <row r="363" spans="1:18" x14ac:dyDescent="0.2">
      <c r="A363" t="s">
        <v>10687</v>
      </c>
      <c r="B363" t="s">
        <v>89</v>
      </c>
      <c r="C363" t="s">
        <v>253</v>
      </c>
      <c r="D363">
        <v>1</v>
      </c>
      <c r="E363">
        <v>1</v>
      </c>
      <c r="F363">
        <v>0</v>
      </c>
      <c r="G363">
        <v>0</v>
      </c>
      <c r="H363">
        <v>1</v>
      </c>
      <c r="I363">
        <v>1</v>
      </c>
      <c r="J363">
        <v>0</v>
      </c>
      <c r="K363">
        <v>0</v>
      </c>
      <c r="L363">
        <v>1</v>
      </c>
      <c r="M363">
        <v>1</v>
      </c>
      <c r="N363">
        <v>0</v>
      </c>
      <c r="O363">
        <v>0</v>
      </c>
      <c r="P363">
        <v>0</v>
      </c>
      <c r="Q363">
        <v>0</v>
      </c>
      <c r="R363">
        <v>0</v>
      </c>
    </row>
    <row r="364" spans="1:18" x14ac:dyDescent="0.2">
      <c r="A364" t="s">
        <v>10688</v>
      </c>
      <c r="B364" t="s">
        <v>88</v>
      </c>
      <c r="C364" t="s">
        <v>253</v>
      </c>
      <c r="D364">
        <v>13</v>
      </c>
      <c r="E364">
        <v>13</v>
      </c>
      <c r="F364">
        <v>0</v>
      </c>
      <c r="G364">
        <v>0</v>
      </c>
      <c r="H364">
        <v>13</v>
      </c>
      <c r="I364">
        <v>13</v>
      </c>
      <c r="J364">
        <v>0</v>
      </c>
      <c r="K364">
        <v>0</v>
      </c>
      <c r="L364">
        <v>12</v>
      </c>
      <c r="M364">
        <v>12</v>
      </c>
      <c r="N364">
        <v>0</v>
      </c>
      <c r="O364">
        <v>0</v>
      </c>
      <c r="P364">
        <v>0</v>
      </c>
      <c r="Q364">
        <v>1</v>
      </c>
      <c r="R364">
        <v>0</v>
      </c>
    </row>
    <row r="365" spans="1:18" x14ac:dyDescent="0.2">
      <c r="A365" t="s">
        <v>10689</v>
      </c>
      <c r="B365" t="s">
        <v>88</v>
      </c>
      <c r="C365" t="s">
        <v>254</v>
      </c>
      <c r="D365">
        <v>8</v>
      </c>
      <c r="E365">
        <v>7</v>
      </c>
      <c r="F365">
        <v>1</v>
      </c>
      <c r="G365">
        <v>0</v>
      </c>
      <c r="H365">
        <v>8</v>
      </c>
      <c r="I365">
        <v>7</v>
      </c>
      <c r="J365">
        <v>1</v>
      </c>
      <c r="K365">
        <v>0</v>
      </c>
      <c r="L365">
        <v>7</v>
      </c>
      <c r="M365">
        <v>6</v>
      </c>
      <c r="N365">
        <v>1</v>
      </c>
      <c r="O365">
        <v>0</v>
      </c>
      <c r="P365">
        <v>0</v>
      </c>
      <c r="Q365">
        <v>1</v>
      </c>
      <c r="R365">
        <v>0</v>
      </c>
    </row>
    <row r="366" spans="1:18" x14ac:dyDescent="0.2">
      <c r="A366" t="s">
        <v>10690</v>
      </c>
      <c r="B366" t="s">
        <v>89</v>
      </c>
      <c r="C366" t="s">
        <v>255</v>
      </c>
      <c r="D366">
        <v>1</v>
      </c>
      <c r="E366">
        <v>1</v>
      </c>
      <c r="F366">
        <v>0</v>
      </c>
      <c r="G366">
        <v>0</v>
      </c>
      <c r="H366">
        <v>1</v>
      </c>
      <c r="I366">
        <v>1</v>
      </c>
      <c r="J366">
        <v>0</v>
      </c>
      <c r="K366">
        <v>0</v>
      </c>
      <c r="L366">
        <v>1</v>
      </c>
      <c r="M366">
        <v>1</v>
      </c>
      <c r="N366">
        <v>0</v>
      </c>
      <c r="O366">
        <v>0</v>
      </c>
      <c r="P366">
        <v>0</v>
      </c>
      <c r="Q366">
        <v>0</v>
      </c>
      <c r="R366">
        <v>0</v>
      </c>
    </row>
    <row r="367" spans="1:18" x14ac:dyDescent="0.2">
      <c r="A367" t="s">
        <v>10691</v>
      </c>
      <c r="B367" t="s">
        <v>88</v>
      </c>
      <c r="C367" t="s">
        <v>255</v>
      </c>
      <c r="D367">
        <v>7</v>
      </c>
      <c r="E367">
        <v>7</v>
      </c>
      <c r="F367">
        <v>0</v>
      </c>
      <c r="G367">
        <v>0</v>
      </c>
      <c r="H367">
        <v>7</v>
      </c>
      <c r="I367">
        <v>7</v>
      </c>
      <c r="J367">
        <v>0</v>
      </c>
      <c r="K367">
        <v>0</v>
      </c>
      <c r="L367">
        <v>7</v>
      </c>
      <c r="M367">
        <v>7</v>
      </c>
      <c r="N367">
        <v>0</v>
      </c>
      <c r="O367">
        <v>0</v>
      </c>
      <c r="P367">
        <v>0</v>
      </c>
      <c r="Q367">
        <v>0</v>
      </c>
      <c r="R367">
        <v>0</v>
      </c>
    </row>
    <row r="368" spans="1:18" x14ac:dyDescent="0.2">
      <c r="A368" t="s">
        <v>10692</v>
      </c>
      <c r="B368" t="s">
        <v>89</v>
      </c>
      <c r="C368" t="s">
        <v>256</v>
      </c>
      <c r="D368">
        <v>2</v>
      </c>
      <c r="E368">
        <v>2</v>
      </c>
      <c r="F368">
        <v>0</v>
      </c>
      <c r="G368">
        <v>0</v>
      </c>
      <c r="H368">
        <v>1</v>
      </c>
      <c r="I368">
        <v>1</v>
      </c>
      <c r="J368">
        <v>0</v>
      </c>
      <c r="K368">
        <v>0</v>
      </c>
      <c r="L368">
        <v>0</v>
      </c>
      <c r="M368">
        <v>0</v>
      </c>
      <c r="N368">
        <v>0</v>
      </c>
      <c r="O368">
        <v>0</v>
      </c>
      <c r="P368">
        <v>1</v>
      </c>
      <c r="Q368">
        <v>2</v>
      </c>
      <c r="R368">
        <v>0</v>
      </c>
    </row>
    <row r="369" spans="1:18" x14ac:dyDescent="0.2">
      <c r="A369" t="s">
        <v>10693</v>
      </c>
      <c r="B369" t="s">
        <v>88</v>
      </c>
      <c r="C369" t="s">
        <v>256</v>
      </c>
      <c r="D369">
        <v>10</v>
      </c>
      <c r="E369">
        <v>10</v>
      </c>
      <c r="F369">
        <v>0</v>
      </c>
      <c r="G369">
        <v>0</v>
      </c>
      <c r="H369">
        <v>10</v>
      </c>
      <c r="I369">
        <v>10</v>
      </c>
      <c r="J369">
        <v>0</v>
      </c>
      <c r="K369">
        <v>0</v>
      </c>
      <c r="L369">
        <v>10</v>
      </c>
      <c r="M369">
        <v>10</v>
      </c>
      <c r="N369">
        <v>0</v>
      </c>
      <c r="O369">
        <v>0</v>
      </c>
      <c r="P369">
        <v>0</v>
      </c>
      <c r="Q369">
        <v>0</v>
      </c>
      <c r="R369">
        <v>0</v>
      </c>
    </row>
    <row r="370" spans="1:18" x14ac:dyDescent="0.2">
      <c r="A370" t="s">
        <v>10694</v>
      </c>
      <c r="B370" t="s">
        <v>88</v>
      </c>
      <c r="C370" t="s">
        <v>257</v>
      </c>
      <c r="D370">
        <v>7</v>
      </c>
      <c r="E370">
        <v>7</v>
      </c>
      <c r="F370">
        <v>0</v>
      </c>
      <c r="G370">
        <v>0</v>
      </c>
      <c r="H370">
        <v>7</v>
      </c>
      <c r="I370">
        <v>7</v>
      </c>
      <c r="J370">
        <v>0</v>
      </c>
      <c r="K370">
        <v>0</v>
      </c>
      <c r="L370">
        <v>6</v>
      </c>
      <c r="M370">
        <v>6</v>
      </c>
      <c r="N370">
        <v>0</v>
      </c>
      <c r="O370">
        <v>0</v>
      </c>
      <c r="P370">
        <v>0</v>
      </c>
      <c r="Q370">
        <v>1</v>
      </c>
      <c r="R370">
        <v>0</v>
      </c>
    </row>
    <row r="371" spans="1:18" x14ac:dyDescent="0.2">
      <c r="A371" t="s">
        <v>10695</v>
      </c>
      <c r="B371" t="s">
        <v>89</v>
      </c>
      <c r="C371" t="s">
        <v>258</v>
      </c>
      <c r="D371">
        <v>1</v>
      </c>
      <c r="E371">
        <v>1</v>
      </c>
      <c r="F371">
        <v>0</v>
      </c>
      <c r="G371">
        <v>0</v>
      </c>
      <c r="H371">
        <v>1</v>
      </c>
      <c r="I371">
        <v>1</v>
      </c>
      <c r="J371">
        <v>0</v>
      </c>
      <c r="K371">
        <v>0</v>
      </c>
      <c r="L371">
        <v>1</v>
      </c>
      <c r="M371">
        <v>1</v>
      </c>
      <c r="N371">
        <v>0</v>
      </c>
      <c r="O371">
        <v>0</v>
      </c>
      <c r="P371">
        <v>0</v>
      </c>
      <c r="Q371">
        <v>0</v>
      </c>
      <c r="R371">
        <v>0</v>
      </c>
    </row>
    <row r="372" spans="1:18" x14ac:dyDescent="0.2">
      <c r="A372" t="s">
        <v>10696</v>
      </c>
      <c r="B372" t="s">
        <v>88</v>
      </c>
      <c r="C372" t="s">
        <v>258</v>
      </c>
      <c r="D372">
        <v>11</v>
      </c>
      <c r="E372">
        <v>11</v>
      </c>
      <c r="F372">
        <v>0</v>
      </c>
      <c r="G372">
        <v>0</v>
      </c>
      <c r="H372">
        <v>11</v>
      </c>
      <c r="I372">
        <v>11</v>
      </c>
      <c r="J372">
        <v>0</v>
      </c>
      <c r="K372">
        <v>0</v>
      </c>
      <c r="L372">
        <v>10</v>
      </c>
      <c r="M372">
        <v>10</v>
      </c>
      <c r="N372">
        <v>0</v>
      </c>
      <c r="O372">
        <v>0</v>
      </c>
      <c r="P372">
        <v>0</v>
      </c>
      <c r="Q372">
        <v>1</v>
      </c>
      <c r="R372">
        <v>0</v>
      </c>
    </row>
    <row r="373" spans="1:18" x14ac:dyDescent="0.2">
      <c r="A373" t="s">
        <v>10697</v>
      </c>
      <c r="B373" t="s">
        <v>88</v>
      </c>
      <c r="C373" t="s">
        <v>259</v>
      </c>
      <c r="D373">
        <v>7</v>
      </c>
      <c r="E373">
        <v>7</v>
      </c>
      <c r="F373">
        <v>0</v>
      </c>
      <c r="G373">
        <v>0</v>
      </c>
      <c r="H373">
        <v>7</v>
      </c>
      <c r="I373">
        <v>7</v>
      </c>
      <c r="J373">
        <v>0</v>
      </c>
      <c r="K373">
        <v>0</v>
      </c>
      <c r="L373">
        <v>5</v>
      </c>
      <c r="M373">
        <v>5</v>
      </c>
      <c r="N373">
        <v>0</v>
      </c>
      <c r="O373">
        <v>0</v>
      </c>
      <c r="P373">
        <v>0</v>
      </c>
      <c r="Q373">
        <v>2</v>
      </c>
      <c r="R373">
        <v>0</v>
      </c>
    </row>
  </sheetData>
  <pageMargins left="0.7" right="0.7" top="0.75" bottom="0.75" header="0.3" footer="0.3"/>
  <pageSetup paperSize="9"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sheetPr>
  <dimension ref="A1:R266"/>
  <sheetViews>
    <sheetView workbookViewId="0"/>
  </sheetViews>
  <sheetFormatPr defaultRowHeight="12.75" x14ac:dyDescent="0.2"/>
  <cols>
    <col min="1" max="4" width="9" bestFit="1" customWidth="1"/>
    <col min="5" max="5" width="7.7109375" bestFit="1" customWidth="1"/>
    <col min="6" max="6" width="6.5703125" bestFit="1" customWidth="1"/>
    <col min="7" max="18" width="9" bestFit="1" customWidth="1"/>
  </cols>
  <sheetData>
    <row r="1" spans="1:18" x14ac:dyDescent="0.2">
      <c r="A1" t="s">
        <v>4911</v>
      </c>
      <c r="B1" t="s">
        <v>302</v>
      </c>
      <c r="C1" t="s">
        <v>4912</v>
      </c>
      <c r="D1" t="s">
        <v>10698</v>
      </c>
      <c r="E1" t="s">
        <v>4914</v>
      </c>
      <c r="F1" t="s">
        <v>4921</v>
      </c>
      <c r="G1" t="s">
        <v>10314</v>
      </c>
      <c r="H1" t="s">
        <v>10315</v>
      </c>
      <c r="I1" t="s">
        <v>10316</v>
      </c>
      <c r="J1" t="s">
        <v>10317</v>
      </c>
      <c r="K1" t="s">
        <v>10318</v>
      </c>
      <c r="L1" t="s">
        <v>10319</v>
      </c>
      <c r="M1" t="s">
        <v>10320</v>
      </c>
      <c r="N1" t="s">
        <v>10321</v>
      </c>
      <c r="O1" t="s">
        <v>10322</v>
      </c>
      <c r="P1" t="s">
        <v>10323</v>
      </c>
      <c r="Q1" t="s">
        <v>10324</v>
      </c>
      <c r="R1" t="s">
        <v>10325</v>
      </c>
    </row>
    <row r="2" spans="1:18" x14ac:dyDescent="0.2">
      <c r="A2" t="s">
        <v>10326</v>
      </c>
      <c r="B2" t="s">
        <v>86</v>
      </c>
      <c r="C2" t="s">
        <v>106</v>
      </c>
      <c r="D2">
        <v>268</v>
      </c>
      <c r="E2">
        <v>100</v>
      </c>
      <c r="F2">
        <v>96</v>
      </c>
      <c r="G2">
        <v>4</v>
      </c>
      <c r="H2">
        <v>0</v>
      </c>
      <c r="I2">
        <v>99</v>
      </c>
      <c r="J2">
        <v>96</v>
      </c>
      <c r="K2">
        <v>3</v>
      </c>
      <c r="L2">
        <v>0</v>
      </c>
      <c r="M2">
        <v>94</v>
      </c>
      <c r="N2">
        <v>91</v>
      </c>
      <c r="O2">
        <v>3</v>
      </c>
      <c r="P2">
        <v>0</v>
      </c>
      <c r="Q2">
        <v>1</v>
      </c>
      <c r="R2">
        <v>6</v>
      </c>
    </row>
    <row r="3" spans="1:18" x14ac:dyDescent="0.2">
      <c r="A3" t="s">
        <v>10384</v>
      </c>
      <c r="B3" t="s">
        <v>86</v>
      </c>
      <c r="C3" t="s">
        <v>107</v>
      </c>
      <c r="D3">
        <v>2</v>
      </c>
      <c r="E3">
        <v>0</v>
      </c>
      <c r="F3">
        <v>0</v>
      </c>
      <c r="G3">
        <v>0</v>
      </c>
      <c r="H3">
        <v>0</v>
      </c>
      <c r="I3">
        <v>0</v>
      </c>
      <c r="J3">
        <v>0</v>
      </c>
      <c r="K3">
        <v>0</v>
      </c>
      <c r="L3">
        <v>0</v>
      </c>
      <c r="M3">
        <v>0</v>
      </c>
      <c r="N3">
        <v>0</v>
      </c>
      <c r="O3">
        <v>0</v>
      </c>
      <c r="P3">
        <v>0</v>
      </c>
      <c r="Q3">
        <v>0</v>
      </c>
      <c r="R3">
        <v>0</v>
      </c>
    </row>
    <row r="4" spans="1:18" x14ac:dyDescent="0.2">
      <c r="A4" t="s">
        <v>10443</v>
      </c>
      <c r="B4" t="s">
        <v>86</v>
      </c>
      <c r="C4" t="s">
        <v>108</v>
      </c>
      <c r="D4">
        <v>3</v>
      </c>
      <c r="E4">
        <v>0</v>
      </c>
      <c r="F4">
        <v>0</v>
      </c>
      <c r="G4">
        <v>0</v>
      </c>
      <c r="H4">
        <v>0</v>
      </c>
      <c r="I4">
        <v>0</v>
      </c>
      <c r="J4">
        <v>0</v>
      </c>
      <c r="K4">
        <v>0</v>
      </c>
      <c r="L4">
        <v>0</v>
      </c>
      <c r="M4">
        <v>0</v>
      </c>
      <c r="N4">
        <v>0</v>
      </c>
      <c r="O4">
        <v>0</v>
      </c>
      <c r="P4">
        <v>0</v>
      </c>
      <c r="Q4">
        <v>0</v>
      </c>
      <c r="R4">
        <v>0</v>
      </c>
    </row>
    <row r="5" spans="1:18" x14ac:dyDescent="0.2">
      <c r="A5" t="s">
        <v>10344</v>
      </c>
      <c r="B5" t="s">
        <v>86</v>
      </c>
      <c r="C5" t="s">
        <v>109</v>
      </c>
      <c r="D5">
        <v>1</v>
      </c>
      <c r="E5">
        <v>0</v>
      </c>
      <c r="F5">
        <v>0</v>
      </c>
      <c r="G5">
        <v>0</v>
      </c>
      <c r="H5">
        <v>0</v>
      </c>
      <c r="I5">
        <v>0</v>
      </c>
      <c r="J5">
        <v>0</v>
      </c>
      <c r="K5">
        <v>0</v>
      </c>
      <c r="L5">
        <v>0</v>
      </c>
      <c r="M5">
        <v>0</v>
      </c>
      <c r="N5">
        <v>0</v>
      </c>
      <c r="O5">
        <v>0</v>
      </c>
      <c r="P5">
        <v>0</v>
      </c>
      <c r="Q5">
        <v>0</v>
      </c>
      <c r="R5">
        <v>0</v>
      </c>
    </row>
    <row r="6" spans="1:18" x14ac:dyDescent="0.2">
      <c r="A6" t="s">
        <v>10438</v>
      </c>
      <c r="B6" t="s">
        <v>86</v>
      </c>
      <c r="C6" t="s">
        <v>112</v>
      </c>
      <c r="D6">
        <v>4</v>
      </c>
      <c r="E6">
        <v>3</v>
      </c>
      <c r="F6">
        <v>3</v>
      </c>
      <c r="G6">
        <v>0</v>
      </c>
      <c r="H6">
        <v>0</v>
      </c>
      <c r="I6">
        <v>3</v>
      </c>
      <c r="J6">
        <v>3</v>
      </c>
      <c r="K6">
        <v>0</v>
      </c>
      <c r="L6">
        <v>0</v>
      </c>
      <c r="M6">
        <v>3</v>
      </c>
      <c r="N6">
        <v>3</v>
      </c>
      <c r="O6">
        <v>0</v>
      </c>
      <c r="P6">
        <v>0</v>
      </c>
      <c r="Q6">
        <v>0</v>
      </c>
      <c r="R6">
        <v>0</v>
      </c>
    </row>
    <row r="7" spans="1:18" x14ac:dyDescent="0.2">
      <c r="A7" t="s">
        <v>10423</v>
      </c>
      <c r="B7" t="s">
        <v>86</v>
      </c>
      <c r="C7" t="s">
        <v>113</v>
      </c>
      <c r="D7">
        <v>13</v>
      </c>
      <c r="E7">
        <v>5</v>
      </c>
      <c r="F7">
        <v>5</v>
      </c>
      <c r="G7">
        <v>0</v>
      </c>
      <c r="H7">
        <v>0</v>
      </c>
      <c r="I7">
        <v>5</v>
      </c>
      <c r="J7">
        <v>5</v>
      </c>
      <c r="K7">
        <v>0</v>
      </c>
      <c r="L7">
        <v>0</v>
      </c>
      <c r="M7">
        <v>5</v>
      </c>
      <c r="N7">
        <v>5</v>
      </c>
      <c r="O7">
        <v>0</v>
      </c>
      <c r="P7">
        <v>0</v>
      </c>
      <c r="Q7">
        <v>0</v>
      </c>
      <c r="R7">
        <v>0</v>
      </c>
    </row>
    <row r="8" spans="1:18" x14ac:dyDescent="0.2">
      <c r="A8" t="s">
        <v>10454</v>
      </c>
      <c r="B8" t="s">
        <v>86</v>
      </c>
      <c r="C8" t="s">
        <v>114</v>
      </c>
      <c r="D8">
        <v>1</v>
      </c>
      <c r="E8">
        <v>0</v>
      </c>
      <c r="F8">
        <v>0</v>
      </c>
      <c r="G8">
        <v>0</v>
      </c>
      <c r="H8">
        <v>0</v>
      </c>
      <c r="I8">
        <v>0</v>
      </c>
      <c r="J8">
        <v>0</v>
      </c>
      <c r="K8">
        <v>0</v>
      </c>
      <c r="L8">
        <v>0</v>
      </c>
      <c r="M8">
        <v>0</v>
      </c>
      <c r="N8">
        <v>0</v>
      </c>
      <c r="O8">
        <v>0</v>
      </c>
      <c r="P8">
        <v>0</v>
      </c>
      <c r="Q8">
        <v>0</v>
      </c>
      <c r="R8">
        <v>0</v>
      </c>
    </row>
    <row r="9" spans="1:18" x14ac:dyDescent="0.2">
      <c r="A9" t="s">
        <v>10457</v>
      </c>
      <c r="B9" t="s">
        <v>86</v>
      </c>
      <c r="C9" t="s">
        <v>117</v>
      </c>
      <c r="D9">
        <v>2</v>
      </c>
      <c r="E9">
        <v>0</v>
      </c>
      <c r="F9">
        <v>0</v>
      </c>
      <c r="G9">
        <v>0</v>
      </c>
      <c r="H9">
        <v>0</v>
      </c>
      <c r="I9">
        <v>0</v>
      </c>
      <c r="J9">
        <v>0</v>
      </c>
      <c r="K9">
        <v>0</v>
      </c>
      <c r="L9">
        <v>0</v>
      </c>
      <c r="M9">
        <v>0</v>
      </c>
      <c r="N9">
        <v>0</v>
      </c>
      <c r="O9">
        <v>0</v>
      </c>
      <c r="P9">
        <v>0</v>
      </c>
      <c r="Q9">
        <v>0</v>
      </c>
      <c r="R9">
        <v>0</v>
      </c>
    </row>
    <row r="10" spans="1:18" x14ac:dyDescent="0.2">
      <c r="A10" t="s">
        <v>10421</v>
      </c>
      <c r="B10" t="s">
        <v>86</v>
      </c>
      <c r="C10" t="s">
        <v>118</v>
      </c>
      <c r="D10">
        <v>1</v>
      </c>
      <c r="E10">
        <v>0</v>
      </c>
      <c r="F10">
        <v>0</v>
      </c>
      <c r="G10">
        <v>0</v>
      </c>
      <c r="H10">
        <v>0</v>
      </c>
      <c r="I10">
        <v>0</v>
      </c>
      <c r="J10">
        <v>0</v>
      </c>
      <c r="K10">
        <v>0</v>
      </c>
      <c r="L10">
        <v>0</v>
      </c>
      <c r="M10">
        <v>0</v>
      </c>
      <c r="N10">
        <v>0</v>
      </c>
      <c r="O10">
        <v>0</v>
      </c>
      <c r="P10">
        <v>0</v>
      </c>
      <c r="Q10">
        <v>0</v>
      </c>
      <c r="R10">
        <v>0</v>
      </c>
    </row>
    <row r="11" spans="1:18" x14ac:dyDescent="0.2">
      <c r="A11" t="s">
        <v>10355</v>
      </c>
      <c r="B11" t="s">
        <v>86</v>
      </c>
      <c r="C11" t="s">
        <v>119</v>
      </c>
      <c r="D11">
        <v>2</v>
      </c>
      <c r="E11">
        <v>1</v>
      </c>
      <c r="F11">
        <v>1</v>
      </c>
      <c r="G11">
        <v>0</v>
      </c>
      <c r="H11">
        <v>0</v>
      </c>
      <c r="I11">
        <v>1</v>
      </c>
      <c r="J11">
        <v>1</v>
      </c>
      <c r="K11">
        <v>0</v>
      </c>
      <c r="L11">
        <v>0</v>
      </c>
      <c r="M11">
        <v>1</v>
      </c>
      <c r="N11">
        <v>1</v>
      </c>
      <c r="O11">
        <v>0</v>
      </c>
      <c r="P11">
        <v>0</v>
      </c>
      <c r="Q11">
        <v>0</v>
      </c>
      <c r="R11">
        <v>0</v>
      </c>
    </row>
    <row r="12" spans="1:18" x14ac:dyDescent="0.2">
      <c r="A12" t="s">
        <v>10397</v>
      </c>
      <c r="B12" t="s">
        <v>86</v>
      </c>
      <c r="C12" t="s">
        <v>120</v>
      </c>
      <c r="D12">
        <v>3</v>
      </c>
      <c r="E12">
        <v>0</v>
      </c>
      <c r="F12">
        <v>0</v>
      </c>
      <c r="G12">
        <v>0</v>
      </c>
      <c r="H12">
        <v>0</v>
      </c>
      <c r="I12">
        <v>0</v>
      </c>
      <c r="J12">
        <v>0</v>
      </c>
      <c r="K12">
        <v>0</v>
      </c>
      <c r="L12">
        <v>0</v>
      </c>
      <c r="M12">
        <v>0</v>
      </c>
      <c r="N12">
        <v>0</v>
      </c>
      <c r="O12">
        <v>0</v>
      </c>
      <c r="P12">
        <v>0</v>
      </c>
      <c r="Q12">
        <v>0</v>
      </c>
      <c r="R12">
        <v>0</v>
      </c>
    </row>
    <row r="13" spans="1:18" x14ac:dyDescent="0.2">
      <c r="A13" t="s">
        <v>10347</v>
      </c>
      <c r="B13" t="s">
        <v>86</v>
      </c>
      <c r="C13" t="s">
        <v>121</v>
      </c>
      <c r="D13">
        <v>2</v>
      </c>
      <c r="E13">
        <v>1</v>
      </c>
      <c r="F13">
        <v>1</v>
      </c>
      <c r="G13">
        <v>0</v>
      </c>
      <c r="H13">
        <v>0</v>
      </c>
      <c r="I13">
        <v>1</v>
      </c>
      <c r="J13">
        <v>1</v>
      </c>
      <c r="K13">
        <v>0</v>
      </c>
      <c r="L13">
        <v>0</v>
      </c>
      <c r="M13">
        <v>1</v>
      </c>
      <c r="N13">
        <v>1</v>
      </c>
      <c r="O13">
        <v>0</v>
      </c>
      <c r="P13">
        <v>0</v>
      </c>
      <c r="Q13">
        <v>0</v>
      </c>
      <c r="R13">
        <v>0</v>
      </c>
    </row>
    <row r="14" spans="1:18" x14ac:dyDescent="0.2">
      <c r="A14" t="s">
        <v>10361</v>
      </c>
      <c r="B14" t="s">
        <v>86</v>
      </c>
      <c r="C14" t="s">
        <v>122</v>
      </c>
      <c r="D14">
        <v>2</v>
      </c>
      <c r="E14">
        <v>2</v>
      </c>
      <c r="F14">
        <v>2</v>
      </c>
      <c r="G14">
        <v>0</v>
      </c>
      <c r="H14">
        <v>0</v>
      </c>
      <c r="I14">
        <v>2</v>
      </c>
      <c r="J14">
        <v>2</v>
      </c>
      <c r="K14">
        <v>0</v>
      </c>
      <c r="L14">
        <v>0</v>
      </c>
      <c r="M14">
        <v>2</v>
      </c>
      <c r="N14">
        <v>2</v>
      </c>
      <c r="O14">
        <v>0</v>
      </c>
      <c r="P14">
        <v>0</v>
      </c>
      <c r="Q14">
        <v>0</v>
      </c>
      <c r="R14">
        <v>0</v>
      </c>
    </row>
    <row r="15" spans="1:18" x14ac:dyDescent="0.2">
      <c r="A15" t="s">
        <v>10476</v>
      </c>
      <c r="B15" t="s">
        <v>86</v>
      </c>
      <c r="C15" t="s">
        <v>123</v>
      </c>
      <c r="D15">
        <v>2</v>
      </c>
      <c r="E15">
        <v>1</v>
      </c>
      <c r="F15">
        <v>1</v>
      </c>
      <c r="G15">
        <v>0</v>
      </c>
      <c r="H15">
        <v>0</v>
      </c>
      <c r="I15">
        <v>1</v>
      </c>
      <c r="J15">
        <v>1</v>
      </c>
      <c r="K15">
        <v>0</v>
      </c>
      <c r="L15">
        <v>0</v>
      </c>
      <c r="M15">
        <v>1</v>
      </c>
      <c r="N15">
        <v>1</v>
      </c>
      <c r="O15">
        <v>0</v>
      </c>
      <c r="P15">
        <v>0</v>
      </c>
      <c r="Q15">
        <v>0</v>
      </c>
      <c r="R15">
        <v>0</v>
      </c>
    </row>
    <row r="16" spans="1:18" x14ac:dyDescent="0.2">
      <c r="A16" t="s">
        <v>10341</v>
      </c>
      <c r="B16" t="s">
        <v>86</v>
      </c>
      <c r="C16" t="s">
        <v>124</v>
      </c>
      <c r="D16">
        <v>1</v>
      </c>
      <c r="E16">
        <v>1</v>
      </c>
      <c r="F16">
        <v>1</v>
      </c>
      <c r="G16">
        <v>0</v>
      </c>
      <c r="H16">
        <v>0</v>
      </c>
      <c r="I16">
        <v>1</v>
      </c>
      <c r="J16">
        <v>1</v>
      </c>
      <c r="K16">
        <v>0</v>
      </c>
      <c r="L16">
        <v>0</v>
      </c>
      <c r="M16">
        <v>0</v>
      </c>
      <c r="N16">
        <v>0</v>
      </c>
      <c r="O16">
        <v>0</v>
      </c>
      <c r="P16">
        <v>0</v>
      </c>
      <c r="Q16">
        <v>0</v>
      </c>
      <c r="R16">
        <v>1</v>
      </c>
    </row>
    <row r="17" spans="1:18" x14ac:dyDescent="0.2">
      <c r="A17" t="s">
        <v>10337</v>
      </c>
      <c r="B17" t="s">
        <v>86</v>
      </c>
      <c r="C17" t="s">
        <v>125</v>
      </c>
      <c r="D17">
        <v>1</v>
      </c>
      <c r="E17">
        <v>0</v>
      </c>
      <c r="F17">
        <v>0</v>
      </c>
      <c r="G17">
        <v>0</v>
      </c>
      <c r="H17">
        <v>0</v>
      </c>
      <c r="I17">
        <v>0</v>
      </c>
      <c r="J17">
        <v>0</v>
      </c>
      <c r="K17">
        <v>0</v>
      </c>
      <c r="L17">
        <v>0</v>
      </c>
      <c r="M17">
        <v>0</v>
      </c>
      <c r="N17">
        <v>0</v>
      </c>
      <c r="O17">
        <v>0</v>
      </c>
      <c r="P17">
        <v>0</v>
      </c>
      <c r="Q17">
        <v>0</v>
      </c>
      <c r="R17">
        <v>0</v>
      </c>
    </row>
    <row r="18" spans="1:18" x14ac:dyDescent="0.2">
      <c r="A18" t="s">
        <v>10451</v>
      </c>
      <c r="B18" t="s">
        <v>86</v>
      </c>
      <c r="C18" t="s">
        <v>127</v>
      </c>
      <c r="D18">
        <v>1</v>
      </c>
      <c r="E18">
        <v>0</v>
      </c>
      <c r="F18">
        <v>0</v>
      </c>
      <c r="G18">
        <v>0</v>
      </c>
      <c r="H18">
        <v>0</v>
      </c>
      <c r="I18">
        <v>0</v>
      </c>
      <c r="J18">
        <v>0</v>
      </c>
      <c r="K18">
        <v>0</v>
      </c>
      <c r="L18">
        <v>0</v>
      </c>
      <c r="M18">
        <v>0</v>
      </c>
      <c r="N18">
        <v>0</v>
      </c>
      <c r="O18">
        <v>0</v>
      </c>
      <c r="P18">
        <v>0</v>
      </c>
      <c r="Q18">
        <v>0</v>
      </c>
      <c r="R18">
        <v>0</v>
      </c>
    </row>
    <row r="19" spans="1:18" x14ac:dyDescent="0.2">
      <c r="A19" t="s">
        <v>10440</v>
      </c>
      <c r="B19" t="s">
        <v>86</v>
      </c>
      <c r="C19" t="s">
        <v>130</v>
      </c>
      <c r="D19">
        <v>3</v>
      </c>
      <c r="E19">
        <v>0</v>
      </c>
      <c r="F19">
        <v>0</v>
      </c>
      <c r="G19">
        <v>0</v>
      </c>
      <c r="H19">
        <v>0</v>
      </c>
      <c r="I19">
        <v>0</v>
      </c>
      <c r="J19">
        <v>0</v>
      </c>
      <c r="K19">
        <v>0</v>
      </c>
      <c r="L19">
        <v>0</v>
      </c>
      <c r="M19">
        <v>0</v>
      </c>
      <c r="N19">
        <v>0</v>
      </c>
      <c r="O19">
        <v>0</v>
      </c>
      <c r="P19">
        <v>0</v>
      </c>
      <c r="Q19">
        <v>0</v>
      </c>
      <c r="R19">
        <v>0</v>
      </c>
    </row>
    <row r="20" spans="1:18" x14ac:dyDescent="0.2">
      <c r="A20" t="s">
        <v>10340</v>
      </c>
      <c r="B20" t="s">
        <v>86</v>
      </c>
      <c r="C20" t="s">
        <v>131</v>
      </c>
      <c r="D20">
        <v>2</v>
      </c>
      <c r="E20">
        <v>2</v>
      </c>
      <c r="F20">
        <v>1</v>
      </c>
      <c r="G20">
        <v>1</v>
      </c>
      <c r="H20">
        <v>0</v>
      </c>
      <c r="I20">
        <v>2</v>
      </c>
      <c r="J20">
        <v>1</v>
      </c>
      <c r="K20">
        <v>1</v>
      </c>
      <c r="L20">
        <v>0</v>
      </c>
      <c r="M20">
        <v>2</v>
      </c>
      <c r="N20">
        <v>1</v>
      </c>
      <c r="O20">
        <v>1</v>
      </c>
      <c r="P20">
        <v>0</v>
      </c>
      <c r="Q20">
        <v>0</v>
      </c>
      <c r="R20">
        <v>0</v>
      </c>
    </row>
    <row r="21" spans="1:18" x14ac:dyDescent="0.2">
      <c r="A21" t="s">
        <v>10368</v>
      </c>
      <c r="B21" t="s">
        <v>86</v>
      </c>
      <c r="C21" t="s">
        <v>133</v>
      </c>
      <c r="D21">
        <v>3</v>
      </c>
      <c r="E21">
        <v>1</v>
      </c>
      <c r="F21">
        <v>1</v>
      </c>
      <c r="G21">
        <v>0</v>
      </c>
      <c r="H21">
        <v>0</v>
      </c>
      <c r="I21">
        <v>1</v>
      </c>
      <c r="J21">
        <v>1</v>
      </c>
      <c r="K21">
        <v>0</v>
      </c>
      <c r="L21">
        <v>0</v>
      </c>
      <c r="M21">
        <v>1</v>
      </c>
      <c r="N21">
        <v>1</v>
      </c>
      <c r="O21">
        <v>0</v>
      </c>
      <c r="P21">
        <v>0</v>
      </c>
      <c r="Q21">
        <v>0</v>
      </c>
      <c r="R21">
        <v>0</v>
      </c>
    </row>
    <row r="22" spans="1:18" x14ac:dyDescent="0.2">
      <c r="A22" t="s">
        <v>10328</v>
      </c>
      <c r="B22" t="s">
        <v>86</v>
      </c>
      <c r="C22" t="s">
        <v>134</v>
      </c>
      <c r="D22">
        <v>3</v>
      </c>
      <c r="E22">
        <v>1</v>
      </c>
      <c r="F22">
        <v>1</v>
      </c>
      <c r="G22">
        <v>0</v>
      </c>
      <c r="H22">
        <v>0</v>
      </c>
      <c r="I22">
        <v>1</v>
      </c>
      <c r="J22">
        <v>1</v>
      </c>
      <c r="K22">
        <v>0</v>
      </c>
      <c r="L22">
        <v>0</v>
      </c>
      <c r="M22">
        <v>1</v>
      </c>
      <c r="N22">
        <v>1</v>
      </c>
      <c r="O22">
        <v>0</v>
      </c>
      <c r="P22">
        <v>0</v>
      </c>
      <c r="Q22">
        <v>0</v>
      </c>
      <c r="R22">
        <v>0</v>
      </c>
    </row>
    <row r="23" spans="1:18" x14ac:dyDescent="0.2">
      <c r="A23" t="s">
        <v>10365</v>
      </c>
      <c r="B23" t="s">
        <v>86</v>
      </c>
      <c r="C23" t="s">
        <v>135</v>
      </c>
      <c r="D23">
        <v>6</v>
      </c>
      <c r="E23">
        <v>2</v>
      </c>
      <c r="F23">
        <v>2</v>
      </c>
      <c r="G23">
        <v>0</v>
      </c>
      <c r="H23">
        <v>0</v>
      </c>
      <c r="I23">
        <v>2</v>
      </c>
      <c r="J23">
        <v>2</v>
      </c>
      <c r="K23">
        <v>0</v>
      </c>
      <c r="L23">
        <v>0</v>
      </c>
      <c r="M23">
        <v>2</v>
      </c>
      <c r="N23">
        <v>2</v>
      </c>
      <c r="O23">
        <v>0</v>
      </c>
      <c r="P23">
        <v>0</v>
      </c>
      <c r="Q23">
        <v>0</v>
      </c>
      <c r="R23">
        <v>0</v>
      </c>
    </row>
    <row r="24" spans="1:18" x14ac:dyDescent="0.2">
      <c r="A24" t="s">
        <v>10394</v>
      </c>
      <c r="B24" t="s">
        <v>86</v>
      </c>
      <c r="C24" t="s">
        <v>138</v>
      </c>
      <c r="D24">
        <v>1</v>
      </c>
      <c r="E24">
        <v>0</v>
      </c>
      <c r="F24">
        <v>0</v>
      </c>
      <c r="G24">
        <v>0</v>
      </c>
      <c r="H24">
        <v>0</v>
      </c>
      <c r="I24">
        <v>0</v>
      </c>
      <c r="J24">
        <v>0</v>
      </c>
      <c r="K24">
        <v>0</v>
      </c>
      <c r="L24">
        <v>0</v>
      </c>
      <c r="M24">
        <v>0</v>
      </c>
      <c r="N24">
        <v>0</v>
      </c>
      <c r="O24">
        <v>0</v>
      </c>
      <c r="P24">
        <v>0</v>
      </c>
      <c r="Q24">
        <v>0</v>
      </c>
      <c r="R24">
        <v>0</v>
      </c>
    </row>
    <row r="25" spans="1:18" x14ac:dyDescent="0.2">
      <c r="A25" t="s">
        <v>10389</v>
      </c>
      <c r="B25" t="s">
        <v>86</v>
      </c>
      <c r="C25" t="s">
        <v>139</v>
      </c>
      <c r="D25">
        <v>3</v>
      </c>
      <c r="E25">
        <v>1</v>
      </c>
      <c r="F25">
        <v>1</v>
      </c>
      <c r="G25">
        <v>0</v>
      </c>
      <c r="H25">
        <v>0</v>
      </c>
      <c r="I25">
        <v>1</v>
      </c>
      <c r="J25">
        <v>1</v>
      </c>
      <c r="K25">
        <v>0</v>
      </c>
      <c r="L25">
        <v>0</v>
      </c>
      <c r="M25">
        <v>1</v>
      </c>
      <c r="N25">
        <v>1</v>
      </c>
      <c r="O25">
        <v>0</v>
      </c>
      <c r="P25">
        <v>0</v>
      </c>
      <c r="Q25">
        <v>0</v>
      </c>
      <c r="R25">
        <v>0</v>
      </c>
    </row>
    <row r="26" spans="1:18" x14ac:dyDescent="0.2">
      <c r="A26" t="s">
        <v>10448</v>
      </c>
      <c r="B26" t="s">
        <v>86</v>
      </c>
      <c r="C26" t="s">
        <v>140</v>
      </c>
      <c r="D26">
        <v>2</v>
      </c>
      <c r="E26">
        <v>0</v>
      </c>
      <c r="F26">
        <v>0</v>
      </c>
      <c r="G26">
        <v>0</v>
      </c>
      <c r="H26">
        <v>0</v>
      </c>
      <c r="I26">
        <v>0</v>
      </c>
      <c r="J26">
        <v>0</v>
      </c>
      <c r="K26">
        <v>0</v>
      </c>
      <c r="L26">
        <v>0</v>
      </c>
      <c r="M26">
        <v>0</v>
      </c>
      <c r="N26">
        <v>0</v>
      </c>
      <c r="O26">
        <v>0</v>
      </c>
      <c r="P26">
        <v>0</v>
      </c>
      <c r="Q26">
        <v>0</v>
      </c>
      <c r="R26">
        <v>0</v>
      </c>
    </row>
    <row r="27" spans="1:18" x14ac:dyDescent="0.2">
      <c r="A27" t="s">
        <v>10417</v>
      </c>
      <c r="B27" t="s">
        <v>86</v>
      </c>
      <c r="C27" t="s">
        <v>141</v>
      </c>
      <c r="D27">
        <v>1</v>
      </c>
      <c r="E27">
        <v>1</v>
      </c>
      <c r="F27">
        <v>1</v>
      </c>
      <c r="G27">
        <v>0</v>
      </c>
      <c r="H27">
        <v>0</v>
      </c>
      <c r="I27">
        <v>1</v>
      </c>
      <c r="J27">
        <v>1</v>
      </c>
      <c r="K27">
        <v>0</v>
      </c>
      <c r="L27">
        <v>0</v>
      </c>
      <c r="M27">
        <v>1</v>
      </c>
      <c r="N27">
        <v>1</v>
      </c>
      <c r="O27">
        <v>0</v>
      </c>
      <c r="P27">
        <v>0</v>
      </c>
      <c r="Q27">
        <v>0</v>
      </c>
      <c r="R27">
        <v>0</v>
      </c>
    </row>
    <row r="28" spans="1:18" x14ac:dyDescent="0.2">
      <c r="A28" t="s">
        <v>10336</v>
      </c>
      <c r="B28" t="s">
        <v>86</v>
      </c>
      <c r="C28" t="s">
        <v>144</v>
      </c>
      <c r="D28">
        <v>1</v>
      </c>
      <c r="E28">
        <v>0</v>
      </c>
      <c r="F28">
        <v>0</v>
      </c>
      <c r="G28">
        <v>0</v>
      </c>
      <c r="H28">
        <v>0</v>
      </c>
      <c r="I28">
        <v>0</v>
      </c>
      <c r="J28">
        <v>0</v>
      </c>
      <c r="K28">
        <v>0</v>
      </c>
      <c r="L28">
        <v>0</v>
      </c>
      <c r="M28">
        <v>0</v>
      </c>
      <c r="N28">
        <v>0</v>
      </c>
      <c r="O28">
        <v>0</v>
      </c>
      <c r="P28">
        <v>0</v>
      </c>
      <c r="Q28">
        <v>0</v>
      </c>
      <c r="R28">
        <v>0</v>
      </c>
    </row>
    <row r="29" spans="1:18" x14ac:dyDescent="0.2">
      <c r="A29" t="s">
        <v>10345</v>
      </c>
      <c r="B29" t="s">
        <v>86</v>
      </c>
      <c r="C29" t="s">
        <v>145</v>
      </c>
      <c r="D29">
        <v>3</v>
      </c>
      <c r="E29">
        <v>1</v>
      </c>
      <c r="F29">
        <v>1</v>
      </c>
      <c r="G29">
        <v>0</v>
      </c>
      <c r="H29">
        <v>0</v>
      </c>
      <c r="I29">
        <v>1</v>
      </c>
      <c r="J29">
        <v>1</v>
      </c>
      <c r="K29">
        <v>0</v>
      </c>
      <c r="L29">
        <v>0</v>
      </c>
      <c r="M29">
        <v>1</v>
      </c>
      <c r="N29">
        <v>1</v>
      </c>
      <c r="O29">
        <v>0</v>
      </c>
      <c r="P29">
        <v>0</v>
      </c>
      <c r="Q29">
        <v>0</v>
      </c>
      <c r="R29">
        <v>0</v>
      </c>
    </row>
    <row r="30" spans="1:18" x14ac:dyDescent="0.2">
      <c r="A30" t="s">
        <v>10358</v>
      </c>
      <c r="B30" t="s">
        <v>86</v>
      </c>
      <c r="C30" t="s">
        <v>146</v>
      </c>
      <c r="D30">
        <v>1</v>
      </c>
      <c r="E30">
        <v>0</v>
      </c>
      <c r="F30">
        <v>0</v>
      </c>
      <c r="G30">
        <v>0</v>
      </c>
      <c r="H30">
        <v>0</v>
      </c>
      <c r="I30">
        <v>0</v>
      </c>
      <c r="J30">
        <v>0</v>
      </c>
      <c r="K30">
        <v>0</v>
      </c>
      <c r="L30">
        <v>0</v>
      </c>
      <c r="M30">
        <v>0</v>
      </c>
      <c r="N30">
        <v>0</v>
      </c>
      <c r="O30">
        <v>0</v>
      </c>
      <c r="P30">
        <v>0</v>
      </c>
      <c r="Q30">
        <v>0</v>
      </c>
      <c r="R30">
        <v>0</v>
      </c>
    </row>
    <row r="31" spans="1:18" x14ac:dyDescent="0.2">
      <c r="A31" t="s">
        <v>10415</v>
      </c>
      <c r="B31" t="s">
        <v>86</v>
      </c>
      <c r="C31" t="s">
        <v>147</v>
      </c>
      <c r="D31">
        <v>1</v>
      </c>
      <c r="E31">
        <v>0</v>
      </c>
      <c r="F31">
        <v>0</v>
      </c>
      <c r="G31">
        <v>0</v>
      </c>
      <c r="H31">
        <v>0</v>
      </c>
      <c r="I31">
        <v>0</v>
      </c>
      <c r="J31">
        <v>0</v>
      </c>
      <c r="K31">
        <v>0</v>
      </c>
      <c r="L31">
        <v>0</v>
      </c>
      <c r="M31">
        <v>0</v>
      </c>
      <c r="N31">
        <v>0</v>
      </c>
      <c r="O31">
        <v>0</v>
      </c>
      <c r="P31">
        <v>0</v>
      </c>
      <c r="Q31">
        <v>0</v>
      </c>
      <c r="R31">
        <v>0</v>
      </c>
    </row>
    <row r="32" spans="1:18" x14ac:dyDescent="0.2">
      <c r="A32" t="s">
        <v>10402</v>
      </c>
      <c r="B32" t="s">
        <v>86</v>
      </c>
      <c r="C32" t="s">
        <v>148</v>
      </c>
      <c r="D32">
        <v>2</v>
      </c>
      <c r="E32">
        <v>2</v>
      </c>
      <c r="F32">
        <v>2</v>
      </c>
      <c r="G32">
        <v>0</v>
      </c>
      <c r="H32">
        <v>0</v>
      </c>
      <c r="I32">
        <v>2</v>
      </c>
      <c r="J32">
        <v>2</v>
      </c>
      <c r="K32">
        <v>0</v>
      </c>
      <c r="L32">
        <v>0</v>
      </c>
      <c r="M32">
        <v>2</v>
      </c>
      <c r="N32">
        <v>2</v>
      </c>
      <c r="O32">
        <v>0</v>
      </c>
      <c r="P32">
        <v>0</v>
      </c>
      <c r="Q32">
        <v>0</v>
      </c>
      <c r="R32">
        <v>0</v>
      </c>
    </row>
    <row r="33" spans="1:18" x14ac:dyDescent="0.2">
      <c r="A33" t="s">
        <v>10342</v>
      </c>
      <c r="B33" t="s">
        <v>86</v>
      </c>
      <c r="C33" t="s">
        <v>149</v>
      </c>
      <c r="D33">
        <v>8</v>
      </c>
      <c r="E33">
        <v>1</v>
      </c>
      <c r="F33">
        <v>1</v>
      </c>
      <c r="G33">
        <v>0</v>
      </c>
      <c r="H33">
        <v>0</v>
      </c>
      <c r="I33">
        <v>1</v>
      </c>
      <c r="J33">
        <v>1</v>
      </c>
      <c r="K33">
        <v>0</v>
      </c>
      <c r="L33">
        <v>0</v>
      </c>
      <c r="M33">
        <v>1</v>
      </c>
      <c r="N33">
        <v>1</v>
      </c>
      <c r="O33">
        <v>0</v>
      </c>
      <c r="P33">
        <v>0</v>
      </c>
      <c r="Q33">
        <v>0</v>
      </c>
      <c r="R33">
        <v>0</v>
      </c>
    </row>
    <row r="34" spans="1:18" x14ac:dyDescent="0.2">
      <c r="A34" t="s">
        <v>10386</v>
      </c>
      <c r="B34" t="s">
        <v>86</v>
      </c>
      <c r="C34" t="s">
        <v>151</v>
      </c>
      <c r="D34">
        <v>1</v>
      </c>
      <c r="E34">
        <v>0</v>
      </c>
      <c r="F34">
        <v>0</v>
      </c>
      <c r="G34">
        <v>0</v>
      </c>
      <c r="H34">
        <v>0</v>
      </c>
      <c r="I34">
        <v>0</v>
      </c>
      <c r="J34">
        <v>0</v>
      </c>
      <c r="K34">
        <v>0</v>
      </c>
      <c r="L34">
        <v>0</v>
      </c>
      <c r="M34">
        <v>0</v>
      </c>
      <c r="N34">
        <v>0</v>
      </c>
      <c r="O34">
        <v>0</v>
      </c>
      <c r="P34">
        <v>0</v>
      </c>
      <c r="Q34">
        <v>0</v>
      </c>
      <c r="R34">
        <v>0</v>
      </c>
    </row>
    <row r="35" spans="1:18" x14ac:dyDescent="0.2">
      <c r="A35" t="s">
        <v>10383</v>
      </c>
      <c r="B35" t="s">
        <v>86</v>
      </c>
      <c r="C35" t="s">
        <v>152</v>
      </c>
      <c r="D35">
        <v>5</v>
      </c>
      <c r="E35">
        <v>4</v>
      </c>
      <c r="F35">
        <v>4</v>
      </c>
      <c r="G35">
        <v>0</v>
      </c>
      <c r="H35">
        <v>0</v>
      </c>
      <c r="I35">
        <v>4</v>
      </c>
      <c r="J35">
        <v>4</v>
      </c>
      <c r="K35">
        <v>0</v>
      </c>
      <c r="L35">
        <v>0</v>
      </c>
      <c r="M35">
        <v>4</v>
      </c>
      <c r="N35">
        <v>4</v>
      </c>
      <c r="O35">
        <v>0</v>
      </c>
      <c r="P35">
        <v>0</v>
      </c>
      <c r="Q35">
        <v>0</v>
      </c>
      <c r="R35">
        <v>0</v>
      </c>
    </row>
    <row r="36" spans="1:18" x14ac:dyDescent="0.2">
      <c r="A36" t="s">
        <v>10468</v>
      </c>
      <c r="B36" t="s">
        <v>86</v>
      </c>
      <c r="C36" t="s">
        <v>153</v>
      </c>
      <c r="D36">
        <v>4</v>
      </c>
      <c r="E36">
        <v>0</v>
      </c>
      <c r="F36">
        <v>0</v>
      </c>
      <c r="G36">
        <v>0</v>
      </c>
      <c r="H36">
        <v>0</v>
      </c>
      <c r="I36">
        <v>0</v>
      </c>
      <c r="J36">
        <v>0</v>
      </c>
      <c r="K36">
        <v>0</v>
      </c>
      <c r="L36">
        <v>0</v>
      </c>
      <c r="M36">
        <v>0</v>
      </c>
      <c r="N36">
        <v>0</v>
      </c>
      <c r="O36">
        <v>0</v>
      </c>
      <c r="P36">
        <v>0</v>
      </c>
      <c r="Q36">
        <v>0</v>
      </c>
      <c r="R36">
        <v>0</v>
      </c>
    </row>
    <row r="37" spans="1:18" x14ac:dyDescent="0.2">
      <c r="A37" t="s">
        <v>10464</v>
      </c>
      <c r="B37" t="s">
        <v>86</v>
      </c>
      <c r="C37" t="s">
        <v>156</v>
      </c>
      <c r="D37">
        <v>5</v>
      </c>
      <c r="E37">
        <v>1</v>
      </c>
      <c r="F37">
        <v>1</v>
      </c>
      <c r="G37">
        <v>0</v>
      </c>
      <c r="H37">
        <v>0</v>
      </c>
      <c r="I37">
        <v>1</v>
      </c>
      <c r="J37">
        <v>1</v>
      </c>
      <c r="K37">
        <v>0</v>
      </c>
      <c r="L37">
        <v>0</v>
      </c>
      <c r="M37">
        <v>1</v>
      </c>
      <c r="N37">
        <v>1</v>
      </c>
      <c r="O37">
        <v>0</v>
      </c>
      <c r="P37">
        <v>0</v>
      </c>
      <c r="Q37">
        <v>0</v>
      </c>
      <c r="R37">
        <v>0</v>
      </c>
    </row>
    <row r="38" spans="1:18" x14ac:dyDescent="0.2">
      <c r="A38" t="s">
        <v>10338</v>
      </c>
      <c r="B38" t="s">
        <v>86</v>
      </c>
      <c r="C38" t="s">
        <v>157</v>
      </c>
      <c r="D38">
        <v>1</v>
      </c>
      <c r="E38">
        <v>0</v>
      </c>
      <c r="F38">
        <v>0</v>
      </c>
      <c r="G38">
        <v>0</v>
      </c>
      <c r="H38">
        <v>0</v>
      </c>
      <c r="I38">
        <v>0</v>
      </c>
      <c r="J38">
        <v>0</v>
      </c>
      <c r="K38">
        <v>0</v>
      </c>
      <c r="L38">
        <v>0</v>
      </c>
      <c r="M38">
        <v>0</v>
      </c>
      <c r="N38">
        <v>0</v>
      </c>
      <c r="O38">
        <v>0</v>
      </c>
      <c r="P38">
        <v>0</v>
      </c>
      <c r="Q38">
        <v>0</v>
      </c>
      <c r="R38">
        <v>0</v>
      </c>
    </row>
    <row r="39" spans="1:18" x14ac:dyDescent="0.2">
      <c r="A39" t="s">
        <v>10472</v>
      </c>
      <c r="B39" t="s">
        <v>86</v>
      </c>
      <c r="C39" t="s">
        <v>158</v>
      </c>
      <c r="D39">
        <v>4</v>
      </c>
      <c r="E39">
        <v>0</v>
      </c>
      <c r="F39">
        <v>0</v>
      </c>
      <c r="G39">
        <v>0</v>
      </c>
      <c r="H39">
        <v>0</v>
      </c>
      <c r="I39">
        <v>0</v>
      </c>
      <c r="J39">
        <v>0</v>
      </c>
      <c r="K39">
        <v>0</v>
      </c>
      <c r="L39">
        <v>0</v>
      </c>
      <c r="M39">
        <v>0</v>
      </c>
      <c r="N39">
        <v>0</v>
      </c>
      <c r="O39">
        <v>0</v>
      </c>
      <c r="P39">
        <v>0</v>
      </c>
      <c r="Q39">
        <v>0</v>
      </c>
      <c r="R39">
        <v>0</v>
      </c>
    </row>
    <row r="40" spans="1:18" x14ac:dyDescent="0.2">
      <c r="A40" t="s">
        <v>10364</v>
      </c>
      <c r="B40" t="s">
        <v>86</v>
      </c>
      <c r="C40" t="s">
        <v>160</v>
      </c>
      <c r="D40">
        <v>4</v>
      </c>
      <c r="E40">
        <v>2</v>
      </c>
      <c r="F40">
        <v>2</v>
      </c>
      <c r="G40">
        <v>0</v>
      </c>
      <c r="H40">
        <v>0</v>
      </c>
      <c r="I40">
        <v>2</v>
      </c>
      <c r="J40">
        <v>2</v>
      </c>
      <c r="K40">
        <v>0</v>
      </c>
      <c r="L40">
        <v>0</v>
      </c>
      <c r="M40">
        <v>1</v>
      </c>
      <c r="N40">
        <v>1</v>
      </c>
      <c r="O40">
        <v>0</v>
      </c>
      <c r="P40">
        <v>0</v>
      </c>
      <c r="Q40">
        <v>0</v>
      </c>
      <c r="R40">
        <v>1</v>
      </c>
    </row>
    <row r="41" spans="1:18" x14ac:dyDescent="0.2">
      <c r="A41" t="s">
        <v>10434</v>
      </c>
      <c r="B41" t="s">
        <v>86</v>
      </c>
      <c r="C41" t="s">
        <v>162</v>
      </c>
      <c r="D41">
        <v>7</v>
      </c>
      <c r="E41">
        <v>4</v>
      </c>
      <c r="F41">
        <v>4</v>
      </c>
      <c r="G41">
        <v>0</v>
      </c>
      <c r="H41">
        <v>0</v>
      </c>
      <c r="I41">
        <v>3</v>
      </c>
      <c r="J41">
        <v>3</v>
      </c>
      <c r="K41">
        <v>0</v>
      </c>
      <c r="L41">
        <v>0</v>
      </c>
      <c r="M41">
        <v>3</v>
      </c>
      <c r="N41">
        <v>3</v>
      </c>
      <c r="O41">
        <v>0</v>
      </c>
      <c r="P41">
        <v>0</v>
      </c>
      <c r="Q41">
        <v>1</v>
      </c>
      <c r="R41">
        <v>1</v>
      </c>
    </row>
    <row r="42" spans="1:18" x14ac:dyDescent="0.2">
      <c r="A42" t="s">
        <v>10387</v>
      </c>
      <c r="B42" t="s">
        <v>86</v>
      </c>
      <c r="C42" t="s">
        <v>163</v>
      </c>
      <c r="D42">
        <v>1</v>
      </c>
      <c r="E42">
        <v>0</v>
      </c>
      <c r="F42">
        <v>0</v>
      </c>
      <c r="G42">
        <v>0</v>
      </c>
      <c r="H42">
        <v>0</v>
      </c>
      <c r="I42">
        <v>0</v>
      </c>
      <c r="J42">
        <v>0</v>
      </c>
      <c r="K42">
        <v>0</v>
      </c>
      <c r="L42">
        <v>0</v>
      </c>
      <c r="M42">
        <v>0</v>
      </c>
      <c r="N42">
        <v>0</v>
      </c>
      <c r="O42">
        <v>0</v>
      </c>
      <c r="P42">
        <v>0</v>
      </c>
      <c r="Q42">
        <v>0</v>
      </c>
      <c r="R42">
        <v>0</v>
      </c>
    </row>
    <row r="43" spans="1:18" x14ac:dyDescent="0.2">
      <c r="A43" t="s">
        <v>10436</v>
      </c>
      <c r="B43" t="s">
        <v>86</v>
      </c>
      <c r="C43" t="s">
        <v>164</v>
      </c>
      <c r="D43">
        <v>1</v>
      </c>
      <c r="E43">
        <v>1</v>
      </c>
      <c r="F43">
        <v>1</v>
      </c>
      <c r="G43">
        <v>0</v>
      </c>
      <c r="H43">
        <v>0</v>
      </c>
      <c r="I43">
        <v>1</v>
      </c>
      <c r="J43">
        <v>1</v>
      </c>
      <c r="K43">
        <v>0</v>
      </c>
      <c r="L43">
        <v>0</v>
      </c>
      <c r="M43">
        <v>1</v>
      </c>
      <c r="N43">
        <v>1</v>
      </c>
      <c r="O43">
        <v>0</v>
      </c>
      <c r="P43">
        <v>0</v>
      </c>
      <c r="Q43">
        <v>0</v>
      </c>
      <c r="R43">
        <v>0</v>
      </c>
    </row>
    <row r="44" spans="1:18" x14ac:dyDescent="0.2">
      <c r="A44" t="s">
        <v>10699</v>
      </c>
      <c r="B44" t="s">
        <v>86</v>
      </c>
      <c r="C44" t="s">
        <v>165</v>
      </c>
      <c r="D44">
        <v>2</v>
      </c>
      <c r="E44">
        <v>0</v>
      </c>
      <c r="F44">
        <v>0</v>
      </c>
      <c r="G44">
        <v>0</v>
      </c>
      <c r="H44">
        <v>0</v>
      </c>
      <c r="I44">
        <v>0</v>
      </c>
      <c r="J44">
        <v>0</v>
      </c>
      <c r="K44">
        <v>0</v>
      </c>
      <c r="L44">
        <v>0</v>
      </c>
      <c r="M44">
        <v>0</v>
      </c>
      <c r="N44">
        <v>0</v>
      </c>
      <c r="O44">
        <v>0</v>
      </c>
      <c r="P44">
        <v>0</v>
      </c>
      <c r="Q44">
        <v>0</v>
      </c>
      <c r="R44">
        <v>0</v>
      </c>
    </row>
    <row r="45" spans="1:18" x14ac:dyDescent="0.2">
      <c r="A45" t="s">
        <v>10359</v>
      </c>
      <c r="B45" t="s">
        <v>86</v>
      </c>
      <c r="C45" t="s">
        <v>167</v>
      </c>
      <c r="D45">
        <v>1</v>
      </c>
      <c r="E45">
        <v>0</v>
      </c>
      <c r="F45">
        <v>0</v>
      </c>
      <c r="G45">
        <v>0</v>
      </c>
      <c r="H45">
        <v>0</v>
      </c>
      <c r="I45">
        <v>0</v>
      </c>
      <c r="J45">
        <v>0</v>
      </c>
      <c r="K45">
        <v>0</v>
      </c>
      <c r="L45">
        <v>0</v>
      </c>
      <c r="M45">
        <v>0</v>
      </c>
      <c r="N45">
        <v>0</v>
      </c>
      <c r="O45">
        <v>0</v>
      </c>
      <c r="P45">
        <v>0</v>
      </c>
      <c r="Q45">
        <v>0</v>
      </c>
      <c r="R45">
        <v>0</v>
      </c>
    </row>
    <row r="46" spans="1:18" x14ac:dyDescent="0.2">
      <c r="A46" t="s">
        <v>10393</v>
      </c>
      <c r="B46" t="s">
        <v>86</v>
      </c>
      <c r="C46" t="s">
        <v>168</v>
      </c>
      <c r="D46">
        <v>1</v>
      </c>
      <c r="E46">
        <v>1</v>
      </c>
      <c r="F46">
        <v>1</v>
      </c>
      <c r="G46">
        <v>0</v>
      </c>
      <c r="H46">
        <v>0</v>
      </c>
      <c r="I46">
        <v>1</v>
      </c>
      <c r="J46">
        <v>1</v>
      </c>
      <c r="K46">
        <v>0</v>
      </c>
      <c r="L46">
        <v>0</v>
      </c>
      <c r="M46">
        <v>1</v>
      </c>
      <c r="N46">
        <v>1</v>
      </c>
      <c r="O46">
        <v>0</v>
      </c>
      <c r="P46">
        <v>0</v>
      </c>
      <c r="Q46">
        <v>0</v>
      </c>
      <c r="R46">
        <v>0</v>
      </c>
    </row>
    <row r="47" spans="1:18" x14ac:dyDescent="0.2">
      <c r="A47" t="s">
        <v>10366</v>
      </c>
      <c r="B47" t="s">
        <v>86</v>
      </c>
      <c r="C47" t="s">
        <v>169</v>
      </c>
      <c r="D47">
        <v>2</v>
      </c>
      <c r="E47">
        <v>1</v>
      </c>
      <c r="F47">
        <v>1</v>
      </c>
      <c r="G47">
        <v>0</v>
      </c>
      <c r="H47">
        <v>0</v>
      </c>
      <c r="I47">
        <v>1</v>
      </c>
      <c r="J47">
        <v>1</v>
      </c>
      <c r="K47">
        <v>0</v>
      </c>
      <c r="L47">
        <v>0</v>
      </c>
      <c r="M47">
        <v>1</v>
      </c>
      <c r="N47">
        <v>1</v>
      </c>
      <c r="O47">
        <v>0</v>
      </c>
      <c r="P47">
        <v>0</v>
      </c>
      <c r="Q47">
        <v>0</v>
      </c>
      <c r="R47">
        <v>0</v>
      </c>
    </row>
    <row r="48" spans="1:18" x14ac:dyDescent="0.2">
      <c r="A48" t="s">
        <v>10371</v>
      </c>
      <c r="B48" t="s">
        <v>86</v>
      </c>
      <c r="C48" t="s">
        <v>170</v>
      </c>
      <c r="D48">
        <v>2</v>
      </c>
      <c r="E48">
        <v>0</v>
      </c>
      <c r="F48">
        <v>0</v>
      </c>
      <c r="G48">
        <v>0</v>
      </c>
      <c r="H48">
        <v>0</v>
      </c>
      <c r="I48">
        <v>0</v>
      </c>
      <c r="J48">
        <v>0</v>
      </c>
      <c r="K48">
        <v>0</v>
      </c>
      <c r="L48">
        <v>0</v>
      </c>
      <c r="M48">
        <v>0</v>
      </c>
      <c r="N48">
        <v>0</v>
      </c>
      <c r="O48">
        <v>0</v>
      </c>
      <c r="P48">
        <v>0</v>
      </c>
      <c r="Q48">
        <v>0</v>
      </c>
      <c r="R48">
        <v>0</v>
      </c>
    </row>
    <row r="49" spans="1:18" x14ac:dyDescent="0.2">
      <c r="A49" t="s">
        <v>10458</v>
      </c>
      <c r="B49" t="s">
        <v>86</v>
      </c>
      <c r="C49" t="s">
        <v>171</v>
      </c>
      <c r="D49">
        <v>3</v>
      </c>
      <c r="E49">
        <v>1</v>
      </c>
      <c r="F49">
        <v>1</v>
      </c>
      <c r="G49">
        <v>0</v>
      </c>
      <c r="H49">
        <v>0</v>
      </c>
      <c r="I49">
        <v>1</v>
      </c>
      <c r="J49">
        <v>1</v>
      </c>
      <c r="K49">
        <v>0</v>
      </c>
      <c r="L49">
        <v>0</v>
      </c>
      <c r="M49">
        <v>1</v>
      </c>
      <c r="N49">
        <v>1</v>
      </c>
      <c r="O49">
        <v>0</v>
      </c>
      <c r="P49">
        <v>0</v>
      </c>
      <c r="Q49">
        <v>0</v>
      </c>
      <c r="R49">
        <v>0</v>
      </c>
    </row>
    <row r="50" spans="1:18" x14ac:dyDescent="0.2">
      <c r="A50" t="s">
        <v>10349</v>
      </c>
      <c r="B50" t="s">
        <v>86</v>
      </c>
      <c r="C50" t="s">
        <v>172</v>
      </c>
      <c r="D50">
        <v>1</v>
      </c>
      <c r="E50">
        <v>0</v>
      </c>
      <c r="F50">
        <v>0</v>
      </c>
      <c r="G50">
        <v>0</v>
      </c>
      <c r="H50">
        <v>0</v>
      </c>
      <c r="I50">
        <v>0</v>
      </c>
      <c r="J50">
        <v>0</v>
      </c>
      <c r="K50">
        <v>0</v>
      </c>
      <c r="L50">
        <v>0</v>
      </c>
      <c r="M50">
        <v>0</v>
      </c>
      <c r="N50">
        <v>0</v>
      </c>
      <c r="O50">
        <v>0</v>
      </c>
      <c r="P50">
        <v>0</v>
      </c>
      <c r="Q50">
        <v>0</v>
      </c>
      <c r="R50">
        <v>0</v>
      </c>
    </row>
    <row r="51" spans="1:18" x14ac:dyDescent="0.2">
      <c r="A51" t="s">
        <v>10470</v>
      </c>
      <c r="B51" t="s">
        <v>86</v>
      </c>
      <c r="C51" t="s">
        <v>174</v>
      </c>
      <c r="D51">
        <v>5</v>
      </c>
      <c r="E51">
        <v>4</v>
      </c>
      <c r="F51">
        <v>4</v>
      </c>
      <c r="G51">
        <v>0</v>
      </c>
      <c r="H51">
        <v>0</v>
      </c>
      <c r="I51">
        <v>4</v>
      </c>
      <c r="J51">
        <v>4</v>
      </c>
      <c r="K51">
        <v>0</v>
      </c>
      <c r="L51">
        <v>0</v>
      </c>
      <c r="M51">
        <v>4</v>
      </c>
      <c r="N51">
        <v>4</v>
      </c>
      <c r="O51">
        <v>0</v>
      </c>
      <c r="P51">
        <v>0</v>
      </c>
      <c r="Q51">
        <v>0</v>
      </c>
      <c r="R51">
        <v>0</v>
      </c>
    </row>
    <row r="52" spans="1:18" x14ac:dyDescent="0.2">
      <c r="A52" t="s">
        <v>10378</v>
      </c>
      <c r="B52" t="s">
        <v>86</v>
      </c>
      <c r="C52" t="s">
        <v>175</v>
      </c>
      <c r="D52">
        <v>3</v>
      </c>
      <c r="E52">
        <v>0</v>
      </c>
      <c r="F52">
        <v>0</v>
      </c>
      <c r="G52">
        <v>0</v>
      </c>
      <c r="H52">
        <v>0</v>
      </c>
      <c r="I52">
        <v>0</v>
      </c>
      <c r="J52">
        <v>0</v>
      </c>
      <c r="K52">
        <v>0</v>
      </c>
      <c r="L52">
        <v>0</v>
      </c>
      <c r="M52">
        <v>0</v>
      </c>
      <c r="N52">
        <v>0</v>
      </c>
      <c r="O52">
        <v>0</v>
      </c>
      <c r="P52">
        <v>0</v>
      </c>
      <c r="Q52">
        <v>0</v>
      </c>
      <c r="R52">
        <v>0</v>
      </c>
    </row>
    <row r="53" spans="1:18" x14ac:dyDescent="0.2">
      <c r="A53" t="s">
        <v>10455</v>
      </c>
      <c r="B53" t="s">
        <v>86</v>
      </c>
      <c r="C53" t="s">
        <v>176</v>
      </c>
      <c r="D53">
        <v>6</v>
      </c>
      <c r="E53">
        <v>4</v>
      </c>
      <c r="F53">
        <v>4</v>
      </c>
      <c r="G53">
        <v>0</v>
      </c>
      <c r="H53">
        <v>0</v>
      </c>
      <c r="I53">
        <v>4</v>
      </c>
      <c r="J53">
        <v>4</v>
      </c>
      <c r="K53">
        <v>0</v>
      </c>
      <c r="L53">
        <v>0</v>
      </c>
      <c r="M53">
        <v>4</v>
      </c>
      <c r="N53">
        <v>4</v>
      </c>
      <c r="O53">
        <v>0</v>
      </c>
      <c r="P53">
        <v>0</v>
      </c>
      <c r="Q53">
        <v>0</v>
      </c>
      <c r="R53">
        <v>0</v>
      </c>
    </row>
    <row r="54" spans="1:18" x14ac:dyDescent="0.2">
      <c r="A54" t="s">
        <v>10330</v>
      </c>
      <c r="B54" t="s">
        <v>86</v>
      </c>
      <c r="C54" t="s">
        <v>177</v>
      </c>
      <c r="D54">
        <v>4</v>
      </c>
      <c r="E54">
        <v>3</v>
      </c>
      <c r="F54">
        <v>2</v>
      </c>
      <c r="G54">
        <v>1</v>
      </c>
      <c r="H54">
        <v>0</v>
      </c>
      <c r="I54">
        <v>3</v>
      </c>
      <c r="J54">
        <v>3</v>
      </c>
      <c r="K54">
        <v>0</v>
      </c>
      <c r="L54">
        <v>0</v>
      </c>
      <c r="M54">
        <v>3</v>
      </c>
      <c r="N54">
        <v>3</v>
      </c>
      <c r="O54">
        <v>0</v>
      </c>
      <c r="P54">
        <v>0</v>
      </c>
      <c r="Q54">
        <v>0</v>
      </c>
      <c r="R54">
        <v>0</v>
      </c>
    </row>
    <row r="55" spans="1:18" x14ac:dyDescent="0.2">
      <c r="A55" t="s">
        <v>10357</v>
      </c>
      <c r="B55" t="s">
        <v>86</v>
      </c>
      <c r="C55" t="s">
        <v>179</v>
      </c>
      <c r="D55">
        <v>7</v>
      </c>
      <c r="E55">
        <v>4</v>
      </c>
      <c r="F55">
        <v>3</v>
      </c>
      <c r="G55">
        <v>1</v>
      </c>
      <c r="H55">
        <v>0</v>
      </c>
      <c r="I55">
        <v>4</v>
      </c>
      <c r="J55">
        <v>3</v>
      </c>
      <c r="K55">
        <v>1</v>
      </c>
      <c r="L55">
        <v>0</v>
      </c>
      <c r="M55">
        <v>4</v>
      </c>
      <c r="N55">
        <v>3</v>
      </c>
      <c r="O55">
        <v>1</v>
      </c>
      <c r="P55">
        <v>0</v>
      </c>
      <c r="Q55">
        <v>0</v>
      </c>
      <c r="R55">
        <v>0</v>
      </c>
    </row>
    <row r="56" spans="1:18" x14ac:dyDescent="0.2">
      <c r="A56" t="s">
        <v>10426</v>
      </c>
      <c r="B56" t="s">
        <v>86</v>
      </c>
      <c r="C56" t="s">
        <v>180</v>
      </c>
      <c r="D56">
        <v>4</v>
      </c>
      <c r="E56">
        <v>1</v>
      </c>
      <c r="F56">
        <v>1</v>
      </c>
      <c r="G56">
        <v>0</v>
      </c>
      <c r="H56">
        <v>0</v>
      </c>
      <c r="I56">
        <v>1</v>
      </c>
      <c r="J56">
        <v>1</v>
      </c>
      <c r="K56">
        <v>0</v>
      </c>
      <c r="L56">
        <v>0</v>
      </c>
      <c r="M56">
        <v>1</v>
      </c>
      <c r="N56">
        <v>1</v>
      </c>
      <c r="O56">
        <v>0</v>
      </c>
      <c r="P56">
        <v>0</v>
      </c>
      <c r="Q56">
        <v>0</v>
      </c>
      <c r="R56">
        <v>0</v>
      </c>
    </row>
    <row r="57" spans="1:18" x14ac:dyDescent="0.2">
      <c r="A57" t="s">
        <v>10352</v>
      </c>
      <c r="B57" t="s">
        <v>86</v>
      </c>
      <c r="C57" t="s">
        <v>181</v>
      </c>
      <c r="D57">
        <v>2</v>
      </c>
      <c r="E57">
        <v>1</v>
      </c>
      <c r="F57">
        <v>1</v>
      </c>
      <c r="G57">
        <v>0</v>
      </c>
      <c r="H57">
        <v>0</v>
      </c>
      <c r="I57">
        <v>1</v>
      </c>
      <c r="J57">
        <v>1</v>
      </c>
      <c r="K57">
        <v>0</v>
      </c>
      <c r="L57">
        <v>0</v>
      </c>
      <c r="M57">
        <v>1</v>
      </c>
      <c r="N57">
        <v>1</v>
      </c>
      <c r="O57">
        <v>0</v>
      </c>
      <c r="P57">
        <v>0</v>
      </c>
      <c r="Q57">
        <v>0</v>
      </c>
      <c r="R57">
        <v>0</v>
      </c>
    </row>
    <row r="58" spans="1:18" x14ac:dyDescent="0.2">
      <c r="A58" t="s">
        <v>10420</v>
      </c>
      <c r="B58" t="s">
        <v>86</v>
      </c>
      <c r="C58" t="s">
        <v>182</v>
      </c>
      <c r="D58">
        <v>2</v>
      </c>
      <c r="E58">
        <v>1</v>
      </c>
      <c r="F58">
        <v>1</v>
      </c>
      <c r="G58">
        <v>0</v>
      </c>
      <c r="H58">
        <v>0</v>
      </c>
      <c r="I58">
        <v>1</v>
      </c>
      <c r="J58">
        <v>1</v>
      </c>
      <c r="K58">
        <v>0</v>
      </c>
      <c r="L58">
        <v>0</v>
      </c>
      <c r="M58">
        <v>1</v>
      </c>
      <c r="N58">
        <v>1</v>
      </c>
      <c r="O58">
        <v>0</v>
      </c>
      <c r="P58">
        <v>0</v>
      </c>
      <c r="Q58">
        <v>0</v>
      </c>
      <c r="R58">
        <v>0</v>
      </c>
    </row>
    <row r="59" spans="1:18" x14ac:dyDescent="0.2">
      <c r="A59" t="s">
        <v>10462</v>
      </c>
      <c r="B59" t="s">
        <v>86</v>
      </c>
      <c r="C59" t="s">
        <v>183</v>
      </c>
      <c r="D59">
        <v>6</v>
      </c>
      <c r="E59">
        <v>6</v>
      </c>
      <c r="F59">
        <v>5</v>
      </c>
      <c r="G59">
        <v>1</v>
      </c>
      <c r="H59">
        <v>0</v>
      </c>
      <c r="I59">
        <v>6</v>
      </c>
      <c r="J59">
        <v>5</v>
      </c>
      <c r="K59">
        <v>1</v>
      </c>
      <c r="L59">
        <v>0</v>
      </c>
      <c r="M59">
        <v>5</v>
      </c>
      <c r="N59">
        <v>4</v>
      </c>
      <c r="O59">
        <v>1</v>
      </c>
      <c r="P59">
        <v>0</v>
      </c>
      <c r="Q59">
        <v>0</v>
      </c>
      <c r="R59">
        <v>1</v>
      </c>
    </row>
    <row r="60" spans="1:18" x14ac:dyDescent="0.2">
      <c r="A60" t="s">
        <v>10356</v>
      </c>
      <c r="B60" t="s">
        <v>86</v>
      </c>
      <c r="C60" t="s">
        <v>184</v>
      </c>
      <c r="D60">
        <v>3</v>
      </c>
      <c r="E60">
        <v>3</v>
      </c>
      <c r="F60">
        <v>3</v>
      </c>
      <c r="G60">
        <v>0</v>
      </c>
      <c r="H60">
        <v>0</v>
      </c>
      <c r="I60">
        <v>3</v>
      </c>
      <c r="J60">
        <v>3</v>
      </c>
      <c r="K60">
        <v>0</v>
      </c>
      <c r="L60">
        <v>0</v>
      </c>
      <c r="M60">
        <v>3</v>
      </c>
      <c r="N60">
        <v>3</v>
      </c>
      <c r="O60">
        <v>0</v>
      </c>
      <c r="P60">
        <v>0</v>
      </c>
      <c r="Q60">
        <v>0</v>
      </c>
      <c r="R60">
        <v>0</v>
      </c>
    </row>
    <row r="61" spans="1:18" x14ac:dyDescent="0.2">
      <c r="A61" t="s">
        <v>10369</v>
      </c>
      <c r="B61" t="s">
        <v>86</v>
      </c>
      <c r="C61" t="s">
        <v>185</v>
      </c>
      <c r="D61">
        <v>5</v>
      </c>
      <c r="E61">
        <v>0</v>
      </c>
      <c r="F61">
        <v>0</v>
      </c>
      <c r="G61">
        <v>0</v>
      </c>
      <c r="H61">
        <v>0</v>
      </c>
      <c r="I61">
        <v>0</v>
      </c>
      <c r="J61">
        <v>0</v>
      </c>
      <c r="K61">
        <v>0</v>
      </c>
      <c r="L61">
        <v>0</v>
      </c>
      <c r="M61">
        <v>0</v>
      </c>
      <c r="N61">
        <v>0</v>
      </c>
      <c r="O61">
        <v>0</v>
      </c>
      <c r="P61">
        <v>0</v>
      </c>
      <c r="Q61">
        <v>0</v>
      </c>
      <c r="R61">
        <v>0</v>
      </c>
    </row>
    <row r="62" spans="1:18" x14ac:dyDescent="0.2">
      <c r="A62" t="s">
        <v>10467</v>
      </c>
      <c r="B62" t="s">
        <v>86</v>
      </c>
      <c r="C62" t="s">
        <v>187</v>
      </c>
      <c r="D62">
        <v>3</v>
      </c>
      <c r="E62">
        <v>3</v>
      </c>
      <c r="F62">
        <v>3</v>
      </c>
      <c r="G62">
        <v>0</v>
      </c>
      <c r="H62">
        <v>0</v>
      </c>
      <c r="I62">
        <v>3</v>
      </c>
      <c r="J62">
        <v>3</v>
      </c>
      <c r="K62">
        <v>0</v>
      </c>
      <c r="L62">
        <v>0</v>
      </c>
      <c r="M62">
        <v>3</v>
      </c>
      <c r="N62">
        <v>3</v>
      </c>
      <c r="O62">
        <v>0</v>
      </c>
      <c r="P62">
        <v>0</v>
      </c>
      <c r="Q62">
        <v>0</v>
      </c>
      <c r="R62">
        <v>0</v>
      </c>
    </row>
    <row r="63" spans="1:18" x14ac:dyDescent="0.2">
      <c r="A63" t="s">
        <v>10466</v>
      </c>
      <c r="B63" t="s">
        <v>86</v>
      </c>
      <c r="C63" t="s">
        <v>189</v>
      </c>
      <c r="D63">
        <v>2</v>
      </c>
      <c r="E63">
        <v>1</v>
      </c>
      <c r="F63">
        <v>1</v>
      </c>
      <c r="G63">
        <v>0</v>
      </c>
      <c r="H63">
        <v>0</v>
      </c>
      <c r="I63">
        <v>1</v>
      </c>
      <c r="J63">
        <v>1</v>
      </c>
      <c r="K63">
        <v>0</v>
      </c>
      <c r="L63">
        <v>0</v>
      </c>
      <c r="M63">
        <v>1</v>
      </c>
      <c r="N63">
        <v>1</v>
      </c>
      <c r="O63">
        <v>0</v>
      </c>
      <c r="P63">
        <v>0</v>
      </c>
      <c r="Q63">
        <v>0</v>
      </c>
      <c r="R63">
        <v>0</v>
      </c>
    </row>
    <row r="64" spans="1:18" x14ac:dyDescent="0.2">
      <c r="A64" t="s">
        <v>10360</v>
      </c>
      <c r="B64" t="s">
        <v>86</v>
      </c>
      <c r="C64" t="s">
        <v>190</v>
      </c>
      <c r="D64">
        <v>2</v>
      </c>
      <c r="E64">
        <v>0</v>
      </c>
      <c r="F64">
        <v>0</v>
      </c>
      <c r="G64">
        <v>0</v>
      </c>
      <c r="H64">
        <v>0</v>
      </c>
      <c r="I64">
        <v>0</v>
      </c>
      <c r="J64">
        <v>0</v>
      </c>
      <c r="K64">
        <v>0</v>
      </c>
      <c r="L64">
        <v>0</v>
      </c>
      <c r="M64">
        <v>0</v>
      </c>
      <c r="N64">
        <v>0</v>
      </c>
      <c r="O64">
        <v>0</v>
      </c>
      <c r="P64">
        <v>0</v>
      </c>
      <c r="Q64">
        <v>0</v>
      </c>
      <c r="R64">
        <v>0</v>
      </c>
    </row>
    <row r="65" spans="1:18" x14ac:dyDescent="0.2">
      <c r="A65" t="s">
        <v>10473</v>
      </c>
      <c r="B65" t="s">
        <v>86</v>
      </c>
      <c r="C65" t="s">
        <v>193</v>
      </c>
      <c r="D65">
        <v>4</v>
      </c>
      <c r="E65">
        <v>0</v>
      </c>
      <c r="F65">
        <v>0</v>
      </c>
      <c r="G65">
        <v>0</v>
      </c>
      <c r="H65">
        <v>0</v>
      </c>
      <c r="I65">
        <v>0</v>
      </c>
      <c r="J65">
        <v>0</v>
      </c>
      <c r="K65">
        <v>0</v>
      </c>
      <c r="L65">
        <v>0</v>
      </c>
      <c r="M65">
        <v>0</v>
      </c>
      <c r="N65">
        <v>0</v>
      </c>
      <c r="O65">
        <v>0</v>
      </c>
      <c r="P65">
        <v>0</v>
      </c>
      <c r="Q65">
        <v>0</v>
      </c>
      <c r="R65">
        <v>0</v>
      </c>
    </row>
    <row r="66" spans="1:18" x14ac:dyDescent="0.2">
      <c r="A66" t="s">
        <v>10354</v>
      </c>
      <c r="B66" t="s">
        <v>86</v>
      </c>
      <c r="C66" t="s">
        <v>194</v>
      </c>
      <c r="D66">
        <v>1</v>
      </c>
      <c r="E66">
        <v>0</v>
      </c>
      <c r="F66">
        <v>0</v>
      </c>
      <c r="G66">
        <v>0</v>
      </c>
      <c r="H66">
        <v>0</v>
      </c>
      <c r="I66">
        <v>0</v>
      </c>
      <c r="J66">
        <v>0</v>
      </c>
      <c r="K66">
        <v>0</v>
      </c>
      <c r="L66">
        <v>0</v>
      </c>
      <c r="M66">
        <v>0</v>
      </c>
      <c r="N66">
        <v>0</v>
      </c>
      <c r="O66">
        <v>0</v>
      </c>
      <c r="P66">
        <v>0</v>
      </c>
      <c r="Q66">
        <v>0</v>
      </c>
      <c r="R66">
        <v>0</v>
      </c>
    </row>
    <row r="67" spans="1:18" x14ac:dyDescent="0.2">
      <c r="A67" t="s">
        <v>10453</v>
      </c>
      <c r="B67" t="s">
        <v>86</v>
      </c>
      <c r="C67" t="s">
        <v>196</v>
      </c>
      <c r="D67">
        <v>4</v>
      </c>
      <c r="E67">
        <v>0</v>
      </c>
      <c r="F67">
        <v>0</v>
      </c>
      <c r="G67">
        <v>0</v>
      </c>
      <c r="H67">
        <v>0</v>
      </c>
      <c r="I67">
        <v>0</v>
      </c>
      <c r="J67">
        <v>0</v>
      </c>
      <c r="K67">
        <v>0</v>
      </c>
      <c r="L67">
        <v>0</v>
      </c>
      <c r="M67">
        <v>0</v>
      </c>
      <c r="N67">
        <v>0</v>
      </c>
      <c r="O67">
        <v>0</v>
      </c>
      <c r="P67">
        <v>0</v>
      </c>
      <c r="Q67">
        <v>0</v>
      </c>
      <c r="R67">
        <v>0</v>
      </c>
    </row>
    <row r="68" spans="1:18" x14ac:dyDescent="0.2">
      <c r="A68" t="s">
        <v>10419</v>
      </c>
      <c r="B68" t="s">
        <v>86</v>
      </c>
      <c r="C68" t="s">
        <v>198</v>
      </c>
      <c r="D68">
        <v>1</v>
      </c>
      <c r="E68">
        <v>1</v>
      </c>
      <c r="F68">
        <v>1</v>
      </c>
      <c r="G68">
        <v>0</v>
      </c>
      <c r="H68">
        <v>0</v>
      </c>
      <c r="I68">
        <v>1</v>
      </c>
      <c r="J68">
        <v>1</v>
      </c>
      <c r="K68">
        <v>0</v>
      </c>
      <c r="L68">
        <v>0</v>
      </c>
      <c r="M68">
        <v>1</v>
      </c>
      <c r="N68">
        <v>1</v>
      </c>
      <c r="O68">
        <v>0</v>
      </c>
      <c r="P68">
        <v>0</v>
      </c>
      <c r="Q68">
        <v>0</v>
      </c>
      <c r="R68">
        <v>0</v>
      </c>
    </row>
    <row r="69" spans="1:18" x14ac:dyDescent="0.2">
      <c r="A69" t="s">
        <v>10459</v>
      </c>
      <c r="B69" t="s">
        <v>86</v>
      </c>
      <c r="C69" t="s">
        <v>199</v>
      </c>
      <c r="D69">
        <v>3</v>
      </c>
      <c r="E69">
        <v>0</v>
      </c>
      <c r="F69">
        <v>0</v>
      </c>
      <c r="G69">
        <v>0</v>
      </c>
      <c r="H69">
        <v>0</v>
      </c>
      <c r="I69">
        <v>0</v>
      </c>
      <c r="J69">
        <v>0</v>
      </c>
      <c r="K69">
        <v>0</v>
      </c>
      <c r="L69">
        <v>0</v>
      </c>
      <c r="M69">
        <v>0</v>
      </c>
      <c r="N69">
        <v>0</v>
      </c>
      <c r="O69">
        <v>0</v>
      </c>
      <c r="P69">
        <v>0</v>
      </c>
      <c r="Q69">
        <v>0</v>
      </c>
      <c r="R69">
        <v>0</v>
      </c>
    </row>
    <row r="70" spans="1:18" x14ac:dyDescent="0.2">
      <c r="A70" t="s">
        <v>10406</v>
      </c>
      <c r="B70" t="s">
        <v>86</v>
      </c>
      <c r="C70" t="s">
        <v>200</v>
      </c>
      <c r="D70">
        <v>3</v>
      </c>
      <c r="E70">
        <v>3</v>
      </c>
      <c r="F70">
        <v>3</v>
      </c>
      <c r="G70">
        <v>0</v>
      </c>
      <c r="H70">
        <v>0</v>
      </c>
      <c r="I70">
        <v>3</v>
      </c>
      <c r="J70">
        <v>3</v>
      </c>
      <c r="K70">
        <v>0</v>
      </c>
      <c r="L70">
        <v>0</v>
      </c>
      <c r="M70">
        <v>3</v>
      </c>
      <c r="N70">
        <v>3</v>
      </c>
      <c r="O70">
        <v>0</v>
      </c>
      <c r="P70">
        <v>0</v>
      </c>
      <c r="Q70">
        <v>0</v>
      </c>
      <c r="R70">
        <v>0</v>
      </c>
    </row>
    <row r="71" spans="1:18" x14ac:dyDescent="0.2">
      <c r="A71" t="s">
        <v>10332</v>
      </c>
      <c r="B71" t="s">
        <v>86</v>
      </c>
      <c r="C71" t="s">
        <v>203</v>
      </c>
      <c r="D71">
        <v>2</v>
      </c>
      <c r="E71">
        <v>0</v>
      </c>
      <c r="F71">
        <v>0</v>
      </c>
      <c r="G71">
        <v>0</v>
      </c>
      <c r="H71">
        <v>0</v>
      </c>
      <c r="I71">
        <v>0</v>
      </c>
      <c r="J71">
        <v>0</v>
      </c>
      <c r="K71">
        <v>0</v>
      </c>
      <c r="L71">
        <v>0</v>
      </c>
      <c r="M71">
        <v>0</v>
      </c>
      <c r="N71">
        <v>0</v>
      </c>
      <c r="O71">
        <v>0</v>
      </c>
      <c r="P71">
        <v>0</v>
      </c>
      <c r="Q71">
        <v>0</v>
      </c>
      <c r="R71">
        <v>0</v>
      </c>
    </row>
    <row r="72" spans="1:18" x14ac:dyDescent="0.2">
      <c r="A72" t="s">
        <v>10433</v>
      </c>
      <c r="B72" t="s">
        <v>86</v>
      </c>
      <c r="C72" t="s">
        <v>204</v>
      </c>
      <c r="D72">
        <v>1</v>
      </c>
      <c r="E72">
        <v>0</v>
      </c>
      <c r="F72">
        <v>0</v>
      </c>
      <c r="G72">
        <v>0</v>
      </c>
      <c r="H72">
        <v>0</v>
      </c>
      <c r="I72">
        <v>0</v>
      </c>
      <c r="J72">
        <v>0</v>
      </c>
      <c r="K72">
        <v>0</v>
      </c>
      <c r="L72">
        <v>0</v>
      </c>
      <c r="M72">
        <v>0</v>
      </c>
      <c r="N72">
        <v>0</v>
      </c>
      <c r="O72">
        <v>0</v>
      </c>
      <c r="P72">
        <v>0</v>
      </c>
      <c r="Q72">
        <v>0</v>
      </c>
      <c r="R72">
        <v>0</v>
      </c>
    </row>
    <row r="73" spans="1:18" x14ac:dyDescent="0.2">
      <c r="A73" t="s">
        <v>10327</v>
      </c>
      <c r="B73" t="s">
        <v>86</v>
      </c>
      <c r="C73" t="s">
        <v>205</v>
      </c>
      <c r="D73">
        <v>2</v>
      </c>
      <c r="E73">
        <v>1</v>
      </c>
      <c r="F73">
        <v>1</v>
      </c>
      <c r="G73">
        <v>0</v>
      </c>
      <c r="H73">
        <v>0</v>
      </c>
      <c r="I73">
        <v>1</v>
      </c>
      <c r="J73">
        <v>1</v>
      </c>
      <c r="K73">
        <v>0</v>
      </c>
      <c r="L73">
        <v>0</v>
      </c>
      <c r="M73">
        <v>1</v>
      </c>
      <c r="N73">
        <v>1</v>
      </c>
      <c r="O73">
        <v>0</v>
      </c>
      <c r="P73">
        <v>0</v>
      </c>
      <c r="Q73">
        <v>0</v>
      </c>
      <c r="R73">
        <v>0</v>
      </c>
    </row>
    <row r="74" spans="1:18" x14ac:dyDescent="0.2">
      <c r="A74" t="s">
        <v>10452</v>
      </c>
      <c r="B74" t="s">
        <v>86</v>
      </c>
      <c r="C74" t="s">
        <v>206</v>
      </c>
      <c r="D74">
        <v>2</v>
      </c>
      <c r="E74">
        <v>1</v>
      </c>
      <c r="F74">
        <v>1</v>
      </c>
      <c r="G74">
        <v>0</v>
      </c>
      <c r="H74">
        <v>0</v>
      </c>
      <c r="I74">
        <v>1</v>
      </c>
      <c r="J74">
        <v>1</v>
      </c>
      <c r="K74">
        <v>0</v>
      </c>
      <c r="L74">
        <v>0</v>
      </c>
      <c r="M74">
        <v>1</v>
      </c>
      <c r="N74">
        <v>1</v>
      </c>
      <c r="O74">
        <v>0</v>
      </c>
      <c r="P74">
        <v>0</v>
      </c>
      <c r="Q74">
        <v>0</v>
      </c>
      <c r="R74">
        <v>0</v>
      </c>
    </row>
    <row r="75" spans="1:18" x14ac:dyDescent="0.2">
      <c r="A75" t="s">
        <v>10396</v>
      </c>
      <c r="B75" t="s">
        <v>86</v>
      </c>
      <c r="C75" t="s">
        <v>207</v>
      </c>
      <c r="D75">
        <v>1</v>
      </c>
      <c r="E75">
        <v>1</v>
      </c>
      <c r="F75">
        <v>1</v>
      </c>
      <c r="G75">
        <v>0</v>
      </c>
      <c r="H75">
        <v>0</v>
      </c>
      <c r="I75">
        <v>1</v>
      </c>
      <c r="J75">
        <v>1</v>
      </c>
      <c r="K75">
        <v>0</v>
      </c>
      <c r="L75">
        <v>0</v>
      </c>
      <c r="M75">
        <v>1</v>
      </c>
      <c r="N75">
        <v>1</v>
      </c>
      <c r="O75">
        <v>0</v>
      </c>
      <c r="P75">
        <v>0</v>
      </c>
      <c r="Q75">
        <v>0</v>
      </c>
      <c r="R75">
        <v>0</v>
      </c>
    </row>
    <row r="76" spans="1:18" x14ac:dyDescent="0.2">
      <c r="A76" t="s">
        <v>10416</v>
      </c>
      <c r="B76" t="s">
        <v>86</v>
      </c>
      <c r="C76" t="s">
        <v>208</v>
      </c>
      <c r="D76">
        <v>1</v>
      </c>
      <c r="E76">
        <v>0</v>
      </c>
      <c r="F76">
        <v>0</v>
      </c>
      <c r="G76">
        <v>0</v>
      </c>
      <c r="H76">
        <v>0</v>
      </c>
      <c r="I76">
        <v>0</v>
      </c>
      <c r="J76">
        <v>0</v>
      </c>
      <c r="K76">
        <v>0</v>
      </c>
      <c r="L76">
        <v>0</v>
      </c>
      <c r="M76">
        <v>0</v>
      </c>
      <c r="N76">
        <v>0</v>
      </c>
      <c r="O76">
        <v>0</v>
      </c>
      <c r="P76">
        <v>0</v>
      </c>
      <c r="Q76">
        <v>0</v>
      </c>
      <c r="R76">
        <v>0</v>
      </c>
    </row>
    <row r="77" spans="1:18" x14ac:dyDescent="0.2">
      <c r="A77" t="s">
        <v>10331</v>
      </c>
      <c r="B77" t="s">
        <v>86</v>
      </c>
      <c r="C77" t="s">
        <v>209</v>
      </c>
      <c r="D77">
        <v>1</v>
      </c>
      <c r="E77">
        <v>0</v>
      </c>
      <c r="F77">
        <v>0</v>
      </c>
      <c r="G77">
        <v>0</v>
      </c>
      <c r="H77">
        <v>0</v>
      </c>
      <c r="I77">
        <v>0</v>
      </c>
      <c r="J77">
        <v>0</v>
      </c>
      <c r="K77">
        <v>0</v>
      </c>
      <c r="L77">
        <v>0</v>
      </c>
      <c r="M77">
        <v>0</v>
      </c>
      <c r="N77">
        <v>0</v>
      </c>
      <c r="O77">
        <v>0</v>
      </c>
      <c r="P77">
        <v>0</v>
      </c>
      <c r="Q77">
        <v>0</v>
      </c>
      <c r="R77">
        <v>0</v>
      </c>
    </row>
    <row r="78" spans="1:18" x14ac:dyDescent="0.2">
      <c r="A78" t="s">
        <v>10444</v>
      </c>
      <c r="B78" t="s">
        <v>86</v>
      </c>
      <c r="C78" t="s">
        <v>210</v>
      </c>
      <c r="D78">
        <v>2</v>
      </c>
      <c r="E78">
        <v>2</v>
      </c>
      <c r="F78">
        <v>2</v>
      </c>
      <c r="G78">
        <v>0</v>
      </c>
      <c r="H78">
        <v>0</v>
      </c>
      <c r="I78">
        <v>2</v>
      </c>
      <c r="J78">
        <v>2</v>
      </c>
      <c r="K78">
        <v>0</v>
      </c>
      <c r="L78">
        <v>0</v>
      </c>
      <c r="M78">
        <v>1</v>
      </c>
      <c r="N78">
        <v>1</v>
      </c>
      <c r="O78">
        <v>0</v>
      </c>
      <c r="P78">
        <v>0</v>
      </c>
      <c r="Q78">
        <v>0</v>
      </c>
      <c r="R78">
        <v>1</v>
      </c>
    </row>
    <row r="79" spans="1:18" x14ac:dyDescent="0.2">
      <c r="A79" t="s">
        <v>10475</v>
      </c>
      <c r="B79" t="s">
        <v>86</v>
      </c>
      <c r="C79" t="s">
        <v>211</v>
      </c>
      <c r="D79">
        <v>1</v>
      </c>
      <c r="E79">
        <v>0</v>
      </c>
      <c r="F79">
        <v>0</v>
      </c>
      <c r="G79">
        <v>0</v>
      </c>
      <c r="H79">
        <v>0</v>
      </c>
      <c r="I79">
        <v>0</v>
      </c>
      <c r="J79">
        <v>0</v>
      </c>
      <c r="K79">
        <v>0</v>
      </c>
      <c r="L79">
        <v>0</v>
      </c>
      <c r="M79">
        <v>0</v>
      </c>
      <c r="N79">
        <v>0</v>
      </c>
      <c r="O79">
        <v>0</v>
      </c>
      <c r="P79">
        <v>0</v>
      </c>
      <c r="Q79">
        <v>0</v>
      </c>
      <c r="R79">
        <v>0</v>
      </c>
    </row>
    <row r="80" spans="1:18" x14ac:dyDescent="0.2">
      <c r="A80" t="s">
        <v>10350</v>
      </c>
      <c r="B80" t="s">
        <v>86</v>
      </c>
      <c r="C80" t="s">
        <v>212</v>
      </c>
      <c r="D80">
        <v>1</v>
      </c>
      <c r="E80">
        <v>1</v>
      </c>
      <c r="F80">
        <v>1</v>
      </c>
      <c r="G80">
        <v>0</v>
      </c>
      <c r="H80">
        <v>0</v>
      </c>
      <c r="I80">
        <v>1</v>
      </c>
      <c r="J80">
        <v>1</v>
      </c>
      <c r="K80">
        <v>0</v>
      </c>
      <c r="L80">
        <v>0</v>
      </c>
      <c r="M80">
        <v>1</v>
      </c>
      <c r="N80">
        <v>1</v>
      </c>
      <c r="O80">
        <v>0</v>
      </c>
      <c r="P80">
        <v>0</v>
      </c>
      <c r="Q80">
        <v>0</v>
      </c>
      <c r="R80">
        <v>0</v>
      </c>
    </row>
    <row r="81" spans="1:18" x14ac:dyDescent="0.2">
      <c r="A81" t="s">
        <v>10412</v>
      </c>
      <c r="B81" t="s">
        <v>86</v>
      </c>
      <c r="C81" t="s">
        <v>213</v>
      </c>
      <c r="D81">
        <v>2</v>
      </c>
      <c r="E81">
        <v>0</v>
      </c>
      <c r="F81">
        <v>0</v>
      </c>
      <c r="G81">
        <v>0</v>
      </c>
      <c r="H81">
        <v>0</v>
      </c>
      <c r="I81">
        <v>0</v>
      </c>
      <c r="J81">
        <v>0</v>
      </c>
      <c r="K81">
        <v>0</v>
      </c>
      <c r="L81">
        <v>0</v>
      </c>
      <c r="M81">
        <v>0</v>
      </c>
      <c r="N81">
        <v>0</v>
      </c>
      <c r="O81">
        <v>0</v>
      </c>
      <c r="P81">
        <v>0</v>
      </c>
      <c r="Q81">
        <v>0</v>
      </c>
      <c r="R81">
        <v>0</v>
      </c>
    </row>
    <row r="82" spans="1:18" x14ac:dyDescent="0.2">
      <c r="A82" t="s">
        <v>10403</v>
      </c>
      <c r="B82" t="s">
        <v>86</v>
      </c>
      <c r="C82" t="s">
        <v>216</v>
      </c>
      <c r="D82">
        <v>2</v>
      </c>
      <c r="E82">
        <v>0</v>
      </c>
      <c r="F82">
        <v>0</v>
      </c>
      <c r="G82">
        <v>0</v>
      </c>
      <c r="H82">
        <v>0</v>
      </c>
      <c r="I82">
        <v>0</v>
      </c>
      <c r="J82">
        <v>0</v>
      </c>
      <c r="K82">
        <v>0</v>
      </c>
      <c r="L82">
        <v>0</v>
      </c>
      <c r="M82">
        <v>0</v>
      </c>
      <c r="N82">
        <v>0</v>
      </c>
      <c r="O82">
        <v>0</v>
      </c>
      <c r="P82">
        <v>0</v>
      </c>
      <c r="Q82">
        <v>0</v>
      </c>
      <c r="R82">
        <v>0</v>
      </c>
    </row>
    <row r="83" spans="1:18" x14ac:dyDescent="0.2">
      <c r="A83" t="s">
        <v>10422</v>
      </c>
      <c r="B83" t="s">
        <v>86</v>
      </c>
      <c r="C83" t="s">
        <v>217</v>
      </c>
      <c r="D83">
        <v>1</v>
      </c>
      <c r="E83">
        <v>1</v>
      </c>
      <c r="F83">
        <v>1</v>
      </c>
      <c r="G83">
        <v>0</v>
      </c>
      <c r="H83">
        <v>0</v>
      </c>
      <c r="I83">
        <v>1</v>
      </c>
      <c r="J83">
        <v>1</v>
      </c>
      <c r="K83">
        <v>0</v>
      </c>
      <c r="L83">
        <v>0</v>
      </c>
      <c r="M83">
        <v>1</v>
      </c>
      <c r="N83">
        <v>1</v>
      </c>
      <c r="O83">
        <v>0</v>
      </c>
      <c r="P83">
        <v>0</v>
      </c>
      <c r="Q83">
        <v>0</v>
      </c>
      <c r="R83">
        <v>0</v>
      </c>
    </row>
    <row r="84" spans="1:18" x14ac:dyDescent="0.2">
      <c r="A84" t="s">
        <v>10373</v>
      </c>
      <c r="B84" t="s">
        <v>86</v>
      </c>
      <c r="C84" t="s">
        <v>218</v>
      </c>
      <c r="D84">
        <v>1</v>
      </c>
      <c r="E84">
        <v>0</v>
      </c>
      <c r="F84">
        <v>0</v>
      </c>
      <c r="G84">
        <v>0</v>
      </c>
      <c r="H84">
        <v>0</v>
      </c>
      <c r="I84">
        <v>0</v>
      </c>
      <c r="J84">
        <v>0</v>
      </c>
      <c r="K84">
        <v>0</v>
      </c>
      <c r="L84">
        <v>0</v>
      </c>
      <c r="M84">
        <v>0</v>
      </c>
      <c r="N84">
        <v>0</v>
      </c>
      <c r="O84">
        <v>0</v>
      </c>
      <c r="P84">
        <v>0</v>
      </c>
      <c r="Q84">
        <v>0</v>
      </c>
      <c r="R84">
        <v>0</v>
      </c>
    </row>
    <row r="85" spans="1:18" x14ac:dyDescent="0.2">
      <c r="A85" t="s">
        <v>10429</v>
      </c>
      <c r="B85" t="s">
        <v>86</v>
      </c>
      <c r="C85" t="s">
        <v>220</v>
      </c>
      <c r="D85">
        <v>1</v>
      </c>
      <c r="E85">
        <v>0</v>
      </c>
      <c r="F85">
        <v>0</v>
      </c>
      <c r="G85">
        <v>0</v>
      </c>
      <c r="H85">
        <v>0</v>
      </c>
      <c r="I85">
        <v>0</v>
      </c>
      <c r="J85">
        <v>0</v>
      </c>
      <c r="K85">
        <v>0</v>
      </c>
      <c r="L85">
        <v>0</v>
      </c>
      <c r="M85">
        <v>0</v>
      </c>
      <c r="N85">
        <v>0</v>
      </c>
      <c r="O85">
        <v>0</v>
      </c>
      <c r="P85">
        <v>0</v>
      </c>
      <c r="Q85">
        <v>0</v>
      </c>
      <c r="R85">
        <v>0</v>
      </c>
    </row>
    <row r="86" spans="1:18" x14ac:dyDescent="0.2">
      <c r="A86" t="s">
        <v>10385</v>
      </c>
      <c r="B86" t="s">
        <v>86</v>
      </c>
      <c r="C86" t="s">
        <v>222</v>
      </c>
      <c r="D86">
        <v>2</v>
      </c>
      <c r="E86">
        <v>2</v>
      </c>
      <c r="F86">
        <v>2</v>
      </c>
      <c r="G86">
        <v>0</v>
      </c>
      <c r="H86">
        <v>0</v>
      </c>
      <c r="I86">
        <v>2</v>
      </c>
      <c r="J86">
        <v>2</v>
      </c>
      <c r="K86">
        <v>0</v>
      </c>
      <c r="L86">
        <v>0</v>
      </c>
      <c r="M86">
        <v>1</v>
      </c>
      <c r="N86">
        <v>1</v>
      </c>
      <c r="O86">
        <v>0</v>
      </c>
      <c r="P86">
        <v>0</v>
      </c>
      <c r="Q86">
        <v>0</v>
      </c>
      <c r="R86">
        <v>1</v>
      </c>
    </row>
    <row r="87" spans="1:18" x14ac:dyDescent="0.2">
      <c r="A87" t="s">
        <v>10410</v>
      </c>
      <c r="B87" t="s">
        <v>86</v>
      </c>
      <c r="C87" t="s">
        <v>223</v>
      </c>
      <c r="D87">
        <v>2</v>
      </c>
      <c r="E87">
        <v>1</v>
      </c>
      <c r="F87">
        <v>1</v>
      </c>
      <c r="G87">
        <v>0</v>
      </c>
      <c r="H87">
        <v>0</v>
      </c>
      <c r="I87">
        <v>1</v>
      </c>
      <c r="J87">
        <v>1</v>
      </c>
      <c r="K87">
        <v>0</v>
      </c>
      <c r="L87">
        <v>0</v>
      </c>
      <c r="M87">
        <v>1</v>
      </c>
      <c r="N87">
        <v>1</v>
      </c>
      <c r="O87">
        <v>0</v>
      </c>
      <c r="P87">
        <v>0</v>
      </c>
      <c r="Q87">
        <v>0</v>
      </c>
      <c r="R87">
        <v>0</v>
      </c>
    </row>
    <row r="88" spans="1:18" x14ac:dyDescent="0.2">
      <c r="A88" t="s">
        <v>10463</v>
      </c>
      <c r="B88" t="s">
        <v>86</v>
      </c>
      <c r="C88" t="s">
        <v>224</v>
      </c>
      <c r="D88">
        <v>3</v>
      </c>
      <c r="E88">
        <v>0</v>
      </c>
      <c r="F88">
        <v>0</v>
      </c>
      <c r="G88">
        <v>0</v>
      </c>
      <c r="H88">
        <v>0</v>
      </c>
      <c r="I88">
        <v>0</v>
      </c>
      <c r="J88">
        <v>0</v>
      </c>
      <c r="K88">
        <v>0</v>
      </c>
      <c r="L88">
        <v>0</v>
      </c>
      <c r="M88">
        <v>0</v>
      </c>
      <c r="N88">
        <v>0</v>
      </c>
      <c r="O88">
        <v>0</v>
      </c>
      <c r="P88">
        <v>0</v>
      </c>
      <c r="Q88">
        <v>0</v>
      </c>
      <c r="R88">
        <v>0</v>
      </c>
    </row>
    <row r="89" spans="1:18" x14ac:dyDescent="0.2">
      <c r="A89" t="s">
        <v>10388</v>
      </c>
      <c r="B89" t="s">
        <v>86</v>
      </c>
      <c r="C89" t="s">
        <v>226</v>
      </c>
      <c r="D89">
        <v>5</v>
      </c>
      <c r="E89">
        <v>0</v>
      </c>
      <c r="F89">
        <v>0</v>
      </c>
      <c r="G89">
        <v>0</v>
      </c>
      <c r="H89">
        <v>0</v>
      </c>
      <c r="I89">
        <v>0</v>
      </c>
      <c r="J89">
        <v>0</v>
      </c>
      <c r="K89">
        <v>0</v>
      </c>
      <c r="L89">
        <v>0</v>
      </c>
      <c r="M89">
        <v>0</v>
      </c>
      <c r="N89">
        <v>0</v>
      </c>
      <c r="O89">
        <v>0</v>
      </c>
      <c r="P89">
        <v>0</v>
      </c>
      <c r="Q89">
        <v>0</v>
      </c>
      <c r="R89">
        <v>0</v>
      </c>
    </row>
    <row r="90" spans="1:18" x14ac:dyDescent="0.2">
      <c r="A90" t="s">
        <v>10428</v>
      </c>
      <c r="B90" t="s">
        <v>86</v>
      </c>
      <c r="C90" t="s">
        <v>227</v>
      </c>
      <c r="D90">
        <v>1</v>
      </c>
      <c r="E90">
        <v>1</v>
      </c>
      <c r="F90">
        <v>1</v>
      </c>
      <c r="G90">
        <v>0</v>
      </c>
      <c r="H90">
        <v>0</v>
      </c>
      <c r="I90">
        <v>1</v>
      </c>
      <c r="J90">
        <v>1</v>
      </c>
      <c r="K90">
        <v>0</v>
      </c>
      <c r="L90">
        <v>0</v>
      </c>
      <c r="M90">
        <v>1</v>
      </c>
      <c r="N90">
        <v>1</v>
      </c>
      <c r="O90">
        <v>0</v>
      </c>
      <c r="P90">
        <v>0</v>
      </c>
      <c r="Q90">
        <v>0</v>
      </c>
      <c r="R90">
        <v>0</v>
      </c>
    </row>
    <row r="91" spans="1:18" x14ac:dyDescent="0.2">
      <c r="A91" t="s">
        <v>10399</v>
      </c>
      <c r="B91" t="s">
        <v>86</v>
      </c>
      <c r="C91" t="s">
        <v>229</v>
      </c>
      <c r="D91">
        <v>1</v>
      </c>
      <c r="E91">
        <v>1</v>
      </c>
      <c r="F91">
        <v>1</v>
      </c>
      <c r="G91">
        <v>0</v>
      </c>
      <c r="H91">
        <v>0</v>
      </c>
      <c r="I91">
        <v>1</v>
      </c>
      <c r="J91">
        <v>1</v>
      </c>
      <c r="K91">
        <v>0</v>
      </c>
      <c r="L91">
        <v>0</v>
      </c>
      <c r="M91">
        <v>1</v>
      </c>
      <c r="N91">
        <v>1</v>
      </c>
      <c r="O91">
        <v>0</v>
      </c>
      <c r="P91">
        <v>0</v>
      </c>
      <c r="Q91">
        <v>0</v>
      </c>
      <c r="R91">
        <v>0</v>
      </c>
    </row>
    <row r="92" spans="1:18" x14ac:dyDescent="0.2">
      <c r="A92" t="s">
        <v>10381</v>
      </c>
      <c r="B92" t="s">
        <v>86</v>
      </c>
      <c r="C92" t="s">
        <v>230</v>
      </c>
      <c r="D92">
        <v>2</v>
      </c>
      <c r="E92">
        <v>1</v>
      </c>
      <c r="F92">
        <v>1</v>
      </c>
      <c r="G92">
        <v>0</v>
      </c>
      <c r="H92">
        <v>0</v>
      </c>
      <c r="I92">
        <v>1</v>
      </c>
      <c r="J92">
        <v>1</v>
      </c>
      <c r="K92">
        <v>0</v>
      </c>
      <c r="L92">
        <v>0</v>
      </c>
      <c r="M92">
        <v>1</v>
      </c>
      <c r="N92">
        <v>1</v>
      </c>
      <c r="O92">
        <v>0</v>
      </c>
      <c r="P92">
        <v>0</v>
      </c>
      <c r="Q92">
        <v>0</v>
      </c>
      <c r="R92">
        <v>0</v>
      </c>
    </row>
    <row r="93" spans="1:18" x14ac:dyDescent="0.2">
      <c r="A93" t="s">
        <v>10363</v>
      </c>
      <c r="B93" t="s">
        <v>86</v>
      </c>
      <c r="C93" t="s">
        <v>231</v>
      </c>
      <c r="D93">
        <v>1</v>
      </c>
      <c r="E93">
        <v>1</v>
      </c>
      <c r="F93">
        <v>1</v>
      </c>
      <c r="G93">
        <v>0</v>
      </c>
      <c r="H93">
        <v>0</v>
      </c>
      <c r="I93">
        <v>1</v>
      </c>
      <c r="J93">
        <v>1</v>
      </c>
      <c r="K93">
        <v>0</v>
      </c>
      <c r="L93">
        <v>0</v>
      </c>
      <c r="M93">
        <v>1</v>
      </c>
      <c r="N93">
        <v>1</v>
      </c>
      <c r="O93">
        <v>0</v>
      </c>
      <c r="P93">
        <v>0</v>
      </c>
      <c r="Q93">
        <v>0</v>
      </c>
      <c r="R93">
        <v>0</v>
      </c>
    </row>
    <row r="94" spans="1:18" x14ac:dyDescent="0.2">
      <c r="A94" t="s">
        <v>10408</v>
      </c>
      <c r="B94" t="s">
        <v>86</v>
      </c>
      <c r="C94" t="s">
        <v>232</v>
      </c>
      <c r="D94">
        <v>2</v>
      </c>
      <c r="E94">
        <v>0</v>
      </c>
      <c r="F94">
        <v>0</v>
      </c>
      <c r="G94">
        <v>0</v>
      </c>
      <c r="H94">
        <v>0</v>
      </c>
      <c r="I94">
        <v>0</v>
      </c>
      <c r="J94">
        <v>0</v>
      </c>
      <c r="K94">
        <v>0</v>
      </c>
      <c r="L94">
        <v>0</v>
      </c>
      <c r="M94">
        <v>0</v>
      </c>
      <c r="N94">
        <v>0</v>
      </c>
      <c r="O94">
        <v>0</v>
      </c>
      <c r="P94">
        <v>0</v>
      </c>
      <c r="Q94">
        <v>0</v>
      </c>
      <c r="R94">
        <v>0</v>
      </c>
    </row>
    <row r="95" spans="1:18" x14ac:dyDescent="0.2">
      <c r="A95" t="s">
        <v>10376</v>
      </c>
      <c r="B95" t="s">
        <v>86</v>
      </c>
      <c r="C95" t="s">
        <v>235</v>
      </c>
      <c r="D95">
        <v>2</v>
      </c>
      <c r="E95">
        <v>2</v>
      </c>
      <c r="F95">
        <v>2</v>
      </c>
      <c r="G95">
        <v>0</v>
      </c>
      <c r="H95">
        <v>0</v>
      </c>
      <c r="I95">
        <v>2</v>
      </c>
      <c r="J95">
        <v>2</v>
      </c>
      <c r="K95">
        <v>0</v>
      </c>
      <c r="L95">
        <v>0</v>
      </c>
      <c r="M95">
        <v>2</v>
      </c>
      <c r="N95">
        <v>2</v>
      </c>
      <c r="O95">
        <v>0</v>
      </c>
      <c r="P95">
        <v>0</v>
      </c>
      <c r="Q95">
        <v>0</v>
      </c>
      <c r="R95">
        <v>0</v>
      </c>
    </row>
    <row r="96" spans="1:18" x14ac:dyDescent="0.2">
      <c r="A96" t="s">
        <v>10367</v>
      </c>
      <c r="B96" t="s">
        <v>86</v>
      </c>
      <c r="C96" t="s">
        <v>236</v>
      </c>
      <c r="D96">
        <v>3</v>
      </c>
      <c r="E96">
        <v>0</v>
      </c>
      <c r="F96">
        <v>0</v>
      </c>
      <c r="G96">
        <v>0</v>
      </c>
      <c r="H96">
        <v>0</v>
      </c>
      <c r="I96">
        <v>0</v>
      </c>
      <c r="J96">
        <v>0</v>
      </c>
      <c r="K96">
        <v>0</v>
      </c>
      <c r="L96">
        <v>0</v>
      </c>
      <c r="M96">
        <v>0</v>
      </c>
      <c r="N96">
        <v>0</v>
      </c>
      <c r="O96">
        <v>0</v>
      </c>
      <c r="P96">
        <v>0</v>
      </c>
      <c r="Q96">
        <v>0</v>
      </c>
      <c r="R96">
        <v>0</v>
      </c>
    </row>
    <row r="97" spans="1:18" x14ac:dyDescent="0.2">
      <c r="A97" t="s">
        <v>10382</v>
      </c>
      <c r="B97" t="s">
        <v>86</v>
      </c>
      <c r="C97" t="s">
        <v>237</v>
      </c>
      <c r="D97">
        <v>1</v>
      </c>
      <c r="E97">
        <v>1</v>
      </c>
      <c r="F97">
        <v>1</v>
      </c>
      <c r="G97">
        <v>0</v>
      </c>
      <c r="H97">
        <v>0</v>
      </c>
      <c r="I97">
        <v>1</v>
      </c>
      <c r="J97">
        <v>1</v>
      </c>
      <c r="K97">
        <v>0</v>
      </c>
      <c r="L97">
        <v>0</v>
      </c>
      <c r="M97">
        <v>1</v>
      </c>
      <c r="N97">
        <v>1</v>
      </c>
      <c r="O97">
        <v>0</v>
      </c>
      <c r="P97">
        <v>0</v>
      </c>
      <c r="Q97">
        <v>0</v>
      </c>
      <c r="R97">
        <v>0</v>
      </c>
    </row>
    <row r="98" spans="1:18" x14ac:dyDescent="0.2">
      <c r="A98" t="s">
        <v>10413</v>
      </c>
      <c r="B98" t="s">
        <v>86</v>
      </c>
      <c r="C98" t="s">
        <v>238</v>
      </c>
      <c r="D98">
        <v>1</v>
      </c>
      <c r="E98">
        <v>0</v>
      </c>
      <c r="F98">
        <v>0</v>
      </c>
      <c r="G98">
        <v>0</v>
      </c>
      <c r="H98">
        <v>0</v>
      </c>
      <c r="I98">
        <v>0</v>
      </c>
      <c r="J98">
        <v>0</v>
      </c>
      <c r="K98">
        <v>0</v>
      </c>
      <c r="L98">
        <v>0</v>
      </c>
      <c r="M98">
        <v>0</v>
      </c>
      <c r="N98">
        <v>0</v>
      </c>
      <c r="O98">
        <v>0</v>
      </c>
      <c r="P98">
        <v>0</v>
      </c>
      <c r="Q98">
        <v>0</v>
      </c>
      <c r="R98">
        <v>0</v>
      </c>
    </row>
    <row r="99" spans="1:18" x14ac:dyDescent="0.2">
      <c r="A99" t="s">
        <v>10474</v>
      </c>
      <c r="B99" t="s">
        <v>86</v>
      </c>
      <c r="C99" t="s">
        <v>241</v>
      </c>
      <c r="D99">
        <v>2</v>
      </c>
      <c r="E99">
        <v>0</v>
      </c>
      <c r="F99">
        <v>0</v>
      </c>
      <c r="G99">
        <v>0</v>
      </c>
      <c r="H99">
        <v>0</v>
      </c>
      <c r="I99">
        <v>0</v>
      </c>
      <c r="J99">
        <v>0</v>
      </c>
      <c r="K99">
        <v>0</v>
      </c>
      <c r="L99">
        <v>0</v>
      </c>
      <c r="M99">
        <v>0</v>
      </c>
      <c r="N99">
        <v>0</v>
      </c>
      <c r="O99">
        <v>0</v>
      </c>
      <c r="P99">
        <v>0</v>
      </c>
      <c r="Q99">
        <v>0</v>
      </c>
      <c r="R99">
        <v>0</v>
      </c>
    </row>
    <row r="100" spans="1:18" x14ac:dyDescent="0.2">
      <c r="A100" t="s">
        <v>10362</v>
      </c>
      <c r="B100" t="s">
        <v>86</v>
      </c>
      <c r="C100" t="s">
        <v>242</v>
      </c>
      <c r="D100">
        <v>1</v>
      </c>
      <c r="E100">
        <v>1</v>
      </c>
      <c r="F100">
        <v>1</v>
      </c>
      <c r="G100">
        <v>0</v>
      </c>
      <c r="H100">
        <v>0</v>
      </c>
      <c r="I100">
        <v>1</v>
      </c>
      <c r="J100">
        <v>1</v>
      </c>
      <c r="K100">
        <v>0</v>
      </c>
      <c r="L100">
        <v>0</v>
      </c>
      <c r="M100">
        <v>1</v>
      </c>
      <c r="N100">
        <v>1</v>
      </c>
      <c r="O100">
        <v>0</v>
      </c>
      <c r="P100">
        <v>0</v>
      </c>
      <c r="Q100">
        <v>0</v>
      </c>
      <c r="R100">
        <v>0</v>
      </c>
    </row>
    <row r="101" spans="1:18" x14ac:dyDescent="0.2">
      <c r="A101" t="s">
        <v>10449</v>
      </c>
      <c r="B101" t="s">
        <v>86</v>
      </c>
      <c r="C101" t="s">
        <v>243</v>
      </c>
      <c r="D101">
        <v>1</v>
      </c>
      <c r="E101">
        <v>0</v>
      </c>
      <c r="F101">
        <v>0</v>
      </c>
      <c r="G101">
        <v>0</v>
      </c>
      <c r="H101">
        <v>0</v>
      </c>
      <c r="I101">
        <v>0</v>
      </c>
      <c r="J101">
        <v>0</v>
      </c>
      <c r="K101">
        <v>0</v>
      </c>
      <c r="L101">
        <v>0</v>
      </c>
      <c r="M101">
        <v>0</v>
      </c>
      <c r="N101">
        <v>0</v>
      </c>
      <c r="O101">
        <v>0</v>
      </c>
      <c r="P101">
        <v>0</v>
      </c>
      <c r="Q101">
        <v>0</v>
      </c>
      <c r="R101">
        <v>0</v>
      </c>
    </row>
    <row r="102" spans="1:18" x14ac:dyDescent="0.2">
      <c r="A102" t="s">
        <v>10351</v>
      </c>
      <c r="B102" t="s">
        <v>86</v>
      </c>
      <c r="C102" t="s">
        <v>244</v>
      </c>
      <c r="D102">
        <v>2</v>
      </c>
      <c r="E102">
        <v>1</v>
      </c>
      <c r="F102">
        <v>1</v>
      </c>
      <c r="G102">
        <v>0</v>
      </c>
      <c r="H102">
        <v>0</v>
      </c>
      <c r="I102">
        <v>1</v>
      </c>
      <c r="J102">
        <v>1</v>
      </c>
      <c r="K102">
        <v>0</v>
      </c>
      <c r="L102">
        <v>0</v>
      </c>
      <c r="M102">
        <v>1</v>
      </c>
      <c r="N102">
        <v>1</v>
      </c>
      <c r="O102">
        <v>0</v>
      </c>
      <c r="P102">
        <v>0</v>
      </c>
      <c r="Q102">
        <v>0</v>
      </c>
      <c r="R102">
        <v>0</v>
      </c>
    </row>
    <row r="103" spans="1:18" x14ac:dyDescent="0.2">
      <c r="A103" t="s">
        <v>10407</v>
      </c>
      <c r="B103" t="s">
        <v>86</v>
      </c>
      <c r="C103" t="s">
        <v>246</v>
      </c>
      <c r="D103">
        <v>2</v>
      </c>
      <c r="E103">
        <v>0</v>
      </c>
      <c r="F103">
        <v>0</v>
      </c>
      <c r="G103">
        <v>0</v>
      </c>
      <c r="H103">
        <v>0</v>
      </c>
      <c r="I103">
        <v>0</v>
      </c>
      <c r="J103">
        <v>0</v>
      </c>
      <c r="K103">
        <v>0</v>
      </c>
      <c r="L103">
        <v>0</v>
      </c>
      <c r="M103">
        <v>0</v>
      </c>
      <c r="N103">
        <v>0</v>
      </c>
      <c r="O103">
        <v>0</v>
      </c>
      <c r="P103">
        <v>0</v>
      </c>
      <c r="Q103">
        <v>0</v>
      </c>
      <c r="R103">
        <v>0</v>
      </c>
    </row>
    <row r="104" spans="1:18" x14ac:dyDescent="0.2">
      <c r="A104" t="s">
        <v>10379</v>
      </c>
      <c r="B104" t="s">
        <v>86</v>
      </c>
      <c r="C104" t="s">
        <v>248</v>
      </c>
      <c r="D104">
        <v>3</v>
      </c>
      <c r="E104">
        <v>1</v>
      </c>
      <c r="F104">
        <v>1</v>
      </c>
      <c r="G104">
        <v>0</v>
      </c>
      <c r="H104">
        <v>0</v>
      </c>
      <c r="I104">
        <v>1</v>
      </c>
      <c r="J104">
        <v>1</v>
      </c>
      <c r="K104">
        <v>0</v>
      </c>
      <c r="L104">
        <v>0</v>
      </c>
      <c r="M104">
        <v>1</v>
      </c>
      <c r="N104">
        <v>1</v>
      </c>
      <c r="O104">
        <v>0</v>
      </c>
      <c r="P104">
        <v>0</v>
      </c>
      <c r="Q104">
        <v>0</v>
      </c>
      <c r="R104">
        <v>0</v>
      </c>
    </row>
    <row r="105" spans="1:18" x14ac:dyDescent="0.2">
      <c r="A105" t="s">
        <v>10395</v>
      </c>
      <c r="B105" t="s">
        <v>86</v>
      </c>
      <c r="C105" t="s">
        <v>249</v>
      </c>
      <c r="D105">
        <v>3</v>
      </c>
      <c r="E105">
        <v>1</v>
      </c>
      <c r="F105">
        <v>1</v>
      </c>
      <c r="G105">
        <v>0</v>
      </c>
      <c r="H105">
        <v>0</v>
      </c>
      <c r="I105">
        <v>1</v>
      </c>
      <c r="J105">
        <v>1</v>
      </c>
      <c r="K105">
        <v>0</v>
      </c>
      <c r="L105">
        <v>0</v>
      </c>
      <c r="M105">
        <v>1</v>
      </c>
      <c r="N105">
        <v>1</v>
      </c>
      <c r="O105">
        <v>0</v>
      </c>
      <c r="P105">
        <v>0</v>
      </c>
      <c r="Q105">
        <v>0</v>
      </c>
      <c r="R105">
        <v>0</v>
      </c>
    </row>
    <row r="106" spans="1:18" x14ac:dyDescent="0.2">
      <c r="A106" t="s">
        <v>10377</v>
      </c>
      <c r="B106" t="s">
        <v>86</v>
      </c>
      <c r="C106" t="s">
        <v>252</v>
      </c>
      <c r="D106">
        <v>1</v>
      </c>
      <c r="E106">
        <v>1</v>
      </c>
      <c r="F106">
        <v>1</v>
      </c>
      <c r="G106">
        <v>0</v>
      </c>
      <c r="H106">
        <v>0</v>
      </c>
      <c r="I106">
        <v>1</v>
      </c>
      <c r="J106">
        <v>1</v>
      </c>
      <c r="K106">
        <v>0</v>
      </c>
      <c r="L106">
        <v>0</v>
      </c>
      <c r="M106">
        <v>1</v>
      </c>
      <c r="N106">
        <v>1</v>
      </c>
      <c r="O106">
        <v>0</v>
      </c>
      <c r="P106">
        <v>0</v>
      </c>
      <c r="Q106">
        <v>0</v>
      </c>
      <c r="R106">
        <v>0</v>
      </c>
    </row>
    <row r="107" spans="1:18" x14ac:dyDescent="0.2">
      <c r="A107" t="s">
        <v>10477</v>
      </c>
      <c r="B107" t="s">
        <v>86</v>
      </c>
      <c r="C107" t="s">
        <v>253</v>
      </c>
      <c r="D107">
        <v>3</v>
      </c>
      <c r="E107">
        <v>1</v>
      </c>
      <c r="F107">
        <v>1</v>
      </c>
      <c r="G107">
        <v>0</v>
      </c>
      <c r="H107">
        <v>0</v>
      </c>
      <c r="I107">
        <v>1</v>
      </c>
      <c r="J107">
        <v>1</v>
      </c>
      <c r="K107">
        <v>0</v>
      </c>
      <c r="L107">
        <v>0</v>
      </c>
      <c r="M107">
        <v>1</v>
      </c>
      <c r="N107">
        <v>1</v>
      </c>
      <c r="O107">
        <v>0</v>
      </c>
      <c r="P107">
        <v>0</v>
      </c>
      <c r="Q107">
        <v>0</v>
      </c>
      <c r="R107">
        <v>0</v>
      </c>
    </row>
    <row r="108" spans="1:18" x14ac:dyDescent="0.2">
      <c r="A108" t="s">
        <v>10439</v>
      </c>
      <c r="B108" t="s">
        <v>86</v>
      </c>
      <c r="C108" t="s">
        <v>257</v>
      </c>
      <c r="D108">
        <v>2</v>
      </c>
      <c r="E108">
        <v>0</v>
      </c>
      <c r="F108">
        <v>0</v>
      </c>
      <c r="G108">
        <v>0</v>
      </c>
      <c r="H108">
        <v>0</v>
      </c>
      <c r="I108">
        <v>0</v>
      </c>
      <c r="J108">
        <v>0</v>
      </c>
      <c r="K108">
        <v>0</v>
      </c>
      <c r="L108">
        <v>0</v>
      </c>
      <c r="M108">
        <v>0</v>
      </c>
      <c r="N108">
        <v>0</v>
      </c>
      <c r="O108">
        <v>0</v>
      </c>
      <c r="P108">
        <v>0</v>
      </c>
      <c r="Q108">
        <v>0</v>
      </c>
      <c r="R108">
        <v>0</v>
      </c>
    </row>
    <row r="109" spans="1:18" x14ac:dyDescent="0.2">
      <c r="A109" t="s">
        <v>10465</v>
      </c>
      <c r="B109" t="s">
        <v>86</v>
      </c>
      <c r="C109" t="s">
        <v>258</v>
      </c>
      <c r="D109">
        <v>5</v>
      </c>
      <c r="E109">
        <v>1</v>
      </c>
      <c r="F109">
        <v>1</v>
      </c>
      <c r="G109">
        <v>0</v>
      </c>
      <c r="H109">
        <v>0</v>
      </c>
      <c r="I109">
        <v>1</v>
      </c>
      <c r="J109">
        <v>1</v>
      </c>
      <c r="K109">
        <v>0</v>
      </c>
      <c r="L109">
        <v>0</v>
      </c>
      <c r="M109">
        <v>1</v>
      </c>
      <c r="N109">
        <v>1</v>
      </c>
      <c r="O109">
        <v>0</v>
      </c>
      <c r="P109">
        <v>0</v>
      </c>
      <c r="Q109">
        <v>0</v>
      </c>
      <c r="R109">
        <v>0</v>
      </c>
    </row>
    <row r="110" spans="1:18" x14ac:dyDescent="0.2">
      <c r="A110" t="s">
        <v>10478</v>
      </c>
      <c r="B110" t="s">
        <v>91</v>
      </c>
      <c r="C110" t="s">
        <v>106</v>
      </c>
      <c r="D110">
        <v>3</v>
      </c>
      <c r="E110">
        <v>2</v>
      </c>
      <c r="F110">
        <v>1</v>
      </c>
      <c r="G110">
        <v>1</v>
      </c>
      <c r="H110">
        <v>0</v>
      </c>
      <c r="I110">
        <v>2</v>
      </c>
      <c r="J110">
        <v>1</v>
      </c>
      <c r="K110">
        <v>1</v>
      </c>
      <c r="L110">
        <v>0</v>
      </c>
      <c r="M110">
        <v>2</v>
      </c>
      <c r="N110">
        <v>1</v>
      </c>
      <c r="O110">
        <v>1</v>
      </c>
      <c r="P110">
        <v>0</v>
      </c>
      <c r="Q110">
        <v>0</v>
      </c>
      <c r="R110">
        <v>0</v>
      </c>
    </row>
    <row r="111" spans="1:18" x14ac:dyDescent="0.2">
      <c r="A111" t="s">
        <v>10492</v>
      </c>
      <c r="B111" t="s">
        <v>91</v>
      </c>
      <c r="C111" t="s">
        <v>113</v>
      </c>
      <c r="D111">
        <v>1</v>
      </c>
      <c r="E111">
        <v>1</v>
      </c>
      <c r="F111">
        <v>1</v>
      </c>
      <c r="G111">
        <v>0</v>
      </c>
      <c r="H111">
        <v>0</v>
      </c>
      <c r="I111">
        <v>1</v>
      </c>
      <c r="J111">
        <v>1</v>
      </c>
      <c r="K111">
        <v>0</v>
      </c>
      <c r="L111">
        <v>0</v>
      </c>
      <c r="M111">
        <v>1</v>
      </c>
      <c r="N111">
        <v>1</v>
      </c>
      <c r="O111">
        <v>0</v>
      </c>
      <c r="P111">
        <v>0</v>
      </c>
      <c r="Q111">
        <v>0</v>
      </c>
      <c r="R111">
        <v>0</v>
      </c>
    </row>
    <row r="112" spans="1:18" x14ac:dyDescent="0.2">
      <c r="A112" t="s">
        <v>10700</v>
      </c>
      <c r="B112" t="s">
        <v>91</v>
      </c>
      <c r="C112" t="s">
        <v>118</v>
      </c>
      <c r="D112">
        <v>1</v>
      </c>
      <c r="E112">
        <v>0</v>
      </c>
      <c r="F112">
        <v>0</v>
      </c>
      <c r="G112">
        <v>0</v>
      </c>
      <c r="H112">
        <v>0</v>
      </c>
      <c r="I112">
        <v>0</v>
      </c>
      <c r="J112">
        <v>0</v>
      </c>
      <c r="K112">
        <v>0</v>
      </c>
      <c r="L112">
        <v>0</v>
      </c>
      <c r="M112">
        <v>0</v>
      </c>
      <c r="N112">
        <v>0</v>
      </c>
      <c r="O112">
        <v>0</v>
      </c>
      <c r="P112">
        <v>0</v>
      </c>
      <c r="Q112">
        <v>0</v>
      </c>
      <c r="R112">
        <v>0</v>
      </c>
    </row>
    <row r="113" spans="1:18" x14ac:dyDescent="0.2">
      <c r="A113" t="s">
        <v>10588</v>
      </c>
      <c r="B113" t="s">
        <v>91</v>
      </c>
      <c r="C113" t="s">
        <v>179</v>
      </c>
      <c r="D113">
        <v>1</v>
      </c>
      <c r="E113">
        <v>1</v>
      </c>
      <c r="F113">
        <v>0</v>
      </c>
      <c r="G113">
        <v>1</v>
      </c>
      <c r="H113">
        <v>0</v>
      </c>
      <c r="I113">
        <v>1</v>
      </c>
      <c r="J113">
        <v>0</v>
      </c>
      <c r="K113">
        <v>1</v>
      </c>
      <c r="L113">
        <v>0</v>
      </c>
      <c r="M113">
        <v>1</v>
      </c>
      <c r="N113">
        <v>0</v>
      </c>
      <c r="O113">
        <v>1</v>
      </c>
      <c r="P113">
        <v>0</v>
      </c>
      <c r="Q113">
        <v>0</v>
      </c>
      <c r="R113">
        <v>0</v>
      </c>
    </row>
    <row r="114" spans="1:18" x14ac:dyDescent="0.2">
      <c r="A114" t="s">
        <v>10479</v>
      </c>
      <c r="B114" t="s">
        <v>89</v>
      </c>
      <c r="C114" t="s">
        <v>106</v>
      </c>
      <c r="D114">
        <v>105</v>
      </c>
      <c r="E114">
        <v>1</v>
      </c>
      <c r="F114">
        <v>1</v>
      </c>
      <c r="G114">
        <v>0</v>
      </c>
      <c r="H114">
        <v>0</v>
      </c>
      <c r="I114">
        <v>1</v>
      </c>
      <c r="J114">
        <v>1</v>
      </c>
      <c r="K114">
        <v>0</v>
      </c>
      <c r="L114">
        <v>0</v>
      </c>
      <c r="M114">
        <v>1</v>
      </c>
      <c r="N114">
        <v>1</v>
      </c>
      <c r="O114">
        <v>0</v>
      </c>
      <c r="P114">
        <v>0</v>
      </c>
      <c r="Q114">
        <v>0</v>
      </c>
      <c r="R114">
        <v>0</v>
      </c>
    </row>
    <row r="115" spans="1:18" x14ac:dyDescent="0.2">
      <c r="A115" t="s">
        <v>10481</v>
      </c>
      <c r="B115" t="s">
        <v>89</v>
      </c>
      <c r="C115" t="s">
        <v>107</v>
      </c>
      <c r="D115">
        <v>1</v>
      </c>
      <c r="E115">
        <v>0</v>
      </c>
      <c r="F115">
        <v>0</v>
      </c>
      <c r="G115">
        <v>0</v>
      </c>
      <c r="H115">
        <v>0</v>
      </c>
      <c r="I115">
        <v>0</v>
      </c>
      <c r="J115">
        <v>0</v>
      </c>
      <c r="K115">
        <v>0</v>
      </c>
      <c r="L115">
        <v>0</v>
      </c>
      <c r="M115">
        <v>0</v>
      </c>
      <c r="N115">
        <v>0</v>
      </c>
      <c r="O115">
        <v>0</v>
      </c>
      <c r="P115">
        <v>0</v>
      </c>
      <c r="Q115">
        <v>0</v>
      </c>
      <c r="R115">
        <v>0</v>
      </c>
    </row>
    <row r="116" spans="1:18" x14ac:dyDescent="0.2">
      <c r="A116" t="s">
        <v>10484</v>
      </c>
      <c r="B116" t="s">
        <v>89</v>
      </c>
      <c r="C116" t="s">
        <v>108</v>
      </c>
      <c r="D116">
        <v>2</v>
      </c>
      <c r="E116">
        <v>0</v>
      </c>
      <c r="F116">
        <v>0</v>
      </c>
      <c r="G116">
        <v>0</v>
      </c>
      <c r="H116">
        <v>0</v>
      </c>
      <c r="I116">
        <v>0</v>
      </c>
      <c r="J116">
        <v>0</v>
      </c>
      <c r="K116">
        <v>0</v>
      </c>
      <c r="L116">
        <v>0</v>
      </c>
      <c r="M116">
        <v>0</v>
      </c>
      <c r="N116">
        <v>0</v>
      </c>
      <c r="O116">
        <v>0</v>
      </c>
      <c r="P116">
        <v>0</v>
      </c>
      <c r="Q116">
        <v>0</v>
      </c>
      <c r="R116">
        <v>0</v>
      </c>
    </row>
    <row r="117" spans="1:18" x14ac:dyDescent="0.2">
      <c r="A117" t="s">
        <v>10493</v>
      </c>
      <c r="B117" t="s">
        <v>89</v>
      </c>
      <c r="C117" t="s">
        <v>113</v>
      </c>
      <c r="D117">
        <v>5</v>
      </c>
      <c r="E117">
        <v>0</v>
      </c>
      <c r="F117">
        <v>0</v>
      </c>
      <c r="G117">
        <v>0</v>
      </c>
      <c r="H117">
        <v>0</v>
      </c>
      <c r="I117">
        <v>0</v>
      </c>
      <c r="J117">
        <v>0</v>
      </c>
      <c r="K117">
        <v>0</v>
      </c>
      <c r="L117">
        <v>0</v>
      </c>
      <c r="M117">
        <v>0</v>
      </c>
      <c r="N117">
        <v>0</v>
      </c>
      <c r="O117">
        <v>0</v>
      </c>
      <c r="P117">
        <v>0</v>
      </c>
      <c r="Q117">
        <v>0</v>
      </c>
      <c r="R117">
        <v>0</v>
      </c>
    </row>
    <row r="118" spans="1:18" x14ac:dyDescent="0.2">
      <c r="A118" t="s">
        <v>10701</v>
      </c>
      <c r="B118" t="s">
        <v>89</v>
      </c>
      <c r="C118" t="s">
        <v>114</v>
      </c>
      <c r="D118">
        <v>1</v>
      </c>
      <c r="E118">
        <v>0</v>
      </c>
      <c r="F118">
        <v>0</v>
      </c>
      <c r="G118">
        <v>0</v>
      </c>
      <c r="H118">
        <v>0</v>
      </c>
      <c r="I118">
        <v>0</v>
      </c>
      <c r="J118">
        <v>0</v>
      </c>
      <c r="K118">
        <v>0</v>
      </c>
      <c r="L118">
        <v>0</v>
      </c>
      <c r="M118">
        <v>0</v>
      </c>
      <c r="N118">
        <v>0</v>
      </c>
      <c r="O118">
        <v>0</v>
      </c>
      <c r="P118">
        <v>0</v>
      </c>
      <c r="Q118">
        <v>0</v>
      </c>
      <c r="R118">
        <v>0</v>
      </c>
    </row>
    <row r="119" spans="1:18" x14ac:dyDescent="0.2">
      <c r="A119" t="s">
        <v>10498</v>
      </c>
      <c r="B119" t="s">
        <v>89</v>
      </c>
      <c r="C119" t="s">
        <v>117</v>
      </c>
      <c r="D119">
        <v>2</v>
      </c>
      <c r="E119">
        <v>0</v>
      </c>
      <c r="F119">
        <v>0</v>
      </c>
      <c r="G119">
        <v>0</v>
      </c>
      <c r="H119">
        <v>0</v>
      </c>
      <c r="I119">
        <v>0</v>
      </c>
      <c r="J119">
        <v>0</v>
      </c>
      <c r="K119">
        <v>0</v>
      </c>
      <c r="L119">
        <v>0</v>
      </c>
      <c r="M119">
        <v>0</v>
      </c>
      <c r="N119">
        <v>0</v>
      </c>
      <c r="O119">
        <v>0</v>
      </c>
      <c r="P119">
        <v>0</v>
      </c>
      <c r="Q119">
        <v>0</v>
      </c>
      <c r="R119">
        <v>0</v>
      </c>
    </row>
    <row r="120" spans="1:18" x14ac:dyDescent="0.2">
      <c r="A120" t="s">
        <v>10502</v>
      </c>
      <c r="B120" t="s">
        <v>89</v>
      </c>
      <c r="C120" t="s">
        <v>119</v>
      </c>
      <c r="D120">
        <v>1</v>
      </c>
      <c r="E120">
        <v>0</v>
      </c>
      <c r="F120">
        <v>0</v>
      </c>
      <c r="G120">
        <v>0</v>
      </c>
      <c r="H120">
        <v>0</v>
      </c>
      <c r="I120">
        <v>0</v>
      </c>
      <c r="J120">
        <v>0</v>
      </c>
      <c r="K120">
        <v>0</v>
      </c>
      <c r="L120">
        <v>0</v>
      </c>
      <c r="M120">
        <v>0</v>
      </c>
      <c r="N120">
        <v>0</v>
      </c>
      <c r="O120">
        <v>0</v>
      </c>
      <c r="P120">
        <v>0</v>
      </c>
      <c r="Q120">
        <v>0</v>
      </c>
      <c r="R120">
        <v>0</v>
      </c>
    </row>
    <row r="121" spans="1:18" x14ac:dyDescent="0.2">
      <c r="A121" t="s">
        <v>10702</v>
      </c>
      <c r="B121" t="s">
        <v>89</v>
      </c>
      <c r="C121" t="s">
        <v>120</v>
      </c>
      <c r="D121">
        <v>3</v>
      </c>
      <c r="E121">
        <v>0</v>
      </c>
      <c r="F121">
        <v>0</v>
      </c>
      <c r="G121">
        <v>0</v>
      </c>
      <c r="H121">
        <v>0</v>
      </c>
      <c r="I121">
        <v>0</v>
      </c>
      <c r="J121">
        <v>0</v>
      </c>
      <c r="K121">
        <v>0</v>
      </c>
      <c r="L121">
        <v>0</v>
      </c>
      <c r="M121">
        <v>0</v>
      </c>
      <c r="N121">
        <v>0</v>
      </c>
      <c r="O121">
        <v>0</v>
      </c>
      <c r="P121">
        <v>0</v>
      </c>
      <c r="Q121">
        <v>0</v>
      </c>
      <c r="R121">
        <v>0</v>
      </c>
    </row>
    <row r="122" spans="1:18" x14ac:dyDescent="0.2">
      <c r="A122" t="s">
        <v>10505</v>
      </c>
      <c r="B122" t="s">
        <v>89</v>
      </c>
      <c r="C122" t="s">
        <v>121</v>
      </c>
      <c r="D122">
        <v>1</v>
      </c>
      <c r="E122">
        <v>0</v>
      </c>
      <c r="F122">
        <v>0</v>
      </c>
      <c r="G122">
        <v>0</v>
      </c>
      <c r="H122">
        <v>0</v>
      </c>
      <c r="I122">
        <v>0</v>
      </c>
      <c r="J122">
        <v>0</v>
      </c>
      <c r="K122">
        <v>0</v>
      </c>
      <c r="L122">
        <v>0</v>
      </c>
      <c r="M122">
        <v>0</v>
      </c>
      <c r="N122">
        <v>0</v>
      </c>
      <c r="O122">
        <v>0</v>
      </c>
      <c r="P122">
        <v>0</v>
      </c>
      <c r="Q122">
        <v>0</v>
      </c>
      <c r="R122">
        <v>0</v>
      </c>
    </row>
    <row r="123" spans="1:18" x14ac:dyDescent="0.2">
      <c r="A123" t="s">
        <v>10523</v>
      </c>
      <c r="B123" t="s">
        <v>89</v>
      </c>
      <c r="C123" t="s">
        <v>133</v>
      </c>
      <c r="D123">
        <v>2</v>
      </c>
      <c r="E123">
        <v>0</v>
      </c>
      <c r="F123">
        <v>0</v>
      </c>
      <c r="G123">
        <v>0</v>
      </c>
      <c r="H123">
        <v>0</v>
      </c>
      <c r="I123">
        <v>0</v>
      </c>
      <c r="J123">
        <v>0</v>
      </c>
      <c r="K123">
        <v>0</v>
      </c>
      <c r="L123">
        <v>0</v>
      </c>
      <c r="M123">
        <v>0</v>
      </c>
      <c r="N123">
        <v>0</v>
      </c>
      <c r="O123">
        <v>0</v>
      </c>
      <c r="P123">
        <v>0</v>
      </c>
      <c r="Q123">
        <v>0</v>
      </c>
      <c r="R123">
        <v>0</v>
      </c>
    </row>
    <row r="124" spans="1:18" x14ac:dyDescent="0.2">
      <c r="A124" t="s">
        <v>10703</v>
      </c>
      <c r="B124" t="s">
        <v>89</v>
      </c>
      <c r="C124" t="s">
        <v>134</v>
      </c>
      <c r="D124">
        <v>2</v>
      </c>
      <c r="E124">
        <v>0</v>
      </c>
      <c r="F124">
        <v>0</v>
      </c>
      <c r="G124">
        <v>0</v>
      </c>
      <c r="H124">
        <v>0</v>
      </c>
      <c r="I124">
        <v>0</v>
      </c>
      <c r="J124">
        <v>0</v>
      </c>
      <c r="K124">
        <v>0</v>
      </c>
      <c r="L124">
        <v>0</v>
      </c>
      <c r="M124">
        <v>0</v>
      </c>
      <c r="N124">
        <v>0</v>
      </c>
      <c r="O124">
        <v>0</v>
      </c>
      <c r="P124">
        <v>0</v>
      </c>
      <c r="Q124">
        <v>0</v>
      </c>
      <c r="R124">
        <v>0</v>
      </c>
    </row>
    <row r="125" spans="1:18" x14ac:dyDescent="0.2">
      <c r="A125" t="s">
        <v>10526</v>
      </c>
      <c r="B125" t="s">
        <v>89</v>
      </c>
      <c r="C125" t="s">
        <v>135</v>
      </c>
      <c r="D125">
        <v>2</v>
      </c>
      <c r="E125">
        <v>0</v>
      </c>
      <c r="F125">
        <v>0</v>
      </c>
      <c r="G125">
        <v>0</v>
      </c>
      <c r="H125">
        <v>0</v>
      </c>
      <c r="I125">
        <v>0</v>
      </c>
      <c r="J125">
        <v>0</v>
      </c>
      <c r="K125">
        <v>0</v>
      </c>
      <c r="L125">
        <v>0</v>
      </c>
      <c r="M125">
        <v>0</v>
      </c>
      <c r="N125">
        <v>0</v>
      </c>
      <c r="O125">
        <v>0</v>
      </c>
      <c r="P125">
        <v>0</v>
      </c>
      <c r="Q125">
        <v>0</v>
      </c>
      <c r="R125">
        <v>0</v>
      </c>
    </row>
    <row r="126" spans="1:18" x14ac:dyDescent="0.2">
      <c r="A126" t="s">
        <v>10704</v>
      </c>
      <c r="B126" t="s">
        <v>89</v>
      </c>
      <c r="C126" t="s">
        <v>140</v>
      </c>
      <c r="D126">
        <v>1</v>
      </c>
      <c r="E126">
        <v>0</v>
      </c>
      <c r="F126">
        <v>0</v>
      </c>
      <c r="G126">
        <v>0</v>
      </c>
      <c r="H126">
        <v>0</v>
      </c>
      <c r="I126">
        <v>0</v>
      </c>
      <c r="J126">
        <v>0</v>
      </c>
      <c r="K126">
        <v>0</v>
      </c>
      <c r="L126">
        <v>0</v>
      </c>
      <c r="M126">
        <v>0</v>
      </c>
      <c r="N126">
        <v>0</v>
      </c>
      <c r="O126">
        <v>0</v>
      </c>
      <c r="P126">
        <v>0</v>
      </c>
      <c r="Q126">
        <v>0</v>
      </c>
      <c r="R126">
        <v>0</v>
      </c>
    </row>
    <row r="127" spans="1:18" x14ac:dyDescent="0.2">
      <c r="A127" t="s">
        <v>10539</v>
      </c>
      <c r="B127" t="s">
        <v>89</v>
      </c>
      <c r="C127" t="s">
        <v>145</v>
      </c>
      <c r="D127">
        <v>2</v>
      </c>
      <c r="E127">
        <v>0</v>
      </c>
      <c r="F127">
        <v>0</v>
      </c>
      <c r="G127">
        <v>0</v>
      </c>
      <c r="H127">
        <v>0</v>
      </c>
      <c r="I127">
        <v>0</v>
      </c>
      <c r="J127">
        <v>0</v>
      </c>
      <c r="K127">
        <v>0</v>
      </c>
      <c r="L127">
        <v>0</v>
      </c>
      <c r="M127">
        <v>0</v>
      </c>
      <c r="N127">
        <v>0</v>
      </c>
      <c r="O127">
        <v>0</v>
      </c>
      <c r="P127">
        <v>0</v>
      </c>
      <c r="Q127">
        <v>0</v>
      </c>
      <c r="R127">
        <v>0</v>
      </c>
    </row>
    <row r="128" spans="1:18" x14ac:dyDescent="0.2">
      <c r="A128" t="s">
        <v>10542</v>
      </c>
      <c r="B128" t="s">
        <v>89</v>
      </c>
      <c r="C128" t="s">
        <v>147</v>
      </c>
      <c r="D128">
        <v>1</v>
      </c>
      <c r="E128">
        <v>0</v>
      </c>
      <c r="F128">
        <v>0</v>
      </c>
      <c r="G128">
        <v>0</v>
      </c>
      <c r="H128">
        <v>0</v>
      </c>
      <c r="I128">
        <v>0</v>
      </c>
      <c r="J128">
        <v>0</v>
      </c>
      <c r="K128">
        <v>0</v>
      </c>
      <c r="L128">
        <v>0</v>
      </c>
      <c r="M128">
        <v>0</v>
      </c>
      <c r="N128">
        <v>0</v>
      </c>
      <c r="O128">
        <v>0</v>
      </c>
      <c r="P128">
        <v>0</v>
      </c>
      <c r="Q128">
        <v>0</v>
      </c>
      <c r="R128">
        <v>0</v>
      </c>
    </row>
    <row r="129" spans="1:18" x14ac:dyDescent="0.2">
      <c r="A129" t="s">
        <v>10546</v>
      </c>
      <c r="B129" t="s">
        <v>89</v>
      </c>
      <c r="C129" t="s">
        <v>149</v>
      </c>
      <c r="D129">
        <v>3</v>
      </c>
      <c r="E129">
        <v>0</v>
      </c>
      <c r="F129">
        <v>0</v>
      </c>
      <c r="G129">
        <v>0</v>
      </c>
      <c r="H129">
        <v>0</v>
      </c>
      <c r="I129">
        <v>0</v>
      </c>
      <c r="J129">
        <v>0</v>
      </c>
      <c r="K129">
        <v>0</v>
      </c>
      <c r="L129">
        <v>0</v>
      </c>
      <c r="M129">
        <v>0</v>
      </c>
      <c r="N129">
        <v>0</v>
      </c>
      <c r="O129">
        <v>0</v>
      </c>
      <c r="P129">
        <v>0</v>
      </c>
      <c r="Q129">
        <v>0</v>
      </c>
      <c r="R129">
        <v>0</v>
      </c>
    </row>
    <row r="130" spans="1:18" x14ac:dyDescent="0.2">
      <c r="A130" t="s">
        <v>10705</v>
      </c>
      <c r="B130" t="s">
        <v>89</v>
      </c>
      <c r="C130" t="s">
        <v>151</v>
      </c>
      <c r="D130">
        <v>1</v>
      </c>
      <c r="E130">
        <v>0</v>
      </c>
      <c r="F130">
        <v>0</v>
      </c>
      <c r="G130">
        <v>0</v>
      </c>
      <c r="H130">
        <v>0</v>
      </c>
      <c r="I130">
        <v>0</v>
      </c>
      <c r="J130">
        <v>0</v>
      </c>
      <c r="K130">
        <v>0</v>
      </c>
      <c r="L130">
        <v>0</v>
      </c>
      <c r="M130">
        <v>0</v>
      </c>
      <c r="N130">
        <v>0</v>
      </c>
      <c r="O130">
        <v>0</v>
      </c>
      <c r="P130">
        <v>0</v>
      </c>
      <c r="Q130">
        <v>0</v>
      </c>
      <c r="R130">
        <v>0</v>
      </c>
    </row>
    <row r="131" spans="1:18" x14ac:dyDescent="0.2">
      <c r="A131" t="s">
        <v>10706</v>
      </c>
      <c r="B131" t="s">
        <v>89</v>
      </c>
      <c r="C131" t="s">
        <v>152</v>
      </c>
      <c r="D131">
        <v>1</v>
      </c>
      <c r="E131">
        <v>0</v>
      </c>
      <c r="F131">
        <v>0</v>
      </c>
      <c r="G131">
        <v>0</v>
      </c>
      <c r="H131">
        <v>0</v>
      </c>
      <c r="I131">
        <v>0</v>
      </c>
      <c r="J131">
        <v>0</v>
      </c>
      <c r="K131">
        <v>0</v>
      </c>
      <c r="L131">
        <v>0</v>
      </c>
      <c r="M131">
        <v>0</v>
      </c>
      <c r="N131">
        <v>0</v>
      </c>
      <c r="O131">
        <v>0</v>
      </c>
      <c r="P131">
        <v>0</v>
      </c>
      <c r="Q131">
        <v>0</v>
      </c>
      <c r="R131">
        <v>0</v>
      </c>
    </row>
    <row r="132" spans="1:18" x14ac:dyDescent="0.2">
      <c r="A132" t="s">
        <v>10551</v>
      </c>
      <c r="B132" t="s">
        <v>89</v>
      </c>
      <c r="C132" t="s">
        <v>153</v>
      </c>
      <c r="D132">
        <v>3</v>
      </c>
      <c r="E132">
        <v>0</v>
      </c>
      <c r="F132">
        <v>0</v>
      </c>
      <c r="G132">
        <v>0</v>
      </c>
      <c r="H132">
        <v>0</v>
      </c>
      <c r="I132">
        <v>0</v>
      </c>
      <c r="J132">
        <v>0</v>
      </c>
      <c r="K132">
        <v>0</v>
      </c>
      <c r="L132">
        <v>0</v>
      </c>
      <c r="M132">
        <v>0</v>
      </c>
      <c r="N132">
        <v>0</v>
      </c>
      <c r="O132">
        <v>0</v>
      </c>
      <c r="P132">
        <v>0</v>
      </c>
      <c r="Q132">
        <v>0</v>
      </c>
      <c r="R132">
        <v>0</v>
      </c>
    </row>
    <row r="133" spans="1:18" x14ac:dyDescent="0.2">
      <c r="A133" t="s">
        <v>10555</v>
      </c>
      <c r="B133" t="s">
        <v>89</v>
      </c>
      <c r="C133" t="s">
        <v>156</v>
      </c>
      <c r="D133">
        <v>4</v>
      </c>
      <c r="E133">
        <v>0</v>
      </c>
      <c r="F133">
        <v>0</v>
      </c>
      <c r="G133">
        <v>0</v>
      </c>
      <c r="H133">
        <v>0</v>
      </c>
      <c r="I133">
        <v>0</v>
      </c>
      <c r="J133">
        <v>0</v>
      </c>
      <c r="K133">
        <v>0</v>
      </c>
      <c r="L133">
        <v>0</v>
      </c>
      <c r="M133">
        <v>0</v>
      </c>
      <c r="N133">
        <v>0</v>
      </c>
      <c r="O133">
        <v>0</v>
      </c>
      <c r="P133">
        <v>0</v>
      </c>
      <c r="Q133">
        <v>0</v>
      </c>
      <c r="R133">
        <v>0</v>
      </c>
    </row>
    <row r="134" spans="1:18" x14ac:dyDescent="0.2">
      <c r="A134" t="s">
        <v>10557</v>
      </c>
      <c r="B134" t="s">
        <v>89</v>
      </c>
      <c r="C134" t="s">
        <v>157</v>
      </c>
      <c r="D134">
        <v>1</v>
      </c>
      <c r="E134">
        <v>0</v>
      </c>
      <c r="F134">
        <v>0</v>
      </c>
      <c r="G134">
        <v>0</v>
      </c>
      <c r="H134">
        <v>0</v>
      </c>
      <c r="I134">
        <v>0</v>
      </c>
      <c r="J134">
        <v>0</v>
      </c>
      <c r="K134">
        <v>0</v>
      </c>
      <c r="L134">
        <v>0</v>
      </c>
      <c r="M134">
        <v>0</v>
      </c>
      <c r="N134">
        <v>0</v>
      </c>
      <c r="O134">
        <v>0</v>
      </c>
      <c r="P134">
        <v>0</v>
      </c>
      <c r="Q134">
        <v>0</v>
      </c>
      <c r="R134">
        <v>0</v>
      </c>
    </row>
    <row r="135" spans="1:18" x14ac:dyDescent="0.2">
      <c r="A135" t="s">
        <v>10707</v>
      </c>
      <c r="B135" t="s">
        <v>89</v>
      </c>
      <c r="C135" t="s">
        <v>158</v>
      </c>
      <c r="D135">
        <v>2</v>
      </c>
      <c r="E135">
        <v>0</v>
      </c>
      <c r="F135">
        <v>0</v>
      </c>
      <c r="G135">
        <v>0</v>
      </c>
      <c r="H135">
        <v>0</v>
      </c>
      <c r="I135">
        <v>0</v>
      </c>
      <c r="J135">
        <v>0</v>
      </c>
      <c r="K135">
        <v>0</v>
      </c>
      <c r="L135">
        <v>0</v>
      </c>
      <c r="M135">
        <v>0</v>
      </c>
      <c r="N135">
        <v>0</v>
      </c>
      <c r="O135">
        <v>0</v>
      </c>
      <c r="P135">
        <v>0</v>
      </c>
      <c r="Q135">
        <v>0</v>
      </c>
      <c r="R135">
        <v>0</v>
      </c>
    </row>
    <row r="136" spans="1:18" x14ac:dyDescent="0.2">
      <c r="A136" t="s">
        <v>10708</v>
      </c>
      <c r="B136" t="s">
        <v>89</v>
      </c>
      <c r="C136" t="s">
        <v>160</v>
      </c>
      <c r="D136">
        <v>2</v>
      </c>
      <c r="E136">
        <v>0</v>
      </c>
      <c r="F136">
        <v>0</v>
      </c>
      <c r="G136">
        <v>0</v>
      </c>
      <c r="H136">
        <v>0</v>
      </c>
      <c r="I136">
        <v>0</v>
      </c>
      <c r="J136">
        <v>0</v>
      </c>
      <c r="K136">
        <v>0</v>
      </c>
      <c r="L136">
        <v>0</v>
      </c>
      <c r="M136">
        <v>0</v>
      </c>
      <c r="N136">
        <v>0</v>
      </c>
      <c r="O136">
        <v>0</v>
      </c>
      <c r="P136">
        <v>0</v>
      </c>
      <c r="Q136">
        <v>0</v>
      </c>
      <c r="R136">
        <v>0</v>
      </c>
    </row>
    <row r="137" spans="1:18" x14ac:dyDescent="0.2">
      <c r="A137" t="s">
        <v>10565</v>
      </c>
      <c r="B137" t="s">
        <v>89</v>
      </c>
      <c r="C137" t="s">
        <v>162</v>
      </c>
      <c r="D137">
        <v>1</v>
      </c>
      <c r="E137">
        <v>0</v>
      </c>
      <c r="F137">
        <v>0</v>
      </c>
      <c r="G137">
        <v>0</v>
      </c>
      <c r="H137">
        <v>0</v>
      </c>
      <c r="I137">
        <v>0</v>
      </c>
      <c r="J137">
        <v>0</v>
      </c>
      <c r="K137">
        <v>0</v>
      </c>
      <c r="L137">
        <v>0</v>
      </c>
      <c r="M137">
        <v>0</v>
      </c>
      <c r="N137">
        <v>0</v>
      </c>
      <c r="O137">
        <v>0</v>
      </c>
      <c r="P137">
        <v>0</v>
      </c>
      <c r="Q137">
        <v>0</v>
      </c>
      <c r="R137">
        <v>0</v>
      </c>
    </row>
    <row r="138" spans="1:18" x14ac:dyDescent="0.2">
      <c r="A138" t="s">
        <v>10709</v>
      </c>
      <c r="B138" t="s">
        <v>89</v>
      </c>
      <c r="C138" t="s">
        <v>163</v>
      </c>
      <c r="D138">
        <v>1</v>
      </c>
      <c r="E138">
        <v>0</v>
      </c>
      <c r="F138">
        <v>0</v>
      </c>
      <c r="G138">
        <v>0</v>
      </c>
      <c r="H138">
        <v>0</v>
      </c>
      <c r="I138">
        <v>0</v>
      </c>
      <c r="J138">
        <v>0</v>
      </c>
      <c r="K138">
        <v>0</v>
      </c>
      <c r="L138">
        <v>0</v>
      </c>
      <c r="M138">
        <v>0</v>
      </c>
      <c r="N138">
        <v>0</v>
      </c>
      <c r="O138">
        <v>0</v>
      </c>
      <c r="P138">
        <v>0</v>
      </c>
      <c r="Q138">
        <v>0</v>
      </c>
      <c r="R138">
        <v>0</v>
      </c>
    </row>
    <row r="139" spans="1:18" x14ac:dyDescent="0.2">
      <c r="A139" t="s">
        <v>10710</v>
      </c>
      <c r="B139" t="s">
        <v>89</v>
      </c>
      <c r="C139" t="s">
        <v>165</v>
      </c>
      <c r="D139">
        <v>1</v>
      </c>
      <c r="E139">
        <v>0</v>
      </c>
      <c r="F139">
        <v>0</v>
      </c>
      <c r="G139">
        <v>0</v>
      </c>
      <c r="H139">
        <v>0</v>
      </c>
      <c r="I139">
        <v>0</v>
      </c>
      <c r="J139">
        <v>0</v>
      </c>
      <c r="K139">
        <v>0</v>
      </c>
      <c r="L139">
        <v>0</v>
      </c>
      <c r="M139">
        <v>0</v>
      </c>
      <c r="N139">
        <v>0</v>
      </c>
      <c r="O139">
        <v>0</v>
      </c>
      <c r="P139">
        <v>0</v>
      </c>
      <c r="Q139">
        <v>0</v>
      </c>
      <c r="R139">
        <v>0</v>
      </c>
    </row>
    <row r="140" spans="1:18" x14ac:dyDescent="0.2">
      <c r="A140" t="s">
        <v>10569</v>
      </c>
      <c r="B140" t="s">
        <v>89</v>
      </c>
      <c r="C140" t="s">
        <v>167</v>
      </c>
      <c r="D140">
        <v>1</v>
      </c>
      <c r="E140">
        <v>0</v>
      </c>
      <c r="F140">
        <v>0</v>
      </c>
      <c r="G140">
        <v>0</v>
      </c>
      <c r="H140">
        <v>0</v>
      </c>
      <c r="I140">
        <v>0</v>
      </c>
      <c r="J140">
        <v>0</v>
      </c>
      <c r="K140">
        <v>0</v>
      </c>
      <c r="L140">
        <v>0</v>
      </c>
      <c r="M140">
        <v>0</v>
      </c>
      <c r="N140">
        <v>0</v>
      </c>
      <c r="O140">
        <v>0</v>
      </c>
      <c r="P140">
        <v>0</v>
      </c>
      <c r="Q140">
        <v>0</v>
      </c>
      <c r="R140">
        <v>0</v>
      </c>
    </row>
    <row r="141" spans="1:18" x14ac:dyDescent="0.2">
      <c r="A141" t="s">
        <v>10711</v>
      </c>
      <c r="B141" t="s">
        <v>89</v>
      </c>
      <c r="C141" t="s">
        <v>170</v>
      </c>
      <c r="D141">
        <v>1</v>
      </c>
      <c r="E141">
        <v>0</v>
      </c>
      <c r="F141">
        <v>0</v>
      </c>
      <c r="G141">
        <v>0</v>
      </c>
      <c r="H141">
        <v>0</v>
      </c>
      <c r="I141">
        <v>0</v>
      </c>
      <c r="J141">
        <v>0</v>
      </c>
      <c r="K141">
        <v>0</v>
      </c>
      <c r="L141">
        <v>0</v>
      </c>
      <c r="M141">
        <v>0</v>
      </c>
      <c r="N141">
        <v>0</v>
      </c>
      <c r="O141">
        <v>0</v>
      </c>
      <c r="P141">
        <v>0</v>
      </c>
      <c r="Q141">
        <v>0</v>
      </c>
      <c r="R141">
        <v>0</v>
      </c>
    </row>
    <row r="142" spans="1:18" x14ac:dyDescent="0.2">
      <c r="A142" t="s">
        <v>10576</v>
      </c>
      <c r="B142" t="s">
        <v>89</v>
      </c>
      <c r="C142" t="s">
        <v>171</v>
      </c>
      <c r="D142">
        <v>1</v>
      </c>
      <c r="E142">
        <v>1</v>
      </c>
      <c r="F142">
        <v>1</v>
      </c>
      <c r="G142">
        <v>0</v>
      </c>
      <c r="H142">
        <v>0</v>
      </c>
      <c r="I142">
        <v>1</v>
      </c>
      <c r="J142">
        <v>1</v>
      </c>
      <c r="K142">
        <v>0</v>
      </c>
      <c r="L142">
        <v>0</v>
      </c>
      <c r="M142">
        <v>1</v>
      </c>
      <c r="N142">
        <v>1</v>
      </c>
      <c r="O142">
        <v>0</v>
      </c>
      <c r="P142">
        <v>0</v>
      </c>
      <c r="Q142">
        <v>0</v>
      </c>
      <c r="R142">
        <v>0</v>
      </c>
    </row>
    <row r="143" spans="1:18" x14ac:dyDescent="0.2">
      <c r="A143" t="s">
        <v>10712</v>
      </c>
      <c r="B143" t="s">
        <v>89</v>
      </c>
      <c r="C143" t="s">
        <v>172</v>
      </c>
      <c r="D143">
        <v>1</v>
      </c>
      <c r="E143">
        <v>0</v>
      </c>
      <c r="F143">
        <v>0</v>
      </c>
      <c r="G143">
        <v>0</v>
      </c>
      <c r="H143">
        <v>0</v>
      </c>
      <c r="I143">
        <v>0</v>
      </c>
      <c r="J143">
        <v>0</v>
      </c>
      <c r="K143">
        <v>0</v>
      </c>
      <c r="L143">
        <v>0</v>
      </c>
      <c r="M143">
        <v>0</v>
      </c>
      <c r="N143">
        <v>0</v>
      </c>
      <c r="O143">
        <v>0</v>
      </c>
      <c r="P143">
        <v>0</v>
      </c>
      <c r="Q143">
        <v>0</v>
      </c>
      <c r="R143">
        <v>0</v>
      </c>
    </row>
    <row r="144" spans="1:18" x14ac:dyDescent="0.2">
      <c r="A144" t="s">
        <v>10713</v>
      </c>
      <c r="B144" t="s">
        <v>89</v>
      </c>
      <c r="C144" t="s">
        <v>174</v>
      </c>
      <c r="D144">
        <v>1</v>
      </c>
      <c r="E144">
        <v>0</v>
      </c>
      <c r="F144">
        <v>0</v>
      </c>
      <c r="G144">
        <v>0</v>
      </c>
      <c r="H144">
        <v>0</v>
      </c>
      <c r="I144">
        <v>0</v>
      </c>
      <c r="J144">
        <v>0</v>
      </c>
      <c r="K144">
        <v>0</v>
      </c>
      <c r="L144">
        <v>0</v>
      </c>
      <c r="M144">
        <v>0</v>
      </c>
      <c r="N144">
        <v>0</v>
      </c>
      <c r="O144">
        <v>0</v>
      </c>
      <c r="P144">
        <v>0</v>
      </c>
      <c r="Q144">
        <v>0</v>
      </c>
      <c r="R144">
        <v>0</v>
      </c>
    </row>
    <row r="145" spans="1:18" x14ac:dyDescent="0.2">
      <c r="A145" t="s">
        <v>10582</v>
      </c>
      <c r="B145" t="s">
        <v>89</v>
      </c>
      <c r="C145" t="s">
        <v>175</v>
      </c>
      <c r="D145">
        <v>2</v>
      </c>
      <c r="E145">
        <v>0</v>
      </c>
      <c r="F145">
        <v>0</v>
      </c>
      <c r="G145">
        <v>0</v>
      </c>
      <c r="H145">
        <v>0</v>
      </c>
      <c r="I145">
        <v>0</v>
      </c>
      <c r="J145">
        <v>0</v>
      </c>
      <c r="K145">
        <v>0</v>
      </c>
      <c r="L145">
        <v>0</v>
      </c>
      <c r="M145">
        <v>0</v>
      </c>
      <c r="N145">
        <v>0</v>
      </c>
      <c r="O145">
        <v>0</v>
      </c>
      <c r="P145">
        <v>0</v>
      </c>
      <c r="Q145">
        <v>0</v>
      </c>
      <c r="R145">
        <v>0</v>
      </c>
    </row>
    <row r="146" spans="1:18" x14ac:dyDescent="0.2">
      <c r="A146" t="s">
        <v>10714</v>
      </c>
      <c r="B146" t="s">
        <v>89</v>
      </c>
      <c r="C146" t="s">
        <v>176</v>
      </c>
      <c r="D146">
        <v>1</v>
      </c>
      <c r="E146">
        <v>0</v>
      </c>
      <c r="F146">
        <v>0</v>
      </c>
      <c r="G146">
        <v>0</v>
      </c>
      <c r="H146">
        <v>0</v>
      </c>
      <c r="I146">
        <v>0</v>
      </c>
      <c r="J146">
        <v>0</v>
      </c>
      <c r="K146">
        <v>0</v>
      </c>
      <c r="L146">
        <v>0</v>
      </c>
      <c r="M146">
        <v>0</v>
      </c>
      <c r="N146">
        <v>0</v>
      </c>
      <c r="O146">
        <v>0</v>
      </c>
      <c r="P146">
        <v>0</v>
      </c>
      <c r="Q146">
        <v>0</v>
      </c>
      <c r="R146">
        <v>0</v>
      </c>
    </row>
    <row r="147" spans="1:18" x14ac:dyDescent="0.2">
      <c r="A147" t="s">
        <v>10589</v>
      </c>
      <c r="B147" t="s">
        <v>89</v>
      </c>
      <c r="C147" t="s">
        <v>179</v>
      </c>
      <c r="D147">
        <v>2</v>
      </c>
      <c r="E147">
        <v>0</v>
      </c>
      <c r="F147">
        <v>0</v>
      </c>
      <c r="G147">
        <v>0</v>
      </c>
      <c r="H147">
        <v>0</v>
      </c>
      <c r="I147">
        <v>0</v>
      </c>
      <c r="J147">
        <v>0</v>
      </c>
      <c r="K147">
        <v>0</v>
      </c>
      <c r="L147">
        <v>0</v>
      </c>
      <c r="M147">
        <v>0</v>
      </c>
      <c r="N147">
        <v>0</v>
      </c>
      <c r="O147">
        <v>0</v>
      </c>
      <c r="P147">
        <v>0</v>
      </c>
      <c r="Q147">
        <v>0</v>
      </c>
      <c r="R147">
        <v>0</v>
      </c>
    </row>
    <row r="148" spans="1:18" x14ac:dyDescent="0.2">
      <c r="A148" t="s">
        <v>10715</v>
      </c>
      <c r="B148" t="s">
        <v>89</v>
      </c>
      <c r="C148" t="s">
        <v>180</v>
      </c>
      <c r="D148">
        <v>2</v>
      </c>
      <c r="E148">
        <v>0</v>
      </c>
      <c r="F148">
        <v>0</v>
      </c>
      <c r="G148">
        <v>0</v>
      </c>
      <c r="H148">
        <v>0</v>
      </c>
      <c r="I148">
        <v>0</v>
      </c>
      <c r="J148">
        <v>0</v>
      </c>
      <c r="K148">
        <v>0</v>
      </c>
      <c r="L148">
        <v>0</v>
      </c>
      <c r="M148">
        <v>0</v>
      </c>
      <c r="N148">
        <v>0</v>
      </c>
      <c r="O148">
        <v>0</v>
      </c>
      <c r="P148">
        <v>0</v>
      </c>
      <c r="Q148">
        <v>0</v>
      </c>
      <c r="R148">
        <v>0</v>
      </c>
    </row>
    <row r="149" spans="1:18" x14ac:dyDescent="0.2">
      <c r="A149" t="s">
        <v>10716</v>
      </c>
      <c r="B149" t="s">
        <v>89</v>
      </c>
      <c r="C149" t="s">
        <v>182</v>
      </c>
      <c r="D149">
        <v>1</v>
      </c>
      <c r="E149">
        <v>0</v>
      </c>
      <c r="F149">
        <v>0</v>
      </c>
      <c r="G149">
        <v>0</v>
      </c>
      <c r="H149">
        <v>0</v>
      </c>
      <c r="I149">
        <v>0</v>
      </c>
      <c r="J149">
        <v>0</v>
      </c>
      <c r="K149">
        <v>0</v>
      </c>
      <c r="L149">
        <v>0</v>
      </c>
      <c r="M149">
        <v>0</v>
      </c>
      <c r="N149">
        <v>0</v>
      </c>
      <c r="O149">
        <v>0</v>
      </c>
      <c r="P149">
        <v>0</v>
      </c>
      <c r="Q149">
        <v>0</v>
      </c>
      <c r="R149">
        <v>0</v>
      </c>
    </row>
    <row r="150" spans="1:18" x14ac:dyDescent="0.2">
      <c r="A150" t="s">
        <v>10717</v>
      </c>
      <c r="B150" t="s">
        <v>89</v>
      </c>
      <c r="C150" t="s">
        <v>185</v>
      </c>
      <c r="D150">
        <v>2</v>
      </c>
      <c r="E150">
        <v>0</v>
      </c>
      <c r="F150">
        <v>0</v>
      </c>
      <c r="G150">
        <v>0</v>
      </c>
      <c r="H150">
        <v>0</v>
      </c>
      <c r="I150">
        <v>0</v>
      </c>
      <c r="J150">
        <v>0</v>
      </c>
      <c r="K150">
        <v>0</v>
      </c>
      <c r="L150">
        <v>0</v>
      </c>
      <c r="M150">
        <v>0</v>
      </c>
      <c r="N150">
        <v>0</v>
      </c>
      <c r="O150">
        <v>0</v>
      </c>
      <c r="P150">
        <v>0</v>
      </c>
      <c r="Q150">
        <v>0</v>
      </c>
      <c r="R150">
        <v>0</v>
      </c>
    </row>
    <row r="151" spans="1:18" x14ac:dyDescent="0.2">
      <c r="A151" t="s">
        <v>10601</v>
      </c>
      <c r="B151" t="s">
        <v>89</v>
      </c>
      <c r="C151" t="s">
        <v>189</v>
      </c>
      <c r="D151">
        <v>1</v>
      </c>
      <c r="E151">
        <v>0</v>
      </c>
      <c r="F151">
        <v>0</v>
      </c>
      <c r="G151">
        <v>0</v>
      </c>
      <c r="H151">
        <v>0</v>
      </c>
      <c r="I151">
        <v>0</v>
      </c>
      <c r="J151">
        <v>0</v>
      </c>
      <c r="K151">
        <v>0</v>
      </c>
      <c r="L151">
        <v>0</v>
      </c>
      <c r="M151">
        <v>0</v>
      </c>
      <c r="N151">
        <v>0</v>
      </c>
      <c r="O151">
        <v>0</v>
      </c>
      <c r="P151">
        <v>0</v>
      </c>
      <c r="Q151">
        <v>0</v>
      </c>
      <c r="R151">
        <v>0</v>
      </c>
    </row>
    <row r="152" spans="1:18" x14ac:dyDescent="0.2">
      <c r="A152" t="s">
        <v>10718</v>
      </c>
      <c r="B152" t="s">
        <v>89</v>
      </c>
      <c r="C152" t="s">
        <v>193</v>
      </c>
      <c r="D152">
        <v>2</v>
      </c>
      <c r="E152">
        <v>0</v>
      </c>
      <c r="F152">
        <v>0</v>
      </c>
      <c r="G152">
        <v>0</v>
      </c>
      <c r="H152">
        <v>0</v>
      </c>
      <c r="I152">
        <v>0</v>
      </c>
      <c r="J152">
        <v>0</v>
      </c>
      <c r="K152">
        <v>0</v>
      </c>
      <c r="L152">
        <v>0</v>
      </c>
      <c r="M152">
        <v>0</v>
      </c>
      <c r="N152">
        <v>0</v>
      </c>
      <c r="O152">
        <v>0</v>
      </c>
      <c r="P152">
        <v>0</v>
      </c>
      <c r="Q152">
        <v>0</v>
      </c>
      <c r="R152">
        <v>0</v>
      </c>
    </row>
    <row r="153" spans="1:18" x14ac:dyDescent="0.2">
      <c r="A153" t="s">
        <v>10719</v>
      </c>
      <c r="B153" t="s">
        <v>89</v>
      </c>
      <c r="C153" t="s">
        <v>196</v>
      </c>
      <c r="D153">
        <v>2</v>
      </c>
      <c r="E153">
        <v>0</v>
      </c>
      <c r="F153">
        <v>0</v>
      </c>
      <c r="G153">
        <v>0</v>
      </c>
      <c r="H153">
        <v>0</v>
      </c>
      <c r="I153">
        <v>0</v>
      </c>
      <c r="J153">
        <v>0</v>
      </c>
      <c r="K153">
        <v>0</v>
      </c>
      <c r="L153">
        <v>0</v>
      </c>
      <c r="M153">
        <v>0</v>
      </c>
      <c r="N153">
        <v>0</v>
      </c>
      <c r="O153">
        <v>0</v>
      </c>
      <c r="P153">
        <v>0</v>
      </c>
      <c r="Q153">
        <v>0</v>
      </c>
      <c r="R153">
        <v>0</v>
      </c>
    </row>
    <row r="154" spans="1:18" x14ac:dyDescent="0.2">
      <c r="A154" t="s">
        <v>10720</v>
      </c>
      <c r="B154" t="s">
        <v>89</v>
      </c>
      <c r="C154" t="s">
        <v>199</v>
      </c>
      <c r="D154">
        <v>2</v>
      </c>
      <c r="E154">
        <v>0</v>
      </c>
      <c r="F154">
        <v>0</v>
      </c>
      <c r="G154">
        <v>0</v>
      </c>
      <c r="H154">
        <v>0</v>
      </c>
      <c r="I154">
        <v>0</v>
      </c>
      <c r="J154">
        <v>0</v>
      </c>
      <c r="K154">
        <v>0</v>
      </c>
      <c r="L154">
        <v>0</v>
      </c>
      <c r="M154">
        <v>0</v>
      </c>
      <c r="N154">
        <v>0</v>
      </c>
      <c r="O154">
        <v>0</v>
      </c>
      <c r="P154">
        <v>0</v>
      </c>
      <c r="Q154">
        <v>0</v>
      </c>
      <c r="R154">
        <v>0</v>
      </c>
    </row>
    <row r="155" spans="1:18" x14ac:dyDescent="0.2">
      <c r="A155" t="s">
        <v>10721</v>
      </c>
      <c r="B155" t="s">
        <v>89</v>
      </c>
      <c r="C155" t="s">
        <v>203</v>
      </c>
      <c r="D155">
        <v>1</v>
      </c>
      <c r="E155">
        <v>0</v>
      </c>
      <c r="F155">
        <v>0</v>
      </c>
      <c r="G155">
        <v>0</v>
      </c>
      <c r="H155">
        <v>0</v>
      </c>
      <c r="I155">
        <v>0</v>
      </c>
      <c r="J155">
        <v>0</v>
      </c>
      <c r="K155">
        <v>0</v>
      </c>
      <c r="L155">
        <v>0</v>
      </c>
      <c r="M155">
        <v>0</v>
      </c>
      <c r="N155">
        <v>0</v>
      </c>
      <c r="O155">
        <v>0</v>
      </c>
      <c r="P155">
        <v>0</v>
      </c>
      <c r="Q155">
        <v>0</v>
      </c>
      <c r="R155">
        <v>0</v>
      </c>
    </row>
    <row r="156" spans="1:18" x14ac:dyDescent="0.2">
      <c r="A156" t="s">
        <v>10622</v>
      </c>
      <c r="B156" t="s">
        <v>89</v>
      </c>
      <c r="C156" t="s">
        <v>204</v>
      </c>
      <c r="D156">
        <v>1</v>
      </c>
      <c r="E156">
        <v>0</v>
      </c>
      <c r="F156">
        <v>0</v>
      </c>
      <c r="G156">
        <v>0</v>
      </c>
      <c r="H156">
        <v>0</v>
      </c>
      <c r="I156">
        <v>0</v>
      </c>
      <c r="J156">
        <v>0</v>
      </c>
      <c r="K156">
        <v>0</v>
      </c>
      <c r="L156">
        <v>0</v>
      </c>
      <c r="M156">
        <v>0</v>
      </c>
      <c r="N156">
        <v>0</v>
      </c>
      <c r="O156">
        <v>0</v>
      </c>
      <c r="P156">
        <v>0</v>
      </c>
      <c r="Q156">
        <v>0</v>
      </c>
      <c r="R156">
        <v>0</v>
      </c>
    </row>
    <row r="157" spans="1:18" x14ac:dyDescent="0.2">
      <c r="A157" t="s">
        <v>10722</v>
      </c>
      <c r="B157" t="s">
        <v>89</v>
      </c>
      <c r="C157" t="s">
        <v>205</v>
      </c>
      <c r="D157">
        <v>1</v>
      </c>
      <c r="E157">
        <v>0</v>
      </c>
      <c r="F157">
        <v>0</v>
      </c>
      <c r="G157">
        <v>0</v>
      </c>
      <c r="H157">
        <v>0</v>
      </c>
      <c r="I157">
        <v>0</v>
      </c>
      <c r="J157">
        <v>0</v>
      </c>
      <c r="K157">
        <v>0</v>
      </c>
      <c r="L157">
        <v>0</v>
      </c>
      <c r="M157">
        <v>0</v>
      </c>
      <c r="N157">
        <v>0</v>
      </c>
      <c r="O157">
        <v>0</v>
      </c>
      <c r="P157">
        <v>0</v>
      </c>
      <c r="Q157">
        <v>0</v>
      </c>
      <c r="R157">
        <v>0</v>
      </c>
    </row>
    <row r="158" spans="1:18" x14ac:dyDescent="0.2">
      <c r="A158" t="s">
        <v>10625</v>
      </c>
      <c r="B158" t="s">
        <v>89</v>
      </c>
      <c r="C158" t="s">
        <v>206</v>
      </c>
      <c r="D158">
        <v>1</v>
      </c>
      <c r="E158">
        <v>0</v>
      </c>
      <c r="F158">
        <v>0</v>
      </c>
      <c r="G158">
        <v>0</v>
      </c>
      <c r="H158">
        <v>0</v>
      </c>
      <c r="I158">
        <v>0</v>
      </c>
      <c r="J158">
        <v>0</v>
      </c>
      <c r="K158">
        <v>0</v>
      </c>
      <c r="L158">
        <v>0</v>
      </c>
      <c r="M158">
        <v>0</v>
      </c>
      <c r="N158">
        <v>0</v>
      </c>
      <c r="O158">
        <v>0</v>
      </c>
      <c r="P158">
        <v>0</v>
      </c>
      <c r="Q158">
        <v>0</v>
      </c>
      <c r="R158">
        <v>0</v>
      </c>
    </row>
    <row r="159" spans="1:18" x14ac:dyDescent="0.2">
      <c r="A159" t="s">
        <v>10629</v>
      </c>
      <c r="B159" t="s">
        <v>89</v>
      </c>
      <c r="C159" t="s">
        <v>208</v>
      </c>
      <c r="D159">
        <v>1</v>
      </c>
      <c r="E159">
        <v>0</v>
      </c>
      <c r="F159">
        <v>0</v>
      </c>
      <c r="G159">
        <v>0</v>
      </c>
      <c r="H159">
        <v>0</v>
      </c>
      <c r="I159">
        <v>0</v>
      </c>
      <c r="J159">
        <v>0</v>
      </c>
      <c r="K159">
        <v>0</v>
      </c>
      <c r="L159">
        <v>0</v>
      </c>
      <c r="M159">
        <v>0</v>
      </c>
      <c r="N159">
        <v>0</v>
      </c>
      <c r="O159">
        <v>0</v>
      </c>
      <c r="P159">
        <v>0</v>
      </c>
      <c r="Q159">
        <v>0</v>
      </c>
      <c r="R159">
        <v>0</v>
      </c>
    </row>
    <row r="160" spans="1:18" x14ac:dyDescent="0.2">
      <c r="A160" t="s">
        <v>10633</v>
      </c>
      <c r="B160" t="s">
        <v>89</v>
      </c>
      <c r="C160" t="s">
        <v>211</v>
      </c>
      <c r="D160">
        <v>1</v>
      </c>
      <c r="E160">
        <v>0</v>
      </c>
      <c r="F160">
        <v>0</v>
      </c>
      <c r="G160">
        <v>0</v>
      </c>
      <c r="H160">
        <v>0</v>
      </c>
      <c r="I160">
        <v>0</v>
      </c>
      <c r="J160">
        <v>0</v>
      </c>
      <c r="K160">
        <v>0</v>
      </c>
      <c r="L160">
        <v>0</v>
      </c>
      <c r="M160">
        <v>0</v>
      </c>
      <c r="N160">
        <v>0</v>
      </c>
      <c r="O160">
        <v>0</v>
      </c>
      <c r="P160">
        <v>0</v>
      </c>
      <c r="Q160">
        <v>0</v>
      </c>
      <c r="R160">
        <v>0</v>
      </c>
    </row>
    <row r="161" spans="1:18" x14ac:dyDescent="0.2">
      <c r="A161" t="s">
        <v>10635</v>
      </c>
      <c r="B161" t="s">
        <v>89</v>
      </c>
      <c r="C161" t="s">
        <v>213</v>
      </c>
      <c r="D161">
        <v>2</v>
      </c>
      <c r="E161">
        <v>0</v>
      </c>
      <c r="F161">
        <v>0</v>
      </c>
      <c r="G161">
        <v>0</v>
      </c>
      <c r="H161">
        <v>0</v>
      </c>
      <c r="I161">
        <v>0</v>
      </c>
      <c r="J161">
        <v>0</v>
      </c>
      <c r="K161">
        <v>0</v>
      </c>
      <c r="L161">
        <v>0</v>
      </c>
      <c r="M161">
        <v>0</v>
      </c>
      <c r="N161">
        <v>0</v>
      </c>
      <c r="O161">
        <v>0</v>
      </c>
      <c r="P161">
        <v>0</v>
      </c>
      <c r="Q161">
        <v>0</v>
      </c>
      <c r="R161">
        <v>0</v>
      </c>
    </row>
    <row r="162" spans="1:18" x14ac:dyDescent="0.2">
      <c r="A162" t="s">
        <v>10723</v>
      </c>
      <c r="B162" t="s">
        <v>89</v>
      </c>
      <c r="C162" t="s">
        <v>216</v>
      </c>
      <c r="D162">
        <v>2</v>
      </c>
      <c r="E162">
        <v>0</v>
      </c>
      <c r="F162">
        <v>0</v>
      </c>
      <c r="G162">
        <v>0</v>
      </c>
      <c r="H162">
        <v>0</v>
      </c>
      <c r="I162">
        <v>0</v>
      </c>
      <c r="J162">
        <v>0</v>
      </c>
      <c r="K162">
        <v>0</v>
      </c>
      <c r="L162">
        <v>0</v>
      </c>
      <c r="M162">
        <v>0</v>
      </c>
      <c r="N162">
        <v>0</v>
      </c>
      <c r="O162">
        <v>0</v>
      </c>
      <c r="P162">
        <v>0</v>
      </c>
      <c r="Q162">
        <v>0</v>
      </c>
      <c r="R162">
        <v>0</v>
      </c>
    </row>
    <row r="163" spans="1:18" x14ac:dyDescent="0.2">
      <c r="A163" t="s">
        <v>10724</v>
      </c>
      <c r="B163" t="s">
        <v>89</v>
      </c>
      <c r="C163" t="s">
        <v>218</v>
      </c>
      <c r="D163">
        <v>1</v>
      </c>
      <c r="E163">
        <v>0</v>
      </c>
      <c r="F163">
        <v>0</v>
      </c>
      <c r="G163">
        <v>0</v>
      </c>
      <c r="H163">
        <v>0</v>
      </c>
      <c r="I163">
        <v>0</v>
      </c>
      <c r="J163">
        <v>0</v>
      </c>
      <c r="K163">
        <v>0</v>
      </c>
      <c r="L163">
        <v>0</v>
      </c>
      <c r="M163">
        <v>0</v>
      </c>
      <c r="N163">
        <v>0</v>
      </c>
      <c r="O163">
        <v>0</v>
      </c>
      <c r="P163">
        <v>0</v>
      </c>
      <c r="Q163">
        <v>0</v>
      </c>
      <c r="R163">
        <v>0</v>
      </c>
    </row>
    <row r="164" spans="1:18" x14ac:dyDescent="0.2">
      <c r="A164" t="s">
        <v>10725</v>
      </c>
      <c r="B164" t="s">
        <v>89</v>
      </c>
      <c r="C164" t="s">
        <v>220</v>
      </c>
      <c r="D164">
        <v>1</v>
      </c>
      <c r="E164">
        <v>0</v>
      </c>
      <c r="F164">
        <v>0</v>
      </c>
      <c r="G164">
        <v>0</v>
      </c>
      <c r="H164">
        <v>0</v>
      </c>
      <c r="I164">
        <v>0</v>
      </c>
      <c r="J164">
        <v>0</v>
      </c>
      <c r="K164">
        <v>0</v>
      </c>
      <c r="L164">
        <v>0</v>
      </c>
      <c r="M164">
        <v>0</v>
      </c>
      <c r="N164">
        <v>0</v>
      </c>
      <c r="O164">
        <v>0</v>
      </c>
      <c r="P164">
        <v>0</v>
      </c>
      <c r="Q164">
        <v>0</v>
      </c>
      <c r="R164">
        <v>0</v>
      </c>
    </row>
    <row r="165" spans="1:18" x14ac:dyDescent="0.2">
      <c r="A165" t="s">
        <v>10726</v>
      </c>
      <c r="B165" t="s">
        <v>89</v>
      </c>
      <c r="C165" t="s">
        <v>223</v>
      </c>
      <c r="D165">
        <v>1</v>
      </c>
      <c r="E165">
        <v>0</v>
      </c>
      <c r="F165">
        <v>0</v>
      </c>
      <c r="G165">
        <v>0</v>
      </c>
      <c r="H165">
        <v>0</v>
      </c>
      <c r="I165">
        <v>0</v>
      </c>
      <c r="J165">
        <v>0</v>
      </c>
      <c r="K165">
        <v>0</v>
      </c>
      <c r="L165">
        <v>0</v>
      </c>
      <c r="M165">
        <v>0</v>
      </c>
      <c r="N165">
        <v>0</v>
      </c>
      <c r="O165">
        <v>0</v>
      </c>
      <c r="P165">
        <v>0</v>
      </c>
      <c r="Q165">
        <v>0</v>
      </c>
      <c r="R165">
        <v>0</v>
      </c>
    </row>
    <row r="166" spans="1:18" x14ac:dyDescent="0.2">
      <c r="A166" t="s">
        <v>10647</v>
      </c>
      <c r="B166" t="s">
        <v>89</v>
      </c>
      <c r="C166" t="s">
        <v>224</v>
      </c>
      <c r="D166">
        <v>2</v>
      </c>
      <c r="E166">
        <v>0</v>
      </c>
      <c r="F166">
        <v>0</v>
      </c>
      <c r="G166">
        <v>0</v>
      </c>
      <c r="H166">
        <v>0</v>
      </c>
      <c r="I166">
        <v>0</v>
      </c>
      <c r="J166">
        <v>0</v>
      </c>
      <c r="K166">
        <v>0</v>
      </c>
      <c r="L166">
        <v>0</v>
      </c>
      <c r="M166">
        <v>0</v>
      </c>
      <c r="N166">
        <v>0</v>
      </c>
      <c r="O166">
        <v>0</v>
      </c>
      <c r="P166">
        <v>0</v>
      </c>
      <c r="Q166">
        <v>0</v>
      </c>
      <c r="R166">
        <v>0</v>
      </c>
    </row>
    <row r="167" spans="1:18" x14ac:dyDescent="0.2">
      <c r="A167" t="s">
        <v>10650</v>
      </c>
      <c r="B167" t="s">
        <v>89</v>
      </c>
      <c r="C167" t="s">
        <v>226</v>
      </c>
      <c r="D167">
        <v>2</v>
      </c>
      <c r="E167">
        <v>0</v>
      </c>
      <c r="F167">
        <v>0</v>
      </c>
      <c r="G167">
        <v>0</v>
      </c>
      <c r="H167">
        <v>0</v>
      </c>
      <c r="I167">
        <v>0</v>
      </c>
      <c r="J167">
        <v>0</v>
      </c>
      <c r="K167">
        <v>0</v>
      </c>
      <c r="L167">
        <v>0</v>
      </c>
      <c r="M167">
        <v>0</v>
      </c>
      <c r="N167">
        <v>0</v>
      </c>
      <c r="O167">
        <v>0</v>
      </c>
      <c r="P167">
        <v>0</v>
      </c>
      <c r="Q167">
        <v>0</v>
      </c>
      <c r="R167">
        <v>0</v>
      </c>
    </row>
    <row r="168" spans="1:18" x14ac:dyDescent="0.2">
      <c r="A168" t="s">
        <v>10655</v>
      </c>
      <c r="B168" t="s">
        <v>89</v>
      </c>
      <c r="C168" t="s">
        <v>230</v>
      </c>
      <c r="D168">
        <v>1</v>
      </c>
      <c r="E168">
        <v>0</v>
      </c>
      <c r="F168">
        <v>0</v>
      </c>
      <c r="G168">
        <v>0</v>
      </c>
      <c r="H168">
        <v>0</v>
      </c>
      <c r="I168">
        <v>0</v>
      </c>
      <c r="J168">
        <v>0</v>
      </c>
      <c r="K168">
        <v>0</v>
      </c>
      <c r="L168">
        <v>0</v>
      </c>
      <c r="M168">
        <v>0</v>
      </c>
      <c r="N168">
        <v>0</v>
      </c>
      <c r="O168">
        <v>0</v>
      </c>
      <c r="P168">
        <v>0</v>
      </c>
      <c r="Q168">
        <v>0</v>
      </c>
      <c r="R168">
        <v>0</v>
      </c>
    </row>
    <row r="169" spans="1:18" x14ac:dyDescent="0.2">
      <c r="A169" t="s">
        <v>10659</v>
      </c>
      <c r="B169" t="s">
        <v>89</v>
      </c>
      <c r="C169" t="s">
        <v>232</v>
      </c>
      <c r="D169">
        <v>1</v>
      </c>
      <c r="E169">
        <v>0</v>
      </c>
      <c r="F169">
        <v>0</v>
      </c>
      <c r="G169">
        <v>0</v>
      </c>
      <c r="H169">
        <v>0</v>
      </c>
      <c r="I169">
        <v>0</v>
      </c>
      <c r="J169">
        <v>0</v>
      </c>
      <c r="K169">
        <v>0</v>
      </c>
      <c r="L169">
        <v>0</v>
      </c>
      <c r="M169">
        <v>0</v>
      </c>
      <c r="N169">
        <v>0</v>
      </c>
      <c r="O169">
        <v>0</v>
      </c>
      <c r="P169">
        <v>0</v>
      </c>
      <c r="Q169">
        <v>0</v>
      </c>
      <c r="R169">
        <v>0</v>
      </c>
    </row>
    <row r="170" spans="1:18" x14ac:dyDescent="0.2">
      <c r="A170" t="s">
        <v>10727</v>
      </c>
      <c r="B170" t="s">
        <v>89</v>
      </c>
      <c r="C170" t="s">
        <v>236</v>
      </c>
      <c r="D170">
        <v>3</v>
      </c>
      <c r="E170">
        <v>0</v>
      </c>
      <c r="F170">
        <v>0</v>
      </c>
      <c r="G170">
        <v>0</v>
      </c>
      <c r="H170">
        <v>0</v>
      </c>
      <c r="I170">
        <v>0</v>
      </c>
      <c r="J170">
        <v>0</v>
      </c>
      <c r="K170">
        <v>0</v>
      </c>
      <c r="L170">
        <v>0</v>
      </c>
      <c r="M170">
        <v>0</v>
      </c>
      <c r="N170">
        <v>0</v>
      </c>
      <c r="O170">
        <v>0</v>
      </c>
      <c r="P170">
        <v>0</v>
      </c>
      <c r="Q170">
        <v>0</v>
      </c>
      <c r="R170">
        <v>0</v>
      </c>
    </row>
    <row r="171" spans="1:18" x14ac:dyDescent="0.2">
      <c r="A171" t="s">
        <v>10728</v>
      </c>
      <c r="B171" t="s">
        <v>89</v>
      </c>
      <c r="C171" t="s">
        <v>238</v>
      </c>
      <c r="D171">
        <v>1</v>
      </c>
      <c r="E171">
        <v>0</v>
      </c>
      <c r="F171">
        <v>0</v>
      </c>
      <c r="G171">
        <v>0</v>
      </c>
      <c r="H171">
        <v>0</v>
      </c>
      <c r="I171">
        <v>0</v>
      </c>
      <c r="J171">
        <v>0</v>
      </c>
      <c r="K171">
        <v>0</v>
      </c>
      <c r="L171">
        <v>0</v>
      </c>
      <c r="M171">
        <v>0</v>
      </c>
      <c r="N171">
        <v>0</v>
      </c>
      <c r="O171">
        <v>0</v>
      </c>
      <c r="P171">
        <v>0</v>
      </c>
      <c r="Q171">
        <v>0</v>
      </c>
      <c r="R171">
        <v>0</v>
      </c>
    </row>
    <row r="172" spans="1:18" x14ac:dyDescent="0.2">
      <c r="A172" t="s">
        <v>10670</v>
      </c>
      <c r="B172" t="s">
        <v>89</v>
      </c>
      <c r="C172" t="s">
        <v>241</v>
      </c>
      <c r="D172">
        <v>2</v>
      </c>
      <c r="E172">
        <v>0</v>
      </c>
      <c r="F172">
        <v>0</v>
      </c>
      <c r="G172">
        <v>0</v>
      </c>
      <c r="H172">
        <v>0</v>
      </c>
      <c r="I172">
        <v>0</v>
      </c>
      <c r="J172">
        <v>0</v>
      </c>
      <c r="K172">
        <v>0</v>
      </c>
      <c r="L172">
        <v>0</v>
      </c>
      <c r="M172">
        <v>0</v>
      </c>
      <c r="N172">
        <v>0</v>
      </c>
      <c r="O172">
        <v>0</v>
      </c>
      <c r="P172">
        <v>0</v>
      </c>
      <c r="Q172">
        <v>0</v>
      </c>
      <c r="R172">
        <v>0</v>
      </c>
    </row>
    <row r="173" spans="1:18" x14ac:dyDescent="0.2">
      <c r="A173" t="s">
        <v>10729</v>
      </c>
      <c r="B173" t="s">
        <v>89</v>
      </c>
      <c r="C173" t="s">
        <v>243</v>
      </c>
      <c r="D173">
        <v>1</v>
      </c>
      <c r="E173">
        <v>0</v>
      </c>
      <c r="F173">
        <v>0</v>
      </c>
      <c r="G173">
        <v>0</v>
      </c>
      <c r="H173">
        <v>0</v>
      </c>
      <c r="I173">
        <v>0</v>
      </c>
      <c r="J173">
        <v>0</v>
      </c>
      <c r="K173">
        <v>0</v>
      </c>
      <c r="L173">
        <v>0</v>
      </c>
      <c r="M173">
        <v>0</v>
      </c>
      <c r="N173">
        <v>0</v>
      </c>
      <c r="O173">
        <v>0</v>
      </c>
      <c r="P173">
        <v>0</v>
      </c>
      <c r="Q173">
        <v>0</v>
      </c>
      <c r="R173">
        <v>0</v>
      </c>
    </row>
    <row r="174" spans="1:18" x14ac:dyDescent="0.2">
      <c r="A174" t="s">
        <v>10730</v>
      </c>
      <c r="B174" t="s">
        <v>89</v>
      </c>
      <c r="C174" t="s">
        <v>244</v>
      </c>
      <c r="D174">
        <v>1</v>
      </c>
      <c r="E174">
        <v>0</v>
      </c>
      <c r="F174">
        <v>0</v>
      </c>
      <c r="G174">
        <v>0</v>
      </c>
      <c r="H174">
        <v>0</v>
      </c>
      <c r="I174">
        <v>0</v>
      </c>
      <c r="J174">
        <v>0</v>
      </c>
      <c r="K174">
        <v>0</v>
      </c>
      <c r="L174">
        <v>0</v>
      </c>
      <c r="M174">
        <v>0</v>
      </c>
      <c r="N174">
        <v>0</v>
      </c>
      <c r="O174">
        <v>0</v>
      </c>
      <c r="P174">
        <v>0</v>
      </c>
      <c r="Q174">
        <v>0</v>
      </c>
      <c r="R174">
        <v>0</v>
      </c>
    </row>
    <row r="175" spans="1:18" x14ac:dyDescent="0.2">
      <c r="A175" t="s">
        <v>10678</v>
      </c>
      <c r="B175" t="s">
        <v>89</v>
      </c>
      <c r="C175" t="s">
        <v>246</v>
      </c>
      <c r="D175">
        <v>1</v>
      </c>
      <c r="E175">
        <v>0</v>
      </c>
      <c r="F175">
        <v>0</v>
      </c>
      <c r="G175">
        <v>0</v>
      </c>
      <c r="H175">
        <v>0</v>
      </c>
      <c r="I175">
        <v>0</v>
      </c>
      <c r="J175">
        <v>0</v>
      </c>
      <c r="K175">
        <v>0</v>
      </c>
      <c r="L175">
        <v>0</v>
      </c>
      <c r="M175">
        <v>0</v>
      </c>
      <c r="N175">
        <v>0</v>
      </c>
      <c r="O175">
        <v>0</v>
      </c>
      <c r="P175">
        <v>0</v>
      </c>
      <c r="Q175">
        <v>0</v>
      </c>
      <c r="R175">
        <v>0</v>
      </c>
    </row>
    <row r="176" spans="1:18" x14ac:dyDescent="0.2">
      <c r="A176" t="s">
        <v>10731</v>
      </c>
      <c r="B176" t="s">
        <v>89</v>
      </c>
      <c r="C176" t="s">
        <v>248</v>
      </c>
      <c r="D176">
        <v>1</v>
      </c>
      <c r="E176">
        <v>0</v>
      </c>
      <c r="F176">
        <v>0</v>
      </c>
      <c r="G176">
        <v>0</v>
      </c>
      <c r="H176">
        <v>0</v>
      </c>
      <c r="I176">
        <v>0</v>
      </c>
      <c r="J176">
        <v>0</v>
      </c>
      <c r="K176">
        <v>0</v>
      </c>
      <c r="L176">
        <v>0</v>
      </c>
      <c r="M176">
        <v>0</v>
      </c>
      <c r="N176">
        <v>0</v>
      </c>
      <c r="O176">
        <v>0</v>
      </c>
      <c r="P176">
        <v>0</v>
      </c>
      <c r="Q176">
        <v>0</v>
      </c>
      <c r="R176">
        <v>0</v>
      </c>
    </row>
    <row r="177" spans="1:18" x14ac:dyDescent="0.2">
      <c r="A177" t="s">
        <v>10682</v>
      </c>
      <c r="B177" t="s">
        <v>89</v>
      </c>
      <c r="C177" t="s">
        <v>249</v>
      </c>
      <c r="D177">
        <v>2</v>
      </c>
      <c r="E177">
        <v>0</v>
      </c>
      <c r="F177">
        <v>0</v>
      </c>
      <c r="G177">
        <v>0</v>
      </c>
      <c r="H177">
        <v>0</v>
      </c>
      <c r="I177">
        <v>0</v>
      </c>
      <c r="J177">
        <v>0</v>
      </c>
      <c r="K177">
        <v>0</v>
      </c>
      <c r="L177">
        <v>0</v>
      </c>
      <c r="M177">
        <v>0</v>
      </c>
      <c r="N177">
        <v>0</v>
      </c>
      <c r="O177">
        <v>0</v>
      </c>
      <c r="P177">
        <v>0</v>
      </c>
      <c r="Q177">
        <v>0</v>
      </c>
      <c r="R177">
        <v>0</v>
      </c>
    </row>
    <row r="178" spans="1:18" x14ac:dyDescent="0.2">
      <c r="A178" t="s">
        <v>10687</v>
      </c>
      <c r="B178" t="s">
        <v>89</v>
      </c>
      <c r="C178" t="s">
        <v>253</v>
      </c>
      <c r="D178">
        <v>2</v>
      </c>
      <c r="E178">
        <v>0</v>
      </c>
      <c r="F178">
        <v>0</v>
      </c>
      <c r="G178">
        <v>0</v>
      </c>
      <c r="H178">
        <v>0</v>
      </c>
      <c r="I178">
        <v>0</v>
      </c>
      <c r="J178">
        <v>0</v>
      </c>
      <c r="K178">
        <v>0</v>
      </c>
      <c r="L178">
        <v>0</v>
      </c>
      <c r="M178">
        <v>0</v>
      </c>
      <c r="N178">
        <v>0</v>
      </c>
      <c r="O178">
        <v>0</v>
      </c>
      <c r="P178">
        <v>0</v>
      </c>
      <c r="Q178">
        <v>0</v>
      </c>
      <c r="R178">
        <v>0</v>
      </c>
    </row>
    <row r="179" spans="1:18" x14ac:dyDescent="0.2">
      <c r="A179" t="s">
        <v>10732</v>
      </c>
      <c r="B179" t="s">
        <v>89</v>
      </c>
      <c r="C179" t="s">
        <v>257</v>
      </c>
      <c r="D179">
        <v>2</v>
      </c>
      <c r="E179">
        <v>0</v>
      </c>
      <c r="F179">
        <v>0</v>
      </c>
      <c r="G179">
        <v>0</v>
      </c>
      <c r="H179">
        <v>0</v>
      </c>
      <c r="I179">
        <v>0</v>
      </c>
      <c r="J179">
        <v>0</v>
      </c>
      <c r="K179">
        <v>0</v>
      </c>
      <c r="L179">
        <v>0</v>
      </c>
      <c r="M179">
        <v>0</v>
      </c>
      <c r="N179">
        <v>0</v>
      </c>
      <c r="O179">
        <v>0</v>
      </c>
      <c r="P179">
        <v>0</v>
      </c>
      <c r="Q179">
        <v>0</v>
      </c>
      <c r="R179">
        <v>0</v>
      </c>
    </row>
    <row r="180" spans="1:18" x14ac:dyDescent="0.2">
      <c r="A180" t="s">
        <v>10695</v>
      </c>
      <c r="B180" t="s">
        <v>89</v>
      </c>
      <c r="C180" t="s">
        <v>258</v>
      </c>
      <c r="D180">
        <v>2</v>
      </c>
      <c r="E180">
        <v>0</v>
      </c>
      <c r="F180">
        <v>0</v>
      </c>
      <c r="G180">
        <v>0</v>
      </c>
      <c r="H180">
        <v>0</v>
      </c>
      <c r="I180">
        <v>0</v>
      </c>
      <c r="J180">
        <v>0</v>
      </c>
      <c r="K180">
        <v>0</v>
      </c>
      <c r="L180">
        <v>0</v>
      </c>
      <c r="M180">
        <v>0</v>
      </c>
      <c r="N180">
        <v>0</v>
      </c>
      <c r="O180">
        <v>0</v>
      </c>
      <c r="P180">
        <v>0</v>
      </c>
      <c r="Q180">
        <v>0</v>
      </c>
      <c r="R180">
        <v>0</v>
      </c>
    </row>
    <row r="181" spans="1:18" x14ac:dyDescent="0.2">
      <c r="A181" t="s">
        <v>10480</v>
      </c>
      <c r="B181" t="s">
        <v>88</v>
      </c>
      <c r="C181" t="s">
        <v>106</v>
      </c>
      <c r="D181">
        <v>160</v>
      </c>
      <c r="E181">
        <v>97</v>
      </c>
      <c r="F181">
        <v>94</v>
      </c>
      <c r="G181">
        <v>3</v>
      </c>
      <c r="H181">
        <v>0</v>
      </c>
      <c r="I181">
        <v>96</v>
      </c>
      <c r="J181">
        <v>94</v>
      </c>
      <c r="K181">
        <v>2</v>
      </c>
      <c r="L181">
        <v>0</v>
      </c>
      <c r="M181">
        <v>91</v>
      </c>
      <c r="N181">
        <v>89</v>
      </c>
      <c r="O181">
        <v>2</v>
      </c>
      <c r="P181">
        <v>0</v>
      </c>
      <c r="Q181">
        <v>1</v>
      </c>
      <c r="R181">
        <v>6</v>
      </c>
    </row>
    <row r="182" spans="1:18" x14ac:dyDescent="0.2">
      <c r="A182" t="s">
        <v>10482</v>
      </c>
      <c r="B182" t="s">
        <v>88</v>
      </c>
      <c r="C182" t="s">
        <v>107</v>
      </c>
      <c r="D182">
        <v>1</v>
      </c>
      <c r="E182">
        <v>0</v>
      </c>
      <c r="F182">
        <v>0</v>
      </c>
      <c r="G182">
        <v>0</v>
      </c>
      <c r="H182">
        <v>0</v>
      </c>
      <c r="I182">
        <v>0</v>
      </c>
      <c r="J182">
        <v>0</v>
      </c>
      <c r="K182">
        <v>0</v>
      </c>
      <c r="L182">
        <v>0</v>
      </c>
      <c r="M182">
        <v>0</v>
      </c>
      <c r="N182">
        <v>0</v>
      </c>
      <c r="O182">
        <v>0</v>
      </c>
      <c r="P182">
        <v>0</v>
      </c>
      <c r="Q182">
        <v>0</v>
      </c>
      <c r="R182">
        <v>0</v>
      </c>
    </row>
    <row r="183" spans="1:18" x14ac:dyDescent="0.2">
      <c r="A183" t="s">
        <v>10485</v>
      </c>
      <c r="B183" t="s">
        <v>88</v>
      </c>
      <c r="C183" t="s">
        <v>108</v>
      </c>
      <c r="D183">
        <v>1</v>
      </c>
      <c r="E183">
        <v>0</v>
      </c>
      <c r="F183">
        <v>0</v>
      </c>
      <c r="G183">
        <v>0</v>
      </c>
      <c r="H183">
        <v>0</v>
      </c>
      <c r="I183">
        <v>0</v>
      </c>
      <c r="J183">
        <v>0</v>
      </c>
      <c r="K183">
        <v>0</v>
      </c>
      <c r="L183">
        <v>0</v>
      </c>
      <c r="M183">
        <v>0</v>
      </c>
      <c r="N183">
        <v>0</v>
      </c>
      <c r="O183">
        <v>0</v>
      </c>
      <c r="P183">
        <v>0</v>
      </c>
      <c r="Q183">
        <v>0</v>
      </c>
      <c r="R183">
        <v>0</v>
      </c>
    </row>
    <row r="184" spans="1:18" x14ac:dyDescent="0.2">
      <c r="A184" t="s">
        <v>10486</v>
      </c>
      <c r="B184" t="s">
        <v>88</v>
      </c>
      <c r="C184" t="s">
        <v>109</v>
      </c>
      <c r="D184">
        <v>1</v>
      </c>
      <c r="E184">
        <v>0</v>
      </c>
      <c r="F184">
        <v>0</v>
      </c>
      <c r="G184">
        <v>0</v>
      </c>
      <c r="H184">
        <v>0</v>
      </c>
      <c r="I184">
        <v>0</v>
      </c>
      <c r="J184">
        <v>0</v>
      </c>
      <c r="K184">
        <v>0</v>
      </c>
      <c r="L184">
        <v>0</v>
      </c>
      <c r="M184">
        <v>0</v>
      </c>
      <c r="N184">
        <v>0</v>
      </c>
      <c r="O184">
        <v>0</v>
      </c>
      <c r="P184">
        <v>0</v>
      </c>
      <c r="Q184">
        <v>0</v>
      </c>
      <c r="R184">
        <v>0</v>
      </c>
    </row>
    <row r="185" spans="1:18" x14ac:dyDescent="0.2">
      <c r="A185" t="s">
        <v>10491</v>
      </c>
      <c r="B185" t="s">
        <v>88</v>
      </c>
      <c r="C185" t="s">
        <v>112</v>
      </c>
      <c r="D185">
        <v>4</v>
      </c>
      <c r="E185">
        <v>3</v>
      </c>
      <c r="F185">
        <v>3</v>
      </c>
      <c r="G185">
        <v>0</v>
      </c>
      <c r="H185">
        <v>0</v>
      </c>
      <c r="I185">
        <v>3</v>
      </c>
      <c r="J185">
        <v>3</v>
      </c>
      <c r="K185">
        <v>0</v>
      </c>
      <c r="L185">
        <v>0</v>
      </c>
      <c r="M185">
        <v>3</v>
      </c>
      <c r="N185">
        <v>3</v>
      </c>
      <c r="O185">
        <v>0</v>
      </c>
      <c r="P185">
        <v>0</v>
      </c>
      <c r="Q185">
        <v>0</v>
      </c>
      <c r="R185">
        <v>0</v>
      </c>
    </row>
    <row r="186" spans="1:18" x14ac:dyDescent="0.2">
      <c r="A186" t="s">
        <v>10494</v>
      </c>
      <c r="B186" t="s">
        <v>88</v>
      </c>
      <c r="C186" t="s">
        <v>113</v>
      </c>
      <c r="D186">
        <v>7</v>
      </c>
      <c r="E186">
        <v>4</v>
      </c>
      <c r="F186">
        <v>4</v>
      </c>
      <c r="G186">
        <v>0</v>
      </c>
      <c r="H186">
        <v>0</v>
      </c>
      <c r="I186">
        <v>4</v>
      </c>
      <c r="J186">
        <v>4</v>
      </c>
      <c r="K186">
        <v>0</v>
      </c>
      <c r="L186">
        <v>0</v>
      </c>
      <c r="M186">
        <v>4</v>
      </c>
      <c r="N186">
        <v>4</v>
      </c>
      <c r="O186">
        <v>0</v>
      </c>
      <c r="P186">
        <v>0</v>
      </c>
      <c r="Q186">
        <v>0</v>
      </c>
      <c r="R186">
        <v>0</v>
      </c>
    </row>
    <row r="187" spans="1:18" x14ac:dyDescent="0.2">
      <c r="A187" t="s">
        <v>10503</v>
      </c>
      <c r="B187" t="s">
        <v>88</v>
      </c>
      <c r="C187" t="s">
        <v>119</v>
      </c>
      <c r="D187">
        <v>1</v>
      </c>
      <c r="E187">
        <v>1</v>
      </c>
      <c r="F187">
        <v>1</v>
      </c>
      <c r="G187">
        <v>0</v>
      </c>
      <c r="H187">
        <v>0</v>
      </c>
      <c r="I187">
        <v>1</v>
      </c>
      <c r="J187">
        <v>1</v>
      </c>
      <c r="K187">
        <v>0</v>
      </c>
      <c r="L187">
        <v>0</v>
      </c>
      <c r="M187">
        <v>1</v>
      </c>
      <c r="N187">
        <v>1</v>
      </c>
      <c r="O187">
        <v>0</v>
      </c>
      <c r="P187">
        <v>0</v>
      </c>
      <c r="Q187">
        <v>0</v>
      </c>
      <c r="R187">
        <v>0</v>
      </c>
    </row>
    <row r="188" spans="1:18" x14ac:dyDescent="0.2">
      <c r="A188" t="s">
        <v>10506</v>
      </c>
      <c r="B188" t="s">
        <v>88</v>
      </c>
      <c r="C188" t="s">
        <v>121</v>
      </c>
      <c r="D188">
        <v>1</v>
      </c>
      <c r="E188">
        <v>1</v>
      </c>
      <c r="F188">
        <v>1</v>
      </c>
      <c r="G188">
        <v>0</v>
      </c>
      <c r="H188">
        <v>0</v>
      </c>
      <c r="I188">
        <v>1</v>
      </c>
      <c r="J188">
        <v>1</v>
      </c>
      <c r="K188">
        <v>0</v>
      </c>
      <c r="L188">
        <v>0</v>
      </c>
      <c r="M188">
        <v>1</v>
      </c>
      <c r="N188">
        <v>1</v>
      </c>
      <c r="O188">
        <v>0</v>
      </c>
      <c r="P188">
        <v>0</v>
      </c>
      <c r="Q188">
        <v>0</v>
      </c>
      <c r="R188">
        <v>0</v>
      </c>
    </row>
    <row r="189" spans="1:18" x14ac:dyDescent="0.2">
      <c r="A189" t="s">
        <v>10508</v>
      </c>
      <c r="B189" t="s">
        <v>88</v>
      </c>
      <c r="C189" t="s">
        <v>122</v>
      </c>
      <c r="D189">
        <v>2</v>
      </c>
      <c r="E189">
        <v>2</v>
      </c>
      <c r="F189">
        <v>2</v>
      </c>
      <c r="G189">
        <v>0</v>
      </c>
      <c r="H189">
        <v>0</v>
      </c>
      <c r="I189">
        <v>2</v>
      </c>
      <c r="J189">
        <v>2</v>
      </c>
      <c r="K189">
        <v>0</v>
      </c>
      <c r="L189">
        <v>0</v>
      </c>
      <c r="M189">
        <v>2</v>
      </c>
      <c r="N189">
        <v>2</v>
      </c>
      <c r="O189">
        <v>0</v>
      </c>
      <c r="P189">
        <v>0</v>
      </c>
      <c r="Q189">
        <v>0</v>
      </c>
      <c r="R189">
        <v>0</v>
      </c>
    </row>
    <row r="190" spans="1:18" x14ac:dyDescent="0.2">
      <c r="A190" t="s">
        <v>10510</v>
      </c>
      <c r="B190" t="s">
        <v>88</v>
      </c>
      <c r="C190" t="s">
        <v>123</v>
      </c>
      <c r="D190">
        <v>2</v>
      </c>
      <c r="E190">
        <v>1</v>
      </c>
      <c r="F190">
        <v>1</v>
      </c>
      <c r="G190">
        <v>0</v>
      </c>
      <c r="H190">
        <v>0</v>
      </c>
      <c r="I190">
        <v>1</v>
      </c>
      <c r="J190">
        <v>1</v>
      </c>
      <c r="K190">
        <v>0</v>
      </c>
      <c r="L190">
        <v>0</v>
      </c>
      <c r="M190">
        <v>1</v>
      </c>
      <c r="N190">
        <v>1</v>
      </c>
      <c r="O190">
        <v>0</v>
      </c>
      <c r="P190">
        <v>0</v>
      </c>
      <c r="Q190">
        <v>0</v>
      </c>
      <c r="R190">
        <v>0</v>
      </c>
    </row>
    <row r="191" spans="1:18" x14ac:dyDescent="0.2">
      <c r="A191" t="s">
        <v>10512</v>
      </c>
      <c r="B191" t="s">
        <v>88</v>
      </c>
      <c r="C191" t="s">
        <v>124</v>
      </c>
      <c r="D191">
        <v>1</v>
      </c>
      <c r="E191">
        <v>1</v>
      </c>
      <c r="F191">
        <v>1</v>
      </c>
      <c r="G191">
        <v>0</v>
      </c>
      <c r="H191">
        <v>0</v>
      </c>
      <c r="I191">
        <v>1</v>
      </c>
      <c r="J191">
        <v>1</v>
      </c>
      <c r="K191">
        <v>0</v>
      </c>
      <c r="L191">
        <v>0</v>
      </c>
      <c r="M191">
        <v>0</v>
      </c>
      <c r="N191">
        <v>0</v>
      </c>
      <c r="O191">
        <v>0</v>
      </c>
      <c r="P191">
        <v>0</v>
      </c>
      <c r="Q191">
        <v>0</v>
      </c>
      <c r="R191">
        <v>1</v>
      </c>
    </row>
    <row r="192" spans="1:18" x14ac:dyDescent="0.2">
      <c r="A192" t="s">
        <v>10514</v>
      </c>
      <c r="B192" t="s">
        <v>88</v>
      </c>
      <c r="C192" t="s">
        <v>125</v>
      </c>
      <c r="D192">
        <v>1</v>
      </c>
      <c r="E192">
        <v>0</v>
      </c>
      <c r="F192">
        <v>0</v>
      </c>
      <c r="G192">
        <v>0</v>
      </c>
      <c r="H192">
        <v>0</v>
      </c>
      <c r="I192">
        <v>0</v>
      </c>
      <c r="J192">
        <v>0</v>
      </c>
      <c r="K192">
        <v>0</v>
      </c>
      <c r="L192">
        <v>0</v>
      </c>
      <c r="M192">
        <v>0</v>
      </c>
      <c r="N192">
        <v>0</v>
      </c>
      <c r="O192">
        <v>0</v>
      </c>
      <c r="P192">
        <v>0</v>
      </c>
      <c r="Q192">
        <v>0</v>
      </c>
      <c r="R192">
        <v>0</v>
      </c>
    </row>
    <row r="193" spans="1:18" x14ac:dyDescent="0.2">
      <c r="A193" t="s">
        <v>10516</v>
      </c>
      <c r="B193" t="s">
        <v>88</v>
      </c>
      <c r="C193" t="s">
        <v>127</v>
      </c>
      <c r="D193">
        <v>1</v>
      </c>
      <c r="E193">
        <v>0</v>
      </c>
      <c r="F193">
        <v>0</v>
      </c>
      <c r="G193">
        <v>0</v>
      </c>
      <c r="H193">
        <v>0</v>
      </c>
      <c r="I193">
        <v>0</v>
      </c>
      <c r="J193">
        <v>0</v>
      </c>
      <c r="K193">
        <v>0</v>
      </c>
      <c r="L193">
        <v>0</v>
      </c>
      <c r="M193">
        <v>0</v>
      </c>
      <c r="N193">
        <v>0</v>
      </c>
      <c r="O193">
        <v>0</v>
      </c>
      <c r="P193">
        <v>0</v>
      </c>
      <c r="Q193">
        <v>0</v>
      </c>
      <c r="R193">
        <v>0</v>
      </c>
    </row>
    <row r="194" spans="1:18" x14ac:dyDescent="0.2">
      <c r="A194" t="s">
        <v>10521</v>
      </c>
      <c r="B194" t="s">
        <v>88</v>
      </c>
      <c r="C194" t="s">
        <v>130</v>
      </c>
      <c r="D194">
        <v>3</v>
      </c>
      <c r="E194">
        <v>0</v>
      </c>
      <c r="F194">
        <v>0</v>
      </c>
      <c r="G194">
        <v>0</v>
      </c>
      <c r="H194">
        <v>0</v>
      </c>
      <c r="I194">
        <v>0</v>
      </c>
      <c r="J194">
        <v>0</v>
      </c>
      <c r="K194">
        <v>0</v>
      </c>
      <c r="L194">
        <v>0</v>
      </c>
      <c r="M194">
        <v>0</v>
      </c>
      <c r="N194">
        <v>0</v>
      </c>
      <c r="O194">
        <v>0</v>
      </c>
      <c r="P194">
        <v>0</v>
      </c>
      <c r="Q194">
        <v>0</v>
      </c>
      <c r="R194">
        <v>0</v>
      </c>
    </row>
    <row r="195" spans="1:18" x14ac:dyDescent="0.2">
      <c r="A195" t="s">
        <v>10522</v>
      </c>
      <c r="B195" t="s">
        <v>88</v>
      </c>
      <c r="C195" t="s">
        <v>131</v>
      </c>
      <c r="D195">
        <v>2</v>
      </c>
      <c r="E195">
        <v>2</v>
      </c>
      <c r="F195">
        <v>1</v>
      </c>
      <c r="G195">
        <v>1</v>
      </c>
      <c r="H195">
        <v>0</v>
      </c>
      <c r="I195">
        <v>2</v>
      </c>
      <c r="J195">
        <v>1</v>
      </c>
      <c r="K195">
        <v>1</v>
      </c>
      <c r="L195">
        <v>0</v>
      </c>
      <c r="M195">
        <v>2</v>
      </c>
      <c r="N195">
        <v>1</v>
      </c>
      <c r="O195">
        <v>1</v>
      </c>
      <c r="P195">
        <v>0</v>
      </c>
      <c r="Q195">
        <v>0</v>
      </c>
      <c r="R195">
        <v>0</v>
      </c>
    </row>
    <row r="196" spans="1:18" x14ac:dyDescent="0.2">
      <c r="A196" t="s">
        <v>10524</v>
      </c>
      <c r="B196" t="s">
        <v>88</v>
      </c>
      <c r="C196" t="s">
        <v>133</v>
      </c>
      <c r="D196">
        <v>1</v>
      </c>
      <c r="E196">
        <v>1</v>
      </c>
      <c r="F196">
        <v>1</v>
      </c>
      <c r="G196">
        <v>0</v>
      </c>
      <c r="H196">
        <v>0</v>
      </c>
      <c r="I196">
        <v>1</v>
      </c>
      <c r="J196">
        <v>1</v>
      </c>
      <c r="K196">
        <v>0</v>
      </c>
      <c r="L196">
        <v>0</v>
      </c>
      <c r="M196">
        <v>1</v>
      </c>
      <c r="N196">
        <v>1</v>
      </c>
      <c r="O196">
        <v>0</v>
      </c>
      <c r="P196">
        <v>0</v>
      </c>
      <c r="Q196">
        <v>0</v>
      </c>
      <c r="R196">
        <v>0</v>
      </c>
    </row>
    <row r="197" spans="1:18" x14ac:dyDescent="0.2">
      <c r="A197" t="s">
        <v>10525</v>
      </c>
      <c r="B197" t="s">
        <v>88</v>
      </c>
      <c r="C197" t="s">
        <v>134</v>
      </c>
      <c r="D197">
        <v>1</v>
      </c>
      <c r="E197">
        <v>1</v>
      </c>
      <c r="F197">
        <v>1</v>
      </c>
      <c r="G197">
        <v>0</v>
      </c>
      <c r="H197">
        <v>0</v>
      </c>
      <c r="I197">
        <v>1</v>
      </c>
      <c r="J197">
        <v>1</v>
      </c>
      <c r="K197">
        <v>0</v>
      </c>
      <c r="L197">
        <v>0</v>
      </c>
      <c r="M197">
        <v>1</v>
      </c>
      <c r="N197">
        <v>1</v>
      </c>
      <c r="O197">
        <v>0</v>
      </c>
      <c r="P197">
        <v>0</v>
      </c>
      <c r="Q197">
        <v>0</v>
      </c>
      <c r="R197">
        <v>0</v>
      </c>
    </row>
    <row r="198" spans="1:18" x14ac:dyDescent="0.2">
      <c r="A198" t="s">
        <v>10527</v>
      </c>
      <c r="B198" t="s">
        <v>88</v>
      </c>
      <c r="C198" t="s">
        <v>135</v>
      </c>
      <c r="D198">
        <v>4</v>
      </c>
      <c r="E198">
        <v>2</v>
      </c>
      <c r="F198">
        <v>2</v>
      </c>
      <c r="G198">
        <v>0</v>
      </c>
      <c r="H198">
        <v>0</v>
      </c>
      <c r="I198">
        <v>2</v>
      </c>
      <c r="J198">
        <v>2</v>
      </c>
      <c r="K198">
        <v>0</v>
      </c>
      <c r="L198">
        <v>0</v>
      </c>
      <c r="M198">
        <v>2</v>
      </c>
      <c r="N198">
        <v>2</v>
      </c>
      <c r="O198">
        <v>0</v>
      </c>
      <c r="P198">
        <v>0</v>
      </c>
      <c r="Q198">
        <v>0</v>
      </c>
      <c r="R198">
        <v>0</v>
      </c>
    </row>
    <row r="199" spans="1:18" x14ac:dyDescent="0.2">
      <c r="A199" t="s">
        <v>10530</v>
      </c>
      <c r="B199" t="s">
        <v>88</v>
      </c>
      <c r="C199" t="s">
        <v>138</v>
      </c>
      <c r="D199">
        <v>1</v>
      </c>
      <c r="E199">
        <v>0</v>
      </c>
      <c r="F199">
        <v>0</v>
      </c>
      <c r="G199">
        <v>0</v>
      </c>
      <c r="H199">
        <v>0</v>
      </c>
      <c r="I199">
        <v>0</v>
      </c>
      <c r="J199">
        <v>0</v>
      </c>
      <c r="K199">
        <v>0</v>
      </c>
      <c r="L199">
        <v>0</v>
      </c>
      <c r="M199">
        <v>0</v>
      </c>
      <c r="N199">
        <v>0</v>
      </c>
      <c r="O199">
        <v>0</v>
      </c>
      <c r="P199">
        <v>0</v>
      </c>
      <c r="Q199">
        <v>0</v>
      </c>
      <c r="R199">
        <v>0</v>
      </c>
    </row>
    <row r="200" spans="1:18" x14ac:dyDescent="0.2">
      <c r="A200" t="s">
        <v>10532</v>
      </c>
      <c r="B200" t="s">
        <v>88</v>
      </c>
      <c r="C200" t="s">
        <v>139</v>
      </c>
      <c r="D200">
        <v>3</v>
      </c>
      <c r="E200">
        <v>1</v>
      </c>
      <c r="F200">
        <v>1</v>
      </c>
      <c r="G200">
        <v>0</v>
      </c>
      <c r="H200">
        <v>0</v>
      </c>
      <c r="I200">
        <v>1</v>
      </c>
      <c r="J200">
        <v>1</v>
      </c>
      <c r="K200">
        <v>0</v>
      </c>
      <c r="L200">
        <v>0</v>
      </c>
      <c r="M200">
        <v>1</v>
      </c>
      <c r="N200">
        <v>1</v>
      </c>
      <c r="O200">
        <v>0</v>
      </c>
      <c r="P200">
        <v>0</v>
      </c>
      <c r="Q200">
        <v>0</v>
      </c>
      <c r="R200">
        <v>0</v>
      </c>
    </row>
    <row r="201" spans="1:18" x14ac:dyDescent="0.2">
      <c r="A201" t="s">
        <v>10533</v>
      </c>
      <c r="B201" t="s">
        <v>88</v>
      </c>
      <c r="C201" t="s">
        <v>140</v>
      </c>
      <c r="D201">
        <v>1</v>
      </c>
      <c r="E201">
        <v>0</v>
      </c>
      <c r="F201">
        <v>0</v>
      </c>
      <c r="G201">
        <v>0</v>
      </c>
      <c r="H201">
        <v>0</v>
      </c>
      <c r="I201">
        <v>0</v>
      </c>
      <c r="J201">
        <v>0</v>
      </c>
      <c r="K201">
        <v>0</v>
      </c>
      <c r="L201">
        <v>0</v>
      </c>
      <c r="M201">
        <v>0</v>
      </c>
      <c r="N201">
        <v>0</v>
      </c>
      <c r="O201">
        <v>0</v>
      </c>
      <c r="P201">
        <v>0</v>
      </c>
      <c r="Q201">
        <v>0</v>
      </c>
      <c r="R201">
        <v>0</v>
      </c>
    </row>
    <row r="202" spans="1:18" x14ac:dyDescent="0.2">
      <c r="A202" t="s">
        <v>10534</v>
      </c>
      <c r="B202" t="s">
        <v>88</v>
      </c>
      <c r="C202" t="s">
        <v>141</v>
      </c>
      <c r="D202">
        <v>1</v>
      </c>
      <c r="E202">
        <v>1</v>
      </c>
      <c r="F202">
        <v>1</v>
      </c>
      <c r="G202">
        <v>0</v>
      </c>
      <c r="H202">
        <v>0</v>
      </c>
      <c r="I202">
        <v>1</v>
      </c>
      <c r="J202">
        <v>1</v>
      </c>
      <c r="K202">
        <v>0</v>
      </c>
      <c r="L202">
        <v>0</v>
      </c>
      <c r="M202">
        <v>1</v>
      </c>
      <c r="N202">
        <v>1</v>
      </c>
      <c r="O202">
        <v>0</v>
      </c>
      <c r="P202">
        <v>0</v>
      </c>
      <c r="Q202">
        <v>0</v>
      </c>
      <c r="R202">
        <v>0</v>
      </c>
    </row>
    <row r="203" spans="1:18" x14ac:dyDescent="0.2">
      <c r="A203" t="s">
        <v>10538</v>
      </c>
      <c r="B203" t="s">
        <v>88</v>
      </c>
      <c r="C203" t="s">
        <v>144</v>
      </c>
      <c r="D203">
        <v>1</v>
      </c>
      <c r="E203">
        <v>0</v>
      </c>
      <c r="F203">
        <v>0</v>
      </c>
      <c r="G203">
        <v>0</v>
      </c>
      <c r="H203">
        <v>0</v>
      </c>
      <c r="I203">
        <v>0</v>
      </c>
      <c r="J203">
        <v>0</v>
      </c>
      <c r="K203">
        <v>0</v>
      </c>
      <c r="L203">
        <v>0</v>
      </c>
      <c r="M203">
        <v>0</v>
      </c>
      <c r="N203">
        <v>0</v>
      </c>
      <c r="O203">
        <v>0</v>
      </c>
      <c r="P203">
        <v>0</v>
      </c>
      <c r="Q203">
        <v>0</v>
      </c>
      <c r="R203">
        <v>0</v>
      </c>
    </row>
    <row r="204" spans="1:18" x14ac:dyDescent="0.2">
      <c r="A204" t="s">
        <v>10540</v>
      </c>
      <c r="B204" t="s">
        <v>88</v>
      </c>
      <c r="C204" t="s">
        <v>145</v>
      </c>
      <c r="D204">
        <v>1</v>
      </c>
      <c r="E204">
        <v>1</v>
      </c>
      <c r="F204">
        <v>1</v>
      </c>
      <c r="G204">
        <v>0</v>
      </c>
      <c r="H204">
        <v>0</v>
      </c>
      <c r="I204">
        <v>1</v>
      </c>
      <c r="J204">
        <v>1</v>
      </c>
      <c r="K204">
        <v>0</v>
      </c>
      <c r="L204">
        <v>0</v>
      </c>
      <c r="M204">
        <v>1</v>
      </c>
      <c r="N204">
        <v>1</v>
      </c>
      <c r="O204">
        <v>0</v>
      </c>
      <c r="P204">
        <v>0</v>
      </c>
      <c r="Q204">
        <v>0</v>
      </c>
      <c r="R204">
        <v>0</v>
      </c>
    </row>
    <row r="205" spans="1:18" x14ac:dyDescent="0.2">
      <c r="A205" t="s">
        <v>10541</v>
      </c>
      <c r="B205" t="s">
        <v>88</v>
      </c>
      <c r="C205" t="s">
        <v>146</v>
      </c>
      <c r="D205">
        <v>1</v>
      </c>
      <c r="E205">
        <v>0</v>
      </c>
      <c r="F205">
        <v>0</v>
      </c>
      <c r="G205">
        <v>0</v>
      </c>
      <c r="H205">
        <v>0</v>
      </c>
      <c r="I205">
        <v>0</v>
      </c>
      <c r="J205">
        <v>0</v>
      </c>
      <c r="K205">
        <v>0</v>
      </c>
      <c r="L205">
        <v>0</v>
      </c>
      <c r="M205">
        <v>0</v>
      </c>
      <c r="N205">
        <v>0</v>
      </c>
      <c r="O205">
        <v>0</v>
      </c>
      <c r="P205">
        <v>0</v>
      </c>
      <c r="Q205">
        <v>0</v>
      </c>
      <c r="R205">
        <v>0</v>
      </c>
    </row>
    <row r="206" spans="1:18" x14ac:dyDescent="0.2">
      <c r="A206" t="s">
        <v>10545</v>
      </c>
      <c r="B206" t="s">
        <v>88</v>
      </c>
      <c r="C206" t="s">
        <v>148</v>
      </c>
      <c r="D206">
        <v>2</v>
      </c>
      <c r="E206">
        <v>2</v>
      </c>
      <c r="F206">
        <v>2</v>
      </c>
      <c r="G206">
        <v>0</v>
      </c>
      <c r="H206">
        <v>0</v>
      </c>
      <c r="I206">
        <v>2</v>
      </c>
      <c r="J206">
        <v>2</v>
      </c>
      <c r="K206">
        <v>0</v>
      </c>
      <c r="L206">
        <v>0</v>
      </c>
      <c r="M206">
        <v>2</v>
      </c>
      <c r="N206">
        <v>2</v>
      </c>
      <c r="O206">
        <v>0</v>
      </c>
      <c r="P206">
        <v>0</v>
      </c>
      <c r="Q206">
        <v>0</v>
      </c>
      <c r="R206">
        <v>0</v>
      </c>
    </row>
    <row r="207" spans="1:18" x14ac:dyDescent="0.2">
      <c r="A207" t="s">
        <v>10547</v>
      </c>
      <c r="B207" t="s">
        <v>88</v>
      </c>
      <c r="C207" t="s">
        <v>149</v>
      </c>
      <c r="D207">
        <v>5</v>
      </c>
      <c r="E207">
        <v>1</v>
      </c>
      <c r="F207">
        <v>1</v>
      </c>
      <c r="G207">
        <v>0</v>
      </c>
      <c r="H207">
        <v>0</v>
      </c>
      <c r="I207">
        <v>1</v>
      </c>
      <c r="J207">
        <v>1</v>
      </c>
      <c r="K207">
        <v>0</v>
      </c>
      <c r="L207">
        <v>0</v>
      </c>
      <c r="M207">
        <v>1</v>
      </c>
      <c r="N207">
        <v>1</v>
      </c>
      <c r="O207">
        <v>0</v>
      </c>
      <c r="P207">
        <v>0</v>
      </c>
      <c r="Q207">
        <v>0</v>
      </c>
      <c r="R207">
        <v>0</v>
      </c>
    </row>
    <row r="208" spans="1:18" x14ac:dyDescent="0.2">
      <c r="A208" t="s">
        <v>10550</v>
      </c>
      <c r="B208" t="s">
        <v>88</v>
      </c>
      <c r="C208" t="s">
        <v>152</v>
      </c>
      <c r="D208">
        <v>4</v>
      </c>
      <c r="E208">
        <v>4</v>
      </c>
      <c r="F208">
        <v>4</v>
      </c>
      <c r="G208">
        <v>0</v>
      </c>
      <c r="H208">
        <v>0</v>
      </c>
      <c r="I208">
        <v>4</v>
      </c>
      <c r="J208">
        <v>4</v>
      </c>
      <c r="K208">
        <v>0</v>
      </c>
      <c r="L208">
        <v>0</v>
      </c>
      <c r="M208">
        <v>4</v>
      </c>
      <c r="N208">
        <v>4</v>
      </c>
      <c r="O208">
        <v>0</v>
      </c>
      <c r="P208">
        <v>0</v>
      </c>
      <c r="Q208">
        <v>0</v>
      </c>
      <c r="R208">
        <v>0</v>
      </c>
    </row>
    <row r="209" spans="1:18" x14ac:dyDescent="0.2">
      <c r="A209" t="s">
        <v>10552</v>
      </c>
      <c r="B209" t="s">
        <v>88</v>
      </c>
      <c r="C209" t="s">
        <v>153</v>
      </c>
      <c r="D209">
        <v>1</v>
      </c>
      <c r="E209">
        <v>0</v>
      </c>
      <c r="F209">
        <v>0</v>
      </c>
      <c r="G209">
        <v>0</v>
      </c>
      <c r="H209">
        <v>0</v>
      </c>
      <c r="I209">
        <v>0</v>
      </c>
      <c r="J209">
        <v>0</v>
      </c>
      <c r="K209">
        <v>0</v>
      </c>
      <c r="L209">
        <v>0</v>
      </c>
      <c r="M209">
        <v>0</v>
      </c>
      <c r="N209">
        <v>0</v>
      </c>
      <c r="O209">
        <v>0</v>
      </c>
      <c r="P209">
        <v>0</v>
      </c>
      <c r="Q209">
        <v>0</v>
      </c>
      <c r="R209">
        <v>0</v>
      </c>
    </row>
    <row r="210" spans="1:18" x14ac:dyDescent="0.2">
      <c r="A210" t="s">
        <v>10556</v>
      </c>
      <c r="B210" t="s">
        <v>88</v>
      </c>
      <c r="C210" t="s">
        <v>156</v>
      </c>
      <c r="D210">
        <v>1</v>
      </c>
      <c r="E210">
        <v>1</v>
      </c>
      <c r="F210">
        <v>1</v>
      </c>
      <c r="G210">
        <v>0</v>
      </c>
      <c r="H210">
        <v>0</v>
      </c>
      <c r="I210">
        <v>1</v>
      </c>
      <c r="J210">
        <v>1</v>
      </c>
      <c r="K210">
        <v>0</v>
      </c>
      <c r="L210">
        <v>0</v>
      </c>
      <c r="M210">
        <v>1</v>
      </c>
      <c r="N210">
        <v>1</v>
      </c>
      <c r="O210">
        <v>0</v>
      </c>
      <c r="P210">
        <v>0</v>
      </c>
      <c r="Q210">
        <v>0</v>
      </c>
      <c r="R210">
        <v>0</v>
      </c>
    </row>
    <row r="211" spans="1:18" x14ac:dyDescent="0.2">
      <c r="A211" t="s">
        <v>10560</v>
      </c>
      <c r="B211" t="s">
        <v>88</v>
      </c>
      <c r="C211" t="s">
        <v>158</v>
      </c>
      <c r="D211">
        <v>2</v>
      </c>
      <c r="E211">
        <v>0</v>
      </c>
      <c r="F211">
        <v>0</v>
      </c>
      <c r="G211">
        <v>0</v>
      </c>
      <c r="H211">
        <v>0</v>
      </c>
      <c r="I211">
        <v>0</v>
      </c>
      <c r="J211">
        <v>0</v>
      </c>
      <c r="K211">
        <v>0</v>
      </c>
      <c r="L211">
        <v>0</v>
      </c>
      <c r="M211">
        <v>0</v>
      </c>
      <c r="N211">
        <v>0</v>
      </c>
      <c r="O211">
        <v>0</v>
      </c>
      <c r="P211">
        <v>0</v>
      </c>
      <c r="Q211">
        <v>0</v>
      </c>
      <c r="R211">
        <v>0</v>
      </c>
    </row>
    <row r="212" spans="1:18" x14ac:dyDescent="0.2">
      <c r="A212" t="s">
        <v>10562</v>
      </c>
      <c r="B212" t="s">
        <v>88</v>
      </c>
      <c r="C212" t="s">
        <v>160</v>
      </c>
      <c r="D212">
        <v>2</v>
      </c>
      <c r="E212">
        <v>2</v>
      </c>
      <c r="F212">
        <v>2</v>
      </c>
      <c r="G212">
        <v>0</v>
      </c>
      <c r="H212">
        <v>0</v>
      </c>
      <c r="I212">
        <v>2</v>
      </c>
      <c r="J212">
        <v>2</v>
      </c>
      <c r="K212">
        <v>0</v>
      </c>
      <c r="L212">
        <v>0</v>
      </c>
      <c r="M212">
        <v>1</v>
      </c>
      <c r="N212">
        <v>1</v>
      </c>
      <c r="O212">
        <v>0</v>
      </c>
      <c r="P212">
        <v>0</v>
      </c>
      <c r="Q212">
        <v>0</v>
      </c>
      <c r="R212">
        <v>1</v>
      </c>
    </row>
    <row r="213" spans="1:18" x14ac:dyDescent="0.2">
      <c r="A213" t="s">
        <v>10566</v>
      </c>
      <c r="B213" t="s">
        <v>88</v>
      </c>
      <c r="C213" t="s">
        <v>162</v>
      </c>
      <c r="D213">
        <v>6</v>
      </c>
      <c r="E213">
        <v>4</v>
      </c>
      <c r="F213">
        <v>4</v>
      </c>
      <c r="G213">
        <v>0</v>
      </c>
      <c r="H213">
        <v>0</v>
      </c>
      <c r="I213">
        <v>3</v>
      </c>
      <c r="J213">
        <v>3</v>
      </c>
      <c r="K213">
        <v>0</v>
      </c>
      <c r="L213">
        <v>0</v>
      </c>
      <c r="M213">
        <v>3</v>
      </c>
      <c r="N213">
        <v>3</v>
      </c>
      <c r="O213">
        <v>0</v>
      </c>
      <c r="P213">
        <v>0</v>
      </c>
      <c r="Q213">
        <v>1</v>
      </c>
      <c r="R213">
        <v>1</v>
      </c>
    </row>
    <row r="214" spans="1:18" x14ac:dyDescent="0.2">
      <c r="A214" t="s">
        <v>10568</v>
      </c>
      <c r="B214" t="s">
        <v>88</v>
      </c>
      <c r="C214" t="s">
        <v>164</v>
      </c>
      <c r="D214">
        <v>1</v>
      </c>
      <c r="E214">
        <v>1</v>
      </c>
      <c r="F214">
        <v>1</v>
      </c>
      <c r="G214">
        <v>0</v>
      </c>
      <c r="H214">
        <v>0</v>
      </c>
      <c r="I214">
        <v>1</v>
      </c>
      <c r="J214">
        <v>1</v>
      </c>
      <c r="K214">
        <v>0</v>
      </c>
      <c r="L214">
        <v>0</v>
      </c>
      <c r="M214">
        <v>1</v>
      </c>
      <c r="N214">
        <v>1</v>
      </c>
      <c r="O214">
        <v>0</v>
      </c>
      <c r="P214">
        <v>0</v>
      </c>
      <c r="Q214">
        <v>0</v>
      </c>
      <c r="R214">
        <v>0</v>
      </c>
    </row>
    <row r="215" spans="1:18" x14ac:dyDescent="0.2">
      <c r="A215" t="s">
        <v>10733</v>
      </c>
      <c r="B215" t="s">
        <v>88</v>
      </c>
      <c r="C215" t="s">
        <v>165</v>
      </c>
      <c r="D215">
        <v>1</v>
      </c>
      <c r="E215">
        <v>0</v>
      </c>
      <c r="F215">
        <v>0</v>
      </c>
      <c r="G215">
        <v>0</v>
      </c>
      <c r="H215">
        <v>0</v>
      </c>
      <c r="I215">
        <v>0</v>
      </c>
      <c r="J215">
        <v>0</v>
      </c>
      <c r="K215">
        <v>0</v>
      </c>
      <c r="L215">
        <v>0</v>
      </c>
      <c r="M215">
        <v>0</v>
      </c>
      <c r="N215">
        <v>0</v>
      </c>
      <c r="O215">
        <v>0</v>
      </c>
      <c r="P215">
        <v>0</v>
      </c>
      <c r="Q215">
        <v>0</v>
      </c>
      <c r="R215">
        <v>0</v>
      </c>
    </row>
    <row r="216" spans="1:18" x14ac:dyDescent="0.2">
      <c r="A216" t="s">
        <v>10571</v>
      </c>
      <c r="B216" t="s">
        <v>88</v>
      </c>
      <c r="C216" t="s">
        <v>168</v>
      </c>
      <c r="D216">
        <v>1</v>
      </c>
      <c r="E216">
        <v>1</v>
      </c>
      <c r="F216">
        <v>1</v>
      </c>
      <c r="G216">
        <v>0</v>
      </c>
      <c r="H216">
        <v>0</v>
      </c>
      <c r="I216">
        <v>1</v>
      </c>
      <c r="J216">
        <v>1</v>
      </c>
      <c r="K216">
        <v>0</v>
      </c>
      <c r="L216">
        <v>0</v>
      </c>
      <c r="M216">
        <v>1</v>
      </c>
      <c r="N216">
        <v>1</v>
      </c>
      <c r="O216">
        <v>0</v>
      </c>
      <c r="P216">
        <v>0</v>
      </c>
      <c r="Q216">
        <v>0</v>
      </c>
      <c r="R216">
        <v>0</v>
      </c>
    </row>
    <row r="217" spans="1:18" x14ac:dyDescent="0.2">
      <c r="A217" t="s">
        <v>10574</v>
      </c>
      <c r="B217" t="s">
        <v>88</v>
      </c>
      <c r="C217" t="s">
        <v>169</v>
      </c>
      <c r="D217">
        <v>2</v>
      </c>
      <c r="E217">
        <v>1</v>
      </c>
      <c r="F217">
        <v>1</v>
      </c>
      <c r="G217">
        <v>0</v>
      </c>
      <c r="H217">
        <v>0</v>
      </c>
      <c r="I217">
        <v>1</v>
      </c>
      <c r="J217">
        <v>1</v>
      </c>
      <c r="K217">
        <v>0</v>
      </c>
      <c r="L217">
        <v>0</v>
      </c>
      <c r="M217">
        <v>1</v>
      </c>
      <c r="N217">
        <v>1</v>
      </c>
      <c r="O217">
        <v>0</v>
      </c>
      <c r="P217">
        <v>0</v>
      </c>
      <c r="Q217">
        <v>0</v>
      </c>
      <c r="R217">
        <v>0</v>
      </c>
    </row>
    <row r="218" spans="1:18" x14ac:dyDescent="0.2">
      <c r="A218" t="s">
        <v>10575</v>
      </c>
      <c r="B218" t="s">
        <v>88</v>
      </c>
      <c r="C218" t="s">
        <v>170</v>
      </c>
      <c r="D218">
        <v>1</v>
      </c>
      <c r="E218">
        <v>0</v>
      </c>
      <c r="F218">
        <v>0</v>
      </c>
      <c r="G218">
        <v>0</v>
      </c>
      <c r="H218">
        <v>0</v>
      </c>
      <c r="I218">
        <v>0</v>
      </c>
      <c r="J218">
        <v>0</v>
      </c>
      <c r="K218">
        <v>0</v>
      </c>
      <c r="L218">
        <v>0</v>
      </c>
      <c r="M218">
        <v>0</v>
      </c>
      <c r="N218">
        <v>0</v>
      </c>
      <c r="O218">
        <v>0</v>
      </c>
      <c r="P218">
        <v>0</v>
      </c>
      <c r="Q218">
        <v>0</v>
      </c>
      <c r="R218">
        <v>0</v>
      </c>
    </row>
    <row r="219" spans="1:18" x14ac:dyDescent="0.2">
      <c r="A219" t="s">
        <v>10577</v>
      </c>
      <c r="B219" t="s">
        <v>88</v>
      </c>
      <c r="C219" t="s">
        <v>171</v>
      </c>
      <c r="D219">
        <v>2</v>
      </c>
      <c r="E219">
        <v>0</v>
      </c>
      <c r="F219">
        <v>0</v>
      </c>
      <c r="G219">
        <v>0</v>
      </c>
      <c r="H219">
        <v>0</v>
      </c>
      <c r="I219">
        <v>0</v>
      </c>
      <c r="J219">
        <v>0</v>
      </c>
      <c r="K219">
        <v>0</v>
      </c>
      <c r="L219">
        <v>0</v>
      </c>
      <c r="M219">
        <v>0</v>
      </c>
      <c r="N219">
        <v>0</v>
      </c>
      <c r="O219">
        <v>0</v>
      </c>
      <c r="P219">
        <v>0</v>
      </c>
      <c r="Q219">
        <v>0</v>
      </c>
      <c r="R219">
        <v>0</v>
      </c>
    </row>
    <row r="220" spans="1:18" x14ac:dyDescent="0.2">
      <c r="A220" t="s">
        <v>10581</v>
      </c>
      <c r="B220" t="s">
        <v>88</v>
      </c>
      <c r="C220" t="s">
        <v>174</v>
      </c>
      <c r="D220">
        <v>4</v>
      </c>
      <c r="E220">
        <v>4</v>
      </c>
      <c r="F220">
        <v>4</v>
      </c>
      <c r="G220">
        <v>0</v>
      </c>
      <c r="H220">
        <v>0</v>
      </c>
      <c r="I220">
        <v>4</v>
      </c>
      <c r="J220">
        <v>4</v>
      </c>
      <c r="K220">
        <v>0</v>
      </c>
      <c r="L220">
        <v>0</v>
      </c>
      <c r="M220">
        <v>4</v>
      </c>
      <c r="N220">
        <v>4</v>
      </c>
      <c r="O220">
        <v>0</v>
      </c>
      <c r="P220">
        <v>0</v>
      </c>
      <c r="Q220">
        <v>0</v>
      </c>
      <c r="R220">
        <v>0</v>
      </c>
    </row>
    <row r="221" spans="1:18" x14ac:dyDescent="0.2">
      <c r="A221" t="s">
        <v>10583</v>
      </c>
      <c r="B221" t="s">
        <v>88</v>
      </c>
      <c r="C221" t="s">
        <v>175</v>
      </c>
      <c r="D221">
        <v>1</v>
      </c>
      <c r="E221">
        <v>0</v>
      </c>
      <c r="F221">
        <v>0</v>
      </c>
      <c r="G221">
        <v>0</v>
      </c>
      <c r="H221">
        <v>0</v>
      </c>
      <c r="I221">
        <v>0</v>
      </c>
      <c r="J221">
        <v>0</v>
      </c>
      <c r="K221">
        <v>0</v>
      </c>
      <c r="L221">
        <v>0</v>
      </c>
      <c r="M221">
        <v>0</v>
      </c>
      <c r="N221">
        <v>0</v>
      </c>
      <c r="O221">
        <v>0</v>
      </c>
      <c r="P221">
        <v>0</v>
      </c>
      <c r="Q221">
        <v>0</v>
      </c>
      <c r="R221">
        <v>0</v>
      </c>
    </row>
    <row r="222" spans="1:18" x14ac:dyDescent="0.2">
      <c r="A222" t="s">
        <v>10585</v>
      </c>
      <c r="B222" t="s">
        <v>88</v>
      </c>
      <c r="C222" t="s">
        <v>176</v>
      </c>
      <c r="D222">
        <v>5</v>
      </c>
      <c r="E222">
        <v>4</v>
      </c>
      <c r="F222">
        <v>4</v>
      </c>
      <c r="G222">
        <v>0</v>
      </c>
      <c r="H222">
        <v>0</v>
      </c>
      <c r="I222">
        <v>4</v>
      </c>
      <c r="J222">
        <v>4</v>
      </c>
      <c r="K222">
        <v>0</v>
      </c>
      <c r="L222">
        <v>0</v>
      </c>
      <c r="M222">
        <v>4</v>
      </c>
      <c r="N222">
        <v>4</v>
      </c>
      <c r="O222">
        <v>0</v>
      </c>
      <c r="P222">
        <v>0</v>
      </c>
      <c r="Q222">
        <v>0</v>
      </c>
      <c r="R222">
        <v>0</v>
      </c>
    </row>
    <row r="223" spans="1:18" x14ac:dyDescent="0.2">
      <c r="A223" t="s">
        <v>10586</v>
      </c>
      <c r="B223" t="s">
        <v>88</v>
      </c>
      <c r="C223" t="s">
        <v>177</v>
      </c>
      <c r="D223">
        <v>4</v>
      </c>
      <c r="E223">
        <v>3</v>
      </c>
      <c r="F223">
        <v>2</v>
      </c>
      <c r="G223">
        <v>1</v>
      </c>
      <c r="H223">
        <v>0</v>
      </c>
      <c r="I223">
        <v>3</v>
      </c>
      <c r="J223">
        <v>3</v>
      </c>
      <c r="K223">
        <v>0</v>
      </c>
      <c r="L223">
        <v>0</v>
      </c>
      <c r="M223">
        <v>3</v>
      </c>
      <c r="N223">
        <v>3</v>
      </c>
      <c r="O223">
        <v>0</v>
      </c>
      <c r="P223">
        <v>0</v>
      </c>
      <c r="Q223">
        <v>0</v>
      </c>
      <c r="R223">
        <v>0</v>
      </c>
    </row>
    <row r="224" spans="1:18" x14ac:dyDescent="0.2">
      <c r="A224" t="s">
        <v>10590</v>
      </c>
      <c r="B224" t="s">
        <v>88</v>
      </c>
      <c r="C224" t="s">
        <v>179</v>
      </c>
      <c r="D224">
        <v>4</v>
      </c>
      <c r="E224">
        <v>3</v>
      </c>
      <c r="F224">
        <v>3</v>
      </c>
      <c r="G224">
        <v>0</v>
      </c>
      <c r="H224">
        <v>0</v>
      </c>
      <c r="I224">
        <v>3</v>
      </c>
      <c r="J224">
        <v>3</v>
      </c>
      <c r="K224">
        <v>0</v>
      </c>
      <c r="L224">
        <v>0</v>
      </c>
      <c r="M224">
        <v>3</v>
      </c>
      <c r="N224">
        <v>3</v>
      </c>
      <c r="O224">
        <v>0</v>
      </c>
      <c r="P224">
        <v>0</v>
      </c>
      <c r="Q224">
        <v>0</v>
      </c>
      <c r="R224">
        <v>0</v>
      </c>
    </row>
    <row r="225" spans="1:18" x14ac:dyDescent="0.2">
      <c r="A225" t="s">
        <v>10591</v>
      </c>
      <c r="B225" t="s">
        <v>88</v>
      </c>
      <c r="C225" t="s">
        <v>180</v>
      </c>
      <c r="D225">
        <v>2</v>
      </c>
      <c r="E225">
        <v>1</v>
      </c>
      <c r="F225">
        <v>1</v>
      </c>
      <c r="G225">
        <v>0</v>
      </c>
      <c r="H225">
        <v>0</v>
      </c>
      <c r="I225">
        <v>1</v>
      </c>
      <c r="J225">
        <v>1</v>
      </c>
      <c r="K225">
        <v>0</v>
      </c>
      <c r="L225">
        <v>0</v>
      </c>
      <c r="M225">
        <v>1</v>
      </c>
      <c r="N225">
        <v>1</v>
      </c>
      <c r="O225">
        <v>0</v>
      </c>
      <c r="P225">
        <v>0</v>
      </c>
      <c r="Q225">
        <v>0</v>
      </c>
      <c r="R225">
        <v>0</v>
      </c>
    </row>
    <row r="226" spans="1:18" x14ac:dyDescent="0.2">
      <c r="A226" t="s">
        <v>10593</v>
      </c>
      <c r="B226" t="s">
        <v>88</v>
      </c>
      <c r="C226" t="s">
        <v>181</v>
      </c>
      <c r="D226">
        <v>2</v>
      </c>
      <c r="E226">
        <v>1</v>
      </c>
      <c r="F226">
        <v>1</v>
      </c>
      <c r="G226">
        <v>0</v>
      </c>
      <c r="H226">
        <v>0</v>
      </c>
      <c r="I226">
        <v>1</v>
      </c>
      <c r="J226">
        <v>1</v>
      </c>
      <c r="K226">
        <v>0</v>
      </c>
      <c r="L226">
        <v>0</v>
      </c>
      <c r="M226">
        <v>1</v>
      </c>
      <c r="N226">
        <v>1</v>
      </c>
      <c r="O226">
        <v>0</v>
      </c>
      <c r="P226">
        <v>0</v>
      </c>
      <c r="Q226">
        <v>0</v>
      </c>
      <c r="R226">
        <v>0</v>
      </c>
    </row>
    <row r="227" spans="1:18" x14ac:dyDescent="0.2">
      <c r="A227" t="s">
        <v>10594</v>
      </c>
      <c r="B227" t="s">
        <v>88</v>
      </c>
      <c r="C227" t="s">
        <v>182</v>
      </c>
      <c r="D227">
        <v>1</v>
      </c>
      <c r="E227">
        <v>1</v>
      </c>
      <c r="F227">
        <v>1</v>
      </c>
      <c r="G227">
        <v>0</v>
      </c>
      <c r="H227">
        <v>0</v>
      </c>
      <c r="I227">
        <v>1</v>
      </c>
      <c r="J227">
        <v>1</v>
      </c>
      <c r="K227">
        <v>0</v>
      </c>
      <c r="L227">
        <v>0</v>
      </c>
      <c r="M227">
        <v>1</v>
      </c>
      <c r="N227">
        <v>1</v>
      </c>
      <c r="O227">
        <v>0</v>
      </c>
      <c r="P227">
        <v>0</v>
      </c>
      <c r="Q227">
        <v>0</v>
      </c>
      <c r="R227">
        <v>0</v>
      </c>
    </row>
    <row r="228" spans="1:18" x14ac:dyDescent="0.2">
      <c r="A228" t="s">
        <v>10595</v>
      </c>
      <c r="B228" t="s">
        <v>88</v>
      </c>
      <c r="C228" t="s">
        <v>183</v>
      </c>
      <c r="D228">
        <v>6</v>
      </c>
      <c r="E228">
        <v>6</v>
      </c>
      <c r="F228">
        <v>5</v>
      </c>
      <c r="G228">
        <v>1</v>
      </c>
      <c r="H228">
        <v>0</v>
      </c>
      <c r="I228">
        <v>6</v>
      </c>
      <c r="J228">
        <v>5</v>
      </c>
      <c r="K228">
        <v>1</v>
      </c>
      <c r="L228">
        <v>0</v>
      </c>
      <c r="M228">
        <v>5</v>
      </c>
      <c r="N228">
        <v>4</v>
      </c>
      <c r="O228">
        <v>1</v>
      </c>
      <c r="P228">
        <v>0</v>
      </c>
      <c r="Q228">
        <v>0</v>
      </c>
      <c r="R228">
        <v>1</v>
      </c>
    </row>
    <row r="229" spans="1:18" x14ac:dyDescent="0.2">
      <c r="A229" t="s">
        <v>10596</v>
      </c>
      <c r="B229" t="s">
        <v>88</v>
      </c>
      <c r="C229" t="s">
        <v>184</v>
      </c>
      <c r="D229">
        <v>3</v>
      </c>
      <c r="E229">
        <v>3</v>
      </c>
      <c r="F229">
        <v>3</v>
      </c>
      <c r="G229">
        <v>0</v>
      </c>
      <c r="H229">
        <v>0</v>
      </c>
      <c r="I229">
        <v>3</v>
      </c>
      <c r="J229">
        <v>3</v>
      </c>
      <c r="K229">
        <v>0</v>
      </c>
      <c r="L229">
        <v>0</v>
      </c>
      <c r="M229">
        <v>3</v>
      </c>
      <c r="N229">
        <v>3</v>
      </c>
      <c r="O229">
        <v>0</v>
      </c>
      <c r="P229">
        <v>0</v>
      </c>
      <c r="Q229">
        <v>0</v>
      </c>
      <c r="R229">
        <v>0</v>
      </c>
    </row>
    <row r="230" spans="1:18" x14ac:dyDescent="0.2">
      <c r="A230" t="s">
        <v>10597</v>
      </c>
      <c r="B230" t="s">
        <v>88</v>
      </c>
      <c r="C230" t="s">
        <v>185</v>
      </c>
      <c r="D230">
        <v>3</v>
      </c>
      <c r="E230">
        <v>0</v>
      </c>
      <c r="F230">
        <v>0</v>
      </c>
      <c r="G230">
        <v>0</v>
      </c>
      <c r="H230">
        <v>0</v>
      </c>
      <c r="I230">
        <v>0</v>
      </c>
      <c r="J230">
        <v>0</v>
      </c>
      <c r="K230">
        <v>0</v>
      </c>
      <c r="L230">
        <v>0</v>
      </c>
      <c r="M230">
        <v>0</v>
      </c>
      <c r="N230">
        <v>0</v>
      </c>
      <c r="O230">
        <v>0</v>
      </c>
      <c r="P230">
        <v>0</v>
      </c>
      <c r="Q230">
        <v>0</v>
      </c>
      <c r="R230">
        <v>0</v>
      </c>
    </row>
    <row r="231" spans="1:18" x14ac:dyDescent="0.2">
      <c r="A231" t="s">
        <v>10599</v>
      </c>
      <c r="B231" t="s">
        <v>88</v>
      </c>
      <c r="C231" t="s">
        <v>187</v>
      </c>
      <c r="D231">
        <v>3</v>
      </c>
      <c r="E231">
        <v>3</v>
      </c>
      <c r="F231">
        <v>3</v>
      </c>
      <c r="G231">
        <v>0</v>
      </c>
      <c r="H231">
        <v>0</v>
      </c>
      <c r="I231">
        <v>3</v>
      </c>
      <c r="J231">
        <v>3</v>
      </c>
      <c r="K231">
        <v>0</v>
      </c>
      <c r="L231">
        <v>0</v>
      </c>
      <c r="M231">
        <v>3</v>
      </c>
      <c r="N231">
        <v>3</v>
      </c>
      <c r="O231">
        <v>0</v>
      </c>
      <c r="P231">
        <v>0</v>
      </c>
      <c r="Q231">
        <v>0</v>
      </c>
      <c r="R231">
        <v>0</v>
      </c>
    </row>
    <row r="232" spans="1:18" x14ac:dyDescent="0.2">
      <c r="A232" t="s">
        <v>10602</v>
      </c>
      <c r="B232" t="s">
        <v>88</v>
      </c>
      <c r="C232" t="s">
        <v>189</v>
      </c>
      <c r="D232">
        <v>1</v>
      </c>
      <c r="E232">
        <v>1</v>
      </c>
      <c r="F232">
        <v>1</v>
      </c>
      <c r="G232">
        <v>0</v>
      </c>
      <c r="H232">
        <v>0</v>
      </c>
      <c r="I232">
        <v>1</v>
      </c>
      <c r="J232">
        <v>1</v>
      </c>
      <c r="K232">
        <v>0</v>
      </c>
      <c r="L232">
        <v>0</v>
      </c>
      <c r="M232">
        <v>1</v>
      </c>
      <c r="N232">
        <v>1</v>
      </c>
      <c r="O232">
        <v>0</v>
      </c>
      <c r="P232">
        <v>0</v>
      </c>
      <c r="Q232">
        <v>0</v>
      </c>
      <c r="R232">
        <v>0</v>
      </c>
    </row>
    <row r="233" spans="1:18" x14ac:dyDescent="0.2">
      <c r="A233" t="s">
        <v>10604</v>
      </c>
      <c r="B233" t="s">
        <v>88</v>
      </c>
      <c r="C233" t="s">
        <v>190</v>
      </c>
      <c r="D233">
        <v>2</v>
      </c>
      <c r="E233">
        <v>0</v>
      </c>
      <c r="F233">
        <v>0</v>
      </c>
      <c r="G233">
        <v>0</v>
      </c>
      <c r="H233">
        <v>0</v>
      </c>
      <c r="I233">
        <v>0</v>
      </c>
      <c r="J233">
        <v>0</v>
      </c>
      <c r="K233">
        <v>0</v>
      </c>
      <c r="L233">
        <v>0</v>
      </c>
      <c r="M233">
        <v>0</v>
      </c>
      <c r="N233">
        <v>0</v>
      </c>
      <c r="O233">
        <v>0</v>
      </c>
      <c r="P233">
        <v>0</v>
      </c>
      <c r="Q233">
        <v>0</v>
      </c>
      <c r="R233">
        <v>0</v>
      </c>
    </row>
    <row r="234" spans="1:18" x14ac:dyDescent="0.2">
      <c r="A234" t="s">
        <v>10607</v>
      </c>
      <c r="B234" t="s">
        <v>88</v>
      </c>
      <c r="C234" t="s">
        <v>193</v>
      </c>
      <c r="D234">
        <v>2</v>
      </c>
      <c r="E234">
        <v>0</v>
      </c>
      <c r="F234">
        <v>0</v>
      </c>
      <c r="G234">
        <v>0</v>
      </c>
      <c r="H234">
        <v>0</v>
      </c>
      <c r="I234">
        <v>0</v>
      </c>
      <c r="J234">
        <v>0</v>
      </c>
      <c r="K234">
        <v>0</v>
      </c>
      <c r="L234">
        <v>0</v>
      </c>
      <c r="M234">
        <v>0</v>
      </c>
      <c r="N234">
        <v>0</v>
      </c>
      <c r="O234">
        <v>0</v>
      </c>
      <c r="P234">
        <v>0</v>
      </c>
      <c r="Q234">
        <v>0</v>
      </c>
      <c r="R234">
        <v>0</v>
      </c>
    </row>
    <row r="235" spans="1:18" x14ac:dyDescent="0.2">
      <c r="A235" t="s">
        <v>10608</v>
      </c>
      <c r="B235" t="s">
        <v>88</v>
      </c>
      <c r="C235" t="s">
        <v>194</v>
      </c>
      <c r="D235">
        <v>1</v>
      </c>
      <c r="E235">
        <v>0</v>
      </c>
      <c r="F235">
        <v>0</v>
      </c>
      <c r="G235">
        <v>0</v>
      </c>
      <c r="H235">
        <v>0</v>
      </c>
      <c r="I235">
        <v>0</v>
      </c>
      <c r="J235">
        <v>0</v>
      </c>
      <c r="K235">
        <v>0</v>
      </c>
      <c r="L235">
        <v>0</v>
      </c>
      <c r="M235">
        <v>0</v>
      </c>
      <c r="N235">
        <v>0</v>
      </c>
      <c r="O235">
        <v>0</v>
      </c>
      <c r="P235">
        <v>0</v>
      </c>
      <c r="Q235">
        <v>0</v>
      </c>
      <c r="R235">
        <v>0</v>
      </c>
    </row>
    <row r="236" spans="1:18" x14ac:dyDescent="0.2">
      <c r="A236" t="s">
        <v>10610</v>
      </c>
      <c r="B236" t="s">
        <v>88</v>
      </c>
      <c r="C236" t="s">
        <v>196</v>
      </c>
      <c r="D236">
        <v>2</v>
      </c>
      <c r="E236">
        <v>0</v>
      </c>
      <c r="F236">
        <v>0</v>
      </c>
      <c r="G236">
        <v>0</v>
      </c>
      <c r="H236">
        <v>0</v>
      </c>
      <c r="I236">
        <v>0</v>
      </c>
      <c r="J236">
        <v>0</v>
      </c>
      <c r="K236">
        <v>0</v>
      </c>
      <c r="L236">
        <v>0</v>
      </c>
      <c r="M236">
        <v>0</v>
      </c>
      <c r="N236">
        <v>0</v>
      </c>
      <c r="O236">
        <v>0</v>
      </c>
      <c r="P236">
        <v>0</v>
      </c>
      <c r="Q236">
        <v>0</v>
      </c>
      <c r="R236">
        <v>0</v>
      </c>
    </row>
    <row r="237" spans="1:18" x14ac:dyDescent="0.2">
      <c r="A237" t="s">
        <v>10614</v>
      </c>
      <c r="B237" t="s">
        <v>88</v>
      </c>
      <c r="C237" t="s">
        <v>198</v>
      </c>
      <c r="D237">
        <v>1</v>
      </c>
      <c r="E237">
        <v>1</v>
      </c>
      <c r="F237">
        <v>1</v>
      </c>
      <c r="G237">
        <v>0</v>
      </c>
      <c r="H237">
        <v>0</v>
      </c>
      <c r="I237">
        <v>1</v>
      </c>
      <c r="J237">
        <v>1</v>
      </c>
      <c r="K237">
        <v>0</v>
      </c>
      <c r="L237">
        <v>0</v>
      </c>
      <c r="M237">
        <v>1</v>
      </c>
      <c r="N237">
        <v>1</v>
      </c>
      <c r="O237">
        <v>0</v>
      </c>
      <c r="P237">
        <v>0</v>
      </c>
      <c r="Q237">
        <v>0</v>
      </c>
      <c r="R237">
        <v>0</v>
      </c>
    </row>
    <row r="238" spans="1:18" x14ac:dyDescent="0.2">
      <c r="A238" t="s">
        <v>10615</v>
      </c>
      <c r="B238" t="s">
        <v>88</v>
      </c>
      <c r="C238" t="s">
        <v>199</v>
      </c>
      <c r="D238">
        <v>1</v>
      </c>
      <c r="E238">
        <v>0</v>
      </c>
      <c r="F238">
        <v>0</v>
      </c>
      <c r="G238">
        <v>0</v>
      </c>
      <c r="H238">
        <v>0</v>
      </c>
      <c r="I238">
        <v>0</v>
      </c>
      <c r="J238">
        <v>0</v>
      </c>
      <c r="K238">
        <v>0</v>
      </c>
      <c r="L238">
        <v>0</v>
      </c>
      <c r="M238">
        <v>0</v>
      </c>
      <c r="N238">
        <v>0</v>
      </c>
      <c r="O238">
        <v>0</v>
      </c>
      <c r="P238">
        <v>0</v>
      </c>
      <c r="Q238">
        <v>0</v>
      </c>
      <c r="R238">
        <v>0</v>
      </c>
    </row>
    <row r="239" spans="1:18" x14ac:dyDescent="0.2">
      <c r="A239" t="s">
        <v>10616</v>
      </c>
      <c r="B239" t="s">
        <v>88</v>
      </c>
      <c r="C239" t="s">
        <v>200</v>
      </c>
      <c r="D239">
        <v>3</v>
      </c>
      <c r="E239">
        <v>3</v>
      </c>
      <c r="F239">
        <v>3</v>
      </c>
      <c r="G239">
        <v>0</v>
      </c>
      <c r="H239">
        <v>0</v>
      </c>
      <c r="I239">
        <v>3</v>
      </c>
      <c r="J239">
        <v>3</v>
      </c>
      <c r="K239">
        <v>0</v>
      </c>
      <c r="L239">
        <v>0</v>
      </c>
      <c r="M239">
        <v>3</v>
      </c>
      <c r="N239">
        <v>3</v>
      </c>
      <c r="O239">
        <v>0</v>
      </c>
      <c r="P239">
        <v>0</v>
      </c>
      <c r="Q239">
        <v>0</v>
      </c>
      <c r="R239">
        <v>0</v>
      </c>
    </row>
    <row r="240" spans="1:18" x14ac:dyDescent="0.2">
      <c r="A240" t="s">
        <v>10621</v>
      </c>
      <c r="B240" t="s">
        <v>88</v>
      </c>
      <c r="C240" t="s">
        <v>203</v>
      </c>
      <c r="D240">
        <v>1</v>
      </c>
      <c r="E240">
        <v>0</v>
      </c>
      <c r="F240">
        <v>0</v>
      </c>
      <c r="G240">
        <v>0</v>
      </c>
      <c r="H240">
        <v>0</v>
      </c>
      <c r="I240">
        <v>0</v>
      </c>
      <c r="J240">
        <v>0</v>
      </c>
      <c r="K240">
        <v>0</v>
      </c>
      <c r="L240">
        <v>0</v>
      </c>
      <c r="M240">
        <v>0</v>
      </c>
      <c r="N240">
        <v>0</v>
      </c>
      <c r="O240">
        <v>0</v>
      </c>
      <c r="P240">
        <v>0</v>
      </c>
      <c r="Q240">
        <v>0</v>
      </c>
      <c r="R240">
        <v>0</v>
      </c>
    </row>
    <row r="241" spans="1:18" x14ac:dyDescent="0.2">
      <c r="A241" t="s">
        <v>10624</v>
      </c>
      <c r="B241" t="s">
        <v>88</v>
      </c>
      <c r="C241" t="s">
        <v>205</v>
      </c>
      <c r="D241">
        <v>1</v>
      </c>
      <c r="E241">
        <v>1</v>
      </c>
      <c r="F241">
        <v>1</v>
      </c>
      <c r="G241">
        <v>0</v>
      </c>
      <c r="H241">
        <v>0</v>
      </c>
      <c r="I241">
        <v>1</v>
      </c>
      <c r="J241">
        <v>1</v>
      </c>
      <c r="K241">
        <v>0</v>
      </c>
      <c r="L241">
        <v>0</v>
      </c>
      <c r="M241">
        <v>1</v>
      </c>
      <c r="N241">
        <v>1</v>
      </c>
      <c r="O241">
        <v>0</v>
      </c>
      <c r="P241">
        <v>0</v>
      </c>
      <c r="Q241">
        <v>0</v>
      </c>
      <c r="R241">
        <v>0</v>
      </c>
    </row>
    <row r="242" spans="1:18" x14ac:dyDescent="0.2">
      <c r="A242" t="s">
        <v>10626</v>
      </c>
      <c r="B242" t="s">
        <v>88</v>
      </c>
      <c r="C242" t="s">
        <v>206</v>
      </c>
      <c r="D242">
        <v>1</v>
      </c>
      <c r="E242">
        <v>1</v>
      </c>
      <c r="F242">
        <v>1</v>
      </c>
      <c r="G242">
        <v>0</v>
      </c>
      <c r="H242">
        <v>0</v>
      </c>
      <c r="I242">
        <v>1</v>
      </c>
      <c r="J242">
        <v>1</v>
      </c>
      <c r="K242">
        <v>0</v>
      </c>
      <c r="L242">
        <v>0</v>
      </c>
      <c r="M242">
        <v>1</v>
      </c>
      <c r="N242">
        <v>1</v>
      </c>
      <c r="O242">
        <v>0</v>
      </c>
      <c r="P242">
        <v>0</v>
      </c>
      <c r="Q242">
        <v>0</v>
      </c>
      <c r="R242">
        <v>0</v>
      </c>
    </row>
    <row r="243" spans="1:18" x14ac:dyDescent="0.2">
      <c r="A243" t="s">
        <v>10627</v>
      </c>
      <c r="B243" t="s">
        <v>88</v>
      </c>
      <c r="C243" t="s">
        <v>207</v>
      </c>
      <c r="D243">
        <v>1</v>
      </c>
      <c r="E243">
        <v>1</v>
      </c>
      <c r="F243">
        <v>1</v>
      </c>
      <c r="G243">
        <v>0</v>
      </c>
      <c r="H243">
        <v>0</v>
      </c>
      <c r="I243">
        <v>1</v>
      </c>
      <c r="J243">
        <v>1</v>
      </c>
      <c r="K243">
        <v>0</v>
      </c>
      <c r="L243">
        <v>0</v>
      </c>
      <c r="M243">
        <v>1</v>
      </c>
      <c r="N243">
        <v>1</v>
      </c>
      <c r="O243">
        <v>0</v>
      </c>
      <c r="P243">
        <v>0</v>
      </c>
      <c r="Q243">
        <v>0</v>
      </c>
      <c r="R243">
        <v>0</v>
      </c>
    </row>
    <row r="244" spans="1:18" x14ac:dyDescent="0.2">
      <c r="A244" t="s">
        <v>10631</v>
      </c>
      <c r="B244" t="s">
        <v>88</v>
      </c>
      <c r="C244" t="s">
        <v>209</v>
      </c>
      <c r="D244">
        <v>1</v>
      </c>
      <c r="E244">
        <v>0</v>
      </c>
      <c r="F244">
        <v>0</v>
      </c>
      <c r="G244">
        <v>0</v>
      </c>
      <c r="H244">
        <v>0</v>
      </c>
      <c r="I244">
        <v>0</v>
      </c>
      <c r="J244">
        <v>0</v>
      </c>
      <c r="K244">
        <v>0</v>
      </c>
      <c r="L244">
        <v>0</v>
      </c>
      <c r="M244">
        <v>0</v>
      </c>
      <c r="N244">
        <v>0</v>
      </c>
      <c r="O244">
        <v>0</v>
      </c>
      <c r="P244">
        <v>0</v>
      </c>
      <c r="Q244">
        <v>0</v>
      </c>
      <c r="R244">
        <v>0</v>
      </c>
    </row>
    <row r="245" spans="1:18" x14ac:dyDescent="0.2">
      <c r="A245" t="s">
        <v>10632</v>
      </c>
      <c r="B245" t="s">
        <v>88</v>
      </c>
      <c r="C245" t="s">
        <v>210</v>
      </c>
      <c r="D245">
        <v>2</v>
      </c>
      <c r="E245">
        <v>2</v>
      </c>
      <c r="F245">
        <v>2</v>
      </c>
      <c r="G245">
        <v>0</v>
      </c>
      <c r="H245">
        <v>0</v>
      </c>
      <c r="I245">
        <v>2</v>
      </c>
      <c r="J245">
        <v>2</v>
      </c>
      <c r="K245">
        <v>0</v>
      </c>
      <c r="L245">
        <v>0</v>
      </c>
      <c r="M245">
        <v>1</v>
      </c>
      <c r="N245">
        <v>1</v>
      </c>
      <c r="O245">
        <v>0</v>
      </c>
      <c r="P245">
        <v>0</v>
      </c>
      <c r="Q245">
        <v>0</v>
      </c>
      <c r="R245">
        <v>1</v>
      </c>
    </row>
    <row r="246" spans="1:18" x14ac:dyDescent="0.2">
      <c r="A246" t="s">
        <v>10634</v>
      </c>
      <c r="B246" t="s">
        <v>88</v>
      </c>
      <c r="C246" t="s">
        <v>212</v>
      </c>
      <c r="D246">
        <v>1</v>
      </c>
      <c r="E246">
        <v>1</v>
      </c>
      <c r="F246">
        <v>1</v>
      </c>
      <c r="G246">
        <v>0</v>
      </c>
      <c r="H246">
        <v>0</v>
      </c>
      <c r="I246">
        <v>1</v>
      </c>
      <c r="J246">
        <v>1</v>
      </c>
      <c r="K246">
        <v>0</v>
      </c>
      <c r="L246">
        <v>0</v>
      </c>
      <c r="M246">
        <v>1</v>
      </c>
      <c r="N246">
        <v>1</v>
      </c>
      <c r="O246">
        <v>0</v>
      </c>
      <c r="P246">
        <v>0</v>
      </c>
      <c r="Q246">
        <v>0</v>
      </c>
      <c r="R246">
        <v>0</v>
      </c>
    </row>
    <row r="247" spans="1:18" x14ac:dyDescent="0.2">
      <c r="A247" t="s">
        <v>10640</v>
      </c>
      <c r="B247" t="s">
        <v>88</v>
      </c>
      <c r="C247" t="s">
        <v>217</v>
      </c>
      <c r="D247">
        <v>1</v>
      </c>
      <c r="E247">
        <v>1</v>
      </c>
      <c r="F247">
        <v>1</v>
      </c>
      <c r="G247">
        <v>0</v>
      </c>
      <c r="H247">
        <v>0</v>
      </c>
      <c r="I247">
        <v>1</v>
      </c>
      <c r="J247">
        <v>1</v>
      </c>
      <c r="K247">
        <v>0</v>
      </c>
      <c r="L247">
        <v>0</v>
      </c>
      <c r="M247">
        <v>1</v>
      </c>
      <c r="N247">
        <v>1</v>
      </c>
      <c r="O247">
        <v>0</v>
      </c>
      <c r="P247">
        <v>0</v>
      </c>
      <c r="Q247">
        <v>0</v>
      </c>
      <c r="R247">
        <v>0</v>
      </c>
    </row>
    <row r="248" spans="1:18" x14ac:dyDescent="0.2">
      <c r="A248" t="s">
        <v>10645</v>
      </c>
      <c r="B248" t="s">
        <v>88</v>
      </c>
      <c r="C248" t="s">
        <v>222</v>
      </c>
      <c r="D248">
        <v>2</v>
      </c>
      <c r="E248">
        <v>2</v>
      </c>
      <c r="F248">
        <v>2</v>
      </c>
      <c r="G248">
        <v>0</v>
      </c>
      <c r="H248">
        <v>0</v>
      </c>
      <c r="I248">
        <v>2</v>
      </c>
      <c r="J248">
        <v>2</v>
      </c>
      <c r="K248">
        <v>0</v>
      </c>
      <c r="L248">
        <v>0</v>
      </c>
      <c r="M248">
        <v>1</v>
      </c>
      <c r="N248">
        <v>1</v>
      </c>
      <c r="O248">
        <v>0</v>
      </c>
      <c r="P248">
        <v>0</v>
      </c>
      <c r="Q248">
        <v>0</v>
      </c>
      <c r="R248">
        <v>1</v>
      </c>
    </row>
    <row r="249" spans="1:18" x14ac:dyDescent="0.2">
      <c r="A249" t="s">
        <v>10646</v>
      </c>
      <c r="B249" t="s">
        <v>88</v>
      </c>
      <c r="C249" t="s">
        <v>223</v>
      </c>
      <c r="D249">
        <v>1</v>
      </c>
      <c r="E249">
        <v>1</v>
      </c>
      <c r="F249">
        <v>1</v>
      </c>
      <c r="G249">
        <v>0</v>
      </c>
      <c r="H249">
        <v>0</v>
      </c>
      <c r="I249">
        <v>1</v>
      </c>
      <c r="J249">
        <v>1</v>
      </c>
      <c r="K249">
        <v>0</v>
      </c>
      <c r="L249">
        <v>0</v>
      </c>
      <c r="M249">
        <v>1</v>
      </c>
      <c r="N249">
        <v>1</v>
      </c>
      <c r="O249">
        <v>0</v>
      </c>
      <c r="P249">
        <v>0</v>
      </c>
      <c r="Q249">
        <v>0</v>
      </c>
      <c r="R249">
        <v>0</v>
      </c>
    </row>
    <row r="250" spans="1:18" x14ac:dyDescent="0.2">
      <c r="A250" t="s">
        <v>10648</v>
      </c>
      <c r="B250" t="s">
        <v>88</v>
      </c>
      <c r="C250" t="s">
        <v>224</v>
      </c>
      <c r="D250">
        <v>1</v>
      </c>
      <c r="E250">
        <v>0</v>
      </c>
      <c r="F250">
        <v>0</v>
      </c>
      <c r="G250">
        <v>0</v>
      </c>
      <c r="H250">
        <v>0</v>
      </c>
      <c r="I250">
        <v>0</v>
      </c>
      <c r="J250">
        <v>0</v>
      </c>
      <c r="K250">
        <v>0</v>
      </c>
      <c r="L250">
        <v>0</v>
      </c>
      <c r="M250">
        <v>0</v>
      </c>
      <c r="N250">
        <v>0</v>
      </c>
      <c r="O250">
        <v>0</v>
      </c>
      <c r="P250">
        <v>0</v>
      </c>
      <c r="Q250">
        <v>0</v>
      </c>
      <c r="R250">
        <v>0</v>
      </c>
    </row>
    <row r="251" spans="1:18" x14ac:dyDescent="0.2">
      <c r="A251" t="s">
        <v>10651</v>
      </c>
      <c r="B251" t="s">
        <v>88</v>
      </c>
      <c r="C251" t="s">
        <v>226</v>
      </c>
      <c r="D251">
        <v>3</v>
      </c>
      <c r="E251">
        <v>0</v>
      </c>
      <c r="F251">
        <v>0</v>
      </c>
      <c r="G251">
        <v>0</v>
      </c>
      <c r="H251">
        <v>0</v>
      </c>
      <c r="I251">
        <v>0</v>
      </c>
      <c r="J251">
        <v>0</v>
      </c>
      <c r="K251">
        <v>0</v>
      </c>
      <c r="L251">
        <v>0</v>
      </c>
      <c r="M251">
        <v>0</v>
      </c>
      <c r="N251">
        <v>0</v>
      </c>
      <c r="O251">
        <v>0</v>
      </c>
      <c r="P251">
        <v>0</v>
      </c>
      <c r="Q251">
        <v>0</v>
      </c>
      <c r="R251">
        <v>0</v>
      </c>
    </row>
    <row r="252" spans="1:18" x14ac:dyDescent="0.2">
      <c r="A252" t="s">
        <v>10652</v>
      </c>
      <c r="B252" t="s">
        <v>88</v>
      </c>
      <c r="C252" t="s">
        <v>227</v>
      </c>
      <c r="D252">
        <v>1</v>
      </c>
      <c r="E252">
        <v>1</v>
      </c>
      <c r="F252">
        <v>1</v>
      </c>
      <c r="G252">
        <v>0</v>
      </c>
      <c r="H252">
        <v>0</v>
      </c>
      <c r="I252">
        <v>1</v>
      </c>
      <c r="J252">
        <v>1</v>
      </c>
      <c r="K252">
        <v>0</v>
      </c>
      <c r="L252">
        <v>0</v>
      </c>
      <c r="M252">
        <v>1</v>
      </c>
      <c r="N252">
        <v>1</v>
      </c>
      <c r="O252">
        <v>0</v>
      </c>
      <c r="P252">
        <v>0</v>
      </c>
      <c r="Q252">
        <v>0</v>
      </c>
      <c r="R252">
        <v>0</v>
      </c>
    </row>
    <row r="253" spans="1:18" x14ac:dyDescent="0.2">
      <c r="A253" t="s">
        <v>10654</v>
      </c>
      <c r="B253" t="s">
        <v>88</v>
      </c>
      <c r="C253" t="s">
        <v>229</v>
      </c>
      <c r="D253">
        <v>1</v>
      </c>
      <c r="E253">
        <v>1</v>
      </c>
      <c r="F253">
        <v>1</v>
      </c>
      <c r="G253">
        <v>0</v>
      </c>
      <c r="H253">
        <v>0</v>
      </c>
      <c r="I253">
        <v>1</v>
      </c>
      <c r="J253">
        <v>1</v>
      </c>
      <c r="K253">
        <v>0</v>
      </c>
      <c r="L253">
        <v>0</v>
      </c>
      <c r="M253">
        <v>1</v>
      </c>
      <c r="N253">
        <v>1</v>
      </c>
      <c r="O253">
        <v>0</v>
      </c>
      <c r="P253">
        <v>0</v>
      </c>
      <c r="Q253">
        <v>0</v>
      </c>
      <c r="R253">
        <v>0</v>
      </c>
    </row>
    <row r="254" spans="1:18" x14ac:dyDescent="0.2">
      <c r="A254" t="s">
        <v>10656</v>
      </c>
      <c r="B254" t="s">
        <v>88</v>
      </c>
      <c r="C254" t="s">
        <v>230</v>
      </c>
      <c r="D254">
        <v>1</v>
      </c>
      <c r="E254">
        <v>1</v>
      </c>
      <c r="F254">
        <v>1</v>
      </c>
      <c r="G254">
        <v>0</v>
      </c>
      <c r="H254">
        <v>0</v>
      </c>
      <c r="I254">
        <v>1</v>
      </c>
      <c r="J254">
        <v>1</v>
      </c>
      <c r="K254">
        <v>0</v>
      </c>
      <c r="L254">
        <v>0</v>
      </c>
      <c r="M254">
        <v>1</v>
      </c>
      <c r="N254">
        <v>1</v>
      </c>
      <c r="O254">
        <v>0</v>
      </c>
      <c r="P254">
        <v>0</v>
      </c>
      <c r="Q254">
        <v>0</v>
      </c>
      <c r="R254">
        <v>0</v>
      </c>
    </row>
    <row r="255" spans="1:18" x14ac:dyDescent="0.2">
      <c r="A255" t="s">
        <v>10658</v>
      </c>
      <c r="B255" t="s">
        <v>88</v>
      </c>
      <c r="C255" t="s">
        <v>231</v>
      </c>
      <c r="D255">
        <v>1</v>
      </c>
      <c r="E255">
        <v>1</v>
      </c>
      <c r="F255">
        <v>1</v>
      </c>
      <c r="G255">
        <v>0</v>
      </c>
      <c r="H255">
        <v>0</v>
      </c>
      <c r="I255">
        <v>1</v>
      </c>
      <c r="J255">
        <v>1</v>
      </c>
      <c r="K255">
        <v>0</v>
      </c>
      <c r="L255">
        <v>0</v>
      </c>
      <c r="M255">
        <v>1</v>
      </c>
      <c r="N255">
        <v>1</v>
      </c>
      <c r="O255">
        <v>0</v>
      </c>
      <c r="P255">
        <v>0</v>
      </c>
      <c r="Q255">
        <v>0</v>
      </c>
      <c r="R255">
        <v>0</v>
      </c>
    </row>
    <row r="256" spans="1:18" x14ac:dyDescent="0.2">
      <c r="A256" t="s">
        <v>10660</v>
      </c>
      <c r="B256" t="s">
        <v>88</v>
      </c>
      <c r="C256" t="s">
        <v>232</v>
      </c>
      <c r="D256">
        <v>1</v>
      </c>
      <c r="E256">
        <v>0</v>
      </c>
      <c r="F256">
        <v>0</v>
      </c>
      <c r="G256">
        <v>0</v>
      </c>
      <c r="H256">
        <v>0</v>
      </c>
      <c r="I256">
        <v>0</v>
      </c>
      <c r="J256">
        <v>0</v>
      </c>
      <c r="K256">
        <v>0</v>
      </c>
      <c r="L256">
        <v>0</v>
      </c>
      <c r="M256">
        <v>0</v>
      </c>
      <c r="N256">
        <v>0</v>
      </c>
      <c r="O256">
        <v>0</v>
      </c>
      <c r="P256">
        <v>0</v>
      </c>
      <c r="Q256">
        <v>0</v>
      </c>
      <c r="R256">
        <v>0</v>
      </c>
    </row>
    <row r="257" spans="1:18" x14ac:dyDescent="0.2">
      <c r="A257" t="s">
        <v>10663</v>
      </c>
      <c r="B257" t="s">
        <v>88</v>
      </c>
      <c r="C257" t="s">
        <v>235</v>
      </c>
      <c r="D257">
        <v>2</v>
      </c>
      <c r="E257">
        <v>2</v>
      </c>
      <c r="F257">
        <v>2</v>
      </c>
      <c r="G257">
        <v>0</v>
      </c>
      <c r="H257">
        <v>0</v>
      </c>
      <c r="I257">
        <v>2</v>
      </c>
      <c r="J257">
        <v>2</v>
      </c>
      <c r="K257">
        <v>0</v>
      </c>
      <c r="L257">
        <v>0</v>
      </c>
      <c r="M257">
        <v>2</v>
      </c>
      <c r="N257">
        <v>2</v>
      </c>
      <c r="O257">
        <v>0</v>
      </c>
      <c r="P257">
        <v>0</v>
      </c>
      <c r="Q257">
        <v>0</v>
      </c>
      <c r="R257">
        <v>0</v>
      </c>
    </row>
    <row r="258" spans="1:18" x14ac:dyDescent="0.2">
      <c r="A258" t="s">
        <v>10665</v>
      </c>
      <c r="B258" t="s">
        <v>88</v>
      </c>
      <c r="C258" t="s">
        <v>237</v>
      </c>
      <c r="D258">
        <v>1</v>
      </c>
      <c r="E258">
        <v>1</v>
      </c>
      <c r="F258">
        <v>1</v>
      </c>
      <c r="G258">
        <v>0</v>
      </c>
      <c r="H258">
        <v>0</v>
      </c>
      <c r="I258">
        <v>1</v>
      </c>
      <c r="J258">
        <v>1</v>
      </c>
      <c r="K258">
        <v>0</v>
      </c>
      <c r="L258">
        <v>0</v>
      </c>
      <c r="M258">
        <v>1</v>
      </c>
      <c r="N258">
        <v>1</v>
      </c>
      <c r="O258">
        <v>0</v>
      </c>
      <c r="P258">
        <v>0</v>
      </c>
      <c r="Q258">
        <v>0</v>
      </c>
      <c r="R258">
        <v>0</v>
      </c>
    </row>
    <row r="259" spans="1:18" x14ac:dyDescent="0.2">
      <c r="A259" t="s">
        <v>10673</v>
      </c>
      <c r="B259" t="s">
        <v>88</v>
      </c>
      <c r="C259" t="s">
        <v>242</v>
      </c>
      <c r="D259">
        <v>1</v>
      </c>
      <c r="E259">
        <v>1</v>
      </c>
      <c r="F259">
        <v>1</v>
      </c>
      <c r="G259">
        <v>0</v>
      </c>
      <c r="H259">
        <v>0</v>
      </c>
      <c r="I259">
        <v>1</v>
      </c>
      <c r="J259">
        <v>1</v>
      </c>
      <c r="K259">
        <v>0</v>
      </c>
      <c r="L259">
        <v>0</v>
      </c>
      <c r="M259">
        <v>1</v>
      </c>
      <c r="N259">
        <v>1</v>
      </c>
      <c r="O259">
        <v>0</v>
      </c>
      <c r="P259">
        <v>0</v>
      </c>
      <c r="Q259">
        <v>0</v>
      </c>
      <c r="R259">
        <v>0</v>
      </c>
    </row>
    <row r="260" spans="1:18" x14ac:dyDescent="0.2">
      <c r="A260" t="s">
        <v>10675</v>
      </c>
      <c r="B260" t="s">
        <v>88</v>
      </c>
      <c r="C260" t="s">
        <v>244</v>
      </c>
      <c r="D260">
        <v>1</v>
      </c>
      <c r="E260">
        <v>1</v>
      </c>
      <c r="F260">
        <v>1</v>
      </c>
      <c r="G260">
        <v>0</v>
      </c>
      <c r="H260">
        <v>0</v>
      </c>
      <c r="I260">
        <v>1</v>
      </c>
      <c r="J260">
        <v>1</v>
      </c>
      <c r="K260">
        <v>0</v>
      </c>
      <c r="L260">
        <v>0</v>
      </c>
      <c r="M260">
        <v>1</v>
      </c>
      <c r="N260">
        <v>1</v>
      </c>
      <c r="O260">
        <v>0</v>
      </c>
      <c r="P260">
        <v>0</v>
      </c>
      <c r="Q260">
        <v>0</v>
      </c>
      <c r="R260">
        <v>0</v>
      </c>
    </row>
    <row r="261" spans="1:18" x14ac:dyDescent="0.2">
      <c r="A261" t="s">
        <v>10679</v>
      </c>
      <c r="B261" t="s">
        <v>88</v>
      </c>
      <c r="C261" t="s">
        <v>246</v>
      </c>
      <c r="D261">
        <v>1</v>
      </c>
      <c r="E261">
        <v>0</v>
      </c>
      <c r="F261">
        <v>0</v>
      </c>
      <c r="G261">
        <v>0</v>
      </c>
      <c r="H261">
        <v>0</v>
      </c>
      <c r="I261">
        <v>0</v>
      </c>
      <c r="J261">
        <v>0</v>
      </c>
      <c r="K261">
        <v>0</v>
      </c>
      <c r="L261">
        <v>0</v>
      </c>
      <c r="M261">
        <v>0</v>
      </c>
      <c r="N261">
        <v>0</v>
      </c>
      <c r="O261">
        <v>0</v>
      </c>
      <c r="P261">
        <v>0</v>
      </c>
      <c r="Q261">
        <v>0</v>
      </c>
      <c r="R261">
        <v>0</v>
      </c>
    </row>
    <row r="262" spans="1:18" x14ac:dyDescent="0.2">
      <c r="A262" t="s">
        <v>10681</v>
      </c>
      <c r="B262" t="s">
        <v>88</v>
      </c>
      <c r="C262" t="s">
        <v>248</v>
      </c>
      <c r="D262">
        <v>2</v>
      </c>
      <c r="E262">
        <v>1</v>
      </c>
      <c r="F262">
        <v>1</v>
      </c>
      <c r="G262">
        <v>0</v>
      </c>
      <c r="H262">
        <v>0</v>
      </c>
      <c r="I262">
        <v>1</v>
      </c>
      <c r="J262">
        <v>1</v>
      </c>
      <c r="K262">
        <v>0</v>
      </c>
      <c r="L262">
        <v>0</v>
      </c>
      <c r="M262">
        <v>1</v>
      </c>
      <c r="N262">
        <v>1</v>
      </c>
      <c r="O262">
        <v>0</v>
      </c>
      <c r="P262">
        <v>0</v>
      </c>
      <c r="Q262">
        <v>0</v>
      </c>
      <c r="R262">
        <v>0</v>
      </c>
    </row>
    <row r="263" spans="1:18" x14ac:dyDescent="0.2">
      <c r="A263" t="s">
        <v>10683</v>
      </c>
      <c r="B263" t="s">
        <v>88</v>
      </c>
      <c r="C263" t="s">
        <v>249</v>
      </c>
      <c r="D263">
        <v>1</v>
      </c>
      <c r="E263">
        <v>1</v>
      </c>
      <c r="F263">
        <v>1</v>
      </c>
      <c r="G263">
        <v>0</v>
      </c>
      <c r="H263">
        <v>0</v>
      </c>
      <c r="I263">
        <v>1</v>
      </c>
      <c r="J263">
        <v>1</v>
      </c>
      <c r="K263">
        <v>0</v>
      </c>
      <c r="L263">
        <v>0</v>
      </c>
      <c r="M263">
        <v>1</v>
      </c>
      <c r="N263">
        <v>1</v>
      </c>
      <c r="O263">
        <v>0</v>
      </c>
      <c r="P263">
        <v>0</v>
      </c>
      <c r="Q263">
        <v>0</v>
      </c>
      <c r="R263">
        <v>0</v>
      </c>
    </row>
    <row r="264" spans="1:18" x14ac:dyDescent="0.2">
      <c r="A264" t="s">
        <v>10686</v>
      </c>
      <c r="B264" t="s">
        <v>88</v>
      </c>
      <c r="C264" t="s">
        <v>252</v>
      </c>
      <c r="D264">
        <v>1</v>
      </c>
      <c r="E264">
        <v>1</v>
      </c>
      <c r="F264">
        <v>1</v>
      </c>
      <c r="G264">
        <v>0</v>
      </c>
      <c r="H264">
        <v>0</v>
      </c>
      <c r="I264">
        <v>1</v>
      </c>
      <c r="J264">
        <v>1</v>
      </c>
      <c r="K264">
        <v>0</v>
      </c>
      <c r="L264">
        <v>0</v>
      </c>
      <c r="M264">
        <v>1</v>
      </c>
      <c r="N264">
        <v>1</v>
      </c>
      <c r="O264">
        <v>0</v>
      </c>
      <c r="P264">
        <v>0</v>
      </c>
      <c r="Q264">
        <v>0</v>
      </c>
      <c r="R264">
        <v>0</v>
      </c>
    </row>
    <row r="265" spans="1:18" x14ac:dyDescent="0.2">
      <c r="A265" t="s">
        <v>10688</v>
      </c>
      <c r="B265" t="s">
        <v>88</v>
      </c>
      <c r="C265" t="s">
        <v>253</v>
      </c>
      <c r="D265">
        <v>1</v>
      </c>
      <c r="E265">
        <v>1</v>
      </c>
      <c r="F265">
        <v>1</v>
      </c>
      <c r="G265">
        <v>0</v>
      </c>
      <c r="H265">
        <v>0</v>
      </c>
      <c r="I265">
        <v>1</v>
      </c>
      <c r="J265">
        <v>1</v>
      </c>
      <c r="K265">
        <v>0</v>
      </c>
      <c r="L265">
        <v>0</v>
      </c>
      <c r="M265">
        <v>1</v>
      </c>
      <c r="N265">
        <v>1</v>
      </c>
      <c r="O265">
        <v>0</v>
      </c>
      <c r="P265">
        <v>0</v>
      </c>
      <c r="Q265">
        <v>0</v>
      </c>
      <c r="R265">
        <v>0</v>
      </c>
    </row>
    <row r="266" spans="1:18" x14ac:dyDescent="0.2">
      <c r="A266" t="s">
        <v>10696</v>
      </c>
      <c r="B266" t="s">
        <v>88</v>
      </c>
      <c r="C266" t="s">
        <v>258</v>
      </c>
      <c r="D266">
        <v>3</v>
      </c>
      <c r="E266">
        <v>1</v>
      </c>
      <c r="F266">
        <v>1</v>
      </c>
      <c r="G266">
        <v>0</v>
      </c>
      <c r="H266">
        <v>0</v>
      </c>
      <c r="I266">
        <v>1</v>
      </c>
      <c r="J266">
        <v>1</v>
      </c>
      <c r="K266">
        <v>0</v>
      </c>
      <c r="L266">
        <v>0</v>
      </c>
      <c r="M266">
        <v>1</v>
      </c>
      <c r="N266">
        <v>1</v>
      </c>
      <c r="O266">
        <v>0</v>
      </c>
      <c r="P266">
        <v>0</v>
      </c>
      <c r="Q266">
        <v>0</v>
      </c>
      <c r="R266">
        <v>0</v>
      </c>
    </row>
  </sheetData>
  <pageMargins left="0.7" right="0.7" top="0.75" bottom="0.75" header="0.3" footer="0.3"/>
  <pageSetup paperSize="9"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sheetPr>
  <dimension ref="A1:O106"/>
  <sheetViews>
    <sheetView workbookViewId="0"/>
  </sheetViews>
  <sheetFormatPr defaultRowHeight="12.75" x14ac:dyDescent="0.2"/>
  <cols>
    <col min="1" max="6" width="9" bestFit="1" customWidth="1"/>
    <col min="7" max="7" width="7.85546875" bestFit="1" customWidth="1"/>
    <col min="8" max="15" width="9" bestFit="1" customWidth="1"/>
  </cols>
  <sheetData>
    <row r="1" spans="1:15" x14ac:dyDescent="0.2">
      <c r="A1" t="s">
        <v>4911</v>
      </c>
      <c r="B1" t="s">
        <v>10734</v>
      </c>
      <c r="C1" t="s">
        <v>10735</v>
      </c>
      <c r="D1" t="s">
        <v>10736</v>
      </c>
      <c r="E1" t="s">
        <v>10737</v>
      </c>
      <c r="F1" t="s">
        <v>4915</v>
      </c>
      <c r="G1" t="s">
        <v>4916</v>
      </c>
      <c r="H1" t="s">
        <v>10738</v>
      </c>
      <c r="I1" t="s">
        <v>4918</v>
      </c>
      <c r="J1" t="s">
        <v>10739</v>
      </c>
      <c r="K1" t="s">
        <v>10740</v>
      </c>
      <c r="L1" t="s">
        <v>10741</v>
      </c>
      <c r="M1" t="s">
        <v>10742</v>
      </c>
      <c r="N1" t="s">
        <v>10743</v>
      </c>
      <c r="O1" t="s">
        <v>10744</v>
      </c>
    </row>
    <row r="2" spans="1:15" x14ac:dyDescent="0.2">
      <c r="A2" t="s">
        <v>10745</v>
      </c>
      <c r="B2" t="s">
        <v>10746</v>
      </c>
      <c r="C2" t="s">
        <v>86</v>
      </c>
      <c r="D2">
        <v>81920</v>
      </c>
      <c r="E2">
        <v>66968</v>
      </c>
      <c r="F2">
        <v>7813</v>
      </c>
      <c r="G2">
        <v>41723</v>
      </c>
      <c r="H2">
        <v>16974</v>
      </c>
      <c r="I2">
        <v>458</v>
      </c>
      <c r="J2">
        <v>11.666766216700999</v>
      </c>
      <c r="K2">
        <v>62.302890932982997</v>
      </c>
      <c r="L2">
        <v>25.346434117788</v>
      </c>
      <c r="M2">
        <v>0.68390873252899997</v>
      </c>
      <c r="N2">
        <v>1313954</v>
      </c>
      <c r="O2">
        <v>14243</v>
      </c>
    </row>
    <row r="3" spans="1:15" x14ac:dyDescent="0.2">
      <c r="A3" t="s">
        <v>10747</v>
      </c>
      <c r="B3" t="s">
        <v>10746</v>
      </c>
      <c r="C3" t="s">
        <v>88</v>
      </c>
      <c r="D3">
        <v>56085</v>
      </c>
      <c r="E3">
        <v>43635</v>
      </c>
      <c r="F3">
        <v>4424</v>
      </c>
      <c r="G3">
        <v>26701</v>
      </c>
      <c r="H3">
        <v>12167</v>
      </c>
      <c r="I3">
        <v>343</v>
      </c>
      <c r="J3">
        <v>10.138650166151001</v>
      </c>
      <c r="K3">
        <v>61.191703907414002</v>
      </c>
      <c r="L3">
        <v>27.883579695199</v>
      </c>
      <c r="M3">
        <v>0.78606623123599995</v>
      </c>
      <c r="N3">
        <v>283326</v>
      </c>
      <c r="O3">
        <v>1327</v>
      </c>
    </row>
    <row r="4" spans="1:15" x14ac:dyDescent="0.2">
      <c r="A4" t="s">
        <v>10748</v>
      </c>
      <c r="B4" t="s">
        <v>10746</v>
      </c>
      <c r="C4" t="s">
        <v>89</v>
      </c>
      <c r="D4">
        <v>25695</v>
      </c>
      <c r="E4">
        <v>23227</v>
      </c>
      <c r="F4">
        <v>3356</v>
      </c>
      <c r="G4">
        <v>14971</v>
      </c>
      <c r="H4">
        <v>4786</v>
      </c>
      <c r="I4">
        <v>114</v>
      </c>
      <c r="J4">
        <v>14.448701941706</v>
      </c>
      <c r="K4">
        <v>64.455159943170003</v>
      </c>
      <c r="L4">
        <v>20.605330003875</v>
      </c>
      <c r="M4">
        <v>0.49080811125000001</v>
      </c>
      <c r="N4">
        <v>1028258</v>
      </c>
      <c r="O4">
        <v>2153</v>
      </c>
    </row>
    <row r="5" spans="1:15" x14ac:dyDescent="0.2">
      <c r="A5" t="s">
        <v>10749</v>
      </c>
      <c r="B5" t="s">
        <v>10746</v>
      </c>
      <c r="C5" t="s">
        <v>91</v>
      </c>
      <c r="D5">
        <v>140</v>
      </c>
      <c r="E5">
        <v>106</v>
      </c>
      <c r="F5">
        <v>33</v>
      </c>
      <c r="G5">
        <v>51</v>
      </c>
      <c r="H5">
        <v>21</v>
      </c>
      <c r="I5">
        <v>1</v>
      </c>
      <c r="J5">
        <v>31.132075471697998</v>
      </c>
      <c r="K5">
        <v>48.113207547169999</v>
      </c>
      <c r="L5">
        <v>19.811320754716998</v>
      </c>
      <c r="M5">
        <v>0.94339622641499998</v>
      </c>
      <c r="N5">
        <v>2370</v>
      </c>
      <c r="O5">
        <v>5</v>
      </c>
    </row>
    <row r="6" spans="1:15" x14ac:dyDescent="0.2">
      <c r="A6" t="s">
        <v>10750</v>
      </c>
      <c r="B6" t="s">
        <v>10746</v>
      </c>
      <c r="C6" t="s">
        <v>93</v>
      </c>
      <c r="D6">
        <v>0</v>
      </c>
      <c r="E6">
        <v>0</v>
      </c>
      <c r="F6">
        <v>0</v>
      </c>
      <c r="G6">
        <v>0</v>
      </c>
      <c r="H6">
        <v>0</v>
      </c>
      <c r="I6">
        <v>0</v>
      </c>
      <c r="J6">
        <v>0</v>
      </c>
      <c r="K6">
        <v>0</v>
      </c>
      <c r="L6">
        <v>0</v>
      </c>
      <c r="M6">
        <v>0</v>
      </c>
      <c r="N6">
        <v>0</v>
      </c>
      <c r="O6">
        <v>10758</v>
      </c>
    </row>
    <row r="7" spans="1:15" x14ac:dyDescent="0.2">
      <c r="A7" t="s">
        <v>10751</v>
      </c>
      <c r="B7" t="s">
        <v>10752</v>
      </c>
      <c r="C7" t="s">
        <v>86</v>
      </c>
      <c r="D7">
        <v>79992</v>
      </c>
      <c r="E7">
        <v>67349</v>
      </c>
      <c r="F7">
        <v>7918</v>
      </c>
      <c r="G7">
        <v>44061</v>
      </c>
      <c r="H7">
        <v>14397</v>
      </c>
      <c r="I7">
        <v>973</v>
      </c>
      <c r="J7">
        <v>11.756670477661</v>
      </c>
      <c r="K7">
        <v>65.421906784065001</v>
      </c>
      <c r="L7">
        <v>21.376709379501001</v>
      </c>
      <c r="M7">
        <v>1.4447133587729999</v>
      </c>
      <c r="N7">
        <v>1302762</v>
      </c>
      <c r="O7">
        <v>15812</v>
      </c>
    </row>
    <row r="8" spans="1:15" x14ac:dyDescent="0.2">
      <c r="A8" t="s">
        <v>10753</v>
      </c>
      <c r="B8" t="s">
        <v>10752</v>
      </c>
      <c r="C8" t="s">
        <v>88</v>
      </c>
      <c r="D8">
        <v>54256</v>
      </c>
      <c r="E8">
        <v>43846</v>
      </c>
      <c r="F8">
        <v>4379</v>
      </c>
      <c r="G8">
        <v>28373</v>
      </c>
      <c r="H8">
        <v>10571</v>
      </c>
      <c r="I8">
        <v>523</v>
      </c>
      <c r="J8">
        <v>9.9872280253610004</v>
      </c>
      <c r="K8">
        <v>64.710577931852001</v>
      </c>
      <c r="L8">
        <v>24.10938283994</v>
      </c>
      <c r="M8">
        <v>1.1928112028460001</v>
      </c>
      <c r="N8">
        <v>275323</v>
      </c>
      <c r="O8">
        <v>1350</v>
      </c>
    </row>
    <row r="9" spans="1:15" x14ac:dyDescent="0.2">
      <c r="A9" t="s">
        <v>10754</v>
      </c>
      <c r="B9" t="s">
        <v>10752</v>
      </c>
      <c r="C9" t="s">
        <v>89</v>
      </c>
      <c r="D9">
        <v>25570</v>
      </c>
      <c r="E9">
        <v>23367</v>
      </c>
      <c r="F9">
        <v>3503</v>
      </c>
      <c r="G9">
        <v>15610</v>
      </c>
      <c r="H9">
        <v>3807</v>
      </c>
      <c r="I9">
        <v>447</v>
      </c>
      <c r="J9">
        <v>14.991226943980999</v>
      </c>
      <c r="K9">
        <v>66.803611931356002</v>
      </c>
      <c r="L9">
        <v>16.292206958531001</v>
      </c>
      <c r="M9">
        <v>1.912954166132</v>
      </c>
      <c r="N9">
        <v>1024513</v>
      </c>
      <c r="O9">
        <v>2333</v>
      </c>
    </row>
    <row r="10" spans="1:15" x14ac:dyDescent="0.2">
      <c r="A10" t="s">
        <v>10755</v>
      </c>
      <c r="B10" t="s">
        <v>10752</v>
      </c>
      <c r="C10" t="s">
        <v>91</v>
      </c>
      <c r="D10">
        <v>166</v>
      </c>
      <c r="E10">
        <v>136</v>
      </c>
      <c r="F10">
        <v>36</v>
      </c>
      <c r="G10">
        <v>78</v>
      </c>
      <c r="H10">
        <v>19</v>
      </c>
      <c r="I10">
        <v>3</v>
      </c>
      <c r="J10">
        <v>26.470588235293999</v>
      </c>
      <c r="K10">
        <v>57.352941176470999</v>
      </c>
      <c r="L10">
        <v>13.970588235294001</v>
      </c>
      <c r="M10">
        <v>2.2058823529409999</v>
      </c>
      <c r="N10">
        <v>2926</v>
      </c>
      <c r="O10">
        <v>7</v>
      </c>
    </row>
    <row r="11" spans="1:15" x14ac:dyDescent="0.2">
      <c r="A11" t="s">
        <v>10756</v>
      </c>
      <c r="B11" t="s">
        <v>10752</v>
      </c>
      <c r="C11" t="s">
        <v>93</v>
      </c>
      <c r="D11">
        <v>0</v>
      </c>
      <c r="E11">
        <v>0</v>
      </c>
      <c r="F11">
        <v>0</v>
      </c>
      <c r="G11">
        <v>0</v>
      </c>
      <c r="H11">
        <v>0</v>
      </c>
      <c r="I11">
        <v>0</v>
      </c>
      <c r="J11">
        <v>0</v>
      </c>
      <c r="K11">
        <v>0</v>
      </c>
      <c r="L11">
        <v>0</v>
      </c>
      <c r="M11">
        <v>0</v>
      </c>
      <c r="N11">
        <v>0</v>
      </c>
      <c r="O11">
        <v>12122</v>
      </c>
    </row>
    <row r="12" spans="1:15" x14ac:dyDescent="0.2">
      <c r="A12" t="s">
        <v>10757</v>
      </c>
      <c r="B12" t="s">
        <v>10758</v>
      </c>
      <c r="C12" t="s">
        <v>86</v>
      </c>
      <c r="D12">
        <v>76131</v>
      </c>
      <c r="E12">
        <v>65301</v>
      </c>
      <c r="F12">
        <v>7789</v>
      </c>
      <c r="G12">
        <v>44541</v>
      </c>
      <c r="H12">
        <v>11868</v>
      </c>
      <c r="I12">
        <v>1103</v>
      </c>
      <c r="J12">
        <v>11.927841840094001</v>
      </c>
      <c r="K12">
        <v>68.208756374328004</v>
      </c>
      <c r="L12">
        <v>18.174300546699001</v>
      </c>
      <c r="M12">
        <v>1.689101238878</v>
      </c>
      <c r="N12">
        <v>1292554</v>
      </c>
      <c r="O12">
        <v>14841</v>
      </c>
    </row>
    <row r="13" spans="1:15" x14ac:dyDescent="0.2">
      <c r="A13" t="s">
        <v>10759</v>
      </c>
      <c r="B13" t="s">
        <v>10758</v>
      </c>
      <c r="C13" t="s">
        <v>88</v>
      </c>
      <c r="D13">
        <v>50416</v>
      </c>
      <c r="E13">
        <v>41650</v>
      </c>
      <c r="F13">
        <v>4207</v>
      </c>
      <c r="G13">
        <v>28434</v>
      </c>
      <c r="H13">
        <v>8407</v>
      </c>
      <c r="I13">
        <v>602</v>
      </c>
      <c r="J13">
        <v>10.100840336134</v>
      </c>
      <c r="K13">
        <v>68.268907563024996</v>
      </c>
      <c r="L13">
        <v>20.184873949579998</v>
      </c>
      <c r="M13">
        <v>1.445378151261</v>
      </c>
      <c r="N13">
        <v>263129</v>
      </c>
      <c r="O13">
        <v>1355</v>
      </c>
    </row>
    <row r="14" spans="1:15" x14ac:dyDescent="0.2">
      <c r="A14" t="s">
        <v>10760</v>
      </c>
      <c r="B14" t="s">
        <v>10758</v>
      </c>
      <c r="C14" t="s">
        <v>89</v>
      </c>
      <c r="D14">
        <v>25539</v>
      </c>
      <c r="E14">
        <v>23498</v>
      </c>
      <c r="F14">
        <v>3543</v>
      </c>
      <c r="G14">
        <v>16023</v>
      </c>
      <c r="H14">
        <v>3435</v>
      </c>
      <c r="I14">
        <v>497</v>
      </c>
      <c r="J14">
        <v>15.077878968423001</v>
      </c>
      <c r="K14">
        <v>68.188782024001995</v>
      </c>
      <c r="L14">
        <v>14.618265384288</v>
      </c>
      <c r="M14">
        <v>2.115073623287</v>
      </c>
      <c r="N14">
        <v>1026061</v>
      </c>
      <c r="O14">
        <v>2367</v>
      </c>
    </row>
    <row r="15" spans="1:15" x14ac:dyDescent="0.2">
      <c r="A15" t="s">
        <v>10761</v>
      </c>
      <c r="B15" t="s">
        <v>10758</v>
      </c>
      <c r="C15" t="s">
        <v>91</v>
      </c>
      <c r="D15">
        <v>176</v>
      </c>
      <c r="E15">
        <v>153</v>
      </c>
      <c r="F15">
        <v>39</v>
      </c>
      <c r="G15">
        <v>84</v>
      </c>
      <c r="H15">
        <v>26</v>
      </c>
      <c r="I15">
        <v>4</v>
      </c>
      <c r="J15">
        <v>25.490196078431001</v>
      </c>
      <c r="K15">
        <v>54.901960784313999</v>
      </c>
      <c r="L15">
        <v>16.993464052288001</v>
      </c>
      <c r="M15">
        <v>2.6143790849670001</v>
      </c>
      <c r="N15">
        <v>3364</v>
      </c>
      <c r="O15">
        <v>11</v>
      </c>
    </row>
    <row r="16" spans="1:15" x14ac:dyDescent="0.2">
      <c r="A16" t="s">
        <v>10762</v>
      </c>
      <c r="B16" t="s">
        <v>10758</v>
      </c>
      <c r="C16" t="s">
        <v>93</v>
      </c>
      <c r="D16">
        <v>0</v>
      </c>
      <c r="E16">
        <v>0</v>
      </c>
      <c r="F16">
        <v>0</v>
      </c>
      <c r="G16">
        <v>0</v>
      </c>
      <c r="H16">
        <v>0</v>
      </c>
      <c r="I16">
        <v>0</v>
      </c>
      <c r="J16">
        <v>0</v>
      </c>
      <c r="K16">
        <v>0</v>
      </c>
      <c r="L16">
        <v>0</v>
      </c>
      <c r="M16">
        <v>0</v>
      </c>
      <c r="N16">
        <v>0</v>
      </c>
      <c r="O16">
        <v>11108</v>
      </c>
    </row>
    <row r="17" spans="1:15" x14ac:dyDescent="0.2">
      <c r="A17" t="s">
        <v>10763</v>
      </c>
      <c r="B17" t="s">
        <v>10764</v>
      </c>
      <c r="C17" t="s">
        <v>86</v>
      </c>
      <c r="D17">
        <v>71312</v>
      </c>
      <c r="E17">
        <v>58809</v>
      </c>
      <c r="F17">
        <v>8656</v>
      </c>
      <c r="G17">
        <v>41275</v>
      </c>
      <c r="H17">
        <v>8211</v>
      </c>
      <c r="I17">
        <v>667</v>
      </c>
      <c r="J17">
        <v>14.718835552381</v>
      </c>
      <c r="K17">
        <v>70.184835654406996</v>
      </c>
      <c r="L17">
        <v>13.962148650716999</v>
      </c>
      <c r="M17">
        <v>1.134180142495</v>
      </c>
      <c r="N17">
        <v>1288184</v>
      </c>
      <c r="O17">
        <v>15782</v>
      </c>
    </row>
    <row r="18" spans="1:15" x14ac:dyDescent="0.2">
      <c r="A18" t="s">
        <v>10765</v>
      </c>
      <c r="B18" t="s">
        <v>10764</v>
      </c>
      <c r="C18" t="s">
        <v>88</v>
      </c>
      <c r="D18">
        <v>46044</v>
      </c>
      <c r="E18">
        <v>36998</v>
      </c>
      <c r="F18">
        <v>4830</v>
      </c>
      <c r="G18">
        <v>26252</v>
      </c>
      <c r="H18">
        <v>5530</v>
      </c>
      <c r="I18">
        <v>386</v>
      </c>
      <c r="J18">
        <v>13.054759716741</v>
      </c>
      <c r="K18">
        <v>70.955186766851995</v>
      </c>
      <c r="L18">
        <v>14.946753878588</v>
      </c>
      <c r="M18">
        <v>1.0432996378179999</v>
      </c>
      <c r="N18">
        <v>259754</v>
      </c>
      <c r="O18">
        <v>1892</v>
      </c>
    </row>
    <row r="19" spans="1:15" x14ac:dyDescent="0.2">
      <c r="A19" t="s">
        <v>10766</v>
      </c>
      <c r="B19" t="s">
        <v>10764</v>
      </c>
      <c r="C19" t="s">
        <v>89</v>
      </c>
      <c r="D19">
        <v>25065</v>
      </c>
      <c r="E19">
        <v>21670</v>
      </c>
      <c r="F19">
        <v>3788</v>
      </c>
      <c r="G19">
        <v>14945</v>
      </c>
      <c r="H19">
        <v>2660</v>
      </c>
      <c r="I19">
        <v>277</v>
      </c>
      <c r="J19">
        <v>17.480387632671999</v>
      </c>
      <c r="K19">
        <v>68.966312874942005</v>
      </c>
      <c r="L19">
        <v>12.275034610060001</v>
      </c>
      <c r="M19">
        <v>1.2782648823260001</v>
      </c>
      <c r="N19">
        <v>1024446</v>
      </c>
      <c r="O19">
        <v>2460</v>
      </c>
    </row>
    <row r="20" spans="1:15" x14ac:dyDescent="0.2">
      <c r="A20" t="s">
        <v>10767</v>
      </c>
      <c r="B20" t="s">
        <v>10764</v>
      </c>
      <c r="C20" t="s">
        <v>91</v>
      </c>
      <c r="D20">
        <v>201</v>
      </c>
      <c r="E20">
        <v>140</v>
      </c>
      <c r="F20">
        <v>37</v>
      </c>
      <c r="G20">
        <v>78</v>
      </c>
      <c r="H20">
        <v>21</v>
      </c>
      <c r="I20">
        <v>4</v>
      </c>
      <c r="J20">
        <v>26.428571428571001</v>
      </c>
      <c r="K20">
        <v>55.714285714286</v>
      </c>
      <c r="L20">
        <v>15</v>
      </c>
      <c r="M20">
        <v>2.8571428571430002</v>
      </c>
      <c r="N20">
        <v>3984</v>
      </c>
      <c r="O20">
        <v>10</v>
      </c>
    </row>
    <row r="21" spans="1:15" x14ac:dyDescent="0.2">
      <c r="A21" t="s">
        <v>10768</v>
      </c>
      <c r="B21" t="s">
        <v>10764</v>
      </c>
      <c r="C21" t="s">
        <v>93</v>
      </c>
      <c r="D21">
        <v>2</v>
      </c>
      <c r="O21">
        <v>11420</v>
      </c>
    </row>
    <row r="22" spans="1:15" x14ac:dyDescent="0.2">
      <c r="A22" t="s">
        <v>10769</v>
      </c>
      <c r="B22" t="s">
        <v>10770</v>
      </c>
      <c r="C22" t="s">
        <v>86</v>
      </c>
      <c r="D22">
        <v>67254</v>
      </c>
      <c r="E22">
        <v>55290</v>
      </c>
      <c r="F22">
        <v>8121</v>
      </c>
      <c r="G22">
        <v>42183</v>
      </c>
      <c r="H22">
        <v>4438</v>
      </c>
      <c r="I22">
        <v>548</v>
      </c>
      <c r="J22">
        <v>14.688008681497999</v>
      </c>
      <c r="K22">
        <v>76.294085729787994</v>
      </c>
      <c r="L22">
        <v>8.0267679508050005</v>
      </c>
      <c r="M22">
        <v>0.991137637909</v>
      </c>
      <c r="N22">
        <v>1281604</v>
      </c>
      <c r="O22">
        <v>15442</v>
      </c>
    </row>
    <row r="23" spans="1:15" x14ac:dyDescent="0.2">
      <c r="A23" t="s">
        <v>10771</v>
      </c>
      <c r="B23" t="s">
        <v>10770</v>
      </c>
      <c r="C23" t="s">
        <v>88</v>
      </c>
      <c r="D23">
        <v>42563</v>
      </c>
      <c r="E23">
        <v>34382</v>
      </c>
      <c r="F23">
        <v>4496</v>
      </c>
      <c r="G23">
        <v>26006</v>
      </c>
      <c r="H23">
        <v>3535</v>
      </c>
      <c r="I23">
        <v>345</v>
      </c>
      <c r="J23">
        <v>13.076609853993</v>
      </c>
      <c r="K23">
        <v>75.638415449945001</v>
      </c>
      <c r="L23">
        <v>10.281542667675</v>
      </c>
      <c r="M23">
        <v>1.003432028387</v>
      </c>
      <c r="N23">
        <v>257464</v>
      </c>
      <c r="O23">
        <v>2123</v>
      </c>
    </row>
    <row r="24" spans="1:15" x14ac:dyDescent="0.2">
      <c r="A24" t="s">
        <v>10772</v>
      </c>
      <c r="B24" t="s">
        <v>10770</v>
      </c>
      <c r="C24" t="s">
        <v>89</v>
      </c>
      <c r="D24">
        <v>24483</v>
      </c>
      <c r="E24">
        <v>20755</v>
      </c>
      <c r="F24">
        <v>3586</v>
      </c>
      <c r="G24">
        <v>16083</v>
      </c>
      <c r="H24">
        <v>884</v>
      </c>
      <c r="I24">
        <v>202</v>
      </c>
      <c r="J24">
        <v>17.277764394121998</v>
      </c>
      <c r="K24">
        <v>77.489761503251998</v>
      </c>
      <c r="L24">
        <v>4.2592146470729997</v>
      </c>
      <c r="M24">
        <v>0.97325945555299997</v>
      </c>
      <c r="N24">
        <v>1019913</v>
      </c>
      <c r="O24">
        <v>2380</v>
      </c>
    </row>
    <row r="25" spans="1:15" x14ac:dyDescent="0.2">
      <c r="A25" t="s">
        <v>10773</v>
      </c>
      <c r="B25" t="s">
        <v>10770</v>
      </c>
      <c r="C25" t="s">
        <v>91</v>
      </c>
      <c r="D25">
        <v>206</v>
      </c>
      <c r="E25">
        <v>151</v>
      </c>
      <c r="F25">
        <v>39</v>
      </c>
      <c r="G25">
        <v>93</v>
      </c>
      <c r="H25">
        <v>18</v>
      </c>
      <c r="I25">
        <v>1</v>
      </c>
      <c r="J25">
        <v>25.827814569535999</v>
      </c>
      <c r="K25">
        <v>61.589403973510002</v>
      </c>
      <c r="L25">
        <v>11.920529801324999</v>
      </c>
      <c r="M25">
        <v>0.66225165562900001</v>
      </c>
      <c r="N25">
        <v>4226</v>
      </c>
      <c r="O25">
        <v>6</v>
      </c>
    </row>
    <row r="26" spans="1:15" x14ac:dyDescent="0.2">
      <c r="A26" t="s">
        <v>10774</v>
      </c>
      <c r="B26" t="s">
        <v>10770</v>
      </c>
      <c r="C26" t="s">
        <v>93</v>
      </c>
      <c r="D26">
        <v>2</v>
      </c>
      <c r="O26">
        <v>10933</v>
      </c>
    </row>
    <row r="27" spans="1:15" x14ac:dyDescent="0.2">
      <c r="A27" t="s">
        <v>10775</v>
      </c>
      <c r="B27" t="s">
        <v>10776</v>
      </c>
      <c r="C27" t="s">
        <v>86</v>
      </c>
      <c r="D27">
        <v>65422</v>
      </c>
      <c r="E27">
        <v>52498</v>
      </c>
      <c r="F27">
        <v>9045</v>
      </c>
      <c r="G27">
        <v>40121</v>
      </c>
      <c r="H27">
        <v>2794</v>
      </c>
      <c r="I27">
        <v>538</v>
      </c>
      <c r="J27">
        <v>17.229227780106001</v>
      </c>
      <c r="K27">
        <v>76.423863766238995</v>
      </c>
      <c r="L27">
        <v>5.322107508857</v>
      </c>
      <c r="M27">
        <v>1.024800944798</v>
      </c>
      <c r="N27">
        <v>1290556</v>
      </c>
      <c r="O27">
        <v>15237</v>
      </c>
    </row>
    <row r="28" spans="1:15" x14ac:dyDescent="0.2">
      <c r="A28" t="s">
        <v>10777</v>
      </c>
      <c r="B28" t="s">
        <v>10776</v>
      </c>
      <c r="C28" t="s">
        <v>88</v>
      </c>
      <c r="D28">
        <v>40827</v>
      </c>
      <c r="E28">
        <v>32335</v>
      </c>
      <c r="F28">
        <v>4849</v>
      </c>
      <c r="G28">
        <v>25099</v>
      </c>
      <c r="H28">
        <v>2084</v>
      </c>
      <c r="I28">
        <v>303</v>
      </c>
      <c r="J28">
        <v>14.996134219886001</v>
      </c>
      <c r="K28">
        <v>77.621772073604006</v>
      </c>
      <c r="L28">
        <v>6.4450286067729996</v>
      </c>
      <c r="M28">
        <v>0.93706509973700003</v>
      </c>
      <c r="N28">
        <v>253854</v>
      </c>
      <c r="O28">
        <v>1916</v>
      </c>
    </row>
    <row r="29" spans="1:15" x14ac:dyDescent="0.2">
      <c r="A29" t="s">
        <v>10778</v>
      </c>
      <c r="B29" t="s">
        <v>10776</v>
      </c>
      <c r="C29" t="s">
        <v>89</v>
      </c>
      <c r="D29">
        <v>24382</v>
      </c>
      <c r="E29">
        <v>20015</v>
      </c>
      <c r="F29">
        <v>4156</v>
      </c>
      <c r="G29">
        <v>14924</v>
      </c>
      <c r="H29">
        <v>704</v>
      </c>
      <c r="I29">
        <v>231</v>
      </c>
      <c r="J29">
        <v>20.764426679989999</v>
      </c>
      <c r="K29">
        <v>74.564076942292999</v>
      </c>
      <c r="L29">
        <v>3.517361978516</v>
      </c>
      <c r="M29">
        <v>1.154134399201</v>
      </c>
      <c r="N29">
        <v>1032173</v>
      </c>
      <c r="O29">
        <v>2641</v>
      </c>
    </row>
    <row r="30" spans="1:15" x14ac:dyDescent="0.2">
      <c r="A30" t="s">
        <v>10779</v>
      </c>
      <c r="B30" t="s">
        <v>10776</v>
      </c>
      <c r="C30" t="s">
        <v>91</v>
      </c>
      <c r="D30">
        <v>213</v>
      </c>
      <c r="E30">
        <v>148</v>
      </c>
      <c r="F30">
        <v>40</v>
      </c>
      <c r="G30">
        <v>98</v>
      </c>
      <c r="H30">
        <v>6</v>
      </c>
      <c r="I30">
        <v>4</v>
      </c>
      <c r="J30">
        <v>27.027027027027</v>
      </c>
      <c r="K30">
        <v>66.216216216215997</v>
      </c>
      <c r="L30">
        <v>4.0540540540540002</v>
      </c>
      <c r="M30">
        <v>2.7027027027030002</v>
      </c>
      <c r="N30">
        <v>4529</v>
      </c>
      <c r="O30">
        <v>6</v>
      </c>
    </row>
    <row r="31" spans="1:15" x14ac:dyDescent="0.2">
      <c r="A31" t="s">
        <v>10780</v>
      </c>
      <c r="B31" t="s">
        <v>10776</v>
      </c>
      <c r="C31" t="s">
        <v>93</v>
      </c>
      <c r="D31">
        <v>0</v>
      </c>
      <c r="E31">
        <v>0</v>
      </c>
      <c r="F31">
        <v>0</v>
      </c>
      <c r="G31">
        <v>0</v>
      </c>
      <c r="H31">
        <v>0</v>
      </c>
      <c r="I31">
        <v>0</v>
      </c>
      <c r="J31">
        <v>0</v>
      </c>
      <c r="K31">
        <v>0</v>
      </c>
      <c r="L31">
        <v>0</v>
      </c>
      <c r="M31">
        <v>0</v>
      </c>
      <c r="N31">
        <v>0</v>
      </c>
      <c r="O31">
        <v>10674</v>
      </c>
    </row>
    <row r="32" spans="1:15" x14ac:dyDescent="0.2">
      <c r="A32" t="s">
        <v>10781</v>
      </c>
      <c r="B32" t="s">
        <v>10782</v>
      </c>
      <c r="C32" t="s">
        <v>86</v>
      </c>
      <c r="D32">
        <v>64398</v>
      </c>
      <c r="E32">
        <v>51734</v>
      </c>
      <c r="F32">
        <v>9502</v>
      </c>
      <c r="G32">
        <v>39225</v>
      </c>
      <c r="H32">
        <v>2442</v>
      </c>
      <c r="I32">
        <v>565</v>
      </c>
      <c r="J32">
        <v>18.367031352689001</v>
      </c>
      <c r="K32">
        <v>75.820543549697007</v>
      </c>
      <c r="L32">
        <v>4.720299996134</v>
      </c>
      <c r="M32">
        <v>1.0921251014810001</v>
      </c>
      <c r="N32">
        <v>1293189</v>
      </c>
      <c r="O32">
        <v>15323</v>
      </c>
    </row>
    <row r="33" spans="1:15" x14ac:dyDescent="0.2">
      <c r="A33" t="s">
        <v>10783</v>
      </c>
      <c r="B33" t="s">
        <v>10782</v>
      </c>
      <c r="C33" t="s">
        <v>88</v>
      </c>
      <c r="D33">
        <v>39844</v>
      </c>
      <c r="E33">
        <v>31603</v>
      </c>
      <c r="F33">
        <v>5025</v>
      </c>
      <c r="G33">
        <v>24628</v>
      </c>
      <c r="H33">
        <v>1639</v>
      </c>
      <c r="I33">
        <v>311</v>
      </c>
      <c r="J33">
        <v>15.900389203556999</v>
      </c>
      <c r="K33">
        <v>77.929310508496002</v>
      </c>
      <c r="L33">
        <v>5.1862164984339998</v>
      </c>
      <c r="M33">
        <v>0.984083789514</v>
      </c>
      <c r="N33">
        <v>252131</v>
      </c>
      <c r="O33">
        <v>1856</v>
      </c>
    </row>
    <row r="34" spans="1:15" x14ac:dyDescent="0.2">
      <c r="A34" t="s">
        <v>10784</v>
      </c>
      <c r="B34" t="s">
        <v>10782</v>
      </c>
      <c r="C34" t="s">
        <v>89</v>
      </c>
      <c r="D34">
        <v>24326</v>
      </c>
      <c r="E34">
        <v>19974</v>
      </c>
      <c r="F34">
        <v>4430</v>
      </c>
      <c r="G34">
        <v>14498</v>
      </c>
      <c r="H34">
        <v>793</v>
      </c>
      <c r="I34">
        <v>253</v>
      </c>
      <c r="J34">
        <v>22.178832482227001</v>
      </c>
      <c r="K34">
        <v>72.584359667567995</v>
      </c>
      <c r="L34">
        <v>3.9701612095719998</v>
      </c>
      <c r="M34">
        <v>1.2666466406329999</v>
      </c>
      <c r="N34">
        <v>1036206</v>
      </c>
      <c r="O34">
        <v>2849</v>
      </c>
    </row>
    <row r="35" spans="1:15" x14ac:dyDescent="0.2">
      <c r="A35" t="s">
        <v>10785</v>
      </c>
      <c r="B35" t="s">
        <v>10782</v>
      </c>
      <c r="C35" t="s">
        <v>91</v>
      </c>
      <c r="D35">
        <v>228</v>
      </c>
      <c r="E35">
        <v>157</v>
      </c>
      <c r="F35">
        <v>47</v>
      </c>
      <c r="G35">
        <v>99</v>
      </c>
      <c r="H35">
        <v>10</v>
      </c>
      <c r="I35">
        <v>1</v>
      </c>
      <c r="J35">
        <v>29.936305732484001</v>
      </c>
      <c r="K35">
        <v>63.057324840763997</v>
      </c>
      <c r="L35">
        <v>6.369426751592</v>
      </c>
      <c r="M35">
        <v>0.63694267515900005</v>
      </c>
      <c r="N35">
        <v>4852</v>
      </c>
      <c r="O35">
        <v>7</v>
      </c>
    </row>
    <row r="36" spans="1:15" x14ac:dyDescent="0.2">
      <c r="A36" t="s">
        <v>10786</v>
      </c>
      <c r="B36" t="s">
        <v>10782</v>
      </c>
      <c r="C36" t="s">
        <v>93</v>
      </c>
      <c r="D36">
        <v>0</v>
      </c>
      <c r="E36">
        <v>0</v>
      </c>
      <c r="F36">
        <v>0</v>
      </c>
      <c r="G36">
        <v>0</v>
      </c>
      <c r="H36">
        <v>0</v>
      </c>
      <c r="I36">
        <v>0</v>
      </c>
      <c r="J36">
        <v>0</v>
      </c>
      <c r="K36">
        <v>0</v>
      </c>
      <c r="L36">
        <v>0</v>
      </c>
      <c r="M36">
        <v>0</v>
      </c>
      <c r="N36">
        <v>0</v>
      </c>
      <c r="O36">
        <v>10611</v>
      </c>
    </row>
    <row r="37" spans="1:15" x14ac:dyDescent="0.2">
      <c r="A37" t="s">
        <v>10787</v>
      </c>
      <c r="B37" t="s">
        <v>10788</v>
      </c>
      <c r="C37" t="s">
        <v>86</v>
      </c>
      <c r="D37">
        <v>63460</v>
      </c>
      <c r="E37">
        <v>51202</v>
      </c>
      <c r="F37">
        <v>9741</v>
      </c>
      <c r="G37">
        <v>38667</v>
      </c>
      <c r="H37">
        <v>2256</v>
      </c>
      <c r="I37">
        <v>538</v>
      </c>
      <c r="J37">
        <v>19.0246474747</v>
      </c>
      <c r="K37">
        <v>75.518534432199999</v>
      </c>
      <c r="L37">
        <v>4.4060778876000004</v>
      </c>
      <c r="M37">
        <v>1.0507402054999999</v>
      </c>
      <c r="N37">
        <v>1304902</v>
      </c>
      <c r="O37">
        <v>15468</v>
      </c>
    </row>
    <row r="38" spans="1:15" x14ac:dyDescent="0.2">
      <c r="A38" t="s">
        <v>10789</v>
      </c>
      <c r="B38" t="s">
        <v>10788</v>
      </c>
      <c r="C38" t="s">
        <v>88</v>
      </c>
      <c r="D38">
        <v>39013</v>
      </c>
      <c r="E38">
        <v>31057</v>
      </c>
      <c r="F38">
        <v>5114</v>
      </c>
      <c r="G38">
        <v>24151</v>
      </c>
      <c r="H38">
        <v>1502</v>
      </c>
      <c r="I38">
        <v>290</v>
      </c>
      <c r="J38">
        <v>16.466497086</v>
      </c>
      <c r="K38">
        <v>77.7634671733</v>
      </c>
      <c r="L38">
        <v>4.8362687960999997</v>
      </c>
      <c r="M38">
        <v>0.93376694469999999</v>
      </c>
      <c r="N38">
        <v>249193</v>
      </c>
      <c r="O38">
        <v>1766</v>
      </c>
    </row>
    <row r="39" spans="1:15" x14ac:dyDescent="0.2">
      <c r="A39" t="s">
        <v>10790</v>
      </c>
      <c r="B39" t="s">
        <v>10788</v>
      </c>
      <c r="C39" t="s">
        <v>89</v>
      </c>
      <c r="D39">
        <v>24224</v>
      </c>
      <c r="E39">
        <v>19990</v>
      </c>
      <c r="F39">
        <v>4584</v>
      </c>
      <c r="G39">
        <v>14418</v>
      </c>
      <c r="H39">
        <v>744</v>
      </c>
      <c r="I39">
        <v>244</v>
      </c>
      <c r="J39">
        <v>22.931465732900001</v>
      </c>
      <c r="K39">
        <v>72.126063031499996</v>
      </c>
      <c r="L39">
        <v>3.7218609305000001</v>
      </c>
      <c r="M39">
        <v>1.2206103051999999</v>
      </c>
      <c r="N39">
        <v>1050825</v>
      </c>
      <c r="O39">
        <v>3028</v>
      </c>
    </row>
    <row r="40" spans="1:15" x14ac:dyDescent="0.2">
      <c r="A40" t="s">
        <v>10791</v>
      </c>
      <c r="B40" t="s">
        <v>10788</v>
      </c>
      <c r="C40" t="s">
        <v>91</v>
      </c>
      <c r="D40">
        <v>223</v>
      </c>
      <c r="E40">
        <v>155</v>
      </c>
      <c r="F40">
        <v>43</v>
      </c>
      <c r="G40">
        <v>98</v>
      </c>
      <c r="H40">
        <v>10</v>
      </c>
      <c r="I40">
        <v>4</v>
      </c>
      <c r="J40">
        <v>27.741935483900001</v>
      </c>
      <c r="K40">
        <v>63.2258064516</v>
      </c>
      <c r="L40">
        <v>6.4516129032</v>
      </c>
      <c r="M40">
        <v>2.5806451613000001</v>
      </c>
      <c r="N40">
        <v>4885</v>
      </c>
      <c r="O40">
        <v>5</v>
      </c>
    </row>
    <row r="41" spans="1:15" x14ac:dyDescent="0.2">
      <c r="A41" t="s">
        <v>10792</v>
      </c>
      <c r="B41" t="s">
        <v>10788</v>
      </c>
      <c r="C41" t="s">
        <v>93</v>
      </c>
      <c r="D41">
        <v>0</v>
      </c>
      <c r="E41">
        <v>0</v>
      </c>
      <c r="F41">
        <v>0</v>
      </c>
      <c r="G41">
        <v>0</v>
      </c>
      <c r="H41">
        <v>0</v>
      </c>
      <c r="I41">
        <v>0</v>
      </c>
      <c r="J41">
        <v>0</v>
      </c>
      <c r="K41">
        <v>0</v>
      </c>
      <c r="L41">
        <v>0</v>
      </c>
      <c r="M41">
        <v>0</v>
      </c>
      <c r="N41">
        <v>0</v>
      </c>
      <c r="O41">
        <v>10669</v>
      </c>
    </row>
    <row r="42" spans="1:15" x14ac:dyDescent="0.2">
      <c r="A42" t="s">
        <v>10793</v>
      </c>
      <c r="B42" t="s">
        <v>10794</v>
      </c>
      <c r="C42" t="s">
        <v>86</v>
      </c>
      <c r="D42">
        <v>62448</v>
      </c>
      <c r="E42">
        <v>50996</v>
      </c>
      <c r="F42">
        <v>9988</v>
      </c>
      <c r="G42">
        <v>38562</v>
      </c>
      <c r="H42">
        <v>1942</v>
      </c>
      <c r="I42">
        <v>504</v>
      </c>
      <c r="J42">
        <v>19.585849870600001</v>
      </c>
      <c r="K42">
        <v>75.617695505499995</v>
      </c>
      <c r="L42">
        <v>3.8081418149999999</v>
      </c>
      <c r="M42">
        <v>0.98831280880000005</v>
      </c>
      <c r="N42">
        <v>1306976</v>
      </c>
      <c r="O42">
        <v>14799</v>
      </c>
    </row>
    <row r="43" spans="1:15" x14ac:dyDescent="0.2">
      <c r="A43" t="s">
        <v>10795</v>
      </c>
      <c r="B43" t="s">
        <v>10794</v>
      </c>
      <c r="C43" t="s">
        <v>88</v>
      </c>
      <c r="D43">
        <v>38045</v>
      </c>
      <c r="E43">
        <v>30590</v>
      </c>
      <c r="F43">
        <v>5182</v>
      </c>
      <c r="G43">
        <v>23762</v>
      </c>
      <c r="H43">
        <v>1365</v>
      </c>
      <c r="I43">
        <v>281</v>
      </c>
      <c r="J43">
        <v>16.9401765283</v>
      </c>
      <c r="K43">
        <v>77.678980058799993</v>
      </c>
      <c r="L43">
        <v>4.4622425629000002</v>
      </c>
      <c r="M43">
        <v>0.91860085000000002</v>
      </c>
      <c r="N43">
        <v>244384</v>
      </c>
      <c r="O43">
        <v>1689</v>
      </c>
    </row>
    <row r="44" spans="1:15" x14ac:dyDescent="0.2">
      <c r="A44" t="s">
        <v>10796</v>
      </c>
      <c r="B44" t="s">
        <v>10794</v>
      </c>
      <c r="C44" t="s">
        <v>89</v>
      </c>
      <c r="D44">
        <v>24183</v>
      </c>
      <c r="E44">
        <v>20248</v>
      </c>
      <c r="F44">
        <v>4759</v>
      </c>
      <c r="G44">
        <v>14692</v>
      </c>
      <c r="H44">
        <v>574</v>
      </c>
      <c r="I44">
        <v>223</v>
      </c>
      <c r="J44">
        <v>23.503555906799999</v>
      </c>
      <c r="K44">
        <v>72.560252864500001</v>
      </c>
      <c r="L44">
        <v>2.8348478861999999</v>
      </c>
      <c r="M44">
        <v>1.1013433426000001</v>
      </c>
      <c r="N44">
        <v>1057790</v>
      </c>
      <c r="O44">
        <v>3045</v>
      </c>
    </row>
    <row r="45" spans="1:15" x14ac:dyDescent="0.2">
      <c r="A45" t="s">
        <v>10797</v>
      </c>
      <c r="B45" t="s">
        <v>10794</v>
      </c>
      <c r="C45" t="s">
        <v>91</v>
      </c>
      <c r="D45">
        <v>220</v>
      </c>
      <c r="E45">
        <v>158</v>
      </c>
      <c r="F45">
        <v>47</v>
      </c>
      <c r="G45">
        <v>108</v>
      </c>
      <c r="H45">
        <v>3</v>
      </c>
      <c r="I45">
        <v>0</v>
      </c>
      <c r="J45">
        <v>29.746835442999998</v>
      </c>
      <c r="K45">
        <v>68.354430379700005</v>
      </c>
      <c r="L45">
        <v>1.8987341771999999</v>
      </c>
      <c r="M45">
        <v>0</v>
      </c>
      <c r="N45">
        <v>4802</v>
      </c>
      <c r="O45">
        <v>5</v>
      </c>
    </row>
    <row r="46" spans="1:15" x14ac:dyDescent="0.2">
      <c r="A46" t="s">
        <v>10798</v>
      </c>
      <c r="B46" t="s">
        <v>10794</v>
      </c>
      <c r="C46" t="s">
        <v>93</v>
      </c>
      <c r="D46">
        <v>0</v>
      </c>
      <c r="E46">
        <v>0</v>
      </c>
      <c r="F46">
        <v>0</v>
      </c>
      <c r="G46">
        <v>0</v>
      </c>
      <c r="H46">
        <v>0</v>
      </c>
      <c r="I46">
        <v>0</v>
      </c>
      <c r="J46">
        <v>0</v>
      </c>
      <c r="K46">
        <v>0</v>
      </c>
      <c r="L46">
        <v>0</v>
      </c>
      <c r="M46">
        <v>0</v>
      </c>
      <c r="N46">
        <v>0</v>
      </c>
      <c r="O46">
        <v>10060</v>
      </c>
    </row>
    <row r="47" spans="1:15" x14ac:dyDescent="0.2">
      <c r="A47" t="s">
        <v>10799</v>
      </c>
      <c r="B47" t="s">
        <v>10800</v>
      </c>
      <c r="C47" t="s">
        <v>86</v>
      </c>
      <c r="D47">
        <v>61652</v>
      </c>
      <c r="E47">
        <v>50774</v>
      </c>
      <c r="F47">
        <v>10103</v>
      </c>
      <c r="G47">
        <v>38367</v>
      </c>
      <c r="H47">
        <v>1808</v>
      </c>
      <c r="I47">
        <v>496</v>
      </c>
      <c r="J47">
        <v>19.8979792807</v>
      </c>
      <c r="K47">
        <v>75.564265175100005</v>
      </c>
      <c r="L47">
        <v>3.5608776144999998</v>
      </c>
      <c r="M47">
        <v>0.97687792959999997</v>
      </c>
      <c r="N47">
        <v>1310218</v>
      </c>
      <c r="O47">
        <v>14950</v>
      </c>
    </row>
    <row r="48" spans="1:15" x14ac:dyDescent="0.2">
      <c r="A48" t="s">
        <v>10801</v>
      </c>
      <c r="B48" t="s">
        <v>10800</v>
      </c>
      <c r="C48" t="s">
        <v>88</v>
      </c>
      <c r="D48">
        <v>37299</v>
      </c>
      <c r="E48">
        <v>30372</v>
      </c>
      <c r="F48">
        <v>5223</v>
      </c>
      <c r="G48">
        <v>23545</v>
      </c>
      <c r="H48">
        <v>1313</v>
      </c>
      <c r="I48">
        <v>291</v>
      </c>
      <c r="J48">
        <v>17.196760173800001</v>
      </c>
      <c r="K48">
        <v>77.522059791900006</v>
      </c>
      <c r="L48">
        <v>4.3230607138000003</v>
      </c>
      <c r="M48">
        <v>0.95811932040000003</v>
      </c>
      <c r="N48">
        <v>240724</v>
      </c>
      <c r="O48">
        <v>1654</v>
      </c>
    </row>
    <row r="49" spans="1:15" x14ac:dyDescent="0.2">
      <c r="A49" t="s">
        <v>10802</v>
      </c>
      <c r="B49" t="s">
        <v>10800</v>
      </c>
      <c r="C49" t="s">
        <v>89</v>
      </c>
      <c r="D49">
        <v>24134</v>
      </c>
      <c r="E49">
        <v>20246</v>
      </c>
      <c r="F49">
        <v>4831</v>
      </c>
      <c r="G49">
        <v>14716</v>
      </c>
      <c r="H49">
        <v>494</v>
      </c>
      <c r="I49">
        <v>205</v>
      </c>
      <c r="J49">
        <v>23.8615035069</v>
      </c>
      <c r="K49">
        <v>72.685962659300003</v>
      </c>
      <c r="L49">
        <v>2.4399881458000001</v>
      </c>
      <c r="M49">
        <v>1.0125456880000001</v>
      </c>
      <c r="N49">
        <v>1064677</v>
      </c>
      <c r="O49">
        <v>3170</v>
      </c>
    </row>
    <row r="50" spans="1:15" x14ac:dyDescent="0.2">
      <c r="A50" t="s">
        <v>10803</v>
      </c>
      <c r="B50" t="s">
        <v>10800</v>
      </c>
      <c r="C50" t="s">
        <v>91</v>
      </c>
      <c r="D50">
        <v>219</v>
      </c>
      <c r="E50">
        <v>156</v>
      </c>
      <c r="F50">
        <v>49</v>
      </c>
      <c r="G50">
        <v>106</v>
      </c>
      <c r="H50">
        <v>1</v>
      </c>
      <c r="I50">
        <v>0</v>
      </c>
      <c r="J50">
        <v>31.410256410300001</v>
      </c>
      <c r="K50">
        <v>67.948717948699993</v>
      </c>
      <c r="L50">
        <v>0.64102564100000003</v>
      </c>
      <c r="M50">
        <v>0</v>
      </c>
      <c r="N50">
        <v>4817</v>
      </c>
      <c r="O50">
        <v>6</v>
      </c>
    </row>
    <row r="51" spans="1:15" x14ac:dyDescent="0.2">
      <c r="A51" t="s">
        <v>10804</v>
      </c>
      <c r="B51" t="s">
        <v>10800</v>
      </c>
      <c r="C51" t="s">
        <v>93</v>
      </c>
      <c r="D51">
        <v>0</v>
      </c>
      <c r="E51">
        <v>0</v>
      </c>
      <c r="F51">
        <v>0</v>
      </c>
      <c r="G51">
        <v>0</v>
      </c>
      <c r="H51">
        <v>0</v>
      </c>
      <c r="I51">
        <v>0</v>
      </c>
      <c r="J51">
        <v>0</v>
      </c>
      <c r="K51">
        <v>0</v>
      </c>
      <c r="L51">
        <v>0</v>
      </c>
      <c r="M51">
        <v>0</v>
      </c>
      <c r="N51">
        <v>0</v>
      </c>
      <c r="O51">
        <v>10120</v>
      </c>
    </row>
    <row r="52" spans="1:15" x14ac:dyDescent="0.2">
      <c r="A52" t="s">
        <v>10805</v>
      </c>
      <c r="B52" t="s">
        <v>10806</v>
      </c>
      <c r="C52" t="s">
        <v>86</v>
      </c>
      <c r="D52">
        <v>61162</v>
      </c>
      <c r="E52">
        <v>49782</v>
      </c>
      <c r="F52">
        <v>9842</v>
      </c>
      <c r="G52">
        <v>37761</v>
      </c>
      <c r="H52">
        <v>1665</v>
      </c>
      <c r="I52">
        <v>514</v>
      </c>
      <c r="J52">
        <v>19.770198063599999</v>
      </c>
      <c r="K52">
        <v>75.852717849800001</v>
      </c>
      <c r="L52">
        <v>3.3445823791999998</v>
      </c>
      <c r="M52">
        <v>1.0325017074</v>
      </c>
      <c r="N52">
        <v>1319465</v>
      </c>
      <c r="O52">
        <v>15040</v>
      </c>
    </row>
    <row r="53" spans="1:15" x14ac:dyDescent="0.2">
      <c r="A53" t="s">
        <v>10807</v>
      </c>
      <c r="B53" t="s">
        <v>10806</v>
      </c>
      <c r="C53" t="s">
        <v>88</v>
      </c>
      <c r="D53">
        <v>36831</v>
      </c>
      <c r="E53">
        <v>29707</v>
      </c>
      <c r="F53">
        <v>5113</v>
      </c>
      <c r="G53">
        <v>23083</v>
      </c>
      <c r="H53">
        <v>1220</v>
      </c>
      <c r="I53">
        <v>291</v>
      </c>
      <c r="J53">
        <v>17.2114316491</v>
      </c>
      <c r="K53">
        <v>77.702225064800004</v>
      </c>
      <c r="L53">
        <v>4.1067761806999998</v>
      </c>
      <c r="M53">
        <v>0.97956710540000003</v>
      </c>
      <c r="N53">
        <v>238245</v>
      </c>
      <c r="O53">
        <v>1641</v>
      </c>
    </row>
    <row r="54" spans="1:15" x14ac:dyDescent="0.2">
      <c r="A54" t="s">
        <v>10808</v>
      </c>
      <c r="B54" t="s">
        <v>10806</v>
      </c>
      <c r="C54" t="s">
        <v>89</v>
      </c>
      <c r="D54">
        <v>24101</v>
      </c>
      <c r="E54">
        <v>19916</v>
      </c>
      <c r="F54">
        <v>4675</v>
      </c>
      <c r="G54">
        <v>14578</v>
      </c>
      <c r="H54">
        <v>442</v>
      </c>
      <c r="I54">
        <v>221</v>
      </c>
      <c r="J54">
        <v>23.473589074100001</v>
      </c>
      <c r="K54">
        <v>73.197429202699993</v>
      </c>
      <c r="L54">
        <v>2.2193211488000002</v>
      </c>
      <c r="M54">
        <v>1.1096605744000001</v>
      </c>
      <c r="N54">
        <v>1076137</v>
      </c>
      <c r="O54">
        <v>3414</v>
      </c>
    </row>
    <row r="55" spans="1:15" x14ac:dyDescent="0.2">
      <c r="A55" t="s">
        <v>10809</v>
      </c>
      <c r="B55" t="s">
        <v>10806</v>
      </c>
      <c r="C55" t="s">
        <v>91</v>
      </c>
      <c r="D55">
        <v>230</v>
      </c>
      <c r="E55">
        <v>159</v>
      </c>
      <c r="F55">
        <v>54</v>
      </c>
      <c r="G55">
        <v>100</v>
      </c>
      <c r="H55">
        <v>3</v>
      </c>
      <c r="I55">
        <v>2</v>
      </c>
      <c r="J55">
        <v>33.962264150899998</v>
      </c>
      <c r="K55">
        <v>62.893081760999998</v>
      </c>
      <c r="L55">
        <v>1.8867924528</v>
      </c>
      <c r="M55">
        <v>1.2578616352000001</v>
      </c>
      <c r="N55">
        <v>5083</v>
      </c>
      <c r="O55">
        <v>6</v>
      </c>
    </row>
    <row r="56" spans="1:15" x14ac:dyDescent="0.2">
      <c r="A56" t="s">
        <v>10810</v>
      </c>
      <c r="B56" t="s">
        <v>10806</v>
      </c>
      <c r="C56" t="s">
        <v>93</v>
      </c>
      <c r="D56">
        <v>0</v>
      </c>
      <c r="E56">
        <v>0</v>
      </c>
      <c r="F56">
        <v>0</v>
      </c>
      <c r="G56">
        <v>0</v>
      </c>
      <c r="H56">
        <v>0</v>
      </c>
      <c r="I56">
        <v>0</v>
      </c>
      <c r="J56">
        <v>0</v>
      </c>
      <c r="K56">
        <v>0</v>
      </c>
      <c r="L56">
        <v>0</v>
      </c>
      <c r="M56">
        <v>0</v>
      </c>
      <c r="N56">
        <v>0</v>
      </c>
      <c r="O56">
        <v>9979</v>
      </c>
    </row>
    <row r="57" spans="1:15" x14ac:dyDescent="0.2">
      <c r="A57" t="s">
        <v>10811</v>
      </c>
      <c r="B57" t="s">
        <v>10812</v>
      </c>
      <c r="C57" t="s">
        <v>86</v>
      </c>
      <c r="D57">
        <v>59723</v>
      </c>
      <c r="E57">
        <v>45490</v>
      </c>
      <c r="F57">
        <v>8663</v>
      </c>
      <c r="G57">
        <v>35061</v>
      </c>
      <c r="H57">
        <v>1363</v>
      </c>
      <c r="I57">
        <v>403</v>
      </c>
      <c r="J57">
        <v>19.043745878199999</v>
      </c>
      <c r="K57">
        <v>77.074082215900006</v>
      </c>
      <c r="L57">
        <v>2.9962629149</v>
      </c>
      <c r="M57">
        <v>0.88590899099999998</v>
      </c>
      <c r="N57">
        <v>1313016</v>
      </c>
      <c r="O57">
        <v>15821</v>
      </c>
    </row>
    <row r="58" spans="1:15" x14ac:dyDescent="0.2">
      <c r="A58" t="s">
        <v>10813</v>
      </c>
      <c r="B58" t="s">
        <v>10812</v>
      </c>
      <c r="C58" t="s">
        <v>88</v>
      </c>
      <c r="D58">
        <v>35559</v>
      </c>
      <c r="E58">
        <v>28522</v>
      </c>
      <c r="F58">
        <v>4736</v>
      </c>
      <c r="G58">
        <v>22486</v>
      </c>
      <c r="H58">
        <v>1047</v>
      </c>
      <c r="I58">
        <v>253</v>
      </c>
      <c r="J58">
        <v>16.604726176300002</v>
      </c>
      <c r="K58">
        <v>78.837388682400004</v>
      </c>
      <c r="L58">
        <v>3.6708505714999999</v>
      </c>
      <c r="M58">
        <v>0.88703456979999995</v>
      </c>
      <c r="N58">
        <v>231171</v>
      </c>
      <c r="O58">
        <v>2061</v>
      </c>
    </row>
    <row r="59" spans="1:15" x14ac:dyDescent="0.2">
      <c r="A59" t="s">
        <v>10814</v>
      </c>
      <c r="B59" t="s">
        <v>10812</v>
      </c>
      <c r="C59" t="s">
        <v>89</v>
      </c>
      <c r="D59">
        <v>23927</v>
      </c>
      <c r="E59">
        <v>16807</v>
      </c>
      <c r="F59">
        <v>3881</v>
      </c>
      <c r="G59">
        <v>12467</v>
      </c>
      <c r="H59">
        <v>312</v>
      </c>
      <c r="I59">
        <v>147</v>
      </c>
      <c r="J59">
        <v>23.091568989100001</v>
      </c>
      <c r="K59">
        <v>74.177426072499998</v>
      </c>
      <c r="L59">
        <v>1.8563693698999999</v>
      </c>
      <c r="M59">
        <v>0.87463556850000002</v>
      </c>
      <c r="N59">
        <v>1076536</v>
      </c>
      <c r="O59">
        <v>3590</v>
      </c>
    </row>
    <row r="60" spans="1:15" x14ac:dyDescent="0.2">
      <c r="A60" t="s">
        <v>10815</v>
      </c>
      <c r="B60" t="s">
        <v>10812</v>
      </c>
      <c r="C60" t="s">
        <v>91</v>
      </c>
      <c r="D60">
        <v>237</v>
      </c>
      <c r="E60">
        <v>161</v>
      </c>
      <c r="F60">
        <v>46</v>
      </c>
      <c r="G60">
        <v>108</v>
      </c>
      <c r="H60">
        <v>4</v>
      </c>
      <c r="I60">
        <v>3</v>
      </c>
      <c r="J60">
        <v>28.571428571399998</v>
      </c>
      <c r="K60">
        <v>67.080745341599993</v>
      </c>
      <c r="L60">
        <v>2.4844720496999999</v>
      </c>
      <c r="M60">
        <v>1.8633540372999999</v>
      </c>
      <c r="N60">
        <v>5309</v>
      </c>
      <c r="O60">
        <v>6</v>
      </c>
    </row>
    <row r="61" spans="1:15" x14ac:dyDescent="0.2">
      <c r="A61" t="s">
        <v>10816</v>
      </c>
      <c r="B61" t="s">
        <v>10812</v>
      </c>
      <c r="C61" t="s">
        <v>93</v>
      </c>
      <c r="D61">
        <v>0</v>
      </c>
      <c r="E61">
        <v>0</v>
      </c>
      <c r="F61">
        <v>0</v>
      </c>
      <c r="G61">
        <v>0</v>
      </c>
      <c r="H61">
        <v>0</v>
      </c>
      <c r="I61">
        <v>0</v>
      </c>
      <c r="J61">
        <v>0</v>
      </c>
      <c r="K61">
        <v>0</v>
      </c>
      <c r="L61">
        <v>0</v>
      </c>
      <c r="M61">
        <v>0</v>
      </c>
      <c r="N61">
        <v>0</v>
      </c>
      <c r="O61">
        <v>10164</v>
      </c>
    </row>
    <row r="62" spans="1:15" x14ac:dyDescent="0.2">
      <c r="A62" t="s">
        <v>10817</v>
      </c>
      <c r="B62" t="s">
        <v>10818</v>
      </c>
      <c r="C62" t="s">
        <v>86</v>
      </c>
      <c r="D62">
        <v>58994</v>
      </c>
      <c r="E62">
        <v>44756</v>
      </c>
      <c r="F62">
        <v>7920</v>
      </c>
      <c r="G62">
        <v>35156</v>
      </c>
      <c r="H62">
        <v>1304</v>
      </c>
      <c r="I62">
        <v>376</v>
      </c>
      <c r="J62">
        <v>17.6959513808</v>
      </c>
      <c r="K62">
        <v>78.550361962599993</v>
      </c>
      <c r="L62">
        <v>2.9135758333999999</v>
      </c>
      <c r="M62">
        <v>0.84011082309999996</v>
      </c>
      <c r="N62">
        <v>1315118</v>
      </c>
      <c r="O62">
        <v>16074</v>
      </c>
    </row>
    <row r="63" spans="1:15" x14ac:dyDescent="0.2">
      <c r="A63" t="s">
        <v>10819</v>
      </c>
      <c r="B63" t="s">
        <v>10818</v>
      </c>
      <c r="C63" t="s">
        <v>88</v>
      </c>
      <c r="D63">
        <v>34851</v>
      </c>
      <c r="E63">
        <v>27867</v>
      </c>
      <c r="F63">
        <v>4190</v>
      </c>
      <c r="G63">
        <v>22442</v>
      </c>
      <c r="H63">
        <v>991</v>
      </c>
      <c r="I63">
        <v>244</v>
      </c>
      <c r="J63">
        <v>15.035705314499999</v>
      </c>
      <c r="K63">
        <v>80.532529515199997</v>
      </c>
      <c r="L63">
        <v>3.5561775576999999</v>
      </c>
      <c r="M63">
        <v>0.87558761259999995</v>
      </c>
      <c r="N63">
        <v>227146</v>
      </c>
      <c r="O63">
        <v>2121</v>
      </c>
    </row>
    <row r="64" spans="1:15" x14ac:dyDescent="0.2">
      <c r="A64" t="s">
        <v>10820</v>
      </c>
      <c r="B64" t="s">
        <v>10818</v>
      </c>
      <c r="C64" t="s">
        <v>89</v>
      </c>
      <c r="D64">
        <v>23904</v>
      </c>
      <c r="E64">
        <v>16728</v>
      </c>
      <c r="F64">
        <v>3688</v>
      </c>
      <c r="G64">
        <v>12602</v>
      </c>
      <c r="H64">
        <v>308</v>
      </c>
      <c r="I64">
        <v>130</v>
      </c>
      <c r="J64">
        <v>22.046867527500002</v>
      </c>
      <c r="K64">
        <v>75.334768053600001</v>
      </c>
      <c r="L64">
        <v>1.8412242945999999</v>
      </c>
      <c r="M64">
        <v>0.77714012430000001</v>
      </c>
      <c r="N64">
        <v>1082605</v>
      </c>
      <c r="O64">
        <v>3715</v>
      </c>
    </row>
    <row r="65" spans="1:15" x14ac:dyDescent="0.2">
      <c r="A65" t="s">
        <v>10821</v>
      </c>
      <c r="B65" t="s">
        <v>10818</v>
      </c>
      <c r="C65" t="s">
        <v>91</v>
      </c>
      <c r="D65">
        <v>239</v>
      </c>
      <c r="E65">
        <v>161</v>
      </c>
      <c r="F65">
        <v>42</v>
      </c>
      <c r="G65">
        <v>112</v>
      </c>
      <c r="H65">
        <v>5</v>
      </c>
      <c r="I65">
        <v>2</v>
      </c>
      <c r="J65">
        <v>26.086956521699999</v>
      </c>
      <c r="K65">
        <v>69.565217391299996</v>
      </c>
      <c r="L65">
        <v>3.1055900621000001</v>
      </c>
      <c r="M65">
        <v>1.2422360247999999</v>
      </c>
      <c r="N65">
        <v>5367</v>
      </c>
      <c r="O65">
        <v>5</v>
      </c>
    </row>
    <row r="66" spans="1:15" x14ac:dyDescent="0.2">
      <c r="A66" t="s">
        <v>10822</v>
      </c>
      <c r="B66" t="s">
        <v>10818</v>
      </c>
      <c r="C66" t="s">
        <v>93</v>
      </c>
      <c r="D66">
        <v>0</v>
      </c>
      <c r="E66">
        <v>0</v>
      </c>
      <c r="F66">
        <v>0</v>
      </c>
      <c r="G66">
        <v>0</v>
      </c>
      <c r="H66">
        <v>0</v>
      </c>
      <c r="I66">
        <v>0</v>
      </c>
      <c r="J66">
        <v>0</v>
      </c>
      <c r="K66">
        <v>0</v>
      </c>
      <c r="L66">
        <v>0</v>
      </c>
      <c r="M66">
        <v>0</v>
      </c>
      <c r="N66">
        <v>0</v>
      </c>
      <c r="O66">
        <v>10233</v>
      </c>
    </row>
    <row r="67" spans="1:15" x14ac:dyDescent="0.2">
      <c r="A67" t="s">
        <v>10823</v>
      </c>
      <c r="B67" t="s">
        <v>10824</v>
      </c>
      <c r="C67" t="s">
        <v>86</v>
      </c>
      <c r="D67">
        <v>58569</v>
      </c>
      <c r="E67">
        <v>43738</v>
      </c>
      <c r="F67">
        <v>7555</v>
      </c>
      <c r="G67">
        <v>34549</v>
      </c>
      <c r="H67">
        <v>1265</v>
      </c>
      <c r="I67">
        <v>369</v>
      </c>
      <c r="J67">
        <v>17.273309250499999</v>
      </c>
      <c r="K67">
        <v>78.990808907599998</v>
      </c>
      <c r="L67">
        <v>2.8922218665999999</v>
      </c>
      <c r="M67">
        <v>0.84365997530000003</v>
      </c>
      <c r="N67">
        <v>1312215</v>
      </c>
      <c r="O67">
        <v>16767</v>
      </c>
    </row>
    <row r="68" spans="1:15" x14ac:dyDescent="0.2">
      <c r="A68" t="s">
        <v>10825</v>
      </c>
      <c r="B68" t="s">
        <v>10824</v>
      </c>
      <c r="C68" t="s">
        <v>88</v>
      </c>
      <c r="D68">
        <v>34535</v>
      </c>
      <c r="E68">
        <v>27249</v>
      </c>
      <c r="F68">
        <v>3957</v>
      </c>
      <c r="G68">
        <v>22085</v>
      </c>
      <c r="H68">
        <v>966</v>
      </c>
      <c r="I68">
        <v>241</v>
      </c>
      <c r="J68">
        <v>14.5216338214</v>
      </c>
      <c r="K68">
        <v>81.048845829200005</v>
      </c>
      <c r="L68">
        <v>3.5450842232999999</v>
      </c>
      <c r="M68">
        <v>0.8844361261</v>
      </c>
      <c r="N68">
        <v>224469</v>
      </c>
      <c r="O68">
        <v>2096</v>
      </c>
    </row>
    <row r="69" spans="1:15" x14ac:dyDescent="0.2">
      <c r="A69" t="s">
        <v>10826</v>
      </c>
      <c r="B69" t="s">
        <v>10824</v>
      </c>
      <c r="C69" t="s">
        <v>89</v>
      </c>
      <c r="D69">
        <v>23801</v>
      </c>
      <c r="E69">
        <v>16334</v>
      </c>
      <c r="F69">
        <v>3557</v>
      </c>
      <c r="G69">
        <v>12357</v>
      </c>
      <c r="H69">
        <v>294</v>
      </c>
      <c r="I69">
        <v>126</v>
      </c>
      <c r="J69">
        <v>21.7766621771</v>
      </c>
      <c r="K69">
        <v>75.652014203500002</v>
      </c>
      <c r="L69">
        <v>1.7999265336000001</v>
      </c>
      <c r="M69">
        <v>0.77139708579999999</v>
      </c>
      <c r="N69">
        <v>1082470</v>
      </c>
      <c r="O69">
        <v>3809</v>
      </c>
    </row>
    <row r="70" spans="1:15" x14ac:dyDescent="0.2">
      <c r="A70" t="s">
        <v>10827</v>
      </c>
      <c r="B70" t="s">
        <v>10824</v>
      </c>
      <c r="C70" t="s">
        <v>91</v>
      </c>
      <c r="D70">
        <v>233</v>
      </c>
      <c r="E70">
        <v>155</v>
      </c>
      <c r="F70">
        <v>41</v>
      </c>
      <c r="G70">
        <v>107</v>
      </c>
      <c r="H70">
        <v>5</v>
      </c>
      <c r="I70">
        <v>2</v>
      </c>
      <c r="J70">
        <v>26.451612903200001</v>
      </c>
      <c r="K70">
        <v>69.032258064499999</v>
      </c>
      <c r="L70">
        <v>3.2258064516</v>
      </c>
      <c r="M70">
        <v>1.2903225806</v>
      </c>
      <c r="N70">
        <v>5276</v>
      </c>
      <c r="O70">
        <v>5</v>
      </c>
    </row>
    <row r="71" spans="1:15" x14ac:dyDescent="0.2">
      <c r="A71" t="s">
        <v>10828</v>
      </c>
      <c r="B71" t="s">
        <v>10824</v>
      </c>
      <c r="C71" t="s">
        <v>93</v>
      </c>
      <c r="D71">
        <v>0</v>
      </c>
      <c r="E71">
        <v>0</v>
      </c>
      <c r="F71">
        <v>0</v>
      </c>
      <c r="G71">
        <v>0</v>
      </c>
      <c r="H71">
        <v>0</v>
      </c>
      <c r="I71">
        <v>0</v>
      </c>
      <c r="J71">
        <v>0</v>
      </c>
      <c r="K71">
        <v>0</v>
      </c>
      <c r="L71">
        <v>0</v>
      </c>
      <c r="M71">
        <v>0</v>
      </c>
      <c r="N71">
        <v>0</v>
      </c>
      <c r="O71">
        <v>10857</v>
      </c>
    </row>
    <row r="72" spans="1:15" x14ac:dyDescent="0.2">
      <c r="A72" t="s">
        <v>10829</v>
      </c>
      <c r="B72" t="s">
        <v>10830</v>
      </c>
      <c r="C72" t="s">
        <v>86</v>
      </c>
      <c r="D72">
        <v>56748</v>
      </c>
      <c r="E72">
        <v>41314</v>
      </c>
      <c r="F72">
        <v>7233</v>
      </c>
      <c r="G72">
        <v>32610</v>
      </c>
      <c r="H72">
        <v>1143</v>
      </c>
      <c r="I72">
        <v>328</v>
      </c>
      <c r="J72">
        <v>17.507382485400001</v>
      </c>
      <c r="K72">
        <v>78.932081134699999</v>
      </c>
      <c r="L72">
        <v>2.7666166432999999</v>
      </c>
      <c r="M72">
        <v>0.79391973670000004</v>
      </c>
      <c r="N72">
        <v>1297830</v>
      </c>
      <c r="O72">
        <v>15296</v>
      </c>
    </row>
    <row r="73" spans="1:15" x14ac:dyDescent="0.2">
      <c r="A73" t="s">
        <v>10831</v>
      </c>
      <c r="B73" t="s">
        <v>10830</v>
      </c>
      <c r="C73" t="s">
        <v>88</v>
      </c>
      <c r="D73">
        <v>33004</v>
      </c>
      <c r="E73">
        <v>25452</v>
      </c>
      <c r="F73">
        <v>3709</v>
      </c>
      <c r="G73">
        <v>20659</v>
      </c>
      <c r="H73">
        <v>870</v>
      </c>
      <c r="I73">
        <v>214</v>
      </c>
      <c r="J73">
        <v>14.5725286814</v>
      </c>
      <c r="K73">
        <v>81.168473990300001</v>
      </c>
      <c r="L73">
        <v>3.4181989628</v>
      </c>
      <c r="M73">
        <v>0.84079836559999999</v>
      </c>
      <c r="N73">
        <v>213107</v>
      </c>
      <c r="O73">
        <v>1783</v>
      </c>
    </row>
    <row r="74" spans="1:15" x14ac:dyDescent="0.2">
      <c r="A74" t="s">
        <v>10832</v>
      </c>
      <c r="B74" t="s">
        <v>10830</v>
      </c>
      <c r="C74" t="s">
        <v>89</v>
      </c>
      <c r="D74">
        <v>23518</v>
      </c>
      <c r="E74">
        <v>15723</v>
      </c>
      <c r="F74">
        <v>3489</v>
      </c>
      <c r="G74">
        <v>11851</v>
      </c>
      <c r="H74">
        <v>271</v>
      </c>
      <c r="I74">
        <v>112</v>
      </c>
      <c r="J74">
        <v>22.190421675300001</v>
      </c>
      <c r="K74">
        <v>75.373656426899998</v>
      </c>
      <c r="L74">
        <v>1.7235896457</v>
      </c>
      <c r="M74">
        <v>0.71233225209999995</v>
      </c>
      <c r="N74">
        <v>1079559</v>
      </c>
      <c r="O74">
        <v>3660</v>
      </c>
    </row>
    <row r="75" spans="1:15" x14ac:dyDescent="0.2">
      <c r="A75" t="s">
        <v>10833</v>
      </c>
      <c r="B75" t="s">
        <v>10830</v>
      </c>
      <c r="C75" t="s">
        <v>91</v>
      </c>
      <c r="D75">
        <v>226</v>
      </c>
      <c r="E75">
        <v>139</v>
      </c>
      <c r="F75">
        <v>35</v>
      </c>
      <c r="G75">
        <v>100</v>
      </c>
      <c r="H75">
        <v>2</v>
      </c>
      <c r="I75">
        <v>2</v>
      </c>
      <c r="J75">
        <v>25.179856115100002</v>
      </c>
      <c r="K75">
        <v>71.942446043199993</v>
      </c>
      <c r="L75">
        <v>1.4388489208999999</v>
      </c>
      <c r="M75">
        <v>1.4388489208999999</v>
      </c>
      <c r="N75">
        <v>5164</v>
      </c>
      <c r="O75">
        <v>5</v>
      </c>
    </row>
    <row r="76" spans="1:15" x14ac:dyDescent="0.2">
      <c r="A76" t="s">
        <v>10834</v>
      </c>
      <c r="B76" t="s">
        <v>10830</v>
      </c>
      <c r="C76" t="s">
        <v>93</v>
      </c>
      <c r="D76">
        <v>0</v>
      </c>
      <c r="E76">
        <v>0</v>
      </c>
      <c r="F76">
        <v>0</v>
      </c>
      <c r="G76">
        <v>0</v>
      </c>
      <c r="H76">
        <v>0</v>
      </c>
      <c r="I76">
        <v>0</v>
      </c>
      <c r="J76">
        <v>0</v>
      </c>
      <c r="K76">
        <v>0</v>
      </c>
      <c r="L76">
        <v>0</v>
      </c>
      <c r="M76">
        <v>0</v>
      </c>
      <c r="N76">
        <v>0</v>
      </c>
      <c r="O76">
        <v>9848</v>
      </c>
    </row>
    <row r="77" spans="1:15" x14ac:dyDescent="0.2">
      <c r="A77" t="s">
        <v>10835</v>
      </c>
      <c r="B77" t="s">
        <v>10836</v>
      </c>
      <c r="C77" t="s">
        <v>86</v>
      </c>
      <c r="D77">
        <v>55723</v>
      </c>
      <c r="E77">
        <v>40916</v>
      </c>
      <c r="F77">
        <v>7082</v>
      </c>
      <c r="G77">
        <v>32603</v>
      </c>
      <c r="H77">
        <v>937</v>
      </c>
      <c r="I77">
        <v>294</v>
      </c>
      <c r="J77">
        <v>17.308632319899999</v>
      </c>
      <c r="K77">
        <v>79.682764688600003</v>
      </c>
      <c r="L77">
        <v>2.2900576790999998</v>
      </c>
      <c r="M77">
        <v>0.71854531229999996</v>
      </c>
      <c r="N77">
        <v>1302300</v>
      </c>
      <c r="O77">
        <v>15257</v>
      </c>
    </row>
    <row r="78" spans="1:15" x14ac:dyDescent="0.2">
      <c r="A78" t="s">
        <v>10837</v>
      </c>
      <c r="B78" t="s">
        <v>10836</v>
      </c>
      <c r="C78" t="s">
        <v>88</v>
      </c>
      <c r="D78">
        <v>31957</v>
      </c>
      <c r="E78">
        <v>25041</v>
      </c>
      <c r="F78">
        <v>3608</v>
      </c>
      <c r="G78">
        <v>20525</v>
      </c>
      <c r="H78">
        <v>728</v>
      </c>
      <c r="I78">
        <v>180</v>
      </c>
      <c r="J78">
        <v>14.408370272799999</v>
      </c>
      <c r="K78">
        <v>81.965576454599997</v>
      </c>
      <c r="L78">
        <v>2.9072321393</v>
      </c>
      <c r="M78">
        <v>0.71882113329999997</v>
      </c>
      <c r="N78">
        <v>206096</v>
      </c>
      <c r="O78">
        <v>1726</v>
      </c>
    </row>
    <row r="79" spans="1:15" x14ac:dyDescent="0.2">
      <c r="A79" t="s">
        <v>10838</v>
      </c>
      <c r="B79" t="s">
        <v>10836</v>
      </c>
      <c r="C79" t="s">
        <v>89</v>
      </c>
      <c r="D79">
        <v>23538</v>
      </c>
      <c r="E79">
        <v>15731</v>
      </c>
      <c r="F79">
        <v>3440</v>
      </c>
      <c r="G79">
        <v>11976</v>
      </c>
      <c r="H79">
        <v>204</v>
      </c>
      <c r="I79">
        <v>111</v>
      </c>
      <c r="J79">
        <v>21.867649863299999</v>
      </c>
      <c r="K79">
        <v>76.129934524199996</v>
      </c>
      <c r="L79">
        <v>1.2968024919000001</v>
      </c>
      <c r="M79">
        <v>0.70561312060000003</v>
      </c>
      <c r="N79">
        <v>1090933</v>
      </c>
      <c r="O79">
        <v>3840</v>
      </c>
    </row>
    <row r="80" spans="1:15" x14ac:dyDescent="0.2">
      <c r="A80" t="s">
        <v>10839</v>
      </c>
      <c r="B80" t="s">
        <v>10836</v>
      </c>
      <c r="C80" t="s">
        <v>91</v>
      </c>
      <c r="D80">
        <v>228</v>
      </c>
      <c r="E80">
        <v>144</v>
      </c>
      <c r="F80">
        <v>34</v>
      </c>
      <c r="G80">
        <v>102</v>
      </c>
      <c r="H80">
        <v>5</v>
      </c>
      <c r="I80">
        <v>3</v>
      </c>
      <c r="J80">
        <v>23.611111111100001</v>
      </c>
      <c r="K80">
        <v>70.833333333300004</v>
      </c>
      <c r="L80">
        <v>3.4722222222000001</v>
      </c>
      <c r="M80">
        <v>2.0833333333000001</v>
      </c>
      <c r="N80">
        <v>5271</v>
      </c>
      <c r="O80">
        <v>6</v>
      </c>
    </row>
    <row r="81" spans="1:15" x14ac:dyDescent="0.2">
      <c r="A81" t="s">
        <v>10840</v>
      </c>
      <c r="B81" t="s">
        <v>10836</v>
      </c>
      <c r="C81" t="s">
        <v>93</v>
      </c>
      <c r="D81">
        <v>0</v>
      </c>
      <c r="E81">
        <v>0</v>
      </c>
      <c r="F81">
        <v>0</v>
      </c>
      <c r="G81">
        <v>0</v>
      </c>
      <c r="H81">
        <v>0</v>
      </c>
      <c r="I81">
        <v>0</v>
      </c>
      <c r="J81">
        <v>0</v>
      </c>
      <c r="K81">
        <v>0</v>
      </c>
      <c r="L81">
        <v>0</v>
      </c>
      <c r="M81">
        <v>0</v>
      </c>
      <c r="N81">
        <v>0</v>
      </c>
      <c r="O81">
        <v>9685</v>
      </c>
    </row>
    <row r="82" spans="1:15" x14ac:dyDescent="0.2">
      <c r="A82" t="s">
        <v>10841</v>
      </c>
      <c r="B82" t="s">
        <v>10842</v>
      </c>
      <c r="C82" t="s">
        <v>86</v>
      </c>
      <c r="D82">
        <v>53193</v>
      </c>
      <c r="E82">
        <v>40030</v>
      </c>
      <c r="F82">
        <v>6350</v>
      </c>
      <c r="G82">
        <v>32276</v>
      </c>
      <c r="H82">
        <v>949</v>
      </c>
      <c r="I82">
        <v>455</v>
      </c>
      <c r="J82">
        <v>15.863102673</v>
      </c>
      <c r="K82">
        <v>80.629527854100004</v>
      </c>
      <c r="L82">
        <v>2.3707219584999999</v>
      </c>
      <c r="M82">
        <v>1.1366475143999999</v>
      </c>
      <c r="N82">
        <v>1291262</v>
      </c>
      <c r="O82">
        <v>14832</v>
      </c>
    </row>
    <row r="83" spans="1:15" x14ac:dyDescent="0.2">
      <c r="A83" t="s">
        <v>10843</v>
      </c>
      <c r="B83" t="s">
        <v>10842</v>
      </c>
      <c r="C83" t="s">
        <v>88</v>
      </c>
      <c r="D83">
        <v>29619</v>
      </c>
      <c r="E83">
        <v>23904</v>
      </c>
      <c r="F83">
        <v>3180</v>
      </c>
      <c r="G83">
        <v>19911</v>
      </c>
      <c r="H83">
        <v>597</v>
      </c>
      <c r="I83">
        <v>216</v>
      </c>
      <c r="J83">
        <v>13.3032128514</v>
      </c>
      <c r="K83">
        <v>83.295682730899998</v>
      </c>
      <c r="L83">
        <v>2.4974899598000002</v>
      </c>
      <c r="M83">
        <v>0.90361445780000005</v>
      </c>
      <c r="N83">
        <v>191811</v>
      </c>
      <c r="O83">
        <v>1754</v>
      </c>
    </row>
    <row r="84" spans="1:15" x14ac:dyDescent="0.2">
      <c r="A84" t="s">
        <v>10844</v>
      </c>
      <c r="B84" t="s">
        <v>10842</v>
      </c>
      <c r="C84" t="s">
        <v>89</v>
      </c>
      <c r="D84">
        <v>23342</v>
      </c>
      <c r="E84">
        <v>15968</v>
      </c>
      <c r="F84">
        <v>3136</v>
      </c>
      <c r="G84">
        <v>12257</v>
      </c>
      <c r="H84">
        <v>346</v>
      </c>
      <c r="I84">
        <v>229</v>
      </c>
      <c r="J84">
        <v>19.639278557099999</v>
      </c>
      <c r="K84">
        <v>76.759769539100006</v>
      </c>
      <c r="L84">
        <v>2.1668336673000002</v>
      </c>
      <c r="M84">
        <v>1.4341182365</v>
      </c>
      <c r="N84">
        <v>1094068</v>
      </c>
      <c r="O84">
        <v>3949</v>
      </c>
    </row>
    <row r="85" spans="1:15" x14ac:dyDescent="0.2">
      <c r="A85" t="s">
        <v>10845</v>
      </c>
      <c r="B85" t="s">
        <v>10842</v>
      </c>
      <c r="C85" t="s">
        <v>91</v>
      </c>
      <c r="D85">
        <v>232</v>
      </c>
      <c r="E85">
        <v>158</v>
      </c>
      <c r="F85">
        <v>34</v>
      </c>
      <c r="G85">
        <v>108</v>
      </c>
      <c r="H85">
        <v>6</v>
      </c>
      <c r="I85">
        <v>10</v>
      </c>
      <c r="J85">
        <v>21.518987341799999</v>
      </c>
      <c r="K85">
        <v>68.354430379700005</v>
      </c>
      <c r="L85">
        <v>3.7974683543999999</v>
      </c>
      <c r="M85">
        <v>6.3291139240999996</v>
      </c>
      <c r="N85">
        <v>5382</v>
      </c>
      <c r="O85">
        <v>7</v>
      </c>
    </row>
    <row r="86" spans="1:15" x14ac:dyDescent="0.2">
      <c r="A86" t="s">
        <v>10846</v>
      </c>
      <c r="B86" t="s">
        <v>10842</v>
      </c>
      <c r="C86" t="s">
        <v>93</v>
      </c>
      <c r="D86">
        <v>0</v>
      </c>
      <c r="E86">
        <v>0</v>
      </c>
      <c r="F86">
        <v>0</v>
      </c>
      <c r="G86">
        <v>0</v>
      </c>
      <c r="H86">
        <v>0</v>
      </c>
      <c r="I86">
        <v>0</v>
      </c>
      <c r="J86">
        <v>0</v>
      </c>
      <c r="K86">
        <v>0</v>
      </c>
      <c r="L86">
        <v>0</v>
      </c>
      <c r="M86">
        <v>0</v>
      </c>
      <c r="N86">
        <v>0</v>
      </c>
      <c r="O86">
        <v>9122</v>
      </c>
    </row>
    <row r="87" spans="1:15" x14ac:dyDescent="0.2">
      <c r="A87" t="s">
        <v>10847</v>
      </c>
      <c r="B87" t="s">
        <v>10848</v>
      </c>
      <c r="C87" t="s">
        <v>86</v>
      </c>
      <c r="D87">
        <v>51147</v>
      </c>
      <c r="E87">
        <v>39928</v>
      </c>
      <c r="F87">
        <v>5798</v>
      </c>
      <c r="G87">
        <v>32667</v>
      </c>
      <c r="H87">
        <v>987</v>
      </c>
      <c r="I87">
        <v>476</v>
      </c>
      <c r="J87">
        <v>14.521138048499999</v>
      </c>
      <c r="K87">
        <v>81.814766579799993</v>
      </c>
      <c r="L87">
        <v>2.4719495090999999</v>
      </c>
      <c r="M87">
        <v>1.1921458626000001</v>
      </c>
      <c r="N87">
        <v>1281027</v>
      </c>
      <c r="O87">
        <v>14426</v>
      </c>
    </row>
    <row r="88" spans="1:15" x14ac:dyDescent="0.2">
      <c r="A88" t="s">
        <v>10849</v>
      </c>
      <c r="B88" t="s">
        <v>10848</v>
      </c>
      <c r="C88" t="s">
        <v>88</v>
      </c>
      <c r="D88">
        <v>27888</v>
      </c>
      <c r="E88">
        <v>23443</v>
      </c>
      <c r="F88">
        <v>2858</v>
      </c>
      <c r="G88">
        <v>19771</v>
      </c>
      <c r="H88">
        <v>562</v>
      </c>
      <c r="I88">
        <v>252</v>
      </c>
      <c r="J88">
        <v>12.191272448099999</v>
      </c>
      <c r="K88">
        <v>84.336475707000005</v>
      </c>
      <c r="L88">
        <v>2.3973040992999999</v>
      </c>
      <c r="M88">
        <v>1.0749477456000001</v>
      </c>
      <c r="N88">
        <v>181231</v>
      </c>
      <c r="O88">
        <v>1737</v>
      </c>
    </row>
    <row r="89" spans="1:15" x14ac:dyDescent="0.2">
      <c r="A89" t="s">
        <v>10850</v>
      </c>
      <c r="B89" t="s">
        <v>10848</v>
      </c>
      <c r="C89" t="s">
        <v>89</v>
      </c>
      <c r="D89">
        <v>23040</v>
      </c>
      <c r="E89">
        <v>16319</v>
      </c>
      <c r="F89">
        <v>2906</v>
      </c>
      <c r="G89">
        <v>12779</v>
      </c>
      <c r="H89">
        <v>419</v>
      </c>
      <c r="I89">
        <v>215</v>
      </c>
      <c r="J89">
        <v>17.807463692599999</v>
      </c>
      <c r="K89">
        <v>78.307494331800001</v>
      </c>
      <c r="L89">
        <v>2.5675592866999999</v>
      </c>
      <c r="M89">
        <v>1.3174826889</v>
      </c>
      <c r="N89">
        <v>1094567</v>
      </c>
      <c r="O89">
        <v>4022</v>
      </c>
    </row>
    <row r="90" spans="1:15" x14ac:dyDescent="0.2">
      <c r="A90" t="s">
        <v>10851</v>
      </c>
      <c r="B90" t="s">
        <v>10848</v>
      </c>
      <c r="C90" t="s">
        <v>91</v>
      </c>
      <c r="D90">
        <v>219</v>
      </c>
      <c r="E90">
        <v>166</v>
      </c>
      <c r="F90">
        <v>34</v>
      </c>
      <c r="G90">
        <v>117</v>
      </c>
      <c r="H90">
        <v>6</v>
      </c>
      <c r="I90">
        <v>9</v>
      </c>
      <c r="J90">
        <v>20.481927710800001</v>
      </c>
      <c r="K90">
        <v>70.481927710799994</v>
      </c>
      <c r="L90">
        <v>3.6144578313000002</v>
      </c>
      <c r="M90">
        <v>5.4216867469999999</v>
      </c>
      <c r="N90">
        <v>5229</v>
      </c>
      <c r="O90">
        <v>6</v>
      </c>
    </row>
    <row r="91" spans="1:15" x14ac:dyDescent="0.2">
      <c r="A91" t="s">
        <v>10852</v>
      </c>
      <c r="B91" t="s">
        <v>10848</v>
      </c>
      <c r="C91" t="s">
        <v>93</v>
      </c>
      <c r="D91">
        <v>0</v>
      </c>
      <c r="E91">
        <v>0</v>
      </c>
      <c r="F91">
        <v>0</v>
      </c>
      <c r="G91">
        <v>0</v>
      </c>
      <c r="H91">
        <v>0</v>
      </c>
      <c r="I91">
        <v>0</v>
      </c>
      <c r="J91">
        <v>0</v>
      </c>
      <c r="K91">
        <v>0</v>
      </c>
      <c r="L91">
        <v>0</v>
      </c>
      <c r="M91">
        <v>0</v>
      </c>
      <c r="N91">
        <v>0</v>
      </c>
      <c r="O91">
        <v>8661</v>
      </c>
    </row>
    <row r="92" spans="1:15" x14ac:dyDescent="0.2">
      <c r="A92" t="s">
        <v>10853</v>
      </c>
      <c r="B92" t="s">
        <v>10854</v>
      </c>
      <c r="C92" t="s">
        <v>86</v>
      </c>
      <c r="D92">
        <v>49084</v>
      </c>
      <c r="E92">
        <v>38855</v>
      </c>
      <c r="F92">
        <v>5427</v>
      </c>
      <c r="G92">
        <v>31952</v>
      </c>
      <c r="H92">
        <v>969</v>
      </c>
      <c r="I92">
        <v>507</v>
      </c>
      <c r="J92">
        <v>13.967314374000001</v>
      </c>
      <c r="K92">
        <v>82.233946724999996</v>
      </c>
      <c r="L92">
        <v>2.4938875305999999</v>
      </c>
      <c r="M92">
        <v>1.3048513705</v>
      </c>
      <c r="N92">
        <v>1266741</v>
      </c>
      <c r="O92">
        <v>14123</v>
      </c>
    </row>
    <row r="93" spans="1:15" x14ac:dyDescent="0.2">
      <c r="A93" t="s">
        <v>10855</v>
      </c>
      <c r="B93" t="s">
        <v>10854</v>
      </c>
      <c r="C93" t="s">
        <v>88</v>
      </c>
      <c r="D93">
        <v>26181</v>
      </c>
      <c r="E93">
        <v>22372</v>
      </c>
      <c r="F93">
        <v>2677</v>
      </c>
      <c r="G93">
        <v>18919</v>
      </c>
      <c r="H93">
        <v>534</v>
      </c>
      <c r="I93">
        <v>242</v>
      </c>
      <c r="J93">
        <v>11.965850169899999</v>
      </c>
      <c r="K93">
        <v>84.565528338999997</v>
      </c>
      <c r="L93">
        <v>2.3869122116999999</v>
      </c>
      <c r="M93">
        <v>1.0817092795000001</v>
      </c>
      <c r="N93">
        <v>171135</v>
      </c>
      <c r="O93">
        <v>1696</v>
      </c>
    </row>
    <row r="94" spans="1:15" x14ac:dyDescent="0.2">
      <c r="A94" t="s">
        <v>10856</v>
      </c>
      <c r="B94" t="s">
        <v>10854</v>
      </c>
      <c r="C94" t="s">
        <v>89</v>
      </c>
      <c r="D94">
        <v>22691</v>
      </c>
      <c r="E94">
        <v>16313</v>
      </c>
      <c r="F94">
        <v>2716</v>
      </c>
      <c r="G94">
        <v>12910</v>
      </c>
      <c r="H94">
        <v>429</v>
      </c>
      <c r="I94">
        <v>258</v>
      </c>
      <c r="J94">
        <v>16.6492981058</v>
      </c>
      <c r="K94">
        <v>79.139336725299998</v>
      </c>
      <c r="L94">
        <v>2.6298044504</v>
      </c>
      <c r="M94">
        <v>1.5815607184</v>
      </c>
      <c r="N94">
        <v>1090556</v>
      </c>
      <c r="O94">
        <v>4193</v>
      </c>
    </row>
    <row r="95" spans="1:15" x14ac:dyDescent="0.2">
      <c r="A95" t="s">
        <v>10857</v>
      </c>
      <c r="B95" t="s">
        <v>10854</v>
      </c>
      <c r="C95" t="s">
        <v>91</v>
      </c>
      <c r="D95">
        <v>212</v>
      </c>
      <c r="E95">
        <v>170</v>
      </c>
      <c r="F95">
        <v>34</v>
      </c>
      <c r="G95">
        <v>123</v>
      </c>
      <c r="H95">
        <v>6</v>
      </c>
      <c r="I95">
        <v>7</v>
      </c>
      <c r="J95">
        <v>20</v>
      </c>
      <c r="K95">
        <v>72.352941176499996</v>
      </c>
      <c r="L95">
        <v>3.5294117646999998</v>
      </c>
      <c r="M95">
        <v>4.1176470588000003</v>
      </c>
      <c r="N95">
        <v>5050</v>
      </c>
      <c r="O95">
        <v>4</v>
      </c>
    </row>
    <row r="96" spans="1:15" x14ac:dyDescent="0.2">
      <c r="A96" t="s">
        <v>10858</v>
      </c>
      <c r="B96" t="s">
        <v>10854</v>
      </c>
      <c r="C96" t="s">
        <v>93</v>
      </c>
      <c r="D96">
        <v>0</v>
      </c>
      <c r="E96">
        <v>0</v>
      </c>
      <c r="F96">
        <v>0</v>
      </c>
      <c r="G96">
        <v>0</v>
      </c>
      <c r="H96">
        <v>0</v>
      </c>
      <c r="I96">
        <v>0</v>
      </c>
      <c r="J96">
        <v>0</v>
      </c>
      <c r="K96">
        <v>0</v>
      </c>
      <c r="L96">
        <v>0</v>
      </c>
      <c r="M96">
        <v>0</v>
      </c>
      <c r="N96">
        <v>0</v>
      </c>
      <c r="O96">
        <v>8230</v>
      </c>
    </row>
    <row r="97" spans="1:15" x14ac:dyDescent="0.2">
      <c r="A97" t="s">
        <v>10859</v>
      </c>
      <c r="B97" t="s">
        <v>10860</v>
      </c>
      <c r="C97" t="s">
        <v>88</v>
      </c>
      <c r="D97">
        <v>25406</v>
      </c>
      <c r="E97">
        <v>21727</v>
      </c>
      <c r="F97">
        <v>2600</v>
      </c>
      <c r="G97">
        <v>18456</v>
      </c>
      <c r="H97">
        <v>472</v>
      </c>
      <c r="I97">
        <v>199</v>
      </c>
      <c r="J97">
        <v>11.966677406000001</v>
      </c>
      <c r="K97">
        <v>84.944999309599993</v>
      </c>
      <c r="L97">
        <v>2.1724122060000002</v>
      </c>
      <c r="M97">
        <v>0.91591107839999997</v>
      </c>
      <c r="N97">
        <v>166134</v>
      </c>
      <c r="O97">
        <v>1642</v>
      </c>
    </row>
    <row r="98" spans="1:15" x14ac:dyDescent="0.2">
      <c r="A98" t="s">
        <v>10861</v>
      </c>
      <c r="B98" t="s">
        <v>10860</v>
      </c>
      <c r="C98" t="s">
        <v>93</v>
      </c>
      <c r="D98">
        <v>0</v>
      </c>
      <c r="N98">
        <v>0</v>
      </c>
      <c r="O98">
        <v>8158</v>
      </c>
    </row>
    <row r="99" spans="1:15" x14ac:dyDescent="0.2">
      <c r="A99" t="s">
        <v>10862</v>
      </c>
      <c r="B99" t="s">
        <v>10860</v>
      </c>
      <c r="C99" t="s">
        <v>89</v>
      </c>
      <c r="D99">
        <v>22538</v>
      </c>
      <c r="E99">
        <v>16149</v>
      </c>
      <c r="F99">
        <v>2646</v>
      </c>
      <c r="G99">
        <v>12838</v>
      </c>
      <c r="H99">
        <v>461</v>
      </c>
      <c r="I99">
        <v>204</v>
      </c>
      <c r="J99">
        <v>16.3849154746</v>
      </c>
      <c r="K99">
        <v>79.497182488099995</v>
      </c>
      <c r="L99">
        <v>2.8546659235999998</v>
      </c>
      <c r="M99">
        <v>1.2632361137000001</v>
      </c>
      <c r="N99">
        <v>1092238</v>
      </c>
      <c r="O99">
        <v>4311</v>
      </c>
    </row>
    <row r="100" spans="1:15" x14ac:dyDescent="0.2">
      <c r="A100" t="s">
        <v>10863</v>
      </c>
      <c r="B100" t="s">
        <v>10860</v>
      </c>
      <c r="C100" t="s">
        <v>86</v>
      </c>
      <c r="D100">
        <v>48143</v>
      </c>
      <c r="E100">
        <v>38036</v>
      </c>
      <c r="F100">
        <v>5275</v>
      </c>
      <c r="G100">
        <v>31413</v>
      </c>
      <c r="H100">
        <v>938</v>
      </c>
      <c r="I100">
        <v>410</v>
      </c>
      <c r="J100">
        <v>13.868440424899999</v>
      </c>
      <c r="K100">
        <v>82.587548638100003</v>
      </c>
      <c r="L100">
        <v>2.4660847617999999</v>
      </c>
      <c r="M100">
        <v>1.0779261752</v>
      </c>
      <c r="N100">
        <v>1263184</v>
      </c>
      <c r="O100">
        <v>14114</v>
      </c>
    </row>
    <row r="101" spans="1:15" x14ac:dyDescent="0.2">
      <c r="A101" t="s">
        <v>10864</v>
      </c>
      <c r="B101" t="s">
        <v>10860</v>
      </c>
      <c r="C101" t="s">
        <v>91</v>
      </c>
      <c r="D101">
        <v>199</v>
      </c>
      <c r="E101">
        <v>160</v>
      </c>
      <c r="F101">
        <v>29</v>
      </c>
      <c r="G101">
        <v>119</v>
      </c>
      <c r="H101">
        <v>5</v>
      </c>
      <c r="I101">
        <v>7</v>
      </c>
      <c r="J101">
        <v>18.125</v>
      </c>
      <c r="K101">
        <v>74.375</v>
      </c>
      <c r="L101">
        <v>3.125</v>
      </c>
      <c r="M101">
        <v>4.375</v>
      </c>
      <c r="N101">
        <v>4812</v>
      </c>
      <c r="O101">
        <v>3</v>
      </c>
    </row>
    <row r="102" spans="1:15" x14ac:dyDescent="0.2">
      <c r="A102" t="s">
        <v>10865</v>
      </c>
      <c r="B102" t="s">
        <v>10866</v>
      </c>
      <c r="C102" t="s">
        <v>93</v>
      </c>
      <c r="D102">
        <v>0</v>
      </c>
      <c r="N102">
        <v>0</v>
      </c>
      <c r="O102">
        <v>7958</v>
      </c>
    </row>
    <row r="103" spans="1:15" x14ac:dyDescent="0.2">
      <c r="A103" t="s">
        <v>10867</v>
      </c>
      <c r="B103" t="s">
        <v>10866</v>
      </c>
      <c r="C103" t="s">
        <v>89</v>
      </c>
      <c r="D103">
        <v>22530</v>
      </c>
      <c r="E103">
        <v>15911</v>
      </c>
      <c r="F103">
        <v>2570</v>
      </c>
      <c r="G103">
        <v>12907</v>
      </c>
      <c r="H103">
        <v>329</v>
      </c>
      <c r="I103">
        <v>105</v>
      </c>
      <c r="J103">
        <v>16.152347432599999</v>
      </c>
      <c r="K103">
        <v>81.119979888100005</v>
      </c>
      <c r="L103">
        <v>2.0677518697999999</v>
      </c>
      <c r="M103">
        <v>0.65992080949999998</v>
      </c>
      <c r="N103">
        <v>1100897</v>
      </c>
      <c r="O103">
        <v>4523</v>
      </c>
    </row>
    <row r="104" spans="1:15" x14ac:dyDescent="0.2">
      <c r="A104" t="s">
        <v>10868</v>
      </c>
      <c r="B104" t="s">
        <v>10866</v>
      </c>
      <c r="C104" t="s">
        <v>91</v>
      </c>
      <c r="D104">
        <v>209</v>
      </c>
      <c r="E104">
        <v>159</v>
      </c>
      <c r="F104">
        <v>29</v>
      </c>
      <c r="G104">
        <v>124</v>
      </c>
      <c r="H104">
        <v>3</v>
      </c>
      <c r="I104">
        <v>3</v>
      </c>
      <c r="J104">
        <v>18.238993710700001</v>
      </c>
      <c r="K104">
        <v>77.987421383599994</v>
      </c>
      <c r="L104">
        <v>1.8867924528</v>
      </c>
      <c r="M104">
        <v>1.8867924528</v>
      </c>
      <c r="N104">
        <v>5077</v>
      </c>
      <c r="O104">
        <v>2</v>
      </c>
    </row>
    <row r="105" spans="1:15" x14ac:dyDescent="0.2">
      <c r="A105" t="s">
        <v>10869</v>
      </c>
      <c r="B105" t="s">
        <v>10866</v>
      </c>
      <c r="C105" t="s">
        <v>86</v>
      </c>
      <c r="D105">
        <v>47652</v>
      </c>
      <c r="E105">
        <v>36747</v>
      </c>
      <c r="F105">
        <v>5089</v>
      </c>
      <c r="G105">
        <v>30736</v>
      </c>
      <c r="H105">
        <v>654</v>
      </c>
      <c r="I105">
        <v>268</v>
      </c>
      <c r="J105">
        <v>13.8487495578</v>
      </c>
      <c r="K105">
        <v>83.642202084499999</v>
      </c>
      <c r="L105">
        <v>1.7797371214</v>
      </c>
      <c r="M105">
        <v>0.72931123630000005</v>
      </c>
      <c r="N105">
        <v>1268112</v>
      </c>
      <c r="O105">
        <v>14112</v>
      </c>
    </row>
    <row r="106" spans="1:15" x14ac:dyDescent="0.2">
      <c r="A106" t="s">
        <v>10870</v>
      </c>
      <c r="B106" t="s">
        <v>10866</v>
      </c>
      <c r="C106" t="s">
        <v>88</v>
      </c>
      <c r="D106">
        <v>24913</v>
      </c>
      <c r="E106">
        <v>20677</v>
      </c>
      <c r="F106">
        <v>2490</v>
      </c>
      <c r="G106">
        <v>17705</v>
      </c>
      <c r="H106">
        <v>322</v>
      </c>
      <c r="I106">
        <v>160</v>
      </c>
      <c r="J106">
        <v>12.042365913799999</v>
      </c>
      <c r="K106">
        <v>85.626541567900006</v>
      </c>
      <c r="L106">
        <v>1.5572858731999999</v>
      </c>
      <c r="M106">
        <v>0.77380664509999997</v>
      </c>
      <c r="N106">
        <v>162138</v>
      </c>
      <c r="O106">
        <v>1629</v>
      </c>
    </row>
  </sheetData>
  <phoneticPr fontId="17" type="noConversion"/>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O29"/>
  <sheetViews>
    <sheetView showGridLines="0" zoomScaleNormal="100" workbookViewId="0">
      <pane ySplit="2" topLeftCell="A3" activePane="bottomLeft" state="frozen"/>
      <selection pane="bottomLeft"/>
    </sheetView>
  </sheetViews>
  <sheetFormatPr defaultColWidth="8.85546875" defaultRowHeight="12.75" x14ac:dyDescent="0.2"/>
  <cols>
    <col min="1" max="1" width="17.7109375" style="728" customWidth="1"/>
    <col min="2" max="2" width="66" style="308" customWidth="1"/>
    <col min="3" max="3" width="14.28515625" style="308" customWidth="1"/>
    <col min="4" max="4" width="16.85546875" style="308" customWidth="1"/>
    <col min="5" max="6" width="14.28515625" style="308" customWidth="1"/>
    <col min="7" max="7" width="21.42578125" style="308" customWidth="1"/>
    <col min="8" max="8" width="33.140625" style="308" customWidth="1"/>
    <col min="9" max="9" width="14.28515625" style="308" customWidth="1"/>
    <col min="10" max="10" width="42.85546875" style="308" customWidth="1"/>
    <col min="11" max="11" width="22" style="308" customWidth="1"/>
    <col min="12" max="12" width="27.5703125" style="308" customWidth="1"/>
    <col min="13" max="13" width="18.85546875" style="308" customWidth="1"/>
    <col min="14" max="14" width="30.140625" style="308" customWidth="1"/>
    <col min="15" max="15" width="3.7109375" style="728" customWidth="1"/>
    <col min="16" max="16384" width="8.85546875" style="728"/>
  </cols>
  <sheetData>
    <row r="1" spans="1:15" s="726" customFormat="1" ht="45" customHeight="1" x14ac:dyDescent="0.2">
      <c r="A1" s="303" t="s">
        <v>14</v>
      </c>
      <c r="B1" s="304"/>
      <c r="C1" s="305"/>
      <c r="D1" s="305"/>
      <c r="E1" s="305"/>
      <c r="F1" s="305"/>
      <c r="G1" s="305"/>
      <c r="H1" s="305"/>
      <c r="I1" s="305"/>
      <c r="J1" s="305"/>
      <c r="K1" s="305"/>
      <c r="L1" s="305"/>
      <c r="M1" s="305"/>
      <c r="N1" s="305"/>
      <c r="O1" s="725"/>
    </row>
    <row r="2" spans="1:15" ht="63.75" customHeight="1" x14ac:dyDescent="0.2">
      <c r="A2" s="710" t="s">
        <v>15</v>
      </c>
      <c r="B2" s="711" t="s">
        <v>16</v>
      </c>
      <c r="C2" s="712" t="s">
        <v>17</v>
      </c>
      <c r="D2" s="712" t="s">
        <v>18</v>
      </c>
      <c r="E2" s="712" t="s">
        <v>19</v>
      </c>
      <c r="F2" s="712" t="s">
        <v>20</v>
      </c>
      <c r="G2" s="712" t="s">
        <v>21</v>
      </c>
      <c r="H2" s="713" t="s">
        <v>22</v>
      </c>
      <c r="I2" s="714" t="s">
        <v>23</v>
      </c>
      <c r="J2" s="715" t="s">
        <v>24</v>
      </c>
      <c r="K2" s="712" t="s">
        <v>25</v>
      </c>
      <c r="L2" s="713" t="s">
        <v>26</v>
      </c>
      <c r="M2" s="713" t="s">
        <v>27</v>
      </c>
      <c r="N2" s="713" t="s">
        <v>28</v>
      </c>
      <c r="O2" s="727"/>
    </row>
    <row r="3" spans="1:15" ht="39" customHeight="1" x14ac:dyDescent="0.2">
      <c r="A3" s="731" t="s">
        <v>29</v>
      </c>
      <c r="B3" s="259" t="s">
        <v>30</v>
      </c>
      <c r="C3" s="260" t="s">
        <v>31</v>
      </c>
      <c r="D3" s="261" t="s">
        <v>31</v>
      </c>
      <c r="E3" s="261" t="s">
        <v>31</v>
      </c>
      <c r="F3" s="261" t="s">
        <v>31</v>
      </c>
      <c r="G3" s="261" t="s">
        <v>31</v>
      </c>
      <c r="H3" s="261" t="s">
        <v>31</v>
      </c>
      <c r="I3" s="262"/>
      <c r="J3" s="697" t="s">
        <v>32</v>
      </c>
      <c r="K3" s="698"/>
      <c r="L3" s="698"/>
      <c r="M3" s="698"/>
      <c r="N3" s="699"/>
      <c r="O3" s="727"/>
    </row>
    <row r="4" spans="1:15" ht="39" customHeight="1" x14ac:dyDescent="0.2">
      <c r="A4" s="732" t="s">
        <v>33</v>
      </c>
      <c r="B4" s="263" t="s">
        <v>34</v>
      </c>
      <c r="C4" s="264" t="s">
        <v>31</v>
      </c>
      <c r="D4" s="265" t="s">
        <v>31</v>
      </c>
      <c r="E4" s="265" t="s">
        <v>31</v>
      </c>
      <c r="F4" s="265" t="s">
        <v>31</v>
      </c>
      <c r="G4" s="265" t="s">
        <v>31</v>
      </c>
      <c r="H4" s="265" t="s">
        <v>31</v>
      </c>
      <c r="I4" s="266"/>
      <c r="J4" s="700"/>
      <c r="K4" s="701"/>
      <c r="L4" s="701"/>
      <c r="M4" s="701"/>
      <c r="N4" s="702"/>
      <c r="O4" s="727"/>
    </row>
    <row r="5" spans="1:15" ht="39" customHeight="1" x14ac:dyDescent="0.2">
      <c r="A5" s="732" t="s">
        <v>35</v>
      </c>
      <c r="B5" s="263" t="s">
        <v>36</v>
      </c>
      <c r="C5" s="264" t="s">
        <v>31</v>
      </c>
      <c r="D5" s="265"/>
      <c r="E5" s="265" t="s">
        <v>31</v>
      </c>
      <c r="F5" s="265" t="s">
        <v>31</v>
      </c>
      <c r="G5" s="265" t="s">
        <v>31</v>
      </c>
      <c r="H5" s="265" t="s">
        <v>31</v>
      </c>
      <c r="I5" s="267" t="s">
        <v>31</v>
      </c>
      <c r="J5" s="700"/>
      <c r="K5" s="701"/>
      <c r="L5" s="701"/>
      <c r="M5" s="701"/>
      <c r="N5" s="702"/>
      <c r="O5" s="727"/>
    </row>
    <row r="6" spans="1:15" ht="39" customHeight="1" x14ac:dyDescent="0.2">
      <c r="A6" s="732" t="s">
        <v>37</v>
      </c>
      <c r="B6" s="263" t="s">
        <v>38</v>
      </c>
      <c r="C6" s="264" t="s">
        <v>31</v>
      </c>
      <c r="D6" s="265"/>
      <c r="E6" s="265" t="s">
        <v>31</v>
      </c>
      <c r="F6" s="265" t="s">
        <v>31</v>
      </c>
      <c r="G6" s="265" t="s">
        <v>31</v>
      </c>
      <c r="H6" s="265" t="s">
        <v>31</v>
      </c>
      <c r="I6" s="267" t="s">
        <v>31</v>
      </c>
      <c r="J6" s="700"/>
      <c r="K6" s="701"/>
      <c r="L6" s="701"/>
      <c r="M6" s="701"/>
      <c r="N6" s="702"/>
      <c r="O6" s="727"/>
    </row>
    <row r="7" spans="1:15" ht="39" customHeight="1" x14ac:dyDescent="0.2">
      <c r="A7" s="732" t="s">
        <v>39</v>
      </c>
      <c r="B7" s="263" t="s">
        <v>40</v>
      </c>
      <c r="C7" s="264" t="s">
        <v>31</v>
      </c>
      <c r="D7" s="265" t="s">
        <v>31</v>
      </c>
      <c r="E7" s="265" t="s">
        <v>31</v>
      </c>
      <c r="F7" s="265" t="s">
        <v>31</v>
      </c>
      <c r="G7" s="265" t="s">
        <v>31</v>
      </c>
      <c r="H7" s="265" t="s">
        <v>31</v>
      </c>
      <c r="I7" s="267" t="s">
        <v>31</v>
      </c>
      <c r="J7" s="700"/>
      <c r="K7" s="701"/>
      <c r="L7" s="701"/>
      <c r="M7" s="701"/>
      <c r="N7" s="702"/>
      <c r="O7" s="727"/>
    </row>
    <row r="8" spans="1:15" ht="39" customHeight="1" x14ac:dyDescent="0.2">
      <c r="A8" s="258" t="s">
        <v>41</v>
      </c>
      <c r="B8" s="268" t="s">
        <v>42</v>
      </c>
      <c r="C8" s="269" t="s">
        <v>31</v>
      </c>
      <c r="D8" s="270"/>
      <c r="E8" s="271" t="s">
        <v>31</v>
      </c>
      <c r="F8" s="270"/>
      <c r="G8" s="271" t="s">
        <v>31</v>
      </c>
      <c r="H8" s="271" t="s">
        <v>31</v>
      </c>
      <c r="I8" s="272" t="s">
        <v>31</v>
      </c>
      <c r="J8" s="703"/>
      <c r="K8" s="704"/>
      <c r="L8" s="704"/>
      <c r="M8" s="704"/>
      <c r="N8" s="705"/>
      <c r="O8" s="727"/>
    </row>
    <row r="9" spans="1:15" ht="39" customHeight="1" x14ac:dyDescent="0.25">
      <c r="A9" s="294" t="s">
        <v>43</v>
      </c>
      <c r="B9" s="273" t="s">
        <v>44</v>
      </c>
      <c r="C9" s="274" t="s">
        <v>31</v>
      </c>
      <c r="D9" s="275"/>
      <c r="E9" s="261" t="s">
        <v>31</v>
      </c>
      <c r="F9" s="275"/>
      <c r="G9" s="261" t="s">
        <v>31</v>
      </c>
      <c r="H9" s="275"/>
      <c r="I9" s="276"/>
      <c r="J9" s="277"/>
      <c r="K9" s="261" t="s">
        <v>31</v>
      </c>
      <c r="L9" s="275"/>
      <c r="M9" s="275"/>
      <c r="N9" s="278"/>
      <c r="O9" s="729"/>
    </row>
    <row r="10" spans="1:15" ht="39" customHeight="1" x14ac:dyDescent="0.25">
      <c r="A10" s="295" t="s">
        <v>45</v>
      </c>
      <c r="B10" s="279" t="s">
        <v>46</v>
      </c>
      <c r="C10" s="280" t="s">
        <v>31</v>
      </c>
      <c r="D10" s="265" t="s">
        <v>31</v>
      </c>
      <c r="E10" s="265" t="s">
        <v>31</v>
      </c>
      <c r="F10" s="281"/>
      <c r="G10" s="265" t="s">
        <v>31</v>
      </c>
      <c r="H10" s="281"/>
      <c r="I10" s="282"/>
      <c r="J10" s="283"/>
      <c r="K10" s="265" t="s">
        <v>31</v>
      </c>
      <c r="L10" s="265" t="s">
        <v>31</v>
      </c>
      <c r="M10" s="281"/>
      <c r="N10" s="284"/>
      <c r="O10" s="729"/>
    </row>
    <row r="11" spans="1:15" ht="39" customHeight="1" x14ac:dyDescent="0.25">
      <c r="A11" s="295" t="s">
        <v>47</v>
      </c>
      <c r="B11" s="279" t="s">
        <v>48</v>
      </c>
      <c r="C11" s="280" t="s">
        <v>31</v>
      </c>
      <c r="D11" s="265" t="s">
        <v>31</v>
      </c>
      <c r="E11" s="265" t="s">
        <v>31</v>
      </c>
      <c r="F11" s="281"/>
      <c r="G11" s="265" t="s">
        <v>31</v>
      </c>
      <c r="H11" s="281"/>
      <c r="I11" s="282"/>
      <c r="J11" s="283"/>
      <c r="K11" s="265" t="s">
        <v>31</v>
      </c>
      <c r="L11" s="281"/>
      <c r="M11" s="281"/>
      <c r="N11" s="284"/>
      <c r="O11" s="729"/>
    </row>
    <row r="12" spans="1:15" ht="39" customHeight="1" x14ac:dyDescent="0.25">
      <c r="A12" s="295" t="s">
        <v>49</v>
      </c>
      <c r="B12" s="279" t="s">
        <v>50</v>
      </c>
      <c r="C12" s="280" t="s">
        <v>31</v>
      </c>
      <c r="D12" s="281"/>
      <c r="E12" s="265" t="s">
        <v>31</v>
      </c>
      <c r="F12" s="281"/>
      <c r="G12" s="265" t="s">
        <v>31</v>
      </c>
      <c r="H12" s="265" t="s">
        <v>31</v>
      </c>
      <c r="I12" s="282"/>
      <c r="J12" s="283"/>
      <c r="K12" s="281"/>
      <c r="L12" s="281"/>
      <c r="M12" s="265" t="s">
        <v>31</v>
      </c>
      <c r="N12" s="284"/>
      <c r="O12" s="729"/>
    </row>
    <row r="13" spans="1:15" ht="39" customHeight="1" x14ac:dyDescent="0.25">
      <c r="A13" s="295" t="s">
        <v>51</v>
      </c>
      <c r="B13" s="279" t="s">
        <v>52</v>
      </c>
      <c r="C13" s="280" t="s">
        <v>31</v>
      </c>
      <c r="D13" s="265" t="s">
        <v>31</v>
      </c>
      <c r="E13" s="265" t="s">
        <v>31</v>
      </c>
      <c r="F13" s="281"/>
      <c r="G13" s="265" t="s">
        <v>31</v>
      </c>
      <c r="H13" s="281"/>
      <c r="I13" s="282"/>
      <c r="J13" s="283"/>
      <c r="K13" s="281"/>
      <c r="L13" s="281"/>
      <c r="M13" s="265" t="s">
        <v>31</v>
      </c>
      <c r="N13" s="284"/>
      <c r="O13" s="729"/>
    </row>
    <row r="14" spans="1:15" ht="51" x14ac:dyDescent="0.2">
      <c r="A14" s="295" t="s">
        <v>53</v>
      </c>
      <c r="B14" s="279" t="s">
        <v>54</v>
      </c>
      <c r="C14" s="280" t="s">
        <v>31</v>
      </c>
      <c r="D14" s="265" t="s">
        <v>31</v>
      </c>
      <c r="E14" s="265" t="s">
        <v>31</v>
      </c>
      <c r="F14" s="281"/>
      <c r="G14" s="265" t="s">
        <v>31</v>
      </c>
      <c r="H14" s="281"/>
      <c r="I14" s="282"/>
      <c r="J14" s="285" t="s">
        <v>31</v>
      </c>
      <c r="K14" s="281"/>
      <c r="L14" s="281"/>
      <c r="M14" s="281"/>
      <c r="N14" s="286" t="s">
        <v>31</v>
      </c>
      <c r="O14" s="729"/>
    </row>
    <row r="15" spans="1:15" ht="38.25" x14ac:dyDescent="0.2">
      <c r="A15" s="295" t="s">
        <v>55</v>
      </c>
      <c r="B15" s="279" t="s">
        <v>56</v>
      </c>
      <c r="C15" s="280" t="s">
        <v>31</v>
      </c>
      <c r="D15" s="265" t="s">
        <v>31</v>
      </c>
      <c r="E15" s="265" t="s">
        <v>31</v>
      </c>
      <c r="F15" s="281"/>
      <c r="G15" s="265" t="s">
        <v>31</v>
      </c>
      <c r="H15" s="281"/>
      <c r="I15" s="282"/>
      <c r="J15" s="285" t="s">
        <v>31</v>
      </c>
      <c r="K15" s="281"/>
      <c r="L15" s="281"/>
      <c r="M15" s="281"/>
      <c r="N15" s="286" t="s">
        <v>31</v>
      </c>
      <c r="O15" s="729"/>
    </row>
    <row r="16" spans="1:15" ht="39" customHeight="1" x14ac:dyDescent="0.25">
      <c r="A16" s="296" t="s">
        <v>57</v>
      </c>
      <c r="B16" s="279" t="s">
        <v>58</v>
      </c>
      <c r="C16" s="280" t="s">
        <v>31</v>
      </c>
      <c r="D16" s="281"/>
      <c r="E16" s="265" t="s">
        <v>31</v>
      </c>
      <c r="F16" s="281"/>
      <c r="G16" s="281"/>
      <c r="H16" s="265" t="s">
        <v>31</v>
      </c>
      <c r="I16" s="282"/>
      <c r="J16" s="283"/>
      <c r="K16" s="265" t="s">
        <v>31</v>
      </c>
      <c r="L16" s="281"/>
      <c r="M16" s="281"/>
      <c r="N16" s="284"/>
      <c r="O16" s="729"/>
    </row>
    <row r="17" spans="1:15" ht="39" customHeight="1" x14ac:dyDescent="0.2">
      <c r="A17" s="296" t="s">
        <v>59</v>
      </c>
      <c r="B17" s="279" t="s">
        <v>60</v>
      </c>
      <c r="C17" s="280" t="s">
        <v>31</v>
      </c>
      <c r="D17" s="281"/>
      <c r="E17" s="265" t="s">
        <v>31</v>
      </c>
      <c r="F17" s="281"/>
      <c r="G17" s="265" t="s">
        <v>31</v>
      </c>
      <c r="H17" s="265" t="s">
        <v>31</v>
      </c>
      <c r="I17" s="282"/>
      <c r="J17" s="285" t="s">
        <v>31</v>
      </c>
      <c r="K17" s="281"/>
      <c r="L17" s="281"/>
      <c r="M17" s="281"/>
      <c r="N17" s="284"/>
      <c r="O17" s="729"/>
    </row>
    <row r="18" spans="1:15" ht="39" customHeight="1" x14ac:dyDescent="0.2">
      <c r="A18" s="296" t="s">
        <v>61</v>
      </c>
      <c r="B18" s="279" t="s">
        <v>62</v>
      </c>
      <c r="C18" s="280" t="s">
        <v>31</v>
      </c>
      <c r="D18" s="281"/>
      <c r="E18" s="265" t="s">
        <v>31</v>
      </c>
      <c r="F18" s="281"/>
      <c r="G18" s="281"/>
      <c r="H18" s="265" t="s">
        <v>31</v>
      </c>
      <c r="I18" s="282"/>
      <c r="J18" s="285" t="s">
        <v>31</v>
      </c>
      <c r="K18" s="281"/>
      <c r="L18" s="281"/>
      <c r="M18" s="281"/>
      <c r="N18" s="284"/>
      <c r="O18" s="729"/>
    </row>
    <row r="19" spans="1:15" ht="39" customHeight="1" x14ac:dyDescent="0.2">
      <c r="A19" s="297" t="s">
        <v>63</v>
      </c>
      <c r="B19" s="287" t="s">
        <v>64</v>
      </c>
      <c r="C19" s="288" t="s">
        <v>31</v>
      </c>
      <c r="D19" s="270"/>
      <c r="E19" s="271" t="s">
        <v>31</v>
      </c>
      <c r="F19" s="270"/>
      <c r="G19" s="271" t="s">
        <v>31</v>
      </c>
      <c r="H19" s="270"/>
      <c r="I19" s="289"/>
      <c r="J19" s="290" t="s">
        <v>31</v>
      </c>
      <c r="K19" s="271" t="s">
        <v>31</v>
      </c>
      <c r="L19" s="271" t="s">
        <v>31</v>
      </c>
      <c r="M19" s="270"/>
      <c r="N19" s="291"/>
      <c r="O19" s="729"/>
    </row>
    <row r="20" spans="1:15" ht="39" customHeight="1" x14ac:dyDescent="0.2">
      <c r="A20" s="298" t="s">
        <v>65</v>
      </c>
      <c r="B20" s="273" t="s">
        <v>66</v>
      </c>
      <c r="C20" s="274" t="s">
        <v>31</v>
      </c>
      <c r="D20" s="275"/>
      <c r="E20" s="261" t="s">
        <v>31</v>
      </c>
      <c r="F20" s="275"/>
      <c r="G20" s="261" t="s">
        <v>31</v>
      </c>
      <c r="H20" s="261" t="s">
        <v>31</v>
      </c>
      <c r="I20" s="276"/>
      <c r="J20" s="292" t="s">
        <v>31</v>
      </c>
      <c r="K20" s="275"/>
      <c r="L20" s="275"/>
      <c r="M20" s="261" t="s">
        <v>31</v>
      </c>
      <c r="N20" s="278"/>
      <c r="O20" s="729"/>
    </row>
    <row r="21" spans="1:15" ht="39" customHeight="1" x14ac:dyDescent="0.2">
      <c r="A21" s="298" t="s">
        <v>67</v>
      </c>
      <c r="B21" s="293" t="s">
        <v>68</v>
      </c>
      <c r="C21" s="274" t="s">
        <v>31</v>
      </c>
      <c r="D21" s="706" t="s">
        <v>31</v>
      </c>
      <c r="E21" s="706" t="s">
        <v>31</v>
      </c>
      <c r="F21" s="706"/>
      <c r="G21" s="706" t="s">
        <v>31</v>
      </c>
      <c r="H21" s="706"/>
      <c r="I21" s="706"/>
      <c r="J21" s="706" t="s">
        <v>31</v>
      </c>
      <c r="K21" s="706" t="s">
        <v>31</v>
      </c>
      <c r="L21" s="706" t="s">
        <v>31</v>
      </c>
      <c r="M21" s="706"/>
      <c r="N21" s="706"/>
      <c r="O21" s="729"/>
    </row>
    <row r="22" spans="1:15" ht="39" customHeight="1" x14ac:dyDescent="0.2">
      <c r="A22" s="298" t="s">
        <v>69</v>
      </c>
      <c r="B22" s="293" t="s">
        <v>70</v>
      </c>
      <c r="C22" s="274" t="s">
        <v>31</v>
      </c>
      <c r="D22" s="706" t="s">
        <v>31</v>
      </c>
      <c r="E22" s="706" t="s">
        <v>31</v>
      </c>
      <c r="F22" s="706"/>
      <c r="G22" s="706" t="s">
        <v>31</v>
      </c>
      <c r="H22" s="706"/>
      <c r="I22" s="706"/>
      <c r="J22" s="706" t="s">
        <v>31</v>
      </c>
      <c r="K22" s="706" t="s">
        <v>31</v>
      </c>
      <c r="L22" s="706"/>
      <c r="M22" s="706"/>
      <c r="N22" s="706"/>
      <c r="O22" s="729"/>
    </row>
    <row r="23" spans="1:15" ht="39" customHeight="1" x14ac:dyDescent="0.2">
      <c r="A23" s="298" t="s">
        <v>71</v>
      </c>
      <c r="B23" s="293" t="s">
        <v>72</v>
      </c>
      <c r="C23" s="274" t="s">
        <v>31</v>
      </c>
      <c r="D23" s="706"/>
      <c r="E23" s="706" t="s">
        <v>31</v>
      </c>
      <c r="F23" s="706"/>
      <c r="G23" s="706" t="s">
        <v>31</v>
      </c>
      <c r="H23" s="706"/>
      <c r="I23" s="706"/>
      <c r="J23" s="706" t="s">
        <v>31</v>
      </c>
      <c r="K23" s="706"/>
      <c r="L23" s="706"/>
      <c r="M23" s="706" t="s">
        <v>31</v>
      </c>
      <c r="N23" s="706"/>
      <c r="O23" s="729"/>
    </row>
    <row r="24" spans="1:15" ht="39" customHeight="1" x14ac:dyDescent="0.2">
      <c r="A24" s="298" t="s">
        <v>73</v>
      </c>
      <c r="B24" s="293" t="s">
        <v>74</v>
      </c>
      <c r="C24" s="274" t="s">
        <v>31</v>
      </c>
      <c r="D24" s="706" t="s">
        <v>31</v>
      </c>
      <c r="E24" s="706" t="s">
        <v>31</v>
      </c>
      <c r="F24" s="706"/>
      <c r="G24" s="706" t="s">
        <v>31</v>
      </c>
      <c r="H24" s="706" t="s">
        <v>31</v>
      </c>
      <c r="I24" s="706"/>
      <c r="J24" s="706" t="s">
        <v>31</v>
      </c>
      <c r="K24" s="706"/>
      <c r="L24" s="706"/>
      <c r="M24" s="706"/>
      <c r="N24" s="706"/>
      <c r="O24" s="729"/>
    </row>
    <row r="25" spans="1:15" ht="39" customHeight="1" x14ac:dyDescent="0.2">
      <c r="A25" s="298" t="s">
        <v>75</v>
      </c>
      <c r="B25" s="279" t="s">
        <v>76</v>
      </c>
      <c r="C25" s="274" t="s">
        <v>31</v>
      </c>
      <c r="D25" s="281"/>
      <c r="E25" s="265" t="s">
        <v>31</v>
      </c>
      <c r="F25" s="281"/>
      <c r="G25" s="281"/>
      <c r="H25" s="265" t="s">
        <v>31</v>
      </c>
      <c r="I25" s="282"/>
      <c r="J25" s="285" t="s">
        <v>31</v>
      </c>
      <c r="K25" s="281"/>
      <c r="L25" s="281"/>
      <c r="M25" s="281"/>
      <c r="N25" s="284"/>
      <c r="O25" s="729"/>
    </row>
    <row r="26" spans="1:15" ht="39" customHeight="1" x14ac:dyDescent="0.2">
      <c r="A26" s="696" t="s">
        <v>77</v>
      </c>
      <c r="B26" s="293" t="s">
        <v>78</v>
      </c>
      <c r="C26" s="274" t="s">
        <v>31</v>
      </c>
      <c r="D26" s="706"/>
      <c r="E26" s="706" t="s">
        <v>31</v>
      </c>
      <c r="F26" s="706"/>
      <c r="G26" s="706" t="s">
        <v>31</v>
      </c>
      <c r="H26" s="706"/>
      <c r="I26" s="706"/>
      <c r="J26" s="706" t="s">
        <v>31</v>
      </c>
      <c r="K26" s="706" t="s">
        <v>31</v>
      </c>
      <c r="L26" s="706" t="s">
        <v>31</v>
      </c>
      <c r="M26" s="706"/>
      <c r="N26" s="706"/>
      <c r="O26" s="729"/>
    </row>
    <row r="27" spans="1:15" ht="39" customHeight="1" x14ac:dyDescent="0.2">
      <c r="A27" s="760" t="s">
        <v>79</v>
      </c>
      <c r="B27" s="716" t="s">
        <v>80</v>
      </c>
      <c r="C27" s="274" t="s">
        <v>31</v>
      </c>
      <c r="D27" s="718"/>
      <c r="E27" s="717" t="s">
        <v>31</v>
      </c>
      <c r="F27" s="718"/>
      <c r="G27" s="717" t="s">
        <v>31</v>
      </c>
      <c r="H27" s="717" t="s">
        <v>31</v>
      </c>
      <c r="I27" s="719"/>
      <c r="J27" s="720"/>
      <c r="K27" s="718"/>
      <c r="L27" s="718"/>
      <c r="M27" s="721"/>
      <c r="N27" s="722"/>
      <c r="O27" s="729"/>
    </row>
    <row r="28" spans="1:15" x14ac:dyDescent="0.2">
      <c r="A28" s="727"/>
      <c r="B28" s="306"/>
      <c r="C28" s="306"/>
      <c r="D28" s="306"/>
      <c r="E28" s="306"/>
      <c r="F28" s="306"/>
      <c r="G28" s="306"/>
      <c r="H28" s="306"/>
      <c r="I28" s="306"/>
      <c r="J28" s="306"/>
      <c r="K28" s="306"/>
      <c r="L28" s="306"/>
      <c r="M28" s="306"/>
      <c r="N28" s="306"/>
      <c r="O28" s="306"/>
    </row>
    <row r="29" spans="1:15" x14ac:dyDescent="0.2">
      <c r="A29" s="730"/>
      <c r="B29" s="307"/>
      <c r="C29" s="307"/>
      <c r="D29" s="307"/>
      <c r="E29" s="307"/>
      <c r="F29" s="307"/>
      <c r="G29" s="307"/>
      <c r="H29" s="307"/>
      <c r="I29" s="307"/>
      <c r="J29" s="307"/>
      <c r="K29" s="307"/>
      <c r="L29" s="307"/>
      <c r="M29" s="307"/>
      <c r="N29" s="307"/>
      <c r="O29" s="307"/>
    </row>
  </sheetData>
  <sheetProtection sheet="1" objects="1" scenarios="1"/>
  <hyperlinks>
    <hyperlink ref="A3" location="'Table 1'!A1" display="Table 1" xr:uid="{00000000-0004-0000-0100-000000000000}"/>
    <hyperlink ref="A4" location="'Table 2'!A1" display="Table 2" xr:uid="{00000000-0004-0000-0100-000001000000}"/>
    <hyperlink ref="A5" location="'Table 3a'!A1" display="Table 3a" xr:uid="{00000000-0004-0000-0100-000002000000}"/>
    <hyperlink ref="A7" location="'Table 4'!A1" display="Table 4" xr:uid="{00000000-0004-0000-0100-000003000000}"/>
    <hyperlink ref="A8" location="'Chart 1'!A1" display="Chart 1" xr:uid="{00000000-0004-0000-0100-000004000000}"/>
    <hyperlink ref="A9" location="'Table 5'!A1" display="Table 5" xr:uid="{00000000-0004-0000-0100-000005000000}"/>
    <hyperlink ref="A10" location="'Table 6'!A1" display="Table 6" xr:uid="{00000000-0004-0000-0100-000006000000}"/>
    <hyperlink ref="A11" location="'Table 7'!A1" display="Table 7" xr:uid="{00000000-0004-0000-0100-000007000000}"/>
    <hyperlink ref="A12" location="'Table 8'!A1" display="Table 8" xr:uid="{00000000-0004-0000-0100-000008000000}"/>
    <hyperlink ref="A13" location="'Table 9'!A1" display="Table 9" xr:uid="{00000000-0004-0000-0100-000009000000}"/>
    <hyperlink ref="A14" location="'Table 10a'!A1" display="Table 10a" xr:uid="{00000000-0004-0000-0100-00000A000000}"/>
    <hyperlink ref="A16" location="'Table 11'!A1" display="Table 11" xr:uid="{00000000-0004-0000-0100-00000B000000}"/>
    <hyperlink ref="A17" location="'Table 12'!A1" display="Table 12" xr:uid="{00000000-0004-0000-0100-00000C000000}"/>
    <hyperlink ref="A18" location="'Table 13'!A1" display="Table 13" xr:uid="{00000000-0004-0000-0100-00000D000000}"/>
    <hyperlink ref="A19" location="'Chart 2'!A1" display="Chart 2" xr:uid="{00000000-0004-0000-0100-00000E000000}"/>
    <hyperlink ref="A20" location="'Table 14'!A1" display="Table 14" xr:uid="{00000000-0004-0000-0100-00000F000000}"/>
    <hyperlink ref="A25" location="'Table 19'!A1" display="Table19" xr:uid="{A50CE45B-8854-4249-8ED2-EFF18E930DFE}"/>
    <hyperlink ref="A27" location="'Table 20'!A1" display="Table 20" xr:uid="{1C1F813C-26B0-4B91-8262-398314C77CFA}"/>
    <hyperlink ref="A26" location="'Chart 3'!A1" display="Chart 3" xr:uid="{B5542961-C691-4883-A209-1BD9103C55FB}"/>
    <hyperlink ref="A21" location="'Table 15'!A1" display="Table 15" xr:uid="{A8EBE86F-F100-4407-89EC-71907B021FE8}"/>
    <hyperlink ref="A22" location="'Table 16'!A1" display="Table 16" xr:uid="{71DA9E0A-855B-4E21-BF1E-8D8BC969F5AB}"/>
    <hyperlink ref="A23" location="'Table 17'!A1" display="Table 17" xr:uid="{DC6EC40D-8918-4721-8E85-47A90350F313}"/>
    <hyperlink ref="A24" location="'Table 18'!A1" display="Table 18" xr:uid="{498810FE-06B8-41D5-8B9C-DD84F98390FA}"/>
    <hyperlink ref="A6" location="'Table 3b'!A1" display="Table 3b" xr:uid="{57429E6F-9399-42CC-A52F-9598AE8ED2D6}"/>
    <hyperlink ref="A15" location="'Table 10b'!A1" display="Table 10b" xr:uid="{BBA84864-45DE-4FF7-9236-276E57D9CBAE}"/>
  </hyperlinks>
  <pageMargins left="0.7" right="0.7" top="0.75" bottom="0.75" header="0.3" footer="0.3"/>
  <pageSetup paperSize="9" orientation="portrait" horizontalDpi="300" verticalDpi="300" r:id="rId1"/>
  <tableParts count="1">
    <tablePart r:id="rId2"/>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79998168889431442"/>
  </sheetPr>
  <dimension ref="A1:M24"/>
  <sheetViews>
    <sheetView showGridLines="0" zoomScaleNormal="100" workbookViewId="0">
      <selection activeCell="B3" sqref="B3:D3"/>
    </sheetView>
  </sheetViews>
  <sheetFormatPr defaultColWidth="8.85546875" defaultRowHeight="12.75" x14ac:dyDescent="0.2"/>
  <cols>
    <col min="1" max="1" width="27.28515625" style="253" customWidth="1"/>
    <col min="2" max="5" width="11.5703125" style="12" customWidth="1"/>
    <col min="6" max="6" width="13.7109375" style="12" customWidth="1"/>
    <col min="7" max="7" width="11.5703125" style="12" customWidth="1"/>
    <col min="8" max="9" width="11.7109375" style="12" customWidth="1"/>
    <col min="10" max="10" width="13.85546875" style="12" customWidth="1"/>
    <col min="11" max="11" width="11.7109375" style="12" customWidth="1"/>
    <col min="12" max="16384" width="8.85546875" style="12"/>
  </cols>
  <sheetData>
    <row r="1" spans="1:13" ht="34.5" customHeight="1" x14ac:dyDescent="0.25">
      <c r="A1" s="361" t="s">
        <v>10871</v>
      </c>
      <c r="B1" s="390"/>
      <c r="C1" s="390"/>
      <c r="D1" s="390"/>
      <c r="E1" s="127"/>
      <c r="F1" s="127"/>
      <c r="H1" s="7"/>
      <c r="I1" s="7"/>
    </row>
    <row r="2" spans="1:13" ht="27.75" customHeight="1" x14ac:dyDescent="0.2">
      <c r="A2" s="657" t="str">
        <f>TEXT('Drop down Values'!B3,"dd mmmm yyyy")</f>
        <v>31 March 2024</v>
      </c>
      <c r="B2" s="18"/>
      <c r="C2" s="18"/>
      <c r="D2" s="18"/>
      <c r="E2" s="19"/>
      <c r="F2" s="19"/>
      <c r="H2" s="7"/>
      <c r="I2" s="7"/>
    </row>
    <row r="3" spans="1:13" ht="13.5" customHeight="1" x14ac:dyDescent="0.2">
      <c r="A3" s="444" t="s">
        <v>4907</v>
      </c>
      <c r="B3" s="812" t="s">
        <v>86</v>
      </c>
      <c r="C3" s="813"/>
      <c r="D3" s="814"/>
      <c r="E3" s="421"/>
      <c r="F3" s="57"/>
      <c r="G3" s="58"/>
      <c r="H3" s="59"/>
      <c r="I3" s="60"/>
      <c r="J3" s="61"/>
      <c r="K3" s="58"/>
      <c r="L3" s="62"/>
    </row>
    <row r="4" spans="1:13" x14ac:dyDescent="0.2">
      <c r="C4" s="42"/>
      <c r="D4" s="42"/>
      <c r="E4" s="42"/>
      <c r="F4" s="42"/>
      <c r="G4" s="42"/>
      <c r="I4" s="42"/>
      <c r="J4" s="42"/>
      <c r="K4" s="42"/>
    </row>
    <row r="5" spans="1:13" x14ac:dyDescent="0.2">
      <c r="A5" s="445"/>
      <c r="B5" s="815" t="s">
        <v>10872</v>
      </c>
      <c r="C5" s="815"/>
      <c r="D5" s="815"/>
      <c r="E5" s="815"/>
      <c r="F5" s="815"/>
      <c r="G5" s="816"/>
      <c r="H5" s="815" t="s">
        <v>10873</v>
      </c>
      <c r="I5" s="815"/>
      <c r="J5" s="815"/>
      <c r="K5" s="815"/>
      <c r="L5" s="63"/>
    </row>
    <row r="6" spans="1:13" ht="38.25" x14ac:dyDescent="0.2">
      <c r="A6" s="446"/>
      <c r="B6" s="64" t="s">
        <v>306</v>
      </c>
      <c r="C6" s="64" t="s">
        <v>10737</v>
      </c>
      <c r="D6" s="64" t="s">
        <v>4915</v>
      </c>
      <c r="E6" s="64" t="s">
        <v>4916</v>
      </c>
      <c r="F6" s="64" t="s">
        <v>10874</v>
      </c>
      <c r="G6" s="65" t="s">
        <v>4918</v>
      </c>
      <c r="H6" s="64" t="s">
        <v>4915</v>
      </c>
      <c r="I6" s="64" t="s">
        <v>4916</v>
      </c>
      <c r="J6" s="64" t="s">
        <v>10874</v>
      </c>
      <c r="K6" s="64" t="s">
        <v>4918</v>
      </c>
      <c r="L6" s="66"/>
    </row>
    <row r="7" spans="1:13" x14ac:dyDescent="0.2">
      <c r="A7" s="764" t="s">
        <v>10866</v>
      </c>
      <c r="B7" s="44">
        <f>VLOOKUP($A7&amp;$B$3,HistoricEYROE,4,FALSE)</f>
        <v>47652</v>
      </c>
      <c r="C7" s="44">
        <f t="shared" ref="C7:C11" si="0">VLOOKUP($A7&amp;$B$3,HistoricEYROE,5,FALSE)</f>
        <v>36747</v>
      </c>
      <c r="D7" s="44">
        <f t="shared" ref="D7:D11" si="1">VLOOKUP($A7&amp;$B$3,HistoricEYROE,6,FALSE)</f>
        <v>5089</v>
      </c>
      <c r="E7" s="44">
        <f t="shared" ref="E7:E11" si="2">VLOOKUP($A7&amp;$B$3,HistoricEYROE,7,FALSE)</f>
        <v>30736</v>
      </c>
      <c r="F7" s="44">
        <f t="shared" ref="F7:F11" si="3">VLOOKUP($A7&amp;$B$3,HistoricEYROE,8,FALSE)</f>
        <v>654</v>
      </c>
      <c r="G7" s="67">
        <f t="shared" ref="G7:G11" si="4">VLOOKUP($A7&amp;$B$3,HistoricEYROE,9,FALSE)</f>
        <v>268</v>
      </c>
      <c r="H7" s="44">
        <f t="shared" ref="H7:K11" si="5">IF($C7 &lt;1, "-",D7/$C7*100)</f>
        <v>13.848749557787029</v>
      </c>
      <c r="I7" s="44">
        <f t="shared" si="5"/>
        <v>83.642202084523916</v>
      </c>
      <c r="J7" s="44">
        <f t="shared" si="5"/>
        <v>1.7797371213976652</v>
      </c>
      <c r="K7" s="44">
        <f t="shared" si="5"/>
        <v>0.72931123629139794</v>
      </c>
      <c r="L7" s="66"/>
    </row>
    <row r="8" spans="1:13" x14ac:dyDescent="0.2">
      <c r="A8" s="765" t="s">
        <v>10854</v>
      </c>
      <c r="B8" s="48">
        <f>VLOOKUP($A8&amp;$B$3,HistoricEYROE,4,FALSE)</f>
        <v>49084</v>
      </c>
      <c r="C8" s="48">
        <f t="shared" si="0"/>
        <v>38855</v>
      </c>
      <c r="D8" s="48">
        <f t="shared" si="1"/>
        <v>5427</v>
      </c>
      <c r="E8" s="48">
        <f t="shared" si="2"/>
        <v>31952</v>
      </c>
      <c r="F8" s="48">
        <f t="shared" si="3"/>
        <v>969</v>
      </c>
      <c r="G8" s="69">
        <f t="shared" si="4"/>
        <v>507</v>
      </c>
      <c r="H8" s="48">
        <f t="shared" si="5"/>
        <v>13.967314373954446</v>
      </c>
      <c r="I8" s="48">
        <f t="shared" si="5"/>
        <v>82.233946725003221</v>
      </c>
      <c r="J8" s="48">
        <f t="shared" si="5"/>
        <v>2.4938875305623469</v>
      </c>
      <c r="K8" s="48">
        <f t="shared" si="5"/>
        <v>1.3048513704799896</v>
      </c>
      <c r="L8" s="66"/>
    </row>
    <row r="9" spans="1:13" x14ac:dyDescent="0.2">
      <c r="A9" s="216" t="s">
        <v>10842</v>
      </c>
      <c r="B9" s="48">
        <f>VLOOKUP($A9&amp;$B$3,HistoricEYROE,4,FALSE)</f>
        <v>53193</v>
      </c>
      <c r="C9" s="48">
        <f t="shared" si="0"/>
        <v>40030</v>
      </c>
      <c r="D9" s="48">
        <f t="shared" si="1"/>
        <v>6350</v>
      </c>
      <c r="E9" s="48">
        <f t="shared" si="2"/>
        <v>32276</v>
      </c>
      <c r="F9" s="48">
        <f t="shared" si="3"/>
        <v>949</v>
      </c>
      <c r="G9" s="69">
        <f t="shared" si="4"/>
        <v>455</v>
      </c>
      <c r="H9" s="48">
        <f t="shared" si="5"/>
        <v>15.863102672995252</v>
      </c>
      <c r="I9" s="48">
        <f t="shared" si="5"/>
        <v>80.629527854109412</v>
      </c>
      <c r="J9" s="48">
        <f t="shared" si="5"/>
        <v>2.3707219585311017</v>
      </c>
      <c r="K9" s="48">
        <f t="shared" si="5"/>
        <v>1.136647514364227</v>
      </c>
      <c r="L9" s="66"/>
    </row>
    <row r="10" spans="1:13" x14ac:dyDescent="0.2">
      <c r="A10" s="216" t="s">
        <v>10830</v>
      </c>
      <c r="B10" s="48">
        <f t="shared" ref="B10:B11" si="6">VLOOKUP($A10&amp;$B$3,HistoricEYROE,4,FALSE)</f>
        <v>56748</v>
      </c>
      <c r="C10" s="48">
        <f t="shared" si="0"/>
        <v>41314</v>
      </c>
      <c r="D10" s="48">
        <f t="shared" si="1"/>
        <v>7233</v>
      </c>
      <c r="E10" s="48">
        <f t="shared" si="2"/>
        <v>32610</v>
      </c>
      <c r="F10" s="48">
        <f t="shared" si="3"/>
        <v>1143</v>
      </c>
      <c r="G10" s="69">
        <f t="shared" si="4"/>
        <v>328</v>
      </c>
      <c r="H10" s="48">
        <f t="shared" si="5"/>
        <v>17.507382485356054</v>
      </c>
      <c r="I10" s="48">
        <f t="shared" si="5"/>
        <v>78.932081134724314</v>
      </c>
      <c r="J10" s="48">
        <f t="shared" si="5"/>
        <v>2.7666166432686259</v>
      </c>
      <c r="K10" s="48">
        <f t="shared" si="5"/>
        <v>0.79391973665101423</v>
      </c>
      <c r="L10" s="66"/>
    </row>
    <row r="11" spans="1:13" x14ac:dyDescent="0.2">
      <c r="A11" s="216" t="s">
        <v>10818</v>
      </c>
      <c r="B11" s="48">
        <f t="shared" si="6"/>
        <v>58994</v>
      </c>
      <c r="C11" s="48">
        <f t="shared" si="0"/>
        <v>44756</v>
      </c>
      <c r="D11" s="48">
        <f t="shared" si="1"/>
        <v>7920</v>
      </c>
      <c r="E11" s="48">
        <f t="shared" si="2"/>
        <v>35156</v>
      </c>
      <c r="F11" s="48">
        <f t="shared" si="3"/>
        <v>1304</v>
      </c>
      <c r="G11" s="69">
        <f t="shared" si="4"/>
        <v>376</v>
      </c>
      <c r="H11" s="48">
        <f t="shared" si="5"/>
        <v>17.69595138082045</v>
      </c>
      <c r="I11" s="48">
        <f t="shared" si="5"/>
        <v>78.550361962641873</v>
      </c>
      <c r="J11" s="48">
        <f t="shared" si="5"/>
        <v>2.9135758334078115</v>
      </c>
      <c r="K11" s="48">
        <f t="shared" si="5"/>
        <v>0.84011082312985974</v>
      </c>
      <c r="L11" s="66"/>
    </row>
    <row r="12" spans="1:13" x14ac:dyDescent="0.2">
      <c r="A12" s="216"/>
      <c r="B12" s="37"/>
      <c r="C12" s="77"/>
      <c r="D12" s="77"/>
      <c r="E12" s="77"/>
      <c r="F12" s="77"/>
      <c r="G12" s="77"/>
      <c r="H12" s="77"/>
      <c r="I12" s="210"/>
      <c r="J12" s="210"/>
      <c r="K12" s="191" t="s">
        <v>10875</v>
      </c>
      <c r="L12" s="66"/>
    </row>
    <row r="13" spans="1:13" ht="13.5" customHeight="1" x14ac:dyDescent="0.2">
      <c r="A13" s="351" t="s">
        <v>4013</v>
      </c>
      <c r="B13" s="39"/>
      <c r="C13" s="39"/>
      <c r="D13" s="39"/>
      <c r="E13" s="39"/>
      <c r="F13" s="39"/>
      <c r="G13" s="39"/>
      <c r="H13" s="39"/>
      <c r="I13" s="39"/>
      <c r="J13" s="39"/>
      <c r="K13" s="39"/>
      <c r="L13" s="70"/>
      <c r="M13" s="48"/>
    </row>
    <row r="14" spans="1:13" ht="13.5" customHeight="1" x14ac:dyDescent="0.2">
      <c r="A14" s="351" t="s">
        <v>10876</v>
      </c>
      <c r="B14" s="39"/>
      <c r="C14" s="39"/>
      <c r="D14" s="39"/>
      <c r="E14" s="39"/>
      <c r="F14" s="39"/>
      <c r="G14" s="39"/>
      <c r="H14" s="39"/>
      <c r="I14" s="39"/>
      <c r="J14" s="39"/>
      <c r="K14" s="39"/>
      <c r="L14" s="70"/>
      <c r="M14" s="48"/>
    </row>
    <row r="15" spans="1:13" ht="13.5" customHeight="1" x14ac:dyDescent="0.2">
      <c r="A15" s="418" t="s">
        <v>10877</v>
      </c>
      <c r="B15" s="440"/>
      <c r="C15" s="440"/>
      <c r="D15" s="440"/>
      <c r="E15" s="440"/>
      <c r="F15" s="440"/>
      <c r="G15" s="441"/>
      <c r="H15" s="422"/>
      <c r="I15" s="422"/>
      <c r="J15" s="422"/>
      <c r="K15" s="422"/>
      <c r="L15" s="70"/>
    </row>
    <row r="16" spans="1:13" ht="13.5" customHeight="1" x14ac:dyDescent="0.2">
      <c r="A16" s="448"/>
      <c r="B16" s="442"/>
      <c r="C16" s="127"/>
      <c r="D16" s="127"/>
      <c r="E16" s="127"/>
      <c r="F16" s="127"/>
      <c r="G16" s="127"/>
      <c r="H16" s="128"/>
      <c r="I16" s="443"/>
      <c r="J16" s="128"/>
      <c r="K16" s="128"/>
      <c r="L16" s="75"/>
    </row>
    <row r="17" spans="1:12" ht="13.5" customHeight="1" x14ac:dyDescent="0.2">
      <c r="L17" s="75"/>
    </row>
    <row r="18" spans="1:12" ht="13.5" customHeight="1" x14ac:dyDescent="0.2">
      <c r="L18" s="75"/>
    </row>
    <row r="19" spans="1:12" s="17" customFormat="1" ht="26.65" customHeight="1" x14ac:dyDescent="0.2">
      <c r="A19" s="253"/>
      <c r="B19" s="12"/>
      <c r="C19" s="12"/>
      <c r="D19" s="12"/>
      <c r="E19" s="12"/>
      <c r="F19" s="12"/>
      <c r="G19" s="12"/>
      <c r="H19" s="12"/>
      <c r="I19" s="12"/>
      <c r="J19" s="12"/>
      <c r="K19" s="12"/>
      <c r="L19" s="206"/>
    </row>
    <row r="20" spans="1:12" x14ac:dyDescent="0.2">
      <c r="L20" s="37"/>
    </row>
    <row r="21" spans="1:12" x14ac:dyDescent="0.2">
      <c r="L21" s="39"/>
    </row>
    <row r="22" spans="1:12" x14ac:dyDescent="0.2">
      <c r="L22" s="78"/>
    </row>
    <row r="23" spans="1:12" x14ac:dyDescent="0.2">
      <c r="L23" s="408"/>
    </row>
    <row r="24" spans="1:12" x14ac:dyDescent="0.2">
      <c r="L24" s="408"/>
    </row>
  </sheetData>
  <sheetProtection sheet="1" sort="0" autoFilter="0"/>
  <mergeCells count="3">
    <mergeCell ref="B3:D3"/>
    <mergeCell ref="B5:G5"/>
    <mergeCell ref="H5:K5"/>
  </mergeCells>
  <dataValidations count="1">
    <dataValidation type="list" allowBlank="1" showInputMessage="1" showErrorMessage="1" sqref="B3:D3" xr:uid="{00000000-0002-0000-1000-000000000000}">
      <formula1>EYR_provision</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7" tint="0.79998168889431442"/>
  </sheetPr>
  <dimension ref="A1:L37"/>
  <sheetViews>
    <sheetView showGridLines="0" zoomScaleNormal="100" workbookViewId="0">
      <selection activeCell="B3" sqref="B3:D3"/>
    </sheetView>
  </sheetViews>
  <sheetFormatPr defaultColWidth="8.85546875" defaultRowHeight="12.75" x14ac:dyDescent="0.2"/>
  <cols>
    <col min="1" max="1" width="42" style="253" customWidth="1"/>
    <col min="2" max="5" width="11.5703125" style="12" customWidth="1"/>
    <col min="6" max="6" width="11.85546875" style="12" customWidth="1"/>
    <col min="7" max="9" width="11.5703125" style="12" customWidth="1"/>
    <col min="10" max="10" width="11.85546875" style="12" customWidth="1"/>
    <col min="11" max="11" width="11.5703125" style="12" customWidth="1"/>
    <col min="12" max="16384" width="8.85546875" style="12"/>
  </cols>
  <sheetData>
    <row r="1" spans="1:12" ht="34.5" customHeight="1" x14ac:dyDescent="0.25">
      <c r="A1" s="345" t="s">
        <v>10878</v>
      </c>
      <c r="B1" s="390"/>
      <c r="C1" s="390"/>
      <c r="D1" s="390"/>
      <c r="E1" s="127"/>
      <c r="F1" s="127"/>
      <c r="H1" s="7"/>
      <c r="I1" s="7"/>
    </row>
    <row r="2" spans="1:12" ht="27.75" customHeight="1" x14ac:dyDescent="0.2">
      <c r="A2" s="656" t="str">
        <f>TEXT('Drop down Values'!B3,"dd mmmm yyyy")</f>
        <v>31 March 2024</v>
      </c>
      <c r="B2" s="18"/>
      <c r="C2" s="18"/>
      <c r="D2" s="18"/>
      <c r="E2" s="19"/>
      <c r="F2" s="19"/>
      <c r="H2" s="7"/>
      <c r="I2" s="7"/>
    </row>
    <row r="3" spans="1:12" ht="12.75" customHeight="1" x14ac:dyDescent="0.2">
      <c r="A3" s="464" t="s">
        <v>4005</v>
      </c>
      <c r="B3" s="817" t="s">
        <v>106</v>
      </c>
      <c r="C3" s="818"/>
      <c r="D3" s="819"/>
      <c r="E3" s="421"/>
      <c r="F3" s="57"/>
      <c r="G3" s="61"/>
      <c r="H3" s="59"/>
      <c r="I3" s="60"/>
      <c r="J3" s="61"/>
      <c r="K3" s="61"/>
      <c r="L3" s="449"/>
    </row>
    <row r="4" spans="1:12" x14ac:dyDescent="0.2">
      <c r="C4" s="42"/>
      <c r="D4" s="42"/>
      <c r="E4" s="42"/>
      <c r="F4" s="42"/>
      <c r="G4" s="42"/>
      <c r="I4" s="42"/>
      <c r="J4" s="42"/>
      <c r="K4" s="42"/>
    </row>
    <row r="5" spans="1:12" x14ac:dyDescent="0.2">
      <c r="A5" s="125"/>
      <c r="B5" s="820" t="s">
        <v>10872</v>
      </c>
      <c r="C5" s="820"/>
      <c r="D5" s="820"/>
      <c r="E5" s="820"/>
      <c r="F5" s="820"/>
      <c r="G5" s="821"/>
      <c r="H5" s="820" t="s">
        <v>10873</v>
      </c>
      <c r="I5" s="820"/>
      <c r="J5" s="820"/>
      <c r="K5" s="820"/>
      <c r="L5" s="115"/>
    </row>
    <row r="6" spans="1:12" ht="39.75" customHeight="1" x14ac:dyDescent="0.2">
      <c r="A6" s="465"/>
      <c r="B6" s="450" t="s">
        <v>306</v>
      </c>
      <c r="C6" s="450" t="s">
        <v>10737</v>
      </c>
      <c r="D6" s="450" t="s">
        <v>4915</v>
      </c>
      <c r="E6" s="450" t="s">
        <v>4916</v>
      </c>
      <c r="F6" s="450" t="s">
        <v>10874</v>
      </c>
      <c r="G6" s="451" t="s">
        <v>4918</v>
      </c>
      <c r="H6" s="450" t="s">
        <v>4915</v>
      </c>
      <c r="I6" s="450" t="s">
        <v>4916</v>
      </c>
      <c r="J6" s="450" t="s">
        <v>10874</v>
      </c>
      <c r="K6" s="450" t="s">
        <v>4918</v>
      </c>
      <c r="L6" s="113"/>
    </row>
    <row r="7" spans="1:12" ht="38.25" customHeight="1" x14ac:dyDescent="0.2">
      <c r="A7" s="190" t="s">
        <v>4935</v>
      </c>
      <c r="B7" s="120"/>
      <c r="C7" s="423"/>
      <c r="D7" s="423"/>
      <c r="E7" s="423"/>
      <c r="F7" s="423"/>
      <c r="G7" s="452"/>
      <c r="H7" s="423"/>
      <c r="I7" s="423"/>
      <c r="J7" s="423"/>
      <c r="K7" s="423"/>
    </row>
    <row r="8" spans="1:12" ht="17.25" customHeight="1" x14ac:dyDescent="0.2">
      <c r="A8" s="467" t="s">
        <v>86</v>
      </c>
      <c r="B8" s="103">
        <f>IF(ISERROR(VLOOKUP(A8&amp;"All providers"&amp;IF($B$3="All England", "All England Total", IF($B$3="Local authority not recorded","Not recorded",$B$3)),ProvidersandPlaces,6,FALSE))=TRUE,0,VLOOKUP(A8&amp;"All providers"&amp;IF($B$3="All England", "All England Total", IF($B$3="Local authority not recorded","Not recorded",$B$3)),ProvidersandPlaces,6,FALSE))</f>
        <v>47652</v>
      </c>
      <c r="C8" s="103">
        <f>IF(ISERROR(VLOOKUP($A8&amp;$B$3&amp;$A$7,EYR_most_recent_outcomes,5,FALSE))=TRUE,0,VLOOKUP($A8&amp;$B$3&amp;$A$7,EYR_most_recent_outcomes,5,FALSE))</f>
        <v>36747</v>
      </c>
      <c r="D8" s="103">
        <f>IF(ISERROR(VLOOKUP($A8&amp;$B$3&amp;$A$7,EYR_most_recent_outcomes,6,FALSE))=TRUE,0,VLOOKUP($A8&amp;$B$3&amp;$A$7,EYR_most_recent_outcomes,6,FALSE))</f>
        <v>5089</v>
      </c>
      <c r="E8" s="103">
        <f>IF(ISERROR(VLOOKUP($A8&amp;$B$3&amp;$A$7,EYR_most_recent_outcomes,7,FALSE))=TRUE,0,VLOOKUP($A8&amp;$B$3&amp;$A$7,EYR_most_recent_outcomes,7,FALSE))</f>
        <v>30736</v>
      </c>
      <c r="F8" s="103">
        <f>IF(ISERROR(VLOOKUP($A8&amp;$B$3&amp;$A$7,EYR_most_recent_outcomes,8,FALSE))=TRUE,0,VLOOKUP($A8&amp;$B$3&amp;$A$7,EYR_most_recent_outcomes,8,FALSE))</f>
        <v>654</v>
      </c>
      <c r="G8" s="104">
        <f>IF(ISERROR(VLOOKUP($A8&amp;$B$3&amp;$A$7,EYR_most_recent_outcomes,9,FALSE))=TRUE,0,VLOOKUP($A8&amp;$B$3&amp;$A$7,EYR_most_recent_outcomes,9,FALSE))</f>
        <v>268</v>
      </c>
      <c r="H8" s="103">
        <f>IF($C8 &lt;1, "-",D8/$C8*100)</f>
        <v>13.848749557787029</v>
      </c>
      <c r="I8" s="103">
        <f>IF($C8 &lt;1, "-",E8/$C8*100)</f>
        <v>83.642202084523916</v>
      </c>
      <c r="J8" s="103">
        <f>IF($C8 &lt;1, "-",F8/$C8*100)</f>
        <v>1.7797371213976652</v>
      </c>
      <c r="K8" s="103">
        <f>IF($C8 &lt;1, "-",G8/$C8*100)</f>
        <v>0.72931123629139794</v>
      </c>
      <c r="L8" s="454"/>
    </row>
    <row r="9" spans="1:12" x14ac:dyDescent="0.2">
      <c r="A9" s="471" t="s">
        <v>88</v>
      </c>
      <c r="B9" s="68">
        <f>IF(ISERROR(VLOOKUP(A9&amp;"All providers"&amp;IF($B$3="All England", "All England Total", IF($B$3="Local authority not recorded","Not recorded",$B$3)),ProvidersandPlaces,6,FALSE))=TRUE,0,VLOOKUP(A9&amp;"All providers"&amp;IF($B$3="All England", "All England Total", IF($B$3="Local authority not recorded","Not recorded",$B$3)),ProvidersandPlaces,6,FALSE))</f>
        <v>24913</v>
      </c>
      <c r="C9" s="68">
        <f>IF(ISERROR(VLOOKUP($A9&amp;$B$3&amp;$A$7,EYR_most_recent_outcomes,5,FALSE))=TRUE,0,VLOOKUP($A9&amp;$B$3&amp;$A$7,EYR_most_recent_outcomes,5,FALSE))</f>
        <v>20677</v>
      </c>
      <c r="D9" s="68">
        <f>IF(ISERROR(VLOOKUP($A9&amp;$B$3&amp;$A$7,EYR_most_recent_outcomes,6,FALSE))=TRUE,0,VLOOKUP($A9&amp;$B$3&amp;$A$7,EYR_most_recent_outcomes,6,FALSE))</f>
        <v>2490</v>
      </c>
      <c r="E9" s="68">
        <f>IF(ISERROR(VLOOKUP($A9&amp;$B$3&amp;$A$7,EYR_most_recent_outcomes,7,FALSE))=TRUE,0,VLOOKUP($A9&amp;$B$3&amp;$A$7,EYR_most_recent_outcomes,7,FALSE))</f>
        <v>17705</v>
      </c>
      <c r="F9" s="68">
        <f>IF(ISERROR(VLOOKUP($A9&amp;$B$3&amp;$A$7,EYR_most_recent_outcomes,8,FALSE))=TRUE,0,VLOOKUP($A9&amp;$B$3&amp;$A$7,EYR_most_recent_outcomes,8,FALSE))</f>
        <v>322</v>
      </c>
      <c r="G9" s="455">
        <f>IF(ISERROR(VLOOKUP($A9&amp;$B$3&amp;$A$7,EYR_most_recent_outcomes,9,FALSE))=TRUE,0,VLOOKUP($A9&amp;$B$3&amp;$A$7,EYR_most_recent_outcomes,9,FALSE))</f>
        <v>160</v>
      </c>
      <c r="H9" s="68">
        <f t="shared" ref="H9:K11" si="0">IF($C9 &lt;1, "-",D9/$C9*100)</f>
        <v>12.042365913817285</v>
      </c>
      <c r="I9" s="68">
        <f t="shared" si="0"/>
        <v>85.626541567925713</v>
      </c>
      <c r="J9" s="68">
        <f t="shared" si="0"/>
        <v>1.5572858731924359</v>
      </c>
      <c r="K9" s="68">
        <f t="shared" si="0"/>
        <v>0.77380664506456454</v>
      </c>
      <c r="L9" s="456"/>
    </row>
    <row r="10" spans="1:12" x14ac:dyDescent="0.2">
      <c r="A10" s="469" t="s">
        <v>89</v>
      </c>
      <c r="B10" s="68">
        <f>IF(ISERROR(VLOOKUP(A10&amp;"All providers"&amp;IF($B$3="All England", "All England Total", IF($B$3="Local authority not recorded","Not recorded",$B$3)),ProvidersandPlaces,6,FALSE))=TRUE,0,VLOOKUP(A10&amp;"All providers"&amp;IF($B$3="All England", "All England Total", IF($B$3="Local authority not recorded","Not recorded",$B$3)),ProvidersandPlaces,6,FALSE))</f>
        <v>22530</v>
      </c>
      <c r="C10" s="68">
        <f>IF(ISERROR(VLOOKUP($A10&amp;$B$3&amp;$A$7,EYR_most_recent_outcomes,5,FALSE))=TRUE,0,VLOOKUP($A10&amp;$B$3&amp;$A$7,EYR_most_recent_outcomes,5,FALSE))</f>
        <v>15911</v>
      </c>
      <c r="D10" s="68">
        <f>IF(ISERROR(VLOOKUP($A10&amp;$B$3&amp;$A$7,EYR_most_recent_outcomes,6,FALSE))=TRUE,0,VLOOKUP($A10&amp;$B$3&amp;$A$7,EYR_most_recent_outcomes,6,FALSE))</f>
        <v>2570</v>
      </c>
      <c r="E10" s="68">
        <f>IF(ISERROR(VLOOKUP($A10&amp;$B$3&amp;$A$7,EYR_most_recent_outcomes,7,FALSE))=TRUE,0,VLOOKUP($A10&amp;$B$3&amp;$A$7,EYR_most_recent_outcomes,7,FALSE))</f>
        <v>12907</v>
      </c>
      <c r="F10" s="68">
        <f>IF(ISERROR(VLOOKUP($A10&amp;$B$3&amp;$A$7,EYR_most_recent_outcomes,8,FALSE))=TRUE,0,VLOOKUP($A10&amp;$B$3&amp;$A$7,EYR_most_recent_outcomes,8,FALSE))</f>
        <v>329</v>
      </c>
      <c r="G10" s="455">
        <f>IF(ISERROR(VLOOKUP($A10&amp;$B$3&amp;$A$7,EYR_most_recent_outcomes,9,FALSE))=TRUE,0,VLOOKUP($A10&amp;$B$3&amp;$A$7,EYR_most_recent_outcomes,9,FALSE))</f>
        <v>105</v>
      </c>
      <c r="H10" s="68">
        <f t="shared" si="0"/>
        <v>16.152347432593803</v>
      </c>
      <c r="I10" s="68">
        <f t="shared" si="0"/>
        <v>81.119979888127716</v>
      </c>
      <c r="J10" s="68">
        <f t="shared" si="0"/>
        <v>2.067751869775627</v>
      </c>
      <c r="K10" s="68">
        <f t="shared" si="0"/>
        <v>0.6599208095028597</v>
      </c>
      <c r="L10" s="456"/>
    </row>
    <row r="11" spans="1:12" x14ac:dyDescent="0.2">
      <c r="A11" s="469" t="s">
        <v>91</v>
      </c>
      <c r="B11" s="68">
        <f>IF(ISERROR(VLOOKUP(A11&amp;"All providers"&amp;IF($B$3="All England", "All England Total", IF($B$3="Local authority not recorded","Not recorded",$B$3)),ProvidersandPlaces,6,FALSE))=TRUE,0,VLOOKUP(A11&amp;"All providers"&amp;IF($B$3="All England", "All England Total", IF($B$3="Local authority not recorded","Not recorded",$B$3)),ProvidersandPlaces,6,FALSE))</f>
        <v>209</v>
      </c>
      <c r="C11" s="68">
        <f>IF(ISERROR(VLOOKUP($A11&amp;$B$3&amp;$A$7,EYR_most_recent_outcomes,5,FALSE))=TRUE,0,VLOOKUP($A11&amp;$B$3&amp;$A$7,EYR_most_recent_outcomes,5,FALSE))</f>
        <v>159</v>
      </c>
      <c r="D11" s="68">
        <f>IF(ISERROR(VLOOKUP($A11&amp;$B$3&amp;$A$7,EYR_most_recent_outcomes,6,FALSE))=TRUE,0,VLOOKUP($A11&amp;$B$3&amp;$A$7,EYR_most_recent_outcomes,6,FALSE))</f>
        <v>29</v>
      </c>
      <c r="E11" s="68">
        <f>IF(ISERROR(VLOOKUP($A11&amp;$B$3&amp;$A$7,EYR_most_recent_outcomes,7,FALSE))=TRUE,0,VLOOKUP($A11&amp;$B$3&amp;$A$7,EYR_most_recent_outcomes,7,FALSE))</f>
        <v>124</v>
      </c>
      <c r="F11" s="68">
        <f>IF(ISERROR(VLOOKUP($A11&amp;$B$3&amp;$A$7,EYR_most_recent_outcomes,8,FALSE))=TRUE,0,VLOOKUP($A11&amp;$B$3&amp;$A$7,EYR_most_recent_outcomes,8,FALSE))</f>
        <v>3</v>
      </c>
      <c r="G11" s="455">
        <f>IF(ISERROR(VLOOKUP($A11&amp;$B$3&amp;$A$7,EYR_most_recent_outcomes,9,FALSE))=TRUE,0,VLOOKUP($A11&amp;$B$3&amp;$A$7,EYR_most_recent_outcomes,9,FALSE))</f>
        <v>3</v>
      </c>
      <c r="H11" s="68">
        <f t="shared" si="0"/>
        <v>18.238993710691823</v>
      </c>
      <c r="I11" s="68">
        <f t="shared" si="0"/>
        <v>77.987421383647799</v>
      </c>
      <c r="J11" s="68">
        <f t="shared" si="0"/>
        <v>1.8867924528301887</v>
      </c>
      <c r="K11" s="68">
        <f t="shared" si="0"/>
        <v>1.8867924528301887</v>
      </c>
      <c r="L11" s="456"/>
    </row>
    <row r="12" spans="1:12" ht="38.25" customHeight="1" x14ac:dyDescent="0.2">
      <c r="A12" s="190" t="s">
        <v>4941</v>
      </c>
      <c r="B12" s="122"/>
      <c r="C12" s="68"/>
      <c r="D12" s="68"/>
      <c r="E12" s="68"/>
      <c r="F12" s="68"/>
      <c r="G12" s="455"/>
      <c r="H12" s="68"/>
      <c r="I12" s="68"/>
      <c r="J12" s="68"/>
      <c r="K12" s="68"/>
      <c r="L12" s="96"/>
    </row>
    <row r="13" spans="1:12" ht="17.25" customHeight="1" x14ac:dyDescent="0.2">
      <c r="A13" s="467" t="s">
        <v>86</v>
      </c>
      <c r="B13" s="103">
        <f>IF(ISERROR(VLOOKUP(A13&amp;"All providers"&amp;IF($B$3="All England", "All England Total", IF($B$3="Local authority not recorded","Not recorded",$B$3)),ProvidersandPlaces,6,FALSE))=TRUE,0,VLOOKUP(A13&amp;"All providers"&amp;IF($B$3="All England", "All England Total", IF($B$3="Local authority not recorded","Not recorded",$B$3)),ProvidersandPlaces,6,FALSE))</f>
        <v>47652</v>
      </c>
      <c r="C13" s="103">
        <f>IF(ISERROR(VLOOKUP($A13&amp;$B$3&amp;$A$12,EYR_most_recent_outcomes,5,FALSE))=TRUE,0,VLOOKUP($A13&amp;$B$3&amp;$A$12,EYR_most_recent_outcomes,5,FALSE))</f>
        <v>27518</v>
      </c>
      <c r="D13" s="103">
        <f>IF(ISERROR(VLOOKUP($A13&amp;$B$3&amp;$A$12,EYR_most_recent_outcomes,6,FALSE))=TRUE,0,VLOOKUP($A13&amp;$B$3&amp;$A$12,EYR_most_recent_outcomes,6,FALSE))</f>
        <v>3958</v>
      </c>
      <c r="E13" s="103">
        <f>IF(ISERROR(VLOOKUP($A13&amp;$B$3&amp;$A$12,EYR_most_recent_outcomes,7,FALSE))=TRUE,0,VLOOKUP($A13&amp;$B$3&amp;$A$12,EYR_most_recent_outcomes,7,FALSE))</f>
        <v>22887</v>
      </c>
      <c r="F13" s="103">
        <f>IF(ISERROR(VLOOKUP($A13&amp;$B$3&amp;$A$12,EYR_most_recent_outcomes,8,FALSE))=TRUE,0,VLOOKUP($A13&amp;$B$3&amp;$A$12,EYR_most_recent_outcomes,8,FALSE))</f>
        <v>513</v>
      </c>
      <c r="G13" s="104">
        <f>IF(ISERROR(VLOOKUP($A13&amp;$B$3&amp;$A$12,EYR_most_recent_outcomes,9,FALSE))=TRUE,0,VLOOKUP($A13&amp;$B$3&amp;$A$12,EYR_most_recent_outcomes,9,FALSE))</f>
        <v>160</v>
      </c>
      <c r="H13" s="103">
        <f>IF($C13 &lt;1, "-",D13/$C13*100)</f>
        <v>14.383312740751508</v>
      </c>
      <c r="I13" s="103">
        <f>IF($C13 &lt;1, "-",E13/$C13*100)</f>
        <v>83.171015335416826</v>
      </c>
      <c r="J13" s="103">
        <f>IF($C13 &lt;1, "-",F13/$C13*100)</f>
        <v>1.8642343193546043</v>
      </c>
      <c r="K13" s="103">
        <f>IF($C13 &lt;1, "-",G13/$C13*100)</f>
        <v>0.58143760447706949</v>
      </c>
      <c r="L13" s="457"/>
    </row>
    <row r="14" spans="1:12" x14ac:dyDescent="0.2">
      <c r="A14" s="468" t="s">
        <v>88</v>
      </c>
      <c r="B14" s="68">
        <f>IF(ISERROR(VLOOKUP(A14&amp;"All providers"&amp;IF($B$3="All England", "All England Total", IF($B$3="Local authority not recorded","Not recorded",$B$3)),ProvidersandPlaces,6,FALSE))=TRUE,0,VLOOKUP(A14&amp;"All providers"&amp;IF($B$3="All England", "All England Total", IF($B$3="Local authority not recorded","Not recorded",$B$3)),ProvidersandPlaces,6,FALSE))</f>
        <v>24913</v>
      </c>
      <c r="C14" s="68">
        <f>IF(ISERROR(VLOOKUP($A14&amp;$B$3&amp;$A$12,EYR_most_recent_outcomes,5,FALSE))=TRUE,0,VLOOKUP($A14&amp;$B$3&amp;$A$12,EYR_most_recent_outcomes,5,FALSE))</f>
        <v>14411</v>
      </c>
      <c r="D14" s="68">
        <f>IF(ISERROR(VLOOKUP($A14&amp;$B$3&amp;$A$12,EYR_most_recent_outcomes,6,FALSE))=TRUE,0,VLOOKUP($A14&amp;$B$3&amp;$A$12,EYR_most_recent_outcomes,6,FALSE))</f>
        <v>1885</v>
      </c>
      <c r="E14" s="68">
        <f>IF(ISERROR(VLOOKUP($A14&amp;$B$3&amp;$A$12,EYR_most_recent_outcomes,7,FALSE))=TRUE,0,VLOOKUP($A14&amp;$B$3&amp;$A$12,EYR_most_recent_outcomes,7,FALSE))</f>
        <v>12255</v>
      </c>
      <c r="F14" s="68">
        <f>IF(ISERROR(VLOOKUP($A14&amp;$B$3&amp;$A$12,EYR_most_recent_outcomes,8,FALSE))=TRUE,0,VLOOKUP($A14&amp;$B$3&amp;$A$12,EYR_most_recent_outcomes,8,FALSE))</f>
        <v>189</v>
      </c>
      <c r="G14" s="455">
        <f>IF(ISERROR(VLOOKUP($A14&amp;$B$3&amp;$A$12,EYR_most_recent_outcomes,9,FALSE))=TRUE,0,VLOOKUP($A14&amp;$B$3&amp;$A$12,EYR_most_recent_outcomes,9,FALSE))</f>
        <v>82</v>
      </c>
      <c r="H14" s="68">
        <f t="shared" ref="H14:K16" si="1">IF($C14 &lt;1, "-",D14/$C14*100)</f>
        <v>13.080285892720839</v>
      </c>
      <c r="I14" s="68">
        <f t="shared" si="1"/>
        <v>85.039206161959612</v>
      </c>
      <c r="J14" s="68">
        <f t="shared" si="1"/>
        <v>1.311498161126917</v>
      </c>
      <c r="K14" s="68">
        <f t="shared" si="1"/>
        <v>0.5690097841926306</v>
      </c>
      <c r="L14" s="96"/>
    </row>
    <row r="15" spans="1:12" x14ac:dyDescent="0.2">
      <c r="A15" s="469" t="s">
        <v>89</v>
      </c>
      <c r="B15" s="68">
        <f>IF(ISERROR(VLOOKUP(A15&amp;"All providers"&amp;IF($B$3="All England", "All England Total", IF($B$3="Local authority not recorded","Not recorded",$B$3)),ProvidersandPlaces,6,FALSE))=TRUE,0,VLOOKUP(A15&amp;"All providers"&amp;IF($B$3="All England", "All England Total", IF($B$3="Local authority not recorded","Not recorded",$B$3)),ProvidersandPlaces,6,FALSE))</f>
        <v>22530</v>
      </c>
      <c r="C15" s="68">
        <f>IF(ISERROR(VLOOKUP($A15&amp;$B$3&amp;$A$12,EYR_most_recent_outcomes,5,FALSE))=TRUE,0,VLOOKUP($A15&amp;$B$3&amp;$A$12,EYR_most_recent_outcomes,5,FALSE))</f>
        <v>12970</v>
      </c>
      <c r="D15" s="68">
        <f>IF(ISERROR(VLOOKUP($A15&amp;$B$3&amp;$A$12,EYR_most_recent_outcomes,6,FALSE))=TRUE,0,VLOOKUP($A15&amp;$B$3&amp;$A$12,EYR_most_recent_outcomes,6,FALSE))</f>
        <v>2053</v>
      </c>
      <c r="E15" s="68">
        <f>IF(ISERROR(VLOOKUP($A15&amp;$B$3&amp;$A$12,EYR_most_recent_outcomes,7,FALSE))=TRUE,0,VLOOKUP($A15&amp;$B$3&amp;$A$12,EYR_most_recent_outcomes,7,FALSE))</f>
        <v>10520</v>
      </c>
      <c r="F15" s="68">
        <f>IF(ISERROR(VLOOKUP($A15&amp;$B$3&amp;$A$12,EYR_most_recent_outcomes,8,FALSE))=TRUE,0,VLOOKUP($A15&amp;$B$3&amp;$A$12,EYR_most_recent_outcomes,8,FALSE))</f>
        <v>322</v>
      </c>
      <c r="G15" s="455">
        <f>IF(ISERROR(VLOOKUP($A15&amp;$B$3&amp;$A$12,EYR_most_recent_outcomes,9,FALSE))=TRUE,0,VLOOKUP($A15&amp;$B$3&amp;$A$12,EYR_most_recent_outcomes,9,FALSE))</f>
        <v>75</v>
      </c>
      <c r="H15" s="68">
        <f t="shared" si="1"/>
        <v>15.828835774865075</v>
      </c>
      <c r="I15" s="68">
        <f t="shared" si="1"/>
        <v>81.110254433307631</v>
      </c>
      <c r="J15" s="68">
        <f t="shared" si="1"/>
        <v>2.4826522744795683</v>
      </c>
      <c r="K15" s="68">
        <f t="shared" si="1"/>
        <v>0.57825751734772546</v>
      </c>
      <c r="L15" s="96"/>
    </row>
    <row r="16" spans="1:12" x14ac:dyDescent="0.2">
      <c r="A16" s="469" t="s">
        <v>91</v>
      </c>
      <c r="B16" s="68">
        <f>IF(ISERROR(VLOOKUP(A16&amp;"All providers"&amp;IF($B$3="All England", "All England Total", IF($B$3="Local authority not recorded","Not recorded",$B$3)),ProvidersandPlaces,6,FALSE))=TRUE,0,VLOOKUP(A16&amp;"All providers"&amp;IF($B$3="All England", "All England Total", IF($B$3="Local authority not recorded","Not recorded",$B$3)),ProvidersandPlaces,6,FALSE))</f>
        <v>209</v>
      </c>
      <c r="C16" s="68">
        <f>IF(ISERROR(VLOOKUP($A16&amp;$B$3&amp;$A$12,EYR_most_recent_outcomes,5,FALSE))=TRUE,0,VLOOKUP($A16&amp;$B$3&amp;$A$12,EYR_most_recent_outcomes,5,FALSE))</f>
        <v>137</v>
      </c>
      <c r="D16" s="68">
        <f>IF(ISERROR(VLOOKUP($A16&amp;$B$3&amp;$A$12,EYR_most_recent_outcomes,6,FALSE))=TRUE,0,VLOOKUP($A16&amp;$B$3&amp;$A$12,EYR_most_recent_outcomes,6,FALSE))</f>
        <v>20</v>
      </c>
      <c r="E16" s="68">
        <f>IF(ISERROR(VLOOKUP($A16&amp;$B$3&amp;$A$12,EYR_most_recent_outcomes,7,FALSE))=TRUE,0,VLOOKUP($A16&amp;$B$3&amp;$A$12,EYR_most_recent_outcomes,7,FALSE))</f>
        <v>112</v>
      </c>
      <c r="F16" s="68">
        <f>IF(ISERROR(VLOOKUP($A16&amp;$B$3&amp;$A$12,EYR_most_recent_outcomes,8,FALSE))=TRUE,0,VLOOKUP($A16&amp;$B$3&amp;$A$12,EYR_most_recent_outcomes,8,FALSE))</f>
        <v>2</v>
      </c>
      <c r="G16" s="455">
        <f>IF(ISERROR(VLOOKUP($A16&amp;$B$3&amp;$A$12,EYR_most_recent_outcomes,9,FALSE))=TRUE,0,VLOOKUP($A16&amp;$B$3&amp;$A$12,EYR_most_recent_outcomes,9,FALSE))</f>
        <v>3</v>
      </c>
      <c r="H16" s="68">
        <f t="shared" si="1"/>
        <v>14.5985401459854</v>
      </c>
      <c r="I16" s="68">
        <f t="shared" si="1"/>
        <v>81.751824817518255</v>
      </c>
      <c r="J16" s="68">
        <f t="shared" si="1"/>
        <v>1.4598540145985401</v>
      </c>
      <c r="K16" s="68">
        <f t="shared" si="1"/>
        <v>2.1897810218978102</v>
      </c>
      <c r="L16" s="96"/>
    </row>
    <row r="17" spans="1:12" ht="38.25" customHeight="1" x14ac:dyDescent="0.2">
      <c r="A17" s="190" t="s">
        <v>4929</v>
      </c>
      <c r="B17" s="122"/>
      <c r="C17" s="68"/>
      <c r="D17" s="68"/>
      <c r="E17" s="68"/>
      <c r="F17" s="68"/>
      <c r="G17" s="455"/>
      <c r="H17" s="68"/>
      <c r="I17" s="68"/>
      <c r="J17" s="68"/>
      <c r="K17" s="68"/>
      <c r="L17" s="96"/>
    </row>
    <row r="18" spans="1:12" ht="17.25" customHeight="1" x14ac:dyDescent="0.2">
      <c r="A18" s="467" t="s">
        <v>86</v>
      </c>
      <c r="B18" s="103">
        <f>IF(ISERROR(VLOOKUP(A18&amp;"All providers"&amp;IF($B$3="All England", "All England Total", IF($B$3="Local authority not recorded","Not recorded",$B$3)),ProvidersandPlaces,6,FALSE))=TRUE,0,VLOOKUP(A18&amp;"All providers"&amp;IF($B$3="All England", "All England Total", IF($B$3="Local authority not recorded","Not recorded",$B$3)),ProvidersandPlaces,6,FALSE))</f>
        <v>47652</v>
      </c>
      <c r="C18" s="103">
        <f>IF(ISERROR(VLOOKUP($A18&amp;$B$3&amp;$A$17,EYR_most_recent_outcomes,5,FALSE))=TRUE,0,VLOOKUP($A18&amp;$B$3&amp;$A$17,EYR_most_recent_outcomes,5,FALSE))</f>
        <v>27518</v>
      </c>
      <c r="D18" s="103">
        <f>IF(ISERROR(VLOOKUP($A18&amp;$B$3&amp;$A$17,EYR_most_recent_outcomes,6,FALSE))=TRUE,0,VLOOKUP($A18&amp;$B$3&amp;$A$17,EYR_most_recent_outcomes,6,FALSE))</f>
        <v>4715</v>
      </c>
      <c r="E18" s="103">
        <f>IF(ISERROR(VLOOKUP($A18&amp;$B$3&amp;$A$17,EYR_most_recent_outcomes,7,FALSE))=TRUE,0,VLOOKUP($A18&amp;$B$3&amp;$A$17,EYR_most_recent_outcomes,7,FALSE))</f>
        <v>22154</v>
      </c>
      <c r="F18" s="103">
        <f>IF(ISERROR(VLOOKUP($A18&amp;$B$3&amp;$A$17,EYR_most_recent_outcomes,8,FALSE))=TRUE,0,VLOOKUP($A18&amp;$B$3&amp;$A$17,EYR_most_recent_outcomes,8,FALSE))</f>
        <v>494</v>
      </c>
      <c r="G18" s="104">
        <f>IF(ISERROR(VLOOKUP($A18&amp;$B$3&amp;$A$17,EYR_most_recent_outcomes,9,FALSE))=TRUE,0,VLOOKUP($A18&amp;$B$3&amp;$A$17,EYR_most_recent_outcomes,9,FALSE))</f>
        <v>155</v>
      </c>
      <c r="H18" s="103">
        <f>IF($C18 &lt;1, "-",D18/$C18*100)</f>
        <v>17.134239406933645</v>
      </c>
      <c r="I18" s="103">
        <f>IF($C18 &lt;1, "-",E18/$C18*100)</f>
        <v>80.507304309906246</v>
      </c>
      <c r="J18" s="103">
        <f>IF($C18 &lt;1, "-",F18/$C18*100)</f>
        <v>1.7951886038229523</v>
      </c>
      <c r="K18" s="103">
        <f>IF($C18 &lt;1, "-",G18/$C18*100)</f>
        <v>0.56326767933716115</v>
      </c>
      <c r="L18" s="457"/>
    </row>
    <row r="19" spans="1:12" x14ac:dyDescent="0.2">
      <c r="A19" s="468" t="s">
        <v>88</v>
      </c>
      <c r="B19" s="68">
        <f>IF(ISERROR(VLOOKUP(A19&amp;"All providers"&amp;IF($B$3="All England", "All England Total", IF($B$3="Local authority not recorded","Not recorded",$B$3)),ProvidersandPlaces,6,FALSE))=TRUE,0,VLOOKUP(A19&amp;"All providers"&amp;IF($B$3="All England", "All England Total", IF($B$3="Local authority not recorded","Not recorded",$B$3)),ProvidersandPlaces,6,FALSE))</f>
        <v>24913</v>
      </c>
      <c r="C19" s="68">
        <f>IF(ISERROR(VLOOKUP($A19&amp;$B$3&amp;$A$17,EYR_most_recent_outcomes,5,FALSE))=TRUE,0,VLOOKUP($A19&amp;$B$3&amp;$A$17,EYR_most_recent_outcomes,5,FALSE))</f>
        <v>14411</v>
      </c>
      <c r="D19" s="68">
        <f>IF(ISERROR(VLOOKUP($A19&amp;$B$3&amp;$A$17,EYR_most_recent_outcomes,6,FALSE))=TRUE,0,VLOOKUP($A19&amp;$B$3&amp;$A$17,EYR_most_recent_outcomes,6,FALSE))</f>
        <v>2279</v>
      </c>
      <c r="E19" s="68">
        <f>IF(ISERROR(VLOOKUP($A19&amp;$B$3&amp;$A$17,EYR_most_recent_outcomes,7,FALSE))=TRUE,0,VLOOKUP($A19&amp;$B$3&amp;$A$17,EYR_most_recent_outcomes,7,FALSE))</f>
        <v>11873</v>
      </c>
      <c r="F19" s="68">
        <f>IF(ISERROR(VLOOKUP($A19&amp;$B$3&amp;$A$17,EYR_most_recent_outcomes,8,FALSE))=TRUE,0,VLOOKUP($A19&amp;$B$3&amp;$A$17,EYR_most_recent_outcomes,8,FALSE))</f>
        <v>181</v>
      </c>
      <c r="G19" s="455">
        <f>IF(ISERROR(VLOOKUP($A19&amp;$B$3&amp;$A$17,EYR_most_recent_outcomes,9,FALSE))=TRUE,0,VLOOKUP($A19&amp;$B$3&amp;$A$17,EYR_most_recent_outcomes,9,FALSE))</f>
        <v>78</v>
      </c>
      <c r="H19" s="68">
        <f t="shared" ref="H19:K21" si="2">IF($C19 &lt;1, "-",D19/$C19*100)</f>
        <v>15.814308514329332</v>
      </c>
      <c r="I19" s="68">
        <f t="shared" si="2"/>
        <v>82.38845326486711</v>
      </c>
      <c r="J19" s="68">
        <f t="shared" si="2"/>
        <v>1.2559850114495872</v>
      </c>
      <c r="K19" s="68">
        <f t="shared" si="2"/>
        <v>0.5412532093539657</v>
      </c>
      <c r="L19" s="96"/>
    </row>
    <row r="20" spans="1:12" x14ac:dyDescent="0.2">
      <c r="A20" s="469" t="s">
        <v>89</v>
      </c>
      <c r="B20" s="68">
        <f>IF(ISERROR(VLOOKUP(A20&amp;"All providers"&amp;IF($B$3="All England", "All England Total", IF($B$3="Local authority not recorded","Not recorded",$B$3)),ProvidersandPlaces,6,FALSE))=TRUE,0,VLOOKUP(A20&amp;"All providers"&amp;IF($B$3="All England", "All England Total", IF($B$3="Local authority not recorded","Not recorded",$B$3)),ProvidersandPlaces,6,FALSE))</f>
        <v>22530</v>
      </c>
      <c r="C20" s="68">
        <f>IF(ISERROR(VLOOKUP($A20&amp;$B$3&amp;$A$17,EYR_most_recent_outcomes,5,FALSE))=TRUE,0,VLOOKUP($A20&amp;$B$3&amp;$A$17,EYR_most_recent_outcomes,5,FALSE))</f>
        <v>12970</v>
      </c>
      <c r="D20" s="68">
        <f>IF(ISERROR(VLOOKUP($A20&amp;$B$3&amp;$A$17,EYR_most_recent_outcomes,6,FALSE))=TRUE,0,VLOOKUP($A20&amp;$B$3&amp;$A$17,EYR_most_recent_outcomes,6,FALSE))</f>
        <v>2409</v>
      </c>
      <c r="E20" s="68">
        <f>IF(ISERROR(VLOOKUP($A20&amp;$B$3&amp;$A$17,EYR_most_recent_outcomes,7,FALSE))=TRUE,0,VLOOKUP($A20&amp;$B$3&amp;$A$17,EYR_most_recent_outcomes,7,FALSE))</f>
        <v>10176</v>
      </c>
      <c r="F20" s="68">
        <f>IF(ISERROR(VLOOKUP($A20&amp;$B$3&amp;$A$17,EYR_most_recent_outcomes,8,FALSE))=TRUE,0,VLOOKUP($A20&amp;$B$3&amp;$A$17,EYR_most_recent_outcomes,8,FALSE))</f>
        <v>311</v>
      </c>
      <c r="G20" s="455">
        <f>IF(ISERROR(VLOOKUP($A20&amp;$B$3&amp;$A$17,EYR_most_recent_outcomes,9,FALSE))=TRUE,0,VLOOKUP($A20&amp;$B$3&amp;$A$17,EYR_most_recent_outcomes,9,FALSE))</f>
        <v>74</v>
      </c>
      <c r="H20" s="68">
        <f t="shared" si="2"/>
        <v>18.573631457208943</v>
      </c>
      <c r="I20" s="68">
        <f t="shared" si="2"/>
        <v>78.457979953739397</v>
      </c>
      <c r="J20" s="68">
        <f t="shared" si="2"/>
        <v>2.397841171935235</v>
      </c>
      <c r="K20" s="68">
        <f t="shared" si="2"/>
        <v>0.57054741711642254</v>
      </c>
      <c r="L20" s="96"/>
    </row>
    <row r="21" spans="1:12" x14ac:dyDescent="0.2">
      <c r="A21" s="469" t="s">
        <v>91</v>
      </c>
      <c r="B21" s="68">
        <f>IF(ISERROR(VLOOKUP(A21&amp;"All providers"&amp;IF($B$3="All England", "All England Total", IF($B$3="Local authority not recorded","Not recorded",$B$3)),ProvidersandPlaces,6,FALSE))=TRUE,0,VLOOKUP(A21&amp;"All providers"&amp;IF($B$3="All England", "All England Total", IF($B$3="Local authority not recorded","Not recorded",$B$3)),ProvidersandPlaces,6,FALSE))</f>
        <v>209</v>
      </c>
      <c r="C21" s="68">
        <f>IF(ISERROR(VLOOKUP($A21&amp;$B$3&amp;$A$17,EYR_most_recent_outcomes,5,FALSE))=TRUE,0,VLOOKUP($A21&amp;$B$3&amp;$A$17,EYR_most_recent_outcomes,5,FALSE))</f>
        <v>137</v>
      </c>
      <c r="D21" s="68">
        <f>IF(ISERROR(VLOOKUP($A21&amp;$B$3&amp;$A$17,EYR_most_recent_outcomes,6,FALSE))=TRUE,0,VLOOKUP($A21&amp;$B$3&amp;$A$17,EYR_most_recent_outcomes,6,FALSE))</f>
        <v>27</v>
      </c>
      <c r="E21" s="68">
        <f>IF(ISERROR(VLOOKUP($A21&amp;$B$3&amp;$A$17,EYR_most_recent_outcomes,7,FALSE))=TRUE,0,VLOOKUP($A21&amp;$B$3&amp;$A$17,EYR_most_recent_outcomes,7,FALSE))</f>
        <v>105</v>
      </c>
      <c r="F21" s="68">
        <f>IF(ISERROR(VLOOKUP($A21&amp;$B$3&amp;$A$17,EYR_most_recent_outcomes,8,FALSE))=TRUE,0,VLOOKUP($A21&amp;$B$3&amp;$A$17,EYR_most_recent_outcomes,8,FALSE))</f>
        <v>2</v>
      </c>
      <c r="G21" s="455">
        <f>IF(ISERROR(VLOOKUP($A21&amp;$B$3&amp;$A$17,EYR_most_recent_outcomes,9,FALSE))=TRUE,0,VLOOKUP($A21&amp;$B$3&amp;$A$17,EYR_most_recent_outcomes,9,FALSE))</f>
        <v>3</v>
      </c>
      <c r="H21" s="68">
        <f t="shared" si="2"/>
        <v>19.708029197080293</v>
      </c>
      <c r="I21" s="68">
        <f t="shared" si="2"/>
        <v>76.642335766423358</v>
      </c>
      <c r="J21" s="68">
        <f t="shared" si="2"/>
        <v>1.4598540145985401</v>
      </c>
      <c r="K21" s="68">
        <f t="shared" si="2"/>
        <v>2.1897810218978102</v>
      </c>
      <c r="L21" s="96"/>
    </row>
    <row r="22" spans="1:12" ht="38.25" customHeight="1" x14ac:dyDescent="0.2">
      <c r="A22" s="190" t="s">
        <v>4937</v>
      </c>
      <c r="B22" s="122"/>
      <c r="C22" s="68"/>
      <c r="D22" s="68"/>
      <c r="E22" s="68"/>
      <c r="F22" s="68"/>
      <c r="G22" s="455"/>
      <c r="H22" s="68"/>
      <c r="I22" s="68"/>
      <c r="J22" s="68"/>
      <c r="K22" s="68"/>
      <c r="L22" s="96"/>
    </row>
    <row r="23" spans="1:12" ht="17.25" customHeight="1" x14ac:dyDescent="0.2">
      <c r="A23" s="467" t="s">
        <v>86</v>
      </c>
      <c r="B23" s="103">
        <f>IF(ISERROR(VLOOKUP(A23&amp;"All providers"&amp;IF($B$3="All England", "All England Total", IF($B$3="Local authority not recorded","Not recorded",$B$3)),ProvidersandPlaces,6,FALSE))=TRUE,0,VLOOKUP(A23&amp;"All providers"&amp;IF($B$3="All England", "All England Total", IF($B$3="Local authority not recorded","Not recorded",$B$3)),ProvidersandPlaces,6,FALSE))</f>
        <v>47652</v>
      </c>
      <c r="C23" s="103">
        <f>IF(ISERROR(VLOOKUP($A23&amp;$B$3&amp;$A$22,EYR_most_recent_outcomes,5,FALSE))=TRUE,0,VLOOKUP($A23&amp;$B$3&amp;$A$22,EYR_most_recent_outcomes,5,FALSE))</f>
        <v>27518</v>
      </c>
      <c r="D23" s="103">
        <f>IF(ISERROR(VLOOKUP($A23&amp;$B$3&amp;$A$22,EYR_most_recent_outcomes,6,FALSE))=TRUE,0,VLOOKUP($A23&amp;$B$3&amp;$A$22,EYR_most_recent_outcomes,6,FALSE))</f>
        <v>4393</v>
      </c>
      <c r="E23" s="103">
        <f>IF(ISERROR(VLOOKUP($A23&amp;$B$3&amp;$A$22,EYR_most_recent_outcomes,7,FALSE))=TRUE,0,VLOOKUP($A23&amp;$B$3&amp;$A$22,EYR_most_recent_outcomes,7,FALSE))</f>
        <v>22406</v>
      </c>
      <c r="F23" s="103">
        <f>IF(ISERROR(VLOOKUP($A23&amp;$B$3&amp;$A$22,EYR_most_recent_outcomes,8,FALSE))=TRUE,0,VLOOKUP($A23&amp;$B$3&amp;$A$22,EYR_most_recent_outcomes,8,FALSE))</f>
        <v>492</v>
      </c>
      <c r="G23" s="104">
        <f>IF(ISERROR(VLOOKUP($A23&amp;$B$3&amp;$A$22,EYR_most_recent_outcomes,9,FALSE))=TRUE,0,VLOOKUP($A23&amp;$B$3&amp;$A$22,EYR_most_recent_outcomes,9,FALSE))</f>
        <v>227</v>
      </c>
      <c r="H23" s="103">
        <f>IF($C23 &lt;1, "-",D23/$C23*100)</f>
        <v>15.964096227923541</v>
      </c>
      <c r="I23" s="103">
        <f>IF($C23 &lt;1, "-",E23/$C23*100)</f>
        <v>81.423068536957629</v>
      </c>
      <c r="J23" s="103">
        <f>IF($C23 &lt;1, "-",F23/$C23*100)</f>
        <v>1.7879206337669891</v>
      </c>
      <c r="K23" s="103">
        <f>IF($C23 &lt;1, "-",G23/$C23*100)</f>
        <v>0.82491460135184247</v>
      </c>
      <c r="L23" s="457"/>
    </row>
    <row r="24" spans="1:12" x14ac:dyDescent="0.2">
      <c r="A24" s="468" t="s">
        <v>88</v>
      </c>
      <c r="B24" s="68">
        <f>IF(ISERROR(VLOOKUP(A24&amp;"All providers"&amp;IF($B$3="All England", "All England Total", IF($B$3="Local authority not recorded","Not recorded",$B$3)),ProvidersandPlaces,6,FALSE))=TRUE,0,VLOOKUP(A24&amp;"All providers"&amp;IF($B$3="All England", "All England Total", IF($B$3="Local authority not recorded","Not recorded",$B$3)),ProvidersandPlaces,6,FALSE))</f>
        <v>24913</v>
      </c>
      <c r="C24" s="68">
        <f>IF(ISERROR(VLOOKUP($A24&amp;$B$3&amp;$A$22,EYR_most_recent_outcomes,5,FALSE))=TRUE,0,VLOOKUP($A24&amp;$B$3&amp;$A$22,EYR_most_recent_outcomes,5,FALSE))</f>
        <v>14411</v>
      </c>
      <c r="D24" s="68">
        <f>IF(ISERROR(VLOOKUP($A24&amp;$B$3&amp;$A$22,EYR_most_recent_outcomes,6,FALSE))=TRUE,0,VLOOKUP($A24&amp;$B$3&amp;$A$22,EYR_most_recent_outcomes,6,FALSE))</f>
        <v>2105</v>
      </c>
      <c r="E24" s="68">
        <f>IF(ISERROR(VLOOKUP($A24&amp;$B$3&amp;$A$22,EYR_most_recent_outcomes,7,FALSE))=TRUE,0,VLOOKUP($A24&amp;$B$3&amp;$A$22,EYR_most_recent_outcomes,7,FALSE))</f>
        <v>12015</v>
      </c>
      <c r="F24" s="68">
        <f>IF(ISERROR(VLOOKUP($A24&amp;$B$3&amp;$A$22,EYR_most_recent_outcomes,8,FALSE))=TRUE,0,VLOOKUP($A24&amp;$B$3&amp;$A$22,EYR_most_recent_outcomes,8,FALSE))</f>
        <v>171</v>
      </c>
      <c r="G24" s="455">
        <f>IF(ISERROR(VLOOKUP($A24&amp;$B$3&amp;$A$22,EYR_most_recent_outcomes,9,FALSE))=TRUE,0,VLOOKUP($A24&amp;$B$3&amp;$A$22,EYR_most_recent_outcomes,9,FALSE))</f>
        <v>120</v>
      </c>
      <c r="H24" s="68">
        <f t="shared" ref="H24:K26" si="3">IF($C24 &lt;1, "-",D24/$C24*100)</f>
        <v>14.606897508847409</v>
      </c>
      <c r="I24" s="68">
        <f t="shared" si="3"/>
        <v>83.373811671639714</v>
      </c>
      <c r="J24" s="68">
        <f t="shared" si="3"/>
        <v>1.1865935743529248</v>
      </c>
      <c r="K24" s="68">
        <f t="shared" si="3"/>
        <v>0.83269724515994736</v>
      </c>
      <c r="L24" s="96"/>
    </row>
    <row r="25" spans="1:12" x14ac:dyDescent="0.2">
      <c r="A25" s="469" t="s">
        <v>89</v>
      </c>
      <c r="B25" s="68">
        <f>IF(ISERROR(VLOOKUP(A25&amp;"All providers"&amp;IF($B$3="All England", "All England Total", IF($B$3="Local authority not recorded","Not recorded",$B$3)),ProvidersandPlaces,6,FALSE))=TRUE,0,VLOOKUP(A25&amp;"All providers"&amp;IF($B$3="All England", "All England Total", IF($B$3="Local authority not recorded","Not recorded",$B$3)),ProvidersandPlaces,6,FALSE))</f>
        <v>22530</v>
      </c>
      <c r="C25" s="68">
        <f>IF(ISERROR(VLOOKUP($A25&amp;$B$3&amp;$A$22,EYR_most_recent_outcomes,5,FALSE))=TRUE,0,VLOOKUP($A25&amp;$B$3&amp;$A$22,EYR_most_recent_outcomes,5,FALSE))</f>
        <v>12970</v>
      </c>
      <c r="D25" s="68">
        <f>IF(ISERROR(VLOOKUP($A25&amp;$B$3&amp;$A$22,EYR_most_recent_outcomes,6,FALSE))=TRUE,0,VLOOKUP($A25&amp;$B$3&amp;$A$22,EYR_most_recent_outcomes,6,FALSE))</f>
        <v>2265</v>
      </c>
      <c r="E25" s="68">
        <f>IF(ISERROR(VLOOKUP($A25&amp;$B$3&amp;$A$22,EYR_most_recent_outcomes,7,FALSE))=TRUE,0,VLOOKUP($A25&amp;$B$3&amp;$A$22,EYR_most_recent_outcomes,7,FALSE))</f>
        <v>10283</v>
      </c>
      <c r="F25" s="68">
        <f>IF(ISERROR(VLOOKUP($A25&amp;$B$3&amp;$A$22,EYR_most_recent_outcomes,8,FALSE))=TRUE,0,VLOOKUP($A25&amp;$B$3&amp;$A$22,EYR_most_recent_outcomes,8,FALSE))</f>
        <v>318</v>
      </c>
      <c r="G25" s="455">
        <f>IF(ISERROR(VLOOKUP($A25&amp;$B$3&amp;$A$22,EYR_most_recent_outcomes,9,FALSE))=TRUE,0,VLOOKUP($A25&amp;$B$3&amp;$A$22,EYR_most_recent_outcomes,9,FALSE))</f>
        <v>104</v>
      </c>
      <c r="H25" s="68">
        <f t="shared" si="3"/>
        <v>17.463377023901312</v>
      </c>
      <c r="I25" s="68">
        <f t="shared" si="3"/>
        <v>79.28296067848882</v>
      </c>
      <c r="J25" s="68">
        <f t="shared" si="3"/>
        <v>2.4518118735543561</v>
      </c>
      <c r="K25" s="68">
        <f t="shared" si="3"/>
        <v>0.80185042405551266</v>
      </c>
      <c r="L25" s="96"/>
    </row>
    <row r="26" spans="1:12" x14ac:dyDescent="0.2">
      <c r="A26" s="469" t="s">
        <v>91</v>
      </c>
      <c r="B26" s="68">
        <f>IF(ISERROR(VLOOKUP(A26&amp;"All providers"&amp;IF($B$3="All England", "All England Total", IF($B$3="Local authority not recorded","Not recorded",$B$3)),ProvidersandPlaces,6,FALSE))=TRUE,0,VLOOKUP(A26&amp;"All providers"&amp;IF($B$3="All England", "All England Total", IF($B$3="Local authority not recorded","Not recorded",$B$3)),ProvidersandPlaces,6,FALSE))</f>
        <v>209</v>
      </c>
      <c r="C26" s="68">
        <f>IF(ISERROR(VLOOKUP($A26&amp;$B$3&amp;$A$22,EYR_most_recent_outcomes,5,FALSE))=TRUE,0,VLOOKUP($A26&amp;$B$3&amp;$A$22,EYR_most_recent_outcomes,5,FALSE))</f>
        <v>137</v>
      </c>
      <c r="D26" s="68">
        <f>IF(ISERROR(VLOOKUP($A26&amp;$B$3&amp;$A$22,EYR_most_recent_outcomes,6,FALSE))=TRUE,0,VLOOKUP($A26&amp;$B$3&amp;$A$22,EYR_most_recent_outcomes,6,FALSE))</f>
        <v>23</v>
      </c>
      <c r="E26" s="68">
        <f>IF(ISERROR(VLOOKUP($A26&amp;$B$3&amp;$A$22,EYR_most_recent_outcomes,7,FALSE))=TRUE,0,VLOOKUP($A26&amp;$B$3&amp;$A$22,EYR_most_recent_outcomes,7,FALSE))</f>
        <v>108</v>
      </c>
      <c r="F26" s="68">
        <f>IF(ISERROR(VLOOKUP($A26&amp;$B$3&amp;$A$22,EYR_most_recent_outcomes,8,FALSE))=TRUE,0,VLOOKUP($A26&amp;$B$3&amp;$A$22,EYR_most_recent_outcomes,8,FALSE))</f>
        <v>3</v>
      </c>
      <c r="G26" s="455">
        <f>IF(ISERROR(VLOOKUP($A26&amp;$B$3&amp;$A$22,EYR_most_recent_outcomes,9,FALSE))=TRUE,0,VLOOKUP($A26&amp;$B$3&amp;$A$22,EYR_most_recent_outcomes,9,FALSE))</f>
        <v>3</v>
      </c>
      <c r="H26" s="68">
        <f t="shared" si="3"/>
        <v>16.788321167883211</v>
      </c>
      <c r="I26" s="68">
        <f t="shared" si="3"/>
        <v>78.832116788321173</v>
      </c>
      <c r="J26" s="68">
        <f t="shared" si="3"/>
        <v>2.1897810218978102</v>
      </c>
      <c r="K26" s="68">
        <f t="shared" si="3"/>
        <v>2.1897810218978102</v>
      </c>
      <c r="L26" s="96"/>
    </row>
    <row r="27" spans="1:12" ht="38.25" customHeight="1" x14ac:dyDescent="0.2">
      <c r="A27" s="190" t="s">
        <v>10879</v>
      </c>
      <c r="B27" s="122"/>
      <c r="C27" s="68"/>
      <c r="D27" s="68"/>
      <c r="E27" s="68"/>
      <c r="F27" s="68"/>
      <c r="G27" s="455"/>
      <c r="H27" s="68"/>
      <c r="I27" s="68"/>
      <c r="J27" s="68"/>
      <c r="K27" s="68"/>
      <c r="L27" s="96"/>
    </row>
    <row r="28" spans="1:12" ht="17.25" customHeight="1" x14ac:dyDescent="0.2">
      <c r="A28" s="467" t="s">
        <v>86</v>
      </c>
      <c r="B28" s="103">
        <f>IF(ISERROR(VLOOKUP(A28&amp;"All providers"&amp;IF($B$3="All England", "All England Total", IF($B$3="Local authority not recorded","Not recorded",$B$3)),ProvidersandPlaces,6,FALSE))=TRUE,0,VLOOKUP(A28&amp;"All providers"&amp;IF($B$3="All England", "All England Total", IF($B$3="Local authority not recorded","Not recorded",$B$3)),ProvidersandPlaces,6,FALSE))</f>
        <v>47652</v>
      </c>
      <c r="C28" s="103">
        <f>IF(ISERROR(VLOOKUP($A28&amp;$B$3&amp;$A$27,EYR_most_recent_outcomes,5,FALSE))=TRUE,0,VLOOKUP($A28&amp;$B$3&amp;$A$27,EYR_most_recent_outcomes,5,FALSE))</f>
        <v>36747</v>
      </c>
      <c r="D28" s="103">
        <f>IF(ISERROR(VLOOKUP($A28&amp;$B$3&amp;$A$27,EYR_most_recent_outcomes,6,FALSE))=TRUE,0,VLOOKUP($A28&amp;$B$3&amp;$A$27,EYR_most_recent_outcomes,6,FALSE))</f>
        <v>5120</v>
      </c>
      <c r="E28" s="103">
        <f>IF(ISERROR(VLOOKUP($A28&amp;$B$3&amp;$A$27,EYR_most_recent_outcomes,7,FALSE))=TRUE,0,VLOOKUP($A28&amp;$B$3&amp;$A$27,EYR_most_recent_outcomes,7,FALSE))</f>
        <v>30699</v>
      </c>
      <c r="F28" s="103">
        <f>IF(ISERROR(VLOOKUP($A28&amp;$B$3&amp;$A$27,EYR_most_recent_outcomes,8,FALSE))=TRUE,0,VLOOKUP($A28&amp;$B$3&amp;$A$27,EYR_most_recent_outcomes,8,FALSE))</f>
        <v>660</v>
      </c>
      <c r="G28" s="104">
        <f>IF(ISERROR(VLOOKUP($A28&amp;$B$3&amp;$A$27,EYR_most_recent_outcomes,9,FALSE))=TRUE,0,VLOOKUP($A28&amp;$B$3&amp;$A$27,EYR_most_recent_outcomes,9,FALSE))</f>
        <v>268</v>
      </c>
      <c r="H28" s="103">
        <f>IF($C28 &lt;1, "-",D28/$C28*100)</f>
        <v>13.933110185865512</v>
      </c>
      <c r="I28" s="103">
        <f>IF($C28 &lt;1, "-",E28/$C28*100)</f>
        <v>83.541513592946359</v>
      </c>
      <c r="J28" s="103">
        <f>IF($C28 &lt;1, "-",F28/$C28*100)</f>
        <v>1.7960649848967263</v>
      </c>
      <c r="K28" s="103">
        <f>IF($C28 &lt;1, "-",G28/$C28*100)</f>
        <v>0.72931123629139794</v>
      </c>
      <c r="L28" s="458"/>
    </row>
    <row r="29" spans="1:12" x14ac:dyDescent="0.2">
      <c r="A29" s="468" t="s">
        <v>88</v>
      </c>
      <c r="B29" s="68">
        <f>IF(ISERROR(VLOOKUP(A29&amp;"All providers"&amp;IF($B$3="All England", "All England Total", IF($B$3="Local authority not recorded","Not recorded",$B$3)),ProvidersandPlaces,6,FALSE))=TRUE,0,VLOOKUP(A29&amp;"All providers"&amp;IF($B$3="All England", "All England Total", IF($B$3="Local authority not recorded","Not recorded",$B$3)),ProvidersandPlaces,6,FALSE))</f>
        <v>24913</v>
      </c>
      <c r="C29" s="68">
        <f>IF(ISERROR(VLOOKUP($A29&amp;$B$3&amp;$A$27,EYR_most_recent_outcomes,5,FALSE))=TRUE,0,VLOOKUP($A29&amp;$B$3&amp;$A$27,EYR_most_recent_outcomes,5,FALSE))</f>
        <v>20677</v>
      </c>
      <c r="D29" s="68">
        <f>IF(ISERROR(VLOOKUP($A29&amp;$B$3&amp;$A$27,EYR_most_recent_outcomes,6,FALSE))=TRUE,0,VLOOKUP($A29&amp;$B$3&amp;$A$27,EYR_most_recent_outcomes,6,FALSE))</f>
        <v>2499</v>
      </c>
      <c r="E29" s="68">
        <f>IF(ISERROR(VLOOKUP($A29&amp;$B$3&amp;$A$27,EYR_most_recent_outcomes,7,FALSE))=TRUE,0,VLOOKUP($A29&amp;$B$3&amp;$A$27,EYR_most_recent_outcomes,7,FALSE))</f>
        <v>17693</v>
      </c>
      <c r="F29" s="68">
        <f>IF(ISERROR(VLOOKUP($A29&amp;$B$3&amp;$A$27,EYR_most_recent_outcomes,8,FALSE))=TRUE,0,VLOOKUP($A29&amp;$B$3&amp;$A$27,EYR_most_recent_outcomes,8,FALSE))</f>
        <v>325</v>
      </c>
      <c r="G29" s="455">
        <f>IF(ISERROR(VLOOKUP($A29&amp;$B$3&amp;$A$27,EYR_most_recent_outcomes,9,FALSE))=TRUE,0,VLOOKUP($A29&amp;$B$3&amp;$A$27,EYR_most_recent_outcomes,9,FALSE))</f>
        <v>160</v>
      </c>
      <c r="H29" s="68">
        <f t="shared" ref="H29:K31" si="4">IF($C29 &lt;1, "-",D29/$C29*100)</f>
        <v>12.085892537602167</v>
      </c>
      <c r="I29" s="68">
        <f t="shared" si="4"/>
        <v>85.568506069545862</v>
      </c>
      <c r="J29" s="68">
        <f t="shared" si="4"/>
        <v>1.5717947477873966</v>
      </c>
      <c r="K29" s="68">
        <f t="shared" si="4"/>
        <v>0.77380664506456454</v>
      </c>
      <c r="L29" s="96"/>
    </row>
    <row r="30" spans="1:12" x14ac:dyDescent="0.2">
      <c r="A30" s="469" t="s">
        <v>89</v>
      </c>
      <c r="B30" s="68">
        <f>IF(ISERROR(VLOOKUP(A30&amp;"All providers"&amp;IF($B$3="All England", "All England Total", IF($B$3="Local authority not recorded","Not recorded",$B$3)),ProvidersandPlaces,6,FALSE))=TRUE,0,VLOOKUP(A30&amp;"All providers"&amp;IF($B$3="All England", "All England Total", IF($B$3="Local authority not recorded","Not recorded",$B$3)),ProvidersandPlaces,6,FALSE))</f>
        <v>22530</v>
      </c>
      <c r="C30" s="68">
        <f>IF(ISERROR(VLOOKUP($A30&amp;$B$3&amp;$A$27,EYR_most_recent_outcomes,5,FALSE))=TRUE,0,VLOOKUP($A30&amp;$B$3&amp;$A$27,EYR_most_recent_outcomes,5,FALSE))</f>
        <v>15911</v>
      </c>
      <c r="D30" s="68">
        <f>IF(ISERROR(VLOOKUP($A30&amp;$B$3&amp;$A$27,EYR_most_recent_outcomes,6,FALSE))=TRUE,0,VLOOKUP($A30&amp;$B$3&amp;$A$27,EYR_most_recent_outcomes,6,FALSE))</f>
        <v>2592</v>
      </c>
      <c r="E30" s="68">
        <f>IF(ISERROR(VLOOKUP($A30&amp;$B$3&amp;$A$27,EYR_most_recent_outcomes,7,FALSE))=TRUE,0,VLOOKUP($A30&amp;$B$3&amp;$A$27,EYR_most_recent_outcomes,7,FALSE))</f>
        <v>12883</v>
      </c>
      <c r="F30" s="68">
        <f>IF(ISERROR(VLOOKUP($A30&amp;$B$3&amp;$A$27,EYR_most_recent_outcomes,8,FALSE))=TRUE,0,VLOOKUP($A30&amp;$B$3&amp;$A$27,EYR_most_recent_outcomes,8,FALSE))</f>
        <v>331</v>
      </c>
      <c r="G30" s="455">
        <f>IF(ISERROR(VLOOKUP($A30&amp;$B$3&amp;$A$27,EYR_most_recent_outcomes,9,FALSE))=TRUE,0,VLOOKUP($A30&amp;$B$3&amp;$A$27,EYR_most_recent_outcomes,9,FALSE))</f>
        <v>105</v>
      </c>
      <c r="H30" s="68">
        <f t="shared" si="4"/>
        <v>16.290616554584876</v>
      </c>
      <c r="I30" s="68">
        <f t="shared" si="4"/>
        <v>80.969140845955621</v>
      </c>
      <c r="J30" s="68">
        <f t="shared" si="4"/>
        <v>2.0803217899566335</v>
      </c>
      <c r="K30" s="68">
        <f t="shared" si="4"/>
        <v>0.6599208095028597</v>
      </c>
      <c r="L30" s="96"/>
    </row>
    <row r="31" spans="1:12" x14ac:dyDescent="0.2">
      <c r="A31" s="470" t="s">
        <v>91</v>
      </c>
      <c r="B31" s="459">
        <f>IF(ISERROR(VLOOKUP(A31&amp;"All providers"&amp;IF($B$3="All England", "All England Total", IF($B$3="Local authority not recorded","Not recorded",$B$3)),ProvidersandPlaces,6,FALSE))=TRUE,0,VLOOKUP(A31&amp;"All providers"&amp;IF($B$3="All England", "All England Total", IF($B$3="Local authority not recorded","Not recorded",$B$3)),ProvidersandPlaces,6,FALSE))</f>
        <v>209</v>
      </c>
      <c r="C31" s="459">
        <f>IF(ISERROR(VLOOKUP($A31&amp;$B$3&amp;$A$27,EYR_most_recent_outcomes,5,FALSE))=TRUE,0,VLOOKUP($A31&amp;$B$3&amp;$A$27,EYR_most_recent_outcomes,5,FALSE))</f>
        <v>159</v>
      </c>
      <c r="D31" s="459">
        <f>IF(ISERROR(VLOOKUP($A31&amp;$B$3&amp;$A$27,EYR_most_recent_outcomes,6,FALSE))=TRUE,0,VLOOKUP($A31&amp;$B$3&amp;$A$27,EYR_most_recent_outcomes,6,FALSE))</f>
        <v>29</v>
      </c>
      <c r="E31" s="459">
        <f>IF(ISERROR(VLOOKUP($A31&amp;$B$3&amp;$A$27,EYR_most_recent_outcomes,7,FALSE))=TRUE,0,VLOOKUP($A31&amp;$B$3&amp;$A$27,EYR_most_recent_outcomes,7,FALSE))</f>
        <v>123</v>
      </c>
      <c r="F31" s="459">
        <f>IF(ISERROR(VLOOKUP($A31&amp;$B$3&amp;$A$27,EYR_most_recent_outcomes,8,FALSE))=TRUE,0,VLOOKUP($A31&amp;$B$3&amp;$A$27,EYR_most_recent_outcomes,8,FALSE))</f>
        <v>4</v>
      </c>
      <c r="G31" s="460">
        <f>IF(ISERROR(VLOOKUP($A31&amp;$B$3&amp;$A$27,EYR_most_recent_outcomes,9,FALSE))=TRUE,0,VLOOKUP($A31&amp;$B$3&amp;$A$27,EYR_most_recent_outcomes,9,FALSE))</f>
        <v>3</v>
      </c>
      <c r="H31" s="459">
        <f t="shared" si="4"/>
        <v>18.238993710691823</v>
      </c>
      <c r="I31" s="459">
        <f t="shared" si="4"/>
        <v>77.358490566037744</v>
      </c>
      <c r="J31" s="459">
        <f t="shared" si="4"/>
        <v>2.5157232704402519</v>
      </c>
      <c r="K31" s="459">
        <f t="shared" si="4"/>
        <v>1.8867924528301887</v>
      </c>
      <c r="L31" s="96"/>
    </row>
    <row r="32" spans="1:12" x14ac:dyDescent="0.2">
      <c r="A32" s="140"/>
      <c r="B32" s="100"/>
      <c r="C32" s="99"/>
      <c r="D32" s="99"/>
      <c r="E32" s="99"/>
      <c r="F32" s="99"/>
      <c r="G32" s="99"/>
      <c r="H32" s="99"/>
      <c r="I32" s="410"/>
      <c r="J32" s="461"/>
      <c r="K32" s="410" t="s">
        <v>10875</v>
      </c>
      <c r="L32" s="100"/>
    </row>
    <row r="33" spans="1:12" x14ac:dyDescent="0.2">
      <c r="A33" s="351" t="s">
        <v>4013</v>
      </c>
      <c r="B33" s="39"/>
      <c r="C33" s="39"/>
      <c r="D33" s="39"/>
      <c r="E33" s="39"/>
      <c r="F33" s="39"/>
      <c r="G33" s="39"/>
      <c r="H33" s="39"/>
      <c r="I33" s="39"/>
      <c r="J33" s="39"/>
      <c r="K33" s="39"/>
      <c r="L33" s="39"/>
    </row>
    <row r="34" spans="1:12" ht="13.5" customHeight="1" x14ac:dyDescent="0.2">
      <c r="A34" s="351" t="s">
        <v>10880</v>
      </c>
      <c r="B34" s="252"/>
      <c r="C34" s="252"/>
      <c r="D34" s="252"/>
      <c r="E34" s="252"/>
      <c r="F34" s="252"/>
      <c r="G34" s="252"/>
      <c r="H34" s="252"/>
      <c r="I34" s="252"/>
      <c r="J34" s="252"/>
      <c r="K34" s="252"/>
      <c r="L34" s="408"/>
    </row>
    <row r="35" spans="1:12" x14ac:dyDescent="0.2">
      <c r="A35" s="418" t="s">
        <v>10877</v>
      </c>
      <c r="B35" s="462"/>
      <c r="C35" s="127"/>
      <c r="D35" s="127"/>
      <c r="E35" s="127"/>
      <c r="F35" s="127"/>
      <c r="G35" s="127"/>
      <c r="H35" s="128"/>
      <c r="I35" s="443"/>
      <c r="J35" s="128"/>
      <c r="K35" s="128"/>
      <c r="L35" s="408"/>
    </row>
    <row r="36" spans="1:12" x14ac:dyDescent="0.2">
      <c r="A36" s="466" t="s">
        <v>10881</v>
      </c>
      <c r="B36" s="463"/>
      <c r="C36" s="127"/>
      <c r="D36" s="127"/>
      <c r="E36" s="127"/>
      <c r="F36" s="127"/>
      <c r="G36" s="127"/>
      <c r="H36" s="128"/>
      <c r="I36" s="443"/>
      <c r="J36" s="128"/>
      <c r="K36" s="128"/>
      <c r="L36" s="408"/>
    </row>
    <row r="37" spans="1:12" x14ac:dyDescent="0.2">
      <c r="A37" s="448"/>
      <c r="B37" s="442"/>
      <c r="C37" s="127"/>
      <c r="D37" s="127"/>
      <c r="E37" s="127"/>
      <c r="F37" s="127"/>
      <c r="G37" s="127"/>
      <c r="H37" s="128"/>
      <c r="I37" s="443"/>
      <c r="J37" s="128"/>
      <c r="K37" s="128"/>
      <c r="L37" s="408"/>
    </row>
  </sheetData>
  <sheetProtection sheet="1" sort="0" autoFilter="0"/>
  <mergeCells count="3">
    <mergeCell ref="B3:D3"/>
    <mergeCell ref="B5:G5"/>
    <mergeCell ref="H5:K5"/>
  </mergeCells>
  <dataValidations count="1">
    <dataValidation type="list" allowBlank="1" showInputMessage="1" showErrorMessage="1" sqref="B3" xr:uid="{00000000-0002-0000-1100-000000000000}">
      <formula1>LocalAuthority</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79998168889431442"/>
  </sheetPr>
  <dimension ref="A1:M176"/>
  <sheetViews>
    <sheetView showGridLines="0" zoomScaleNormal="100" workbookViewId="0">
      <selection activeCell="B4" sqref="B4:D4"/>
    </sheetView>
  </sheetViews>
  <sheetFormatPr defaultColWidth="8.85546875" defaultRowHeight="12.75" x14ac:dyDescent="0.2"/>
  <cols>
    <col min="1" max="1" width="33.28515625" style="253" customWidth="1"/>
    <col min="2" max="5" width="11.7109375" style="12" customWidth="1"/>
    <col min="6" max="6" width="12.28515625" style="12" customWidth="1"/>
    <col min="7" max="9" width="11.7109375" style="12" customWidth="1"/>
    <col min="10" max="10" width="12.28515625" style="12" customWidth="1"/>
    <col min="11" max="12" width="11.7109375" style="12" customWidth="1"/>
    <col min="13" max="16384" width="8.85546875" style="12"/>
  </cols>
  <sheetData>
    <row r="1" spans="1:13" ht="34.5" customHeight="1" x14ac:dyDescent="0.25">
      <c r="A1" s="345" t="s">
        <v>10882</v>
      </c>
      <c r="B1" s="480"/>
      <c r="C1" s="480"/>
      <c r="D1" s="480"/>
      <c r="E1" s="480"/>
      <c r="F1" s="480"/>
      <c r="G1" s="480"/>
      <c r="H1" s="480"/>
      <c r="I1" s="480"/>
      <c r="J1" s="480"/>
      <c r="K1" s="480"/>
      <c r="L1" s="480"/>
    </row>
    <row r="2" spans="1:13" ht="20.25" x14ac:dyDescent="0.25">
      <c r="A2" s="345" t="s">
        <v>10883</v>
      </c>
      <c r="B2" s="480"/>
      <c r="C2" s="480"/>
      <c r="D2" s="480"/>
      <c r="E2" s="480"/>
      <c r="F2" s="480"/>
      <c r="G2" s="480"/>
      <c r="H2" s="480"/>
      <c r="I2" s="480"/>
      <c r="J2" s="480"/>
      <c r="K2" s="480"/>
      <c r="L2" s="480"/>
    </row>
    <row r="3" spans="1:13" ht="27.75" customHeight="1" x14ac:dyDescent="0.2">
      <c r="A3" s="656" t="str">
        <f>TEXT('Drop down Values'!B3,"dd mmmm yyyy")</f>
        <v>31 March 2024</v>
      </c>
      <c r="B3" s="473"/>
      <c r="C3" s="473"/>
      <c r="D3" s="473"/>
      <c r="E3" s="474"/>
      <c r="F3" s="474"/>
      <c r="G3" s="253"/>
      <c r="H3" s="367"/>
      <c r="I3" s="367"/>
      <c r="J3" s="253"/>
      <c r="K3" s="253"/>
      <c r="L3" s="475"/>
    </row>
    <row r="4" spans="1:13" x14ac:dyDescent="0.2">
      <c r="A4" s="85" t="s">
        <v>4017</v>
      </c>
      <c r="B4" s="822" t="s">
        <v>86</v>
      </c>
      <c r="C4" s="822"/>
      <c r="D4" s="823"/>
      <c r="E4" s="86"/>
      <c r="F4" s="86"/>
      <c r="G4" s="86"/>
      <c r="H4" s="86"/>
      <c r="I4" s="86"/>
      <c r="J4" s="86"/>
      <c r="K4" s="86"/>
    </row>
    <row r="5" spans="1:13" x14ac:dyDescent="0.2">
      <c r="B5" s="42"/>
      <c r="C5" s="42"/>
      <c r="D5" s="42"/>
      <c r="E5" s="42"/>
      <c r="F5" s="42"/>
      <c r="G5" s="42"/>
      <c r="H5" s="42"/>
      <c r="I5" s="42"/>
      <c r="J5" s="42"/>
      <c r="K5" s="42"/>
    </row>
    <row r="6" spans="1:13" x14ac:dyDescent="0.2">
      <c r="A6" s="445"/>
      <c r="B6" s="815" t="s">
        <v>10872</v>
      </c>
      <c r="C6" s="815"/>
      <c r="D6" s="815"/>
      <c r="E6" s="815"/>
      <c r="F6" s="815"/>
      <c r="G6" s="824"/>
      <c r="H6" s="825" t="s">
        <v>10873</v>
      </c>
      <c r="I6" s="826"/>
      <c r="J6" s="826"/>
      <c r="K6" s="826"/>
    </row>
    <row r="7" spans="1:13" ht="38.25" x14ac:dyDescent="0.2">
      <c r="A7" s="735" t="s">
        <v>4935</v>
      </c>
      <c r="B7" s="192" t="s">
        <v>306</v>
      </c>
      <c r="C7" s="192" t="s">
        <v>10737</v>
      </c>
      <c r="D7" s="77" t="s">
        <v>4915</v>
      </c>
      <c r="E7" s="77" t="s">
        <v>4916</v>
      </c>
      <c r="F7" s="64" t="s">
        <v>10874</v>
      </c>
      <c r="G7" s="87" t="s">
        <v>4918</v>
      </c>
      <c r="H7" s="77" t="s">
        <v>4915</v>
      </c>
      <c r="I7" s="77" t="s">
        <v>4916</v>
      </c>
      <c r="J7" s="64" t="s">
        <v>10874</v>
      </c>
      <c r="K7" s="77" t="s">
        <v>4918</v>
      </c>
      <c r="L7" s="472"/>
    </row>
    <row r="8" spans="1:13" ht="25.5" customHeight="1" x14ac:dyDescent="0.2">
      <c r="A8" s="36" t="s">
        <v>106</v>
      </c>
      <c r="B8" s="44">
        <f>IFERROR(VLOOKUP($B$4&amp;"All providers"&amp;A8&amp;" total",ProvidersandPlaces,6,FALSE), 0)</f>
        <v>47652</v>
      </c>
      <c r="C8" s="44">
        <f>IF(ISERROR(VLOOKUP($B$4&amp;$A8&amp;$A$7,EYR_most_recent_outcomes,5,FALSE))=TRUE,0,VLOOKUP($B$4&amp;$A8&amp;$A$7,EYR_most_recent_outcomes,5,FALSE))</f>
        <v>36747</v>
      </c>
      <c r="D8" s="44">
        <f>IF(ISERROR(VLOOKUP($B$4&amp;$A8&amp;$A$7,EYR_most_recent_outcomes,6,FALSE))=TRUE,0,VLOOKUP($B$4&amp;$A8&amp;$A$7,EYR_most_recent_outcomes,6,FALSE))</f>
        <v>5089</v>
      </c>
      <c r="E8" s="44">
        <f>IF(ISERROR(VLOOKUP($B$4&amp;$A8&amp;$A$7,EYR_most_recent_outcomes,7,FALSE))=TRUE,0,VLOOKUP($B$4&amp;$A8&amp;$A$7,EYR_most_recent_outcomes,7,FALSE))</f>
        <v>30736</v>
      </c>
      <c r="F8" s="44">
        <f>IF(ISERROR(VLOOKUP($B$4&amp;$A8&amp;$A$7,EYR_most_recent_outcomes,8,FALSE))=TRUE,0,VLOOKUP($B$4&amp;$A8&amp;$A$7,EYR_most_recent_outcomes,8,FALSE))</f>
        <v>654</v>
      </c>
      <c r="G8" s="89">
        <f>IF(ISERROR(VLOOKUP($B$4&amp;$A8&amp;$A$7,EYR_most_recent_outcomes,9,FALSE))=TRUE,0,VLOOKUP($B$4&amp;$A8&amp;$A$7,EYR_most_recent_outcomes,9,FALSE))</f>
        <v>268</v>
      </c>
      <c r="H8" s="44">
        <f t="shared" ref="H8:K23" si="0">IF(ISERROR(100*D8/$C8),"-",100*D8/$C8)</f>
        <v>13.848749557787031</v>
      </c>
      <c r="I8" s="44">
        <f t="shared" si="0"/>
        <v>83.642202084523902</v>
      </c>
      <c r="J8" s="44">
        <f t="shared" si="0"/>
        <v>1.7797371213976652</v>
      </c>
      <c r="K8" s="44">
        <f t="shared" si="0"/>
        <v>0.72931123629139794</v>
      </c>
      <c r="L8" s="90"/>
      <c r="M8" s="433"/>
    </row>
    <row r="9" spans="1:13" ht="21.75" customHeight="1" x14ac:dyDescent="0.2">
      <c r="A9" s="427" t="s">
        <v>271</v>
      </c>
      <c r="B9" s="46">
        <f t="shared" ref="B9:G9" si="1">SUM(B10:B33)</f>
        <v>5539</v>
      </c>
      <c r="C9" s="46">
        <f t="shared" si="1"/>
        <v>4382</v>
      </c>
      <c r="D9" s="46">
        <f t="shared" si="1"/>
        <v>565</v>
      </c>
      <c r="E9" s="46">
        <f t="shared" si="1"/>
        <v>3714</v>
      </c>
      <c r="F9" s="46">
        <f t="shared" si="1"/>
        <v>76</v>
      </c>
      <c r="G9" s="91">
        <f t="shared" si="1"/>
        <v>27</v>
      </c>
      <c r="H9" s="46">
        <f>IF(ISERROR(100*D9/$C9),"-",100*D9/$C9)</f>
        <v>12.893655864901872</v>
      </c>
      <c r="I9" s="46">
        <f t="shared" si="0"/>
        <v>84.755819260611588</v>
      </c>
      <c r="J9" s="46">
        <f t="shared" si="0"/>
        <v>1.734367868553172</v>
      </c>
      <c r="K9" s="46">
        <f t="shared" si="0"/>
        <v>0.61615700593336376</v>
      </c>
      <c r="L9" s="92"/>
    </row>
    <row r="10" spans="1:13" x14ac:dyDescent="0.2">
      <c r="A10" s="429" t="s">
        <v>114</v>
      </c>
      <c r="B10" s="48">
        <f t="shared" ref="B10:B33" si="2">IF(ISERROR(VLOOKUP($B$4&amp;"All providers"&amp;A10,ProvidersandPlaces,6,FALSE))=TRUE,0,VLOOKUP($B$4&amp;"All providers"&amp;A10,ProvidersandPlaces,6,FALSE))</f>
        <v>112</v>
      </c>
      <c r="C10" s="48">
        <f t="shared" ref="C10:C33" si="3">IF(ISERROR(VLOOKUP($B$4&amp;$A10&amp;$A$7,EYR_most_recent_outcomes,5,FALSE))=TRUE,0,VLOOKUP($B$4&amp;$A10&amp;$A$7,EYR_most_recent_outcomes,5,FALSE))</f>
        <v>89</v>
      </c>
      <c r="D10" s="48">
        <f t="shared" ref="D10:D33" si="4">IF(ISERROR(VLOOKUP($B$4&amp;$A10&amp;$A$7,EYR_most_recent_outcomes,6,FALSE))=TRUE,0,VLOOKUP($B$4&amp;$A10&amp;$A$7,EYR_most_recent_outcomes,6,FALSE))</f>
        <v>9</v>
      </c>
      <c r="E10" s="48">
        <f t="shared" ref="E10:E33" si="5">IF(ISERROR(VLOOKUP($B$4&amp;$A10&amp;$A$7,EYR_most_recent_outcomes,7,FALSE))=TRUE,0,VLOOKUP($B$4&amp;$A10&amp;$A$7,EYR_most_recent_outcomes,7,FALSE))</f>
        <v>77</v>
      </c>
      <c r="F10" s="48">
        <f t="shared" ref="F10:F33" si="6">IF(ISERROR(VLOOKUP($B$4&amp;$A10&amp;$A$7,EYR_most_recent_outcomes,8,FALSE))=TRUE,0,VLOOKUP($B$4&amp;$A10&amp;$A$7,EYR_most_recent_outcomes,8,FALSE))</f>
        <v>2</v>
      </c>
      <c r="G10" s="69">
        <f t="shared" ref="G10:G33" si="7">IF(ISERROR(VLOOKUP($B$4&amp;$A10&amp;$A$7,EYR_most_recent_outcomes,9,FALSE))=TRUE,0,VLOOKUP($B$4&amp;$A10&amp;$A$7,EYR_most_recent_outcomes,9,FALSE))</f>
        <v>1</v>
      </c>
      <c r="H10" s="48">
        <f t="shared" si="0"/>
        <v>10.112359550561798</v>
      </c>
      <c r="I10" s="48">
        <f t="shared" si="0"/>
        <v>86.516853932584269</v>
      </c>
      <c r="J10" s="48">
        <f t="shared" si="0"/>
        <v>2.2471910112359552</v>
      </c>
      <c r="K10" s="48">
        <f t="shared" si="0"/>
        <v>1.1235955056179776</v>
      </c>
      <c r="L10" s="92"/>
    </row>
    <row r="11" spans="1:13" x14ac:dyDescent="0.2">
      <c r="A11" s="429" t="s">
        <v>115</v>
      </c>
      <c r="B11" s="48">
        <f t="shared" si="2"/>
        <v>74</v>
      </c>
      <c r="C11" s="48">
        <f t="shared" si="3"/>
        <v>63</v>
      </c>
      <c r="D11" s="48">
        <f t="shared" si="4"/>
        <v>4</v>
      </c>
      <c r="E11" s="48">
        <f t="shared" si="5"/>
        <v>59</v>
      </c>
      <c r="F11" s="48">
        <f t="shared" si="6"/>
        <v>0</v>
      </c>
      <c r="G11" s="69">
        <f t="shared" si="7"/>
        <v>0</v>
      </c>
      <c r="H11" s="48">
        <f t="shared" si="0"/>
        <v>6.3492063492063489</v>
      </c>
      <c r="I11" s="48">
        <f t="shared" si="0"/>
        <v>93.650793650793645</v>
      </c>
      <c r="J11" s="48">
        <f t="shared" si="0"/>
        <v>0</v>
      </c>
      <c r="K11" s="48">
        <f t="shared" si="0"/>
        <v>0</v>
      </c>
      <c r="L11" s="92"/>
    </row>
    <row r="12" spans="1:13" x14ac:dyDescent="0.2">
      <c r="A12" s="429" t="s">
        <v>116</v>
      </c>
      <c r="B12" s="48">
        <f t="shared" si="2"/>
        <v>206</v>
      </c>
      <c r="C12" s="48">
        <f t="shared" si="3"/>
        <v>157</v>
      </c>
      <c r="D12" s="48">
        <f t="shared" si="4"/>
        <v>21</v>
      </c>
      <c r="E12" s="48">
        <f t="shared" si="5"/>
        <v>133</v>
      </c>
      <c r="F12" s="48">
        <f t="shared" si="6"/>
        <v>3</v>
      </c>
      <c r="G12" s="69">
        <f t="shared" si="7"/>
        <v>0</v>
      </c>
      <c r="H12" s="48">
        <f t="shared" si="0"/>
        <v>13.375796178343949</v>
      </c>
      <c r="I12" s="48">
        <f t="shared" si="0"/>
        <v>84.71337579617834</v>
      </c>
      <c r="J12" s="48">
        <f t="shared" si="0"/>
        <v>1.910828025477707</v>
      </c>
      <c r="K12" s="48">
        <f t="shared" si="0"/>
        <v>0</v>
      </c>
      <c r="L12" s="92"/>
    </row>
    <row r="13" spans="1:13" x14ac:dyDescent="0.2">
      <c r="A13" s="429" t="s">
        <v>125</v>
      </c>
      <c r="B13" s="48">
        <f t="shared" si="2"/>
        <v>146</v>
      </c>
      <c r="C13" s="48">
        <f t="shared" si="3"/>
        <v>117</v>
      </c>
      <c r="D13" s="48">
        <f t="shared" si="4"/>
        <v>17</v>
      </c>
      <c r="E13" s="48">
        <f t="shared" si="5"/>
        <v>98</v>
      </c>
      <c r="F13" s="48">
        <f t="shared" si="6"/>
        <v>1</v>
      </c>
      <c r="G13" s="69">
        <f t="shared" si="7"/>
        <v>1</v>
      </c>
      <c r="H13" s="48">
        <f t="shared" si="0"/>
        <v>14.52991452991453</v>
      </c>
      <c r="I13" s="48">
        <f t="shared" si="0"/>
        <v>83.760683760683762</v>
      </c>
      <c r="J13" s="48">
        <f t="shared" si="0"/>
        <v>0.85470085470085466</v>
      </c>
      <c r="K13" s="48">
        <f t="shared" si="0"/>
        <v>0.85470085470085466</v>
      </c>
      <c r="L13" s="92"/>
    </row>
    <row r="14" spans="1:13" x14ac:dyDescent="0.2">
      <c r="A14" s="429" t="s">
        <v>130</v>
      </c>
      <c r="B14" s="48">
        <f t="shared" si="2"/>
        <v>281</v>
      </c>
      <c r="C14" s="48">
        <f t="shared" si="3"/>
        <v>231</v>
      </c>
      <c r="D14" s="48">
        <f t="shared" si="4"/>
        <v>36</v>
      </c>
      <c r="E14" s="48">
        <f t="shared" si="5"/>
        <v>188</v>
      </c>
      <c r="F14" s="48">
        <f t="shared" si="6"/>
        <v>4</v>
      </c>
      <c r="G14" s="69">
        <f t="shared" si="7"/>
        <v>3</v>
      </c>
      <c r="H14" s="48">
        <f t="shared" si="0"/>
        <v>15.584415584415584</v>
      </c>
      <c r="I14" s="48">
        <f t="shared" si="0"/>
        <v>81.385281385281388</v>
      </c>
      <c r="J14" s="48">
        <f t="shared" si="0"/>
        <v>1.7316017316017316</v>
      </c>
      <c r="K14" s="48">
        <f t="shared" si="0"/>
        <v>1.2987012987012987</v>
      </c>
      <c r="L14" s="92"/>
    </row>
    <row r="15" spans="1:13" x14ac:dyDescent="0.2">
      <c r="A15" s="429" t="s">
        <v>131</v>
      </c>
      <c r="B15" s="48">
        <f t="shared" si="2"/>
        <v>272</v>
      </c>
      <c r="C15" s="48">
        <f t="shared" si="3"/>
        <v>205</v>
      </c>
      <c r="D15" s="48">
        <f t="shared" si="4"/>
        <v>28</v>
      </c>
      <c r="E15" s="48">
        <f t="shared" si="5"/>
        <v>173</v>
      </c>
      <c r="F15" s="48">
        <f t="shared" si="6"/>
        <v>2</v>
      </c>
      <c r="G15" s="69">
        <f t="shared" si="7"/>
        <v>2</v>
      </c>
      <c r="H15" s="48">
        <f t="shared" si="0"/>
        <v>13.658536585365853</v>
      </c>
      <c r="I15" s="48">
        <f t="shared" si="0"/>
        <v>84.390243902439025</v>
      </c>
      <c r="J15" s="48">
        <f t="shared" si="0"/>
        <v>0.97560975609756095</v>
      </c>
      <c r="K15" s="48">
        <f t="shared" si="0"/>
        <v>0.97560975609756095</v>
      </c>
      <c r="L15" s="92"/>
    </row>
    <row r="16" spans="1:13" x14ac:dyDescent="0.2">
      <c r="A16" s="429" t="s">
        <v>136</v>
      </c>
      <c r="B16" s="48">
        <f t="shared" si="2"/>
        <v>134</v>
      </c>
      <c r="C16" s="48">
        <f t="shared" si="3"/>
        <v>119</v>
      </c>
      <c r="D16" s="48">
        <f t="shared" si="4"/>
        <v>23</v>
      </c>
      <c r="E16" s="48">
        <f t="shared" si="5"/>
        <v>96</v>
      </c>
      <c r="F16" s="48">
        <f t="shared" si="6"/>
        <v>0</v>
      </c>
      <c r="G16" s="69">
        <f t="shared" si="7"/>
        <v>0</v>
      </c>
      <c r="H16" s="48">
        <f t="shared" si="0"/>
        <v>19.327731092436974</v>
      </c>
      <c r="I16" s="48">
        <f t="shared" si="0"/>
        <v>80.672268907563023</v>
      </c>
      <c r="J16" s="48">
        <f t="shared" si="0"/>
        <v>0</v>
      </c>
      <c r="K16" s="48">
        <f t="shared" si="0"/>
        <v>0</v>
      </c>
      <c r="L16" s="92"/>
    </row>
    <row r="17" spans="1:12" x14ac:dyDescent="0.2">
      <c r="A17" s="429" t="s">
        <v>154</v>
      </c>
      <c r="B17" s="48">
        <f t="shared" si="2"/>
        <v>111</v>
      </c>
      <c r="C17" s="48">
        <f t="shared" si="3"/>
        <v>89</v>
      </c>
      <c r="D17" s="48">
        <f t="shared" si="4"/>
        <v>9</v>
      </c>
      <c r="E17" s="48">
        <f t="shared" si="5"/>
        <v>77</v>
      </c>
      <c r="F17" s="48">
        <f t="shared" si="6"/>
        <v>3</v>
      </c>
      <c r="G17" s="69">
        <f t="shared" si="7"/>
        <v>0</v>
      </c>
      <c r="H17" s="48">
        <f t="shared" si="0"/>
        <v>10.112359550561798</v>
      </c>
      <c r="I17" s="48">
        <f t="shared" si="0"/>
        <v>86.516853932584269</v>
      </c>
      <c r="J17" s="48">
        <f t="shared" si="0"/>
        <v>3.3707865168539324</v>
      </c>
      <c r="K17" s="48">
        <f t="shared" si="0"/>
        <v>0</v>
      </c>
      <c r="L17" s="92"/>
    </row>
    <row r="18" spans="1:12" x14ac:dyDescent="0.2">
      <c r="A18" s="429" t="s">
        <v>173</v>
      </c>
      <c r="B18" s="48">
        <f t="shared" si="2"/>
        <v>94</v>
      </c>
      <c r="C18" s="48">
        <f t="shared" si="3"/>
        <v>70</v>
      </c>
      <c r="D18" s="48">
        <f t="shared" si="4"/>
        <v>8</v>
      </c>
      <c r="E18" s="48">
        <f t="shared" si="5"/>
        <v>61</v>
      </c>
      <c r="F18" s="48">
        <f t="shared" si="6"/>
        <v>1</v>
      </c>
      <c r="G18" s="69">
        <f t="shared" si="7"/>
        <v>0</v>
      </c>
      <c r="H18" s="48">
        <f t="shared" si="0"/>
        <v>11.428571428571429</v>
      </c>
      <c r="I18" s="48">
        <f t="shared" si="0"/>
        <v>87.142857142857139</v>
      </c>
      <c r="J18" s="48">
        <f t="shared" si="0"/>
        <v>1.4285714285714286</v>
      </c>
      <c r="K18" s="48">
        <f t="shared" si="0"/>
        <v>0</v>
      </c>
      <c r="L18" s="92"/>
    </row>
    <row r="19" spans="1:12" x14ac:dyDescent="0.2">
      <c r="A19" s="429" t="s">
        <v>175</v>
      </c>
      <c r="B19" s="48">
        <f t="shared" si="2"/>
        <v>975</v>
      </c>
      <c r="C19" s="48">
        <f t="shared" si="3"/>
        <v>760</v>
      </c>
      <c r="D19" s="48">
        <f t="shared" si="4"/>
        <v>121</v>
      </c>
      <c r="E19" s="48">
        <f t="shared" si="5"/>
        <v>623</v>
      </c>
      <c r="F19" s="48">
        <f t="shared" si="6"/>
        <v>13</v>
      </c>
      <c r="G19" s="69">
        <f t="shared" si="7"/>
        <v>3</v>
      </c>
      <c r="H19" s="48">
        <f t="shared" si="0"/>
        <v>15.921052631578947</v>
      </c>
      <c r="I19" s="48">
        <f t="shared" si="0"/>
        <v>81.973684210526315</v>
      </c>
      <c r="J19" s="48">
        <f t="shared" si="0"/>
        <v>1.7105263157894737</v>
      </c>
      <c r="K19" s="48">
        <f t="shared" si="0"/>
        <v>0.39473684210526316</v>
      </c>
      <c r="L19" s="92"/>
    </row>
    <row r="20" spans="1:12" x14ac:dyDescent="0.2">
      <c r="A20" s="429" t="s">
        <v>181</v>
      </c>
      <c r="B20" s="48">
        <f t="shared" si="2"/>
        <v>280</v>
      </c>
      <c r="C20" s="48">
        <f t="shared" si="3"/>
        <v>239</v>
      </c>
      <c r="D20" s="48">
        <f t="shared" si="4"/>
        <v>18</v>
      </c>
      <c r="E20" s="48">
        <f t="shared" si="5"/>
        <v>214</v>
      </c>
      <c r="F20" s="48">
        <f t="shared" si="6"/>
        <v>5</v>
      </c>
      <c r="G20" s="69">
        <f t="shared" si="7"/>
        <v>2</v>
      </c>
      <c r="H20" s="48">
        <f t="shared" si="0"/>
        <v>7.531380753138075</v>
      </c>
      <c r="I20" s="48">
        <f t="shared" si="0"/>
        <v>89.539748953974893</v>
      </c>
      <c r="J20" s="48">
        <f t="shared" si="0"/>
        <v>2.0920502092050208</v>
      </c>
      <c r="K20" s="48">
        <f t="shared" si="0"/>
        <v>0.83682008368200833</v>
      </c>
      <c r="L20" s="92"/>
    </row>
    <row r="21" spans="1:12" x14ac:dyDescent="0.2">
      <c r="A21" s="429" t="s">
        <v>183</v>
      </c>
      <c r="B21" s="48">
        <f t="shared" si="2"/>
        <v>401</v>
      </c>
      <c r="C21" s="48">
        <f t="shared" si="3"/>
        <v>325</v>
      </c>
      <c r="D21" s="48">
        <f t="shared" si="4"/>
        <v>29</v>
      </c>
      <c r="E21" s="48">
        <f t="shared" si="5"/>
        <v>281</v>
      </c>
      <c r="F21" s="48">
        <f t="shared" si="6"/>
        <v>9</v>
      </c>
      <c r="G21" s="69">
        <f t="shared" si="7"/>
        <v>6</v>
      </c>
      <c r="H21" s="48">
        <f t="shared" si="0"/>
        <v>8.9230769230769234</v>
      </c>
      <c r="I21" s="48">
        <f t="shared" si="0"/>
        <v>86.461538461538467</v>
      </c>
      <c r="J21" s="48">
        <f t="shared" si="0"/>
        <v>2.7692307692307692</v>
      </c>
      <c r="K21" s="48">
        <f t="shared" si="0"/>
        <v>1.8461538461538463</v>
      </c>
      <c r="L21" s="92"/>
    </row>
    <row r="22" spans="1:12" x14ac:dyDescent="0.2">
      <c r="A22" s="429" t="s">
        <v>200</v>
      </c>
      <c r="B22" s="48">
        <f t="shared" si="2"/>
        <v>207</v>
      </c>
      <c r="C22" s="48">
        <f t="shared" si="3"/>
        <v>154</v>
      </c>
      <c r="D22" s="48">
        <f t="shared" si="4"/>
        <v>19</v>
      </c>
      <c r="E22" s="48">
        <f t="shared" si="5"/>
        <v>127</v>
      </c>
      <c r="F22" s="48">
        <f t="shared" si="6"/>
        <v>5</v>
      </c>
      <c r="G22" s="69">
        <f t="shared" si="7"/>
        <v>3</v>
      </c>
      <c r="H22" s="48">
        <f t="shared" si="0"/>
        <v>12.337662337662337</v>
      </c>
      <c r="I22" s="48">
        <f t="shared" si="0"/>
        <v>82.467532467532465</v>
      </c>
      <c r="J22" s="48">
        <f t="shared" si="0"/>
        <v>3.2467532467532467</v>
      </c>
      <c r="K22" s="48">
        <f t="shared" si="0"/>
        <v>1.948051948051948</v>
      </c>
      <c r="L22" s="92"/>
    </row>
    <row r="23" spans="1:12" x14ac:dyDescent="0.2">
      <c r="A23" s="429" t="s">
        <v>209</v>
      </c>
      <c r="B23" s="48">
        <f t="shared" si="2"/>
        <v>203</v>
      </c>
      <c r="C23" s="48">
        <f t="shared" si="3"/>
        <v>169</v>
      </c>
      <c r="D23" s="48">
        <f t="shared" si="4"/>
        <v>15</v>
      </c>
      <c r="E23" s="48">
        <f t="shared" si="5"/>
        <v>148</v>
      </c>
      <c r="F23" s="48">
        <f t="shared" si="6"/>
        <v>5</v>
      </c>
      <c r="G23" s="69">
        <f t="shared" si="7"/>
        <v>1</v>
      </c>
      <c r="H23" s="48">
        <f t="shared" si="0"/>
        <v>8.8757396449704142</v>
      </c>
      <c r="I23" s="48">
        <f t="shared" si="0"/>
        <v>87.573964497041416</v>
      </c>
      <c r="J23" s="48">
        <f t="shared" si="0"/>
        <v>2.9585798816568047</v>
      </c>
      <c r="K23" s="48">
        <f t="shared" si="0"/>
        <v>0.59171597633136097</v>
      </c>
      <c r="L23" s="92"/>
    </row>
    <row r="24" spans="1:12" x14ac:dyDescent="0.2">
      <c r="A24" s="429" t="s">
        <v>212</v>
      </c>
      <c r="B24" s="48">
        <f t="shared" si="2"/>
        <v>231</v>
      </c>
      <c r="C24" s="48">
        <f t="shared" si="3"/>
        <v>178</v>
      </c>
      <c r="D24" s="48">
        <f t="shared" si="4"/>
        <v>18</v>
      </c>
      <c r="E24" s="48">
        <f t="shared" si="5"/>
        <v>155</v>
      </c>
      <c r="F24" s="48">
        <f t="shared" si="6"/>
        <v>4</v>
      </c>
      <c r="G24" s="69">
        <f t="shared" si="7"/>
        <v>1</v>
      </c>
      <c r="H24" s="48">
        <f t="shared" ref="H24:K46" si="8">IF(ISERROR(100*D24/$C24),"-",100*D24/$C24)</f>
        <v>10.112359550561798</v>
      </c>
      <c r="I24" s="48">
        <f t="shared" si="8"/>
        <v>87.078651685393254</v>
      </c>
      <c r="J24" s="48">
        <f t="shared" si="8"/>
        <v>2.2471910112359552</v>
      </c>
      <c r="K24" s="48">
        <f t="shared" si="8"/>
        <v>0.5617977528089888</v>
      </c>
      <c r="L24" s="92"/>
    </row>
    <row r="25" spans="1:12" x14ac:dyDescent="0.2">
      <c r="A25" s="429" t="s">
        <v>214</v>
      </c>
      <c r="B25" s="48">
        <f t="shared" si="2"/>
        <v>148</v>
      </c>
      <c r="C25" s="48">
        <f t="shared" si="3"/>
        <v>103</v>
      </c>
      <c r="D25" s="48">
        <f t="shared" si="4"/>
        <v>11</v>
      </c>
      <c r="E25" s="48">
        <f t="shared" si="5"/>
        <v>90</v>
      </c>
      <c r="F25" s="48">
        <f t="shared" si="6"/>
        <v>2</v>
      </c>
      <c r="G25" s="69">
        <f t="shared" si="7"/>
        <v>0</v>
      </c>
      <c r="H25" s="48">
        <f t="shared" si="8"/>
        <v>10.679611650485437</v>
      </c>
      <c r="I25" s="48">
        <f t="shared" si="8"/>
        <v>87.378640776699029</v>
      </c>
      <c r="J25" s="48">
        <f t="shared" si="8"/>
        <v>1.941747572815534</v>
      </c>
      <c r="K25" s="48">
        <f t="shared" si="8"/>
        <v>0</v>
      </c>
      <c r="L25" s="92"/>
    </row>
    <row r="26" spans="1:12" x14ac:dyDescent="0.2">
      <c r="A26" s="429" t="s">
        <v>225</v>
      </c>
      <c r="B26" s="48">
        <f t="shared" si="2"/>
        <v>87</v>
      </c>
      <c r="C26" s="48">
        <f t="shared" si="3"/>
        <v>74</v>
      </c>
      <c r="D26" s="48">
        <f t="shared" si="4"/>
        <v>9</v>
      </c>
      <c r="E26" s="48">
        <f t="shared" si="5"/>
        <v>64</v>
      </c>
      <c r="F26" s="48">
        <f t="shared" si="6"/>
        <v>1</v>
      </c>
      <c r="G26" s="69">
        <f t="shared" si="7"/>
        <v>0</v>
      </c>
      <c r="H26" s="48">
        <f t="shared" si="8"/>
        <v>12.162162162162161</v>
      </c>
      <c r="I26" s="48">
        <f t="shared" si="8"/>
        <v>86.486486486486484</v>
      </c>
      <c r="J26" s="48">
        <f t="shared" si="8"/>
        <v>1.3513513513513513</v>
      </c>
      <c r="K26" s="48">
        <f t="shared" si="8"/>
        <v>0</v>
      </c>
      <c r="L26" s="92"/>
    </row>
    <row r="27" spans="1:12" x14ac:dyDescent="0.2">
      <c r="A27" s="429" t="s">
        <v>227</v>
      </c>
      <c r="B27" s="48">
        <f t="shared" si="2"/>
        <v>325</v>
      </c>
      <c r="C27" s="48">
        <f t="shared" si="3"/>
        <v>259</v>
      </c>
      <c r="D27" s="48">
        <f t="shared" si="4"/>
        <v>35</v>
      </c>
      <c r="E27" s="48">
        <f t="shared" si="5"/>
        <v>222</v>
      </c>
      <c r="F27" s="48">
        <f t="shared" si="6"/>
        <v>1</v>
      </c>
      <c r="G27" s="69">
        <f t="shared" si="7"/>
        <v>1</v>
      </c>
      <c r="H27" s="48">
        <f t="shared" si="8"/>
        <v>13.513513513513514</v>
      </c>
      <c r="I27" s="48">
        <f t="shared" si="8"/>
        <v>85.714285714285708</v>
      </c>
      <c r="J27" s="48">
        <f t="shared" si="8"/>
        <v>0.38610038610038611</v>
      </c>
      <c r="K27" s="48">
        <f t="shared" si="8"/>
        <v>0.38610038610038611</v>
      </c>
      <c r="L27" s="92"/>
    </row>
    <row r="28" spans="1:12" x14ac:dyDescent="0.2">
      <c r="A28" s="429" t="s">
        <v>235</v>
      </c>
      <c r="B28" s="48">
        <f t="shared" si="2"/>
        <v>226</v>
      </c>
      <c r="C28" s="48">
        <f t="shared" si="3"/>
        <v>176</v>
      </c>
      <c r="D28" s="48">
        <f t="shared" si="4"/>
        <v>5</v>
      </c>
      <c r="E28" s="48">
        <f t="shared" si="5"/>
        <v>164</v>
      </c>
      <c r="F28" s="48">
        <f t="shared" si="6"/>
        <v>5</v>
      </c>
      <c r="G28" s="69">
        <f t="shared" si="7"/>
        <v>2</v>
      </c>
      <c r="H28" s="48">
        <f t="shared" si="8"/>
        <v>2.8409090909090908</v>
      </c>
      <c r="I28" s="48">
        <f t="shared" si="8"/>
        <v>93.181818181818187</v>
      </c>
      <c r="J28" s="48">
        <f t="shared" si="8"/>
        <v>2.8409090909090908</v>
      </c>
      <c r="K28" s="48">
        <f t="shared" si="8"/>
        <v>1.1363636363636365</v>
      </c>
      <c r="L28" s="92"/>
    </row>
    <row r="29" spans="1:12" x14ac:dyDescent="0.2">
      <c r="A29" s="429" t="s">
        <v>240</v>
      </c>
      <c r="B29" s="48">
        <f t="shared" si="2"/>
        <v>258</v>
      </c>
      <c r="C29" s="48">
        <f t="shared" si="3"/>
        <v>200</v>
      </c>
      <c r="D29" s="48">
        <f t="shared" si="4"/>
        <v>32</v>
      </c>
      <c r="E29" s="48">
        <f t="shared" si="5"/>
        <v>164</v>
      </c>
      <c r="F29" s="48">
        <f t="shared" si="6"/>
        <v>4</v>
      </c>
      <c r="G29" s="69">
        <f t="shared" si="7"/>
        <v>0</v>
      </c>
      <c r="H29" s="48">
        <f t="shared" si="8"/>
        <v>16</v>
      </c>
      <c r="I29" s="48">
        <f t="shared" si="8"/>
        <v>82</v>
      </c>
      <c r="J29" s="48">
        <f t="shared" si="8"/>
        <v>2</v>
      </c>
      <c r="K29" s="48">
        <f t="shared" si="8"/>
        <v>0</v>
      </c>
      <c r="L29" s="92"/>
    </row>
    <row r="30" spans="1:12" x14ac:dyDescent="0.2">
      <c r="A30" s="429" t="s">
        <v>245</v>
      </c>
      <c r="B30" s="48">
        <f t="shared" si="2"/>
        <v>198</v>
      </c>
      <c r="C30" s="48">
        <f t="shared" si="3"/>
        <v>145</v>
      </c>
      <c r="D30" s="48">
        <f t="shared" si="4"/>
        <v>25</v>
      </c>
      <c r="E30" s="48">
        <f t="shared" si="5"/>
        <v>119</v>
      </c>
      <c r="F30" s="48">
        <f t="shared" si="6"/>
        <v>1</v>
      </c>
      <c r="G30" s="69">
        <f t="shared" si="7"/>
        <v>0</v>
      </c>
      <c r="H30" s="48">
        <f t="shared" si="8"/>
        <v>17.241379310344829</v>
      </c>
      <c r="I30" s="48">
        <f t="shared" si="8"/>
        <v>82.068965517241381</v>
      </c>
      <c r="J30" s="48">
        <f t="shared" si="8"/>
        <v>0.68965517241379315</v>
      </c>
      <c r="K30" s="48">
        <f t="shared" si="8"/>
        <v>0</v>
      </c>
      <c r="L30" s="92"/>
    </row>
    <row r="31" spans="1:12" x14ac:dyDescent="0.2">
      <c r="A31" s="429" t="s">
        <v>251</v>
      </c>
      <c r="B31" s="48">
        <f t="shared" ref="B31" si="9">IF(ISERROR(VLOOKUP($B$4&amp;"All providers"&amp;A31,ProvidersandPlaces,6,FALSE))=TRUE,0,VLOOKUP($B$4&amp;"All providers"&amp;A31,ProvidersandPlaces,6,FALSE))</f>
        <v>96</v>
      </c>
      <c r="C31" s="48">
        <f t="shared" si="3"/>
        <v>82</v>
      </c>
      <c r="D31" s="48">
        <f t="shared" si="4"/>
        <v>19</v>
      </c>
      <c r="E31" s="48">
        <f t="shared" si="5"/>
        <v>63</v>
      </c>
      <c r="F31" s="48">
        <f t="shared" si="6"/>
        <v>0</v>
      </c>
      <c r="G31" s="69">
        <f t="shared" si="7"/>
        <v>0</v>
      </c>
      <c r="H31" s="48">
        <f t="shared" ref="H31" si="10">IF(ISERROR(100*D31/$C31),"-",100*D31/$C31)</f>
        <v>23.170731707317074</v>
      </c>
      <c r="I31" s="48">
        <f t="shared" ref="I31" si="11">IF(ISERROR(100*E31/$C31),"-",100*E31/$C31)</f>
        <v>76.829268292682926</v>
      </c>
      <c r="J31" s="48">
        <f t="shared" ref="J31" si="12">IF(ISERROR(100*F31/$C31),"-",100*F31/$C31)</f>
        <v>0</v>
      </c>
      <c r="K31" s="48">
        <f t="shared" ref="K31" si="13">IF(ISERROR(100*G31/$C31),"-",100*G31/$C31)</f>
        <v>0</v>
      </c>
      <c r="L31" s="92"/>
    </row>
    <row r="32" spans="1:12" x14ac:dyDescent="0.2">
      <c r="A32" s="429" t="s">
        <v>252</v>
      </c>
      <c r="B32" s="48">
        <f t="shared" si="2"/>
        <v>232</v>
      </c>
      <c r="C32" s="48">
        <f t="shared" si="3"/>
        <v>193</v>
      </c>
      <c r="D32" s="48">
        <f t="shared" si="4"/>
        <v>27</v>
      </c>
      <c r="E32" s="48">
        <f t="shared" si="5"/>
        <v>163</v>
      </c>
      <c r="F32" s="48">
        <f t="shared" si="6"/>
        <v>2</v>
      </c>
      <c r="G32" s="69">
        <f t="shared" si="7"/>
        <v>1</v>
      </c>
      <c r="H32" s="48">
        <f t="shared" si="8"/>
        <v>13.989637305699482</v>
      </c>
      <c r="I32" s="48">
        <f t="shared" si="8"/>
        <v>84.4559585492228</v>
      </c>
      <c r="J32" s="48">
        <f t="shared" si="8"/>
        <v>1.0362694300518134</v>
      </c>
      <c r="K32" s="48">
        <f t="shared" si="8"/>
        <v>0.51813471502590669</v>
      </c>
      <c r="L32" s="92"/>
    </row>
    <row r="33" spans="1:12" x14ac:dyDescent="0.2">
      <c r="A33" s="429" t="s">
        <v>255</v>
      </c>
      <c r="B33" s="48">
        <f t="shared" si="2"/>
        <v>242</v>
      </c>
      <c r="C33" s="48">
        <f t="shared" si="3"/>
        <v>185</v>
      </c>
      <c r="D33" s="48">
        <f t="shared" si="4"/>
        <v>27</v>
      </c>
      <c r="E33" s="48">
        <f t="shared" si="5"/>
        <v>155</v>
      </c>
      <c r="F33" s="48">
        <f t="shared" si="6"/>
        <v>3</v>
      </c>
      <c r="G33" s="69">
        <f t="shared" si="7"/>
        <v>0</v>
      </c>
      <c r="H33" s="48">
        <f t="shared" si="8"/>
        <v>14.594594594594595</v>
      </c>
      <c r="I33" s="48">
        <f t="shared" si="8"/>
        <v>83.78378378378379</v>
      </c>
      <c r="J33" s="48">
        <f t="shared" si="8"/>
        <v>1.6216216216216217</v>
      </c>
      <c r="K33" s="48">
        <f t="shared" si="8"/>
        <v>0</v>
      </c>
      <c r="L33" s="92"/>
    </row>
    <row r="34" spans="1:12" ht="21.75" customHeight="1" x14ac:dyDescent="0.2">
      <c r="A34" s="427" t="s">
        <v>270</v>
      </c>
      <c r="B34" s="46">
        <f>SUM(B35:B46)</f>
        <v>1612</v>
      </c>
      <c r="C34" s="46">
        <f t="shared" ref="C34:G34" si="14">SUM(C35:C46)</f>
        <v>1342</v>
      </c>
      <c r="D34" s="46">
        <f t="shared" si="14"/>
        <v>218</v>
      </c>
      <c r="E34" s="46">
        <f t="shared" si="14"/>
        <v>1102</v>
      </c>
      <c r="F34" s="46">
        <f t="shared" si="14"/>
        <v>19</v>
      </c>
      <c r="G34" s="91">
        <f t="shared" si="14"/>
        <v>3</v>
      </c>
      <c r="H34" s="46">
        <f t="shared" si="8"/>
        <v>16.24441132637854</v>
      </c>
      <c r="I34" s="46">
        <f t="shared" si="8"/>
        <v>82.116244411326377</v>
      </c>
      <c r="J34" s="46">
        <f t="shared" si="8"/>
        <v>1.4157973174366616</v>
      </c>
      <c r="K34" s="46">
        <f t="shared" si="8"/>
        <v>0.22354694485842028</v>
      </c>
      <c r="L34" s="92"/>
    </row>
    <row r="35" spans="1:12" x14ac:dyDescent="0.2">
      <c r="A35" s="429" t="s">
        <v>137</v>
      </c>
      <c r="B35" s="48">
        <f t="shared" ref="B35:B46" si="15">IF(ISERROR(VLOOKUP($B$4&amp;"All providers"&amp;A35,ProvidersandPlaces,6,FALSE))=TRUE,0,VLOOKUP($B$4&amp;"All providers"&amp;A35,ProvidersandPlaces,6,FALSE))</f>
        <v>73</v>
      </c>
      <c r="C35" s="48">
        <f t="shared" ref="C35:C46" si="16">IF(ISERROR(VLOOKUP($B$4&amp;$A35&amp;$A$7,EYR_most_recent_outcomes,5,FALSE))=TRUE,0,VLOOKUP($B$4&amp;$A35&amp;$A$7,EYR_most_recent_outcomes,5,FALSE))</f>
        <v>64</v>
      </c>
      <c r="D35" s="48">
        <f t="shared" ref="D35:D46" si="17">IF(ISERROR(VLOOKUP($B$4&amp;$A35&amp;$A$7,EYR_most_recent_outcomes,6,FALSE))=TRUE,0,VLOOKUP($B$4&amp;$A35&amp;$A$7,EYR_most_recent_outcomes,6,FALSE))</f>
        <v>7</v>
      </c>
      <c r="E35" s="48">
        <f t="shared" ref="E35:E46" si="18">IF(ISERROR(VLOOKUP($B$4&amp;$A35&amp;$A$7,EYR_most_recent_outcomes,7,FALSE))=TRUE,0,VLOOKUP($B$4&amp;$A35&amp;$A$7,EYR_most_recent_outcomes,7,FALSE))</f>
        <v>57</v>
      </c>
      <c r="F35" s="48">
        <f t="shared" ref="F35:F46" si="19">IF(ISERROR(VLOOKUP($B$4&amp;$A35&amp;$A$7,EYR_most_recent_outcomes,8,FALSE))=TRUE,0,VLOOKUP($B$4&amp;$A35&amp;$A$7,EYR_most_recent_outcomes,8,FALSE))</f>
        <v>0</v>
      </c>
      <c r="G35" s="69">
        <f t="shared" ref="G35:G46" si="20">IF(ISERROR(VLOOKUP($B$4&amp;$A35&amp;$A$7,EYR_most_recent_outcomes,9,FALSE))=TRUE,0,VLOOKUP($B$4&amp;$A35&amp;$A$7,EYR_most_recent_outcomes,9,FALSE))</f>
        <v>0</v>
      </c>
      <c r="H35" s="48">
        <f t="shared" si="8"/>
        <v>10.9375</v>
      </c>
      <c r="I35" s="48">
        <f t="shared" si="8"/>
        <v>89.0625</v>
      </c>
      <c r="J35" s="48">
        <f t="shared" si="8"/>
        <v>0</v>
      </c>
      <c r="K35" s="48">
        <f t="shared" si="8"/>
        <v>0</v>
      </c>
      <c r="L35" s="92"/>
    </row>
    <row r="36" spans="1:12" x14ac:dyDescent="0.2">
      <c r="A36" s="429" t="s">
        <v>144</v>
      </c>
      <c r="B36" s="48">
        <f t="shared" si="15"/>
        <v>282</v>
      </c>
      <c r="C36" s="48">
        <f t="shared" si="16"/>
        <v>233</v>
      </c>
      <c r="D36" s="48">
        <f t="shared" si="17"/>
        <v>36</v>
      </c>
      <c r="E36" s="48">
        <f t="shared" si="18"/>
        <v>193</v>
      </c>
      <c r="F36" s="48">
        <f t="shared" si="19"/>
        <v>3</v>
      </c>
      <c r="G36" s="69">
        <f t="shared" si="20"/>
        <v>1</v>
      </c>
      <c r="H36" s="48">
        <f t="shared" si="8"/>
        <v>15.450643776824034</v>
      </c>
      <c r="I36" s="48">
        <f t="shared" si="8"/>
        <v>82.832618025751074</v>
      </c>
      <c r="J36" s="48">
        <f t="shared" si="8"/>
        <v>1.2875536480686696</v>
      </c>
      <c r="K36" s="48">
        <f t="shared" si="8"/>
        <v>0.42918454935622319</v>
      </c>
      <c r="L36" s="92"/>
    </row>
    <row r="37" spans="1:12" x14ac:dyDescent="0.2">
      <c r="A37" s="429" t="s">
        <v>150</v>
      </c>
      <c r="B37" s="48">
        <f t="shared" si="15"/>
        <v>127</v>
      </c>
      <c r="C37" s="48">
        <f t="shared" si="16"/>
        <v>94</v>
      </c>
      <c r="D37" s="48">
        <f t="shared" si="17"/>
        <v>12</v>
      </c>
      <c r="E37" s="48">
        <f t="shared" si="18"/>
        <v>79</v>
      </c>
      <c r="F37" s="48">
        <f t="shared" si="19"/>
        <v>3</v>
      </c>
      <c r="G37" s="69">
        <f t="shared" si="20"/>
        <v>0</v>
      </c>
      <c r="H37" s="48">
        <f t="shared" si="8"/>
        <v>12.76595744680851</v>
      </c>
      <c r="I37" s="48">
        <f t="shared" si="8"/>
        <v>84.042553191489361</v>
      </c>
      <c r="J37" s="48">
        <f t="shared" si="8"/>
        <v>3.1914893617021276</v>
      </c>
      <c r="K37" s="48">
        <f t="shared" si="8"/>
        <v>0</v>
      </c>
      <c r="L37" s="92"/>
    </row>
    <row r="38" spans="1:12" x14ac:dyDescent="0.2">
      <c r="A38" s="429" t="s">
        <v>159</v>
      </c>
      <c r="B38" s="48">
        <f t="shared" si="15"/>
        <v>57</v>
      </c>
      <c r="C38" s="48">
        <f t="shared" si="16"/>
        <v>49</v>
      </c>
      <c r="D38" s="48">
        <f t="shared" si="17"/>
        <v>7</v>
      </c>
      <c r="E38" s="48">
        <f t="shared" si="18"/>
        <v>42</v>
      </c>
      <c r="F38" s="48">
        <f t="shared" si="19"/>
        <v>0</v>
      </c>
      <c r="G38" s="69">
        <f t="shared" si="20"/>
        <v>0</v>
      </c>
      <c r="H38" s="48">
        <f t="shared" si="8"/>
        <v>14.285714285714286</v>
      </c>
      <c r="I38" s="48">
        <f t="shared" si="8"/>
        <v>85.714285714285708</v>
      </c>
      <c r="J38" s="48">
        <f t="shared" si="8"/>
        <v>0</v>
      </c>
      <c r="K38" s="48">
        <f t="shared" si="8"/>
        <v>0</v>
      </c>
      <c r="L38" s="92"/>
    </row>
    <row r="39" spans="1:12" x14ac:dyDescent="0.2">
      <c r="A39" s="429" t="s">
        <v>186</v>
      </c>
      <c r="B39" s="48">
        <f t="shared" si="15"/>
        <v>80</v>
      </c>
      <c r="C39" s="48">
        <f t="shared" si="16"/>
        <v>64</v>
      </c>
      <c r="D39" s="48">
        <f t="shared" si="17"/>
        <v>9</v>
      </c>
      <c r="E39" s="48">
        <f t="shared" si="18"/>
        <v>54</v>
      </c>
      <c r="F39" s="48">
        <f t="shared" si="19"/>
        <v>1</v>
      </c>
      <c r="G39" s="69">
        <f t="shared" si="20"/>
        <v>0</v>
      </c>
      <c r="H39" s="48">
        <f t="shared" si="8"/>
        <v>14.0625</v>
      </c>
      <c r="I39" s="48">
        <f t="shared" si="8"/>
        <v>84.375</v>
      </c>
      <c r="J39" s="48">
        <f t="shared" si="8"/>
        <v>1.5625</v>
      </c>
      <c r="K39" s="48">
        <f t="shared" si="8"/>
        <v>0</v>
      </c>
      <c r="L39" s="92"/>
    </row>
    <row r="40" spans="1:12" x14ac:dyDescent="0.2">
      <c r="A40" s="429" t="s">
        <v>188</v>
      </c>
      <c r="B40" s="48">
        <f t="shared" si="15"/>
        <v>178</v>
      </c>
      <c r="C40" s="48">
        <f t="shared" si="16"/>
        <v>134</v>
      </c>
      <c r="D40" s="48">
        <f t="shared" si="17"/>
        <v>25</v>
      </c>
      <c r="E40" s="48">
        <f t="shared" si="18"/>
        <v>108</v>
      </c>
      <c r="F40" s="48">
        <f t="shared" si="19"/>
        <v>1</v>
      </c>
      <c r="G40" s="69">
        <f t="shared" si="20"/>
        <v>0</v>
      </c>
      <c r="H40" s="48">
        <f t="shared" si="8"/>
        <v>18.656716417910449</v>
      </c>
      <c r="I40" s="48">
        <f t="shared" si="8"/>
        <v>80.597014925373131</v>
      </c>
      <c r="J40" s="48">
        <f t="shared" si="8"/>
        <v>0.74626865671641796</v>
      </c>
      <c r="K40" s="48">
        <f t="shared" si="8"/>
        <v>0</v>
      </c>
      <c r="L40" s="92"/>
    </row>
    <row r="41" spans="1:12" x14ac:dyDescent="0.2">
      <c r="A41" s="429" t="s">
        <v>195</v>
      </c>
      <c r="B41" s="48">
        <f t="shared" si="15"/>
        <v>147</v>
      </c>
      <c r="C41" s="48">
        <f t="shared" si="16"/>
        <v>124</v>
      </c>
      <c r="D41" s="48">
        <f t="shared" si="17"/>
        <v>23</v>
      </c>
      <c r="E41" s="48">
        <f t="shared" si="18"/>
        <v>101</v>
      </c>
      <c r="F41" s="48">
        <f t="shared" si="19"/>
        <v>0</v>
      </c>
      <c r="G41" s="69">
        <f t="shared" si="20"/>
        <v>0</v>
      </c>
      <c r="H41" s="48">
        <f t="shared" si="8"/>
        <v>18.548387096774192</v>
      </c>
      <c r="I41" s="48">
        <f t="shared" si="8"/>
        <v>81.451612903225808</v>
      </c>
      <c r="J41" s="48">
        <f t="shared" si="8"/>
        <v>0</v>
      </c>
      <c r="K41" s="48">
        <f t="shared" si="8"/>
        <v>0</v>
      </c>
      <c r="L41" s="92"/>
    </row>
    <row r="42" spans="1:12" x14ac:dyDescent="0.2">
      <c r="A42" s="429" t="s">
        <v>197</v>
      </c>
      <c r="B42" s="48">
        <f t="shared" si="15"/>
        <v>196</v>
      </c>
      <c r="C42" s="48">
        <f t="shared" si="16"/>
        <v>160</v>
      </c>
      <c r="D42" s="48">
        <f t="shared" si="17"/>
        <v>28</v>
      </c>
      <c r="E42" s="48">
        <f t="shared" si="18"/>
        <v>130</v>
      </c>
      <c r="F42" s="48">
        <f t="shared" si="19"/>
        <v>2</v>
      </c>
      <c r="G42" s="69">
        <f t="shared" si="20"/>
        <v>0</v>
      </c>
      <c r="H42" s="48">
        <f t="shared" si="8"/>
        <v>17.5</v>
      </c>
      <c r="I42" s="48">
        <f t="shared" si="8"/>
        <v>81.25</v>
      </c>
      <c r="J42" s="48">
        <f t="shared" si="8"/>
        <v>1.25</v>
      </c>
      <c r="K42" s="48">
        <f t="shared" si="8"/>
        <v>0</v>
      </c>
      <c r="L42" s="92"/>
    </row>
    <row r="43" spans="1:12" x14ac:dyDescent="0.2">
      <c r="A43" s="429" t="s">
        <v>207</v>
      </c>
      <c r="B43" s="48">
        <f t="shared" si="15"/>
        <v>110</v>
      </c>
      <c r="C43" s="48">
        <f t="shared" si="16"/>
        <v>103</v>
      </c>
      <c r="D43" s="48">
        <f t="shared" si="17"/>
        <v>10</v>
      </c>
      <c r="E43" s="48">
        <f t="shared" si="18"/>
        <v>88</v>
      </c>
      <c r="F43" s="48">
        <f t="shared" si="19"/>
        <v>4</v>
      </c>
      <c r="G43" s="69">
        <f t="shared" si="20"/>
        <v>1</v>
      </c>
      <c r="H43" s="48">
        <f t="shared" si="8"/>
        <v>9.7087378640776691</v>
      </c>
      <c r="I43" s="48">
        <f t="shared" si="8"/>
        <v>85.4368932038835</v>
      </c>
      <c r="J43" s="48">
        <f t="shared" si="8"/>
        <v>3.883495145631068</v>
      </c>
      <c r="K43" s="48">
        <f t="shared" si="8"/>
        <v>0.970873786407767</v>
      </c>
      <c r="L43" s="92"/>
    </row>
    <row r="44" spans="1:12" x14ac:dyDescent="0.2">
      <c r="A44" s="429" t="s">
        <v>221</v>
      </c>
      <c r="B44" s="48">
        <f t="shared" si="15"/>
        <v>88</v>
      </c>
      <c r="C44" s="48">
        <f t="shared" si="16"/>
        <v>78</v>
      </c>
      <c r="D44" s="48">
        <f t="shared" si="17"/>
        <v>17</v>
      </c>
      <c r="E44" s="48">
        <f t="shared" si="18"/>
        <v>60</v>
      </c>
      <c r="F44" s="48">
        <f t="shared" si="19"/>
        <v>1</v>
      </c>
      <c r="G44" s="69">
        <f t="shared" si="20"/>
        <v>0</v>
      </c>
      <c r="H44" s="48">
        <f t="shared" si="8"/>
        <v>21.794871794871796</v>
      </c>
      <c r="I44" s="48">
        <f t="shared" si="8"/>
        <v>76.92307692307692</v>
      </c>
      <c r="J44" s="48">
        <f t="shared" si="8"/>
        <v>1.2820512820512822</v>
      </c>
      <c r="K44" s="48">
        <f t="shared" si="8"/>
        <v>0</v>
      </c>
      <c r="L44" s="92"/>
    </row>
    <row r="45" spans="1:12" x14ac:dyDescent="0.2">
      <c r="A45" s="429" t="s">
        <v>228</v>
      </c>
      <c r="B45" s="48">
        <f t="shared" si="15"/>
        <v>155</v>
      </c>
      <c r="C45" s="48">
        <f t="shared" si="16"/>
        <v>135</v>
      </c>
      <c r="D45" s="48">
        <f t="shared" si="17"/>
        <v>21</v>
      </c>
      <c r="E45" s="48">
        <f t="shared" si="18"/>
        <v>111</v>
      </c>
      <c r="F45" s="48">
        <f t="shared" si="19"/>
        <v>3</v>
      </c>
      <c r="G45" s="69">
        <f t="shared" si="20"/>
        <v>0</v>
      </c>
      <c r="H45" s="48">
        <f t="shared" si="8"/>
        <v>15.555555555555555</v>
      </c>
      <c r="I45" s="48">
        <f t="shared" si="8"/>
        <v>82.222222222222229</v>
      </c>
      <c r="J45" s="48">
        <f t="shared" si="8"/>
        <v>2.2222222222222223</v>
      </c>
      <c r="K45" s="48">
        <f t="shared" si="8"/>
        <v>0</v>
      </c>
      <c r="L45" s="92"/>
    </row>
    <row r="46" spans="1:12" x14ac:dyDescent="0.2">
      <c r="A46" s="429" t="s">
        <v>231</v>
      </c>
      <c r="B46" s="48">
        <f t="shared" si="15"/>
        <v>119</v>
      </c>
      <c r="C46" s="48">
        <f t="shared" si="16"/>
        <v>104</v>
      </c>
      <c r="D46" s="48">
        <f t="shared" si="17"/>
        <v>23</v>
      </c>
      <c r="E46" s="48">
        <f t="shared" si="18"/>
        <v>79</v>
      </c>
      <c r="F46" s="48">
        <f t="shared" si="19"/>
        <v>1</v>
      </c>
      <c r="G46" s="69">
        <f t="shared" si="20"/>
        <v>1</v>
      </c>
      <c r="H46" s="48">
        <f t="shared" si="8"/>
        <v>22.115384615384617</v>
      </c>
      <c r="I46" s="48">
        <f t="shared" si="8"/>
        <v>75.961538461538467</v>
      </c>
      <c r="J46" s="48">
        <f t="shared" si="8"/>
        <v>0.96153846153846156</v>
      </c>
      <c r="K46" s="48">
        <f t="shared" si="8"/>
        <v>0.96153846153846156</v>
      </c>
      <c r="L46" s="92"/>
    </row>
    <row r="47" spans="1:12" ht="21.75" customHeight="1" x14ac:dyDescent="0.2">
      <c r="A47" s="427" t="s">
        <v>275</v>
      </c>
      <c r="B47" s="46">
        <f>SUM(B48:B62)</f>
        <v>4270</v>
      </c>
      <c r="C47" s="46">
        <f t="shared" ref="C47:G47" si="21">SUM(C48:C62)</f>
        <v>3450</v>
      </c>
      <c r="D47" s="46">
        <f t="shared" si="21"/>
        <v>535</v>
      </c>
      <c r="E47" s="46">
        <f t="shared" si="21"/>
        <v>2847</v>
      </c>
      <c r="F47" s="46">
        <f t="shared" si="21"/>
        <v>46</v>
      </c>
      <c r="G47" s="91">
        <f t="shared" si="21"/>
        <v>22</v>
      </c>
      <c r="H47" s="46">
        <f>IF(ISERROR(100*D47/$C47),"-",100*D47/$C47)</f>
        <v>15.507246376811594</v>
      </c>
      <c r="I47" s="46">
        <f>IF(ISERROR(100*E47/$C47),"-",100*E47/$C47)</f>
        <v>82.521739130434781</v>
      </c>
      <c r="J47" s="46">
        <f>IF(ISERROR(100*F47/$C47),"-",100*F47/$C47)</f>
        <v>1.3333333333333333</v>
      </c>
      <c r="K47" s="46">
        <f>IF(ISERROR(100*G47/$C47),"-",100*G47/$C47)</f>
        <v>0.6376811594202898</v>
      </c>
      <c r="L47" s="92"/>
    </row>
    <row r="48" spans="1:12" x14ac:dyDescent="0.2">
      <c r="A48" s="430" t="s">
        <v>109</v>
      </c>
      <c r="B48" s="48">
        <f t="shared" ref="B48:B62" si="22">IF(ISERROR(VLOOKUP($B$4&amp;"All providers"&amp;A48,ProvidersandPlaces,6,FALSE))=TRUE,0,VLOOKUP($B$4&amp;"All providers"&amp;A48,ProvidersandPlaces,6,FALSE))</f>
        <v>188</v>
      </c>
      <c r="C48" s="48">
        <f t="shared" ref="C48:C62" si="23">IF(ISERROR(VLOOKUP($B$4&amp;$A48&amp;$A$7,EYR_most_recent_outcomes,5,FALSE))=TRUE,0,VLOOKUP($B$4&amp;$A48&amp;$A$7,EYR_most_recent_outcomes,5,FALSE))</f>
        <v>151</v>
      </c>
      <c r="D48" s="48">
        <f t="shared" ref="D48:D62" si="24">IF(ISERROR(VLOOKUP($B$4&amp;$A48&amp;$A$7,EYR_most_recent_outcomes,6,FALSE))=TRUE,0,VLOOKUP($B$4&amp;$A48&amp;$A$7,EYR_most_recent_outcomes,6,FALSE))</f>
        <v>28</v>
      </c>
      <c r="E48" s="48">
        <f t="shared" ref="E48:E62" si="25">IF(ISERROR(VLOOKUP($B$4&amp;$A48&amp;$A$7,EYR_most_recent_outcomes,7,FALSE))=TRUE,0,VLOOKUP($B$4&amp;$A48&amp;$A$7,EYR_most_recent_outcomes,7,FALSE))</f>
        <v>120</v>
      </c>
      <c r="F48" s="48">
        <f t="shared" ref="F48:F62" si="26">IF(ISERROR(VLOOKUP($B$4&amp;$A48&amp;$A$7,EYR_most_recent_outcomes,8,FALSE))=TRUE,0,VLOOKUP($B$4&amp;$A48&amp;$A$7,EYR_most_recent_outcomes,8,FALSE))</f>
        <v>2</v>
      </c>
      <c r="G48" s="69">
        <f t="shared" ref="G48:G62" si="27">IF(ISERROR(VLOOKUP($B$4&amp;$A48&amp;$A$7,EYR_most_recent_outcomes,9,FALSE))=TRUE,0,VLOOKUP($B$4&amp;$A48&amp;$A$7,EYR_most_recent_outcomes,9,FALSE))</f>
        <v>1</v>
      </c>
      <c r="H48" s="48">
        <f t="shared" ref="H48:K62" si="28">IF(ISERROR(100*D48/$C48),"-",100*D48/$C48)</f>
        <v>18.543046357615893</v>
      </c>
      <c r="I48" s="48">
        <f t="shared" si="28"/>
        <v>79.47019867549669</v>
      </c>
      <c r="J48" s="48">
        <f t="shared" si="28"/>
        <v>1.3245033112582782</v>
      </c>
      <c r="K48" s="48">
        <f t="shared" si="28"/>
        <v>0.66225165562913912</v>
      </c>
      <c r="L48" s="92"/>
    </row>
    <row r="49" spans="1:12" x14ac:dyDescent="0.2">
      <c r="A49" s="430" t="s">
        <v>119</v>
      </c>
      <c r="B49" s="48">
        <f t="shared" si="22"/>
        <v>396</v>
      </c>
      <c r="C49" s="48">
        <f t="shared" si="23"/>
        <v>345</v>
      </c>
      <c r="D49" s="48">
        <f t="shared" si="24"/>
        <v>67</v>
      </c>
      <c r="E49" s="48">
        <f t="shared" si="25"/>
        <v>274</v>
      </c>
      <c r="F49" s="48">
        <f t="shared" si="26"/>
        <v>2</v>
      </c>
      <c r="G49" s="69">
        <f t="shared" si="27"/>
        <v>2</v>
      </c>
      <c r="H49" s="48">
        <f t="shared" si="28"/>
        <v>19.420289855072465</v>
      </c>
      <c r="I49" s="48">
        <f t="shared" si="28"/>
        <v>79.420289855072468</v>
      </c>
      <c r="J49" s="48">
        <f t="shared" si="28"/>
        <v>0.57971014492753625</v>
      </c>
      <c r="K49" s="48">
        <f t="shared" si="28"/>
        <v>0.57971014492753625</v>
      </c>
      <c r="L49" s="92"/>
    </row>
    <row r="50" spans="1:12" x14ac:dyDescent="0.2">
      <c r="A50" s="430" t="s">
        <v>126</v>
      </c>
      <c r="B50" s="48">
        <f t="shared" si="22"/>
        <v>174</v>
      </c>
      <c r="C50" s="48">
        <f t="shared" si="23"/>
        <v>139</v>
      </c>
      <c r="D50" s="48">
        <f t="shared" si="24"/>
        <v>29</v>
      </c>
      <c r="E50" s="48">
        <f t="shared" si="25"/>
        <v>109</v>
      </c>
      <c r="F50" s="48">
        <f t="shared" si="26"/>
        <v>1</v>
      </c>
      <c r="G50" s="69">
        <f t="shared" si="27"/>
        <v>0</v>
      </c>
      <c r="H50" s="48">
        <f t="shared" si="28"/>
        <v>20.863309352517987</v>
      </c>
      <c r="I50" s="48">
        <f t="shared" si="28"/>
        <v>78.417266187050359</v>
      </c>
      <c r="J50" s="48">
        <f t="shared" si="28"/>
        <v>0.71942446043165464</v>
      </c>
      <c r="K50" s="48">
        <f t="shared" si="28"/>
        <v>0</v>
      </c>
      <c r="L50" s="92"/>
    </row>
    <row r="51" spans="1:12" x14ac:dyDescent="0.2">
      <c r="A51" s="430" t="s">
        <v>141</v>
      </c>
      <c r="B51" s="48">
        <f t="shared" si="22"/>
        <v>264</v>
      </c>
      <c r="C51" s="48">
        <f t="shared" si="23"/>
        <v>213</v>
      </c>
      <c r="D51" s="48">
        <f t="shared" si="24"/>
        <v>25</v>
      </c>
      <c r="E51" s="48">
        <f t="shared" si="25"/>
        <v>186</v>
      </c>
      <c r="F51" s="48">
        <f t="shared" si="26"/>
        <v>1</v>
      </c>
      <c r="G51" s="69">
        <f t="shared" si="27"/>
        <v>1</v>
      </c>
      <c r="H51" s="48">
        <f t="shared" si="28"/>
        <v>11.737089201877934</v>
      </c>
      <c r="I51" s="48">
        <f t="shared" si="28"/>
        <v>87.323943661971825</v>
      </c>
      <c r="J51" s="48">
        <f t="shared" si="28"/>
        <v>0.46948356807511737</v>
      </c>
      <c r="K51" s="48">
        <f t="shared" si="28"/>
        <v>0.46948356807511737</v>
      </c>
      <c r="L51" s="92"/>
    </row>
    <row r="52" spans="1:12" x14ac:dyDescent="0.2">
      <c r="A52" s="430" t="s">
        <v>146</v>
      </c>
      <c r="B52" s="48">
        <f t="shared" si="22"/>
        <v>259</v>
      </c>
      <c r="C52" s="48">
        <f t="shared" si="23"/>
        <v>200</v>
      </c>
      <c r="D52" s="48">
        <f t="shared" si="24"/>
        <v>25</v>
      </c>
      <c r="E52" s="48">
        <f t="shared" si="25"/>
        <v>173</v>
      </c>
      <c r="F52" s="48">
        <f t="shared" si="26"/>
        <v>1</v>
      </c>
      <c r="G52" s="69">
        <f t="shared" si="27"/>
        <v>1</v>
      </c>
      <c r="H52" s="48">
        <f t="shared" si="28"/>
        <v>12.5</v>
      </c>
      <c r="I52" s="48">
        <f t="shared" si="28"/>
        <v>86.5</v>
      </c>
      <c r="J52" s="48">
        <f t="shared" si="28"/>
        <v>0.5</v>
      </c>
      <c r="K52" s="48">
        <f t="shared" si="28"/>
        <v>0.5</v>
      </c>
      <c r="L52" s="92"/>
    </row>
    <row r="53" spans="1:12" x14ac:dyDescent="0.2">
      <c r="A53" s="430" t="s">
        <v>170</v>
      </c>
      <c r="B53" s="48">
        <f t="shared" si="22"/>
        <v>114</v>
      </c>
      <c r="C53" s="48">
        <f t="shared" si="23"/>
        <v>94</v>
      </c>
      <c r="D53" s="48">
        <f t="shared" si="24"/>
        <v>15</v>
      </c>
      <c r="E53" s="48">
        <f t="shared" si="25"/>
        <v>77</v>
      </c>
      <c r="F53" s="48">
        <f t="shared" si="26"/>
        <v>0</v>
      </c>
      <c r="G53" s="69">
        <f t="shared" si="27"/>
        <v>2</v>
      </c>
      <c r="H53" s="48">
        <f t="shared" si="28"/>
        <v>15.957446808510639</v>
      </c>
      <c r="I53" s="48">
        <f t="shared" si="28"/>
        <v>81.914893617021278</v>
      </c>
      <c r="J53" s="48">
        <f t="shared" si="28"/>
        <v>0</v>
      </c>
      <c r="K53" s="48">
        <f t="shared" si="28"/>
        <v>2.1276595744680851</v>
      </c>
      <c r="L53" s="92"/>
    </row>
    <row r="54" spans="1:12" x14ac:dyDescent="0.2">
      <c r="A54" s="430" t="s">
        <v>172</v>
      </c>
      <c r="B54" s="48">
        <f t="shared" si="22"/>
        <v>374</v>
      </c>
      <c r="C54" s="48">
        <f t="shared" si="23"/>
        <v>283</v>
      </c>
      <c r="D54" s="48">
        <f t="shared" si="24"/>
        <v>34</v>
      </c>
      <c r="E54" s="48">
        <f t="shared" si="25"/>
        <v>246</v>
      </c>
      <c r="F54" s="48">
        <f t="shared" si="26"/>
        <v>2</v>
      </c>
      <c r="G54" s="69">
        <f t="shared" si="27"/>
        <v>1</v>
      </c>
      <c r="H54" s="48">
        <f t="shared" si="28"/>
        <v>12.014134275618375</v>
      </c>
      <c r="I54" s="48">
        <f t="shared" si="28"/>
        <v>86.92579505300354</v>
      </c>
      <c r="J54" s="48">
        <f t="shared" si="28"/>
        <v>0.70671378091872794</v>
      </c>
      <c r="K54" s="48">
        <f t="shared" si="28"/>
        <v>0.35335689045936397</v>
      </c>
      <c r="L54" s="92"/>
    </row>
    <row r="55" spans="1:12" x14ac:dyDescent="0.2">
      <c r="A55" s="430" t="s">
        <v>176</v>
      </c>
      <c r="B55" s="48">
        <f t="shared" si="22"/>
        <v>786</v>
      </c>
      <c r="C55" s="48">
        <f t="shared" si="23"/>
        <v>657</v>
      </c>
      <c r="D55" s="48">
        <f t="shared" si="24"/>
        <v>115</v>
      </c>
      <c r="E55" s="48">
        <f t="shared" si="25"/>
        <v>523</v>
      </c>
      <c r="F55" s="48">
        <f t="shared" si="26"/>
        <v>13</v>
      </c>
      <c r="G55" s="69">
        <f t="shared" si="27"/>
        <v>6</v>
      </c>
      <c r="H55" s="48">
        <f t="shared" si="28"/>
        <v>17.503805175038053</v>
      </c>
      <c r="I55" s="48">
        <f t="shared" si="28"/>
        <v>79.604261796042621</v>
      </c>
      <c r="J55" s="48">
        <f t="shared" si="28"/>
        <v>1.9786910197869101</v>
      </c>
      <c r="K55" s="48">
        <f t="shared" si="28"/>
        <v>0.91324200913242004</v>
      </c>
      <c r="L55" s="92"/>
    </row>
    <row r="56" spans="1:12" x14ac:dyDescent="0.2">
      <c r="A56" s="430" t="s">
        <v>191</v>
      </c>
      <c r="B56" s="48">
        <f t="shared" si="22"/>
        <v>99</v>
      </c>
      <c r="C56" s="48">
        <f t="shared" si="23"/>
        <v>84</v>
      </c>
      <c r="D56" s="48">
        <f t="shared" si="24"/>
        <v>7</v>
      </c>
      <c r="E56" s="48">
        <f t="shared" si="25"/>
        <v>71</v>
      </c>
      <c r="F56" s="48">
        <f t="shared" si="26"/>
        <v>6</v>
      </c>
      <c r="G56" s="69">
        <f t="shared" si="27"/>
        <v>0</v>
      </c>
      <c r="H56" s="48">
        <f t="shared" si="28"/>
        <v>8.3333333333333339</v>
      </c>
      <c r="I56" s="48">
        <f t="shared" si="28"/>
        <v>84.523809523809518</v>
      </c>
      <c r="J56" s="48">
        <f t="shared" si="28"/>
        <v>7.1428571428571432</v>
      </c>
      <c r="K56" s="48">
        <f t="shared" si="28"/>
        <v>0</v>
      </c>
      <c r="L56" s="92"/>
    </row>
    <row r="57" spans="1:12" x14ac:dyDescent="0.2">
      <c r="A57" s="430" t="s">
        <v>192</v>
      </c>
      <c r="B57" s="48">
        <f t="shared" si="22"/>
        <v>130</v>
      </c>
      <c r="C57" s="48">
        <f t="shared" si="23"/>
        <v>101</v>
      </c>
      <c r="D57" s="48">
        <f t="shared" si="24"/>
        <v>17</v>
      </c>
      <c r="E57" s="48">
        <f t="shared" si="25"/>
        <v>84</v>
      </c>
      <c r="F57" s="48">
        <f t="shared" si="26"/>
        <v>0</v>
      </c>
      <c r="G57" s="69">
        <f t="shared" si="27"/>
        <v>0</v>
      </c>
      <c r="H57" s="48">
        <f t="shared" si="28"/>
        <v>16.831683168316832</v>
      </c>
      <c r="I57" s="48">
        <f t="shared" si="28"/>
        <v>83.168316831683171</v>
      </c>
      <c r="J57" s="48">
        <f t="shared" si="28"/>
        <v>0</v>
      </c>
      <c r="K57" s="48">
        <f t="shared" si="28"/>
        <v>0</v>
      </c>
      <c r="L57" s="92"/>
    </row>
    <row r="58" spans="1:12" x14ac:dyDescent="0.2">
      <c r="A58" s="430" t="s">
        <v>196</v>
      </c>
      <c r="B58" s="48">
        <f t="shared" si="22"/>
        <v>496</v>
      </c>
      <c r="C58" s="48">
        <f t="shared" si="23"/>
        <v>384</v>
      </c>
      <c r="D58" s="48">
        <f t="shared" si="24"/>
        <v>54</v>
      </c>
      <c r="E58" s="48">
        <f t="shared" si="25"/>
        <v>320</v>
      </c>
      <c r="F58" s="48">
        <f t="shared" si="26"/>
        <v>6</v>
      </c>
      <c r="G58" s="69">
        <f t="shared" si="27"/>
        <v>4</v>
      </c>
      <c r="H58" s="48">
        <f t="shared" si="28"/>
        <v>14.0625</v>
      </c>
      <c r="I58" s="48">
        <f t="shared" si="28"/>
        <v>83.333333333333329</v>
      </c>
      <c r="J58" s="48">
        <f t="shared" si="28"/>
        <v>1.5625</v>
      </c>
      <c r="K58" s="48">
        <f t="shared" si="28"/>
        <v>1.0416666666666667</v>
      </c>
      <c r="L58" s="92"/>
    </row>
    <row r="59" spans="1:12" x14ac:dyDescent="0.2">
      <c r="A59" s="430" t="s">
        <v>210</v>
      </c>
      <c r="B59" s="48">
        <f t="shared" si="22"/>
        <v>199</v>
      </c>
      <c r="C59" s="48">
        <f t="shared" si="23"/>
        <v>170</v>
      </c>
      <c r="D59" s="48">
        <f t="shared" si="24"/>
        <v>30</v>
      </c>
      <c r="E59" s="48">
        <f t="shared" si="25"/>
        <v>135</v>
      </c>
      <c r="F59" s="48">
        <f t="shared" si="26"/>
        <v>3</v>
      </c>
      <c r="G59" s="69">
        <f t="shared" si="27"/>
        <v>2</v>
      </c>
      <c r="H59" s="48">
        <f t="shared" si="28"/>
        <v>17.647058823529413</v>
      </c>
      <c r="I59" s="48">
        <f t="shared" si="28"/>
        <v>79.411764705882348</v>
      </c>
      <c r="J59" s="48">
        <f t="shared" si="28"/>
        <v>1.7647058823529411</v>
      </c>
      <c r="K59" s="48">
        <f t="shared" si="28"/>
        <v>1.1764705882352942</v>
      </c>
      <c r="L59" s="92"/>
    </row>
    <row r="60" spans="1:12" x14ac:dyDescent="0.2">
      <c r="A60" s="430" t="s">
        <v>215</v>
      </c>
      <c r="B60" s="48">
        <f t="shared" si="22"/>
        <v>348</v>
      </c>
      <c r="C60" s="48">
        <f t="shared" si="23"/>
        <v>278</v>
      </c>
      <c r="D60" s="48">
        <f t="shared" si="24"/>
        <v>34</v>
      </c>
      <c r="E60" s="48">
        <f t="shared" si="25"/>
        <v>241</v>
      </c>
      <c r="F60" s="48">
        <f t="shared" si="26"/>
        <v>3</v>
      </c>
      <c r="G60" s="69">
        <f t="shared" si="27"/>
        <v>0</v>
      </c>
      <c r="H60" s="48">
        <f t="shared" si="28"/>
        <v>12.23021582733813</v>
      </c>
      <c r="I60" s="48">
        <f t="shared" si="28"/>
        <v>86.690647482014384</v>
      </c>
      <c r="J60" s="48">
        <f t="shared" si="28"/>
        <v>1.079136690647482</v>
      </c>
      <c r="K60" s="48">
        <f t="shared" si="28"/>
        <v>0</v>
      </c>
      <c r="L60" s="92"/>
    </row>
    <row r="61" spans="1:12" x14ac:dyDescent="0.2">
      <c r="A61" s="430" t="s">
        <v>241</v>
      </c>
      <c r="B61" s="48">
        <f t="shared" si="22"/>
        <v>260</v>
      </c>
      <c r="C61" s="48">
        <f t="shared" si="23"/>
        <v>206</v>
      </c>
      <c r="D61" s="48">
        <f t="shared" si="24"/>
        <v>27</v>
      </c>
      <c r="E61" s="48">
        <f t="shared" si="25"/>
        <v>172</v>
      </c>
      <c r="F61" s="48">
        <f t="shared" si="26"/>
        <v>5</v>
      </c>
      <c r="G61" s="69">
        <f t="shared" si="27"/>
        <v>2</v>
      </c>
      <c r="H61" s="48">
        <f t="shared" si="28"/>
        <v>13.106796116504855</v>
      </c>
      <c r="I61" s="48">
        <f t="shared" si="28"/>
        <v>83.495145631067956</v>
      </c>
      <c r="J61" s="48">
        <f t="shared" si="28"/>
        <v>2.4271844660194173</v>
      </c>
      <c r="K61" s="48">
        <f t="shared" si="28"/>
        <v>0.970873786407767</v>
      </c>
      <c r="L61" s="92"/>
    </row>
    <row r="62" spans="1:12" x14ac:dyDescent="0.2">
      <c r="A62" s="430" t="s">
        <v>259</v>
      </c>
      <c r="B62" s="48">
        <f t="shared" si="22"/>
        <v>183</v>
      </c>
      <c r="C62" s="48">
        <f t="shared" si="23"/>
        <v>145</v>
      </c>
      <c r="D62" s="48">
        <f t="shared" si="24"/>
        <v>28</v>
      </c>
      <c r="E62" s="48">
        <f t="shared" si="25"/>
        <v>116</v>
      </c>
      <c r="F62" s="48">
        <f t="shared" si="26"/>
        <v>1</v>
      </c>
      <c r="G62" s="69">
        <f t="shared" si="27"/>
        <v>0</v>
      </c>
      <c r="H62" s="48">
        <f t="shared" si="28"/>
        <v>19.310344827586206</v>
      </c>
      <c r="I62" s="48">
        <f t="shared" si="28"/>
        <v>80</v>
      </c>
      <c r="J62" s="48">
        <f t="shared" si="28"/>
        <v>0.68965517241379315</v>
      </c>
      <c r="K62" s="48">
        <f t="shared" si="28"/>
        <v>0</v>
      </c>
      <c r="L62" s="92"/>
    </row>
    <row r="63" spans="1:12" ht="21.75" customHeight="1" x14ac:dyDescent="0.2">
      <c r="A63" s="427" t="s">
        <v>267</v>
      </c>
      <c r="B63" s="46">
        <f>SUM(B64:B73)</f>
        <v>3808</v>
      </c>
      <c r="C63" s="46">
        <f t="shared" ref="C63:G63" si="29">SUM(C64:C73)</f>
        <v>2909</v>
      </c>
      <c r="D63" s="46">
        <f t="shared" si="29"/>
        <v>201</v>
      </c>
      <c r="E63" s="46">
        <f t="shared" si="29"/>
        <v>2619</v>
      </c>
      <c r="F63" s="46">
        <f t="shared" si="29"/>
        <v>65</v>
      </c>
      <c r="G63" s="46">
        <f t="shared" si="29"/>
        <v>24</v>
      </c>
      <c r="H63" s="46">
        <f>IF(ISERROR(100*D63/$C63),"-",100*D63/$C63)</f>
        <v>6.9095909247163974</v>
      </c>
      <c r="I63" s="46">
        <f>IF(ISERROR(100*E63/$C63),"-",100*E63/$C63)</f>
        <v>90.030938466827095</v>
      </c>
      <c r="J63" s="46">
        <f>IF(ISERROR(100*F63/$C63),"-",100*F63/$C63)</f>
        <v>2.234444826400825</v>
      </c>
      <c r="K63" s="46">
        <f>IF(ISERROR(100*G63/$C63),"-",100*G63/$C63)</f>
        <v>0.82502578205568922</v>
      </c>
      <c r="L63" s="92"/>
    </row>
    <row r="64" spans="1:12" x14ac:dyDescent="0.2">
      <c r="A64" s="430" t="s">
        <v>138</v>
      </c>
      <c r="B64" s="48">
        <f t="shared" ref="B64:B72" si="30">IF(ISERROR(VLOOKUP($B$4&amp;"All providers"&amp;A64,ProvidersandPlaces,6,FALSE))=TRUE,0,VLOOKUP($B$4&amp;"All providers"&amp;A64,ProvidersandPlaces,6,FALSE))</f>
        <v>169</v>
      </c>
      <c r="C64" s="48">
        <f t="shared" ref="C64:C73" si="31">IF(ISERROR(VLOOKUP($B$4&amp;$A64&amp;$A$7,EYR_most_recent_outcomes,5,FALSE))=TRUE,0,VLOOKUP($B$4&amp;$A64&amp;$A$7,EYR_most_recent_outcomes,5,FALSE))</f>
        <v>136</v>
      </c>
      <c r="D64" s="48">
        <f t="shared" ref="D64:D73" si="32">IF(ISERROR(VLOOKUP($B$4&amp;$A64&amp;$A$7,EYR_most_recent_outcomes,6,FALSE))=TRUE,0,VLOOKUP($B$4&amp;$A64&amp;$A$7,EYR_most_recent_outcomes,6,FALSE))</f>
        <v>4</v>
      </c>
      <c r="E64" s="48">
        <f t="shared" ref="E64:E73" si="33">IF(ISERROR(VLOOKUP($B$4&amp;$A64&amp;$A$7,EYR_most_recent_outcomes,7,FALSE))=TRUE,0,VLOOKUP($B$4&amp;$A64&amp;$A$7,EYR_most_recent_outcomes,7,FALSE))</f>
        <v>125</v>
      </c>
      <c r="F64" s="48">
        <f t="shared" ref="F64:F73" si="34">IF(ISERROR(VLOOKUP($B$4&amp;$A64&amp;$A$7,EYR_most_recent_outcomes,8,FALSE))=TRUE,0,VLOOKUP($B$4&amp;$A64&amp;$A$7,EYR_most_recent_outcomes,8,FALSE))</f>
        <v>6</v>
      </c>
      <c r="G64" s="69">
        <f t="shared" ref="G64:G73" si="35">IF(ISERROR(VLOOKUP($B$4&amp;$A64&amp;$A$7,EYR_most_recent_outcomes,9,FALSE))=TRUE,0,VLOOKUP($B$4&amp;$A64&amp;$A$7,EYR_most_recent_outcomes,9,FALSE))</f>
        <v>1</v>
      </c>
      <c r="H64" s="48">
        <f t="shared" ref="H64:K72" si="36">IF(ISERROR(100*D64/$C64),"-",100*D64/$C64)</f>
        <v>2.9411764705882355</v>
      </c>
      <c r="I64" s="48">
        <f t="shared" si="36"/>
        <v>91.911764705882348</v>
      </c>
      <c r="J64" s="48">
        <f t="shared" si="36"/>
        <v>4.4117647058823533</v>
      </c>
      <c r="K64" s="48">
        <f t="shared" si="36"/>
        <v>0.73529411764705888</v>
      </c>
      <c r="L64" s="92"/>
    </row>
    <row r="65" spans="1:12" x14ac:dyDescent="0.2">
      <c r="A65" s="430" t="s">
        <v>139</v>
      </c>
      <c r="B65" s="48">
        <f t="shared" si="30"/>
        <v>571</v>
      </c>
      <c r="C65" s="48">
        <f t="shared" si="31"/>
        <v>438</v>
      </c>
      <c r="D65" s="48">
        <f t="shared" si="32"/>
        <v>27</v>
      </c>
      <c r="E65" s="48">
        <f t="shared" si="33"/>
        <v>397</v>
      </c>
      <c r="F65" s="48">
        <f t="shared" si="34"/>
        <v>11</v>
      </c>
      <c r="G65" s="69">
        <f t="shared" si="35"/>
        <v>3</v>
      </c>
      <c r="H65" s="48">
        <f t="shared" si="36"/>
        <v>6.1643835616438354</v>
      </c>
      <c r="I65" s="48">
        <f t="shared" si="36"/>
        <v>90.6392694063927</v>
      </c>
      <c r="J65" s="48">
        <f t="shared" si="36"/>
        <v>2.5114155251141552</v>
      </c>
      <c r="K65" s="48">
        <f t="shared" si="36"/>
        <v>0.68493150684931503</v>
      </c>
      <c r="L65" s="92"/>
    </row>
    <row r="66" spans="1:12" x14ac:dyDescent="0.2">
      <c r="A66" s="430" t="s">
        <v>177</v>
      </c>
      <c r="B66" s="48">
        <f t="shared" si="30"/>
        <v>162</v>
      </c>
      <c r="C66" s="48">
        <f t="shared" si="31"/>
        <v>130</v>
      </c>
      <c r="D66" s="48">
        <f t="shared" si="32"/>
        <v>6</v>
      </c>
      <c r="E66" s="48">
        <f t="shared" si="33"/>
        <v>116</v>
      </c>
      <c r="F66" s="48">
        <f t="shared" si="34"/>
        <v>4</v>
      </c>
      <c r="G66" s="69">
        <f t="shared" si="35"/>
        <v>4</v>
      </c>
      <c r="H66" s="48">
        <f t="shared" si="36"/>
        <v>4.615384615384615</v>
      </c>
      <c r="I66" s="48">
        <f t="shared" si="36"/>
        <v>89.230769230769226</v>
      </c>
      <c r="J66" s="48">
        <f t="shared" si="36"/>
        <v>3.0769230769230771</v>
      </c>
      <c r="K66" s="48">
        <f t="shared" si="36"/>
        <v>3.0769230769230771</v>
      </c>
      <c r="L66" s="92"/>
    </row>
    <row r="67" spans="1:12" x14ac:dyDescent="0.2">
      <c r="A67" s="430" t="s">
        <v>178</v>
      </c>
      <c r="B67" s="48">
        <f t="shared" si="30"/>
        <v>689</v>
      </c>
      <c r="C67" s="48">
        <f t="shared" si="31"/>
        <v>522</v>
      </c>
      <c r="D67" s="48">
        <f t="shared" si="32"/>
        <v>32</v>
      </c>
      <c r="E67" s="48">
        <f t="shared" si="33"/>
        <v>478</v>
      </c>
      <c r="F67" s="48">
        <f t="shared" si="34"/>
        <v>12</v>
      </c>
      <c r="G67" s="69">
        <f t="shared" si="35"/>
        <v>0</v>
      </c>
      <c r="H67" s="48">
        <f t="shared" si="36"/>
        <v>6.1302681992337167</v>
      </c>
      <c r="I67" s="48">
        <f t="shared" si="36"/>
        <v>91.570881226053643</v>
      </c>
      <c r="J67" s="48">
        <f t="shared" si="36"/>
        <v>2.2988505747126435</v>
      </c>
      <c r="K67" s="48">
        <f t="shared" si="36"/>
        <v>0</v>
      </c>
      <c r="L67" s="92"/>
    </row>
    <row r="68" spans="1:12" x14ac:dyDescent="0.2">
      <c r="A68" s="430" t="s">
        <v>180</v>
      </c>
      <c r="B68" s="48">
        <f t="shared" si="30"/>
        <v>565</v>
      </c>
      <c r="C68" s="48">
        <f t="shared" si="31"/>
        <v>439</v>
      </c>
      <c r="D68" s="48">
        <f t="shared" si="32"/>
        <v>15</v>
      </c>
      <c r="E68" s="48">
        <f t="shared" si="33"/>
        <v>415</v>
      </c>
      <c r="F68" s="48">
        <f t="shared" si="34"/>
        <v>5</v>
      </c>
      <c r="G68" s="69">
        <f t="shared" si="35"/>
        <v>4</v>
      </c>
      <c r="H68" s="48">
        <f t="shared" si="36"/>
        <v>3.416856492027335</v>
      </c>
      <c r="I68" s="48">
        <f t="shared" si="36"/>
        <v>94.533029612756266</v>
      </c>
      <c r="J68" s="48">
        <f t="shared" si="36"/>
        <v>1.1389521640091116</v>
      </c>
      <c r="K68" s="48">
        <f t="shared" si="36"/>
        <v>0.91116173120728927</v>
      </c>
      <c r="L68" s="92"/>
    </row>
    <row r="69" spans="1:12" x14ac:dyDescent="0.2">
      <c r="A69" s="430" t="s">
        <v>193</v>
      </c>
      <c r="B69" s="48">
        <f t="shared" si="30"/>
        <v>352</v>
      </c>
      <c r="C69" s="48">
        <f t="shared" si="31"/>
        <v>265</v>
      </c>
      <c r="D69" s="48">
        <f t="shared" si="32"/>
        <v>35</v>
      </c>
      <c r="E69" s="48">
        <f t="shared" si="33"/>
        <v>223</v>
      </c>
      <c r="F69" s="48">
        <f t="shared" si="34"/>
        <v>3</v>
      </c>
      <c r="G69" s="69">
        <f t="shared" si="35"/>
        <v>4</v>
      </c>
      <c r="H69" s="48">
        <f t="shared" si="36"/>
        <v>13.20754716981132</v>
      </c>
      <c r="I69" s="48">
        <f t="shared" si="36"/>
        <v>84.15094339622641</v>
      </c>
      <c r="J69" s="48">
        <f t="shared" si="36"/>
        <v>1.1320754716981132</v>
      </c>
      <c r="K69" s="48">
        <f t="shared" si="36"/>
        <v>1.5094339622641511</v>
      </c>
      <c r="L69" s="92"/>
    </row>
    <row r="70" spans="1:12" x14ac:dyDescent="0.2">
      <c r="A70" s="430" t="s">
        <v>198</v>
      </c>
      <c r="B70" s="48">
        <f t="shared" si="30"/>
        <v>191</v>
      </c>
      <c r="C70" s="48">
        <f t="shared" si="31"/>
        <v>132</v>
      </c>
      <c r="D70" s="48">
        <f t="shared" si="32"/>
        <v>4</v>
      </c>
      <c r="E70" s="48">
        <f t="shared" si="33"/>
        <v>124</v>
      </c>
      <c r="F70" s="48">
        <f t="shared" si="34"/>
        <v>3</v>
      </c>
      <c r="G70" s="69">
        <f t="shared" si="35"/>
        <v>1</v>
      </c>
      <c r="H70" s="48">
        <f t="shared" si="36"/>
        <v>3.0303030303030303</v>
      </c>
      <c r="I70" s="48">
        <f t="shared" si="36"/>
        <v>93.939393939393938</v>
      </c>
      <c r="J70" s="48">
        <f t="shared" si="36"/>
        <v>2.2727272727272729</v>
      </c>
      <c r="K70" s="48">
        <f t="shared" si="36"/>
        <v>0.75757575757575757</v>
      </c>
      <c r="L70" s="92"/>
    </row>
    <row r="71" spans="1:12" x14ac:dyDescent="0.2">
      <c r="A71" s="430" t="s">
        <v>199</v>
      </c>
      <c r="B71" s="48">
        <f t="shared" si="30"/>
        <v>685</v>
      </c>
      <c r="C71" s="48">
        <f t="shared" si="31"/>
        <v>505</v>
      </c>
      <c r="D71" s="48">
        <f t="shared" si="32"/>
        <v>37</v>
      </c>
      <c r="E71" s="48">
        <f t="shared" si="33"/>
        <v>451</v>
      </c>
      <c r="F71" s="48">
        <f t="shared" si="34"/>
        <v>14</v>
      </c>
      <c r="G71" s="69">
        <f t="shared" si="35"/>
        <v>3</v>
      </c>
      <c r="H71" s="48">
        <f t="shared" si="36"/>
        <v>7.326732673267327</v>
      </c>
      <c r="I71" s="48">
        <f t="shared" si="36"/>
        <v>89.306930693069305</v>
      </c>
      <c r="J71" s="48">
        <f t="shared" si="36"/>
        <v>2.7722772277227721</v>
      </c>
      <c r="K71" s="48">
        <f t="shared" si="36"/>
        <v>0.59405940594059403</v>
      </c>
      <c r="L71" s="92"/>
    </row>
    <row r="72" spans="1:12" x14ac:dyDescent="0.2">
      <c r="A72" s="430" t="s">
        <v>211</v>
      </c>
      <c r="B72" s="48">
        <f t="shared" si="30"/>
        <v>26</v>
      </c>
      <c r="C72" s="48">
        <f t="shared" si="31"/>
        <v>19</v>
      </c>
      <c r="D72" s="48">
        <f t="shared" si="32"/>
        <v>0</v>
      </c>
      <c r="E72" s="48">
        <f t="shared" si="33"/>
        <v>18</v>
      </c>
      <c r="F72" s="48">
        <f t="shared" si="34"/>
        <v>0</v>
      </c>
      <c r="G72" s="69">
        <f t="shared" si="35"/>
        <v>1</v>
      </c>
      <c r="H72" s="48">
        <f t="shared" si="36"/>
        <v>0</v>
      </c>
      <c r="I72" s="48">
        <f t="shared" si="36"/>
        <v>94.736842105263165</v>
      </c>
      <c r="J72" s="48">
        <f t="shared" si="36"/>
        <v>0</v>
      </c>
      <c r="K72" s="48">
        <f t="shared" si="36"/>
        <v>5.2631578947368425</v>
      </c>
      <c r="L72" s="92"/>
    </row>
    <row r="73" spans="1:12" x14ac:dyDescent="0.2">
      <c r="A73" s="430" t="s">
        <v>248</v>
      </c>
      <c r="B73" s="48">
        <f t="shared" ref="B73" si="37">IF(ISERROR(VLOOKUP($B$4&amp;"All providers"&amp;A73,ProvidersandPlaces,6,FALSE))=TRUE,0,VLOOKUP($B$4&amp;"All providers"&amp;A73,ProvidersandPlaces,6,FALSE))</f>
        <v>398</v>
      </c>
      <c r="C73" s="48">
        <f t="shared" si="31"/>
        <v>323</v>
      </c>
      <c r="D73" s="48">
        <f t="shared" si="32"/>
        <v>41</v>
      </c>
      <c r="E73" s="48">
        <f t="shared" si="33"/>
        <v>272</v>
      </c>
      <c r="F73" s="48">
        <f t="shared" si="34"/>
        <v>7</v>
      </c>
      <c r="G73" s="69">
        <f t="shared" si="35"/>
        <v>3</v>
      </c>
      <c r="H73" s="48">
        <f t="shared" ref="H73" si="38">IF(ISERROR(100*D73/$C73),"-",100*D73/$C73)</f>
        <v>12.693498452012383</v>
      </c>
      <c r="I73" s="48">
        <f t="shared" ref="I73" si="39">IF(ISERROR(100*E73/$C73),"-",100*E73/$C73)</f>
        <v>84.21052631578948</v>
      </c>
      <c r="J73" s="48">
        <f t="shared" ref="J73" si="40">IF(ISERROR(100*F73/$C73),"-",100*F73/$C73)</f>
        <v>2.1671826625386998</v>
      </c>
      <c r="K73" s="48">
        <f t="shared" ref="K73" si="41">IF(ISERROR(100*G73/$C73),"-",100*G73/$C73)</f>
        <v>0.92879256965944268</v>
      </c>
      <c r="L73" s="92"/>
    </row>
    <row r="74" spans="1:12" ht="21.75" customHeight="1" x14ac:dyDescent="0.2">
      <c r="A74" s="427" t="s">
        <v>274</v>
      </c>
      <c r="B74" s="46">
        <f>SUM(B75:B88)</f>
        <v>3861</v>
      </c>
      <c r="C74" s="46">
        <f t="shared" ref="C74:G74" si="42">SUM(C75:C88)</f>
        <v>3092</v>
      </c>
      <c r="D74" s="46">
        <f t="shared" si="42"/>
        <v>448</v>
      </c>
      <c r="E74" s="46">
        <f t="shared" si="42"/>
        <v>2546</v>
      </c>
      <c r="F74" s="46">
        <f t="shared" si="42"/>
        <v>58</v>
      </c>
      <c r="G74" s="91">
        <f t="shared" si="42"/>
        <v>40</v>
      </c>
      <c r="H74" s="46">
        <f>IF(ISERROR(100*D74/$C74),"-",100*D74/$C74)</f>
        <v>14.489003880983182</v>
      </c>
      <c r="I74" s="46">
        <f>IF(ISERROR(100*E74/$C74),"-",100*E74/$C74)</f>
        <v>82.341526520051744</v>
      </c>
      <c r="J74" s="46">
        <f>IF(ISERROR(100*F74/$C74),"-",100*F74/$C74)</f>
        <v>1.8758085381630012</v>
      </c>
      <c r="K74" s="46">
        <f>IF(ISERROR(100*G74/$C74),"-",100*G74/$C74)</f>
        <v>1.2936610608020698</v>
      </c>
      <c r="L74" s="92"/>
    </row>
    <row r="75" spans="1:12" x14ac:dyDescent="0.2">
      <c r="A75" s="430" t="s">
        <v>113</v>
      </c>
      <c r="B75" s="48">
        <f t="shared" ref="B75:B88" si="43">IF(ISERROR(VLOOKUP($B$4&amp;"All providers"&amp;A75,ProvidersandPlaces,6,FALSE))=TRUE,0,VLOOKUP($B$4&amp;"All providers"&amp;A75,ProvidersandPlaces,6,FALSE))</f>
        <v>701</v>
      </c>
      <c r="C75" s="48">
        <f t="shared" ref="C75:C88" si="44">IF(ISERROR(VLOOKUP($B$4&amp;$A75&amp;$A$7,EYR_most_recent_outcomes,5,FALSE))=TRUE,0,VLOOKUP($B$4&amp;$A75&amp;$A$7,EYR_most_recent_outcomes,5,FALSE))</f>
        <v>539</v>
      </c>
      <c r="D75" s="48">
        <f t="shared" ref="D75:D88" si="45">IF(ISERROR(VLOOKUP($B$4&amp;$A75&amp;$A$7,EYR_most_recent_outcomes,6,FALSE))=TRUE,0,VLOOKUP($B$4&amp;$A75&amp;$A$7,EYR_most_recent_outcomes,6,FALSE))</f>
        <v>55</v>
      </c>
      <c r="E75" s="48">
        <f t="shared" ref="E75:E88" si="46">IF(ISERROR(VLOOKUP($B$4&amp;$A75&amp;$A$7,EYR_most_recent_outcomes,7,FALSE))=TRUE,0,VLOOKUP($B$4&amp;$A75&amp;$A$7,EYR_most_recent_outcomes,7,FALSE))</f>
        <v>453</v>
      </c>
      <c r="F75" s="48">
        <f t="shared" ref="F75:F88" si="47">IF(ISERROR(VLOOKUP($B$4&amp;$A75&amp;$A$7,EYR_most_recent_outcomes,8,FALSE))=TRUE,0,VLOOKUP($B$4&amp;$A75&amp;$A$7,EYR_most_recent_outcomes,8,FALSE))</f>
        <v>18</v>
      </c>
      <c r="G75" s="69">
        <f t="shared" ref="G75:G88" si="48">IF(ISERROR(VLOOKUP($B$4&amp;$A75&amp;$A$7,EYR_most_recent_outcomes,9,FALSE))=TRUE,0,VLOOKUP($B$4&amp;$A75&amp;$A$7,EYR_most_recent_outcomes,9,FALSE))</f>
        <v>13</v>
      </c>
      <c r="H75" s="48">
        <f t="shared" ref="H75:K88" si="49">IF(ISERROR(100*D75/$C75),"-",100*D75/$C75)</f>
        <v>10.204081632653061</v>
      </c>
      <c r="I75" s="48">
        <f t="shared" si="49"/>
        <v>84.044526901669755</v>
      </c>
      <c r="J75" s="48">
        <f t="shared" si="49"/>
        <v>3.339517625231911</v>
      </c>
      <c r="K75" s="48">
        <f t="shared" si="49"/>
        <v>2.4118738404452689</v>
      </c>
      <c r="L75" s="92"/>
    </row>
    <row r="76" spans="1:12" x14ac:dyDescent="0.2">
      <c r="A76" s="430" t="s">
        <v>134</v>
      </c>
      <c r="B76" s="48">
        <f t="shared" si="43"/>
        <v>244</v>
      </c>
      <c r="C76" s="48">
        <f t="shared" si="44"/>
        <v>220</v>
      </c>
      <c r="D76" s="48">
        <f t="shared" si="45"/>
        <v>31</v>
      </c>
      <c r="E76" s="48">
        <f t="shared" si="46"/>
        <v>180</v>
      </c>
      <c r="F76" s="48">
        <f t="shared" si="47"/>
        <v>6</v>
      </c>
      <c r="G76" s="69">
        <f t="shared" si="48"/>
        <v>3</v>
      </c>
      <c r="H76" s="48">
        <f t="shared" si="49"/>
        <v>14.090909090909092</v>
      </c>
      <c r="I76" s="48">
        <f t="shared" si="49"/>
        <v>81.818181818181813</v>
      </c>
      <c r="J76" s="48">
        <f t="shared" si="49"/>
        <v>2.7272727272727271</v>
      </c>
      <c r="K76" s="48">
        <f t="shared" si="49"/>
        <v>1.3636363636363635</v>
      </c>
      <c r="L76" s="92"/>
    </row>
    <row r="77" spans="1:12" x14ac:dyDescent="0.2">
      <c r="A77" s="430" t="s">
        <v>143</v>
      </c>
      <c r="B77" s="48">
        <f t="shared" si="43"/>
        <v>173</v>
      </c>
      <c r="C77" s="48">
        <f t="shared" si="44"/>
        <v>142</v>
      </c>
      <c r="D77" s="48">
        <f t="shared" si="45"/>
        <v>24</v>
      </c>
      <c r="E77" s="48">
        <f t="shared" si="46"/>
        <v>117</v>
      </c>
      <c r="F77" s="48">
        <f t="shared" si="47"/>
        <v>1</v>
      </c>
      <c r="G77" s="69">
        <f t="shared" si="48"/>
        <v>0</v>
      </c>
      <c r="H77" s="48">
        <f t="shared" si="49"/>
        <v>16.901408450704224</v>
      </c>
      <c r="I77" s="48">
        <f t="shared" si="49"/>
        <v>82.394366197183103</v>
      </c>
      <c r="J77" s="48">
        <f t="shared" si="49"/>
        <v>0.70422535211267601</v>
      </c>
      <c r="K77" s="48">
        <f t="shared" si="49"/>
        <v>0</v>
      </c>
      <c r="L77" s="92"/>
    </row>
    <row r="78" spans="1:12" x14ac:dyDescent="0.2">
      <c r="A78" s="430" t="s">
        <v>161</v>
      </c>
      <c r="B78" s="48">
        <f t="shared" si="43"/>
        <v>119</v>
      </c>
      <c r="C78" s="48">
        <f t="shared" si="44"/>
        <v>93</v>
      </c>
      <c r="D78" s="48">
        <f t="shared" si="45"/>
        <v>15</v>
      </c>
      <c r="E78" s="48">
        <f t="shared" si="46"/>
        <v>78</v>
      </c>
      <c r="F78" s="48">
        <f t="shared" si="47"/>
        <v>0</v>
      </c>
      <c r="G78" s="69">
        <f t="shared" si="48"/>
        <v>0</v>
      </c>
      <c r="H78" s="48">
        <f t="shared" si="49"/>
        <v>16.129032258064516</v>
      </c>
      <c r="I78" s="48">
        <f t="shared" si="49"/>
        <v>83.870967741935488</v>
      </c>
      <c r="J78" s="48">
        <f t="shared" si="49"/>
        <v>0</v>
      </c>
      <c r="K78" s="48">
        <f t="shared" si="49"/>
        <v>0</v>
      </c>
      <c r="L78" s="92"/>
    </row>
    <row r="79" spans="1:12" x14ac:dyDescent="0.2">
      <c r="A79" s="430" t="s">
        <v>213</v>
      </c>
      <c r="B79" s="48">
        <f t="shared" si="43"/>
        <v>195</v>
      </c>
      <c r="C79" s="48">
        <f t="shared" si="44"/>
        <v>148</v>
      </c>
      <c r="D79" s="48">
        <f t="shared" si="45"/>
        <v>5</v>
      </c>
      <c r="E79" s="48">
        <f t="shared" si="46"/>
        <v>136</v>
      </c>
      <c r="F79" s="48">
        <f t="shared" si="47"/>
        <v>5</v>
      </c>
      <c r="G79" s="69">
        <f t="shared" si="48"/>
        <v>2</v>
      </c>
      <c r="H79" s="48">
        <f t="shared" si="49"/>
        <v>3.3783783783783785</v>
      </c>
      <c r="I79" s="48">
        <f t="shared" si="49"/>
        <v>91.891891891891888</v>
      </c>
      <c r="J79" s="48">
        <f t="shared" si="49"/>
        <v>3.3783783783783785</v>
      </c>
      <c r="K79" s="48">
        <f t="shared" si="49"/>
        <v>1.3513513513513513</v>
      </c>
      <c r="L79" s="92"/>
    </row>
    <row r="80" spans="1:12" x14ac:dyDescent="0.2">
      <c r="A80" s="430" t="s">
        <v>216</v>
      </c>
      <c r="B80" s="48">
        <f t="shared" si="43"/>
        <v>204</v>
      </c>
      <c r="C80" s="48">
        <f t="shared" si="44"/>
        <v>178</v>
      </c>
      <c r="D80" s="48">
        <f t="shared" si="45"/>
        <v>35</v>
      </c>
      <c r="E80" s="48">
        <f t="shared" si="46"/>
        <v>137</v>
      </c>
      <c r="F80" s="48">
        <f t="shared" si="47"/>
        <v>4</v>
      </c>
      <c r="G80" s="69">
        <f t="shared" si="48"/>
        <v>2</v>
      </c>
      <c r="H80" s="48">
        <f t="shared" si="49"/>
        <v>19.662921348314608</v>
      </c>
      <c r="I80" s="48">
        <f t="shared" si="49"/>
        <v>76.966292134831463</v>
      </c>
      <c r="J80" s="48">
        <f t="shared" si="49"/>
        <v>2.2471910112359552</v>
      </c>
      <c r="K80" s="48">
        <f t="shared" si="49"/>
        <v>1.1235955056179776</v>
      </c>
      <c r="L80" s="92"/>
    </row>
    <row r="81" spans="1:12" x14ac:dyDescent="0.2">
      <c r="A81" s="430" t="s">
        <v>218</v>
      </c>
      <c r="B81" s="48">
        <f t="shared" si="43"/>
        <v>184</v>
      </c>
      <c r="C81" s="48">
        <f t="shared" si="44"/>
        <v>157</v>
      </c>
      <c r="D81" s="48">
        <f t="shared" si="45"/>
        <v>29</v>
      </c>
      <c r="E81" s="48">
        <f t="shared" si="46"/>
        <v>125</v>
      </c>
      <c r="F81" s="48">
        <f t="shared" si="47"/>
        <v>2</v>
      </c>
      <c r="G81" s="69">
        <f t="shared" si="48"/>
        <v>1</v>
      </c>
      <c r="H81" s="48">
        <f t="shared" si="49"/>
        <v>18.471337579617835</v>
      </c>
      <c r="I81" s="48">
        <f t="shared" si="49"/>
        <v>79.617834394904463</v>
      </c>
      <c r="J81" s="48">
        <f t="shared" si="49"/>
        <v>1.2738853503184713</v>
      </c>
      <c r="K81" s="48">
        <f t="shared" si="49"/>
        <v>0.63694267515923564</v>
      </c>
      <c r="L81" s="92"/>
    </row>
    <row r="82" spans="1:12" x14ac:dyDescent="0.2">
      <c r="A82" s="430" t="s">
        <v>226</v>
      </c>
      <c r="B82" s="48">
        <f t="shared" si="43"/>
        <v>623</v>
      </c>
      <c r="C82" s="48">
        <f t="shared" si="44"/>
        <v>485</v>
      </c>
      <c r="D82" s="48">
        <f t="shared" si="45"/>
        <v>71</v>
      </c>
      <c r="E82" s="48">
        <f t="shared" si="46"/>
        <v>404</v>
      </c>
      <c r="F82" s="48">
        <f t="shared" si="47"/>
        <v>5</v>
      </c>
      <c r="G82" s="69">
        <f t="shared" si="48"/>
        <v>5</v>
      </c>
      <c r="H82" s="48">
        <f t="shared" si="49"/>
        <v>14.639175257731958</v>
      </c>
      <c r="I82" s="48">
        <f t="shared" si="49"/>
        <v>83.298969072164951</v>
      </c>
      <c r="J82" s="48">
        <f t="shared" si="49"/>
        <v>1.0309278350515463</v>
      </c>
      <c r="K82" s="48">
        <f t="shared" si="49"/>
        <v>1.0309278350515463</v>
      </c>
      <c r="L82" s="92"/>
    </row>
    <row r="83" spans="1:12" x14ac:dyDescent="0.2">
      <c r="A83" s="430" t="s">
        <v>229</v>
      </c>
      <c r="B83" s="48">
        <f t="shared" si="43"/>
        <v>127</v>
      </c>
      <c r="C83" s="48">
        <f t="shared" si="44"/>
        <v>103</v>
      </c>
      <c r="D83" s="48">
        <f t="shared" si="45"/>
        <v>15</v>
      </c>
      <c r="E83" s="48">
        <f t="shared" si="46"/>
        <v>82</v>
      </c>
      <c r="F83" s="48">
        <f t="shared" si="47"/>
        <v>5</v>
      </c>
      <c r="G83" s="69">
        <f t="shared" si="48"/>
        <v>1</v>
      </c>
      <c r="H83" s="48">
        <f t="shared" si="49"/>
        <v>14.563106796116505</v>
      </c>
      <c r="I83" s="48">
        <f t="shared" si="49"/>
        <v>79.611650485436897</v>
      </c>
      <c r="J83" s="48">
        <f t="shared" si="49"/>
        <v>4.8543689320388346</v>
      </c>
      <c r="K83" s="48">
        <f t="shared" si="49"/>
        <v>0.970873786407767</v>
      </c>
      <c r="L83" s="92"/>
    </row>
    <row r="84" spans="1:12" x14ac:dyDescent="0.2">
      <c r="A84" s="430" t="s">
        <v>236</v>
      </c>
      <c r="B84" s="48">
        <f t="shared" si="43"/>
        <v>130</v>
      </c>
      <c r="C84" s="48">
        <f t="shared" si="44"/>
        <v>111</v>
      </c>
      <c r="D84" s="48">
        <f t="shared" si="45"/>
        <v>13</v>
      </c>
      <c r="E84" s="48">
        <f t="shared" si="46"/>
        <v>94</v>
      </c>
      <c r="F84" s="48">
        <f t="shared" si="47"/>
        <v>1</v>
      </c>
      <c r="G84" s="69">
        <f t="shared" si="48"/>
        <v>3</v>
      </c>
      <c r="H84" s="48">
        <f t="shared" si="49"/>
        <v>11.711711711711711</v>
      </c>
      <c r="I84" s="48">
        <f t="shared" si="49"/>
        <v>84.684684684684683</v>
      </c>
      <c r="J84" s="48">
        <f t="shared" si="49"/>
        <v>0.90090090090090091</v>
      </c>
      <c r="K84" s="48">
        <f t="shared" si="49"/>
        <v>2.7027027027027026</v>
      </c>
      <c r="L84" s="92"/>
    </row>
    <row r="85" spans="1:12" x14ac:dyDescent="0.2">
      <c r="A85" s="430" t="s">
        <v>242</v>
      </c>
      <c r="B85" s="48">
        <f t="shared" si="43"/>
        <v>125</v>
      </c>
      <c r="C85" s="48">
        <f t="shared" si="44"/>
        <v>97</v>
      </c>
      <c r="D85" s="48">
        <f t="shared" si="45"/>
        <v>11</v>
      </c>
      <c r="E85" s="48">
        <f t="shared" si="46"/>
        <v>82</v>
      </c>
      <c r="F85" s="48">
        <f t="shared" si="47"/>
        <v>3</v>
      </c>
      <c r="G85" s="69">
        <f t="shared" si="48"/>
        <v>1</v>
      </c>
      <c r="H85" s="48">
        <f t="shared" si="49"/>
        <v>11.340206185567011</v>
      </c>
      <c r="I85" s="48">
        <f t="shared" si="49"/>
        <v>84.536082474226802</v>
      </c>
      <c r="J85" s="48">
        <f t="shared" si="49"/>
        <v>3.0927835051546393</v>
      </c>
      <c r="K85" s="48">
        <f t="shared" si="49"/>
        <v>1.0309278350515463</v>
      </c>
      <c r="L85" s="92"/>
    </row>
    <row r="86" spans="1:12" x14ac:dyDescent="0.2">
      <c r="A86" s="430" t="s">
        <v>246</v>
      </c>
      <c r="B86" s="48">
        <f t="shared" si="43"/>
        <v>475</v>
      </c>
      <c r="C86" s="48">
        <f t="shared" si="44"/>
        <v>393</v>
      </c>
      <c r="D86" s="48">
        <f t="shared" si="45"/>
        <v>73</v>
      </c>
      <c r="E86" s="48">
        <f t="shared" si="46"/>
        <v>315</v>
      </c>
      <c r="F86" s="48">
        <f t="shared" si="47"/>
        <v>3</v>
      </c>
      <c r="G86" s="69">
        <f t="shared" si="48"/>
        <v>2</v>
      </c>
      <c r="H86" s="48">
        <f t="shared" si="49"/>
        <v>18.575063613231553</v>
      </c>
      <c r="I86" s="48">
        <f t="shared" si="49"/>
        <v>80.152671755725194</v>
      </c>
      <c r="J86" s="48">
        <f t="shared" si="49"/>
        <v>0.76335877862595425</v>
      </c>
      <c r="K86" s="48">
        <f t="shared" si="49"/>
        <v>0.5089058524173028</v>
      </c>
      <c r="L86" s="92"/>
    </row>
    <row r="87" spans="1:12" x14ac:dyDescent="0.2">
      <c r="A87" s="430" t="s">
        <v>257</v>
      </c>
      <c r="B87" s="48">
        <f t="shared" si="43"/>
        <v>129</v>
      </c>
      <c r="C87" s="48">
        <f t="shared" si="44"/>
        <v>95</v>
      </c>
      <c r="D87" s="48">
        <f t="shared" si="45"/>
        <v>5</v>
      </c>
      <c r="E87" s="48">
        <f t="shared" si="46"/>
        <v>85</v>
      </c>
      <c r="F87" s="48">
        <f t="shared" si="47"/>
        <v>3</v>
      </c>
      <c r="G87" s="69">
        <f t="shared" si="48"/>
        <v>2</v>
      </c>
      <c r="H87" s="48">
        <f t="shared" si="49"/>
        <v>5.2631578947368425</v>
      </c>
      <c r="I87" s="48">
        <f t="shared" si="49"/>
        <v>89.473684210526315</v>
      </c>
      <c r="J87" s="48">
        <f t="shared" si="49"/>
        <v>3.1578947368421053</v>
      </c>
      <c r="K87" s="48">
        <f t="shared" si="49"/>
        <v>2.1052631578947367</v>
      </c>
      <c r="L87" s="92"/>
    </row>
    <row r="88" spans="1:12" x14ac:dyDescent="0.2">
      <c r="A88" s="430" t="s">
        <v>258</v>
      </c>
      <c r="B88" s="48">
        <f t="shared" si="43"/>
        <v>432</v>
      </c>
      <c r="C88" s="48">
        <f t="shared" si="44"/>
        <v>331</v>
      </c>
      <c r="D88" s="48">
        <f t="shared" si="45"/>
        <v>66</v>
      </c>
      <c r="E88" s="48">
        <f t="shared" si="46"/>
        <v>258</v>
      </c>
      <c r="F88" s="48">
        <f t="shared" si="47"/>
        <v>2</v>
      </c>
      <c r="G88" s="69">
        <f t="shared" si="48"/>
        <v>5</v>
      </c>
      <c r="H88" s="48">
        <f t="shared" si="49"/>
        <v>19.939577039274923</v>
      </c>
      <c r="I88" s="48">
        <f t="shared" si="49"/>
        <v>77.94561933534743</v>
      </c>
      <c r="J88" s="48">
        <f t="shared" si="49"/>
        <v>0.60422960725075525</v>
      </c>
      <c r="K88" s="48">
        <f t="shared" si="49"/>
        <v>1.5105740181268883</v>
      </c>
      <c r="L88" s="92"/>
    </row>
    <row r="89" spans="1:12" ht="21.75" customHeight="1" x14ac:dyDescent="0.2">
      <c r="A89" s="427" t="s">
        <v>268</v>
      </c>
      <c r="B89" s="46">
        <f>SUM(B90:B100)</f>
        <v>5928</v>
      </c>
      <c r="C89" s="46">
        <f t="shared" ref="C89:G89" si="50">SUM(C90:C100)</f>
        <v>4553</v>
      </c>
      <c r="D89" s="46">
        <f t="shared" si="50"/>
        <v>798</v>
      </c>
      <c r="E89" s="46">
        <f t="shared" si="50"/>
        <v>3657</v>
      </c>
      <c r="F89" s="46">
        <f t="shared" si="50"/>
        <v>73</v>
      </c>
      <c r="G89" s="91">
        <f t="shared" si="50"/>
        <v>25</v>
      </c>
      <c r="H89" s="46">
        <f>IF(ISERROR(100*D89/$C89),"-",100*D89/$C89)</f>
        <v>17.526905337140349</v>
      </c>
      <c r="I89" s="46">
        <f>IF(ISERROR(100*E89/$C89),"-",100*E89/$C89)</f>
        <v>80.320667691631897</v>
      </c>
      <c r="J89" s="46">
        <f>IF(ISERROR(100*F89/$C89),"-",100*F89/$C89)</f>
        <v>1.6033384581594552</v>
      </c>
      <c r="K89" s="46">
        <f>IF(ISERROR(100*G89/$C89),"-",100*G89/$C89)</f>
        <v>0.54908851306830664</v>
      </c>
      <c r="L89" s="92"/>
    </row>
    <row r="90" spans="1:12" x14ac:dyDescent="0.2">
      <c r="A90" s="431" t="s">
        <v>111</v>
      </c>
      <c r="B90" s="48">
        <f t="shared" ref="B90:B100" si="51">IF(ISERROR(VLOOKUP($B$4&amp;"All providers"&amp;A90,ProvidersandPlaces,6,FALSE))=TRUE,0,VLOOKUP($B$4&amp;"All providers"&amp;A90,ProvidersandPlaces,6,FALSE))</f>
        <v>168</v>
      </c>
      <c r="C90" s="48">
        <f t="shared" ref="C90:C100" si="52">IF(ISERROR(VLOOKUP($B$4&amp;$A90&amp;$A$7,EYR_most_recent_outcomes,5,FALSE))=TRUE,0,VLOOKUP($B$4&amp;$A90&amp;$A$7,EYR_most_recent_outcomes,5,FALSE))</f>
        <v>126</v>
      </c>
      <c r="D90" s="48">
        <f t="shared" ref="D90:D100" si="53">IF(ISERROR(VLOOKUP($B$4&amp;$A90&amp;$A$7,EYR_most_recent_outcomes,6,FALSE))=TRUE,0,VLOOKUP($B$4&amp;$A90&amp;$A$7,EYR_most_recent_outcomes,6,FALSE))</f>
        <v>26</v>
      </c>
      <c r="E90" s="48">
        <f t="shared" ref="E90:E100" si="54">IF(ISERROR(VLOOKUP($B$4&amp;$A90&amp;$A$7,EYR_most_recent_outcomes,7,FALSE))=TRUE,0,VLOOKUP($B$4&amp;$A90&amp;$A$7,EYR_most_recent_outcomes,7,FALSE))</f>
        <v>99</v>
      </c>
      <c r="F90" s="48">
        <f t="shared" ref="F90:F100" si="55">IF(ISERROR(VLOOKUP($B$4&amp;$A90&amp;$A$7,EYR_most_recent_outcomes,8,FALSE))=TRUE,0,VLOOKUP($B$4&amp;$A90&amp;$A$7,EYR_most_recent_outcomes,8,FALSE))</f>
        <v>1</v>
      </c>
      <c r="G90" s="69">
        <f t="shared" ref="G90:G100" si="56">IF(ISERROR(VLOOKUP($B$4&amp;$A90&amp;$A$7,EYR_most_recent_outcomes,9,FALSE))=TRUE,0,VLOOKUP($B$4&amp;$A90&amp;$A$7,EYR_most_recent_outcomes,9,FALSE))</f>
        <v>0</v>
      </c>
      <c r="H90" s="48">
        <f t="shared" ref="H90:K100" si="57">IF(ISERROR(100*D90/$C90),"-",100*D90/$C90)</f>
        <v>20.634920634920636</v>
      </c>
      <c r="I90" s="48">
        <f t="shared" si="57"/>
        <v>78.571428571428569</v>
      </c>
      <c r="J90" s="48">
        <f t="shared" si="57"/>
        <v>0.79365079365079361</v>
      </c>
      <c r="K90" s="48">
        <f t="shared" si="57"/>
        <v>0</v>
      </c>
      <c r="L90" s="92"/>
    </row>
    <row r="91" spans="1:12" x14ac:dyDescent="0.2">
      <c r="A91" s="431" t="s">
        <v>127</v>
      </c>
      <c r="B91" s="48">
        <f t="shared" si="51"/>
        <v>733</v>
      </c>
      <c r="C91" s="48">
        <f t="shared" si="52"/>
        <v>534</v>
      </c>
      <c r="D91" s="48">
        <f t="shared" si="53"/>
        <v>119</v>
      </c>
      <c r="E91" s="48">
        <f t="shared" si="54"/>
        <v>409</v>
      </c>
      <c r="F91" s="48">
        <f t="shared" si="55"/>
        <v>5</v>
      </c>
      <c r="G91" s="69">
        <f t="shared" si="56"/>
        <v>1</v>
      </c>
      <c r="H91" s="48">
        <f t="shared" si="57"/>
        <v>22.284644194756556</v>
      </c>
      <c r="I91" s="48">
        <f t="shared" si="57"/>
        <v>76.591760299625463</v>
      </c>
      <c r="J91" s="48">
        <f t="shared" si="57"/>
        <v>0.93632958801498123</v>
      </c>
      <c r="K91" s="48">
        <f t="shared" si="57"/>
        <v>0.18726591760299627</v>
      </c>
      <c r="L91" s="92"/>
    </row>
    <row r="92" spans="1:12" x14ac:dyDescent="0.2">
      <c r="A92" s="431" t="s">
        <v>129</v>
      </c>
      <c r="B92" s="48">
        <f t="shared" si="51"/>
        <v>363</v>
      </c>
      <c r="C92" s="48">
        <f t="shared" si="52"/>
        <v>288</v>
      </c>
      <c r="D92" s="48">
        <f t="shared" si="53"/>
        <v>43</v>
      </c>
      <c r="E92" s="48">
        <f t="shared" si="54"/>
        <v>243</v>
      </c>
      <c r="F92" s="48">
        <f t="shared" si="55"/>
        <v>2</v>
      </c>
      <c r="G92" s="69">
        <f t="shared" si="56"/>
        <v>0</v>
      </c>
      <c r="H92" s="48">
        <f t="shared" si="57"/>
        <v>14.930555555555555</v>
      </c>
      <c r="I92" s="48">
        <f t="shared" si="57"/>
        <v>84.375</v>
      </c>
      <c r="J92" s="48">
        <f t="shared" si="57"/>
        <v>0.69444444444444442</v>
      </c>
      <c r="K92" s="48">
        <f t="shared" si="57"/>
        <v>0</v>
      </c>
      <c r="L92" s="92"/>
    </row>
    <row r="93" spans="1:12" x14ac:dyDescent="0.2">
      <c r="A93" s="431" t="s">
        <v>149</v>
      </c>
      <c r="B93" s="48">
        <f t="shared" si="51"/>
        <v>1344</v>
      </c>
      <c r="C93" s="48">
        <f t="shared" si="52"/>
        <v>1030</v>
      </c>
      <c r="D93" s="48">
        <f t="shared" si="53"/>
        <v>193</v>
      </c>
      <c r="E93" s="48">
        <f t="shared" si="54"/>
        <v>810</v>
      </c>
      <c r="F93" s="48">
        <f t="shared" si="55"/>
        <v>19</v>
      </c>
      <c r="G93" s="69">
        <f t="shared" si="56"/>
        <v>8</v>
      </c>
      <c r="H93" s="48">
        <f t="shared" si="57"/>
        <v>18.737864077669904</v>
      </c>
      <c r="I93" s="48">
        <f t="shared" si="57"/>
        <v>78.640776699029132</v>
      </c>
      <c r="J93" s="48">
        <f t="shared" si="57"/>
        <v>1.8446601941747574</v>
      </c>
      <c r="K93" s="48">
        <f t="shared" si="57"/>
        <v>0.77669902912621358</v>
      </c>
      <c r="L93" s="92"/>
    </row>
    <row r="94" spans="1:12" x14ac:dyDescent="0.2">
      <c r="A94" s="431" t="s">
        <v>162</v>
      </c>
      <c r="B94" s="48">
        <f t="shared" si="51"/>
        <v>1555</v>
      </c>
      <c r="C94" s="48">
        <f t="shared" si="52"/>
        <v>1128</v>
      </c>
      <c r="D94" s="48">
        <f t="shared" si="53"/>
        <v>171</v>
      </c>
      <c r="E94" s="48">
        <f t="shared" si="54"/>
        <v>933</v>
      </c>
      <c r="F94" s="48">
        <f t="shared" si="55"/>
        <v>17</v>
      </c>
      <c r="G94" s="69">
        <f t="shared" si="56"/>
        <v>7</v>
      </c>
      <c r="H94" s="48">
        <f t="shared" si="57"/>
        <v>15.159574468085106</v>
      </c>
      <c r="I94" s="48">
        <f t="shared" si="57"/>
        <v>82.712765957446805</v>
      </c>
      <c r="J94" s="48">
        <f t="shared" si="57"/>
        <v>1.5070921985815602</v>
      </c>
      <c r="K94" s="48">
        <f t="shared" si="57"/>
        <v>0.62056737588652477</v>
      </c>
      <c r="L94" s="92"/>
    </row>
    <row r="95" spans="1:12" x14ac:dyDescent="0.2">
      <c r="A95" s="431" t="s">
        <v>182</v>
      </c>
      <c r="B95" s="48">
        <f t="shared" si="51"/>
        <v>151</v>
      </c>
      <c r="C95" s="48">
        <f t="shared" si="52"/>
        <v>122</v>
      </c>
      <c r="D95" s="48">
        <f t="shared" si="53"/>
        <v>19</v>
      </c>
      <c r="E95" s="48">
        <f t="shared" si="54"/>
        <v>99</v>
      </c>
      <c r="F95" s="48">
        <f t="shared" si="55"/>
        <v>2</v>
      </c>
      <c r="G95" s="69">
        <f t="shared" si="56"/>
        <v>2</v>
      </c>
      <c r="H95" s="48">
        <f t="shared" si="57"/>
        <v>15.573770491803279</v>
      </c>
      <c r="I95" s="48">
        <f t="shared" si="57"/>
        <v>81.147540983606561</v>
      </c>
      <c r="J95" s="48">
        <f t="shared" si="57"/>
        <v>1.639344262295082</v>
      </c>
      <c r="K95" s="48">
        <f t="shared" si="57"/>
        <v>1.639344262295082</v>
      </c>
      <c r="L95" s="92"/>
    </row>
    <row r="96" spans="1:12" x14ac:dyDescent="0.2">
      <c r="A96" s="431" t="s">
        <v>190</v>
      </c>
      <c r="B96" s="48">
        <f t="shared" si="51"/>
        <v>559</v>
      </c>
      <c r="C96" s="48">
        <f t="shared" si="52"/>
        <v>465</v>
      </c>
      <c r="D96" s="48">
        <f t="shared" si="53"/>
        <v>74</v>
      </c>
      <c r="E96" s="48">
        <f t="shared" si="54"/>
        <v>381</v>
      </c>
      <c r="F96" s="48">
        <f t="shared" si="55"/>
        <v>8</v>
      </c>
      <c r="G96" s="69">
        <f t="shared" si="56"/>
        <v>2</v>
      </c>
      <c r="H96" s="48">
        <f t="shared" si="57"/>
        <v>15.913978494623656</v>
      </c>
      <c r="I96" s="48">
        <f t="shared" si="57"/>
        <v>81.935483870967744</v>
      </c>
      <c r="J96" s="48">
        <f t="shared" si="57"/>
        <v>1.7204301075268817</v>
      </c>
      <c r="K96" s="48">
        <f t="shared" si="57"/>
        <v>0.43010752688172044</v>
      </c>
      <c r="L96" s="92"/>
    </row>
    <row r="97" spans="1:12" x14ac:dyDescent="0.2">
      <c r="A97" s="431" t="s">
        <v>202</v>
      </c>
      <c r="B97" s="48">
        <f t="shared" si="51"/>
        <v>200</v>
      </c>
      <c r="C97" s="48">
        <f t="shared" si="52"/>
        <v>171</v>
      </c>
      <c r="D97" s="48">
        <f t="shared" si="53"/>
        <v>34</v>
      </c>
      <c r="E97" s="48">
        <f t="shared" si="54"/>
        <v>133</v>
      </c>
      <c r="F97" s="48">
        <f t="shared" si="55"/>
        <v>4</v>
      </c>
      <c r="G97" s="69">
        <f t="shared" si="56"/>
        <v>0</v>
      </c>
      <c r="H97" s="48">
        <f t="shared" si="57"/>
        <v>19.883040935672515</v>
      </c>
      <c r="I97" s="48">
        <f t="shared" si="57"/>
        <v>77.777777777777771</v>
      </c>
      <c r="J97" s="48">
        <f t="shared" si="57"/>
        <v>2.3391812865497075</v>
      </c>
      <c r="K97" s="48">
        <f t="shared" si="57"/>
        <v>0</v>
      </c>
      <c r="L97" s="92"/>
    </row>
    <row r="98" spans="1:12" x14ac:dyDescent="0.2">
      <c r="A98" s="431" t="s">
        <v>223</v>
      </c>
      <c r="B98" s="48">
        <f t="shared" si="51"/>
        <v>154</v>
      </c>
      <c r="C98" s="48">
        <f t="shared" si="52"/>
        <v>133</v>
      </c>
      <c r="D98" s="48">
        <f t="shared" si="53"/>
        <v>26</v>
      </c>
      <c r="E98" s="48">
        <f t="shared" si="54"/>
        <v>103</v>
      </c>
      <c r="F98" s="48">
        <f t="shared" si="55"/>
        <v>2</v>
      </c>
      <c r="G98" s="69">
        <f t="shared" si="56"/>
        <v>2</v>
      </c>
      <c r="H98" s="48">
        <f t="shared" si="57"/>
        <v>19.548872180451127</v>
      </c>
      <c r="I98" s="48">
        <f t="shared" si="57"/>
        <v>77.443609022556387</v>
      </c>
      <c r="J98" s="48">
        <f t="shared" si="57"/>
        <v>1.5037593984962405</v>
      </c>
      <c r="K98" s="48">
        <f t="shared" si="57"/>
        <v>1.5037593984962405</v>
      </c>
      <c r="L98" s="92"/>
    </row>
    <row r="99" spans="1:12" x14ac:dyDescent="0.2">
      <c r="A99" s="431" t="s">
        <v>230</v>
      </c>
      <c r="B99" s="48">
        <f t="shared" si="51"/>
        <v>521</v>
      </c>
      <c r="C99" s="48">
        <f t="shared" si="52"/>
        <v>428</v>
      </c>
      <c r="D99" s="48">
        <f t="shared" si="53"/>
        <v>71</v>
      </c>
      <c r="E99" s="48">
        <f t="shared" si="54"/>
        <v>347</v>
      </c>
      <c r="F99" s="48">
        <f t="shared" si="55"/>
        <v>8</v>
      </c>
      <c r="G99" s="69">
        <f t="shared" si="56"/>
        <v>2</v>
      </c>
      <c r="H99" s="48">
        <f t="shared" si="57"/>
        <v>16.588785046728972</v>
      </c>
      <c r="I99" s="48">
        <f t="shared" si="57"/>
        <v>81.074766355140184</v>
      </c>
      <c r="J99" s="48">
        <f t="shared" si="57"/>
        <v>1.8691588785046729</v>
      </c>
      <c r="K99" s="48">
        <f t="shared" si="57"/>
        <v>0.46728971962616822</v>
      </c>
      <c r="L99" s="92"/>
    </row>
    <row r="100" spans="1:12" x14ac:dyDescent="0.2">
      <c r="A100" s="431" t="s">
        <v>237</v>
      </c>
      <c r="B100" s="48">
        <f t="shared" si="51"/>
        <v>180</v>
      </c>
      <c r="C100" s="48">
        <f t="shared" si="52"/>
        <v>128</v>
      </c>
      <c r="D100" s="48">
        <f t="shared" si="53"/>
        <v>22</v>
      </c>
      <c r="E100" s="48">
        <f t="shared" si="54"/>
        <v>100</v>
      </c>
      <c r="F100" s="48">
        <f t="shared" si="55"/>
        <v>5</v>
      </c>
      <c r="G100" s="69">
        <f t="shared" si="56"/>
        <v>1</v>
      </c>
      <c r="H100" s="48">
        <f t="shared" si="57"/>
        <v>17.1875</v>
      </c>
      <c r="I100" s="48">
        <f t="shared" si="57"/>
        <v>78.125</v>
      </c>
      <c r="J100" s="48">
        <f t="shared" si="57"/>
        <v>3.90625</v>
      </c>
      <c r="K100" s="48">
        <f t="shared" si="57"/>
        <v>0.78125</v>
      </c>
      <c r="L100" s="92"/>
    </row>
    <row r="101" spans="1:12" ht="21.75" customHeight="1" x14ac:dyDescent="0.2">
      <c r="A101" s="427" t="s">
        <v>269</v>
      </c>
      <c r="B101" s="46">
        <f>SUM(B102:B134)</f>
        <v>8740</v>
      </c>
      <c r="C101" s="46">
        <f t="shared" ref="C101:G101" si="58">SUM(C102:C134)</f>
        <v>6430</v>
      </c>
      <c r="D101" s="46">
        <f t="shared" si="58"/>
        <v>728</v>
      </c>
      <c r="E101" s="46">
        <f t="shared" si="58"/>
        <v>5457</v>
      </c>
      <c r="F101" s="46">
        <f t="shared" si="58"/>
        <v>167</v>
      </c>
      <c r="G101" s="91">
        <f t="shared" si="58"/>
        <v>78</v>
      </c>
      <c r="H101" s="46">
        <f>IF(ISERROR(100*D101/$C101),"-",100*D101/$C101)</f>
        <v>11.321928460342146</v>
      </c>
      <c r="I101" s="46">
        <f>IF(ISERROR(100*E101/$C101),"-",100*E101/$C101)</f>
        <v>84.867807153965785</v>
      </c>
      <c r="J101" s="46">
        <f>IF(ISERROR(100*F101/$C101),"-",100*F101/$C101)</f>
        <v>2.5972006220839812</v>
      </c>
      <c r="K101" s="46">
        <f>IF(ISERROR(100*G101/$C101),"-",100*G101/$C101)</f>
        <v>1.213063763608087</v>
      </c>
      <c r="L101" s="92"/>
    </row>
    <row r="102" spans="1:12" x14ac:dyDescent="0.2">
      <c r="A102" s="429" t="s">
        <v>107</v>
      </c>
      <c r="B102" s="48">
        <f t="shared" ref="B102:B134" si="59">IF(ISERROR(VLOOKUP($B$4&amp;"All providers"&amp;A102,ProvidersandPlaces,6,FALSE))=TRUE,0,VLOOKUP($B$4&amp;"All providers"&amp;A102,ProvidersandPlaces,6,FALSE))</f>
        <v>169</v>
      </c>
      <c r="C102" s="48">
        <f t="shared" ref="C102:C134" si="60">IF(ISERROR(VLOOKUP($B$4&amp;$A102&amp;$A$7,EYR_most_recent_outcomes,5,FALSE))=TRUE,0,VLOOKUP($B$4&amp;$A102&amp;$A$7,EYR_most_recent_outcomes,5,FALSE))</f>
        <v>121</v>
      </c>
      <c r="D102" s="48">
        <f t="shared" ref="D102:D134" si="61">IF(ISERROR(VLOOKUP($B$4&amp;$A102&amp;$A$7,EYR_most_recent_outcomes,6,FALSE))=TRUE,0,VLOOKUP($B$4&amp;$A102&amp;$A$7,EYR_most_recent_outcomes,6,FALSE))</f>
        <v>11</v>
      </c>
      <c r="E102" s="48">
        <f t="shared" ref="E102:E134" si="62">IF(ISERROR(VLOOKUP($B$4&amp;$A102&amp;$A$7,EYR_most_recent_outcomes,7,FALSE))=TRUE,0,VLOOKUP($B$4&amp;$A102&amp;$A$7,EYR_most_recent_outcomes,7,FALSE))</f>
        <v>102</v>
      </c>
      <c r="F102" s="48">
        <f t="shared" ref="F102:F134" si="63">IF(ISERROR(VLOOKUP($B$4&amp;$A102&amp;$A$7,EYR_most_recent_outcomes,8,FALSE))=TRUE,0,VLOOKUP($B$4&amp;$A102&amp;$A$7,EYR_most_recent_outcomes,8,FALSE))</f>
        <v>6</v>
      </c>
      <c r="G102" s="69">
        <f t="shared" ref="G102:G134" si="64">IF(ISERROR(VLOOKUP($B$4&amp;$A102&amp;$A$7,EYR_most_recent_outcomes,9,FALSE))=TRUE,0,VLOOKUP($B$4&amp;$A102&amp;$A$7,EYR_most_recent_outcomes,9,FALSE))</f>
        <v>2</v>
      </c>
      <c r="H102" s="48">
        <f t="shared" ref="H102:K134" si="65">IF(ISERROR(100*D102/$C102),"-",100*D102/$C102)</f>
        <v>9.0909090909090917</v>
      </c>
      <c r="I102" s="48">
        <f t="shared" si="65"/>
        <v>84.297520661157023</v>
      </c>
      <c r="J102" s="48">
        <f t="shared" si="65"/>
        <v>4.9586776859504136</v>
      </c>
      <c r="K102" s="48">
        <f t="shared" si="65"/>
        <v>1.6528925619834711</v>
      </c>
      <c r="L102" s="92"/>
    </row>
    <row r="103" spans="1:12" x14ac:dyDescent="0.2">
      <c r="A103" s="429" t="s">
        <v>108</v>
      </c>
      <c r="B103" s="48">
        <f t="shared" si="59"/>
        <v>377</v>
      </c>
      <c r="C103" s="48">
        <f t="shared" si="60"/>
        <v>277</v>
      </c>
      <c r="D103" s="48">
        <f t="shared" si="61"/>
        <v>44</v>
      </c>
      <c r="E103" s="48">
        <f t="shared" si="62"/>
        <v>222</v>
      </c>
      <c r="F103" s="48">
        <f t="shared" si="63"/>
        <v>8</v>
      </c>
      <c r="G103" s="69">
        <f t="shared" si="64"/>
        <v>3</v>
      </c>
      <c r="H103" s="48">
        <f t="shared" si="65"/>
        <v>15.884476534296029</v>
      </c>
      <c r="I103" s="48">
        <f t="shared" si="65"/>
        <v>80.144404332129966</v>
      </c>
      <c r="J103" s="48">
        <f t="shared" si="65"/>
        <v>2.8880866425992782</v>
      </c>
      <c r="K103" s="48">
        <f t="shared" si="65"/>
        <v>1.0830324909747293</v>
      </c>
      <c r="L103" s="92"/>
    </row>
    <row r="104" spans="1:12" x14ac:dyDescent="0.2">
      <c r="A104" s="429" t="s">
        <v>112</v>
      </c>
      <c r="B104" s="48">
        <f t="shared" si="59"/>
        <v>369</v>
      </c>
      <c r="C104" s="48">
        <f t="shared" si="60"/>
        <v>282</v>
      </c>
      <c r="D104" s="48">
        <f t="shared" si="61"/>
        <v>25</v>
      </c>
      <c r="E104" s="48">
        <f t="shared" si="62"/>
        <v>248</v>
      </c>
      <c r="F104" s="48">
        <f t="shared" si="63"/>
        <v>5</v>
      </c>
      <c r="G104" s="69">
        <f t="shared" si="64"/>
        <v>4</v>
      </c>
      <c r="H104" s="48">
        <f t="shared" si="65"/>
        <v>8.8652482269503547</v>
      </c>
      <c r="I104" s="48">
        <f t="shared" si="65"/>
        <v>87.943262411347519</v>
      </c>
      <c r="J104" s="48">
        <f t="shared" si="65"/>
        <v>1.7730496453900708</v>
      </c>
      <c r="K104" s="48">
        <f t="shared" si="65"/>
        <v>1.4184397163120568</v>
      </c>
      <c r="L104" s="92"/>
    </row>
    <row r="105" spans="1:12" x14ac:dyDescent="0.2">
      <c r="A105" s="429" t="s">
        <v>120</v>
      </c>
      <c r="B105" s="48">
        <f t="shared" si="59"/>
        <v>238</v>
      </c>
      <c r="C105" s="48">
        <f t="shared" si="60"/>
        <v>186</v>
      </c>
      <c r="D105" s="48">
        <f t="shared" si="61"/>
        <v>18</v>
      </c>
      <c r="E105" s="48">
        <f t="shared" si="62"/>
        <v>157</v>
      </c>
      <c r="F105" s="48">
        <f t="shared" si="63"/>
        <v>8</v>
      </c>
      <c r="G105" s="69">
        <f t="shared" si="64"/>
        <v>3</v>
      </c>
      <c r="H105" s="48">
        <f t="shared" si="65"/>
        <v>9.67741935483871</v>
      </c>
      <c r="I105" s="48">
        <f t="shared" si="65"/>
        <v>84.408602150537632</v>
      </c>
      <c r="J105" s="48">
        <f t="shared" si="65"/>
        <v>4.301075268817204</v>
      </c>
      <c r="K105" s="48">
        <f t="shared" si="65"/>
        <v>1.6129032258064515</v>
      </c>
      <c r="L105" s="92"/>
    </row>
    <row r="106" spans="1:12" x14ac:dyDescent="0.2">
      <c r="A106" s="429" t="s">
        <v>123</v>
      </c>
      <c r="B106" s="48">
        <f t="shared" si="59"/>
        <v>539</v>
      </c>
      <c r="C106" s="48">
        <f t="shared" si="60"/>
        <v>405</v>
      </c>
      <c r="D106" s="48">
        <f t="shared" si="61"/>
        <v>65</v>
      </c>
      <c r="E106" s="48">
        <f t="shared" si="62"/>
        <v>330</v>
      </c>
      <c r="F106" s="48">
        <f t="shared" si="63"/>
        <v>8</v>
      </c>
      <c r="G106" s="69">
        <f t="shared" si="64"/>
        <v>2</v>
      </c>
      <c r="H106" s="48">
        <f t="shared" si="65"/>
        <v>16.049382716049383</v>
      </c>
      <c r="I106" s="48">
        <f t="shared" si="65"/>
        <v>81.481481481481481</v>
      </c>
      <c r="J106" s="48">
        <f t="shared" si="65"/>
        <v>1.9753086419753085</v>
      </c>
      <c r="K106" s="48">
        <f t="shared" si="65"/>
        <v>0.49382716049382713</v>
      </c>
      <c r="L106" s="92"/>
    </row>
    <row r="107" spans="1:12" x14ac:dyDescent="0.2">
      <c r="A107" s="429" t="s">
        <v>128</v>
      </c>
      <c r="B107" s="48">
        <f t="shared" si="59"/>
        <v>190</v>
      </c>
      <c r="C107" s="48">
        <f t="shared" si="60"/>
        <v>140</v>
      </c>
      <c r="D107" s="48">
        <f t="shared" si="61"/>
        <v>16</v>
      </c>
      <c r="E107" s="48">
        <f t="shared" si="62"/>
        <v>119</v>
      </c>
      <c r="F107" s="48">
        <f t="shared" si="63"/>
        <v>5</v>
      </c>
      <c r="G107" s="69">
        <f t="shared" si="64"/>
        <v>0</v>
      </c>
      <c r="H107" s="48">
        <f t="shared" si="65"/>
        <v>11.428571428571429</v>
      </c>
      <c r="I107" s="48">
        <f t="shared" si="65"/>
        <v>85</v>
      </c>
      <c r="J107" s="48">
        <f t="shared" si="65"/>
        <v>3.5714285714285716</v>
      </c>
      <c r="K107" s="48">
        <f t="shared" si="65"/>
        <v>0</v>
      </c>
      <c r="L107" s="92"/>
    </row>
    <row r="108" spans="1:12" x14ac:dyDescent="0.2">
      <c r="A108" s="429" t="s">
        <v>132</v>
      </c>
      <c r="B108" s="48">
        <f t="shared" si="59"/>
        <v>8</v>
      </c>
      <c r="C108" s="48">
        <f t="shared" si="60"/>
        <v>6</v>
      </c>
      <c r="D108" s="48">
        <f t="shared" si="61"/>
        <v>2</v>
      </c>
      <c r="E108" s="48">
        <f t="shared" si="62"/>
        <v>4</v>
      </c>
      <c r="F108" s="48">
        <f t="shared" si="63"/>
        <v>0</v>
      </c>
      <c r="G108" s="69">
        <f t="shared" si="64"/>
        <v>0</v>
      </c>
      <c r="H108" s="48">
        <f t="shared" si="65"/>
        <v>33.333333333333336</v>
      </c>
      <c r="I108" s="48">
        <f t="shared" si="65"/>
        <v>66.666666666666671</v>
      </c>
      <c r="J108" s="48">
        <f t="shared" si="65"/>
        <v>0</v>
      </c>
      <c r="K108" s="48">
        <f t="shared" si="65"/>
        <v>0</v>
      </c>
      <c r="L108" s="92"/>
    </row>
    <row r="109" spans="1:12" x14ac:dyDescent="0.2">
      <c r="A109" s="429" t="s">
        <v>135</v>
      </c>
      <c r="B109" s="48">
        <f t="shared" si="59"/>
        <v>458</v>
      </c>
      <c r="C109" s="48">
        <f t="shared" si="60"/>
        <v>325</v>
      </c>
      <c r="D109" s="48">
        <f t="shared" si="61"/>
        <v>24</v>
      </c>
      <c r="E109" s="48">
        <f t="shared" si="62"/>
        <v>288</v>
      </c>
      <c r="F109" s="48">
        <f t="shared" si="63"/>
        <v>7</v>
      </c>
      <c r="G109" s="69">
        <f t="shared" si="64"/>
        <v>6</v>
      </c>
      <c r="H109" s="48">
        <f t="shared" si="65"/>
        <v>7.384615384615385</v>
      </c>
      <c r="I109" s="48">
        <f t="shared" si="65"/>
        <v>88.615384615384613</v>
      </c>
      <c r="J109" s="48">
        <f t="shared" si="65"/>
        <v>2.1538461538461537</v>
      </c>
      <c r="K109" s="48">
        <f t="shared" si="65"/>
        <v>1.8461538461538463</v>
      </c>
      <c r="L109" s="92"/>
    </row>
    <row r="110" spans="1:12" x14ac:dyDescent="0.2">
      <c r="A110" s="429" t="s">
        <v>145</v>
      </c>
      <c r="B110" s="48">
        <f t="shared" si="59"/>
        <v>305</v>
      </c>
      <c r="C110" s="48">
        <f t="shared" si="60"/>
        <v>220</v>
      </c>
      <c r="D110" s="48">
        <f t="shared" si="61"/>
        <v>19</v>
      </c>
      <c r="E110" s="48">
        <f t="shared" si="62"/>
        <v>194</v>
      </c>
      <c r="F110" s="48">
        <f t="shared" si="63"/>
        <v>4</v>
      </c>
      <c r="G110" s="69">
        <f t="shared" si="64"/>
        <v>3</v>
      </c>
      <c r="H110" s="48">
        <f t="shared" si="65"/>
        <v>8.6363636363636367</v>
      </c>
      <c r="I110" s="48">
        <f t="shared" si="65"/>
        <v>88.181818181818187</v>
      </c>
      <c r="J110" s="48">
        <f t="shared" si="65"/>
        <v>1.8181818181818181</v>
      </c>
      <c r="K110" s="48">
        <f t="shared" si="65"/>
        <v>1.3636363636363635</v>
      </c>
      <c r="L110" s="92"/>
    </row>
    <row r="111" spans="1:12" x14ac:dyDescent="0.2">
      <c r="A111" s="429" t="s">
        <v>148</v>
      </c>
      <c r="B111" s="48">
        <f t="shared" si="59"/>
        <v>301</v>
      </c>
      <c r="C111" s="48">
        <f t="shared" si="60"/>
        <v>223</v>
      </c>
      <c r="D111" s="48">
        <f t="shared" si="61"/>
        <v>24</v>
      </c>
      <c r="E111" s="48">
        <f t="shared" si="62"/>
        <v>193</v>
      </c>
      <c r="F111" s="48">
        <f t="shared" si="63"/>
        <v>4</v>
      </c>
      <c r="G111" s="69">
        <f t="shared" si="64"/>
        <v>2</v>
      </c>
      <c r="H111" s="48">
        <f t="shared" si="65"/>
        <v>10.762331838565023</v>
      </c>
      <c r="I111" s="48">
        <f t="shared" si="65"/>
        <v>86.54708520179372</v>
      </c>
      <c r="J111" s="48">
        <f t="shared" si="65"/>
        <v>1.7937219730941705</v>
      </c>
      <c r="K111" s="48">
        <f t="shared" si="65"/>
        <v>0.89686098654708524</v>
      </c>
      <c r="L111" s="92"/>
    </row>
    <row r="112" spans="1:12" x14ac:dyDescent="0.2">
      <c r="A112" s="429" t="s">
        <v>152</v>
      </c>
      <c r="B112" s="48">
        <f t="shared" si="59"/>
        <v>403</v>
      </c>
      <c r="C112" s="48">
        <f t="shared" si="60"/>
        <v>277</v>
      </c>
      <c r="D112" s="48">
        <f t="shared" si="61"/>
        <v>29</v>
      </c>
      <c r="E112" s="48">
        <f t="shared" si="62"/>
        <v>233</v>
      </c>
      <c r="F112" s="48">
        <f t="shared" si="63"/>
        <v>10</v>
      </c>
      <c r="G112" s="69">
        <f t="shared" si="64"/>
        <v>5</v>
      </c>
      <c r="H112" s="48">
        <f t="shared" si="65"/>
        <v>10.469314079422382</v>
      </c>
      <c r="I112" s="48">
        <f t="shared" si="65"/>
        <v>84.115523465703973</v>
      </c>
      <c r="J112" s="48">
        <f t="shared" si="65"/>
        <v>3.6101083032490973</v>
      </c>
      <c r="K112" s="48">
        <f t="shared" si="65"/>
        <v>1.8050541516245486</v>
      </c>
      <c r="L112" s="92"/>
    </row>
    <row r="113" spans="1:12" x14ac:dyDescent="0.2">
      <c r="A113" s="429" t="s">
        <v>153</v>
      </c>
      <c r="B113" s="48">
        <f t="shared" si="59"/>
        <v>241</v>
      </c>
      <c r="C113" s="48">
        <f t="shared" si="60"/>
        <v>185</v>
      </c>
      <c r="D113" s="48">
        <f t="shared" si="61"/>
        <v>23</v>
      </c>
      <c r="E113" s="48">
        <f t="shared" si="62"/>
        <v>154</v>
      </c>
      <c r="F113" s="48">
        <f t="shared" si="63"/>
        <v>4</v>
      </c>
      <c r="G113" s="69">
        <f t="shared" si="64"/>
        <v>4</v>
      </c>
      <c r="H113" s="48">
        <f t="shared" si="65"/>
        <v>12.432432432432432</v>
      </c>
      <c r="I113" s="48">
        <f t="shared" si="65"/>
        <v>83.243243243243242</v>
      </c>
      <c r="J113" s="48">
        <f t="shared" si="65"/>
        <v>2.1621621621621623</v>
      </c>
      <c r="K113" s="48">
        <f t="shared" si="65"/>
        <v>2.1621621621621623</v>
      </c>
      <c r="L113" s="92"/>
    </row>
    <row r="114" spans="1:12" x14ac:dyDescent="0.2">
      <c r="A114" s="429" t="s">
        <v>155</v>
      </c>
      <c r="B114" s="48">
        <f t="shared" si="59"/>
        <v>144</v>
      </c>
      <c r="C114" s="48">
        <f t="shared" si="60"/>
        <v>101</v>
      </c>
      <c r="D114" s="48">
        <f t="shared" si="61"/>
        <v>15</v>
      </c>
      <c r="E114" s="48">
        <f t="shared" si="62"/>
        <v>85</v>
      </c>
      <c r="F114" s="48">
        <f t="shared" si="63"/>
        <v>1</v>
      </c>
      <c r="G114" s="69">
        <f t="shared" si="64"/>
        <v>0</v>
      </c>
      <c r="H114" s="48">
        <f t="shared" si="65"/>
        <v>14.851485148514852</v>
      </c>
      <c r="I114" s="48">
        <f t="shared" si="65"/>
        <v>84.158415841584159</v>
      </c>
      <c r="J114" s="48">
        <f t="shared" si="65"/>
        <v>0.99009900990099009</v>
      </c>
      <c r="K114" s="48">
        <f t="shared" si="65"/>
        <v>0</v>
      </c>
      <c r="L114" s="92"/>
    </row>
    <row r="115" spans="1:12" x14ac:dyDescent="0.2">
      <c r="A115" s="429" t="s">
        <v>157</v>
      </c>
      <c r="B115" s="48">
        <f t="shared" si="59"/>
        <v>203</v>
      </c>
      <c r="C115" s="48">
        <f t="shared" si="60"/>
        <v>158</v>
      </c>
      <c r="D115" s="48">
        <f t="shared" si="61"/>
        <v>20</v>
      </c>
      <c r="E115" s="48">
        <f t="shared" si="62"/>
        <v>131</v>
      </c>
      <c r="F115" s="48">
        <f t="shared" si="63"/>
        <v>6</v>
      </c>
      <c r="G115" s="69">
        <f t="shared" si="64"/>
        <v>1</v>
      </c>
      <c r="H115" s="48">
        <f t="shared" si="65"/>
        <v>12.658227848101266</v>
      </c>
      <c r="I115" s="48">
        <f t="shared" si="65"/>
        <v>82.911392405063296</v>
      </c>
      <c r="J115" s="48">
        <f t="shared" si="65"/>
        <v>3.7974683544303796</v>
      </c>
      <c r="K115" s="48">
        <f t="shared" si="65"/>
        <v>0.63291139240506333</v>
      </c>
      <c r="L115" s="92"/>
    </row>
    <row r="116" spans="1:12" x14ac:dyDescent="0.2">
      <c r="A116" s="429" t="s">
        <v>158</v>
      </c>
      <c r="B116" s="48">
        <f t="shared" si="59"/>
        <v>209</v>
      </c>
      <c r="C116" s="48">
        <f t="shared" si="60"/>
        <v>160</v>
      </c>
      <c r="D116" s="48">
        <f t="shared" si="61"/>
        <v>21</v>
      </c>
      <c r="E116" s="48">
        <f t="shared" si="62"/>
        <v>129</v>
      </c>
      <c r="F116" s="48">
        <f t="shared" si="63"/>
        <v>6</v>
      </c>
      <c r="G116" s="69">
        <f t="shared" si="64"/>
        <v>4</v>
      </c>
      <c r="H116" s="48">
        <f t="shared" si="65"/>
        <v>13.125</v>
      </c>
      <c r="I116" s="48">
        <f t="shared" si="65"/>
        <v>80.625</v>
      </c>
      <c r="J116" s="48">
        <f t="shared" si="65"/>
        <v>3.75</v>
      </c>
      <c r="K116" s="48">
        <f t="shared" si="65"/>
        <v>2.5</v>
      </c>
      <c r="L116" s="92"/>
    </row>
    <row r="117" spans="1:12" x14ac:dyDescent="0.2">
      <c r="A117" s="429" t="s">
        <v>160</v>
      </c>
      <c r="B117" s="48">
        <f t="shared" si="59"/>
        <v>298</v>
      </c>
      <c r="C117" s="48">
        <f t="shared" si="60"/>
        <v>208</v>
      </c>
      <c r="D117" s="48">
        <f t="shared" si="61"/>
        <v>30</v>
      </c>
      <c r="E117" s="48">
        <f t="shared" si="62"/>
        <v>171</v>
      </c>
      <c r="F117" s="48">
        <f t="shared" si="63"/>
        <v>3</v>
      </c>
      <c r="G117" s="69">
        <f t="shared" si="64"/>
        <v>4</v>
      </c>
      <c r="H117" s="48">
        <f t="shared" si="65"/>
        <v>14.423076923076923</v>
      </c>
      <c r="I117" s="48">
        <f t="shared" si="65"/>
        <v>82.211538461538467</v>
      </c>
      <c r="J117" s="48">
        <f t="shared" si="65"/>
        <v>1.4423076923076923</v>
      </c>
      <c r="K117" s="48">
        <f t="shared" si="65"/>
        <v>1.9230769230769231</v>
      </c>
      <c r="L117" s="92"/>
    </row>
    <row r="118" spans="1:12" x14ac:dyDescent="0.2">
      <c r="A118" s="429" t="s">
        <v>163</v>
      </c>
      <c r="B118" s="48">
        <f t="shared" si="59"/>
        <v>294</v>
      </c>
      <c r="C118" s="48">
        <f t="shared" si="60"/>
        <v>224</v>
      </c>
      <c r="D118" s="48">
        <f t="shared" si="61"/>
        <v>30</v>
      </c>
      <c r="E118" s="48">
        <f t="shared" si="62"/>
        <v>185</v>
      </c>
      <c r="F118" s="48">
        <f t="shared" si="63"/>
        <v>8</v>
      </c>
      <c r="G118" s="69">
        <f t="shared" si="64"/>
        <v>1</v>
      </c>
      <c r="H118" s="48">
        <f t="shared" si="65"/>
        <v>13.392857142857142</v>
      </c>
      <c r="I118" s="48">
        <f t="shared" si="65"/>
        <v>82.589285714285708</v>
      </c>
      <c r="J118" s="48">
        <f t="shared" si="65"/>
        <v>3.5714285714285716</v>
      </c>
      <c r="K118" s="48">
        <f t="shared" si="65"/>
        <v>0.44642857142857145</v>
      </c>
      <c r="L118" s="92"/>
    </row>
    <row r="119" spans="1:12" x14ac:dyDescent="0.2">
      <c r="A119" s="429" t="s">
        <v>164</v>
      </c>
      <c r="B119" s="48">
        <f t="shared" si="59"/>
        <v>241</v>
      </c>
      <c r="C119" s="48">
        <f t="shared" si="60"/>
        <v>179</v>
      </c>
      <c r="D119" s="48">
        <f t="shared" si="61"/>
        <v>25</v>
      </c>
      <c r="E119" s="48">
        <f t="shared" si="62"/>
        <v>149</v>
      </c>
      <c r="F119" s="48">
        <f t="shared" si="63"/>
        <v>4</v>
      </c>
      <c r="G119" s="69">
        <f t="shared" si="64"/>
        <v>1</v>
      </c>
      <c r="H119" s="48">
        <f t="shared" si="65"/>
        <v>13.966480446927374</v>
      </c>
      <c r="I119" s="48">
        <f t="shared" si="65"/>
        <v>83.240223463687144</v>
      </c>
      <c r="J119" s="48">
        <f t="shared" si="65"/>
        <v>2.2346368715083798</v>
      </c>
      <c r="K119" s="48">
        <f t="shared" si="65"/>
        <v>0.55865921787709494</v>
      </c>
      <c r="L119" s="92"/>
    </row>
    <row r="120" spans="1:12" x14ac:dyDescent="0.2">
      <c r="A120" s="429" t="s">
        <v>167</v>
      </c>
      <c r="B120" s="48">
        <f t="shared" si="59"/>
        <v>204</v>
      </c>
      <c r="C120" s="48">
        <f t="shared" si="60"/>
        <v>159</v>
      </c>
      <c r="D120" s="48">
        <f t="shared" si="61"/>
        <v>26</v>
      </c>
      <c r="E120" s="48">
        <f t="shared" si="62"/>
        <v>127</v>
      </c>
      <c r="F120" s="48">
        <f t="shared" si="63"/>
        <v>5</v>
      </c>
      <c r="G120" s="69">
        <f t="shared" si="64"/>
        <v>1</v>
      </c>
      <c r="H120" s="48">
        <f t="shared" si="65"/>
        <v>16.352201257861637</v>
      </c>
      <c r="I120" s="48">
        <f t="shared" si="65"/>
        <v>79.874213836477992</v>
      </c>
      <c r="J120" s="48">
        <f t="shared" si="65"/>
        <v>3.1446540880503147</v>
      </c>
      <c r="K120" s="48">
        <f t="shared" si="65"/>
        <v>0.62893081761006286</v>
      </c>
      <c r="L120" s="92"/>
    </row>
    <row r="121" spans="1:12" x14ac:dyDescent="0.2">
      <c r="A121" s="429" t="s">
        <v>168</v>
      </c>
      <c r="B121" s="48">
        <f t="shared" si="59"/>
        <v>95</v>
      </c>
      <c r="C121" s="48">
        <f t="shared" si="60"/>
        <v>66</v>
      </c>
      <c r="D121" s="48">
        <f t="shared" si="61"/>
        <v>17</v>
      </c>
      <c r="E121" s="48">
        <f t="shared" si="62"/>
        <v>45</v>
      </c>
      <c r="F121" s="48">
        <f t="shared" si="63"/>
        <v>3</v>
      </c>
      <c r="G121" s="69">
        <f t="shared" si="64"/>
        <v>1</v>
      </c>
      <c r="H121" s="48">
        <f t="shared" si="65"/>
        <v>25.757575757575758</v>
      </c>
      <c r="I121" s="48">
        <f t="shared" si="65"/>
        <v>68.181818181818187</v>
      </c>
      <c r="J121" s="48">
        <f t="shared" si="65"/>
        <v>4.5454545454545459</v>
      </c>
      <c r="K121" s="48">
        <f t="shared" si="65"/>
        <v>1.5151515151515151</v>
      </c>
      <c r="L121" s="92"/>
    </row>
    <row r="122" spans="1:12" x14ac:dyDescent="0.2">
      <c r="A122" s="429" t="s">
        <v>171</v>
      </c>
      <c r="B122" s="48">
        <f t="shared" si="59"/>
        <v>192</v>
      </c>
      <c r="C122" s="48">
        <f t="shared" si="60"/>
        <v>146</v>
      </c>
      <c r="D122" s="48">
        <f t="shared" si="61"/>
        <v>18</v>
      </c>
      <c r="E122" s="48">
        <f t="shared" si="62"/>
        <v>123</v>
      </c>
      <c r="F122" s="48">
        <f t="shared" si="63"/>
        <v>2</v>
      </c>
      <c r="G122" s="69">
        <f t="shared" si="64"/>
        <v>3</v>
      </c>
      <c r="H122" s="48">
        <f t="shared" si="65"/>
        <v>12.328767123287671</v>
      </c>
      <c r="I122" s="48">
        <f t="shared" si="65"/>
        <v>84.246575342465746</v>
      </c>
      <c r="J122" s="48">
        <f t="shared" si="65"/>
        <v>1.3698630136986301</v>
      </c>
      <c r="K122" s="48">
        <f t="shared" si="65"/>
        <v>2.0547945205479454</v>
      </c>
      <c r="L122" s="92"/>
    </row>
    <row r="123" spans="1:12" x14ac:dyDescent="0.2">
      <c r="A123" s="429" t="s">
        <v>174</v>
      </c>
      <c r="B123" s="48">
        <f t="shared" si="59"/>
        <v>329</v>
      </c>
      <c r="C123" s="48">
        <f t="shared" si="60"/>
        <v>229</v>
      </c>
      <c r="D123" s="48">
        <f t="shared" si="61"/>
        <v>22</v>
      </c>
      <c r="E123" s="48">
        <f t="shared" si="62"/>
        <v>195</v>
      </c>
      <c r="F123" s="48">
        <f t="shared" si="63"/>
        <v>7</v>
      </c>
      <c r="G123" s="69">
        <f t="shared" si="64"/>
        <v>5</v>
      </c>
      <c r="H123" s="48">
        <f t="shared" si="65"/>
        <v>9.606986899563319</v>
      </c>
      <c r="I123" s="48">
        <f t="shared" si="65"/>
        <v>85.1528384279476</v>
      </c>
      <c r="J123" s="48">
        <f t="shared" si="65"/>
        <v>3.0567685589519651</v>
      </c>
      <c r="K123" s="48">
        <f t="shared" si="65"/>
        <v>2.1834061135371181</v>
      </c>
      <c r="L123" s="92"/>
    </row>
    <row r="124" spans="1:12" x14ac:dyDescent="0.2">
      <c r="A124" s="429" t="s">
        <v>179</v>
      </c>
      <c r="B124" s="48">
        <f t="shared" si="59"/>
        <v>411</v>
      </c>
      <c r="C124" s="48">
        <f t="shared" si="60"/>
        <v>287</v>
      </c>
      <c r="D124" s="48">
        <f t="shared" si="61"/>
        <v>24</v>
      </c>
      <c r="E124" s="48">
        <f t="shared" si="62"/>
        <v>246</v>
      </c>
      <c r="F124" s="48">
        <f t="shared" si="63"/>
        <v>10</v>
      </c>
      <c r="G124" s="69">
        <f t="shared" si="64"/>
        <v>7</v>
      </c>
      <c r="H124" s="48">
        <f t="shared" si="65"/>
        <v>8.3623693379790947</v>
      </c>
      <c r="I124" s="48">
        <f t="shared" si="65"/>
        <v>85.714285714285708</v>
      </c>
      <c r="J124" s="48">
        <f t="shared" si="65"/>
        <v>3.484320557491289</v>
      </c>
      <c r="K124" s="48">
        <f t="shared" si="65"/>
        <v>2.4390243902439024</v>
      </c>
      <c r="L124" s="92"/>
    </row>
    <row r="125" spans="1:12" x14ac:dyDescent="0.2">
      <c r="A125" s="429" t="s">
        <v>185</v>
      </c>
      <c r="B125" s="48">
        <f t="shared" si="59"/>
        <v>289</v>
      </c>
      <c r="C125" s="48">
        <f t="shared" si="60"/>
        <v>228</v>
      </c>
      <c r="D125" s="48">
        <f t="shared" si="61"/>
        <v>14</v>
      </c>
      <c r="E125" s="48">
        <f t="shared" si="62"/>
        <v>206</v>
      </c>
      <c r="F125" s="48">
        <f t="shared" si="63"/>
        <v>3</v>
      </c>
      <c r="G125" s="69">
        <f t="shared" si="64"/>
        <v>5</v>
      </c>
      <c r="H125" s="48">
        <f t="shared" si="65"/>
        <v>6.1403508771929829</v>
      </c>
      <c r="I125" s="48">
        <f t="shared" si="65"/>
        <v>90.350877192982452</v>
      </c>
      <c r="J125" s="48">
        <f t="shared" si="65"/>
        <v>1.3157894736842106</v>
      </c>
      <c r="K125" s="48">
        <f t="shared" si="65"/>
        <v>2.192982456140351</v>
      </c>
      <c r="L125" s="92"/>
    </row>
    <row r="126" spans="1:12" x14ac:dyDescent="0.2">
      <c r="A126" s="429" t="s">
        <v>189</v>
      </c>
      <c r="B126" s="48">
        <f t="shared" si="59"/>
        <v>207</v>
      </c>
      <c r="C126" s="48">
        <f t="shared" si="60"/>
        <v>153</v>
      </c>
      <c r="D126" s="48">
        <f t="shared" si="61"/>
        <v>5</v>
      </c>
      <c r="E126" s="48">
        <f t="shared" si="62"/>
        <v>140</v>
      </c>
      <c r="F126" s="48">
        <f t="shared" si="63"/>
        <v>6</v>
      </c>
      <c r="G126" s="69">
        <f t="shared" si="64"/>
        <v>2</v>
      </c>
      <c r="H126" s="48">
        <f t="shared" si="65"/>
        <v>3.2679738562091503</v>
      </c>
      <c r="I126" s="48">
        <f t="shared" si="65"/>
        <v>91.503267973856211</v>
      </c>
      <c r="J126" s="48">
        <f t="shared" si="65"/>
        <v>3.9215686274509802</v>
      </c>
      <c r="K126" s="48">
        <f t="shared" si="65"/>
        <v>1.3071895424836601</v>
      </c>
      <c r="L126" s="92"/>
    </row>
    <row r="127" spans="1:12" x14ac:dyDescent="0.2">
      <c r="A127" s="429" t="s">
        <v>206</v>
      </c>
      <c r="B127" s="48">
        <f t="shared" si="59"/>
        <v>262</v>
      </c>
      <c r="C127" s="48">
        <f t="shared" si="60"/>
        <v>198</v>
      </c>
      <c r="D127" s="48">
        <f t="shared" si="61"/>
        <v>26</v>
      </c>
      <c r="E127" s="48">
        <f t="shared" si="62"/>
        <v>164</v>
      </c>
      <c r="F127" s="48">
        <f t="shared" si="63"/>
        <v>6</v>
      </c>
      <c r="G127" s="69">
        <f t="shared" si="64"/>
        <v>2</v>
      </c>
      <c r="H127" s="48">
        <f t="shared" si="65"/>
        <v>13.131313131313131</v>
      </c>
      <c r="I127" s="48">
        <f t="shared" si="65"/>
        <v>82.828282828282823</v>
      </c>
      <c r="J127" s="48">
        <f t="shared" si="65"/>
        <v>3.0303030303030303</v>
      </c>
      <c r="K127" s="48">
        <f t="shared" si="65"/>
        <v>1.0101010101010102</v>
      </c>
      <c r="L127" s="92"/>
    </row>
    <row r="128" spans="1:12" x14ac:dyDescent="0.2">
      <c r="A128" s="429" t="s">
        <v>208</v>
      </c>
      <c r="B128" s="48">
        <f t="shared" si="59"/>
        <v>272</v>
      </c>
      <c r="C128" s="48">
        <f t="shared" si="60"/>
        <v>185</v>
      </c>
      <c r="D128" s="48">
        <f t="shared" si="61"/>
        <v>26</v>
      </c>
      <c r="E128" s="48">
        <f t="shared" si="62"/>
        <v>157</v>
      </c>
      <c r="F128" s="48">
        <f t="shared" si="63"/>
        <v>1</v>
      </c>
      <c r="G128" s="69">
        <f t="shared" si="64"/>
        <v>1</v>
      </c>
      <c r="H128" s="48">
        <f t="shared" si="65"/>
        <v>14.054054054054054</v>
      </c>
      <c r="I128" s="48">
        <f t="shared" si="65"/>
        <v>84.86486486486487</v>
      </c>
      <c r="J128" s="48">
        <f t="shared" si="65"/>
        <v>0.54054054054054057</v>
      </c>
      <c r="K128" s="48">
        <f t="shared" si="65"/>
        <v>0.54054054054054057</v>
      </c>
      <c r="L128" s="92"/>
    </row>
    <row r="129" spans="1:12" x14ac:dyDescent="0.2">
      <c r="A129" s="429" t="s">
        <v>224</v>
      </c>
      <c r="B129" s="48">
        <f t="shared" si="59"/>
        <v>341</v>
      </c>
      <c r="C129" s="48">
        <f t="shared" si="60"/>
        <v>247</v>
      </c>
      <c r="D129" s="48">
        <f t="shared" si="61"/>
        <v>16</v>
      </c>
      <c r="E129" s="48">
        <f t="shared" si="62"/>
        <v>223</v>
      </c>
      <c r="F129" s="48">
        <f t="shared" si="63"/>
        <v>5</v>
      </c>
      <c r="G129" s="69">
        <f t="shared" si="64"/>
        <v>3</v>
      </c>
      <c r="H129" s="48">
        <f t="shared" si="65"/>
        <v>6.4777327935222671</v>
      </c>
      <c r="I129" s="48">
        <f t="shared" si="65"/>
        <v>90.283400809716596</v>
      </c>
      <c r="J129" s="48">
        <f t="shared" si="65"/>
        <v>2.0242914979757085</v>
      </c>
      <c r="K129" s="48">
        <f t="shared" si="65"/>
        <v>1.214574898785425</v>
      </c>
      <c r="L129" s="92"/>
    </row>
    <row r="130" spans="1:12" x14ac:dyDescent="0.2">
      <c r="A130" s="429" t="s">
        <v>233</v>
      </c>
      <c r="B130" s="48">
        <f t="shared" si="59"/>
        <v>263</v>
      </c>
      <c r="C130" s="48">
        <f t="shared" si="60"/>
        <v>190</v>
      </c>
      <c r="D130" s="48">
        <f t="shared" si="61"/>
        <v>16</v>
      </c>
      <c r="E130" s="48">
        <f t="shared" si="62"/>
        <v>169</v>
      </c>
      <c r="F130" s="48">
        <f t="shared" si="63"/>
        <v>5</v>
      </c>
      <c r="G130" s="69">
        <f t="shared" si="64"/>
        <v>0</v>
      </c>
      <c r="H130" s="48">
        <f t="shared" si="65"/>
        <v>8.4210526315789469</v>
      </c>
      <c r="I130" s="48">
        <f t="shared" si="65"/>
        <v>88.94736842105263</v>
      </c>
      <c r="J130" s="48">
        <f t="shared" si="65"/>
        <v>2.6315789473684212</v>
      </c>
      <c r="K130" s="48">
        <f t="shared" si="65"/>
        <v>0</v>
      </c>
      <c r="L130" s="92"/>
    </row>
    <row r="131" spans="1:12" x14ac:dyDescent="0.2">
      <c r="A131" s="429" t="s">
        <v>239</v>
      </c>
      <c r="B131" s="48">
        <f t="shared" si="59"/>
        <v>178</v>
      </c>
      <c r="C131" s="48">
        <f t="shared" si="60"/>
        <v>135</v>
      </c>
      <c r="D131" s="48">
        <f t="shared" si="61"/>
        <v>10</v>
      </c>
      <c r="E131" s="48">
        <f t="shared" si="62"/>
        <v>120</v>
      </c>
      <c r="F131" s="48">
        <f t="shared" si="63"/>
        <v>5</v>
      </c>
      <c r="G131" s="69">
        <f t="shared" si="64"/>
        <v>0</v>
      </c>
      <c r="H131" s="48">
        <f t="shared" si="65"/>
        <v>7.4074074074074074</v>
      </c>
      <c r="I131" s="48">
        <f t="shared" si="65"/>
        <v>88.888888888888886</v>
      </c>
      <c r="J131" s="48">
        <f t="shared" si="65"/>
        <v>3.7037037037037037</v>
      </c>
      <c r="K131" s="48">
        <f t="shared" si="65"/>
        <v>0</v>
      </c>
      <c r="L131" s="92"/>
    </row>
    <row r="132" spans="1:12" x14ac:dyDescent="0.2">
      <c r="A132" s="429" t="s">
        <v>243</v>
      </c>
      <c r="B132" s="48">
        <f t="shared" si="59"/>
        <v>262</v>
      </c>
      <c r="C132" s="48">
        <f t="shared" si="60"/>
        <v>207</v>
      </c>
      <c r="D132" s="48">
        <f t="shared" si="61"/>
        <v>18</v>
      </c>
      <c r="E132" s="48">
        <f t="shared" si="62"/>
        <v>184</v>
      </c>
      <c r="F132" s="48">
        <f t="shared" si="63"/>
        <v>4</v>
      </c>
      <c r="G132" s="69">
        <f t="shared" si="64"/>
        <v>1</v>
      </c>
      <c r="H132" s="48">
        <f t="shared" si="65"/>
        <v>8.695652173913043</v>
      </c>
      <c r="I132" s="48">
        <f t="shared" si="65"/>
        <v>88.888888888888886</v>
      </c>
      <c r="J132" s="48">
        <f t="shared" si="65"/>
        <v>1.932367149758454</v>
      </c>
      <c r="K132" s="48">
        <f t="shared" si="65"/>
        <v>0.48309178743961351</v>
      </c>
      <c r="L132" s="92"/>
    </row>
    <row r="133" spans="1:12" x14ac:dyDescent="0.2">
      <c r="A133" s="429" t="s">
        <v>244</v>
      </c>
      <c r="B133" s="48">
        <f t="shared" si="59"/>
        <v>322</v>
      </c>
      <c r="C133" s="48">
        <f t="shared" si="60"/>
        <v>231</v>
      </c>
      <c r="D133" s="48">
        <f t="shared" si="61"/>
        <v>30</v>
      </c>
      <c r="E133" s="48">
        <f t="shared" si="62"/>
        <v>192</v>
      </c>
      <c r="F133" s="48">
        <f t="shared" si="63"/>
        <v>7</v>
      </c>
      <c r="G133" s="69">
        <f t="shared" si="64"/>
        <v>2</v>
      </c>
      <c r="H133" s="48">
        <f t="shared" si="65"/>
        <v>12.987012987012987</v>
      </c>
      <c r="I133" s="48">
        <f t="shared" si="65"/>
        <v>83.116883116883116</v>
      </c>
      <c r="J133" s="48">
        <f t="shared" si="65"/>
        <v>3.0303030303030303</v>
      </c>
      <c r="K133" s="48">
        <f t="shared" si="65"/>
        <v>0.86580086580086579</v>
      </c>
      <c r="L133" s="92"/>
    </row>
    <row r="134" spans="1:12" x14ac:dyDescent="0.2">
      <c r="A134" s="429" t="s">
        <v>250</v>
      </c>
      <c r="B134" s="48">
        <f t="shared" si="59"/>
        <v>126</v>
      </c>
      <c r="C134" s="48">
        <f t="shared" si="60"/>
        <v>92</v>
      </c>
      <c r="D134" s="48">
        <f t="shared" si="61"/>
        <v>19</v>
      </c>
      <c r="E134" s="48">
        <f t="shared" si="62"/>
        <v>72</v>
      </c>
      <c r="F134" s="48">
        <f t="shared" si="63"/>
        <v>1</v>
      </c>
      <c r="G134" s="69">
        <f t="shared" si="64"/>
        <v>0</v>
      </c>
      <c r="H134" s="48">
        <f t="shared" si="65"/>
        <v>20.652173913043477</v>
      </c>
      <c r="I134" s="48">
        <f t="shared" si="65"/>
        <v>78.260869565217391</v>
      </c>
      <c r="J134" s="48">
        <f t="shared" si="65"/>
        <v>1.0869565217391304</v>
      </c>
      <c r="K134" s="48">
        <f t="shared" si="65"/>
        <v>0</v>
      </c>
      <c r="L134" s="92"/>
    </row>
    <row r="135" spans="1:12" ht="21.75" customHeight="1" x14ac:dyDescent="0.2">
      <c r="A135" s="427" t="s">
        <v>272</v>
      </c>
      <c r="B135" s="46">
        <f>SUM(B136:B154)</f>
        <v>9316</v>
      </c>
      <c r="C135" s="46">
        <f t="shared" ref="C135:G135" si="66">SUM(C136:C154)</f>
        <v>7005</v>
      </c>
      <c r="D135" s="46">
        <f t="shared" si="66"/>
        <v>1047</v>
      </c>
      <c r="E135" s="46">
        <f t="shared" si="66"/>
        <v>5838</v>
      </c>
      <c r="F135" s="46">
        <f t="shared" si="66"/>
        <v>89</v>
      </c>
      <c r="G135" s="91">
        <f t="shared" si="66"/>
        <v>31</v>
      </c>
      <c r="H135" s="46">
        <f>IF(ISERROR(100*D135/$C135),"-",100*D135/$C135)</f>
        <v>14.946466809421841</v>
      </c>
      <c r="I135" s="46">
        <f>IF(ISERROR(100*E135/$C135),"-",100*E135/$C135)</f>
        <v>83.340471092077081</v>
      </c>
      <c r="J135" s="46">
        <f>IF(ISERROR(100*F135/$C135),"-",100*F135/$C135)</f>
        <v>1.270521056388294</v>
      </c>
      <c r="K135" s="46">
        <f>IF(ISERROR(100*G135/$C135),"-",100*G135/$C135)</f>
        <v>0.44254104211277656</v>
      </c>
      <c r="L135" s="92"/>
    </row>
    <row r="136" spans="1:12" x14ac:dyDescent="0.2">
      <c r="A136" s="429" t="s">
        <v>118</v>
      </c>
      <c r="B136" s="48">
        <f t="shared" ref="B136:B154" si="67">IF(ISERROR(VLOOKUP($B$4&amp;"All providers"&amp;A136,ProvidersandPlaces,6,FALSE))=TRUE,0,VLOOKUP($B$4&amp;"All providers"&amp;A136,ProvidersandPlaces,6,FALSE))</f>
        <v>195</v>
      </c>
      <c r="C136" s="48">
        <f t="shared" ref="C136:C154" si="68">IF(ISERROR(VLOOKUP($B$4&amp;$A136&amp;$A$7,EYR_most_recent_outcomes,5,FALSE))=TRUE,0,VLOOKUP($B$4&amp;$A136&amp;$A$7,EYR_most_recent_outcomes,5,FALSE))</f>
        <v>146</v>
      </c>
      <c r="D136" s="48">
        <f t="shared" ref="D136:D154" si="69">IF(ISERROR(VLOOKUP($B$4&amp;$A136&amp;$A$7,EYR_most_recent_outcomes,6,FALSE))=TRUE,0,VLOOKUP($B$4&amp;$A136&amp;$A$7,EYR_most_recent_outcomes,6,FALSE))</f>
        <v>25</v>
      </c>
      <c r="E136" s="48">
        <f t="shared" ref="E136:E154" si="70">IF(ISERROR(VLOOKUP($B$4&amp;$A136&amp;$A$7,EYR_most_recent_outcomes,7,FALSE))=TRUE,0,VLOOKUP($B$4&amp;$A136&amp;$A$7,EYR_most_recent_outcomes,7,FALSE))</f>
        <v>118</v>
      </c>
      <c r="F136" s="48">
        <f t="shared" ref="F136:F154" si="71">IF(ISERROR(VLOOKUP($B$4&amp;$A136&amp;$A$7,EYR_most_recent_outcomes,8,FALSE))=TRUE,0,VLOOKUP($B$4&amp;$A136&amp;$A$7,EYR_most_recent_outcomes,8,FALSE))</f>
        <v>2</v>
      </c>
      <c r="G136" s="69">
        <f t="shared" ref="G136:G154" si="72">IF(ISERROR(VLOOKUP($B$4&amp;$A136&amp;$A$7,EYR_most_recent_outcomes,9,FALSE))=TRUE,0,VLOOKUP($B$4&amp;$A136&amp;$A$7,EYR_most_recent_outcomes,9,FALSE))</f>
        <v>1</v>
      </c>
      <c r="H136" s="48">
        <f t="shared" ref="H136:K154" si="73">IF(ISERROR(100*D136/$C136),"-",100*D136/$C136)</f>
        <v>17.123287671232877</v>
      </c>
      <c r="I136" s="48">
        <f t="shared" si="73"/>
        <v>80.821917808219183</v>
      </c>
      <c r="J136" s="48">
        <f t="shared" si="73"/>
        <v>1.3698630136986301</v>
      </c>
      <c r="K136" s="48">
        <f t="shared" si="73"/>
        <v>0.68493150684931503</v>
      </c>
      <c r="L136" s="92"/>
    </row>
    <row r="137" spans="1:12" x14ac:dyDescent="0.2">
      <c r="A137" s="429" t="s">
        <v>121</v>
      </c>
      <c r="B137" s="48">
        <f t="shared" si="67"/>
        <v>196</v>
      </c>
      <c r="C137" s="48">
        <f t="shared" si="68"/>
        <v>141</v>
      </c>
      <c r="D137" s="48">
        <f t="shared" si="69"/>
        <v>28</v>
      </c>
      <c r="E137" s="48">
        <f t="shared" si="70"/>
        <v>110</v>
      </c>
      <c r="F137" s="48">
        <f t="shared" si="71"/>
        <v>1</v>
      </c>
      <c r="G137" s="69">
        <f t="shared" si="72"/>
        <v>2</v>
      </c>
      <c r="H137" s="48">
        <f t="shared" si="73"/>
        <v>19.858156028368793</v>
      </c>
      <c r="I137" s="48">
        <f t="shared" si="73"/>
        <v>78.01418439716312</v>
      </c>
      <c r="J137" s="48">
        <f t="shared" si="73"/>
        <v>0.70921985815602839</v>
      </c>
      <c r="K137" s="48">
        <f t="shared" si="73"/>
        <v>1.4184397163120568</v>
      </c>
      <c r="L137" s="92"/>
    </row>
    <row r="138" spans="1:12" x14ac:dyDescent="0.2">
      <c r="A138" s="429" t="s">
        <v>124</v>
      </c>
      <c r="B138" s="48">
        <f t="shared" si="67"/>
        <v>679</v>
      </c>
      <c r="C138" s="48">
        <f t="shared" si="68"/>
        <v>472</v>
      </c>
      <c r="D138" s="48">
        <f t="shared" si="69"/>
        <v>64</v>
      </c>
      <c r="E138" s="48">
        <f t="shared" si="70"/>
        <v>394</v>
      </c>
      <c r="F138" s="48">
        <f t="shared" si="71"/>
        <v>13</v>
      </c>
      <c r="G138" s="69">
        <f t="shared" si="72"/>
        <v>1</v>
      </c>
      <c r="H138" s="48">
        <f t="shared" si="73"/>
        <v>13.559322033898304</v>
      </c>
      <c r="I138" s="48">
        <f t="shared" si="73"/>
        <v>83.474576271186436</v>
      </c>
      <c r="J138" s="48">
        <f t="shared" si="73"/>
        <v>2.7542372881355934</v>
      </c>
      <c r="K138" s="48">
        <f t="shared" si="73"/>
        <v>0.21186440677966101</v>
      </c>
      <c r="L138" s="92"/>
    </row>
    <row r="139" spans="1:12" x14ac:dyDescent="0.2">
      <c r="A139" s="429" t="s">
        <v>147</v>
      </c>
      <c r="B139" s="48">
        <f t="shared" si="67"/>
        <v>325</v>
      </c>
      <c r="C139" s="48">
        <f t="shared" si="68"/>
        <v>264</v>
      </c>
      <c r="D139" s="48">
        <f t="shared" si="69"/>
        <v>56</v>
      </c>
      <c r="E139" s="48">
        <f t="shared" si="70"/>
        <v>207</v>
      </c>
      <c r="F139" s="48">
        <f t="shared" si="71"/>
        <v>0</v>
      </c>
      <c r="G139" s="69">
        <f t="shared" si="72"/>
        <v>1</v>
      </c>
      <c r="H139" s="48">
        <f t="shared" si="73"/>
        <v>21.212121212121211</v>
      </c>
      <c r="I139" s="48">
        <f t="shared" si="73"/>
        <v>78.409090909090907</v>
      </c>
      <c r="J139" s="48">
        <f t="shared" si="73"/>
        <v>0</v>
      </c>
      <c r="K139" s="48">
        <f t="shared" si="73"/>
        <v>0.37878787878787878</v>
      </c>
      <c r="L139" s="92"/>
    </row>
    <row r="140" spans="1:12" x14ac:dyDescent="0.2">
      <c r="A140" s="429" t="s">
        <v>156</v>
      </c>
      <c r="B140" s="48">
        <f t="shared" si="67"/>
        <v>1516</v>
      </c>
      <c r="C140" s="48">
        <f t="shared" si="68"/>
        <v>1149</v>
      </c>
      <c r="D140" s="48">
        <f t="shared" si="69"/>
        <v>163</v>
      </c>
      <c r="E140" s="48">
        <f t="shared" si="70"/>
        <v>964</v>
      </c>
      <c r="F140" s="48">
        <f t="shared" si="71"/>
        <v>17</v>
      </c>
      <c r="G140" s="69">
        <f t="shared" si="72"/>
        <v>5</v>
      </c>
      <c r="H140" s="48">
        <f t="shared" si="73"/>
        <v>14.186248912097476</v>
      </c>
      <c r="I140" s="48">
        <f t="shared" si="73"/>
        <v>83.899042645778934</v>
      </c>
      <c r="J140" s="48">
        <f t="shared" si="73"/>
        <v>1.4795474325500435</v>
      </c>
      <c r="K140" s="48">
        <f t="shared" si="73"/>
        <v>0.4351610095735422</v>
      </c>
      <c r="L140" s="92"/>
    </row>
    <row r="141" spans="1:12" x14ac:dyDescent="0.2">
      <c r="A141" s="429" t="s">
        <v>165</v>
      </c>
      <c r="B141" s="48">
        <f t="shared" si="67"/>
        <v>64</v>
      </c>
      <c r="C141" s="48">
        <f t="shared" si="68"/>
        <v>54</v>
      </c>
      <c r="D141" s="48">
        <f t="shared" si="69"/>
        <v>9</v>
      </c>
      <c r="E141" s="48">
        <f t="shared" si="70"/>
        <v>42</v>
      </c>
      <c r="F141" s="48">
        <f t="shared" si="71"/>
        <v>1</v>
      </c>
      <c r="G141" s="69">
        <f t="shared" si="72"/>
        <v>2</v>
      </c>
      <c r="H141" s="48">
        <f t="shared" si="73"/>
        <v>16.666666666666668</v>
      </c>
      <c r="I141" s="48">
        <f t="shared" si="73"/>
        <v>77.777777777777771</v>
      </c>
      <c r="J141" s="48">
        <f t="shared" si="73"/>
        <v>1.8518518518518519</v>
      </c>
      <c r="K141" s="48">
        <f t="shared" si="73"/>
        <v>3.7037037037037037</v>
      </c>
      <c r="L141" s="92"/>
    </row>
    <row r="142" spans="1:12" x14ac:dyDescent="0.2">
      <c r="A142" s="429" t="s">
        <v>169</v>
      </c>
      <c r="B142" s="48">
        <f t="shared" si="67"/>
        <v>1452</v>
      </c>
      <c r="C142" s="48">
        <f t="shared" si="68"/>
        <v>1122</v>
      </c>
      <c r="D142" s="48">
        <f t="shared" si="69"/>
        <v>179</v>
      </c>
      <c r="E142" s="48">
        <f t="shared" si="70"/>
        <v>933</v>
      </c>
      <c r="F142" s="48">
        <f t="shared" si="71"/>
        <v>8</v>
      </c>
      <c r="G142" s="69">
        <f t="shared" si="72"/>
        <v>2</v>
      </c>
      <c r="H142" s="48">
        <f t="shared" si="73"/>
        <v>15.953654188948306</v>
      </c>
      <c r="I142" s="48">
        <f t="shared" si="73"/>
        <v>83.155080213903744</v>
      </c>
      <c r="J142" s="48">
        <f t="shared" si="73"/>
        <v>0.71301247771836007</v>
      </c>
      <c r="K142" s="48">
        <f t="shared" si="73"/>
        <v>0.17825311942959002</v>
      </c>
      <c r="L142" s="92"/>
    </row>
    <row r="143" spans="1:12" x14ac:dyDescent="0.2">
      <c r="A143" s="429" t="s">
        <v>184</v>
      </c>
      <c r="B143" s="48">
        <f t="shared" si="67"/>
        <v>263</v>
      </c>
      <c r="C143" s="48">
        <f t="shared" si="68"/>
        <v>200</v>
      </c>
      <c r="D143" s="48">
        <f t="shared" si="69"/>
        <v>17</v>
      </c>
      <c r="E143" s="48">
        <f t="shared" si="70"/>
        <v>176</v>
      </c>
      <c r="F143" s="48">
        <f t="shared" si="71"/>
        <v>4</v>
      </c>
      <c r="G143" s="69">
        <f t="shared" si="72"/>
        <v>3</v>
      </c>
      <c r="H143" s="48">
        <f t="shared" si="73"/>
        <v>8.5</v>
      </c>
      <c r="I143" s="48">
        <f t="shared" si="73"/>
        <v>88</v>
      </c>
      <c r="J143" s="48">
        <f t="shared" si="73"/>
        <v>2</v>
      </c>
      <c r="K143" s="48">
        <f t="shared" si="73"/>
        <v>1.5</v>
      </c>
      <c r="L143" s="92"/>
    </row>
    <row r="144" spans="1:12" x14ac:dyDescent="0.2">
      <c r="A144" s="429" t="s">
        <v>187</v>
      </c>
      <c r="B144" s="48">
        <f t="shared" si="67"/>
        <v>285</v>
      </c>
      <c r="C144" s="48">
        <f t="shared" si="68"/>
        <v>217</v>
      </c>
      <c r="D144" s="48">
        <f t="shared" si="69"/>
        <v>32</v>
      </c>
      <c r="E144" s="48">
        <f t="shared" si="70"/>
        <v>175</v>
      </c>
      <c r="F144" s="48">
        <f t="shared" si="71"/>
        <v>7</v>
      </c>
      <c r="G144" s="69">
        <f t="shared" si="72"/>
        <v>3</v>
      </c>
      <c r="H144" s="48">
        <f t="shared" si="73"/>
        <v>14.746543778801843</v>
      </c>
      <c r="I144" s="48">
        <f t="shared" si="73"/>
        <v>80.645161290322577</v>
      </c>
      <c r="J144" s="48">
        <f t="shared" si="73"/>
        <v>3.225806451612903</v>
      </c>
      <c r="K144" s="48">
        <f t="shared" si="73"/>
        <v>1.3824884792626728</v>
      </c>
      <c r="L144" s="92"/>
    </row>
    <row r="145" spans="1:12" x14ac:dyDescent="0.2">
      <c r="A145" s="429" t="s">
        <v>201</v>
      </c>
      <c r="B145" s="48">
        <f t="shared" si="67"/>
        <v>656</v>
      </c>
      <c r="C145" s="48">
        <f t="shared" si="68"/>
        <v>498</v>
      </c>
      <c r="D145" s="48">
        <f t="shared" si="69"/>
        <v>54</v>
      </c>
      <c r="E145" s="48">
        <f t="shared" si="70"/>
        <v>438</v>
      </c>
      <c r="F145" s="48">
        <f t="shared" si="71"/>
        <v>6</v>
      </c>
      <c r="G145" s="69">
        <f t="shared" si="72"/>
        <v>0</v>
      </c>
      <c r="H145" s="48">
        <f t="shared" si="73"/>
        <v>10.843373493975903</v>
      </c>
      <c r="I145" s="48">
        <f t="shared" si="73"/>
        <v>87.951807228915669</v>
      </c>
      <c r="J145" s="48">
        <f t="shared" si="73"/>
        <v>1.2048192771084338</v>
      </c>
      <c r="K145" s="48">
        <f t="shared" si="73"/>
        <v>0</v>
      </c>
      <c r="L145" s="92"/>
    </row>
    <row r="146" spans="1:12" x14ac:dyDescent="0.2">
      <c r="A146" s="429" t="s">
        <v>204</v>
      </c>
      <c r="B146" s="48">
        <f t="shared" si="67"/>
        <v>159</v>
      </c>
      <c r="C146" s="48">
        <f t="shared" si="68"/>
        <v>121</v>
      </c>
      <c r="D146" s="48">
        <f t="shared" si="69"/>
        <v>16</v>
      </c>
      <c r="E146" s="48">
        <f t="shared" si="70"/>
        <v>102</v>
      </c>
      <c r="F146" s="48">
        <f t="shared" si="71"/>
        <v>2</v>
      </c>
      <c r="G146" s="69">
        <f t="shared" si="72"/>
        <v>1</v>
      </c>
      <c r="H146" s="48">
        <f t="shared" si="73"/>
        <v>13.223140495867769</v>
      </c>
      <c r="I146" s="48">
        <f t="shared" si="73"/>
        <v>84.297520661157023</v>
      </c>
      <c r="J146" s="48">
        <f t="shared" si="73"/>
        <v>1.6528925619834711</v>
      </c>
      <c r="K146" s="48">
        <f t="shared" si="73"/>
        <v>0.82644628099173556</v>
      </c>
      <c r="L146" s="92"/>
    </row>
    <row r="147" spans="1:12" x14ac:dyDescent="0.2">
      <c r="A147" s="429" t="s">
        <v>205</v>
      </c>
      <c r="B147" s="48">
        <f t="shared" si="67"/>
        <v>150</v>
      </c>
      <c r="C147" s="48">
        <f t="shared" si="68"/>
        <v>105</v>
      </c>
      <c r="D147" s="48">
        <f t="shared" si="69"/>
        <v>11</v>
      </c>
      <c r="E147" s="48">
        <f t="shared" si="70"/>
        <v>90</v>
      </c>
      <c r="F147" s="48">
        <f t="shared" si="71"/>
        <v>2</v>
      </c>
      <c r="G147" s="69">
        <f t="shared" si="72"/>
        <v>2</v>
      </c>
      <c r="H147" s="48">
        <f t="shared" si="73"/>
        <v>10.476190476190476</v>
      </c>
      <c r="I147" s="48">
        <f t="shared" si="73"/>
        <v>85.714285714285708</v>
      </c>
      <c r="J147" s="48">
        <f t="shared" si="73"/>
        <v>1.9047619047619047</v>
      </c>
      <c r="K147" s="48">
        <f t="shared" si="73"/>
        <v>1.9047619047619047</v>
      </c>
      <c r="L147" s="92"/>
    </row>
    <row r="148" spans="1:12" x14ac:dyDescent="0.2">
      <c r="A148" s="429" t="s">
        <v>217</v>
      </c>
      <c r="B148" s="48">
        <f t="shared" si="67"/>
        <v>114</v>
      </c>
      <c r="C148" s="48">
        <f t="shared" si="68"/>
        <v>88</v>
      </c>
      <c r="D148" s="48">
        <f t="shared" si="69"/>
        <v>15</v>
      </c>
      <c r="E148" s="48">
        <f t="shared" si="70"/>
        <v>71</v>
      </c>
      <c r="F148" s="48">
        <f t="shared" si="71"/>
        <v>1</v>
      </c>
      <c r="G148" s="69">
        <f t="shared" si="72"/>
        <v>1</v>
      </c>
      <c r="H148" s="48">
        <f t="shared" si="73"/>
        <v>17.045454545454547</v>
      </c>
      <c r="I148" s="48">
        <f t="shared" si="73"/>
        <v>80.681818181818187</v>
      </c>
      <c r="J148" s="48">
        <f t="shared" si="73"/>
        <v>1.1363636363636365</v>
      </c>
      <c r="K148" s="48">
        <f t="shared" si="73"/>
        <v>1.1363636363636365</v>
      </c>
      <c r="L148" s="92"/>
    </row>
    <row r="149" spans="1:12" x14ac:dyDescent="0.2">
      <c r="A149" s="429" t="s">
        <v>222</v>
      </c>
      <c r="B149" s="48">
        <f t="shared" si="67"/>
        <v>179</v>
      </c>
      <c r="C149" s="48">
        <f t="shared" si="68"/>
        <v>147</v>
      </c>
      <c r="D149" s="48">
        <f t="shared" si="69"/>
        <v>23</v>
      </c>
      <c r="E149" s="48">
        <f t="shared" si="70"/>
        <v>119</v>
      </c>
      <c r="F149" s="48">
        <f t="shared" si="71"/>
        <v>3</v>
      </c>
      <c r="G149" s="69">
        <f t="shared" si="72"/>
        <v>2</v>
      </c>
      <c r="H149" s="48">
        <f t="shared" si="73"/>
        <v>15.646258503401361</v>
      </c>
      <c r="I149" s="48">
        <f t="shared" si="73"/>
        <v>80.952380952380949</v>
      </c>
      <c r="J149" s="48">
        <f t="shared" si="73"/>
        <v>2.0408163265306123</v>
      </c>
      <c r="K149" s="48">
        <f t="shared" si="73"/>
        <v>1.3605442176870748</v>
      </c>
      <c r="L149" s="92"/>
    </row>
    <row r="150" spans="1:12" x14ac:dyDescent="0.2">
      <c r="A150" s="429" t="s">
        <v>232</v>
      </c>
      <c r="B150" s="48">
        <f t="shared" si="67"/>
        <v>1586</v>
      </c>
      <c r="C150" s="48">
        <f t="shared" si="68"/>
        <v>1180</v>
      </c>
      <c r="D150" s="48">
        <f t="shared" si="69"/>
        <v>200</v>
      </c>
      <c r="E150" s="48">
        <f t="shared" si="70"/>
        <v>967</v>
      </c>
      <c r="F150" s="48">
        <f t="shared" si="71"/>
        <v>11</v>
      </c>
      <c r="G150" s="69">
        <f t="shared" si="72"/>
        <v>2</v>
      </c>
      <c r="H150" s="48">
        <f t="shared" si="73"/>
        <v>16.949152542372882</v>
      </c>
      <c r="I150" s="48">
        <f t="shared" si="73"/>
        <v>81.949152542372886</v>
      </c>
      <c r="J150" s="48">
        <f t="shared" si="73"/>
        <v>0.93220338983050843</v>
      </c>
      <c r="K150" s="48">
        <f t="shared" si="73"/>
        <v>0.16949152542372881</v>
      </c>
      <c r="L150" s="92"/>
    </row>
    <row r="151" spans="1:12" x14ac:dyDescent="0.2">
      <c r="A151" s="429" t="s">
        <v>247</v>
      </c>
      <c r="B151" s="48">
        <f t="shared" si="67"/>
        <v>185</v>
      </c>
      <c r="C151" s="48">
        <f t="shared" si="68"/>
        <v>134</v>
      </c>
      <c r="D151" s="48">
        <f t="shared" si="69"/>
        <v>13</v>
      </c>
      <c r="E151" s="48">
        <f t="shared" si="70"/>
        <v>120</v>
      </c>
      <c r="F151" s="48">
        <f t="shared" si="71"/>
        <v>1</v>
      </c>
      <c r="G151" s="69">
        <f t="shared" si="72"/>
        <v>0</v>
      </c>
      <c r="H151" s="48">
        <f t="shared" si="73"/>
        <v>9.7014925373134329</v>
      </c>
      <c r="I151" s="48">
        <f t="shared" si="73"/>
        <v>89.552238805970148</v>
      </c>
      <c r="J151" s="48">
        <f t="shared" si="73"/>
        <v>0.74626865671641796</v>
      </c>
      <c r="K151" s="48">
        <f t="shared" si="73"/>
        <v>0</v>
      </c>
      <c r="L151" s="92"/>
    </row>
    <row r="152" spans="1:12" x14ac:dyDescent="0.2">
      <c r="A152" s="429" t="s">
        <v>249</v>
      </c>
      <c r="B152" s="48">
        <f t="shared" si="67"/>
        <v>883</v>
      </c>
      <c r="C152" s="48">
        <f t="shared" si="68"/>
        <v>651</v>
      </c>
      <c r="D152" s="48">
        <f t="shared" si="69"/>
        <v>90</v>
      </c>
      <c r="E152" s="48">
        <f t="shared" si="70"/>
        <v>552</v>
      </c>
      <c r="F152" s="48">
        <f t="shared" si="71"/>
        <v>6</v>
      </c>
      <c r="G152" s="69">
        <f t="shared" si="72"/>
        <v>3</v>
      </c>
      <c r="H152" s="48">
        <f t="shared" si="73"/>
        <v>13.824884792626728</v>
      </c>
      <c r="I152" s="48">
        <f t="shared" si="73"/>
        <v>84.792626728110605</v>
      </c>
      <c r="J152" s="48">
        <f t="shared" si="73"/>
        <v>0.92165898617511521</v>
      </c>
      <c r="K152" s="48">
        <f t="shared" si="73"/>
        <v>0.46082949308755761</v>
      </c>
      <c r="L152" s="92"/>
    </row>
    <row r="153" spans="1:12" x14ac:dyDescent="0.2">
      <c r="A153" s="429" t="s">
        <v>254</v>
      </c>
      <c r="B153" s="48">
        <f t="shared" si="67"/>
        <v>177</v>
      </c>
      <c r="C153" s="48">
        <f t="shared" si="68"/>
        <v>139</v>
      </c>
      <c r="D153" s="48">
        <f t="shared" si="69"/>
        <v>25</v>
      </c>
      <c r="E153" s="48">
        <f t="shared" si="70"/>
        <v>111</v>
      </c>
      <c r="F153" s="48">
        <f t="shared" si="71"/>
        <v>3</v>
      </c>
      <c r="G153" s="69">
        <f t="shared" si="72"/>
        <v>0</v>
      </c>
      <c r="H153" s="48">
        <f t="shared" si="73"/>
        <v>17.985611510791365</v>
      </c>
      <c r="I153" s="48">
        <f t="shared" si="73"/>
        <v>79.856115107913666</v>
      </c>
      <c r="J153" s="48">
        <f t="shared" si="73"/>
        <v>2.1582733812949639</v>
      </c>
      <c r="K153" s="48">
        <f t="shared" si="73"/>
        <v>0</v>
      </c>
      <c r="L153" s="92"/>
    </row>
    <row r="154" spans="1:12" x14ac:dyDescent="0.2">
      <c r="A154" s="429" t="s">
        <v>256</v>
      </c>
      <c r="B154" s="48">
        <f t="shared" si="67"/>
        <v>252</v>
      </c>
      <c r="C154" s="48">
        <f t="shared" si="68"/>
        <v>177</v>
      </c>
      <c r="D154" s="48">
        <f t="shared" si="69"/>
        <v>27</v>
      </c>
      <c r="E154" s="48">
        <f t="shared" si="70"/>
        <v>149</v>
      </c>
      <c r="F154" s="48">
        <f t="shared" si="71"/>
        <v>1</v>
      </c>
      <c r="G154" s="69">
        <f t="shared" si="72"/>
        <v>0</v>
      </c>
      <c r="H154" s="48">
        <f t="shared" si="73"/>
        <v>15.254237288135593</v>
      </c>
      <c r="I154" s="48">
        <f t="shared" si="73"/>
        <v>84.180790960451972</v>
      </c>
      <c r="J154" s="48">
        <f t="shared" si="73"/>
        <v>0.56497175141242939</v>
      </c>
      <c r="K154" s="48">
        <f t="shared" si="73"/>
        <v>0</v>
      </c>
      <c r="L154" s="92"/>
    </row>
    <row r="155" spans="1:12" ht="21.75" customHeight="1" x14ac:dyDescent="0.2">
      <c r="A155" s="427" t="s">
        <v>273</v>
      </c>
      <c r="B155" s="46">
        <f>SUM(B156:B170)</f>
        <v>4565</v>
      </c>
      <c r="C155" s="46">
        <f t="shared" ref="C155:G155" si="74">SUM(C156:C170)</f>
        <v>3577</v>
      </c>
      <c r="D155" s="46">
        <f t="shared" si="74"/>
        <v>549</v>
      </c>
      <c r="E155" s="46">
        <f t="shared" si="74"/>
        <v>2949</v>
      </c>
      <c r="F155" s="46">
        <f t="shared" si="74"/>
        <v>61</v>
      </c>
      <c r="G155" s="91">
        <f t="shared" si="74"/>
        <v>18</v>
      </c>
      <c r="H155" s="46">
        <f>IF(ISERROR(100*D155/$C155),"-",100*D155/$C155)</f>
        <v>15.34805703103159</v>
      </c>
      <c r="I155" s="46">
        <f>IF(ISERROR(100*E155/$C155),"-",100*E155/$C155)</f>
        <v>82.443388314229807</v>
      </c>
      <c r="J155" s="46">
        <f>IF(ISERROR(100*F155/$C155),"-",100*F155/$C155)</f>
        <v>1.7053396701146213</v>
      </c>
      <c r="K155" s="46">
        <f>IF(ISERROR(100*G155/$C155),"-",100*G155/$C155)</f>
        <v>0.50321498462398662</v>
      </c>
      <c r="L155" s="92"/>
    </row>
    <row r="156" spans="1:12" x14ac:dyDescent="0.2">
      <c r="A156" s="429" t="s">
        <v>110</v>
      </c>
      <c r="B156" s="48">
        <f t="shared" ref="B156:B170" si="75">IF(ISERROR(VLOOKUP($B$4&amp;"All providers"&amp;A156,ProvidersandPlaces,6,FALSE))=TRUE,0,VLOOKUP($B$4&amp;"All providers"&amp;A156,ProvidersandPlaces,6,FALSE))</f>
        <v>171</v>
      </c>
      <c r="C156" s="48">
        <f t="shared" ref="C156:C170" si="76">IF(ISERROR(VLOOKUP($B$4&amp;$A156&amp;$A$7,EYR_most_recent_outcomes,5,FALSE))=TRUE,0,VLOOKUP($B$4&amp;$A156&amp;$A$7,EYR_most_recent_outcomes,5,FALSE))</f>
        <v>126</v>
      </c>
      <c r="D156" s="48">
        <f t="shared" ref="D156:D170" si="77">IF(ISERROR(VLOOKUP($B$4&amp;$A156&amp;$A$7,EYR_most_recent_outcomes,6,FALSE))=TRUE,0,VLOOKUP($B$4&amp;$A156&amp;$A$7,EYR_most_recent_outcomes,6,FALSE))</f>
        <v>23</v>
      </c>
      <c r="E156" s="48">
        <f t="shared" ref="E156:E170" si="78">IF(ISERROR(VLOOKUP($B$4&amp;$A156&amp;$A$7,EYR_most_recent_outcomes,7,FALSE))=TRUE,0,VLOOKUP($B$4&amp;$A156&amp;$A$7,EYR_most_recent_outcomes,7,FALSE))</f>
        <v>101</v>
      </c>
      <c r="F156" s="48">
        <f t="shared" ref="F156:F170" si="79">IF(ISERROR(VLOOKUP($B$4&amp;$A156&amp;$A$7,EYR_most_recent_outcomes,8,FALSE))=TRUE,0,VLOOKUP($B$4&amp;$A156&amp;$A$7,EYR_most_recent_outcomes,8,FALSE))</f>
        <v>2</v>
      </c>
      <c r="G156" s="94">
        <f t="shared" ref="G156:G170" si="80">IF(ISERROR(VLOOKUP($B$4&amp;$A156&amp;$A$7,EYR_most_recent_outcomes,9,FALSE))=TRUE,0,VLOOKUP($B$4&amp;$A156&amp;$A$7,EYR_most_recent_outcomes,9,FALSE))</f>
        <v>0</v>
      </c>
      <c r="H156" s="48">
        <f>IF(ISERROR(100*D156/$C156),"-",100*D156/$C156)</f>
        <v>18.253968253968253</v>
      </c>
      <c r="I156" s="48">
        <f t="shared" ref="I156:K170" si="81">IF(ISERROR(100*E156/$C156),"-",100*E156/$C156)</f>
        <v>80.158730158730165</v>
      </c>
      <c r="J156" s="48">
        <f t="shared" si="81"/>
        <v>1.5873015873015872</v>
      </c>
      <c r="K156" s="48">
        <f t="shared" si="81"/>
        <v>0</v>
      </c>
      <c r="L156" s="92"/>
    </row>
    <row r="157" spans="1:12" x14ac:dyDescent="0.2">
      <c r="A157" s="429" t="s">
        <v>117</v>
      </c>
      <c r="B157" s="48">
        <f t="shared" si="75"/>
        <v>307</v>
      </c>
      <c r="C157" s="48">
        <f t="shared" si="76"/>
        <v>249</v>
      </c>
      <c r="D157" s="48">
        <f t="shared" si="77"/>
        <v>32</v>
      </c>
      <c r="E157" s="48">
        <f t="shared" si="78"/>
        <v>212</v>
      </c>
      <c r="F157" s="48">
        <f t="shared" si="79"/>
        <v>3</v>
      </c>
      <c r="G157" s="94">
        <f t="shared" si="80"/>
        <v>2</v>
      </c>
      <c r="H157" s="48">
        <f t="shared" ref="H157:H170" si="82">IF(ISERROR(100*D157/$C157),"-",100*D157/$C157)</f>
        <v>12.85140562248996</v>
      </c>
      <c r="I157" s="48">
        <f t="shared" si="81"/>
        <v>85.140562248995991</v>
      </c>
      <c r="J157" s="48">
        <f t="shared" si="81"/>
        <v>1.2048192771084338</v>
      </c>
      <c r="K157" s="48">
        <f t="shared" si="81"/>
        <v>0.80321285140562249</v>
      </c>
      <c r="L157" s="92"/>
    </row>
    <row r="158" spans="1:12" x14ac:dyDescent="0.2">
      <c r="A158" s="429" t="s">
        <v>122</v>
      </c>
      <c r="B158" s="48">
        <f t="shared" si="75"/>
        <v>430</v>
      </c>
      <c r="C158" s="48">
        <f t="shared" si="76"/>
        <v>301</v>
      </c>
      <c r="D158" s="48">
        <f t="shared" si="77"/>
        <v>47</v>
      </c>
      <c r="E158" s="48">
        <f t="shared" si="78"/>
        <v>246</v>
      </c>
      <c r="F158" s="48">
        <f t="shared" si="79"/>
        <v>6</v>
      </c>
      <c r="G158" s="94">
        <f t="shared" si="80"/>
        <v>2</v>
      </c>
      <c r="H158" s="48">
        <f t="shared" si="82"/>
        <v>15.614617940199336</v>
      </c>
      <c r="I158" s="48">
        <f>IF(ISERROR(100*E158/$C158),"-",100*E158/$C158)</f>
        <v>81.72757475083057</v>
      </c>
      <c r="J158" s="48">
        <f t="shared" si="81"/>
        <v>1.9933554817275747</v>
      </c>
      <c r="K158" s="48">
        <f t="shared" si="81"/>
        <v>0.66445182724252494</v>
      </c>
      <c r="L158" s="92"/>
    </row>
    <row r="159" spans="1:12" x14ac:dyDescent="0.2">
      <c r="A159" s="429" t="s">
        <v>133</v>
      </c>
      <c r="B159" s="48">
        <f t="shared" si="75"/>
        <v>364</v>
      </c>
      <c r="C159" s="48">
        <f t="shared" si="76"/>
        <v>310</v>
      </c>
      <c r="D159" s="48">
        <f t="shared" si="77"/>
        <v>65</v>
      </c>
      <c r="E159" s="48">
        <f t="shared" si="78"/>
        <v>237</v>
      </c>
      <c r="F159" s="48">
        <f t="shared" si="79"/>
        <v>5</v>
      </c>
      <c r="G159" s="94">
        <f t="shared" si="80"/>
        <v>3</v>
      </c>
      <c r="H159" s="48">
        <f t="shared" si="82"/>
        <v>20.967741935483872</v>
      </c>
      <c r="I159" s="48">
        <f t="shared" si="81"/>
        <v>76.451612903225808</v>
      </c>
      <c r="J159" s="48">
        <f>IF(ISERROR(100*F159/$C159),"-",100*F159/$C159)</f>
        <v>1.6129032258064515</v>
      </c>
      <c r="K159" s="48">
        <f t="shared" si="81"/>
        <v>0.967741935483871</v>
      </c>
      <c r="L159" s="92"/>
    </row>
    <row r="160" spans="1:12" x14ac:dyDescent="0.2">
      <c r="A160" s="429" t="s">
        <v>140</v>
      </c>
      <c r="B160" s="48">
        <f t="shared" si="75"/>
        <v>601</v>
      </c>
      <c r="C160" s="48">
        <f t="shared" si="76"/>
        <v>464</v>
      </c>
      <c r="D160" s="48">
        <f t="shared" si="77"/>
        <v>85</v>
      </c>
      <c r="E160" s="48">
        <f t="shared" si="78"/>
        <v>372</v>
      </c>
      <c r="F160" s="48">
        <f t="shared" si="79"/>
        <v>5</v>
      </c>
      <c r="G160" s="94">
        <f t="shared" si="80"/>
        <v>2</v>
      </c>
      <c r="H160" s="48">
        <f t="shared" si="82"/>
        <v>18.318965517241381</v>
      </c>
      <c r="I160" s="48">
        <f t="shared" si="81"/>
        <v>80.172413793103445</v>
      </c>
      <c r="J160" s="48">
        <f t="shared" si="81"/>
        <v>1.0775862068965518</v>
      </c>
      <c r="K160" s="48">
        <f t="shared" si="81"/>
        <v>0.43103448275862066</v>
      </c>
      <c r="L160" s="92"/>
    </row>
    <row r="161" spans="1:12" x14ac:dyDescent="0.2">
      <c r="A161" s="429" t="s">
        <v>142</v>
      </c>
      <c r="B161" s="48">
        <f t="shared" si="75"/>
        <v>252</v>
      </c>
      <c r="C161" s="48">
        <f t="shared" si="76"/>
        <v>220</v>
      </c>
      <c r="D161" s="48">
        <f t="shared" si="77"/>
        <v>32</v>
      </c>
      <c r="E161" s="48">
        <f t="shared" si="78"/>
        <v>185</v>
      </c>
      <c r="F161" s="48">
        <f t="shared" si="79"/>
        <v>3</v>
      </c>
      <c r="G161" s="94">
        <f t="shared" si="80"/>
        <v>0</v>
      </c>
      <c r="H161" s="48">
        <f t="shared" si="82"/>
        <v>14.545454545454545</v>
      </c>
      <c r="I161" s="48">
        <f t="shared" si="81"/>
        <v>84.090909090909093</v>
      </c>
      <c r="J161" s="48">
        <f t="shared" si="81"/>
        <v>1.3636363636363635</v>
      </c>
      <c r="K161" s="48">
        <f t="shared" si="81"/>
        <v>0</v>
      </c>
      <c r="L161" s="92"/>
    </row>
    <row r="162" spans="1:12" x14ac:dyDescent="0.2">
      <c r="A162" s="429" t="s">
        <v>151</v>
      </c>
      <c r="B162" s="48">
        <f t="shared" si="75"/>
        <v>569</v>
      </c>
      <c r="C162" s="48">
        <f t="shared" si="76"/>
        <v>424</v>
      </c>
      <c r="D162" s="48">
        <f t="shared" si="77"/>
        <v>43</v>
      </c>
      <c r="E162" s="48">
        <f t="shared" si="78"/>
        <v>371</v>
      </c>
      <c r="F162" s="48">
        <f t="shared" si="79"/>
        <v>9</v>
      </c>
      <c r="G162" s="94">
        <f t="shared" si="80"/>
        <v>1</v>
      </c>
      <c r="H162" s="48">
        <f t="shared" si="82"/>
        <v>10.141509433962264</v>
      </c>
      <c r="I162" s="48">
        <f t="shared" si="81"/>
        <v>87.5</v>
      </c>
      <c r="J162" s="48">
        <f t="shared" si="81"/>
        <v>2.1226415094339623</v>
      </c>
      <c r="K162" s="48">
        <f t="shared" si="81"/>
        <v>0.23584905660377359</v>
      </c>
      <c r="L162" s="92"/>
    </row>
    <row r="163" spans="1:12" x14ac:dyDescent="0.2">
      <c r="A163" s="429" t="s">
        <v>4021</v>
      </c>
      <c r="B163" s="48">
        <f t="shared" si="75"/>
        <v>2</v>
      </c>
      <c r="C163" s="48">
        <f t="shared" si="76"/>
        <v>2</v>
      </c>
      <c r="D163" s="48">
        <f t="shared" si="77"/>
        <v>2</v>
      </c>
      <c r="E163" s="48">
        <f t="shared" si="78"/>
        <v>0</v>
      </c>
      <c r="F163" s="48">
        <f t="shared" si="79"/>
        <v>0</v>
      </c>
      <c r="G163" s="94">
        <f t="shared" si="80"/>
        <v>0</v>
      </c>
      <c r="H163" s="48">
        <f t="shared" si="82"/>
        <v>100</v>
      </c>
      <c r="I163" s="48">
        <f t="shared" si="81"/>
        <v>0</v>
      </c>
      <c r="J163" s="48">
        <f t="shared" si="81"/>
        <v>0</v>
      </c>
      <c r="K163" s="48">
        <f t="shared" si="81"/>
        <v>0</v>
      </c>
      <c r="L163" s="92"/>
    </row>
    <row r="164" spans="1:12" x14ac:dyDescent="0.2">
      <c r="A164" s="429" t="s">
        <v>194</v>
      </c>
      <c r="B164" s="48">
        <f t="shared" si="75"/>
        <v>212</v>
      </c>
      <c r="C164" s="48">
        <f t="shared" si="76"/>
        <v>170</v>
      </c>
      <c r="D164" s="48">
        <f t="shared" si="77"/>
        <v>20</v>
      </c>
      <c r="E164" s="48">
        <f t="shared" si="78"/>
        <v>147</v>
      </c>
      <c r="F164" s="48">
        <f t="shared" si="79"/>
        <v>2</v>
      </c>
      <c r="G164" s="94">
        <f t="shared" si="80"/>
        <v>1</v>
      </c>
      <c r="H164" s="48">
        <f t="shared" si="82"/>
        <v>11.764705882352942</v>
      </c>
      <c r="I164" s="48">
        <f t="shared" si="81"/>
        <v>86.470588235294116</v>
      </c>
      <c r="J164" s="48">
        <f t="shared" si="81"/>
        <v>1.1764705882352942</v>
      </c>
      <c r="K164" s="48">
        <f t="shared" si="81"/>
        <v>0.58823529411764708</v>
      </c>
      <c r="L164" s="92"/>
    </row>
    <row r="165" spans="1:12" x14ac:dyDescent="0.2">
      <c r="A165" s="429" t="s">
        <v>203</v>
      </c>
      <c r="B165" s="48">
        <f t="shared" si="75"/>
        <v>151</v>
      </c>
      <c r="C165" s="48">
        <f t="shared" si="76"/>
        <v>133</v>
      </c>
      <c r="D165" s="48">
        <f t="shared" si="77"/>
        <v>22</v>
      </c>
      <c r="E165" s="48">
        <f t="shared" si="78"/>
        <v>105</v>
      </c>
      <c r="F165" s="48">
        <f t="shared" si="79"/>
        <v>4</v>
      </c>
      <c r="G165" s="94">
        <f t="shared" si="80"/>
        <v>2</v>
      </c>
      <c r="H165" s="48">
        <f t="shared" si="82"/>
        <v>16.541353383458645</v>
      </c>
      <c r="I165" s="48">
        <f t="shared" si="81"/>
        <v>78.94736842105263</v>
      </c>
      <c r="J165" s="48">
        <f t="shared" si="81"/>
        <v>3.007518796992481</v>
      </c>
      <c r="K165" s="48">
        <f>IF(ISERROR(100*G165/$C165),"-",100*G165/$C165)</f>
        <v>1.5037593984962405</v>
      </c>
      <c r="L165" s="92"/>
    </row>
    <row r="166" spans="1:12" x14ac:dyDescent="0.2">
      <c r="A166" s="429" t="s">
        <v>219</v>
      </c>
      <c r="B166" s="48">
        <f t="shared" si="75"/>
        <v>372</v>
      </c>
      <c r="C166" s="48">
        <f t="shared" si="76"/>
        <v>292</v>
      </c>
      <c r="D166" s="48">
        <f t="shared" si="77"/>
        <v>46</v>
      </c>
      <c r="E166" s="48">
        <f t="shared" si="78"/>
        <v>240</v>
      </c>
      <c r="F166" s="48">
        <f t="shared" si="79"/>
        <v>6</v>
      </c>
      <c r="G166" s="94">
        <f t="shared" si="80"/>
        <v>0</v>
      </c>
      <c r="H166" s="48">
        <f t="shared" si="82"/>
        <v>15.753424657534246</v>
      </c>
      <c r="I166" s="48">
        <f t="shared" si="81"/>
        <v>82.191780821917803</v>
      </c>
      <c r="J166" s="48">
        <f t="shared" si="81"/>
        <v>2.0547945205479454</v>
      </c>
      <c r="K166" s="48">
        <f t="shared" si="81"/>
        <v>0</v>
      </c>
      <c r="L166" s="92"/>
    </row>
    <row r="167" spans="1:12" x14ac:dyDescent="0.2">
      <c r="A167" s="429" t="s">
        <v>220</v>
      </c>
      <c r="B167" s="48">
        <f t="shared" si="75"/>
        <v>287</v>
      </c>
      <c r="C167" s="48">
        <f t="shared" si="76"/>
        <v>209</v>
      </c>
      <c r="D167" s="48">
        <f t="shared" si="77"/>
        <v>24</v>
      </c>
      <c r="E167" s="48">
        <f t="shared" si="78"/>
        <v>180</v>
      </c>
      <c r="F167" s="48">
        <f t="shared" si="79"/>
        <v>4</v>
      </c>
      <c r="G167" s="94">
        <f t="shared" si="80"/>
        <v>1</v>
      </c>
      <c r="H167" s="48">
        <f t="shared" si="82"/>
        <v>11.483253588516746</v>
      </c>
      <c r="I167" s="48">
        <f t="shared" si="81"/>
        <v>86.124401913875602</v>
      </c>
      <c r="J167" s="48">
        <f t="shared" si="81"/>
        <v>1.9138755980861244</v>
      </c>
      <c r="K167" s="48">
        <f t="shared" si="81"/>
        <v>0.4784688995215311</v>
      </c>
      <c r="L167" s="92"/>
    </row>
    <row r="168" spans="1:12" x14ac:dyDescent="0.2">
      <c r="A168" s="429" t="s">
        <v>234</v>
      </c>
      <c r="B168" s="48">
        <f t="shared" si="75"/>
        <v>216</v>
      </c>
      <c r="C168" s="48">
        <f t="shared" si="76"/>
        <v>171</v>
      </c>
      <c r="D168" s="48">
        <f t="shared" si="77"/>
        <v>18</v>
      </c>
      <c r="E168" s="48">
        <f t="shared" si="78"/>
        <v>151</v>
      </c>
      <c r="F168" s="48">
        <f t="shared" si="79"/>
        <v>2</v>
      </c>
      <c r="G168" s="94">
        <f t="shared" si="80"/>
        <v>0</v>
      </c>
      <c r="H168" s="48">
        <f t="shared" si="82"/>
        <v>10.526315789473685</v>
      </c>
      <c r="I168" s="48">
        <f t="shared" si="81"/>
        <v>88.304093567251456</v>
      </c>
      <c r="J168" s="48">
        <f t="shared" si="81"/>
        <v>1.1695906432748537</v>
      </c>
      <c r="K168" s="48">
        <f t="shared" si="81"/>
        <v>0</v>
      </c>
      <c r="L168" s="92"/>
    </row>
    <row r="169" spans="1:12" x14ac:dyDescent="0.2">
      <c r="A169" s="429" t="s">
        <v>238</v>
      </c>
      <c r="B169" s="48">
        <f t="shared" si="75"/>
        <v>81</v>
      </c>
      <c r="C169" s="48">
        <f t="shared" si="76"/>
        <v>77</v>
      </c>
      <c r="D169" s="48">
        <f t="shared" si="77"/>
        <v>12</v>
      </c>
      <c r="E169" s="48">
        <f t="shared" si="78"/>
        <v>63</v>
      </c>
      <c r="F169" s="48">
        <f t="shared" si="79"/>
        <v>1</v>
      </c>
      <c r="G169" s="94">
        <f t="shared" si="80"/>
        <v>1</v>
      </c>
      <c r="H169" s="48">
        <f t="shared" si="82"/>
        <v>15.584415584415584</v>
      </c>
      <c r="I169" s="48">
        <f t="shared" si="81"/>
        <v>81.818181818181813</v>
      </c>
      <c r="J169" s="48">
        <f t="shared" si="81"/>
        <v>1.2987012987012987</v>
      </c>
      <c r="K169" s="48">
        <f t="shared" si="81"/>
        <v>1.2987012987012987</v>
      </c>
      <c r="L169" s="92"/>
    </row>
    <row r="170" spans="1:12" x14ac:dyDescent="0.2">
      <c r="A170" s="429" t="s">
        <v>253</v>
      </c>
      <c r="B170" s="48">
        <f t="shared" si="75"/>
        <v>550</v>
      </c>
      <c r="C170" s="48">
        <f t="shared" si="76"/>
        <v>429</v>
      </c>
      <c r="D170" s="48">
        <f t="shared" si="77"/>
        <v>78</v>
      </c>
      <c r="E170" s="48">
        <f t="shared" si="78"/>
        <v>339</v>
      </c>
      <c r="F170" s="48">
        <f t="shared" si="79"/>
        <v>9</v>
      </c>
      <c r="G170" s="94">
        <f t="shared" si="80"/>
        <v>3</v>
      </c>
      <c r="H170" s="48">
        <f t="shared" si="82"/>
        <v>18.181818181818183</v>
      </c>
      <c r="I170" s="48">
        <f t="shared" si="81"/>
        <v>79.020979020979027</v>
      </c>
      <c r="J170" s="48">
        <f t="shared" si="81"/>
        <v>2.0979020979020979</v>
      </c>
      <c r="K170" s="48">
        <f>IF(ISERROR(100*G170/$C170),"-",100*G170/$C170)</f>
        <v>0.69930069930069927</v>
      </c>
      <c r="L170" s="92"/>
    </row>
    <row r="171" spans="1:12" s="337" customFormat="1" ht="35.25" customHeight="1" x14ac:dyDescent="0.2">
      <c r="A171" s="477" t="s">
        <v>10884</v>
      </c>
      <c r="B171" s="478">
        <f>IF(ISERROR(VLOOKUP($B$4&amp;"All providers"&amp;"Not recorded total",ProvidersandPlaces,6,FALSE))=TRUE,0,VLOOKUP($B$4&amp;"All providers"&amp;"Not recorded total",ProvidersandPlaces,6,FALSE))</f>
        <v>13</v>
      </c>
      <c r="C171" s="478">
        <f>IF(ISERROR(VLOOKUP($B$4&amp;"Not recorded"&amp;$A$7,EYR_most_recent_outcomes,5,FALSE))=TRUE,0,VLOOKUP($B$4&amp;"Not recorded"&amp;$A$7,EYR_most_recent_outcomes,5,FALSE))</f>
        <v>7</v>
      </c>
      <c r="D171" s="478">
        <f>IF(ISERROR(VLOOKUP($B$4&amp;"Not recorded"&amp;$A$7,EYR_most_recent_outcomes,6,FALSE))=TRUE,0,VLOOKUP($B$4&amp;"Not recorded"&amp;$A$7,EYR_most_recent_outcomes,6,FALSE))</f>
        <v>0</v>
      </c>
      <c r="E171" s="478">
        <f>IF(ISERROR(VLOOKUP($B$4&amp;"Not recorded"&amp;$A$7,EYR_most_recent_outcomes,7,FALSE))=TRUE,0,VLOOKUP($B$4&amp;"Not recorded"&amp;$A$7,EYR_most_recent_outcomes,7,FALSE))</f>
        <v>7</v>
      </c>
      <c r="F171" s="478">
        <f>IF(ISERROR(VLOOKUP($B$4&amp;"Not recorded"&amp;$A$7,EYR_most_recent_outcomes,8,FALSE))=TRUE,0,VLOOKUP($B$4&amp;"Not recorded"&amp;$A$7,EYR_most_recent_outcomes,8,FALSE))</f>
        <v>0</v>
      </c>
      <c r="G171" s="479">
        <f>IF(ISERROR(VLOOKUP($B$4&amp;"Not recorded"&amp;$A$7,EYR_most_recent_outcomes,9,FALSE))=TRUE,0,VLOOKUP($B$4&amp;"Not recorded"&amp;$A$7,EYR_most_recent_outcomes,9,FALSE))</f>
        <v>0</v>
      </c>
      <c r="H171" s="478">
        <f>IF(ISERROR(100*D171/$C171),"-",100*D171/$C171)</f>
        <v>0</v>
      </c>
      <c r="I171" s="478">
        <f>IF(ISERROR(100*E171/$C171),"-",100*E171/$C171)</f>
        <v>100</v>
      </c>
      <c r="J171" s="478">
        <f>IF(ISERROR(100*F171/$C171),"-",100*F171/$C171)</f>
        <v>0</v>
      </c>
      <c r="K171" s="478">
        <f>IF(ISERROR(100*G171/$C171),"-",100*G171/$C171)</f>
        <v>0</v>
      </c>
      <c r="L171" s="92"/>
    </row>
    <row r="172" spans="1:12" x14ac:dyDescent="0.2">
      <c r="A172" s="216"/>
      <c r="B172" s="37"/>
      <c r="C172" s="37"/>
      <c r="D172" s="43"/>
      <c r="E172" s="43"/>
      <c r="F172" s="50"/>
      <c r="G172" s="50"/>
      <c r="H172" s="43"/>
      <c r="I172" s="43"/>
      <c r="J172" s="43"/>
      <c r="K172" s="191" t="s">
        <v>10875</v>
      </c>
      <c r="L172" s="472"/>
    </row>
    <row r="173" spans="1:12" x14ac:dyDescent="0.2">
      <c r="A173" s="351" t="s">
        <v>4013</v>
      </c>
      <c r="B173" s="351"/>
      <c r="C173" s="351"/>
      <c r="D173" s="351"/>
      <c r="E173" s="351"/>
      <c r="F173" s="351"/>
      <c r="G173" s="351"/>
      <c r="H173" s="351"/>
      <c r="I173" s="351"/>
      <c r="J173" s="351"/>
      <c r="K173" s="351"/>
      <c r="L173" s="39"/>
    </row>
    <row r="174" spans="1:12" ht="13.5" customHeight="1" x14ac:dyDescent="0.2">
      <c r="A174" s="351" t="s">
        <v>10880</v>
      </c>
      <c r="B174" s="419"/>
      <c r="C174" s="419"/>
      <c r="D174" s="419"/>
      <c r="E174" s="419"/>
      <c r="F174" s="419"/>
      <c r="G174" s="419"/>
      <c r="H174" s="419"/>
      <c r="I174" s="419"/>
      <c r="J174" s="419"/>
      <c r="K174" s="419"/>
      <c r="L174" s="78"/>
    </row>
    <row r="175" spans="1:12" x14ac:dyDescent="0.2">
      <c r="A175" s="418" t="s">
        <v>10877</v>
      </c>
      <c r="B175" s="196"/>
      <c r="C175" s="196"/>
      <c r="D175" s="196"/>
      <c r="E175" s="196"/>
      <c r="F175" s="196"/>
      <c r="G175" s="196"/>
      <c r="H175" s="196"/>
      <c r="I175" s="196"/>
      <c r="J175" s="196"/>
      <c r="K175" s="476"/>
      <c r="L175" s="472"/>
    </row>
    <row r="176" spans="1:12" x14ac:dyDescent="0.2">
      <c r="A176" s="216"/>
      <c r="B176" s="37"/>
      <c r="C176" s="43"/>
      <c r="D176" s="43"/>
      <c r="E176" s="43"/>
      <c r="F176" s="43"/>
      <c r="G176" s="43"/>
      <c r="H176" s="43"/>
      <c r="I176" s="43"/>
      <c r="J176" s="43"/>
      <c r="K176" s="52"/>
      <c r="L176" s="472"/>
    </row>
  </sheetData>
  <sheetProtection sheet="1" sort="0" autoFilter="0"/>
  <mergeCells count="3">
    <mergeCell ref="B4:D4"/>
    <mergeCell ref="B6:G6"/>
    <mergeCell ref="H6:K6"/>
  </mergeCells>
  <dataValidations count="1">
    <dataValidation type="list" allowBlank="1" showInputMessage="1" showErrorMessage="1" sqref="B4:D4" xr:uid="{00000000-0002-0000-1200-000000000000}">
      <formula1>EYR_provision</formula1>
    </dataValidation>
  </dataValidations>
  <pageMargins left="0.7" right="0.7" top="0.75" bottom="0.75" header="0.3" footer="0.3"/>
  <pageSetup paperSize="9" orientation="portrait" r:id="rId1"/>
  <ignoredErrors>
    <ignoredError sqref="B35:G46 B75:G88 B136:G154 C34:G34 B48:G62 C47:G47 C74:G74 B90:G100 C89:G89 C101:G101 C135:G135 C155:G155"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7" tint="0.79998168889431442"/>
  </sheetPr>
  <dimension ref="A1:K18"/>
  <sheetViews>
    <sheetView showGridLines="0" workbookViewId="0">
      <selection activeCell="C4" sqref="C4:E4"/>
    </sheetView>
  </sheetViews>
  <sheetFormatPr defaultRowHeight="12.75" x14ac:dyDescent="0.2"/>
  <cols>
    <col min="1" max="1" width="25.85546875" style="487" customWidth="1"/>
    <col min="2" max="2" width="30.28515625" customWidth="1"/>
    <col min="3" max="9" width="11.7109375" customWidth="1"/>
    <col min="10" max="11" width="7.5703125" customWidth="1"/>
    <col min="12" max="12" width="1.5703125" customWidth="1"/>
  </cols>
  <sheetData>
    <row r="1" spans="1:11" ht="34.5" customHeight="1" x14ac:dyDescent="0.25">
      <c r="A1" s="361" t="s">
        <v>10885</v>
      </c>
      <c r="B1" s="486"/>
      <c r="C1" s="486"/>
      <c r="D1" s="486"/>
      <c r="E1" s="486"/>
      <c r="F1" s="486"/>
      <c r="G1" s="486"/>
      <c r="H1" s="486"/>
      <c r="I1" s="486"/>
      <c r="J1" s="193"/>
      <c r="K1" s="193"/>
    </row>
    <row r="2" spans="1:11" ht="21" x14ac:dyDescent="0.25">
      <c r="A2" s="361" t="s">
        <v>10886</v>
      </c>
      <c r="B2" s="486"/>
      <c r="C2" s="486"/>
      <c r="D2" s="486"/>
      <c r="E2" s="486"/>
      <c r="F2" s="486"/>
      <c r="G2" s="486"/>
      <c r="H2" s="486"/>
      <c r="I2" s="486"/>
      <c r="J2" s="193"/>
      <c r="K2" s="193"/>
    </row>
    <row r="3" spans="1:11" ht="27.75" customHeight="1" x14ac:dyDescent="0.2">
      <c r="A3" s="657" t="str">
        <f>TEXT('Drop down Values'!B3,"dd mmmm yyyy")</f>
        <v>31 March 2024</v>
      </c>
      <c r="B3" s="18"/>
      <c r="C3" s="18"/>
      <c r="D3" s="19"/>
      <c r="E3" s="19"/>
      <c r="F3" s="12"/>
      <c r="G3" s="7"/>
      <c r="H3" s="7"/>
      <c r="I3" s="12"/>
      <c r="J3" s="12"/>
      <c r="K3" s="12"/>
    </row>
    <row r="4" spans="1:11" x14ac:dyDescent="0.2">
      <c r="B4" s="118" t="s">
        <v>4017</v>
      </c>
      <c r="C4" s="827" t="s">
        <v>86</v>
      </c>
      <c r="D4" s="818"/>
      <c r="E4" s="819"/>
      <c r="F4" s="119"/>
      <c r="G4" s="79"/>
      <c r="H4" s="80"/>
      <c r="I4" s="79"/>
      <c r="J4" s="80"/>
      <c r="K4" s="79"/>
    </row>
    <row r="5" spans="1:11" x14ac:dyDescent="0.2">
      <c r="A5" s="488"/>
      <c r="B5" s="12"/>
      <c r="C5" s="42"/>
      <c r="D5" s="42"/>
      <c r="E5" s="42"/>
      <c r="F5" s="42"/>
      <c r="G5" s="42"/>
      <c r="H5" s="42"/>
      <c r="I5" s="42"/>
      <c r="J5" s="12"/>
      <c r="K5" s="12"/>
    </row>
    <row r="6" spans="1:11" x14ac:dyDescent="0.2">
      <c r="A6" s="125"/>
      <c r="B6" s="116"/>
      <c r="C6" s="828" t="s">
        <v>10872</v>
      </c>
      <c r="D6" s="828"/>
      <c r="E6" s="828"/>
      <c r="F6" s="829"/>
      <c r="G6" s="828" t="s">
        <v>10873</v>
      </c>
      <c r="H6" s="830"/>
      <c r="I6" s="830"/>
      <c r="J6" s="112"/>
      <c r="K6" s="115"/>
    </row>
    <row r="7" spans="1:11" ht="31.5" customHeight="1" x14ac:dyDescent="0.2">
      <c r="A7" s="465"/>
      <c r="B7" s="120"/>
      <c r="C7" s="192" t="s">
        <v>10887</v>
      </c>
      <c r="D7" s="99" t="s">
        <v>4921</v>
      </c>
      <c r="E7" s="113" t="s">
        <v>10888</v>
      </c>
      <c r="F7" s="121" t="s">
        <v>10889</v>
      </c>
      <c r="G7" s="99" t="s">
        <v>4921</v>
      </c>
      <c r="H7" s="113" t="s">
        <v>10888</v>
      </c>
      <c r="I7" s="113" t="s">
        <v>10889</v>
      </c>
      <c r="J7" s="111"/>
      <c r="K7" s="112"/>
    </row>
    <row r="8" spans="1:11" ht="25.5" customHeight="1" x14ac:dyDescent="0.2">
      <c r="A8" s="140" t="s">
        <v>10890</v>
      </c>
      <c r="B8" s="122"/>
      <c r="C8" s="48">
        <f>IF(ISERROR(VLOOKUP($C$4&amp;"All England",EYR_NCOR_MR,4,FALSE))=TRUE,0,VLOOKUP($C$4&amp;"All England",EYR_NCOR_MR,4,FALSE))</f>
        <v>2505</v>
      </c>
      <c r="D8" s="48">
        <f>IF(ISERROR(VLOOKUP($C$4&amp;"All England",EYR_NCOR_MR,5,FALSE))=TRUE,0,VLOOKUP($C$4&amp;"All England",EYR_NCOR_MR,5,FALSE))</f>
        <v>2430</v>
      </c>
      <c r="E8" s="48">
        <f>IF(ISERROR(VLOOKUP($C$4&amp;"All England",EYR_NCOR_MR,6,FALSE))=TRUE,0,VLOOKUP($C$4&amp;"All England",EYR_NCOR_MR,6,FALSE))</f>
        <v>70</v>
      </c>
      <c r="F8" s="69">
        <f>IF(ISERROR(VLOOKUP($C$4&amp;"All England",EYR_NCOR_MR,7,FALSE))=TRUE,0,VLOOKUP($C$4&amp;"All England",EYR_NCOR_MR,7,FALSE))</f>
        <v>5</v>
      </c>
      <c r="G8" s="48">
        <f>IF(ISERROR(100*D8/$C8),"-",100*D8/$C8)</f>
        <v>97.005988023952099</v>
      </c>
      <c r="H8" s="48">
        <f t="shared" ref="H8:I10" si="0">IF(ISERROR(100*E8/$C8),"-",100*E8/$C8)</f>
        <v>2.7944111776447107</v>
      </c>
      <c r="I8" s="48">
        <f t="shared" si="0"/>
        <v>0.19960079840319361</v>
      </c>
      <c r="J8" s="123"/>
      <c r="K8" s="124"/>
    </row>
    <row r="9" spans="1:11" x14ac:dyDescent="0.2">
      <c r="A9" s="140" t="s">
        <v>10891</v>
      </c>
      <c r="B9" s="125"/>
      <c r="C9" s="48">
        <f>IF(ISERROR(VLOOKUP($C$4&amp;"All England",EYR_NCOR_MR,8,FALSE))=TRUE,0,VLOOKUP($C$4&amp;"All England",EYR_NCOR_MR,8,FALSE))</f>
        <v>2475</v>
      </c>
      <c r="D9" s="72">
        <f>IF(ISERROR(VLOOKUP($C$4&amp;"All England",EYR_NCOR_MR,9,FALSE))=TRUE,0,VLOOKUP($C$4&amp;"All England",EYR_NCOR_MR,9,FALSE))</f>
        <v>2404</v>
      </c>
      <c r="E9" s="72">
        <f>IF(ISERROR(VLOOKUP($C$4&amp;"All England",EYR_NCOR_MR,10,FALSE))=TRUE,0,VLOOKUP($C$4&amp;"All England",EYR_NCOR_MR,10,FALSE))</f>
        <v>67</v>
      </c>
      <c r="F9" s="74">
        <f>IF(ISERROR(VLOOKUP($C$4&amp;"All England",EYR_NCOR_MR,11,FALSE))=TRUE,0,VLOOKUP($C$4&amp;"All England",EYR_NCOR_MR,11,FALSE))</f>
        <v>4</v>
      </c>
      <c r="G9" s="72">
        <f>IF(ISERROR(100*D9/$C9),"-",100*D9/$C9)</f>
        <v>97.131313131313135</v>
      </c>
      <c r="H9" s="72">
        <f t="shared" si="0"/>
        <v>2.7070707070707072</v>
      </c>
      <c r="I9" s="72">
        <f t="shared" si="0"/>
        <v>0.16161616161616163</v>
      </c>
      <c r="J9" s="126"/>
      <c r="K9" s="111"/>
    </row>
    <row r="10" spans="1:11" ht="26.65" customHeight="1" x14ac:dyDescent="0.2">
      <c r="A10" s="494" t="s">
        <v>10892</v>
      </c>
      <c r="B10" s="493"/>
      <c r="C10" s="437">
        <f>IF(ISERROR(VLOOKUP($C$4&amp;"All England",EYR_NCOR_MR,12,FALSE))=TRUE,0,VLOOKUP($C$4&amp;"All England",EYR_NCOR_MR,12,FALSE))</f>
        <v>2276</v>
      </c>
      <c r="D10" s="437">
        <f>IF(ISERROR(VLOOKUP($C$4&amp;"All England",EYR_NCOR_MR,13,FALSE))=TRUE,0,VLOOKUP($C$4&amp;"All England",EYR_NCOR_MR,13,FALSE))</f>
        <v>2216</v>
      </c>
      <c r="E10" s="437">
        <f>IF(ISERROR(VLOOKUP($C$4&amp;"All England",EYR_NCOR_MR,14,FALSE))=TRUE,0,VLOOKUP($C$4&amp;"All England",EYR_NCOR_MR,14,FALSE))</f>
        <v>57</v>
      </c>
      <c r="F10" s="439">
        <f>IF(ISERROR(VLOOKUP($C$4&amp;"All England",EYR_NCOR_MR,15,FALSE))=TRUE,0,VLOOKUP($C$4&amp;"All England",EYR_NCOR_MR,15,FALSE))</f>
        <v>3</v>
      </c>
      <c r="G10" s="437">
        <f>IF(ISERROR(100*D10/$C10),"-",100*D10/$C10)</f>
        <v>97.363796133567661</v>
      </c>
      <c r="H10" s="437">
        <f t="shared" si="0"/>
        <v>2.5043936731107204</v>
      </c>
      <c r="I10" s="437">
        <f t="shared" si="0"/>
        <v>0.13181019332161686</v>
      </c>
      <c r="J10" s="126"/>
      <c r="K10" s="111"/>
    </row>
    <row r="11" spans="1:11" x14ac:dyDescent="0.2">
      <c r="A11" s="140"/>
      <c r="B11" s="100"/>
      <c r="C11" s="127"/>
      <c r="D11" s="127"/>
      <c r="E11" s="128"/>
      <c r="F11" s="127"/>
      <c r="G11" s="128"/>
      <c r="H11" s="127"/>
      <c r="I11" s="191" t="s">
        <v>10875</v>
      </c>
      <c r="J11" s="80"/>
      <c r="K11" s="80"/>
    </row>
    <row r="12" spans="1:11" x14ac:dyDescent="0.2">
      <c r="A12" s="489" t="s">
        <v>4013</v>
      </c>
      <c r="B12" s="39"/>
      <c r="C12" s="39"/>
      <c r="D12" s="39"/>
      <c r="E12" s="39"/>
      <c r="F12" s="39"/>
      <c r="G12" s="39"/>
      <c r="H12" s="39"/>
      <c r="I12" s="39"/>
      <c r="J12" s="39"/>
      <c r="K12" s="39"/>
    </row>
    <row r="13" spans="1:11" ht="13.5" customHeight="1" x14ac:dyDescent="0.2">
      <c r="A13" s="351" t="s">
        <v>10880</v>
      </c>
      <c r="B13" s="252"/>
      <c r="C13" s="252"/>
      <c r="D13" s="252"/>
      <c r="E13" s="252"/>
      <c r="F13" s="252"/>
      <c r="G13" s="252"/>
      <c r="H13" s="252"/>
      <c r="I13" s="252"/>
      <c r="J13" s="252"/>
      <c r="K13" s="252"/>
    </row>
    <row r="14" spans="1:11" x14ac:dyDescent="0.2">
      <c r="A14" s="490"/>
      <c r="B14" s="129"/>
      <c r="C14" s="130"/>
      <c r="D14" s="130"/>
      <c r="E14" s="131"/>
      <c r="F14" s="130"/>
      <c r="G14" s="131"/>
      <c r="H14" s="130"/>
      <c r="I14" s="131"/>
      <c r="J14" s="131"/>
      <c r="K14" s="112"/>
    </row>
    <row r="15" spans="1:11" x14ac:dyDescent="0.2">
      <c r="A15" s="491"/>
      <c r="B15" s="129"/>
      <c r="C15" s="132"/>
      <c r="D15" s="133"/>
      <c r="E15" s="132"/>
      <c r="F15" s="133"/>
      <c r="G15" s="132"/>
      <c r="H15" s="133"/>
      <c r="I15" s="132"/>
      <c r="J15" s="131"/>
      <c r="K15" s="112"/>
    </row>
    <row r="16" spans="1:11" x14ac:dyDescent="0.2">
      <c r="A16" s="491"/>
      <c r="B16" s="98"/>
      <c r="C16" s="132"/>
      <c r="D16" s="133"/>
      <c r="E16" s="132"/>
      <c r="F16" s="133"/>
      <c r="G16" s="132"/>
      <c r="H16" s="133"/>
      <c r="I16" s="132"/>
      <c r="J16" s="134"/>
      <c r="K16" s="96"/>
    </row>
    <row r="17" spans="1:11" x14ac:dyDescent="0.2">
      <c r="A17" s="491"/>
      <c r="B17" s="98"/>
      <c r="C17" s="132"/>
      <c r="D17" s="133"/>
      <c r="E17" s="132"/>
      <c r="F17" s="133"/>
      <c r="G17" s="132"/>
      <c r="H17" s="133"/>
      <c r="I17" s="132"/>
      <c r="J17" s="134"/>
      <c r="K17" s="96"/>
    </row>
    <row r="18" spans="1:11" x14ac:dyDescent="0.2">
      <c r="A18" s="492"/>
      <c r="B18" s="135"/>
      <c r="C18" s="136"/>
      <c r="D18" s="134"/>
      <c r="E18" s="134"/>
      <c r="F18" s="134"/>
      <c r="G18" s="134"/>
      <c r="H18" s="134"/>
      <c r="I18" s="134"/>
      <c r="J18" s="134"/>
      <c r="K18" s="96"/>
    </row>
  </sheetData>
  <sheetProtection sheet="1" sort="0" autoFilter="0"/>
  <mergeCells count="3">
    <mergeCell ref="C4:E4"/>
    <mergeCell ref="C6:F6"/>
    <mergeCell ref="G6:I6"/>
  </mergeCells>
  <dataValidations count="2">
    <dataValidation type="list" allowBlank="1" showInputMessage="1" showErrorMessage="1" sqref="H4" xr:uid="{00000000-0002-0000-1300-000000000000}">
      <formula1>Provision_table3</formula1>
    </dataValidation>
    <dataValidation type="list" allowBlank="1" showInputMessage="1" showErrorMessage="1" sqref="C4:E4" xr:uid="{00000000-0002-0000-1300-000001000000}">
      <formula1>EYR_provision</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7" tint="0.79998168889431442"/>
  </sheetPr>
  <dimension ref="A1:K19"/>
  <sheetViews>
    <sheetView showGridLines="0" workbookViewId="0">
      <selection activeCell="B4" sqref="B4:C4"/>
    </sheetView>
  </sheetViews>
  <sheetFormatPr defaultRowHeight="12.75" x14ac:dyDescent="0.2"/>
  <cols>
    <col min="1" max="1" width="36.7109375" customWidth="1"/>
    <col min="2" max="2" width="13.7109375" customWidth="1"/>
    <col min="3" max="3" width="18" customWidth="1"/>
    <col min="4" max="10" width="11.7109375" customWidth="1"/>
  </cols>
  <sheetData>
    <row r="1" spans="1:11" ht="34.5" customHeight="1" x14ac:dyDescent="0.25">
      <c r="A1" s="345" t="s">
        <v>10893</v>
      </c>
      <c r="B1" s="486"/>
      <c r="C1" s="486"/>
      <c r="D1" s="486"/>
      <c r="E1" s="486"/>
      <c r="F1" s="486"/>
      <c r="G1" s="486"/>
      <c r="H1" s="486"/>
      <c r="I1" s="486"/>
      <c r="J1" s="413"/>
      <c r="K1" s="413"/>
    </row>
    <row r="2" spans="1:11" ht="21" x14ac:dyDescent="0.2">
      <c r="A2" s="707" t="s">
        <v>10894</v>
      </c>
      <c r="B2" s="495"/>
      <c r="C2" s="495"/>
      <c r="D2" s="495"/>
      <c r="E2" s="495"/>
      <c r="F2" s="495"/>
      <c r="G2" s="495"/>
      <c r="H2" s="495"/>
      <c r="I2" s="495"/>
      <c r="J2" s="51"/>
      <c r="K2" s="51"/>
    </row>
    <row r="3" spans="1:11" ht="27.75" customHeight="1" x14ac:dyDescent="0.2">
      <c r="A3" s="656" t="str">
        <f>TEXT('Drop down Values'!B3,"dd mmmm yyyy")</f>
        <v>31 March 2024</v>
      </c>
      <c r="B3" s="20"/>
      <c r="C3" s="20"/>
      <c r="D3" s="20"/>
      <c r="E3" s="19"/>
      <c r="F3" s="19"/>
      <c r="G3" s="12"/>
      <c r="H3" s="7"/>
      <c r="I3" s="7"/>
      <c r="J3" s="12"/>
      <c r="K3" s="12"/>
    </row>
    <row r="4" spans="1:11" ht="13.5" customHeight="1" x14ac:dyDescent="0.2">
      <c r="A4" s="504" t="s">
        <v>4005</v>
      </c>
      <c r="B4" s="817" t="s">
        <v>106</v>
      </c>
      <c r="C4" s="819"/>
      <c r="D4" s="502"/>
      <c r="E4" s="502"/>
      <c r="F4" s="502"/>
      <c r="G4" s="502"/>
      <c r="H4" s="109"/>
      <c r="I4" s="109"/>
      <c r="J4" s="109"/>
      <c r="K4" s="137"/>
    </row>
    <row r="5" spans="1:11" x14ac:dyDescent="0.2">
      <c r="A5" s="253"/>
      <c r="B5" s="42"/>
      <c r="C5" s="42"/>
      <c r="D5" s="42"/>
      <c r="E5" s="42"/>
      <c r="F5" s="42"/>
      <c r="G5" s="42"/>
      <c r="H5" s="42"/>
      <c r="I5" s="42"/>
      <c r="J5" s="12"/>
      <c r="K5" s="12"/>
    </row>
    <row r="6" spans="1:11" x14ac:dyDescent="0.2">
      <c r="A6" s="465"/>
      <c r="B6" s="820" t="s">
        <v>10872</v>
      </c>
      <c r="C6" s="820"/>
      <c r="D6" s="820"/>
      <c r="E6" s="820"/>
      <c r="F6" s="831"/>
      <c r="G6" s="820" t="s">
        <v>10873</v>
      </c>
      <c r="H6" s="820"/>
      <c r="I6" s="820"/>
      <c r="J6" s="109"/>
      <c r="K6" s="137"/>
    </row>
    <row r="7" spans="1:11" ht="51" x14ac:dyDescent="0.2">
      <c r="A7" s="465"/>
      <c r="B7" s="496" t="s">
        <v>10895</v>
      </c>
      <c r="C7" s="496" t="s">
        <v>10896</v>
      </c>
      <c r="D7" s="497" t="s">
        <v>4921</v>
      </c>
      <c r="E7" s="450" t="s">
        <v>10888</v>
      </c>
      <c r="F7" s="451" t="s">
        <v>10889</v>
      </c>
      <c r="G7" s="497" t="s">
        <v>4921</v>
      </c>
      <c r="H7" s="450" t="s">
        <v>10888</v>
      </c>
      <c r="I7" s="450" t="s">
        <v>10889</v>
      </c>
      <c r="J7" s="100"/>
      <c r="K7" s="138"/>
    </row>
    <row r="8" spans="1:11" ht="25.5" customHeight="1" x14ac:dyDescent="0.2">
      <c r="A8" s="453" t="s">
        <v>86</v>
      </c>
      <c r="B8" s="498">
        <f>IF(ISNA(VLOOKUP($A8&amp;$B$4,EYR_INADQ_NCOR,4,FALSE))=TRUE,0,VLOOKUP($A8&amp;$B$4,EYR_INADQ_NCOR,4,FALSE))</f>
        <v>268</v>
      </c>
      <c r="C8" s="498">
        <f>IF(ISNA(VLOOKUP($A8&amp;$B$4,EYR_INADQ_NCOR,5,FALSE))=TRUE,0,VLOOKUP($A8&amp;$B$4,EYR_INADQ_NCOR,5,FALSE))</f>
        <v>100</v>
      </c>
      <c r="D8" s="498">
        <f>IF(ISNA(VLOOKUP($A8&amp;$B$4,EYR_INADQ_NCOR,6,FALSE))=TRUE,0,VLOOKUP($A8&amp;$B$4,EYR_INADQ_NCOR,6,FALSE))</f>
        <v>96</v>
      </c>
      <c r="E8" s="498">
        <f>IF(ISNA(VLOOKUP($A8&amp;$B$4,EYR_INADQ_NCOR,7,FALSE))=TRUE,0,VLOOKUP($A8&amp;$B$4,EYR_INADQ_NCOR,7,FALSE))</f>
        <v>4</v>
      </c>
      <c r="F8" s="499">
        <f>IF(ISNA(VLOOKUP($A8&amp;$B$4,EYR_INADQ_NCOR,8,FALSE))=TRUE,0,VLOOKUP($A8&amp;$B$4,EYR_INADQ_NCOR,8,FALSE))</f>
        <v>0</v>
      </c>
      <c r="G8" s="498">
        <f>IF($C8&lt;1,"-",D8/$C8*100)</f>
        <v>96</v>
      </c>
      <c r="H8" s="498">
        <f>IF($C8&lt;1,"-",E8/$C8*100)</f>
        <v>4</v>
      </c>
      <c r="I8" s="498">
        <f>IF($C8&lt;1,"-",F8/$C8*100)</f>
        <v>0</v>
      </c>
      <c r="J8" s="503"/>
      <c r="K8" s="139"/>
    </row>
    <row r="9" spans="1:11" x14ac:dyDescent="0.2">
      <c r="A9" s="140" t="s">
        <v>88</v>
      </c>
      <c r="B9" s="500">
        <f>IF(ISNA(VLOOKUP($A9&amp;$B$4,EYR_INADQ_NCOR,4,FALSE))=TRUE,0,VLOOKUP($A9&amp;$B$4,EYR_INADQ_NCOR,4,FALSE))</f>
        <v>160</v>
      </c>
      <c r="C9" s="500">
        <f>IF(ISNA(VLOOKUP($A9&amp;$B$4,EYR_INADQ_NCOR,5,FALSE))=TRUE,0,VLOOKUP($A9&amp;$B$4,EYR_INADQ_NCOR,5,FALSE))</f>
        <v>97</v>
      </c>
      <c r="D9" s="500">
        <f>IF(ISNA(VLOOKUP($A9&amp;$B$4,EYR_INADQ_NCOR,6,FALSE))=TRUE,0,VLOOKUP($A9&amp;$B$4,EYR_INADQ_NCOR,6,FALSE))</f>
        <v>94</v>
      </c>
      <c r="E9" s="500">
        <f>IF(ISNA(VLOOKUP($A9&amp;$B$4,EYR_INADQ_NCOR,7,FALSE))=TRUE,0,VLOOKUP($A9&amp;$B$4,EYR_INADQ_NCOR,7,FALSE))</f>
        <v>3</v>
      </c>
      <c r="F9" s="501">
        <f>IF(ISNA(VLOOKUP($A9&amp;$B$4,EYR_INADQ_NCOR,8,FALSE))=TRUE,0,VLOOKUP($A9&amp;$B$4,EYR_INADQ_NCOR,8,FALSE))</f>
        <v>0</v>
      </c>
      <c r="G9" s="500">
        <f>IF($C9&lt;1,"-",D9/$C9*100)</f>
        <v>96.907216494845358</v>
      </c>
      <c r="H9" s="500">
        <f t="shared" ref="H9:I11" si="0">IF($C9&lt;1,"-",E9/$C9*100)</f>
        <v>3.0927835051546393</v>
      </c>
      <c r="I9" s="500">
        <f t="shared" si="0"/>
        <v>0</v>
      </c>
      <c r="J9" s="503"/>
      <c r="K9" s="139"/>
    </row>
    <row r="10" spans="1:11" ht="13.5" customHeight="1" x14ac:dyDescent="0.2">
      <c r="A10" s="141" t="s">
        <v>89</v>
      </c>
      <c r="B10" s="500">
        <f>IF(ISNA(VLOOKUP($A10&amp;$B$4,EYR_INADQ_NCOR,4,FALSE))=TRUE,0,VLOOKUP($A10&amp;$B$4,EYR_INADQ_NCOR,4,FALSE))</f>
        <v>105</v>
      </c>
      <c r="C10" s="500">
        <f>IF(ISNA(VLOOKUP($A10&amp;$B$4,EYR_INADQ_NCOR,5,FALSE))=TRUE,0,VLOOKUP($A10&amp;$B$4,EYR_INADQ_NCOR,5,FALSE))</f>
        <v>1</v>
      </c>
      <c r="D10" s="500">
        <f>IF(ISNA(VLOOKUP($A10&amp;$B$4,EYR_INADQ_NCOR,6,FALSE))=TRUE,0,VLOOKUP($A10&amp;$B$4,EYR_INADQ_NCOR,6,FALSE))</f>
        <v>1</v>
      </c>
      <c r="E10" s="500">
        <f>IF(ISNA(VLOOKUP($A10&amp;$B$4,EYR_INADQ_NCOR,7,FALSE))=TRUE,0,VLOOKUP($A10&amp;$B$4,EYR_INADQ_NCOR,7,FALSE))</f>
        <v>0</v>
      </c>
      <c r="F10" s="501">
        <f>IF(ISNA(VLOOKUP($A10&amp;$B$4,EYR_INADQ_NCOR,8,FALSE))=TRUE,0,VLOOKUP($A10&amp;$B$4,EYR_INADQ_NCOR,8,FALSE))</f>
        <v>0</v>
      </c>
      <c r="G10" s="500">
        <f>IF($C10&lt;1,"-",D10/$C10*100)</f>
        <v>100</v>
      </c>
      <c r="H10" s="500">
        <f t="shared" si="0"/>
        <v>0</v>
      </c>
      <c r="I10" s="500">
        <f t="shared" si="0"/>
        <v>0</v>
      </c>
      <c r="J10" s="503"/>
      <c r="K10" s="139"/>
    </row>
    <row r="11" spans="1:11" s="71" customFormat="1" ht="26.65" customHeight="1" x14ac:dyDescent="0.2">
      <c r="A11" s="447" t="s">
        <v>91</v>
      </c>
      <c r="B11" s="510">
        <f>IF(ISNA(VLOOKUP($A11&amp;$B$4,EYR_INADQ_NCOR,4,FALSE))=TRUE,0,VLOOKUP($A11&amp;$B$4,EYR_INADQ_NCOR,4,FALSE))</f>
        <v>3</v>
      </c>
      <c r="C11" s="510">
        <f>IF(ISNA(VLOOKUP($A11&amp;$B$4,EYR_INADQ_NCOR,5,FALSE))=TRUE,0,VLOOKUP($A11&amp;$B$4,EYR_INADQ_NCOR,5,FALSE))</f>
        <v>2</v>
      </c>
      <c r="D11" s="510">
        <f>IF(ISNA(VLOOKUP($A11&amp;$B$4,EYR_INADQ_NCOR,6,FALSE))=TRUE,0,VLOOKUP($A11&amp;$B$4,EYR_INADQ_NCOR,6,FALSE))</f>
        <v>1</v>
      </c>
      <c r="E11" s="510">
        <f>IF(ISNA(VLOOKUP($A11&amp;$B$4,EYR_INADQ_NCOR,7,FALSE))=TRUE,0,VLOOKUP($A11&amp;$B$4,EYR_INADQ_NCOR,7,FALSE))</f>
        <v>1</v>
      </c>
      <c r="F11" s="511">
        <f>IF(ISNA(VLOOKUP($A11&amp;$B$4,EYR_INADQ_NCOR,8,FALSE))=TRUE,0,VLOOKUP($A11&amp;$B$4,EYR_INADQ_NCOR,8,FALSE))</f>
        <v>0</v>
      </c>
      <c r="G11" s="510">
        <f>IF($C11&lt;1,"-",D11/$C11*100)</f>
        <v>50</v>
      </c>
      <c r="H11" s="510">
        <f t="shared" si="0"/>
        <v>50</v>
      </c>
      <c r="I11" s="510">
        <f t="shared" si="0"/>
        <v>0</v>
      </c>
      <c r="J11" s="414"/>
      <c r="K11" s="509"/>
    </row>
    <row r="12" spans="1:11" x14ac:dyDescent="0.2">
      <c r="A12" s="140"/>
      <c r="B12" s="505"/>
      <c r="C12" s="505"/>
      <c r="D12" s="505"/>
      <c r="E12" s="505"/>
      <c r="F12" s="100"/>
      <c r="G12" s="100"/>
      <c r="H12" s="506"/>
      <c r="I12" s="507" t="s">
        <v>10875</v>
      </c>
      <c r="J12" s="100"/>
      <c r="K12" s="139"/>
    </row>
    <row r="13" spans="1:11" x14ac:dyDescent="0.2">
      <c r="A13" s="351" t="s">
        <v>4013</v>
      </c>
      <c r="B13" s="39"/>
      <c r="C13" s="39"/>
      <c r="D13" s="39"/>
      <c r="E13" s="39"/>
      <c r="F13" s="39"/>
      <c r="G13" s="39"/>
      <c r="H13" s="39"/>
      <c r="I13" s="39"/>
      <c r="J13" s="39"/>
      <c r="K13" s="39"/>
    </row>
    <row r="14" spans="1:11" ht="20.25" customHeight="1" x14ac:dyDescent="0.2">
      <c r="A14" s="351" t="s">
        <v>10880</v>
      </c>
      <c r="B14" s="252"/>
      <c r="C14" s="252"/>
      <c r="D14" s="252"/>
      <c r="E14" s="252"/>
      <c r="F14" s="252"/>
      <c r="G14" s="252"/>
      <c r="H14" s="252"/>
      <c r="I14" s="252"/>
      <c r="J14" s="252"/>
      <c r="K14" s="252"/>
    </row>
    <row r="15" spans="1:11" x14ac:dyDescent="0.2">
      <c r="A15" s="12"/>
      <c r="B15" s="12"/>
      <c r="C15" s="12"/>
      <c r="D15" s="12"/>
      <c r="E15" s="12"/>
      <c r="F15" s="12"/>
      <c r="G15" s="12"/>
      <c r="H15" s="12"/>
      <c r="I15" s="12"/>
      <c r="J15" s="12"/>
    </row>
    <row r="16" spans="1:11" x14ac:dyDescent="0.2">
      <c r="A16" s="12"/>
      <c r="B16" s="12"/>
      <c r="C16" s="12"/>
      <c r="D16" s="12"/>
      <c r="E16" s="12"/>
      <c r="F16" s="12"/>
      <c r="G16" s="12"/>
      <c r="H16" s="12"/>
      <c r="I16" s="12"/>
      <c r="J16" s="12"/>
    </row>
    <row r="17" spans="1:10" x14ac:dyDescent="0.2">
      <c r="A17" s="12"/>
      <c r="B17" s="12"/>
      <c r="C17" s="12"/>
      <c r="D17" s="12"/>
      <c r="E17" s="12"/>
      <c r="F17" s="12"/>
      <c r="G17" s="12"/>
      <c r="H17" s="12"/>
      <c r="I17" s="12"/>
      <c r="J17" s="12"/>
    </row>
    <row r="18" spans="1:10" x14ac:dyDescent="0.2">
      <c r="A18" s="12"/>
      <c r="B18" s="12"/>
      <c r="C18" s="12"/>
      <c r="D18" s="12"/>
      <c r="E18" s="12"/>
      <c r="F18" s="12"/>
      <c r="G18" s="12"/>
      <c r="H18" s="12"/>
      <c r="I18" s="12"/>
      <c r="J18" s="12"/>
    </row>
    <row r="19" spans="1:10" x14ac:dyDescent="0.2">
      <c r="A19" s="12"/>
      <c r="B19" s="12"/>
      <c r="C19" s="12"/>
      <c r="D19" s="12"/>
      <c r="E19" s="12"/>
      <c r="F19" s="12"/>
      <c r="G19" s="12"/>
      <c r="H19" s="12"/>
      <c r="I19" s="12"/>
      <c r="J19" s="12"/>
    </row>
  </sheetData>
  <sheetProtection sheet="1" sort="0" autoFilter="0"/>
  <mergeCells count="3">
    <mergeCell ref="B4:C4"/>
    <mergeCell ref="B6:F6"/>
    <mergeCell ref="G6:I6"/>
  </mergeCells>
  <dataValidations count="1">
    <dataValidation type="list" allowBlank="1" showInputMessage="1" showErrorMessage="1" sqref="B4" xr:uid="{00000000-0002-0000-1400-000000000000}">
      <formula1>LocalAuthority</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sheetPr>
  <dimension ref="A1:F6690"/>
  <sheetViews>
    <sheetView workbookViewId="0"/>
  </sheetViews>
  <sheetFormatPr defaultRowHeight="12.75" x14ac:dyDescent="0.2"/>
  <cols>
    <col min="1" max="4" width="9" bestFit="1" customWidth="1"/>
    <col min="5" max="5" width="7.7109375" bestFit="1" customWidth="1"/>
    <col min="6" max="6" width="32.5703125" bestFit="1" customWidth="1"/>
  </cols>
  <sheetData>
    <row r="1" spans="1:6" x14ac:dyDescent="0.2">
      <c r="A1" t="s">
        <v>4911</v>
      </c>
      <c r="B1" t="s">
        <v>302</v>
      </c>
      <c r="C1" t="s">
        <v>4912</v>
      </c>
      <c r="D1" t="s">
        <v>4913</v>
      </c>
      <c r="E1" t="s">
        <v>4914</v>
      </c>
      <c r="F1" t="s">
        <v>261</v>
      </c>
    </row>
    <row r="2" spans="1:6" x14ac:dyDescent="0.2">
      <c r="A2" t="s">
        <v>10897</v>
      </c>
      <c r="B2" t="s">
        <v>86</v>
      </c>
      <c r="C2" t="s">
        <v>106</v>
      </c>
      <c r="D2" t="s">
        <v>10898</v>
      </c>
      <c r="E2">
        <v>8</v>
      </c>
      <c r="F2" t="s">
        <v>10899</v>
      </c>
    </row>
    <row r="3" spans="1:6" x14ac:dyDescent="0.2">
      <c r="A3" t="s">
        <v>10900</v>
      </c>
      <c r="B3" t="s">
        <v>86</v>
      </c>
      <c r="C3" t="s">
        <v>106</v>
      </c>
      <c r="D3" t="s">
        <v>10901</v>
      </c>
      <c r="E3">
        <v>6</v>
      </c>
      <c r="F3" t="s">
        <v>10899</v>
      </c>
    </row>
    <row r="4" spans="1:6" x14ac:dyDescent="0.2">
      <c r="A4" t="s">
        <v>10902</v>
      </c>
      <c r="B4" t="s">
        <v>86</v>
      </c>
      <c r="C4" t="s">
        <v>106</v>
      </c>
      <c r="D4" t="s">
        <v>10903</v>
      </c>
      <c r="E4">
        <v>83</v>
      </c>
      <c r="F4" t="s">
        <v>10899</v>
      </c>
    </row>
    <row r="5" spans="1:6" x14ac:dyDescent="0.2">
      <c r="A5" t="s">
        <v>10904</v>
      </c>
      <c r="B5" t="s">
        <v>86</v>
      </c>
      <c r="C5" t="s">
        <v>106</v>
      </c>
      <c r="D5" t="s">
        <v>10905</v>
      </c>
      <c r="E5">
        <v>41</v>
      </c>
      <c r="F5" t="s">
        <v>10899</v>
      </c>
    </row>
    <row r="6" spans="1:6" x14ac:dyDescent="0.2">
      <c r="A6" t="s">
        <v>10906</v>
      </c>
      <c r="B6" t="s">
        <v>86</v>
      </c>
      <c r="C6" t="s">
        <v>106</v>
      </c>
      <c r="D6" t="s">
        <v>10907</v>
      </c>
      <c r="E6">
        <v>1</v>
      </c>
      <c r="F6" t="s">
        <v>10899</v>
      </c>
    </row>
    <row r="7" spans="1:6" x14ac:dyDescent="0.2">
      <c r="A7" t="s">
        <v>10908</v>
      </c>
      <c r="B7" t="s">
        <v>86</v>
      </c>
      <c r="C7" t="s">
        <v>106</v>
      </c>
      <c r="D7" t="s">
        <v>10909</v>
      </c>
      <c r="E7">
        <v>26</v>
      </c>
      <c r="F7" t="s">
        <v>10899</v>
      </c>
    </row>
    <row r="8" spans="1:6" x14ac:dyDescent="0.2">
      <c r="A8" t="s">
        <v>10910</v>
      </c>
      <c r="B8" t="s">
        <v>86</v>
      </c>
      <c r="C8" t="s">
        <v>106</v>
      </c>
      <c r="D8" t="s">
        <v>10911</v>
      </c>
      <c r="E8">
        <v>2</v>
      </c>
      <c r="F8" t="s">
        <v>10899</v>
      </c>
    </row>
    <row r="9" spans="1:6" x14ac:dyDescent="0.2">
      <c r="A9" t="s">
        <v>10912</v>
      </c>
      <c r="B9" t="s">
        <v>86</v>
      </c>
      <c r="C9" t="s">
        <v>106</v>
      </c>
      <c r="D9" t="s">
        <v>10913</v>
      </c>
      <c r="E9">
        <v>274</v>
      </c>
      <c r="F9" t="s">
        <v>10899</v>
      </c>
    </row>
    <row r="10" spans="1:6" x14ac:dyDescent="0.2">
      <c r="A10" t="s">
        <v>10914</v>
      </c>
      <c r="B10" t="s">
        <v>86</v>
      </c>
      <c r="C10" t="s">
        <v>106</v>
      </c>
      <c r="D10" t="s">
        <v>10915</v>
      </c>
      <c r="E10">
        <v>31</v>
      </c>
      <c r="F10" t="s">
        <v>10899</v>
      </c>
    </row>
    <row r="11" spans="1:6" x14ac:dyDescent="0.2">
      <c r="A11" t="s">
        <v>10916</v>
      </c>
      <c r="B11" t="s">
        <v>86</v>
      </c>
      <c r="C11" t="s">
        <v>106</v>
      </c>
      <c r="D11" t="s">
        <v>10917</v>
      </c>
      <c r="E11">
        <v>40</v>
      </c>
      <c r="F11" t="s">
        <v>10899</v>
      </c>
    </row>
    <row r="12" spans="1:6" x14ac:dyDescent="0.2">
      <c r="A12" t="s">
        <v>10918</v>
      </c>
      <c r="B12" t="s">
        <v>86</v>
      </c>
      <c r="C12" t="s">
        <v>106</v>
      </c>
      <c r="D12" t="s">
        <v>10919</v>
      </c>
      <c r="E12">
        <v>43</v>
      </c>
      <c r="F12" t="s">
        <v>10899</v>
      </c>
    </row>
    <row r="13" spans="1:6" x14ac:dyDescent="0.2">
      <c r="A13" t="s">
        <v>10920</v>
      </c>
      <c r="B13" t="s">
        <v>86</v>
      </c>
      <c r="C13" t="s">
        <v>106</v>
      </c>
      <c r="D13" t="s">
        <v>10921</v>
      </c>
      <c r="E13">
        <v>53</v>
      </c>
      <c r="F13" t="s">
        <v>10899</v>
      </c>
    </row>
    <row r="14" spans="1:6" x14ac:dyDescent="0.2">
      <c r="A14" t="s">
        <v>10922</v>
      </c>
      <c r="B14" t="s">
        <v>86</v>
      </c>
      <c r="C14" t="s">
        <v>106</v>
      </c>
      <c r="D14" t="s">
        <v>10923</v>
      </c>
      <c r="E14">
        <v>2</v>
      </c>
      <c r="F14" t="s">
        <v>10899</v>
      </c>
    </row>
    <row r="15" spans="1:6" x14ac:dyDescent="0.2">
      <c r="A15" t="s">
        <v>10924</v>
      </c>
      <c r="B15" t="s">
        <v>86</v>
      </c>
      <c r="C15" t="s">
        <v>106</v>
      </c>
      <c r="D15" t="s">
        <v>10925</v>
      </c>
      <c r="E15">
        <v>31</v>
      </c>
      <c r="F15" t="s">
        <v>10899</v>
      </c>
    </row>
    <row r="16" spans="1:6" x14ac:dyDescent="0.2">
      <c r="A16" t="s">
        <v>10926</v>
      </c>
      <c r="B16" t="s">
        <v>86</v>
      </c>
      <c r="C16" t="s">
        <v>106</v>
      </c>
      <c r="D16" t="s">
        <v>10927</v>
      </c>
      <c r="E16">
        <v>20</v>
      </c>
      <c r="F16" t="s">
        <v>10899</v>
      </c>
    </row>
    <row r="17" spans="1:6" x14ac:dyDescent="0.2">
      <c r="A17" t="s">
        <v>10928</v>
      </c>
      <c r="B17" t="s">
        <v>86</v>
      </c>
      <c r="C17" t="s">
        <v>106</v>
      </c>
      <c r="D17" t="s">
        <v>10929</v>
      </c>
      <c r="E17">
        <v>20</v>
      </c>
      <c r="F17" t="s">
        <v>10899</v>
      </c>
    </row>
    <row r="18" spans="1:6" x14ac:dyDescent="0.2">
      <c r="A18" t="s">
        <v>10930</v>
      </c>
      <c r="B18" t="s">
        <v>86</v>
      </c>
      <c r="C18" t="s">
        <v>106</v>
      </c>
      <c r="D18" t="s">
        <v>10931</v>
      </c>
      <c r="E18">
        <v>615</v>
      </c>
      <c r="F18" t="s">
        <v>10899</v>
      </c>
    </row>
    <row r="19" spans="1:6" x14ac:dyDescent="0.2">
      <c r="A19" t="s">
        <v>10932</v>
      </c>
      <c r="B19" t="s">
        <v>86</v>
      </c>
      <c r="C19" t="s">
        <v>106</v>
      </c>
      <c r="D19" t="s">
        <v>10933</v>
      </c>
      <c r="E19">
        <v>21448</v>
      </c>
      <c r="F19" t="s">
        <v>10899</v>
      </c>
    </row>
    <row r="20" spans="1:6" x14ac:dyDescent="0.2">
      <c r="A20" t="s">
        <v>10934</v>
      </c>
      <c r="B20" t="s">
        <v>86</v>
      </c>
      <c r="C20" t="s">
        <v>106</v>
      </c>
      <c r="D20" t="s">
        <v>10935</v>
      </c>
      <c r="E20">
        <v>1</v>
      </c>
      <c r="F20" t="s">
        <v>10899</v>
      </c>
    </row>
    <row r="21" spans="1:6" x14ac:dyDescent="0.2">
      <c r="A21" t="s">
        <v>10936</v>
      </c>
      <c r="B21" t="s">
        <v>86</v>
      </c>
      <c r="C21" t="s">
        <v>106</v>
      </c>
      <c r="D21" t="s">
        <v>10937</v>
      </c>
      <c r="E21">
        <v>64</v>
      </c>
      <c r="F21" t="s">
        <v>10899</v>
      </c>
    </row>
    <row r="22" spans="1:6" x14ac:dyDescent="0.2">
      <c r="A22" t="s">
        <v>10938</v>
      </c>
      <c r="B22" t="s">
        <v>86</v>
      </c>
      <c r="C22" t="s">
        <v>106</v>
      </c>
      <c r="D22" t="s">
        <v>10939</v>
      </c>
      <c r="E22">
        <v>80</v>
      </c>
      <c r="F22" t="s">
        <v>10899</v>
      </c>
    </row>
    <row r="23" spans="1:6" x14ac:dyDescent="0.2">
      <c r="A23" t="s">
        <v>10940</v>
      </c>
      <c r="B23" t="s">
        <v>86</v>
      </c>
      <c r="C23" t="s">
        <v>106</v>
      </c>
      <c r="D23" t="s">
        <v>10941</v>
      </c>
      <c r="E23">
        <v>1</v>
      </c>
      <c r="F23" t="s">
        <v>10899</v>
      </c>
    </row>
    <row r="24" spans="1:6" x14ac:dyDescent="0.2">
      <c r="A24" t="s">
        <v>10942</v>
      </c>
      <c r="B24" t="s">
        <v>86</v>
      </c>
      <c r="C24" t="s">
        <v>106</v>
      </c>
      <c r="D24" t="s">
        <v>10943</v>
      </c>
      <c r="E24">
        <v>29</v>
      </c>
      <c r="F24" t="s">
        <v>10899</v>
      </c>
    </row>
    <row r="25" spans="1:6" x14ac:dyDescent="0.2">
      <c r="A25" t="s">
        <v>10944</v>
      </c>
      <c r="B25" t="s">
        <v>86</v>
      </c>
      <c r="C25" t="s">
        <v>106</v>
      </c>
      <c r="D25" t="s">
        <v>10945</v>
      </c>
      <c r="E25">
        <v>25360</v>
      </c>
      <c r="F25" t="s">
        <v>10899</v>
      </c>
    </row>
    <row r="26" spans="1:6" x14ac:dyDescent="0.2">
      <c r="A26" t="s">
        <v>10946</v>
      </c>
      <c r="B26" t="s">
        <v>86</v>
      </c>
      <c r="C26" t="s">
        <v>106</v>
      </c>
      <c r="D26" t="s">
        <v>10947</v>
      </c>
      <c r="E26">
        <v>2</v>
      </c>
      <c r="F26" t="s">
        <v>10899</v>
      </c>
    </row>
    <row r="27" spans="1:6" x14ac:dyDescent="0.2">
      <c r="A27" t="s">
        <v>10948</v>
      </c>
      <c r="B27" t="s">
        <v>86</v>
      </c>
      <c r="C27" t="s">
        <v>106</v>
      </c>
      <c r="D27" t="s">
        <v>10949</v>
      </c>
      <c r="E27">
        <v>135</v>
      </c>
      <c r="F27" t="s">
        <v>10899</v>
      </c>
    </row>
    <row r="28" spans="1:6" x14ac:dyDescent="0.2">
      <c r="A28" t="s">
        <v>10950</v>
      </c>
      <c r="B28" t="s">
        <v>86</v>
      </c>
      <c r="C28" t="s">
        <v>106</v>
      </c>
      <c r="D28" t="s">
        <v>10951</v>
      </c>
      <c r="E28">
        <v>63</v>
      </c>
      <c r="F28" t="s">
        <v>10899</v>
      </c>
    </row>
    <row r="29" spans="1:6" x14ac:dyDescent="0.2">
      <c r="A29" t="s">
        <v>10952</v>
      </c>
      <c r="B29" t="s">
        <v>86</v>
      </c>
      <c r="C29" t="s">
        <v>106</v>
      </c>
      <c r="D29" t="s">
        <v>10953</v>
      </c>
      <c r="E29">
        <v>1</v>
      </c>
      <c r="F29" t="s">
        <v>10899</v>
      </c>
    </row>
    <row r="30" spans="1:6" x14ac:dyDescent="0.2">
      <c r="A30" t="s">
        <v>10954</v>
      </c>
      <c r="B30" t="s">
        <v>86</v>
      </c>
      <c r="C30" t="s">
        <v>106</v>
      </c>
      <c r="D30" t="s">
        <v>10955</v>
      </c>
      <c r="E30">
        <v>18</v>
      </c>
      <c r="F30" t="s">
        <v>10899</v>
      </c>
    </row>
    <row r="31" spans="1:6" x14ac:dyDescent="0.2">
      <c r="A31" t="s">
        <v>10956</v>
      </c>
      <c r="B31" t="s">
        <v>86</v>
      </c>
      <c r="C31" t="s">
        <v>106</v>
      </c>
      <c r="D31" t="s">
        <v>10957</v>
      </c>
      <c r="E31">
        <v>12</v>
      </c>
      <c r="F31" t="s">
        <v>10899</v>
      </c>
    </row>
    <row r="32" spans="1:6" x14ac:dyDescent="0.2">
      <c r="A32" t="s">
        <v>10958</v>
      </c>
      <c r="B32" t="s">
        <v>86</v>
      </c>
      <c r="C32" t="s">
        <v>106</v>
      </c>
      <c r="D32" t="s">
        <v>10959</v>
      </c>
      <c r="E32">
        <v>28</v>
      </c>
      <c r="F32" t="s">
        <v>10899</v>
      </c>
    </row>
    <row r="33" spans="1:6" x14ac:dyDescent="0.2">
      <c r="A33" t="s">
        <v>10960</v>
      </c>
      <c r="B33" t="s">
        <v>86</v>
      </c>
      <c r="C33" t="s">
        <v>106</v>
      </c>
      <c r="D33" t="s">
        <v>10961</v>
      </c>
      <c r="E33">
        <v>2</v>
      </c>
      <c r="F33" t="s">
        <v>10899</v>
      </c>
    </row>
    <row r="34" spans="1:6" x14ac:dyDescent="0.2">
      <c r="A34" t="s">
        <v>10962</v>
      </c>
      <c r="B34" t="s">
        <v>86</v>
      </c>
      <c r="C34" t="s">
        <v>106</v>
      </c>
      <c r="D34" t="s">
        <v>10963</v>
      </c>
      <c r="E34">
        <v>72</v>
      </c>
      <c r="F34" t="s">
        <v>10899</v>
      </c>
    </row>
    <row r="35" spans="1:6" x14ac:dyDescent="0.2">
      <c r="A35" t="s">
        <v>10964</v>
      </c>
      <c r="B35" t="s">
        <v>86</v>
      </c>
      <c r="C35" t="s">
        <v>106</v>
      </c>
      <c r="D35" t="s">
        <v>10965</v>
      </c>
      <c r="E35">
        <v>32</v>
      </c>
      <c r="F35" t="s">
        <v>10899</v>
      </c>
    </row>
    <row r="36" spans="1:6" x14ac:dyDescent="0.2">
      <c r="A36" t="s">
        <v>10966</v>
      </c>
      <c r="B36" t="s">
        <v>86</v>
      </c>
      <c r="C36" t="s">
        <v>106</v>
      </c>
      <c r="D36" t="s">
        <v>10967</v>
      </c>
      <c r="E36">
        <v>75</v>
      </c>
      <c r="F36" t="s">
        <v>10899</v>
      </c>
    </row>
    <row r="37" spans="1:6" x14ac:dyDescent="0.2">
      <c r="A37" t="s">
        <v>10968</v>
      </c>
      <c r="B37" t="s">
        <v>86</v>
      </c>
      <c r="C37" t="s">
        <v>106</v>
      </c>
      <c r="D37" t="s">
        <v>10969</v>
      </c>
      <c r="E37">
        <v>22</v>
      </c>
      <c r="F37" t="s">
        <v>10899</v>
      </c>
    </row>
    <row r="38" spans="1:6" x14ac:dyDescent="0.2">
      <c r="A38" t="s">
        <v>10970</v>
      </c>
      <c r="B38" t="s">
        <v>86</v>
      </c>
      <c r="C38" t="s">
        <v>106</v>
      </c>
      <c r="D38" t="s">
        <v>10971</v>
      </c>
      <c r="E38">
        <v>2</v>
      </c>
      <c r="F38" t="s">
        <v>10899</v>
      </c>
    </row>
    <row r="39" spans="1:6" x14ac:dyDescent="0.2">
      <c r="A39" t="s">
        <v>10972</v>
      </c>
      <c r="B39" t="s">
        <v>86</v>
      </c>
      <c r="C39" t="s">
        <v>106</v>
      </c>
      <c r="D39" t="s">
        <v>10973</v>
      </c>
      <c r="E39">
        <v>44</v>
      </c>
      <c r="F39" t="s">
        <v>10899</v>
      </c>
    </row>
    <row r="40" spans="1:6" x14ac:dyDescent="0.2">
      <c r="A40" t="s">
        <v>10974</v>
      </c>
      <c r="B40" t="s">
        <v>86</v>
      </c>
      <c r="C40" t="s">
        <v>106</v>
      </c>
      <c r="D40" t="s">
        <v>10975</v>
      </c>
      <c r="E40">
        <v>3</v>
      </c>
      <c r="F40" t="s">
        <v>10899</v>
      </c>
    </row>
    <row r="41" spans="1:6" x14ac:dyDescent="0.2">
      <c r="A41" t="s">
        <v>10976</v>
      </c>
      <c r="B41" t="s">
        <v>86</v>
      </c>
      <c r="C41" t="s">
        <v>106</v>
      </c>
      <c r="D41" t="s">
        <v>10977</v>
      </c>
      <c r="E41">
        <v>254</v>
      </c>
      <c r="F41" t="s">
        <v>10899</v>
      </c>
    </row>
    <row r="42" spans="1:6" x14ac:dyDescent="0.2">
      <c r="A42" t="s">
        <v>10978</v>
      </c>
      <c r="B42" t="s">
        <v>86</v>
      </c>
      <c r="C42" t="s">
        <v>106</v>
      </c>
      <c r="D42" t="s">
        <v>10979</v>
      </c>
      <c r="E42">
        <v>2</v>
      </c>
      <c r="F42" t="s">
        <v>10899</v>
      </c>
    </row>
    <row r="43" spans="1:6" x14ac:dyDescent="0.2">
      <c r="A43" t="s">
        <v>10980</v>
      </c>
      <c r="B43" t="s">
        <v>86</v>
      </c>
      <c r="C43" t="s">
        <v>107</v>
      </c>
      <c r="D43" t="s">
        <v>10913</v>
      </c>
      <c r="E43">
        <v>5</v>
      </c>
      <c r="F43" t="s">
        <v>10899</v>
      </c>
    </row>
    <row r="44" spans="1:6" x14ac:dyDescent="0.2">
      <c r="A44" t="s">
        <v>10981</v>
      </c>
      <c r="B44" t="s">
        <v>86</v>
      </c>
      <c r="C44" t="s">
        <v>107</v>
      </c>
      <c r="D44" t="s">
        <v>10917</v>
      </c>
      <c r="E44">
        <v>1</v>
      </c>
      <c r="F44" t="s">
        <v>10899</v>
      </c>
    </row>
    <row r="45" spans="1:6" x14ac:dyDescent="0.2">
      <c r="A45" t="s">
        <v>10982</v>
      </c>
      <c r="B45" t="s">
        <v>86</v>
      </c>
      <c r="C45" t="s">
        <v>107</v>
      </c>
      <c r="D45" t="s">
        <v>10925</v>
      </c>
      <c r="E45">
        <v>1</v>
      </c>
      <c r="F45" t="s">
        <v>10899</v>
      </c>
    </row>
    <row r="46" spans="1:6" x14ac:dyDescent="0.2">
      <c r="A46" t="s">
        <v>10983</v>
      </c>
      <c r="B46" t="s">
        <v>86</v>
      </c>
      <c r="C46" t="s">
        <v>107</v>
      </c>
      <c r="D46" t="s">
        <v>10931</v>
      </c>
      <c r="E46">
        <v>5</v>
      </c>
      <c r="F46" t="s">
        <v>10899</v>
      </c>
    </row>
    <row r="47" spans="1:6" x14ac:dyDescent="0.2">
      <c r="A47" t="s">
        <v>10984</v>
      </c>
      <c r="B47" t="s">
        <v>86</v>
      </c>
      <c r="C47" t="s">
        <v>107</v>
      </c>
      <c r="D47" t="s">
        <v>10933</v>
      </c>
      <c r="E47">
        <v>65</v>
      </c>
      <c r="F47" t="s">
        <v>10899</v>
      </c>
    </row>
    <row r="48" spans="1:6" x14ac:dyDescent="0.2">
      <c r="A48" t="s">
        <v>10985</v>
      </c>
      <c r="B48" t="s">
        <v>86</v>
      </c>
      <c r="C48" t="s">
        <v>107</v>
      </c>
      <c r="D48" t="s">
        <v>10937</v>
      </c>
      <c r="E48">
        <v>2</v>
      </c>
      <c r="F48" t="s">
        <v>10899</v>
      </c>
    </row>
    <row r="49" spans="1:6" x14ac:dyDescent="0.2">
      <c r="A49" t="s">
        <v>10986</v>
      </c>
      <c r="B49" t="s">
        <v>86</v>
      </c>
      <c r="C49" t="s">
        <v>107</v>
      </c>
      <c r="D49" t="s">
        <v>10939</v>
      </c>
      <c r="E49">
        <v>2</v>
      </c>
      <c r="F49" t="s">
        <v>10899</v>
      </c>
    </row>
    <row r="50" spans="1:6" x14ac:dyDescent="0.2">
      <c r="A50" t="s">
        <v>10987</v>
      </c>
      <c r="B50" t="s">
        <v>86</v>
      </c>
      <c r="C50" t="s">
        <v>107</v>
      </c>
      <c r="D50" t="s">
        <v>10945</v>
      </c>
      <c r="E50">
        <v>73</v>
      </c>
      <c r="F50" t="s">
        <v>10899</v>
      </c>
    </row>
    <row r="51" spans="1:6" x14ac:dyDescent="0.2">
      <c r="A51" t="s">
        <v>10988</v>
      </c>
      <c r="B51" t="s">
        <v>86</v>
      </c>
      <c r="C51" t="s">
        <v>107</v>
      </c>
      <c r="D51" t="s">
        <v>10951</v>
      </c>
      <c r="E51">
        <v>2</v>
      </c>
      <c r="F51" t="s">
        <v>10899</v>
      </c>
    </row>
    <row r="52" spans="1:6" x14ac:dyDescent="0.2">
      <c r="A52" t="s">
        <v>10989</v>
      </c>
      <c r="B52" t="s">
        <v>86</v>
      </c>
      <c r="C52" t="s">
        <v>107</v>
      </c>
      <c r="D52" t="s">
        <v>10963</v>
      </c>
      <c r="E52">
        <v>2</v>
      </c>
      <c r="F52" t="s">
        <v>10899</v>
      </c>
    </row>
    <row r="53" spans="1:6" x14ac:dyDescent="0.2">
      <c r="A53" t="s">
        <v>10990</v>
      </c>
      <c r="B53" t="s">
        <v>86</v>
      </c>
      <c r="C53" t="s">
        <v>107</v>
      </c>
      <c r="D53" t="s">
        <v>10967</v>
      </c>
      <c r="E53">
        <v>2</v>
      </c>
      <c r="F53" t="s">
        <v>10899</v>
      </c>
    </row>
    <row r="54" spans="1:6" x14ac:dyDescent="0.2">
      <c r="A54" t="s">
        <v>10991</v>
      </c>
      <c r="B54" t="s">
        <v>86</v>
      </c>
      <c r="C54" t="s">
        <v>107</v>
      </c>
      <c r="D54" t="s">
        <v>10973</v>
      </c>
      <c r="E54">
        <v>1</v>
      </c>
      <c r="F54" t="s">
        <v>10899</v>
      </c>
    </row>
    <row r="55" spans="1:6" x14ac:dyDescent="0.2">
      <c r="A55" t="s">
        <v>10992</v>
      </c>
      <c r="B55" t="s">
        <v>86</v>
      </c>
      <c r="C55" t="s">
        <v>107</v>
      </c>
      <c r="D55" t="s">
        <v>10977</v>
      </c>
      <c r="E55">
        <v>2</v>
      </c>
      <c r="F55" t="s">
        <v>10899</v>
      </c>
    </row>
    <row r="56" spans="1:6" x14ac:dyDescent="0.2">
      <c r="A56" t="s">
        <v>10993</v>
      </c>
      <c r="B56" t="s">
        <v>86</v>
      </c>
      <c r="C56" t="s">
        <v>108</v>
      </c>
      <c r="D56" t="s">
        <v>10913</v>
      </c>
      <c r="E56">
        <v>1</v>
      </c>
      <c r="F56" t="s">
        <v>10899</v>
      </c>
    </row>
    <row r="57" spans="1:6" x14ac:dyDescent="0.2">
      <c r="A57" t="s">
        <v>10994</v>
      </c>
      <c r="B57" t="s">
        <v>86</v>
      </c>
      <c r="C57" t="s">
        <v>108</v>
      </c>
      <c r="D57" t="s">
        <v>10925</v>
      </c>
      <c r="E57">
        <v>1</v>
      </c>
      <c r="F57" t="s">
        <v>10899</v>
      </c>
    </row>
    <row r="58" spans="1:6" x14ac:dyDescent="0.2">
      <c r="A58" t="s">
        <v>10995</v>
      </c>
      <c r="B58" t="s">
        <v>86</v>
      </c>
      <c r="C58" t="s">
        <v>108</v>
      </c>
      <c r="D58" t="s">
        <v>10931</v>
      </c>
      <c r="E58">
        <v>2</v>
      </c>
      <c r="F58" t="s">
        <v>10899</v>
      </c>
    </row>
    <row r="59" spans="1:6" x14ac:dyDescent="0.2">
      <c r="A59" t="s">
        <v>10996</v>
      </c>
      <c r="B59" t="s">
        <v>86</v>
      </c>
      <c r="C59" t="s">
        <v>108</v>
      </c>
      <c r="D59" t="s">
        <v>10933</v>
      </c>
      <c r="E59">
        <v>146</v>
      </c>
      <c r="F59" t="s">
        <v>10899</v>
      </c>
    </row>
    <row r="60" spans="1:6" x14ac:dyDescent="0.2">
      <c r="A60" t="s">
        <v>10997</v>
      </c>
      <c r="B60" t="s">
        <v>86</v>
      </c>
      <c r="C60" t="s">
        <v>108</v>
      </c>
      <c r="D60" t="s">
        <v>10939</v>
      </c>
      <c r="E60">
        <v>1</v>
      </c>
      <c r="F60" t="s">
        <v>10899</v>
      </c>
    </row>
    <row r="61" spans="1:6" x14ac:dyDescent="0.2">
      <c r="A61" t="s">
        <v>10998</v>
      </c>
      <c r="B61" t="s">
        <v>86</v>
      </c>
      <c r="C61" t="s">
        <v>108</v>
      </c>
      <c r="D61" t="s">
        <v>10945</v>
      </c>
      <c r="E61">
        <v>177</v>
      </c>
      <c r="F61" t="s">
        <v>10899</v>
      </c>
    </row>
    <row r="62" spans="1:6" x14ac:dyDescent="0.2">
      <c r="A62" t="s">
        <v>10999</v>
      </c>
      <c r="B62" t="s">
        <v>86</v>
      </c>
      <c r="C62" t="s">
        <v>108</v>
      </c>
      <c r="D62" t="s">
        <v>10959</v>
      </c>
      <c r="E62">
        <v>1</v>
      </c>
      <c r="F62" t="s">
        <v>10899</v>
      </c>
    </row>
    <row r="63" spans="1:6" x14ac:dyDescent="0.2">
      <c r="A63" t="s">
        <v>11000</v>
      </c>
      <c r="B63" t="s">
        <v>86</v>
      </c>
      <c r="C63" t="s">
        <v>108</v>
      </c>
      <c r="D63" t="s">
        <v>10969</v>
      </c>
      <c r="E63">
        <v>1</v>
      </c>
      <c r="F63" t="s">
        <v>10899</v>
      </c>
    </row>
    <row r="64" spans="1:6" x14ac:dyDescent="0.2">
      <c r="A64" t="s">
        <v>11001</v>
      </c>
      <c r="B64" t="s">
        <v>86</v>
      </c>
      <c r="C64" t="s">
        <v>108</v>
      </c>
      <c r="D64" t="s">
        <v>10977</v>
      </c>
      <c r="E64">
        <v>1</v>
      </c>
      <c r="F64" t="s">
        <v>10899</v>
      </c>
    </row>
    <row r="65" spans="1:6" x14ac:dyDescent="0.2">
      <c r="A65" t="s">
        <v>11002</v>
      </c>
      <c r="B65" t="s">
        <v>86</v>
      </c>
      <c r="C65" t="s">
        <v>109</v>
      </c>
      <c r="D65" t="s">
        <v>10909</v>
      </c>
      <c r="E65">
        <v>1</v>
      </c>
      <c r="F65" t="s">
        <v>10899</v>
      </c>
    </row>
    <row r="66" spans="1:6" x14ac:dyDescent="0.2">
      <c r="A66" t="s">
        <v>11003</v>
      </c>
      <c r="B66" t="s">
        <v>86</v>
      </c>
      <c r="C66" t="s">
        <v>109</v>
      </c>
      <c r="D66" t="s">
        <v>10931</v>
      </c>
      <c r="E66">
        <v>2</v>
      </c>
      <c r="F66" t="s">
        <v>10899</v>
      </c>
    </row>
    <row r="67" spans="1:6" x14ac:dyDescent="0.2">
      <c r="A67" t="s">
        <v>11004</v>
      </c>
      <c r="B67" t="s">
        <v>86</v>
      </c>
      <c r="C67" t="s">
        <v>109</v>
      </c>
      <c r="D67" t="s">
        <v>10933</v>
      </c>
      <c r="E67">
        <v>74</v>
      </c>
      <c r="F67" t="s">
        <v>10899</v>
      </c>
    </row>
    <row r="68" spans="1:6" x14ac:dyDescent="0.2">
      <c r="A68" t="s">
        <v>11005</v>
      </c>
      <c r="B68" t="s">
        <v>86</v>
      </c>
      <c r="C68" t="s">
        <v>109</v>
      </c>
      <c r="D68" t="s">
        <v>10945</v>
      </c>
      <c r="E68">
        <v>93</v>
      </c>
      <c r="F68" t="s">
        <v>10899</v>
      </c>
    </row>
    <row r="69" spans="1:6" x14ac:dyDescent="0.2">
      <c r="A69" t="s">
        <v>11006</v>
      </c>
      <c r="B69" t="s">
        <v>86</v>
      </c>
      <c r="C69" t="s">
        <v>109</v>
      </c>
      <c r="D69" t="s">
        <v>10963</v>
      </c>
      <c r="E69">
        <v>1</v>
      </c>
      <c r="F69" t="s">
        <v>10899</v>
      </c>
    </row>
    <row r="70" spans="1:6" x14ac:dyDescent="0.2">
      <c r="A70" t="s">
        <v>11007</v>
      </c>
      <c r="B70" t="s">
        <v>86</v>
      </c>
      <c r="C70" t="s">
        <v>109</v>
      </c>
      <c r="D70" t="s">
        <v>10977</v>
      </c>
      <c r="E70">
        <v>2</v>
      </c>
      <c r="F70" t="s">
        <v>10899</v>
      </c>
    </row>
    <row r="71" spans="1:6" x14ac:dyDescent="0.2">
      <c r="A71" t="s">
        <v>11008</v>
      </c>
      <c r="B71" t="s">
        <v>86</v>
      </c>
      <c r="C71" t="s">
        <v>110</v>
      </c>
      <c r="D71" t="s">
        <v>10903</v>
      </c>
      <c r="E71">
        <v>1</v>
      </c>
      <c r="F71" t="s">
        <v>10899</v>
      </c>
    </row>
    <row r="72" spans="1:6" x14ac:dyDescent="0.2">
      <c r="A72" t="s">
        <v>11009</v>
      </c>
      <c r="B72" t="s">
        <v>86</v>
      </c>
      <c r="C72" t="s">
        <v>110</v>
      </c>
      <c r="D72" t="s">
        <v>10909</v>
      </c>
      <c r="E72">
        <v>1</v>
      </c>
      <c r="F72" t="s">
        <v>10899</v>
      </c>
    </row>
    <row r="73" spans="1:6" x14ac:dyDescent="0.2">
      <c r="A73" t="s">
        <v>11010</v>
      </c>
      <c r="B73" t="s">
        <v>86</v>
      </c>
      <c r="C73" t="s">
        <v>110</v>
      </c>
      <c r="D73" t="s">
        <v>10931</v>
      </c>
      <c r="E73">
        <v>2</v>
      </c>
      <c r="F73" t="s">
        <v>10899</v>
      </c>
    </row>
    <row r="74" spans="1:6" x14ac:dyDescent="0.2">
      <c r="A74" t="s">
        <v>11011</v>
      </c>
      <c r="B74" t="s">
        <v>86</v>
      </c>
      <c r="C74" t="s">
        <v>110</v>
      </c>
      <c r="D74" t="s">
        <v>10933</v>
      </c>
      <c r="E74">
        <v>72</v>
      </c>
      <c r="F74" t="s">
        <v>10899</v>
      </c>
    </row>
    <row r="75" spans="1:6" x14ac:dyDescent="0.2">
      <c r="A75" t="s">
        <v>11012</v>
      </c>
      <c r="B75" t="s">
        <v>86</v>
      </c>
      <c r="C75" t="s">
        <v>110</v>
      </c>
      <c r="D75" t="s">
        <v>10945</v>
      </c>
      <c r="E75">
        <v>90</v>
      </c>
      <c r="F75" t="s">
        <v>10899</v>
      </c>
    </row>
    <row r="76" spans="1:6" x14ac:dyDescent="0.2">
      <c r="A76" t="s">
        <v>11013</v>
      </c>
      <c r="B76" t="s">
        <v>86</v>
      </c>
      <c r="C76" t="s">
        <v>110</v>
      </c>
      <c r="D76" t="s">
        <v>10977</v>
      </c>
      <c r="E76">
        <v>1</v>
      </c>
      <c r="F76" t="s">
        <v>10899</v>
      </c>
    </row>
    <row r="77" spans="1:6" x14ac:dyDescent="0.2">
      <c r="A77" t="s">
        <v>11014</v>
      </c>
      <c r="B77" t="s">
        <v>86</v>
      </c>
      <c r="C77" t="s">
        <v>111</v>
      </c>
      <c r="D77" t="s">
        <v>10933</v>
      </c>
      <c r="E77">
        <v>64</v>
      </c>
      <c r="F77" t="s">
        <v>10899</v>
      </c>
    </row>
    <row r="78" spans="1:6" x14ac:dyDescent="0.2">
      <c r="A78" t="s">
        <v>11015</v>
      </c>
      <c r="B78" t="s">
        <v>86</v>
      </c>
      <c r="C78" t="s">
        <v>111</v>
      </c>
      <c r="D78" t="s">
        <v>10945</v>
      </c>
      <c r="E78">
        <v>81</v>
      </c>
      <c r="F78" t="s">
        <v>10899</v>
      </c>
    </row>
    <row r="79" spans="1:6" x14ac:dyDescent="0.2">
      <c r="A79" t="s">
        <v>11016</v>
      </c>
      <c r="B79" t="s">
        <v>86</v>
      </c>
      <c r="C79" t="s">
        <v>112</v>
      </c>
      <c r="D79" t="s">
        <v>10913</v>
      </c>
      <c r="E79">
        <v>2</v>
      </c>
      <c r="F79" t="s">
        <v>10899</v>
      </c>
    </row>
    <row r="80" spans="1:6" x14ac:dyDescent="0.2">
      <c r="A80" t="s">
        <v>11017</v>
      </c>
      <c r="B80" t="s">
        <v>86</v>
      </c>
      <c r="C80" t="s">
        <v>112</v>
      </c>
      <c r="D80" t="s">
        <v>10931</v>
      </c>
      <c r="E80">
        <v>3</v>
      </c>
      <c r="F80" t="s">
        <v>10899</v>
      </c>
    </row>
    <row r="81" spans="1:6" x14ac:dyDescent="0.2">
      <c r="A81" t="s">
        <v>11018</v>
      </c>
      <c r="B81" t="s">
        <v>86</v>
      </c>
      <c r="C81" t="s">
        <v>112</v>
      </c>
      <c r="D81" t="s">
        <v>10933</v>
      </c>
      <c r="E81">
        <v>163</v>
      </c>
      <c r="F81" t="s">
        <v>10899</v>
      </c>
    </row>
    <row r="82" spans="1:6" x14ac:dyDescent="0.2">
      <c r="A82" t="s">
        <v>11019</v>
      </c>
      <c r="B82" t="s">
        <v>86</v>
      </c>
      <c r="C82" t="s">
        <v>112</v>
      </c>
      <c r="D82" t="s">
        <v>10939</v>
      </c>
      <c r="E82">
        <v>1</v>
      </c>
      <c r="F82" t="s">
        <v>10899</v>
      </c>
    </row>
    <row r="83" spans="1:6" x14ac:dyDescent="0.2">
      <c r="A83" t="s">
        <v>11020</v>
      </c>
      <c r="B83" t="s">
        <v>86</v>
      </c>
      <c r="C83" t="s">
        <v>112</v>
      </c>
      <c r="D83" t="s">
        <v>10945</v>
      </c>
      <c r="E83">
        <v>182</v>
      </c>
      <c r="F83" t="s">
        <v>10899</v>
      </c>
    </row>
    <row r="84" spans="1:6" x14ac:dyDescent="0.2">
      <c r="A84" t="s">
        <v>11021</v>
      </c>
      <c r="B84" t="s">
        <v>86</v>
      </c>
      <c r="C84" t="s">
        <v>112</v>
      </c>
      <c r="D84" t="s">
        <v>10949</v>
      </c>
      <c r="E84">
        <v>1</v>
      </c>
      <c r="F84" t="s">
        <v>10899</v>
      </c>
    </row>
    <row r="85" spans="1:6" x14ac:dyDescent="0.2">
      <c r="A85" t="s">
        <v>11022</v>
      </c>
      <c r="B85" t="s">
        <v>86</v>
      </c>
      <c r="C85" t="s">
        <v>112</v>
      </c>
      <c r="D85" t="s">
        <v>10963</v>
      </c>
      <c r="E85">
        <v>1</v>
      </c>
      <c r="F85" t="s">
        <v>10899</v>
      </c>
    </row>
    <row r="86" spans="1:6" x14ac:dyDescent="0.2">
      <c r="A86" t="s">
        <v>11023</v>
      </c>
      <c r="B86" t="s">
        <v>86</v>
      </c>
      <c r="C86" t="s">
        <v>112</v>
      </c>
      <c r="D86" t="s">
        <v>10977</v>
      </c>
      <c r="E86">
        <v>2</v>
      </c>
      <c r="F86" t="s">
        <v>10899</v>
      </c>
    </row>
    <row r="87" spans="1:6" x14ac:dyDescent="0.2">
      <c r="A87" t="s">
        <v>11024</v>
      </c>
      <c r="B87" t="s">
        <v>86</v>
      </c>
      <c r="C87" t="s">
        <v>113</v>
      </c>
      <c r="D87" t="s">
        <v>10903</v>
      </c>
      <c r="E87">
        <v>3</v>
      </c>
      <c r="F87" t="s">
        <v>10899</v>
      </c>
    </row>
    <row r="88" spans="1:6" x14ac:dyDescent="0.2">
      <c r="A88" t="s">
        <v>11025</v>
      </c>
      <c r="B88" t="s">
        <v>86</v>
      </c>
      <c r="C88" t="s">
        <v>113</v>
      </c>
      <c r="D88" t="s">
        <v>10905</v>
      </c>
      <c r="E88">
        <v>1</v>
      </c>
      <c r="F88" t="s">
        <v>10899</v>
      </c>
    </row>
    <row r="89" spans="1:6" x14ac:dyDescent="0.2">
      <c r="A89" t="s">
        <v>11026</v>
      </c>
      <c r="B89" t="s">
        <v>86</v>
      </c>
      <c r="C89" t="s">
        <v>113</v>
      </c>
      <c r="D89" t="s">
        <v>10909</v>
      </c>
      <c r="E89">
        <v>1</v>
      </c>
      <c r="F89" t="s">
        <v>10899</v>
      </c>
    </row>
    <row r="90" spans="1:6" x14ac:dyDescent="0.2">
      <c r="A90" t="s">
        <v>11027</v>
      </c>
      <c r="B90" t="s">
        <v>86</v>
      </c>
      <c r="C90" t="s">
        <v>113</v>
      </c>
      <c r="D90" t="s">
        <v>10913</v>
      </c>
      <c r="E90">
        <v>13</v>
      </c>
      <c r="F90" t="s">
        <v>10899</v>
      </c>
    </row>
    <row r="91" spans="1:6" x14ac:dyDescent="0.2">
      <c r="A91" t="s">
        <v>11028</v>
      </c>
      <c r="B91" t="s">
        <v>86</v>
      </c>
      <c r="C91" t="s">
        <v>113</v>
      </c>
      <c r="D91" t="s">
        <v>10915</v>
      </c>
      <c r="E91">
        <v>3</v>
      </c>
      <c r="F91" t="s">
        <v>10899</v>
      </c>
    </row>
    <row r="92" spans="1:6" x14ac:dyDescent="0.2">
      <c r="A92" t="s">
        <v>11029</v>
      </c>
      <c r="B92" t="s">
        <v>86</v>
      </c>
      <c r="C92" t="s">
        <v>113</v>
      </c>
      <c r="D92" t="s">
        <v>10917</v>
      </c>
      <c r="E92">
        <v>2</v>
      </c>
      <c r="F92" t="s">
        <v>10899</v>
      </c>
    </row>
    <row r="93" spans="1:6" x14ac:dyDescent="0.2">
      <c r="A93" t="s">
        <v>11030</v>
      </c>
      <c r="B93" t="s">
        <v>86</v>
      </c>
      <c r="C93" t="s">
        <v>113</v>
      </c>
      <c r="D93" t="s">
        <v>10919</v>
      </c>
      <c r="E93">
        <v>1</v>
      </c>
      <c r="F93" t="s">
        <v>10899</v>
      </c>
    </row>
    <row r="94" spans="1:6" x14ac:dyDescent="0.2">
      <c r="A94" t="s">
        <v>11031</v>
      </c>
      <c r="B94" t="s">
        <v>86</v>
      </c>
      <c r="C94" t="s">
        <v>113</v>
      </c>
      <c r="D94" t="s">
        <v>10921</v>
      </c>
      <c r="E94">
        <v>2</v>
      </c>
      <c r="F94" t="s">
        <v>10899</v>
      </c>
    </row>
    <row r="95" spans="1:6" x14ac:dyDescent="0.2">
      <c r="A95" t="s">
        <v>11032</v>
      </c>
      <c r="B95" t="s">
        <v>86</v>
      </c>
      <c r="C95" t="s">
        <v>113</v>
      </c>
      <c r="D95" t="s">
        <v>10925</v>
      </c>
      <c r="E95">
        <v>2</v>
      </c>
      <c r="F95" t="s">
        <v>10899</v>
      </c>
    </row>
    <row r="96" spans="1:6" x14ac:dyDescent="0.2">
      <c r="A96" t="s">
        <v>11033</v>
      </c>
      <c r="B96" t="s">
        <v>86</v>
      </c>
      <c r="C96" t="s">
        <v>113</v>
      </c>
      <c r="D96" t="s">
        <v>10927</v>
      </c>
      <c r="E96">
        <v>1</v>
      </c>
      <c r="F96" t="s">
        <v>10899</v>
      </c>
    </row>
    <row r="97" spans="1:6" x14ac:dyDescent="0.2">
      <c r="A97" t="s">
        <v>11034</v>
      </c>
      <c r="B97" t="s">
        <v>86</v>
      </c>
      <c r="C97" t="s">
        <v>113</v>
      </c>
      <c r="D97" t="s">
        <v>10929</v>
      </c>
      <c r="E97">
        <v>1</v>
      </c>
      <c r="F97" t="s">
        <v>10899</v>
      </c>
    </row>
    <row r="98" spans="1:6" x14ac:dyDescent="0.2">
      <c r="A98" t="s">
        <v>11035</v>
      </c>
      <c r="B98" t="s">
        <v>86</v>
      </c>
      <c r="C98" t="s">
        <v>113</v>
      </c>
      <c r="D98" t="s">
        <v>10931</v>
      </c>
      <c r="E98">
        <v>23</v>
      </c>
      <c r="F98" t="s">
        <v>10899</v>
      </c>
    </row>
    <row r="99" spans="1:6" x14ac:dyDescent="0.2">
      <c r="A99" t="s">
        <v>11036</v>
      </c>
      <c r="B99" t="s">
        <v>86</v>
      </c>
      <c r="C99" t="s">
        <v>113</v>
      </c>
      <c r="D99" t="s">
        <v>10933</v>
      </c>
      <c r="E99">
        <v>332</v>
      </c>
      <c r="F99" t="s">
        <v>10899</v>
      </c>
    </row>
    <row r="100" spans="1:6" x14ac:dyDescent="0.2">
      <c r="A100" t="s">
        <v>11037</v>
      </c>
      <c r="B100" t="s">
        <v>86</v>
      </c>
      <c r="C100" t="s">
        <v>113</v>
      </c>
      <c r="D100" t="s">
        <v>10937</v>
      </c>
      <c r="E100">
        <v>6</v>
      </c>
      <c r="F100" t="s">
        <v>10899</v>
      </c>
    </row>
    <row r="101" spans="1:6" x14ac:dyDescent="0.2">
      <c r="A101" t="s">
        <v>11038</v>
      </c>
      <c r="B101" t="s">
        <v>86</v>
      </c>
      <c r="C101" t="s">
        <v>113</v>
      </c>
      <c r="D101" t="s">
        <v>10939</v>
      </c>
      <c r="E101">
        <v>5</v>
      </c>
      <c r="F101" t="s">
        <v>10899</v>
      </c>
    </row>
    <row r="102" spans="1:6" x14ac:dyDescent="0.2">
      <c r="A102" t="s">
        <v>11039</v>
      </c>
      <c r="B102" t="s">
        <v>86</v>
      </c>
      <c r="C102" t="s">
        <v>113</v>
      </c>
      <c r="D102" t="s">
        <v>10943</v>
      </c>
      <c r="E102">
        <v>2</v>
      </c>
      <c r="F102" t="s">
        <v>10899</v>
      </c>
    </row>
    <row r="103" spans="1:6" x14ac:dyDescent="0.2">
      <c r="A103" t="s">
        <v>11040</v>
      </c>
      <c r="B103" t="s">
        <v>86</v>
      </c>
      <c r="C103" t="s">
        <v>113</v>
      </c>
      <c r="D103" t="s">
        <v>10945</v>
      </c>
      <c r="E103">
        <v>388</v>
      </c>
      <c r="F103" t="s">
        <v>10899</v>
      </c>
    </row>
    <row r="104" spans="1:6" x14ac:dyDescent="0.2">
      <c r="A104" t="s">
        <v>11041</v>
      </c>
      <c r="B104" t="s">
        <v>86</v>
      </c>
      <c r="C104" t="s">
        <v>113</v>
      </c>
      <c r="D104" t="s">
        <v>10949</v>
      </c>
      <c r="E104">
        <v>7</v>
      </c>
      <c r="F104" t="s">
        <v>10899</v>
      </c>
    </row>
    <row r="105" spans="1:6" x14ac:dyDescent="0.2">
      <c r="A105" t="s">
        <v>11042</v>
      </c>
      <c r="B105" t="s">
        <v>86</v>
      </c>
      <c r="C105" t="s">
        <v>113</v>
      </c>
      <c r="D105" t="s">
        <v>10951</v>
      </c>
      <c r="E105">
        <v>2</v>
      </c>
      <c r="F105" t="s">
        <v>10899</v>
      </c>
    </row>
    <row r="106" spans="1:6" x14ac:dyDescent="0.2">
      <c r="A106" t="s">
        <v>11043</v>
      </c>
      <c r="B106" t="s">
        <v>86</v>
      </c>
      <c r="C106" t="s">
        <v>113</v>
      </c>
      <c r="D106" t="s">
        <v>10959</v>
      </c>
      <c r="E106">
        <v>3</v>
      </c>
      <c r="F106" t="s">
        <v>10899</v>
      </c>
    </row>
    <row r="107" spans="1:6" x14ac:dyDescent="0.2">
      <c r="A107" t="s">
        <v>11044</v>
      </c>
      <c r="B107" t="s">
        <v>86</v>
      </c>
      <c r="C107" t="s">
        <v>113</v>
      </c>
      <c r="D107" t="s">
        <v>10963</v>
      </c>
      <c r="E107">
        <v>3</v>
      </c>
      <c r="F107" t="s">
        <v>10899</v>
      </c>
    </row>
    <row r="108" spans="1:6" x14ac:dyDescent="0.2">
      <c r="A108" t="s">
        <v>11045</v>
      </c>
      <c r="B108" t="s">
        <v>86</v>
      </c>
      <c r="C108" t="s">
        <v>113</v>
      </c>
      <c r="D108" t="s">
        <v>10967</v>
      </c>
      <c r="E108">
        <v>4</v>
      </c>
      <c r="F108" t="s">
        <v>10899</v>
      </c>
    </row>
    <row r="109" spans="1:6" x14ac:dyDescent="0.2">
      <c r="A109" t="s">
        <v>11046</v>
      </c>
      <c r="B109" t="s">
        <v>86</v>
      </c>
      <c r="C109" t="s">
        <v>113</v>
      </c>
      <c r="D109" t="s">
        <v>10969</v>
      </c>
      <c r="E109">
        <v>1</v>
      </c>
      <c r="F109" t="s">
        <v>10899</v>
      </c>
    </row>
    <row r="110" spans="1:6" x14ac:dyDescent="0.2">
      <c r="A110" t="s">
        <v>11047</v>
      </c>
      <c r="B110" t="s">
        <v>86</v>
      </c>
      <c r="C110" t="s">
        <v>113</v>
      </c>
      <c r="D110" t="s">
        <v>10977</v>
      </c>
      <c r="E110">
        <v>11</v>
      </c>
      <c r="F110" t="s">
        <v>10899</v>
      </c>
    </row>
    <row r="111" spans="1:6" x14ac:dyDescent="0.2">
      <c r="A111" t="s">
        <v>11048</v>
      </c>
      <c r="B111" t="s">
        <v>86</v>
      </c>
      <c r="C111" t="s">
        <v>114</v>
      </c>
      <c r="D111" t="s">
        <v>10903</v>
      </c>
      <c r="E111">
        <v>1</v>
      </c>
      <c r="F111" t="s">
        <v>10899</v>
      </c>
    </row>
    <row r="112" spans="1:6" x14ac:dyDescent="0.2">
      <c r="A112" t="s">
        <v>11049</v>
      </c>
      <c r="B112" t="s">
        <v>86</v>
      </c>
      <c r="C112" t="s">
        <v>114</v>
      </c>
      <c r="D112" t="s">
        <v>10913</v>
      </c>
      <c r="E112">
        <v>2</v>
      </c>
      <c r="F112" t="s">
        <v>10899</v>
      </c>
    </row>
    <row r="113" spans="1:6" x14ac:dyDescent="0.2">
      <c r="A113" t="s">
        <v>11050</v>
      </c>
      <c r="B113" t="s">
        <v>86</v>
      </c>
      <c r="C113" t="s">
        <v>114</v>
      </c>
      <c r="D113" t="s">
        <v>10917</v>
      </c>
      <c r="E113">
        <v>1</v>
      </c>
      <c r="F113" t="s">
        <v>10899</v>
      </c>
    </row>
    <row r="114" spans="1:6" x14ac:dyDescent="0.2">
      <c r="A114" t="s">
        <v>11051</v>
      </c>
      <c r="B114" t="s">
        <v>86</v>
      </c>
      <c r="C114" t="s">
        <v>114</v>
      </c>
      <c r="D114" t="s">
        <v>10931</v>
      </c>
      <c r="E114">
        <v>4</v>
      </c>
      <c r="F114" t="s">
        <v>10899</v>
      </c>
    </row>
    <row r="115" spans="1:6" x14ac:dyDescent="0.2">
      <c r="A115" t="s">
        <v>11052</v>
      </c>
      <c r="B115" t="s">
        <v>86</v>
      </c>
      <c r="C115" t="s">
        <v>114</v>
      </c>
      <c r="D115" t="s">
        <v>10933</v>
      </c>
      <c r="E115">
        <v>53</v>
      </c>
      <c r="F115" t="s">
        <v>10899</v>
      </c>
    </row>
    <row r="116" spans="1:6" x14ac:dyDescent="0.2">
      <c r="A116" t="s">
        <v>11053</v>
      </c>
      <c r="B116" t="s">
        <v>86</v>
      </c>
      <c r="C116" t="s">
        <v>114</v>
      </c>
      <c r="D116" t="s">
        <v>10939</v>
      </c>
      <c r="E116">
        <v>1</v>
      </c>
      <c r="F116" t="s">
        <v>10899</v>
      </c>
    </row>
    <row r="117" spans="1:6" x14ac:dyDescent="0.2">
      <c r="A117" t="s">
        <v>11054</v>
      </c>
      <c r="B117" t="s">
        <v>86</v>
      </c>
      <c r="C117" t="s">
        <v>114</v>
      </c>
      <c r="D117" t="s">
        <v>10945</v>
      </c>
      <c r="E117">
        <v>60</v>
      </c>
      <c r="F117" t="s">
        <v>10899</v>
      </c>
    </row>
    <row r="118" spans="1:6" x14ac:dyDescent="0.2">
      <c r="A118" t="s">
        <v>11055</v>
      </c>
      <c r="B118" t="s">
        <v>86</v>
      </c>
      <c r="C118" t="s">
        <v>114</v>
      </c>
      <c r="D118" t="s">
        <v>10951</v>
      </c>
      <c r="E118">
        <v>1</v>
      </c>
      <c r="F118" t="s">
        <v>10899</v>
      </c>
    </row>
    <row r="119" spans="1:6" x14ac:dyDescent="0.2">
      <c r="A119" t="s">
        <v>11056</v>
      </c>
      <c r="B119" t="s">
        <v>86</v>
      </c>
      <c r="C119" t="s">
        <v>114</v>
      </c>
      <c r="D119" t="s">
        <v>10967</v>
      </c>
      <c r="E119">
        <v>1</v>
      </c>
      <c r="F119" t="s">
        <v>10899</v>
      </c>
    </row>
    <row r="120" spans="1:6" x14ac:dyDescent="0.2">
      <c r="A120" t="s">
        <v>11057</v>
      </c>
      <c r="B120" t="s">
        <v>86</v>
      </c>
      <c r="C120" t="s">
        <v>114</v>
      </c>
      <c r="D120" t="s">
        <v>10977</v>
      </c>
      <c r="E120">
        <v>1</v>
      </c>
      <c r="F120" t="s">
        <v>10899</v>
      </c>
    </row>
    <row r="121" spans="1:6" x14ac:dyDescent="0.2">
      <c r="A121" t="s">
        <v>11058</v>
      </c>
      <c r="B121" t="s">
        <v>86</v>
      </c>
      <c r="C121" t="s">
        <v>115</v>
      </c>
      <c r="D121" t="s">
        <v>10933</v>
      </c>
      <c r="E121">
        <v>38</v>
      </c>
      <c r="F121" t="s">
        <v>10899</v>
      </c>
    </row>
    <row r="122" spans="1:6" x14ac:dyDescent="0.2">
      <c r="A122" t="s">
        <v>11059</v>
      </c>
      <c r="B122" t="s">
        <v>86</v>
      </c>
      <c r="C122" t="s">
        <v>115</v>
      </c>
      <c r="D122" t="s">
        <v>10945</v>
      </c>
      <c r="E122">
        <v>42</v>
      </c>
      <c r="F122" t="s">
        <v>10899</v>
      </c>
    </row>
    <row r="123" spans="1:6" x14ac:dyDescent="0.2">
      <c r="A123" t="s">
        <v>11060</v>
      </c>
      <c r="B123" t="s">
        <v>86</v>
      </c>
      <c r="C123" t="s">
        <v>116</v>
      </c>
      <c r="D123" t="s">
        <v>10903</v>
      </c>
      <c r="E123">
        <v>1</v>
      </c>
      <c r="F123" t="s">
        <v>10899</v>
      </c>
    </row>
    <row r="124" spans="1:6" x14ac:dyDescent="0.2">
      <c r="A124" t="s">
        <v>11061</v>
      </c>
      <c r="B124" t="s">
        <v>86</v>
      </c>
      <c r="C124" t="s">
        <v>116</v>
      </c>
      <c r="D124" t="s">
        <v>10931</v>
      </c>
      <c r="E124">
        <v>1</v>
      </c>
      <c r="F124" t="s">
        <v>10899</v>
      </c>
    </row>
    <row r="125" spans="1:6" x14ac:dyDescent="0.2">
      <c r="A125" t="s">
        <v>11062</v>
      </c>
      <c r="B125" t="s">
        <v>86</v>
      </c>
      <c r="C125" t="s">
        <v>116</v>
      </c>
      <c r="D125" t="s">
        <v>10933</v>
      </c>
      <c r="E125">
        <v>96</v>
      </c>
      <c r="F125" t="s">
        <v>10899</v>
      </c>
    </row>
    <row r="126" spans="1:6" x14ac:dyDescent="0.2">
      <c r="A126" t="s">
        <v>11063</v>
      </c>
      <c r="B126" t="s">
        <v>86</v>
      </c>
      <c r="C126" t="s">
        <v>116</v>
      </c>
      <c r="D126" t="s">
        <v>10945</v>
      </c>
      <c r="E126">
        <v>105</v>
      </c>
      <c r="F126" t="s">
        <v>10899</v>
      </c>
    </row>
    <row r="127" spans="1:6" x14ac:dyDescent="0.2">
      <c r="A127" t="s">
        <v>11064</v>
      </c>
      <c r="B127" t="s">
        <v>86</v>
      </c>
      <c r="C127" t="s">
        <v>116</v>
      </c>
      <c r="D127" t="s">
        <v>10949</v>
      </c>
      <c r="E127">
        <v>1</v>
      </c>
      <c r="F127" t="s">
        <v>10899</v>
      </c>
    </row>
    <row r="128" spans="1:6" x14ac:dyDescent="0.2">
      <c r="A128" t="s">
        <v>11065</v>
      </c>
      <c r="B128" t="s">
        <v>86</v>
      </c>
      <c r="C128" t="s">
        <v>117</v>
      </c>
      <c r="D128" t="s">
        <v>10903</v>
      </c>
      <c r="E128">
        <v>1</v>
      </c>
      <c r="F128" t="s">
        <v>10899</v>
      </c>
    </row>
    <row r="129" spans="1:6" x14ac:dyDescent="0.2">
      <c r="A129" t="s">
        <v>11066</v>
      </c>
      <c r="B129" t="s">
        <v>86</v>
      </c>
      <c r="C129" t="s">
        <v>117</v>
      </c>
      <c r="D129" t="s">
        <v>10913</v>
      </c>
      <c r="E129">
        <v>3</v>
      </c>
      <c r="F129" t="s">
        <v>10899</v>
      </c>
    </row>
    <row r="130" spans="1:6" x14ac:dyDescent="0.2">
      <c r="A130" t="s">
        <v>11067</v>
      </c>
      <c r="B130" t="s">
        <v>86</v>
      </c>
      <c r="C130" t="s">
        <v>117</v>
      </c>
      <c r="D130" t="s">
        <v>10931</v>
      </c>
      <c r="E130">
        <v>4</v>
      </c>
      <c r="F130" t="s">
        <v>10899</v>
      </c>
    </row>
    <row r="131" spans="1:6" x14ac:dyDescent="0.2">
      <c r="A131" t="s">
        <v>11068</v>
      </c>
      <c r="B131" t="s">
        <v>86</v>
      </c>
      <c r="C131" t="s">
        <v>117</v>
      </c>
      <c r="D131" t="s">
        <v>10933</v>
      </c>
      <c r="E131">
        <v>172</v>
      </c>
      <c r="F131" t="s">
        <v>10899</v>
      </c>
    </row>
    <row r="132" spans="1:6" x14ac:dyDescent="0.2">
      <c r="A132" t="s">
        <v>11069</v>
      </c>
      <c r="B132" t="s">
        <v>86</v>
      </c>
      <c r="C132" t="s">
        <v>117</v>
      </c>
      <c r="D132" t="s">
        <v>10937</v>
      </c>
      <c r="E132">
        <v>1</v>
      </c>
      <c r="F132" t="s">
        <v>10899</v>
      </c>
    </row>
    <row r="133" spans="1:6" x14ac:dyDescent="0.2">
      <c r="A133" t="s">
        <v>11070</v>
      </c>
      <c r="B133" t="s">
        <v>86</v>
      </c>
      <c r="C133" t="s">
        <v>117</v>
      </c>
      <c r="D133" t="s">
        <v>10943</v>
      </c>
      <c r="E133">
        <v>1</v>
      </c>
      <c r="F133" t="s">
        <v>10899</v>
      </c>
    </row>
    <row r="134" spans="1:6" x14ac:dyDescent="0.2">
      <c r="A134" t="s">
        <v>11071</v>
      </c>
      <c r="B134" t="s">
        <v>86</v>
      </c>
      <c r="C134" t="s">
        <v>117</v>
      </c>
      <c r="D134" t="s">
        <v>10945</v>
      </c>
      <c r="E134">
        <v>197</v>
      </c>
      <c r="F134" t="s">
        <v>10899</v>
      </c>
    </row>
    <row r="135" spans="1:6" x14ac:dyDescent="0.2">
      <c r="A135" t="s">
        <v>11072</v>
      </c>
      <c r="B135" t="s">
        <v>86</v>
      </c>
      <c r="C135" t="s">
        <v>117</v>
      </c>
      <c r="D135" t="s">
        <v>10967</v>
      </c>
      <c r="E135">
        <v>1</v>
      </c>
      <c r="F135" t="s">
        <v>10899</v>
      </c>
    </row>
    <row r="136" spans="1:6" x14ac:dyDescent="0.2">
      <c r="A136" t="s">
        <v>11073</v>
      </c>
      <c r="B136" t="s">
        <v>86</v>
      </c>
      <c r="C136" t="s">
        <v>117</v>
      </c>
      <c r="D136" t="s">
        <v>10977</v>
      </c>
      <c r="E136">
        <v>2</v>
      </c>
      <c r="F136" t="s">
        <v>10899</v>
      </c>
    </row>
    <row r="137" spans="1:6" x14ac:dyDescent="0.2">
      <c r="A137" t="s">
        <v>11074</v>
      </c>
      <c r="B137" t="s">
        <v>86</v>
      </c>
      <c r="C137" t="s">
        <v>118</v>
      </c>
      <c r="D137" t="s">
        <v>10931</v>
      </c>
      <c r="E137">
        <v>1</v>
      </c>
      <c r="F137" t="s">
        <v>10899</v>
      </c>
    </row>
    <row r="138" spans="1:6" x14ac:dyDescent="0.2">
      <c r="A138" t="s">
        <v>11075</v>
      </c>
      <c r="B138" t="s">
        <v>86</v>
      </c>
      <c r="C138" t="s">
        <v>118</v>
      </c>
      <c r="D138" t="s">
        <v>10933</v>
      </c>
      <c r="E138">
        <v>77</v>
      </c>
      <c r="F138" t="s">
        <v>10899</v>
      </c>
    </row>
    <row r="139" spans="1:6" x14ac:dyDescent="0.2">
      <c r="A139" t="s">
        <v>11076</v>
      </c>
      <c r="B139" t="s">
        <v>86</v>
      </c>
      <c r="C139" t="s">
        <v>118</v>
      </c>
      <c r="D139" t="s">
        <v>10945</v>
      </c>
      <c r="E139">
        <v>92</v>
      </c>
      <c r="F139" t="s">
        <v>10899</v>
      </c>
    </row>
    <row r="140" spans="1:6" x14ac:dyDescent="0.2">
      <c r="A140" t="s">
        <v>11077</v>
      </c>
      <c r="B140" t="s">
        <v>86</v>
      </c>
      <c r="C140" t="s">
        <v>118</v>
      </c>
      <c r="D140" t="s">
        <v>10977</v>
      </c>
      <c r="E140">
        <v>1</v>
      </c>
      <c r="F140" t="s">
        <v>10899</v>
      </c>
    </row>
    <row r="141" spans="1:6" x14ac:dyDescent="0.2">
      <c r="A141" t="s">
        <v>11078</v>
      </c>
      <c r="B141" t="s">
        <v>86</v>
      </c>
      <c r="C141" t="s">
        <v>119</v>
      </c>
      <c r="D141" t="s">
        <v>10905</v>
      </c>
      <c r="E141">
        <v>1</v>
      </c>
      <c r="F141" t="s">
        <v>10899</v>
      </c>
    </row>
    <row r="142" spans="1:6" x14ac:dyDescent="0.2">
      <c r="A142" t="s">
        <v>11079</v>
      </c>
      <c r="B142" t="s">
        <v>86</v>
      </c>
      <c r="C142" t="s">
        <v>119</v>
      </c>
      <c r="D142" t="s">
        <v>10913</v>
      </c>
      <c r="E142">
        <v>2</v>
      </c>
      <c r="F142" t="s">
        <v>10899</v>
      </c>
    </row>
    <row r="143" spans="1:6" x14ac:dyDescent="0.2">
      <c r="A143" t="s">
        <v>11080</v>
      </c>
      <c r="B143" t="s">
        <v>86</v>
      </c>
      <c r="C143" t="s">
        <v>119</v>
      </c>
      <c r="D143" t="s">
        <v>10921</v>
      </c>
      <c r="E143">
        <v>1</v>
      </c>
      <c r="F143" t="s">
        <v>10899</v>
      </c>
    </row>
    <row r="144" spans="1:6" x14ac:dyDescent="0.2">
      <c r="A144" t="s">
        <v>11081</v>
      </c>
      <c r="B144" t="s">
        <v>86</v>
      </c>
      <c r="C144" t="s">
        <v>119</v>
      </c>
      <c r="D144" t="s">
        <v>10927</v>
      </c>
      <c r="E144">
        <v>1</v>
      </c>
      <c r="F144" t="s">
        <v>10899</v>
      </c>
    </row>
    <row r="145" spans="1:6" x14ac:dyDescent="0.2">
      <c r="A145" t="s">
        <v>11082</v>
      </c>
      <c r="B145" t="s">
        <v>86</v>
      </c>
      <c r="C145" t="s">
        <v>119</v>
      </c>
      <c r="D145" t="s">
        <v>10929</v>
      </c>
      <c r="E145">
        <v>1</v>
      </c>
      <c r="F145" t="s">
        <v>10899</v>
      </c>
    </row>
    <row r="146" spans="1:6" x14ac:dyDescent="0.2">
      <c r="A146" t="s">
        <v>11083</v>
      </c>
      <c r="B146" t="s">
        <v>86</v>
      </c>
      <c r="C146" t="s">
        <v>119</v>
      </c>
      <c r="D146" t="s">
        <v>10931</v>
      </c>
      <c r="E146">
        <v>4</v>
      </c>
      <c r="F146" t="s">
        <v>10899</v>
      </c>
    </row>
    <row r="147" spans="1:6" x14ac:dyDescent="0.2">
      <c r="A147" t="s">
        <v>11084</v>
      </c>
      <c r="B147" t="s">
        <v>86</v>
      </c>
      <c r="C147" t="s">
        <v>119</v>
      </c>
      <c r="D147" t="s">
        <v>10933</v>
      </c>
      <c r="E147">
        <v>188</v>
      </c>
      <c r="F147" t="s">
        <v>10899</v>
      </c>
    </row>
    <row r="148" spans="1:6" x14ac:dyDescent="0.2">
      <c r="A148" t="s">
        <v>11085</v>
      </c>
      <c r="B148" t="s">
        <v>86</v>
      </c>
      <c r="C148" t="s">
        <v>119</v>
      </c>
      <c r="D148" t="s">
        <v>10937</v>
      </c>
      <c r="E148">
        <v>1</v>
      </c>
      <c r="F148" t="s">
        <v>10899</v>
      </c>
    </row>
    <row r="149" spans="1:6" x14ac:dyDescent="0.2">
      <c r="A149" t="s">
        <v>11086</v>
      </c>
      <c r="B149" t="s">
        <v>86</v>
      </c>
      <c r="C149" t="s">
        <v>119</v>
      </c>
      <c r="D149" t="s">
        <v>10945</v>
      </c>
      <c r="E149">
        <v>235</v>
      </c>
      <c r="F149" t="s">
        <v>10899</v>
      </c>
    </row>
    <row r="150" spans="1:6" x14ac:dyDescent="0.2">
      <c r="A150" t="s">
        <v>11087</v>
      </c>
      <c r="B150" t="s">
        <v>86</v>
      </c>
      <c r="C150" t="s">
        <v>119</v>
      </c>
      <c r="D150" t="s">
        <v>10949</v>
      </c>
      <c r="E150">
        <v>1</v>
      </c>
      <c r="F150" t="s">
        <v>10899</v>
      </c>
    </row>
    <row r="151" spans="1:6" x14ac:dyDescent="0.2">
      <c r="A151" t="s">
        <v>11088</v>
      </c>
      <c r="B151" t="s">
        <v>86</v>
      </c>
      <c r="C151" t="s">
        <v>119</v>
      </c>
      <c r="D151" t="s">
        <v>10951</v>
      </c>
      <c r="E151">
        <v>1</v>
      </c>
      <c r="F151" t="s">
        <v>10899</v>
      </c>
    </row>
    <row r="152" spans="1:6" x14ac:dyDescent="0.2">
      <c r="A152" t="s">
        <v>11089</v>
      </c>
      <c r="B152" t="s">
        <v>86</v>
      </c>
      <c r="C152" t="s">
        <v>119</v>
      </c>
      <c r="D152" t="s">
        <v>10967</v>
      </c>
      <c r="E152">
        <v>1</v>
      </c>
      <c r="F152" t="s">
        <v>10899</v>
      </c>
    </row>
    <row r="153" spans="1:6" x14ac:dyDescent="0.2">
      <c r="A153" t="s">
        <v>11090</v>
      </c>
      <c r="B153" t="s">
        <v>86</v>
      </c>
      <c r="C153" t="s">
        <v>119</v>
      </c>
      <c r="D153" t="s">
        <v>10973</v>
      </c>
      <c r="E153">
        <v>1</v>
      </c>
      <c r="F153" t="s">
        <v>10899</v>
      </c>
    </row>
    <row r="154" spans="1:6" x14ac:dyDescent="0.2">
      <c r="A154" t="s">
        <v>11091</v>
      </c>
      <c r="B154" t="s">
        <v>86</v>
      </c>
      <c r="C154" t="s">
        <v>119</v>
      </c>
      <c r="D154" t="s">
        <v>10977</v>
      </c>
      <c r="E154">
        <v>1</v>
      </c>
      <c r="F154" t="s">
        <v>10899</v>
      </c>
    </row>
    <row r="155" spans="1:6" x14ac:dyDescent="0.2">
      <c r="A155" t="s">
        <v>11092</v>
      </c>
      <c r="B155" t="s">
        <v>86</v>
      </c>
      <c r="C155" t="s">
        <v>120</v>
      </c>
      <c r="D155" t="s">
        <v>10898</v>
      </c>
      <c r="E155">
        <v>1</v>
      </c>
      <c r="F155" t="s">
        <v>10899</v>
      </c>
    </row>
    <row r="156" spans="1:6" x14ac:dyDescent="0.2">
      <c r="A156" t="s">
        <v>11093</v>
      </c>
      <c r="B156" t="s">
        <v>86</v>
      </c>
      <c r="C156" t="s">
        <v>120</v>
      </c>
      <c r="D156" t="s">
        <v>10913</v>
      </c>
      <c r="E156">
        <v>5</v>
      </c>
      <c r="F156" t="s">
        <v>10899</v>
      </c>
    </row>
    <row r="157" spans="1:6" x14ac:dyDescent="0.2">
      <c r="A157" t="s">
        <v>11094</v>
      </c>
      <c r="B157" t="s">
        <v>86</v>
      </c>
      <c r="C157" t="s">
        <v>120</v>
      </c>
      <c r="D157" t="s">
        <v>10917</v>
      </c>
      <c r="E157">
        <v>1</v>
      </c>
      <c r="F157" t="s">
        <v>10899</v>
      </c>
    </row>
    <row r="158" spans="1:6" x14ac:dyDescent="0.2">
      <c r="A158" t="s">
        <v>11095</v>
      </c>
      <c r="B158" t="s">
        <v>86</v>
      </c>
      <c r="C158" t="s">
        <v>120</v>
      </c>
      <c r="D158" t="s">
        <v>10919</v>
      </c>
      <c r="E158">
        <v>1</v>
      </c>
      <c r="F158" t="s">
        <v>10899</v>
      </c>
    </row>
    <row r="159" spans="1:6" x14ac:dyDescent="0.2">
      <c r="A159" t="s">
        <v>11096</v>
      </c>
      <c r="B159" t="s">
        <v>86</v>
      </c>
      <c r="C159" t="s">
        <v>120</v>
      </c>
      <c r="D159" t="s">
        <v>10921</v>
      </c>
      <c r="E159">
        <v>1</v>
      </c>
      <c r="F159" t="s">
        <v>10899</v>
      </c>
    </row>
    <row r="160" spans="1:6" x14ac:dyDescent="0.2">
      <c r="A160" t="s">
        <v>11097</v>
      </c>
      <c r="B160" t="s">
        <v>86</v>
      </c>
      <c r="C160" t="s">
        <v>120</v>
      </c>
      <c r="D160" t="s">
        <v>10929</v>
      </c>
      <c r="E160">
        <v>1</v>
      </c>
      <c r="F160" t="s">
        <v>10899</v>
      </c>
    </row>
    <row r="161" spans="1:6" x14ac:dyDescent="0.2">
      <c r="A161" t="s">
        <v>11098</v>
      </c>
      <c r="B161" t="s">
        <v>86</v>
      </c>
      <c r="C161" t="s">
        <v>120</v>
      </c>
      <c r="D161" t="s">
        <v>10931</v>
      </c>
      <c r="E161">
        <v>7</v>
      </c>
      <c r="F161" t="s">
        <v>10899</v>
      </c>
    </row>
    <row r="162" spans="1:6" x14ac:dyDescent="0.2">
      <c r="A162" t="s">
        <v>11099</v>
      </c>
      <c r="B162" t="s">
        <v>86</v>
      </c>
      <c r="C162" t="s">
        <v>120</v>
      </c>
      <c r="D162" t="s">
        <v>10933</v>
      </c>
      <c r="E162">
        <v>102</v>
      </c>
      <c r="F162" t="s">
        <v>10899</v>
      </c>
    </row>
    <row r="163" spans="1:6" x14ac:dyDescent="0.2">
      <c r="A163" t="s">
        <v>11100</v>
      </c>
      <c r="B163" t="s">
        <v>86</v>
      </c>
      <c r="C163" t="s">
        <v>120</v>
      </c>
      <c r="D163" t="s">
        <v>10937</v>
      </c>
      <c r="E163">
        <v>3</v>
      </c>
      <c r="F163" t="s">
        <v>10899</v>
      </c>
    </row>
    <row r="164" spans="1:6" x14ac:dyDescent="0.2">
      <c r="A164" t="s">
        <v>11101</v>
      </c>
      <c r="B164" t="s">
        <v>86</v>
      </c>
      <c r="C164" t="s">
        <v>120</v>
      </c>
      <c r="D164" t="s">
        <v>10939</v>
      </c>
      <c r="E164">
        <v>1</v>
      </c>
      <c r="F164" t="s">
        <v>10899</v>
      </c>
    </row>
    <row r="165" spans="1:6" x14ac:dyDescent="0.2">
      <c r="A165" t="s">
        <v>11102</v>
      </c>
      <c r="B165" t="s">
        <v>86</v>
      </c>
      <c r="C165" t="s">
        <v>120</v>
      </c>
      <c r="D165" t="s">
        <v>10943</v>
      </c>
      <c r="E165">
        <v>1</v>
      </c>
      <c r="F165" t="s">
        <v>10899</v>
      </c>
    </row>
    <row r="166" spans="1:6" x14ac:dyDescent="0.2">
      <c r="A166" t="s">
        <v>11103</v>
      </c>
      <c r="B166" t="s">
        <v>86</v>
      </c>
      <c r="C166" t="s">
        <v>120</v>
      </c>
      <c r="D166" t="s">
        <v>10945</v>
      </c>
      <c r="E166">
        <v>116</v>
      </c>
      <c r="F166" t="s">
        <v>10899</v>
      </c>
    </row>
    <row r="167" spans="1:6" x14ac:dyDescent="0.2">
      <c r="A167" t="s">
        <v>11104</v>
      </c>
      <c r="B167" t="s">
        <v>86</v>
      </c>
      <c r="C167" t="s">
        <v>120</v>
      </c>
      <c r="D167" t="s">
        <v>10949</v>
      </c>
      <c r="E167">
        <v>1</v>
      </c>
      <c r="F167" t="s">
        <v>10899</v>
      </c>
    </row>
    <row r="168" spans="1:6" x14ac:dyDescent="0.2">
      <c r="A168" t="s">
        <v>11105</v>
      </c>
      <c r="B168" t="s">
        <v>86</v>
      </c>
      <c r="C168" t="s">
        <v>120</v>
      </c>
      <c r="D168" t="s">
        <v>10951</v>
      </c>
      <c r="E168">
        <v>2</v>
      </c>
      <c r="F168" t="s">
        <v>10899</v>
      </c>
    </row>
    <row r="169" spans="1:6" x14ac:dyDescent="0.2">
      <c r="A169" t="s">
        <v>11106</v>
      </c>
      <c r="B169" t="s">
        <v>86</v>
      </c>
      <c r="C169" t="s">
        <v>120</v>
      </c>
      <c r="D169" t="s">
        <v>10963</v>
      </c>
      <c r="E169">
        <v>2</v>
      </c>
      <c r="F169" t="s">
        <v>10899</v>
      </c>
    </row>
    <row r="170" spans="1:6" x14ac:dyDescent="0.2">
      <c r="A170" t="s">
        <v>11107</v>
      </c>
      <c r="B170" t="s">
        <v>86</v>
      </c>
      <c r="C170" t="s">
        <v>120</v>
      </c>
      <c r="D170" t="s">
        <v>10965</v>
      </c>
      <c r="E170">
        <v>1</v>
      </c>
      <c r="F170" t="s">
        <v>10899</v>
      </c>
    </row>
    <row r="171" spans="1:6" x14ac:dyDescent="0.2">
      <c r="A171" t="s">
        <v>11108</v>
      </c>
      <c r="B171" t="s">
        <v>86</v>
      </c>
      <c r="C171" t="s">
        <v>120</v>
      </c>
      <c r="D171" t="s">
        <v>10967</v>
      </c>
      <c r="E171">
        <v>1</v>
      </c>
      <c r="F171" t="s">
        <v>10899</v>
      </c>
    </row>
    <row r="172" spans="1:6" x14ac:dyDescent="0.2">
      <c r="A172" t="s">
        <v>11109</v>
      </c>
      <c r="B172" t="s">
        <v>86</v>
      </c>
      <c r="C172" t="s">
        <v>120</v>
      </c>
      <c r="D172" t="s">
        <v>10969</v>
      </c>
      <c r="E172">
        <v>2</v>
      </c>
      <c r="F172" t="s">
        <v>10899</v>
      </c>
    </row>
    <row r="173" spans="1:6" x14ac:dyDescent="0.2">
      <c r="A173" t="s">
        <v>11110</v>
      </c>
      <c r="B173" t="s">
        <v>86</v>
      </c>
      <c r="C173" t="s">
        <v>120</v>
      </c>
      <c r="D173" t="s">
        <v>10973</v>
      </c>
      <c r="E173">
        <v>2</v>
      </c>
      <c r="F173" t="s">
        <v>10899</v>
      </c>
    </row>
    <row r="174" spans="1:6" x14ac:dyDescent="0.2">
      <c r="A174" t="s">
        <v>11111</v>
      </c>
      <c r="B174" t="s">
        <v>86</v>
      </c>
      <c r="C174" t="s">
        <v>120</v>
      </c>
      <c r="D174" t="s">
        <v>10977</v>
      </c>
      <c r="E174">
        <v>7</v>
      </c>
      <c r="F174" t="s">
        <v>10899</v>
      </c>
    </row>
    <row r="175" spans="1:6" x14ac:dyDescent="0.2">
      <c r="A175" t="s">
        <v>11112</v>
      </c>
      <c r="B175" t="s">
        <v>86</v>
      </c>
      <c r="C175" t="s">
        <v>121</v>
      </c>
      <c r="D175" t="s">
        <v>10931</v>
      </c>
      <c r="E175">
        <v>1</v>
      </c>
      <c r="F175" t="s">
        <v>10899</v>
      </c>
    </row>
    <row r="176" spans="1:6" x14ac:dyDescent="0.2">
      <c r="A176" t="s">
        <v>11113</v>
      </c>
      <c r="B176" t="s">
        <v>86</v>
      </c>
      <c r="C176" t="s">
        <v>121</v>
      </c>
      <c r="D176" t="s">
        <v>10933</v>
      </c>
      <c r="E176">
        <v>81</v>
      </c>
      <c r="F176" t="s">
        <v>10899</v>
      </c>
    </row>
    <row r="177" spans="1:6" x14ac:dyDescent="0.2">
      <c r="A177" t="s">
        <v>11114</v>
      </c>
      <c r="B177" t="s">
        <v>86</v>
      </c>
      <c r="C177" t="s">
        <v>121</v>
      </c>
      <c r="D177" t="s">
        <v>10945</v>
      </c>
      <c r="E177">
        <v>103</v>
      </c>
      <c r="F177" t="s">
        <v>10899</v>
      </c>
    </row>
    <row r="178" spans="1:6" x14ac:dyDescent="0.2">
      <c r="A178" t="s">
        <v>11115</v>
      </c>
      <c r="B178" t="s">
        <v>86</v>
      </c>
      <c r="C178" t="s">
        <v>121</v>
      </c>
      <c r="D178" t="s">
        <v>10951</v>
      </c>
      <c r="E178">
        <v>1</v>
      </c>
      <c r="F178" t="s">
        <v>10899</v>
      </c>
    </row>
    <row r="179" spans="1:6" x14ac:dyDescent="0.2">
      <c r="A179" t="s">
        <v>11116</v>
      </c>
      <c r="B179" t="s">
        <v>86</v>
      </c>
      <c r="C179" t="s">
        <v>121</v>
      </c>
      <c r="D179" t="s">
        <v>10977</v>
      </c>
      <c r="E179">
        <v>1</v>
      </c>
      <c r="F179" t="s">
        <v>10899</v>
      </c>
    </row>
    <row r="180" spans="1:6" x14ac:dyDescent="0.2">
      <c r="A180" t="s">
        <v>11117</v>
      </c>
      <c r="B180" t="s">
        <v>86</v>
      </c>
      <c r="C180" t="s">
        <v>122</v>
      </c>
      <c r="D180" t="s">
        <v>10903</v>
      </c>
      <c r="E180">
        <v>2</v>
      </c>
      <c r="F180" t="s">
        <v>10899</v>
      </c>
    </row>
    <row r="181" spans="1:6" x14ac:dyDescent="0.2">
      <c r="A181" t="s">
        <v>11118</v>
      </c>
      <c r="B181" t="s">
        <v>86</v>
      </c>
      <c r="C181" t="s">
        <v>122</v>
      </c>
      <c r="D181" t="s">
        <v>10913</v>
      </c>
      <c r="E181">
        <v>4</v>
      </c>
      <c r="F181" t="s">
        <v>10899</v>
      </c>
    </row>
    <row r="182" spans="1:6" x14ac:dyDescent="0.2">
      <c r="A182" t="s">
        <v>11119</v>
      </c>
      <c r="B182" t="s">
        <v>86</v>
      </c>
      <c r="C182" t="s">
        <v>122</v>
      </c>
      <c r="D182" t="s">
        <v>10925</v>
      </c>
      <c r="E182">
        <v>1</v>
      </c>
      <c r="F182" t="s">
        <v>10899</v>
      </c>
    </row>
    <row r="183" spans="1:6" x14ac:dyDescent="0.2">
      <c r="A183" t="s">
        <v>11120</v>
      </c>
      <c r="B183" t="s">
        <v>86</v>
      </c>
      <c r="C183" t="s">
        <v>122</v>
      </c>
      <c r="D183" t="s">
        <v>10931</v>
      </c>
      <c r="E183">
        <v>6</v>
      </c>
      <c r="F183" t="s">
        <v>10899</v>
      </c>
    </row>
    <row r="184" spans="1:6" x14ac:dyDescent="0.2">
      <c r="A184" t="s">
        <v>11121</v>
      </c>
      <c r="B184" t="s">
        <v>86</v>
      </c>
      <c r="C184" t="s">
        <v>122</v>
      </c>
      <c r="D184" t="s">
        <v>10933</v>
      </c>
      <c r="E184">
        <v>182</v>
      </c>
      <c r="F184" t="s">
        <v>10899</v>
      </c>
    </row>
    <row r="185" spans="1:6" x14ac:dyDescent="0.2">
      <c r="A185" t="s">
        <v>11122</v>
      </c>
      <c r="B185" t="s">
        <v>86</v>
      </c>
      <c r="C185" t="s">
        <v>122</v>
      </c>
      <c r="D185" t="s">
        <v>10939</v>
      </c>
      <c r="E185">
        <v>2</v>
      </c>
      <c r="F185" t="s">
        <v>10899</v>
      </c>
    </row>
    <row r="186" spans="1:6" x14ac:dyDescent="0.2">
      <c r="A186" t="s">
        <v>11123</v>
      </c>
      <c r="B186" t="s">
        <v>86</v>
      </c>
      <c r="C186" t="s">
        <v>122</v>
      </c>
      <c r="D186" t="s">
        <v>10945</v>
      </c>
      <c r="E186">
        <v>225</v>
      </c>
      <c r="F186" t="s">
        <v>10899</v>
      </c>
    </row>
    <row r="187" spans="1:6" x14ac:dyDescent="0.2">
      <c r="A187" t="s">
        <v>11124</v>
      </c>
      <c r="B187" t="s">
        <v>86</v>
      </c>
      <c r="C187" t="s">
        <v>122</v>
      </c>
      <c r="D187" t="s">
        <v>10949</v>
      </c>
      <c r="E187">
        <v>1</v>
      </c>
      <c r="F187" t="s">
        <v>10899</v>
      </c>
    </row>
    <row r="188" spans="1:6" x14ac:dyDescent="0.2">
      <c r="A188" t="s">
        <v>11125</v>
      </c>
      <c r="B188" t="s">
        <v>86</v>
      </c>
      <c r="C188" t="s">
        <v>122</v>
      </c>
      <c r="D188" t="s">
        <v>10963</v>
      </c>
      <c r="E188">
        <v>1</v>
      </c>
      <c r="F188" t="s">
        <v>10899</v>
      </c>
    </row>
    <row r="189" spans="1:6" x14ac:dyDescent="0.2">
      <c r="A189" t="s">
        <v>11126</v>
      </c>
      <c r="B189" t="s">
        <v>86</v>
      </c>
      <c r="C189" t="s">
        <v>122</v>
      </c>
      <c r="D189" t="s">
        <v>10967</v>
      </c>
      <c r="E189">
        <v>1</v>
      </c>
      <c r="F189" t="s">
        <v>10899</v>
      </c>
    </row>
    <row r="190" spans="1:6" x14ac:dyDescent="0.2">
      <c r="A190" t="s">
        <v>11127</v>
      </c>
      <c r="B190" t="s">
        <v>86</v>
      </c>
      <c r="C190" t="s">
        <v>122</v>
      </c>
      <c r="D190" t="s">
        <v>10973</v>
      </c>
      <c r="E190">
        <v>1</v>
      </c>
      <c r="F190" t="s">
        <v>10899</v>
      </c>
    </row>
    <row r="191" spans="1:6" x14ac:dyDescent="0.2">
      <c r="A191" t="s">
        <v>11128</v>
      </c>
      <c r="B191" t="s">
        <v>86</v>
      </c>
      <c r="C191" t="s">
        <v>122</v>
      </c>
      <c r="D191" t="s">
        <v>10977</v>
      </c>
      <c r="E191">
        <v>3</v>
      </c>
      <c r="F191" t="s">
        <v>10899</v>
      </c>
    </row>
    <row r="192" spans="1:6" x14ac:dyDescent="0.2">
      <c r="A192" t="s">
        <v>11129</v>
      </c>
      <c r="B192" t="s">
        <v>86</v>
      </c>
      <c r="C192" t="s">
        <v>123</v>
      </c>
      <c r="D192" t="s">
        <v>10903</v>
      </c>
      <c r="E192">
        <v>1</v>
      </c>
      <c r="F192" t="s">
        <v>10899</v>
      </c>
    </row>
    <row r="193" spans="1:6" x14ac:dyDescent="0.2">
      <c r="A193" t="s">
        <v>11130</v>
      </c>
      <c r="B193" t="s">
        <v>86</v>
      </c>
      <c r="C193" t="s">
        <v>123</v>
      </c>
      <c r="D193" t="s">
        <v>10905</v>
      </c>
      <c r="E193">
        <v>2</v>
      </c>
      <c r="F193" t="s">
        <v>10899</v>
      </c>
    </row>
    <row r="194" spans="1:6" x14ac:dyDescent="0.2">
      <c r="A194" t="s">
        <v>11131</v>
      </c>
      <c r="B194" t="s">
        <v>86</v>
      </c>
      <c r="C194" t="s">
        <v>123</v>
      </c>
      <c r="D194" t="s">
        <v>10921</v>
      </c>
      <c r="E194">
        <v>2</v>
      </c>
      <c r="F194" t="s">
        <v>10899</v>
      </c>
    </row>
    <row r="195" spans="1:6" x14ac:dyDescent="0.2">
      <c r="A195" t="s">
        <v>11132</v>
      </c>
      <c r="B195" t="s">
        <v>86</v>
      </c>
      <c r="C195" t="s">
        <v>123</v>
      </c>
      <c r="D195" t="s">
        <v>10925</v>
      </c>
      <c r="E195">
        <v>1</v>
      </c>
      <c r="F195" t="s">
        <v>10899</v>
      </c>
    </row>
    <row r="196" spans="1:6" x14ac:dyDescent="0.2">
      <c r="A196" t="s">
        <v>11133</v>
      </c>
      <c r="B196" t="s">
        <v>86</v>
      </c>
      <c r="C196" t="s">
        <v>123</v>
      </c>
      <c r="D196" t="s">
        <v>10927</v>
      </c>
      <c r="E196">
        <v>1</v>
      </c>
      <c r="F196" t="s">
        <v>10899</v>
      </c>
    </row>
    <row r="197" spans="1:6" x14ac:dyDescent="0.2">
      <c r="A197" t="s">
        <v>11134</v>
      </c>
      <c r="B197" t="s">
        <v>86</v>
      </c>
      <c r="C197" t="s">
        <v>123</v>
      </c>
      <c r="D197" t="s">
        <v>10931</v>
      </c>
      <c r="E197">
        <v>4</v>
      </c>
      <c r="F197" t="s">
        <v>10899</v>
      </c>
    </row>
    <row r="198" spans="1:6" x14ac:dyDescent="0.2">
      <c r="A198" t="s">
        <v>11135</v>
      </c>
      <c r="B198" t="s">
        <v>86</v>
      </c>
      <c r="C198" t="s">
        <v>123</v>
      </c>
      <c r="D198" t="s">
        <v>10933</v>
      </c>
      <c r="E198">
        <v>217</v>
      </c>
      <c r="F198" t="s">
        <v>10899</v>
      </c>
    </row>
    <row r="199" spans="1:6" x14ac:dyDescent="0.2">
      <c r="A199" t="s">
        <v>11136</v>
      </c>
      <c r="B199" t="s">
        <v>86</v>
      </c>
      <c r="C199" t="s">
        <v>123</v>
      </c>
      <c r="D199" t="s">
        <v>10937</v>
      </c>
      <c r="E199">
        <v>1</v>
      </c>
      <c r="F199" t="s">
        <v>10899</v>
      </c>
    </row>
    <row r="200" spans="1:6" x14ac:dyDescent="0.2">
      <c r="A200" t="s">
        <v>11137</v>
      </c>
      <c r="B200" t="s">
        <v>86</v>
      </c>
      <c r="C200" t="s">
        <v>123</v>
      </c>
      <c r="D200" t="s">
        <v>10939</v>
      </c>
      <c r="E200">
        <v>1</v>
      </c>
      <c r="F200" t="s">
        <v>10899</v>
      </c>
    </row>
    <row r="201" spans="1:6" x14ac:dyDescent="0.2">
      <c r="A201" t="s">
        <v>11138</v>
      </c>
      <c r="B201" t="s">
        <v>86</v>
      </c>
      <c r="C201" t="s">
        <v>123</v>
      </c>
      <c r="D201" t="s">
        <v>10945</v>
      </c>
      <c r="E201">
        <v>271</v>
      </c>
      <c r="F201" t="s">
        <v>10899</v>
      </c>
    </row>
    <row r="202" spans="1:6" x14ac:dyDescent="0.2">
      <c r="A202" t="s">
        <v>11139</v>
      </c>
      <c r="B202" t="s">
        <v>86</v>
      </c>
      <c r="C202" t="s">
        <v>123</v>
      </c>
      <c r="D202" t="s">
        <v>10949</v>
      </c>
      <c r="E202">
        <v>2</v>
      </c>
      <c r="F202" t="s">
        <v>10899</v>
      </c>
    </row>
    <row r="203" spans="1:6" x14ac:dyDescent="0.2">
      <c r="A203" t="s">
        <v>11140</v>
      </c>
      <c r="B203" t="s">
        <v>86</v>
      </c>
      <c r="C203" t="s">
        <v>123</v>
      </c>
      <c r="D203" t="s">
        <v>10963</v>
      </c>
      <c r="E203">
        <v>1</v>
      </c>
      <c r="F203" t="s">
        <v>10899</v>
      </c>
    </row>
    <row r="204" spans="1:6" x14ac:dyDescent="0.2">
      <c r="A204" t="s">
        <v>11141</v>
      </c>
      <c r="B204" t="s">
        <v>86</v>
      </c>
      <c r="C204" t="s">
        <v>123</v>
      </c>
      <c r="D204" t="s">
        <v>10967</v>
      </c>
      <c r="E204">
        <v>1</v>
      </c>
      <c r="F204" t="s">
        <v>10899</v>
      </c>
    </row>
    <row r="205" spans="1:6" x14ac:dyDescent="0.2">
      <c r="A205" t="s">
        <v>11142</v>
      </c>
      <c r="B205" t="s">
        <v>86</v>
      </c>
      <c r="C205" t="s">
        <v>123</v>
      </c>
      <c r="D205" t="s">
        <v>10977</v>
      </c>
      <c r="E205">
        <v>3</v>
      </c>
      <c r="F205" t="s">
        <v>10899</v>
      </c>
    </row>
    <row r="206" spans="1:6" x14ac:dyDescent="0.2">
      <c r="A206" t="s">
        <v>11143</v>
      </c>
      <c r="B206" t="s">
        <v>86</v>
      </c>
      <c r="C206" t="s">
        <v>124</v>
      </c>
      <c r="D206" t="s">
        <v>10903</v>
      </c>
      <c r="E206">
        <v>2</v>
      </c>
      <c r="F206" t="s">
        <v>10899</v>
      </c>
    </row>
    <row r="207" spans="1:6" x14ac:dyDescent="0.2">
      <c r="A207" t="s">
        <v>11144</v>
      </c>
      <c r="B207" t="s">
        <v>86</v>
      </c>
      <c r="C207" t="s">
        <v>124</v>
      </c>
      <c r="D207" t="s">
        <v>10905</v>
      </c>
      <c r="E207">
        <v>1</v>
      </c>
      <c r="F207" t="s">
        <v>10899</v>
      </c>
    </row>
    <row r="208" spans="1:6" x14ac:dyDescent="0.2">
      <c r="A208" t="s">
        <v>11145</v>
      </c>
      <c r="B208" t="s">
        <v>86</v>
      </c>
      <c r="C208" t="s">
        <v>124</v>
      </c>
      <c r="D208" t="s">
        <v>10913</v>
      </c>
      <c r="E208">
        <v>3</v>
      </c>
      <c r="F208" t="s">
        <v>10899</v>
      </c>
    </row>
    <row r="209" spans="1:6" x14ac:dyDescent="0.2">
      <c r="A209" t="s">
        <v>11146</v>
      </c>
      <c r="B209" t="s">
        <v>86</v>
      </c>
      <c r="C209" t="s">
        <v>124</v>
      </c>
      <c r="D209" t="s">
        <v>10915</v>
      </c>
      <c r="E209">
        <v>1</v>
      </c>
      <c r="F209" t="s">
        <v>10899</v>
      </c>
    </row>
    <row r="210" spans="1:6" x14ac:dyDescent="0.2">
      <c r="A210" t="s">
        <v>11147</v>
      </c>
      <c r="B210" t="s">
        <v>86</v>
      </c>
      <c r="C210" t="s">
        <v>124</v>
      </c>
      <c r="D210" t="s">
        <v>10929</v>
      </c>
      <c r="E210">
        <v>1</v>
      </c>
      <c r="F210" t="s">
        <v>10899</v>
      </c>
    </row>
    <row r="211" spans="1:6" x14ac:dyDescent="0.2">
      <c r="A211" t="s">
        <v>11148</v>
      </c>
      <c r="B211" t="s">
        <v>86</v>
      </c>
      <c r="C211" t="s">
        <v>124</v>
      </c>
      <c r="D211" t="s">
        <v>10931</v>
      </c>
      <c r="E211">
        <v>8</v>
      </c>
      <c r="F211" t="s">
        <v>10899</v>
      </c>
    </row>
    <row r="212" spans="1:6" x14ac:dyDescent="0.2">
      <c r="A212" t="s">
        <v>11149</v>
      </c>
      <c r="B212" t="s">
        <v>86</v>
      </c>
      <c r="C212" t="s">
        <v>124</v>
      </c>
      <c r="D212" t="s">
        <v>10933</v>
      </c>
      <c r="E212">
        <v>262</v>
      </c>
      <c r="F212" t="s">
        <v>10899</v>
      </c>
    </row>
    <row r="213" spans="1:6" x14ac:dyDescent="0.2">
      <c r="A213" t="s">
        <v>11150</v>
      </c>
      <c r="B213" t="s">
        <v>86</v>
      </c>
      <c r="C213" t="s">
        <v>124</v>
      </c>
      <c r="D213" t="s">
        <v>10943</v>
      </c>
      <c r="E213">
        <v>1</v>
      </c>
      <c r="F213" t="s">
        <v>10899</v>
      </c>
    </row>
    <row r="214" spans="1:6" x14ac:dyDescent="0.2">
      <c r="A214" t="s">
        <v>11151</v>
      </c>
      <c r="B214" t="s">
        <v>86</v>
      </c>
      <c r="C214" t="s">
        <v>124</v>
      </c>
      <c r="D214" t="s">
        <v>10945</v>
      </c>
      <c r="E214">
        <v>313</v>
      </c>
      <c r="F214" t="s">
        <v>10899</v>
      </c>
    </row>
    <row r="215" spans="1:6" x14ac:dyDescent="0.2">
      <c r="A215" t="s">
        <v>11152</v>
      </c>
      <c r="B215" t="s">
        <v>86</v>
      </c>
      <c r="C215" t="s">
        <v>124</v>
      </c>
      <c r="D215" t="s">
        <v>10949</v>
      </c>
      <c r="E215">
        <v>1</v>
      </c>
      <c r="F215" t="s">
        <v>10899</v>
      </c>
    </row>
    <row r="216" spans="1:6" x14ac:dyDescent="0.2">
      <c r="A216" t="s">
        <v>11153</v>
      </c>
      <c r="B216" t="s">
        <v>86</v>
      </c>
      <c r="C216" t="s">
        <v>124</v>
      </c>
      <c r="D216" t="s">
        <v>10951</v>
      </c>
      <c r="E216">
        <v>1</v>
      </c>
      <c r="F216" t="s">
        <v>10899</v>
      </c>
    </row>
    <row r="217" spans="1:6" x14ac:dyDescent="0.2">
      <c r="A217" t="s">
        <v>11154</v>
      </c>
      <c r="B217" t="s">
        <v>86</v>
      </c>
      <c r="C217" t="s">
        <v>124</v>
      </c>
      <c r="D217" t="s">
        <v>10973</v>
      </c>
      <c r="E217">
        <v>1</v>
      </c>
      <c r="F217" t="s">
        <v>10899</v>
      </c>
    </row>
    <row r="218" spans="1:6" x14ac:dyDescent="0.2">
      <c r="A218" t="s">
        <v>11155</v>
      </c>
      <c r="B218" t="s">
        <v>86</v>
      </c>
      <c r="C218" t="s">
        <v>124</v>
      </c>
      <c r="D218" t="s">
        <v>10977</v>
      </c>
      <c r="E218">
        <v>5</v>
      </c>
      <c r="F218" t="s">
        <v>10899</v>
      </c>
    </row>
    <row r="219" spans="1:6" x14ac:dyDescent="0.2">
      <c r="A219" t="s">
        <v>11156</v>
      </c>
      <c r="B219" t="s">
        <v>86</v>
      </c>
      <c r="C219" t="s">
        <v>125</v>
      </c>
      <c r="D219" t="s">
        <v>10913</v>
      </c>
      <c r="E219">
        <v>1</v>
      </c>
      <c r="F219" t="s">
        <v>10899</v>
      </c>
    </row>
    <row r="220" spans="1:6" x14ac:dyDescent="0.2">
      <c r="A220" t="s">
        <v>11157</v>
      </c>
      <c r="B220" t="s">
        <v>86</v>
      </c>
      <c r="C220" t="s">
        <v>125</v>
      </c>
      <c r="D220" t="s">
        <v>10919</v>
      </c>
      <c r="E220">
        <v>1</v>
      </c>
      <c r="F220" t="s">
        <v>10899</v>
      </c>
    </row>
    <row r="221" spans="1:6" x14ac:dyDescent="0.2">
      <c r="A221" t="s">
        <v>11158</v>
      </c>
      <c r="B221" t="s">
        <v>86</v>
      </c>
      <c r="C221" t="s">
        <v>125</v>
      </c>
      <c r="D221" t="s">
        <v>10921</v>
      </c>
      <c r="E221">
        <v>1</v>
      </c>
      <c r="F221" t="s">
        <v>10899</v>
      </c>
    </row>
    <row r="222" spans="1:6" x14ac:dyDescent="0.2">
      <c r="A222" t="s">
        <v>11159</v>
      </c>
      <c r="B222" t="s">
        <v>86</v>
      </c>
      <c r="C222" t="s">
        <v>125</v>
      </c>
      <c r="D222" t="s">
        <v>10931</v>
      </c>
      <c r="E222">
        <v>1</v>
      </c>
      <c r="F222" t="s">
        <v>10899</v>
      </c>
    </row>
    <row r="223" spans="1:6" x14ac:dyDescent="0.2">
      <c r="A223" t="s">
        <v>11160</v>
      </c>
      <c r="B223" t="s">
        <v>86</v>
      </c>
      <c r="C223" t="s">
        <v>125</v>
      </c>
      <c r="D223" t="s">
        <v>10933</v>
      </c>
      <c r="E223">
        <v>76</v>
      </c>
      <c r="F223" t="s">
        <v>10899</v>
      </c>
    </row>
    <row r="224" spans="1:6" x14ac:dyDescent="0.2">
      <c r="A224" t="s">
        <v>11161</v>
      </c>
      <c r="B224" t="s">
        <v>86</v>
      </c>
      <c r="C224" t="s">
        <v>125</v>
      </c>
      <c r="D224" t="s">
        <v>10943</v>
      </c>
      <c r="E224">
        <v>1</v>
      </c>
      <c r="F224" t="s">
        <v>10899</v>
      </c>
    </row>
    <row r="225" spans="1:6" x14ac:dyDescent="0.2">
      <c r="A225" t="s">
        <v>11162</v>
      </c>
      <c r="B225" t="s">
        <v>86</v>
      </c>
      <c r="C225" t="s">
        <v>125</v>
      </c>
      <c r="D225" t="s">
        <v>10945</v>
      </c>
      <c r="E225">
        <v>85</v>
      </c>
      <c r="F225" t="s">
        <v>10899</v>
      </c>
    </row>
    <row r="226" spans="1:6" x14ac:dyDescent="0.2">
      <c r="A226" t="s">
        <v>11163</v>
      </c>
      <c r="B226" t="s">
        <v>86</v>
      </c>
      <c r="C226" t="s">
        <v>125</v>
      </c>
      <c r="D226" t="s">
        <v>10963</v>
      </c>
      <c r="E226">
        <v>1</v>
      </c>
      <c r="F226" t="s">
        <v>10899</v>
      </c>
    </row>
    <row r="227" spans="1:6" x14ac:dyDescent="0.2">
      <c r="A227" t="s">
        <v>11164</v>
      </c>
      <c r="B227" t="s">
        <v>86</v>
      </c>
      <c r="C227" t="s">
        <v>125</v>
      </c>
      <c r="D227" t="s">
        <v>10967</v>
      </c>
      <c r="E227">
        <v>1</v>
      </c>
      <c r="F227" t="s">
        <v>10899</v>
      </c>
    </row>
    <row r="228" spans="1:6" x14ac:dyDescent="0.2">
      <c r="A228" t="s">
        <v>11165</v>
      </c>
      <c r="B228" t="s">
        <v>86</v>
      </c>
      <c r="C228" t="s">
        <v>125</v>
      </c>
      <c r="D228" t="s">
        <v>10977</v>
      </c>
      <c r="E228">
        <v>1</v>
      </c>
      <c r="F228" t="s">
        <v>10899</v>
      </c>
    </row>
    <row r="229" spans="1:6" x14ac:dyDescent="0.2">
      <c r="A229" t="s">
        <v>11166</v>
      </c>
      <c r="B229" t="s">
        <v>86</v>
      </c>
      <c r="C229" t="s">
        <v>126</v>
      </c>
      <c r="D229" t="s">
        <v>10931</v>
      </c>
      <c r="E229">
        <v>1</v>
      </c>
      <c r="F229" t="s">
        <v>10899</v>
      </c>
    </row>
    <row r="230" spans="1:6" x14ac:dyDescent="0.2">
      <c r="A230" t="s">
        <v>11167</v>
      </c>
      <c r="B230" t="s">
        <v>86</v>
      </c>
      <c r="C230" t="s">
        <v>126</v>
      </c>
      <c r="D230" t="s">
        <v>10933</v>
      </c>
      <c r="E230">
        <v>73</v>
      </c>
      <c r="F230" t="s">
        <v>10899</v>
      </c>
    </row>
    <row r="231" spans="1:6" x14ac:dyDescent="0.2">
      <c r="A231" t="s">
        <v>11168</v>
      </c>
      <c r="B231" t="s">
        <v>86</v>
      </c>
      <c r="C231" t="s">
        <v>126</v>
      </c>
      <c r="D231" t="s">
        <v>10945</v>
      </c>
      <c r="E231">
        <v>95</v>
      </c>
      <c r="F231" t="s">
        <v>10899</v>
      </c>
    </row>
    <row r="232" spans="1:6" x14ac:dyDescent="0.2">
      <c r="A232" t="s">
        <v>11169</v>
      </c>
      <c r="B232" t="s">
        <v>86</v>
      </c>
      <c r="C232" t="s">
        <v>126</v>
      </c>
      <c r="D232" t="s">
        <v>10967</v>
      </c>
      <c r="E232">
        <v>1</v>
      </c>
      <c r="F232" t="s">
        <v>10899</v>
      </c>
    </row>
    <row r="233" spans="1:6" x14ac:dyDescent="0.2">
      <c r="A233" t="s">
        <v>11170</v>
      </c>
      <c r="B233" t="s">
        <v>86</v>
      </c>
      <c r="C233" t="s">
        <v>127</v>
      </c>
      <c r="D233" t="s">
        <v>10905</v>
      </c>
      <c r="E233">
        <v>2</v>
      </c>
      <c r="F233" t="s">
        <v>10899</v>
      </c>
    </row>
    <row r="234" spans="1:6" x14ac:dyDescent="0.2">
      <c r="A234" t="s">
        <v>11171</v>
      </c>
      <c r="B234" t="s">
        <v>86</v>
      </c>
      <c r="C234" t="s">
        <v>127</v>
      </c>
      <c r="D234" t="s">
        <v>10921</v>
      </c>
      <c r="E234">
        <v>1</v>
      </c>
      <c r="F234" t="s">
        <v>10899</v>
      </c>
    </row>
    <row r="235" spans="1:6" x14ac:dyDescent="0.2">
      <c r="A235" t="s">
        <v>11172</v>
      </c>
      <c r="B235" t="s">
        <v>86</v>
      </c>
      <c r="C235" t="s">
        <v>127</v>
      </c>
      <c r="D235" t="s">
        <v>10931</v>
      </c>
      <c r="E235">
        <v>5</v>
      </c>
      <c r="F235" t="s">
        <v>10899</v>
      </c>
    </row>
    <row r="236" spans="1:6" x14ac:dyDescent="0.2">
      <c r="A236" t="s">
        <v>11173</v>
      </c>
      <c r="B236" t="s">
        <v>86</v>
      </c>
      <c r="C236" t="s">
        <v>127</v>
      </c>
      <c r="D236" t="s">
        <v>10933</v>
      </c>
      <c r="E236">
        <v>273</v>
      </c>
      <c r="F236" t="s">
        <v>10899</v>
      </c>
    </row>
    <row r="237" spans="1:6" x14ac:dyDescent="0.2">
      <c r="A237" t="s">
        <v>11174</v>
      </c>
      <c r="B237" t="s">
        <v>86</v>
      </c>
      <c r="C237" t="s">
        <v>127</v>
      </c>
      <c r="D237" t="s">
        <v>10945</v>
      </c>
      <c r="E237">
        <v>363</v>
      </c>
      <c r="F237" t="s">
        <v>10899</v>
      </c>
    </row>
    <row r="238" spans="1:6" x14ac:dyDescent="0.2">
      <c r="A238" t="s">
        <v>11175</v>
      </c>
      <c r="B238" t="s">
        <v>86</v>
      </c>
      <c r="C238" t="s">
        <v>127</v>
      </c>
      <c r="D238" t="s">
        <v>10977</v>
      </c>
      <c r="E238">
        <v>2</v>
      </c>
      <c r="F238" t="s">
        <v>10899</v>
      </c>
    </row>
    <row r="239" spans="1:6" x14ac:dyDescent="0.2">
      <c r="A239" t="s">
        <v>11176</v>
      </c>
      <c r="B239" t="s">
        <v>86</v>
      </c>
      <c r="C239" t="s">
        <v>128</v>
      </c>
      <c r="D239" t="s">
        <v>10909</v>
      </c>
      <c r="E239">
        <v>1</v>
      </c>
      <c r="F239" t="s">
        <v>10899</v>
      </c>
    </row>
    <row r="240" spans="1:6" x14ac:dyDescent="0.2">
      <c r="A240" t="s">
        <v>11177</v>
      </c>
      <c r="B240" t="s">
        <v>86</v>
      </c>
      <c r="C240" t="s">
        <v>128</v>
      </c>
      <c r="D240" t="s">
        <v>10913</v>
      </c>
      <c r="E240">
        <v>1</v>
      </c>
      <c r="F240" t="s">
        <v>10899</v>
      </c>
    </row>
    <row r="241" spans="1:6" x14ac:dyDescent="0.2">
      <c r="A241" t="s">
        <v>11178</v>
      </c>
      <c r="B241" t="s">
        <v>86</v>
      </c>
      <c r="C241" t="s">
        <v>128</v>
      </c>
      <c r="D241" t="s">
        <v>10931</v>
      </c>
      <c r="E241">
        <v>5</v>
      </c>
      <c r="F241" t="s">
        <v>10899</v>
      </c>
    </row>
    <row r="242" spans="1:6" x14ac:dyDescent="0.2">
      <c r="A242" t="s">
        <v>11179</v>
      </c>
      <c r="B242" t="s">
        <v>86</v>
      </c>
      <c r="C242" t="s">
        <v>128</v>
      </c>
      <c r="D242" t="s">
        <v>10933</v>
      </c>
      <c r="E242">
        <v>80</v>
      </c>
      <c r="F242" t="s">
        <v>10899</v>
      </c>
    </row>
    <row r="243" spans="1:6" x14ac:dyDescent="0.2">
      <c r="A243" t="s">
        <v>11180</v>
      </c>
      <c r="B243" t="s">
        <v>86</v>
      </c>
      <c r="C243" t="s">
        <v>128</v>
      </c>
      <c r="D243" t="s">
        <v>10939</v>
      </c>
      <c r="E243">
        <v>2</v>
      </c>
      <c r="F243" t="s">
        <v>10899</v>
      </c>
    </row>
    <row r="244" spans="1:6" x14ac:dyDescent="0.2">
      <c r="A244" t="s">
        <v>11181</v>
      </c>
      <c r="B244" t="s">
        <v>86</v>
      </c>
      <c r="C244" t="s">
        <v>128</v>
      </c>
      <c r="D244" t="s">
        <v>10945</v>
      </c>
      <c r="E244">
        <v>95</v>
      </c>
      <c r="F244" t="s">
        <v>10899</v>
      </c>
    </row>
    <row r="245" spans="1:6" x14ac:dyDescent="0.2">
      <c r="A245" t="s">
        <v>11182</v>
      </c>
      <c r="B245" t="s">
        <v>86</v>
      </c>
      <c r="C245" t="s">
        <v>128</v>
      </c>
      <c r="D245" t="s">
        <v>10949</v>
      </c>
      <c r="E245">
        <v>1</v>
      </c>
      <c r="F245" t="s">
        <v>10899</v>
      </c>
    </row>
    <row r="246" spans="1:6" x14ac:dyDescent="0.2">
      <c r="A246" t="s">
        <v>11183</v>
      </c>
      <c r="B246" t="s">
        <v>86</v>
      </c>
      <c r="C246" t="s">
        <v>128</v>
      </c>
      <c r="D246" t="s">
        <v>10951</v>
      </c>
      <c r="E246">
        <v>2</v>
      </c>
      <c r="F246" t="s">
        <v>10899</v>
      </c>
    </row>
    <row r="247" spans="1:6" x14ac:dyDescent="0.2">
      <c r="A247" t="s">
        <v>11184</v>
      </c>
      <c r="B247" t="s">
        <v>86</v>
      </c>
      <c r="C247" t="s">
        <v>128</v>
      </c>
      <c r="D247" t="s">
        <v>10955</v>
      </c>
      <c r="E247">
        <v>1</v>
      </c>
      <c r="F247" t="s">
        <v>10899</v>
      </c>
    </row>
    <row r="248" spans="1:6" x14ac:dyDescent="0.2">
      <c r="A248" t="s">
        <v>11185</v>
      </c>
      <c r="B248" t="s">
        <v>86</v>
      </c>
      <c r="C248" t="s">
        <v>128</v>
      </c>
      <c r="D248" t="s">
        <v>10963</v>
      </c>
      <c r="E248">
        <v>1</v>
      </c>
      <c r="F248" t="s">
        <v>10899</v>
      </c>
    </row>
    <row r="249" spans="1:6" x14ac:dyDescent="0.2">
      <c r="A249" t="s">
        <v>11186</v>
      </c>
      <c r="B249" t="s">
        <v>86</v>
      </c>
      <c r="C249" t="s">
        <v>128</v>
      </c>
      <c r="D249" t="s">
        <v>10969</v>
      </c>
      <c r="E249">
        <v>1</v>
      </c>
      <c r="F249" t="s">
        <v>10899</v>
      </c>
    </row>
    <row r="250" spans="1:6" x14ac:dyDescent="0.2">
      <c r="A250" t="s">
        <v>11187</v>
      </c>
      <c r="B250" t="s">
        <v>86</v>
      </c>
      <c r="C250" t="s">
        <v>128</v>
      </c>
      <c r="D250" t="s">
        <v>10977</v>
      </c>
      <c r="E250">
        <v>1</v>
      </c>
      <c r="F250" t="s">
        <v>10899</v>
      </c>
    </row>
    <row r="251" spans="1:6" x14ac:dyDescent="0.2">
      <c r="A251" t="s">
        <v>11188</v>
      </c>
      <c r="B251" t="s">
        <v>86</v>
      </c>
      <c r="C251" t="s">
        <v>129</v>
      </c>
      <c r="D251" t="s">
        <v>10915</v>
      </c>
      <c r="E251">
        <v>1</v>
      </c>
      <c r="F251" t="s">
        <v>10899</v>
      </c>
    </row>
    <row r="252" spans="1:6" x14ac:dyDescent="0.2">
      <c r="A252" t="s">
        <v>11189</v>
      </c>
      <c r="B252" t="s">
        <v>86</v>
      </c>
      <c r="C252" t="s">
        <v>129</v>
      </c>
      <c r="D252" t="s">
        <v>10931</v>
      </c>
      <c r="E252">
        <v>1</v>
      </c>
      <c r="F252" t="s">
        <v>10899</v>
      </c>
    </row>
    <row r="253" spans="1:6" x14ac:dyDescent="0.2">
      <c r="A253" t="s">
        <v>11190</v>
      </c>
      <c r="B253" t="s">
        <v>86</v>
      </c>
      <c r="C253" t="s">
        <v>129</v>
      </c>
      <c r="D253" t="s">
        <v>10933</v>
      </c>
      <c r="E253">
        <v>166</v>
      </c>
      <c r="F253" t="s">
        <v>10899</v>
      </c>
    </row>
    <row r="254" spans="1:6" x14ac:dyDescent="0.2">
      <c r="A254" t="s">
        <v>11191</v>
      </c>
      <c r="B254" t="s">
        <v>86</v>
      </c>
      <c r="C254" t="s">
        <v>129</v>
      </c>
      <c r="D254" t="s">
        <v>10939</v>
      </c>
      <c r="E254">
        <v>1</v>
      </c>
      <c r="F254" t="s">
        <v>10899</v>
      </c>
    </row>
    <row r="255" spans="1:6" x14ac:dyDescent="0.2">
      <c r="A255" t="s">
        <v>11192</v>
      </c>
      <c r="B255" t="s">
        <v>86</v>
      </c>
      <c r="C255" t="s">
        <v>129</v>
      </c>
      <c r="D255" t="s">
        <v>10945</v>
      </c>
      <c r="E255">
        <v>195</v>
      </c>
      <c r="F255" t="s">
        <v>10899</v>
      </c>
    </row>
    <row r="256" spans="1:6" x14ac:dyDescent="0.2">
      <c r="A256" t="s">
        <v>11193</v>
      </c>
      <c r="B256" t="s">
        <v>86</v>
      </c>
      <c r="C256" t="s">
        <v>130</v>
      </c>
      <c r="D256" t="s">
        <v>10903</v>
      </c>
      <c r="E256">
        <v>1</v>
      </c>
      <c r="F256" t="s">
        <v>10899</v>
      </c>
    </row>
    <row r="257" spans="1:6" x14ac:dyDescent="0.2">
      <c r="A257" t="s">
        <v>11194</v>
      </c>
      <c r="B257" t="s">
        <v>86</v>
      </c>
      <c r="C257" t="s">
        <v>130</v>
      </c>
      <c r="D257" t="s">
        <v>10919</v>
      </c>
      <c r="E257">
        <v>2</v>
      </c>
      <c r="F257" t="s">
        <v>10899</v>
      </c>
    </row>
    <row r="258" spans="1:6" x14ac:dyDescent="0.2">
      <c r="A258" t="s">
        <v>11195</v>
      </c>
      <c r="B258" t="s">
        <v>86</v>
      </c>
      <c r="C258" t="s">
        <v>130</v>
      </c>
      <c r="D258" t="s">
        <v>10921</v>
      </c>
      <c r="E258">
        <v>1</v>
      </c>
      <c r="F258" t="s">
        <v>10899</v>
      </c>
    </row>
    <row r="259" spans="1:6" x14ac:dyDescent="0.2">
      <c r="A259" t="s">
        <v>11196</v>
      </c>
      <c r="B259" t="s">
        <v>86</v>
      </c>
      <c r="C259" t="s">
        <v>130</v>
      </c>
      <c r="D259" t="s">
        <v>10931</v>
      </c>
      <c r="E259">
        <v>5</v>
      </c>
      <c r="F259" t="s">
        <v>10899</v>
      </c>
    </row>
    <row r="260" spans="1:6" x14ac:dyDescent="0.2">
      <c r="A260" t="s">
        <v>11197</v>
      </c>
      <c r="B260" t="s">
        <v>86</v>
      </c>
      <c r="C260" t="s">
        <v>130</v>
      </c>
      <c r="D260" t="s">
        <v>10933</v>
      </c>
      <c r="E260">
        <v>140</v>
      </c>
      <c r="F260" t="s">
        <v>10899</v>
      </c>
    </row>
    <row r="261" spans="1:6" x14ac:dyDescent="0.2">
      <c r="A261" t="s">
        <v>11198</v>
      </c>
      <c r="B261" t="s">
        <v>86</v>
      </c>
      <c r="C261" t="s">
        <v>130</v>
      </c>
      <c r="D261" t="s">
        <v>10939</v>
      </c>
      <c r="E261">
        <v>1</v>
      </c>
      <c r="F261" t="s">
        <v>10899</v>
      </c>
    </row>
    <row r="262" spans="1:6" x14ac:dyDescent="0.2">
      <c r="A262" t="s">
        <v>11199</v>
      </c>
      <c r="B262" t="s">
        <v>86</v>
      </c>
      <c r="C262" t="s">
        <v>130</v>
      </c>
      <c r="D262" t="s">
        <v>10943</v>
      </c>
      <c r="E262">
        <v>1</v>
      </c>
      <c r="F262" t="s">
        <v>10899</v>
      </c>
    </row>
    <row r="263" spans="1:6" x14ac:dyDescent="0.2">
      <c r="A263" t="s">
        <v>11200</v>
      </c>
      <c r="B263" t="s">
        <v>86</v>
      </c>
      <c r="C263" t="s">
        <v>130</v>
      </c>
      <c r="D263" t="s">
        <v>10945</v>
      </c>
      <c r="E263">
        <v>166</v>
      </c>
      <c r="F263" t="s">
        <v>10899</v>
      </c>
    </row>
    <row r="264" spans="1:6" x14ac:dyDescent="0.2">
      <c r="A264" t="s">
        <v>11201</v>
      </c>
      <c r="B264" t="s">
        <v>86</v>
      </c>
      <c r="C264" t="s">
        <v>130</v>
      </c>
      <c r="D264" t="s">
        <v>10949</v>
      </c>
      <c r="E264">
        <v>2</v>
      </c>
      <c r="F264" t="s">
        <v>10899</v>
      </c>
    </row>
    <row r="265" spans="1:6" x14ac:dyDescent="0.2">
      <c r="A265" t="s">
        <v>11202</v>
      </c>
      <c r="B265" t="s">
        <v>86</v>
      </c>
      <c r="C265" t="s">
        <v>130</v>
      </c>
      <c r="D265" t="s">
        <v>10977</v>
      </c>
      <c r="E265">
        <v>1</v>
      </c>
      <c r="F265" t="s">
        <v>10899</v>
      </c>
    </row>
    <row r="266" spans="1:6" x14ac:dyDescent="0.2">
      <c r="A266" t="s">
        <v>11203</v>
      </c>
      <c r="B266" t="s">
        <v>86</v>
      </c>
      <c r="C266" t="s">
        <v>131</v>
      </c>
      <c r="D266" t="s">
        <v>10903</v>
      </c>
      <c r="E266">
        <v>1</v>
      </c>
      <c r="F266" t="s">
        <v>10899</v>
      </c>
    </row>
    <row r="267" spans="1:6" x14ac:dyDescent="0.2">
      <c r="A267" t="s">
        <v>11204</v>
      </c>
      <c r="B267" t="s">
        <v>86</v>
      </c>
      <c r="C267" t="s">
        <v>131</v>
      </c>
      <c r="D267" t="s">
        <v>10913</v>
      </c>
      <c r="E267">
        <v>1</v>
      </c>
      <c r="F267" t="s">
        <v>10899</v>
      </c>
    </row>
    <row r="268" spans="1:6" x14ac:dyDescent="0.2">
      <c r="A268" t="s">
        <v>11205</v>
      </c>
      <c r="B268" t="s">
        <v>86</v>
      </c>
      <c r="C268" t="s">
        <v>131</v>
      </c>
      <c r="D268" t="s">
        <v>10915</v>
      </c>
      <c r="E268">
        <v>1</v>
      </c>
      <c r="F268" t="s">
        <v>10899</v>
      </c>
    </row>
    <row r="269" spans="1:6" x14ac:dyDescent="0.2">
      <c r="A269" t="s">
        <v>11206</v>
      </c>
      <c r="B269" t="s">
        <v>86</v>
      </c>
      <c r="C269" t="s">
        <v>131</v>
      </c>
      <c r="D269" t="s">
        <v>10917</v>
      </c>
      <c r="E269">
        <v>1</v>
      </c>
      <c r="F269" t="s">
        <v>10899</v>
      </c>
    </row>
    <row r="270" spans="1:6" x14ac:dyDescent="0.2">
      <c r="A270" t="s">
        <v>11207</v>
      </c>
      <c r="B270" t="s">
        <v>86</v>
      </c>
      <c r="C270" t="s">
        <v>131</v>
      </c>
      <c r="D270" t="s">
        <v>10919</v>
      </c>
      <c r="E270">
        <v>1</v>
      </c>
      <c r="F270" t="s">
        <v>10899</v>
      </c>
    </row>
    <row r="271" spans="1:6" x14ac:dyDescent="0.2">
      <c r="A271" t="s">
        <v>11208</v>
      </c>
      <c r="B271" t="s">
        <v>86</v>
      </c>
      <c r="C271" t="s">
        <v>131</v>
      </c>
      <c r="D271" t="s">
        <v>10925</v>
      </c>
      <c r="E271">
        <v>1</v>
      </c>
      <c r="F271" t="s">
        <v>10899</v>
      </c>
    </row>
    <row r="272" spans="1:6" x14ac:dyDescent="0.2">
      <c r="A272" t="s">
        <v>11209</v>
      </c>
      <c r="B272" t="s">
        <v>86</v>
      </c>
      <c r="C272" t="s">
        <v>131</v>
      </c>
      <c r="D272" t="s">
        <v>10927</v>
      </c>
      <c r="E272">
        <v>1</v>
      </c>
      <c r="F272" t="s">
        <v>10899</v>
      </c>
    </row>
    <row r="273" spans="1:6" x14ac:dyDescent="0.2">
      <c r="A273" t="s">
        <v>11210</v>
      </c>
      <c r="B273" t="s">
        <v>86</v>
      </c>
      <c r="C273" t="s">
        <v>131</v>
      </c>
      <c r="D273" t="s">
        <v>10931</v>
      </c>
      <c r="E273">
        <v>4</v>
      </c>
      <c r="F273" t="s">
        <v>10899</v>
      </c>
    </row>
    <row r="274" spans="1:6" x14ac:dyDescent="0.2">
      <c r="A274" t="s">
        <v>11211</v>
      </c>
      <c r="B274" t="s">
        <v>86</v>
      </c>
      <c r="C274" t="s">
        <v>131</v>
      </c>
      <c r="D274" t="s">
        <v>10933</v>
      </c>
      <c r="E274">
        <v>133</v>
      </c>
      <c r="F274" t="s">
        <v>10899</v>
      </c>
    </row>
    <row r="275" spans="1:6" x14ac:dyDescent="0.2">
      <c r="A275" t="s">
        <v>11212</v>
      </c>
      <c r="B275" t="s">
        <v>86</v>
      </c>
      <c r="C275" t="s">
        <v>131</v>
      </c>
      <c r="D275" t="s">
        <v>10937</v>
      </c>
      <c r="E275">
        <v>1</v>
      </c>
      <c r="F275" t="s">
        <v>10899</v>
      </c>
    </row>
    <row r="276" spans="1:6" x14ac:dyDescent="0.2">
      <c r="A276" t="s">
        <v>11213</v>
      </c>
      <c r="B276" t="s">
        <v>86</v>
      </c>
      <c r="C276" t="s">
        <v>131</v>
      </c>
      <c r="D276" t="s">
        <v>10945</v>
      </c>
      <c r="E276">
        <v>152</v>
      </c>
      <c r="F276" t="s">
        <v>10899</v>
      </c>
    </row>
    <row r="277" spans="1:6" x14ac:dyDescent="0.2">
      <c r="A277" t="s">
        <v>11214</v>
      </c>
      <c r="B277" t="s">
        <v>86</v>
      </c>
      <c r="C277" t="s">
        <v>131</v>
      </c>
      <c r="D277" t="s">
        <v>10949</v>
      </c>
      <c r="E277">
        <v>1</v>
      </c>
      <c r="F277" t="s">
        <v>10899</v>
      </c>
    </row>
    <row r="278" spans="1:6" x14ac:dyDescent="0.2">
      <c r="A278" t="s">
        <v>11215</v>
      </c>
      <c r="B278" t="s">
        <v>86</v>
      </c>
      <c r="C278" t="s">
        <v>131</v>
      </c>
      <c r="D278" t="s">
        <v>10957</v>
      </c>
      <c r="E278">
        <v>1</v>
      </c>
      <c r="F278" t="s">
        <v>10899</v>
      </c>
    </row>
    <row r="279" spans="1:6" x14ac:dyDescent="0.2">
      <c r="A279" t="s">
        <v>11216</v>
      </c>
      <c r="B279" t="s">
        <v>86</v>
      </c>
      <c r="C279" t="s">
        <v>131</v>
      </c>
      <c r="D279" t="s">
        <v>10965</v>
      </c>
      <c r="E279">
        <v>1</v>
      </c>
      <c r="F279" t="s">
        <v>10899</v>
      </c>
    </row>
    <row r="280" spans="1:6" x14ac:dyDescent="0.2">
      <c r="A280" t="s">
        <v>11217</v>
      </c>
      <c r="B280" t="s">
        <v>86</v>
      </c>
      <c r="C280" t="s">
        <v>131</v>
      </c>
      <c r="D280" t="s">
        <v>10967</v>
      </c>
      <c r="E280">
        <v>2</v>
      </c>
      <c r="F280" t="s">
        <v>10899</v>
      </c>
    </row>
    <row r="281" spans="1:6" x14ac:dyDescent="0.2">
      <c r="A281" t="s">
        <v>11218</v>
      </c>
      <c r="B281" t="s">
        <v>86</v>
      </c>
      <c r="C281" t="s">
        <v>131</v>
      </c>
      <c r="D281" t="s">
        <v>10969</v>
      </c>
      <c r="E281">
        <v>1</v>
      </c>
      <c r="F281" t="s">
        <v>10899</v>
      </c>
    </row>
    <row r="282" spans="1:6" x14ac:dyDescent="0.2">
      <c r="A282" t="s">
        <v>11219</v>
      </c>
      <c r="B282" t="s">
        <v>86</v>
      </c>
      <c r="C282" t="s">
        <v>131</v>
      </c>
      <c r="D282" t="s">
        <v>10977</v>
      </c>
      <c r="E282">
        <v>2</v>
      </c>
      <c r="F282" t="s">
        <v>10899</v>
      </c>
    </row>
    <row r="283" spans="1:6" x14ac:dyDescent="0.2">
      <c r="A283" t="s">
        <v>11220</v>
      </c>
      <c r="B283" t="s">
        <v>86</v>
      </c>
      <c r="C283" t="s">
        <v>132</v>
      </c>
      <c r="D283" t="s">
        <v>10933</v>
      </c>
      <c r="E283">
        <v>2</v>
      </c>
      <c r="F283" t="s">
        <v>10899</v>
      </c>
    </row>
    <row r="284" spans="1:6" x14ac:dyDescent="0.2">
      <c r="A284" t="s">
        <v>11221</v>
      </c>
      <c r="B284" t="s">
        <v>86</v>
      </c>
      <c r="C284" t="s">
        <v>132</v>
      </c>
      <c r="D284" t="s">
        <v>10945</v>
      </c>
      <c r="E284">
        <v>4</v>
      </c>
      <c r="F284" t="s">
        <v>10899</v>
      </c>
    </row>
    <row r="285" spans="1:6" x14ac:dyDescent="0.2">
      <c r="A285" t="s">
        <v>11222</v>
      </c>
      <c r="B285" t="s">
        <v>86</v>
      </c>
      <c r="C285" t="s">
        <v>133</v>
      </c>
      <c r="D285" t="s">
        <v>10903</v>
      </c>
      <c r="E285">
        <v>1</v>
      </c>
      <c r="F285" t="s">
        <v>10899</v>
      </c>
    </row>
    <row r="286" spans="1:6" x14ac:dyDescent="0.2">
      <c r="A286" t="s">
        <v>11223</v>
      </c>
      <c r="B286" t="s">
        <v>86</v>
      </c>
      <c r="C286" t="s">
        <v>133</v>
      </c>
      <c r="D286" t="s">
        <v>10909</v>
      </c>
      <c r="E286">
        <v>1</v>
      </c>
      <c r="F286" t="s">
        <v>10899</v>
      </c>
    </row>
    <row r="287" spans="1:6" x14ac:dyDescent="0.2">
      <c r="A287" t="s">
        <v>11224</v>
      </c>
      <c r="B287" t="s">
        <v>86</v>
      </c>
      <c r="C287" t="s">
        <v>133</v>
      </c>
      <c r="D287" t="s">
        <v>10913</v>
      </c>
      <c r="E287">
        <v>6</v>
      </c>
      <c r="F287" t="s">
        <v>10899</v>
      </c>
    </row>
    <row r="288" spans="1:6" x14ac:dyDescent="0.2">
      <c r="A288" t="s">
        <v>11225</v>
      </c>
      <c r="B288" t="s">
        <v>86</v>
      </c>
      <c r="C288" t="s">
        <v>133</v>
      </c>
      <c r="D288" t="s">
        <v>10921</v>
      </c>
      <c r="E288">
        <v>3</v>
      </c>
      <c r="F288" t="s">
        <v>10899</v>
      </c>
    </row>
    <row r="289" spans="1:6" x14ac:dyDescent="0.2">
      <c r="A289" t="s">
        <v>11226</v>
      </c>
      <c r="B289" t="s">
        <v>86</v>
      </c>
      <c r="C289" t="s">
        <v>133</v>
      </c>
      <c r="D289" t="s">
        <v>10931</v>
      </c>
      <c r="E289">
        <v>9</v>
      </c>
      <c r="F289" t="s">
        <v>10899</v>
      </c>
    </row>
    <row r="290" spans="1:6" x14ac:dyDescent="0.2">
      <c r="A290" t="s">
        <v>11227</v>
      </c>
      <c r="B290" t="s">
        <v>86</v>
      </c>
      <c r="C290" t="s">
        <v>133</v>
      </c>
      <c r="D290" t="s">
        <v>10933</v>
      </c>
      <c r="E290">
        <v>178</v>
      </c>
      <c r="F290" t="s">
        <v>10899</v>
      </c>
    </row>
    <row r="291" spans="1:6" x14ac:dyDescent="0.2">
      <c r="A291" t="s">
        <v>11228</v>
      </c>
      <c r="B291" t="s">
        <v>86</v>
      </c>
      <c r="C291" t="s">
        <v>133</v>
      </c>
      <c r="D291" t="s">
        <v>10945</v>
      </c>
      <c r="E291">
        <v>235</v>
      </c>
      <c r="F291" t="s">
        <v>10899</v>
      </c>
    </row>
    <row r="292" spans="1:6" x14ac:dyDescent="0.2">
      <c r="A292" t="s">
        <v>11229</v>
      </c>
      <c r="B292" t="s">
        <v>86</v>
      </c>
      <c r="C292" t="s">
        <v>133</v>
      </c>
      <c r="D292" t="s">
        <v>10949</v>
      </c>
      <c r="E292">
        <v>2</v>
      </c>
      <c r="F292" t="s">
        <v>10899</v>
      </c>
    </row>
    <row r="293" spans="1:6" x14ac:dyDescent="0.2">
      <c r="A293" t="s">
        <v>11230</v>
      </c>
      <c r="B293" t="s">
        <v>86</v>
      </c>
      <c r="C293" t="s">
        <v>133</v>
      </c>
      <c r="D293" t="s">
        <v>10951</v>
      </c>
      <c r="E293">
        <v>3</v>
      </c>
      <c r="F293" t="s">
        <v>10899</v>
      </c>
    </row>
    <row r="294" spans="1:6" x14ac:dyDescent="0.2">
      <c r="A294" t="s">
        <v>11231</v>
      </c>
      <c r="B294" t="s">
        <v>86</v>
      </c>
      <c r="C294" t="s">
        <v>133</v>
      </c>
      <c r="D294" t="s">
        <v>10963</v>
      </c>
      <c r="E294">
        <v>2</v>
      </c>
      <c r="F294" t="s">
        <v>10899</v>
      </c>
    </row>
    <row r="295" spans="1:6" x14ac:dyDescent="0.2">
      <c r="A295" t="s">
        <v>11232</v>
      </c>
      <c r="B295" t="s">
        <v>86</v>
      </c>
      <c r="C295" t="s">
        <v>133</v>
      </c>
      <c r="D295" t="s">
        <v>10965</v>
      </c>
      <c r="E295">
        <v>1</v>
      </c>
      <c r="F295" t="s">
        <v>10899</v>
      </c>
    </row>
    <row r="296" spans="1:6" x14ac:dyDescent="0.2">
      <c r="A296" t="s">
        <v>11233</v>
      </c>
      <c r="B296" t="s">
        <v>86</v>
      </c>
      <c r="C296" t="s">
        <v>133</v>
      </c>
      <c r="D296" t="s">
        <v>10967</v>
      </c>
      <c r="E296">
        <v>1</v>
      </c>
      <c r="F296" t="s">
        <v>10899</v>
      </c>
    </row>
    <row r="297" spans="1:6" x14ac:dyDescent="0.2">
      <c r="A297" t="s">
        <v>11234</v>
      </c>
      <c r="B297" t="s">
        <v>86</v>
      </c>
      <c r="C297" t="s">
        <v>133</v>
      </c>
      <c r="D297" t="s">
        <v>10973</v>
      </c>
      <c r="E297">
        <v>1</v>
      </c>
      <c r="F297" t="s">
        <v>10899</v>
      </c>
    </row>
    <row r="298" spans="1:6" x14ac:dyDescent="0.2">
      <c r="A298" t="s">
        <v>11235</v>
      </c>
      <c r="B298" t="s">
        <v>86</v>
      </c>
      <c r="C298" t="s">
        <v>133</v>
      </c>
      <c r="D298" t="s">
        <v>10977</v>
      </c>
      <c r="E298">
        <v>3</v>
      </c>
      <c r="F298" t="s">
        <v>10899</v>
      </c>
    </row>
    <row r="299" spans="1:6" x14ac:dyDescent="0.2">
      <c r="A299" t="s">
        <v>11236</v>
      </c>
      <c r="B299" t="s">
        <v>86</v>
      </c>
      <c r="C299" t="s">
        <v>134</v>
      </c>
      <c r="D299" t="s">
        <v>10903</v>
      </c>
      <c r="E299">
        <v>1</v>
      </c>
      <c r="F299" t="s">
        <v>10899</v>
      </c>
    </row>
    <row r="300" spans="1:6" x14ac:dyDescent="0.2">
      <c r="A300" t="s">
        <v>11237</v>
      </c>
      <c r="B300" t="s">
        <v>86</v>
      </c>
      <c r="C300" t="s">
        <v>134</v>
      </c>
      <c r="D300" t="s">
        <v>10909</v>
      </c>
      <c r="E300">
        <v>1</v>
      </c>
      <c r="F300" t="s">
        <v>10899</v>
      </c>
    </row>
    <row r="301" spans="1:6" x14ac:dyDescent="0.2">
      <c r="A301" t="s">
        <v>11238</v>
      </c>
      <c r="B301" t="s">
        <v>86</v>
      </c>
      <c r="C301" t="s">
        <v>134</v>
      </c>
      <c r="D301" t="s">
        <v>10913</v>
      </c>
      <c r="E301">
        <v>3</v>
      </c>
      <c r="F301" t="s">
        <v>10899</v>
      </c>
    </row>
    <row r="302" spans="1:6" x14ac:dyDescent="0.2">
      <c r="A302" t="s">
        <v>11239</v>
      </c>
      <c r="B302" t="s">
        <v>86</v>
      </c>
      <c r="C302" t="s">
        <v>134</v>
      </c>
      <c r="D302" t="s">
        <v>10917</v>
      </c>
      <c r="E302">
        <v>1</v>
      </c>
      <c r="F302" t="s">
        <v>10899</v>
      </c>
    </row>
    <row r="303" spans="1:6" x14ac:dyDescent="0.2">
      <c r="A303" t="s">
        <v>11240</v>
      </c>
      <c r="B303" t="s">
        <v>86</v>
      </c>
      <c r="C303" t="s">
        <v>134</v>
      </c>
      <c r="D303" t="s">
        <v>10919</v>
      </c>
      <c r="E303">
        <v>1</v>
      </c>
      <c r="F303" t="s">
        <v>10899</v>
      </c>
    </row>
    <row r="304" spans="1:6" x14ac:dyDescent="0.2">
      <c r="A304" t="s">
        <v>11241</v>
      </c>
      <c r="B304" t="s">
        <v>86</v>
      </c>
      <c r="C304" t="s">
        <v>134</v>
      </c>
      <c r="D304" t="s">
        <v>10921</v>
      </c>
      <c r="E304">
        <v>2</v>
      </c>
      <c r="F304" t="s">
        <v>10899</v>
      </c>
    </row>
    <row r="305" spans="1:6" x14ac:dyDescent="0.2">
      <c r="A305" t="s">
        <v>11242</v>
      </c>
      <c r="B305" t="s">
        <v>86</v>
      </c>
      <c r="C305" t="s">
        <v>134</v>
      </c>
      <c r="D305" t="s">
        <v>10931</v>
      </c>
      <c r="E305">
        <v>5</v>
      </c>
      <c r="F305" t="s">
        <v>10899</v>
      </c>
    </row>
    <row r="306" spans="1:6" x14ac:dyDescent="0.2">
      <c r="A306" t="s">
        <v>11243</v>
      </c>
      <c r="B306" t="s">
        <v>86</v>
      </c>
      <c r="C306" t="s">
        <v>134</v>
      </c>
      <c r="D306" t="s">
        <v>10933</v>
      </c>
      <c r="E306">
        <v>115</v>
      </c>
      <c r="F306" t="s">
        <v>10899</v>
      </c>
    </row>
    <row r="307" spans="1:6" x14ac:dyDescent="0.2">
      <c r="A307" t="s">
        <v>11244</v>
      </c>
      <c r="B307" t="s">
        <v>86</v>
      </c>
      <c r="C307" t="s">
        <v>134</v>
      </c>
      <c r="D307" t="s">
        <v>10937</v>
      </c>
      <c r="E307">
        <v>2</v>
      </c>
      <c r="F307" t="s">
        <v>10899</v>
      </c>
    </row>
    <row r="308" spans="1:6" x14ac:dyDescent="0.2">
      <c r="A308" t="s">
        <v>11245</v>
      </c>
      <c r="B308" t="s">
        <v>86</v>
      </c>
      <c r="C308" t="s">
        <v>134</v>
      </c>
      <c r="D308" t="s">
        <v>10939</v>
      </c>
      <c r="E308">
        <v>2</v>
      </c>
      <c r="F308" t="s">
        <v>10899</v>
      </c>
    </row>
    <row r="309" spans="1:6" x14ac:dyDescent="0.2">
      <c r="A309" t="s">
        <v>11246</v>
      </c>
      <c r="B309" t="s">
        <v>86</v>
      </c>
      <c r="C309" t="s">
        <v>134</v>
      </c>
      <c r="D309" t="s">
        <v>10943</v>
      </c>
      <c r="E309">
        <v>1</v>
      </c>
      <c r="F309" t="s">
        <v>10899</v>
      </c>
    </row>
    <row r="310" spans="1:6" x14ac:dyDescent="0.2">
      <c r="A310" t="s">
        <v>11247</v>
      </c>
      <c r="B310" t="s">
        <v>86</v>
      </c>
      <c r="C310" t="s">
        <v>134</v>
      </c>
      <c r="D310" t="s">
        <v>10945</v>
      </c>
      <c r="E310">
        <v>146</v>
      </c>
      <c r="F310" t="s">
        <v>10899</v>
      </c>
    </row>
    <row r="311" spans="1:6" x14ac:dyDescent="0.2">
      <c r="A311" t="s">
        <v>11248</v>
      </c>
      <c r="B311" t="s">
        <v>86</v>
      </c>
      <c r="C311" t="s">
        <v>134</v>
      </c>
      <c r="D311" t="s">
        <v>10949</v>
      </c>
      <c r="E311">
        <v>3</v>
      </c>
      <c r="F311" t="s">
        <v>10899</v>
      </c>
    </row>
    <row r="312" spans="1:6" x14ac:dyDescent="0.2">
      <c r="A312" t="s">
        <v>11249</v>
      </c>
      <c r="B312" t="s">
        <v>86</v>
      </c>
      <c r="C312" t="s">
        <v>134</v>
      </c>
      <c r="D312" t="s">
        <v>10951</v>
      </c>
      <c r="E312">
        <v>2</v>
      </c>
      <c r="F312" t="s">
        <v>10899</v>
      </c>
    </row>
    <row r="313" spans="1:6" x14ac:dyDescent="0.2">
      <c r="A313" t="s">
        <v>11250</v>
      </c>
      <c r="B313" t="s">
        <v>86</v>
      </c>
      <c r="C313" t="s">
        <v>134</v>
      </c>
      <c r="D313" t="s">
        <v>10959</v>
      </c>
      <c r="E313">
        <v>1</v>
      </c>
      <c r="F313" t="s">
        <v>10899</v>
      </c>
    </row>
    <row r="314" spans="1:6" x14ac:dyDescent="0.2">
      <c r="A314" t="s">
        <v>11251</v>
      </c>
      <c r="B314" t="s">
        <v>86</v>
      </c>
      <c r="C314" t="s">
        <v>134</v>
      </c>
      <c r="D314" t="s">
        <v>10963</v>
      </c>
      <c r="E314">
        <v>1</v>
      </c>
      <c r="F314" t="s">
        <v>10899</v>
      </c>
    </row>
    <row r="315" spans="1:6" x14ac:dyDescent="0.2">
      <c r="A315" t="s">
        <v>11252</v>
      </c>
      <c r="B315" t="s">
        <v>86</v>
      </c>
      <c r="C315" t="s">
        <v>134</v>
      </c>
      <c r="D315" t="s">
        <v>10977</v>
      </c>
      <c r="E315">
        <v>2</v>
      </c>
      <c r="F315" t="s">
        <v>10899</v>
      </c>
    </row>
    <row r="316" spans="1:6" x14ac:dyDescent="0.2">
      <c r="A316" t="s">
        <v>11253</v>
      </c>
      <c r="B316" t="s">
        <v>86</v>
      </c>
      <c r="C316" t="s">
        <v>135</v>
      </c>
      <c r="D316" t="s">
        <v>10901</v>
      </c>
      <c r="E316">
        <v>1</v>
      </c>
      <c r="F316" t="s">
        <v>10899</v>
      </c>
    </row>
    <row r="317" spans="1:6" x14ac:dyDescent="0.2">
      <c r="A317" t="s">
        <v>11254</v>
      </c>
      <c r="B317" t="s">
        <v>86</v>
      </c>
      <c r="C317" t="s">
        <v>135</v>
      </c>
      <c r="D317" t="s">
        <v>10903</v>
      </c>
      <c r="E317">
        <v>2</v>
      </c>
      <c r="F317" t="s">
        <v>10899</v>
      </c>
    </row>
    <row r="318" spans="1:6" x14ac:dyDescent="0.2">
      <c r="A318" t="s">
        <v>11255</v>
      </c>
      <c r="B318" t="s">
        <v>86</v>
      </c>
      <c r="C318" t="s">
        <v>135</v>
      </c>
      <c r="D318" t="s">
        <v>10905</v>
      </c>
      <c r="E318">
        <v>1</v>
      </c>
      <c r="F318" t="s">
        <v>10899</v>
      </c>
    </row>
    <row r="319" spans="1:6" x14ac:dyDescent="0.2">
      <c r="A319" t="s">
        <v>11256</v>
      </c>
      <c r="B319" t="s">
        <v>86</v>
      </c>
      <c r="C319" t="s">
        <v>135</v>
      </c>
      <c r="D319" t="s">
        <v>10909</v>
      </c>
      <c r="E319">
        <v>1</v>
      </c>
      <c r="F319" t="s">
        <v>10899</v>
      </c>
    </row>
    <row r="320" spans="1:6" x14ac:dyDescent="0.2">
      <c r="A320" t="s">
        <v>11257</v>
      </c>
      <c r="B320" t="s">
        <v>86</v>
      </c>
      <c r="C320" t="s">
        <v>135</v>
      </c>
      <c r="D320" t="s">
        <v>10913</v>
      </c>
      <c r="E320">
        <v>6</v>
      </c>
      <c r="F320" t="s">
        <v>10899</v>
      </c>
    </row>
    <row r="321" spans="1:6" x14ac:dyDescent="0.2">
      <c r="A321" t="s">
        <v>11258</v>
      </c>
      <c r="B321" t="s">
        <v>86</v>
      </c>
      <c r="C321" t="s">
        <v>135</v>
      </c>
      <c r="D321" t="s">
        <v>10917</v>
      </c>
      <c r="E321">
        <v>2</v>
      </c>
      <c r="F321" t="s">
        <v>10899</v>
      </c>
    </row>
    <row r="322" spans="1:6" x14ac:dyDescent="0.2">
      <c r="A322" t="s">
        <v>11259</v>
      </c>
      <c r="B322" t="s">
        <v>86</v>
      </c>
      <c r="C322" t="s">
        <v>135</v>
      </c>
      <c r="D322" t="s">
        <v>10925</v>
      </c>
      <c r="E322">
        <v>2</v>
      </c>
      <c r="F322" t="s">
        <v>10899</v>
      </c>
    </row>
    <row r="323" spans="1:6" x14ac:dyDescent="0.2">
      <c r="A323" t="s">
        <v>11260</v>
      </c>
      <c r="B323" t="s">
        <v>86</v>
      </c>
      <c r="C323" t="s">
        <v>135</v>
      </c>
      <c r="D323" t="s">
        <v>10929</v>
      </c>
      <c r="E323">
        <v>3</v>
      </c>
      <c r="F323" t="s">
        <v>10899</v>
      </c>
    </row>
    <row r="324" spans="1:6" x14ac:dyDescent="0.2">
      <c r="A324" t="s">
        <v>11261</v>
      </c>
      <c r="B324" t="s">
        <v>86</v>
      </c>
      <c r="C324" t="s">
        <v>135</v>
      </c>
      <c r="D324" t="s">
        <v>10931</v>
      </c>
      <c r="E324">
        <v>7</v>
      </c>
      <c r="F324" t="s">
        <v>10899</v>
      </c>
    </row>
    <row r="325" spans="1:6" x14ac:dyDescent="0.2">
      <c r="A325" t="s">
        <v>11262</v>
      </c>
      <c r="B325" t="s">
        <v>86</v>
      </c>
      <c r="C325" t="s">
        <v>135</v>
      </c>
      <c r="D325" t="s">
        <v>10933</v>
      </c>
      <c r="E325">
        <v>202</v>
      </c>
      <c r="F325" t="s">
        <v>10899</v>
      </c>
    </row>
    <row r="326" spans="1:6" x14ac:dyDescent="0.2">
      <c r="A326" t="s">
        <v>11263</v>
      </c>
      <c r="B326" t="s">
        <v>86</v>
      </c>
      <c r="C326" t="s">
        <v>135</v>
      </c>
      <c r="D326" t="s">
        <v>10937</v>
      </c>
      <c r="E326">
        <v>2</v>
      </c>
      <c r="F326" t="s">
        <v>10899</v>
      </c>
    </row>
    <row r="327" spans="1:6" x14ac:dyDescent="0.2">
      <c r="A327" t="s">
        <v>11264</v>
      </c>
      <c r="B327" t="s">
        <v>86</v>
      </c>
      <c r="C327" t="s">
        <v>135</v>
      </c>
      <c r="D327" t="s">
        <v>10939</v>
      </c>
      <c r="E327">
        <v>1</v>
      </c>
      <c r="F327" t="s">
        <v>10899</v>
      </c>
    </row>
    <row r="328" spans="1:6" x14ac:dyDescent="0.2">
      <c r="A328" t="s">
        <v>11265</v>
      </c>
      <c r="B328" t="s">
        <v>86</v>
      </c>
      <c r="C328" t="s">
        <v>135</v>
      </c>
      <c r="D328" t="s">
        <v>10943</v>
      </c>
      <c r="E328">
        <v>1</v>
      </c>
      <c r="F328" t="s">
        <v>10899</v>
      </c>
    </row>
    <row r="329" spans="1:6" x14ac:dyDescent="0.2">
      <c r="A329" t="s">
        <v>11266</v>
      </c>
      <c r="B329" t="s">
        <v>86</v>
      </c>
      <c r="C329" t="s">
        <v>135</v>
      </c>
      <c r="D329" t="s">
        <v>10945</v>
      </c>
      <c r="E329">
        <v>224</v>
      </c>
      <c r="F329" t="s">
        <v>10899</v>
      </c>
    </row>
    <row r="330" spans="1:6" x14ac:dyDescent="0.2">
      <c r="A330" t="s">
        <v>11267</v>
      </c>
      <c r="B330" t="s">
        <v>86</v>
      </c>
      <c r="C330" t="s">
        <v>135</v>
      </c>
      <c r="D330" t="s">
        <v>10947</v>
      </c>
      <c r="E330">
        <v>1</v>
      </c>
      <c r="F330" t="s">
        <v>10899</v>
      </c>
    </row>
    <row r="331" spans="1:6" x14ac:dyDescent="0.2">
      <c r="A331" t="s">
        <v>11268</v>
      </c>
      <c r="B331" t="s">
        <v>86</v>
      </c>
      <c r="C331" t="s">
        <v>135</v>
      </c>
      <c r="D331" t="s">
        <v>10949</v>
      </c>
      <c r="E331">
        <v>1</v>
      </c>
      <c r="F331" t="s">
        <v>10899</v>
      </c>
    </row>
    <row r="332" spans="1:6" x14ac:dyDescent="0.2">
      <c r="A332" t="s">
        <v>11269</v>
      </c>
      <c r="B332" t="s">
        <v>86</v>
      </c>
      <c r="C332" t="s">
        <v>135</v>
      </c>
      <c r="D332" t="s">
        <v>10951</v>
      </c>
      <c r="E332">
        <v>1</v>
      </c>
      <c r="F332" t="s">
        <v>10899</v>
      </c>
    </row>
    <row r="333" spans="1:6" x14ac:dyDescent="0.2">
      <c r="A333" t="s">
        <v>11270</v>
      </c>
      <c r="B333" t="s">
        <v>86</v>
      </c>
      <c r="C333" t="s">
        <v>135</v>
      </c>
      <c r="D333" t="s">
        <v>10959</v>
      </c>
      <c r="E333">
        <v>1</v>
      </c>
      <c r="F333" t="s">
        <v>10899</v>
      </c>
    </row>
    <row r="334" spans="1:6" x14ac:dyDescent="0.2">
      <c r="A334" t="s">
        <v>11271</v>
      </c>
      <c r="B334" t="s">
        <v>86</v>
      </c>
      <c r="C334" t="s">
        <v>135</v>
      </c>
      <c r="D334" t="s">
        <v>10963</v>
      </c>
      <c r="E334">
        <v>3</v>
      </c>
      <c r="F334" t="s">
        <v>10899</v>
      </c>
    </row>
    <row r="335" spans="1:6" x14ac:dyDescent="0.2">
      <c r="A335" t="s">
        <v>11272</v>
      </c>
      <c r="B335" t="s">
        <v>86</v>
      </c>
      <c r="C335" t="s">
        <v>135</v>
      </c>
      <c r="D335" t="s">
        <v>10965</v>
      </c>
      <c r="E335">
        <v>1</v>
      </c>
      <c r="F335" t="s">
        <v>10899</v>
      </c>
    </row>
    <row r="336" spans="1:6" x14ac:dyDescent="0.2">
      <c r="A336" t="s">
        <v>11273</v>
      </c>
      <c r="B336" t="s">
        <v>86</v>
      </c>
      <c r="C336" t="s">
        <v>135</v>
      </c>
      <c r="D336" t="s">
        <v>10967</v>
      </c>
      <c r="E336">
        <v>1</v>
      </c>
      <c r="F336" t="s">
        <v>10899</v>
      </c>
    </row>
    <row r="337" spans="1:6" x14ac:dyDescent="0.2">
      <c r="A337" t="s">
        <v>11274</v>
      </c>
      <c r="B337" t="s">
        <v>86</v>
      </c>
      <c r="C337" t="s">
        <v>135</v>
      </c>
      <c r="D337" t="s">
        <v>10969</v>
      </c>
      <c r="E337">
        <v>2</v>
      </c>
      <c r="F337" t="s">
        <v>10899</v>
      </c>
    </row>
    <row r="338" spans="1:6" x14ac:dyDescent="0.2">
      <c r="A338" t="s">
        <v>11275</v>
      </c>
      <c r="B338" t="s">
        <v>86</v>
      </c>
      <c r="C338" t="s">
        <v>135</v>
      </c>
      <c r="D338" t="s">
        <v>10973</v>
      </c>
      <c r="E338">
        <v>1</v>
      </c>
      <c r="F338" t="s">
        <v>10899</v>
      </c>
    </row>
    <row r="339" spans="1:6" x14ac:dyDescent="0.2">
      <c r="A339" t="s">
        <v>11276</v>
      </c>
      <c r="B339" t="s">
        <v>86</v>
      </c>
      <c r="C339" t="s">
        <v>135</v>
      </c>
      <c r="D339" t="s">
        <v>10977</v>
      </c>
      <c r="E339">
        <v>3</v>
      </c>
      <c r="F339" t="s">
        <v>10899</v>
      </c>
    </row>
    <row r="340" spans="1:6" x14ac:dyDescent="0.2">
      <c r="A340" t="s">
        <v>11277</v>
      </c>
      <c r="B340" t="s">
        <v>86</v>
      </c>
      <c r="C340" t="s">
        <v>136</v>
      </c>
      <c r="D340" t="s">
        <v>10933</v>
      </c>
      <c r="E340">
        <v>75</v>
      </c>
      <c r="F340" t="s">
        <v>10899</v>
      </c>
    </row>
    <row r="341" spans="1:6" x14ac:dyDescent="0.2">
      <c r="A341" t="s">
        <v>11278</v>
      </c>
      <c r="B341" t="s">
        <v>86</v>
      </c>
      <c r="C341" t="s">
        <v>136</v>
      </c>
      <c r="D341" t="s">
        <v>10945</v>
      </c>
      <c r="E341">
        <v>90</v>
      </c>
      <c r="F341" t="s">
        <v>10899</v>
      </c>
    </row>
    <row r="342" spans="1:6" x14ac:dyDescent="0.2">
      <c r="A342" t="s">
        <v>11279</v>
      </c>
      <c r="B342" t="s">
        <v>86</v>
      </c>
      <c r="C342" t="s">
        <v>137</v>
      </c>
      <c r="D342" t="s">
        <v>10933</v>
      </c>
      <c r="E342">
        <v>41</v>
      </c>
      <c r="F342" t="s">
        <v>10899</v>
      </c>
    </row>
    <row r="343" spans="1:6" x14ac:dyDescent="0.2">
      <c r="A343" t="s">
        <v>11280</v>
      </c>
      <c r="B343" t="s">
        <v>86</v>
      </c>
      <c r="C343" t="s">
        <v>137</v>
      </c>
      <c r="D343" t="s">
        <v>10945</v>
      </c>
      <c r="E343">
        <v>46</v>
      </c>
      <c r="F343" t="s">
        <v>10899</v>
      </c>
    </row>
    <row r="344" spans="1:6" x14ac:dyDescent="0.2">
      <c r="A344" t="s">
        <v>11281</v>
      </c>
      <c r="B344" t="s">
        <v>86</v>
      </c>
      <c r="C344" t="s">
        <v>138</v>
      </c>
      <c r="D344" t="s">
        <v>10903</v>
      </c>
      <c r="E344">
        <v>2</v>
      </c>
      <c r="F344" t="s">
        <v>10899</v>
      </c>
    </row>
    <row r="345" spans="1:6" x14ac:dyDescent="0.2">
      <c r="A345" t="s">
        <v>11282</v>
      </c>
      <c r="B345" t="s">
        <v>86</v>
      </c>
      <c r="C345" t="s">
        <v>138</v>
      </c>
      <c r="D345" t="s">
        <v>10909</v>
      </c>
      <c r="E345">
        <v>1</v>
      </c>
      <c r="F345" t="s">
        <v>10899</v>
      </c>
    </row>
    <row r="346" spans="1:6" x14ac:dyDescent="0.2">
      <c r="A346" t="s">
        <v>11283</v>
      </c>
      <c r="B346" t="s">
        <v>86</v>
      </c>
      <c r="C346" t="s">
        <v>138</v>
      </c>
      <c r="D346" t="s">
        <v>10913</v>
      </c>
      <c r="E346">
        <v>4</v>
      </c>
      <c r="F346" t="s">
        <v>10899</v>
      </c>
    </row>
    <row r="347" spans="1:6" x14ac:dyDescent="0.2">
      <c r="A347" t="s">
        <v>11284</v>
      </c>
      <c r="B347" t="s">
        <v>86</v>
      </c>
      <c r="C347" t="s">
        <v>138</v>
      </c>
      <c r="D347" t="s">
        <v>10921</v>
      </c>
      <c r="E347">
        <v>1</v>
      </c>
      <c r="F347" t="s">
        <v>10899</v>
      </c>
    </row>
    <row r="348" spans="1:6" x14ac:dyDescent="0.2">
      <c r="A348" t="s">
        <v>11285</v>
      </c>
      <c r="B348" t="s">
        <v>86</v>
      </c>
      <c r="C348" t="s">
        <v>138</v>
      </c>
      <c r="D348" t="s">
        <v>10925</v>
      </c>
      <c r="E348">
        <v>1</v>
      </c>
      <c r="F348" t="s">
        <v>10899</v>
      </c>
    </row>
    <row r="349" spans="1:6" x14ac:dyDescent="0.2">
      <c r="A349" t="s">
        <v>11286</v>
      </c>
      <c r="B349" t="s">
        <v>86</v>
      </c>
      <c r="C349" t="s">
        <v>138</v>
      </c>
      <c r="D349" t="s">
        <v>10929</v>
      </c>
      <c r="E349">
        <v>1</v>
      </c>
      <c r="F349" t="s">
        <v>10899</v>
      </c>
    </row>
    <row r="350" spans="1:6" x14ac:dyDescent="0.2">
      <c r="A350" t="s">
        <v>11287</v>
      </c>
      <c r="B350" t="s">
        <v>86</v>
      </c>
      <c r="C350" t="s">
        <v>138</v>
      </c>
      <c r="D350" t="s">
        <v>10931</v>
      </c>
      <c r="E350">
        <v>5</v>
      </c>
      <c r="F350" t="s">
        <v>10899</v>
      </c>
    </row>
    <row r="351" spans="1:6" x14ac:dyDescent="0.2">
      <c r="A351" t="s">
        <v>11288</v>
      </c>
      <c r="B351" t="s">
        <v>86</v>
      </c>
      <c r="C351" t="s">
        <v>138</v>
      </c>
      <c r="D351" t="s">
        <v>10933</v>
      </c>
      <c r="E351">
        <v>87</v>
      </c>
      <c r="F351" t="s">
        <v>10899</v>
      </c>
    </row>
    <row r="352" spans="1:6" x14ac:dyDescent="0.2">
      <c r="A352" t="s">
        <v>11289</v>
      </c>
      <c r="B352" t="s">
        <v>86</v>
      </c>
      <c r="C352" t="s">
        <v>138</v>
      </c>
      <c r="D352" t="s">
        <v>10945</v>
      </c>
      <c r="E352">
        <v>94</v>
      </c>
      <c r="F352" t="s">
        <v>10899</v>
      </c>
    </row>
    <row r="353" spans="1:6" x14ac:dyDescent="0.2">
      <c r="A353" t="s">
        <v>11290</v>
      </c>
      <c r="B353" t="s">
        <v>86</v>
      </c>
      <c r="C353" t="s">
        <v>138</v>
      </c>
      <c r="D353" t="s">
        <v>10949</v>
      </c>
      <c r="E353">
        <v>3</v>
      </c>
      <c r="F353" t="s">
        <v>10899</v>
      </c>
    </row>
    <row r="354" spans="1:6" x14ac:dyDescent="0.2">
      <c r="A354" t="s">
        <v>11291</v>
      </c>
      <c r="B354" t="s">
        <v>86</v>
      </c>
      <c r="C354" t="s">
        <v>138</v>
      </c>
      <c r="D354" t="s">
        <v>10951</v>
      </c>
      <c r="E354">
        <v>1</v>
      </c>
      <c r="F354" t="s">
        <v>10899</v>
      </c>
    </row>
    <row r="355" spans="1:6" x14ac:dyDescent="0.2">
      <c r="A355" t="s">
        <v>11292</v>
      </c>
      <c r="B355" t="s">
        <v>86</v>
      </c>
      <c r="C355" t="s">
        <v>138</v>
      </c>
      <c r="D355" t="s">
        <v>10963</v>
      </c>
      <c r="E355">
        <v>1</v>
      </c>
      <c r="F355" t="s">
        <v>10899</v>
      </c>
    </row>
    <row r="356" spans="1:6" x14ac:dyDescent="0.2">
      <c r="A356" t="s">
        <v>11293</v>
      </c>
      <c r="B356" t="s">
        <v>86</v>
      </c>
      <c r="C356" t="s">
        <v>138</v>
      </c>
      <c r="D356" t="s">
        <v>10967</v>
      </c>
      <c r="E356">
        <v>1</v>
      </c>
      <c r="F356" t="s">
        <v>10899</v>
      </c>
    </row>
    <row r="357" spans="1:6" x14ac:dyDescent="0.2">
      <c r="A357" t="s">
        <v>11294</v>
      </c>
      <c r="B357" t="s">
        <v>86</v>
      </c>
      <c r="C357" t="s">
        <v>139</v>
      </c>
      <c r="D357" t="s">
        <v>10903</v>
      </c>
      <c r="E357">
        <v>4</v>
      </c>
      <c r="F357" t="s">
        <v>10899</v>
      </c>
    </row>
    <row r="358" spans="1:6" x14ac:dyDescent="0.2">
      <c r="A358" t="s">
        <v>11295</v>
      </c>
      <c r="B358" t="s">
        <v>86</v>
      </c>
      <c r="C358" t="s">
        <v>139</v>
      </c>
      <c r="D358" t="s">
        <v>10909</v>
      </c>
      <c r="E358">
        <v>1</v>
      </c>
      <c r="F358" t="s">
        <v>10899</v>
      </c>
    </row>
    <row r="359" spans="1:6" x14ac:dyDescent="0.2">
      <c r="A359" t="s">
        <v>11296</v>
      </c>
      <c r="B359" t="s">
        <v>86</v>
      </c>
      <c r="C359" t="s">
        <v>139</v>
      </c>
      <c r="D359" t="s">
        <v>10913</v>
      </c>
      <c r="E359">
        <v>4</v>
      </c>
      <c r="F359" t="s">
        <v>10899</v>
      </c>
    </row>
    <row r="360" spans="1:6" x14ac:dyDescent="0.2">
      <c r="A360" t="s">
        <v>11297</v>
      </c>
      <c r="B360" t="s">
        <v>86</v>
      </c>
      <c r="C360" t="s">
        <v>139</v>
      </c>
      <c r="D360" t="s">
        <v>10919</v>
      </c>
      <c r="E360">
        <v>2</v>
      </c>
      <c r="F360" t="s">
        <v>10899</v>
      </c>
    </row>
    <row r="361" spans="1:6" x14ac:dyDescent="0.2">
      <c r="A361" t="s">
        <v>11298</v>
      </c>
      <c r="B361" t="s">
        <v>86</v>
      </c>
      <c r="C361" t="s">
        <v>139</v>
      </c>
      <c r="D361" t="s">
        <v>10921</v>
      </c>
      <c r="E361">
        <v>1</v>
      </c>
      <c r="F361" t="s">
        <v>10899</v>
      </c>
    </row>
    <row r="362" spans="1:6" x14ac:dyDescent="0.2">
      <c r="A362" t="s">
        <v>11299</v>
      </c>
      <c r="B362" t="s">
        <v>86</v>
      </c>
      <c r="C362" t="s">
        <v>139</v>
      </c>
      <c r="D362" t="s">
        <v>10927</v>
      </c>
      <c r="E362">
        <v>1</v>
      </c>
      <c r="F362" t="s">
        <v>10899</v>
      </c>
    </row>
    <row r="363" spans="1:6" x14ac:dyDescent="0.2">
      <c r="A363" t="s">
        <v>11300</v>
      </c>
      <c r="B363" t="s">
        <v>86</v>
      </c>
      <c r="C363" t="s">
        <v>139</v>
      </c>
      <c r="D363" t="s">
        <v>10931</v>
      </c>
      <c r="E363">
        <v>11</v>
      </c>
      <c r="F363" t="s">
        <v>10899</v>
      </c>
    </row>
    <row r="364" spans="1:6" x14ac:dyDescent="0.2">
      <c r="A364" t="s">
        <v>11301</v>
      </c>
      <c r="B364" t="s">
        <v>86</v>
      </c>
      <c r="C364" t="s">
        <v>139</v>
      </c>
      <c r="D364" t="s">
        <v>10933</v>
      </c>
      <c r="E364">
        <v>302</v>
      </c>
      <c r="F364" t="s">
        <v>10899</v>
      </c>
    </row>
    <row r="365" spans="1:6" x14ac:dyDescent="0.2">
      <c r="A365" t="s">
        <v>11302</v>
      </c>
      <c r="B365" t="s">
        <v>86</v>
      </c>
      <c r="C365" t="s">
        <v>139</v>
      </c>
      <c r="D365" t="s">
        <v>10939</v>
      </c>
      <c r="E365">
        <v>1</v>
      </c>
      <c r="F365" t="s">
        <v>10899</v>
      </c>
    </row>
    <row r="366" spans="1:6" x14ac:dyDescent="0.2">
      <c r="A366" t="s">
        <v>11303</v>
      </c>
      <c r="B366" t="s">
        <v>86</v>
      </c>
      <c r="C366" t="s">
        <v>139</v>
      </c>
      <c r="D366" t="s">
        <v>10943</v>
      </c>
      <c r="E366">
        <v>1</v>
      </c>
      <c r="F366" t="s">
        <v>10899</v>
      </c>
    </row>
    <row r="367" spans="1:6" x14ac:dyDescent="0.2">
      <c r="A367" t="s">
        <v>11304</v>
      </c>
      <c r="B367" t="s">
        <v>86</v>
      </c>
      <c r="C367" t="s">
        <v>139</v>
      </c>
      <c r="D367" t="s">
        <v>10945</v>
      </c>
      <c r="E367">
        <v>327</v>
      </c>
      <c r="F367" t="s">
        <v>10899</v>
      </c>
    </row>
    <row r="368" spans="1:6" x14ac:dyDescent="0.2">
      <c r="A368" t="s">
        <v>11305</v>
      </c>
      <c r="B368" t="s">
        <v>86</v>
      </c>
      <c r="C368" t="s">
        <v>139</v>
      </c>
      <c r="D368" t="s">
        <v>10949</v>
      </c>
      <c r="E368">
        <v>7</v>
      </c>
      <c r="F368" t="s">
        <v>10899</v>
      </c>
    </row>
    <row r="369" spans="1:6" x14ac:dyDescent="0.2">
      <c r="A369" t="s">
        <v>11306</v>
      </c>
      <c r="B369" t="s">
        <v>86</v>
      </c>
      <c r="C369" t="s">
        <v>139</v>
      </c>
      <c r="D369" t="s">
        <v>10951</v>
      </c>
      <c r="E369">
        <v>2</v>
      </c>
      <c r="F369" t="s">
        <v>10899</v>
      </c>
    </row>
    <row r="370" spans="1:6" x14ac:dyDescent="0.2">
      <c r="A370" t="s">
        <v>11307</v>
      </c>
      <c r="B370" t="s">
        <v>86</v>
      </c>
      <c r="C370" t="s">
        <v>139</v>
      </c>
      <c r="D370" t="s">
        <v>10959</v>
      </c>
      <c r="E370">
        <v>3</v>
      </c>
      <c r="F370" t="s">
        <v>10899</v>
      </c>
    </row>
    <row r="371" spans="1:6" x14ac:dyDescent="0.2">
      <c r="A371" t="s">
        <v>11308</v>
      </c>
      <c r="B371" t="s">
        <v>86</v>
      </c>
      <c r="C371" t="s">
        <v>139</v>
      </c>
      <c r="D371" t="s">
        <v>10963</v>
      </c>
      <c r="E371">
        <v>2</v>
      </c>
      <c r="F371" t="s">
        <v>10899</v>
      </c>
    </row>
    <row r="372" spans="1:6" x14ac:dyDescent="0.2">
      <c r="A372" t="s">
        <v>11309</v>
      </c>
      <c r="B372" t="s">
        <v>86</v>
      </c>
      <c r="C372" t="s">
        <v>139</v>
      </c>
      <c r="D372" t="s">
        <v>10965</v>
      </c>
      <c r="E372">
        <v>1</v>
      </c>
      <c r="F372" t="s">
        <v>10899</v>
      </c>
    </row>
    <row r="373" spans="1:6" x14ac:dyDescent="0.2">
      <c r="A373" t="s">
        <v>11310</v>
      </c>
      <c r="B373" t="s">
        <v>86</v>
      </c>
      <c r="C373" t="s">
        <v>139</v>
      </c>
      <c r="D373" t="s">
        <v>10967</v>
      </c>
      <c r="E373">
        <v>1</v>
      </c>
      <c r="F373" t="s">
        <v>10899</v>
      </c>
    </row>
    <row r="374" spans="1:6" x14ac:dyDescent="0.2">
      <c r="A374" t="s">
        <v>11311</v>
      </c>
      <c r="B374" t="s">
        <v>86</v>
      </c>
      <c r="C374" t="s">
        <v>139</v>
      </c>
      <c r="D374" t="s">
        <v>10969</v>
      </c>
      <c r="E374">
        <v>1</v>
      </c>
      <c r="F374" t="s">
        <v>10899</v>
      </c>
    </row>
    <row r="375" spans="1:6" x14ac:dyDescent="0.2">
      <c r="A375" t="s">
        <v>11312</v>
      </c>
      <c r="B375" t="s">
        <v>86</v>
      </c>
      <c r="C375" t="s">
        <v>139</v>
      </c>
      <c r="D375" t="s">
        <v>10977</v>
      </c>
      <c r="E375">
        <v>3</v>
      </c>
      <c r="F375" t="s">
        <v>10899</v>
      </c>
    </row>
    <row r="376" spans="1:6" x14ac:dyDescent="0.2">
      <c r="A376" t="s">
        <v>11313</v>
      </c>
      <c r="B376" t="s">
        <v>86</v>
      </c>
      <c r="C376" t="s">
        <v>138</v>
      </c>
      <c r="D376" t="s">
        <v>10977</v>
      </c>
      <c r="E376">
        <v>4</v>
      </c>
      <c r="F376" t="s">
        <v>10899</v>
      </c>
    </row>
    <row r="377" spans="1:6" x14ac:dyDescent="0.2">
      <c r="A377" t="s">
        <v>11314</v>
      </c>
      <c r="B377" t="s">
        <v>86</v>
      </c>
      <c r="C377" t="s">
        <v>140</v>
      </c>
      <c r="D377" t="s">
        <v>10903</v>
      </c>
      <c r="E377">
        <v>1</v>
      </c>
      <c r="F377" t="s">
        <v>10899</v>
      </c>
    </row>
    <row r="378" spans="1:6" x14ac:dyDescent="0.2">
      <c r="A378" t="s">
        <v>11315</v>
      </c>
      <c r="B378" t="s">
        <v>86</v>
      </c>
      <c r="C378" t="s">
        <v>140</v>
      </c>
      <c r="D378" t="s">
        <v>10905</v>
      </c>
      <c r="E378">
        <v>1</v>
      </c>
      <c r="F378" t="s">
        <v>10899</v>
      </c>
    </row>
    <row r="379" spans="1:6" x14ac:dyDescent="0.2">
      <c r="A379" t="s">
        <v>11316</v>
      </c>
      <c r="B379" t="s">
        <v>86</v>
      </c>
      <c r="C379" t="s">
        <v>140</v>
      </c>
      <c r="D379" t="s">
        <v>10919</v>
      </c>
      <c r="E379">
        <v>1</v>
      </c>
      <c r="F379" t="s">
        <v>10899</v>
      </c>
    </row>
    <row r="380" spans="1:6" x14ac:dyDescent="0.2">
      <c r="A380" t="s">
        <v>11317</v>
      </c>
      <c r="B380" t="s">
        <v>86</v>
      </c>
      <c r="C380" t="s">
        <v>140</v>
      </c>
      <c r="D380" t="s">
        <v>10921</v>
      </c>
      <c r="E380">
        <v>1</v>
      </c>
      <c r="F380" t="s">
        <v>10899</v>
      </c>
    </row>
    <row r="381" spans="1:6" x14ac:dyDescent="0.2">
      <c r="A381" t="s">
        <v>11318</v>
      </c>
      <c r="B381" t="s">
        <v>86</v>
      </c>
      <c r="C381" t="s">
        <v>140</v>
      </c>
      <c r="D381" t="s">
        <v>10931</v>
      </c>
      <c r="E381">
        <v>6</v>
      </c>
      <c r="F381" t="s">
        <v>10899</v>
      </c>
    </row>
    <row r="382" spans="1:6" x14ac:dyDescent="0.2">
      <c r="A382" t="s">
        <v>11319</v>
      </c>
      <c r="B382" t="s">
        <v>86</v>
      </c>
      <c r="C382" t="s">
        <v>140</v>
      </c>
      <c r="D382" t="s">
        <v>10933</v>
      </c>
      <c r="E382">
        <v>284</v>
      </c>
      <c r="F382" t="s">
        <v>10899</v>
      </c>
    </row>
    <row r="383" spans="1:6" x14ac:dyDescent="0.2">
      <c r="A383" t="s">
        <v>11320</v>
      </c>
      <c r="B383" t="s">
        <v>86</v>
      </c>
      <c r="C383" t="s">
        <v>140</v>
      </c>
      <c r="D383" t="s">
        <v>10945</v>
      </c>
      <c r="E383">
        <v>354</v>
      </c>
      <c r="F383" t="s">
        <v>10899</v>
      </c>
    </row>
    <row r="384" spans="1:6" x14ac:dyDescent="0.2">
      <c r="A384" t="s">
        <v>11321</v>
      </c>
      <c r="B384" t="s">
        <v>86</v>
      </c>
      <c r="C384" t="s">
        <v>140</v>
      </c>
      <c r="D384" t="s">
        <v>10949</v>
      </c>
      <c r="E384">
        <v>2</v>
      </c>
      <c r="F384" t="s">
        <v>10899</v>
      </c>
    </row>
    <row r="385" spans="1:6" x14ac:dyDescent="0.2">
      <c r="A385" t="s">
        <v>11322</v>
      </c>
      <c r="B385" t="s">
        <v>86</v>
      </c>
      <c r="C385" t="s">
        <v>140</v>
      </c>
      <c r="D385" t="s">
        <v>10967</v>
      </c>
      <c r="E385">
        <v>1</v>
      </c>
      <c r="F385" t="s">
        <v>10899</v>
      </c>
    </row>
    <row r="386" spans="1:6" x14ac:dyDescent="0.2">
      <c r="A386" t="s">
        <v>11323</v>
      </c>
      <c r="B386" t="s">
        <v>86</v>
      </c>
      <c r="C386" t="s">
        <v>140</v>
      </c>
      <c r="D386" t="s">
        <v>10973</v>
      </c>
      <c r="E386">
        <v>1</v>
      </c>
      <c r="F386" t="s">
        <v>10899</v>
      </c>
    </row>
    <row r="387" spans="1:6" x14ac:dyDescent="0.2">
      <c r="A387" t="s">
        <v>11324</v>
      </c>
      <c r="B387" t="s">
        <v>86</v>
      </c>
      <c r="C387" t="s">
        <v>140</v>
      </c>
      <c r="D387" t="s">
        <v>10977</v>
      </c>
      <c r="E387">
        <v>3</v>
      </c>
      <c r="F387" t="s">
        <v>10899</v>
      </c>
    </row>
    <row r="388" spans="1:6" x14ac:dyDescent="0.2">
      <c r="A388" t="s">
        <v>11325</v>
      </c>
      <c r="B388" t="s">
        <v>86</v>
      </c>
      <c r="C388" t="s">
        <v>141</v>
      </c>
      <c r="D388" t="s">
        <v>10913</v>
      </c>
      <c r="E388">
        <v>2</v>
      </c>
      <c r="F388" t="s">
        <v>10899</v>
      </c>
    </row>
    <row r="389" spans="1:6" x14ac:dyDescent="0.2">
      <c r="A389" t="s">
        <v>11326</v>
      </c>
      <c r="B389" t="s">
        <v>86</v>
      </c>
      <c r="C389" t="s">
        <v>141</v>
      </c>
      <c r="D389" t="s">
        <v>10917</v>
      </c>
      <c r="E389">
        <v>1</v>
      </c>
      <c r="F389" t="s">
        <v>10899</v>
      </c>
    </row>
    <row r="390" spans="1:6" x14ac:dyDescent="0.2">
      <c r="A390" t="s">
        <v>11327</v>
      </c>
      <c r="B390" t="s">
        <v>86</v>
      </c>
      <c r="C390" t="s">
        <v>141</v>
      </c>
      <c r="D390" t="s">
        <v>10931</v>
      </c>
      <c r="E390">
        <v>2</v>
      </c>
      <c r="F390" t="s">
        <v>10899</v>
      </c>
    </row>
    <row r="391" spans="1:6" x14ac:dyDescent="0.2">
      <c r="A391" t="s">
        <v>11328</v>
      </c>
      <c r="B391" t="s">
        <v>86</v>
      </c>
      <c r="C391" t="s">
        <v>141</v>
      </c>
      <c r="D391" t="s">
        <v>10933</v>
      </c>
      <c r="E391">
        <v>120</v>
      </c>
      <c r="F391" t="s">
        <v>10899</v>
      </c>
    </row>
    <row r="392" spans="1:6" x14ac:dyDescent="0.2">
      <c r="A392" t="s">
        <v>11329</v>
      </c>
      <c r="B392" t="s">
        <v>86</v>
      </c>
      <c r="C392" t="s">
        <v>141</v>
      </c>
      <c r="D392" t="s">
        <v>10945</v>
      </c>
      <c r="E392">
        <v>144</v>
      </c>
      <c r="F392" t="s">
        <v>10899</v>
      </c>
    </row>
    <row r="393" spans="1:6" x14ac:dyDescent="0.2">
      <c r="A393" t="s">
        <v>11330</v>
      </c>
      <c r="B393" t="s">
        <v>86</v>
      </c>
      <c r="C393" t="s">
        <v>141</v>
      </c>
      <c r="D393" t="s">
        <v>10949</v>
      </c>
      <c r="E393">
        <v>2</v>
      </c>
      <c r="F393" t="s">
        <v>10899</v>
      </c>
    </row>
    <row r="394" spans="1:6" x14ac:dyDescent="0.2">
      <c r="A394" t="s">
        <v>11331</v>
      </c>
      <c r="B394" t="s">
        <v>86</v>
      </c>
      <c r="C394" t="s">
        <v>141</v>
      </c>
      <c r="D394" t="s">
        <v>10963</v>
      </c>
      <c r="E394">
        <v>1</v>
      </c>
      <c r="F394" t="s">
        <v>10899</v>
      </c>
    </row>
    <row r="395" spans="1:6" x14ac:dyDescent="0.2">
      <c r="A395" t="s">
        <v>11332</v>
      </c>
      <c r="B395" t="s">
        <v>86</v>
      </c>
      <c r="C395" t="s">
        <v>141</v>
      </c>
      <c r="D395" t="s">
        <v>10965</v>
      </c>
      <c r="E395">
        <v>1</v>
      </c>
      <c r="F395" t="s">
        <v>10899</v>
      </c>
    </row>
    <row r="396" spans="1:6" x14ac:dyDescent="0.2">
      <c r="A396" t="s">
        <v>11333</v>
      </c>
      <c r="B396" t="s">
        <v>86</v>
      </c>
      <c r="C396" t="s">
        <v>142</v>
      </c>
      <c r="D396" t="s">
        <v>10913</v>
      </c>
      <c r="E396">
        <v>1</v>
      </c>
      <c r="F396" t="s">
        <v>10899</v>
      </c>
    </row>
    <row r="397" spans="1:6" x14ac:dyDescent="0.2">
      <c r="A397" t="s">
        <v>11334</v>
      </c>
      <c r="B397" t="s">
        <v>86</v>
      </c>
      <c r="C397" t="s">
        <v>142</v>
      </c>
      <c r="D397" t="s">
        <v>10921</v>
      </c>
      <c r="E397">
        <v>1</v>
      </c>
      <c r="F397" t="s">
        <v>10899</v>
      </c>
    </row>
    <row r="398" spans="1:6" x14ac:dyDescent="0.2">
      <c r="A398" t="s">
        <v>11335</v>
      </c>
      <c r="B398" t="s">
        <v>86</v>
      </c>
      <c r="C398" t="s">
        <v>142</v>
      </c>
      <c r="D398" t="s">
        <v>10931</v>
      </c>
      <c r="E398">
        <v>2</v>
      </c>
      <c r="F398" t="s">
        <v>10899</v>
      </c>
    </row>
    <row r="399" spans="1:6" x14ac:dyDescent="0.2">
      <c r="A399" t="s">
        <v>11336</v>
      </c>
      <c r="B399" t="s">
        <v>86</v>
      </c>
      <c r="C399" t="s">
        <v>142</v>
      </c>
      <c r="D399" t="s">
        <v>10933</v>
      </c>
      <c r="E399">
        <v>144</v>
      </c>
      <c r="F399" t="s">
        <v>10899</v>
      </c>
    </row>
    <row r="400" spans="1:6" x14ac:dyDescent="0.2">
      <c r="A400" t="s">
        <v>11337</v>
      </c>
      <c r="B400" t="s">
        <v>86</v>
      </c>
      <c r="C400" t="s">
        <v>142</v>
      </c>
      <c r="D400" t="s">
        <v>10945</v>
      </c>
      <c r="E400">
        <v>172</v>
      </c>
      <c r="F400" t="s">
        <v>10899</v>
      </c>
    </row>
    <row r="401" spans="1:6" x14ac:dyDescent="0.2">
      <c r="A401" t="s">
        <v>11338</v>
      </c>
      <c r="B401" t="s">
        <v>86</v>
      </c>
      <c r="C401" t="s">
        <v>142</v>
      </c>
      <c r="D401" t="s">
        <v>10977</v>
      </c>
      <c r="E401">
        <v>1</v>
      </c>
      <c r="F401" t="s">
        <v>10899</v>
      </c>
    </row>
    <row r="402" spans="1:6" x14ac:dyDescent="0.2">
      <c r="A402" t="s">
        <v>11339</v>
      </c>
      <c r="B402" t="s">
        <v>86</v>
      </c>
      <c r="C402" t="s">
        <v>143</v>
      </c>
      <c r="D402" t="s">
        <v>10913</v>
      </c>
      <c r="E402">
        <v>1</v>
      </c>
      <c r="F402" t="s">
        <v>10899</v>
      </c>
    </row>
    <row r="403" spans="1:6" x14ac:dyDescent="0.2">
      <c r="A403" t="s">
        <v>11340</v>
      </c>
      <c r="B403" t="s">
        <v>86</v>
      </c>
      <c r="C403" t="s">
        <v>143</v>
      </c>
      <c r="D403" t="s">
        <v>10931</v>
      </c>
      <c r="E403">
        <v>1</v>
      </c>
      <c r="F403" t="s">
        <v>10899</v>
      </c>
    </row>
    <row r="404" spans="1:6" x14ac:dyDescent="0.2">
      <c r="A404" t="s">
        <v>11341</v>
      </c>
      <c r="B404" t="s">
        <v>86</v>
      </c>
      <c r="C404" t="s">
        <v>143</v>
      </c>
      <c r="D404" t="s">
        <v>10933</v>
      </c>
      <c r="E404">
        <v>93</v>
      </c>
      <c r="F404" t="s">
        <v>10899</v>
      </c>
    </row>
    <row r="405" spans="1:6" x14ac:dyDescent="0.2">
      <c r="A405" t="s">
        <v>11342</v>
      </c>
      <c r="B405" t="s">
        <v>86</v>
      </c>
      <c r="C405" t="s">
        <v>143</v>
      </c>
      <c r="D405" t="s">
        <v>10939</v>
      </c>
      <c r="E405">
        <v>1</v>
      </c>
      <c r="F405" t="s">
        <v>10899</v>
      </c>
    </row>
    <row r="406" spans="1:6" x14ac:dyDescent="0.2">
      <c r="A406" t="s">
        <v>11343</v>
      </c>
      <c r="B406" t="s">
        <v>86</v>
      </c>
      <c r="C406" t="s">
        <v>143</v>
      </c>
      <c r="D406" t="s">
        <v>10945</v>
      </c>
      <c r="E406">
        <v>112</v>
      </c>
      <c r="F406" t="s">
        <v>10899</v>
      </c>
    </row>
    <row r="407" spans="1:6" x14ac:dyDescent="0.2">
      <c r="A407" t="s">
        <v>11344</v>
      </c>
      <c r="B407" t="s">
        <v>86</v>
      </c>
      <c r="C407" t="s">
        <v>144</v>
      </c>
      <c r="D407" t="s">
        <v>10913</v>
      </c>
      <c r="E407">
        <v>1</v>
      </c>
      <c r="F407" t="s">
        <v>10899</v>
      </c>
    </row>
    <row r="408" spans="1:6" x14ac:dyDescent="0.2">
      <c r="A408" t="s">
        <v>11345</v>
      </c>
      <c r="B408" t="s">
        <v>86</v>
      </c>
      <c r="C408" t="s">
        <v>144</v>
      </c>
      <c r="D408" t="s">
        <v>10931</v>
      </c>
      <c r="E408">
        <v>2</v>
      </c>
      <c r="F408" t="s">
        <v>10899</v>
      </c>
    </row>
    <row r="409" spans="1:6" x14ac:dyDescent="0.2">
      <c r="A409" t="s">
        <v>11346</v>
      </c>
      <c r="B409" t="s">
        <v>86</v>
      </c>
      <c r="C409" t="s">
        <v>144</v>
      </c>
      <c r="D409" t="s">
        <v>10933</v>
      </c>
      <c r="E409">
        <v>130</v>
      </c>
      <c r="F409" t="s">
        <v>10899</v>
      </c>
    </row>
    <row r="410" spans="1:6" x14ac:dyDescent="0.2">
      <c r="A410" t="s">
        <v>11347</v>
      </c>
      <c r="B410" t="s">
        <v>86</v>
      </c>
      <c r="C410" t="s">
        <v>144</v>
      </c>
      <c r="D410" t="s">
        <v>10939</v>
      </c>
      <c r="E410">
        <v>1</v>
      </c>
      <c r="F410" t="s">
        <v>10899</v>
      </c>
    </row>
    <row r="411" spans="1:6" x14ac:dyDescent="0.2">
      <c r="A411" t="s">
        <v>11348</v>
      </c>
      <c r="B411" t="s">
        <v>86</v>
      </c>
      <c r="C411" t="s">
        <v>144</v>
      </c>
      <c r="D411" t="s">
        <v>10943</v>
      </c>
      <c r="E411">
        <v>1</v>
      </c>
      <c r="F411" t="s">
        <v>10899</v>
      </c>
    </row>
    <row r="412" spans="1:6" x14ac:dyDescent="0.2">
      <c r="A412" t="s">
        <v>11349</v>
      </c>
      <c r="B412" t="s">
        <v>86</v>
      </c>
      <c r="C412" t="s">
        <v>144</v>
      </c>
      <c r="D412" t="s">
        <v>10945</v>
      </c>
      <c r="E412">
        <v>158</v>
      </c>
      <c r="F412" t="s">
        <v>10899</v>
      </c>
    </row>
    <row r="413" spans="1:6" x14ac:dyDescent="0.2">
      <c r="A413" t="s">
        <v>11350</v>
      </c>
      <c r="B413" t="s">
        <v>86</v>
      </c>
      <c r="C413" t="s">
        <v>144</v>
      </c>
      <c r="D413" t="s">
        <v>10949</v>
      </c>
      <c r="E413">
        <v>1</v>
      </c>
      <c r="F413" t="s">
        <v>10899</v>
      </c>
    </row>
    <row r="414" spans="1:6" x14ac:dyDescent="0.2">
      <c r="A414" t="s">
        <v>11351</v>
      </c>
      <c r="B414" t="s">
        <v>86</v>
      </c>
      <c r="C414" t="s">
        <v>144</v>
      </c>
      <c r="D414" t="s">
        <v>10977</v>
      </c>
      <c r="E414">
        <v>1</v>
      </c>
      <c r="F414" t="s">
        <v>10899</v>
      </c>
    </row>
    <row r="415" spans="1:6" x14ac:dyDescent="0.2">
      <c r="A415" t="s">
        <v>11352</v>
      </c>
      <c r="B415" t="s">
        <v>86</v>
      </c>
      <c r="C415" t="s">
        <v>145</v>
      </c>
      <c r="D415" t="s">
        <v>10903</v>
      </c>
      <c r="E415">
        <v>1</v>
      </c>
      <c r="F415" t="s">
        <v>10899</v>
      </c>
    </row>
    <row r="416" spans="1:6" x14ac:dyDescent="0.2">
      <c r="A416" t="s">
        <v>11353</v>
      </c>
      <c r="B416" t="s">
        <v>86</v>
      </c>
      <c r="C416" t="s">
        <v>145</v>
      </c>
      <c r="D416" t="s">
        <v>10913</v>
      </c>
      <c r="E416">
        <v>1</v>
      </c>
      <c r="F416" t="s">
        <v>10899</v>
      </c>
    </row>
    <row r="417" spans="1:6" x14ac:dyDescent="0.2">
      <c r="A417" t="s">
        <v>11354</v>
      </c>
      <c r="B417" t="s">
        <v>86</v>
      </c>
      <c r="C417" t="s">
        <v>145</v>
      </c>
      <c r="D417" t="s">
        <v>10915</v>
      </c>
      <c r="E417">
        <v>1</v>
      </c>
      <c r="F417" t="s">
        <v>10899</v>
      </c>
    </row>
    <row r="418" spans="1:6" x14ac:dyDescent="0.2">
      <c r="A418" t="s">
        <v>11355</v>
      </c>
      <c r="B418" t="s">
        <v>86</v>
      </c>
      <c r="C418" t="s">
        <v>145</v>
      </c>
      <c r="D418" t="s">
        <v>10921</v>
      </c>
      <c r="E418">
        <v>1</v>
      </c>
      <c r="F418" t="s">
        <v>10899</v>
      </c>
    </row>
    <row r="419" spans="1:6" x14ac:dyDescent="0.2">
      <c r="A419" t="s">
        <v>11356</v>
      </c>
      <c r="B419" t="s">
        <v>86</v>
      </c>
      <c r="C419" t="s">
        <v>145</v>
      </c>
      <c r="D419" t="s">
        <v>10931</v>
      </c>
      <c r="E419">
        <v>1</v>
      </c>
      <c r="F419" t="s">
        <v>10899</v>
      </c>
    </row>
    <row r="420" spans="1:6" x14ac:dyDescent="0.2">
      <c r="A420" t="s">
        <v>11357</v>
      </c>
      <c r="B420" t="s">
        <v>86</v>
      </c>
      <c r="C420" t="s">
        <v>145</v>
      </c>
      <c r="D420" t="s">
        <v>10933</v>
      </c>
      <c r="E420">
        <v>134</v>
      </c>
      <c r="F420" t="s">
        <v>10899</v>
      </c>
    </row>
    <row r="421" spans="1:6" x14ac:dyDescent="0.2">
      <c r="A421" t="s">
        <v>11358</v>
      </c>
      <c r="B421" t="s">
        <v>86</v>
      </c>
      <c r="C421" t="s">
        <v>145</v>
      </c>
      <c r="D421" t="s">
        <v>10937</v>
      </c>
      <c r="E421">
        <v>1</v>
      </c>
      <c r="F421" t="s">
        <v>10899</v>
      </c>
    </row>
    <row r="422" spans="1:6" x14ac:dyDescent="0.2">
      <c r="A422" t="s">
        <v>11359</v>
      </c>
      <c r="B422" t="s">
        <v>86</v>
      </c>
      <c r="C422" t="s">
        <v>145</v>
      </c>
      <c r="D422" t="s">
        <v>10939</v>
      </c>
      <c r="E422">
        <v>1</v>
      </c>
      <c r="F422" t="s">
        <v>10899</v>
      </c>
    </row>
    <row r="423" spans="1:6" x14ac:dyDescent="0.2">
      <c r="A423" t="s">
        <v>11360</v>
      </c>
      <c r="B423" t="s">
        <v>86</v>
      </c>
      <c r="C423" t="s">
        <v>145</v>
      </c>
      <c r="D423" t="s">
        <v>10945</v>
      </c>
      <c r="E423">
        <v>147</v>
      </c>
      <c r="F423" t="s">
        <v>10899</v>
      </c>
    </row>
    <row r="424" spans="1:6" x14ac:dyDescent="0.2">
      <c r="A424" t="s">
        <v>11361</v>
      </c>
      <c r="B424" t="s">
        <v>86</v>
      </c>
      <c r="C424" t="s">
        <v>145</v>
      </c>
      <c r="D424" t="s">
        <v>10977</v>
      </c>
      <c r="E424">
        <v>1</v>
      </c>
      <c r="F424" t="s">
        <v>10899</v>
      </c>
    </row>
    <row r="425" spans="1:6" x14ac:dyDescent="0.2">
      <c r="A425" t="s">
        <v>11362</v>
      </c>
      <c r="B425" t="s">
        <v>86</v>
      </c>
      <c r="C425" t="s">
        <v>146</v>
      </c>
      <c r="D425" t="s">
        <v>10933</v>
      </c>
      <c r="E425">
        <v>126</v>
      </c>
      <c r="F425" t="s">
        <v>10899</v>
      </c>
    </row>
    <row r="426" spans="1:6" x14ac:dyDescent="0.2">
      <c r="A426" t="s">
        <v>11363</v>
      </c>
      <c r="B426" t="s">
        <v>86</v>
      </c>
      <c r="C426" t="s">
        <v>146</v>
      </c>
      <c r="D426" t="s">
        <v>10945</v>
      </c>
      <c r="E426">
        <v>140</v>
      </c>
      <c r="F426" t="s">
        <v>10899</v>
      </c>
    </row>
    <row r="427" spans="1:6" x14ac:dyDescent="0.2">
      <c r="A427" t="s">
        <v>11364</v>
      </c>
      <c r="B427" t="s">
        <v>86</v>
      </c>
      <c r="C427" t="s">
        <v>147</v>
      </c>
      <c r="D427" t="s">
        <v>10933</v>
      </c>
      <c r="E427">
        <v>149</v>
      </c>
      <c r="F427" t="s">
        <v>10899</v>
      </c>
    </row>
    <row r="428" spans="1:6" x14ac:dyDescent="0.2">
      <c r="A428" t="s">
        <v>11365</v>
      </c>
      <c r="B428" t="s">
        <v>86</v>
      </c>
      <c r="C428" t="s">
        <v>147</v>
      </c>
      <c r="D428" t="s">
        <v>10945</v>
      </c>
      <c r="E428">
        <v>194</v>
      </c>
      <c r="F428" t="s">
        <v>10899</v>
      </c>
    </row>
    <row r="429" spans="1:6" x14ac:dyDescent="0.2">
      <c r="A429" t="s">
        <v>11366</v>
      </c>
      <c r="B429" t="s">
        <v>86</v>
      </c>
      <c r="C429" t="s">
        <v>148</v>
      </c>
      <c r="D429" t="s">
        <v>10903</v>
      </c>
      <c r="E429">
        <v>1</v>
      </c>
      <c r="F429" t="s">
        <v>10899</v>
      </c>
    </row>
    <row r="430" spans="1:6" x14ac:dyDescent="0.2">
      <c r="A430" t="s">
        <v>11367</v>
      </c>
      <c r="B430" t="s">
        <v>86</v>
      </c>
      <c r="C430" t="s">
        <v>148</v>
      </c>
      <c r="D430" t="s">
        <v>10913</v>
      </c>
      <c r="E430">
        <v>2</v>
      </c>
      <c r="F430" t="s">
        <v>10899</v>
      </c>
    </row>
    <row r="431" spans="1:6" x14ac:dyDescent="0.2">
      <c r="A431" t="s">
        <v>11368</v>
      </c>
      <c r="B431" t="s">
        <v>86</v>
      </c>
      <c r="C431" t="s">
        <v>148</v>
      </c>
      <c r="D431" t="s">
        <v>10931</v>
      </c>
      <c r="E431">
        <v>4</v>
      </c>
      <c r="F431" t="s">
        <v>10899</v>
      </c>
    </row>
    <row r="432" spans="1:6" x14ac:dyDescent="0.2">
      <c r="A432" t="s">
        <v>11369</v>
      </c>
      <c r="B432" t="s">
        <v>86</v>
      </c>
      <c r="C432" t="s">
        <v>148</v>
      </c>
      <c r="D432" t="s">
        <v>10933</v>
      </c>
      <c r="E432">
        <v>128</v>
      </c>
      <c r="F432" t="s">
        <v>10899</v>
      </c>
    </row>
    <row r="433" spans="1:6" x14ac:dyDescent="0.2">
      <c r="A433" t="s">
        <v>11370</v>
      </c>
      <c r="B433" t="s">
        <v>86</v>
      </c>
      <c r="C433" t="s">
        <v>148</v>
      </c>
      <c r="D433" t="s">
        <v>10937</v>
      </c>
      <c r="E433">
        <v>1</v>
      </c>
      <c r="F433" t="s">
        <v>10899</v>
      </c>
    </row>
    <row r="434" spans="1:6" x14ac:dyDescent="0.2">
      <c r="A434" t="s">
        <v>11371</v>
      </c>
      <c r="B434" t="s">
        <v>86</v>
      </c>
      <c r="C434" t="s">
        <v>148</v>
      </c>
      <c r="D434" t="s">
        <v>10939</v>
      </c>
      <c r="E434">
        <v>1</v>
      </c>
      <c r="F434" t="s">
        <v>10899</v>
      </c>
    </row>
    <row r="435" spans="1:6" x14ac:dyDescent="0.2">
      <c r="A435" t="s">
        <v>11372</v>
      </c>
      <c r="B435" t="s">
        <v>86</v>
      </c>
      <c r="C435" t="s">
        <v>148</v>
      </c>
      <c r="D435" t="s">
        <v>10945</v>
      </c>
      <c r="E435">
        <v>144</v>
      </c>
      <c r="F435" t="s">
        <v>10899</v>
      </c>
    </row>
    <row r="436" spans="1:6" x14ac:dyDescent="0.2">
      <c r="A436" t="s">
        <v>11373</v>
      </c>
      <c r="B436" t="s">
        <v>86</v>
      </c>
      <c r="C436" t="s">
        <v>148</v>
      </c>
      <c r="D436" t="s">
        <v>10949</v>
      </c>
      <c r="E436">
        <v>1</v>
      </c>
      <c r="F436" t="s">
        <v>10899</v>
      </c>
    </row>
    <row r="437" spans="1:6" x14ac:dyDescent="0.2">
      <c r="A437" t="s">
        <v>11374</v>
      </c>
      <c r="B437" t="s">
        <v>86</v>
      </c>
      <c r="C437" t="s">
        <v>148</v>
      </c>
      <c r="D437" t="s">
        <v>10977</v>
      </c>
      <c r="E437">
        <v>2</v>
      </c>
      <c r="F437" t="s">
        <v>10899</v>
      </c>
    </row>
    <row r="438" spans="1:6" x14ac:dyDescent="0.2">
      <c r="A438" t="s">
        <v>11375</v>
      </c>
      <c r="B438" t="s">
        <v>86</v>
      </c>
      <c r="C438" t="s">
        <v>149</v>
      </c>
      <c r="D438" t="s">
        <v>10903</v>
      </c>
      <c r="E438">
        <v>1</v>
      </c>
      <c r="F438" t="s">
        <v>10899</v>
      </c>
    </row>
    <row r="439" spans="1:6" x14ac:dyDescent="0.2">
      <c r="A439" t="s">
        <v>11376</v>
      </c>
      <c r="B439" t="s">
        <v>86</v>
      </c>
      <c r="C439" t="s">
        <v>149</v>
      </c>
      <c r="D439" t="s">
        <v>10905</v>
      </c>
      <c r="E439">
        <v>2</v>
      </c>
      <c r="F439" t="s">
        <v>10899</v>
      </c>
    </row>
    <row r="440" spans="1:6" x14ac:dyDescent="0.2">
      <c r="A440" t="s">
        <v>11377</v>
      </c>
      <c r="B440" t="s">
        <v>86</v>
      </c>
      <c r="C440" t="s">
        <v>149</v>
      </c>
      <c r="D440" t="s">
        <v>10913</v>
      </c>
      <c r="E440">
        <v>4</v>
      </c>
      <c r="F440" t="s">
        <v>10899</v>
      </c>
    </row>
    <row r="441" spans="1:6" x14ac:dyDescent="0.2">
      <c r="A441" t="s">
        <v>11378</v>
      </c>
      <c r="B441" t="s">
        <v>86</v>
      </c>
      <c r="C441" t="s">
        <v>149</v>
      </c>
      <c r="D441" t="s">
        <v>10915</v>
      </c>
      <c r="E441">
        <v>1</v>
      </c>
      <c r="F441" t="s">
        <v>10899</v>
      </c>
    </row>
    <row r="442" spans="1:6" x14ac:dyDescent="0.2">
      <c r="A442" t="s">
        <v>11379</v>
      </c>
      <c r="B442" t="s">
        <v>86</v>
      </c>
      <c r="C442" t="s">
        <v>149</v>
      </c>
      <c r="D442" t="s">
        <v>10919</v>
      </c>
      <c r="E442">
        <v>1</v>
      </c>
      <c r="F442" t="s">
        <v>10899</v>
      </c>
    </row>
    <row r="443" spans="1:6" x14ac:dyDescent="0.2">
      <c r="A443" t="s">
        <v>11380</v>
      </c>
      <c r="B443" t="s">
        <v>86</v>
      </c>
      <c r="C443" t="s">
        <v>149</v>
      </c>
      <c r="D443" t="s">
        <v>10921</v>
      </c>
      <c r="E443">
        <v>3</v>
      </c>
      <c r="F443" t="s">
        <v>10899</v>
      </c>
    </row>
    <row r="444" spans="1:6" x14ac:dyDescent="0.2">
      <c r="A444" t="s">
        <v>11381</v>
      </c>
      <c r="B444" t="s">
        <v>86</v>
      </c>
      <c r="C444" t="s">
        <v>149</v>
      </c>
      <c r="D444" t="s">
        <v>10925</v>
      </c>
      <c r="E444">
        <v>1</v>
      </c>
      <c r="F444" t="s">
        <v>10899</v>
      </c>
    </row>
    <row r="445" spans="1:6" x14ac:dyDescent="0.2">
      <c r="A445" t="s">
        <v>11382</v>
      </c>
      <c r="B445" t="s">
        <v>86</v>
      </c>
      <c r="C445" t="s">
        <v>149</v>
      </c>
      <c r="D445" t="s">
        <v>10927</v>
      </c>
      <c r="E445">
        <v>1</v>
      </c>
      <c r="F445" t="s">
        <v>10899</v>
      </c>
    </row>
    <row r="446" spans="1:6" x14ac:dyDescent="0.2">
      <c r="A446" t="s">
        <v>11383</v>
      </c>
      <c r="B446" t="s">
        <v>86</v>
      </c>
      <c r="C446" t="s">
        <v>149</v>
      </c>
      <c r="D446" t="s">
        <v>10931</v>
      </c>
      <c r="E446">
        <v>13</v>
      </c>
      <c r="F446" t="s">
        <v>10899</v>
      </c>
    </row>
    <row r="447" spans="1:6" x14ac:dyDescent="0.2">
      <c r="A447" t="s">
        <v>11384</v>
      </c>
      <c r="B447" t="s">
        <v>86</v>
      </c>
      <c r="C447" t="s">
        <v>149</v>
      </c>
      <c r="D447" t="s">
        <v>10933</v>
      </c>
      <c r="E447">
        <v>593</v>
      </c>
      <c r="F447" t="s">
        <v>10899</v>
      </c>
    </row>
    <row r="448" spans="1:6" x14ac:dyDescent="0.2">
      <c r="A448" t="s">
        <v>11385</v>
      </c>
      <c r="B448" t="s">
        <v>86</v>
      </c>
      <c r="C448" t="s">
        <v>149</v>
      </c>
      <c r="D448" t="s">
        <v>10939</v>
      </c>
      <c r="E448">
        <v>3</v>
      </c>
      <c r="F448" t="s">
        <v>10899</v>
      </c>
    </row>
    <row r="449" spans="1:6" x14ac:dyDescent="0.2">
      <c r="A449" t="s">
        <v>11386</v>
      </c>
      <c r="B449" t="s">
        <v>86</v>
      </c>
      <c r="C449" t="s">
        <v>149</v>
      </c>
      <c r="D449" t="s">
        <v>10945</v>
      </c>
      <c r="E449">
        <v>749</v>
      </c>
      <c r="F449" t="s">
        <v>10899</v>
      </c>
    </row>
    <row r="450" spans="1:6" x14ac:dyDescent="0.2">
      <c r="A450" t="s">
        <v>11387</v>
      </c>
      <c r="B450" t="s">
        <v>86</v>
      </c>
      <c r="C450" t="s">
        <v>149</v>
      </c>
      <c r="D450" t="s">
        <v>10949</v>
      </c>
      <c r="E450">
        <v>1</v>
      </c>
      <c r="F450" t="s">
        <v>10899</v>
      </c>
    </row>
    <row r="451" spans="1:6" x14ac:dyDescent="0.2">
      <c r="A451" t="s">
        <v>11388</v>
      </c>
      <c r="B451" t="s">
        <v>86</v>
      </c>
      <c r="C451" t="s">
        <v>149</v>
      </c>
      <c r="D451" t="s">
        <v>10951</v>
      </c>
      <c r="E451">
        <v>2</v>
      </c>
      <c r="F451" t="s">
        <v>10899</v>
      </c>
    </row>
    <row r="452" spans="1:6" x14ac:dyDescent="0.2">
      <c r="A452" t="s">
        <v>11389</v>
      </c>
      <c r="B452" t="s">
        <v>86</v>
      </c>
      <c r="C452" t="s">
        <v>149</v>
      </c>
      <c r="D452" t="s">
        <v>10955</v>
      </c>
      <c r="E452">
        <v>3</v>
      </c>
      <c r="F452" t="s">
        <v>10899</v>
      </c>
    </row>
    <row r="453" spans="1:6" x14ac:dyDescent="0.2">
      <c r="A453" t="s">
        <v>11390</v>
      </c>
      <c r="B453" t="s">
        <v>86</v>
      </c>
      <c r="C453" t="s">
        <v>149</v>
      </c>
      <c r="D453" t="s">
        <v>10959</v>
      </c>
      <c r="E453">
        <v>1</v>
      </c>
      <c r="F453" t="s">
        <v>10899</v>
      </c>
    </row>
    <row r="454" spans="1:6" x14ac:dyDescent="0.2">
      <c r="A454" t="s">
        <v>11391</v>
      </c>
      <c r="B454" t="s">
        <v>86</v>
      </c>
      <c r="C454" t="s">
        <v>149</v>
      </c>
      <c r="D454" t="s">
        <v>10963</v>
      </c>
      <c r="E454">
        <v>2</v>
      </c>
      <c r="F454" t="s">
        <v>10899</v>
      </c>
    </row>
    <row r="455" spans="1:6" x14ac:dyDescent="0.2">
      <c r="A455" t="s">
        <v>11392</v>
      </c>
      <c r="B455" t="s">
        <v>86</v>
      </c>
      <c r="C455" t="s">
        <v>149</v>
      </c>
      <c r="D455" t="s">
        <v>10967</v>
      </c>
      <c r="E455">
        <v>1</v>
      </c>
      <c r="F455" t="s">
        <v>10899</v>
      </c>
    </row>
    <row r="456" spans="1:6" x14ac:dyDescent="0.2">
      <c r="A456" t="s">
        <v>11393</v>
      </c>
      <c r="B456" t="s">
        <v>86</v>
      </c>
      <c r="C456" t="s">
        <v>149</v>
      </c>
      <c r="D456" t="s">
        <v>10973</v>
      </c>
      <c r="E456">
        <v>2</v>
      </c>
      <c r="F456" t="s">
        <v>10899</v>
      </c>
    </row>
    <row r="457" spans="1:6" x14ac:dyDescent="0.2">
      <c r="A457" t="s">
        <v>11394</v>
      </c>
      <c r="B457" t="s">
        <v>86</v>
      </c>
      <c r="C457" t="s">
        <v>149</v>
      </c>
      <c r="D457" t="s">
        <v>10977</v>
      </c>
      <c r="E457">
        <v>2</v>
      </c>
      <c r="F457" t="s">
        <v>10899</v>
      </c>
    </row>
    <row r="458" spans="1:6" x14ac:dyDescent="0.2">
      <c r="A458" t="s">
        <v>11395</v>
      </c>
      <c r="B458" t="s">
        <v>86</v>
      </c>
      <c r="C458" t="s">
        <v>150</v>
      </c>
      <c r="D458" t="s">
        <v>10903</v>
      </c>
      <c r="E458">
        <v>1</v>
      </c>
      <c r="F458" t="s">
        <v>10899</v>
      </c>
    </row>
    <row r="459" spans="1:6" x14ac:dyDescent="0.2">
      <c r="A459" t="s">
        <v>11396</v>
      </c>
      <c r="B459" t="s">
        <v>86</v>
      </c>
      <c r="C459" t="s">
        <v>150</v>
      </c>
      <c r="D459" t="s">
        <v>10931</v>
      </c>
      <c r="E459">
        <v>2</v>
      </c>
      <c r="F459" t="s">
        <v>10899</v>
      </c>
    </row>
    <row r="460" spans="1:6" x14ac:dyDescent="0.2">
      <c r="A460" t="s">
        <v>11397</v>
      </c>
      <c r="B460" t="s">
        <v>86</v>
      </c>
      <c r="C460" t="s">
        <v>150</v>
      </c>
      <c r="D460" t="s">
        <v>10933</v>
      </c>
      <c r="E460">
        <v>68</v>
      </c>
      <c r="F460" t="s">
        <v>10899</v>
      </c>
    </row>
    <row r="461" spans="1:6" x14ac:dyDescent="0.2">
      <c r="A461" t="s">
        <v>11398</v>
      </c>
      <c r="B461" t="s">
        <v>86</v>
      </c>
      <c r="C461" t="s">
        <v>150</v>
      </c>
      <c r="D461" t="s">
        <v>10937</v>
      </c>
      <c r="E461">
        <v>1</v>
      </c>
      <c r="F461" t="s">
        <v>10899</v>
      </c>
    </row>
    <row r="462" spans="1:6" x14ac:dyDescent="0.2">
      <c r="A462" t="s">
        <v>11399</v>
      </c>
      <c r="B462" t="s">
        <v>86</v>
      </c>
      <c r="C462" t="s">
        <v>150</v>
      </c>
      <c r="D462" t="s">
        <v>10945</v>
      </c>
      <c r="E462">
        <v>77</v>
      </c>
      <c r="F462" t="s">
        <v>10899</v>
      </c>
    </row>
    <row r="463" spans="1:6" x14ac:dyDescent="0.2">
      <c r="A463" t="s">
        <v>11400</v>
      </c>
      <c r="B463" t="s">
        <v>86</v>
      </c>
      <c r="C463" t="s">
        <v>150</v>
      </c>
      <c r="D463" t="s">
        <v>10949</v>
      </c>
      <c r="E463">
        <v>1</v>
      </c>
      <c r="F463" t="s">
        <v>10899</v>
      </c>
    </row>
    <row r="464" spans="1:6" x14ac:dyDescent="0.2">
      <c r="A464" t="s">
        <v>11401</v>
      </c>
      <c r="B464" t="s">
        <v>86</v>
      </c>
      <c r="C464" t="s">
        <v>150</v>
      </c>
      <c r="D464" t="s">
        <v>10951</v>
      </c>
      <c r="E464">
        <v>1</v>
      </c>
      <c r="F464" t="s">
        <v>10899</v>
      </c>
    </row>
    <row r="465" spans="1:6" x14ac:dyDescent="0.2">
      <c r="A465" t="s">
        <v>11402</v>
      </c>
      <c r="B465" t="s">
        <v>86</v>
      </c>
      <c r="C465" t="s">
        <v>150</v>
      </c>
      <c r="D465" t="s">
        <v>10977</v>
      </c>
      <c r="E465">
        <v>2</v>
      </c>
      <c r="F465" t="s">
        <v>10899</v>
      </c>
    </row>
    <row r="466" spans="1:6" x14ac:dyDescent="0.2">
      <c r="A466" t="s">
        <v>11403</v>
      </c>
      <c r="B466" t="s">
        <v>86</v>
      </c>
      <c r="C466" t="s">
        <v>151</v>
      </c>
      <c r="D466" t="s">
        <v>10903</v>
      </c>
      <c r="E466">
        <v>1</v>
      </c>
      <c r="F466" t="s">
        <v>10899</v>
      </c>
    </row>
    <row r="467" spans="1:6" x14ac:dyDescent="0.2">
      <c r="A467" t="s">
        <v>11404</v>
      </c>
      <c r="B467" t="s">
        <v>86</v>
      </c>
      <c r="C467" t="s">
        <v>151</v>
      </c>
      <c r="D467" t="s">
        <v>10913</v>
      </c>
      <c r="E467">
        <v>3</v>
      </c>
      <c r="F467" t="s">
        <v>10899</v>
      </c>
    </row>
    <row r="468" spans="1:6" x14ac:dyDescent="0.2">
      <c r="A468" t="s">
        <v>11405</v>
      </c>
      <c r="B468" t="s">
        <v>86</v>
      </c>
      <c r="C468" t="s">
        <v>151</v>
      </c>
      <c r="D468" t="s">
        <v>10921</v>
      </c>
      <c r="E468">
        <v>1</v>
      </c>
      <c r="F468" t="s">
        <v>10899</v>
      </c>
    </row>
    <row r="469" spans="1:6" x14ac:dyDescent="0.2">
      <c r="A469" t="s">
        <v>11406</v>
      </c>
      <c r="B469" t="s">
        <v>86</v>
      </c>
      <c r="C469" t="s">
        <v>151</v>
      </c>
      <c r="D469" t="s">
        <v>10931</v>
      </c>
      <c r="E469">
        <v>6</v>
      </c>
      <c r="F469" t="s">
        <v>10899</v>
      </c>
    </row>
    <row r="470" spans="1:6" x14ac:dyDescent="0.2">
      <c r="A470" t="s">
        <v>11407</v>
      </c>
      <c r="B470" t="s">
        <v>86</v>
      </c>
      <c r="C470" t="s">
        <v>151</v>
      </c>
      <c r="D470" t="s">
        <v>10933</v>
      </c>
      <c r="E470">
        <v>260</v>
      </c>
      <c r="F470" t="s">
        <v>10899</v>
      </c>
    </row>
    <row r="471" spans="1:6" x14ac:dyDescent="0.2">
      <c r="A471" t="s">
        <v>11408</v>
      </c>
      <c r="B471" t="s">
        <v>86</v>
      </c>
      <c r="C471" t="s">
        <v>151</v>
      </c>
      <c r="D471" t="s">
        <v>10939</v>
      </c>
      <c r="E471">
        <v>2</v>
      </c>
      <c r="F471" t="s">
        <v>10899</v>
      </c>
    </row>
    <row r="472" spans="1:6" x14ac:dyDescent="0.2">
      <c r="A472" t="s">
        <v>11409</v>
      </c>
      <c r="B472" t="s">
        <v>86</v>
      </c>
      <c r="C472" t="s">
        <v>151</v>
      </c>
      <c r="D472" t="s">
        <v>10945</v>
      </c>
      <c r="E472">
        <v>291</v>
      </c>
      <c r="F472" t="s">
        <v>10899</v>
      </c>
    </row>
    <row r="473" spans="1:6" x14ac:dyDescent="0.2">
      <c r="A473" t="s">
        <v>11410</v>
      </c>
      <c r="B473" t="s">
        <v>86</v>
      </c>
      <c r="C473" t="s">
        <v>151</v>
      </c>
      <c r="D473" t="s">
        <v>10955</v>
      </c>
      <c r="E473">
        <v>1</v>
      </c>
      <c r="F473" t="s">
        <v>10899</v>
      </c>
    </row>
    <row r="474" spans="1:6" x14ac:dyDescent="0.2">
      <c r="A474" t="s">
        <v>11411</v>
      </c>
      <c r="B474" t="s">
        <v>86</v>
      </c>
      <c r="C474" t="s">
        <v>151</v>
      </c>
      <c r="D474" t="s">
        <v>10963</v>
      </c>
      <c r="E474">
        <v>1</v>
      </c>
      <c r="F474" t="s">
        <v>10899</v>
      </c>
    </row>
    <row r="475" spans="1:6" x14ac:dyDescent="0.2">
      <c r="A475" t="s">
        <v>11412</v>
      </c>
      <c r="B475" t="s">
        <v>86</v>
      </c>
      <c r="C475" t="s">
        <v>151</v>
      </c>
      <c r="D475" t="s">
        <v>10977</v>
      </c>
      <c r="E475">
        <v>1</v>
      </c>
      <c r="F475" t="s">
        <v>10899</v>
      </c>
    </row>
    <row r="476" spans="1:6" x14ac:dyDescent="0.2">
      <c r="A476" t="s">
        <v>11413</v>
      </c>
      <c r="B476" t="s">
        <v>86</v>
      </c>
      <c r="C476" t="s">
        <v>152</v>
      </c>
      <c r="D476" t="s">
        <v>10903</v>
      </c>
      <c r="E476">
        <v>1</v>
      </c>
      <c r="F476" t="s">
        <v>10899</v>
      </c>
    </row>
    <row r="477" spans="1:6" x14ac:dyDescent="0.2">
      <c r="A477" t="s">
        <v>11414</v>
      </c>
      <c r="B477" t="s">
        <v>86</v>
      </c>
      <c r="C477" t="s">
        <v>152</v>
      </c>
      <c r="D477" t="s">
        <v>10913</v>
      </c>
      <c r="E477">
        <v>6</v>
      </c>
      <c r="F477" t="s">
        <v>10899</v>
      </c>
    </row>
    <row r="478" spans="1:6" x14ac:dyDescent="0.2">
      <c r="A478" t="s">
        <v>11415</v>
      </c>
      <c r="B478" t="s">
        <v>86</v>
      </c>
      <c r="C478" t="s">
        <v>152</v>
      </c>
      <c r="D478" t="s">
        <v>10917</v>
      </c>
      <c r="E478">
        <v>2</v>
      </c>
      <c r="F478" t="s">
        <v>10899</v>
      </c>
    </row>
    <row r="479" spans="1:6" x14ac:dyDescent="0.2">
      <c r="A479" t="s">
        <v>11416</v>
      </c>
      <c r="B479" t="s">
        <v>86</v>
      </c>
      <c r="C479" t="s">
        <v>152</v>
      </c>
      <c r="D479" t="s">
        <v>10919</v>
      </c>
      <c r="E479">
        <v>1</v>
      </c>
      <c r="F479" t="s">
        <v>10899</v>
      </c>
    </row>
    <row r="480" spans="1:6" x14ac:dyDescent="0.2">
      <c r="A480" t="s">
        <v>11417</v>
      </c>
      <c r="B480" t="s">
        <v>86</v>
      </c>
      <c r="C480" t="s">
        <v>152</v>
      </c>
      <c r="D480" t="s">
        <v>10921</v>
      </c>
      <c r="E480">
        <v>1</v>
      </c>
      <c r="F480" t="s">
        <v>10899</v>
      </c>
    </row>
    <row r="481" spans="1:6" x14ac:dyDescent="0.2">
      <c r="A481" t="s">
        <v>11418</v>
      </c>
      <c r="B481" t="s">
        <v>86</v>
      </c>
      <c r="C481" t="s">
        <v>152</v>
      </c>
      <c r="D481" t="s">
        <v>10925</v>
      </c>
      <c r="E481">
        <v>1</v>
      </c>
      <c r="F481" t="s">
        <v>10899</v>
      </c>
    </row>
    <row r="482" spans="1:6" x14ac:dyDescent="0.2">
      <c r="A482" t="s">
        <v>11419</v>
      </c>
      <c r="B482" t="s">
        <v>86</v>
      </c>
      <c r="C482" t="s">
        <v>152</v>
      </c>
      <c r="D482" t="s">
        <v>10929</v>
      </c>
      <c r="E482">
        <v>2</v>
      </c>
      <c r="F482" t="s">
        <v>10899</v>
      </c>
    </row>
    <row r="483" spans="1:6" x14ac:dyDescent="0.2">
      <c r="A483" t="s">
        <v>11420</v>
      </c>
      <c r="B483" t="s">
        <v>86</v>
      </c>
      <c r="C483" t="s">
        <v>152</v>
      </c>
      <c r="D483" t="s">
        <v>10931</v>
      </c>
      <c r="E483">
        <v>11</v>
      </c>
      <c r="F483" t="s">
        <v>10899</v>
      </c>
    </row>
    <row r="484" spans="1:6" x14ac:dyDescent="0.2">
      <c r="A484" t="s">
        <v>11421</v>
      </c>
      <c r="B484" t="s">
        <v>86</v>
      </c>
      <c r="C484" t="s">
        <v>152</v>
      </c>
      <c r="D484" t="s">
        <v>10933</v>
      </c>
      <c r="E484">
        <v>171</v>
      </c>
      <c r="F484" t="s">
        <v>10899</v>
      </c>
    </row>
    <row r="485" spans="1:6" x14ac:dyDescent="0.2">
      <c r="A485" t="s">
        <v>11422</v>
      </c>
      <c r="B485" t="s">
        <v>86</v>
      </c>
      <c r="C485" t="s">
        <v>152</v>
      </c>
      <c r="D485" t="s">
        <v>10937</v>
      </c>
      <c r="E485">
        <v>1</v>
      </c>
      <c r="F485" t="s">
        <v>10899</v>
      </c>
    </row>
    <row r="486" spans="1:6" x14ac:dyDescent="0.2">
      <c r="A486" t="s">
        <v>11423</v>
      </c>
      <c r="B486" t="s">
        <v>86</v>
      </c>
      <c r="C486" t="s">
        <v>152</v>
      </c>
      <c r="D486" t="s">
        <v>10945</v>
      </c>
      <c r="E486">
        <v>196</v>
      </c>
      <c r="F486" t="s">
        <v>10899</v>
      </c>
    </row>
    <row r="487" spans="1:6" x14ac:dyDescent="0.2">
      <c r="A487" t="s">
        <v>11424</v>
      </c>
      <c r="B487" t="s">
        <v>86</v>
      </c>
      <c r="C487" t="s">
        <v>152</v>
      </c>
      <c r="D487" t="s">
        <v>10949</v>
      </c>
      <c r="E487">
        <v>2</v>
      </c>
      <c r="F487" t="s">
        <v>10899</v>
      </c>
    </row>
    <row r="488" spans="1:6" x14ac:dyDescent="0.2">
      <c r="A488" t="s">
        <v>11425</v>
      </c>
      <c r="B488" t="s">
        <v>86</v>
      </c>
      <c r="C488" t="s">
        <v>152</v>
      </c>
      <c r="D488" t="s">
        <v>10951</v>
      </c>
      <c r="E488">
        <v>2</v>
      </c>
      <c r="F488" t="s">
        <v>10899</v>
      </c>
    </row>
    <row r="489" spans="1:6" x14ac:dyDescent="0.2">
      <c r="A489" t="s">
        <v>11426</v>
      </c>
      <c r="B489" t="s">
        <v>86</v>
      </c>
      <c r="C489" t="s">
        <v>152</v>
      </c>
      <c r="D489" t="s">
        <v>10959</v>
      </c>
      <c r="E489">
        <v>1</v>
      </c>
      <c r="F489" t="s">
        <v>10899</v>
      </c>
    </row>
    <row r="490" spans="1:6" x14ac:dyDescent="0.2">
      <c r="A490" t="s">
        <v>11427</v>
      </c>
      <c r="B490" t="s">
        <v>86</v>
      </c>
      <c r="C490" t="s">
        <v>152</v>
      </c>
      <c r="D490" t="s">
        <v>10963</v>
      </c>
      <c r="E490">
        <v>4</v>
      </c>
      <c r="F490" t="s">
        <v>10899</v>
      </c>
    </row>
    <row r="491" spans="1:6" x14ac:dyDescent="0.2">
      <c r="A491" t="s">
        <v>11428</v>
      </c>
      <c r="B491" t="s">
        <v>86</v>
      </c>
      <c r="C491" t="s">
        <v>152</v>
      </c>
      <c r="D491" t="s">
        <v>10965</v>
      </c>
      <c r="E491">
        <v>1</v>
      </c>
      <c r="F491" t="s">
        <v>10899</v>
      </c>
    </row>
    <row r="492" spans="1:6" x14ac:dyDescent="0.2">
      <c r="A492" t="s">
        <v>11429</v>
      </c>
      <c r="B492" t="s">
        <v>86</v>
      </c>
      <c r="C492" t="s">
        <v>152</v>
      </c>
      <c r="D492" t="s">
        <v>10969</v>
      </c>
      <c r="E492">
        <v>2</v>
      </c>
      <c r="F492" t="s">
        <v>10899</v>
      </c>
    </row>
    <row r="493" spans="1:6" x14ac:dyDescent="0.2">
      <c r="A493" t="s">
        <v>11430</v>
      </c>
      <c r="B493" t="s">
        <v>86</v>
      </c>
      <c r="C493" t="s">
        <v>152</v>
      </c>
      <c r="D493" t="s">
        <v>10973</v>
      </c>
      <c r="E493">
        <v>2</v>
      </c>
      <c r="F493" t="s">
        <v>10899</v>
      </c>
    </row>
    <row r="494" spans="1:6" x14ac:dyDescent="0.2">
      <c r="A494" t="s">
        <v>11431</v>
      </c>
      <c r="B494" t="s">
        <v>86</v>
      </c>
      <c r="C494" t="s">
        <v>152</v>
      </c>
      <c r="D494" t="s">
        <v>10977</v>
      </c>
      <c r="E494">
        <v>5</v>
      </c>
      <c r="F494" t="s">
        <v>10899</v>
      </c>
    </row>
    <row r="495" spans="1:6" x14ac:dyDescent="0.2">
      <c r="A495" t="s">
        <v>11432</v>
      </c>
      <c r="B495" t="s">
        <v>86</v>
      </c>
      <c r="C495" t="s">
        <v>153</v>
      </c>
      <c r="D495" t="s">
        <v>10913</v>
      </c>
      <c r="E495">
        <v>1</v>
      </c>
      <c r="F495" t="s">
        <v>10899</v>
      </c>
    </row>
    <row r="496" spans="1:6" x14ac:dyDescent="0.2">
      <c r="A496" t="s">
        <v>11433</v>
      </c>
      <c r="B496" t="s">
        <v>86</v>
      </c>
      <c r="C496" t="s">
        <v>153</v>
      </c>
      <c r="D496" t="s">
        <v>10921</v>
      </c>
      <c r="E496">
        <v>1</v>
      </c>
      <c r="F496" t="s">
        <v>10899</v>
      </c>
    </row>
    <row r="497" spans="1:6" x14ac:dyDescent="0.2">
      <c r="A497" t="s">
        <v>11434</v>
      </c>
      <c r="B497" t="s">
        <v>86</v>
      </c>
      <c r="C497" t="s">
        <v>153</v>
      </c>
      <c r="D497" t="s">
        <v>10931</v>
      </c>
      <c r="E497">
        <v>3</v>
      </c>
      <c r="F497" t="s">
        <v>10899</v>
      </c>
    </row>
    <row r="498" spans="1:6" x14ac:dyDescent="0.2">
      <c r="A498" t="s">
        <v>11435</v>
      </c>
      <c r="B498" t="s">
        <v>86</v>
      </c>
      <c r="C498" t="s">
        <v>153</v>
      </c>
      <c r="D498" t="s">
        <v>10933</v>
      </c>
      <c r="E498">
        <v>96</v>
      </c>
      <c r="F498" t="s">
        <v>10899</v>
      </c>
    </row>
    <row r="499" spans="1:6" x14ac:dyDescent="0.2">
      <c r="A499" t="s">
        <v>11436</v>
      </c>
      <c r="B499" t="s">
        <v>86</v>
      </c>
      <c r="C499" t="s">
        <v>153</v>
      </c>
      <c r="D499" t="s">
        <v>10937</v>
      </c>
      <c r="E499">
        <v>1</v>
      </c>
      <c r="F499" t="s">
        <v>10899</v>
      </c>
    </row>
    <row r="500" spans="1:6" x14ac:dyDescent="0.2">
      <c r="A500" t="s">
        <v>11437</v>
      </c>
      <c r="B500" t="s">
        <v>86</v>
      </c>
      <c r="C500" t="s">
        <v>153</v>
      </c>
      <c r="D500" t="s">
        <v>10945</v>
      </c>
      <c r="E500">
        <v>109</v>
      </c>
      <c r="F500" t="s">
        <v>10899</v>
      </c>
    </row>
    <row r="501" spans="1:6" x14ac:dyDescent="0.2">
      <c r="A501" t="s">
        <v>11438</v>
      </c>
      <c r="B501" t="s">
        <v>86</v>
      </c>
      <c r="C501" t="s">
        <v>153</v>
      </c>
      <c r="D501" t="s">
        <v>10977</v>
      </c>
      <c r="E501">
        <v>2</v>
      </c>
      <c r="F501" t="s">
        <v>10899</v>
      </c>
    </row>
    <row r="502" spans="1:6" x14ac:dyDescent="0.2">
      <c r="A502" t="s">
        <v>11439</v>
      </c>
      <c r="B502" t="s">
        <v>86</v>
      </c>
      <c r="C502" t="s">
        <v>154</v>
      </c>
      <c r="D502" t="s">
        <v>10913</v>
      </c>
      <c r="E502">
        <v>1</v>
      </c>
      <c r="F502" t="s">
        <v>10899</v>
      </c>
    </row>
    <row r="503" spans="1:6" x14ac:dyDescent="0.2">
      <c r="A503" t="s">
        <v>11440</v>
      </c>
      <c r="B503" t="s">
        <v>86</v>
      </c>
      <c r="C503" t="s">
        <v>154</v>
      </c>
      <c r="D503" t="s">
        <v>10931</v>
      </c>
      <c r="E503">
        <v>2</v>
      </c>
      <c r="F503" t="s">
        <v>10899</v>
      </c>
    </row>
    <row r="504" spans="1:6" x14ac:dyDescent="0.2">
      <c r="A504" t="s">
        <v>11441</v>
      </c>
      <c r="B504" t="s">
        <v>86</v>
      </c>
      <c r="C504" t="s">
        <v>154</v>
      </c>
      <c r="D504" t="s">
        <v>10933</v>
      </c>
      <c r="E504">
        <v>55</v>
      </c>
      <c r="F504" t="s">
        <v>10899</v>
      </c>
    </row>
    <row r="505" spans="1:6" x14ac:dyDescent="0.2">
      <c r="A505" t="s">
        <v>11442</v>
      </c>
      <c r="B505" t="s">
        <v>86</v>
      </c>
      <c r="C505" t="s">
        <v>154</v>
      </c>
      <c r="D505" t="s">
        <v>10943</v>
      </c>
      <c r="E505">
        <v>2</v>
      </c>
      <c r="F505" t="s">
        <v>10899</v>
      </c>
    </row>
    <row r="506" spans="1:6" x14ac:dyDescent="0.2">
      <c r="A506" t="s">
        <v>11443</v>
      </c>
      <c r="B506" t="s">
        <v>86</v>
      </c>
      <c r="C506" t="s">
        <v>154</v>
      </c>
      <c r="D506" t="s">
        <v>10945</v>
      </c>
      <c r="E506">
        <v>61</v>
      </c>
      <c r="F506" t="s">
        <v>10899</v>
      </c>
    </row>
    <row r="507" spans="1:6" x14ac:dyDescent="0.2">
      <c r="A507" t="s">
        <v>11444</v>
      </c>
      <c r="B507" t="s">
        <v>86</v>
      </c>
      <c r="C507" t="s">
        <v>155</v>
      </c>
      <c r="D507" t="s">
        <v>10905</v>
      </c>
      <c r="E507">
        <v>1</v>
      </c>
      <c r="F507" t="s">
        <v>10899</v>
      </c>
    </row>
    <row r="508" spans="1:6" x14ac:dyDescent="0.2">
      <c r="A508" t="s">
        <v>11445</v>
      </c>
      <c r="B508" t="s">
        <v>86</v>
      </c>
      <c r="C508" t="s">
        <v>155</v>
      </c>
      <c r="D508" t="s">
        <v>10921</v>
      </c>
      <c r="E508">
        <v>1</v>
      </c>
      <c r="F508" t="s">
        <v>10899</v>
      </c>
    </row>
    <row r="509" spans="1:6" x14ac:dyDescent="0.2">
      <c r="A509" t="s">
        <v>11446</v>
      </c>
      <c r="B509" t="s">
        <v>86</v>
      </c>
      <c r="C509" t="s">
        <v>155</v>
      </c>
      <c r="D509" t="s">
        <v>10931</v>
      </c>
      <c r="E509">
        <v>1</v>
      </c>
      <c r="F509" t="s">
        <v>10899</v>
      </c>
    </row>
    <row r="510" spans="1:6" x14ac:dyDescent="0.2">
      <c r="A510" t="s">
        <v>11447</v>
      </c>
      <c r="B510" t="s">
        <v>86</v>
      </c>
      <c r="C510" t="s">
        <v>155</v>
      </c>
      <c r="D510" t="s">
        <v>10933</v>
      </c>
      <c r="E510">
        <v>55</v>
      </c>
      <c r="F510" t="s">
        <v>10899</v>
      </c>
    </row>
    <row r="511" spans="1:6" x14ac:dyDescent="0.2">
      <c r="A511" t="s">
        <v>11448</v>
      </c>
      <c r="B511" t="s">
        <v>86</v>
      </c>
      <c r="C511" t="s">
        <v>155</v>
      </c>
      <c r="D511" t="s">
        <v>10945</v>
      </c>
      <c r="E511">
        <v>66</v>
      </c>
      <c r="F511" t="s">
        <v>10899</v>
      </c>
    </row>
    <row r="512" spans="1:6" x14ac:dyDescent="0.2">
      <c r="A512" t="s">
        <v>11449</v>
      </c>
      <c r="B512" t="s">
        <v>86</v>
      </c>
      <c r="C512" t="s">
        <v>156</v>
      </c>
      <c r="D512" t="s">
        <v>10905</v>
      </c>
      <c r="E512">
        <v>2</v>
      </c>
      <c r="F512" t="s">
        <v>10899</v>
      </c>
    </row>
    <row r="513" spans="1:6" x14ac:dyDescent="0.2">
      <c r="A513" t="s">
        <v>11450</v>
      </c>
      <c r="B513" t="s">
        <v>86</v>
      </c>
      <c r="C513" t="s">
        <v>156</v>
      </c>
      <c r="D513" t="s">
        <v>10913</v>
      </c>
      <c r="E513">
        <v>6</v>
      </c>
      <c r="F513" t="s">
        <v>10899</v>
      </c>
    </row>
    <row r="514" spans="1:6" x14ac:dyDescent="0.2">
      <c r="A514" t="s">
        <v>11451</v>
      </c>
      <c r="B514" t="s">
        <v>86</v>
      </c>
      <c r="C514" t="s">
        <v>156</v>
      </c>
      <c r="D514" t="s">
        <v>10915</v>
      </c>
      <c r="E514">
        <v>3</v>
      </c>
      <c r="F514" t="s">
        <v>10899</v>
      </c>
    </row>
    <row r="515" spans="1:6" x14ac:dyDescent="0.2">
      <c r="A515" t="s">
        <v>11452</v>
      </c>
      <c r="B515" t="s">
        <v>86</v>
      </c>
      <c r="C515" t="s">
        <v>156</v>
      </c>
      <c r="D515" t="s">
        <v>10917</v>
      </c>
      <c r="E515">
        <v>2</v>
      </c>
      <c r="F515" t="s">
        <v>10899</v>
      </c>
    </row>
    <row r="516" spans="1:6" x14ac:dyDescent="0.2">
      <c r="A516" t="s">
        <v>11453</v>
      </c>
      <c r="B516" t="s">
        <v>86</v>
      </c>
      <c r="C516" t="s">
        <v>156</v>
      </c>
      <c r="D516" t="s">
        <v>10919</v>
      </c>
      <c r="E516">
        <v>2</v>
      </c>
      <c r="F516" t="s">
        <v>10899</v>
      </c>
    </row>
    <row r="517" spans="1:6" x14ac:dyDescent="0.2">
      <c r="A517" t="s">
        <v>11454</v>
      </c>
      <c r="B517" t="s">
        <v>86</v>
      </c>
      <c r="C517" t="s">
        <v>156</v>
      </c>
      <c r="D517" t="s">
        <v>10921</v>
      </c>
      <c r="E517">
        <v>3</v>
      </c>
      <c r="F517" t="s">
        <v>10899</v>
      </c>
    </row>
    <row r="518" spans="1:6" x14ac:dyDescent="0.2">
      <c r="A518" t="s">
        <v>11455</v>
      </c>
      <c r="B518" t="s">
        <v>86</v>
      </c>
      <c r="C518" t="s">
        <v>156</v>
      </c>
      <c r="D518" t="s">
        <v>10925</v>
      </c>
      <c r="E518">
        <v>1</v>
      </c>
      <c r="F518" t="s">
        <v>10899</v>
      </c>
    </row>
    <row r="519" spans="1:6" x14ac:dyDescent="0.2">
      <c r="A519" t="s">
        <v>11456</v>
      </c>
      <c r="B519" t="s">
        <v>86</v>
      </c>
      <c r="C519" t="s">
        <v>156</v>
      </c>
      <c r="D519" t="s">
        <v>10927</v>
      </c>
      <c r="E519">
        <v>1</v>
      </c>
      <c r="F519" t="s">
        <v>10899</v>
      </c>
    </row>
    <row r="520" spans="1:6" x14ac:dyDescent="0.2">
      <c r="A520" t="s">
        <v>11457</v>
      </c>
      <c r="B520" t="s">
        <v>86</v>
      </c>
      <c r="C520" t="s">
        <v>156</v>
      </c>
      <c r="D520" t="s">
        <v>10929</v>
      </c>
      <c r="E520">
        <v>1</v>
      </c>
      <c r="F520" t="s">
        <v>10899</v>
      </c>
    </row>
    <row r="521" spans="1:6" x14ac:dyDescent="0.2">
      <c r="A521" t="s">
        <v>11458</v>
      </c>
      <c r="B521" t="s">
        <v>86</v>
      </c>
      <c r="C521" t="s">
        <v>156</v>
      </c>
      <c r="D521" t="s">
        <v>10931</v>
      </c>
      <c r="E521">
        <v>21</v>
      </c>
      <c r="F521" t="s">
        <v>10899</v>
      </c>
    </row>
    <row r="522" spans="1:6" x14ac:dyDescent="0.2">
      <c r="A522" t="s">
        <v>11459</v>
      </c>
      <c r="B522" t="s">
        <v>86</v>
      </c>
      <c r="C522" t="s">
        <v>156</v>
      </c>
      <c r="D522" t="s">
        <v>10933</v>
      </c>
      <c r="E522">
        <v>705</v>
      </c>
      <c r="F522" t="s">
        <v>10899</v>
      </c>
    </row>
    <row r="523" spans="1:6" x14ac:dyDescent="0.2">
      <c r="A523" t="s">
        <v>11460</v>
      </c>
      <c r="B523" t="s">
        <v>86</v>
      </c>
      <c r="C523" t="s">
        <v>156</v>
      </c>
      <c r="D523" t="s">
        <v>10939</v>
      </c>
      <c r="E523">
        <v>1</v>
      </c>
      <c r="F523" t="s">
        <v>10899</v>
      </c>
    </row>
    <row r="524" spans="1:6" x14ac:dyDescent="0.2">
      <c r="A524" t="s">
        <v>11461</v>
      </c>
      <c r="B524" t="s">
        <v>86</v>
      </c>
      <c r="C524" t="s">
        <v>156</v>
      </c>
      <c r="D524" t="s">
        <v>10943</v>
      </c>
      <c r="E524">
        <v>1</v>
      </c>
      <c r="F524" t="s">
        <v>10899</v>
      </c>
    </row>
    <row r="525" spans="1:6" x14ac:dyDescent="0.2">
      <c r="A525" t="s">
        <v>11462</v>
      </c>
      <c r="B525" t="s">
        <v>86</v>
      </c>
      <c r="C525" t="s">
        <v>156</v>
      </c>
      <c r="D525" t="s">
        <v>10945</v>
      </c>
      <c r="E525">
        <v>840</v>
      </c>
      <c r="F525" t="s">
        <v>10899</v>
      </c>
    </row>
    <row r="526" spans="1:6" x14ac:dyDescent="0.2">
      <c r="A526" t="s">
        <v>11463</v>
      </c>
      <c r="B526" t="s">
        <v>86</v>
      </c>
      <c r="C526" t="s">
        <v>156</v>
      </c>
      <c r="D526" t="s">
        <v>10947</v>
      </c>
      <c r="E526">
        <v>1</v>
      </c>
      <c r="F526" t="s">
        <v>10899</v>
      </c>
    </row>
    <row r="527" spans="1:6" x14ac:dyDescent="0.2">
      <c r="A527" t="s">
        <v>11464</v>
      </c>
      <c r="B527" t="s">
        <v>86</v>
      </c>
      <c r="C527" t="s">
        <v>156</v>
      </c>
      <c r="D527" t="s">
        <v>10949</v>
      </c>
      <c r="E527">
        <v>2</v>
      </c>
      <c r="F527" t="s">
        <v>10899</v>
      </c>
    </row>
    <row r="528" spans="1:6" x14ac:dyDescent="0.2">
      <c r="A528" t="s">
        <v>11465</v>
      </c>
      <c r="B528" t="s">
        <v>86</v>
      </c>
      <c r="C528" t="s">
        <v>156</v>
      </c>
      <c r="D528" t="s">
        <v>10951</v>
      </c>
      <c r="E528">
        <v>1</v>
      </c>
      <c r="F528" t="s">
        <v>10899</v>
      </c>
    </row>
    <row r="529" spans="1:6" x14ac:dyDescent="0.2">
      <c r="A529" t="s">
        <v>11466</v>
      </c>
      <c r="B529" t="s">
        <v>86</v>
      </c>
      <c r="C529" t="s">
        <v>156</v>
      </c>
      <c r="D529" t="s">
        <v>10955</v>
      </c>
      <c r="E529">
        <v>2</v>
      </c>
      <c r="F529" t="s">
        <v>10899</v>
      </c>
    </row>
    <row r="530" spans="1:6" x14ac:dyDescent="0.2">
      <c r="A530" t="s">
        <v>11467</v>
      </c>
      <c r="B530" t="s">
        <v>86</v>
      </c>
      <c r="C530" t="s">
        <v>156</v>
      </c>
      <c r="D530" t="s">
        <v>10959</v>
      </c>
      <c r="E530">
        <v>3</v>
      </c>
      <c r="F530" t="s">
        <v>10899</v>
      </c>
    </row>
    <row r="531" spans="1:6" x14ac:dyDescent="0.2">
      <c r="A531" t="s">
        <v>11468</v>
      </c>
      <c r="B531" t="s">
        <v>86</v>
      </c>
      <c r="C531" t="s">
        <v>156</v>
      </c>
      <c r="D531" t="s">
        <v>10963</v>
      </c>
      <c r="E531">
        <v>1</v>
      </c>
      <c r="F531" t="s">
        <v>10899</v>
      </c>
    </row>
    <row r="532" spans="1:6" x14ac:dyDescent="0.2">
      <c r="A532" t="s">
        <v>11469</v>
      </c>
      <c r="B532" t="s">
        <v>86</v>
      </c>
      <c r="C532" t="s">
        <v>156</v>
      </c>
      <c r="D532" t="s">
        <v>10965</v>
      </c>
      <c r="E532">
        <v>1</v>
      </c>
      <c r="F532" t="s">
        <v>10899</v>
      </c>
    </row>
    <row r="533" spans="1:6" x14ac:dyDescent="0.2">
      <c r="A533" t="s">
        <v>11470</v>
      </c>
      <c r="B533" t="s">
        <v>86</v>
      </c>
      <c r="C533" t="s">
        <v>156</v>
      </c>
      <c r="D533" t="s">
        <v>10967</v>
      </c>
      <c r="E533">
        <v>3</v>
      </c>
      <c r="F533" t="s">
        <v>10899</v>
      </c>
    </row>
    <row r="534" spans="1:6" x14ac:dyDescent="0.2">
      <c r="A534" t="s">
        <v>11471</v>
      </c>
      <c r="B534" t="s">
        <v>86</v>
      </c>
      <c r="C534" t="s">
        <v>156</v>
      </c>
      <c r="D534" t="s">
        <v>10977</v>
      </c>
      <c r="E534">
        <v>6</v>
      </c>
      <c r="F534" t="s">
        <v>10899</v>
      </c>
    </row>
    <row r="535" spans="1:6" x14ac:dyDescent="0.2">
      <c r="A535" t="s">
        <v>11472</v>
      </c>
      <c r="B535" t="s">
        <v>86</v>
      </c>
      <c r="C535" t="s">
        <v>157</v>
      </c>
      <c r="D535" t="s">
        <v>10903</v>
      </c>
      <c r="E535">
        <v>1</v>
      </c>
      <c r="F535" t="s">
        <v>10899</v>
      </c>
    </row>
    <row r="536" spans="1:6" x14ac:dyDescent="0.2">
      <c r="A536" t="s">
        <v>11473</v>
      </c>
      <c r="B536" t="s">
        <v>86</v>
      </c>
      <c r="C536" t="s">
        <v>157</v>
      </c>
      <c r="D536" t="s">
        <v>10913</v>
      </c>
      <c r="E536">
        <v>4</v>
      </c>
      <c r="F536" t="s">
        <v>10899</v>
      </c>
    </row>
    <row r="537" spans="1:6" x14ac:dyDescent="0.2">
      <c r="A537" t="s">
        <v>11474</v>
      </c>
      <c r="B537" t="s">
        <v>86</v>
      </c>
      <c r="C537" t="s">
        <v>157</v>
      </c>
      <c r="D537" t="s">
        <v>10915</v>
      </c>
      <c r="E537">
        <v>1</v>
      </c>
      <c r="F537" t="s">
        <v>10899</v>
      </c>
    </row>
    <row r="538" spans="1:6" x14ac:dyDescent="0.2">
      <c r="A538" t="s">
        <v>11475</v>
      </c>
      <c r="B538" t="s">
        <v>86</v>
      </c>
      <c r="C538" t="s">
        <v>157</v>
      </c>
      <c r="D538" t="s">
        <v>10917</v>
      </c>
      <c r="E538">
        <v>1</v>
      </c>
      <c r="F538" t="s">
        <v>10899</v>
      </c>
    </row>
    <row r="539" spans="1:6" x14ac:dyDescent="0.2">
      <c r="A539" t="s">
        <v>11476</v>
      </c>
      <c r="B539" t="s">
        <v>86</v>
      </c>
      <c r="C539" t="s">
        <v>157</v>
      </c>
      <c r="D539" t="s">
        <v>10919</v>
      </c>
      <c r="E539">
        <v>1</v>
      </c>
      <c r="F539" t="s">
        <v>10899</v>
      </c>
    </row>
    <row r="540" spans="1:6" x14ac:dyDescent="0.2">
      <c r="A540" t="s">
        <v>11477</v>
      </c>
      <c r="B540" t="s">
        <v>86</v>
      </c>
      <c r="C540" t="s">
        <v>157</v>
      </c>
      <c r="D540" t="s">
        <v>10931</v>
      </c>
      <c r="E540">
        <v>5</v>
      </c>
      <c r="F540" t="s">
        <v>10899</v>
      </c>
    </row>
    <row r="541" spans="1:6" x14ac:dyDescent="0.2">
      <c r="A541" t="s">
        <v>11478</v>
      </c>
      <c r="B541" t="s">
        <v>86</v>
      </c>
      <c r="C541" t="s">
        <v>157</v>
      </c>
      <c r="D541" t="s">
        <v>10933</v>
      </c>
      <c r="E541">
        <v>87</v>
      </c>
      <c r="F541" t="s">
        <v>10899</v>
      </c>
    </row>
    <row r="542" spans="1:6" x14ac:dyDescent="0.2">
      <c r="A542" t="s">
        <v>11479</v>
      </c>
      <c r="B542" t="s">
        <v>86</v>
      </c>
      <c r="C542" t="s">
        <v>157</v>
      </c>
      <c r="D542" t="s">
        <v>10945</v>
      </c>
      <c r="E542">
        <v>100</v>
      </c>
      <c r="F542" t="s">
        <v>10899</v>
      </c>
    </row>
    <row r="543" spans="1:6" x14ac:dyDescent="0.2">
      <c r="A543" t="s">
        <v>11480</v>
      </c>
      <c r="B543" t="s">
        <v>86</v>
      </c>
      <c r="C543" t="s">
        <v>157</v>
      </c>
      <c r="D543" t="s">
        <v>10959</v>
      </c>
      <c r="E543">
        <v>1</v>
      </c>
      <c r="F543" t="s">
        <v>10899</v>
      </c>
    </row>
    <row r="544" spans="1:6" x14ac:dyDescent="0.2">
      <c r="A544" t="s">
        <v>11481</v>
      </c>
      <c r="B544" t="s">
        <v>86</v>
      </c>
      <c r="C544" t="s">
        <v>157</v>
      </c>
      <c r="D544" t="s">
        <v>10967</v>
      </c>
      <c r="E544">
        <v>1</v>
      </c>
      <c r="F544" t="s">
        <v>10899</v>
      </c>
    </row>
    <row r="545" spans="1:6" x14ac:dyDescent="0.2">
      <c r="A545" t="s">
        <v>11482</v>
      </c>
      <c r="B545" t="s">
        <v>86</v>
      </c>
      <c r="C545" t="s">
        <v>157</v>
      </c>
      <c r="D545" t="s">
        <v>10969</v>
      </c>
      <c r="E545">
        <v>1</v>
      </c>
      <c r="F545" t="s">
        <v>10899</v>
      </c>
    </row>
    <row r="546" spans="1:6" x14ac:dyDescent="0.2">
      <c r="A546" t="s">
        <v>11483</v>
      </c>
      <c r="B546" t="s">
        <v>86</v>
      </c>
      <c r="C546" t="s">
        <v>157</v>
      </c>
      <c r="D546" t="s">
        <v>10977</v>
      </c>
      <c r="E546">
        <v>3</v>
      </c>
      <c r="F546" t="s">
        <v>10899</v>
      </c>
    </row>
    <row r="547" spans="1:6" x14ac:dyDescent="0.2">
      <c r="A547" t="s">
        <v>11484</v>
      </c>
      <c r="B547" t="s">
        <v>86</v>
      </c>
      <c r="C547" t="s">
        <v>158</v>
      </c>
      <c r="D547" t="s">
        <v>10898</v>
      </c>
      <c r="E547">
        <v>1</v>
      </c>
      <c r="F547" t="s">
        <v>10899</v>
      </c>
    </row>
    <row r="548" spans="1:6" x14ac:dyDescent="0.2">
      <c r="A548" t="s">
        <v>11485</v>
      </c>
      <c r="B548" t="s">
        <v>86</v>
      </c>
      <c r="C548" t="s">
        <v>158</v>
      </c>
      <c r="D548" t="s">
        <v>10903</v>
      </c>
      <c r="E548">
        <v>3</v>
      </c>
      <c r="F548" t="s">
        <v>10899</v>
      </c>
    </row>
    <row r="549" spans="1:6" x14ac:dyDescent="0.2">
      <c r="A549" t="s">
        <v>11486</v>
      </c>
      <c r="B549" t="s">
        <v>86</v>
      </c>
      <c r="C549" t="s">
        <v>158</v>
      </c>
      <c r="D549" t="s">
        <v>10913</v>
      </c>
      <c r="E549">
        <v>2</v>
      </c>
      <c r="F549" t="s">
        <v>10899</v>
      </c>
    </row>
    <row r="550" spans="1:6" x14ac:dyDescent="0.2">
      <c r="A550" t="s">
        <v>11487</v>
      </c>
      <c r="B550" t="s">
        <v>86</v>
      </c>
      <c r="C550" t="s">
        <v>158</v>
      </c>
      <c r="D550" t="s">
        <v>10915</v>
      </c>
      <c r="E550">
        <v>1</v>
      </c>
      <c r="F550" t="s">
        <v>10899</v>
      </c>
    </row>
    <row r="551" spans="1:6" x14ac:dyDescent="0.2">
      <c r="A551" t="s">
        <v>11488</v>
      </c>
      <c r="B551" t="s">
        <v>86</v>
      </c>
      <c r="C551" t="s">
        <v>158</v>
      </c>
      <c r="D551" t="s">
        <v>10917</v>
      </c>
      <c r="E551">
        <v>2</v>
      </c>
      <c r="F551" t="s">
        <v>10899</v>
      </c>
    </row>
    <row r="552" spans="1:6" x14ac:dyDescent="0.2">
      <c r="A552" t="s">
        <v>11489</v>
      </c>
      <c r="B552" t="s">
        <v>86</v>
      </c>
      <c r="C552" t="s">
        <v>158</v>
      </c>
      <c r="D552" t="s">
        <v>10921</v>
      </c>
      <c r="E552">
        <v>1</v>
      </c>
      <c r="F552" t="s">
        <v>10899</v>
      </c>
    </row>
    <row r="553" spans="1:6" x14ac:dyDescent="0.2">
      <c r="A553" t="s">
        <v>11490</v>
      </c>
      <c r="B553" t="s">
        <v>86</v>
      </c>
      <c r="C553" t="s">
        <v>158</v>
      </c>
      <c r="D553" t="s">
        <v>10927</v>
      </c>
      <c r="E553">
        <v>1</v>
      </c>
      <c r="F553" t="s">
        <v>10899</v>
      </c>
    </row>
    <row r="554" spans="1:6" x14ac:dyDescent="0.2">
      <c r="A554" t="s">
        <v>11491</v>
      </c>
      <c r="B554" t="s">
        <v>86</v>
      </c>
      <c r="C554" t="s">
        <v>158</v>
      </c>
      <c r="D554" t="s">
        <v>10929</v>
      </c>
      <c r="E554">
        <v>1</v>
      </c>
      <c r="F554" t="s">
        <v>10899</v>
      </c>
    </row>
    <row r="555" spans="1:6" x14ac:dyDescent="0.2">
      <c r="A555" t="s">
        <v>11492</v>
      </c>
      <c r="B555" t="s">
        <v>86</v>
      </c>
      <c r="C555" t="s">
        <v>158</v>
      </c>
      <c r="D555" t="s">
        <v>10931</v>
      </c>
      <c r="E555">
        <v>7</v>
      </c>
      <c r="F555" t="s">
        <v>10899</v>
      </c>
    </row>
    <row r="556" spans="1:6" x14ac:dyDescent="0.2">
      <c r="A556" t="s">
        <v>11493</v>
      </c>
      <c r="B556" t="s">
        <v>86</v>
      </c>
      <c r="C556" t="s">
        <v>158</v>
      </c>
      <c r="D556" t="s">
        <v>10933</v>
      </c>
      <c r="E556">
        <v>90</v>
      </c>
      <c r="F556" t="s">
        <v>10899</v>
      </c>
    </row>
    <row r="557" spans="1:6" x14ac:dyDescent="0.2">
      <c r="A557" t="s">
        <v>11494</v>
      </c>
      <c r="B557" t="s">
        <v>86</v>
      </c>
      <c r="C557" t="s">
        <v>158</v>
      </c>
      <c r="D557" t="s">
        <v>10937</v>
      </c>
      <c r="E557">
        <v>1</v>
      </c>
      <c r="F557" t="s">
        <v>10899</v>
      </c>
    </row>
    <row r="558" spans="1:6" x14ac:dyDescent="0.2">
      <c r="A558" t="s">
        <v>11495</v>
      </c>
      <c r="B558" t="s">
        <v>86</v>
      </c>
      <c r="C558" t="s">
        <v>158</v>
      </c>
      <c r="D558" t="s">
        <v>10939</v>
      </c>
      <c r="E558">
        <v>3</v>
      </c>
      <c r="F558" t="s">
        <v>10899</v>
      </c>
    </row>
    <row r="559" spans="1:6" x14ac:dyDescent="0.2">
      <c r="A559" t="s">
        <v>11496</v>
      </c>
      <c r="B559" t="s">
        <v>86</v>
      </c>
      <c r="C559" t="s">
        <v>158</v>
      </c>
      <c r="D559" t="s">
        <v>10945</v>
      </c>
      <c r="E559">
        <v>107</v>
      </c>
      <c r="F559" t="s">
        <v>10899</v>
      </c>
    </row>
    <row r="560" spans="1:6" x14ac:dyDescent="0.2">
      <c r="A560" t="s">
        <v>11497</v>
      </c>
      <c r="B560" t="s">
        <v>86</v>
      </c>
      <c r="C560" t="s">
        <v>158</v>
      </c>
      <c r="D560" t="s">
        <v>10949</v>
      </c>
      <c r="E560">
        <v>2</v>
      </c>
      <c r="F560" t="s">
        <v>10899</v>
      </c>
    </row>
    <row r="561" spans="1:6" x14ac:dyDescent="0.2">
      <c r="A561" t="s">
        <v>11498</v>
      </c>
      <c r="B561" t="s">
        <v>86</v>
      </c>
      <c r="C561" t="s">
        <v>158</v>
      </c>
      <c r="D561" t="s">
        <v>10951</v>
      </c>
      <c r="E561">
        <v>2</v>
      </c>
      <c r="F561" t="s">
        <v>10899</v>
      </c>
    </row>
    <row r="562" spans="1:6" x14ac:dyDescent="0.2">
      <c r="A562" t="s">
        <v>11499</v>
      </c>
      <c r="B562" t="s">
        <v>86</v>
      </c>
      <c r="C562" t="s">
        <v>158</v>
      </c>
      <c r="D562" t="s">
        <v>10957</v>
      </c>
      <c r="E562">
        <v>1</v>
      </c>
      <c r="F562" t="s">
        <v>10899</v>
      </c>
    </row>
    <row r="563" spans="1:6" x14ac:dyDescent="0.2">
      <c r="A563" t="s">
        <v>11500</v>
      </c>
      <c r="B563" t="s">
        <v>86</v>
      </c>
      <c r="C563" t="s">
        <v>158</v>
      </c>
      <c r="D563" t="s">
        <v>10959</v>
      </c>
      <c r="E563">
        <v>1</v>
      </c>
      <c r="F563" t="s">
        <v>10899</v>
      </c>
    </row>
    <row r="564" spans="1:6" x14ac:dyDescent="0.2">
      <c r="A564" t="s">
        <v>11501</v>
      </c>
      <c r="B564" t="s">
        <v>86</v>
      </c>
      <c r="C564" t="s">
        <v>158</v>
      </c>
      <c r="D564" t="s">
        <v>10963</v>
      </c>
      <c r="E564">
        <v>2</v>
      </c>
      <c r="F564" t="s">
        <v>10899</v>
      </c>
    </row>
    <row r="565" spans="1:6" x14ac:dyDescent="0.2">
      <c r="A565" t="s">
        <v>11502</v>
      </c>
      <c r="B565" t="s">
        <v>86</v>
      </c>
      <c r="C565" t="s">
        <v>158</v>
      </c>
      <c r="D565" t="s">
        <v>10965</v>
      </c>
      <c r="E565">
        <v>2</v>
      </c>
      <c r="F565" t="s">
        <v>10899</v>
      </c>
    </row>
    <row r="566" spans="1:6" x14ac:dyDescent="0.2">
      <c r="A566" t="s">
        <v>11503</v>
      </c>
      <c r="B566" t="s">
        <v>86</v>
      </c>
      <c r="C566" t="s">
        <v>158</v>
      </c>
      <c r="D566" t="s">
        <v>10967</v>
      </c>
      <c r="E566">
        <v>1</v>
      </c>
      <c r="F566" t="s">
        <v>10899</v>
      </c>
    </row>
    <row r="567" spans="1:6" x14ac:dyDescent="0.2">
      <c r="A567" t="s">
        <v>11504</v>
      </c>
      <c r="B567" t="s">
        <v>86</v>
      </c>
      <c r="C567" t="s">
        <v>158</v>
      </c>
      <c r="D567" t="s">
        <v>10969</v>
      </c>
      <c r="E567">
        <v>1</v>
      </c>
      <c r="F567" t="s">
        <v>10899</v>
      </c>
    </row>
    <row r="568" spans="1:6" x14ac:dyDescent="0.2">
      <c r="A568" t="s">
        <v>11505</v>
      </c>
      <c r="B568" t="s">
        <v>86</v>
      </c>
      <c r="C568" t="s">
        <v>158</v>
      </c>
      <c r="D568" t="s">
        <v>10973</v>
      </c>
      <c r="E568">
        <v>1</v>
      </c>
      <c r="F568" t="s">
        <v>10899</v>
      </c>
    </row>
    <row r="569" spans="1:6" x14ac:dyDescent="0.2">
      <c r="A569" t="s">
        <v>11506</v>
      </c>
      <c r="B569" t="s">
        <v>86</v>
      </c>
      <c r="C569" t="s">
        <v>158</v>
      </c>
      <c r="D569" t="s">
        <v>10977</v>
      </c>
      <c r="E569">
        <v>4</v>
      </c>
      <c r="F569" t="s">
        <v>10899</v>
      </c>
    </row>
    <row r="570" spans="1:6" x14ac:dyDescent="0.2">
      <c r="A570" t="s">
        <v>11507</v>
      </c>
      <c r="B570" t="s">
        <v>86</v>
      </c>
      <c r="C570" t="s">
        <v>159</v>
      </c>
      <c r="D570" t="s">
        <v>10933</v>
      </c>
      <c r="E570">
        <v>26</v>
      </c>
      <c r="F570" t="s">
        <v>10899</v>
      </c>
    </row>
    <row r="571" spans="1:6" x14ac:dyDescent="0.2">
      <c r="A571" t="s">
        <v>11508</v>
      </c>
      <c r="B571" t="s">
        <v>86</v>
      </c>
      <c r="C571" t="s">
        <v>159</v>
      </c>
      <c r="D571" t="s">
        <v>10945</v>
      </c>
      <c r="E571">
        <v>29</v>
      </c>
      <c r="F571" t="s">
        <v>10899</v>
      </c>
    </row>
    <row r="572" spans="1:6" x14ac:dyDescent="0.2">
      <c r="A572" t="s">
        <v>11509</v>
      </c>
      <c r="B572" t="s">
        <v>86</v>
      </c>
      <c r="C572" t="s">
        <v>160</v>
      </c>
      <c r="D572" t="s">
        <v>10905</v>
      </c>
      <c r="E572">
        <v>1</v>
      </c>
      <c r="F572" t="s">
        <v>10899</v>
      </c>
    </row>
    <row r="573" spans="1:6" x14ac:dyDescent="0.2">
      <c r="A573" t="s">
        <v>11510</v>
      </c>
      <c r="B573" t="s">
        <v>86</v>
      </c>
      <c r="C573" t="s">
        <v>160</v>
      </c>
      <c r="D573" t="s">
        <v>10909</v>
      </c>
      <c r="E573">
        <v>1</v>
      </c>
      <c r="F573" t="s">
        <v>10899</v>
      </c>
    </row>
    <row r="574" spans="1:6" x14ac:dyDescent="0.2">
      <c r="A574" t="s">
        <v>11511</v>
      </c>
      <c r="B574" t="s">
        <v>86</v>
      </c>
      <c r="C574" t="s">
        <v>160</v>
      </c>
      <c r="D574" t="s">
        <v>10913</v>
      </c>
      <c r="E574">
        <v>2</v>
      </c>
      <c r="F574" t="s">
        <v>10899</v>
      </c>
    </row>
    <row r="575" spans="1:6" x14ac:dyDescent="0.2">
      <c r="A575" t="s">
        <v>11512</v>
      </c>
      <c r="B575" t="s">
        <v>86</v>
      </c>
      <c r="C575" t="s">
        <v>160</v>
      </c>
      <c r="D575" t="s">
        <v>10931</v>
      </c>
      <c r="E575">
        <v>7</v>
      </c>
      <c r="F575" t="s">
        <v>10899</v>
      </c>
    </row>
    <row r="576" spans="1:6" x14ac:dyDescent="0.2">
      <c r="A576" t="s">
        <v>11513</v>
      </c>
      <c r="B576" t="s">
        <v>86</v>
      </c>
      <c r="C576" t="s">
        <v>160</v>
      </c>
      <c r="D576" t="s">
        <v>10933</v>
      </c>
      <c r="E576">
        <v>96</v>
      </c>
      <c r="F576" t="s">
        <v>10899</v>
      </c>
    </row>
    <row r="577" spans="1:6" x14ac:dyDescent="0.2">
      <c r="A577" t="s">
        <v>11514</v>
      </c>
      <c r="B577" t="s">
        <v>86</v>
      </c>
      <c r="C577" t="s">
        <v>160</v>
      </c>
      <c r="D577" t="s">
        <v>10937</v>
      </c>
      <c r="E577">
        <v>1</v>
      </c>
      <c r="F577" t="s">
        <v>10899</v>
      </c>
    </row>
    <row r="578" spans="1:6" x14ac:dyDescent="0.2">
      <c r="A578" t="s">
        <v>11515</v>
      </c>
      <c r="B578" t="s">
        <v>86</v>
      </c>
      <c r="C578" t="s">
        <v>160</v>
      </c>
      <c r="D578" t="s">
        <v>10939</v>
      </c>
      <c r="E578">
        <v>1</v>
      </c>
      <c r="F578" t="s">
        <v>10899</v>
      </c>
    </row>
    <row r="579" spans="1:6" x14ac:dyDescent="0.2">
      <c r="A579" t="s">
        <v>11516</v>
      </c>
      <c r="B579" t="s">
        <v>86</v>
      </c>
      <c r="C579" t="s">
        <v>160</v>
      </c>
      <c r="D579" t="s">
        <v>10945</v>
      </c>
      <c r="E579">
        <v>123</v>
      </c>
      <c r="F579" t="s">
        <v>10899</v>
      </c>
    </row>
    <row r="580" spans="1:6" x14ac:dyDescent="0.2">
      <c r="A580" t="s">
        <v>11517</v>
      </c>
      <c r="B580" t="s">
        <v>86</v>
      </c>
      <c r="C580" t="s">
        <v>160</v>
      </c>
      <c r="D580" t="s">
        <v>10949</v>
      </c>
      <c r="E580">
        <v>1</v>
      </c>
      <c r="F580" t="s">
        <v>10899</v>
      </c>
    </row>
    <row r="581" spans="1:6" x14ac:dyDescent="0.2">
      <c r="A581" t="s">
        <v>11518</v>
      </c>
      <c r="B581" t="s">
        <v>86</v>
      </c>
      <c r="C581" t="s">
        <v>160</v>
      </c>
      <c r="D581" t="s">
        <v>10963</v>
      </c>
      <c r="E581">
        <v>1</v>
      </c>
      <c r="F581" t="s">
        <v>10899</v>
      </c>
    </row>
    <row r="582" spans="1:6" x14ac:dyDescent="0.2">
      <c r="A582" t="s">
        <v>11519</v>
      </c>
      <c r="B582" t="s">
        <v>86</v>
      </c>
      <c r="C582" t="s">
        <v>160</v>
      </c>
      <c r="D582" t="s">
        <v>10965</v>
      </c>
      <c r="E582">
        <v>1</v>
      </c>
      <c r="F582" t="s">
        <v>10899</v>
      </c>
    </row>
    <row r="583" spans="1:6" x14ac:dyDescent="0.2">
      <c r="A583" t="s">
        <v>11520</v>
      </c>
      <c r="B583" t="s">
        <v>86</v>
      </c>
      <c r="C583" t="s">
        <v>160</v>
      </c>
      <c r="D583" t="s">
        <v>10967</v>
      </c>
      <c r="E583">
        <v>2</v>
      </c>
      <c r="F583" t="s">
        <v>10899</v>
      </c>
    </row>
    <row r="584" spans="1:6" x14ac:dyDescent="0.2">
      <c r="A584" t="s">
        <v>11521</v>
      </c>
      <c r="B584" t="s">
        <v>86</v>
      </c>
      <c r="C584" t="s">
        <v>160</v>
      </c>
      <c r="D584" t="s">
        <v>10973</v>
      </c>
      <c r="E584">
        <v>1</v>
      </c>
      <c r="F584" t="s">
        <v>10899</v>
      </c>
    </row>
    <row r="585" spans="1:6" x14ac:dyDescent="0.2">
      <c r="A585" t="s">
        <v>11522</v>
      </c>
      <c r="B585" t="s">
        <v>86</v>
      </c>
      <c r="C585" t="s">
        <v>160</v>
      </c>
      <c r="D585" t="s">
        <v>10977</v>
      </c>
      <c r="E585">
        <v>4</v>
      </c>
      <c r="F585" t="s">
        <v>10899</v>
      </c>
    </row>
    <row r="586" spans="1:6" x14ac:dyDescent="0.2">
      <c r="A586" t="s">
        <v>11523</v>
      </c>
      <c r="B586" t="s">
        <v>86</v>
      </c>
      <c r="C586" t="s">
        <v>161</v>
      </c>
      <c r="D586" t="s">
        <v>10931</v>
      </c>
      <c r="E586">
        <v>1</v>
      </c>
      <c r="F586" t="s">
        <v>10899</v>
      </c>
    </row>
    <row r="587" spans="1:6" x14ac:dyDescent="0.2">
      <c r="A587" t="s">
        <v>11524</v>
      </c>
      <c r="B587" t="s">
        <v>86</v>
      </c>
      <c r="C587" t="s">
        <v>161</v>
      </c>
      <c r="D587" t="s">
        <v>10933</v>
      </c>
      <c r="E587">
        <v>57</v>
      </c>
      <c r="F587" t="s">
        <v>10899</v>
      </c>
    </row>
    <row r="588" spans="1:6" x14ac:dyDescent="0.2">
      <c r="A588" t="s">
        <v>11525</v>
      </c>
      <c r="B588" t="s">
        <v>86</v>
      </c>
      <c r="C588" t="s">
        <v>161</v>
      </c>
      <c r="D588" t="s">
        <v>10945</v>
      </c>
      <c r="E588">
        <v>71</v>
      </c>
      <c r="F588" t="s">
        <v>10899</v>
      </c>
    </row>
    <row r="589" spans="1:6" x14ac:dyDescent="0.2">
      <c r="A589" t="s">
        <v>11526</v>
      </c>
      <c r="B589" t="s">
        <v>86</v>
      </c>
      <c r="C589" t="s">
        <v>161</v>
      </c>
      <c r="D589" t="s">
        <v>10951</v>
      </c>
      <c r="E589">
        <v>1</v>
      </c>
      <c r="F589" t="s">
        <v>10899</v>
      </c>
    </row>
    <row r="590" spans="1:6" x14ac:dyDescent="0.2">
      <c r="A590" t="s">
        <v>11527</v>
      </c>
      <c r="B590" t="s">
        <v>86</v>
      </c>
      <c r="C590" t="s">
        <v>162</v>
      </c>
      <c r="D590" t="s">
        <v>10898</v>
      </c>
      <c r="E590">
        <v>1</v>
      </c>
      <c r="F590" t="s">
        <v>10899</v>
      </c>
    </row>
    <row r="591" spans="1:6" x14ac:dyDescent="0.2">
      <c r="A591" t="s">
        <v>11528</v>
      </c>
      <c r="B591" t="s">
        <v>86</v>
      </c>
      <c r="C591" t="s">
        <v>162</v>
      </c>
      <c r="D591" t="s">
        <v>10903</v>
      </c>
      <c r="E591">
        <v>3</v>
      </c>
      <c r="F591" t="s">
        <v>10899</v>
      </c>
    </row>
    <row r="592" spans="1:6" x14ac:dyDescent="0.2">
      <c r="A592" t="s">
        <v>11529</v>
      </c>
      <c r="B592" t="s">
        <v>86</v>
      </c>
      <c r="C592" t="s">
        <v>162</v>
      </c>
      <c r="D592" t="s">
        <v>10905</v>
      </c>
      <c r="E592">
        <v>1</v>
      </c>
      <c r="F592" t="s">
        <v>10899</v>
      </c>
    </row>
    <row r="593" spans="1:6" x14ac:dyDescent="0.2">
      <c r="A593" t="s">
        <v>11530</v>
      </c>
      <c r="B593" t="s">
        <v>86</v>
      </c>
      <c r="C593" t="s">
        <v>162</v>
      </c>
      <c r="D593" t="s">
        <v>10909</v>
      </c>
      <c r="E593">
        <v>2</v>
      </c>
      <c r="F593" t="s">
        <v>10899</v>
      </c>
    </row>
    <row r="594" spans="1:6" x14ac:dyDescent="0.2">
      <c r="A594" t="s">
        <v>11531</v>
      </c>
      <c r="B594" t="s">
        <v>86</v>
      </c>
      <c r="C594" t="s">
        <v>162</v>
      </c>
      <c r="D594" t="s">
        <v>10911</v>
      </c>
      <c r="E594">
        <v>1</v>
      </c>
      <c r="F594" t="s">
        <v>10899</v>
      </c>
    </row>
    <row r="595" spans="1:6" x14ac:dyDescent="0.2">
      <c r="A595" t="s">
        <v>11532</v>
      </c>
      <c r="B595" t="s">
        <v>86</v>
      </c>
      <c r="C595" t="s">
        <v>162</v>
      </c>
      <c r="D595" t="s">
        <v>10913</v>
      </c>
      <c r="E595">
        <v>10</v>
      </c>
      <c r="F595" t="s">
        <v>10899</v>
      </c>
    </row>
    <row r="596" spans="1:6" x14ac:dyDescent="0.2">
      <c r="A596" t="s">
        <v>11533</v>
      </c>
      <c r="B596" t="s">
        <v>86</v>
      </c>
      <c r="C596" t="s">
        <v>162</v>
      </c>
      <c r="D596" t="s">
        <v>10917</v>
      </c>
      <c r="E596">
        <v>1</v>
      </c>
      <c r="F596" t="s">
        <v>10899</v>
      </c>
    </row>
    <row r="597" spans="1:6" x14ac:dyDescent="0.2">
      <c r="A597" t="s">
        <v>11534</v>
      </c>
      <c r="B597" t="s">
        <v>86</v>
      </c>
      <c r="C597" t="s">
        <v>162</v>
      </c>
      <c r="D597" t="s">
        <v>10919</v>
      </c>
      <c r="E597">
        <v>1</v>
      </c>
      <c r="F597" t="s">
        <v>10899</v>
      </c>
    </row>
    <row r="598" spans="1:6" x14ac:dyDescent="0.2">
      <c r="A598" t="s">
        <v>11535</v>
      </c>
      <c r="B598" t="s">
        <v>86</v>
      </c>
      <c r="C598" t="s">
        <v>162</v>
      </c>
      <c r="D598" t="s">
        <v>10925</v>
      </c>
      <c r="E598">
        <v>1</v>
      </c>
      <c r="F598" t="s">
        <v>10899</v>
      </c>
    </row>
    <row r="599" spans="1:6" x14ac:dyDescent="0.2">
      <c r="A599" t="s">
        <v>11536</v>
      </c>
      <c r="B599" t="s">
        <v>86</v>
      </c>
      <c r="C599" t="s">
        <v>162</v>
      </c>
      <c r="D599" t="s">
        <v>10927</v>
      </c>
      <c r="E599">
        <v>1</v>
      </c>
      <c r="F599" t="s">
        <v>10899</v>
      </c>
    </row>
    <row r="600" spans="1:6" x14ac:dyDescent="0.2">
      <c r="A600" t="s">
        <v>11537</v>
      </c>
      <c r="B600" t="s">
        <v>86</v>
      </c>
      <c r="C600" t="s">
        <v>162</v>
      </c>
      <c r="D600" t="s">
        <v>10931</v>
      </c>
      <c r="E600">
        <v>15</v>
      </c>
      <c r="F600" t="s">
        <v>10899</v>
      </c>
    </row>
    <row r="601" spans="1:6" x14ac:dyDescent="0.2">
      <c r="A601" t="s">
        <v>11538</v>
      </c>
      <c r="B601" t="s">
        <v>86</v>
      </c>
      <c r="C601" t="s">
        <v>162</v>
      </c>
      <c r="D601" t="s">
        <v>10933</v>
      </c>
      <c r="E601">
        <v>589</v>
      </c>
      <c r="F601" t="s">
        <v>10899</v>
      </c>
    </row>
    <row r="602" spans="1:6" x14ac:dyDescent="0.2">
      <c r="A602" t="s">
        <v>11539</v>
      </c>
      <c r="B602" t="s">
        <v>86</v>
      </c>
      <c r="C602" t="s">
        <v>162</v>
      </c>
      <c r="D602" t="s">
        <v>10937</v>
      </c>
      <c r="E602">
        <v>1</v>
      </c>
      <c r="F602" t="s">
        <v>10899</v>
      </c>
    </row>
    <row r="603" spans="1:6" x14ac:dyDescent="0.2">
      <c r="A603" t="s">
        <v>11540</v>
      </c>
      <c r="B603" t="s">
        <v>86</v>
      </c>
      <c r="C603" t="s">
        <v>162</v>
      </c>
      <c r="D603" t="s">
        <v>10939</v>
      </c>
      <c r="E603">
        <v>1</v>
      </c>
      <c r="F603" t="s">
        <v>10899</v>
      </c>
    </row>
    <row r="604" spans="1:6" x14ac:dyDescent="0.2">
      <c r="A604" t="s">
        <v>11541</v>
      </c>
      <c r="B604" t="s">
        <v>86</v>
      </c>
      <c r="C604" t="s">
        <v>162</v>
      </c>
      <c r="D604" t="s">
        <v>10943</v>
      </c>
      <c r="E604">
        <v>3</v>
      </c>
      <c r="F604" t="s">
        <v>10899</v>
      </c>
    </row>
    <row r="605" spans="1:6" x14ac:dyDescent="0.2">
      <c r="A605" t="s">
        <v>11542</v>
      </c>
      <c r="B605" t="s">
        <v>86</v>
      </c>
      <c r="C605" t="s">
        <v>162</v>
      </c>
      <c r="D605" t="s">
        <v>10945</v>
      </c>
      <c r="E605">
        <v>718</v>
      </c>
      <c r="F605" t="s">
        <v>10899</v>
      </c>
    </row>
    <row r="606" spans="1:6" x14ac:dyDescent="0.2">
      <c r="A606" t="s">
        <v>11543</v>
      </c>
      <c r="B606" t="s">
        <v>86</v>
      </c>
      <c r="C606" t="s">
        <v>162</v>
      </c>
      <c r="D606" t="s">
        <v>10949</v>
      </c>
      <c r="E606">
        <v>3</v>
      </c>
      <c r="F606" t="s">
        <v>10899</v>
      </c>
    </row>
    <row r="607" spans="1:6" x14ac:dyDescent="0.2">
      <c r="A607" t="s">
        <v>11544</v>
      </c>
      <c r="B607" t="s">
        <v>86</v>
      </c>
      <c r="C607" t="s">
        <v>162</v>
      </c>
      <c r="D607" t="s">
        <v>10951</v>
      </c>
      <c r="E607">
        <v>1</v>
      </c>
      <c r="F607" t="s">
        <v>10899</v>
      </c>
    </row>
    <row r="608" spans="1:6" x14ac:dyDescent="0.2">
      <c r="A608" t="s">
        <v>11545</v>
      </c>
      <c r="B608" t="s">
        <v>86</v>
      </c>
      <c r="C608" t="s">
        <v>162</v>
      </c>
      <c r="D608" t="s">
        <v>10955</v>
      </c>
      <c r="E608">
        <v>1</v>
      </c>
      <c r="F608" t="s">
        <v>10899</v>
      </c>
    </row>
    <row r="609" spans="1:6" x14ac:dyDescent="0.2">
      <c r="A609" t="s">
        <v>11546</v>
      </c>
      <c r="B609" t="s">
        <v>86</v>
      </c>
      <c r="C609" t="s">
        <v>162</v>
      </c>
      <c r="D609" t="s">
        <v>10957</v>
      </c>
      <c r="E609">
        <v>1</v>
      </c>
      <c r="F609" t="s">
        <v>10899</v>
      </c>
    </row>
    <row r="610" spans="1:6" x14ac:dyDescent="0.2">
      <c r="A610" t="s">
        <v>11547</v>
      </c>
      <c r="B610" t="s">
        <v>86</v>
      </c>
      <c r="C610" t="s">
        <v>162</v>
      </c>
      <c r="D610" t="s">
        <v>10963</v>
      </c>
      <c r="E610">
        <v>3</v>
      </c>
      <c r="F610" t="s">
        <v>10899</v>
      </c>
    </row>
    <row r="611" spans="1:6" x14ac:dyDescent="0.2">
      <c r="A611" t="s">
        <v>11548</v>
      </c>
      <c r="B611" t="s">
        <v>86</v>
      </c>
      <c r="C611" t="s">
        <v>162</v>
      </c>
      <c r="D611" t="s">
        <v>10965</v>
      </c>
      <c r="E611">
        <v>1</v>
      </c>
      <c r="F611" t="s">
        <v>10899</v>
      </c>
    </row>
    <row r="612" spans="1:6" x14ac:dyDescent="0.2">
      <c r="A612" t="s">
        <v>11549</v>
      </c>
      <c r="B612" t="s">
        <v>86</v>
      </c>
      <c r="C612" t="s">
        <v>162</v>
      </c>
      <c r="D612" t="s">
        <v>10967</v>
      </c>
      <c r="E612">
        <v>4</v>
      </c>
      <c r="F612" t="s">
        <v>10899</v>
      </c>
    </row>
    <row r="613" spans="1:6" x14ac:dyDescent="0.2">
      <c r="A613" t="s">
        <v>11550</v>
      </c>
      <c r="B613" t="s">
        <v>86</v>
      </c>
      <c r="C613" t="s">
        <v>162</v>
      </c>
      <c r="D613" t="s">
        <v>10977</v>
      </c>
      <c r="E613">
        <v>6</v>
      </c>
      <c r="F613" t="s">
        <v>10899</v>
      </c>
    </row>
    <row r="614" spans="1:6" x14ac:dyDescent="0.2">
      <c r="A614" t="s">
        <v>11551</v>
      </c>
      <c r="B614" t="s">
        <v>86</v>
      </c>
      <c r="C614" t="s">
        <v>163</v>
      </c>
      <c r="D614" t="s">
        <v>10913</v>
      </c>
      <c r="E614">
        <v>1</v>
      </c>
      <c r="F614" t="s">
        <v>10899</v>
      </c>
    </row>
    <row r="615" spans="1:6" x14ac:dyDescent="0.2">
      <c r="A615" t="s">
        <v>11552</v>
      </c>
      <c r="B615" t="s">
        <v>86</v>
      </c>
      <c r="C615" t="s">
        <v>163</v>
      </c>
      <c r="D615" t="s">
        <v>10925</v>
      </c>
      <c r="E615">
        <v>1</v>
      </c>
      <c r="F615" t="s">
        <v>10899</v>
      </c>
    </row>
    <row r="616" spans="1:6" x14ac:dyDescent="0.2">
      <c r="A616" t="s">
        <v>11553</v>
      </c>
      <c r="B616" t="s">
        <v>86</v>
      </c>
      <c r="C616" t="s">
        <v>163</v>
      </c>
      <c r="D616" t="s">
        <v>10931</v>
      </c>
      <c r="E616">
        <v>7</v>
      </c>
      <c r="F616" t="s">
        <v>10899</v>
      </c>
    </row>
    <row r="617" spans="1:6" x14ac:dyDescent="0.2">
      <c r="A617" t="s">
        <v>11554</v>
      </c>
      <c r="B617" t="s">
        <v>86</v>
      </c>
      <c r="C617" t="s">
        <v>163</v>
      </c>
      <c r="D617" t="s">
        <v>10933</v>
      </c>
      <c r="E617">
        <v>134</v>
      </c>
      <c r="F617" t="s">
        <v>10899</v>
      </c>
    </row>
    <row r="618" spans="1:6" x14ac:dyDescent="0.2">
      <c r="A618" t="s">
        <v>11555</v>
      </c>
      <c r="B618" t="s">
        <v>86</v>
      </c>
      <c r="C618" t="s">
        <v>163</v>
      </c>
      <c r="D618" t="s">
        <v>10945</v>
      </c>
      <c r="E618">
        <v>156</v>
      </c>
      <c r="F618" t="s">
        <v>10899</v>
      </c>
    </row>
    <row r="619" spans="1:6" x14ac:dyDescent="0.2">
      <c r="A619" t="s">
        <v>11556</v>
      </c>
      <c r="B619" t="s">
        <v>86</v>
      </c>
      <c r="C619" t="s">
        <v>163</v>
      </c>
      <c r="D619" t="s">
        <v>10949</v>
      </c>
      <c r="E619">
        <v>3</v>
      </c>
      <c r="F619" t="s">
        <v>10899</v>
      </c>
    </row>
    <row r="620" spans="1:6" x14ac:dyDescent="0.2">
      <c r="A620" t="s">
        <v>11557</v>
      </c>
      <c r="B620" t="s">
        <v>86</v>
      </c>
      <c r="C620" t="s">
        <v>163</v>
      </c>
      <c r="D620" t="s">
        <v>10951</v>
      </c>
      <c r="E620">
        <v>1</v>
      </c>
      <c r="F620" t="s">
        <v>10899</v>
      </c>
    </row>
    <row r="621" spans="1:6" x14ac:dyDescent="0.2">
      <c r="A621" t="s">
        <v>11558</v>
      </c>
      <c r="B621" t="s">
        <v>86</v>
      </c>
      <c r="C621" t="s">
        <v>163</v>
      </c>
      <c r="D621" t="s">
        <v>10963</v>
      </c>
      <c r="E621">
        <v>1</v>
      </c>
      <c r="F621" t="s">
        <v>10899</v>
      </c>
    </row>
    <row r="622" spans="1:6" x14ac:dyDescent="0.2">
      <c r="A622" t="s">
        <v>11559</v>
      </c>
      <c r="B622" t="s">
        <v>86</v>
      </c>
      <c r="C622" t="s">
        <v>163</v>
      </c>
      <c r="D622" t="s">
        <v>10975</v>
      </c>
      <c r="E622">
        <v>1</v>
      </c>
      <c r="F622" t="s">
        <v>10899</v>
      </c>
    </row>
    <row r="623" spans="1:6" x14ac:dyDescent="0.2">
      <c r="A623" t="s">
        <v>11560</v>
      </c>
      <c r="B623" t="s">
        <v>86</v>
      </c>
      <c r="C623" t="s">
        <v>163</v>
      </c>
      <c r="D623" t="s">
        <v>10977</v>
      </c>
      <c r="E623">
        <v>2</v>
      </c>
      <c r="F623" t="s">
        <v>10899</v>
      </c>
    </row>
    <row r="624" spans="1:6" x14ac:dyDescent="0.2">
      <c r="A624" t="s">
        <v>11561</v>
      </c>
      <c r="B624" t="s">
        <v>86</v>
      </c>
      <c r="C624" t="s">
        <v>164</v>
      </c>
      <c r="D624" t="s">
        <v>10898</v>
      </c>
      <c r="E624">
        <v>1</v>
      </c>
      <c r="F624" t="s">
        <v>10899</v>
      </c>
    </row>
    <row r="625" spans="1:6" x14ac:dyDescent="0.2">
      <c r="A625" t="s">
        <v>11562</v>
      </c>
      <c r="B625" t="s">
        <v>86</v>
      </c>
      <c r="C625" t="s">
        <v>164</v>
      </c>
      <c r="D625" t="s">
        <v>10931</v>
      </c>
      <c r="E625">
        <v>1</v>
      </c>
      <c r="F625" t="s">
        <v>10899</v>
      </c>
    </row>
    <row r="626" spans="1:6" x14ac:dyDescent="0.2">
      <c r="A626" t="s">
        <v>11563</v>
      </c>
      <c r="B626" t="s">
        <v>86</v>
      </c>
      <c r="C626" t="s">
        <v>164</v>
      </c>
      <c r="D626" t="s">
        <v>10933</v>
      </c>
      <c r="E626">
        <v>111</v>
      </c>
      <c r="F626" t="s">
        <v>10899</v>
      </c>
    </row>
    <row r="627" spans="1:6" x14ac:dyDescent="0.2">
      <c r="A627" t="s">
        <v>11564</v>
      </c>
      <c r="B627" t="s">
        <v>86</v>
      </c>
      <c r="C627" t="s">
        <v>164</v>
      </c>
      <c r="D627" t="s">
        <v>10937</v>
      </c>
      <c r="E627">
        <v>1</v>
      </c>
      <c r="F627" t="s">
        <v>10899</v>
      </c>
    </row>
    <row r="628" spans="1:6" x14ac:dyDescent="0.2">
      <c r="A628" t="s">
        <v>11565</v>
      </c>
      <c r="B628" t="s">
        <v>86</v>
      </c>
      <c r="C628" t="s">
        <v>164</v>
      </c>
      <c r="D628" t="s">
        <v>10945</v>
      </c>
      <c r="E628">
        <v>128</v>
      </c>
      <c r="F628" t="s">
        <v>10899</v>
      </c>
    </row>
    <row r="629" spans="1:6" x14ac:dyDescent="0.2">
      <c r="A629" t="s">
        <v>11566</v>
      </c>
      <c r="B629" t="s">
        <v>86</v>
      </c>
      <c r="C629" t="s">
        <v>164</v>
      </c>
      <c r="D629" t="s">
        <v>10977</v>
      </c>
      <c r="E629">
        <v>1</v>
      </c>
      <c r="F629" t="s">
        <v>10899</v>
      </c>
    </row>
    <row r="630" spans="1:6" x14ac:dyDescent="0.2">
      <c r="A630" t="s">
        <v>11567</v>
      </c>
      <c r="B630" t="s">
        <v>86</v>
      </c>
      <c r="C630" t="s">
        <v>165</v>
      </c>
      <c r="D630" t="s">
        <v>10919</v>
      </c>
      <c r="E630">
        <v>1</v>
      </c>
      <c r="F630" t="s">
        <v>10899</v>
      </c>
    </row>
    <row r="631" spans="1:6" x14ac:dyDescent="0.2">
      <c r="A631" t="s">
        <v>11568</v>
      </c>
      <c r="B631" t="s">
        <v>86</v>
      </c>
      <c r="C631" t="s">
        <v>165</v>
      </c>
      <c r="D631" t="s">
        <v>10931</v>
      </c>
      <c r="E631">
        <v>1</v>
      </c>
      <c r="F631" t="s">
        <v>10899</v>
      </c>
    </row>
    <row r="632" spans="1:6" x14ac:dyDescent="0.2">
      <c r="A632" t="s">
        <v>11569</v>
      </c>
      <c r="B632" t="s">
        <v>86</v>
      </c>
      <c r="C632" t="s">
        <v>165</v>
      </c>
      <c r="D632" t="s">
        <v>10933</v>
      </c>
      <c r="E632">
        <v>34</v>
      </c>
      <c r="F632" t="s">
        <v>10899</v>
      </c>
    </row>
    <row r="633" spans="1:6" x14ac:dyDescent="0.2">
      <c r="A633" t="s">
        <v>11570</v>
      </c>
      <c r="B633" t="s">
        <v>86</v>
      </c>
      <c r="C633" t="s">
        <v>165</v>
      </c>
      <c r="D633" t="s">
        <v>10945</v>
      </c>
      <c r="E633">
        <v>41</v>
      </c>
      <c r="F633" t="s">
        <v>10899</v>
      </c>
    </row>
    <row r="634" spans="1:6" x14ac:dyDescent="0.2">
      <c r="A634" t="s">
        <v>11571</v>
      </c>
      <c r="B634" t="s">
        <v>86</v>
      </c>
      <c r="C634" t="s">
        <v>166</v>
      </c>
      <c r="D634" t="s">
        <v>10945</v>
      </c>
      <c r="E634">
        <v>1</v>
      </c>
      <c r="F634" t="s">
        <v>10899</v>
      </c>
    </row>
    <row r="635" spans="1:6" x14ac:dyDescent="0.2">
      <c r="A635" t="s">
        <v>11572</v>
      </c>
      <c r="B635" t="s">
        <v>86</v>
      </c>
      <c r="C635" t="s">
        <v>167</v>
      </c>
      <c r="D635" t="s">
        <v>10909</v>
      </c>
      <c r="E635">
        <v>1</v>
      </c>
      <c r="F635" t="s">
        <v>10899</v>
      </c>
    </row>
    <row r="636" spans="1:6" x14ac:dyDescent="0.2">
      <c r="A636" t="s">
        <v>11573</v>
      </c>
      <c r="B636" t="s">
        <v>86</v>
      </c>
      <c r="C636" t="s">
        <v>167</v>
      </c>
      <c r="D636" t="s">
        <v>10913</v>
      </c>
      <c r="E636">
        <v>2</v>
      </c>
      <c r="F636" t="s">
        <v>10899</v>
      </c>
    </row>
    <row r="637" spans="1:6" x14ac:dyDescent="0.2">
      <c r="A637" t="s">
        <v>11574</v>
      </c>
      <c r="B637" t="s">
        <v>86</v>
      </c>
      <c r="C637" t="s">
        <v>167</v>
      </c>
      <c r="D637" t="s">
        <v>10925</v>
      </c>
      <c r="E637">
        <v>1</v>
      </c>
      <c r="F637" t="s">
        <v>10899</v>
      </c>
    </row>
    <row r="638" spans="1:6" x14ac:dyDescent="0.2">
      <c r="A638" t="s">
        <v>11575</v>
      </c>
      <c r="B638" t="s">
        <v>86</v>
      </c>
      <c r="C638" t="s">
        <v>167</v>
      </c>
      <c r="D638" t="s">
        <v>10931</v>
      </c>
      <c r="E638">
        <v>3</v>
      </c>
      <c r="F638" t="s">
        <v>10899</v>
      </c>
    </row>
    <row r="639" spans="1:6" x14ac:dyDescent="0.2">
      <c r="A639" t="s">
        <v>11576</v>
      </c>
      <c r="B639" t="s">
        <v>86</v>
      </c>
      <c r="C639" t="s">
        <v>167</v>
      </c>
      <c r="D639" t="s">
        <v>10933</v>
      </c>
      <c r="E639">
        <v>82</v>
      </c>
      <c r="F639" t="s">
        <v>10899</v>
      </c>
    </row>
    <row r="640" spans="1:6" x14ac:dyDescent="0.2">
      <c r="A640" t="s">
        <v>11577</v>
      </c>
      <c r="B640" t="s">
        <v>86</v>
      </c>
      <c r="C640" t="s">
        <v>167</v>
      </c>
      <c r="D640" t="s">
        <v>10937</v>
      </c>
      <c r="E640">
        <v>2</v>
      </c>
      <c r="F640" t="s">
        <v>10899</v>
      </c>
    </row>
    <row r="641" spans="1:6" x14ac:dyDescent="0.2">
      <c r="A641" t="s">
        <v>11578</v>
      </c>
      <c r="B641" t="s">
        <v>86</v>
      </c>
      <c r="C641" t="s">
        <v>167</v>
      </c>
      <c r="D641" t="s">
        <v>10941</v>
      </c>
      <c r="E641">
        <v>1</v>
      </c>
      <c r="F641" t="s">
        <v>10899</v>
      </c>
    </row>
    <row r="642" spans="1:6" x14ac:dyDescent="0.2">
      <c r="A642" t="s">
        <v>11579</v>
      </c>
      <c r="B642" t="s">
        <v>86</v>
      </c>
      <c r="C642" t="s">
        <v>167</v>
      </c>
      <c r="D642" t="s">
        <v>10945</v>
      </c>
      <c r="E642">
        <v>103</v>
      </c>
      <c r="F642" t="s">
        <v>10899</v>
      </c>
    </row>
    <row r="643" spans="1:6" x14ac:dyDescent="0.2">
      <c r="A643" t="s">
        <v>11580</v>
      </c>
      <c r="B643" t="s">
        <v>86</v>
      </c>
      <c r="C643" t="s">
        <v>167</v>
      </c>
      <c r="D643" t="s">
        <v>10977</v>
      </c>
      <c r="E643">
        <v>1</v>
      </c>
      <c r="F643" t="s">
        <v>10899</v>
      </c>
    </row>
    <row r="644" spans="1:6" x14ac:dyDescent="0.2">
      <c r="A644" t="s">
        <v>11581</v>
      </c>
      <c r="B644" t="s">
        <v>86</v>
      </c>
      <c r="C644" t="s">
        <v>168</v>
      </c>
      <c r="D644" t="s">
        <v>10933</v>
      </c>
      <c r="E644">
        <v>27</v>
      </c>
      <c r="F644" t="s">
        <v>10899</v>
      </c>
    </row>
    <row r="645" spans="1:6" x14ac:dyDescent="0.2">
      <c r="A645" t="s">
        <v>11582</v>
      </c>
      <c r="B645" t="s">
        <v>86</v>
      </c>
      <c r="C645" t="s">
        <v>168</v>
      </c>
      <c r="D645" t="s">
        <v>10945</v>
      </c>
      <c r="E645">
        <v>35</v>
      </c>
      <c r="F645" t="s">
        <v>10899</v>
      </c>
    </row>
    <row r="646" spans="1:6" x14ac:dyDescent="0.2">
      <c r="A646" t="s">
        <v>11583</v>
      </c>
      <c r="B646" t="s">
        <v>86</v>
      </c>
      <c r="C646" t="s">
        <v>169</v>
      </c>
      <c r="D646" t="s">
        <v>10905</v>
      </c>
      <c r="E646">
        <v>1</v>
      </c>
      <c r="F646" t="s">
        <v>10899</v>
      </c>
    </row>
    <row r="647" spans="1:6" x14ac:dyDescent="0.2">
      <c r="A647" t="s">
        <v>11584</v>
      </c>
      <c r="B647" t="s">
        <v>86</v>
      </c>
      <c r="C647" t="s">
        <v>169</v>
      </c>
      <c r="D647" t="s">
        <v>10913</v>
      </c>
      <c r="E647">
        <v>2</v>
      </c>
      <c r="F647" t="s">
        <v>10899</v>
      </c>
    </row>
    <row r="648" spans="1:6" x14ac:dyDescent="0.2">
      <c r="A648" t="s">
        <v>11585</v>
      </c>
      <c r="B648" t="s">
        <v>86</v>
      </c>
      <c r="C648" t="s">
        <v>169</v>
      </c>
      <c r="D648" t="s">
        <v>10915</v>
      </c>
      <c r="E648">
        <v>1</v>
      </c>
      <c r="F648" t="s">
        <v>10899</v>
      </c>
    </row>
    <row r="649" spans="1:6" x14ac:dyDescent="0.2">
      <c r="A649" t="s">
        <v>11586</v>
      </c>
      <c r="B649" t="s">
        <v>86</v>
      </c>
      <c r="C649" t="s">
        <v>169</v>
      </c>
      <c r="D649" t="s">
        <v>10919</v>
      </c>
      <c r="E649">
        <v>1</v>
      </c>
      <c r="F649" t="s">
        <v>10899</v>
      </c>
    </row>
    <row r="650" spans="1:6" x14ac:dyDescent="0.2">
      <c r="A650" t="s">
        <v>11587</v>
      </c>
      <c r="B650" t="s">
        <v>86</v>
      </c>
      <c r="C650" t="s">
        <v>169</v>
      </c>
      <c r="D650" t="s">
        <v>10921</v>
      </c>
      <c r="E650">
        <v>1</v>
      </c>
      <c r="F650" t="s">
        <v>10899</v>
      </c>
    </row>
    <row r="651" spans="1:6" x14ac:dyDescent="0.2">
      <c r="A651" t="s">
        <v>11588</v>
      </c>
      <c r="B651" t="s">
        <v>86</v>
      </c>
      <c r="C651" t="s">
        <v>169</v>
      </c>
      <c r="D651" t="s">
        <v>10931</v>
      </c>
      <c r="E651">
        <v>8</v>
      </c>
      <c r="F651" t="s">
        <v>10899</v>
      </c>
    </row>
    <row r="652" spans="1:6" x14ac:dyDescent="0.2">
      <c r="A652" t="s">
        <v>11589</v>
      </c>
      <c r="B652" t="s">
        <v>86</v>
      </c>
      <c r="C652" t="s">
        <v>169</v>
      </c>
      <c r="D652" t="s">
        <v>10933</v>
      </c>
      <c r="E652">
        <v>671</v>
      </c>
      <c r="F652" t="s">
        <v>10899</v>
      </c>
    </row>
    <row r="653" spans="1:6" x14ac:dyDescent="0.2">
      <c r="A653" t="s">
        <v>11590</v>
      </c>
      <c r="B653" t="s">
        <v>86</v>
      </c>
      <c r="C653" t="s">
        <v>169</v>
      </c>
      <c r="D653" t="s">
        <v>10937</v>
      </c>
      <c r="E653">
        <v>1</v>
      </c>
      <c r="F653" t="s">
        <v>10899</v>
      </c>
    </row>
    <row r="654" spans="1:6" x14ac:dyDescent="0.2">
      <c r="A654" t="s">
        <v>11591</v>
      </c>
      <c r="B654" t="s">
        <v>86</v>
      </c>
      <c r="C654" t="s">
        <v>169</v>
      </c>
      <c r="D654" t="s">
        <v>10939</v>
      </c>
      <c r="E654">
        <v>1</v>
      </c>
      <c r="F654" t="s">
        <v>10899</v>
      </c>
    </row>
    <row r="655" spans="1:6" x14ac:dyDescent="0.2">
      <c r="A655" t="s">
        <v>11592</v>
      </c>
      <c r="B655" t="s">
        <v>86</v>
      </c>
      <c r="C655" t="s">
        <v>169</v>
      </c>
      <c r="D655" t="s">
        <v>10945</v>
      </c>
      <c r="E655">
        <v>807</v>
      </c>
      <c r="F655" t="s">
        <v>10899</v>
      </c>
    </row>
    <row r="656" spans="1:6" x14ac:dyDescent="0.2">
      <c r="A656" t="s">
        <v>11593</v>
      </c>
      <c r="B656" t="s">
        <v>86</v>
      </c>
      <c r="C656" t="s">
        <v>169</v>
      </c>
      <c r="D656" t="s">
        <v>10949</v>
      </c>
      <c r="E656">
        <v>1</v>
      </c>
      <c r="F656" t="s">
        <v>10899</v>
      </c>
    </row>
    <row r="657" spans="1:6" x14ac:dyDescent="0.2">
      <c r="A657" t="s">
        <v>11594</v>
      </c>
      <c r="B657" t="s">
        <v>86</v>
      </c>
      <c r="C657" t="s">
        <v>169</v>
      </c>
      <c r="D657" t="s">
        <v>10955</v>
      </c>
      <c r="E657">
        <v>1</v>
      </c>
      <c r="F657" t="s">
        <v>10899</v>
      </c>
    </row>
    <row r="658" spans="1:6" x14ac:dyDescent="0.2">
      <c r="A658" t="s">
        <v>11595</v>
      </c>
      <c r="B658" t="s">
        <v>86</v>
      </c>
      <c r="C658" t="s">
        <v>169</v>
      </c>
      <c r="D658" t="s">
        <v>10977</v>
      </c>
      <c r="E658">
        <v>1</v>
      </c>
      <c r="F658" t="s">
        <v>10899</v>
      </c>
    </row>
    <row r="659" spans="1:6" x14ac:dyDescent="0.2">
      <c r="A659" t="s">
        <v>11596</v>
      </c>
      <c r="B659" t="s">
        <v>86</v>
      </c>
      <c r="C659" t="s">
        <v>170</v>
      </c>
      <c r="D659" t="s">
        <v>10909</v>
      </c>
      <c r="E659">
        <v>1</v>
      </c>
      <c r="F659" t="s">
        <v>10899</v>
      </c>
    </row>
    <row r="660" spans="1:6" x14ac:dyDescent="0.2">
      <c r="A660" t="s">
        <v>11597</v>
      </c>
      <c r="B660" t="s">
        <v>86</v>
      </c>
      <c r="C660" t="s">
        <v>170</v>
      </c>
      <c r="D660" t="s">
        <v>10913</v>
      </c>
      <c r="E660">
        <v>1</v>
      </c>
      <c r="F660" t="s">
        <v>10899</v>
      </c>
    </row>
    <row r="661" spans="1:6" x14ac:dyDescent="0.2">
      <c r="A661" t="s">
        <v>11598</v>
      </c>
      <c r="B661" t="s">
        <v>86</v>
      </c>
      <c r="C661" t="s">
        <v>170</v>
      </c>
      <c r="D661" t="s">
        <v>10931</v>
      </c>
      <c r="E661">
        <v>1</v>
      </c>
      <c r="F661" t="s">
        <v>10899</v>
      </c>
    </row>
    <row r="662" spans="1:6" x14ac:dyDescent="0.2">
      <c r="A662" t="s">
        <v>11599</v>
      </c>
      <c r="B662" t="s">
        <v>86</v>
      </c>
      <c r="C662" t="s">
        <v>170</v>
      </c>
      <c r="D662" t="s">
        <v>10933</v>
      </c>
      <c r="E662">
        <v>55</v>
      </c>
      <c r="F662" t="s">
        <v>10899</v>
      </c>
    </row>
    <row r="663" spans="1:6" x14ac:dyDescent="0.2">
      <c r="A663" t="s">
        <v>11600</v>
      </c>
      <c r="B663" t="s">
        <v>86</v>
      </c>
      <c r="C663" t="s">
        <v>170</v>
      </c>
      <c r="D663" t="s">
        <v>10945</v>
      </c>
      <c r="E663">
        <v>65</v>
      </c>
      <c r="F663" t="s">
        <v>10899</v>
      </c>
    </row>
    <row r="664" spans="1:6" x14ac:dyDescent="0.2">
      <c r="A664" t="s">
        <v>11601</v>
      </c>
      <c r="B664" t="s">
        <v>86</v>
      </c>
      <c r="C664" t="s">
        <v>170</v>
      </c>
      <c r="D664" t="s">
        <v>10973</v>
      </c>
      <c r="E664">
        <v>1</v>
      </c>
      <c r="F664" t="s">
        <v>10899</v>
      </c>
    </row>
    <row r="665" spans="1:6" x14ac:dyDescent="0.2">
      <c r="A665" t="s">
        <v>11602</v>
      </c>
      <c r="B665" t="s">
        <v>86</v>
      </c>
      <c r="C665" t="s">
        <v>171</v>
      </c>
      <c r="D665" t="s">
        <v>10901</v>
      </c>
      <c r="E665">
        <v>1</v>
      </c>
      <c r="F665" t="s">
        <v>10899</v>
      </c>
    </row>
    <row r="666" spans="1:6" x14ac:dyDescent="0.2">
      <c r="A666" t="s">
        <v>11603</v>
      </c>
      <c r="B666" t="s">
        <v>86</v>
      </c>
      <c r="C666" t="s">
        <v>171</v>
      </c>
      <c r="D666" t="s">
        <v>10909</v>
      </c>
      <c r="E666">
        <v>1</v>
      </c>
      <c r="F666" t="s">
        <v>10899</v>
      </c>
    </row>
    <row r="667" spans="1:6" x14ac:dyDescent="0.2">
      <c r="A667" t="s">
        <v>11604</v>
      </c>
      <c r="B667" t="s">
        <v>86</v>
      </c>
      <c r="C667" t="s">
        <v>171</v>
      </c>
      <c r="D667" t="s">
        <v>10913</v>
      </c>
      <c r="E667">
        <v>2</v>
      </c>
      <c r="F667" t="s">
        <v>10899</v>
      </c>
    </row>
    <row r="668" spans="1:6" x14ac:dyDescent="0.2">
      <c r="A668" t="s">
        <v>11605</v>
      </c>
      <c r="B668" t="s">
        <v>86</v>
      </c>
      <c r="C668" t="s">
        <v>171</v>
      </c>
      <c r="D668" t="s">
        <v>10931</v>
      </c>
      <c r="E668">
        <v>3</v>
      </c>
      <c r="F668" t="s">
        <v>10899</v>
      </c>
    </row>
    <row r="669" spans="1:6" x14ac:dyDescent="0.2">
      <c r="A669" t="s">
        <v>11606</v>
      </c>
      <c r="B669" t="s">
        <v>86</v>
      </c>
      <c r="C669" t="s">
        <v>171</v>
      </c>
      <c r="D669" t="s">
        <v>10933</v>
      </c>
      <c r="E669">
        <v>84</v>
      </c>
      <c r="F669" t="s">
        <v>10899</v>
      </c>
    </row>
    <row r="670" spans="1:6" x14ac:dyDescent="0.2">
      <c r="A670" t="s">
        <v>11607</v>
      </c>
      <c r="B670" t="s">
        <v>86</v>
      </c>
      <c r="C670" t="s">
        <v>171</v>
      </c>
      <c r="D670" t="s">
        <v>10937</v>
      </c>
      <c r="E670">
        <v>1</v>
      </c>
      <c r="F670" t="s">
        <v>10899</v>
      </c>
    </row>
    <row r="671" spans="1:6" x14ac:dyDescent="0.2">
      <c r="A671" t="s">
        <v>11608</v>
      </c>
      <c r="B671" t="s">
        <v>86</v>
      </c>
      <c r="C671" t="s">
        <v>171</v>
      </c>
      <c r="D671" t="s">
        <v>10939</v>
      </c>
      <c r="E671">
        <v>2</v>
      </c>
      <c r="F671" t="s">
        <v>10899</v>
      </c>
    </row>
    <row r="672" spans="1:6" x14ac:dyDescent="0.2">
      <c r="A672" t="s">
        <v>11609</v>
      </c>
      <c r="B672" t="s">
        <v>86</v>
      </c>
      <c r="C672" t="s">
        <v>171</v>
      </c>
      <c r="D672" t="s">
        <v>10945</v>
      </c>
      <c r="E672">
        <v>97</v>
      </c>
      <c r="F672" t="s">
        <v>10899</v>
      </c>
    </row>
    <row r="673" spans="1:6" x14ac:dyDescent="0.2">
      <c r="A673" t="s">
        <v>11610</v>
      </c>
      <c r="B673" t="s">
        <v>86</v>
      </c>
      <c r="C673" t="s">
        <v>171</v>
      </c>
      <c r="D673" t="s">
        <v>10969</v>
      </c>
      <c r="E673">
        <v>1</v>
      </c>
      <c r="F673" t="s">
        <v>10899</v>
      </c>
    </row>
    <row r="674" spans="1:6" x14ac:dyDescent="0.2">
      <c r="A674" t="s">
        <v>11611</v>
      </c>
      <c r="B674" t="s">
        <v>86</v>
      </c>
      <c r="C674" t="s">
        <v>171</v>
      </c>
      <c r="D674" t="s">
        <v>10973</v>
      </c>
      <c r="E674">
        <v>2</v>
      </c>
      <c r="F674" t="s">
        <v>10899</v>
      </c>
    </row>
    <row r="675" spans="1:6" x14ac:dyDescent="0.2">
      <c r="A675" t="s">
        <v>11612</v>
      </c>
      <c r="B675" t="s">
        <v>86</v>
      </c>
      <c r="C675" t="s">
        <v>171</v>
      </c>
      <c r="D675" t="s">
        <v>10977</v>
      </c>
      <c r="E675">
        <v>3</v>
      </c>
      <c r="F675" t="s">
        <v>10899</v>
      </c>
    </row>
    <row r="676" spans="1:6" x14ac:dyDescent="0.2">
      <c r="A676" t="s">
        <v>11613</v>
      </c>
      <c r="B676" t="s">
        <v>86</v>
      </c>
      <c r="C676" t="s">
        <v>171</v>
      </c>
      <c r="D676" t="s">
        <v>10979</v>
      </c>
      <c r="E676">
        <v>1</v>
      </c>
      <c r="F676" t="s">
        <v>10899</v>
      </c>
    </row>
    <row r="677" spans="1:6" x14ac:dyDescent="0.2">
      <c r="A677" t="s">
        <v>11614</v>
      </c>
      <c r="B677" t="s">
        <v>86</v>
      </c>
      <c r="C677" t="s">
        <v>172</v>
      </c>
      <c r="D677" t="s">
        <v>10913</v>
      </c>
      <c r="E677">
        <v>2</v>
      </c>
      <c r="F677" t="s">
        <v>10899</v>
      </c>
    </row>
    <row r="678" spans="1:6" x14ac:dyDescent="0.2">
      <c r="A678" t="s">
        <v>11615</v>
      </c>
      <c r="B678" t="s">
        <v>86</v>
      </c>
      <c r="C678" t="s">
        <v>172</v>
      </c>
      <c r="D678" t="s">
        <v>10929</v>
      </c>
      <c r="E678">
        <v>1</v>
      </c>
      <c r="F678" t="s">
        <v>10899</v>
      </c>
    </row>
    <row r="679" spans="1:6" x14ac:dyDescent="0.2">
      <c r="A679" t="s">
        <v>11616</v>
      </c>
      <c r="B679" t="s">
        <v>86</v>
      </c>
      <c r="C679" t="s">
        <v>172</v>
      </c>
      <c r="D679" t="s">
        <v>10931</v>
      </c>
      <c r="E679">
        <v>3</v>
      </c>
      <c r="F679" t="s">
        <v>10899</v>
      </c>
    </row>
    <row r="680" spans="1:6" x14ac:dyDescent="0.2">
      <c r="A680" t="s">
        <v>11617</v>
      </c>
      <c r="B680" t="s">
        <v>86</v>
      </c>
      <c r="C680" t="s">
        <v>172</v>
      </c>
      <c r="D680" t="s">
        <v>10933</v>
      </c>
      <c r="E680">
        <v>168</v>
      </c>
      <c r="F680" t="s">
        <v>10899</v>
      </c>
    </row>
    <row r="681" spans="1:6" x14ac:dyDescent="0.2">
      <c r="A681" t="s">
        <v>11618</v>
      </c>
      <c r="B681" t="s">
        <v>86</v>
      </c>
      <c r="C681" t="s">
        <v>172</v>
      </c>
      <c r="D681" t="s">
        <v>10937</v>
      </c>
      <c r="E681">
        <v>1</v>
      </c>
      <c r="F681" t="s">
        <v>10899</v>
      </c>
    </row>
    <row r="682" spans="1:6" x14ac:dyDescent="0.2">
      <c r="A682" t="s">
        <v>11619</v>
      </c>
      <c r="B682" t="s">
        <v>86</v>
      </c>
      <c r="C682" t="s">
        <v>172</v>
      </c>
      <c r="D682" t="s">
        <v>10943</v>
      </c>
      <c r="E682">
        <v>1</v>
      </c>
      <c r="F682" t="s">
        <v>10899</v>
      </c>
    </row>
    <row r="683" spans="1:6" x14ac:dyDescent="0.2">
      <c r="A683" t="s">
        <v>11620</v>
      </c>
      <c r="B683" t="s">
        <v>86</v>
      </c>
      <c r="C683" t="s">
        <v>172</v>
      </c>
      <c r="D683" t="s">
        <v>10945</v>
      </c>
      <c r="E683">
        <v>188</v>
      </c>
      <c r="F683" t="s">
        <v>10899</v>
      </c>
    </row>
    <row r="684" spans="1:6" x14ac:dyDescent="0.2">
      <c r="A684" t="s">
        <v>11621</v>
      </c>
      <c r="B684" t="s">
        <v>86</v>
      </c>
      <c r="C684" t="s">
        <v>172</v>
      </c>
      <c r="D684" t="s">
        <v>10949</v>
      </c>
      <c r="E684">
        <v>1</v>
      </c>
      <c r="F684" t="s">
        <v>10899</v>
      </c>
    </row>
    <row r="685" spans="1:6" x14ac:dyDescent="0.2">
      <c r="A685" t="s">
        <v>11622</v>
      </c>
      <c r="B685" t="s">
        <v>86</v>
      </c>
      <c r="C685" t="s">
        <v>172</v>
      </c>
      <c r="D685" t="s">
        <v>10951</v>
      </c>
      <c r="E685">
        <v>1</v>
      </c>
      <c r="F685" t="s">
        <v>10899</v>
      </c>
    </row>
    <row r="686" spans="1:6" x14ac:dyDescent="0.2">
      <c r="A686" t="s">
        <v>11623</v>
      </c>
      <c r="B686" t="s">
        <v>86</v>
      </c>
      <c r="C686" t="s">
        <v>172</v>
      </c>
      <c r="D686" t="s">
        <v>10963</v>
      </c>
      <c r="E686">
        <v>1</v>
      </c>
      <c r="F686" t="s">
        <v>10899</v>
      </c>
    </row>
    <row r="687" spans="1:6" x14ac:dyDescent="0.2">
      <c r="A687" t="s">
        <v>11624</v>
      </c>
      <c r="B687" t="s">
        <v>86</v>
      </c>
      <c r="C687" t="s">
        <v>172</v>
      </c>
      <c r="D687" t="s">
        <v>10973</v>
      </c>
      <c r="E687">
        <v>1</v>
      </c>
      <c r="F687" t="s">
        <v>10899</v>
      </c>
    </row>
    <row r="688" spans="1:6" x14ac:dyDescent="0.2">
      <c r="A688" t="s">
        <v>11625</v>
      </c>
      <c r="B688" t="s">
        <v>86</v>
      </c>
      <c r="C688" t="s">
        <v>172</v>
      </c>
      <c r="D688" t="s">
        <v>10977</v>
      </c>
      <c r="E688">
        <v>2</v>
      </c>
      <c r="F688" t="s">
        <v>10899</v>
      </c>
    </row>
    <row r="689" spans="1:6" x14ac:dyDescent="0.2">
      <c r="A689" t="s">
        <v>11626</v>
      </c>
      <c r="B689" t="s">
        <v>86</v>
      </c>
      <c r="C689" t="s">
        <v>173</v>
      </c>
      <c r="D689" t="s">
        <v>10933</v>
      </c>
      <c r="E689">
        <v>33</v>
      </c>
      <c r="F689" t="s">
        <v>10899</v>
      </c>
    </row>
    <row r="690" spans="1:6" x14ac:dyDescent="0.2">
      <c r="A690" t="s">
        <v>11627</v>
      </c>
      <c r="B690" t="s">
        <v>86</v>
      </c>
      <c r="C690" t="s">
        <v>173</v>
      </c>
      <c r="D690" t="s">
        <v>10945</v>
      </c>
      <c r="E690">
        <v>41</v>
      </c>
      <c r="F690" t="s">
        <v>10899</v>
      </c>
    </row>
    <row r="691" spans="1:6" x14ac:dyDescent="0.2">
      <c r="A691" t="s">
        <v>11628</v>
      </c>
      <c r="B691" t="s">
        <v>86</v>
      </c>
      <c r="C691" t="s">
        <v>174</v>
      </c>
      <c r="D691" t="s">
        <v>10901</v>
      </c>
      <c r="E691">
        <v>1</v>
      </c>
      <c r="F691" t="s">
        <v>10899</v>
      </c>
    </row>
    <row r="692" spans="1:6" x14ac:dyDescent="0.2">
      <c r="A692" t="s">
        <v>11629</v>
      </c>
      <c r="B692" t="s">
        <v>86</v>
      </c>
      <c r="C692" t="s">
        <v>174</v>
      </c>
      <c r="D692" t="s">
        <v>10903</v>
      </c>
      <c r="E692">
        <v>1</v>
      </c>
      <c r="F692" t="s">
        <v>10899</v>
      </c>
    </row>
    <row r="693" spans="1:6" x14ac:dyDescent="0.2">
      <c r="A693" t="s">
        <v>11630</v>
      </c>
      <c r="B693" t="s">
        <v>86</v>
      </c>
      <c r="C693" t="s">
        <v>174</v>
      </c>
      <c r="D693" t="s">
        <v>10907</v>
      </c>
      <c r="E693">
        <v>1</v>
      </c>
      <c r="F693" t="s">
        <v>10899</v>
      </c>
    </row>
    <row r="694" spans="1:6" x14ac:dyDescent="0.2">
      <c r="A694" t="s">
        <v>11631</v>
      </c>
      <c r="B694" t="s">
        <v>86</v>
      </c>
      <c r="C694" t="s">
        <v>174</v>
      </c>
      <c r="D694" t="s">
        <v>10913</v>
      </c>
      <c r="E694">
        <v>3</v>
      </c>
      <c r="F694" t="s">
        <v>10899</v>
      </c>
    </row>
    <row r="695" spans="1:6" x14ac:dyDescent="0.2">
      <c r="A695" t="s">
        <v>11632</v>
      </c>
      <c r="B695" t="s">
        <v>86</v>
      </c>
      <c r="C695" t="s">
        <v>174</v>
      </c>
      <c r="D695" t="s">
        <v>10915</v>
      </c>
      <c r="E695">
        <v>1</v>
      </c>
      <c r="F695" t="s">
        <v>10899</v>
      </c>
    </row>
    <row r="696" spans="1:6" x14ac:dyDescent="0.2">
      <c r="A696" t="s">
        <v>11633</v>
      </c>
      <c r="B696" t="s">
        <v>86</v>
      </c>
      <c r="C696" t="s">
        <v>174</v>
      </c>
      <c r="D696" t="s">
        <v>10917</v>
      </c>
      <c r="E696">
        <v>1</v>
      </c>
      <c r="F696" t="s">
        <v>10899</v>
      </c>
    </row>
    <row r="697" spans="1:6" x14ac:dyDescent="0.2">
      <c r="A697" t="s">
        <v>11634</v>
      </c>
      <c r="B697" t="s">
        <v>86</v>
      </c>
      <c r="C697" t="s">
        <v>174</v>
      </c>
      <c r="D697" t="s">
        <v>10921</v>
      </c>
      <c r="E697">
        <v>1</v>
      </c>
      <c r="F697" t="s">
        <v>10899</v>
      </c>
    </row>
    <row r="698" spans="1:6" x14ac:dyDescent="0.2">
      <c r="A698" t="s">
        <v>11635</v>
      </c>
      <c r="B698" t="s">
        <v>86</v>
      </c>
      <c r="C698" t="s">
        <v>174</v>
      </c>
      <c r="D698" t="s">
        <v>10923</v>
      </c>
      <c r="E698">
        <v>1</v>
      </c>
      <c r="F698" t="s">
        <v>10899</v>
      </c>
    </row>
    <row r="699" spans="1:6" x14ac:dyDescent="0.2">
      <c r="A699" t="s">
        <v>11636</v>
      </c>
      <c r="B699" t="s">
        <v>86</v>
      </c>
      <c r="C699" t="s">
        <v>174</v>
      </c>
      <c r="D699" t="s">
        <v>10929</v>
      </c>
      <c r="E699">
        <v>1</v>
      </c>
      <c r="F699" t="s">
        <v>10899</v>
      </c>
    </row>
    <row r="700" spans="1:6" x14ac:dyDescent="0.2">
      <c r="A700" t="s">
        <v>11637</v>
      </c>
      <c r="B700" t="s">
        <v>86</v>
      </c>
      <c r="C700" t="s">
        <v>174</v>
      </c>
      <c r="D700" t="s">
        <v>10931</v>
      </c>
      <c r="E700">
        <v>7</v>
      </c>
      <c r="F700" t="s">
        <v>10899</v>
      </c>
    </row>
    <row r="701" spans="1:6" x14ac:dyDescent="0.2">
      <c r="A701" t="s">
        <v>11638</v>
      </c>
      <c r="B701" t="s">
        <v>86</v>
      </c>
      <c r="C701" t="s">
        <v>174</v>
      </c>
      <c r="D701" t="s">
        <v>10933</v>
      </c>
      <c r="E701">
        <v>137</v>
      </c>
      <c r="F701" t="s">
        <v>10899</v>
      </c>
    </row>
    <row r="702" spans="1:6" x14ac:dyDescent="0.2">
      <c r="A702" t="s">
        <v>11639</v>
      </c>
      <c r="B702" t="s">
        <v>86</v>
      </c>
      <c r="C702" t="s">
        <v>174</v>
      </c>
      <c r="D702" t="s">
        <v>10939</v>
      </c>
      <c r="E702">
        <v>1</v>
      </c>
      <c r="F702" t="s">
        <v>10899</v>
      </c>
    </row>
    <row r="703" spans="1:6" x14ac:dyDescent="0.2">
      <c r="A703" t="s">
        <v>11640</v>
      </c>
      <c r="B703" t="s">
        <v>86</v>
      </c>
      <c r="C703" t="s">
        <v>174</v>
      </c>
      <c r="D703" t="s">
        <v>10943</v>
      </c>
      <c r="E703">
        <v>1</v>
      </c>
      <c r="F703" t="s">
        <v>10899</v>
      </c>
    </row>
    <row r="704" spans="1:6" x14ac:dyDescent="0.2">
      <c r="A704" t="s">
        <v>11641</v>
      </c>
      <c r="B704" t="s">
        <v>86</v>
      </c>
      <c r="C704" t="s">
        <v>174</v>
      </c>
      <c r="D704" t="s">
        <v>10945</v>
      </c>
      <c r="E704">
        <v>152</v>
      </c>
      <c r="F704" t="s">
        <v>10899</v>
      </c>
    </row>
    <row r="705" spans="1:6" x14ac:dyDescent="0.2">
      <c r="A705" t="s">
        <v>11642</v>
      </c>
      <c r="B705" t="s">
        <v>86</v>
      </c>
      <c r="C705" t="s">
        <v>174</v>
      </c>
      <c r="D705" t="s">
        <v>10949</v>
      </c>
      <c r="E705">
        <v>1</v>
      </c>
      <c r="F705" t="s">
        <v>10899</v>
      </c>
    </row>
    <row r="706" spans="1:6" x14ac:dyDescent="0.2">
      <c r="A706" t="s">
        <v>11643</v>
      </c>
      <c r="B706" t="s">
        <v>86</v>
      </c>
      <c r="C706" t="s">
        <v>174</v>
      </c>
      <c r="D706" t="s">
        <v>10951</v>
      </c>
      <c r="E706">
        <v>1</v>
      </c>
      <c r="F706" t="s">
        <v>10899</v>
      </c>
    </row>
    <row r="707" spans="1:6" x14ac:dyDescent="0.2">
      <c r="A707" t="s">
        <v>11644</v>
      </c>
      <c r="B707" t="s">
        <v>86</v>
      </c>
      <c r="C707" t="s">
        <v>174</v>
      </c>
      <c r="D707" t="s">
        <v>10957</v>
      </c>
      <c r="E707">
        <v>2</v>
      </c>
      <c r="F707" t="s">
        <v>10899</v>
      </c>
    </row>
    <row r="708" spans="1:6" x14ac:dyDescent="0.2">
      <c r="A708" t="s">
        <v>11645</v>
      </c>
      <c r="B708" t="s">
        <v>86</v>
      </c>
      <c r="C708" t="s">
        <v>174</v>
      </c>
      <c r="D708" t="s">
        <v>10963</v>
      </c>
      <c r="E708">
        <v>1</v>
      </c>
      <c r="F708" t="s">
        <v>10899</v>
      </c>
    </row>
    <row r="709" spans="1:6" x14ac:dyDescent="0.2">
      <c r="A709" t="s">
        <v>11646</v>
      </c>
      <c r="B709" t="s">
        <v>86</v>
      </c>
      <c r="C709" t="s">
        <v>174</v>
      </c>
      <c r="D709" t="s">
        <v>10967</v>
      </c>
      <c r="E709">
        <v>3</v>
      </c>
      <c r="F709" t="s">
        <v>10899</v>
      </c>
    </row>
    <row r="710" spans="1:6" x14ac:dyDescent="0.2">
      <c r="A710" t="s">
        <v>11647</v>
      </c>
      <c r="B710" t="s">
        <v>86</v>
      </c>
      <c r="C710" t="s">
        <v>174</v>
      </c>
      <c r="D710" t="s">
        <v>10977</v>
      </c>
      <c r="E710">
        <v>1</v>
      </c>
      <c r="F710" t="s">
        <v>10899</v>
      </c>
    </row>
    <row r="711" spans="1:6" x14ac:dyDescent="0.2">
      <c r="A711" t="s">
        <v>11648</v>
      </c>
      <c r="B711" t="s">
        <v>86</v>
      </c>
      <c r="C711" t="s">
        <v>175</v>
      </c>
      <c r="D711" t="s">
        <v>10903</v>
      </c>
      <c r="E711">
        <v>2</v>
      </c>
      <c r="F711" t="s">
        <v>10899</v>
      </c>
    </row>
    <row r="712" spans="1:6" x14ac:dyDescent="0.2">
      <c r="A712" t="s">
        <v>11649</v>
      </c>
      <c r="B712" t="s">
        <v>86</v>
      </c>
      <c r="C712" t="s">
        <v>175</v>
      </c>
      <c r="D712" t="s">
        <v>10905</v>
      </c>
      <c r="E712">
        <v>1</v>
      </c>
      <c r="F712" t="s">
        <v>10899</v>
      </c>
    </row>
    <row r="713" spans="1:6" x14ac:dyDescent="0.2">
      <c r="A713" t="s">
        <v>11650</v>
      </c>
      <c r="B713" t="s">
        <v>86</v>
      </c>
      <c r="C713" t="s">
        <v>175</v>
      </c>
      <c r="D713" t="s">
        <v>10909</v>
      </c>
      <c r="E713">
        <v>1</v>
      </c>
      <c r="F713" t="s">
        <v>10899</v>
      </c>
    </row>
    <row r="714" spans="1:6" x14ac:dyDescent="0.2">
      <c r="A714" t="s">
        <v>11651</v>
      </c>
      <c r="B714" t="s">
        <v>86</v>
      </c>
      <c r="C714" t="s">
        <v>175</v>
      </c>
      <c r="D714" t="s">
        <v>10911</v>
      </c>
      <c r="E714">
        <v>1</v>
      </c>
      <c r="F714" t="s">
        <v>10899</v>
      </c>
    </row>
    <row r="715" spans="1:6" x14ac:dyDescent="0.2">
      <c r="A715" t="s">
        <v>11652</v>
      </c>
      <c r="B715" t="s">
        <v>86</v>
      </c>
      <c r="C715" t="s">
        <v>175</v>
      </c>
      <c r="D715" t="s">
        <v>10913</v>
      </c>
      <c r="E715">
        <v>4</v>
      </c>
      <c r="F715" t="s">
        <v>10899</v>
      </c>
    </row>
    <row r="716" spans="1:6" x14ac:dyDescent="0.2">
      <c r="A716" t="s">
        <v>11653</v>
      </c>
      <c r="B716" t="s">
        <v>86</v>
      </c>
      <c r="C716" t="s">
        <v>175</v>
      </c>
      <c r="D716" t="s">
        <v>10915</v>
      </c>
      <c r="E716">
        <v>1</v>
      </c>
      <c r="F716" t="s">
        <v>10899</v>
      </c>
    </row>
    <row r="717" spans="1:6" x14ac:dyDescent="0.2">
      <c r="A717" t="s">
        <v>11654</v>
      </c>
      <c r="B717" t="s">
        <v>86</v>
      </c>
      <c r="C717" t="s">
        <v>175</v>
      </c>
      <c r="D717" t="s">
        <v>10921</v>
      </c>
      <c r="E717">
        <v>1</v>
      </c>
      <c r="F717" t="s">
        <v>10899</v>
      </c>
    </row>
    <row r="718" spans="1:6" x14ac:dyDescent="0.2">
      <c r="A718" t="s">
        <v>11655</v>
      </c>
      <c r="B718" t="s">
        <v>86</v>
      </c>
      <c r="C718" t="s">
        <v>175</v>
      </c>
      <c r="D718" t="s">
        <v>10931</v>
      </c>
      <c r="E718">
        <v>12</v>
      </c>
      <c r="F718" t="s">
        <v>10899</v>
      </c>
    </row>
    <row r="719" spans="1:6" x14ac:dyDescent="0.2">
      <c r="A719" t="s">
        <v>11656</v>
      </c>
      <c r="B719" t="s">
        <v>86</v>
      </c>
      <c r="C719" t="s">
        <v>175</v>
      </c>
      <c r="D719" t="s">
        <v>10933</v>
      </c>
      <c r="E719">
        <v>418</v>
      </c>
      <c r="F719" t="s">
        <v>10899</v>
      </c>
    </row>
    <row r="720" spans="1:6" x14ac:dyDescent="0.2">
      <c r="A720" t="s">
        <v>11657</v>
      </c>
      <c r="B720" t="s">
        <v>86</v>
      </c>
      <c r="C720" t="s">
        <v>175</v>
      </c>
      <c r="D720" t="s">
        <v>10935</v>
      </c>
      <c r="E720">
        <v>1</v>
      </c>
      <c r="F720" t="s">
        <v>10899</v>
      </c>
    </row>
    <row r="721" spans="1:6" x14ac:dyDescent="0.2">
      <c r="A721" t="s">
        <v>11658</v>
      </c>
      <c r="B721" t="s">
        <v>86</v>
      </c>
      <c r="C721" t="s">
        <v>175</v>
      </c>
      <c r="D721" t="s">
        <v>10937</v>
      </c>
      <c r="E721">
        <v>1</v>
      </c>
      <c r="F721" t="s">
        <v>10899</v>
      </c>
    </row>
    <row r="722" spans="1:6" x14ac:dyDescent="0.2">
      <c r="A722" t="s">
        <v>11659</v>
      </c>
      <c r="B722" t="s">
        <v>86</v>
      </c>
      <c r="C722" t="s">
        <v>175</v>
      </c>
      <c r="D722" t="s">
        <v>10945</v>
      </c>
      <c r="E722">
        <v>502</v>
      </c>
      <c r="F722" t="s">
        <v>10899</v>
      </c>
    </row>
    <row r="723" spans="1:6" x14ac:dyDescent="0.2">
      <c r="A723" t="s">
        <v>11660</v>
      </c>
      <c r="B723" t="s">
        <v>86</v>
      </c>
      <c r="C723" t="s">
        <v>175</v>
      </c>
      <c r="D723" t="s">
        <v>10949</v>
      </c>
      <c r="E723">
        <v>2</v>
      </c>
      <c r="F723" t="s">
        <v>10899</v>
      </c>
    </row>
    <row r="724" spans="1:6" x14ac:dyDescent="0.2">
      <c r="A724" t="s">
        <v>11661</v>
      </c>
      <c r="B724" t="s">
        <v>86</v>
      </c>
      <c r="C724" t="s">
        <v>175</v>
      </c>
      <c r="D724" t="s">
        <v>10959</v>
      </c>
      <c r="E724">
        <v>2</v>
      </c>
      <c r="F724" t="s">
        <v>10899</v>
      </c>
    </row>
    <row r="725" spans="1:6" x14ac:dyDescent="0.2">
      <c r="A725" t="s">
        <v>11662</v>
      </c>
      <c r="B725" t="s">
        <v>86</v>
      </c>
      <c r="C725" t="s">
        <v>175</v>
      </c>
      <c r="D725" t="s">
        <v>10963</v>
      </c>
      <c r="E725">
        <v>1</v>
      </c>
      <c r="F725" t="s">
        <v>10899</v>
      </c>
    </row>
    <row r="726" spans="1:6" x14ac:dyDescent="0.2">
      <c r="A726" t="s">
        <v>11663</v>
      </c>
      <c r="B726" t="s">
        <v>86</v>
      </c>
      <c r="C726" t="s">
        <v>175</v>
      </c>
      <c r="D726" t="s">
        <v>10967</v>
      </c>
      <c r="E726">
        <v>1</v>
      </c>
      <c r="F726" t="s">
        <v>10899</v>
      </c>
    </row>
    <row r="727" spans="1:6" x14ac:dyDescent="0.2">
      <c r="A727" t="s">
        <v>11664</v>
      </c>
      <c r="B727" t="s">
        <v>86</v>
      </c>
      <c r="C727" t="s">
        <v>175</v>
      </c>
      <c r="D727" t="s">
        <v>10969</v>
      </c>
      <c r="E727">
        <v>1</v>
      </c>
      <c r="F727" t="s">
        <v>10899</v>
      </c>
    </row>
    <row r="728" spans="1:6" x14ac:dyDescent="0.2">
      <c r="A728" t="s">
        <v>11665</v>
      </c>
      <c r="B728" t="s">
        <v>86</v>
      </c>
      <c r="C728" t="s">
        <v>175</v>
      </c>
      <c r="D728" t="s">
        <v>10973</v>
      </c>
      <c r="E728">
        <v>2</v>
      </c>
      <c r="F728" t="s">
        <v>10899</v>
      </c>
    </row>
    <row r="729" spans="1:6" x14ac:dyDescent="0.2">
      <c r="A729" t="s">
        <v>11666</v>
      </c>
      <c r="B729" t="s">
        <v>86</v>
      </c>
      <c r="C729" t="s">
        <v>175</v>
      </c>
      <c r="D729" t="s">
        <v>10977</v>
      </c>
      <c r="E729">
        <v>6</v>
      </c>
      <c r="F729" t="s">
        <v>10899</v>
      </c>
    </row>
    <row r="730" spans="1:6" x14ac:dyDescent="0.2">
      <c r="A730" t="s">
        <v>11667</v>
      </c>
      <c r="B730" t="s">
        <v>86</v>
      </c>
      <c r="C730" t="s">
        <v>176</v>
      </c>
      <c r="D730" t="s">
        <v>10905</v>
      </c>
      <c r="E730">
        <v>1</v>
      </c>
      <c r="F730" t="s">
        <v>10899</v>
      </c>
    </row>
    <row r="731" spans="1:6" x14ac:dyDescent="0.2">
      <c r="A731" t="s">
        <v>11668</v>
      </c>
      <c r="B731" t="s">
        <v>86</v>
      </c>
      <c r="C731" t="s">
        <v>176</v>
      </c>
      <c r="D731" t="s">
        <v>10913</v>
      </c>
      <c r="E731">
        <v>6</v>
      </c>
      <c r="F731" t="s">
        <v>10899</v>
      </c>
    </row>
    <row r="732" spans="1:6" x14ac:dyDescent="0.2">
      <c r="A732" t="s">
        <v>11669</v>
      </c>
      <c r="B732" t="s">
        <v>86</v>
      </c>
      <c r="C732" t="s">
        <v>176</v>
      </c>
      <c r="D732" t="s">
        <v>10915</v>
      </c>
      <c r="E732">
        <v>1</v>
      </c>
      <c r="F732" t="s">
        <v>10899</v>
      </c>
    </row>
    <row r="733" spans="1:6" x14ac:dyDescent="0.2">
      <c r="A733" t="s">
        <v>11670</v>
      </c>
      <c r="B733" t="s">
        <v>86</v>
      </c>
      <c r="C733" t="s">
        <v>176</v>
      </c>
      <c r="D733" t="s">
        <v>10917</v>
      </c>
      <c r="E733">
        <v>1</v>
      </c>
      <c r="F733" t="s">
        <v>10899</v>
      </c>
    </row>
    <row r="734" spans="1:6" x14ac:dyDescent="0.2">
      <c r="A734" t="s">
        <v>11671</v>
      </c>
      <c r="B734" t="s">
        <v>86</v>
      </c>
      <c r="C734" t="s">
        <v>176</v>
      </c>
      <c r="D734" t="s">
        <v>10919</v>
      </c>
      <c r="E734">
        <v>1</v>
      </c>
      <c r="F734" t="s">
        <v>10899</v>
      </c>
    </row>
    <row r="735" spans="1:6" x14ac:dyDescent="0.2">
      <c r="A735" t="s">
        <v>11672</v>
      </c>
      <c r="B735" t="s">
        <v>86</v>
      </c>
      <c r="C735" t="s">
        <v>176</v>
      </c>
      <c r="D735" t="s">
        <v>10931</v>
      </c>
      <c r="E735">
        <v>13</v>
      </c>
      <c r="F735" t="s">
        <v>10899</v>
      </c>
    </row>
    <row r="736" spans="1:6" x14ac:dyDescent="0.2">
      <c r="A736" t="s">
        <v>11673</v>
      </c>
      <c r="B736" t="s">
        <v>86</v>
      </c>
      <c r="C736" t="s">
        <v>176</v>
      </c>
      <c r="D736" t="s">
        <v>10933</v>
      </c>
      <c r="E736">
        <v>347</v>
      </c>
      <c r="F736" t="s">
        <v>10899</v>
      </c>
    </row>
    <row r="737" spans="1:6" x14ac:dyDescent="0.2">
      <c r="A737" t="s">
        <v>11674</v>
      </c>
      <c r="B737" t="s">
        <v>86</v>
      </c>
      <c r="C737" t="s">
        <v>176</v>
      </c>
      <c r="D737" t="s">
        <v>10937</v>
      </c>
      <c r="E737">
        <v>1</v>
      </c>
      <c r="F737" t="s">
        <v>10899</v>
      </c>
    </row>
    <row r="738" spans="1:6" x14ac:dyDescent="0.2">
      <c r="A738" t="s">
        <v>11675</v>
      </c>
      <c r="B738" t="s">
        <v>86</v>
      </c>
      <c r="C738" t="s">
        <v>176</v>
      </c>
      <c r="D738" t="s">
        <v>10939</v>
      </c>
      <c r="E738">
        <v>1</v>
      </c>
      <c r="F738" t="s">
        <v>10899</v>
      </c>
    </row>
    <row r="739" spans="1:6" x14ac:dyDescent="0.2">
      <c r="A739" t="s">
        <v>11676</v>
      </c>
      <c r="B739" t="s">
        <v>86</v>
      </c>
      <c r="C739" t="s">
        <v>176</v>
      </c>
      <c r="D739" t="s">
        <v>10943</v>
      </c>
      <c r="E739">
        <v>1</v>
      </c>
      <c r="F739" t="s">
        <v>10899</v>
      </c>
    </row>
    <row r="740" spans="1:6" x14ac:dyDescent="0.2">
      <c r="A740" t="s">
        <v>11677</v>
      </c>
      <c r="B740" t="s">
        <v>86</v>
      </c>
      <c r="C740" t="s">
        <v>176</v>
      </c>
      <c r="D740" t="s">
        <v>10945</v>
      </c>
      <c r="E740">
        <v>430</v>
      </c>
      <c r="F740" t="s">
        <v>10899</v>
      </c>
    </row>
    <row r="741" spans="1:6" x14ac:dyDescent="0.2">
      <c r="A741" t="s">
        <v>11678</v>
      </c>
      <c r="B741" t="s">
        <v>86</v>
      </c>
      <c r="C741" t="s">
        <v>176</v>
      </c>
      <c r="D741" t="s">
        <v>10949</v>
      </c>
      <c r="E741">
        <v>1</v>
      </c>
      <c r="F741" t="s">
        <v>10899</v>
      </c>
    </row>
    <row r="742" spans="1:6" x14ac:dyDescent="0.2">
      <c r="A742" t="s">
        <v>11679</v>
      </c>
      <c r="B742" t="s">
        <v>86</v>
      </c>
      <c r="C742" t="s">
        <v>176</v>
      </c>
      <c r="D742" t="s">
        <v>10951</v>
      </c>
      <c r="E742">
        <v>1</v>
      </c>
      <c r="F742" t="s">
        <v>10899</v>
      </c>
    </row>
    <row r="743" spans="1:6" x14ac:dyDescent="0.2">
      <c r="A743" t="s">
        <v>11680</v>
      </c>
      <c r="B743" t="s">
        <v>86</v>
      </c>
      <c r="C743" t="s">
        <v>176</v>
      </c>
      <c r="D743" t="s">
        <v>10963</v>
      </c>
      <c r="E743">
        <v>3</v>
      </c>
      <c r="F743" t="s">
        <v>10899</v>
      </c>
    </row>
    <row r="744" spans="1:6" x14ac:dyDescent="0.2">
      <c r="A744" t="s">
        <v>11681</v>
      </c>
      <c r="B744" t="s">
        <v>86</v>
      </c>
      <c r="C744" t="s">
        <v>176</v>
      </c>
      <c r="D744" t="s">
        <v>10965</v>
      </c>
      <c r="E744">
        <v>3</v>
      </c>
      <c r="F744" t="s">
        <v>10899</v>
      </c>
    </row>
    <row r="745" spans="1:6" x14ac:dyDescent="0.2">
      <c r="A745" t="s">
        <v>11682</v>
      </c>
      <c r="B745" t="s">
        <v>86</v>
      </c>
      <c r="C745" t="s">
        <v>176</v>
      </c>
      <c r="D745" t="s">
        <v>10967</v>
      </c>
      <c r="E745">
        <v>2</v>
      </c>
      <c r="F745" t="s">
        <v>10899</v>
      </c>
    </row>
    <row r="746" spans="1:6" x14ac:dyDescent="0.2">
      <c r="A746" t="s">
        <v>11683</v>
      </c>
      <c r="B746" t="s">
        <v>86</v>
      </c>
      <c r="C746" t="s">
        <v>176</v>
      </c>
      <c r="D746" t="s">
        <v>10973</v>
      </c>
      <c r="E746">
        <v>1</v>
      </c>
      <c r="F746" t="s">
        <v>10899</v>
      </c>
    </row>
    <row r="747" spans="1:6" x14ac:dyDescent="0.2">
      <c r="A747" t="s">
        <v>11684</v>
      </c>
      <c r="B747" t="s">
        <v>86</v>
      </c>
      <c r="C747" t="s">
        <v>176</v>
      </c>
      <c r="D747" t="s">
        <v>10977</v>
      </c>
      <c r="E747">
        <v>5</v>
      </c>
      <c r="F747" t="s">
        <v>10899</v>
      </c>
    </row>
    <row r="748" spans="1:6" x14ac:dyDescent="0.2">
      <c r="A748" t="s">
        <v>11685</v>
      </c>
      <c r="B748" t="s">
        <v>86</v>
      </c>
      <c r="C748" t="s">
        <v>177</v>
      </c>
      <c r="D748" t="s">
        <v>10901</v>
      </c>
      <c r="E748">
        <v>1</v>
      </c>
      <c r="F748" t="s">
        <v>10899</v>
      </c>
    </row>
    <row r="749" spans="1:6" x14ac:dyDescent="0.2">
      <c r="A749" t="s">
        <v>11686</v>
      </c>
      <c r="B749" t="s">
        <v>86</v>
      </c>
      <c r="C749" t="s">
        <v>177</v>
      </c>
      <c r="D749" t="s">
        <v>10903</v>
      </c>
      <c r="E749">
        <v>1</v>
      </c>
      <c r="F749" t="s">
        <v>10899</v>
      </c>
    </row>
    <row r="750" spans="1:6" x14ac:dyDescent="0.2">
      <c r="A750" t="s">
        <v>11687</v>
      </c>
      <c r="B750" t="s">
        <v>86</v>
      </c>
      <c r="C750" t="s">
        <v>177</v>
      </c>
      <c r="D750" t="s">
        <v>10905</v>
      </c>
      <c r="E750">
        <v>1</v>
      </c>
      <c r="F750" t="s">
        <v>10899</v>
      </c>
    </row>
    <row r="751" spans="1:6" x14ac:dyDescent="0.2">
      <c r="A751" t="s">
        <v>11688</v>
      </c>
      <c r="B751" t="s">
        <v>86</v>
      </c>
      <c r="C751" t="s">
        <v>177</v>
      </c>
      <c r="D751" t="s">
        <v>10913</v>
      </c>
      <c r="E751">
        <v>4</v>
      </c>
      <c r="F751" t="s">
        <v>10899</v>
      </c>
    </row>
    <row r="752" spans="1:6" x14ac:dyDescent="0.2">
      <c r="A752" t="s">
        <v>11689</v>
      </c>
      <c r="B752" t="s">
        <v>86</v>
      </c>
      <c r="C752" t="s">
        <v>177</v>
      </c>
      <c r="D752" t="s">
        <v>10915</v>
      </c>
      <c r="E752">
        <v>1</v>
      </c>
      <c r="F752" t="s">
        <v>10899</v>
      </c>
    </row>
    <row r="753" spans="1:6" x14ac:dyDescent="0.2">
      <c r="A753" t="s">
        <v>11690</v>
      </c>
      <c r="B753" t="s">
        <v>86</v>
      </c>
      <c r="C753" t="s">
        <v>177</v>
      </c>
      <c r="D753" t="s">
        <v>10919</v>
      </c>
      <c r="E753">
        <v>1</v>
      </c>
      <c r="F753" t="s">
        <v>10899</v>
      </c>
    </row>
    <row r="754" spans="1:6" x14ac:dyDescent="0.2">
      <c r="A754" t="s">
        <v>11691</v>
      </c>
      <c r="B754" t="s">
        <v>86</v>
      </c>
      <c r="C754" t="s">
        <v>177</v>
      </c>
      <c r="D754" t="s">
        <v>10921</v>
      </c>
      <c r="E754">
        <v>2</v>
      </c>
      <c r="F754" t="s">
        <v>10899</v>
      </c>
    </row>
    <row r="755" spans="1:6" x14ac:dyDescent="0.2">
      <c r="A755" t="s">
        <v>11692</v>
      </c>
      <c r="B755" t="s">
        <v>86</v>
      </c>
      <c r="C755" t="s">
        <v>177</v>
      </c>
      <c r="D755" t="s">
        <v>10931</v>
      </c>
      <c r="E755">
        <v>5</v>
      </c>
      <c r="F755" t="s">
        <v>10899</v>
      </c>
    </row>
    <row r="756" spans="1:6" x14ac:dyDescent="0.2">
      <c r="A756" t="s">
        <v>11693</v>
      </c>
      <c r="B756" t="s">
        <v>86</v>
      </c>
      <c r="C756" t="s">
        <v>177</v>
      </c>
      <c r="D756" t="s">
        <v>10933</v>
      </c>
      <c r="E756">
        <v>82</v>
      </c>
      <c r="F756" t="s">
        <v>10899</v>
      </c>
    </row>
    <row r="757" spans="1:6" x14ac:dyDescent="0.2">
      <c r="A757" t="s">
        <v>11694</v>
      </c>
      <c r="B757" t="s">
        <v>86</v>
      </c>
      <c r="C757" t="s">
        <v>177</v>
      </c>
      <c r="D757" t="s">
        <v>10939</v>
      </c>
      <c r="E757">
        <v>3</v>
      </c>
      <c r="F757" t="s">
        <v>10899</v>
      </c>
    </row>
    <row r="758" spans="1:6" x14ac:dyDescent="0.2">
      <c r="A758" t="s">
        <v>11695</v>
      </c>
      <c r="B758" t="s">
        <v>86</v>
      </c>
      <c r="C758" t="s">
        <v>177</v>
      </c>
      <c r="D758" t="s">
        <v>10945</v>
      </c>
      <c r="E758">
        <v>90</v>
      </c>
      <c r="F758" t="s">
        <v>10899</v>
      </c>
    </row>
    <row r="759" spans="1:6" x14ac:dyDescent="0.2">
      <c r="A759" t="s">
        <v>11696</v>
      </c>
      <c r="B759" t="s">
        <v>86</v>
      </c>
      <c r="C759" t="s">
        <v>177</v>
      </c>
      <c r="D759" t="s">
        <v>10949</v>
      </c>
      <c r="E759">
        <v>3</v>
      </c>
      <c r="F759" t="s">
        <v>10899</v>
      </c>
    </row>
    <row r="760" spans="1:6" x14ac:dyDescent="0.2">
      <c r="A760" t="s">
        <v>11697</v>
      </c>
      <c r="B760" t="s">
        <v>86</v>
      </c>
      <c r="C760" t="s">
        <v>177</v>
      </c>
      <c r="D760" t="s">
        <v>10951</v>
      </c>
      <c r="E760">
        <v>1</v>
      </c>
      <c r="F760" t="s">
        <v>10899</v>
      </c>
    </row>
    <row r="761" spans="1:6" x14ac:dyDescent="0.2">
      <c r="A761" t="s">
        <v>11698</v>
      </c>
      <c r="B761" t="s">
        <v>86</v>
      </c>
      <c r="C761" t="s">
        <v>177</v>
      </c>
      <c r="D761" t="s">
        <v>10965</v>
      </c>
      <c r="E761">
        <v>1</v>
      </c>
      <c r="F761" t="s">
        <v>10899</v>
      </c>
    </row>
    <row r="762" spans="1:6" x14ac:dyDescent="0.2">
      <c r="A762" t="s">
        <v>11699</v>
      </c>
      <c r="B762" t="s">
        <v>86</v>
      </c>
      <c r="C762" t="s">
        <v>177</v>
      </c>
      <c r="D762" t="s">
        <v>10967</v>
      </c>
      <c r="E762">
        <v>1</v>
      </c>
      <c r="F762" t="s">
        <v>10899</v>
      </c>
    </row>
    <row r="763" spans="1:6" x14ac:dyDescent="0.2">
      <c r="A763" t="s">
        <v>11700</v>
      </c>
      <c r="B763" t="s">
        <v>86</v>
      </c>
      <c r="C763" t="s">
        <v>178</v>
      </c>
      <c r="D763" t="s">
        <v>10903</v>
      </c>
      <c r="E763">
        <v>1</v>
      </c>
      <c r="F763" t="s">
        <v>10899</v>
      </c>
    </row>
    <row r="764" spans="1:6" x14ac:dyDescent="0.2">
      <c r="A764" t="s">
        <v>11701</v>
      </c>
      <c r="B764" t="s">
        <v>86</v>
      </c>
      <c r="C764" t="s">
        <v>178</v>
      </c>
      <c r="D764" t="s">
        <v>10913</v>
      </c>
      <c r="E764">
        <v>5</v>
      </c>
      <c r="F764" t="s">
        <v>10899</v>
      </c>
    </row>
    <row r="765" spans="1:6" x14ac:dyDescent="0.2">
      <c r="A765" t="s">
        <v>11702</v>
      </c>
      <c r="B765" t="s">
        <v>86</v>
      </c>
      <c r="C765" t="s">
        <v>178</v>
      </c>
      <c r="D765" t="s">
        <v>10929</v>
      </c>
      <c r="E765">
        <v>1</v>
      </c>
      <c r="F765" t="s">
        <v>10899</v>
      </c>
    </row>
    <row r="766" spans="1:6" x14ac:dyDescent="0.2">
      <c r="A766" t="s">
        <v>11703</v>
      </c>
      <c r="B766" t="s">
        <v>86</v>
      </c>
      <c r="C766" t="s">
        <v>178</v>
      </c>
      <c r="D766" t="s">
        <v>10931</v>
      </c>
      <c r="E766">
        <v>7</v>
      </c>
      <c r="F766" t="s">
        <v>10899</v>
      </c>
    </row>
    <row r="767" spans="1:6" x14ac:dyDescent="0.2">
      <c r="A767" t="s">
        <v>11704</v>
      </c>
      <c r="B767" t="s">
        <v>86</v>
      </c>
      <c r="C767" t="s">
        <v>178</v>
      </c>
      <c r="D767" t="s">
        <v>10933</v>
      </c>
      <c r="E767">
        <v>353</v>
      </c>
      <c r="F767" t="s">
        <v>10899</v>
      </c>
    </row>
    <row r="768" spans="1:6" x14ac:dyDescent="0.2">
      <c r="A768" t="s">
        <v>11705</v>
      </c>
      <c r="B768" t="s">
        <v>86</v>
      </c>
      <c r="C768" t="s">
        <v>178</v>
      </c>
      <c r="D768" t="s">
        <v>10939</v>
      </c>
      <c r="E768">
        <v>1</v>
      </c>
      <c r="F768" t="s">
        <v>10899</v>
      </c>
    </row>
    <row r="769" spans="1:6" x14ac:dyDescent="0.2">
      <c r="A769" t="s">
        <v>11706</v>
      </c>
      <c r="B769" t="s">
        <v>86</v>
      </c>
      <c r="C769" t="s">
        <v>178</v>
      </c>
      <c r="D769" t="s">
        <v>10943</v>
      </c>
      <c r="E769">
        <v>1</v>
      </c>
      <c r="F769" t="s">
        <v>10899</v>
      </c>
    </row>
    <row r="770" spans="1:6" x14ac:dyDescent="0.2">
      <c r="A770" t="s">
        <v>11707</v>
      </c>
      <c r="B770" t="s">
        <v>86</v>
      </c>
      <c r="C770" t="s">
        <v>178</v>
      </c>
      <c r="D770" t="s">
        <v>10945</v>
      </c>
      <c r="E770">
        <v>382</v>
      </c>
      <c r="F770" t="s">
        <v>10899</v>
      </c>
    </row>
    <row r="771" spans="1:6" x14ac:dyDescent="0.2">
      <c r="A771" t="s">
        <v>11708</v>
      </c>
      <c r="B771" t="s">
        <v>86</v>
      </c>
      <c r="C771" t="s">
        <v>178</v>
      </c>
      <c r="D771" t="s">
        <v>10949</v>
      </c>
      <c r="E771">
        <v>2</v>
      </c>
      <c r="F771" t="s">
        <v>10899</v>
      </c>
    </row>
    <row r="772" spans="1:6" x14ac:dyDescent="0.2">
      <c r="A772" t="s">
        <v>11709</v>
      </c>
      <c r="B772" t="s">
        <v>86</v>
      </c>
      <c r="C772" t="s">
        <v>178</v>
      </c>
      <c r="D772" t="s">
        <v>10951</v>
      </c>
      <c r="E772">
        <v>1</v>
      </c>
      <c r="F772" t="s">
        <v>10899</v>
      </c>
    </row>
    <row r="773" spans="1:6" x14ac:dyDescent="0.2">
      <c r="A773" t="s">
        <v>11710</v>
      </c>
      <c r="B773" t="s">
        <v>86</v>
      </c>
      <c r="C773" t="s">
        <v>178</v>
      </c>
      <c r="D773" t="s">
        <v>10959</v>
      </c>
      <c r="E773">
        <v>1</v>
      </c>
      <c r="F773" t="s">
        <v>10899</v>
      </c>
    </row>
    <row r="774" spans="1:6" x14ac:dyDescent="0.2">
      <c r="A774" t="s">
        <v>11711</v>
      </c>
      <c r="B774" t="s">
        <v>86</v>
      </c>
      <c r="C774" t="s">
        <v>178</v>
      </c>
      <c r="D774" t="s">
        <v>10969</v>
      </c>
      <c r="E774">
        <v>1</v>
      </c>
      <c r="F774" t="s">
        <v>10899</v>
      </c>
    </row>
    <row r="775" spans="1:6" x14ac:dyDescent="0.2">
      <c r="A775" t="s">
        <v>11712</v>
      </c>
      <c r="B775" t="s">
        <v>86</v>
      </c>
      <c r="C775" t="s">
        <v>178</v>
      </c>
      <c r="D775" t="s">
        <v>10977</v>
      </c>
      <c r="E775">
        <v>2</v>
      </c>
      <c r="F775" t="s">
        <v>10899</v>
      </c>
    </row>
    <row r="776" spans="1:6" x14ac:dyDescent="0.2">
      <c r="A776" t="s">
        <v>11713</v>
      </c>
      <c r="B776" t="s">
        <v>86</v>
      </c>
      <c r="C776" t="s">
        <v>177</v>
      </c>
      <c r="D776" t="s">
        <v>10977</v>
      </c>
      <c r="E776">
        <v>2</v>
      </c>
      <c r="F776" t="s">
        <v>10899</v>
      </c>
    </row>
    <row r="777" spans="1:6" x14ac:dyDescent="0.2">
      <c r="A777" t="s">
        <v>11714</v>
      </c>
      <c r="B777" t="s">
        <v>86</v>
      </c>
      <c r="C777" t="s">
        <v>179</v>
      </c>
      <c r="D777" t="s">
        <v>10903</v>
      </c>
      <c r="E777">
        <v>4</v>
      </c>
      <c r="F777" t="s">
        <v>10899</v>
      </c>
    </row>
    <row r="778" spans="1:6" x14ac:dyDescent="0.2">
      <c r="A778" t="s">
        <v>11715</v>
      </c>
      <c r="B778" t="s">
        <v>86</v>
      </c>
      <c r="C778" t="s">
        <v>179</v>
      </c>
      <c r="D778" t="s">
        <v>10905</v>
      </c>
      <c r="E778">
        <v>1</v>
      </c>
      <c r="F778" t="s">
        <v>10899</v>
      </c>
    </row>
    <row r="779" spans="1:6" x14ac:dyDescent="0.2">
      <c r="A779" t="s">
        <v>11716</v>
      </c>
      <c r="B779" t="s">
        <v>86</v>
      </c>
      <c r="C779" t="s">
        <v>179</v>
      </c>
      <c r="D779" t="s">
        <v>10913</v>
      </c>
      <c r="E779">
        <v>8</v>
      </c>
      <c r="F779" t="s">
        <v>10899</v>
      </c>
    </row>
    <row r="780" spans="1:6" x14ac:dyDescent="0.2">
      <c r="A780" t="s">
        <v>11717</v>
      </c>
      <c r="B780" t="s">
        <v>86</v>
      </c>
      <c r="C780" t="s">
        <v>179</v>
      </c>
      <c r="D780" t="s">
        <v>10917</v>
      </c>
      <c r="E780">
        <v>1</v>
      </c>
      <c r="F780" t="s">
        <v>10899</v>
      </c>
    </row>
    <row r="781" spans="1:6" x14ac:dyDescent="0.2">
      <c r="A781" t="s">
        <v>11718</v>
      </c>
      <c r="B781" t="s">
        <v>86</v>
      </c>
      <c r="C781" t="s">
        <v>179</v>
      </c>
      <c r="D781" t="s">
        <v>10919</v>
      </c>
      <c r="E781">
        <v>1</v>
      </c>
      <c r="F781" t="s">
        <v>10899</v>
      </c>
    </row>
    <row r="782" spans="1:6" x14ac:dyDescent="0.2">
      <c r="A782" t="s">
        <v>11719</v>
      </c>
      <c r="B782" t="s">
        <v>86</v>
      </c>
      <c r="C782" t="s">
        <v>179</v>
      </c>
      <c r="D782" t="s">
        <v>10931</v>
      </c>
      <c r="E782">
        <v>13</v>
      </c>
      <c r="F782" t="s">
        <v>10899</v>
      </c>
    </row>
    <row r="783" spans="1:6" x14ac:dyDescent="0.2">
      <c r="A783" t="s">
        <v>11720</v>
      </c>
      <c r="B783" t="s">
        <v>86</v>
      </c>
      <c r="C783" t="s">
        <v>179</v>
      </c>
      <c r="D783" t="s">
        <v>10933</v>
      </c>
      <c r="E783">
        <v>178</v>
      </c>
      <c r="F783" t="s">
        <v>10899</v>
      </c>
    </row>
    <row r="784" spans="1:6" x14ac:dyDescent="0.2">
      <c r="A784" t="s">
        <v>11721</v>
      </c>
      <c r="B784" t="s">
        <v>86</v>
      </c>
      <c r="C784" t="s">
        <v>179</v>
      </c>
      <c r="D784" t="s">
        <v>10937</v>
      </c>
      <c r="E784">
        <v>1</v>
      </c>
      <c r="F784" t="s">
        <v>10899</v>
      </c>
    </row>
    <row r="785" spans="1:6" x14ac:dyDescent="0.2">
      <c r="A785" t="s">
        <v>11722</v>
      </c>
      <c r="B785" t="s">
        <v>86</v>
      </c>
      <c r="C785" t="s">
        <v>179</v>
      </c>
      <c r="D785" t="s">
        <v>10939</v>
      </c>
      <c r="E785">
        <v>3</v>
      </c>
      <c r="F785" t="s">
        <v>10899</v>
      </c>
    </row>
    <row r="786" spans="1:6" x14ac:dyDescent="0.2">
      <c r="A786" t="s">
        <v>11723</v>
      </c>
      <c r="B786" t="s">
        <v>86</v>
      </c>
      <c r="C786" t="s">
        <v>179</v>
      </c>
      <c r="D786" t="s">
        <v>10945</v>
      </c>
      <c r="E786">
        <v>200</v>
      </c>
      <c r="F786" t="s">
        <v>10899</v>
      </c>
    </row>
    <row r="787" spans="1:6" x14ac:dyDescent="0.2">
      <c r="A787" t="s">
        <v>11724</v>
      </c>
      <c r="B787" t="s">
        <v>86</v>
      </c>
      <c r="C787" t="s">
        <v>179</v>
      </c>
      <c r="D787" t="s">
        <v>10949</v>
      </c>
      <c r="E787">
        <v>1</v>
      </c>
      <c r="F787" t="s">
        <v>10899</v>
      </c>
    </row>
    <row r="788" spans="1:6" x14ac:dyDescent="0.2">
      <c r="A788" t="s">
        <v>11725</v>
      </c>
      <c r="B788" t="s">
        <v>86</v>
      </c>
      <c r="C788" t="s">
        <v>179</v>
      </c>
      <c r="D788" t="s">
        <v>10951</v>
      </c>
      <c r="E788">
        <v>1</v>
      </c>
      <c r="F788" t="s">
        <v>10899</v>
      </c>
    </row>
    <row r="789" spans="1:6" x14ac:dyDescent="0.2">
      <c r="A789" t="s">
        <v>11726</v>
      </c>
      <c r="B789" t="s">
        <v>86</v>
      </c>
      <c r="C789" t="s">
        <v>179</v>
      </c>
      <c r="D789" t="s">
        <v>10957</v>
      </c>
      <c r="E789">
        <v>1</v>
      </c>
      <c r="F789" t="s">
        <v>10899</v>
      </c>
    </row>
    <row r="790" spans="1:6" x14ac:dyDescent="0.2">
      <c r="A790" t="s">
        <v>11727</v>
      </c>
      <c r="B790" t="s">
        <v>86</v>
      </c>
      <c r="C790" t="s">
        <v>179</v>
      </c>
      <c r="D790" t="s">
        <v>10959</v>
      </c>
      <c r="E790">
        <v>2</v>
      </c>
      <c r="F790" t="s">
        <v>10899</v>
      </c>
    </row>
    <row r="791" spans="1:6" x14ac:dyDescent="0.2">
      <c r="A791" t="s">
        <v>11728</v>
      </c>
      <c r="B791" t="s">
        <v>86</v>
      </c>
      <c r="C791" t="s">
        <v>179</v>
      </c>
      <c r="D791" t="s">
        <v>10961</v>
      </c>
      <c r="E791">
        <v>1</v>
      </c>
      <c r="F791" t="s">
        <v>10899</v>
      </c>
    </row>
    <row r="792" spans="1:6" x14ac:dyDescent="0.2">
      <c r="A792" t="s">
        <v>11729</v>
      </c>
      <c r="B792" t="s">
        <v>86</v>
      </c>
      <c r="C792" t="s">
        <v>179</v>
      </c>
      <c r="D792" t="s">
        <v>10963</v>
      </c>
      <c r="E792">
        <v>3</v>
      </c>
      <c r="F792" t="s">
        <v>10899</v>
      </c>
    </row>
    <row r="793" spans="1:6" x14ac:dyDescent="0.2">
      <c r="A793" t="s">
        <v>11730</v>
      </c>
      <c r="B793" t="s">
        <v>86</v>
      </c>
      <c r="C793" t="s">
        <v>179</v>
      </c>
      <c r="D793" t="s">
        <v>10965</v>
      </c>
      <c r="E793">
        <v>2</v>
      </c>
      <c r="F793" t="s">
        <v>10899</v>
      </c>
    </row>
    <row r="794" spans="1:6" x14ac:dyDescent="0.2">
      <c r="A794" t="s">
        <v>11731</v>
      </c>
      <c r="B794" t="s">
        <v>86</v>
      </c>
      <c r="C794" t="s">
        <v>179</v>
      </c>
      <c r="D794" t="s">
        <v>10967</v>
      </c>
      <c r="E794">
        <v>2</v>
      </c>
      <c r="F794" t="s">
        <v>10899</v>
      </c>
    </row>
    <row r="795" spans="1:6" x14ac:dyDescent="0.2">
      <c r="A795" t="s">
        <v>11732</v>
      </c>
      <c r="B795" t="s">
        <v>86</v>
      </c>
      <c r="C795" t="s">
        <v>179</v>
      </c>
      <c r="D795" t="s">
        <v>10977</v>
      </c>
      <c r="E795">
        <v>9</v>
      </c>
      <c r="F795" t="s">
        <v>10899</v>
      </c>
    </row>
    <row r="796" spans="1:6" x14ac:dyDescent="0.2">
      <c r="A796" t="s">
        <v>11733</v>
      </c>
      <c r="B796" t="s">
        <v>86</v>
      </c>
      <c r="C796" t="s">
        <v>180</v>
      </c>
      <c r="D796" t="s">
        <v>10903</v>
      </c>
      <c r="E796">
        <v>1</v>
      </c>
      <c r="F796" t="s">
        <v>10899</v>
      </c>
    </row>
    <row r="797" spans="1:6" x14ac:dyDescent="0.2">
      <c r="A797" t="s">
        <v>11734</v>
      </c>
      <c r="B797" t="s">
        <v>86</v>
      </c>
      <c r="C797" t="s">
        <v>180</v>
      </c>
      <c r="D797" t="s">
        <v>10909</v>
      </c>
      <c r="E797">
        <v>1</v>
      </c>
      <c r="F797" t="s">
        <v>10899</v>
      </c>
    </row>
    <row r="798" spans="1:6" x14ac:dyDescent="0.2">
      <c r="A798" t="s">
        <v>11735</v>
      </c>
      <c r="B798" t="s">
        <v>86</v>
      </c>
      <c r="C798" t="s">
        <v>180</v>
      </c>
      <c r="D798" t="s">
        <v>10913</v>
      </c>
      <c r="E798">
        <v>2</v>
      </c>
      <c r="F798" t="s">
        <v>10899</v>
      </c>
    </row>
    <row r="799" spans="1:6" x14ac:dyDescent="0.2">
      <c r="A799" t="s">
        <v>11736</v>
      </c>
      <c r="B799" t="s">
        <v>86</v>
      </c>
      <c r="C799" t="s">
        <v>180</v>
      </c>
      <c r="D799" t="s">
        <v>10917</v>
      </c>
      <c r="E799">
        <v>1</v>
      </c>
      <c r="F799" t="s">
        <v>10899</v>
      </c>
    </row>
    <row r="800" spans="1:6" x14ac:dyDescent="0.2">
      <c r="A800" t="s">
        <v>11737</v>
      </c>
      <c r="B800" t="s">
        <v>86</v>
      </c>
      <c r="C800" t="s">
        <v>180</v>
      </c>
      <c r="D800" t="s">
        <v>10927</v>
      </c>
      <c r="E800">
        <v>1</v>
      </c>
      <c r="F800" t="s">
        <v>10899</v>
      </c>
    </row>
    <row r="801" spans="1:6" x14ac:dyDescent="0.2">
      <c r="A801" t="s">
        <v>11738</v>
      </c>
      <c r="B801" t="s">
        <v>86</v>
      </c>
      <c r="C801" t="s">
        <v>180</v>
      </c>
      <c r="D801" t="s">
        <v>10931</v>
      </c>
      <c r="E801">
        <v>5</v>
      </c>
      <c r="F801" t="s">
        <v>10899</v>
      </c>
    </row>
    <row r="802" spans="1:6" x14ac:dyDescent="0.2">
      <c r="A802" t="s">
        <v>11739</v>
      </c>
      <c r="B802" t="s">
        <v>86</v>
      </c>
      <c r="C802" t="s">
        <v>180</v>
      </c>
      <c r="D802" t="s">
        <v>10933</v>
      </c>
      <c r="E802">
        <v>277</v>
      </c>
      <c r="F802" t="s">
        <v>10899</v>
      </c>
    </row>
    <row r="803" spans="1:6" x14ac:dyDescent="0.2">
      <c r="A803" t="s">
        <v>11740</v>
      </c>
      <c r="B803" t="s">
        <v>86</v>
      </c>
      <c r="C803" t="s">
        <v>180</v>
      </c>
      <c r="D803" t="s">
        <v>10937</v>
      </c>
      <c r="E803">
        <v>1</v>
      </c>
      <c r="F803" t="s">
        <v>10899</v>
      </c>
    </row>
    <row r="804" spans="1:6" x14ac:dyDescent="0.2">
      <c r="A804" t="s">
        <v>11741</v>
      </c>
      <c r="B804" t="s">
        <v>86</v>
      </c>
      <c r="C804" t="s">
        <v>180</v>
      </c>
      <c r="D804" t="s">
        <v>10945</v>
      </c>
      <c r="E804">
        <v>289</v>
      </c>
      <c r="F804" t="s">
        <v>10899</v>
      </c>
    </row>
    <row r="805" spans="1:6" x14ac:dyDescent="0.2">
      <c r="A805" t="s">
        <v>11742</v>
      </c>
      <c r="B805" t="s">
        <v>86</v>
      </c>
      <c r="C805" t="s">
        <v>180</v>
      </c>
      <c r="D805" t="s">
        <v>10949</v>
      </c>
      <c r="E805">
        <v>3</v>
      </c>
      <c r="F805" t="s">
        <v>10899</v>
      </c>
    </row>
    <row r="806" spans="1:6" x14ac:dyDescent="0.2">
      <c r="A806" t="s">
        <v>11743</v>
      </c>
      <c r="B806" t="s">
        <v>86</v>
      </c>
      <c r="C806" t="s">
        <v>180</v>
      </c>
      <c r="D806" t="s">
        <v>10963</v>
      </c>
      <c r="E806">
        <v>1</v>
      </c>
      <c r="F806" t="s">
        <v>10899</v>
      </c>
    </row>
    <row r="807" spans="1:6" x14ac:dyDescent="0.2">
      <c r="A807" t="s">
        <v>11744</v>
      </c>
      <c r="B807" t="s">
        <v>86</v>
      </c>
      <c r="C807" t="s">
        <v>180</v>
      </c>
      <c r="D807" t="s">
        <v>10965</v>
      </c>
      <c r="E807">
        <v>1</v>
      </c>
      <c r="F807" t="s">
        <v>10899</v>
      </c>
    </row>
    <row r="808" spans="1:6" x14ac:dyDescent="0.2">
      <c r="A808" t="s">
        <v>11745</v>
      </c>
      <c r="B808" t="s">
        <v>86</v>
      </c>
      <c r="C808" t="s">
        <v>180</v>
      </c>
      <c r="D808" t="s">
        <v>10977</v>
      </c>
      <c r="E808">
        <v>2</v>
      </c>
      <c r="F808" t="s">
        <v>10899</v>
      </c>
    </row>
    <row r="809" spans="1:6" x14ac:dyDescent="0.2">
      <c r="A809" t="s">
        <v>11746</v>
      </c>
      <c r="B809" t="s">
        <v>86</v>
      </c>
      <c r="C809" t="s">
        <v>181</v>
      </c>
      <c r="D809" t="s">
        <v>10903</v>
      </c>
      <c r="E809">
        <v>2</v>
      </c>
      <c r="F809" t="s">
        <v>10899</v>
      </c>
    </row>
    <row r="810" spans="1:6" x14ac:dyDescent="0.2">
      <c r="A810" t="s">
        <v>11747</v>
      </c>
      <c r="B810" t="s">
        <v>86</v>
      </c>
      <c r="C810" t="s">
        <v>181</v>
      </c>
      <c r="D810" t="s">
        <v>10913</v>
      </c>
      <c r="E810">
        <v>2</v>
      </c>
      <c r="F810" t="s">
        <v>10899</v>
      </c>
    </row>
    <row r="811" spans="1:6" x14ac:dyDescent="0.2">
      <c r="A811" t="s">
        <v>11748</v>
      </c>
      <c r="B811" t="s">
        <v>86</v>
      </c>
      <c r="C811" t="s">
        <v>181</v>
      </c>
      <c r="D811" t="s">
        <v>10921</v>
      </c>
      <c r="E811">
        <v>1</v>
      </c>
      <c r="F811" t="s">
        <v>10899</v>
      </c>
    </row>
    <row r="812" spans="1:6" x14ac:dyDescent="0.2">
      <c r="A812" t="s">
        <v>11749</v>
      </c>
      <c r="B812" t="s">
        <v>86</v>
      </c>
      <c r="C812" t="s">
        <v>181</v>
      </c>
      <c r="D812" t="s">
        <v>10931</v>
      </c>
      <c r="E812">
        <v>7</v>
      </c>
      <c r="F812" t="s">
        <v>10899</v>
      </c>
    </row>
    <row r="813" spans="1:6" x14ac:dyDescent="0.2">
      <c r="A813" t="s">
        <v>11750</v>
      </c>
      <c r="B813" t="s">
        <v>86</v>
      </c>
      <c r="C813" t="s">
        <v>181</v>
      </c>
      <c r="D813" t="s">
        <v>10933</v>
      </c>
      <c r="E813">
        <v>135</v>
      </c>
      <c r="F813" t="s">
        <v>10899</v>
      </c>
    </row>
    <row r="814" spans="1:6" x14ac:dyDescent="0.2">
      <c r="A814" t="s">
        <v>11751</v>
      </c>
      <c r="B814" t="s">
        <v>86</v>
      </c>
      <c r="C814" t="s">
        <v>181</v>
      </c>
      <c r="D814" t="s">
        <v>10943</v>
      </c>
      <c r="E814">
        <v>1</v>
      </c>
      <c r="F814" t="s">
        <v>10899</v>
      </c>
    </row>
    <row r="815" spans="1:6" x14ac:dyDescent="0.2">
      <c r="A815" t="s">
        <v>11752</v>
      </c>
      <c r="B815" t="s">
        <v>86</v>
      </c>
      <c r="C815" t="s">
        <v>181</v>
      </c>
      <c r="D815" t="s">
        <v>10945</v>
      </c>
      <c r="E815">
        <v>148</v>
      </c>
      <c r="F815" t="s">
        <v>10899</v>
      </c>
    </row>
    <row r="816" spans="1:6" x14ac:dyDescent="0.2">
      <c r="A816" t="s">
        <v>11753</v>
      </c>
      <c r="B816" t="s">
        <v>86</v>
      </c>
      <c r="C816" t="s">
        <v>181</v>
      </c>
      <c r="D816" t="s">
        <v>10949</v>
      </c>
      <c r="E816">
        <v>1</v>
      </c>
      <c r="F816" t="s">
        <v>10899</v>
      </c>
    </row>
    <row r="817" spans="1:6" x14ac:dyDescent="0.2">
      <c r="A817" t="s">
        <v>11754</v>
      </c>
      <c r="B817" t="s">
        <v>86</v>
      </c>
      <c r="C817" t="s">
        <v>181</v>
      </c>
      <c r="D817" t="s">
        <v>10955</v>
      </c>
      <c r="E817">
        <v>1</v>
      </c>
      <c r="F817" t="s">
        <v>10899</v>
      </c>
    </row>
    <row r="818" spans="1:6" x14ac:dyDescent="0.2">
      <c r="A818" t="s">
        <v>11755</v>
      </c>
      <c r="B818" t="s">
        <v>86</v>
      </c>
      <c r="C818" t="s">
        <v>181</v>
      </c>
      <c r="D818" t="s">
        <v>10959</v>
      </c>
      <c r="E818">
        <v>1</v>
      </c>
      <c r="F818" t="s">
        <v>10899</v>
      </c>
    </row>
    <row r="819" spans="1:6" x14ac:dyDescent="0.2">
      <c r="A819" t="s">
        <v>11756</v>
      </c>
      <c r="B819" t="s">
        <v>86</v>
      </c>
      <c r="C819" t="s">
        <v>181</v>
      </c>
      <c r="D819" t="s">
        <v>10973</v>
      </c>
      <c r="E819">
        <v>1</v>
      </c>
      <c r="F819" t="s">
        <v>10899</v>
      </c>
    </row>
    <row r="820" spans="1:6" x14ac:dyDescent="0.2">
      <c r="A820" t="s">
        <v>11757</v>
      </c>
      <c r="B820" t="s">
        <v>86</v>
      </c>
      <c r="C820" t="s">
        <v>181</v>
      </c>
      <c r="D820" t="s">
        <v>10977</v>
      </c>
      <c r="E820">
        <v>3</v>
      </c>
      <c r="F820" t="s">
        <v>10899</v>
      </c>
    </row>
    <row r="821" spans="1:6" x14ac:dyDescent="0.2">
      <c r="A821" t="s">
        <v>11758</v>
      </c>
      <c r="B821" t="s">
        <v>86</v>
      </c>
      <c r="C821" t="s">
        <v>182</v>
      </c>
      <c r="D821" t="s">
        <v>10909</v>
      </c>
      <c r="E821">
        <v>1</v>
      </c>
      <c r="F821" t="s">
        <v>10899</v>
      </c>
    </row>
    <row r="822" spans="1:6" x14ac:dyDescent="0.2">
      <c r="A822" t="s">
        <v>11759</v>
      </c>
      <c r="B822" t="s">
        <v>86</v>
      </c>
      <c r="C822" t="s">
        <v>182</v>
      </c>
      <c r="D822" t="s">
        <v>10913</v>
      </c>
      <c r="E822">
        <v>1</v>
      </c>
      <c r="F822" t="s">
        <v>10899</v>
      </c>
    </row>
    <row r="823" spans="1:6" x14ac:dyDescent="0.2">
      <c r="A823" t="s">
        <v>11760</v>
      </c>
      <c r="B823" t="s">
        <v>86</v>
      </c>
      <c r="C823" t="s">
        <v>182</v>
      </c>
      <c r="D823" t="s">
        <v>10925</v>
      </c>
      <c r="E823">
        <v>2</v>
      </c>
      <c r="F823" t="s">
        <v>10899</v>
      </c>
    </row>
    <row r="824" spans="1:6" x14ac:dyDescent="0.2">
      <c r="A824" t="s">
        <v>11761</v>
      </c>
      <c r="B824" t="s">
        <v>86</v>
      </c>
      <c r="C824" t="s">
        <v>182</v>
      </c>
      <c r="D824" t="s">
        <v>10931</v>
      </c>
      <c r="E824">
        <v>3</v>
      </c>
      <c r="F824" t="s">
        <v>10899</v>
      </c>
    </row>
    <row r="825" spans="1:6" x14ac:dyDescent="0.2">
      <c r="A825" t="s">
        <v>11762</v>
      </c>
      <c r="B825" t="s">
        <v>86</v>
      </c>
      <c r="C825" t="s">
        <v>182</v>
      </c>
      <c r="D825" t="s">
        <v>10933</v>
      </c>
      <c r="E825">
        <v>75</v>
      </c>
      <c r="F825" t="s">
        <v>10899</v>
      </c>
    </row>
    <row r="826" spans="1:6" x14ac:dyDescent="0.2">
      <c r="A826" t="s">
        <v>11763</v>
      </c>
      <c r="B826" t="s">
        <v>86</v>
      </c>
      <c r="C826" t="s">
        <v>182</v>
      </c>
      <c r="D826" t="s">
        <v>10945</v>
      </c>
      <c r="E826">
        <v>89</v>
      </c>
      <c r="F826" t="s">
        <v>10899</v>
      </c>
    </row>
    <row r="827" spans="1:6" x14ac:dyDescent="0.2">
      <c r="A827" t="s">
        <v>11764</v>
      </c>
      <c r="B827" t="s">
        <v>86</v>
      </c>
      <c r="C827" t="s">
        <v>182</v>
      </c>
      <c r="D827" t="s">
        <v>10949</v>
      </c>
      <c r="E827">
        <v>1</v>
      </c>
      <c r="F827" t="s">
        <v>10899</v>
      </c>
    </row>
    <row r="828" spans="1:6" x14ac:dyDescent="0.2">
      <c r="A828" t="s">
        <v>11765</v>
      </c>
      <c r="B828" t="s">
        <v>86</v>
      </c>
      <c r="C828" t="s">
        <v>182</v>
      </c>
      <c r="D828" t="s">
        <v>10967</v>
      </c>
      <c r="E828">
        <v>1</v>
      </c>
      <c r="F828" t="s">
        <v>10899</v>
      </c>
    </row>
    <row r="829" spans="1:6" x14ac:dyDescent="0.2">
      <c r="A829" t="s">
        <v>11766</v>
      </c>
      <c r="B829" t="s">
        <v>86</v>
      </c>
      <c r="C829" t="s">
        <v>183</v>
      </c>
      <c r="D829" t="s">
        <v>10903</v>
      </c>
      <c r="E829">
        <v>3</v>
      </c>
      <c r="F829" t="s">
        <v>10899</v>
      </c>
    </row>
    <row r="830" spans="1:6" x14ac:dyDescent="0.2">
      <c r="A830" t="s">
        <v>11767</v>
      </c>
      <c r="B830" t="s">
        <v>86</v>
      </c>
      <c r="C830" t="s">
        <v>183</v>
      </c>
      <c r="D830" t="s">
        <v>10913</v>
      </c>
      <c r="E830">
        <v>4</v>
      </c>
      <c r="F830" t="s">
        <v>10899</v>
      </c>
    </row>
    <row r="831" spans="1:6" x14ac:dyDescent="0.2">
      <c r="A831" t="s">
        <v>11768</v>
      </c>
      <c r="B831" t="s">
        <v>86</v>
      </c>
      <c r="C831" t="s">
        <v>183</v>
      </c>
      <c r="D831" t="s">
        <v>10915</v>
      </c>
      <c r="E831">
        <v>1</v>
      </c>
      <c r="F831" t="s">
        <v>10899</v>
      </c>
    </row>
    <row r="832" spans="1:6" x14ac:dyDescent="0.2">
      <c r="A832" t="s">
        <v>11769</v>
      </c>
      <c r="B832" t="s">
        <v>86</v>
      </c>
      <c r="C832" t="s">
        <v>183</v>
      </c>
      <c r="D832" t="s">
        <v>10917</v>
      </c>
      <c r="E832">
        <v>1</v>
      </c>
      <c r="F832" t="s">
        <v>10899</v>
      </c>
    </row>
    <row r="833" spans="1:6" x14ac:dyDescent="0.2">
      <c r="A833" t="s">
        <v>11770</v>
      </c>
      <c r="B833" t="s">
        <v>86</v>
      </c>
      <c r="C833" t="s">
        <v>183</v>
      </c>
      <c r="D833" t="s">
        <v>10919</v>
      </c>
      <c r="E833">
        <v>1</v>
      </c>
      <c r="F833" t="s">
        <v>10899</v>
      </c>
    </row>
    <row r="834" spans="1:6" x14ac:dyDescent="0.2">
      <c r="A834" t="s">
        <v>11771</v>
      </c>
      <c r="B834" t="s">
        <v>86</v>
      </c>
      <c r="C834" t="s">
        <v>183</v>
      </c>
      <c r="D834" t="s">
        <v>10925</v>
      </c>
      <c r="E834">
        <v>1</v>
      </c>
      <c r="F834" t="s">
        <v>10899</v>
      </c>
    </row>
    <row r="835" spans="1:6" x14ac:dyDescent="0.2">
      <c r="A835" t="s">
        <v>11772</v>
      </c>
      <c r="B835" t="s">
        <v>86</v>
      </c>
      <c r="C835" t="s">
        <v>183</v>
      </c>
      <c r="D835" t="s">
        <v>10927</v>
      </c>
      <c r="E835">
        <v>1</v>
      </c>
      <c r="F835" t="s">
        <v>10899</v>
      </c>
    </row>
    <row r="836" spans="1:6" x14ac:dyDescent="0.2">
      <c r="A836" t="s">
        <v>11773</v>
      </c>
      <c r="B836" t="s">
        <v>86</v>
      </c>
      <c r="C836" t="s">
        <v>183</v>
      </c>
      <c r="D836" t="s">
        <v>10931</v>
      </c>
      <c r="E836">
        <v>11</v>
      </c>
      <c r="F836" t="s">
        <v>10899</v>
      </c>
    </row>
    <row r="837" spans="1:6" x14ac:dyDescent="0.2">
      <c r="A837" t="s">
        <v>11774</v>
      </c>
      <c r="B837" t="s">
        <v>86</v>
      </c>
      <c r="C837" t="s">
        <v>183</v>
      </c>
      <c r="D837" t="s">
        <v>10933</v>
      </c>
      <c r="E837">
        <v>195</v>
      </c>
      <c r="F837" t="s">
        <v>10899</v>
      </c>
    </row>
    <row r="838" spans="1:6" x14ac:dyDescent="0.2">
      <c r="A838" t="s">
        <v>11775</v>
      </c>
      <c r="B838" t="s">
        <v>86</v>
      </c>
      <c r="C838" t="s">
        <v>183</v>
      </c>
      <c r="D838" t="s">
        <v>10937</v>
      </c>
      <c r="E838">
        <v>1</v>
      </c>
      <c r="F838" t="s">
        <v>10899</v>
      </c>
    </row>
    <row r="839" spans="1:6" x14ac:dyDescent="0.2">
      <c r="A839" t="s">
        <v>11776</v>
      </c>
      <c r="B839" t="s">
        <v>86</v>
      </c>
      <c r="C839" t="s">
        <v>183</v>
      </c>
      <c r="D839" t="s">
        <v>10939</v>
      </c>
      <c r="E839">
        <v>3</v>
      </c>
      <c r="F839" t="s">
        <v>10899</v>
      </c>
    </row>
    <row r="840" spans="1:6" x14ac:dyDescent="0.2">
      <c r="A840" t="s">
        <v>11777</v>
      </c>
      <c r="B840" t="s">
        <v>86</v>
      </c>
      <c r="C840" t="s">
        <v>183</v>
      </c>
      <c r="D840" t="s">
        <v>10945</v>
      </c>
      <c r="E840">
        <v>219</v>
      </c>
      <c r="F840" t="s">
        <v>10899</v>
      </c>
    </row>
    <row r="841" spans="1:6" x14ac:dyDescent="0.2">
      <c r="A841" t="s">
        <v>11778</v>
      </c>
      <c r="B841" t="s">
        <v>86</v>
      </c>
      <c r="C841" t="s">
        <v>183</v>
      </c>
      <c r="D841" t="s">
        <v>10949</v>
      </c>
      <c r="E841">
        <v>2</v>
      </c>
      <c r="F841" t="s">
        <v>10899</v>
      </c>
    </row>
    <row r="842" spans="1:6" x14ac:dyDescent="0.2">
      <c r="A842" t="s">
        <v>11779</v>
      </c>
      <c r="B842" t="s">
        <v>86</v>
      </c>
      <c r="C842" t="s">
        <v>183</v>
      </c>
      <c r="D842" t="s">
        <v>10955</v>
      </c>
      <c r="E842">
        <v>1</v>
      </c>
      <c r="F842" t="s">
        <v>10899</v>
      </c>
    </row>
    <row r="843" spans="1:6" x14ac:dyDescent="0.2">
      <c r="A843" t="s">
        <v>11780</v>
      </c>
      <c r="B843" t="s">
        <v>86</v>
      </c>
      <c r="C843" t="s">
        <v>183</v>
      </c>
      <c r="D843" t="s">
        <v>10959</v>
      </c>
      <c r="E843">
        <v>1</v>
      </c>
      <c r="F843" t="s">
        <v>10899</v>
      </c>
    </row>
    <row r="844" spans="1:6" x14ac:dyDescent="0.2">
      <c r="A844" t="s">
        <v>11781</v>
      </c>
      <c r="B844" t="s">
        <v>86</v>
      </c>
      <c r="C844" t="s">
        <v>183</v>
      </c>
      <c r="D844" t="s">
        <v>10963</v>
      </c>
      <c r="E844">
        <v>2</v>
      </c>
      <c r="F844" t="s">
        <v>10899</v>
      </c>
    </row>
    <row r="845" spans="1:6" x14ac:dyDescent="0.2">
      <c r="A845" t="s">
        <v>11782</v>
      </c>
      <c r="B845" t="s">
        <v>86</v>
      </c>
      <c r="C845" t="s">
        <v>183</v>
      </c>
      <c r="D845" t="s">
        <v>10967</v>
      </c>
      <c r="E845">
        <v>1</v>
      </c>
      <c r="F845" t="s">
        <v>10899</v>
      </c>
    </row>
    <row r="846" spans="1:6" x14ac:dyDescent="0.2">
      <c r="A846" t="s">
        <v>11783</v>
      </c>
      <c r="B846" t="s">
        <v>86</v>
      </c>
      <c r="C846" t="s">
        <v>183</v>
      </c>
      <c r="D846" t="s">
        <v>10973</v>
      </c>
      <c r="E846">
        <v>1</v>
      </c>
      <c r="F846" t="s">
        <v>10899</v>
      </c>
    </row>
    <row r="847" spans="1:6" x14ac:dyDescent="0.2">
      <c r="A847" t="s">
        <v>11784</v>
      </c>
      <c r="B847" t="s">
        <v>86</v>
      </c>
      <c r="C847" t="s">
        <v>183</v>
      </c>
      <c r="D847" t="s">
        <v>10977</v>
      </c>
      <c r="E847">
        <v>1</v>
      </c>
      <c r="F847" t="s">
        <v>10899</v>
      </c>
    </row>
    <row r="848" spans="1:6" x14ac:dyDescent="0.2">
      <c r="A848" t="s">
        <v>11785</v>
      </c>
      <c r="B848" t="s">
        <v>86</v>
      </c>
      <c r="C848" t="s">
        <v>184</v>
      </c>
      <c r="D848" t="s">
        <v>10913</v>
      </c>
      <c r="E848">
        <v>3</v>
      </c>
      <c r="F848" t="s">
        <v>10899</v>
      </c>
    </row>
    <row r="849" spans="1:6" x14ac:dyDescent="0.2">
      <c r="A849" t="s">
        <v>11786</v>
      </c>
      <c r="B849" t="s">
        <v>86</v>
      </c>
      <c r="C849" t="s">
        <v>184</v>
      </c>
      <c r="D849" t="s">
        <v>10917</v>
      </c>
      <c r="E849">
        <v>1</v>
      </c>
      <c r="F849" t="s">
        <v>10899</v>
      </c>
    </row>
    <row r="850" spans="1:6" x14ac:dyDescent="0.2">
      <c r="A850" t="s">
        <v>11787</v>
      </c>
      <c r="B850" t="s">
        <v>86</v>
      </c>
      <c r="C850" t="s">
        <v>184</v>
      </c>
      <c r="D850" t="s">
        <v>10919</v>
      </c>
      <c r="E850">
        <v>1</v>
      </c>
      <c r="F850" t="s">
        <v>10899</v>
      </c>
    </row>
    <row r="851" spans="1:6" x14ac:dyDescent="0.2">
      <c r="A851" t="s">
        <v>11788</v>
      </c>
      <c r="B851" t="s">
        <v>86</v>
      </c>
      <c r="C851" t="s">
        <v>184</v>
      </c>
      <c r="D851" t="s">
        <v>10925</v>
      </c>
      <c r="E851">
        <v>2</v>
      </c>
      <c r="F851" t="s">
        <v>10899</v>
      </c>
    </row>
    <row r="852" spans="1:6" x14ac:dyDescent="0.2">
      <c r="A852" t="s">
        <v>11789</v>
      </c>
      <c r="B852" t="s">
        <v>86</v>
      </c>
      <c r="C852" t="s">
        <v>184</v>
      </c>
      <c r="D852" t="s">
        <v>10927</v>
      </c>
      <c r="E852">
        <v>2</v>
      </c>
      <c r="F852" t="s">
        <v>10899</v>
      </c>
    </row>
    <row r="853" spans="1:6" x14ac:dyDescent="0.2">
      <c r="A853" t="s">
        <v>11790</v>
      </c>
      <c r="B853" t="s">
        <v>86</v>
      </c>
      <c r="C853" t="s">
        <v>184</v>
      </c>
      <c r="D853" t="s">
        <v>10931</v>
      </c>
      <c r="E853">
        <v>6</v>
      </c>
      <c r="F853" t="s">
        <v>10899</v>
      </c>
    </row>
    <row r="854" spans="1:6" x14ac:dyDescent="0.2">
      <c r="A854" t="s">
        <v>11791</v>
      </c>
      <c r="B854" t="s">
        <v>86</v>
      </c>
      <c r="C854" t="s">
        <v>184</v>
      </c>
      <c r="D854" t="s">
        <v>10933</v>
      </c>
      <c r="E854">
        <v>125</v>
      </c>
      <c r="F854" t="s">
        <v>10899</v>
      </c>
    </row>
    <row r="855" spans="1:6" x14ac:dyDescent="0.2">
      <c r="A855" t="s">
        <v>11792</v>
      </c>
      <c r="B855" t="s">
        <v>86</v>
      </c>
      <c r="C855" t="s">
        <v>184</v>
      </c>
      <c r="D855" t="s">
        <v>10937</v>
      </c>
      <c r="E855">
        <v>1</v>
      </c>
      <c r="F855" t="s">
        <v>10899</v>
      </c>
    </row>
    <row r="856" spans="1:6" x14ac:dyDescent="0.2">
      <c r="A856" t="s">
        <v>11793</v>
      </c>
      <c r="B856" t="s">
        <v>86</v>
      </c>
      <c r="C856" t="s">
        <v>184</v>
      </c>
      <c r="D856" t="s">
        <v>10939</v>
      </c>
      <c r="E856">
        <v>1</v>
      </c>
      <c r="F856" t="s">
        <v>10899</v>
      </c>
    </row>
    <row r="857" spans="1:6" x14ac:dyDescent="0.2">
      <c r="A857" t="s">
        <v>11794</v>
      </c>
      <c r="B857" t="s">
        <v>86</v>
      </c>
      <c r="C857" t="s">
        <v>184</v>
      </c>
      <c r="D857" t="s">
        <v>10945</v>
      </c>
      <c r="E857">
        <v>142</v>
      </c>
      <c r="F857" t="s">
        <v>10899</v>
      </c>
    </row>
    <row r="858" spans="1:6" x14ac:dyDescent="0.2">
      <c r="A858" t="s">
        <v>11795</v>
      </c>
      <c r="B858" t="s">
        <v>86</v>
      </c>
      <c r="C858" t="s">
        <v>184</v>
      </c>
      <c r="D858" t="s">
        <v>10949</v>
      </c>
      <c r="E858">
        <v>1</v>
      </c>
      <c r="F858" t="s">
        <v>10899</v>
      </c>
    </row>
    <row r="859" spans="1:6" x14ac:dyDescent="0.2">
      <c r="A859" t="s">
        <v>11796</v>
      </c>
      <c r="B859" t="s">
        <v>86</v>
      </c>
      <c r="C859" t="s">
        <v>184</v>
      </c>
      <c r="D859" t="s">
        <v>10951</v>
      </c>
      <c r="E859">
        <v>1</v>
      </c>
      <c r="F859" t="s">
        <v>10899</v>
      </c>
    </row>
    <row r="860" spans="1:6" x14ac:dyDescent="0.2">
      <c r="A860" t="s">
        <v>11797</v>
      </c>
      <c r="B860" t="s">
        <v>86</v>
      </c>
      <c r="C860" t="s">
        <v>184</v>
      </c>
      <c r="D860" t="s">
        <v>10963</v>
      </c>
      <c r="E860">
        <v>1</v>
      </c>
      <c r="F860" t="s">
        <v>10899</v>
      </c>
    </row>
    <row r="861" spans="1:6" x14ac:dyDescent="0.2">
      <c r="A861" t="s">
        <v>11798</v>
      </c>
      <c r="B861" t="s">
        <v>86</v>
      </c>
      <c r="C861" t="s">
        <v>184</v>
      </c>
      <c r="D861" t="s">
        <v>10965</v>
      </c>
      <c r="E861">
        <v>2</v>
      </c>
      <c r="F861" t="s">
        <v>10899</v>
      </c>
    </row>
    <row r="862" spans="1:6" x14ac:dyDescent="0.2">
      <c r="A862" t="s">
        <v>11799</v>
      </c>
      <c r="B862" t="s">
        <v>86</v>
      </c>
      <c r="C862" t="s">
        <v>184</v>
      </c>
      <c r="D862" t="s">
        <v>10967</v>
      </c>
      <c r="E862">
        <v>1</v>
      </c>
      <c r="F862" t="s">
        <v>10899</v>
      </c>
    </row>
    <row r="863" spans="1:6" x14ac:dyDescent="0.2">
      <c r="A863" t="s">
        <v>11800</v>
      </c>
      <c r="B863" t="s">
        <v>86</v>
      </c>
      <c r="C863" t="s">
        <v>184</v>
      </c>
      <c r="D863" t="s">
        <v>10973</v>
      </c>
      <c r="E863">
        <v>1</v>
      </c>
      <c r="F863" t="s">
        <v>10899</v>
      </c>
    </row>
    <row r="864" spans="1:6" x14ac:dyDescent="0.2">
      <c r="A864" t="s">
        <v>11801</v>
      </c>
      <c r="B864" t="s">
        <v>86</v>
      </c>
      <c r="C864" t="s">
        <v>184</v>
      </c>
      <c r="D864" t="s">
        <v>10977</v>
      </c>
      <c r="E864">
        <v>4</v>
      </c>
      <c r="F864" t="s">
        <v>10899</v>
      </c>
    </row>
    <row r="865" spans="1:6" x14ac:dyDescent="0.2">
      <c r="A865" t="s">
        <v>11802</v>
      </c>
      <c r="B865" t="s">
        <v>86</v>
      </c>
      <c r="C865" t="s">
        <v>185</v>
      </c>
      <c r="D865" t="s">
        <v>10898</v>
      </c>
      <c r="E865">
        <v>1</v>
      </c>
      <c r="F865" t="s">
        <v>10899</v>
      </c>
    </row>
    <row r="866" spans="1:6" x14ac:dyDescent="0.2">
      <c r="A866" t="s">
        <v>11803</v>
      </c>
      <c r="B866" t="s">
        <v>86</v>
      </c>
      <c r="C866" t="s">
        <v>185</v>
      </c>
      <c r="D866" t="s">
        <v>10913</v>
      </c>
      <c r="E866">
        <v>1</v>
      </c>
      <c r="F866" t="s">
        <v>10899</v>
      </c>
    </row>
    <row r="867" spans="1:6" x14ac:dyDescent="0.2">
      <c r="A867" t="s">
        <v>11804</v>
      </c>
      <c r="B867" t="s">
        <v>86</v>
      </c>
      <c r="C867" t="s">
        <v>185</v>
      </c>
      <c r="D867" t="s">
        <v>10919</v>
      </c>
      <c r="E867">
        <v>1</v>
      </c>
      <c r="F867" t="s">
        <v>10899</v>
      </c>
    </row>
    <row r="868" spans="1:6" x14ac:dyDescent="0.2">
      <c r="A868" t="s">
        <v>11805</v>
      </c>
      <c r="B868" t="s">
        <v>86</v>
      </c>
      <c r="C868" t="s">
        <v>185</v>
      </c>
      <c r="D868" t="s">
        <v>10931</v>
      </c>
      <c r="E868">
        <v>6</v>
      </c>
      <c r="F868" t="s">
        <v>10899</v>
      </c>
    </row>
    <row r="869" spans="1:6" x14ac:dyDescent="0.2">
      <c r="A869" t="s">
        <v>11806</v>
      </c>
      <c r="B869" t="s">
        <v>86</v>
      </c>
      <c r="C869" t="s">
        <v>185</v>
      </c>
      <c r="D869" t="s">
        <v>10933</v>
      </c>
      <c r="E869">
        <v>143</v>
      </c>
      <c r="F869" t="s">
        <v>10899</v>
      </c>
    </row>
    <row r="870" spans="1:6" x14ac:dyDescent="0.2">
      <c r="A870" t="s">
        <v>11807</v>
      </c>
      <c r="B870" t="s">
        <v>86</v>
      </c>
      <c r="C870" t="s">
        <v>185</v>
      </c>
      <c r="D870" t="s">
        <v>10937</v>
      </c>
      <c r="E870">
        <v>2</v>
      </c>
      <c r="F870" t="s">
        <v>10899</v>
      </c>
    </row>
    <row r="871" spans="1:6" x14ac:dyDescent="0.2">
      <c r="A871" t="s">
        <v>11808</v>
      </c>
      <c r="B871" t="s">
        <v>86</v>
      </c>
      <c r="C871" t="s">
        <v>185</v>
      </c>
      <c r="D871" t="s">
        <v>10939</v>
      </c>
      <c r="E871">
        <v>2</v>
      </c>
      <c r="F871" t="s">
        <v>10899</v>
      </c>
    </row>
    <row r="872" spans="1:6" x14ac:dyDescent="0.2">
      <c r="A872" t="s">
        <v>11809</v>
      </c>
      <c r="B872" t="s">
        <v>86</v>
      </c>
      <c r="C872" t="s">
        <v>185</v>
      </c>
      <c r="D872" t="s">
        <v>10943</v>
      </c>
      <c r="E872">
        <v>1</v>
      </c>
      <c r="F872" t="s">
        <v>10899</v>
      </c>
    </row>
    <row r="873" spans="1:6" x14ac:dyDescent="0.2">
      <c r="A873" t="s">
        <v>11810</v>
      </c>
      <c r="B873" t="s">
        <v>86</v>
      </c>
      <c r="C873" t="s">
        <v>185</v>
      </c>
      <c r="D873" t="s">
        <v>10945</v>
      </c>
      <c r="E873">
        <v>160</v>
      </c>
      <c r="F873" t="s">
        <v>10899</v>
      </c>
    </row>
    <row r="874" spans="1:6" x14ac:dyDescent="0.2">
      <c r="A874" t="s">
        <v>11811</v>
      </c>
      <c r="B874" t="s">
        <v>86</v>
      </c>
      <c r="C874" t="s">
        <v>185</v>
      </c>
      <c r="D874" t="s">
        <v>10949</v>
      </c>
      <c r="E874">
        <v>1</v>
      </c>
      <c r="F874" t="s">
        <v>10899</v>
      </c>
    </row>
    <row r="875" spans="1:6" x14ac:dyDescent="0.2">
      <c r="A875" t="s">
        <v>11812</v>
      </c>
      <c r="B875" t="s">
        <v>86</v>
      </c>
      <c r="C875" t="s">
        <v>185</v>
      </c>
      <c r="D875" t="s">
        <v>10951</v>
      </c>
      <c r="E875">
        <v>3</v>
      </c>
      <c r="F875" t="s">
        <v>10899</v>
      </c>
    </row>
    <row r="876" spans="1:6" x14ac:dyDescent="0.2">
      <c r="A876" t="s">
        <v>11813</v>
      </c>
      <c r="B876" t="s">
        <v>86</v>
      </c>
      <c r="C876" t="s">
        <v>185</v>
      </c>
      <c r="D876" t="s">
        <v>10957</v>
      </c>
      <c r="E876">
        <v>1</v>
      </c>
      <c r="F876" t="s">
        <v>10899</v>
      </c>
    </row>
    <row r="877" spans="1:6" x14ac:dyDescent="0.2">
      <c r="A877" t="s">
        <v>11814</v>
      </c>
      <c r="B877" t="s">
        <v>86</v>
      </c>
      <c r="C877" t="s">
        <v>185</v>
      </c>
      <c r="D877" t="s">
        <v>10963</v>
      </c>
      <c r="E877">
        <v>1</v>
      </c>
      <c r="F877" t="s">
        <v>10899</v>
      </c>
    </row>
    <row r="878" spans="1:6" x14ac:dyDescent="0.2">
      <c r="A878" t="s">
        <v>11815</v>
      </c>
      <c r="B878" t="s">
        <v>86</v>
      </c>
      <c r="C878" t="s">
        <v>185</v>
      </c>
      <c r="D878" t="s">
        <v>10965</v>
      </c>
      <c r="E878">
        <v>1</v>
      </c>
      <c r="F878" t="s">
        <v>10899</v>
      </c>
    </row>
    <row r="879" spans="1:6" x14ac:dyDescent="0.2">
      <c r="A879" t="s">
        <v>11816</v>
      </c>
      <c r="B879" t="s">
        <v>86</v>
      </c>
      <c r="C879" t="s">
        <v>185</v>
      </c>
      <c r="D879" t="s">
        <v>10979</v>
      </c>
      <c r="E879">
        <v>1</v>
      </c>
      <c r="F879" t="s">
        <v>10899</v>
      </c>
    </row>
    <row r="880" spans="1:6" x14ac:dyDescent="0.2">
      <c r="A880" t="s">
        <v>11817</v>
      </c>
      <c r="B880" t="s">
        <v>86</v>
      </c>
      <c r="C880" t="s">
        <v>186</v>
      </c>
      <c r="D880" t="s">
        <v>10931</v>
      </c>
      <c r="E880">
        <v>1</v>
      </c>
      <c r="F880" t="s">
        <v>10899</v>
      </c>
    </row>
    <row r="881" spans="1:6" x14ac:dyDescent="0.2">
      <c r="A881" t="s">
        <v>11818</v>
      </c>
      <c r="B881" t="s">
        <v>86</v>
      </c>
      <c r="C881" t="s">
        <v>186</v>
      </c>
      <c r="D881" t="s">
        <v>10933</v>
      </c>
      <c r="E881">
        <v>35</v>
      </c>
      <c r="F881" t="s">
        <v>10899</v>
      </c>
    </row>
    <row r="882" spans="1:6" x14ac:dyDescent="0.2">
      <c r="A882" t="s">
        <v>11819</v>
      </c>
      <c r="B882" t="s">
        <v>86</v>
      </c>
      <c r="C882" t="s">
        <v>186</v>
      </c>
      <c r="D882" t="s">
        <v>10945</v>
      </c>
      <c r="E882">
        <v>39</v>
      </c>
      <c r="F882" t="s">
        <v>10899</v>
      </c>
    </row>
    <row r="883" spans="1:6" x14ac:dyDescent="0.2">
      <c r="A883" t="s">
        <v>11820</v>
      </c>
      <c r="B883" t="s">
        <v>86</v>
      </c>
      <c r="C883" t="s">
        <v>186</v>
      </c>
      <c r="D883" t="s">
        <v>10949</v>
      </c>
      <c r="E883">
        <v>1</v>
      </c>
      <c r="F883" t="s">
        <v>10899</v>
      </c>
    </row>
    <row r="884" spans="1:6" x14ac:dyDescent="0.2">
      <c r="A884" t="s">
        <v>11821</v>
      </c>
      <c r="B884" t="s">
        <v>86</v>
      </c>
      <c r="C884" t="s">
        <v>186</v>
      </c>
      <c r="D884" t="s">
        <v>10977</v>
      </c>
      <c r="E884">
        <v>1</v>
      </c>
      <c r="F884" t="s">
        <v>10899</v>
      </c>
    </row>
    <row r="885" spans="1:6" x14ac:dyDescent="0.2">
      <c r="A885" t="s">
        <v>11822</v>
      </c>
      <c r="B885" t="s">
        <v>86</v>
      </c>
      <c r="C885" t="s">
        <v>187</v>
      </c>
      <c r="D885" t="s">
        <v>10903</v>
      </c>
      <c r="E885">
        <v>1</v>
      </c>
      <c r="F885" t="s">
        <v>10899</v>
      </c>
    </row>
    <row r="886" spans="1:6" x14ac:dyDescent="0.2">
      <c r="A886" t="s">
        <v>11823</v>
      </c>
      <c r="B886" t="s">
        <v>86</v>
      </c>
      <c r="C886" t="s">
        <v>187</v>
      </c>
      <c r="D886" t="s">
        <v>10905</v>
      </c>
      <c r="E886">
        <v>2</v>
      </c>
      <c r="F886" t="s">
        <v>10899</v>
      </c>
    </row>
    <row r="887" spans="1:6" x14ac:dyDescent="0.2">
      <c r="A887" t="s">
        <v>11824</v>
      </c>
      <c r="B887" t="s">
        <v>86</v>
      </c>
      <c r="C887" t="s">
        <v>187</v>
      </c>
      <c r="D887" t="s">
        <v>10913</v>
      </c>
      <c r="E887">
        <v>1</v>
      </c>
      <c r="F887" t="s">
        <v>10899</v>
      </c>
    </row>
    <row r="888" spans="1:6" x14ac:dyDescent="0.2">
      <c r="A888" t="s">
        <v>11825</v>
      </c>
      <c r="B888" t="s">
        <v>86</v>
      </c>
      <c r="C888" t="s">
        <v>187</v>
      </c>
      <c r="D888" t="s">
        <v>10927</v>
      </c>
      <c r="E888">
        <v>1</v>
      </c>
      <c r="F888" t="s">
        <v>10899</v>
      </c>
    </row>
    <row r="889" spans="1:6" x14ac:dyDescent="0.2">
      <c r="A889" t="s">
        <v>11826</v>
      </c>
      <c r="B889" t="s">
        <v>86</v>
      </c>
      <c r="C889" t="s">
        <v>187</v>
      </c>
      <c r="D889" t="s">
        <v>10931</v>
      </c>
      <c r="E889">
        <v>4</v>
      </c>
      <c r="F889" t="s">
        <v>10899</v>
      </c>
    </row>
    <row r="890" spans="1:6" x14ac:dyDescent="0.2">
      <c r="A890" t="s">
        <v>11827</v>
      </c>
      <c r="B890" t="s">
        <v>86</v>
      </c>
      <c r="C890" t="s">
        <v>187</v>
      </c>
      <c r="D890" t="s">
        <v>10933</v>
      </c>
      <c r="E890">
        <v>114</v>
      </c>
      <c r="F890" t="s">
        <v>10899</v>
      </c>
    </row>
    <row r="891" spans="1:6" x14ac:dyDescent="0.2">
      <c r="A891" t="s">
        <v>11828</v>
      </c>
      <c r="B891" t="s">
        <v>86</v>
      </c>
      <c r="C891" t="s">
        <v>187</v>
      </c>
      <c r="D891" t="s">
        <v>10943</v>
      </c>
      <c r="E891">
        <v>1</v>
      </c>
      <c r="F891" t="s">
        <v>10899</v>
      </c>
    </row>
    <row r="892" spans="1:6" x14ac:dyDescent="0.2">
      <c r="A892" t="s">
        <v>11829</v>
      </c>
      <c r="B892" t="s">
        <v>86</v>
      </c>
      <c r="C892" t="s">
        <v>187</v>
      </c>
      <c r="D892" t="s">
        <v>10945</v>
      </c>
      <c r="E892">
        <v>134</v>
      </c>
      <c r="F892" t="s">
        <v>10899</v>
      </c>
    </row>
    <row r="893" spans="1:6" x14ac:dyDescent="0.2">
      <c r="A893" t="s">
        <v>11830</v>
      </c>
      <c r="B893" t="s">
        <v>86</v>
      </c>
      <c r="C893" t="s">
        <v>187</v>
      </c>
      <c r="D893" t="s">
        <v>10949</v>
      </c>
      <c r="E893">
        <v>1</v>
      </c>
      <c r="F893" t="s">
        <v>10899</v>
      </c>
    </row>
    <row r="894" spans="1:6" x14ac:dyDescent="0.2">
      <c r="A894" t="s">
        <v>11831</v>
      </c>
      <c r="B894" t="s">
        <v>86</v>
      </c>
      <c r="C894" t="s">
        <v>187</v>
      </c>
      <c r="D894" t="s">
        <v>10955</v>
      </c>
      <c r="E894">
        <v>1</v>
      </c>
      <c r="F894" t="s">
        <v>10899</v>
      </c>
    </row>
    <row r="895" spans="1:6" x14ac:dyDescent="0.2">
      <c r="A895" t="s">
        <v>11832</v>
      </c>
      <c r="B895" t="s">
        <v>86</v>
      </c>
      <c r="C895" t="s">
        <v>187</v>
      </c>
      <c r="D895" t="s">
        <v>10959</v>
      </c>
      <c r="E895">
        <v>1</v>
      </c>
      <c r="F895" t="s">
        <v>10899</v>
      </c>
    </row>
    <row r="896" spans="1:6" x14ac:dyDescent="0.2">
      <c r="A896" t="s">
        <v>11833</v>
      </c>
      <c r="B896" t="s">
        <v>86</v>
      </c>
      <c r="C896" t="s">
        <v>187</v>
      </c>
      <c r="D896" t="s">
        <v>10963</v>
      </c>
      <c r="E896">
        <v>1</v>
      </c>
      <c r="F896" t="s">
        <v>10899</v>
      </c>
    </row>
    <row r="897" spans="1:6" x14ac:dyDescent="0.2">
      <c r="A897" t="s">
        <v>11834</v>
      </c>
      <c r="B897" t="s">
        <v>86</v>
      </c>
      <c r="C897" t="s">
        <v>187</v>
      </c>
      <c r="D897" t="s">
        <v>10967</v>
      </c>
      <c r="E897">
        <v>1</v>
      </c>
      <c r="F897" t="s">
        <v>10899</v>
      </c>
    </row>
    <row r="898" spans="1:6" x14ac:dyDescent="0.2">
      <c r="A898" t="s">
        <v>11835</v>
      </c>
      <c r="B898" t="s">
        <v>86</v>
      </c>
      <c r="C898" t="s">
        <v>187</v>
      </c>
      <c r="D898" t="s">
        <v>10969</v>
      </c>
      <c r="E898">
        <v>1</v>
      </c>
      <c r="F898" t="s">
        <v>10899</v>
      </c>
    </row>
    <row r="899" spans="1:6" x14ac:dyDescent="0.2">
      <c r="A899" t="s">
        <v>11836</v>
      </c>
      <c r="B899" t="s">
        <v>86</v>
      </c>
      <c r="C899" t="s">
        <v>187</v>
      </c>
      <c r="D899" t="s">
        <v>10977</v>
      </c>
      <c r="E899">
        <v>1</v>
      </c>
      <c r="F899" t="s">
        <v>10899</v>
      </c>
    </row>
    <row r="900" spans="1:6" x14ac:dyDescent="0.2">
      <c r="A900" t="s">
        <v>11837</v>
      </c>
      <c r="B900" t="s">
        <v>86</v>
      </c>
      <c r="C900" t="s">
        <v>188</v>
      </c>
      <c r="D900" t="s">
        <v>10913</v>
      </c>
      <c r="E900">
        <v>1</v>
      </c>
      <c r="F900" t="s">
        <v>10899</v>
      </c>
    </row>
    <row r="901" spans="1:6" x14ac:dyDescent="0.2">
      <c r="A901" t="s">
        <v>11838</v>
      </c>
      <c r="B901" t="s">
        <v>86</v>
      </c>
      <c r="C901" t="s">
        <v>188</v>
      </c>
      <c r="D901" t="s">
        <v>10931</v>
      </c>
      <c r="E901">
        <v>1</v>
      </c>
      <c r="F901" t="s">
        <v>10899</v>
      </c>
    </row>
    <row r="902" spans="1:6" x14ac:dyDescent="0.2">
      <c r="A902" t="s">
        <v>11839</v>
      </c>
      <c r="B902" t="s">
        <v>86</v>
      </c>
      <c r="C902" t="s">
        <v>188</v>
      </c>
      <c r="D902" t="s">
        <v>10933</v>
      </c>
      <c r="E902">
        <v>78</v>
      </c>
      <c r="F902" t="s">
        <v>10899</v>
      </c>
    </row>
    <row r="903" spans="1:6" x14ac:dyDescent="0.2">
      <c r="A903" t="s">
        <v>11840</v>
      </c>
      <c r="B903" t="s">
        <v>86</v>
      </c>
      <c r="C903" t="s">
        <v>188</v>
      </c>
      <c r="D903" t="s">
        <v>10945</v>
      </c>
      <c r="E903">
        <v>95</v>
      </c>
      <c r="F903" t="s">
        <v>10899</v>
      </c>
    </row>
    <row r="904" spans="1:6" x14ac:dyDescent="0.2">
      <c r="A904" t="s">
        <v>11841</v>
      </c>
      <c r="B904" t="s">
        <v>86</v>
      </c>
      <c r="C904" t="s">
        <v>189</v>
      </c>
      <c r="D904" t="s">
        <v>10913</v>
      </c>
      <c r="E904">
        <v>3</v>
      </c>
      <c r="F904" t="s">
        <v>10899</v>
      </c>
    </row>
    <row r="905" spans="1:6" x14ac:dyDescent="0.2">
      <c r="A905" t="s">
        <v>11842</v>
      </c>
      <c r="B905" t="s">
        <v>86</v>
      </c>
      <c r="C905" t="s">
        <v>189</v>
      </c>
      <c r="D905" t="s">
        <v>10915</v>
      </c>
      <c r="E905">
        <v>1</v>
      </c>
      <c r="F905" t="s">
        <v>10899</v>
      </c>
    </row>
    <row r="906" spans="1:6" x14ac:dyDescent="0.2">
      <c r="A906" t="s">
        <v>11843</v>
      </c>
      <c r="B906" t="s">
        <v>86</v>
      </c>
      <c r="C906" t="s">
        <v>189</v>
      </c>
      <c r="D906" t="s">
        <v>10931</v>
      </c>
      <c r="E906">
        <v>5</v>
      </c>
      <c r="F906" t="s">
        <v>10899</v>
      </c>
    </row>
    <row r="907" spans="1:6" x14ac:dyDescent="0.2">
      <c r="A907" t="s">
        <v>11844</v>
      </c>
      <c r="B907" t="s">
        <v>86</v>
      </c>
      <c r="C907" t="s">
        <v>189</v>
      </c>
      <c r="D907" t="s">
        <v>10933</v>
      </c>
      <c r="E907">
        <v>101</v>
      </c>
      <c r="F907" t="s">
        <v>10899</v>
      </c>
    </row>
    <row r="908" spans="1:6" x14ac:dyDescent="0.2">
      <c r="A908" t="s">
        <v>11845</v>
      </c>
      <c r="B908" t="s">
        <v>86</v>
      </c>
      <c r="C908" t="s">
        <v>189</v>
      </c>
      <c r="D908" t="s">
        <v>10937</v>
      </c>
      <c r="E908">
        <v>1</v>
      </c>
      <c r="F908" t="s">
        <v>10899</v>
      </c>
    </row>
    <row r="909" spans="1:6" x14ac:dyDescent="0.2">
      <c r="A909" t="s">
        <v>11846</v>
      </c>
      <c r="B909" t="s">
        <v>86</v>
      </c>
      <c r="C909" t="s">
        <v>189</v>
      </c>
      <c r="D909" t="s">
        <v>10939</v>
      </c>
      <c r="E909">
        <v>1</v>
      </c>
      <c r="F909" t="s">
        <v>10899</v>
      </c>
    </row>
    <row r="910" spans="1:6" x14ac:dyDescent="0.2">
      <c r="A910" t="s">
        <v>11847</v>
      </c>
      <c r="B910" t="s">
        <v>86</v>
      </c>
      <c r="C910" t="s">
        <v>189</v>
      </c>
      <c r="D910" t="s">
        <v>10945</v>
      </c>
      <c r="E910">
        <v>104</v>
      </c>
      <c r="F910" t="s">
        <v>10899</v>
      </c>
    </row>
    <row r="911" spans="1:6" x14ac:dyDescent="0.2">
      <c r="A911" t="s">
        <v>11848</v>
      </c>
      <c r="B911" t="s">
        <v>86</v>
      </c>
      <c r="C911" t="s">
        <v>189</v>
      </c>
      <c r="D911" t="s">
        <v>10949</v>
      </c>
      <c r="E911">
        <v>2</v>
      </c>
      <c r="F911" t="s">
        <v>10899</v>
      </c>
    </row>
    <row r="912" spans="1:6" x14ac:dyDescent="0.2">
      <c r="A912" t="s">
        <v>11849</v>
      </c>
      <c r="B912" t="s">
        <v>86</v>
      </c>
      <c r="C912" t="s">
        <v>189</v>
      </c>
      <c r="D912" t="s">
        <v>10951</v>
      </c>
      <c r="E912">
        <v>1</v>
      </c>
      <c r="F912" t="s">
        <v>10899</v>
      </c>
    </row>
    <row r="913" spans="1:6" x14ac:dyDescent="0.2">
      <c r="A913" t="s">
        <v>11850</v>
      </c>
      <c r="B913" t="s">
        <v>86</v>
      </c>
      <c r="C913" t="s">
        <v>189</v>
      </c>
      <c r="D913" t="s">
        <v>10977</v>
      </c>
      <c r="E913">
        <v>1</v>
      </c>
      <c r="F913" t="s">
        <v>10899</v>
      </c>
    </row>
    <row r="914" spans="1:6" x14ac:dyDescent="0.2">
      <c r="A914" t="s">
        <v>11851</v>
      </c>
      <c r="B914" t="s">
        <v>86</v>
      </c>
      <c r="C914" t="s">
        <v>190</v>
      </c>
      <c r="D914" t="s">
        <v>10903</v>
      </c>
      <c r="E914">
        <v>1</v>
      </c>
      <c r="F914" t="s">
        <v>10899</v>
      </c>
    </row>
    <row r="915" spans="1:6" x14ac:dyDescent="0.2">
      <c r="A915" t="s">
        <v>11852</v>
      </c>
      <c r="B915" t="s">
        <v>86</v>
      </c>
      <c r="C915" t="s">
        <v>190</v>
      </c>
      <c r="D915" t="s">
        <v>10905</v>
      </c>
      <c r="E915">
        <v>1</v>
      </c>
      <c r="F915" t="s">
        <v>10899</v>
      </c>
    </row>
    <row r="916" spans="1:6" x14ac:dyDescent="0.2">
      <c r="A916" t="s">
        <v>11853</v>
      </c>
      <c r="B916" t="s">
        <v>86</v>
      </c>
      <c r="C916" t="s">
        <v>190</v>
      </c>
      <c r="D916" t="s">
        <v>10913</v>
      </c>
      <c r="E916">
        <v>2</v>
      </c>
      <c r="F916" t="s">
        <v>10899</v>
      </c>
    </row>
    <row r="917" spans="1:6" x14ac:dyDescent="0.2">
      <c r="A917" t="s">
        <v>11854</v>
      </c>
      <c r="B917" t="s">
        <v>86</v>
      </c>
      <c r="C917" t="s">
        <v>190</v>
      </c>
      <c r="D917" t="s">
        <v>10931</v>
      </c>
      <c r="E917">
        <v>5</v>
      </c>
      <c r="F917" t="s">
        <v>10899</v>
      </c>
    </row>
    <row r="918" spans="1:6" x14ac:dyDescent="0.2">
      <c r="A918" t="s">
        <v>11855</v>
      </c>
      <c r="B918" t="s">
        <v>86</v>
      </c>
      <c r="C918" t="s">
        <v>190</v>
      </c>
      <c r="D918" t="s">
        <v>10933</v>
      </c>
      <c r="E918">
        <v>239</v>
      </c>
      <c r="F918" t="s">
        <v>10899</v>
      </c>
    </row>
    <row r="919" spans="1:6" x14ac:dyDescent="0.2">
      <c r="A919" t="s">
        <v>11856</v>
      </c>
      <c r="B919" t="s">
        <v>86</v>
      </c>
      <c r="C919" t="s">
        <v>190</v>
      </c>
      <c r="D919" t="s">
        <v>10937</v>
      </c>
      <c r="E919">
        <v>1</v>
      </c>
      <c r="F919" t="s">
        <v>10899</v>
      </c>
    </row>
    <row r="920" spans="1:6" x14ac:dyDescent="0.2">
      <c r="A920" t="s">
        <v>11857</v>
      </c>
      <c r="B920" t="s">
        <v>86</v>
      </c>
      <c r="C920" t="s">
        <v>190</v>
      </c>
      <c r="D920" t="s">
        <v>10939</v>
      </c>
      <c r="E920">
        <v>2</v>
      </c>
      <c r="F920" t="s">
        <v>10899</v>
      </c>
    </row>
    <row r="921" spans="1:6" x14ac:dyDescent="0.2">
      <c r="A921" t="s">
        <v>11858</v>
      </c>
      <c r="B921" t="s">
        <v>86</v>
      </c>
      <c r="C921" t="s">
        <v>190</v>
      </c>
      <c r="D921" t="s">
        <v>10945</v>
      </c>
      <c r="E921">
        <v>288</v>
      </c>
      <c r="F921" t="s">
        <v>10899</v>
      </c>
    </row>
    <row r="922" spans="1:6" x14ac:dyDescent="0.2">
      <c r="A922" t="s">
        <v>11859</v>
      </c>
      <c r="B922" t="s">
        <v>86</v>
      </c>
      <c r="C922" t="s">
        <v>190</v>
      </c>
      <c r="D922" t="s">
        <v>10967</v>
      </c>
      <c r="E922">
        <v>1</v>
      </c>
      <c r="F922" t="s">
        <v>10899</v>
      </c>
    </row>
    <row r="923" spans="1:6" x14ac:dyDescent="0.2">
      <c r="A923" t="s">
        <v>11860</v>
      </c>
      <c r="B923" t="s">
        <v>86</v>
      </c>
      <c r="C923" t="s">
        <v>190</v>
      </c>
      <c r="D923" t="s">
        <v>10973</v>
      </c>
      <c r="E923">
        <v>2</v>
      </c>
      <c r="F923" t="s">
        <v>10899</v>
      </c>
    </row>
    <row r="924" spans="1:6" x14ac:dyDescent="0.2">
      <c r="A924" t="s">
        <v>11861</v>
      </c>
      <c r="B924" t="s">
        <v>86</v>
      </c>
      <c r="C924" t="s">
        <v>190</v>
      </c>
      <c r="D924" t="s">
        <v>10977</v>
      </c>
      <c r="E924">
        <v>4</v>
      </c>
      <c r="F924" t="s">
        <v>10899</v>
      </c>
    </row>
    <row r="925" spans="1:6" x14ac:dyDescent="0.2">
      <c r="A925" t="s">
        <v>11862</v>
      </c>
      <c r="B925" t="s">
        <v>86</v>
      </c>
      <c r="C925" t="s">
        <v>191</v>
      </c>
      <c r="D925" t="s">
        <v>10913</v>
      </c>
      <c r="E925">
        <v>1</v>
      </c>
      <c r="F925" t="s">
        <v>10899</v>
      </c>
    </row>
    <row r="926" spans="1:6" x14ac:dyDescent="0.2">
      <c r="A926" t="s">
        <v>11863</v>
      </c>
      <c r="B926" t="s">
        <v>86</v>
      </c>
      <c r="C926" t="s">
        <v>191</v>
      </c>
      <c r="D926" t="s">
        <v>10915</v>
      </c>
      <c r="E926">
        <v>1</v>
      </c>
      <c r="F926" t="s">
        <v>10899</v>
      </c>
    </row>
    <row r="927" spans="1:6" x14ac:dyDescent="0.2">
      <c r="A927" t="s">
        <v>11864</v>
      </c>
      <c r="B927" t="s">
        <v>86</v>
      </c>
      <c r="C927" t="s">
        <v>191</v>
      </c>
      <c r="D927" t="s">
        <v>10931</v>
      </c>
      <c r="E927">
        <v>2</v>
      </c>
      <c r="F927" t="s">
        <v>10899</v>
      </c>
    </row>
    <row r="928" spans="1:6" x14ac:dyDescent="0.2">
      <c r="A928" t="s">
        <v>11865</v>
      </c>
      <c r="B928" t="s">
        <v>86</v>
      </c>
      <c r="C928" t="s">
        <v>191</v>
      </c>
      <c r="D928" t="s">
        <v>10933</v>
      </c>
      <c r="E928">
        <v>55</v>
      </c>
      <c r="F928" t="s">
        <v>10899</v>
      </c>
    </row>
    <row r="929" spans="1:6" x14ac:dyDescent="0.2">
      <c r="A929" t="s">
        <v>11866</v>
      </c>
      <c r="B929" t="s">
        <v>86</v>
      </c>
      <c r="C929" t="s">
        <v>191</v>
      </c>
      <c r="D929" t="s">
        <v>10945</v>
      </c>
      <c r="E929">
        <v>61</v>
      </c>
      <c r="F929" t="s">
        <v>10899</v>
      </c>
    </row>
    <row r="930" spans="1:6" x14ac:dyDescent="0.2">
      <c r="A930" t="s">
        <v>11867</v>
      </c>
      <c r="B930" t="s">
        <v>86</v>
      </c>
      <c r="C930" t="s">
        <v>191</v>
      </c>
      <c r="D930" t="s">
        <v>10955</v>
      </c>
      <c r="E930">
        <v>1</v>
      </c>
      <c r="F930" t="s">
        <v>10899</v>
      </c>
    </row>
    <row r="931" spans="1:6" x14ac:dyDescent="0.2">
      <c r="A931" t="s">
        <v>11868</v>
      </c>
      <c r="B931" t="s">
        <v>86</v>
      </c>
      <c r="C931" t="s">
        <v>192</v>
      </c>
      <c r="D931" t="s">
        <v>10933</v>
      </c>
      <c r="E931">
        <v>60</v>
      </c>
      <c r="F931" t="s">
        <v>10899</v>
      </c>
    </row>
    <row r="932" spans="1:6" x14ac:dyDescent="0.2">
      <c r="A932" t="s">
        <v>11869</v>
      </c>
      <c r="B932" t="s">
        <v>86</v>
      </c>
      <c r="C932" t="s">
        <v>192</v>
      </c>
      <c r="D932" t="s">
        <v>10945</v>
      </c>
      <c r="E932">
        <v>75</v>
      </c>
      <c r="F932" t="s">
        <v>10899</v>
      </c>
    </row>
    <row r="933" spans="1:6" x14ac:dyDescent="0.2">
      <c r="A933" t="s">
        <v>11870</v>
      </c>
      <c r="B933" t="s">
        <v>86</v>
      </c>
      <c r="C933" t="s">
        <v>193</v>
      </c>
      <c r="D933" t="s">
        <v>10903</v>
      </c>
      <c r="E933">
        <v>1</v>
      </c>
      <c r="F933" t="s">
        <v>10899</v>
      </c>
    </row>
    <row r="934" spans="1:6" x14ac:dyDescent="0.2">
      <c r="A934" t="s">
        <v>11871</v>
      </c>
      <c r="B934" t="s">
        <v>86</v>
      </c>
      <c r="C934" t="s">
        <v>193</v>
      </c>
      <c r="D934" t="s">
        <v>10931</v>
      </c>
      <c r="E934">
        <v>2</v>
      </c>
      <c r="F934" t="s">
        <v>10899</v>
      </c>
    </row>
    <row r="935" spans="1:6" x14ac:dyDescent="0.2">
      <c r="A935" t="s">
        <v>11872</v>
      </c>
      <c r="B935" t="s">
        <v>86</v>
      </c>
      <c r="C935" t="s">
        <v>193</v>
      </c>
      <c r="D935" t="s">
        <v>10933</v>
      </c>
      <c r="E935">
        <v>159</v>
      </c>
      <c r="F935" t="s">
        <v>10899</v>
      </c>
    </row>
    <row r="936" spans="1:6" x14ac:dyDescent="0.2">
      <c r="A936" t="s">
        <v>11873</v>
      </c>
      <c r="B936" t="s">
        <v>86</v>
      </c>
      <c r="C936" t="s">
        <v>193</v>
      </c>
      <c r="D936" t="s">
        <v>10945</v>
      </c>
      <c r="E936">
        <v>180</v>
      </c>
      <c r="F936" t="s">
        <v>10899</v>
      </c>
    </row>
    <row r="937" spans="1:6" x14ac:dyDescent="0.2">
      <c r="A937" t="s">
        <v>11874</v>
      </c>
      <c r="B937" t="s">
        <v>86</v>
      </c>
      <c r="C937" t="s">
        <v>193</v>
      </c>
      <c r="D937" t="s">
        <v>10949</v>
      </c>
      <c r="E937">
        <v>1</v>
      </c>
      <c r="F937" t="s">
        <v>10899</v>
      </c>
    </row>
    <row r="938" spans="1:6" x14ac:dyDescent="0.2">
      <c r="A938" t="s">
        <v>11875</v>
      </c>
      <c r="B938" t="s">
        <v>86</v>
      </c>
      <c r="C938" t="s">
        <v>193</v>
      </c>
      <c r="D938" t="s">
        <v>10963</v>
      </c>
      <c r="E938">
        <v>1</v>
      </c>
      <c r="F938" t="s">
        <v>10899</v>
      </c>
    </row>
    <row r="939" spans="1:6" x14ac:dyDescent="0.2">
      <c r="A939" t="s">
        <v>11876</v>
      </c>
      <c r="B939" t="s">
        <v>86</v>
      </c>
      <c r="C939" t="s">
        <v>193</v>
      </c>
      <c r="D939" t="s">
        <v>10967</v>
      </c>
      <c r="E939">
        <v>1</v>
      </c>
      <c r="F939" t="s">
        <v>10899</v>
      </c>
    </row>
    <row r="940" spans="1:6" x14ac:dyDescent="0.2">
      <c r="A940" t="s">
        <v>11877</v>
      </c>
      <c r="B940" t="s">
        <v>86</v>
      </c>
      <c r="C940" t="s">
        <v>193</v>
      </c>
      <c r="D940" t="s">
        <v>10973</v>
      </c>
      <c r="E940">
        <v>1</v>
      </c>
      <c r="F940" t="s">
        <v>10899</v>
      </c>
    </row>
    <row r="941" spans="1:6" x14ac:dyDescent="0.2">
      <c r="A941" t="s">
        <v>11878</v>
      </c>
      <c r="B941" t="s">
        <v>86</v>
      </c>
      <c r="C941" t="s">
        <v>193</v>
      </c>
      <c r="D941" t="s">
        <v>10977</v>
      </c>
      <c r="E941">
        <v>1</v>
      </c>
      <c r="F941" t="s">
        <v>10899</v>
      </c>
    </row>
    <row r="942" spans="1:6" x14ac:dyDescent="0.2">
      <c r="A942" t="s">
        <v>11879</v>
      </c>
      <c r="B942" t="s">
        <v>86</v>
      </c>
      <c r="C942" t="s">
        <v>194</v>
      </c>
      <c r="D942" t="s">
        <v>10921</v>
      </c>
      <c r="E942">
        <v>1</v>
      </c>
      <c r="F942" t="s">
        <v>10899</v>
      </c>
    </row>
    <row r="943" spans="1:6" x14ac:dyDescent="0.2">
      <c r="A943" t="s">
        <v>11880</v>
      </c>
      <c r="B943" t="s">
        <v>86</v>
      </c>
      <c r="C943" t="s">
        <v>194</v>
      </c>
      <c r="D943" t="s">
        <v>10931</v>
      </c>
      <c r="E943">
        <v>2</v>
      </c>
      <c r="F943" t="s">
        <v>10899</v>
      </c>
    </row>
    <row r="944" spans="1:6" x14ac:dyDescent="0.2">
      <c r="A944" t="s">
        <v>11881</v>
      </c>
      <c r="B944" t="s">
        <v>86</v>
      </c>
      <c r="C944" t="s">
        <v>194</v>
      </c>
      <c r="D944" t="s">
        <v>10933</v>
      </c>
      <c r="E944">
        <v>114</v>
      </c>
      <c r="F944" t="s">
        <v>10899</v>
      </c>
    </row>
    <row r="945" spans="1:6" x14ac:dyDescent="0.2">
      <c r="A945" t="s">
        <v>11882</v>
      </c>
      <c r="B945" t="s">
        <v>86</v>
      </c>
      <c r="C945" t="s">
        <v>194</v>
      </c>
      <c r="D945" t="s">
        <v>10939</v>
      </c>
      <c r="E945">
        <v>1</v>
      </c>
      <c r="F945" t="s">
        <v>10899</v>
      </c>
    </row>
    <row r="946" spans="1:6" x14ac:dyDescent="0.2">
      <c r="A946" t="s">
        <v>11883</v>
      </c>
      <c r="B946" t="s">
        <v>86</v>
      </c>
      <c r="C946" t="s">
        <v>194</v>
      </c>
      <c r="D946" t="s">
        <v>10945</v>
      </c>
      <c r="E946">
        <v>131</v>
      </c>
      <c r="F946" t="s">
        <v>10899</v>
      </c>
    </row>
    <row r="947" spans="1:6" x14ac:dyDescent="0.2">
      <c r="A947" t="s">
        <v>11884</v>
      </c>
      <c r="B947" t="s">
        <v>86</v>
      </c>
      <c r="C947" t="s">
        <v>194</v>
      </c>
      <c r="D947" t="s">
        <v>10977</v>
      </c>
      <c r="E947">
        <v>1</v>
      </c>
      <c r="F947" t="s">
        <v>10899</v>
      </c>
    </row>
    <row r="948" spans="1:6" x14ac:dyDescent="0.2">
      <c r="A948" t="s">
        <v>11885</v>
      </c>
      <c r="B948" t="s">
        <v>86</v>
      </c>
      <c r="C948" t="s">
        <v>195</v>
      </c>
      <c r="D948" t="s">
        <v>10933</v>
      </c>
      <c r="E948">
        <v>74</v>
      </c>
      <c r="F948" t="s">
        <v>10899</v>
      </c>
    </row>
    <row r="949" spans="1:6" x14ac:dyDescent="0.2">
      <c r="A949" t="s">
        <v>11886</v>
      </c>
      <c r="B949" t="s">
        <v>86</v>
      </c>
      <c r="C949" t="s">
        <v>195</v>
      </c>
      <c r="D949" t="s">
        <v>10945</v>
      </c>
      <c r="E949">
        <v>90</v>
      </c>
      <c r="F949" t="s">
        <v>10899</v>
      </c>
    </row>
    <row r="950" spans="1:6" x14ac:dyDescent="0.2">
      <c r="A950" t="s">
        <v>11887</v>
      </c>
      <c r="B950" t="s">
        <v>86</v>
      </c>
      <c r="C950" t="s">
        <v>196</v>
      </c>
      <c r="D950" t="s">
        <v>10913</v>
      </c>
      <c r="E950">
        <v>1</v>
      </c>
      <c r="F950" t="s">
        <v>10899</v>
      </c>
    </row>
    <row r="951" spans="1:6" x14ac:dyDescent="0.2">
      <c r="A951" t="s">
        <v>11888</v>
      </c>
      <c r="B951" t="s">
        <v>86</v>
      </c>
      <c r="C951" t="s">
        <v>196</v>
      </c>
      <c r="D951" t="s">
        <v>10917</v>
      </c>
      <c r="E951">
        <v>1</v>
      </c>
      <c r="F951" t="s">
        <v>10899</v>
      </c>
    </row>
    <row r="952" spans="1:6" x14ac:dyDescent="0.2">
      <c r="A952" t="s">
        <v>11889</v>
      </c>
      <c r="B952" t="s">
        <v>86</v>
      </c>
      <c r="C952" t="s">
        <v>196</v>
      </c>
      <c r="D952" t="s">
        <v>10931</v>
      </c>
      <c r="E952">
        <v>3</v>
      </c>
      <c r="F952" t="s">
        <v>10899</v>
      </c>
    </row>
    <row r="953" spans="1:6" x14ac:dyDescent="0.2">
      <c r="A953" t="s">
        <v>11890</v>
      </c>
      <c r="B953" t="s">
        <v>86</v>
      </c>
      <c r="C953" t="s">
        <v>196</v>
      </c>
      <c r="D953" t="s">
        <v>10933</v>
      </c>
      <c r="E953">
        <v>224</v>
      </c>
      <c r="F953" t="s">
        <v>10899</v>
      </c>
    </row>
    <row r="954" spans="1:6" x14ac:dyDescent="0.2">
      <c r="A954" t="s">
        <v>11891</v>
      </c>
      <c r="B954" t="s">
        <v>86</v>
      </c>
      <c r="C954" t="s">
        <v>196</v>
      </c>
      <c r="D954" t="s">
        <v>10945</v>
      </c>
      <c r="E954">
        <v>259</v>
      </c>
      <c r="F954" t="s">
        <v>10899</v>
      </c>
    </row>
    <row r="955" spans="1:6" x14ac:dyDescent="0.2">
      <c r="A955" t="s">
        <v>11892</v>
      </c>
      <c r="B955" t="s">
        <v>86</v>
      </c>
      <c r="C955" t="s">
        <v>196</v>
      </c>
      <c r="D955" t="s">
        <v>10951</v>
      </c>
      <c r="E955">
        <v>1</v>
      </c>
      <c r="F955" t="s">
        <v>10899</v>
      </c>
    </row>
    <row r="956" spans="1:6" x14ac:dyDescent="0.2">
      <c r="A956" t="s">
        <v>11893</v>
      </c>
      <c r="B956" t="s">
        <v>86</v>
      </c>
      <c r="C956" t="s">
        <v>196</v>
      </c>
      <c r="D956" t="s">
        <v>10963</v>
      </c>
      <c r="E956">
        <v>2</v>
      </c>
      <c r="F956" t="s">
        <v>10899</v>
      </c>
    </row>
    <row r="957" spans="1:6" x14ac:dyDescent="0.2">
      <c r="A957" t="s">
        <v>11894</v>
      </c>
      <c r="B957" t="s">
        <v>86</v>
      </c>
      <c r="C957" t="s">
        <v>196</v>
      </c>
      <c r="D957" t="s">
        <v>10967</v>
      </c>
      <c r="E957">
        <v>1</v>
      </c>
      <c r="F957" t="s">
        <v>10899</v>
      </c>
    </row>
    <row r="958" spans="1:6" x14ac:dyDescent="0.2">
      <c r="A958" t="s">
        <v>11895</v>
      </c>
      <c r="B958" t="s">
        <v>86</v>
      </c>
      <c r="C958" t="s">
        <v>196</v>
      </c>
      <c r="D958" t="s">
        <v>10977</v>
      </c>
      <c r="E958">
        <v>2</v>
      </c>
      <c r="F958" t="s">
        <v>10899</v>
      </c>
    </row>
    <row r="959" spans="1:6" x14ac:dyDescent="0.2">
      <c r="A959" t="s">
        <v>11896</v>
      </c>
      <c r="B959" t="s">
        <v>86</v>
      </c>
      <c r="C959" t="s">
        <v>197</v>
      </c>
      <c r="D959" t="s">
        <v>10909</v>
      </c>
      <c r="E959">
        <v>1</v>
      </c>
      <c r="F959" t="s">
        <v>10899</v>
      </c>
    </row>
    <row r="960" spans="1:6" x14ac:dyDescent="0.2">
      <c r="A960" t="s">
        <v>11897</v>
      </c>
      <c r="B960" t="s">
        <v>86</v>
      </c>
      <c r="C960" t="s">
        <v>197</v>
      </c>
      <c r="D960" t="s">
        <v>10913</v>
      </c>
      <c r="E960">
        <v>1</v>
      </c>
      <c r="F960" t="s">
        <v>10899</v>
      </c>
    </row>
    <row r="961" spans="1:6" x14ac:dyDescent="0.2">
      <c r="A961" t="s">
        <v>11898</v>
      </c>
      <c r="B961" t="s">
        <v>86</v>
      </c>
      <c r="C961" t="s">
        <v>197</v>
      </c>
      <c r="D961" t="s">
        <v>10931</v>
      </c>
      <c r="E961">
        <v>2</v>
      </c>
      <c r="F961" t="s">
        <v>10899</v>
      </c>
    </row>
    <row r="962" spans="1:6" x14ac:dyDescent="0.2">
      <c r="A962" t="s">
        <v>11899</v>
      </c>
      <c r="B962" t="s">
        <v>86</v>
      </c>
      <c r="C962" t="s">
        <v>197</v>
      </c>
      <c r="D962" t="s">
        <v>10933</v>
      </c>
      <c r="E962">
        <v>92</v>
      </c>
      <c r="F962" t="s">
        <v>10899</v>
      </c>
    </row>
    <row r="963" spans="1:6" x14ac:dyDescent="0.2">
      <c r="A963" t="s">
        <v>11900</v>
      </c>
      <c r="B963" t="s">
        <v>86</v>
      </c>
      <c r="C963" t="s">
        <v>197</v>
      </c>
      <c r="D963" t="s">
        <v>10939</v>
      </c>
      <c r="E963">
        <v>1</v>
      </c>
      <c r="F963" t="s">
        <v>10899</v>
      </c>
    </row>
    <row r="964" spans="1:6" x14ac:dyDescent="0.2">
      <c r="A964" t="s">
        <v>11901</v>
      </c>
      <c r="B964" t="s">
        <v>86</v>
      </c>
      <c r="C964" t="s">
        <v>197</v>
      </c>
      <c r="D964" t="s">
        <v>10945</v>
      </c>
      <c r="E964">
        <v>112</v>
      </c>
      <c r="F964" t="s">
        <v>10899</v>
      </c>
    </row>
    <row r="965" spans="1:6" x14ac:dyDescent="0.2">
      <c r="A965" t="s">
        <v>11902</v>
      </c>
      <c r="B965" t="s">
        <v>86</v>
      </c>
      <c r="C965" t="s">
        <v>197</v>
      </c>
      <c r="D965" t="s">
        <v>10949</v>
      </c>
      <c r="E965">
        <v>1</v>
      </c>
      <c r="F965" t="s">
        <v>10899</v>
      </c>
    </row>
    <row r="966" spans="1:6" x14ac:dyDescent="0.2">
      <c r="A966" t="s">
        <v>11903</v>
      </c>
      <c r="B966" t="s">
        <v>86</v>
      </c>
      <c r="C966" t="s">
        <v>276</v>
      </c>
      <c r="D966" t="s">
        <v>10933</v>
      </c>
      <c r="E966">
        <v>5</v>
      </c>
      <c r="F966" t="s">
        <v>10899</v>
      </c>
    </row>
    <row r="967" spans="1:6" x14ac:dyDescent="0.2">
      <c r="A967" t="s">
        <v>11904</v>
      </c>
      <c r="B967" t="s">
        <v>86</v>
      </c>
      <c r="C967" t="s">
        <v>276</v>
      </c>
      <c r="D967" t="s">
        <v>10945</v>
      </c>
      <c r="E967">
        <v>5</v>
      </c>
      <c r="F967" t="s">
        <v>10899</v>
      </c>
    </row>
    <row r="968" spans="1:6" x14ac:dyDescent="0.2">
      <c r="A968" t="s">
        <v>11905</v>
      </c>
      <c r="B968" t="s">
        <v>86</v>
      </c>
      <c r="C968" t="s">
        <v>198</v>
      </c>
      <c r="D968" t="s">
        <v>10903</v>
      </c>
      <c r="E968">
        <v>1</v>
      </c>
      <c r="F968" t="s">
        <v>10899</v>
      </c>
    </row>
    <row r="969" spans="1:6" x14ac:dyDescent="0.2">
      <c r="A969" t="s">
        <v>11906</v>
      </c>
      <c r="B969" t="s">
        <v>86</v>
      </c>
      <c r="C969" t="s">
        <v>198</v>
      </c>
      <c r="D969" t="s">
        <v>10921</v>
      </c>
      <c r="E969">
        <v>1</v>
      </c>
      <c r="F969" t="s">
        <v>10899</v>
      </c>
    </row>
    <row r="970" spans="1:6" x14ac:dyDescent="0.2">
      <c r="A970" t="s">
        <v>11907</v>
      </c>
      <c r="B970" t="s">
        <v>86</v>
      </c>
      <c r="C970" t="s">
        <v>198</v>
      </c>
      <c r="D970" t="s">
        <v>10931</v>
      </c>
      <c r="E970">
        <v>3</v>
      </c>
      <c r="F970" t="s">
        <v>10899</v>
      </c>
    </row>
    <row r="971" spans="1:6" x14ac:dyDescent="0.2">
      <c r="A971" t="s">
        <v>11908</v>
      </c>
      <c r="B971" t="s">
        <v>86</v>
      </c>
      <c r="C971" t="s">
        <v>198</v>
      </c>
      <c r="D971" t="s">
        <v>10933</v>
      </c>
      <c r="E971">
        <v>87</v>
      </c>
      <c r="F971" t="s">
        <v>10899</v>
      </c>
    </row>
    <row r="972" spans="1:6" x14ac:dyDescent="0.2">
      <c r="A972" t="s">
        <v>11909</v>
      </c>
      <c r="B972" t="s">
        <v>86</v>
      </c>
      <c r="C972" t="s">
        <v>198</v>
      </c>
      <c r="D972" t="s">
        <v>10945</v>
      </c>
      <c r="E972">
        <v>89</v>
      </c>
      <c r="F972" t="s">
        <v>10899</v>
      </c>
    </row>
    <row r="973" spans="1:6" x14ac:dyDescent="0.2">
      <c r="A973" t="s">
        <v>11910</v>
      </c>
      <c r="B973" t="s">
        <v>86</v>
      </c>
      <c r="C973" t="s">
        <v>198</v>
      </c>
      <c r="D973" t="s">
        <v>10963</v>
      </c>
      <c r="E973">
        <v>1</v>
      </c>
      <c r="F973" t="s">
        <v>10899</v>
      </c>
    </row>
    <row r="974" spans="1:6" x14ac:dyDescent="0.2">
      <c r="A974" t="s">
        <v>11911</v>
      </c>
      <c r="B974" t="s">
        <v>86</v>
      </c>
      <c r="C974" t="s">
        <v>198</v>
      </c>
      <c r="D974" t="s">
        <v>10965</v>
      </c>
      <c r="E974">
        <v>1</v>
      </c>
      <c r="F974" t="s">
        <v>10899</v>
      </c>
    </row>
    <row r="975" spans="1:6" x14ac:dyDescent="0.2">
      <c r="A975" t="s">
        <v>11912</v>
      </c>
      <c r="B975" t="s">
        <v>86</v>
      </c>
      <c r="C975" t="s">
        <v>199</v>
      </c>
      <c r="D975" t="s">
        <v>10903</v>
      </c>
      <c r="E975">
        <v>3</v>
      </c>
      <c r="F975" t="s">
        <v>10899</v>
      </c>
    </row>
    <row r="976" spans="1:6" x14ac:dyDescent="0.2">
      <c r="A976" t="s">
        <v>11913</v>
      </c>
      <c r="B976" t="s">
        <v>86</v>
      </c>
      <c r="C976" t="s">
        <v>199</v>
      </c>
      <c r="D976" t="s">
        <v>10905</v>
      </c>
      <c r="E976">
        <v>1</v>
      </c>
      <c r="F976" t="s">
        <v>10899</v>
      </c>
    </row>
    <row r="977" spans="1:6" x14ac:dyDescent="0.2">
      <c r="A977" t="s">
        <v>11914</v>
      </c>
      <c r="B977" t="s">
        <v>86</v>
      </c>
      <c r="C977" t="s">
        <v>199</v>
      </c>
      <c r="D977" t="s">
        <v>10913</v>
      </c>
      <c r="E977">
        <v>8</v>
      </c>
      <c r="F977" t="s">
        <v>10899</v>
      </c>
    </row>
    <row r="978" spans="1:6" x14ac:dyDescent="0.2">
      <c r="A978" t="s">
        <v>11915</v>
      </c>
      <c r="B978" t="s">
        <v>86</v>
      </c>
      <c r="C978" t="s">
        <v>199</v>
      </c>
      <c r="D978" t="s">
        <v>10921</v>
      </c>
      <c r="E978">
        <v>1</v>
      </c>
      <c r="F978" t="s">
        <v>10899</v>
      </c>
    </row>
    <row r="979" spans="1:6" x14ac:dyDescent="0.2">
      <c r="A979" t="s">
        <v>11916</v>
      </c>
      <c r="B979" t="s">
        <v>86</v>
      </c>
      <c r="C979" t="s">
        <v>199</v>
      </c>
      <c r="D979" t="s">
        <v>10931</v>
      </c>
      <c r="E979">
        <v>13</v>
      </c>
      <c r="F979" t="s">
        <v>10899</v>
      </c>
    </row>
    <row r="980" spans="1:6" x14ac:dyDescent="0.2">
      <c r="A980" t="s">
        <v>11917</v>
      </c>
      <c r="B980" t="s">
        <v>86</v>
      </c>
      <c r="C980" t="s">
        <v>199</v>
      </c>
      <c r="D980" t="s">
        <v>10933</v>
      </c>
      <c r="E980">
        <v>340</v>
      </c>
      <c r="F980" t="s">
        <v>10899</v>
      </c>
    </row>
    <row r="981" spans="1:6" x14ac:dyDescent="0.2">
      <c r="A981" t="s">
        <v>11918</v>
      </c>
      <c r="B981" t="s">
        <v>86</v>
      </c>
      <c r="C981" t="s">
        <v>199</v>
      </c>
      <c r="D981" t="s">
        <v>10937</v>
      </c>
      <c r="E981">
        <v>1</v>
      </c>
      <c r="F981" t="s">
        <v>10899</v>
      </c>
    </row>
    <row r="982" spans="1:6" x14ac:dyDescent="0.2">
      <c r="A982" t="s">
        <v>11919</v>
      </c>
      <c r="B982" t="s">
        <v>86</v>
      </c>
      <c r="C982" t="s">
        <v>199</v>
      </c>
      <c r="D982" t="s">
        <v>10939</v>
      </c>
      <c r="E982">
        <v>2</v>
      </c>
      <c r="F982" t="s">
        <v>10899</v>
      </c>
    </row>
    <row r="983" spans="1:6" x14ac:dyDescent="0.2">
      <c r="A983" t="s">
        <v>11920</v>
      </c>
      <c r="B983" t="s">
        <v>86</v>
      </c>
      <c r="C983" t="s">
        <v>199</v>
      </c>
      <c r="D983" t="s">
        <v>10945</v>
      </c>
      <c r="E983">
        <v>369</v>
      </c>
      <c r="F983" t="s">
        <v>10899</v>
      </c>
    </row>
    <row r="984" spans="1:6" x14ac:dyDescent="0.2">
      <c r="A984" t="s">
        <v>11921</v>
      </c>
      <c r="B984" t="s">
        <v>86</v>
      </c>
      <c r="C984" t="s">
        <v>199</v>
      </c>
      <c r="D984" t="s">
        <v>10949</v>
      </c>
      <c r="E984">
        <v>4</v>
      </c>
      <c r="F984" t="s">
        <v>10899</v>
      </c>
    </row>
    <row r="985" spans="1:6" x14ac:dyDescent="0.2">
      <c r="A985" t="s">
        <v>11922</v>
      </c>
      <c r="B985" t="s">
        <v>86</v>
      </c>
      <c r="C985" t="s">
        <v>199</v>
      </c>
      <c r="D985" t="s">
        <v>10951</v>
      </c>
      <c r="E985">
        <v>1</v>
      </c>
      <c r="F985" t="s">
        <v>10899</v>
      </c>
    </row>
    <row r="986" spans="1:6" x14ac:dyDescent="0.2">
      <c r="A986" t="s">
        <v>11923</v>
      </c>
      <c r="B986" t="s">
        <v>86</v>
      </c>
      <c r="C986" t="s">
        <v>199</v>
      </c>
      <c r="D986" t="s">
        <v>10965</v>
      </c>
      <c r="E986">
        <v>1</v>
      </c>
      <c r="F986" t="s">
        <v>10899</v>
      </c>
    </row>
    <row r="987" spans="1:6" x14ac:dyDescent="0.2">
      <c r="A987" t="s">
        <v>11924</v>
      </c>
      <c r="B987" t="s">
        <v>86</v>
      </c>
      <c r="C987" t="s">
        <v>199</v>
      </c>
      <c r="D987" t="s">
        <v>10967</v>
      </c>
      <c r="E987">
        <v>2</v>
      </c>
      <c r="F987" t="s">
        <v>10899</v>
      </c>
    </row>
    <row r="988" spans="1:6" x14ac:dyDescent="0.2">
      <c r="A988" t="s">
        <v>11925</v>
      </c>
      <c r="B988" t="s">
        <v>86</v>
      </c>
      <c r="C988" t="s">
        <v>199</v>
      </c>
      <c r="D988" t="s">
        <v>10977</v>
      </c>
      <c r="E988">
        <v>6</v>
      </c>
      <c r="F988" t="s">
        <v>10899</v>
      </c>
    </row>
    <row r="989" spans="1:6" x14ac:dyDescent="0.2">
      <c r="A989" t="s">
        <v>11926</v>
      </c>
      <c r="B989" t="s">
        <v>86</v>
      </c>
      <c r="C989" t="s">
        <v>198</v>
      </c>
      <c r="D989" t="s">
        <v>10977</v>
      </c>
      <c r="E989">
        <v>2</v>
      </c>
      <c r="F989" t="s">
        <v>10899</v>
      </c>
    </row>
    <row r="990" spans="1:6" x14ac:dyDescent="0.2">
      <c r="A990" t="s">
        <v>11927</v>
      </c>
      <c r="B990" t="s">
        <v>86</v>
      </c>
      <c r="C990" t="s">
        <v>200</v>
      </c>
      <c r="D990" t="s">
        <v>10903</v>
      </c>
      <c r="E990">
        <v>2</v>
      </c>
      <c r="F990" t="s">
        <v>10899</v>
      </c>
    </row>
    <row r="991" spans="1:6" x14ac:dyDescent="0.2">
      <c r="A991" t="s">
        <v>11928</v>
      </c>
      <c r="B991" t="s">
        <v>86</v>
      </c>
      <c r="C991" t="s">
        <v>200</v>
      </c>
      <c r="D991" t="s">
        <v>10913</v>
      </c>
      <c r="E991">
        <v>4</v>
      </c>
      <c r="F991" t="s">
        <v>10899</v>
      </c>
    </row>
    <row r="992" spans="1:6" x14ac:dyDescent="0.2">
      <c r="A992" t="s">
        <v>11929</v>
      </c>
      <c r="B992" t="s">
        <v>86</v>
      </c>
      <c r="C992" t="s">
        <v>200</v>
      </c>
      <c r="D992" t="s">
        <v>10931</v>
      </c>
      <c r="E992">
        <v>6</v>
      </c>
      <c r="F992" t="s">
        <v>10899</v>
      </c>
    </row>
    <row r="993" spans="1:6" x14ac:dyDescent="0.2">
      <c r="A993" t="s">
        <v>11930</v>
      </c>
      <c r="B993" t="s">
        <v>86</v>
      </c>
      <c r="C993" t="s">
        <v>200</v>
      </c>
      <c r="D993" t="s">
        <v>10933</v>
      </c>
      <c r="E993">
        <v>71</v>
      </c>
      <c r="F993" t="s">
        <v>10899</v>
      </c>
    </row>
    <row r="994" spans="1:6" x14ac:dyDescent="0.2">
      <c r="A994" t="s">
        <v>11931</v>
      </c>
      <c r="B994" t="s">
        <v>86</v>
      </c>
      <c r="C994" t="s">
        <v>200</v>
      </c>
      <c r="D994" t="s">
        <v>10937</v>
      </c>
      <c r="E994">
        <v>1</v>
      </c>
      <c r="F994" t="s">
        <v>10899</v>
      </c>
    </row>
    <row r="995" spans="1:6" x14ac:dyDescent="0.2">
      <c r="A995" t="s">
        <v>11932</v>
      </c>
      <c r="B995" t="s">
        <v>86</v>
      </c>
      <c r="C995" t="s">
        <v>200</v>
      </c>
      <c r="D995" t="s">
        <v>10939</v>
      </c>
      <c r="E995">
        <v>1</v>
      </c>
      <c r="F995" t="s">
        <v>10899</v>
      </c>
    </row>
    <row r="996" spans="1:6" x14ac:dyDescent="0.2">
      <c r="A996" t="s">
        <v>11933</v>
      </c>
      <c r="B996" t="s">
        <v>86</v>
      </c>
      <c r="C996" t="s">
        <v>200</v>
      </c>
      <c r="D996" t="s">
        <v>10943</v>
      </c>
      <c r="E996">
        <v>2</v>
      </c>
      <c r="F996" t="s">
        <v>10899</v>
      </c>
    </row>
    <row r="997" spans="1:6" x14ac:dyDescent="0.2">
      <c r="A997" t="s">
        <v>11934</v>
      </c>
      <c r="B997" t="s">
        <v>86</v>
      </c>
      <c r="C997" t="s">
        <v>200</v>
      </c>
      <c r="D997" t="s">
        <v>10945</v>
      </c>
      <c r="E997">
        <v>84</v>
      </c>
      <c r="F997" t="s">
        <v>10899</v>
      </c>
    </row>
    <row r="998" spans="1:6" x14ac:dyDescent="0.2">
      <c r="A998" t="s">
        <v>11935</v>
      </c>
      <c r="B998" t="s">
        <v>86</v>
      </c>
      <c r="C998" t="s">
        <v>200</v>
      </c>
      <c r="D998" t="s">
        <v>10949</v>
      </c>
      <c r="E998">
        <v>1</v>
      </c>
      <c r="F998" t="s">
        <v>10899</v>
      </c>
    </row>
    <row r="999" spans="1:6" x14ac:dyDescent="0.2">
      <c r="A999" t="s">
        <v>11936</v>
      </c>
      <c r="B999" t="s">
        <v>86</v>
      </c>
      <c r="C999" t="s">
        <v>200</v>
      </c>
      <c r="D999" t="s">
        <v>10963</v>
      </c>
      <c r="E999">
        <v>1</v>
      </c>
      <c r="F999" t="s">
        <v>10899</v>
      </c>
    </row>
    <row r="1000" spans="1:6" x14ac:dyDescent="0.2">
      <c r="A1000" t="s">
        <v>11937</v>
      </c>
      <c r="B1000" t="s">
        <v>86</v>
      </c>
      <c r="C1000" t="s">
        <v>200</v>
      </c>
      <c r="D1000" t="s">
        <v>10965</v>
      </c>
      <c r="E1000">
        <v>2</v>
      </c>
      <c r="F1000" t="s">
        <v>10899</v>
      </c>
    </row>
    <row r="1001" spans="1:6" x14ac:dyDescent="0.2">
      <c r="A1001" t="s">
        <v>11938</v>
      </c>
      <c r="B1001" t="s">
        <v>86</v>
      </c>
      <c r="C1001" t="s">
        <v>200</v>
      </c>
      <c r="D1001" t="s">
        <v>10967</v>
      </c>
      <c r="E1001">
        <v>3</v>
      </c>
      <c r="F1001" t="s">
        <v>10899</v>
      </c>
    </row>
    <row r="1002" spans="1:6" x14ac:dyDescent="0.2">
      <c r="A1002" t="s">
        <v>11939</v>
      </c>
      <c r="B1002" t="s">
        <v>86</v>
      </c>
      <c r="C1002" t="s">
        <v>200</v>
      </c>
      <c r="D1002" t="s">
        <v>10973</v>
      </c>
      <c r="E1002">
        <v>1</v>
      </c>
      <c r="F1002" t="s">
        <v>10899</v>
      </c>
    </row>
    <row r="1003" spans="1:6" x14ac:dyDescent="0.2">
      <c r="A1003" t="s">
        <v>11940</v>
      </c>
      <c r="B1003" t="s">
        <v>86</v>
      </c>
      <c r="C1003" t="s">
        <v>200</v>
      </c>
      <c r="D1003" t="s">
        <v>10977</v>
      </c>
      <c r="E1003">
        <v>2</v>
      </c>
      <c r="F1003" t="s">
        <v>10899</v>
      </c>
    </row>
    <row r="1004" spans="1:6" x14ac:dyDescent="0.2">
      <c r="A1004" t="s">
        <v>11941</v>
      </c>
      <c r="B1004" t="s">
        <v>86</v>
      </c>
      <c r="C1004" t="s">
        <v>201</v>
      </c>
      <c r="D1004" t="s">
        <v>10905</v>
      </c>
      <c r="E1004">
        <v>1</v>
      </c>
      <c r="F1004" t="s">
        <v>10899</v>
      </c>
    </row>
    <row r="1005" spans="1:6" x14ac:dyDescent="0.2">
      <c r="A1005" t="s">
        <v>11942</v>
      </c>
      <c r="B1005" t="s">
        <v>86</v>
      </c>
      <c r="C1005" t="s">
        <v>201</v>
      </c>
      <c r="D1005" t="s">
        <v>10913</v>
      </c>
      <c r="E1005">
        <v>2</v>
      </c>
      <c r="F1005" t="s">
        <v>10899</v>
      </c>
    </row>
    <row r="1006" spans="1:6" x14ac:dyDescent="0.2">
      <c r="A1006" t="s">
        <v>11943</v>
      </c>
      <c r="B1006" t="s">
        <v>86</v>
      </c>
      <c r="C1006" t="s">
        <v>201</v>
      </c>
      <c r="D1006" t="s">
        <v>10915</v>
      </c>
      <c r="E1006">
        <v>1</v>
      </c>
      <c r="F1006" t="s">
        <v>10899</v>
      </c>
    </row>
    <row r="1007" spans="1:6" x14ac:dyDescent="0.2">
      <c r="A1007" t="s">
        <v>11944</v>
      </c>
      <c r="B1007" t="s">
        <v>86</v>
      </c>
      <c r="C1007" t="s">
        <v>201</v>
      </c>
      <c r="D1007" t="s">
        <v>10931</v>
      </c>
      <c r="E1007">
        <v>5</v>
      </c>
      <c r="F1007" t="s">
        <v>10899</v>
      </c>
    </row>
    <row r="1008" spans="1:6" x14ac:dyDescent="0.2">
      <c r="A1008" t="s">
        <v>11945</v>
      </c>
      <c r="B1008" t="s">
        <v>86</v>
      </c>
      <c r="C1008" t="s">
        <v>201</v>
      </c>
      <c r="D1008" t="s">
        <v>10933</v>
      </c>
      <c r="E1008">
        <v>276</v>
      </c>
      <c r="F1008" t="s">
        <v>10899</v>
      </c>
    </row>
    <row r="1009" spans="1:6" x14ac:dyDescent="0.2">
      <c r="A1009" t="s">
        <v>11946</v>
      </c>
      <c r="B1009" t="s">
        <v>86</v>
      </c>
      <c r="C1009" t="s">
        <v>201</v>
      </c>
      <c r="D1009" t="s">
        <v>10943</v>
      </c>
      <c r="E1009">
        <v>1</v>
      </c>
      <c r="F1009" t="s">
        <v>10899</v>
      </c>
    </row>
    <row r="1010" spans="1:6" x14ac:dyDescent="0.2">
      <c r="A1010" t="s">
        <v>11947</v>
      </c>
      <c r="B1010" t="s">
        <v>86</v>
      </c>
      <c r="C1010" t="s">
        <v>201</v>
      </c>
      <c r="D1010" t="s">
        <v>10945</v>
      </c>
      <c r="E1010">
        <v>313</v>
      </c>
      <c r="F1010" t="s">
        <v>10899</v>
      </c>
    </row>
    <row r="1011" spans="1:6" x14ac:dyDescent="0.2">
      <c r="A1011" t="s">
        <v>11948</v>
      </c>
      <c r="B1011" t="s">
        <v>86</v>
      </c>
      <c r="C1011" t="s">
        <v>201</v>
      </c>
      <c r="D1011" t="s">
        <v>10949</v>
      </c>
      <c r="E1011">
        <v>1</v>
      </c>
      <c r="F1011" t="s">
        <v>10899</v>
      </c>
    </row>
    <row r="1012" spans="1:6" x14ac:dyDescent="0.2">
      <c r="A1012" t="s">
        <v>11949</v>
      </c>
      <c r="B1012" t="s">
        <v>86</v>
      </c>
      <c r="C1012" t="s">
        <v>201</v>
      </c>
      <c r="D1012" t="s">
        <v>10957</v>
      </c>
      <c r="E1012">
        <v>1</v>
      </c>
      <c r="F1012" t="s">
        <v>10899</v>
      </c>
    </row>
    <row r="1013" spans="1:6" x14ac:dyDescent="0.2">
      <c r="A1013" t="s">
        <v>11950</v>
      </c>
      <c r="B1013" t="s">
        <v>86</v>
      </c>
      <c r="C1013" t="s">
        <v>201</v>
      </c>
      <c r="D1013" t="s">
        <v>10959</v>
      </c>
      <c r="E1013">
        <v>1</v>
      </c>
      <c r="F1013" t="s">
        <v>10899</v>
      </c>
    </row>
    <row r="1014" spans="1:6" x14ac:dyDescent="0.2">
      <c r="A1014" t="s">
        <v>11951</v>
      </c>
      <c r="B1014" t="s">
        <v>86</v>
      </c>
      <c r="C1014" t="s">
        <v>201</v>
      </c>
      <c r="D1014" t="s">
        <v>10973</v>
      </c>
      <c r="E1014">
        <v>1</v>
      </c>
      <c r="F1014" t="s">
        <v>10899</v>
      </c>
    </row>
    <row r="1015" spans="1:6" x14ac:dyDescent="0.2">
      <c r="A1015" t="s">
        <v>11952</v>
      </c>
      <c r="B1015" t="s">
        <v>86</v>
      </c>
      <c r="C1015" t="s">
        <v>201</v>
      </c>
      <c r="D1015" t="s">
        <v>10977</v>
      </c>
      <c r="E1015">
        <v>1</v>
      </c>
      <c r="F1015" t="s">
        <v>10899</v>
      </c>
    </row>
    <row r="1016" spans="1:6" x14ac:dyDescent="0.2">
      <c r="A1016" t="s">
        <v>11953</v>
      </c>
      <c r="B1016" t="s">
        <v>86</v>
      </c>
      <c r="C1016" t="s">
        <v>202</v>
      </c>
      <c r="D1016" t="s">
        <v>10913</v>
      </c>
      <c r="E1016">
        <v>2</v>
      </c>
      <c r="F1016" t="s">
        <v>10899</v>
      </c>
    </row>
    <row r="1017" spans="1:6" x14ac:dyDescent="0.2">
      <c r="A1017" t="s">
        <v>11954</v>
      </c>
      <c r="B1017" t="s">
        <v>86</v>
      </c>
      <c r="C1017" t="s">
        <v>202</v>
      </c>
      <c r="D1017" t="s">
        <v>10931</v>
      </c>
      <c r="E1017">
        <v>2</v>
      </c>
      <c r="F1017" t="s">
        <v>10899</v>
      </c>
    </row>
    <row r="1018" spans="1:6" x14ac:dyDescent="0.2">
      <c r="A1018" t="s">
        <v>11955</v>
      </c>
      <c r="B1018" t="s">
        <v>86</v>
      </c>
      <c r="C1018" t="s">
        <v>202</v>
      </c>
      <c r="D1018" t="s">
        <v>10933</v>
      </c>
      <c r="E1018">
        <v>90</v>
      </c>
      <c r="F1018" t="s">
        <v>10899</v>
      </c>
    </row>
    <row r="1019" spans="1:6" x14ac:dyDescent="0.2">
      <c r="A1019" t="s">
        <v>11956</v>
      </c>
      <c r="B1019" t="s">
        <v>86</v>
      </c>
      <c r="C1019" t="s">
        <v>202</v>
      </c>
      <c r="D1019" t="s">
        <v>10945</v>
      </c>
      <c r="E1019">
        <v>119</v>
      </c>
      <c r="F1019" t="s">
        <v>10899</v>
      </c>
    </row>
    <row r="1020" spans="1:6" x14ac:dyDescent="0.2">
      <c r="A1020" t="s">
        <v>11957</v>
      </c>
      <c r="B1020" t="s">
        <v>86</v>
      </c>
      <c r="C1020" t="s">
        <v>202</v>
      </c>
      <c r="D1020" t="s">
        <v>10977</v>
      </c>
      <c r="E1020">
        <v>2</v>
      </c>
      <c r="F1020" t="s">
        <v>10899</v>
      </c>
    </row>
    <row r="1021" spans="1:6" x14ac:dyDescent="0.2">
      <c r="A1021" t="s">
        <v>11958</v>
      </c>
      <c r="B1021" t="s">
        <v>86</v>
      </c>
      <c r="C1021" t="s">
        <v>203</v>
      </c>
      <c r="D1021" t="s">
        <v>10913</v>
      </c>
      <c r="E1021">
        <v>3</v>
      </c>
      <c r="F1021" t="s">
        <v>10899</v>
      </c>
    </row>
    <row r="1022" spans="1:6" x14ac:dyDescent="0.2">
      <c r="A1022" t="s">
        <v>11959</v>
      </c>
      <c r="B1022" t="s">
        <v>86</v>
      </c>
      <c r="C1022" t="s">
        <v>203</v>
      </c>
      <c r="D1022" t="s">
        <v>10919</v>
      </c>
      <c r="E1022">
        <v>1</v>
      </c>
      <c r="F1022" t="s">
        <v>10899</v>
      </c>
    </row>
    <row r="1023" spans="1:6" x14ac:dyDescent="0.2">
      <c r="A1023" t="s">
        <v>11960</v>
      </c>
      <c r="B1023" t="s">
        <v>86</v>
      </c>
      <c r="C1023" t="s">
        <v>203</v>
      </c>
      <c r="D1023" t="s">
        <v>10931</v>
      </c>
      <c r="E1023">
        <v>3</v>
      </c>
      <c r="F1023" t="s">
        <v>10899</v>
      </c>
    </row>
    <row r="1024" spans="1:6" x14ac:dyDescent="0.2">
      <c r="A1024" t="s">
        <v>11961</v>
      </c>
      <c r="B1024" t="s">
        <v>86</v>
      </c>
      <c r="C1024" t="s">
        <v>203</v>
      </c>
      <c r="D1024" t="s">
        <v>10933</v>
      </c>
      <c r="E1024">
        <v>78</v>
      </c>
      <c r="F1024" t="s">
        <v>10899</v>
      </c>
    </row>
    <row r="1025" spans="1:6" x14ac:dyDescent="0.2">
      <c r="A1025" t="s">
        <v>11962</v>
      </c>
      <c r="B1025" t="s">
        <v>86</v>
      </c>
      <c r="C1025" t="s">
        <v>203</v>
      </c>
      <c r="D1025" t="s">
        <v>10945</v>
      </c>
      <c r="E1025">
        <v>99</v>
      </c>
      <c r="F1025" t="s">
        <v>10899</v>
      </c>
    </row>
    <row r="1026" spans="1:6" x14ac:dyDescent="0.2">
      <c r="A1026" t="s">
        <v>11963</v>
      </c>
      <c r="B1026" t="s">
        <v>86</v>
      </c>
      <c r="C1026" t="s">
        <v>203</v>
      </c>
      <c r="D1026" t="s">
        <v>10949</v>
      </c>
      <c r="E1026">
        <v>2</v>
      </c>
      <c r="F1026" t="s">
        <v>10899</v>
      </c>
    </row>
    <row r="1027" spans="1:6" x14ac:dyDescent="0.2">
      <c r="A1027" t="s">
        <v>11964</v>
      </c>
      <c r="B1027" t="s">
        <v>86</v>
      </c>
      <c r="C1027" t="s">
        <v>203</v>
      </c>
      <c r="D1027" t="s">
        <v>10955</v>
      </c>
      <c r="E1027">
        <v>1</v>
      </c>
      <c r="F1027" t="s">
        <v>10899</v>
      </c>
    </row>
    <row r="1028" spans="1:6" x14ac:dyDescent="0.2">
      <c r="A1028" t="s">
        <v>11965</v>
      </c>
      <c r="B1028" t="s">
        <v>86</v>
      </c>
      <c r="C1028" t="s">
        <v>203</v>
      </c>
      <c r="D1028" t="s">
        <v>10977</v>
      </c>
      <c r="E1028">
        <v>2</v>
      </c>
      <c r="F1028" t="s">
        <v>10899</v>
      </c>
    </row>
    <row r="1029" spans="1:6" x14ac:dyDescent="0.2">
      <c r="A1029" t="s">
        <v>11966</v>
      </c>
      <c r="B1029" t="s">
        <v>86</v>
      </c>
      <c r="C1029" t="s">
        <v>204</v>
      </c>
      <c r="D1029" t="s">
        <v>10903</v>
      </c>
      <c r="E1029">
        <v>1</v>
      </c>
      <c r="F1029" t="s">
        <v>10899</v>
      </c>
    </row>
    <row r="1030" spans="1:6" x14ac:dyDescent="0.2">
      <c r="A1030" t="s">
        <v>11967</v>
      </c>
      <c r="B1030" t="s">
        <v>86</v>
      </c>
      <c r="C1030" t="s">
        <v>204</v>
      </c>
      <c r="D1030" t="s">
        <v>10913</v>
      </c>
      <c r="E1030">
        <v>1</v>
      </c>
      <c r="F1030" t="s">
        <v>10899</v>
      </c>
    </row>
    <row r="1031" spans="1:6" x14ac:dyDescent="0.2">
      <c r="A1031" t="s">
        <v>11968</v>
      </c>
      <c r="B1031" t="s">
        <v>86</v>
      </c>
      <c r="C1031" t="s">
        <v>204</v>
      </c>
      <c r="D1031" t="s">
        <v>10915</v>
      </c>
      <c r="E1031">
        <v>1</v>
      </c>
      <c r="F1031" t="s">
        <v>10899</v>
      </c>
    </row>
    <row r="1032" spans="1:6" x14ac:dyDescent="0.2">
      <c r="A1032" t="s">
        <v>11969</v>
      </c>
      <c r="B1032" t="s">
        <v>86</v>
      </c>
      <c r="C1032" t="s">
        <v>204</v>
      </c>
      <c r="D1032" t="s">
        <v>10931</v>
      </c>
      <c r="E1032">
        <v>1</v>
      </c>
      <c r="F1032" t="s">
        <v>10899</v>
      </c>
    </row>
    <row r="1033" spans="1:6" x14ac:dyDescent="0.2">
      <c r="A1033" t="s">
        <v>11970</v>
      </c>
      <c r="B1033" t="s">
        <v>86</v>
      </c>
      <c r="C1033" t="s">
        <v>204</v>
      </c>
      <c r="D1033" t="s">
        <v>10933</v>
      </c>
      <c r="E1033">
        <v>73</v>
      </c>
      <c r="F1033" t="s">
        <v>10899</v>
      </c>
    </row>
    <row r="1034" spans="1:6" x14ac:dyDescent="0.2">
      <c r="A1034" t="s">
        <v>11971</v>
      </c>
      <c r="B1034" t="s">
        <v>86</v>
      </c>
      <c r="C1034" t="s">
        <v>204</v>
      </c>
      <c r="D1034" t="s">
        <v>10945</v>
      </c>
      <c r="E1034">
        <v>84</v>
      </c>
      <c r="F1034" t="s">
        <v>10899</v>
      </c>
    </row>
    <row r="1035" spans="1:6" x14ac:dyDescent="0.2">
      <c r="A1035" t="s">
        <v>11972</v>
      </c>
      <c r="B1035" t="s">
        <v>86</v>
      </c>
      <c r="C1035" t="s">
        <v>205</v>
      </c>
      <c r="D1035" t="s">
        <v>10903</v>
      </c>
      <c r="E1035">
        <v>1</v>
      </c>
      <c r="F1035" t="s">
        <v>10899</v>
      </c>
    </row>
    <row r="1036" spans="1:6" x14ac:dyDescent="0.2">
      <c r="A1036" t="s">
        <v>11973</v>
      </c>
      <c r="B1036" t="s">
        <v>86</v>
      </c>
      <c r="C1036" t="s">
        <v>205</v>
      </c>
      <c r="D1036" t="s">
        <v>10913</v>
      </c>
      <c r="E1036">
        <v>1</v>
      </c>
      <c r="F1036" t="s">
        <v>10899</v>
      </c>
    </row>
    <row r="1037" spans="1:6" x14ac:dyDescent="0.2">
      <c r="A1037" t="s">
        <v>11974</v>
      </c>
      <c r="B1037" t="s">
        <v>86</v>
      </c>
      <c r="C1037" t="s">
        <v>205</v>
      </c>
      <c r="D1037" t="s">
        <v>10925</v>
      </c>
      <c r="E1037">
        <v>1</v>
      </c>
      <c r="F1037" t="s">
        <v>10899</v>
      </c>
    </row>
    <row r="1038" spans="1:6" x14ac:dyDescent="0.2">
      <c r="A1038" t="s">
        <v>11975</v>
      </c>
      <c r="B1038" t="s">
        <v>86</v>
      </c>
      <c r="C1038" t="s">
        <v>205</v>
      </c>
      <c r="D1038" t="s">
        <v>10931</v>
      </c>
      <c r="E1038">
        <v>3</v>
      </c>
      <c r="F1038" t="s">
        <v>10899</v>
      </c>
    </row>
    <row r="1039" spans="1:6" x14ac:dyDescent="0.2">
      <c r="A1039" t="s">
        <v>11976</v>
      </c>
      <c r="B1039" t="s">
        <v>86</v>
      </c>
      <c r="C1039" t="s">
        <v>205</v>
      </c>
      <c r="D1039" t="s">
        <v>10933</v>
      </c>
      <c r="E1039">
        <v>68</v>
      </c>
      <c r="F1039" t="s">
        <v>10899</v>
      </c>
    </row>
    <row r="1040" spans="1:6" x14ac:dyDescent="0.2">
      <c r="A1040" t="s">
        <v>11977</v>
      </c>
      <c r="B1040" t="s">
        <v>86</v>
      </c>
      <c r="C1040" t="s">
        <v>205</v>
      </c>
      <c r="D1040" t="s">
        <v>10945</v>
      </c>
      <c r="E1040">
        <v>76</v>
      </c>
      <c r="F1040" t="s">
        <v>10899</v>
      </c>
    </row>
    <row r="1041" spans="1:6" x14ac:dyDescent="0.2">
      <c r="A1041" t="s">
        <v>11978</v>
      </c>
      <c r="B1041" t="s">
        <v>86</v>
      </c>
      <c r="C1041" t="s">
        <v>205</v>
      </c>
      <c r="D1041" t="s">
        <v>10977</v>
      </c>
      <c r="E1041">
        <v>1</v>
      </c>
      <c r="F1041" t="s">
        <v>10899</v>
      </c>
    </row>
    <row r="1042" spans="1:6" x14ac:dyDescent="0.2">
      <c r="A1042" t="s">
        <v>11979</v>
      </c>
      <c r="B1042" t="s">
        <v>86</v>
      </c>
      <c r="C1042" t="s">
        <v>206</v>
      </c>
      <c r="D1042" t="s">
        <v>10931</v>
      </c>
      <c r="E1042">
        <v>2</v>
      </c>
      <c r="F1042" t="s">
        <v>10899</v>
      </c>
    </row>
    <row r="1043" spans="1:6" x14ac:dyDescent="0.2">
      <c r="A1043" t="s">
        <v>11980</v>
      </c>
      <c r="B1043" t="s">
        <v>86</v>
      </c>
      <c r="C1043" t="s">
        <v>206</v>
      </c>
      <c r="D1043" t="s">
        <v>10933</v>
      </c>
      <c r="E1043">
        <v>106</v>
      </c>
      <c r="F1043" t="s">
        <v>10899</v>
      </c>
    </row>
    <row r="1044" spans="1:6" x14ac:dyDescent="0.2">
      <c r="A1044" t="s">
        <v>11981</v>
      </c>
      <c r="B1044" t="s">
        <v>86</v>
      </c>
      <c r="C1044" t="s">
        <v>206</v>
      </c>
      <c r="D1044" t="s">
        <v>10945</v>
      </c>
      <c r="E1044">
        <v>123</v>
      </c>
      <c r="F1044" t="s">
        <v>10899</v>
      </c>
    </row>
    <row r="1045" spans="1:6" x14ac:dyDescent="0.2">
      <c r="A1045" t="s">
        <v>11982</v>
      </c>
      <c r="B1045" t="s">
        <v>86</v>
      </c>
      <c r="C1045" t="s">
        <v>206</v>
      </c>
      <c r="D1045" t="s">
        <v>10967</v>
      </c>
      <c r="E1045">
        <v>2</v>
      </c>
      <c r="F1045" t="s">
        <v>10899</v>
      </c>
    </row>
    <row r="1046" spans="1:6" x14ac:dyDescent="0.2">
      <c r="A1046" t="s">
        <v>11983</v>
      </c>
      <c r="B1046" t="s">
        <v>86</v>
      </c>
      <c r="C1046" t="s">
        <v>207</v>
      </c>
      <c r="D1046" t="s">
        <v>10903</v>
      </c>
      <c r="E1046">
        <v>1</v>
      </c>
      <c r="F1046" t="s">
        <v>10899</v>
      </c>
    </row>
    <row r="1047" spans="1:6" x14ac:dyDescent="0.2">
      <c r="A1047" t="s">
        <v>11984</v>
      </c>
      <c r="B1047" t="s">
        <v>86</v>
      </c>
      <c r="C1047" t="s">
        <v>207</v>
      </c>
      <c r="D1047" t="s">
        <v>10913</v>
      </c>
      <c r="E1047">
        <v>1</v>
      </c>
      <c r="F1047" t="s">
        <v>10899</v>
      </c>
    </row>
    <row r="1048" spans="1:6" x14ac:dyDescent="0.2">
      <c r="A1048" t="s">
        <v>11985</v>
      </c>
      <c r="B1048" t="s">
        <v>86</v>
      </c>
      <c r="C1048" t="s">
        <v>207</v>
      </c>
      <c r="D1048" t="s">
        <v>10917</v>
      </c>
      <c r="E1048">
        <v>1</v>
      </c>
      <c r="F1048" t="s">
        <v>10899</v>
      </c>
    </row>
    <row r="1049" spans="1:6" x14ac:dyDescent="0.2">
      <c r="A1049" t="s">
        <v>11986</v>
      </c>
      <c r="B1049" t="s">
        <v>86</v>
      </c>
      <c r="C1049" t="s">
        <v>207</v>
      </c>
      <c r="D1049" t="s">
        <v>10921</v>
      </c>
      <c r="E1049">
        <v>1</v>
      </c>
      <c r="F1049" t="s">
        <v>10899</v>
      </c>
    </row>
    <row r="1050" spans="1:6" x14ac:dyDescent="0.2">
      <c r="A1050" t="s">
        <v>11987</v>
      </c>
      <c r="B1050" t="s">
        <v>86</v>
      </c>
      <c r="C1050" t="s">
        <v>207</v>
      </c>
      <c r="D1050" t="s">
        <v>10931</v>
      </c>
      <c r="E1050">
        <v>4</v>
      </c>
      <c r="F1050" t="s">
        <v>10899</v>
      </c>
    </row>
    <row r="1051" spans="1:6" x14ac:dyDescent="0.2">
      <c r="A1051" t="s">
        <v>11988</v>
      </c>
      <c r="B1051" t="s">
        <v>86</v>
      </c>
      <c r="C1051" t="s">
        <v>207</v>
      </c>
      <c r="D1051" t="s">
        <v>10933</v>
      </c>
      <c r="E1051">
        <v>57</v>
      </c>
      <c r="F1051" t="s">
        <v>10899</v>
      </c>
    </row>
    <row r="1052" spans="1:6" x14ac:dyDescent="0.2">
      <c r="A1052" t="s">
        <v>11989</v>
      </c>
      <c r="B1052" t="s">
        <v>86</v>
      </c>
      <c r="C1052" t="s">
        <v>207</v>
      </c>
      <c r="D1052" t="s">
        <v>10945</v>
      </c>
      <c r="E1052">
        <v>63</v>
      </c>
      <c r="F1052" t="s">
        <v>10899</v>
      </c>
    </row>
    <row r="1053" spans="1:6" x14ac:dyDescent="0.2">
      <c r="A1053" t="s">
        <v>11990</v>
      </c>
      <c r="B1053" t="s">
        <v>86</v>
      </c>
      <c r="C1053" t="s">
        <v>207</v>
      </c>
      <c r="D1053" t="s">
        <v>10969</v>
      </c>
      <c r="E1053">
        <v>2</v>
      </c>
      <c r="F1053" t="s">
        <v>10899</v>
      </c>
    </row>
    <row r="1054" spans="1:6" x14ac:dyDescent="0.2">
      <c r="A1054" t="s">
        <v>11991</v>
      </c>
      <c r="B1054" t="s">
        <v>86</v>
      </c>
      <c r="C1054" t="s">
        <v>207</v>
      </c>
      <c r="D1054" t="s">
        <v>10973</v>
      </c>
      <c r="E1054">
        <v>1</v>
      </c>
      <c r="F1054" t="s">
        <v>10899</v>
      </c>
    </row>
    <row r="1055" spans="1:6" x14ac:dyDescent="0.2">
      <c r="A1055" t="s">
        <v>11992</v>
      </c>
      <c r="B1055" t="s">
        <v>86</v>
      </c>
      <c r="C1055" t="s">
        <v>207</v>
      </c>
      <c r="D1055" t="s">
        <v>10977</v>
      </c>
      <c r="E1055">
        <v>1</v>
      </c>
      <c r="F1055" t="s">
        <v>10899</v>
      </c>
    </row>
    <row r="1056" spans="1:6" x14ac:dyDescent="0.2">
      <c r="A1056" t="s">
        <v>11993</v>
      </c>
      <c r="B1056" t="s">
        <v>86</v>
      </c>
      <c r="C1056" t="s">
        <v>208</v>
      </c>
      <c r="D1056" t="s">
        <v>10933</v>
      </c>
      <c r="E1056">
        <v>121</v>
      </c>
      <c r="F1056" t="s">
        <v>10899</v>
      </c>
    </row>
    <row r="1057" spans="1:6" x14ac:dyDescent="0.2">
      <c r="A1057" t="s">
        <v>11994</v>
      </c>
      <c r="B1057" t="s">
        <v>86</v>
      </c>
      <c r="C1057" t="s">
        <v>208</v>
      </c>
      <c r="D1057" t="s">
        <v>10945</v>
      </c>
      <c r="E1057">
        <v>140</v>
      </c>
      <c r="F1057" t="s">
        <v>10899</v>
      </c>
    </row>
    <row r="1058" spans="1:6" x14ac:dyDescent="0.2">
      <c r="A1058" t="s">
        <v>11995</v>
      </c>
      <c r="B1058" t="s">
        <v>86</v>
      </c>
      <c r="C1058" t="s">
        <v>209</v>
      </c>
      <c r="D1058" t="s">
        <v>10903</v>
      </c>
      <c r="E1058">
        <v>1</v>
      </c>
      <c r="F1058" t="s">
        <v>10899</v>
      </c>
    </row>
    <row r="1059" spans="1:6" x14ac:dyDescent="0.2">
      <c r="A1059" t="s">
        <v>11996</v>
      </c>
      <c r="B1059" t="s">
        <v>86</v>
      </c>
      <c r="C1059" t="s">
        <v>209</v>
      </c>
      <c r="D1059" t="s">
        <v>10913</v>
      </c>
      <c r="E1059">
        <v>2</v>
      </c>
      <c r="F1059" t="s">
        <v>10899</v>
      </c>
    </row>
    <row r="1060" spans="1:6" x14ac:dyDescent="0.2">
      <c r="A1060" t="s">
        <v>11997</v>
      </c>
      <c r="B1060" t="s">
        <v>86</v>
      </c>
      <c r="C1060" t="s">
        <v>209</v>
      </c>
      <c r="D1060" t="s">
        <v>10917</v>
      </c>
      <c r="E1060">
        <v>1</v>
      </c>
      <c r="F1060" t="s">
        <v>10899</v>
      </c>
    </row>
    <row r="1061" spans="1:6" x14ac:dyDescent="0.2">
      <c r="A1061" t="s">
        <v>11998</v>
      </c>
      <c r="B1061" t="s">
        <v>86</v>
      </c>
      <c r="C1061" t="s">
        <v>209</v>
      </c>
      <c r="D1061" t="s">
        <v>10931</v>
      </c>
      <c r="E1061">
        <v>5</v>
      </c>
      <c r="F1061" t="s">
        <v>10899</v>
      </c>
    </row>
    <row r="1062" spans="1:6" x14ac:dyDescent="0.2">
      <c r="A1062" t="s">
        <v>11999</v>
      </c>
      <c r="B1062" t="s">
        <v>86</v>
      </c>
      <c r="C1062" t="s">
        <v>209</v>
      </c>
      <c r="D1062" t="s">
        <v>10933</v>
      </c>
      <c r="E1062">
        <v>112</v>
      </c>
      <c r="F1062" t="s">
        <v>10899</v>
      </c>
    </row>
    <row r="1063" spans="1:6" x14ac:dyDescent="0.2">
      <c r="A1063" t="s">
        <v>12000</v>
      </c>
      <c r="B1063" t="s">
        <v>86</v>
      </c>
      <c r="C1063" t="s">
        <v>209</v>
      </c>
      <c r="D1063" t="s">
        <v>10945</v>
      </c>
      <c r="E1063">
        <v>123</v>
      </c>
      <c r="F1063" t="s">
        <v>10899</v>
      </c>
    </row>
    <row r="1064" spans="1:6" x14ac:dyDescent="0.2">
      <c r="A1064" t="s">
        <v>12001</v>
      </c>
      <c r="B1064" t="s">
        <v>86</v>
      </c>
      <c r="C1064" t="s">
        <v>209</v>
      </c>
      <c r="D1064" t="s">
        <v>10949</v>
      </c>
      <c r="E1064">
        <v>3</v>
      </c>
      <c r="F1064" t="s">
        <v>10899</v>
      </c>
    </row>
    <row r="1065" spans="1:6" x14ac:dyDescent="0.2">
      <c r="A1065" t="s">
        <v>12002</v>
      </c>
      <c r="B1065" t="s">
        <v>86</v>
      </c>
      <c r="C1065" t="s">
        <v>209</v>
      </c>
      <c r="D1065" t="s">
        <v>10977</v>
      </c>
      <c r="E1065">
        <v>3</v>
      </c>
      <c r="F1065" t="s">
        <v>10899</v>
      </c>
    </row>
    <row r="1066" spans="1:6" x14ac:dyDescent="0.2">
      <c r="A1066" t="s">
        <v>12003</v>
      </c>
      <c r="B1066" t="s">
        <v>86</v>
      </c>
      <c r="C1066" t="s">
        <v>210</v>
      </c>
      <c r="D1066" t="s">
        <v>10913</v>
      </c>
      <c r="E1066">
        <v>1</v>
      </c>
      <c r="F1066" t="s">
        <v>10899</v>
      </c>
    </row>
    <row r="1067" spans="1:6" x14ac:dyDescent="0.2">
      <c r="A1067" t="s">
        <v>12004</v>
      </c>
      <c r="B1067" t="s">
        <v>86</v>
      </c>
      <c r="C1067" t="s">
        <v>210</v>
      </c>
      <c r="D1067" t="s">
        <v>10931</v>
      </c>
      <c r="E1067">
        <v>1</v>
      </c>
      <c r="F1067" t="s">
        <v>10899</v>
      </c>
    </row>
    <row r="1068" spans="1:6" x14ac:dyDescent="0.2">
      <c r="A1068" t="s">
        <v>12005</v>
      </c>
      <c r="B1068" t="s">
        <v>86</v>
      </c>
      <c r="C1068" t="s">
        <v>210</v>
      </c>
      <c r="D1068" t="s">
        <v>10933</v>
      </c>
      <c r="E1068">
        <v>106</v>
      </c>
      <c r="F1068" t="s">
        <v>10899</v>
      </c>
    </row>
    <row r="1069" spans="1:6" x14ac:dyDescent="0.2">
      <c r="A1069" t="s">
        <v>12006</v>
      </c>
      <c r="B1069" t="s">
        <v>86</v>
      </c>
      <c r="C1069" t="s">
        <v>210</v>
      </c>
      <c r="D1069" t="s">
        <v>10943</v>
      </c>
      <c r="E1069">
        <v>1</v>
      </c>
      <c r="F1069" t="s">
        <v>10899</v>
      </c>
    </row>
    <row r="1070" spans="1:6" x14ac:dyDescent="0.2">
      <c r="A1070" t="s">
        <v>12007</v>
      </c>
      <c r="B1070" t="s">
        <v>86</v>
      </c>
      <c r="C1070" t="s">
        <v>210</v>
      </c>
      <c r="D1070" t="s">
        <v>10945</v>
      </c>
      <c r="E1070">
        <v>133</v>
      </c>
      <c r="F1070" t="s">
        <v>10899</v>
      </c>
    </row>
    <row r="1071" spans="1:6" x14ac:dyDescent="0.2">
      <c r="A1071" t="s">
        <v>12008</v>
      </c>
      <c r="B1071" t="s">
        <v>86</v>
      </c>
      <c r="C1071" t="s">
        <v>210</v>
      </c>
      <c r="D1071" t="s">
        <v>10949</v>
      </c>
      <c r="E1071">
        <v>1</v>
      </c>
      <c r="F1071" t="s">
        <v>10899</v>
      </c>
    </row>
    <row r="1072" spans="1:6" x14ac:dyDescent="0.2">
      <c r="A1072" t="s">
        <v>12009</v>
      </c>
      <c r="B1072" t="s">
        <v>86</v>
      </c>
      <c r="C1072" t="s">
        <v>210</v>
      </c>
      <c r="D1072" t="s">
        <v>10967</v>
      </c>
      <c r="E1072">
        <v>1</v>
      </c>
      <c r="F1072" t="s">
        <v>10899</v>
      </c>
    </row>
    <row r="1073" spans="1:6" x14ac:dyDescent="0.2">
      <c r="A1073" t="s">
        <v>12010</v>
      </c>
      <c r="B1073" t="s">
        <v>86</v>
      </c>
      <c r="C1073" t="s">
        <v>210</v>
      </c>
      <c r="D1073" t="s">
        <v>10971</v>
      </c>
      <c r="E1073">
        <v>1</v>
      </c>
      <c r="F1073" t="s">
        <v>10899</v>
      </c>
    </row>
    <row r="1074" spans="1:6" x14ac:dyDescent="0.2">
      <c r="A1074" t="s">
        <v>12011</v>
      </c>
      <c r="B1074" t="s">
        <v>86</v>
      </c>
      <c r="C1074" t="s">
        <v>210</v>
      </c>
      <c r="D1074" t="s">
        <v>10977</v>
      </c>
      <c r="E1074">
        <v>1</v>
      </c>
      <c r="F1074" t="s">
        <v>10899</v>
      </c>
    </row>
    <row r="1075" spans="1:6" x14ac:dyDescent="0.2">
      <c r="A1075" t="s">
        <v>12012</v>
      </c>
      <c r="B1075" t="s">
        <v>86</v>
      </c>
      <c r="C1075" t="s">
        <v>211</v>
      </c>
      <c r="D1075" t="s">
        <v>10898</v>
      </c>
      <c r="E1075">
        <v>1</v>
      </c>
      <c r="F1075" t="s">
        <v>10899</v>
      </c>
    </row>
    <row r="1076" spans="1:6" x14ac:dyDescent="0.2">
      <c r="A1076" t="s">
        <v>12013</v>
      </c>
      <c r="B1076" t="s">
        <v>86</v>
      </c>
      <c r="C1076" t="s">
        <v>211</v>
      </c>
      <c r="D1076" t="s">
        <v>10913</v>
      </c>
      <c r="E1076">
        <v>1</v>
      </c>
      <c r="F1076" t="s">
        <v>10899</v>
      </c>
    </row>
    <row r="1077" spans="1:6" x14ac:dyDescent="0.2">
      <c r="A1077" t="s">
        <v>12014</v>
      </c>
      <c r="B1077" t="s">
        <v>86</v>
      </c>
      <c r="C1077" t="s">
        <v>211</v>
      </c>
      <c r="D1077" t="s">
        <v>10931</v>
      </c>
      <c r="E1077">
        <v>1</v>
      </c>
      <c r="F1077" t="s">
        <v>10899</v>
      </c>
    </row>
    <row r="1078" spans="1:6" x14ac:dyDescent="0.2">
      <c r="A1078" t="s">
        <v>12015</v>
      </c>
      <c r="B1078" t="s">
        <v>86</v>
      </c>
      <c r="C1078" t="s">
        <v>211</v>
      </c>
      <c r="D1078" t="s">
        <v>10933</v>
      </c>
      <c r="E1078">
        <v>15</v>
      </c>
      <c r="F1078" t="s">
        <v>10899</v>
      </c>
    </row>
    <row r="1079" spans="1:6" x14ac:dyDescent="0.2">
      <c r="A1079" t="s">
        <v>12016</v>
      </c>
      <c r="B1079" t="s">
        <v>86</v>
      </c>
      <c r="C1079" t="s">
        <v>211</v>
      </c>
      <c r="D1079" t="s">
        <v>10945</v>
      </c>
      <c r="E1079">
        <v>16</v>
      </c>
      <c r="F1079" t="s">
        <v>10899</v>
      </c>
    </row>
    <row r="1080" spans="1:6" x14ac:dyDescent="0.2">
      <c r="A1080" t="s">
        <v>12017</v>
      </c>
      <c r="B1080" t="s">
        <v>86</v>
      </c>
      <c r="C1080" t="s">
        <v>211</v>
      </c>
      <c r="D1080" t="s">
        <v>10977</v>
      </c>
      <c r="E1080">
        <v>1</v>
      </c>
      <c r="F1080" t="s">
        <v>10899</v>
      </c>
    </row>
    <row r="1081" spans="1:6" x14ac:dyDescent="0.2">
      <c r="A1081" t="s">
        <v>12018</v>
      </c>
      <c r="B1081" t="s">
        <v>86</v>
      </c>
      <c r="C1081" t="s">
        <v>212</v>
      </c>
      <c r="D1081" t="s">
        <v>10909</v>
      </c>
      <c r="E1081">
        <v>1</v>
      </c>
      <c r="F1081" t="s">
        <v>10899</v>
      </c>
    </row>
    <row r="1082" spans="1:6" x14ac:dyDescent="0.2">
      <c r="A1082" t="s">
        <v>12019</v>
      </c>
      <c r="B1082" t="s">
        <v>86</v>
      </c>
      <c r="C1082" t="s">
        <v>212</v>
      </c>
      <c r="D1082" t="s">
        <v>10913</v>
      </c>
      <c r="E1082">
        <v>1</v>
      </c>
      <c r="F1082" t="s">
        <v>10899</v>
      </c>
    </row>
    <row r="1083" spans="1:6" x14ac:dyDescent="0.2">
      <c r="A1083" t="s">
        <v>12020</v>
      </c>
      <c r="B1083" t="s">
        <v>86</v>
      </c>
      <c r="C1083" t="s">
        <v>212</v>
      </c>
      <c r="D1083" t="s">
        <v>10927</v>
      </c>
      <c r="E1083">
        <v>1</v>
      </c>
      <c r="F1083" t="s">
        <v>10899</v>
      </c>
    </row>
    <row r="1084" spans="1:6" x14ac:dyDescent="0.2">
      <c r="A1084" t="s">
        <v>12021</v>
      </c>
      <c r="B1084" t="s">
        <v>86</v>
      </c>
      <c r="C1084" t="s">
        <v>212</v>
      </c>
      <c r="D1084" t="s">
        <v>10931</v>
      </c>
      <c r="E1084">
        <v>2</v>
      </c>
      <c r="F1084" t="s">
        <v>10899</v>
      </c>
    </row>
    <row r="1085" spans="1:6" x14ac:dyDescent="0.2">
      <c r="A1085" t="s">
        <v>12022</v>
      </c>
      <c r="B1085" t="s">
        <v>86</v>
      </c>
      <c r="C1085" t="s">
        <v>212</v>
      </c>
      <c r="D1085" t="s">
        <v>10933</v>
      </c>
      <c r="E1085">
        <v>105</v>
      </c>
      <c r="F1085" t="s">
        <v>10899</v>
      </c>
    </row>
    <row r="1086" spans="1:6" x14ac:dyDescent="0.2">
      <c r="A1086" t="s">
        <v>12023</v>
      </c>
      <c r="B1086" t="s">
        <v>86</v>
      </c>
      <c r="C1086" t="s">
        <v>212</v>
      </c>
      <c r="D1086" t="s">
        <v>10945</v>
      </c>
      <c r="E1086">
        <v>117</v>
      </c>
      <c r="F1086" t="s">
        <v>10899</v>
      </c>
    </row>
    <row r="1087" spans="1:6" x14ac:dyDescent="0.2">
      <c r="A1087" t="s">
        <v>12024</v>
      </c>
      <c r="B1087" t="s">
        <v>86</v>
      </c>
      <c r="C1087" t="s">
        <v>212</v>
      </c>
      <c r="D1087" t="s">
        <v>10977</v>
      </c>
      <c r="E1087">
        <v>1</v>
      </c>
      <c r="F1087" t="s">
        <v>10899</v>
      </c>
    </row>
    <row r="1088" spans="1:6" x14ac:dyDescent="0.2">
      <c r="A1088" t="s">
        <v>12025</v>
      </c>
      <c r="B1088" t="s">
        <v>86</v>
      </c>
      <c r="C1088" t="s">
        <v>213</v>
      </c>
      <c r="D1088" t="s">
        <v>10913</v>
      </c>
      <c r="E1088">
        <v>3</v>
      </c>
      <c r="F1088" t="s">
        <v>10899</v>
      </c>
    </row>
    <row r="1089" spans="1:6" x14ac:dyDescent="0.2">
      <c r="A1089" t="s">
        <v>12026</v>
      </c>
      <c r="B1089" t="s">
        <v>86</v>
      </c>
      <c r="C1089" t="s">
        <v>213</v>
      </c>
      <c r="D1089" t="s">
        <v>10921</v>
      </c>
      <c r="E1089">
        <v>1</v>
      </c>
      <c r="F1089" t="s">
        <v>10899</v>
      </c>
    </row>
    <row r="1090" spans="1:6" x14ac:dyDescent="0.2">
      <c r="A1090" t="s">
        <v>12027</v>
      </c>
      <c r="B1090" t="s">
        <v>86</v>
      </c>
      <c r="C1090" t="s">
        <v>213</v>
      </c>
      <c r="D1090" t="s">
        <v>10931</v>
      </c>
      <c r="E1090">
        <v>4</v>
      </c>
      <c r="F1090" t="s">
        <v>10899</v>
      </c>
    </row>
    <row r="1091" spans="1:6" x14ac:dyDescent="0.2">
      <c r="A1091" t="s">
        <v>12028</v>
      </c>
      <c r="B1091" t="s">
        <v>86</v>
      </c>
      <c r="C1091" t="s">
        <v>213</v>
      </c>
      <c r="D1091" t="s">
        <v>10933</v>
      </c>
      <c r="E1091">
        <v>110</v>
      </c>
      <c r="F1091" t="s">
        <v>10899</v>
      </c>
    </row>
    <row r="1092" spans="1:6" x14ac:dyDescent="0.2">
      <c r="A1092" t="s">
        <v>12029</v>
      </c>
      <c r="B1092" t="s">
        <v>86</v>
      </c>
      <c r="C1092" t="s">
        <v>213</v>
      </c>
      <c r="D1092" t="s">
        <v>10937</v>
      </c>
      <c r="E1092">
        <v>3</v>
      </c>
      <c r="F1092" t="s">
        <v>10899</v>
      </c>
    </row>
    <row r="1093" spans="1:6" x14ac:dyDescent="0.2">
      <c r="A1093" t="s">
        <v>12030</v>
      </c>
      <c r="B1093" t="s">
        <v>86</v>
      </c>
      <c r="C1093" t="s">
        <v>213</v>
      </c>
      <c r="D1093" t="s">
        <v>10939</v>
      </c>
      <c r="E1093">
        <v>1</v>
      </c>
      <c r="F1093" t="s">
        <v>10899</v>
      </c>
    </row>
    <row r="1094" spans="1:6" x14ac:dyDescent="0.2">
      <c r="A1094" t="s">
        <v>12031</v>
      </c>
      <c r="B1094" t="s">
        <v>86</v>
      </c>
      <c r="C1094" t="s">
        <v>213</v>
      </c>
      <c r="D1094" t="s">
        <v>10945</v>
      </c>
      <c r="E1094">
        <v>116</v>
      </c>
      <c r="F1094" t="s">
        <v>10899</v>
      </c>
    </row>
    <row r="1095" spans="1:6" x14ac:dyDescent="0.2">
      <c r="A1095" t="s">
        <v>12032</v>
      </c>
      <c r="B1095" t="s">
        <v>86</v>
      </c>
      <c r="C1095" t="s">
        <v>213</v>
      </c>
      <c r="D1095" t="s">
        <v>10949</v>
      </c>
      <c r="E1095">
        <v>2</v>
      </c>
      <c r="F1095" t="s">
        <v>10899</v>
      </c>
    </row>
    <row r="1096" spans="1:6" x14ac:dyDescent="0.2">
      <c r="A1096" t="s">
        <v>12033</v>
      </c>
      <c r="B1096" t="s">
        <v>86</v>
      </c>
      <c r="C1096" t="s">
        <v>213</v>
      </c>
      <c r="D1096" t="s">
        <v>10957</v>
      </c>
      <c r="E1096">
        <v>1</v>
      </c>
      <c r="F1096" t="s">
        <v>10899</v>
      </c>
    </row>
    <row r="1097" spans="1:6" x14ac:dyDescent="0.2">
      <c r="A1097" t="s">
        <v>12034</v>
      </c>
      <c r="B1097" t="s">
        <v>86</v>
      </c>
      <c r="C1097" t="s">
        <v>213</v>
      </c>
      <c r="D1097" t="s">
        <v>10967</v>
      </c>
      <c r="E1097">
        <v>1</v>
      </c>
      <c r="F1097" t="s">
        <v>10899</v>
      </c>
    </row>
    <row r="1098" spans="1:6" x14ac:dyDescent="0.2">
      <c r="A1098" t="s">
        <v>12035</v>
      </c>
      <c r="B1098" t="s">
        <v>86</v>
      </c>
      <c r="C1098" t="s">
        <v>213</v>
      </c>
      <c r="D1098" t="s">
        <v>10977</v>
      </c>
      <c r="E1098">
        <v>3</v>
      </c>
      <c r="F1098" t="s">
        <v>10899</v>
      </c>
    </row>
    <row r="1099" spans="1:6" x14ac:dyDescent="0.2">
      <c r="A1099" t="s">
        <v>12036</v>
      </c>
      <c r="B1099" t="s">
        <v>86</v>
      </c>
      <c r="C1099" t="s">
        <v>214</v>
      </c>
      <c r="D1099" t="s">
        <v>10933</v>
      </c>
      <c r="E1099">
        <v>67</v>
      </c>
      <c r="F1099" t="s">
        <v>10899</v>
      </c>
    </row>
    <row r="1100" spans="1:6" x14ac:dyDescent="0.2">
      <c r="A1100" t="s">
        <v>12037</v>
      </c>
      <c r="B1100" t="s">
        <v>86</v>
      </c>
      <c r="C1100" t="s">
        <v>214</v>
      </c>
      <c r="D1100" t="s">
        <v>10945</v>
      </c>
      <c r="E1100">
        <v>75</v>
      </c>
      <c r="F1100" t="s">
        <v>10899</v>
      </c>
    </row>
    <row r="1101" spans="1:6" x14ac:dyDescent="0.2">
      <c r="A1101" t="s">
        <v>12038</v>
      </c>
      <c r="B1101" t="s">
        <v>86</v>
      </c>
      <c r="C1101" t="s">
        <v>215</v>
      </c>
      <c r="D1101" t="s">
        <v>10905</v>
      </c>
      <c r="E1101">
        <v>1</v>
      </c>
      <c r="F1101" t="s">
        <v>10899</v>
      </c>
    </row>
    <row r="1102" spans="1:6" x14ac:dyDescent="0.2">
      <c r="A1102" t="s">
        <v>12039</v>
      </c>
      <c r="B1102" t="s">
        <v>86</v>
      </c>
      <c r="C1102" t="s">
        <v>215</v>
      </c>
      <c r="D1102" t="s">
        <v>10913</v>
      </c>
      <c r="E1102">
        <v>1</v>
      </c>
      <c r="F1102" t="s">
        <v>10899</v>
      </c>
    </row>
    <row r="1103" spans="1:6" x14ac:dyDescent="0.2">
      <c r="A1103" t="s">
        <v>12040</v>
      </c>
      <c r="B1103" t="s">
        <v>86</v>
      </c>
      <c r="C1103" t="s">
        <v>215</v>
      </c>
      <c r="D1103" t="s">
        <v>10919</v>
      </c>
      <c r="E1103">
        <v>1</v>
      </c>
      <c r="F1103" t="s">
        <v>10899</v>
      </c>
    </row>
    <row r="1104" spans="1:6" x14ac:dyDescent="0.2">
      <c r="A1104" t="s">
        <v>12041</v>
      </c>
      <c r="B1104" t="s">
        <v>86</v>
      </c>
      <c r="C1104" t="s">
        <v>215</v>
      </c>
      <c r="D1104" t="s">
        <v>10931</v>
      </c>
      <c r="E1104">
        <v>3</v>
      </c>
      <c r="F1104" t="s">
        <v>10899</v>
      </c>
    </row>
    <row r="1105" spans="1:6" x14ac:dyDescent="0.2">
      <c r="A1105" t="s">
        <v>12042</v>
      </c>
      <c r="B1105" t="s">
        <v>86</v>
      </c>
      <c r="C1105" t="s">
        <v>215</v>
      </c>
      <c r="D1105" t="s">
        <v>10933</v>
      </c>
      <c r="E1105">
        <v>166</v>
      </c>
      <c r="F1105" t="s">
        <v>10899</v>
      </c>
    </row>
    <row r="1106" spans="1:6" x14ac:dyDescent="0.2">
      <c r="A1106" t="s">
        <v>12043</v>
      </c>
      <c r="B1106" t="s">
        <v>86</v>
      </c>
      <c r="C1106" t="s">
        <v>215</v>
      </c>
      <c r="D1106" t="s">
        <v>10945</v>
      </c>
      <c r="E1106">
        <v>191</v>
      </c>
      <c r="F1106" t="s">
        <v>10899</v>
      </c>
    </row>
    <row r="1107" spans="1:6" x14ac:dyDescent="0.2">
      <c r="A1107" t="s">
        <v>12044</v>
      </c>
      <c r="B1107" t="s">
        <v>86</v>
      </c>
      <c r="C1107" t="s">
        <v>215</v>
      </c>
      <c r="D1107" t="s">
        <v>10949</v>
      </c>
      <c r="E1107">
        <v>1</v>
      </c>
      <c r="F1107" t="s">
        <v>10899</v>
      </c>
    </row>
    <row r="1108" spans="1:6" x14ac:dyDescent="0.2">
      <c r="A1108" t="s">
        <v>12045</v>
      </c>
      <c r="B1108" t="s">
        <v>86</v>
      </c>
      <c r="C1108" t="s">
        <v>215</v>
      </c>
      <c r="D1108" t="s">
        <v>10977</v>
      </c>
      <c r="E1108">
        <v>1</v>
      </c>
      <c r="F1108" t="s">
        <v>10899</v>
      </c>
    </row>
    <row r="1109" spans="1:6" x14ac:dyDescent="0.2">
      <c r="A1109" t="s">
        <v>12046</v>
      </c>
      <c r="B1109" t="s">
        <v>86</v>
      </c>
      <c r="C1109" t="s">
        <v>216</v>
      </c>
      <c r="D1109" t="s">
        <v>10903</v>
      </c>
      <c r="E1109">
        <v>2</v>
      </c>
      <c r="F1109" t="s">
        <v>10899</v>
      </c>
    </row>
    <row r="1110" spans="1:6" x14ac:dyDescent="0.2">
      <c r="A1110" t="s">
        <v>12047</v>
      </c>
      <c r="B1110" t="s">
        <v>86</v>
      </c>
      <c r="C1110" t="s">
        <v>216</v>
      </c>
      <c r="D1110" t="s">
        <v>10905</v>
      </c>
      <c r="E1110">
        <v>1</v>
      </c>
      <c r="F1110" t="s">
        <v>10899</v>
      </c>
    </row>
    <row r="1111" spans="1:6" x14ac:dyDescent="0.2">
      <c r="A1111" t="s">
        <v>12048</v>
      </c>
      <c r="B1111" t="s">
        <v>86</v>
      </c>
      <c r="C1111" t="s">
        <v>216</v>
      </c>
      <c r="D1111" t="s">
        <v>10913</v>
      </c>
      <c r="E1111">
        <v>3</v>
      </c>
      <c r="F1111" t="s">
        <v>10899</v>
      </c>
    </row>
    <row r="1112" spans="1:6" x14ac:dyDescent="0.2">
      <c r="A1112" t="s">
        <v>12049</v>
      </c>
      <c r="B1112" t="s">
        <v>86</v>
      </c>
      <c r="C1112" t="s">
        <v>216</v>
      </c>
      <c r="D1112" t="s">
        <v>10917</v>
      </c>
      <c r="E1112">
        <v>1</v>
      </c>
      <c r="F1112" t="s">
        <v>10899</v>
      </c>
    </row>
    <row r="1113" spans="1:6" x14ac:dyDescent="0.2">
      <c r="A1113" t="s">
        <v>12050</v>
      </c>
      <c r="B1113" t="s">
        <v>86</v>
      </c>
      <c r="C1113" t="s">
        <v>216</v>
      </c>
      <c r="D1113" t="s">
        <v>10919</v>
      </c>
      <c r="E1113">
        <v>2</v>
      </c>
      <c r="F1113" t="s">
        <v>10899</v>
      </c>
    </row>
    <row r="1114" spans="1:6" x14ac:dyDescent="0.2">
      <c r="A1114" t="s">
        <v>12051</v>
      </c>
      <c r="B1114" t="s">
        <v>86</v>
      </c>
      <c r="C1114" t="s">
        <v>216</v>
      </c>
      <c r="D1114" t="s">
        <v>10921</v>
      </c>
      <c r="E1114">
        <v>1</v>
      </c>
      <c r="F1114" t="s">
        <v>10899</v>
      </c>
    </row>
    <row r="1115" spans="1:6" x14ac:dyDescent="0.2">
      <c r="A1115" t="s">
        <v>12052</v>
      </c>
      <c r="B1115" t="s">
        <v>86</v>
      </c>
      <c r="C1115" t="s">
        <v>216</v>
      </c>
      <c r="D1115" t="s">
        <v>10927</v>
      </c>
      <c r="E1115">
        <v>1</v>
      </c>
      <c r="F1115" t="s">
        <v>10899</v>
      </c>
    </row>
    <row r="1116" spans="1:6" x14ac:dyDescent="0.2">
      <c r="A1116" t="s">
        <v>12053</v>
      </c>
      <c r="B1116" t="s">
        <v>86</v>
      </c>
      <c r="C1116" t="s">
        <v>216</v>
      </c>
      <c r="D1116" t="s">
        <v>10931</v>
      </c>
      <c r="E1116">
        <v>8</v>
      </c>
      <c r="F1116" t="s">
        <v>10899</v>
      </c>
    </row>
    <row r="1117" spans="1:6" x14ac:dyDescent="0.2">
      <c r="A1117" t="s">
        <v>12054</v>
      </c>
      <c r="B1117" t="s">
        <v>86</v>
      </c>
      <c r="C1117" t="s">
        <v>216</v>
      </c>
      <c r="D1117" t="s">
        <v>10933</v>
      </c>
      <c r="E1117">
        <v>93</v>
      </c>
      <c r="F1117" t="s">
        <v>10899</v>
      </c>
    </row>
    <row r="1118" spans="1:6" x14ac:dyDescent="0.2">
      <c r="A1118" t="s">
        <v>12055</v>
      </c>
      <c r="B1118" t="s">
        <v>86</v>
      </c>
      <c r="C1118" t="s">
        <v>216</v>
      </c>
      <c r="D1118" t="s">
        <v>10945</v>
      </c>
      <c r="E1118">
        <v>125</v>
      </c>
      <c r="F1118" t="s">
        <v>10899</v>
      </c>
    </row>
    <row r="1119" spans="1:6" x14ac:dyDescent="0.2">
      <c r="A1119" t="s">
        <v>12056</v>
      </c>
      <c r="B1119" t="s">
        <v>86</v>
      </c>
      <c r="C1119" t="s">
        <v>216</v>
      </c>
      <c r="D1119" t="s">
        <v>10949</v>
      </c>
      <c r="E1119">
        <v>3</v>
      </c>
      <c r="F1119" t="s">
        <v>10899</v>
      </c>
    </row>
    <row r="1120" spans="1:6" x14ac:dyDescent="0.2">
      <c r="A1120" t="s">
        <v>12057</v>
      </c>
      <c r="B1120" t="s">
        <v>86</v>
      </c>
      <c r="C1120" t="s">
        <v>216</v>
      </c>
      <c r="D1120" t="s">
        <v>10951</v>
      </c>
      <c r="E1120">
        <v>1</v>
      </c>
      <c r="F1120" t="s">
        <v>10899</v>
      </c>
    </row>
    <row r="1121" spans="1:6" x14ac:dyDescent="0.2">
      <c r="A1121" t="s">
        <v>12058</v>
      </c>
      <c r="B1121" t="s">
        <v>86</v>
      </c>
      <c r="C1121" t="s">
        <v>216</v>
      </c>
      <c r="D1121" t="s">
        <v>10967</v>
      </c>
      <c r="E1121">
        <v>1</v>
      </c>
      <c r="F1121" t="s">
        <v>10899</v>
      </c>
    </row>
    <row r="1122" spans="1:6" x14ac:dyDescent="0.2">
      <c r="A1122" t="s">
        <v>12059</v>
      </c>
      <c r="B1122" t="s">
        <v>86</v>
      </c>
      <c r="C1122" t="s">
        <v>216</v>
      </c>
      <c r="D1122" t="s">
        <v>10977</v>
      </c>
      <c r="E1122">
        <v>2</v>
      </c>
      <c r="F1122" t="s">
        <v>10899</v>
      </c>
    </row>
    <row r="1123" spans="1:6" x14ac:dyDescent="0.2">
      <c r="A1123" t="s">
        <v>12060</v>
      </c>
      <c r="B1123" t="s">
        <v>86</v>
      </c>
      <c r="C1123" t="s">
        <v>217</v>
      </c>
      <c r="D1123" t="s">
        <v>10913</v>
      </c>
      <c r="E1123">
        <v>1</v>
      </c>
      <c r="F1123" t="s">
        <v>10899</v>
      </c>
    </row>
    <row r="1124" spans="1:6" x14ac:dyDescent="0.2">
      <c r="A1124" t="s">
        <v>12061</v>
      </c>
      <c r="B1124" t="s">
        <v>86</v>
      </c>
      <c r="C1124" t="s">
        <v>217</v>
      </c>
      <c r="D1124" t="s">
        <v>10917</v>
      </c>
      <c r="E1124">
        <v>1</v>
      </c>
      <c r="F1124" t="s">
        <v>10899</v>
      </c>
    </row>
    <row r="1125" spans="1:6" x14ac:dyDescent="0.2">
      <c r="A1125" t="s">
        <v>12062</v>
      </c>
      <c r="B1125" t="s">
        <v>86</v>
      </c>
      <c r="C1125" t="s">
        <v>217</v>
      </c>
      <c r="D1125" t="s">
        <v>10919</v>
      </c>
      <c r="E1125">
        <v>1</v>
      </c>
      <c r="F1125" t="s">
        <v>10899</v>
      </c>
    </row>
    <row r="1126" spans="1:6" x14ac:dyDescent="0.2">
      <c r="A1126" t="s">
        <v>12063</v>
      </c>
      <c r="B1126" t="s">
        <v>86</v>
      </c>
      <c r="C1126" t="s">
        <v>217</v>
      </c>
      <c r="D1126" t="s">
        <v>10931</v>
      </c>
      <c r="E1126">
        <v>1</v>
      </c>
      <c r="F1126" t="s">
        <v>10899</v>
      </c>
    </row>
    <row r="1127" spans="1:6" x14ac:dyDescent="0.2">
      <c r="A1127" t="s">
        <v>12064</v>
      </c>
      <c r="B1127" t="s">
        <v>86</v>
      </c>
      <c r="C1127" t="s">
        <v>217</v>
      </c>
      <c r="D1127" t="s">
        <v>10933</v>
      </c>
      <c r="E1127">
        <v>40</v>
      </c>
      <c r="F1127" t="s">
        <v>10899</v>
      </c>
    </row>
    <row r="1128" spans="1:6" x14ac:dyDescent="0.2">
      <c r="A1128" t="s">
        <v>12065</v>
      </c>
      <c r="B1128" t="s">
        <v>86</v>
      </c>
      <c r="C1128" t="s">
        <v>217</v>
      </c>
      <c r="D1128" t="s">
        <v>10945</v>
      </c>
      <c r="E1128">
        <v>47</v>
      </c>
      <c r="F1128" t="s">
        <v>10899</v>
      </c>
    </row>
    <row r="1129" spans="1:6" x14ac:dyDescent="0.2">
      <c r="A1129" t="s">
        <v>12066</v>
      </c>
      <c r="B1129" t="s">
        <v>86</v>
      </c>
      <c r="C1129" t="s">
        <v>217</v>
      </c>
      <c r="D1129" t="s">
        <v>10969</v>
      </c>
      <c r="E1129">
        <v>1</v>
      </c>
      <c r="F1129" t="s">
        <v>10899</v>
      </c>
    </row>
    <row r="1130" spans="1:6" x14ac:dyDescent="0.2">
      <c r="A1130" t="s">
        <v>12067</v>
      </c>
      <c r="B1130" t="s">
        <v>86</v>
      </c>
      <c r="C1130" t="s">
        <v>217</v>
      </c>
      <c r="D1130" t="s">
        <v>10977</v>
      </c>
      <c r="E1130">
        <v>1</v>
      </c>
      <c r="F1130" t="s">
        <v>10899</v>
      </c>
    </row>
    <row r="1131" spans="1:6" x14ac:dyDescent="0.2">
      <c r="A1131" t="s">
        <v>12068</v>
      </c>
      <c r="B1131" t="s">
        <v>86</v>
      </c>
      <c r="C1131" t="s">
        <v>218</v>
      </c>
      <c r="D1131" t="s">
        <v>10903</v>
      </c>
      <c r="E1131">
        <v>1</v>
      </c>
      <c r="F1131" t="s">
        <v>10899</v>
      </c>
    </row>
    <row r="1132" spans="1:6" x14ac:dyDescent="0.2">
      <c r="A1132" t="s">
        <v>12069</v>
      </c>
      <c r="B1132" t="s">
        <v>86</v>
      </c>
      <c r="C1132" t="s">
        <v>218</v>
      </c>
      <c r="D1132" t="s">
        <v>10931</v>
      </c>
      <c r="E1132">
        <v>3</v>
      </c>
      <c r="F1132" t="s">
        <v>10899</v>
      </c>
    </row>
    <row r="1133" spans="1:6" x14ac:dyDescent="0.2">
      <c r="A1133" t="s">
        <v>12070</v>
      </c>
      <c r="B1133" t="s">
        <v>86</v>
      </c>
      <c r="C1133" t="s">
        <v>218</v>
      </c>
      <c r="D1133" t="s">
        <v>10933</v>
      </c>
      <c r="E1133">
        <v>84</v>
      </c>
      <c r="F1133" t="s">
        <v>10899</v>
      </c>
    </row>
    <row r="1134" spans="1:6" x14ac:dyDescent="0.2">
      <c r="A1134" t="s">
        <v>12071</v>
      </c>
      <c r="B1134" t="s">
        <v>86</v>
      </c>
      <c r="C1134" t="s">
        <v>218</v>
      </c>
      <c r="D1134" t="s">
        <v>10945</v>
      </c>
      <c r="E1134">
        <v>109</v>
      </c>
      <c r="F1134" t="s">
        <v>10899</v>
      </c>
    </row>
    <row r="1135" spans="1:6" x14ac:dyDescent="0.2">
      <c r="A1135" t="s">
        <v>12072</v>
      </c>
      <c r="B1135" t="s">
        <v>86</v>
      </c>
      <c r="C1135" t="s">
        <v>218</v>
      </c>
      <c r="D1135" t="s">
        <v>10949</v>
      </c>
      <c r="E1135">
        <v>1</v>
      </c>
      <c r="F1135" t="s">
        <v>10899</v>
      </c>
    </row>
    <row r="1136" spans="1:6" x14ac:dyDescent="0.2">
      <c r="A1136" t="s">
        <v>12073</v>
      </c>
      <c r="B1136" t="s">
        <v>86</v>
      </c>
      <c r="C1136" t="s">
        <v>218</v>
      </c>
      <c r="D1136" t="s">
        <v>10955</v>
      </c>
      <c r="E1136">
        <v>1</v>
      </c>
      <c r="F1136" t="s">
        <v>10899</v>
      </c>
    </row>
    <row r="1137" spans="1:6" x14ac:dyDescent="0.2">
      <c r="A1137" t="s">
        <v>12074</v>
      </c>
      <c r="B1137" t="s">
        <v>86</v>
      </c>
      <c r="C1137" t="s">
        <v>218</v>
      </c>
      <c r="D1137" t="s">
        <v>10977</v>
      </c>
      <c r="E1137">
        <v>1</v>
      </c>
      <c r="F1137" t="s">
        <v>10899</v>
      </c>
    </row>
    <row r="1138" spans="1:6" x14ac:dyDescent="0.2">
      <c r="A1138" t="s">
        <v>12075</v>
      </c>
      <c r="B1138" t="s">
        <v>86</v>
      </c>
      <c r="C1138" t="s">
        <v>219</v>
      </c>
      <c r="D1138" t="s">
        <v>10903</v>
      </c>
      <c r="E1138">
        <v>1</v>
      </c>
      <c r="F1138" t="s">
        <v>10899</v>
      </c>
    </row>
    <row r="1139" spans="1:6" x14ac:dyDescent="0.2">
      <c r="A1139" t="s">
        <v>12076</v>
      </c>
      <c r="B1139" t="s">
        <v>86</v>
      </c>
      <c r="C1139" t="s">
        <v>219</v>
      </c>
      <c r="D1139" t="s">
        <v>10913</v>
      </c>
      <c r="E1139">
        <v>3</v>
      </c>
      <c r="F1139" t="s">
        <v>10899</v>
      </c>
    </row>
    <row r="1140" spans="1:6" x14ac:dyDescent="0.2">
      <c r="A1140" t="s">
        <v>12077</v>
      </c>
      <c r="B1140" t="s">
        <v>86</v>
      </c>
      <c r="C1140" t="s">
        <v>219</v>
      </c>
      <c r="D1140" t="s">
        <v>10921</v>
      </c>
      <c r="E1140">
        <v>1</v>
      </c>
      <c r="F1140" t="s">
        <v>10899</v>
      </c>
    </row>
    <row r="1141" spans="1:6" x14ac:dyDescent="0.2">
      <c r="A1141" t="s">
        <v>12078</v>
      </c>
      <c r="B1141" t="s">
        <v>86</v>
      </c>
      <c r="C1141" t="s">
        <v>219</v>
      </c>
      <c r="D1141" t="s">
        <v>10927</v>
      </c>
      <c r="E1141">
        <v>1</v>
      </c>
      <c r="F1141" t="s">
        <v>10899</v>
      </c>
    </row>
    <row r="1142" spans="1:6" x14ac:dyDescent="0.2">
      <c r="A1142" t="s">
        <v>12079</v>
      </c>
      <c r="B1142" t="s">
        <v>86</v>
      </c>
      <c r="C1142" t="s">
        <v>219</v>
      </c>
      <c r="D1142" t="s">
        <v>10931</v>
      </c>
      <c r="E1142">
        <v>8</v>
      </c>
      <c r="F1142" t="s">
        <v>10899</v>
      </c>
    </row>
    <row r="1143" spans="1:6" x14ac:dyDescent="0.2">
      <c r="A1143" t="s">
        <v>12080</v>
      </c>
      <c r="B1143" t="s">
        <v>86</v>
      </c>
      <c r="C1143" t="s">
        <v>219</v>
      </c>
      <c r="D1143" t="s">
        <v>10933</v>
      </c>
      <c r="E1143">
        <v>189</v>
      </c>
      <c r="F1143" t="s">
        <v>10899</v>
      </c>
    </row>
    <row r="1144" spans="1:6" x14ac:dyDescent="0.2">
      <c r="A1144" t="s">
        <v>12081</v>
      </c>
      <c r="B1144" t="s">
        <v>86</v>
      </c>
      <c r="C1144" t="s">
        <v>219</v>
      </c>
      <c r="D1144" t="s">
        <v>10937</v>
      </c>
      <c r="E1144">
        <v>1</v>
      </c>
      <c r="F1144" t="s">
        <v>10899</v>
      </c>
    </row>
    <row r="1145" spans="1:6" x14ac:dyDescent="0.2">
      <c r="A1145" t="s">
        <v>12082</v>
      </c>
      <c r="B1145" t="s">
        <v>86</v>
      </c>
      <c r="C1145" t="s">
        <v>219</v>
      </c>
      <c r="D1145" t="s">
        <v>10939</v>
      </c>
      <c r="E1145">
        <v>2</v>
      </c>
      <c r="F1145" t="s">
        <v>10899</v>
      </c>
    </row>
    <row r="1146" spans="1:6" x14ac:dyDescent="0.2">
      <c r="A1146" t="s">
        <v>12083</v>
      </c>
      <c r="B1146" t="s">
        <v>86</v>
      </c>
      <c r="C1146" t="s">
        <v>219</v>
      </c>
      <c r="D1146" t="s">
        <v>10945</v>
      </c>
      <c r="E1146">
        <v>233</v>
      </c>
      <c r="F1146" t="s">
        <v>10899</v>
      </c>
    </row>
    <row r="1147" spans="1:6" x14ac:dyDescent="0.2">
      <c r="A1147" t="s">
        <v>12084</v>
      </c>
      <c r="B1147" t="s">
        <v>86</v>
      </c>
      <c r="C1147" t="s">
        <v>219</v>
      </c>
      <c r="D1147" t="s">
        <v>10949</v>
      </c>
      <c r="E1147">
        <v>1</v>
      </c>
      <c r="F1147" t="s">
        <v>10899</v>
      </c>
    </row>
    <row r="1148" spans="1:6" x14ac:dyDescent="0.2">
      <c r="A1148" t="s">
        <v>12085</v>
      </c>
      <c r="B1148" t="s">
        <v>86</v>
      </c>
      <c r="C1148" t="s">
        <v>219</v>
      </c>
      <c r="D1148" t="s">
        <v>10977</v>
      </c>
      <c r="E1148">
        <v>2</v>
      </c>
      <c r="F1148" t="s">
        <v>10899</v>
      </c>
    </row>
    <row r="1149" spans="1:6" x14ac:dyDescent="0.2">
      <c r="A1149" t="s">
        <v>12086</v>
      </c>
      <c r="B1149" t="s">
        <v>86</v>
      </c>
      <c r="C1149" t="s">
        <v>220</v>
      </c>
      <c r="D1149" t="s">
        <v>10909</v>
      </c>
      <c r="E1149">
        <v>1</v>
      </c>
      <c r="F1149" t="s">
        <v>10899</v>
      </c>
    </row>
    <row r="1150" spans="1:6" x14ac:dyDescent="0.2">
      <c r="A1150" t="s">
        <v>12087</v>
      </c>
      <c r="B1150" t="s">
        <v>86</v>
      </c>
      <c r="C1150" t="s">
        <v>220</v>
      </c>
      <c r="D1150" t="s">
        <v>10913</v>
      </c>
      <c r="E1150">
        <v>1</v>
      </c>
      <c r="F1150" t="s">
        <v>10899</v>
      </c>
    </row>
    <row r="1151" spans="1:6" x14ac:dyDescent="0.2">
      <c r="A1151" t="s">
        <v>12088</v>
      </c>
      <c r="B1151" t="s">
        <v>86</v>
      </c>
      <c r="C1151" t="s">
        <v>220</v>
      </c>
      <c r="D1151" t="s">
        <v>10931</v>
      </c>
      <c r="E1151">
        <v>3</v>
      </c>
      <c r="F1151" t="s">
        <v>10899</v>
      </c>
    </row>
    <row r="1152" spans="1:6" x14ac:dyDescent="0.2">
      <c r="A1152" t="s">
        <v>12089</v>
      </c>
      <c r="B1152" t="s">
        <v>86</v>
      </c>
      <c r="C1152" t="s">
        <v>220</v>
      </c>
      <c r="D1152" t="s">
        <v>10933</v>
      </c>
      <c r="E1152">
        <v>135</v>
      </c>
      <c r="F1152" t="s">
        <v>10899</v>
      </c>
    </row>
    <row r="1153" spans="1:6" x14ac:dyDescent="0.2">
      <c r="A1153" t="s">
        <v>12090</v>
      </c>
      <c r="B1153" t="s">
        <v>86</v>
      </c>
      <c r="C1153" t="s">
        <v>220</v>
      </c>
      <c r="D1153" t="s">
        <v>10939</v>
      </c>
      <c r="E1153">
        <v>3</v>
      </c>
      <c r="F1153" t="s">
        <v>10899</v>
      </c>
    </row>
    <row r="1154" spans="1:6" x14ac:dyDescent="0.2">
      <c r="A1154" t="s">
        <v>12091</v>
      </c>
      <c r="B1154" t="s">
        <v>86</v>
      </c>
      <c r="C1154" t="s">
        <v>220</v>
      </c>
      <c r="D1154" t="s">
        <v>10945</v>
      </c>
      <c r="E1154">
        <v>155</v>
      </c>
      <c r="F1154" t="s">
        <v>10899</v>
      </c>
    </row>
    <row r="1155" spans="1:6" x14ac:dyDescent="0.2">
      <c r="A1155" t="s">
        <v>12092</v>
      </c>
      <c r="B1155" t="s">
        <v>86</v>
      </c>
      <c r="C1155" t="s">
        <v>220</v>
      </c>
      <c r="D1155" t="s">
        <v>10977</v>
      </c>
      <c r="E1155">
        <v>2</v>
      </c>
      <c r="F1155" t="s">
        <v>10899</v>
      </c>
    </row>
    <row r="1156" spans="1:6" x14ac:dyDescent="0.2">
      <c r="A1156" t="s">
        <v>12093</v>
      </c>
      <c r="B1156" t="s">
        <v>86</v>
      </c>
      <c r="C1156" t="s">
        <v>221</v>
      </c>
      <c r="D1156" t="s">
        <v>10933</v>
      </c>
      <c r="E1156">
        <v>39</v>
      </c>
      <c r="F1156" t="s">
        <v>10899</v>
      </c>
    </row>
    <row r="1157" spans="1:6" x14ac:dyDescent="0.2">
      <c r="A1157" t="s">
        <v>12094</v>
      </c>
      <c r="B1157" t="s">
        <v>86</v>
      </c>
      <c r="C1157" t="s">
        <v>221</v>
      </c>
      <c r="D1157" t="s">
        <v>10945</v>
      </c>
      <c r="E1157">
        <v>52</v>
      </c>
      <c r="F1157" t="s">
        <v>10899</v>
      </c>
    </row>
    <row r="1158" spans="1:6" x14ac:dyDescent="0.2">
      <c r="A1158" t="s">
        <v>12095</v>
      </c>
      <c r="B1158" t="s">
        <v>86</v>
      </c>
      <c r="C1158" t="s">
        <v>222</v>
      </c>
      <c r="D1158" t="s">
        <v>10898</v>
      </c>
      <c r="E1158">
        <v>1</v>
      </c>
      <c r="F1158" t="s">
        <v>10899</v>
      </c>
    </row>
    <row r="1159" spans="1:6" x14ac:dyDescent="0.2">
      <c r="A1159" t="s">
        <v>12096</v>
      </c>
      <c r="B1159" t="s">
        <v>86</v>
      </c>
      <c r="C1159" t="s">
        <v>222</v>
      </c>
      <c r="D1159" t="s">
        <v>10913</v>
      </c>
      <c r="E1159">
        <v>2</v>
      </c>
      <c r="F1159" t="s">
        <v>10899</v>
      </c>
    </row>
    <row r="1160" spans="1:6" x14ac:dyDescent="0.2">
      <c r="A1160" t="s">
        <v>12097</v>
      </c>
      <c r="B1160" t="s">
        <v>86</v>
      </c>
      <c r="C1160" t="s">
        <v>222</v>
      </c>
      <c r="D1160" t="s">
        <v>10925</v>
      </c>
      <c r="E1160">
        <v>2</v>
      </c>
      <c r="F1160" t="s">
        <v>10899</v>
      </c>
    </row>
    <row r="1161" spans="1:6" x14ac:dyDescent="0.2">
      <c r="A1161" t="s">
        <v>12098</v>
      </c>
      <c r="B1161" t="s">
        <v>86</v>
      </c>
      <c r="C1161" t="s">
        <v>222</v>
      </c>
      <c r="D1161" t="s">
        <v>10929</v>
      </c>
      <c r="E1161">
        <v>1</v>
      </c>
      <c r="F1161" t="s">
        <v>10899</v>
      </c>
    </row>
    <row r="1162" spans="1:6" x14ac:dyDescent="0.2">
      <c r="A1162" t="s">
        <v>12099</v>
      </c>
      <c r="B1162" t="s">
        <v>86</v>
      </c>
      <c r="C1162" t="s">
        <v>222</v>
      </c>
      <c r="D1162" t="s">
        <v>10931</v>
      </c>
      <c r="E1162">
        <v>4</v>
      </c>
      <c r="F1162" t="s">
        <v>10899</v>
      </c>
    </row>
    <row r="1163" spans="1:6" x14ac:dyDescent="0.2">
      <c r="A1163" t="s">
        <v>12100</v>
      </c>
      <c r="B1163" t="s">
        <v>86</v>
      </c>
      <c r="C1163" t="s">
        <v>222</v>
      </c>
      <c r="D1163" t="s">
        <v>10933</v>
      </c>
      <c r="E1163">
        <v>87</v>
      </c>
      <c r="F1163" t="s">
        <v>10899</v>
      </c>
    </row>
    <row r="1164" spans="1:6" x14ac:dyDescent="0.2">
      <c r="A1164" t="s">
        <v>12101</v>
      </c>
      <c r="B1164" t="s">
        <v>86</v>
      </c>
      <c r="C1164" t="s">
        <v>222</v>
      </c>
      <c r="D1164" t="s">
        <v>10945</v>
      </c>
      <c r="E1164">
        <v>111</v>
      </c>
      <c r="F1164" t="s">
        <v>10899</v>
      </c>
    </row>
    <row r="1165" spans="1:6" x14ac:dyDescent="0.2">
      <c r="A1165" t="s">
        <v>12102</v>
      </c>
      <c r="B1165" t="s">
        <v>86</v>
      </c>
      <c r="C1165" t="s">
        <v>222</v>
      </c>
      <c r="D1165" t="s">
        <v>10949</v>
      </c>
      <c r="E1165">
        <v>1</v>
      </c>
      <c r="F1165" t="s">
        <v>10899</v>
      </c>
    </row>
    <row r="1166" spans="1:6" x14ac:dyDescent="0.2">
      <c r="A1166" t="s">
        <v>12103</v>
      </c>
      <c r="B1166" t="s">
        <v>86</v>
      </c>
      <c r="C1166" t="s">
        <v>222</v>
      </c>
      <c r="D1166" t="s">
        <v>10963</v>
      </c>
      <c r="E1166">
        <v>2</v>
      </c>
      <c r="F1166" t="s">
        <v>10899</v>
      </c>
    </row>
    <row r="1167" spans="1:6" x14ac:dyDescent="0.2">
      <c r="A1167" t="s">
        <v>12104</v>
      </c>
      <c r="B1167" t="s">
        <v>86</v>
      </c>
      <c r="C1167" t="s">
        <v>222</v>
      </c>
      <c r="D1167" t="s">
        <v>10977</v>
      </c>
      <c r="E1167">
        <v>3</v>
      </c>
      <c r="F1167" t="s">
        <v>10899</v>
      </c>
    </row>
    <row r="1168" spans="1:6" x14ac:dyDescent="0.2">
      <c r="A1168" t="s">
        <v>12105</v>
      </c>
      <c r="B1168" t="s">
        <v>86</v>
      </c>
      <c r="C1168" t="s">
        <v>223</v>
      </c>
      <c r="D1168" t="s">
        <v>10909</v>
      </c>
      <c r="E1168">
        <v>1</v>
      </c>
      <c r="F1168" t="s">
        <v>10899</v>
      </c>
    </row>
    <row r="1169" spans="1:6" x14ac:dyDescent="0.2">
      <c r="A1169" t="s">
        <v>12106</v>
      </c>
      <c r="B1169" t="s">
        <v>86</v>
      </c>
      <c r="C1169" t="s">
        <v>223</v>
      </c>
      <c r="D1169" t="s">
        <v>10913</v>
      </c>
      <c r="E1169">
        <v>3</v>
      </c>
      <c r="F1169" t="s">
        <v>10899</v>
      </c>
    </row>
    <row r="1170" spans="1:6" x14ac:dyDescent="0.2">
      <c r="A1170" t="s">
        <v>12107</v>
      </c>
      <c r="B1170" t="s">
        <v>86</v>
      </c>
      <c r="C1170" t="s">
        <v>223</v>
      </c>
      <c r="D1170" t="s">
        <v>10917</v>
      </c>
      <c r="E1170">
        <v>1</v>
      </c>
      <c r="F1170" t="s">
        <v>10899</v>
      </c>
    </row>
    <row r="1171" spans="1:6" x14ac:dyDescent="0.2">
      <c r="A1171" t="s">
        <v>12108</v>
      </c>
      <c r="B1171" t="s">
        <v>86</v>
      </c>
      <c r="C1171" t="s">
        <v>223</v>
      </c>
      <c r="D1171" t="s">
        <v>10925</v>
      </c>
      <c r="E1171">
        <v>1</v>
      </c>
      <c r="F1171" t="s">
        <v>10899</v>
      </c>
    </row>
    <row r="1172" spans="1:6" x14ac:dyDescent="0.2">
      <c r="A1172" t="s">
        <v>12109</v>
      </c>
      <c r="B1172" t="s">
        <v>86</v>
      </c>
      <c r="C1172" t="s">
        <v>223</v>
      </c>
      <c r="D1172" t="s">
        <v>10931</v>
      </c>
      <c r="E1172">
        <v>3</v>
      </c>
      <c r="F1172" t="s">
        <v>10899</v>
      </c>
    </row>
    <row r="1173" spans="1:6" x14ac:dyDescent="0.2">
      <c r="A1173" t="s">
        <v>12110</v>
      </c>
      <c r="B1173" t="s">
        <v>86</v>
      </c>
      <c r="C1173" t="s">
        <v>223</v>
      </c>
      <c r="D1173" t="s">
        <v>10933</v>
      </c>
      <c r="E1173">
        <v>76</v>
      </c>
      <c r="F1173" t="s">
        <v>10899</v>
      </c>
    </row>
    <row r="1174" spans="1:6" x14ac:dyDescent="0.2">
      <c r="A1174" t="s">
        <v>12111</v>
      </c>
      <c r="B1174" t="s">
        <v>86</v>
      </c>
      <c r="C1174" t="s">
        <v>223</v>
      </c>
      <c r="D1174" t="s">
        <v>10939</v>
      </c>
      <c r="E1174">
        <v>1</v>
      </c>
      <c r="F1174" t="s">
        <v>10899</v>
      </c>
    </row>
    <row r="1175" spans="1:6" x14ac:dyDescent="0.2">
      <c r="A1175" t="s">
        <v>12112</v>
      </c>
      <c r="B1175" t="s">
        <v>86</v>
      </c>
      <c r="C1175" t="s">
        <v>223</v>
      </c>
      <c r="D1175" t="s">
        <v>10945</v>
      </c>
      <c r="E1175">
        <v>101</v>
      </c>
      <c r="F1175" t="s">
        <v>10899</v>
      </c>
    </row>
    <row r="1176" spans="1:6" x14ac:dyDescent="0.2">
      <c r="A1176" t="s">
        <v>12113</v>
      </c>
      <c r="B1176" t="s">
        <v>86</v>
      </c>
      <c r="C1176" t="s">
        <v>223</v>
      </c>
      <c r="D1176" t="s">
        <v>10949</v>
      </c>
      <c r="E1176">
        <v>1</v>
      </c>
      <c r="F1176" t="s">
        <v>10899</v>
      </c>
    </row>
    <row r="1177" spans="1:6" x14ac:dyDescent="0.2">
      <c r="A1177" t="s">
        <v>12114</v>
      </c>
      <c r="B1177" t="s">
        <v>86</v>
      </c>
      <c r="C1177" t="s">
        <v>223</v>
      </c>
      <c r="D1177" t="s">
        <v>10951</v>
      </c>
      <c r="E1177">
        <v>1</v>
      </c>
      <c r="F1177" t="s">
        <v>10899</v>
      </c>
    </row>
    <row r="1178" spans="1:6" x14ac:dyDescent="0.2">
      <c r="A1178" t="s">
        <v>12115</v>
      </c>
      <c r="B1178" t="s">
        <v>86</v>
      </c>
      <c r="C1178" t="s">
        <v>223</v>
      </c>
      <c r="D1178" t="s">
        <v>10963</v>
      </c>
      <c r="E1178">
        <v>1</v>
      </c>
      <c r="F1178" t="s">
        <v>10899</v>
      </c>
    </row>
    <row r="1179" spans="1:6" x14ac:dyDescent="0.2">
      <c r="A1179" t="s">
        <v>12116</v>
      </c>
      <c r="B1179" t="s">
        <v>86</v>
      </c>
      <c r="C1179" t="s">
        <v>223</v>
      </c>
      <c r="D1179" t="s">
        <v>10977</v>
      </c>
      <c r="E1179">
        <v>1</v>
      </c>
      <c r="F1179" t="s">
        <v>10899</v>
      </c>
    </row>
    <row r="1180" spans="1:6" x14ac:dyDescent="0.2">
      <c r="A1180" t="s">
        <v>12117</v>
      </c>
      <c r="B1180" t="s">
        <v>86</v>
      </c>
      <c r="C1180" t="s">
        <v>224</v>
      </c>
      <c r="D1180" t="s">
        <v>10898</v>
      </c>
      <c r="E1180">
        <v>1</v>
      </c>
      <c r="F1180" t="s">
        <v>10899</v>
      </c>
    </row>
    <row r="1181" spans="1:6" x14ac:dyDescent="0.2">
      <c r="A1181" t="s">
        <v>12118</v>
      </c>
      <c r="B1181" t="s">
        <v>86</v>
      </c>
      <c r="C1181" t="s">
        <v>224</v>
      </c>
      <c r="D1181" t="s">
        <v>10901</v>
      </c>
      <c r="E1181">
        <v>1</v>
      </c>
      <c r="F1181" t="s">
        <v>10899</v>
      </c>
    </row>
    <row r="1182" spans="1:6" x14ac:dyDescent="0.2">
      <c r="A1182" t="s">
        <v>12119</v>
      </c>
      <c r="B1182" t="s">
        <v>86</v>
      </c>
      <c r="C1182" t="s">
        <v>224</v>
      </c>
      <c r="D1182" t="s">
        <v>10903</v>
      </c>
      <c r="E1182">
        <v>1</v>
      </c>
      <c r="F1182" t="s">
        <v>10899</v>
      </c>
    </row>
    <row r="1183" spans="1:6" x14ac:dyDescent="0.2">
      <c r="A1183" t="s">
        <v>12120</v>
      </c>
      <c r="B1183" t="s">
        <v>86</v>
      </c>
      <c r="C1183" t="s">
        <v>224</v>
      </c>
      <c r="D1183" t="s">
        <v>10913</v>
      </c>
      <c r="E1183">
        <v>3</v>
      </c>
      <c r="F1183" t="s">
        <v>10899</v>
      </c>
    </row>
    <row r="1184" spans="1:6" x14ac:dyDescent="0.2">
      <c r="A1184" t="s">
        <v>12121</v>
      </c>
      <c r="B1184" t="s">
        <v>86</v>
      </c>
      <c r="C1184" t="s">
        <v>224</v>
      </c>
      <c r="D1184" t="s">
        <v>10919</v>
      </c>
      <c r="E1184">
        <v>1</v>
      </c>
      <c r="F1184" t="s">
        <v>10899</v>
      </c>
    </row>
    <row r="1185" spans="1:6" x14ac:dyDescent="0.2">
      <c r="A1185" t="s">
        <v>12122</v>
      </c>
      <c r="B1185" t="s">
        <v>86</v>
      </c>
      <c r="C1185" t="s">
        <v>224</v>
      </c>
      <c r="D1185" t="s">
        <v>10923</v>
      </c>
      <c r="E1185">
        <v>1</v>
      </c>
      <c r="F1185" t="s">
        <v>10899</v>
      </c>
    </row>
    <row r="1186" spans="1:6" x14ac:dyDescent="0.2">
      <c r="A1186" t="s">
        <v>12123</v>
      </c>
      <c r="B1186" t="s">
        <v>86</v>
      </c>
      <c r="C1186" t="s">
        <v>224</v>
      </c>
      <c r="D1186" t="s">
        <v>10925</v>
      </c>
      <c r="E1186">
        <v>1</v>
      </c>
      <c r="F1186" t="s">
        <v>10899</v>
      </c>
    </row>
    <row r="1187" spans="1:6" x14ac:dyDescent="0.2">
      <c r="A1187" t="s">
        <v>12124</v>
      </c>
      <c r="B1187" t="s">
        <v>86</v>
      </c>
      <c r="C1187" t="s">
        <v>224</v>
      </c>
      <c r="D1187" t="s">
        <v>10931</v>
      </c>
      <c r="E1187">
        <v>4</v>
      </c>
      <c r="F1187" t="s">
        <v>10899</v>
      </c>
    </row>
    <row r="1188" spans="1:6" x14ac:dyDescent="0.2">
      <c r="A1188" t="s">
        <v>12125</v>
      </c>
      <c r="B1188" t="s">
        <v>86</v>
      </c>
      <c r="C1188" t="s">
        <v>224</v>
      </c>
      <c r="D1188" t="s">
        <v>10933</v>
      </c>
      <c r="E1188">
        <v>128</v>
      </c>
      <c r="F1188" t="s">
        <v>10899</v>
      </c>
    </row>
    <row r="1189" spans="1:6" x14ac:dyDescent="0.2">
      <c r="A1189" t="s">
        <v>12126</v>
      </c>
      <c r="B1189" t="s">
        <v>86</v>
      </c>
      <c r="C1189" t="s">
        <v>224</v>
      </c>
      <c r="D1189" t="s">
        <v>10945</v>
      </c>
      <c r="E1189">
        <v>139</v>
      </c>
      <c r="F1189" t="s">
        <v>10899</v>
      </c>
    </row>
    <row r="1190" spans="1:6" x14ac:dyDescent="0.2">
      <c r="A1190" t="s">
        <v>12127</v>
      </c>
      <c r="B1190" t="s">
        <v>86</v>
      </c>
      <c r="C1190" t="s">
        <v>224</v>
      </c>
      <c r="D1190" t="s">
        <v>10949</v>
      </c>
      <c r="E1190">
        <v>2</v>
      </c>
      <c r="F1190" t="s">
        <v>10899</v>
      </c>
    </row>
    <row r="1191" spans="1:6" x14ac:dyDescent="0.2">
      <c r="A1191" t="s">
        <v>12128</v>
      </c>
      <c r="B1191" t="s">
        <v>86</v>
      </c>
      <c r="C1191" t="s">
        <v>224</v>
      </c>
      <c r="D1191" t="s">
        <v>10973</v>
      </c>
      <c r="E1191">
        <v>1</v>
      </c>
      <c r="F1191" t="s">
        <v>10899</v>
      </c>
    </row>
    <row r="1192" spans="1:6" x14ac:dyDescent="0.2">
      <c r="A1192" t="s">
        <v>12129</v>
      </c>
      <c r="B1192" t="s">
        <v>86</v>
      </c>
      <c r="C1192" t="s">
        <v>224</v>
      </c>
      <c r="D1192" t="s">
        <v>10975</v>
      </c>
      <c r="E1192">
        <v>1</v>
      </c>
      <c r="F1192" t="s">
        <v>10899</v>
      </c>
    </row>
    <row r="1193" spans="1:6" x14ac:dyDescent="0.2">
      <c r="A1193" t="s">
        <v>12130</v>
      </c>
      <c r="B1193" t="s">
        <v>86</v>
      </c>
      <c r="C1193" t="s">
        <v>224</v>
      </c>
      <c r="D1193" t="s">
        <v>10977</v>
      </c>
      <c r="E1193">
        <v>3</v>
      </c>
      <c r="F1193" t="s">
        <v>10899</v>
      </c>
    </row>
    <row r="1194" spans="1:6" x14ac:dyDescent="0.2">
      <c r="A1194" t="s">
        <v>12131</v>
      </c>
      <c r="B1194" t="s">
        <v>86</v>
      </c>
      <c r="C1194" t="s">
        <v>225</v>
      </c>
      <c r="D1194" t="s">
        <v>10903</v>
      </c>
      <c r="E1194">
        <v>1</v>
      </c>
      <c r="F1194" t="s">
        <v>10899</v>
      </c>
    </row>
    <row r="1195" spans="1:6" x14ac:dyDescent="0.2">
      <c r="A1195" t="s">
        <v>12132</v>
      </c>
      <c r="B1195" t="s">
        <v>86</v>
      </c>
      <c r="C1195" t="s">
        <v>225</v>
      </c>
      <c r="D1195" t="s">
        <v>10931</v>
      </c>
      <c r="E1195">
        <v>1</v>
      </c>
      <c r="F1195" t="s">
        <v>10899</v>
      </c>
    </row>
    <row r="1196" spans="1:6" x14ac:dyDescent="0.2">
      <c r="A1196" t="s">
        <v>12133</v>
      </c>
      <c r="B1196" t="s">
        <v>86</v>
      </c>
      <c r="C1196" t="s">
        <v>225</v>
      </c>
      <c r="D1196" t="s">
        <v>10933</v>
      </c>
      <c r="E1196">
        <v>41</v>
      </c>
      <c r="F1196" t="s">
        <v>10899</v>
      </c>
    </row>
    <row r="1197" spans="1:6" x14ac:dyDescent="0.2">
      <c r="A1197" t="s">
        <v>12134</v>
      </c>
      <c r="B1197" t="s">
        <v>86</v>
      </c>
      <c r="C1197" t="s">
        <v>225</v>
      </c>
      <c r="D1197" t="s">
        <v>10945</v>
      </c>
      <c r="E1197">
        <v>47</v>
      </c>
      <c r="F1197" t="s">
        <v>10899</v>
      </c>
    </row>
    <row r="1198" spans="1:6" x14ac:dyDescent="0.2">
      <c r="A1198" t="s">
        <v>12135</v>
      </c>
      <c r="B1198" t="s">
        <v>86</v>
      </c>
      <c r="C1198" t="s">
        <v>226</v>
      </c>
      <c r="D1198" t="s">
        <v>10903</v>
      </c>
      <c r="E1198">
        <v>1</v>
      </c>
      <c r="F1198" t="s">
        <v>10899</v>
      </c>
    </row>
    <row r="1199" spans="1:6" x14ac:dyDescent="0.2">
      <c r="A1199" t="s">
        <v>12136</v>
      </c>
      <c r="B1199" t="s">
        <v>86</v>
      </c>
      <c r="C1199" t="s">
        <v>226</v>
      </c>
      <c r="D1199" t="s">
        <v>10913</v>
      </c>
      <c r="E1199">
        <v>4</v>
      </c>
      <c r="F1199" t="s">
        <v>10899</v>
      </c>
    </row>
    <row r="1200" spans="1:6" x14ac:dyDescent="0.2">
      <c r="A1200" t="s">
        <v>12137</v>
      </c>
      <c r="B1200" t="s">
        <v>86</v>
      </c>
      <c r="C1200" t="s">
        <v>226</v>
      </c>
      <c r="D1200" t="s">
        <v>10915</v>
      </c>
      <c r="E1200">
        <v>1</v>
      </c>
      <c r="F1200" t="s">
        <v>10899</v>
      </c>
    </row>
    <row r="1201" spans="1:6" x14ac:dyDescent="0.2">
      <c r="A1201" t="s">
        <v>12138</v>
      </c>
      <c r="B1201" t="s">
        <v>86</v>
      </c>
      <c r="C1201" t="s">
        <v>226</v>
      </c>
      <c r="D1201" t="s">
        <v>10917</v>
      </c>
      <c r="E1201">
        <v>1</v>
      </c>
      <c r="F1201" t="s">
        <v>10899</v>
      </c>
    </row>
    <row r="1202" spans="1:6" x14ac:dyDescent="0.2">
      <c r="A1202" t="s">
        <v>12139</v>
      </c>
      <c r="B1202" t="s">
        <v>86</v>
      </c>
      <c r="C1202" t="s">
        <v>226</v>
      </c>
      <c r="D1202" t="s">
        <v>10921</v>
      </c>
      <c r="E1202">
        <v>2</v>
      </c>
      <c r="F1202" t="s">
        <v>10899</v>
      </c>
    </row>
    <row r="1203" spans="1:6" x14ac:dyDescent="0.2">
      <c r="A1203" t="s">
        <v>12140</v>
      </c>
      <c r="B1203" t="s">
        <v>86</v>
      </c>
      <c r="C1203" t="s">
        <v>226</v>
      </c>
      <c r="D1203" t="s">
        <v>10929</v>
      </c>
      <c r="E1203">
        <v>1</v>
      </c>
      <c r="F1203" t="s">
        <v>10899</v>
      </c>
    </row>
    <row r="1204" spans="1:6" x14ac:dyDescent="0.2">
      <c r="A1204" t="s">
        <v>12141</v>
      </c>
      <c r="B1204" t="s">
        <v>86</v>
      </c>
      <c r="C1204" t="s">
        <v>226</v>
      </c>
      <c r="D1204" t="s">
        <v>10931</v>
      </c>
      <c r="E1204">
        <v>8</v>
      </c>
      <c r="F1204" t="s">
        <v>10899</v>
      </c>
    </row>
    <row r="1205" spans="1:6" x14ac:dyDescent="0.2">
      <c r="A1205" t="s">
        <v>12142</v>
      </c>
      <c r="B1205" t="s">
        <v>86</v>
      </c>
      <c r="C1205" t="s">
        <v>226</v>
      </c>
      <c r="D1205" t="s">
        <v>10933</v>
      </c>
      <c r="E1205">
        <v>299</v>
      </c>
      <c r="F1205" t="s">
        <v>10899</v>
      </c>
    </row>
    <row r="1206" spans="1:6" x14ac:dyDescent="0.2">
      <c r="A1206" t="s">
        <v>12143</v>
      </c>
      <c r="B1206" t="s">
        <v>86</v>
      </c>
      <c r="C1206" t="s">
        <v>226</v>
      </c>
      <c r="D1206" t="s">
        <v>10937</v>
      </c>
      <c r="E1206">
        <v>1</v>
      </c>
      <c r="F1206" t="s">
        <v>10899</v>
      </c>
    </row>
    <row r="1207" spans="1:6" x14ac:dyDescent="0.2">
      <c r="A1207" t="s">
        <v>12144</v>
      </c>
      <c r="B1207" t="s">
        <v>86</v>
      </c>
      <c r="C1207" t="s">
        <v>226</v>
      </c>
      <c r="D1207" t="s">
        <v>10945</v>
      </c>
      <c r="E1207">
        <v>352</v>
      </c>
      <c r="F1207" t="s">
        <v>10899</v>
      </c>
    </row>
    <row r="1208" spans="1:6" x14ac:dyDescent="0.2">
      <c r="A1208" t="s">
        <v>12145</v>
      </c>
      <c r="B1208" t="s">
        <v>86</v>
      </c>
      <c r="C1208" t="s">
        <v>226</v>
      </c>
      <c r="D1208" t="s">
        <v>10949</v>
      </c>
      <c r="E1208">
        <v>3</v>
      </c>
      <c r="F1208" t="s">
        <v>10899</v>
      </c>
    </row>
    <row r="1209" spans="1:6" x14ac:dyDescent="0.2">
      <c r="A1209" t="s">
        <v>12146</v>
      </c>
      <c r="B1209" t="s">
        <v>86</v>
      </c>
      <c r="C1209" t="s">
        <v>226</v>
      </c>
      <c r="D1209" t="s">
        <v>10951</v>
      </c>
      <c r="E1209">
        <v>2</v>
      </c>
      <c r="F1209" t="s">
        <v>10899</v>
      </c>
    </row>
    <row r="1210" spans="1:6" x14ac:dyDescent="0.2">
      <c r="A1210" t="s">
        <v>12147</v>
      </c>
      <c r="B1210" t="s">
        <v>86</v>
      </c>
      <c r="C1210" t="s">
        <v>226</v>
      </c>
      <c r="D1210" t="s">
        <v>10953</v>
      </c>
      <c r="E1210">
        <v>1</v>
      </c>
      <c r="F1210" t="s">
        <v>10899</v>
      </c>
    </row>
    <row r="1211" spans="1:6" x14ac:dyDescent="0.2">
      <c r="A1211" t="s">
        <v>12148</v>
      </c>
      <c r="B1211" t="s">
        <v>86</v>
      </c>
      <c r="C1211" t="s">
        <v>226</v>
      </c>
      <c r="D1211" t="s">
        <v>10963</v>
      </c>
      <c r="E1211">
        <v>1</v>
      </c>
      <c r="F1211" t="s">
        <v>10899</v>
      </c>
    </row>
    <row r="1212" spans="1:6" x14ac:dyDescent="0.2">
      <c r="A1212" t="s">
        <v>12149</v>
      </c>
      <c r="B1212" t="s">
        <v>86</v>
      </c>
      <c r="C1212" t="s">
        <v>226</v>
      </c>
      <c r="D1212" t="s">
        <v>10965</v>
      </c>
      <c r="E1212">
        <v>1</v>
      </c>
      <c r="F1212" t="s">
        <v>10899</v>
      </c>
    </row>
    <row r="1213" spans="1:6" x14ac:dyDescent="0.2">
      <c r="A1213" t="s">
        <v>12150</v>
      </c>
      <c r="B1213" t="s">
        <v>86</v>
      </c>
      <c r="C1213" t="s">
        <v>226</v>
      </c>
      <c r="D1213" t="s">
        <v>10967</v>
      </c>
      <c r="E1213">
        <v>2</v>
      </c>
      <c r="F1213" t="s">
        <v>10899</v>
      </c>
    </row>
    <row r="1214" spans="1:6" x14ac:dyDescent="0.2">
      <c r="A1214" t="s">
        <v>12151</v>
      </c>
      <c r="B1214" t="s">
        <v>86</v>
      </c>
      <c r="C1214" t="s">
        <v>226</v>
      </c>
      <c r="D1214" t="s">
        <v>10973</v>
      </c>
      <c r="E1214">
        <v>1</v>
      </c>
      <c r="F1214" t="s">
        <v>10899</v>
      </c>
    </row>
    <row r="1215" spans="1:6" x14ac:dyDescent="0.2">
      <c r="A1215" t="s">
        <v>12152</v>
      </c>
      <c r="B1215" t="s">
        <v>86</v>
      </c>
      <c r="C1215" t="s">
        <v>226</v>
      </c>
      <c r="D1215" t="s">
        <v>10977</v>
      </c>
      <c r="E1215">
        <v>4</v>
      </c>
      <c r="F1215" t="s">
        <v>10899</v>
      </c>
    </row>
    <row r="1216" spans="1:6" x14ac:dyDescent="0.2">
      <c r="A1216" t="s">
        <v>12153</v>
      </c>
      <c r="B1216" t="s">
        <v>86</v>
      </c>
      <c r="C1216" t="s">
        <v>227</v>
      </c>
      <c r="D1216" t="s">
        <v>10905</v>
      </c>
      <c r="E1216">
        <v>2</v>
      </c>
      <c r="F1216" t="s">
        <v>10899</v>
      </c>
    </row>
    <row r="1217" spans="1:6" x14ac:dyDescent="0.2">
      <c r="A1217" t="s">
        <v>12154</v>
      </c>
      <c r="B1217" t="s">
        <v>86</v>
      </c>
      <c r="C1217" t="s">
        <v>227</v>
      </c>
      <c r="D1217" t="s">
        <v>10913</v>
      </c>
      <c r="E1217">
        <v>1</v>
      </c>
      <c r="F1217" t="s">
        <v>10899</v>
      </c>
    </row>
    <row r="1218" spans="1:6" x14ac:dyDescent="0.2">
      <c r="A1218" t="s">
        <v>12155</v>
      </c>
      <c r="B1218" t="s">
        <v>86</v>
      </c>
      <c r="C1218" t="s">
        <v>227</v>
      </c>
      <c r="D1218" t="s">
        <v>10925</v>
      </c>
      <c r="E1218">
        <v>1</v>
      </c>
      <c r="F1218" t="s">
        <v>10899</v>
      </c>
    </row>
    <row r="1219" spans="1:6" x14ac:dyDescent="0.2">
      <c r="A1219" t="s">
        <v>12156</v>
      </c>
      <c r="B1219" t="s">
        <v>86</v>
      </c>
      <c r="C1219" t="s">
        <v>227</v>
      </c>
      <c r="D1219" t="s">
        <v>10931</v>
      </c>
      <c r="E1219">
        <v>4</v>
      </c>
      <c r="F1219" t="s">
        <v>10899</v>
      </c>
    </row>
    <row r="1220" spans="1:6" x14ac:dyDescent="0.2">
      <c r="A1220" t="s">
        <v>12157</v>
      </c>
      <c r="B1220" t="s">
        <v>86</v>
      </c>
      <c r="C1220" t="s">
        <v>227</v>
      </c>
      <c r="D1220" t="s">
        <v>10933</v>
      </c>
      <c r="E1220">
        <v>138</v>
      </c>
      <c r="F1220" t="s">
        <v>10899</v>
      </c>
    </row>
    <row r="1221" spans="1:6" x14ac:dyDescent="0.2">
      <c r="A1221" t="s">
        <v>12158</v>
      </c>
      <c r="B1221" t="s">
        <v>86</v>
      </c>
      <c r="C1221" t="s">
        <v>227</v>
      </c>
      <c r="D1221" t="s">
        <v>10945</v>
      </c>
      <c r="E1221">
        <v>162</v>
      </c>
      <c r="F1221" t="s">
        <v>10899</v>
      </c>
    </row>
    <row r="1222" spans="1:6" x14ac:dyDescent="0.2">
      <c r="A1222" t="s">
        <v>12159</v>
      </c>
      <c r="B1222" t="s">
        <v>86</v>
      </c>
      <c r="C1222" t="s">
        <v>227</v>
      </c>
      <c r="D1222" t="s">
        <v>10963</v>
      </c>
      <c r="E1222">
        <v>1</v>
      </c>
      <c r="F1222" t="s">
        <v>10899</v>
      </c>
    </row>
    <row r="1223" spans="1:6" x14ac:dyDescent="0.2">
      <c r="A1223" t="s">
        <v>12160</v>
      </c>
      <c r="B1223" t="s">
        <v>86</v>
      </c>
      <c r="C1223" t="s">
        <v>227</v>
      </c>
      <c r="D1223" t="s">
        <v>10967</v>
      </c>
      <c r="E1223">
        <v>1</v>
      </c>
      <c r="F1223" t="s">
        <v>10899</v>
      </c>
    </row>
    <row r="1224" spans="1:6" x14ac:dyDescent="0.2">
      <c r="A1224" t="s">
        <v>12161</v>
      </c>
      <c r="B1224" t="s">
        <v>86</v>
      </c>
      <c r="C1224" t="s">
        <v>227</v>
      </c>
      <c r="D1224" t="s">
        <v>10977</v>
      </c>
      <c r="E1224">
        <v>1</v>
      </c>
      <c r="F1224" t="s">
        <v>10899</v>
      </c>
    </row>
    <row r="1225" spans="1:6" x14ac:dyDescent="0.2">
      <c r="A1225" t="s">
        <v>12162</v>
      </c>
      <c r="B1225" t="s">
        <v>86</v>
      </c>
      <c r="C1225" t="s">
        <v>228</v>
      </c>
      <c r="D1225" t="s">
        <v>10919</v>
      </c>
      <c r="E1225">
        <v>1</v>
      </c>
      <c r="F1225" t="s">
        <v>10899</v>
      </c>
    </row>
    <row r="1226" spans="1:6" x14ac:dyDescent="0.2">
      <c r="A1226" t="s">
        <v>12163</v>
      </c>
      <c r="B1226" t="s">
        <v>86</v>
      </c>
      <c r="C1226" t="s">
        <v>228</v>
      </c>
      <c r="D1226" t="s">
        <v>10931</v>
      </c>
      <c r="E1226">
        <v>2</v>
      </c>
      <c r="F1226" t="s">
        <v>10899</v>
      </c>
    </row>
    <row r="1227" spans="1:6" x14ac:dyDescent="0.2">
      <c r="A1227" t="s">
        <v>12164</v>
      </c>
      <c r="B1227" t="s">
        <v>86</v>
      </c>
      <c r="C1227" t="s">
        <v>228</v>
      </c>
      <c r="D1227" t="s">
        <v>10933</v>
      </c>
      <c r="E1227">
        <v>70</v>
      </c>
      <c r="F1227" t="s">
        <v>10899</v>
      </c>
    </row>
    <row r="1228" spans="1:6" x14ac:dyDescent="0.2">
      <c r="A1228" t="s">
        <v>12165</v>
      </c>
      <c r="B1228" t="s">
        <v>86</v>
      </c>
      <c r="C1228" t="s">
        <v>228</v>
      </c>
      <c r="D1228" t="s">
        <v>10945</v>
      </c>
      <c r="E1228">
        <v>85</v>
      </c>
      <c r="F1228" t="s">
        <v>10899</v>
      </c>
    </row>
    <row r="1229" spans="1:6" x14ac:dyDescent="0.2">
      <c r="A1229" t="s">
        <v>12166</v>
      </c>
      <c r="B1229" t="s">
        <v>86</v>
      </c>
      <c r="C1229" t="s">
        <v>228</v>
      </c>
      <c r="D1229" t="s">
        <v>10949</v>
      </c>
      <c r="E1229">
        <v>1</v>
      </c>
      <c r="F1229" t="s">
        <v>10899</v>
      </c>
    </row>
    <row r="1230" spans="1:6" x14ac:dyDescent="0.2">
      <c r="A1230" t="s">
        <v>12167</v>
      </c>
      <c r="B1230" t="s">
        <v>86</v>
      </c>
      <c r="C1230" t="s">
        <v>228</v>
      </c>
      <c r="D1230" t="s">
        <v>10951</v>
      </c>
      <c r="E1230">
        <v>1</v>
      </c>
      <c r="F1230" t="s">
        <v>10899</v>
      </c>
    </row>
    <row r="1231" spans="1:6" x14ac:dyDescent="0.2">
      <c r="A1231" t="s">
        <v>12168</v>
      </c>
      <c r="B1231" t="s">
        <v>86</v>
      </c>
      <c r="C1231" t="s">
        <v>228</v>
      </c>
      <c r="D1231" t="s">
        <v>10977</v>
      </c>
      <c r="E1231">
        <v>1</v>
      </c>
      <c r="F1231" t="s">
        <v>10899</v>
      </c>
    </row>
    <row r="1232" spans="1:6" x14ac:dyDescent="0.2">
      <c r="A1232" t="s">
        <v>12169</v>
      </c>
      <c r="B1232" t="s">
        <v>86</v>
      </c>
      <c r="C1232" t="s">
        <v>229</v>
      </c>
      <c r="D1232" t="s">
        <v>10905</v>
      </c>
      <c r="E1232">
        <v>1</v>
      </c>
      <c r="F1232" t="s">
        <v>10899</v>
      </c>
    </row>
    <row r="1233" spans="1:6" x14ac:dyDescent="0.2">
      <c r="A1233" t="s">
        <v>12170</v>
      </c>
      <c r="B1233" t="s">
        <v>86</v>
      </c>
      <c r="C1233" t="s">
        <v>229</v>
      </c>
      <c r="D1233" t="s">
        <v>10909</v>
      </c>
      <c r="E1233">
        <v>2</v>
      </c>
      <c r="F1233" t="s">
        <v>10899</v>
      </c>
    </row>
    <row r="1234" spans="1:6" x14ac:dyDescent="0.2">
      <c r="A1234" t="s">
        <v>12171</v>
      </c>
      <c r="B1234" t="s">
        <v>86</v>
      </c>
      <c r="C1234" t="s">
        <v>229</v>
      </c>
      <c r="D1234" t="s">
        <v>10913</v>
      </c>
      <c r="E1234">
        <v>3</v>
      </c>
      <c r="F1234" t="s">
        <v>10899</v>
      </c>
    </row>
    <row r="1235" spans="1:6" x14ac:dyDescent="0.2">
      <c r="A1235" t="s">
        <v>12172</v>
      </c>
      <c r="B1235" t="s">
        <v>86</v>
      </c>
      <c r="C1235" t="s">
        <v>229</v>
      </c>
      <c r="D1235" t="s">
        <v>10915</v>
      </c>
      <c r="E1235">
        <v>1</v>
      </c>
      <c r="F1235" t="s">
        <v>10899</v>
      </c>
    </row>
    <row r="1236" spans="1:6" x14ac:dyDescent="0.2">
      <c r="A1236" t="s">
        <v>12173</v>
      </c>
      <c r="B1236" t="s">
        <v>86</v>
      </c>
      <c r="C1236" t="s">
        <v>229</v>
      </c>
      <c r="D1236" t="s">
        <v>10927</v>
      </c>
      <c r="E1236">
        <v>1</v>
      </c>
      <c r="F1236" t="s">
        <v>10899</v>
      </c>
    </row>
    <row r="1237" spans="1:6" x14ac:dyDescent="0.2">
      <c r="A1237" t="s">
        <v>12174</v>
      </c>
      <c r="B1237" t="s">
        <v>86</v>
      </c>
      <c r="C1237" t="s">
        <v>229</v>
      </c>
      <c r="D1237" t="s">
        <v>10929</v>
      </c>
      <c r="E1237">
        <v>1</v>
      </c>
      <c r="F1237" t="s">
        <v>10899</v>
      </c>
    </row>
    <row r="1238" spans="1:6" x14ac:dyDescent="0.2">
      <c r="A1238" t="s">
        <v>12175</v>
      </c>
      <c r="B1238" t="s">
        <v>86</v>
      </c>
      <c r="C1238" t="s">
        <v>229</v>
      </c>
      <c r="D1238" t="s">
        <v>10931</v>
      </c>
      <c r="E1238">
        <v>5</v>
      </c>
      <c r="F1238" t="s">
        <v>10899</v>
      </c>
    </row>
    <row r="1239" spans="1:6" x14ac:dyDescent="0.2">
      <c r="A1239" t="s">
        <v>12176</v>
      </c>
      <c r="B1239" t="s">
        <v>86</v>
      </c>
      <c r="C1239" t="s">
        <v>229</v>
      </c>
      <c r="D1239" t="s">
        <v>10933</v>
      </c>
      <c r="E1239">
        <v>59</v>
      </c>
      <c r="F1239" t="s">
        <v>10899</v>
      </c>
    </row>
    <row r="1240" spans="1:6" x14ac:dyDescent="0.2">
      <c r="A1240" t="s">
        <v>12177</v>
      </c>
      <c r="B1240" t="s">
        <v>86</v>
      </c>
      <c r="C1240" t="s">
        <v>229</v>
      </c>
      <c r="D1240" t="s">
        <v>10937</v>
      </c>
      <c r="E1240">
        <v>1</v>
      </c>
      <c r="F1240" t="s">
        <v>10899</v>
      </c>
    </row>
    <row r="1241" spans="1:6" x14ac:dyDescent="0.2">
      <c r="A1241" t="s">
        <v>12178</v>
      </c>
      <c r="B1241" t="s">
        <v>86</v>
      </c>
      <c r="C1241" t="s">
        <v>229</v>
      </c>
      <c r="D1241" t="s">
        <v>10945</v>
      </c>
      <c r="E1241">
        <v>74</v>
      </c>
      <c r="F1241" t="s">
        <v>10899</v>
      </c>
    </row>
    <row r="1242" spans="1:6" x14ac:dyDescent="0.2">
      <c r="A1242" t="s">
        <v>12179</v>
      </c>
      <c r="B1242" t="s">
        <v>86</v>
      </c>
      <c r="C1242" t="s">
        <v>229</v>
      </c>
      <c r="D1242" t="s">
        <v>10949</v>
      </c>
      <c r="E1242">
        <v>3</v>
      </c>
      <c r="F1242" t="s">
        <v>10899</v>
      </c>
    </row>
    <row r="1243" spans="1:6" x14ac:dyDescent="0.2">
      <c r="A1243" t="s">
        <v>12180</v>
      </c>
      <c r="B1243" t="s">
        <v>86</v>
      </c>
      <c r="C1243" t="s">
        <v>229</v>
      </c>
      <c r="D1243" t="s">
        <v>10951</v>
      </c>
      <c r="E1243">
        <v>2</v>
      </c>
      <c r="F1243" t="s">
        <v>10899</v>
      </c>
    </row>
    <row r="1244" spans="1:6" x14ac:dyDescent="0.2">
      <c r="A1244" t="s">
        <v>12181</v>
      </c>
      <c r="B1244" t="s">
        <v>86</v>
      </c>
      <c r="C1244" t="s">
        <v>229</v>
      </c>
      <c r="D1244" t="s">
        <v>10959</v>
      </c>
      <c r="E1244">
        <v>1</v>
      </c>
      <c r="F1244" t="s">
        <v>10899</v>
      </c>
    </row>
    <row r="1245" spans="1:6" x14ac:dyDescent="0.2">
      <c r="A1245" t="s">
        <v>12182</v>
      </c>
      <c r="B1245" t="s">
        <v>86</v>
      </c>
      <c r="C1245" t="s">
        <v>229</v>
      </c>
      <c r="D1245" t="s">
        <v>10963</v>
      </c>
      <c r="E1245">
        <v>1</v>
      </c>
      <c r="F1245" t="s">
        <v>10899</v>
      </c>
    </row>
    <row r="1246" spans="1:6" x14ac:dyDescent="0.2">
      <c r="A1246" t="s">
        <v>12183</v>
      </c>
      <c r="B1246" t="s">
        <v>86</v>
      </c>
      <c r="C1246" t="s">
        <v>229</v>
      </c>
      <c r="D1246" t="s">
        <v>10965</v>
      </c>
      <c r="E1246">
        <v>1</v>
      </c>
      <c r="F1246" t="s">
        <v>10899</v>
      </c>
    </row>
    <row r="1247" spans="1:6" x14ac:dyDescent="0.2">
      <c r="A1247" t="s">
        <v>12184</v>
      </c>
      <c r="B1247" t="s">
        <v>86</v>
      </c>
      <c r="C1247" t="s">
        <v>229</v>
      </c>
      <c r="D1247" t="s">
        <v>10967</v>
      </c>
      <c r="E1247">
        <v>1</v>
      </c>
      <c r="F1247" t="s">
        <v>10899</v>
      </c>
    </row>
    <row r="1248" spans="1:6" x14ac:dyDescent="0.2">
      <c r="A1248" t="s">
        <v>12185</v>
      </c>
      <c r="B1248" t="s">
        <v>86</v>
      </c>
      <c r="C1248" t="s">
        <v>229</v>
      </c>
      <c r="D1248" t="s">
        <v>10973</v>
      </c>
      <c r="E1248">
        <v>1</v>
      </c>
      <c r="F1248" t="s">
        <v>10899</v>
      </c>
    </row>
    <row r="1249" spans="1:6" x14ac:dyDescent="0.2">
      <c r="A1249" t="s">
        <v>12186</v>
      </c>
      <c r="B1249" t="s">
        <v>86</v>
      </c>
      <c r="C1249" t="s">
        <v>229</v>
      </c>
      <c r="D1249" t="s">
        <v>10977</v>
      </c>
      <c r="E1249">
        <v>1</v>
      </c>
      <c r="F1249" t="s">
        <v>10899</v>
      </c>
    </row>
    <row r="1250" spans="1:6" x14ac:dyDescent="0.2">
      <c r="A1250" t="s">
        <v>12187</v>
      </c>
      <c r="B1250" t="s">
        <v>86</v>
      </c>
      <c r="C1250" t="s">
        <v>230</v>
      </c>
      <c r="D1250" t="s">
        <v>10909</v>
      </c>
      <c r="E1250">
        <v>1</v>
      </c>
      <c r="F1250" t="s">
        <v>10899</v>
      </c>
    </row>
    <row r="1251" spans="1:6" x14ac:dyDescent="0.2">
      <c r="A1251" t="s">
        <v>12188</v>
      </c>
      <c r="B1251" t="s">
        <v>86</v>
      </c>
      <c r="C1251" t="s">
        <v>230</v>
      </c>
      <c r="D1251" t="s">
        <v>10913</v>
      </c>
      <c r="E1251">
        <v>4</v>
      </c>
      <c r="F1251" t="s">
        <v>10899</v>
      </c>
    </row>
    <row r="1252" spans="1:6" x14ac:dyDescent="0.2">
      <c r="A1252" t="s">
        <v>12189</v>
      </c>
      <c r="B1252" t="s">
        <v>86</v>
      </c>
      <c r="C1252" t="s">
        <v>230</v>
      </c>
      <c r="D1252" t="s">
        <v>10917</v>
      </c>
      <c r="E1252">
        <v>1</v>
      </c>
      <c r="F1252" t="s">
        <v>10899</v>
      </c>
    </row>
    <row r="1253" spans="1:6" x14ac:dyDescent="0.2">
      <c r="A1253" t="s">
        <v>12190</v>
      </c>
      <c r="B1253" t="s">
        <v>86</v>
      </c>
      <c r="C1253" t="s">
        <v>230</v>
      </c>
      <c r="D1253" t="s">
        <v>10931</v>
      </c>
      <c r="E1253">
        <v>8</v>
      </c>
      <c r="F1253" t="s">
        <v>10899</v>
      </c>
    </row>
    <row r="1254" spans="1:6" x14ac:dyDescent="0.2">
      <c r="A1254" t="s">
        <v>12191</v>
      </c>
      <c r="B1254" t="s">
        <v>86</v>
      </c>
      <c r="C1254" t="s">
        <v>230</v>
      </c>
      <c r="D1254" t="s">
        <v>10933</v>
      </c>
      <c r="E1254">
        <v>241</v>
      </c>
      <c r="F1254" t="s">
        <v>10899</v>
      </c>
    </row>
    <row r="1255" spans="1:6" x14ac:dyDescent="0.2">
      <c r="A1255" t="s">
        <v>12192</v>
      </c>
      <c r="B1255" t="s">
        <v>86</v>
      </c>
      <c r="C1255" t="s">
        <v>230</v>
      </c>
      <c r="D1255" t="s">
        <v>10939</v>
      </c>
      <c r="E1255">
        <v>2</v>
      </c>
      <c r="F1255" t="s">
        <v>10899</v>
      </c>
    </row>
    <row r="1256" spans="1:6" x14ac:dyDescent="0.2">
      <c r="A1256" t="s">
        <v>12193</v>
      </c>
      <c r="B1256" t="s">
        <v>86</v>
      </c>
      <c r="C1256" t="s">
        <v>230</v>
      </c>
      <c r="D1256" t="s">
        <v>10945</v>
      </c>
      <c r="E1256">
        <v>297</v>
      </c>
      <c r="F1256" t="s">
        <v>10899</v>
      </c>
    </row>
    <row r="1257" spans="1:6" x14ac:dyDescent="0.2">
      <c r="A1257" t="s">
        <v>12194</v>
      </c>
      <c r="B1257" t="s">
        <v>86</v>
      </c>
      <c r="C1257" t="s">
        <v>230</v>
      </c>
      <c r="D1257" t="s">
        <v>10949</v>
      </c>
      <c r="E1257">
        <v>1</v>
      </c>
      <c r="F1257" t="s">
        <v>10899</v>
      </c>
    </row>
    <row r="1258" spans="1:6" x14ac:dyDescent="0.2">
      <c r="A1258" t="s">
        <v>12195</v>
      </c>
      <c r="B1258" t="s">
        <v>86</v>
      </c>
      <c r="C1258" t="s">
        <v>230</v>
      </c>
      <c r="D1258" t="s">
        <v>10951</v>
      </c>
      <c r="E1258">
        <v>1</v>
      </c>
      <c r="F1258" t="s">
        <v>10899</v>
      </c>
    </row>
    <row r="1259" spans="1:6" x14ac:dyDescent="0.2">
      <c r="A1259" t="s">
        <v>12196</v>
      </c>
      <c r="B1259" t="s">
        <v>86</v>
      </c>
      <c r="C1259" t="s">
        <v>230</v>
      </c>
      <c r="D1259" t="s">
        <v>10957</v>
      </c>
      <c r="E1259">
        <v>1</v>
      </c>
      <c r="F1259" t="s">
        <v>10899</v>
      </c>
    </row>
    <row r="1260" spans="1:6" x14ac:dyDescent="0.2">
      <c r="A1260" t="s">
        <v>12197</v>
      </c>
      <c r="B1260" t="s">
        <v>86</v>
      </c>
      <c r="C1260" t="s">
        <v>230</v>
      </c>
      <c r="D1260" t="s">
        <v>10959</v>
      </c>
      <c r="E1260">
        <v>1</v>
      </c>
      <c r="F1260" t="s">
        <v>10899</v>
      </c>
    </row>
    <row r="1261" spans="1:6" x14ac:dyDescent="0.2">
      <c r="A1261" t="s">
        <v>12198</v>
      </c>
      <c r="B1261" t="s">
        <v>86</v>
      </c>
      <c r="C1261" t="s">
        <v>230</v>
      </c>
      <c r="D1261" t="s">
        <v>10965</v>
      </c>
      <c r="E1261">
        <v>1</v>
      </c>
      <c r="F1261" t="s">
        <v>10899</v>
      </c>
    </row>
    <row r="1262" spans="1:6" x14ac:dyDescent="0.2">
      <c r="A1262" t="s">
        <v>12199</v>
      </c>
      <c r="B1262" t="s">
        <v>86</v>
      </c>
      <c r="C1262" t="s">
        <v>230</v>
      </c>
      <c r="D1262" t="s">
        <v>10967</v>
      </c>
      <c r="E1262">
        <v>1</v>
      </c>
      <c r="F1262" t="s">
        <v>10899</v>
      </c>
    </row>
    <row r="1263" spans="1:6" x14ac:dyDescent="0.2">
      <c r="A1263" t="s">
        <v>12200</v>
      </c>
      <c r="B1263" t="s">
        <v>86</v>
      </c>
      <c r="C1263" t="s">
        <v>230</v>
      </c>
      <c r="D1263" t="s">
        <v>10973</v>
      </c>
      <c r="E1263">
        <v>3</v>
      </c>
      <c r="F1263" t="s">
        <v>10899</v>
      </c>
    </row>
    <row r="1264" spans="1:6" x14ac:dyDescent="0.2">
      <c r="A1264" t="s">
        <v>12201</v>
      </c>
      <c r="B1264" t="s">
        <v>86</v>
      </c>
      <c r="C1264" t="s">
        <v>230</v>
      </c>
      <c r="D1264" t="s">
        <v>10977</v>
      </c>
      <c r="E1264">
        <v>7</v>
      </c>
      <c r="F1264" t="s">
        <v>10899</v>
      </c>
    </row>
    <row r="1265" spans="1:6" x14ac:dyDescent="0.2">
      <c r="A1265" t="s">
        <v>12202</v>
      </c>
      <c r="B1265" t="s">
        <v>86</v>
      </c>
      <c r="C1265" t="s">
        <v>231</v>
      </c>
      <c r="D1265" t="s">
        <v>10931</v>
      </c>
      <c r="E1265">
        <v>1</v>
      </c>
      <c r="F1265" t="s">
        <v>10899</v>
      </c>
    </row>
    <row r="1266" spans="1:6" x14ac:dyDescent="0.2">
      <c r="A1266" t="s">
        <v>12203</v>
      </c>
      <c r="B1266" t="s">
        <v>86</v>
      </c>
      <c r="C1266" t="s">
        <v>231</v>
      </c>
      <c r="D1266" t="s">
        <v>10933</v>
      </c>
      <c r="E1266">
        <v>62</v>
      </c>
      <c r="F1266" t="s">
        <v>10899</v>
      </c>
    </row>
    <row r="1267" spans="1:6" x14ac:dyDescent="0.2">
      <c r="A1267" t="s">
        <v>12204</v>
      </c>
      <c r="B1267" t="s">
        <v>86</v>
      </c>
      <c r="C1267" t="s">
        <v>231</v>
      </c>
      <c r="D1267" t="s">
        <v>10945</v>
      </c>
      <c r="E1267">
        <v>77</v>
      </c>
      <c r="F1267" t="s">
        <v>10899</v>
      </c>
    </row>
    <row r="1268" spans="1:6" x14ac:dyDescent="0.2">
      <c r="A1268" t="s">
        <v>12205</v>
      </c>
      <c r="B1268" t="s">
        <v>86</v>
      </c>
      <c r="C1268" t="s">
        <v>231</v>
      </c>
      <c r="D1268" t="s">
        <v>10949</v>
      </c>
      <c r="E1268">
        <v>1</v>
      </c>
      <c r="F1268" t="s">
        <v>10899</v>
      </c>
    </row>
    <row r="1269" spans="1:6" x14ac:dyDescent="0.2">
      <c r="A1269" t="s">
        <v>12206</v>
      </c>
      <c r="B1269" t="s">
        <v>86</v>
      </c>
      <c r="C1269" t="s">
        <v>232</v>
      </c>
      <c r="D1269" t="s">
        <v>10901</v>
      </c>
      <c r="E1269">
        <v>1</v>
      </c>
      <c r="F1269" t="s">
        <v>10899</v>
      </c>
    </row>
    <row r="1270" spans="1:6" x14ac:dyDescent="0.2">
      <c r="A1270" t="s">
        <v>12207</v>
      </c>
      <c r="B1270" t="s">
        <v>86</v>
      </c>
      <c r="C1270" t="s">
        <v>232</v>
      </c>
      <c r="D1270" t="s">
        <v>10903</v>
      </c>
      <c r="E1270">
        <v>1</v>
      </c>
      <c r="F1270" t="s">
        <v>10899</v>
      </c>
    </row>
    <row r="1271" spans="1:6" x14ac:dyDescent="0.2">
      <c r="A1271" t="s">
        <v>12208</v>
      </c>
      <c r="B1271" t="s">
        <v>86</v>
      </c>
      <c r="C1271" t="s">
        <v>232</v>
      </c>
      <c r="D1271" t="s">
        <v>10905</v>
      </c>
      <c r="E1271">
        <v>1</v>
      </c>
      <c r="F1271" t="s">
        <v>10899</v>
      </c>
    </row>
    <row r="1272" spans="1:6" x14ac:dyDescent="0.2">
      <c r="A1272" t="s">
        <v>12209</v>
      </c>
      <c r="B1272" t="s">
        <v>86</v>
      </c>
      <c r="C1272" t="s">
        <v>232</v>
      </c>
      <c r="D1272" t="s">
        <v>10913</v>
      </c>
      <c r="E1272">
        <v>1</v>
      </c>
      <c r="F1272" t="s">
        <v>10899</v>
      </c>
    </row>
    <row r="1273" spans="1:6" x14ac:dyDescent="0.2">
      <c r="A1273" t="s">
        <v>12210</v>
      </c>
      <c r="B1273" t="s">
        <v>86</v>
      </c>
      <c r="C1273" t="s">
        <v>232</v>
      </c>
      <c r="D1273" t="s">
        <v>10919</v>
      </c>
      <c r="E1273">
        <v>1</v>
      </c>
      <c r="F1273" t="s">
        <v>10899</v>
      </c>
    </row>
    <row r="1274" spans="1:6" x14ac:dyDescent="0.2">
      <c r="A1274" t="s">
        <v>12211</v>
      </c>
      <c r="B1274" t="s">
        <v>86</v>
      </c>
      <c r="C1274" t="s">
        <v>232</v>
      </c>
      <c r="D1274" t="s">
        <v>10931</v>
      </c>
      <c r="E1274">
        <v>5</v>
      </c>
      <c r="F1274" t="s">
        <v>10899</v>
      </c>
    </row>
    <row r="1275" spans="1:6" x14ac:dyDescent="0.2">
      <c r="A1275" t="s">
        <v>12212</v>
      </c>
      <c r="B1275" t="s">
        <v>86</v>
      </c>
      <c r="C1275" t="s">
        <v>232</v>
      </c>
      <c r="D1275" t="s">
        <v>10933</v>
      </c>
      <c r="E1275">
        <v>636</v>
      </c>
      <c r="F1275" t="s">
        <v>10899</v>
      </c>
    </row>
    <row r="1276" spans="1:6" x14ac:dyDescent="0.2">
      <c r="A1276" t="s">
        <v>12213</v>
      </c>
      <c r="B1276" t="s">
        <v>86</v>
      </c>
      <c r="C1276" t="s">
        <v>232</v>
      </c>
      <c r="D1276" t="s">
        <v>10939</v>
      </c>
      <c r="E1276">
        <v>1</v>
      </c>
      <c r="F1276" t="s">
        <v>10899</v>
      </c>
    </row>
    <row r="1277" spans="1:6" x14ac:dyDescent="0.2">
      <c r="A1277" t="s">
        <v>12214</v>
      </c>
      <c r="B1277" t="s">
        <v>86</v>
      </c>
      <c r="C1277" t="s">
        <v>232</v>
      </c>
      <c r="D1277" t="s">
        <v>10945</v>
      </c>
      <c r="E1277">
        <v>775</v>
      </c>
      <c r="F1277" t="s">
        <v>10899</v>
      </c>
    </row>
    <row r="1278" spans="1:6" x14ac:dyDescent="0.2">
      <c r="A1278" t="s">
        <v>12215</v>
      </c>
      <c r="B1278" t="s">
        <v>86</v>
      </c>
      <c r="C1278" t="s">
        <v>232</v>
      </c>
      <c r="D1278" t="s">
        <v>10949</v>
      </c>
      <c r="E1278">
        <v>1</v>
      </c>
      <c r="F1278" t="s">
        <v>10899</v>
      </c>
    </row>
    <row r="1279" spans="1:6" x14ac:dyDescent="0.2">
      <c r="A1279" t="s">
        <v>12216</v>
      </c>
      <c r="B1279" t="s">
        <v>86</v>
      </c>
      <c r="C1279" t="s">
        <v>232</v>
      </c>
      <c r="D1279" t="s">
        <v>10955</v>
      </c>
      <c r="E1279">
        <v>1</v>
      </c>
      <c r="F1279" t="s">
        <v>10899</v>
      </c>
    </row>
    <row r="1280" spans="1:6" x14ac:dyDescent="0.2">
      <c r="A1280" t="s">
        <v>12217</v>
      </c>
      <c r="B1280" t="s">
        <v>86</v>
      </c>
      <c r="C1280" t="s">
        <v>232</v>
      </c>
      <c r="D1280" t="s">
        <v>10963</v>
      </c>
      <c r="E1280">
        <v>1</v>
      </c>
      <c r="F1280" t="s">
        <v>10899</v>
      </c>
    </row>
    <row r="1281" spans="1:6" x14ac:dyDescent="0.2">
      <c r="A1281" t="s">
        <v>12218</v>
      </c>
      <c r="B1281" t="s">
        <v>86</v>
      </c>
      <c r="C1281" t="s">
        <v>232</v>
      </c>
      <c r="D1281" t="s">
        <v>10967</v>
      </c>
      <c r="E1281">
        <v>1</v>
      </c>
      <c r="F1281" t="s">
        <v>10899</v>
      </c>
    </row>
    <row r="1282" spans="1:6" x14ac:dyDescent="0.2">
      <c r="A1282" t="s">
        <v>12219</v>
      </c>
      <c r="B1282" t="s">
        <v>86</v>
      </c>
      <c r="C1282" t="s">
        <v>232</v>
      </c>
      <c r="D1282" t="s">
        <v>10977</v>
      </c>
      <c r="E1282">
        <v>2</v>
      </c>
      <c r="F1282" t="s">
        <v>10899</v>
      </c>
    </row>
    <row r="1283" spans="1:6" x14ac:dyDescent="0.2">
      <c r="A1283" t="s">
        <v>12220</v>
      </c>
      <c r="B1283" t="s">
        <v>86</v>
      </c>
      <c r="C1283" t="s">
        <v>233</v>
      </c>
      <c r="D1283" t="s">
        <v>10905</v>
      </c>
      <c r="E1283">
        <v>1</v>
      </c>
      <c r="F1283" t="s">
        <v>10899</v>
      </c>
    </row>
    <row r="1284" spans="1:6" x14ac:dyDescent="0.2">
      <c r="A1284" t="s">
        <v>12221</v>
      </c>
      <c r="B1284" t="s">
        <v>86</v>
      </c>
      <c r="C1284" t="s">
        <v>233</v>
      </c>
      <c r="D1284" t="s">
        <v>10919</v>
      </c>
      <c r="E1284">
        <v>1</v>
      </c>
      <c r="F1284" t="s">
        <v>10899</v>
      </c>
    </row>
    <row r="1285" spans="1:6" x14ac:dyDescent="0.2">
      <c r="A1285" t="s">
        <v>12222</v>
      </c>
      <c r="B1285" t="s">
        <v>86</v>
      </c>
      <c r="C1285" t="s">
        <v>233</v>
      </c>
      <c r="D1285" t="s">
        <v>10931</v>
      </c>
      <c r="E1285">
        <v>2</v>
      </c>
      <c r="F1285" t="s">
        <v>10899</v>
      </c>
    </row>
    <row r="1286" spans="1:6" x14ac:dyDescent="0.2">
      <c r="A1286" t="s">
        <v>12223</v>
      </c>
      <c r="B1286" t="s">
        <v>86</v>
      </c>
      <c r="C1286" t="s">
        <v>233</v>
      </c>
      <c r="D1286" t="s">
        <v>10933</v>
      </c>
      <c r="E1286">
        <v>108</v>
      </c>
      <c r="F1286" t="s">
        <v>10899</v>
      </c>
    </row>
    <row r="1287" spans="1:6" x14ac:dyDescent="0.2">
      <c r="A1287" t="s">
        <v>12224</v>
      </c>
      <c r="B1287" t="s">
        <v>86</v>
      </c>
      <c r="C1287" t="s">
        <v>233</v>
      </c>
      <c r="D1287" t="s">
        <v>10945</v>
      </c>
      <c r="E1287">
        <v>118</v>
      </c>
      <c r="F1287" t="s">
        <v>10899</v>
      </c>
    </row>
    <row r="1288" spans="1:6" x14ac:dyDescent="0.2">
      <c r="A1288" t="s">
        <v>12225</v>
      </c>
      <c r="B1288" t="s">
        <v>86</v>
      </c>
      <c r="C1288" t="s">
        <v>234</v>
      </c>
      <c r="D1288" t="s">
        <v>10915</v>
      </c>
      <c r="E1288">
        <v>1</v>
      </c>
      <c r="F1288" t="s">
        <v>10899</v>
      </c>
    </row>
    <row r="1289" spans="1:6" x14ac:dyDescent="0.2">
      <c r="A1289" t="s">
        <v>12226</v>
      </c>
      <c r="B1289" t="s">
        <v>86</v>
      </c>
      <c r="C1289" t="s">
        <v>234</v>
      </c>
      <c r="D1289" t="s">
        <v>10925</v>
      </c>
      <c r="E1289">
        <v>1</v>
      </c>
      <c r="F1289" t="s">
        <v>10899</v>
      </c>
    </row>
    <row r="1290" spans="1:6" x14ac:dyDescent="0.2">
      <c r="A1290" t="s">
        <v>12227</v>
      </c>
      <c r="B1290" t="s">
        <v>86</v>
      </c>
      <c r="C1290" t="s">
        <v>234</v>
      </c>
      <c r="D1290" t="s">
        <v>10931</v>
      </c>
      <c r="E1290">
        <v>5</v>
      </c>
      <c r="F1290" t="s">
        <v>10899</v>
      </c>
    </row>
    <row r="1291" spans="1:6" x14ac:dyDescent="0.2">
      <c r="A1291" t="s">
        <v>12228</v>
      </c>
      <c r="B1291" t="s">
        <v>86</v>
      </c>
      <c r="C1291" t="s">
        <v>234</v>
      </c>
      <c r="D1291" t="s">
        <v>10933</v>
      </c>
      <c r="E1291">
        <v>110</v>
      </c>
      <c r="F1291" t="s">
        <v>10899</v>
      </c>
    </row>
    <row r="1292" spans="1:6" x14ac:dyDescent="0.2">
      <c r="A1292" t="s">
        <v>12229</v>
      </c>
      <c r="B1292" t="s">
        <v>86</v>
      </c>
      <c r="C1292" t="s">
        <v>234</v>
      </c>
      <c r="D1292" t="s">
        <v>10939</v>
      </c>
      <c r="E1292">
        <v>1</v>
      </c>
      <c r="F1292" t="s">
        <v>10899</v>
      </c>
    </row>
    <row r="1293" spans="1:6" x14ac:dyDescent="0.2">
      <c r="A1293" t="s">
        <v>12230</v>
      </c>
      <c r="B1293" t="s">
        <v>86</v>
      </c>
      <c r="C1293" t="s">
        <v>234</v>
      </c>
      <c r="D1293" t="s">
        <v>10945</v>
      </c>
      <c r="E1293">
        <v>127</v>
      </c>
      <c r="F1293" t="s">
        <v>10899</v>
      </c>
    </row>
    <row r="1294" spans="1:6" x14ac:dyDescent="0.2">
      <c r="A1294" t="s">
        <v>12231</v>
      </c>
      <c r="B1294" t="s">
        <v>86</v>
      </c>
      <c r="C1294" t="s">
        <v>234</v>
      </c>
      <c r="D1294" t="s">
        <v>10951</v>
      </c>
      <c r="E1294">
        <v>1</v>
      </c>
      <c r="F1294" t="s">
        <v>10899</v>
      </c>
    </row>
    <row r="1295" spans="1:6" x14ac:dyDescent="0.2">
      <c r="A1295" t="s">
        <v>12232</v>
      </c>
      <c r="B1295" t="s">
        <v>86</v>
      </c>
      <c r="C1295" t="s">
        <v>234</v>
      </c>
      <c r="D1295" t="s">
        <v>10957</v>
      </c>
      <c r="E1295">
        <v>1</v>
      </c>
      <c r="F1295" t="s">
        <v>10899</v>
      </c>
    </row>
    <row r="1296" spans="1:6" x14ac:dyDescent="0.2">
      <c r="A1296" t="s">
        <v>12233</v>
      </c>
      <c r="B1296" t="s">
        <v>86</v>
      </c>
      <c r="C1296" t="s">
        <v>234</v>
      </c>
      <c r="D1296" t="s">
        <v>10977</v>
      </c>
      <c r="E1296">
        <v>2</v>
      </c>
      <c r="F1296" t="s">
        <v>10899</v>
      </c>
    </row>
    <row r="1297" spans="1:6" x14ac:dyDescent="0.2">
      <c r="A1297" t="s">
        <v>12234</v>
      </c>
      <c r="B1297" t="s">
        <v>86</v>
      </c>
      <c r="C1297" t="s">
        <v>235</v>
      </c>
      <c r="D1297" t="s">
        <v>10913</v>
      </c>
      <c r="E1297">
        <v>3</v>
      </c>
      <c r="F1297" t="s">
        <v>10899</v>
      </c>
    </row>
    <row r="1298" spans="1:6" x14ac:dyDescent="0.2">
      <c r="A1298" t="s">
        <v>12235</v>
      </c>
      <c r="B1298" t="s">
        <v>86</v>
      </c>
      <c r="C1298" t="s">
        <v>235</v>
      </c>
      <c r="D1298" t="s">
        <v>10917</v>
      </c>
      <c r="E1298">
        <v>1</v>
      </c>
      <c r="F1298" t="s">
        <v>10899</v>
      </c>
    </row>
    <row r="1299" spans="1:6" x14ac:dyDescent="0.2">
      <c r="A1299" t="s">
        <v>12236</v>
      </c>
      <c r="B1299" t="s">
        <v>86</v>
      </c>
      <c r="C1299" t="s">
        <v>235</v>
      </c>
      <c r="D1299" t="s">
        <v>10925</v>
      </c>
      <c r="E1299">
        <v>1</v>
      </c>
      <c r="F1299" t="s">
        <v>10899</v>
      </c>
    </row>
    <row r="1300" spans="1:6" x14ac:dyDescent="0.2">
      <c r="A1300" t="s">
        <v>12237</v>
      </c>
      <c r="B1300" t="s">
        <v>86</v>
      </c>
      <c r="C1300" t="s">
        <v>235</v>
      </c>
      <c r="D1300" t="s">
        <v>10931</v>
      </c>
      <c r="E1300">
        <v>5</v>
      </c>
      <c r="F1300" t="s">
        <v>10899</v>
      </c>
    </row>
    <row r="1301" spans="1:6" x14ac:dyDescent="0.2">
      <c r="A1301" t="s">
        <v>12238</v>
      </c>
      <c r="B1301" t="s">
        <v>86</v>
      </c>
      <c r="C1301" t="s">
        <v>235</v>
      </c>
      <c r="D1301" t="s">
        <v>10933</v>
      </c>
      <c r="E1301">
        <v>111</v>
      </c>
      <c r="F1301" t="s">
        <v>10899</v>
      </c>
    </row>
    <row r="1302" spans="1:6" x14ac:dyDescent="0.2">
      <c r="A1302" t="s">
        <v>12239</v>
      </c>
      <c r="B1302" t="s">
        <v>86</v>
      </c>
      <c r="C1302" t="s">
        <v>235</v>
      </c>
      <c r="D1302" t="s">
        <v>10943</v>
      </c>
      <c r="E1302">
        <v>1</v>
      </c>
      <c r="F1302" t="s">
        <v>10899</v>
      </c>
    </row>
    <row r="1303" spans="1:6" x14ac:dyDescent="0.2">
      <c r="A1303" t="s">
        <v>12240</v>
      </c>
      <c r="B1303" t="s">
        <v>86</v>
      </c>
      <c r="C1303" t="s">
        <v>235</v>
      </c>
      <c r="D1303" t="s">
        <v>10945</v>
      </c>
      <c r="E1303">
        <v>117</v>
      </c>
      <c r="F1303" t="s">
        <v>10899</v>
      </c>
    </row>
    <row r="1304" spans="1:6" x14ac:dyDescent="0.2">
      <c r="A1304" t="s">
        <v>12241</v>
      </c>
      <c r="B1304" t="s">
        <v>86</v>
      </c>
      <c r="C1304" t="s">
        <v>235</v>
      </c>
      <c r="D1304" t="s">
        <v>10949</v>
      </c>
      <c r="E1304">
        <v>1</v>
      </c>
      <c r="F1304" t="s">
        <v>10899</v>
      </c>
    </row>
    <row r="1305" spans="1:6" x14ac:dyDescent="0.2">
      <c r="A1305" t="s">
        <v>12242</v>
      </c>
      <c r="B1305" t="s">
        <v>86</v>
      </c>
      <c r="C1305" t="s">
        <v>235</v>
      </c>
      <c r="D1305" t="s">
        <v>10965</v>
      </c>
      <c r="E1305">
        <v>2</v>
      </c>
      <c r="F1305" t="s">
        <v>10899</v>
      </c>
    </row>
    <row r="1306" spans="1:6" x14ac:dyDescent="0.2">
      <c r="A1306" t="s">
        <v>12243</v>
      </c>
      <c r="B1306" t="s">
        <v>86</v>
      </c>
      <c r="C1306" t="s">
        <v>235</v>
      </c>
      <c r="D1306" t="s">
        <v>10967</v>
      </c>
      <c r="E1306">
        <v>1</v>
      </c>
      <c r="F1306" t="s">
        <v>10899</v>
      </c>
    </row>
    <row r="1307" spans="1:6" x14ac:dyDescent="0.2">
      <c r="A1307" t="s">
        <v>12244</v>
      </c>
      <c r="B1307" t="s">
        <v>86</v>
      </c>
      <c r="C1307" t="s">
        <v>235</v>
      </c>
      <c r="D1307" t="s">
        <v>10977</v>
      </c>
      <c r="E1307">
        <v>3</v>
      </c>
      <c r="F1307" t="s">
        <v>10899</v>
      </c>
    </row>
    <row r="1308" spans="1:6" x14ac:dyDescent="0.2">
      <c r="A1308" t="s">
        <v>12245</v>
      </c>
      <c r="B1308" t="s">
        <v>86</v>
      </c>
      <c r="C1308" t="s">
        <v>236</v>
      </c>
      <c r="D1308" t="s">
        <v>10905</v>
      </c>
      <c r="E1308">
        <v>1</v>
      </c>
      <c r="F1308" t="s">
        <v>10899</v>
      </c>
    </row>
    <row r="1309" spans="1:6" x14ac:dyDescent="0.2">
      <c r="A1309" t="s">
        <v>12246</v>
      </c>
      <c r="B1309" t="s">
        <v>86</v>
      </c>
      <c r="C1309" t="s">
        <v>236</v>
      </c>
      <c r="D1309" t="s">
        <v>10913</v>
      </c>
      <c r="E1309">
        <v>1</v>
      </c>
      <c r="F1309" t="s">
        <v>10899</v>
      </c>
    </row>
    <row r="1310" spans="1:6" x14ac:dyDescent="0.2">
      <c r="A1310" t="s">
        <v>12247</v>
      </c>
      <c r="B1310" t="s">
        <v>86</v>
      </c>
      <c r="C1310" t="s">
        <v>236</v>
      </c>
      <c r="D1310" t="s">
        <v>10919</v>
      </c>
      <c r="E1310">
        <v>2</v>
      </c>
      <c r="F1310" t="s">
        <v>10899</v>
      </c>
    </row>
    <row r="1311" spans="1:6" x14ac:dyDescent="0.2">
      <c r="A1311" t="s">
        <v>12248</v>
      </c>
      <c r="B1311" t="s">
        <v>86</v>
      </c>
      <c r="C1311" t="s">
        <v>236</v>
      </c>
      <c r="D1311" t="s">
        <v>10921</v>
      </c>
      <c r="E1311">
        <v>2</v>
      </c>
      <c r="F1311" t="s">
        <v>10899</v>
      </c>
    </row>
    <row r="1312" spans="1:6" x14ac:dyDescent="0.2">
      <c r="A1312" t="s">
        <v>12249</v>
      </c>
      <c r="B1312" t="s">
        <v>86</v>
      </c>
      <c r="C1312" t="s">
        <v>236</v>
      </c>
      <c r="D1312" t="s">
        <v>10931</v>
      </c>
      <c r="E1312">
        <v>5</v>
      </c>
      <c r="F1312" t="s">
        <v>10899</v>
      </c>
    </row>
    <row r="1313" spans="1:6" x14ac:dyDescent="0.2">
      <c r="A1313" t="s">
        <v>12250</v>
      </c>
      <c r="B1313" t="s">
        <v>86</v>
      </c>
      <c r="C1313" t="s">
        <v>236</v>
      </c>
      <c r="D1313" t="s">
        <v>10933</v>
      </c>
      <c r="E1313">
        <v>71</v>
      </c>
      <c r="F1313" t="s">
        <v>10899</v>
      </c>
    </row>
    <row r="1314" spans="1:6" x14ac:dyDescent="0.2">
      <c r="A1314" t="s">
        <v>12251</v>
      </c>
      <c r="B1314" t="s">
        <v>86</v>
      </c>
      <c r="C1314" t="s">
        <v>236</v>
      </c>
      <c r="D1314" t="s">
        <v>10937</v>
      </c>
      <c r="E1314">
        <v>1</v>
      </c>
      <c r="F1314" t="s">
        <v>10899</v>
      </c>
    </row>
    <row r="1315" spans="1:6" x14ac:dyDescent="0.2">
      <c r="A1315" t="s">
        <v>12252</v>
      </c>
      <c r="B1315" t="s">
        <v>86</v>
      </c>
      <c r="C1315" t="s">
        <v>236</v>
      </c>
      <c r="D1315" t="s">
        <v>10945</v>
      </c>
      <c r="E1315">
        <v>82</v>
      </c>
      <c r="F1315" t="s">
        <v>10899</v>
      </c>
    </row>
    <row r="1316" spans="1:6" x14ac:dyDescent="0.2">
      <c r="A1316" t="s">
        <v>12253</v>
      </c>
      <c r="B1316" t="s">
        <v>86</v>
      </c>
      <c r="C1316" t="s">
        <v>236</v>
      </c>
      <c r="D1316" t="s">
        <v>10949</v>
      </c>
      <c r="E1316">
        <v>1</v>
      </c>
      <c r="F1316" t="s">
        <v>10899</v>
      </c>
    </row>
    <row r="1317" spans="1:6" x14ac:dyDescent="0.2">
      <c r="A1317" t="s">
        <v>12254</v>
      </c>
      <c r="B1317" t="s">
        <v>86</v>
      </c>
      <c r="C1317" t="s">
        <v>236</v>
      </c>
      <c r="D1317" t="s">
        <v>10967</v>
      </c>
      <c r="E1317">
        <v>1</v>
      </c>
      <c r="F1317" t="s">
        <v>10899</v>
      </c>
    </row>
    <row r="1318" spans="1:6" x14ac:dyDescent="0.2">
      <c r="A1318" t="s">
        <v>12255</v>
      </c>
      <c r="B1318" t="s">
        <v>86</v>
      </c>
      <c r="C1318" t="s">
        <v>236</v>
      </c>
      <c r="D1318" t="s">
        <v>10973</v>
      </c>
      <c r="E1318">
        <v>1</v>
      </c>
      <c r="F1318" t="s">
        <v>10899</v>
      </c>
    </row>
    <row r="1319" spans="1:6" x14ac:dyDescent="0.2">
      <c r="A1319" t="s">
        <v>12256</v>
      </c>
      <c r="B1319" t="s">
        <v>86</v>
      </c>
      <c r="C1319" t="s">
        <v>236</v>
      </c>
      <c r="D1319" t="s">
        <v>10977</v>
      </c>
      <c r="E1319">
        <v>1</v>
      </c>
      <c r="F1319" t="s">
        <v>10899</v>
      </c>
    </row>
    <row r="1320" spans="1:6" x14ac:dyDescent="0.2">
      <c r="A1320" t="s">
        <v>12257</v>
      </c>
      <c r="B1320" t="s">
        <v>86</v>
      </c>
      <c r="C1320" t="s">
        <v>237</v>
      </c>
      <c r="D1320" t="s">
        <v>10913</v>
      </c>
      <c r="E1320">
        <v>2</v>
      </c>
      <c r="F1320" t="s">
        <v>10899</v>
      </c>
    </row>
    <row r="1321" spans="1:6" x14ac:dyDescent="0.2">
      <c r="A1321" t="s">
        <v>12258</v>
      </c>
      <c r="B1321" t="s">
        <v>86</v>
      </c>
      <c r="C1321" t="s">
        <v>237</v>
      </c>
      <c r="D1321" t="s">
        <v>10919</v>
      </c>
      <c r="E1321">
        <v>1</v>
      </c>
      <c r="F1321" t="s">
        <v>10899</v>
      </c>
    </row>
    <row r="1322" spans="1:6" x14ac:dyDescent="0.2">
      <c r="A1322" t="s">
        <v>12259</v>
      </c>
      <c r="B1322" t="s">
        <v>86</v>
      </c>
      <c r="C1322" t="s">
        <v>237</v>
      </c>
      <c r="D1322" t="s">
        <v>10927</v>
      </c>
      <c r="E1322">
        <v>1</v>
      </c>
      <c r="F1322" t="s">
        <v>10899</v>
      </c>
    </row>
    <row r="1323" spans="1:6" x14ac:dyDescent="0.2">
      <c r="A1323" t="s">
        <v>12260</v>
      </c>
      <c r="B1323" t="s">
        <v>86</v>
      </c>
      <c r="C1323" t="s">
        <v>237</v>
      </c>
      <c r="D1323" t="s">
        <v>10931</v>
      </c>
      <c r="E1323">
        <v>3</v>
      </c>
      <c r="F1323" t="s">
        <v>10899</v>
      </c>
    </row>
    <row r="1324" spans="1:6" x14ac:dyDescent="0.2">
      <c r="A1324" t="s">
        <v>12261</v>
      </c>
      <c r="B1324" t="s">
        <v>86</v>
      </c>
      <c r="C1324" t="s">
        <v>237</v>
      </c>
      <c r="D1324" t="s">
        <v>10933</v>
      </c>
      <c r="E1324">
        <v>55</v>
      </c>
      <c r="F1324" t="s">
        <v>10899</v>
      </c>
    </row>
    <row r="1325" spans="1:6" x14ac:dyDescent="0.2">
      <c r="A1325" t="s">
        <v>12262</v>
      </c>
      <c r="B1325" t="s">
        <v>86</v>
      </c>
      <c r="C1325" t="s">
        <v>237</v>
      </c>
      <c r="D1325" t="s">
        <v>10945</v>
      </c>
      <c r="E1325">
        <v>71</v>
      </c>
      <c r="F1325" t="s">
        <v>10899</v>
      </c>
    </row>
    <row r="1326" spans="1:6" x14ac:dyDescent="0.2">
      <c r="A1326" t="s">
        <v>12263</v>
      </c>
      <c r="B1326" t="s">
        <v>86</v>
      </c>
      <c r="C1326" t="s">
        <v>237</v>
      </c>
      <c r="D1326" t="s">
        <v>10977</v>
      </c>
      <c r="E1326">
        <v>1</v>
      </c>
      <c r="F1326" t="s">
        <v>10899</v>
      </c>
    </row>
    <row r="1327" spans="1:6" x14ac:dyDescent="0.2">
      <c r="A1327" t="s">
        <v>12264</v>
      </c>
      <c r="B1327" t="s">
        <v>86</v>
      </c>
      <c r="C1327" t="s">
        <v>238</v>
      </c>
      <c r="D1327" t="s">
        <v>10913</v>
      </c>
      <c r="E1327">
        <v>2</v>
      </c>
      <c r="F1327" t="s">
        <v>10899</v>
      </c>
    </row>
    <row r="1328" spans="1:6" x14ac:dyDescent="0.2">
      <c r="A1328" t="s">
        <v>12265</v>
      </c>
      <c r="B1328" t="s">
        <v>86</v>
      </c>
      <c r="C1328" t="s">
        <v>238</v>
      </c>
      <c r="D1328" t="s">
        <v>10931</v>
      </c>
      <c r="E1328">
        <v>2</v>
      </c>
      <c r="F1328" t="s">
        <v>10899</v>
      </c>
    </row>
    <row r="1329" spans="1:6" x14ac:dyDescent="0.2">
      <c r="A1329" t="s">
        <v>12266</v>
      </c>
      <c r="B1329" t="s">
        <v>86</v>
      </c>
      <c r="C1329" t="s">
        <v>238</v>
      </c>
      <c r="D1329" t="s">
        <v>10933</v>
      </c>
      <c r="E1329">
        <v>48</v>
      </c>
      <c r="F1329" t="s">
        <v>10899</v>
      </c>
    </row>
    <row r="1330" spans="1:6" x14ac:dyDescent="0.2">
      <c r="A1330" t="s">
        <v>12267</v>
      </c>
      <c r="B1330" t="s">
        <v>86</v>
      </c>
      <c r="C1330" t="s">
        <v>238</v>
      </c>
      <c r="D1330" t="s">
        <v>10939</v>
      </c>
      <c r="E1330">
        <v>1</v>
      </c>
      <c r="F1330" t="s">
        <v>10899</v>
      </c>
    </row>
    <row r="1331" spans="1:6" x14ac:dyDescent="0.2">
      <c r="A1331" t="s">
        <v>12268</v>
      </c>
      <c r="B1331" t="s">
        <v>86</v>
      </c>
      <c r="C1331" t="s">
        <v>238</v>
      </c>
      <c r="D1331" t="s">
        <v>10945</v>
      </c>
      <c r="E1331">
        <v>57</v>
      </c>
      <c r="F1331" t="s">
        <v>10899</v>
      </c>
    </row>
    <row r="1332" spans="1:6" x14ac:dyDescent="0.2">
      <c r="A1332" t="s">
        <v>12269</v>
      </c>
      <c r="B1332" t="s">
        <v>86</v>
      </c>
      <c r="C1332" t="s">
        <v>238</v>
      </c>
      <c r="D1332" t="s">
        <v>10949</v>
      </c>
      <c r="E1332">
        <v>1</v>
      </c>
      <c r="F1332" t="s">
        <v>10899</v>
      </c>
    </row>
    <row r="1333" spans="1:6" x14ac:dyDescent="0.2">
      <c r="A1333" t="s">
        <v>12270</v>
      </c>
      <c r="B1333" t="s">
        <v>86</v>
      </c>
      <c r="C1333" t="s">
        <v>238</v>
      </c>
      <c r="D1333" t="s">
        <v>10969</v>
      </c>
      <c r="E1333">
        <v>1</v>
      </c>
      <c r="F1333" t="s">
        <v>10899</v>
      </c>
    </row>
    <row r="1334" spans="1:6" x14ac:dyDescent="0.2">
      <c r="A1334" t="s">
        <v>12271</v>
      </c>
      <c r="B1334" t="s">
        <v>86</v>
      </c>
      <c r="C1334" t="s">
        <v>238</v>
      </c>
      <c r="D1334" t="s">
        <v>10973</v>
      </c>
      <c r="E1334">
        <v>1</v>
      </c>
      <c r="F1334" t="s">
        <v>10899</v>
      </c>
    </row>
    <row r="1335" spans="1:6" x14ac:dyDescent="0.2">
      <c r="A1335" t="s">
        <v>12272</v>
      </c>
      <c r="B1335" t="s">
        <v>86</v>
      </c>
      <c r="C1335" t="s">
        <v>239</v>
      </c>
      <c r="D1335" t="s">
        <v>10903</v>
      </c>
      <c r="E1335">
        <v>1</v>
      </c>
      <c r="F1335" t="s">
        <v>10899</v>
      </c>
    </row>
    <row r="1336" spans="1:6" x14ac:dyDescent="0.2">
      <c r="A1336" t="s">
        <v>12273</v>
      </c>
      <c r="B1336" t="s">
        <v>86</v>
      </c>
      <c r="C1336" t="s">
        <v>239</v>
      </c>
      <c r="D1336" t="s">
        <v>10913</v>
      </c>
      <c r="E1336">
        <v>3</v>
      </c>
      <c r="F1336" t="s">
        <v>10899</v>
      </c>
    </row>
    <row r="1337" spans="1:6" x14ac:dyDescent="0.2">
      <c r="A1337" t="s">
        <v>12274</v>
      </c>
      <c r="B1337" t="s">
        <v>86</v>
      </c>
      <c r="C1337" t="s">
        <v>239</v>
      </c>
      <c r="D1337" t="s">
        <v>10917</v>
      </c>
      <c r="E1337">
        <v>1</v>
      </c>
      <c r="F1337" t="s">
        <v>10899</v>
      </c>
    </row>
    <row r="1338" spans="1:6" x14ac:dyDescent="0.2">
      <c r="A1338" t="s">
        <v>12275</v>
      </c>
      <c r="B1338" t="s">
        <v>86</v>
      </c>
      <c r="C1338" t="s">
        <v>239</v>
      </c>
      <c r="D1338" t="s">
        <v>10931</v>
      </c>
      <c r="E1338">
        <v>3</v>
      </c>
      <c r="F1338" t="s">
        <v>10899</v>
      </c>
    </row>
    <row r="1339" spans="1:6" x14ac:dyDescent="0.2">
      <c r="A1339" t="s">
        <v>12276</v>
      </c>
      <c r="B1339" t="s">
        <v>86</v>
      </c>
      <c r="C1339" t="s">
        <v>239</v>
      </c>
      <c r="D1339" t="s">
        <v>10933</v>
      </c>
      <c r="E1339">
        <v>78</v>
      </c>
      <c r="F1339" t="s">
        <v>10899</v>
      </c>
    </row>
    <row r="1340" spans="1:6" x14ac:dyDescent="0.2">
      <c r="A1340" t="s">
        <v>12277</v>
      </c>
      <c r="B1340" t="s">
        <v>86</v>
      </c>
      <c r="C1340" t="s">
        <v>239</v>
      </c>
      <c r="D1340" t="s">
        <v>10937</v>
      </c>
      <c r="E1340">
        <v>1</v>
      </c>
      <c r="F1340" t="s">
        <v>10899</v>
      </c>
    </row>
    <row r="1341" spans="1:6" x14ac:dyDescent="0.2">
      <c r="A1341" t="s">
        <v>12278</v>
      </c>
      <c r="B1341" t="s">
        <v>86</v>
      </c>
      <c r="C1341" t="s">
        <v>239</v>
      </c>
      <c r="D1341" t="s">
        <v>10945</v>
      </c>
      <c r="E1341">
        <v>83</v>
      </c>
      <c r="F1341" t="s">
        <v>10899</v>
      </c>
    </row>
    <row r="1342" spans="1:6" x14ac:dyDescent="0.2">
      <c r="A1342" t="s">
        <v>12279</v>
      </c>
      <c r="B1342" t="s">
        <v>86</v>
      </c>
      <c r="C1342" t="s">
        <v>239</v>
      </c>
      <c r="D1342" t="s">
        <v>10977</v>
      </c>
      <c r="E1342">
        <v>1</v>
      </c>
      <c r="F1342" t="s">
        <v>10899</v>
      </c>
    </row>
    <row r="1343" spans="1:6" x14ac:dyDescent="0.2">
      <c r="A1343" t="s">
        <v>12280</v>
      </c>
      <c r="B1343" t="s">
        <v>86</v>
      </c>
      <c r="C1343" t="s">
        <v>240</v>
      </c>
      <c r="D1343" t="s">
        <v>10931</v>
      </c>
      <c r="E1343">
        <v>1</v>
      </c>
      <c r="F1343" t="s">
        <v>10899</v>
      </c>
    </row>
    <row r="1344" spans="1:6" x14ac:dyDescent="0.2">
      <c r="A1344" t="s">
        <v>12281</v>
      </c>
      <c r="B1344" t="s">
        <v>86</v>
      </c>
      <c r="C1344" t="s">
        <v>240</v>
      </c>
      <c r="D1344" t="s">
        <v>10933</v>
      </c>
      <c r="E1344">
        <v>117</v>
      </c>
      <c r="F1344" t="s">
        <v>10899</v>
      </c>
    </row>
    <row r="1345" spans="1:6" x14ac:dyDescent="0.2">
      <c r="A1345" t="s">
        <v>12282</v>
      </c>
      <c r="B1345" t="s">
        <v>86</v>
      </c>
      <c r="C1345" t="s">
        <v>240</v>
      </c>
      <c r="D1345" t="s">
        <v>10945</v>
      </c>
      <c r="E1345">
        <v>141</v>
      </c>
      <c r="F1345" t="s">
        <v>10899</v>
      </c>
    </row>
    <row r="1346" spans="1:6" x14ac:dyDescent="0.2">
      <c r="A1346" t="s">
        <v>12283</v>
      </c>
      <c r="B1346" t="s">
        <v>86</v>
      </c>
      <c r="C1346" t="s">
        <v>240</v>
      </c>
      <c r="D1346" t="s">
        <v>10973</v>
      </c>
      <c r="E1346">
        <v>1</v>
      </c>
      <c r="F1346" t="s">
        <v>10899</v>
      </c>
    </row>
    <row r="1347" spans="1:6" x14ac:dyDescent="0.2">
      <c r="A1347" t="s">
        <v>12284</v>
      </c>
      <c r="B1347" t="s">
        <v>86</v>
      </c>
      <c r="C1347" t="s">
        <v>241</v>
      </c>
      <c r="D1347" t="s">
        <v>10903</v>
      </c>
      <c r="E1347">
        <v>2</v>
      </c>
      <c r="F1347" t="s">
        <v>10899</v>
      </c>
    </row>
    <row r="1348" spans="1:6" x14ac:dyDescent="0.2">
      <c r="A1348" t="s">
        <v>12285</v>
      </c>
      <c r="B1348" t="s">
        <v>86</v>
      </c>
      <c r="C1348" t="s">
        <v>241</v>
      </c>
      <c r="D1348" t="s">
        <v>10913</v>
      </c>
      <c r="E1348">
        <v>4</v>
      </c>
      <c r="F1348" t="s">
        <v>10899</v>
      </c>
    </row>
    <row r="1349" spans="1:6" x14ac:dyDescent="0.2">
      <c r="A1349" t="s">
        <v>12286</v>
      </c>
      <c r="B1349" t="s">
        <v>86</v>
      </c>
      <c r="C1349" t="s">
        <v>241</v>
      </c>
      <c r="D1349" t="s">
        <v>10915</v>
      </c>
      <c r="E1349">
        <v>1</v>
      </c>
      <c r="F1349" t="s">
        <v>10899</v>
      </c>
    </row>
    <row r="1350" spans="1:6" x14ac:dyDescent="0.2">
      <c r="A1350" t="s">
        <v>12287</v>
      </c>
      <c r="B1350" t="s">
        <v>86</v>
      </c>
      <c r="C1350" t="s">
        <v>241</v>
      </c>
      <c r="D1350" t="s">
        <v>10917</v>
      </c>
      <c r="E1350">
        <v>1</v>
      </c>
      <c r="F1350" t="s">
        <v>10899</v>
      </c>
    </row>
    <row r="1351" spans="1:6" x14ac:dyDescent="0.2">
      <c r="A1351" t="s">
        <v>12288</v>
      </c>
      <c r="B1351" t="s">
        <v>86</v>
      </c>
      <c r="C1351" t="s">
        <v>241</v>
      </c>
      <c r="D1351" t="s">
        <v>10921</v>
      </c>
      <c r="E1351">
        <v>1</v>
      </c>
      <c r="F1351" t="s">
        <v>10899</v>
      </c>
    </row>
    <row r="1352" spans="1:6" x14ac:dyDescent="0.2">
      <c r="A1352" t="s">
        <v>12289</v>
      </c>
      <c r="B1352" t="s">
        <v>86</v>
      </c>
      <c r="C1352" t="s">
        <v>241</v>
      </c>
      <c r="D1352" t="s">
        <v>10931</v>
      </c>
      <c r="E1352">
        <v>6</v>
      </c>
      <c r="F1352" t="s">
        <v>10899</v>
      </c>
    </row>
    <row r="1353" spans="1:6" x14ac:dyDescent="0.2">
      <c r="A1353" t="s">
        <v>12290</v>
      </c>
      <c r="B1353" t="s">
        <v>86</v>
      </c>
      <c r="C1353" t="s">
        <v>241</v>
      </c>
      <c r="D1353" t="s">
        <v>10933</v>
      </c>
      <c r="E1353">
        <v>123</v>
      </c>
      <c r="F1353" t="s">
        <v>10899</v>
      </c>
    </row>
    <row r="1354" spans="1:6" x14ac:dyDescent="0.2">
      <c r="A1354" t="s">
        <v>12291</v>
      </c>
      <c r="B1354" t="s">
        <v>86</v>
      </c>
      <c r="C1354" t="s">
        <v>241</v>
      </c>
      <c r="D1354" t="s">
        <v>10937</v>
      </c>
      <c r="E1354">
        <v>4</v>
      </c>
      <c r="F1354" t="s">
        <v>10899</v>
      </c>
    </row>
    <row r="1355" spans="1:6" x14ac:dyDescent="0.2">
      <c r="A1355" t="s">
        <v>12292</v>
      </c>
      <c r="B1355" t="s">
        <v>86</v>
      </c>
      <c r="C1355" t="s">
        <v>241</v>
      </c>
      <c r="D1355" t="s">
        <v>10939</v>
      </c>
      <c r="E1355">
        <v>1</v>
      </c>
      <c r="F1355" t="s">
        <v>10899</v>
      </c>
    </row>
    <row r="1356" spans="1:6" x14ac:dyDescent="0.2">
      <c r="A1356" t="s">
        <v>12293</v>
      </c>
      <c r="B1356" t="s">
        <v>86</v>
      </c>
      <c r="C1356" t="s">
        <v>241</v>
      </c>
      <c r="D1356" t="s">
        <v>10945</v>
      </c>
      <c r="E1356">
        <v>148</v>
      </c>
      <c r="F1356" t="s">
        <v>10899</v>
      </c>
    </row>
    <row r="1357" spans="1:6" x14ac:dyDescent="0.2">
      <c r="A1357" t="s">
        <v>12294</v>
      </c>
      <c r="B1357" t="s">
        <v>86</v>
      </c>
      <c r="C1357" t="s">
        <v>241</v>
      </c>
      <c r="D1357" t="s">
        <v>10949</v>
      </c>
      <c r="E1357">
        <v>1</v>
      </c>
      <c r="F1357" t="s">
        <v>10899</v>
      </c>
    </row>
    <row r="1358" spans="1:6" x14ac:dyDescent="0.2">
      <c r="A1358" t="s">
        <v>12295</v>
      </c>
      <c r="B1358" t="s">
        <v>86</v>
      </c>
      <c r="C1358" t="s">
        <v>241</v>
      </c>
      <c r="D1358" t="s">
        <v>10963</v>
      </c>
      <c r="E1358">
        <v>3</v>
      </c>
      <c r="F1358" t="s">
        <v>10899</v>
      </c>
    </row>
    <row r="1359" spans="1:6" x14ac:dyDescent="0.2">
      <c r="A1359" t="s">
        <v>12296</v>
      </c>
      <c r="B1359" t="s">
        <v>86</v>
      </c>
      <c r="C1359" t="s">
        <v>241</v>
      </c>
      <c r="D1359" t="s">
        <v>10965</v>
      </c>
      <c r="E1359">
        <v>1</v>
      </c>
      <c r="F1359" t="s">
        <v>10899</v>
      </c>
    </row>
    <row r="1360" spans="1:6" x14ac:dyDescent="0.2">
      <c r="A1360" t="s">
        <v>12297</v>
      </c>
      <c r="B1360" t="s">
        <v>86</v>
      </c>
      <c r="C1360" t="s">
        <v>241</v>
      </c>
      <c r="D1360" t="s">
        <v>10967</v>
      </c>
      <c r="E1360">
        <v>2</v>
      </c>
      <c r="F1360" t="s">
        <v>10899</v>
      </c>
    </row>
    <row r="1361" spans="1:6" x14ac:dyDescent="0.2">
      <c r="A1361" t="s">
        <v>12298</v>
      </c>
      <c r="B1361" t="s">
        <v>86</v>
      </c>
      <c r="C1361" t="s">
        <v>241</v>
      </c>
      <c r="D1361" t="s">
        <v>10973</v>
      </c>
      <c r="E1361">
        <v>1</v>
      </c>
      <c r="F1361" t="s">
        <v>10899</v>
      </c>
    </row>
    <row r="1362" spans="1:6" x14ac:dyDescent="0.2">
      <c r="A1362" t="s">
        <v>12299</v>
      </c>
      <c r="B1362" t="s">
        <v>86</v>
      </c>
      <c r="C1362" t="s">
        <v>241</v>
      </c>
      <c r="D1362" t="s">
        <v>10977</v>
      </c>
      <c r="E1362">
        <v>4</v>
      </c>
      <c r="F1362" t="s">
        <v>10899</v>
      </c>
    </row>
    <row r="1363" spans="1:6" x14ac:dyDescent="0.2">
      <c r="A1363" t="s">
        <v>12300</v>
      </c>
      <c r="B1363" t="s">
        <v>86</v>
      </c>
      <c r="C1363" t="s">
        <v>242</v>
      </c>
      <c r="D1363" t="s">
        <v>10905</v>
      </c>
      <c r="E1363">
        <v>2</v>
      </c>
      <c r="F1363" t="s">
        <v>10899</v>
      </c>
    </row>
    <row r="1364" spans="1:6" x14ac:dyDescent="0.2">
      <c r="A1364" t="s">
        <v>12301</v>
      </c>
      <c r="B1364" t="s">
        <v>86</v>
      </c>
      <c r="C1364" t="s">
        <v>242</v>
      </c>
      <c r="D1364" t="s">
        <v>10913</v>
      </c>
      <c r="E1364">
        <v>2</v>
      </c>
      <c r="F1364" t="s">
        <v>10899</v>
      </c>
    </row>
    <row r="1365" spans="1:6" x14ac:dyDescent="0.2">
      <c r="A1365" t="s">
        <v>12302</v>
      </c>
      <c r="B1365" t="s">
        <v>86</v>
      </c>
      <c r="C1365" t="s">
        <v>242</v>
      </c>
      <c r="D1365" t="s">
        <v>10917</v>
      </c>
      <c r="E1365">
        <v>1</v>
      </c>
      <c r="F1365" t="s">
        <v>10899</v>
      </c>
    </row>
    <row r="1366" spans="1:6" x14ac:dyDescent="0.2">
      <c r="A1366" t="s">
        <v>12303</v>
      </c>
      <c r="B1366" t="s">
        <v>86</v>
      </c>
      <c r="C1366" t="s">
        <v>242</v>
      </c>
      <c r="D1366" t="s">
        <v>10929</v>
      </c>
      <c r="E1366">
        <v>1</v>
      </c>
      <c r="F1366" t="s">
        <v>10899</v>
      </c>
    </row>
    <row r="1367" spans="1:6" x14ac:dyDescent="0.2">
      <c r="A1367" t="s">
        <v>12304</v>
      </c>
      <c r="B1367" t="s">
        <v>86</v>
      </c>
      <c r="C1367" t="s">
        <v>242</v>
      </c>
      <c r="D1367" t="s">
        <v>10931</v>
      </c>
      <c r="E1367">
        <v>5</v>
      </c>
      <c r="F1367" t="s">
        <v>10899</v>
      </c>
    </row>
    <row r="1368" spans="1:6" x14ac:dyDescent="0.2">
      <c r="A1368" t="s">
        <v>12305</v>
      </c>
      <c r="B1368" t="s">
        <v>86</v>
      </c>
      <c r="C1368" t="s">
        <v>242</v>
      </c>
      <c r="D1368" t="s">
        <v>10933</v>
      </c>
      <c r="E1368">
        <v>55</v>
      </c>
      <c r="F1368" t="s">
        <v>10899</v>
      </c>
    </row>
    <row r="1369" spans="1:6" x14ac:dyDescent="0.2">
      <c r="A1369" t="s">
        <v>12306</v>
      </c>
      <c r="B1369" t="s">
        <v>86</v>
      </c>
      <c r="C1369" t="s">
        <v>242</v>
      </c>
      <c r="D1369" t="s">
        <v>10945</v>
      </c>
      <c r="E1369">
        <v>69</v>
      </c>
      <c r="F1369" t="s">
        <v>10899</v>
      </c>
    </row>
    <row r="1370" spans="1:6" x14ac:dyDescent="0.2">
      <c r="A1370" t="s">
        <v>12307</v>
      </c>
      <c r="B1370" t="s">
        <v>86</v>
      </c>
      <c r="C1370" t="s">
        <v>242</v>
      </c>
      <c r="D1370" t="s">
        <v>10949</v>
      </c>
      <c r="E1370">
        <v>2</v>
      </c>
      <c r="F1370" t="s">
        <v>10899</v>
      </c>
    </row>
    <row r="1371" spans="1:6" x14ac:dyDescent="0.2">
      <c r="A1371" t="s">
        <v>12308</v>
      </c>
      <c r="B1371" t="s">
        <v>86</v>
      </c>
      <c r="C1371" t="s">
        <v>242</v>
      </c>
      <c r="D1371" t="s">
        <v>10951</v>
      </c>
      <c r="E1371">
        <v>2</v>
      </c>
      <c r="F1371" t="s">
        <v>10899</v>
      </c>
    </row>
    <row r="1372" spans="1:6" x14ac:dyDescent="0.2">
      <c r="A1372" t="s">
        <v>12309</v>
      </c>
      <c r="B1372" t="s">
        <v>86</v>
      </c>
      <c r="C1372" t="s">
        <v>242</v>
      </c>
      <c r="D1372" t="s">
        <v>10967</v>
      </c>
      <c r="E1372">
        <v>1</v>
      </c>
      <c r="F1372" t="s">
        <v>10899</v>
      </c>
    </row>
    <row r="1373" spans="1:6" x14ac:dyDescent="0.2">
      <c r="A1373" t="s">
        <v>12310</v>
      </c>
      <c r="B1373" t="s">
        <v>86</v>
      </c>
      <c r="C1373" t="s">
        <v>242</v>
      </c>
      <c r="D1373" t="s">
        <v>10977</v>
      </c>
      <c r="E1373">
        <v>2</v>
      </c>
      <c r="F1373" t="s">
        <v>10899</v>
      </c>
    </row>
    <row r="1374" spans="1:6" x14ac:dyDescent="0.2">
      <c r="A1374" t="s">
        <v>12311</v>
      </c>
      <c r="B1374" t="s">
        <v>86</v>
      </c>
      <c r="C1374" t="s">
        <v>243</v>
      </c>
      <c r="D1374" t="s">
        <v>10913</v>
      </c>
      <c r="E1374">
        <v>2</v>
      </c>
      <c r="F1374" t="s">
        <v>10899</v>
      </c>
    </row>
    <row r="1375" spans="1:6" x14ac:dyDescent="0.2">
      <c r="A1375" t="s">
        <v>12312</v>
      </c>
      <c r="B1375" t="s">
        <v>86</v>
      </c>
      <c r="C1375" t="s">
        <v>243</v>
      </c>
      <c r="D1375" t="s">
        <v>10931</v>
      </c>
      <c r="E1375">
        <v>2</v>
      </c>
      <c r="F1375" t="s">
        <v>10899</v>
      </c>
    </row>
    <row r="1376" spans="1:6" x14ac:dyDescent="0.2">
      <c r="A1376" t="s">
        <v>12313</v>
      </c>
      <c r="B1376" t="s">
        <v>86</v>
      </c>
      <c r="C1376" t="s">
        <v>243</v>
      </c>
      <c r="D1376" t="s">
        <v>10933</v>
      </c>
      <c r="E1376">
        <v>124</v>
      </c>
      <c r="F1376" t="s">
        <v>10899</v>
      </c>
    </row>
    <row r="1377" spans="1:6" x14ac:dyDescent="0.2">
      <c r="A1377" t="s">
        <v>12314</v>
      </c>
      <c r="B1377" t="s">
        <v>86</v>
      </c>
      <c r="C1377" t="s">
        <v>243</v>
      </c>
      <c r="D1377" t="s">
        <v>10937</v>
      </c>
      <c r="E1377">
        <v>1</v>
      </c>
      <c r="F1377" t="s">
        <v>10899</v>
      </c>
    </row>
    <row r="1378" spans="1:6" x14ac:dyDescent="0.2">
      <c r="A1378" t="s">
        <v>12315</v>
      </c>
      <c r="B1378" t="s">
        <v>86</v>
      </c>
      <c r="C1378" t="s">
        <v>243</v>
      </c>
      <c r="D1378" t="s">
        <v>10945</v>
      </c>
      <c r="E1378">
        <v>139</v>
      </c>
      <c r="F1378" t="s">
        <v>10899</v>
      </c>
    </row>
    <row r="1379" spans="1:6" x14ac:dyDescent="0.2">
      <c r="A1379" t="s">
        <v>12316</v>
      </c>
      <c r="B1379" t="s">
        <v>86</v>
      </c>
      <c r="C1379" t="s">
        <v>243</v>
      </c>
      <c r="D1379" t="s">
        <v>10949</v>
      </c>
      <c r="E1379">
        <v>1</v>
      </c>
      <c r="F1379" t="s">
        <v>10899</v>
      </c>
    </row>
    <row r="1380" spans="1:6" x14ac:dyDescent="0.2">
      <c r="A1380" t="s">
        <v>12317</v>
      </c>
      <c r="B1380" t="s">
        <v>86</v>
      </c>
      <c r="C1380" t="s">
        <v>244</v>
      </c>
      <c r="D1380" t="s">
        <v>10903</v>
      </c>
      <c r="E1380">
        <v>1</v>
      </c>
      <c r="F1380" t="s">
        <v>10899</v>
      </c>
    </row>
    <row r="1381" spans="1:6" x14ac:dyDescent="0.2">
      <c r="A1381" t="s">
        <v>12318</v>
      </c>
      <c r="B1381" t="s">
        <v>86</v>
      </c>
      <c r="C1381" t="s">
        <v>244</v>
      </c>
      <c r="D1381" t="s">
        <v>10905</v>
      </c>
      <c r="E1381">
        <v>1</v>
      </c>
      <c r="F1381" t="s">
        <v>10899</v>
      </c>
    </row>
    <row r="1382" spans="1:6" x14ac:dyDescent="0.2">
      <c r="A1382" t="s">
        <v>12319</v>
      </c>
      <c r="B1382" t="s">
        <v>86</v>
      </c>
      <c r="C1382" t="s">
        <v>244</v>
      </c>
      <c r="D1382" t="s">
        <v>10913</v>
      </c>
      <c r="E1382">
        <v>5</v>
      </c>
      <c r="F1382" t="s">
        <v>10899</v>
      </c>
    </row>
    <row r="1383" spans="1:6" x14ac:dyDescent="0.2">
      <c r="A1383" t="s">
        <v>12320</v>
      </c>
      <c r="B1383" t="s">
        <v>86</v>
      </c>
      <c r="C1383" t="s">
        <v>244</v>
      </c>
      <c r="D1383" t="s">
        <v>10917</v>
      </c>
      <c r="E1383">
        <v>2</v>
      </c>
      <c r="F1383" t="s">
        <v>10899</v>
      </c>
    </row>
    <row r="1384" spans="1:6" x14ac:dyDescent="0.2">
      <c r="A1384" t="s">
        <v>12321</v>
      </c>
      <c r="B1384" t="s">
        <v>86</v>
      </c>
      <c r="C1384" t="s">
        <v>244</v>
      </c>
      <c r="D1384" t="s">
        <v>10919</v>
      </c>
      <c r="E1384">
        <v>1</v>
      </c>
      <c r="F1384" t="s">
        <v>10899</v>
      </c>
    </row>
    <row r="1385" spans="1:6" x14ac:dyDescent="0.2">
      <c r="A1385" t="s">
        <v>12322</v>
      </c>
      <c r="B1385" t="s">
        <v>86</v>
      </c>
      <c r="C1385" t="s">
        <v>244</v>
      </c>
      <c r="D1385" t="s">
        <v>10931</v>
      </c>
      <c r="E1385">
        <v>9</v>
      </c>
      <c r="F1385" t="s">
        <v>10899</v>
      </c>
    </row>
    <row r="1386" spans="1:6" x14ac:dyDescent="0.2">
      <c r="A1386" t="s">
        <v>12323</v>
      </c>
      <c r="B1386" t="s">
        <v>86</v>
      </c>
      <c r="C1386" t="s">
        <v>244</v>
      </c>
      <c r="D1386" t="s">
        <v>10933</v>
      </c>
      <c r="E1386">
        <v>143</v>
      </c>
      <c r="F1386" t="s">
        <v>10899</v>
      </c>
    </row>
    <row r="1387" spans="1:6" x14ac:dyDescent="0.2">
      <c r="A1387" t="s">
        <v>12324</v>
      </c>
      <c r="B1387" t="s">
        <v>86</v>
      </c>
      <c r="C1387" t="s">
        <v>244</v>
      </c>
      <c r="D1387" t="s">
        <v>10937</v>
      </c>
      <c r="E1387">
        <v>3</v>
      </c>
      <c r="F1387" t="s">
        <v>10899</v>
      </c>
    </row>
    <row r="1388" spans="1:6" x14ac:dyDescent="0.2">
      <c r="A1388" t="s">
        <v>12325</v>
      </c>
      <c r="B1388" t="s">
        <v>86</v>
      </c>
      <c r="C1388" t="s">
        <v>244</v>
      </c>
      <c r="D1388" t="s">
        <v>10945</v>
      </c>
      <c r="E1388">
        <v>166</v>
      </c>
      <c r="F1388" t="s">
        <v>10899</v>
      </c>
    </row>
    <row r="1389" spans="1:6" x14ac:dyDescent="0.2">
      <c r="A1389" t="s">
        <v>12326</v>
      </c>
      <c r="B1389" t="s">
        <v>86</v>
      </c>
      <c r="C1389" t="s">
        <v>244</v>
      </c>
      <c r="D1389" t="s">
        <v>10949</v>
      </c>
      <c r="E1389">
        <v>3</v>
      </c>
      <c r="F1389" t="s">
        <v>10899</v>
      </c>
    </row>
    <row r="1390" spans="1:6" x14ac:dyDescent="0.2">
      <c r="A1390" t="s">
        <v>12327</v>
      </c>
      <c r="B1390" t="s">
        <v>86</v>
      </c>
      <c r="C1390" t="s">
        <v>244</v>
      </c>
      <c r="D1390" t="s">
        <v>10955</v>
      </c>
      <c r="E1390">
        <v>1</v>
      </c>
      <c r="F1390" t="s">
        <v>10899</v>
      </c>
    </row>
    <row r="1391" spans="1:6" x14ac:dyDescent="0.2">
      <c r="A1391" t="s">
        <v>12328</v>
      </c>
      <c r="B1391" t="s">
        <v>86</v>
      </c>
      <c r="C1391" t="s">
        <v>244</v>
      </c>
      <c r="D1391" t="s">
        <v>10967</v>
      </c>
      <c r="E1391">
        <v>1</v>
      </c>
      <c r="F1391" t="s">
        <v>10899</v>
      </c>
    </row>
    <row r="1392" spans="1:6" x14ac:dyDescent="0.2">
      <c r="A1392" t="s">
        <v>12329</v>
      </c>
      <c r="B1392" t="s">
        <v>86</v>
      </c>
      <c r="C1392" t="s">
        <v>244</v>
      </c>
      <c r="D1392" t="s">
        <v>10977</v>
      </c>
      <c r="E1392">
        <v>2</v>
      </c>
      <c r="F1392" t="s">
        <v>10899</v>
      </c>
    </row>
    <row r="1393" spans="1:6" x14ac:dyDescent="0.2">
      <c r="A1393" t="s">
        <v>12330</v>
      </c>
      <c r="B1393" t="s">
        <v>86</v>
      </c>
      <c r="C1393" t="s">
        <v>245</v>
      </c>
      <c r="D1393" t="s">
        <v>10931</v>
      </c>
      <c r="E1393">
        <v>1</v>
      </c>
      <c r="F1393" t="s">
        <v>10899</v>
      </c>
    </row>
    <row r="1394" spans="1:6" x14ac:dyDescent="0.2">
      <c r="A1394" t="s">
        <v>12331</v>
      </c>
      <c r="B1394" t="s">
        <v>86</v>
      </c>
      <c r="C1394" t="s">
        <v>245</v>
      </c>
      <c r="D1394" t="s">
        <v>10933</v>
      </c>
      <c r="E1394">
        <v>75</v>
      </c>
      <c r="F1394" t="s">
        <v>10899</v>
      </c>
    </row>
    <row r="1395" spans="1:6" x14ac:dyDescent="0.2">
      <c r="A1395" t="s">
        <v>12332</v>
      </c>
      <c r="B1395" t="s">
        <v>86</v>
      </c>
      <c r="C1395" t="s">
        <v>245</v>
      </c>
      <c r="D1395" t="s">
        <v>10945</v>
      </c>
      <c r="E1395">
        <v>95</v>
      </c>
      <c r="F1395" t="s">
        <v>10899</v>
      </c>
    </row>
    <row r="1396" spans="1:6" x14ac:dyDescent="0.2">
      <c r="A1396" t="s">
        <v>12333</v>
      </c>
      <c r="B1396" t="s">
        <v>86</v>
      </c>
      <c r="C1396" t="s">
        <v>245</v>
      </c>
      <c r="D1396" t="s">
        <v>10957</v>
      </c>
      <c r="E1396">
        <v>1</v>
      </c>
      <c r="F1396" t="s">
        <v>10899</v>
      </c>
    </row>
    <row r="1397" spans="1:6" x14ac:dyDescent="0.2">
      <c r="A1397" t="s">
        <v>12334</v>
      </c>
      <c r="B1397" t="s">
        <v>86</v>
      </c>
      <c r="C1397" t="s">
        <v>246</v>
      </c>
      <c r="D1397" t="s">
        <v>10921</v>
      </c>
      <c r="E1397">
        <v>1</v>
      </c>
      <c r="F1397" t="s">
        <v>10899</v>
      </c>
    </row>
    <row r="1398" spans="1:6" x14ac:dyDescent="0.2">
      <c r="A1398" t="s">
        <v>12335</v>
      </c>
      <c r="B1398" t="s">
        <v>86</v>
      </c>
      <c r="C1398" t="s">
        <v>246</v>
      </c>
      <c r="D1398" t="s">
        <v>10931</v>
      </c>
      <c r="E1398">
        <v>2</v>
      </c>
      <c r="F1398" t="s">
        <v>10899</v>
      </c>
    </row>
    <row r="1399" spans="1:6" x14ac:dyDescent="0.2">
      <c r="A1399" t="s">
        <v>12336</v>
      </c>
      <c r="B1399" t="s">
        <v>86</v>
      </c>
      <c r="C1399" t="s">
        <v>246</v>
      </c>
      <c r="D1399" t="s">
        <v>10933</v>
      </c>
      <c r="E1399">
        <v>223</v>
      </c>
      <c r="F1399" t="s">
        <v>10899</v>
      </c>
    </row>
    <row r="1400" spans="1:6" x14ac:dyDescent="0.2">
      <c r="A1400" t="s">
        <v>12337</v>
      </c>
      <c r="B1400" t="s">
        <v>86</v>
      </c>
      <c r="C1400" t="s">
        <v>246</v>
      </c>
      <c r="D1400" t="s">
        <v>10945</v>
      </c>
      <c r="E1400">
        <v>280</v>
      </c>
      <c r="F1400" t="s">
        <v>10899</v>
      </c>
    </row>
    <row r="1401" spans="1:6" x14ac:dyDescent="0.2">
      <c r="A1401" t="s">
        <v>12338</v>
      </c>
      <c r="B1401" t="s">
        <v>86</v>
      </c>
      <c r="C1401" t="s">
        <v>246</v>
      </c>
      <c r="D1401" t="s">
        <v>10951</v>
      </c>
      <c r="E1401">
        <v>1</v>
      </c>
      <c r="F1401" t="s">
        <v>10899</v>
      </c>
    </row>
    <row r="1402" spans="1:6" x14ac:dyDescent="0.2">
      <c r="A1402" t="s">
        <v>12339</v>
      </c>
      <c r="B1402" t="s">
        <v>86</v>
      </c>
      <c r="C1402" t="s">
        <v>246</v>
      </c>
      <c r="D1402" t="s">
        <v>10975</v>
      </c>
      <c r="E1402">
        <v>1</v>
      </c>
      <c r="F1402" t="s">
        <v>10899</v>
      </c>
    </row>
    <row r="1403" spans="1:6" x14ac:dyDescent="0.2">
      <c r="A1403" t="s">
        <v>12340</v>
      </c>
      <c r="B1403" t="s">
        <v>86</v>
      </c>
      <c r="C1403" t="s">
        <v>247</v>
      </c>
      <c r="D1403" t="s">
        <v>10903</v>
      </c>
      <c r="E1403">
        <v>1</v>
      </c>
      <c r="F1403" t="s">
        <v>10899</v>
      </c>
    </row>
    <row r="1404" spans="1:6" x14ac:dyDescent="0.2">
      <c r="A1404" t="s">
        <v>12341</v>
      </c>
      <c r="B1404" t="s">
        <v>86</v>
      </c>
      <c r="C1404" t="s">
        <v>247</v>
      </c>
      <c r="D1404" t="s">
        <v>10931</v>
      </c>
      <c r="E1404">
        <v>1</v>
      </c>
      <c r="F1404" t="s">
        <v>10899</v>
      </c>
    </row>
    <row r="1405" spans="1:6" x14ac:dyDescent="0.2">
      <c r="A1405" t="s">
        <v>12342</v>
      </c>
      <c r="B1405" t="s">
        <v>86</v>
      </c>
      <c r="C1405" t="s">
        <v>247</v>
      </c>
      <c r="D1405" t="s">
        <v>10933</v>
      </c>
      <c r="E1405">
        <v>72</v>
      </c>
      <c r="F1405" t="s">
        <v>10899</v>
      </c>
    </row>
    <row r="1406" spans="1:6" x14ac:dyDescent="0.2">
      <c r="A1406" t="s">
        <v>12343</v>
      </c>
      <c r="B1406" t="s">
        <v>86</v>
      </c>
      <c r="C1406" t="s">
        <v>247</v>
      </c>
      <c r="D1406" t="s">
        <v>10945</v>
      </c>
      <c r="E1406">
        <v>78</v>
      </c>
      <c r="F1406" t="s">
        <v>10899</v>
      </c>
    </row>
    <row r="1407" spans="1:6" x14ac:dyDescent="0.2">
      <c r="A1407" t="s">
        <v>12344</v>
      </c>
      <c r="B1407" t="s">
        <v>86</v>
      </c>
      <c r="C1407" t="s">
        <v>248</v>
      </c>
      <c r="D1407" t="s">
        <v>10903</v>
      </c>
      <c r="E1407">
        <v>1</v>
      </c>
      <c r="F1407" t="s">
        <v>10899</v>
      </c>
    </row>
    <row r="1408" spans="1:6" x14ac:dyDescent="0.2">
      <c r="A1408" t="s">
        <v>12345</v>
      </c>
      <c r="B1408" t="s">
        <v>86</v>
      </c>
      <c r="C1408" t="s">
        <v>248</v>
      </c>
      <c r="D1408" t="s">
        <v>10913</v>
      </c>
      <c r="E1408">
        <v>4</v>
      </c>
      <c r="F1408" t="s">
        <v>10899</v>
      </c>
    </row>
    <row r="1409" spans="1:6" x14ac:dyDescent="0.2">
      <c r="A1409" t="s">
        <v>12346</v>
      </c>
      <c r="B1409" t="s">
        <v>86</v>
      </c>
      <c r="C1409" t="s">
        <v>248</v>
      </c>
      <c r="D1409" t="s">
        <v>10915</v>
      </c>
      <c r="E1409">
        <v>1</v>
      </c>
      <c r="F1409" t="s">
        <v>10899</v>
      </c>
    </row>
    <row r="1410" spans="1:6" x14ac:dyDescent="0.2">
      <c r="A1410" t="s">
        <v>12347</v>
      </c>
      <c r="B1410" t="s">
        <v>86</v>
      </c>
      <c r="C1410" t="s">
        <v>248</v>
      </c>
      <c r="D1410" t="s">
        <v>10929</v>
      </c>
      <c r="E1410">
        <v>1</v>
      </c>
      <c r="F1410" t="s">
        <v>10899</v>
      </c>
    </row>
    <row r="1411" spans="1:6" x14ac:dyDescent="0.2">
      <c r="A1411" t="s">
        <v>12348</v>
      </c>
      <c r="B1411" t="s">
        <v>86</v>
      </c>
      <c r="C1411" t="s">
        <v>248</v>
      </c>
      <c r="D1411" t="s">
        <v>10931</v>
      </c>
      <c r="E1411">
        <v>5</v>
      </c>
      <c r="F1411" t="s">
        <v>10899</v>
      </c>
    </row>
    <row r="1412" spans="1:6" x14ac:dyDescent="0.2">
      <c r="A1412" t="s">
        <v>12349</v>
      </c>
      <c r="B1412" t="s">
        <v>86</v>
      </c>
      <c r="C1412" t="s">
        <v>248</v>
      </c>
      <c r="D1412" t="s">
        <v>10933</v>
      </c>
      <c r="E1412">
        <v>196</v>
      </c>
      <c r="F1412" t="s">
        <v>10899</v>
      </c>
    </row>
    <row r="1413" spans="1:6" x14ac:dyDescent="0.2">
      <c r="A1413" t="s">
        <v>12350</v>
      </c>
      <c r="B1413" t="s">
        <v>86</v>
      </c>
      <c r="C1413" t="s">
        <v>248</v>
      </c>
      <c r="D1413" t="s">
        <v>10937</v>
      </c>
      <c r="E1413">
        <v>1</v>
      </c>
      <c r="F1413" t="s">
        <v>10899</v>
      </c>
    </row>
    <row r="1414" spans="1:6" x14ac:dyDescent="0.2">
      <c r="A1414" t="s">
        <v>12351</v>
      </c>
      <c r="B1414" t="s">
        <v>86</v>
      </c>
      <c r="C1414" t="s">
        <v>248</v>
      </c>
      <c r="D1414" t="s">
        <v>10945</v>
      </c>
      <c r="E1414">
        <v>230</v>
      </c>
      <c r="F1414" t="s">
        <v>10899</v>
      </c>
    </row>
    <row r="1415" spans="1:6" x14ac:dyDescent="0.2">
      <c r="A1415" t="s">
        <v>12352</v>
      </c>
      <c r="B1415" t="s">
        <v>86</v>
      </c>
      <c r="C1415" t="s">
        <v>248</v>
      </c>
      <c r="D1415" t="s">
        <v>10949</v>
      </c>
      <c r="E1415">
        <v>3</v>
      </c>
      <c r="F1415" t="s">
        <v>10899</v>
      </c>
    </row>
    <row r="1416" spans="1:6" x14ac:dyDescent="0.2">
      <c r="A1416" t="s">
        <v>12353</v>
      </c>
      <c r="B1416" t="s">
        <v>86</v>
      </c>
      <c r="C1416" t="s">
        <v>248</v>
      </c>
      <c r="D1416" t="s">
        <v>10951</v>
      </c>
      <c r="E1416">
        <v>1</v>
      </c>
      <c r="F1416" t="s">
        <v>10899</v>
      </c>
    </row>
    <row r="1417" spans="1:6" x14ac:dyDescent="0.2">
      <c r="A1417" t="s">
        <v>12354</v>
      </c>
      <c r="B1417" t="s">
        <v>86</v>
      </c>
      <c r="C1417" t="s">
        <v>248</v>
      </c>
      <c r="D1417" t="s">
        <v>10961</v>
      </c>
      <c r="E1417">
        <v>1</v>
      </c>
      <c r="F1417" t="s">
        <v>10899</v>
      </c>
    </row>
    <row r="1418" spans="1:6" x14ac:dyDescent="0.2">
      <c r="A1418" t="s">
        <v>12355</v>
      </c>
      <c r="B1418" t="s">
        <v>86</v>
      </c>
      <c r="C1418" t="s">
        <v>248</v>
      </c>
      <c r="D1418" t="s">
        <v>10963</v>
      </c>
      <c r="E1418">
        <v>1</v>
      </c>
      <c r="F1418" t="s">
        <v>10899</v>
      </c>
    </row>
    <row r="1419" spans="1:6" x14ac:dyDescent="0.2">
      <c r="A1419" t="s">
        <v>12356</v>
      </c>
      <c r="B1419" t="s">
        <v>86</v>
      </c>
      <c r="C1419" t="s">
        <v>248</v>
      </c>
      <c r="D1419" t="s">
        <v>10967</v>
      </c>
      <c r="E1419">
        <v>2</v>
      </c>
      <c r="F1419" t="s">
        <v>10899</v>
      </c>
    </row>
    <row r="1420" spans="1:6" x14ac:dyDescent="0.2">
      <c r="A1420" t="s">
        <v>12357</v>
      </c>
      <c r="B1420" t="s">
        <v>86</v>
      </c>
      <c r="C1420" t="s">
        <v>248</v>
      </c>
      <c r="D1420" t="s">
        <v>10977</v>
      </c>
      <c r="E1420">
        <v>3</v>
      </c>
      <c r="F1420" t="s">
        <v>10899</v>
      </c>
    </row>
    <row r="1421" spans="1:6" x14ac:dyDescent="0.2">
      <c r="A1421" t="s">
        <v>12358</v>
      </c>
      <c r="B1421" t="s">
        <v>86</v>
      </c>
      <c r="C1421" t="s">
        <v>249</v>
      </c>
      <c r="D1421" t="s">
        <v>10905</v>
      </c>
      <c r="E1421">
        <v>1</v>
      </c>
      <c r="F1421" t="s">
        <v>10899</v>
      </c>
    </row>
    <row r="1422" spans="1:6" x14ac:dyDescent="0.2">
      <c r="A1422" t="s">
        <v>12359</v>
      </c>
      <c r="B1422" t="s">
        <v>86</v>
      </c>
      <c r="C1422" t="s">
        <v>249</v>
      </c>
      <c r="D1422" t="s">
        <v>10913</v>
      </c>
      <c r="E1422">
        <v>2</v>
      </c>
      <c r="F1422" t="s">
        <v>10899</v>
      </c>
    </row>
    <row r="1423" spans="1:6" x14ac:dyDescent="0.2">
      <c r="A1423" t="s">
        <v>12360</v>
      </c>
      <c r="B1423" t="s">
        <v>86</v>
      </c>
      <c r="C1423" t="s">
        <v>249</v>
      </c>
      <c r="D1423" t="s">
        <v>10915</v>
      </c>
      <c r="E1423">
        <v>1</v>
      </c>
      <c r="F1423" t="s">
        <v>10899</v>
      </c>
    </row>
    <row r="1424" spans="1:6" x14ac:dyDescent="0.2">
      <c r="A1424" t="s">
        <v>12361</v>
      </c>
      <c r="B1424" t="s">
        <v>86</v>
      </c>
      <c r="C1424" t="s">
        <v>249</v>
      </c>
      <c r="D1424" t="s">
        <v>10917</v>
      </c>
      <c r="E1424">
        <v>1</v>
      </c>
      <c r="F1424" t="s">
        <v>10899</v>
      </c>
    </row>
    <row r="1425" spans="1:6" x14ac:dyDescent="0.2">
      <c r="A1425" t="s">
        <v>12362</v>
      </c>
      <c r="B1425" t="s">
        <v>86</v>
      </c>
      <c r="C1425" t="s">
        <v>249</v>
      </c>
      <c r="D1425" t="s">
        <v>10931</v>
      </c>
      <c r="E1425">
        <v>7</v>
      </c>
      <c r="F1425" t="s">
        <v>10899</v>
      </c>
    </row>
    <row r="1426" spans="1:6" x14ac:dyDescent="0.2">
      <c r="A1426" t="s">
        <v>12363</v>
      </c>
      <c r="B1426" t="s">
        <v>86</v>
      </c>
      <c r="C1426" t="s">
        <v>249</v>
      </c>
      <c r="D1426" t="s">
        <v>10933</v>
      </c>
      <c r="E1426">
        <v>363</v>
      </c>
      <c r="F1426" t="s">
        <v>10899</v>
      </c>
    </row>
    <row r="1427" spans="1:6" x14ac:dyDescent="0.2">
      <c r="A1427" t="s">
        <v>12364</v>
      </c>
      <c r="B1427" t="s">
        <v>86</v>
      </c>
      <c r="C1427" t="s">
        <v>249</v>
      </c>
      <c r="D1427" t="s">
        <v>10937</v>
      </c>
      <c r="E1427">
        <v>1</v>
      </c>
      <c r="F1427" t="s">
        <v>10899</v>
      </c>
    </row>
    <row r="1428" spans="1:6" x14ac:dyDescent="0.2">
      <c r="A1428" t="s">
        <v>12365</v>
      </c>
      <c r="B1428" t="s">
        <v>86</v>
      </c>
      <c r="C1428" t="s">
        <v>249</v>
      </c>
      <c r="D1428" t="s">
        <v>10945</v>
      </c>
      <c r="E1428">
        <v>423</v>
      </c>
      <c r="F1428" t="s">
        <v>10899</v>
      </c>
    </row>
    <row r="1429" spans="1:6" x14ac:dyDescent="0.2">
      <c r="A1429" t="s">
        <v>12366</v>
      </c>
      <c r="B1429" t="s">
        <v>86</v>
      </c>
      <c r="C1429" t="s">
        <v>249</v>
      </c>
      <c r="D1429" t="s">
        <v>10949</v>
      </c>
      <c r="E1429">
        <v>1</v>
      </c>
      <c r="F1429" t="s">
        <v>10899</v>
      </c>
    </row>
    <row r="1430" spans="1:6" x14ac:dyDescent="0.2">
      <c r="A1430" t="s">
        <v>12367</v>
      </c>
      <c r="B1430" t="s">
        <v>86</v>
      </c>
      <c r="C1430" t="s">
        <v>249</v>
      </c>
      <c r="D1430" t="s">
        <v>10951</v>
      </c>
      <c r="E1430">
        <v>1</v>
      </c>
      <c r="F1430" t="s">
        <v>10899</v>
      </c>
    </row>
    <row r="1431" spans="1:6" x14ac:dyDescent="0.2">
      <c r="A1431" t="s">
        <v>12368</v>
      </c>
      <c r="B1431" t="s">
        <v>86</v>
      </c>
      <c r="C1431" t="s">
        <v>249</v>
      </c>
      <c r="D1431" t="s">
        <v>10955</v>
      </c>
      <c r="E1431">
        <v>1</v>
      </c>
      <c r="F1431" t="s">
        <v>10899</v>
      </c>
    </row>
    <row r="1432" spans="1:6" x14ac:dyDescent="0.2">
      <c r="A1432" t="s">
        <v>12369</v>
      </c>
      <c r="B1432" t="s">
        <v>86</v>
      </c>
      <c r="C1432" t="s">
        <v>249</v>
      </c>
      <c r="D1432" t="s">
        <v>10973</v>
      </c>
      <c r="E1432">
        <v>1</v>
      </c>
      <c r="F1432" t="s">
        <v>10899</v>
      </c>
    </row>
    <row r="1433" spans="1:6" x14ac:dyDescent="0.2">
      <c r="A1433" t="s">
        <v>12370</v>
      </c>
      <c r="B1433" t="s">
        <v>86</v>
      </c>
      <c r="C1433" t="s">
        <v>249</v>
      </c>
      <c r="D1433" t="s">
        <v>10977</v>
      </c>
      <c r="E1433">
        <v>2</v>
      </c>
      <c r="F1433" t="s">
        <v>10899</v>
      </c>
    </row>
    <row r="1434" spans="1:6" x14ac:dyDescent="0.2">
      <c r="A1434" t="s">
        <v>12371</v>
      </c>
      <c r="B1434" t="s">
        <v>86</v>
      </c>
      <c r="C1434" t="s">
        <v>250</v>
      </c>
      <c r="D1434" t="s">
        <v>10933</v>
      </c>
      <c r="E1434">
        <v>52</v>
      </c>
      <c r="F1434" t="s">
        <v>10899</v>
      </c>
    </row>
    <row r="1435" spans="1:6" x14ac:dyDescent="0.2">
      <c r="A1435" t="s">
        <v>12372</v>
      </c>
      <c r="B1435" t="s">
        <v>86</v>
      </c>
      <c r="C1435" t="s">
        <v>250</v>
      </c>
      <c r="D1435" t="s">
        <v>10945</v>
      </c>
      <c r="E1435">
        <v>64</v>
      </c>
      <c r="F1435" t="s">
        <v>10899</v>
      </c>
    </row>
    <row r="1436" spans="1:6" x14ac:dyDescent="0.2">
      <c r="A1436" t="s">
        <v>12373</v>
      </c>
      <c r="B1436" t="s">
        <v>86</v>
      </c>
      <c r="C1436" t="s">
        <v>251</v>
      </c>
      <c r="D1436" t="s">
        <v>10927</v>
      </c>
      <c r="E1436">
        <v>1</v>
      </c>
      <c r="F1436" t="s">
        <v>10899</v>
      </c>
    </row>
    <row r="1437" spans="1:6" x14ac:dyDescent="0.2">
      <c r="A1437" t="s">
        <v>12374</v>
      </c>
      <c r="B1437" t="s">
        <v>86</v>
      </c>
      <c r="C1437" t="s">
        <v>251</v>
      </c>
      <c r="D1437" t="s">
        <v>10931</v>
      </c>
      <c r="E1437">
        <v>1</v>
      </c>
      <c r="F1437" t="s">
        <v>10899</v>
      </c>
    </row>
    <row r="1438" spans="1:6" x14ac:dyDescent="0.2">
      <c r="A1438" t="s">
        <v>12375</v>
      </c>
      <c r="B1438" t="s">
        <v>86</v>
      </c>
      <c r="C1438" t="s">
        <v>251</v>
      </c>
      <c r="D1438" t="s">
        <v>10933</v>
      </c>
      <c r="E1438">
        <v>53</v>
      </c>
      <c r="F1438" t="s">
        <v>10899</v>
      </c>
    </row>
    <row r="1439" spans="1:6" x14ac:dyDescent="0.2">
      <c r="A1439" t="s">
        <v>12376</v>
      </c>
      <c r="B1439" t="s">
        <v>86</v>
      </c>
      <c r="C1439" t="s">
        <v>251</v>
      </c>
      <c r="D1439" t="s">
        <v>10945</v>
      </c>
      <c r="E1439">
        <v>67</v>
      </c>
      <c r="F1439" t="s">
        <v>10899</v>
      </c>
    </row>
    <row r="1440" spans="1:6" x14ac:dyDescent="0.2">
      <c r="A1440" t="s">
        <v>12377</v>
      </c>
      <c r="B1440" t="s">
        <v>86</v>
      </c>
      <c r="C1440" t="s">
        <v>252</v>
      </c>
      <c r="D1440" t="s">
        <v>10913</v>
      </c>
      <c r="E1440">
        <v>1</v>
      </c>
      <c r="F1440" t="s">
        <v>10899</v>
      </c>
    </row>
    <row r="1441" spans="1:6" x14ac:dyDescent="0.2">
      <c r="A1441" t="s">
        <v>12378</v>
      </c>
      <c r="B1441" t="s">
        <v>86</v>
      </c>
      <c r="C1441" t="s">
        <v>252</v>
      </c>
      <c r="D1441" t="s">
        <v>10919</v>
      </c>
      <c r="E1441">
        <v>1</v>
      </c>
      <c r="F1441" t="s">
        <v>10899</v>
      </c>
    </row>
    <row r="1442" spans="1:6" x14ac:dyDescent="0.2">
      <c r="A1442" t="s">
        <v>12379</v>
      </c>
      <c r="B1442" t="s">
        <v>86</v>
      </c>
      <c r="C1442" t="s">
        <v>252</v>
      </c>
      <c r="D1442" t="s">
        <v>10921</v>
      </c>
      <c r="E1442">
        <v>1</v>
      </c>
      <c r="F1442" t="s">
        <v>10899</v>
      </c>
    </row>
    <row r="1443" spans="1:6" x14ac:dyDescent="0.2">
      <c r="A1443" t="s">
        <v>12380</v>
      </c>
      <c r="B1443" t="s">
        <v>86</v>
      </c>
      <c r="C1443" t="s">
        <v>252</v>
      </c>
      <c r="D1443" t="s">
        <v>10931</v>
      </c>
      <c r="E1443">
        <v>3</v>
      </c>
      <c r="F1443" t="s">
        <v>10899</v>
      </c>
    </row>
    <row r="1444" spans="1:6" x14ac:dyDescent="0.2">
      <c r="A1444" t="s">
        <v>12381</v>
      </c>
      <c r="B1444" t="s">
        <v>86</v>
      </c>
      <c r="C1444" t="s">
        <v>252</v>
      </c>
      <c r="D1444" t="s">
        <v>10933</v>
      </c>
      <c r="E1444">
        <v>129</v>
      </c>
      <c r="F1444" t="s">
        <v>10899</v>
      </c>
    </row>
    <row r="1445" spans="1:6" x14ac:dyDescent="0.2">
      <c r="A1445" t="s">
        <v>12382</v>
      </c>
      <c r="B1445" t="s">
        <v>86</v>
      </c>
      <c r="C1445" t="s">
        <v>252</v>
      </c>
      <c r="D1445" t="s">
        <v>10945</v>
      </c>
      <c r="E1445">
        <v>150</v>
      </c>
      <c r="F1445" t="s">
        <v>10899</v>
      </c>
    </row>
    <row r="1446" spans="1:6" x14ac:dyDescent="0.2">
      <c r="A1446" t="s">
        <v>12383</v>
      </c>
      <c r="B1446" t="s">
        <v>86</v>
      </c>
      <c r="C1446" t="s">
        <v>252</v>
      </c>
      <c r="D1446" t="s">
        <v>10963</v>
      </c>
      <c r="E1446">
        <v>1</v>
      </c>
      <c r="F1446" t="s">
        <v>10899</v>
      </c>
    </row>
    <row r="1447" spans="1:6" x14ac:dyDescent="0.2">
      <c r="A1447" t="s">
        <v>12384</v>
      </c>
      <c r="B1447" t="s">
        <v>86</v>
      </c>
      <c r="C1447" t="s">
        <v>252</v>
      </c>
      <c r="D1447" t="s">
        <v>10971</v>
      </c>
      <c r="E1447">
        <v>1</v>
      </c>
      <c r="F1447" t="s">
        <v>10899</v>
      </c>
    </row>
    <row r="1448" spans="1:6" x14ac:dyDescent="0.2">
      <c r="A1448" t="s">
        <v>12385</v>
      </c>
      <c r="B1448" t="s">
        <v>86</v>
      </c>
      <c r="C1448" t="s">
        <v>252</v>
      </c>
      <c r="D1448" t="s">
        <v>10977</v>
      </c>
      <c r="E1448">
        <v>1</v>
      </c>
      <c r="F1448" t="s">
        <v>10899</v>
      </c>
    </row>
    <row r="1449" spans="1:6" x14ac:dyDescent="0.2">
      <c r="A1449" t="s">
        <v>12386</v>
      </c>
      <c r="B1449" t="s">
        <v>86</v>
      </c>
      <c r="C1449" t="s">
        <v>253</v>
      </c>
      <c r="D1449" t="s">
        <v>10905</v>
      </c>
      <c r="E1449">
        <v>1</v>
      </c>
      <c r="F1449" t="s">
        <v>10899</v>
      </c>
    </row>
    <row r="1450" spans="1:6" x14ac:dyDescent="0.2">
      <c r="A1450" t="s">
        <v>12387</v>
      </c>
      <c r="B1450" t="s">
        <v>86</v>
      </c>
      <c r="C1450" t="s">
        <v>253</v>
      </c>
      <c r="D1450" t="s">
        <v>10913</v>
      </c>
      <c r="E1450">
        <v>2</v>
      </c>
      <c r="F1450" t="s">
        <v>10899</v>
      </c>
    </row>
    <row r="1451" spans="1:6" x14ac:dyDescent="0.2">
      <c r="A1451" t="s">
        <v>12388</v>
      </c>
      <c r="B1451" t="s">
        <v>86</v>
      </c>
      <c r="C1451" t="s">
        <v>253</v>
      </c>
      <c r="D1451" t="s">
        <v>10921</v>
      </c>
      <c r="E1451">
        <v>1</v>
      </c>
      <c r="F1451" t="s">
        <v>10899</v>
      </c>
    </row>
    <row r="1452" spans="1:6" x14ac:dyDescent="0.2">
      <c r="A1452" t="s">
        <v>12389</v>
      </c>
      <c r="B1452" t="s">
        <v>86</v>
      </c>
      <c r="C1452" t="s">
        <v>253</v>
      </c>
      <c r="D1452" t="s">
        <v>10931</v>
      </c>
      <c r="E1452">
        <v>6</v>
      </c>
      <c r="F1452" t="s">
        <v>10899</v>
      </c>
    </row>
    <row r="1453" spans="1:6" x14ac:dyDescent="0.2">
      <c r="A1453" t="s">
        <v>12390</v>
      </c>
      <c r="B1453" t="s">
        <v>86</v>
      </c>
      <c r="C1453" t="s">
        <v>253</v>
      </c>
      <c r="D1453" t="s">
        <v>10933</v>
      </c>
      <c r="E1453">
        <v>269</v>
      </c>
      <c r="F1453" t="s">
        <v>10899</v>
      </c>
    </row>
    <row r="1454" spans="1:6" x14ac:dyDescent="0.2">
      <c r="A1454" t="s">
        <v>12391</v>
      </c>
      <c r="B1454" t="s">
        <v>86</v>
      </c>
      <c r="C1454" t="s">
        <v>253</v>
      </c>
      <c r="D1454" t="s">
        <v>10945</v>
      </c>
      <c r="E1454">
        <v>333</v>
      </c>
      <c r="F1454" t="s">
        <v>10899</v>
      </c>
    </row>
    <row r="1455" spans="1:6" x14ac:dyDescent="0.2">
      <c r="A1455" t="s">
        <v>12392</v>
      </c>
      <c r="B1455" t="s">
        <v>86</v>
      </c>
      <c r="C1455" t="s">
        <v>253</v>
      </c>
      <c r="D1455" t="s">
        <v>10951</v>
      </c>
      <c r="E1455">
        <v>2</v>
      </c>
      <c r="F1455" t="s">
        <v>10899</v>
      </c>
    </row>
    <row r="1456" spans="1:6" x14ac:dyDescent="0.2">
      <c r="A1456" t="s">
        <v>12393</v>
      </c>
      <c r="B1456" t="s">
        <v>86</v>
      </c>
      <c r="C1456" t="s">
        <v>253</v>
      </c>
      <c r="D1456" t="s">
        <v>10959</v>
      </c>
      <c r="E1456">
        <v>1</v>
      </c>
      <c r="F1456" t="s">
        <v>10899</v>
      </c>
    </row>
    <row r="1457" spans="1:6" x14ac:dyDescent="0.2">
      <c r="A1457" t="s">
        <v>12394</v>
      </c>
      <c r="B1457" t="s">
        <v>86</v>
      </c>
      <c r="C1457" t="s">
        <v>253</v>
      </c>
      <c r="D1457" t="s">
        <v>10977</v>
      </c>
      <c r="E1457">
        <v>1</v>
      </c>
      <c r="F1457" t="s">
        <v>10899</v>
      </c>
    </row>
    <row r="1458" spans="1:6" x14ac:dyDescent="0.2">
      <c r="A1458" t="s">
        <v>12395</v>
      </c>
      <c r="B1458" t="s">
        <v>86</v>
      </c>
      <c r="C1458" t="s">
        <v>254</v>
      </c>
      <c r="D1458" t="s">
        <v>10921</v>
      </c>
      <c r="E1458">
        <v>1</v>
      </c>
      <c r="F1458" t="s">
        <v>10899</v>
      </c>
    </row>
    <row r="1459" spans="1:6" x14ac:dyDescent="0.2">
      <c r="A1459" t="s">
        <v>12396</v>
      </c>
      <c r="B1459" t="s">
        <v>86</v>
      </c>
      <c r="C1459" t="s">
        <v>254</v>
      </c>
      <c r="D1459" t="s">
        <v>10931</v>
      </c>
      <c r="E1459">
        <v>2</v>
      </c>
      <c r="F1459" t="s">
        <v>10899</v>
      </c>
    </row>
    <row r="1460" spans="1:6" x14ac:dyDescent="0.2">
      <c r="A1460" t="s">
        <v>12397</v>
      </c>
      <c r="B1460" t="s">
        <v>86</v>
      </c>
      <c r="C1460" t="s">
        <v>254</v>
      </c>
      <c r="D1460" t="s">
        <v>10933</v>
      </c>
      <c r="E1460">
        <v>78</v>
      </c>
      <c r="F1460" t="s">
        <v>10899</v>
      </c>
    </row>
    <row r="1461" spans="1:6" x14ac:dyDescent="0.2">
      <c r="A1461" t="s">
        <v>12398</v>
      </c>
      <c r="B1461" t="s">
        <v>86</v>
      </c>
      <c r="C1461" t="s">
        <v>254</v>
      </c>
      <c r="D1461" t="s">
        <v>10939</v>
      </c>
      <c r="E1461">
        <v>1</v>
      </c>
      <c r="F1461" t="s">
        <v>10899</v>
      </c>
    </row>
    <row r="1462" spans="1:6" x14ac:dyDescent="0.2">
      <c r="A1462" t="s">
        <v>12399</v>
      </c>
      <c r="B1462" t="s">
        <v>86</v>
      </c>
      <c r="C1462" t="s">
        <v>254</v>
      </c>
      <c r="D1462" t="s">
        <v>10945</v>
      </c>
      <c r="E1462">
        <v>96</v>
      </c>
      <c r="F1462" t="s">
        <v>10899</v>
      </c>
    </row>
    <row r="1463" spans="1:6" x14ac:dyDescent="0.2">
      <c r="A1463" t="s">
        <v>12400</v>
      </c>
      <c r="B1463" t="s">
        <v>86</v>
      </c>
      <c r="C1463" t="s">
        <v>254</v>
      </c>
      <c r="D1463" t="s">
        <v>10977</v>
      </c>
      <c r="E1463">
        <v>1</v>
      </c>
      <c r="F1463" t="s">
        <v>10899</v>
      </c>
    </row>
    <row r="1464" spans="1:6" x14ac:dyDescent="0.2">
      <c r="A1464" t="s">
        <v>12401</v>
      </c>
      <c r="B1464" t="s">
        <v>86</v>
      </c>
      <c r="C1464" t="s">
        <v>255</v>
      </c>
      <c r="D1464" t="s">
        <v>10913</v>
      </c>
      <c r="E1464">
        <v>1</v>
      </c>
      <c r="F1464" t="s">
        <v>10899</v>
      </c>
    </row>
    <row r="1465" spans="1:6" x14ac:dyDescent="0.2">
      <c r="A1465" t="s">
        <v>12402</v>
      </c>
      <c r="B1465" t="s">
        <v>86</v>
      </c>
      <c r="C1465" t="s">
        <v>255</v>
      </c>
      <c r="D1465" t="s">
        <v>10919</v>
      </c>
      <c r="E1465">
        <v>1</v>
      </c>
      <c r="F1465" t="s">
        <v>10899</v>
      </c>
    </row>
    <row r="1466" spans="1:6" x14ac:dyDescent="0.2">
      <c r="A1466" t="s">
        <v>12403</v>
      </c>
      <c r="B1466" t="s">
        <v>86</v>
      </c>
      <c r="C1466" t="s">
        <v>255</v>
      </c>
      <c r="D1466" t="s">
        <v>10931</v>
      </c>
      <c r="E1466">
        <v>1</v>
      </c>
      <c r="F1466" t="s">
        <v>10899</v>
      </c>
    </row>
    <row r="1467" spans="1:6" x14ac:dyDescent="0.2">
      <c r="A1467" t="s">
        <v>12404</v>
      </c>
      <c r="B1467" t="s">
        <v>86</v>
      </c>
      <c r="C1467" t="s">
        <v>255</v>
      </c>
      <c r="D1467" t="s">
        <v>10933</v>
      </c>
      <c r="E1467">
        <v>93</v>
      </c>
      <c r="F1467" t="s">
        <v>10899</v>
      </c>
    </row>
    <row r="1468" spans="1:6" x14ac:dyDescent="0.2">
      <c r="A1468" t="s">
        <v>12405</v>
      </c>
      <c r="B1468" t="s">
        <v>86</v>
      </c>
      <c r="C1468" t="s">
        <v>255</v>
      </c>
      <c r="D1468" t="s">
        <v>10945</v>
      </c>
      <c r="E1468">
        <v>112</v>
      </c>
      <c r="F1468" t="s">
        <v>10899</v>
      </c>
    </row>
    <row r="1469" spans="1:6" x14ac:dyDescent="0.2">
      <c r="A1469" t="s">
        <v>12406</v>
      </c>
      <c r="B1469" t="s">
        <v>86</v>
      </c>
      <c r="C1469" t="s">
        <v>255</v>
      </c>
      <c r="D1469" t="s">
        <v>10977</v>
      </c>
      <c r="E1469">
        <v>1</v>
      </c>
      <c r="F1469" t="s">
        <v>10899</v>
      </c>
    </row>
    <row r="1470" spans="1:6" x14ac:dyDescent="0.2">
      <c r="A1470" t="s">
        <v>12407</v>
      </c>
      <c r="B1470" t="s">
        <v>86</v>
      </c>
      <c r="C1470" t="s">
        <v>256</v>
      </c>
      <c r="D1470" t="s">
        <v>10903</v>
      </c>
      <c r="E1470">
        <v>1</v>
      </c>
      <c r="F1470" t="s">
        <v>10899</v>
      </c>
    </row>
    <row r="1471" spans="1:6" x14ac:dyDescent="0.2">
      <c r="A1471" t="s">
        <v>12408</v>
      </c>
      <c r="B1471" t="s">
        <v>86</v>
      </c>
      <c r="C1471" t="s">
        <v>256</v>
      </c>
      <c r="D1471" t="s">
        <v>10931</v>
      </c>
      <c r="E1471">
        <v>2</v>
      </c>
      <c r="F1471" t="s">
        <v>10899</v>
      </c>
    </row>
    <row r="1472" spans="1:6" x14ac:dyDescent="0.2">
      <c r="A1472" t="s">
        <v>12409</v>
      </c>
      <c r="B1472" t="s">
        <v>86</v>
      </c>
      <c r="C1472" t="s">
        <v>256</v>
      </c>
      <c r="D1472" t="s">
        <v>10933</v>
      </c>
      <c r="E1472">
        <v>108</v>
      </c>
      <c r="F1472" t="s">
        <v>10899</v>
      </c>
    </row>
    <row r="1473" spans="1:6" x14ac:dyDescent="0.2">
      <c r="A1473" t="s">
        <v>12410</v>
      </c>
      <c r="B1473" t="s">
        <v>86</v>
      </c>
      <c r="C1473" t="s">
        <v>256</v>
      </c>
      <c r="D1473" t="s">
        <v>10945</v>
      </c>
      <c r="E1473">
        <v>128</v>
      </c>
      <c r="F1473" t="s">
        <v>10899</v>
      </c>
    </row>
    <row r="1474" spans="1:6" x14ac:dyDescent="0.2">
      <c r="A1474" t="s">
        <v>12411</v>
      </c>
      <c r="B1474" t="s">
        <v>86</v>
      </c>
      <c r="C1474" t="s">
        <v>256</v>
      </c>
      <c r="D1474" t="s">
        <v>10977</v>
      </c>
      <c r="E1474">
        <v>1</v>
      </c>
      <c r="F1474" t="s">
        <v>10899</v>
      </c>
    </row>
    <row r="1475" spans="1:6" x14ac:dyDescent="0.2">
      <c r="A1475" t="s">
        <v>12412</v>
      </c>
      <c r="B1475" t="s">
        <v>86</v>
      </c>
      <c r="C1475" t="s">
        <v>257</v>
      </c>
      <c r="D1475" t="s">
        <v>10903</v>
      </c>
      <c r="E1475">
        <v>1</v>
      </c>
      <c r="F1475" t="s">
        <v>10899</v>
      </c>
    </row>
    <row r="1476" spans="1:6" x14ac:dyDescent="0.2">
      <c r="A1476" t="s">
        <v>12413</v>
      </c>
      <c r="B1476" t="s">
        <v>86</v>
      </c>
      <c r="C1476" t="s">
        <v>257</v>
      </c>
      <c r="D1476" t="s">
        <v>10909</v>
      </c>
      <c r="E1476">
        <v>1</v>
      </c>
      <c r="F1476" t="s">
        <v>10899</v>
      </c>
    </row>
    <row r="1477" spans="1:6" x14ac:dyDescent="0.2">
      <c r="A1477" t="s">
        <v>12414</v>
      </c>
      <c r="B1477" t="s">
        <v>86</v>
      </c>
      <c r="C1477" t="s">
        <v>257</v>
      </c>
      <c r="D1477" t="s">
        <v>10913</v>
      </c>
      <c r="E1477">
        <v>2</v>
      </c>
      <c r="F1477" t="s">
        <v>10899</v>
      </c>
    </row>
    <row r="1478" spans="1:6" x14ac:dyDescent="0.2">
      <c r="A1478" t="s">
        <v>12415</v>
      </c>
      <c r="B1478" t="s">
        <v>86</v>
      </c>
      <c r="C1478" t="s">
        <v>257</v>
      </c>
      <c r="D1478" t="s">
        <v>10915</v>
      </c>
      <c r="E1478">
        <v>2</v>
      </c>
      <c r="F1478" t="s">
        <v>10899</v>
      </c>
    </row>
    <row r="1479" spans="1:6" x14ac:dyDescent="0.2">
      <c r="A1479" t="s">
        <v>12416</v>
      </c>
      <c r="B1479" t="s">
        <v>86</v>
      </c>
      <c r="C1479" t="s">
        <v>257</v>
      </c>
      <c r="D1479" t="s">
        <v>10917</v>
      </c>
      <c r="E1479">
        <v>1</v>
      </c>
      <c r="F1479" t="s">
        <v>10899</v>
      </c>
    </row>
    <row r="1480" spans="1:6" x14ac:dyDescent="0.2">
      <c r="A1480" t="s">
        <v>12417</v>
      </c>
      <c r="B1480" t="s">
        <v>86</v>
      </c>
      <c r="C1480" t="s">
        <v>257</v>
      </c>
      <c r="D1480" t="s">
        <v>10919</v>
      </c>
      <c r="E1480">
        <v>2</v>
      </c>
      <c r="F1480" t="s">
        <v>10899</v>
      </c>
    </row>
    <row r="1481" spans="1:6" x14ac:dyDescent="0.2">
      <c r="A1481" t="s">
        <v>12418</v>
      </c>
      <c r="B1481" t="s">
        <v>86</v>
      </c>
      <c r="C1481" t="s">
        <v>257</v>
      </c>
      <c r="D1481" t="s">
        <v>10925</v>
      </c>
      <c r="E1481">
        <v>1</v>
      </c>
      <c r="F1481" t="s">
        <v>10899</v>
      </c>
    </row>
    <row r="1482" spans="1:6" x14ac:dyDescent="0.2">
      <c r="A1482" t="s">
        <v>12419</v>
      </c>
      <c r="B1482" t="s">
        <v>86</v>
      </c>
      <c r="C1482" t="s">
        <v>257</v>
      </c>
      <c r="D1482" t="s">
        <v>10931</v>
      </c>
      <c r="E1482">
        <v>4</v>
      </c>
      <c r="F1482" t="s">
        <v>10899</v>
      </c>
    </row>
    <row r="1483" spans="1:6" x14ac:dyDescent="0.2">
      <c r="A1483" t="s">
        <v>12420</v>
      </c>
      <c r="B1483" t="s">
        <v>86</v>
      </c>
      <c r="C1483" t="s">
        <v>257</v>
      </c>
      <c r="D1483" t="s">
        <v>10933</v>
      </c>
      <c r="E1483">
        <v>62</v>
      </c>
      <c r="F1483" t="s">
        <v>10899</v>
      </c>
    </row>
    <row r="1484" spans="1:6" x14ac:dyDescent="0.2">
      <c r="A1484" t="s">
        <v>12421</v>
      </c>
      <c r="B1484" t="s">
        <v>86</v>
      </c>
      <c r="C1484" t="s">
        <v>257</v>
      </c>
      <c r="D1484" t="s">
        <v>10937</v>
      </c>
      <c r="E1484">
        <v>1</v>
      </c>
      <c r="F1484" t="s">
        <v>10899</v>
      </c>
    </row>
    <row r="1485" spans="1:6" x14ac:dyDescent="0.2">
      <c r="A1485" t="s">
        <v>12422</v>
      </c>
      <c r="B1485" t="s">
        <v>86</v>
      </c>
      <c r="C1485" t="s">
        <v>257</v>
      </c>
      <c r="D1485" t="s">
        <v>10939</v>
      </c>
      <c r="E1485">
        <v>2</v>
      </c>
      <c r="F1485" t="s">
        <v>10899</v>
      </c>
    </row>
    <row r="1486" spans="1:6" x14ac:dyDescent="0.2">
      <c r="A1486" t="s">
        <v>12423</v>
      </c>
      <c r="B1486" t="s">
        <v>86</v>
      </c>
      <c r="C1486" t="s">
        <v>257</v>
      </c>
      <c r="D1486" t="s">
        <v>10945</v>
      </c>
      <c r="E1486">
        <v>69</v>
      </c>
      <c r="F1486" t="s">
        <v>10899</v>
      </c>
    </row>
    <row r="1487" spans="1:6" x14ac:dyDescent="0.2">
      <c r="A1487" t="s">
        <v>12424</v>
      </c>
      <c r="B1487" t="s">
        <v>86</v>
      </c>
      <c r="C1487" t="s">
        <v>257</v>
      </c>
      <c r="D1487" t="s">
        <v>10949</v>
      </c>
      <c r="E1487">
        <v>3</v>
      </c>
      <c r="F1487" t="s">
        <v>10899</v>
      </c>
    </row>
    <row r="1488" spans="1:6" x14ac:dyDescent="0.2">
      <c r="A1488" t="s">
        <v>12425</v>
      </c>
      <c r="B1488" t="s">
        <v>86</v>
      </c>
      <c r="C1488" t="s">
        <v>257</v>
      </c>
      <c r="D1488" t="s">
        <v>10963</v>
      </c>
      <c r="E1488">
        <v>1</v>
      </c>
      <c r="F1488" t="s">
        <v>10899</v>
      </c>
    </row>
    <row r="1489" spans="1:6" x14ac:dyDescent="0.2">
      <c r="A1489" t="s">
        <v>12426</v>
      </c>
      <c r="B1489" t="s">
        <v>86</v>
      </c>
      <c r="C1489" t="s">
        <v>257</v>
      </c>
      <c r="D1489" t="s">
        <v>10967</v>
      </c>
      <c r="E1489">
        <v>1</v>
      </c>
      <c r="F1489" t="s">
        <v>10899</v>
      </c>
    </row>
    <row r="1490" spans="1:6" x14ac:dyDescent="0.2">
      <c r="A1490" t="s">
        <v>12427</v>
      </c>
      <c r="B1490" t="s">
        <v>86</v>
      </c>
      <c r="C1490" t="s">
        <v>257</v>
      </c>
      <c r="D1490" t="s">
        <v>10969</v>
      </c>
      <c r="E1490">
        <v>1</v>
      </c>
      <c r="F1490" t="s">
        <v>10899</v>
      </c>
    </row>
    <row r="1491" spans="1:6" x14ac:dyDescent="0.2">
      <c r="A1491" t="s">
        <v>12428</v>
      </c>
      <c r="B1491" t="s">
        <v>86</v>
      </c>
      <c r="C1491" t="s">
        <v>257</v>
      </c>
      <c r="D1491" t="s">
        <v>10973</v>
      </c>
      <c r="E1491">
        <v>2</v>
      </c>
      <c r="F1491" t="s">
        <v>10899</v>
      </c>
    </row>
    <row r="1492" spans="1:6" x14ac:dyDescent="0.2">
      <c r="A1492" t="s">
        <v>12429</v>
      </c>
      <c r="B1492" t="s">
        <v>86</v>
      </c>
      <c r="C1492" t="s">
        <v>257</v>
      </c>
      <c r="D1492" t="s">
        <v>10977</v>
      </c>
      <c r="E1492">
        <v>3</v>
      </c>
      <c r="F1492" t="s">
        <v>10899</v>
      </c>
    </row>
    <row r="1493" spans="1:6" x14ac:dyDescent="0.2">
      <c r="A1493" t="s">
        <v>12430</v>
      </c>
      <c r="B1493" t="s">
        <v>86</v>
      </c>
      <c r="C1493" t="s">
        <v>258</v>
      </c>
      <c r="D1493" t="s">
        <v>10903</v>
      </c>
      <c r="E1493">
        <v>1</v>
      </c>
      <c r="F1493" t="s">
        <v>10899</v>
      </c>
    </row>
    <row r="1494" spans="1:6" x14ac:dyDescent="0.2">
      <c r="A1494" t="s">
        <v>12431</v>
      </c>
      <c r="B1494" t="s">
        <v>86</v>
      </c>
      <c r="C1494" t="s">
        <v>258</v>
      </c>
      <c r="D1494" t="s">
        <v>10905</v>
      </c>
      <c r="E1494">
        <v>1</v>
      </c>
      <c r="F1494" t="s">
        <v>10899</v>
      </c>
    </row>
    <row r="1495" spans="1:6" x14ac:dyDescent="0.2">
      <c r="A1495" t="s">
        <v>12432</v>
      </c>
      <c r="B1495" t="s">
        <v>86</v>
      </c>
      <c r="C1495" t="s">
        <v>258</v>
      </c>
      <c r="D1495" t="s">
        <v>10913</v>
      </c>
      <c r="E1495">
        <v>2</v>
      </c>
      <c r="F1495" t="s">
        <v>10899</v>
      </c>
    </row>
    <row r="1496" spans="1:6" x14ac:dyDescent="0.2">
      <c r="A1496" t="s">
        <v>12433</v>
      </c>
      <c r="B1496" t="s">
        <v>86</v>
      </c>
      <c r="C1496" t="s">
        <v>258</v>
      </c>
      <c r="D1496" t="s">
        <v>10919</v>
      </c>
      <c r="E1496">
        <v>1</v>
      </c>
      <c r="F1496" t="s">
        <v>10899</v>
      </c>
    </row>
    <row r="1497" spans="1:6" x14ac:dyDescent="0.2">
      <c r="A1497" t="s">
        <v>12434</v>
      </c>
      <c r="B1497" t="s">
        <v>86</v>
      </c>
      <c r="C1497" t="s">
        <v>258</v>
      </c>
      <c r="D1497" t="s">
        <v>10921</v>
      </c>
      <c r="E1497">
        <v>1</v>
      </c>
      <c r="F1497" t="s">
        <v>10899</v>
      </c>
    </row>
    <row r="1498" spans="1:6" x14ac:dyDescent="0.2">
      <c r="A1498" t="s">
        <v>12435</v>
      </c>
      <c r="B1498" t="s">
        <v>86</v>
      </c>
      <c r="C1498" t="s">
        <v>258</v>
      </c>
      <c r="D1498" t="s">
        <v>10931</v>
      </c>
      <c r="E1498">
        <v>7</v>
      </c>
      <c r="F1498" t="s">
        <v>10899</v>
      </c>
    </row>
    <row r="1499" spans="1:6" x14ac:dyDescent="0.2">
      <c r="A1499" t="s">
        <v>12436</v>
      </c>
      <c r="B1499" t="s">
        <v>86</v>
      </c>
      <c r="C1499" t="s">
        <v>258</v>
      </c>
      <c r="D1499" t="s">
        <v>10933</v>
      </c>
      <c r="E1499">
        <v>188</v>
      </c>
      <c r="F1499" t="s">
        <v>10899</v>
      </c>
    </row>
    <row r="1500" spans="1:6" x14ac:dyDescent="0.2">
      <c r="A1500" t="s">
        <v>12437</v>
      </c>
      <c r="B1500" t="s">
        <v>86</v>
      </c>
      <c r="C1500" t="s">
        <v>258</v>
      </c>
      <c r="D1500" t="s">
        <v>10939</v>
      </c>
      <c r="E1500">
        <v>1</v>
      </c>
      <c r="F1500" t="s">
        <v>10899</v>
      </c>
    </row>
    <row r="1501" spans="1:6" x14ac:dyDescent="0.2">
      <c r="A1501" t="s">
        <v>12438</v>
      </c>
      <c r="B1501" t="s">
        <v>86</v>
      </c>
      <c r="C1501" t="s">
        <v>258</v>
      </c>
      <c r="D1501" t="s">
        <v>10945</v>
      </c>
      <c r="E1501">
        <v>245</v>
      </c>
      <c r="F1501" t="s">
        <v>10899</v>
      </c>
    </row>
    <row r="1502" spans="1:6" x14ac:dyDescent="0.2">
      <c r="A1502" t="s">
        <v>12439</v>
      </c>
      <c r="B1502" t="s">
        <v>86</v>
      </c>
      <c r="C1502" t="s">
        <v>258</v>
      </c>
      <c r="D1502" t="s">
        <v>10949</v>
      </c>
      <c r="E1502">
        <v>1</v>
      </c>
      <c r="F1502" t="s">
        <v>10899</v>
      </c>
    </row>
    <row r="1503" spans="1:6" x14ac:dyDescent="0.2">
      <c r="A1503" t="s">
        <v>12440</v>
      </c>
      <c r="B1503" t="s">
        <v>86</v>
      </c>
      <c r="C1503" t="s">
        <v>258</v>
      </c>
      <c r="D1503" t="s">
        <v>10951</v>
      </c>
      <c r="E1503">
        <v>2</v>
      </c>
      <c r="F1503" t="s">
        <v>10899</v>
      </c>
    </row>
    <row r="1504" spans="1:6" x14ac:dyDescent="0.2">
      <c r="A1504" t="s">
        <v>12441</v>
      </c>
      <c r="B1504" t="s">
        <v>86</v>
      </c>
      <c r="C1504" t="s">
        <v>258</v>
      </c>
      <c r="D1504" t="s">
        <v>10963</v>
      </c>
      <c r="E1504">
        <v>1</v>
      </c>
      <c r="F1504" t="s">
        <v>10899</v>
      </c>
    </row>
    <row r="1505" spans="1:6" x14ac:dyDescent="0.2">
      <c r="A1505" t="s">
        <v>12442</v>
      </c>
      <c r="B1505" t="s">
        <v>86</v>
      </c>
      <c r="C1505" t="s">
        <v>258</v>
      </c>
      <c r="D1505" t="s">
        <v>10967</v>
      </c>
      <c r="E1505">
        <v>1</v>
      </c>
      <c r="F1505" t="s">
        <v>10899</v>
      </c>
    </row>
    <row r="1506" spans="1:6" x14ac:dyDescent="0.2">
      <c r="A1506" t="s">
        <v>12443</v>
      </c>
      <c r="B1506" t="s">
        <v>86</v>
      </c>
      <c r="C1506" t="s">
        <v>258</v>
      </c>
      <c r="D1506" t="s">
        <v>10977</v>
      </c>
      <c r="E1506">
        <v>2</v>
      </c>
      <c r="F1506" t="s">
        <v>10899</v>
      </c>
    </row>
    <row r="1507" spans="1:6" x14ac:dyDescent="0.2">
      <c r="A1507" t="s">
        <v>12444</v>
      </c>
      <c r="B1507" t="s">
        <v>86</v>
      </c>
      <c r="C1507" t="s">
        <v>259</v>
      </c>
      <c r="D1507" t="s">
        <v>10905</v>
      </c>
      <c r="E1507">
        <v>1</v>
      </c>
      <c r="F1507" t="s">
        <v>10899</v>
      </c>
    </row>
    <row r="1508" spans="1:6" x14ac:dyDescent="0.2">
      <c r="A1508" t="s">
        <v>12445</v>
      </c>
      <c r="B1508" t="s">
        <v>86</v>
      </c>
      <c r="C1508" t="s">
        <v>259</v>
      </c>
      <c r="D1508" t="s">
        <v>10919</v>
      </c>
      <c r="E1508">
        <v>1</v>
      </c>
      <c r="F1508" t="s">
        <v>10899</v>
      </c>
    </row>
    <row r="1509" spans="1:6" x14ac:dyDescent="0.2">
      <c r="A1509" t="s">
        <v>12446</v>
      </c>
      <c r="B1509" t="s">
        <v>86</v>
      </c>
      <c r="C1509" t="s">
        <v>259</v>
      </c>
      <c r="D1509" t="s">
        <v>10925</v>
      </c>
      <c r="E1509">
        <v>1</v>
      </c>
      <c r="F1509" t="s">
        <v>10899</v>
      </c>
    </row>
    <row r="1510" spans="1:6" x14ac:dyDescent="0.2">
      <c r="A1510" t="s">
        <v>12447</v>
      </c>
      <c r="B1510" t="s">
        <v>86</v>
      </c>
      <c r="C1510" t="s">
        <v>259</v>
      </c>
      <c r="D1510" t="s">
        <v>10931</v>
      </c>
      <c r="E1510">
        <v>2</v>
      </c>
      <c r="F1510" t="s">
        <v>10899</v>
      </c>
    </row>
    <row r="1511" spans="1:6" x14ac:dyDescent="0.2">
      <c r="A1511" t="s">
        <v>12448</v>
      </c>
      <c r="B1511" t="s">
        <v>86</v>
      </c>
      <c r="C1511" t="s">
        <v>259</v>
      </c>
      <c r="D1511" t="s">
        <v>10933</v>
      </c>
      <c r="E1511">
        <v>82</v>
      </c>
      <c r="F1511" t="s">
        <v>10899</v>
      </c>
    </row>
    <row r="1512" spans="1:6" x14ac:dyDescent="0.2">
      <c r="A1512" t="s">
        <v>12449</v>
      </c>
      <c r="B1512" t="s">
        <v>86</v>
      </c>
      <c r="C1512" t="s">
        <v>259</v>
      </c>
      <c r="D1512" t="s">
        <v>10945</v>
      </c>
      <c r="E1512">
        <v>101</v>
      </c>
      <c r="F1512" t="s">
        <v>10899</v>
      </c>
    </row>
    <row r="1513" spans="1:6" x14ac:dyDescent="0.2">
      <c r="A1513" t="s">
        <v>12450</v>
      </c>
      <c r="B1513" t="s">
        <v>86</v>
      </c>
      <c r="C1513" t="s">
        <v>259</v>
      </c>
      <c r="D1513" t="s">
        <v>10977</v>
      </c>
      <c r="E1513">
        <v>1</v>
      </c>
      <c r="F1513" t="s">
        <v>10899</v>
      </c>
    </row>
    <row r="1514" spans="1:6" x14ac:dyDescent="0.2">
      <c r="A1514" t="s">
        <v>12451</v>
      </c>
      <c r="B1514" t="s">
        <v>91</v>
      </c>
      <c r="C1514" t="s">
        <v>106</v>
      </c>
      <c r="D1514" t="s">
        <v>10913</v>
      </c>
      <c r="E1514">
        <v>3</v>
      </c>
      <c r="F1514" t="s">
        <v>10899</v>
      </c>
    </row>
    <row r="1515" spans="1:6" x14ac:dyDescent="0.2">
      <c r="A1515" t="s">
        <v>12452</v>
      </c>
      <c r="B1515" t="s">
        <v>91</v>
      </c>
      <c r="C1515" t="s">
        <v>106</v>
      </c>
      <c r="D1515" t="s">
        <v>10921</v>
      </c>
      <c r="E1515">
        <v>2</v>
      </c>
      <c r="F1515" t="s">
        <v>10899</v>
      </c>
    </row>
    <row r="1516" spans="1:6" x14ac:dyDescent="0.2">
      <c r="A1516" t="s">
        <v>12453</v>
      </c>
      <c r="B1516" t="s">
        <v>91</v>
      </c>
      <c r="C1516" t="s">
        <v>106</v>
      </c>
      <c r="D1516" t="s">
        <v>10931</v>
      </c>
      <c r="E1516">
        <v>6</v>
      </c>
      <c r="F1516" t="s">
        <v>10899</v>
      </c>
    </row>
    <row r="1517" spans="1:6" x14ac:dyDescent="0.2">
      <c r="A1517" t="s">
        <v>12454</v>
      </c>
      <c r="B1517" t="s">
        <v>91</v>
      </c>
      <c r="C1517" t="s">
        <v>106</v>
      </c>
      <c r="D1517" t="s">
        <v>10933</v>
      </c>
      <c r="E1517">
        <v>109</v>
      </c>
      <c r="F1517" t="s">
        <v>10899</v>
      </c>
    </row>
    <row r="1518" spans="1:6" x14ac:dyDescent="0.2">
      <c r="A1518" t="s">
        <v>12455</v>
      </c>
      <c r="B1518" t="s">
        <v>91</v>
      </c>
      <c r="C1518" t="s">
        <v>106</v>
      </c>
      <c r="D1518" t="s">
        <v>10937</v>
      </c>
      <c r="E1518">
        <v>1</v>
      </c>
      <c r="F1518" t="s">
        <v>10899</v>
      </c>
    </row>
    <row r="1519" spans="1:6" x14ac:dyDescent="0.2">
      <c r="A1519" t="s">
        <v>12456</v>
      </c>
      <c r="B1519" t="s">
        <v>91</v>
      </c>
      <c r="C1519" t="s">
        <v>106</v>
      </c>
      <c r="D1519" t="s">
        <v>10939</v>
      </c>
      <c r="E1519">
        <v>1</v>
      </c>
      <c r="F1519" t="s">
        <v>10899</v>
      </c>
    </row>
    <row r="1520" spans="1:6" x14ac:dyDescent="0.2">
      <c r="A1520" t="s">
        <v>12457</v>
      </c>
      <c r="B1520" t="s">
        <v>91</v>
      </c>
      <c r="C1520" t="s">
        <v>106</v>
      </c>
      <c r="D1520" t="s">
        <v>10943</v>
      </c>
      <c r="E1520">
        <v>1</v>
      </c>
      <c r="F1520" t="s">
        <v>10899</v>
      </c>
    </row>
    <row r="1521" spans="1:6" x14ac:dyDescent="0.2">
      <c r="A1521" t="s">
        <v>12458</v>
      </c>
      <c r="B1521" t="s">
        <v>91</v>
      </c>
      <c r="C1521" t="s">
        <v>106</v>
      </c>
      <c r="D1521" t="s">
        <v>10945</v>
      </c>
      <c r="E1521">
        <v>131</v>
      </c>
      <c r="F1521" t="s">
        <v>10899</v>
      </c>
    </row>
    <row r="1522" spans="1:6" x14ac:dyDescent="0.2">
      <c r="A1522" t="s">
        <v>12459</v>
      </c>
      <c r="B1522" t="s">
        <v>91</v>
      </c>
      <c r="C1522" t="s">
        <v>106</v>
      </c>
      <c r="D1522" t="s">
        <v>10951</v>
      </c>
      <c r="E1522">
        <v>1</v>
      </c>
      <c r="F1522" t="s">
        <v>10899</v>
      </c>
    </row>
    <row r="1523" spans="1:6" x14ac:dyDescent="0.2">
      <c r="A1523" t="s">
        <v>12460</v>
      </c>
      <c r="B1523" t="s">
        <v>91</v>
      </c>
      <c r="C1523" t="s">
        <v>106</v>
      </c>
      <c r="D1523" t="s">
        <v>10955</v>
      </c>
      <c r="E1523">
        <v>1</v>
      </c>
      <c r="F1523" t="s">
        <v>10899</v>
      </c>
    </row>
    <row r="1524" spans="1:6" x14ac:dyDescent="0.2">
      <c r="A1524" t="s">
        <v>12461</v>
      </c>
      <c r="B1524" t="s">
        <v>91</v>
      </c>
      <c r="C1524" t="s">
        <v>106</v>
      </c>
      <c r="D1524" t="s">
        <v>10959</v>
      </c>
      <c r="E1524">
        <v>1</v>
      </c>
      <c r="F1524" t="s">
        <v>10899</v>
      </c>
    </row>
    <row r="1525" spans="1:6" x14ac:dyDescent="0.2">
      <c r="A1525" t="s">
        <v>12462</v>
      </c>
      <c r="B1525" t="s">
        <v>91</v>
      </c>
      <c r="C1525" t="s">
        <v>106</v>
      </c>
      <c r="D1525" t="s">
        <v>10963</v>
      </c>
      <c r="E1525">
        <v>1</v>
      </c>
      <c r="F1525" t="s">
        <v>10899</v>
      </c>
    </row>
    <row r="1526" spans="1:6" x14ac:dyDescent="0.2">
      <c r="A1526" t="s">
        <v>12463</v>
      </c>
      <c r="B1526" t="s">
        <v>91</v>
      </c>
      <c r="C1526" t="s">
        <v>106</v>
      </c>
      <c r="D1526" t="s">
        <v>10967</v>
      </c>
      <c r="E1526">
        <v>1</v>
      </c>
      <c r="F1526" t="s">
        <v>10899</v>
      </c>
    </row>
    <row r="1527" spans="1:6" x14ac:dyDescent="0.2">
      <c r="A1527" t="s">
        <v>12464</v>
      </c>
      <c r="B1527" t="s">
        <v>91</v>
      </c>
      <c r="C1527" t="s">
        <v>106</v>
      </c>
      <c r="D1527" t="s">
        <v>10973</v>
      </c>
      <c r="E1527">
        <v>1</v>
      </c>
      <c r="F1527" t="s">
        <v>10899</v>
      </c>
    </row>
    <row r="1528" spans="1:6" x14ac:dyDescent="0.2">
      <c r="A1528" t="s">
        <v>12465</v>
      </c>
      <c r="B1528" t="s">
        <v>91</v>
      </c>
      <c r="C1528" t="s">
        <v>106</v>
      </c>
      <c r="D1528" t="s">
        <v>10977</v>
      </c>
      <c r="E1528">
        <v>2</v>
      </c>
      <c r="F1528" t="s">
        <v>10899</v>
      </c>
    </row>
    <row r="1529" spans="1:6" x14ac:dyDescent="0.2">
      <c r="A1529" t="s">
        <v>12466</v>
      </c>
      <c r="B1529" t="s">
        <v>91</v>
      </c>
      <c r="C1529" t="s">
        <v>108</v>
      </c>
      <c r="D1529" t="s">
        <v>10933</v>
      </c>
      <c r="E1529">
        <v>3</v>
      </c>
      <c r="F1529" t="s">
        <v>10899</v>
      </c>
    </row>
    <row r="1530" spans="1:6" x14ac:dyDescent="0.2">
      <c r="A1530" t="s">
        <v>12467</v>
      </c>
      <c r="B1530" t="s">
        <v>91</v>
      </c>
      <c r="C1530" t="s">
        <v>108</v>
      </c>
      <c r="D1530" t="s">
        <v>10945</v>
      </c>
      <c r="E1530">
        <v>5</v>
      </c>
      <c r="F1530" t="s">
        <v>10899</v>
      </c>
    </row>
    <row r="1531" spans="1:6" x14ac:dyDescent="0.2">
      <c r="A1531" t="s">
        <v>12468</v>
      </c>
      <c r="B1531" t="s">
        <v>91</v>
      </c>
      <c r="C1531" t="s">
        <v>112</v>
      </c>
      <c r="D1531" t="s">
        <v>10933</v>
      </c>
      <c r="E1531">
        <v>1</v>
      </c>
      <c r="F1531" t="s">
        <v>10899</v>
      </c>
    </row>
    <row r="1532" spans="1:6" x14ac:dyDescent="0.2">
      <c r="A1532" t="s">
        <v>12469</v>
      </c>
      <c r="B1532" t="s">
        <v>91</v>
      </c>
      <c r="C1532" t="s">
        <v>112</v>
      </c>
      <c r="D1532" t="s">
        <v>10945</v>
      </c>
      <c r="E1532">
        <v>1</v>
      </c>
      <c r="F1532" t="s">
        <v>10899</v>
      </c>
    </row>
    <row r="1533" spans="1:6" x14ac:dyDescent="0.2">
      <c r="A1533" t="s">
        <v>12470</v>
      </c>
      <c r="B1533" t="s">
        <v>91</v>
      </c>
      <c r="C1533" t="s">
        <v>113</v>
      </c>
      <c r="D1533" t="s">
        <v>10913</v>
      </c>
      <c r="E1533">
        <v>1</v>
      </c>
      <c r="F1533" t="s">
        <v>10899</v>
      </c>
    </row>
    <row r="1534" spans="1:6" x14ac:dyDescent="0.2">
      <c r="A1534" t="s">
        <v>12471</v>
      </c>
      <c r="B1534" t="s">
        <v>91</v>
      </c>
      <c r="C1534" t="s">
        <v>113</v>
      </c>
      <c r="D1534" t="s">
        <v>10921</v>
      </c>
      <c r="E1534">
        <v>1</v>
      </c>
      <c r="F1534" t="s">
        <v>10899</v>
      </c>
    </row>
    <row r="1535" spans="1:6" x14ac:dyDescent="0.2">
      <c r="A1535" t="s">
        <v>12472</v>
      </c>
      <c r="B1535" t="s">
        <v>91</v>
      </c>
      <c r="C1535" t="s">
        <v>113</v>
      </c>
      <c r="D1535" t="s">
        <v>10931</v>
      </c>
      <c r="E1535">
        <v>1</v>
      </c>
      <c r="F1535" t="s">
        <v>10899</v>
      </c>
    </row>
    <row r="1536" spans="1:6" x14ac:dyDescent="0.2">
      <c r="A1536" t="s">
        <v>12473</v>
      </c>
      <c r="B1536" t="s">
        <v>91</v>
      </c>
      <c r="C1536" t="s">
        <v>113</v>
      </c>
      <c r="D1536" t="s">
        <v>10937</v>
      </c>
      <c r="E1536">
        <v>1</v>
      </c>
      <c r="F1536" t="s">
        <v>10899</v>
      </c>
    </row>
    <row r="1537" spans="1:6" x14ac:dyDescent="0.2">
      <c r="A1537" t="s">
        <v>12474</v>
      </c>
      <c r="B1537" t="s">
        <v>91</v>
      </c>
      <c r="C1537" t="s">
        <v>113</v>
      </c>
      <c r="D1537" t="s">
        <v>10939</v>
      </c>
      <c r="E1537">
        <v>1</v>
      </c>
      <c r="F1537" t="s">
        <v>10899</v>
      </c>
    </row>
    <row r="1538" spans="1:6" x14ac:dyDescent="0.2">
      <c r="A1538" t="s">
        <v>12475</v>
      </c>
      <c r="B1538" t="s">
        <v>91</v>
      </c>
      <c r="C1538" t="s">
        <v>113</v>
      </c>
      <c r="D1538" t="s">
        <v>10945</v>
      </c>
      <c r="E1538">
        <v>1</v>
      </c>
      <c r="F1538" t="s">
        <v>10899</v>
      </c>
    </row>
    <row r="1539" spans="1:6" x14ac:dyDescent="0.2">
      <c r="A1539" t="s">
        <v>12476</v>
      </c>
      <c r="B1539" t="s">
        <v>91</v>
      </c>
      <c r="C1539" t="s">
        <v>113</v>
      </c>
      <c r="D1539" t="s">
        <v>10977</v>
      </c>
      <c r="E1539">
        <v>1</v>
      </c>
      <c r="F1539" t="s">
        <v>10899</v>
      </c>
    </row>
    <row r="1540" spans="1:6" x14ac:dyDescent="0.2">
      <c r="A1540" t="s">
        <v>12477</v>
      </c>
      <c r="B1540" t="s">
        <v>91</v>
      </c>
      <c r="C1540" t="s">
        <v>117</v>
      </c>
      <c r="D1540" t="s">
        <v>10933</v>
      </c>
      <c r="E1540">
        <v>1</v>
      </c>
      <c r="F1540" t="s">
        <v>10899</v>
      </c>
    </row>
    <row r="1541" spans="1:6" x14ac:dyDescent="0.2">
      <c r="A1541" t="s">
        <v>12478</v>
      </c>
      <c r="B1541" t="s">
        <v>91</v>
      </c>
      <c r="C1541" t="s">
        <v>117</v>
      </c>
      <c r="D1541" t="s">
        <v>10945</v>
      </c>
      <c r="E1541">
        <v>1</v>
      </c>
      <c r="F1541" t="s">
        <v>10899</v>
      </c>
    </row>
    <row r="1542" spans="1:6" x14ac:dyDescent="0.2">
      <c r="A1542" t="s">
        <v>12479</v>
      </c>
      <c r="B1542" t="s">
        <v>91</v>
      </c>
      <c r="C1542" t="s">
        <v>119</v>
      </c>
      <c r="D1542" t="s">
        <v>10933</v>
      </c>
      <c r="E1542">
        <v>2</v>
      </c>
      <c r="F1542" t="s">
        <v>10899</v>
      </c>
    </row>
    <row r="1543" spans="1:6" x14ac:dyDescent="0.2">
      <c r="A1543" t="s">
        <v>12480</v>
      </c>
      <c r="B1543" t="s">
        <v>91</v>
      </c>
      <c r="C1543" t="s">
        <v>119</v>
      </c>
      <c r="D1543" t="s">
        <v>10945</v>
      </c>
      <c r="E1543">
        <v>2</v>
      </c>
      <c r="F1543" t="s">
        <v>10899</v>
      </c>
    </row>
    <row r="1544" spans="1:6" x14ac:dyDescent="0.2">
      <c r="A1544" t="s">
        <v>12481</v>
      </c>
      <c r="B1544" t="s">
        <v>91</v>
      </c>
      <c r="C1544" t="s">
        <v>120</v>
      </c>
      <c r="D1544" t="s">
        <v>10933</v>
      </c>
      <c r="E1544">
        <v>5</v>
      </c>
      <c r="F1544" t="s">
        <v>10899</v>
      </c>
    </row>
    <row r="1545" spans="1:6" x14ac:dyDescent="0.2">
      <c r="A1545" t="s">
        <v>12482</v>
      </c>
      <c r="B1545" t="s">
        <v>91</v>
      </c>
      <c r="C1545" t="s">
        <v>120</v>
      </c>
      <c r="D1545" t="s">
        <v>10945</v>
      </c>
      <c r="E1545">
        <v>6</v>
      </c>
      <c r="F1545" t="s">
        <v>10899</v>
      </c>
    </row>
    <row r="1546" spans="1:6" x14ac:dyDescent="0.2">
      <c r="A1546" t="s">
        <v>12483</v>
      </c>
      <c r="B1546" t="s">
        <v>91</v>
      </c>
      <c r="C1546" t="s">
        <v>121</v>
      </c>
      <c r="D1546" t="s">
        <v>10933</v>
      </c>
      <c r="E1546">
        <v>1</v>
      </c>
      <c r="F1546" t="s">
        <v>10899</v>
      </c>
    </row>
    <row r="1547" spans="1:6" x14ac:dyDescent="0.2">
      <c r="A1547" t="s">
        <v>12484</v>
      </c>
      <c r="B1547" t="s">
        <v>91</v>
      </c>
      <c r="C1547" t="s">
        <v>121</v>
      </c>
      <c r="D1547" t="s">
        <v>10945</v>
      </c>
      <c r="E1547">
        <v>1</v>
      </c>
      <c r="F1547" t="s">
        <v>10899</v>
      </c>
    </row>
    <row r="1548" spans="1:6" x14ac:dyDescent="0.2">
      <c r="A1548" t="s">
        <v>12485</v>
      </c>
      <c r="B1548" t="s">
        <v>91</v>
      </c>
      <c r="C1548" t="s">
        <v>122</v>
      </c>
      <c r="D1548" t="s">
        <v>10933</v>
      </c>
      <c r="E1548">
        <v>2</v>
      </c>
      <c r="F1548" t="s">
        <v>10899</v>
      </c>
    </row>
    <row r="1549" spans="1:6" x14ac:dyDescent="0.2">
      <c r="A1549" t="s">
        <v>12486</v>
      </c>
      <c r="B1549" t="s">
        <v>91</v>
      </c>
      <c r="C1549" t="s">
        <v>122</v>
      </c>
      <c r="D1549" t="s">
        <v>10945</v>
      </c>
      <c r="E1549">
        <v>2</v>
      </c>
      <c r="F1549" t="s">
        <v>10899</v>
      </c>
    </row>
    <row r="1550" spans="1:6" x14ac:dyDescent="0.2">
      <c r="A1550" t="s">
        <v>12487</v>
      </c>
      <c r="B1550" t="s">
        <v>91</v>
      </c>
      <c r="C1550" t="s">
        <v>123</v>
      </c>
      <c r="D1550" t="s">
        <v>10945</v>
      </c>
      <c r="E1550">
        <v>1</v>
      </c>
      <c r="F1550" t="s">
        <v>10899</v>
      </c>
    </row>
    <row r="1551" spans="1:6" x14ac:dyDescent="0.2">
      <c r="A1551" t="s">
        <v>12488</v>
      </c>
      <c r="B1551" t="s">
        <v>91</v>
      </c>
      <c r="C1551" t="s">
        <v>126</v>
      </c>
      <c r="D1551" t="s">
        <v>10931</v>
      </c>
      <c r="E1551">
        <v>1</v>
      </c>
      <c r="F1551" t="s">
        <v>10899</v>
      </c>
    </row>
    <row r="1552" spans="1:6" x14ac:dyDescent="0.2">
      <c r="A1552" t="s">
        <v>12489</v>
      </c>
      <c r="B1552" t="s">
        <v>91</v>
      </c>
      <c r="C1552" t="s">
        <v>126</v>
      </c>
      <c r="D1552" t="s">
        <v>10933</v>
      </c>
      <c r="E1552">
        <v>2</v>
      </c>
      <c r="F1552" t="s">
        <v>10899</v>
      </c>
    </row>
    <row r="1553" spans="1:6" x14ac:dyDescent="0.2">
      <c r="A1553" t="s">
        <v>12490</v>
      </c>
      <c r="B1553" t="s">
        <v>91</v>
      </c>
      <c r="C1553" t="s">
        <v>126</v>
      </c>
      <c r="D1553" t="s">
        <v>10945</v>
      </c>
      <c r="E1553">
        <v>2</v>
      </c>
      <c r="F1553" t="s">
        <v>10899</v>
      </c>
    </row>
    <row r="1554" spans="1:6" x14ac:dyDescent="0.2">
      <c r="A1554" t="s">
        <v>12491</v>
      </c>
      <c r="B1554" t="s">
        <v>91</v>
      </c>
      <c r="C1554" t="s">
        <v>126</v>
      </c>
      <c r="D1554" t="s">
        <v>10967</v>
      </c>
      <c r="E1554">
        <v>1</v>
      </c>
      <c r="F1554" t="s">
        <v>10899</v>
      </c>
    </row>
    <row r="1555" spans="1:6" x14ac:dyDescent="0.2">
      <c r="A1555" t="s">
        <v>12492</v>
      </c>
      <c r="B1555" t="s">
        <v>91</v>
      </c>
      <c r="C1555" t="s">
        <v>127</v>
      </c>
      <c r="D1555" t="s">
        <v>10933</v>
      </c>
      <c r="E1555">
        <v>2</v>
      </c>
      <c r="F1555" t="s">
        <v>10899</v>
      </c>
    </row>
    <row r="1556" spans="1:6" x14ac:dyDescent="0.2">
      <c r="A1556" t="s">
        <v>12493</v>
      </c>
      <c r="B1556" t="s">
        <v>91</v>
      </c>
      <c r="C1556" t="s">
        <v>127</v>
      </c>
      <c r="D1556" t="s">
        <v>10945</v>
      </c>
      <c r="E1556">
        <v>3</v>
      </c>
      <c r="F1556" t="s">
        <v>10899</v>
      </c>
    </row>
    <row r="1557" spans="1:6" x14ac:dyDescent="0.2">
      <c r="A1557" t="s">
        <v>12494</v>
      </c>
      <c r="B1557" t="s">
        <v>91</v>
      </c>
      <c r="C1557" t="s">
        <v>128</v>
      </c>
      <c r="D1557" t="s">
        <v>10931</v>
      </c>
      <c r="E1557">
        <v>1</v>
      </c>
      <c r="F1557" t="s">
        <v>10899</v>
      </c>
    </row>
    <row r="1558" spans="1:6" x14ac:dyDescent="0.2">
      <c r="A1558" t="s">
        <v>12495</v>
      </c>
      <c r="B1558" t="s">
        <v>91</v>
      </c>
      <c r="C1558" t="s">
        <v>128</v>
      </c>
      <c r="D1558" t="s">
        <v>10933</v>
      </c>
      <c r="E1558">
        <v>1</v>
      </c>
      <c r="F1558" t="s">
        <v>10899</v>
      </c>
    </row>
    <row r="1559" spans="1:6" x14ac:dyDescent="0.2">
      <c r="A1559" t="s">
        <v>12496</v>
      </c>
      <c r="B1559" t="s">
        <v>91</v>
      </c>
      <c r="C1559" t="s">
        <v>128</v>
      </c>
      <c r="D1559" t="s">
        <v>10945</v>
      </c>
      <c r="E1559">
        <v>2</v>
      </c>
      <c r="F1559" t="s">
        <v>10899</v>
      </c>
    </row>
    <row r="1560" spans="1:6" x14ac:dyDescent="0.2">
      <c r="A1560" t="s">
        <v>12497</v>
      </c>
      <c r="B1560" t="s">
        <v>91</v>
      </c>
      <c r="C1560" t="s">
        <v>128</v>
      </c>
      <c r="D1560" t="s">
        <v>10955</v>
      </c>
      <c r="E1560">
        <v>1</v>
      </c>
      <c r="F1560" t="s">
        <v>10899</v>
      </c>
    </row>
    <row r="1561" spans="1:6" x14ac:dyDescent="0.2">
      <c r="A1561" t="s">
        <v>12498</v>
      </c>
      <c r="B1561" t="s">
        <v>91</v>
      </c>
      <c r="C1561" t="s">
        <v>130</v>
      </c>
      <c r="D1561" t="s">
        <v>10933</v>
      </c>
      <c r="E1561">
        <v>2</v>
      </c>
      <c r="F1561" t="s">
        <v>10899</v>
      </c>
    </row>
    <row r="1562" spans="1:6" x14ac:dyDescent="0.2">
      <c r="A1562" t="s">
        <v>12499</v>
      </c>
      <c r="B1562" t="s">
        <v>91</v>
      </c>
      <c r="C1562" t="s">
        <v>130</v>
      </c>
      <c r="D1562" t="s">
        <v>10945</v>
      </c>
      <c r="E1562">
        <v>2</v>
      </c>
      <c r="F1562" t="s">
        <v>10899</v>
      </c>
    </row>
    <row r="1563" spans="1:6" x14ac:dyDescent="0.2">
      <c r="A1563" t="s">
        <v>12500</v>
      </c>
      <c r="B1563" t="s">
        <v>91</v>
      </c>
      <c r="C1563" t="s">
        <v>135</v>
      </c>
      <c r="D1563" t="s">
        <v>10933</v>
      </c>
      <c r="E1563">
        <v>4</v>
      </c>
      <c r="F1563" t="s">
        <v>10899</v>
      </c>
    </row>
    <row r="1564" spans="1:6" x14ac:dyDescent="0.2">
      <c r="A1564" t="s">
        <v>12501</v>
      </c>
      <c r="B1564" t="s">
        <v>91</v>
      </c>
      <c r="C1564" t="s">
        <v>135</v>
      </c>
      <c r="D1564" t="s">
        <v>10945</v>
      </c>
      <c r="E1564">
        <v>4</v>
      </c>
      <c r="F1564" t="s">
        <v>10899</v>
      </c>
    </row>
    <row r="1565" spans="1:6" x14ac:dyDescent="0.2">
      <c r="A1565" t="s">
        <v>12502</v>
      </c>
      <c r="B1565" t="s">
        <v>91</v>
      </c>
      <c r="C1565" t="s">
        <v>138</v>
      </c>
      <c r="D1565" t="s">
        <v>10933</v>
      </c>
      <c r="E1565">
        <v>1</v>
      </c>
      <c r="F1565" t="s">
        <v>10899</v>
      </c>
    </row>
    <row r="1566" spans="1:6" x14ac:dyDescent="0.2">
      <c r="A1566" t="s">
        <v>12503</v>
      </c>
      <c r="B1566" t="s">
        <v>91</v>
      </c>
      <c r="C1566" t="s">
        <v>138</v>
      </c>
      <c r="D1566" t="s">
        <v>10945</v>
      </c>
      <c r="E1566">
        <v>1</v>
      </c>
      <c r="F1566" t="s">
        <v>10899</v>
      </c>
    </row>
    <row r="1567" spans="1:6" x14ac:dyDescent="0.2">
      <c r="A1567" t="s">
        <v>12504</v>
      </c>
      <c r="B1567" t="s">
        <v>91</v>
      </c>
      <c r="C1567" t="s">
        <v>141</v>
      </c>
      <c r="D1567" t="s">
        <v>10933</v>
      </c>
      <c r="E1567">
        <v>1</v>
      </c>
      <c r="F1567" t="s">
        <v>10899</v>
      </c>
    </row>
    <row r="1568" spans="1:6" x14ac:dyDescent="0.2">
      <c r="A1568" t="s">
        <v>12505</v>
      </c>
      <c r="B1568" t="s">
        <v>91</v>
      </c>
      <c r="C1568" t="s">
        <v>141</v>
      </c>
      <c r="D1568" t="s">
        <v>10945</v>
      </c>
      <c r="E1568">
        <v>1</v>
      </c>
      <c r="F1568" t="s">
        <v>10899</v>
      </c>
    </row>
    <row r="1569" spans="1:6" x14ac:dyDescent="0.2">
      <c r="A1569" t="s">
        <v>12506</v>
      </c>
      <c r="B1569" t="s">
        <v>91</v>
      </c>
      <c r="C1569" t="s">
        <v>142</v>
      </c>
      <c r="D1569" t="s">
        <v>10933</v>
      </c>
      <c r="E1569">
        <v>1</v>
      </c>
      <c r="F1569" t="s">
        <v>10899</v>
      </c>
    </row>
    <row r="1570" spans="1:6" x14ac:dyDescent="0.2">
      <c r="A1570" t="s">
        <v>12507</v>
      </c>
      <c r="B1570" t="s">
        <v>91</v>
      </c>
      <c r="C1570" t="s">
        <v>142</v>
      </c>
      <c r="D1570" t="s">
        <v>10945</v>
      </c>
      <c r="E1570">
        <v>1</v>
      </c>
      <c r="F1570" t="s">
        <v>10899</v>
      </c>
    </row>
    <row r="1571" spans="1:6" x14ac:dyDescent="0.2">
      <c r="A1571" t="s">
        <v>12508</v>
      </c>
      <c r="B1571" t="s">
        <v>91</v>
      </c>
      <c r="C1571" t="s">
        <v>145</v>
      </c>
      <c r="D1571" t="s">
        <v>10933</v>
      </c>
      <c r="E1571">
        <v>1</v>
      </c>
      <c r="F1571" t="s">
        <v>10899</v>
      </c>
    </row>
    <row r="1572" spans="1:6" x14ac:dyDescent="0.2">
      <c r="A1572" t="s">
        <v>12509</v>
      </c>
      <c r="B1572" t="s">
        <v>91</v>
      </c>
      <c r="C1572" t="s">
        <v>145</v>
      </c>
      <c r="D1572" t="s">
        <v>10945</v>
      </c>
      <c r="E1572">
        <v>1</v>
      </c>
      <c r="F1572" t="s">
        <v>10899</v>
      </c>
    </row>
    <row r="1573" spans="1:6" x14ac:dyDescent="0.2">
      <c r="A1573" t="s">
        <v>12510</v>
      </c>
      <c r="B1573" t="s">
        <v>91</v>
      </c>
      <c r="C1573" t="s">
        <v>146</v>
      </c>
      <c r="D1573" t="s">
        <v>10933</v>
      </c>
      <c r="E1573">
        <v>1</v>
      </c>
      <c r="F1573" t="s">
        <v>10899</v>
      </c>
    </row>
    <row r="1574" spans="1:6" x14ac:dyDescent="0.2">
      <c r="A1574" t="s">
        <v>12511</v>
      </c>
      <c r="B1574" t="s">
        <v>91</v>
      </c>
      <c r="C1574" t="s">
        <v>146</v>
      </c>
      <c r="D1574" t="s">
        <v>10945</v>
      </c>
      <c r="E1574">
        <v>1</v>
      </c>
      <c r="F1574" t="s">
        <v>10899</v>
      </c>
    </row>
    <row r="1575" spans="1:6" x14ac:dyDescent="0.2">
      <c r="A1575" t="s">
        <v>12512</v>
      </c>
      <c r="B1575" t="s">
        <v>91</v>
      </c>
      <c r="C1575" t="s">
        <v>147</v>
      </c>
      <c r="D1575" t="s">
        <v>10933</v>
      </c>
      <c r="E1575">
        <v>1</v>
      </c>
      <c r="F1575" t="s">
        <v>10899</v>
      </c>
    </row>
    <row r="1576" spans="1:6" x14ac:dyDescent="0.2">
      <c r="A1576" t="s">
        <v>12513</v>
      </c>
      <c r="B1576" t="s">
        <v>91</v>
      </c>
      <c r="C1576" t="s">
        <v>147</v>
      </c>
      <c r="D1576" t="s">
        <v>10945</v>
      </c>
      <c r="E1576">
        <v>1</v>
      </c>
      <c r="F1576" t="s">
        <v>10899</v>
      </c>
    </row>
    <row r="1577" spans="1:6" x14ac:dyDescent="0.2">
      <c r="A1577" t="s">
        <v>12514</v>
      </c>
      <c r="B1577" t="s">
        <v>91</v>
      </c>
      <c r="C1577" t="s">
        <v>149</v>
      </c>
      <c r="D1577" t="s">
        <v>10933</v>
      </c>
      <c r="E1577">
        <v>2</v>
      </c>
      <c r="F1577" t="s">
        <v>10899</v>
      </c>
    </row>
    <row r="1578" spans="1:6" x14ac:dyDescent="0.2">
      <c r="A1578" t="s">
        <v>12515</v>
      </c>
      <c r="B1578" t="s">
        <v>91</v>
      </c>
      <c r="C1578" t="s">
        <v>149</v>
      </c>
      <c r="D1578" t="s">
        <v>10945</v>
      </c>
      <c r="E1578">
        <v>2</v>
      </c>
      <c r="F1578" t="s">
        <v>10899</v>
      </c>
    </row>
    <row r="1579" spans="1:6" x14ac:dyDescent="0.2">
      <c r="A1579" t="s">
        <v>12516</v>
      </c>
      <c r="B1579" t="s">
        <v>91</v>
      </c>
      <c r="C1579" t="s">
        <v>150</v>
      </c>
      <c r="D1579" t="s">
        <v>10933</v>
      </c>
      <c r="E1579">
        <v>2</v>
      </c>
      <c r="F1579" t="s">
        <v>10899</v>
      </c>
    </row>
    <row r="1580" spans="1:6" x14ac:dyDescent="0.2">
      <c r="A1580" t="s">
        <v>12517</v>
      </c>
      <c r="B1580" t="s">
        <v>91</v>
      </c>
      <c r="C1580" t="s">
        <v>150</v>
      </c>
      <c r="D1580" t="s">
        <v>10945</v>
      </c>
      <c r="E1580">
        <v>2</v>
      </c>
      <c r="F1580" t="s">
        <v>10899</v>
      </c>
    </row>
    <row r="1581" spans="1:6" x14ac:dyDescent="0.2">
      <c r="A1581" t="s">
        <v>12518</v>
      </c>
      <c r="B1581" t="s">
        <v>91</v>
      </c>
      <c r="C1581" t="s">
        <v>151</v>
      </c>
      <c r="D1581" t="s">
        <v>10933</v>
      </c>
      <c r="E1581">
        <v>1</v>
      </c>
      <c r="F1581" t="s">
        <v>10899</v>
      </c>
    </row>
    <row r="1582" spans="1:6" x14ac:dyDescent="0.2">
      <c r="A1582" t="s">
        <v>12519</v>
      </c>
      <c r="B1582" t="s">
        <v>91</v>
      </c>
      <c r="C1582" t="s">
        <v>151</v>
      </c>
      <c r="D1582" t="s">
        <v>10945</v>
      </c>
      <c r="E1582">
        <v>1</v>
      </c>
      <c r="F1582" t="s">
        <v>10899</v>
      </c>
    </row>
    <row r="1583" spans="1:6" x14ac:dyDescent="0.2">
      <c r="A1583" t="s">
        <v>12520</v>
      </c>
      <c r="B1583" t="s">
        <v>91</v>
      </c>
      <c r="C1583" t="s">
        <v>153</v>
      </c>
      <c r="D1583" t="s">
        <v>10933</v>
      </c>
      <c r="E1583">
        <v>1</v>
      </c>
      <c r="F1583" t="s">
        <v>10899</v>
      </c>
    </row>
    <row r="1584" spans="1:6" x14ac:dyDescent="0.2">
      <c r="A1584" t="s">
        <v>12521</v>
      </c>
      <c r="B1584" t="s">
        <v>91</v>
      </c>
      <c r="C1584" t="s">
        <v>153</v>
      </c>
      <c r="D1584" t="s">
        <v>10945</v>
      </c>
      <c r="E1584">
        <v>1</v>
      </c>
      <c r="F1584" t="s">
        <v>10899</v>
      </c>
    </row>
    <row r="1585" spans="1:6" x14ac:dyDescent="0.2">
      <c r="A1585" t="s">
        <v>12522</v>
      </c>
      <c r="B1585" t="s">
        <v>91</v>
      </c>
      <c r="C1585" t="s">
        <v>156</v>
      </c>
      <c r="D1585" t="s">
        <v>10933</v>
      </c>
      <c r="E1585">
        <v>2</v>
      </c>
      <c r="F1585" t="s">
        <v>10899</v>
      </c>
    </row>
    <row r="1586" spans="1:6" x14ac:dyDescent="0.2">
      <c r="A1586" t="s">
        <v>12523</v>
      </c>
      <c r="B1586" t="s">
        <v>91</v>
      </c>
      <c r="C1586" t="s">
        <v>156</v>
      </c>
      <c r="D1586" t="s">
        <v>10945</v>
      </c>
      <c r="E1586">
        <v>3</v>
      </c>
      <c r="F1586" t="s">
        <v>10899</v>
      </c>
    </row>
    <row r="1587" spans="1:6" x14ac:dyDescent="0.2">
      <c r="A1587" t="s">
        <v>12524</v>
      </c>
      <c r="B1587" t="s">
        <v>91</v>
      </c>
      <c r="C1587" t="s">
        <v>157</v>
      </c>
      <c r="D1587" t="s">
        <v>10933</v>
      </c>
      <c r="E1587">
        <v>1</v>
      </c>
      <c r="F1587" t="s">
        <v>10899</v>
      </c>
    </row>
    <row r="1588" spans="1:6" x14ac:dyDescent="0.2">
      <c r="A1588" t="s">
        <v>12525</v>
      </c>
      <c r="B1588" t="s">
        <v>91</v>
      </c>
      <c r="C1588" t="s">
        <v>157</v>
      </c>
      <c r="D1588" t="s">
        <v>10945</v>
      </c>
      <c r="E1588">
        <v>1</v>
      </c>
      <c r="F1588" t="s">
        <v>10899</v>
      </c>
    </row>
    <row r="1589" spans="1:6" x14ac:dyDescent="0.2">
      <c r="A1589" t="s">
        <v>12526</v>
      </c>
      <c r="B1589" t="s">
        <v>91</v>
      </c>
      <c r="C1589" t="s">
        <v>158</v>
      </c>
      <c r="D1589" t="s">
        <v>10933</v>
      </c>
      <c r="E1589">
        <v>1</v>
      </c>
      <c r="F1589" t="s">
        <v>10899</v>
      </c>
    </row>
    <row r="1590" spans="1:6" x14ac:dyDescent="0.2">
      <c r="A1590" t="s">
        <v>12527</v>
      </c>
      <c r="B1590" t="s">
        <v>91</v>
      </c>
      <c r="C1590" t="s">
        <v>158</v>
      </c>
      <c r="D1590" t="s">
        <v>10945</v>
      </c>
      <c r="E1590">
        <v>1</v>
      </c>
      <c r="F1590" t="s">
        <v>10899</v>
      </c>
    </row>
    <row r="1591" spans="1:6" x14ac:dyDescent="0.2">
      <c r="A1591" t="s">
        <v>12528</v>
      </c>
      <c r="B1591" t="s">
        <v>91</v>
      </c>
      <c r="C1591" t="s">
        <v>160</v>
      </c>
      <c r="D1591" t="s">
        <v>10933</v>
      </c>
      <c r="E1591">
        <v>1</v>
      </c>
      <c r="F1591" t="s">
        <v>10899</v>
      </c>
    </row>
    <row r="1592" spans="1:6" x14ac:dyDescent="0.2">
      <c r="A1592" t="s">
        <v>12529</v>
      </c>
      <c r="B1592" t="s">
        <v>91</v>
      </c>
      <c r="C1592" t="s">
        <v>160</v>
      </c>
      <c r="D1592" t="s">
        <v>10945</v>
      </c>
      <c r="E1592">
        <v>1</v>
      </c>
      <c r="F1592" t="s">
        <v>10899</v>
      </c>
    </row>
    <row r="1593" spans="1:6" x14ac:dyDescent="0.2">
      <c r="A1593" t="s">
        <v>12530</v>
      </c>
      <c r="B1593" t="s">
        <v>91</v>
      </c>
      <c r="C1593" t="s">
        <v>162</v>
      </c>
      <c r="D1593" t="s">
        <v>10933</v>
      </c>
      <c r="E1593">
        <v>5</v>
      </c>
      <c r="F1593" t="s">
        <v>10899</v>
      </c>
    </row>
    <row r="1594" spans="1:6" x14ac:dyDescent="0.2">
      <c r="A1594" t="s">
        <v>12531</v>
      </c>
      <c r="B1594" t="s">
        <v>91</v>
      </c>
      <c r="C1594" t="s">
        <v>162</v>
      </c>
      <c r="D1594" t="s">
        <v>10945</v>
      </c>
      <c r="E1594">
        <v>5</v>
      </c>
      <c r="F1594" t="s">
        <v>10899</v>
      </c>
    </row>
    <row r="1595" spans="1:6" x14ac:dyDescent="0.2">
      <c r="A1595" t="s">
        <v>12532</v>
      </c>
      <c r="B1595" t="s">
        <v>91</v>
      </c>
      <c r="C1595" t="s">
        <v>165</v>
      </c>
      <c r="D1595" t="s">
        <v>10933</v>
      </c>
      <c r="E1595">
        <v>1</v>
      </c>
      <c r="F1595" t="s">
        <v>10899</v>
      </c>
    </row>
    <row r="1596" spans="1:6" x14ac:dyDescent="0.2">
      <c r="A1596" t="s">
        <v>12533</v>
      </c>
      <c r="B1596" t="s">
        <v>91</v>
      </c>
      <c r="C1596" t="s">
        <v>165</v>
      </c>
      <c r="D1596" t="s">
        <v>10945</v>
      </c>
      <c r="E1596">
        <v>1</v>
      </c>
      <c r="F1596" t="s">
        <v>10899</v>
      </c>
    </row>
    <row r="1597" spans="1:6" x14ac:dyDescent="0.2">
      <c r="A1597" t="s">
        <v>12534</v>
      </c>
      <c r="B1597" t="s">
        <v>91</v>
      </c>
      <c r="C1597" t="s">
        <v>168</v>
      </c>
      <c r="D1597" t="s">
        <v>10933</v>
      </c>
      <c r="E1597">
        <v>1</v>
      </c>
      <c r="F1597" t="s">
        <v>10899</v>
      </c>
    </row>
    <row r="1598" spans="1:6" x14ac:dyDescent="0.2">
      <c r="A1598" t="s">
        <v>12535</v>
      </c>
      <c r="B1598" t="s">
        <v>91</v>
      </c>
      <c r="C1598" t="s">
        <v>168</v>
      </c>
      <c r="D1598" t="s">
        <v>10945</v>
      </c>
      <c r="E1598">
        <v>1</v>
      </c>
      <c r="F1598" t="s">
        <v>10899</v>
      </c>
    </row>
    <row r="1599" spans="1:6" x14ac:dyDescent="0.2">
      <c r="A1599" t="s">
        <v>12536</v>
      </c>
      <c r="B1599" t="s">
        <v>91</v>
      </c>
      <c r="C1599" t="s">
        <v>169</v>
      </c>
      <c r="D1599" t="s">
        <v>10933</v>
      </c>
      <c r="E1599">
        <v>6</v>
      </c>
      <c r="F1599" t="s">
        <v>10899</v>
      </c>
    </row>
    <row r="1600" spans="1:6" x14ac:dyDescent="0.2">
      <c r="A1600" t="s">
        <v>12537</v>
      </c>
      <c r="B1600" t="s">
        <v>91</v>
      </c>
      <c r="C1600" t="s">
        <v>169</v>
      </c>
      <c r="D1600" t="s">
        <v>10945</v>
      </c>
      <c r="E1600">
        <v>6</v>
      </c>
      <c r="F1600" t="s">
        <v>10899</v>
      </c>
    </row>
    <row r="1601" spans="1:6" x14ac:dyDescent="0.2">
      <c r="A1601" t="s">
        <v>12538</v>
      </c>
      <c r="B1601" t="s">
        <v>91</v>
      </c>
      <c r="C1601" t="s">
        <v>174</v>
      </c>
      <c r="D1601" t="s">
        <v>10933</v>
      </c>
      <c r="E1601">
        <v>2</v>
      </c>
      <c r="F1601" t="s">
        <v>10899</v>
      </c>
    </row>
    <row r="1602" spans="1:6" x14ac:dyDescent="0.2">
      <c r="A1602" t="s">
        <v>12539</v>
      </c>
      <c r="B1602" t="s">
        <v>91</v>
      </c>
      <c r="C1602" t="s">
        <v>174</v>
      </c>
      <c r="D1602" t="s">
        <v>10945</v>
      </c>
      <c r="E1602">
        <v>2</v>
      </c>
      <c r="F1602" t="s">
        <v>10899</v>
      </c>
    </row>
    <row r="1603" spans="1:6" x14ac:dyDescent="0.2">
      <c r="A1603" t="s">
        <v>12540</v>
      </c>
      <c r="B1603" t="s">
        <v>91</v>
      </c>
      <c r="C1603" t="s">
        <v>176</v>
      </c>
      <c r="D1603" t="s">
        <v>10933</v>
      </c>
      <c r="E1603">
        <v>3</v>
      </c>
      <c r="F1603" t="s">
        <v>10899</v>
      </c>
    </row>
    <row r="1604" spans="1:6" x14ac:dyDescent="0.2">
      <c r="A1604" t="s">
        <v>12541</v>
      </c>
      <c r="B1604" t="s">
        <v>91</v>
      </c>
      <c r="C1604" t="s">
        <v>176</v>
      </c>
      <c r="D1604" t="s">
        <v>10945</v>
      </c>
      <c r="E1604">
        <v>3</v>
      </c>
      <c r="F1604" t="s">
        <v>10899</v>
      </c>
    </row>
    <row r="1605" spans="1:6" x14ac:dyDescent="0.2">
      <c r="A1605" t="s">
        <v>12542</v>
      </c>
      <c r="B1605" t="s">
        <v>91</v>
      </c>
      <c r="C1605" t="s">
        <v>178</v>
      </c>
      <c r="D1605" t="s">
        <v>10933</v>
      </c>
      <c r="E1605">
        <v>1</v>
      </c>
      <c r="F1605" t="s">
        <v>10899</v>
      </c>
    </row>
    <row r="1606" spans="1:6" x14ac:dyDescent="0.2">
      <c r="A1606" t="s">
        <v>12543</v>
      </c>
      <c r="B1606" t="s">
        <v>91</v>
      </c>
      <c r="C1606" t="s">
        <v>178</v>
      </c>
      <c r="D1606" t="s">
        <v>10945</v>
      </c>
      <c r="E1606">
        <v>1</v>
      </c>
      <c r="F1606" t="s">
        <v>10899</v>
      </c>
    </row>
    <row r="1607" spans="1:6" x14ac:dyDescent="0.2">
      <c r="A1607" t="s">
        <v>12544</v>
      </c>
      <c r="B1607" t="s">
        <v>91</v>
      </c>
      <c r="C1607" t="s">
        <v>179</v>
      </c>
      <c r="D1607" t="s">
        <v>10913</v>
      </c>
      <c r="E1607">
        <v>1</v>
      </c>
      <c r="F1607" t="s">
        <v>10899</v>
      </c>
    </row>
    <row r="1608" spans="1:6" x14ac:dyDescent="0.2">
      <c r="A1608" t="s">
        <v>12545</v>
      </c>
      <c r="B1608" t="s">
        <v>91</v>
      </c>
      <c r="C1608" t="s">
        <v>179</v>
      </c>
      <c r="D1608" t="s">
        <v>10931</v>
      </c>
      <c r="E1608">
        <v>1</v>
      </c>
      <c r="F1608" t="s">
        <v>10899</v>
      </c>
    </row>
    <row r="1609" spans="1:6" x14ac:dyDescent="0.2">
      <c r="A1609" t="s">
        <v>12546</v>
      </c>
      <c r="B1609" t="s">
        <v>91</v>
      </c>
      <c r="C1609" t="s">
        <v>179</v>
      </c>
      <c r="D1609" t="s">
        <v>10933</v>
      </c>
      <c r="E1609">
        <v>2</v>
      </c>
      <c r="F1609" t="s">
        <v>10899</v>
      </c>
    </row>
    <row r="1610" spans="1:6" x14ac:dyDescent="0.2">
      <c r="A1610" t="s">
        <v>12547</v>
      </c>
      <c r="B1610" t="s">
        <v>91</v>
      </c>
      <c r="C1610" t="s">
        <v>179</v>
      </c>
      <c r="D1610" t="s">
        <v>10945</v>
      </c>
      <c r="E1610">
        <v>3</v>
      </c>
      <c r="F1610" t="s">
        <v>10899</v>
      </c>
    </row>
    <row r="1611" spans="1:6" x14ac:dyDescent="0.2">
      <c r="A1611" t="s">
        <v>12548</v>
      </c>
      <c r="B1611" t="s">
        <v>91</v>
      </c>
      <c r="C1611" t="s">
        <v>179</v>
      </c>
      <c r="D1611" t="s">
        <v>10951</v>
      </c>
      <c r="E1611">
        <v>1</v>
      </c>
      <c r="F1611" t="s">
        <v>10899</v>
      </c>
    </row>
    <row r="1612" spans="1:6" x14ac:dyDescent="0.2">
      <c r="A1612" t="s">
        <v>12549</v>
      </c>
      <c r="B1612" t="s">
        <v>91</v>
      </c>
      <c r="C1612" t="s">
        <v>179</v>
      </c>
      <c r="D1612" t="s">
        <v>10959</v>
      </c>
      <c r="E1612">
        <v>1</v>
      </c>
      <c r="F1612" t="s">
        <v>10899</v>
      </c>
    </row>
    <row r="1613" spans="1:6" x14ac:dyDescent="0.2">
      <c r="A1613" t="s">
        <v>12550</v>
      </c>
      <c r="B1613" t="s">
        <v>91</v>
      </c>
      <c r="C1613" t="s">
        <v>179</v>
      </c>
      <c r="D1613" t="s">
        <v>10963</v>
      </c>
      <c r="E1613">
        <v>1</v>
      </c>
      <c r="F1613" t="s">
        <v>10899</v>
      </c>
    </row>
    <row r="1614" spans="1:6" x14ac:dyDescent="0.2">
      <c r="A1614" t="s">
        <v>12551</v>
      </c>
      <c r="B1614" t="s">
        <v>91</v>
      </c>
      <c r="C1614" t="s">
        <v>179</v>
      </c>
      <c r="D1614" t="s">
        <v>10977</v>
      </c>
      <c r="E1614">
        <v>1</v>
      </c>
      <c r="F1614" t="s">
        <v>10899</v>
      </c>
    </row>
    <row r="1615" spans="1:6" x14ac:dyDescent="0.2">
      <c r="A1615" t="s">
        <v>12552</v>
      </c>
      <c r="B1615" t="s">
        <v>91</v>
      </c>
      <c r="C1615" t="s">
        <v>180</v>
      </c>
      <c r="D1615" t="s">
        <v>10933</v>
      </c>
      <c r="E1615">
        <v>1</v>
      </c>
      <c r="F1615" t="s">
        <v>10899</v>
      </c>
    </row>
    <row r="1616" spans="1:6" x14ac:dyDescent="0.2">
      <c r="A1616" t="s">
        <v>12553</v>
      </c>
      <c r="B1616" t="s">
        <v>91</v>
      </c>
      <c r="C1616" t="s">
        <v>180</v>
      </c>
      <c r="D1616" t="s">
        <v>10945</v>
      </c>
      <c r="E1616">
        <v>1</v>
      </c>
      <c r="F1616" t="s">
        <v>10899</v>
      </c>
    </row>
    <row r="1617" spans="1:6" x14ac:dyDescent="0.2">
      <c r="A1617" t="s">
        <v>12554</v>
      </c>
      <c r="B1617" t="s">
        <v>91</v>
      </c>
      <c r="C1617" t="s">
        <v>183</v>
      </c>
      <c r="D1617" t="s">
        <v>10933</v>
      </c>
      <c r="E1617">
        <v>1</v>
      </c>
      <c r="F1617" t="s">
        <v>10899</v>
      </c>
    </row>
    <row r="1618" spans="1:6" x14ac:dyDescent="0.2">
      <c r="A1618" t="s">
        <v>12555</v>
      </c>
      <c r="B1618" t="s">
        <v>91</v>
      </c>
      <c r="C1618" t="s">
        <v>183</v>
      </c>
      <c r="D1618" t="s">
        <v>10945</v>
      </c>
      <c r="E1618">
        <v>1</v>
      </c>
      <c r="F1618" t="s">
        <v>10899</v>
      </c>
    </row>
    <row r="1619" spans="1:6" x14ac:dyDescent="0.2">
      <c r="A1619" t="s">
        <v>12556</v>
      </c>
      <c r="B1619" t="s">
        <v>91</v>
      </c>
      <c r="C1619" t="s">
        <v>184</v>
      </c>
      <c r="D1619" t="s">
        <v>10933</v>
      </c>
      <c r="E1619">
        <v>1</v>
      </c>
      <c r="F1619" t="s">
        <v>10899</v>
      </c>
    </row>
    <row r="1620" spans="1:6" x14ac:dyDescent="0.2">
      <c r="A1620" t="s">
        <v>12557</v>
      </c>
      <c r="B1620" t="s">
        <v>91</v>
      </c>
      <c r="C1620" t="s">
        <v>184</v>
      </c>
      <c r="D1620" t="s">
        <v>10945</v>
      </c>
      <c r="E1620">
        <v>1</v>
      </c>
      <c r="F1620" t="s">
        <v>10899</v>
      </c>
    </row>
    <row r="1621" spans="1:6" x14ac:dyDescent="0.2">
      <c r="A1621" t="s">
        <v>12558</v>
      </c>
      <c r="B1621" t="s">
        <v>91</v>
      </c>
      <c r="C1621" t="s">
        <v>186</v>
      </c>
      <c r="D1621" t="s">
        <v>10933</v>
      </c>
      <c r="E1621">
        <v>1</v>
      </c>
      <c r="F1621" t="s">
        <v>10899</v>
      </c>
    </row>
    <row r="1622" spans="1:6" x14ac:dyDescent="0.2">
      <c r="A1622" t="s">
        <v>12559</v>
      </c>
      <c r="B1622" t="s">
        <v>91</v>
      </c>
      <c r="C1622" t="s">
        <v>186</v>
      </c>
      <c r="D1622" t="s">
        <v>10945</v>
      </c>
      <c r="E1622">
        <v>1</v>
      </c>
      <c r="F1622" t="s">
        <v>10899</v>
      </c>
    </row>
    <row r="1623" spans="1:6" x14ac:dyDescent="0.2">
      <c r="A1623" t="s">
        <v>12560</v>
      </c>
      <c r="B1623" t="s">
        <v>91</v>
      </c>
      <c r="C1623" t="s">
        <v>187</v>
      </c>
      <c r="D1623" t="s">
        <v>10945</v>
      </c>
      <c r="E1623">
        <v>1</v>
      </c>
      <c r="F1623" t="s">
        <v>10899</v>
      </c>
    </row>
    <row r="1624" spans="1:6" x14ac:dyDescent="0.2">
      <c r="A1624" t="s">
        <v>12561</v>
      </c>
      <c r="B1624" t="s">
        <v>91</v>
      </c>
      <c r="C1624" t="s">
        <v>189</v>
      </c>
      <c r="D1624" t="s">
        <v>10933</v>
      </c>
      <c r="E1624">
        <v>2</v>
      </c>
      <c r="F1624" t="s">
        <v>10899</v>
      </c>
    </row>
    <row r="1625" spans="1:6" x14ac:dyDescent="0.2">
      <c r="A1625" t="s">
        <v>12562</v>
      </c>
      <c r="B1625" t="s">
        <v>91</v>
      </c>
      <c r="C1625" t="s">
        <v>189</v>
      </c>
      <c r="D1625" t="s">
        <v>10945</v>
      </c>
      <c r="E1625">
        <v>2</v>
      </c>
      <c r="F1625" t="s">
        <v>10899</v>
      </c>
    </row>
    <row r="1626" spans="1:6" x14ac:dyDescent="0.2">
      <c r="A1626" t="s">
        <v>12563</v>
      </c>
      <c r="B1626" t="s">
        <v>91</v>
      </c>
      <c r="C1626" t="s">
        <v>190</v>
      </c>
      <c r="D1626" t="s">
        <v>10933</v>
      </c>
      <c r="E1626">
        <v>2</v>
      </c>
      <c r="F1626" t="s">
        <v>10899</v>
      </c>
    </row>
    <row r="1627" spans="1:6" x14ac:dyDescent="0.2">
      <c r="A1627" t="s">
        <v>12564</v>
      </c>
      <c r="B1627" t="s">
        <v>91</v>
      </c>
      <c r="C1627" t="s">
        <v>190</v>
      </c>
      <c r="D1627" t="s">
        <v>10945</v>
      </c>
      <c r="E1627">
        <v>2</v>
      </c>
      <c r="F1627" t="s">
        <v>10899</v>
      </c>
    </row>
    <row r="1628" spans="1:6" x14ac:dyDescent="0.2">
      <c r="A1628" t="s">
        <v>12565</v>
      </c>
      <c r="B1628" t="s">
        <v>91</v>
      </c>
      <c r="C1628" t="s">
        <v>191</v>
      </c>
      <c r="D1628" t="s">
        <v>10933</v>
      </c>
      <c r="E1628">
        <v>1</v>
      </c>
      <c r="F1628" t="s">
        <v>10899</v>
      </c>
    </row>
    <row r="1629" spans="1:6" x14ac:dyDescent="0.2">
      <c r="A1629" t="s">
        <v>12566</v>
      </c>
      <c r="B1629" t="s">
        <v>91</v>
      </c>
      <c r="C1629" t="s">
        <v>191</v>
      </c>
      <c r="D1629" t="s">
        <v>10945</v>
      </c>
      <c r="E1629">
        <v>1</v>
      </c>
      <c r="F1629" t="s">
        <v>10899</v>
      </c>
    </row>
    <row r="1630" spans="1:6" x14ac:dyDescent="0.2">
      <c r="A1630" t="s">
        <v>12567</v>
      </c>
      <c r="B1630" t="s">
        <v>91</v>
      </c>
      <c r="C1630" t="s">
        <v>192</v>
      </c>
      <c r="D1630" t="s">
        <v>10933</v>
      </c>
      <c r="E1630">
        <v>1</v>
      </c>
      <c r="F1630" t="s">
        <v>10899</v>
      </c>
    </row>
    <row r="1631" spans="1:6" x14ac:dyDescent="0.2">
      <c r="A1631" t="s">
        <v>12568</v>
      </c>
      <c r="B1631" t="s">
        <v>91</v>
      </c>
      <c r="C1631" t="s">
        <v>192</v>
      </c>
      <c r="D1631" t="s">
        <v>10945</v>
      </c>
      <c r="E1631">
        <v>1</v>
      </c>
      <c r="F1631" t="s">
        <v>10899</v>
      </c>
    </row>
    <row r="1632" spans="1:6" x14ac:dyDescent="0.2">
      <c r="A1632" t="s">
        <v>12569</v>
      </c>
      <c r="B1632" t="s">
        <v>91</v>
      </c>
      <c r="C1632" t="s">
        <v>196</v>
      </c>
      <c r="D1632" t="s">
        <v>10933</v>
      </c>
      <c r="E1632">
        <v>1</v>
      </c>
      <c r="F1632" t="s">
        <v>10899</v>
      </c>
    </row>
    <row r="1633" spans="1:6" x14ac:dyDescent="0.2">
      <c r="A1633" t="s">
        <v>12570</v>
      </c>
      <c r="B1633" t="s">
        <v>91</v>
      </c>
      <c r="C1633" t="s">
        <v>196</v>
      </c>
      <c r="D1633" t="s">
        <v>10945</v>
      </c>
      <c r="E1633">
        <v>2</v>
      </c>
      <c r="F1633" t="s">
        <v>10899</v>
      </c>
    </row>
    <row r="1634" spans="1:6" x14ac:dyDescent="0.2">
      <c r="A1634" t="s">
        <v>12571</v>
      </c>
      <c r="B1634" t="s">
        <v>91</v>
      </c>
      <c r="C1634" t="s">
        <v>201</v>
      </c>
      <c r="D1634" t="s">
        <v>10913</v>
      </c>
      <c r="E1634">
        <v>1</v>
      </c>
      <c r="F1634" t="s">
        <v>10899</v>
      </c>
    </row>
    <row r="1635" spans="1:6" x14ac:dyDescent="0.2">
      <c r="A1635" t="s">
        <v>12572</v>
      </c>
      <c r="B1635" t="s">
        <v>91</v>
      </c>
      <c r="C1635" t="s">
        <v>201</v>
      </c>
      <c r="D1635" t="s">
        <v>10931</v>
      </c>
      <c r="E1635">
        <v>1</v>
      </c>
      <c r="F1635" t="s">
        <v>10899</v>
      </c>
    </row>
    <row r="1636" spans="1:6" x14ac:dyDescent="0.2">
      <c r="A1636" t="s">
        <v>12573</v>
      </c>
      <c r="B1636" t="s">
        <v>91</v>
      </c>
      <c r="C1636" t="s">
        <v>201</v>
      </c>
      <c r="D1636" t="s">
        <v>10933</v>
      </c>
      <c r="E1636">
        <v>2</v>
      </c>
      <c r="F1636" t="s">
        <v>10899</v>
      </c>
    </row>
    <row r="1637" spans="1:6" x14ac:dyDescent="0.2">
      <c r="A1637" t="s">
        <v>12574</v>
      </c>
      <c r="B1637" t="s">
        <v>91</v>
      </c>
      <c r="C1637" t="s">
        <v>201</v>
      </c>
      <c r="D1637" t="s">
        <v>10943</v>
      </c>
      <c r="E1637">
        <v>1</v>
      </c>
      <c r="F1637" t="s">
        <v>10899</v>
      </c>
    </row>
    <row r="1638" spans="1:6" x14ac:dyDescent="0.2">
      <c r="A1638" t="s">
        <v>12575</v>
      </c>
      <c r="B1638" t="s">
        <v>91</v>
      </c>
      <c r="C1638" t="s">
        <v>201</v>
      </c>
      <c r="D1638" t="s">
        <v>10945</v>
      </c>
      <c r="E1638">
        <v>2</v>
      </c>
      <c r="F1638" t="s">
        <v>10899</v>
      </c>
    </row>
    <row r="1639" spans="1:6" x14ac:dyDescent="0.2">
      <c r="A1639" t="s">
        <v>12576</v>
      </c>
      <c r="B1639" t="s">
        <v>91</v>
      </c>
      <c r="C1639" t="s">
        <v>201</v>
      </c>
      <c r="D1639" t="s">
        <v>10973</v>
      </c>
      <c r="E1639">
        <v>1</v>
      </c>
      <c r="F1639" t="s">
        <v>10899</v>
      </c>
    </row>
    <row r="1640" spans="1:6" x14ac:dyDescent="0.2">
      <c r="A1640" t="s">
        <v>12577</v>
      </c>
      <c r="B1640" t="s">
        <v>91</v>
      </c>
      <c r="C1640" t="s">
        <v>206</v>
      </c>
      <c r="D1640" t="s">
        <v>10933</v>
      </c>
      <c r="E1640">
        <v>1</v>
      </c>
      <c r="F1640" t="s">
        <v>10899</v>
      </c>
    </row>
    <row r="1641" spans="1:6" x14ac:dyDescent="0.2">
      <c r="A1641" t="s">
        <v>12578</v>
      </c>
      <c r="B1641" t="s">
        <v>91</v>
      </c>
      <c r="C1641" t="s">
        <v>206</v>
      </c>
      <c r="D1641" t="s">
        <v>10945</v>
      </c>
      <c r="E1641">
        <v>2</v>
      </c>
      <c r="F1641" t="s">
        <v>10899</v>
      </c>
    </row>
    <row r="1642" spans="1:6" x14ac:dyDescent="0.2">
      <c r="A1642" t="s">
        <v>12579</v>
      </c>
      <c r="B1642" t="s">
        <v>91</v>
      </c>
      <c r="C1642" t="s">
        <v>208</v>
      </c>
      <c r="D1642" t="s">
        <v>10933</v>
      </c>
      <c r="E1642">
        <v>1</v>
      </c>
      <c r="F1642" t="s">
        <v>10899</v>
      </c>
    </row>
    <row r="1643" spans="1:6" x14ac:dyDescent="0.2">
      <c r="A1643" t="s">
        <v>12580</v>
      </c>
      <c r="B1643" t="s">
        <v>91</v>
      </c>
      <c r="C1643" t="s">
        <v>208</v>
      </c>
      <c r="D1643" t="s">
        <v>10945</v>
      </c>
      <c r="E1643">
        <v>1</v>
      </c>
      <c r="F1643" t="s">
        <v>10899</v>
      </c>
    </row>
    <row r="1644" spans="1:6" x14ac:dyDescent="0.2">
      <c r="A1644" t="s">
        <v>12581</v>
      </c>
      <c r="B1644" t="s">
        <v>91</v>
      </c>
      <c r="C1644" t="s">
        <v>212</v>
      </c>
      <c r="D1644" t="s">
        <v>10933</v>
      </c>
      <c r="E1644">
        <v>2</v>
      </c>
      <c r="F1644" t="s">
        <v>10899</v>
      </c>
    </row>
    <row r="1645" spans="1:6" x14ac:dyDescent="0.2">
      <c r="A1645" t="s">
        <v>12582</v>
      </c>
      <c r="B1645" t="s">
        <v>91</v>
      </c>
      <c r="C1645" t="s">
        <v>212</v>
      </c>
      <c r="D1645" t="s">
        <v>10945</v>
      </c>
      <c r="E1645">
        <v>2</v>
      </c>
      <c r="F1645" t="s">
        <v>10899</v>
      </c>
    </row>
    <row r="1646" spans="1:6" x14ac:dyDescent="0.2">
      <c r="A1646" t="s">
        <v>12583</v>
      </c>
      <c r="B1646" t="s">
        <v>91</v>
      </c>
      <c r="C1646" t="s">
        <v>214</v>
      </c>
      <c r="D1646" t="s">
        <v>10933</v>
      </c>
      <c r="E1646">
        <v>1</v>
      </c>
      <c r="F1646" t="s">
        <v>10899</v>
      </c>
    </row>
    <row r="1647" spans="1:6" x14ac:dyDescent="0.2">
      <c r="A1647" t="s">
        <v>12584</v>
      </c>
      <c r="B1647" t="s">
        <v>91</v>
      </c>
      <c r="C1647" t="s">
        <v>214</v>
      </c>
      <c r="D1647" t="s">
        <v>10945</v>
      </c>
      <c r="E1647">
        <v>1</v>
      </c>
      <c r="F1647" t="s">
        <v>10899</v>
      </c>
    </row>
    <row r="1648" spans="1:6" x14ac:dyDescent="0.2">
      <c r="A1648" t="s">
        <v>12585</v>
      </c>
      <c r="B1648" t="s">
        <v>91</v>
      </c>
      <c r="C1648" t="s">
        <v>216</v>
      </c>
      <c r="D1648" t="s">
        <v>10933</v>
      </c>
      <c r="E1648">
        <v>2</v>
      </c>
      <c r="F1648" t="s">
        <v>10899</v>
      </c>
    </row>
    <row r="1649" spans="1:6" x14ac:dyDescent="0.2">
      <c r="A1649" t="s">
        <v>12586</v>
      </c>
      <c r="B1649" t="s">
        <v>91</v>
      </c>
      <c r="C1649" t="s">
        <v>216</v>
      </c>
      <c r="D1649" t="s">
        <v>10945</v>
      </c>
      <c r="E1649">
        <v>3</v>
      </c>
      <c r="F1649" t="s">
        <v>10899</v>
      </c>
    </row>
    <row r="1650" spans="1:6" x14ac:dyDescent="0.2">
      <c r="A1650" t="s">
        <v>12587</v>
      </c>
      <c r="B1650" t="s">
        <v>91</v>
      </c>
      <c r="C1650" t="s">
        <v>219</v>
      </c>
      <c r="D1650" t="s">
        <v>10933</v>
      </c>
      <c r="E1650">
        <v>1</v>
      </c>
      <c r="F1650" t="s">
        <v>10899</v>
      </c>
    </row>
    <row r="1651" spans="1:6" x14ac:dyDescent="0.2">
      <c r="A1651" t="s">
        <v>12588</v>
      </c>
      <c r="B1651" t="s">
        <v>91</v>
      </c>
      <c r="C1651" t="s">
        <v>219</v>
      </c>
      <c r="D1651" t="s">
        <v>10945</v>
      </c>
      <c r="E1651">
        <v>1</v>
      </c>
      <c r="F1651" t="s">
        <v>10899</v>
      </c>
    </row>
    <row r="1652" spans="1:6" x14ac:dyDescent="0.2">
      <c r="A1652" t="s">
        <v>12589</v>
      </c>
      <c r="B1652" t="s">
        <v>91</v>
      </c>
      <c r="C1652" t="s">
        <v>220</v>
      </c>
      <c r="D1652" t="s">
        <v>10933</v>
      </c>
      <c r="E1652">
        <v>1</v>
      </c>
      <c r="F1652" t="s">
        <v>10899</v>
      </c>
    </row>
    <row r="1653" spans="1:6" x14ac:dyDescent="0.2">
      <c r="A1653" t="s">
        <v>12590</v>
      </c>
      <c r="B1653" t="s">
        <v>91</v>
      </c>
      <c r="C1653" t="s">
        <v>220</v>
      </c>
      <c r="D1653" t="s">
        <v>10945</v>
      </c>
      <c r="E1653">
        <v>1</v>
      </c>
      <c r="F1653" t="s">
        <v>10899</v>
      </c>
    </row>
    <row r="1654" spans="1:6" x14ac:dyDescent="0.2">
      <c r="A1654" t="s">
        <v>12591</v>
      </c>
      <c r="B1654" t="s">
        <v>91</v>
      </c>
      <c r="C1654" t="s">
        <v>222</v>
      </c>
      <c r="D1654" t="s">
        <v>10933</v>
      </c>
      <c r="E1654">
        <v>1</v>
      </c>
      <c r="F1654" t="s">
        <v>10899</v>
      </c>
    </row>
    <row r="1655" spans="1:6" x14ac:dyDescent="0.2">
      <c r="A1655" t="s">
        <v>12592</v>
      </c>
      <c r="B1655" t="s">
        <v>91</v>
      </c>
      <c r="C1655" t="s">
        <v>222</v>
      </c>
      <c r="D1655" t="s">
        <v>10945</v>
      </c>
      <c r="E1655">
        <v>1</v>
      </c>
      <c r="F1655" t="s">
        <v>10899</v>
      </c>
    </row>
    <row r="1656" spans="1:6" x14ac:dyDescent="0.2">
      <c r="A1656" t="s">
        <v>12593</v>
      </c>
      <c r="B1656" t="s">
        <v>91</v>
      </c>
      <c r="C1656" t="s">
        <v>224</v>
      </c>
      <c r="D1656" t="s">
        <v>10945</v>
      </c>
      <c r="E1656">
        <v>1</v>
      </c>
      <c r="F1656" t="s">
        <v>10899</v>
      </c>
    </row>
    <row r="1657" spans="1:6" x14ac:dyDescent="0.2">
      <c r="A1657" t="s">
        <v>12594</v>
      </c>
      <c r="B1657" t="s">
        <v>91</v>
      </c>
      <c r="C1657" t="s">
        <v>226</v>
      </c>
      <c r="D1657" t="s">
        <v>10921</v>
      </c>
      <c r="E1657">
        <v>1</v>
      </c>
      <c r="F1657" t="s">
        <v>10899</v>
      </c>
    </row>
    <row r="1658" spans="1:6" x14ac:dyDescent="0.2">
      <c r="A1658" t="s">
        <v>12595</v>
      </c>
      <c r="B1658" t="s">
        <v>91</v>
      </c>
      <c r="C1658" t="s">
        <v>226</v>
      </c>
      <c r="D1658" t="s">
        <v>10931</v>
      </c>
      <c r="E1658">
        <v>1</v>
      </c>
      <c r="F1658" t="s">
        <v>10899</v>
      </c>
    </row>
    <row r="1659" spans="1:6" x14ac:dyDescent="0.2">
      <c r="A1659" t="s">
        <v>12596</v>
      </c>
      <c r="B1659" t="s">
        <v>91</v>
      </c>
      <c r="C1659" t="s">
        <v>226</v>
      </c>
      <c r="D1659" t="s">
        <v>10933</v>
      </c>
      <c r="E1659">
        <v>2</v>
      </c>
      <c r="F1659" t="s">
        <v>10899</v>
      </c>
    </row>
    <row r="1660" spans="1:6" x14ac:dyDescent="0.2">
      <c r="A1660" t="s">
        <v>12597</v>
      </c>
      <c r="B1660" t="s">
        <v>91</v>
      </c>
      <c r="C1660" t="s">
        <v>226</v>
      </c>
      <c r="D1660" t="s">
        <v>10945</v>
      </c>
      <c r="E1660">
        <v>3</v>
      </c>
      <c r="F1660" t="s">
        <v>10899</v>
      </c>
    </row>
    <row r="1661" spans="1:6" x14ac:dyDescent="0.2">
      <c r="A1661" t="s">
        <v>12598</v>
      </c>
      <c r="B1661" t="s">
        <v>91</v>
      </c>
      <c r="C1661" t="s">
        <v>227</v>
      </c>
      <c r="D1661" t="s">
        <v>10945</v>
      </c>
      <c r="E1661">
        <v>1</v>
      </c>
      <c r="F1661" t="s">
        <v>10899</v>
      </c>
    </row>
    <row r="1662" spans="1:6" x14ac:dyDescent="0.2">
      <c r="A1662" t="s">
        <v>12599</v>
      </c>
      <c r="B1662" t="s">
        <v>91</v>
      </c>
      <c r="C1662" t="s">
        <v>229</v>
      </c>
      <c r="D1662" t="s">
        <v>10933</v>
      </c>
      <c r="E1662">
        <v>1</v>
      </c>
      <c r="F1662" t="s">
        <v>10899</v>
      </c>
    </row>
    <row r="1663" spans="1:6" x14ac:dyDescent="0.2">
      <c r="A1663" t="s">
        <v>12600</v>
      </c>
      <c r="B1663" t="s">
        <v>91</v>
      </c>
      <c r="C1663" t="s">
        <v>229</v>
      </c>
      <c r="D1663" t="s">
        <v>10945</v>
      </c>
      <c r="E1663">
        <v>1</v>
      </c>
      <c r="F1663" t="s">
        <v>10899</v>
      </c>
    </row>
    <row r="1664" spans="1:6" x14ac:dyDescent="0.2">
      <c r="A1664" t="s">
        <v>12601</v>
      </c>
      <c r="B1664" t="s">
        <v>91</v>
      </c>
      <c r="C1664" t="s">
        <v>232</v>
      </c>
      <c r="D1664" t="s">
        <v>10933</v>
      </c>
      <c r="E1664">
        <v>8</v>
      </c>
      <c r="F1664" t="s">
        <v>10899</v>
      </c>
    </row>
    <row r="1665" spans="1:6" x14ac:dyDescent="0.2">
      <c r="A1665" t="s">
        <v>12602</v>
      </c>
      <c r="B1665" t="s">
        <v>91</v>
      </c>
      <c r="C1665" t="s">
        <v>232</v>
      </c>
      <c r="D1665" t="s">
        <v>10945</v>
      </c>
      <c r="E1665">
        <v>10</v>
      </c>
      <c r="F1665" t="s">
        <v>10899</v>
      </c>
    </row>
    <row r="1666" spans="1:6" x14ac:dyDescent="0.2">
      <c r="A1666" t="s">
        <v>12603</v>
      </c>
      <c r="B1666" t="s">
        <v>91</v>
      </c>
      <c r="C1666" t="s">
        <v>234</v>
      </c>
      <c r="D1666" t="s">
        <v>10933</v>
      </c>
      <c r="E1666">
        <v>2</v>
      </c>
      <c r="F1666" t="s">
        <v>10899</v>
      </c>
    </row>
    <row r="1667" spans="1:6" x14ac:dyDescent="0.2">
      <c r="A1667" t="s">
        <v>12604</v>
      </c>
      <c r="B1667" t="s">
        <v>91</v>
      </c>
      <c r="C1667" t="s">
        <v>234</v>
      </c>
      <c r="D1667" t="s">
        <v>10945</v>
      </c>
      <c r="E1667">
        <v>2</v>
      </c>
      <c r="F1667" t="s">
        <v>10899</v>
      </c>
    </row>
    <row r="1668" spans="1:6" x14ac:dyDescent="0.2">
      <c r="A1668" t="s">
        <v>12605</v>
      </c>
      <c r="B1668" t="s">
        <v>91</v>
      </c>
      <c r="C1668" t="s">
        <v>240</v>
      </c>
      <c r="D1668" t="s">
        <v>10933</v>
      </c>
      <c r="E1668">
        <v>1</v>
      </c>
      <c r="F1668" t="s">
        <v>10899</v>
      </c>
    </row>
    <row r="1669" spans="1:6" x14ac:dyDescent="0.2">
      <c r="A1669" t="s">
        <v>12606</v>
      </c>
      <c r="B1669" t="s">
        <v>91</v>
      </c>
      <c r="C1669" t="s">
        <v>240</v>
      </c>
      <c r="D1669" t="s">
        <v>10945</v>
      </c>
      <c r="E1669">
        <v>1</v>
      </c>
      <c r="F1669" t="s">
        <v>10899</v>
      </c>
    </row>
    <row r="1670" spans="1:6" x14ac:dyDescent="0.2">
      <c r="A1670" t="s">
        <v>12607</v>
      </c>
      <c r="B1670" t="s">
        <v>91</v>
      </c>
      <c r="C1670" t="s">
        <v>248</v>
      </c>
      <c r="D1670" t="s">
        <v>10933</v>
      </c>
      <c r="E1670">
        <v>1</v>
      </c>
      <c r="F1670" t="s">
        <v>10899</v>
      </c>
    </row>
    <row r="1671" spans="1:6" x14ac:dyDescent="0.2">
      <c r="A1671" t="s">
        <v>12608</v>
      </c>
      <c r="B1671" t="s">
        <v>91</v>
      </c>
      <c r="C1671" t="s">
        <v>248</v>
      </c>
      <c r="D1671" t="s">
        <v>10945</v>
      </c>
      <c r="E1671">
        <v>1</v>
      </c>
      <c r="F1671" t="s">
        <v>10899</v>
      </c>
    </row>
    <row r="1672" spans="1:6" x14ac:dyDescent="0.2">
      <c r="A1672" t="s">
        <v>12609</v>
      </c>
      <c r="B1672" t="s">
        <v>91</v>
      </c>
      <c r="C1672" t="s">
        <v>249</v>
      </c>
      <c r="D1672" t="s">
        <v>10933</v>
      </c>
      <c r="E1672">
        <v>3</v>
      </c>
      <c r="F1672" t="s">
        <v>10899</v>
      </c>
    </row>
    <row r="1673" spans="1:6" x14ac:dyDescent="0.2">
      <c r="A1673" t="s">
        <v>12610</v>
      </c>
      <c r="B1673" t="s">
        <v>91</v>
      </c>
      <c r="C1673" t="s">
        <v>249</v>
      </c>
      <c r="D1673" t="s">
        <v>10945</v>
      </c>
      <c r="E1673">
        <v>4</v>
      </c>
      <c r="F1673" t="s">
        <v>10899</v>
      </c>
    </row>
    <row r="1674" spans="1:6" x14ac:dyDescent="0.2">
      <c r="A1674" t="s">
        <v>12611</v>
      </c>
      <c r="B1674" t="s">
        <v>91</v>
      </c>
      <c r="C1674" t="s">
        <v>251</v>
      </c>
      <c r="D1674" t="s">
        <v>10933</v>
      </c>
      <c r="E1674">
        <v>1</v>
      </c>
      <c r="F1674" t="s">
        <v>10899</v>
      </c>
    </row>
    <row r="1675" spans="1:6" x14ac:dyDescent="0.2">
      <c r="A1675" t="s">
        <v>12612</v>
      </c>
      <c r="B1675" t="s">
        <v>91</v>
      </c>
      <c r="C1675" t="s">
        <v>251</v>
      </c>
      <c r="D1675" t="s">
        <v>10945</v>
      </c>
      <c r="E1675">
        <v>2</v>
      </c>
      <c r="F1675" t="s">
        <v>10899</v>
      </c>
    </row>
    <row r="1676" spans="1:6" x14ac:dyDescent="0.2">
      <c r="A1676" t="s">
        <v>12613</v>
      </c>
      <c r="B1676" t="s">
        <v>91</v>
      </c>
      <c r="C1676" t="s">
        <v>253</v>
      </c>
      <c r="D1676" t="s">
        <v>10933</v>
      </c>
      <c r="E1676">
        <v>1</v>
      </c>
      <c r="F1676" t="s">
        <v>10899</v>
      </c>
    </row>
    <row r="1677" spans="1:6" x14ac:dyDescent="0.2">
      <c r="A1677" t="s">
        <v>12614</v>
      </c>
      <c r="B1677" t="s">
        <v>91</v>
      </c>
      <c r="C1677" t="s">
        <v>253</v>
      </c>
      <c r="D1677" t="s">
        <v>10945</v>
      </c>
      <c r="E1677">
        <v>1</v>
      </c>
      <c r="F1677" t="s">
        <v>10899</v>
      </c>
    </row>
    <row r="1678" spans="1:6" x14ac:dyDescent="0.2">
      <c r="A1678" t="s">
        <v>12615</v>
      </c>
      <c r="B1678" t="s">
        <v>91</v>
      </c>
      <c r="C1678" t="s">
        <v>258</v>
      </c>
      <c r="D1678" t="s">
        <v>10933</v>
      </c>
      <c r="E1678">
        <v>1</v>
      </c>
      <c r="F1678" t="s">
        <v>10899</v>
      </c>
    </row>
    <row r="1679" spans="1:6" x14ac:dyDescent="0.2">
      <c r="A1679" t="s">
        <v>12616</v>
      </c>
      <c r="B1679" t="s">
        <v>91</v>
      </c>
      <c r="C1679" t="s">
        <v>258</v>
      </c>
      <c r="D1679" t="s">
        <v>10945</v>
      </c>
      <c r="E1679">
        <v>3</v>
      </c>
      <c r="F1679" t="s">
        <v>10899</v>
      </c>
    </row>
    <row r="1680" spans="1:6" x14ac:dyDescent="0.2">
      <c r="A1680" t="s">
        <v>12617</v>
      </c>
      <c r="B1680" t="s">
        <v>91</v>
      </c>
      <c r="C1680" t="s">
        <v>259</v>
      </c>
      <c r="D1680" t="s">
        <v>10933</v>
      </c>
      <c r="E1680">
        <v>1</v>
      </c>
      <c r="F1680" t="s">
        <v>10899</v>
      </c>
    </row>
    <row r="1681" spans="1:6" x14ac:dyDescent="0.2">
      <c r="A1681" t="s">
        <v>12618</v>
      </c>
      <c r="B1681" t="s">
        <v>91</v>
      </c>
      <c r="C1681" t="s">
        <v>259</v>
      </c>
      <c r="D1681" t="s">
        <v>10945</v>
      </c>
      <c r="E1681">
        <v>1</v>
      </c>
      <c r="F1681" t="s">
        <v>10899</v>
      </c>
    </row>
    <row r="1682" spans="1:6" x14ac:dyDescent="0.2">
      <c r="A1682" t="s">
        <v>12619</v>
      </c>
      <c r="B1682" t="s">
        <v>89</v>
      </c>
      <c r="C1682" t="s">
        <v>106</v>
      </c>
      <c r="D1682" t="s">
        <v>10898</v>
      </c>
      <c r="E1682">
        <v>3</v>
      </c>
      <c r="F1682" t="s">
        <v>10899</v>
      </c>
    </row>
    <row r="1683" spans="1:6" x14ac:dyDescent="0.2">
      <c r="A1683" t="s">
        <v>12620</v>
      </c>
      <c r="B1683" t="s">
        <v>89</v>
      </c>
      <c r="C1683" t="s">
        <v>106</v>
      </c>
      <c r="D1683" t="s">
        <v>10901</v>
      </c>
      <c r="E1683">
        <v>3</v>
      </c>
      <c r="F1683" t="s">
        <v>10899</v>
      </c>
    </row>
    <row r="1684" spans="1:6" x14ac:dyDescent="0.2">
      <c r="A1684" t="s">
        <v>12621</v>
      </c>
      <c r="B1684" t="s">
        <v>89</v>
      </c>
      <c r="C1684" t="s">
        <v>106</v>
      </c>
      <c r="D1684" t="s">
        <v>10903</v>
      </c>
      <c r="E1684">
        <v>32</v>
      </c>
      <c r="F1684" t="s">
        <v>10899</v>
      </c>
    </row>
    <row r="1685" spans="1:6" x14ac:dyDescent="0.2">
      <c r="A1685" t="s">
        <v>12622</v>
      </c>
      <c r="B1685" t="s">
        <v>89</v>
      </c>
      <c r="C1685" t="s">
        <v>106</v>
      </c>
      <c r="D1685" t="s">
        <v>10905</v>
      </c>
      <c r="E1685">
        <v>20</v>
      </c>
      <c r="F1685" t="s">
        <v>10899</v>
      </c>
    </row>
    <row r="1686" spans="1:6" x14ac:dyDescent="0.2">
      <c r="A1686" t="s">
        <v>12623</v>
      </c>
      <c r="B1686" t="s">
        <v>89</v>
      </c>
      <c r="C1686" t="s">
        <v>106</v>
      </c>
      <c r="D1686" t="s">
        <v>10907</v>
      </c>
      <c r="E1686">
        <v>1</v>
      </c>
      <c r="F1686" t="s">
        <v>10899</v>
      </c>
    </row>
    <row r="1687" spans="1:6" x14ac:dyDescent="0.2">
      <c r="A1687" t="s">
        <v>12624</v>
      </c>
      <c r="B1687" t="s">
        <v>89</v>
      </c>
      <c r="C1687" t="s">
        <v>106</v>
      </c>
      <c r="D1687" t="s">
        <v>10909</v>
      </c>
      <c r="E1687">
        <v>17</v>
      </c>
      <c r="F1687" t="s">
        <v>10899</v>
      </c>
    </row>
    <row r="1688" spans="1:6" x14ac:dyDescent="0.2">
      <c r="A1688" t="s">
        <v>12625</v>
      </c>
      <c r="B1688" t="s">
        <v>89</v>
      </c>
      <c r="C1688" t="s">
        <v>106</v>
      </c>
      <c r="D1688" t="s">
        <v>10911</v>
      </c>
      <c r="E1688">
        <v>1</v>
      </c>
      <c r="F1688" t="s">
        <v>10899</v>
      </c>
    </row>
    <row r="1689" spans="1:6" x14ac:dyDescent="0.2">
      <c r="A1689" t="s">
        <v>12626</v>
      </c>
      <c r="B1689" t="s">
        <v>89</v>
      </c>
      <c r="C1689" t="s">
        <v>106</v>
      </c>
      <c r="D1689" t="s">
        <v>10913</v>
      </c>
      <c r="E1689">
        <v>155</v>
      </c>
      <c r="F1689" t="s">
        <v>10899</v>
      </c>
    </row>
    <row r="1690" spans="1:6" x14ac:dyDescent="0.2">
      <c r="A1690" t="s">
        <v>12627</v>
      </c>
      <c r="B1690" t="s">
        <v>89</v>
      </c>
      <c r="C1690" t="s">
        <v>106</v>
      </c>
      <c r="D1690" t="s">
        <v>10915</v>
      </c>
      <c r="E1690">
        <v>26</v>
      </c>
      <c r="F1690" t="s">
        <v>10899</v>
      </c>
    </row>
    <row r="1691" spans="1:6" x14ac:dyDescent="0.2">
      <c r="A1691" t="s">
        <v>12628</v>
      </c>
      <c r="B1691" t="s">
        <v>89</v>
      </c>
      <c r="C1691" t="s">
        <v>106</v>
      </c>
      <c r="D1691" t="s">
        <v>10917</v>
      </c>
      <c r="E1691">
        <v>18</v>
      </c>
      <c r="F1691" t="s">
        <v>10899</v>
      </c>
    </row>
    <row r="1692" spans="1:6" x14ac:dyDescent="0.2">
      <c r="A1692" t="s">
        <v>12629</v>
      </c>
      <c r="B1692" t="s">
        <v>89</v>
      </c>
      <c r="C1692" t="s">
        <v>106</v>
      </c>
      <c r="D1692" t="s">
        <v>10919</v>
      </c>
      <c r="E1692">
        <v>17</v>
      </c>
      <c r="F1692" t="s">
        <v>10899</v>
      </c>
    </row>
    <row r="1693" spans="1:6" x14ac:dyDescent="0.2">
      <c r="A1693" t="s">
        <v>12630</v>
      </c>
      <c r="B1693" t="s">
        <v>89</v>
      </c>
      <c r="C1693" t="s">
        <v>106</v>
      </c>
      <c r="D1693" t="s">
        <v>10921</v>
      </c>
      <c r="E1693">
        <v>27</v>
      </c>
      <c r="F1693" t="s">
        <v>10899</v>
      </c>
    </row>
    <row r="1694" spans="1:6" x14ac:dyDescent="0.2">
      <c r="A1694" t="s">
        <v>12631</v>
      </c>
      <c r="B1694" t="s">
        <v>89</v>
      </c>
      <c r="C1694" t="s">
        <v>106</v>
      </c>
      <c r="D1694" t="s">
        <v>10923</v>
      </c>
      <c r="E1694">
        <v>1</v>
      </c>
      <c r="F1694" t="s">
        <v>10899</v>
      </c>
    </row>
    <row r="1695" spans="1:6" x14ac:dyDescent="0.2">
      <c r="A1695" t="s">
        <v>12632</v>
      </c>
      <c r="B1695" t="s">
        <v>89</v>
      </c>
      <c r="C1695" t="s">
        <v>106</v>
      </c>
      <c r="D1695" t="s">
        <v>10925</v>
      </c>
      <c r="E1695">
        <v>4</v>
      </c>
      <c r="F1695" t="s">
        <v>10899</v>
      </c>
    </row>
    <row r="1696" spans="1:6" x14ac:dyDescent="0.2">
      <c r="A1696" t="s">
        <v>12633</v>
      </c>
      <c r="B1696" t="s">
        <v>89</v>
      </c>
      <c r="C1696" t="s">
        <v>106</v>
      </c>
      <c r="D1696" t="s">
        <v>10927</v>
      </c>
      <c r="E1696">
        <v>2</v>
      </c>
      <c r="F1696" t="s">
        <v>10899</v>
      </c>
    </row>
    <row r="1697" spans="1:6" x14ac:dyDescent="0.2">
      <c r="A1697" t="s">
        <v>12634</v>
      </c>
      <c r="B1697" t="s">
        <v>89</v>
      </c>
      <c r="C1697" t="s">
        <v>106</v>
      </c>
      <c r="D1697" t="s">
        <v>10929</v>
      </c>
      <c r="E1697">
        <v>13</v>
      </c>
      <c r="F1697" t="s">
        <v>10899</v>
      </c>
    </row>
    <row r="1698" spans="1:6" x14ac:dyDescent="0.2">
      <c r="A1698" t="s">
        <v>12635</v>
      </c>
      <c r="B1698" t="s">
        <v>89</v>
      </c>
      <c r="C1698" t="s">
        <v>106</v>
      </c>
      <c r="D1698" t="s">
        <v>10931</v>
      </c>
      <c r="E1698">
        <v>326</v>
      </c>
      <c r="F1698" t="s">
        <v>10899</v>
      </c>
    </row>
    <row r="1699" spans="1:6" x14ac:dyDescent="0.2">
      <c r="A1699" t="s">
        <v>12636</v>
      </c>
      <c r="B1699" t="s">
        <v>89</v>
      </c>
      <c r="C1699" t="s">
        <v>106</v>
      </c>
      <c r="D1699" t="s">
        <v>10933</v>
      </c>
      <c r="E1699">
        <v>9839</v>
      </c>
      <c r="F1699" t="s">
        <v>10899</v>
      </c>
    </row>
    <row r="1700" spans="1:6" x14ac:dyDescent="0.2">
      <c r="A1700" t="s">
        <v>12637</v>
      </c>
      <c r="B1700" t="s">
        <v>89</v>
      </c>
      <c r="C1700" t="s">
        <v>106</v>
      </c>
      <c r="D1700" t="s">
        <v>10935</v>
      </c>
      <c r="E1700">
        <v>1</v>
      </c>
      <c r="F1700" t="s">
        <v>10899</v>
      </c>
    </row>
    <row r="1701" spans="1:6" x14ac:dyDescent="0.2">
      <c r="A1701" t="s">
        <v>12638</v>
      </c>
      <c r="B1701" t="s">
        <v>89</v>
      </c>
      <c r="C1701" t="s">
        <v>106</v>
      </c>
      <c r="D1701" t="s">
        <v>10937</v>
      </c>
      <c r="E1701">
        <v>51</v>
      </c>
      <c r="F1701" t="s">
        <v>10899</v>
      </c>
    </row>
    <row r="1702" spans="1:6" x14ac:dyDescent="0.2">
      <c r="A1702" t="s">
        <v>12639</v>
      </c>
      <c r="B1702" t="s">
        <v>89</v>
      </c>
      <c r="C1702" t="s">
        <v>106</v>
      </c>
      <c r="D1702" t="s">
        <v>10939</v>
      </c>
      <c r="E1702">
        <v>54</v>
      </c>
      <c r="F1702" t="s">
        <v>10899</v>
      </c>
    </row>
    <row r="1703" spans="1:6" x14ac:dyDescent="0.2">
      <c r="A1703" t="s">
        <v>12640</v>
      </c>
      <c r="B1703" t="s">
        <v>89</v>
      </c>
      <c r="C1703" t="s">
        <v>106</v>
      </c>
      <c r="D1703" t="s">
        <v>10941</v>
      </c>
      <c r="E1703">
        <v>1</v>
      </c>
      <c r="F1703" t="s">
        <v>10899</v>
      </c>
    </row>
    <row r="1704" spans="1:6" x14ac:dyDescent="0.2">
      <c r="A1704" t="s">
        <v>12641</v>
      </c>
      <c r="B1704" t="s">
        <v>89</v>
      </c>
      <c r="C1704" t="s">
        <v>106</v>
      </c>
      <c r="D1704" t="s">
        <v>10943</v>
      </c>
      <c r="E1704">
        <v>11</v>
      </c>
      <c r="F1704" t="s">
        <v>10899</v>
      </c>
    </row>
    <row r="1705" spans="1:6" x14ac:dyDescent="0.2">
      <c r="A1705" t="s">
        <v>12642</v>
      </c>
      <c r="B1705" t="s">
        <v>89</v>
      </c>
      <c r="C1705" t="s">
        <v>106</v>
      </c>
      <c r="D1705" t="s">
        <v>10945</v>
      </c>
      <c r="E1705">
        <v>11856</v>
      </c>
      <c r="F1705" t="s">
        <v>10899</v>
      </c>
    </row>
    <row r="1706" spans="1:6" x14ac:dyDescent="0.2">
      <c r="A1706" t="s">
        <v>12643</v>
      </c>
      <c r="B1706" t="s">
        <v>89</v>
      </c>
      <c r="C1706" t="s">
        <v>106</v>
      </c>
      <c r="D1706" t="s">
        <v>10947</v>
      </c>
      <c r="E1706">
        <v>1</v>
      </c>
      <c r="F1706" t="s">
        <v>10899</v>
      </c>
    </row>
    <row r="1707" spans="1:6" x14ac:dyDescent="0.2">
      <c r="A1707" t="s">
        <v>12644</v>
      </c>
      <c r="B1707" t="s">
        <v>89</v>
      </c>
      <c r="C1707" t="s">
        <v>106</v>
      </c>
      <c r="D1707" t="s">
        <v>10949</v>
      </c>
      <c r="E1707">
        <v>68</v>
      </c>
      <c r="F1707" t="s">
        <v>10899</v>
      </c>
    </row>
    <row r="1708" spans="1:6" x14ac:dyDescent="0.2">
      <c r="A1708" t="s">
        <v>12645</v>
      </c>
      <c r="B1708" t="s">
        <v>89</v>
      </c>
      <c r="C1708" t="s">
        <v>106</v>
      </c>
      <c r="D1708" t="s">
        <v>10951</v>
      </c>
      <c r="E1708">
        <v>29</v>
      </c>
      <c r="F1708" t="s">
        <v>10899</v>
      </c>
    </row>
    <row r="1709" spans="1:6" x14ac:dyDescent="0.2">
      <c r="A1709" t="s">
        <v>12646</v>
      </c>
      <c r="B1709" t="s">
        <v>89</v>
      </c>
      <c r="C1709" t="s">
        <v>106</v>
      </c>
      <c r="D1709" t="s">
        <v>10953</v>
      </c>
      <c r="E1709">
        <v>1</v>
      </c>
      <c r="F1709" t="s">
        <v>10899</v>
      </c>
    </row>
    <row r="1710" spans="1:6" x14ac:dyDescent="0.2">
      <c r="A1710" t="s">
        <v>12647</v>
      </c>
      <c r="B1710" t="s">
        <v>89</v>
      </c>
      <c r="C1710" t="s">
        <v>106</v>
      </c>
      <c r="D1710" t="s">
        <v>10955</v>
      </c>
      <c r="E1710">
        <v>7</v>
      </c>
      <c r="F1710" t="s">
        <v>10899</v>
      </c>
    </row>
    <row r="1711" spans="1:6" x14ac:dyDescent="0.2">
      <c r="A1711" t="s">
        <v>12648</v>
      </c>
      <c r="B1711" t="s">
        <v>89</v>
      </c>
      <c r="C1711" t="s">
        <v>106</v>
      </c>
      <c r="D1711" t="s">
        <v>10957</v>
      </c>
      <c r="E1711">
        <v>3</v>
      </c>
      <c r="F1711" t="s">
        <v>10899</v>
      </c>
    </row>
    <row r="1712" spans="1:6" x14ac:dyDescent="0.2">
      <c r="A1712" t="s">
        <v>12649</v>
      </c>
      <c r="B1712" t="s">
        <v>89</v>
      </c>
      <c r="C1712" t="s">
        <v>106</v>
      </c>
      <c r="D1712" t="s">
        <v>10959</v>
      </c>
      <c r="E1712">
        <v>15</v>
      </c>
      <c r="F1712" t="s">
        <v>10899</v>
      </c>
    </row>
    <row r="1713" spans="1:6" x14ac:dyDescent="0.2">
      <c r="A1713" t="s">
        <v>12650</v>
      </c>
      <c r="B1713" t="s">
        <v>89</v>
      </c>
      <c r="C1713" t="s">
        <v>106</v>
      </c>
      <c r="D1713" t="s">
        <v>10963</v>
      </c>
      <c r="E1713">
        <v>29</v>
      </c>
      <c r="F1713" t="s">
        <v>10899</v>
      </c>
    </row>
    <row r="1714" spans="1:6" x14ac:dyDescent="0.2">
      <c r="A1714" t="s">
        <v>12651</v>
      </c>
      <c r="B1714" t="s">
        <v>89</v>
      </c>
      <c r="C1714" t="s">
        <v>106</v>
      </c>
      <c r="D1714" t="s">
        <v>10965</v>
      </c>
      <c r="E1714">
        <v>6</v>
      </c>
      <c r="F1714" t="s">
        <v>10899</v>
      </c>
    </row>
    <row r="1715" spans="1:6" x14ac:dyDescent="0.2">
      <c r="A1715" t="s">
        <v>12652</v>
      </c>
      <c r="B1715" t="s">
        <v>89</v>
      </c>
      <c r="C1715" t="s">
        <v>106</v>
      </c>
      <c r="D1715" t="s">
        <v>10967</v>
      </c>
      <c r="E1715">
        <v>29</v>
      </c>
      <c r="F1715" t="s">
        <v>10899</v>
      </c>
    </row>
    <row r="1716" spans="1:6" x14ac:dyDescent="0.2">
      <c r="A1716" t="s">
        <v>12653</v>
      </c>
      <c r="B1716" t="s">
        <v>89</v>
      </c>
      <c r="C1716" t="s">
        <v>106</v>
      </c>
      <c r="D1716" t="s">
        <v>10969</v>
      </c>
      <c r="E1716">
        <v>12</v>
      </c>
      <c r="F1716" t="s">
        <v>10899</v>
      </c>
    </row>
    <row r="1717" spans="1:6" x14ac:dyDescent="0.2">
      <c r="A1717" t="s">
        <v>12654</v>
      </c>
      <c r="B1717" t="s">
        <v>89</v>
      </c>
      <c r="C1717" t="s">
        <v>106</v>
      </c>
      <c r="D1717" t="s">
        <v>10973</v>
      </c>
      <c r="E1717">
        <v>35</v>
      </c>
      <c r="F1717" t="s">
        <v>10899</v>
      </c>
    </row>
    <row r="1718" spans="1:6" x14ac:dyDescent="0.2">
      <c r="A1718" t="s">
        <v>12655</v>
      </c>
      <c r="B1718" t="s">
        <v>89</v>
      </c>
      <c r="C1718" t="s">
        <v>106</v>
      </c>
      <c r="D1718" t="s">
        <v>10975</v>
      </c>
      <c r="E1718">
        <v>2</v>
      </c>
      <c r="F1718" t="s">
        <v>10899</v>
      </c>
    </row>
    <row r="1719" spans="1:6" x14ac:dyDescent="0.2">
      <c r="A1719" t="s">
        <v>12656</v>
      </c>
      <c r="B1719" t="s">
        <v>89</v>
      </c>
      <c r="C1719" t="s">
        <v>106</v>
      </c>
      <c r="D1719" t="s">
        <v>10977</v>
      </c>
      <c r="E1719">
        <v>163</v>
      </c>
      <c r="F1719" t="s">
        <v>10899</v>
      </c>
    </row>
    <row r="1720" spans="1:6" x14ac:dyDescent="0.2">
      <c r="A1720" t="s">
        <v>12657</v>
      </c>
      <c r="B1720" t="s">
        <v>89</v>
      </c>
      <c r="C1720" t="s">
        <v>106</v>
      </c>
      <c r="D1720" t="s">
        <v>10979</v>
      </c>
      <c r="E1720">
        <v>1</v>
      </c>
      <c r="F1720" t="s">
        <v>10899</v>
      </c>
    </row>
    <row r="1721" spans="1:6" x14ac:dyDescent="0.2">
      <c r="A1721" t="s">
        <v>12658</v>
      </c>
      <c r="B1721" t="s">
        <v>89</v>
      </c>
      <c r="C1721" t="s">
        <v>107</v>
      </c>
      <c r="D1721" t="s">
        <v>10913</v>
      </c>
      <c r="E1721">
        <v>2</v>
      </c>
      <c r="F1721" t="s">
        <v>10899</v>
      </c>
    </row>
    <row r="1722" spans="1:6" x14ac:dyDescent="0.2">
      <c r="A1722" t="s">
        <v>12659</v>
      </c>
      <c r="B1722" t="s">
        <v>89</v>
      </c>
      <c r="C1722" t="s">
        <v>107</v>
      </c>
      <c r="D1722" t="s">
        <v>10931</v>
      </c>
      <c r="E1722">
        <v>2</v>
      </c>
      <c r="F1722" t="s">
        <v>10899</v>
      </c>
    </row>
    <row r="1723" spans="1:6" x14ac:dyDescent="0.2">
      <c r="A1723" t="s">
        <v>12660</v>
      </c>
      <c r="B1723" t="s">
        <v>89</v>
      </c>
      <c r="C1723" t="s">
        <v>107</v>
      </c>
      <c r="D1723" t="s">
        <v>10933</v>
      </c>
      <c r="E1723">
        <v>31</v>
      </c>
      <c r="F1723" t="s">
        <v>10899</v>
      </c>
    </row>
    <row r="1724" spans="1:6" x14ac:dyDescent="0.2">
      <c r="A1724" t="s">
        <v>12661</v>
      </c>
      <c r="B1724" t="s">
        <v>89</v>
      </c>
      <c r="C1724" t="s">
        <v>107</v>
      </c>
      <c r="D1724" t="s">
        <v>10937</v>
      </c>
      <c r="E1724">
        <v>1</v>
      </c>
      <c r="F1724" t="s">
        <v>10899</v>
      </c>
    </row>
    <row r="1725" spans="1:6" x14ac:dyDescent="0.2">
      <c r="A1725" t="s">
        <v>12662</v>
      </c>
      <c r="B1725" t="s">
        <v>89</v>
      </c>
      <c r="C1725" t="s">
        <v>107</v>
      </c>
      <c r="D1725" t="s">
        <v>10939</v>
      </c>
      <c r="E1725">
        <v>1</v>
      </c>
      <c r="F1725" t="s">
        <v>10899</v>
      </c>
    </row>
    <row r="1726" spans="1:6" x14ac:dyDescent="0.2">
      <c r="A1726" t="s">
        <v>12663</v>
      </c>
      <c r="B1726" t="s">
        <v>89</v>
      </c>
      <c r="C1726" t="s">
        <v>107</v>
      </c>
      <c r="D1726" t="s">
        <v>10945</v>
      </c>
      <c r="E1726">
        <v>35</v>
      </c>
      <c r="F1726" t="s">
        <v>10899</v>
      </c>
    </row>
    <row r="1727" spans="1:6" x14ac:dyDescent="0.2">
      <c r="A1727" t="s">
        <v>12664</v>
      </c>
      <c r="B1727" t="s">
        <v>89</v>
      </c>
      <c r="C1727" t="s">
        <v>107</v>
      </c>
      <c r="D1727" t="s">
        <v>10951</v>
      </c>
      <c r="E1727">
        <v>1</v>
      </c>
      <c r="F1727" t="s">
        <v>10899</v>
      </c>
    </row>
    <row r="1728" spans="1:6" x14ac:dyDescent="0.2">
      <c r="A1728" t="s">
        <v>12665</v>
      </c>
      <c r="B1728" t="s">
        <v>89</v>
      </c>
      <c r="C1728" t="s">
        <v>107</v>
      </c>
      <c r="D1728" t="s">
        <v>10963</v>
      </c>
      <c r="E1728">
        <v>1</v>
      </c>
      <c r="F1728" t="s">
        <v>10899</v>
      </c>
    </row>
    <row r="1729" spans="1:6" x14ac:dyDescent="0.2">
      <c r="A1729" t="s">
        <v>12666</v>
      </c>
      <c r="B1729" t="s">
        <v>89</v>
      </c>
      <c r="C1729" t="s">
        <v>107</v>
      </c>
      <c r="D1729" t="s">
        <v>10967</v>
      </c>
      <c r="E1729">
        <v>1</v>
      </c>
      <c r="F1729" t="s">
        <v>10899</v>
      </c>
    </row>
    <row r="1730" spans="1:6" x14ac:dyDescent="0.2">
      <c r="A1730" t="s">
        <v>12667</v>
      </c>
      <c r="B1730" t="s">
        <v>89</v>
      </c>
      <c r="C1730" t="s">
        <v>107</v>
      </c>
      <c r="D1730" t="s">
        <v>10973</v>
      </c>
      <c r="E1730">
        <v>1</v>
      </c>
      <c r="F1730" t="s">
        <v>10899</v>
      </c>
    </row>
    <row r="1731" spans="1:6" x14ac:dyDescent="0.2">
      <c r="A1731" t="s">
        <v>12668</v>
      </c>
      <c r="B1731" t="s">
        <v>89</v>
      </c>
      <c r="C1731" t="s">
        <v>107</v>
      </c>
      <c r="D1731" t="s">
        <v>10977</v>
      </c>
      <c r="E1731">
        <v>1</v>
      </c>
      <c r="F1731" t="s">
        <v>10899</v>
      </c>
    </row>
    <row r="1732" spans="1:6" x14ac:dyDescent="0.2">
      <c r="A1732" t="s">
        <v>12669</v>
      </c>
      <c r="B1732" t="s">
        <v>89</v>
      </c>
      <c r="C1732" t="s">
        <v>108</v>
      </c>
      <c r="D1732" t="s">
        <v>10913</v>
      </c>
      <c r="E1732">
        <v>1</v>
      </c>
      <c r="F1732" t="s">
        <v>10899</v>
      </c>
    </row>
    <row r="1733" spans="1:6" x14ac:dyDescent="0.2">
      <c r="A1733" t="s">
        <v>12670</v>
      </c>
      <c r="B1733" t="s">
        <v>89</v>
      </c>
      <c r="C1733" t="s">
        <v>108</v>
      </c>
      <c r="D1733" t="s">
        <v>10931</v>
      </c>
      <c r="E1733">
        <v>1</v>
      </c>
      <c r="F1733" t="s">
        <v>10899</v>
      </c>
    </row>
    <row r="1734" spans="1:6" x14ac:dyDescent="0.2">
      <c r="A1734" t="s">
        <v>12671</v>
      </c>
      <c r="B1734" t="s">
        <v>89</v>
      </c>
      <c r="C1734" t="s">
        <v>108</v>
      </c>
      <c r="D1734" t="s">
        <v>10933</v>
      </c>
      <c r="E1734">
        <v>70</v>
      </c>
      <c r="F1734" t="s">
        <v>10899</v>
      </c>
    </row>
    <row r="1735" spans="1:6" x14ac:dyDescent="0.2">
      <c r="A1735" t="s">
        <v>12672</v>
      </c>
      <c r="B1735" t="s">
        <v>89</v>
      </c>
      <c r="C1735" t="s">
        <v>108</v>
      </c>
      <c r="D1735" t="s">
        <v>10939</v>
      </c>
      <c r="E1735">
        <v>1</v>
      </c>
      <c r="F1735" t="s">
        <v>10899</v>
      </c>
    </row>
    <row r="1736" spans="1:6" x14ac:dyDescent="0.2">
      <c r="A1736" t="s">
        <v>12673</v>
      </c>
      <c r="B1736" t="s">
        <v>89</v>
      </c>
      <c r="C1736" t="s">
        <v>108</v>
      </c>
      <c r="D1736" t="s">
        <v>10945</v>
      </c>
      <c r="E1736">
        <v>86</v>
      </c>
      <c r="F1736" t="s">
        <v>10899</v>
      </c>
    </row>
    <row r="1737" spans="1:6" x14ac:dyDescent="0.2">
      <c r="A1737" t="s">
        <v>12674</v>
      </c>
      <c r="B1737" t="s">
        <v>89</v>
      </c>
      <c r="C1737" t="s">
        <v>108</v>
      </c>
      <c r="D1737" t="s">
        <v>10969</v>
      </c>
      <c r="E1737">
        <v>1</v>
      </c>
      <c r="F1737" t="s">
        <v>10899</v>
      </c>
    </row>
    <row r="1738" spans="1:6" x14ac:dyDescent="0.2">
      <c r="A1738" t="s">
        <v>12675</v>
      </c>
      <c r="B1738" t="s">
        <v>89</v>
      </c>
      <c r="C1738" t="s">
        <v>108</v>
      </c>
      <c r="D1738" t="s">
        <v>10977</v>
      </c>
      <c r="E1738">
        <v>1</v>
      </c>
      <c r="F1738" t="s">
        <v>10899</v>
      </c>
    </row>
    <row r="1739" spans="1:6" x14ac:dyDescent="0.2">
      <c r="A1739" t="s">
        <v>12676</v>
      </c>
      <c r="B1739" t="s">
        <v>89</v>
      </c>
      <c r="C1739" t="s">
        <v>109</v>
      </c>
      <c r="D1739" t="s">
        <v>10909</v>
      </c>
      <c r="E1739">
        <v>1</v>
      </c>
      <c r="F1739" t="s">
        <v>10899</v>
      </c>
    </row>
    <row r="1740" spans="1:6" x14ac:dyDescent="0.2">
      <c r="A1740" t="s">
        <v>12677</v>
      </c>
      <c r="B1740" t="s">
        <v>89</v>
      </c>
      <c r="C1740" t="s">
        <v>109</v>
      </c>
      <c r="D1740" t="s">
        <v>10931</v>
      </c>
      <c r="E1740">
        <v>1</v>
      </c>
      <c r="F1740" t="s">
        <v>10899</v>
      </c>
    </row>
    <row r="1741" spans="1:6" x14ac:dyDescent="0.2">
      <c r="A1741" t="s">
        <v>12678</v>
      </c>
      <c r="B1741" t="s">
        <v>89</v>
      </c>
      <c r="C1741" t="s">
        <v>109</v>
      </c>
      <c r="D1741" t="s">
        <v>10933</v>
      </c>
      <c r="E1741">
        <v>23</v>
      </c>
      <c r="F1741" t="s">
        <v>10899</v>
      </c>
    </row>
    <row r="1742" spans="1:6" x14ac:dyDescent="0.2">
      <c r="A1742" t="s">
        <v>12679</v>
      </c>
      <c r="B1742" t="s">
        <v>89</v>
      </c>
      <c r="C1742" t="s">
        <v>109</v>
      </c>
      <c r="D1742" t="s">
        <v>10945</v>
      </c>
      <c r="E1742">
        <v>31</v>
      </c>
      <c r="F1742" t="s">
        <v>10899</v>
      </c>
    </row>
    <row r="1743" spans="1:6" x14ac:dyDescent="0.2">
      <c r="A1743" t="s">
        <v>12680</v>
      </c>
      <c r="B1743" t="s">
        <v>89</v>
      </c>
      <c r="C1743" t="s">
        <v>109</v>
      </c>
      <c r="D1743" t="s">
        <v>10963</v>
      </c>
      <c r="E1743">
        <v>1</v>
      </c>
      <c r="F1743" t="s">
        <v>10899</v>
      </c>
    </row>
    <row r="1744" spans="1:6" x14ac:dyDescent="0.2">
      <c r="A1744" t="s">
        <v>12681</v>
      </c>
      <c r="B1744" t="s">
        <v>89</v>
      </c>
      <c r="C1744" t="s">
        <v>109</v>
      </c>
      <c r="D1744" t="s">
        <v>10977</v>
      </c>
      <c r="E1744">
        <v>1</v>
      </c>
      <c r="F1744" t="s">
        <v>10899</v>
      </c>
    </row>
    <row r="1745" spans="1:6" x14ac:dyDescent="0.2">
      <c r="A1745" t="s">
        <v>12682</v>
      </c>
      <c r="B1745" t="s">
        <v>89</v>
      </c>
      <c r="C1745" t="s">
        <v>110</v>
      </c>
      <c r="D1745" t="s">
        <v>10903</v>
      </c>
      <c r="E1745">
        <v>1</v>
      </c>
      <c r="F1745" t="s">
        <v>10899</v>
      </c>
    </row>
    <row r="1746" spans="1:6" x14ac:dyDescent="0.2">
      <c r="A1746" t="s">
        <v>12683</v>
      </c>
      <c r="B1746" t="s">
        <v>89</v>
      </c>
      <c r="C1746" t="s">
        <v>110</v>
      </c>
      <c r="D1746" t="s">
        <v>10909</v>
      </c>
      <c r="E1746">
        <v>1</v>
      </c>
      <c r="F1746" t="s">
        <v>10899</v>
      </c>
    </row>
    <row r="1747" spans="1:6" x14ac:dyDescent="0.2">
      <c r="A1747" t="s">
        <v>12684</v>
      </c>
      <c r="B1747" t="s">
        <v>89</v>
      </c>
      <c r="C1747" t="s">
        <v>110</v>
      </c>
      <c r="D1747" t="s">
        <v>10931</v>
      </c>
      <c r="E1747">
        <v>2</v>
      </c>
      <c r="F1747" t="s">
        <v>10899</v>
      </c>
    </row>
    <row r="1748" spans="1:6" x14ac:dyDescent="0.2">
      <c r="A1748" t="s">
        <v>12685</v>
      </c>
      <c r="B1748" t="s">
        <v>89</v>
      </c>
      <c r="C1748" t="s">
        <v>110</v>
      </c>
      <c r="D1748" t="s">
        <v>10933</v>
      </c>
      <c r="E1748">
        <v>37</v>
      </c>
      <c r="F1748" t="s">
        <v>10899</v>
      </c>
    </row>
    <row r="1749" spans="1:6" x14ac:dyDescent="0.2">
      <c r="A1749" t="s">
        <v>12686</v>
      </c>
      <c r="B1749" t="s">
        <v>89</v>
      </c>
      <c r="C1749" t="s">
        <v>110</v>
      </c>
      <c r="D1749" t="s">
        <v>10945</v>
      </c>
      <c r="E1749">
        <v>47</v>
      </c>
      <c r="F1749" t="s">
        <v>10899</v>
      </c>
    </row>
    <row r="1750" spans="1:6" x14ac:dyDescent="0.2">
      <c r="A1750" t="s">
        <v>12687</v>
      </c>
      <c r="B1750" t="s">
        <v>89</v>
      </c>
      <c r="C1750" t="s">
        <v>110</v>
      </c>
      <c r="D1750" t="s">
        <v>10977</v>
      </c>
      <c r="E1750">
        <v>1</v>
      </c>
      <c r="F1750" t="s">
        <v>10899</v>
      </c>
    </row>
    <row r="1751" spans="1:6" x14ac:dyDescent="0.2">
      <c r="A1751" t="s">
        <v>12688</v>
      </c>
      <c r="B1751" t="s">
        <v>89</v>
      </c>
      <c r="C1751" t="s">
        <v>111</v>
      </c>
      <c r="D1751" t="s">
        <v>10933</v>
      </c>
      <c r="E1751">
        <v>29</v>
      </c>
      <c r="F1751" t="s">
        <v>10899</v>
      </c>
    </row>
    <row r="1752" spans="1:6" x14ac:dyDescent="0.2">
      <c r="A1752" t="s">
        <v>12689</v>
      </c>
      <c r="B1752" t="s">
        <v>89</v>
      </c>
      <c r="C1752" t="s">
        <v>111</v>
      </c>
      <c r="D1752" t="s">
        <v>10945</v>
      </c>
      <c r="E1752">
        <v>35</v>
      </c>
      <c r="F1752" t="s">
        <v>10899</v>
      </c>
    </row>
    <row r="1753" spans="1:6" x14ac:dyDescent="0.2">
      <c r="A1753" t="s">
        <v>12690</v>
      </c>
      <c r="B1753" t="s">
        <v>89</v>
      </c>
      <c r="C1753" t="s">
        <v>112</v>
      </c>
      <c r="D1753" t="s">
        <v>10913</v>
      </c>
      <c r="E1753">
        <v>1</v>
      </c>
      <c r="F1753" t="s">
        <v>10899</v>
      </c>
    </row>
    <row r="1754" spans="1:6" x14ac:dyDescent="0.2">
      <c r="A1754" t="s">
        <v>12691</v>
      </c>
      <c r="B1754" t="s">
        <v>89</v>
      </c>
      <c r="C1754" t="s">
        <v>112</v>
      </c>
      <c r="D1754" t="s">
        <v>10931</v>
      </c>
      <c r="E1754">
        <v>2</v>
      </c>
      <c r="F1754" t="s">
        <v>10899</v>
      </c>
    </row>
    <row r="1755" spans="1:6" x14ac:dyDescent="0.2">
      <c r="A1755" t="s">
        <v>12692</v>
      </c>
      <c r="B1755" t="s">
        <v>89</v>
      </c>
      <c r="C1755" t="s">
        <v>112</v>
      </c>
      <c r="D1755" t="s">
        <v>10933</v>
      </c>
      <c r="E1755">
        <v>55</v>
      </c>
      <c r="F1755" t="s">
        <v>10899</v>
      </c>
    </row>
    <row r="1756" spans="1:6" x14ac:dyDescent="0.2">
      <c r="A1756" t="s">
        <v>12693</v>
      </c>
      <c r="B1756" t="s">
        <v>89</v>
      </c>
      <c r="C1756" t="s">
        <v>112</v>
      </c>
      <c r="D1756" t="s">
        <v>10945</v>
      </c>
      <c r="E1756">
        <v>59</v>
      </c>
      <c r="F1756" t="s">
        <v>10899</v>
      </c>
    </row>
    <row r="1757" spans="1:6" x14ac:dyDescent="0.2">
      <c r="A1757" t="s">
        <v>12694</v>
      </c>
      <c r="B1757" t="s">
        <v>89</v>
      </c>
      <c r="C1757" t="s">
        <v>112</v>
      </c>
      <c r="D1757" t="s">
        <v>10977</v>
      </c>
      <c r="E1757">
        <v>2</v>
      </c>
      <c r="F1757" t="s">
        <v>10899</v>
      </c>
    </row>
    <row r="1758" spans="1:6" x14ac:dyDescent="0.2">
      <c r="A1758" t="s">
        <v>12695</v>
      </c>
      <c r="B1758" t="s">
        <v>89</v>
      </c>
      <c r="C1758" t="s">
        <v>113</v>
      </c>
      <c r="D1758" t="s">
        <v>10903</v>
      </c>
      <c r="E1758">
        <v>1</v>
      </c>
      <c r="F1758" t="s">
        <v>10899</v>
      </c>
    </row>
    <row r="1759" spans="1:6" x14ac:dyDescent="0.2">
      <c r="A1759" t="s">
        <v>12696</v>
      </c>
      <c r="B1759" t="s">
        <v>89</v>
      </c>
      <c r="C1759" t="s">
        <v>113</v>
      </c>
      <c r="D1759" t="s">
        <v>10913</v>
      </c>
      <c r="E1759">
        <v>7</v>
      </c>
      <c r="F1759" t="s">
        <v>10899</v>
      </c>
    </row>
    <row r="1760" spans="1:6" x14ac:dyDescent="0.2">
      <c r="A1760" t="s">
        <v>12697</v>
      </c>
      <c r="B1760" t="s">
        <v>89</v>
      </c>
      <c r="C1760" t="s">
        <v>113</v>
      </c>
      <c r="D1760" t="s">
        <v>10915</v>
      </c>
      <c r="E1760">
        <v>2</v>
      </c>
      <c r="F1760" t="s">
        <v>10899</v>
      </c>
    </row>
    <row r="1761" spans="1:6" x14ac:dyDescent="0.2">
      <c r="A1761" t="s">
        <v>12698</v>
      </c>
      <c r="B1761" t="s">
        <v>89</v>
      </c>
      <c r="C1761" t="s">
        <v>113</v>
      </c>
      <c r="D1761" t="s">
        <v>10917</v>
      </c>
      <c r="E1761">
        <v>1</v>
      </c>
      <c r="F1761" t="s">
        <v>10899</v>
      </c>
    </row>
    <row r="1762" spans="1:6" x14ac:dyDescent="0.2">
      <c r="A1762" t="s">
        <v>12699</v>
      </c>
      <c r="B1762" t="s">
        <v>89</v>
      </c>
      <c r="C1762" t="s">
        <v>113</v>
      </c>
      <c r="D1762" t="s">
        <v>10919</v>
      </c>
      <c r="E1762">
        <v>1</v>
      </c>
      <c r="F1762" t="s">
        <v>10899</v>
      </c>
    </row>
    <row r="1763" spans="1:6" x14ac:dyDescent="0.2">
      <c r="A1763" t="s">
        <v>12700</v>
      </c>
      <c r="B1763" t="s">
        <v>89</v>
      </c>
      <c r="C1763" t="s">
        <v>113</v>
      </c>
      <c r="D1763" t="s">
        <v>10925</v>
      </c>
      <c r="E1763">
        <v>1</v>
      </c>
      <c r="F1763" t="s">
        <v>10899</v>
      </c>
    </row>
    <row r="1764" spans="1:6" x14ac:dyDescent="0.2">
      <c r="A1764" t="s">
        <v>12701</v>
      </c>
      <c r="B1764" t="s">
        <v>89</v>
      </c>
      <c r="C1764" t="s">
        <v>113</v>
      </c>
      <c r="D1764" t="s">
        <v>10931</v>
      </c>
      <c r="E1764">
        <v>13</v>
      </c>
      <c r="F1764" t="s">
        <v>10899</v>
      </c>
    </row>
    <row r="1765" spans="1:6" x14ac:dyDescent="0.2">
      <c r="A1765" t="s">
        <v>12702</v>
      </c>
      <c r="B1765" t="s">
        <v>89</v>
      </c>
      <c r="C1765" t="s">
        <v>113</v>
      </c>
      <c r="D1765" t="s">
        <v>10933</v>
      </c>
      <c r="E1765">
        <v>201</v>
      </c>
      <c r="F1765" t="s">
        <v>10899</v>
      </c>
    </row>
    <row r="1766" spans="1:6" x14ac:dyDescent="0.2">
      <c r="A1766" t="s">
        <v>12703</v>
      </c>
      <c r="B1766" t="s">
        <v>89</v>
      </c>
      <c r="C1766" t="s">
        <v>113</v>
      </c>
      <c r="D1766" t="s">
        <v>10937</v>
      </c>
      <c r="E1766">
        <v>2</v>
      </c>
      <c r="F1766" t="s">
        <v>10899</v>
      </c>
    </row>
    <row r="1767" spans="1:6" x14ac:dyDescent="0.2">
      <c r="A1767" t="s">
        <v>12704</v>
      </c>
      <c r="B1767" t="s">
        <v>89</v>
      </c>
      <c r="C1767" t="s">
        <v>113</v>
      </c>
      <c r="D1767" t="s">
        <v>10939</v>
      </c>
      <c r="E1767">
        <v>3</v>
      </c>
      <c r="F1767" t="s">
        <v>10899</v>
      </c>
    </row>
    <row r="1768" spans="1:6" x14ac:dyDescent="0.2">
      <c r="A1768" t="s">
        <v>12705</v>
      </c>
      <c r="B1768" t="s">
        <v>89</v>
      </c>
      <c r="C1768" t="s">
        <v>113</v>
      </c>
      <c r="D1768" t="s">
        <v>10943</v>
      </c>
      <c r="E1768">
        <v>2</v>
      </c>
      <c r="F1768" t="s">
        <v>10899</v>
      </c>
    </row>
    <row r="1769" spans="1:6" x14ac:dyDescent="0.2">
      <c r="A1769" t="s">
        <v>12706</v>
      </c>
      <c r="B1769" t="s">
        <v>89</v>
      </c>
      <c r="C1769" t="s">
        <v>113</v>
      </c>
      <c r="D1769" t="s">
        <v>10945</v>
      </c>
      <c r="E1769">
        <v>235</v>
      </c>
      <c r="F1769" t="s">
        <v>10899</v>
      </c>
    </row>
    <row r="1770" spans="1:6" x14ac:dyDescent="0.2">
      <c r="A1770" t="s">
        <v>12707</v>
      </c>
      <c r="B1770" t="s">
        <v>89</v>
      </c>
      <c r="C1770" t="s">
        <v>113</v>
      </c>
      <c r="D1770" t="s">
        <v>10949</v>
      </c>
      <c r="E1770">
        <v>5</v>
      </c>
      <c r="F1770" t="s">
        <v>10899</v>
      </c>
    </row>
    <row r="1771" spans="1:6" x14ac:dyDescent="0.2">
      <c r="A1771" t="s">
        <v>12708</v>
      </c>
      <c r="B1771" t="s">
        <v>89</v>
      </c>
      <c r="C1771" t="s">
        <v>113</v>
      </c>
      <c r="D1771" t="s">
        <v>10951</v>
      </c>
      <c r="E1771">
        <v>1</v>
      </c>
      <c r="F1771" t="s">
        <v>10899</v>
      </c>
    </row>
    <row r="1772" spans="1:6" x14ac:dyDescent="0.2">
      <c r="A1772" t="s">
        <v>12709</v>
      </c>
      <c r="B1772" t="s">
        <v>89</v>
      </c>
      <c r="C1772" t="s">
        <v>113</v>
      </c>
      <c r="D1772" t="s">
        <v>10959</v>
      </c>
      <c r="E1772">
        <v>2</v>
      </c>
      <c r="F1772" t="s">
        <v>10899</v>
      </c>
    </row>
    <row r="1773" spans="1:6" x14ac:dyDescent="0.2">
      <c r="A1773" t="s">
        <v>12710</v>
      </c>
      <c r="B1773" t="s">
        <v>89</v>
      </c>
      <c r="C1773" t="s">
        <v>113</v>
      </c>
      <c r="D1773" t="s">
        <v>10967</v>
      </c>
      <c r="E1773">
        <v>2</v>
      </c>
      <c r="F1773" t="s">
        <v>10899</v>
      </c>
    </row>
    <row r="1774" spans="1:6" x14ac:dyDescent="0.2">
      <c r="A1774" t="s">
        <v>12711</v>
      </c>
      <c r="B1774" t="s">
        <v>89</v>
      </c>
      <c r="C1774" t="s">
        <v>113</v>
      </c>
      <c r="D1774" t="s">
        <v>10977</v>
      </c>
      <c r="E1774">
        <v>8</v>
      </c>
      <c r="F1774" t="s">
        <v>10899</v>
      </c>
    </row>
    <row r="1775" spans="1:6" x14ac:dyDescent="0.2">
      <c r="A1775" t="s">
        <v>12712</v>
      </c>
      <c r="B1775" t="s">
        <v>89</v>
      </c>
      <c r="C1775" t="s">
        <v>114</v>
      </c>
      <c r="D1775" t="s">
        <v>10913</v>
      </c>
      <c r="E1775">
        <v>2</v>
      </c>
      <c r="F1775" t="s">
        <v>10899</v>
      </c>
    </row>
    <row r="1776" spans="1:6" x14ac:dyDescent="0.2">
      <c r="A1776" t="s">
        <v>12713</v>
      </c>
      <c r="B1776" t="s">
        <v>89</v>
      </c>
      <c r="C1776" t="s">
        <v>114</v>
      </c>
      <c r="D1776" t="s">
        <v>10931</v>
      </c>
      <c r="E1776">
        <v>2</v>
      </c>
      <c r="F1776" t="s">
        <v>10899</v>
      </c>
    </row>
    <row r="1777" spans="1:6" x14ac:dyDescent="0.2">
      <c r="A1777" t="s">
        <v>12714</v>
      </c>
      <c r="B1777" t="s">
        <v>89</v>
      </c>
      <c r="C1777" t="s">
        <v>114</v>
      </c>
      <c r="D1777" t="s">
        <v>10933</v>
      </c>
      <c r="E1777">
        <v>27</v>
      </c>
      <c r="F1777" t="s">
        <v>10899</v>
      </c>
    </row>
    <row r="1778" spans="1:6" x14ac:dyDescent="0.2">
      <c r="A1778" t="s">
        <v>12715</v>
      </c>
      <c r="B1778" t="s">
        <v>89</v>
      </c>
      <c r="C1778" t="s">
        <v>114</v>
      </c>
      <c r="D1778" t="s">
        <v>10939</v>
      </c>
      <c r="E1778">
        <v>1</v>
      </c>
      <c r="F1778" t="s">
        <v>10899</v>
      </c>
    </row>
    <row r="1779" spans="1:6" x14ac:dyDescent="0.2">
      <c r="A1779" t="s">
        <v>12716</v>
      </c>
      <c r="B1779" t="s">
        <v>89</v>
      </c>
      <c r="C1779" t="s">
        <v>114</v>
      </c>
      <c r="D1779" t="s">
        <v>10945</v>
      </c>
      <c r="E1779">
        <v>32</v>
      </c>
      <c r="F1779" t="s">
        <v>10899</v>
      </c>
    </row>
    <row r="1780" spans="1:6" x14ac:dyDescent="0.2">
      <c r="A1780" t="s">
        <v>12717</v>
      </c>
      <c r="B1780" t="s">
        <v>89</v>
      </c>
      <c r="C1780" t="s">
        <v>114</v>
      </c>
      <c r="D1780" t="s">
        <v>10951</v>
      </c>
      <c r="E1780">
        <v>1</v>
      </c>
      <c r="F1780" t="s">
        <v>10899</v>
      </c>
    </row>
    <row r="1781" spans="1:6" x14ac:dyDescent="0.2">
      <c r="A1781" t="s">
        <v>12718</v>
      </c>
      <c r="B1781" t="s">
        <v>89</v>
      </c>
      <c r="C1781" t="s">
        <v>114</v>
      </c>
      <c r="D1781" t="s">
        <v>10967</v>
      </c>
      <c r="E1781">
        <v>1</v>
      </c>
      <c r="F1781" t="s">
        <v>10899</v>
      </c>
    </row>
    <row r="1782" spans="1:6" x14ac:dyDescent="0.2">
      <c r="A1782" t="s">
        <v>12719</v>
      </c>
      <c r="B1782" t="s">
        <v>89</v>
      </c>
      <c r="C1782" t="s">
        <v>114</v>
      </c>
      <c r="D1782" t="s">
        <v>10977</v>
      </c>
      <c r="E1782">
        <v>1</v>
      </c>
      <c r="F1782" t="s">
        <v>10899</v>
      </c>
    </row>
    <row r="1783" spans="1:6" x14ac:dyDescent="0.2">
      <c r="A1783" t="s">
        <v>12720</v>
      </c>
      <c r="B1783" t="s">
        <v>89</v>
      </c>
      <c r="C1783" t="s">
        <v>115</v>
      </c>
      <c r="D1783" t="s">
        <v>10933</v>
      </c>
      <c r="E1783">
        <v>23</v>
      </c>
      <c r="F1783" t="s">
        <v>10899</v>
      </c>
    </row>
    <row r="1784" spans="1:6" x14ac:dyDescent="0.2">
      <c r="A1784" t="s">
        <v>12721</v>
      </c>
      <c r="B1784" t="s">
        <v>89</v>
      </c>
      <c r="C1784" t="s">
        <v>115</v>
      </c>
      <c r="D1784" t="s">
        <v>10945</v>
      </c>
      <c r="E1784">
        <v>23</v>
      </c>
      <c r="F1784" t="s">
        <v>10899</v>
      </c>
    </row>
    <row r="1785" spans="1:6" x14ac:dyDescent="0.2">
      <c r="A1785" t="s">
        <v>12722</v>
      </c>
      <c r="B1785" t="s">
        <v>89</v>
      </c>
      <c r="C1785" t="s">
        <v>116</v>
      </c>
      <c r="D1785" t="s">
        <v>10933</v>
      </c>
      <c r="E1785">
        <v>42</v>
      </c>
      <c r="F1785" t="s">
        <v>10899</v>
      </c>
    </row>
    <row r="1786" spans="1:6" x14ac:dyDescent="0.2">
      <c r="A1786" t="s">
        <v>12723</v>
      </c>
      <c r="B1786" t="s">
        <v>89</v>
      </c>
      <c r="C1786" t="s">
        <v>116</v>
      </c>
      <c r="D1786" t="s">
        <v>10945</v>
      </c>
      <c r="E1786">
        <v>49</v>
      </c>
      <c r="F1786" t="s">
        <v>10899</v>
      </c>
    </row>
    <row r="1787" spans="1:6" x14ac:dyDescent="0.2">
      <c r="A1787" t="s">
        <v>12724</v>
      </c>
      <c r="B1787" t="s">
        <v>89</v>
      </c>
      <c r="C1787" t="s">
        <v>117</v>
      </c>
      <c r="D1787" t="s">
        <v>10903</v>
      </c>
      <c r="E1787">
        <v>1</v>
      </c>
      <c r="F1787" t="s">
        <v>10899</v>
      </c>
    </row>
    <row r="1788" spans="1:6" x14ac:dyDescent="0.2">
      <c r="A1788" t="s">
        <v>12725</v>
      </c>
      <c r="B1788" t="s">
        <v>89</v>
      </c>
      <c r="C1788" t="s">
        <v>117</v>
      </c>
      <c r="D1788" t="s">
        <v>10913</v>
      </c>
      <c r="E1788">
        <v>2</v>
      </c>
      <c r="F1788" t="s">
        <v>10899</v>
      </c>
    </row>
    <row r="1789" spans="1:6" x14ac:dyDescent="0.2">
      <c r="A1789" t="s">
        <v>12726</v>
      </c>
      <c r="B1789" t="s">
        <v>89</v>
      </c>
      <c r="C1789" t="s">
        <v>117</v>
      </c>
      <c r="D1789" t="s">
        <v>10931</v>
      </c>
      <c r="E1789">
        <v>3</v>
      </c>
      <c r="F1789" t="s">
        <v>10899</v>
      </c>
    </row>
    <row r="1790" spans="1:6" x14ac:dyDescent="0.2">
      <c r="A1790" t="s">
        <v>12727</v>
      </c>
      <c r="B1790" t="s">
        <v>89</v>
      </c>
      <c r="C1790" t="s">
        <v>117</v>
      </c>
      <c r="D1790" t="s">
        <v>10933</v>
      </c>
      <c r="E1790">
        <v>78</v>
      </c>
      <c r="F1790" t="s">
        <v>10899</v>
      </c>
    </row>
    <row r="1791" spans="1:6" x14ac:dyDescent="0.2">
      <c r="A1791" t="s">
        <v>12728</v>
      </c>
      <c r="B1791" t="s">
        <v>89</v>
      </c>
      <c r="C1791" t="s">
        <v>117</v>
      </c>
      <c r="D1791" t="s">
        <v>10937</v>
      </c>
      <c r="E1791">
        <v>1</v>
      </c>
      <c r="F1791" t="s">
        <v>10899</v>
      </c>
    </row>
    <row r="1792" spans="1:6" x14ac:dyDescent="0.2">
      <c r="A1792" t="s">
        <v>12729</v>
      </c>
      <c r="B1792" t="s">
        <v>89</v>
      </c>
      <c r="C1792" t="s">
        <v>117</v>
      </c>
      <c r="D1792" t="s">
        <v>10945</v>
      </c>
      <c r="E1792">
        <v>88</v>
      </c>
      <c r="F1792" t="s">
        <v>10899</v>
      </c>
    </row>
    <row r="1793" spans="1:6" x14ac:dyDescent="0.2">
      <c r="A1793" t="s">
        <v>12730</v>
      </c>
      <c r="B1793" t="s">
        <v>89</v>
      </c>
      <c r="C1793" t="s">
        <v>117</v>
      </c>
      <c r="D1793" t="s">
        <v>10967</v>
      </c>
      <c r="E1793">
        <v>1</v>
      </c>
      <c r="F1793" t="s">
        <v>10899</v>
      </c>
    </row>
    <row r="1794" spans="1:6" x14ac:dyDescent="0.2">
      <c r="A1794" t="s">
        <v>12731</v>
      </c>
      <c r="B1794" t="s">
        <v>89</v>
      </c>
      <c r="C1794" t="s">
        <v>117</v>
      </c>
      <c r="D1794" t="s">
        <v>10977</v>
      </c>
      <c r="E1794">
        <v>2</v>
      </c>
      <c r="F1794" t="s">
        <v>10899</v>
      </c>
    </row>
    <row r="1795" spans="1:6" x14ac:dyDescent="0.2">
      <c r="A1795" t="s">
        <v>12732</v>
      </c>
      <c r="B1795" t="s">
        <v>89</v>
      </c>
      <c r="C1795" t="s">
        <v>118</v>
      </c>
      <c r="D1795" t="s">
        <v>10931</v>
      </c>
      <c r="E1795">
        <v>1</v>
      </c>
      <c r="F1795" t="s">
        <v>10899</v>
      </c>
    </row>
    <row r="1796" spans="1:6" x14ac:dyDescent="0.2">
      <c r="A1796" t="s">
        <v>12733</v>
      </c>
      <c r="B1796" t="s">
        <v>89</v>
      </c>
      <c r="C1796" t="s">
        <v>118</v>
      </c>
      <c r="D1796" t="s">
        <v>10933</v>
      </c>
      <c r="E1796">
        <v>24</v>
      </c>
      <c r="F1796" t="s">
        <v>10899</v>
      </c>
    </row>
    <row r="1797" spans="1:6" x14ac:dyDescent="0.2">
      <c r="A1797" t="s">
        <v>12734</v>
      </c>
      <c r="B1797" t="s">
        <v>89</v>
      </c>
      <c r="C1797" t="s">
        <v>118</v>
      </c>
      <c r="D1797" t="s">
        <v>10945</v>
      </c>
      <c r="E1797">
        <v>27</v>
      </c>
      <c r="F1797" t="s">
        <v>10899</v>
      </c>
    </row>
    <row r="1798" spans="1:6" x14ac:dyDescent="0.2">
      <c r="A1798" t="s">
        <v>12735</v>
      </c>
      <c r="B1798" t="s">
        <v>89</v>
      </c>
      <c r="C1798" t="s">
        <v>118</v>
      </c>
      <c r="D1798" t="s">
        <v>10977</v>
      </c>
      <c r="E1798">
        <v>1</v>
      </c>
      <c r="F1798" t="s">
        <v>10899</v>
      </c>
    </row>
    <row r="1799" spans="1:6" x14ac:dyDescent="0.2">
      <c r="A1799" t="s">
        <v>12736</v>
      </c>
      <c r="B1799" t="s">
        <v>89</v>
      </c>
      <c r="C1799" t="s">
        <v>119</v>
      </c>
      <c r="D1799" t="s">
        <v>10913</v>
      </c>
      <c r="E1799">
        <v>1</v>
      </c>
      <c r="F1799" t="s">
        <v>10899</v>
      </c>
    </row>
    <row r="1800" spans="1:6" x14ac:dyDescent="0.2">
      <c r="A1800" t="s">
        <v>12737</v>
      </c>
      <c r="B1800" t="s">
        <v>89</v>
      </c>
      <c r="C1800" t="s">
        <v>119</v>
      </c>
      <c r="D1800" t="s">
        <v>10921</v>
      </c>
      <c r="E1800">
        <v>1</v>
      </c>
      <c r="F1800" t="s">
        <v>10899</v>
      </c>
    </row>
    <row r="1801" spans="1:6" x14ac:dyDescent="0.2">
      <c r="A1801" t="s">
        <v>12738</v>
      </c>
      <c r="B1801" t="s">
        <v>89</v>
      </c>
      <c r="C1801" t="s">
        <v>119</v>
      </c>
      <c r="D1801" t="s">
        <v>10929</v>
      </c>
      <c r="E1801">
        <v>1</v>
      </c>
      <c r="F1801" t="s">
        <v>10899</v>
      </c>
    </row>
    <row r="1802" spans="1:6" x14ac:dyDescent="0.2">
      <c r="A1802" t="s">
        <v>12739</v>
      </c>
      <c r="B1802" t="s">
        <v>89</v>
      </c>
      <c r="C1802" t="s">
        <v>119</v>
      </c>
      <c r="D1802" t="s">
        <v>10931</v>
      </c>
      <c r="E1802">
        <v>1</v>
      </c>
      <c r="F1802" t="s">
        <v>10899</v>
      </c>
    </row>
    <row r="1803" spans="1:6" x14ac:dyDescent="0.2">
      <c r="A1803" t="s">
        <v>12740</v>
      </c>
      <c r="B1803" t="s">
        <v>89</v>
      </c>
      <c r="C1803" t="s">
        <v>119</v>
      </c>
      <c r="D1803" t="s">
        <v>10933</v>
      </c>
      <c r="E1803">
        <v>72</v>
      </c>
      <c r="F1803" t="s">
        <v>10899</v>
      </c>
    </row>
    <row r="1804" spans="1:6" x14ac:dyDescent="0.2">
      <c r="A1804" t="s">
        <v>12741</v>
      </c>
      <c r="B1804" t="s">
        <v>89</v>
      </c>
      <c r="C1804" t="s">
        <v>119</v>
      </c>
      <c r="D1804" t="s">
        <v>10937</v>
      </c>
      <c r="E1804">
        <v>1</v>
      </c>
      <c r="F1804" t="s">
        <v>10899</v>
      </c>
    </row>
    <row r="1805" spans="1:6" x14ac:dyDescent="0.2">
      <c r="A1805" t="s">
        <v>12742</v>
      </c>
      <c r="B1805" t="s">
        <v>89</v>
      </c>
      <c r="C1805" t="s">
        <v>119</v>
      </c>
      <c r="D1805" t="s">
        <v>10945</v>
      </c>
      <c r="E1805">
        <v>88</v>
      </c>
      <c r="F1805" t="s">
        <v>10899</v>
      </c>
    </row>
    <row r="1806" spans="1:6" x14ac:dyDescent="0.2">
      <c r="A1806" t="s">
        <v>12743</v>
      </c>
      <c r="B1806" t="s">
        <v>89</v>
      </c>
      <c r="C1806" t="s">
        <v>119</v>
      </c>
      <c r="D1806" t="s">
        <v>10951</v>
      </c>
      <c r="E1806">
        <v>1</v>
      </c>
      <c r="F1806" t="s">
        <v>10899</v>
      </c>
    </row>
    <row r="1807" spans="1:6" x14ac:dyDescent="0.2">
      <c r="A1807" t="s">
        <v>12744</v>
      </c>
      <c r="B1807" t="s">
        <v>89</v>
      </c>
      <c r="C1807" t="s">
        <v>119</v>
      </c>
      <c r="D1807" t="s">
        <v>10967</v>
      </c>
      <c r="E1807">
        <v>1</v>
      </c>
      <c r="F1807" t="s">
        <v>10899</v>
      </c>
    </row>
    <row r="1808" spans="1:6" x14ac:dyDescent="0.2">
      <c r="A1808" t="s">
        <v>12745</v>
      </c>
      <c r="B1808" t="s">
        <v>89</v>
      </c>
      <c r="C1808" t="s">
        <v>119</v>
      </c>
      <c r="D1808" t="s">
        <v>10973</v>
      </c>
      <c r="E1808">
        <v>1</v>
      </c>
      <c r="F1808" t="s">
        <v>10899</v>
      </c>
    </row>
    <row r="1809" spans="1:6" x14ac:dyDescent="0.2">
      <c r="A1809" t="s">
        <v>12746</v>
      </c>
      <c r="B1809" t="s">
        <v>89</v>
      </c>
      <c r="C1809" t="s">
        <v>119</v>
      </c>
      <c r="D1809" t="s">
        <v>10977</v>
      </c>
      <c r="E1809">
        <v>1</v>
      </c>
      <c r="F1809" t="s">
        <v>10899</v>
      </c>
    </row>
    <row r="1810" spans="1:6" x14ac:dyDescent="0.2">
      <c r="A1810" t="s">
        <v>12747</v>
      </c>
      <c r="B1810" t="s">
        <v>89</v>
      </c>
      <c r="C1810" t="s">
        <v>120</v>
      </c>
      <c r="D1810" t="s">
        <v>10898</v>
      </c>
      <c r="E1810">
        <v>1</v>
      </c>
      <c r="F1810" t="s">
        <v>10899</v>
      </c>
    </row>
    <row r="1811" spans="1:6" x14ac:dyDescent="0.2">
      <c r="A1811" t="s">
        <v>12748</v>
      </c>
      <c r="B1811" t="s">
        <v>89</v>
      </c>
      <c r="C1811" t="s">
        <v>120</v>
      </c>
      <c r="D1811" t="s">
        <v>10913</v>
      </c>
      <c r="E1811">
        <v>5</v>
      </c>
      <c r="F1811" t="s">
        <v>10899</v>
      </c>
    </row>
    <row r="1812" spans="1:6" x14ac:dyDescent="0.2">
      <c r="A1812" t="s">
        <v>12749</v>
      </c>
      <c r="B1812" t="s">
        <v>89</v>
      </c>
      <c r="C1812" t="s">
        <v>120</v>
      </c>
      <c r="D1812" t="s">
        <v>10917</v>
      </c>
      <c r="E1812">
        <v>1</v>
      </c>
      <c r="F1812" t="s">
        <v>10899</v>
      </c>
    </row>
    <row r="1813" spans="1:6" x14ac:dyDescent="0.2">
      <c r="A1813" t="s">
        <v>12750</v>
      </c>
      <c r="B1813" t="s">
        <v>89</v>
      </c>
      <c r="C1813" t="s">
        <v>120</v>
      </c>
      <c r="D1813" t="s">
        <v>10919</v>
      </c>
      <c r="E1813">
        <v>1</v>
      </c>
      <c r="F1813" t="s">
        <v>10899</v>
      </c>
    </row>
    <row r="1814" spans="1:6" x14ac:dyDescent="0.2">
      <c r="A1814" t="s">
        <v>12751</v>
      </c>
      <c r="B1814" t="s">
        <v>89</v>
      </c>
      <c r="C1814" t="s">
        <v>120</v>
      </c>
      <c r="D1814" t="s">
        <v>10921</v>
      </c>
      <c r="E1814">
        <v>1</v>
      </c>
      <c r="F1814" t="s">
        <v>10899</v>
      </c>
    </row>
    <row r="1815" spans="1:6" x14ac:dyDescent="0.2">
      <c r="A1815" t="s">
        <v>12752</v>
      </c>
      <c r="B1815" t="s">
        <v>89</v>
      </c>
      <c r="C1815" t="s">
        <v>120</v>
      </c>
      <c r="D1815" t="s">
        <v>10929</v>
      </c>
      <c r="E1815">
        <v>1</v>
      </c>
      <c r="F1815" t="s">
        <v>10899</v>
      </c>
    </row>
    <row r="1816" spans="1:6" x14ac:dyDescent="0.2">
      <c r="A1816" t="s">
        <v>12753</v>
      </c>
      <c r="B1816" t="s">
        <v>89</v>
      </c>
      <c r="C1816" t="s">
        <v>120</v>
      </c>
      <c r="D1816" t="s">
        <v>10931</v>
      </c>
      <c r="E1816">
        <v>5</v>
      </c>
      <c r="F1816" t="s">
        <v>10899</v>
      </c>
    </row>
    <row r="1817" spans="1:6" x14ac:dyDescent="0.2">
      <c r="A1817" t="s">
        <v>12754</v>
      </c>
      <c r="B1817" t="s">
        <v>89</v>
      </c>
      <c r="C1817" t="s">
        <v>120</v>
      </c>
      <c r="D1817" t="s">
        <v>10933</v>
      </c>
      <c r="E1817">
        <v>52</v>
      </c>
      <c r="F1817" t="s">
        <v>10899</v>
      </c>
    </row>
    <row r="1818" spans="1:6" x14ac:dyDescent="0.2">
      <c r="A1818" t="s">
        <v>12755</v>
      </c>
      <c r="B1818" t="s">
        <v>89</v>
      </c>
      <c r="C1818" t="s">
        <v>120</v>
      </c>
      <c r="D1818" t="s">
        <v>10937</v>
      </c>
      <c r="E1818">
        <v>2</v>
      </c>
      <c r="F1818" t="s">
        <v>10899</v>
      </c>
    </row>
    <row r="1819" spans="1:6" x14ac:dyDescent="0.2">
      <c r="A1819" t="s">
        <v>12756</v>
      </c>
      <c r="B1819" t="s">
        <v>89</v>
      </c>
      <c r="C1819" t="s">
        <v>120</v>
      </c>
      <c r="D1819" t="s">
        <v>10939</v>
      </c>
      <c r="E1819">
        <v>1</v>
      </c>
      <c r="F1819" t="s">
        <v>10899</v>
      </c>
    </row>
    <row r="1820" spans="1:6" x14ac:dyDescent="0.2">
      <c r="A1820" t="s">
        <v>12757</v>
      </c>
      <c r="B1820" t="s">
        <v>89</v>
      </c>
      <c r="C1820" t="s">
        <v>120</v>
      </c>
      <c r="D1820" t="s">
        <v>10943</v>
      </c>
      <c r="E1820">
        <v>1</v>
      </c>
      <c r="F1820" t="s">
        <v>10899</v>
      </c>
    </row>
    <row r="1821" spans="1:6" x14ac:dyDescent="0.2">
      <c r="A1821" t="s">
        <v>12758</v>
      </c>
      <c r="B1821" t="s">
        <v>89</v>
      </c>
      <c r="C1821" t="s">
        <v>120</v>
      </c>
      <c r="D1821" t="s">
        <v>10945</v>
      </c>
      <c r="E1821">
        <v>60</v>
      </c>
      <c r="F1821" t="s">
        <v>10899</v>
      </c>
    </row>
    <row r="1822" spans="1:6" x14ac:dyDescent="0.2">
      <c r="A1822" t="s">
        <v>12759</v>
      </c>
      <c r="B1822" t="s">
        <v>89</v>
      </c>
      <c r="C1822" t="s">
        <v>120</v>
      </c>
      <c r="D1822" t="s">
        <v>10949</v>
      </c>
      <c r="E1822">
        <v>1</v>
      </c>
      <c r="F1822" t="s">
        <v>10899</v>
      </c>
    </row>
    <row r="1823" spans="1:6" x14ac:dyDescent="0.2">
      <c r="A1823" t="s">
        <v>12760</v>
      </c>
      <c r="B1823" t="s">
        <v>89</v>
      </c>
      <c r="C1823" t="s">
        <v>120</v>
      </c>
      <c r="D1823" t="s">
        <v>10951</v>
      </c>
      <c r="E1823">
        <v>1</v>
      </c>
      <c r="F1823" t="s">
        <v>10899</v>
      </c>
    </row>
    <row r="1824" spans="1:6" x14ac:dyDescent="0.2">
      <c r="A1824" t="s">
        <v>12761</v>
      </c>
      <c r="B1824" t="s">
        <v>89</v>
      </c>
      <c r="C1824" t="s">
        <v>120</v>
      </c>
      <c r="D1824" t="s">
        <v>10963</v>
      </c>
      <c r="E1824">
        <v>1</v>
      </c>
      <c r="F1824" t="s">
        <v>10899</v>
      </c>
    </row>
    <row r="1825" spans="1:6" x14ac:dyDescent="0.2">
      <c r="A1825" t="s">
        <v>12762</v>
      </c>
      <c r="B1825" t="s">
        <v>89</v>
      </c>
      <c r="C1825" t="s">
        <v>120</v>
      </c>
      <c r="D1825" t="s">
        <v>10965</v>
      </c>
      <c r="E1825">
        <v>1</v>
      </c>
      <c r="F1825" t="s">
        <v>10899</v>
      </c>
    </row>
    <row r="1826" spans="1:6" x14ac:dyDescent="0.2">
      <c r="A1826" t="s">
        <v>12763</v>
      </c>
      <c r="B1826" t="s">
        <v>89</v>
      </c>
      <c r="C1826" t="s">
        <v>120</v>
      </c>
      <c r="D1826" t="s">
        <v>10967</v>
      </c>
      <c r="E1826">
        <v>1</v>
      </c>
      <c r="F1826" t="s">
        <v>10899</v>
      </c>
    </row>
    <row r="1827" spans="1:6" x14ac:dyDescent="0.2">
      <c r="A1827" t="s">
        <v>12764</v>
      </c>
      <c r="B1827" t="s">
        <v>89</v>
      </c>
      <c r="C1827" t="s">
        <v>120</v>
      </c>
      <c r="D1827" t="s">
        <v>10969</v>
      </c>
      <c r="E1827">
        <v>2</v>
      </c>
      <c r="F1827" t="s">
        <v>10899</v>
      </c>
    </row>
    <row r="1828" spans="1:6" x14ac:dyDescent="0.2">
      <c r="A1828" t="s">
        <v>12765</v>
      </c>
      <c r="B1828" t="s">
        <v>89</v>
      </c>
      <c r="C1828" t="s">
        <v>120</v>
      </c>
      <c r="D1828" t="s">
        <v>10973</v>
      </c>
      <c r="E1828">
        <v>2</v>
      </c>
      <c r="F1828" t="s">
        <v>10899</v>
      </c>
    </row>
    <row r="1829" spans="1:6" x14ac:dyDescent="0.2">
      <c r="A1829" t="s">
        <v>12766</v>
      </c>
      <c r="B1829" t="s">
        <v>89</v>
      </c>
      <c r="C1829" t="s">
        <v>120</v>
      </c>
      <c r="D1829" t="s">
        <v>10977</v>
      </c>
      <c r="E1829">
        <v>5</v>
      </c>
      <c r="F1829" t="s">
        <v>10899</v>
      </c>
    </row>
    <row r="1830" spans="1:6" x14ac:dyDescent="0.2">
      <c r="A1830" t="s">
        <v>12767</v>
      </c>
      <c r="B1830" t="s">
        <v>89</v>
      </c>
      <c r="C1830" t="s">
        <v>121</v>
      </c>
      <c r="D1830" t="s">
        <v>10931</v>
      </c>
      <c r="E1830">
        <v>1</v>
      </c>
      <c r="F1830" t="s">
        <v>10899</v>
      </c>
    </row>
    <row r="1831" spans="1:6" x14ac:dyDescent="0.2">
      <c r="A1831" t="s">
        <v>12768</v>
      </c>
      <c r="B1831" t="s">
        <v>89</v>
      </c>
      <c r="C1831" t="s">
        <v>121</v>
      </c>
      <c r="D1831" t="s">
        <v>10933</v>
      </c>
      <c r="E1831">
        <v>55</v>
      </c>
      <c r="F1831" t="s">
        <v>10899</v>
      </c>
    </row>
    <row r="1832" spans="1:6" x14ac:dyDescent="0.2">
      <c r="A1832" t="s">
        <v>12769</v>
      </c>
      <c r="B1832" t="s">
        <v>89</v>
      </c>
      <c r="C1832" t="s">
        <v>121</v>
      </c>
      <c r="D1832" t="s">
        <v>10945</v>
      </c>
      <c r="E1832">
        <v>71</v>
      </c>
      <c r="F1832" t="s">
        <v>10899</v>
      </c>
    </row>
    <row r="1833" spans="1:6" x14ac:dyDescent="0.2">
      <c r="A1833" t="s">
        <v>12770</v>
      </c>
      <c r="B1833" t="s">
        <v>89</v>
      </c>
      <c r="C1833" t="s">
        <v>121</v>
      </c>
      <c r="D1833" t="s">
        <v>10951</v>
      </c>
      <c r="E1833">
        <v>1</v>
      </c>
      <c r="F1833" t="s">
        <v>10899</v>
      </c>
    </row>
    <row r="1834" spans="1:6" x14ac:dyDescent="0.2">
      <c r="A1834" t="s">
        <v>12771</v>
      </c>
      <c r="B1834" t="s">
        <v>89</v>
      </c>
      <c r="C1834" t="s">
        <v>121</v>
      </c>
      <c r="D1834" t="s">
        <v>10977</v>
      </c>
      <c r="E1834">
        <v>1</v>
      </c>
      <c r="F1834" t="s">
        <v>10899</v>
      </c>
    </row>
    <row r="1835" spans="1:6" x14ac:dyDescent="0.2">
      <c r="A1835" t="s">
        <v>12772</v>
      </c>
      <c r="B1835" t="s">
        <v>89</v>
      </c>
      <c r="C1835" t="s">
        <v>122</v>
      </c>
      <c r="D1835" t="s">
        <v>10903</v>
      </c>
      <c r="E1835">
        <v>1</v>
      </c>
      <c r="F1835" t="s">
        <v>10899</v>
      </c>
    </row>
    <row r="1836" spans="1:6" x14ac:dyDescent="0.2">
      <c r="A1836" t="s">
        <v>12773</v>
      </c>
      <c r="B1836" t="s">
        <v>89</v>
      </c>
      <c r="C1836" t="s">
        <v>122</v>
      </c>
      <c r="D1836" t="s">
        <v>10913</v>
      </c>
      <c r="E1836">
        <v>2</v>
      </c>
      <c r="F1836" t="s">
        <v>10899</v>
      </c>
    </row>
    <row r="1837" spans="1:6" x14ac:dyDescent="0.2">
      <c r="A1837" t="s">
        <v>12774</v>
      </c>
      <c r="B1837" t="s">
        <v>89</v>
      </c>
      <c r="C1837" t="s">
        <v>122</v>
      </c>
      <c r="D1837" t="s">
        <v>10931</v>
      </c>
      <c r="E1837">
        <v>3</v>
      </c>
      <c r="F1837" t="s">
        <v>10899</v>
      </c>
    </row>
    <row r="1838" spans="1:6" x14ac:dyDescent="0.2">
      <c r="A1838" t="s">
        <v>12775</v>
      </c>
      <c r="B1838" t="s">
        <v>89</v>
      </c>
      <c r="C1838" t="s">
        <v>122</v>
      </c>
      <c r="D1838" t="s">
        <v>10933</v>
      </c>
      <c r="E1838">
        <v>67</v>
      </c>
      <c r="F1838" t="s">
        <v>10899</v>
      </c>
    </row>
    <row r="1839" spans="1:6" x14ac:dyDescent="0.2">
      <c r="A1839" t="s">
        <v>12776</v>
      </c>
      <c r="B1839" t="s">
        <v>89</v>
      </c>
      <c r="C1839" t="s">
        <v>122</v>
      </c>
      <c r="D1839" t="s">
        <v>10939</v>
      </c>
      <c r="E1839">
        <v>2</v>
      </c>
      <c r="F1839" t="s">
        <v>10899</v>
      </c>
    </row>
    <row r="1840" spans="1:6" x14ac:dyDescent="0.2">
      <c r="A1840" t="s">
        <v>12777</v>
      </c>
      <c r="B1840" t="s">
        <v>89</v>
      </c>
      <c r="C1840" t="s">
        <v>122</v>
      </c>
      <c r="D1840" t="s">
        <v>10945</v>
      </c>
      <c r="E1840">
        <v>83</v>
      </c>
      <c r="F1840" t="s">
        <v>10899</v>
      </c>
    </row>
    <row r="1841" spans="1:6" x14ac:dyDescent="0.2">
      <c r="A1841" t="s">
        <v>12778</v>
      </c>
      <c r="B1841" t="s">
        <v>89</v>
      </c>
      <c r="C1841" t="s">
        <v>122</v>
      </c>
      <c r="D1841" t="s">
        <v>10973</v>
      </c>
      <c r="E1841">
        <v>1</v>
      </c>
      <c r="F1841" t="s">
        <v>10899</v>
      </c>
    </row>
    <row r="1842" spans="1:6" x14ac:dyDescent="0.2">
      <c r="A1842" t="s">
        <v>12779</v>
      </c>
      <c r="B1842" t="s">
        <v>89</v>
      </c>
      <c r="C1842" t="s">
        <v>122</v>
      </c>
      <c r="D1842" t="s">
        <v>10977</v>
      </c>
      <c r="E1842">
        <v>2</v>
      </c>
      <c r="F1842" t="s">
        <v>10899</v>
      </c>
    </row>
    <row r="1843" spans="1:6" x14ac:dyDescent="0.2">
      <c r="A1843" t="s">
        <v>12780</v>
      </c>
      <c r="B1843" t="s">
        <v>89</v>
      </c>
      <c r="C1843" t="s">
        <v>123</v>
      </c>
      <c r="D1843" t="s">
        <v>10905</v>
      </c>
      <c r="E1843">
        <v>1</v>
      </c>
      <c r="F1843" t="s">
        <v>10899</v>
      </c>
    </row>
    <row r="1844" spans="1:6" x14ac:dyDescent="0.2">
      <c r="A1844" t="s">
        <v>12781</v>
      </c>
      <c r="B1844" t="s">
        <v>89</v>
      </c>
      <c r="C1844" t="s">
        <v>123</v>
      </c>
      <c r="D1844" t="s">
        <v>10931</v>
      </c>
      <c r="E1844">
        <v>2</v>
      </c>
      <c r="F1844" t="s">
        <v>10899</v>
      </c>
    </row>
    <row r="1845" spans="1:6" x14ac:dyDescent="0.2">
      <c r="A1845" t="s">
        <v>12782</v>
      </c>
      <c r="B1845" t="s">
        <v>89</v>
      </c>
      <c r="C1845" t="s">
        <v>123</v>
      </c>
      <c r="D1845" t="s">
        <v>10933</v>
      </c>
      <c r="E1845">
        <v>83</v>
      </c>
      <c r="F1845" t="s">
        <v>10899</v>
      </c>
    </row>
    <row r="1846" spans="1:6" x14ac:dyDescent="0.2">
      <c r="A1846" t="s">
        <v>12783</v>
      </c>
      <c r="B1846" t="s">
        <v>89</v>
      </c>
      <c r="C1846" t="s">
        <v>123</v>
      </c>
      <c r="D1846" t="s">
        <v>10937</v>
      </c>
      <c r="E1846">
        <v>1</v>
      </c>
      <c r="F1846" t="s">
        <v>10899</v>
      </c>
    </row>
    <row r="1847" spans="1:6" x14ac:dyDescent="0.2">
      <c r="A1847" t="s">
        <v>12784</v>
      </c>
      <c r="B1847" t="s">
        <v>89</v>
      </c>
      <c r="C1847" t="s">
        <v>123</v>
      </c>
      <c r="D1847" t="s">
        <v>10945</v>
      </c>
      <c r="E1847">
        <v>107</v>
      </c>
      <c r="F1847" t="s">
        <v>10899</v>
      </c>
    </row>
    <row r="1848" spans="1:6" x14ac:dyDescent="0.2">
      <c r="A1848" t="s">
        <v>12785</v>
      </c>
      <c r="B1848" t="s">
        <v>89</v>
      </c>
      <c r="C1848" t="s">
        <v>123</v>
      </c>
      <c r="D1848" t="s">
        <v>10949</v>
      </c>
      <c r="E1848">
        <v>1</v>
      </c>
      <c r="F1848" t="s">
        <v>10899</v>
      </c>
    </row>
    <row r="1849" spans="1:6" x14ac:dyDescent="0.2">
      <c r="A1849" t="s">
        <v>12786</v>
      </c>
      <c r="B1849" t="s">
        <v>89</v>
      </c>
      <c r="C1849" t="s">
        <v>123</v>
      </c>
      <c r="D1849" t="s">
        <v>10977</v>
      </c>
      <c r="E1849">
        <v>1</v>
      </c>
      <c r="F1849" t="s">
        <v>10899</v>
      </c>
    </row>
    <row r="1850" spans="1:6" x14ac:dyDescent="0.2">
      <c r="A1850" t="s">
        <v>12787</v>
      </c>
      <c r="B1850" t="s">
        <v>89</v>
      </c>
      <c r="C1850" t="s">
        <v>124</v>
      </c>
      <c r="D1850" t="s">
        <v>10913</v>
      </c>
      <c r="E1850">
        <v>1</v>
      </c>
      <c r="F1850" t="s">
        <v>10899</v>
      </c>
    </row>
    <row r="1851" spans="1:6" x14ac:dyDescent="0.2">
      <c r="A1851" t="s">
        <v>12788</v>
      </c>
      <c r="B1851" t="s">
        <v>89</v>
      </c>
      <c r="C1851" t="s">
        <v>124</v>
      </c>
      <c r="D1851" t="s">
        <v>10915</v>
      </c>
      <c r="E1851">
        <v>1</v>
      </c>
      <c r="F1851" t="s">
        <v>10899</v>
      </c>
    </row>
    <row r="1852" spans="1:6" x14ac:dyDescent="0.2">
      <c r="A1852" t="s">
        <v>12789</v>
      </c>
      <c r="B1852" t="s">
        <v>89</v>
      </c>
      <c r="C1852" t="s">
        <v>124</v>
      </c>
      <c r="D1852" t="s">
        <v>10929</v>
      </c>
      <c r="E1852">
        <v>1</v>
      </c>
      <c r="F1852" t="s">
        <v>10899</v>
      </c>
    </row>
    <row r="1853" spans="1:6" x14ac:dyDescent="0.2">
      <c r="A1853" t="s">
        <v>12790</v>
      </c>
      <c r="B1853" t="s">
        <v>89</v>
      </c>
      <c r="C1853" t="s">
        <v>124</v>
      </c>
      <c r="D1853" t="s">
        <v>10931</v>
      </c>
      <c r="E1853">
        <v>3</v>
      </c>
      <c r="F1853" t="s">
        <v>10899</v>
      </c>
    </row>
    <row r="1854" spans="1:6" x14ac:dyDescent="0.2">
      <c r="A1854" t="s">
        <v>12791</v>
      </c>
      <c r="B1854" t="s">
        <v>89</v>
      </c>
      <c r="C1854" t="s">
        <v>124</v>
      </c>
      <c r="D1854" t="s">
        <v>10933</v>
      </c>
      <c r="E1854">
        <v>122</v>
      </c>
      <c r="F1854" t="s">
        <v>10899</v>
      </c>
    </row>
    <row r="1855" spans="1:6" x14ac:dyDescent="0.2">
      <c r="A1855" t="s">
        <v>12792</v>
      </c>
      <c r="B1855" t="s">
        <v>89</v>
      </c>
      <c r="C1855" t="s">
        <v>124</v>
      </c>
      <c r="D1855" t="s">
        <v>10945</v>
      </c>
      <c r="E1855">
        <v>146</v>
      </c>
      <c r="F1855" t="s">
        <v>10899</v>
      </c>
    </row>
    <row r="1856" spans="1:6" x14ac:dyDescent="0.2">
      <c r="A1856" t="s">
        <v>12793</v>
      </c>
      <c r="B1856" t="s">
        <v>89</v>
      </c>
      <c r="C1856" t="s">
        <v>124</v>
      </c>
      <c r="D1856" t="s">
        <v>10951</v>
      </c>
      <c r="E1856">
        <v>1</v>
      </c>
      <c r="F1856" t="s">
        <v>10899</v>
      </c>
    </row>
    <row r="1857" spans="1:6" x14ac:dyDescent="0.2">
      <c r="A1857" t="s">
        <v>12794</v>
      </c>
      <c r="B1857" t="s">
        <v>89</v>
      </c>
      <c r="C1857" t="s">
        <v>124</v>
      </c>
      <c r="D1857" t="s">
        <v>10973</v>
      </c>
      <c r="E1857">
        <v>1</v>
      </c>
      <c r="F1857" t="s">
        <v>10899</v>
      </c>
    </row>
    <row r="1858" spans="1:6" x14ac:dyDescent="0.2">
      <c r="A1858" t="s">
        <v>12795</v>
      </c>
      <c r="B1858" t="s">
        <v>89</v>
      </c>
      <c r="C1858" t="s">
        <v>124</v>
      </c>
      <c r="D1858" t="s">
        <v>10977</v>
      </c>
      <c r="E1858">
        <v>3</v>
      </c>
      <c r="F1858" t="s">
        <v>10899</v>
      </c>
    </row>
    <row r="1859" spans="1:6" x14ac:dyDescent="0.2">
      <c r="A1859" t="s">
        <v>12796</v>
      </c>
      <c r="B1859" t="s">
        <v>89</v>
      </c>
      <c r="C1859" t="s">
        <v>125</v>
      </c>
      <c r="D1859" t="s">
        <v>10933</v>
      </c>
      <c r="E1859">
        <v>32</v>
      </c>
      <c r="F1859" t="s">
        <v>10899</v>
      </c>
    </row>
    <row r="1860" spans="1:6" x14ac:dyDescent="0.2">
      <c r="A1860" t="s">
        <v>12797</v>
      </c>
      <c r="B1860" t="s">
        <v>89</v>
      </c>
      <c r="C1860" t="s">
        <v>125</v>
      </c>
      <c r="D1860" t="s">
        <v>10945</v>
      </c>
      <c r="E1860">
        <v>38</v>
      </c>
      <c r="F1860" t="s">
        <v>10899</v>
      </c>
    </row>
    <row r="1861" spans="1:6" x14ac:dyDescent="0.2">
      <c r="A1861" t="s">
        <v>12798</v>
      </c>
      <c r="B1861" t="s">
        <v>89</v>
      </c>
      <c r="C1861" t="s">
        <v>126</v>
      </c>
      <c r="D1861" t="s">
        <v>10933</v>
      </c>
      <c r="E1861">
        <v>37</v>
      </c>
      <c r="F1861" t="s">
        <v>10899</v>
      </c>
    </row>
    <row r="1862" spans="1:6" x14ac:dyDescent="0.2">
      <c r="A1862" t="s">
        <v>12799</v>
      </c>
      <c r="B1862" t="s">
        <v>89</v>
      </c>
      <c r="C1862" t="s">
        <v>126</v>
      </c>
      <c r="D1862" t="s">
        <v>10945</v>
      </c>
      <c r="E1862">
        <v>48</v>
      </c>
      <c r="F1862" t="s">
        <v>10899</v>
      </c>
    </row>
    <row r="1863" spans="1:6" x14ac:dyDescent="0.2">
      <c r="A1863" t="s">
        <v>12800</v>
      </c>
      <c r="B1863" t="s">
        <v>89</v>
      </c>
      <c r="C1863" t="s">
        <v>127</v>
      </c>
      <c r="D1863" t="s">
        <v>10921</v>
      </c>
      <c r="E1863">
        <v>1</v>
      </c>
      <c r="F1863" t="s">
        <v>10899</v>
      </c>
    </row>
    <row r="1864" spans="1:6" x14ac:dyDescent="0.2">
      <c r="A1864" t="s">
        <v>12801</v>
      </c>
      <c r="B1864" t="s">
        <v>89</v>
      </c>
      <c r="C1864" t="s">
        <v>127</v>
      </c>
      <c r="D1864" t="s">
        <v>10931</v>
      </c>
      <c r="E1864">
        <v>1</v>
      </c>
      <c r="F1864" t="s">
        <v>10899</v>
      </c>
    </row>
    <row r="1865" spans="1:6" x14ac:dyDescent="0.2">
      <c r="A1865" t="s">
        <v>12802</v>
      </c>
      <c r="B1865" t="s">
        <v>89</v>
      </c>
      <c r="C1865" t="s">
        <v>127</v>
      </c>
      <c r="D1865" t="s">
        <v>10933</v>
      </c>
      <c r="E1865">
        <v>118</v>
      </c>
      <c r="F1865" t="s">
        <v>10899</v>
      </c>
    </row>
    <row r="1866" spans="1:6" x14ac:dyDescent="0.2">
      <c r="A1866" t="s">
        <v>12803</v>
      </c>
      <c r="B1866" t="s">
        <v>89</v>
      </c>
      <c r="C1866" t="s">
        <v>127</v>
      </c>
      <c r="D1866" t="s">
        <v>10945</v>
      </c>
      <c r="E1866">
        <v>160</v>
      </c>
      <c r="F1866" t="s">
        <v>10899</v>
      </c>
    </row>
    <row r="1867" spans="1:6" x14ac:dyDescent="0.2">
      <c r="A1867" t="s">
        <v>12804</v>
      </c>
      <c r="B1867" t="s">
        <v>89</v>
      </c>
      <c r="C1867" t="s">
        <v>128</v>
      </c>
      <c r="D1867" t="s">
        <v>10913</v>
      </c>
      <c r="E1867">
        <v>1</v>
      </c>
      <c r="F1867" t="s">
        <v>10899</v>
      </c>
    </row>
    <row r="1868" spans="1:6" x14ac:dyDescent="0.2">
      <c r="A1868" t="s">
        <v>12805</v>
      </c>
      <c r="B1868" t="s">
        <v>89</v>
      </c>
      <c r="C1868" t="s">
        <v>128</v>
      </c>
      <c r="D1868" t="s">
        <v>10931</v>
      </c>
      <c r="E1868">
        <v>2</v>
      </c>
      <c r="F1868" t="s">
        <v>10899</v>
      </c>
    </row>
    <row r="1869" spans="1:6" x14ac:dyDescent="0.2">
      <c r="A1869" t="s">
        <v>12806</v>
      </c>
      <c r="B1869" t="s">
        <v>89</v>
      </c>
      <c r="C1869" t="s">
        <v>128</v>
      </c>
      <c r="D1869" t="s">
        <v>10933</v>
      </c>
      <c r="E1869">
        <v>41</v>
      </c>
      <c r="F1869" t="s">
        <v>10899</v>
      </c>
    </row>
    <row r="1870" spans="1:6" x14ac:dyDescent="0.2">
      <c r="A1870" t="s">
        <v>12807</v>
      </c>
      <c r="B1870" t="s">
        <v>89</v>
      </c>
      <c r="C1870" t="s">
        <v>128</v>
      </c>
      <c r="D1870" t="s">
        <v>10939</v>
      </c>
      <c r="E1870">
        <v>2</v>
      </c>
      <c r="F1870" t="s">
        <v>10899</v>
      </c>
    </row>
    <row r="1871" spans="1:6" x14ac:dyDescent="0.2">
      <c r="A1871" t="s">
        <v>12808</v>
      </c>
      <c r="B1871" t="s">
        <v>89</v>
      </c>
      <c r="C1871" t="s">
        <v>128</v>
      </c>
      <c r="D1871" t="s">
        <v>10945</v>
      </c>
      <c r="E1871">
        <v>51</v>
      </c>
      <c r="F1871" t="s">
        <v>10899</v>
      </c>
    </row>
    <row r="1872" spans="1:6" x14ac:dyDescent="0.2">
      <c r="A1872" t="s">
        <v>12809</v>
      </c>
      <c r="B1872" t="s">
        <v>89</v>
      </c>
      <c r="C1872" t="s">
        <v>128</v>
      </c>
      <c r="D1872" t="s">
        <v>10949</v>
      </c>
      <c r="E1872">
        <v>1</v>
      </c>
      <c r="F1872" t="s">
        <v>10899</v>
      </c>
    </row>
    <row r="1873" spans="1:6" x14ac:dyDescent="0.2">
      <c r="A1873" t="s">
        <v>12810</v>
      </c>
      <c r="B1873" t="s">
        <v>89</v>
      </c>
      <c r="C1873" t="s">
        <v>128</v>
      </c>
      <c r="D1873" t="s">
        <v>10969</v>
      </c>
      <c r="E1873">
        <v>1</v>
      </c>
      <c r="F1873" t="s">
        <v>10899</v>
      </c>
    </row>
    <row r="1874" spans="1:6" x14ac:dyDescent="0.2">
      <c r="A1874" t="s">
        <v>12811</v>
      </c>
      <c r="B1874" t="s">
        <v>89</v>
      </c>
      <c r="C1874" t="s">
        <v>128</v>
      </c>
      <c r="D1874" t="s">
        <v>10977</v>
      </c>
      <c r="E1874">
        <v>1</v>
      </c>
      <c r="F1874" t="s">
        <v>10899</v>
      </c>
    </row>
    <row r="1875" spans="1:6" x14ac:dyDescent="0.2">
      <c r="A1875" t="s">
        <v>12812</v>
      </c>
      <c r="B1875" t="s">
        <v>89</v>
      </c>
      <c r="C1875" t="s">
        <v>129</v>
      </c>
      <c r="D1875" t="s">
        <v>10915</v>
      </c>
      <c r="E1875">
        <v>1</v>
      </c>
      <c r="F1875" t="s">
        <v>10899</v>
      </c>
    </row>
    <row r="1876" spans="1:6" x14ac:dyDescent="0.2">
      <c r="A1876" t="s">
        <v>12813</v>
      </c>
      <c r="B1876" t="s">
        <v>89</v>
      </c>
      <c r="C1876" t="s">
        <v>129</v>
      </c>
      <c r="D1876" t="s">
        <v>10931</v>
      </c>
      <c r="E1876">
        <v>1</v>
      </c>
      <c r="F1876" t="s">
        <v>10899</v>
      </c>
    </row>
    <row r="1877" spans="1:6" x14ac:dyDescent="0.2">
      <c r="A1877" t="s">
        <v>12814</v>
      </c>
      <c r="B1877" t="s">
        <v>89</v>
      </c>
      <c r="C1877" t="s">
        <v>129</v>
      </c>
      <c r="D1877" t="s">
        <v>10933</v>
      </c>
      <c r="E1877">
        <v>45</v>
      </c>
      <c r="F1877" t="s">
        <v>10899</v>
      </c>
    </row>
    <row r="1878" spans="1:6" x14ac:dyDescent="0.2">
      <c r="A1878" t="s">
        <v>12815</v>
      </c>
      <c r="B1878" t="s">
        <v>89</v>
      </c>
      <c r="C1878" t="s">
        <v>129</v>
      </c>
      <c r="D1878" t="s">
        <v>10939</v>
      </c>
      <c r="E1878">
        <v>1</v>
      </c>
      <c r="F1878" t="s">
        <v>10899</v>
      </c>
    </row>
    <row r="1879" spans="1:6" x14ac:dyDescent="0.2">
      <c r="A1879" t="s">
        <v>12816</v>
      </c>
      <c r="B1879" t="s">
        <v>89</v>
      </c>
      <c r="C1879" t="s">
        <v>129</v>
      </c>
      <c r="D1879" t="s">
        <v>10945</v>
      </c>
      <c r="E1879">
        <v>53</v>
      </c>
      <c r="F1879" t="s">
        <v>10899</v>
      </c>
    </row>
    <row r="1880" spans="1:6" x14ac:dyDescent="0.2">
      <c r="A1880" t="s">
        <v>12817</v>
      </c>
      <c r="B1880" t="s">
        <v>89</v>
      </c>
      <c r="C1880" t="s">
        <v>130</v>
      </c>
      <c r="D1880" t="s">
        <v>10903</v>
      </c>
      <c r="E1880">
        <v>1</v>
      </c>
      <c r="F1880" t="s">
        <v>10899</v>
      </c>
    </row>
    <row r="1881" spans="1:6" x14ac:dyDescent="0.2">
      <c r="A1881" t="s">
        <v>12818</v>
      </c>
      <c r="B1881" t="s">
        <v>89</v>
      </c>
      <c r="C1881" t="s">
        <v>130</v>
      </c>
      <c r="D1881" t="s">
        <v>10931</v>
      </c>
      <c r="E1881">
        <v>3</v>
      </c>
      <c r="F1881" t="s">
        <v>10899</v>
      </c>
    </row>
    <row r="1882" spans="1:6" x14ac:dyDescent="0.2">
      <c r="A1882" t="s">
        <v>12819</v>
      </c>
      <c r="B1882" t="s">
        <v>89</v>
      </c>
      <c r="C1882" t="s">
        <v>130</v>
      </c>
      <c r="D1882" t="s">
        <v>10933</v>
      </c>
      <c r="E1882">
        <v>89</v>
      </c>
      <c r="F1882" t="s">
        <v>10899</v>
      </c>
    </row>
    <row r="1883" spans="1:6" x14ac:dyDescent="0.2">
      <c r="A1883" t="s">
        <v>12820</v>
      </c>
      <c r="B1883" t="s">
        <v>89</v>
      </c>
      <c r="C1883" t="s">
        <v>130</v>
      </c>
      <c r="D1883" t="s">
        <v>10939</v>
      </c>
      <c r="E1883">
        <v>1</v>
      </c>
      <c r="F1883" t="s">
        <v>10899</v>
      </c>
    </row>
    <row r="1884" spans="1:6" x14ac:dyDescent="0.2">
      <c r="A1884" t="s">
        <v>12821</v>
      </c>
      <c r="B1884" t="s">
        <v>89</v>
      </c>
      <c r="C1884" t="s">
        <v>130</v>
      </c>
      <c r="D1884" t="s">
        <v>10945</v>
      </c>
      <c r="E1884">
        <v>105</v>
      </c>
      <c r="F1884" t="s">
        <v>10899</v>
      </c>
    </row>
    <row r="1885" spans="1:6" x14ac:dyDescent="0.2">
      <c r="A1885" t="s">
        <v>12822</v>
      </c>
      <c r="B1885" t="s">
        <v>89</v>
      </c>
      <c r="C1885" t="s">
        <v>130</v>
      </c>
      <c r="D1885" t="s">
        <v>10949</v>
      </c>
      <c r="E1885">
        <v>1</v>
      </c>
      <c r="F1885" t="s">
        <v>10899</v>
      </c>
    </row>
    <row r="1886" spans="1:6" x14ac:dyDescent="0.2">
      <c r="A1886" t="s">
        <v>12823</v>
      </c>
      <c r="B1886" t="s">
        <v>89</v>
      </c>
      <c r="C1886" t="s">
        <v>130</v>
      </c>
      <c r="D1886" t="s">
        <v>10977</v>
      </c>
      <c r="E1886">
        <v>1</v>
      </c>
      <c r="F1886" t="s">
        <v>10899</v>
      </c>
    </row>
    <row r="1887" spans="1:6" x14ac:dyDescent="0.2">
      <c r="A1887" t="s">
        <v>12824</v>
      </c>
      <c r="B1887" t="s">
        <v>89</v>
      </c>
      <c r="C1887" t="s">
        <v>131</v>
      </c>
      <c r="D1887" t="s">
        <v>10915</v>
      </c>
      <c r="E1887">
        <v>1</v>
      </c>
      <c r="F1887" t="s">
        <v>10899</v>
      </c>
    </row>
    <row r="1888" spans="1:6" x14ac:dyDescent="0.2">
      <c r="A1888" t="s">
        <v>12825</v>
      </c>
      <c r="B1888" t="s">
        <v>89</v>
      </c>
      <c r="C1888" t="s">
        <v>131</v>
      </c>
      <c r="D1888" t="s">
        <v>10931</v>
      </c>
      <c r="E1888">
        <v>1</v>
      </c>
      <c r="F1888" t="s">
        <v>10899</v>
      </c>
    </row>
    <row r="1889" spans="1:6" x14ac:dyDescent="0.2">
      <c r="A1889" t="s">
        <v>12826</v>
      </c>
      <c r="B1889" t="s">
        <v>89</v>
      </c>
      <c r="C1889" t="s">
        <v>131</v>
      </c>
      <c r="D1889" t="s">
        <v>10933</v>
      </c>
      <c r="E1889">
        <v>79</v>
      </c>
      <c r="F1889" t="s">
        <v>10899</v>
      </c>
    </row>
    <row r="1890" spans="1:6" x14ac:dyDescent="0.2">
      <c r="A1890" t="s">
        <v>12827</v>
      </c>
      <c r="B1890" t="s">
        <v>89</v>
      </c>
      <c r="C1890" t="s">
        <v>131</v>
      </c>
      <c r="D1890" t="s">
        <v>10937</v>
      </c>
      <c r="E1890">
        <v>1</v>
      </c>
      <c r="F1890" t="s">
        <v>10899</v>
      </c>
    </row>
    <row r="1891" spans="1:6" x14ac:dyDescent="0.2">
      <c r="A1891" t="s">
        <v>12828</v>
      </c>
      <c r="B1891" t="s">
        <v>89</v>
      </c>
      <c r="C1891" t="s">
        <v>131</v>
      </c>
      <c r="D1891" t="s">
        <v>10945</v>
      </c>
      <c r="E1891">
        <v>90</v>
      </c>
      <c r="F1891" t="s">
        <v>10899</v>
      </c>
    </row>
    <row r="1892" spans="1:6" x14ac:dyDescent="0.2">
      <c r="A1892" t="s">
        <v>12829</v>
      </c>
      <c r="B1892" t="s">
        <v>89</v>
      </c>
      <c r="C1892" t="s">
        <v>132</v>
      </c>
      <c r="D1892" t="s">
        <v>10933</v>
      </c>
      <c r="E1892">
        <v>2</v>
      </c>
      <c r="F1892" t="s">
        <v>10899</v>
      </c>
    </row>
    <row r="1893" spans="1:6" x14ac:dyDescent="0.2">
      <c r="A1893" t="s">
        <v>12830</v>
      </c>
      <c r="B1893" t="s">
        <v>89</v>
      </c>
      <c r="C1893" t="s">
        <v>132</v>
      </c>
      <c r="D1893" t="s">
        <v>10945</v>
      </c>
      <c r="E1893">
        <v>4</v>
      </c>
      <c r="F1893" t="s">
        <v>10899</v>
      </c>
    </row>
    <row r="1894" spans="1:6" x14ac:dyDescent="0.2">
      <c r="A1894" t="s">
        <v>12831</v>
      </c>
      <c r="B1894" t="s">
        <v>89</v>
      </c>
      <c r="C1894" t="s">
        <v>133</v>
      </c>
      <c r="D1894" t="s">
        <v>10909</v>
      </c>
      <c r="E1894">
        <v>1</v>
      </c>
      <c r="F1894" t="s">
        <v>10899</v>
      </c>
    </row>
    <row r="1895" spans="1:6" x14ac:dyDescent="0.2">
      <c r="A1895" t="s">
        <v>12832</v>
      </c>
      <c r="B1895" t="s">
        <v>89</v>
      </c>
      <c r="C1895" t="s">
        <v>133</v>
      </c>
      <c r="D1895" t="s">
        <v>10913</v>
      </c>
      <c r="E1895">
        <v>4</v>
      </c>
      <c r="F1895" t="s">
        <v>10899</v>
      </c>
    </row>
    <row r="1896" spans="1:6" x14ac:dyDescent="0.2">
      <c r="A1896" t="s">
        <v>12833</v>
      </c>
      <c r="B1896" t="s">
        <v>89</v>
      </c>
      <c r="C1896" t="s">
        <v>133</v>
      </c>
      <c r="D1896" t="s">
        <v>10931</v>
      </c>
      <c r="E1896">
        <v>5</v>
      </c>
      <c r="F1896" t="s">
        <v>10899</v>
      </c>
    </row>
    <row r="1897" spans="1:6" x14ac:dyDescent="0.2">
      <c r="A1897" t="s">
        <v>12834</v>
      </c>
      <c r="B1897" t="s">
        <v>89</v>
      </c>
      <c r="C1897" t="s">
        <v>133</v>
      </c>
      <c r="D1897" t="s">
        <v>10933</v>
      </c>
      <c r="E1897">
        <v>104</v>
      </c>
      <c r="F1897" t="s">
        <v>10899</v>
      </c>
    </row>
    <row r="1898" spans="1:6" x14ac:dyDescent="0.2">
      <c r="A1898" t="s">
        <v>12835</v>
      </c>
      <c r="B1898" t="s">
        <v>89</v>
      </c>
      <c r="C1898" t="s">
        <v>133</v>
      </c>
      <c r="D1898" t="s">
        <v>10945</v>
      </c>
      <c r="E1898">
        <v>132</v>
      </c>
      <c r="F1898" t="s">
        <v>10899</v>
      </c>
    </row>
    <row r="1899" spans="1:6" x14ac:dyDescent="0.2">
      <c r="A1899" t="s">
        <v>12836</v>
      </c>
      <c r="B1899" t="s">
        <v>89</v>
      </c>
      <c r="C1899" t="s">
        <v>133</v>
      </c>
      <c r="D1899" t="s">
        <v>10949</v>
      </c>
      <c r="E1899">
        <v>2</v>
      </c>
      <c r="F1899" t="s">
        <v>10899</v>
      </c>
    </row>
    <row r="1900" spans="1:6" x14ac:dyDescent="0.2">
      <c r="A1900" t="s">
        <v>12837</v>
      </c>
      <c r="B1900" t="s">
        <v>89</v>
      </c>
      <c r="C1900" t="s">
        <v>133</v>
      </c>
      <c r="D1900" t="s">
        <v>10951</v>
      </c>
      <c r="E1900">
        <v>1</v>
      </c>
      <c r="F1900" t="s">
        <v>10899</v>
      </c>
    </row>
    <row r="1901" spans="1:6" x14ac:dyDescent="0.2">
      <c r="A1901" t="s">
        <v>12838</v>
      </c>
      <c r="B1901" t="s">
        <v>89</v>
      </c>
      <c r="C1901" t="s">
        <v>133</v>
      </c>
      <c r="D1901" t="s">
        <v>10963</v>
      </c>
      <c r="E1901">
        <v>1</v>
      </c>
      <c r="F1901" t="s">
        <v>10899</v>
      </c>
    </row>
    <row r="1902" spans="1:6" x14ac:dyDescent="0.2">
      <c r="A1902" t="s">
        <v>12839</v>
      </c>
      <c r="B1902" t="s">
        <v>89</v>
      </c>
      <c r="C1902" t="s">
        <v>133</v>
      </c>
      <c r="D1902" t="s">
        <v>10973</v>
      </c>
      <c r="E1902">
        <v>1</v>
      </c>
      <c r="F1902" t="s">
        <v>10899</v>
      </c>
    </row>
    <row r="1903" spans="1:6" x14ac:dyDescent="0.2">
      <c r="A1903" t="s">
        <v>12840</v>
      </c>
      <c r="B1903" t="s">
        <v>89</v>
      </c>
      <c r="C1903" t="s">
        <v>133</v>
      </c>
      <c r="D1903" t="s">
        <v>10977</v>
      </c>
      <c r="E1903">
        <v>3</v>
      </c>
      <c r="F1903" t="s">
        <v>10899</v>
      </c>
    </row>
    <row r="1904" spans="1:6" x14ac:dyDescent="0.2">
      <c r="A1904" t="s">
        <v>12841</v>
      </c>
      <c r="B1904" t="s">
        <v>89</v>
      </c>
      <c r="C1904" t="s">
        <v>134</v>
      </c>
      <c r="D1904" t="s">
        <v>10903</v>
      </c>
      <c r="E1904">
        <v>1</v>
      </c>
      <c r="F1904" t="s">
        <v>10899</v>
      </c>
    </row>
    <row r="1905" spans="1:6" x14ac:dyDescent="0.2">
      <c r="A1905" t="s">
        <v>12842</v>
      </c>
      <c r="B1905" t="s">
        <v>89</v>
      </c>
      <c r="C1905" t="s">
        <v>134</v>
      </c>
      <c r="D1905" t="s">
        <v>10909</v>
      </c>
      <c r="E1905">
        <v>1</v>
      </c>
      <c r="F1905" t="s">
        <v>10899</v>
      </c>
    </row>
    <row r="1906" spans="1:6" x14ac:dyDescent="0.2">
      <c r="A1906" t="s">
        <v>12843</v>
      </c>
      <c r="B1906" t="s">
        <v>89</v>
      </c>
      <c r="C1906" t="s">
        <v>134</v>
      </c>
      <c r="D1906" t="s">
        <v>10913</v>
      </c>
      <c r="E1906">
        <v>3</v>
      </c>
      <c r="F1906" t="s">
        <v>10899</v>
      </c>
    </row>
    <row r="1907" spans="1:6" x14ac:dyDescent="0.2">
      <c r="A1907" t="s">
        <v>12844</v>
      </c>
      <c r="B1907" t="s">
        <v>89</v>
      </c>
      <c r="C1907" t="s">
        <v>134</v>
      </c>
      <c r="D1907" t="s">
        <v>10917</v>
      </c>
      <c r="E1907">
        <v>1</v>
      </c>
      <c r="F1907" t="s">
        <v>10899</v>
      </c>
    </row>
    <row r="1908" spans="1:6" x14ac:dyDescent="0.2">
      <c r="A1908" t="s">
        <v>12845</v>
      </c>
      <c r="B1908" t="s">
        <v>89</v>
      </c>
      <c r="C1908" t="s">
        <v>134</v>
      </c>
      <c r="D1908" t="s">
        <v>10919</v>
      </c>
      <c r="E1908">
        <v>1</v>
      </c>
      <c r="F1908" t="s">
        <v>10899</v>
      </c>
    </row>
    <row r="1909" spans="1:6" x14ac:dyDescent="0.2">
      <c r="A1909" t="s">
        <v>12846</v>
      </c>
      <c r="B1909" t="s">
        <v>89</v>
      </c>
      <c r="C1909" t="s">
        <v>134</v>
      </c>
      <c r="D1909" t="s">
        <v>10921</v>
      </c>
      <c r="E1909">
        <v>1</v>
      </c>
      <c r="F1909" t="s">
        <v>10899</v>
      </c>
    </row>
    <row r="1910" spans="1:6" x14ac:dyDescent="0.2">
      <c r="A1910" t="s">
        <v>12847</v>
      </c>
      <c r="B1910" t="s">
        <v>89</v>
      </c>
      <c r="C1910" t="s">
        <v>134</v>
      </c>
      <c r="D1910" t="s">
        <v>10931</v>
      </c>
      <c r="E1910">
        <v>4</v>
      </c>
      <c r="F1910" t="s">
        <v>10899</v>
      </c>
    </row>
    <row r="1911" spans="1:6" x14ac:dyDescent="0.2">
      <c r="A1911" t="s">
        <v>12848</v>
      </c>
      <c r="B1911" t="s">
        <v>89</v>
      </c>
      <c r="C1911" t="s">
        <v>134</v>
      </c>
      <c r="D1911" t="s">
        <v>10933</v>
      </c>
      <c r="E1911">
        <v>44</v>
      </c>
      <c r="F1911" t="s">
        <v>10899</v>
      </c>
    </row>
    <row r="1912" spans="1:6" x14ac:dyDescent="0.2">
      <c r="A1912" t="s">
        <v>12849</v>
      </c>
      <c r="B1912" t="s">
        <v>89</v>
      </c>
      <c r="C1912" t="s">
        <v>134</v>
      </c>
      <c r="D1912" t="s">
        <v>10937</v>
      </c>
      <c r="E1912">
        <v>2</v>
      </c>
      <c r="F1912" t="s">
        <v>10899</v>
      </c>
    </row>
    <row r="1913" spans="1:6" x14ac:dyDescent="0.2">
      <c r="A1913" t="s">
        <v>12850</v>
      </c>
      <c r="B1913" t="s">
        <v>89</v>
      </c>
      <c r="C1913" t="s">
        <v>134</v>
      </c>
      <c r="D1913" t="s">
        <v>10939</v>
      </c>
      <c r="E1913">
        <v>2</v>
      </c>
      <c r="F1913" t="s">
        <v>10899</v>
      </c>
    </row>
    <row r="1914" spans="1:6" x14ac:dyDescent="0.2">
      <c r="A1914" t="s">
        <v>12851</v>
      </c>
      <c r="B1914" t="s">
        <v>89</v>
      </c>
      <c r="C1914" t="s">
        <v>134</v>
      </c>
      <c r="D1914" t="s">
        <v>10943</v>
      </c>
      <c r="E1914">
        <v>1</v>
      </c>
      <c r="F1914" t="s">
        <v>10899</v>
      </c>
    </row>
    <row r="1915" spans="1:6" x14ac:dyDescent="0.2">
      <c r="A1915" t="s">
        <v>12852</v>
      </c>
      <c r="B1915" t="s">
        <v>89</v>
      </c>
      <c r="C1915" t="s">
        <v>134</v>
      </c>
      <c r="D1915" t="s">
        <v>10945</v>
      </c>
      <c r="E1915">
        <v>59</v>
      </c>
      <c r="F1915" t="s">
        <v>10899</v>
      </c>
    </row>
    <row r="1916" spans="1:6" x14ac:dyDescent="0.2">
      <c r="A1916" t="s">
        <v>12853</v>
      </c>
      <c r="B1916" t="s">
        <v>89</v>
      </c>
      <c r="C1916" t="s">
        <v>134</v>
      </c>
      <c r="D1916" t="s">
        <v>10949</v>
      </c>
      <c r="E1916">
        <v>2</v>
      </c>
      <c r="F1916" t="s">
        <v>10899</v>
      </c>
    </row>
    <row r="1917" spans="1:6" x14ac:dyDescent="0.2">
      <c r="A1917" t="s">
        <v>12854</v>
      </c>
      <c r="B1917" t="s">
        <v>89</v>
      </c>
      <c r="C1917" t="s">
        <v>134</v>
      </c>
      <c r="D1917" t="s">
        <v>10951</v>
      </c>
      <c r="E1917">
        <v>2</v>
      </c>
      <c r="F1917" t="s">
        <v>10899</v>
      </c>
    </row>
    <row r="1918" spans="1:6" x14ac:dyDescent="0.2">
      <c r="A1918" t="s">
        <v>12855</v>
      </c>
      <c r="B1918" t="s">
        <v>89</v>
      </c>
      <c r="C1918" t="s">
        <v>134</v>
      </c>
      <c r="D1918" t="s">
        <v>10959</v>
      </c>
      <c r="E1918">
        <v>1</v>
      </c>
      <c r="F1918" t="s">
        <v>10899</v>
      </c>
    </row>
    <row r="1919" spans="1:6" x14ac:dyDescent="0.2">
      <c r="A1919" t="s">
        <v>12856</v>
      </c>
      <c r="B1919" t="s">
        <v>89</v>
      </c>
      <c r="C1919" t="s">
        <v>134</v>
      </c>
      <c r="D1919" t="s">
        <v>10963</v>
      </c>
      <c r="E1919">
        <v>1</v>
      </c>
      <c r="F1919" t="s">
        <v>10899</v>
      </c>
    </row>
    <row r="1920" spans="1:6" x14ac:dyDescent="0.2">
      <c r="A1920" t="s">
        <v>12857</v>
      </c>
      <c r="B1920" t="s">
        <v>89</v>
      </c>
      <c r="C1920" t="s">
        <v>134</v>
      </c>
      <c r="D1920" t="s">
        <v>10977</v>
      </c>
      <c r="E1920">
        <v>2</v>
      </c>
      <c r="F1920" t="s">
        <v>10899</v>
      </c>
    </row>
    <row r="1921" spans="1:6" x14ac:dyDescent="0.2">
      <c r="A1921" t="s">
        <v>12858</v>
      </c>
      <c r="B1921" t="s">
        <v>89</v>
      </c>
      <c r="C1921" t="s">
        <v>135</v>
      </c>
      <c r="D1921" t="s">
        <v>10901</v>
      </c>
      <c r="E1921">
        <v>1</v>
      </c>
      <c r="F1921" t="s">
        <v>10899</v>
      </c>
    </row>
    <row r="1922" spans="1:6" x14ac:dyDescent="0.2">
      <c r="A1922" t="s">
        <v>12859</v>
      </c>
      <c r="B1922" t="s">
        <v>89</v>
      </c>
      <c r="C1922" t="s">
        <v>135</v>
      </c>
      <c r="D1922" t="s">
        <v>10903</v>
      </c>
      <c r="E1922">
        <v>1</v>
      </c>
      <c r="F1922" t="s">
        <v>10899</v>
      </c>
    </row>
    <row r="1923" spans="1:6" x14ac:dyDescent="0.2">
      <c r="A1923" t="s">
        <v>12860</v>
      </c>
      <c r="B1923" t="s">
        <v>89</v>
      </c>
      <c r="C1923" t="s">
        <v>135</v>
      </c>
      <c r="D1923" t="s">
        <v>10905</v>
      </c>
      <c r="E1923">
        <v>1</v>
      </c>
      <c r="F1923" t="s">
        <v>10899</v>
      </c>
    </row>
    <row r="1924" spans="1:6" x14ac:dyDescent="0.2">
      <c r="A1924" t="s">
        <v>12861</v>
      </c>
      <c r="B1924" t="s">
        <v>89</v>
      </c>
      <c r="C1924" t="s">
        <v>135</v>
      </c>
      <c r="D1924" t="s">
        <v>10909</v>
      </c>
      <c r="E1924">
        <v>1</v>
      </c>
      <c r="F1924" t="s">
        <v>10899</v>
      </c>
    </row>
    <row r="1925" spans="1:6" x14ac:dyDescent="0.2">
      <c r="A1925" t="s">
        <v>12862</v>
      </c>
      <c r="B1925" t="s">
        <v>89</v>
      </c>
      <c r="C1925" t="s">
        <v>135</v>
      </c>
      <c r="D1925" t="s">
        <v>10913</v>
      </c>
      <c r="E1925">
        <v>3</v>
      </c>
      <c r="F1925" t="s">
        <v>10899</v>
      </c>
    </row>
    <row r="1926" spans="1:6" x14ac:dyDescent="0.2">
      <c r="A1926" t="s">
        <v>12863</v>
      </c>
      <c r="B1926" t="s">
        <v>89</v>
      </c>
      <c r="C1926" t="s">
        <v>135</v>
      </c>
      <c r="D1926" t="s">
        <v>10917</v>
      </c>
      <c r="E1926">
        <v>1</v>
      </c>
      <c r="F1926" t="s">
        <v>10899</v>
      </c>
    </row>
    <row r="1927" spans="1:6" x14ac:dyDescent="0.2">
      <c r="A1927" t="s">
        <v>12864</v>
      </c>
      <c r="B1927" t="s">
        <v>89</v>
      </c>
      <c r="C1927" t="s">
        <v>135</v>
      </c>
      <c r="D1927" t="s">
        <v>10929</v>
      </c>
      <c r="E1927">
        <v>1</v>
      </c>
      <c r="F1927" t="s">
        <v>10899</v>
      </c>
    </row>
    <row r="1928" spans="1:6" x14ac:dyDescent="0.2">
      <c r="A1928" t="s">
        <v>12865</v>
      </c>
      <c r="B1928" t="s">
        <v>89</v>
      </c>
      <c r="C1928" t="s">
        <v>135</v>
      </c>
      <c r="D1928" t="s">
        <v>10931</v>
      </c>
      <c r="E1928">
        <v>4</v>
      </c>
      <c r="F1928" t="s">
        <v>10899</v>
      </c>
    </row>
    <row r="1929" spans="1:6" x14ac:dyDescent="0.2">
      <c r="A1929" t="s">
        <v>12866</v>
      </c>
      <c r="B1929" t="s">
        <v>89</v>
      </c>
      <c r="C1929" t="s">
        <v>135</v>
      </c>
      <c r="D1929" t="s">
        <v>10933</v>
      </c>
      <c r="E1929">
        <v>80</v>
      </c>
      <c r="F1929" t="s">
        <v>10899</v>
      </c>
    </row>
    <row r="1930" spans="1:6" x14ac:dyDescent="0.2">
      <c r="A1930" t="s">
        <v>12867</v>
      </c>
      <c r="B1930" t="s">
        <v>89</v>
      </c>
      <c r="C1930" t="s">
        <v>135</v>
      </c>
      <c r="D1930" t="s">
        <v>10937</v>
      </c>
      <c r="E1930">
        <v>2</v>
      </c>
      <c r="F1930" t="s">
        <v>10899</v>
      </c>
    </row>
    <row r="1931" spans="1:6" x14ac:dyDescent="0.2">
      <c r="A1931" t="s">
        <v>12868</v>
      </c>
      <c r="B1931" t="s">
        <v>89</v>
      </c>
      <c r="C1931" t="s">
        <v>135</v>
      </c>
      <c r="D1931" t="s">
        <v>10943</v>
      </c>
      <c r="E1931">
        <v>1</v>
      </c>
      <c r="F1931" t="s">
        <v>10899</v>
      </c>
    </row>
    <row r="1932" spans="1:6" x14ac:dyDescent="0.2">
      <c r="A1932" t="s">
        <v>12869</v>
      </c>
      <c r="B1932" t="s">
        <v>89</v>
      </c>
      <c r="C1932" t="s">
        <v>135</v>
      </c>
      <c r="D1932" t="s">
        <v>10945</v>
      </c>
      <c r="E1932">
        <v>88</v>
      </c>
      <c r="F1932" t="s">
        <v>10899</v>
      </c>
    </row>
    <row r="1933" spans="1:6" x14ac:dyDescent="0.2">
      <c r="A1933" t="s">
        <v>12870</v>
      </c>
      <c r="B1933" t="s">
        <v>89</v>
      </c>
      <c r="C1933" t="s">
        <v>135</v>
      </c>
      <c r="D1933" t="s">
        <v>10947</v>
      </c>
      <c r="E1933">
        <v>1</v>
      </c>
      <c r="F1933" t="s">
        <v>10899</v>
      </c>
    </row>
    <row r="1934" spans="1:6" x14ac:dyDescent="0.2">
      <c r="A1934" t="s">
        <v>12871</v>
      </c>
      <c r="B1934" t="s">
        <v>89</v>
      </c>
      <c r="C1934" t="s">
        <v>135</v>
      </c>
      <c r="D1934" t="s">
        <v>10959</v>
      </c>
      <c r="E1934">
        <v>1</v>
      </c>
      <c r="F1934" t="s">
        <v>10899</v>
      </c>
    </row>
    <row r="1935" spans="1:6" x14ac:dyDescent="0.2">
      <c r="A1935" t="s">
        <v>12872</v>
      </c>
      <c r="B1935" t="s">
        <v>89</v>
      </c>
      <c r="C1935" t="s">
        <v>135</v>
      </c>
      <c r="D1935" t="s">
        <v>10963</v>
      </c>
      <c r="E1935">
        <v>1</v>
      </c>
      <c r="F1935" t="s">
        <v>10899</v>
      </c>
    </row>
    <row r="1936" spans="1:6" x14ac:dyDescent="0.2">
      <c r="A1936" t="s">
        <v>12873</v>
      </c>
      <c r="B1936" t="s">
        <v>89</v>
      </c>
      <c r="C1936" t="s">
        <v>135</v>
      </c>
      <c r="D1936" t="s">
        <v>10977</v>
      </c>
      <c r="E1936">
        <v>2</v>
      </c>
      <c r="F1936" t="s">
        <v>10899</v>
      </c>
    </row>
    <row r="1937" spans="1:6" x14ac:dyDescent="0.2">
      <c r="A1937" t="s">
        <v>12874</v>
      </c>
      <c r="B1937" t="s">
        <v>89</v>
      </c>
      <c r="C1937" t="s">
        <v>136</v>
      </c>
      <c r="D1937" t="s">
        <v>10933</v>
      </c>
      <c r="E1937">
        <v>41</v>
      </c>
      <c r="F1937" t="s">
        <v>10899</v>
      </c>
    </row>
    <row r="1938" spans="1:6" x14ac:dyDescent="0.2">
      <c r="A1938" t="s">
        <v>12875</v>
      </c>
      <c r="B1938" t="s">
        <v>89</v>
      </c>
      <c r="C1938" t="s">
        <v>136</v>
      </c>
      <c r="D1938" t="s">
        <v>10945</v>
      </c>
      <c r="E1938">
        <v>48</v>
      </c>
      <c r="F1938" t="s">
        <v>10899</v>
      </c>
    </row>
    <row r="1939" spans="1:6" x14ac:dyDescent="0.2">
      <c r="A1939" t="s">
        <v>12876</v>
      </c>
      <c r="B1939" t="s">
        <v>89</v>
      </c>
      <c r="C1939" t="s">
        <v>137</v>
      </c>
      <c r="D1939" t="s">
        <v>10933</v>
      </c>
      <c r="E1939">
        <v>18</v>
      </c>
      <c r="F1939" t="s">
        <v>10899</v>
      </c>
    </row>
    <row r="1940" spans="1:6" x14ac:dyDescent="0.2">
      <c r="A1940" t="s">
        <v>12877</v>
      </c>
      <c r="B1940" t="s">
        <v>89</v>
      </c>
      <c r="C1940" t="s">
        <v>137</v>
      </c>
      <c r="D1940" t="s">
        <v>10945</v>
      </c>
      <c r="E1940">
        <v>21</v>
      </c>
      <c r="F1940" t="s">
        <v>10899</v>
      </c>
    </row>
    <row r="1941" spans="1:6" x14ac:dyDescent="0.2">
      <c r="A1941" t="s">
        <v>12878</v>
      </c>
      <c r="B1941" t="s">
        <v>89</v>
      </c>
      <c r="C1941" t="s">
        <v>138</v>
      </c>
      <c r="D1941" t="s">
        <v>10925</v>
      </c>
      <c r="E1941">
        <v>1</v>
      </c>
      <c r="F1941" t="s">
        <v>10899</v>
      </c>
    </row>
    <row r="1942" spans="1:6" x14ac:dyDescent="0.2">
      <c r="A1942" t="s">
        <v>12879</v>
      </c>
      <c r="B1942" t="s">
        <v>89</v>
      </c>
      <c r="C1942" t="s">
        <v>138</v>
      </c>
      <c r="D1942" t="s">
        <v>10931</v>
      </c>
      <c r="E1942">
        <v>1</v>
      </c>
      <c r="F1942" t="s">
        <v>10899</v>
      </c>
    </row>
    <row r="1943" spans="1:6" x14ac:dyDescent="0.2">
      <c r="A1943" t="s">
        <v>12880</v>
      </c>
      <c r="B1943" t="s">
        <v>89</v>
      </c>
      <c r="C1943" t="s">
        <v>138</v>
      </c>
      <c r="D1943" t="s">
        <v>10933</v>
      </c>
      <c r="E1943">
        <v>35</v>
      </c>
      <c r="F1943" t="s">
        <v>10899</v>
      </c>
    </row>
    <row r="1944" spans="1:6" x14ac:dyDescent="0.2">
      <c r="A1944" t="s">
        <v>12881</v>
      </c>
      <c r="B1944" t="s">
        <v>89</v>
      </c>
      <c r="C1944" t="s">
        <v>138</v>
      </c>
      <c r="D1944" t="s">
        <v>10945</v>
      </c>
      <c r="E1944">
        <v>38</v>
      </c>
      <c r="F1944" t="s">
        <v>10899</v>
      </c>
    </row>
    <row r="1945" spans="1:6" x14ac:dyDescent="0.2">
      <c r="A1945" t="s">
        <v>12882</v>
      </c>
      <c r="B1945" t="s">
        <v>89</v>
      </c>
      <c r="C1945" t="s">
        <v>139</v>
      </c>
      <c r="D1945" t="s">
        <v>10913</v>
      </c>
      <c r="E1945">
        <v>2</v>
      </c>
      <c r="F1945" t="s">
        <v>10899</v>
      </c>
    </row>
    <row r="1946" spans="1:6" x14ac:dyDescent="0.2">
      <c r="A1946" t="s">
        <v>12883</v>
      </c>
      <c r="B1946" t="s">
        <v>89</v>
      </c>
      <c r="C1946" t="s">
        <v>139</v>
      </c>
      <c r="D1946" t="s">
        <v>10919</v>
      </c>
      <c r="E1946">
        <v>1</v>
      </c>
      <c r="F1946" t="s">
        <v>10899</v>
      </c>
    </row>
    <row r="1947" spans="1:6" x14ac:dyDescent="0.2">
      <c r="A1947" t="s">
        <v>12884</v>
      </c>
      <c r="B1947" t="s">
        <v>89</v>
      </c>
      <c r="C1947" t="s">
        <v>139</v>
      </c>
      <c r="D1947" t="s">
        <v>10921</v>
      </c>
      <c r="E1947">
        <v>1</v>
      </c>
      <c r="F1947" t="s">
        <v>10899</v>
      </c>
    </row>
    <row r="1948" spans="1:6" x14ac:dyDescent="0.2">
      <c r="A1948" t="s">
        <v>12885</v>
      </c>
      <c r="B1948" t="s">
        <v>89</v>
      </c>
      <c r="C1948" t="s">
        <v>139</v>
      </c>
      <c r="D1948" t="s">
        <v>10931</v>
      </c>
      <c r="E1948">
        <v>3</v>
      </c>
      <c r="F1948" t="s">
        <v>10899</v>
      </c>
    </row>
    <row r="1949" spans="1:6" x14ac:dyDescent="0.2">
      <c r="A1949" t="s">
        <v>12886</v>
      </c>
      <c r="B1949" t="s">
        <v>89</v>
      </c>
      <c r="C1949" t="s">
        <v>139</v>
      </c>
      <c r="D1949" t="s">
        <v>10933</v>
      </c>
      <c r="E1949">
        <v>151</v>
      </c>
      <c r="F1949" t="s">
        <v>10899</v>
      </c>
    </row>
    <row r="1950" spans="1:6" x14ac:dyDescent="0.2">
      <c r="A1950" t="s">
        <v>12887</v>
      </c>
      <c r="B1950" t="s">
        <v>89</v>
      </c>
      <c r="C1950" t="s">
        <v>139</v>
      </c>
      <c r="D1950" t="s">
        <v>10945</v>
      </c>
      <c r="E1950">
        <v>161</v>
      </c>
      <c r="F1950" t="s">
        <v>10899</v>
      </c>
    </row>
    <row r="1951" spans="1:6" x14ac:dyDescent="0.2">
      <c r="A1951" t="s">
        <v>12888</v>
      </c>
      <c r="B1951" t="s">
        <v>89</v>
      </c>
      <c r="C1951" t="s">
        <v>139</v>
      </c>
      <c r="D1951" t="s">
        <v>10949</v>
      </c>
      <c r="E1951">
        <v>3</v>
      </c>
      <c r="F1951" t="s">
        <v>10899</v>
      </c>
    </row>
    <row r="1952" spans="1:6" x14ac:dyDescent="0.2">
      <c r="A1952" t="s">
        <v>12889</v>
      </c>
      <c r="B1952" t="s">
        <v>89</v>
      </c>
      <c r="C1952" t="s">
        <v>139</v>
      </c>
      <c r="D1952" t="s">
        <v>10951</v>
      </c>
      <c r="E1952">
        <v>1</v>
      </c>
      <c r="F1952" t="s">
        <v>10899</v>
      </c>
    </row>
    <row r="1953" spans="1:6" x14ac:dyDescent="0.2">
      <c r="A1953" t="s">
        <v>12890</v>
      </c>
      <c r="B1953" t="s">
        <v>89</v>
      </c>
      <c r="C1953" t="s">
        <v>139</v>
      </c>
      <c r="D1953" t="s">
        <v>10977</v>
      </c>
      <c r="E1953">
        <v>2</v>
      </c>
      <c r="F1953" t="s">
        <v>10899</v>
      </c>
    </row>
    <row r="1954" spans="1:6" x14ac:dyDescent="0.2">
      <c r="A1954" t="s">
        <v>12891</v>
      </c>
      <c r="B1954" t="s">
        <v>89</v>
      </c>
      <c r="C1954" t="s">
        <v>138</v>
      </c>
      <c r="D1954" t="s">
        <v>10977</v>
      </c>
      <c r="E1954">
        <v>1</v>
      </c>
      <c r="F1954" t="s">
        <v>10899</v>
      </c>
    </row>
    <row r="1955" spans="1:6" x14ac:dyDescent="0.2">
      <c r="A1955" t="s">
        <v>12892</v>
      </c>
      <c r="B1955" t="s">
        <v>89</v>
      </c>
      <c r="C1955" t="s">
        <v>140</v>
      </c>
      <c r="D1955" t="s">
        <v>10903</v>
      </c>
      <c r="E1955">
        <v>1</v>
      </c>
      <c r="F1955" t="s">
        <v>10899</v>
      </c>
    </row>
    <row r="1956" spans="1:6" x14ac:dyDescent="0.2">
      <c r="A1956" t="s">
        <v>12893</v>
      </c>
      <c r="B1956" t="s">
        <v>89</v>
      </c>
      <c r="C1956" t="s">
        <v>140</v>
      </c>
      <c r="D1956" t="s">
        <v>10905</v>
      </c>
      <c r="E1956">
        <v>1</v>
      </c>
      <c r="F1956" t="s">
        <v>10899</v>
      </c>
    </row>
    <row r="1957" spans="1:6" x14ac:dyDescent="0.2">
      <c r="A1957" t="s">
        <v>12894</v>
      </c>
      <c r="B1957" t="s">
        <v>89</v>
      </c>
      <c r="C1957" t="s">
        <v>140</v>
      </c>
      <c r="D1957" t="s">
        <v>10919</v>
      </c>
      <c r="E1957">
        <v>1</v>
      </c>
      <c r="F1957" t="s">
        <v>10899</v>
      </c>
    </row>
    <row r="1958" spans="1:6" x14ac:dyDescent="0.2">
      <c r="A1958" t="s">
        <v>12895</v>
      </c>
      <c r="B1958" t="s">
        <v>89</v>
      </c>
      <c r="C1958" t="s">
        <v>140</v>
      </c>
      <c r="D1958" t="s">
        <v>10921</v>
      </c>
      <c r="E1958">
        <v>1</v>
      </c>
      <c r="F1958" t="s">
        <v>10899</v>
      </c>
    </row>
    <row r="1959" spans="1:6" x14ac:dyDescent="0.2">
      <c r="A1959" t="s">
        <v>12896</v>
      </c>
      <c r="B1959" t="s">
        <v>89</v>
      </c>
      <c r="C1959" t="s">
        <v>140</v>
      </c>
      <c r="D1959" t="s">
        <v>10931</v>
      </c>
      <c r="E1959">
        <v>4</v>
      </c>
      <c r="F1959" t="s">
        <v>10899</v>
      </c>
    </row>
    <row r="1960" spans="1:6" x14ac:dyDescent="0.2">
      <c r="A1960" t="s">
        <v>12897</v>
      </c>
      <c r="B1960" t="s">
        <v>89</v>
      </c>
      <c r="C1960" t="s">
        <v>140</v>
      </c>
      <c r="D1960" t="s">
        <v>10933</v>
      </c>
      <c r="E1960">
        <v>122</v>
      </c>
      <c r="F1960" t="s">
        <v>10899</v>
      </c>
    </row>
    <row r="1961" spans="1:6" x14ac:dyDescent="0.2">
      <c r="A1961" t="s">
        <v>12898</v>
      </c>
      <c r="B1961" t="s">
        <v>89</v>
      </c>
      <c r="C1961" t="s">
        <v>140</v>
      </c>
      <c r="D1961" t="s">
        <v>10945</v>
      </c>
      <c r="E1961">
        <v>154</v>
      </c>
      <c r="F1961" t="s">
        <v>10899</v>
      </c>
    </row>
    <row r="1962" spans="1:6" x14ac:dyDescent="0.2">
      <c r="A1962" t="s">
        <v>12899</v>
      </c>
      <c r="B1962" t="s">
        <v>89</v>
      </c>
      <c r="C1962" t="s">
        <v>140</v>
      </c>
      <c r="D1962" t="s">
        <v>10949</v>
      </c>
      <c r="E1962">
        <v>2</v>
      </c>
      <c r="F1962" t="s">
        <v>10899</v>
      </c>
    </row>
    <row r="1963" spans="1:6" x14ac:dyDescent="0.2">
      <c r="A1963" t="s">
        <v>12900</v>
      </c>
      <c r="B1963" t="s">
        <v>89</v>
      </c>
      <c r="C1963" t="s">
        <v>140</v>
      </c>
      <c r="D1963" t="s">
        <v>10967</v>
      </c>
      <c r="E1963">
        <v>1</v>
      </c>
      <c r="F1963" t="s">
        <v>10899</v>
      </c>
    </row>
    <row r="1964" spans="1:6" x14ac:dyDescent="0.2">
      <c r="A1964" t="s">
        <v>12901</v>
      </c>
      <c r="B1964" t="s">
        <v>89</v>
      </c>
      <c r="C1964" t="s">
        <v>140</v>
      </c>
      <c r="D1964" t="s">
        <v>10977</v>
      </c>
      <c r="E1964">
        <v>1</v>
      </c>
      <c r="F1964" t="s">
        <v>10899</v>
      </c>
    </row>
    <row r="1965" spans="1:6" x14ac:dyDescent="0.2">
      <c r="A1965" t="s">
        <v>12902</v>
      </c>
      <c r="B1965" t="s">
        <v>89</v>
      </c>
      <c r="C1965" t="s">
        <v>141</v>
      </c>
      <c r="D1965" t="s">
        <v>10913</v>
      </c>
      <c r="E1965">
        <v>1</v>
      </c>
      <c r="F1965" t="s">
        <v>10899</v>
      </c>
    </row>
    <row r="1966" spans="1:6" x14ac:dyDescent="0.2">
      <c r="A1966" t="s">
        <v>12903</v>
      </c>
      <c r="B1966" t="s">
        <v>89</v>
      </c>
      <c r="C1966" t="s">
        <v>141</v>
      </c>
      <c r="D1966" t="s">
        <v>10931</v>
      </c>
      <c r="E1966">
        <v>1</v>
      </c>
      <c r="F1966" t="s">
        <v>10899</v>
      </c>
    </row>
    <row r="1967" spans="1:6" x14ac:dyDescent="0.2">
      <c r="A1967" t="s">
        <v>12904</v>
      </c>
      <c r="B1967" t="s">
        <v>89</v>
      </c>
      <c r="C1967" t="s">
        <v>141</v>
      </c>
      <c r="D1967" t="s">
        <v>10933</v>
      </c>
      <c r="E1967">
        <v>33</v>
      </c>
      <c r="F1967" t="s">
        <v>10899</v>
      </c>
    </row>
    <row r="1968" spans="1:6" x14ac:dyDescent="0.2">
      <c r="A1968" t="s">
        <v>12905</v>
      </c>
      <c r="B1968" t="s">
        <v>89</v>
      </c>
      <c r="C1968" t="s">
        <v>141</v>
      </c>
      <c r="D1968" t="s">
        <v>10945</v>
      </c>
      <c r="E1968">
        <v>41</v>
      </c>
      <c r="F1968" t="s">
        <v>10899</v>
      </c>
    </row>
    <row r="1969" spans="1:6" x14ac:dyDescent="0.2">
      <c r="A1969" t="s">
        <v>12906</v>
      </c>
      <c r="B1969" t="s">
        <v>89</v>
      </c>
      <c r="C1969" t="s">
        <v>141</v>
      </c>
      <c r="D1969" t="s">
        <v>10949</v>
      </c>
      <c r="E1969">
        <v>1</v>
      </c>
      <c r="F1969" t="s">
        <v>10899</v>
      </c>
    </row>
    <row r="1970" spans="1:6" x14ac:dyDescent="0.2">
      <c r="A1970" t="s">
        <v>12907</v>
      </c>
      <c r="B1970" t="s">
        <v>89</v>
      </c>
      <c r="C1970" t="s">
        <v>142</v>
      </c>
      <c r="D1970" t="s">
        <v>10913</v>
      </c>
      <c r="E1970">
        <v>1</v>
      </c>
      <c r="F1970" t="s">
        <v>10899</v>
      </c>
    </row>
    <row r="1971" spans="1:6" x14ac:dyDescent="0.2">
      <c r="A1971" t="s">
        <v>12908</v>
      </c>
      <c r="B1971" t="s">
        <v>89</v>
      </c>
      <c r="C1971" t="s">
        <v>142</v>
      </c>
      <c r="D1971" t="s">
        <v>10931</v>
      </c>
      <c r="E1971">
        <v>1</v>
      </c>
      <c r="F1971" t="s">
        <v>10899</v>
      </c>
    </row>
    <row r="1972" spans="1:6" x14ac:dyDescent="0.2">
      <c r="A1972" t="s">
        <v>12909</v>
      </c>
      <c r="B1972" t="s">
        <v>89</v>
      </c>
      <c r="C1972" t="s">
        <v>142</v>
      </c>
      <c r="D1972" t="s">
        <v>10933</v>
      </c>
      <c r="E1972">
        <v>73</v>
      </c>
      <c r="F1972" t="s">
        <v>10899</v>
      </c>
    </row>
    <row r="1973" spans="1:6" x14ac:dyDescent="0.2">
      <c r="A1973" t="s">
        <v>12910</v>
      </c>
      <c r="B1973" t="s">
        <v>89</v>
      </c>
      <c r="C1973" t="s">
        <v>142</v>
      </c>
      <c r="D1973" t="s">
        <v>10945</v>
      </c>
      <c r="E1973">
        <v>89</v>
      </c>
      <c r="F1973" t="s">
        <v>10899</v>
      </c>
    </row>
    <row r="1974" spans="1:6" x14ac:dyDescent="0.2">
      <c r="A1974" t="s">
        <v>12911</v>
      </c>
      <c r="B1974" t="s">
        <v>89</v>
      </c>
      <c r="C1974" t="s">
        <v>142</v>
      </c>
      <c r="D1974" t="s">
        <v>10977</v>
      </c>
      <c r="E1974">
        <v>1</v>
      </c>
      <c r="F1974" t="s">
        <v>10899</v>
      </c>
    </row>
    <row r="1975" spans="1:6" x14ac:dyDescent="0.2">
      <c r="A1975" t="s">
        <v>12912</v>
      </c>
      <c r="B1975" t="s">
        <v>89</v>
      </c>
      <c r="C1975" t="s">
        <v>143</v>
      </c>
      <c r="D1975" t="s">
        <v>10913</v>
      </c>
      <c r="E1975">
        <v>1</v>
      </c>
      <c r="F1975" t="s">
        <v>10899</v>
      </c>
    </row>
    <row r="1976" spans="1:6" x14ac:dyDescent="0.2">
      <c r="A1976" t="s">
        <v>12913</v>
      </c>
      <c r="B1976" t="s">
        <v>89</v>
      </c>
      <c r="C1976" t="s">
        <v>143</v>
      </c>
      <c r="D1976" t="s">
        <v>10931</v>
      </c>
      <c r="E1976">
        <v>1</v>
      </c>
      <c r="F1976" t="s">
        <v>10899</v>
      </c>
    </row>
    <row r="1977" spans="1:6" x14ac:dyDescent="0.2">
      <c r="A1977" t="s">
        <v>12914</v>
      </c>
      <c r="B1977" t="s">
        <v>89</v>
      </c>
      <c r="C1977" t="s">
        <v>143</v>
      </c>
      <c r="D1977" t="s">
        <v>10933</v>
      </c>
      <c r="E1977">
        <v>49</v>
      </c>
      <c r="F1977" t="s">
        <v>10899</v>
      </c>
    </row>
    <row r="1978" spans="1:6" x14ac:dyDescent="0.2">
      <c r="A1978" t="s">
        <v>12915</v>
      </c>
      <c r="B1978" t="s">
        <v>89</v>
      </c>
      <c r="C1978" t="s">
        <v>143</v>
      </c>
      <c r="D1978" t="s">
        <v>10939</v>
      </c>
      <c r="E1978">
        <v>1</v>
      </c>
      <c r="F1978" t="s">
        <v>10899</v>
      </c>
    </row>
    <row r="1979" spans="1:6" x14ac:dyDescent="0.2">
      <c r="A1979" t="s">
        <v>12916</v>
      </c>
      <c r="B1979" t="s">
        <v>89</v>
      </c>
      <c r="C1979" t="s">
        <v>143</v>
      </c>
      <c r="D1979" t="s">
        <v>10945</v>
      </c>
      <c r="E1979">
        <v>58</v>
      </c>
      <c r="F1979" t="s">
        <v>10899</v>
      </c>
    </row>
    <row r="1980" spans="1:6" x14ac:dyDescent="0.2">
      <c r="A1980" t="s">
        <v>12917</v>
      </c>
      <c r="B1980" t="s">
        <v>89</v>
      </c>
      <c r="C1980" t="s">
        <v>144</v>
      </c>
      <c r="D1980" t="s">
        <v>10913</v>
      </c>
      <c r="E1980">
        <v>1</v>
      </c>
      <c r="F1980" t="s">
        <v>10899</v>
      </c>
    </row>
    <row r="1981" spans="1:6" x14ac:dyDescent="0.2">
      <c r="A1981" t="s">
        <v>12918</v>
      </c>
      <c r="B1981" t="s">
        <v>89</v>
      </c>
      <c r="C1981" t="s">
        <v>144</v>
      </c>
      <c r="D1981" t="s">
        <v>10931</v>
      </c>
      <c r="E1981">
        <v>1</v>
      </c>
      <c r="F1981" t="s">
        <v>10899</v>
      </c>
    </row>
    <row r="1982" spans="1:6" x14ac:dyDescent="0.2">
      <c r="A1982" t="s">
        <v>12919</v>
      </c>
      <c r="B1982" t="s">
        <v>89</v>
      </c>
      <c r="C1982" t="s">
        <v>144</v>
      </c>
      <c r="D1982" t="s">
        <v>10933</v>
      </c>
      <c r="E1982">
        <v>47</v>
      </c>
      <c r="F1982" t="s">
        <v>10899</v>
      </c>
    </row>
    <row r="1983" spans="1:6" x14ac:dyDescent="0.2">
      <c r="A1983" t="s">
        <v>12920</v>
      </c>
      <c r="B1983" t="s">
        <v>89</v>
      </c>
      <c r="C1983" t="s">
        <v>144</v>
      </c>
      <c r="D1983" t="s">
        <v>10939</v>
      </c>
      <c r="E1983">
        <v>1</v>
      </c>
      <c r="F1983" t="s">
        <v>10899</v>
      </c>
    </row>
    <row r="1984" spans="1:6" x14ac:dyDescent="0.2">
      <c r="A1984" t="s">
        <v>12921</v>
      </c>
      <c r="B1984" t="s">
        <v>89</v>
      </c>
      <c r="C1984" t="s">
        <v>144</v>
      </c>
      <c r="D1984" t="s">
        <v>10945</v>
      </c>
      <c r="E1984">
        <v>68</v>
      </c>
      <c r="F1984" t="s">
        <v>10899</v>
      </c>
    </row>
    <row r="1985" spans="1:6" x14ac:dyDescent="0.2">
      <c r="A1985" t="s">
        <v>12922</v>
      </c>
      <c r="B1985" t="s">
        <v>89</v>
      </c>
      <c r="C1985" t="s">
        <v>144</v>
      </c>
      <c r="D1985" t="s">
        <v>10977</v>
      </c>
      <c r="E1985">
        <v>1</v>
      </c>
      <c r="F1985" t="s">
        <v>10899</v>
      </c>
    </row>
    <row r="1986" spans="1:6" x14ac:dyDescent="0.2">
      <c r="A1986" t="s">
        <v>12923</v>
      </c>
      <c r="B1986" t="s">
        <v>89</v>
      </c>
      <c r="C1986" t="s">
        <v>145</v>
      </c>
      <c r="D1986" t="s">
        <v>10903</v>
      </c>
      <c r="E1986">
        <v>1</v>
      </c>
      <c r="F1986" t="s">
        <v>10899</v>
      </c>
    </row>
    <row r="1987" spans="1:6" x14ac:dyDescent="0.2">
      <c r="A1987" t="s">
        <v>12924</v>
      </c>
      <c r="B1987" t="s">
        <v>89</v>
      </c>
      <c r="C1987" t="s">
        <v>145</v>
      </c>
      <c r="D1987" t="s">
        <v>10913</v>
      </c>
      <c r="E1987">
        <v>1</v>
      </c>
      <c r="F1987" t="s">
        <v>10899</v>
      </c>
    </row>
    <row r="1988" spans="1:6" x14ac:dyDescent="0.2">
      <c r="A1988" t="s">
        <v>12925</v>
      </c>
      <c r="B1988" t="s">
        <v>89</v>
      </c>
      <c r="C1988" t="s">
        <v>145</v>
      </c>
      <c r="D1988" t="s">
        <v>10915</v>
      </c>
      <c r="E1988">
        <v>1</v>
      </c>
      <c r="F1988" t="s">
        <v>10899</v>
      </c>
    </row>
    <row r="1989" spans="1:6" x14ac:dyDescent="0.2">
      <c r="A1989" t="s">
        <v>12926</v>
      </c>
      <c r="B1989" t="s">
        <v>89</v>
      </c>
      <c r="C1989" t="s">
        <v>145</v>
      </c>
      <c r="D1989" t="s">
        <v>10921</v>
      </c>
      <c r="E1989">
        <v>1</v>
      </c>
      <c r="F1989" t="s">
        <v>10899</v>
      </c>
    </row>
    <row r="1990" spans="1:6" x14ac:dyDescent="0.2">
      <c r="A1990" t="s">
        <v>12927</v>
      </c>
      <c r="B1990" t="s">
        <v>89</v>
      </c>
      <c r="C1990" t="s">
        <v>145</v>
      </c>
      <c r="D1990" t="s">
        <v>10931</v>
      </c>
      <c r="E1990">
        <v>1</v>
      </c>
      <c r="F1990" t="s">
        <v>10899</v>
      </c>
    </row>
    <row r="1991" spans="1:6" x14ac:dyDescent="0.2">
      <c r="A1991" t="s">
        <v>12928</v>
      </c>
      <c r="B1991" t="s">
        <v>89</v>
      </c>
      <c r="C1991" t="s">
        <v>145</v>
      </c>
      <c r="D1991" t="s">
        <v>10933</v>
      </c>
      <c r="E1991">
        <v>67</v>
      </c>
      <c r="F1991" t="s">
        <v>10899</v>
      </c>
    </row>
    <row r="1992" spans="1:6" x14ac:dyDescent="0.2">
      <c r="A1992" t="s">
        <v>12929</v>
      </c>
      <c r="B1992" t="s">
        <v>89</v>
      </c>
      <c r="C1992" t="s">
        <v>145</v>
      </c>
      <c r="D1992" t="s">
        <v>10937</v>
      </c>
      <c r="E1992">
        <v>1</v>
      </c>
      <c r="F1992" t="s">
        <v>10899</v>
      </c>
    </row>
    <row r="1993" spans="1:6" x14ac:dyDescent="0.2">
      <c r="A1993" t="s">
        <v>12930</v>
      </c>
      <c r="B1993" t="s">
        <v>89</v>
      </c>
      <c r="C1993" t="s">
        <v>145</v>
      </c>
      <c r="D1993" t="s">
        <v>10939</v>
      </c>
      <c r="E1993">
        <v>1</v>
      </c>
      <c r="F1993" t="s">
        <v>10899</v>
      </c>
    </row>
    <row r="1994" spans="1:6" x14ac:dyDescent="0.2">
      <c r="A1994" t="s">
        <v>12931</v>
      </c>
      <c r="B1994" t="s">
        <v>89</v>
      </c>
      <c r="C1994" t="s">
        <v>145</v>
      </c>
      <c r="D1994" t="s">
        <v>10945</v>
      </c>
      <c r="E1994">
        <v>75</v>
      </c>
      <c r="F1994" t="s">
        <v>10899</v>
      </c>
    </row>
    <row r="1995" spans="1:6" x14ac:dyDescent="0.2">
      <c r="A1995" t="s">
        <v>12932</v>
      </c>
      <c r="B1995" t="s">
        <v>89</v>
      </c>
      <c r="C1995" t="s">
        <v>145</v>
      </c>
      <c r="D1995" t="s">
        <v>10977</v>
      </c>
      <c r="E1995">
        <v>1</v>
      </c>
      <c r="F1995" t="s">
        <v>10899</v>
      </c>
    </row>
    <row r="1996" spans="1:6" x14ac:dyDescent="0.2">
      <c r="A1996" t="s">
        <v>12933</v>
      </c>
      <c r="B1996" t="s">
        <v>89</v>
      </c>
      <c r="C1996" t="s">
        <v>146</v>
      </c>
      <c r="D1996" t="s">
        <v>10933</v>
      </c>
      <c r="E1996">
        <v>62</v>
      </c>
      <c r="F1996" t="s">
        <v>10899</v>
      </c>
    </row>
    <row r="1997" spans="1:6" x14ac:dyDescent="0.2">
      <c r="A1997" t="s">
        <v>12934</v>
      </c>
      <c r="B1997" t="s">
        <v>89</v>
      </c>
      <c r="C1997" t="s">
        <v>146</v>
      </c>
      <c r="D1997" t="s">
        <v>10945</v>
      </c>
      <c r="E1997">
        <v>68</v>
      </c>
      <c r="F1997" t="s">
        <v>10899</v>
      </c>
    </row>
    <row r="1998" spans="1:6" x14ac:dyDescent="0.2">
      <c r="A1998" t="s">
        <v>12935</v>
      </c>
      <c r="B1998" t="s">
        <v>89</v>
      </c>
      <c r="C1998" t="s">
        <v>147</v>
      </c>
      <c r="D1998" t="s">
        <v>10933</v>
      </c>
      <c r="E1998">
        <v>80</v>
      </c>
      <c r="F1998" t="s">
        <v>10899</v>
      </c>
    </row>
    <row r="1999" spans="1:6" x14ac:dyDescent="0.2">
      <c r="A1999" t="s">
        <v>12936</v>
      </c>
      <c r="B1999" t="s">
        <v>89</v>
      </c>
      <c r="C1999" t="s">
        <v>147</v>
      </c>
      <c r="D1999" t="s">
        <v>10945</v>
      </c>
      <c r="E1999">
        <v>110</v>
      </c>
      <c r="F1999" t="s">
        <v>10899</v>
      </c>
    </row>
    <row r="2000" spans="1:6" x14ac:dyDescent="0.2">
      <c r="A2000" t="s">
        <v>12937</v>
      </c>
      <c r="B2000" t="s">
        <v>89</v>
      </c>
      <c r="C2000" t="s">
        <v>148</v>
      </c>
      <c r="D2000" t="s">
        <v>10903</v>
      </c>
      <c r="E2000">
        <v>1</v>
      </c>
      <c r="F2000" t="s">
        <v>10899</v>
      </c>
    </row>
    <row r="2001" spans="1:6" x14ac:dyDescent="0.2">
      <c r="A2001" t="s">
        <v>12938</v>
      </c>
      <c r="B2001" t="s">
        <v>89</v>
      </c>
      <c r="C2001" t="s">
        <v>148</v>
      </c>
      <c r="D2001" t="s">
        <v>10913</v>
      </c>
      <c r="E2001">
        <v>2</v>
      </c>
      <c r="F2001" t="s">
        <v>10899</v>
      </c>
    </row>
    <row r="2002" spans="1:6" x14ac:dyDescent="0.2">
      <c r="A2002" t="s">
        <v>12939</v>
      </c>
      <c r="B2002" t="s">
        <v>89</v>
      </c>
      <c r="C2002" t="s">
        <v>148</v>
      </c>
      <c r="D2002" t="s">
        <v>10931</v>
      </c>
      <c r="E2002">
        <v>3</v>
      </c>
      <c r="F2002" t="s">
        <v>10899</v>
      </c>
    </row>
    <row r="2003" spans="1:6" x14ac:dyDescent="0.2">
      <c r="A2003" t="s">
        <v>12940</v>
      </c>
      <c r="B2003" t="s">
        <v>89</v>
      </c>
      <c r="C2003" t="s">
        <v>148</v>
      </c>
      <c r="D2003" t="s">
        <v>10933</v>
      </c>
      <c r="E2003">
        <v>60</v>
      </c>
      <c r="F2003" t="s">
        <v>10899</v>
      </c>
    </row>
    <row r="2004" spans="1:6" x14ac:dyDescent="0.2">
      <c r="A2004" t="s">
        <v>12941</v>
      </c>
      <c r="B2004" t="s">
        <v>89</v>
      </c>
      <c r="C2004" t="s">
        <v>148</v>
      </c>
      <c r="D2004" t="s">
        <v>10937</v>
      </c>
      <c r="E2004">
        <v>1</v>
      </c>
      <c r="F2004" t="s">
        <v>10899</v>
      </c>
    </row>
    <row r="2005" spans="1:6" x14ac:dyDescent="0.2">
      <c r="A2005" t="s">
        <v>12942</v>
      </c>
      <c r="B2005" t="s">
        <v>89</v>
      </c>
      <c r="C2005" t="s">
        <v>148</v>
      </c>
      <c r="D2005" t="s">
        <v>10939</v>
      </c>
      <c r="E2005">
        <v>1</v>
      </c>
      <c r="F2005" t="s">
        <v>10899</v>
      </c>
    </row>
    <row r="2006" spans="1:6" x14ac:dyDescent="0.2">
      <c r="A2006" t="s">
        <v>12943</v>
      </c>
      <c r="B2006" t="s">
        <v>89</v>
      </c>
      <c r="C2006" t="s">
        <v>148</v>
      </c>
      <c r="D2006" t="s">
        <v>10945</v>
      </c>
      <c r="E2006">
        <v>68</v>
      </c>
      <c r="F2006" t="s">
        <v>10899</v>
      </c>
    </row>
    <row r="2007" spans="1:6" x14ac:dyDescent="0.2">
      <c r="A2007" t="s">
        <v>12944</v>
      </c>
      <c r="B2007" t="s">
        <v>89</v>
      </c>
      <c r="C2007" t="s">
        <v>148</v>
      </c>
      <c r="D2007" t="s">
        <v>10977</v>
      </c>
      <c r="E2007">
        <v>2</v>
      </c>
      <c r="F2007" t="s">
        <v>10899</v>
      </c>
    </row>
    <row r="2008" spans="1:6" x14ac:dyDescent="0.2">
      <c r="A2008" t="s">
        <v>12945</v>
      </c>
      <c r="B2008" t="s">
        <v>89</v>
      </c>
      <c r="C2008" t="s">
        <v>149</v>
      </c>
      <c r="D2008" t="s">
        <v>10913</v>
      </c>
      <c r="E2008">
        <v>2</v>
      </c>
      <c r="F2008" t="s">
        <v>10899</v>
      </c>
    </row>
    <row r="2009" spans="1:6" x14ac:dyDescent="0.2">
      <c r="A2009" t="s">
        <v>12946</v>
      </c>
      <c r="B2009" t="s">
        <v>89</v>
      </c>
      <c r="C2009" t="s">
        <v>149</v>
      </c>
      <c r="D2009" t="s">
        <v>10921</v>
      </c>
      <c r="E2009">
        <v>3</v>
      </c>
      <c r="F2009" t="s">
        <v>10899</v>
      </c>
    </row>
    <row r="2010" spans="1:6" x14ac:dyDescent="0.2">
      <c r="A2010" t="s">
        <v>12947</v>
      </c>
      <c r="B2010" t="s">
        <v>89</v>
      </c>
      <c r="C2010" t="s">
        <v>149</v>
      </c>
      <c r="D2010" t="s">
        <v>10927</v>
      </c>
      <c r="E2010">
        <v>1</v>
      </c>
      <c r="F2010" t="s">
        <v>10899</v>
      </c>
    </row>
    <row r="2011" spans="1:6" x14ac:dyDescent="0.2">
      <c r="A2011" t="s">
        <v>12948</v>
      </c>
      <c r="B2011" t="s">
        <v>89</v>
      </c>
      <c r="C2011" t="s">
        <v>149</v>
      </c>
      <c r="D2011" t="s">
        <v>10931</v>
      </c>
      <c r="E2011">
        <v>7</v>
      </c>
      <c r="F2011" t="s">
        <v>10899</v>
      </c>
    </row>
    <row r="2012" spans="1:6" x14ac:dyDescent="0.2">
      <c r="A2012" t="s">
        <v>12949</v>
      </c>
      <c r="B2012" t="s">
        <v>89</v>
      </c>
      <c r="C2012" t="s">
        <v>149</v>
      </c>
      <c r="D2012" t="s">
        <v>10933</v>
      </c>
      <c r="E2012">
        <v>298</v>
      </c>
      <c r="F2012" t="s">
        <v>10899</v>
      </c>
    </row>
    <row r="2013" spans="1:6" x14ac:dyDescent="0.2">
      <c r="A2013" t="s">
        <v>12950</v>
      </c>
      <c r="B2013" t="s">
        <v>89</v>
      </c>
      <c r="C2013" t="s">
        <v>149</v>
      </c>
      <c r="D2013" t="s">
        <v>10939</v>
      </c>
      <c r="E2013">
        <v>2</v>
      </c>
      <c r="F2013" t="s">
        <v>10899</v>
      </c>
    </row>
    <row r="2014" spans="1:6" x14ac:dyDescent="0.2">
      <c r="A2014" t="s">
        <v>12951</v>
      </c>
      <c r="B2014" t="s">
        <v>89</v>
      </c>
      <c r="C2014" t="s">
        <v>149</v>
      </c>
      <c r="D2014" t="s">
        <v>10945</v>
      </c>
      <c r="E2014">
        <v>382</v>
      </c>
      <c r="F2014" t="s">
        <v>10899</v>
      </c>
    </row>
    <row r="2015" spans="1:6" x14ac:dyDescent="0.2">
      <c r="A2015" t="s">
        <v>12952</v>
      </c>
      <c r="B2015" t="s">
        <v>89</v>
      </c>
      <c r="C2015" t="s">
        <v>149</v>
      </c>
      <c r="D2015" t="s">
        <v>10949</v>
      </c>
      <c r="E2015">
        <v>1</v>
      </c>
      <c r="F2015" t="s">
        <v>10899</v>
      </c>
    </row>
    <row r="2016" spans="1:6" x14ac:dyDescent="0.2">
      <c r="A2016" t="s">
        <v>12953</v>
      </c>
      <c r="B2016" t="s">
        <v>89</v>
      </c>
      <c r="C2016" t="s">
        <v>149</v>
      </c>
      <c r="D2016" t="s">
        <v>10951</v>
      </c>
      <c r="E2016">
        <v>1</v>
      </c>
      <c r="F2016" t="s">
        <v>10899</v>
      </c>
    </row>
    <row r="2017" spans="1:6" x14ac:dyDescent="0.2">
      <c r="A2017" t="s">
        <v>12954</v>
      </c>
      <c r="B2017" t="s">
        <v>89</v>
      </c>
      <c r="C2017" t="s">
        <v>149</v>
      </c>
      <c r="D2017" t="s">
        <v>10955</v>
      </c>
      <c r="E2017">
        <v>2</v>
      </c>
      <c r="F2017" t="s">
        <v>10899</v>
      </c>
    </row>
    <row r="2018" spans="1:6" x14ac:dyDescent="0.2">
      <c r="A2018" t="s">
        <v>12955</v>
      </c>
      <c r="B2018" t="s">
        <v>89</v>
      </c>
      <c r="C2018" t="s">
        <v>149</v>
      </c>
      <c r="D2018" t="s">
        <v>10959</v>
      </c>
      <c r="E2018">
        <v>1</v>
      </c>
      <c r="F2018" t="s">
        <v>10899</v>
      </c>
    </row>
    <row r="2019" spans="1:6" x14ac:dyDescent="0.2">
      <c r="A2019" t="s">
        <v>12956</v>
      </c>
      <c r="B2019" t="s">
        <v>89</v>
      </c>
      <c r="C2019" t="s">
        <v>149</v>
      </c>
      <c r="D2019" t="s">
        <v>10963</v>
      </c>
      <c r="E2019">
        <v>2</v>
      </c>
      <c r="F2019" t="s">
        <v>10899</v>
      </c>
    </row>
    <row r="2020" spans="1:6" x14ac:dyDescent="0.2">
      <c r="A2020" t="s">
        <v>12957</v>
      </c>
      <c r="B2020" t="s">
        <v>89</v>
      </c>
      <c r="C2020" t="s">
        <v>149</v>
      </c>
      <c r="D2020" t="s">
        <v>10973</v>
      </c>
      <c r="E2020">
        <v>1</v>
      </c>
      <c r="F2020" t="s">
        <v>10899</v>
      </c>
    </row>
    <row r="2021" spans="1:6" x14ac:dyDescent="0.2">
      <c r="A2021" t="s">
        <v>12958</v>
      </c>
      <c r="B2021" t="s">
        <v>89</v>
      </c>
      <c r="C2021" t="s">
        <v>149</v>
      </c>
      <c r="D2021" t="s">
        <v>10977</v>
      </c>
      <c r="E2021">
        <v>1</v>
      </c>
      <c r="F2021" t="s">
        <v>10899</v>
      </c>
    </row>
    <row r="2022" spans="1:6" x14ac:dyDescent="0.2">
      <c r="A2022" t="s">
        <v>12959</v>
      </c>
      <c r="B2022" t="s">
        <v>89</v>
      </c>
      <c r="C2022" t="s">
        <v>150</v>
      </c>
      <c r="D2022" t="s">
        <v>10903</v>
      </c>
      <c r="E2022">
        <v>1</v>
      </c>
      <c r="F2022" t="s">
        <v>10899</v>
      </c>
    </row>
    <row r="2023" spans="1:6" x14ac:dyDescent="0.2">
      <c r="A2023" t="s">
        <v>12960</v>
      </c>
      <c r="B2023" t="s">
        <v>89</v>
      </c>
      <c r="C2023" t="s">
        <v>150</v>
      </c>
      <c r="D2023" t="s">
        <v>10931</v>
      </c>
      <c r="E2023">
        <v>2</v>
      </c>
      <c r="F2023" t="s">
        <v>10899</v>
      </c>
    </row>
    <row r="2024" spans="1:6" x14ac:dyDescent="0.2">
      <c r="A2024" t="s">
        <v>12961</v>
      </c>
      <c r="B2024" t="s">
        <v>89</v>
      </c>
      <c r="C2024" t="s">
        <v>150</v>
      </c>
      <c r="D2024" t="s">
        <v>10933</v>
      </c>
      <c r="E2024">
        <v>31</v>
      </c>
      <c r="F2024" t="s">
        <v>10899</v>
      </c>
    </row>
    <row r="2025" spans="1:6" x14ac:dyDescent="0.2">
      <c r="A2025" t="s">
        <v>12962</v>
      </c>
      <c r="B2025" t="s">
        <v>89</v>
      </c>
      <c r="C2025" t="s">
        <v>150</v>
      </c>
      <c r="D2025" t="s">
        <v>10937</v>
      </c>
      <c r="E2025">
        <v>1</v>
      </c>
      <c r="F2025" t="s">
        <v>10899</v>
      </c>
    </row>
    <row r="2026" spans="1:6" x14ac:dyDescent="0.2">
      <c r="A2026" t="s">
        <v>12963</v>
      </c>
      <c r="B2026" t="s">
        <v>89</v>
      </c>
      <c r="C2026" t="s">
        <v>150</v>
      </c>
      <c r="D2026" t="s">
        <v>10945</v>
      </c>
      <c r="E2026">
        <v>36</v>
      </c>
      <c r="F2026" t="s">
        <v>10899</v>
      </c>
    </row>
    <row r="2027" spans="1:6" x14ac:dyDescent="0.2">
      <c r="A2027" t="s">
        <v>12964</v>
      </c>
      <c r="B2027" t="s">
        <v>89</v>
      </c>
      <c r="C2027" t="s">
        <v>150</v>
      </c>
      <c r="D2027" t="s">
        <v>10949</v>
      </c>
      <c r="E2027">
        <v>1</v>
      </c>
      <c r="F2027" t="s">
        <v>10899</v>
      </c>
    </row>
    <row r="2028" spans="1:6" x14ac:dyDescent="0.2">
      <c r="A2028" t="s">
        <v>12965</v>
      </c>
      <c r="B2028" t="s">
        <v>89</v>
      </c>
      <c r="C2028" t="s">
        <v>150</v>
      </c>
      <c r="D2028" t="s">
        <v>10951</v>
      </c>
      <c r="E2028">
        <v>1</v>
      </c>
      <c r="F2028" t="s">
        <v>10899</v>
      </c>
    </row>
    <row r="2029" spans="1:6" x14ac:dyDescent="0.2">
      <c r="A2029" t="s">
        <v>12966</v>
      </c>
      <c r="B2029" t="s">
        <v>89</v>
      </c>
      <c r="C2029" t="s">
        <v>150</v>
      </c>
      <c r="D2029" t="s">
        <v>10977</v>
      </c>
      <c r="E2029">
        <v>2</v>
      </c>
      <c r="F2029" t="s">
        <v>10899</v>
      </c>
    </row>
    <row r="2030" spans="1:6" x14ac:dyDescent="0.2">
      <c r="A2030" t="s">
        <v>12967</v>
      </c>
      <c r="B2030" t="s">
        <v>89</v>
      </c>
      <c r="C2030" t="s">
        <v>151</v>
      </c>
      <c r="D2030" t="s">
        <v>10913</v>
      </c>
      <c r="E2030">
        <v>3</v>
      </c>
      <c r="F2030" t="s">
        <v>10899</v>
      </c>
    </row>
    <row r="2031" spans="1:6" x14ac:dyDescent="0.2">
      <c r="A2031" t="s">
        <v>12968</v>
      </c>
      <c r="B2031" t="s">
        <v>89</v>
      </c>
      <c r="C2031" t="s">
        <v>151</v>
      </c>
      <c r="D2031" t="s">
        <v>10921</v>
      </c>
      <c r="E2031">
        <v>1</v>
      </c>
      <c r="F2031" t="s">
        <v>10899</v>
      </c>
    </row>
    <row r="2032" spans="1:6" x14ac:dyDescent="0.2">
      <c r="A2032" t="s">
        <v>12969</v>
      </c>
      <c r="B2032" t="s">
        <v>89</v>
      </c>
      <c r="C2032" t="s">
        <v>151</v>
      </c>
      <c r="D2032" t="s">
        <v>10931</v>
      </c>
      <c r="E2032">
        <v>4</v>
      </c>
      <c r="F2032" t="s">
        <v>10899</v>
      </c>
    </row>
    <row r="2033" spans="1:6" x14ac:dyDescent="0.2">
      <c r="A2033" t="s">
        <v>12970</v>
      </c>
      <c r="B2033" t="s">
        <v>89</v>
      </c>
      <c r="C2033" t="s">
        <v>151</v>
      </c>
      <c r="D2033" t="s">
        <v>10933</v>
      </c>
      <c r="E2033">
        <v>147</v>
      </c>
      <c r="F2033" t="s">
        <v>10899</v>
      </c>
    </row>
    <row r="2034" spans="1:6" x14ac:dyDescent="0.2">
      <c r="A2034" t="s">
        <v>12971</v>
      </c>
      <c r="B2034" t="s">
        <v>89</v>
      </c>
      <c r="C2034" t="s">
        <v>151</v>
      </c>
      <c r="D2034" t="s">
        <v>10939</v>
      </c>
      <c r="E2034">
        <v>2</v>
      </c>
      <c r="F2034" t="s">
        <v>10899</v>
      </c>
    </row>
    <row r="2035" spans="1:6" x14ac:dyDescent="0.2">
      <c r="A2035" t="s">
        <v>12972</v>
      </c>
      <c r="B2035" t="s">
        <v>89</v>
      </c>
      <c r="C2035" t="s">
        <v>151</v>
      </c>
      <c r="D2035" t="s">
        <v>10945</v>
      </c>
      <c r="E2035">
        <v>165</v>
      </c>
      <c r="F2035" t="s">
        <v>10899</v>
      </c>
    </row>
    <row r="2036" spans="1:6" x14ac:dyDescent="0.2">
      <c r="A2036" t="s">
        <v>12973</v>
      </c>
      <c r="B2036" t="s">
        <v>89</v>
      </c>
      <c r="C2036" t="s">
        <v>151</v>
      </c>
      <c r="D2036" t="s">
        <v>10963</v>
      </c>
      <c r="E2036">
        <v>1</v>
      </c>
      <c r="F2036" t="s">
        <v>10899</v>
      </c>
    </row>
    <row r="2037" spans="1:6" x14ac:dyDescent="0.2">
      <c r="A2037" t="s">
        <v>12974</v>
      </c>
      <c r="B2037" t="s">
        <v>89</v>
      </c>
      <c r="C2037" t="s">
        <v>151</v>
      </c>
      <c r="D2037" t="s">
        <v>10977</v>
      </c>
      <c r="E2037">
        <v>1</v>
      </c>
      <c r="F2037" t="s">
        <v>10899</v>
      </c>
    </row>
    <row r="2038" spans="1:6" x14ac:dyDescent="0.2">
      <c r="A2038" t="s">
        <v>12975</v>
      </c>
      <c r="B2038" t="s">
        <v>89</v>
      </c>
      <c r="C2038" t="s">
        <v>152</v>
      </c>
      <c r="D2038" t="s">
        <v>10913</v>
      </c>
      <c r="E2038">
        <v>3</v>
      </c>
      <c r="F2038" t="s">
        <v>10899</v>
      </c>
    </row>
    <row r="2039" spans="1:6" x14ac:dyDescent="0.2">
      <c r="A2039" t="s">
        <v>12976</v>
      </c>
      <c r="B2039" t="s">
        <v>89</v>
      </c>
      <c r="C2039" t="s">
        <v>152</v>
      </c>
      <c r="D2039" t="s">
        <v>10917</v>
      </c>
      <c r="E2039">
        <v>2</v>
      </c>
      <c r="F2039" t="s">
        <v>10899</v>
      </c>
    </row>
    <row r="2040" spans="1:6" x14ac:dyDescent="0.2">
      <c r="A2040" t="s">
        <v>12977</v>
      </c>
      <c r="B2040" t="s">
        <v>89</v>
      </c>
      <c r="C2040" t="s">
        <v>152</v>
      </c>
      <c r="D2040" t="s">
        <v>10931</v>
      </c>
      <c r="E2040">
        <v>4</v>
      </c>
      <c r="F2040" t="s">
        <v>10899</v>
      </c>
    </row>
    <row r="2041" spans="1:6" x14ac:dyDescent="0.2">
      <c r="A2041" t="s">
        <v>12978</v>
      </c>
      <c r="B2041" t="s">
        <v>89</v>
      </c>
      <c r="C2041" t="s">
        <v>152</v>
      </c>
      <c r="D2041" t="s">
        <v>10933</v>
      </c>
      <c r="E2041">
        <v>64</v>
      </c>
      <c r="F2041" t="s">
        <v>10899</v>
      </c>
    </row>
    <row r="2042" spans="1:6" x14ac:dyDescent="0.2">
      <c r="A2042" t="s">
        <v>12979</v>
      </c>
      <c r="B2042" t="s">
        <v>89</v>
      </c>
      <c r="C2042" t="s">
        <v>152</v>
      </c>
      <c r="D2042" t="s">
        <v>10937</v>
      </c>
      <c r="E2042">
        <v>1</v>
      </c>
      <c r="F2042" t="s">
        <v>10899</v>
      </c>
    </row>
    <row r="2043" spans="1:6" x14ac:dyDescent="0.2">
      <c r="A2043" t="s">
        <v>12980</v>
      </c>
      <c r="B2043" t="s">
        <v>89</v>
      </c>
      <c r="C2043" t="s">
        <v>152</v>
      </c>
      <c r="D2043" t="s">
        <v>10945</v>
      </c>
      <c r="E2043">
        <v>77</v>
      </c>
      <c r="F2043" t="s">
        <v>10899</v>
      </c>
    </row>
    <row r="2044" spans="1:6" x14ac:dyDescent="0.2">
      <c r="A2044" t="s">
        <v>12981</v>
      </c>
      <c r="B2044" t="s">
        <v>89</v>
      </c>
      <c r="C2044" t="s">
        <v>152</v>
      </c>
      <c r="D2044" t="s">
        <v>10949</v>
      </c>
      <c r="E2044">
        <v>2</v>
      </c>
      <c r="F2044" t="s">
        <v>10899</v>
      </c>
    </row>
    <row r="2045" spans="1:6" x14ac:dyDescent="0.2">
      <c r="A2045" t="s">
        <v>12982</v>
      </c>
      <c r="B2045" t="s">
        <v>89</v>
      </c>
      <c r="C2045" t="s">
        <v>152</v>
      </c>
      <c r="D2045" t="s">
        <v>10951</v>
      </c>
      <c r="E2045">
        <v>1</v>
      </c>
      <c r="F2045" t="s">
        <v>10899</v>
      </c>
    </row>
    <row r="2046" spans="1:6" x14ac:dyDescent="0.2">
      <c r="A2046" t="s">
        <v>12983</v>
      </c>
      <c r="B2046" t="s">
        <v>89</v>
      </c>
      <c r="C2046" t="s">
        <v>152</v>
      </c>
      <c r="D2046" t="s">
        <v>10963</v>
      </c>
      <c r="E2046">
        <v>1</v>
      </c>
      <c r="F2046" t="s">
        <v>10899</v>
      </c>
    </row>
    <row r="2047" spans="1:6" x14ac:dyDescent="0.2">
      <c r="A2047" t="s">
        <v>12984</v>
      </c>
      <c r="B2047" t="s">
        <v>89</v>
      </c>
      <c r="C2047" t="s">
        <v>152</v>
      </c>
      <c r="D2047" t="s">
        <v>10969</v>
      </c>
      <c r="E2047">
        <v>1</v>
      </c>
      <c r="F2047" t="s">
        <v>10899</v>
      </c>
    </row>
    <row r="2048" spans="1:6" x14ac:dyDescent="0.2">
      <c r="A2048" t="s">
        <v>12985</v>
      </c>
      <c r="B2048" t="s">
        <v>89</v>
      </c>
      <c r="C2048" t="s">
        <v>152</v>
      </c>
      <c r="D2048" t="s">
        <v>10973</v>
      </c>
      <c r="E2048">
        <v>2</v>
      </c>
      <c r="F2048" t="s">
        <v>10899</v>
      </c>
    </row>
    <row r="2049" spans="1:6" x14ac:dyDescent="0.2">
      <c r="A2049" t="s">
        <v>12986</v>
      </c>
      <c r="B2049" t="s">
        <v>89</v>
      </c>
      <c r="C2049" t="s">
        <v>152</v>
      </c>
      <c r="D2049" t="s">
        <v>10977</v>
      </c>
      <c r="E2049">
        <v>3</v>
      </c>
      <c r="F2049" t="s">
        <v>10899</v>
      </c>
    </row>
    <row r="2050" spans="1:6" x14ac:dyDescent="0.2">
      <c r="A2050" t="s">
        <v>12987</v>
      </c>
      <c r="B2050" t="s">
        <v>89</v>
      </c>
      <c r="C2050" t="s">
        <v>153</v>
      </c>
      <c r="D2050" t="s">
        <v>10913</v>
      </c>
      <c r="E2050">
        <v>1</v>
      </c>
      <c r="F2050" t="s">
        <v>10899</v>
      </c>
    </row>
    <row r="2051" spans="1:6" x14ac:dyDescent="0.2">
      <c r="A2051" t="s">
        <v>12988</v>
      </c>
      <c r="B2051" t="s">
        <v>89</v>
      </c>
      <c r="C2051" t="s">
        <v>153</v>
      </c>
      <c r="D2051" t="s">
        <v>10921</v>
      </c>
      <c r="E2051">
        <v>1</v>
      </c>
      <c r="F2051" t="s">
        <v>10899</v>
      </c>
    </row>
    <row r="2052" spans="1:6" x14ac:dyDescent="0.2">
      <c r="A2052" t="s">
        <v>12989</v>
      </c>
      <c r="B2052" t="s">
        <v>89</v>
      </c>
      <c r="C2052" t="s">
        <v>153</v>
      </c>
      <c r="D2052" t="s">
        <v>10931</v>
      </c>
      <c r="E2052">
        <v>2</v>
      </c>
      <c r="F2052" t="s">
        <v>10899</v>
      </c>
    </row>
    <row r="2053" spans="1:6" x14ac:dyDescent="0.2">
      <c r="A2053" t="s">
        <v>12990</v>
      </c>
      <c r="B2053" t="s">
        <v>89</v>
      </c>
      <c r="C2053" t="s">
        <v>153</v>
      </c>
      <c r="D2053" t="s">
        <v>10933</v>
      </c>
      <c r="E2053">
        <v>46</v>
      </c>
      <c r="F2053" t="s">
        <v>10899</v>
      </c>
    </row>
    <row r="2054" spans="1:6" x14ac:dyDescent="0.2">
      <c r="A2054" t="s">
        <v>12991</v>
      </c>
      <c r="B2054" t="s">
        <v>89</v>
      </c>
      <c r="C2054" t="s">
        <v>153</v>
      </c>
      <c r="D2054" t="s">
        <v>10937</v>
      </c>
      <c r="E2054">
        <v>1</v>
      </c>
      <c r="F2054" t="s">
        <v>10899</v>
      </c>
    </row>
    <row r="2055" spans="1:6" x14ac:dyDescent="0.2">
      <c r="A2055" t="s">
        <v>12992</v>
      </c>
      <c r="B2055" t="s">
        <v>89</v>
      </c>
      <c r="C2055" t="s">
        <v>153</v>
      </c>
      <c r="D2055" t="s">
        <v>10945</v>
      </c>
      <c r="E2055">
        <v>57</v>
      </c>
      <c r="F2055" t="s">
        <v>10899</v>
      </c>
    </row>
    <row r="2056" spans="1:6" x14ac:dyDescent="0.2">
      <c r="A2056" t="s">
        <v>12993</v>
      </c>
      <c r="B2056" t="s">
        <v>89</v>
      </c>
      <c r="C2056" t="s">
        <v>153</v>
      </c>
      <c r="D2056" t="s">
        <v>10977</v>
      </c>
      <c r="E2056">
        <v>1</v>
      </c>
      <c r="F2056" t="s">
        <v>10899</v>
      </c>
    </row>
    <row r="2057" spans="1:6" x14ac:dyDescent="0.2">
      <c r="A2057" t="s">
        <v>12994</v>
      </c>
      <c r="B2057" t="s">
        <v>89</v>
      </c>
      <c r="C2057" t="s">
        <v>154</v>
      </c>
      <c r="D2057" t="s">
        <v>10913</v>
      </c>
      <c r="E2057">
        <v>1</v>
      </c>
      <c r="F2057" t="s">
        <v>10899</v>
      </c>
    </row>
    <row r="2058" spans="1:6" x14ac:dyDescent="0.2">
      <c r="A2058" t="s">
        <v>12995</v>
      </c>
      <c r="B2058" t="s">
        <v>89</v>
      </c>
      <c r="C2058" t="s">
        <v>154</v>
      </c>
      <c r="D2058" t="s">
        <v>10931</v>
      </c>
      <c r="E2058">
        <v>1</v>
      </c>
      <c r="F2058" t="s">
        <v>10899</v>
      </c>
    </row>
    <row r="2059" spans="1:6" x14ac:dyDescent="0.2">
      <c r="A2059" t="s">
        <v>12996</v>
      </c>
      <c r="B2059" t="s">
        <v>89</v>
      </c>
      <c r="C2059" t="s">
        <v>154</v>
      </c>
      <c r="D2059" t="s">
        <v>10933</v>
      </c>
      <c r="E2059">
        <v>25</v>
      </c>
      <c r="F2059" t="s">
        <v>10899</v>
      </c>
    </row>
    <row r="2060" spans="1:6" x14ac:dyDescent="0.2">
      <c r="A2060" t="s">
        <v>12997</v>
      </c>
      <c r="B2060" t="s">
        <v>89</v>
      </c>
      <c r="C2060" t="s">
        <v>154</v>
      </c>
      <c r="D2060" t="s">
        <v>10943</v>
      </c>
      <c r="E2060">
        <v>1</v>
      </c>
      <c r="F2060" t="s">
        <v>10899</v>
      </c>
    </row>
    <row r="2061" spans="1:6" x14ac:dyDescent="0.2">
      <c r="A2061" t="s">
        <v>12998</v>
      </c>
      <c r="B2061" t="s">
        <v>89</v>
      </c>
      <c r="C2061" t="s">
        <v>154</v>
      </c>
      <c r="D2061" t="s">
        <v>10945</v>
      </c>
      <c r="E2061">
        <v>28</v>
      </c>
      <c r="F2061" t="s">
        <v>10899</v>
      </c>
    </row>
    <row r="2062" spans="1:6" x14ac:dyDescent="0.2">
      <c r="A2062" t="s">
        <v>12999</v>
      </c>
      <c r="B2062" t="s">
        <v>89</v>
      </c>
      <c r="C2062" t="s">
        <v>155</v>
      </c>
      <c r="D2062" t="s">
        <v>10933</v>
      </c>
      <c r="E2062">
        <v>28</v>
      </c>
      <c r="F2062" t="s">
        <v>10899</v>
      </c>
    </row>
    <row r="2063" spans="1:6" x14ac:dyDescent="0.2">
      <c r="A2063" t="s">
        <v>13000</v>
      </c>
      <c r="B2063" t="s">
        <v>89</v>
      </c>
      <c r="C2063" t="s">
        <v>155</v>
      </c>
      <c r="D2063" t="s">
        <v>10945</v>
      </c>
      <c r="E2063">
        <v>39</v>
      </c>
      <c r="F2063" t="s">
        <v>10899</v>
      </c>
    </row>
    <row r="2064" spans="1:6" x14ac:dyDescent="0.2">
      <c r="A2064" t="s">
        <v>13001</v>
      </c>
      <c r="B2064" t="s">
        <v>89</v>
      </c>
      <c r="C2064" t="s">
        <v>156</v>
      </c>
      <c r="D2064" t="s">
        <v>10905</v>
      </c>
      <c r="E2064">
        <v>2</v>
      </c>
      <c r="F2064" t="s">
        <v>10899</v>
      </c>
    </row>
    <row r="2065" spans="1:6" x14ac:dyDescent="0.2">
      <c r="A2065" t="s">
        <v>13002</v>
      </c>
      <c r="B2065" t="s">
        <v>89</v>
      </c>
      <c r="C2065" t="s">
        <v>156</v>
      </c>
      <c r="D2065" t="s">
        <v>10913</v>
      </c>
      <c r="E2065">
        <v>5</v>
      </c>
      <c r="F2065" t="s">
        <v>10899</v>
      </c>
    </row>
    <row r="2066" spans="1:6" x14ac:dyDescent="0.2">
      <c r="A2066" t="s">
        <v>13003</v>
      </c>
      <c r="B2066" t="s">
        <v>89</v>
      </c>
      <c r="C2066" t="s">
        <v>156</v>
      </c>
      <c r="D2066" t="s">
        <v>10915</v>
      </c>
      <c r="E2066">
        <v>3</v>
      </c>
      <c r="F2066" t="s">
        <v>10899</v>
      </c>
    </row>
    <row r="2067" spans="1:6" x14ac:dyDescent="0.2">
      <c r="A2067" t="s">
        <v>13004</v>
      </c>
      <c r="B2067" t="s">
        <v>89</v>
      </c>
      <c r="C2067" t="s">
        <v>156</v>
      </c>
      <c r="D2067" t="s">
        <v>10917</v>
      </c>
      <c r="E2067">
        <v>2</v>
      </c>
      <c r="F2067" t="s">
        <v>10899</v>
      </c>
    </row>
    <row r="2068" spans="1:6" x14ac:dyDescent="0.2">
      <c r="A2068" t="s">
        <v>13005</v>
      </c>
      <c r="B2068" t="s">
        <v>89</v>
      </c>
      <c r="C2068" t="s">
        <v>156</v>
      </c>
      <c r="D2068" t="s">
        <v>10919</v>
      </c>
      <c r="E2068">
        <v>2</v>
      </c>
      <c r="F2068" t="s">
        <v>10899</v>
      </c>
    </row>
    <row r="2069" spans="1:6" x14ac:dyDescent="0.2">
      <c r="A2069" t="s">
        <v>13006</v>
      </c>
      <c r="B2069" t="s">
        <v>89</v>
      </c>
      <c r="C2069" t="s">
        <v>156</v>
      </c>
      <c r="D2069" t="s">
        <v>10921</v>
      </c>
      <c r="E2069">
        <v>2</v>
      </c>
      <c r="F2069" t="s">
        <v>10899</v>
      </c>
    </row>
    <row r="2070" spans="1:6" x14ac:dyDescent="0.2">
      <c r="A2070" t="s">
        <v>13007</v>
      </c>
      <c r="B2070" t="s">
        <v>89</v>
      </c>
      <c r="C2070" t="s">
        <v>156</v>
      </c>
      <c r="D2070" t="s">
        <v>10925</v>
      </c>
      <c r="E2070">
        <v>1</v>
      </c>
      <c r="F2070" t="s">
        <v>10899</v>
      </c>
    </row>
    <row r="2071" spans="1:6" x14ac:dyDescent="0.2">
      <c r="A2071" t="s">
        <v>13008</v>
      </c>
      <c r="B2071" t="s">
        <v>89</v>
      </c>
      <c r="C2071" t="s">
        <v>156</v>
      </c>
      <c r="D2071" t="s">
        <v>10927</v>
      </c>
      <c r="E2071">
        <v>1</v>
      </c>
      <c r="F2071" t="s">
        <v>10899</v>
      </c>
    </row>
    <row r="2072" spans="1:6" x14ac:dyDescent="0.2">
      <c r="A2072" t="s">
        <v>13009</v>
      </c>
      <c r="B2072" t="s">
        <v>89</v>
      </c>
      <c r="C2072" t="s">
        <v>156</v>
      </c>
      <c r="D2072" t="s">
        <v>10929</v>
      </c>
      <c r="E2072">
        <v>1</v>
      </c>
      <c r="F2072" t="s">
        <v>10899</v>
      </c>
    </row>
    <row r="2073" spans="1:6" x14ac:dyDescent="0.2">
      <c r="A2073" t="s">
        <v>13010</v>
      </c>
      <c r="B2073" t="s">
        <v>89</v>
      </c>
      <c r="C2073" t="s">
        <v>156</v>
      </c>
      <c r="D2073" t="s">
        <v>10931</v>
      </c>
      <c r="E2073">
        <v>15</v>
      </c>
      <c r="F2073" t="s">
        <v>10899</v>
      </c>
    </row>
    <row r="2074" spans="1:6" x14ac:dyDescent="0.2">
      <c r="A2074" t="s">
        <v>13011</v>
      </c>
      <c r="B2074" t="s">
        <v>89</v>
      </c>
      <c r="C2074" t="s">
        <v>156</v>
      </c>
      <c r="D2074" t="s">
        <v>10933</v>
      </c>
      <c r="E2074">
        <v>325</v>
      </c>
      <c r="F2074" t="s">
        <v>10899</v>
      </c>
    </row>
    <row r="2075" spans="1:6" x14ac:dyDescent="0.2">
      <c r="A2075" t="s">
        <v>13012</v>
      </c>
      <c r="B2075" t="s">
        <v>89</v>
      </c>
      <c r="C2075" t="s">
        <v>156</v>
      </c>
      <c r="D2075" t="s">
        <v>10939</v>
      </c>
      <c r="E2075">
        <v>1</v>
      </c>
      <c r="F2075" t="s">
        <v>10899</v>
      </c>
    </row>
    <row r="2076" spans="1:6" x14ac:dyDescent="0.2">
      <c r="A2076" t="s">
        <v>13013</v>
      </c>
      <c r="B2076" t="s">
        <v>89</v>
      </c>
      <c r="C2076" t="s">
        <v>156</v>
      </c>
      <c r="D2076" t="s">
        <v>10943</v>
      </c>
      <c r="E2076">
        <v>1</v>
      </c>
      <c r="F2076" t="s">
        <v>10899</v>
      </c>
    </row>
    <row r="2077" spans="1:6" x14ac:dyDescent="0.2">
      <c r="A2077" t="s">
        <v>13014</v>
      </c>
      <c r="B2077" t="s">
        <v>89</v>
      </c>
      <c r="C2077" t="s">
        <v>156</v>
      </c>
      <c r="D2077" t="s">
        <v>10945</v>
      </c>
      <c r="E2077">
        <v>389</v>
      </c>
      <c r="F2077" t="s">
        <v>10899</v>
      </c>
    </row>
    <row r="2078" spans="1:6" x14ac:dyDescent="0.2">
      <c r="A2078" t="s">
        <v>13015</v>
      </c>
      <c r="B2078" t="s">
        <v>89</v>
      </c>
      <c r="C2078" t="s">
        <v>156</v>
      </c>
      <c r="D2078" t="s">
        <v>10949</v>
      </c>
      <c r="E2078">
        <v>2</v>
      </c>
      <c r="F2078" t="s">
        <v>10899</v>
      </c>
    </row>
    <row r="2079" spans="1:6" x14ac:dyDescent="0.2">
      <c r="A2079" t="s">
        <v>13016</v>
      </c>
      <c r="B2079" t="s">
        <v>89</v>
      </c>
      <c r="C2079" t="s">
        <v>156</v>
      </c>
      <c r="D2079" t="s">
        <v>10955</v>
      </c>
      <c r="E2079">
        <v>2</v>
      </c>
      <c r="F2079" t="s">
        <v>10899</v>
      </c>
    </row>
    <row r="2080" spans="1:6" x14ac:dyDescent="0.2">
      <c r="A2080" t="s">
        <v>13017</v>
      </c>
      <c r="B2080" t="s">
        <v>89</v>
      </c>
      <c r="C2080" t="s">
        <v>156</v>
      </c>
      <c r="D2080" t="s">
        <v>10959</v>
      </c>
      <c r="E2080">
        <v>1</v>
      </c>
      <c r="F2080" t="s">
        <v>10899</v>
      </c>
    </row>
    <row r="2081" spans="1:6" x14ac:dyDescent="0.2">
      <c r="A2081" t="s">
        <v>13018</v>
      </c>
      <c r="B2081" t="s">
        <v>89</v>
      </c>
      <c r="C2081" t="s">
        <v>156</v>
      </c>
      <c r="D2081" t="s">
        <v>10963</v>
      </c>
      <c r="E2081">
        <v>1</v>
      </c>
      <c r="F2081" t="s">
        <v>10899</v>
      </c>
    </row>
    <row r="2082" spans="1:6" x14ac:dyDescent="0.2">
      <c r="A2082" t="s">
        <v>13019</v>
      </c>
      <c r="B2082" t="s">
        <v>89</v>
      </c>
      <c r="C2082" t="s">
        <v>156</v>
      </c>
      <c r="D2082" t="s">
        <v>10967</v>
      </c>
      <c r="E2082">
        <v>2</v>
      </c>
      <c r="F2082" t="s">
        <v>10899</v>
      </c>
    </row>
    <row r="2083" spans="1:6" x14ac:dyDescent="0.2">
      <c r="A2083" t="s">
        <v>13020</v>
      </c>
      <c r="B2083" t="s">
        <v>89</v>
      </c>
      <c r="C2083" t="s">
        <v>156</v>
      </c>
      <c r="D2083" t="s">
        <v>10977</v>
      </c>
      <c r="E2083">
        <v>5</v>
      </c>
      <c r="F2083" t="s">
        <v>10899</v>
      </c>
    </row>
    <row r="2084" spans="1:6" x14ac:dyDescent="0.2">
      <c r="A2084" t="s">
        <v>13021</v>
      </c>
      <c r="B2084" t="s">
        <v>89</v>
      </c>
      <c r="C2084" t="s">
        <v>157</v>
      </c>
      <c r="D2084" t="s">
        <v>10903</v>
      </c>
      <c r="E2084">
        <v>1</v>
      </c>
      <c r="F2084" t="s">
        <v>10899</v>
      </c>
    </row>
    <row r="2085" spans="1:6" x14ac:dyDescent="0.2">
      <c r="A2085" t="s">
        <v>13022</v>
      </c>
      <c r="B2085" t="s">
        <v>89</v>
      </c>
      <c r="C2085" t="s">
        <v>157</v>
      </c>
      <c r="D2085" t="s">
        <v>10913</v>
      </c>
      <c r="E2085">
        <v>3</v>
      </c>
      <c r="F2085" t="s">
        <v>10899</v>
      </c>
    </row>
    <row r="2086" spans="1:6" x14ac:dyDescent="0.2">
      <c r="A2086" t="s">
        <v>13023</v>
      </c>
      <c r="B2086" t="s">
        <v>89</v>
      </c>
      <c r="C2086" t="s">
        <v>157</v>
      </c>
      <c r="D2086" t="s">
        <v>10915</v>
      </c>
      <c r="E2086">
        <v>1</v>
      </c>
      <c r="F2086" t="s">
        <v>10899</v>
      </c>
    </row>
    <row r="2087" spans="1:6" x14ac:dyDescent="0.2">
      <c r="A2087" t="s">
        <v>13024</v>
      </c>
      <c r="B2087" t="s">
        <v>89</v>
      </c>
      <c r="C2087" t="s">
        <v>157</v>
      </c>
      <c r="D2087" t="s">
        <v>10931</v>
      </c>
      <c r="E2087">
        <v>3</v>
      </c>
      <c r="F2087" t="s">
        <v>10899</v>
      </c>
    </row>
    <row r="2088" spans="1:6" x14ac:dyDescent="0.2">
      <c r="A2088" t="s">
        <v>13025</v>
      </c>
      <c r="B2088" t="s">
        <v>89</v>
      </c>
      <c r="C2088" t="s">
        <v>157</v>
      </c>
      <c r="D2088" t="s">
        <v>10933</v>
      </c>
      <c r="E2088">
        <v>44</v>
      </c>
      <c r="F2088" t="s">
        <v>10899</v>
      </c>
    </row>
    <row r="2089" spans="1:6" x14ac:dyDescent="0.2">
      <c r="A2089" t="s">
        <v>13026</v>
      </c>
      <c r="B2089" t="s">
        <v>89</v>
      </c>
      <c r="C2089" t="s">
        <v>157</v>
      </c>
      <c r="D2089" t="s">
        <v>10945</v>
      </c>
      <c r="E2089">
        <v>54</v>
      </c>
      <c r="F2089" t="s">
        <v>10899</v>
      </c>
    </row>
    <row r="2090" spans="1:6" x14ac:dyDescent="0.2">
      <c r="A2090" t="s">
        <v>13027</v>
      </c>
      <c r="B2090" t="s">
        <v>89</v>
      </c>
      <c r="C2090" t="s">
        <v>157</v>
      </c>
      <c r="D2090" t="s">
        <v>10959</v>
      </c>
      <c r="E2090">
        <v>1</v>
      </c>
      <c r="F2090" t="s">
        <v>10899</v>
      </c>
    </row>
    <row r="2091" spans="1:6" x14ac:dyDescent="0.2">
      <c r="A2091" t="s">
        <v>13028</v>
      </c>
      <c r="B2091" t="s">
        <v>89</v>
      </c>
      <c r="C2091" t="s">
        <v>157</v>
      </c>
      <c r="D2091" t="s">
        <v>10967</v>
      </c>
      <c r="E2091">
        <v>1</v>
      </c>
      <c r="F2091" t="s">
        <v>10899</v>
      </c>
    </row>
    <row r="2092" spans="1:6" x14ac:dyDescent="0.2">
      <c r="A2092" t="s">
        <v>13029</v>
      </c>
      <c r="B2092" t="s">
        <v>89</v>
      </c>
      <c r="C2092" t="s">
        <v>157</v>
      </c>
      <c r="D2092" t="s">
        <v>10969</v>
      </c>
      <c r="E2092">
        <v>1</v>
      </c>
      <c r="F2092" t="s">
        <v>10899</v>
      </c>
    </row>
    <row r="2093" spans="1:6" x14ac:dyDescent="0.2">
      <c r="A2093" t="s">
        <v>13030</v>
      </c>
      <c r="B2093" t="s">
        <v>89</v>
      </c>
      <c r="C2093" t="s">
        <v>157</v>
      </c>
      <c r="D2093" t="s">
        <v>10977</v>
      </c>
      <c r="E2093">
        <v>2</v>
      </c>
      <c r="F2093" t="s">
        <v>10899</v>
      </c>
    </row>
    <row r="2094" spans="1:6" x14ac:dyDescent="0.2">
      <c r="A2094" t="s">
        <v>13031</v>
      </c>
      <c r="B2094" t="s">
        <v>89</v>
      </c>
      <c r="C2094" t="s">
        <v>158</v>
      </c>
      <c r="D2094" t="s">
        <v>10903</v>
      </c>
      <c r="E2094">
        <v>1</v>
      </c>
      <c r="F2094" t="s">
        <v>10899</v>
      </c>
    </row>
    <row r="2095" spans="1:6" x14ac:dyDescent="0.2">
      <c r="A2095" t="s">
        <v>13032</v>
      </c>
      <c r="B2095" t="s">
        <v>89</v>
      </c>
      <c r="C2095" t="s">
        <v>158</v>
      </c>
      <c r="D2095" t="s">
        <v>10913</v>
      </c>
      <c r="E2095">
        <v>2</v>
      </c>
      <c r="F2095" t="s">
        <v>10899</v>
      </c>
    </row>
    <row r="2096" spans="1:6" x14ac:dyDescent="0.2">
      <c r="A2096" t="s">
        <v>13033</v>
      </c>
      <c r="B2096" t="s">
        <v>89</v>
      </c>
      <c r="C2096" t="s">
        <v>158</v>
      </c>
      <c r="D2096" t="s">
        <v>10915</v>
      </c>
      <c r="E2096">
        <v>1</v>
      </c>
      <c r="F2096" t="s">
        <v>10899</v>
      </c>
    </row>
    <row r="2097" spans="1:6" x14ac:dyDescent="0.2">
      <c r="A2097" t="s">
        <v>13034</v>
      </c>
      <c r="B2097" t="s">
        <v>89</v>
      </c>
      <c r="C2097" t="s">
        <v>158</v>
      </c>
      <c r="D2097" t="s">
        <v>10931</v>
      </c>
      <c r="E2097">
        <v>3</v>
      </c>
      <c r="F2097" t="s">
        <v>10899</v>
      </c>
    </row>
    <row r="2098" spans="1:6" x14ac:dyDescent="0.2">
      <c r="A2098" t="s">
        <v>13035</v>
      </c>
      <c r="B2098" t="s">
        <v>89</v>
      </c>
      <c r="C2098" t="s">
        <v>158</v>
      </c>
      <c r="D2098" t="s">
        <v>10933</v>
      </c>
      <c r="E2098">
        <v>56</v>
      </c>
      <c r="F2098" t="s">
        <v>10899</v>
      </c>
    </row>
    <row r="2099" spans="1:6" x14ac:dyDescent="0.2">
      <c r="A2099" t="s">
        <v>13036</v>
      </c>
      <c r="B2099" t="s">
        <v>89</v>
      </c>
      <c r="C2099" t="s">
        <v>158</v>
      </c>
      <c r="D2099" t="s">
        <v>10937</v>
      </c>
      <c r="E2099">
        <v>1</v>
      </c>
      <c r="F2099" t="s">
        <v>10899</v>
      </c>
    </row>
    <row r="2100" spans="1:6" x14ac:dyDescent="0.2">
      <c r="A2100" t="s">
        <v>13037</v>
      </c>
      <c r="B2100" t="s">
        <v>89</v>
      </c>
      <c r="C2100" t="s">
        <v>158</v>
      </c>
      <c r="D2100" t="s">
        <v>10939</v>
      </c>
      <c r="E2100">
        <v>2</v>
      </c>
      <c r="F2100" t="s">
        <v>10899</v>
      </c>
    </row>
    <row r="2101" spans="1:6" x14ac:dyDescent="0.2">
      <c r="A2101" t="s">
        <v>13038</v>
      </c>
      <c r="B2101" t="s">
        <v>89</v>
      </c>
      <c r="C2101" t="s">
        <v>158</v>
      </c>
      <c r="D2101" t="s">
        <v>10945</v>
      </c>
      <c r="E2101">
        <v>63</v>
      </c>
      <c r="F2101" t="s">
        <v>10899</v>
      </c>
    </row>
    <row r="2102" spans="1:6" x14ac:dyDescent="0.2">
      <c r="A2102" t="s">
        <v>13039</v>
      </c>
      <c r="B2102" t="s">
        <v>89</v>
      </c>
      <c r="C2102" t="s">
        <v>158</v>
      </c>
      <c r="D2102" t="s">
        <v>10963</v>
      </c>
      <c r="E2102">
        <v>1</v>
      </c>
      <c r="F2102" t="s">
        <v>10899</v>
      </c>
    </row>
    <row r="2103" spans="1:6" x14ac:dyDescent="0.2">
      <c r="A2103" t="s">
        <v>13040</v>
      </c>
      <c r="B2103" t="s">
        <v>89</v>
      </c>
      <c r="C2103" t="s">
        <v>158</v>
      </c>
      <c r="D2103" t="s">
        <v>10967</v>
      </c>
      <c r="E2103">
        <v>1</v>
      </c>
      <c r="F2103" t="s">
        <v>10899</v>
      </c>
    </row>
    <row r="2104" spans="1:6" x14ac:dyDescent="0.2">
      <c r="A2104" t="s">
        <v>13041</v>
      </c>
      <c r="B2104" t="s">
        <v>89</v>
      </c>
      <c r="C2104" t="s">
        <v>158</v>
      </c>
      <c r="D2104" t="s">
        <v>10973</v>
      </c>
      <c r="E2104">
        <v>1</v>
      </c>
      <c r="F2104" t="s">
        <v>10899</v>
      </c>
    </row>
    <row r="2105" spans="1:6" x14ac:dyDescent="0.2">
      <c r="A2105" t="s">
        <v>13042</v>
      </c>
      <c r="B2105" t="s">
        <v>89</v>
      </c>
      <c r="C2105" t="s">
        <v>158</v>
      </c>
      <c r="D2105" t="s">
        <v>10977</v>
      </c>
      <c r="E2105">
        <v>1</v>
      </c>
      <c r="F2105" t="s">
        <v>10899</v>
      </c>
    </row>
    <row r="2106" spans="1:6" x14ac:dyDescent="0.2">
      <c r="A2106" t="s">
        <v>13043</v>
      </c>
      <c r="B2106" t="s">
        <v>89</v>
      </c>
      <c r="C2106" t="s">
        <v>159</v>
      </c>
      <c r="D2106" t="s">
        <v>10933</v>
      </c>
      <c r="E2106">
        <v>9</v>
      </c>
      <c r="F2106" t="s">
        <v>10899</v>
      </c>
    </row>
    <row r="2107" spans="1:6" x14ac:dyDescent="0.2">
      <c r="A2107" t="s">
        <v>13044</v>
      </c>
      <c r="B2107" t="s">
        <v>89</v>
      </c>
      <c r="C2107" t="s">
        <v>159</v>
      </c>
      <c r="D2107" t="s">
        <v>10945</v>
      </c>
      <c r="E2107">
        <v>10</v>
      </c>
      <c r="F2107" t="s">
        <v>10899</v>
      </c>
    </row>
    <row r="2108" spans="1:6" x14ac:dyDescent="0.2">
      <c r="A2108" t="s">
        <v>13045</v>
      </c>
      <c r="B2108" t="s">
        <v>89</v>
      </c>
      <c r="C2108" t="s">
        <v>160</v>
      </c>
      <c r="D2108" t="s">
        <v>10905</v>
      </c>
      <c r="E2108">
        <v>1</v>
      </c>
      <c r="F2108" t="s">
        <v>10899</v>
      </c>
    </row>
    <row r="2109" spans="1:6" x14ac:dyDescent="0.2">
      <c r="A2109" t="s">
        <v>13046</v>
      </c>
      <c r="B2109" t="s">
        <v>89</v>
      </c>
      <c r="C2109" t="s">
        <v>160</v>
      </c>
      <c r="D2109" t="s">
        <v>10909</v>
      </c>
      <c r="E2109">
        <v>1</v>
      </c>
      <c r="F2109" t="s">
        <v>10899</v>
      </c>
    </row>
    <row r="2110" spans="1:6" x14ac:dyDescent="0.2">
      <c r="A2110" t="s">
        <v>13047</v>
      </c>
      <c r="B2110" t="s">
        <v>89</v>
      </c>
      <c r="C2110" t="s">
        <v>160</v>
      </c>
      <c r="D2110" t="s">
        <v>10913</v>
      </c>
      <c r="E2110">
        <v>1</v>
      </c>
      <c r="F2110" t="s">
        <v>10899</v>
      </c>
    </row>
    <row r="2111" spans="1:6" x14ac:dyDescent="0.2">
      <c r="A2111" t="s">
        <v>13048</v>
      </c>
      <c r="B2111" t="s">
        <v>89</v>
      </c>
      <c r="C2111" t="s">
        <v>160</v>
      </c>
      <c r="D2111" t="s">
        <v>10931</v>
      </c>
      <c r="E2111">
        <v>5</v>
      </c>
      <c r="F2111" t="s">
        <v>10899</v>
      </c>
    </row>
    <row r="2112" spans="1:6" x14ac:dyDescent="0.2">
      <c r="A2112" t="s">
        <v>13049</v>
      </c>
      <c r="B2112" t="s">
        <v>89</v>
      </c>
      <c r="C2112" t="s">
        <v>160</v>
      </c>
      <c r="D2112" t="s">
        <v>10933</v>
      </c>
      <c r="E2112">
        <v>51</v>
      </c>
      <c r="F2112" t="s">
        <v>10899</v>
      </c>
    </row>
    <row r="2113" spans="1:6" x14ac:dyDescent="0.2">
      <c r="A2113" t="s">
        <v>13050</v>
      </c>
      <c r="B2113" t="s">
        <v>89</v>
      </c>
      <c r="C2113" t="s">
        <v>160</v>
      </c>
      <c r="D2113" t="s">
        <v>10937</v>
      </c>
      <c r="E2113">
        <v>1</v>
      </c>
      <c r="F2113" t="s">
        <v>10899</v>
      </c>
    </row>
    <row r="2114" spans="1:6" x14ac:dyDescent="0.2">
      <c r="A2114" t="s">
        <v>13051</v>
      </c>
      <c r="B2114" t="s">
        <v>89</v>
      </c>
      <c r="C2114" t="s">
        <v>160</v>
      </c>
      <c r="D2114" t="s">
        <v>10939</v>
      </c>
      <c r="E2114">
        <v>1</v>
      </c>
      <c r="F2114" t="s">
        <v>10899</v>
      </c>
    </row>
    <row r="2115" spans="1:6" x14ac:dyDescent="0.2">
      <c r="A2115" t="s">
        <v>13052</v>
      </c>
      <c r="B2115" t="s">
        <v>89</v>
      </c>
      <c r="C2115" t="s">
        <v>160</v>
      </c>
      <c r="D2115" t="s">
        <v>10945</v>
      </c>
      <c r="E2115">
        <v>66</v>
      </c>
      <c r="F2115" t="s">
        <v>10899</v>
      </c>
    </row>
    <row r="2116" spans="1:6" x14ac:dyDescent="0.2">
      <c r="A2116" t="s">
        <v>13053</v>
      </c>
      <c r="B2116" t="s">
        <v>89</v>
      </c>
      <c r="C2116" t="s">
        <v>160</v>
      </c>
      <c r="D2116" t="s">
        <v>10949</v>
      </c>
      <c r="E2116">
        <v>1</v>
      </c>
      <c r="F2116" t="s">
        <v>10899</v>
      </c>
    </row>
    <row r="2117" spans="1:6" x14ac:dyDescent="0.2">
      <c r="A2117" t="s">
        <v>13054</v>
      </c>
      <c r="B2117" t="s">
        <v>89</v>
      </c>
      <c r="C2117" t="s">
        <v>160</v>
      </c>
      <c r="D2117" t="s">
        <v>10963</v>
      </c>
      <c r="E2117">
        <v>1</v>
      </c>
      <c r="F2117" t="s">
        <v>10899</v>
      </c>
    </row>
    <row r="2118" spans="1:6" x14ac:dyDescent="0.2">
      <c r="A2118" t="s">
        <v>13055</v>
      </c>
      <c r="B2118" t="s">
        <v>89</v>
      </c>
      <c r="C2118" t="s">
        <v>160</v>
      </c>
      <c r="D2118" t="s">
        <v>10967</v>
      </c>
      <c r="E2118">
        <v>1</v>
      </c>
      <c r="F2118" t="s">
        <v>10899</v>
      </c>
    </row>
    <row r="2119" spans="1:6" x14ac:dyDescent="0.2">
      <c r="A2119" t="s">
        <v>13056</v>
      </c>
      <c r="B2119" t="s">
        <v>89</v>
      </c>
      <c r="C2119" t="s">
        <v>160</v>
      </c>
      <c r="D2119" t="s">
        <v>10973</v>
      </c>
      <c r="E2119">
        <v>1</v>
      </c>
      <c r="F2119" t="s">
        <v>10899</v>
      </c>
    </row>
    <row r="2120" spans="1:6" x14ac:dyDescent="0.2">
      <c r="A2120" t="s">
        <v>13057</v>
      </c>
      <c r="B2120" t="s">
        <v>89</v>
      </c>
      <c r="C2120" t="s">
        <v>160</v>
      </c>
      <c r="D2120" t="s">
        <v>10977</v>
      </c>
      <c r="E2120">
        <v>3</v>
      </c>
      <c r="F2120" t="s">
        <v>10899</v>
      </c>
    </row>
    <row r="2121" spans="1:6" x14ac:dyDescent="0.2">
      <c r="A2121" t="s">
        <v>13058</v>
      </c>
      <c r="B2121" t="s">
        <v>89</v>
      </c>
      <c r="C2121" t="s">
        <v>161</v>
      </c>
      <c r="D2121" t="s">
        <v>10931</v>
      </c>
      <c r="E2121">
        <v>1</v>
      </c>
      <c r="F2121" t="s">
        <v>10899</v>
      </c>
    </row>
    <row r="2122" spans="1:6" x14ac:dyDescent="0.2">
      <c r="A2122" t="s">
        <v>13059</v>
      </c>
      <c r="B2122" t="s">
        <v>89</v>
      </c>
      <c r="C2122" t="s">
        <v>161</v>
      </c>
      <c r="D2122" t="s">
        <v>10933</v>
      </c>
      <c r="E2122">
        <v>29</v>
      </c>
      <c r="F2122" t="s">
        <v>10899</v>
      </c>
    </row>
    <row r="2123" spans="1:6" x14ac:dyDescent="0.2">
      <c r="A2123" t="s">
        <v>13060</v>
      </c>
      <c r="B2123" t="s">
        <v>89</v>
      </c>
      <c r="C2123" t="s">
        <v>161</v>
      </c>
      <c r="D2123" t="s">
        <v>10945</v>
      </c>
      <c r="E2123">
        <v>41</v>
      </c>
      <c r="F2123" t="s">
        <v>10899</v>
      </c>
    </row>
    <row r="2124" spans="1:6" x14ac:dyDescent="0.2">
      <c r="A2124" t="s">
        <v>13061</v>
      </c>
      <c r="B2124" t="s">
        <v>89</v>
      </c>
      <c r="C2124" t="s">
        <v>161</v>
      </c>
      <c r="D2124" t="s">
        <v>10951</v>
      </c>
      <c r="E2124">
        <v>1</v>
      </c>
      <c r="F2124" t="s">
        <v>10899</v>
      </c>
    </row>
    <row r="2125" spans="1:6" x14ac:dyDescent="0.2">
      <c r="A2125" t="s">
        <v>13062</v>
      </c>
      <c r="B2125" t="s">
        <v>89</v>
      </c>
      <c r="C2125" t="s">
        <v>162</v>
      </c>
      <c r="D2125" t="s">
        <v>10903</v>
      </c>
      <c r="E2125">
        <v>1</v>
      </c>
      <c r="F2125" t="s">
        <v>10899</v>
      </c>
    </row>
    <row r="2126" spans="1:6" x14ac:dyDescent="0.2">
      <c r="A2126" t="s">
        <v>13063</v>
      </c>
      <c r="B2126" t="s">
        <v>89</v>
      </c>
      <c r="C2126" t="s">
        <v>162</v>
      </c>
      <c r="D2126" t="s">
        <v>10909</v>
      </c>
      <c r="E2126">
        <v>1</v>
      </c>
      <c r="F2126" t="s">
        <v>10899</v>
      </c>
    </row>
    <row r="2127" spans="1:6" x14ac:dyDescent="0.2">
      <c r="A2127" t="s">
        <v>13064</v>
      </c>
      <c r="B2127" t="s">
        <v>89</v>
      </c>
      <c r="C2127" t="s">
        <v>162</v>
      </c>
      <c r="D2127" t="s">
        <v>10913</v>
      </c>
      <c r="E2127">
        <v>4</v>
      </c>
      <c r="F2127" t="s">
        <v>10899</v>
      </c>
    </row>
    <row r="2128" spans="1:6" x14ac:dyDescent="0.2">
      <c r="A2128" t="s">
        <v>13065</v>
      </c>
      <c r="B2128" t="s">
        <v>89</v>
      </c>
      <c r="C2128" t="s">
        <v>162</v>
      </c>
      <c r="D2128" t="s">
        <v>10931</v>
      </c>
      <c r="E2128">
        <v>4</v>
      </c>
      <c r="F2128" t="s">
        <v>10899</v>
      </c>
    </row>
    <row r="2129" spans="1:6" x14ac:dyDescent="0.2">
      <c r="A2129" t="s">
        <v>13066</v>
      </c>
      <c r="B2129" t="s">
        <v>89</v>
      </c>
      <c r="C2129" t="s">
        <v>162</v>
      </c>
      <c r="D2129" t="s">
        <v>10933</v>
      </c>
      <c r="E2129">
        <v>214</v>
      </c>
      <c r="F2129" t="s">
        <v>10899</v>
      </c>
    </row>
    <row r="2130" spans="1:6" x14ac:dyDescent="0.2">
      <c r="A2130" t="s">
        <v>13067</v>
      </c>
      <c r="B2130" t="s">
        <v>89</v>
      </c>
      <c r="C2130" t="s">
        <v>162</v>
      </c>
      <c r="D2130" t="s">
        <v>10937</v>
      </c>
      <c r="E2130">
        <v>1</v>
      </c>
      <c r="F2130" t="s">
        <v>10899</v>
      </c>
    </row>
    <row r="2131" spans="1:6" x14ac:dyDescent="0.2">
      <c r="A2131" t="s">
        <v>13068</v>
      </c>
      <c r="B2131" t="s">
        <v>89</v>
      </c>
      <c r="C2131" t="s">
        <v>162</v>
      </c>
      <c r="D2131" t="s">
        <v>10945</v>
      </c>
      <c r="E2131">
        <v>271</v>
      </c>
      <c r="F2131" t="s">
        <v>10899</v>
      </c>
    </row>
    <row r="2132" spans="1:6" x14ac:dyDescent="0.2">
      <c r="A2132" t="s">
        <v>13069</v>
      </c>
      <c r="B2132" t="s">
        <v>89</v>
      </c>
      <c r="C2132" t="s">
        <v>162</v>
      </c>
      <c r="D2132" t="s">
        <v>10949</v>
      </c>
      <c r="E2132">
        <v>1</v>
      </c>
      <c r="F2132" t="s">
        <v>10899</v>
      </c>
    </row>
    <row r="2133" spans="1:6" x14ac:dyDescent="0.2">
      <c r="A2133" t="s">
        <v>13070</v>
      </c>
      <c r="B2133" t="s">
        <v>89</v>
      </c>
      <c r="C2133" t="s">
        <v>162</v>
      </c>
      <c r="D2133" t="s">
        <v>10955</v>
      </c>
      <c r="E2133">
        <v>1</v>
      </c>
      <c r="F2133" t="s">
        <v>10899</v>
      </c>
    </row>
    <row r="2134" spans="1:6" x14ac:dyDescent="0.2">
      <c r="A2134" t="s">
        <v>13071</v>
      </c>
      <c r="B2134" t="s">
        <v>89</v>
      </c>
      <c r="C2134" t="s">
        <v>162</v>
      </c>
      <c r="D2134" t="s">
        <v>10963</v>
      </c>
      <c r="E2134">
        <v>1</v>
      </c>
      <c r="F2134" t="s">
        <v>10899</v>
      </c>
    </row>
    <row r="2135" spans="1:6" x14ac:dyDescent="0.2">
      <c r="A2135" t="s">
        <v>13072</v>
      </c>
      <c r="B2135" t="s">
        <v>89</v>
      </c>
      <c r="C2135" t="s">
        <v>162</v>
      </c>
      <c r="D2135" t="s">
        <v>10977</v>
      </c>
      <c r="E2135">
        <v>3</v>
      </c>
      <c r="F2135" t="s">
        <v>10899</v>
      </c>
    </row>
    <row r="2136" spans="1:6" x14ac:dyDescent="0.2">
      <c r="A2136" t="s">
        <v>13073</v>
      </c>
      <c r="B2136" t="s">
        <v>89</v>
      </c>
      <c r="C2136" t="s">
        <v>163</v>
      </c>
      <c r="D2136" t="s">
        <v>10931</v>
      </c>
      <c r="E2136">
        <v>1</v>
      </c>
      <c r="F2136" t="s">
        <v>10899</v>
      </c>
    </row>
    <row r="2137" spans="1:6" x14ac:dyDescent="0.2">
      <c r="A2137" t="s">
        <v>13074</v>
      </c>
      <c r="B2137" t="s">
        <v>89</v>
      </c>
      <c r="C2137" t="s">
        <v>163</v>
      </c>
      <c r="D2137" t="s">
        <v>10933</v>
      </c>
      <c r="E2137">
        <v>47</v>
      </c>
      <c r="F2137" t="s">
        <v>10899</v>
      </c>
    </row>
    <row r="2138" spans="1:6" x14ac:dyDescent="0.2">
      <c r="A2138" t="s">
        <v>13075</v>
      </c>
      <c r="B2138" t="s">
        <v>89</v>
      </c>
      <c r="C2138" t="s">
        <v>163</v>
      </c>
      <c r="D2138" t="s">
        <v>10945</v>
      </c>
      <c r="E2138">
        <v>53</v>
      </c>
      <c r="F2138" t="s">
        <v>10899</v>
      </c>
    </row>
    <row r="2139" spans="1:6" x14ac:dyDescent="0.2">
      <c r="A2139" t="s">
        <v>13076</v>
      </c>
      <c r="B2139" t="s">
        <v>89</v>
      </c>
      <c r="C2139" t="s">
        <v>163</v>
      </c>
      <c r="D2139" t="s">
        <v>10951</v>
      </c>
      <c r="E2139">
        <v>1</v>
      </c>
      <c r="F2139" t="s">
        <v>10899</v>
      </c>
    </row>
    <row r="2140" spans="1:6" x14ac:dyDescent="0.2">
      <c r="A2140" t="s">
        <v>13077</v>
      </c>
      <c r="B2140" t="s">
        <v>89</v>
      </c>
      <c r="C2140" t="s">
        <v>164</v>
      </c>
      <c r="D2140" t="s">
        <v>10898</v>
      </c>
      <c r="E2140">
        <v>1</v>
      </c>
      <c r="F2140" t="s">
        <v>10899</v>
      </c>
    </row>
    <row r="2141" spans="1:6" x14ac:dyDescent="0.2">
      <c r="A2141" t="s">
        <v>13078</v>
      </c>
      <c r="B2141" t="s">
        <v>89</v>
      </c>
      <c r="C2141" t="s">
        <v>164</v>
      </c>
      <c r="D2141" t="s">
        <v>10931</v>
      </c>
      <c r="E2141">
        <v>1</v>
      </c>
      <c r="F2141" t="s">
        <v>10899</v>
      </c>
    </row>
    <row r="2142" spans="1:6" x14ac:dyDescent="0.2">
      <c r="A2142" t="s">
        <v>13079</v>
      </c>
      <c r="B2142" t="s">
        <v>89</v>
      </c>
      <c r="C2142" t="s">
        <v>164</v>
      </c>
      <c r="D2142" t="s">
        <v>10933</v>
      </c>
      <c r="E2142">
        <v>51</v>
      </c>
      <c r="F2142" t="s">
        <v>10899</v>
      </c>
    </row>
    <row r="2143" spans="1:6" x14ac:dyDescent="0.2">
      <c r="A2143" t="s">
        <v>13080</v>
      </c>
      <c r="B2143" t="s">
        <v>89</v>
      </c>
      <c r="C2143" t="s">
        <v>164</v>
      </c>
      <c r="D2143" t="s">
        <v>10937</v>
      </c>
      <c r="E2143">
        <v>1</v>
      </c>
      <c r="F2143" t="s">
        <v>10899</v>
      </c>
    </row>
    <row r="2144" spans="1:6" x14ac:dyDescent="0.2">
      <c r="A2144" t="s">
        <v>13081</v>
      </c>
      <c r="B2144" t="s">
        <v>89</v>
      </c>
      <c r="C2144" t="s">
        <v>164</v>
      </c>
      <c r="D2144" t="s">
        <v>10945</v>
      </c>
      <c r="E2144">
        <v>61</v>
      </c>
      <c r="F2144" t="s">
        <v>10899</v>
      </c>
    </row>
    <row r="2145" spans="1:6" x14ac:dyDescent="0.2">
      <c r="A2145" t="s">
        <v>13082</v>
      </c>
      <c r="B2145" t="s">
        <v>89</v>
      </c>
      <c r="C2145" t="s">
        <v>164</v>
      </c>
      <c r="D2145" t="s">
        <v>10977</v>
      </c>
      <c r="E2145">
        <v>1</v>
      </c>
      <c r="F2145" t="s">
        <v>10899</v>
      </c>
    </row>
    <row r="2146" spans="1:6" x14ac:dyDescent="0.2">
      <c r="A2146" t="s">
        <v>13083</v>
      </c>
      <c r="B2146" t="s">
        <v>89</v>
      </c>
      <c r="C2146" t="s">
        <v>165</v>
      </c>
      <c r="D2146" t="s">
        <v>10933</v>
      </c>
      <c r="E2146">
        <v>15</v>
      </c>
      <c r="F2146" t="s">
        <v>10899</v>
      </c>
    </row>
    <row r="2147" spans="1:6" x14ac:dyDescent="0.2">
      <c r="A2147" t="s">
        <v>13084</v>
      </c>
      <c r="B2147" t="s">
        <v>89</v>
      </c>
      <c r="C2147" t="s">
        <v>165</v>
      </c>
      <c r="D2147" t="s">
        <v>10945</v>
      </c>
      <c r="E2147">
        <v>20</v>
      </c>
      <c r="F2147" t="s">
        <v>10899</v>
      </c>
    </row>
    <row r="2148" spans="1:6" x14ac:dyDescent="0.2">
      <c r="A2148" t="s">
        <v>13085</v>
      </c>
      <c r="B2148" t="s">
        <v>89</v>
      </c>
      <c r="C2148" t="s">
        <v>166</v>
      </c>
      <c r="D2148" t="s">
        <v>10945</v>
      </c>
      <c r="E2148">
        <v>1</v>
      </c>
      <c r="F2148" t="s">
        <v>10899</v>
      </c>
    </row>
    <row r="2149" spans="1:6" x14ac:dyDescent="0.2">
      <c r="A2149" t="s">
        <v>13086</v>
      </c>
      <c r="B2149" t="s">
        <v>89</v>
      </c>
      <c r="C2149" t="s">
        <v>167</v>
      </c>
      <c r="D2149" t="s">
        <v>10909</v>
      </c>
      <c r="E2149">
        <v>1</v>
      </c>
      <c r="F2149" t="s">
        <v>10899</v>
      </c>
    </row>
    <row r="2150" spans="1:6" x14ac:dyDescent="0.2">
      <c r="A2150" t="s">
        <v>13087</v>
      </c>
      <c r="B2150" t="s">
        <v>89</v>
      </c>
      <c r="C2150" t="s">
        <v>167</v>
      </c>
      <c r="D2150" t="s">
        <v>10913</v>
      </c>
      <c r="E2150">
        <v>2</v>
      </c>
      <c r="F2150" t="s">
        <v>10899</v>
      </c>
    </row>
    <row r="2151" spans="1:6" x14ac:dyDescent="0.2">
      <c r="A2151" t="s">
        <v>13088</v>
      </c>
      <c r="B2151" t="s">
        <v>89</v>
      </c>
      <c r="C2151" t="s">
        <v>167</v>
      </c>
      <c r="D2151" t="s">
        <v>10925</v>
      </c>
      <c r="E2151">
        <v>1</v>
      </c>
      <c r="F2151" t="s">
        <v>10899</v>
      </c>
    </row>
    <row r="2152" spans="1:6" x14ac:dyDescent="0.2">
      <c r="A2152" t="s">
        <v>13089</v>
      </c>
      <c r="B2152" t="s">
        <v>89</v>
      </c>
      <c r="C2152" t="s">
        <v>167</v>
      </c>
      <c r="D2152" t="s">
        <v>10931</v>
      </c>
      <c r="E2152">
        <v>3</v>
      </c>
      <c r="F2152" t="s">
        <v>10899</v>
      </c>
    </row>
    <row r="2153" spans="1:6" x14ac:dyDescent="0.2">
      <c r="A2153" t="s">
        <v>13090</v>
      </c>
      <c r="B2153" t="s">
        <v>89</v>
      </c>
      <c r="C2153" t="s">
        <v>167</v>
      </c>
      <c r="D2153" t="s">
        <v>10933</v>
      </c>
      <c r="E2153">
        <v>39</v>
      </c>
      <c r="F2153" t="s">
        <v>10899</v>
      </c>
    </row>
    <row r="2154" spans="1:6" x14ac:dyDescent="0.2">
      <c r="A2154" t="s">
        <v>13091</v>
      </c>
      <c r="B2154" t="s">
        <v>89</v>
      </c>
      <c r="C2154" t="s">
        <v>167</v>
      </c>
      <c r="D2154" t="s">
        <v>10937</v>
      </c>
      <c r="E2154">
        <v>2</v>
      </c>
      <c r="F2154" t="s">
        <v>10899</v>
      </c>
    </row>
    <row r="2155" spans="1:6" x14ac:dyDescent="0.2">
      <c r="A2155" t="s">
        <v>13092</v>
      </c>
      <c r="B2155" t="s">
        <v>89</v>
      </c>
      <c r="C2155" t="s">
        <v>167</v>
      </c>
      <c r="D2155" t="s">
        <v>10941</v>
      </c>
      <c r="E2155">
        <v>1</v>
      </c>
      <c r="F2155" t="s">
        <v>10899</v>
      </c>
    </row>
    <row r="2156" spans="1:6" x14ac:dyDescent="0.2">
      <c r="A2156" t="s">
        <v>13093</v>
      </c>
      <c r="B2156" t="s">
        <v>89</v>
      </c>
      <c r="C2156" t="s">
        <v>167</v>
      </c>
      <c r="D2156" t="s">
        <v>10945</v>
      </c>
      <c r="E2156">
        <v>52</v>
      </c>
      <c r="F2156" t="s">
        <v>10899</v>
      </c>
    </row>
    <row r="2157" spans="1:6" x14ac:dyDescent="0.2">
      <c r="A2157" t="s">
        <v>13094</v>
      </c>
      <c r="B2157" t="s">
        <v>89</v>
      </c>
      <c r="C2157" t="s">
        <v>167</v>
      </c>
      <c r="D2157" t="s">
        <v>10977</v>
      </c>
      <c r="E2157">
        <v>1</v>
      </c>
      <c r="F2157" t="s">
        <v>10899</v>
      </c>
    </row>
    <row r="2158" spans="1:6" x14ac:dyDescent="0.2">
      <c r="A2158" t="s">
        <v>13095</v>
      </c>
      <c r="B2158" t="s">
        <v>89</v>
      </c>
      <c r="C2158" t="s">
        <v>168</v>
      </c>
      <c r="D2158" t="s">
        <v>10933</v>
      </c>
      <c r="E2158">
        <v>18</v>
      </c>
      <c r="F2158" t="s">
        <v>10899</v>
      </c>
    </row>
    <row r="2159" spans="1:6" x14ac:dyDescent="0.2">
      <c r="A2159" t="s">
        <v>13096</v>
      </c>
      <c r="B2159" t="s">
        <v>89</v>
      </c>
      <c r="C2159" t="s">
        <v>168</v>
      </c>
      <c r="D2159" t="s">
        <v>10945</v>
      </c>
      <c r="E2159">
        <v>26</v>
      </c>
      <c r="F2159" t="s">
        <v>10899</v>
      </c>
    </row>
    <row r="2160" spans="1:6" x14ac:dyDescent="0.2">
      <c r="A2160" t="s">
        <v>13097</v>
      </c>
      <c r="B2160" t="s">
        <v>89</v>
      </c>
      <c r="C2160" t="s">
        <v>169</v>
      </c>
      <c r="D2160" t="s">
        <v>10913</v>
      </c>
      <c r="E2160">
        <v>2</v>
      </c>
      <c r="F2160" t="s">
        <v>10899</v>
      </c>
    </row>
    <row r="2161" spans="1:6" x14ac:dyDescent="0.2">
      <c r="A2161" t="s">
        <v>13098</v>
      </c>
      <c r="B2161" t="s">
        <v>89</v>
      </c>
      <c r="C2161" t="s">
        <v>169</v>
      </c>
      <c r="D2161" t="s">
        <v>10915</v>
      </c>
      <c r="E2161">
        <v>1</v>
      </c>
      <c r="F2161" t="s">
        <v>10899</v>
      </c>
    </row>
    <row r="2162" spans="1:6" x14ac:dyDescent="0.2">
      <c r="A2162" t="s">
        <v>13099</v>
      </c>
      <c r="B2162" t="s">
        <v>89</v>
      </c>
      <c r="C2162" t="s">
        <v>169</v>
      </c>
      <c r="D2162" t="s">
        <v>10931</v>
      </c>
      <c r="E2162">
        <v>4</v>
      </c>
      <c r="F2162" t="s">
        <v>10899</v>
      </c>
    </row>
    <row r="2163" spans="1:6" x14ac:dyDescent="0.2">
      <c r="A2163" t="s">
        <v>13100</v>
      </c>
      <c r="B2163" t="s">
        <v>89</v>
      </c>
      <c r="C2163" t="s">
        <v>169</v>
      </c>
      <c r="D2163" t="s">
        <v>10933</v>
      </c>
      <c r="E2163">
        <v>318</v>
      </c>
      <c r="F2163" t="s">
        <v>10899</v>
      </c>
    </row>
    <row r="2164" spans="1:6" x14ac:dyDescent="0.2">
      <c r="A2164" t="s">
        <v>13101</v>
      </c>
      <c r="B2164" t="s">
        <v>89</v>
      </c>
      <c r="C2164" t="s">
        <v>169</v>
      </c>
      <c r="D2164" t="s">
        <v>10937</v>
      </c>
      <c r="E2164">
        <v>1</v>
      </c>
      <c r="F2164" t="s">
        <v>10899</v>
      </c>
    </row>
    <row r="2165" spans="1:6" x14ac:dyDescent="0.2">
      <c r="A2165" t="s">
        <v>13102</v>
      </c>
      <c r="B2165" t="s">
        <v>89</v>
      </c>
      <c r="C2165" t="s">
        <v>169</v>
      </c>
      <c r="D2165" t="s">
        <v>10939</v>
      </c>
      <c r="E2165">
        <v>1</v>
      </c>
      <c r="F2165" t="s">
        <v>10899</v>
      </c>
    </row>
    <row r="2166" spans="1:6" x14ac:dyDescent="0.2">
      <c r="A2166" t="s">
        <v>13103</v>
      </c>
      <c r="B2166" t="s">
        <v>89</v>
      </c>
      <c r="C2166" t="s">
        <v>169</v>
      </c>
      <c r="D2166" t="s">
        <v>10945</v>
      </c>
      <c r="E2166">
        <v>383</v>
      </c>
      <c r="F2166" t="s">
        <v>10899</v>
      </c>
    </row>
    <row r="2167" spans="1:6" x14ac:dyDescent="0.2">
      <c r="A2167" t="s">
        <v>13104</v>
      </c>
      <c r="B2167" t="s">
        <v>89</v>
      </c>
      <c r="C2167" t="s">
        <v>169</v>
      </c>
      <c r="D2167" t="s">
        <v>10949</v>
      </c>
      <c r="E2167">
        <v>1</v>
      </c>
      <c r="F2167" t="s">
        <v>10899</v>
      </c>
    </row>
    <row r="2168" spans="1:6" x14ac:dyDescent="0.2">
      <c r="A2168" t="s">
        <v>13105</v>
      </c>
      <c r="B2168" t="s">
        <v>89</v>
      </c>
      <c r="C2168" t="s">
        <v>169</v>
      </c>
      <c r="D2168" t="s">
        <v>10955</v>
      </c>
      <c r="E2168">
        <v>1</v>
      </c>
      <c r="F2168" t="s">
        <v>10899</v>
      </c>
    </row>
    <row r="2169" spans="1:6" x14ac:dyDescent="0.2">
      <c r="A2169" t="s">
        <v>13106</v>
      </c>
      <c r="B2169" t="s">
        <v>89</v>
      </c>
      <c r="C2169" t="s">
        <v>170</v>
      </c>
      <c r="D2169" t="s">
        <v>10933</v>
      </c>
      <c r="E2169">
        <v>29</v>
      </c>
      <c r="F2169" t="s">
        <v>10899</v>
      </c>
    </row>
    <row r="2170" spans="1:6" x14ac:dyDescent="0.2">
      <c r="A2170" t="s">
        <v>13107</v>
      </c>
      <c r="B2170" t="s">
        <v>89</v>
      </c>
      <c r="C2170" t="s">
        <v>170</v>
      </c>
      <c r="D2170" t="s">
        <v>10945</v>
      </c>
      <c r="E2170">
        <v>36</v>
      </c>
      <c r="F2170" t="s">
        <v>10899</v>
      </c>
    </row>
    <row r="2171" spans="1:6" x14ac:dyDescent="0.2">
      <c r="A2171" t="s">
        <v>13108</v>
      </c>
      <c r="B2171" t="s">
        <v>89</v>
      </c>
      <c r="C2171" t="s">
        <v>171</v>
      </c>
      <c r="D2171" t="s">
        <v>10931</v>
      </c>
      <c r="E2171">
        <v>1</v>
      </c>
      <c r="F2171" t="s">
        <v>10899</v>
      </c>
    </row>
    <row r="2172" spans="1:6" x14ac:dyDescent="0.2">
      <c r="A2172" t="s">
        <v>13109</v>
      </c>
      <c r="B2172" t="s">
        <v>89</v>
      </c>
      <c r="C2172" t="s">
        <v>171</v>
      </c>
      <c r="D2172" t="s">
        <v>10933</v>
      </c>
      <c r="E2172">
        <v>27</v>
      </c>
      <c r="F2172" t="s">
        <v>10899</v>
      </c>
    </row>
    <row r="2173" spans="1:6" x14ac:dyDescent="0.2">
      <c r="A2173" t="s">
        <v>13110</v>
      </c>
      <c r="B2173" t="s">
        <v>89</v>
      </c>
      <c r="C2173" t="s">
        <v>171</v>
      </c>
      <c r="D2173" t="s">
        <v>10945</v>
      </c>
      <c r="E2173">
        <v>31</v>
      </c>
      <c r="F2173" t="s">
        <v>10899</v>
      </c>
    </row>
    <row r="2174" spans="1:6" x14ac:dyDescent="0.2">
      <c r="A2174" t="s">
        <v>13111</v>
      </c>
      <c r="B2174" t="s">
        <v>89</v>
      </c>
      <c r="C2174" t="s">
        <v>171</v>
      </c>
      <c r="D2174" t="s">
        <v>10977</v>
      </c>
      <c r="E2174">
        <v>1</v>
      </c>
      <c r="F2174" t="s">
        <v>10899</v>
      </c>
    </row>
    <row r="2175" spans="1:6" x14ac:dyDescent="0.2">
      <c r="A2175" t="s">
        <v>13112</v>
      </c>
      <c r="B2175" t="s">
        <v>89</v>
      </c>
      <c r="C2175" t="s">
        <v>172</v>
      </c>
      <c r="D2175" t="s">
        <v>10913</v>
      </c>
      <c r="E2175">
        <v>1</v>
      </c>
      <c r="F2175" t="s">
        <v>10899</v>
      </c>
    </row>
    <row r="2176" spans="1:6" x14ac:dyDescent="0.2">
      <c r="A2176" t="s">
        <v>13113</v>
      </c>
      <c r="B2176" t="s">
        <v>89</v>
      </c>
      <c r="C2176" t="s">
        <v>172</v>
      </c>
      <c r="D2176" t="s">
        <v>10929</v>
      </c>
      <c r="E2176">
        <v>1</v>
      </c>
      <c r="F2176" t="s">
        <v>10899</v>
      </c>
    </row>
    <row r="2177" spans="1:6" x14ac:dyDescent="0.2">
      <c r="A2177" t="s">
        <v>13114</v>
      </c>
      <c r="B2177" t="s">
        <v>89</v>
      </c>
      <c r="C2177" t="s">
        <v>172</v>
      </c>
      <c r="D2177" t="s">
        <v>10931</v>
      </c>
      <c r="E2177">
        <v>2</v>
      </c>
      <c r="F2177" t="s">
        <v>10899</v>
      </c>
    </row>
    <row r="2178" spans="1:6" x14ac:dyDescent="0.2">
      <c r="A2178" t="s">
        <v>13115</v>
      </c>
      <c r="B2178" t="s">
        <v>89</v>
      </c>
      <c r="C2178" t="s">
        <v>172</v>
      </c>
      <c r="D2178" t="s">
        <v>10933</v>
      </c>
      <c r="E2178">
        <v>91</v>
      </c>
      <c r="F2178" t="s">
        <v>10899</v>
      </c>
    </row>
    <row r="2179" spans="1:6" x14ac:dyDescent="0.2">
      <c r="A2179" t="s">
        <v>13116</v>
      </c>
      <c r="B2179" t="s">
        <v>89</v>
      </c>
      <c r="C2179" t="s">
        <v>172</v>
      </c>
      <c r="D2179" t="s">
        <v>10943</v>
      </c>
      <c r="E2179">
        <v>1</v>
      </c>
      <c r="F2179" t="s">
        <v>10899</v>
      </c>
    </row>
    <row r="2180" spans="1:6" x14ac:dyDescent="0.2">
      <c r="A2180" t="s">
        <v>13117</v>
      </c>
      <c r="B2180" t="s">
        <v>89</v>
      </c>
      <c r="C2180" t="s">
        <v>172</v>
      </c>
      <c r="D2180" t="s">
        <v>10945</v>
      </c>
      <c r="E2180">
        <v>104</v>
      </c>
      <c r="F2180" t="s">
        <v>10899</v>
      </c>
    </row>
    <row r="2181" spans="1:6" x14ac:dyDescent="0.2">
      <c r="A2181" t="s">
        <v>13118</v>
      </c>
      <c r="B2181" t="s">
        <v>89</v>
      </c>
      <c r="C2181" t="s">
        <v>172</v>
      </c>
      <c r="D2181" t="s">
        <v>10963</v>
      </c>
      <c r="E2181">
        <v>1</v>
      </c>
      <c r="F2181" t="s">
        <v>10899</v>
      </c>
    </row>
    <row r="2182" spans="1:6" x14ac:dyDescent="0.2">
      <c r="A2182" t="s">
        <v>13119</v>
      </c>
      <c r="B2182" t="s">
        <v>89</v>
      </c>
      <c r="C2182" t="s">
        <v>172</v>
      </c>
      <c r="D2182" t="s">
        <v>10973</v>
      </c>
      <c r="E2182">
        <v>1</v>
      </c>
      <c r="F2182" t="s">
        <v>10899</v>
      </c>
    </row>
    <row r="2183" spans="1:6" x14ac:dyDescent="0.2">
      <c r="A2183" t="s">
        <v>13120</v>
      </c>
      <c r="B2183" t="s">
        <v>89</v>
      </c>
      <c r="C2183" t="s">
        <v>172</v>
      </c>
      <c r="D2183" t="s">
        <v>10977</v>
      </c>
      <c r="E2183">
        <v>2</v>
      </c>
      <c r="F2183" t="s">
        <v>10899</v>
      </c>
    </row>
    <row r="2184" spans="1:6" x14ac:dyDescent="0.2">
      <c r="A2184" t="s">
        <v>13121</v>
      </c>
      <c r="B2184" t="s">
        <v>89</v>
      </c>
      <c r="C2184" t="s">
        <v>173</v>
      </c>
      <c r="D2184" t="s">
        <v>10933</v>
      </c>
      <c r="E2184">
        <v>14</v>
      </c>
      <c r="F2184" t="s">
        <v>10899</v>
      </c>
    </row>
    <row r="2185" spans="1:6" x14ac:dyDescent="0.2">
      <c r="A2185" t="s">
        <v>13122</v>
      </c>
      <c r="B2185" t="s">
        <v>89</v>
      </c>
      <c r="C2185" t="s">
        <v>173</v>
      </c>
      <c r="D2185" t="s">
        <v>10945</v>
      </c>
      <c r="E2185">
        <v>19</v>
      </c>
      <c r="F2185" t="s">
        <v>10899</v>
      </c>
    </row>
    <row r="2186" spans="1:6" x14ac:dyDescent="0.2">
      <c r="A2186" t="s">
        <v>13123</v>
      </c>
      <c r="B2186" t="s">
        <v>89</v>
      </c>
      <c r="C2186" t="s">
        <v>174</v>
      </c>
      <c r="D2186" t="s">
        <v>10901</v>
      </c>
      <c r="E2186">
        <v>1</v>
      </c>
      <c r="F2186" t="s">
        <v>10899</v>
      </c>
    </row>
    <row r="2187" spans="1:6" x14ac:dyDescent="0.2">
      <c r="A2187" t="s">
        <v>13124</v>
      </c>
      <c r="B2187" t="s">
        <v>89</v>
      </c>
      <c r="C2187" t="s">
        <v>174</v>
      </c>
      <c r="D2187" t="s">
        <v>10907</v>
      </c>
      <c r="E2187">
        <v>1</v>
      </c>
      <c r="F2187" t="s">
        <v>10899</v>
      </c>
    </row>
    <row r="2188" spans="1:6" x14ac:dyDescent="0.2">
      <c r="A2188" t="s">
        <v>13125</v>
      </c>
      <c r="B2188" t="s">
        <v>89</v>
      </c>
      <c r="C2188" t="s">
        <v>174</v>
      </c>
      <c r="D2188" t="s">
        <v>10913</v>
      </c>
      <c r="E2188">
        <v>2</v>
      </c>
      <c r="F2188" t="s">
        <v>10899</v>
      </c>
    </row>
    <row r="2189" spans="1:6" x14ac:dyDescent="0.2">
      <c r="A2189" t="s">
        <v>13126</v>
      </c>
      <c r="B2189" t="s">
        <v>89</v>
      </c>
      <c r="C2189" t="s">
        <v>174</v>
      </c>
      <c r="D2189" t="s">
        <v>10915</v>
      </c>
      <c r="E2189">
        <v>1</v>
      </c>
      <c r="F2189" t="s">
        <v>10899</v>
      </c>
    </row>
    <row r="2190" spans="1:6" x14ac:dyDescent="0.2">
      <c r="A2190" t="s">
        <v>13127</v>
      </c>
      <c r="B2190" t="s">
        <v>89</v>
      </c>
      <c r="C2190" t="s">
        <v>174</v>
      </c>
      <c r="D2190" t="s">
        <v>10923</v>
      </c>
      <c r="E2190">
        <v>1</v>
      </c>
      <c r="F2190" t="s">
        <v>10899</v>
      </c>
    </row>
    <row r="2191" spans="1:6" x14ac:dyDescent="0.2">
      <c r="A2191" t="s">
        <v>13128</v>
      </c>
      <c r="B2191" t="s">
        <v>89</v>
      </c>
      <c r="C2191" t="s">
        <v>174</v>
      </c>
      <c r="D2191" t="s">
        <v>10929</v>
      </c>
      <c r="E2191">
        <v>1</v>
      </c>
      <c r="F2191" t="s">
        <v>10899</v>
      </c>
    </row>
    <row r="2192" spans="1:6" x14ac:dyDescent="0.2">
      <c r="A2192" t="s">
        <v>13129</v>
      </c>
      <c r="B2192" t="s">
        <v>89</v>
      </c>
      <c r="C2192" t="s">
        <v>174</v>
      </c>
      <c r="D2192" t="s">
        <v>10931</v>
      </c>
      <c r="E2192">
        <v>2</v>
      </c>
      <c r="F2192" t="s">
        <v>10899</v>
      </c>
    </row>
    <row r="2193" spans="1:6" x14ac:dyDescent="0.2">
      <c r="A2193" t="s">
        <v>13130</v>
      </c>
      <c r="B2193" t="s">
        <v>89</v>
      </c>
      <c r="C2193" t="s">
        <v>174</v>
      </c>
      <c r="D2193" t="s">
        <v>10933</v>
      </c>
      <c r="E2193">
        <v>61</v>
      </c>
      <c r="F2193" t="s">
        <v>10899</v>
      </c>
    </row>
    <row r="2194" spans="1:6" x14ac:dyDescent="0.2">
      <c r="A2194" t="s">
        <v>13131</v>
      </c>
      <c r="B2194" t="s">
        <v>89</v>
      </c>
      <c r="C2194" t="s">
        <v>174</v>
      </c>
      <c r="D2194" t="s">
        <v>10939</v>
      </c>
      <c r="E2194">
        <v>1</v>
      </c>
      <c r="F2194" t="s">
        <v>10899</v>
      </c>
    </row>
    <row r="2195" spans="1:6" x14ac:dyDescent="0.2">
      <c r="A2195" t="s">
        <v>13132</v>
      </c>
      <c r="B2195" t="s">
        <v>89</v>
      </c>
      <c r="C2195" t="s">
        <v>174</v>
      </c>
      <c r="D2195" t="s">
        <v>10945</v>
      </c>
      <c r="E2195">
        <v>71</v>
      </c>
      <c r="F2195" t="s">
        <v>10899</v>
      </c>
    </row>
    <row r="2196" spans="1:6" x14ac:dyDescent="0.2">
      <c r="A2196" t="s">
        <v>13133</v>
      </c>
      <c r="B2196" t="s">
        <v>89</v>
      </c>
      <c r="C2196" t="s">
        <v>174</v>
      </c>
      <c r="D2196" t="s">
        <v>10963</v>
      </c>
      <c r="E2196">
        <v>1</v>
      </c>
      <c r="F2196" t="s">
        <v>10899</v>
      </c>
    </row>
    <row r="2197" spans="1:6" x14ac:dyDescent="0.2">
      <c r="A2197" t="s">
        <v>13134</v>
      </c>
      <c r="B2197" t="s">
        <v>89</v>
      </c>
      <c r="C2197" t="s">
        <v>174</v>
      </c>
      <c r="D2197" t="s">
        <v>10967</v>
      </c>
      <c r="E2197">
        <v>1</v>
      </c>
      <c r="F2197" t="s">
        <v>10899</v>
      </c>
    </row>
    <row r="2198" spans="1:6" x14ac:dyDescent="0.2">
      <c r="A2198" t="s">
        <v>13135</v>
      </c>
      <c r="B2198" t="s">
        <v>89</v>
      </c>
      <c r="C2198" t="s">
        <v>174</v>
      </c>
      <c r="D2198" t="s">
        <v>10977</v>
      </c>
      <c r="E2198">
        <v>1</v>
      </c>
      <c r="F2198" t="s">
        <v>10899</v>
      </c>
    </row>
    <row r="2199" spans="1:6" x14ac:dyDescent="0.2">
      <c r="A2199" t="s">
        <v>13136</v>
      </c>
      <c r="B2199" t="s">
        <v>89</v>
      </c>
      <c r="C2199" t="s">
        <v>175</v>
      </c>
      <c r="D2199" t="s">
        <v>10903</v>
      </c>
      <c r="E2199">
        <v>1</v>
      </c>
      <c r="F2199" t="s">
        <v>10899</v>
      </c>
    </row>
    <row r="2200" spans="1:6" x14ac:dyDescent="0.2">
      <c r="A2200" t="s">
        <v>13137</v>
      </c>
      <c r="B2200" t="s">
        <v>89</v>
      </c>
      <c r="C2200" t="s">
        <v>175</v>
      </c>
      <c r="D2200" t="s">
        <v>10905</v>
      </c>
      <c r="E2200">
        <v>1</v>
      </c>
      <c r="F2200" t="s">
        <v>10899</v>
      </c>
    </row>
    <row r="2201" spans="1:6" x14ac:dyDescent="0.2">
      <c r="A2201" t="s">
        <v>13138</v>
      </c>
      <c r="B2201" t="s">
        <v>89</v>
      </c>
      <c r="C2201" t="s">
        <v>175</v>
      </c>
      <c r="D2201" t="s">
        <v>10909</v>
      </c>
      <c r="E2201">
        <v>1</v>
      </c>
      <c r="F2201" t="s">
        <v>10899</v>
      </c>
    </row>
    <row r="2202" spans="1:6" x14ac:dyDescent="0.2">
      <c r="A2202" t="s">
        <v>13139</v>
      </c>
      <c r="B2202" t="s">
        <v>89</v>
      </c>
      <c r="C2202" t="s">
        <v>175</v>
      </c>
      <c r="D2202" t="s">
        <v>10911</v>
      </c>
      <c r="E2202">
        <v>1</v>
      </c>
      <c r="F2202" t="s">
        <v>10899</v>
      </c>
    </row>
    <row r="2203" spans="1:6" x14ac:dyDescent="0.2">
      <c r="A2203" t="s">
        <v>13140</v>
      </c>
      <c r="B2203" t="s">
        <v>89</v>
      </c>
      <c r="C2203" t="s">
        <v>175</v>
      </c>
      <c r="D2203" t="s">
        <v>10913</v>
      </c>
      <c r="E2203">
        <v>4</v>
      </c>
      <c r="F2203" t="s">
        <v>10899</v>
      </c>
    </row>
    <row r="2204" spans="1:6" x14ac:dyDescent="0.2">
      <c r="A2204" t="s">
        <v>13141</v>
      </c>
      <c r="B2204" t="s">
        <v>89</v>
      </c>
      <c r="C2204" t="s">
        <v>175</v>
      </c>
      <c r="D2204" t="s">
        <v>10915</v>
      </c>
      <c r="E2204">
        <v>1</v>
      </c>
      <c r="F2204" t="s">
        <v>10899</v>
      </c>
    </row>
    <row r="2205" spans="1:6" x14ac:dyDescent="0.2">
      <c r="A2205" t="s">
        <v>13142</v>
      </c>
      <c r="B2205" t="s">
        <v>89</v>
      </c>
      <c r="C2205" t="s">
        <v>175</v>
      </c>
      <c r="D2205" t="s">
        <v>10921</v>
      </c>
      <c r="E2205">
        <v>1</v>
      </c>
      <c r="F2205" t="s">
        <v>10899</v>
      </c>
    </row>
    <row r="2206" spans="1:6" x14ac:dyDescent="0.2">
      <c r="A2206" t="s">
        <v>13143</v>
      </c>
      <c r="B2206" t="s">
        <v>89</v>
      </c>
      <c r="C2206" t="s">
        <v>175</v>
      </c>
      <c r="D2206" t="s">
        <v>10931</v>
      </c>
      <c r="E2206">
        <v>10</v>
      </c>
      <c r="F2206" t="s">
        <v>10899</v>
      </c>
    </row>
    <row r="2207" spans="1:6" x14ac:dyDescent="0.2">
      <c r="A2207" t="s">
        <v>13144</v>
      </c>
      <c r="B2207" t="s">
        <v>89</v>
      </c>
      <c r="C2207" t="s">
        <v>175</v>
      </c>
      <c r="D2207" t="s">
        <v>10933</v>
      </c>
      <c r="E2207">
        <v>212</v>
      </c>
      <c r="F2207" t="s">
        <v>10899</v>
      </c>
    </row>
    <row r="2208" spans="1:6" x14ac:dyDescent="0.2">
      <c r="A2208" t="s">
        <v>13145</v>
      </c>
      <c r="B2208" t="s">
        <v>89</v>
      </c>
      <c r="C2208" t="s">
        <v>175</v>
      </c>
      <c r="D2208" t="s">
        <v>10935</v>
      </c>
      <c r="E2208">
        <v>1</v>
      </c>
      <c r="F2208" t="s">
        <v>10899</v>
      </c>
    </row>
    <row r="2209" spans="1:6" x14ac:dyDescent="0.2">
      <c r="A2209" t="s">
        <v>13146</v>
      </c>
      <c r="B2209" t="s">
        <v>89</v>
      </c>
      <c r="C2209" t="s">
        <v>175</v>
      </c>
      <c r="D2209" t="s">
        <v>10937</v>
      </c>
      <c r="E2209">
        <v>1</v>
      </c>
      <c r="F2209" t="s">
        <v>10899</v>
      </c>
    </row>
    <row r="2210" spans="1:6" x14ac:dyDescent="0.2">
      <c r="A2210" t="s">
        <v>13147</v>
      </c>
      <c r="B2210" t="s">
        <v>89</v>
      </c>
      <c r="C2210" t="s">
        <v>175</v>
      </c>
      <c r="D2210" t="s">
        <v>10945</v>
      </c>
      <c r="E2210">
        <v>256</v>
      </c>
      <c r="F2210" t="s">
        <v>10899</v>
      </c>
    </row>
    <row r="2211" spans="1:6" x14ac:dyDescent="0.2">
      <c r="A2211" t="s">
        <v>13148</v>
      </c>
      <c r="B2211" t="s">
        <v>89</v>
      </c>
      <c r="C2211" t="s">
        <v>175</v>
      </c>
      <c r="D2211" t="s">
        <v>10949</v>
      </c>
      <c r="E2211">
        <v>1</v>
      </c>
      <c r="F2211" t="s">
        <v>10899</v>
      </c>
    </row>
    <row r="2212" spans="1:6" x14ac:dyDescent="0.2">
      <c r="A2212" t="s">
        <v>13149</v>
      </c>
      <c r="B2212" t="s">
        <v>89</v>
      </c>
      <c r="C2212" t="s">
        <v>175</v>
      </c>
      <c r="D2212" t="s">
        <v>10959</v>
      </c>
      <c r="E2212">
        <v>2</v>
      </c>
      <c r="F2212" t="s">
        <v>10899</v>
      </c>
    </row>
    <row r="2213" spans="1:6" x14ac:dyDescent="0.2">
      <c r="A2213" t="s">
        <v>13150</v>
      </c>
      <c r="B2213" t="s">
        <v>89</v>
      </c>
      <c r="C2213" t="s">
        <v>175</v>
      </c>
      <c r="D2213" t="s">
        <v>10963</v>
      </c>
      <c r="E2213">
        <v>1</v>
      </c>
      <c r="F2213" t="s">
        <v>10899</v>
      </c>
    </row>
    <row r="2214" spans="1:6" x14ac:dyDescent="0.2">
      <c r="A2214" t="s">
        <v>13151</v>
      </c>
      <c r="B2214" t="s">
        <v>89</v>
      </c>
      <c r="C2214" t="s">
        <v>175</v>
      </c>
      <c r="D2214" t="s">
        <v>10967</v>
      </c>
      <c r="E2214">
        <v>1</v>
      </c>
      <c r="F2214" t="s">
        <v>10899</v>
      </c>
    </row>
    <row r="2215" spans="1:6" x14ac:dyDescent="0.2">
      <c r="A2215" t="s">
        <v>13152</v>
      </c>
      <c r="B2215" t="s">
        <v>89</v>
      </c>
      <c r="C2215" t="s">
        <v>175</v>
      </c>
      <c r="D2215" t="s">
        <v>10969</v>
      </c>
      <c r="E2215">
        <v>1</v>
      </c>
      <c r="F2215" t="s">
        <v>10899</v>
      </c>
    </row>
    <row r="2216" spans="1:6" x14ac:dyDescent="0.2">
      <c r="A2216" t="s">
        <v>13153</v>
      </c>
      <c r="B2216" t="s">
        <v>89</v>
      </c>
      <c r="C2216" t="s">
        <v>175</v>
      </c>
      <c r="D2216" t="s">
        <v>10973</v>
      </c>
      <c r="E2216">
        <v>2</v>
      </c>
      <c r="F2216" t="s">
        <v>10899</v>
      </c>
    </row>
    <row r="2217" spans="1:6" x14ac:dyDescent="0.2">
      <c r="A2217" t="s">
        <v>13154</v>
      </c>
      <c r="B2217" t="s">
        <v>89</v>
      </c>
      <c r="C2217" t="s">
        <v>175</v>
      </c>
      <c r="D2217" t="s">
        <v>10977</v>
      </c>
      <c r="E2217">
        <v>5</v>
      </c>
      <c r="F2217" t="s">
        <v>10899</v>
      </c>
    </row>
    <row r="2218" spans="1:6" x14ac:dyDescent="0.2">
      <c r="A2218" t="s">
        <v>13155</v>
      </c>
      <c r="B2218" t="s">
        <v>89</v>
      </c>
      <c r="C2218" t="s">
        <v>176</v>
      </c>
      <c r="D2218" t="s">
        <v>10905</v>
      </c>
      <c r="E2218">
        <v>1</v>
      </c>
      <c r="F2218" t="s">
        <v>10899</v>
      </c>
    </row>
    <row r="2219" spans="1:6" x14ac:dyDescent="0.2">
      <c r="A2219" t="s">
        <v>13156</v>
      </c>
      <c r="B2219" t="s">
        <v>89</v>
      </c>
      <c r="C2219" t="s">
        <v>176</v>
      </c>
      <c r="D2219" t="s">
        <v>10913</v>
      </c>
      <c r="E2219">
        <v>3</v>
      </c>
      <c r="F2219" t="s">
        <v>10899</v>
      </c>
    </row>
    <row r="2220" spans="1:6" x14ac:dyDescent="0.2">
      <c r="A2220" t="s">
        <v>13157</v>
      </c>
      <c r="B2220" t="s">
        <v>89</v>
      </c>
      <c r="C2220" t="s">
        <v>176</v>
      </c>
      <c r="D2220" t="s">
        <v>10915</v>
      </c>
      <c r="E2220">
        <v>1</v>
      </c>
      <c r="F2220" t="s">
        <v>10899</v>
      </c>
    </row>
    <row r="2221" spans="1:6" x14ac:dyDescent="0.2">
      <c r="A2221" t="s">
        <v>13158</v>
      </c>
      <c r="B2221" t="s">
        <v>89</v>
      </c>
      <c r="C2221" t="s">
        <v>176</v>
      </c>
      <c r="D2221" t="s">
        <v>10931</v>
      </c>
      <c r="E2221">
        <v>6</v>
      </c>
      <c r="F2221" t="s">
        <v>10899</v>
      </c>
    </row>
    <row r="2222" spans="1:6" x14ac:dyDescent="0.2">
      <c r="A2222" t="s">
        <v>13159</v>
      </c>
      <c r="B2222" t="s">
        <v>89</v>
      </c>
      <c r="C2222" t="s">
        <v>176</v>
      </c>
      <c r="D2222" t="s">
        <v>10933</v>
      </c>
      <c r="E2222">
        <v>103</v>
      </c>
      <c r="F2222" t="s">
        <v>10899</v>
      </c>
    </row>
    <row r="2223" spans="1:6" x14ac:dyDescent="0.2">
      <c r="A2223" t="s">
        <v>13160</v>
      </c>
      <c r="B2223" t="s">
        <v>89</v>
      </c>
      <c r="C2223" t="s">
        <v>176</v>
      </c>
      <c r="D2223" t="s">
        <v>10939</v>
      </c>
      <c r="E2223">
        <v>1</v>
      </c>
      <c r="F2223" t="s">
        <v>10899</v>
      </c>
    </row>
    <row r="2224" spans="1:6" x14ac:dyDescent="0.2">
      <c r="A2224" t="s">
        <v>13161</v>
      </c>
      <c r="B2224" t="s">
        <v>89</v>
      </c>
      <c r="C2224" t="s">
        <v>176</v>
      </c>
      <c r="D2224" t="s">
        <v>10945</v>
      </c>
      <c r="E2224">
        <v>140</v>
      </c>
      <c r="F2224" t="s">
        <v>10899</v>
      </c>
    </row>
    <row r="2225" spans="1:6" x14ac:dyDescent="0.2">
      <c r="A2225" t="s">
        <v>13162</v>
      </c>
      <c r="B2225" t="s">
        <v>89</v>
      </c>
      <c r="C2225" t="s">
        <v>176</v>
      </c>
      <c r="D2225" t="s">
        <v>10949</v>
      </c>
      <c r="E2225">
        <v>1</v>
      </c>
      <c r="F2225" t="s">
        <v>10899</v>
      </c>
    </row>
    <row r="2226" spans="1:6" x14ac:dyDescent="0.2">
      <c r="A2226" t="s">
        <v>13163</v>
      </c>
      <c r="B2226" t="s">
        <v>89</v>
      </c>
      <c r="C2226" t="s">
        <v>176</v>
      </c>
      <c r="D2226" t="s">
        <v>10963</v>
      </c>
      <c r="E2226">
        <v>1</v>
      </c>
      <c r="F2226" t="s">
        <v>10899</v>
      </c>
    </row>
    <row r="2227" spans="1:6" x14ac:dyDescent="0.2">
      <c r="A2227" t="s">
        <v>13164</v>
      </c>
      <c r="B2227" t="s">
        <v>89</v>
      </c>
      <c r="C2227" t="s">
        <v>176</v>
      </c>
      <c r="D2227" t="s">
        <v>10973</v>
      </c>
      <c r="E2227">
        <v>1</v>
      </c>
      <c r="F2227" t="s">
        <v>10899</v>
      </c>
    </row>
    <row r="2228" spans="1:6" x14ac:dyDescent="0.2">
      <c r="A2228" t="s">
        <v>13165</v>
      </c>
      <c r="B2228" t="s">
        <v>89</v>
      </c>
      <c r="C2228" t="s">
        <v>176</v>
      </c>
      <c r="D2228" t="s">
        <v>10977</v>
      </c>
      <c r="E2228">
        <v>3</v>
      </c>
      <c r="F2228" t="s">
        <v>10899</v>
      </c>
    </row>
    <row r="2229" spans="1:6" x14ac:dyDescent="0.2">
      <c r="A2229" t="s">
        <v>13166</v>
      </c>
      <c r="B2229" t="s">
        <v>89</v>
      </c>
      <c r="C2229" t="s">
        <v>177</v>
      </c>
      <c r="D2229" t="s">
        <v>10913</v>
      </c>
      <c r="E2229">
        <v>2</v>
      </c>
      <c r="F2229" t="s">
        <v>10899</v>
      </c>
    </row>
    <row r="2230" spans="1:6" x14ac:dyDescent="0.2">
      <c r="A2230" t="s">
        <v>13167</v>
      </c>
      <c r="B2230" t="s">
        <v>89</v>
      </c>
      <c r="C2230" t="s">
        <v>177</v>
      </c>
      <c r="D2230" t="s">
        <v>10915</v>
      </c>
      <c r="E2230">
        <v>1</v>
      </c>
      <c r="F2230" t="s">
        <v>10899</v>
      </c>
    </row>
    <row r="2231" spans="1:6" x14ac:dyDescent="0.2">
      <c r="A2231" t="s">
        <v>13168</v>
      </c>
      <c r="B2231" t="s">
        <v>89</v>
      </c>
      <c r="C2231" t="s">
        <v>177</v>
      </c>
      <c r="D2231" t="s">
        <v>10931</v>
      </c>
      <c r="E2231">
        <v>2</v>
      </c>
      <c r="F2231" t="s">
        <v>10899</v>
      </c>
    </row>
    <row r="2232" spans="1:6" x14ac:dyDescent="0.2">
      <c r="A2232" t="s">
        <v>13169</v>
      </c>
      <c r="B2232" t="s">
        <v>89</v>
      </c>
      <c r="C2232" t="s">
        <v>177</v>
      </c>
      <c r="D2232" t="s">
        <v>10933</v>
      </c>
      <c r="E2232">
        <v>59</v>
      </c>
      <c r="F2232" t="s">
        <v>10899</v>
      </c>
    </row>
    <row r="2233" spans="1:6" x14ac:dyDescent="0.2">
      <c r="A2233" t="s">
        <v>13170</v>
      </c>
      <c r="B2233" t="s">
        <v>89</v>
      </c>
      <c r="C2233" t="s">
        <v>177</v>
      </c>
      <c r="D2233" t="s">
        <v>10939</v>
      </c>
      <c r="E2233">
        <v>2</v>
      </c>
      <c r="F2233" t="s">
        <v>10899</v>
      </c>
    </row>
    <row r="2234" spans="1:6" x14ac:dyDescent="0.2">
      <c r="A2234" t="s">
        <v>13171</v>
      </c>
      <c r="B2234" t="s">
        <v>89</v>
      </c>
      <c r="C2234" t="s">
        <v>177</v>
      </c>
      <c r="D2234" t="s">
        <v>10945</v>
      </c>
      <c r="E2234">
        <v>64</v>
      </c>
      <c r="F2234" t="s">
        <v>10899</v>
      </c>
    </row>
    <row r="2235" spans="1:6" x14ac:dyDescent="0.2">
      <c r="A2235" t="s">
        <v>13172</v>
      </c>
      <c r="B2235" t="s">
        <v>89</v>
      </c>
      <c r="C2235" t="s">
        <v>177</v>
      </c>
      <c r="D2235" t="s">
        <v>10949</v>
      </c>
      <c r="E2235">
        <v>1</v>
      </c>
      <c r="F2235" t="s">
        <v>10899</v>
      </c>
    </row>
    <row r="2236" spans="1:6" x14ac:dyDescent="0.2">
      <c r="A2236" t="s">
        <v>13173</v>
      </c>
      <c r="B2236" t="s">
        <v>89</v>
      </c>
      <c r="C2236" t="s">
        <v>178</v>
      </c>
      <c r="D2236" t="s">
        <v>10903</v>
      </c>
      <c r="E2236">
        <v>1</v>
      </c>
      <c r="F2236" t="s">
        <v>10899</v>
      </c>
    </row>
    <row r="2237" spans="1:6" x14ac:dyDescent="0.2">
      <c r="A2237" t="s">
        <v>13174</v>
      </c>
      <c r="B2237" t="s">
        <v>89</v>
      </c>
      <c r="C2237" t="s">
        <v>178</v>
      </c>
      <c r="D2237" t="s">
        <v>10913</v>
      </c>
      <c r="E2237">
        <v>2</v>
      </c>
      <c r="F2237" t="s">
        <v>10899</v>
      </c>
    </row>
    <row r="2238" spans="1:6" x14ac:dyDescent="0.2">
      <c r="A2238" t="s">
        <v>13175</v>
      </c>
      <c r="B2238" t="s">
        <v>89</v>
      </c>
      <c r="C2238" t="s">
        <v>178</v>
      </c>
      <c r="D2238" t="s">
        <v>10929</v>
      </c>
      <c r="E2238">
        <v>1</v>
      </c>
      <c r="F2238" t="s">
        <v>10899</v>
      </c>
    </row>
    <row r="2239" spans="1:6" x14ac:dyDescent="0.2">
      <c r="A2239" t="s">
        <v>13176</v>
      </c>
      <c r="B2239" t="s">
        <v>89</v>
      </c>
      <c r="C2239" t="s">
        <v>178</v>
      </c>
      <c r="D2239" t="s">
        <v>10931</v>
      </c>
      <c r="E2239">
        <v>4</v>
      </c>
      <c r="F2239" t="s">
        <v>10899</v>
      </c>
    </row>
    <row r="2240" spans="1:6" x14ac:dyDescent="0.2">
      <c r="A2240" t="s">
        <v>13177</v>
      </c>
      <c r="B2240" t="s">
        <v>89</v>
      </c>
      <c r="C2240" t="s">
        <v>178</v>
      </c>
      <c r="D2240" t="s">
        <v>10933</v>
      </c>
      <c r="E2240">
        <v>184</v>
      </c>
      <c r="F2240" t="s">
        <v>10899</v>
      </c>
    </row>
    <row r="2241" spans="1:6" x14ac:dyDescent="0.2">
      <c r="A2241" t="s">
        <v>13178</v>
      </c>
      <c r="B2241" t="s">
        <v>89</v>
      </c>
      <c r="C2241" t="s">
        <v>178</v>
      </c>
      <c r="D2241" t="s">
        <v>10939</v>
      </c>
      <c r="E2241">
        <v>1</v>
      </c>
      <c r="F2241" t="s">
        <v>10899</v>
      </c>
    </row>
    <row r="2242" spans="1:6" x14ac:dyDescent="0.2">
      <c r="A2242" t="s">
        <v>13179</v>
      </c>
      <c r="B2242" t="s">
        <v>89</v>
      </c>
      <c r="C2242" t="s">
        <v>178</v>
      </c>
      <c r="D2242" t="s">
        <v>10943</v>
      </c>
      <c r="E2242">
        <v>1</v>
      </c>
      <c r="F2242" t="s">
        <v>10899</v>
      </c>
    </row>
    <row r="2243" spans="1:6" x14ac:dyDescent="0.2">
      <c r="A2243" t="s">
        <v>13180</v>
      </c>
      <c r="B2243" t="s">
        <v>89</v>
      </c>
      <c r="C2243" t="s">
        <v>178</v>
      </c>
      <c r="D2243" t="s">
        <v>10945</v>
      </c>
      <c r="E2243">
        <v>205</v>
      </c>
      <c r="F2243" t="s">
        <v>10899</v>
      </c>
    </row>
    <row r="2244" spans="1:6" x14ac:dyDescent="0.2">
      <c r="A2244" t="s">
        <v>13181</v>
      </c>
      <c r="B2244" t="s">
        <v>89</v>
      </c>
      <c r="C2244" t="s">
        <v>178</v>
      </c>
      <c r="D2244" t="s">
        <v>10949</v>
      </c>
      <c r="E2244">
        <v>1</v>
      </c>
      <c r="F2244" t="s">
        <v>10899</v>
      </c>
    </row>
    <row r="2245" spans="1:6" x14ac:dyDescent="0.2">
      <c r="A2245" t="s">
        <v>13182</v>
      </c>
      <c r="B2245" t="s">
        <v>89</v>
      </c>
      <c r="C2245" t="s">
        <v>178</v>
      </c>
      <c r="D2245" t="s">
        <v>10951</v>
      </c>
      <c r="E2245">
        <v>1</v>
      </c>
      <c r="F2245" t="s">
        <v>10899</v>
      </c>
    </row>
    <row r="2246" spans="1:6" x14ac:dyDescent="0.2">
      <c r="A2246" t="s">
        <v>13183</v>
      </c>
      <c r="B2246" t="s">
        <v>89</v>
      </c>
      <c r="C2246" t="s">
        <v>178</v>
      </c>
      <c r="D2246" t="s">
        <v>10959</v>
      </c>
      <c r="E2246">
        <v>1</v>
      </c>
      <c r="F2246" t="s">
        <v>10899</v>
      </c>
    </row>
    <row r="2247" spans="1:6" x14ac:dyDescent="0.2">
      <c r="A2247" t="s">
        <v>13184</v>
      </c>
      <c r="B2247" t="s">
        <v>89</v>
      </c>
      <c r="C2247" t="s">
        <v>178</v>
      </c>
      <c r="D2247" t="s">
        <v>10969</v>
      </c>
      <c r="E2247">
        <v>1</v>
      </c>
      <c r="F2247" t="s">
        <v>10899</v>
      </c>
    </row>
    <row r="2248" spans="1:6" x14ac:dyDescent="0.2">
      <c r="A2248" t="s">
        <v>13185</v>
      </c>
      <c r="B2248" t="s">
        <v>89</v>
      </c>
      <c r="C2248" t="s">
        <v>178</v>
      </c>
      <c r="D2248" t="s">
        <v>10977</v>
      </c>
      <c r="E2248">
        <v>1</v>
      </c>
      <c r="F2248" t="s">
        <v>10899</v>
      </c>
    </row>
    <row r="2249" spans="1:6" x14ac:dyDescent="0.2">
      <c r="A2249" t="s">
        <v>13186</v>
      </c>
      <c r="B2249" t="s">
        <v>89</v>
      </c>
      <c r="C2249" t="s">
        <v>179</v>
      </c>
      <c r="D2249" t="s">
        <v>10903</v>
      </c>
      <c r="E2249">
        <v>1</v>
      </c>
      <c r="F2249" t="s">
        <v>10899</v>
      </c>
    </row>
    <row r="2250" spans="1:6" x14ac:dyDescent="0.2">
      <c r="A2250" t="s">
        <v>13187</v>
      </c>
      <c r="B2250" t="s">
        <v>89</v>
      </c>
      <c r="C2250" t="s">
        <v>179</v>
      </c>
      <c r="D2250" t="s">
        <v>10913</v>
      </c>
      <c r="E2250">
        <v>5</v>
      </c>
      <c r="F2250" t="s">
        <v>10899</v>
      </c>
    </row>
    <row r="2251" spans="1:6" x14ac:dyDescent="0.2">
      <c r="A2251" t="s">
        <v>13188</v>
      </c>
      <c r="B2251" t="s">
        <v>89</v>
      </c>
      <c r="C2251" t="s">
        <v>179</v>
      </c>
      <c r="D2251" t="s">
        <v>10919</v>
      </c>
      <c r="E2251">
        <v>1</v>
      </c>
      <c r="F2251" t="s">
        <v>10899</v>
      </c>
    </row>
    <row r="2252" spans="1:6" x14ac:dyDescent="0.2">
      <c r="A2252" t="s">
        <v>13189</v>
      </c>
      <c r="B2252" t="s">
        <v>89</v>
      </c>
      <c r="C2252" t="s">
        <v>179</v>
      </c>
      <c r="D2252" t="s">
        <v>10931</v>
      </c>
      <c r="E2252">
        <v>7</v>
      </c>
      <c r="F2252" t="s">
        <v>10899</v>
      </c>
    </row>
    <row r="2253" spans="1:6" x14ac:dyDescent="0.2">
      <c r="A2253" t="s">
        <v>13190</v>
      </c>
      <c r="B2253" t="s">
        <v>89</v>
      </c>
      <c r="C2253" t="s">
        <v>179</v>
      </c>
      <c r="D2253" t="s">
        <v>10933</v>
      </c>
      <c r="E2253">
        <v>77</v>
      </c>
      <c r="F2253" t="s">
        <v>10899</v>
      </c>
    </row>
    <row r="2254" spans="1:6" x14ac:dyDescent="0.2">
      <c r="A2254" t="s">
        <v>13191</v>
      </c>
      <c r="B2254" t="s">
        <v>89</v>
      </c>
      <c r="C2254" t="s">
        <v>179</v>
      </c>
      <c r="D2254" t="s">
        <v>10937</v>
      </c>
      <c r="E2254">
        <v>1</v>
      </c>
      <c r="F2254" t="s">
        <v>10899</v>
      </c>
    </row>
    <row r="2255" spans="1:6" x14ac:dyDescent="0.2">
      <c r="A2255" t="s">
        <v>13192</v>
      </c>
      <c r="B2255" t="s">
        <v>89</v>
      </c>
      <c r="C2255" t="s">
        <v>179</v>
      </c>
      <c r="D2255" t="s">
        <v>10945</v>
      </c>
      <c r="E2255">
        <v>86</v>
      </c>
      <c r="F2255" t="s">
        <v>10899</v>
      </c>
    </row>
    <row r="2256" spans="1:6" x14ac:dyDescent="0.2">
      <c r="A2256" t="s">
        <v>13193</v>
      </c>
      <c r="B2256" t="s">
        <v>89</v>
      </c>
      <c r="C2256" t="s">
        <v>179</v>
      </c>
      <c r="D2256" t="s">
        <v>10959</v>
      </c>
      <c r="E2256">
        <v>1</v>
      </c>
      <c r="F2256" t="s">
        <v>10899</v>
      </c>
    </row>
    <row r="2257" spans="1:6" x14ac:dyDescent="0.2">
      <c r="A2257" t="s">
        <v>13194</v>
      </c>
      <c r="B2257" t="s">
        <v>89</v>
      </c>
      <c r="C2257" t="s">
        <v>179</v>
      </c>
      <c r="D2257" t="s">
        <v>10963</v>
      </c>
      <c r="E2257">
        <v>1</v>
      </c>
      <c r="F2257" t="s">
        <v>10899</v>
      </c>
    </row>
    <row r="2258" spans="1:6" x14ac:dyDescent="0.2">
      <c r="A2258" t="s">
        <v>13195</v>
      </c>
      <c r="B2258" t="s">
        <v>89</v>
      </c>
      <c r="C2258" t="s">
        <v>179</v>
      </c>
      <c r="D2258" t="s">
        <v>10965</v>
      </c>
      <c r="E2258">
        <v>1</v>
      </c>
      <c r="F2258" t="s">
        <v>10899</v>
      </c>
    </row>
    <row r="2259" spans="1:6" x14ac:dyDescent="0.2">
      <c r="A2259" t="s">
        <v>13196</v>
      </c>
      <c r="B2259" t="s">
        <v>89</v>
      </c>
      <c r="C2259" t="s">
        <v>179</v>
      </c>
      <c r="D2259" t="s">
        <v>10977</v>
      </c>
      <c r="E2259">
        <v>6</v>
      </c>
      <c r="F2259" t="s">
        <v>10899</v>
      </c>
    </row>
    <row r="2260" spans="1:6" x14ac:dyDescent="0.2">
      <c r="A2260" t="s">
        <v>13197</v>
      </c>
      <c r="B2260" t="s">
        <v>89</v>
      </c>
      <c r="C2260" t="s">
        <v>180</v>
      </c>
      <c r="D2260" t="s">
        <v>10909</v>
      </c>
      <c r="E2260">
        <v>1</v>
      </c>
      <c r="F2260" t="s">
        <v>10899</v>
      </c>
    </row>
    <row r="2261" spans="1:6" x14ac:dyDescent="0.2">
      <c r="A2261" t="s">
        <v>13198</v>
      </c>
      <c r="B2261" t="s">
        <v>89</v>
      </c>
      <c r="C2261" t="s">
        <v>180</v>
      </c>
      <c r="D2261" t="s">
        <v>10931</v>
      </c>
      <c r="E2261">
        <v>2</v>
      </c>
      <c r="F2261" t="s">
        <v>10899</v>
      </c>
    </row>
    <row r="2262" spans="1:6" x14ac:dyDescent="0.2">
      <c r="A2262" t="s">
        <v>13199</v>
      </c>
      <c r="B2262" t="s">
        <v>89</v>
      </c>
      <c r="C2262" t="s">
        <v>180</v>
      </c>
      <c r="D2262" t="s">
        <v>10933</v>
      </c>
      <c r="E2262">
        <v>141</v>
      </c>
      <c r="F2262" t="s">
        <v>10899</v>
      </c>
    </row>
    <row r="2263" spans="1:6" x14ac:dyDescent="0.2">
      <c r="A2263" t="s">
        <v>13200</v>
      </c>
      <c r="B2263" t="s">
        <v>89</v>
      </c>
      <c r="C2263" t="s">
        <v>180</v>
      </c>
      <c r="D2263" t="s">
        <v>10945</v>
      </c>
      <c r="E2263">
        <v>147</v>
      </c>
      <c r="F2263" t="s">
        <v>10899</v>
      </c>
    </row>
    <row r="2264" spans="1:6" x14ac:dyDescent="0.2">
      <c r="A2264" t="s">
        <v>13201</v>
      </c>
      <c r="B2264" t="s">
        <v>89</v>
      </c>
      <c r="C2264" t="s">
        <v>180</v>
      </c>
      <c r="D2264" t="s">
        <v>10977</v>
      </c>
      <c r="E2264">
        <v>1</v>
      </c>
      <c r="F2264" t="s">
        <v>10899</v>
      </c>
    </row>
    <row r="2265" spans="1:6" x14ac:dyDescent="0.2">
      <c r="A2265" t="s">
        <v>13202</v>
      </c>
      <c r="B2265" t="s">
        <v>89</v>
      </c>
      <c r="C2265" t="s">
        <v>181</v>
      </c>
      <c r="D2265" t="s">
        <v>10903</v>
      </c>
      <c r="E2265">
        <v>1</v>
      </c>
      <c r="F2265" t="s">
        <v>10899</v>
      </c>
    </row>
    <row r="2266" spans="1:6" x14ac:dyDescent="0.2">
      <c r="A2266" t="s">
        <v>13203</v>
      </c>
      <c r="B2266" t="s">
        <v>89</v>
      </c>
      <c r="C2266" t="s">
        <v>181</v>
      </c>
      <c r="D2266" t="s">
        <v>10913</v>
      </c>
      <c r="E2266">
        <v>1</v>
      </c>
      <c r="F2266" t="s">
        <v>10899</v>
      </c>
    </row>
    <row r="2267" spans="1:6" x14ac:dyDescent="0.2">
      <c r="A2267" t="s">
        <v>13204</v>
      </c>
      <c r="B2267" t="s">
        <v>89</v>
      </c>
      <c r="C2267" t="s">
        <v>181</v>
      </c>
      <c r="D2267" t="s">
        <v>10921</v>
      </c>
      <c r="E2267">
        <v>1</v>
      </c>
      <c r="F2267" t="s">
        <v>10899</v>
      </c>
    </row>
    <row r="2268" spans="1:6" x14ac:dyDescent="0.2">
      <c r="A2268" t="s">
        <v>13205</v>
      </c>
      <c r="B2268" t="s">
        <v>89</v>
      </c>
      <c r="C2268" t="s">
        <v>181</v>
      </c>
      <c r="D2268" t="s">
        <v>10931</v>
      </c>
      <c r="E2268">
        <v>3</v>
      </c>
      <c r="F2268" t="s">
        <v>10899</v>
      </c>
    </row>
    <row r="2269" spans="1:6" x14ac:dyDescent="0.2">
      <c r="A2269" t="s">
        <v>13206</v>
      </c>
      <c r="B2269" t="s">
        <v>89</v>
      </c>
      <c r="C2269" t="s">
        <v>181</v>
      </c>
      <c r="D2269" t="s">
        <v>10933</v>
      </c>
      <c r="E2269">
        <v>66</v>
      </c>
      <c r="F2269" t="s">
        <v>10899</v>
      </c>
    </row>
    <row r="2270" spans="1:6" x14ac:dyDescent="0.2">
      <c r="A2270" t="s">
        <v>13207</v>
      </c>
      <c r="B2270" t="s">
        <v>89</v>
      </c>
      <c r="C2270" t="s">
        <v>181</v>
      </c>
      <c r="D2270" t="s">
        <v>10943</v>
      </c>
      <c r="E2270">
        <v>1</v>
      </c>
      <c r="F2270" t="s">
        <v>10899</v>
      </c>
    </row>
    <row r="2271" spans="1:6" x14ac:dyDescent="0.2">
      <c r="A2271" t="s">
        <v>13208</v>
      </c>
      <c r="B2271" t="s">
        <v>89</v>
      </c>
      <c r="C2271" t="s">
        <v>181</v>
      </c>
      <c r="D2271" t="s">
        <v>10945</v>
      </c>
      <c r="E2271">
        <v>77</v>
      </c>
      <c r="F2271" t="s">
        <v>10899</v>
      </c>
    </row>
    <row r="2272" spans="1:6" x14ac:dyDescent="0.2">
      <c r="A2272" t="s">
        <v>13209</v>
      </c>
      <c r="B2272" t="s">
        <v>89</v>
      </c>
      <c r="C2272" t="s">
        <v>181</v>
      </c>
      <c r="D2272" t="s">
        <v>10949</v>
      </c>
      <c r="E2272">
        <v>1</v>
      </c>
      <c r="F2272" t="s">
        <v>10899</v>
      </c>
    </row>
    <row r="2273" spans="1:6" x14ac:dyDescent="0.2">
      <c r="A2273" t="s">
        <v>13210</v>
      </c>
      <c r="B2273" t="s">
        <v>89</v>
      </c>
      <c r="C2273" t="s">
        <v>181</v>
      </c>
      <c r="D2273" t="s">
        <v>10959</v>
      </c>
      <c r="E2273">
        <v>1</v>
      </c>
      <c r="F2273" t="s">
        <v>10899</v>
      </c>
    </row>
    <row r="2274" spans="1:6" x14ac:dyDescent="0.2">
      <c r="A2274" t="s">
        <v>13211</v>
      </c>
      <c r="B2274" t="s">
        <v>89</v>
      </c>
      <c r="C2274" t="s">
        <v>181</v>
      </c>
      <c r="D2274" t="s">
        <v>10973</v>
      </c>
      <c r="E2274">
        <v>1</v>
      </c>
      <c r="F2274" t="s">
        <v>10899</v>
      </c>
    </row>
    <row r="2275" spans="1:6" x14ac:dyDescent="0.2">
      <c r="A2275" t="s">
        <v>13212</v>
      </c>
      <c r="B2275" t="s">
        <v>89</v>
      </c>
      <c r="C2275" t="s">
        <v>181</v>
      </c>
      <c r="D2275" t="s">
        <v>10977</v>
      </c>
      <c r="E2275">
        <v>1</v>
      </c>
      <c r="F2275" t="s">
        <v>10899</v>
      </c>
    </row>
    <row r="2276" spans="1:6" x14ac:dyDescent="0.2">
      <c r="A2276" t="s">
        <v>13213</v>
      </c>
      <c r="B2276" t="s">
        <v>89</v>
      </c>
      <c r="C2276" t="s">
        <v>182</v>
      </c>
      <c r="D2276" t="s">
        <v>10913</v>
      </c>
      <c r="E2276">
        <v>1</v>
      </c>
      <c r="F2276" t="s">
        <v>10899</v>
      </c>
    </row>
    <row r="2277" spans="1:6" x14ac:dyDescent="0.2">
      <c r="A2277" t="s">
        <v>13214</v>
      </c>
      <c r="B2277" t="s">
        <v>89</v>
      </c>
      <c r="C2277" t="s">
        <v>182</v>
      </c>
      <c r="D2277" t="s">
        <v>10931</v>
      </c>
      <c r="E2277">
        <v>1</v>
      </c>
      <c r="F2277" t="s">
        <v>10899</v>
      </c>
    </row>
    <row r="2278" spans="1:6" x14ac:dyDescent="0.2">
      <c r="A2278" t="s">
        <v>13215</v>
      </c>
      <c r="B2278" t="s">
        <v>89</v>
      </c>
      <c r="C2278" t="s">
        <v>182</v>
      </c>
      <c r="D2278" t="s">
        <v>10933</v>
      </c>
      <c r="E2278">
        <v>41</v>
      </c>
      <c r="F2278" t="s">
        <v>10899</v>
      </c>
    </row>
    <row r="2279" spans="1:6" x14ac:dyDescent="0.2">
      <c r="A2279" t="s">
        <v>13216</v>
      </c>
      <c r="B2279" t="s">
        <v>89</v>
      </c>
      <c r="C2279" t="s">
        <v>182</v>
      </c>
      <c r="D2279" t="s">
        <v>10945</v>
      </c>
      <c r="E2279">
        <v>49</v>
      </c>
      <c r="F2279" t="s">
        <v>10899</v>
      </c>
    </row>
    <row r="2280" spans="1:6" x14ac:dyDescent="0.2">
      <c r="A2280" t="s">
        <v>13217</v>
      </c>
      <c r="B2280" t="s">
        <v>89</v>
      </c>
      <c r="C2280" t="s">
        <v>182</v>
      </c>
      <c r="D2280" t="s">
        <v>10949</v>
      </c>
      <c r="E2280">
        <v>1</v>
      </c>
      <c r="F2280" t="s">
        <v>10899</v>
      </c>
    </row>
    <row r="2281" spans="1:6" x14ac:dyDescent="0.2">
      <c r="A2281" t="s">
        <v>13218</v>
      </c>
      <c r="B2281" t="s">
        <v>89</v>
      </c>
      <c r="C2281" t="s">
        <v>183</v>
      </c>
      <c r="D2281" t="s">
        <v>10903</v>
      </c>
      <c r="E2281">
        <v>2</v>
      </c>
      <c r="F2281" t="s">
        <v>10899</v>
      </c>
    </row>
    <row r="2282" spans="1:6" x14ac:dyDescent="0.2">
      <c r="A2282" t="s">
        <v>13219</v>
      </c>
      <c r="B2282" t="s">
        <v>89</v>
      </c>
      <c r="C2282" t="s">
        <v>183</v>
      </c>
      <c r="D2282" t="s">
        <v>10913</v>
      </c>
      <c r="E2282">
        <v>2</v>
      </c>
      <c r="F2282" t="s">
        <v>10899</v>
      </c>
    </row>
    <row r="2283" spans="1:6" x14ac:dyDescent="0.2">
      <c r="A2283" t="s">
        <v>13220</v>
      </c>
      <c r="B2283" t="s">
        <v>89</v>
      </c>
      <c r="C2283" t="s">
        <v>183</v>
      </c>
      <c r="D2283" t="s">
        <v>10931</v>
      </c>
      <c r="E2283">
        <v>5</v>
      </c>
      <c r="F2283" t="s">
        <v>10899</v>
      </c>
    </row>
    <row r="2284" spans="1:6" x14ac:dyDescent="0.2">
      <c r="A2284" t="s">
        <v>13221</v>
      </c>
      <c r="B2284" t="s">
        <v>89</v>
      </c>
      <c r="C2284" t="s">
        <v>183</v>
      </c>
      <c r="D2284" t="s">
        <v>10933</v>
      </c>
      <c r="E2284">
        <v>66</v>
      </c>
      <c r="F2284" t="s">
        <v>10899</v>
      </c>
    </row>
    <row r="2285" spans="1:6" x14ac:dyDescent="0.2">
      <c r="A2285" t="s">
        <v>13222</v>
      </c>
      <c r="B2285" t="s">
        <v>89</v>
      </c>
      <c r="C2285" t="s">
        <v>183</v>
      </c>
      <c r="D2285" t="s">
        <v>10937</v>
      </c>
      <c r="E2285">
        <v>1</v>
      </c>
      <c r="F2285" t="s">
        <v>10899</v>
      </c>
    </row>
    <row r="2286" spans="1:6" x14ac:dyDescent="0.2">
      <c r="A2286" t="s">
        <v>13223</v>
      </c>
      <c r="B2286" t="s">
        <v>89</v>
      </c>
      <c r="C2286" t="s">
        <v>183</v>
      </c>
      <c r="D2286" t="s">
        <v>10945</v>
      </c>
      <c r="E2286">
        <v>77</v>
      </c>
      <c r="F2286" t="s">
        <v>10899</v>
      </c>
    </row>
    <row r="2287" spans="1:6" x14ac:dyDescent="0.2">
      <c r="A2287" t="s">
        <v>13224</v>
      </c>
      <c r="B2287" t="s">
        <v>89</v>
      </c>
      <c r="C2287" t="s">
        <v>183</v>
      </c>
      <c r="D2287" t="s">
        <v>10949</v>
      </c>
      <c r="E2287">
        <v>1</v>
      </c>
      <c r="F2287" t="s">
        <v>10899</v>
      </c>
    </row>
    <row r="2288" spans="1:6" x14ac:dyDescent="0.2">
      <c r="A2288" t="s">
        <v>13225</v>
      </c>
      <c r="B2288" t="s">
        <v>89</v>
      </c>
      <c r="C2288" t="s">
        <v>183</v>
      </c>
      <c r="D2288" t="s">
        <v>10959</v>
      </c>
      <c r="E2288">
        <v>1</v>
      </c>
      <c r="F2288" t="s">
        <v>10899</v>
      </c>
    </row>
    <row r="2289" spans="1:6" x14ac:dyDescent="0.2">
      <c r="A2289" t="s">
        <v>13226</v>
      </c>
      <c r="B2289" t="s">
        <v>89</v>
      </c>
      <c r="C2289" t="s">
        <v>183</v>
      </c>
      <c r="D2289" t="s">
        <v>10973</v>
      </c>
      <c r="E2289">
        <v>1</v>
      </c>
      <c r="F2289" t="s">
        <v>10899</v>
      </c>
    </row>
    <row r="2290" spans="1:6" x14ac:dyDescent="0.2">
      <c r="A2290" t="s">
        <v>13227</v>
      </c>
      <c r="B2290" t="s">
        <v>89</v>
      </c>
      <c r="C2290" t="s">
        <v>184</v>
      </c>
      <c r="D2290" t="s">
        <v>10913</v>
      </c>
      <c r="E2290">
        <v>1</v>
      </c>
      <c r="F2290" t="s">
        <v>10899</v>
      </c>
    </row>
    <row r="2291" spans="1:6" x14ac:dyDescent="0.2">
      <c r="A2291" t="s">
        <v>13228</v>
      </c>
      <c r="B2291" t="s">
        <v>89</v>
      </c>
      <c r="C2291" t="s">
        <v>184</v>
      </c>
      <c r="D2291" t="s">
        <v>10931</v>
      </c>
      <c r="E2291">
        <v>2</v>
      </c>
      <c r="F2291" t="s">
        <v>10899</v>
      </c>
    </row>
    <row r="2292" spans="1:6" x14ac:dyDescent="0.2">
      <c r="A2292" t="s">
        <v>13229</v>
      </c>
      <c r="B2292" t="s">
        <v>89</v>
      </c>
      <c r="C2292" t="s">
        <v>184</v>
      </c>
      <c r="D2292" t="s">
        <v>10933</v>
      </c>
      <c r="E2292">
        <v>48</v>
      </c>
      <c r="F2292" t="s">
        <v>10899</v>
      </c>
    </row>
    <row r="2293" spans="1:6" x14ac:dyDescent="0.2">
      <c r="A2293" t="s">
        <v>13230</v>
      </c>
      <c r="B2293" t="s">
        <v>89</v>
      </c>
      <c r="C2293" t="s">
        <v>184</v>
      </c>
      <c r="D2293" t="s">
        <v>10937</v>
      </c>
      <c r="E2293">
        <v>1</v>
      </c>
      <c r="F2293" t="s">
        <v>10899</v>
      </c>
    </row>
    <row r="2294" spans="1:6" x14ac:dyDescent="0.2">
      <c r="A2294" t="s">
        <v>13231</v>
      </c>
      <c r="B2294" t="s">
        <v>89</v>
      </c>
      <c r="C2294" t="s">
        <v>184</v>
      </c>
      <c r="D2294" t="s">
        <v>10945</v>
      </c>
      <c r="E2294">
        <v>54</v>
      </c>
      <c r="F2294" t="s">
        <v>10899</v>
      </c>
    </row>
    <row r="2295" spans="1:6" x14ac:dyDescent="0.2">
      <c r="A2295" t="s">
        <v>13232</v>
      </c>
      <c r="B2295" t="s">
        <v>89</v>
      </c>
      <c r="C2295" t="s">
        <v>184</v>
      </c>
      <c r="D2295" t="s">
        <v>10973</v>
      </c>
      <c r="E2295">
        <v>1</v>
      </c>
      <c r="F2295" t="s">
        <v>10899</v>
      </c>
    </row>
    <row r="2296" spans="1:6" x14ac:dyDescent="0.2">
      <c r="A2296" t="s">
        <v>13233</v>
      </c>
      <c r="B2296" t="s">
        <v>89</v>
      </c>
      <c r="C2296" t="s">
        <v>185</v>
      </c>
      <c r="D2296" t="s">
        <v>10931</v>
      </c>
      <c r="E2296">
        <v>2</v>
      </c>
      <c r="F2296" t="s">
        <v>10899</v>
      </c>
    </row>
    <row r="2297" spans="1:6" x14ac:dyDescent="0.2">
      <c r="A2297" t="s">
        <v>13234</v>
      </c>
      <c r="B2297" t="s">
        <v>89</v>
      </c>
      <c r="C2297" t="s">
        <v>185</v>
      </c>
      <c r="D2297" t="s">
        <v>10933</v>
      </c>
      <c r="E2297">
        <v>52</v>
      </c>
      <c r="F2297" t="s">
        <v>10899</v>
      </c>
    </row>
    <row r="2298" spans="1:6" x14ac:dyDescent="0.2">
      <c r="A2298" t="s">
        <v>13235</v>
      </c>
      <c r="B2298" t="s">
        <v>89</v>
      </c>
      <c r="C2298" t="s">
        <v>185</v>
      </c>
      <c r="D2298" t="s">
        <v>10937</v>
      </c>
      <c r="E2298">
        <v>1</v>
      </c>
      <c r="F2298" t="s">
        <v>10899</v>
      </c>
    </row>
    <row r="2299" spans="1:6" x14ac:dyDescent="0.2">
      <c r="A2299" t="s">
        <v>13236</v>
      </c>
      <c r="B2299" t="s">
        <v>89</v>
      </c>
      <c r="C2299" t="s">
        <v>185</v>
      </c>
      <c r="D2299" t="s">
        <v>10939</v>
      </c>
      <c r="E2299">
        <v>1</v>
      </c>
      <c r="F2299" t="s">
        <v>10899</v>
      </c>
    </row>
    <row r="2300" spans="1:6" x14ac:dyDescent="0.2">
      <c r="A2300" t="s">
        <v>13237</v>
      </c>
      <c r="B2300" t="s">
        <v>89</v>
      </c>
      <c r="C2300" t="s">
        <v>185</v>
      </c>
      <c r="D2300" t="s">
        <v>10945</v>
      </c>
      <c r="E2300">
        <v>59</v>
      </c>
      <c r="F2300" t="s">
        <v>10899</v>
      </c>
    </row>
    <row r="2301" spans="1:6" x14ac:dyDescent="0.2">
      <c r="A2301" t="s">
        <v>13238</v>
      </c>
      <c r="B2301" t="s">
        <v>89</v>
      </c>
      <c r="C2301" t="s">
        <v>185</v>
      </c>
      <c r="D2301" t="s">
        <v>10949</v>
      </c>
      <c r="E2301">
        <v>1</v>
      </c>
      <c r="F2301" t="s">
        <v>10899</v>
      </c>
    </row>
    <row r="2302" spans="1:6" x14ac:dyDescent="0.2">
      <c r="A2302" t="s">
        <v>13239</v>
      </c>
      <c r="B2302" t="s">
        <v>89</v>
      </c>
      <c r="C2302" t="s">
        <v>185</v>
      </c>
      <c r="D2302" t="s">
        <v>10951</v>
      </c>
      <c r="E2302">
        <v>1</v>
      </c>
      <c r="F2302" t="s">
        <v>10899</v>
      </c>
    </row>
    <row r="2303" spans="1:6" x14ac:dyDescent="0.2">
      <c r="A2303" t="s">
        <v>13240</v>
      </c>
      <c r="B2303" t="s">
        <v>89</v>
      </c>
      <c r="C2303" t="s">
        <v>185</v>
      </c>
      <c r="D2303" t="s">
        <v>10957</v>
      </c>
      <c r="E2303">
        <v>1</v>
      </c>
      <c r="F2303" t="s">
        <v>10899</v>
      </c>
    </row>
    <row r="2304" spans="1:6" x14ac:dyDescent="0.2">
      <c r="A2304" t="s">
        <v>13241</v>
      </c>
      <c r="B2304" t="s">
        <v>89</v>
      </c>
      <c r="C2304" t="s">
        <v>185</v>
      </c>
      <c r="D2304" t="s">
        <v>10979</v>
      </c>
      <c r="E2304">
        <v>1</v>
      </c>
      <c r="F2304" t="s">
        <v>10899</v>
      </c>
    </row>
    <row r="2305" spans="1:6" x14ac:dyDescent="0.2">
      <c r="A2305" t="s">
        <v>13242</v>
      </c>
      <c r="B2305" t="s">
        <v>89</v>
      </c>
      <c r="C2305" t="s">
        <v>186</v>
      </c>
      <c r="D2305" t="s">
        <v>10933</v>
      </c>
      <c r="E2305">
        <v>20</v>
      </c>
      <c r="F2305" t="s">
        <v>10899</v>
      </c>
    </row>
    <row r="2306" spans="1:6" x14ac:dyDescent="0.2">
      <c r="A2306" t="s">
        <v>13243</v>
      </c>
      <c r="B2306" t="s">
        <v>89</v>
      </c>
      <c r="C2306" t="s">
        <v>186</v>
      </c>
      <c r="D2306" t="s">
        <v>10945</v>
      </c>
      <c r="E2306">
        <v>21</v>
      </c>
      <c r="F2306" t="s">
        <v>10899</v>
      </c>
    </row>
    <row r="2307" spans="1:6" x14ac:dyDescent="0.2">
      <c r="A2307" t="s">
        <v>13244</v>
      </c>
      <c r="B2307" t="s">
        <v>89</v>
      </c>
      <c r="C2307" t="s">
        <v>187</v>
      </c>
      <c r="D2307" t="s">
        <v>10933</v>
      </c>
      <c r="E2307">
        <v>52</v>
      </c>
      <c r="F2307" t="s">
        <v>10899</v>
      </c>
    </row>
    <row r="2308" spans="1:6" x14ac:dyDescent="0.2">
      <c r="A2308" t="s">
        <v>13245</v>
      </c>
      <c r="B2308" t="s">
        <v>89</v>
      </c>
      <c r="C2308" t="s">
        <v>187</v>
      </c>
      <c r="D2308" t="s">
        <v>10945</v>
      </c>
      <c r="E2308">
        <v>63</v>
      </c>
      <c r="F2308" t="s">
        <v>10899</v>
      </c>
    </row>
    <row r="2309" spans="1:6" x14ac:dyDescent="0.2">
      <c r="A2309" t="s">
        <v>13246</v>
      </c>
      <c r="B2309" t="s">
        <v>89</v>
      </c>
      <c r="C2309" t="s">
        <v>188</v>
      </c>
      <c r="D2309" t="s">
        <v>10933</v>
      </c>
      <c r="E2309">
        <v>43</v>
      </c>
      <c r="F2309" t="s">
        <v>10899</v>
      </c>
    </row>
    <row r="2310" spans="1:6" x14ac:dyDescent="0.2">
      <c r="A2310" t="s">
        <v>13247</v>
      </c>
      <c r="B2310" t="s">
        <v>89</v>
      </c>
      <c r="C2310" t="s">
        <v>188</v>
      </c>
      <c r="D2310" t="s">
        <v>10945</v>
      </c>
      <c r="E2310">
        <v>56</v>
      </c>
      <c r="F2310" t="s">
        <v>10899</v>
      </c>
    </row>
    <row r="2311" spans="1:6" x14ac:dyDescent="0.2">
      <c r="A2311" t="s">
        <v>13248</v>
      </c>
      <c r="B2311" t="s">
        <v>89</v>
      </c>
      <c r="C2311" t="s">
        <v>189</v>
      </c>
      <c r="D2311" t="s">
        <v>10913</v>
      </c>
      <c r="E2311">
        <v>2</v>
      </c>
      <c r="F2311" t="s">
        <v>10899</v>
      </c>
    </row>
    <row r="2312" spans="1:6" x14ac:dyDescent="0.2">
      <c r="A2312" t="s">
        <v>13249</v>
      </c>
      <c r="B2312" t="s">
        <v>89</v>
      </c>
      <c r="C2312" t="s">
        <v>189</v>
      </c>
      <c r="D2312" t="s">
        <v>10915</v>
      </c>
      <c r="E2312">
        <v>1</v>
      </c>
      <c r="F2312" t="s">
        <v>10899</v>
      </c>
    </row>
    <row r="2313" spans="1:6" x14ac:dyDescent="0.2">
      <c r="A2313" t="s">
        <v>13250</v>
      </c>
      <c r="B2313" t="s">
        <v>89</v>
      </c>
      <c r="C2313" t="s">
        <v>189</v>
      </c>
      <c r="D2313" t="s">
        <v>10931</v>
      </c>
      <c r="E2313">
        <v>3</v>
      </c>
      <c r="F2313" t="s">
        <v>10899</v>
      </c>
    </row>
    <row r="2314" spans="1:6" x14ac:dyDescent="0.2">
      <c r="A2314" t="s">
        <v>13251</v>
      </c>
      <c r="B2314" t="s">
        <v>89</v>
      </c>
      <c r="C2314" t="s">
        <v>189</v>
      </c>
      <c r="D2314" t="s">
        <v>10933</v>
      </c>
      <c r="E2314">
        <v>56</v>
      </c>
      <c r="F2314" t="s">
        <v>10899</v>
      </c>
    </row>
    <row r="2315" spans="1:6" x14ac:dyDescent="0.2">
      <c r="A2315" t="s">
        <v>13252</v>
      </c>
      <c r="B2315" t="s">
        <v>89</v>
      </c>
      <c r="C2315" t="s">
        <v>189</v>
      </c>
      <c r="D2315" t="s">
        <v>10937</v>
      </c>
      <c r="E2315">
        <v>1</v>
      </c>
      <c r="F2315" t="s">
        <v>10899</v>
      </c>
    </row>
    <row r="2316" spans="1:6" x14ac:dyDescent="0.2">
      <c r="A2316" t="s">
        <v>13253</v>
      </c>
      <c r="B2316" t="s">
        <v>89</v>
      </c>
      <c r="C2316" t="s">
        <v>189</v>
      </c>
      <c r="D2316" t="s">
        <v>10939</v>
      </c>
      <c r="E2316">
        <v>1</v>
      </c>
      <c r="F2316" t="s">
        <v>10899</v>
      </c>
    </row>
    <row r="2317" spans="1:6" x14ac:dyDescent="0.2">
      <c r="A2317" t="s">
        <v>13254</v>
      </c>
      <c r="B2317" t="s">
        <v>89</v>
      </c>
      <c r="C2317" t="s">
        <v>189</v>
      </c>
      <c r="D2317" t="s">
        <v>10945</v>
      </c>
      <c r="E2317">
        <v>58</v>
      </c>
      <c r="F2317" t="s">
        <v>10899</v>
      </c>
    </row>
    <row r="2318" spans="1:6" x14ac:dyDescent="0.2">
      <c r="A2318" t="s">
        <v>13255</v>
      </c>
      <c r="B2318" t="s">
        <v>89</v>
      </c>
      <c r="C2318" t="s">
        <v>189</v>
      </c>
      <c r="D2318" t="s">
        <v>10949</v>
      </c>
      <c r="E2318">
        <v>1</v>
      </c>
      <c r="F2318" t="s">
        <v>10899</v>
      </c>
    </row>
    <row r="2319" spans="1:6" x14ac:dyDescent="0.2">
      <c r="A2319" t="s">
        <v>13256</v>
      </c>
      <c r="B2319" t="s">
        <v>89</v>
      </c>
      <c r="C2319" t="s">
        <v>189</v>
      </c>
      <c r="D2319" t="s">
        <v>10977</v>
      </c>
      <c r="E2319">
        <v>1</v>
      </c>
      <c r="F2319" t="s">
        <v>10899</v>
      </c>
    </row>
    <row r="2320" spans="1:6" x14ac:dyDescent="0.2">
      <c r="A2320" t="s">
        <v>13257</v>
      </c>
      <c r="B2320" t="s">
        <v>89</v>
      </c>
      <c r="C2320" t="s">
        <v>190</v>
      </c>
      <c r="D2320" t="s">
        <v>10905</v>
      </c>
      <c r="E2320">
        <v>1</v>
      </c>
      <c r="F2320" t="s">
        <v>10899</v>
      </c>
    </row>
    <row r="2321" spans="1:6" x14ac:dyDescent="0.2">
      <c r="A2321" t="s">
        <v>13258</v>
      </c>
      <c r="B2321" t="s">
        <v>89</v>
      </c>
      <c r="C2321" t="s">
        <v>190</v>
      </c>
      <c r="D2321" t="s">
        <v>10913</v>
      </c>
      <c r="E2321">
        <v>1</v>
      </c>
      <c r="F2321" t="s">
        <v>10899</v>
      </c>
    </row>
    <row r="2322" spans="1:6" x14ac:dyDescent="0.2">
      <c r="A2322" t="s">
        <v>13259</v>
      </c>
      <c r="B2322" t="s">
        <v>89</v>
      </c>
      <c r="C2322" t="s">
        <v>190</v>
      </c>
      <c r="D2322" t="s">
        <v>10931</v>
      </c>
      <c r="E2322">
        <v>3</v>
      </c>
      <c r="F2322" t="s">
        <v>10899</v>
      </c>
    </row>
    <row r="2323" spans="1:6" x14ac:dyDescent="0.2">
      <c r="A2323" t="s">
        <v>13260</v>
      </c>
      <c r="B2323" t="s">
        <v>89</v>
      </c>
      <c r="C2323" t="s">
        <v>190</v>
      </c>
      <c r="D2323" t="s">
        <v>10933</v>
      </c>
      <c r="E2323">
        <v>123</v>
      </c>
      <c r="F2323" t="s">
        <v>10899</v>
      </c>
    </row>
    <row r="2324" spans="1:6" x14ac:dyDescent="0.2">
      <c r="A2324" t="s">
        <v>13261</v>
      </c>
      <c r="B2324" t="s">
        <v>89</v>
      </c>
      <c r="C2324" t="s">
        <v>190</v>
      </c>
      <c r="D2324" t="s">
        <v>10937</v>
      </c>
      <c r="E2324">
        <v>1</v>
      </c>
      <c r="F2324" t="s">
        <v>10899</v>
      </c>
    </row>
    <row r="2325" spans="1:6" x14ac:dyDescent="0.2">
      <c r="A2325" t="s">
        <v>13262</v>
      </c>
      <c r="B2325" t="s">
        <v>89</v>
      </c>
      <c r="C2325" t="s">
        <v>190</v>
      </c>
      <c r="D2325" t="s">
        <v>10939</v>
      </c>
      <c r="E2325">
        <v>2</v>
      </c>
      <c r="F2325" t="s">
        <v>10899</v>
      </c>
    </row>
    <row r="2326" spans="1:6" x14ac:dyDescent="0.2">
      <c r="A2326" t="s">
        <v>13263</v>
      </c>
      <c r="B2326" t="s">
        <v>89</v>
      </c>
      <c r="C2326" t="s">
        <v>190</v>
      </c>
      <c r="D2326" t="s">
        <v>10945</v>
      </c>
      <c r="E2326">
        <v>146</v>
      </c>
      <c r="F2326" t="s">
        <v>10899</v>
      </c>
    </row>
    <row r="2327" spans="1:6" x14ac:dyDescent="0.2">
      <c r="A2327" t="s">
        <v>13264</v>
      </c>
      <c r="B2327" t="s">
        <v>89</v>
      </c>
      <c r="C2327" t="s">
        <v>190</v>
      </c>
      <c r="D2327" t="s">
        <v>10973</v>
      </c>
      <c r="E2327">
        <v>1</v>
      </c>
      <c r="F2327" t="s">
        <v>10899</v>
      </c>
    </row>
    <row r="2328" spans="1:6" x14ac:dyDescent="0.2">
      <c r="A2328" t="s">
        <v>13265</v>
      </c>
      <c r="B2328" t="s">
        <v>89</v>
      </c>
      <c r="C2328" t="s">
        <v>190</v>
      </c>
      <c r="D2328" t="s">
        <v>10977</v>
      </c>
      <c r="E2328">
        <v>3</v>
      </c>
      <c r="F2328" t="s">
        <v>10899</v>
      </c>
    </row>
    <row r="2329" spans="1:6" x14ac:dyDescent="0.2">
      <c r="A2329" t="s">
        <v>13266</v>
      </c>
      <c r="B2329" t="s">
        <v>89</v>
      </c>
      <c r="C2329" t="s">
        <v>191</v>
      </c>
      <c r="D2329" t="s">
        <v>10915</v>
      </c>
      <c r="E2329">
        <v>1</v>
      </c>
      <c r="F2329" t="s">
        <v>10899</v>
      </c>
    </row>
    <row r="2330" spans="1:6" x14ac:dyDescent="0.2">
      <c r="A2330" t="s">
        <v>13267</v>
      </c>
      <c r="B2330" t="s">
        <v>89</v>
      </c>
      <c r="C2330" t="s">
        <v>191</v>
      </c>
      <c r="D2330" t="s">
        <v>10931</v>
      </c>
      <c r="E2330">
        <v>1</v>
      </c>
      <c r="F2330" t="s">
        <v>10899</v>
      </c>
    </row>
    <row r="2331" spans="1:6" x14ac:dyDescent="0.2">
      <c r="A2331" t="s">
        <v>13268</v>
      </c>
      <c r="B2331" t="s">
        <v>89</v>
      </c>
      <c r="C2331" t="s">
        <v>191</v>
      </c>
      <c r="D2331" t="s">
        <v>10933</v>
      </c>
      <c r="E2331">
        <v>22</v>
      </c>
      <c r="F2331" t="s">
        <v>10899</v>
      </c>
    </row>
    <row r="2332" spans="1:6" x14ac:dyDescent="0.2">
      <c r="A2332" t="s">
        <v>13269</v>
      </c>
      <c r="B2332" t="s">
        <v>89</v>
      </c>
      <c r="C2332" t="s">
        <v>191</v>
      </c>
      <c r="D2332" t="s">
        <v>10945</v>
      </c>
      <c r="E2332">
        <v>27</v>
      </c>
      <c r="F2332" t="s">
        <v>10899</v>
      </c>
    </row>
    <row r="2333" spans="1:6" x14ac:dyDescent="0.2">
      <c r="A2333" t="s">
        <v>13270</v>
      </c>
      <c r="B2333" t="s">
        <v>89</v>
      </c>
      <c r="C2333" t="s">
        <v>192</v>
      </c>
      <c r="D2333" t="s">
        <v>10933</v>
      </c>
      <c r="E2333">
        <v>33</v>
      </c>
      <c r="F2333" t="s">
        <v>10899</v>
      </c>
    </row>
    <row r="2334" spans="1:6" x14ac:dyDescent="0.2">
      <c r="A2334" t="s">
        <v>13271</v>
      </c>
      <c r="B2334" t="s">
        <v>89</v>
      </c>
      <c r="C2334" t="s">
        <v>192</v>
      </c>
      <c r="D2334" t="s">
        <v>10945</v>
      </c>
      <c r="E2334">
        <v>43</v>
      </c>
      <c r="F2334" t="s">
        <v>10899</v>
      </c>
    </row>
    <row r="2335" spans="1:6" x14ac:dyDescent="0.2">
      <c r="A2335" t="s">
        <v>13272</v>
      </c>
      <c r="B2335" t="s">
        <v>89</v>
      </c>
      <c r="C2335" t="s">
        <v>193</v>
      </c>
      <c r="D2335" t="s">
        <v>10931</v>
      </c>
      <c r="E2335">
        <v>1</v>
      </c>
      <c r="F2335" t="s">
        <v>10899</v>
      </c>
    </row>
    <row r="2336" spans="1:6" x14ac:dyDescent="0.2">
      <c r="A2336" t="s">
        <v>13273</v>
      </c>
      <c r="B2336" t="s">
        <v>89</v>
      </c>
      <c r="C2336" t="s">
        <v>193</v>
      </c>
      <c r="D2336" t="s">
        <v>10933</v>
      </c>
      <c r="E2336">
        <v>53</v>
      </c>
      <c r="F2336" t="s">
        <v>10899</v>
      </c>
    </row>
    <row r="2337" spans="1:6" x14ac:dyDescent="0.2">
      <c r="A2337" t="s">
        <v>13274</v>
      </c>
      <c r="B2337" t="s">
        <v>89</v>
      </c>
      <c r="C2337" t="s">
        <v>193</v>
      </c>
      <c r="D2337" t="s">
        <v>10945</v>
      </c>
      <c r="E2337">
        <v>68</v>
      </c>
      <c r="F2337" t="s">
        <v>10899</v>
      </c>
    </row>
    <row r="2338" spans="1:6" x14ac:dyDescent="0.2">
      <c r="A2338" t="s">
        <v>13275</v>
      </c>
      <c r="B2338" t="s">
        <v>89</v>
      </c>
      <c r="C2338" t="s">
        <v>193</v>
      </c>
      <c r="D2338" t="s">
        <v>10963</v>
      </c>
      <c r="E2338">
        <v>1</v>
      </c>
      <c r="F2338" t="s">
        <v>10899</v>
      </c>
    </row>
    <row r="2339" spans="1:6" x14ac:dyDescent="0.2">
      <c r="A2339" t="s">
        <v>13276</v>
      </c>
      <c r="B2339" t="s">
        <v>89</v>
      </c>
      <c r="C2339" t="s">
        <v>193</v>
      </c>
      <c r="D2339" t="s">
        <v>10967</v>
      </c>
      <c r="E2339">
        <v>1</v>
      </c>
      <c r="F2339" t="s">
        <v>10899</v>
      </c>
    </row>
    <row r="2340" spans="1:6" x14ac:dyDescent="0.2">
      <c r="A2340" t="s">
        <v>13277</v>
      </c>
      <c r="B2340" t="s">
        <v>89</v>
      </c>
      <c r="C2340" t="s">
        <v>193</v>
      </c>
      <c r="D2340" t="s">
        <v>10973</v>
      </c>
      <c r="E2340">
        <v>1</v>
      </c>
      <c r="F2340" t="s">
        <v>10899</v>
      </c>
    </row>
    <row r="2341" spans="1:6" x14ac:dyDescent="0.2">
      <c r="A2341" t="s">
        <v>13278</v>
      </c>
      <c r="B2341" t="s">
        <v>89</v>
      </c>
      <c r="C2341" t="s">
        <v>194</v>
      </c>
      <c r="D2341" t="s">
        <v>10921</v>
      </c>
      <c r="E2341">
        <v>1</v>
      </c>
      <c r="F2341" t="s">
        <v>10899</v>
      </c>
    </row>
    <row r="2342" spans="1:6" x14ac:dyDescent="0.2">
      <c r="A2342" t="s">
        <v>13279</v>
      </c>
      <c r="B2342" t="s">
        <v>89</v>
      </c>
      <c r="C2342" t="s">
        <v>194</v>
      </c>
      <c r="D2342" t="s">
        <v>10931</v>
      </c>
      <c r="E2342">
        <v>2</v>
      </c>
      <c r="F2342" t="s">
        <v>10899</v>
      </c>
    </row>
    <row r="2343" spans="1:6" x14ac:dyDescent="0.2">
      <c r="A2343" t="s">
        <v>13280</v>
      </c>
      <c r="B2343" t="s">
        <v>89</v>
      </c>
      <c r="C2343" t="s">
        <v>194</v>
      </c>
      <c r="D2343" t="s">
        <v>10933</v>
      </c>
      <c r="E2343">
        <v>49</v>
      </c>
      <c r="F2343" t="s">
        <v>10899</v>
      </c>
    </row>
    <row r="2344" spans="1:6" x14ac:dyDescent="0.2">
      <c r="A2344" t="s">
        <v>13281</v>
      </c>
      <c r="B2344" t="s">
        <v>89</v>
      </c>
      <c r="C2344" t="s">
        <v>194</v>
      </c>
      <c r="D2344" t="s">
        <v>10939</v>
      </c>
      <c r="E2344">
        <v>1</v>
      </c>
      <c r="F2344" t="s">
        <v>10899</v>
      </c>
    </row>
    <row r="2345" spans="1:6" x14ac:dyDescent="0.2">
      <c r="A2345" t="s">
        <v>13282</v>
      </c>
      <c r="B2345" t="s">
        <v>89</v>
      </c>
      <c r="C2345" t="s">
        <v>194</v>
      </c>
      <c r="D2345" t="s">
        <v>10945</v>
      </c>
      <c r="E2345">
        <v>60</v>
      </c>
      <c r="F2345" t="s">
        <v>10899</v>
      </c>
    </row>
    <row r="2346" spans="1:6" x14ac:dyDescent="0.2">
      <c r="A2346" t="s">
        <v>13283</v>
      </c>
      <c r="B2346" t="s">
        <v>89</v>
      </c>
      <c r="C2346" t="s">
        <v>194</v>
      </c>
      <c r="D2346" t="s">
        <v>10977</v>
      </c>
      <c r="E2346">
        <v>1</v>
      </c>
      <c r="F2346" t="s">
        <v>10899</v>
      </c>
    </row>
    <row r="2347" spans="1:6" x14ac:dyDescent="0.2">
      <c r="A2347" t="s">
        <v>13284</v>
      </c>
      <c r="B2347" t="s">
        <v>89</v>
      </c>
      <c r="C2347" t="s">
        <v>195</v>
      </c>
      <c r="D2347" t="s">
        <v>10933</v>
      </c>
      <c r="E2347">
        <v>32</v>
      </c>
      <c r="F2347" t="s">
        <v>10899</v>
      </c>
    </row>
    <row r="2348" spans="1:6" x14ac:dyDescent="0.2">
      <c r="A2348" t="s">
        <v>13285</v>
      </c>
      <c r="B2348" t="s">
        <v>89</v>
      </c>
      <c r="C2348" t="s">
        <v>195</v>
      </c>
      <c r="D2348" t="s">
        <v>10945</v>
      </c>
      <c r="E2348">
        <v>39</v>
      </c>
      <c r="F2348" t="s">
        <v>10899</v>
      </c>
    </row>
    <row r="2349" spans="1:6" x14ac:dyDescent="0.2">
      <c r="A2349" t="s">
        <v>13286</v>
      </c>
      <c r="B2349" t="s">
        <v>89</v>
      </c>
      <c r="C2349" t="s">
        <v>196</v>
      </c>
      <c r="D2349" t="s">
        <v>10931</v>
      </c>
      <c r="E2349">
        <v>2</v>
      </c>
      <c r="F2349" t="s">
        <v>10899</v>
      </c>
    </row>
    <row r="2350" spans="1:6" x14ac:dyDescent="0.2">
      <c r="A2350" t="s">
        <v>13287</v>
      </c>
      <c r="B2350" t="s">
        <v>89</v>
      </c>
      <c r="C2350" t="s">
        <v>196</v>
      </c>
      <c r="D2350" t="s">
        <v>10933</v>
      </c>
      <c r="E2350">
        <v>118</v>
      </c>
      <c r="F2350" t="s">
        <v>10899</v>
      </c>
    </row>
    <row r="2351" spans="1:6" x14ac:dyDescent="0.2">
      <c r="A2351" t="s">
        <v>13288</v>
      </c>
      <c r="B2351" t="s">
        <v>89</v>
      </c>
      <c r="C2351" t="s">
        <v>196</v>
      </c>
      <c r="D2351" t="s">
        <v>10945</v>
      </c>
      <c r="E2351">
        <v>137</v>
      </c>
      <c r="F2351" t="s">
        <v>10899</v>
      </c>
    </row>
    <row r="2352" spans="1:6" x14ac:dyDescent="0.2">
      <c r="A2352" t="s">
        <v>13289</v>
      </c>
      <c r="B2352" t="s">
        <v>89</v>
      </c>
      <c r="C2352" t="s">
        <v>196</v>
      </c>
      <c r="D2352" t="s">
        <v>10963</v>
      </c>
      <c r="E2352">
        <v>1</v>
      </c>
      <c r="F2352" t="s">
        <v>10899</v>
      </c>
    </row>
    <row r="2353" spans="1:6" x14ac:dyDescent="0.2">
      <c r="A2353" t="s">
        <v>13290</v>
      </c>
      <c r="B2353" t="s">
        <v>89</v>
      </c>
      <c r="C2353" t="s">
        <v>196</v>
      </c>
      <c r="D2353" t="s">
        <v>10977</v>
      </c>
      <c r="E2353">
        <v>2</v>
      </c>
      <c r="F2353" t="s">
        <v>10899</v>
      </c>
    </row>
    <row r="2354" spans="1:6" x14ac:dyDescent="0.2">
      <c r="A2354" t="s">
        <v>13291</v>
      </c>
      <c r="B2354" t="s">
        <v>89</v>
      </c>
      <c r="C2354" t="s">
        <v>197</v>
      </c>
      <c r="D2354" t="s">
        <v>10909</v>
      </c>
      <c r="E2354">
        <v>1</v>
      </c>
      <c r="F2354" t="s">
        <v>10899</v>
      </c>
    </row>
    <row r="2355" spans="1:6" x14ac:dyDescent="0.2">
      <c r="A2355" t="s">
        <v>13292</v>
      </c>
      <c r="B2355" t="s">
        <v>89</v>
      </c>
      <c r="C2355" t="s">
        <v>197</v>
      </c>
      <c r="D2355" t="s">
        <v>10913</v>
      </c>
      <c r="E2355">
        <v>1</v>
      </c>
      <c r="F2355" t="s">
        <v>10899</v>
      </c>
    </row>
    <row r="2356" spans="1:6" x14ac:dyDescent="0.2">
      <c r="A2356" t="s">
        <v>13293</v>
      </c>
      <c r="B2356" t="s">
        <v>89</v>
      </c>
      <c r="C2356" t="s">
        <v>197</v>
      </c>
      <c r="D2356" t="s">
        <v>10931</v>
      </c>
      <c r="E2356">
        <v>2</v>
      </c>
      <c r="F2356" t="s">
        <v>10899</v>
      </c>
    </row>
    <row r="2357" spans="1:6" x14ac:dyDescent="0.2">
      <c r="A2357" t="s">
        <v>13294</v>
      </c>
      <c r="B2357" t="s">
        <v>89</v>
      </c>
      <c r="C2357" t="s">
        <v>197</v>
      </c>
      <c r="D2357" t="s">
        <v>10933</v>
      </c>
      <c r="E2357">
        <v>44</v>
      </c>
      <c r="F2357" t="s">
        <v>10899</v>
      </c>
    </row>
    <row r="2358" spans="1:6" x14ac:dyDescent="0.2">
      <c r="A2358" t="s">
        <v>13295</v>
      </c>
      <c r="B2358" t="s">
        <v>89</v>
      </c>
      <c r="C2358" t="s">
        <v>197</v>
      </c>
      <c r="D2358" t="s">
        <v>10939</v>
      </c>
      <c r="E2358">
        <v>1</v>
      </c>
      <c r="F2358" t="s">
        <v>10899</v>
      </c>
    </row>
    <row r="2359" spans="1:6" x14ac:dyDescent="0.2">
      <c r="A2359" t="s">
        <v>13296</v>
      </c>
      <c r="B2359" t="s">
        <v>89</v>
      </c>
      <c r="C2359" t="s">
        <v>197</v>
      </c>
      <c r="D2359" t="s">
        <v>10945</v>
      </c>
      <c r="E2359">
        <v>57</v>
      </c>
      <c r="F2359" t="s">
        <v>10899</v>
      </c>
    </row>
    <row r="2360" spans="1:6" x14ac:dyDescent="0.2">
      <c r="A2360" t="s">
        <v>13297</v>
      </c>
      <c r="B2360" t="s">
        <v>89</v>
      </c>
      <c r="C2360" t="s">
        <v>197</v>
      </c>
      <c r="D2360" t="s">
        <v>10949</v>
      </c>
      <c r="E2360">
        <v>1</v>
      </c>
      <c r="F2360" t="s">
        <v>10899</v>
      </c>
    </row>
    <row r="2361" spans="1:6" x14ac:dyDescent="0.2">
      <c r="A2361" t="s">
        <v>13298</v>
      </c>
      <c r="B2361" t="s">
        <v>89</v>
      </c>
      <c r="C2361" t="s">
        <v>276</v>
      </c>
      <c r="D2361" t="s">
        <v>10933</v>
      </c>
      <c r="E2361">
        <v>2</v>
      </c>
      <c r="F2361" t="s">
        <v>10899</v>
      </c>
    </row>
    <row r="2362" spans="1:6" x14ac:dyDescent="0.2">
      <c r="A2362" t="s">
        <v>13299</v>
      </c>
      <c r="B2362" t="s">
        <v>89</v>
      </c>
      <c r="C2362" t="s">
        <v>276</v>
      </c>
      <c r="D2362" t="s">
        <v>10945</v>
      </c>
      <c r="E2362">
        <v>2</v>
      </c>
      <c r="F2362" t="s">
        <v>10899</v>
      </c>
    </row>
    <row r="2363" spans="1:6" x14ac:dyDescent="0.2">
      <c r="A2363" t="s">
        <v>13300</v>
      </c>
      <c r="B2363" t="s">
        <v>89</v>
      </c>
      <c r="C2363" t="s">
        <v>198</v>
      </c>
      <c r="D2363" t="s">
        <v>10903</v>
      </c>
      <c r="E2363">
        <v>1</v>
      </c>
      <c r="F2363" t="s">
        <v>10899</v>
      </c>
    </row>
    <row r="2364" spans="1:6" x14ac:dyDescent="0.2">
      <c r="A2364" t="s">
        <v>13301</v>
      </c>
      <c r="B2364" t="s">
        <v>89</v>
      </c>
      <c r="C2364" t="s">
        <v>198</v>
      </c>
      <c r="D2364" t="s">
        <v>10931</v>
      </c>
      <c r="E2364">
        <v>2</v>
      </c>
      <c r="F2364" t="s">
        <v>10899</v>
      </c>
    </row>
    <row r="2365" spans="1:6" x14ac:dyDescent="0.2">
      <c r="A2365" t="s">
        <v>13302</v>
      </c>
      <c r="B2365" t="s">
        <v>89</v>
      </c>
      <c r="C2365" t="s">
        <v>198</v>
      </c>
      <c r="D2365" t="s">
        <v>10933</v>
      </c>
      <c r="E2365">
        <v>45</v>
      </c>
      <c r="F2365" t="s">
        <v>10899</v>
      </c>
    </row>
    <row r="2366" spans="1:6" x14ac:dyDescent="0.2">
      <c r="A2366" t="s">
        <v>13303</v>
      </c>
      <c r="B2366" t="s">
        <v>89</v>
      </c>
      <c r="C2366" t="s">
        <v>198</v>
      </c>
      <c r="D2366" t="s">
        <v>10945</v>
      </c>
      <c r="E2366">
        <v>47</v>
      </c>
      <c r="F2366" t="s">
        <v>10899</v>
      </c>
    </row>
    <row r="2367" spans="1:6" x14ac:dyDescent="0.2">
      <c r="A2367" t="s">
        <v>13304</v>
      </c>
      <c r="B2367" t="s">
        <v>89</v>
      </c>
      <c r="C2367" t="s">
        <v>199</v>
      </c>
      <c r="D2367" t="s">
        <v>10903</v>
      </c>
      <c r="E2367">
        <v>1</v>
      </c>
      <c r="F2367" t="s">
        <v>10899</v>
      </c>
    </row>
    <row r="2368" spans="1:6" x14ac:dyDescent="0.2">
      <c r="A2368" t="s">
        <v>13305</v>
      </c>
      <c r="B2368" t="s">
        <v>89</v>
      </c>
      <c r="C2368" t="s">
        <v>199</v>
      </c>
      <c r="D2368" t="s">
        <v>10905</v>
      </c>
      <c r="E2368">
        <v>1</v>
      </c>
      <c r="F2368" t="s">
        <v>10899</v>
      </c>
    </row>
    <row r="2369" spans="1:6" x14ac:dyDescent="0.2">
      <c r="A2369" t="s">
        <v>13306</v>
      </c>
      <c r="B2369" t="s">
        <v>89</v>
      </c>
      <c r="C2369" t="s">
        <v>199</v>
      </c>
      <c r="D2369" t="s">
        <v>10913</v>
      </c>
      <c r="E2369">
        <v>5</v>
      </c>
      <c r="F2369" t="s">
        <v>10899</v>
      </c>
    </row>
    <row r="2370" spans="1:6" x14ac:dyDescent="0.2">
      <c r="A2370" t="s">
        <v>13307</v>
      </c>
      <c r="B2370" t="s">
        <v>89</v>
      </c>
      <c r="C2370" t="s">
        <v>199</v>
      </c>
      <c r="D2370" t="s">
        <v>10921</v>
      </c>
      <c r="E2370">
        <v>1</v>
      </c>
      <c r="F2370" t="s">
        <v>10899</v>
      </c>
    </row>
    <row r="2371" spans="1:6" x14ac:dyDescent="0.2">
      <c r="A2371" t="s">
        <v>13308</v>
      </c>
      <c r="B2371" t="s">
        <v>89</v>
      </c>
      <c r="C2371" t="s">
        <v>199</v>
      </c>
      <c r="D2371" t="s">
        <v>10931</v>
      </c>
      <c r="E2371">
        <v>10</v>
      </c>
      <c r="F2371" t="s">
        <v>10899</v>
      </c>
    </row>
    <row r="2372" spans="1:6" x14ac:dyDescent="0.2">
      <c r="A2372" t="s">
        <v>13309</v>
      </c>
      <c r="B2372" t="s">
        <v>89</v>
      </c>
      <c r="C2372" t="s">
        <v>199</v>
      </c>
      <c r="D2372" t="s">
        <v>10933</v>
      </c>
      <c r="E2372">
        <v>143</v>
      </c>
      <c r="F2372" t="s">
        <v>10899</v>
      </c>
    </row>
    <row r="2373" spans="1:6" x14ac:dyDescent="0.2">
      <c r="A2373" t="s">
        <v>13310</v>
      </c>
      <c r="B2373" t="s">
        <v>89</v>
      </c>
      <c r="C2373" t="s">
        <v>199</v>
      </c>
      <c r="D2373" t="s">
        <v>10937</v>
      </c>
      <c r="E2373">
        <v>1</v>
      </c>
      <c r="F2373" t="s">
        <v>10899</v>
      </c>
    </row>
    <row r="2374" spans="1:6" x14ac:dyDescent="0.2">
      <c r="A2374" t="s">
        <v>13311</v>
      </c>
      <c r="B2374" t="s">
        <v>89</v>
      </c>
      <c r="C2374" t="s">
        <v>199</v>
      </c>
      <c r="D2374" t="s">
        <v>10939</v>
      </c>
      <c r="E2374">
        <v>1</v>
      </c>
      <c r="F2374" t="s">
        <v>10899</v>
      </c>
    </row>
    <row r="2375" spans="1:6" x14ac:dyDescent="0.2">
      <c r="A2375" t="s">
        <v>13312</v>
      </c>
      <c r="B2375" t="s">
        <v>89</v>
      </c>
      <c r="C2375" t="s">
        <v>199</v>
      </c>
      <c r="D2375" t="s">
        <v>10945</v>
      </c>
      <c r="E2375">
        <v>161</v>
      </c>
      <c r="F2375" t="s">
        <v>10899</v>
      </c>
    </row>
    <row r="2376" spans="1:6" x14ac:dyDescent="0.2">
      <c r="A2376" t="s">
        <v>13313</v>
      </c>
      <c r="B2376" t="s">
        <v>89</v>
      </c>
      <c r="C2376" t="s">
        <v>199</v>
      </c>
      <c r="D2376" t="s">
        <v>10949</v>
      </c>
      <c r="E2376">
        <v>2</v>
      </c>
      <c r="F2376" t="s">
        <v>10899</v>
      </c>
    </row>
    <row r="2377" spans="1:6" x14ac:dyDescent="0.2">
      <c r="A2377" t="s">
        <v>13314</v>
      </c>
      <c r="B2377" t="s">
        <v>89</v>
      </c>
      <c r="C2377" t="s">
        <v>199</v>
      </c>
      <c r="D2377" t="s">
        <v>10951</v>
      </c>
      <c r="E2377">
        <v>1</v>
      </c>
      <c r="F2377" t="s">
        <v>10899</v>
      </c>
    </row>
    <row r="2378" spans="1:6" x14ac:dyDescent="0.2">
      <c r="A2378" t="s">
        <v>13315</v>
      </c>
      <c r="B2378" t="s">
        <v>89</v>
      </c>
      <c r="C2378" t="s">
        <v>199</v>
      </c>
      <c r="D2378" t="s">
        <v>10965</v>
      </c>
      <c r="E2378">
        <v>1</v>
      </c>
      <c r="F2378" t="s">
        <v>10899</v>
      </c>
    </row>
    <row r="2379" spans="1:6" x14ac:dyDescent="0.2">
      <c r="A2379" t="s">
        <v>13316</v>
      </c>
      <c r="B2379" t="s">
        <v>89</v>
      </c>
      <c r="C2379" t="s">
        <v>199</v>
      </c>
      <c r="D2379" t="s">
        <v>10967</v>
      </c>
      <c r="E2379">
        <v>2</v>
      </c>
      <c r="F2379" t="s">
        <v>10899</v>
      </c>
    </row>
    <row r="2380" spans="1:6" x14ac:dyDescent="0.2">
      <c r="A2380" t="s">
        <v>13317</v>
      </c>
      <c r="B2380" t="s">
        <v>89</v>
      </c>
      <c r="C2380" t="s">
        <v>199</v>
      </c>
      <c r="D2380" t="s">
        <v>10977</v>
      </c>
      <c r="E2380">
        <v>5</v>
      </c>
      <c r="F2380" t="s">
        <v>10899</v>
      </c>
    </row>
    <row r="2381" spans="1:6" x14ac:dyDescent="0.2">
      <c r="A2381" t="s">
        <v>13318</v>
      </c>
      <c r="B2381" t="s">
        <v>89</v>
      </c>
      <c r="C2381" t="s">
        <v>198</v>
      </c>
      <c r="D2381" t="s">
        <v>10977</v>
      </c>
      <c r="E2381">
        <v>1</v>
      </c>
      <c r="F2381" t="s">
        <v>10899</v>
      </c>
    </row>
    <row r="2382" spans="1:6" x14ac:dyDescent="0.2">
      <c r="A2382" t="s">
        <v>13319</v>
      </c>
      <c r="B2382" t="s">
        <v>89</v>
      </c>
      <c r="C2382" t="s">
        <v>200</v>
      </c>
      <c r="D2382" t="s">
        <v>10913</v>
      </c>
      <c r="E2382">
        <v>1</v>
      </c>
      <c r="F2382" t="s">
        <v>10899</v>
      </c>
    </row>
    <row r="2383" spans="1:6" x14ac:dyDescent="0.2">
      <c r="A2383" t="s">
        <v>13320</v>
      </c>
      <c r="B2383" t="s">
        <v>89</v>
      </c>
      <c r="C2383" t="s">
        <v>200</v>
      </c>
      <c r="D2383" t="s">
        <v>10931</v>
      </c>
      <c r="E2383">
        <v>3</v>
      </c>
      <c r="F2383" t="s">
        <v>10899</v>
      </c>
    </row>
    <row r="2384" spans="1:6" x14ac:dyDescent="0.2">
      <c r="A2384" t="s">
        <v>13321</v>
      </c>
      <c r="B2384" t="s">
        <v>89</v>
      </c>
      <c r="C2384" t="s">
        <v>200</v>
      </c>
      <c r="D2384" t="s">
        <v>10933</v>
      </c>
      <c r="E2384">
        <v>36</v>
      </c>
      <c r="F2384" t="s">
        <v>10899</v>
      </c>
    </row>
    <row r="2385" spans="1:6" x14ac:dyDescent="0.2">
      <c r="A2385" t="s">
        <v>13322</v>
      </c>
      <c r="B2385" t="s">
        <v>89</v>
      </c>
      <c r="C2385" t="s">
        <v>200</v>
      </c>
      <c r="D2385" t="s">
        <v>10937</v>
      </c>
      <c r="E2385">
        <v>1</v>
      </c>
      <c r="F2385" t="s">
        <v>10899</v>
      </c>
    </row>
    <row r="2386" spans="1:6" x14ac:dyDescent="0.2">
      <c r="A2386" t="s">
        <v>13323</v>
      </c>
      <c r="B2386" t="s">
        <v>89</v>
      </c>
      <c r="C2386" t="s">
        <v>200</v>
      </c>
      <c r="D2386" t="s">
        <v>10943</v>
      </c>
      <c r="E2386">
        <v>1</v>
      </c>
      <c r="F2386" t="s">
        <v>10899</v>
      </c>
    </row>
    <row r="2387" spans="1:6" x14ac:dyDescent="0.2">
      <c r="A2387" t="s">
        <v>13324</v>
      </c>
      <c r="B2387" t="s">
        <v>89</v>
      </c>
      <c r="C2387" t="s">
        <v>200</v>
      </c>
      <c r="D2387" t="s">
        <v>10945</v>
      </c>
      <c r="E2387">
        <v>43</v>
      </c>
      <c r="F2387" t="s">
        <v>10899</v>
      </c>
    </row>
    <row r="2388" spans="1:6" x14ac:dyDescent="0.2">
      <c r="A2388" t="s">
        <v>13325</v>
      </c>
      <c r="B2388" t="s">
        <v>89</v>
      </c>
      <c r="C2388" t="s">
        <v>200</v>
      </c>
      <c r="D2388" t="s">
        <v>10967</v>
      </c>
      <c r="E2388">
        <v>1</v>
      </c>
      <c r="F2388" t="s">
        <v>10899</v>
      </c>
    </row>
    <row r="2389" spans="1:6" x14ac:dyDescent="0.2">
      <c r="A2389" t="s">
        <v>13326</v>
      </c>
      <c r="B2389" t="s">
        <v>89</v>
      </c>
      <c r="C2389" t="s">
        <v>200</v>
      </c>
      <c r="D2389" t="s">
        <v>10973</v>
      </c>
      <c r="E2389">
        <v>1</v>
      </c>
      <c r="F2389" t="s">
        <v>10899</v>
      </c>
    </row>
    <row r="2390" spans="1:6" x14ac:dyDescent="0.2">
      <c r="A2390" t="s">
        <v>13327</v>
      </c>
      <c r="B2390" t="s">
        <v>89</v>
      </c>
      <c r="C2390" t="s">
        <v>200</v>
      </c>
      <c r="D2390" t="s">
        <v>10977</v>
      </c>
      <c r="E2390">
        <v>1</v>
      </c>
      <c r="F2390" t="s">
        <v>10899</v>
      </c>
    </row>
    <row r="2391" spans="1:6" x14ac:dyDescent="0.2">
      <c r="A2391" t="s">
        <v>13328</v>
      </c>
      <c r="B2391" t="s">
        <v>89</v>
      </c>
      <c r="C2391" t="s">
        <v>201</v>
      </c>
      <c r="D2391" t="s">
        <v>10905</v>
      </c>
      <c r="E2391">
        <v>1</v>
      </c>
      <c r="F2391" t="s">
        <v>10899</v>
      </c>
    </row>
    <row r="2392" spans="1:6" x14ac:dyDescent="0.2">
      <c r="A2392" t="s">
        <v>13329</v>
      </c>
      <c r="B2392" t="s">
        <v>89</v>
      </c>
      <c r="C2392" t="s">
        <v>201</v>
      </c>
      <c r="D2392" t="s">
        <v>10913</v>
      </c>
      <c r="E2392">
        <v>1</v>
      </c>
      <c r="F2392" t="s">
        <v>10899</v>
      </c>
    </row>
    <row r="2393" spans="1:6" x14ac:dyDescent="0.2">
      <c r="A2393" t="s">
        <v>13330</v>
      </c>
      <c r="B2393" t="s">
        <v>89</v>
      </c>
      <c r="C2393" t="s">
        <v>201</v>
      </c>
      <c r="D2393" t="s">
        <v>10915</v>
      </c>
      <c r="E2393">
        <v>1</v>
      </c>
      <c r="F2393" t="s">
        <v>10899</v>
      </c>
    </row>
    <row r="2394" spans="1:6" x14ac:dyDescent="0.2">
      <c r="A2394" t="s">
        <v>13331</v>
      </c>
      <c r="B2394" t="s">
        <v>89</v>
      </c>
      <c r="C2394" t="s">
        <v>201</v>
      </c>
      <c r="D2394" t="s">
        <v>10931</v>
      </c>
      <c r="E2394">
        <v>4</v>
      </c>
      <c r="F2394" t="s">
        <v>10899</v>
      </c>
    </row>
    <row r="2395" spans="1:6" x14ac:dyDescent="0.2">
      <c r="A2395" t="s">
        <v>13332</v>
      </c>
      <c r="B2395" t="s">
        <v>89</v>
      </c>
      <c r="C2395" t="s">
        <v>201</v>
      </c>
      <c r="D2395" t="s">
        <v>10933</v>
      </c>
      <c r="E2395">
        <v>137</v>
      </c>
      <c r="F2395" t="s">
        <v>10899</v>
      </c>
    </row>
    <row r="2396" spans="1:6" x14ac:dyDescent="0.2">
      <c r="A2396" t="s">
        <v>13333</v>
      </c>
      <c r="B2396" t="s">
        <v>89</v>
      </c>
      <c r="C2396" t="s">
        <v>201</v>
      </c>
      <c r="D2396" t="s">
        <v>10945</v>
      </c>
      <c r="E2396">
        <v>156</v>
      </c>
      <c r="F2396" t="s">
        <v>10899</v>
      </c>
    </row>
    <row r="2397" spans="1:6" x14ac:dyDescent="0.2">
      <c r="A2397" t="s">
        <v>13334</v>
      </c>
      <c r="B2397" t="s">
        <v>89</v>
      </c>
      <c r="C2397" t="s">
        <v>201</v>
      </c>
      <c r="D2397" t="s">
        <v>10949</v>
      </c>
      <c r="E2397">
        <v>1</v>
      </c>
      <c r="F2397" t="s">
        <v>10899</v>
      </c>
    </row>
    <row r="2398" spans="1:6" x14ac:dyDescent="0.2">
      <c r="A2398" t="s">
        <v>13335</v>
      </c>
      <c r="B2398" t="s">
        <v>89</v>
      </c>
      <c r="C2398" t="s">
        <v>201</v>
      </c>
      <c r="D2398" t="s">
        <v>10957</v>
      </c>
      <c r="E2398">
        <v>1</v>
      </c>
      <c r="F2398" t="s">
        <v>10899</v>
      </c>
    </row>
    <row r="2399" spans="1:6" x14ac:dyDescent="0.2">
      <c r="A2399" t="s">
        <v>13336</v>
      </c>
      <c r="B2399" t="s">
        <v>89</v>
      </c>
      <c r="C2399" t="s">
        <v>201</v>
      </c>
      <c r="D2399" t="s">
        <v>10959</v>
      </c>
      <c r="E2399">
        <v>1</v>
      </c>
      <c r="F2399" t="s">
        <v>10899</v>
      </c>
    </row>
    <row r="2400" spans="1:6" x14ac:dyDescent="0.2">
      <c r="A2400" t="s">
        <v>13337</v>
      </c>
      <c r="B2400" t="s">
        <v>89</v>
      </c>
      <c r="C2400" t="s">
        <v>201</v>
      </c>
      <c r="D2400" t="s">
        <v>10977</v>
      </c>
      <c r="E2400">
        <v>1</v>
      </c>
      <c r="F2400" t="s">
        <v>10899</v>
      </c>
    </row>
    <row r="2401" spans="1:6" x14ac:dyDescent="0.2">
      <c r="A2401" t="s">
        <v>13338</v>
      </c>
      <c r="B2401" t="s">
        <v>89</v>
      </c>
      <c r="C2401" t="s">
        <v>202</v>
      </c>
      <c r="D2401" t="s">
        <v>10913</v>
      </c>
      <c r="E2401">
        <v>1</v>
      </c>
      <c r="F2401" t="s">
        <v>10899</v>
      </c>
    </row>
    <row r="2402" spans="1:6" x14ac:dyDescent="0.2">
      <c r="A2402" t="s">
        <v>13339</v>
      </c>
      <c r="B2402" t="s">
        <v>89</v>
      </c>
      <c r="C2402" t="s">
        <v>202</v>
      </c>
      <c r="D2402" t="s">
        <v>10931</v>
      </c>
      <c r="E2402">
        <v>1</v>
      </c>
      <c r="F2402" t="s">
        <v>10899</v>
      </c>
    </row>
    <row r="2403" spans="1:6" x14ac:dyDescent="0.2">
      <c r="A2403" t="s">
        <v>13340</v>
      </c>
      <c r="B2403" t="s">
        <v>89</v>
      </c>
      <c r="C2403" t="s">
        <v>202</v>
      </c>
      <c r="D2403" t="s">
        <v>10933</v>
      </c>
      <c r="E2403">
        <v>43</v>
      </c>
      <c r="F2403" t="s">
        <v>10899</v>
      </c>
    </row>
    <row r="2404" spans="1:6" x14ac:dyDescent="0.2">
      <c r="A2404" t="s">
        <v>13341</v>
      </c>
      <c r="B2404" t="s">
        <v>89</v>
      </c>
      <c r="C2404" t="s">
        <v>202</v>
      </c>
      <c r="D2404" t="s">
        <v>10945</v>
      </c>
      <c r="E2404">
        <v>61</v>
      </c>
      <c r="F2404" t="s">
        <v>10899</v>
      </c>
    </row>
    <row r="2405" spans="1:6" x14ac:dyDescent="0.2">
      <c r="A2405" t="s">
        <v>13342</v>
      </c>
      <c r="B2405" t="s">
        <v>89</v>
      </c>
      <c r="C2405" t="s">
        <v>202</v>
      </c>
      <c r="D2405" t="s">
        <v>10977</v>
      </c>
      <c r="E2405">
        <v>1</v>
      </c>
      <c r="F2405" t="s">
        <v>10899</v>
      </c>
    </row>
    <row r="2406" spans="1:6" x14ac:dyDescent="0.2">
      <c r="A2406" t="s">
        <v>13343</v>
      </c>
      <c r="B2406" t="s">
        <v>89</v>
      </c>
      <c r="C2406" t="s">
        <v>203</v>
      </c>
      <c r="D2406" t="s">
        <v>10913</v>
      </c>
      <c r="E2406">
        <v>2</v>
      </c>
      <c r="F2406" t="s">
        <v>10899</v>
      </c>
    </row>
    <row r="2407" spans="1:6" x14ac:dyDescent="0.2">
      <c r="A2407" t="s">
        <v>13344</v>
      </c>
      <c r="B2407" t="s">
        <v>89</v>
      </c>
      <c r="C2407" t="s">
        <v>203</v>
      </c>
      <c r="D2407" t="s">
        <v>10919</v>
      </c>
      <c r="E2407">
        <v>1</v>
      </c>
      <c r="F2407" t="s">
        <v>10899</v>
      </c>
    </row>
    <row r="2408" spans="1:6" x14ac:dyDescent="0.2">
      <c r="A2408" t="s">
        <v>13345</v>
      </c>
      <c r="B2408" t="s">
        <v>89</v>
      </c>
      <c r="C2408" t="s">
        <v>203</v>
      </c>
      <c r="D2408" t="s">
        <v>10931</v>
      </c>
      <c r="E2408">
        <v>2</v>
      </c>
      <c r="F2408" t="s">
        <v>10899</v>
      </c>
    </row>
    <row r="2409" spans="1:6" x14ac:dyDescent="0.2">
      <c r="A2409" t="s">
        <v>13346</v>
      </c>
      <c r="B2409" t="s">
        <v>89</v>
      </c>
      <c r="C2409" t="s">
        <v>203</v>
      </c>
      <c r="D2409" t="s">
        <v>10933</v>
      </c>
      <c r="E2409">
        <v>43</v>
      </c>
      <c r="F2409" t="s">
        <v>10899</v>
      </c>
    </row>
    <row r="2410" spans="1:6" x14ac:dyDescent="0.2">
      <c r="A2410" t="s">
        <v>13347</v>
      </c>
      <c r="B2410" t="s">
        <v>89</v>
      </c>
      <c r="C2410" t="s">
        <v>203</v>
      </c>
      <c r="D2410" t="s">
        <v>10945</v>
      </c>
      <c r="E2410">
        <v>51</v>
      </c>
      <c r="F2410" t="s">
        <v>10899</v>
      </c>
    </row>
    <row r="2411" spans="1:6" x14ac:dyDescent="0.2">
      <c r="A2411" t="s">
        <v>13348</v>
      </c>
      <c r="B2411" t="s">
        <v>89</v>
      </c>
      <c r="C2411" t="s">
        <v>203</v>
      </c>
      <c r="D2411" t="s">
        <v>10949</v>
      </c>
      <c r="E2411">
        <v>1</v>
      </c>
      <c r="F2411" t="s">
        <v>10899</v>
      </c>
    </row>
    <row r="2412" spans="1:6" x14ac:dyDescent="0.2">
      <c r="A2412" t="s">
        <v>13349</v>
      </c>
      <c r="B2412" t="s">
        <v>89</v>
      </c>
      <c r="C2412" t="s">
        <v>203</v>
      </c>
      <c r="D2412" t="s">
        <v>10977</v>
      </c>
      <c r="E2412">
        <v>2</v>
      </c>
      <c r="F2412" t="s">
        <v>10899</v>
      </c>
    </row>
    <row r="2413" spans="1:6" x14ac:dyDescent="0.2">
      <c r="A2413" t="s">
        <v>13350</v>
      </c>
      <c r="B2413" t="s">
        <v>89</v>
      </c>
      <c r="C2413" t="s">
        <v>204</v>
      </c>
      <c r="D2413" t="s">
        <v>10933</v>
      </c>
      <c r="E2413">
        <v>33</v>
      </c>
      <c r="F2413" t="s">
        <v>10899</v>
      </c>
    </row>
    <row r="2414" spans="1:6" x14ac:dyDescent="0.2">
      <c r="A2414" t="s">
        <v>13351</v>
      </c>
      <c r="B2414" t="s">
        <v>89</v>
      </c>
      <c r="C2414" t="s">
        <v>204</v>
      </c>
      <c r="D2414" t="s">
        <v>10945</v>
      </c>
      <c r="E2414">
        <v>40</v>
      </c>
      <c r="F2414" t="s">
        <v>10899</v>
      </c>
    </row>
    <row r="2415" spans="1:6" x14ac:dyDescent="0.2">
      <c r="A2415" t="s">
        <v>13352</v>
      </c>
      <c r="B2415" t="s">
        <v>89</v>
      </c>
      <c r="C2415" t="s">
        <v>205</v>
      </c>
      <c r="D2415" t="s">
        <v>10903</v>
      </c>
      <c r="E2415">
        <v>1</v>
      </c>
      <c r="F2415" t="s">
        <v>10899</v>
      </c>
    </row>
    <row r="2416" spans="1:6" x14ac:dyDescent="0.2">
      <c r="A2416" t="s">
        <v>13353</v>
      </c>
      <c r="B2416" t="s">
        <v>89</v>
      </c>
      <c r="C2416" t="s">
        <v>205</v>
      </c>
      <c r="D2416" t="s">
        <v>10931</v>
      </c>
      <c r="E2416">
        <v>1</v>
      </c>
      <c r="F2416" t="s">
        <v>10899</v>
      </c>
    </row>
    <row r="2417" spans="1:6" x14ac:dyDescent="0.2">
      <c r="A2417" t="s">
        <v>13354</v>
      </c>
      <c r="B2417" t="s">
        <v>89</v>
      </c>
      <c r="C2417" t="s">
        <v>205</v>
      </c>
      <c r="D2417" t="s">
        <v>10933</v>
      </c>
      <c r="E2417">
        <v>28</v>
      </c>
      <c r="F2417" t="s">
        <v>10899</v>
      </c>
    </row>
    <row r="2418" spans="1:6" x14ac:dyDescent="0.2">
      <c r="A2418" t="s">
        <v>13355</v>
      </c>
      <c r="B2418" t="s">
        <v>89</v>
      </c>
      <c r="C2418" t="s">
        <v>205</v>
      </c>
      <c r="D2418" t="s">
        <v>10945</v>
      </c>
      <c r="E2418">
        <v>32</v>
      </c>
      <c r="F2418" t="s">
        <v>10899</v>
      </c>
    </row>
    <row r="2419" spans="1:6" x14ac:dyDescent="0.2">
      <c r="A2419" t="s">
        <v>13356</v>
      </c>
      <c r="B2419" t="s">
        <v>89</v>
      </c>
      <c r="C2419" t="s">
        <v>206</v>
      </c>
      <c r="D2419" t="s">
        <v>10931</v>
      </c>
      <c r="E2419">
        <v>1</v>
      </c>
      <c r="F2419" t="s">
        <v>10899</v>
      </c>
    </row>
    <row r="2420" spans="1:6" x14ac:dyDescent="0.2">
      <c r="A2420" t="s">
        <v>13357</v>
      </c>
      <c r="B2420" t="s">
        <v>89</v>
      </c>
      <c r="C2420" t="s">
        <v>206</v>
      </c>
      <c r="D2420" t="s">
        <v>10933</v>
      </c>
      <c r="E2420">
        <v>57</v>
      </c>
      <c r="F2420" t="s">
        <v>10899</v>
      </c>
    </row>
    <row r="2421" spans="1:6" x14ac:dyDescent="0.2">
      <c r="A2421" t="s">
        <v>13358</v>
      </c>
      <c r="B2421" t="s">
        <v>89</v>
      </c>
      <c r="C2421" t="s">
        <v>206</v>
      </c>
      <c r="D2421" t="s">
        <v>10945</v>
      </c>
      <c r="E2421">
        <v>68</v>
      </c>
      <c r="F2421" t="s">
        <v>10899</v>
      </c>
    </row>
    <row r="2422" spans="1:6" x14ac:dyDescent="0.2">
      <c r="A2422" t="s">
        <v>13359</v>
      </c>
      <c r="B2422" t="s">
        <v>89</v>
      </c>
      <c r="C2422" t="s">
        <v>206</v>
      </c>
      <c r="D2422" t="s">
        <v>10967</v>
      </c>
      <c r="E2422">
        <v>1</v>
      </c>
      <c r="F2422" t="s">
        <v>10899</v>
      </c>
    </row>
    <row r="2423" spans="1:6" x14ac:dyDescent="0.2">
      <c r="A2423" t="s">
        <v>13360</v>
      </c>
      <c r="B2423" t="s">
        <v>89</v>
      </c>
      <c r="C2423" t="s">
        <v>207</v>
      </c>
      <c r="D2423" t="s">
        <v>10917</v>
      </c>
      <c r="E2423">
        <v>1</v>
      </c>
      <c r="F2423" t="s">
        <v>10899</v>
      </c>
    </row>
    <row r="2424" spans="1:6" x14ac:dyDescent="0.2">
      <c r="A2424" t="s">
        <v>13361</v>
      </c>
      <c r="B2424" t="s">
        <v>89</v>
      </c>
      <c r="C2424" t="s">
        <v>207</v>
      </c>
      <c r="D2424" t="s">
        <v>10931</v>
      </c>
      <c r="E2424">
        <v>2</v>
      </c>
      <c r="F2424" t="s">
        <v>10899</v>
      </c>
    </row>
    <row r="2425" spans="1:6" x14ac:dyDescent="0.2">
      <c r="A2425" t="s">
        <v>13362</v>
      </c>
      <c r="B2425" t="s">
        <v>89</v>
      </c>
      <c r="C2425" t="s">
        <v>207</v>
      </c>
      <c r="D2425" t="s">
        <v>10933</v>
      </c>
      <c r="E2425">
        <v>23</v>
      </c>
      <c r="F2425" t="s">
        <v>10899</v>
      </c>
    </row>
    <row r="2426" spans="1:6" x14ac:dyDescent="0.2">
      <c r="A2426" t="s">
        <v>13363</v>
      </c>
      <c r="B2426" t="s">
        <v>89</v>
      </c>
      <c r="C2426" t="s">
        <v>207</v>
      </c>
      <c r="D2426" t="s">
        <v>10945</v>
      </c>
      <c r="E2426">
        <v>24</v>
      </c>
      <c r="F2426" t="s">
        <v>10899</v>
      </c>
    </row>
    <row r="2427" spans="1:6" x14ac:dyDescent="0.2">
      <c r="A2427" t="s">
        <v>13364</v>
      </c>
      <c r="B2427" t="s">
        <v>89</v>
      </c>
      <c r="C2427" t="s">
        <v>207</v>
      </c>
      <c r="D2427" t="s">
        <v>10969</v>
      </c>
      <c r="E2427">
        <v>2</v>
      </c>
      <c r="F2427" t="s">
        <v>10899</v>
      </c>
    </row>
    <row r="2428" spans="1:6" x14ac:dyDescent="0.2">
      <c r="A2428" t="s">
        <v>13365</v>
      </c>
      <c r="B2428" t="s">
        <v>89</v>
      </c>
      <c r="C2428" t="s">
        <v>207</v>
      </c>
      <c r="D2428" t="s">
        <v>10973</v>
      </c>
      <c r="E2428">
        <v>1</v>
      </c>
      <c r="F2428" t="s">
        <v>10899</v>
      </c>
    </row>
    <row r="2429" spans="1:6" x14ac:dyDescent="0.2">
      <c r="A2429" t="s">
        <v>13366</v>
      </c>
      <c r="B2429" t="s">
        <v>89</v>
      </c>
      <c r="C2429" t="s">
        <v>208</v>
      </c>
      <c r="D2429" t="s">
        <v>10933</v>
      </c>
      <c r="E2429">
        <v>60</v>
      </c>
      <c r="F2429" t="s">
        <v>10899</v>
      </c>
    </row>
    <row r="2430" spans="1:6" x14ac:dyDescent="0.2">
      <c r="A2430" t="s">
        <v>13367</v>
      </c>
      <c r="B2430" t="s">
        <v>89</v>
      </c>
      <c r="C2430" t="s">
        <v>208</v>
      </c>
      <c r="D2430" t="s">
        <v>10945</v>
      </c>
      <c r="E2430">
        <v>69</v>
      </c>
      <c r="F2430" t="s">
        <v>10899</v>
      </c>
    </row>
    <row r="2431" spans="1:6" x14ac:dyDescent="0.2">
      <c r="A2431" t="s">
        <v>13368</v>
      </c>
      <c r="B2431" t="s">
        <v>89</v>
      </c>
      <c r="C2431" t="s">
        <v>209</v>
      </c>
      <c r="D2431" t="s">
        <v>10903</v>
      </c>
      <c r="E2431">
        <v>1</v>
      </c>
      <c r="F2431" t="s">
        <v>10899</v>
      </c>
    </row>
    <row r="2432" spans="1:6" x14ac:dyDescent="0.2">
      <c r="A2432" t="s">
        <v>13369</v>
      </c>
      <c r="B2432" t="s">
        <v>89</v>
      </c>
      <c r="C2432" t="s">
        <v>209</v>
      </c>
      <c r="D2432" t="s">
        <v>10913</v>
      </c>
      <c r="E2432">
        <v>1</v>
      </c>
      <c r="F2432" t="s">
        <v>10899</v>
      </c>
    </row>
    <row r="2433" spans="1:6" x14ac:dyDescent="0.2">
      <c r="A2433" t="s">
        <v>13370</v>
      </c>
      <c r="B2433" t="s">
        <v>89</v>
      </c>
      <c r="C2433" t="s">
        <v>209</v>
      </c>
      <c r="D2433" t="s">
        <v>10931</v>
      </c>
      <c r="E2433">
        <v>2</v>
      </c>
      <c r="F2433" t="s">
        <v>10899</v>
      </c>
    </row>
    <row r="2434" spans="1:6" x14ac:dyDescent="0.2">
      <c r="A2434" t="s">
        <v>13371</v>
      </c>
      <c r="B2434" t="s">
        <v>89</v>
      </c>
      <c r="C2434" t="s">
        <v>209</v>
      </c>
      <c r="D2434" t="s">
        <v>10933</v>
      </c>
      <c r="E2434">
        <v>53</v>
      </c>
      <c r="F2434" t="s">
        <v>10899</v>
      </c>
    </row>
    <row r="2435" spans="1:6" x14ac:dyDescent="0.2">
      <c r="A2435" t="s">
        <v>13372</v>
      </c>
      <c r="B2435" t="s">
        <v>89</v>
      </c>
      <c r="C2435" t="s">
        <v>209</v>
      </c>
      <c r="D2435" t="s">
        <v>10945</v>
      </c>
      <c r="E2435">
        <v>55</v>
      </c>
      <c r="F2435" t="s">
        <v>10899</v>
      </c>
    </row>
    <row r="2436" spans="1:6" x14ac:dyDescent="0.2">
      <c r="A2436" t="s">
        <v>13373</v>
      </c>
      <c r="B2436" t="s">
        <v>89</v>
      </c>
      <c r="C2436" t="s">
        <v>209</v>
      </c>
      <c r="D2436" t="s">
        <v>10949</v>
      </c>
      <c r="E2436">
        <v>2</v>
      </c>
      <c r="F2436" t="s">
        <v>10899</v>
      </c>
    </row>
    <row r="2437" spans="1:6" x14ac:dyDescent="0.2">
      <c r="A2437" t="s">
        <v>13374</v>
      </c>
      <c r="B2437" t="s">
        <v>89</v>
      </c>
      <c r="C2437" t="s">
        <v>209</v>
      </c>
      <c r="D2437" t="s">
        <v>10977</v>
      </c>
      <c r="E2437">
        <v>2</v>
      </c>
      <c r="F2437" t="s">
        <v>10899</v>
      </c>
    </row>
    <row r="2438" spans="1:6" x14ac:dyDescent="0.2">
      <c r="A2438" t="s">
        <v>13375</v>
      </c>
      <c r="B2438" t="s">
        <v>89</v>
      </c>
      <c r="C2438" t="s">
        <v>210</v>
      </c>
      <c r="D2438" t="s">
        <v>10933</v>
      </c>
      <c r="E2438">
        <v>30</v>
      </c>
      <c r="F2438" t="s">
        <v>10899</v>
      </c>
    </row>
    <row r="2439" spans="1:6" x14ac:dyDescent="0.2">
      <c r="A2439" t="s">
        <v>13376</v>
      </c>
      <c r="B2439" t="s">
        <v>89</v>
      </c>
      <c r="C2439" t="s">
        <v>210</v>
      </c>
      <c r="D2439" t="s">
        <v>10945</v>
      </c>
      <c r="E2439">
        <v>41</v>
      </c>
      <c r="F2439" t="s">
        <v>10899</v>
      </c>
    </row>
    <row r="2440" spans="1:6" x14ac:dyDescent="0.2">
      <c r="A2440" t="s">
        <v>13377</v>
      </c>
      <c r="B2440" t="s">
        <v>89</v>
      </c>
      <c r="C2440" t="s">
        <v>211</v>
      </c>
      <c r="D2440" t="s">
        <v>10898</v>
      </c>
      <c r="E2440">
        <v>1</v>
      </c>
      <c r="F2440" t="s">
        <v>10899</v>
      </c>
    </row>
    <row r="2441" spans="1:6" x14ac:dyDescent="0.2">
      <c r="A2441" t="s">
        <v>13378</v>
      </c>
      <c r="B2441" t="s">
        <v>89</v>
      </c>
      <c r="C2441" t="s">
        <v>211</v>
      </c>
      <c r="D2441" t="s">
        <v>10913</v>
      </c>
      <c r="E2441">
        <v>1</v>
      </c>
      <c r="F2441" t="s">
        <v>10899</v>
      </c>
    </row>
    <row r="2442" spans="1:6" x14ac:dyDescent="0.2">
      <c r="A2442" t="s">
        <v>13379</v>
      </c>
      <c r="B2442" t="s">
        <v>89</v>
      </c>
      <c r="C2442" t="s">
        <v>211</v>
      </c>
      <c r="D2442" t="s">
        <v>10931</v>
      </c>
      <c r="E2442">
        <v>1</v>
      </c>
      <c r="F2442" t="s">
        <v>10899</v>
      </c>
    </row>
    <row r="2443" spans="1:6" x14ac:dyDescent="0.2">
      <c r="A2443" t="s">
        <v>13380</v>
      </c>
      <c r="B2443" t="s">
        <v>89</v>
      </c>
      <c r="C2443" t="s">
        <v>211</v>
      </c>
      <c r="D2443" t="s">
        <v>10933</v>
      </c>
      <c r="E2443">
        <v>10</v>
      </c>
      <c r="F2443" t="s">
        <v>10899</v>
      </c>
    </row>
    <row r="2444" spans="1:6" x14ac:dyDescent="0.2">
      <c r="A2444" t="s">
        <v>13381</v>
      </c>
      <c r="B2444" t="s">
        <v>89</v>
      </c>
      <c r="C2444" t="s">
        <v>211</v>
      </c>
      <c r="D2444" t="s">
        <v>10945</v>
      </c>
      <c r="E2444">
        <v>11</v>
      </c>
      <c r="F2444" t="s">
        <v>10899</v>
      </c>
    </row>
    <row r="2445" spans="1:6" x14ac:dyDescent="0.2">
      <c r="A2445" t="s">
        <v>13382</v>
      </c>
      <c r="B2445" t="s">
        <v>89</v>
      </c>
      <c r="C2445" t="s">
        <v>211</v>
      </c>
      <c r="D2445" t="s">
        <v>10977</v>
      </c>
      <c r="E2445">
        <v>1</v>
      </c>
      <c r="F2445" t="s">
        <v>10899</v>
      </c>
    </row>
    <row r="2446" spans="1:6" x14ac:dyDescent="0.2">
      <c r="A2446" t="s">
        <v>13383</v>
      </c>
      <c r="B2446" t="s">
        <v>89</v>
      </c>
      <c r="C2446" t="s">
        <v>212</v>
      </c>
      <c r="D2446" t="s">
        <v>10909</v>
      </c>
      <c r="E2446">
        <v>1</v>
      </c>
      <c r="F2446" t="s">
        <v>10899</v>
      </c>
    </row>
    <row r="2447" spans="1:6" x14ac:dyDescent="0.2">
      <c r="A2447" t="s">
        <v>13384</v>
      </c>
      <c r="B2447" t="s">
        <v>89</v>
      </c>
      <c r="C2447" t="s">
        <v>212</v>
      </c>
      <c r="D2447" t="s">
        <v>10913</v>
      </c>
      <c r="E2447">
        <v>1</v>
      </c>
      <c r="F2447" t="s">
        <v>10899</v>
      </c>
    </row>
    <row r="2448" spans="1:6" x14ac:dyDescent="0.2">
      <c r="A2448" t="s">
        <v>13385</v>
      </c>
      <c r="B2448" t="s">
        <v>89</v>
      </c>
      <c r="C2448" t="s">
        <v>212</v>
      </c>
      <c r="D2448" t="s">
        <v>10931</v>
      </c>
      <c r="E2448">
        <v>1</v>
      </c>
      <c r="F2448" t="s">
        <v>10899</v>
      </c>
    </row>
    <row r="2449" spans="1:6" x14ac:dyDescent="0.2">
      <c r="A2449" t="s">
        <v>13386</v>
      </c>
      <c r="B2449" t="s">
        <v>89</v>
      </c>
      <c r="C2449" t="s">
        <v>212</v>
      </c>
      <c r="D2449" t="s">
        <v>10933</v>
      </c>
      <c r="E2449">
        <v>56</v>
      </c>
      <c r="F2449" t="s">
        <v>10899</v>
      </c>
    </row>
    <row r="2450" spans="1:6" x14ac:dyDescent="0.2">
      <c r="A2450" t="s">
        <v>13387</v>
      </c>
      <c r="B2450" t="s">
        <v>89</v>
      </c>
      <c r="C2450" t="s">
        <v>212</v>
      </c>
      <c r="D2450" t="s">
        <v>10945</v>
      </c>
      <c r="E2450">
        <v>62</v>
      </c>
      <c r="F2450" t="s">
        <v>10899</v>
      </c>
    </row>
    <row r="2451" spans="1:6" x14ac:dyDescent="0.2">
      <c r="A2451" t="s">
        <v>13388</v>
      </c>
      <c r="B2451" t="s">
        <v>89</v>
      </c>
      <c r="C2451" t="s">
        <v>212</v>
      </c>
      <c r="D2451" t="s">
        <v>10977</v>
      </c>
      <c r="E2451">
        <v>1</v>
      </c>
      <c r="F2451" t="s">
        <v>10899</v>
      </c>
    </row>
    <row r="2452" spans="1:6" x14ac:dyDescent="0.2">
      <c r="A2452" t="s">
        <v>13389</v>
      </c>
      <c r="B2452" t="s">
        <v>89</v>
      </c>
      <c r="C2452" t="s">
        <v>213</v>
      </c>
      <c r="D2452" t="s">
        <v>10913</v>
      </c>
      <c r="E2452">
        <v>3</v>
      </c>
      <c r="F2452" t="s">
        <v>10899</v>
      </c>
    </row>
    <row r="2453" spans="1:6" x14ac:dyDescent="0.2">
      <c r="A2453" t="s">
        <v>13390</v>
      </c>
      <c r="B2453" t="s">
        <v>89</v>
      </c>
      <c r="C2453" t="s">
        <v>213</v>
      </c>
      <c r="D2453" t="s">
        <v>10921</v>
      </c>
      <c r="E2453">
        <v>1</v>
      </c>
      <c r="F2453" t="s">
        <v>10899</v>
      </c>
    </row>
    <row r="2454" spans="1:6" x14ac:dyDescent="0.2">
      <c r="A2454" t="s">
        <v>13391</v>
      </c>
      <c r="B2454" t="s">
        <v>89</v>
      </c>
      <c r="C2454" t="s">
        <v>213</v>
      </c>
      <c r="D2454" t="s">
        <v>10931</v>
      </c>
      <c r="E2454">
        <v>4</v>
      </c>
      <c r="F2454" t="s">
        <v>10899</v>
      </c>
    </row>
    <row r="2455" spans="1:6" x14ac:dyDescent="0.2">
      <c r="A2455" t="s">
        <v>13392</v>
      </c>
      <c r="B2455" t="s">
        <v>89</v>
      </c>
      <c r="C2455" t="s">
        <v>213</v>
      </c>
      <c r="D2455" t="s">
        <v>10933</v>
      </c>
      <c r="E2455">
        <v>60</v>
      </c>
      <c r="F2455" t="s">
        <v>10899</v>
      </c>
    </row>
    <row r="2456" spans="1:6" x14ac:dyDescent="0.2">
      <c r="A2456" t="s">
        <v>13393</v>
      </c>
      <c r="B2456" t="s">
        <v>89</v>
      </c>
      <c r="C2456" t="s">
        <v>213</v>
      </c>
      <c r="D2456" t="s">
        <v>10937</v>
      </c>
      <c r="E2456">
        <v>3</v>
      </c>
      <c r="F2456" t="s">
        <v>10899</v>
      </c>
    </row>
    <row r="2457" spans="1:6" x14ac:dyDescent="0.2">
      <c r="A2457" t="s">
        <v>13394</v>
      </c>
      <c r="B2457" t="s">
        <v>89</v>
      </c>
      <c r="C2457" t="s">
        <v>213</v>
      </c>
      <c r="D2457" t="s">
        <v>10939</v>
      </c>
      <c r="E2457">
        <v>1</v>
      </c>
      <c r="F2457" t="s">
        <v>10899</v>
      </c>
    </row>
    <row r="2458" spans="1:6" x14ac:dyDescent="0.2">
      <c r="A2458" t="s">
        <v>13395</v>
      </c>
      <c r="B2458" t="s">
        <v>89</v>
      </c>
      <c r="C2458" t="s">
        <v>213</v>
      </c>
      <c r="D2458" t="s">
        <v>10945</v>
      </c>
      <c r="E2458">
        <v>65</v>
      </c>
      <c r="F2458" t="s">
        <v>10899</v>
      </c>
    </row>
    <row r="2459" spans="1:6" x14ac:dyDescent="0.2">
      <c r="A2459" t="s">
        <v>13396</v>
      </c>
      <c r="B2459" t="s">
        <v>89</v>
      </c>
      <c r="C2459" t="s">
        <v>213</v>
      </c>
      <c r="D2459" t="s">
        <v>10949</v>
      </c>
      <c r="E2459">
        <v>2</v>
      </c>
      <c r="F2459" t="s">
        <v>10899</v>
      </c>
    </row>
    <row r="2460" spans="1:6" x14ac:dyDescent="0.2">
      <c r="A2460" t="s">
        <v>13397</v>
      </c>
      <c r="B2460" t="s">
        <v>89</v>
      </c>
      <c r="C2460" t="s">
        <v>213</v>
      </c>
      <c r="D2460" t="s">
        <v>10957</v>
      </c>
      <c r="E2460">
        <v>1</v>
      </c>
      <c r="F2460" t="s">
        <v>10899</v>
      </c>
    </row>
    <row r="2461" spans="1:6" x14ac:dyDescent="0.2">
      <c r="A2461" t="s">
        <v>13398</v>
      </c>
      <c r="B2461" t="s">
        <v>89</v>
      </c>
      <c r="C2461" t="s">
        <v>213</v>
      </c>
      <c r="D2461" t="s">
        <v>10967</v>
      </c>
      <c r="E2461">
        <v>1</v>
      </c>
      <c r="F2461" t="s">
        <v>10899</v>
      </c>
    </row>
    <row r="2462" spans="1:6" x14ac:dyDescent="0.2">
      <c r="A2462" t="s">
        <v>13399</v>
      </c>
      <c r="B2462" t="s">
        <v>89</v>
      </c>
      <c r="C2462" t="s">
        <v>213</v>
      </c>
      <c r="D2462" t="s">
        <v>10977</v>
      </c>
      <c r="E2462">
        <v>3</v>
      </c>
      <c r="F2462" t="s">
        <v>10899</v>
      </c>
    </row>
    <row r="2463" spans="1:6" x14ac:dyDescent="0.2">
      <c r="A2463" t="s">
        <v>13400</v>
      </c>
      <c r="B2463" t="s">
        <v>89</v>
      </c>
      <c r="C2463" t="s">
        <v>214</v>
      </c>
      <c r="D2463" t="s">
        <v>10933</v>
      </c>
      <c r="E2463">
        <v>38</v>
      </c>
      <c r="F2463" t="s">
        <v>10899</v>
      </c>
    </row>
    <row r="2464" spans="1:6" x14ac:dyDescent="0.2">
      <c r="A2464" t="s">
        <v>13401</v>
      </c>
      <c r="B2464" t="s">
        <v>89</v>
      </c>
      <c r="C2464" t="s">
        <v>214</v>
      </c>
      <c r="D2464" t="s">
        <v>10945</v>
      </c>
      <c r="E2464">
        <v>40</v>
      </c>
      <c r="F2464" t="s">
        <v>10899</v>
      </c>
    </row>
    <row r="2465" spans="1:6" x14ac:dyDescent="0.2">
      <c r="A2465" t="s">
        <v>13402</v>
      </c>
      <c r="B2465" t="s">
        <v>89</v>
      </c>
      <c r="C2465" t="s">
        <v>215</v>
      </c>
      <c r="D2465" t="s">
        <v>10905</v>
      </c>
      <c r="E2465">
        <v>1</v>
      </c>
      <c r="F2465" t="s">
        <v>10899</v>
      </c>
    </row>
    <row r="2466" spans="1:6" x14ac:dyDescent="0.2">
      <c r="A2466" t="s">
        <v>13403</v>
      </c>
      <c r="B2466" t="s">
        <v>89</v>
      </c>
      <c r="C2466" t="s">
        <v>215</v>
      </c>
      <c r="D2466" t="s">
        <v>10931</v>
      </c>
      <c r="E2466">
        <v>1</v>
      </c>
      <c r="F2466" t="s">
        <v>10899</v>
      </c>
    </row>
    <row r="2467" spans="1:6" x14ac:dyDescent="0.2">
      <c r="A2467" t="s">
        <v>13404</v>
      </c>
      <c r="B2467" t="s">
        <v>89</v>
      </c>
      <c r="C2467" t="s">
        <v>215</v>
      </c>
      <c r="D2467" t="s">
        <v>10933</v>
      </c>
      <c r="E2467">
        <v>66</v>
      </c>
      <c r="F2467" t="s">
        <v>10899</v>
      </c>
    </row>
    <row r="2468" spans="1:6" x14ac:dyDescent="0.2">
      <c r="A2468" t="s">
        <v>13405</v>
      </c>
      <c r="B2468" t="s">
        <v>89</v>
      </c>
      <c r="C2468" t="s">
        <v>215</v>
      </c>
      <c r="D2468" t="s">
        <v>10945</v>
      </c>
      <c r="E2468">
        <v>80</v>
      </c>
      <c r="F2468" t="s">
        <v>10899</v>
      </c>
    </row>
    <row r="2469" spans="1:6" x14ac:dyDescent="0.2">
      <c r="A2469" t="s">
        <v>13406</v>
      </c>
      <c r="B2469" t="s">
        <v>89</v>
      </c>
      <c r="C2469" t="s">
        <v>215</v>
      </c>
      <c r="D2469" t="s">
        <v>10977</v>
      </c>
      <c r="E2469">
        <v>1</v>
      </c>
      <c r="F2469" t="s">
        <v>10899</v>
      </c>
    </row>
    <row r="2470" spans="1:6" x14ac:dyDescent="0.2">
      <c r="A2470" t="s">
        <v>13407</v>
      </c>
      <c r="B2470" t="s">
        <v>89</v>
      </c>
      <c r="C2470" t="s">
        <v>216</v>
      </c>
      <c r="D2470" t="s">
        <v>10903</v>
      </c>
      <c r="E2470">
        <v>1</v>
      </c>
      <c r="F2470" t="s">
        <v>10899</v>
      </c>
    </row>
    <row r="2471" spans="1:6" x14ac:dyDescent="0.2">
      <c r="A2471" t="s">
        <v>13408</v>
      </c>
      <c r="B2471" t="s">
        <v>89</v>
      </c>
      <c r="C2471" t="s">
        <v>216</v>
      </c>
      <c r="D2471" t="s">
        <v>10905</v>
      </c>
      <c r="E2471">
        <v>1</v>
      </c>
      <c r="F2471" t="s">
        <v>10899</v>
      </c>
    </row>
    <row r="2472" spans="1:6" x14ac:dyDescent="0.2">
      <c r="A2472" t="s">
        <v>13409</v>
      </c>
      <c r="B2472" t="s">
        <v>89</v>
      </c>
      <c r="C2472" t="s">
        <v>216</v>
      </c>
      <c r="D2472" t="s">
        <v>10913</v>
      </c>
      <c r="E2472">
        <v>3</v>
      </c>
      <c r="F2472" t="s">
        <v>10899</v>
      </c>
    </row>
    <row r="2473" spans="1:6" x14ac:dyDescent="0.2">
      <c r="A2473" t="s">
        <v>13410</v>
      </c>
      <c r="B2473" t="s">
        <v>89</v>
      </c>
      <c r="C2473" t="s">
        <v>216</v>
      </c>
      <c r="D2473" t="s">
        <v>10917</v>
      </c>
      <c r="E2473">
        <v>1</v>
      </c>
      <c r="F2473" t="s">
        <v>10899</v>
      </c>
    </row>
    <row r="2474" spans="1:6" x14ac:dyDescent="0.2">
      <c r="A2474" t="s">
        <v>13411</v>
      </c>
      <c r="B2474" t="s">
        <v>89</v>
      </c>
      <c r="C2474" t="s">
        <v>216</v>
      </c>
      <c r="D2474" t="s">
        <v>10919</v>
      </c>
      <c r="E2474">
        <v>2</v>
      </c>
      <c r="F2474" t="s">
        <v>10899</v>
      </c>
    </row>
    <row r="2475" spans="1:6" x14ac:dyDescent="0.2">
      <c r="A2475" t="s">
        <v>13412</v>
      </c>
      <c r="B2475" t="s">
        <v>89</v>
      </c>
      <c r="C2475" t="s">
        <v>216</v>
      </c>
      <c r="D2475" t="s">
        <v>10921</v>
      </c>
      <c r="E2475">
        <v>1</v>
      </c>
      <c r="F2475" t="s">
        <v>10899</v>
      </c>
    </row>
    <row r="2476" spans="1:6" x14ac:dyDescent="0.2">
      <c r="A2476" t="s">
        <v>13413</v>
      </c>
      <c r="B2476" t="s">
        <v>89</v>
      </c>
      <c r="C2476" t="s">
        <v>216</v>
      </c>
      <c r="D2476" t="s">
        <v>10931</v>
      </c>
      <c r="E2476">
        <v>6</v>
      </c>
      <c r="F2476" t="s">
        <v>10899</v>
      </c>
    </row>
    <row r="2477" spans="1:6" x14ac:dyDescent="0.2">
      <c r="A2477" t="s">
        <v>13414</v>
      </c>
      <c r="B2477" t="s">
        <v>89</v>
      </c>
      <c r="C2477" t="s">
        <v>216</v>
      </c>
      <c r="D2477" t="s">
        <v>10933</v>
      </c>
      <c r="E2477">
        <v>48</v>
      </c>
      <c r="F2477" t="s">
        <v>10899</v>
      </c>
    </row>
    <row r="2478" spans="1:6" x14ac:dyDescent="0.2">
      <c r="A2478" t="s">
        <v>13415</v>
      </c>
      <c r="B2478" t="s">
        <v>89</v>
      </c>
      <c r="C2478" t="s">
        <v>216</v>
      </c>
      <c r="D2478" t="s">
        <v>10945</v>
      </c>
      <c r="E2478">
        <v>68</v>
      </c>
      <c r="F2478" t="s">
        <v>10899</v>
      </c>
    </row>
    <row r="2479" spans="1:6" x14ac:dyDescent="0.2">
      <c r="A2479" t="s">
        <v>13416</v>
      </c>
      <c r="B2479" t="s">
        <v>89</v>
      </c>
      <c r="C2479" t="s">
        <v>216</v>
      </c>
      <c r="D2479" t="s">
        <v>10949</v>
      </c>
      <c r="E2479">
        <v>3</v>
      </c>
      <c r="F2479" t="s">
        <v>10899</v>
      </c>
    </row>
    <row r="2480" spans="1:6" x14ac:dyDescent="0.2">
      <c r="A2480" t="s">
        <v>13417</v>
      </c>
      <c r="B2480" t="s">
        <v>89</v>
      </c>
      <c r="C2480" t="s">
        <v>216</v>
      </c>
      <c r="D2480" t="s">
        <v>10951</v>
      </c>
      <c r="E2480">
        <v>1</v>
      </c>
      <c r="F2480" t="s">
        <v>10899</v>
      </c>
    </row>
    <row r="2481" spans="1:6" x14ac:dyDescent="0.2">
      <c r="A2481" t="s">
        <v>13418</v>
      </c>
      <c r="B2481" t="s">
        <v>89</v>
      </c>
      <c r="C2481" t="s">
        <v>216</v>
      </c>
      <c r="D2481" t="s">
        <v>10967</v>
      </c>
      <c r="E2481">
        <v>1</v>
      </c>
      <c r="F2481" t="s">
        <v>10899</v>
      </c>
    </row>
    <row r="2482" spans="1:6" x14ac:dyDescent="0.2">
      <c r="A2482" t="s">
        <v>13419</v>
      </c>
      <c r="B2482" t="s">
        <v>89</v>
      </c>
      <c r="C2482" t="s">
        <v>216</v>
      </c>
      <c r="D2482" t="s">
        <v>10977</v>
      </c>
      <c r="E2482">
        <v>2</v>
      </c>
      <c r="F2482" t="s">
        <v>10899</v>
      </c>
    </row>
    <row r="2483" spans="1:6" x14ac:dyDescent="0.2">
      <c r="A2483" t="s">
        <v>13420</v>
      </c>
      <c r="B2483" t="s">
        <v>89</v>
      </c>
      <c r="C2483" t="s">
        <v>217</v>
      </c>
      <c r="D2483" t="s">
        <v>10933</v>
      </c>
      <c r="E2483">
        <v>18</v>
      </c>
      <c r="F2483" t="s">
        <v>10899</v>
      </c>
    </row>
    <row r="2484" spans="1:6" x14ac:dyDescent="0.2">
      <c r="A2484" t="s">
        <v>13421</v>
      </c>
      <c r="B2484" t="s">
        <v>89</v>
      </c>
      <c r="C2484" t="s">
        <v>217</v>
      </c>
      <c r="D2484" t="s">
        <v>10945</v>
      </c>
      <c r="E2484">
        <v>19</v>
      </c>
      <c r="F2484" t="s">
        <v>10899</v>
      </c>
    </row>
    <row r="2485" spans="1:6" x14ac:dyDescent="0.2">
      <c r="A2485" t="s">
        <v>13422</v>
      </c>
      <c r="B2485" t="s">
        <v>89</v>
      </c>
      <c r="C2485" t="s">
        <v>218</v>
      </c>
      <c r="D2485" t="s">
        <v>10903</v>
      </c>
      <c r="E2485">
        <v>1</v>
      </c>
      <c r="F2485" t="s">
        <v>10899</v>
      </c>
    </row>
    <row r="2486" spans="1:6" x14ac:dyDescent="0.2">
      <c r="A2486" t="s">
        <v>13423</v>
      </c>
      <c r="B2486" t="s">
        <v>89</v>
      </c>
      <c r="C2486" t="s">
        <v>218</v>
      </c>
      <c r="D2486" t="s">
        <v>10931</v>
      </c>
      <c r="E2486">
        <v>2</v>
      </c>
      <c r="F2486" t="s">
        <v>10899</v>
      </c>
    </row>
    <row r="2487" spans="1:6" x14ac:dyDescent="0.2">
      <c r="A2487" t="s">
        <v>13424</v>
      </c>
      <c r="B2487" t="s">
        <v>89</v>
      </c>
      <c r="C2487" t="s">
        <v>218</v>
      </c>
      <c r="D2487" t="s">
        <v>10933</v>
      </c>
      <c r="E2487">
        <v>29</v>
      </c>
      <c r="F2487" t="s">
        <v>10899</v>
      </c>
    </row>
    <row r="2488" spans="1:6" x14ac:dyDescent="0.2">
      <c r="A2488" t="s">
        <v>13425</v>
      </c>
      <c r="B2488" t="s">
        <v>89</v>
      </c>
      <c r="C2488" t="s">
        <v>218</v>
      </c>
      <c r="D2488" t="s">
        <v>10945</v>
      </c>
      <c r="E2488">
        <v>42</v>
      </c>
      <c r="F2488" t="s">
        <v>10899</v>
      </c>
    </row>
    <row r="2489" spans="1:6" x14ac:dyDescent="0.2">
      <c r="A2489" t="s">
        <v>13426</v>
      </c>
      <c r="B2489" t="s">
        <v>89</v>
      </c>
      <c r="C2489" t="s">
        <v>218</v>
      </c>
      <c r="D2489" t="s">
        <v>10949</v>
      </c>
      <c r="E2489">
        <v>1</v>
      </c>
      <c r="F2489" t="s">
        <v>10899</v>
      </c>
    </row>
    <row r="2490" spans="1:6" x14ac:dyDescent="0.2">
      <c r="A2490" t="s">
        <v>13427</v>
      </c>
      <c r="B2490" t="s">
        <v>89</v>
      </c>
      <c r="C2490" t="s">
        <v>218</v>
      </c>
      <c r="D2490" t="s">
        <v>10977</v>
      </c>
      <c r="E2490">
        <v>1</v>
      </c>
      <c r="F2490" t="s">
        <v>10899</v>
      </c>
    </row>
    <row r="2491" spans="1:6" x14ac:dyDescent="0.2">
      <c r="A2491" t="s">
        <v>13428</v>
      </c>
      <c r="B2491" t="s">
        <v>89</v>
      </c>
      <c r="C2491" t="s">
        <v>219</v>
      </c>
      <c r="D2491" t="s">
        <v>10913</v>
      </c>
      <c r="E2491">
        <v>3</v>
      </c>
      <c r="F2491" t="s">
        <v>10899</v>
      </c>
    </row>
    <row r="2492" spans="1:6" x14ac:dyDescent="0.2">
      <c r="A2492" t="s">
        <v>13429</v>
      </c>
      <c r="B2492" t="s">
        <v>89</v>
      </c>
      <c r="C2492" t="s">
        <v>219</v>
      </c>
      <c r="D2492" t="s">
        <v>10931</v>
      </c>
      <c r="E2492">
        <v>4</v>
      </c>
      <c r="F2492" t="s">
        <v>10899</v>
      </c>
    </row>
    <row r="2493" spans="1:6" x14ac:dyDescent="0.2">
      <c r="A2493" t="s">
        <v>13430</v>
      </c>
      <c r="B2493" t="s">
        <v>89</v>
      </c>
      <c r="C2493" t="s">
        <v>219</v>
      </c>
      <c r="D2493" t="s">
        <v>10933</v>
      </c>
      <c r="E2493">
        <v>99</v>
      </c>
      <c r="F2493" t="s">
        <v>10899</v>
      </c>
    </row>
    <row r="2494" spans="1:6" x14ac:dyDescent="0.2">
      <c r="A2494" t="s">
        <v>13431</v>
      </c>
      <c r="B2494" t="s">
        <v>89</v>
      </c>
      <c r="C2494" t="s">
        <v>219</v>
      </c>
      <c r="D2494" t="s">
        <v>10937</v>
      </c>
      <c r="E2494">
        <v>1</v>
      </c>
      <c r="F2494" t="s">
        <v>10899</v>
      </c>
    </row>
    <row r="2495" spans="1:6" x14ac:dyDescent="0.2">
      <c r="A2495" t="s">
        <v>13432</v>
      </c>
      <c r="B2495" t="s">
        <v>89</v>
      </c>
      <c r="C2495" t="s">
        <v>219</v>
      </c>
      <c r="D2495" t="s">
        <v>10939</v>
      </c>
      <c r="E2495">
        <v>2</v>
      </c>
      <c r="F2495" t="s">
        <v>10899</v>
      </c>
    </row>
    <row r="2496" spans="1:6" x14ac:dyDescent="0.2">
      <c r="A2496" t="s">
        <v>13433</v>
      </c>
      <c r="B2496" t="s">
        <v>89</v>
      </c>
      <c r="C2496" t="s">
        <v>219</v>
      </c>
      <c r="D2496" t="s">
        <v>10945</v>
      </c>
      <c r="E2496">
        <v>121</v>
      </c>
      <c r="F2496" t="s">
        <v>10899</v>
      </c>
    </row>
    <row r="2497" spans="1:6" x14ac:dyDescent="0.2">
      <c r="A2497" t="s">
        <v>13434</v>
      </c>
      <c r="B2497" t="s">
        <v>89</v>
      </c>
      <c r="C2497" t="s">
        <v>219</v>
      </c>
      <c r="D2497" t="s">
        <v>10949</v>
      </c>
      <c r="E2497">
        <v>1</v>
      </c>
      <c r="F2497" t="s">
        <v>10899</v>
      </c>
    </row>
    <row r="2498" spans="1:6" x14ac:dyDescent="0.2">
      <c r="A2498" t="s">
        <v>13435</v>
      </c>
      <c r="B2498" t="s">
        <v>89</v>
      </c>
      <c r="C2498" t="s">
        <v>219</v>
      </c>
      <c r="D2498" t="s">
        <v>10977</v>
      </c>
      <c r="E2498">
        <v>1</v>
      </c>
      <c r="F2498" t="s">
        <v>10899</v>
      </c>
    </row>
    <row r="2499" spans="1:6" x14ac:dyDescent="0.2">
      <c r="A2499" t="s">
        <v>13436</v>
      </c>
      <c r="B2499" t="s">
        <v>89</v>
      </c>
      <c r="C2499" t="s">
        <v>220</v>
      </c>
      <c r="D2499" t="s">
        <v>10909</v>
      </c>
      <c r="E2499">
        <v>1</v>
      </c>
      <c r="F2499" t="s">
        <v>10899</v>
      </c>
    </row>
    <row r="2500" spans="1:6" x14ac:dyDescent="0.2">
      <c r="A2500" t="s">
        <v>13437</v>
      </c>
      <c r="B2500" t="s">
        <v>89</v>
      </c>
      <c r="C2500" t="s">
        <v>220</v>
      </c>
      <c r="D2500" t="s">
        <v>10913</v>
      </c>
      <c r="E2500">
        <v>1</v>
      </c>
      <c r="F2500" t="s">
        <v>10899</v>
      </c>
    </row>
    <row r="2501" spans="1:6" x14ac:dyDescent="0.2">
      <c r="A2501" t="s">
        <v>13438</v>
      </c>
      <c r="B2501" t="s">
        <v>89</v>
      </c>
      <c r="C2501" t="s">
        <v>220</v>
      </c>
      <c r="D2501" t="s">
        <v>10931</v>
      </c>
      <c r="E2501">
        <v>3</v>
      </c>
      <c r="F2501" t="s">
        <v>10899</v>
      </c>
    </row>
    <row r="2502" spans="1:6" x14ac:dyDescent="0.2">
      <c r="A2502" t="s">
        <v>13439</v>
      </c>
      <c r="B2502" t="s">
        <v>89</v>
      </c>
      <c r="C2502" t="s">
        <v>220</v>
      </c>
      <c r="D2502" t="s">
        <v>10933</v>
      </c>
      <c r="E2502">
        <v>66</v>
      </c>
      <c r="F2502" t="s">
        <v>10899</v>
      </c>
    </row>
    <row r="2503" spans="1:6" x14ac:dyDescent="0.2">
      <c r="A2503" t="s">
        <v>13440</v>
      </c>
      <c r="B2503" t="s">
        <v>89</v>
      </c>
      <c r="C2503" t="s">
        <v>220</v>
      </c>
      <c r="D2503" t="s">
        <v>10939</v>
      </c>
      <c r="E2503">
        <v>3</v>
      </c>
      <c r="F2503" t="s">
        <v>10899</v>
      </c>
    </row>
    <row r="2504" spans="1:6" x14ac:dyDescent="0.2">
      <c r="A2504" t="s">
        <v>13441</v>
      </c>
      <c r="B2504" t="s">
        <v>89</v>
      </c>
      <c r="C2504" t="s">
        <v>220</v>
      </c>
      <c r="D2504" t="s">
        <v>10945</v>
      </c>
      <c r="E2504">
        <v>80</v>
      </c>
      <c r="F2504" t="s">
        <v>10899</v>
      </c>
    </row>
    <row r="2505" spans="1:6" x14ac:dyDescent="0.2">
      <c r="A2505" t="s">
        <v>13442</v>
      </c>
      <c r="B2505" t="s">
        <v>89</v>
      </c>
      <c r="C2505" t="s">
        <v>220</v>
      </c>
      <c r="D2505" t="s">
        <v>10977</v>
      </c>
      <c r="E2505">
        <v>2</v>
      </c>
      <c r="F2505" t="s">
        <v>10899</v>
      </c>
    </row>
    <row r="2506" spans="1:6" x14ac:dyDescent="0.2">
      <c r="A2506" t="s">
        <v>13443</v>
      </c>
      <c r="B2506" t="s">
        <v>89</v>
      </c>
      <c r="C2506" t="s">
        <v>221</v>
      </c>
      <c r="D2506" t="s">
        <v>10933</v>
      </c>
      <c r="E2506">
        <v>18</v>
      </c>
      <c r="F2506" t="s">
        <v>10899</v>
      </c>
    </row>
    <row r="2507" spans="1:6" x14ac:dyDescent="0.2">
      <c r="A2507" t="s">
        <v>13444</v>
      </c>
      <c r="B2507" t="s">
        <v>89</v>
      </c>
      <c r="C2507" t="s">
        <v>221</v>
      </c>
      <c r="D2507" t="s">
        <v>10945</v>
      </c>
      <c r="E2507">
        <v>30</v>
      </c>
      <c r="F2507" t="s">
        <v>10899</v>
      </c>
    </row>
    <row r="2508" spans="1:6" x14ac:dyDescent="0.2">
      <c r="A2508" t="s">
        <v>13445</v>
      </c>
      <c r="B2508" t="s">
        <v>89</v>
      </c>
      <c r="C2508" t="s">
        <v>222</v>
      </c>
      <c r="D2508" t="s">
        <v>10913</v>
      </c>
      <c r="E2508">
        <v>1</v>
      </c>
      <c r="F2508" t="s">
        <v>10899</v>
      </c>
    </row>
    <row r="2509" spans="1:6" x14ac:dyDescent="0.2">
      <c r="A2509" t="s">
        <v>13446</v>
      </c>
      <c r="B2509" t="s">
        <v>89</v>
      </c>
      <c r="C2509" t="s">
        <v>222</v>
      </c>
      <c r="D2509" t="s">
        <v>10929</v>
      </c>
      <c r="E2509">
        <v>1</v>
      </c>
      <c r="F2509" t="s">
        <v>10899</v>
      </c>
    </row>
    <row r="2510" spans="1:6" x14ac:dyDescent="0.2">
      <c r="A2510" t="s">
        <v>13447</v>
      </c>
      <c r="B2510" t="s">
        <v>89</v>
      </c>
      <c r="C2510" t="s">
        <v>222</v>
      </c>
      <c r="D2510" t="s">
        <v>10931</v>
      </c>
      <c r="E2510">
        <v>2</v>
      </c>
      <c r="F2510" t="s">
        <v>10899</v>
      </c>
    </row>
    <row r="2511" spans="1:6" x14ac:dyDescent="0.2">
      <c r="A2511" t="s">
        <v>13448</v>
      </c>
      <c r="B2511" t="s">
        <v>89</v>
      </c>
      <c r="C2511" t="s">
        <v>222</v>
      </c>
      <c r="D2511" t="s">
        <v>10933</v>
      </c>
      <c r="E2511">
        <v>42</v>
      </c>
      <c r="F2511" t="s">
        <v>10899</v>
      </c>
    </row>
    <row r="2512" spans="1:6" x14ac:dyDescent="0.2">
      <c r="A2512" t="s">
        <v>13449</v>
      </c>
      <c r="B2512" t="s">
        <v>89</v>
      </c>
      <c r="C2512" t="s">
        <v>222</v>
      </c>
      <c r="D2512" t="s">
        <v>10945</v>
      </c>
      <c r="E2512">
        <v>57</v>
      </c>
      <c r="F2512" t="s">
        <v>10899</v>
      </c>
    </row>
    <row r="2513" spans="1:6" x14ac:dyDescent="0.2">
      <c r="A2513" t="s">
        <v>13450</v>
      </c>
      <c r="B2513" t="s">
        <v>89</v>
      </c>
      <c r="C2513" t="s">
        <v>222</v>
      </c>
      <c r="D2513" t="s">
        <v>10963</v>
      </c>
      <c r="E2513">
        <v>1</v>
      </c>
      <c r="F2513" t="s">
        <v>10899</v>
      </c>
    </row>
    <row r="2514" spans="1:6" x14ac:dyDescent="0.2">
      <c r="A2514" t="s">
        <v>13451</v>
      </c>
      <c r="B2514" t="s">
        <v>89</v>
      </c>
      <c r="C2514" t="s">
        <v>222</v>
      </c>
      <c r="D2514" t="s">
        <v>10977</v>
      </c>
      <c r="E2514">
        <v>2</v>
      </c>
      <c r="F2514" t="s">
        <v>10899</v>
      </c>
    </row>
    <row r="2515" spans="1:6" x14ac:dyDescent="0.2">
      <c r="A2515" t="s">
        <v>13452</v>
      </c>
      <c r="B2515" t="s">
        <v>89</v>
      </c>
      <c r="C2515" t="s">
        <v>223</v>
      </c>
      <c r="D2515" t="s">
        <v>10909</v>
      </c>
      <c r="E2515">
        <v>1</v>
      </c>
      <c r="F2515" t="s">
        <v>10899</v>
      </c>
    </row>
    <row r="2516" spans="1:6" x14ac:dyDescent="0.2">
      <c r="A2516" t="s">
        <v>13453</v>
      </c>
      <c r="B2516" t="s">
        <v>89</v>
      </c>
      <c r="C2516" t="s">
        <v>223</v>
      </c>
      <c r="D2516" t="s">
        <v>10913</v>
      </c>
      <c r="E2516">
        <v>1</v>
      </c>
      <c r="F2516" t="s">
        <v>10899</v>
      </c>
    </row>
    <row r="2517" spans="1:6" x14ac:dyDescent="0.2">
      <c r="A2517" t="s">
        <v>13454</v>
      </c>
      <c r="B2517" t="s">
        <v>89</v>
      </c>
      <c r="C2517" t="s">
        <v>223</v>
      </c>
      <c r="D2517" t="s">
        <v>10931</v>
      </c>
      <c r="E2517">
        <v>1</v>
      </c>
      <c r="F2517" t="s">
        <v>10899</v>
      </c>
    </row>
    <row r="2518" spans="1:6" x14ac:dyDescent="0.2">
      <c r="A2518" t="s">
        <v>13455</v>
      </c>
      <c r="B2518" t="s">
        <v>89</v>
      </c>
      <c r="C2518" t="s">
        <v>223</v>
      </c>
      <c r="D2518" t="s">
        <v>10933</v>
      </c>
      <c r="E2518">
        <v>28</v>
      </c>
      <c r="F2518" t="s">
        <v>10899</v>
      </c>
    </row>
    <row r="2519" spans="1:6" x14ac:dyDescent="0.2">
      <c r="A2519" t="s">
        <v>13456</v>
      </c>
      <c r="B2519" t="s">
        <v>89</v>
      </c>
      <c r="C2519" t="s">
        <v>223</v>
      </c>
      <c r="D2519" t="s">
        <v>10945</v>
      </c>
      <c r="E2519">
        <v>36</v>
      </c>
      <c r="F2519" t="s">
        <v>10899</v>
      </c>
    </row>
    <row r="2520" spans="1:6" x14ac:dyDescent="0.2">
      <c r="A2520" t="s">
        <v>13457</v>
      </c>
      <c r="B2520" t="s">
        <v>89</v>
      </c>
      <c r="C2520" t="s">
        <v>224</v>
      </c>
      <c r="D2520" t="s">
        <v>10901</v>
      </c>
      <c r="E2520">
        <v>1</v>
      </c>
      <c r="F2520" t="s">
        <v>10899</v>
      </c>
    </row>
    <row r="2521" spans="1:6" x14ac:dyDescent="0.2">
      <c r="A2521" t="s">
        <v>13458</v>
      </c>
      <c r="B2521" t="s">
        <v>89</v>
      </c>
      <c r="C2521" t="s">
        <v>224</v>
      </c>
      <c r="D2521" t="s">
        <v>10903</v>
      </c>
      <c r="E2521">
        <v>1</v>
      </c>
      <c r="F2521" t="s">
        <v>10899</v>
      </c>
    </row>
    <row r="2522" spans="1:6" x14ac:dyDescent="0.2">
      <c r="A2522" t="s">
        <v>13459</v>
      </c>
      <c r="B2522" t="s">
        <v>89</v>
      </c>
      <c r="C2522" t="s">
        <v>224</v>
      </c>
      <c r="D2522" t="s">
        <v>10913</v>
      </c>
      <c r="E2522">
        <v>1</v>
      </c>
      <c r="F2522" t="s">
        <v>10899</v>
      </c>
    </row>
    <row r="2523" spans="1:6" x14ac:dyDescent="0.2">
      <c r="A2523" t="s">
        <v>13460</v>
      </c>
      <c r="B2523" t="s">
        <v>89</v>
      </c>
      <c r="C2523" t="s">
        <v>224</v>
      </c>
      <c r="D2523" t="s">
        <v>10919</v>
      </c>
      <c r="E2523">
        <v>1</v>
      </c>
      <c r="F2523" t="s">
        <v>10899</v>
      </c>
    </row>
    <row r="2524" spans="1:6" x14ac:dyDescent="0.2">
      <c r="A2524" t="s">
        <v>13461</v>
      </c>
      <c r="B2524" t="s">
        <v>89</v>
      </c>
      <c r="C2524" t="s">
        <v>224</v>
      </c>
      <c r="D2524" t="s">
        <v>10931</v>
      </c>
      <c r="E2524">
        <v>1</v>
      </c>
      <c r="F2524" t="s">
        <v>10899</v>
      </c>
    </row>
    <row r="2525" spans="1:6" x14ac:dyDescent="0.2">
      <c r="A2525" t="s">
        <v>13462</v>
      </c>
      <c r="B2525" t="s">
        <v>89</v>
      </c>
      <c r="C2525" t="s">
        <v>224</v>
      </c>
      <c r="D2525" t="s">
        <v>10933</v>
      </c>
      <c r="E2525">
        <v>51</v>
      </c>
      <c r="F2525" t="s">
        <v>10899</v>
      </c>
    </row>
    <row r="2526" spans="1:6" x14ac:dyDescent="0.2">
      <c r="A2526" t="s">
        <v>13463</v>
      </c>
      <c r="B2526" t="s">
        <v>89</v>
      </c>
      <c r="C2526" t="s">
        <v>224</v>
      </c>
      <c r="D2526" t="s">
        <v>10945</v>
      </c>
      <c r="E2526">
        <v>57</v>
      </c>
      <c r="F2526" t="s">
        <v>10899</v>
      </c>
    </row>
    <row r="2527" spans="1:6" x14ac:dyDescent="0.2">
      <c r="A2527" t="s">
        <v>13464</v>
      </c>
      <c r="B2527" t="s">
        <v>89</v>
      </c>
      <c r="C2527" t="s">
        <v>224</v>
      </c>
      <c r="D2527" t="s">
        <v>10949</v>
      </c>
      <c r="E2527">
        <v>1</v>
      </c>
      <c r="F2527" t="s">
        <v>10899</v>
      </c>
    </row>
    <row r="2528" spans="1:6" x14ac:dyDescent="0.2">
      <c r="A2528" t="s">
        <v>13465</v>
      </c>
      <c r="B2528" t="s">
        <v>89</v>
      </c>
      <c r="C2528" t="s">
        <v>224</v>
      </c>
      <c r="D2528" t="s">
        <v>10973</v>
      </c>
      <c r="E2528">
        <v>1</v>
      </c>
      <c r="F2528" t="s">
        <v>10899</v>
      </c>
    </row>
    <row r="2529" spans="1:6" x14ac:dyDescent="0.2">
      <c r="A2529" t="s">
        <v>13466</v>
      </c>
      <c r="B2529" t="s">
        <v>89</v>
      </c>
      <c r="C2529" t="s">
        <v>224</v>
      </c>
      <c r="D2529" t="s">
        <v>10975</v>
      </c>
      <c r="E2529">
        <v>1</v>
      </c>
      <c r="F2529" t="s">
        <v>10899</v>
      </c>
    </row>
    <row r="2530" spans="1:6" x14ac:dyDescent="0.2">
      <c r="A2530" t="s">
        <v>13467</v>
      </c>
      <c r="B2530" t="s">
        <v>89</v>
      </c>
      <c r="C2530" t="s">
        <v>224</v>
      </c>
      <c r="D2530" t="s">
        <v>10977</v>
      </c>
      <c r="E2530">
        <v>1</v>
      </c>
      <c r="F2530" t="s">
        <v>10899</v>
      </c>
    </row>
    <row r="2531" spans="1:6" x14ac:dyDescent="0.2">
      <c r="A2531" t="s">
        <v>13468</v>
      </c>
      <c r="B2531" t="s">
        <v>89</v>
      </c>
      <c r="C2531" t="s">
        <v>225</v>
      </c>
      <c r="D2531" t="s">
        <v>10903</v>
      </c>
      <c r="E2531">
        <v>1</v>
      </c>
      <c r="F2531" t="s">
        <v>10899</v>
      </c>
    </row>
    <row r="2532" spans="1:6" x14ac:dyDescent="0.2">
      <c r="A2532" t="s">
        <v>13469</v>
      </c>
      <c r="B2532" t="s">
        <v>89</v>
      </c>
      <c r="C2532" t="s">
        <v>225</v>
      </c>
      <c r="D2532" t="s">
        <v>10931</v>
      </c>
      <c r="E2532">
        <v>1</v>
      </c>
      <c r="F2532" t="s">
        <v>10899</v>
      </c>
    </row>
    <row r="2533" spans="1:6" x14ac:dyDescent="0.2">
      <c r="A2533" t="s">
        <v>13470</v>
      </c>
      <c r="B2533" t="s">
        <v>89</v>
      </c>
      <c r="C2533" t="s">
        <v>225</v>
      </c>
      <c r="D2533" t="s">
        <v>10933</v>
      </c>
      <c r="E2533">
        <v>29</v>
      </c>
      <c r="F2533" t="s">
        <v>10899</v>
      </c>
    </row>
    <row r="2534" spans="1:6" x14ac:dyDescent="0.2">
      <c r="A2534" t="s">
        <v>13471</v>
      </c>
      <c r="B2534" t="s">
        <v>89</v>
      </c>
      <c r="C2534" t="s">
        <v>225</v>
      </c>
      <c r="D2534" t="s">
        <v>10945</v>
      </c>
      <c r="E2534">
        <v>34</v>
      </c>
      <c r="F2534" t="s">
        <v>10899</v>
      </c>
    </row>
    <row r="2535" spans="1:6" x14ac:dyDescent="0.2">
      <c r="A2535" t="s">
        <v>13472</v>
      </c>
      <c r="B2535" t="s">
        <v>89</v>
      </c>
      <c r="C2535" t="s">
        <v>226</v>
      </c>
      <c r="D2535" t="s">
        <v>10903</v>
      </c>
      <c r="E2535">
        <v>1</v>
      </c>
      <c r="F2535" t="s">
        <v>10899</v>
      </c>
    </row>
    <row r="2536" spans="1:6" x14ac:dyDescent="0.2">
      <c r="A2536" t="s">
        <v>13473</v>
      </c>
      <c r="B2536" t="s">
        <v>89</v>
      </c>
      <c r="C2536" t="s">
        <v>226</v>
      </c>
      <c r="D2536" t="s">
        <v>10913</v>
      </c>
      <c r="E2536">
        <v>2</v>
      </c>
      <c r="F2536" t="s">
        <v>10899</v>
      </c>
    </row>
    <row r="2537" spans="1:6" x14ac:dyDescent="0.2">
      <c r="A2537" t="s">
        <v>13474</v>
      </c>
      <c r="B2537" t="s">
        <v>89</v>
      </c>
      <c r="C2537" t="s">
        <v>226</v>
      </c>
      <c r="D2537" t="s">
        <v>10915</v>
      </c>
      <c r="E2537">
        <v>1</v>
      </c>
      <c r="F2537" t="s">
        <v>10899</v>
      </c>
    </row>
    <row r="2538" spans="1:6" x14ac:dyDescent="0.2">
      <c r="A2538" t="s">
        <v>13475</v>
      </c>
      <c r="B2538" t="s">
        <v>89</v>
      </c>
      <c r="C2538" t="s">
        <v>226</v>
      </c>
      <c r="D2538" t="s">
        <v>10917</v>
      </c>
      <c r="E2538">
        <v>1</v>
      </c>
      <c r="F2538" t="s">
        <v>10899</v>
      </c>
    </row>
    <row r="2539" spans="1:6" x14ac:dyDescent="0.2">
      <c r="A2539" t="s">
        <v>13476</v>
      </c>
      <c r="B2539" t="s">
        <v>89</v>
      </c>
      <c r="C2539" t="s">
        <v>226</v>
      </c>
      <c r="D2539" t="s">
        <v>10921</v>
      </c>
      <c r="E2539">
        <v>1</v>
      </c>
      <c r="F2539" t="s">
        <v>10899</v>
      </c>
    </row>
    <row r="2540" spans="1:6" x14ac:dyDescent="0.2">
      <c r="A2540" t="s">
        <v>13477</v>
      </c>
      <c r="B2540" t="s">
        <v>89</v>
      </c>
      <c r="C2540" t="s">
        <v>226</v>
      </c>
      <c r="D2540" t="s">
        <v>10929</v>
      </c>
      <c r="E2540">
        <v>1</v>
      </c>
      <c r="F2540" t="s">
        <v>10899</v>
      </c>
    </row>
    <row r="2541" spans="1:6" x14ac:dyDescent="0.2">
      <c r="A2541" t="s">
        <v>13478</v>
      </c>
      <c r="B2541" t="s">
        <v>89</v>
      </c>
      <c r="C2541" t="s">
        <v>226</v>
      </c>
      <c r="D2541" t="s">
        <v>10931</v>
      </c>
      <c r="E2541">
        <v>5</v>
      </c>
      <c r="F2541" t="s">
        <v>10899</v>
      </c>
    </row>
    <row r="2542" spans="1:6" x14ac:dyDescent="0.2">
      <c r="A2542" t="s">
        <v>13479</v>
      </c>
      <c r="B2542" t="s">
        <v>89</v>
      </c>
      <c r="C2542" t="s">
        <v>226</v>
      </c>
      <c r="D2542" t="s">
        <v>10933</v>
      </c>
      <c r="E2542">
        <v>142</v>
      </c>
      <c r="F2542" t="s">
        <v>10899</v>
      </c>
    </row>
    <row r="2543" spans="1:6" x14ac:dyDescent="0.2">
      <c r="A2543" t="s">
        <v>13480</v>
      </c>
      <c r="B2543" t="s">
        <v>89</v>
      </c>
      <c r="C2543" t="s">
        <v>226</v>
      </c>
      <c r="D2543" t="s">
        <v>10937</v>
      </c>
      <c r="E2543">
        <v>1</v>
      </c>
      <c r="F2543" t="s">
        <v>10899</v>
      </c>
    </row>
    <row r="2544" spans="1:6" x14ac:dyDescent="0.2">
      <c r="A2544" t="s">
        <v>13481</v>
      </c>
      <c r="B2544" t="s">
        <v>89</v>
      </c>
      <c r="C2544" t="s">
        <v>226</v>
      </c>
      <c r="D2544" t="s">
        <v>10945</v>
      </c>
      <c r="E2544">
        <v>169</v>
      </c>
      <c r="F2544" t="s">
        <v>10899</v>
      </c>
    </row>
    <row r="2545" spans="1:6" x14ac:dyDescent="0.2">
      <c r="A2545" t="s">
        <v>13482</v>
      </c>
      <c r="B2545" t="s">
        <v>89</v>
      </c>
      <c r="C2545" t="s">
        <v>226</v>
      </c>
      <c r="D2545" t="s">
        <v>10949</v>
      </c>
      <c r="E2545">
        <v>1</v>
      </c>
      <c r="F2545" t="s">
        <v>10899</v>
      </c>
    </row>
    <row r="2546" spans="1:6" x14ac:dyDescent="0.2">
      <c r="A2546" t="s">
        <v>13483</v>
      </c>
      <c r="B2546" t="s">
        <v>89</v>
      </c>
      <c r="C2546" t="s">
        <v>226</v>
      </c>
      <c r="D2546" t="s">
        <v>10951</v>
      </c>
      <c r="E2546">
        <v>1</v>
      </c>
      <c r="F2546" t="s">
        <v>10899</v>
      </c>
    </row>
    <row r="2547" spans="1:6" x14ac:dyDescent="0.2">
      <c r="A2547" t="s">
        <v>13484</v>
      </c>
      <c r="B2547" t="s">
        <v>89</v>
      </c>
      <c r="C2547" t="s">
        <v>226</v>
      </c>
      <c r="D2547" t="s">
        <v>10953</v>
      </c>
      <c r="E2547">
        <v>1</v>
      </c>
      <c r="F2547" t="s">
        <v>10899</v>
      </c>
    </row>
    <row r="2548" spans="1:6" x14ac:dyDescent="0.2">
      <c r="A2548" t="s">
        <v>13485</v>
      </c>
      <c r="B2548" t="s">
        <v>89</v>
      </c>
      <c r="C2548" t="s">
        <v>226</v>
      </c>
      <c r="D2548" t="s">
        <v>10963</v>
      </c>
      <c r="E2548">
        <v>1</v>
      </c>
      <c r="F2548" t="s">
        <v>10899</v>
      </c>
    </row>
    <row r="2549" spans="1:6" x14ac:dyDescent="0.2">
      <c r="A2549" t="s">
        <v>13486</v>
      </c>
      <c r="B2549" t="s">
        <v>89</v>
      </c>
      <c r="C2549" t="s">
        <v>226</v>
      </c>
      <c r="D2549" t="s">
        <v>10967</v>
      </c>
      <c r="E2549">
        <v>1</v>
      </c>
      <c r="F2549" t="s">
        <v>10899</v>
      </c>
    </row>
    <row r="2550" spans="1:6" x14ac:dyDescent="0.2">
      <c r="A2550" t="s">
        <v>13487</v>
      </c>
      <c r="B2550" t="s">
        <v>89</v>
      </c>
      <c r="C2550" t="s">
        <v>226</v>
      </c>
      <c r="D2550" t="s">
        <v>10977</v>
      </c>
      <c r="E2550">
        <v>3</v>
      </c>
      <c r="F2550" t="s">
        <v>10899</v>
      </c>
    </row>
    <row r="2551" spans="1:6" x14ac:dyDescent="0.2">
      <c r="A2551" t="s">
        <v>13488</v>
      </c>
      <c r="B2551" t="s">
        <v>89</v>
      </c>
      <c r="C2551" t="s">
        <v>227</v>
      </c>
      <c r="D2551" t="s">
        <v>10905</v>
      </c>
      <c r="E2551">
        <v>1</v>
      </c>
      <c r="F2551" t="s">
        <v>10899</v>
      </c>
    </row>
    <row r="2552" spans="1:6" x14ac:dyDescent="0.2">
      <c r="A2552" t="s">
        <v>13489</v>
      </c>
      <c r="B2552" t="s">
        <v>89</v>
      </c>
      <c r="C2552" t="s">
        <v>227</v>
      </c>
      <c r="D2552" t="s">
        <v>10931</v>
      </c>
      <c r="E2552">
        <v>3</v>
      </c>
      <c r="F2552" t="s">
        <v>10899</v>
      </c>
    </row>
    <row r="2553" spans="1:6" x14ac:dyDescent="0.2">
      <c r="A2553" t="s">
        <v>13490</v>
      </c>
      <c r="B2553" t="s">
        <v>89</v>
      </c>
      <c r="C2553" t="s">
        <v>227</v>
      </c>
      <c r="D2553" t="s">
        <v>10933</v>
      </c>
      <c r="E2553">
        <v>46</v>
      </c>
      <c r="F2553" t="s">
        <v>10899</v>
      </c>
    </row>
    <row r="2554" spans="1:6" x14ac:dyDescent="0.2">
      <c r="A2554" t="s">
        <v>13491</v>
      </c>
      <c r="B2554" t="s">
        <v>89</v>
      </c>
      <c r="C2554" t="s">
        <v>227</v>
      </c>
      <c r="D2554" t="s">
        <v>10945</v>
      </c>
      <c r="E2554">
        <v>57</v>
      </c>
      <c r="F2554" t="s">
        <v>10899</v>
      </c>
    </row>
    <row r="2555" spans="1:6" x14ac:dyDescent="0.2">
      <c r="A2555" t="s">
        <v>13492</v>
      </c>
      <c r="B2555" t="s">
        <v>89</v>
      </c>
      <c r="C2555" t="s">
        <v>227</v>
      </c>
      <c r="D2555" t="s">
        <v>10963</v>
      </c>
      <c r="E2555">
        <v>1</v>
      </c>
      <c r="F2555" t="s">
        <v>10899</v>
      </c>
    </row>
    <row r="2556" spans="1:6" x14ac:dyDescent="0.2">
      <c r="A2556" t="s">
        <v>13493</v>
      </c>
      <c r="B2556" t="s">
        <v>89</v>
      </c>
      <c r="C2556" t="s">
        <v>227</v>
      </c>
      <c r="D2556" t="s">
        <v>10977</v>
      </c>
      <c r="E2556">
        <v>1</v>
      </c>
      <c r="F2556" t="s">
        <v>10899</v>
      </c>
    </row>
    <row r="2557" spans="1:6" x14ac:dyDescent="0.2">
      <c r="A2557" t="s">
        <v>13494</v>
      </c>
      <c r="B2557" t="s">
        <v>89</v>
      </c>
      <c r="C2557" t="s">
        <v>228</v>
      </c>
      <c r="D2557" t="s">
        <v>10933</v>
      </c>
      <c r="E2557">
        <v>29</v>
      </c>
      <c r="F2557" t="s">
        <v>10899</v>
      </c>
    </row>
    <row r="2558" spans="1:6" x14ac:dyDescent="0.2">
      <c r="A2558" t="s">
        <v>13495</v>
      </c>
      <c r="B2558" t="s">
        <v>89</v>
      </c>
      <c r="C2558" t="s">
        <v>228</v>
      </c>
      <c r="D2558" t="s">
        <v>10945</v>
      </c>
      <c r="E2558">
        <v>37</v>
      </c>
      <c r="F2558" t="s">
        <v>10899</v>
      </c>
    </row>
    <row r="2559" spans="1:6" x14ac:dyDescent="0.2">
      <c r="A2559" t="s">
        <v>13496</v>
      </c>
      <c r="B2559" t="s">
        <v>89</v>
      </c>
      <c r="C2559" t="s">
        <v>229</v>
      </c>
      <c r="D2559" t="s">
        <v>10909</v>
      </c>
      <c r="E2559">
        <v>1</v>
      </c>
      <c r="F2559" t="s">
        <v>10899</v>
      </c>
    </row>
    <row r="2560" spans="1:6" x14ac:dyDescent="0.2">
      <c r="A2560" t="s">
        <v>13497</v>
      </c>
      <c r="B2560" t="s">
        <v>89</v>
      </c>
      <c r="C2560" t="s">
        <v>229</v>
      </c>
      <c r="D2560" t="s">
        <v>10929</v>
      </c>
      <c r="E2560">
        <v>1</v>
      </c>
      <c r="F2560" t="s">
        <v>10899</v>
      </c>
    </row>
    <row r="2561" spans="1:6" x14ac:dyDescent="0.2">
      <c r="A2561" t="s">
        <v>13498</v>
      </c>
      <c r="B2561" t="s">
        <v>89</v>
      </c>
      <c r="C2561" t="s">
        <v>229</v>
      </c>
      <c r="D2561" t="s">
        <v>10931</v>
      </c>
      <c r="E2561">
        <v>2</v>
      </c>
      <c r="F2561" t="s">
        <v>10899</v>
      </c>
    </row>
    <row r="2562" spans="1:6" x14ac:dyDescent="0.2">
      <c r="A2562" t="s">
        <v>13499</v>
      </c>
      <c r="B2562" t="s">
        <v>89</v>
      </c>
      <c r="C2562" t="s">
        <v>229</v>
      </c>
      <c r="D2562" t="s">
        <v>10933</v>
      </c>
      <c r="E2562">
        <v>31</v>
      </c>
      <c r="F2562" t="s">
        <v>10899</v>
      </c>
    </row>
    <row r="2563" spans="1:6" x14ac:dyDescent="0.2">
      <c r="A2563" t="s">
        <v>13500</v>
      </c>
      <c r="B2563" t="s">
        <v>89</v>
      </c>
      <c r="C2563" t="s">
        <v>229</v>
      </c>
      <c r="D2563" t="s">
        <v>10945</v>
      </c>
      <c r="E2563">
        <v>40</v>
      </c>
      <c r="F2563" t="s">
        <v>10899</v>
      </c>
    </row>
    <row r="2564" spans="1:6" x14ac:dyDescent="0.2">
      <c r="A2564" t="s">
        <v>13501</v>
      </c>
      <c r="B2564" t="s">
        <v>89</v>
      </c>
      <c r="C2564" t="s">
        <v>229</v>
      </c>
      <c r="D2564" t="s">
        <v>10951</v>
      </c>
      <c r="E2564">
        <v>1</v>
      </c>
      <c r="F2564" t="s">
        <v>10899</v>
      </c>
    </row>
    <row r="2565" spans="1:6" x14ac:dyDescent="0.2">
      <c r="A2565" t="s">
        <v>13502</v>
      </c>
      <c r="B2565" t="s">
        <v>89</v>
      </c>
      <c r="C2565" t="s">
        <v>229</v>
      </c>
      <c r="D2565" t="s">
        <v>10973</v>
      </c>
      <c r="E2565">
        <v>1</v>
      </c>
      <c r="F2565" t="s">
        <v>10899</v>
      </c>
    </row>
    <row r="2566" spans="1:6" x14ac:dyDescent="0.2">
      <c r="A2566" t="s">
        <v>13503</v>
      </c>
      <c r="B2566" t="s">
        <v>89</v>
      </c>
      <c r="C2566" t="s">
        <v>229</v>
      </c>
      <c r="D2566" t="s">
        <v>10977</v>
      </c>
      <c r="E2566">
        <v>1</v>
      </c>
      <c r="F2566" t="s">
        <v>10899</v>
      </c>
    </row>
    <row r="2567" spans="1:6" x14ac:dyDescent="0.2">
      <c r="A2567" t="s">
        <v>13504</v>
      </c>
      <c r="B2567" t="s">
        <v>89</v>
      </c>
      <c r="C2567" t="s">
        <v>230</v>
      </c>
      <c r="D2567" t="s">
        <v>10909</v>
      </c>
      <c r="E2567">
        <v>1</v>
      </c>
      <c r="F2567" t="s">
        <v>10899</v>
      </c>
    </row>
    <row r="2568" spans="1:6" x14ac:dyDescent="0.2">
      <c r="A2568" t="s">
        <v>13505</v>
      </c>
      <c r="B2568" t="s">
        <v>89</v>
      </c>
      <c r="C2568" t="s">
        <v>230</v>
      </c>
      <c r="D2568" t="s">
        <v>10913</v>
      </c>
      <c r="E2568">
        <v>4</v>
      </c>
      <c r="F2568" t="s">
        <v>10899</v>
      </c>
    </row>
    <row r="2569" spans="1:6" x14ac:dyDescent="0.2">
      <c r="A2569" t="s">
        <v>13506</v>
      </c>
      <c r="B2569" t="s">
        <v>89</v>
      </c>
      <c r="C2569" t="s">
        <v>230</v>
      </c>
      <c r="D2569" t="s">
        <v>10917</v>
      </c>
      <c r="E2569">
        <v>1</v>
      </c>
      <c r="F2569" t="s">
        <v>10899</v>
      </c>
    </row>
    <row r="2570" spans="1:6" x14ac:dyDescent="0.2">
      <c r="A2570" t="s">
        <v>13507</v>
      </c>
      <c r="B2570" t="s">
        <v>89</v>
      </c>
      <c r="C2570" t="s">
        <v>230</v>
      </c>
      <c r="D2570" t="s">
        <v>10931</v>
      </c>
      <c r="E2570">
        <v>7</v>
      </c>
      <c r="F2570" t="s">
        <v>10899</v>
      </c>
    </row>
    <row r="2571" spans="1:6" x14ac:dyDescent="0.2">
      <c r="A2571" t="s">
        <v>13508</v>
      </c>
      <c r="B2571" t="s">
        <v>89</v>
      </c>
      <c r="C2571" t="s">
        <v>230</v>
      </c>
      <c r="D2571" t="s">
        <v>10933</v>
      </c>
      <c r="E2571">
        <v>129</v>
      </c>
      <c r="F2571" t="s">
        <v>10899</v>
      </c>
    </row>
    <row r="2572" spans="1:6" x14ac:dyDescent="0.2">
      <c r="A2572" t="s">
        <v>13509</v>
      </c>
      <c r="B2572" t="s">
        <v>89</v>
      </c>
      <c r="C2572" t="s">
        <v>230</v>
      </c>
      <c r="D2572" t="s">
        <v>10939</v>
      </c>
      <c r="E2572">
        <v>2</v>
      </c>
      <c r="F2572" t="s">
        <v>10899</v>
      </c>
    </row>
    <row r="2573" spans="1:6" x14ac:dyDescent="0.2">
      <c r="A2573" t="s">
        <v>13510</v>
      </c>
      <c r="B2573" t="s">
        <v>89</v>
      </c>
      <c r="C2573" t="s">
        <v>230</v>
      </c>
      <c r="D2573" t="s">
        <v>10945</v>
      </c>
      <c r="E2573">
        <v>164</v>
      </c>
      <c r="F2573" t="s">
        <v>10899</v>
      </c>
    </row>
    <row r="2574" spans="1:6" x14ac:dyDescent="0.2">
      <c r="A2574" t="s">
        <v>13511</v>
      </c>
      <c r="B2574" t="s">
        <v>89</v>
      </c>
      <c r="C2574" t="s">
        <v>230</v>
      </c>
      <c r="D2574" t="s">
        <v>10949</v>
      </c>
      <c r="E2574">
        <v>1</v>
      </c>
      <c r="F2574" t="s">
        <v>10899</v>
      </c>
    </row>
    <row r="2575" spans="1:6" x14ac:dyDescent="0.2">
      <c r="A2575" t="s">
        <v>13512</v>
      </c>
      <c r="B2575" t="s">
        <v>89</v>
      </c>
      <c r="C2575" t="s">
        <v>230</v>
      </c>
      <c r="D2575" t="s">
        <v>10951</v>
      </c>
      <c r="E2575">
        <v>1</v>
      </c>
      <c r="F2575" t="s">
        <v>10899</v>
      </c>
    </row>
    <row r="2576" spans="1:6" x14ac:dyDescent="0.2">
      <c r="A2576" t="s">
        <v>13513</v>
      </c>
      <c r="B2576" t="s">
        <v>89</v>
      </c>
      <c r="C2576" t="s">
        <v>230</v>
      </c>
      <c r="D2576" t="s">
        <v>10959</v>
      </c>
      <c r="E2576">
        <v>1</v>
      </c>
      <c r="F2576" t="s">
        <v>10899</v>
      </c>
    </row>
    <row r="2577" spans="1:6" x14ac:dyDescent="0.2">
      <c r="A2577" t="s">
        <v>13514</v>
      </c>
      <c r="B2577" t="s">
        <v>89</v>
      </c>
      <c r="C2577" t="s">
        <v>230</v>
      </c>
      <c r="D2577" t="s">
        <v>10965</v>
      </c>
      <c r="E2577">
        <v>1</v>
      </c>
      <c r="F2577" t="s">
        <v>10899</v>
      </c>
    </row>
    <row r="2578" spans="1:6" x14ac:dyDescent="0.2">
      <c r="A2578" t="s">
        <v>13515</v>
      </c>
      <c r="B2578" t="s">
        <v>89</v>
      </c>
      <c r="C2578" t="s">
        <v>230</v>
      </c>
      <c r="D2578" t="s">
        <v>10967</v>
      </c>
      <c r="E2578">
        <v>1</v>
      </c>
      <c r="F2578" t="s">
        <v>10899</v>
      </c>
    </row>
    <row r="2579" spans="1:6" x14ac:dyDescent="0.2">
      <c r="A2579" t="s">
        <v>13516</v>
      </c>
      <c r="B2579" t="s">
        <v>89</v>
      </c>
      <c r="C2579" t="s">
        <v>230</v>
      </c>
      <c r="D2579" t="s">
        <v>10973</v>
      </c>
      <c r="E2579">
        <v>3</v>
      </c>
      <c r="F2579" t="s">
        <v>10899</v>
      </c>
    </row>
    <row r="2580" spans="1:6" x14ac:dyDescent="0.2">
      <c r="A2580" t="s">
        <v>13517</v>
      </c>
      <c r="B2580" t="s">
        <v>89</v>
      </c>
      <c r="C2580" t="s">
        <v>230</v>
      </c>
      <c r="D2580" t="s">
        <v>10977</v>
      </c>
      <c r="E2580">
        <v>7</v>
      </c>
      <c r="F2580" t="s">
        <v>10899</v>
      </c>
    </row>
    <row r="2581" spans="1:6" x14ac:dyDescent="0.2">
      <c r="A2581" t="s">
        <v>13518</v>
      </c>
      <c r="B2581" t="s">
        <v>89</v>
      </c>
      <c r="C2581" t="s">
        <v>231</v>
      </c>
      <c r="D2581" t="s">
        <v>10933</v>
      </c>
      <c r="E2581">
        <v>21</v>
      </c>
      <c r="F2581" t="s">
        <v>10899</v>
      </c>
    </row>
    <row r="2582" spans="1:6" x14ac:dyDescent="0.2">
      <c r="A2582" t="s">
        <v>13519</v>
      </c>
      <c r="B2582" t="s">
        <v>89</v>
      </c>
      <c r="C2582" t="s">
        <v>231</v>
      </c>
      <c r="D2582" t="s">
        <v>10945</v>
      </c>
      <c r="E2582">
        <v>30</v>
      </c>
      <c r="F2582" t="s">
        <v>10899</v>
      </c>
    </row>
    <row r="2583" spans="1:6" x14ac:dyDescent="0.2">
      <c r="A2583" t="s">
        <v>13520</v>
      </c>
      <c r="B2583" t="s">
        <v>89</v>
      </c>
      <c r="C2583" t="s">
        <v>232</v>
      </c>
      <c r="D2583" t="s">
        <v>10913</v>
      </c>
      <c r="E2583">
        <v>1</v>
      </c>
      <c r="F2583" t="s">
        <v>10899</v>
      </c>
    </row>
    <row r="2584" spans="1:6" x14ac:dyDescent="0.2">
      <c r="A2584" t="s">
        <v>13521</v>
      </c>
      <c r="B2584" t="s">
        <v>89</v>
      </c>
      <c r="C2584" t="s">
        <v>232</v>
      </c>
      <c r="D2584" t="s">
        <v>10931</v>
      </c>
      <c r="E2584">
        <v>1</v>
      </c>
      <c r="F2584" t="s">
        <v>10899</v>
      </c>
    </row>
    <row r="2585" spans="1:6" x14ac:dyDescent="0.2">
      <c r="A2585" t="s">
        <v>13522</v>
      </c>
      <c r="B2585" t="s">
        <v>89</v>
      </c>
      <c r="C2585" t="s">
        <v>232</v>
      </c>
      <c r="D2585" t="s">
        <v>10933</v>
      </c>
      <c r="E2585">
        <v>232</v>
      </c>
      <c r="F2585" t="s">
        <v>10899</v>
      </c>
    </row>
    <row r="2586" spans="1:6" x14ac:dyDescent="0.2">
      <c r="A2586" t="s">
        <v>13523</v>
      </c>
      <c r="B2586" t="s">
        <v>89</v>
      </c>
      <c r="C2586" t="s">
        <v>232</v>
      </c>
      <c r="D2586" t="s">
        <v>10945</v>
      </c>
      <c r="E2586">
        <v>283</v>
      </c>
      <c r="F2586" t="s">
        <v>10899</v>
      </c>
    </row>
    <row r="2587" spans="1:6" x14ac:dyDescent="0.2">
      <c r="A2587" t="s">
        <v>13524</v>
      </c>
      <c r="B2587" t="s">
        <v>89</v>
      </c>
      <c r="C2587" t="s">
        <v>232</v>
      </c>
      <c r="D2587" t="s">
        <v>10977</v>
      </c>
      <c r="E2587">
        <v>1</v>
      </c>
      <c r="F2587" t="s">
        <v>10899</v>
      </c>
    </row>
    <row r="2588" spans="1:6" x14ac:dyDescent="0.2">
      <c r="A2588" t="s">
        <v>13525</v>
      </c>
      <c r="B2588" t="s">
        <v>89</v>
      </c>
      <c r="C2588" t="s">
        <v>233</v>
      </c>
      <c r="D2588" t="s">
        <v>10905</v>
      </c>
      <c r="E2588">
        <v>1</v>
      </c>
      <c r="F2588" t="s">
        <v>10899</v>
      </c>
    </row>
    <row r="2589" spans="1:6" x14ac:dyDescent="0.2">
      <c r="A2589" t="s">
        <v>13526</v>
      </c>
      <c r="B2589" t="s">
        <v>89</v>
      </c>
      <c r="C2589" t="s">
        <v>233</v>
      </c>
      <c r="D2589" t="s">
        <v>10919</v>
      </c>
      <c r="E2589">
        <v>1</v>
      </c>
      <c r="F2589" t="s">
        <v>10899</v>
      </c>
    </row>
    <row r="2590" spans="1:6" x14ac:dyDescent="0.2">
      <c r="A2590" t="s">
        <v>13527</v>
      </c>
      <c r="B2590" t="s">
        <v>89</v>
      </c>
      <c r="C2590" t="s">
        <v>233</v>
      </c>
      <c r="D2590" t="s">
        <v>10931</v>
      </c>
      <c r="E2590">
        <v>2</v>
      </c>
      <c r="F2590" t="s">
        <v>10899</v>
      </c>
    </row>
    <row r="2591" spans="1:6" x14ac:dyDescent="0.2">
      <c r="A2591" t="s">
        <v>13528</v>
      </c>
      <c r="B2591" t="s">
        <v>89</v>
      </c>
      <c r="C2591" t="s">
        <v>233</v>
      </c>
      <c r="D2591" t="s">
        <v>10933</v>
      </c>
      <c r="E2591">
        <v>43</v>
      </c>
      <c r="F2591" t="s">
        <v>10899</v>
      </c>
    </row>
    <row r="2592" spans="1:6" x14ac:dyDescent="0.2">
      <c r="A2592" t="s">
        <v>13529</v>
      </c>
      <c r="B2592" t="s">
        <v>89</v>
      </c>
      <c r="C2592" t="s">
        <v>233</v>
      </c>
      <c r="D2592" t="s">
        <v>10945</v>
      </c>
      <c r="E2592">
        <v>47</v>
      </c>
      <c r="F2592" t="s">
        <v>10899</v>
      </c>
    </row>
    <row r="2593" spans="1:6" x14ac:dyDescent="0.2">
      <c r="A2593" t="s">
        <v>13530</v>
      </c>
      <c r="B2593" t="s">
        <v>89</v>
      </c>
      <c r="C2593" t="s">
        <v>234</v>
      </c>
      <c r="D2593" t="s">
        <v>10915</v>
      </c>
      <c r="E2593">
        <v>1</v>
      </c>
      <c r="F2593" t="s">
        <v>10899</v>
      </c>
    </row>
    <row r="2594" spans="1:6" x14ac:dyDescent="0.2">
      <c r="A2594" t="s">
        <v>13531</v>
      </c>
      <c r="B2594" t="s">
        <v>89</v>
      </c>
      <c r="C2594" t="s">
        <v>234</v>
      </c>
      <c r="D2594" t="s">
        <v>10931</v>
      </c>
      <c r="E2594">
        <v>1</v>
      </c>
      <c r="F2594" t="s">
        <v>10899</v>
      </c>
    </row>
    <row r="2595" spans="1:6" x14ac:dyDescent="0.2">
      <c r="A2595" t="s">
        <v>13532</v>
      </c>
      <c r="B2595" t="s">
        <v>89</v>
      </c>
      <c r="C2595" t="s">
        <v>234</v>
      </c>
      <c r="D2595" t="s">
        <v>10933</v>
      </c>
      <c r="E2595">
        <v>32</v>
      </c>
      <c r="F2595" t="s">
        <v>10899</v>
      </c>
    </row>
    <row r="2596" spans="1:6" x14ac:dyDescent="0.2">
      <c r="A2596" t="s">
        <v>13533</v>
      </c>
      <c r="B2596" t="s">
        <v>89</v>
      </c>
      <c r="C2596" t="s">
        <v>234</v>
      </c>
      <c r="D2596" t="s">
        <v>10939</v>
      </c>
      <c r="E2596">
        <v>1</v>
      </c>
      <c r="F2596" t="s">
        <v>10899</v>
      </c>
    </row>
    <row r="2597" spans="1:6" x14ac:dyDescent="0.2">
      <c r="A2597" t="s">
        <v>13534</v>
      </c>
      <c r="B2597" t="s">
        <v>89</v>
      </c>
      <c r="C2597" t="s">
        <v>234</v>
      </c>
      <c r="D2597" t="s">
        <v>10945</v>
      </c>
      <c r="E2597">
        <v>41</v>
      </c>
      <c r="F2597" t="s">
        <v>10899</v>
      </c>
    </row>
    <row r="2598" spans="1:6" x14ac:dyDescent="0.2">
      <c r="A2598" t="s">
        <v>13535</v>
      </c>
      <c r="B2598" t="s">
        <v>89</v>
      </c>
      <c r="C2598" t="s">
        <v>234</v>
      </c>
      <c r="D2598" t="s">
        <v>10977</v>
      </c>
      <c r="E2598">
        <v>1</v>
      </c>
      <c r="F2598" t="s">
        <v>10899</v>
      </c>
    </row>
    <row r="2599" spans="1:6" x14ac:dyDescent="0.2">
      <c r="A2599" t="s">
        <v>13536</v>
      </c>
      <c r="B2599" t="s">
        <v>89</v>
      </c>
      <c r="C2599" t="s">
        <v>235</v>
      </c>
      <c r="D2599" t="s">
        <v>10931</v>
      </c>
      <c r="E2599">
        <v>2</v>
      </c>
      <c r="F2599" t="s">
        <v>10899</v>
      </c>
    </row>
    <row r="2600" spans="1:6" x14ac:dyDescent="0.2">
      <c r="A2600" t="s">
        <v>13537</v>
      </c>
      <c r="B2600" t="s">
        <v>89</v>
      </c>
      <c r="C2600" t="s">
        <v>235</v>
      </c>
      <c r="D2600" t="s">
        <v>10933</v>
      </c>
      <c r="E2600">
        <v>37</v>
      </c>
      <c r="F2600" t="s">
        <v>10899</v>
      </c>
    </row>
    <row r="2601" spans="1:6" x14ac:dyDescent="0.2">
      <c r="A2601" t="s">
        <v>13538</v>
      </c>
      <c r="B2601" t="s">
        <v>89</v>
      </c>
      <c r="C2601" t="s">
        <v>235</v>
      </c>
      <c r="D2601" t="s">
        <v>10945</v>
      </c>
      <c r="E2601">
        <v>39</v>
      </c>
      <c r="F2601" t="s">
        <v>10899</v>
      </c>
    </row>
    <row r="2602" spans="1:6" x14ac:dyDescent="0.2">
      <c r="A2602" t="s">
        <v>13539</v>
      </c>
      <c r="B2602" t="s">
        <v>89</v>
      </c>
      <c r="C2602" t="s">
        <v>235</v>
      </c>
      <c r="D2602" t="s">
        <v>10965</v>
      </c>
      <c r="E2602">
        <v>1</v>
      </c>
      <c r="F2602" t="s">
        <v>10899</v>
      </c>
    </row>
    <row r="2603" spans="1:6" x14ac:dyDescent="0.2">
      <c r="A2603" t="s">
        <v>13540</v>
      </c>
      <c r="B2603" t="s">
        <v>89</v>
      </c>
      <c r="C2603" t="s">
        <v>235</v>
      </c>
      <c r="D2603" t="s">
        <v>10977</v>
      </c>
      <c r="E2603">
        <v>1</v>
      </c>
      <c r="F2603" t="s">
        <v>10899</v>
      </c>
    </row>
    <row r="2604" spans="1:6" x14ac:dyDescent="0.2">
      <c r="A2604" t="s">
        <v>13541</v>
      </c>
      <c r="B2604" t="s">
        <v>89</v>
      </c>
      <c r="C2604" t="s">
        <v>236</v>
      </c>
      <c r="D2604" t="s">
        <v>10905</v>
      </c>
      <c r="E2604">
        <v>1</v>
      </c>
      <c r="F2604" t="s">
        <v>10899</v>
      </c>
    </row>
    <row r="2605" spans="1:6" x14ac:dyDescent="0.2">
      <c r="A2605" t="s">
        <v>13542</v>
      </c>
      <c r="B2605" t="s">
        <v>89</v>
      </c>
      <c r="C2605" t="s">
        <v>236</v>
      </c>
      <c r="D2605" t="s">
        <v>10913</v>
      </c>
      <c r="E2605">
        <v>1</v>
      </c>
      <c r="F2605" t="s">
        <v>10899</v>
      </c>
    </row>
    <row r="2606" spans="1:6" x14ac:dyDescent="0.2">
      <c r="A2606" t="s">
        <v>13543</v>
      </c>
      <c r="B2606" t="s">
        <v>89</v>
      </c>
      <c r="C2606" t="s">
        <v>236</v>
      </c>
      <c r="D2606" t="s">
        <v>10919</v>
      </c>
      <c r="E2606">
        <v>1</v>
      </c>
      <c r="F2606" t="s">
        <v>10899</v>
      </c>
    </row>
    <row r="2607" spans="1:6" x14ac:dyDescent="0.2">
      <c r="A2607" t="s">
        <v>13544</v>
      </c>
      <c r="B2607" t="s">
        <v>89</v>
      </c>
      <c r="C2607" t="s">
        <v>236</v>
      </c>
      <c r="D2607" t="s">
        <v>10921</v>
      </c>
      <c r="E2607">
        <v>2</v>
      </c>
      <c r="F2607" t="s">
        <v>10899</v>
      </c>
    </row>
    <row r="2608" spans="1:6" x14ac:dyDescent="0.2">
      <c r="A2608" t="s">
        <v>13545</v>
      </c>
      <c r="B2608" t="s">
        <v>89</v>
      </c>
      <c r="C2608" t="s">
        <v>236</v>
      </c>
      <c r="D2608" t="s">
        <v>10931</v>
      </c>
      <c r="E2608">
        <v>4</v>
      </c>
      <c r="F2608" t="s">
        <v>10899</v>
      </c>
    </row>
    <row r="2609" spans="1:6" x14ac:dyDescent="0.2">
      <c r="A2609" t="s">
        <v>13546</v>
      </c>
      <c r="B2609" t="s">
        <v>89</v>
      </c>
      <c r="C2609" t="s">
        <v>236</v>
      </c>
      <c r="D2609" t="s">
        <v>10933</v>
      </c>
      <c r="E2609">
        <v>32</v>
      </c>
      <c r="F2609" t="s">
        <v>10899</v>
      </c>
    </row>
    <row r="2610" spans="1:6" x14ac:dyDescent="0.2">
      <c r="A2610" t="s">
        <v>13547</v>
      </c>
      <c r="B2610" t="s">
        <v>89</v>
      </c>
      <c r="C2610" t="s">
        <v>236</v>
      </c>
      <c r="D2610" t="s">
        <v>10937</v>
      </c>
      <c r="E2610">
        <v>1</v>
      </c>
      <c r="F2610" t="s">
        <v>10899</v>
      </c>
    </row>
    <row r="2611" spans="1:6" x14ac:dyDescent="0.2">
      <c r="A2611" t="s">
        <v>13548</v>
      </c>
      <c r="B2611" t="s">
        <v>89</v>
      </c>
      <c r="C2611" t="s">
        <v>236</v>
      </c>
      <c r="D2611" t="s">
        <v>10945</v>
      </c>
      <c r="E2611">
        <v>40</v>
      </c>
      <c r="F2611" t="s">
        <v>10899</v>
      </c>
    </row>
    <row r="2612" spans="1:6" x14ac:dyDescent="0.2">
      <c r="A2612" t="s">
        <v>13549</v>
      </c>
      <c r="B2612" t="s">
        <v>89</v>
      </c>
      <c r="C2612" t="s">
        <v>236</v>
      </c>
      <c r="D2612" t="s">
        <v>10949</v>
      </c>
      <c r="E2612">
        <v>1</v>
      </c>
      <c r="F2612" t="s">
        <v>10899</v>
      </c>
    </row>
    <row r="2613" spans="1:6" x14ac:dyDescent="0.2">
      <c r="A2613" t="s">
        <v>13550</v>
      </c>
      <c r="B2613" t="s">
        <v>89</v>
      </c>
      <c r="C2613" t="s">
        <v>236</v>
      </c>
      <c r="D2613" t="s">
        <v>10967</v>
      </c>
      <c r="E2613">
        <v>1</v>
      </c>
      <c r="F2613" t="s">
        <v>10899</v>
      </c>
    </row>
    <row r="2614" spans="1:6" x14ac:dyDescent="0.2">
      <c r="A2614" t="s">
        <v>13551</v>
      </c>
      <c r="B2614" t="s">
        <v>89</v>
      </c>
      <c r="C2614" t="s">
        <v>236</v>
      </c>
      <c r="D2614" t="s">
        <v>10973</v>
      </c>
      <c r="E2614">
        <v>1</v>
      </c>
      <c r="F2614" t="s">
        <v>10899</v>
      </c>
    </row>
    <row r="2615" spans="1:6" x14ac:dyDescent="0.2">
      <c r="A2615" t="s">
        <v>13552</v>
      </c>
      <c r="B2615" t="s">
        <v>89</v>
      </c>
      <c r="C2615" t="s">
        <v>236</v>
      </c>
      <c r="D2615" t="s">
        <v>10977</v>
      </c>
      <c r="E2615">
        <v>1</v>
      </c>
      <c r="F2615" t="s">
        <v>10899</v>
      </c>
    </row>
    <row r="2616" spans="1:6" x14ac:dyDescent="0.2">
      <c r="A2616" t="s">
        <v>13553</v>
      </c>
      <c r="B2616" t="s">
        <v>89</v>
      </c>
      <c r="C2616" t="s">
        <v>237</v>
      </c>
      <c r="D2616" t="s">
        <v>10919</v>
      </c>
      <c r="E2616">
        <v>1</v>
      </c>
      <c r="F2616" t="s">
        <v>10899</v>
      </c>
    </row>
    <row r="2617" spans="1:6" x14ac:dyDescent="0.2">
      <c r="A2617" t="s">
        <v>13554</v>
      </c>
      <c r="B2617" t="s">
        <v>89</v>
      </c>
      <c r="C2617" t="s">
        <v>237</v>
      </c>
      <c r="D2617" t="s">
        <v>10931</v>
      </c>
      <c r="E2617">
        <v>1</v>
      </c>
      <c r="F2617" t="s">
        <v>10899</v>
      </c>
    </row>
    <row r="2618" spans="1:6" x14ac:dyDescent="0.2">
      <c r="A2618" t="s">
        <v>13555</v>
      </c>
      <c r="B2618" t="s">
        <v>89</v>
      </c>
      <c r="C2618" t="s">
        <v>237</v>
      </c>
      <c r="D2618" t="s">
        <v>10933</v>
      </c>
      <c r="E2618">
        <v>27</v>
      </c>
      <c r="F2618" t="s">
        <v>10899</v>
      </c>
    </row>
    <row r="2619" spans="1:6" x14ac:dyDescent="0.2">
      <c r="A2619" t="s">
        <v>13556</v>
      </c>
      <c r="B2619" t="s">
        <v>89</v>
      </c>
      <c r="C2619" t="s">
        <v>237</v>
      </c>
      <c r="D2619" t="s">
        <v>10945</v>
      </c>
      <c r="E2619">
        <v>31</v>
      </c>
      <c r="F2619" t="s">
        <v>10899</v>
      </c>
    </row>
    <row r="2620" spans="1:6" x14ac:dyDescent="0.2">
      <c r="A2620" t="s">
        <v>13557</v>
      </c>
      <c r="B2620" t="s">
        <v>89</v>
      </c>
      <c r="C2620" t="s">
        <v>237</v>
      </c>
      <c r="D2620" t="s">
        <v>10977</v>
      </c>
      <c r="E2620">
        <v>1</v>
      </c>
      <c r="F2620" t="s">
        <v>10899</v>
      </c>
    </row>
    <row r="2621" spans="1:6" x14ac:dyDescent="0.2">
      <c r="A2621" t="s">
        <v>13558</v>
      </c>
      <c r="B2621" t="s">
        <v>89</v>
      </c>
      <c r="C2621" t="s">
        <v>238</v>
      </c>
      <c r="D2621" t="s">
        <v>10913</v>
      </c>
      <c r="E2621">
        <v>2</v>
      </c>
      <c r="F2621" t="s">
        <v>10899</v>
      </c>
    </row>
    <row r="2622" spans="1:6" x14ac:dyDescent="0.2">
      <c r="A2622" t="s">
        <v>13559</v>
      </c>
      <c r="B2622" t="s">
        <v>89</v>
      </c>
      <c r="C2622" t="s">
        <v>238</v>
      </c>
      <c r="D2622" t="s">
        <v>10931</v>
      </c>
      <c r="E2622">
        <v>2</v>
      </c>
      <c r="F2622" t="s">
        <v>10899</v>
      </c>
    </row>
    <row r="2623" spans="1:6" x14ac:dyDescent="0.2">
      <c r="A2623" t="s">
        <v>13560</v>
      </c>
      <c r="B2623" t="s">
        <v>89</v>
      </c>
      <c r="C2623" t="s">
        <v>238</v>
      </c>
      <c r="D2623" t="s">
        <v>10933</v>
      </c>
      <c r="E2623">
        <v>17</v>
      </c>
      <c r="F2623" t="s">
        <v>10899</v>
      </c>
    </row>
    <row r="2624" spans="1:6" x14ac:dyDescent="0.2">
      <c r="A2624" t="s">
        <v>13561</v>
      </c>
      <c r="B2624" t="s">
        <v>89</v>
      </c>
      <c r="C2624" t="s">
        <v>238</v>
      </c>
      <c r="D2624" t="s">
        <v>10939</v>
      </c>
      <c r="E2624">
        <v>1</v>
      </c>
      <c r="F2624" t="s">
        <v>10899</v>
      </c>
    </row>
    <row r="2625" spans="1:6" x14ac:dyDescent="0.2">
      <c r="A2625" t="s">
        <v>13562</v>
      </c>
      <c r="B2625" t="s">
        <v>89</v>
      </c>
      <c r="C2625" t="s">
        <v>238</v>
      </c>
      <c r="D2625" t="s">
        <v>10945</v>
      </c>
      <c r="E2625">
        <v>20</v>
      </c>
      <c r="F2625" t="s">
        <v>10899</v>
      </c>
    </row>
    <row r="2626" spans="1:6" x14ac:dyDescent="0.2">
      <c r="A2626" t="s">
        <v>13563</v>
      </c>
      <c r="B2626" t="s">
        <v>89</v>
      </c>
      <c r="C2626" t="s">
        <v>238</v>
      </c>
      <c r="D2626" t="s">
        <v>10949</v>
      </c>
      <c r="E2626">
        <v>1</v>
      </c>
      <c r="F2626" t="s">
        <v>10899</v>
      </c>
    </row>
    <row r="2627" spans="1:6" x14ac:dyDescent="0.2">
      <c r="A2627" t="s">
        <v>13564</v>
      </c>
      <c r="B2627" t="s">
        <v>89</v>
      </c>
      <c r="C2627" t="s">
        <v>238</v>
      </c>
      <c r="D2627" t="s">
        <v>10969</v>
      </c>
      <c r="E2627">
        <v>1</v>
      </c>
      <c r="F2627" t="s">
        <v>10899</v>
      </c>
    </row>
    <row r="2628" spans="1:6" x14ac:dyDescent="0.2">
      <c r="A2628" t="s">
        <v>13565</v>
      </c>
      <c r="B2628" t="s">
        <v>89</v>
      </c>
      <c r="C2628" t="s">
        <v>238</v>
      </c>
      <c r="D2628" t="s">
        <v>10973</v>
      </c>
      <c r="E2628">
        <v>1</v>
      </c>
      <c r="F2628" t="s">
        <v>10899</v>
      </c>
    </row>
    <row r="2629" spans="1:6" x14ac:dyDescent="0.2">
      <c r="A2629" t="s">
        <v>13566</v>
      </c>
      <c r="B2629" t="s">
        <v>89</v>
      </c>
      <c r="C2629" t="s">
        <v>239</v>
      </c>
      <c r="D2629" t="s">
        <v>10913</v>
      </c>
      <c r="E2629">
        <v>2</v>
      </c>
      <c r="F2629" t="s">
        <v>10899</v>
      </c>
    </row>
    <row r="2630" spans="1:6" x14ac:dyDescent="0.2">
      <c r="A2630" t="s">
        <v>13567</v>
      </c>
      <c r="B2630" t="s">
        <v>89</v>
      </c>
      <c r="C2630" t="s">
        <v>239</v>
      </c>
      <c r="D2630" t="s">
        <v>10917</v>
      </c>
      <c r="E2630">
        <v>1</v>
      </c>
      <c r="F2630" t="s">
        <v>10899</v>
      </c>
    </row>
    <row r="2631" spans="1:6" x14ac:dyDescent="0.2">
      <c r="A2631" t="s">
        <v>13568</v>
      </c>
      <c r="B2631" t="s">
        <v>89</v>
      </c>
      <c r="C2631" t="s">
        <v>239</v>
      </c>
      <c r="D2631" t="s">
        <v>10931</v>
      </c>
      <c r="E2631">
        <v>2</v>
      </c>
      <c r="F2631" t="s">
        <v>10899</v>
      </c>
    </row>
    <row r="2632" spans="1:6" x14ac:dyDescent="0.2">
      <c r="A2632" t="s">
        <v>13569</v>
      </c>
      <c r="B2632" t="s">
        <v>89</v>
      </c>
      <c r="C2632" t="s">
        <v>239</v>
      </c>
      <c r="D2632" t="s">
        <v>10933</v>
      </c>
      <c r="E2632">
        <v>46</v>
      </c>
      <c r="F2632" t="s">
        <v>10899</v>
      </c>
    </row>
    <row r="2633" spans="1:6" x14ac:dyDescent="0.2">
      <c r="A2633" t="s">
        <v>13570</v>
      </c>
      <c r="B2633" t="s">
        <v>89</v>
      </c>
      <c r="C2633" t="s">
        <v>239</v>
      </c>
      <c r="D2633" t="s">
        <v>10937</v>
      </c>
      <c r="E2633">
        <v>1</v>
      </c>
      <c r="F2633" t="s">
        <v>10899</v>
      </c>
    </row>
    <row r="2634" spans="1:6" x14ac:dyDescent="0.2">
      <c r="A2634" t="s">
        <v>13571</v>
      </c>
      <c r="B2634" t="s">
        <v>89</v>
      </c>
      <c r="C2634" t="s">
        <v>239</v>
      </c>
      <c r="D2634" t="s">
        <v>10945</v>
      </c>
      <c r="E2634">
        <v>50</v>
      </c>
      <c r="F2634" t="s">
        <v>10899</v>
      </c>
    </row>
    <row r="2635" spans="1:6" x14ac:dyDescent="0.2">
      <c r="A2635" t="s">
        <v>13572</v>
      </c>
      <c r="B2635" t="s">
        <v>89</v>
      </c>
      <c r="C2635" t="s">
        <v>239</v>
      </c>
      <c r="D2635" t="s">
        <v>10977</v>
      </c>
      <c r="E2635">
        <v>1</v>
      </c>
      <c r="F2635" t="s">
        <v>10899</v>
      </c>
    </row>
    <row r="2636" spans="1:6" x14ac:dyDescent="0.2">
      <c r="A2636" t="s">
        <v>13573</v>
      </c>
      <c r="B2636" t="s">
        <v>89</v>
      </c>
      <c r="C2636" t="s">
        <v>240</v>
      </c>
      <c r="D2636" t="s">
        <v>10931</v>
      </c>
      <c r="E2636">
        <v>1</v>
      </c>
      <c r="F2636" t="s">
        <v>10899</v>
      </c>
    </row>
    <row r="2637" spans="1:6" x14ac:dyDescent="0.2">
      <c r="A2637" t="s">
        <v>13574</v>
      </c>
      <c r="B2637" t="s">
        <v>89</v>
      </c>
      <c r="C2637" t="s">
        <v>240</v>
      </c>
      <c r="D2637" t="s">
        <v>10933</v>
      </c>
      <c r="E2637">
        <v>49</v>
      </c>
      <c r="F2637" t="s">
        <v>10899</v>
      </c>
    </row>
    <row r="2638" spans="1:6" x14ac:dyDescent="0.2">
      <c r="A2638" t="s">
        <v>13575</v>
      </c>
      <c r="B2638" t="s">
        <v>89</v>
      </c>
      <c r="C2638" t="s">
        <v>240</v>
      </c>
      <c r="D2638" t="s">
        <v>10945</v>
      </c>
      <c r="E2638">
        <v>65</v>
      </c>
      <c r="F2638" t="s">
        <v>10899</v>
      </c>
    </row>
    <row r="2639" spans="1:6" x14ac:dyDescent="0.2">
      <c r="A2639" t="s">
        <v>13576</v>
      </c>
      <c r="B2639" t="s">
        <v>89</v>
      </c>
      <c r="C2639" t="s">
        <v>240</v>
      </c>
      <c r="D2639" t="s">
        <v>10973</v>
      </c>
      <c r="E2639">
        <v>1</v>
      </c>
      <c r="F2639" t="s">
        <v>10899</v>
      </c>
    </row>
    <row r="2640" spans="1:6" x14ac:dyDescent="0.2">
      <c r="A2640" t="s">
        <v>13577</v>
      </c>
      <c r="B2640" t="s">
        <v>89</v>
      </c>
      <c r="C2640" t="s">
        <v>241</v>
      </c>
      <c r="D2640" t="s">
        <v>10903</v>
      </c>
      <c r="E2640">
        <v>2</v>
      </c>
      <c r="F2640" t="s">
        <v>10899</v>
      </c>
    </row>
    <row r="2641" spans="1:6" x14ac:dyDescent="0.2">
      <c r="A2641" t="s">
        <v>13578</v>
      </c>
      <c r="B2641" t="s">
        <v>89</v>
      </c>
      <c r="C2641" t="s">
        <v>241</v>
      </c>
      <c r="D2641" t="s">
        <v>10913</v>
      </c>
      <c r="E2641">
        <v>4</v>
      </c>
      <c r="F2641" t="s">
        <v>10899</v>
      </c>
    </row>
    <row r="2642" spans="1:6" x14ac:dyDescent="0.2">
      <c r="A2642" t="s">
        <v>13579</v>
      </c>
      <c r="B2642" t="s">
        <v>89</v>
      </c>
      <c r="C2642" t="s">
        <v>241</v>
      </c>
      <c r="D2642" t="s">
        <v>10915</v>
      </c>
      <c r="E2642">
        <v>1</v>
      </c>
      <c r="F2642" t="s">
        <v>10899</v>
      </c>
    </row>
    <row r="2643" spans="1:6" x14ac:dyDescent="0.2">
      <c r="A2643" t="s">
        <v>13580</v>
      </c>
      <c r="B2643" t="s">
        <v>89</v>
      </c>
      <c r="C2643" t="s">
        <v>241</v>
      </c>
      <c r="D2643" t="s">
        <v>10917</v>
      </c>
      <c r="E2643">
        <v>1</v>
      </c>
      <c r="F2643" t="s">
        <v>10899</v>
      </c>
    </row>
    <row r="2644" spans="1:6" x14ac:dyDescent="0.2">
      <c r="A2644" t="s">
        <v>13581</v>
      </c>
      <c r="B2644" t="s">
        <v>89</v>
      </c>
      <c r="C2644" t="s">
        <v>241</v>
      </c>
      <c r="D2644" t="s">
        <v>10921</v>
      </c>
      <c r="E2644">
        <v>1</v>
      </c>
      <c r="F2644" t="s">
        <v>10899</v>
      </c>
    </row>
    <row r="2645" spans="1:6" x14ac:dyDescent="0.2">
      <c r="A2645" t="s">
        <v>13582</v>
      </c>
      <c r="B2645" t="s">
        <v>89</v>
      </c>
      <c r="C2645" t="s">
        <v>241</v>
      </c>
      <c r="D2645" t="s">
        <v>10931</v>
      </c>
      <c r="E2645">
        <v>6</v>
      </c>
      <c r="F2645" t="s">
        <v>10899</v>
      </c>
    </row>
    <row r="2646" spans="1:6" x14ac:dyDescent="0.2">
      <c r="A2646" t="s">
        <v>13583</v>
      </c>
      <c r="B2646" t="s">
        <v>89</v>
      </c>
      <c r="C2646" t="s">
        <v>241</v>
      </c>
      <c r="D2646" t="s">
        <v>10933</v>
      </c>
      <c r="E2646">
        <v>36</v>
      </c>
      <c r="F2646" t="s">
        <v>10899</v>
      </c>
    </row>
    <row r="2647" spans="1:6" x14ac:dyDescent="0.2">
      <c r="A2647" t="s">
        <v>13584</v>
      </c>
      <c r="B2647" t="s">
        <v>89</v>
      </c>
      <c r="C2647" t="s">
        <v>241</v>
      </c>
      <c r="D2647" t="s">
        <v>10937</v>
      </c>
      <c r="E2647">
        <v>4</v>
      </c>
      <c r="F2647" t="s">
        <v>10899</v>
      </c>
    </row>
    <row r="2648" spans="1:6" x14ac:dyDescent="0.2">
      <c r="A2648" t="s">
        <v>13585</v>
      </c>
      <c r="B2648" t="s">
        <v>89</v>
      </c>
      <c r="C2648" t="s">
        <v>241</v>
      </c>
      <c r="D2648" t="s">
        <v>10939</v>
      </c>
      <c r="E2648">
        <v>1</v>
      </c>
      <c r="F2648" t="s">
        <v>10899</v>
      </c>
    </row>
    <row r="2649" spans="1:6" x14ac:dyDescent="0.2">
      <c r="A2649" t="s">
        <v>13586</v>
      </c>
      <c r="B2649" t="s">
        <v>89</v>
      </c>
      <c r="C2649" t="s">
        <v>241</v>
      </c>
      <c r="D2649" t="s">
        <v>10945</v>
      </c>
      <c r="E2649">
        <v>47</v>
      </c>
      <c r="F2649" t="s">
        <v>10899</v>
      </c>
    </row>
    <row r="2650" spans="1:6" x14ac:dyDescent="0.2">
      <c r="A2650" t="s">
        <v>13587</v>
      </c>
      <c r="B2650" t="s">
        <v>89</v>
      </c>
      <c r="C2650" t="s">
        <v>241</v>
      </c>
      <c r="D2650" t="s">
        <v>10949</v>
      </c>
      <c r="E2650">
        <v>1</v>
      </c>
      <c r="F2650" t="s">
        <v>10899</v>
      </c>
    </row>
    <row r="2651" spans="1:6" x14ac:dyDescent="0.2">
      <c r="A2651" t="s">
        <v>13588</v>
      </c>
      <c r="B2651" t="s">
        <v>89</v>
      </c>
      <c r="C2651" t="s">
        <v>241</v>
      </c>
      <c r="D2651" t="s">
        <v>10963</v>
      </c>
      <c r="E2651">
        <v>3</v>
      </c>
      <c r="F2651" t="s">
        <v>10899</v>
      </c>
    </row>
    <row r="2652" spans="1:6" x14ac:dyDescent="0.2">
      <c r="A2652" t="s">
        <v>13589</v>
      </c>
      <c r="B2652" t="s">
        <v>89</v>
      </c>
      <c r="C2652" t="s">
        <v>241</v>
      </c>
      <c r="D2652" t="s">
        <v>10965</v>
      </c>
      <c r="E2652">
        <v>1</v>
      </c>
      <c r="F2652" t="s">
        <v>10899</v>
      </c>
    </row>
    <row r="2653" spans="1:6" x14ac:dyDescent="0.2">
      <c r="A2653" t="s">
        <v>13590</v>
      </c>
      <c r="B2653" t="s">
        <v>89</v>
      </c>
      <c r="C2653" t="s">
        <v>241</v>
      </c>
      <c r="D2653" t="s">
        <v>10967</v>
      </c>
      <c r="E2653">
        <v>2</v>
      </c>
      <c r="F2653" t="s">
        <v>10899</v>
      </c>
    </row>
    <row r="2654" spans="1:6" x14ac:dyDescent="0.2">
      <c r="A2654" t="s">
        <v>13591</v>
      </c>
      <c r="B2654" t="s">
        <v>89</v>
      </c>
      <c r="C2654" t="s">
        <v>241</v>
      </c>
      <c r="D2654" t="s">
        <v>10973</v>
      </c>
      <c r="E2654">
        <v>1</v>
      </c>
      <c r="F2654" t="s">
        <v>10899</v>
      </c>
    </row>
    <row r="2655" spans="1:6" x14ac:dyDescent="0.2">
      <c r="A2655" t="s">
        <v>13592</v>
      </c>
      <c r="B2655" t="s">
        <v>89</v>
      </c>
      <c r="C2655" t="s">
        <v>241</v>
      </c>
      <c r="D2655" t="s">
        <v>10977</v>
      </c>
      <c r="E2655">
        <v>4</v>
      </c>
      <c r="F2655" t="s">
        <v>10899</v>
      </c>
    </row>
    <row r="2656" spans="1:6" x14ac:dyDescent="0.2">
      <c r="A2656" t="s">
        <v>13593</v>
      </c>
      <c r="B2656" t="s">
        <v>89</v>
      </c>
      <c r="C2656" t="s">
        <v>242</v>
      </c>
      <c r="D2656" t="s">
        <v>10913</v>
      </c>
      <c r="E2656">
        <v>1</v>
      </c>
      <c r="F2656" t="s">
        <v>10899</v>
      </c>
    </row>
    <row r="2657" spans="1:6" x14ac:dyDescent="0.2">
      <c r="A2657" t="s">
        <v>13594</v>
      </c>
      <c r="B2657" t="s">
        <v>89</v>
      </c>
      <c r="C2657" t="s">
        <v>242</v>
      </c>
      <c r="D2657" t="s">
        <v>10917</v>
      </c>
      <c r="E2657">
        <v>1</v>
      </c>
      <c r="F2657" t="s">
        <v>10899</v>
      </c>
    </row>
    <row r="2658" spans="1:6" x14ac:dyDescent="0.2">
      <c r="A2658" t="s">
        <v>13595</v>
      </c>
      <c r="B2658" t="s">
        <v>89</v>
      </c>
      <c r="C2658" t="s">
        <v>242</v>
      </c>
      <c r="D2658" t="s">
        <v>10929</v>
      </c>
      <c r="E2658">
        <v>1</v>
      </c>
      <c r="F2658" t="s">
        <v>10899</v>
      </c>
    </row>
    <row r="2659" spans="1:6" x14ac:dyDescent="0.2">
      <c r="A2659" t="s">
        <v>13596</v>
      </c>
      <c r="B2659" t="s">
        <v>89</v>
      </c>
      <c r="C2659" t="s">
        <v>242</v>
      </c>
      <c r="D2659" t="s">
        <v>10931</v>
      </c>
      <c r="E2659">
        <v>2</v>
      </c>
      <c r="F2659" t="s">
        <v>10899</v>
      </c>
    </row>
    <row r="2660" spans="1:6" x14ac:dyDescent="0.2">
      <c r="A2660" t="s">
        <v>13597</v>
      </c>
      <c r="B2660" t="s">
        <v>89</v>
      </c>
      <c r="C2660" t="s">
        <v>242</v>
      </c>
      <c r="D2660" t="s">
        <v>10933</v>
      </c>
      <c r="E2660">
        <v>22</v>
      </c>
      <c r="F2660" t="s">
        <v>10899</v>
      </c>
    </row>
    <row r="2661" spans="1:6" x14ac:dyDescent="0.2">
      <c r="A2661" t="s">
        <v>13598</v>
      </c>
      <c r="B2661" t="s">
        <v>89</v>
      </c>
      <c r="C2661" t="s">
        <v>242</v>
      </c>
      <c r="D2661" t="s">
        <v>10945</v>
      </c>
      <c r="E2661">
        <v>34</v>
      </c>
      <c r="F2661" t="s">
        <v>10899</v>
      </c>
    </row>
    <row r="2662" spans="1:6" x14ac:dyDescent="0.2">
      <c r="A2662" t="s">
        <v>13599</v>
      </c>
      <c r="B2662" t="s">
        <v>89</v>
      </c>
      <c r="C2662" t="s">
        <v>242</v>
      </c>
      <c r="D2662" t="s">
        <v>10949</v>
      </c>
      <c r="E2662">
        <v>2</v>
      </c>
      <c r="F2662" t="s">
        <v>10899</v>
      </c>
    </row>
    <row r="2663" spans="1:6" x14ac:dyDescent="0.2">
      <c r="A2663" t="s">
        <v>13600</v>
      </c>
      <c r="B2663" t="s">
        <v>89</v>
      </c>
      <c r="C2663" t="s">
        <v>242</v>
      </c>
      <c r="D2663" t="s">
        <v>10951</v>
      </c>
      <c r="E2663">
        <v>2</v>
      </c>
      <c r="F2663" t="s">
        <v>10899</v>
      </c>
    </row>
    <row r="2664" spans="1:6" x14ac:dyDescent="0.2">
      <c r="A2664" t="s">
        <v>13601</v>
      </c>
      <c r="B2664" t="s">
        <v>89</v>
      </c>
      <c r="C2664" t="s">
        <v>242</v>
      </c>
      <c r="D2664" t="s">
        <v>10977</v>
      </c>
      <c r="E2664">
        <v>1</v>
      </c>
      <c r="F2664" t="s">
        <v>10899</v>
      </c>
    </row>
    <row r="2665" spans="1:6" x14ac:dyDescent="0.2">
      <c r="A2665" t="s">
        <v>13602</v>
      </c>
      <c r="B2665" t="s">
        <v>89</v>
      </c>
      <c r="C2665" t="s">
        <v>243</v>
      </c>
      <c r="D2665" t="s">
        <v>10913</v>
      </c>
      <c r="E2665">
        <v>2</v>
      </c>
      <c r="F2665" t="s">
        <v>10899</v>
      </c>
    </row>
    <row r="2666" spans="1:6" x14ac:dyDescent="0.2">
      <c r="A2666" t="s">
        <v>13603</v>
      </c>
      <c r="B2666" t="s">
        <v>89</v>
      </c>
      <c r="C2666" t="s">
        <v>243</v>
      </c>
      <c r="D2666" t="s">
        <v>10931</v>
      </c>
      <c r="E2666">
        <v>2</v>
      </c>
      <c r="F2666" t="s">
        <v>10899</v>
      </c>
    </row>
    <row r="2667" spans="1:6" x14ac:dyDescent="0.2">
      <c r="A2667" t="s">
        <v>13604</v>
      </c>
      <c r="B2667" t="s">
        <v>89</v>
      </c>
      <c r="C2667" t="s">
        <v>243</v>
      </c>
      <c r="D2667" t="s">
        <v>10933</v>
      </c>
      <c r="E2667">
        <v>61</v>
      </c>
      <c r="F2667" t="s">
        <v>10899</v>
      </c>
    </row>
    <row r="2668" spans="1:6" x14ac:dyDescent="0.2">
      <c r="A2668" t="s">
        <v>13605</v>
      </c>
      <c r="B2668" t="s">
        <v>89</v>
      </c>
      <c r="C2668" t="s">
        <v>243</v>
      </c>
      <c r="D2668" t="s">
        <v>10937</v>
      </c>
      <c r="E2668">
        <v>1</v>
      </c>
      <c r="F2668" t="s">
        <v>10899</v>
      </c>
    </row>
    <row r="2669" spans="1:6" x14ac:dyDescent="0.2">
      <c r="A2669" t="s">
        <v>13606</v>
      </c>
      <c r="B2669" t="s">
        <v>89</v>
      </c>
      <c r="C2669" t="s">
        <v>243</v>
      </c>
      <c r="D2669" t="s">
        <v>10945</v>
      </c>
      <c r="E2669">
        <v>66</v>
      </c>
      <c r="F2669" t="s">
        <v>10899</v>
      </c>
    </row>
    <row r="2670" spans="1:6" x14ac:dyDescent="0.2">
      <c r="A2670" t="s">
        <v>13607</v>
      </c>
      <c r="B2670" t="s">
        <v>89</v>
      </c>
      <c r="C2670" t="s">
        <v>243</v>
      </c>
      <c r="D2670" t="s">
        <v>10949</v>
      </c>
      <c r="E2670">
        <v>1</v>
      </c>
      <c r="F2670" t="s">
        <v>10899</v>
      </c>
    </row>
    <row r="2671" spans="1:6" x14ac:dyDescent="0.2">
      <c r="A2671" t="s">
        <v>13608</v>
      </c>
      <c r="B2671" t="s">
        <v>89</v>
      </c>
      <c r="C2671" t="s">
        <v>244</v>
      </c>
      <c r="D2671" t="s">
        <v>10913</v>
      </c>
      <c r="E2671">
        <v>2</v>
      </c>
      <c r="F2671" t="s">
        <v>10899</v>
      </c>
    </row>
    <row r="2672" spans="1:6" x14ac:dyDescent="0.2">
      <c r="A2672" t="s">
        <v>13609</v>
      </c>
      <c r="B2672" t="s">
        <v>89</v>
      </c>
      <c r="C2672" t="s">
        <v>244</v>
      </c>
      <c r="D2672" t="s">
        <v>10917</v>
      </c>
      <c r="E2672">
        <v>1</v>
      </c>
      <c r="F2672" t="s">
        <v>10899</v>
      </c>
    </row>
    <row r="2673" spans="1:6" x14ac:dyDescent="0.2">
      <c r="A2673" t="s">
        <v>13610</v>
      </c>
      <c r="B2673" t="s">
        <v>89</v>
      </c>
      <c r="C2673" t="s">
        <v>244</v>
      </c>
      <c r="D2673" t="s">
        <v>10931</v>
      </c>
      <c r="E2673">
        <v>4</v>
      </c>
      <c r="F2673" t="s">
        <v>10899</v>
      </c>
    </row>
    <row r="2674" spans="1:6" x14ac:dyDescent="0.2">
      <c r="A2674" t="s">
        <v>13611</v>
      </c>
      <c r="B2674" t="s">
        <v>89</v>
      </c>
      <c r="C2674" t="s">
        <v>244</v>
      </c>
      <c r="D2674" t="s">
        <v>10933</v>
      </c>
      <c r="E2674">
        <v>73</v>
      </c>
      <c r="F2674" t="s">
        <v>10899</v>
      </c>
    </row>
    <row r="2675" spans="1:6" x14ac:dyDescent="0.2">
      <c r="A2675" t="s">
        <v>13612</v>
      </c>
      <c r="B2675" t="s">
        <v>89</v>
      </c>
      <c r="C2675" t="s">
        <v>244</v>
      </c>
      <c r="D2675" t="s">
        <v>10937</v>
      </c>
      <c r="E2675">
        <v>2</v>
      </c>
      <c r="F2675" t="s">
        <v>10899</v>
      </c>
    </row>
    <row r="2676" spans="1:6" x14ac:dyDescent="0.2">
      <c r="A2676" t="s">
        <v>13613</v>
      </c>
      <c r="B2676" t="s">
        <v>89</v>
      </c>
      <c r="C2676" t="s">
        <v>244</v>
      </c>
      <c r="D2676" t="s">
        <v>10945</v>
      </c>
      <c r="E2676">
        <v>93</v>
      </c>
      <c r="F2676" t="s">
        <v>10899</v>
      </c>
    </row>
    <row r="2677" spans="1:6" x14ac:dyDescent="0.2">
      <c r="A2677" t="s">
        <v>13614</v>
      </c>
      <c r="B2677" t="s">
        <v>89</v>
      </c>
      <c r="C2677" t="s">
        <v>244</v>
      </c>
      <c r="D2677" t="s">
        <v>10949</v>
      </c>
      <c r="E2677">
        <v>2</v>
      </c>
      <c r="F2677" t="s">
        <v>10899</v>
      </c>
    </row>
    <row r="2678" spans="1:6" x14ac:dyDescent="0.2">
      <c r="A2678" t="s">
        <v>13615</v>
      </c>
      <c r="B2678" t="s">
        <v>89</v>
      </c>
      <c r="C2678" t="s">
        <v>244</v>
      </c>
      <c r="D2678" t="s">
        <v>10955</v>
      </c>
      <c r="E2678">
        <v>1</v>
      </c>
      <c r="F2678" t="s">
        <v>10899</v>
      </c>
    </row>
    <row r="2679" spans="1:6" x14ac:dyDescent="0.2">
      <c r="A2679" t="s">
        <v>13616</v>
      </c>
      <c r="B2679" t="s">
        <v>89</v>
      </c>
      <c r="C2679" t="s">
        <v>244</v>
      </c>
      <c r="D2679" t="s">
        <v>10977</v>
      </c>
      <c r="E2679">
        <v>2</v>
      </c>
      <c r="F2679" t="s">
        <v>10899</v>
      </c>
    </row>
    <row r="2680" spans="1:6" x14ac:dyDescent="0.2">
      <c r="A2680" t="s">
        <v>13617</v>
      </c>
      <c r="B2680" t="s">
        <v>89</v>
      </c>
      <c r="C2680" t="s">
        <v>245</v>
      </c>
      <c r="D2680" t="s">
        <v>10933</v>
      </c>
      <c r="E2680">
        <v>34</v>
      </c>
      <c r="F2680" t="s">
        <v>10899</v>
      </c>
    </row>
    <row r="2681" spans="1:6" x14ac:dyDescent="0.2">
      <c r="A2681" t="s">
        <v>13618</v>
      </c>
      <c r="B2681" t="s">
        <v>89</v>
      </c>
      <c r="C2681" t="s">
        <v>245</v>
      </c>
      <c r="D2681" t="s">
        <v>10945</v>
      </c>
      <c r="E2681">
        <v>46</v>
      </c>
      <c r="F2681" t="s">
        <v>10899</v>
      </c>
    </row>
    <row r="2682" spans="1:6" x14ac:dyDescent="0.2">
      <c r="A2682" t="s">
        <v>13619</v>
      </c>
      <c r="B2682" t="s">
        <v>89</v>
      </c>
      <c r="C2682" t="s">
        <v>246</v>
      </c>
      <c r="D2682" t="s">
        <v>10931</v>
      </c>
      <c r="E2682">
        <v>1</v>
      </c>
      <c r="F2682" t="s">
        <v>10899</v>
      </c>
    </row>
    <row r="2683" spans="1:6" x14ac:dyDescent="0.2">
      <c r="A2683" t="s">
        <v>13620</v>
      </c>
      <c r="B2683" t="s">
        <v>89</v>
      </c>
      <c r="C2683" t="s">
        <v>246</v>
      </c>
      <c r="D2683" t="s">
        <v>10933</v>
      </c>
      <c r="E2683">
        <v>104</v>
      </c>
      <c r="F2683" t="s">
        <v>10899</v>
      </c>
    </row>
    <row r="2684" spans="1:6" x14ac:dyDescent="0.2">
      <c r="A2684" t="s">
        <v>13621</v>
      </c>
      <c r="B2684" t="s">
        <v>89</v>
      </c>
      <c r="C2684" t="s">
        <v>246</v>
      </c>
      <c r="D2684" t="s">
        <v>10945</v>
      </c>
      <c r="E2684">
        <v>137</v>
      </c>
      <c r="F2684" t="s">
        <v>10899</v>
      </c>
    </row>
    <row r="2685" spans="1:6" x14ac:dyDescent="0.2">
      <c r="A2685" t="s">
        <v>13622</v>
      </c>
      <c r="B2685" t="s">
        <v>89</v>
      </c>
      <c r="C2685" t="s">
        <v>246</v>
      </c>
      <c r="D2685" t="s">
        <v>10951</v>
      </c>
      <c r="E2685">
        <v>1</v>
      </c>
      <c r="F2685" t="s">
        <v>10899</v>
      </c>
    </row>
    <row r="2686" spans="1:6" x14ac:dyDescent="0.2">
      <c r="A2686" t="s">
        <v>13623</v>
      </c>
      <c r="B2686" t="s">
        <v>89</v>
      </c>
      <c r="C2686" t="s">
        <v>246</v>
      </c>
      <c r="D2686" t="s">
        <v>10975</v>
      </c>
      <c r="E2686">
        <v>1</v>
      </c>
      <c r="F2686" t="s">
        <v>10899</v>
      </c>
    </row>
    <row r="2687" spans="1:6" x14ac:dyDescent="0.2">
      <c r="A2687" t="s">
        <v>13624</v>
      </c>
      <c r="B2687" t="s">
        <v>89</v>
      </c>
      <c r="C2687" t="s">
        <v>247</v>
      </c>
      <c r="D2687" t="s">
        <v>10933</v>
      </c>
      <c r="E2687">
        <v>22</v>
      </c>
      <c r="F2687" t="s">
        <v>10899</v>
      </c>
    </row>
    <row r="2688" spans="1:6" x14ac:dyDescent="0.2">
      <c r="A2688" t="s">
        <v>13625</v>
      </c>
      <c r="B2688" t="s">
        <v>89</v>
      </c>
      <c r="C2688" t="s">
        <v>247</v>
      </c>
      <c r="D2688" t="s">
        <v>10945</v>
      </c>
      <c r="E2688">
        <v>25</v>
      </c>
      <c r="F2688" t="s">
        <v>10899</v>
      </c>
    </row>
    <row r="2689" spans="1:6" x14ac:dyDescent="0.2">
      <c r="A2689" t="s">
        <v>13626</v>
      </c>
      <c r="B2689" t="s">
        <v>89</v>
      </c>
      <c r="C2689" t="s">
        <v>248</v>
      </c>
      <c r="D2689" t="s">
        <v>10913</v>
      </c>
      <c r="E2689">
        <v>2</v>
      </c>
      <c r="F2689" t="s">
        <v>10899</v>
      </c>
    </row>
    <row r="2690" spans="1:6" x14ac:dyDescent="0.2">
      <c r="A2690" t="s">
        <v>13627</v>
      </c>
      <c r="B2690" t="s">
        <v>89</v>
      </c>
      <c r="C2690" t="s">
        <v>248</v>
      </c>
      <c r="D2690" t="s">
        <v>10915</v>
      </c>
      <c r="E2690">
        <v>1</v>
      </c>
      <c r="F2690" t="s">
        <v>10899</v>
      </c>
    </row>
    <row r="2691" spans="1:6" x14ac:dyDescent="0.2">
      <c r="A2691" t="s">
        <v>13628</v>
      </c>
      <c r="B2691" t="s">
        <v>89</v>
      </c>
      <c r="C2691" t="s">
        <v>248</v>
      </c>
      <c r="D2691" t="s">
        <v>10929</v>
      </c>
      <c r="E2691">
        <v>1</v>
      </c>
      <c r="F2691" t="s">
        <v>10899</v>
      </c>
    </row>
    <row r="2692" spans="1:6" x14ac:dyDescent="0.2">
      <c r="A2692" t="s">
        <v>13629</v>
      </c>
      <c r="B2692" t="s">
        <v>89</v>
      </c>
      <c r="C2692" t="s">
        <v>248</v>
      </c>
      <c r="D2692" t="s">
        <v>10931</v>
      </c>
      <c r="E2692">
        <v>3</v>
      </c>
      <c r="F2692" t="s">
        <v>10899</v>
      </c>
    </row>
    <row r="2693" spans="1:6" x14ac:dyDescent="0.2">
      <c r="A2693" t="s">
        <v>13630</v>
      </c>
      <c r="B2693" t="s">
        <v>89</v>
      </c>
      <c r="C2693" t="s">
        <v>248</v>
      </c>
      <c r="D2693" t="s">
        <v>10933</v>
      </c>
      <c r="E2693">
        <v>87</v>
      </c>
      <c r="F2693" t="s">
        <v>10899</v>
      </c>
    </row>
    <row r="2694" spans="1:6" x14ac:dyDescent="0.2">
      <c r="A2694" t="s">
        <v>13631</v>
      </c>
      <c r="B2694" t="s">
        <v>89</v>
      </c>
      <c r="C2694" t="s">
        <v>248</v>
      </c>
      <c r="D2694" t="s">
        <v>10937</v>
      </c>
      <c r="E2694">
        <v>1</v>
      </c>
      <c r="F2694" t="s">
        <v>10899</v>
      </c>
    </row>
    <row r="2695" spans="1:6" x14ac:dyDescent="0.2">
      <c r="A2695" t="s">
        <v>13632</v>
      </c>
      <c r="B2695" t="s">
        <v>89</v>
      </c>
      <c r="C2695" t="s">
        <v>248</v>
      </c>
      <c r="D2695" t="s">
        <v>10945</v>
      </c>
      <c r="E2695">
        <v>106</v>
      </c>
      <c r="F2695" t="s">
        <v>10899</v>
      </c>
    </row>
    <row r="2696" spans="1:6" x14ac:dyDescent="0.2">
      <c r="A2696" t="s">
        <v>13633</v>
      </c>
      <c r="B2696" t="s">
        <v>89</v>
      </c>
      <c r="C2696" t="s">
        <v>248</v>
      </c>
      <c r="D2696" t="s">
        <v>10949</v>
      </c>
      <c r="E2696">
        <v>2</v>
      </c>
      <c r="F2696" t="s">
        <v>10899</v>
      </c>
    </row>
    <row r="2697" spans="1:6" x14ac:dyDescent="0.2">
      <c r="A2697" t="s">
        <v>13634</v>
      </c>
      <c r="B2697" t="s">
        <v>89</v>
      </c>
      <c r="C2697" t="s">
        <v>248</v>
      </c>
      <c r="D2697" t="s">
        <v>10951</v>
      </c>
      <c r="E2697">
        <v>1</v>
      </c>
      <c r="F2697" t="s">
        <v>10899</v>
      </c>
    </row>
    <row r="2698" spans="1:6" x14ac:dyDescent="0.2">
      <c r="A2698" t="s">
        <v>13635</v>
      </c>
      <c r="B2698" t="s">
        <v>89</v>
      </c>
      <c r="C2698" t="s">
        <v>248</v>
      </c>
      <c r="D2698" t="s">
        <v>10967</v>
      </c>
      <c r="E2698">
        <v>1</v>
      </c>
      <c r="F2698" t="s">
        <v>10899</v>
      </c>
    </row>
    <row r="2699" spans="1:6" x14ac:dyDescent="0.2">
      <c r="A2699" t="s">
        <v>13636</v>
      </c>
      <c r="B2699" t="s">
        <v>89</v>
      </c>
      <c r="C2699" t="s">
        <v>248</v>
      </c>
      <c r="D2699" t="s">
        <v>10977</v>
      </c>
      <c r="E2699">
        <v>2</v>
      </c>
      <c r="F2699" t="s">
        <v>10899</v>
      </c>
    </row>
    <row r="2700" spans="1:6" x14ac:dyDescent="0.2">
      <c r="A2700" t="s">
        <v>13637</v>
      </c>
      <c r="B2700" t="s">
        <v>89</v>
      </c>
      <c r="C2700" t="s">
        <v>249</v>
      </c>
      <c r="D2700" t="s">
        <v>10905</v>
      </c>
      <c r="E2700">
        <v>1</v>
      </c>
      <c r="F2700" t="s">
        <v>10899</v>
      </c>
    </row>
    <row r="2701" spans="1:6" x14ac:dyDescent="0.2">
      <c r="A2701" t="s">
        <v>13638</v>
      </c>
      <c r="B2701" t="s">
        <v>89</v>
      </c>
      <c r="C2701" t="s">
        <v>249</v>
      </c>
      <c r="D2701" t="s">
        <v>10913</v>
      </c>
      <c r="E2701">
        <v>2</v>
      </c>
      <c r="F2701" t="s">
        <v>10899</v>
      </c>
    </row>
    <row r="2702" spans="1:6" x14ac:dyDescent="0.2">
      <c r="A2702" t="s">
        <v>13639</v>
      </c>
      <c r="B2702" t="s">
        <v>89</v>
      </c>
      <c r="C2702" t="s">
        <v>249</v>
      </c>
      <c r="D2702" t="s">
        <v>10915</v>
      </c>
      <c r="E2702">
        <v>1</v>
      </c>
      <c r="F2702" t="s">
        <v>10899</v>
      </c>
    </row>
    <row r="2703" spans="1:6" x14ac:dyDescent="0.2">
      <c r="A2703" t="s">
        <v>13640</v>
      </c>
      <c r="B2703" t="s">
        <v>89</v>
      </c>
      <c r="C2703" t="s">
        <v>249</v>
      </c>
      <c r="D2703" t="s">
        <v>10917</v>
      </c>
      <c r="E2703">
        <v>1</v>
      </c>
      <c r="F2703" t="s">
        <v>10899</v>
      </c>
    </row>
    <row r="2704" spans="1:6" x14ac:dyDescent="0.2">
      <c r="A2704" t="s">
        <v>13641</v>
      </c>
      <c r="B2704" t="s">
        <v>89</v>
      </c>
      <c r="C2704" t="s">
        <v>249</v>
      </c>
      <c r="D2704" t="s">
        <v>10931</v>
      </c>
      <c r="E2704">
        <v>5</v>
      </c>
      <c r="F2704" t="s">
        <v>10899</v>
      </c>
    </row>
    <row r="2705" spans="1:6" x14ac:dyDescent="0.2">
      <c r="A2705" t="s">
        <v>13642</v>
      </c>
      <c r="B2705" t="s">
        <v>89</v>
      </c>
      <c r="C2705" t="s">
        <v>249</v>
      </c>
      <c r="D2705" t="s">
        <v>10933</v>
      </c>
      <c r="E2705">
        <v>205</v>
      </c>
      <c r="F2705" t="s">
        <v>10899</v>
      </c>
    </row>
    <row r="2706" spans="1:6" x14ac:dyDescent="0.2">
      <c r="A2706" t="s">
        <v>13643</v>
      </c>
      <c r="B2706" t="s">
        <v>89</v>
      </c>
      <c r="C2706" t="s">
        <v>249</v>
      </c>
      <c r="D2706" t="s">
        <v>10937</v>
      </c>
      <c r="E2706">
        <v>1</v>
      </c>
      <c r="F2706" t="s">
        <v>10899</v>
      </c>
    </row>
    <row r="2707" spans="1:6" x14ac:dyDescent="0.2">
      <c r="A2707" t="s">
        <v>13644</v>
      </c>
      <c r="B2707" t="s">
        <v>89</v>
      </c>
      <c r="C2707" t="s">
        <v>249</v>
      </c>
      <c r="D2707" t="s">
        <v>10945</v>
      </c>
      <c r="E2707">
        <v>234</v>
      </c>
      <c r="F2707" t="s">
        <v>10899</v>
      </c>
    </row>
    <row r="2708" spans="1:6" x14ac:dyDescent="0.2">
      <c r="A2708" t="s">
        <v>13645</v>
      </c>
      <c r="B2708" t="s">
        <v>89</v>
      </c>
      <c r="C2708" t="s">
        <v>249</v>
      </c>
      <c r="D2708" t="s">
        <v>10949</v>
      </c>
      <c r="E2708">
        <v>1</v>
      </c>
      <c r="F2708" t="s">
        <v>10899</v>
      </c>
    </row>
    <row r="2709" spans="1:6" x14ac:dyDescent="0.2">
      <c r="A2709" t="s">
        <v>13646</v>
      </c>
      <c r="B2709" t="s">
        <v>89</v>
      </c>
      <c r="C2709" t="s">
        <v>249</v>
      </c>
      <c r="D2709" t="s">
        <v>10973</v>
      </c>
      <c r="E2709">
        <v>1</v>
      </c>
      <c r="F2709" t="s">
        <v>10899</v>
      </c>
    </row>
    <row r="2710" spans="1:6" x14ac:dyDescent="0.2">
      <c r="A2710" t="s">
        <v>13647</v>
      </c>
      <c r="B2710" t="s">
        <v>89</v>
      </c>
      <c r="C2710" t="s">
        <v>249</v>
      </c>
      <c r="D2710" t="s">
        <v>10977</v>
      </c>
      <c r="E2710">
        <v>2</v>
      </c>
      <c r="F2710" t="s">
        <v>10899</v>
      </c>
    </row>
    <row r="2711" spans="1:6" x14ac:dyDescent="0.2">
      <c r="A2711" t="s">
        <v>13648</v>
      </c>
      <c r="B2711" t="s">
        <v>89</v>
      </c>
      <c r="C2711" t="s">
        <v>250</v>
      </c>
      <c r="D2711" t="s">
        <v>10933</v>
      </c>
      <c r="E2711">
        <v>33</v>
      </c>
      <c r="F2711" t="s">
        <v>10899</v>
      </c>
    </row>
    <row r="2712" spans="1:6" x14ac:dyDescent="0.2">
      <c r="A2712" t="s">
        <v>13649</v>
      </c>
      <c r="B2712" t="s">
        <v>89</v>
      </c>
      <c r="C2712" t="s">
        <v>250</v>
      </c>
      <c r="D2712" t="s">
        <v>10945</v>
      </c>
      <c r="E2712">
        <v>42</v>
      </c>
      <c r="F2712" t="s">
        <v>10899</v>
      </c>
    </row>
    <row r="2713" spans="1:6" x14ac:dyDescent="0.2">
      <c r="A2713" t="s">
        <v>13650</v>
      </c>
      <c r="B2713" t="s">
        <v>89</v>
      </c>
      <c r="C2713" t="s">
        <v>251</v>
      </c>
      <c r="D2713" t="s">
        <v>10933</v>
      </c>
      <c r="E2713">
        <v>25</v>
      </c>
      <c r="F2713" t="s">
        <v>10899</v>
      </c>
    </row>
    <row r="2714" spans="1:6" x14ac:dyDescent="0.2">
      <c r="A2714" t="s">
        <v>13651</v>
      </c>
      <c r="B2714" t="s">
        <v>89</v>
      </c>
      <c r="C2714" t="s">
        <v>251</v>
      </c>
      <c r="D2714" t="s">
        <v>10945</v>
      </c>
      <c r="E2714">
        <v>34</v>
      </c>
      <c r="F2714" t="s">
        <v>10899</v>
      </c>
    </row>
    <row r="2715" spans="1:6" x14ac:dyDescent="0.2">
      <c r="A2715" t="s">
        <v>13652</v>
      </c>
      <c r="B2715" t="s">
        <v>89</v>
      </c>
      <c r="C2715" t="s">
        <v>252</v>
      </c>
      <c r="D2715" t="s">
        <v>10933</v>
      </c>
      <c r="E2715">
        <v>63</v>
      </c>
      <c r="F2715" t="s">
        <v>10899</v>
      </c>
    </row>
    <row r="2716" spans="1:6" x14ac:dyDescent="0.2">
      <c r="A2716" t="s">
        <v>13653</v>
      </c>
      <c r="B2716" t="s">
        <v>89</v>
      </c>
      <c r="C2716" t="s">
        <v>252</v>
      </c>
      <c r="D2716" t="s">
        <v>10945</v>
      </c>
      <c r="E2716">
        <v>73</v>
      </c>
      <c r="F2716" t="s">
        <v>10899</v>
      </c>
    </row>
    <row r="2717" spans="1:6" x14ac:dyDescent="0.2">
      <c r="A2717" t="s">
        <v>13654</v>
      </c>
      <c r="B2717" t="s">
        <v>89</v>
      </c>
      <c r="C2717" t="s">
        <v>253</v>
      </c>
      <c r="D2717" t="s">
        <v>10905</v>
      </c>
      <c r="E2717">
        <v>1</v>
      </c>
      <c r="F2717" t="s">
        <v>10899</v>
      </c>
    </row>
    <row r="2718" spans="1:6" x14ac:dyDescent="0.2">
      <c r="A2718" t="s">
        <v>13655</v>
      </c>
      <c r="B2718" t="s">
        <v>89</v>
      </c>
      <c r="C2718" t="s">
        <v>253</v>
      </c>
      <c r="D2718" t="s">
        <v>10921</v>
      </c>
      <c r="E2718">
        <v>1</v>
      </c>
      <c r="F2718" t="s">
        <v>10899</v>
      </c>
    </row>
    <row r="2719" spans="1:6" x14ac:dyDescent="0.2">
      <c r="A2719" t="s">
        <v>13656</v>
      </c>
      <c r="B2719" t="s">
        <v>89</v>
      </c>
      <c r="C2719" t="s">
        <v>253</v>
      </c>
      <c r="D2719" t="s">
        <v>10931</v>
      </c>
      <c r="E2719">
        <v>2</v>
      </c>
      <c r="F2719" t="s">
        <v>10899</v>
      </c>
    </row>
    <row r="2720" spans="1:6" x14ac:dyDescent="0.2">
      <c r="A2720" t="s">
        <v>13657</v>
      </c>
      <c r="B2720" t="s">
        <v>89</v>
      </c>
      <c r="C2720" t="s">
        <v>253</v>
      </c>
      <c r="D2720" t="s">
        <v>10933</v>
      </c>
      <c r="E2720">
        <v>118</v>
      </c>
      <c r="F2720" t="s">
        <v>10899</v>
      </c>
    </row>
    <row r="2721" spans="1:6" x14ac:dyDescent="0.2">
      <c r="A2721" t="s">
        <v>13658</v>
      </c>
      <c r="B2721" t="s">
        <v>89</v>
      </c>
      <c r="C2721" t="s">
        <v>253</v>
      </c>
      <c r="D2721" t="s">
        <v>10945</v>
      </c>
      <c r="E2721">
        <v>153</v>
      </c>
      <c r="F2721" t="s">
        <v>10899</v>
      </c>
    </row>
    <row r="2722" spans="1:6" x14ac:dyDescent="0.2">
      <c r="A2722" t="s">
        <v>13659</v>
      </c>
      <c r="B2722" t="s">
        <v>89</v>
      </c>
      <c r="C2722" t="s">
        <v>254</v>
      </c>
      <c r="D2722" t="s">
        <v>10921</v>
      </c>
      <c r="E2722">
        <v>1</v>
      </c>
      <c r="F2722" t="s">
        <v>10899</v>
      </c>
    </row>
    <row r="2723" spans="1:6" x14ac:dyDescent="0.2">
      <c r="A2723" t="s">
        <v>13660</v>
      </c>
      <c r="B2723" t="s">
        <v>89</v>
      </c>
      <c r="C2723" t="s">
        <v>254</v>
      </c>
      <c r="D2723" t="s">
        <v>10931</v>
      </c>
      <c r="E2723">
        <v>2</v>
      </c>
      <c r="F2723" t="s">
        <v>10899</v>
      </c>
    </row>
    <row r="2724" spans="1:6" x14ac:dyDescent="0.2">
      <c r="A2724" t="s">
        <v>13661</v>
      </c>
      <c r="B2724" t="s">
        <v>89</v>
      </c>
      <c r="C2724" t="s">
        <v>254</v>
      </c>
      <c r="D2724" t="s">
        <v>10933</v>
      </c>
      <c r="E2724">
        <v>42</v>
      </c>
      <c r="F2724" t="s">
        <v>10899</v>
      </c>
    </row>
    <row r="2725" spans="1:6" x14ac:dyDescent="0.2">
      <c r="A2725" t="s">
        <v>13662</v>
      </c>
      <c r="B2725" t="s">
        <v>89</v>
      </c>
      <c r="C2725" t="s">
        <v>254</v>
      </c>
      <c r="D2725" t="s">
        <v>10939</v>
      </c>
      <c r="E2725">
        <v>1</v>
      </c>
      <c r="F2725" t="s">
        <v>10899</v>
      </c>
    </row>
    <row r="2726" spans="1:6" x14ac:dyDescent="0.2">
      <c r="A2726" t="s">
        <v>13663</v>
      </c>
      <c r="B2726" t="s">
        <v>89</v>
      </c>
      <c r="C2726" t="s">
        <v>254</v>
      </c>
      <c r="D2726" t="s">
        <v>10945</v>
      </c>
      <c r="E2726">
        <v>49</v>
      </c>
      <c r="F2726" t="s">
        <v>10899</v>
      </c>
    </row>
    <row r="2727" spans="1:6" x14ac:dyDescent="0.2">
      <c r="A2727" t="s">
        <v>13664</v>
      </c>
      <c r="B2727" t="s">
        <v>89</v>
      </c>
      <c r="C2727" t="s">
        <v>254</v>
      </c>
      <c r="D2727" t="s">
        <v>10977</v>
      </c>
      <c r="E2727">
        <v>1</v>
      </c>
      <c r="F2727" t="s">
        <v>10899</v>
      </c>
    </row>
    <row r="2728" spans="1:6" x14ac:dyDescent="0.2">
      <c r="A2728" t="s">
        <v>13665</v>
      </c>
      <c r="B2728" t="s">
        <v>89</v>
      </c>
      <c r="C2728" t="s">
        <v>255</v>
      </c>
      <c r="D2728" t="s">
        <v>10933</v>
      </c>
      <c r="E2728">
        <v>46</v>
      </c>
      <c r="F2728" t="s">
        <v>10899</v>
      </c>
    </row>
    <row r="2729" spans="1:6" x14ac:dyDescent="0.2">
      <c r="A2729" t="s">
        <v>13666</v>
      </c>
      <c r="B2729" t="s">
        <v>89</v>
      </c>
      <c r="C2729" t="s">
        <v>255</v>
      </c>
      <c r="D2729" t="s">
        <v>10945</v>
      </c>
      <c r="E2729">
        <v>56</v>
      </c>
      <c r="F2729" t="s">
        <v>10899</v>
      </c>
    </row>
    <row r="2730" spans="1:6" x14ac:dyDescent="0.2">
      <c r="A2730" t="s">
        <v>13667</v>
      </c>
      <c r="B2730" t="s">
        <v>89</v>
      </c>
      <c r="C2730" t="s">
        <v>256</v>
      </c>
      <c r="D2730" t="s">
        <v>10933</v>
      </c>
      <c r="E2730">
        <v>36</v>
      </c>
      <c r="F2730" t="s">
        <v>10899</v>
      </c>
    </row>
    <row r="2731" spans="1:6" x14ac:dyDescent="0.2">
      <c r="A2731" t="s">
        <v>13668</v>
      </c>
      <c r="B2731" t="s">
        <v>89</v>
      </c>
      <c r="C2731" t="s">
        <v>256</v>
      </c>
      <c r="D2731" t="s">
        <v>10945</v>
      </c>
      <c r="E2731">
        <v>44</v>
      </c>
      <c r="F2731" t="s">
        <v>10899</v>
      </c>
    </row>
    <row r="2732" spans="1:6" x14ac:dyDescent="0.2">
      <c r="A2732" t="s">
        <v>13669</v>
      </c>
      <c r="B2732" t="s">
        <v>89</v>
      </c>
      <c r="C2732" t="s">
        <v>257</v>
      </c>
      <c r="D2732" t="s">
        <v>10903</v>
      </c>
      <c r="E2732">
        <v>1</v>
      </c>
      <c r="F2732" t="s">
        <v>10899</v>
      </c>
    </row>
    <row r="2733" spans="1:6" x14ac:dyDescent="0.2">
      <c r="A2733" t="s">
        <v>13670</v>
      </c>
      <c r="B2733" t="s">
        <v>89</v>
      </c>
      <c r="C2733" t="s">
        <v>257</v>
      </c>
      <c r="D2733" t="s">
        <v>10909</v>
      </c>
      <c r="E2733">
        <v>1</v>
      </c>
      <c r="F2733" t="s">
        <v>10899</v>
      </c>
    </row>
    <row r="2734" spans="1:6" x14ac:dyDescent="0.2">
      <c r="A2734" t="s">
        <v>13671</v>
      </c>
      <c r="B2734" t="s">
        <v>89</v>
      </c>
      <c r="C2734" t="s">
        <v>257</v>
      </c>
      <c r="D2734" t="s">
        <v>10913</v>
      </c>
      <c r="E2734">
        <v>2</v>
      </c>
      <c r="F2734" t="s">
        <v>10899</v>
      </c>
    </row>
    <row r="2735" spans="1:6" x14ac:dyDescent="0.2">
      <c r="A2735" t="s">
        <v>13672</v>
      </c>
      <c r="B2735" t="s">
        <v>89</v>
      </c>
      <c r="C2735" t="s">
        <v>257</v>
      </c>
      <c r="D2735" t="s">
        <v>10915</v>
      </c>
      <c r="E2735">
        <v>2</v>
      </c>
      <c r="F2735" t="s">
        <v>10899</v>
      </c>
    </row>
    <row r="2736" spans="1:6" x14ac:dyDescent="0.2">
      <c r="A2736" t="s">
        <v>13673</v>
      </c>
      <c r="B2736" t="s">
        <v>89</v>
      </c>
      <c r="C2736" t="s">
        <v>257</v>
      </c>
      <c r="D2736" t="s">
        <v>10917</v>
      </c>
      <c r="E2736">
        <v>1</v>
      </c>
      <c r="F2736" t="s">
        <v>10899</v>
      </c>
    </row>
    <row r="2737" spans="1:6" x14ac:dyDescent="0.2">
      <c r="A2737" t="s">
        <v>13674</v>
      </c>
      <c r="B2737" t="s">
        <v>89</v>
      </c>
      <c r="C2737" t="s">
        <v>257</v>
      </c>
      <c r="D2737" t="s">
        <v>10919</v>
      </c>
      <c r="E2737">
        <v>1</v>
      </c>
      <c r="F2737" t="s">
        <v>10899</v>
      </c>
    </row>
    <row r="2738" spans="1:6" x14ac:dyDescent="0.2">
      <c r="A2738" t="s">
        <v>13675</v>
      </c>
      <c r="B2738" t="s">
        <v>89</v>
      </c>
      <c r="C2738" t="s">
        <v>257</v>
      </c>
      <c r="D2738" t="s">
        <v>10931</v>
      </c>
      <c r="E2738">
        <v>3</v>
      </c>
      <c r="F2738" t="s">
        <v>10899</v>
      </c>
    </row>
    <row r="2739" spans="1:6" x14ac:dyDescent="0.2">
      <c r="A2739" t="s">
        <v>13676</v>
      </c>
      <c r="B2739" t="s">
        <v>89</v>
      </c>
      <c r="C2739" t="s">
        <v>257</v>
      </c>
      <c r="D2739" t="s">
        <v>10933</v>
      </c>
      <c r="E2739">
        <v>33</v>
      </c>
      <c r="F2739" t="s">
        <v>10899</v>
      </c>
    </row>
    <row r="2740" spans="1:6" x14ac:dyDescent="0.2">
      <c r="A2740" t="s">
        <v>13677</v>
      </c>
      <c r="B2740" t="s">
        <v>89</v>
      </c>
      <c r="C2740" t="s">
        <v>257</v>
      </c>
      <c r="D2740" t="s">
        <v>10937</v>
      </c>
      <c r="E2740">
        <v>1</v>
      </c>
      <c r="F2740" t="s">
        <v>10899</v>
      </c>
    </row>
    <row r="2741" spans="1:6" x14ac:dyDescent="0.2">
      <c r="A2741" t="s">
        <v>13678</v>
      </c>
      <c r="B2741" t="s">
        <v>89</v>
      </c>
      <c r="C2741" t="s">
        <v>257</v>
      </c>
      <c r="D2741" t="s">
        <v>10939</v>
      </c>
      <c r="E2741">
        <v>2</v>
      </c>
      <c r="F2741" t="s">
        <v>10899</v>
      </c>
    </row>
    <row r="2742" spans="1:6" x14ac:dyDescent="0.2">
      <c r="A2742" t="s">
        <v>13679</v>
      </c>
      <c r="B2742" t="s">
        <v>89</v>
      </c>
      <c r="C2742" t="s">
        <v>257</v>
      </c>
      <c r="D2742" t="s">
        <v>10945</v>
      </c>
      <c r="E2742">
        <v>38</v>
      </c>
      <c r="F2742" t="s">
        <v>10899</v>
      </c>
    </row>
    <row r="2743" spans="1:6" x14ac:dyDescent="0.2">
      <c r="A2743" t="s">
        <v>13680</v>
      </c>
      <c r="B2743" t="s">
        <v>89</v>
      </c>
      <c r="C2743" t="s">
        <v>257</v>
      </c>
      <c r="D2743" t="s">
        <v>10949</v>
      </c>
      <c r="E2743">
        <v>2</v>
      </c>
      <c r="F2743" t="s">
        <v>10899</v>
      </c>
    </row>
    <row r="2744" spans="1:6" x14ac:dyDescent="0.2">
      <c r="A2744" t="s">
        <v>13681</v>
      </c>
      <c r="B2744" t="s">
        <v>89</v>
      </c>
      <c r="C2744" t="s">
        <v>257</v>
      </c>
      <c r="D2744" t="s">
        <v>10963</v>
      </c>
      <c r="E2744">
        <v>1</v>
      </c>
      <c r="F2744" t="s">
        <v>10899</v>
      </c>
    </row>
    <row r="2745" spans="1:6" x14ac:dyDescent="0.2">
      <c r="A2745" t="s">
        <v>13682</v>
      </c>
      <c r="B2745" t="s">
        <v>89</v>
      </c>
      <c r="C2745" t="s">
        <v>257</v>
      </c>
      <c r="D2745" t="s">
        <v>10967</v>
      </c>
      <c r="E2745">
        <v>1</v>
      </c>
      <c r="F2745" t="s">
        <v>10899</v>
      </c>
    </row>
    <row r="2746" spans="1:6" x14ac:dyDescent="0.2">
      <c r="A2746" t="s">
        <v>13683</v>
      </c>
      <c r="B2746" t="s">
        <v>89</v>
      </c>
      <c r="C2746" t="s">
        <v>257</v>
      </c>
      <c r="D2746" t="s">
        <v>10969</v>
      </c>
      <c r="E2746">
        <v>1</v>
      </c>
      <c r="F2746" t="s">
        <v>10899</v>
      </c>
    </row>
    <row r="2747" spans="1:6" x14ac:dyDescent="0.2">
      <c r="A2747" t="s">
        <v>13684</v>
      </c>
      <c r="B2747" t="s">
        <v>89</v>
      </c>
      <c r="C2747" t="s">
        <v>257</v>
      </c>
      <c r="D2747" t="s">
        <v>10973</v>
      </c>
      <c r="E2747">
        <v>2</v>
      </c>
      <c r="F2747" t="s">
        <v>10899</v>
      </c>
    </row>
    <row r="2748" spans="1:6" x14ac:dyDescent="0.2">
      <c r="A2748" t="s">
        <v>13685</v>
      </c>
      <c r="B2748" t="s">
        <v>89</v>
      </c>
      <c r="C2748" t="s">
        <v>257</v>
      </c>
      <c r="D2748" t="s">
        <v>10977</v>
      </c>
      <c r="E2748">
        <v>3</v>
      </c>
      <c r="F2748" t="s">
        <v>10899</v>
      </c>
    </row>
    <row r="2749" spans="1:6" x14ac:dyDescent="0.2">
      <c r="A2749" t="s">
        <v>13686</v>
      </c>
      <c r="B2749" t="s">
        <v>89</v>
      </c>
      <c r="C2749" t="s">
        <v>258</v>
      </c>
      <c r="D2749" t="s">
        <v>10905</v>
      </c>
      <c r="E2749">
        <v>1</v>
      </c>
      <c r="F2749" t="s">
        <v>10899</v>
      </c>
    </row>
    <row r="2750" spans="1:6" x14ac:dyDescent="0.2">
      <c r="A2750" t="s">
        <v>13687</v>
      </c>
      <c r="B2750" t="s">
        <v>89</v>
      </c>
      <c r="C2750" t="s">
        <v>258</v>
      </c>
      <c r="D2750" t="s">
        <v>10913</v>
      </c>
      <c r="E2750">
        <v>1</v>
      </c>
      <c r="F2750" t="s">
        <v>10899</v>
      </c>
    </row>
    <row r="2751" spans="1:6" x14ac:dyDescent="0.2">
      <c r="A2751" t="s">
        <v>13688</v>
      </c>
      <c r="B2751" t="s">
        <v>89</v>
      </c>
      <c r="C2751" t="s">
        <v>258</v>
      </c>
      <c r="D2751" t="s">
        <v>10919</v>
      </c>
      <c r="E2751">
        <v>1</v>
      </c>
      <c r="F2751" t="s">
        <v>10899</v>
      </c>
    </row>
    <row r="2752" spans="1:6" x14ac:dyDescent="0.2">
      <c r="A2752" t="s">
        <v>13689</v>
      </c>
      <c r="B2752" t="s">
        <v>89</v>
      </c>
      <c r="C2752" t="s">
        <v>258</v>
      </c>
      <c r="D2752" t="s">
        <v>10921</v>
      </c>
      <c r="E2752">
        <v>1</v>
      </c>
      <c r="F2752" t="s">
        <v>10899</v>
      </c>
    </row>
    <row r="2753" spans="1:6" x14ac:dyDescent="0.2">
      <c r="A2753" t="s">
        <v>13690</v>
      </c>
      <c r="B2753" t="s">
        <v>89</v>
      </c>
      <c r="C2753" t="s">
        <v>258</v>
      </c>
      <c r="D2753" t="s">
        <v>10931</v>
      </c>
      <c r="E2753">
        <v>5</v>
      </c>
      <c r="F2753" t="s">
        <v>10899</v>
      </c>
    </row>
    <row r="2754" spans="1:6" x14ac:dyDescent="0.2">
      <c r="A2754" t="s">
        <v>13691</v>
      </c>
      <c r="B2754" t="s">
        <v>89</v>
      </c>
      <c r="C2754" t="s">
        <v>258</v>
      </c>
      <c r="D2754" t="s">
        <v>10933</v>
      </c>
      <c r="E2754">
        <v>91</v>
      </c>
      <c r="F2754" t="s">
        <v>10899</v>
      </c>
    </row>
    <row r="2755" spans="1:6" x14ac:dyDescent="0.2">
      <c r="A2755" t="s">
        <v>13692</v>
      </c>
      <c r="B2755" t="s">
        <v>89</v>
      </c>
      <c r="C2755" t="s">
        <v>258</v>
      </c>
      <c r="D2755" t="s">
        <v>10945</v>
      </c>
      <c r="E2755">
        <v>118</v>
      </c>
      <c r="F2755" t="s">
        <v>10899</v>
      </c>
    </row>
    <row r="2756" spans="1:6" x14ac:dyDescent="0.2">
      <c r="A2756" t="s">
        <v>13693</v>
      </c>
      <c r="B2756" t="s">
        <v>89</v>
      </c>
      <c r="C2756" t="s">
        <v>258</v>
      </c>
      <c r="D2756" t="s">
        <v>10949</v>
      </c>
      <c r="E2756">
        <v>1</v>
      </c>
      <c r="F2756" t="s">
        <v>10899</v>
      </c>
    </row>
    <row r="2757" spans="1:6" x14ac:dyDescent="0.2">
      <c r="A2757" t="s">
        <v>13694</v>
      </c>
      <c r="B2757" t="s">
        <v>89</v>
      </c>
      <c r="C2757" t="s">
        <v>258</v>
      </c>
      <c r="D2757" t="s">
        <v>10951</v>
      </c>
      <c r="E2757">
        <v>2</v>
      </c>
      <c r="F2757" t="s">
        <v>10899</v>
      </c>
    </row>
    <row r="2758" spans="1:6" x14ac:dyDescent="0.2">
      <c r="A2758" t="s">
        <v>13695</v>
      </c>
      <c r="B2758" t="s">
        <v>89</v>
      </c>
      <c r="C2758" t="s">
        <v>258</v>
      </c>
      <c r="D2758" t="s">
        <v>10963</v>
      </c>
      <c r="E2758">
        <v>1</v>
      </c>
      <c r="F2758" t="s">
        <v>10899</v>
      </c>
    </row>
    <row r="2759" spans="1:6" x14ac:dyDescent="0.2">
      <c r="A2759" t="s">
        <v>13696</v>
      </c>
      <c r="B2759" t="s">
        <v>89</v>
      </c>
      <c r="C2759" t="s">
        <v>258</v>
      </c>
      <c r="D2759" t="s">
        <v>10977</v>
      </c>
      <c r="E2759">
        <v>1</v>
      </c>
      <c r="F2759" t="s">
        <v>10899</v>
      </c>
    </row>
    <row r="2760" spans="1:6" x14ac:dyDescent="0.2">
      <c r="A2760" t="s">
        <v>13697</v>
      </c>
      <c r="B2760" t="s">
        <v>89</v>
      </c>
      <c r="C2760" t="s">
        <v>259</v>
      </c>
      <c r="D2760" t="s">
        <v>10905</v>
      </c>
      <c r="E2760">
        <v>1</v>
      </c>
      <c r="F2760" t="s">
        <v>10899</v>
      </c>
    </row>
    <row r="2761" spans="1:6" x14ac:dyDescent="0.2">
      <c r="A2761" t="s">
        <v>13698</v>
      </c>
      <c r="B2761" t="s">
        <v>89</v>
      </c>
      <c r="C2761" t="s">
        <v>259</v>
      </c>
      <c r="D2761" t="s">
        <v>10931</v>
      </c>
      <c r="E2761">
        <v>1</v>
      </c>
      <c r="F2761" t="s">
        <v>10899</v>
      </c>
    </row>
    <row r="2762" spans="1:6" x14ac:dyDescent="0.2">
      <c r="A2762" t="s">
        <v>13699</v>
      </c>
      <c r="B2762" t="s">
        <v>89</v>
      </c>
      <c r="C2762" t="s">
        <v>259</v>
      </c>
      <c r="D2762" t="s">
        <v>10933</v>
      </c>
      <c r="E2762">
        <v>33</v>
      </c>
      <c r="F2762" t="s">
        <v>10899</v>
      </c>
    </row>
    <row r="2763" spans="1:6" x14ac:dyDescent="0.2">
      <c r="A2763" t="s">
        <v>13700</v>
      </c>
      <c r="B2763" t="s">
        <v>89</v>
      </c>
      <c r="C2763" t="s">
        <v>259</v>
      </c>
      <c r="D2763" t="s">
        <v>10945</v>
      </c>
      <c r="E2763">
        <v>43</v>
      </c>
      <c r="F2763" t="s">
        <v>10899</v>
      </c>
    </row>
    <row r="2764" spans="1:6" x14ac:dyDescent="0.2">
      <c r="A2764" t="s">
        <v>13701</v>
      </c>
      <c r="B2764" t="s">
        <v>88</v>
      </c>
      <c r="C2764" t="s">
        <v>106</v>
      </c>
      <c r="D2764" t="s">
        <v>10898</v>
      </c>
      <c r="E2764">
        <v>5</v>
      </c>
      <c r="F2764" t="s">
        <v>10899</v>
      </c>
    </row>
    <row r="2765" spans="1:6" x14ac:dyDescent="0.2">
      <c r="A2765" t="s">
        <v>13702</v>
      </c>
      <c r="B2765" t="s">
        <v>88</v>
      </c>
      <c r="C2765" t="s">
        <v>106</v>
      </c>
      <c r="D2765" t="s">
        <v>10901</v>
      </c>
      <c r="E2765">
        <v>3</v>
      </c>
      <c r="F2765" t="s">
        <v>10899</v>
      </c>
    </row>
    <row r="2766" spans="1:6" x14ac:dyDescent="0.2">
      <c r="A2766" t="s">
        <v>13703</v>
      </c>
      <c r="B2766" t="s">
        <v>88</v>
      </c>
      <c r="C2766" t="s">
        <v>106</v>
      </c>
      <c r="D2766" t="s">
        <v>10903</v>
      </c>
      <c r="E2766">
        <v>51</v>
      </c>
      <c r="F2766" t="s">
        <v>10899</v>
      </c>
    </row>
    <row r="2767" spans="1:6" x14ac:dyDescent="0.2">
      <c r="A2767" t="s">
        <v>13704</v>
      </c>
      <c r="B2767" t="s">
        <v>88</v>
      </c>
      <c r="C2767" t="s">
        <v>106</v>
      </c>
      <c r="D2767" t="s">
        <v>10905</v>
      </c>
      <c r="E2767">
        <v>21</v>
      </c>
      <c r="F2767" t="s">
        <v>10899</v>
      </c>
    </row>
    <row r="2768" spans="1:6" x14ac:dyDescent="0.2">
      <c r="A2768" t="s">
        <v>13705</v>
      </c>
      <c r="B2768" t="s">
        <v>88</v>
      </c>
      <c r="C2768" t="s">
        <v>106</v>
      </c>
      <c r="D2768" t="s">
        <v>10909</v>
      </c>
      <c r="E2768">
        <v>9</v>
      </c>
      <c r="F2768" t="s">
        <v>10899</v>
      </c>
    </row>
    <row r="2769" spans="1:6" x14ac:dyDescent="0.2">
      <c r="A2769" t="s">
        <v>13706</v>
      </c>
      <c r="B2769" t="s">
        <v>88</v>
      </c>
      <c r="C2769" t="s">
        <v>106</v>
      </c>
      <c r="D2769" t="s">
        <v>10911</v>
      </c>
      <c r="E2769">
        <v>1</v>
      </c>
      <c r="F2769" t="s">
        <v>10899</v>
      </c>
    </row>
    <row r="2770" spans="1:6" x14ac:dyDescent="0.2">
      <c r="A2770" t="s">
        <v>13707</v>
      </c>
      <c r="B2770" t="s">
        <v>88</v>
      </c>
      <c r="C2770" t="s">
        <v>106</v>
      </c>
      <c r="D2770" t="s">
        <v>10913</v>
      </c>
      <c r="E2770">
        <v>116</v>
      </c>
      <c r="F2770" t="s">
        <v>10899</v>
      </c>
    </row>
    <row r="2771" spans="1:6" x14ac:dyDescent="0.2">
      <c r="A2771" t="s">
        <v>13708</v>
      </c>
      <c r="B2771" t="s">
        <v>88</v>
      </c>
      <c r="C2771" t="s">
        <v>106</v>
      </c>
      <c r="D2771" t="s">
        <v>10915</v>
      </c>
      <c r="E2771">
        <v>5</v>
      </c>
      <c r="F2771" t="s">
        <v>10899</v>
      </c>
    </row>
    <row r="2772" spans="1:6" x14ac:dyDescent="0.2">
      <c r="A2772" t="s">
        <v>13709</v>
      </c>
      <c r="B2772" t="s">
        <v>88</v>
      </c>
      <c r="C2772" t="s">
        <v>106</v>
      </c>
      <c r="D2772" t="s">
        <v>10917</v>
      </c>
      <c r="E2772">
        <v>22</v>
      </c>
      <c r="F2772" t="s">
        <v>10899</v>
      </c>
    </row>
    <row r="2773" spans="1:6" x14ac:dyDescent="0.2">
      <c r="A2773" t="s">
        <v>13710</v>
      </c>
      <c r="B2773" t="s">
        <v>88</v>
      </c>
      <c r="C2773" t="s">
        <v>106</v>
      </c>
      <c r="D2773" t="s">
        <v>10919</v>
      </c>
      <c r="E2773">
        <v>26</v>
      </c>
      <c r="F2773" t="s">
        <v>10899</v>
      </c>
    </row>
    <row r="2774" spans="1:6" x14ac:dyDescent="0.2">
      <c r="A2774" t="s">
        <v>13711</v>
      </c>
      <c r="B2774" t="s">
        <v>88</v>
      </c>
      <c r="C2774" t="s">
        <v>106</v>
      </c>
      <c r="D2774" t="s">
        <v>10921</v>
      </c>
      <c r="E2774">
        <v>24</v>
      </c>
      <c r="F2774" t="s">
        <v>10899</v>
      </c>
    </row>
    <row r="2775" spans="1:6" x14ac:dyDescent="0.2">
      <c r="A2775" t="s">
        <v>13712</v>
      </c>
      <c r="B2775" t="s">
        <v>88</v>
      </c>
      <c r="C2775" t="s">
        <v>106</v>
      </c>
      <c r="D2775" t="s">
        <v>10923</v>
      </c>
      <c r="E2775">
        <v>1</v>
      </c>
      <c r="F2775" t="s">
        <v>10899</v>
      </c>
    </row>
    <row r="2776" spans="1:6" x14ac:dyDescent="0.2">
      <c r="A2776" t="s">
        <v>13713</v>
      </c>
      <c r="B2776" t="s">
        <v>88</v>
      </c>
      <c r="C2776" t="s">
        <v>106</v>
      </c>
      <c r="D2776" t="s">
        <v>10925</v>
      </c>
      <c r="E2776">
        <v>27</v>
      </c>
      <c r="F2776" t="s">
        <v>10899</v>
      </c>
    </row>
    <row r="2777" spans="1:6" x14ac:dyDescent="0.2">
      <c r="A2777" t="s">
        <v>13714</v>
      </c>
      <c r="B2777" t="s">
        <v>88</v>
      </c>
      <c r="C2777" t="s">
        <v>106</v>
      </c>
      <c r="D2777" t="s">
        <v>10927</v>
      </c>
      <c r="E2777">
        <v>18</v>
      </c>
      <c r="F2777" t="s">
        <v>10899</v>
      </c>
    </row>
    <row r="2778" spans="1:6" x14ac:dyDescent="0.2">
      <c r="A2778" t="s">
        <v>13715</v>
      </c>
      <c r="B2778" t="s">
        <v>88</v>
      </c>
      <c r="C2778" t="s">
        <v>106</v>
      </c>
      <c r="D2778" t="s">
        <v>10929</v>
      </c>
      <c r="E2778">
        <v>7</v>
      </c>
      <c r="F2778" t="s">
        <v>10899</v>
      </c>
    </row>
    <row r="2779" spans="1:6" x14ac:dyDescent="0.2">
      <c r="A2779" t="s">
        <v>13716</v>
      </c>
      <c r="B2779" t="s">
        <v>88</v>
      </c>
      <c r="C2779" t="s">
        <v>106</v>
      </c>
      <c r="D2779" t="s">
        <v>10931</v>
      </c>
      <c r="E2779">
        <v>283</v>
      </c>
      <c r="F2779" t="s">
        <v>10899</v>
      </c>
    </row>
    <row r="2780" spans="1:6" x14ac:dyDescent="0.2">
      <c r="A2780" t="s">
        <v>13717</v>
      </c>
      <c r="B2780" t="s">
        <v>88</v>
      </c>
      <c r="C2780" t="s">
        <v>106</v>
      </c>
      <c r="D2780" t="s">
        <v>10933</v>
      </c>
      <c r="E2780">
        <v>11500</v>
      </c>
      <c r="F2780" t="s">
        <v>10899</v>
      </c>
    </row>
    <row r="2781" spans="1:6" x14ac:dyDescent="0.2">
      <c r="A2781" t="s">
        <v>13718</v>
      </c>
      <c r="B2781" t="s">
        <v>88</v>
      </c>
      <c r="C2781" t="s">
        <v>106</v>
      </c>
      <c r="D2781" t="s">
        <v>10937</v>
      </c>
      <c r="E2781">
        <v>12</v>
      </c>
      <c r="F2781" t="s">
        <v>10899</v>
      </c>
    </row>
    <row r="2782" spans="1:6" x14ac:dyDescent="0.2">
      <c r="A2782" t="s">
        <v>13719</v>
      </c>
      <c r="B2782" t="s">
        <v>88</v>
      </c>
      <c r="C2782" t="s">
        <v>106</v>
      </c>
      <c r="D2782" t="s">
        <v>10939</v>
      </c>
      <c r="E2782">
        <v>25</v>
      </c>
      <c r="F2782" t="s">
        <v>10899</v>
      </c>
    </row>
    <row r="2783" spans="1:6" x14ac:dyDescent="0.2">
      <c r="A2783" t="s">
        <v>13720</v>
      </c>
      <c r="B2783" t="s">
        <v>88</v>
      </c>
      <c r="C2783" t="s">
        <v>106</v>
      </c>
      <c r="D2783" t="s">
        <v>10943</v>
      </c>
      <c r="E2783">
        <v>17</v>
      </c>
      <c r="F2783" t="s">
        <v>10899</v>
      </c>
    </row>
    <row r="2784" spans="1:6" x14ac:dyDescent="0.2">
      <c r="A2784" t="s">
        <v>13721</v>
      </c>
      <c r="B2784" t="s">
        <v>88</v>
      </c>
      <c r="C2784" t="s">
        <v>106</v>
      </c>
      <c r="D2784" t="s">
        <v>10945</v>
      </c>
      <c r="E2784">
        <v>13373</v>
      </c>
      <c r="F2784" t="s">
        <v>10899</v>
      </c>
    </row>
    <row r="2785" spans="1:6" x14ac:dyDescent="0.2">
      <c r="A2785" t="s">
        <v>13722</v>
      </c>
      <c r="B2785" t="s">
        <v>88</v>
      </c>
      <c r="C2785" t="s">
        <v>106</v>
      </c>
      <c r="D2785" t="s">
        <v>10947</v>
      </c>
      <c r="E2785">
        <v>1</v>
      </c>
      <c r="F2785" t="s">
        <v>10899</v>
      </c>
    </row>
    <row r="2786" spans="1:6" x14ac:dyDescent="0.2">
      <c r="A2786" t="s">
        <v>13723</v>
      </c>
      <c r="B2786" t="s">
        <v>88</v>
      </c>
      <c r="C2786" t="s">
        <v>106</v>
      </c>
      <c r="D2786" t="s">
        <v>10949</v>
      </c>
      <c r="E2786">
        <v>67</v>
      </c>
      <c r="F2786" t="s">
        <v>10899</v>
      </c>
    </row>
    <row r="2787" spans="1:6" x14ac:dyDescent="0.2">
      <c r="A2787" t="s">
        <v>13724</v>
      </c>
      <c r="B2787" t="s">
        <v>88</v>
      </c>
      <c r="C2787" t="s">
        <v>106</v>
      </c>
      <c r="D2787" t="s">
        <v>10951</v>
      </c>
      <c r="E2787">
        <v>33</v>
      </c>
      <c r="F2787" t="s">
        <v>10899</v>
      </c>
    </row>
    <row r="2788" spans="1:6" x14ac:dyDescent="0.2">
      <c r="A2788" t="s">
        <v>13725</v>
      </c>
      <c r="B2788" t="s">
        <v>88</v>
      </c>
      <c r="C2788" t="s">
        <v>106</v>
      </c>
      <c r="D2788" t="s">
        <v>10955</v>
      </c>
      <c r="E2788">
        <v>10</v>
      </c>
      <c r="F2788" t="s">
        <v>10899</v>
      </c>
    </row>
    <row r="2789" spans="1:6" x14ac:dyDescent="0.2">
      <c r="A2789" t="s">
        <v>13726</v>
      </c>
      <c r="B2789" t="s">
        <v>88</v>
      </c>
      <c r="C2789" t="s">
        <v>106</v>
      </c>
      <c r="D2789" t="s">
        <v>10957</v>
      </c>
      <c r="E2789">
        <v>9</v>
      </c>
      <c r="F2789" t="s">
        <v>10899</v>
      </c>
    </row>
    <row r="2790" spans="1:6" x14ac:dyDescent="0.2">
      <c r="A2790" t="s">
        <v>13727</v>
      </c>
      <c r="B2790" t="s">
        <v>88</v>
      </c>
      <c r="C2790" t="s">
        <v>106</v>
      </c>
      <c r="D2790" t="s">
        <v>10959</v>
      </c>
      <c r="E2790">
        <v>12</v>
      </c>
      <c r="F2790" t="s">
        <v>10899</v>
      </c>
    </row>
    <row r="2791" spans="1:6" x14ac:dyDescent="0.2">
      <c r="A2791" t="s">
        <v>13728</v>
      </c>
      <c r="B2791" t="s">
        <v>88</v>
      </c>
      <c r="C2791" t="s">
        <v>106</v>
      </c>
      <c r="D2791" t="s">
        <v>10961</v>
      </c>
      <c r="E2791">
        <v>2</v>
      </c>
      <c r="F2791" t="s">
        <v>10899</v>
      </c>
    </row>
    <row r="2792" spans="1:6" x14ac:dyDescent="0.2">
      <c r="A2792" t="s">
        <v>13729</v>
      </c>
      <c r="B2792" t="s">
        <v>88</v>
      </c>
      <c r="C2792" t="s">
        <v>106</v>
      </c>
      <c r="D2792" t="s">
        <v>10963</v>
      </c>
      <c r="E2792">
        <v>42</v>
      </c>
      <c r="F2792" t="s">
        <v>10899</v>
      </c>
    </row>
    <row r="2793" spans="1:6" x14ac:dyDescent="0.2">
      <c r="A2793" t="s">
        <v>13730</v>
      </c>
      <c r="B2793" t="s">
        <v>88</v>
      </c>
      <c r="C2793" t="s">
        <v>106</v>
      </c>
      <c r="D2793" t="s">
        <v>10965</v>
      </c>
      <c r="E2793">
        <v>26</v>
      </c>
      <c r="F2793" t="s">
        <v>10899</v>
      </c>
    </row>
    <row r="2794" spans="1:6" x14ac:dyDescent="0.2">
      <c r="A2794" t="s">
        <v>13731</v>
      </c>
      <c r="B2794" t="s">
        <v>88</v>
      </c>
      <c r="C2794" t="s">
        <v>106</v>
      </c>
      <c r="D2794" t="s">
        <v>10967</v>
      </c>
      <c r="E2794">
        <v>45</v>
      </c>
      <c r="F2794" t="s">
        <v>10899</v>
      </c>
    </row>
    <row r="2795" spans="1:6" x14ac:dyDescent="0.2">
      <c r="A2795" t="s">
        <v>13732</v>
      </c>
      <c r="B2795" t="s">
        <v>88</v>
      </c>
      <c r="C2795" t="s">
        <v>106</v>
      </c>
      <c r="D2795" t="s">
        <v>10969</v>
      </c>
      <c r="E2795">
        <v>10</v>
      </c>
      <c r="F2795" t="s">
        <v>10899</v>
      </c>
    </row>
    <row r="2796" spans="1:6" x14ac:dyDescent="0.2">
      <c r="A2796" t="s">
        <v>13733</v>
      </c>
      <c r="B2796" t="s">
        <v>88</v>
      </c>
      <c r="C2796" t="s">
        <v>106</v>
      </c>
      <c r="D2796" t="s">
        <v>10971</v>
      </c>
      <c r="E2796">
        <v>2</v>
      </c>
      <c r="F2796" t="s">
        <v>10899</v>
      </c>
    </row>
    <row r="2797" spans="1:6" x14ac:dyDescent="0.2">
      <c r="A2797" t="s">
        <v>13734</v>
      </c>
      <c r="B2797" t="s">
        <v>88</v>
      </c>
      <c r="C2797" t="s">
        <v>106</v>
      </c>
      <c r="D2797" t="s">
        <v>10973</v>
      </c>
      <c r="E2797">
        <v>8</v>
      </c>
      <c r="F2797" t="s">
        <v>10899</v>
      </c>
    </row>
    <row r="2798" spans="1:6" x14ac:dyDescent="0.2">
      <c r="A2798" t="s">
        <v>13735</v>
      </c>
      <c r="B2798" t="s">
        <v>88</v>
      </c>
      <c r="C2798" t="s">
        <v>106</v>
      </c>
      <c r="D2798" t="s">
        <v>10975</v>
      </c>
      <c r="E2798">
        <v>1</v>
      </c>
      <c r="F2798" t="s">
        <v>10899</v>
      </c>
    </row>
    <row r="2799" spans="1:6" x14ac:dyDescent="0.2">
      <c r="A2799" t="s">
        <v>13736</v>
      </c>
      <c r="B2799" t="s">
        <v>88</v>
      </c>
      <c r="C2799" t="s">
        <v>106</v>
      </c>
      <c r="D2799" t="s">
        <v>10977</v>
      </c>
      <c r="E2799">
        <v>89</v>
      </c>
      <c r="F2799" t="s">
        <v>10899</v>
      </c>
    </row>
    <row r="2800" spans="1:6" x14ac:dyDescent="0.2">
      <c r="A2800" t="s">
        <v>13737</v>
      </c>
      <c r="B2800" t="s">
        <v>88</v>
      </c>
      <c r="C2800" t="s">
        <v>106</v>
      </c>
      <c r="D2800" t="s">
        <v>10979</v>
      </c>
      <c r="E2800">
        <v>1</v>
      </c>
      <c r="F2800" t="s">
        <v>10899</v>
      </c>
    </row>
    <row r="2801" spans="1:6" x14ac:dyDescent="0.2">
      <c r="A2801" t="s">
        <v>13738</v>
      </c>
      <c r="B2801" t="s">
        <v>88</v>
      </c>
      <c r="C2801" t="s">
        <v>107</v>
      </c>
      <c r="D2801" t="s">
        <v>10913</v>
      </c>
      <c r="E2801">
        <v>3</v>
      </c>
      <c r="F2801" t="s">
        <v>10899</v>
      </c>
    </row>
    <row r="2802" spans="1:6" x14ac:dyDescent="0.2">
      <c r="A2802" t="s">
        <v>13739</v>
      </c>
      <c r="B2802" t="s">
        <v>88</v>
      </c>
      <c r="C2802" t="s">
        <v>107</v>
      </c>
      <c r="D2802" t="s">
        <v>10917</v>
      </c>
      <c r="E2802">
        <v>1</v>
      </c>
      <c r="F2802" t="s">
        <v>10899</v>
      </c>
    </row>
    <row r="2803" spans="1:6" x14ac:dyDescent="0.2">
      <c r="A2803" t="s">
        <v>13740</v>
      </c>
      <c r="B2803" t="s">
        <v>88</v>
      </c>
      <c r="C2803" t="s">
        <v>107</v>
      </c>
      <c r="D2803" t="s">
        <v>10925</v>
      </c>
      <c r="E2803">
        <v>1</v>
      </c>
      <c r="F2803" t="s">
        <v>10899</v>
      </c>
    </row>
    <row r="2804" spans="1:6" x14ac:dyDescent="0.2">
      <c r="A2804" t="s">
        <v>13741</v>
      </c>
      <c r="B2804" t="s">
        <v>88</v>
      </c>
      <c r="C2804" t="s">
        <v>107</v>
      </c>
      <c r="D2804" t="s">
        <v>10931</v>
      </c>
      <c r="E2804">
        <v>3</v>
      </c>
      <c r="F2804" t="s">
        <v>10899</v>
      </c>
    </row>
    <row r="2805" spans="1:6" x14ac:dyDescent="0.2">
      <c r="A2805" t="s">
        <v>13742</v>
      </c>
      <c r="B2805" t="s">
        <v>88</v>
      </c>
      <c r="C2805" t="s">
        <v>107</v>
      </c>
      <c r="D2805" t="s">
        <v>10933</v>
      </c>
      <c r="E2805">
        <v>34</v>
      </c>
      <c r="F2805" t="s">
        <v>10899</v>
      </c>
    </row>
    <row r="2806" spans="1:6" x14ac:dyDescent="0.2">
      <c r="A2806" t="s">
        <v>13743</v>
      </c>
      <c r="B2806" t="s">
        <v>88</v>
      </c>
      <c r="C2806" t="s">
        <v>107</v>
      </c>
      <c r="D2806" t="s">
        <v>10937</v>
      </c>
      <c r="E2806">
        <v>1</v>
      </c>
      <c r="F2806" t="s">
        <v>10899</v>
      </c>
    </row>
    <row r="2807" spans="1:6" x14ac:dyDescent="0.2">
      <c r="A2807" t="s">
        <v>13744</v>
      </c>
      <c r="B2807" t="s">
        <v>88</v>
      </c>
      <c r="C2807" t="s">
        <v>107</v>
      </c>
      <c r="D2807" t="s">
        <v>10939</v>
      </c>
      <c r="E2807">
        <v>1</v>
      </c>
      <c r="F2807" t="s">
        <v>10899</v>
      </c>
    </row>
    <row r="2808" spans="1:6" x14ac:dyDescent="0.2">
      <c r="A2808" t="s">
        <v>13745</v>
      </c>
      <c r="B2808" t="s">
        <v>88</v>
      </c>
      <c r="C2808" t="s">
        <v>107</v>
      </c>
      <c r="D2808" t="s">
        <v>10945</v>
      </c>
      <c r="E2808">
        <v>38</v>
      </c>
      <c r="F2808" t="s">
        <v>10899</v>
      </c>
    </row>
    <row r="2809" spans="1:6" x14ac:dyDescent="0.2">
      <c r="A2809" t="s">
        <v>13746</v>
      </c>
      <c r="B2809" t="s">
        <v>88</v>
      </c>
      <c r="C2809" t="s">
        <v>107</v>
      </c>
      <c r="D2809" t="s">
        <v>10951</v>
      </c>
      <c r="E2809">
        <v>1</v>
      </c>
      <c r="F2809" t="s">
        <v>10899</v>
      </c>
    </row>
    <row r="2810" spans="1:6" x14ac:dyDescent="0.2">
      <c r="A2810" t="s">
        <v>13747</v>
      </c>
      <c r="B2810" t="s">
        <v>88</v>
      </c>
      <c r="C2810" t="s">
        <v>107</v>
      </c>
      <c r="D2810" t="s">
        <v>10963</v>
      </c>
      <c r="E2810">
        <v>1</v>
      </c>
      <c r="F2810" t="s">
        <v>10899</v>
      </c>
    </row>
    <row r="2811" spans="1:6" x14ac:dyDescent="0.2">
      <c r="A2811" t="s">
        <v>13748</v>
      </c>
      <c r="B2811" t="s">
        <v>88</v>
      </c>
      <c r="C2811" t="s">
        <v>107</v>
      </c>
      <c r="D2811" t="s">
        <v>10967</v>
      </c>
      <c r="E2811">
        <v>1</v>
      </c>
      <c r="F2811" t="s">
        <v>10899</v>
      </c>
    </row>
    <row r="2812" spans="1:6" x14ac:dyDescent="0.2">
      <c r="A2812" t="s">
        <v>13749</v>
      </c>
      <c r="B2812" t="s">
        <v>88</v>
      </c>
      <c r="C2812" t="s">
        <v>107</v>
      </c>
      <c r="D2812" t="s">
        <v>10977</v>
      </c>
      <c r="E2812">
        <v>1</v>
      </c>
      <c r="F2812" t="s">
        <v>10899</v>
      </c>
    </row>
    <row r="2813" spans="1:6" x14ac:dyDescent="0.2">
      <c r="A2813" t="s">
        <v>13750</v>
      </c>
      <c r="B2813" t="s">
        <v>88</v>
      </c>
      <c r="C2813" t="s">
        <v>108</v>
      </c>
      <c r="D2813" t="s">
        <v>10925</v>
      </c>
      <c r="E2813">
        <v>1</v>
      </c>
      <c r="F2813" t="s">
        <v>10899</v>
      </c>
    </row>
    <row r="2814" spans="1:6" x14ac:dyDescent="0.2">
      <c r="A2814" t="s">
        <v>13751</v>
      </c>
      <c r="B2814" t="s">
        <v>88</v>
      </c>
      <c r="C2814" t="s">
        <v>108</v>
      </c>
      <c r="D2814" t="s">
        <v>10931</v>
      </c>
      <c r="E2814">
        <v>1</v>
      </c>
      <c r="F2814" t="s">
        <v>10899</v>
      </c>
    </row>
    <row r="2815" spans="1:6" x14ac:dyDescent="0.2">
      <c r="A2815" t="s">
        <v>13752</v>
      </c>
      <c r="B2815" t="s">
        <v>88</v>
      </c>
      <c r="C2815" t="s">
        <v>108</v>
      </c>
      <c r="D2815" t="s">
        <v>10933</v>
      </c>
      <c r="E2815">
        <v>73</v>
      </c>
      <c r="F2815" t="s">
        <v>10899</v>
      </c>
    </row>
    <row r="2816" spans="1:6" x14ac:dyDescent="0.2">
      <c r="A2816" t="s">
        <v>13753</v>
      </c>
      <c r="B2816" t="s">
        <v>88</v>
      </c>
      <c r="C2816" t="s">
        <v>108</v>
      </c>
      <c r="D2816" t="s">
        <v>10945</v>
      </c>
      <c r="E2816">
        <v>86</v>
      </c>
      <c r="F2816" t="s">
        <v>10899</v>
      </c>
    </row>
    <row r="2817" spans="1:6" x14ac:dyDescent="0.2">
      <c r="A2817" t="s">
        <v>13754</v>
      </c>
      <c r="B2817" t="s">
        <v>88</v>
      </c>
      <c r="C2817" t="s">
        <v>108</v>
      </c>
      <c r="D2817" t="s">
        <v>10959</v>
      </c>
      <c r="E2817">
        <v>1</v>
      </c>
      <c r="F2817" t="s">
        <v>10899</v>
      </c>
    </row>
    <row r="2818" spans="1:6" x14ac:dyDescent="0.2">
      <c r="A2818" t="s">
        <v>13755</v>
      </c>
      <c r="B2818" t="s">
        <v>88</v>
      </c>
      <c r="C2818" t="s">
        <v>109</v>
      </c>
      <c r="D2818" t="s">
        <v>10931</v>
      </c>
      <c r="E2818">
        <v>1</v>
      </c>
      <c r="F2818" t="s">
        <v>10899</v>
      </c>
    </row>
    <row r="2819" spans="1:6" x14ac:dyDescent="0.2">
      <c r="A2819" t="s">
        <v>13756</v>
      </c>
      <c r="B2819" t="s">
        <v>88</v>
      </c>
      <c r="C2819" t="s">
        <v>109</v>
      </c>
      <c r="D2819" t="s">
        <v>10933</v>
      </c>
      <c r="E2819">
        <v>51</v>
      </c>
      <c r="F2819" t="s">
        <v>10899</v>
      </c>
    </row>
    <row r="2820" spans="1:6" x14ac:dyDescent="0.2">
      <c r="A2820" t="s">
        <v>13757</v>
      </c>
      <c r="B2820" t="s">
        <v>88</v>
      </c>
      <c r="C2820" t="s">
        <v>109</v>
      </c>
      <c r="D2820" t="s">
        <v>10945</v>
      </c>
      <c r="E2820">
        <v>62</v>
      </c>
      <c r="F2820" t="s">
        <v>10899</v>
      </c>
    </row>
    <row r="2821" spans="1:6" x14ac:dyDescent="0.2">
      <c r="A2821" t="s">
        <v>13758</v>
      </c>
      <c r="B2821" t="s">
        <v>88</v>
      </c>
      <c r="C2821" t="s">
        <v>109</v>
      </c>
      <c r="D2821" t="s">
        <v>10977</v>
      </c>
      <c r="E2821">
        <v>1</v>
      </c>
      <c r="F2821" t="s">
        <v>10899</v>
      </c>
    </row>
    <row r="2822" spans="1:6" x14ac:dyDescent="0.2">
      <c r="A2822" t="s">
        <v>13759</v>
      </c>
      <c r="B2822" t="s">
        <v>88</v>
      </c>
      <c r="C2822" t="s">
        <v>110</v>
      </c>
      <c r="D2822" t="s">
        <v>10933</v>
      </c>
      <c r="E2822">
        <v>35</v>
      </c>
      <c r="F2822" t="s">
        <v>10899</v>
      </c>
    </row>
    <row r="2823" spans="1:6" x14ac:dyDescent="0.2">
      <c r="A2823" t="s">
        <v>13760</v>
      </c>
      <c r="B2823" t="s">
        <v>88</v>
      </c>
      <c r="C2823" t="s">
        <v>110</v>
      </c>
      <c r="D2823" t="s">
        <v>10945</v>
      </c>
      <c r="E2823">
        <v>43</v>
      </c>
      <c r="F2823" t="s">
        <v>10899</v>
      </c>
    </row>
    <row r="2824" spans="1:6" x14ac:dyDescent="0.2">
      <c r="A2824" t="s">
        <v>13761</v>
      </c>
      <c r="B2824" t="s">
        <v>88</v>
      </c>
      <c r="C2824" t="s">
        <v>111</v>
      </c>
      <c r="D2824" t="s">
        <v>10933</v>
      </c>
      <c r="E2824">
        <v>35</v>
      </c>
      <c r="F2824" t="s">
        <v>10899</v>
      </c>
    </row>
    <row r="2825" spans="1:6" x14ac:dyDescent="0.2">
      <c r="A2825" t="s">
        <v>13762</v>
      </c>
      <c r="B2825" t="s">
        <v>88</v>
      </c>
      <c r="C2825" t="s">
        <v>111</v>
      </c>
      <c r="D2825" t="s">
        <v>10945</v>
      </c>
      <c r="E2825">
        <v>46</v>
      </c>
      <c r="F2825" t="s">
        <v>10899</v>
      </c>
    </row>
    <row r="2826" spans="1:6" x14ac:dyDescent="0.2">
      <c r="A2826" t="s">
        <v>13763</v>
      </c>
      <c r="B2826" t="s">
        <v>88</v>
      </c>
      <c r="C2826" t="s">
        <v>112</v>
      </c>
      <c r="D2826" t="s">
        <v>10913</v>
      </c>
      <c r="E2826">
        <v>1</v>
      </c>
      <c r="F2826" t="s">
        <v>10899</v>
      </c>
    </row>
    <row r="2827" spans="1:6" x14ac:dyDescent="0.2">
      <c r="A2827" t="s">
        <v>13764</v>
      </c>
      <c r="B2827" t="s">
        <v>88</v>
      </c>
      <c r="C2827" t="s">
        <v>112</v>
      </c>
      <c r="D2827" t="s">
        <v>10931</v>
      </c>
      <c r="E2827">
        <v>1</v>
      </c>
      <c r="F2827" t="s">
        <v>10899</v>
      </c>
    </row>
    <row r="2828" spans="1:6" x14ac:dyDescent="0.2">
      <c r="A2828" t="s">
        <v>13765</v>
      </c>
      <c r="B2828" t="s">
        <v>88</v>
      </c>
      <c r="C2828" t="s">
        <v>112</v>
      </c>
      <c r="D2828" t="s">
        <v>10933</v>
      </c>
      <c r="E2828">
        <v>107</v>
      </c>
      <c r="F2828" t="s">
        <v>10899</v>
      </c>
    </row>
    <row r="2829" spans="1:6" x14ac:dyDescent="0.2">
      <c r="A2829" t="s">
        <v>13766</v>
      </c>
      <c r="B2829" t="s">
        <v>88</v>
      </c>
      <c r="C2829" t="s">
        <v>112</v>
      </c>
      <c r="D2829" t="s">
        <v>10939</v>
      </c>
      <c r="E2829">
        <v>1</v>
      </c>
      <c r="F2829" t="s">
        <v>10899</v>
      </c>
    </row>
    <row r="2830" spans="1:6" x14ac:dyDescent="0.2">
      <c r="A2830" t="s">
        <v>13767</v>
      </c>
      <c r="B2830" t="s">
        <v>88</v>
      </c>
      <c r="C2830" t="s">
        <v>112</v>
      </c>
      <c r="D2830" t="s">
        <v>10945</v>
      </c>
      <c r="E2830">
        <v>122</v>
      </c>
      <c r="F2830" t="s">
        <v>10899</v>
      </c>
    </row>
    <row r="2831" spans="1:6" x14ac:dyDescent="0.2">
      <c r="A2831" t="s">
        <v>13768</v>
      </c>
      <c r="B2831" t="s">
        <v>88</v>
      </c>
      <c r="C2831" t="s">
        <v>112</v>
      </c>
      <c r="D2831" t="s">
        <v>10949</v>
      </c>
      <c r="E2831">
        <v>1</v>
      </c>
      <c r="F2831" t="s">
        <v>10899</v>
      </c>
    </row>
    <row r="2832" spans="1:6" x14ac:dyDescent="0.2">
      <c r="A2832" t="s">
        <v>13769</v>
      </c>
      <c r="B2832" t="s">
        <v>88</v>
      </c>
      <c r="C2832" t="s">
        <v>112</v>
      </c>
      <c r="D2832" t="s">
        <v>10963</v>
      </c>
      <c r="E2832">
        <v>1</v>
      </c>
      <c r="F2832" t="s">
        <v>10899</v>
      </c>
    </row>
    <row r="2833" spans="1:6" x14ac:dyDescent="0.2">
      <c r="A2833" t="s">
        <v>13770</v>
      </c>
      <c r="B2833" t="s">
        <v>88</v>
      </c>
      <c r="C2833" t="s">
        <v>113</v>
      </c>
      <c r="D2833" t="s">
        <v>10903</v>
      </c>
      <c r="E2833">
        <v>2</v>
      </c>
      <c r="F2833" t="s">
        <v>10899</v>
      </c>
    </row>
    <row r="2834" spans="1:6" x14ac:dyDescent="0.2">
      <c r="A2834" t="s">
        <v>13771</v>
      </c>
      <c r="B2834" t="s">
        <v>88</v>
      </c>
      <c r="C2834" t="s">
        <v>113</v>
      </c>
      <c r="D2834" t="s">
        <v>10905</v>
      </c>
      <c r="E2834">
        <v>1</v>
      </c>
      <c r="F2834" t="s">
        <v>10899</v>
      </c>
    </row>
    <row r="2835" spans="1:6" x14ac:dyDescent="0.2">
      <c r="A2835" t="s">
        <v>13772</v>
      </c>
      <c r="B2835" t="s">
        <v>88</v>
      </c>
      <c r="C2835" t="s">
        <v>113</v>
      </c>
      <c r="D2835" t="s">
        <v>10909</v>
      </c>
      <c r="E2835">
        <v>1</v>
      </c>
      <c r="F2835" t="s">
        <v>10899</v>
      </c>
    </row>
    <row r="2836" spans="1:6" x14ac:dyDescent="0.2">
      <c r="A2836" t="s">
        <v>13773</v>
      </c>
      <c r="B2836" t="s">
        <v>88</v>
      </c>
      <c r="C2836" t="s">
        <v>113</v>
      </c>
      <c r="D2836" t="s">
        <v>10913</v>
      </c>
      <c r="E2836">
        <v>5</v>
      </c>
      <c r="F2836" t="s">
        <v>10899</v>
      </c>
    </row>
    <row r="2837" spans="1:6" x14ac:dyDescent="0.2">
      <c r="A2837" t="s">
        <v>13774</v>
      </c>
      <c r="B2837" t="s">
        <v>88</v>
      </c>
      <c r="C2837" t="s">
        <v>113</v>
      </c>
      <c r="D2837" t="s">
        <v>10915</v>
      </c>
      <c r="E2837">
        <v>1</v>
      </c>
      <c r="F2837" t="s">
        <v>10899</v>
      </c>
    </row>
    <row r="2838" spans="1:6" x14ac:dyDescent="0.2">
      <c r="A2838" t="s">
        <v>13775</v>
      </c>
      <c r="B2838" t="s">
        <v>88</v>
      </c>
      <c r="C2838" t="s">
        <v>113</v>
      </c>
      <c r="D2838" t="s">
        <v>10917</v>
      </c>
      <c r="E2838">
        <v>1</v>
      </c>
      <c r="F2838" t="s">
        <v>10899</v>
      </c>
    </row>
    <row r="2839" spans="1:6" x14ac:dyDescent="0.2">
      <c r="A2839" t="s">
        <v>13776</v>
      </c>
      <c r="B2839" t="s">
        <v>88</v>
      </c>
      <c r="C2839" t="s">
        <v>113</v>
      </c>
      <c r="D2839" t="s">
        <v>10921</v>
      </c>
      <c r="E2839">
        <v>1</v>
      </c>
      <c r="F2839" t="s">
        <v>10899</v>
      </c>
    </row>
    <row r="2840" spans="1:6" x14ac:dyDescent="0.2">
      <c r="A2840" t="s">
        <v>13777</v>
      </c>
      <c r="B2840" t="s">
        <v>88</v>
      </c>
      <c r="C2840" t="s">
        <v>113</v>
      </c>
      <c r="D2840" t="s">
        <v>10925</v>
      </c>
      <c r="E2840">
        <v>1</v>
      </c>
      <c r="F2840" t="s">
        <v>10899</v>
      </c>
    </row>
    <row r="2841" spans="1:6" x14ac:dyDescent="0.2">
      <c r="A2841" t="s">
        <v>13778</v>
      </c>
      <c r="B2841" t="s">
        <v>88</v>
      </c>
      <c r="C2841" t="s">
        <v>113</v>
      </c>
      <c r="D2841" t="s">
        <v>10927</v>
      </c>
      <c r="E2841">
        <v>1</v>
      </c>
      <c r="F2841" t="s">
        <v>10899</v>
      </c>
    </row>
    <row r="2842" spans="1:6" x14ac:dyDescent="0.2">
      <c r="A2842" t="s">
        <v>13779</v>
      </c>
      <c r="B2842" t="s">
        <v>88</v>
      </c>
      <c r="C2842" t="s">
        <v>113</v>
      </c>
      <c r="D2842" t="s">
        <v>10929</v>
      </c>
      <c r="E2842">
        <v>1</v>
      </c>
      <c r="F2842" t="s">
        <v>10899</v>
      </c>
    </row>
    <row r="2843" spans="1:6" x14ac:dyDescent="0.2">
      <c r="A2843" t="s">
        <v>13780</v>
      </c>
      <c r="B2843" t="s">
        <v>88</v>
      </c>
      <c r="C2843" t="s">
        <v>113</v>
      </c>
      <c r="D2843" t="s">
        <v>10931</v>
      </c>
      <c r="E2843">
        <v>9</v>
      </c>
      <c r="F2843" t="s">
        <v>10899</v>
      </c>
    </row>
    <row r="2844" spans="1:6" x14ac:dyDescent="0.2">
      <c r="A2844" t="s">
        <v>13781</v>
      </c>
      <c r="B2844" t="s">
        <v>88</v>
      </c>
      <c r="C2844" t="s">
        <v>113</v>
      </c>
      <c r="D2844" t="s">
        <v>10933</v>
      </c>
      <c r="E2844">
        <v>131</v>
      </c>
      <c r="F2844" t="s">
        <v>10899</v>
      </c>
    </row>
    <row r="2845" spans="1:6" x14ac:dyDescent="0.2">
      <c r="A2845" t="s">
        <v>13782</v>
      </c>
      <c r="B2845" t="s">
        <v>88</v>
      </c>
      <c r="C2845" t="s">
        <v>113</v>
      </c>
      <c r="D2845" t="s">
        <v>10937</v>
      </c>
      <c r="E2845">
        <v>3</v>
      </c>
      <c r="F2845" t="s">
        <v>10899</v>
      </c>
    </row>
    <row r="2846" spans="1:6" x14ac:dyDescent="0.2">
      <c r="A2846" t="s">
        <v>13783</v>
      </c>
      <c r="B2846" t="s">
        <v>88</v>
      </c>
      <c r="C2846" t="s">
        <v>113</v>
      </c>
      <c r="D2846" t="s">
        <v>10939</v>
      </c>
      <c r="E2846">
        <v>1</v>
      </c>
      <c r="F2846" t="s">
        <v>10899</v>
      </c>
    </row>
    <row r="2847" spans="1:6" x14ac:dyDescent="0.2">
      <c r="A2847" t="s">
        <v>13784</v>
      </c>
      <c r="B2847" t="s">
        <v>88</v>
      </c>
      <c r="C2847" t="s">
        <v>113</v>
      </c>
      <c r="D2847" t="s">
        <v>10945</v>
      </c>
      <c r="E2847">
        <v>152</v>
      </c>
      <c r="F2847" t="s">
        <v>10899</v>
      </c>
    </row>
    <row r="2848" spans="1:6" x14ac:dyDescent="0.2">
      <c r="A2848" t="s">
        <v>13785</v>
      </c>
      <c r="B2848" t="s">
        <v>88</v>
      </c>
      <c r="C2848" t="s">
        <v>113</v>
      </c>
      <c r="D2848" t="s">
        <v>10949</v>
      </c>
      <c r="E2848">
        <v>2</v>
      </c>
      <c r="F2848" t="s">
        <v>10899</v>
      </c>
    </row>
    <row r="2849" spans="1:6" x14ac:dyDescent="0.2">
      <c r="A2849" t="s">
        <v>13786</v>
      </c>
      <c r="B2849" t="s">
        <v>88</v>
      </c>
      <c r="C2849" t="s">
        <v>113</v>
      </c>
      <c r="D2849" t="s">
        <v>10951</v>
      </c>
      <c r="E2849">
        <v>1</v>
      </c>
      <c r="F2849" t="s">
        <v>10899</v>
      </c>
    </row>
    <row r="2850" spans="1:6" x14ac:dyDescent="0.2">
      <c r="A2850" t="s">
        <v>13787</v>
      </c>
      <c r="B2850" t="s">
        <v>88</v>
      </c>
      <c r="C2850" t="s">
        <v>113</v>
      </c>
      <c r="D2850" t="s">
        <v>10959</v>
      </c>
      <c r="E2850">
        <v>1</v>
      </c>
      <c r="F2850" t="s">
        <v>10899</v>
      </c>
    </row>
    <row r="2851" spans="1:6" x14ac:dyDescent="0.2">
      <c r="A2851" t="s">
        <v>13788</v>
      </c>
      <c r="B2851" t="s">
        <v>88</v>
      </c>
      <c r="C2851" t="s">
        <v>113</v>
      </c>
      <c r="D2851" t="s">
        <v>10963</v>
      </c>
      <c r="E2851">
        <v>3</v>
      </c>
      <c r="F2851" t="s">
        <v>10899</v>
      </c>
    </row>
    <row r="2852" spans="1:6" x14ac:dyDescent="0.2">
      <c r="A2852" t="s">
        <v>13789</v>
      </c>
      <c r="B2852" t="s">
        <v>88</v>
      </c>
      <c r="C2852" t="s">
        <v>113</v>
      </c>
      <c r="D2852" t="s">
        <v>10967</v>
      </c>
      <c r="E2852">
        <v>2</v>
      </c>
      <c r="F2852" t="s">
        <v>10899</v>
      </c>
    </row>
    <row r="2853" spans="1:6" x14ac:dyDescent="0.2">
      <c r="A2853" t="s">
        <v>13790</v>
      </c>
      <c r="B2853" t="s">
        <v>88</v>
      </c>
      <c r="C2853" t="s">
        <v>113</v>
      </c>
      <c r="D2853" t="s">
        <v>10969</v>
      </c>
      <c r="E2853">
        <v>1</v>
      </c>
      <c r="F2853" t="s">
        <v>10899</v>
      </c>
    </row>
    <row r="2854" spans="1:6" x14ac:dyDescent="0.2">
      <c r="A2854" t="s">
        <v>13791</v>
      </c>
      <c r="B2854" t="s">
        <v>88</v>
      </c>
      <c r="C2854" t="s">
        <v>113</v>
      </c>
      <c r="D2854" t="s">
        <v>10977</v>
      </c>
      <c r="E2854">
        <v>2</v>
      </c>
      <c r="F2854" t="s">
        <v>10899</v>
      </c>
    </row>
    <row r="2855" spans="1:6" x14ac:dyDescent="0.2">
      <c r="A2855" t="s">
        <v>13792</v>
      </c>
      <c r="B2855" t="s">
        <v>88</v>
      </c>
      <c r="C2855" t="s">
        <v>114</v>
      </c>
      <c r="D2855" t="s">
        <v>10903</v>
      </c>
      <c r="E2855">
        <v>1</v>
      </c>
      <c r="F2855" t="s">
        <v>10899</v>
      </c>
    </row>
    <row r="2856" spans="1:6" x14ac:dyDescent="0.2">
      <c r="A2856" t="s">
        <v>13793</v>
      </c>
      <c r="B2856" t="s">
        <v>88</v>
      </c>
      <c r="C2856" t="s">
        <v>114</v>
      </c>
      <c r="D2856" t="s">
        <v>10917</v>
      </c>
      <c r="E2856">
        <v>1</v>
      </c>
      <c r="F2856" t="s">
        <v>10899</v>
      </c>
    </row>
    <row r="2857" spans="1:6" x14ac:dyDescent="0.2">
      <c r="A2857" t="s">
        <v>13794</v>
      </c>
      <c r="B2857" t="s">
        <v>88</v>
      </c>
      <c r="C2857" t="s">
        <v>114</v>
      </c>
      <c r="D2857" t="s">
        <v>10931</v>
      </c>
      <c r="E2857">
        <v>2</v>
      </c>
      <c r="F2857" t="s">
        <v>10899</v>
      </c>
    </row>
    <row r="2858" spans="1:6" x14ac:dyDescent="0.2">
      <c r="A2858" t="s">
        <v>13795</v>
      </c>
      <c r="B2858" t="s">
        <v>88</v>
      </c>
      <c r="C2858" t="s">
        <v>114</v>
      </c>
      <c r="D2858" t="s">
        <v>10933</v>
      </c>
      <c r="E2858">
        <v>26</v>
      </c>
      <c r="F2858" t="s">
        <v>10899</v>
      </c>
    </row>
    <row r="2859" spans="1:6" x14ac:dyDescent="0.2">
      <c r="A2859" t="s">
        <v>13796</v>
      </c>
      <c r="B2859" t="s">
        <v>88</v>
      </c>
      <c r="C2859" t="s">
        <v>114</v>
      </c>
      <c r="D2859" t="s">
        <v>10945</v>
      </c>
      <c r="E2859">
        <v>28</v>
      </c>
      <c r="F2859" t="s">
        <v>10899</v>
      </c>
    </row>
    <row r="2860" spans="1:6" x14ac:dyDescent="0.2">
      <c r="A2860" t="s">
        <v>13797</v>
      </c>
      <c r="B2860" t="s">
        <v>88</v>
      </c>
      <c r="C2860" t="s">
        <v>115</v>
      </c>
      <c r="D2860" t="s">
        <v>10933</v>
      </c>
      <c r="E2860">
        <v>15</v>
      </c>
      <c r="F2860" t="s">
        <v>10899</v>
      </c>
    </row>
    <row r="2861" spans="1:6" x14ac:dyDescent="0.2">
      <c r="A2861" t="s">
        <v>13798</v>
      </c>
      <c r="B2861" t="s">
        <v>88</v>
      </c>
      <c r="C2861" t="s">
        <v>115</v>
      </c>
      <c r="D2861" t="s">
        <v>10945</v>
      </c>
      <c r="E2861">
        <v>19</v>
      </c>
      <c r="F2861" t="s">
        <v>10899</v>
      </c>
    </row>
    <row r="2862" spans="1:6" x14ac:dyDescent="0.2">
      <c r="A2862" t="s">
        <v>13799</v>
      </c>
      <c r="B2862" t="s">
        <v>88</v>
      </c>
      <c r="C2862" t="s">
        <v>116</v>
      </c>
      <c r="D2862" t="s">
        <v>10903</v>
      </c>
      <c r="E2862">
        <v>1</v>
      </c>
      <c r="F2862" t="s">
        <v>10899</v>
      </c>
    </row>
    <row r="2863" spans="1:6" x14ac:dyDescent="0.2">
      <c r="A2863" t="s">
        <v>13800</v>
      </c>
      <c r="B2863" t="s">
        <v>88</v>
      </c>
      <c r="C2863" t="s">
        <v>116</v>
      </c>
      <c r="D2863" t="s">
        <v>10931</v>
      </c>
      <c r="E2863">
        <v>1</v>
      </c>
      <c r="F2863" t="s">
        <v>10899</v>
      </c>
    </row>
    <row r="2864" spans="1:6" x14ac:dyDescent="0.2">
      <c r="A2864" t="s">
        <v>13801</v>
      </c>
      <c r="B2864" t="s">
        <v>88</v>
      </c>
      <c r="C2864" t="s">
        <v>116</v>
      </c>
      <c r="D2864" t="s">
        <v>10933</v>
      </c>
      <c r="E2864">
        <v>54</v>
      </c>
      <c r="F2864" t="s">
        <v>10899</v>
      </c>
    </row>
    <row r="2865" spans="1:6" x14ac:dyDescent="0.2">
      <c r="A2865" t="s">
        <v>13802</v>
      </c>
      <c r="B2865" t="s">
        <v>88</v>
      </c>
      <c r="C2865" t="s">
        <v>116</v>
      </c>
      <c r="D2865" t="s">
        <v>10945</v>
      </c>
      <c r="E2865">
        <v>56</v>
      </c>
      <c r="F2865" t="s">
        <v>10899</v>
      </c>
    </row>
    <row r="2866" spans="1:6" x14ac:dyDescent="0.2">
      <c r="A2866" t="s">
        <v>13803</v>
      </c>
      <c r="B2866" t="s">
        <v>88</v>
      </c>
      <c r="C2866" t="s">
        <v>116</v>
      </c>
      <c r="D2866" t="s">
        <v>10949</v>
      </c>
      <c r="E2866">
        <v>1</v>
      </c>
      <c r="F2866" t="s">
        <v>10899</v>
      </c>
    </row>
    <row r="2867" spans="1:6" x14ac:dyDescent="0.2">
      <c r="A2867" t="s">
        <v>13804</v>
      </c>
      <c r="B2867" t="s">
        <v>88</v>
      </c>
      <c r="C2867" t="s">
        <v>117</v>
      </c>
      <c r="D2867" t="s">
        <v>10913</v>
      </c>
      <c r="E2867">
        <v>1</v>
      </c>
      <c r="F2867" t="s">
        <v>10899</v>
      </c>
    </row>
    <row r="2868" spans="1:6" x14ac:dyDescent="0.2">
      <c r="A2868" t="s">
        <v>13805</v>
      </c>
      <c r="B2868" t="s">
        <v>88</v>
      </c>
      <c r="C2868" t="s">
        <v>117</v>
      </c>
      <c r="D2868" t="s">
        <v>10931</v>
      </c>
      <c r="E2868">
        <v>1</v>
      </c>
      <c r="F2868" t="s">
        <v>10899</v>
      </c>
    </row>
    <row r="2869" spans="1:6" x14ac:dyDescent="0.2">
      <c r="A2869" t="s">
        <v>13806</v>
      </c>
      <c r="B2869" t="s">
        <v>88</v>
      </c>
      <c r="C2869" t="s">
        <v>117</v>
      </c>
      <c r="D2869" t="s">
        <v>10933</v>
      </c>
      <c r="E2869">
        <v>93</v>
      </c>
      <c r="F2869" t="s">
        <v>10899</v>
      </c>
    </row>
    <row r="2870" spans="1:6" x14ac:dyDescent="0.2">
      <c r="A2870" t="s">
        <v>13807</v>
      </c>
      <c r="B2870" t="s">
        <v>88</v>
      </c>
      <c r="C2870" t="s">
        <v>117</v>
      </c>
      <c r="D2870" t="s">
        <v>10943</v>
      </c>
      <c r="E2870">
        <v>1</v>
      </c>
      <c r="F2870" t="s">
        <v>10899</v>
      </c>
    </row>
    <row r="2871" spans="1:6" x14ac:dyDescent="0.2">
      <c r="A2871" t="s">
        <v>13808</v>
      </c>
      <c r="B2871" t="s">
        <v>88</v>
      </c>
      <c r="C2871" t="s">
        <v>117</v>
      </c>
      <c r="D2871" t="s">
        <v>10945</v>
      </c>
      <c r="E2871">
        <v>108</v>
      </c>
      <c r="F2871" t="s">
        <v>10899</v>
      </c>
    </row>
    <row r="2872" spans="1:6" x14ac:dyDescent="0.2">
      <c r="A2872" t="s">
        <v>13809</v>
      </c>
      <c r="B2872" t="s">
        <v>88</v>
      </c>
      <c r="C2872" t="s">
        <v>118</v>
      </c>
      <c r="D2872" t="s">
        <v>10933</v>
      </c>
      <c r="E2872">
        <v>53</v>
      </c>
      <c r="F2872" t="s">
        <v>10899</v>
      </c>
    </row>
    <row r="2873" spans="1:6" x14ac:dyDescent="0.2">
      <c r="A2873" t="s">
        <v>13810</v>
      </c>
      <c r="B2873" t="s">
        <v>88</v>
      </c>
      <c r="C2873" t="s">
        <v>118</v>
      </c>
      <c r="D2873" t="s">
        <v>10945</v>
      </c>
      <c r="E2873">
        <v>65</v>
      </c>
      <c r="F2873" t="s">
        <v>10899</v>
      </c>
    </row>
    <row r="2874" spans="1:6" x14ac:dyDescent="0.2">
      <c r="A2874" t="s">
        <v>13811</v>
      </c>
      <c r="B2874" t="s">
        <v>88</v>
      </c>
      <c r="C2874" t="s">
        <v>119</v>
      </c>
      <c r="D2874" t="s">
        <v>10905</v>
      </c>
      <c r="E2874">
        <v>1</v>
      </c>
      <c r="F2874" t="s">
        <v>10899</v>
      </c>
    </row>
    <row r="2875" spans="1:6" x14ac:dyDescent="0.2">
      <c r="A2875" t="s">
        <v>13812</v>
      </c>
      <c r="B2875" t="s">
        <v>88</v>
      </c>
      <c r="C2875" t="s">
        <v>119</v>
      </c>
      <c r="D2875" t="s">
        <v>10913</v>
      </c>
      <c r="E2875">
        <v>1</v>
      </c>
      <c r="F2875" t="s">
        <v>10899</v>
      </c>
    </row>
    <row r="2876" spans="1:6" x14ac:dyDescent="0.2">
      <c r="A2876" t="s">
        <v>13813</v>
      </c>
      <c r="B2876" t="s">
        <v>88</v>
      </c>
      <c r="C2876" t="s">
        <v>119</v>
      </c>
      <c r="D2876" t="s">
        <v>10927</v>
      </c>
      <c r="E2876">
        <v>1</v>
      </c>
      <c r="F2876" t="s">
        <v>10899</v>
      </c>
    </row>
    <row r="2877" spans="1:6" x14ac:dyDescent="0.2">
      <c r="A2877" t="s">
        <v>13814</v>
      </c>
      <c r="B2877" t="s">
        <v>88</v>
      </c>
      <c r="C2877" t="s">
        <v>119</v>
      </c>
      <c r="D2877" t="s">
        <v>10931</v>
      </c>
      <c r="E2877">
        <v>3</v>
      </c>
      <c r="F2877" t="s">
        <v>10899</v>
      </c>
    </row>
    <row r="2878" spans="1:6" x14ac:dyDescent="0.2">
      <c r="A2878" t="s">
        <v>13815</v>
      </c>
      <c r="B2878" t="s">
        <v>88</v>
      </c>
      <c r="C2878" t="s">
        <v>119</v>
      </c>
      <c r="D2878" t="s">
        <v>10933</v>
      </c>
      <c r="E2878">
        <v>114</v>
      </c>
      <c r="F2878" t="s">
        <v>10899</v>
      </c>
    </row>
    <row r="2879" spans="1:6" x14ac:dyDescent="0.2">
      <c r="A2879" t="s">
        <v>13816</v>
      </c>
      <c r="B2879" t="s">
        <v>88</v>
      </c>
      <c r="C2879" t="s">
        <v>119</v>
      </c>
      <c r="D2879" t="s">
        <v>10945</v>
      </c>
      <c r="E2879">
        <v>145</v>
      </c>
      <c r="F2879" t="s">
        <v>10899</v>
      </c>
    </row>
    <row r="2880" spans="1:6" x14ac:dyDescent="0.2">
      <c r="A2880" t="s">
        <v>13817</v>
      </c>
      <c r="B2880" t="s">
        <v>88</v>
      </c>
      <c r="C2880" t="s">
        <v>119</v>
      </c>
      <c r="D2880" t="s">
        <v>10949</v>
      </c>
      <c r="E2880">
        <v>1</v>
      </c>
      <c r="F2880" t="s">
        <v>10899</v>
      </c>
    </row>
    <row r="2881" spans="1:6" x14ac:dyDescent="0.2">
      <c r="A2881" t="s">
        <v>13818</v>
      </c>
      <c r="B2881" t="s">
        <v>88</v>
      </c>
      <c r="C2881" t="s">
        <v>120</v>
      </c>
      <c r="D2881" t="s">
        <v>10931</v>
      </c>
      <c r="E2881">
        <v>2</v>
      </c>
      <c r="F2881" t="s">
        <v>10899</v>
      </c>
    </row>
    <row r="2882" spans="1:6" x14ac:dyDescent="0.2">
      <c r="A2882" t="s">
        <v>13819</v>
      </c>
      <c r="B2882" t="s">
        <v>88</v>
      </c>
      <c r="C2882" t="s">
        <v>120</v>
      </c>
      <c r="D2882" t="s">
        <v>10933</v>
      </c>
      <c r="E2882">
        <v>45</v>
      </c>
      <c r="F2882" t="s">
        <v>10899</v>
      </c>
    </row>
    <row r="2883" spans="1:6" x14ac:dyDescent="0.2">
      <c r="A2883" t="s">
        <v>13820</v>
      </c>
      <c r="B2883" t="s">
        <v>88</v>
      </c>
      <c r="C2883" t="s">
        <v>120</v>
      </c>
      <c r="D2883" t="s">
        <v>10937</v>
      </c>
      <c r="E2883">
        <v>1</v>
      </c>
      <c r="F2883" t="s">
        <v>10899</v>
      </c>
    </row>
    <row r="2884" spans="1:6" x14ac:dyDescent="0.2">
      <c r="A2884" t="s">
        <v>13821</v>
      </c>
      <c r="B2884" t="s">
        <v>88</v>
      </c>
      <c r="C2884" t="s">
        <v>120</v>
      </c>
      <c r="D2884" t="s">
        <v>10945</v>
      </c>
      <c r="E2884">
        <v>50</v>
      </c>
      <c r="F2884" t="s">
        <v>10899</v>
      </c>
    </row>
    <row r="2885" spans="1:6" x14ac:dyDescent="0.2">
      <c r="A2885" t="s">
        <v>13822</v>
      </c>
      <c r="B2885" t="s">
        <v>88</v>
      </c>
      <c r="C2885" t="s">
        <v>120</v>
      </c>
      <c r="D2885" t="s">
        <v>10951</v>
      </c>
      <c r="E2885">
        <v>1</v>
      </c>
      <c r="F2885" t="s">
        <v>10899</v>
      </c>
    </row>
    <row r="2886" spans="1:6" x14ac:dyDescent="0.2">
      <c r="A2886" t="s">
        <v>13823</v>
      </c>
      <c r="B2886" t="s">
        <v>88</v>
      </c>
      <c r="C2886" t="s">
        <v>120</v>
      </c>
      <c r="D2886" t="s">
        <v>10963</v>
      </c>
      <c r="E2886">
        <v>1</v>
      </c>
      <c r="F2886" t="s">
        <v>10899</v>
      </c>
    </row>
    <row r="2887" spans="1:6" x14ac:dyDescent="0.2">
      <c r="A2887" t="s">
        <v>13824</v>
      </c>
      <c r="B2887" t="s">
        <v>88</v>
      </c>
      <c r="C2887" t="s">
        <v>120</v>
      </c>
      <c r="D2887" t="s">
        <v>10977</v>
      </c>
      <c r="E2887">
        <v>2</v>
      </c>
      <c r="F2887" t="s">
        <v>10899</v>
      </c>
    </row>
    <row r="2888" spans="1:6" x14ac:dyDescent="0.2">
      <c r="A2888" t="s">
        <v>13825</v>
      </c>
      <c r="B2888" t="s">
        <v>88</v>
      </c>
      <c r="C2888" t="s">
        <v>121</v>
      </c>
      <c r="D2888" t="s">
        <v>10933</v>
      </c>
      <c r="E2888">
        <v>25</v>
      </c>
      <c r="F2888" t="s">
        <v>10899</v>
      </c>
    </row>
    <row r="2889" spans="1:6" x14ac:dyDescent="0.2">
      <c r="A2889" t="s">
        <v>13826</v>
      </c>
      <c r="B2889" t="s">
        <v>88</v>
      </c>
      <c r="C2889" t="s">
        <v>121</v>
      </c>
      <c r="D2889" t="s">
        <v>10945</v>
      </c>
      <c r="E2889">
        <v>31</v>
      </c>
      <c r="F2889" t="s">
        <v>10899</v>
      </c>
    </row>
    <row r="2890" spans="1:6" x14ac:dyDescent="0.2">
      <c r="A2890" t="s">
        <v>13827</v>
      </c>
      <c r="B2890" t="s">
        <v>88</v>
      </c>
      <c r="C2890" t="s">
        <v>122</v>
      </c>
      <c r="D2890" t="s">
        <v>10903</v>
      </c>
      <c r="E2890">
        <v>1</v>
      </c>
      <c r="F2890" t="s">
        <v>10899</v>
      </c>
    </row>
    <row r="2891" spans="1:6" x14ac:dyDescent="0.2">
      <c r="A2891" t="s">
        <v>13828</v>
      </c>
      <c r="B2891" t="s">
        <v>88</v>
      </c>
      <c r="C2891" t="s">
        <v>122</v>
      </c>
      <c r="D2891" t="s">
        <v>10913</v>
      </c>
      <c r="E2891">
        <v>2</v>
      </c>
      <c r="F2891" t="s">
        <v>10899</v>
      </c>
    </row>
    <row r="2892" spans="1:6" x14ac:dyDescent="0.2">
      <c r="A2892" t="s">
        <v>13829</v>
      </c>
      <c r="B2892" t="s">
        <v>88</v>
      </c>
      <c r="C2892" t="s">
        <v>122</v>
      </c>
      <c r="D2892" t="s">
        <v>10925</v>
      </c>
      <c r="E2892">
        <v>1</v>
      </c>
      <c r="F2892" t="s">
        <v>10899</v>
      </c>
    </row>
    <row r="2893" spans="1:6" x14ac:dyDescent="0.2">
      <c r="A2893" t="s">
        <v>13830</v>
      </c>
      <c r="B2893" t="s">
        <v>88</v>
      </c>
      <c r="C2893" t="s">
        <v>122</v>
      </c>
      <c r="D2893" t="s">
        <v>10931</v>
      </c>
      <c r="E2893">
        <v>3</v>
      </c>
      <c r="F2893" t="s">
        <v>10899</v>
      </c>
    </row>
    <row r="2894" spans="1:6" x14ac:dyDescent="0.2">
      <c r="A2894" t="s">
        <v>13831</v>
      </c>
      <c r="B2894" t="s">
        <v>88</v>
      </c>
      <c r="C2894" t="s">
        <v>122</v>
      </c>
      <c r="D2894" t="s">
        <v>10933</v>
      </c>
      <c r="E2894">
        <v>113</v>
      </c>
      <c r="F2894" t="s">
        <v>10899</v>
      </c>
    </row>
    <row r="2895" spans="1:6" x14ac:dyDescent="0.2">
      <c r="A2895" t="s">
        <v>13832</v>
      </c>
      <c r="B2895" t="s">
        <v>88</v>
      </c>
      <c r="C2895" t="s">
        <v>122</v>
      </c>
      <c r="D2895" t="s">
        <v>10945</v>
      </c>
      <c r="E2895">
        <v>140</v>
      </c>
      <c r="F2895" t="s">
        <v>10899</v>
      </c>
    </row>
    <row r="2896" spans="1:6" x14ac:dyDescent="0.2">
      <c r="A2896" t="s">
        <v>13833</v>
      </c>
      <c r="B2896" t="s">
        <v>88</v>
      </c>
      <c r="C2896" t="s">
        <v>122</v>
      </c>
      <c r="D2896" t="s">
        <v>10949</v>
      </c>
      <c r="E2896">
        <v>1</v>
      </c>
      <c r="F2896" t="s">
        <v>10899</v>
      </c>
    </row>
    <row r="2897" spans="1:6" x14ac:dyDescent="0.2">
      <c r="A2897" t="s">
        <v>13834</v>
      </c>
      <c r="B2897" t="s">
        <v>88</v>
      </c>
      <c r="C2897" t="s">
        <v>122</v>
      </c>
      <c r="D2897" t="s">
        <v>10963</v>
      </c>
      <c r="E2897">
        <v>1</v>
      </c>
      <c r="F2897" t="s">
        <v>10899</v>
      </c>
    </row>
    <row r="2898" spans="1:6" x14ac:dyDescent="0.2">
      <c r="A2898" t="s">
        <v>13835</v>
      </c>
      <c r="B2898" t="s">
        <v>88</v>
      </c>
      <c r="C2898" t="s">
        <v>122</v>
      </c>
      <c r="D2898" t="s">
        <v>10967</v>
      </c>
      <c r="E2898">
        <v>1</v>
      </c>
      <c r="F2898" t="s">
        <v>10899</v>
      </c>
    </row>
    <row r="2899" spans="1:6" x14ac:dyDescent="0.2">
      <c r="A2899" t="s">
        <v>13836</v>
      </c>
      <c r="B2899" t="s">
        <v>88</v>
      </c>
      <c r="C2899" t="s">
        <v>122</v>
      </c>
      <c r="D2899" t="s">
        <v>10977</v>
      </c>
      <c r="E2899">
        <v>1</v>
      </c>
      <c r="F2899" t="s">
        <v>10899</v>
      </c>
    </row>
    <row r="2900" spans="1:6" x14ac:dyDescent="0.2">
      <c r="A2900" t="s">
        <v>13837</v>
      </c>
      <c r="B2900" t="s">
        <v>88</v>
      </c>
      <c r="C2900" t="s">
        <v>123</v>
      </c>
      <c r="D2900" t="s">
        <v>10903</v>
      </c>
      <c r="E2900">
        <v>1</v>
      </c>
      <c r="F2900" t="s">
        <v>10899</v>
      </c>
    </row>
    <row r="2901" spans="1:6" x14ac:dyDescent="0.2">
      <c r="A2901" t="s">
        <v>13838</v>
      </c>
      <c r="B2901" t="s">
        <v>88</v>
      </c>
      <c r="C2901" t="s">
        <v>123</v>
      </c>
      <c r="D2901" t="s">
        <v>10905</v>
      </c>
      <c r="E2901">
        <v>1</v>
      </c>
      <c r="F2901" t="s">
        <v>10899</v>
      </c>
    </row>
    <row r="2902" spans="1:6" x14ac:dyDescent="0.2">
      <c r="A2902" t="s">
        <v>13839</v>
      </c>
      <c r="B2902" t="s">
        <v>88</v>
      </c>
      <c r="C2902" t="s">
        <v>123</v>
      </c>
      <c r="D2902" t="s">
        <v>10921</v>
      </c>
      <c r="E2902">
        <v>2</v>
      </c>
      <c r="F2902" t="s">
        <v>10899</v>
      </c>
    </row>
    <row r="2903" spans="1:6" x14ac:dyDescent="0.2">
      <c r="A2903" t="s">
        <v>13840</v>
      </c>
      <c r="B2903" t="s">
        <v>88</v>
      </c>
      <c r="C2903" t="s">
        <v>123</v>
      </c>
      <c r="D2903" t="s">
        <v>10925</v>
      </c>
      <c r="E2903">
        <v>1</v>
      </c>
      <c r="F2903" t="s">
        <v>10899</v>
      </c>
    </row>
    <row r="2904" spans="1:6" x14ac:dyDescent="0.2">
      <c r="A2904" t="s">
        <v>13841</v>
      </c>
      <c r="B2904" t="s">
        <v>88</v>
      </c>
      <c r="C2904" t="s">
        <v>123</v>
      </c>
      <c r="D2904" t="s">
        <v>10927</v>
      </c>
      <c r="E2904">
        <v>1</v>
      </c>
      <c r="F2904" t="s">
        <v>10899</v>
      </c>
    </row>
    <row r="2905" spans="1:6" x14ac:dyDescent="0.2">
      <c r="A2905" t="s">
        <v>13842</v>
      </c>
      <c r="B2905" t="s">
        <v>88</v>
      </c>
      <c r="C2905" t="s">
        <v>123</v>
      </c>
      <c r="D2905" t="s">
        <v>10931</v>
      </c>
      <c r="E2905">
        <v>2</v>
      </c>
      <c r="F2905" t="s">
        <v>10899</v>
      </c>
    </row>
    <row r="2906" spans="1:6" x14ac:dyDescent="0.2">
      <c r="A2906" t="s">
        <v>13843</v>
      </c>
      <c r="B2906" t="s">
        <v>88</v>
      </c>
      <c r="C2906" t="s">
        <v>123</v>
      </c>
      <c r="D2906" t="s">
        <v>10933</v>
      </c>
      <c r="E2906">
        <v>134</v>
      </c>
      <c r="F2906" t="s">
        <v>10899</v>
      </c>
    </row>
    <row r="2907" spans="1:6" x14ac:dyDescent="0.2">
      <c r="A2907" t="s">
        <v>13844</v>
      </c>
      <c r="B2907" t="s">
        <v>88</v>
      </c>
      <c r="C2907" t="s">
        <v>123</v>
      </c>
      <c r="D2907" t="s">
        <v>10939</v>
      </c>
      <c r="E2907">
        <v>1</v>
      </c>
      <c r="F2907" t="s">
        <v>10899</v>
      </c>
    </row>
    <row r="2908" spans="1:6" x14ac:dyDescent="0.2">
      <c r="A2908" t="s">
        <v>13845</v>
      </c>
      <c r="B2908" t="s">
        <v>88</v>
      </c>
      <c r="C2908" t="s">
        <v>123</v>
      </c>
      <c r="D2908" t="s">
        <v>10945</v>
      </c>
      <c r="E2908">
        <v>163</v>
      </c>
      <c r="F2908" t="s">
        <v>10899</v>
      </c>
    </row>
    <row r="2909" spans="1:6" x14ac:dyDescent="0.2">
      <c r="A2909" t="s">
        <v>13846</v>
      </c>
      <c r="B2909" t="s">
        <v>88</v>
      </c>
      <c r="C2909" t="s">
        <v>123</v>
      </c>
      <c r="D2909" t="s">
        <v>10949</v>
      </c>
      <c r="E2909">
        <v>1</v>
      </c>
      <c r="F2909" t="s">
        <v>10899</v>
      </c>
    </row>
    <row r="2910" spans="1:6" x14ac:dyDescent="0.2">
      <c r="A2910" t="s">
        <v>13847</v>
      </c>
      <c r="B2910" t="s">
        <v>88</v>
      </c>
      <c r="C2910" t="s">
        <v>123</v>
      </c>
      <c r="D2910" t="s">
        <v>10963</v>
      </c>
      <c r="E2910">
        <v>1</v>
      </c>
      <c r="F2910" t="s">
        <v>10899</v>
      </c>
    </row>
    <row r="2911" spans="1:6" x14ac:dyDescent="0.2">
      <c r="A2911" t="s">
        <v>13848</v>
      </c>
      <c r="B2911" t="s">
        <v>88</v>
      </c>
      <c r="C2911" t="s">
        <v>123</v>
      </c>
      <c r="D2911" t="s">
        <v>10967</v>
      </c>
      <c r="E2911">
        <v>1</v>
      </c>
      <c r="F2911" t="s">
        <v>10899</v>
      </c>
    </row>
    <row r="2912" spans="1:6" x14ac:dyDescent="0.2">
      <c r="A2912" t="s">
        <v>13849</v>
      </c>
      <c r="B2912" t="s">
        <v>88</v>
      </c>
      <c r="C2912" t="s">
        <v>123</v>
      </c>
      <c r="D2912" t="s">
        <v>10977</v>
      </c>
      <c r="E2912">
        <v>2</v>
      </c>
      <c r="F2912" t="s">
        <v>10899</v>
      </c>
    </row>
    <row r="2913" spans="1:6" x14ac:dyDescent="0.2">
      <c r="A2913" t="s">
        <v>13850</v>
      </c>
      <c r="B2913" t="s">
        <v>88</v>
      </c>
      <c r="C2913" t="s">
        <v>124</v>
      </c>
      <c r="D2913" t="s">
        <v>10903</v>
      </c>
      <c r="E2913">
        <v>2</v>
      </c>
      <c r="F2913" t="s">
        <v>10899</v>
      </c>
    </row>
    <row r="2914" spans="1:6" x14ac:dyDescent="0.2">
      <c r="A2914" t="s">
        <v>13851</v>
      </c>
      <c r="B2914" t="s">
        <v>88</v>
      </c>
      <c r="C2914" t="s">
        <v>124</v>
      </c>
      <c r="D2914" t="s">
        <v>10905</v>
      </c>
      <c r="E2914">
        <v>1</v>
      </c>
      <c r="F2914" t="s">
        <v>10899</v>
      </c>
    </row>
    <row r="2915" spans="1:6" x14ac:dyDescent="0.2">
      <c r="A2915" t="s">
        <v>13852</v>
      </c>
      <c r="B2915" t="s">
        <v>88</v>
      </c>
      <c r="C2915" t="s">
        <v>124</v>
      </c>
      <c r="D2915" t="s">
        <v>10913</v>
      </c>
      <c r="E2915">
        <v>2</v>
      </c>
      <c r="F2915" t="s">
        <v>10899</v>
      </c>
    </row>
    <row r="2916" spans="1:6" x14ac:dyDescent="0.2">
      <c r="A2916" t="s">
        <v>13853</v>
      </c>
      <c r="B2916" t="s">
        <v>88</v>
      </c>
      <c r="C2916" t="s">
        <v>124</v>
      </c>
      <c r="D2916" t="s">
        <v>10931</v>
      </c>
      <c r="E2916">
        <v>5</v>
      </c>
      <c r="F2916" t="s">
        <v>10899</v>
      </c>
    </row>
    <row r="2917" spans="1:6" x14ac:dyDescent="0.2">
      <c r="A2917" t="s">
        <v>13854</v>
      </c>
      <c r="B2917" t="s">
        <v>88</v>
      </c>
      <c r="C2917" t="s">
        <v>124</v>
      </c>
      <c r="D2917" t="s">
        <v>10933</v>
      </c>
      <c r="E2917">
        <v>140</v>
      </c>
      <c r="F2917" t="s">
        <v>10899</v>
      </c>
    </row>
    <row r="2918" spans="1:6" x14ac:dyDescent="0.2">
      <c r="A2918" t="s">
        <v>13855</v>
      </c>
      <c r="B2918" t="s">
        <v>88</v>
      </c>
      <c r="C2918" t="s">
        <v>124</v>
      </c>
      <c r="D2918" t="s">
        <v>10943</v>
      </c>
      <c r="E2918">
        <v>1</v>
      </c>
      <c r="F2918" t="s">
        <v>10899</v>
      </c>
    </row>
    <row r="2919" spans="1:6" x14ac:dyDescent="0.2">
      <c r="A2919" t="s">
        <v>13856</v>
      </c>
      <c r="B2919" t="s">
        <v>88</v>
      </c>
      <c r="C2919" t="s">
        <v>124</v>
      </c>
      <c r="D2919" t="s">
        <v>10945</v>
      </c>
      <c r="E2919">
        <v>167</v>
      </c>
      <c r="F2919" t="s">
        <v>10899</v>
      </c>
    </row>
    <row r="2920" spans="1:6" x14ac:dyDescent="0.2">
      <c r="A2920" t="s">
        <v>13857</v>
      </c>
      <c r="B2920" t="s">
        <v>88</v>
      </c>
      <c r="C2920" t="s">
        <v>124</v>
      </c>
      <c r="D2920" t="s">
        <v>10949</v>
      </c>
      <c r="E2920">
        <v>1</v>
      </c>
      <c r="F2920" t="s">
        <v>10899</v>
      </c>
    </row>
    <row r="2921" spans="1:6" x14ac:dyDescent="0.2">
      <c r="A2921" t="s">
        <v>13858</v>
      </c>
      <c r="B2921" t="s">
        <v>88</v>
      </c>
      <c r="C2921" t="s">
        <v>124</v>
      </c>
      <c r="D2921" t="s">
        <v>10977</v>
      </c>
      <c r="E2921">
        <v>2</v>
      </c>
      <c r="F2921" t="s">
        <v>10899</v>
      </c>
    </row>
    <row r="2922" spans="1:6" x14ac:dyDescent="0.2">
      <c r="A2922" t="s">
        <v>13859</v>
      </c>
      <c r="B2922" t="s">
        <v>88</v>
      </c>
      <c r="C2922" t="s">
        <v>125</v>
      </c>
      <c r="D2922" t="s">
        <v>10913</v>
      </c>
      <c r="E2922">
        <v>1</v>
      </c>
      <c r="F2922" t="s">
        <v>10899</v>
      </c>
    </row>
    <row r="2923" spans="1:6" x14ac:dyDescent="0.2">
      <c r="A2923" t="s">
        <v>13860</v>
      </c>
      <c r="B2923" t="s">
        <v>88</v>
      </c>
      <c r="C2923" t="s">
        <v>125</v>
      </c>
      <c r="D2923" t="s">
        <v>10919</v>
      </c>
      <c r="E2923">
        <v>1</v>
      </c>
      <c r="F2923" t="s">
        <v>10899</v>
      </c>
    </row>
    <row r="2924" spans="1:6" x14ac:dyDescent="0.2">
      <c r="A2924" t="s">
        <v>13861</v>
      </c>
      <c r="B2924" t="s">
        <v>88</v>
      </c>
      <c r="C2924" t="s">
        <v>125</v>
      </c>
      <c r="D2924" t="s">
        <v>10921</v>
      </c>
      <c r="E2924">
        <v>1</v>
      </c>
      <c r="F2924" t="s">
        <v>10899</v>
      </c>
    </row>
    <row r="2925" spans="1:6" x14ac:dyDescent="0.2">
      <c r="A2925" t="s">
        <v>13862</v>
      </c>
      <c r="B2925" t="s">
        <v>88</v>
      </c>
      <c r="C2925" t="s">
        <v>125</v>
      </c>
      <c r="D2925" t="s">
        <v>10931</v>
      </c>
      <c r="E2925">
        <v>1</v>
      </c>
      <c r="F2925" t="s">
        <v>10899</v>
      </c>
    </row>
    <row r="2926" spans="1:6" x14ac:dyDescent="0.2">
      <c r="A2926" t="s">
        <v>13863</v>
      </c>
      <c r="B2926" t="s">
        <v>88</v>
      </c>
      <c r="C2926" t="s">
        <v>125</v>
      </c>
      <c r="D2926" t="s">
        <v>10933</v>
      </c>
      <c r="E2926">
        <v>44</v>
      </c>
      <c r="F2926" t="s">
        <v>10899</v>
      </c>
    </row>
    <row r="2927" spans="1:6" x14ac:dyDescent="0.2">
      <c r="A2927" t="s">
        <v>13864</v>
      </c>
      <c r="B2927" t="s">
        <v>88</v>
      </c>
      <c r="C2927" t="s">
        <v>125</v>
      </c>
      <c r="D2927" t="s">
        <v>10943</v>
      </c>
      <c r="E2927">
        <v>1</v>
      </c>
      <c r="F2927" t="s">
        <v>10899</v>
      </c>
    </row>
    <row r="2928" spans="1:6" x14ac:dyDescent="0.2">
      <c r="A2928" t="s">
        <v>13865</v>
      </c>
      <c r="B2928" t="s">
        <v>88</v>
      </c>
      <c r="C2928" t="s">
        <v>125</v>
      </c>
      <c r="D2928" t="s">
        <v>10945</v>
      </c>
      <c r="E2928">
        <v>47</v>
      </c>
      <c r="F2928" t="s">
        <v>10899</v>
      </c>
    </row>
    <row r="2929" spans="1:6" x14ac:dyDescent="0.2">
      <c r="A2929" t="s">
        <v>13866</v>
      </c>
      <c r="B2929" t="s">
        <v>88</v>
      </c>
      <c r="C2929" t="s">
        <v>125</v>
      </c>
      <c r="D2929" t="s">
        <v>10963</v>
      </c>
      <c r="E2929">
        <v>1</v>
      </c>
      <c r="F2929" t="s">
        <v>10899</v>
      </c>
    </row>
    <row r="2930" spans="1:6" x14ac:dyDescent="0.2">
      <c r="A2930" t="s">
        <v>13867</v>
      </c>
      <c r="B2930" t="s">
        <v>88</v>
      </c>
      <c r="C2930" t="s">
        <v>125</v>
      </c>
      <c r="D2930" t="s">
        <v>10967</v>
      </c>
      <c r="E2930">
        <v>1</v>
      </c>
      <c r="F2930" t="s">
        <v>10899</v>
      </c>
    </row>
    <row r="2931" spans="1:6" x14ac:dyDescent="0.2">
      <c r="A2931" t="s">
        <v>13868</v>
      </c>
      <c r="B2931" t="s">
        <v>88</v>
      </c>
      <c r="C2931" t="s">
        <v>125</v>
      </c>
      <c r="D2931" t="s">
        <v>10977</v>
      </c>
      <c r="E2931">
        <v>1</v>
      </c>
      <c r="F2931" t="s">
        <v>10899</v>
      </c>
    </row>
    <row r="2932" spans="1:6" x14ac:dyDescent="0.2">
      <c r="A2932" t="s">
        <v>13869</v>
      </c>
      <c r="B2932" t="s">
        <v>88</v>
      </c>
      <c r="C2932" t="s">
        <v>126</v>
      </c>
      <c r="D2932" t="s">
        <v>10933</v>
      </c>
      <c r="E2932">
        <v>34</v>
      </c>
      <c r="F2932" t="s">
        <v>10899</v>
      </c>
    </row>
    <row r="2933" spans="1:6" x14ac:dyDescent="0.2">
      <c r="A2933" t="s">
        <v>13870</v>
      </c>
      <c r="B2933" t="s">
        <v>88</v>
      </c>
      <c r="C2933" t="s">
        <v>126</v>
      </c>
      <c r="D2933" t="s">
        <v>10945</v>
      </c>
      <c r="E2933">
        <v>45</v>
      </c>
      <c r="F2933" t="s">
        <v>10899</v>
      </c>
    </row>
    <row r="2934" spans="1:6" x14ac:dyDescent="0.2">
      <c r="A2934" t="s">
        <v>13871</v>
      </c>
      <c r="B2934" t="s">
        <v>88</v>
      </c>
      <c r="C2934" t="s">
        <v>127</v>
      </c>
      <c r="D2934" t="s">
        <v>10905</v>
      </c>
      <c r="E2934">
        <v>2</v>
      </c>
      <c r="F2934" t="s">
        <v>10899</v>
      </c>
    </row>
    <row r="2935" spans="1:6" x14ac:dyDescent="0.2">
      <c r="A2935" t="s">
        <v>13872</v>
      </c>
      <c r="B2935" t="s">
        <v>88</v>
      </c>
      <c r="C2935" t="s">
        <v>127</v>
      </c>
      <c r="D2935" t="s">
        <v>10931</v>
      </c>
      <c r="E2935">
        <v>4</v>
      </c>
      <c r="F2935" t="s">
        <v>10899</v>
      </c>
    </row>
    <row r="2936" spans="1:6" x14ac:dyDescent="0.2">
      <c r="A2936" t="s">
        <v>13873</v>
      </c>
      <c r="B2936" t="s">
        <v>88</v>
      </c>
      <c r="C2936" t="s">
        <v>127</v>
      </c>
      <c r="D2936" t="s">
        <v>10933</v>
      </c>
      <c r="E2936">
        <v>153</v>
      </c>
      <c r="F2936" t="s">
        <v>10899</v>
      </c>
    </row>
    <row r="2937" spans="1:6" x14ac:dyDescent="0.2">
      <c r="A2937" t="s">
        <v>13874</v>
      </c>
      <c r="B2937" t="s">
        <v>88</v>
      </c>
      <c r="C2937" t="s">
        <v>127</v>
      </c>
      <c r="D2937" t="s">
        <v>10945</v>
      </c>
      <c r="E2937">
        <v>200</v>
      </c>
      <c r="F2937" t="s">
        <v>10899</v>
      </c>
    </row>
    <row r="2938" spans="1:6" x14ac:dyDescent="0.2">
      <c r="A2938" t="s">
        <v>13875</v>
      </c>
      <c r="B2938" t="s">
        <v>88</v>
      </c>
      <c r="C2938" t="s">
        <v>127</v>
      </c>
      <c r="D2938" t="s">
        <v>10977</v>
      </c>
      <c r="E2938">
        <v>2</v>
      </c>
      <c r="F2938" t="s">
        <v>10899</v>
      </c>
    </row>
    <row r="2939" spans="1:6" x14ac:dyDescent="0.2">
      <c r="A2939" t="s">
        <v>13876</v>
      </c>
      <c r="B2939" t="s">
        <v>88</v>
      </c>
      <c r="C2939" t="s">
        <v>128</v>
      </c>
      <c r="D2939" t="s">
        <v>10909</v>
      </c>
      <c r="E2939">
        <v>1</v>
      </c>
      <c r="F2939" t="s">
        <v>10899</v>
      </c>
    </row>
    <row r="2940" spans="1:6" x14ac:dyDescent="0.2">
      <c r="A2940" t="s">
        <v>13877</v>
      </c>
      <c r="B2940" t="s">
        <v>88</v>
      </c>
      <c r="C2940" t="s">
        <v>128</v>
      </c>
      <c r="D2940" t="s">
        <v>10931</v>
      </c>
      <c r="E2940">
        <v>2</v>
      </c>
      <c r="F2940" t="s">
        <v>10899</v>
      </c>
    </row>
    <row r="2941" spans="1:6" x14ac:dyDescent="0.2">
      <c r="A2941" t="s">
        <v>13878</v>
      </c>
      <c r="B2941" t="s">
        <v>88</v>
      </c>
      <c r="C2941" t="s">
        <v>128</v>
      </c>
      <c r="D2941" t="s">
        <v>10933</v>
      </c>
      <c r="E2941">
        <v>38</v>
      </c>
      <c r="F2941" t="s">
        <v>10899</v>
      </c>
    </row>
    <row r="2942" spans="1:6" x14ac:dyDescent="0.2">
      <c r="A2942" t="s">
        <v>13879</v>
      </c>
      <c r="B2942" t="s">
        <v>88</v>
      </c>
      <c r="C2942" t="s">
        <v>128</v>
      </c>
      <c r="D2942" t="s">
        <v>10945</v>
      </c>
      <c r="E2942">
        <v>42</v>
      </c>
      <c r="F2942" t="s">
        <v>10899</v>
      </c>
    </row>
    <row r="2943" spans="1:6" x14ac:dyDescent="0.2">
      <c r="A2943" t="s">
        <v>13880</v>
      </c>
      <c r="B2943" t="s">
        <v>88</v>
      </c>
      <c r="C2943" t="s">
        <v>128</v>
      </c>
      <c r="D2943" t="s">
        <v>10951</v>
      </c>
      <c r="E2943">
        <v>2</v>
      </c>
      <c r="F2943" t="s">
        <v>10899</v>
      </c>
    </row>
    <row r="2944" spans="1:6" x14ac:dyDescent="0.2">
      <c r="A2944" t="s">
        <v>13881</v>
      </c>
      <c r="B2944" t="s">
        <v>88</v>
      </c>
      <c r="C2944" t="s">
        <v>128</v>
      </c>
      <c r="D2944" t="s">
        <v>10963</v>
      </c>
      <c r="E2944">
        <v>1</v>
      </c>
      <c r="F2944" t="s">
        <v>10899</v>
      </c>
    </row>
    <row r="2945" spans="1:6" x14ac:dyDescent="0.2">
      <c r="A2945" t="s">
        <v>13882</v>
      </c>
      <c r="B2945" t="s">
        <v>88</v>
      </c>
      <c r="C2945" t="s">
        <v>129</v>
      </c>
      <c r="D2945" t="s">
        <v>10933</v>
      </c>
      <c r="E2945">
        <v>121</v>
      </c>
      <c r="F2945" t="s">
        <v>10899</v>
      </c>
    </row>
    <row r="2946" spans="1:6" x14ac:dyDescent="0.2">
      <c r="A2946" t="s">
        <v>13883</v>
      </c>
      <c r="B2946" t="s">
        <v>88</v>
      </c>
      <c r="C2946" t="s">
        <v>129</v>
      </c>
      <c r="D2946" t="s">
        <v>10945</v>
      </c>
      <c r="E2946">
        <v>142</v>
      </c>
      <c r="F2946" t="s">
        <v>10899</v>
      </c>
    </row>
    <row r="2947" spans="1:6" x14ac:dyDescent="0.2">
      <c r="A2947" t="s">
        <v>13884</v>
      </c>
      <c r="B2947" t="s">
        <v>88</v>
      </c>
      <c r="C2947" t="s">
        <v>130</v>
      </c>
      <c r="D2947" t="s">
        <v>10919</v>
      </c>
      <c r="E2947">
        <v>2</v>
      </c>
      <c r="F2947" t="s">
        <v>10899</v>
      </c>
    </row>
    <row r="2948" spans="1:6" x14ac:dyDescent="0.2">
      <c r="A2948" t="s">
        <v>13885</v>
      </c>
      <c r="B2948" t="s">
        <v>88</v>
      </c>
      <c r="C2948" t="s">
        <v>130</v>
      </c>
      <c r="D2948" t="s">
        <v>10921</v>
      </c>
      <c r="E2948">
        <v>1</v>
      </c>
      <c r="F2948" t="s">
        <v>10899</v>
      </c>
    </row>
    <row r="2949" spans="1:6" x14ac:dyDescent="0.2">
      <c r="A2949" t="s">
        <v>13886</v>
      </c>
      <c r="B2949" t="s">
        <v>88</v>
      </c>
      <c r="C2949" t="s">
        <v>130</v>
      </c>
      <c r="D2949" t="s">
        <v>10931</v>
      </c>
      <c r="E2949">
        <v>2</v>
      </c>
      <c r="F2949" t="s">
        <v>10899</v>
      </c>
    </row>
    <row r="2950" spans="1:6" x14ac:dyDescent="0.2">
      <c r="A2950" t="s">
        <v>13887</v>
      </c>
      <c r="B2950" t="s">
        <v>88</v>
      </c>
      <c r="C2950" t="s">
        <v>130</v>
      </c>
      <c r="D2950" t="s">
        <v>10933</v>
      </c>
      <c r="E2950">
        <v>49</v>
      </c>
      <c r="F2950" t="s">
        <v>10899</v>
      </c>
    </row>
    <row r="2951" spans="1:6" x14ac:dyDescent="0.2">
      <c r="A2951" t="s">
        <v>13888</v>
      </c>
      <c r="B2951" t="s">
        <v>88</v>
      </c>
      <c r="C2951" t="s">
        <v>130</v>
      </c>
      <c r="D2951" t="s">
        <v>10943</v>
      </c>
      <c r="E2951">
        <v>1</v>
      </c>
      <c r="F2951" t="s">
        <v>10899</v>
      </c>
    </row>
    <row r="2952" spans="1:6" x14ac:dyDescent="0.2">
      <c r="A2952" t="s">
        <v>13889</v>
      </c>
      <c r="B2952" t="s">
        <v>88</v>
      </c>
      <c r="C2952" t="s">
        <v>130</v>
      </c>
      <c r="D2952" t="s">
        <v>10945</v>
      </c>
      <c r="E2952">
        <v>59</v>
      </c>
      <c r="F2952" t="s">
        <v>10899</v>
      </c>
    </row>
    <row r="2953" spans="1:6" x14ac:dyDescent="0.2">
      <c r="A2953" t="s">
        <v>13890</v>
      </c>
      <c r="B2953" t="s">
        <v>88</v>
      </c>
      <c r="C2953" t="s">
        <v>130</v>
      </c>
      <c r="D2953" t="s">
        <v>10949</v>
      </c>
      <c r="E2953">
        <v>1</v>
      </c>
      <c r="F2953" t="s">
        <v>10899</v>
      </c>
    </row>
    <row r="2954" spans="1:6" x14ac:dyDescent="0.2">
      <c r="A2954" t="s">
        <v>13891</v>
      </c>
      <c r="B2954" t="s">
        <v>88</v>
      </c>
      <c r="C2954" t="s">
        <v>131</v>
      </c>
      <c r="D2954" t="s">
        <v>10903</v>
      </c>
      <c r="E2954">
        <v>1</v>
      </c>
      <c r="F2954" t="s">
        <v>10899</v>
      </c>
    </row>
    <row r="2955" spans="1:6" x14ac:dyDescent="0.2">
      <c r="A2955" t="s">
        <v>13892</v>
      </c>
      <c r="B2955" t="s">
        <v>88</v>
      </c>
      <c r="C2955" t="s">
        <v>131</v>
      </c>
      <c r="D2955" t="s">
        <v>10913</v>
      </c>
      <c r="E2955">
        <v>1</v>
      </c>
      <c r="F2955" t="s">
        <v>10899</v>
      </c>
    </row>
    <row r="2956" spans="1:6" x14ac:dyDescent="0.2">
      <c r="A2956" t="s">
        <v>13893</v>
      </c>
      <c r="B2956" t="s">
        <v>88</v>
      </c>
      <c r="C2956" t="s">
        <v>131</v>
      </c>
      <c r="D2956" t="s">
        <v>10917</v>
      </c>
      <c r="E2956">
        <v>1</v>
      </c>
      <c r="F2956" t="s">
        <v>10899</v>
      </c>
    </row>
    <row r="2957" spans="1:6" x14ac:dyDescent="0.2">
      <c r="A2957" t="s">
        <v>13894</v>
      </c>
      <c r="B2957" t="s">
        <v>88</v>
      </c>
      <c r="C2957" t="s">
        <v>131</v>
      </c>
      <c r="D2957" t="s">
        <v>10919</v>
      </c>
      <c r="E2957">
        <v>1</v>
      </c>
      <c r="F2957" t="s">
        <v>10899</v>
      </c>
    </row>
    <row r="2958" spans="1:6" x14ac:dyDescent="0.2">
      <c r="A2958" t="s">
        <v>13895</v>
      </c>
      <c r="B2958" t="s">
        <v>88</v>
      </c>
      <c r="C2958" t="s">
        <v>131</v>
      </c>
      <c r="D2958" t="s">
        <v>10925</v>
      </c>
      <c r="E2958">
        <v>1</v>
      </c>
      <c r="F2958" t="s">
        <v>10899</v>
      </c>
    </row>
    <row r="2959" spans="1:6" x14ac:dyDescent="0.2">
      <c r="A2959" t="s">
        <v>13896</v>
      </c>
      <c r="B2959" t="s">
        <v>88</v>
      </c>
      <c r="C2959" t="s">
        <v>131</v>
      </c>
      <c r="D2959" t="s">
        <v>10927</v>
      </c>
      <c r="E2959">
        <v>1</v>
      </c>
      <c r="F2959" t="s">
        <v>10899</v>
      </c>
    </row>
    <row r="2960" spans="1:6" x14ac:dyDescent="0.2">
      <c r="A2960" t="s">
        <v>13897</v>
      </c>
      <c r="B2960" t="s">
        <v>88</v>
      </c>
      <c r="C2960" t="s">
        <v>131</v>
      </c>
      <c r="D2960" t="s">
        <v>10931</v>
      </c>
      <c r="E2960">
        <v>3</v>
      </c>
      <c r="F2960" t="s">
        <v>10899</v>
      </c>
    </row>
    <row r="2961" spans="1:6" x14ac:dyDescent="0.2">
      <c r="A2961" t="s">
        <v>13898</v>
      </c>
      <c r="B2961" t="s">
        <v>88</v>
      </c>
      <c r="C2961" t="s">
        <v>131</v>
      </c>
      <c r="D2961" t="s">
        <v>10933</v>
      </c>
      <c r="E2961">
        <v>54</v>
      </c>
      <c r="F2961" t="s">
        <v>10899</v>
      </c>
    </row>
    <row r="2962" spans="1:6" x14ac:dyDescent="0.2">
      <c r="A2962" t="s">
        <v>13899</v>
      </c>
      <c r="B2962" t="s">
        <v>88</v>
      </c>
      <c r="C2962" t="s">
        <v>131</v>
      </c>
      <c r="D2962" t="s">
        <v>10945</v>
      </c>
      <c r="E2962">
        <v>62</v>
      </c>
      <c r="F2962" t="s">
        <v>10899</v>
      </c>
    </row>
    <row r="2963" spans="1:6" x14ac:dyDescent="0.2">
      <c r="A2963" t="s">
        <v>13900</v>
      </c>
      <c r="B2963" t="s">
        <v>88</v>
      </c>
      <c r="C2963" t="s">
        <v>131</v>
      </c>
      <c r="D2963" t="s">
        <v>10949</v>
      </c>
      <c r="E2963">
        <v>1</v>
      </c>
      <c r="F2963" t="s">
        <v>10899</v>
      </c>
    </row>
    <row r="2964" spans="1:6" x14ac:dyDescent="0.2">
      <c r="A2964" t="s">
        <v>13901</v>
      </c>
      <c r="B2964" t="s">
        <v>88</v>
      </c>
      <c r="C2964" t="s">
        <v>131</v>
      </c>
      <c r="D2964" t="s">
        <v>10957</v>
      </c>
      <c r="E2964">
        <v>1</v>
      </c>
      <c r="F2964" t="s">
        <v>10899</v>
      </c>
    </row>
    <row r="2965" spans="1:6" x14ac:dyDescent="0.2">
      <c r="A2965" t="s">
        <v>13902</v>
      </c>
      <c r="B2965" t="s">
        <v>88</v>
      </c>
      <c r="C2965" t="s">
        <v>131</v>
      </c>
      <c r="D2965" t="s">
        <v>10965</v>
      </c>
      <c r="E2965">
        <v>1</v>
      </c>
      <c r="F2965" t="s">
        <v>10899</v>
      </c>
    </row>
    <row r="2966" spans="1:6" x14ac:dyDescent="0.2">
      <c r="A2966" t="s">
        <v>13903</v>
      </c>
      <c r="B2966" t="s">
        <v>88</v>
      </c>
      <c r="C2966" t="s">
        <v>131</v>
      </c>
      <c r="D2966" t="s">
        <v>10967</v>
      </c>
      <c r="E2966">
        <v>2</v>
      </c>
      <c r="F2966" t="s">
        <v>10899</v>
      </c>
    </row>
    <row r="2967" spans="1:6" x14ac:dyDescent="0.2">
      <c r="A2967" t="s">
        <v>13904</v>
      </c>
      <c r="B2967" t="s">
        <v>88</v>
      </c>
      <c r="C2967" t="s">
        <v>131</v>
      </c>
      <c r="D2967" t="s">
        <v>10969</v>
      </c>
      <c r="E2967">
        <v>1</v>
      </c>
      <c r="F2967" t="s">
        <v>10899</v>
      </c>
    </row>
    <row r="2968" spans="1:6" x14ac:dyDescent="0.2">
      <c r="A2968" t="s">
        <v>13905</v>
      </c>
      <c r="B2968" t="s">
        <v>88</v>
      </c>
      <c r="C2968" t="s">
        <v>131</v>
      </c>
      <c r="D2968" t="s">
        <v>10977</v>
      </c>
      <c r="E2968">
        <v>2</v>
      </c>
      <c r="F2968" t="s">
        <v>10899</v>
      </c>
    </row>
    <row r="2969" spans="1:6" x14ac:dyDescent="0.2">
      <c r="A2969" t="s">
        <v>13906</v>
      </c>
      <c r="B2969" t="s">
        <v>88</v>
      </c>
      <c r="C2969" t="s">
        <v>133</v>
      </c>
      <c r="D2969" t="s">
        <v>10903</v>
      </c>
      <c r="E2969">
        <v>1</v>
      </c>
      <c r="F2969" t="s">
        <v>10899</v>
      </c>
    </row>
    <row r="2970" spans="1:6" x14ac:dyDescent="0.2">
      <c r="A2970" t="s">
        <v>13907</v>
      </c>
      <c r="B2970" t="s">
        <v>88</v>
      </c>
      <c r="C2970" t="s">
        <v>133</v>
      </c>
      <c r="D2970" t="s">
        <v>10913</v>
      </c>
      <c r="E2970">
        <v>2</v>
      </c>
      <c r="F2970" t="s">
        <v>10899</v>
      </c>
    </row>
    <row r="2971" spans="1:6" x14ac:dyDescent="0.2">
      <c r="A2971" t="s">
        <v>13908</v>
      </c>
      <c r="B2971" t="s">
        <v>88</v>
      </c>
      <c r="C2971" t="s">
        <v>133</v>
      </c>
      <c r="D2971" t="s">
        <v>10921</v>
      </c>
      <c r="E2971">
        <v>3</v>
      </c>
      <c r="F2971" t="s">
        <v>10899</v>
      </c>
    </row>
    <row r="2972" spans="1:6" x14ac:dyDescent="0.2">
      <c r="A2972" t="s">
        <v>13909</v>
      </c>
      <c r="B2972" t="s">
        <v>88</v>
      </c>
      <c r="C2972" t="s">
        <v>133</v>
      </c>
      <c r="D2972" t="s">
        <v>10931</v>
      </c>
      <c r="E2972">
        <v>4</v>
      </c>
      <c r="F2972" t="s">
        <v>10899</v>
      </c>
    </row>
    <row r="2973" spans="1:6" x14ac:dyDescent="0.2">
      <c r="A2973" t="s">
        <v>13910</v>
      </c>
      <c r="B2973" t="s">
        <v>88</v>
      </c>
      <c r="C2973" t="s">
        <v>133</v>
      </c>
      <c r="D2973" t="s">
        <v>10933</v>
      </c>
      <c r="E2973">
        <v>74</v>
      </c>
      <c r="F2973" t="s">
        <v>10899</v>
      </c>
    </row>
    <row r="2974" spans="1:6" x14ac:dyDescent="0.2">
      <c r="A2974" t="s">
        <v>13911</v>
      </c>
      <c r="B2974" t="s">
        <v>88</v>
      </c>
      <c r="C2974" t="s">
        <v>133</v>
      </c>
      <c r="D2974" t="s">
        <v>10945</v>
      </c>
      <c r="E2974">
        <v>103</v>
      </c>
      <c r="F2974" t="s">
        <v>10899</v>
      </c>
    </row>
    <row r="2975" spans="1:6" x14ac:dyDescent="0.2">
      <c r="A2975" t="s">
        <v>13912</v>
      </c>
      <c r="B2975" t="s">
        <v>88</v>
      </c>
      <c r="C2975" t="s">
        <v>133</v>
      </c>
      <c r="D2975" t="s">
        <v>10951</v>
      </c>
      <c r="E2975">
        <v>2</v>
      </c>
      <c r="F2975" t="s">
        <v>10899</v>
      </c>
    </row>
    <row r="2976" spans="1:6" x14ac:dyDescent="0.2">
      <c r="A2976" t="s">
        <v>13913</v>
      </c>
      <c r="B2976" t="s">
        <v>88</v>
      </c>
      <c r="C2976" t="s">
        <v>133</v>
      </c>
      <c r="D2976" t="s">
        <v>10963</v>
      </c>
      <c r="E2976">
        <v>1</v>
      </c>
      <c r="F2976" t="s">
        <v>10899</v>
      </c>
    </row>
    <row r="2977" spans="1:6" x14ac:dyDescent="0.2">
      <c r="A2977" t="s">
        <v>13914</v>
      </c>
      <c r="B2977" t="s">
        <v>88</v>
      </c>
      <c r="C2977" t="s">
        <v>133</v>
      </c>
      <c r="D2977" t="s">
        <v>10965</v>
      </c>
      <c r="E2977">
        <v>1</v>
      </c>
      <c r="F2977" t="s">
        <v>10899</v>
      </c>
    </row>
    <row r="2978" spans="1:6" x14ac:dyDescent="0.2">
      <c r="A2978" t="s">
        <v>13915</v>
      </c>
      <c r="B2978" t="s">
        <v>88</v>
      </c>
      <c r="C2978" t="s">
        <v>133</v>
      </c>
      <c r="D2978" t="s">
        <v>10967</v>
      </c>
      <c r="E2978">
        <v>1</v>
      </c>
      <c r="F2978" t="s">
        <v>10899</v>
      </c>
    </row>
    <row r="2979" spans="1:6" x14ac:dyDescent="0.2">
      <c r="A2979" t="s">
        <v>13916</v>
      </c>
      <c r="B2979" t="s">
        <v>88</v>
      </c>
      <c r="C2979" t="s">
        <v>134</v>
      </c>
      <c r="D2979" t="s">
        <v>10921</v>
      </c>
      <c r="E2979">
        <v>1</v>
      </c>
      <c r="F2979" t="s">
        <v>10899</v>
      </c>
    </row>
    <row r="2980" spans="1:6" x14ac:dyDescent="0.2">
      <c r="A2980" t="s">
        <v>13917</v>
      </c>
      <c r="B2980" t="s">
        <v>88</v>
      </c>
      <c r="C2980" t="s">
        <v>134</v>
      </c>
      <c r="D2980" t="s">
        <v>10931</v>
      </c>
      <c r="E2980">
        <v>1</v>
      </c>
      <c r="F2980" t="s">
        <v>10899</v>
      </c>
    </row>
    <row r="2981" spans="1:6" x14ac:dyDescent="0.2">
      <c r="A2981" t="s">
        <v>13918</v>
      </c>
      <c r="B2981" t="s">
        <v>88</v>
      </c>
      <c r="C2981" t="s">
        <v>134</v>
      </c>
      <c r="D2981" t="s">
        <v>10933</v>
      </c>
      <c r="E2981">
        <v>71</v>
      </c>
      <c r="F2981" t="s">
        <v>10899</v>
      </c>
    </row>
    <row r="2982" spans="1:6" x14ac:dyDescent="0.2">
      <c r="A2982" t="s">
        <v>13919</v>
      </c>
      <c r="B2982" t="s">
        <v>88</v>
      </c>
      <c r="C2982" t="s">
        <v>134</v>
      </c>
      <c r="D2982" t="s">
        <v>10945</v>
      </c>
      <c r="E2982">
        <v>87</v>
      </c>
      <c r="F2982" t="s">
        <v>10899</v>
      </c>
    </row>
    <row r="2983" spans="1:6" x14ac:dyDescent="0.2">
      <c r="A2983" t="s">
        <v>13920</v>
      </c>
      <c r="B2983" t="s">
        <v>88</v>
      </c>
      <c r="C2983" t="s">
        <v>134</v>
      </c>
      <c r="D2983" t="s">
        <v>10949</v>
      </c>
      <c r="E2983">
        <v>1</v>
      </c>
      <c r="F2983" t="s">
        <v>10899</v>
      </c>
    </row>
    <row r="2984" spans="1:6" x14ac:dyDescent="0.2">
      <c r="A2984" t="s">
        <v>13921</v>
      </c>
      <c r="B2984" t="s">
        <v>88</v>
      </c>
      <c r="C2984" t="s">
        <v>135</v>
      </c>
      <c r="D2984" t="s">
        <v>10903</v>
      </c>
      <c r="E2984">
        <v>1</v>
      </c>
      <c r="F2984" t="s">
        <v>10899</v>
      </c>
    </row>
    <row r="2985" spans="1:6" x14ac:dyDescent="0.2">
      <c r="A2985" t="s">
        <v>13922</v>
      </c>
      <c r="B2985" t="s">
        <v>88</v>
      </c>
      <c r="C2985" t="s">
        <v>135</v>
      </c>
      <c r="D2985" t="s">
        <v>10913</v>
      </c>
      <c r="E2985">
        <v>3</v>
      </c>
      <c r="F2985" t="s">
        <v>10899</v>
      </c>
    </row>
    <row r="2986" spans="1:6" x14ac:dyDescent="0.2">
      <c r="A2986" t="s">
        <v>13923</v>
      </c>
      <c r="B2986" t="s">
        <v>88</v>
      </c>
      <c r="C2986" t="s">
        <v>135</v>
      </c>
      <c r="D2986" t="s">
        <v>10917</v>
      </c>
      <c r="E2986">
        <v>1</v>
      </c>
      <c r="F2986" t="s">
        <v>10899</v>
      </c>
    </row>
    <row r="2987" spans="1:6" x14ac:dyDescent="0.2">
      <c r="A2987" t="s">
        <v>13924</v>
      </c>
      <c r="B2987" t="s">
        <v>88</v>
      </c>
      <c r="C2987" t="s">
        <v>135</v>
      </c>
      <c r="D2987" t="s">
        <v>10925</v>
      </c>
      <c r="E2987">
        <v>2</v>
      </c>
      <c r="F2987" t="s">
        <v>10899</v>
      </c>
    </row>
    <row r="2988" spans="1:6" x14ac:dyDescent="0.2">
      <c r="A2988" t="s">
        <v>13925</v>
      </c>
      <c r="B2988" t="s">
        <v>88</v>
      </c>
      <c r="C2988" t="s">
        <v>135</v>
      </c>
      <c r="D2988" t="s">
        <v>10929</v>
      </c>
      <c r="E2988">
        <v>2</v>
      </c>
      <c r="F2988" t="s">
        <v>10899</v>
      </c>
    </row>
    <row r="2989" spans="1:6" x14ac:dyDescent="0.2">
      <c r="A2989" t="s">
        <v>13926</v>
      </c>
      <c r="B2989" t="s">
        <v>88</v>
      </c>
      <c r="C2989" t="s">
        <v>135</v>
      </c>
      <c r="D2989" t="s">
        <v>10931</v>
      </c>
      <c r="E2989">
        <v>3</v>
      </c>
      <c r="F2989" t="s">
        <v>10899</v>
      </c>
    </row>
    <row r="2990" spans="1:6" x14ac:dyDescent="0.2">
      <c r="A2990" t="s">
        <v>13927</v>
      </c>
      <c r="B2990" t="s">
        <v>88</v>
      </c>
      <c r="C2990" t="s">
        <v>135</v>
      </c>
      <c r="D2990" t="s">
        <v>10933</v>
      </c>
      <c r="E2990">
        <v>118</v>
      </c>
      <c r="F2990" t="s">
        <v>10899</v>
      </c>
    </row>
    <row r="2991" spans="1:6" x14ac:dyDescent="0.2">
      <c r="A2991" t="s">
        <v>13928</v>
      </c>
      <c r="B2991" t="s">
        <v>88</v>
      </c>
      <c r="C2991" t="s">
        <v>135</v>
      </c>
      <c r="D2991" t="s">
        <v>10939</v>
      </c>
      <c r="E2991">
        <v>1</v>
      </c>
      <c r="F2991" t="s">
        <v>10899</v>
      </c>
    </row>
    <row r="2992" spans="1:6" x14ac:dyDescent="0.2">
      <c r="A2992" t="s">
        <v>13929</v>
      </c>
      <c r="B2992" t="s">
        <v>88</v>
      </c>
      <c r="C2992" t="s">
        <v>135</v>
      </c>
      <c r="D2992" t="s">
        <v>10945</v>
      </c>
      <c r="E2992">
        <v>132</v>
      </c>
      <c r="F2992" t="s">
        <v>10899</v>
      </c>
    </row>
    <row r="2993" spans="1:6" x14ac:dyDescent="0.2">
      <c r="A2993" t="s">
        <v>13930</v>
      </c>
      <c r="B2993" t="s">
        <v>88</v>
      </c>
      <c r="C2993" t="s">
        <v>135</v>
      </c>
      <c r="D2993" t="s">
        <v>10949</v>
      </c>
      <c r="E2993">
        <v>1</v>
      </c>
      <c r="F2993" t="s">
        <v>10899</v>
      </c>
    </row>
    <row r="2994" spans="1:6" x14ac:dyDescent="0.2">
      <c r="A2994" t="s">
        <v>13931</v>
      </c>
      <c r="B2994" t="s">
        <v>88</v>
      </c>
      <c r="C2994" t="s">
        <v>135</v>
      </c>
      <c r="D2994" t="s">
        <v>10951</v>
      </c>
      <c r="E2994">
        <v>1</v>
      </c>
      <c r="F2994" t="s">
        <v>10899</v>
      </c>
    </row>
    <row r="2995" spans="1:6" x14ac:dyDescent="0.2">
      <c r="A2995" t="s">
        <v>13932</v>
      </c>
      <c r="B2995" t="s">
        <v>88</v>
      </c>
      <c r="C2995" t="s">
        <v>135</v>
      </c>
      <c r="D2995" t="s">
        <v>10963</v>
      </c>
      <c r="E2995">
        <v>2</v>
      </c>
      <c r="F2995" t="s">
        <v>10899</v>
      </c>
    </row>
    <row r="2996" spans="1:6" x14ac:dyDescent="0.2">
      <c r="A2996" t="s">
        <v>13933</v>
      </c>
      <c r="B2996" t="s">
        <v>88</v>
      </c>
      <c r="C2996" t="s">
        <v>135</v>
      </c>
      <c r="D2996" t="s">
        <v>10965</v>
      </c>
      <c r="E2996">
        <v>1</v>
      </c>
      <c r="F2996" t="s">
        <v>10899</v>
      </c>
    </row>
    <row r="2997" spans="1:6" x14ac:dyDescent="0.2">
      <c r="A2997" t="s">
        <v>13934</v>
      </c>
      <c r="B2997" t="s">
        <v>88</v>
      </c>
      <c r="C2997" t="s">
        <v>135</v>
      </c>
      <c r="D2997" t="s">
        <v>10967</v>
      </c>
      <c r="E2997">
        <v>1</v>
      </c>
      <c r="F2997" t="s">
        <v>10899</v>
      </c>
    </row>
    <row r="2998" spans="1:6" x14ac:dyDescent="0.2">
      <c r="A2998" t="s">
        <v>13935</v>
      </c>
      <c r="B2998" t="s">
        <v>88</v>
      </c>
      <c r="C2998" t="s">
        <v>135</v>
      </c>
      <c r="D2998" t="s">
        <v>10969</v>
      </c>
      <c r="E2998">
        <v>2</v>
      </c>
      <c r="F2998" t="s">
        <v>10899</v>
      </c>
    </row>
    <row r="2999" spans="1:6" x14ac:dyDescent="0.2">
      <c r="A2999" t="s">
        <v>13936</v>
      </c>
      <c r="B2999" t="s">
        <v>88</v>
      </c>
      <c r="C2999" t="s">
        <v>135</v>
      </c>
      <c r="D2999" t="s">
        <v>10973</v>
      </c>
      <c r="E2999">
        <v>1</v>
      </c>
      <c r="F2999" t="s">
        <v>10899</v>
      </c>
    </row>
    <row r="3000" spans="1:6" x14ac:dyDescent="0.2">
      <c r="A3000" t="s">
        <v>13937</v>
      </c>
      <c r="B3000" t="s">
        <v>88</v>
      </c>
      <c r="C3000" t="s">
        <v>135</v>
      </c>
      <c r="D3000" t="s">
        <v>10977</v>
      </c>
      <c r="E3000">
        <v>1</v>
      </c>
      <c r="F3000" t="s">
        <v>10899</v>
      </c>
    </row>
    <row r="3001" spans="1:6" x14ac:dyDescent="0.2">
      <c r="A3001" t="s">
        <v>13938</v>
      </c>
      <c r="B3001" t="s">
        <v>88</v>
      </c>
      <c r="C3001" t="s">
        <v>136</v>
      </c>
      <c r="D3001" t="s">
        <v>10933</v>
      </c>
      <c r="E3001">
        <v>34</v>
      </c>
      <c r="F3001" t="s">
        <v>10899</v>
      </c>
    </row>
    <row r="3002" spans="1:6" x14ac:dyDescent="0.2">
      <c r="A3002" t="s">
        <v>13939</v>
      </c>
      <c r="B3002" t="s">
        <v>88</v>
      </c>
      <c r="C3002" t="s">
        <v>136</v>
      </c>
      <c r="D3002" t="s">
        <v>10945</v>
      </c>
      <c r="E3002">
        <v>42</v>
      </c>
      <c r="F3002" t="s">
        <v>10899</v>
      </c>
    </row>
    <row r="3003" spans="1:6" x14ac:dyDescent="0.2">
      <c r="A3003" t="s">
        <v>13940</v>
      </c>
      <c r="B3003" t="s">
        <v>88</v>
      </c>
      <c r="C3003" t="s">
        <v>137</v>
      </c>
      <c r="D3003" t="s">
        <v>10933</v>
      </c>
      <c r="E3003">
        <v>23</v>
      </c>
      <c r="F3003" t="s">
        <v>10899</v>
      </c>
    </row>
    <row r="3004" spans="1:6" x14ac:dyDescent="0.2">
      <c r="A3004" t="s">
        <v>13941</v>
      </c>
      <c r="B3004" t="s">
        <v>88</v>
      </c>
      <c r="C3004" t="s">
        <v>137</v>
      </c>
      <c r="D3004" t="s">
        <v>10945</v>
      </c>
      <c r="E3004">
        <v>25</v>
      </c>
      <c r="F3004" t="s">
        <v>10899</v>
      </c>
    </row>
    <row r="3005" spans="1:6" x14ac:dyDescent="0.2">
      <c r="A3005" t="s">
        <v>13942</v>
      </c>
      <c r="B3005" t="s">
        <v>88</v>
      </c>
      <c r="C3005" t="s">
        <v>138</v>
      </c>
      <c r="D3005" t="s">
        <v>10903</v>
      </c>
      <c r="E3005">
        <v>2</v>
      </c>
      <c r="F3005" t="s">
        <v>10899</v>
      </c>
    </row>
    <row r="3006" spans="1:6" x14ac:dyDescent="0.2">
      <c r="A3006" t="s">
        <v>13943</v>
      </c>
      <c r="B3006" t="s">
        <v>88</v>
      </c>
      <c r="C3006" t="s">
        <v>138</v>
      </c>
      <c r="D3006" t="s">
        <v>10909</v>
      </c>
      <c r="E3006">
        <v>1</v>
      </c>
      <c r="F3006" t="s">
        <v>10899</v>
      </c>
    </row>
    <row r="3007" spans="1:6" x14ac:dyDescent="0.2">
      <c r="A3007" t="s">
        <v>13944</v>
      </c>
      <c r="B3007" t="s">
        <v>88</v>
      </c>
      <c r="C3007" t="s">
        <v>138</v>
      </c>
      <c r="D3007" t="s">
        <v>10913</v>
      </c>
      <c r="E3007">
        <v>4</v>
      </c>
      <c r="F3007" t="s">
        <v>10899</v>
      </c>
    </row>
    <row r="3008" spans="1:6" x14ac:dyDescent="0.2">
      <c r="A3008" t="s">
        <v>13945</v>
      </c>
      <c r="B3008" t="s">
        <v>88</v>
      </c>
      <c r="C3008" t="s">
        <v>138</v>
      </c>
      <c r="D3008" t="s">
        <v>10921</v>
      </c>
      <c r="E3008">
        <v>1</v>
      </c>
      <c r="F3008" t="s">
        <v>10899</v>
      </c>
    </row>
    <row r="3009" spans="1:6" x14ac:dyDescent="0.2">
      <c r="A3009" t="s">
        <v>13946</v>
      </c>
      <c r="B3009" t="s">
        <v>88</v>
      </c>
      <c r="C3009" t="s">
        <v>138</v>
      </c>
      <c r="D3009" t="s">
        <v>10929</v>
      </c>
      <c r="E3009">
        <v>1</v>
      </c>
      <c r="F3009" t="s">
        <v>10899</v>
      </c>
    </row>
    <row r="3010" spans="1:6" x14ac:dyDescent="0.2">
      <c r="A3010" t="s">
        <v>13947</v>
      </c>
      <c r="B3010" t="s">
        <v>88</v>
      </c>
      <c r="C3010" t="s">
        <v>138</v>
      </c>
      <c r="D3010" t="s">
        <v>10931</v>
      </c>
      <c r="E3010">
        <v>4</v>
      </c>
      <c r="F3010" t="s">
        <v>10899</v>
      </c>
    </row>
    <row r="3011" spans="1:6" x14ac:dyDescent="0.2">
      <c r="A3011" t="s">
        <v>13948</v>
      </c>
      <c r="B3011" t="s">
        <v>88</v>
      </c>
      <c r="C3011" t="s">
        <v>138</v>
      </c>
      <c r="D3011" t="s">
        <v>10933</v>
      </c>
      <c r="E3011">
        <v>51</v>
      </c>
      <c r="F3011" t="s">
        <v>10899</v>
      </c>
    </row>
    <row r="3012" spans="1:6" x14ac:dyDescent="0.2">
      <c r="A3012" t="s">
        <v>13949</v>
      </c>
      <c r="B3012" t="s">
        <v>88</v>
      </c>
      <c r="C3012" t="s">
        <v>138</v>
      </c>
      <c r="D3012" t="s">
        <v>10945</v>
      </c>
      <c r="E3012">
        <v>55</v>
      </c>
      <c r="F3012" t="s">
        <v>10899</v>
      </c>
    </row>
    <row r="3013" spans="1:6" x14ac:dyDescent="0.2">
      <c r="A3013" t="s">
        <v>13950</v>
      </c>
      <c r="B3013" t="s">
        <v>88</v>
      </c>
      <c r="C3013" t="s">
        <v>138</v>
      </c>
      <c r="D3013" t="s">
        <v>10949</v>
      </c>
      <c r="E3013">
        <v>3</v>
      </c>
      <c r="F3013" t="s">
        <v>10899</v>
      </c>
    </row>
    <row r="3014" spans="1:6" x14ac:dyDescent="0.2">
      <c r="A3014" t="s">
        <v>13951</v>
      </c>
      <c r="B3014" t="s">
        <v>88</v>
      </c>
      <c r="C3014" t="s">
        <v>138</v>
      </c>
      <c r="D3014" t="s">
        <v>10951</v>
      </c>
      <c r="E3014">
        <v>1</v>
      </c>
      <c r="F3014" t="s">
        <v>10899</v>
      </c>
    </row>
    <row r="3015" spans="1:6" x14ac:dyDescent="0.2">
      <c r="A3015" t="s">
        <v>13952</v>
      </c>
      <c r="B3015" t="s">
        <v>88</v>
      </c>
      <c r="C3015" t="s">
        <v>138</v>
      </c>
      <c r="D3015" t="s">
        <v>10963</v>
      </c>
      <c r="E3015">
        <v>1</v>
      </c>
      <c r="F3015" t="s">
        <v>10899</v>
      </c>
    </row>
    <row r="3016" spans="1:6" x14ac:dyDescent="0.2">
      <c r="A3016" t="s">
        <v>13953</v>
      </c>
      <c r="B3016" t="s">
        <v>88</v>
      </c>
      <c r="C3016" t="s">
        <v>138</v>
      </c>
      <c r="D3016" t="s">
        <v>10967</v>
      </c>
      <c r="E3016">
        <v>1</v>
      </c>
      <c r="F3016" t="s">
        <v>10899</v>
      </c>
    </row>
    <row r="3017" spans="1:6" x14ac:dyDescent="0.2">
      <c r="A3017" t="s">
        <v>13954</v>
      </c>
      <c r="B3017" t="s">
        <v>88</v>
      </c>
      <c r="C3017" t="s">
        <v>139</v>
      </c>
      <c r="D3017" t="s">
        <v>10903</v>
      </c>
      <c r="E3017">
        <v>4</v>
      </c>
      <c r="F3017" t="s">
        <v>10899</v>
      </c>
    </row>
    <row r="3018" spans="1:6" x14ac:dyDescent="0.2">
      <c r="A3018" t="s">
        <v>13955</v>
      </c>
      <c r="B3018" t="s">
        <v>88</v>
      </c>
      <c r="C3018" t="s">
        <v>139</v>
      </c>
      <c r="D3018" t="s">
        <v>10909</v>
      </c>
      <c r="E3018">
        <v>1</v>
      </c>
      <c r="F3018" t="s">
        <v>10899</v>
      </c>
    </row>
    <row r="3019" spans="1:6" x14ac:dyDescent="0.2">
      <c r="A3019" t="s">
        <v>13956</v>
      </c>
      <c r="B3019" t="s">
        <v>88</v>
      </c>
      <c r="C3019" t="s">
        <v>139</v>
      </c>
      <c r="D3019" t="s">
        <v>10913</v>
      </c>
      <c r="E3019">
        <v>2</v>
      </c>
      <c r="F3019" t="s">
        <v>10899</v>
      </c>
    </row>
    <row r="3020" spans="1:6" x14ac:dyDescent="0.2">
      <c r="A3020" t="s">
        <v>13957</v>
      </c>
      <c r="B3020" t="s">
        <v>88</v>
      </c>
      <c r="C3020" t="s">
        <v>139</v>
      </c>
      <c r="D3020" t="s">
        <v>10919</v>
      </c>
      <c r="E3020">
        <v>1</v>
      </c>
      <c r="F3020" t="s">
        <v>10899</v>
      </c>
    </row>
    <row r="3021" spans="1:6" x14ac:dyDescent="0.2">
      <c r="A3021" t="s">
        <v>13958</v>
      </c>
      <c r="B3021" t="s">
        <v>88</v>
      </c>
      <c r="C3021" t="s">
        <v>139</v>
      </c>
      <c r="D3021" t="s">
        <v>10927</v>
      </c>
      <c r="E3021">
        <v>1</v>
      </c>
      <c r="F3021" t="s">
        <v>10899</v>
      </c>
    </row>
    <row r="3022" spans="1:6" x14ac:dyDescent="0.2">
      <c r="A3022" t="s">
        <v>13959</v>
      </c>
      <c r="B3022" t="s">
        <v>88</v>
      </c>
      <c r="C3022" t="s">
        <v>139</v>
      </c>
      <c r="D3022" t="s">
        <v>10931</v>
      </c>
      <c r="E3022">
        <v>8</v>
      </c>
      <c r="F3022" t="s">
        <v>10899</v>
      </c>
    </row>
    <row r="3023" spans="1:6" x14ac:dyDescent="0.2">
      <c r="A3023" t="s">
        <v>13960</v>
      </c>
      <c r="B3023" t="s">
        <v>88</v>
      </c>
      <c r="C3023" t="s">
        <v>139</v>
      </c>
      <c r="D3023" t="s">
        <v>10933</v>
      </c>
      <c r="E3023">
        <v>151</v>
      </c>
      <c r="F3023" t="s">
        <v>10899</v>
      </c>
    </row>
    <row r="3024" spans="1:6" x14ac:dyDescent="0.2">
      <c r="A3024" t="s">
        <v>13961</v>
      </c>
      <c r="B3024" t="s">
        <v>88</v>
      </c>
      <c r="C3024" t="s">
        <v>139</v>
      </c>
      <c r="D3024" t="s">
        <v>10939</v>
      </c>
      <c r="E3024">
        <v>1</v>
      </c>
      <c r="F3024" t="s">
        <v>10899</v>
      </c>
    </row>
    <row r="3025" spans="1:6" x14ac:dyDescent="0.2">
      <c r="A3025" t="s">
        <v>13962</v>
      </c>
      <c r="B3025" t="s">
        <v>88</v>
      </c>
      <c r="C3025" t="s">
        <v>139</v>
      </c>
      <c r="D3025" t="s">
        <v>10943</v>
      </c>
      <c r="E3025">
        <v>1</v>
      </c>
      <c r="F3025" t="s">
        <v>10899</v>
      </c>
    </row>
    <row r="3026" spans="1:6" x14ac:dyDescent="0.2">
      <c r="A3026" t="s">
        <v>13963</v>
      </c>
      <c r="B3026" t="s">
        <v>88</v>
      </c>
      <c r="C3026" t="s">
        <v>139</v>
      </c>
      <c r="D3026" t="s">
        <v>10945</v>
      </c>
      <c r="E3026">
        <v>166</v>
      </c>
      <c r="F3026" t="s">
        <v>10899</v>
      </c>
    </row>
    <row r="3027" spans="1:6" x14ac:dyDescent="0.2">
      <c r="A3027" t="s">
        <v>13964</v>
      </c>
      <c r="B3027" t="s">
        <v>88</v>
      </c>
      <c r="C3027" t="s">
        <v>139</v>
      </c>
      <c r="D3027" t="s">
        <v>10949</v>
      </c>
      <c r="E3027">
        <v>4</v>
      </c>
      <c r="F3027" t="s">
        <v>10899</v>
      </c>
    </row>
    <row r="3028" spans="1:6" x14ac:dyDescent="0.2">
      <c r="A3028" t="s">
        <v>13965</v>
      </c>
      <c r="B3028" t="s">
        <v>88</v>
      </c>
      <c r="C3028" t="s">
        <v>139</v>
      </c>
      <c r="D3028" t="s">
        <v>10951</v>
      </c>
      <c r="E3028">
        <v>1</v>
      </c>
      <c r="F3028" t="s">
        <v>10899</v>
      </c>
    </row>
    <row r="3029" spans="1:6" x14ac:dyDescent="0.2">
      <c r="A3029" t="s">
        <v>13966</v>
      </c>
      <c r="B3029" t="s">
        <v>88</v>
      </c>
      <c r="C3029" t="s">
        <v>139</v>
      </c>
      <c r="D3029" t="s">
        <v>10959</v>
      </c>
      <c r="E3029">
        <v>3</v>
      </c>
      <c r="F3029" t="s">
        <v>10899</v>
      </c>
    </row>
    <row r="3030" spans="1:6" x14ac:dyDescent="0.2">
      <c r="A3030" t="s">
        <v>13967</v>
      </c>
      <c r="B3030" t="s">
        <v>88</v>
      </c>
      <c r="C3030" t="s">
        <v>139</v>
      </c>
      <c r="D3030" t="s">
        <v>10963</v>
      </c>
      <c r="E3030">
        <v>2</v>
      </c>
      <c r="F3030" t="s">
        <v>10899</v>
      </c>
    </row>
    <row r="3031" spans="1:6" x14ac:dyDescent="0.2">
      <c r="A3031" t="s">
        <v>13968</v>
      </c>
      <c r="B3031" t="s">
        <v>88</v>
      </c>
      <c r="C3031" t="s">
        <v>139</v>
      </c>
      <c r="D3031" t="s">
        <v>10965</v>
      </c>
      <c r="E3031">
        <v>1</v>
      </c>
      <c r="F3031" t="s">
        <v>10899</v>
      </c>
    </row>
    <row r="3032" spans="1:6" x14ac:dyDescent="0.2">
      <c r="A3032" t="s">
        <v>13969</v>
      </c>
      <c r="B3032" t="s">
        <v>88</v>
      </c>
      <c r="C3032" t="s">
        <v>139</v>
      </c>
      <c r="D3032" t="s">
        <v>10967</v>
      </c>
      <c r="E3032">
        <v>1</v>
      </c>
      <c r="F3032" t="s">
        <v>10899</v>
      </c>
    </row>
    <row r="3033" spans="1:6" x14ac:dyDescent="0.2">
      <c r="A3033" t="s">
        <v>13970</v>
      </c>
      <c r="B3033" t="s">
        <v>88</v>
      </c>
      <c r="C3033" t="s">
        <v>139</v>
      </c>
      <c r="D3033" t="s">
        <v>10969</v>
      </c>
      <c r="E3033">
        <v>1</v>
      </c>
      <c r="F3033" t="s">
        <v>10899</v>
      </c>
    </row>
    <row r="3034" spans="1:6" x14ac:dyDescent="0.2">
      <c r="A3034" t="s">
        <v>13971</v>
      </c>
      <c r="B3034" t="s">
        <v>88</v>
      </c>
      <c r="C3034" t="s">
        <v>139</v>
      </c>
      <c r="D3034" t="s">
        <v>10977</v>
      </c>
      <c r="E3034">
        <v>1</v>
      </c>
      <c r="F3034" t="s">
        <v>10899</v>
      </c>
    </row>
    <row r="3035" spans="1:6" x14ac:dyDescent="0.2">
      <c r="A3035" t="s">
        <v>13972</v>
      </c>
      <c r="B3035" t="s">
        <v>88</v>
      </c>
      <c r="C3035" t="s">
        <v>138</v>
      </c>
      <c r="D3035" t="s">
        <v>10977</v>
      </c>
      <c r="E3035">
        <v>3</v>
      </c>
      <c r="F3035" t="s">
        <v>10899</v>
      </c>
    </row>
    <row r="3036" spans="1:6" x14ac:dyDescent="0.2">
      <c r="A3036" t="s">
        <v>13973</v>
      </c>
      <c r="B3036" t="s">
        <v>88</v>
      </c>
      <c r="C3036" t="s">
        <v>140</v>
      </c>
      <c r="D3036" t="s">
        <v>10931</v>
      </c>
      <c r="E3036">
        <v>2</v>
      </c>
      <c r="F3036" t="s">
        <v>10899</v>
      </c>
    </row>
    <row r="3037" spans="1:6" x14ac:dyDescent="0.2">
      <c r="A3037" t="s">
        <v>13974</v>
      </c>
      <c r="B3037" t="s">
        <v>88</v>
      </c>
      <c r="C3037" t="s">
        <v>140</v>
      </c>
      <c r="D3037" t="s">
        <v>10933</v>
      </c>
      <c r="E3037">
        <v>162</v>
      </c>
      <c r="F3037" t="s">
        <v>10899</v>
      </c>
    </row>
    <row r="3038" spans="1:6" x14ac:dyDescent="0.2">
      <c r="A3038" t="s">
        <v>13975</v>
      </c>
      <c r="B3038" t="s">
        <v>88</v>
      </c>
      <c r="C3038" t="s">
        <v>140</v>
      </c>
      <c r="D3038" t="s">
        <v>10945</v>
      </c>
      <c r="E3038">
        <v>200</v>
      </c>
      <c r="F3038" t="s">
        <v>10899</v>
      </c>
    </row>
    <row r="3039" spans="1:6" x14ac:dyDescent="0.2">
      <c r="A3039" t="s">
        <v>13976</v>
      </c>
      <c r="B3039" t="s">
        <v>88</v>
      </c>
      <c r="C3039" t="s">
        <v>140</v>
      </c>
      <c r="D3039" t="s">
        <v>10973</v>
      </c>
      <c r="E3039">
        <v>1</v>
      </c>
      <c r="F3039" t="s">
        <v>10899</v>
      </c>
    </row>
    <row r="3040" spans="1:6" x14ac:dyDescent="0.2">
      <c r="A3040" t="s">
        <v>13977</v>
      </c>
      <c r="B3040" t="s">
        <v>88</v>
      </c>
      <c r="C3040" t="s">
        <v>140</v>
      </c>
      <c r="D3040" t="s">
        <v>10977</v>
      </c>
      <c r="E3040">
        <v>2</v>
      </c>
      <c r="F3040" t="s">
        <v>10899</v>
      </c>
    </row>
    <row r="3041" spans="1:6" x14ac:dyDescent="0.2">
      <c r="A3041" t="s">
        <v>13978</v>
      </c>
      <c r="B3041" t="s">
        <v>88</v>
      </c>
      <c r="C3041" t="s">
        <v>141</v>
      </c>
      <c r="D3041" t="s">
        <v>10913</v>
      </c>
      <c r="E3041">
        <v>1</v>
      </c>
      <c r="F3041" t="s">
        <v>10899</v>
      </c>
    </row>
    <row r="3042" spans="1:6" x14ac:dyDescent="0.2">
      <c r="A3042" t="s">
        <v>13979</v>
      </c>
      <c r="B3042" t="s">
        <v>88</v>
      </c>
      <c r="C3042" t="s">
        <v>141</v>
      </c>
      <c r="D3042" t="s">
        <v>10917</v>
      </c>
      <c r="E3042">
        <v>1</v>
      </c>
      <c r="F3042" t="s">
        <v>10899</v>
      </c>
    </row>
    <row r="3043" spans="1:6" x14ac:dyDescent="0.2">
      <c r="A3043" t="s">
        <v>13980</v>
      </c>
      <c r="B3043" t="s">
        <v>88</v>
      </c>
      <c r="C3043" t="s">
        <v>141</v>
      </c>
      <c r="D3043" t="s">
        <v>10931</v>
      </c>
      <c r="E3043">
        <v>1</v>
      </c>
      <c r="F3043" t="s">
        <v>10899</v>
      </c>
    </row>
    <row r="3044" spans="1:6" x14ac:dyDescent="0.2">
      <c r="A3044" t="s">
        <v>13981</v>
      </c>
      <c r="B3044" t="s">
        <v>88</v>
      </c>
      <c r="C3044" t="s">
        <v>141</v>
      </c>
      <c r="D3044" t="s">
        <v>10933</v>
      </c>
      <c r="E3044">
        <v>86</v>
      </c>
      <c r="F3044" t="s">
        <v>10899</v>
      </c>
    </row>
    <row r="3045" spans="1:6" x14ac:dyDescent="0.2">
      <c r="A3045" t="s">
        <v>13982</v>
      </c>
      <c r="B3045" t="s">
        <v>88</v>
      </c>
      <c r="C3045" t="s">
        <v>141</v>
      </c>
      <c r="D3045" t="s">
        <v>10945</v>
      </c>
      <c r="E3045">
        <v>102</v>
      </c>
      <c r="F3045" t="s">
        <v>10899</v>
      </c>
    </row>
    <row r="3046" spans="1:6" x14ac:dyDescent="0.2">
      <c r="A3046" t="s">
        <v>13983</v>
      </c>
      <c r="B3046" t="s">
        <v>88</v>
      </c>
      <c r="C3046" t="s">
        <v>141</v>
      </c>
      <c r="D3046" t="s">
        <v>10949</v>
      </c>
      <c r="E3046">
        <v>1</v>
      </c>
      <c r="F3046" t="s">
        <v>10899</v>
      </c>
    </row>
    <row r="3047" spans="1:6" x14ac:dyDescent="0.2">
      <c r="A3047" t="s">
        <v>13984</v>
      </c>
      <c r="B3047" t="s">
        <v>88</v>
      </c>
      <c r="C3047" t="s">
        <v>141</v>
      </c>
      <c r="D3047" t="s">
        <v>10963</v>
      </c>
      <c r="E3047">
        <v>1</v>
      </c>
      <c r="F3047" t="s">
        <v>10899</v>
      </c>
    </row>
    <row r="3048" spans="1:6" x14ac:dyDescent="0.2">
      <c r="A3048" t="s">
        <v>13985</v>
      </c>
      <c r="B3048" t="s">
        <v>88</v>
      </c>
      <c r="C3048" t="s">
        <v>141</v>
      </c>
      <c r="D3048" t="s">
        <v>10965</v>
      </c>
      <c r="E3048">
        <v>1</v>
      </c>
      <c r="F3048" t="s">
        <v>10899</v>
      </c>
    </row>
    <row r="3049" spans="1:6" x14ac:dyDescent="0.2">
      <c r="A3049" t="s">
        <v>13986</v>
      </c>
      <c r="B3049" t="s">
        <v>88</v>
      </c>
      <c r="C3049" t="s">
        <v>142</v>
      </c>
      <c r="D3049" t="s">
        <v>10921</v>
      </c>
      <c r="E3049">
        <v>1</v>
      </c>
      <c r="F3049" t="s">
        <v>10899</v>
      </c>
    </row>
    <row r="3050" spans="1:6" x14ac:dyDescent="0.2">
      <c r="A3050" t="s">
        <v>13987</v>
      </c>
      <c r="B3050" t="s">
        <v>88</v>
      </c>
      <c r="C3050" t="s">
        <v>142</v>
      </c>
      <c r="D3050" t="s">
        <v>10931</v>
      </c>
      <c r="E3050">
        <v>1</v>
      </c>
      <c r="F3050" t="s">
        <v>10899</v>
      </c>
    </row>
    <row r="3051" spans="1:6" x14ac:dyDescent="0.2">
      <c r="A3051" t="s">
        <v>13988</v>
      </c>
      <c r="B3051" t="s">
        <v>88</v>
      </c>
      <c r="C3051" t="s">
        <v>142</v>
      </c>
      <c r="D3051" t="s">
        <v>10933</v>
      </c>
      <c r="E3051">
        <v>70</v>
      </c>
      <c r="F3051" t="s">
        <v>10899</v>
      </c>
    </row>
    <row r="3052" spans="1:6" x14ac:dyDescent="0.2">
      <c r="A3052" t="s">
        <v>13989</v>
      </c>
      <c r="B3052" t="s">
        <v>88</v>
      </c>
      <c r="C3052" t="s">
        <v>142</v>
      </c>
      <c r="D3052" t="s">
        <v>10945</v>
      </c>
      <c r="E3052">
        <v>82</v>
      </c>
      <c r="F3052" t="s">
        <v>10899</v>
      </c>
    </row>
    <row r="3053" spans="1:6" x14ac:dyDescent="0.2">
      <c r="A3053" t="s">
        <v>13990</v>
      </c>
      <c r="B3053" t="s">
        <v>88</v>
      </c>
      <c r="C3053" t="s">
        <v>143</v>
      </c>
      <c r="D3053" t="s">
        <v>10933</v>
      </c>
      <c r="E3053">
        <v>44</v>
      </c>
      <c r="F3053" t="s">
        <v>10899</v>
      </c>
    </row>
    <row r="3054" spans="1:6" x14ac:dyDescent="0.2">
      <c r="A3054" t="s">
        <v>13991</v>
      </c>
      <c r="B3054" t="s">
        <v>88</v>
      </c>
      <c r="C3054" t="s">
        <v>143</v>
      </c>
      <c r="D3054" t="s">
        <v>10945</v>
      </c>
      <c r="E3054">
        <v>54</v>
      </c>
      <c r="F3054" t="s">
        <v>10899</v>
      </c>
    </row>
    <row r="3055" spans="1:6" x14ac:dyDescent="0.2">
      <c r="A3055" t="s">
        <v>13992</v>
      </c>
      <c r="B3055" t="s">
        <v>88</v>
      </c>
      <c r="C3055" t="s">
        <v>144</v>
      </c>
      <c r="D3055" t="s">
        <v>10931</v>
      </c>
      <c r="E3055">
        <v>1</v>
      </c>
      <c r="F3055" t="s">
        <v>10899</v>
      </c>
    </row>
    <row r="3056" spans="1:6" x14ac:dyDescent="0.2">
      <c r="A3056" t="s">
        <v>13993</v>
      </c>
      <c r="B3056" t="s">
        <v>88</v>
      </c>
      <c r="C3056" t="s">
        <v>144</v>
      </c>
      <c r="D3056" t="s">
        <v>10933</v>
      </c>
      <c r="E3056">
        <v>83</v>
      </c>
      <c r="F3056" t="s">
        <v>10899</v>
      </c>
    </row>
    <row r="3057" spans="1:6" x14ac:dyDescent="0.2">
      <c r="A3057" t="s">
        <v>13994</v>
      </c>
      <c r="B3057" t="s">
        <v>88</v>
      </c>
      <c r="C3057" t="s">
        <v>144</v>
      </c>
      <c r="D3057" t="s">
        <v>10943</v>
      </c>
      <c r="E3057">
        <v>1</v>
      </c>
      <c r="F3057" t="s">
        <v>10899</v>
      </c>
    </row>
    <row r="3058" spans="1:6" x14ac:dyDescent="0.2">
      <c r="A3058" t="s">
        <v>13995</v>
      </c>
      <c r="B3058" t="s">
        <v>88</v>
      </c>
      <c r="C3058" t="s">
        <v>144</v>
      </c>
      <c r="D3058" t="s">
        <v>10945</v>
      </c>
      <c r="E3058">
        <v>90</v>
      </c>
      <c r="F3058" t="s">
        <v>10899</v>
      </c>
    </row>
    <row r="3059" spans="1:6" x14ac:dyDescent="0.2">
      <c r="A3059" t="s">
        <v>13996</v>
      </c>
      <c r="B3059" t="s">
        <v>88</v>
      </c>
      <c r="C3059" t="s">
        <v>144</v>
      </c>
      <c r="D3059" t="s">
        <v>10949</v>
      </c>
      <c r="E3059">
        <v>1</v>
      </c>
      <c r="F3059" t="s">
        <v>10899</v>
      </c>
    </row>
    <row r="3060" spans="1:6" x14ac:dyDescent="0.2">
      <c r="A3060" t="s">
        <v>13997</v>
      </c>
      <c r="B3060" t="s">
        <v>88</v>
      </c>
      <c r="C3060" t="s">
        <v>145</v>
      </c>
      <c r="D3060" t="s">
        <v>10933</v>
      </c>
      <c r="E3060">
        <v>66</v>
      </c>
      <c r="F3060" t="s">
        <v>10899</v>
      </c>
    </row>
    <row r="3061" spans="1:6" x14ac:dyDescent="0.2">
      <c r="A3061" t="s">
        <v>13998</v>
      </c>
      <c r="B3061" t="s">
        <v>88</v>
      </c>
      <c r="C3061" t="s">
        <v>145</v>
      </c>
      <c r="D3061" t="s">
        <v>10945</v>
      </c>
      <c r="E3061">
        <v>71</v>
      </c>
      <c r="F3061" t="s">
        <v>10899</v>
      </c>
    </row>
    <row r="3062" spans="1:6" x14ac:dyDescent="0.2">
      <c r="A3062" t="s">
        <v>13999</v>
      </c>
      <c r="B3062" t="s">
        <v>88</v>
      </c>
      <c r="C3062" t="s">
        <v>146</v>
      </c>
      <c r="D3062" t="s">
        <v>10933</v>
      </c>
      <c r="E3062">
        <v>63</v>
      </c>
      <c r="F3062" t="s">
        <v>10899</v>
      </c>
    </row>
    <row r="3063" spans="1:6" x14ac:dyDescent="0.2">
      <c r="A3063" t="s">
        <v>14000</v>
      </c>
      <c r="B3063" t="s">
        <v>88</v>
      </c>
      <c r="C3063" t="s">
        <v>146</v>
      </c>
      <c r="D3063" t="s">
        <v>10945</v>
      </c>
      <c r="E3063">
        <v>71</v>
      </c>
      <c r="F3063" t="s">
        <v>10899</v>
      </c>
    </row>
    <row r="3064" spans="1:6" x14ac:dyDescent="0.2">
      <c r="A3064" t="s">
        <v>14001</v>
      </c>
      <c r="B3064" t="s">
        <v>88</v>
      </c>
      <c r="C3064" t="s">
        <v>147</v>
      </c>
      <c r="D3064" t="s">
        <v>10933</v>
      </c>
      <c r="E3064">
        <v>68</v>
      </c>
      <c r="F3064" t="s">
        <v>10899</v>
      </c>
    </row>
    <row r="3065" spans="1:6" x14ac:dyDescent="0.2">
      <c r="A3065" t="s">
        <v>14002</v>
      </c>
      <c r="B3065" t="s">
        <v>88</v>
      </c>
      <c r="C3065" t="s">
        <v>147</v>
      </c>
      <c r="D3065" t="s">
        <v>10945</v>
      </c>
      <c r="E3065">
        <v>83</v>
      </c>
      <c r="F3065" t="s">
        <v>10899</v>
      </c>
    </row>
    <row r="3066" spans="1:6" x14ac:dyDescent="0.2">
      <c r="A3066" t="s">
        <v>14003</v>
      </c>
      <c r="B3066" t="s">
        <v>88</v>
      </c>
      <c r="C3066" t="s">
        <v>148</v>
      </c>
      <c r="D3066" t="s">
        <v>10931</v>
      </c>
      <c r="E3066">
        <v>1</v>
      </c>
      <c r="F3066" t="s">
        <v>10899</v>
      </c>
    </row>
    <row r="3067" spans="1:6" x14ac:dyDescent="0.2">
      <c r="A3067" t="s">
        <v>14004</v>
      </c>
      <c r="B3067" t="s">
        <v>88</v>
      </c>
      <c r="C3067" t="s">
        <v>148</v>
      </c>
      <c r="D3067" t="s">
        <v>10933</v>
      </c>
      <c r="E3067">
        <v>68</v>
      </c>
      <c r="F3067" t="s">
        <v>10899</v>
      </c>
    </row>
    <row r="3068" spans="1:6" x14ac:dyDescent="0.2">
      <c r="A3068" t="s">
        <v>14005</v>
      </c>
      <c r="B3068" t="s">
        <v>88</v>
      </c>
      <c r="C3068" t="s">
        <v>148</v>
      </c>
      <c r="D3068" t="s">
        <v>10945</v>
      </c>
      <c r="E3068">
        <v>76</v>
      </c>
      <c r="F3068" t="s">
        <v>10899</v>
      </c>
    </row>
    <row r="3069" spans="1:6" x14ac:dyDescent="0.2">
      <c r="A3069" t="s">
        <v>14006</v>
      </c>
      <c r="B3069" t="s">
        <v>88</v>
      </c>
      <c r="C3069" t="s">
        <v>148</v>
      </c>
      <c r="D3069" t="s">
        <v>10949</v>
      </c>
      <c r="E3069">
        <v>1</v>
      </c>
      <c r="F3069" t="s">
        <v>10899</v>
      </c>
    </row>
    <row r="3070" spans="1:6" x14ac:dyDescent="0.2">
      <c r="A3070" t="s">
        <v>14007</v>
      </c>
      <c r="B3070" t="s">
        <v>88</v>
      </c>
      <c r="C3070" t="s">
        <v>149</v>
      </c>
      <c r="D3070" t="s">
        <v>10903</v>
      </c>
      <c r="E3070">
        <v>1</v>
      </c>
      <c r="F3070" t="s">
        <v>10899</v>
      </c>
    </row>
    <row r="3071" spans="1:6" x14ac:dyDescent="0.2">
      <c r="A3071" t="s">
        <v>14008</v>
      </c>
      <c r="B3071" t="s">
        <v>88</v>
      </c>
      <c r="C3071" t="s">
        <v>149</v>
      </c>
      <c r="D3071" t="s">
        <v>10905</v>
      </c>
      <c r="E3071">
        <v>2</v>
      </c>
      <c r="F3071" t="s">
        <v>10899</v>
      </c>
    </row>
    <row r="3072" spans="1:6" x14ac:dyDescent="0.2">
      <c r="A3072" t="s">
        <v>14009</v>
      </c>
      <c r="B3072" t="s">
        <v>88</v>
      </c>
      <c r="C3072" t="s">
        <v>149</v>
      </c>
      <c r="D3072" t="s">
        <v>10913</v>
      </c>
      <c r="E3072">
        <v>2</v>
      </c>
      <c r="F3072" t="s">
        <v>10899</v>
      </c>
    </row>
    <row r="3073" spans="1:6" x14ac:dyDescent="0.2">
      <c r="A3073" t="s">
        <v>14010</v>
      </c>
      <c r="B3073" t="s">
        <v>88</v>
      </c>
      <c r="C3073" t="s">
        <v>149</v>
      </c>
      <c r="D3073" t="s">
        <v>10915</v>
      </c>
      <c r="E3073">
        <v>1</v>
      </c>
      <c r="F3073" t="s">
        <v>10899</v>
      </c>
    </row>
    <row r="3074" spans="1:6" x14ac:dyDescent="0.2">
      <c r="A3074" t="s">
        <v>14011</v>
      </c>
      <c r="B3074" t="s">
        <v>88</v>
      </c>
      <c r="C3074" t="s">
        <v>149</v>
      </c>
      <c r="D3074" t="s">
        <v>10919</v>
      </c>
      <c r="E3074">
        <v>1</v>
      </c>
      <c r="F3074" t="s">
        <v>10899</v>
      </c>
    </row>
    <row r="3075" spans="1:6" x14ac:dyDescent="0.2">
      <c r="A3075" t="s">
        <v>14012</v>
      </c>
      <c r="B3075" t="s">
        <v>88</v>
      </c>
      <c r="C3075" t="s">
        <v>149</v>
      </c>
      <c r="D3075" t="s">
        <v>10925</v>
      </c>
      <c r="E3075">
        <v>1</v>
      </c>
      <c r="F3075" t="s">
        <v>10899</v>
      </c>
    </row>
    <row r="3076" spans="1:6" x14ac:dyDescent="0.2">
      <c r="A3076" t="s">
        <v>14013</v>
      </c>
      <c r="B3076" t="s">
        <v>88</v>
      </c>
      <c r="C3076" t="s">
        <v>149</v>
      </c>
      <c r="D3076" t="s">
        <v>10931</v>
      </c>
      <c r="E3076">
        <v>6</v>
      </c>
      <c r="F3076" t="s">
        <v>10899</v>
      </c>
    </row>
    <row r="3077" spans="1:6" x14ac:dyDescent="0.2">
      <c r="A3077" t="s">
        <v>14014</v>
      </c>
      <c r="B3077" t="s">
        <v>88</v>
      </c>
      <c r="C3077" t="s">
        <v>149</v>
      </c>
      <c r="D3077" t="s">
        <v>10933</v>
      </c>
      <c r="E3077">
        <v>293</v>
      </c>
      <c r="F3077" t="s">
        <v>10899</v>
      </c>
    </row>
    <row r="3078" spans="1:6" x14ac:dyDescent="0.2">
      <c r="A3078" t="s">
        <v>14015</v>
      </c>
      <c r="B3078" t="s">
        <v>88</v>
      </c>
      <c r="C3078" t="s">
        <v>149</v>
      </c>
      <c r="D3078" t="s">
        <v>10939</v>
      </c>
      <c r="E3078">
        <v>1</v>
      </c>
      <c r="F3078" t="s">
        <v>10899</v>
      </c>
    </row>
    <row r="3079" spans="1:6" x14ac:dyDescent="0.2">
      <c r="A3079" t="s">
        <v>14016</v>
      </c>
      <c r="B3079" t="s">
        <v>88</v>
      </c>
      <c r="C3079" t="s">
        <v>149</v>
      </c>
      <c r="D3079" t="s">
        <v>10945</v>
      </c>
      <c r="E3079">
        <v>365</v>
      </c>
      <c r="F3079" t="s">
        <v>10899</v>
      </c>
    </row>
    <row r="3080" spans="1:6" x14ac:dyDescent="0.2">
      <c r="A3080" t="s">
        <v>14017</v>
      </c>
      <c r="B3080" t="s">
        <v>88</v>
      </c>
      <c r="C3080" t="s">
        <v>149</v>
      </c>
      <c r="D3080" t="s">
        <v>10951</v>
      </c>
      <c r="E3080">
        <v>1</v>
      </c>
      <c r="F3080" t="s">
        <v>10899</v>
      </c>
    </row>
    <row r="3081" spans="1:6" x14ac:dyDescent="0.2">
      <c r="A3081" t="s">
        <v>14018</v>
      </c>
      <c r="B3081" t="s">
        <v>88</v>
      </c>
      <c r="C3081" t="s">
        <v>149</v>
      </c>
      <c r="D3081" t="s">
        <v>10955</v>
      </c>
      <c r="E3081">
        <v>1</v>
      </c>
      <c r="F3081" t="s">
        <v>10899</v>
      </c>
    </row>
    <row r="3082" spans="1:6" x14ac:dyDescent="0.2">
      <c r="A3082" t="s">
        <v>14019</v>
      </c>
      <c r="B3082" t="s">
        <v>88</v>
      </c>
      <c r="C3082" t="s">
        <v>149</v>
      </c>
      <c r="D3082" t="s">
        <v>10967</v>
      </c>
      <c r="E3082">
        <v>1</v>
      </c>
      <c r="F3082" t="s">
        <v>10899</v>
      </c>
    </row>
    <row r="3083" spans="1:6" x14ac:dyDescent="0.2">
      <c r="A3083" t="s">
        <v>14020</v>
      </c>
      <c r="B3083" t="s">
        <v>88</v>
      </c>
      <c r="C3083" t="s">
        <v>149</v>
      </c>
      <c r="D3083" t="s">
        <v>10973</v>
      </c>
      <c r="E3083">
        <v>1</v>
      </c>
      <c r="F3083" t="s">
        <v>10899</v>
      </c>
    </row>
    <row r="3084" spans="1:6" x14ac:dyDescent="0.2">
      <c r="A3084" t="s">
        <v>14021</v>
      </c>
      <c r="B3084" t="s">
        <v>88</v>
      </c>
      <c r="C3084" t="s">
        <v>149</v>
      </c>
      <c r="D3084" t="s">
        <v>10977</v>
      </c>
      <c r="E3084">
        <v>1</v>
      </c>
      <c r="F3084" t="s">
        <v>10899</v>
      </c>
    </row>
    <row r="3085" spans="1:6" x14ac:dyDescent="0.2">
      <c r="A3085" t="s">
        <v>14022</v>
      </c>
      <c r="B3085" t="s">
        <v>88</v>
      </c>
      <c r="C3085" t="s">
        <v>150</v>
      </c>
      <c r="D3085" t="s">
        <v>10933</v>
      </c>
      <c r="E3085">
        <v>35</v>
      </c>
      <c r="F3085" t="s">
        <v>10899</v>
      </c>
    </row>
    <row r="3086" spans="1:6" x14ac:dyDescent="0.2">
      <c r="A3086" t="s">
        <v>14023</v>
      </c>
      <c r="B3086" t="s">
        <v>88</v>
      </c>
      <c r="C3086" t="s">
        <v>150</v>
      </c>
      <c r="D3086" t="s">
        <v>10945</v>
      </c>
      <c r="E3086">
        <v>39</v>
      </c>
      <c r="F3086" t="s">
        <v>10899</v>
      </c>
    </row>
    <row r="3087" spans="1:6" x14ac:dyDescent="0.2">
      <c r="A3087" t="s">
        <v>14024</v>
      </c>
      <c r="B3087" t="s">
        <v>88</v>
      </c>
      <c r="C3087" t="s">
        <v>151</v>
      </c>
      <c r="D3087" t="s">
        <v>10903</v>
      </c>
      <c r="E3087">
        <v>1</v>
      </c>
      <c r="F3087" t="s">
        <v>10899</v>
      </c>
    </row>
    <row r="3088" spans="1:6" x14ac:dyDescent="0.2">
      <c r="A3088" t="s">
        <v>14025</v>
      </c>
      <c r="B3088" t="s">
        <v>88</v>
      </c>
      <c r="C3088" t="s">
        <v>151</v>
      </c>
      <c r="D3088" t="s">
        <v>10931</v>
      </c>
      <c r="E3088">
        <v>2</v>
      </c>
      <c r="F3088" t="s">
        <v>10899</v>
      </c>
    </row>
    <row r="3089" spans="1:6" x14ac:dyDescent="0.2">
      <c r="A3089" t="s">
        <v>14026</v>
      </c>
      <c r="B3089" t="s">
        <v>88</v>
      </c>
      <c r="C3089" t="s">
        <v>151</v>
      </c>
      <c r="D3089" t="s">
        <v>10933</v>
      </c>
      <c r="E3089">
        <v>112</v>
      </c>
      <c r="F3089" t="s">
        <v>10899</v>
      </c>
    </row>
    <row r="3090" spans="1:6" x14ac:dyDescent="0.2">
      <c r="A3090" t="s">
        <v>14027</v>
      </c>
      <c r="B3090" t="s">
        <v>88</v>
      </c>
      <c r="C3090" t="s">
        <v>151</v>
      </c>
      <c r="D3090" t="s">
        <v>10945</v>
      </c>
      <c r="E3090">
        <v>125</v>
      </c>
      <c r="F3090" t="s">
        <v>10899</v>
      </c>
    </row>
    <row r="3091" spans="1:6" x14ac:dyDescent="0.2">
      <c r="A3091" t="s">
        <v>14028</v>
      </c>
      <c r="B3091" t="s">
        <v>88</v>
      </c>
      <c r="C3091" t="s">
        <v>151</v>
      </c>
      <c r="D3091" t="s">
        <v>10955</v>
      </c>
      <c r="E3091">
        <v>1</v>
      </c>
      <c r="F3091" t="s">
        <v>10899</v>
      </c>
    </row>
    <row r="3092" spans="1:6" x14ac:dyDescent="0.2">
      <c r="A3092" t="s">
        <v>14029</v>
      </c>
      <c r="B3092" t="s">
        <v>88</v>
      </c>
      <c r="C3092" t="s">
        <v>152</v>
      </c>
      <c r="D3092" t="s">
        <v>10903</v>
      </c>
      <c r="E3092">
        <v>1</v>
      </c>
      <c r="F3092" t="s">
        <v>10899</v>
      </c>
    </row>
    <row r="3093" spans="1:6" x14ac:dyDescent="0.2">
      <c r="A3093" t="s">
        <v>14030</v>
      </c>
      <c r="B3093" t="s">
        <v>88</v>
      </c>
      <c r="C3093" t="s">
        <v>152</v>
      </c>
      <c r="D3093" t="s">
        <v>10913</v>
      </c>
      <c r="E3093">
        <v>3</v>
      </c>
      <c r="F3093" t="s">
        <v>10899</v>
      </c>
    </row>
    <row r="3094" spans="1:6" x14ac:dyDescent="0.2">
      <c r="A3094" t="s">
        <v>14031</v>
      </c>
      <c r="B3094" t="s">
        <v>88</v>
      </c>
      <c r="C3094" t="s">
        <v>152</v>
      </c>
      <c r="D3094" t="s">
        <v>10919</v>
      </c>
      <c r="E3094">
        <v>1</v>
      </c>
      <c r="F3094" t="s">
        <v>10899</v>
      </c>
    </row>
    <row r="3095" spans="1:6" x14ac:dyDescent="0.2">
      <c r="A3095" t="s">
        <v>14032</v>
      </c>
      <c r="B3095" t="s">
        <v>88</v>
      </c>
      <c r="C3095" t="s">
        <v>152</v>
      </c>
      <c r="D3095" t="s">
        <v>10921</v>
      </c>
      <c r="E3095">
        <v>1</v>
      </c>
      <c r="F3095" t="s">
        <v>10899</v>
      </c>
    </row>
    <row r="3096" spans="1:6" x14ac:dyDescent="0.2">
      <c r="A3096" t="s">
        <v>14033</v>
      </c>
      <c r="B3096" t="s">
        <v>88</v>
      </c>
      <c r="C3096" t="s">
        <v>152</v>
      </c>
      <c r="D3096" t="s">
        <v>10925</v>
      </c>
      <c r="E3096">
        <v>1</v>
      </c>
      <c r="F3096" t="s">
        <v>10899</v>
      </c>
    </row>
    <row r="3097" spans="1:6" x14ac:dyDescent="0.2">
      <c r="A3097" t="s">
        <v>14034</v>
      </c>
      <c r="B3097" t="s">
        <v>88</v>
      </c>
      <c r="C3097" t="s">
        <v>152</v>
      </c>
      <c r="D3097" t="s">
        <v>10929</v>
      </c>
      <c r="E3097">
        <v>2</v>
      </c>
      <c r="F3097" t="s">
        <v>10899</v>
      </c>
    </row>
    <row r="3098" spans="1:6" x14ac:dyDescent="0.2">
      <c r="A3098" t="s">
        <v>14035</v>
      </c>
      <c r="B3098" t="s">
        <v>88</v>
      </c>
      <c r="C3098" t="s">
        <v>152</v>
      </c>
      <c r="D3098" t="s">
        <v>10931</v>
      </c>
      <c r="E3098">
        <v>7</v>
      </c>
      <c r="F3098" t="s">
        <v>10899</v>
      </c>
    </row>
    <row r="3099" spans="1:6" x14ac:dyDescent="0.2">
      <c r="A3099" t="s">
        <v>14036</v>
      </c>
      <c r="B3099" t="s">
        <v>88</v>
      </c>
      <c r="C3099" t="s">
        <v>152</v>
      </c>
      <c r="D3099" t="s">
        <v>10933</v>
      </c>
      <c r="E3099">
        <v>107</v>
      </c>
      <c r="F3099" t="s">
        <v>10899</v>
      </c>
    </row>
    <row r="3100" spans="1:6" x14ac:dyDescent="0.2">
      <c r="A3100" t="s">
        <v>14037</v>
      </c>
      <c r="B3100" t="s">
        <v>88</v>
      </c>
      <c r="C3100" t="s">
        <v>152</v>
      </c>
      <c r="D3100" t="s">
        <v>10945</v>
      </c>
      <c r="E3100">
        <v>119</v>
      </c>
      <c r="F3100" t="s">
        <v>10899</v>
      </c>
    </row>
    <row r="3101" spans="1:6" x14ac:dyDescent="0.2">
      <c r="A3101" t="s">
        <v>14038</v>
      </c>
      <c r="B3101" t="s">
        <v>88</v>
      </c>
      <c r="C3101" t="s">
        <v>152</v>
      </c>
      <c r="D3101" t="s">
        <v>10951</v>
      </c>
      <c r="E3101">
        <v>1</v>
      </c>
      <c r="F3101" t="s">
        <v>10899</v>
      </c>
    </row>
    <row r="3102" spans="1:6" x14ac:dyDescent="0.2">
      <c r="A3102" t="s">
        <v>14039</v>
      </c>
      <c r="B3102" t="s">
        <v>88</v>
      </c>
      <c r="C3102" t="s">
        <v>152</v>
      </c>
      <c r="D3102" t="s">
        <v>10959</v>
      </c>
      <c r="E3102">
        <v>1</v>
      </c>
      <c r="F3102" t="s">
        <v>10899</v>
      </c>
    </row>
    <row r="3103" spans="1:6" x14ac:dyDescent="0.2">
      <c r="A3103" t="s">
        <v>14040</v>
      </c>
      <c r="B3103" t="s">
        <v>88</v>
      </c>
      <c r="C3103" t="s">
        <v>152</v>
      </c>
      <c r="D3103" t="s">
        <v>10963</v>
      </c>
      <c r="E3103">
        <v>3</v>
      </c>
      <c r="F3103" t="s">
        <v>10899</v>
      </c>
    </row>
    <row r="3104" spans="1:6" x14ac:dyDescent="0.2">
      <c r="A3104" t="s">
        <v>14041</v>
      </c>
      <c r="B3104" t="s">
        <v>88</v>
      </c>
      <c r="C3104" t="s">
        <v>152</v>
      </c>
      <c r="D3104" t="s">
        <v>10965</v>
      </c>
      <c r="E3104">
        <v>1</v>
      </c>
      <c r="F3104" t="s">
        <v>10899</v>
      </c>
    </row>
    <row r="3105" spans="1:6" x14ac:dyDescent="0.2">
      <c r="A3105" t="s">
        <v>14042</v>
      </c>
      <c r="B3105" t="s">
        <v>88</v>
      </c>
      <c r="C3105" t="s">
        <v>152</v>
      </c>
      <c r="D3105" t="s">
        <v>10969</v>
      </c>
      <c r="E3105">
        <v>1</v>
      </c>
      <c r="F3105" t="s">
        <v>10899</v>
      </c>
    </row>
    <row r="3106" spans="1:6" x14ac:dyDescent="0.2">
      <c r="A3106" t="s">
        <v>14043</v>
      </c>
      <c r="B3106" t="s">
        <v>88</v>
      </c>
      <c r="C3106" t="s">
        <v>152</v>
      </c>
      <c r="D3106" t="s">
        <v>10977</v>
      </c>
      <c r="E3106">
        <v>2</v>
      </c>
      <c r="F3106" t="s">
        <v>10899</v>
      </c>
    </row>
    <row r="3107" spans="1:6" x14ac:dyDescent="0.2">
      <c r="A3107" t="s">
        <v>14044</v>
      </c>
      <c r="B3107" t="s">
        <v>88</v>
      </c>
      <c r="C3107" t="s">
        <v>153</v>
      </c>
      <c r="D3107" t="s">
        <v>10931</v>
      </c>
      <c r="E3107">
        <v>1</v>
      </c>
      <c r="F3107" t="s">
        <v>10899</v>
      </c>
    </row>
    <row r="3108" spans="1:6" x14ac:dyDescent="0.2">
      <c r="A3108" t="s">
        <v>14045</v>
      </c>
      <c r="B3108" t="s">
        <v>88</v>
      </c>
      <c r="C3108" t="s">
        <v>153</v>
      </c>
      <c r="D3108" t="s">
        <v>10933</v>
      </c>
      <c r="E3108">
        <v>49</v>
      </c>
      <c r="F3108" t="s">
        <v>10899</v>
      </c>
    </row>
    <row r="3109" spans="1:6" x14ac:dyDescent="0.2">
      <c r="A3109" t="s">
        <v>14046</v>
      </c>
      <c r="B3109" t="s">
        <v>88</v>
      </c>
      <c r="C3109" t="s">
        <v>153</v>
      </c>
      <c r="D3109" t="s">
        <v>10945</v>
      </c>
      <c r="E3109">
        <v>51</v>
      </c>
      <c r="F3109" t="s">
        <v>10899</v>
      </c>
    </row>
    <row r="3110" spans="1:6" x14ac:dyDescent="0.2">
      <c r="A3110" t="s">
        <v>14047</v>
      </c>
      <c r="B3110" t="s">
        <v>88</v>
      </c>
      <c r="C3110" t="s">
        <v>153</v>
      </c>
      <c r="D3110" t="s">
        <v>10977</v>
      </c>
      <c r="E3110">
        <v>1</v>
      </c>
      <c r="F3110" t="s">
        <v>10899</v>
      </c>
    </row>
    <row r="3111" spans="1:6" x14ac:dyDescent="0.2">
      <c r="A3111" t="s">
        <v>14048</v>
      </c>
      <c r="B3111" t="s">
        <v>88</v>
      </c>
      <c r="C3111" t="s">
        <v>154</v>
      </c>
      <c r="D3111" t="s">
        <v>10931</v>
      </c>
      <c r="E3111">
        <v>1</v>
      </c>
      <c r="F3111" t="s">
        <v>10899</v>
      </c>
    </row>
    <row r="3112" spans="1:6" x14ac:dyDescent="0.2">
      <c r="A3112" t="s">
        <v>14049</v>
      </c>
      <c r="B3112" t="s">
        <v>88</v>
      </c>
      <c r="C3112" t="s">
        <v>154</v>
      </c>
      <c r="D3112" t="s">
        <v>10933</v>
      </c>
      <c r="E3112">
        <v>30</v>
      </c>
      <c r="F3112" t="s">
        <v>10899</v>
      </c>
    </row>
    <row r="3113" spans="1:6" x14ac:dyDescent="0.2">
      <c r="A3113" t="s">
        <v>14050</v>
      </c>
      <c r="B3113" t="s">
        <v>88</v>
      </c>
      <c r="C3113" t="s">
        <v>154</v>
      </c>
      <c r="D3113" t="s">
        <v>10943</v>
      </c>
      <c r="E3113">
        <v>1</v>
      </c>
      <c r="F3113" t="s">
        <v>10899</v>
      </c>
    </row>
    <row r="3114" spans="1:6" x14ac:dyDescent="0.2">
      <c r="A3114" t="s">
        <v>14051</v>
      </c>
      <c r="B3114" t="s">
        <v>88</v>
      </c>
      <c r="C3114" t="s">
        <v>154</v>
      </c>
      <c r="D3114" t="s">
        <v>10945</v>
      </c>
      <c r="E3114">
        <v>33</v>
      </c>
      <c r="F3114" t="s">
        <v>10899</v>
      </c>
    </row>
    <row r="3115" spans="1:6" x14ac:dyDescent="0.2">
      <c r="A3115" t="s">
        <v>14052</v>
      </c>
      <c r="B3115" t="s">
        <v>88</v>
      </c>
      <c r="C3115" t="s">
        <v>155</v>
      </c>
      <c r="D3115" t="s">
        <v>10905</v>
      </c>
      <c r="E3115">
        <v>1</v>
      </c>
      <c r="F3115" t="s">
        <v>10899</v>
      </c>
    </row>
    <row r="3116" spans="1:6" x14ac:dyDescent="0.2">
      <c r="A3116" t="s">
        <v>14053</v>
      </c>
      <c r="B3116" t="s">
        <v>88</v>
      </c>
      <c r="C3116" t="s">
        <v>155</v>
      </c>
      <c r="D3116" t="s">
        <v>10921</v>
      </c>
      <c r="E3116">
        <v>1</v>
      </c>
      <c r="F3116" t="s">
        <v>10899</v>
      </c>
    </row>
    <row r="3117" spans="1:6" x14ac:dyDescent="0.2">
      <c r="A3117" t="s">
        <v>14054</v>
      </c>
      <c r="B3117" t="s">
        <v>88</v>
      </c>
      <c r="C3117" t="s">
        <v>155</v>
      </c>
      <c r="D3117" t="s">
        <v>10931</v>
      </c>
      <c r="E3117">
        <v>1</v>
      </c>
      <c r="F3117" t="s">
        <v>10899</v>
      </c>
    </row>
    <row r="3118" spans="1:6" x14ac:dyDescent="0.2">
      <c r="A3118" t="s">
        <v>14055</v>
      </c>
      <c r="B3118" t="s">
        <v>88</v>
      </c>
      <c r="C3118" t="s">
        <v>155</v>
      </c>
      <c r="D3118" t="s">
        <v>10933</v>
      </c>
      <c r="E3118">
        <v>27</v>
      </c>
      <c r="F3118" t="s">
        <v>10899</v>
      </c>
    </row>
    <row r="3119" spans="1:6" x14ac:dyDescent="0.2">
      <c r="A3119" t="s">
        <v>14056</v>
      </c>
      <c r="B3119" t="s">
        <v>88</v>
      </c>
      <c r="C3119" t="s">
        <v>155</v>
      </c>
      <c r="D3119" t="s">
        <v>10945</v>
      </c>
      <c r="E3119">
        <v>27</v>
      </c>
      <c r="F3119" t="s">
        <v>10899</v>
      </c>
    </row>
    <row r="3120" spans="1:6" x14ac:dyDescent="0.2">
      <c r="A3120" t="s">
        <v>14057</v>
      </c>
      <c r="B3120" t="s">
        <v>88</v>
      </c>
      <c r="C3120" t="s">
        <v>156</v>
      </c>
      <c r="D3120" t="s">
        <v>10913</v>
      </c>
      <c r="E3120">
        <v>1</v>
      </c>
      <c r="F3120" t="s">
        <v>10899</v>
      </c>
    </row>
    <row r="3121" spans="1:6" x14ac:dyDescent="0.2">
      <c r="A3121" t="s">
        <v>14058</v>
      </c>
      <c r="B3121" t="s">
        <v>88</v>
      </c>
      <c r="C3121" t="s">
        <v>156</v>
      </c>
      <c r="D3121" t="s">
        <v>10921</v>
      </c>
      <c r="E3121">
        <v>1</v>
      </c>
      <c r="F3121" t="s">
        <v>10899</v>
      </c>
    </row>
    <row r="3122" spans="1:6" x14ac:dyDescent="0.2">
      <c r="A3122" t="s">
        <v>14059</v>
      </c>
      <c r="B3122" t="s">
        <v>88</v>
      </c>
      <c r="C3122" t="s">
        <v>156</v>
      </c>
      <c r="D3122" t="s">
        <v>10931</v>
      </c>
      <c r="E3122">
        <v>6</v>
      </c>
      <c r="F3122" t="s">
        <v>10899</v>
      </c>
    </row>
    <row r="3123" spans="1:6" x14ac:dyDescent="0.2">
      <c r="A3123" t="s">
        <v>14060</v>
      </c>
      <c r="B3123" t="s">
        <v>88</v>
      </c>
      <c r="C3123" t="s">
        <v>156</v>
      </c>
      <c r="D3123" t="s">
        <v>10933</v>
      </c>
      <c r="E3123">
        <v>378</v>
      </c>
      <c r="F3123" t="s">
        <v>10899</v>
      </c>
    </row>
    <row r="3124" spans="1:6" x14ac:dyDescent="0.2">
      <c r="A3124" t="s">
        <v>14061</v>
      </c>
      <c r="B3124" t="s">
        <v>88</v>
      </c>
      <c r="C3124" t="s">
        <v>156</v>
      </c>
      <c r="D3124" t="s">
        <v>10945</v>
      </c>
      <c r="E3124">
        <v>448</v>
      </c>
      <c r="F3124" t="s">
        <v>10899</v>
      </c>
    </row>
    <row r="3125" spans="1:6" x14ac:dyDescent="0.2">
      <c r="A3125" t="s">
        <v>14062</v>
      </c>
      <c r="B3125" t="s">
        <v>88</v>
      </c>
      <c r="C3125" t="s">
        <v>156</v>
      </c>
      <c r="D3125" t="s">
        <v>10947</v>
      </c>
      <c r="E3125">
        <v>1</v>
      </c>
      <c r="F3125" t="s">
        <v>10899</v>
      </c>
    </row>
    <row r="3126" spans="1:6" x14ac:dyDescent="0.2">
      <c r="A3126" t="s">
        <v>14063</v>
      </c>
      <c r="B3126" t="s">
        <v>88</v>
      </c>
      <c r="C3126" t="s">
        <v>156</v>
      </c>
      <c r="D3126" t="s">
        <v>10951</v>
      </c>
      <c r="E3126">
        <v>1</v>
      </c>
      <c r="F3126" t="s">
        <v>10899</v>
      </c>
    </row>
    <row r="3127" spans="1:6" x14ac:dyDescent="0.2">
      <c r="A3127" t="s">
        <v>14064</v>
      </c>
      <c r="B3127" t="s">
        <v>88</v>
      </c>
      <c r="C3127" t="s">
        <v>156</v>
      </c>
      <c r="D3127" t="s">
        <v>10959</v>
      </c>
      <c r="E3127">
        <v>2</v>
      </c>
      <c r="F3127" t="s">
        <v>10899</v>
      </c>
    </row>
    <row r="3128" spans="1:6" x14ac:dyDescent="0.2">
      <c r="A3128" t="s">
        <v>14065</v>
      </c>
      <c r="B3128" t="s">
        <v>88</v>
      </c>
      <c r="C3128" t="s">
        <v>156</v>
      </c>
      <c r="D3128" t="s">
        <v>10965</v>
      </c>
      <c r="E3128">
        <v>1</v>
      </c>
      <c r="F3128" t="s">
        <v>10899</v>
      </c>
    </row>
    <row r="3129" spans="1:6" x14ac:dyDescent="0.2">
      <c r="A3129" t="s">
        <v>14066</v>
      </c>
      <c r="B3129" t="s">
        <v>88</v>
      </c>
      <c r="C3129" t="s">
        <v>156</v>
      </c>
      <c r="D3129" t="s">
        <v>10967</v>
      </c>
      <c r="E3129">
        <v>1</v>
      </c>
      <c r="F3129" t="s">
        <v>10899</v>
      </c>
    </row>
    <row r="3130" spans="1:6" x14ac:dyDescent="0.2">
      <c r="A3130" t="s">
        <v>14067</v>
      </c>
      <c r="B3130" t="s">
        <v>88</v>
      </c>
      <c r="C3130" t="s">
        <v>156</v>
      </c>
      <c r="D3130" t="s">
        <v>10977</v>
      </c>
      <c r="E3130">
        <v>1</v>
      </c>
      <c r="F3130" t="s">
        <v>10899</v>
      </c>
    </row>
    <row r="3131" spans="1:6" x14ac:dyDescent="0.2">
      <c r="A3131" t="s">
        <v>14068</v>
      </c>
      <c r="B3131" t="s">
        <v>88</v>
      </c>
      <c r="C3131" t="s">
        <v>157</v>
      </c>
      <c r="D3131" t="s">
        <v>10913</v>
      </c>
      <c r="E3131">
        <v>1</v>
      </c>
      <c r="F3131" t="s">
        <v>10899</v>
      </c>
    </row>
    <row r="3132" spans="1:6" x14ac:dyDescent="0.2">
      <c r="A3132" t="s">
        <v>14069</v>
      </c>
      <c r="B3132" t="s">
        <v>88</v>
      </c>
      <c r="C3132" t="s">
        <v>157</v>
      </c>
      <c r="D3132" t="s">
        <v>10917</v>
      </c>
      <c r="E3132">
        <v>1</v>
      </c>
      <c r="F3132" t="s">
        <v>10899</v>
      </c>
    </row>
    <row r="3133" spans="1:6" x14ac:dyDescent="0.2">
      <c r="A3133" t="s">
        <v>14070</v>
      </c>
      <c r="B3133" t="s">
        <v>88</v>
      </c>
      <c r="C3133" t="s">
        <v>157</v>
      </c>
      <c r="D3133" t="s">
        <v>10919</v>
      </c>
      <c r="E3133">
        <v>1</v>
      </c>
      <c r="F3133" t="s">
        <v>10899</v>
      </c>
    </row>
    <row r="3134" spans="1:6" x14ac:dyDescent="0.2">
      <c r="A3134" t="s">
        <v>14071</v>
      </c>
      <c r="B3134" t="s">
        <v>88</v>
      </c>
      <c r="C3134" t="s">
        <v>157</v>
      </c>
      <c r="D3134" t="s">
        <v>10931</v>
      </c>
      <c r="E3134">
        <v>2</v>
      </c>
      <c r="F3134" t="s">
        <v>10899</v>
      </c>
    </row>
    <row r="3135" spans="1:6" x14ac:dyDescent="0.2">
      <c r="A3135" t="s">
        <v>14072</v>
      </c>
      <c r="B3135" t="s">
        <v>88</v>
      </c>
      <c r="C3135" t="s">
        <v>157</v>
      </c>
      <c r="D3135" t="s">
        <v>10933</v>
      </c>
      <c r="E3135">
        <v>42</v>
      </c>
      <c r="F3135" t="s">
        <v>10899</v>
      </c>
    </row>
    <row r="3136" spans="1:6" x14ac:dyDescent="0.2">
      <c r="A3136" t="s">
        <v>14073</v>
      </c>
      <c r="B3136" t="s">
        <v>88</v>
      </c>
      <c r="C3136" t="s">
        <v>157</v>
      </c>
      <c r="D3136" t="s">
        <v>10945</v>
      </c>
      <c r="E3136">
        <v>45</v>
      </c>
      <c r="F3136" t="s">
        <v>10899</v>
      </c>
    </row>
    <row r="3137" spans="1:6" x14ac:dyDescent="0.2">
      <c r="A3137" t="s">
        <v>14074</v>
      </c>
      <c r="B3137" t="s">
        <v>88</v>
      </c>
      <c r="C3137" t="s">
        <v>157</v>
      </c>
      <c r="D3137" t="s">
        <v>10977</v>
      </c>
      <c r="E3137">
        <v>1</v>
      </c>
      <c r="F3137" t="s">
        <v>10899</v>
      </c>
    </row>
    <row r="3138" spans="1:6" x14ac:dyDescent="0.2">
      <c r="A3138" t="s">
        <v>14075</v>
      </c>
      <c r="B3138" t="s">
        <v>88</v>
      </c>
      <c r="C3138" t="s">
        <v>158</v>
      </c>
      <c r="D3138" t="s">
        <v>10898</v>
      </c>
      <c r="E3138">
        <v>1</v>
      </c>
      <c r="F3138" t="s">
        <v>10899</v>
      </c>
    </row>
    <row r="3139" spans="1:6" x14ac:dyDescent="0.2">
      <c r="A3139" t="s">
        <v>14076</v>
      </c>
      <c r="B3139" t="s">
        <v>88</v>
      </c>
      <c r="C3139" t="s">
        <v>158</v>
      </c>
      <c r="D3139" t="s">
        <v>10903</v>
      </c>
      <c r="E3139">
        <v>2</v>
      </c>
      <c r="F3139" t="s">
        <v>10899</v>
      </c>
    </row>
    <row r="3140" spans="1:6" x14ac:dyDescent="0.2">
      <c r="A3140" t="s">
        <v>14077</v>
      </c>
      <c r="B3140" t="s">
        <v>88</v>
      </c>
      <c r="C3140" t="s">
        <v>158</v>
      </c>
      <c r="D3140" t="s">
        <v>10917</v>
      </c>
      <c r="E3140">
        <v>2</v>
      </c>
      <c r="F3140" t="s">
        <v>10899</v>
      </c>
    </row>
    <row r="3141" spans="1:6" x14ac:dyDescent="0.2">
      <c r="A3141" t="s">
        <v>14078</v>
      </c>
      <c r="B3141" t="s">
        <v>88</v>
      </c>
      <c r="C3141" t="s">
        <v>158</v>
      </c>
      <c r="D3141" t="s">
        <v>10921</v>
      </c>
      <c r="E3141">
        <v>1</v>
      </c>
      <c r="F3141" t="s">
        <v>10899</v>
      </c>
    </row>
    <row r="3142" spans="1:6" x14ac:dyDescent="0.2">
      <c r="A3142" t="s">
        <v>14079</v>
      </c>
      <c r="B3142" t="s">
        <v>88</v>
      </c>
      <c r="C3142" t="s">
        <v>158</v>
      </c>
      <c r="D3142" t="s">
        <v>10927</v>
      </c>
      <c r="E3142">
        <v>1</v>
      </c>
      <c r="F3142" t="s">
        <v>10899</v>
      </c>
    </row>
    <row r="3143" spans="1:6" x14ac:dyDescent="0.2">
      <c r="A3143" t="s">
        <v>14080</v>
      </c>
      <c r="B3143" t="s">
        <v>88</v>
      </c>
      <c r="C3143" t="s">
        <v>158</v>
      </c>
      <c r="D3143" t="s">
        <v>10929</v>
      </c>
      <c r="E3143">
        <v>1</v>
      </c>
      <c r="F3143" t="s">
        <v>10899</v>
      </c>
    </row>
    <row r="3144" spans="1:6" x14ac:dyDescent="0.2">
      <c r="A3144" t="s">
        <v>14081</v>
      </c>
      <c r="B3144" t="s">
        <v>88</v>
      </c>
      <c r="C3144" t="s">
        <v>158</v>
      </c>
      <c r="D3144" t="s">
        <v>10931</v>
      </c>
      <c r="E3144">
        <v>4</v>
      </c>
      <c r="F3144" t="s">
        <v>10899</v>
      </c>
    </row>
    <row r="3145" spans="1:6" x14ac:dyDescent="0.2">
      <c r="A3145" t="s">
        <v>14082</v>
      </c>
      <c r="B3145" t="s">
        <v>88</v>
      </c>
      <c r="C3145" t="s">
        <v>158</v>
      </c>
      <c r="D3145" t="s">
        <v>10933</v>
      </c>
      <c r="E3145">
        <v>33</v>
      </c>
      <c r="F3145" t="s">
        <v>10899</v>
      </c>
    </row>
    <row r="3146" spans="1:6" x14ac:dyDescent="0.2">
      <c r="A3146" t="s">
        <v>14083</v>
      </c>
      <c r="B3146" t="s">
        <v>88</v>
      </c>
      <c r="C3146" t="s">
        <v>158</v>
      </c>
      <c r="D3146" t="s">
        <v>10939</v>
      </c>
      <c r="E3146">
        <v>1</v>
      </c>
      <c r="F3146" t="s">
        <v>10899</v>
      </c>
    </row>
    <row r="3147" spans="1:6" x14ac:dyDescent="0.2">
      <c r="A3147" t="s">
        <v>14084</v>
      </c>
      <c r="B3147" t="s">
        <v>88</v>
      </c>
      <c r="C3147" t="s">
        <v>158</v>
      </c>
      <c r="D3147" t="s">
        <v>10945</v>
      </c>
      <c r="E3147">
        <v>43</v>
      </c>
      <c r="F3147" t="s">
        <v>10899</v>
      </c>
    </row>
    <row r="3148" spans="1:6" x14ac:dyDescent="0.2">
      <c r="A3148" t="s">
        <v>14085</v>
      </c>
      <c r="B3148" t="s">
        <v>88</v>
      </c>
      <c r="C3148" t="s">
        <v>158</v>
      </c>
      <c r="D3148" t="s">
        <v>10949</v>
      </c>
      <c r="E3148">
        <v>2</v>
      </c>
      <c r="F3148" t="s">
        <v>10899</v>
      </c>
    </row>
    <row r="3149" spans="1:6" x14ac:dyDescent="0.2">
      <c r="A3149" t="s">
        <v>14086</v>
      </c>
      <c r="B3149" t="s">
        <v>88</v>
      </c>
      <c r="C3149" t="s">
        <v>158</v>
      </c>
      <c r="D3149" t="s">
        <v>10951</v>
      </c>
      <c r="E3149">
        <v>2</v>
      </c>
      <c r="F3149" t="s">
        <v>10899</v>
      </c>
    </row>
    <row r="3150" spans="1:6" x14ac:dyDescent="0.2">
      <c r="A3150" t="s">
        <v>14087</v>
      </c>
      <c r="B3150" t="s">
        <v>88</v>
      </c>
      <c r="C3150" t="s">
        <v>158</v>
      </c>
      <c r="D3150" t="s">
        <v>10957</v>
      </c>
      <c r="E3150">
        <v>1</v>
      </c>
      <c r="F3150" t="s">
        <v>10899</v>
      </c>
    </row>
    <row r="3151" spans="1:6" x14ac:dyDescent="0.2">
      <c r="A3151" t="s">
        <v>14088</v>
      </c>
      <c r="B3151" t="s">
        <v>88</v>
      </c>
      <c r="C3151" t="s">
        <v>158</v>
      </c>
      <c r="D3151" t="s">
        <v>10959</v>
      </c>
      <c r="E3151">
        <v>1</v>
      </c>
      <c r="F3151" t="s">
        <v>10899</v>
      </c>
    </row>
    <row r="3152" spans="1:6" x14ac:dyDescent="0.2">
      <c r="A3152" t="s">
        <v>14089</v>
      </c>
      <c r="B3152" t="s">
        <v>88</v>
      </c>
      <c r="C3152" t="s">
        <v>158</v>
      </c>
      <c r="D3152" t="s">
        <v>10963</v>
      </c>
      <c r="E3152">
        <v>1</v>
      </c>
      <c r="F3152" t="s">
        <v>10899</v>
      </c>
    </row>
    <row r="3153" spans="1:6" x14ac:dyDescent="0.2">
      <c r="A3153" t="s">
        <v>14090</v>
      </c>
      <c r="B3153" t="s">
        <v>88</v>
      </c>
      <c r="C3153" t="s">
        <v>158</v>
      </c>
      <c r="D3153" t="s">
        <v>10965</v>
      </c>
      <c r="E3153">
        <v>2</v>
      </c>
      <c r="F3153" t="s">
        <v>10899</v>
      </c>
    </row>
    <row r="3154" spans="1:6" x14ac:dyDescent="0.2">
      <c r="A3154" t="s">
        <v>14091</v>
      </c>
      <c r="B3154" t="s">
        <v>88</v>
      </c>
      <c r="C3154" t="s">
        <v>158</v>
      </c>
      <c r="D3154" t="s">
        <v>10969</v>
      </c>
      <c r="E3154">
        <v>1</v>
      </c>
      <c r="F3154" t="s">
        <v>10899</v>
      </c>
    </row>
    <row r="3155" spans="1:6" x14ac:dyDescent="0.2">
      <c r="A3155" t="s">
        <v>14092</v>
      </c>
      <c r="B3155" t="s">
        <v>88</v>
      </c>
      <c r="C3155" t="s">
        <v>158</v>
      </c>
      <c r="D3155" t="s">
        <v>10977</v>
      </c>
      <c r="E3155">
        <v>3</v>
      </c>
      <c r="F3155" t="s">
        <v>10899</v>
      </c>
    </row>
    <row r="3156" spans="1:6" x14ac:dyDescent="0.2">
      <c r="A3156" t="s">
        <v>14093</v>
      </c>
      <c r="B3156" t="s">
        <v>88</v>
      </c>
      <c r="C3156" t="s">
        <v>159</v>
      </c>
      <c r="D3156" t="s">
        <v>10933</v>
      </c>
      <c r="E3156">
        <v>17</v>
      </c>
      <c r="F3156" t="s">
        <v>10899</v>
      </c>
    </row>
    <row r="3157" spans="1:6" x14ac:dyDescent="0.2">
      <c r="A3157" t="s">
        <v>14094</v>
      </c>
      <c r="B3157" t="s">
        <v>88</v>
      </c>
      <c r="C3157" t="s">
        <v>159</v>
      </c>
      <c r="D3157" t="s">
        <v>10945</v>
      </c>
      <c r="E3157">
        <v>19</v>
      </c>
      <c r="F3157" t="s">
        <v>10899</v>
      </c>
    </row>
    <row r="3158" spans="1:6" x14ac:dyDescent="0.2">
      <c r="A3158" t="s">
        <v>14095</v>
      </c>
      <c r="B3158" t="s">
        <v>88</v>
      </c>
      <c r="C3158" t="s">
        <v>160</v>
      </c>
      <c r="D3158" t="s">
        <v>10913</v>
      </c>
      <c r="E3158">
        <v>1</v>
      </c>
      <c r="F3158" t="s">
        <v>10899</v>
      </c>
    </row>
    <row r="3159" spans="1:6" x14ac:dyDescent="0.2">
      <c r="A3159" t="s">
        <v>14096</v>
      </c>
      <c r="B3159" t="s">
        <v>88</v>
      </c>
      <c r="C3159" t="s">
        <v>160</v>
      </c>
      <c r="D3159" t="s">
        <v>10931</v>
      </c>
      <c r="E3159">
        <v>2</v>
      </c>
      <c r="F3159" t="s">
        <v>10899</v>
      </c>
    </row>
    <row r="3160" spans="1:6" x14ac:dyDescent="0.2">
      <c r="A3160" t="s">
        <v>14097</v>
      </c>
      <c r="B3160" t="s">
        <v>88</v>
      </c>
      <c r="C3160" t="s">
        <v>160</v>
      </c>
      <c r="D3160" t="s">
        <v>10933</v>
      </c>
      <c r="E3160">
        <v>44</v>
      </c>
      <c r="F3160" t="s">
        <v>10899</v>
      </c>
    </row>
    <row r="3161" spans="1:6" x14ac:dyDescent="0.2">
      <c r="A3161" t="s">
        <v>14098</v>
      </c>
      <c r="B3161" t="s">
        <v>88</v>
      </c>
      <c r="C3161" t="s">
        <v>160</v>
      </c>
      <c r="D3161" t="s">
        <v>10945</v>
      </c>
      <c r="E3161">
        <v>56</v>
      </c>
      <c r="F3161" t="s">
        <v>10899</v>
      </c>
    </row>
    <row r="3162" spans="1:6" x14ac:dyDescent="0.2">
      <c r="A3162" t="s">
        <v>14099</v>
      </c>
      <c r="B3162" t="s">
        <v>88</v>
      </c>
      <c r="C3162" t="s">
        <v>160</v>
      </c>
      <c r="D3162" t="s">
        <v>10965</v>
      </c>
      <c r="E3162">
        <v>1</v>
      </c>
      <c r="F3162" t="s">
        <v>10899</v>
      </c>
    </row>
    <row r="3163" spans="1:6" x14ac:dyDescent="0.2">
      <c r="A3163" t="s">
        <v>14100</v>
      </c>
      <c r="B3163" t="s">
        <v>88</v>
      </c>
      <c r="C3163" t="s">
        <v>160</v>
      </c>
      <c r="D3163" t="s">
        <v>10967</v>
      </c>
      <c r="E3163">
        <v>1</v>
      </c>
      <c r="F3163" t="s">
        <v>10899</v>
      </c>
    </row>
    <row r="3164" spans="1:6" x14ac:dyDescent="0.2">
      <c r="A3164" t="s">
        <v>14101</v>
      </c>
      <c r="B3164" t="s">
        <v>88</v>
      </c>
      <c r="C3164" t="s">
        <v>160</v>
      </c>
      <c r="D3164" t="s">
        <v>10977</v>
      </c>
      <c r="E3164">
        <v>1</v>
      </c>
      <c r="F3164" t="s">
        <v>10899</v>
      </c>
    </row>
    <row r="3165" spans="1:6" x14ac:dyDescent="0.2">
      <c r="A3165" t="s">
        <v>14102</v>
      </c>
      <c r="B3165" t="s">
        <v>88</v>
      </c>
      <c r="C3165" t="s">
        <v>161</v>
      </c>
      <c r="D3165" t="s">
        <v>10933</v>
      </c>
      <c r="E3165">
        <v>28</v>
      </c>
      <c r="F3165" t="s">
        <v>10899</v>
      </c>
    </row>
    <row r="3166" spans="1:6" x14ac:dyDescent="0.2">
      <c r="A3166" t="s">
        <v>14103</v>
      </c>
      <c r="B3166" t="s">
        <v>88</v>
      </c>
      <c r="C3166" t="s">
        <v>161</v>
      </c>
      <c r="D3166" t="s">
        <v>10945</v>
      </c>
      <c r="E3166">
        <v>30</v>
      </c>
      <c r="F3166" t="s">
        <v>10899</v>
      </c>
    </row>
    <row r="3167" spans="1:6" x14ac:dyDescent="0.2">
      <c r="A3167" t="s">
        <v>14104</v>
      </c>
      <c r="B3167" t="s">
        <v>88</v>
      </c>
      <c r="C3167" t="s">
        <v>162</v>
      </c>
      <c r="D3167" t="s">
        <v>10898</v>
      </c>
      <c r="E3167">
        <v>1</v>
      </c>
      <c r="F3167" t="s">
        <v>10899</v>
      </c>
    </row>
    <row r="3168" spans="1:6" x14ac:dyDescent="0.2">
      <c r="A3168" t="s">
        <v>14105</v>
      </c>
      <c r="B3168" t="s">
        <v>88</v>
      </c>
      <c r="C3168" t="s">
        <v>162</v>
      </c>
      <c r="D3168" t="s">
        <v>10903</v>
      </c>
      <c r="E3168">
        <v>2</v>
      </c>
      <c r="F3168" t="s">
        <v>10899</v>
      </c>
    </row>
    <row r="3169" spans="1:6" x14ac:dyDescent="0.2">
      <c r="A3169" t="s">
        <v>14106</v>
      </c>
      <c r="B3169" t="s">
        <v>88</v>
      </c>
      <c r="C3169" t="s">
        <v>162</v>
      </c>
      <c r="D3169" t="s">
        <v>10905</v>
      </c>
      <c r="E3169">
        <v>1</v>
      </c>
      <c r="F3169" t="s">
        <v>10899</v>
      </c>
    </row>
    <row r="3170" spans="1:6" x14ac:dyDescent="0.2">
      <c r="A3170" t="s">
        <v>14107</v>
      </c>
      <c r="B3170" t="s">
        <v>88</v>
      </c>
      <c r="C3170" t="s">
        <v>162</v>
      </c>
      <c r="D3170" t="s">
        <v>10909</v>
      </c>
      <c r="E3170">
        <v>1</v>
      </c>
      <c r="F3170" t="s">
        <v>10899</v>
      </c>
    </row>
    <row r="3171" spans="1:6" x14ac:dyDescent="0.2">
      <c r="A3171" t="s">
        <v>14108</v>
      </c>
      <c r="B3171" t="s">
        <v>88</v>
      </c>
      <c r="C3171" t="s">
        <v>162</v>
      </c>
      <c r="D3171" t="s">
        <v>10911</v>
      </c>
      <c r="E3171">
        <v>1</v>
      </c>
      <c r="F3171" t="s">
        <v>10899</v>
      </c>
    </row>
    <row r="3172" spans="1:6" x14ac:dyDescent="0.2">
      <c r="A3172" t="s">
        <v>14109</v>
      </c>
      <c r="B3172" t="s">
        <v>88</v>
      </c>
      <c r="C3172" t="s">
        <v>162</v>
      </c>
      <c r="D3172" t="s">
        <v>10913</v>
      </c>
      <c r="E3172">
        <v>6</v>
      </c>
      <c r="F3172" t="s">
        <v>10899</v>
      </c>
    </row>
    <row r="3173" spans="1:6" x14ac:dyDescent="0.2">
      <c r="A3173" t="s">
        <v>14110</v>
      </c>
      <c r="B3173" t="s">
        <v>88</v>
      </c>
      <c r="C3173" t="s">
        <v>162</v>
      </c>
      <c r="D3173" t="s">
        <v>10917</v>
      </c>
      <c r="E3173">
        <v>1</v>
      </c>
      <c r="F3173" t="s">
        <v>10899</v>
      </c>
    </row>
    <row r="3174" spans="1:6" x14ac:dyDescent="0.2">
      <c r="A3174" t="s">
        <v>14111</v>
      </c>
      <c r="B3174" t="s">
        <v>88</v>
      </c>
      <c r="C3174" t="s">
        <v>162</v>
      </c>
      <c r="D3174" t="s">
        <v>10919</v>
      </c>
      <c r="E3174">
        <v>1</v>
      </c>
      <c r="F3174" t="s">
        <v>10899</v>
      </c>
    </row>
    <row r="3175" spans="1:6" x14ac:dyDescent="0.2">
      <c r="A3175" t="s">
        <v>14112</v>
      </c>
      <c r="B3175" t="s">
        <v>88</v>
      </c>
      <c r="C3175" t="s">
        <v>162</v>
      </c>
      <c r="D3175" t="s">
        <v>10925</v>
      </c>
      <c r="E3175">
        <v>1</v>
      </c>
      <c r="F3175" t="s">
        <v>10899</v>
      </c>
    </row>
    <row r="3176" spans="1:6" x14ac:dyDescent="0.2">
      <c r="A3176" t="s">
        <v>14113</v>
      </c>
      <c r="B3176" t="s">
        <v>88</v>
      </c>
      <c r="C3176" t="s">
        <v>162</v>
      </c>
      <c r="D3176" t="s">
        <v>10927</v>
      </c>
      <c r="E3176">
        <v>1</v>
      </c>
      <c r="F3176" t="s">
        <v>10899</v>
      </c>
    </row>
    <row r="3177" spans="1:6" x14ac:dyDescent="0.2">
      <c r="A3177" t="s">
        <v>14114</v>
      </c>
      <c r="B3177" t="s">
        <v>88</v>
      </c>
      <c r="C3177" t="s">
        <v>162</v>
      </c>
      <c r="D3177" t="s">
        <v>10931</v>
      </c>
      <c r="E3177">
        <v>11</v>
      </c>
      <c r="F3177" t="s">
        <v>10899</v>
      </c>
    </row>
    <row r="3178" spans="1:6" x14ac:dyDescent="0.2">
      <c r="A3178" t="s">
        <v>14115</v>
      </c>
      <c r="B3178" t="s">
        <v>88</v>
      </c>
      <c r="C3178" t="s">
        <v>162</v>
      </c>
      <c r="D3178" t="s">
        <v>10933</v>
      </c>
      <c r="E3178">
        <v>370</v>
      </c>
      <c r="F3178" t="s">
        <v>10899</v>
      </c>
    </row>
    <row r="3179" spans="1:6" x14ac:dyDescent="0.2">
      <c r="A3179" t="s">
        <v>14116</v>
      </c>
      <c r="B3179" t="s">
        <v>88</v>
      </c>
      <c r="C3179" t="s">
        <v>162</v>
      </c>
      <c r="D3179" t="s">
        <v>10939</v>
      </c>
      <c r="E3179">
        <v>1</v>
      </c>
      <c r="F3179" t="s">
        <v>10899</v>
      </c>
    </row>
    <row r="3180" spans="1:6" x14ac:dyDescent="0.2">
      <c r="A3180" t="s">
        <v>14117</v>
      </c>
      <c r="B3180" t="s">
        <v>88</v>
      </c>
      <c r="C3180" t="s">
        <v>162</v>
      </c>
      <c r="D3180" t="s">
        <v>10943</v>
      </c>
      <c r="E3180">
        <v>3</v>
      </c>
      <c r="F3180" t="s">
        <v>10899</v>
      </c>
    </row>
    <row r="3181" spans="1:6" x14ac:dyDescent="0.2">
      <c r="A3181" t="s">
        <v>14118</v>
      </c>
      <c r="B3181" t="s">
        <v>88</v>
      </c>
      <c r="C3181" t="s">
        <v>162</v>
      </c>
      <c r="D3181" t="s">
        <v>10945</v>
      </c>
      <c r="E3181">
        <v>442</v>
      </c>
      <c r="F3181" t="s">
        <v>10899</v>
      </c>
    </row>
    <row r="3182" spans="1:6" x14ac:dyDescent="0.2">
      <c r="A3182" t="s">
        <v>14119</v>
      </c>
      <c r="B3182" t="s">
        <v>88</v>
      </c>
      <c r="C3182" t="s">
        <v>162</v>
      </c>
      <c r="D3182" t="s">
        <v>10949</v>
      </c>
      <c r="E3182">
        <v>2</v>
      </c>
      <c r="F3182" t="s">
        <v>10899</v>
      </c>
    </row>
    <row r="3183" spans="1:6" x14ac:dyDescent="0.2">
      <c r="A3183" t="s">
        <v>14120</v>
      </c>
      <c r="B3183" t="s">
        <v>88</v>
      </c>
      <c r="C3183" t="s">
        <v>162</v>
      </c>
      <c r="D3183" t="s">
        <v>10951</v>
      </c>
      <c r="E3183">
        <v>1</v>
      </c>
      <c r="F3183" t="s">
        <v>10899</v>
      </c>
    </row>
    <row r="3184" spans="1:6" x14ac:dyDescent="0.2">
      <c r="A3184" t="s">
        <v>14121</v>
      </c>
      <c r="B3184" t="s">
        <v>88</v>
      </c>
      <c r="C3184" t="s">
        <v>162</v>
      </c>
      <c r="D3184" t="s">
        <v>10957</v>
      </c>
      <c r="E3184">
        <v>1</v>
      </c>
      <c r="F3184" t="s">
        <v>10899</v>
      </c>
    </row>
    <row r="3185" spans="1:6" x14ac:dyDescent="0.2">
      <c r="A3185" t="s">
        <v>14122</v>
      </c>
      <c r="B3185" t="s">
        <v>88</v>
      </c>
      <c r="C3185" t="s">
        <v>162</v>
      </c>
      <c r="D3185" t="s">
        <v>10963</v>
      </c>
      <c r="E3185">
        <v>2</v>
      </c>
      <c r="F3185" t="s">
        <v>10899</v>
      </c>
    </row>
    <row r="3186" spans="1:6" x14ac:dyDescent="0.2">
      <c r="A3186" t="s">
        <v>14123</v>
      </c>
      <c r="B3186" t="s">
        <v>88</v>
      </c>
      <c r="C3186" t="s">
        <v>162</v>
      </c>
      <c r="D3186" t="s">
        <v>10965</v>
      </c>
      <c r="E3186">
        <v>1</v>
      </c>
      <c r="F3186" t="s">
        <v>10899</v>
      </c>
    </row>
    <row r="3187" spans="1:6" x14ac:dyDescent="0.2">
      <c r="A3187" t="s">
        <v>14124</v>
      </c>
      <c r="B3187" t="s">
        <v>88</v>
      </c>
      <c r="C3187" t="s">
        <v>162</v>
      </c>
      <c r="D3187" t="s">
        <v>10967</v>
      </c>
      <c r="E3187">
        <v>4</v>
      </c>
      <c r="F3187" t="s">
        <v>10899</v>
      </c>
    </row>
    <row r="3188" spans="1:6" x14ac:dyDescent="0.2">
      <c r="A3188" t="s">
        <v>14125</v>
      </c>
      <c r="B3188" t="s">
        <v>88</v>
      </c>
      <c r="C3188" t="s">
        <v>162</v>
      </c>
      <c r="D3188" t="s">
        <v>10977</v>
      </c>
      <c r="E3188">
        <v>3</v>
      </c>
      <c r="F3188" t="s">
        <v>10899</v>
      </c>
    </row>
    <row r="3189" spans="1:6" x14ac:dyDescent="0.2">
      <c r="A3189" t="s">
        <v>14126</v>
      </c>
      <c r="B3189" t="s">
        <v>88</v>
      </c>
      <c r="C3189" t="s">
        <v>163</v>
      </c>
      <c r="D3189" t="s">
        <v>10913</v>
      </c>
      <c r="E3189">
        <v>1</v>
      </c>
      <c r="F3189" t="s">
        <v>10899</v>
      </c>
    </row>
    <row r="3190" spans="1:6" x14ac:dyDescent="0.2">
      <c r="A3190" t="s">
        <v>14127</v>
      </c>
      <c r="B3190" t="s">
        <v>88</v>
      </c>
      <c r="C3190" t="s">
        <v>163</v>
      </c>
      <c r="D3190" t="s">
        <v>10925</v>
      </c>
      <c r="E3190">
        <v>1</v>
      </c>
      <c r="F3190" t="s">
        <v>10899</v>
      </c>
    </row>
    <row r="3191" spans="1:6" x14ac:dyDescent="0.2">
      <c r="A3191" t="s">
        <v>14128</v>
      </c>
      <c r="B3191" t="s">
        <v>88</v>
      </c>
      <c r="C3191" t="s">
        <v>163</v>
      </c>
      <c r="D3191" t="s">
        <v>10931</v>
      </c>
      <c r="E3191">
        <v>6</v>
      </c>
      <c r="F3191" t="s">
        <v>10899</v>
      </c>
    </row>
    <row r="3192" spans="1:6" x14ac:dyDescent="0.2">
      <c r="A3192" t="s">
        <v>14129</v>
      </c>
      <c r="B3192" t="s">
        <v>88</v>
      </c>
      <c r="C3192" t="s">
        <v>163</v>
      </c>
      <c r="D3192" t="s">
        <v>10933</v>
      </c>
      <c r="E3192">
        <v>87</v>
      </c>
      <c r="F3192" t="s">
        <v>10899</v>
      </c>
    </row>
    <row r="3193" spans="1:6" x14ac:dyDescent="0.2">
      <c r="A3193" t="s">
        <v>14130</v>
      </c>
      <c r="B3193" t="s">
        <v>88</v>
      </c>
      <c r="C3193" t="s">
        <v>163</v>
      </c>
      <c r="D3193" t="s">
        <v>10945</v>
      </c>
      <c r="E3193">
        <v>103</v>
      </c>
      <c r="F3193" t="s">
        <v>10899</v>
      </c>
    </row>
    <row r="3194" spans="1:6" x14ac:dyDescent="0.2">
      <c r="A3194" t="s">
        <v>14131</v>
      </c>
      <c r="B3194" t="s">
        <v>88</v>
      </c>
      <c r="C3194" t="s">
        <v>163</v>
      </c>
      <c r="D3194" t="s">
        <v>10949</v>
      </c>
      <c r="E3194">
        <v>3</v>
      </c>
      <c r="F3194" t="s">
        <v>10899</v>
      </c>
    </row>
    <row r="3195" spans="1:6" x14ac:dyDescent="0.2">
      <c r="A3195" t="s">
        <v>14132</v>
      </c>
      <c r="B3195" t="s">
        <v>88</v>
      </c>
      <c r="C3195" t="s">
        <v>163</v>
      </c>
      <c r="D3195" t="s">
        <v>10963</v>
      </c>
      <c r="E3195">
        <v>1</v>
      </c>
      <c r="F3195" t="s">
        <v>10899</v>
      </c>
    </row>
    <row r="3196" spans="1:6" x14ac:dyDescent="0.2">
      <c r="A3196" t="s">
        <v>14133</v>
      </c>
      <c r="B3196" t="s">
        <v>88</v>
      </c>
      <c r="C3196" t="s">
        <v>163</v>
      </c>
      <c r="D3196" t="s">
        <v>10975</v>
      </c>
      <c r="E3196">
        <v>1</v>
      </c>
      <c r="F3196" t="s">
        <v>10899</v>
      </c>
    </row>
    <row r="3197" spans="1:6" x14ac:dyDescent="0.2">
      <c r="A3197" t="s">
        <v>14134</v>
      </c>
      <c r="B3197" t="s">
        <v>88</v>
      </c>
      <c r="C3197" t="s">
        <v>163</v>
      </c>
      <c r="D3197" t="s">
        <v>10977</v>
      </c>
      <c r="E3197">
        <v>2</v>
      </c>
      <c r="F3197" t="s">
        <v>10899</v>
      </c>
    </row>
    <row r="3198" spans="1:6" x14ac:dyDescent="0.2">
      <c r="A3198" t="s">
        <v>14135</v>
      </c>
      <c r="B3198" t="s">
        <v>88</v>
      </c>
      <c r="C3198" t="s">
        <v>164</v>
      </c>
      <c r="D3198" t="s">
        <v>10933</v>
      </c>
      <c r="E3198">
        <v>60</v>
      </c>
      <c r="F3198" t="s">
        <v>10899</v>
      </c>
    </row>
    <row r="3199" spans="1:6" x14ac:dyDescent="0.2">
      <c r="A3199" t="s">
        <v>14136</v>
      </c>
      <c r="B3199" t="s">
        <v>88</v>
      </c>
      <c r="C3199" t="s">
        <v>164</v>
      </c>
      <c r="D3199" t="s">
        <v>10945</v>
      </c>
      <c r="E3199">
        <v>67</v>
      </c>
      <c r="F3199" t="s">
        <v>10899</v>
      </c>
    </row>
    <row r="3200" spans="1:6" x14ac:dyDescent="0.2">
      <c r="A3200" t="s">
        <v>14137</v>
      </c>
      <c r="B3200" t="s">
        <v>88</v>
      </c>
      <c r="C3200" t="s">
        <v>165</v>
      </c>
      <c r="D3200" t="s">
        <v>10919</v>
      </c>
      <c r="E3200">
        <v>1</v>
      </c>
      <c r="F3200" t="s">
        <v>10899</v>
      </c>
    </row>
    <row r="3201" spans="1:6" x14ac:dyDescent="0.2">
      <c r="A3201" t="s">
        <v>14138</v>
      </c>
      <c r="B3201" t="s">
        <v>88</v>
      </c>
      <c r="C3201" t="s">
        <v>165</v>
      </c>
      <c r="D3201" t="s">
        <v>10931</v>
      </c>
      <c r="E3201">
        <v>1</v>
      </c>
      <c r="F3201" t="s">
        <v>10899</v>
      </c>
    </row>
    <row r="3202" spans="1:6" x14ac:dyDescent="0.2">
      <c r="A3202" t="s">
        <v>14139</v>
      </c>
      <c r="B3202" t="s">
        <v>88</v>
      </c>
      <c r="C3202" t="s">
        <v>165</v>
      </c>
      <c r="D3202" t="s">
        <v>10933</v>
      </c>
      <c r="E3202">
        <v>18</v>
      </c>
      <c r="F3202" t="s">
        <v>10899</v>
      </c>
    </row>
    <row r="3203" spans="1:6" x14ac:dyDescent="0.2">
      <c r="A3203" t="s">
        <v>14140</v>
      </c>
      <c r="B3203" t="s">
        <v>88</v>
      </c>
      <c r="C3203" t="s">
        <v>165</v>
      </c>
      <c r="D3203" t="s">
        <v>10945</v>
      </c>
      <c r="E3203">
        <v>20</v>
      </c>
      <c r="F3203" t="s">
        <v>10899</v>
      </c>
    </row>
    <row r="3204" spans="1:6" x14ac:dyDescent="0.2">
      <c r="A3204" t="s">
        <v>14141</v>
      </c>
      <c r="B3204" t="s">
        <v>88</v>
      </c>
      <c r="C3204" t="s">
        <v>167</v>
      </c>
      <c r="D3204" t="s">
        <v>10933</v>
      </c>
      <c r="E3204">
        <v>43</v>
      </c>
      <c r="F3204" t="s">
        <v>10899</v>
      </c>
    </row>
    <row r="3205" spans="1:6" x14ac:dyDescent="0.2">
      <c r="A3205" t="s">
        <v>14142</v>
      </c>
      <c r="B3205" t="s">
        <v>88</v>
      </c>
      <c r="C3205" t="s">
        <v>167</v>
      </c>
      <c r="D3205" t="s">
        <v>10945</v>
      </c>
      <c r="E3205">
        <v>51</v>
      </c>
      <c r="F3205" t="s">
        <v>10899</v>
      </c>
    </row>
    <row r="3206" spans="1:6" x14ac:dyDescent="0.2">
      <c r="A3206" t="s">
        <v>14143</v>
      </c>
      <c r="B3206" t="s">
        <v>88</v>
      </c>
      <c r="C3206" t="s">
        <v>168</v>
      </c>
      <c r="D3206" t="s">
        <v>10933</v>
      </c>
      <c r="E3206">
        <v>8</v>
      </c>
      <c r="F3206" t="s">
        <v>10899</v>
      </c>
    </row>
    <row r="3207" spans="1:6" x14ac:dyDescent="0.2">
      <c r="A3207" t="s">
        <v>14144</v>
      </c>
      <c r="B3207" t="s">
        <v>88</v>
      </c>
      <c r="C3207" t="s">
        <v>168</v>
      </c>
      <c r="D3207" t="s">
        <v>10945</v>
      </c>
      <c r="E3207">
        <v>8</v>
      </c>
      <c r="F3207" t="s">
        <v>10899</v>
      </c>
    </row>
    <row r="3208" spans="1:6" x14ac:dyDescent="0.2">
      <c r="A3208" t="s">
        <v>14145</v>
      </c>
      <c r="B3208" t="s">
        <v>88</v>
      </c>
      <c r="C3208" t="s">
        <v>169</v>
      </c>
      <c r="D3208" t="s">
        <v>10905</v>
      </c>
      <c r="E3208">
        <v>1</v>
      </c>
      <c r="F3208" t="s">
        <v>10899</v>
      </c>
    </row>
    <row r="3209" spans="1:6" x14ac:dyDescent="0.2">
      <c r="A3209" t="s">
        <v>14146</v>
      </c>
      <c r="B3209" t="s">
        <v>88</v>
      </c>
      <c r="C3209" t="s">
        <v>169</v>
      </c>
      <c r="D3209" t="s">
        <v>10919</v>
      </c>
      <c r="E3209">
        <v>1</v>
      </c>
      <c r="F3209" t="s">
        <v>10899</v>
      </c>
    </row>
    <row r="3210" spans="1:6" x14ac:dyDescent="0.2">
      <c r="A3210" t="s">
        <v>14147</v>
      </c>
      <c r="B3210" t="s">
        <v>88</v>
      </c>
      <c r="C3210" t="s">
        <v>169</v>
      </c>
      <c r="D3210" t="s">
        <v>10921</v>
      </c>
      <c r="E3210">
        <v>1</v>
      </c>
      <c r="F3210" t="s">
        <v>10899</v>
      </c>
    </row>
    <row r="3211" spans="1:6" x14ac:dyDescent="0.2">
      <c r="A3211" t="s">
        <v>14148</v>
      </c>
      <c r="B3211" t="s">
        <v>88</v>
      </c>
      <c r="C3211" t="s">
        <v>169</v>
      </c>
      <c r="D3211" t="s">
        <v>10931</v>
      </c>
      <c r="E3211">
        <v>4</v>
      </c>
      <c r="F3211" t="s">
        <v>10899</v>
      </c>
    </row>
    <row r="3212" spans="1:6" x14ac:dyDescent="0.2">
      <c r="A3212" t="s">
        <v>14149</v>
      </c>
      <c r="B3212" t="s">
        <v>88</v>
      </c>
      <c r="C3212" t="s">
        <v>169</v>
      </c>
      <c r="D3212" t="s">
        <v>10933</v>
      </c>
      <c r="E3212">
        <v>347</v>
      </c>
      <c r="F3212" t="s">
        <v>10899</v>
      </c>
    </row>
    <row r="3213" spans="1:6" x14ac:dyDescent="0.2">
      <c r="A3213" t="s">
        <v>14150</v>
      </c>
      <c r="B3213" t="s">
        <v>88</v>
      </c>
      <c r="C3213" t="s">
        <v>169</v>
      </c>
      <c r="D3213" t="s">
        <v>10945</v>
      </c>
      <c r="E3213">
        <v>418</v>
      </c>
      <c r="F3213" t="s">
        <v>10899</v>
      </c>
    </row>
    <row r="3214" spans="1:6" x14ac:dyDescent="0.2">
      <c r="A3214" t="s">
        <v>14151</v>
      </c>
      <c r="B3214" t="s">
        <v>88</v>
      </c>
      <c r="C3214" t="s">
        <v>169</v>
      </c>
      <c r="D3214" t="s">
        <v>10977</v>
      </c>
      <c r="E3214">
        <v>1</v>
      </c>
      <c r="F3214" t="s">
        <v>10899</v>
      </c>
    </row>
    <row r="3215" spans="1:6" x14ac:dyDescent="0.2">
      <c r="A3215" t="s">
        <v>14152</v>
      </c>
      <c r="B3215" t="s">
        <v>88</v>
      </c>
      <c r="C3215" t="s">
        <v>170</v>
      </c>
      <c r="D3215" t="s">
        <v>10909</v>
      </c>
      <c r="E3215">
        <v>1</v>
      </c>
      <c r="F3215" t="s">
        <v>10899</v>
      </c>
    </row>
    <row r="3216" spans="1:6" x14ac:dyDescent="0.2">
      <c r="A3216" t="s">
        <v>14153</v>
      </c>
      <c r="B3216" t="s">
        <v>88</v>
      </c>
      <c r="C3216" t="s">
        <v>170</v>
      </c>
      <c r="D3216" t="s">
        <v>10913</v>
      </c>
      <c r="E3216">
        <v>1</v>
      </c>
      <c r="F3216" t="s">
        <v>10899</v>
      </c>
    </row>
    <row r="3217" spans="1:6" x14ac:dyDescent="0.2">
      <c r="A3217" t="s">
        <v>14154</v>
      </c>
      <c r="B3217" t="s">
        <v>88</v>
      </c>
      <c r="C3217" t="s">
        <v>170</v>
      </c>
      <c r="D3217" t="s">
        <v>10931</v>
      </c>
      <c r="E3217">
        <v>1</v>
      </c>
      <c r="F3217" t="s">
        <v>10899</v>
      </c>
    </row>
    <row r="3218" spans="1:6" x14ac:dyDescent="0.2">
      <c r="A3218" t="s">
        <v>14155</v>
      </c>
      <c r="B3218" t="s">
        <v>88</v>
      </c>
      <c r="C3218" t="s">
        <v>170</v>
      </c>
      <c r="D3218" t="s">
        <v>10933</v>
      </c>
      <c r="E3218">
        <v>26</v>
      </c>
      <c r="F3218" t="s">
        <v>10899</v>
      </c>
    </row>
    <row r="3219" spans="1:6" x14ac:dyDescent="0.2">
      <c r="A3219" t="s">
        <v>14156</v>
      </c>
      <c r="B3219" t="s">
        <v>88</v>
      </c>
      <c r="C3219" t="s">
        <v>170</v>
      </c>
      <c r="D3219" t="s">
        <v>10945</v>
      </c>
      <c r="E3219">
        <v>29</v>
      </c>
      <c r="F3219" t="s">
        <v>10899</v>
      </c>
    </row>
    <row r="3220" spans="1:6" x14ac:dyDescent="0.2">
      <c r="A3220" t="s">
        <v>14157</v>
      </c>
      <c r="B3220" t="s">
        <v>88</v>
      </c>
      <c r="C3220" t="s">
        <v>170</v>
      </c>
      <c r="D3220" t="s">
        <v>10973</v>
      </c>
      <c r="E3220">
        <v>1</v>
      </c>
      <c r="F3220" t="s">
        <v>10899</v>
      </c>
    </row>
    <row r="3221" spans="1:6" x14ac:dyDescent="0.2">
      <c r="A3221" t="s">
        <v>14158</v>
      </c>
      <c r="B3221" t="s">
        <v>88</v>
      </c>
      <c r="C3221" t="s">
        <v>171</v>
      </c>
      <c r="D3221" t="s">
        <v>10901</v>
      </c>
      <c r="E3221">
        <v>1</v>
      </c>
      <c r="F3221" t="s">
        <v>10899</v>
      </c>
    </row>
    <row r="3222" spans="1:6" x14ac:dyDescent="0.2">
      <c r="A3222" t="s">
        <v>14159</v>
      </c>
      <c r="B3222" t="s">
        <v>88</v>
      </c>
      <c r="C3222" t="s">
        <v>171</v>
      </c>
      <c r="D3222" t="s">
        <v>10909</v>
      </c>
      <c r="E3222">
        <v>1</v>
      </c>
      <c r="F3222" t="s">
        <v>10899</v>
      </c>
    </row>
    <row r="3223" spans="1:6" x14ac:dyDescent="0.2">
      <c r="A3223" t="s">
        <v>14160</v>
      </c>
      <c r="B3223" t="s">
        <v>88</v>
      </c>
      <c r="C3223" t="s">
        <v>171</v>
      </c>
      <c r="D3223" t="s">
        <v>10913</v>
      </c>
      <c r="E3223">
        <v>2</v>
      </c>
      <c r="F3223" t="s">
        <v>10899</v>
      </c>
    </row>
    <row r="3224" spans="1:6" x14ac:dyDescent="0.2">
      <c r="A3224" t="s">
        <v>14161</v>
      </c>
      <c r="B3224" t="s">
        <v>88</v>
      </c>
      <c r="C3224" t="s">
        <v>171</v>
      </c>
      <c r="D3224" t="s">
        <v>10931</v>
      </c>
      <c r="E3224">
        <v>2</v>
      </c>
      <c r="F3224" t="s">
        <v>10899</v>
      </c>
    </row>
    <row r="3225" spans="1:6" x14ac:dyDescent="0.2">
      <c r="A3225" t="s">
        <v>14162</v>
      </c>
      <c r="B3225" t="s">
        <v>88</v>
      </c>
      <c r="C3225" t="s">
        <v>171</v>
      </c>
      <c r="D3225" t="s">
        <v>10933</v>
      </c>
      <c r="E3225">
        <v>57</v>
      </c>
      <c r="F3225" t="s">
        <v>10899</v>
      </c>
    </row>
    <row r="3226" spans="1:6" x14ac:dyDescent="0.2">
      <c r="A3226" t="s">
        <v>14163</v>
      </c>
      <c r="B3226" t="s">
        <v>88</v>
      </c>
      <c r="C3226" t="s">
        <v>171</v>
      </c>
      <c r="D3226" t="s">
        <v>10937</v>
      </c>
      <c r="E3226">
        <v>1</v>
      </c>
      <c r="F3226" t="s">
        <v>10899</v>
      </c>
    </row>
    <row r="3227" spans="1:6" x14ac:dyDescent="0.2">
      <c r="A3227" t="s">
        <v>14164</v>
      </c>
      <c r="B3227" t="s">
        <v>88</v>
      </c>
      <c r="C3227" t="s">
        <v>171</v>
      </c>
      <c r="D3227" t="s">
        <v>10939</v>
      </c>
      <c r="E3227">
        <v>2</v>
      </c>
      <c r="F3227" t="s">
        <v>10899</v>
      </c>
    </row>
    <row r="3228" spans="1:6" x14ac:dyDescent="0.2">
      <c r="A3228" t="s">
        <v>14165</v>
      </c>
      <c r="B3228" t="s">
        <v>88</v>
      </c>
      <c r="C3228" t="s">
        <v>171</v>
      </c>
      <c r="D3228" t="s">
        <v>10945</v>
      </c>
      <c r="E3228">
        <v>66</v>
      </c>
      <c r="F3228" t="s">
        <v>10899</v>
      </c>
    </row>
    <row r="3229" spans="1:6" x14ac:dyDescent="0.2">
      <c r="A3229" t="s">
        <v>14166</v>
      </c>
      <c r="B3229" t="s">
        <v>88</v>
      </c>
      <c r="C3229" t="s">
        <v>171</v>
      </c>
      <c r="D3229" t="s">
        <v>10969</v>
      </c>
      <c r="E3229">
        <v>1</v>
      </c>
      <c r="F3229" t="s">
        <v>10899</v>
      </c>
    </row>
    <row r="3230" spans="1:6" x14ac:dyDescent="0.2">
      <c r="A3230" t="s">
        <v>14167</v>
      </c>
      <c r="B3230" t="s">
        <v>88</v>
      </c>
      <c r="C3230" t="s">
        <v>171</v>
      </c>
      <c r="D3230" t="s">
        <v>10973</v>
      </c>
      <c r="E3230">
        <v>2</v>
      </c>
      <c r="F3230" t="s">
        <v>10899</v>
      </c>
    </row>
    <row r="3231" spans="1:6" x14ac:dyDescent="0.2">
      <c r="A3231" t="s">
        <v>14168</v>
      </c>
      <c r="B3231" t="s">
        <v>88</v>
      </c>
      <c r="C3231" t="s">
        <v>171</v>
      </c>
      <c r="D3231" t="s">
        <v>10977</v>
      </c>
      <c r="E3231">
        <v>2</v>
      </c>
      <c r="F3231" t="s">
        <v>10899</v>
      </c>
    </row>
    <row r="3232" spans="1:6" x14ac:dyDescent="0.2">
      <c r="A3232" t="s">
        <v>14169</v>
      </c>
      <c r="B3232" t="s">
        <v>88</v>
      </c>
      <c r="C3232" t="s">
        <v>171</v>
      </c>
      <c r="D3232" t="s">
        <v>10979</v>
      </c>
      <c r="E3232">
        <v>1</v>
      </c>
      <c r="F3232" t="s">
        <v>10899</v>
      </c>
    </row>
    <row r="3233" spans="1:6" x14ac:dyDescent="0.2">
      <c r="A3233" t="s">
        <v>14170</v>
      </c>
      <c r="B3233" t="s">
        <v>88</v>
      </c>
      <c r="C3233" t="s">
        <v>172</v>
      </c>
      <c r="D3233" t="s">
        <v>10913</v>
      </c>
      <c r="E3233">
        <v>1</v>
      </c>
      <c r="F3233" t="s">
        <v>10899</v>
      </c>
    </row>
    <row r="3234" spans="1:6" x14ac:dyDescent="0.2">
      <c r="A3234" t="s">
        <v>14171</v>
      </c>
      <c r="B3234" t="s">
        <v>88</v>
      </c>
      <c r="C3234" t="s">
        <v>172</v>
      </c>
      <c r="D3234" t="s">
        <v>10931</v>
      </c>
      <c r="E3234">
        <v>1</v>
      </c>
      <c r="F3234" t="s">
        <v>10899</v>
      </c>
    </row>
    <row r="3235" spans="1:6" x14ac:dyDescent="0.2">
      <c r="A3235" t="s">
        <v>14172</v>
      </c>
      <c r="B3235" t="s">
        <v>88</v>
      </c>
      <c r="C3235" t="s">
        <v>172</v>
      </c>
      <c r="D3235" t="s">
        <v>10933</v>
      </c>
      <c r="E3235">
        <v>77</v>
      </c>
      <c r="F3235" t="s">
        <v>10899</v>
      </c>
    </row>
    <row r="3236" spans="1:6" x14ac:dyDescent="0.2">
      <c r="A3236" t="s">
        <v>14173</v>
      </c>
      <c r="B3236" t="s">
        <v>88</v>
      </c>
      <c r="C3236" t="s">
        <v>172</v>
      </c>
      <c r="D3236" t="s">
        <v>10937</v>
      </c>
      <c r="E3236">
        <v>1</v>
      </c>
      <c r="F3236" t="s">
        <v>10899</v>
      </c>
    </row>
    <row r="3237" spans="1:6" x14ac:dyDescent="0.2">
      <c r="A3237" t="s">
        <v>14174</v>
      </c>
      <c r="B3237" t="s">
        <v>88</v>
      </c>
      <c r="C3237" t="s">
        <v>172</v>
      </c>
      <c r="D3237" t="s">
        <v>10945</v>
      </c>
      <c r="E3237">
        <v>84</v>
      </c>
      <c r="F3237" t="s">
        <v>10899</v>
      </c>
    </row>
    <row r="3238" spans="1:6" x14ac:dyDescent="0.2">
      <c r="A3238" t="s">
        <v>14175</v>
      </c>
      <c r="B3238" t="s">
        <v>88</v>
      </c>
      <c r="C3238" t="s">
        <v>172</v>
      </c>
      <c r="D3238" t="s">
        <v>10949</v>
      </c>
      <c r="E3238">
        <v>1</v>
      </c>
      <c r="F3238" t="s">
        <v>10899</v>
      </c>
    </row>
    <row r="3239" spans="1:6" x14ac:dyDescent="0.2">
      <c r="A3239" t="s">
        <v>14176</v>
      </c>
      <c r="B3239" t="s">
        <v>88</v>
      </c>
      <c r="C3239" t="s">
        <v>172</v>
      </c>
      <c r="D3239" t="s">
        <v>10951</v>
      </c>
      <c r="E3239">
        <v>1</v>
      </c>
      <c r="F3239" t="s">
        <v>10899</v>
      </c>
    </row>
    <row r="3240" spans="1:6" x14ac:dyDescent="0.2">
      <c r="A3240" t="s">
        <v>14177</v>
      </c>
      <c r="B3240" t="s">
        <v>88</v>
      </c>
      <c r="C3240" t="s">
        <v>173</v>
      </c>
      <c r="D3240" t="s">
        <v>10933</v>
      </c>
      <c r="E3240">
        <v>19</v>
      </c>
      <c r="F3240" t="s">
        <v>10899</v>
      </c>
    </row>
    <row r="3241" spans="1:6" x14ac:dyDescent="0.2">
      <c r="A3241" t="s">
        <v>14178</v>
      </c>
      <c r="B3241" t="s">
        <v>88</v>
      </c>
      <c r="C3241" t="s">
        <v>173</v>
      </c>
      <c r="D3241" t="s">
        <v>10945</v>
      </c>
      <c r="E3241">
        <v>22</v>
      </c>
      <c r="F3241" t="s">
        <v>10899</v>
      </c>
    </row>
    <row r="3242" spans="1:6" x14ac:dyDescent="0.2">
      <c r="A3242" t="s">
        <v>14179</v>
      </c>
      <c r="B3242" t="s">
        <v>88</v>
      </c>
      <c r="C3242" t="s">
        <v>174</v>
      </c>
      <c r="D3242" t="s">
        <v>10903</v>
      </c>
      <c r="E3242">
        <v>1</v>
      </c>
      <c r="F3242" t="s">
        <v>10899</v>
      </c>
    </row>
    <row r="3243" spans="1:6" x14ac:dyDescent="0.2">
      <c r="A3243" t="s">
        <v>14180</v>
      </c>
      <c r="B3243" t="s">
        <v>88</v>
      </c>
      <c r="C3243" t="s">
        <v>174</v>
      </c>
      <c r="D3243" t="s">
        <v>10913</v>
      </c>
      <c r="E3243">
        <v>1</v>
      </c>
      <c r="F3243" t="s">
        <v>10899</v>
      </c>
    </row>
    <row r="3244" spans="1:6" x14ac:dyDescent="0.2">
      <c r="A3244" t="s">
        <v>14181</v>
      </c>
      <c r="B3244" t="s">
        <v>88</v>
      </c>
      <c r="C3244" t="s">
        <v>174</v>
      </c>
      <c r="D3244" t="s">
        <v>10917</v>
      </c>
      <c r="E3244">
        <v>1</v>
      </c>
      <c r="F3244" t="s">
        <v>10899</v>
      </c>
    </row>
    <row r="3245" spans="1:6" x14ac:dyDescent="0.2">
      <c r="A3245" t="s">
        <v>14182</v>
      </c>
      <c r="B3245" t="s">
        <v>88</v>
      </c>
      <c r="C3245" t="s">
        <v>174</v>
      </c>
      <c r="D3245" t="s">
        <v>10921</v>
      </c>
      <c r="E3245">
        <v>1</v>
      </c>
      <c r="F3245" t="s">
        <v>10899</v>
      </c>
    </row>
    <row r="3246" spans="1:6" x14ac:dyDescent="0.2">
      <c r="A3246" t="s">
        <v>14183</v>
      </c>
      <c r="B3246" t="s">
        <v>88</v>
      </c>
      <c r="C3246" t="s">
        <v>174</v>
      </c>
      <c r="D3246" t="s">
        <v>10931</v>
      </c>
      <c r="E3246">
        <v>5</v>
      </c>
      <c r="F3246" t="s">
        <v>10899</v>
      </c>
    </row>
    <row r="3247" spans="1:6" x14ac:dyDescent="0.2">
      <c r="A3247" t="s">
        <v>14184</v>
      </c>
      <c r="B3247" t="s">
        <v>88</v>
      </c>
      <c r="C3247" t="s">
        <v>174</v>
      </c>
      <c r="D3247" t="s">
        <v>10933</v>
      </c>
      <c r="E3247">
        <v>74</v>
      </c>
      <c r="F3247" t="s">
        <v>10899</v>
      </c>
    </row>
    <row r="3248" spans="1:6" x14ac:dyDescent="0.2">
      <c r="A3248" t="s">
        <v>14185</v>
      </c>
      <c r="B3248" t="s">
        <v>88</v>
      </c>
      <c r="C3248" t="s">
        <v>174</v>
      </c>
      <c r="D3248" t="s">
        <v>10943</v>
      </c>
      <c r="E3248">
        <v>1</v>
      </c>
      <c r="F3248" t="s">
        <v>10899</v>
      </c>
    </row>
    <row r="3249" spans="1:6" x14ac:dyDescent="0.2">
      <c r="A3249" t="s">
        <v>14186</v>
      </c>
      <c r="B3249" t="s">
        <v>88</v>
      </c>
      <c r="C3249" t="s">
        <v>174</v>
      </c>
      <c r="D3249" t="s">
        <v>10945</v>
      </c>
      <c r="E3249">
        <v>79</v>
      </c>
      <c r="F3249" t="s">
        <v>10899</v>
      </c>
    </row>
    <row r="3250" spans="1:6" x14ac:dyDescent="0.2">
      <c r="A3250" t="s">
        <v>14187</v>
      </c>
      <c r="B3250" t="s">
        <v>88</v>
      </c>
      <c r="C3250" t="s">
        <v>174</v>
      </c>
      <c r="D3250" t="s">
        <v>10949</v>
      </c>
      <c r="E3250">
        <v>1</v>
      </c>
      <c r="F3250" t="s">
        <v>10899</v>
      </c>
    </row>
    <row r="3251" spans="1:6" x14ac:dyDescent="0.2">
      <c r="A3251" t="s">
        <v>14188</v>
      </c>
      <c r="B3251" t="s">
        <v>88</v>
      </c>
      <c r="C3251" t="s">
        <v>174</v>
      </c>
      <c r="D3251" t="s">
        <v>10951</v>
      </c>
      <c r="E3251">
        <v>1</v>
      </c>
      <c r="F3251" t="s">
        <v>10899</v>
      </c>
    </row>
    <row r="3252" spans="1:6" x14ac:dyDescent="0.2">
      <c r="A3252" t="s">
        <v>14189</v>
      </c>
      <c r="B3252" t="s">
        <v>88</v>
      </c>
      <c r="C3252" t="s">
        <v>174</v>
      </c>
      <c r="D3252" t="s">
        <v>10957</v>
      </c>
      <c r="E3252">
        <v>2</v>
      </c>
      <c r="F3252" t="s">
        <v>10899</v>
      </c>
    </row>
    <row r="3253" spans="1:6" x14ac:dyDescent="0.2">
      <c r="A3253" t="s">
        <v>14190</v>
      </c>
      <c r="B3253" t="s">
        <v>88</v>
      </c>
      <c r="C3253" t="s">
        <v>174</v>
      </c>
      <c r="D3253" t="s">
        <v>10967</v>
      </c>
      <c r="E3253">
        <v>2</v>
      </c>
      <c r="F3253" t="s">
        <v>10899</v>
      </c>
    </row>
    <row r="3254" spans="1:6" x14ac:dyDescent="0.2">
      <c r="A3254" t="s">
        <v>14191</v>
      </c>
      <c r="B3254" t="s">
        <v>88</v>
      </c>
      <c r="C3254" t="s">
        <v>175</v>
      </c>
      <c r="D3254" t="s">
        <v>10903</v>
      </c>
      <c r="E3254">
        <v>1</v>
      </c>
      <c r="F3254" t="s">
        <v>10899</v>
      </c>
    </row>
    <row r="3255" spans="1:6" x14ac:dyDescent="0.2">
      <c r="A3255" t="s">
        <v>14192</v>
      </c>
      <c r="B3255" t="s">
        <v>88</v>
      </c>
      <c r="C3255" t="s">
        <v>175</v>
      </c>
      <c r="D3255" t="s">
        <v>10931</v>
      </c>
      <c r="E3255">
        <v>2</v>
      </c>
      <c r="F3255" t="s">
        <v>10899</v>
      </c>
    </row>
    <row r="3256" spans="1:6" x14ac:dyDescent="0.2">
      <c r="A3256" t="s">
        <v>14193</v>
      </c>
      <c r="B3256" t="s">
        <v>88</v>
      </c>
      <c r="C3256" t="s">
        <v>175</v>
      </c>
      <c r="D3256" t="s">
        <v>10933</v>
      </c>
      <c r="E3256">
        <v>206</v>
      </c>
      <c r="F3256" t="s">
        <v>10899</v>
      </c>
    </row>
    <row r="3257" spans="1:6" x14ac:dyDescent="0.2">
      <c r="A3257" t="s">
        <v>14194</v>
      </c>
      <c r="B3257" t="s">
        <v>88</v>
      </c>
      <c r="C3257" t="s">
        <v>175</v>
      </c>
      <c r="D3257" t="s">
        <v>10945</v>
      </c>
      <c r="E3257">
        <v>246</v>
      </c>
      <c r="F3257" t="s">
        <v>10899</v>
      </c>
    </row>
    <row r="3258" spans="1:6" x14ac:dyDescent="0.2">
      <c r="A3258" t="s">
        <v>14195</v>
      </c>
      <c r="B3258" t="s">
        <v>88</v>
      </c>
      <c r="C3258" t="s">
        <v>175</v>
      </c>
      <c r="D3258" t="s">
        <v>10949</v>
      </c>
      <c r="E3258">
        <v>1</v>
      </c>
      <c r="F3258" t="s">
        <v>10899</v>
      </c>
    </row>
    <row r="3259" spans="1:6" x14ac:dyDescent="0.2">
      <c r="A3259" t="s">
        <v>14196</v>
      </c>
      <c r="B3259" t="s">
        <v>88</v>
      </c>
      <c r="C3259" t="s">
        <v>175</v>
      </c>
      <c r="D3259" t="s">
        <v>10977</v>
      </c>
      <c r="E3259">
        <v>1</v>
      </c>
      <c r="F3259" t="s">
        <v>10899</v>
      </c>
    </row>
    <row r="3260" spans="1:6" x14ac:dyDescent="0.2">
      <c r="A3260" t="s">
        <v>14197</v>
      </c>
      <c r="B3260" t="s">
        <v>88</v>
      </c>
      <c r="C3260" t="s">
        <v>176</v>
      </c>
      <c r="D3260" t="s">
        <v>10913</v>
      </c>
      <c r="E3260">
        <v>3</v>
      </c>
      <c r="F3260" t="s">
        <v>10899</v>
      </c>
    </row>
    <row r="3261" spans="1:6" x14ac:dyDescent="0.2">
      <c r="A3261" t="s">
        <v>14198</v>
      </c>
      <c r="B3261" t="s">
        <v>88</v>
      </c>
      <c r="C3261" t="s">
        <v>176</v>
      </c>
      <c r="D3261" t="s">
        <v>10917</v>
      </c>
      <c r="E3261">
        <v>1</v>
      </c>
      <c r="F3261" t="s">
        <v>10899</v>
      </c>
    </row>
    <row r="3262" spans="1:6" x14ac:dyDescent="0.2">
      <c r="A3262" t="s">
        <v>14199</v>
      </c>
      <c r="B3262" t="s">
        <v>88</v>
      </c>
      <c r="C3262" t="s">
        <v>176</v>
      </c>
      <c r="D3262" t="s">
        <v>10919</v>
      </c>
      <c r="E3262">
        <v>1</v>
      </c>
      <c r="F3262" t="s">
        <v>10899</v>
      </c>
    </row>
    <row r="3263" spans="1:6" x14ac:dyDescent="0.2">
      <c r="A3263" t="s">
        <v>14200</v>
      </c>
      <c r="B3263" t="s">
        <v>88</v>
      </c>
      <c r="C3263" t="s">
        <v>176</v>
      </c>
      <c r="D3263" t="s">
        <v>10931</v>
      </c>
      <c r="E3263">
        <v>7</v>
      </c>
      <c r="F3263" t="s">
        <v>10899</v>
      </c>
    </row>
    <row r="3264" spans="1:6" x14ac:dyDescent="0.2">
      <c r="A3264" t="s">
        <v>14201</v>
      </c>
      <c r="B3264" t="s">
        <v>88</v>
      </c>
      <c r="C3264" t="s">
        <v>176</v>
      </c>
      <c r="D3264" t="s">
        <v>10933</v>
      </c>
      <c r="E3264">
        <v>241</v>
      </c>
      <c r="F3264" t="s">
        <v>10899</v>
      </c>
    </row>
    <row r="3265" spans="1:6" x14ac:dyDescent="0.2">
      <c r="A3265" t="s">
        <v>14202</v>
      </c>
      <c r="B3265" t="s">
        <v>88</v>
      </c>
      <c r="C3265" t="s">
        <v>176</v>
      </c>
      <c r="D3265" t="s">
        <v>10937</v>
      </c>
      <c r="E3265">
        <v>1</v>
      </c>
      <c r="F3265" t="s">
        <v>10899</v>
      </c>
    </row>
    <row r="3266" spans="1:6" x14ac:dyDescent="0.2">
      <c r="A3266" t="s">
        <v>14203</v>
      </c>
      <c r="B3266" t="s">
        <v>88</v>
      </c>
      <c r="C3266" t="s">
        <v>176</v>
      </c>
      <c r="D3266" t="s">
        <v>10943</v>
      </c>
      <c r="E3266">
        <v>1</v>
      </c>
      <c r="F3266" t="s">
        <v>10899</v>
      </c>
    </row>
    <row r="3267" spans="1:6" x14ac:dyDescent="0.2">
      <c r="A3267" t="s">
        <v>14204</v>
      </c>
      <c r="B3267" t="s">
        <v>88</v>
      </c>
      <c r="C3267" t="s">
        <v>176</v>
      </c>
      <c r="D3267" t="s">
        <v>10945</v>
      </c>
      <c r="E3267">
        <v>287</v>
      </c>
      <c r="F3267" t="s">
        <v>10899</v>
      </c>
    </row>
    <row r="3268" spans="1:6" x14ac:dyDescent="0.2">
      <c r="A3268" t="s">
        <v>14205</v>
      </c>
      <c r="B3268" t="s">
        <v>88</v>
      </c>
      <c r="C3268" t="s">
        <v>176</v>
      </c>
      <c r="D3268" t="s">
        <v>10951</v>
      </c>
      <c r="E3268">
        <v>1</v>
      </c>
      <c r="F3268" t="s">
        <v>10899</v>
      </c>
    </row>
    <row r="3269" spans="1:6" x14ac:dyDescent="0.2">
      <c r="A3269" t="s">
        <v>14206</v>
      </c>
      <c r="B3269" t="s">
        <v>88</v>
      </c>
      <c r="C3269" t="s">
        <v>176</v>
      </c>
      <c r="D3269" t="s">
        <v>10963</v>
      </c>
      <c r="E3269">
        <v>2</v>
      </c>
      <c r="F3269" t="s">
        <v>10899</v>
      </c>
    </row>
    <row r="3270" spans="1:6" x14ac:dyDescent="0.2">
      <c r="A3270" t="s">
        <v>14207</v>
      </c>
      <c r="B3270" t="s">
        <v>88</v>
      </c>
      <c r="C3270" t="s">
        <v>176</v>
      </c>
      <c r="D3270" t="s">
        <v>10965</v>
      </c>
      <c r="E3270">
        <v>3</v>
      </c>
      <c r="F3270" t="s">
        <v>10899</v>
      </c>
    </row>
    <row r="3271" spans="1:6" x14ac:dyDescent="0.2">
      <c r="A3271" t="s">
        <v>14208</v>
      </c>
      <c r="B3271" t="s">
        <v>88</v>
      </c>
      <c r="C3271" t="s">
        <v>176</v>
      </c>
      <c r="D3271" t="s">
        <v>10967</v>
      </c>
      <c r="E3271">
        <v>2</v>
      </c>
      <c r="F3271" t="s">
        <v>10899</v>
      </c>
    </row>
    <row r="3272" spans="1:6" x14ac:dyDescent="0.2">
      <c r="A3272" t="s">
        <v>14209</v>
      </c>
      <c r="B3272" t="s">
        <v>88</v>
      </c>
      <c r="C3272" t="s">
        <v>176</v>
      </c>
      <c r="D3272" t="s">
        <v>10977</v>
      </c>
      <c r="E3272">
        <v>2</v>
      </c>
      <c r="F3272" t="s">
        <v>10899</v>
      </c>
    </row>
    <row r="3273" spans="1:6" x14ac:dyDescent="0.2">
      <c r="A3273" t="s">
        <v>14210</v>
      </c>
      <c r="B3273" t="s">
        <v>88</v>
      </c>
      <c r="C3273" t="s">
        <v>177</v>
      </c>
      <c r="D3273" t="s">
        <v>10901</v>
      </c>
      <c r="E3273">
        <v>1</v>
      </c>
      <c r="F3273" t="s">
        <v>10899</v>
      </c>
    </row>
    <row r="3274" spans="1:6" x14ac:dyDescent="0.2">
      <c r="A3274" t="s">
        <v>14211</v>
      </c>
      <c r="B3274" t="s">
        <v>88</v>
      </c>
      <c r="C3274" t="s">
        <v>177</v>
      </c>
      <c r="D3274" t="s">
        <v>10903</v>
      </c>
      <c r="E3274">
        <v>1</v>
      </c>
      <c r="F3274" t="s">
        <v>10899</v>
      </c>
    </row>
    <row r="3275" spans="1:6" x14ac:dyDescent="0.2">
      <c r="A3275" t="s">
        <v>14212</v>
      </c>
      <c r="B3275" t="s">
        <v>88</v>
      </c>
      <c r="C3275" t="s">
        <v>177</v>
      </c>
      <c r="D3275" t="s">
        <v>10905</v>
      </c>
      <c r="E3275">
        <v>1</v>
      </c>
      <c r="F3275" t="s">
        <v>10899</v>
      </c>
    </row>
    <row r="3276" spans="1:6" x14ac:dyDescent="0.2">
      <c r="A3276" t="s">
        <v>14213</v>
      </c>
      <c r="B3276" t="s">
        <v>88</v>
      </c>
      <c r="C3276" t="s">
        <v>177</v>
      </c>
      <c r="D3276" t="s">
        <v>10913</v>
      </c>
      <c r="E3276">
        <v>2</v>
      </c>
      <c r="F3276" t="s">
        <v>10899</v>
      </c>
    </row>
    <row r="3277" spans="1:6" x14ac:dyDescent="0.2">
      <c r="A3277" t="s">
        <v>14214</v>
      </c>
      <c r="B3277" t="s">
        <v>88</v>
      </c>
      <c r="C3277" t="s">
        <v>177</v>
      </c>
      <c r="D3277" t="s">
        <v>10919</v>
      </c>
      <c r="E3277">
        <v>1</v>
      </c>
      <c r="F3277" t="s">
        <v>10899</v>
      </c>
    </row>
    <row r="3278" spans="1:6" x14ac:dyDescent="0.2">
      <c r="A3278" t="s">
        <v>14215</v>
      </c>
      <c r="B3278" t="s">
        <v>88</v>
      </c>
      <c r="C3278" t="s">
        <v>177</v>
      </c>
      <c r="D3278" t="s">
        <v>10921</v>
      </c>
      <c r="E3278">
        <v>2</v>
      </c>
      <c r="F3278" t="s">
        <v>10899</v>
      </c>
    </row>
    <row r="3279" spans="1:6" x14ac:dyDescent="0.2">
      <c r="A3279" t="s">
        <v>14216</v>
      </c>
      <c r="B3279" t="s">
        <v>88</v>
      </c>
      <c r="C3279" t="s">
        <v>177</v>
      </c>
      <c r="D3279" t="s">
        <v>10931</v>
      </c>
      <c r="E3279">
        <v>3</v>
      </c>
      <c r="F3279" t="s">
        <v>10899</v>
      </c>
    </row>
    <row r="3280" spans="1:6" x14ac:dyDescent="0.2">
      <c r="A3280" t="s">
        <v>14217</v>
      </c>
      <c r="B3280" t="s">
        <v>88</v>
      </c>
      <c r="C3280" t="s">
        <v>177</v>
      </c>
      <c r="D3280" t="s">
        <v>10933</v>
      </c>
      <c r="E3280">
        <v>23</v>
      </c>
      <c r="F3280" t="s">
        <v>10899</v>
      </c>
    </row>
    <row r="3281" spans="1:6" x14ac:dyDescent="0.2">
      <c r="A3281" t="s">
        <v>14218</v>
      </c>
      <c r="B3281" t="s">
        <v>88</v>
      </c>
      <c r="C3281" t="s">
        <v>177</v>
      </c>
      <c r="D3281" t="s">
        <v>10939</v>
      </c>
      <c r="E3281">
        <v>1</v>
      </c>
      <c r="F3281" t="s">
        <v>10899</v>
      </c>
    </row>
    <row r="3282" spans="1:6" x14ac:dyDescent="0.2">
      <c r="A3282" t="s">
        <v>14219</v>
      </c>
      <c r="B3282" t="s">
        <v>88</v>
      </c>
      <c r="C3282" t="s">
        <v>177</v>
      </c>
      <c r="D3282" t="s">
        <v>10945</v>
      </c>
      <c r="E3282">
        <v>26</v>
      </c>
      <c r="F3282" t="s">
        <v>10899</v>
      </c>
    </row>
    <row r="3283" spans="1:6" x14ac:dyDescent="0.2">
      <c r="A3283" t="s">
        <v>14220</v>
      </c>
      <c r="B3283" t="s">
        <v>88</v>
      </c>
      <c r="C3283" t="s">
        <v>177</v>
      </c>
      <c r="D3283" t="s">
        <v>10949</v>
      </c>
      <c r="E3283">
        <v>2</v>
      </c>
      <c r="F3283" t="s">
        <v>10899</v>
      </c>
    </row>
    <row r="3284" spans="1:6" x14ac:dyDescent="0.2">
      <c r="A3284" t="s">
        <v>14221</v>
      </c>
      <c r="B3284" t="s">
        <v>88</v>
      </c>
      <c r="C3284" t="s">
        <v>177</v>
      </c>
      <c r="D3284" t="s">
        <v>10951</v>
      </c>
      <c r="E3284">
        <v>1</v>
      </c>
      <c r="F3284" t="s">
        <v>10899</v>
      </c>
    </row>
    <row r="3285" spans="1:6" x14ac:dyDescent="0.2">
      <c r="A3285" t="s">
        <v>14222</v>
      </c>
      <c r="B3285" t="s">
        <v>88</v>
      </c>
      <c r="C3285" t="s">
        <v>177</v>
      </c>
      <c r="D3285" t="s">
        <v>10965</v>
      </c>
      <c r="E3285">
        <v>1</v>
      </c>
      <c r="F3285" t="s">
        <v>10899</v>
      </c>
    </row>
    <row r="3286" spans="1:6" x14ac:dyDescent="0.2">
      <c r="A3286" t="s">
        <v>14223</v>
      </c>
      <c r="B3286" t="s">
        <v>88</v>
      </c>
      <c r="C3286" t="s">
        <v>177</v>
      </c>
      <c r="D3286" t="s">
        <v>10967</v>
      </c>
      <c r="E3286">
        <v>1</v>
      </c>
      <c r="F3286" t="s">
        <v>10899</v>
      </c>
    </row>
    <row r="3287" spans="1:6" x14ac:dyDescent="0.2">
      <c r="A3287" t="s">
        <v>14224</v>
      </c>
      <c r="B3287" t="s">
        <v>88</v>
      </c>
      <c r="C3287" t="s">
        <v>178</v>
      </c>
      <c r="D3287" t="s">
        <v>10913</v>
      </c>
      <c r="E3287">
        <v>3</v>
      </c>
      <c r="F3287" t="s">
        <v>10899</v>
      </c>
    </row>
    <row r="3288" spans="1:6" x14ac:dyDescent="0.2">
      <c r="A3288" t="s">
        <v>14225</v>
      </c>
      <c r="B3288" t="s">
        <v>88</v>
      </c>
      <c r="C3288" t="s">
        <v>178</v>
      </c>
      <c r="D3288" t="s">
        <v>10931</v>
      </c>
      <c r="E3288">
        <v>3</v>
      </c>
      <c r="F3288" t="s">
        <v>10899</v>
      </c>
    </row>
    <row r="3289" spans="1:6" x14ac:dyDescent="0.2">
      <c r="A3289" t="s">
        <v>14226</v>
      </c>
      <c r="B3289" t="s">
        <v>88</v>
      </c>
      <c r="C3289" t="s">
        <v>178</v>
      </c>
      <c r="D3289" t="s">
        <v>10933</v>
      </c>
      <c r="E3289">
        <v>168</v>
      </c>
      <c r="F3289" t="s">
        <v>10899</v>
      </c>
    </row>
    <row r="3290" spans="1:6" x14ac:dyDescent="0.2">
      <c r="A3290" t="s">
        <v>14227</v>
      </c>
      <c r="B3290" t="s">
        <v>88</v>
      </c>
      <c r="C3290" t="s">
        <v>178</v>
      </c>
      <c r="D3290" t="s">
        <v>10945</v>
      </c>
      <c r="E3290">
        <v>176</v>
      </c>
      <c r="F3290" t="s">
        <v>10899</v>
      </c>
    </row>
    <row r="3291" spans="1:6" x14ac:dyDescent="0.2">
      <c r="A3291" t="s">
        <v>14228</v>
      </c>
      <c r="B3291" t="s">
        <v>88</v>
      </c>
      <c r="C3291" t="s">
        <v>178</v>
      </c>
      <c r="D3291" t="s">
        <v>10949</v>
      </c>
      <c r="E3291">
        <v>1</v>
      </c>
      <c r="F3291" t="s">
        <v>10899</v>
      </c>
    </row>
    <row r="3292" spans="1:6" x14ac:dyDescent="0.2">
      <c r="A3292" t="s">
        <v>14229</v>
      </c>
      <c r="B3292" t="s">
        <v>88</v>
      </c>
      <c r="C3292" t="s">
        <v>178</v>
      </c>
      <c r="D3292" t="s">
        <v>10977</v>
      </c>
      <c r="E3292">
        <v>1</v>
      </c>
      <c r="F3292" t="s">
        <v>10899</v>
      </c>
    </row>
    <row r="3293" spans="1:6" x14ac:dyDescent="0.2">
      <c r="A3293" t="s">
        <v>14230</v>
      </c>
      <c r="B3293" t="s">
        <v>88</v>
      </c>
      <c r="C3293" t="s">
        <v>177</v>
      </c>
      <c r="D3293" t="s">
        <v>10977</v>
      </c>
      <c r="E3293">
        <v>2</v>
      </c>
      <c r="F3293" t="s">
        <v>10899</v>
      </c>
    </row>
    <row r="3294" spans="1:6" x14ac:dyDescent="0.2">
      <c r="A3294" t="s">
        <v>14231</v>
      </c>
      <c r="B3294" t="s">
        <v>88</v>
      </c>
      <c r="C3294" t="s">
        <v>179</v>
      </c>
      <c r="D3294" t="s">
        <v>10903</v>
      </c>
      <c r="E3294">
        <v>3</v>
      </c>
      <c r="F3294" t="s">
        <v>10899</v>
      </c>
    </row>
    <row r="3295" spans="1:6" x14ac:dyDescent="0.2">
      <c r="A3295" t="s">
        <v>14232</v>
      </c>
      <c r="B3295" t="s">
        <v>88</v>
      </c>
      <c r="C3295" t="s">
        <v>179</v>
      </c>
      <c r="D3295" t="s">
        <v>10905</v>
      </c>
      <c r="E3295">
        <v>1</v>
      </c>
      <c r="F3295" t="s">
        <v>10899</v>
      </c>
    </row>
    <row r="3296" spans="1:6" x14ac:dyDescent="0.2">
      <c r="A3296" t="s">
        <v>14233</v>
      </c>
      <c r="B3296" t="s">
        <v>88</v>
      </c>
      <c r="C3296" t="s">
        <v>179</v>
      </c>
      <c r="D3296" t="s">
        <v>10913</v>
      </c>
      <c r="E3296">
        <v>2</v>
      </c>
      <c r="F3296" t="s">
        <v>10899</v>
      </c>
    </row>
    <row r="3297" spans="1:6" x14ac:dyDescent="0.2">
      <c r="A3297" t="s">
        <v>14234</v>
      </c>
      <c r="B3297" t="s">
        <v>88</v>
      </c>
      <c r="C3297" t="s">
        <v>179</v>
      </c>
      <c r="D3297" t="s">
        <v>10917</v>
      </c>
      <c r="E3297">
        <v>1</v>
      </c>
      <c r="F3297" t="s">
        <v>10899</v>
      </c>
    </row>
    <row r="3298" spans="1:6" x14ac:dyDescent="0.2">
      <c r="A3298" t="s">
        <v>14235</v>
      </c>
      <c r="B3298" t="s">
        <v>88</v>
      </c>
      <c r="C3298" t="s">
        <v>179</v>
      </c>
      <c r="D3298" t="s">
        <v>10931</v>
      </c>
      <c r="E3298">
        <v>5</v>
      </c>
      <c r="F3298" t="s">
        <v>10899</v>
      </c>
    </row>
    <row r="3299" spans="1:6" x14ac:dyDescent="0.2">
      <c r="A3299" t="s">
        <v>14236</v>
      </c>
      <c r="B3299" t="s">
        <v>88</v>
      </c>
      <c r="C3299" t="s">
        <v>179</v>
      </c>
      <c r="D3299" t="s">
        <v>10933</v>
      </c>
      <c r="E3299">
        <v>99</v>
      </c>
      <c r="F3299" t="s">
        <v>10899</v>
      </c>
    </row>
    <row r="3300" spans="1:6" x14ac:dyDescent="0.2">
      <c r="A3300" t="s">
        <v>14237</v>
      </c>
      <c r="B3300" t="s">
        <v>88</v>
      </c>
      <c r="C3300" t="s">
        <v>179</v>
      </c>
      <c r="D3300" t="s">
        <v>10939</v>
      </c>
      <c r="E3300">
        <v>3</v>
      </c>
      <c r="F3300" t="s">
        <v>10899</v>
      </c>
    </row>
    <row r="3301" spans="1:6" x14ac:dyDescent="0.2">
      <c r="A3301" t="s">
        <v>14238</v>
      </c>
      <c r="B3301" t="s">
        <v>88</v>
      </c>
      <c r="C3301" t="s">
        <v>179</v>
      </c>
      <c r="D3301" t="s">
        <v>10945</v>
      </c>
      <c r="E3301">
        <v>111</v>
      </c>
      <c r="F3301" t="s">
        <v>10899</v>
      </c>
    </row>
    <row r="3302" spans="1:6" x14ac:dyDescent="0.2">
      <c r="A3302" t="s">
        <v>14239</v>
      </c>
      <c r="B3302" t="s">
        <v>88</v>
      </c>
      <c r="C3302" t="s">
        <v>179</v>
      </c>
      <c r="D3302" t="s">
        <v>10949</v>
      </c>
      <c r="E3302">
        <v>1</v>
      </c>
      <c r="F3302" t="s">
        <v>10899</v>
      </c>
    </row>
    <row r="3303" spans="1:6" x14ac:dyDescent="0.2">
      <c r="A3303" t="s">
        <v>14240</v>
      </c>
      <c r="B3303" t="s">
        <v>88</v>
      </c>
      <c r="C3303" t="s">
        <v>179</v>
      </c>
      <c r="D3303" t="s">
        <v>10957</v>
      </c>
      <c r="E3303">
        <v>1</v>
      </c>
      <c r="F3303" t="s">
        <v>10899</v>
      </c>
    </row>
    <row r="3304" spans="1:6" x14ac:dyDescent="0.2">
      <c r="A3304" t="s">
        <v>14241</v>
      </c>
      <c r="B3304" t="s">
        <v>88</v>
      </c>
      <c r="C3304" t="s">
        <v>179</v>
      </c>
      <c r="D3304" t="s">
        <v>10961</v>
      </c>
      <c r="E3304">
        <v>1</v>
      </c>
      <c r="F3304" t="s">
        <v>10899</v>
      </c>
    </row>
    <row r="3305" spans="1:6" x14ac:dyDescent="0.2">
      <c r="A3305" t="s">
        <v>14242</v>
      </c>
      <c r="B3305" t="s">
        <v>88</v>
      </c>
      <c r="C3305" t="s">
        <v>179</v>
      </c>
      <c r="D3305" t="s">
        <v>10963</v>
      </c>
      <c r="E3305">
        <v>1</v>
      </c>
      <c r="F3305" t="s">
        <v>10899</v>
      </c>
    </row>
    <row r="3306" spans="1:6" x14ac:dyDescent="0.2">
      <c r="A3306" t="s">
        <v>14243</v>
      </c>
      <c r="B3306" t="s">
        <v>88</v>
      </c>
      <c r="C3306" t="s">
        <v>179</v>
      </c>
      <c r="D3306" t="s">
        <v>10965</v>
      </c>
      <c r="E3306">
        <v>1</v>
      </c>
      <c r="F3306" t="s">
        <v>10899</v>
      </c>
    </row>
    <row r="3307" spans="1:6" x14ac:dyDescent="0.2">
      <c r="A3307" t="s">
        <v>14244</v>
      </c>
      <c r="B3307" t="s">
        <v>88</v>
      </c>
      <c r="C3307" t="s">
        <v>179</v>
      </c>
      <c r="D3307" t="s">
        <v>10967</v>
      </c>
      <c r="E3307">
        <v>2</v>
      </c>
      <c r="F3307" t="s">
        <v>10899</v>
      </c>
    </row>
    <row r="3308" spans="1:6" x14ac:dyDescent="0.2">
      <c r="A3308" t="s">
        <v>14245</v>
      </c>
      <c r="B3308" t="s">
        <v>88</v>
      </c>
      <c r="C3308" t="s">
        <v>179</v>
      </c>
      <c r="D3308" t="s">
        <v>10977</v>
      </c>
      <c r="E3308">
        <v>2</v>
      </c>
      <c r="F3308" t="s">
        <v>10899</v>
      </c>
    </row>
    <row r="3309" spans="1:6" x14ac:dyDescent="0.2">
      <c r="A3309" t="s">
        <v>14246</v>
      </c>
      <c r="B3309" t="s">
        <v>88</v>
      </c>
      <c r="C3309" t="s">
        <v>180</v>
      </c>
      <c r="D3309" t="s">
        <v>10903</v>
      </c>
      <c r="E3309">
        <v>1</v>
      </c>
      <c r="F3309" t="s">
        <v>10899</v>
      </c>
    </row>
    <row r="3310" spans="1:6" x14ac:dyDescent="0.2">
      <c r="A3310" t="s">
        <v>14247</v>
      </c>
      <c r="B3310" t="s">
        <v>88</v>
      </c>
      <c r="C3310" t="s">
        <v>180</v>
      </c>
      <c r="D3310" t="s">
        <v>10913</v>
      </c>
      <c r="E3310">
        <v>2</v>
      </c>
      <c r="F3310" t="s">
        <v>10899</v>
      </c>
    </row>
    <row r="3311" spans="1:6" x14ac:dyDescent="0.2">
      <c r="A3311" t="s">
        <v>14248</v>
      </c>
      <c r="B3311" t="s">
        <v>88</v>
      </c>
      <c r="C3311" t="s">
        <v>180</v>
      </c>
      <c r="D3311" t="s">
        <v>10917</v>
      </c>
      <c r="E3311">
        <v>1</v>
      </c>
      <c r="F3311" t="s">
        <v>10899</v>
      </c>
    </row>
    <row r="3312" spans="1:6" x14ac:dyDescent="0.2">
      <c r="A3312" t="s">
        <v>14249</v>
      </c>
      <c r="B3312" t="s">
        <v>88</v>
      </c>
      <c r="C3312" t="s">
        <v>180</v>
      </c>
      <c r="D3312" t="s">
        <v>10927</v>
      </c>
      <c r="E3312">
        <v>1</v>
      </c>
      <c r="F3312" t="s">
        <v>10899</v>
      </c>
    </row>
    <row r="3313" spans="1:6" x14ac:dyDescent="0.2">
      <c r="A3313" t="s">
        <v>14250</v>
      </c>
      <c r="B3313" t="s">
        <v>88</v>
      </c>
      <c r="C3313" t="s">
        <v>180</v>
      </c>
      <c r="D3313" t="s">
        <v>10931</v>
      </c>
      <c r="E3313">
        <v>3</v>
      </c>
      <c r="F3313" t="s">
        <v>10899</v>
      </c>
    </row>
    <row r="3314" spans="1:6" x14ac:dyDescent="0.2">
      <c r="A3314" t="s">
        <v>14251</v>
      </c>
      <c r="B3314" t="s">
        <v>88</v>
      </c>
      <c r="C3314" t="s">
        <v>180</v>
      </c>
      <c r="D3314" t="s">
        <v>10933</v>
      </c>
      <c r="E3314">
        <v>135</v>
      </c>
      <c r="F3314" t="s">
        <v>10899</v>
      </c>
    </row>
    <row r="3315" spans="1:6" x14ac:dyDescent="0.2">
      <c r="A3315" t="s">
        <v>14252</v>
      </c>
      <c r="B3315" t="s">
        <v>88</v>
      </c>
      <c r="C3315" t="s">
        <v>180</v>
      </c>
      <c r="D3315" t="s">
        <v>10937</v>
      </c>
      <c r="E3315">
        <v>1</v>
      </c>
      <c r="F3315" t="s">
        <v>10899</v>
      </c>
    </row>
    <row r="3316" spans="1:6" x14ac:dyDescent="0.2">
      <c r="A3316" t="s">
        <v>14253</v>
      </c>
      <c r="B3316" t="s">
        <v>88</v>
      </c>
      <c r="C3316" t="s">
        <v>180</v>
      </c>
      <c r="D3316" t="s">
        <v>10945</v>
      </c>
      <c r="E3316">
        <v>141</v>
      </c>
      <c r="F3316" t="s">
        <v>10899</v>
      </c>
    </row>
    <row r="3317" spans="1:6" x14ac:dyDescent="0.2">
      <c r="A3317" t="s">
        <v>14254</v>
      </c>
      <c r="B3317" t="s">
        <v>88</v>
      </c>
      <c r="C3317" t="s">
        <v>180</v>
      </c>
      <c r="D3317" t="s">
        <v>10949</v>
      </c>
      <c r="E3317">
        <v>3</v>
      </c>
      <c r="F3317" t="s">
        <v>10899</v>
      </c>
    </row>
    <row r="3318" spans="1:6" x14ac:dyDescent="0.2">
      <c r="A3318" t="s">
        <v>14255</v>
      </c>
      <c r="B3318" t="s">
        <v>88</v>
      </c>
      <c r="C3318" t="s">
        <v>180</v>
      </c>
      <c r="D3318" t="s">
        <v>10963</v>
      </c>
      <c r="E3318">
        <v>1</v>
      </c>
      <c r="F3318" t="s">
        <v>10899</v>
      </c>
    </row>
    <row r="3319" spans="1:6" x14ac:dyDescent="0.2">
      <c r="A3319" t="s">
        <v>14256</v>
      </c>
      <c r="B3319" t="s">
        <v>88</v>
      </c>
      <c r="C3319" t="s">
        <v>180</v>
      </c>
      <c r="D3319" t="s">
        <v>10965</v>
      </c>
      <c r="E3319">
        <v>1</v>
      </c>
      <c r="F3319" t="s">
        <v>10899</v>
      </c>
    </row>
    <row r="3320" spans="1:6" x14ac:dyDescent="0.2">
      <c r="A3320" t="s">
        <v>14257</v>
      </c>
      <c r="B3320" t="s">
        <v>88</v>
      </c>
      <c r="C3320" t="s">
        <v>180</v>
      </c>
      <c r="D3320" t="s">
        <v>10977</v>
      </c>
      <c r="E3320">
        <v>1</v>
      </c>
      <c r="F3320" t="s">
        <v>10899</v>
      </c>
    </row>
    <row r="3321" spans="1:6" x14ac:dyDescent="0.2">
      <c r="A3321" t="s">
        <v>14258</v>
      </c>
      <c r="B3321" t="s">
        <v>88</v>
      </c>
      <c r="C3321" t="s">
        <v>181</v>
      </c>
      <c r="D3321" t="s">
        <v>10903</v>
      </c>
      <c r="E3321">
        <v>1</v>
      </c>
      <c r="F3321" t="s">
        <v>10899</v>
      </c>
    </row>
    <row r="3322" spans="1:6" x14ac:dyDescent="0.2">
      <c r="A3322" t="s">
        <v>14259</v>
      </c>
      <c r="B3322" t="s">
        <v>88</v>
      </c>
      <c r="C3322" t="s">
        <v>181</v>
      </c>
      <c r="D3322" t="s">
        <v>10913</v>
      </c>
      <c r="E3322">
        <v>1</v>
      </c>
      <c r="F3322" t="s">
        <v>10899</v>
      </c>
    </row>
    <row r="3323" spans="1:6" x14ac:dyDescent="0.2">
      <c r="A3323" t="s">
        <v>14260</v>
      </c>
      <c r="B3323" t="s">
        <v>88</v>
      </c>
      <c r="C3323" t="s">
        <v>181</v>
      </c>
      <c r="D3323" t="s">
        <v>10931</v>
      </c>
      <c r="E3323">
        <v>4</v>
      </c>
      <c r="F3323" t="s">
        <v>10899</v>
      </c>
    </row>
    <row r="3324" spans="1:6" x14ac:dyDescent="0.2">
      <c r="A3324" t="s">
        <v>14261</v>
      </c>
      <c r="B3324" t="s">
        <v>88</v>
      </c>
      <c r="C3324" t="s">
        <v>181</v>
      </c>
      <c r="D3324" t="s">
        <v>10933</v>
      </c>
      <c r="E3324">
        <v>69</v>
      </c>
      <c r="F3324" t="s">
        <v>10899</v>
      </c>
    </row>
    <row r="3325" spans="1:6" x14ac:dyDescent="0.2">
      <c r="A3325" t="s">
        <v>14262</v>
      </c>
      <c r="B3325" t="s">
        <v>88</v>
      </c>
      <c r="C3325" t="s">
        <v>181</v>
      </c>
      <c r="D3325" t="s">
        <v>10945</v>
      </c>
      <c r="E3325">
        <v>71</v>
      </c>
      <c r="F3325" t="s">
        <v>10899</v>
      </c>
    </row>
    <row r="3326" spans="1:6" x14ac:dyDescent="0.2">
      <c r="A3326" t="s">
        <v>14263</v>
      </c>
      <c r="B3326" t="s">
        <v>88</v>
      </c>
      <c r="C3326" t="s">
        <v>181</v>
      </c>
      <c r="D3326" t="s">
        <v>10955</v>
      </c>
      <c r="E3326">
        <v>1</v>
      </c>
      <c r="F3326" t="s">
        <v>10899</v>
      </c>
    </row>
    <row r="3327" spans="1:6" x14ac:dyDescent="0.2">
      <c r="A3327" t="s">
        <v>14264</v>
      </c>
      <c r="B3327" t="s">
        <v>88</v>
      </c>
      <c r="C3327" t="s">
        <v>181</v>
      </c>
      <c r="D3327" t="s">
        <v>10977</v>
      </c>
      <c r="E3327">
        <v>2</v>
      </c>
      <c r="F3327" t="s">
        <v>10899</v>
      </c>
    </row>
    <row r="3328" spans="1:6" x14ac:dyDescent="0.2">
      <c r="A3328" t="s">
        <v>14265</v>
      </c>
      <c r="B3328" t="s">
        <v>88</v>
      </c>
      <c r="C3328" t="s">
        <v>182</v>
      </c>
      <c r="D3328" t="s">
        <v>10909</v>
      </c>
      <c r="E3328">
        <v>1</v>
      </c>
      <c r="F3328" t="s">
        <v>10899</v>
      </c>
    </row>
    <row r="3329" spans="1:6" x14ac:dyDescent="0.2">
      <c r="A3329" t="s">
        <v>14266</v>
      </c>
      <c r="B3329" t="s">
        <v>88</v>
      </c>
      <c r="C3329" t="s">
        <v>182</v>
      </c>
      <c r="D3329" t="s">
        <v>10925</v>
      </c>
      <c r="E3329">
        <v>2</v>
      </c>
      <c r="F3329" t="s">
        <v>10899</v>
      </c>
    </row>
    <row r="3330" spans="1:6" x14ac:dyDescent="0.2">
      <c r="A3330" t="s">
        <v>14267</v>
      </c>
      <c r="B3330" t="s">
        <v>88</v>
      </c>
      <c r="C3330" t="s">
        <v>182</v>
      </c>
      <c r="D3330" t="s">
        <v>10931</v>
      </c>
      <c r="E3330">
        <v>2</v>
      </c>
      <c r="F3330" t="s">
        <v>10899</v>
      </c>
    </row>
    <row r="3331" spans="1:6" x14ac:dyDescent="0.2">
      <c r="A3331" t="s">
        <v>14268</v>
      </c>
      <c r="B3331" t="s">
        <v>88</v>
      </c>
      <c r="C3331" t="s">
        <v>182</v>
      </c>
      <c r="D3331" t="s">
        <v>10933</v>
      </c>
      <c r="E3331">
        <v>34</v>
      </c>
      <c r="F3331" t="s">
        <v>10899</v>
      </c>
    </row>
    <row r="3332" spans="1:6" x14ac:dyDescent="0.2">
      <c r="A3332" t="s">
        <v>14269</v>
      </c>
      <c r="B3332" t="s">
        <v>88</v>
      </c>
      <c r="C3332" t="s">
        <v>182</v>
      </c>
      <c r="D3332" t="s">
        <v>10945</v>
      </c>
      <c r="E3332">
        <v>40</v>
      </c>
      <c r="F3332" t="s">
        <v>10899</v>
      </c>
    </row>
    <row r="3333" spans="1:6" x14ac:dyDescent="0.2">
      <c r="A3333" t="s">
        <v>14270</v>
      </c>
      <c r="B3333" t="s">
        <v>88</v>
      </c>
      <c r="C3333" t="s">
        <v>182</v>
      </c>
      <c r="D3333" t="s">
        <v>10967</v>
      </c>
      <c r="E3333">
        <v>1</v>
      </c>
      <c r="F3333" t="s">
        <v>10899</v>
      </c>
    </row>
    <row r="3334" spans="1:6" x14ac:dyDescent="0.2">
      <c r="A3334" t="s">
        <v>14271</v>
      </c>
      <c r="B3334" t="s">
        <v>88</v>
      </c>
      <c r="C3334" t="s">
        <v>183</v>
      </c>
      <c r="D3334" t="s">
        <v>10903</v>
      </c>
      <c r="E3334">
        <v>1</v>
      </c>
      <c r="F3334" t="s">
        <v>10899</v>
      </c>
    </row>
    <row r="3335" spans="1:6" x14ac:dyDescent="0.2">
      <c r="A3335" t="s">
        <v>14272</v>
      </c>
      <c r="B3335" t="s">
        <v>88</v>
      </c>
      <c r="C3335" t="s">
        <v>183</v>
      </c>
      <c r="D3335" t="s">
        <v>10913</v>
      </c>
      <c r="E3335">
        <v>2</v>
      </c>
      <c r="F3335" t="s">
        <v>10899</v>
      </c>
    </row>
    <row r="3336" spans="1:6" x14ac:dyDescent="0.2">
      <c r="A3336" t="s">
        <v>14273</v>
      </c>
      <c r="B3336" t="s">
        <v>88</v>
      </c>
      <c r="C3336" t="s">
        <v>183</v>
      </c>
      <c r="D3336" t="s">
        <v>10915</v>
      </c>
      <c r="E3336">
        <v>1</v>
      </c>
      <c r="F3336" t="s">
        <v>10899</v>
      </c>
    </row>
    <row r="3337" spans="1:6" x14ac:dyDescent="0.2">
      <c r="A3337" t="s">
        <v>14274</v>
      </c>
      <c r="B3337" t="s">
        <v>88</v>
      </c>
      <c r="C3337" t="s">
        <v>183</v>
      </c>
      <c r="D3337" t="s">
        <v>10917</v>
      </c>
      <c r="E3337">
        <v>1</v>
      </c>
      <c r="F3337" t="s">
        <v>10899</v>
      </c>
    </row>
    <row r="3338" spans="1:6" x14ac:dyDescent="0.2">
      <c r="A3338" t="s">
        <v>14275</v>
      </c>
      <c r="B3338" t="s">
        <v>88</v>
      </c>
      <c r="C3338" t="s">
        <v>183</v>
      </c>
      <c r="D3338" t="s">
        <v>10919</v>
      </c>
      <c r="E3338">
        <v>1</v>
      </c>
      <c r="F3338" t="s">
        <v>10899</v>
      </c>
    </row>
    <row r="3339" spans="1:6" x14ac:dyDescent="0.2">
      <c r="A3339" t="s">
        <v>14276</v>
      </c>
      <c r="B3339" t="s">
        <v>88</v>
      </c>
      <c r="C3339" t="s">
        <v>183</v>
      </c>
      <c r="D3339" t="s">
        <v>10925</v>
      </c>
      <c r="E3339">
        <v>1</v>
      </c>
      <c r="F3339" t="s">
        <v>10899</v>
      </c>
    </row>
    <row r="3340" spans="1:6" x14ac:dyDescent="0.2">
      <c r="A3340" t="s">
        <v>14277</v>
      </c>
      <c r="B3340" t="s">
        <v>88</v>
      </c>
      <c r="C3340" t="s">
        <v>183</v>
      </c>
      <c r="D3340" t="s">
        <v>10927</v>
      </c>
      <c r="E3340">
        <v>1</v>
      </c>
      <c r="F3340" t="s">
        <v>10899</v>
      </c>
    </row>
    <row r="3341" spans="1:6" x14ac:dyDescent="0.2">
      <c r="A3341" t="s">
        <v>14278</v>
      </c>
      <c r="B3341" t="s">
        <v>88</v>
      </c>
      <c r="C3341" t="s">
        <v>183</v>
      </c>
      <c r="D3341" t="s">
        <v>10931</v>
      </c>
      <c r="E3341">
        <v>6</v>
      </c>
      <c r="F3341" t="s">
        <v>10899</v>
      </c>
    </row>
    <row r="3342" spans="1:6" x14ac:dyDescent="0.2">
      <c r="A3342" t="s">
        <v>14279</v>
      </c>
      <c r="B3342" t="s">
        <v>88</v>
      </c>
      <c r="C3342" t="s">
        <v>183</v>
      </c>
      <c r="D3342" t="s">
        <v>10933</v>
      </c>
      <c r="E3342">
        <v>128</v>
      </c>
      <c r="F3342" t="s">
        <v>10899</v>
      </c>
    </row>
    <row r="3343" spans="1:6" x14ac:dyDescent="0.2">
      <c r="A3343" t="s">
        <v>14280</v>
      </c>
      <c r="B3343" t="s">
        <v>88</v>
      </c>
      <c r="C3343" t="s">
        <v>183</v>
      </c>
      <c r="D3343" t="s">
        <v>10939</v>
      </c>
      <c r="E3343">
        <v>3</v>
      </c>
      <c r="F3343" t="s">
        <v>10899</v>
      </c>
    </row>
    <row r="3344" spans="1:6" x14ac:dyDescent="0.2">
      <c r="A3344" t="s">
        <v>14281</v>
      </c>
      <c r="B3344" t="s">
        <v>88</v>
      </c>
      <c r="C3344" t="s">
        <v>183</v>
      </c>
      <c r="D3344" t="s">
        <v>10945</v>
      </c>
      <c r="E3344">
        <v>141</v>
      </c>
      <c r="F3344" t="s">
        <v>10899</v>
      </c>
    </row>
    <row r="3345" spans="1:6" x14ac:dyDescent="0.2">
      <c r="A3345" t="s">
        <v>14282</v>
      </c>
      <c r="B3345" t="s">
        <v>88</v>
      </c>
      <c r="C3345" t="s">
        <v>183</v>
      </c>
      <c r="D3345" t="s">
        <v>10949</v>
      </c>
      <c r="E3345">
        <v>1</v>
      </c>
      <c r="F3345" t="s">
        <v>10899</v>
      </c>
    </row>
    <row r="3346" spans="1:6" x14ac:dyDescent="0.2">
      <c r="A3346" t="s">
        <v>14283</v>
      </c>
      <c r="B3346" t="s">
        <v>88</v>
      </c>
      <c r="C3346" t="s">
        <v>183</v>
      </c>
      <c r="D3346" t="s">
        <v>10955</v>
      </c>
      <c r="E3346">
        <v>1</v>
      </c>
      <c r="F3346" t="s">
        <v>10899</v>
      </c>
    </row>
    <row r="3347" spans="1:6" x14ac:dyDescent="0.2">
      <c r="A3347" t="s">
        <v>14284</v>
      </c>
      <c r="B3347" t="s">
        <v>88</v>
      </c>
      <c r="C3347" t="s">
        <v>183</v>
      </c>
      <c r="D3347" t="s">
        <v>10963</v>
      </c>
      <c r="E3347">
        <v>2</v>
      </c>
      <c r="F3347" t="s">
        <v>10899</v>
      </c>
    </row>
    <row r="3348" spans="1:6" x14ac:dyDescent="0.2">
      <c r="A3348" t="s">
        <v>14285</v>
      </c>
      <c r="B3348" t="s">
        <v>88</v>
      </c>
      <c r="C3348" t="s">
        <v>183</v>
      </c>
      <c r="D3348" t="s">
        <v>10967</v>
      </c>
      <c r="E3348">
        <v>1</v>
      </c>
      <c r="F3348" t="s">
        <v>10899</v>
      </c>
    </row>
    <row r="3349" spans="1:6" x14ac:dyDescent="0.2">
      <c r="A3349" t="s">
        <v>14286</v>
      </c>
      <c r="B3349" t="s">
        <v>88</v>
      </c>
      <c r="C3349" t="s">
        <v>183</v>
      </c>
      <c r="D3349" t="s">
        <v>10977</v>
      </c>
      <c r="E3349">
        <v>1</v>
      </c>
      <c r="F3349" t="s">
        <v>10899</v>
      </c>
    </row>
    <row r="3350" spans="1:6" x14ac:dyDescent="0.2">
      <c r="A3350" t="s">
        <v>14287</v>
      </c>
      <c r="B3350" t="s">
        <v>88</v>
      </c>
      <c r="C3350" t="s">
        <v>184</v>
      </c>
      <c r="D3350" t="s">
        <v>10913</v>
      </c>
      <c r="E3350">
        <v>2</v>
      </c>
      <c r="F3350" t="s">
        <v>10899</v>
      </c>
    </row>
    <row r="3351" spans="1:6" x14ac:dyDescent="0.2">
      <c r="A3351" t="s">
        <v>14288</v>
      </c>
      <c r="B3351" t="s">
        <v>88</v>
      </c>
      <c r="C3351" t="s">
        <v>184</v>
      </c>
      <c r="D3351" t="s">
        <v>10917</v>
      </c>
      <c r="E3351">
        <v>1</v>
      </c>
      <c r="F3351" t="s">
        <v>10899</v>
      </c>
    </row>
    <row r="3352" spans="1:6" x14ac:dyDescent="0.2">
      <c r="A3352" t="s">
        <v>14289</v>
      </c>
      <c r="B3352" t="s">
        <v>88</v>
      </c>
      <c r="C3352" t="s">
        <v>184</v>
      </c>
      <c r="D3352" t="s">
        <v>10919</v>
      </c>
      <c r="E3352">
        <v>1</v>
      </c>
      <c r="F3352" t="s">
        <v>10899</v>
      </c>
    </row>
    <row r="3353" spans="1:6" x14ac:dyDescent="0.2">
      <c r="A3353" t="s">
        <v>14290</v>
      </c>
      <c r="B3353" t="s">
        <v>88</v>
      </c>
      <c r="C3353" t="s">
        <v>184</v>
      </c>
      <c r="D3353" t="s">
        <v>10925</v>
      </c>
      <c r="E3353">
        <v>2</v>
      </c>
      <c r="F3353" t="s">
        <v>10899</v>
      </c>
    </row>
    <row r="3354" spans="1:6" x14ac:dyDescent="0.2">
      <c r="A3354" t="s">
        <v>14291</v>
      </c>
      <c r="B3354" t="s">
        <v>88</v>
      </c>
      <c r="C3354" t="s">
        <v>184</v>
      </c>
      <c r="D3354" t="s">
        <v>10927</v>
      </c>
      <c r="E3354">
        <v>2</v>
      </c>
      <c r="F3354" t="s">
        <v>10899</v>
      </c>
    </row>
    <row r="3355" spans="1:6" x14ac:dyDescent="0.2">
      <c r="A3355" t="s">
        <v>14292</v>
      </c>
      <c r="B3355" t="s">
        <v>88</v>
      </c>
      <c r="C3355" t="s">
        <v>184</v>
      </c>
      <c r="D3355" t="s">
        <v>10931</v>
      </c>
      <c r="E3355">
        <v>4</v>
      </c>
      <c r="F3355" t="s">
        <v>10899</v>
      </c>
    </row>
    <row r="3356" spans="1:6" x14ac:dyDescent="0.2">
      <c r="A3356" t="s">
        <v>14293</v>
      </c>
      <c r="B3356" t="s">
        <v>88</v>
      </c>
      <c r="C3356" t="s">
        <v>184</v>
      </c>
      <c r="D3356" t="s">
        <v>10933</v>
      </c>
      <c r="E3356">
        <v>76</v>
      </c>
      <c r="F3356" t="s">
        <v>10899</v>
      </c>
    </row>
    <row r="3357" spans="1:6" x14ac:dyDescent="0.2">
      <c r="A3357" t="s">
        <v>14294</v>
      </c>
      <c r="B3357" t="s">
        <v>88</v>
      </c>
      <c r="C3357" t="s">
        <v>184</v>
      </c>
      <c r="D3357" t="s">
        <v>10939</v>
      </c>
      <c r="E3357">
        <v>1</v>
      </c>
      <c r="F3357" t="s">
        <v>10899</v>
      </c>
    </row>
    <row r="3358" spans="1:6" x14ac:dyDescent="0.2">
      <c r="A3358" t="s">
        <v>14295</v>
      </c>
      <c r="B3358" t="s">
        <v>88</v>
      </c>
      <c r="C3358" t="s">
        <v>184</v>
      </c>
      <c r="D3358" t="s">
        <v>10945</v>
      </c>
      <c r="E3358">
        <v>87</v>
      </c>
      <c r="F3358" t="s">
        <v>10899</v>
      </c>
    </row>
    <row r="3359" spans="1:6" x14ac:dyDescent="0.2">
      <c r="A3359" t="s">
        <v>14296</v>
      </c>
      <c r="B3359" t="s">
        <v>88</v>
      </c>
      <c r="C3359" t="s">
        <v>184</v>
      </c>
      <c r="D3359" t="s">
        <v>10949</v>
      </c>
      <c r="E3359">
        <v>1</v>
      </c>
      <c r="F3359" t="s">
        <v>10899</v>
      </c>
    </row>
    <row r="3360" spans="1:6" x14ac:dyDescent="0.2">
      <c r="A3360" t="s">
        <v>14297</v>
      </c>
      <c r="B3360" t="s">
        <v>88</v>
      </c>
      <c r="C3360" t="s">
        <v>184</v>
      </c>
      <c r="D3360" t="s">
        <v>10951</v>
      </c>
      <c r="E3360">
        <v>1</v>
      </c>
      <c r="F3360" t="s">
        <v>10899</v>
      </c>
    </row>
    <row r="3361" spans="1:6" x14ac:dyDescent="0.2">
      <c r="A3361" t="s">
        <v>14298</v>
      </c>
      <c r="B3361" t="s">
        <v>88</v>
      </c>
      <c r="C3361" t="s">
        <v>184</v>
      </c>
      <c r="D3361" t="s">
        <v>10963</v>
      </c>
      <c r="E3361">
        <v>1</v>
      </c>
      <c r="F3361" t="s">
        <v>10899</v>
      </c>
    </row>
    <row r="3362" spans="1:6" x14ac:dyDescent="0.2">
      <c r="A3362" t="s">
        <v>14299</v>
      </c>
      <c r="B3362" t="s">
        <v>88</v>
      </c>
      <c r="C3362" t="s">
        <v>184</v>
      </c>
      <c r="D3362" t="s">
        <v>10965</v>
      </c>
      <c r="E3362">
        <v>2</v>
      </c>
      <c r="F3362" t="s">
        <v>10899</v>
      </c>
    </row>
    <row r="3363" spans="1:6" x14ac:dyDescent="0.2">
      <c r="A3363" t="s">
        <v>14300</v>
      </c>
      <c r="B3363" t="s">
        <v>88</v>
      </c>
      <c r="C3363" t="s">
        <v>184</v>
      </c>
      <c r="D3363" t="s">
        <v>10967</v>
      </c>
      <c r="E3363">
        <v>1</v>
      </c>
      <c r="F3363" t="s">
        <v>10899</v>
      </c>
    </row>
    <row r="3364" spans="1:6" x14ac:dyDescent="0.2">
      <c r="A3364" t="s">
        <v>14301</v>
      </c>
      <c r="B3364" t="s">
        <v>88</v>
      </c>
      <c r="C3364" t="s">
        <v>184</v>
      </c>
      <c r="D3364" t="s">
        <v>10977</v>
      </c>
      <c r="E3364">
        <v>4</v>
      </c>
      <c r="F3364" t="s">
        <v>10899</v>
      </c>
    </row>
    <row r="3365" spans="1:6" x14ac:dyDescent="0.2">
      <c r="A3365" t="s">
        <v>14302</v>
      </c>
      <c r="B3365" t="s">
        <v>88</v>
      </c>
      <c r="C3365" t="s">
        <v>185</v>
      </c>
      <c r="D3365" t="s">
        <v>10898</v>
      </c>
      <c r="E3365">
        <v>1</v>
      </c>
      <c r="F3365" t="s">
        <v>10899</v>
      </c>
    </row>
    <row r="3366" spans="1:6" x14ac:dyDescent="0.2">
      <c r="A3366" t="s">
        <v>14303</v>
      </c>
      <c r="B3366" t="s">
        <v>88</v>
      </c>
      <c r="C3366" t="s">
        <v>185</v>
      </c>
      <c r="D3366" t="s">
        <v>10913</v>
      </c>
      <c r="E3366">
        <v>1</v>
      </c>
      <c r="F3366" t="s">
        <v>10899</v>
      </c>
    </row>
    <row r="3367" spans="1:6" x14ac:dyDescent="0.2">
      <c r="A3367" t="s">
        <v>14304</v>
      </c>
      <c r="B3367" t="s">
        <v>88</v>
      </c>
      <c r="C3367" t="s">
        <v>185</v>
      </c>
      <c r="D3367" t="s">
        <v>10919</v>
      </c>
      <c r="E3367">
        <v>1</v>
      </c>
      <c r="F3367" t="s">
        <v>10899</v>
      </c>
    </row>
    <row r="3368" spans="1:6" x14ac:dyDescent="0.2">
      <c r="A3368" t="s">
        <v>14305</v>
      </c>
      <c r="B3368" t="s">
        <v>88</v>
      </c>
      <c r="C3368" t="s">
        <v>185</v>
      </c>
      <c r="D3368" t="s">
        <v>10931</v>
      </c>
      <c r="E3368">
        <v>4</v>
      </c>
      <c r="F3368" t="s">
        <v>10899</v>
      </c>
    </row>
    <row r="3369" spans="1:6" x14ac:dyDescent="0.2">
      <c r="A3369" t="s">
        <v>14306</v>
      </c>
      <c r="B3369" t="s">
        <v>88</v>
      </c>
      <c r="C3369" t="s">
        <v>185</v>
      </c>
      <c r="D3369" t="s">
        <v>10933</v>
      </c>
      <c r="E3369">
        <v>91</v>
      </c>
      <c r="F3369" t="s">
        <v>10899</v>
      </c>
    </row>
    <row r="3370" spans="1:6" x14ac:dyDescent="0.2">
      <c r="A3370" t="s">
        <v>14307</v>
      </c>
      <c r="B3370" t="s">
        <v>88</v>
      </c>
      <c r="C3370" t="s">
        <v>185</v>
      </c>
      <c r="D3370" t="s">
        <v>10937</v>
      </c>
      <c r="E3370">
        <v>1</v>
      </c>
      <c r="F3370" t="s">
        <v>10899</v>
      </c>
    </row>
    <row r="3371" spans="1:6" x14ac:dyDescent="0.2">
      <c r="A3371" t="s">
        <v>14308</v>
      </c>
      <c r="B3371" t="s">
        <v>88</v>
      </c>
      <c r="C3371" t="s">
        <v>185</v>
      </c>
      <c r="D3371" t="s">
        <v>10939</v>
      </c>
      <c r="E3371">
        <v>1</v>
      </c>
      <c r="F3371" t="s">
        <v>10899</v>
      </c>
    </row>
    <row r="3372" spans="1:6" x14ac:dyDescent="0.2">
      <c r="A3372" t="s">
        <v>14309</v>
      </c>
      <c r="B3372" t="s">
        <v>88</v>
      </c>
      <c r="C3372" t="s">
        <v>185</v>
      </c>
      <c r="D3372" t="s">
        <v>10943</v>
      </c>
      <c r="E3372">
        <v>1</v>
      </c>
      <c r="F3372" t="s">
        <v>10899</v>
      </c>
    </row>
    <row r="3373" spans="1:6" x14ac:dyDescent="0.2">
      <c r="A3373" t="s">
        <v>14310</v>
      </c>
      <c r="B3373" t="s">
        <v>88</v>
      </c>
      <c r="C3373" t="s">
        <v>185</v>
      </c>
      <c r="D3373" t="s">
        <v>10945</v>
      </c>
      <c r="E3373">
        <v>101</v>
      </c>
      <c r="F3373" t="s">
        <v>10899</v>
      </c>
    </row>
    <row r="3374" spans="1:6" x14ac:dyDescent="0.2">
      <c r="A3374" t="s">
        <v>14311</v>
      </c>
      <c r="B3374" t="s">
        <v>88</v>
      </c>
      <c r="C3374" t="s">
        <v>185</v>
      </c>
      <c r="D3374" t="s">
        <v>10951</v>
      </c>
      <c r="E3374">
        <v>2</v>
      </c>
      <c r="F3374" t="s">
        <v>10899</v>
      </c>
    </row>
    <row r="3375" spans="1:6" x14ac:dyDescent="0.2">
      <c r="A3375" t="s">
        <v>14312</v>
      </c>
      <c r="B3375" t="s">
        <v>88</v>
      </c>
      <c r="C3375" t="s">
        <v>185</v>
      </c>
      <c r="D3375" t="s">
        <v>10963</v>
      </c>
      <c r="E3375">
        <v>1</v>
      </c>
      <c r="F3375" t="s">
        <v>10899</v>
      </c>
    </row>
    <row r="3376" spans="1:6" x14ac:dyDescent="0.2">
      <c r="A3376" t="s">
        <v>14313</v>
      </c>
      <c r="B3376" t="s">
        <v>88</v>
      </c>
      <c r="C3376" t="s">
        <v>185</v>
      </c>
      <c r="D3376" t="s">
        <v>10965</v>
      </c>
      <c r="E3376">
        <v>1</v>
      </c>
      <c r="F3376" t="s">
        <v>10899</v>
      </c>
    </row>
    <row r="3377" spans="1:6" x14ac:dyDescent="0.2">
      <c r="A3377" t="s">
        <v>14314</v>
      </c>
      <c r="B3377" t="s">
        <v>88</v>
      </c>
      <c r="C3377" t="s">
        <v>186</v>
      </c>
      <c r="D3377" t="s">
        <v>10931</v>
      </c>
      <c r="E3377">
        <v>1</v>
      </c>
      <c r="F3377" t="s">
        <v>10899</v>
      </c>
    </row>
    <row r="3378" spans="1:6" x14ac:dyDescent="0.2">
      <c r="A3378" t="s">
        <v>14315</v>
      </c>
      <c r="B3378" t="s">
        <v>88</v>
      </c>
      <c r="C3378" t="s">
        <v>186</v>
      </c>
      <c r="D3378" t="s">
        <v>10933</v>
      </c>
      <c r="E3378">
        <v>14</v>
      </c>
      <c r="F3378" t="s">
        <v>10899</v>
      </c>
    </row>
    <row r="3379" spans="1:6" x14ac:dyDescent="0.2">
      <c r="A3379" t="s">
        <v>14316</v>
      </c>
      <c r="B3379" t="s">
        <v>88</v>
      </c>
      <c r="C3379" t="s">
        <v>186</v>
      </c>
      <c r="D3379" t="s">
        <v>10945</v>
      </c>
      <c r="E3379">
        <v>17</v>
      </c>
      <c r="F3379" t="s">
        <v>10899</v>
      </c>
    </row>
    <row r="3380" spans="1:6" x14ac:dyDescent="0.2">
      <c r="A3380" t="s">
        <v>14317</v>
      </c>
      <c r="B3380" t="s">
        <v>88</v>
      </c>
      <c r="C3380" t="s">
        <v>186</v>
      </c>
      <c r="D3380" t="s">
        <v>10949</v>
      </c>
      <c r="E3380">
        <v>1</v>
      </c>
      <c r="F3380" t="s">
        <v>10899</v>
      </c>
    </row>
    <row r="3381" spans="1:6" x14ac:dyDescent="0.2">
      <c r="A3381" t="s">
        <v>14318</v>
      </c>
      <c r="B3381" t="s">
        <v>88</v>
      </c>
      <c r="C3381" t="s">
        <v>186</v>
      </c>
      <c r="D3381" t="s">
        <v>10977</v>
      </c>
      <c r="E3381">
        <v>1</v>
      </c>
      <c r="F3381" t="s">
        <v>10899</v>
      </c>
    </row>
    <row r="3382" spans="1:6" x14ac:dyDescent="0.2">
      <c r="A3382" t="s">
        <v>14319</v>
      </c>
      <c r="B3382" t="s">
        <v>88</v>
      </c>
      <c r="C3382" t="s">
        <v>187</v>
      </c>
      <c r="D3382" t="s">
        <v>10903</v>
      </c>
      <c r="E3382">
        <v>1</v>
      </c>
      <c r="F3382" t="s">
        <v>10899</v>
      </c>
    </row>
    <row r="3383" spans="1:6" x14ac:dyDescent="0.2">
      <c r="A3383" t="s">
        <v>14320</v>
      </c>
      <c r="B3383" t="s">
        <v>88</v>
      </c>
      <c r="C3383" t="s">
        <v>187</v>
      </c>
      <c r="D3383" t="s">
        <v>10905</v>
      </c>
      <c r="E3383">
        <v>2</v>
      </c>
      <c r="F3383" t="s">
        <v>10899</v>
      </c>
    </row>
    <row r="3384" spans="1:6" x14ac:dyDescent="0.2">
      <c r="A3384" t="s">
        <v>14321</v>
      </c>
      <c r="B3384" t="s">
        <v>88</v>
      </c>
      <c r="C3384" t="s">
        <v>187</v>
      </c>
      <c r="D3384" t="s">
        <v>10913</v>
      </c>
      <c r="E3384">
        <v>1</v>
      </c>
      <c r="F3384" t="s">
        <v>10899</v>
      </c>
    </row>
    <row r="3385" spans="1:6" x14ac:dyDescent="0.2">
      <c r="A3385" t="s">
        <v>14322</v>
      </c>
      <c r="B3385" t="s">
        <v>88</v>
      </c>
      <c r="C3385" t="s">
        <v>187</v>
      </c>
      <c r="D3385" t="s">
        <v>10927</v>
      </c>
      <c r="E3385">
        <v>1</v>
      </c>
      <c r="F3385" t="s">
        <v>10899</v>
      </c>
    </row>
    <row r="3386" spans="1:6" x14ac:dyDescent="0.2">
      <c r="A3386" t="s">
        <v>14323</v>
      </c>
      <c r="B3386" t="s">
        <v>88</v>
      </c>
      <c r="C3386" t="s">
        <v>187</v>
      </c>
      <c r="D3386" t="s">
        <v>10931</v>
      </c>
      <c r="E3386">
        <v>4</v>
      </c>
      <c r="F3386" t="s">
        <v>10899</v>
      </c>
    </row>
    <row r="3387" spans="1:6" x14ac:dyDescent="0.2">
      <c r="A3387" t="s">
        <v>14324</v>
      </c>
      <c r="B3387" t="s">
        <v>88</v>
      </c>
      <c r="C3387" t="s">
        <v>187</v>
      </c>
      <c r="D3387" t="s">
        <v>10933</v>
      </c>
      <c r="E3387">
        <v>62</v>
      </c>
      <c r="F3387" t="s">
        <v>10899</v>
      </c>
    </row>
    <row r="3388" spans="1:6" x14ac:dyDescent="0.2">
      <c r="A3388" t="s">
        <v>14325</v>
      </c>
      <c r="B3388" t="s">
        <v>88</v>
      </c>
      <c r="C3388" t="s">
        <v>187</v>
      </c>
      <c r="D3388" t="s">
        <v>10943</v>
      </c>
      <c r="E3388">
        <v>1</v>
      </c>
      <c r="F3388" t="s">
        <v>10899</v>
      </c>
    </row>
    <row r="3389" spans="1:6" x14ac:dyDescent="0.2">
      <c r="A3389" t="s">
        <v>14326</v>
      </c>
      <c r="B3389" t="s">
        <v>88</v>
      </c>
      <c r="C3389" t="s">
        <v>187</v>
      </c>
      <c r="D3389" t="s">
        <v>10945</v>
      </c>
      <c r="E3389">
        <v>70</v>
      </c>
      <c r="F3389" t="s">
        <v>10899</v>
      </c>
    </row>
    <row r="3390" spans="1:6" x14ac:dyDescent="0.2">
      <c r="A3390" t="s">
        <v>14327</v>
      </c>
      <c r="B3390" t="s">
        <v>88</v>
      </c>
      <c r="C3390" t="s">
        <v>187</v>
      </c>
      <c r="D3390" t="s">
        <v>10949</v>
      </c>
      <c r="E3390">
        <v>1</v>
      </c>
      <c r="F3390" t="s">
        <v>10899</v>
      </c>
    </row>
    <row r="3391" spans="1:6" x14ac:dyDescent="0.2">
      <c r="A3391" t="s">
        <v>14328</v>
      </c>
      <c r="B3391" t="s">
        <v>88</v>
      </c>
      <c r="C3391" t="s">
        <v>187</v>
      </c>
      <c r="D3391" t="s">
        <v>10955</v>
      </c>
      <c r="E3391">
        <v>1</v>
      </c>
      <c r="F3391" t="s">
        <v>10899</v>
      </c>
    </row>
    <row r="3392" spans="1:6" x14ac:dyDescent="0.2">
      <c r="A3392" t="s">
        <v>14329</v>
      </c>
      <c r="B3392" t="s">
        <v>88</v>
      </c>
      <c r="C3392" t="s">
        <v>187</v>
      </c>
      <c r="D3392" t="s">
        <v>10959</v>
      </c>
      <c r="E3392">
        <v>1</v>
      </c>
      <c r="F3392" t="s">
        <v>10899</v>
      </c>
    </row>
    <row r="3393" spans="1:6" x14ac:dyDescent="0.2">
      <c r="A3393" t="s">
        <v>14330</v>
      </c>
      <c r="B3393" t="s">
        <v>88</v>
      </c>
      <c r="C3393" t="s">
        <v>187</v>
      </c>
      <c r="D3393" t="s">
        <v>10963</v>
      </c>
      <c r="E3393">
        <v>1</v>
      </c>
      <c r="F3393" t="s">
        <v>10899</v>
      </c>
    </row>
    <row r="3394" spans="1:6" x14ac:dyDescent="0.2">
      <c r="A3394" t="s">
        <v>14331</v>
      </c>
      <c r="B3394" t="s">
        <v>88</v>
      </c>
      <c r="C3394" t="s">
        <v>187</v>
      </c>
      <c r="D3394" t="s">
        <v>10967</v>
      </c>
      <c r="E3394">
        <v>1</v>
      </c>
      <c r="F3394" t="s">
        <v>10899</v>
      </c>
    </row>
    <row r="3395" spans="1:6" x14ac:dyDescent="0.2">
      <c r="A3395" t="s">
        <v>14332</v>
      </c>
      <c r="B3395" t="s">
        <v>88</v>
      </c>
      <c r="C3395" t="s">
        <v>187</v>
      </c>
      <c r="D3395" t="s">
        <v>10969</v>
      </c>
      <c r="E3395">
        <v>1</v>
      </c>
      <c r="F3395" t="s">
        <v>10899</v>
      </c>
    </row>
    <row r="3396" spans="1:6" x14ac:dyDescent="0.2">
      <c r="A3396" t="s">
        <v>14333</v>
      </c>
      <c r="B3396" t="s">
        <v>88</v>
      </c>
      <c r="C3396" t="s">
        <v>187</v>
      </c>
      <c r="D3396" t="s">
        <v>10977</v>
      </c>
      <c r="E3396">
        <v>1</v>
      </c>
      <c r="F3396" t="s">
        <v>10899</v>
      </c>
    </row>
    <row r="3397" spans="1:6" x14ac:dyDescent="0.2">
      <c r="A3397" t="s">
        <v>14334</v>
      </c>
      <c r="B3397" t="s">
        <v>88</v>
      </c>
      <c r="C3397" t="s">
        <v>188</v>
      </c>
      <c r="D3397" t="s">
        <v>10913</v>
      </c>
      <c r="E3397">
        <v>1</v>
      </c>
      <c r="F3397" t="s">
        <v>10899</v>
      </c>
    </row>
    <row r="3398" spans="1:6" x14ac:dyDescent="0.2">
      <c r="A3398" t="s">
        <v>14335</v>
      </c>
      <c r="B3398" t="s">
        <v>88</v>
      </c>
      <c r="C3398" t="s">
        <v>188</v>
      </c>
      <c r="D3398" t="s">
        <v>10931</v>
      </c>
      <c r="E3398">
        <v>1</v>
      </c>
      <c r="F3398" t="s">
        <v>10899</v>
      </c>
    </row>
    <row r="3399" spans="1:6" x14ac:dyDescent="0.2">
      <c r="A3399" t="s">
        <v>14336</v>
      </c>
      <c r="B3399" t="s">
        <v>88</v>
      </c>
      <c r="C3399" t="s">
        <v>188</v>
      </c>
      <c r="D3399" t="s">
        <v>10933</v>
      </c>
      <c r="E3399">
        <v>35</v>
      </c>
      <c r="F3399" t="s">
        <v>10899</v>
      </c>
    </row>
    <row r="3400" spans="1:6" x14ac:dyDescent="0.2">
      <c r="A3400" t="s">
        <v>14337</v>
      </c>
      <c r="B3400" t="s">
        <v>88</v>
      </c>
      <c r="C3400" t="s">
        <v>188</v>
      </c>
      <c r="D3400" t="s">
        <v>10945</v>
      </c>
      <c r="E3400">
        <v>39</v>
      </c>
      <c r="F3400" t="s">
        <v>10899</v>
      </c>
    </row>
    <row r="3401" spans="1:6" x14ac:dyDescent="0.2">
      <c r="A3401" t="s">
        <v>14338</v>
      </c>
      <c r="B3401" t="s">
        <v>88</v>
      </c>
      <c r="C3401" t="s">
        <v>189</v>
      </c>
      <c r="D3401" t="s">
        <v>10913</v>
      </c>
      <c r="E3401">
        <v>1</v>
      </c>
      <c r="F3401" t="s">
        <v>10899</v>
      </c>
    </row>
    <row r="3402" spans="1:6" x14ac:dyDescent="0.2">
      <c r="A3402" t="s">
        <v>14339</v>
      </c>
      <c r="B3402" t="s">
        <v>88</v>
      </c>
      <c r="C3402" t="s">
        <v>189</v>
      </c>
      <c r="D3402" t="s">
        <v>10931</v>
      </c>
      <c r="E3402">
        <v>2</v>
      </c>
      <c r="F3402" t="s">
        <v>10899</v>
      </c>
    </row>
    <row r="3403" spans="1:6" x14ac:dyDescent="0.2">
      <c r="A3403" t="s">
        <v>14340</v>
      </c>
      <c r="B3403" t="s">
        <v>88</v>
      </c>
      <c r="C3403" t="s">
        <v>189</v>
      </c>
      <c r="D3403" t="s">
        <v>10933</v>
      </c>
      <c r="E3403">
        <v>43</v>
      </c>
      <c r="F3403" t="s">
        <v>10899</v>
      </c>
    </row>
    <row r="3404" spans="1:6" x14ac:dyDescent="0.2">
      <c r="A3404" t="s">
        <v>14341</v>
      </c>
      <c r="B3404" t="s">
        <v>88</v>
      </c>
      <c r="C3404" t="s">
        <v>189</v>
      </c>
      <c r="D3404" t="s">
        <v>10945</v>
      </c>
      <c r="E3404">
        <v>44</v>
      </c>
      <c r="F3404" t="s">
        <v>10899</v>
      </c>
    </row>
    <row r="3405" spans="1:6" x14ac:dyDescent="0.2">
      <c r="A3405" t="s">
        <v>14342</v>
      </c>
      <c r="B3405" t="s">
        <v>88</v>
      </c>
      <c r="C3405" t="s">
        <v>189</v>
      </c>
      <c r="D3405" t="s">
        <v>10949</v>
      </c>
      <c r="E3405">
        <v>1</v>
      </c>
      <c r="F3405" t="s">
        <v>10899</v>
      </c>
    </row>
    <row r="3406" spans="1:6" x14ac:dyDescent="0.2">
      <c r="A3406" t="s">
        <v>14343</v>
      </c>
      <c r="B3406" t="s">
        <v>88</v>
      </c>
      <c r="C3406" t="s">
        <v>189</v>
      </c>
      <c r="D3406" t="s">
        <v>10951</v>
      </c>
      <c r="E3406">
        <v>1</v>
      </c>
      <c r="F3406" t="s">
        <v>10899</v>
      </c>
    </row>
    <row r="3407" spans="1:6" x14ac:dyDescent="0.2">
      <c r="A3407" t="s">
        <v>14344</v>
      </c>
      <c r="B3407" t="s">
        <v>88</v>
      </c>
      <c r="C3407" t="s">
        <v>190</v>
      </c>
      <c r="D3407" t="s">
        <v>10903</v>
      </c>
      <c r="E3407">
        <v>1</v>
      </c>
      <c r="F3407" t="s">
        <v>10899</v>
      </c>
    </row>
    <row r="3408" spans="1:6" x14ac:dyDescent="0.2">
      <c r="A3408" t="s">
        <v>14345</v>
      </c>
      <c r="B3408" t="s">
        <v>88</v>
      </c>
      <c r="C3408" t="s">
        <v>190</v>
      </c>
      <c r="D3408" t="s">
        <v>10913</v>
      </c>
      <c r="E3408">
        <v>1</v>
      </c>
      <c r="F3408" t="s">
        <v>10899</v>
      </c>
    </row>
    <row r="3409" spans="1:6" x14ac:dyDescent="0.2">
      <c r="A3409" t="s">
        <v>14346</v>
      </c>
      <c r="B3409" t="s">
        <v>88</v>
      </c>
      <c r="C3409" t="s">
        <v>190</v>
      </c>
      <c r="D3409" t="s">
        <v>10931</v>
      </c>
      <c r="E3409">
        <v>2</v>
      </c>
      <c r="F3409" t="s">
        <v>10899</v>
      </c>
    </row>
    <row r="3410" spans="1:6" x14ac:dyDescent="0.2">
      <c r="A3410" t="s">
        <v>14347</v>
      </c>
      <c r="B3410" t="s">
        <v>88</v>
      </c>
      <c r="C3410" t="s">
        <v>190</v>
      </c>
      <c r="D3410" t="s">
        <v>10933</v>
      </c>
      <c r="E3410">
        <v>114</v>
      </c>
      <c r="F3410" t="s">
        <v>10899</v>
      </c>
    </row>
    <row r="3411" spans="1:6" x14ac:dyDescent="0.2">
      <c r="A3411" t="s">
        <v>14348</v>
      </c>
      <c r="B3411" t="s">
        <v>88</v>
      </c>
      <c r="C3411" t="s">
        <v>190</v>
      </c>
      <c r="D3411" t="s">
        <v>10945</v>
      </c>
      <c r="E3411">
        <v>140</v>
      </c>
      <c r="F3411" t="s">
        <v>10899</v>
      </c>
    </row>
    <row r="3412" spans="1:6" x14ac:dyDescent="0.2">
      <c r="A3412" t="s">
        <v>14349</v>
      </c>
      <c r="B3412" t="s">
        <v>88</v>
      </c>
      <c r="C3412" t="s">
        <v>190</v>
      </c>
      <c r="D3412" t="s">
        <v>10967</v>
      </c>
      <c r="E3412">
        <v>1</v>
      </c>
      <c r="F3412" t="s">
        <v>10899</v>
      </c>
    </row>
    <row r="3413" spans="1:6" x14ac:dyDescent="0.2">
      <c r="A3413" t="s">
        <v>14350</v>
      </c>
      <c r="B3413" t="s">
        <v>88</v>
      </c>
      <c r="C3413" t="s">
        <v>190</v>
      </c>
      <c r="D3413" t="s">
        <v>10973</v>
      </c>
      <c r="E3413">
        <v>1</v>
      </c>
      <c r="F3413" t="s">
        <v>10899</v>
      </c>
    </row>
    <row r="3414" spans="1:6" x14ac:dyDescent="0.2">
      <c r="A3414" t="s">
        <v>14351</v>
      </c>
      <c r="B3414" t="s">
        <v>88</v>
      </c>
      <c r="C3414" t="s">
        <v>190</v>
      </c>
      <c r="D3414" t="s">
        <v>10977</v>
      </c>
      <c r="E3414">
        <v>1</v>
      </c>
      <c r="F3414" t="s">
        <v>10899</v>
      </c>
    </row>
    <row r="3415" spans="1:6" x14ac:dyDescent="0.2">
      <c r="A3415" t="s">
        <v>14352</v>
      </c>
      <c r="B3415" t="s">
        <v>88</v>
      </c>
      <c r="C3415" t="s">
        <v>191</v>
      </c>
      <c r="D3415" t="s">
        <v>10913</v>
      </c>
      <c r="E3415">
        <v>1</v>
      </c>
      <c r="F3415" t="s">
        <v>10899</v>
      </c>
    </row>
    <row r="3416" spans="1:6" x14ac:dyDescent="0.2">
      <c r="A3416" t="s">
        <v>14353</v>
      </c>
      <c r="B3416" t="s">
        <v>88</v>
      </c>
      <c r="C3416" t="s">
        <v>191</v>
      </c>
      <c r="D3416" t="s">
        <v>10931</v>
      </c>
      <c r="E3416">
        <v>1</v>
      </c>
      <c r="F3416" t="s">
        <v>10899</v>
      </c>
    </row>
    <row r="3417" spans="1:6" x14ac:dyDescent="0.2">
      <c r="A3417" t="s">
        <v>14354</v>
      </c>
      <c r="B3417" t="s">
        <v>88</v>
      </c>
      <c r="C3417" t="s">
        <v>191</v>
      </c>
      <c r="D3417" t="s">
        <v>10933</v>
      </c>
      <c r="E3417">
        <v>32</v>
      </c>
      <c r="F3417" t="s">
        <v>10899</v>
      </c>
    </row>
    <row r="3418" spans="1:6" x14ac:dyDescent="0.2">
      <c r="A3418" t="s">
        <v>14355</v>
      </c>
      <c r="B3418" t="s">
        <v>88</v>
      </c>
      <c r="C3418" t="s">
        <v>191</v>
      </c>
      <c r="D3418" t="s">
        <v>10945</v>
      </c>
      <c r="E3418">
        <v>33</v>
      </c>
      <c r="F3418" t="s">
        <v>10899</v>
      </c>
    </row>
    <row r="3419" spans="1:6" x14ac:dyDescent="0.2">
      <c r="A3419" t="s">
        <v>14356</v>
      </c>
      <c r="B3419" t="s">
        <v>88</v>
      </c>
      <c r="C3419" t="s">
        <v>191</v>
      </c>
      <c r="D3419" t="s">
        <v>10955</v>
      </c>
      <c r="E3419">
        <v>1</v>
      </c>
      <c r="F3419" t="s">
        <v>10899</v>
      </c>
    </row>
    <row r="3420" spans="1:6" x14ac:dyDescent="0.2">
      <c r="A3420" t="s">
        <v>14357</v>
      </c>
      <c r="B3420" t="s">
        <v>88</v>
      </c>
      <c r="C3420" t="s">
        <v>192</v>
      </c>
      <c r="D3420" t="s">
        <v>10933</v>
      </c>
      <c r="E3420">
        <v>26</v>
      </c>
      <c r="F3420" t="s">
        <v>10899</v>
      </c>
    </row>
    <row r="3421" spans="1:6" x14ac:dyDescent="0.2">
      <c r="A3421" t="s">
        <v>14358</v>
      </c>
      <c r="B3421" t="s">
        <v>88</v>
      </c>
      <c r="C3421" t="s">
        <v>192</v>
      </c>
      <c r="D3421" t="s">
        <v>10945</v>
      </c>
      <c r="E3421">
        <v>31</v>
      </c>
      <c r="F3421" t="s">
        <v>10899</v>
      </c>
    </row>
    <row r="3422" spans="1:6" x14ac:dyDescent="0.2">
      <c r="A3422" t="s">
        <v>14359</v>
      </c>
      <c r="B3422" t="s">
        <v>88</v>
      </c>
      <c r="C3422" t="s">
        <v>193</v>
      </c>
      <c r="D3422" t="s">
        <v>10903</v>
      </c>
      <c r="E3422">
        <v>1</v>
      </c>
      <c r="F3422" t="s">
        <v>10899</v>
      </c>
    </row>
    <row r="3423" spans="1:6" x14ac:dyDescent="0.2">
      <c r="A3423" t="s">
        <v>14360</v>
      </c>
      <c r="B3423" t="s">
        <v>88</v>
      </c>
      <c r="C3423" t="s">
        <v>193</v>
      </c>
      <c r="D3423" t="s">
        <v>10931</v>
      </c>
      <c r="E3423">
        <v>1</v>
      </c>
      <c r="F3423" t="s">
        <v>10899</v>
      </c>
    </row>
    <row r="3424" spans="1:6" x14ac:dyDescent="0.2">
      <c r="A3424" t="s">
        <v>14361</v>
      </c>
      <c r="B3424" t="s">
        <v>88</v>
      </c>
      <c r="C3424" t="s">
        <v>193</v>
      </c>
      <c r="D3424" t="s">
        <v>10933</v>
      </c>
      <c r="E3424">
        <v>106</v>
      </c>
      <c r="F3424" t="s">
        <v>10899</v>
      </c>
    </row>
    <row r="3425" spans="1:6" x14ac:dyDescent="0.2">
      <c r="A3425" t="s">
        <v>14362</v>
      </c>
      <c r="B3425" t="s">
        <v>88</v>
      </c>
      <c r="C3425" t="s">
        <v>193</v>
      </c>
      <c r="D3425" t="s">
        <v>10945</v>
      </c>
      <c r="E3425">
        <v>112</v>
      </c>
      <c r="F3425" t="s">
        <v>10899</v>
      </c>
    </row>
    <row r="3426" spans="1:6" x14ac:dyDescent="0.2">
      <c r="A3426" t="s">
        <v>14363</v>
      </c>
      <c r="B3426" t="s">
        <v>88</v>
      </c>
      <c r="C3426" t="s">
        <v>193</v>
      </c>
      <c r="D3426" t="s">
        <v>10949</v>
      </c>
      <c r="E3426">
        <v>1</v>
      </c>
      <c r="F3426" t="s">
        <v>10899</v>
      </c>
    </row>
    <row r="3427" spans="1:6" x14ac:dyDescent="0.2">
      <c r="A3427" t="s">
        <v>14364</v>
      </c>
      <c r="B3427" t="s">
        <v>88</v>
      </c>
      <c r="C3427" t="s">
        <v>193</v>
      </c>
      <c r="D3427" t="s">
        <v>10977</v>
      </c>
      <c r="E3427">
        <v>1</v>
      </c>
      <c r="F3427" t="s">
        <v>10899</v>
      </c>
    </row>
    <row r="3428" spans="1:6" x14ac:dyDescent="0.2">
      <c r="A3428" t="s">
        <v>14365</v>
      </c>
      <c r="B3428" t="s">
        <v>88</v>
      </c>
      <c r="C3428" t="s">
        <v>194</v>
      </c>
      <c r="D3428" t="s">
        <v>10933</v>
      </c>
      <c r="E3428">
        <v>65</v>
      </c>
      <c r="F3428" t="s">
        <v>10899</v>
      </c>
    </row>
    <row r="3429" spans="1:6" x14ac:dyDescent="0.2">
      <c r="A3429" t="s">
        <v>14366</v>
      </c>
      <c r="B3429" t="s">
        <v>88</v>
      </c>
      <c r="C3429" t="s">
        <v>194</v>
      </c>
      <c r="D3429" t="s">
        <v>10945</v>
      </c>
      <c r="E3429">
        <v>71</v>
      </c>
      <c r="F3429" t="s">
        <v>10899</v>
      </c>
    </row>
    <row r="3430" spans="1:6" x14ac:dyDescent="0.2">
      <c r="A3430" t="s">
        <v>14367</v>
      </c>
      <c r="B3430" t="s">
        <v>88</v>
      </c>
      <c r="C3430" t="s">
        <v>195</v>
      </c>
      <c r="D3430" t="s">
        <v>10933</v>
      </c>
      <c r="E3430">
        <v>42</v>
      </c>
      <c r="F3430" t="s">
        <v>10899</v>
      </c>
    </row>
    <row r="3431" spans="1:6" x14ac:dyDescent="0.2">
      <c r="A3431" t="s">
        <v>14368</v>
      </c>
      <c r="B3431" t="s">
        <v>88</v>
      </c>
      <c r="C3431" t="s">
        <v>195</v>
      </c>
      <c r="D3431" t="s">
        <v>10945</v>
      </c>
      <c r="E3431">
        <v>51</v>
      </c>
      <c r="F3431" t="s">
        <v>10899</v>
      </c>
    </row>
    <row r="3432" spans="1:6" x14ac:dyDescent="0.2">
      <c r="A3432" t="s">
        <v>14369</v>
      </c>
      <c r="B3432" t="s">
        <v>88</v>
      </c>
      <c r="C3432" t="s">
        <v>196</v>
      </c>
      <c r="D3432" t="s">
        <v>10913</v>
      </c>
      <c r="E3432">
        <v>1</v>
      </c>
      <c r="F3432" t="s">
        <v>10899</v>
      </c>
    </row>
    <row r="3433" spans="1:6" x14ac:dyDescent="0.2">
      <c r="A3433" t="s">
        <v>14370</v>
      </c>
      <c r="B3433" t="s">
        <v>88</v>
      </c>
      <c r="C3433" t="s">
        <v>196</v>
      </c>
      <c r="D3433" t="s">
        <v>10917</v>
      </c>
      <c r="E3433">
        <v>1</v>
      </c>
      <c r="F3433" t="s">
        <v>10899</v>
      </c>
    </row>
    <row r="3434" spans="1:6" x14ac:dyDescent="0.2">
      <c r="A3434" t="s">
        <v>14371</v>
      </c>
      <c r="B3434" t="s">
        <v>88</v>
      </c>
      <c r="C3434" t="s">
        <v>196</v>
      </c>
      <c r="D3434" t="s">
        <v>10931</v>
      </c>
      <c r="E3434">
        <v>1</v>
      </c>
      <c r="F3434" t="s">
        <v>10899</v>
      </c>
    </row>
    <row r="3435" spans="1:6" x14ac:dyDescent="0.2">
      <c r="A3435" t="s">
        <v>14372</v>
      </c>
      <c r="B3435" t="s">
        <v>88</v>
      </c>
      <c r="C3435" t="s">
        <v>196</v>
      </c>
      <c r="D3435" t="s">
        <v>10933</v>
      </c>
      <c r="E3435">
        <v>105</v>
      </c>
      <c r="F3435" t="s">
        <v>10899</v>
      </c>
    </row>
    <row r="3436" spans="1:6" x14ac:dyDescent="0.2">
      <c r="A3436" t="s">
        <v>14373</v>
      </c>
      <c r="B3436" t="s">
        <v>88</v>
      </c>
      <c r="C3436" t="s">
        <v>196</v>
      </c>
      <c r="D3436" t="s">
        <v>10945</v>
      </c>
      <c r="E3436">
        <v>120</v>
      </c>
      <c r="F3436" t="s">
        <v>10899</v>
      </c>
    </row>
    <row r="3437" spans="1:6" x14ac:dyDescent="0.2">
      <c r="A3437" t="s">
        <v>14374</v>
      </c>
      <c r="B3437" t="s">
        <v>88</v>
      </c>
      <c r="C3437" t="s">
        <v>196</v>
      </c>
      <c r="D3437" t="s">
        <v>10951</v>
      </c>
      <c r="E3437">
        <v>1</v>
      </c>
      <c r="F3437" t="s">
        <v>10899</v>
      </c>
    </row>
    <row r="3438" spans="1:6" x14ac:dyDescent="0.2">
      <c r="A3438" t="s">
        <v>14375</v>
      </c>
      <c r="B3438" t="s">
        <v>88</v>
      </c>
      <c r="C3438" t="s">
        <v>196</v>
      </c>
      <c r="D3438" t="s">
        <v>10963</v>
      </c>
      <c r="E3438">
        <v>1</v>
      </c>
      <c r="F3438" t="s">
        <v>10899</v>
      </c>
    </row>
    <row r="3439" spans="1:6" x14ac:dyDescent="0.2">
      <c r="A3439" t="s">
        <v>14376</v>
      </c>
      <c r="B3439" t="s">
        <v>88</v>
      </c>
      <c r="C3439" t="s">
        <v>196</v>
      </c>
      <c r="D3439" t="s">
        <v>10967</v>
      </c>
      <c r="E3439">
        <v>1</v>
      </c>
      <c r="F3439" t="s">
        <v>10899</v>
      </c>
    </row>
    <row r="3440" spans="1:6" x14ac:dyDescent="0.2">
      <c r="A3440" t="s">
        <v>14377</v>
      </c>
      <c r="B3440" t="s">
        <v>88</v>
      </c>
      <c r="C3440" t="s">
        <v>197</v>
      </c>
      <c r="D3440" t="s">
        <v>10933</v>
      </c>
      <c r="E3440">
        <v>48</v>
      </c>
      <c r="F3440" t="s">
        <v>10899</v>
      </c>
    </row>
    <row r="3441" spans="1:6" x14ac:dyDescent="0.2">
      <c r="A3441" t="s">
        <v>14378</v>
      </c>
      <c r="B3441" t="s">
        <v>88</v>
      </c>
      <c r="C3441" t="s">
        <v>197</v>
      </c>
      <c r="D3441" t="s">
        <v>10945</v>
      </c>
      <c r="E3441">
        <v>55</v>
      </c>
      <c r="F3441" t="s">
        <v>10899</v>
      </c>
    </row>
    <row r="3442" spans="1:6" x14ac:dyDescent="0.2">
      <c r="A3442" t="s">
        <v>14379</v>
      </c>
      <c r="B3442" t="s">
        <v>88</v>
      </c>
      <c r="C3442" t="s">
        <v>276</v>
      </c>
      <c r="D3442" t="s">
        <v>10933</v>
      </c>
      <c r="E3442">
        <v>3</v>
      </c>
      <c r="F3442" t="s">
        <v>10899</v>
      </c>
    </row>
    <row r="3443" spans="1:6" x14ac:dyDescent="0.2">
      <c r="A3443" t="s">
        <v>14380</v>
      </c>
      <c r="B3443" t="s">
        <v>88</v>
      </c>
      <c r="C3443" t="s">
        <v>276</v>
      </c>
      <c r="D3443" t="s">
        <v>10945</v>
      </c>
      <c r="E3443">
        <v>3</v>
      </c>
      <c r="F3443" t="s">
        <v>10899</v>
      </c>
    </row>
    <row r="3444" spans="1:6" x14ac:dyDescent="0.2">
      <c r="A3444" t="s">
        <v>14381</v>
      </c>
      <c r="B3444" t="s">
        <v>88</v>
      </c>
      <c r="C3444" t="s">
        <v>198</v>
      </c>
      <c r="D3444" t="s">
        <v>10921</v>
      </c>
      <c r="E3444">
        <v>1</v>
      </c>
      <c r="F3444" t="s">
        <v>10899</v>
      </c>
    </row>
    <row r="3445" spans="1:6" x14ac:dyDescent="0.2">
      <c r="A3445" t="s">
        <v>14382</v>
      </c>
      <c r="B3445" t="s">
        <v>88</v>
      </c>
      <c r="C3445" t="s">
        <v>198</v>
      </c>
      <c r="D3445" t="s">
        <v>10931</v>
      </c>
      <c r="E3445">
        <v>1</v>
      </c>
      <c r="F3445" t="s">
        <v>10899</v>
      </c>
    </row>
    <row r="3446" spans="1:6" x14ac:dyDescent="0.2">
      <c r="A3446" t="s">
        <v>14383</v>
      </c>
      <c r="B3446" t="s">
        <v>88</v>
      </c>
      <c r="C3446" t="s">
        <v>198</v>
      </c>
      <c r="D3446" t="s">
        <v>10933</v>
      </c>
      <c r="E3446">
        <v>42</v>
      </c>
      <c r="F3446" t="s">
        <v>10899</v>
      </c>
    </row>
    <row r="3447" spans="1:6" x14ac:dyDescent="0.2">
      <c r="A3447" t="s">
        <v>14384</v>
      </c>
      <c r="B3447" t="s">
        <v>88</v>
      </c>
      <c r="C3447" t="s">
        <v>198</v>
      </c>
      <c r="D3447" t="s">
        <v>10945</v>
      </c>
      <c r="E3447">
        <v>42</v>
      </c>
      <c r="F3447" t="s">
        <v>10899</v>
      </c>
    </row>
    <row r="3448" spans="1:6" x14ac:dyDescent="0.2">
      <c r="A3448" t="s">
        <v>14385</v>
      </c>
      <c r="B3448" t="s">
        <v>88</v>
      </c>
      <c r="C3448" t="s">
        <v>198</v>
      </c>
      <c r="D3448" t="s">
        <v>10963</v>
      </c>
      <c r="E3448">
        <v>1</v>
      </c>
      <c r="F3448" t="s">
        <v>10899</v>
      </c>
    </row>
    <row r="3449" spans="1:6" x14ac:dyDescent="0.2">
      <c r="A3449" t="s">
        <v>14386</v>
      </c>
      <c r="B3449" t="s">
        <v>88</v>
      </c>
      <c r="C3449" t="s">
        <v>198</v>
      </c>
      <c r="D3449" t="s">
        <v>10965</v>
      </c>
      <c r="E3449">
        <v>1</v>
      </c>
      <c r="F3449" t="s">
        <v>10899</v>
      </c>
    </row>
    <row r="3450" spans="1:6" x14ac:dyDescent="0.2">
      <c r="A3450" t="s">
        <v>14387</v>
      </c>
      <c r="B3450" t="s">
        <v>88</v>
      </c>
      <c r="C3450" t="s">
        <v>199</v>
      </c>
      <c r="D3450" t="s">
        <v>10903</v>
      </c>
      <c r="E3450">
        <v>2</v>
      </c>
      <c r="F3450" t="s">
        <v>10899</v>
      </c>
    </row>
    <row r="3451" spans="1:6" x14ac:dyDescent="0.2">
      <c r="A3451" t="s">
        <v>14388</v>
      </c>
      <c r="B3451" t="s">
        <v>88</v>
      </c>
      <c r="C3451" t="s">
        <v>199</v>
      </c>
      <c r="D3451" t="s">
        <v>10913</v>
      </c>
      <c r="E3451">
        <v>3</v>
      </c>
      <c r="F3451" t="s">
        <v>10899</v>
      </c>
    </row>
    <row r="3452" spans="1:6" x14ac:dyDescent="0.2">
      <c r="A3452" t="s">
        <v>14389</v>
      </c>
      <c r="B3452" t="s">
        <v>88</v>
      </c>
      <c r="C3452" t="s">
        <v>199</v>
      </c>
      <c r="D3452" t="s">
        <v>10931</v>
      </c>
      <c r="E3452">
        <v>3</v>
      </c>
      <c r="F3452" t="s">
        <v>10899</v>
      </c>
    </row>
    <row r="3453" spans="1:6" x14ac:dyDescent="0.2">
      <c r="A3453" t="s">
        <v>14390</v>
      </c>
      <c r="B3453" t="s">
        <v>88</v>
      </c>
      <c r="C3453" t="s">
        <v>199</v>
      </c>
      <c r="D3453" t="s">
        <v>10933</v>
      </c>
      <c r="E3453">
        <v>197</v>
      </c>
      <c r="F3453" t="s">
        <v>10899</v>
      </c>
    </row>
    <row r="3454" spans="1:6" x14ac:dyDescent="0.2">
      <c r="A3454" t="s">
        <v>14391</v>
      </c>
      <c r="B3454" t="s">
        <v>88</v>
      </c>
      <c r="C3454" t="s">
        <v>199</v>
      </c>
      <c r="D3454" t="s">
        <v>10939</v>
      </c>
      <c r="E3454">
        <v>1</v>
      </c>
      <c r="F3454" t="s">
        <v>10899</v>
      </c>
    </row>
    <row r="3455" spans="1:6" x14ac:dyDescent="0.2">
      <c r="A3455" t="s">
        <v>14392</v>
      </c>
      <c r="B3455" t="s">
        <v>88</v>
      </c>
      <c r="C3455" t="s">
        <v>199</v>
      </c>
      <c r="D3455" t="s">
        <v>10945</v>
      </c>
      <c r="E3455">
        <v>208</v>
      </c>
      <c r="F3455" t="s">
        <v>10899</v>
      </c>
    </row>
    <row r="3456" spans="1:6" x14ac:dyDescent="0.2">
      <c r="A3456" t="s">
        <v>14393</v>
      </c>
      <c r="B3456" t="s">
        <v>88</v>
      </c>
      <c r="C3456" t="s">
        <v>199</v>
      </c>
      <c r="D3456" t="s">
        <v>10949</v>
      </c>
      <c r="E3456">
        <v>2</v>
      </c>
      <c r="F3456" t="s">
        <v>10899</v>
      </c>
    </row>
    <row r="3457" spans="1:6" x14ac:dyDescent="0.2">
      <c r="A3457" t="s">
        <v>14394</v>
      </c>
      <c r="B3457" t="s">
        <v>88</v>
      </c>
      <c r="C3457" t="s">
        <v>199</v>
      </c>
      <c r="D3457" t="s">
        <v>10977</v>
      </c>
      <c r="E3457">
        <v>1</v>
      </c>
      <c r="F3457" t="s">
        <v>10899</v>
      </c>
    </row>
    <row r="3458" spans="1:6" x14ac:dyDescent="0.2">
      <c r="A3458" t="s">
        <v>14395</v>
      </c>
      <c r="B3458" t="s">
        <v>88</v>
      </c>
      <c r="C3458" t="s">
        <v>198</v>
      </c>
      <c r="D3458" t="s">
        <v>10977</v>
      </c>
      <c r="E3458">
        <v>1</v>
      </c>
      <c r="F3458" t="s">
        <v>10899</v>
      </c>
    </row>
    <row r="3459" spans="1:6" x14ac:dyDescent="0.2">
      <c r="A3459" t="s">
        <v>14396</v>
      </c>
      <c r="B3459" t="s">
        <v>88</v>
      </c>
      <c r="C3459" t="s">
        <v>200</v>
      </c>
      <c r="D3459" t="s">
        <v>10903</v>
      </c>
      <c r="E3459">
        <v>2</v>
      </c>
      <c r="F3459" t="s">
        <v>10899</v>
      </c>
    </row>
    <row r="3460" spans="1:6" x14ac:dyDescent="0.2">
      <c r="A3460" t="s">
        <v>14397</v>
      </c>
      <c r="B3460" t="s">
        <v>88</v>
      </c>
      <c r="C3460" t="s">
        <v>200</v>
      </c>
      <c r="D3460" t="s">
        <v>10913</v>
      </c>
      <c r="E3460">
        <v>3</v>
      </c>
      <c r="F3460" t="s">
        <v>10899</v>
      </c>
    </row>
    <row r="3461" spans="1:6" x14ac:dyDescent="0.2">
      <c r="A3461" t="s">
        <v>14398</v>
      </c>
      <c r="B3461" t="s">
        <v>88</v>
      </c>
      <c r="C3461" t="s">
        <v>200</v>
      </c>
      <c r="D3461" t="s">
        <v>10931</v>
      </c>
      <c r="E3461">
        <v>3</v>
      </c>
      <c r="F3461" t="s">
        <v>10899</v>
      </c>
    </row>
    <row r="3462" spans="1:6" x14ac:dyDescent="0.2">
      <c r="A3462" t="s">
        <v>14399</v>
      </c>
      <c r="B3462" t="s">
        <v>88</v>
      </c>
      <c r="C3462" t="s">
        <v>200</v>
      </c>
      <c r="D3462" t="s">
        <v>10933</v>
      </c>
      <c r="E3462">
        <v>35</v>
      </c>
      <c r="F3462" t="s">
        <v>10899</v>
      </c>
    </row>
    <row r="3463" spans="1:6" x14ac:dyDescent="0.2">
      <c r="A3463" t="s">
        <v>14400</v>
      </c>
      <c r="B3463" t="s">
        <v>88</v>
      </c>
      <c r="C3463" t="s">
        <v>200</v>
      </c>
      <c r="D3463" t="s">
        <v>10939</v>
      </c>
      <c r="E3463">
        <v>1</v>
      </c>
      <c r="F3463" t="s">
        <v>10899</v>
      </c>
    </row>
    <row r="3464" spans="1:6" x14ac:dyDescent="0.2">
      <c r="A3464" t="s">
        <v>14401</v>
      </c>
      <c r="B3464" t="s">
        <v>88</v>
      </c>
      <c r="C3464" t="s">
        <v>200</v>
      </c>
      <c r="D3464" t="s">
        <v>10943</v>
      </c>
      <c r="E3464">
        <v>1</v>
      </c>
      <c r="F3464" t="s">
        <v>10899</v>
      </c>
    </row>
    <row r="3465" spans="1:6" x14ac:dyDescent="0.2">
      <c r="A3465" t="s">
        <v>14402</v>
      </c>
      <c r="B3465" t="s">
        <v>88</v>
      </c>
      <c r="C3465" t="s">
        <v>200</v>
      </c>
      <c r="D3465" t="s">
        <v>10945</v>
      </c>
      <c r="E3465">
        <v>41</v>
      </c>
      <c r="F3465" t="s">
        <v>10899</v>
      </c>
    </row>
    <row r="3466" spans="1:6" x14ac:dyDescent="0.2">
      <c r="A3466" t="s">
        <v>14403</v>
      </c>
      <c r="B3466" t="s">
        <v>88</v>
      </c>
      <c r="C3466" t="s">
        <v>200</v>
      </c>
      <c r="D3466" t="s">
        <v>10949</v>
      </c>
      <c r="E3466">
        <v>1</v>
      </c>
      <c r="F3466" t="s">
        <v>10899</v>
      </c>
    </row>
    <row r="3467" spans="1:6" x14ac:dyDescent="0.2">
      <c r="A3467" t="s">
        <v>14404</v>
      </c>
      <c r="B3467" t="s">
        <v>88</v>
      </c>
      <c r="C3467" t="s">
        <v>200</v>
      </c>
      <c r="D3467" t="s">
        <v>10963</v>
      </c>
      <c r="E3467">
        <v>1</v>
      </c>
      <c r="F3467" t="s">
        <v>10899</v>
      </c>
    </row>
    <row r="3468" spans="1:6" x14ac:dyDescent="0.2">
      <c r="A3468" t="s">
        <v>14405</v>
      </c>
      <c r="B3468" t="s">
        <v>88</v>
      </c>
      <c r="C3468" t="s">
        <v>200</v>
      </c>
      <c r="D3468" t="s">
        <v>10965</v>
      </c>
      <c r="E3468">
        <v>2</v>
      </c>
      <c r="F3468" t="s">
        <v>10899</v>
      </c>
    </row>
    <row r="3469" spans="1:6" x14ac:dyDescent="0.2">
      <c r="A3469" t="s">
        <v>14406</v>
      </c>
      <c r="B3469" t="s">
        <v>88</v>
      </c>
      <c r="C3469" t="s">
        <v>200</v>
      </c>
      <c r="D3469" t="s">
        <v>10967</v>
      </c>
      <c r="E3469">
        <v>2</v>
      </c>
      <c r="F3469" t="s">
        <v>10899</v>
      </c>
    </row>
    <row r="3470" spans="1:6" x14ac:dyDescent="0.2">
      <c r="A3470" t="s">
        <v>14407</v>
      </c>
      <c r="B3470" t="s">
        <v>88</v>
      </c>
      <c r="C3470" t="s">
        <v>200</v>
      </c>
      <c r="D3470" t="s">
        <v>10977</v>
      </c>
      <c r="E3470">
        <v>1</v>
      </c>
      <c r="F3470" t="s">
        <v>10899</v>
      </c>
    </row>
    <row r="3471" spans="1:6" x14ac:dyDescent="0.2">
      <c r="A3471" t="s">
        <v>14408</v>
      </c>
      <c r="B3471" t="s">
        <v>88</v>
      </c>
      <c r="C3471" t="s">
        <v>201</v>
      </c>
      <c r="D3471" t="s">
        <v>10933</v>
      </c>
      <c r="E3471">
        <v>137</v>
      </c>
      <c r="F3471" t="s">
        <v>10899</v>
      </c>
    </row>
    <row r="3472" spans="1:6" x14ac:dyDescent="0.2">
      <c r="A3472" t="s">
        <v>14409</v>
      </c>
      <c r="B3472" t="s">
        <v>88</v>
      </c>
      <c r="C3472" t="s">
        <v>201</v>
      </c>
      <c r="D3472" t="s">
        <v>10945</v>
      </c>
      <c r="E3472">
        <v>155</v>
      </c>
      <c r="F3472" t="s">
        <v>10899</v>
      </c>
    </row>
    <row r="3473" spans="1:6" x14ac:dyDescent="0.2">
      <c r="A3473" t="s">
        <v>14410</v>
      </c>
      <c r="B3473" t="s">
        <v>88</v>
      </c>
      <c r="C3473" t="s">
        <v>202</v>
      </c>
      <c r="D3473" t="s">
        <v>10913</v>
      </c>
      <c r="E3473">
        <v>1</v>
      </c>
      <c r="F3473" t="s">
        <v>10899</v>
      </c>
    </row>
    <row r="3474" spans="1:6" x14ac:dyDescent="0.2">
      <c r="A3474" t="s">
        <v>14411</v>
      </c>
      <c r="B3474" t="s">
        <v>88</v>
      </c>
      <c r="C3474" t="s">
        <v>202</v>
      </c>
      <c r="D3474" t="s">
        <v>10931</v>
      </c>
      <c r="E3474">
        <v>1</v>
      </c>
      <c r="F3474" t="s">
        <v>10899</v>
      </c>
    </row>
    <row r="3475" spans="1:6" x14ac:dyDescent="0.2">
      <c r="A3475" t="s">
        <v>14412</v>
      </c>
      <c r="B3475" t="s">
        <v>88</v>
      </c>
      <c r="C3475" t="s">
        <v>202</v>
      </c>
      <c r="D3475" t="s">
        <v>10933</v>
      </c>
      <c r="E3475">
        <v>47</v>
      </c>
      <c r="F3475" t="s">
        <v>10899</v>
      </c>
    </row>
    <row r="3476" spans="1:6" x14ac:dyDescent="0.2">
      <c r="A3476" t="s">
        <v>14413</v>
      </c>
      <c r="B3476" t="s">
        <v>88</v>
      </c>
      <c r="C3476" t="s">
        <v>202</v>
      </c>
      <c r="D3476" t="s">
        <v>10945</v>
      </c>
      <c r="E3476">
        <v>58</v>
      </c>
      <c r="F3476" t="s">
        <v>10899</v>
      </c>
    </row>
    <row r="3477" spans="1:6" x14ac:dyDescent="0.2">
      <c r="A3477" t="s">
        <v>14414</v>
      </c>
      <c r="B3477" t="s">
        <v>88</v>
      </c>
      <c r="C3477" t="s">
        <v>202</v>
      </c>
      <c r="D3477" t="s">
        <v>10977</v>
      </c>
      <c r="E3477">
        <v>1</v>
      </c>
      <c r="F3477" t="s">
        <v>10899</v>
      </c>
    </row>
    <row r="3478" spans="1:6" x14ac:dyDescent="0.2">
      <c r="A3478" t="s">
        <v>14415</v>
      </c>
      <c r="B3478" t="s">
        <v>88</v>
      </c>
      <c r="C3478" t="s">
        <v>203</v>
      </c>
      <c r="D3478" t="s">
        <v>10913</v>
      </c>
      <c r="E3478">
        <v>1</v>
      </c>
      <c r="F3478" t="s">
        <v>10899</v>
      </c>
    </row>
    <row r="3479" spans="1:6" x14ac:dyDescent="0.2">
      <c r="A3479" t="s">
        <v>14416</v>
      </c>
      <c r="B3479" t="s">
        <v>88</v>
      </c>
      <c r="C3479" t="s">
        <v>203</v>
      </c>
      <c r="D3479" t="s">
        <v>10931</v>
      </c>
      <c r="E3479">
        <v>1</v>
      </c>
      <c r="F3479" t="s">
        <v>10899</v>
      </c>
    </row>
    <row r="3480" spans="1:6" x14ac:dyDescent="0.2">
      <c r="A3480" t="s">
        <v>14417</v>
      </c>
      <c r="B3480" t="s">
        <v>88</v>
      </c>
      <c r="C3480" t="s">
        <v>203</v>
      </c>
      <c r="D3480" t="s">
        <v>10933</v>
      </c>
      <c r="E3480">
        <v>35</v>
      </c>
      <c r="F3480" t="s">
        <v>10899</v>
      </c>
    </row>
    <row r="3481" spans="1:6" x14ac:dyDescent="0.2">
      <c r="A3481" t="s">
        <v>14418</v>
      </c>
      <c r="B3481" t="s">
        <v>88</v>
      </c>
      <c r="C3481" t="s">
        <v>203</v>
      </c>
      <c r="D3481" t="s">
        <v>10945</v>
      </c>
      <c r="E3481">
        <v>48</v>
      </c>
      <c r="F3481" t="s">
        <v>10899</v>
      </c>
    </row>
    <row r="3482" spans="1:6" x14ac:dyDescent="0.2">
      <c r="A3482" t="s">
        <v>14419</v>
      </c>
      <c r="B3482" t="s">
        <v>88</v>
      </c>
      <c r="C3482" t="s">
        <v>203</v>
      </c>
      <c r="D3482" t="s">
        <v>10949</v>
      </c>
      <c r="E3482">
        <v>1</v>
      </c>
      <c r="F3482" t="s">
        <v>10899</v>
      </c>
    </row>
    <row r="3483" spans="1:6" x14ac:dyDescent="0.2">
      <c r="A3483" t="s">
        <v>14420</v>
      </c>
      <c r="B3483" t="s">
        <v>88</v>
      </c>
      <c r="C3483" t="s">
        <v>203</v>
      </c>
      <c r="D3483" t="s">
        <v>10955</v>
      </c>
      <c r="E3483">
        <v>1</v>
      </c>
      <c r="F3483" t="s">
        <v>10899</v>
      </c>
    </row>
    <row r="3484" spans="1:6" x14ac:dyDescent="0.2">
      <c r="A3484" t="s">
        <v>14421</v>
      </c>
      <c r="B3484" t="s">
        <v>88</v>
      </c>
      <c r="C3484" t="s">
        <v>204</v>
      </c>
      <c r="D3484" t="s">
        <v>10903</v>
      </c>
      <c r="E3484">
        <v>1</v>
      </c>
      <c r="F3484" t="s">
        <v>10899</v>
      </c>
    </row>
    <row r="3485" spans="1:6" x14ac:dyDescent="0.2">
      <c r="A3485" t="s">
        <v>14422</v>
      </c>
      <c r="B3485" t="s">
        <v>88</v>
      </c>
      <c r="C3485" t="s">
        <v>204</v>
      </c>
      <c r="D3485" t="s">
        <v>10913</v>
      </c>
      <c r="E3485">
        <v>1</v>
      </c>
      <c r="F3485" t="s">
        <v>10899</v>
      </c>
    </row>
    <row r="3486" spans="1:6" x14ac:dyDescent="0.2">
      <c r="A3486" t="s">
        <v>14423</v>
      </c>
      <c r="B3486" t="s">
        <v>88</v>
      </c>
      <c r="C3486" t="s">
        <v>204</v>
      </c>
      <c r="D3486" t="s">
        <v>10915</v>
      </c>
      <c r="E3486">
        <v>1</v>
      </c>
      <c r="F3486" t="s">
        <v>10899</v>
      </c>
    </row>
    <row r="3487" spans="1:6" x14ac:dyDescent="0.2">
      <c r="A3487" t="s">
        <v>14424</v>
      </c>
      <c r="B3487" t="s">
        <v>88</v>
      </c>
      <c r="C3487" t="s">
        <v>204</v>
      </c>
      <c r="D3487" t="s">
        <v>10931</v>
      </c>
      <c r="E3487">
        <v>1</v>
      </c>
      <c r="F3487" t="s">
        <v>10899</v>
      </c>
    </row>
    <row r="3488" spans="1:6" x14ac:dyDescent="0.2">
      <c r="A3488" t="s">
        <v>14425</v>
      </c>
      <c r="B3488" t="s">
        <v>88</v>
      </c>
      <c r="C3488" t="s">
        <v>204</v>
      </c>
      <c r="D3488" t="s">
        <v>10933</v>
      </c>
      <c r="E3488">
        <v>40</v>
      </c>
      <c r="F3488" t="s">
        <v>10899</v>
      </c>
    </row>
    <row r="3489" spans="1:6" x14ac:dyDescent="0.2">
      <c r="A3489" t="s">
        <v>14426</v>
      </c>
      <c r="B3489" t="s">
        <v>88</v>
      </c>
      <c r="C3489" t="s">
        <v>204</v>
      </c>
      <c r="D3489" t="s">
        <v>10945</v>
      </c>
      <c r="E3489">
        <v>44</v>
      </c>
      <c r="F3489" t="s">
        <v>10899</v>
      </c>
    </row>
    <row r="3490" spans="1:6" x14ac:dyDescent="0.2">
      <c r="A3490" t="s">
        <v>14427</v>
      </c>
      <c r="B3490" t="s">
        <v>88</v>
      </c>
      <c r="C3490" t="s">
        <v>205</v>
      </c>
      <c r="D3490" t="s">
        <v>10913</v>
      </c>
      <c r="E3490">
        <v>1</v>
      </c>
      <c r="F3490" t="s">
        <v>10899</v>
      </c>
    </row>
    <row r="3491" spans="1:6" x14ac:dyDescent="0.2">
      <c r="A3491" t="s">
        <v>14428</v>
      </c>
      <c r="B3491" t="s">
        <v>88</v>
      </c>
      <c r="C3491" t="s">
        <v>205</v>
      </c>
      <c r="D3491" t="s">
        <v>10925</v>
      </c>
      <c r="E3491">
        <v>1</v>
      </c>
      <c r="F3491" t="s">
        <v>10899</v>
      </c>
    </row>
    <row r="3492" spans="1:6" x14ac:dyDescent="0.2">
      <c r="A3492" t="s">
        <v>14429</v>
      </c>
      <c r="B3492" t="s">
        <v>88</v>
      </c>
      <c r="C3492" t="s">
        <v>205</v>
      </c>
      <c r="D3492" t="s">
        <v>10931</v>
      </c>
      <c r="E3492">
        <v>2</v>
      </c>
      <c r="F3492" t="s">
        <v>10899</v>
      </c>
    </row>
    <row r="3493" spans="1:6" x14ac:dyDescent="0.2">
      <c r="A3493" t="s">
        <v>14430</v>
      </c>
      <c r="B3493" t="s">
        <v>88</v>
      </c>
      <c r="C3493" t="s">
        <v>205</v>
      </c>
      <c r="D3493" t="s">
        <v>10933</v>
      </c>
      <c r="E3493">
        <v>40</v>
      </c>
      <c r="F3493" t="s">
        <v>10899</v>
      </c>
    </row>
    <row r="3494" spans="1:6" x14ac:dyDescent="0.2">
      <c r="A3494" t="s">
        <v>14431</v>
      </c>
      <c r="B3494" t="s">
        <v>88</v>
      </c>
      <c r="C3494" t="s">
        <v>205</v>
      </c>
      <c r="D3494" t="s">
        <v>10945</v>
      </c>
      <c r="E3494">
        <v>44</v>
      </c>
      <c r="F3494" t="s">
        <v>10899</v>
      </c>
    </row>
    <row r="3495" spans="1:6" x14ac:dyDescent="0.2">
      <c r="A3495" t="s">
        <v>14432</v>
      </c>
      <c r="B3495" t="s">
        <v>88</v>
      </c>
      <c r="C3495" t="s">
        <v>205</v>
      </c>
      <c r="D3495" t="s">
        <v>10977</v>
      </c>
      <c r="E3495">
        <v>1</v>
      </c>
      <c r="F3495" t="s">
        <v>10899</v>
      </c>
    </row>
    <row r="3496" spans="1:6" x14ac:dyDescent="0.2">
      <c r="A3496" t="s">
        <v>14433</v>
      </c>
      <c r="B3496" t="s">
        <v>88</v>
      </c>
      <c r="C3496" t="s">
        <v>206</v>
      </c>
      <c r="D3496" t="s">
        <v>10931</v>
      </c>
      <c r="E3496">
        <v>1</v>
      </c>
      <c r="F3496" t="s">
        <v>10899</v>
      </c>
    </row>
    <row r="3497" spans="1:6" x14ac:dyDescent="0.2">
      <c r="A3497" t="s">
        <v>14434</v>
      </c>
      <c r="B3497" t="s">
        <v>88</v>
      </c>
      <c r="C3497" t="s">
        <v>206</v>
      </c>
      <c r="D3497" t="s">
        <v>10933</v>
      </c>
      <c r="E3497">
        <v>48</v>
      </c>
      <c r="F3497" t="s">
        <v>10899</v>
      </c>
    </row>
    <row r="3498" spans="1:6" x14ac:dyDescent="0.2">
      <c r="A3498" t="s">
        <v>14435</v>
      </c>
      <c r="B3498" t="s">
        <v>88</v>
      </c>
      <c r="C3498" t="s">
        <v>206</v>
      </c>
      <c r="D3498" t="s">
        <v>10945</v>
      </c>
      <c r="E3498">
        <v>53</v>
      </c>
      <c r="F3498" t="s">
        <v>10899</v>
      </c>
    </row>
    <row r="3499" spans="1:6" x14ac:dyDescent="0.2">
      <c r="A3499" t="s">
        <v>14436</v>
      </c>
      <c r="B3499" t="s">
        <v>88</v>
      </c>
      <c r="C3499" t="s">
        <v>206</v>
      </c>
      <c r="D3499" t="s">
        <v>10967</v>
      </c>
      <c r="E3499">
        <v>1</v>
      </c>
      <c r="F3499" t="s">
        <v>10899</v>
      </c>
    </row>
    <row r="3500" spans="1:6" x14ac:dyDescent="0.2">
      <c r="A3500" t="s">
        <v>14437</v>
      </c>
      <c r="B3500" t="s">
        <v>88</v>
      </c>
      <c r="C3500" t="s">
        <v>207</v>
      </c>
      <c r="D3500" t="s">
        <v>10903</v>
      </c>
      <c r="E3500">
        <v>1</v>
      </c>
      <c r="F3500" t="s">
        <v>10899</v>
      </c>
    </row>
    <row r="3501" spans="1:6" x14ac:dyDescent="0.2">
      <c r="A3501" t="s">
        <v>14438</v>
      </c>
      <c r="B3501" t="s">
        <v>88</v>
      </c>
      <c r="C3501" t="s">
        <v>207</v>
      </c>
      <c r="D3501" t="s">
        <v>10913</v>
      </c>
      <c r="E3501">
        <v>1</v>
      </c>
      <c r="F3501" t="s">
        <v>10899</v>
      </c>
    </row>
    <row r="3502" spans="1:6" x14ac:dyDescent="0.2">
      <c r="A3502" t="s">
        <v>14439</v>
      </c>
      <c r="B3502" t="s">
        <v>88</v>
      </c>
      <c r="C3502" t="s">
        <v>207</v>
      </c>
      <c r="D3502" t="s">
        <v>10921</v>
      </c>
      <c r="E3502">
        <v>1</v>
      </c>
      <c r="F3502" t="s">
        <v>10899</v>
      </c>
    </row>
    <row r="3503" spans="1:6" x14ac:dyDescent="0.2">
      <c r="A3503" t="s">
        <v>14440</v>
      </c>
      <c r="B3503" t="s">
        <v>88</v>
      </c>
      <c r="C3503" t="s">
        <v>207</v>
      </c>
      <c r="D3503" t="s">
        <v>10931</v>
      </c>
      <c r="E3503">
        <v>2</v>
      </c>
      <c r="F3503" t="s">
        <v>10899</v>
      </c>
    </row>
    <row r="3504" spans="1:6" x14ac:dyDescent="0.2">
      <c r="A3504" t="s">
        <v>14441</v>
      </c>
      <c r="B3504" t="s">
        <v>88</v>
      </c>
      <c r="C3504" t="s">
        <v>207</v>
      </c>
      <c r="D3504" t="s">
        <v>10933</v>
      </c>
      <c r="E3504">
        <v>34</v>
      </c>
      <c r="F3504" t="s">
        <v>10899</v>
      </c>
    </row>
    <row r="3505" spans="1:6" x14ac:dyDescent="0.2">
      <c r="A3505" t="s">
        <v>14442</v>
      </c>
      <c r="B3505" t="s">
        <v>88</v>
      </c>
      <c r="C3505" t="s">
        <v>207</v>
      </c>
      <c r="D3505" t="s">
        <v>10945</v>
      </c>
      <c r="E3505">
        <v>39</v>
      </c>
      <c r="F3505" t="s">
        <v>10899</v>
      </c>
    </row>
    <row r="3506" spans="1:6" x14ac:dyDescent="0.2">
      <c r="A3506" t="s">
        <v>14443</v>
      </c>
      <c r="B3506" t="s">
        <v>88</v>
      </c>
      <c r="C3506" t="s">
        <v>207</v>
      </c>
      <c r="D3506" t="s">
        <v>10977</v>
      </c>
      <c r="E3506">
        <v>1</v>
      </c>
      <c r="F3506" t="s">
        <v>10899</v>
      </c>
    </row>
    <row r="3507" spans="1:6" x14ac:dyDescent="0.2">
      <c r="A3507" t="s">
        <v>14444</v>
      </c>
      <c r="B3507" t="s">
        <v>88</v>
      </c>
      <c r="C3507" t="s">
        <v>208</v>
      </c>
      <c r="D3507" t="s">
        <v>10933</v>
      </c>
      <c r="E3507">
        <v>60</v>
      </c>
      <c r="F3507" t="s">
        <v>10899</v>
      </c>
    </row>
    <row r="3508" spans="1:6" x14ac:dyDescent="0.2">
      <c r="A3508" t="s">
        <v>14445</v>
      </c>
      <c r="B3508" t="s">
        <v>88</v>
      </c>
      <c r="C3508" t="s">
        <v>208</v>
      </c>
      <c r="D3508" t="s">
        <v>10945</v>
      </c>
      <c r="E3508">
        <v>70</v>
      </c>
      <c r="F3508" t="s">
        <v>10899</v>
      </c>
    </row>
    <row r="3509" spans="1:6" x14ac:dyDescent="0.2">
      <c r="A3509" t="s">
        <v>14446</v>
      </c>
      <c r="B3509" t="s">
        <v>88</v>
      </c>
      <c r="C3509" t="s">
        <v>209</v>
      </c>
      <c r="D3509" t="s">
        <v>10913</v>
      </c>
      <c r="E3509">
        <v>1</v>
      </c>
      <c r="F3509" t="s">
        <v>10899</v>
      </c>
    </row>
    <row r="3510" spans="1:6" x14ac:dyDescent="0.2">
      <c r="A3510" t="s">
        <v>14447</v>
      </c>
      <c r="B3510" t="s">
        <v>88</v>
      </c>
      <c r="C3510" t="s">
        <v>209</v>
      </c>
      <c r="D3510" t="s">
        <v>10917</v>
      </c>
      <c r="E3510">
        <v>1</v>
      </c>
      <c r="F3510" t="s">
        <v>10899</v>
      </c>
    </row>
    <row r="3511" spans="1:6" x14ac:dyDescent="0.2">
      <c r="A3511" t="s">
        <v>14448</v>
      </c>
      <c r="B3511" t="s">
        <v>88</v>
      </c>
      <c r="C3511" t="s">
        <v>209</v>
      </c>
      <c r="D3511" t="s">
        <v>10931</v>
      </c>
      <c r="E3511">
        <v>3</v>
      </c>
      <c r="F3511" t="s">
        <v>10899</v>
      </c>
    </row>
    <row r="3512" spans="1:6" x14ac:dyDescent="0.2">
      <c r="A3512" t="s">
        <v>14449</v>
      </c>
      <c r="B3512" t="s">
        <v>88</v>
      </c>
      <c r="C3512" t="s">
        <v>209</v>
      </c>
      <c r="D3512" t="s">
        <v>10933</v>
      </c>
      <c r="E3512">
        <v>59</v>
      </c>
      <c r="F3512" t="s">
        <v>10899</v>
      </c>
    </row>
    <row r="3513" spans="1:6" x14ac:dyDescent="0.2">
      <c r="A3513" t="s">
        <v>14450</v>
      </c>
      <c r="B3513" t="s">
        <v>88</v>
      </c>
      <c r="C3513" t="s">
        <v>209</v>
      </c>
      <c r="D3513" t="s">
        <v>10945</v>
      </c>
      <c r="E3513">
        <v>68</v>
      </c>
      <c r="F3513" t="s">
        <v>10899</v>
      </c>
    </row>
    <row r="3514" spans="1:6" x14ac:dyDescent="0.2">
      <c r="A3514" t="s">
        <v>14451</v>
      </c>
      <c r="B3514" t="s">
        <v>88</v>
      </c>
      <c r="C3514" t="s">
        <v>209</v>
      </c>
      <c r="D3514" t="s">
        <v>10949</v>
      </c>
      <c r="E3514">
        <v>1</v>
      </c>
      <c r="F3514" t="s">
        <v>10899</v>
      </c>
    </row>
    <row r="3515" spans="1:6" x14ac:dyDescent="0.2">
      <c r="A3515" t="s">
        <v>14452</v>
      </c>
      <c r="B3515" t="s">
        <v>88</v>
      </c>
      <c r="C3515" t="s">
        <v>209</v>
      </c>
      <c r="D3515" t="s">
        <v>10977</v>
      </c>
      <c r="E3515">
        <v>1</v>
      </c>
      <c r="F3515" t="s">
        <v>10899</v>
      </c>
    </row>
    <row r="3516" spans="1:6" x14ac:dyDescent="0.2">
      <c r="A3516" t="s">
        <v>14453</v>
      </c>
      <c r="B3516" t="s">
        <v>88</v>
      </c>
      <c r="C3516" t="s">
        <v>210</v>
      </c>
      <c r="D3516" t="s">
        <v>10913</v>
      </c>
      <c r="E3516">
        <v>1</v>
      </c>
      <c r="F3516" t="s">
        <v>10899</v>
      </c>
    </row>
    <row r="3517" spans="1:6" x14ac:dyDescent="0.2">
      <c r="A3517" t="s">
        <v>14454</v>
      </c>
      <c r="B3517" t="s">
        <v>88</v>
      </c>
      <c r="C3517" t="s">
        <v>210</v>
      </c>
      <c r="D3517" t="s">
        <v>10931</v>
      </c>
      <c r="E3517">
        <v>1</v>
      </c>
      <c r="F3517" t="s">
        <v>10899</v>
      </c>
    </row>
    <row r="3518" spans="1:6" x14ac:dyDescent="0.2">
      <c r="A3518" t="s">
        <v>14455</v>
      </c>
      <c r="B3518" t="s">
        <v>88</v>
      </c>
      <c r="C3518" t="s">
        <v>210</v>
      </c>
      <c r="D3518" t="s">
        <v>10933</v>
      </c>
      <c r="E3518">
        <v>76</v>
      </c>
      <c r="F3518" t="s">
        <v>10899</v>
      </c>
    </row>
    <row r="3519" spans="1:6" x14ac:dyDescent="0.2">
      <c r="A3519" t="s">
        <v>14456</v>
      </c>
      <c r="B3519" t="s">
        <v>88</v>
      </c>
      <c r="C3519" t="s">
        <v>210</v>
      </c>
      <c r="D3519" t="s">
        <v>10943</v>
      </c>
      <c r="E3519">
        <v>1</v>
      </c>
      <c r="F3519" t="s">
        <v>10899</v>
      </c>
    </row>
    <row r="3520" spans="1:6" x14ac:dyDescent="0.2">
      <c r="A3520" t="s">
        <v>14457</v>
      </c>
      <c r="B3520" t="s">
        <v>88</v>
      </c>
      <c r="C3520" t="s">
        <v>210</v>
      </c>
      <c r="D3520" t="s">
        <v>10945</v>
      </c>
      <c r="E3520">
        <v>92</v>
      </c>
      <c r="F3520" t="s">
        <v>10899</v>
      </c>
    </row>
    <row r="3521" spans="1:6" x14ac:dyDescent="0.2">
      <c r="A3521" t="s">
        <v>14458</v>
      </c>
      <c r="B3521" t="s">
        <v>88</v>
      </c>
      <c r="C3521" t="s">
        <v>210</v>
      </c>
      <c r="D3521" t="s">
        <v>10949</v>
      </c>
      <c r="E3521">
        <v>1</v>
      </c>
      <c r="F3521" t="s">
        <v>10899</v>
      </c>
    </row>
    <row r="3522" spans="1:6" x14ac:dyDescent="0.2">
      <c r="A3522" t="s">
        <v>14459</v>
      </c>
      <c r="B3522" t="s">
        <v>88</v>
      </c>
      <c r="C3522" t="s">
        <v>210</v>
      </c>
      <c r="D3522" t="s">
        <v>10967</v>
      </c>
      <c r="E3522">
        <v>1</v>
      </c>
      <c r="F3522" t="s">
        <v>10899</v>
      </c>
    </row>
    <row r="3523" spans="1:6" x14ac:dyDescent="0.2">
      <c r="A3523" t="s">
        <v>14460</v>
      </c>
      <c r="B3523" t="s">
        <v>88</v>
      </c>
      <c r="C3523" t="s">
        <v>210</v>
      </c>
      <c r="D3523" t="s">
        <v>10971</v>
      </c>
      <c r="E3523">
        <v>1</v>
      </c>
      <c r="F3523" t="s">
        <v>10899</v>
      </c>
    </row>
    <row r="3524" spans="1:6" x14ac:dyDescent="0.2">
      <c r="A3524" t="s">
        <v>14461</v>
      </c>
      <c r="B3524" t="s">
        <v>88</v>
      </c>
      <c r="C3524" t="s">
        <v>210</v>
      </c>
      <c r="D3524" t="s">
        <v>10977</v>
      </c>
      <c r="E3524">
        <v>1</v>
      </c>
      <c r="F3524" t="s">
        <v>10899</v>
      </c>
    </row>
    <row r="3525" spans="1:6" x14ac:dyDescent="0.2">
      <c r="A3525" t="s">
        <v>14462</v>
      </c>
      <c r="B3525" t="s">
        <v>88</v>
      </c>
      <c r="C3525" t="s">
        <v>211</v>
      </c>
      <c r="D3525" t="s">
        <v>10933</v>
      </c>
      <c r="E3525">
        <v>5</v>
      </c>
      <c r="F3525" t="s">
        <v>10899</v>
      </c>
    </row>
    <row r="3526" spans="1:6" x14ac:dyDescent="0.2">
      <c r="A3526" t="s">
        <v>14463</v>
      </c>
      <c r="B3526" t="s">
        <v>88</v>
      </c>
      <c r="C3526" t="s">
        <v>211</v>
      </c>
      <c r="D3526" t="s">
        <v>10945</v>
      </c>
      <c r="E3526">
        <v>5</v>
      </c>
      <c r="F3526" t="s">
        <v>10899</v>
      </c>
    </row>
    <row r="3527" spans="1:6" x14ac:dyDescent="0.2">
      <c r="A3527" t="s">
        <v>14464</v>
      </c>
      <c r="B3527" t="s">
        <v>88</v>
      </c>
      <c r="C3527" t="s">
        <v>212</v>
      </c>
      <c r="D3527" t="s">
        <v>10927</v>
      </c>
      <c r="E3527">
        <v>1</v>
      </c>
      <c r="F3527" t="s">
        <v>10899</v>
      </c>
    </row>
    <row r="3528" spans="1:6" x14ac:dyDescent="0.2">
      <c r="A3528" t="s">
        <v>14465</v>
      </c>
      <c r="B3528" t="s">
        <v>88</v>
      </c>
      <c r="C3528" t="s">
        <v>212</v>
      </c>
      <c r="D3528" t="s">
        <v>10931</v>
      </c>
      <c r="E3528">
        <v>1</v>
      </c>
      <c r="F3528" t="s">
        <v>10899</v>
      </c>
    </row>
    <row r="3529" spans="1:6" x14ac:dyDescent="0.2">
      <c r="A3529" t="s">
        <v>14466</v>
      </c>
      <c r="B3529" t="s">
        <v>88</v>
      </c>
      <c r="C3529" t="s">
        <v>212</v>
      </c>
      <c r="D3529" t="s">
        <v>10933</v>
      </c>
      <c r="E3529">
        <v>47</v>
      </c>
      <c r="F3529" t="s">
        <v>10899</v>
      </c>
    </row>
    <row r="3530" spans="1:6" x14ac:dyDescent="0.2">
      <c r="A3530" t="s">
        <v>14467</v>
      </c>
      <c r="B3530" t="s">
        <v>88</v>
      </c>
      <c r="C3530" t="s">
        <v>212</v>
      </c>
      <c r="D3530" t="s">
        <v>10945</v>
      </c>
      <c r="E3530">
        <v>53</v>
      </c>
      <c r="F3530" t="s">
        <v>10899</v>
      </c>
    </row>
    <row r="3531" spans="1:6" x14ac:dyDescent="0.2">
      <c r="A3531" t="s">
        <v>14468</v>
      </c>
      <c r="B3531" t="s">
        <v>88</v>
      </c>
      <c r="C3531" t="s">
        <v>213</v>
      </c>
      <c r="D3531" t="s">
        <v>10933</v>
      </c>
      <c r="E3531">
        <v>50</v>
      </c>
      <c r="F3531" t="s">
        <v>10899</v>
      </c>
    </row>
    <row r="3532" spans="1:6" x14ac:dyDescent="0.2">
      <c r="A3532" t="s">
        <v>14469</v>
      </c>
      <c r="B3532" t="s">
        <v>88</v>
      </c>
      <c r="C3532" t="s">
        <v>213</v>
      </c>
      <c r="D3532" t="s">
        <v>10945</v>
      </c>
      <c r="E3532">
        <v>51</v>
      </c>
      <c r="F3532" t="s">
        <v>10899</v>
      </c>
    </row>
    <row r="3533" spans="1:6" x14ac:dyDescent="0.2">
      <c r="A3533" t="s">
        <v>14470</v>
      </c>
      <c r="B3533" t="s">
        <v>88</v>
      </c>
      <c r="C3533" t="s">
        <v>214</v>
      </c>
      <c r="D3533" t="s">
        <v>10933</v>
      </c>
      <c r="E3533">
        <v>28</v>
      </c>
      <c r="F3533" t="s">
        <v>10899</v>
      </c>
    </row>
    <row r="3534" spans="1:6" x14ac:dyDescent="0.2">
      <c r="A3534" t="s">
        <v>14471</v>
      </c>
      <c r="B3534" t="s">
        <v>88</v>
      </c>
      <c r="C3534" t="s">
        <v>214</v>
      </c>
      <c r="D3534" t="s">
        <v>10945</v>
      </c>
      <c r="E3534">
        <v>34</v>
      </c>
      <c r="F3534" t="s">
        <v>10899</v>
      </c>
    </row>
    <row r="3535" spans="1:6" x14ac:dyDescent="0.2">
      <c r="A3535" t="s">
        <v>14472</v>
      </c>
      <c r="B3535" t="s">
        <v>88</v>
      </c>
      <c r="C3535" t="s">
        <v>215</v>
      </c>
      <c r="D3535" t="s">
        <v>10913</v>
      </c>
      <c r="E3535">
        <v>1</v>
      </c>
      <c r="F3535" t="s">
        <v>10899</v>
      </c>
    </row>
    <row r="3536" spans="1:6" x14ac:dyDescent="0.2">
      <c r="A3536" t="s">
        <v>14473</v>
      </c>
      <c r="B3536" t="s">
        <v>88</v>
      </c>
      <c r="C3536" t="s">
        <v>215</v>
      </c>
      <c r="D3536" t="s">
        <v>10919</v>
      </c>
      <c r="E3536">
        <v>1</v>
      </c>
      <c r="F3536" t="s">
        <v>10899</v>
      </c>
    </row>
    <row r="3537" spans="1:6" x14ac:dyDescent="0.2">
      <c r="A3537" t="s">
        <v>14474</v>
      </c>
      <c r="B3537" t="s">
        <v>88</v>
      </c>
      <c r="C3537" t="s">
        <v>215</v>
      </c>
      <c r="D3537" t="s">
        <v>10931</v>
      </c>
      <c r="E3537">
        <v>2</v>
      </c>
      <c r="F3537" t="s">
        <v>10899</v>
      </c>
    </row>
    <row r="3538" spans="1:6" x14ac:dyDescent="0.2">
      <c r="A3538" t="s">
        <v>14475</v>
      </c>
      <c r="B3538" t="s">
        <v>88</v>
      </c>
      <c r="C3538" t="s">
        <v>215</v>
      </c>
      <c r="D3538" t="s">
        <v>10933</v>
      </c>
      <c r="E3538">
        <v>100</v>
      </c>
      <c r="F3538" t="s">
        <v>10899</v>
      </c>
    </row>
    <row r="3539" spans="1:6" x14ac:dyDescent="0.2">
      <c r="A3539" t="s">
        <v>14476</v>
      </c>
      <c r="B3539" t="s">
        <v>88</v>
      </c>
      <c r="C3539" t="s">
        <v>215</v>
      </c>
      <c r="D3539" t="s">
        <v>10945</v>
      </c>
      <c r="E3539">
        <v>111</v>
      </c>
      <c r="F3539" t="s">
        <v>10899</v>
      </c>
    </row>
    <row r="3540" spans="1:6" x14ac:dyDescent="0.2">
      <c r="A3540" t="s">
        <v>14477</v>
      </c>
      <c r="B3540" t="s">
        <v>88</v>
      </c>
      <c r="C3540" t="s">
        <v>215</v>
      </c>
      <c r="D3540" t="s">
        <v>10949</v>
      </c>
      <c r="E3540">
        <v>1</v>
      </c>
      <c r="F3540" t="s">
        <v>10899</v>
      </c>
    </row>
    <row r="3541" spans="1:6" x14ac:dyDescent="0.2">
      <c r="A3541" t="s">
        <v>14478</v>
      </c>
      <c r="B3541" t="s">
        <v>88</v>
      </c>
      <c r="C3541" t="s">
        <v>216</v>
      </c>
      <c r="D3541" t="s">
        <v>10903</v>
      </c>
      <c r="E3541">
        <v>1</v>
      </c>
      <c r="F3541" t="s">
        <v>10899</v>
      </c>
    </row>
    <row r="3542" spans="1:6" x14ac:dyDescent="0.2">
      <c r="A3542" t="s">
        <v>14479</v>
      </c>
      <c r="B3542" t="s">
        <v>88</v>
      </c>
      <c r="C3542" t="s">
        <v>216</v>
      </c>
      <c r="D3542" t="s">
        <v>10927</v>
      </c>
      <c r="E3542">
        <v>1</v>
      </c>
      <c r="F3542" t="s">
        <v>10899</v>
      </c>
    </row>
    <row r="3543" spans="1:6" x14ac:dyDescent="0.2">
      <c r="A3543" t="s">
        <v>14480</v>
      </c>
      <c r="B3543" t="s">
        <v>88</v>
      </c>
      <c r="C3543" t="s">
        <v>216</v>
      </c>
      <c r="D3543" t="s">
        <v>10931</v>
      </c>
      <c r="E3543">
        <v>2</v>
      </c>
      <c r="F3543" t="s">
        <v>10899</v>
      </c>
    </row>
    <row r="3544" spans="1:6" x14ac:dyDescent="0.2">
      <c r="A3544" t="s">
        <v>14481</v>
      </c>
      <c r="B3544" t="s">
        <v>88</v>
      </c>
      <c r="C3544" t="s">
        <v>216</v>
      </c>
      <c r="D3544" t="s">
        <v>10933</v>
      </c>
      <c r="E3544">
        <v>43</v>
      </c>
      <c r="F3544" t="s">
        <v>10899</v>
      </c>
    </row>
    <row r="3545" spans="1:6" x14ac:dyDescent="0.2">
      <c r="A3545" t="s">
        <v>14482</v>
      </c>
      <c r="B3545" t="s">
        <v>88</v>
      </c>
      <c r="C3545" t="s">
        <v>216</v>
      </c>
      <c r="D3545" t="s">
        <v>10945</v>
      </c>
      <c r="E3545">
        <v>54</v>
      </c>
      <c r="F3545" t="s">
        <v>10899</v>
      </c>
    </row>
    <row r="3546" spans="1:6" x14ac:dyDescent="0.2">
      <c r="A3546" t="s">
        <v>14483</v>
      </c>
      <c r="B3546" t="s">
        <v>88</v>
      </c>
      <c r="C3546" t="s">
        <v>217</v>
      </c>
      <c r="D3546" t="s">
        <v>10913</v>
      </c>
      <c r="E3546">
        <v>1</v>
      </c>
      <c r="F3546" t="s">
        <v>10899</v>
      </c>
    </row>
    <row r="3547" spans="1:6" x14ac:dyDescent="0.2">
      <c r="A3547" t="s">
        <v>14484</v>
      </c>
      <c r="B3547" t="s">
        <v>88</v>
      </c>
      <c r="C3547" t="s">
        <v>217</v>
      </c>
      <c r="D3547" t="s">
        <v>10917</v>
      </c>
      <c r="E3547">
        <v>1</v>
      </c>
      <c r="F3547" t="s">
        <v>10899</v>
      </c>
    </row>
    <row r="3548" spans="1:6" x14ac:dyDescent="0.2">
      <c r="A3548" t="s">
        <v>14485</v>
      </c>
      <c r="B3548" t="s">
        <v>88</v>
      </c>
      <c r="C3548" t="s">
        <v>217</v>
      </c>
      <c r="D3548" t="s">
        <v>10919</v>
      </c>
      <c r="E3548">
        <v>1</v>
      </c>
      <c r="F3548" t="s">
        <v>10899</v>
      </c>
    </row>
    <row r="3549" spans="1:6" x14ac:dyDescent="0.2">
      <c r="A3549" t="s">
        <v>14486</v>
      </c>
      <c r="B3549" t="s">
        <v>88</v>
      </c>
      <c r="C3549" t="s">
        <v>217</v>
      </c>
      <c r="D3549" t="s">
        <v>10931</v>
      </c>
      <c r="E3549">
        <v>1</v>
      </c>
      <c r="F3549" t="s">
        <v>10899</v>
      </c>
    </row>
    <row r="3550" spans="1:6" x14ac:dyDescent="0.2">
      <c r="A3550" t="s">
        <v>14487</v>
      </c>
      <c r="B3550" t="s">
        <v>88</v>
      </c>
      <c r="C3550" t="s">
        <v>217</v>
      </c>
      <c r="D3550" t="s">
        <v>10933</v>
      </c>
      <c r="E3550">
        <v>22</v>
      </c>
      <c r="F3550" t="s">
        <v>10899</v>
      </c>
    </row>
    <row r="3551" spans="1:6" x14ac:dyDescent="0.2">
      <c r="A3551" t="s">
        <v>14488</v>
      </c>
      <c r="B3551" t="s">
        <v>88</v>
      </c>
      <c r="C3551" t="s">
        <v>217</v>
      </c>
      <c r="D3551" t="s">
        <v>10945</v>
      </c>
      <c r="E3551">
        <v>28</v>
      </c>
      <c r="F3551" t="s">
        <v>10899</v>
      </c>
    </row>
    <row r="3552" spans="1:6" x14ac:dyDescent="0.2">
      <c r="A3552" t="s">
        <v>14489</v>
      </c>
      <c r="B3552" t="s">
        <v>88</v>
      </c>
      <c r="C3552" t="s">
        <v>217</v>
      </c>
      <c r="D3552" t="s">
        <v>10969</v>
      </c>
      <c r="E3552">
        <v>1</v>
      </c>
      <c r="F3552" t="s">
        <v>10899</v>
      </c>
    </row>
    <row r="3553" spans="1:6" x14ac:dyDescent="0.2">
      <c r="A3553" t="s">
        <v>14490</v>
      </c>
      <c r="B3553" t="s">
        <v>88</v>
      </c>
      <c r="C3553" t="s">
        <v>217</v>
      </c>
      <c r="D3553" t="s">
        <v>10977</v>
      </c>
      <c r="E3553">
        <v>1</v>
      </c>
      <c r="F3553" t="s">
        <v>10899</v>
      </c>
    </row>
    <row r="3554" spans="1:6" x14ac:dyDescent="0.2">
      <c r="A3554" t="s">
        <v>14491</v>
      </c>
      <c r="B3554" t="s">
        <v>88</v>
      </c>
      <c r="C3554" t="s">
        <v>218</v>
      </c>
      <c r="D3554" t="s">
        <v>10931</v>
      </c>
      <c r="E3554">
        <v>1</v>
      </c>
      <c r="F3554" t="s">
        <v>10899</v>
      </c>
    </row>
    <row r="3555" spans="1:6" x14ac:dyDescent="0.2">
      <c r="A3555" t="s">
        <v>14492</v>
      </c>
      <c r="B3555" t="s">
        <v>88</v>
      </c>
      <c r="C3555" t="s">
        <v>218</v>
      </c>
      <c r="D3555" t="s">
        <v>10933</v>
      </c>
      <c r="E3555">
        <v>55</v>
      </c>
      <c r="F3555" t="s">
        <v>10899</v>
      </c>
    </row>
    <row r="3556" spans="1:6" x14ac:dyDescent="0.2">
      <c r="A3556" t="s">
        <v>14493</v>
      </c>
      <c r="B3556" t="s">
        <v>88</v>
      </c>
      <c r="C3556" t="s">
        <v>218</v>
      </c>
      <c r="D3556" t="s">
        <v>10945</v>
      </c>
      <c r="E3556">
        <v>67</v>
      </c>
      <c r="F3556" t="s">
        <v>10899</v>
      </c>
    </row>
    <row r="3557" spans="1:6" x14ac:dyDescent="0.2">
      <c r="A3557" t="s">
        <v>14494</v>
      </c>
      <c r="B3557" t="s">
        <v>88</v>
      </c>
      <c r="C3557" t="s">
        <v>218</v>
      </c>
      <c r="D3557" t="s">
        <v>10955</v>
      </c>
      <c r="E3557">
        <v>1</v>
      </c>
      <c r="F3557" t="s">
        <v>10899</v>
      </c>
    </row>
    <row r="3558" spans="1:6" x14ac:dyDescent="0.2">
      <c r="A3558" t="s">
        <v>14495</v>
      </c>
      <c r="B3558" t="s">
        <v>88</v>
      </c>
      <c r="C3558" t="s">
        <v>219</v>
      </c>
      <c r="D3558" t="s">
        <v>10903</v>
      </c>
      <c r="E3558">
        <v>1</v>
      </c>
      <c r="F3558" t="s">
        <v>10899</v>
      </c>
    </row>
    <row r="3559" spans="1:6" x14ac:dyDescent="0.2">
      <c r="A3559" t="s">
        <v>14496</v>
      </c>
      <c r="B3559" t="s">
        <v>88</v>
      </c>
      <c r="C3559" t="s">
        <v>219</v>
      </c>
      <c r="D3559" t="s">
        <v>10921</v>
      </c>
      <c r="E3559">
        <v>1</v>
      </c>
      <c r="F3559" t="s">
        <v>10899</v>
      </c>
    </row>
    <row r="3560" spans="1:6" x14ac:dyDescent="0.2">
      <c r="A3560" t="s">
        <v>14497</v>
      </c>
      <c r="B3560" t="s">
        <v>88</v>
      </c>
      <c r="C3560" t="s">
        <v>219</v>
      </c>
      <c r="D3560" t="s">
        <v>10927</v>
      </c>
      <c r="E3560">
        <v>1</v>
      </c>
      <c r="F3560" t="s">
        <v>10899</v>
      </c>
    </row>
    <row r="3561" spans="1:6" x14ac:dyDescent="0.2">
      <c r="A3561" t="s">
        <v>14498</v>
      </c>
      <c r="B3561" t="s">
        <v>88</v>
      </c>
      <c r="C3561" t="s">
        <v>219</v>
      </c>
      <c r="D3561" t="s">
        <v>10931</v>
      </c>
      <c r="E3561">
        <v>4</v>
      </c>
      <c r="F3561" t="s">
        <v>10899</v>
      </c>
    </row>
    <row r="3562" spans="1:6" x14ac:dyDescent="0.2">
      <c r="A3562" t="s">
        <v>14499</v>
      </c>
      <c r="B3562" t="s">
        <v>88</v>
      </c>
      <c r="C3562" t="s">
        <v>219</v>
      </c>
      <c r="D3562" t="s">
        <v>10933</v>
      </c>
      <c r="E3562">
        <v>89</v>
      </c>
      <c r="F3562" t="s">
        <v>10899</v>
      </c>
    </row>
    <row r="3563" spans="1:6" x14ac:dyDescent="0.2">
      <c r="A3563" t="s">
        <v>14500</v>
      </c>
      <c r="B3563" t="s">
        <v>88</v>
      </c>
      <c r="C3563" t="s">
        <v>219</v>
      </c>
      <c r="D3563" t="s">
        <v>10945</v>
      </c>
      <c r="E3563">
        <v>111</v>
      </c>
      <c r="F3563" t="s">
        <v>10899</v>
      </c>
    </row>
    <row r="3564" spans="1:6" x14ac:dyDescent="0.2">
      <c r="A3564" t="s">
        <v>14501</v>
      </c>
      <c r="B3564" t="s">
        <v>88</v>
      </c>
      <c r="C3564" t="s">
        <v>219</v>
      </c>
      <c r="D3564" t="s">
        <v>10977</v>
      </c>
      <c r="E3564">
        <v>1</v>
      </c>
      <c r="F3564" t="s">
        <v>10899</v>
      </c>
    </row>
    <row r="3565" spans="1:6" x14ac:dyDescent="0.2">
      <c r="A3565" t="s">
        <v>14502</v>
      </c>
      <c r="B3565" t="s">
        <v>88</v>
      </c>
      <c r="C3565" t="s">
        <v>220</v>
      </c>
      <c r="D3565" t="s">
        <v>10933</v>
      </c>
      <c r="E3565">
        <v>68</v>
      </c>
      <c r="F3565" t="s">
        <v>10899</v>
      </c>
    </row>
    <row r="3566" spans="1:6" x14ac:dyDescent="0.2">
      <c r="A3566" t="s">
        <v>14503</v>
      </c>
      <c r="B3566" t="s">
        <v>88</v>
      </c>
      <c r="C3566" t="s">
        <v>220</v>
      </c>
      <c r="D3566" t="s">
        <v>10945</v>
      </c>
      <c r="E3566">
        <v>74</v>
      </c>
      <c r="F3566" t="s">
        <v>10899</v>
      </c>
    </row>
    <row r="3567" spans="1:6" x14ac:dyDescent="0.2">
      <c r="A3567" t="s">
        <v>14504</v>
      </c>
      <c r="B3567" t="s">
        <v>88</v>
      </c>
      <c r="C3567" t="s">
        <v>221</v>
      </c>
      <c r="D3567" t="s">
        <v>10933</v>
      </c>
      <c r="E3567">
        <v>21</v>
      </c>
      <c r="F3567" t="s">
        <v>10899</v>
      </c>
    </row>
    <row r="3568" spans="1:6" x14ac:dyDescent="0.2">
      <c r="A3568" t="s">
        <v>14505</v>
      </c>
      <c r="B3568" t="s">
        <v>88</v>
      </c>
      <c r="C3568" t="s">
        <v>221</v>
      </c>
      <c r="D3568" t="s">
        <v>10945</v>
      </c>
      <c r="E3568">
        <v>22</v>
      </c>
      <c r="F3568" t="s">
        <v>10899</v>
      </c>
    </row>
    <row r="3569" spans="1:6" x14ac:dyDescent="0.2">
      <c r="A3569" t="s">
        <v>14506</v>
      </c>
      <c r="B3569" t="s">
        <v>88</v>
      </c>
      <c r="C3569" t="s">
        <v>222</v>
      </c>
      <c r="D3569" t="s">
        <v>10898</v>
      </c>
      <c r="E3569">
        <v>1</v>
      </c>
      <c r="F3569" t="s">
        <v>10899</v>
      </c>
    </row>
    <row r="3570" spans="1:6" x14ac:dyDescent="0.2">
      <c r="A3570" t="s">
        <v>14507</v>
      </c>
      <c r="B3570" t="s">
        <v>88</v>
      </c>
      <c r="C3570" t="s">
        <v>222</v>
      </c>
      <c r="D3570" t="s">
        <v>10913</v>
      </c>
      <c r="E3570">
        <v>1</v>
      </c>
      <c r="F3570" t="s">
        <v>10899</v>
      </c>
    </row>
    <row r="3571" spans="1:6" x14ac:dyDescent="0.2">
      <c r="A3571" t="s">
        <v>14508</v>
      </c>
      <c r="B3571" t="s">
        <v>88</v>
      </c>
      <c r="C3571" t="s">
        <v>222</v>
      </c>
      <c r="D3571" t="s">
        <v>10925</v>
      </c>
      <c r="E3571">
        <v>2</v>
      </c>
      <c r="F3571" t="s">
        <v>10899</v>
      </c>
    </row>
    <row r="3572" spans="1:6" x14ac:dyDescent="0.2">
      <c r="A3572" t="s">
        <v>14509</v>
      </c>
      <c r="B3572" t="s">
        <v>88</v>
      </c>
      <c r="C3572" t="s">
        <v>222</v>
      </c>
      <c r="D3572" t="s">
        <v>10931</v>
      </c>
      <c r="E3572">
        <v>2</v>
      </c>
      <c r="F3572" t="s">
        <v>10899</v>
      </c>
    </row>
    <row r="3573" spans="1:6" x14ac:dyDescent="0.2">
      <c r="A3573" t="s">
        <v>14510</v>
      </c>
      <c r="B3573" t="s">
        <v>88</v>
      </c>
      <c r="C3573" t="s">
        <v>222</v>
      </c>
      <c r="D3573" t="s">
        <v>10933</v>
      </c>
      <c r="E3573">
        <v>44</v>
      </c>
      <c r="F3573" t="s">
        <v>10899</v>
      </c>
    </row>
    <row r="3574" spans="1:6" x14ac:dyDescent="0.2">
      <c r="A3574" t="s">
        <v>14511</v>
      </c>
      <c r="B3574" t="s">
        <v>88</v>
      </c>
      <c r="C3574" t="s">
        <v>222</v>
      </c>
      <c r="D3574" t="s">
        <v>10945</v>
      </c>
      <c r="E3574">
        <v>53</v>
      </c>
      <c r="F3574" t="s">
        <v>10899</v>
      </c>
    </row>
    <row r="3575" spans="1:6" x14ac:dyDescent="0.2">
      <c r="A3575" t="s">
        <v>14512</v>
      </c>
      <c r="B3575" t="s">
        <v>88</v>
      </c>
      <c r="C3575" t="s">
        <v>222</v>
      </c>
      <c r="D3575" t="s">
        <v>10949</v>
      </c>
      <c r="E3575">
        <v>1</v>
      </c>
      <c r="F3575" t="s">
        <v>10899</v>
      </c>
    </row>
    <row r="3576" spans="1:6" x14ac:dyDescent="0.2">
      <c r="A3576" t="s">
        <v>14513</v>
      </c>
      <c r="B3576" t="s">
        <v>88</v>
      </c>
      <c r="C3576" t="s">
        <v>222</v>
      </c>
      <c r="D3576" t="s">
        <v>10963</v>
      </c>
      <c r="E3576">
        <v>1</v>
      </c>
      <c r="F3576" t="s">
        <v>10899</v>
      </c>
    </row>
    <row r="3577" spans="1:6" x14ac:dyDescent="0.2">
      <c r="A3577" t="s">
        <v>14514</v>
      </c>
      <c r="B3577" t="s">
        <v>88</v>
      </c>
      <c r="C3577" t="s">
        <v>222</v>
      </c>
      <c r="D3577" t="s">
        <v>10977</v>
      </c>
      <c r="E3577">
        <v>1</v>
      </c>
      <c r="F3577" t="s">
        <v>10899</v>
      </c>
    </row>
    <row r="3578" spans="1:6" x14ac:dyDescent="0.2">
      <c r="A3578" t="s">
        <v>14515</v>
      </c>
      <c r="B3578" t="s">
        <v>88</v>
      </c>
      <c r="C3578" t="s">
        <v>223</v>
      </c>
      <c r="D3578" t="s">
        <v>10913</v>
      </c>
      <c r="E3578">
        <v>2</v>
      </c>
      <c r="F3578" t="s">
        <v>10899</v>
      </c>
    </row>
    <row r="3579" spans="1:6" x14ac:dyDescent="0.2">
      <c r="A3579" t="s">
        <v>14516</v>
      </c>
      <c r="B3579" t="s">
        <v>88</v>
      </c>
      <c r="C3579" t="s">
        <v>223</v>
      </c>
      <c r="D3579" t="s">
        <v>10917</v>
      </c>
      <c r="E3579">
        <v>1</v>
      </c>
      <c r="F3579" t="s">
        <v>10899</v>
      </c>
    </row>
    <row r="3580" spans="1:6" x14ac:dyDescent="0.2">
      <c r="A3580" t="s">
        <v>14517</v>
      </c>
      <c r="B3580" t="s">
        <v>88</v>
      </c>
      <c r="C3580" t="s">
        <v>223</v>
      </c>
      <c r="D3580" t="s">
        <v>10925</v>
      </c>
      <c r="E3580">
        <v>1</v>
      </c>
      <c r="F3580" t="s">
        <v>10899</v>
      </c>
    </row>
    <row r="3581" spans="1:6" x14ac:dyDescent="0.2">
      <c r="A3581" t="s">
        <v>14518</v>
      </c>
      <c r="B3581" t="s">
        <v>88</v>
      </c>
      <c r="C3581" t="s">
        <v>223</v>
      </c>
      <c r="D3581" t="s">
        <v>10931</v>
      </c>
      <c r="E3581">
        <v>2</v>
      </c>
      <c r="F3581" t="s">
        <v>10899</v>
      </c>
    </row>
    <row r="3582" spans="1:6" x14ac:dyDescent="0.2">
      <c r="A3582" t="s">
        <v>14519</v>
      </c>
      <c r="B3582" t="s">
        <v>88</v>
      </c>
      <c r="C3582" t="s">
        <v>223</v>
      </c>
      <c r="D3582" t="s">
        <v>10933</v>
      </c>
      <c r="E3582">
        <v>48</v>
      </c>
      <c r="F3582" t="s">
        <v>10899</v>
      </c>
    </row>
    <row r="3583" spans="1:6" x14ac:dyDescent="0.2">
      <c r="A3583" t="s">
        <v>14520</v>
      </c>
      <c r="B3583" t="s">
        <v>88</v>
      </c>
      <c r="C3583" t="s">
        <v>223</v>
      </c>
      <c r="D3583" t="s">
        <v>10939</v>
      </c>
      <c r="E3583">
        <v>1</v>
      </c>
      <c r="F3583" t="s">
        <v>10899</v>
      </c>
    </row>
    <row r="3584" spans="1:6" x14ac:dyDescent="0.2">
      <c r="A3584" t="s">
        <v>14521</v>
      </c>
      <c r="B3584" t="s">
        <v>88</v>
      </c>
      <c r="C3584" t="s">
        <v>223</v>
      </c>
      <c r="D3584" t="s">
        <v>10945</v>
      </c>
      <c r="E3584">
        <v>65</v>
      </c>
      <c r="F3584" t="s">
        <v>10899</v>
      </c>
    </row>
    <row r="3585" spans="1:6" x14ac:dyDescent="0.2">
      <c r="A3585" t="s">
        <v>14522</v>
      </c>
      <c r="B3585" t="s">
        <v>88</v>
      </c>
      <c r="C3585" t="s">
        <v>223</v>
      </c>
      <c r="D3585" t="s">
        <v>10949</v>
      </c>
      <c r="E3585">
        <v>1</v>
      </c>
      <c r="F3585" t="s">
        <v>10899</v>
      </c>
    </row>
    <row r="3586" spans="1:6" x14ac:dyDescent="0.2">
      <c r="A3586" t="s">
        <v>14523</v>
      </c>
      <c r="B3586" t="s">
        <v>88</v>
      </c>
      <c r="C3586" t="s">
        <v>223</v>
      </c>
      <c r="D3586" t="s">
        <v>10951</v>
      </c>
      <c r="E3586">
        <v>1</v>
      </c>
      <c r="F3586" t="s">
        <v>10899</v>
      </c>
    </row>
    <row r="3587" spans="1:6" x14ac:dyDescent="0.2">
      <c r="A3587" t="s">
        <v>14524</v>
      </c>
      <c r="B3587" t="s">
        <v>88</v>
      </c>
      <c r="C3587" t="s">
        <v>223</v>
      </c>
      <c r="D3587" t="s">
        <v>10963</v>
      </c>
      <c r="E3587">
        <v>1</v>
      </c>
      <c r="F3587" t="s">
        <v>10899</v>
      </c>
    </row>
    <row r="3588" spans="1:6" x14ac:dyDescent="0.2">
      <c r="A3588" t="s">
        <v>14525</v>
      </c>
      <c r="B3588" t="s">
        <v>88</v>
      </c>
      <c r="C3588" t="s">
        <v>223</v>
      </c>
      <c r="D3588" t="s">
        <v>10977</v>
      </c>
      <c r="E3588">
        <v>1</v>
      </c>
      <c r="F3588" t="s">
        <v>10899</v>
      </c>
    </row>
    <row r="3589" spans="1:6" x14ac:dyDescent="0.2">
      <c r="A3589" t="s">
        <v>14526</v>
      </c>
      <c r="B3589" t="s">
        <v>88</v>
      </c>
      <c r="C3589" t="s">
        <v>224</v>
      </c>
      <c r="D3589" t="s">
        <v>10898</v>
      </c>
      <c r="E3589">
        <v>1</v>
      </c>
      <c r="F3589" t="s">
        <v>10899</v>
      </c>
    </row>
    <row r="3590" spans="1:6" x14ac:dyDescent="0.2">
      <c r="A3590" t="s">
        <v>14527</v>
      </c>
      <c r="B3590" t="s">
        <v>88</v>
      </c>
      <c r="C3590" t="s">
        <v>224</v>
      </c>
      <c r="D3590" t="s">
        <v>10913</v>
      </c>
      <c r="E3590">
        <v>2</v>
      </c>
      <c r="F3590" t="s">
        <v>10899</v>
      </c>
    </row>
    <row r="3591" spans="1:6" x14ac:dyDescent="0.2">
      <c r="A3591" t="s">
        <v>14528</v>
      </c>
      <c r="B3591" t="s">
        <v>88</v>
      </c>
      <c r="C3591" t="s">
        <v>224</v>
      </c>
      <c r="D3591" t="s">
        <v>10923</v>
      </c>
      <c r="E3591">
        <v>1</v>
      </c>
      <c r="F3591" t="s">
        <v>10899</v>
      </c>
    </row>
    <row r="3592" spans="1:6" x14ac:dyDescent="0.2">
      <c r="A3592" t="s">
        <v>14529</v>
      </c>
      <c r="B3592" t="s">
        <v>88</v>
      </c>
      <c r="C3592" t="s">
        <v>224</v>
      </c>
      <c r="D3592" t="s">
        <v>10925</v>
      </c>
      <c r="E3592">
        <v>1</v>
      </c>
      <c r="F3592" t="s">
        <v>10899</v>
      </c>
    </row>
    <row r="3593" spans="1:6" x14ac:dyDescent="0.2">
      <c r="A3593" t="s">
        <v>14530</v>
      </c>
      <c r="B3593" t="s">
        <v>88</v>
      </c>
      <c r="C3593" t="s">
        <v>224</v>
      </c>
      <c r="D3593" t="s">
        <v>10931</v>
      </c>
      <c r="E3593">
        <v>3</v>
      </c>
      <c r="F3593" t="s">
        <v>10899</v>
      </c>
    </row>
    <row r="3594" spans="1:6" x14ac:dyDescent="0.2">
      <c r="A3594" t="s">
        <v>14531</v>
      </c>
      <c r="B3594" t="s">
        <v>88</v>
      </c>
      <c r="C3594" t="s">
        <v>224</v>
      </c>
      <c r="D3594" t="s">
        <v>10933</v>
      </c>
      <c r="E3594">
        <v>77</v>
      </c>
      <c r="F3594" t="s">
        <v>10899</v>
      </c>
    </row>
    <row r="3595" spans="1:6" x14ac:dyDescent="0.2">
      <c r="A3595" t="s">
        <v>14532</v>
      </c>
      <c r="B3595" t="s">
        <v>88</v>
      </c>
      <c r="C3595" t="s">
        <v>224</v>
      </c>
      <c r="D3595" t="s">
        <v>10945</v>
      </c>
      <c r="E3595">
        <v>81</v>
      </c>
      <c r="F3595" t="s">
        <v>10899</v>
      </c>
    </row>
    <row r="3596" spans="1:6" x14ac:dyDescent="0.2">
      <c r="A3596" t="s">
        <v>14533</v>
      </c>
      <c r="B3596" t="s">
        <v>88</v>
      </c>
      <c r="C3596" t="s">
        <v>224</v>
      </c>
      <c r="D3596" t="s">
        <v>10949</v>
      </c>
      <c r="E3596">
        <v>1</v>
      </c>
      <c r="F3596" t="s">
        <v>10899</v>
      </c>
    </row>
    <row r="3597" spans="1:6" x14ac:dyDescent="0.2">
      <c r="A3597" t="s">
        <v>14534</v>
      </c>
      <c r="B3597" t="s">
        <v>88</v>
      </c>
      <c r="C3597" t="s">
        <v>224</v>
      </c>
      <c r="D3597" t="s">
        <v>10977</v>
      </c>
      <c r="E3597">
        <v>2</v>
      </c>
      <c r="F3597" t="s">
        <v>10899</v>
      </c>
    </row>
    <row r="3598" spans="1:6" x14ac:dyDescent="0.2">
      <c r="A3598" t="s">
        <v>14535</v>
      </c>
      <c r="B3598" t="s">
        <v>88</v>
      </c>
      <c r="C3598" t="s">
        <v>225</v>
      </c>
      <c r="D3598" t="s">
        <v>10933</v>
      </c>
      <c r="E3598">
        <v>12</v>
      </c>
      <c r="F3598" t="s">
        <v>10899</v>
      </c>
    </row>
    <row r="3599" spans="1:6" x14ac:dyDescent="0.2">
      <c r="A3599" t="s">
        <v>14536</v>
      </c>
      <c r="B3599" t="s">
        <v>88</v>
      </c>
      <c r="C3599" t="s">
        <v>225</v>
      </c>
      <c r="D3599" t="s">
        <v>10945</v>
      </c>
      <c r="E3599">
        <v>13</v>
      </c>
      <c r="F3599" t="s">
        <v>10899</v>
      </c>
    </row>
    <row r="3600" spans="1:6" x14ac:dyDescent="0.2">
      <c r="A3600" t="s">
        <v>14537</v>
      </c>
      <c r="B3600" t="s">
        <v>88</v>
      </c>
      <c r="C3600" t="s">
        <v>226</v>
      </c>
      <c r="D3600" t="s">
        <v>10913</v>
      </c>
      <c r="E3600">
        <v>2</v>
      </c>
      <c r="F3600" t="s">
        <v>10899</v>
      </c>
    </row>
    <row r="3601" spans="1:6" x14ac:dyDescent="0.2">
      <c r="A3601" t="s">
        <v>14538</v>
      </c>
      <c r="B3601" t="s">
        <v>88</v>
      </c>
      <c r="C3601" t="s">
        <v>226</v>
      </c>
      <c r="D3601" t="s">
        <v>10931</v>
      </c>
      <c r="E3601">
        <v>2</v>
      </c>
      <c r="F3601" t="s">
        <v>10899</v>
      </c>
    </row>
    <row r="3602" spans="1:6" x14ac:dyDescent="0.2">
      <c r="A3602" t="s">
        <v>14539</v>
      </c>
      <c r="B3602" t="s">
        <v>88</v>
      </c>
      <c r="C3602" t="s">
        <v>226</v>
      </c>
      <c r="D3602" t="s">
        <v>10933</v>
      </c>
      <c r="E3602">
        <v>155</v>
      </c>
      <c r="F3602" t="s">
        <v>10899</v>
      </c>
    </row>
    <row r="3603" spans="1:6" x14ac:dyDescent="0.2">
      <c r="A3603" t="s">
        <v>14540</v>
      </c>
      <c r="B3603" t="s">
        <v>88</v>
      </c>
      <c r="C3603" t="s">
        <v>226</v>
      </c>
      <c r="D3603" t="s">
        <v>10945</v>
      </c>
      <c r="E3603">
        <v>180</v>
      </c>
      <c r="F3603" t="s">
        <v>10899</v>
      </c>
    </row>
    <row r="3604" spans="1:6" x14ac:dyDescent="0.2">
      <c r="A3604" t="s">
        <v>14541</v>
      </c>
      <c r="B3604" t="s">
        <v>88</v>
      </c>
      <c r="C3604" t="s">
        <v>226</v>
      </c>
      <c r="D3604" t="s">
        <v>10949</v>
      </c>
      <c r="E3604">
        <v>2</v>
      </c>
      <c r="F3604" t="s">
        <v>10899</v>
      </c>
    </row>
    <row r="3605" spans="1:6" x14ac:dyDescent="0.2">
      <c r="A3605" t="s">
        <v>14542</v>
      </c>
      <c r="B3605" t="s">
        <v>88</v>
      </c>
      <c r="C3605" t="s">
        <v>226</v>
      </c>
      <c r="D3605" t="s">
        <v>10951</v>
      </c>
      <c r="E3605">
        <v>1</v>
      </c>
      <c r="F3605" t="s">
        <v>10899</v>
      </c>
    </row>
    <row r="3606" spans="1:6" x14ac:dyDescent="0.2">
      <c r="A3606" t="s">
        <v>14543</v>
      </c>
      <c r="B3606" t="s">
        <v>88</v>
      </c>
      <c r="C3606" t="s">
        <v>226</v>
      </c>
      <c r="D3606" t="s">
        <v>10965</v>
      </c>
      <c r="E3606">
        <v>1</v>
      </c>
      <c r="F3606" t="s">
        <v>10899</v>
      </c>
    </row>
    <row r="3607" spans="1:6" x14ac:dyDescent="0.2">
      <c r="A3607" t="s">
        <v>14544</v>
      </c>
      <c r="B3607" t="s">
        <v>88</v>
      </c>
      <c r="C3607" t="s">
        <v>226</v>
      </c>
      <c r="D3607" t="s">
        <v>10967</v>
      </c>
      <c r="E3607">
        <v>1</v>
      </c>
      <c r="F3607" t="s">
        <v>10899</v>
      </c>
    </row>
    <row r="3608" spans="1:6" x14ac:dyDescent="0.2">
      <c r="A3608" t="s">
        <v>14545</v>
      </c>
      <c r="B3608" t="s">
        <v>88</v>
      </c>
      <c r="C3608" t="s">
        <v>226</v>
      </c>
      <c r="D3608" t="s">
        <v>10973</v>
      </c>
      <c r="E3608">
        <v>1</v>
      </c>
      <c r="F3608" t="s">
        <v>10899</v>
      </c>
    </row>
    <row r="3609" spans="1:6" x14ac:dyDescent="0.2">
      <c r="A3609" t="s">
        <v>14546</v>
      </c>
      <c r="B3609" t="s">
        <v>88</v>
      </c>
      <c r="C3609" t="s">
        <v>226</v>
      </c>
      <c r="D3609" t="s">
        <v>10977</v>
      </c>
      <c r="E3609">
        <v>1</v>
      </c>
      <c r="F3609" t="s">
        <v>10899</v>
      </c>
    </row>
    <row r="3610" spans="1:6" x14ac:dyDescent="0.2">
      <c r="A3610" t="s">
        <v>14547</v>
      </c>
      <c r="B3610" t="s">
        <v>88</v>
      </c>
      <c r="C3610" t="s">
        <v>227</v>
      </c>
      <c r="D3610" t="s">
        <v>10905</v>
      </c>
      <c r="E3610">
        <v>1</v>
      </c>
      <c r="F3610" t="s">
        <v>10899</v>
      </c>
    </row>
    <row r="3611" spans="1:6" x14ac:dyDescent="0.2">
      <c r="A3611" t="s">
        <v>14548</v>
      </c>
      <c r="B3611" t="s">
        <v>88</v>
      </c>
      <c r="C3611" t="s">
        <v>227</v>
      </c>
      <c r="D3611" t="s">
        <v>10913</v>
      </c>
      <c r="E3611">
        <v>1</v>
      </c>
      <c r="F3611" t="s">
        <v>10899</v>
      </c>
    </row>
    <row r="3612" spans="1:6" x14ac:dyDescent="0.2">
      <c r="A3612" t="s">
        <v>14549</v>
      </c>
      <c r="B3612" t="s">
        <v>88</v>
      </c>
      <c r="C3612" t="s">
        <v>227</v>
      </c>
      <c r="D3612" t="s">
        <v>10925</v>
      </c>
      <c r="E3612">
        <v>1</v>
      </c>
      <c r="F3612" t="s">
        <v>10899</v>
      </c>
    </row>
    <row r="3613" spans="1:6" x14ac:dyDescent="0.2">
      <c r="A3613" t="s">
        <v>14550</v>
      </c>
      <c r="B3613" t="s">
        <v>88</v>
      </c>
      <c r="C3613" t="s">
        <v>227</v>
      </c>
      <c r="D3613" t="s">
        <v>10931</v>
      </c>
      <c r="E3613">
        <v>1</v>
      </c>
      <c r="F3613" t="s">
        <v>10899</v>
      </c>
    </row>
    <row r="3614" spans="1:6" x14ac:dyDescent="0.2">
      <c r="A3614" t="s">
        <v>14551</v>
      </c>
      <c r="B3614" t="s">
        <v>88</v>
      </c>
      <c r="C3614" t="s">
        <v>227</v>
      </c>
      <c r="D3614" t="s">
        <v>10933</v>
      </c>
      <c r="E3614">
        <v>92</v>
      </c>
      <c r="F3614" t="s">
        <v>10899</v>
      </c>
    </row>
    <row r="3615" spans="1:6" x14ac:dyDescent="0.2">
      <c r="A3615" t="s">
        <v>14552</v>
      </c>
      <c r="B3615" t="s">
        <v>88</v>
      </c>
      <c r="C3615" t="s">
        <v>227</v>
      </c>
      <c r="D3615" t="s">
        <v>10945</v>
      </c>
      <c r="E3615">
        <v>104</v>
      </c>
      <c r="F3615" t="s">
        <v>10899</v>
      </c>
    </row>
    <row r="3616" spans="1:6" x14ac:dyDescent="0.2">
      <c r="A3616" t="s">
        <v>14553</v>
      </c>
      <c r="B3616" t="s">
        <v>88</v>
      </c>
      <c r="C3616" t="s">
        <v>227</v>
      </c>
      <c r="D3616" t="s">
        <v>10967</v>
      </c>
      <c r="E3616">
        <v>1</v>
      </c>
      <c r="F3616" t="s">
        <v>10899</v>
      </c>
    </row>
    <row r="3617" spans="1:6" x14ac:dyDescent="0.2">
      <c r="A3617" t="s">
        <v>14554</v>
      </c>
      <c r="B3617" t="s">
        <v>88</v>
      </c>
      <c r="C3617" t="s">
        <v>228</v>
      </c>
      <c r="D3617" t="s">
        <v>10919</v>
      </c>
      <c r="E3617">
        <v>1</v>
      </c>
      <c r="F3617" t="s">
        <v>10899</v>
      </c>
    </row>
    <row r="3618" spans="1:6" x14ac:dyDescent="0.2">
      <c r="A3618" t="s">
        <v>14555</v>
      </c>
      <c r="B3618" t="s">
        <v>88</v>
      </c>
      <c r="C3618" t="s">
        <v>228</v>
      </c>
      <c r="D3618" t="s">
        <v>10931</v>
      </c>
      <c r="E3618">
        <v>2</v>
      </c>
      <c r="F3618" t="s">
        <v>10899</v>
      </c>
    </row>
    <row r="3619" spans="1:6" x14ac:dyDescent="0.2">
      <c r="A3619" t="s">
        <v>14556</v>
      </c>
      <c r="B3619" t="s">
        <v>88</v>
      </c>
      <c r="C3619" t="s">
        <v>228</v>
      </c>
      <c r="D3619" t="s">
        <v>10933</v>
      </c>
      <c r="E3619">
        <v>41</v>
      </c>
      <c r="F3619" t="s">
        <v>10899</v>
      </c>
    </row>
    <row r="3620" spans="1:6" x14ac:dyDescent="0.2">
      <c r="A3620" t="s">
        <v>14557</v>
      </c>
      <c r="B3620" t="s">
        <v>88</v>
      </c>
      <c r="C3620" t="s">
        <v>228</v>
      </c>
      <c r="D3620" t="s">
        <v>10945</v>
      </c>
      <c r="E3620">
        <v>48</v>
      </c>
      <c r="F3620" t="s">
        <v>10899</v>
      </c>
    </row>
    <row r="3621" spans="1:6" x14ac:dyDescent="0.2">
      <c r="A3621" t="s">
        <v>14558</v>
      </c>
      <c r="B3621" t="s">
        <v>88</v>
      </c>
      <c r="C3621" t="s">
        <v>228</v>
      </c>
      <c r="D3621" t="s">
        <v>10949</v>
      </c>
      <c r="E3621">
        <v>1</v>
      </c>
      <c r="F3621" t="s">
        <v>10899</v>
      </c>
    </row>
    <row r="3622" spans="1:6" x14ac:dyDescent="0.2">
      <c r="A3622" t="s">
        <v>14559</v>
      </c>
      <c r="B3622" t="s">
        <v>88</v>
      </c>
      <c r="C3622" t="s">
        <v>228</v>
      </c>
      <c r="D3622" t="s">
        <v>10951</v>
      </c>
      <c r="E3622">
        <v>1</v>
      </c>
      <c r="F3622" t="s">
        <v>10899</v>
      </c>
    </row>
    <row r="3623" spans="1:6" x14ac:dyDescent="0.2">
      <c r="A3623" t="s">
        <v>14560</v>
      </c>
      <c r="B3623" t="s">
        <v>88</v>
      </c>
      <c r="C3623" t="s">
        <v>228</v>
      </c>
      <c r="D3623" t="s">
        <v>10977</v>
      </c>
      <c r="E3623">
        <v>1</v>
      </c>
      <c r="F3623" t="s">
        <v>10899</v>
      </c>
    </row>
    <row r="3624" spans="1:6" x14ac:dyDescent="0.2">
      <c r="A3624" t="s">
        <v>14561</v>
      </c>
      <c r="B3624" t="s">
        <v>88</v>
      </c>
      <c r="C3624" t="s">
        <v>229</v>
      </c>
      <c r="D3624" t="s">
        <v>10905</v>
      </c>
      <c r="E3624">
        <v>1</v>
      </c>
      <c r="F3624" t="s">
        <v>10899</v>
      </c>
    </row>
    <row r="3625" spans="1:6" x14ac:dyDescent="0.2">
      <c r="A3625" t="s">
        <v>14562</v>
      </c>
      <c r="B3625" t="s">
        <v>88</v>
      </c>
      <c r="C3625" t="s">
        <v>229</v>
      </c>
      <c r="D3625" t="s">
        <v>10909</v>
      </c>
      <c r="E3625">
        <v>1</v>
      </c>
      <c r="F3625" t="s">
        <v>10899</v>
      </c>
    </row>
    <row r="3626" spans="1:6" x14ac:dyDescent="0.2">
      <c r="A3626" t="s">
        <v>14563</v>
      </c>
      <c r="B3626" t="s">
        <v>88</v>
      </c>
      <c r="C3626" t="s">
        <v>229</v>
      </c>
      <c r="D3626" t="s">
        <v>10913</v>
      </c>
      <c r="E3626">
        <v>3</v>
      </c>
      <c r="F3626" t="s">
        <v>10899</v>
      </c>
    </row>
    <row r="3627" spans="1:6" x14ac:dyDescent="0.2">
      <c r="A3627" t="s">
        <v>14564</v>
      </c>
      <c r="B3627" t="s">
        <v>88</v>
      </c>
      <c r="C3627" t="s">
        <v>229</v>
      </c>
      <c r="D3627" t="s">
        <v>10915</v>
      </c>
      <c r="E3627">
        <v>1</v>
      </c>
      <c r="F3627" t="s">
        <v>10899</v>
      </c>
    </row>
    <row r="3628" spans="1:6" x14ac:dyDescent="0.2">
      <c r="A3628" t="s">
        <v>14565</v>
      </c>
      <c r="B3628" t="s">
        <v>88</v>
      </c>
      <c r="C3628" t="s">
        <v>229</v>
      </c>
      <c r="D3628" t="s">
        <v>10927</v>
      </c>
      <c r="E3628">
        <v>1</v>
      </c>
      <c r="F3628" t="s">
        <v>10899</v>
      </c>
    </row>
    <row r="3629" spans="1:6" x14ac:dyDescent="0.2">
      <c r="A3629" t="s">
        <v>14566</v>
      </c>
      <c r="B3629" t="s">
        <v>88</v>
      </c>
      <c r="C3629" t="s">
        <v>229</v>
      </c>
      <c r="D3629" t="s">
        <v>10931</v>
      </c>
      <c r="E3629">
        <v>3</v>
      </c>
      <c r="F3629" t="s">
        <v>10899</v>
      </c>
    </row>
    <row r="3630" spans="1:6" x14ac:dyDescent="0.2">
      <c r="A3630" t="s">
        <v>14567</v>
      </c>
      <c r="B3630" t="s">
        <v>88</v>
      </c>
      <c r="C3630" t="s">
        <v>229</v>
      </c>
      <c r="D3630" t="s">
        <v>10933</v>
      </c>
      <c r="E3630">
        <v>27</v>
      </c>
      <c r="F3630" t="s">
        <v>10899</v>
      </c>
    </row>
    <row r="3631" spans="1:6" x14ac:dyDescent="0.2">
      <c r="A3631" t="s">
        <v>14568</v>
      </c>
      <c r="B3631" t="s">
        <v>88</v>
      </c>
      <c r="C3631" t="s">
        <v>229</v>
      </c>
      <c r="D3631" t="s">
        <v>10937</v>
      </c>
      <c r="E3631">
        <v>1</v>
      </c>
      <c r="F3631" t="s">
        <v>10899</v>
      </c>
    </row>
    <row r="3632" spans="1:6" x14ac:dyDescent="0.2">
      <c r="A3632" t="s">
        <v>14569</v>
      </c>
      <c r="B3632" t="s">
        <v>88</v>
      </c>
      <c r="C3632" t="s">
        <v>229</v>
      </c>
      <c r="D3632" t="s">
        <v>10945</v>
      </c>
      <c r="E3632">
        <v>33</v>
      </c>
      <c r="F3632" t="s">
        <v>10899</v>
      </c>
    </row>
    <row r="3633" spans="1:6" x14ac:dyDescent="0.2">
      <c r="A3633" t="s">
        <v>14570</v>
      </c>
      <c r="B3633" t="s">
        <v>88</v>
      </c>
      <c r="C3633" t="s">
        <v>229</v>
      </c>
      <c r="D3633" t="s">
        <v>10949</v>
      </c>
      <c r="E3633">
        <v>3</v>
      </c>
      <c r="F3633" t="s">
        <v>10899</v>
      </c>
    </row>
    <row r="3634" spans="1:6" x14ac:dyDescent="0.2">
      <c r="A3634" t="s">
        <v>14571</v>
      </c>
      <c r="B3634" t="s">
        <v>88</v>
      </c>
      <c r="C3634" t="s">
        <v>229</v>
      </c>
      <c r="D3634" t="s">
        <v>10951</v>
      </c>
      <c r="E3634">
        <v>1</v>
      </c>
      <c r="F3634" t="s">
        <v>10899</v>
      </c>
    </row>
    <row r="3635" spans="1:6" x14ac:dyDescent="0.2">
      <c r="A3635" t="s">
        <v>14572</v>
      </c>
      <c r="B3635" t="s">
        <v>88</v>
      </c>
      <c r="C3635" t="s">
        <v>229</v>
      </c>
      <c r="D3635" t="s">
        <v>10959</v>
      </c>
      <c r="E3635">
        <v>1</v>
      </c>
      <c r="F3635" t="s">
        <v>10899</v>
      </c>
    </row>
    <row r="3636" spans="1:6" x14ac:dyDescent="0.2">
      <c r="A3636" t="s">
        <v>14573</v>
      </c>
      <c r="B3636" t="s">
        <v>88</v>
      </c>
      <c r="C3636" t="s">
        <v>229</v>
      </c>
      <c r="D3636" t="s">
        <v>10963</v>
      </c>
      <c r="E3636">
        <v>1</v>
      </c>
      <c r="F3636" t="s">
        <v>10899</v>
      </c>
    </row>
    <row r="3637" spans="1:6" x14ac:dyDescent="0.2">
      <c r="A3637" t="s">
        <v>14574</v>
      </c>
      <c r="B3637" t="s">
        <v>88</v>
      </c>
      <c r="C3637" t="s">
        <v>229</v>
      </c>
      <c r="D3637" t="s">
        <v>10965</v>
      </c>
      <c r="E3637">
        <v>1</v>
      </c>
      <c r="F3637" t="s">
        <v>10899</v>
      </c>
    </row>
    <row r="3638" spans="1:6" x14ac:dyDescent="0.2">
      <c r="A3638" t="s">
        <v>14575</v>
      </c>
      <c r="B3638" t="s">
        <v>88</v>
      </c>
      <c r="C3638" t="s">
        <v>229</v>
      </c>
      <c r="D3638" t="s">
        <v>10967</v>
      </c>
      <c r="E3638">
        <v>1</v>
      </c>
      <c r="F3638" t="s">
        <v>10899</v>
      </c>
    </row>
    <row r="3639" spans="1:6" x14ac:dyDescent="0.2">
      <c r="A3639" t="s">
        <v>14576</v>
      </c>
      <c r="B3639" t="s">
        <v>88</v>
      </c>
      <c r="C3639" t="s">
        <v>230</v>
      </c>
      <c r="D3639" t="s">
        <v>10931</v>
      </c>
      <c r="E3639">
        <v>1</v>
      </c>
      <c r="F3639" t="s">
        <v>10899</v>
      </c>
    </row>
    <row r="3640" spans="1:6" x14ac:dyDescent="0.2">
      <c r="A3640" t="s">
        <v>14577</v>
      </c>
      <c r="B3640" t="s">
        <v>88</v>
      </c>
      <c r="C3640" t="s">
        <v>230</v>
      </c>
      <c r="D3640" t="s">
        <v>10933</v>
      </c>
      <c r="E3640">
        <v>112</v>
      </c>
      <c r="F3640" t="s">
        <v>10899</v>
      </c>
    </row>
    <row r="3641" spans="1:6" x14ac:dyDescent="0.2">
      <c r="A3641" t="s">
        <v>14578</v>
      </c>
      <c r="B3641" t="s">
        <v>88</v>
      </c>
      <c r="C3641" t="s">
        <v>230</v>
      </c>
      <c r="D3641" t="s">
        <v>10945</v>
      </c>
      <c r="E3641">
        <v>133</v>
      </c>
      <c r="F3641" t="s">
        <v>10899</v>
      </c>
    </row>
    <row r="3642" spans="1:6" x14ac:dyDescent="0.2">
      <c r="A3642" t="s">
        <v>14579</v>
      </c>
      <c r="B3642" t="s">
        <v>88</v>
      </c>
      <c r="C3642" t="s">
        <v>230</v>
      </c>
      <c r="D3642" t="s">
        <v>10957</v>
      </c>
      <c r="E3642">
        <v>1</v>
      </c>
      <c r="F3642" t="s">
        <v>10899</v>
      </c>
    </row>
    <row r="3643" spans="1:6" x14ac:dyDescent="0.2">
      <c r="A3643" t="s">
        <v>14580</v>
      </c>
      <c r="B3643" t="s">
        <v>88</v>
      </c>
      <c r="C3643" t="s">
        <v>231</v>
      </c>
      <c r="D3643" t="s">
        <v>10931</v>
      </c>
      <c r="E3643">
        <v>1</v>
      </c>
      <c r="F3643" t="s">
        <v>10899</v>
      </c>
    </row>
    <row r="3644" spans="1:6" x14ac:dyDescent="0.2">
      <c r="A3644" t="s">
        <v>14581</v>
      </c>
      <c r="B3644" t="s">
        <v>88</v>
      </c>
      <c r="C3644" t="s">
        <v>231</v>
      </c>
      <c r="D3644" t="s">
        <v>10933</v>
      </c>
      <c r="E3644">
        <v>41</v>
      </c>
      <c r="F3644" t="s">
        <v>10899</v>
      </c>
    </row>
    <row r="3645" spans="1:6" x14ac:dyDescent="0.2">
      <c r="A3645" t="s">
        <v>14582</v>
      </c>
      <c r="B3645" t="s">
        <v>88</v>
      </c>
      <c r="C3645" t="s">
        <v>231</v>
      </c>
      <c r="D3645" t="s">
        <v>10945</v>
      </c>
      <c r="E3645">
        <v>47</v>
      </c>
      <c r="F3645" t="s">
        <v>10899</v>
      </c>
    </row>
    <row r="3646" spans="1:6" x14ac:dyDescent="0.2">
      <c r="A3646" t="s">
        <v>14583</v>
      </c>
      <c r="B3646" t="s">
        <v>88</v>
      </c>
      <c r="C3646" t="s">
        <v>231</v>
      </c>
      <c r="D3646" t="s">
        <v>10949</v>
      </c>
      <c r="E3646">
        <v>1</v>
      </c>
      <c r="F3646" t="s">
        <v>10899</v>
      </c>
    </row>
    <row r="3647" spans="1:6" x14ac:dyDescent="0.2">
      <c r="A3647" t="s">
        <v>14584</v>
      </c>
      <c r="B3647" t="s">
        <v>88</v>
      </c>
      <c r="C3647" t="s">
        <v>232</v>
      </c>
      <c r="D3647" t="s">
        <v>10901</v>
      </c>
      <c r="E3647">
        <v>1</v>
      </c>
      <c r="F3647" t="s">
        <v>10899</v>
      </c>
    </row>
    <row r="3648" spans="1:6" x14ac:dyDescent="0.2">
      <c r="A3648" t="s">
        <v>14585</v>
      </c>
      <c r="B3648" t="s">
        <v>88</v>
      </c>
      <c r="C3648" t="s">
        <v>232</v>
      </c>
      <c r="D3648" t="s">
        <v>10903</v>
      </c>
      <c r="E3648">
        <v>1</v>
      </c>
      <c r="F3648" t="s">
        <v>10899</v>
      </c>
    </row>
    <row r="3649" spans="1:6" x14ac:dyDescent="0.2">
      <c r="A3649" t="s">
        <v>14586</v>
      </c>
      <c r="B3649" t="s">
        <v>88</v>
      </c>
      <c r="C3649" t="s">
        <v>232</v>
      </c>
      <c r="D3649" t="s">
        <v>10905</v>
      </c>
      <c r="E3649">
        <v>1</v>
      </c>
      <c r="F3649" t="s">
        <v>10899</v>
      </c>
    </row>
    <row r="3650" spans="1:6" x14ac:dyDescent="0.2">
      <c r="A3650" t="s">
        <v>14587</v>
      </c>
      <c r="B3650" t="s">
        <v>88</v>
      </c>
      <c r="C3650" t="s">
        <v>232</v>
      </c>
      <c r="D3650" t="s">
        <v>10919</v>
      </c>
      <c r="E3650">
        <v>1</v>
      </c>
      <c r="F3650" t="s">
        <v>10899</v>
      </c>
    </row>
    <row r="3651" spans="1:6" x14ac:dyDescent="0.2">
      <c r="A3651" t="s">
        <v>14588</v>
      </c>
      <c r="B3651" t="s">
        <v>88</v>
      </c>
      <c r="C3651" t="s">
        <v>232</v>
      </c>
      <c r="D3651" t="s">
        <v>10931</v>
      </c>
      <c r="E3651">
        <v>4</v>
      </c>
      <c r="F3651" t="s">
        <v>10899</v>
      </c>
    </row>
    <row r="3652" spans="1:6" x14ac:dyDescent="0.2">
      <c r="A3652" t="s">
        <v>14589</v>
      </c>
      <c r="B3652" t="s">
        <v>88</v>
      </c>
      <c r="C3652" t="s">
        <v>232</v>
      </c>
      <c r="D3652" t="s">
        <v>10933</v>
      </c>
      <c r="E3652">
        <v>396</v>
      </c>
      <c r="F3652" t="s">
        <v>10899</v>
      </c>
    </row>
    <row r="3653" spans="1:6" x14ac:dyDescent="0.2">
      <c r="A3653" t="s">
        <v>14590</v>
      </c>
      <c r="B3653" t="s">
        <v>88</v>
      </c>
      <c r="C3653" t="s">
        <v>232</v>
      </c>
      <c r="D3653" t="s">
        <v>10939</v>
      </c>
      <c r="E3653">
        <v>1</v>
      </c>
      <c r="F3653" t="s">
        <v>10899</v>
      </c>
    </row>
    <row r="3654" spans="1:6" x14ac:dyDescent="0.2">
      <c r="A3654" t="s">
        <v>14591</v>
      </c>
      <c r="B3654" t="s">
        <v>88</v>
      </c>
      <c r="C3654" t="s">
        <v>232</v>
      </c>
      <c r="D3654" t="s">
        <v>10945</v>
      </c>
      <c r="E3654">
        <v>482</v>
      </c>
      <c r="F3654" t="s">
        <v>10899</v>
      </c>
    </row>
    <row r="3655" spans="1:6" x14ac:dyDescent="0.2">
      <c r="A3655" t="s">
        <v>14592</v>
      </c>
      <c r="B3655" t="s">
        <v>88</v>
      </c>
      <c r="C3655" t="s">
        <v>232</v>
      </c>
      <c r="D3655" t="s">
        <v>10949</v>
      </c>
      <c r="E3655">
        <v>1</v>
      </c>
      <c r="F3655" t="s">
        <v>10899</v>
      </c>
    </row>
    <row r="3656" spans="1:6" x14ac:dyDescent="0.2">
      <c r="A3656" t="s">
        <v>14593</v>
      </c>
      <c r="B3656" t="s">
        <v>88</v>
      </c>
      <c r="C3656" t="s">
        <v>232</v>
      </c>
      <c r="D3656" t="s">
        <v>10955</v>
      </c>
      <c r="E3656">
        <v>1</v>
      </c>
      <c r="F3656" t="s">
        <v>10899</v>
      </c>
    </row>
    <row r="3657" spans="1:6" x14ac:dyDescent="0.2">
      <c r="A3657" t="s">
        <v>14594</v>
      </c>
      <c r="B3657" t="s">
        <v>88</v>
      </c>
      <c r="C3657" t="s">
        <v>232</v>
      </c>
      <c r="D3657" t="s">
        <v>10963</v>
      </c>
      <c r="E3657">
        <v>1</v>
      </c>
      <c r="F3657" t="s">
        <v>10899</v>
      </c>
    </row>
    <row r="3658" spans="1:6" x14ac:dyDescent="0.2">
      <c r="A3658" t="s">
        <v>14595</v>
      </c>
      <c r="B3658" t="s">
        <v>88</v>
      </c>
      <c r="C3658" t="s">
        <v>232</v>
      </c>
      <c r="D3658" t="s">
        <v>10967</v>
      </c>
      <c r="E3658">
        <v>1</v>
      </c>
      <c r="F3658" t="s">
        <v>10899</v>
      </c>
    </row>
    <row r="3659" spans="1:6" x14ac:dyDescent="0.2">
      <c r="A3659" t="s">
        <v>14596</v>
      </c>
      <c r="B3659" t="s">
        <v>88</v>
      </c>
      <c r="C3659" t="s">
        <v>232</v>
      </c>
      <c r="D3659" t="s">
        <v>10977</v>
      </c>
      <c r="E3659">
        <v>1</v>
      </c>
      <c r="F3659" t="s">
        <v>10899</v>
      </c>
    </row>
    <row r="3660" spans="1:6" x14ac:dyDescent="0.2">
      <c r="A3660" t="s">
        <v>14597</v>
      </c>
      <c r="B3660" t="s">
        <v>88</v>
      </c>
      <c r="C3660" t="s">
        <v>233</v>
      </c>
      <c r="D3660" t="s">
        <v>10933</v>
      </c>
      <c r="E3660">
        <v>65</v>
      </c>
      <c r="F3660" t="s">
        <v>10899</v>
      </c>
    </row>
    <row r="3661" spans="1:6" x14ac:dyDescent="0.2">
      <c r="A3661" t="s">
        <v>14598</v>
      </c>
      <c r="B3661" t="s">
        <v>88</v>
      </c>
      <c r="C3661" t="s">
        <v>233</v>
      </c>
      <c r="D3661" t="s">
        <v>10945</v>
      </c>
      <c r="E3661">
        <v>71</v>
      </c>
      <c r="F3661" t="s">
        <v>10899</v>
      </c>
    </row>
    <row r="3662" spans="1:6" x14ac:dyDescent="0.2">
      <c r="A3662" t="s">
        <v>14599</v>
      </c>
      <c r="B3662" t="s">
        <v>88</v>
      </c>
      <c r="C3662" t="s">
        <v>234</v>
      </c>
      <c r="D3662" t="s">
        <v>10925</v>
      </c>
      <c r="E3662">
        <v>1</v>
      </c>
      <c r="F3662" t="s">
        <v>10899</v>
      </c>
    </row>
    <row r="3663" spans="1:6" x14ac:dyDescent="0.2">
      <c r="A3663" t="s">
        <v>14600</v>
      </c>
      <c r="B3663" t="s">
        <v>88</v>
      </c>
      <c r="C3663" t="s">
        <v>234</v>
      </c>
      <c r="D3663" t="s">
        <v>10931</v>
      </c>
      <c r="E3663">
        <v>4</v>
      </c>
      <c r="F3663" t="s">
        <v>10899</v>
      </c>
    </row>
    <row r="3664" spans="1:6" x14ac:dyDescent="0.2">
      <c r="A3664" t="s">
        <v>14601</v>
      </c>
      <c r="B3664" t="s">
        <v>88</v>
      </c>
      <c r="C3664" t="s">
        <v>234</v>
      </c>
      <c r="D3664" t="s">
        <v>10933</v>
      </c>
      <c r="E3664">
        <v>76</v>
      </c>
      <c r="F3664" t="s">
        <v>10899</v>
      </c>
    </row>
    <row r="3665" spans="1:6" x14ac:dyDescent="0.2">
      <c r="A3665" t="s">
        <v>14602</v>
      </c>
      <c r="B3665" t="s">
        <v>88</v>
      </c>
      <c r="C3665" t="s">
        <v>234</v>
      </c>
      <c r="D3665" t="s">
        <v>10945</v>
      </c>
      <c r="E3665">
        <v>84</v>
      </c>
      <c r="F3665" t="s">
        <v>10899</v>
      </c>
    </row>
    <row r="3666" spans="1:6" x14ac:dyDescent="0.2">
      <c r="A3666" t="s">
        <v>14603</v>
      </c>
      <c r="B3666" t="s">
        <v>88</v>
      </c>
      <c r="C3666" t="s">
        <v>234</v>
      </c>
      <c r="D3666" t="s">
        <v>10951</v>
      </c>
      <c r="E3666">
        <v>1</v>
      </c>
      <c r="F3666" t="s">
        <v>10899</v>
      </c>
    </row>
    <row r="3667" spans="1:6" x14ac:dyDescent="0.2">
      <c r="A3667" t="s">
        <v>14604</v>
      </c>
      <c r="B3667" t="s">
        <v>88</v>
      </c>
      <c r="C3667" t="s">
        <v>234</v>
      </c>
      <c r="D3667" t="s">
        <v>10957</v>
      </c>
      <c r="E3667">
        <v>1</v>
      </c>
      <c r="F3667" t="s">
        <v>10899</v>
      </c>
    </row>
    <row r="3668" spans="1:6" x14ac:dyDescent="0.2">
      <c r="A3668" t="s">
        <v>14605</v>
      </c>
      <c r="B3668" t="s">
        <v>88</v>
      </c>
      <c r="C3668" t="s">
        <v>234</v>
      </c>
      <c r="D3668" t="s">
        <v>10977</v>
      </c>
      <c r="E3668">
        <v>1</v>
      </c>
      <c r="F3668" t="s">
        <v>10899</v>
      </c>
    </row>
    <row r="3669" spans="1:6" x14ac:dyDescent="0.2">
      <c r="A3669" t="s">
        <v>14606</v>
      </c>
      <c r="B3669" t="s">
        <v>88</v>
      </c>
      <c r="C3669" t="s">
        <v>235</v>
      </c>
      <c r="D3669" t="s">
        <v>10913</v>
      </c>
      <c r="E3669">
        <v>3</v>
      </c>
      <c r="F3669" t="s">
        <v>10899</v>
      </c>
    </row>
    <row r="3670" spans="1:6" x14ac:dyDescent="0.2">
      <c r="A3670" t="s">
        <v>14607</v>
      </c>
      <c r="B3670" t="s">
        <v>88</v>
      </c>
      <c r="C3670" t="s">
        <v>235</v>
      </c>
      <c r="D3670" t="s">
        <v>10917</v>
      </c>
      <c r="E3670">
        <v>1</v>
      </c>
      <c r="F3670" t="s">
        <v>10899</v>
      </c>
    </row>
    <row r="3671" spans="1:6" x14ac:dyDescent="0.2">
      <c r="A3671" t="s">
        <v>14608</v>
      </c>
      <c r="B3671" t="s">
        <v>88</v>
      </c>
      <c r="C3671" t="s">
        <v>235</v>
      </c>
      <c r="D3671" t="s">
        <v>10925</v>
      </c>
      <c r="E3671">
        <v>1</v>
      </c>
      <c r="F3671" t="s">
        <v>10899</v>
      </c>
    </row>
    <row r="3672" spans="1:6" x14ac:dyDescent="0.2">
      <c r="A3672" t="s">
        <v>14609</v>
      </c>
      <c r="B3672" t="s">
        <v>88</v>
      </c>
      <c r="C3672" t="s">
        <v>235</v>
      </c>
      <c r="D3672" t="s">
        <v>10931</v>
      </c>
      <c r="E3672">
        <v>3</v>
      </c>
      <c r="F3672" t="s">
        <v>10899</v>
      </c>
    </row>
    <row r="3673" spans="1:6" x14ac:dyDescent="0.2">
      <c r="A3673" t="s">
        <v>14610</v>
      </c>
      <c r="B3673" t="s">
        <v>88</v>
      </c>
      <c r="C3673" t="s">
        <v>235</v>
      </c>
      <c r="D3673" t="s">
        <v>10933</v>
      </c>
      <c r="E3673">
        <v>74</v>
      </c>
      <c r="F3673" t="s">
        <v>10899</v>
      </c>
    </row>
    <row r="3674" spans="1:6" x14ac:dyDescent="0.2">
      <c r="A3674" t="s">
        <v>14611</v>
      </c>
      <c r="B3674" t="s">
        <v>88</v>
      </c>
      <c r="C3674" t="s">
        <v>235</v>
      </c>
      <c r="D3674" t="s">
        <v>10943</v>
      </c>
      <c r="E3674">
        <v>1</v>
      </c>
      <c r="F3674" t="s">
        <v>10899</v>
      </c>
    </row>
    <row r="3675" spans="1:6" x14ac:dyDescent="0.2">
      <c r="A3675" t="s">
        <v>14612</v>
      </c>
      <c r="B3675" t="s">
        <v>88</v>
      </c>
      <c r="C3675" t="s">
        <v>235</v>
      </c>
      <c r="D3675" t="s">
        <v>10945</v>
      </c>
      <c r="E3675">
        <v>78</v>
      </c>
      <c r="F3675" t="s">
        <v>10899</v>
      </c>
    </row>
    <row r="3676" spans="1:6" x14ac:dyDescent="0.2">
      <c r="A3676" t="s">
        <v>14613</v>
      </c>
      <c r="B3676" t="s">
        <v>88</v>
      </c>
      <c r="C3676" t="s">
        <v>235</v>
      </c>
      <c r="D3676" t="s">
        <v>10949</v>
      </c>
      <c r="E3676">
        <v>1</v>
      </c>
      <c r="F3676" t="s">
        <v>10899</v>
      </c>
    </row>
    <row r="3677" spans="1:6" x14ac:dyDescent="0.2">
      <c r="A3677" t="s">
        <v>14614</v>
      </c>
      <c r="B3677" t="s">
        <v>88</v>
      </c>
      <c r="C3677" t="s">
        <v>235</v>
      </c>
      <c r="D3677" t="s">
        <v>10965</v>
      </c>
      <c r="E3677">
        <v>1</v>
      </c>
      <c r="F3677" t="s">
        <v>10899</v>
      </c>
    </row>
    <row r="3678" spans="1:6" x14ac:dyDescent="0.2">
      <c r="A3678" t="s">
        <v>14615</v>
      </c>
      <c r="B3678" t="s">
        <v>88</v>
      </c>
      <c r="C3678" t="s">
        <v>235</v>
      </c>
      <c r="D3678" t="s">
        <v>10967</v>
      </c>
      <c r="E3678">
        <v>1</v>
      </c>
      <c r="F3678" t="s">
        <v>10899</v>
      </c>
    </row>
    <row r="3679" spans="1:6" x14ac:dyDescent="0.2">
      <c r="A3679" t="s">
        <v>14616</v>
      </c>
      <c r="B3679" t="s">
        <v>88</v>
      </c>
      <c r="C3679" t="s">
        <v>235</v>
      </c>
      <c r="D3679" t="s">
        <v>10977</v>
      </c>
      <c r="E3679">
        <v>2</v>
      </c>
      <c r="F3679" t="s">
        <v>10899</v>
      </c>
    </row>
    <row r="3680" spans="1:6" x14ac:dyDescent="0.2">
      <c r="A3680" t="s">
        <v>14617</v>
      </c>
      <c r="B3680" t="s">
        <v>88</v>
      </c>
      <c r="C3680" t="s">
        <v>236</v>
      </c>
      <c r="D3680" t="s">
        <v>10919</v>
      </c>
      <c r="E3680">
        <v>1</v>
      </c>
      <c r="F3680" t="s">
        <v>10899</v>
      </c>
    </row>
    <row r="3681" spans="1:6" x14ac:dyDescent="0.2">
      <c r="A3681" t="s">
        <v>14618</v>
      </c>
      <c r="B3681" t="s">
        <v>88</v>
      </c>
      <c r="C3681" t="s">
        <v>236</v>
      </c>
      <c r="D3681" t="s">
        <v>10931</v>
      </c>
      <c r="E3681">
        <v>1</v>
      </c>
      <c r="F3681" t="s">
        <v>10899</v>
      </c>
    </row>
    <row r="3682" spans="1:6" x14ac:dyDescent="0.2">
      <c r="A3682" t="s">
        <v>14619</v>
      </c>
      <c r="B3682" t="s">
        <v>88</v>
      </c>
      <c r="C3682" t="s">
        <v>236</v>
      </c>
      <c r="D3682" t="s">
        <v>10933</v>
      </c>
      <c r="E3682">
        <v>39</v>
      </c>
      <c r="F3682" t="s">
        <v>10899</v>
      </c>
    </row>
    <row r="3683" spans="1:6" x14ac:dyDescent="0.2">
      <c r="A3683" t="s">
        <v>14620</v>
      </c>
      <c r="B3683" t="s">
        <v>88</v>
      </c>
      <c r="C3683" t="s">
        <v>236</v>
      </c>
      <c r="D3683" t="s">
        <v>10945</v>
      </c>
      <c r="E3683">
        <v>42</v>
      </c>
      <c r="F3683" t="s">
        <v>10899</v>
      </c>
    </row>
    <row r="3684" spans="1:6" x14ac:dyDescent="0.2">
      <c r="A3684" t="s">
        <v>14621</v>
      </c>
      <c r="B3684" t="s">
        <v>88</v>
      </c>
      <c r="C3684" t="s">
        <v>237</v>
      </c>
      <c r="D3684" t="s">
        <v>10913</v>
      </c>
      <c r="E3684">
        <v>2</v>
      </c>
      <c r="F3684" t="s">
        <v>10899</v>
      </c>
    </row>
    <row r="3685" spans="1:6" x14ac:dyDescent="0.2">
      <c r="A3685" t="s">
        <v>14622</v>
      </c>
      <c r="B3685" t="s">
        <v>88</v>
      </c>
      <c r="C3685" t="s">
        <v>237</v>
      </c>
      <c r="D3685" t="s">
        <v>10927</v>
      </c>
      <c r="E3685">
        <v>1</v>
      </c>
      <c r="F3685" t="s">
        <v>10899</v>
      </c>
    </row>
    <row r="3686" spans="1:6" x14ac:dyDescent="0.2">
      <c r="A3686" t="s">
        <v>14623</v>
      </c>
      <c r="B3686" t="s">
        <v>88</v>
      </c>
      <c r="C3686" t="s">
        <v>237</v>
      </c>
      <c r="D3686" t="s">
        <v>10931</v>
      </c>
      <c r="E3686">
        <v>2</v>
      </c>
      <c r="F3686" t="s">
        <v>10899</v>
      </c>
    </row>
    <row r="3687" spans="1:6" x14ac:dyDescent="0.2">
      <c r="A3687" t="s">
        <v>14624</v>
      </c>
      <c r="B3687" t="s">
        <v>88</v>
      </c>
      <c r="C3687" t="s">
        <v>237</v>
      </c>
      <c r="D3687" t="s">
        <v>10933</v>
      </c>
      <c r="E3687">
        <v>28</v>
      </c>
      <c r="F3687" t="s">
        <v>10899</v>
      </c>
    </row>
    <row r="3688" spans="1:6" x14ac:dyDescent="0.2">
      <c r="A3688" t="s">
        <v>14625</v>
      </c>
      <c r="B3688" t="s">
        <v>88</v>
      </c>
      <c r="C3688" t="s">
        <v>237</v>
      </c>
      <c r="D3688" t="s">
        <v>10945</v>
      </c>
      <c r="E3688">
        <v>40</v>
      </c>
      <c r="F3688" t="s">
        <v>10899</v>
      </c>
    </row>
    <row r="3689" spans="1:6" x14ac:dyDescent="0.2">
      <c r="A3689" t="s">
        <v>14626</v>
      </c>
      <c r="B3689" t="s">
        <v>88</v>
      </c>
      <c r="C3689" t="s">
        <v>238</v>
      </c>
      <c r="D3689" t="s">
        <v>10933</v>
      </c>
      <c r="E3689">
        <v>31</v>
      </c>
      <c r="F3689" t="s">
        <v>10899</v>
      </c>
    </row>
    <row r="3690" spans="1:6" x14ac:dyDescent="0.2">
      <c r="A3690" t="s">
        <v>14627</v>
      </c>
      <c r="B3690" t="s">
        <v>88</v>
      </c>
      <c r="C3690" t="s">
        <v>238</v>
      </c>
      <c r="D3690" t="s">
        <v>10945</v>
      </c>
      <c r="E3690">
        <v>37</v>
      </c>
      <c r="F3690" t="s">
        <v>10899</v>
      </c>
    </row>
    <row r="3691" spans="1:6" x14ac:dyDescent="0.2">
      <c r="A3691" t="s">
        <v>14628</v>
      </c>
      <c r="B3691" t="s">
        <v>88</v>
      </c>
      <c r="C3691" t="s">
        <v>239</v>
      </c>
      <c r="D3691" t="s">
        <v>10903</v>
      </c>
      <c r="E3691">
        <v>1</v>
      </c>
      <c r="F3691" t="s">
        <v>10899</v>
      </c>
    </row>
    <row r="3692" spans="1:6" x14ac:dyDescent="0.2">
      <c r="A3692" t="s">
        <v>14629</v>
      </c>
      <c r="B3692" t="s">
        <v>88</v>
      </c>
      <c r="C3692" t="s">
        <v>239</v>
      </c>
      <c r="D3692" t="s">
        <v>10913</v>
      </c>
      <c r="E3692">
        <v>1</v>
      </c>
      <c r="F3692" t="s">
        <v>10899</v>
      </c>
    </row>
    <row r="3693" spans="1:6" x14ac:dyDescent="0.2">
      <c r="A3693" t="s">
        <v>14630</v>
      </c>
      <c r="B3693" t="s">
        <v>88</v>
      </c>
      <c r="C3693" t="s">
        <v>239</v>
      </c>
      <c r="D3693" t="s">
        <v>10931</v>
      </c>
      <c r="E3693">
        <v>1</v>
      </c>
      <c r="F3693" t="s">
        <v>10899</v>
      </c>
    </row>
    <row r="3694" spans="1:6" x14ac:dyDescent="0.2">
      <c r="A3694" t="s">
        <v>14631</v>
      </c>
      <c r="B3694" t="s">
        <v>88</v>
      </c>
      <c r="C3694" t="s">
        <v>239</v>
      </c>
      <c r="D3694" t="s">
        <v>10933</v>
      </c>
      <c r="E3694">
        <v>32</v>
      </c>
      <c r="F3694" t="s">
        <v>10899</v>
      </c>
    </row>
    <row r="3695" spans="1:6" x14ac:dyDescent="0.2">
      <c r="A3695" t="s">
        <v>14632</v>
      </c>
      <c r="B3695" t="s">
        <v>88</v>
      </c>
      <c r="C3695" t="s">
        <v>239</v>
      </c>
      <c r="D3695" t="s">
        <v>10945</v>
      </c>
      <c r="E3695">
        <v>33</v>
      </c>
      <c r="F3695" t="s">
        <v>10899</v>
      </c>
    </row>
    <row r="3696" spans="1:6" x14ac:dyDescent="0.2">
      <c r="A3696" t="s">
        <v>14633</v>
      </c>
      <c r="B3696" t="s">
        <v>88</v>
      </c>
      <c r="C3696" t="s">
        <v>240</v>
      </c>
      <c r="D3696" t="s">
        <v>10933</v>
      </c>
      <c r="E3696">
        <v>67</v>
      </c>
      <c r="F3696" t="s">
        <v>10899</v>
      </c>
    </row>
    <row r="3697" spans="1:6" x14ac:dyDescent="0.2">
      <c r="A3697" t="s">
        <v>14634</v>
      </c>
      <c r="B3697" t="s">
        <v>88</v>
      </c>
      <c r="C3697" t="s">
        <v>240</v>
      </c>
      <c r="D3697" t="s">
        <v>10945</v>
      </c>
      <c r="E3697">
        <v>75</v>
      </c>
      <c r="F3697" t="s">
        <v>10899</v>
      </c>
    </row>
    <row r="3698" spans="1:6" x14ac:dyDescent="0.2">
      <c r="A3698" t="s">
        <v>14635</v>
      </c>
      <c r="B3698" t="s">
        <v>88</v>
      </c>
      <c r="C3698" t="s">
        <v>241</v>
      </c>
      <c r="D3698" t="s">
        <v>10933</v>
      </c>
      <c r="E3698">
        <v>87</v>
      </c>
      <c r="F3698" t="s">
        <v>10899</v>
      </c>
    </row>
    <row r="3699" spans="1:6" x14ac:dyDescent="0.2">
      <c r="A3699" t="s">
        <v>14636</v>
      </c>
      <c r="B3699" t="s">
        <v>88</v>
      </c>
      <c r="C3699" t="s">
        <v>241</v>
      </c>
      <c r="D3699" t="s">
        <v>10945</v>
      </c>
      <c r="E3699">
        <v>101</v>
      </c>
      <c r="F3699" t="s">
        <v>10899</v>
      </c>
    </row>
    <row r="3700" spans="1:6" x14ac:dyDescent="0.2">
      <c r="A3700" t="s">
        <v>14637</v>
      </c>
      <c r="B3700" t="s">
        <v>88</v>
      </c>
      <c r="C3700" t="s">
        <v>242</v>
      </c>
      <c r="D3700" t="s">
        <v>10905</v>
      </c>
      <c r="E3700">
        <v>2</v>
      </c>
      <c r="F3700" t="s">
        <v>10899</v>
      </c>
    </row>
    <row r="3701" spans="1:6" x14ac:dyDescent="0.2">
      <c r="A3701" t="s">
        <v>14638</v>
      </c>
      <c r="B3701" t="s">
        <v>88</v>
      </c>
      <c r="C3701" t="s">
        <v>242</v>
      </c>
      <c r="D3701" t="s">
        <v>10913</v>
      </c>
      <c r="E3701">
        <v>1</v>
      </c>
      <c r="F3701" t="s">
        <v>10899</v>
      </c>
    </row>
    <row r="3702" spans="1:6" x14ac:dyDescent="0.2">
      <c r="A3702" t="s">
        <v>14639</v>
      </c>
      <c r="B3702" t="s">
        <v>88</v>
      </c>
      <c r="C3702" t="s">
        <v>242</v>
      </c>
      <c r="D3702" t="s">
        <v>10931</v>
      </c>
      <c r="E3702">
        <v>3</v>
      </c>
      <c r="F3702" t="s">
        <v>10899</v>
      </c>
    </row>
    <row r="3703" spans="1:6" x14ac:dyDescent="0.2">
      <c r="A3703" t="s">
        <v>14640</v>
      </c>
      <c r="B3703" t="s">
        <v>88</v>
      </c>
      <c r="C3703" t="s">
        <v>242</v>
      </c>
      <c r="D3703" t="s">
        <v>10933</v>
      </c>
      <c r="E3703">
        <v>33</v>
      </c>
      <c r="F3703" t="s">
        <v>10899</v>
      </c>
    </row>
    <row r="3704" spans="1:6" x14ac:dyDescent="0.2">
      <c r="A3704" t="s">
        <v>14641</v>
      </c>
      <c r="B3704" t="s">
        <v>88</v>
      </c>
      <c r="C3704" t="s">
        <v>242</v>
      </c>
      <c r="D3704" t="s">
        <v>10945</v>
      </c>
      <c r="E3704">
        <v>35</v>
      </c>
      <c r="F3704" t="s">
        <v>10899</v>
      </c>
    </row>
    <row r="3705" spans="1:6" x14ac:dyDescent="0.2">
      <c r="A3705" t="s">
        <v>14642</v>
      </c>
      <c r="B3705" t="s">
        <v>88</v>
      </c>
      <c r="C3705" t="s">
        <v>242</v>
      </c>
      <c r="D3705" t="s">
        <v>10967</v>
      </c>
      <c r="E3705">
        <v>1</v>
      </c>
      <c r="F3705" t="s">
        <v>10899</v>
      </c>
    </row>
    <row r="3706" spans="1:6" x14ac:dyDescent="0.2">
      <c r="A3706" t="s">
        <v>14643</v>
      </c>
      <c r="B3706" t="s">
        <v>88</v>
      </c>
      <c r="C3706" t="s">
        <v>242</v>
      </c>
      <c r="D3706" t="s">
        <v>10977</v>
      </c>
      <c r="E3706">
        <v>1</v>
      </c>
      <c r="F3706" t="s">
        <v>10899</v>
      </c>
    </row>
    <row r="3707" spans="1:6" x14ac:dyDescent="0.2">
      <c r="A3707" t="s">
        <v>14644</v>
      </c>
      <c r="B3707" t="s">
        <v>88</v>
      </c>
      <c r="C3707" t="s">
        <v>243</v>
      </c>
      <c r="D3707" t="s">
        <v>10933</v>
      </c>
      <c r="E3707">
        <v>63</v>
      </c>
      <c r="F3707" t="s">
        <v>10899</v>
      </c>
    </row>
    <row r="3708" spans="1:6" x14ac:dyDescent="0.2">
      <c r="A3708" t="s">
        <v>14645</v>
      </c>
      <c r="B3708" t="s">
        <v>88</v>
      </c>
      <c r="C3708" t="s">
        <v>243</v>
      </c>
      <c r="D3708" t="s">
        <v>10945</v>
      </c>
      <c r="E3708">
        <v>73</v>
      </c>
      <c r="F3708" t="s">
        <v>10899</v>
      </c>
    </row>
    <row r="3709" spans="1:6" x14ac:dyDescent="0.2">
      <c r="A3709" t="s">
        <v>14646</v>
      </c>
      <c r="B3709" t="s">
        <v>88</v>
      </c>
      <c r="C3709" t="s">
        <v>244</v>
      </c>
      <c r="D3709" t="s">
        <v>10903</v>
      </c>
      <c r="E3709">
        <v>1</v>
      </c>
      <c r="F3709" t="s">
        <v>10899</v>
      </c>
    </row>
    <row r="3710" spans="1:6" x14ac:dyDescent="0.2">
      <c r="A3710" t="s">
        <v>14647</v>
      </c>
      <c r="B3710" t="s">
        <v>88</v>
      </c>
      <c r="C3710" t="s">
        <v>244</v>
      </c>
      <c r="D3710" t="s">
        <v>10905</v>
      </c>
      <c r="E3710">
        <v>1</v>
      </c>
      <c r="F3710" t="s">
        <v>10899</v>
      </c>
    </row>
    <row r="3711" spans="1:6" x14ac:dyDescent="0.2">
      <c r="A3711" t="s">
        <v>14648</v>
      </c>
      <c r="B3711" t="s">
        <v>88</v>
      </c>
      <c r="C3711" t="s">
        <v>244</v>
      </c>
      <c r="D3711" t="s">
        <v>10913</v>
      </c>
      <c r="E3711">
        <v>3</v>
      </c>
      <c r="F3711" t="s">
        <v>10899</v>
      </c>
    </row>
    <row r="3712" spans="1:6" x14ac:dyDescent="0.2">
      <c r="A3712" t="s">
        <v>14649</v>
      </c>
      <c r="B3712" t="s">
        <v>88</v>
      </c>
      <c r="C3712" t="s">
        <v>244</v>
      </c>
      <c r="D3712" t="s">
        <v>10917</v>
      </c>
      <c r="E3712">
        <v>1</v>
      </c>
      <c r="F3712" t="s">
        <v>10899</v>
      </c>
    </row>
    <row r="3713" spans="1:6" x14ac:dyDescent="0.2">
      <c r="A3713" t="s">
        <v>14650</v>
      </c>
      <c r="B3713" t="s">
        <v>88</v>
      </c>
      <c r="C3713" t="s">
        <v>244</v>
      </c>
      <c r="D3713" t="s">
        <v>10919</v>
      </c>
      <c r="E3713">
        <v>1</v>
      </c>
      <c r="F3713" t="s">
        <v>10899</v>
      </c>
    </row>
    <row r="3714" spans="1:6" x14ac:dyDescent="0.2">
      <c r="A3714" t="s">
        <v>14651</v>
      </c>
      <c r="B3714" t="s">
        <v>88</v>
      </c>
      <c r="C3714" t="s">
        <v>244</v>
      </c>
      <c r="D3714" t="s">
        <v>10931</v>
      </c>
      <c r="E3714">
        <v>5</v>
      </c>
      <c r="F3714" t="s">
        <v>10899</v>
      </c>
    </row>
    <row r="3715" spans="1:6" x14ac:dyDescent="0.2">
      <c r="A3715" t="s">
        <v>14652</v>
      </c>
      <c r="B3715" t="s">
        <v>88</v>
      </c>
      <c r="C3715" t="s">
        <v>244</v>
      </c>
      <c r="D3715" t="s">
        <v>10933</v>
      </c>
      <c r="E3715">
        <v>70</v>
      </c>
      <c r="F3715" t="s">
        <v>10899</v>
      </c>
    </row>
    <row r="3716" spans="1:6" x14ac:dyDescent="0.2">
      <c r="A3716" t="s">
        <v>14653</v>
      </c>
      <c r="B3716" t="s">
        <v>88</v>
      </c>
      <c r="C3716" t="s">
        <v>244</v>
      </c>
      <c r="D3716" t="s">
        <v>10937</v>
      </c>
      <c r="E3716">
        <v>1</v>
      </c>
      <c r="F3716" t="s">
        <v>10899</v>
      </c>
    </row>
    <row r="3717" spans="1:6" x14ac:dyDescent="0.2">
      <c r="A3717" t="s">
        <v>14654</v>
      </c>
      <c r="B3717" t="s">
        <v>88</v>
      </c>
      <c r="C3717" t="s">
        <v>244</v>
      </c>
      <c r="D3717" t="s">
        <v>10945</v>
      </c>
      <c r="E3717">
        <v>73</v>
      </c>
      <c r="F3717" t="s">
        <v>10899</v>
      </c>
    </row>
    <row r="3718" spans="1:6" x14ac:dyDescent="0.2">
      <c r="A3718" t="s">
        <v>14655</v>
      </c>
      <c r="B3718" t="s">
        <v>88</v>
      </c>
      <c r="C3718" t="s">
        <v>244</v>
      </c>
      <c r="D3718" t="s">
        <v>10949</v>
      </c>
      <c r="E3718">
        <v>1</v>
      </c>
      <c r="F3718" t="s">
        <v>10899</v>
      </c>
    </row>
    <row r="3719" spans="1:6" x14ac:dyDescent="0.2">
      <c r="A3719" t="s">
        <v>14656</v>
      </c>
      <c r="B3719" t="s">
        <v>88</v>
      </c>
      <c r="C3719" t="s">
        <v>244</v>
      </c>
      <c r="D3719" t="s">
        <v>10967</v>
      </c>
      <c r="E3719">
        <v>1</v>
      </c>
      <c r="F3719" t="s">
        <v>10899</v>
      </c>
    </row>
    <row r="3720" spans="1:6" x14ac:dyDescent="0.2">
      <c r="A3720" t="s">
        <v>14657</v>
      </c>
      <c r="B3720" t="s">
        <v>88</v>
      </c>
      <c r="C3720" t="s">
        <v>245</v>
      </c>
      <c r="D3720" t="s">
        <v>10931</v>
      </c>
      <c r="E3720">
        <v>1</v>
      </c>
      <c r="F3720" t="s">
        <v>10899</v>
      </c>
    </row>
    <row r="3721" spans="1:6" x14ac:dyDescent="0.2">
      <c r="A3721" t="s">
        <v>14658</v>
      </c>
      <c r="B3721" t="s">
        <v>88</v>
      </c>
      <c r="C3721" t="s">
        <v>245</v>
      </c>
      <c r="D3721" t="s">
        <v>10933</v>
      </c>
      <c r="E3721">
        <v>41</v>
      </c>
      <c r="F3721" t="s">
        <v>10899</v>
      </c>
    </row>
    <row r="3722" spans="1:6" x14ac:dyDescent="0.2">
      <c r="A3722" t="s">
        <v>14659</v>
      </c>
      <c r="B3722" t="s">
        <v>88</v>
      </c>
      <c r="C3722" t="s">
        <v>245</v>
      </c>
      <c r="D3722" t="s">
        <v>10945</v>
      </c>
      <c r="E3722">
        <v>49</v>
      </c>
      <c r="F3722" t="s">
        <v>10899</v>
      </c>
    </row>
    <row r="3723" spans="1:6" x14ac:dyDescent="0.2">
      <c r="A3723" t="s">
        <v>14660</v>
      </c>
      <c r="B3723" t="s">
        <v>88</v>
      </c>
      <c r="C3723" t="s">
        <v>245</v>
      </c>
      <c r="D3723" t="s">
        <v>10957</v>
      </c>
      <c r="E3723">
        <v>1</v>
      </c>
      <c r="F3723" t="s">
        <v>10899</v>
      </c>
    </row>
    <row r="3724" spans="1:6" x14ac:dyDescent="0.2">
      <c r="A3724" t="s">
        <v>14661</v>
      </c>
      <c r="B3724" t="s">
        <v>88</v>
      </c>
      <c r="C3724" t="s">
        <v>246</v>
      </c>
      <c r="D3724" t="s">
        <v>10921</v>
      </c>
      <c r="E3724">
        <v>1</v>
      </c>
      <c r="F3724" t="s">
        <v>10899</v>
      </c>
    </row>
    <row r="3725" spans="1:6" x14ac:dyDescent="0.2">
      <c r="A3725" t="s">
        <v>14662</v>
      </c>
      <c r="B3725" t="s">
        <v>88</v>
      </c>
      <c r="C3725" t="s">
        <v>246</v>
      </c>
      <c r="D3725" t="s">
        <v>10931</v>
      </c>
      <c r="E3725">
        <v>1</v>
      </c>
      <c r="F3725" t="s">
        <v>10899</v>
      </c>
    </row>
    <row r="3726" spans="1:6" x14ac:dyDescent="0.2">
      <c r="A3726" t="s">
        <v>14663</v>
      </c>
      <c r="B3726" t="s">
        <v>88</v>
      </c>
      <c r="C3726" t="s">
        <v>246</v>
      </c>
      <c r="D3726" t="s">
        <v>10933</v>
      </c>
      <c r="E3726">
        <v>119</v>
      </c>
      <c r="F3726" t="s">
        <v>10899</v>
      </c>
    </row>
    <row r="3727" spans="1:6" x14ac:dyDescent="0.2">
      <c r="A3727" t="s">
        <v>14664</v>
      </c>
      <c r="B3727" t="s">
        <v>88</v>
      </c>
      <c r="C3727" t="s">
        <v>246</v>
      </c>
      <c r="D3727" t="s">
        <v>10945</v>
      </c>
      <c r="E3727">
        <v>143</v>
      </c>
      <c r="F3727" t="s">
        <v>10899</v>
      </c>
    </row>
    <row r="3728" spans="1:6" x14ac:dyDescent="0.2">
      <c r="A3728" t="s">
        <v>14665</v>
      </c>
      <c r="B3728" t="s">
        <v>88</v>
      </c>
      <c r="C3728" t="s">
        <v>247</v>
      </c>
      <c r="D3728" t="s">
        <v>10903</v>
      </c>
      <c r="E3728">
        <v>1</v>
      </c>
      <c r="F3728" t="s">
        <v>10899</v>
      </c>
    </row>
    <row r="3729" spans="1:6" x14ac:dyDescent="0.2">
      <c r="A3729" t="s">
        <v>14666</v>
      </c>
      <c r="B3729" t="s">
        <v>88</v>
      </c>
      <c r="C3729" t="s">
        <v>247</v>
      </c>
      <c r="D3729" t="s">
        <v>10931</v>
      </c>
      <c r="E3729">
        <v>1</v>
      </c>
      <c r="F3729" t="s">
        <v>10899</v>
      </c>
    </row>
    <row r="3730" spans="1:6" x14ac:dyDescent="0.2">
      <c r="A3730" t="s">
        <v>14667</v>
      </c>
      <c r="B3730" t="s">
        <v>88</v>
      </c>
      <c r="C3730" t="s">
        <v>247</v>
      </c>
      <c r="D3730" t="s">
        <v>10933</v>
      </c>
      <c r="E3730">
        <v>50</v>
      </c>
      <c r="F3730" t="s">
        <v>10899</v>
      </c>
    </row>
    <row r="3731" spans="1:6" x14ac:dyDescent="0.2">
      <c r="A3731" t="s">
        <v>14668</v>
      </c>
      <c r="B3731" t="s">
        <v>88</v>
      </c>
      <c r="C3731" t="s">
        <v>247</v>
      </c>
      <c r="D3731" t="s">
        <v>10945</v>
      </c>
      <c r="E3731">
        <v>53</v>
      </c>
      <c r="F3731" t="s">
        <v>10899</v>
      </c>
    </row>
    <row r="3732" spans="1:6" x14ac:dyDescent="0.2">
      <c r="A3732" t="s">
        <v>14669</v>
      </c>
      <c r="B3732" t="s">
        <v>88</v>
      </c>
      <c r="C3732" t="s">
        <v>248</v>
      </c>
      <c r="D3732" t="s">
        <v>10903</v>
      </c>
      <c r="E3732">
        <v>1</v>
      </c>
      <c r="F3732" t="s">
        <v>10899</v>
      </c>
    </row>
    <row r="3733" spans="1:6" x14ac:dyDescent="0.2">
      <c r="A3733" t="s">
        <v>14670</v>
      </c>
      <c r="B3733" t="s">
        <v>88</v>
      </c>
      <c r="C3733" t="s">
        <v>248</v>
      </c>
      <c r="D3733" t="s">
        <v>10913</v>
      </c>
      <c r="E3733">
        <v>2</v>
      </c>
      <c r="F3733" t="s">
        <v>10899</v>
      </c>
    </row>
    <row r="3734" spans="1:6" x14ac:dyDescent="0.2">
      <c r="A3734" t="s">
        <v>14671</v>
      </c>
      <c r="B3734" t="s">
        <v>88</v>
      </c>
      <c r="C3734" t="s">
        <v>248</v>
      </c>
      <c r="D3734" t="s">
        <v>10931</v>
      </c>
      <c r="E3734">
        <v>2</v>
      </c>
      <c r="F3734" t="s">
        <v>10899</v>
      </c>
    </row>
    <row r="3735" spans="1:6" x14ac:dyDescent="0.2">
      <c r="A3735" t="s">
        <v>14672</v>
      </c>
      <c r="B3735" t="s">
        <v>88</v>
      </c>
      <c r="C3735" t="s">
        <v>248</v>
      </c>
      <c r="D3735" t="s">
        <v>10933</v>
      </c>
      <c r="E3735">
        <v>108</v>
      </c>
      <c r="F3735" t="s">
        <v>10899</v>
      </c>
    </row>
    <row r="3736" spans="1:6" x14ac:dyDescent="0.2">
      <c r="A3736" t="s">
        <v>14673</v>
      </c>
      <c r="B3736" t="s">
        <v>88</v>
      </c>
      <c r="C3736" t="s">
        <v>248</v>
      </c>
      <c r="D3736" t="s">
        <v>10945</v>
      </c>
      <c r="E3736">
        <v>123</v>
      </c>
      <c r="F3736" t="s">
        <v>10899</v>
      </c>
    </row>
    <row r="3737" spans="1:6" x14ac:dyDescent="0.2">
      <c r="A3737" t="s">
        <v>14674</v>
      </c>
      <c r="B3737" t="s">
        <v>88</v>
      </c>
      <c r="C3737" t="s">
        <v>248</v>
      </c>
      <c r="D3737" t="s">
        <v>10949</v>
      </c>
      <c r="E3737">
        <v>1</v>
      </c>
      <c r="F3737" t="s">
        <v>10899</v>
      </c>
    </row>
    <row r="3738" spans="1:6" x14ac:dyDescent="0.2">
      <c r="A3738" t="s">
        <v>14675</v>
      </c>
      <c r="B3738" t="s">
        <v>88</v>
      </c>
      <c r="C3738" t="s">
        <v>248</v>
      </c>
      <c r="D3738" t="s">
        <v>10961</v>
      </c>
      <c r="E3738">
        <v>1</v>
      </c>
      <c r="F3738" t="s">
        <v>10899</v>
      </c>
    </row>
    <row r="3739" spans="1:6" x14ac:dyDescent="0.2">
      <c r="A3739" t="s">
        <v>14676</v>
      </c>
      <c r="B3739" t="s">
        <v>88</v>
      </c>
      <c r="C3739" t="s">
        <v>248</v>
      </c>
      <c r="D3739" t="s">
        <v>10963</v>
      </c>
      <c r="E3739">
        <v>1</v>
      </c>
      <c r="F3739" t="s">
        <v>10899</v>
      </c>
    </row>
    <row r="3740" spans="1:6" x14ac:dyDescent="0.2">
      <c r="A3740" t="s">
        <v>14677</v>
      </c>
      <c r="B3740" t="s">
        <v>88</v>
      </c>
      <c r="C3740" t="s">
        <v>248</v>
      </c>
      <c r="D3740" t="s">
        <v>10967</v>
      </c>
      <c r="E3740">
        <v>1</v>
      </c>
      <c r="F3740" t="s">
        <v>10899</v>
      </c>
    </row>
    <row r="3741" spans="1:6" x14ac:dyDescent="0.2">
      <c r="A3741" t="s">
        <v>14678</v>
      </c>
      <c r="B3741" t="s">
        <v>88</v>
      </c>
      <c r="C3741" t="s">
        <v>248</v>
      </c>
      <c r="D3741" t="s">
        <v>10977</v>
      </c>
      <c r="E3741">
        <v>1</v>
      </c>
      <c r="F3741" t="s">
        <v>10899</v>
      </c>
    </row>
    <row r="3742" spans="1:6" x14ac:dyDescent="0.2">
      <c r="A3742" t="s">
        <v>14679</v>
      </c>
      <c r="B3742" t="s">
        <v>88</v>
      </c>
      <c r="C3742" t="s">
        <v>249</v>
      </c>
      <c r="D3742" t="s">
        <v>10931</v>
      </c>
      <c r="E3742">
        <v>2</v>
      </c>
      <c r="F3742" t="s">
        <v>10899</v>
      </c>
    </row>
    <row r="3743" spans="1:6" x14ac:dyDescent="0.2">
      <c r="A3743" t="s">
        <v>14680</v>
      </c>
      <c r="B3743" t="s">
        <v>88</v>
      </c>
      <c r="C3743" t="s">
        <v>249</v>
      </c>
      <c r="D3743" t="s">
        <v>10933</v>
      </c>
      <c r="E3743">
        <v>155</v>
      </c>
      <c r="F3743" t="s">
        <v>10899</v>
      </c>
    </row>
    <row r="3744" spans="1:6" x14ac:dyDescent="0.2">
      <c r="A3744" t="s">
        <v>14681</v>
      </c>
      <c r="B3744" t="s">
        <v>88</v>
      </c>
      <c r="C3744" t="s">
        <v>249</v>
      </c>
      <c r="D3744" t="s">
        <v>10945</v>
      </c>
      <c r="E3744">
        <v>185</v>
      </c>
      <c r="F3744" t="s">
        <v>10899</v>
      </c>
    </row>
    <row r="3745" spans="1:6" x14ac:dyDescent="0.2">
      <c r="A3745" t="s">
        <v>14682</v>
      </c>
      <c r="B3745" t="s">
        <v>88</v>
      </c>
      <c r="C3745" t="s">
        <v>249</v>
      </c>
      <c r="D3745" t="s">
        <v>10951</v>
      </c>
      <c r="E3745">
        <v>1</v>
      </c>
      <c r="F3745" t="s">
        <v>10899</v>
      </c>
    </row>
    <row r="3746" spans="1:6" x14ac:dyDescent="0.2">
      <c r="A3746" t="s">
        <v>14683</v>
      </c>
      <c r="B3746" t="s">
        <v>88</v>
      </c>
      <c r="C3746" t="s">
        <v>249</v>
      </c>
      <c r="D3746" t="s">
        <v>10955</v>
      </c>
      <c r="E3746">
        <v>1</v>
      </c>
      <c r="F3746" t="s">
        <v>10899</v>
      </c>
    </row>
    <row r="3747" spans="1:6" x14ac:dyDescent="0.2">
      <c r="A3747" t="s">
        <v>14684</v>
      </c>
      <c r="B3747" t="s">
        <v>88</v>
      </c>
      <c r="C3747" t="s">
        <v>250</v>
      </c>
      <c r="D3747" t="s">
        <v>10933</v>
      </c>
      <c r="E3747">
        <v>19</v>
      </c>
      <c r="F3747" t="s">
        <v>10899</v>
      </c>
    </row>
    <row r="3748" spans="1:6" x14ac:dyDescent="0.2">
      <c r="A3748" t="s">
        <v>14685</v>
      </c>
      <c r="B3748" t="s">
        <v>88</v>
      </c>
      <c r="C3748" t="s">
        <v>250</v>
      </c>
      <c r="D3748" t="s">
        <v>10945</v>
      </c>
      <c r="E3748">
        <v>22</v>
      </c>
      <c r="F3748" t="s">
        <v>10899</v>
      </c>
    </row>
    <row r="3749" spans="1:6" x14ac:dyDescent="0.2">
      <c r="A3749" t="s">
        <v>14686</v>
      </c>
      <c r="B3749" t="s">
        <v>88</v>
      </c>
      <c r="C3749" t="s">
        <v>251</v>
      </c>
      <c r="D3749" t="s">
        <v>10927</v>
      </c>
      <c r="E3749">
        <v>1</v>
      </c>
      <c r="F3749" t="s">
        <v>10899</v>
      </c>
    </row>
    <row r="3750" spans="1:6" x14ac:dyDescent="0.2">
      <c r="A3750" t="s">
        <v>14687</v>
      </c>
      <c r="B3750" t="s">
        <v>88</v>
      </c>
      <c r="C3750" t="s">
        <v>251</v>
      </c>
      <c r="D3750" t="s">
        <v>10931</v>
      </c>
      <c r="E3750">
        <v>1</v>
      </c>
      <c r="F3750" t="s">
        <v>10899</v>
      </c>
    </row>
    <row r="3751" spans="1:6" x14ac:dyDescent="0.2">
      <c r="A3751" t="s">
        <v>14688</v>
      </c>
      <c r="B3751" t="s">
        <v>88</v>
      </c>
      <c r="C3751" t="s">
        <v>251</v>
      </c>
      <c r="D3751" t="s">
        <v>10933</v>
      </c>
      <c r="E3751">
        <v>27</v>
      </c>
      <c r="F3751" t="s">
        <v>10899</v>
      </c>
    </row>
    <row r="3752" spans="1:6" x14ac:dyDescent="0.2">
      <c r="A3752" t="s">
        <v>14689</v>
      </c>
      <c r="B3752" t="s">
        <v>88</v>
      </c>
      <c r="C3752" t="s">
        <v>251</v>
      </c>
      <c r="D3752" t="s">
        <v>10945</v>
      </c>
      <c r="E3752">
        <v>31</v>
      </c>
      <c r="F3752" t="s">
        <v>10899</v>
      </c>
    </row>
    <row r="3753" spans="1:6" x14ac:dyDescent="0.2">
      <c r="A3753" t="s">
        <v>14690</v>
      </c>
      <c r="B3753" t="s">
        <v>88</v>
      </c>
      <c r="C3753" t="s">
        <v>252</v>
      </c>
      <c r="D3753" t="s">
        <v>10913</v>
      </c>
      <c r="E3753">
        <v>1</v>
      </c>
      <c r="F3753" t="s">
        <v>10899</v>
      </c>
    </row>
    <row r="3754" spans="1:6" x14ac:dyDescent="0.2">
      <c r="A3754" t="s">
        <v>14691</v>
      </c>
      <c r="B3754" t="s">
        <v>88</v>
      </c>
      <c r="C3754" t="s">
        <v>252</v>
      </c>
      <c r="D3754" t="s">
        <v>10919</v>
      </c>
      <c r="E3754">
        <v>1</v>
      </c>
      <c r="F3754" t="s">
        <v>10899</v>
      </c>
    </row>
    <row r="3755" spans="1:6" x14ac:dyDescent="0.2">
      <c r="A3755" t="s">
        <v>14692</v>
      </c>
      <c r="B3755" t="s">
        <v>88</v>
      </c>
      <c r="C3755" t="s">
        <v>252</v>
      </c>
      <c r="D3755" t="s">
        <v>10921</v>
      </c>
      <c r="E3755">
        <v>1</v>
      </c>
      <c r="F3755" t="s">
        <v>10899</v>
      </c>
    </row>
    <row r="3756" spans="1:6" x14ac:dyDescent="0.2">
      <c r="A3756" t="s">
        <v>14693</v>
      </c>
      <c r="B3756" t="s">
        <v>88</v>
      </c>
      <c r="C3756" t="s">
        <v>252</v>
      </c>
      <c r="D3756" t="s">
        <v>10931</v>
      </c>
      <c r="E3756">
        <v>3</v>
      </c>
      <c r="F3756" t="s">
        <v>10899</v>
      </c>
    </row>
    <row r="3757" spans="1:6" x14ac:dyDescent="0.2">
      <c r="A3757" t="s">
        <v>14694</v>
      </c>
      <c r="B3757" t="s">
        <v>88</v>
      </c>
      <c r="C3757" t="s">
        <v>252</v>
      </c>
      <c r="D3757" t="s">
        <v>10933</v>
      </c>
      <c r="E3757">
        <v>66</v>
      </c>
      <c r="F3757" t="s">
        <v>10899</v>
      </c>
    </row>
    <row r="3758" spans="1:6" x14ac:dyDescent="0.2">
      <c r="A3758" t="s">
        <v>14695</v>
      </c>
      <c r="B3758" t="s">
        <v>88</v>
      </c>
      <c r="C3758" t="s">
        <v>252</v>
      </c>
      <c r="D3758" t="s">
        <v>10945</v>
      </c>
      <c r="E3758">
        <v>77</v>
      </c>
      <c r="F3758" t="s">
        <v>10899</v>
      </c>
    </row>
    <row r="3759" spans="1:6" x14ac:dyDescent="0.2">
      <c r="A3759" t="s">
        <v>14696</v>
      </c>
      <c r="B3759" t="s">
        <v>88</v>
      </c>
      <c r="C3759" t="s">
        <v>252</v>
      </c>
      <c r="D3759" t="s">
        <v>10963</v>
      </c>
      <c r="E3759">
        <v>1</v>
      </c>
      <c r="F3759" t="s">
        <v>10899</v>
      </c>
    </row>
    <row r="3760" spans="1:6" x14ac:dyDescent="0.2">
      <c r="A3760" t="s">
        <v>14697</v>
      </c>
      <c r="B3760" t="s">
        <v>88</v>
      </c>
      <c r="C3760" t="s">
        <v>252</v>
      </c>
      <c r="D3760" t="s">
        <v>10971</v>
      </c>
      <c r="E3760">
        <v>1</v>
      </c>
      <c r="F3760" t="s">
        <v>10899</v>
      </c>
    </row>
    <row r="3761" spans="1:6" x14ac:dyDescent="0.2">
      <c r="A3761" t="s">
        <v>14698</v>
      </c>
      <c r="B3761" t="s">
        <v>88</v>
      </c>
      <c r="C3761" t="s">
        <v>252</v>
      </c>
      <c r="D3761" t="s">
        <v>10977</v>
      </c>
      <c r="E3761">
        <v>1</v>
      </c>
      <c r="F3761" t="s">
        <v>10899</v>
      </c>
    </row>
    <row r="3762" spans="1:6" x14ac:dyDescent="0.2">
      <c r="A3762" t="s">
        <v>14699</v>
      </c>
      <c r="B3762" t="s">
        <v>88</v>
      </c>
      <c r="C3762" t="s">
        <v>253</v>
      </c>
      <c r="D3762" t="s">
        <v>10913</v>
      </c>
      <c r="E3762">
        <v>2</v>
      </c>
      <c r="F3762" t="s">
        <v>10899</v>
      </c>
    </row>
    <row r="3763" spans="1:6" x14ac:dyDescent="0.2">
      <c r="A3763" t="s">
        <v>14700</v>
      </c>
      <c r="B3763" t="s">
        <v>88</v>
      </c>
      <c r="C3763" t="s">
        <v>253</v>
      </c>
      <c r="D3763" t="s">
        <v>10931</v>
      </c>
      <c r="E3763">
        <v>4</v>
      </c>
      <c r="F3763" t="s">
        <v>10899</v>
      </c>
    </row>
    <row r="3764" spans="1:6" x14ac:dyDescent="0.2">
      <c r="A3764" t="s">
        <v>14701</v>
      </c>
      <c r="B3764" t="s">
        <v>88</v>
      </c>
      <c r="C3764" t="s">
        <v>253</v>
      </c>
      <c r="D3764" t="s">
        <v>10933</v>
      </c>
      <c r="E3764">
        <v>150</v>
      </c>
      <c r="F3764" t="s">
        <v>10899</v>
      </c>
    </row>
    <row r="3765" spans="1:6" x14ac:dyDescent="0.2">
      <c r="A3765" t="s">
        <v>14702</v>
      </c>
      <c r="B3765" t="s">
        <v>88</v>
      </c>
      <c r="C3765" t="s">
        <v>253</v>
      </c>
      <c r="D3765" t="s">
        <v>10945</v>
      </c>
      <c r="E3765">
        <v>179</v>
      </c>
      <c r="F3765" t="s">
        <v>10899</v>
      </c>
    </row>
    <row r="3766" spans="1:6" x14ac:dyDescent="0.2">
      <c r="A3766" t="s">
        <v>14703</v>
      </c>
      <c r="B3766" t="s">
        <v>88</v>
      </c>
      <c r="C3766" t="s">
        <v>253</v>
      </c>
      <c r="D3766" t="s">
        <v>10951</v>
      </c>
      <c r="E3766">
        <v>2</v>
      </c>
      <c r="F3766" t="s">
        <v>10899</v>
      </c>
    </row>
    <row r="3767" spans="1:6" x14ac:dyDescent="0.2">
      <c r="A3767" t="s">
        <v>14704</v>
      </c>
      <c r="B3767" t="s">
        <v>88</v>
      </c>
      <c r="C3767" t="s">
        <v>253</v>
      </c>
      <c r="D3767" t="s">
        <v>10959</v>
      </c>
      <c r="E3767">
        <v>1</v>
      </c>
      <c r="F3767" t="s">
        <v>10899</v>
      </c>
    </row>
    <row r="3768" spans="1:6" x14ac:dyDescent="0.2">
      <c r="A3768" t="s">
        <v>14705</v>
      </c>
      <c r="B3768" t="s">
        <v>88</v>
      </c>
      <c r="C3768" t="s">
        <v>253</v>
      </c>
      <c r="D3768" t="s">
        <v>10977</v>
      </c>
      <c r="E3768">
        <v>1</v>
      </c>
      <c r="F3768" t="s">
        <v>10899</v>
      </c>
    </row>
    <row r="3769" spans="1:6" x14ac:dyDescent="0.2">
      <c r="A3769" t="s">
        <v>14706</v>
      </c>
      <c r="B3769" t="s">
        <v>88</v>
      </c>
      <c r="C3769" t="s">
        <v>254</v>
      </c>
      <c r="D3769" t="s">
        <v>10933</v>
      </c>
      <c r="E3769">
        <v>36</v>
      </c>
      <c r="F3769" t="s">
        <v>10899</v>
      </c>
    </row>
    <row r="3770" spans="1:6" x14ac:dyDescent="0.2">
      <c r="A3770" t="s">
        <v>14707</v>
      </c>
      <c r="B3770" t="s">
        <v>88</v>
      </c>
      <c r="C3770" t="s">
        <v>254</v>
      </c>
      <c r="D3770" t="s">
        <v>10945</v>
      </c>
      <c r="E3770">
        <v>47</v>
      </c>
      <c r="F3770" t="s">
        <v>10899</v>
      </c>
    </row>
    <row r="3771" spans="1:6" x14ac:dyDescent="0.2">
      <c r="A3771" t="s">
        <v>14708</v>
      </c>
      <c r="B3771" t="s">
        <v>88</v>
      </c>
      <c r="C3771" t="s">
        <v>255</v>
      </c>
      <c r="D3771" t="s">
        <v>10913</v>
      </c>
      <c r="E3771">
        <v>1</v>
      </c>
      <c r="F3771" t="s">
        <v>10899</v>
      </c>
    </row>
    <row r="3772" spans="1:6" x14ac:dyDescent="0.2">
      <c r="A3772" t="s">
        <v>14709</v>
      </c>
      <c r="B3772" t="s">
        <v>88</v>
      </c>
      <c r="C3772" t="s">
        <v>255</v>
      </c>
      <c r="D3772" t="s">
        <v>10919</v>
      </c>
      <c r="E3772">
        <v>1</v>
      </c>
      <c r="F3772" t="s">
        <v>10899</v>
      </c>
    </row>
    <row r="3773" spans="1:6" x14ac:dyDescent="0.2">
      <c r="A3773" t="s">
        <v>14710</v>
      </c>
      <c r="B3773" t="s">
        <v>88</v>
      </c>
      <c r="C3773" t="s">
        <v>255</v>
      </c>
      <c r="D3773" t="s">
        <v>10931</v>
      </c>
      <c r="E3773">
        <v>1</v>
      </c>
      <c r="F3773" t="s">
        <v>10899</v>
      </c>
    </row>
    <row r="3774" spans="1:6" x14ac:dyDescent="0.2">
      <c r="A3774" t="s">
        <v>14711</v>
      </c>
      <c r="B3774" t="s">
        <v>88</v>
      </c>
      <c r="C3774" t="s">
        <v>255</v>
      </c>
      <c r="D3774" t="s">
        <v>10933</v>
      </c>
      <c r="E3774">
        <v>47</v>
      </c>
      <c r="F3774" t="s">
        <v>10899</v>
      </c>
    </row>
    <row r="3775" spans="1:6" x14ac:dyDescent="0.2">
      <c r="A3775" t="s">
        <v>14712</v>
      </c>
      <c r="B3775" t="s">
        <v>88</v>
      </c>
      <c r="C3775" t="s">
        <v>255</v>
      </c>
      <c r="D3775" t="s">
        <v>10945</v>
      </c>
      <c r="E3775">
        <v>56</v>
      </c>
      <c r="F3775" t="s">
        <v>10899</v>
      </c>
    </row>
    <row r="3776" spans="1:6" x14ac:dyDescent="0.2">
      <c r="A3776" t="s">
        <v>14713</v>
      </c>
      <c r="B3776" t="s">
        <v>88</v>
      </c>
      <c r="C3776" t="s">
        <v>255</v>
      </c>
      <c r="D3776" t="s">
        <v>10977</v>
      </c>
      <c r="E3776">
        <v>1</v>
      </c>
      <c r="F3776" t="s">
        <v>10899</v>
      </c>
    </row>
    <row r="3777" spans="1:6" x14ac:dyDescent="0.2">
      <c r="A3777" t="s">
        <v>14714</v>
      </c>
      <c r="B3777" t="s">
        <v>88</v>
      </c>
      <c r="C3777" t="s">
        <v>256</v>
      </c>
      <c r="D3777" t="s">
        <v>10903</v>
      </c>
      <c r="E3777">
        <v>1</v>
      </c>
      <c r="F3777" t="s">
        <v>10899</v>
      </c>
    </row>
    <row r="3778" spans="1:6" x14ac:dyDescent="0.2">
      <c r="A3778" t="s">
        <v>14715</v>
      </c>
      <c r="B3778" t="s">
        <v>88</v>
      </c>
      <c r="C3778" t="s">
        <v>256</v>
      </c>
      <c r="D3778" t="s">
        <v>10931</v>
      </c>
      <c r="E3778">
        <v>2</v>
      </c>
      <c r="F3778" t="s">
        <v>10899</v>
      </c>
    </row>
    <row r="3779" spans="1:6" x14ac:dyDescent="0.2">
      <c r="A3779" t="s">
        <v>14716</v>
      </c>
      <c r="B3779" t="s">
        <v>88</v>
      </c>
      <c r="C3779" t="s">
        <v>256</v>
      </c>
      <c r="D3779" t="s">
        <v>10933</v>
      </c>
      <c r="E3779">
        <v>72</v>
      </c>
      <c r="F3779" t="s">
        <v>10899</v>
      </c>
    </row>
    <row r="3780" spans="1:6" x14ac:dyDescent="0.2">
      <c r="A3780" t="s">
        <v>14717</v>
      </c>
      <c r="B3780" t="s">
        <v>88</v>
      </c>
      <c r="C3780" t="s">
        <v>256</v>
      </c>
      <c r="D3780" t="s">
        <v>10945</v>
      </c>
      <c r="E3780">
        <v>84</v>
      </c>
      <c r="F3780" t="s">
        <v>10899</v>
      </c>
    </row>
    <row r="3781" spans="1:6" x14ac:dyDescent="0.2">
      <c r="A3781" t="s">
        <v>14718</v>
      </c>
      <c r="B3781" t="s">
        <v>88</v>
      </c>
      <c r="C3781" t="s">
        <v>256</v>
      </c>
      <c r="D3781" t="s">
        <v>10977</v>
      </c>
      <c r="E3781">
        <v>1</v>
      </c>
      <c r="F3781" t="s">
        <v>10899</v>
      </c>
    </row>
    <row r="3782" spans="1:6" x14ac:dyDescent="0.2">
      <c r="A3782" t="s">
        <v>14719</v>
      </c>
      <c r="B3782" t="s">
        <v>88</v>
      </c>
      <c r="C3782" t="s">
        <v>257</v>
      </c>
      <c r="D3782" t="s">
        <v>10919</v>
      </c>
      <c r="E3782">
        <v>1</v>
      </c>
      <c r="F3782" t="s">
        <v>10899</v>
      </c>
    </row>
    <row r="3783" spans="1:6" x14ac:dyDescent="0.2">
      <c r="A3783" t="s">
        <v>14720</v>
      </c>
      <c r="B3783" t="s">
        <v>88</v>
      </c>
      <c r="C3783" t="s">
        <v>257</v>
      </c>
      <c r="D3783" t="s">
        <v>10925</v>
      </c>
      <c r="E3783">
        <v>1</v>
      </c>
      <c r="F3783" t="s">
        <v>10899</v>
      </c>
    </row>
    <row r="3784" spans="1:6" x14ac:dyDescent="0.2">
      <c r="A3784" t="s">
        <v>14721</v>
      </c>
      <c r="B3784" t="s">
        <v>88</v>
      </c>
      <c r="C3784" t="s">
        <v>257</v>
      </c>
      <c r="D3784" t="s">
        <v>10931</v>
      </c>
      <c r="E3784">
        <v>1</v>
      </c>
      <c r="F3784" t="s">
        <v>10899</v>
      </c>
    </row>
    <row r="3785" spans="1:6" x14ac:dyDescent="0.2">
      <c r="A3785" t="s">
        <v>14722</v>
      </c>
      <c r="B3785" t="s">
        <v>88</v>
      </c>
      <c r="C3785" t="s">
        <v>257</v>
      </c>
      <c r="D3785" t="s">
        <v>10933</v>
      </c>
      <c r="E3785">
        <v>29</v>
      </c>
      <c r="F3785" t="s">
        <v>10899</v>
      </c>
    </row>
    <row r="3786" spans="1:6" x14ac:dyDescent="0.2">
      <c r="A3786" t="s">
        <v>14723</v>
      </c>
      <c r="B3786" t="s">
        <v>88</v>
      </c>
      <c r="C3786" t="s">
        <v>257</v>
      </c>
      <c r="D3786" t="s">
        <v>10945</v>
      </c>
      <c r="E3786">
        <v>31</v>
      </c>
      <c r="F3786" t="s">
        <v>10899</v>
      </c>
    </row>
    <row r="3787" spans="1:6" x14ac:dyDescent="0.2">
      <c r="A3787" t="s">
        <v>14724</v>
      </c>
      <c r="B3787" t="s">
        <v>88</v>
      </c>
      <c r="C3787" t="s">
        <v>257</v>
      </c>
      <c r="D3787" t="s">
        <v>10949</v>
      </c>
      <c r="E3787">
        <v>1</v>
      </c>
      <c r="F3787" t="s">
        <v>10899</v>
      </c>
    </row>
    <row r="3788" spans="1:6" x14ac:dyDescent="0.2">
      <c r="A3788" t="s">
        <v>14725</v>
      </c>
      <c r="B3788" t="s">
        <v>88</v>
      </c>
      <c r="C3788" t="s">
        <v>258</v>
      </c>
      <c r="D3788" t="s">
        <v>10903</v>
      </c>
      <c r="E3788">
        <v>1</v>
      </c>
      <c r="F3788" t="s">
        <v>10899</v>
      </c>
    </row>
    <row r="3789" spans="1:6" x14ac:dyDescent="0.2">
      <c r="A3789" t="s">
        <v>14726</v>
      </c>
      <c r="B3789" t="s">
        <v>88</v>
      </c>
      <c r="C3789" t="s">
        <v>258</v>
      </c>
      <c r="D3789" t="s">
        <v>10913</v>
      </c>
      <c r="E3789">
        <v>1</v>
      </c>
      <c r="F3789" t="s">
        <v>10899</v>
      </c>
    </row>
    <row r="3790" spans="1:6" x14ac:dyDescent="0.2">
      <c r="A3790" t="s">
        <v>14727</v>
      </c>
      <c r="B3790" t="s">
        <v>88</v>
      </c>
      <c r="C3790" t="s">
        <v>258</v>
      </c>
      <c r="D3790" t="s">
        <v>10931</v>
      </c>
      <c r="E3790">
        <v>2</v>
      </c>
      <c r="F3790" t="s">
        <v>10899</v>
      </c>
    </row>
    <row r="3791" spans="1:6" x14ac:dyDescent="0.2">
      <c r="A3791" t="s">
        <v>14728</v>
      </c>
      <c r="B3791" t="s">
        <v>88</v>
      </c>
      <c r="C3791" t="s">
        <v>258</v>
      </c>
      <c r="D3791" t="s">
        <v>10933</v>
      </c>
      <c r="E3791">
        <v>96</v>
      </c>
      <c r="F3791" t="s">
        <v>10899</v>
      </c>
    </row>
    <row r="3792" spans="1:6" x14ac:dyDescent="0.2">
      <c r="A3792" t="s">
        <v>14729</v>
      </c>
      <c r="B3792" t="s">
        <v>88</v>
      </c>
      <c r="C3792" t="s">
        <v>258</v>
      </c>
      <c r="D3792" t="s">
        <v>10939</v>
      </c>
      <c r="E3792">
        <v>1</v>
      </c>
      <c r="F3792" t="s">
        <v>10899</v>
      </c>
    </row>
    <row r="3793" spans="1:6" x14ac:dyDescent="0.2">
      <c r="A3793" t="s">
        <v>14730</v>
      </c>
      <c r="B3793" t="s">
        <v>88</v>
      </c>
      <c r="C3793" t="s">
        <v>258</v>
      </c>
      <c r="D3793" t="s">
        <v>10945</v>
      </c>
      <c r="E3793">
        <v>124</v>
      </c>
      <c r="F3793" t="s">
        <v>10899</v>
      </c>
    </row>
    <row r="3794" spans="1:6" x14ac:dyDescent="0.2">
      <c r="A3794" t="s">
        <v>14731</v>
      </c>
      <c r="B3794" t="s">
        <v>88</v>
      </c>
      <c r="C3794" t="s">
        <v>258</v>
      </c>
      <c r="D3794" t="s">
        <v>10967</v>
      </c>
      <c r="E3794">
        <v>1</v>
      </c>
      <c r="F3794" t="s">
        <v>10899</v>
      </c>
    </row>
    <row r="3795" spans="1:6" x14ac:dyDescent="0.2">
      <c r="A3795" t="s">
        <v>14732</v>
      </c>
      <c r="B3795" t="s">
        <v>88</v>
      </c>
      <c r="C3795" t="s">
        <v>258</v>
      </c>
      <c r="D3795" t="s">
        <v>10977</v>
      </c>
      <c r="E3795">
        <v>1</v>
      </c>
      <c r="F3795" t="s">
        <v>10899</v>
      </c>
    </row>
    <row r="3796" spans="1:6" x14ac:dyDescent="0.2">
      <c r="A3796" t="s">
        <v>14733</v>
      </c>
      <c r="B3796" t="s">
        <v>88</v>
      </c>
      <c r="C3796" t="s">
        <v>259</v>
      </c>
      <c r="D3796" t="s">
        <v>10919</v>
      </c>
      <c r="E3796">
        <v>1</v>
      </c>
      <c r="F3796" t="s">
        <v>10899</v>
      </c>
    </row>
    <row r="3797" spans="1:6" x14ac:dyDescent="0.2">
      <c r="A3797" t="s">
        <v>14734</v>
      </c>
      <c r="B3797" t="s">
        <v>88</v>
      </c>
      <c r="C3797" t="s">
        <v>259</v>
      </c>
      <c r="D3797" t="s">
        <v>10925</v>
      </c>
      <c r="E3797">
        <v>1</v>
      </c>
      <c r="F3797" t="s">
        <v>10899</v>
      </c>
    </row>
    <row r="3798" spans="1:6" x14ac:dyDescent="0.2">
      <c r="A3798" t="s">
        <v>14735</v>
      </c>
      <c r="B3798" t="s">
        <v>88</v>
      </c>
      <c r="C3798" t="s">
        <v>259</v>
      </c>
      <c r="D3798" t="s">
        <v>10931</v>
      </c>
      <c r="E3798">
        <v>1</v>
      </c>
      <c r="F3798" t="s">
        <v>10899</v>
      </c>
    </row>
    <row r="3799" spans="1:6" x14ac:dyDescent="0.2">
      <c r="A3799" t="s">
        <v>14736</v>
      </c>
      <c r="B3799" t="s">
        <v>88</v>
      </c>
      <c r="C3799" t="s">
        <v>259</v>
      </c>
      <c r="D3799" t="s">
        <v>10933</v>
      </c>
      <c r="E3799">
        <v>48</v>
      </c>
      <c r="F3799" t="s">
        <v>10899</v>
      </c>
    </row>
    <row r="3800" spans="1:6" x14ac:dyDescent="0.2">
      <c r="A3800" t="s">
        <v>14737</v>
      </c>
      <c r="B3800" t="s">
        <v>88</v>
      </c>
      <c r="C3800" t="s">
        <v>259</v>
      </c>
      <c r="D3800" t="s">
        <v>10945</v>
      </c>
      <c r="E3800">
        <v>57</v>
      </c>
      <c r="F3800" t="s">
        <v>10899</v>
      </c>
    </row>
    <row r="3801" spans="1:6" x14ac:dyDescent="0.2">
      <c r="A3801" t="s">
        <v>14738</v>
      </c>
      <c r="B3801" t="s">
        <v>88</v>
      </c>
      <c r="C3801" t="s">
        <v>259</v>
      </c>
      <c r="D3801" t="s">
        <v>10977</v>
      </c>
      <c r="E3801">
        <v>1</v>
      </c>
      <c r="F3801" t="s">
        <v>10899</v>
      </c>
    </row>
    <row r="3802" spans="1:6" x14ac:dyDescent="0.2">
      <c r="A3802" t="s">
        <v>14739</v>
      </c>
      <c r="B3802" t="s">
        <v>86</v>
      </c>
      <c r="C3802" t="s">
        <v>106</v>
      </c>
      <c r="D3802" t="s">
        <v>10898</v>
      </c>
      <c r="E3802">
        <v>2</v>
      </c>
      <c r="F3802" t="s">
        <v>14740</v>
      </c>
    </row>
    <row r="3803" spans="1:6" x14ac:dyDescent="0.2">
      <c r="A3803" t="s">
        <v>14741</v>
      </c>
      <c r="B3803" t="s">
        <v>86</v>
      </c>
      <c r="C3803" t="s">
        <v>106</v>
      </c>
      <c r="D3803" t="s">
        <v>10903</v>
      </c>
      <c r="E3803">
        <v>20</v>
      </c>
      <c r="F3803" t="s">
        <v>14740</v>
      </c>
    </row>
    <row r="3804" spans="1:6" x14ac:dyDescent="0.2">
      <c r="A3804" t="s">
        <v>14742</v>
      </c>
      <c r="B3804" t="s">
        <v>86</v>
      </c>
      <c r="C3804" t="s">
        <v>106</v>
      </c>
      <c r="D3804" t="s">
        <v>14743</v>
      </c>
      <c r="E3804">
        <v>2</v>
      </c>
      <c r="F3804" t="s">
        <v>14740</v>
      </c>
    </row>
    <row r="3805" spans="1:6" x14ac:dyDescent="0.2">
      <c r="A3805" t="s">
        <v>14744</v>
      </c>
      <c r="B3805" t="s">
        <v>86</v>
      </c>
      <c r="C3805" t="s">
        <v>106</v>
      </c>
      <c r="D3805" t="s">
        <v>14745</v>
      </c>
      <c r="E3805">
        <v>7</v>
      </c>
      <c r="F3805" t="s">
        <v>14740</v>
      </c>
    </row>
    <row r="3806" spans="1:6" x14ac:dyDescent="0.2">
      <c r="A3806" t="s">
        <v>14746</v>
      </c>
      <c r="B3806" t="s">
        <v>86</v>
      </c>
      <c r="C3806" t="s">
        <v>106</v>
      </c>
      <c r="D3806" t="s">
        <v>10911</v>
      </c>
      <c r="E3806">
        <v>2</v>
      </c>
      <c r="F3806" t="s">
        <v>14740</v>
      </c>
    </row>
    <row r="3807" spans="1:6" x14ac:dyDescent="0.2">
      <c r="A3807" t="s">
        <v>14747</v>
      </c>
      <c r="B3807" t="s">
        <v>86</v>
      </c>
      <c r="C3807" t="s">
        <v>106</v>
      </c>
      <c r="D3807" t="s">
        <v>14748</v>
      </c>
      <c r="E3807">
        <v>6</v>
      </c>
      <c r="F3807" t="s">
        <v>14740</v>
      </c>
    </row>
    <row r="3808" spans="1:6" x14ac:dyDescent="0.2">
      <c r="A3808" t="s">
        <v>14749</v>
      </c>
      <c r="B3808" t="s">
        <v>86</v>
      </c>
      <c r="C3808" t="s">
        <v>106</v>
      </c>
      <c r="D3808" t="s">
        <v>14750</v>
      </c>
      <c r="E3808">
        <v>2</v>
      </c>
      <c r="F3808" t="s">
        <v>14740</v>
      </c>
    </row>
    <row r="3809" spans="1:6" x14ac:dyDescent="0.2">
      <c r="A3809" t="s">
        <v>14751</v>
      </c>
      <c r="B3809" t="s">
        <v>86</v>
      </c>
      <c r="C3809" t="s">
        <v>106</v>
      </c>
      <c r="D3809" t="s">
        <v>10917</v>
      </c>
      <c r="E3809">
        <v>6</v>
      </c>
      <c r="F3809" t="s">
        <v>14740</v>
      </c>
    </row>
    <row r="3810" spans="1:6" x14ac:dyDescent="0.2">
      <c r="A3810" t="s">
        <v>14752</v>
      </c>
      <c r="B3810" t="s">
        <v>86</v>
      </c>
      <c r="C3810" t="s">
        <v>106</v>
      </c>
      <c r="D3810" t="s">
        <v>14753</v>
      </c>
      <c r="E3810">
        <v>1</v>
      </c>
      <c r="F3810" t="s">
        <v>14740</v>
      </c>
    </row>
    <row r="3811" spans="1:6" x14ac:dyDescent="0.2">
      <c r="A3811" t="s">
        <v>14754</v>
      </c>
      <c r="B3811" t="s">
        <v>86</v>
      </c>
      <c r="C3811" t="s">
        <v>106</v>
      </c>
      <c r="D3811" t="s">
        <v>10925</v>
      </c>
      <c r="E3811">
        <v>2</v>
      </c>
      <c r="F3811" t="s">
        <v>14740</v>
      </c>
    </row>
    <row r="3812" spans="1:6" x14ac:dyDescent="0.2">
      <c r="A3812" t="s">
        <v>14755</v>
      </c>
      <c r="B3812" t="s">
        <v>86</v>
      </c>
      <c r="C3812" t="s">
        <v>106</v>
      </c>
      <c r="D3812" t="s">
        <v>14756</v>
      </c>
      <c r="E3812">
        <v>2</v>
      </c>
      <c r="F3812" t="s">
        <v>14740</v>
      </c>
    </row>
    <row r="3813" spans="1:6" x14ac:dyDescent="0.2">
      <c r="A3813" t="s">
        <v>14757</v>
      </c>
      <c r="B3813" t="s">
        <v>86</v>
      </c>
      <c r="C3813" t="s">
        <v>106</v>
      </c>
      <c r="D3813" t="s">
        <v>14758</v>
      </c>
      <c r="E3813">
        <v>17</v>
      </c>
      <c r="F3813" t="s">
        <v>14740</v>
      </c>
    </row>
    <row r="3814" spans="1:6" x14ac:dyDescent="0.2">
      <c r="A3814" t="s">
        <v>14759</v>
      </c>
      <c r="B3814" t="s">
        <v>86</v>
      </c>
      <c r="C3814" t="s">
        <v>106</v>
      </c>
      <c r="D3814" t="s">
        <v>10929</v>
      </c>
      <c r="E3814">
        <v>9</v>
      </c>
      <c r="F3814" t="s">
        <v>14740</v>
      </c>
    </row>
    <row r="3815" spans="1:6" x14ac:dyDescent="0.2">
      <c r="A3815" t="s">
        <v>14760</v>
      </c>
      <c r="B3815" t="s">
        <v>86</v>
      </c>
      <c r="C3815" t="s">
        <v>106</v>
      </c>
      <c r="D3815" t="s">
        <v>10931</v>
      </c>
      <c r="E3815">
        <v>204</v>
      </c>
      <c r="F3815" t="s">
        <v>14740</v>
      </c>
    </row>
    <row r="3816" spans="1:6" x14ac:dyDescent="0.2">
      <c r="A3816" t="s">
        <v>14761</v>
      </c>
      <c r="B3816" t="s">
        <v>86</v>
      </c>
      <c r="C3816" t="s">
        <v>106</v>
      </c>
      <c r="D3816" t="s">
        <v>10933</v>
      </c>
      <c r="E3816">
        <v>1825</v>
      </c>
      <c r="F3816" t="s">
        <v>14740</v>
      </c>
    </row>
    <row r="3817" spans="1:6" x14ac:dyDescent="0.2">
      <c r="A3817" t="s">
        <v>14762</v>
      </c>
      <c r="B3817" t="s">
        <v>86</v>
      </c>
      <c r="C3817" t="s">
        <v>106</v>
      </c>
      <c r="D3817" t="s">
        <v>14763</v>
      </c>
      <c r="E3817">
        <v>29</v>
      </c>
      <c r="F3817" t="s">
        <v>14740</v>
      </c>
    </row>
    <row r="3818" spans="1:6" x14ac:dyDescent="0.2">
      <c r="A3818" t="s">
        <v>14764</v>
      </c>
      <c r="B3818" t="s">
        <v>86</v>
      </c>
      <c r="C3818" t="s">
        <v>106</v>
      </c>
      <c r="D3818" t="s">
        <v>14765</v>
      </c>
      <c r="E3818">
        <v>56</v>
      </c>
      <c r="F3818" t="s">
        <v>14740</v>
      </c>
    </row>
    <row r="3819" spans="1:6" x14ac:dyDescent="0.2">
      <c r="A3819" t="s">
        <v>14766</v>
      </c>
      <c r="B3819" t="s">
        <v>86</v>
      </c>
      <c r="C3819" t="s">
        <v>106</v>
      </c>
      <c r="D3819" t="s">
        <v>14767</v>
      </c>
      <c r="E3819">
        <v>113</v>
      </c>
      <c r="F3819" t="s">
        <v>14740</v>
      </c>
    </row>
    <row r="3820" spans="1:6" x14ac:dyDescent="0.2">
      <c r="A3820" t="s">
        <v>14768</v>
      </c>
      <c r="B3820" t="s">
        <v>86</v>
      </c>
      <c r="C3820" t="s">
        <v>106</v>
      </c>
      <c r="D3820" t="s">
        <v>14769</v>
      </c>
      <c r="E3820">
        <v>8</v>
      </c>
      <c r="F3820" t="s">
        <v>14740</v>
      </c>
    </row>
    <row r="3821" spans="1:6" x14ac:dyDescent="0.2">
      <c r="A3821" t="s">
        <v>14770</v>
      </c>
      <c r="B3821" t="s">
        <v>86</v>
      </c>
      <c r="C3821" t="s">
        <v>106</v>
      </c>
      <c r="D3821" t="s">
        <v>10945</v>
      </c>
      <c r="E3821">
        <v>2158</v>
      </c>
      <c r="F3821" t="s">
        <v>14740</v>
      </c>
    </row>
    <row r="3822" spans="1:6" x14ac:dyDescent="0.2">
      <c r="A3822" t="s">
        <v>14771</v>
      </c>
      <c r="B3822" t="s">
        <v>86</v>
      </c>
      <c r="C3822" t="s">
        <v>106</v>
      </c>
      <c r="D3822" t="s">
        <v>14772</v>
      </c>
      <c r="E3822">
        <v>1</v>
      </c>
      <c r="F3822" t="s">
        <v>14740</v>
      </c>
    </row>
    <row r="3823" spans="1:6" x14ac:dyDescent="0.2">
      <c r="A3823" t="s">
        <v>14773</v>
      </c>
      <c r="B3823" t="s">
        <v>86</v>
      </c>
      <c r="C3823" t="s">
        <v>106</v>
      </c>
      <c r="D3823" t="s">
        <v>14774</v>
      </c>
      <c r="E3823">
        <v>8</v>
      </c>
      <c r="F3823" t="s">
        <v>14740</v>
      </c>
    </row>
    <row r="3824" spans="1:6" x14ac:dyDescent="0.2">
      <c r="A3824" t="s">
        <v>14775</v>
      </c>
      <c r="B3824" t="s">
        <v>86</v>
      </c>
      <c r="C3824" t="s">
        <v>106</v>
      </c>
      <c r="D3824" t="s">
        <v>14776</v>
      </c>
      <c r="E3824">
        <v>14</v>
      </c>
      <c r="F3824" t="s">
        <v>14740</v>
      </c>
    </row>
    <row r="3825" spans="1:6" x14ac:dyDescent="0.2">
      <c r="A3825" t="s">
        <v>14777</v>
      </c>
      <c r="B3825" t="s">
        <v>86</v>
      </c>
      <c r="C3825" t="s">
        <v>106</v>
      </c>
      <c r="D3825" t="s">
        <v>10953</v>
      </c>
      <c r="E3825">
        <v>1</v>
      </c>
      <c r="F3825" t="s">
        <v>14740</v>
      </c>
    </row>
    <row r="3826" spans="1:6" x14ac:dyDescent="0.2">
      <c r="A3826" t="s">
        <v>14778</v>
      </c>
      <c r="B3826" t="s">
        <v>86</v>
      </c>
      <c r="C3826" t="s">
        <v>106</v>
      </c>
      <c r="D3826" t="s">
        <v>14779</v>
      </c>
      <c r="E3826">
        <v>1</v>
      </c>
      <c r="F3826" t="s">
        <v>14740</v>
      </c>
    </row>
    <row r="3827" spans="1:6" x14ac:dyDescent="0.2">
      <c r="A3827" t="s">
        <v>14780</v>
      </c>
      <c r="B3827" t="s">
        <v>86</v>
      </c>
      <c r="C3827" t="s">
        <v>106</v>
      </c>
      <c r="D3827" t="s">
        <v>14781</v>
      </c>
      <c r="E3827">
        <v>27</v>
      </c>
      <c r="F3827" t="s">
        <v>14740</v>
      </c>
    </row>
    <row r="3828" spans="1:6" x14ac:dyDescent="0.2">
      <c r="A3828" t="s">
        <v>14782</v>
      </c>
      <c r="B3828" t="s">
        <v>86</v>
      </c>
      <c r="C3828" t="s">
        <v>106</v>
      </c>
      <c r="D3828" t="s">
        <v>10963</v>
      </c>
      <c r="E3828">
        <v>30</v>
      </c>
      <c r="F3828" t="s">
        <v>14740</v>
      </c>
    </row>
    <row r="3829" spans="1:6" x14ac:dyDescent="0.2">
      <c r="A3829" t="s">
        <v>14783</v>
      </c>
      <c r="B3829" t="s">
        <v>86</v>
      </c>
      <c r="C3829" t="s">
        <v>106</v>
      </c>
      <c r="D3829" t="s">
        <v>14784</v>
      </c>
      <c r="E3829">
        <v>38</v>
      </c>
      <c r="F3829" t="s">
        <v>14740</v>
      </c>
    </row>
    <row r="3830" spans="1:6" x14ac:dyDescent="0.2">
      <c r="A3830" t="s">
        <v>14785</v>
      </c>
      <c r="B3830" t="s">
        <v>86</v>
      </c>
      <c r="C3830" t="s">
        <v>106</v>
      </c>
      <c r="D3830" t="s">
        <v>14786</v>
      </c>
      <c r="E3830">
        <v>11</v>
      </c>
      <c r="F3830" t="s">
        <v>14740</v>
      </c>
    </row>
    <row r="3831" spans="1:6" x14ac:dyDescent="0.2">
      <c r="A3831" t="s">
        <v>14787</v>
      </c>
      <c r="B3831" t="s">
        <v>86</v>
      </c>
      <c r="C3831" t="s">
        <v>106</v>
      </c>
      <c r="D3831" t="s">
        <v>14788</v>
      </c>
      <c r="E3831">
        <v>8</v>
      </c>
      <c r="F3831" t="s">
        <v>14740</v>
      </c>
    </row>
    <row r="3832" spans="1:6" x14ac:dyDescent="0.2">
      <c r="A3832" t="s">
        <v>14789</v>
      </c>
      <c r="B3832" t="s">
        <v>86</v>
      </c>
      <c r="C3832" t="s">
        <v>106</v>
      </c>
      <c r="D3832" t="s">
        <v>14790</v>
      </c>
      <c r="E3832">
        <v>3</v>
      </c>
      <c r="F3832" t="s">
        <v>14740</v>
      </c>
    </row>
    <row r="3833" spans="1:6" x14ac:dyDescent="0.2">
      <c r="A3833" t="s">
        <v>14791</v>
      </c>
      <c r="B3833" t="s">
        <v>86</v>
      </c>
      <c r="C3833" t="s">
        <v>106</v>
      </c>
      <c r="D3833" t="s">
        <v>14792</v>
      </c>
      <c r="E3833">
        <v>10</v>
      </c>
      <c r="F3833" t="s">
        <v>14740</v>
      </c>
    </row>
    <row r="3834" spans="1:6" x14ac:dyDescent="0.2">
      <c r="A3834" t="s">
        <v>14793</v>
      </c>
      <c r="B3834" t="s">
        <v>86</v>
      </c>
      <c r="C3834" t="s">
        <v>106</v>
      </c>
      <c r="D3834" t="s">
        <v>14794</v>
      </c>
      <c r="E3834">
        <v>20</v>
      </c>
      <c r="F3834" t="s">
        <v>14740</v>
      </c>
    </row>
    <row r="3835" spans="1:6" x14ac:dyDescent="0.2">
      <c r="A3835" t="s">
        <v>14795</v>
      </c>
      <c r="B3835" t="s">
        <v>86</v>
      </c>
      <c r="C3835" t="s">
        <v>106</v>
      </c>
      <c r="D3835" t="s">
        <v>14796</v>
      </c>
      <c r="E3835">
        <v>40</v>
      </c>
      <c r="F3835" t="s">
        <v>14740</v>
      </c>
    </row>
    <row r="3836" spans="1:6" x14ac:dyDescent="0.2">
      <c r="A3836" t="s">
        <v>14797</v>
      </c>
      <c r="B3836" t="s">
        <v>86</v>
      </c>
      <c r="C3836" t="s">
        <v>106</v>
      </c>
      <c r="D3836" t="s">
        <v>14798</v>
      </c>
      <c r="E3836">
        <v>20</v>
      </c>
      <c r="F3836" t="s">
        <v>14740</v>
      </c>
    </row>
    <row r="3837" spans="1:6" x14ac:dyDescent="0.2">
      <c r="A3837" t="s">
        <v>14799</v>
      </c>
      <c r="B3837" t="s">
        <v>86</v>
      </c>
      <c r="C3837" t="s">
        <v>106</v>
      </c>
      <c r="D3837" t="s">
        <v>14800</v>
      </c>
      <c r="E3837">
        <v>27</v>
      </c>
      <c r="F3837" t="s">
        <v>14740</v>
      </c>
    </row>
    <row r="3838" spans="1:6" x14ac:dyDescent="0.2">
      <c r="A3838" t="s">
        <v>14801</v>
      </c>
      <c r="B3838" t="s">
        <v>86</v>
      </c>
      <c r="C3838" t="s">
        <v>106</v>
      </c>
      <c r="D3838" t="s">
        <v>14802</v>
      </c>
      <c r="E3838">
        <v>47</v>
      </c>
      <c r="F3838" t="s">
        <v>14740</v>
      </c>
    </row>
    <row r="3839" spans="1:6" x14ac:dyDescent="0.2">
      <c r="A3839" t="s">
        <v>14803</v>
      </c>
      <c r="B3839" t="s">
        <v>86</v>
      </c>
      <c r="C3839" t="s">
        <v>106</v>
      </c>
      <c r="D3839" t="s">
        <v>14804</v>
      </c>
      <c r="E3839">
        <v>6</v>
      </c>
      <c r="F3839" t="s">
        <v>14740</v>
      </c>
    </row>
    <row r="3840" spans="1:6" x14ac:dyDescent="0.2">
      <c r="A3840" t="s">
        <v>14805</v>
      </c>
      <c r="B3840" t="s">
        <v>86</v>
      </c>
      <c r="C3840" t="s">
        <v>106</v>
      </c>
      <c r="D3840" t="s">
        <v>14806</v>
      </c>
      <c r="E3840">
        <v>35</v>
      </c>
      <c r="F3840" t="s">
        <v>14740</v>
      </c>
    </row>
    <row r="3841" spans="1:6" x14ac:dyDescent="0.2">
      <c r="A3841" t="s">
        <v>14807</v>
      </c>
      <c r="B3841" t="s">
        <v>86</v>
      </c>
      <c r="C3841" t="s">
        <v>106</v>
      </c>
      <c r="D3841" t="s">
        <v>14808</v>
      </c>
      <c r="E3841">
        <v>6</v>
      </c>
      <c r="F3841" t="s">
        <v>14740</v>
      </c>
    </row>
    <row r="3842" spans="1:6" x14ac:dyDescent="0.2">
      <c r="A3842" t="s">
        <v>14809</v>
      </c>
      <c r="B3842" t="s">
        <v>86</v>
      </c>
      <c r="C3842" t="s">
        <v>106</v>
      </c>
      <c r="D3842" t="s">
        <v>14810</v>
      </c>
      <c r="E3842">
        <v>26</v>
      </c>
      <c r="F3842" t="s">
        <v>14740</v>
      </c>
    </row>
    <row r="3843" spans="1:6" x14ac:dyDescent="0.2">
      <c r="A3843" t="s">
        <v>14811</v>
      </c>
      <c r="B3843" t="s">
        <v>86</v>
      </c>
      <c r="C3843" t="s">
        <v>107</v>
      </c>
      <c r="D3843" t="s">
        <v>14750</v>
      </c>
      <c r="E3843">
        <v>1</v>
      </c>
      <c r="F3843" t="s">
        <v>14740</v>
      </c>
    </row>
    <row r="3844" spans="1:6" x14ac:dyDescent="0.2">
      <c r="A3844" t="s">
        <v>14812</v>
      </c>
      <c r="B3844" t="s">
        <v>86</v>
      </c>
      <c r="C3844" t="s">
        <v>107</v>
      </c>
      <c r="D3844" t="s">
        <v>10931</v>
      </c>
      <c r="E3844">
        <v>1</v>
      </c>
      <c r="F3844" t="s">
        <v>14740</v>
      </c>
    </row>
    <row r="3845" spans="1:6" x14ac:dyDescent="0.2">
      <c r="A3845" t="s">
        <v>14813</v>
      </c>
      <c r="B3845" t="s">
        <v>86</v>
      </c>
      <c r="C3845" t="s">
        <v>107</v>
      </c>
      <c r="D3845" t="s">
        <v>10933</v>
      </c>
      <c r="E3845">
        <v>6</v>
      </c>
      <c r="F3845" t="s">
        <v>14740</v>
      </c>
    </row>
    <row r="3846" spans="1:6" x14ac:dyDescent="0.2">
      <c r="A3846" t="s">
        <v>14814</v>
      </c>
      <c r="B3846" t="s">
        <v>86</v>
      </c>
      <c r="C3846" t="s">
        <v>107</v>
      </c>
      <c r="D3846" t="s">
        <v>14765</v>
      </c>
      <c r="E3846">
        <v>1</v>
      </c>
      <c r="F3846" t="s">
        <v>14740</v>
      </c>
    </row>
    <row r="3847" spans="1:6" x14ac:dyDescent="0.2">
      <c r="A3847" t="s">
        <v>14815</v>
      </c>
      <c r="B3847" t="s">
        <v>86</v>
      </c>
      <c r="C3847" t="s">
        <v>107</v>
      </c>
      <c r="D3847" t="s">
        <v>14767</v>
      </c>
      <c r="E3847">
        <v>1</v>
      </c>
      <c r="F3847" t="s">
        <v>14740</v>
      </c>
    </row>
    <row r="3848" spans="1:6" x14ac:dyDescent="0.2">
      <c r="A3848" t="s">
        <v>14816</v>
      </c>
      <c r="B3848" t="s">
        <v>86</v>
      </c>
      <c r="C3848" t="s">
        <v>107</v>
      </c>
      <c r="D3848" t="s">
        <v>10945</v>
      </c>
      <c r="E3848">
        <v>8</v>
      </c>
      <c r="F3848" t="s">
        <v>14740</v>
      </c>
    </row>
    <row r="3849" spans="1:6" x14ac:dyDescent="0.2">
      <c r="A3849" t="s">
        <v>14817</v>
      </c>
      <c r="B3849" t="s">
        <v>86</v>
      </c>
      <c r="C3849" t="s">
        <v>107</v>
      </c>
      <c r="D3849" t="s">
        <v>14794</v>
      </c>
      <c r="E3849">
        <v>1</v>
      </c>
      <c r="F3849" t="s">
        <v>14740</v>
      </c>
    </row>
    <row r="3850" spans="1:6" x14ac:dyDescent="0.2">
      <c r="A3850" t="s">
        <v>14818</v>
      </c>
      <c r="B3850" t="s">
        <v>86</v>
      </c>
      <c r="C3850" t="s">
        <v>108</v>
      </c>
      <c r="D3850" t="s">
        <v>10917</v>
      </c>
      <c r="E3850">
        <v>1</v>
      </c>
      <c r="F3850" t="s">
        <v>14740</v>
      </c>
    </row>
    <row r="3851" spans="1:6" x14ac:dyDescent="0.2">
      <c r="A3851" t="s">
        <v>14819</v>
      </c>
      <c r="B3851" t="s">
        <v>86</v>
      </c>
      <c r="C3851" t="s">
        <v>108</v>
      </c>
      <c r="D3851" t="s">
        <v>10931</v>
      </c>
      <c r="E3851">
        <v>4</v>
      </c>
      <c r="F3851" t="s">
        <v>14740</v>
      </c>
    </row>
    <row r="3852" spans="1:6" x14ac:dyDescent="0.2">
      <c r="A3852" t="s">
        <v>14820</v>
      </c>
      <c r="B3852" t="s">
        <v>86</v>
      </c>
      <c r="C3852" t="s">
        <v>108</v>
      </c>
      <c r="D3852" t="s">
        <v>10933</v>
      </c>
      <c r="E3852">
        <v>11</v>
      </c>
      <c r="F3852" t="s">
        <v>14740</v>
      </c>
    </row>
    <row r="3853" spans="1:6" x14ac:dyDescent="0.2">
      <c r="A3853" t="s">
        <v>14821</v>
      </c>
      <c r="B3853" t="s">
        <v>86</v>
      </c>
      <c r="C3853" t="s">
        <v>108</v>
      </c>
      <c r="D3853" t="s">
        <v>14763</v>
      </c>
      <c r="E3853">
        <v>1</v>
      </c>
      <c r="F3853" t="s">
        <v>14740</v>
      </c>
    </row>
    <row r="3854" spans="1:6" x14ac:dyDescent="0.2">
      <c r="A3854" t="s">
        <v>14822</v>
      </c>
      <c r="B3854" t="s">
        <v>86</v>
      </c>
      <c r="C3854" t="s">
        <v>108</v>
      </c>
      <c r="D3854" t="s">
        <v>14765</v>
      </c>
      <c r="E3854">
        <v>3</v>
      </c>
      <c r="F3854" t="s">
        <v>14740</v>
      </c>
    </row>
    <row r="3855" spans="1:6" x14ac:dyDescent="0.2">
      <c r="A3855" t="s">
        <v>14823</v>
      </c>
      <c r="B3855" t="s">
        <v>86</v>
      </c>
      <c r="C3855" t="s">
        <v>108</v>
      </c>
      <c r="D3855" t="s">
        <v>14767</v>
      </c>
      <c r="E3855">
        <v>4</v>
      </c>
      <c r="F3855" t="s">
        <v>14740</v>
      </c>
    </row>
    <row r="3856" spans="1:6" x14ac:dyDescent="0.2">
      <c r="A3856" t="s">
        <v>14824</v>
      </c>
      <c r="B3856" t="s">
        <v>86</v>
      </c>
      <c r="C3856" t="s">
        <v>108</v>
      </c>
      <c r="D3856" t="s">
        <v>10945</v>
      </c>
      <c r="E3856">
        <v>17</v>
      </c>
      <c r="F3856" t="s">
        <v>14740</v>
      </c>
    </row>
    <row r="3857" spans="1:6" x14ac:dyDescent="0.2">
      <c r="A3857" t="s">
        <v>14825</v>
      </c>
      <c r="B3857" t="s">
        <v>86</v>
      </c>
      <c r="C3857" t="s">
        <v>108</v>
      </c>
      <c r="D3857" t="s">
        <v>10963</v>
      </c>
      <c r="E3857">
        <v>3</v>
      </c>
      <c r="F3857" t="s">
        <v>14740</v>
      </c>
    </row>
    <row r="3858" spans="1:6" x14ac:dyDescent="0.2">
      <c r="A3858" t="s">
        <v>14826</v>
      </c>
      <c r="B3858" t="s">
        <v>86</v>
      </c>
      <c r="C3858" t="s">
        <v>108</v>
      </c>
      <c r="D3858" t="s">
        <v>14784</v>
      </c>
      <c r="E3858">
        <v>3</v>
      </c>
      <c r="F3858" t="s">
        <v>14740</v>
      </c>
    </row>
    <row r="3859" spans="1:6" x14ac:dyDescent="0.2">
      <c r="A3859" t="s">
        <v>14827</v>
      </c>
      <c r="B3859" t="s">
        <v>86</v>
      </c>
      <c r="C3859" t="s">
        <v>108</v>
      </c>
      <c r="D3859" t="s">
        <v>14788</v>
      </c>
      <c r="E3859">
        <v>1</v>
      </c>
      <c r="F3859" t="s">
        <v>14740</v>
      </c>
    </row>
    <row r="3860" spans="1:6" x14ac:dyDescent="0.2">
      <c r="A3860" t="s">
        <v>14828</v>
      </c>
      <c r="B3860" t="s">
        <v>86</v>
      </c>
      <c r="C3860" t="s">
        <v>108</v>
      </c>
      <c r="D3860" t="s">
        <v>14792</v>
      </c>
      <c r="E3860">
        <v>1</v>
      </c>
      <c r="F3860" t="s">
        <v>14740</v>
      </c>
    </row>
    <row r="3861" spans="1:6" x14ac:dyDescent="0.2">
      <c r="A3861" t="s">
        <v>14829</v>
      </c>
      <c r="B3861" t="s">
        <v>86</v>
      </c>
      <c r="C3861" t="s">
        <v>108</v>
      </c>
      <c r="D3861" t="s">
        <v>14794</v>
      </c>
      <c r="E3861">
        <v>1</v>
      </c>
      <c r="F3861" t="s">
        <v>14740</v>
      </c>
    </row>
    <row r="3862" spans="1:6" x14ac:dyDescent="0.2">
      <c r="A3862" t="s">
        <v>14830</v>
      </c>
      <c r="B3862" t="s">
        <v>86</v>
      </c>
      <c r="C3862" t="s">
        <v>108</v>
      </c>
      <c r="D3862" t="s">
        <v>14800</v>
      </c>
      <c r="E3862">
        <v>2</v>
      </c>
      <c r="F3862" t="s">
        <v>14740</v>
      </c>
    </row>
    <row r="3863" spans="1:6" x14ac:dyDescent="0.2">
      <c r="A3863" t="s">
        <v>14831</v>
      </c>
      <c r="B3863" t="s">
        <v>86</v>
      </c>
      <c r="C3863" t="s">
        <v>108</v>
      </c>
      <c r="D3863" t="s">
        <v>14802</v>
      </c>
      <c r="E3863">
        <v>2</v>
      </c>
      <c r="F3863" t="s">
        <v>14740</v>
      </c>
    </row>
    <row r="3864" spans="1:6" x14ac:dyDescent="0.2">
      <c r="A3864" t="s">
        <v>14832</v>
      </c>
      <c r="B3864" t="s">
        <v>86</v>
      </c>
      <c r="C3864" t="s">
        <v>108</v>
      </c>
      <c r="D3864" t="s">
        <v>14806</v>
      </c>
      <c r="E3864">
        <v>1</v>
      </c>
      <c r="F3864" t="s">
        <v>14740</v>
      </c>
    </row>
    <row r="3865" spans="1:6" x14ac:dyDescent="0.2">
      <c r="A3865" t="s">
        <v>14833</v>
      </c>
      <c r="B3865" t="s">
        <v>86</v>
      </c>
      <c r="C3865" t="s">
        <v>109</v>
      </c>
      <c r="D3865" t="s">
        <v>10933</v>
      </c>
      <c r="E3865">
        <v>9</v>
      </c>
      <c r="F3865" t="s">
        <v>14740</v>
      </c>
    </row>
    <row r="3866" spans="1:6" x14ac:dyDescent="0.2">
      <c r="A3866" t="s">
        <v>14834</v>
      </c>
      <c r="B3866" t="s">
        <v>86</v>
      </c>
      <c r="C3866" t="s">
        <v>109</v>
      </c>
      <c r="D3866" t="s">
        <v>10945</v>
      </c>
      <c r="E3866">
        <v>10</v>
      </c>
      <c r="F3866" t="s">
        <v>14740</v>
      </c>
    </row>
    <row r="3867" spans="1:6" x14ac:dyDescent="0.2">
      <c r="A3867" t="s">
        <v>14835</v>
      </c>
      <c r="B3867" t="s">
        <v>86</v>
      </c>
      <c r="C3867" t="s">
        <v>110</v>
      </c>
      <c r="D3867" t="s">
        <v>10933</v>
      </c>
      <c r="E3867">
        <v>5</v>
      </c>
      <c r="F3867" t="s">
        <v>14740</v>
      </c>
    </row>
    <row r="3868" spans="1:6" x14ac:dyDescent="0.2">
      <c r="A3868" t="s">
        <v>14836</v>
      </c>
      <c r="B3868" t="s">
        <v>86</v>
      </c>
      <c r="C3868" t="s">
        <v>110</v>
      </c>
      <c r="D3868" t="s">
        <v>10945</v>
      </c>
      <c r="E3868">
        <v>5</v>
      </c>
      <c r="F3868" t="s">
        <v>14740</v>
      </c>
    </row>
    <row r="3869" spans="1:6" x14ac:dyDescent="0.2">
      <c r="A3869" t="s">
        <v>14837</v>
      </c>
      <c r="B3869" t="s">
        <v>86</v>
      </c>
      <c r="C3869" t="s">
        <v>111</v>
      </c>
      <c r="D3869" t="s">
        <v>10933</v>
      </c>
      <c r="E3869">
        <v>5</v>
      </c>
      <c r="F3869" t="s">
        <v>14740</v>
      </c>
    </row>
    <row r="3870" spans="1:6" x14ac:dyDescent="0.2">
      <c r="A3870" t="s">
        <v>14838</v>
      </c>
      <c r="B3870" t="s">
        <v>86</v>
      </c>
      <c r="C3870" t="s">
        <v>111</v>
      </c>
      <c r="D3870" t="s">
        <v>10945</v>
      </c>
      <c r="E3870">
        <v>7</v>
      </c>
      <c r="F3870" t="s">
        <v>14740</v>
      </c>
    </row>
    <row r="3871" spans="1:6" x14ac:dyDescent="0.2">
      <c r="A3871" t="s">
        <v>14839</v>
      </c>
      <c r="B3871" t="s">
        <v>86</v>
      </c>
      <c r="C3871" t="s">
        <v>112</v>
      </c>
      <c r="D3871" t="s">
        <v>10925</v>
      </c>
      <c r="E3871">
        <v>1</v>
      </c>
      <c r="F3871" t="s">
        <v>14740</v>
      </c>
    </row>
    <row r="3872" spans="1:6" x14ac:dyDescent="0.2">
      <c r="A3872" t="s">
        <v>14840</v>
      </c>
      <c r="B3872" t="s">
        <v>86</v>
      </c>
      <c r="C3872" t="s">
        <v>112</v>
      </c>
      <c r="D3872" t="s">
        <v>10931</v>
      </c>
      <c r="E3872">
        <v>2</v>
      </c>
      <c r="F3872" t="s">
        <v>14740</v>
      </c>
    </row>
    <row r="3873" spans="1:6" x14ac:dyDescent="0.2">
      <c r="A3873" t="s">
        <v>14841</v>
      </c>
      <c r="B3873" t="s">
        <v>86</v>
      </c>
      <c r="C3873" t="s">
        <v>112</v>
      </c>
      <c r="D3873" t="s">
        <v>10933</v>
      </c>
      <c r="E3873">
        <v>21</v>
      </c>
      <c r="F3873" t="s">
        <v>14740</v>
      </c>
    </row>
    <row r="3874" spans="1:6" x14ac:dyDescent="0.2">
      <c r="A3874" t="s">
        <v>14842</v>
      </c>
      <c r="B3874" t="s">
        <v>86</v>
      </c>
      <c r="C3874" t="s">
        <v>112</v>
      </c>
      <c r="D3874" t="s">
        <v>14763</v>
      </c>
      <c r="E3874">
        <v>1</v>
      </c>
      <c r="F3874" t="s">
        <v>14740</v>
      </c>
    </row>
    <row r="3875" spans="1:6" x14ac:dyDescent="0.2">
      <c r="A3875" t="s">
        <v>14843</v>
      </c>
      <c r="B3875" t="s">
        <v>86</v>
      </c>
      <c r="C3875" t="s">
        <v>112</v>
      </c>
      <c r="D3875" t="s">
        <v>14765</v>
      </c>
      <c r="E3875">
        <v>1</v>
      </c>
      <c r="F3875" t="s">
        <v>14740</v>
      </c>
    </row>
    <row r="3876" spans="1:6" x14ac:dyDescent="0.2">
      <c r="A3876" t="s">
        <v>14844</v>
      </c>
      <c r="B3876" t="s">
        <v>86</v>
      </c>
      <c r="C3876" t="s">
        <v>112</v>
      </c>
      <c r="D3876" t="s">
        <v>14767</v>
      </c>
      <c r="E3876">
        <v>2</v>
      </c>
      <c r="F3876" t="s">
        <v>14740</v>
      </c>
    </row>
    <row r="3877" spans="1:6" x14ac:dyDescent="0.2">
      <c r="A3877" t="s">
        <v>14845</v>
      </c>
      <c r="B3877" t="s">
        <v>86</v>
      </c>
      <c r="C3877" t="s">
        <v>112</v>
      </c>
      <c r="D3877" t="s">
        <v>10945</v>
      </c>
      <c r="E3877">
        <v>26</v>
      </c>
      <c r="F3877" t="s">
        <v>14740</v>
      </c>
    </row>
    <row r="3878" spans="1:6" x14ac:dyDescent="0.2">
      <c r="A3878" t="s">
        <v>14846</v>
      </c>
      <c r="B3878" t="s">
        <v>86</v>
      </c>
      <c r="C3878" t="s">
        <v>112</v>
      </c>
      <c r="D3878" t="s">
        <v>10963</v>
      </c>
      <c r="E3878">
        <v>1</v>
      </c>
      <c r="F3878" t="s">
        <v>14740</v>
      </c>
    </row>
    <row r="3879" spans="1:6" x14ac:dyDescent="0.2">
      <c r="A3879" t="s">
        <v>14847</v>
      </c>
      <c r="B3879" t="s">
        <v>86</v>
      </c>
      <c r="C3879" t="s">
        <v>112</v>
      </c>
      <c r="D3879" t="s">
        <v>14784</v>
      </c>
      <c r="E3879">
        <v>1</v>
      </c>
      <c r="F3879" t="s">
        <v>14740</v>
      </c>
    </row>
    <row r="3880" spans="1:6" x14ac:dyDescent="0.2">
      <c r="A3880" t="s">
        <v>14848</v>
      </c>
      <c r="B3880" t="s">
        <v>86</v>
      </c>
      <c r="C3880" t="s">
        <v>112</v>
      </c>
      <c r="D3880" t="s">
        <v>14800</v>
      </c>
      <c r="E3880">
        <v>1</v>
      </c>
      <c r="F3880" t="s">
        <v>14740</v>
      </c>
    </row>
    <row r="3881" spans="1:6" x14ac:dyDescent="0.2">
      <c r="A3881" t="s">
        <v>14849</v>
      </c>
      <c r="B3881" t="s">
        <v>86</v>
      </c>
      <c r="C3881" t="s">
        <v>112</v>
      </c>
      <c r="D3881" t="s">
        <v>14802</v>
      </c>
      <c r="E3881">
        <v>2</v>
      </c>
      <c r="F3881" t="s">
        <v>14740</v>
      </c>
    </row>
    <row r="3882" spans="1:6" x14ac:dyDescent="0.2">
      <c r="A3882" t="s">
        <v>14850</v>
      </c>
      <c r="B3882" t="s">
        <v>86</v>
      </c>
      <c r="C3882" t="s">
        <v>113</v>
      </c>
      <c r="D3882" t="s">
        <v>10898</v>
      </c>
      <c r="E3882">
        <v>1</v>
      </c>
      <c r="F3882" t="s">
        <v>14740</v>
      </c>
    </row>
    <row r="3883" spans="1:6" x14ac:dyDescent="0.2">
      <c r="A3883" t="s">
        <v>14851</v>
      </c>
      <c r="B3883" t="s">
        <v>86</v>
      </c>
      <c r="C3883" t="s">
        <v>113</v>
      </c>
      <c r="D3883" t="s">
        <v>10903</v>
      </c>
      <c r="E3883">
        <v>3</v>
      </c>
      <c r="F3883" t="s">
        <v>14740</v>
      </c>
    </row>
    <row r="3884" spans="1:6" x14ac:dyDescent="0.2">
      <c r="A3884" t="s">
        <v>14852</v>
      </c>
      <c r="B3884" t="s">
        <v>86</v>
      </c>
      <c r="C3884" t="s">
        <v>113</v>
      </c>
      <c r="D3884" t="s">
        <v>14756</v>
      </c>
      <c r="E3884">
        <v>1</v>
      </c>
      <c r="F3884" t="s">
        <v>14740</v>
      </c>
    </row>
    <row r="3885" spans="1:6" x14ac:dyDescent="0.2">
      <c r="A3885" t="s">
        <v>14853</v>
      </c>
      <c r="B3885" t="s">
        <v>86</v>
      </c>
      <c r="C3885" t="s">
        <v>113</v>
      </c>
      <c r="D3885" t="s">
        <v>14758</v>
      </c>
      <c r="E3885">
        <v>3</v>
      </c>
      <c r="F3885" t="s">
        <v>14740</v>
      </c>
    </row>
    <row r="3886" spans="1:6" x14ac:dyDescent="0.2">
      <c r="A3886" t="s">
        <v>14854</v>
      </c>
      <c r="B3886" t="s">
        <v>86</v>
      </c>
      <c r="C3886" t="s">
        <v>113</v>
      </c>
      <c r="D3886" t="s">
        <v>10931</v>
      </c>
      <c r="E3886">
        <v>7</v>
      </c>
      <c r="F3886" t="s">
        <v>14740</v>
      </c>
    </row>
    <row r="3887" spans="1:6" x14ac:dyDescent="0.2">
      <c r="A3887" t="s">
        <v>14855</v>
      </c>
      <c r="B3887" t="s">
        <v>86</v>
      </c>
      <c r="C3887" t="s">
        <v>113</v>
      </c>
      <c r="D3887" t="s">
        <v>10933</v>
      </c>
      <c r="E3887">
        <v>24</v>
      </c>
      <c r="F3887" t="s">
        <v>14740</v>
      </c>
    </row>
    <row r="3888" spans="1:6" x14ac:dyDescent="0.2">
      <c r="A3888" t="s">
        <v>14856</v>
      </c>
      <c r="B3888" t="s">
        <v>86</v>
      </c>
      <c r="C3888" t="s">
        <v>113</v>
      </c>
      <c r="D3888" t="s">
        <v>14763</v>
      </c>
      <c r="E3888">
        <v>1</v>
      </c>
      <c r="F3888" t="s">
        <v>14740</v>
      </c>
    </row>
    <row r="3889" spans="1:6" x14ac:dyDescent="0.2">
      <c r="A3889" t="s">
        <v>14857</v>
      </c>
      <c r="B3889" t="s">
        <v>86</v>
      </c>
      <c r="C3889" t="s">
        <v>113</v>
      </c>
      <c r="D3889" t="s">
        <v>14767</v>
      </c>
      <c r="E3889">
        <v>6</v>
      </c>
      <c r="F3889" t="s">
        <v>14740</v>
      </c>
    </row>
    <row r="3890" spans="1:6" x14ac:dyDescent="0.2">
      <c r="A3890" t="s">
        <v>14858</v>
      </c>
      <c r="B3890" t="s">
        <v>86</v>
      </c>
      <c r="C3890" t="s">
        <v>113</v>
      </c>
      <c r="D3890" t="s">
        <v>14769</v>
      </c>
      <c r="E3890">
        <v>2</v>
      </c>
      <c r="F3890" t="s">
        <v>14740</v>
      </c>
    </row>
    <row r="3891" spans="1:6" x14ac:dyDescent="0.2">
      <c r="A3891" t="s">
        <v>14859</v>
      </c>
      <c r="B3891" t="s">
        <v>86</v>
      </c>
      <c r="C3891" t="s">
        <v>113</v>
      </c>
      <c r="D3891" t="s">
        <v>10945</v>
      </c>
      <c r="E3891">
        <v>30</v>
      </c>
      <c r="F3891" t="s">
        <v>14740</v>
      </c>
    </row>
    <row r="3892" spans="1:6" x14ac:dyDescent="0.2">
      <c r="A3892" t="s">
        <v>14860</v>
      </c>
      <c r="B3892" t="s">
        <v>86</v>
      </c>
      <c r="C3892" t="s">
        <v>113</v>
      </c>
      <c r="D3892" t="s">
        <v>14776</v>
      </c>
      <c r="E3892">
        <v>1</v>
      </c>
      <c r="F3892" t="s">
        <v>14740</v>
      </c>
    </row>
    <row r="3893" spans="1:6" x14ac:dyDescent="0.2">
      <c r="A3893" t="s">
        <v>14861</v>
      </c>
      <c r="B3893" t="s">
        <v>86</v>
      </c>
      <c r="C3893" t="s">
        <v>113</v>
      </c>
      <c r="D3893" t="s">
        <v>14781</v>
      </c>
      <c r="E3893">
        <v>2</v>
      </c>
      <c r="F3893" t="s">
        <v>14740</v>
      </c>
    </row>
    <row r="3894" spans="1:6" x14ac:dyDescent="0.2">
      <c r="A3894" t="s">
        <v>14862</v>
      </c>
      <c r="B3894" t="s">
        <v>86</v>
      </c>
      <c r="C3894" t="s">
        <v>113</v>
      </c>
      <c r="D3894" t="s">
        <v>10963</v>
      </c>
      <c r="E3894">
        <v>3</v>
      </c>
      <c r="F3894" t="s">
        <v>14740</v>
      </c>
    </row>
    <row r="3895" spans="1:6" x14ac:dyDescent="0.2">
      <c r="A3895" t="s">
        <v>14863</v>
      </c>
      <c r="B3895" t="s">
        <v>86</v>
      </c>
      <c r="C3895" t="s">
        <v>113</v>
      </c>
      <c r="D3895" t="s">
        <v>14784</v>
      </c>
      <c r="E3895">
        <v>3</v>
      </c>
      <c r="F3895" t="s">
        <v>14740</v>
      </c>
    </row>
    <row r="3896" spans="1:6" x14ac:dyDescent="0.2">
      <c r="A3896" t="s">
        <v>14864</v>
      </c>
      <c r="B3896" t="s">
        <v>86</v>
      </c>
      <c r="C3896" t="s">
        <v>113</v>
      </c>
      <c r="D3896" t="s">
        <v>14786</v>
      </c>
      <c r="E3896">
        <v>1</v>
      </c>
      <c r="F3896" t="s">
        <v>14740</v>
      </c>
    </row>
    <row r="3897" spans="1:6" x14ac:dyDescent="0.2">
      <c r="A3897" t="s">
        <v>14865</v>
      </c>
      <c r="B3897" t="s">
        <v>86</v>
      </c>
      <c r="C3897" t="s">
        <v>113</v>
      </c>
      <c r="D3897" t="s">
        <v>14788</v>
      </c>
      <c r="E3897">
        <v>1</v>
      </c>
      <c r="F3897" t="s">
        <v>14740</v>
      </c>
    </row>
    <row r="3898" spans="1:6" x14ac:dyDescent="0.2">
      <c r="A3898" t="s">
        <v>14866</v>
      </c>
      <c r="B3898" t="s">
        <v>86</v>
      </c>
      <c r="C3898" t="s">
        <v>113</v>
      </c>
      <c r="D3898" t="s">
        <v>14790</v>
      </c>
      <c r="E3898">
        <v>1</v>
      </c>
      <c r="F3898" t="s">
        <v>14740</v>
      </c>
    </row>
    <row r="3899" spans="1:6" x14ac:dyDescent="0.2">
      <c r="A3899" t="s">
        <v>14867</v>
      </c>
      <c r="B3899" t="s">
        <v>86</v>
      </c>
      <c r="C3899" t="s">
        <v>113</v>
      </c>
      <c r="D3899" t="s">
        <v>14794</v>
      </c>
      <c r="E3899">
        <v>3</v>
      </c>
      <c r="F3899" t="s">
        <v>14740</v>
      </c>
    </row>
    <row r="3900" spans="1:6" x14ac:dyDescent="0.2">
      <c r="A3900" t="s">
        <v>14868</v>
      </c>
      <c r="B3900" t="s">
        <v>86</v>
      </c>
      <c r="C3900" t="s">
        <v>113</v>
      </c>
      <c r="D3900" t="s">
        <v>14796</v>
      </c>
      <c r="E3900">
        <v>1</v>
      </c>
      <c r="F3900" t="s">
        <v>14740</v>
      </c>
    </row>
    <row r="3901" spans="1:6" x14ac:dyDescent="0.2">
      <c r="A3901" t="s">
        <v>14869</v>
      </c>
      <c r="B3901" t="s">
        <v>86</v>
      </c>
      <c r="C3901" t="s">
        <v>113</v>
      </c>
      <c r="D3901" t="s">
        <v>14798</v>
      </c>
      <c r="E3901">
        <v>2</v>
      </c>
      <c r="F3901" t="s">
        <v>14740</v>
      </c>
    </row>
    <row r="3902" spans="1:6" x14ac:dyDescent="0.2">
      <c r="A3902" t="s">
        <v>14870</v>
      </c>
      <c r="B3902" t="s">
        <v>86</v>
      </c>
      <c r="C3902" t="s">
        <v>113</v>
      </c>
      <c r="D3902" t="s">
        <v>14800</v>
      </c>
      <c r="E3902">
        <v>1</v>
      </c>
      <c r="F3902" t="s">
        <v>14740</v>
      </c>
    </row>
    <row r="3903" spans="1:6" x14ac:dyDescent="0.2">
      <c r="A3903" t="s">
        <v>14871</v>
      </c>
      <c r="B3903" t="s">
        <v>86</v>
      </c>
      <c r="C3903" t="s">
        <v>113</v>
      </c>
      <c r="D3903" t="s">
        <v>14802</v>
      </c>
      <c r="E3903">
        <v>2</v>
      </c>
      <c r="F3903" t="s">
        <v>14740</v>
      </c>
    </row>
    <row r="3904" spans="1:6" x14ac:dyDescent="0.2">
      <c r="A3904" t="s">
        <v>14872</v>
      </c>
      <c r="B3904" t="s">
        <v>86</v>
      </c>
      <c r="C3904" t="s">
        <v>113</v>
      </c>
      <c r="D3904" t="s">
        <v>14806</v>
      </c>
      <c r="E3904">
        <v>2</v>
      </c>
      <c r="F3904" t="s">
        <v>14740</v>
      </c>
    </row>
    <row r="3905" spans="1:6" x14ac:dyDescent="0.2">
      <c r="A3905" t="s">
        <v>14873</v>
      </c>
      <c r="B3905" t="s">
        <v>86</v>
      </c>
      <c r="C3905" t="s">
        <v>114</v>
      </c>
      <c r="D3905" t="s">
        <v>10933</v>
      </c>
      <c r="E3905">
        <v>5</v>
      </c>
      <c r="F3905" t="s">
        <v>14740</v>
      </c>
    </row>
    <row r="3906" spans="1:6" x14ac:dyDescent="0.2">
      <c r="A3906" t="s">
        <v>14874</v>
      </c>
      <c r="B3906" t="s">
        <v>86</v>
      </c>
      <c r="C3906" t="s">
        <v>114</v>
      </c>
      <c r="D3906" t="s">
        <v>10945</v>
      </c>
      <c r="E3906">
        <v>5</v>
      </c>
      <c r="F3906" t="s">
        <v>14740</v>
      </c>
    </row>
    <row r="3907" spans="1:6" x14ac:dyDescent="0.2">
      <c r="A3907" t="s">
        <v>14875</v>
      </c>
      <c r="B3907" t="s">
        <v>86</v>
      </c>
      <c r="C3907" t="s">
        <v>115</v>
      </c>
      <c r="D3907" t="s">
        <v>10933</v>
      </c>
      <c r="E3907">
        <v>1</v>
      </c>
      <c r="F3907" t="s">
        <v>14740</v>
      </c>
    </row>
    <row r="3908" spans="1:6" x14ac:dyDescent="0.2">
      <c r="A3908" t="s">
        <v>14876</v>
      </c>
      <c r="B3908" t="s">
        <v>86</v>
      </c>
      <c r="C3908" t="s">
        <v>115</v>
      </c>
      <c r="D3908" t="s">
        <v>10945</v>
      </c>
      <c r="E3908">
        <v>1</v>
      </c>
      <c r="F3908" t="s">
        <v>14740</v>
      </c>
    </row>
    <row r="3909" spans="1:6" x14ac:dyDescent="0.2">
      <c r="A3909" t="s">
        <v>14877</v>
      </c>
      <c r="B3909" t="s">
        <v>86</v>
      </c>
      <c r="C3909" t="s">
        <v>116</v>
      </c>
      <c r="D3909" t="s">
        <v>10931</v>
      </c>
      <c r="E3909">
        <v>1</v>
      </c>
      <c r="F3909" t="s">
        <v>14740</v>
      </c>
    </row>
    <row r="3910" spans="1:6" x14ac:dyDescent="0.2">
      <c r="A3910" t="s">
        <v>14878</v>
      </c>
      <c r="B3910" t="s">
        <v>86</v>
      </c>
      <c r="C3910" t="s">
        <v>116</v>
      </c>
      <c r="D3910" t="s">
        <v>10933</v>
      </c>
      <c r="E3910">
        <v>5</v>
      </c>
      <c r="F3910" t="s">
        <v>14740</v>
      </c>
    </row>
    <row r="3911" spans="1:6" x14ac:dyDescent="0.2">
      <c r="A3911" t="s">
        <v>14879</v>
      </c>
      <c r="B3911" t="s">
        <v>86</v>
      </c>
      <c r="C3911" t="s">
        <v>116</v>
      </c>
      <c r="D3911" t="s">
        <v>10945</v>
      </c>
      <c r="E3911">
        <v>5</v>
      </c>
      <c r="F3911" t="s">
        <v>14740</v>
      </c>
    </row>
    <row r="3912" spans="1:6" x14ac:dyDescent="0.2">
      <c r="A3912" t="s">
        <v>14880</v>
      </c>
      <c r="B3912" t="s">
        <v>86</v>
      </c>
      <c r="C3912" t="s">
        <v>116</v>
      </c>
      <c r="D3912" t="s">
        <v>14796</v>
      </c>
      <c r="E3912">
        <v>1</v>
      </c>
      <c r="F3912" t="s">
        <v>14740</v>
      </c>
    </row>
    <row r="3913" spans="1:6" x14ac:dyDescent="0.2">
      <c r="A3913" t="s">
        <v>14881</v>
      </c>
      <c r="B3913" t="s">
        <v>86</v>
      </c>
      <c r="C3913" t="s">
        <v>117</v>
      </c>
      <c r="D3913" t="s">
        <v>10931</v>
      </c>
      <c r="E3913">
        <v>1</v>
      </c>
      <c r="F3913" t="s">
        <v>14740</v>
      </c>
    </row>
    <row r="3914" spans="1:6" x14ac:dyDescent="0.2">
      <c r="A3914" t="s">
        <v>14882</v>
      </c>
      <c r="B3914" t="s">
        <v>86</v>
      </c>
      <c r="C3914" t="s">
        <v>117</v>
      </c>
      <c r="D3914" t="s">
        <v>10933</v>
      </c>
      <c r="E3914">
        <v>10</v>
      </c>
      <c r="F3914" t="s">
        <v>14740</v>
      </c>
    </row>
    <row r="3915" spans="1:6" x14ac:dyDescent="0.2">
      <c r="A3915" t="s">
        <v>14883</v>
      </c>
      <c r="B3915" t="s">
        <v>86</v>
      </c>
      <c r="C3915" t="s">
        <v>117</v>
      </c>
      <c r="D3915" t="s">
        <v>14767</v>
      </c>
      <c r="E3915">
        <v>1</v>
      </c>
      <c r="F3915" t="s">
        <v>14740</v>
      </c>
    </row>
    <row r="3916" spans="1:6" x14ac:dyDescent="0.2">
      <c r="A3916" t="s">
        <v>14884</v>
      </c>
      <c r="B3916" t="s">
        <v>86</v>
      </c>
      <c r="C3916" t="s">
        <v>117</v>
      </c>
      <c r="D3916" t="s">
        <v>10945</v>
      </c>
      <c r="E3916">
        <v>12</v>
      </c>
      <c r="F3916" t="s">
        <v>14740</v>
      </c>
    </row>
    <row r="3917" spans="1:6" x14ac:dyDescent="0.2">
      <c r="A3917" t="s">
        <v>14885</v>
      </c>
      <c r="B3917" t="s">
        <v>86</v>
      </c>
      <c r="C3917" t="s">
        <v>117</v>
      </c>
      <c r="D3917" t="s">
        <v>14784</v>
      </c>
      <c r="E3917">
        <v>1</v>
      </c>
      <c r="F3917" t="s">
        <v>14740</v>
      </c>
    </row>
    <row r="3918" spans="1:6" x14ac:dyDescent="0.2">
      <c r="A3918" t="s">
        <v>14886</v>
      </c>
      <c r="B3918" t="s">
        <v>86</v>
      </c>
      <c r="C3918" t="s">
        <v>118</v>
      </c>
      <c r="D3918" t="s">
        <v>10903</v>
      </c>
      <c r="E3918">
        <v>1</v>
      </c>
      <c r="F3918" t="s">
        <v>14740</v>
      </c>
    </row>
    <row r="3919" spans="1:6" x14ac:dyDescent="0.2">
      <c r="A3919" t="s">
        <v>14887</v>
      </c>
      <c r="B3919" t="s">
        <v>86</v>
      </c>
      <c r="C3919" t="s">
        <v>118</v>
      </c>
      <c r="D3919" t="s">
        <v>14758</v>
      </c>
      <c r="E3919">
        <v>1</v>
      </c>
      <c r="F3919" t="s">
        <v>14740</v>
      </c>
    </row>
    <row r="3920" spans="1:6" x14ac:dyDescent="0.2">
      <c r="A3920" t="s">
        <v>14888</v>
      </c>
      <c r="B3920" t="s">
        <v>86</v>
      </c>
      <c r="C3920" t="s">
        <v>118</v>
      </c>
      <c r="D3920" t="s">
        <v>10931</v>
      </c>
      <c r="E3920">
        <v>1</v>
      </c>
      <c r="F3920" t="s">
        <v>14740</v>
      </c>
    </row>
    <row r="3921" spans="1:6" x14ac:dyDescent="0.2">
      <c r="A3921" t="s">
        <v>14889</v>
      </c>
      <c r="B3921" t="s">
        <v>86</v>
      </c>
      <c r="C3921" t="s">
        <v>118</v>
      </c>
      <c r="D3921" t="s">
        <v>10933</v>
      </c>
      <c r="E3921">
        <v>10</v>
      </c>
      <c r="F3921" t="s">
        <v>14740</v>
      </c>
    </row>
    <row r="3922" spans="1:6" x14ac:dyDescent="0.2">
      <c r="A3922" t="s">
        <v>14890</v>
      </c>
      <c r="B3922" t="s">
        <v>86</v>
      </c>
      <c r="C3922" t="s">
        <v>118</v>
      </c>
      <c r="D3922" t="s">
        <v>14765</v>
      </c>
      <c r="E3922">
        <v>1</v>
      </c>
      <c r="F3922" t="s">
        <v>14740</v>
      </c>
    </row>
    <row r="3923" spans="1:6" x14ac:dyDescent="0.2">
      <c r="A3923" t="s">
        <v>14891</v>
      </c>
      <c r="B3923" t="s">
        <v>86</v>
      </c>
      <c r="C3923" t="s">
        <v>118</v>
      </c>
      <c r="D3923" t="s">
        <v>10945</v>
      </c>
      <c r="E3923">
        <v>12</v>
      </c>
      <c r="F3923" t="s">
        <v>14740</v>
      </c>
    </row>
    <row r="3924" spans="1:6" x14ac:dyDescent="0.2">
      <c r="A3924" t="s">
        <v>14892</v>
      </c>
      <c r="B3924" t="s">
        <v>86</v>
      </c>
      <c r="C3924" t="s">
        <v>118</v>
      </c>
      <c r="D3924" t="s">
        <v>10963</v>
      </c>
      <c r="E3924">
        <v>1</v>
      </c>
      <c r="F3924" t="s">
        <v>14740</v>
      </c>
    </row>
    <row r="3925" spans="1:6" x14ac:dyDescent="0.2">
      <c r="A3925" t="s">
        <v>14893</v>
      </c>
      <c r="B3925" t="s">
        <v>86</v>
      </c>
      <c r="C3925" t="s">
        <v>118</v>
      </c>
      <c r="D3925" t="s">
        <v>14784</v>
      </c>
      <c r="E3925">
        <v>1</v>
      </c>
      <c r="F3925" t="s">
        <v>14740</v>
      </c>
    </row>
    <row r="3926" spans="1:6" x14ac:dyDescent="0.2">
      <c r="A3926" t="s">
        <v>14894</v>
      </c>
      <c r="B3926" t="s">
        <v>86</v>
      </c>
      <c r="C3926" t="s">
        <v>118</v>
      </c>
      <c r="D3926" t="s">
        <v>14788</v>
      </c>
      <c r="E3926">
        <v>1</v>
      </c>
      <c r="F3926" t="s">
        <v>14740</v>
      </c>
    </row>
    <row r="3927" spans="1:6" x14ac:dyDescent="0.2">
      <c r="A3927" t="s">
        <v>14895</v>
      </c>
      <c r="B3927" t="s">
        <v>86</v>
      </c>
      <c r="C3927" t="s">
        <v>118</v>
      </c>
      <c r="D3927" t="s">
        <v>14796</v>
      </c>
      <c r="E3927">
        <v>1</v>
      </c>
      <c r="F3927" t="s">
        <v>14740</v>
      </c>
    </row>
    <row r="3928" spans="1:6" x14ac:dyDescent="0.2">
      <c r="A3928" t="s">
        <v>14896</v>
      </c>
      <c r="B3928" t="s">
        <v>86</v>
      </c>
      <c r="C3928" t="s">
        <v>118</v>
      </c>
      <c r="D3928" t="s">
        <v>14802</v>
      </c>
      <c r="E3928">
        <v>1</v>
      </c>
      <c r="F3928" t="s">
        <v>14740</v>
      </c>
    </row>
    <row r="3929" spans="1:6" x14ac:dyDescent="0.2">
      <c r="A3929" t="s">
        <v>14897</v>
      </c>
      <c r="B3929" t="s">
        <v>86</v>
      </c>
      <c r="C3929" t="s">
        <v>119</v>
      </c>
      <c r="D3929" t="s">
        <v>10933</v>
      </c>
      <c r="E3929">
        <v>12</v>
      </c>
      <c r="F3929" t="s">
        <v>14740</v>
      </c>
    </row>
    <row r="3930" spans="1:6" x14ac:dyDescent="0.2">
      <c r="A3930" t="s">
        <v>14898</v>
      </c>
      <c r="B3930" t="s">
        <v>86</v>
      </c>
      <c r="C3930" t="s">
        <v>119</v>
      </c>
      <c r="D3930" t="s">
        <v>10945</v>
      </c>
      <c r="E3930">
        <v>15</v>
      </c>
      <c r="F3930" t="s">
        <v>14740</v>
      </c>
    </row>
    <row r="3931" spans="1:6" x14ac:dyDescent="0.2">
      <c r="A3931" t="s">
        <v>14899</v>
      </c>
      <c r="B3931" t="s">
        <v>86</v>
      </c>
      <c r="C3931" t="s">
        <v>120</v>
      </c>
      <c r="D3931" t="s">
        <v>14750</v>
      </c>
      <c r="E3931">
        <v>1</v>
      </c>
      <c r="F3931" t="s">
        <v>14740</v>
      </c>
    </row>
    <row r="3932" spans="1:6" x14ac:dyDescent="0.2">
      <c r="A3932" t="s">
        <v>14900</v>
      </c>
      <c r="B3932" t="s">
        <v>86</v>
      </c>
      <c r="C3932" t="s">
        <v>120</v>
      </c>
      <c r="D3932" t="s">
        <v>10931</v>
      </c>
      <c r="E3932">
        <v>2</v>
      </c>
      <c r="F3932" t="s">
        <v>14740</v>
      </c>
    </row>
    <row r="3933" spans="1:6" x14ac:dyDescent="0.2">
      <c r="A3933" t="s">
        <v>14901</v>
      </c>
      <c r="B3933" t="s">
        <v>86</v>
      </c>
      <c r="C3933" t="s">
        <v>120</v>
      </c>
      <c r="D3933" t="s">
        <v>10933</v>
      </c>
      <c r="E3933">
        <v>12</v>
      </c>
      <c r="F3933" t="s">
        <v>14740</v>
      </c>
    </row>
    <row r="3934" spans="1:6" x14ac:dyDescent="0.2">
      <c r="A3934" t="s">
        <v>14902</v>
      </c>
      <c r="B3934" t="s">
        <v>86</v>
      </c>
      <c r="C3934" t="s">
        <v>120</v>
      </c>
      <c r="D3934" t="s">
        <v>14763</v>
      </c>
      <c r="E3934">
        <v>1</v>
      </c>
      <c r="F3934" t="s">
        <v>14740</v>
      </c>
    </row>
    <row r="3935" spans="1:6" x14ac:dyDescent="0.2">
      <c r="A3935" t="s">
        <v>14903</v>
      </c>
      <c r="B3935" t="s">
        <v>86</v>
      </c>
      <c r="C3935" t="s">
        <v>120</v>
      </c>
      <c r="D3935" t="s">
        <v>14767</v>
      </c>
      <c r="E3935">
        <v>1</v>
      </c>
      <c r="F3935" t="s">
        <v>14740</v>
      </c>
    </row>
    <row r="3936" spans="1:6" x14ac:dyDescent="0.2">
      <c r="A3936" t="s">
        <v>14904</v>
      </c>
      <c r="B3936" t="s">
        <v>86</v>
      </c>
      <c r="C3936" t="s">
        <v>120</v>
      </c>
      <c r="D3936" t="s">
        <v>10945</v>
      </c>
      <c r="E3936">
        <v>15</v>
      </c>
      <c r="F3936" t="s">
        <v>14740</v>
      </c>
    </row>
    <row r="3937" spans="1:6" x14ac:dyDescent="0.2">
      <c r="A3937" t="s">
        <v>14905</v>
      </c>
      <c r="B3937" t="s">
        <v>86</v>
      </c>
      <c r="C3937" t="s">
        <v>120</v>
      </c>
      <c r="D3937" t="s">
        <v>14781</v>
      </c>
      <c r="E3937">
        <v>1</v>
      </c>
      <c r="F3937" t="s">
        <v>14740</v>
      </c>
    </row>
    <row r="3938" spans="1:6" x14ac:dyDescent="0.2">
      <c r="A3938" t="s">
        <v>14906</v>
      </c>
      <c r="B3938" t="s">
        <v>86</v>
      </c>
      <c r="C3938" t="s">
        <v>120</v>
      </c>
      <c r="D3938" t="s">
        <v>10963</v>
      </c>
      <c r="E3938">
        <v>1</v>
      </c>
      <c r="F3938" t="s">
        <v>14740</v>
      </c>
    </row>
    <row r="3939" spans="1:6" x14ac:dyDescent="0.2">
      <c r="A3939" t="s">
        <v>14907</v>
      </c>
      <c r="B3939" t="s">
        <v>86</v>
      </c>
      <c r="C3939" t="s">
        <v>120</v>
      </c>
      <c r="D3939" t="s">
        <v>14792</v>
      </c>
      <c r="E3939">
        <v>1</v>
      </c>
      <c r="F3939" t="s">
        <v>14740</v>
      </c>
    </row>
    <row r="3940" spans="1:6" x14ac:dyDescent="0.2">
      <c r="A3940" t="s">
        <v>14908</v>
      </c>
      <c r="B3940" t="s">
        <v>86</v>
      </c>
      <c r="C3940" t="s">
        <v>120</v>
      </c>
      <c r="D3940" t="s">
        <v>14796</v>
      </c>
      <c r="E3940">
        <v>1</v>
      </c>
      <c r="F3940" t="s">
        <v>14740</v>
      </c>
    </row>
    <row r="3941" spans="1:6" x14ac:dyDescent="0.2">
      <c r="A3941" t="s">
        <v>14909</v>
      </c>
      <c r="B3941" t="s">
        <v>86</v>
      </c>
      <c r="C3941" t="s">
        <v>120</v>
      </c>
      <c r="D3941" t="s">
        <v>14802</v>
      </c>
      <c r="E3941">
        <v>1</v>
      </c>
      <c r="F3941" t="s">
        <v>14740</v>
      </c>
    </row>
    <row r="3942" spans="1:6" x14ac:dyDescent="0.2">
      <c r="A3942" t="s">
        <v>14910</v>
      </c>
      <c r="B3942" t="s">
        <v>86</v>
      </c>
      <c r="C3942" t="s">
        <v>120</v>
      </c>
      <c r="D3942" t="s">
        <v>14806</v>
      </c>
      <c r="E3942">
        <v>1</v>
      </c>
      <c r="F3942" t="s">
        <v>14740</v>
      </c>
    </row>
    <row r="3943" spans="1:6" x14ac:dyDescent="0.2">
      <c r="A3943" t="s">
        <v>14911</v>
      </c>
      <c r="B3943" t="s">
        <v>86</v>
      </c>
      <c r="C3943" t="s">
        <v>121</v>
      </c>
      <c r="D3943" t="s">
        <v>14743</v>
      </c>
      <c r="E3943">
        <v>1</v>
      </c>
      <c r="F3943" t="s">
        <v>14740</v>
      </c>
    </row>
    <row r="3944" spans="1:6" x14ac:dyDescent="0.2">
      <c r="A3944" t="s">
        <v>14912</v>
      </c>
      <c r="B3944" t="s">
        <v>86</v>
      </c>
      <c r="C3944" t="s">
        <v>121</v>
      </c>
      <c r="D3944" t="s">
        <v>10931</v>
      </c>
      <c r="E3944">
        <v>1</v>
      </c>
      <c r="F3944" t="s">
        <v>14740</v>
      </c>
    </row>
    <row r="3945" spans="1:6" x14ac:dyDescent="0.2">
      <c r="A3945" t="s">
        <v>14913</v>
      </c>
      <c r="B3945" t="s">
        <v>86</v>
      </c>
      <c r="C3945" t="s">
        <v>121</v>
      </c>
      <c r="D3945" t="s">
        <v>10933</v>
      </c>
      <c r="E3945">
        <v>9</v>
      </c>
      <c r="F3945" t="s">
        <v>14740</v>
      </c>
    </row>
    <row r="3946" spans="1:6" x14ac:dyDescent="0.2">
      <c r="A3946" t="s">
        <v>14914</v>
      </c>
      <c r="B3946" t="s">
        <v>86</v>
      </c>
      <c r="C3946" t="s">
        <v>121</v>
      </c>
      <c r="D3946" t="s">
        <v>14765</v>
      </c>
      <c r="E3946">
        <v>1</v>
      </c>
      <c r="F3946" t="s">
        <v>14740</v>
      </c>
    </row>
    <row r="3947" spans="1:6" x14ac:dyDescent="0.2">
      <c r="A3947" t="s">
        <v>14915</v>
      </c>
      <c r="B3947" t="s">
        <v>86</v>
      </c>
      <c r="C3947" t="s">
        <v>121</v>
      </c>
      <c r="D3947" t="s">
        <v>14767</v>
      </c>
      <c r="E3947">
        <v>1</v>
      </c>
      <c r="F3947" t="s">
        <v>14740</v>
      </c>
    </row>
    <row r="3948" spans="1:6" x14ac:dyDescent="0.2">
      <c r="A3948" t="s">
        <v>14916</v>
      </c>
      <c r="B3948" t="s">
        <v>86</v>
      </c>
      <c r="C3948" t="s">
        <v>121</v>
      </c>
      <c r="D3948" t="s">
        <v>10945</v>
      </c>
      <c r="E3948">
        <v>10</v>
      </c>
      <c r="F3948" t="s">
        <v>14740</v>
      </c>
    </row>
    <row r="3949" spans="1:6" x14ac:dyDescent="0.2">
      <c r="A3949" t="s">
        <v>14917</v>
      </c>
      <c r="B3949" t="s">
        <v>86</v>
      </c>
      <c r="C3949" t="s">
        <v>121</v>
      </c>
      <c r="D3949" t="s">
        <v>10963</v>
      </c>
      <c r="E3949">
        <v>1</v>
      </c>
      <c r="F3949" t="s">
        <v>14740</v>
      </c>
    </row>
    <row r="3950" spans="1:6" x14ac:dyDescent="0.2">
      <c r="A3950" t="s">
        <v>14918</v>
      </c>
      <c r="B3950" t="s">
        <v>86</v>
      </c>
      <c r="C3950" t="s">
        <v>121</v>
      </c>
      <c r="D3950" t="s">
        <v>14796</v>
      </c>
      <c r="E3950">
        <v>1</v>
      </c>
      <c r="F3950" t="s">
        <v>14740</v>
      </c>
    </row>
    <row r="3951" spans="1:6" x14ac:dyDescent="0.2">
      <c r="A3951" t="s">
        <v>14919</v>
      </c>
      <c r="B3951" t="s">
        <v>86</v>
      </c>
      <c r="C3951" t="s">
        <v>121</v>
      </c>
      <c r="D3951" t="s">
        <v>14800</v>
      </c>
      <c r="E3951">
        <v>1</v>
      </c>
      <c r="F3951" t="s">
        <v>14740</v>
      </c>
    </row>
    <row r="3952" spans="1:6" x14ac:dyDescent="0.2">
      <c r="A3952" t="s">
        <v>14920</v>
      </c>
      <c r="B3952" t="s">
        <v>86</v>
      </c>
      <c r="C3952" t="s">
        <v>121</v>
      </c>
      <c r="D3952" t="s">
        <v>14802</v>
      </c>
      <c r="E3952">
        <v>1</v>
      </c>
      <c r="F3952" t="s">
        <v>14740</v>
      </c>
    </row>
    <row r="3953" spans="1:6" x14ac:dyDescent="0.2">
      <c r="A3953" t="s">
        <v>14921</v>
      </c>
      <c r="B3953" t="s">
        <v>86</v>
      </c>
      <c r="C3953" t="s">
        <v>121</v>
      </c>
      <c r="D3953" t="s">
        <v>14806</v>
      </c>
      <c r="E3953">
        <v>1</v>
      </c>
      <c r="F3953" t="s">
        <v>14740</v>
      </c>
    </row>
    <row r="3954" spans="1:6" x14ac:dyDescent="0.2">
      <c r="A3954" t="s">
        <v>14922</v>
      </c>
      <c r="B3954" t="s">
        <v>86</v>
      </c>
      <c r="C3954" t="s">
        <v>122</v>
      </c>
      <c r="D3954" t="s">
        <v>10931</v>
      </c>
      <c r="E3954">
        <v>1</v>
      </c>
      <c r="F3954" t="s">
        <v>14740</v>
      </c>
    </row>
    <row r="3955" spans="1:6" x14ac:dyDescent="0.2">
      <c r="A3955" t="s">
        <v>14923</v>
      </c>
      <c r="B3955" t="s">
        <v>86</v>
      </c>
      <c r="C3955" t="s">
        <v>122</v>
      </c>
      <c r="D3955" t="s">
        <v>10933</v>
      </c>
      <c r="E3955">
        <v>10</v>
      </c>
      <c r="F3955" t="s">
        <v>14740</v>
      </c>
    </row>
    <row r="3956" spans="1:6" x14ac:dyDescent="0.2">
      <c r="A3956" t="s">
        <v>14924</v>
      </c>
      <c r="B3956" t="s">
        <v>86</v>
      </c>
      <c r="C3956" t="s">
        <v>122</v>
      </c>
      <c r="D3956" t="s">
        <v>14767</v>
      </c>
      <c r="E3956">
        <v>1</v>
      </c>
      <c r="F3956" t="s">
        <v>14740</v>
      </c>
    </row>
    <row r="3957" spans="1:6" x14ac:dyDescent="0.2">
      <c r="A3957" t="s">
        <v>14925</v>
      </c>
      <c r="B3957" t="s">
        <v>86</v>
      </c>
      <c r="C3957" t="s">
        <v>122</v>
      </c>
      <c r="D3957" t="s">
        <v>10945</v>
      </c>
      <c r="E3957">
        <v>13</v>
      </c>
      <c r="F3957" t="s">
        <v>14740</v>
      </c>
    </row>
    <row r="3958" spans="1:6" x14ac:dyDescent="0.2">
      <c r="A3958" t="s">
        <v>14926</v>
      </c>
      <c r="B3958" t="s">
        <v>86</v>
      </c>
      <c r="C3958" t="s">
        <v>123</v>
      </c>
      <c r="D3958" t="s">
        <v>10931</v>
      </c>
      <c r="E3958">
        <v>1</v>
      </c>
      <c r="F3958" t="s">
        <v>14740</v>
      </c>
    </row>
    <row r="3959" spans="1:6" x14ac:dyDescent="0.2">
      <c r="A3959" t="s">
        <v>14927</v>
      </c>
      <c r="B3959" t="s">
        <v>86</v>
      </c>
      <c r="C3959" t="s">
        <v>123</v>
      </c>
      <c r="D3959" t="s">
        <v>10933</v>
      </c>
      <c r="E3959">
        <v>17</v>
      </c>
      <c r="F3959" t="s">
        <v>14740</v>
      </c>
    </row>
    <row r="3960" spans="1:6" x14ac:dyDescent="0.2">
      <c r="A3960" t="s">
        <v>14928</v>
      </c>
      <c r="B3960" t="s">
        <v>86</v>
      </c>
      <c r="C3960" t="s">
        <v>123</v>
      </c>
      <c r="D3960" t="s">
        <v>10945</v>
      </c>
      <c r="E3960">
        <v>18</v>
      </c>
      <c r="F3960" t="s">
        <v>14740</v>
      </c>
    </row>
    <row r="3961" spans="1:6" x14ac:dyDescent="0.2">
      <c r="A3961" t="s">
        <v>14929</v>
      </c>
      <c r="B3961" t="s">
        <v>86</v>
      </c>
      <c r="C3961" t="s">
        <v>123</v>
      </c>
      <c r="D3961" t="s">
        <v>14808</v>
      </c>
      <c r="E3961">
        <v>1</v>
      </c>
      <c r="F3961" t="s">
        <v>14740</v>
      </c>
    </row>
    <row r="3962" spans="1:6" x14ac:dyDescent="0.2">
      <c r="A3962" t="s">
        <v>14930</v>
      </c>
      <c r="B3962" t="s">
        <v>86</v>
      </c>
      <c r="C3962" t="s">
        <v>123</v>
      </c>
      <c r="D3962" t="s">
        <v>14810</v>
      </c>
      <c r="E3962">
        <v>1</v>
      </c>
      <c r="F3962" t="s">
        <v>14740</v>
      </c>
    </row>
    <row r="3963" spans="1:6" x14ac:dyDescent="0.2">
      <c r="A3963" t="s">
        <v>14931</v>
      </c>
      <c r="B3963" t="s">
        <v>86</v>
      </c>
      <c r="C3963" t="s">
        <v>124</v>
      </c>
      <c r="D3963" t="s">
        <v>10903</v>
      </c>
      <c r="E3963">
        <v>1</v>
      </c>
      <c r="F3963" t="s">
        <v>14740</v>
      </c>
    </row>
    <row r="3964" spans="1:6" x14ac:dyDescent="0.2">
      <c r="A3964" t="s">
        <v>14932</v>
      </c>
      <c r="B3964" t="s">
        <v>86</v>
      </c>
      <c r="C3964" t="s">
        <v>124</v>
      </c>
      <c r="D3964" t="s">
        <v>10931</v>
      </c>
      <c r="E3964">
        <v>2</v>
      </c>
      <c r="F3964" t="s">
        <v>14740</v>
      </c>
    </row>
    <row r="3965" spans="1:6" x14ac:dyDescent="0.2">
      <c r="A3965" t="s">
        <v>14933</v>
      </c>
      <c r="B3965" t="s">
        <v>86</v>
      </c>
      <c r="C3965" t="s">
        <v>124</v>
      </c>
      <c r="D3965" t="s">
        <v>10933</v>
      </c>
      <c r="E3965">
        <v>36</v>
      </c>
      <c r="F3965" t="s">
        <v>14740</v>
      </c>
    </row>
    <row r="3966" spans="1:6" x14ac:dyDescent="0.2">
      <c r="A3966" t="s">
        <v>14934</v>
      </c>
      <c r="B3966" t="s">
        <v>86</v>
      </c>
      <c r="C3966" t="s">
        <v>124</v>
      </c>
      <c r="D3966" t="s">
        <v>14763</v>
      </c>
      <c r="E3966">
        <v>1</v>
      </c>
      <c r="F3966" t="s">
        <v>14740</v>
      </c>
    </row>
    <row r="3967" spans="1:6" x14ac:dyDescent="0.2">
      <c r="A3967" t="s">
        <v>14935</v>
      </c>
      <c r="B3967" t="s">
        <v>86</v>
      </c>
      <c r="C3967" t="s">
        <v>124</v>
      </c>
      <c r="D3967" t="s">
        <v>14767</v>
      </c>
      <c r="E3967">
        <v>1</v>
      </c>
      <c r="F3967" t="s">
        <v>14740</v>
      </c>
    </row>
    <row r="3968" spans="1:6" x14ac:dyDescent="0.2">
      <c r="A3968" t="s">
        <v>14936</v>
      </c>
      <c r="B3968" t="s">
        <v>86</v>
      </c>
      <c r="C3968" t="s">
        <v>124</v>
      </c>
      <c r="D3968" t="s">
        <v>10945</v>
      </c>
      <c r="E3968">
        <v>39</v>
      </c>
      <c r="F3968" t="s">
        <v>14740</v>
      </c>
    </row>
    <row r="3969" spans="1:6" x14ac:dyDescent="0.2">
      <c r="A3969" t="s">
        <v>14937</v>
      </c>
      <c r="B3969" t="s">
        <v>86</v>
      </c>
      <c r="C3969" t="s">
        <v>124</v>
      </c>
      <c r="D3969" t="s">
        <v>14800</v>
      </c>
      <c r="E3969">
        <v>1</v>
      </c>
      <c r="F3969" t="s">
        <v>14740</v>
      </c>
    </row>
    <row r="3970" spans="1:6" x14ac:dyDescent="0.2">
      <c r="A3970" t="s">
        <v>14938</v>
      </c>
      <c r="B3970" t="s">
        <v>86</v>
      </c>
      <c r="C3970" t="s">
        <v>125</v>
      </c>
      <c r="D3970" t="s">
        <v>10931</v>
      </c>
      <c r="E3970">
        <v>1</v>
      </c>
      <c r="F3970" t="s">
        <v>14740</v>
      </c>
    </row>
    <row r="3971" spans="1:6" x14ac:dyDescent="0.2">
      <c r="A3971" t="s">
        <v>14939</v>
      </c>
      <c r="B3971" t="s">
        <v>86</v>
      </c>
      <c r="C3971" t="s">
        <v>125</v>
      </c>
      <c r="D3971" t="s">
        <v>10933</v>
      </c>
      <c r="E3971">
        <v>4</v>
      </c>
      <c r="F3971" t="s">
        <v>14740</v>
      </c>
    </row>
    <row r="3972" spans="1:6" x14ac:dyDescent="0.2">
      <c r="A3972" t="s">
        <v>14940</v>
      </c>
      <c r="B3972" t="s">
        <v>86</v>
      </c>
      <c r="C3972" t="s">
        <v>125</v>
      </c>
      <c r="D3972" t="s">
        <v>10945</v>
      </c>
      <c r="E3972">
        <v>6</v>
      </c>
      <c r="F3972" t="s">
        <v>14740</v>
      </c>
    </row>
    <row r="3973" spans="1:6" x14ac:dyDescent="0.2">
      <c r="A3973" t="s">
        <v>14941</v>
      </c>
      <c r="B3973" t="s">
        <v>86</v>
      </c>
      <c r="C3973" t="s">
        <v>125</v>
      </c>
      <c r="D3973" t="s">
        <v>14806</v>
      </c>
      <c r="E3973">
        <v>1</v>
      </c>
      <c r="F3973" t="s">
        <v>14740</v>
      </c>
    </row>
    <row r="3974" spans="1:6" x14ac:dyDescent="0.2">
      <c r="A3974" t="s">
        <v>14942</v>
      </c>
      <c r="B3974" t="s">
        <v>86</v>
      </c>
      <c r="C3974" t="s">
        <v>126</v>
      </c>
      <c r="D3974" t="s">
        <v>10933</v>
      </c>
      <c r="E3974">
        <v>12</v>
      </c>
      <c r="F3974" t="s">
        <v>14740</v>
      </c>
    </row>
    <row r="3975" spans="1:6" x14ac:dyDescent="0.2">
      <c r="A3975" t="s">
        <v>14943</v>
      </c>
      <c r="B3975" t="s">
        <v>86</v>
      </c>
      <c r="C3975" t="s">
        <v>126</v>
      </c>
      <c r="D3975" t="s">
        <v>10945</v>
      </c>
      <c r="E3975">
        <v>13</v>
      </c>
      <c r="F3975" t="s">
        <v>14740</v>
      </c>
    </row>
    <row r="3976" spans="1:6" x14ac:dyDescent="0.2">
      <c r="A3976" t="s">
        <v>14944</v>
      </c>
      <c r="B3976" t="s">
        <v>86</v>
      </c>
      <c r="C3976" t="s">
        <v>127</v>
      </c>
      <c r="D3976" t="s">
        <v>14745</v>
      </c>
      <c r="E3976">
        <v>1</v>
      </c>
      <c r="F3976" t="s">
        <v>14740</v>
      </c>
    </row>
    <row r="3977" spans="1:6" x14ac:dyDescent="0.2">
      <c r="A3977" t="s">
        <v>14945</v>
      </c>
      <c r="B3977" t="s">
        <v>86</v>
      </c>
      <c r="C3977" t="s">
        <v>127</v>
      </c>
      <c r="D3977" t="s">
        <v>14758</v>
      </c>
      <c r="E3977">
        <v>1</v>
      </c>
      <c r="F3977" t="s">
        <v>14740</v>
      </c>
    </row>
    <row r="3978" spans="1:6" x14ac:dyDescent="0.2">
      <c r="A3978" t="s">
        <v>14946</v>
      </c>
      <c r="B3978" t="s">
        <v>86</v>
      </c>
      <c r="C3978" t="s">
        <v>127</v>
      </c>
      <c r="D3978" t="s">
        <v>10931</v>
      </c>
      <c r="E3978">
        <v>4</v>
      </c>
      <c r="F3978" t="s">
        <v>14740</v>
      </c>
    </row>
    <row r="3979" spans="1:6" x14ac:dyDescent="0.2">
      <c r="A3979" t="s">
        <v>14947</v>
      </c>
      <c r="B3979" t="s">
        <v>86</v>
      </c>
      <c r="C3979" t="s">
        <v>127</v>
      </c>
      <c r="D3979" t="s">
        <v>10933</v>
      </c>
      <c r="E3979">
        <v>28</v>
      </c>
      <c r="F3979" t="s">
        <v>14740</v>
      </c>
    </row>
    <row r="3980" spans="1:6" x14ac:dyDescent="0.2">
      <c r="A3980" t="s">
        <v>14948</v>
      </c>
      <c r="B3980" t="s">
        <v>86</v>
      </c>
      <c r="C3980" t="s">
        <v>127</v>
      </c>
      <c r="D3980" t="s">
        <v>14765</v>
      </c>
      <c r="E3980">
        <v>2</v>
      </c>
      <c r="F3980" t="s">
        <v>14740</v>
      </c>
    </row>
    <row r="3981" spans="1:6" x14ac:dyDescent="0.2">
      <c r="A3981" t="s">
        <v>14949</v>
      </c>
      <c r="B3981" t="s">
        <v>86</v>
      </c>
      <c r="C3981" t="s">
        <v>127</v>
      </c>
      <c r="D3981" t="s">
        <v>14767</v>
      </c>
      <c r="E3981">
        <v>3</v>
      </c>
      <c r="F3981" t="s">
        <v>14740</v>
      </c>
    </row>
    <row r="3982" spans="1:6" x14ac:dyDescent="0.2">
      <c r="A3982" t="s">
        <v>14950</v>
      </c>
      <c r="B3982" t="s">
        <v>86</v>
      </c>
      <c r="C3982" t="s">
        <v>127</v>
      </c>
      <c r="D3982" t="s">
        <v>10945</v>
      </c>
      <c r="E3982">
        <v>36</v>
      </c>
      <c r="F3982" t="s">
        <v>14740</v>
      </c>
    </row>
    <row r="3983" spans="1:6" x14ac:dyDescent="0.2">
      <c r="A3983" t="s">
        <v>14951</v>
      </c>
      <c r="B3983" t="s">
        <v>86</v>
      </c>
      <c r="C3983" t="s">
        <v>127</v>
      </c>
      <c r="D3983" t="s">
        <v>14776</v>
      </c>
      <c r="E3983">
        <v>1</v>
      </c>
      <c r="F3983" t="s">
        <v>14740</v>
      </c>
    </row>
    <row r="3984" spans="1:6" x14ac:dyDescent="0.2">
      <c r="A3984" t="s">
        <v>14952</v>
      </c>
      <c r="B3984" t="s">
        <v>86</v>
      </c>
      <c r="C3984" t="s">
        <v>127</v>
      </c>
      <c r="D3984" t="s">
        <v>14781</v>
      </c>
      <c r="E3984">
        <v>1</v>
      </c>
      <c r="F3984" t="s">
        <v>14740</v>
      </c>
    </row>
    <row r="3985" spans="1:6" x14ac:dyDescent="0.2">
      <c r="A3985" t="s">
        <v>14953</v>
      </c>
      <c r="B3985" t="s">
        <v>86</v>
      </c>
      <c r="C3985" t="s">
        <v>127</v>
      </c>
      <c r="D3985" t="s">
        <v>14784</v>
      </c>
      <c r="E3985">
        <v>1</v>
      </c>
      <c r="F3985" t="s">
        <v>14740</v>
      </c>
    </row>
    <row r="3986" spans="1:6" x14ac:dyDescent="0.2">
      <c r="A3986" t="s">
        <v>14954</v>
      </c>
      <c r="B3986" t="s">
        <v>86</v>
      </c>
      <c r="C3986" t="s">
        <v>127</v>
      </c>
      <c r="D3986" t="s">
        <v>14794</v>
      </c>
      <c r="E3986">
        <v>1</v>
      </c>
      <c r="F3986" t="s">
        <v>14740</v>
      </c>
    </row>
    <row r="3987" spans="1:6" x14ac:dyDescent="0.2">
      <c r="A3987" t="s">
        <v>14955</v>
      </c>
      <c r="B3987" t="s">
        <v>86</v>
      </c>
      <c r="C3987" t="s">
        <v>128</v>
      </c>
      <c r="D3987" t="s">
        <v>10933</v>
      </c>
      <c r="E3987">
        <v>2</v>
      </c>
      <c r="F3987" t="s">
        <v>14740</v>
      </c>
    </row>
    <row r="3988" spans="1:6" x14ac:dyDescent="0.2">
      <c r="A3988" t="s">
        <v>14956</v>
      </c>
      <c r="B3988" t="s">
        <v>86</v>
      </c>
      <c r="C3988" t="s">
        <v>128</v>
      </c>
      <c r="D3988" t="s">
        <v>10945</v>
      </c>
      <c r="E3988">
        <v>2</v>
      </c>
      <c r="F3988" t="s">
        <v>14740</v>
      </c>
    </row>
    <row r="3989" spans="1:6" x14ac:dyDescent="0.2">
      <c r="A3989" t="s">
        <v>14957</v>
      </c>
      <c r="B3989" t="s">
        <v>86</v>
      </c>
      <c r="C3989" t="s">
        <v>129</v>
      </c>
      <c r="D3989" t="s">
        <v>14758</v>
      </c>
      <c r="E3989">
        <v>1</v>
      </c>
      <c r="F3989" t="s">
        <v>14740</v>
      </c>
    </row>
    <row r="3990" spans="1:6" x14ac:dyDescent="0.2">
      <c r="A3990" t="s">
        <v>14958</v>
      </c>
      <c r="B3990" t="s">
        <v>86</v>
      </c>
      <c r="C3990" t="s">
        <v>129</v>
      </c>
      <c r="D3990" t="s">
        <v>10931</v>
      </c>
      <c r="E3990">
        <v>1</v>
      </c>
      <c r="F3990" t="s">
        <v>14740</v>
      </c>
    </row>
    <row r="3991" spans="1:6" x14ac:dyDescent="0.2">
      <c r="A3991" t="s">
        <v>14959</v>
      </c>
      <c r="B3991" t="s">
        <v>86</v>
      </c>
      <c r="C3991" t="s">
        <v>129</v>
      </c>
      <c r="D3991" t="s">
        <v>10933</v>
      </c>
      <c r="E3991">
        <v>24</v>
      </c>
      <c r="F3991" t="s">
        <v>14740</v>
      </c>
    </row>
    <row r="3992" spans="1:6" x14ac:dyDescent="0.2">
      <c r="A3992" t="s">
        <v>14960</v>
      </c>
      <c r="B3992" t="s">
        <v>86</v>
      </c>
      <c r="C3992" t="s">
        <v>129</v>
      </c>
      <c r="D3992" t="s">
        <v>10945</v>
      </c>
      <c r="E3992">
        <v>27</v>
      </c>
      <c r="F3992" t="s">
        <v>14740</v>
      </c>
    </row>
    <row r="3993" spans="1:6" x14ac:dyDescent="0.2">
      <c r="A3993" t="s">
        <v>14961</v>
      </c>
      <c r="B3993" t="s">
        <v>86</v>
      </c>
      <c r="C3993" t="s">
        <v>129</v>
      </c>
      <c r="D3993" t="s">
        <v>14796</v>
      </c>
      <c r="E3993">
        <v>1</v>
      </c>
      <c r="F3993" t="s">
        <v>14740</v>
      </c>
    </row>
    <row r="3994" spans="1:6" x14ac:dyDescent="0.2">
      <c r="A3994" t="s">
        <v>14962</v>
      </c>
      <c r="B3994" t="s">
        <v>86</v>
      </c>
      <c r="C3994" t="s">
        <v>130</v>
      </c>
      <c r="D3994" t="s">
        <v>10903</v>
      </c>
      <c r="E3994">
        <v>1</v>
      </c>
      <c r="F3994" t="s">
        <v>14740</v>
      </c>
    </row>
    <row r="3995" spans="1:6" x14ac:dyDescent="0.2">
      <c r="A3995" t="s">
        <v>14963</v>
      </c>
      <c r="B3995" t="s">
        <v>86</v>
      </c>
      <c r="C3995" t="s">
        <v>130</v>
      </c>
      <c r="D3995" t="s">
        <v>10917</v>
      </c>
      <c r="E3995">
        <v>1</v>
      </c>
      <c r="F3995" t="s">
        <v>14740</v>
      </c>
    </row>
    <row r="3996" spans="1:6" x14ac:dyDescent="0.2">
      <c r="A3996" t="s">
        <v>14964</v>
      </c>
      <c r="B3996" t="s">
        <v>86</v>
      </c>
      <c r="C3996" t="s">
        <v>130</v>
      </c>
      <c r="D3996" t="s">
        <v>10931</v>
      </c>
      <c r="E3996">
        <v>3</v>
      </c>
      <c r="F3996" t="s">
        <v>14740</v>
      </c>
    </row>
    <row r="3997" spans="1:6" x14ac:dyDescent="0.2">
      <c r="A3997" t="s">
        <v>14965</v>
      </c>
      <c r="B3997" t="s">
        <v>86</v>
      </c>
      <c r="C3997" t="s">
        <v>130</v>
      </c>
      <c r="D3997" t="s">
        <v>10933</v>
      </c>
      <c r="E3997">
        <v>18</v>
      </c>
      <c r="F3997" t="s">
        <v>14740</v>
      </c>
    </row>
    <row r="3998" spans="1:6" x14ac:dyDescent="0.2">
      <c r="A3998" t="s">
        <v>14966</v>
      </c>
      <c r="B3998" t="s">
        <v>86</v>
      </c>
      <c r="C3998" t="s">
        <v>130</v>
      </c>
      <c r="D3998" t="s">
        <v>14765</v>
      </c>
      <c r="E3998">
        <v>1</v>
      </c>
      <c r="F3998" t="s">
        <v>14740</v>
      </c>
    </row>
    <row r="3999" spans="1:6" x14ac:dyDescent="0.2">
      <c r="A3999" t="s">
        <v>14967</v>
      </c>
      <c r="B3999" t="s">
        <v>86</v>
      </c>
      <c r="C3999" t="s">
        <v>130</v>
      </c>
      <c r="D3999" t="s">
        <v>14767</v>
      </c>
      <c r="E3999">
        <v>2</v>
      </c>
      <c r="F3999" t="s">
        <v>14740</v>
      </c>
    </row>
    <row r="4000" spans="1:6" x14ac:dyDescent="0.2">
      <c r="A4000" t="s">
        <v>14968</v>
      </c>
      <c r="B4000" t="s">
        <v>86</v>
      </c>
      <c r="C4000" t="s">
        <v>130</v>
      </c>
      <c r="D4000" t="s">
        <v>10945</v>
      </c>
      <c r="E4000">
        <v>19</v>
      </c>
      <c r="F4000" t="s">
        <v>14740</v>
      </c>
    </row>
    <row r="4001" spans="1:6" x14ac:dyDescent="0.2">
      <c r="A4001" t="s">
        <v>14969</v>
      </c>
      <c r="B4001" t="s">
        <v>86</v>
      </c>
      <c r="C4001" t="s">
        <v>130</v>
      </c>
      <c r="D4001" t="s">
        <v>14798</v>
      </c>
      <c r="E4001">
        <v>1</v>
      </c>
      <c r="F4001" t="s">
        <v>14740</v>
      </c>
    </row>
    <row r="4002" spans="1:6" x14ac:dyDescent="0.2">
      <c r="A4002" t="s">
        <v>14970</v>
      </c>
      <c r="B4002" t="s">
        <v>86</v>
      </c>
      <c r="C4002" t="s">
        <v>130</v>
      </c>
      <c r="D4002" t="s">
        <v>14800</v>
      </c>
      <c r="E4002">
        <v>1</v>
      </c>
      <c r="F4002" t="s">
        <v>14740</v>
      </c>
    </row>
    <row r="4003" spans="1:6" x14ac:dyDescent="0.2">
      <c r="A4003" t="s">
        <v>14971</v>
      </c>
      <c r="B4003" t="s">
        <v>86</v>
      </c>
      <c r="C4003" t="s">
        <v>130</v>
      </c>
      <c r="D4003" t="s">
        <v>14806</v>
      </c>
      <c r="E4003">
        <v>1</v>
      </c>
      <c r="F4003" t="s">
        <v>14740</v>
      </c>
    </row>
    <row r="4004" spans="1:6" x14ac:dyDescent="0.2">
      <c r="A4004" t="s">
        <v>14972</v>
      </c>
      <c r="B4004" t="s">
        <v>86</v>
      </c>
      <c r="C4004" t="s">
        <v>130</v>
      </c>
      <c r="D4004" t="s">
        <v>14810</v>
      </c>
      <c r="E4004">
        <v>1</v>
      </c>
      <c r="F4004" t="s">
        <v>14740</v>
      </c>
    </row>
    <row r="4005" spans="1:6" x14ac:dyDescent="0.2">
      <c r="A4005" t="s">
        <v>14973</v>
      </c>
      <c r="B4005" t="s">
        <v>86</v>
      </c>
      <c r="C4005" t="s">
        <v>131</v>
      </c>
      <c r="D4005" t="s">
        <v>10933</v>
      </c>
      <c r="E4005">
        <v>5</v>
      </c>
      <c r="F4005" t="s">
        <v>14740</v>
      </c>
    </row>
    <row r="4006" spans="1:6" x14ac:dyDescent="0.2">
      <c r="A4006" t="s">
        <v>14974</v>
      </c>
      <c r="B4006" t="s">
        <v>86</v>
      </c>
      <c r="C4006" t="s">
        <v>131</v>
      </c>
      <c r="D4006" t="s">
        <v>10945</v>
      </c>
      <c r="E4006">
        <v>8</v>
      </c>
      <c r="F4006" t="s">
        <v>14740</v>
      </c>
    </row>
    <row r="4007" spans="1:6" x14ac:dyDescent="0.2">
      <c r="A4007" t="s">
        <v>14975</v>
      </c>
      <c r="B4007" t="s">
        <v>86</v>
      </c>
      <c r="C4007" t="s">
        <v>133</v>
      </c>
      <c r="D4007" t="s">
        <v>10931</v>
      </c>
      <c r="E4007">
        <v>1</v>
      </c>
      <c r="F4007" t="s">
        <v>14740</v>
      </c>
    </row>
    <row r="4008" spans="1:6" x14ac:dyDescent="0.2">
      <c r="A4008" t="s">
        <v>14976</v>
      </c>
      <c r="B4008" t="s">
        <v>86</v>
      </c>
      <c r="C4008" t="s">
        <v>133</v>
      </c>
      <c r="D4008" t="s">
        <v>10933</v>
      </c>
      <c r="E4008">
        <v>11</v>
      </c>
      <c r="F4008" t="s">
        <v>14740</v>
      </c>
    </row>
    <row r="4009" spans="1:6" x14ac:dyDescent="0.2">
      <c r="A4009" t="s">
        <v>14977</v>
      </c>
      <c r="B4009" t="s">
        <v>86</v>
      </c>
      <c r="C4009" t="s">
        <v>133</v>
      </c>
      <c r="D4009" t="s">
        <v>10945</v>
      </c>
      <c r="E4009">
        <v>15</v>
      </c>
      <c r="F4009" t="s">
        <v>14740</v>
      </c>
    </row>
    <row r="4010" spans="1:6" x14ac:dyDescent="0.2">
      <c r="A4010" t="s">
        <v>14978</v>
      </c>
      <c r="B4010" t="s">
        <v>86</v>
      </c>
      <c r="C4010" t="s">
        <v>133</v>
      </c>
      <c r="D4010" t="s">
        <v>14784</v>
      </c>
      <c r="E4010">
        <v>1</v>
      </c>
      <c r="F4010" t="s">
        <v>14740</v>
      </c>
    </row>
    <row r="4011" spans="1:6" x14ac:dyDescent="0.2">
      <c r="A4011" t="s">
        <v>14979</v>
      </c>
      <c r="B4011" t="s">
        <v>86</v>
      </c>
      <c r="C4011" t="s">
        <v>133</v>
      </c>
      <c r="D4011" t="s">
        <v>14800</v>
      </c>
      <c r="E4011">
        <v>1</v>
      </c>
      <c r="F4011" t="s">
        <v>14740</v>
      </c>
    </row>
    <row r="4012" spans="1:6" x14ac:dyDescent="0.2">
      <c r="A4012" t="s">
        <v>14980</v>
      </c>
      <c r="B4012" t="s">
        <v>86</v>
      </c>
      <c r="C4012" t="s">
        <v>133</v>
      </c>
      <c r="D4012" t="s">
        <v>14802</v>
      </c>
      <c r="E4012">
        <v>1</v>
      </c>
      <c r="F4012" t="s">
        <v>14740</v>
      </c>
    </row>
    <row r="4013" spans="1:6" x14ac:dyDescent="0.2">
      <c r="A4013" t="s">
        <v>14981</v>
      </c>
      <c r="B4013" t="s">
        <v>86</v>
      </c>
      <c r="C4013" t="s">
        <v>134</v>
      </c>
      <c r="D4013" t="s">
        <v>10929</v>
      </c>
      <c r="E4013">
        <v>1</v>
      </c>
      <c r="F4013" t="s">
        <v>14740</v>
      </c>
    </row>
    <row r="4014" spans="1:6" x14ac:dyDescent="0.2">
      <c r="A4014" t="s">
        <v>14982</v>
      </c>
      <c r="B4014" t="s">
        <v>86</v>
      </c>
      <c r="C4014" t="s">
        <v>134</v>
      </c>
      <c r="D4014" t="s">
        <v>10931</v>
      </c>
      <c r="E4014">
        <v>2</v>
      </c>
      <c r="F4014" t="s">
        <v>14740</v>
      </c>
    </row>
    <row r="4015" spans="1:6" x14ac:dyDescent="0.2">
      <c r="A4015" t="s">
        <v>14983</v>
      </c>
      <c r="B4015" t="s">
        <v>86</v>
      </c>
      <c r="C4015" t="s">
        <v>134</v>
      </c>
      <c r="D4015" t="s">
        <v>10933</v>
      </c>
      <c r="E4015">
        <v>6</v>
      </c>
      <c r="F4015" t="s">
        <v>14740</v>
      </c>
    </row>
    <row r="4016" spans="1:6" x14ac:dyDescent="0.2">
      <c r="A4016" t="s">
        <v>14984</v>
      </c>
      <c r="B4016" t="s">
        <v>86</v>
      </c>
      <c r="C4016" t="s">
        <v>134</v>
      </c>
      <c r="D4016" t="s">
        <v>14767</v>
      </c>
      <c r="E4016">
        <v>1</v>
      </c>
      <c r="F4016" t="s">
        <v>14740</v>
      </c>
    </row>
    <row r="4017" spans="1:6" x14ac:dyDescent="0.2">
      <c r="A4017" t="s">
        <v>14985</v>
      </c>
      <c r="B4017" t="s">
        <v>86</v>
      </c>
      <c r="C4017" t="s">
        <v>134</v>
      </c>
      <c r="D4017" t="s">
        <v>10945</v>
      </c>
      <c r="E4017">
        <v>8</v>
      </c>
      <c r="F4017" t="s">
        <v>14740</v>
      </c>
    </row>
    <row r="4018" spans="1:6" x14ac:dyDescent="0.2">
      <c r="A4018" t="s">
        <v>14986</v>
      </c>
      <c r="B4018" t="s">
        <v>86</v>
      </c>
      <c r="C4018" t="s">
        <v>134</v>
      </c>
      <c r="D4018" t="s">
        <v>14781</v>
      </c>
      <c r="E4018">
        <v>1</v>
      </c>
      <c r="F4018" t="s">
        <v>14740</v>
      </c>
    </row>
    <row r="4019" spans="1:6" x14ac:dyDescent="0.2">
      <c r="A4019" t="s">
        <v>14987</v>
      </c>
      <c r="B4019" t="s">
        <v>86</v>
      </c>
      <c r="C4019" t="s">
        <v>134</v>
      </c>
      <c r="D4019" t="s">
        <v>14802</v>
      </c>
      <c r="E4019">
        <v>1</v>
      </c>
      <c r="F4019" t="s">
        <v>14740</v>
      </c>
    </row>
    <row r="4020" spans="1:6" x14ac:dyDescent="0.2">
      <c r="A4020" t="s">
        <v>14988</v>
      </c>
      <c r="B4020" t="s">
        <v>86</v>
      </c>
      <c r="C4020" t="s">
        <v>134</v>
      </c>
      <c r="D4020" t="s">
        <v>14810</v>
      </c>
      <c r="E4020">
        <v>1</v>
      </c>
      <c r="F4020" t="s">
        <v>14740</v>
      </c>
    </row>
    <row r="4021" spans="1:6" x14ac:dyDescent="0.2">
      <c r="A4021" t="s">
        <v>14989</v>
      </c>
      <c r="B4021" t="s">
        <v>86</v>
      </c>
      <c r="C4021" t="s">
        <v>135</v>
      </c>
      <c r="D4021" t="s">
        <v>10931</v>
      </c>
      <c r="E4021">
        <v>1</v>
      </c>
      <c r="F4021" t="s">
        <v>14740</v>
      </c>
    </row>
    <row r="4022" spans="1:6" x14ac:dyDescent="0.2">
      <c r="A4022" t="s">
        <v>14990</v>
      </c>
      <c r="B4022" t="s">
        <v>86</v>
      </c>
      <c r="C4022" t="s">
        <v>135</v>
      </c>
      <c r="D4022" t="s">
        <v>10933</v>
      </c>
      <c r="E4022">
        <v>14</v>
      </c>
      <c r="F4022" t="s">
        <v>14740</v>
      </c>
    </row>
    <row r="4023" spans="1:6" x14ac:dyDescent="0.2">
      <c r="A4023" t="s">
        <v>14991</v>
      </c>
      <c r="B4023" t="s">
        <v>86</v>
      </c>
      <c r="C4023" t="s">
        <v>135</v>
      </c>
      <c r="D4023" t="s">
        <v>14765</v>
      </c>
      <c r="E4023">
        <v>1</v>
      </c>
      <c r="F4023" t="s">
        <v>14740</v>
      </c>
    </row>
    <row r="4024" spans="1:6" x14ac:dyDescent="0.2">
      <c r="A4024" t="s">
        <v>14992</v>
      </c>
      <c r="B4024" t="s">
        <v>86</v>
      </c>
      <c r="C4024" t="s">
        <v>135</v>
      </c>
      <c r="D4024" t="s">
        <v>14767</v>
      </c>
      <c r="E4024">
        <v>1</v>
      </c>
      <c r="F4024" t="s">
        <v>14740</v>
      </c>
    </row>
    <row r="4025" spans="1:6" x14ac:dyDescent="0.2">
      <c r="A4025" t="s">
        <v>14993</v>
      </c>
      <c r="B4025" t="s">
        <v>86</v>
      </c>
      <c r="C4025" t="s">
        <v>135</v>
      </c>
      <c r="D4025" t="s">
        <v>10945</v>
      </c>
      <c r="E4025">
        <v>14</v>
      </c>
      <c r="F4025" t="s">
        <v>14740</v>
      </c>
    </row>
    <row r="4026" spans="1:6" x14ac:dyDescent="0.2">
      <c r="A4026" t="s">
        <v>14994</v>
      </c>
      <c r="B4026" t="s">
        <v>86</v>
      </c>
      <c r="C4026" t="s">
        <v>136</v>
      </c>
      <c r="D4026" t="s">
        <v>10933</v>
      </c>
      <c r="E4026">
        <v>5</v>
      </c>
      <c r="F4026" t="s">
        <v>14740</v>
      </c>
    </row>
    <row r="4027" spans="1:6" x14ac:dyDescent="0.2">
      <c r="A4027" t="s">
        <v>14995</v>
      </c>
      <c r="B4027" t="s">
        <v>86</v>
      </c>
      <c r="C4027" t="s">
        <v>136</v>
      </c>
      <c r="D4027" t="s">
        <v>10945</v>
      </c>
      <c r="E4027">
        <v>8</v>
      </c>
      <c r="F4027" t="s">
        <v>14740</v>
      </c>
    </row>
    <row r="4028" spans="1:6" x14ac:dyDescent="0.2">
      <c r="A4028" t="s">
        <v>14996</v>
      </c>
      <c r="B4028" t="s">
        <v>86</v>
      </c>
      <c r="C4028" t="s">
        <v>138</v>
      </c>
      <c r="D4028" t="s">
        <v>10931</v>
      </c>
      <c r="E4028">
        <v>1</v>
      </c>
      <c r="F4028" t="s">
        <v>14740</v>
      </c>
    </row>
    <row r="4029" spans="1:6" x14ac:dyDescent="0.2">
      <c r="A4029" t="s">
        <v>14997</v>
      </c>
      <c r="B4029" t="s">
        <v>86</v>
      </c>
      <c r="C4029" t="s">
        <v>138</v>
      </c>
      <c r="D4029" t="s">
        <v>10933</v>
      </c>
      <c r="E4029">
        <v>6</v>
      </c>
      <c r="F4029" t="s">
        <v>14740</v>
      </c>
    </row>
    <row r="4030" spans="1:6" x14ac:dyDescent="0.2">
      <c r="A4030" t="s">
        <v>14998</v>
      </c>
      <c r="B4030" t="s">
        <v>86</v>
      </c>
      <c r="C4030" t="s">
        <v>138</v>
      </c>
      <c r="D4030" t="s">
        <v>14765</v>
      </c>
      <c r="E4030">
        <v>1</v>
      </c>
      <c r="F4030" t="s">
        <v>14740</v>
      </c>
    </row>
    <row r="4031" spans="1:6" x14ac:dyDescent="0.2">
      <c r="A4031" t="s">
        <v>14999</v>
      </c>
      <c r="B4031" t="s">
        <v>86</v>
      </c>
      <c r="C4031" t="s">
        <v>138</v>
      </c>
      <c r="D4031" t="s">
        <v>14767</v>
      </c>
      <c r="E4031">
        <v>1</v>
      </c>
      <c r="F4031" t="s">
        <v>14740</v>
      </c>
    </row>
    <row r="4032" spans="1:6" x14ac:dyDescent="0.2">
      <c r="A4032" t="s">
        <v>15000</v>
      </c>
      <c r="B4032" t="s">
        <v>86</v>
      </c>
      <c r="C4032" t="s">
        <v>138</v>
      </c>
      <c r="D4032" t="s">
        <v>10945</v>
      </c>
      <c r="E4032">
        <v>6</v>
      </c>
      <c r="F4032" t="s">
        <v>14740</v>
      </c>
    </row>
    <row r="4033" spans="1:6" x14ac:dyDescent="0.2">
      <c r="A4033" t="s">
        <v>15001</v>
      </c>
      <c r="B4033" t="s">
        <v>86</v>
      </c>
      <c r="C4033" t="s">
        <v>139</v>
      </c>
      <c r="D4033" t="s">
        <v>10931</v>
      </c>
      <c r="E4033">
        <v>3</v>
      </c>
      <c r="F4033" t="s">
        <v>14740</v>
      </c>
    </row>
    <row r="4034" spans="1:6" x14ac:dyDescent="0.2">
      <c r="A4034" t="s">
        <v>15002</v>
      </c>
      <c r="B4034" t="s">
        <v>86</v>
      </c>
      <c r="C4034" t="s">
        <v>139</v>
      </c>
      <c r="D4034" t="s">
        <v>10933</v>
      </c>
      <c r="E4034">
        <v>17</v>
      </c>
      <c r="F4034" t="s">
        <v>14740</v>
      </c>
    </row>
    <row r="4035" spans="1:6" x14ac:dyDescent="0.2">
      <c r="A4035" t="s">
        <v>15003</v>
      </c>
      <c r="B4035" t="s">
        <v>86</v>
      </c>
      <c r="C4035" t="s">
        <v>139</v>
      </c>
      <c r="D4035" t="s">
        <v>14765</v>
      </c>
      <c r="E4035">
        <v>2</v>
      </c>
      <c r="F4035" t="s">
        <v>14740</v>
      </c>
    </row>
    <row r="4036" spans="1:6" x14ac:dyDescent="0.2">
      <c r="A4036" t="s">
        <v>15004</v>
      </c>
      <c r="B4036" t="s">
        <v>86</v>
      </c>
      <c r="C4036" t="s">
        <v>139</v>
      </c>
      <c r="D4036" t="s">
        <v>10945</v>
      </c>
      <c r="E4036">
        <v>20</v>
      </c>
      <c r="F4036" t="s">
        <v>14740</v>
      </c>
    </row>
    <row r="4037" spans="1:6" x14ac:dyDescent="0.2">
      <c r="A4037" t="s">
        <v>15005</v>
      </c>
      <c r="B4037" t="s">
        <v>86</v>
      </c>
      <c r="C4037" t="s">
        <v>139</v>
      </c>
      <c r="D4037" t="s">
        <v>14781</v>
      </c>
      <c r="E4037">
        <v>1</v>
      </c>
      <c r="F4037" t="s">
        <v>14740</v>
      </c>
    </row>
    <row r="4038" spans="1:6" x14ac:dyDescent="0.2">
      <c r="A4038" t="s">
        <v>15006</v>
      </c>
      <c r="B4038" t="s">
        <v>86</v>
      </c>
      <c r="C4038" t="s">
        <v>139</v>
      </c>
      <c r="D4038" t="s">
        <v>14802</v>
      </c>
      <c r="E4038">
        <v>2</v>
      </c>
      <c r="F4038" t="s">
        <v>14740</v>
      </c>
    </row>
    <row r="4039" spans="1:6" x14ac:dyDescent="0.2">
      <c r="A4039" t="s">
        <v>15007</v>
      </c>
      <c r="B4039" t="s">
        <v>86</v>
      </c>
      <c r="C4039" t="s">
        <v>139</v>
      </c>
      <c r="D4039" t="s">
        <v>14810</v>
      </c>
      <c r="E4039">
        <v>2</v>
      </c>
      <c r="F4039" t="s">
        <v>14740</v>
      </c>
    </row>
    <row r="4040" spans="1:6" x14ac:dyDescent="0.2">
      <c r="A4040" t="s">
        <v>15008</v>
      </c>
      <c r="B4040" t="s">
        <v>86</v>
      </c>
      <c r="C4040" t="s">
        <v>140</v>
      </c>
      <c r="D4040" t="s">
        <v>10931</v>
      </c>
      <c r="E4040">
        <v>3</v>
      </c>
      <c r="F4040" t="s">
        <v>14740</v>
      </c>
    </row>
    <row r="4041" spans="1:6" x14ac:dyDescent="0.2">
      <c r="A4041" t="s">
        <v>15009</v>
      </c>
      <c r="B4041" t="s">
        <v>86</v>
      </c>
      <c r="C4041" t="s">
        <v>140</v>
      </c>
      <c r="D4041" t="s">
        <v>10933</v>
      </c>
      <c r="E4041">
        <v>24</v>
      </c>
      <c r="F4041" t="s">
        <v>14740</v>
      </c>
    </row>
    <row r="4042" spans="1:6" x14ac:dyDescent="0.2">
      <c r="A4042" t="s">
        <v>15010</v>
      </c>
      <c r="B4042" t="s">
        <v>86</v>
      </c>
      <c r="C4042" t="s">
        <v>140</v>
      </c>
      <c r="D4042" t="s">
        <v>14765</v>
      </c>
      <c r="E4042">
        <v>1</v>
      </c>
      <c r="F4042" t="s">
        <v>14740</v>
      </c>
    </row>
    <row r="4043" spans="1:6" x14ac:dyDescent="0.2">
      <c r="A4043" t="s">
        <v>15011</v>
      </c>
      <c r="B4043" t="s">
        <v>86</v>
      </c>
      <c r="C4043" t="s">
        <v>140</v>
      </c>
      <c r="D4043" t="s">
        <v>14767</v>
      </c>
      <c r="E4043">
        <v>3</v>
      </c>
      <c r="F4043" t="s">
        <v>14740</v>
      </c>
    </row>
    <row r="4044" spans="1:6" x14ac:dyDescent="0.2">
      <c r="A4044" t="s">
        <v>15012</v>
      </c>
      <c r="B4044" t="s">
        <v>86</v>
      </c>
      <c r="C4044" t="s">
        <v>140</v>
      </c>
      <c r="D4044" t="s">
        <v>10945</v>
      </c>
      <c r="E4044">
        <v>27</v>
      </c>
      <c r="F4044" t="s">
        <v>14740</v>
      </c>
    </row>
    <row r="4045" spans="1:6" x14ac:dyDescent="0.2">
      <c r="A4045" t="s">
        <v>15013</v>
      </c>
      <c r="B4045" t="s">
        <v>86</v>
      </c>
      <c r="C4045" t="s">
        <v>140</v>
      </c>
      <c r="D4045" t="s">
        <v>14776</v>
      </c>
      <c r="E4045">
        <v>1</v>
      </c>
      <c r="F4045" t="s">
        <v>14740</v>
      </c>
    </row>
    <row r="4046" spans="1:6" x14ac:dyDescent="0.2">
      <c r="A4046" t="s">
        <v>15014</v>
      </c>
      <c r="B4046" t="s">
        <v>86</v>
      </c>
      <c r="C4046" t="s">
        <v>140</v>
      </c>
      <c r="D4046" t="s">
        <v>10963</v>
      </c>
      <c r="E4046">
        <v>1</v>
      </c>
      <c r="F4046" t="s">
        <v>14740</v>
      </c>
    </row>
    <row r="4047" spans="1:6" x14ac:dyDescent="0.2">
      <c r="A4047" t="s">
        <v>15015</v>
      </c>
      <c r="B4047" t="s">
        <v>86</v>
      </c>
      <c r="C4047" t="s">
        <v>140</v>
      </c>
      <c r="D4047" t="s">
        <v>14788</v>
      </c>
      <c r="E4047">
        <v>1</v>
      </c>
      <c r="F4047" t="s">
        <v>14740</v>
      </c>
    </row>
    <row r="4048" spans="1:6" x14ac:dyDescent="0.2">
      <c r="A4048" t="s">
        <v>15016</v>
      </c>
      <c r="B4048" t="s">
        <v>86</v>
      </c>
      <c r="C4048" t="s">
        <v>140</v>
      </c>
      <c r="D4048" t="s">
        <v>14800</v>
      </c>
      <c r="E4048">
        <v>1</v>
      </c>
      <c r="F4048" t="s">
        <v>14740</v>
      </c>
    </row>
    <row r="4049" spans="1:6" x14ac:dyDescent="0.2">
      <c r="A4049" t="s">
        <v>15017</v>
      </c>
      <c r="B4049" t="s">
        <v>86</v>
      </c>
      <c r="C4049" t="s">
        <v>140</v>
      </c>
      <c r="D4049" t="s">
        <v>14802</v>
      </c>
      <c r="E4049">
        <v>2</v>
      </c>
      <c r="F4049" t="s">
        <v>14740</v>
      </c>
    </row>
    <row r="4050" spans="1:6" x14ac:dyDescent="0.2">
      <c r="A4050" t="s">
        <v>15018</v>
      </c>
      <c r="B4050" t="s">
        <v>86</v>
      </c>
      <c r="C4050" t="s">
        <v>141</v>
      </c>
      <c r="D4050" t="s">
        <v>10933</v>
      </c>
      <c r="E4050">
        <v>12</v>
      </c>
      <c r="F4050" t="s">
        <v>14740</v>
      </c>
    </row>
    <row r="4051" spans="1:6" x14ac:dyDescent="0.2">
      <c r="A4051" t="s">
        <v>15019</v>
      </c>
      <c r="B4051" t="s">
        <v>86</v>
      </c>
      <c r="C4051" t="s">
        <v>141</v>
      </c>
      <c r="D4051" t="s">
        <v>10945</v>
      </c>
      <c r="E4051">
        <v>14</v>
      </c>
      <c r="F4051" t="s">
        <v>14740</v>
      </c>
    </row>
    <row r="4052" spans="1:6" x14ac:dyDescent="0.2">
      <c r="A4052" t="s">
        <v>15020</v>
      </c>
      <c r="B4052" t="s">
        <v>86</v>
      </c>
      <c r="C4052" t="s">
        <v>142</v>
      </c>
      <c r="D4052" t="s">
        <v>10931</v>
      </c>
      <c r="E4052">
        <v>2</v>
      </c>
      <c r="F4052" t="s">
        <v>14740</v>
      </c>
    </row>
    <row r="4053" spans="1:6" x14ac:dyDescent="0.2">
      <c r="A4053" t="s">
        <v>15021</v>
      </c>
      <c r="B4053" t="s">
        <v>86</v>
      </c>
      <c r="C4053" t="s">
        <v>142</v>
      </c>
      <c r="D4053" t="s">
        <v>10933</v>
      </c>
      <c r="E4053">
        <v>11</v>
      </c>
      <c r="F4053" t="s">
        <v>14740</v>
      </c>
    </row>
    <row r="4054" spans="1:6" x14ac:dyDescent="0.2">
      <c r="A4054" t="s">
        <v>15022</v>
      </c>
      <c r="B4054" t="s">
        <v>86</v>
      </c>
      <c r="C4054" t="s">
        <v>142</v>
      </c>
      <c r="D4054" t="s">
        <v>14767</v>
      </c>
      <c r="E4054">
        <v>1</v>
      </c>
      <c r="F4054" t="s">
        <v>14740</v>
      </c>
    </row>
    <row r="4055" spans="1:6" x14ac:dyDescent="0.2">
      <c r="A4055" t="s">
        <v>15023</v>
      </c>
      <c r="B4055" t="s">
        <v>86</v>
      </c>
      <c r="C4055" t="s">
        <v>142</v>
      </c>
      <c r="D4055" t="s">
        <v>10945</v>
      </c>
      <c r="E4055">
        <v>11</v>
      </c>
      <c r="F4055" t="s">
        <v>14740</v>
      </c>
    </row>
    <row r="4056" spans="1:6" x14ac:dyDescent="0.2">
      <c r="A4056" t="s">
        <v>15024</v>
      </c>
      <c r="B4056" t="s">
        <v>86</v>
      </c>
      <c r="C4056" t="s">
        <v>142</v>
      </c>
      <c r="D4056" t="s">
        <v>10963</v>
      </c>
      <c r="E4056">
        <v>1</v>
      </c>
      <c r="F4056" t="s">
        <v>14740</v>
      </c>
    </row>
    <row r="4057" spans="1:6" x14ac:dyDescent="0.2">
      <c r="A4057" t="s">
        <v>15025</v>
      </c>
      <c r="B4057" t="s">
        <v>86</v>
      </c>
      <c r="C4057" t="s">
        <v>142</v>
      </c>
      <c r="D4057" t="s">
        <v>14800</v>
      </c>
      <c r="E4057">
        <v>2</v>
      </c>
      <c r="F4057" t="s">
        <v>14740</v>
      </c>
    </row>
    <row r="4058" spans="1:6" x14ac:dyDescent="0.2">
      <c r="A4058" t="s">
        <v>15026</v>
      </c>
      <c r="B4058" t="s">
        <v>86</v>
      </c>
      <c r="C4058" t="s">
        <v>143</v>
      </c>
      <c r="D4058" t="s">
        <v>10933</v>
      </c>
      <c r="E4058">
        <v>7</v>
      </c>
      <c r="F4058" t="s">
        <v>14740</v>
      </c>
    </row>
    <row r="4059" spans="1:6" x14ac:dyDescent="0.2">
      <c r="A4059" t="s">
        <v>15027</v>
      </c>
      <c r="B4059" t="s">
        <v>86</v>
      </c>
      <c r="C4059" t="s">
        <v>143</v>
      </c>
      <c r="D4059" t="s">
        <v>10945</v>
      </c>
      <c r="E4059">
        <v>7</v>
      </c>
      <c r="F4059" t="s">
        <v>14740</v>
      </c>
    </row>
    <row r="4060" spans="1:6" x14ac:dyDescent="0.2">
      <c r="A4060" t="s">
        <v>15028</v>
      </c>
      <c r="B4060" t="s">
        <v>86</v>
      </c>
      <c r="C4060" t="s">
        <v>144</v>
      </c>
      <c r="D4060" t="s">
        <v>10903</v>
      </c>
      <c r="E4060">
        <v>1</v>
      </c>
      <c r="F4060" t="s">
        <v>14740</v>
      </c>
    </row>
    <row r="4061" spans="1:6" x14ac:dyDescent="0.2">
      <c r="A4061" t="s">
        <v>15029</v>
      </c>
      <c r="B4061" t="s">
        <v>86</v>
      </c>
      <c r="C4061" t="s">
        <v>144</v>
      </c>
      <c r="D4061" t="s">
        <v>14748</v>
      </c>
      <c r="E4061">
        <v>1</v>
      </c>
      <c r="F4061" t="s">
        <v>14740</v>
      </c>
    </row>
    <row r="4062" spans="1:6" x14ac:dyDescent="0.2">
      <c r="A4062" t="s">
        <v>15030</v>
      </c>
      <c r="B4062" t="s">
        <v>86</v>
      </c>
      <c r="C4062" t="s">
        <v>144</v>
      </c>
      <c r="D4062" t="s">
        <v>10917</v>
      </c>
      <c r="E4062">
        <v>1</v>
      </c>
      <c r="F4062" t="s">
        <v>14740</v>
      </c>
    </row>
    <row r="4063" spans="1:6" x14ac:dyDescent="0.2">
      <c r="A4063" t="s">
        <v>15031</v>
      </c>
      <c r="B4063" t="s">
        <v>86</v>
      </c>
      <c r="C4063" t="s">
        <v>144</v>
      </c>
      <c r="D4063" t="s">
        <v>10931</v>
      </c>
      <c r="E4063">
        <v>1</v>
      </c>
      <c r="F4063" t="s">
        <v>14740</v>
      </c>
    </row>
    <row r="4064" spans="1:6" x14ac:dyDescent="0.2">
      <c r="A4064" t="s">
        <v>15032</v>
      </c>
      <c r="B4064" t="s">
        <v>86</v>
      </c>
      <c r="C4064" t="s">
        <v>144</v>
      </c>
      <c r="D4064" t="s">
        <v>10933</v>
      </c>
      <c r="E4064">
        <v>8</v>
      </c>
      <c r="F4064" t="s">
        <v>14740</v>
      </c>
    </row>
    <row r="4065" spans="1:6" x14ac:dyDescent="0.2">
      <c r="A4065" t="s">
        <v>15033</v>
      </c>
      <c r="B4065" t="s">
        <v>86</v>
      </c>
      <c r="C4065" t="s">
        <v>144</v>
      </c>
      <c r="D4065" t="s">
        <v>14765</v>
      </c>
      <c r="E4065">
        <v>1</v>
      </c>
      <c r="F4065" t="s">
        <v>14740</v>
      </c>
    </row>
    <row r="4066" spans="1:6" x14ac:dyDescent="0.2">
      <c r="A4066" t="s">
        <v>15034</v>
      </c>
      <c r="B4066" t="s">
        <v>86</v>
      </c>
      <c r="C4066" t="s">
        <v>144</v>
      </c>
      <c r="D4066" t="s">
        <v>14767</v>
      </c>
      <c r="E4066">
        <v>1</v>
      </c>
      <c r="F4066" t="s">
        <v>14740</v>
      </c>
    </row>
    <row r="4067" spans="1:6" x14ac:dyDescent="0.2">
      <c r="A4067" t="s">
        <v>15035</v>
      </c>
      <c r="B4067" t="s">
        <v>86</v>
      </c>
      <c r="C4067" t="s">
        <v>144</v>
      </c>
      <c r="D4067" t="s">
        <v>10945</v>
      </c>
      <c r="E4067">
        <v>9</v>
      </c>
      <c r="F4067" t="s">
        <v>14740</v>
      </c>
    </row>
    <row r="4068" spans="1:6" x14ac:dyDescent="0.2">
      <c r="A4068" t="s">
        <v>15036</v>
      </c>
      <c r="B4068" t="s">
        <v>86</v>
      </c>
      <c r="C4068" t="s">
        <v>144</v>
      </c>
      <c r="D4068" t="s">
        <v>14784</v>
      </c>
      <c r="E4068">
        <v>1</v>
      </c>
      <c r="F4068" t="s">
        <v>14740</v>
      </c>
    </row>
    <row r="4069" spans="1:6" x14ac:dyDescent="0.2">
      <c r="A4069" t="s">
        <v>15037</v>
      </c>
      <c r="B4069" t="s">
        <v>86</v>
      </c>
      <c r="C4069" t="s">
        <v>144</v>
      </c>
      <c r="D4069" t="s">
        <v>14786</v>
      </c>
      <c r="E4069">
        <v>1</v>
      </c>
      <c r="F4069" t="s">
        <v>14740</v>
      </c>
    </row>
    <row r="4070" spans="1:6" x14ac:dyDescent="0.2">
      <c r="A4070" t="s">
        <v>15038</v>
      </c>
      <c r="B4070" t="s">
        <v>86</v>
      </c>
      <c r="C4070" t="s">
        <v>145</v>
      </c>
      <c r="D4070" t="s">
        <v>10931</v>
      </c>
      <c r="E4070">
        <v>2</v>
      </c>
      <c r="F4070" t="s">
        <v>14740</v>
      </c>
    </row>
    <row r="4071" spans="1:6" x14ac:dyDescent="0.2">
      <c r="A4071" t="s">
        <v>15039</v>
      </c>
      <c r="B4071" t="s">
        <v>86</v>
      </c>
      <c r="C4071" t="s">
        <v>145</v>
      </c>
      <c r="D4071" t="s">
        <v>10933</v>
      </c>
      <c r="E4071">
        <v>9</v>
      </c>
      <c r="F4071" t="s">
        <v>14740</v>
      </c>
    </row>
    <row r="4072" spans="1:6" x14ac:dyDescent="0.2">
      <c r="A4072" t="s">
        <v>15040</v>
      </c>
      <c r="B4072" t="s">
        <v>86</v>
      </c>
      <c r="C4072" t="s">
        <v>145</v>
      </c>
      <c r="D4072" t="s">
        <v>14767</v>
      </c>
      <c r="E4072">
        <v>1</v>
      </c>
      <c r="F4072" t="s">
        <v>14740</v>
      </c>
    </row>
    <row r="4073" spans="1:6" x14ac:dyDescent="0.2">
      <c r="A4073" t="s">
        <v>15041</v>
      </c>
      <c r="B4073" t="s">
        <v>86</v>
      </c>
      <c r="C4073" t="s">
        <v>145</v>
      </c>
      <c r="D4073" t="s">
        <v>10945</v>
      </c>
      <c r="E4073">
        <v>11</v>
      </c>
      <c r="F4073" t="s">
        <v>14740</v>
      </c>
    </row>
    <row r="4074" spans="1:6" x14ac:dyDescent="0.2">
      <c r="A4074" t="s">
        <v>15042</v>
      </c>
      <c r="B4074" t="s">
        <v>86</v>
      </c>
      <c r="C4074" t="s">
        <v>145</v>
      </c>
      <c r="D4074" t="s">
        <v>14796</v>
      </c>
      <c r="E4074">
        <v>1</v>
      </c>
      <c r="F4074" t="s">
        <v>14740</v>
      </c>
    </row>
    <row r="4075" spans="1:6" x14ac:dyDescent="0.2">
      <c r="A4075" t="s">
        <v>15043</v>
      </c>
      <c r="B4075" t="s">
        <v>86</v>
      </c>
      <c r="C4075" t="s">
        <v>145</v>
      </c>
      <c r="D4075" t="s">
        <v>14806</v>
      </c>
      <c r="E4075">
        <v>1</v>
      </c>
      <c r="F4075" t="s">
        <v>14740</v>
      </c>
    </row>
    <row r="4076" spans="1:6" x14ac:dyDescent="0.2">
      <c r="A4076" t="s">
        <v>15044</v>
      </c>
      <c r="B4076" t="s">
        <v>86</v>
      </c>
      <c r="C4076" t="s">
        <v>146</v>
      </c>
      <c r="D4076" t="s">
        <v>10931</v>
      </c>
      <c r="E4076">
        <v>1</v>
      </c>
      <c r="F4076" t="s">
        <v>14740</v>
      </c>
    </row>
    <row r="4077" spans="1:6" x14ac:dyDescent="0.2">
      <c r="A4077" t="s">
        <v>15045</v>
      </c>
      <c r="B4077" t="s">
        <v>86</v>
      </c>
      <c r="C4077" t="s">
        <v>146</v>
      </c>
      <c r="D4077" t="s">
        <v>10933</v>
      </c>
      <c r="E4077">
        <v>6</v>
      </c>
      <c r="F4077" t="s">
        <v>14740</v>
      </c>
    </row>
    <row r="4078" spans="1:6" x14ac:dyDescent="0.2">
      <c r="A4078" t="s">
        <v>15046</v>
      </c>
      <c r="B4078" t="s">
        <v>86</v>
      </c>
      <c r="C4078" t="s">
        <v>146</v>
      </c>
      <c r="D4078" t="s">
        <v>14765</v>
      </c>
      <c r="E4078">
        <v>1</v>
      </c>
      <c r="F4078" t="s">
        <v>14740</v>
      </c>
    </row>
    <row r="4079" spans="1:6" x14ac:dyDescent="0.2">
      <c r="A4079" t="s">
        <v>15047</v>
      </c>
      <c r="B4079" t="s">
        <v>86</v>
      </c>
      <c r="C4079" t="s">
        <v>146</v>
      </c>
      <c r="D4079" t="s">
        <v>10945</v>
      </c>
      <c r="E4079">
        <v>10</v>
      </c>
      <c r="F4079" t="s">
        <v>14740</v>
      </c>
    </row>
    <row r="4080" spans="1:6" x14ac:dyDescent="0.2">
      <c r="A4080" t="s">
        <v>15048</v>
      </c>
      <c r="B4080" t="s">
        <v>86</v>
      </c>
      <c r="C4080" t="s">
        <v>146</v>
      </c>
      <c r="D4080" t="s">
        <v>10963</v>
      </c>
      <c r="E4080">
        <v>1</v>
      </c>
      <c r="F4080" t="s">
        <v>14740</v>
      </c>
    </row>
    <row r="4081" spans="1:6" x14ac:dyDescent="0.2">
      <c r="A4081" t="s">
        <v>15049</v>
      </c>
      <c r="B4081" t="s">
        <v>86</v>
      </c>
      <c r="C4081" t="s">
        <v>146</v>
      </c>
      <c r="D4081" t="s">
        <v>14804</v>
      </c>
      <c r="E4081">
        <v>1</v>
      </c>
      <c r="F4081" t="s">
        <v>14740</v>
      </c>
    </row>
    <row r="4082" spans="1:6" x14ac:dyDescent="0.2">
      <c r="A4082" t="s">
        <v>15050</v>
      </c>
      <c r="B4082" t="s">
        <v>86</v>
      </c>
      <c r="C4082" t="s">
        <v>147</v>
      </c>
      <c r="D4082" t="s">
        <v>10931</v>
      </c>
      <c r="E4082">
        <v>1</v>
      </c>
      <c r="F4082" t="s">
        <v>14740</v>
      </c>
    </row>
    <row r="4083" spans="1:6" x14ac:dyDescent="0.2">
      <c r="A4083" t="s">
        <v>15051</v>
      </c>
      <c r="B4083" t="s">
        <v>86</v>
      </c>
      <c r="C4083" t="s">
        <v>147</v>
      </c>
      <c r="D4083" t="s">
        <v>10933</v>
      </c>
      <c r="E4083">
        <v>15</v>
      </c>
      <c r="F4083" t="s">
        <v>14740</v>
      </c>
    </row>
    <row r="4084" spans="1:6" x14ac:dyDescent="0.2">
      <c r="A4084" t="s">
        <v>15052</v>
      </c>
      <c r="B4084" t="s">
        <v>86</v>
      </c>
      <c r="C4084" t="s">
        <v>147</v>
      </c>
      <c r="D4084" t="s">
        <v>14765</v>
      </c>
      <c r="E4084">
        <v>1</v>
      </c>
      <c r="F4084" t="s">
        <v>14740</v>
      </c>
    </row>
    <row r="4085" spans="1:6" x14ac:dyDescent="0.2">
      <c r="A4085" t="s">
        <v>15053</v>
      </c>
      <c r="B4085" t="s">
        <v>86</v>
      </c>
      <c r="C4085" t="s">
        <v>147</v>
      </c>
      <c r="D4085" t="s">
        <v>14767</v>
      </c>
      <c r="E4085">
        <v>1</v>
      </c>
      <c r="F4085" t="s">
        <v>14740</v>
      </c>
    </row>
    <row r="4086" spans="1:6" x14ac:dyDescent="0.2">
      <c r="A4086" t="s">
        <v>15054</v>
      </c>
      <c r="B4086" t="s">
        <v>86</v>
      </c>
      <c r="C4086" t="s">
        <v>147</v>
      </c>
      <c r="D4086" t="s">
        <v>10945</v>
      </c>
      <c r="E4086">
        <v>21</v>
      </c>
      <c r="F4086" t="s">
        <v>14740</v>
      </c>
    </row>
    <row r="4087" spans="1:6" x14ac:dyDescent="0.2">
      <c r="A4087" t="s">
        <v>15055</v>
      </c>
      <c r="B4087" t="s">
        <v>86</v>
      </c>
      <c r="C4087" t="s">
        <v>147</v>
      </c>
      <c r="D4087" t="s">
        <v>14781</v>
      </c>
      <c r="E4087">
        <v>1</v>
      </c>
      <c r="F4087" t="s">
        <v>14740</v>
      </c>
    </row>
    <row r="4088" spans="1:6" x14ac:dyDescent="0.2">
      <c r="A4088" t="s">
        <v>15056</v>
      </c>
      <c r="B4088" t="s">
        <v>86</v>
      </c>
      <c r="C4088" t="s">
        <v>148</v>
      </c>
      <c r="D4088" t="s">
        <v>10933</v>
      </c>
      <c r="E4088">
        <v>6</v>
      </c>
      <c r="F4088" t="s">
        <v>14740</v>
      </c>
    </row>
    <row r="4089" spans="1:6" x14ac:dyDescent="0.2">
      <c r="A4089" t="s">
        <v>15057</v>
      </c>
      <c r="B4089" t="s">
        <v>86</v>
      </c>
      <c r="C4089" t="s">
        <v>148</v>
      </c>
      <c r="D4089" t="s">
        <v>10945</v>
      </c>
      <c r="E4089">
        <v>7</v>
      </c>
      <c r="F4089" t="s">
        <v>14740</v>
      </c>
    </row>
    <row r="4090" spans="1:6" x14ac:dyDescent="0.2">
      <c r="A4090" t="s">
        <v>15058</v>
      </c>
      <c r="B4090" t="s">
        <v>86</v>
      </c>
      <c r="C4090" t="s">
        <v>149</v>
      </c>
      <c r="D4090" t="s">
        <v>14758</v>
      </c>
      <c r="E4090">
        <v>2</v>
      </c>
      <c r="F4090" t="s">
        <v>14740</v>
      </c>
    </row>
    <row r="4091" spans="1:6" x14ac:dyDescent="0.2">
      <c r="A4091" t="s">
        <v>15059</v>
      </c>
      <c r="B4091" t="s">
        <v>86</v>
      </c>
      <c r="C4091" t="s">
        <v>149</v>
      </c>
      <c r="D4091" t="s">
        <v>10931</v>
      </c>
      <c r="E4091">
        <v>11</v>
      </c>
      <c r="F4091" t="s">
        <v>14740</v>
      </c>
    </row>
    <row r="4092" spans="1:6" x14ac:dyDescent="0.2">
      <c r="A4092" t="s">
        <v>15060</v>
      </c>
      <c r="B4092" t="s">
        <v>86</v>
      </c>
      <c r="C4092" t="s">
        <v>149</v>
      </c>
      <c r="D4092" t="s">
        <v>10933</v>
      </c>
      <c r="E4092">
        <v>52</v>
      </c>
      <c r="F4092" t="s">
        <v>14740</v>
      </c>
    </row>
    <row r="4093" spans="1:6" x14ac:dyDescent="0.2">
      <c r="A4093" t="s">
        <v>15061</v>
      </c>
      <c r="B4093" t="s">
        <v>86</v>
      </c>
      <c r="C4093" t="s">
        <v>149</v>
      </c>
      <c r="D4093" t="s">
        <v>14763</v>
      </c>
      <c r="E4093">
        <v>1</v>
      </c>
      <c r="F4093" t="s">
        <v>14740</v>
      </c>
    </row>
    <row r="4094" spans="1:6" x14ac:dyDescent="0.2">
      <c r="A4094" t="s">
        <v>15062</v>
      </c>
      <c r="B4094" t="s">
        <v>86</v>
      </c>
      <c r="C4094" t="s">
        <v>149</v>
      </c>
      <c r="D4094" t="s">
        <v>14765</v>
      </c>
      <c r="E4094">
        <v>1</v>
      </c>
      <c r="F4094" t="s">
        <v>14740</v>
      </c>
    </row>
    <row r="4095" spans="1:6" x14ac:dyDescent="0.2">
      <c r="A4095" t="s">
        <v>15063</v>
      </c>
      <c r="B4095" t="s">
        <v>86</v>
      </c>
      <c r="C4095" t="s">
        <v>149</v>
      </c>
      <c r="D4095" t="s">
        <v>14767</v>
      </c>
      <c r="E4095">
        <v>8</v>
      </c>
      <c r="F4095" t="s">
        <v>14740</v>
      </c>
    </row>
    <row r="4096" spans="1:6" x14ac:dyDescent="0.2">
      <c r="A4096" t="s">
        <v>15064</v>
      </c>
      <c r="B4096" t="s">
        <v>86</v>
      </c>
      <c r="C4096" t="s">
        <v>149</v>
      </c>
      <c r="D4096" t="s">
        <v>10945</v>
      </c>
      <c r="E4096">
        <v>67</v>
      </c>
      <c r="F4096" t="s">
        <v>14740</v>
      </c>
    </row>
    <row r="4097" spans="1:6" x14ac:dyDescent="0.2">
      <c r="A4097" t="s">
        <v>15065</v>
      </c>
      <c r="B4097" t="s">
        <v>86</v>
      </c>
      <c r="C4097" t="s">
        <v>149</v>
      </c>
      <c r="D4097" t="s">
        <v>14774</v>
      </c>
      <c r="E4097">
        <v>2</v>
      </c>
      <c r="F4097" t="s">
        <v>14740</v>
      </c>
    </row>
    <row r="4098" spans="1:6" x14ac:dyDescent="0.2">
      <c r="A4098" t="s">
        <v>15066</v>
      </c>
      <c r="B4098" t="s">
        <v>86</v>
      </c>
      <c r="C4098" t="s">
        <v>149</v>
      </c>
      <c r="D4098" t="s">
        <v>14781</v>
      </c>
      <c r="E4098">
        <v>2</v>
      </c>
      <c r="F4098" t="s">
        <v>14740</v>
      </c>
    </row>
    <row r="4099" spans="1:6" x14ac:dyDescent="0.2">
      <c r="A4099" t="s">
        <v>15067</v>
      </c>
      <c r="B4099" t="s">
        <v>86</v>
      </c>
      <c r="C4099" t="s">
        <v>149</v>
      </c>
      <c r="D4099" t="s">
        <v>10963</v>
      </c>
      <c r="E4099">
        <v>1</v>
      </c>
      <c r="F4099" t="s">
        <v>14740</v>
      </c>
    </row>
    <row r="4100" spans="1:6" x14ac:dyDescent="0.2">
      <c r="A4100" t="s">
        <v>15068</v>
      </c>
      <c r="B4100" t="s">
        <v>86</v>
      </c>
      <c r="C4100" t="s">
        <v>149</v>
      </c>
      <c r="D4100" t="s">
        <v>14784</v>
      </c>
      <c r="E4100">
        <v>2</v>
      </c>
      <c r="F4100" t="s">
        <v>14740</v>
      </c>
    </row>
    <row r="4101" spans="1:6" x14ac:dyDescent="0.2">
      <c r="A4101" t="s">
        <v>15069</v>
      </c>
      <c r="B4101" t="s">
        <v>86</v>
      </c>
      <c r="C4101" t="s">
        <v>149</v>
      </c>
      <c r="D4101" t="s">
        <v>14792</v>
      </c>
      <c r="E4101">
        <v>2</v>
      </c>
      <c r="F4101" t="s">
        <v>14740</v>
      </c>
    </row>
    <row r="4102" spans="1:6" x14ac:dyDescent="0.2">
      <c r="A4102" t="s">
        <v>15070</v>
      </c>
      <c r="B4102" t="s">
        <v>86</v>
      </c>
      <c r="C4102" t="s">
        <v>149</v>
      </c>
      <c r="D4102" t="s">
        <v>14794</v>
      </c>
      <c r="E4102">
        <v>1</v>
      </c>
      <c r="F4102" t="s">
        <v>14740</v>
      </c>
    </row>
    <row r="4103" spans="1:6" x14ac:dyDescent="0.2">
      <c r="A4103" t="s">
        <v>15071</v>
      </c>
      <c r="B4103" t="s">
        <v>86</v>
      </c>
      <c r="C4103" t="s">
        <v>149</v>
      </c>
      <c r="D4103" t="s">
        <v>14796</v>
      </c>
      <c r="E4103">
        <v>1</v>
      </c>
      <c r="F4103" t="s">
        <v>14740</v>
      </c>
    </row>
    <row r="4104" spans="1:6" x14ac:dyDescent="0.2">
      <c r="A4104" t="s">
        <v>15072</v>
      </c>
      <c r="B4104" t="s">
        <v>86</v>
      </c>
      <c r="C4104" t="s">
        <v>149</v>
      </c>
      <c r="D4104" t="s">
        <v>14798</v>
      </c>
      <c r="E4104">
        <v>2</v>
      </c>
      <c r="F4104" t="s">
        <v>14740</v>
      </c>
    </row>
    <row r="4105" spans="1:6" x14ac:dyDescent="0.2">
      <c r="A4105" t="s">
        <v>15073</v>
      </c>
      <c r="B4105" t="s">
        <v>86</v>
      </c>
      <c r="C4105" t="s">
        <v>149</v>
      </c>
      <c r="D4105" t="s">
        <v>14800</v>
      </c>
      <c r="E4105">
        <v>1</v>
      </c>
      <c r="F4105" t="s">
        <v>14740</v>
      </c>
    </row>
    <row r="4106" spans="1:6" x14ac:dyDescent="0.2">
      <c r="A4106" t="s">
        <v>15074</v>
      </c>
      <c r="B4106" t="s">
        <v>86</v>
      </c>
      <c r="C4106" t="s">
        <v>149</v>
      </c>
      <c r="D4106" t="s">
        <v>14802</v>
      </c>
      <c r="E4106">
        <v>3</v>
      </c>
      <c r="F4106" t="s">
        <v>14740</v>
      </c>
    </row>
    <row r="4107" spans="1:6" x14ac:dyDescent="0.2">
      <c r="A4107" t="s">
        <v>15075</v>
      </c>
      <c r="B4107" t="s">
        <v>86</v>
      </c>
      <c r="C4107" t="s">
        <v>149</v>
      </c>
      <c r="D4107" t="s">
        <v>14804</v>
      </c>
      <c r="E4107">
        <v>1</v>
      </c>
      <c r="F4107" t="s">
        <v>14740</v>
      </c>
    </row>
    <row r="4108" spans="1:6" x14ac:dyDescent="0.2">
      <c r="A4108" t="s">
        <v>15076</v>
      </c>
      <c r="B4108" t="s">
        <v>86</v>
      </c>
      <c r="C4108" t="s">
        <v>149</v>
      </c>
      <c r="D4108" t="s">
        <v>14808</v>
      </c>
      <c r="E4108">
        <v>2</v>
      </c>
      <c r="F4108" t="s">
        <v>14740</v>
      </c>
    </row>
    <row r="4109" spans="1:6" x14ac:dyDescent="0.2">
      <c r="A4109" t="s">
        <v>15077</v>
      </c>
      <c r="B4109" t="s">
        <v>86</v>
      </c>
      <c r="C4109" t="s">
        <v>149</v>
      </c>
      <c r="D4109" t="s">
        <v>14810</v>
      </c>
      <c r="E4109">
        <v>3</v>
      </c>
      <c r="F4109" t="s">
        <v>14740</v>
      </c>
    </row>
    <row r="4110" spans="1:6" x14ac:dyDescent="0.2">
      <c r="A4110" t="s">
        <v>15078</v>
      </c>
      <c r="B4110" t="s">
        <v>86</v>
      </c>
      <c r="C4110" t="s">
        <v>150</v>
      </c>
      <c r="D4110" t="s">
        <v>10931</v>
      </c>
      <c r="E4110">
        <v>1</v>
      </c>
      <c r="F4110" t="s">
        <v>14740</v>
      </c>
    </row>
    <row r="4111" spans="1:6" x14ac:dyDescent="0.2">
      <c r="A4111" t="s">
        <v>15079</v>
      </c>
      <c r="B4111" t="s">
        <v>86</v>
      </c>
      <c r="C4111" t="s">
        <v>150</v>
      </c>
      <c r="D4111" t="s">
        <v>10933</v>
      </c>
      <c r="E4111">
        <v>3</v>
      </c>
      <c r="F4111" t="s">
        <v>14740</v>
      </c>
    </row>
    <row r="4112" spans="1:6" x14ac:dyDescent="0.2">
      <c r="A4112" t="s">
        <v>15080</v>
      </c>
      <c r="B4112" t="s">
        <v>86</v>
      </c>
      <c r="C4112" t="s">
        <v>150</v>
      </c>
      <c r="D4112" t="s">
        <v>10945</v>
      </c>
      <c r="E4112">
        <v>4</v>
      </c>
      <c r="F4112" t="s">
        <v>14740</v>
      </c>
    </row>
    <row r="4113" spans="1:6" x14ac:dyDescent="0.2">
      <c r="A4113" t="s">
        <v>15081</v>
      </c>
      <c r="B4113" t="s">
        <v>86</v>
      </c>
      <c r="C4113" t="s">
        <v>150</v>
      </c>
      <c r="D4113" t="s">
        <v>14800</v>
      </c>
      <c r="E4113">
        <v>1</v>
      </c>
      <c r="F4113" t="s">
        <v>14740</v>
      </c>
    </row>
    <row r="4114" spans="1:6" x14ac:dyDescent="0.2">
      <c r="A4114" t="s">
        <v>15082</v>
      </c>
      <c r="B4114" t="s">
        <v>86</v>
      </c>
      <c r="C4114" t="s">
        <v>150</v>
      </c>
      <c r="D4114" t="s">
        <v>14806</v>
      </c>
      <c r="E4114">
        <v>1</v>
      </c>
      <c r="F4114" t="s">
        <v>14740</v>
      </c>
    </row>
    <row r="4115" spans="1:6" x14ac:dyDescent="0.2">
      <c r="A4115" t="s">
        <v>15083</v>
      </c>
      <c r="B4115" t="s">
        <v>86</v>
      </c>
      <c r="C4115" t="s">
        <v>151</v>
      </c>
      <c r="D4115" t="s">
        <v>10931</v>
      </c>
      <c r="E4115">
        <v>5</v>
      </c>
      <c r="F4115" t="s">
        <v>14740</v>
      </c>
    </row>
    <row r="4116" spans="1:6" x14ac:dyDescent="0.2">
      <c r="A4116" t="s">
        <v>15084</v>
      </c>
      <c r="B4116" t="s">
        <v>86</v>
      </c>
      <c r="C4116" t="s">
        <v>151</v>
      </c>
      <c r="D4116" t="s">
        <v>10933</v>
      </c>
      <c r="E4116">
        <v>35</v>
      </c>
      <c r="F4116" t="s">
        <v>14740</v>
      </c>
    </row>
    <row r="4117" spans="1:6" x14ac:dyDescent="0.2">
      <c r="A4117" t="s">
        <v>15085</v>
      </c>
      <c r="B4117" t="s">
        <v>86</v>
      </c>
      <c r="C4117" t="s">
        <v>151</v>
      </c>
      <c r="D4117" t="s">
        <v>14763</v>
      </c>
      <c r="E4117">
        <v>1</v>
      </c>
      <c r="F4117" t="s">
        <v>14740</v>
      </c>
    </row>
    <row r="4118" spans="1:6" x14ac:dyDescent="0.2">
      <c r="A4118" t="s">
        <v>15086</v>
      </c>
      <c r="B4118" t="s">
        <v>86</v>
      </c>
      <c r="C4118" t="s">
        <v>151</v>
      </c>
      <c r="D4118" t="s">
        <v>14765</v>
      </c>
      <c r="E4118">
        <v>2</v>
      </c>
      <c r="F4118" t="s">
        <v>14740</v>
      </c>
    </row>
    <row r="4119" spans="1:6" x14ac:dyDescent="0.2">
      <c r="A4119" t="s">
        <v>15087</v>
      </c>
      <c r="B4119" t="s">
        <v>86</v>
      </c>
      <c r="C4119" t="s">
        <v>151</v>
      </c>
      <c r="D4119" t="s">
        <v>14767</v>
      </c>
      <c r="E4119">
        <v>2</v>
      </c>
      <c r="F4119" t="s">
        <v>14740</v>
      </c>
    </row>
    <row r="4120" spans="1:6" x14ac:dyDescent="0.2">
      <c r="A4120" t="s">
        <v>15088</v>
      </c>
      <c r="B4120" t="s">
        <v>86</v>
      </c>
      <c r="C4120" t="s">
        <v>151</v>
      </c>
      <c r="D4120" t="s">
        <v>10945</v>
      </c>
      <c r="E4120">
        <v>41</v>
      </c>
      <c r="F4120" t="s">
        <v>14740</v>
      </c>
    </row>
    <row r="4121" spans="1:6" x14ac:dyDescent="0.2">
      <c r="A4121" t="s">
        <v>15089</v>
      </c>
      <c r="B4121" t="s">
        <v>86</v>
      </c>
      <c r="C4121" t="s">
        <v>151</v>
      </c>
      <c r="D4121" t="s">
        <v>14794</v>
      </c>
      <c r="E4121">
        <v>1</v>
      </c>
      <c r="F4121" t="s">
        <v>14740</v>
      </c>
    </row>
    <row r="4122" spans="1:6" x14ac:dyDescent="0.2">
      <c r="A4122" t="s">
        <v>15090</v>
      </c>
      <c r="B4122" t="s">
        <v>86</v>
      </c>
      <c r="C4122" t="s">
        <v>151</v>
      </c>
      <c r="D4122" t="s">
        <v>14802</v>
      </c>
      <c r="E4122">
        <v>1</v>
      </c>
      <c r="F4122" t="s">
        <v>14740</v>
      </c>
    </row>
    <row r="4123" spans="1:6" x14ac:dyDescent="0.2">
      <c r="A4123" t="s">
        <v>15091</v>
      </c>
      <c r="B4123" t="s">
        <v>86</v>
      </c>
      <c r="C4123" t="s">
        <v>151</v>
      </c>
      <c r="D4123" t="s">
        <v>14804</v>
      </c>
      <c r="E4123">
        <v>1</v>
      </c>
      <c r="F4123" t="s">
        <v>14740</v>
      </c>
    </row>
    <row r="4124" spans="1:6" x14ac:dyDescent="0.2">
      <c r="A4124" t="s">
        <v>15092</v>
      </c>
      <c r="B4124" t="s">
        <v>86</v>
      </c>
      <c r="C4124" t="s">
        <v>151</v>
      </c>
      <c r="D4124" t="s">
        <v>14806</v>
      </c>
      <c r="E4124">
        <v>2</v>
      </c>
      <c r="F4124" t="s">
        <v>14740</v>
      </c>
    </row>
    <row r="4125" spans="1:6" x14ac:dyDescent="0.2">
      <c r="A4125" t="s">
        <v>15093</v>
      </c>
      <c r="B4125" t="s">
        <v>86</v>
      </c>
      <c r="C4125" t="s">
        <v>151</v>
      </c>
      <c r="D4125" t="s">
        <v>14810</v>
      </c>
      <c r="E4125">
        <v>1</v>
      </c>
      <c r="F4125" t="s">
        <v>14740</v>
      </c>
    </row>
    <row r="4126" spans="1:6" x14ac:dyDescent="0.2">
      <c r="A4126" t="s">
        <v>15094</v>
      </c>
      <c r="B4126" t="s">
        <v>86</v>
      </c>
      <c r="C4126" t="s">
        <v>152</v>
      </c>
      <c r="D4126" t="s">
        <v>10929</v>
      </c>
      <c r="E4126">
        <v>1</v>
      </c>
      <c r="F4126" t="s">
        <v>14740</v>
      </c>
    </row>
    <row r="4127" spans="1:6" x14ac:dyDescent="0.2">
      <c r="A4127" t="s">
        <v>15095</v>
      </c>
      <c r="B4127" t="s">
        <v>86</v>
      </c>
      <c r="C4127" t="s">
        <v>152</v>
      </c>
      <c r="D4127" t="s">
        <v>10931</v>
      </c>
      <c r="E4127">
        <v>1</v>
      </c>
      <c r="F4127" t="s">
        <v>14740</v>
      </c>
    </row>
    <row r="4128" spans="1:6" x14ac:dyDescent="0.2">
      <c r="A4128" t="s">
        <v>15096</v>
      </c>
      <c r="B4128" t="s">
        <v>86</v>
      </c>
      <c r="C4128" t="s">
        <v>152</v>
      </c>
      <c r="D4128" t="s">
        <v>10933</v>
      </c>
      <c r="E4128">
        <v>13</v>
      </c>
      <c r="F4128" t="s">
        <v>14740</v>
      </c>
    </row>
    <row r="4129" spans="1:6" x14ac:dyDescent="0.2">
      <c r="A4129" t="s">
        <v>15097</v>
      </c>
      <c r="B4129" t="s">
        <v>86</v>
      </c>
      <c r="C4129" t="s">
        <v>152</v>
      </c>
      <c r="D4129" t="s">
        <v>14765</v>
      </c>
      <c r="E4129">
        <v>1</v>
      </c>
      <c r="F4129" t="s">
        <v>14740</v>
      </c>
    </row>
    <row r="4130" spans="1:6" x14ac:dyDescent="0.2">
      <c r="A4130" t="s">
        <v>15098</v>
      </c>
      <c r="B4130" t="s">
        <v>86</v>
      </c>
      <c r="C4130" t="s">
        <v>152</v>
      </c>
      <c r="D4130" t="s">
        <v>10945</v>
      </c>
      <c r="E4130">
        <v>15</v>
      </c>
      <c r="F4130" t="s">
        <v>14740</v>
      </c>
    </row>
    <row r="4131" spans="1:6" x14ac:dyDescent="0.2">
      <c r="A4131" t="s">
        <v>15099</v>
      </c>
      <c r="B4131" t="s">
        <v>86</v>
      </c>
      <c r="C4131" t="s">
        <v>152</v>
      </c>
      <c r="D4131" t="s">
        <v>14792</v>
      </c>
      <c r="E4131">
        <v>1</v>
      </c>
      <c r="F4131" t="s">
        <v>14740</v>
      </c>
    </row>
    <row r="4132" spans="1:6" x14ac:dyDescent="0.2">
      <c r="A4132" t="s">
        <v>15100</v>
      </c>
      <c r="B4132" t="s">
        <v>86</v>
      </c>
      <c r="C4132" t="s">
        <v>153</v>
      </c>
      <c r="D4132" t="s">
        <v>10931</v>
      </c>
      <c r="E4132">
        <v>4</v>
      </c>
      <c r="F4132" t="s">
        <v>14740</v>
      </c>
    </row>
    <row r="4133" spans="1:6" x14ac:dyDescent="0.2">
      <c r="A4133" t="s">
        <v>15101</v>
      </c>
      <c r="B4133" t="s">
        <v>86</v>
      </c>
      <c r="C4133" t="s">
        <v>153</v>
      </c>
      <c r="D4133" t="s">
        <v>10933</v>
      </c>
      <c r="E4133">
        <v>10</v>
      </c>
      <c r="F4133" t="s">
        <v>14740</v>
      </c>
    </row>
    <row r="4134" spans="1:6" x14ac:dyDescent="0.2">
      <c r="A4134" t="s">
        <v>15102</v>
      </c>
      <c r="B4134" t="s">
        <v>86</v>
      </c>
      <c r="C4134" t="s">
        <v>153</v>
      </c>
      <c r="D4134" t="s">
        <v>14763</v>
      </c>
      <c r="E4134">
        <v>2</v>
      </c>
      <c r="F4134" t="s">
        <v>14740</v>
      </c>
    </row>
    <row r="4135" spans="1:6" x14ac:dyDescent="0.2">
      <c r="A4135" t="s">
        <v>15103</v>
      </c>
      <c r="B4135" t="s">
        <v>86</v>
      </c>
      <c r="C4135" t="s">
        <v>153</v>
      </c>
      <c r="D4135" t="s">
        <v>14767</v>
      </c>
      <c r="E4135">
        <v>2</v>
      </c>
      <c r="F4135" t="s">
        <v>14740</v>
      </c>
    </row>
    <row r="4136" spans="1:6" x14ac:dyDescent="0.2">
      <c r="A4136" t="s">
        <v>15104</v>
      </c>
      <c r="B4136" t="s">
        <v>86</v>
      </c>
      <c r="C4136" t="s">
        <v>153</v>
      </c>
      <c r="D4136" t="s">
        <v>10945</v>
      </c>
      <c r="E4136">
        <v>14</v>
      </c>
      <c r="F4136" t="s">
        <v>14740</v>
      </c>
    </row>
    <row r="4137" spans="1:6" x14ac:dyDescent="0.2">
      <c r="A4137" t="s">
        <v>15105</v>
      </c>
      <c r="B4137" t="s">
        <v>86</v>
      </c>
      <c r="C4137" t="s">
        <v>153</v>
      </c>
      <c r="D4137" t="s">
        <v>14776</v>
      </c>
      <c r="E4137">
        <v>2</v>
      </c>
      <c r="F4137" t="s">
        <v>14740</v>
      </c>
    </row>
    <row r="4138" spans="1:6" x14ac:dyDescent="0.2">
      <c r="A4138" t="s">
        <v>15106</v>
      </c>
      <c r="B4138" t="s">
        <v>86</v>
      </c>
      <c r="C4138" t="s">
        <v>153</v>
      </c>
      <c r="D4138" t="s">
        <v>14786</v>
      </c>
      <c r="E4138">
        <v>2</v>
      </c>
      <c r="F4138" t="s">
        <v>14740</v>
      </c>
    </row>
    <row r="4139" spans="1:6" x14ac:dyDescent="0.2">
      <c r="A4139" t="s">
        <v>15107</v>
      </c>
      <c r="B4139" t="s">
        <v>86</v>
      </c>
      <c r="C4139" t="s">
        <v>153</v>
      </c>
      <c r="D4139" t="s">
        <v>14794</v>
      </c>
      <c r="E4139">
        <v>1</v>
      </c>
      <c r="F4139" t="s">
        <v>14740</v>
      </c>
    </row>
    <row r="4140" spans="1:6" x14ac:dyDescent="0.2">
      <c r="A4140" t="s">
        <v>15108</v>
      </c>
      <c r="B4140" t="s">
        <v>86</v>
      </c>
      <c r="C4140" t="s">
        <v>153</v>
      </c>
      <c r="D4140" t="s">
        <v>14796</v>
      </c>
      <c r="E4140">
        <v>4</v>
      </c>
      <c r="F4140" t="s">
        <v>14740</v>
      </c>
    </row>
    <row r="4141" spans="1:6" x14ac:dyDescent="0.2">
      <c r="A4141" t="s">
        <v>15109</v>
      </c>
      <c r="B4141" t="s">
        <v>86</v>
      </c>
      <c r="C4141" t="s">
        <v>153</v>
      </c>
      <c r="D4141" t="s">
        <v>14798</v>
      </c>
      <c r="E4141">
        <v>1</v>
      </c>
      <c r="F4141" t="s">
        <v>14740</v>
      </c>
    </row>
    <row r="4142" spans="1:6" x14ac:dyDescent="0.2">
      <c r="A4142" t="s">
        <v>15110</v>
      </c>
      <c r="B4142" t="s">
        <v>86</v>
      </c>
      <c r="C4142" t="s">
        <v>153</v>
      </c>
      <c r="D4142" t="s">
        <v>14802</v>
      </c>
      <c r="E4142">
        <v>1</v>
      </c>
      <c r="F4142" t="s">
        <v>14740</v>
      </c>
    </row>
    <row r="4143" spans="1:6" x14ac:dyDescent="0.2">
      <c r="A4143" t="s">
        <v>15111</v>
      </c>
      <c r="B4143" t="s">
        <v>86</v>
      </c>
      <c r="C4143" t="s">
        <v>153</v>
      </c>
      <c r="D4143" t="s">
        <v>14806</v>
      </c>
      <c r="E4143">
        <v>2</v>
      </c>
      <c r="F4143" t="s">
        <v>14740</v>
      </c>
    </row>
    <row r="4144" spans="1:6" x14ac:dyDescent="0.2">
      <c r="A4144" t="s">
        <v>15112</v>
      </c>
      <c r="B4144" t="s">
        <v>86</v>
      </c>
      <c r="C4144" t="s">
        <v>154</v>
      </c>
      <c r="D4144" t="s">
        <v>10931</v>
      </c>
      <c r="E4144">
        <v>1</v>
      </c>
      <c r="F4144" t="s">
        <v>14740</v>
      </c>
    </row>
    <row r="4145" spans="1:6" x14ac:dyDescent="0.2">
      <c r="A4145" t="s">
        <v>15113</v>
      </c>
      <c r="B4145" t="s">
        <v>86</v>
      </c>
      <c r="C4145" t="s">
        <v>154</v>
      </c>
      <c r="D4145" t="s">
        <v>10933</v>
      </c>
      <c r="E4145">
        <v>3</v>
      </c>
      <c r="F4145" t="s">
        <v>14740</v>
      </c>
    </row>
    <row r="4146" spans="1:6" x14ac:dyDescent="0.2">
      <c r="A4146" t="s">
        <v>15114</v>
      </c>
      <c r="B4146" t="s">
        <v>86</v>
      </c>
      <c r="C4146" t="s">
        <v>154</v>
      </c>
      <c r="D4146" t="s">
        <v>14767</v>
      </c>
      <c r="E4146">
        <v>1</v>
      </c>
      <c r="F4146" t="s">
        <v>14740</v>
      </c>
    </row>
    <row r="4147" spans="1:6" x14ac:dyDescent="0.2">
      <c r="A4147" t="s">
        <v>15115</v>
      </c>
      <c r="B4147" t="s">
        <v>86</v>
      </c>
      <c r="C4147" t="s">
        <v>154</v>
      </c>
      <c r="D4147" t="s">
        <v>10945</v>
      </c>
      <c r="E4147">
        <v>3</v>
      </c>
      <c r="F4147" t="s">
        <v>14740</v>
      </c>
    </row>
    <row r="4148" spans="1:6" x14ac:dyDescent="0.2">
      <c r="A4148" t="s">
        <v>15116</v>
      </c>
      <c r="B4148" t="s">
        <v>86</v>
      </c>
      <c r="C4148" t="s">
        <v>155</v>
      </c>
      <c r="D4148" t="s">
        <v>10933</v>
      </c>
      <c r="E4148">
        <v>4</v>
      </c>
      <c r="F4148" t="s">
        <v>14740</v>
      </c>
    </row>
    <row r="4149" spans="1:6" x14ac:dyDescent="0.2">
      <c r="A4149" t="s">
        <v>15117</v>
      </c>
      <c r="B4149" t="s">
        <v>86</v>
      </c>
      <c r="C4149" t="s">
        <v>155</v>
      </c>
      <c r="D4149" t="s">
        <v>10945</v>
      </c>
      <c r="E4149">
        <v>7</v>
      </c>
      <c r="F4149" t="s">
        <v>14740</v>
      </c>
    </row>
    <row r="4150" spans="1:6" x14ac:dyDescent="0.2">
      <c r="A4150" t="s">
        <v>15118</v>
      </c>
      <c r="B4150" t="s">
        <v>86</v>
      </c>
      <c r="C4150" t="s">
        <v>156</v>
      </c>
      <c r="D4150" t="s">
        <v>14745</v>
      </c>
      <c r="E4150">
        <v>2</v>
      </c>
      <c r="F4150" t="s">
        <v>14740</v>
      </c>
    </row>
    <row r="4151" spans="1:6" x14ac:dyDescent="0.2">
      <c r="A4151" t="s">
        <v>15119</v>
      </c>
      <c r="B4151" t="s">
        <v>86</v>
      </c>
      <c r="C4151" t="s">
        <v>156</v>
      </c>
      <c r="D4151" t="s">
        <v>14758</v>
      </c>
      <c r="E4151">
        <v>1</v>
      </c>
      <c r="F4151" t="s">
        <v>14740</v>
      </c>
    </row>
    <row r="4152" spans="1:6" x14ac:dyDescent="0.2">
      <c r="A4152" t="s">
        <v>15120</v>
      </c>
      <c r="B4152" t="s">
        <v>86</v>
      </c>
      <c r="C4152" t="s">
        <v>156</v>
      </c>
      <c r="D4152" t="s">
        <v>10929</v>
      </c>
      <c r="E4152">
        <v>2</v>
      </c>
      <c r="F4152" t="s">
        <v>14740</v>
      </c>
    </row>
    <row r="4153" spans="1:6" x14ac:dyDescent="0.2">
      <c r="A4153" t="s">
        <v>15121</v>
      </c>
      <c r="B4153" t="s">
        <v>86</v>
      </c>
      <c r="C4153" t="s">
        <v>156</v>
      </c>
      <c r="D4153" t="s">
        <v>10931</v>
      </c>
      <c r="E4153">
        <v>5</v>
      </c>
      <c r="F4153" t="s">
        <v>14740</v>
      </c>
    </row>
    <row r="4154" spans="1:6" x14ac:dyDescent="0.2">
      <c r="A4154" t="s">
        <v>15122</v>
      </c>
      <c r="B4154" t="s">
        <v>86</v>
      </c>
      <c r="C4154" t="s">
        <v>156</v>
      </c>
      <c r="D4154" t="s">
        <v>10933</v>
      </c>
      <c r="E4154">
        <v>57</v>
      </c>
      <c r="F4154" t="s">
        <v>14740</v>
      </c>
    </row>
    <row r="4155" spans="1:6" x14ac:dyDescent="0.2">
      <c r="A4155" t="s">
        <v>15123</v>
      </c>
      <c r="B4155" t="s">
        <v>86</v>
      </c>
      <c r="C4155" t="s">
        <v>156</v>
      </c>
      <c r="D4155" t="s">
        <v>14767</v>
      </c>
      <c r="E4155">
        <v>2</v>
      </c>
      <c r="F4155" t="s">
        <v>14740</v>
      </c>
    </row>
    <row r="4156" spans="1:6" x14ac:dyDescent="0.2">
      <c r="A4156" t="s">
        <v>15124</v>
      </c>
      <c r="B4156" t="s">
        <v>86</v>
      </c>
      <c r="C4156" t="s">
        <v>156</v>
      </c>
      <c r="D4156" t="s">
        <v>10945</v>
      </c>
      <c r="E4156">
        <v>62</v>
      </c>
      <c r="F4156" t="s">
        <v>14740</v>
      </c>
    </row>
    <row r="4157" spans="1:6" x14ac:dyDescent="0.2">
      <c r="A4157" t="s">
        <v>15125</v>
      </c>
      <c r="B4157" t="s">
        <v>86</v>
      </c>
      <c r="C4157" t="s">
        <v>156</v>
      </c>
      <c r="D4157" t="s">
        <v>14781</v>
      </c>
      <c r="E4157">
        <v>1</v>
      </c>
      <c r="F4157" t="s">
        <v>14740</v>
      </c>
    </row>
    <row r="4158" spans="1:6" x14ac:dyDescent="0.2">
      <c r="A4158" t="s">
        <v>15126</v>
      </c>
      <c r="B4158" t="s">
        <v>86</v>
      </c>
      <c r="C4158" t="s">
        <v>156</v>
      </c>
      <c r="D4158" t="s">
        <v>14784</v>
      </c>
      <c r="E4158">
        <v>1</v>
      </c>
      <c r="F4158" t="s">
        <v>14740</v>
      </c>
    </row>
    <row r="4159" spans="1:6" x14ac:dyDescent="0.2">
      <c r="A4159" t="s">
        <v>15127</v>
      </c>
      <c r="B4159" t="s">
        <v>86</v>
      </c>
      <c r="C4159" t="s">
        <v>156</v>
      </c>
      <c r="D4159" t="s">
        <v>14810</v>
      </c>
      <c r="E4159">
        <v>1</v>
      </c>
      <c r="F4159" t="s">
        <v>14740</v>
      </c>
    </row>
    <row r="4160" spans="1:6" x14ac:dyDescent="0.2">
      <c r="A4160" t="s">
        <v>15128</v>
      </c>
      <c r="B4160" t="s">
        <v>86</v>
      </c>
      <c r="C4160" t="s">
        <v>157</v>
      </c>
      <c r="D4160" t="s">
        <v>10931</v>
      </c>
      <c r="E4160">
        <v>1</v>
      </c>
      <c r="F4160" t="s">
        <v>14740</v>
      </c>
    </row>
    <row r="4161" spans="1:6" x14ac:dyDescent="0.2">
      <c r="A4161" t="s">
        <v>15129</v>
      </c>
      <c r="B4161" t="s">
        <v>86</v>
      </c>
      <c r="C4161" t="s">
        <v>157</v>
      </c>
      <c r="D4161" t="s">
        <v>10933</v>
      </c>
      <c r="E4161">
        <v>8</v>
      </c>
      <c r="F4161" t="s">
        <v>14740</v>
      </c>
    </row>
    <row r="4162" spans="1:6" x14ac:dyDescent="0.2">
      <c r="A4162" t="s">
        <v>15130</v>
      </c>
      <c r="B4162" t="s">
        <v>86</v>
      </c>
      <c r="C4162" t="s">
        <v>157</v>
      </c>
      <c r="D4162" t="s">
        <v>14767</v>
      </c>
      <c r="E4162">
        <v>1</v>
      </c>
      <c r="F4162" t="s">
        <v>14740</v>
      </c>
    </row>
    <row r="4163" spans="1:6" x14ac:dyDescent="0.2">
      <c r="A4163" t="s">
        <v>15131</v>
      </c>
      <c r="B4163" t="s">
        <v>86</v>
      </c>
      <c r="C4163" t="s">
        <v>157</v>
      </c>
      <c r="D4163" t="s">
        <v>10945</v>
      </c>
      <c r="E4163">
        <v>9</v>
      </c>
      <c r="F4163" t="s">
        <v>14740</v>
      </c>
    </row>
    <row r="4164" spans="1:6" x14ac:dyDescent="0.2">
      <c r="A4164" t="s">
        <v>15132</v>
      </c>
      <c r="B4164" t="s">
        <v>86</v>
      </c>
      <c r="C4164" t="s">
        <v>157</v>
      </c>
      <c r="D4164" t="s">
        <v>14781</v>
      </c>
      <c r="E4164">
        <v>1</v>
      </c>
      <c r="F4164" t="s">
        <v>14740</v>
      </c>
    </row>
    <row r="4165" spans="1:6" x14ac:dyDescent="0.2">
      <c r="A4165" t="s">
        <v>15133</v>
      </c>
      <c r="B4165" t="s">
        <v>86</v>
      </c>
      <c r="C4165" t="s">
        <v>158</v>
      </c>
      <c r="D4165" t="s">
        <v>10931</v>
      </c>
      <c r="E4165">
        <v>1</v>
      </c>
      <c r="F4165" t="s">
        <v>14740</v>
      </c>
    </row>
    <row r="4166" spans="1:6" x14ac:dyDescent="0.2">
      <c r="A4166" t="s">
        <v>15134</v>
      </c>
      <c r="B4166" t="s">
        <v>86</v>
      </c>
      <c r="C4166" t="s">
        <v>158</v>
      </c>
      <c r="D4166" t="s">
        <v>10933</v>
      </c>
      <c r="E4166">
        <v>5</v>
      </c>
      <c r="F4166" t="s">
        <v>14740</v>
      </c>
    </row>
    <row r="4167" spans="1:6" x14ac:dyDescent="0.2">
      <c r="A4167" t="s">
        <v>15135</v>
      </c>
      <c r="B4167" t="s">
        <v>86</v>
      </c>
      <c r="C4167" t="s">
        <v>158</v>
      </c>
      <c r="D4167" t="s">
        <v>14763</v>
      </c>
      <c r="E4167">
        <v>1</v>
      </c>
      <c r="F4167" t="s">
        <v>14740</v>
      </c>
    </row>
    <row r="4168" spans="1:6" x14ac:dyDescent="0.2">
      <c r="A4168" t="s">
        <v>15136</v>
      </c>
      <c r="B4168" t="s">
        <v>86</v>
      </c>
      <c r="C4168" t="s">
        <v>158</v>
      </c>
      <c r="D4168" t="s">
        <v>14767</v>
      </c>
      <c r="E4168">
        <v>1</v>
      </c>
      <c r="F4168" t="s">
        <v>14740</v>
      </c>
    </row>
    <row r="4169" spans="1:6" x14ac:dyDescent="0.2">
      <c r="A4169" t="s">
        <v>15137</v>
      </c>
      <c r="B4169" t="s">
        <v>86</v>
      </c>
      <c r="C4169" t="s">
        <v>158</v>
      </c>
      <c r="D4169" t="s">
        <v>10945</v>
      </c>
      <c r="E4169">
        <v>6</v>
      </c>
      <c r="F4169" t="s">
        <v>14740</v>
      </c>
    </row>
    <row r="4170" spans="1:6" x14ac:dyDescent="0.2">
      <c r="A4170" t="s">
        <v>15138</v>
      </c>
      <c r="B4170" t="s">
        <v>86</v>
      </c>
      <c r="C4170" t="s">
        <v>158</v>
      </c>
      <c r="D4170" t="s">
        <v>14784</v>
      </c>
      <c r="E4170">
        <v>1</v>
      </c>
      <c r="F4170" t="s">
        <v>14740</v>
      </c>
    </row>
    <row r="4171" spans="1:6" x14ac:dyDescent="0.2">
      <c r="A4171" t="s">
        <v>15139</v>
      </c>
      <c r="B4171" t="s">
        <v>86</v>
      </c>
      <c r="C4171" t="s">
        <v>158</v>
      </c>
      <c r="D4171" t="s">
        <v>14796</v>
      </c>
      <c r="E4171">
        <v>1</v>
      </c>
      <c r="F4171" t="s">
        <v>14740</v>
      </c>
    </row>
    <row r="4172" spans="1:6" x14ac:dyDescent="0.2">
      <c r="A4172" t="s">
        <v>15140</v>
      </c>
      <c r="B4172" t="s">
        <v>86</v>
      </c>
      <c r="C4172" t="s">
        <v>158</v>
      </c>
      <c r="D4172" t="s">
        <v>14800</v>
      </c>
      <c r="E4172">
        <v>1</v>
      </c>
      <c r="F4172" t="s">
        <v>14740</v>
      </c>
    </row>
    <row r="4173" spans="1:6" x14ac:dyDescent="0.2">
      <c r="A4173" t="s">
        <v>15141</v>
      </c>
      <c r="B4173" t="s">
        <v>86</v>
      </c>
      <c r="C4173" t="s">
        <v>158</v>
      </c>
      <c r="D4173" t="s">
        <v>14804</v>
      </c>
      <c r="E4173">
        <v>1</v>
      </c>
      <c r="F4173" t="s">
        <v>14740</v>
      </c>
    </row>
    <row r="4174" spans="1:6" x14ac:dyDescent="0.2">
      <c r="A4174" t="s">
        <v>15142</v>
      </c>
      <c r="B4174" t="s">
        <v>86</v>
      </c>
      <c r="C4174" t="s">
        <v>159</v>
      </c>
      <c r="D4174" t="s">
        <v>10933</v>
      </c>
      <c r="E4174">
        <v>1</v>
      </c>
      <c r="F4174" t="s">
        <v>14740</v>
      </c>
    </row>
    <row r="4175" spans="1:6" x14ac:dyDescent="0.2">
      <c r="A4175" t="s">
        <v>15143</v>
      </c>
      <c r="B4175" t="s">
        <v>86</v>
      </c>
      <c r="C4175" t="s">
        <v>159</v>
      </c>
      <c r="D4175" t="s">
        <v>10945</v>
      </c>
      <c r="E4175">
        <v>1</v>
      </c>
      <c r="F4175" t="s">
        <v>14740</v>
      </c>
    </row>
    <row r="4176" spans="1:6" x14ac:dyDescent="0.2">
      <c r="A4176" t="s">
        <v>15144</v>
      </c>
      <c r="B4176" t="s">
        <v>86</v>
      </c>
      <c r="C4176" t="s">
        <v>160</v>
      </c>
      <c r="D4176" t="s">
        <v>10933</v>
      </c>
      <c r="E4176">
        <v>15</v>
      </c>
      <c r="F4176" t="s">
        <v>14740</v>
      </c>
    </row>
    <row r="4177" spans="1:6" x14ac:dyDescent="0.2">
      <c r="A4177" t="s">
        <v>15145</v>
      </c>
      <c r="B4177" t="s">
        <v>86</v>
      </c>
      <c r="C4177" t="s">
        <v>160</v>
      </c>
      <c r="D4177" t="s">
        <v>10945</v>
      </c>
      <c r="E4177">
        <v>16</v>
      </c>
      <c r="F4177" t="s">
        <v>14740</v>
      </c>
    </row>
    <row r="4178" spans="1:6" x14ac:dyDescent="0.2">
      <c r="A4178" t="s">
        <v>15146</v>
      </c>
      <c r="B4178" t="s">
        <v>86</v>
      </c>
      <c r="C4178" t="s">
        <v>161</v>
      </c>
      <c r="D4178" t="s">
        <v>10933</v>
      </c>
      <c r="E4178">
        <v>2</v>
      </c>
      <c r="F4178" t="s">
        <v>14740</v>
      </c>
    </row>
    <row r="4179" spans="1:6" x14ac:dyDescent="0.2">
      <c r="A4179" t="s">
        <v>15147</v>
      </c>
      <c r="B4179" t="s">
        <v>86</v>
      </c>
      <c r="C4179" t="s">
        <v>161</v>
      </c>
      <c r="D4179" t="s">
        <v>10945</v>
      </c>
      <c r="E4179">
        <v>4</v>
      </c>
      <c r="F4179" t="s">
        <v>14740</v>
      </c>
    </row>
    <row r="4180" spans="1:6" x14ac:dyDescent="0.2">
      <c r="A4180" t="s">
        <v>15148</v>
      </c>
      <c r="B4180" t="s">
        <v>86</v>
      </c>
      <c r="C4180" t="s">
        <v>162</v>
      </c>
      <c r="D4180" t="s">
        <v>10898</v>
      </c>
      <c r="E4180">
        <v>1</v>
      </c>
      <c r="F4180" t="s">
        <v>14740</v>
      </c>
    </row>
    <row r="4181" spans="1:6" x14ac:dyDescent="0.2">
      <c r="A4181" t="s">
        <v>15149</v>
      </c>
      <c r="B4181" t="s">
        <v>86</v>
      </c>
      <c r="C4181" t="s">
        <v>162</v>
      </c>
      <c r="D4181" t="s">
        <v>14745</v>
      </c>
      <c r="E4181">
        <v>1</v>
      </c>
      <c r="F4181" t="s">
        <v>14740</v>
      </c>
    </row>
    <row r="4182" spans="1:6" x14ac:dyDescent="0.2">
      <c r="A4182" t="s">
        <v>15150</v>
      </c>
      <c r="B4182" t="s">
        <v>86</v>
      </c>
      <c r="C4182" t="s">
        <v>162</v>
      </c>
      <c r="D4182" t="s">
        <v>10931</v>
      </c>
      <c r="E4182">
        <v>7</v>
      </c>
      <c r="F4182" t="s">
        <v>14740</v>
      </c>
    </row>
    <row r="4183" spans="1:6" x14ac:dyDescent="0.2">
      <c r="A4183" t="s">
        <v>15151</v>
      </c>
      <c r="B4183" t="s">
        <v>86</v>
      </c>
      <c r="C4183" t="s">
        <v>162</v>
      </c>
      <c r="D4183" t="s">
        <v>10933</v>
      </c>
      <c r="E4183">
        <v>70</v>
      </c>
      <c r="F4183" t="s">
        <v>14740</v>
      </c>
    </row>
    <row r="4184" spans="1:6" x14ac:dyDescent="0.2">
      <c r="A4184" t="s">
        <v>15152</v>
      </c>
      <c r="B4184" t="s">
        <v>86</v>
      </c>
      <c r="C4184" t="s">
        <v>162</v>
      </c>
      <c r="D4184" t="s">
        <v>14765</v>
      </c>
      <c r="E4184">
        <v>1</v>
      </c>
      <c r="F4184" t="s">
        <v>14740</v>
      </c>
    </row>
    <row r="4185" spans="1:6" x14ac:dyDescent="0.2">
      <c r="A4185" t="s">
        <v>15153</v>
      </c>
      <c r="B4185" t="s">
        <v>86</v>
      </c>
      <c r="C4185" t="s">
        <v>162</v>
      </c>
      <c r="D4185" t="s">
        <v>14767</v>
      </c>
      <c r="E4185">
        <v>3</v>
      </c>
      <c r="F4185" t="s">
        <v>14740</v>
      </c>
    </row>
    <row r="4186" spans="1:6" x14ac:dyDescent="0.2">
      <c r="A4186" t="s">
        <v>15154</v>
      </c>
      <c r="B4186" t="s">
        <v>86</v>
      </c>
      <c r="C4186" t="s">
        <v>162</v>
      </c>
      <c r="D4186" t="s">
        <v>14769</v>
      </c>
      <c r="E4186">
        <v>1</v>
      </c>
      <c r="F4186" t="s">
        <v>14740</v>
      </c>
    </row>
    <row r="4187" spans="1:6" x14ac:dyDescent="0.2">
      <c r="A4187" t="s">
        <v>15155</v>
      </c>
      <c r="B4187" t="s">
        <v>86</v>
      </c>
      <c r="C4187" t="s">
        <v>162</v>
      </c>
      <c r="D4187" t="s">
        <v>10945</v>
      </c>
      <c r="E4187">
        <v>84</v>
      </c>
      <c r="F4187" t="s">
        <v>14740</v>
      </c>
    </row>
    <row r="4188" spans="1:6" x14ac:dyDescent="0.2">
      <c r="A4188" t="s">
        <v>15156</v>
      </c>
      <c r="B4188" t="s">
        <v>86</v>
      </c>
      <c r="C4188" t="s">
        <v>162</v>
      </c>
      <c r="D4188" t="s">
        <v>14774</v>
      </c>
      <c r="E4188">
        <v>1</v>
      </c>
      <c r="F4188" t="s">
        <v>14740</v>
      </c>
    </row>
    <row r="4189" spans="1:6" x14ac:dyDescent="0.2">
      <c r="A4189" t="s">
        <v>15157</v>
      </c>
      <c r="B4189" t="s">
        <v>86</v>
      </c>
      <c r="C4189" t="s">
        <v>162</v>
      </c>
      <c r="D4189" t="s">
        <v>14776</v>
      </c>
      <c r="E4189">
        <v>1</v>
      </c>
      <c r="F4189" t="s">
        <v>14740</v>
      </c>
    </row>
    <row r="4190" spans="1:6" x14ac:dyDescent="0.2">
      <c r="A4190" t="s">
        <v>15158</v>
      </c>
      <c r="B4190" t="s">
        <v>86</v>
      </c>
      <c r="C4190" t="s">
        <v>162</v>
      </c>
      <c r="D4190" t="s">
        <v>14796</v>
      </c>
      <c r="E4190">
        <v>2</v>
      </c>
      <c r="F4190" t="s">
        <v>14740</v>
      </c>
    </row>
    <row r="4191" spans="1:6" x14ac:dyDescent="0.2">
      <c r="A4191" t="s">
        <v>15159</v>
      </c>
      <c r="B4191" t="s">
        <v>86</v>
      </c>
      <c r="C4191" t="s">
        <v>162</v>
      </c>
      <c r="D4191" t="s">
        <v>14798</v>
      </c>
      <c r="E4191">
        <v>1</v>
      </c>
      <c r="F4191" t="s">
        <v>14740</v>
      </c>
    </row>
    <row r="4192" spans="1:6" x14ac:dyDescent="0.2">
      <c r="A4192" t="s">
        <v>15160</v>
      </c>
      <c r="B4192" t="s">
        <v>86</v>
      </c>
      <c r="C4192" t="s">
        <v>162</v>
      </c>
      <c r="D4192" t="s">
        <v>14802</v>
      </c>
      <c r="E4192">
        <v>1</v>
      </c>
      <c r="F4192" t="s">
        <v>14740</v>
      </c>
    </row>
    <row r="4193" spans="1:6" x14ac:dyDescent="0.2">
      <c r="A4193" t="s">
        <v>15161</v>
      </c>
      <c r="B4193" t="s">
        <v>86</v>
      </c>
      <c r="C4193" t="s">
        <v>162</v>
      </c>
      <c r="D4193" t="s">
        <v>14810</v>
      </c>
      <c r="E4193">
        <v>1</v>
      </c>
      <c r="F4193" t="s">
        <v>14740</v>
      </c>
    </row>
    <row r="4194" spans="1:6" x14ac:dyDescent="0.2">
      <c r="A4194" t="s">
        <v>15162</v>
      </c>
      <c r="B4194" t="s">
        <v>86</v>
      </c>
      <c r="C4194" t="s">
        <v>163</v>
      </c>
      <c r="D4194" t="s">
        <v>14745</v>
      </c>
      <c r="E4194">
        <v>1</v>
      </c>
      <c r="F4194" t="s">
        <v>14740</v>
      </c>
    </row>
    <row r="4195" spans="1:6" x14ac:dyDescent="0.2">
      <c r="A4195" t="s">
        <v>15163</v>
      </c>
      <c r="B4195" t="s">
        <v>86</v>
      </c>
      <c r="C4195" t="s">
        <v>163</v>
      </c>
      <c r="D4195" t="s">
        <v>10929</v>
      </c>
      <c r="E4195">
        <v>1</v>
      </c>
      <c r="F4195" t="s">
        <v>14740</v>
      </c>
    </row>
    <row r="4196" spans="1:6" x14ac:dyDescent="0.2">
      <c r="A4196" t="s">
        <v>15164</v>
      </c>
      <c r="B4196" t="s">
        <v>86</v>
      </c>
      <c r="C4196" t="s">
        <v>163</v>
      </c>
      <c r="D4196" t="s">
        <v>10931</v>
      </c>
      <c r="E4196">
        <v>1</v>
      </c>
      <c r="F4196" t="s">
        <v>14740</v>
      </c>
    </row>
    <row r="4197" spans="1:6" x14ac:dyDescent="0.2">
      <c r="A4197" t="s">
        <v>15165</v>
      </c>
      <c r="B4197" t="s">
        <v>86</v>
      </c>
      <c r="C4197" t="s">
        <v>163</v>
      </c>
      <c r="D4197" t="s">
        <v>10933</v>
      </c>
      <c r="E4197">
        <v>8</v>
      </c>
      <c r="F4197" t="s">
        <v>14740</v>
      </c>
    </row>
    <row r="4198" spans="1:6" x14ac:dyDescent="0.2">
      <c r="A4198" t="s">
        <v>15166</v>
      </c>
      <c r="B4198" t="s">
        <v>86</v>
      </c>
      <c r="C4198" t="s">
        <v>163</v>
      </c>
      <c r="D4198" t="s">
        <v>14763</v>
      </c>
      <c r="E4198">
        <v>1</v>
      </c>
      <c r="F4198" t="s">
        <v>14740</v>
      </c>
    </row>
    <row r="4199" spans="1:6" x14ac:dyDescent="0.2">
      <c r="A4199" t="s">
        <v>15167</v>
      </c>
      <c r="B4199" t="s">
        <v>86</v>
      </c>
      <c r="C4199" t="s">
        <v>163</v>
      </c>
      <c r="D4199" t="s">
        <v>14767</v>
      </c>
      <c r="E4199">
        <v>1</v>
      </c>
      <c r="F4199" t="s">
        <v>14740</v>
      </c>
    </row>
    <row r="4200" spans="1:6" x14ac:dyDescent="0.2">
      <c r="A4200" t="s">
        <v>15168</v>
      </c>
      <c r="B4200" t="s">
        <v>86</v>
      </c>
      <c r="C4200" t="s">
        <v>163</v>
      </c>
      <c r="D4200" t="s">
        <v>10945</v>
      </c>
      <c r="E4200">
        <v>9</v>
      </c>
      <c r="F4200" t="s">
        <v>14740</v>
      </c>
    </row>
    <row r="4201" spans="1:6" x14ac:dyDescent="0.2">
      <c r="A4201" t="s">
        <v>15169</v>
      </c>
      <c r="B4201" t="s">
        <v>86</v>
      </c>
      <c r="C4201" t="s">
        <v>163</v>
      </c>
      <c r="D4201" t="s">
        <v>14802</v>
      </c>
      <c r="E4201">
        <v>1</v>
      </c>
      <c r="F4201" t="s">
        <v>14740</v>
      </c>
    </row>
    <row r="4202" spans="1:6" x14ac:dyDescent="0.2">
      <c r="A4202" t="s">
        <v>15170</v>
      </c>
      <c r="B4202" t="s">
        <v>86</v>
      </c>
      <c r="C4202" t="s">
        <v>163</v>
      </c>
      <c r="D4202" t="s">
        <v>14806</v>
      </c>
      <c r="E4202">
        <v>1</v>
      </c>
      <c r="F4202" t="s">
        <v>14740</v>
      </c>
    </row>
    <row r="4203" spans="1:6" x14ac:dyDescent="0.2">
      <c r="A4203" t="s">
        <v>15171</v>
      </c>
      <c r="B4203" t="s">
        <v>86</v>
      </c>
      <c r="C4203" t="s">
        <v>164</v>
      </c>
      <c r="D4203" t="s">
        <v>10933</v>
      </c>
      <c r="E4203">
        <v>9</v>
      </c>
      <c r="F4203" t="s">
        <v>14740</v>
      </c>
    </row>
    <row r="4204" spans="1:6" x14ac:dyDescent="0.2">
      <c r="A4204" t="s">
        <v>15172</v>
      </c>
      <c r="B4204" t="s">
        <v>86</v>
      </c>
      <c r="C4204" t="s">
        <v>164</v>
      </c>
      <c r="D4204" t="s">
        <v>10945</v>
      </c>
      <c r="E4204">
        <v>10</v>
      </c>
      <c r="F4204" t="s">
        <v>14740</v>
      </c>
    </row>
    <row r="4205" spans="1:6" x14ac:dyDescent="0.2">
      <c r="A4205" t="s">
        <v>15173</v>
      </c>
      <c r="B4205" t="s">
        <v>86</v>
      </c>
      <c r="C4205" t="s">
        <v>165</v>
      </c>
      <c r="D4205" t="s">
        <v>10903</v>
      </c>
      <c r="E4205">
        <v>2</v>
      </c>
      <c r="F4205" t="s">
        <v>14740</v>
      </c>
    </row>
    <row r="4206" spans="1:6" x14ac:dyDescent="0.2">
      <c r="A4206" t="s">
        <v>15174</v>
      </c>
      <c r="B4206" t="s">
        <v>86</v>
      </c>
      <c r="C4206" t="s">
        <v>165</v>
      </c>
      <c r="D4206" t="s">
        <v>14758</v>
      </c>
      <c r="E4206">
        <v>1</v>
      </c>
      <c r="F4206" t="s">
        <v>14740</v>
      </c>
    </row>
    <row r="4207" spans="1:6" x14ac:dyDescent="0.2">
      <c r="A4207" t="s">
        <v>15175</v>
      </c>
      <c r="B4207" t="s">
        <v>86</v>
      </c>
      <c r="C4207" t="s">
        <v>165</v>
      </c>
      <c r="D4207" t="s">
        <v>10931</v>
      </c>
      <c r="E4207">
        <v>3</v>
      </c>
      <c r="F4207" t="s">
        <v>14740</v>
      </c>
    </row>
    <row r="4208" spans="1:6" x14ac:dyDescent="0.2">
      <c r="A4208" t="s">
        <v>15176</v>
      </c>
      <c r="B4208" t="s">
        <v>86</v>
      </c>
      <c r="C4208" t="s">
        <v>165</v>
      </c>
      <c r="D4208" t="s">
        <v>10933</v>
      </c>
      <c r="E4208">
        <v>5</v>
      </c>
      <c r="F4208" t="s">
        <v>14740</v>
      </c>
    </row>
    <row r="4209" spans="1:6" x14ac:dyDescent="0.2">
      <c r="A4209" t="s">
        <v>15177</v>
      </c>
      <c r="B4209" t="s">
        <v>86</v>
      </c>
      <c r="C4209" t="s">
        <v>165</v>
      </c>
      <c r="D4209" t="s">
        <v>14767</v>
      </c>
      <c r="E4209">
        <v>1</v>
      </c>
      <c r="F4209" t="s">
        <v>14740</v>
      </c>
    </row>
    <row r="4210" spans="1:6" x14ac:dyDescent="0.2">
      <c r="A4210" t="s">
        <v>15178</v>
      </c>
      <c r="B4210" t="s">
        <v>86</v>
      </c>
      <c r="C4210" t="s">
        <v>165</v>
      </c>
      <c r="D4210" t="s">
        <v>14769</v>
      </c>
      <c r="E4210">
        <v>1</v>
      </c>
      <c r="F4210" t="s">
        <v>14740</v>
      </c>
    </row>
    <row r="4211" spans="1:6" x14ac:dyDescent="0.2">
      <c r="A4211" t="s">
        <v>15179</v>
      </c>
      <c r="B4211" t="s">
        <v>86</v>
      </c>
      <c r="C4211" t="s">
        <v>165</v>
      </c>
      <c r="D4211" t="s">
        <v>10945</v>
      </c>
      <c r="E4211">
        <v>8</v>
      </c>
      <c r="F4211" t="s">
        <v>14740</v>
      </c>
    </row>
    <row r="4212" spans="1:6" x14ac:dyDescent="0.2">
      <c r="A4212" t="s">
        <v>15180</v>
      </c>
      <c r="B4212" t="s">
        <v>86</v>
      </c>
      <c r="C4212" t="s">
        <v>165</v>
      </c>
      <c r="D4212" t="s">
        <v>14781</v>
      </c>
      <c r="E4212">
        <v>1</v>
      </c>
      <c r="F4212" t="s">
        <v>14740</v>
      </c>
    </row>
    <row r="4213" spans="1:6" x14ac:dyDescent="0.2">
      <c r="A4213" t="s">
        <v>15181</v>
      </c>
      <c r="B4213" t="s">
        <v>86</v>
      </c>
      <c r="C4213" t="s">
        <v>165</v>
      </c>
      <c r="D4213" t="s">
        <v>10963</v>
      </c>
      <c r="E4213">
        <v>1</v>
      </c>
      <c r="F4213" t="s">
        <v>14740</v>
      </c>
    </row>
    <row r="4214" spans="1:6" x14ac:dyDescent="0.2">
      <c r="A4214" t="s">
        <v>15182</v>
      </c>
      <c r="B4214" t="s">
        <v>86</v>
      </c>
      <c r="C4214" t="s">
        <v>165</v>
      </c>
      <c r="D4214" t="s">
        <v>14784</v>
      </c>
      <c r="E4214">
        <v>1</v>
      </c>
      <c r="F4214" t="s">
        <v>14740</v>
      </c>
    </row>
    <row r="4215" spans="1:6" x14ac:dyDescent="0.2">
      <c r="A4215" t="s">
        <v>15183</v>
      </c>
      <c r="B4215" t="s">
        <v>86</v>
      </c>
      <c r="C4215" t="s">
        <v>165</v>
      </c>
      <c r="D4215" t="s">
        <v>14796</v>
      </c>
      <c r="E4215">
        <v>2</v>
      </c>
      <c r="F4215" t="s">
        <v>14740</v>
      </c>
    </row>
    <row r="4216" spans="1:6" x14ac:dyDescent="0.2">
      <c r="A4216" t="s">
        <v>15184</v>
      </c>
      <c r="B4216" t="s">
        <v>86</v>
      </c>
      <c r="C4216" t="s">
        <v>165</v>
      </c>
      <c r="D4216" t="s">
        <v>14802</v>
      </c>
      <c r="E4216">
        <v>1</v>
      </c>
      <c r="F4216" t="s">
        <v>14740</v>
      </c>
    </row>
    <row r="4217" spans="1:6" x14ac:dyDescent="0.2">
      <c r="A4217" t="s">
        <v>15185</v>
      </c>
      <c r="B4217" t="s">
        <v>86</v>
      </c>
      <c r="C4217" t="s">
        <v>165</v>
      </c>
      <c r="D4217" t="s">
        <v>14806</v>
      </c>
      <c r="E4217">
        <v>1</v>
      </c>
      <c r="F4217" t="s">
        <v>14740</v>
      </c>
    </row>
    <row r="4218" spans="1:6" x14ac:dyDescent="0.2">
      <c r="A4218" t="s">
        <v>15186</v>
      </c>
      <c r="B4218" t="s">
        <v>86</v>
      </c>
      <c r="C4218" t="s">
        <v>165</v>
      </c>
      <c r="D4218" t="s">
        <v>14810</v>
      </c>
      <c r="E4218">
        <v>1</v>
      </c>
      <c r="F4218" t="s">
        <v>14740</v>
      </c>
    </row>
    <row r="4219" spans="1:6" x14ac:dyDescent="0.2">
      <c r="A4219" t="s">
        <v>15187</v>
      </c>
      <c r="B4219" t="s">
        <v>86</v>
      </c>
      <c r="C4219" t="s">
        <v>167</v>
      </c>
      <c r="D4219" t="s">
        <v>10933</v>
      </c>
      <c r="E4219">
        <v>6</v>
      </c>
      <c r="F4219" t="s">
        <v>14740</v>
      </c>
    </row>
    <row r="4220" spans="1:6" x14ac:dyDescent="0.2">
      <c r="A4220" t="s">
        <v>15188</v>
      </c>
      <c r="B4220" t="s">
        <v>86</v>
      </c>
      <c r="C4220" t="s">
        <v>167</v>
      </c>
      <c r="D4220" t="s">
        <v>10945</v>
      </c>
      <c r="E4220">
        <v>9</v>
      </c>
      <c r="F4220" t="s">
        <v>14740</v>
      </c>
    </row>
    <row r="4221" spans="1:6" x14ac:dyDescent="0.2">
      <c r="A4221" t="s">
        <v>15189</v>
      </c>
      <c r="B4221" t="s">
        <v>86</v>
      </c>
      <c r="C4221" t="s">
        <v>168</v>
      </c>
      <c r="D4221" t="s">
        <v>10931</v>
      </c>
      <c r="E4221">
        <v>1</v>
      </c>
      <c r="F4221" t="s">
        <v>14740</v>
      </c>
    </row>
    <row r="4222" spans="1:6" x14ac:dyDescent="0.2">
      <c r="A4222" t="s">
        <v>15190</v>
      </c>
      <c r="B4222" t="s">
        <v>86</v>
      </c>
      <c r="C4222" t="s">
        <v>168</v>
      </c>
      <c r="D4222" t="s">
        <v>10933</v>
      </c>
      <c r="E4222">
        <v>4</v>
      </c>
      <c r="F4222" t="s">
        <v>14740</v>
      </c>
    </row>
    <row r="4223" spans="1:6" x14ac:dyDescent="0.2">
      <c r="A4223" t="s">
        <v>15191</v>
      </c>
      <c r="B4223" t="s">
        <v>86</v>
      </c>
      <c r="C4223" t="s">
        <v>168</v>
      </c>
      <c r="D4223" t="s">
        <v>14763</v>
      </c>
      <c r="E4223">
        <v>1</v>
      </c>
      <c r="F4223" t="s">
        <v>14740</v>
      </c>
    </row>
    <row r="4224" spans="1:6" x14ac:dyDescent="0.2">
      <c r="A4224" t="s">
        <v>15192</v>
      </c>
      <c r="B4224" t="s">
        <v>86</v>
      </c>
      <c r="C4224" t="s">
        <v>168</v>
      </c>
      <c r="D4224" t="s">
        <v>10945</v>
      </c>
      <c r="E4224">
        <v>6</v>
      </c>
      <c r="F4224" t="s">
        <v>14740</v>
      </c>
    </row>
    <row r="4225" spans="1:6" x14ac:dyDescent="0.2">
      <c r="A4225" t="s">
        <v>15193</v>
      </c>
      <c r="B4225" t="s">
        <v>86</v>
      </c>
      <c r="C4225" t="s">
        <v>168</v>
      </c>
      <c r="D4225" t="s">
        <v>14802</v>
      </c>
      <c r="E4225">
        <v>1</v>
      </c>
      <c r="F4225" t="s">
        <v>14740</v>
      </c>
    </row>
    <row r="4226" spans="1:6" x14ac:dyDescent="0.2">
      <c r="A4226" t="s">
        <v>15194</v>
      </c>
      <c r="B4226" t="s">
        <v>86</v>
      </c>
      <c r="C4226" t="s">
        <v>168</v>
      </c>
      <c r="D4226" t="s">
        <v>14806</v>
      </c>
      <c r="E4226">
        <v>1</v>
      </c>
      <c r="F4226" t="s">
        <v>14740</v>
      </c>
    </row>
    <row r="4227" spans="1:6" x14ac:dyDescent="0.2">
      <c r="A4227" t="s">
        <v>15195</v>
      </c>
      <c r="B4227" t="s">
        <v>86</v>
      </c>
      <c r="C4227" t="s">
        <v>169</v>
      </c>
      <c r="D4227" t="s">
        <v>14758</v>
      </c>
      <c r="E4227">
        <v>1</v>
      </c>
      <c r="F4227" t="s">
        <v>14740</v>
      </c>
    </row>
    <row r="4228" spans="1:6" x14ac:dyDescent="0.2">
      <c r="A4228" t="s">
        <v>15196</v>
      </c>
      <c r="B4228" t="s">
        <v>86</v>
      </c>
      <c r="C4228" t="s">
        <v>169</v>
      </c>
      <c r="D4228" t="s">
        <v>10931</v>
      </c>
      <c r="E4228">
        <v>1</v>
      </c>
      <c r="F4228" t="s">
        <v>14740</v>
      </c>
    </row>
    <row r="4229" spans="1:6" x14ac:dyDescent="0.2">
      <c r="A4229" t="s">
        <v>15197</v>
      </c>
      <c r="B4229" t="s">
        <v>86</v>
      </c>
      <c r="C4229" t="s">
        <v>169</v>
      </c>
      <c r="D4229" t="s">
        <v>10933</v>
      </c>
      <c r="E4229">
        <v>48</v>
      </c>
      <c r="F4229" t="s">
        <v>14740</v>
      </c>
    </row>
    <row r="4230" spans="1:6" x14ac:dyDescent="0.2">
      <c r="A4230" t="s">
        <v>15198</v>
      </c>
      <c r="B4230" t="s">
        <v>86</v>
      </c>
      <c r="C4230" t="s">
        <v>169</v>
      </c>
      <c r="D4230" t="s">
        <v>14765</v>
      </c>
      <c r="E4230">
        <v>1</v>
      </c>
      <c r="F4230" t="s">
        <v>14740</v>
      </c>
    </row>
    <row r="4231" spans="1:6" x14ac:dyDescent="0.2">
      <c r="A4231" t="s">
        <v>15199</v>
      </c>
      <c r="B4231" t="s">
        <v>86</v>
      </c>
      <c r="C4231" t="s">
        <v>169</v>
      </c>
      <c r="D4231" t="s">
        <v>10945</v>
      </c>
      <c r="E4231">
        <v>52</v>
      </c>
      <c r="F4231" t="s">
        <v>14740</v>
      </c>
    </row>
    <row r="4232" spans="1:6" x14ac:dyDescent="0.2">
      <c r="A4232" t="s">
        <v>15200</v>
      </c>
      <c r="B4232" t="s">
        <v>86</v>
      </c>
      <c r="C4232" t="s">
        <v>169</v>
      </c>
      <c r="D4232" t="s">
        <v>14784</v>
      </c>
      <c r="E4232">
        <v>1</v>
      </c>
      <c r="F4232" t="s">
        <v>14740</v>
      </c>
    </row>
    <row r="4233" spans="1:6" x14ac:dyDescent="0.2">
      <c r="A4233" t="s">
        <v>15201</v>
      </c>
      <c r="B4233" t="s">
        <v>86</v>
      </c>
      <c r="C4233" t="s">
        <v>169</v>
      </c>
      <c r="D4233" t="s">
        <v>14790</v>
      </c>
      <c r="E4233">
        <v>1</v>
      </c>
      <c r="F4233" t="s">
        <v>14740</v>
      </c>
    </row>
    <row r="4234" spans="1:6" x14ac:dyDescent="0.2">
      <c r="A4234" t="s">
        <v>15202</v>
      </c>
      <c r="B4234" t="s">
        <v>86</v>
      </c>
      <c r="C4234" t="s">
        <v>169</v>
      </c>
      <c r="D4234" t="s">
        <v>14792</v>
      </c>
      <c r="E4234">
        <v>1</v>
      </c>
      <c r="F4234" t="s">
        <v>14740</v>
      </c>
    </row>
    <row r="4235" spans="1:6" x14ac:dyDescent="0.2">
      <c r="A4235" t="s">
        <v>15203</v>
      </c>
      <c r="B4235" t="s">
        <v>86</v>
      </c>
      <c r="C4235" t="s">
        <v>169</v>
      </c>
      <c r="D4235" t="s">
        <v>14798</v>
      </c>
      <c r="E4235">
        <v>1</v>
      </c>
      <c r="F4235" t="s">
        <v>14740</v>
      </c>
    </row>
    <row r="4236" spans="1:6" x14ac:dyDescent="0.2">
      <c r="A4236" t="s">
        <v>15204</v>
      </c>
      <c r="B4236" t="s">
        <v>86</v>
      </c>
      <c r="C4236" t="s">
        <v>169</v>
      </c>
      <c r="D4236" t="s">
        <v>14810</v>
      </c>
      <c r="E4236">
        <v>1</v>
      </c>
      <c r="F4236" t="s">
        <v>14740</v>
      </c>
    </row>
    <row r="4237" spans="1:6" x14ac:dyDescent="0.2">
      <c r="A4237" t="s">
        <v>15205</v>
      </c>
      <c r="B4237" t="s">
        <v>86</v>
      </c>
      <c r="C4237" t="s">
        <v>170</v>
      </c>
      <c r="D4237" t="s">
        <v>10931</v>
      </c>
      <c r="E4237">
        <v>1</v>
      </c>
      <c r="F4237" t="s">
        <v>14740</v>
      </c>
    </row>
    <row r="4238" spans="1:6" x14ac:dyDescent="0.2">
      <c r="A4238" t="s">
        <v>15206</v>
      </c>
      <c r="B4238" t="s">
        <v>86</v>
      </c>
      <c r="C4238" t="s">
        <v>170</v>
      </c>
      <c r="D4238" t="s">
        <v>10933</v>
      </c>
      <c r="E4238">
        <v>7</v>
      </c>
      <c r="F4238" t="s">
        <v>14740</v>
      </c>
    </row>
    <row r="4239" spans="1:6" x14ac:dyDescent="0.2">
      <c r="A4239" t="s">
        <v>15207</v>
      </c>
      <c r="B4239" t="s">
        <v>86</v>
      </c>
      <c r="C4239" t="s">
        <v>170</v>
      </c>
      <c r="D4239" t="s">
        <v>14767</v>
      </c>
      <c r="E4239">
        <v>1</v>
      </c>
      <c r="F4239" t="s">
        <v>14740</v>
      </c>
    </row>
    <row r="4240" spans="1:6" x14ac:dyDescent="0.2">
      <c r="A4240" t="s">
        <v>15208</v>
      </c>
      <c r="B4240" t="s">
        <v>86</v>
      </c>
      <c r="C4240" t="s">
        <v>170</v>
      </c>
      <c r="D4240" t="s">
        <v>10945</v>
      </c>
      <c r="E4240">
        <v>11</v>
      </c>
      <c r="F4240" t="s">
        <v>14740</v>
      </c>
    </row>
    <row r="4241" spans="1:6" x14ac:dyDescent="0.2">
      <c r="A4241" t="s">
        <v>15209</v>
      </c>
      <c r="B4241" t="s">
        <v>86</v>
      </c>
      <c r="C4241" t="s">
        <v>170</v>
      </c>
      <c r="D4241" t="s">
        <v>14784</v>
      </c>
      <c r="E4241">
        <v>1</v>
      </c>
      <c r="F4241" t="s">
        <v>14740</v>
      </c>
    </row>
    <row r="4242" spans="1:6" x14ac:dyDescent="0.2">
      <c r="A4242" t="s">
        <v>15210</v>
      </c>
      <c r="B4242" t="s">
        <v>86</v>
      </c>
      <c r="C4242" t="s">
        <v>170</v>
      </c>
      <c r="D4242" t="s">
        <v>14802</v>
      </c>
      <c r="E4242">
        <v>1</v>
      </c>
      <c r="F4242" t="s">
        <v>14740</v>
      </c>
    </row>
    <row r="4243" spans="1:6" x14ac:dyDescent="0.2">
      <c r="A4243" t="s">
        <v>15211</v>
      </c>
      <c r="B4243" t="s">
        <v>86</v>
      </c>
      <c r="C4243" t="s">
        <v>171</v>
      </c>
      <c r="D4243" t="s">
        <v>10933</v>
      </c>
      <c r="E4243">
        <v>5</v>
      </c>
      <c r="F4243" t="s">
        <v>14740</v>
      </c>
    </row>
    <row r="4244" spans="1:6" x14ac:dyDescent="0.2">
      <c r="A4244" t="s">
        <v>15212</v>
      </c>
      <c r="B4244" t="s">
        <v>86</v>
      </c>
      <c r="C4244" t="s">
        <v>171</v>
      </c>
      <c r="D4244" t="s">
        <v>10945</v>
      </c>
      <c r="E4244">
        <v>7</v>
      </c>
      <c r="F4244" t="s">
        <v>14740</v>
      </c>
    </row>
    <row r="4245" spans="1:6" x14ac:dyDescent="0.2">
      <c r="A4245" t="s">
        <v>15213</v>
      </c>
      <c r="B4245" t="s">
        <v>86</v>
      </c>
      <c r="C4245" t="s">
        <v>172</v>
      </c>
      <c r="D4245" t="s">
        <v>10933</v>
      </c>
      <c r="E4245">
        <v>19</v>
      </c>
      <c r="F4245" t="s">
        <v>14740</v>
      </c>
    </row>
    <row r="4246" spans="1:6" x14ac:dyDescent="0.2">
      <c r="A4246" t="s">
        <v>15214</v>
      </c>
      <c r="B4246" t="s">
        <v>86</v>
      </c>
      <c r="C4246" t="s">
        <v>172</v>
      </c>
      <c r="D4246" t="s">
        <v>10945</v>
      </c>
      <c r="E4246">
        <v>24</v>
      </c>
      <c r="F4246" t="s">
        <v>14740</v>
      </c>
    </row>
    <row r="4247" spans="1:6" x14ac:dyDescent="0.2">
      <c r="A4247" t="s">
        <v>15215</v>
      </c>
      <c r="B4247" t="s">
        <v>86</v>
      </c>
      <c r="C4247" t="s">
        <v>173</v>
      </c>
      <c r="D4247" t="s">
        <v>10931</v>
      </c>
      <c r="E4247">
        <v>1</v>
      </c>
      <c r="F4247" t="s">
        <v>14740</v>
      </c>
    </row>
    <row r="4248" spans="1:6" x14ac:dyDescent="0.2">
      <c r="A4248" t="s">
        <v>15216</v>
      </c>
      <c r="B4248" t="s">
        <v>86</v>
      </c>
      <c r="C4248" t="s">
        <v>173</v>
      </c>
      <c r="D4248" t="s">
        <v>10933</v>
      </c>
      <c r="E4248">
        <v>5</v>
      </c>
      <c r="F4248" t="s">
        <v>14740</v>
      </c>
    </row>
    <row r="4249" spans="1:6" x14ac:dyDescent="0.2">
      <c r="A4249" t="s">
        <v>15217</v>
      </c>
      <c r="B4249" t="s">
        <v>86</v>
      </c>
      <c r="C4249" t="s">
        <v>173</v>
      </c>
      <c r="D4249" t="s">
        <v>10945</v>
      </c>
      <c r="E4249">
        <v>5</v>
      </c>
      <c r="F4249" t="s">
        <v>14740</v>
      </c>
    </row>
    <row r="4250" spans="1:6" x14ac:dyDescent="0.2">
      <c r="A4250" t="s">
        <v>15218</v>
      </c>
      <c r="B4250" t="s">
        <v>86</v>
      </c>
      <c r="C4250" t="s">
        <v>173</v>
      </c>
      <c r="D4250" t="s">
        <v>14792</v>
      </c>
      <c r="E4250">
        <v>1</v>
      </c>
      <c r="F4250" t="s">
        <v>14740</v>
      </c>
    </row>
    <row r="4251" spans="1:6" x14ac:dyDescent="0.2">
      <c r="A4251" t="s">
        <v>15219</v>
      </c>
      <c r="B4251" t="s">
        <v>86</v>
      </c>
      <c r="C4251" t="s">
        <v>174</v>
      </c>
      <c r="D4251" t="s">
        <v>10933</v>
      </c>
      <c r="E4251">
        <v>12</v>
      </c>
      <c r="F4251" t="s">
        <v>14740</v>
      </c>
    </row>
    <row r="4252" spans="1:6" x14ac:dyDescent="0.2">
      <c r="A4252" t="s">
        <v>15220</v>
      </c>
      <c r="B4252" t="s">
        <v>86</v>
      </c>
      <c r="C4252" t="s">
        <v>174</v>
      </c>
      <c r="D4252" t="s">
        <v>10945</v>
      </c>
      <c r="E4252">
        <v>15</v>
      </c>
      <c r="F4252" t="s">
        <v>14740</v>
      </c>
    </row>
    <row r="4253" spans="1:6" x14ac:dyDescent="0.2">
      <c r="A4253" t="s">
        <v>15221</v>
      </c>
      <c r="B4253" t="s">
        <v>86</v>
      </c>
      <c r="C4253" t="s">
        <v>175</v>
      </c>
      <c r="D4253" t="s">
        <v>10931</v>
      </c>
      <c r="E4253">
        <v>3</v>
      </c>
      <c r="F4253" t="s">
        <v>14740</v>
      </c>
    </row>
    <row r="4254" spans="1:6" x14ac:dyDescent="0.2">
      <c r="A4254" t="s">
        <v>15222</v>
      </c>
      <c r="B4254" t="s">
        <v>86</v>
      </c>
      <c r="C4254" t="s">
        <v>175</v>
      </c>
      <c r="D4254" t="s">
        <v>10933</v>
      </c>
      <c r="E4254">
        <v>41</v>
      </c>
      <c r="F4254" t="s">
        <v>14740</v>
      </c>
    </row>
    <row r="4255" spans="1:6" x14ac:dyDescent="0.2">
      <c r="A4255" t="s">
        <v>15223</v>
      </c>
      <c r="B4255" t="s">
        <v>86</v>
      </c>
      <c r="C4255" t="s">
        <v>175</v>
      </c>
      <c r="D4255" t="s">
        <v>14765</v>
      </c>
      <c r="E4255">
        <v>2</v>
      </c>
      <c r="F4255" t="s">
        <v>14740</v>
      </c>
    </row>
    <row r="4256" spans="1:6" x14ac:dyDescent="0.2">
      <c r="A4256" t="s">
        <v>15224</v>
      </c>
      <c r="B4256" t="s">
        <v>86</v>
      </c>
      <c r="C4256" t="s">
        <v>175</v>
      </c>
      <c r="D4256" t="s">
        <v>14767</v>
      </c>
      <c r="E4256">
        <v>1</v>
      </c>
      <c r="F4256" t="s">
        <v>14740</v>
      </c>
    </row>
    <row r="4257" spans="1:6" x14ac:dyDescent="0.2">
      <c r="A4257" t="s">
        <v>15225</v>
      </c>
      <c r="B4257" t="s">
        <v>86</v>
      </c>
      <c r="C4257" t="s">
        <v>175</v>
      </c>
      <c r="D4257" t="s">
        <v>10945</v>
      </c>
      <c r="E4257">
        <v>46</v>
      </c>
      <c r="F4257" t="s">
        <v>14740</v>
      </c>
    </row>
    <row r="4258" spans="1:6" x14ac:dyDescent="0.2">
      <c r="A4258" t="s">
        <v>15226</v>
      </c>
      <c r="B4258" t="s">
        <v>86</v>
      </c>
      <c r="C4258" t="s">
        <v>175</v>
      </c>
      <c r="D4258" t="s">
        <v>14774</v>
      </c>
      <c r="E4258">
        <v>1</v>
      </c>
      <c r="F4258" t="s">
        <v>14740</v>
      </c>
    </row>
    <row r="4259" spans="1:6" x14ac:dyDescent="0.2">
      <c r="A4259" t="s">
        <v>15227</v>
      </c>
      <c r="B4259" t="s">
        <v>86</v>
      </c>
      <c r="C4259" t="s">
        <v>175</v>
      </c>
      <c r="D4259" t="s">
        <v>14776</v>
      </c>
      <c r="E4259">
        <v>1</v>
      </c>
      <c r="F4259" t="s">
        <v>14740</v>
      </c>
    </row>
    <row r="4260" spans="1:6" x14ac:dyDescent="0.2">
      <c r="A4260" t="s">
        <v>15228</v>
      </c>
      <c r="B4260" t="s">
        <v>86</v>
      </c>
      <c r="C4260" t="s">
        <v>175</v>
      </c>
      <c r="D4260" t="s">
        <v>14784</v>
      </c>
      <c r="E4260">
        <v>1</v>
      </c>
      <c r="F4260" t="s">
        <v>14740</v>
      </c>
    </row>
    <row r="4261" spans="1:6" x14ac:dyDescent="0.2">
      <c r="A4261" t="s">
        <v>15229</v>
      </c>
      <c r="B4261" t="s">
        <v>86</v>
      </c>
      <c r="C4261" t="s">
        <v>175</v>
      </c>
      <c r="D4261" t="s">
        <v>14792</v>
      </c>
      <c r="E4261">
        <v>1</v>
      </c>
      <c r="F4261" t="s">
        <v>14740</v>
      </c>
    </row>
    <row r="4262" spans="1:6" x14ac:dyDescent="0.2">
      <c r="A4262" t="s">
        <v>15230</v>
      </c>
      <c r="B4262" t="s">
        <v>86</v>
      </c>
      <c r="C4262" t="s">
        <v>175</v>
      </c>
      <c r="D4262" t="s">
        <v>14796</v>
      </c>
      <c r="E4262">
        <v>1</v>
      </c>
      <c r="F4262" t="s">
        <v>14740</v>
      </c>
    </row>
    <row r="4263" spans="1:6" x14ac:dyDescent="0.2">
      <c r="A4263" t="s">
        <v>15231</v>
      </c>
      <c r="B4263" t="s">
        <v>86</v>
      </c>
      <c r="C4263" t="s">
        <v>175</v>
      </c>
      <c r="D4263" t="s">
        <v>14802</v>
      </c>
      <c r="E4263">
        <v>2</v>
      </c>
      <c r="F4263" t="s">
        <v>14740</v>
      </c>
    </row>
    <row r="4264" spans="1:6" x14ac:dyDescent="0.2">
      <c r="A4264" t="s">
        <v>15232</v>
      </c>
      <c r="B4264" t="s">
        <v>86</v>
      </c>
      <c r="C4264" t="s">
        <v>175</v>
      </c>
      <c r="D4264" t="s">
        <v>14806</v>
      </c>
      <c r="E4264">
        <v>1</v>
      </c>
      <c r="F4264" t="s">
        <v>14740</v>
      </c>
    </row>
    <row r="4265" spans="1:6" x14ac:dyDescent="0.2">
      <c r="A4265" t="s">
        <v>15233</v>
      </c>
      <c r="B4265" t="s">
        <v>86</v>
      </c>
      <c r="C4265" t="s">
        <v>176</v>
      </c>
      <c r="D4265" t="s">
        <v>10931</v>
      </c>
      <c r="E4265">
        <v>5</v>
      </c>
      <c r="F4265" t="s">
        <v>14740</v>
      </c>
    </row>
    <row r="4266" spans="1:6" x14ac:dyDescent="0.2">
      <c r="A4266" t="s">
        <v>15234</v>
      </c>
      <c r="B4266" t="s">
        <v>86</v>
      </c>
      <c r="C4266" t="s">
        <v>176</v>
      </c>
      <c r="D4266" t="s">
        <v>10933</v>
      </c>
      <c r="E4266">
        <v>25</v>
      </c>
      <c r="F4266" t="s">
        <v>14740</v>
      </c>
    </row>
    <row r="4267" spans="1:6" x14ac:dyDescent="0.2">
      <c r="A4267" t="s">
        <v>15235</v>
      </c>
      <c r="B4267" t="s">
        <v>86</v>
      </c>
      <c r="C4267" t="s">
        <v>176</v>
      </c>
      <c r="D4267" t="s">
        <v>14765</v>
      </c>
      <c r="E4267">
        <v>4</v>
      </c>
      <c r="F4267" t="s">
        <v>14740</v>
      </c>
    </row>
    <row r="4268" spans="1:6" x14ac:dyDescent="0.2">
      <c r="A4268" t="s">
        <v>15236</v>
      </c>
      <c r="B4268" t="s">
        <v>86</v>
      </c>
      <c r="C4268" t="s">
        <v>176</v>
      </c>
      <c r="D4268" t="s">
        <v>14767</v>
      </c>
      <c r="E4268">
        <v>1</v>
      </c>
      <c r="F4268" t="s">
        <v>14740</v>
      </c>
    </row>
    <row r="4269" spans="1:6" x14ac:dyDescent="0.2">
      <c r="A4269" t="s">
        <v>15237</v>
      </c>
      <c r="B4269" t="s">
        <v>86</v>
      </c>
      <c r="C4269" t="s">
        <v>176</v>
      </c>
      <c r="D4269" t="s">
        <v>10945</v>
      </c>
      <c r="E4269">
        <v>35</v>
      </c>
      <c r="F4269" t="s">
        <v>14740</v>
      </c>
    </row>
    <row r="4270" spans="1:6" x14ac:dyDescent="0.2">
      <c r="A4270" t="s">
        <v>15238</v>
      </c>
      <c r="B4270" t="s">
        <v>86</v>
      </c>
      <c r="C4270" t="s">
        <v>176</v>
      </c>
      <c r="D4270" t="s">
        <v>14776</v>
      </c>
      <c r="E4270">
        <v>1</v>
      </c>
      <c r="F4270" t="s">
        <v>14740</v>
      </c>
    </row>
    <row r="4271" spans="1:6" x14ac:dyDescent="0.2">
      <c r="A4271" t="s">
        <v>15239</v>
      </c>
      <c r="B4271" t="s">
        <v>86</v>
      </c>
      <c r="C4271" t="s">
        <v>176</v>
      </c>
      <c r="D4271" t="s">
        <v>14784</v>
      </c>
      <c r="E4271">
        <v>1</v>
      </c>
      <c r="F4271" t="s">
        <v>14740</v>
      </c>
    </row>
    <row r="4272" spans="1:6" x14ac:dyDescent="0.2">
      <c r="A4272" t="s">
        <v>15240</v>
      </c>
      <c r="B4272" t="s">
        <v>86</v>
      </c>
      <c r="C4272" t="s">
        <v>176</v>
      </c>
      <c r="D4272" t="s">
        <v>14802</v>
      </c>
      <c r="E4272">
        <v>1</v>
      </c>
      <c r="F4272" t="s">
        <v>14740</v>
      </c>
    </row>
    <row r="4273" spans="1:6" x14ac:dyDescent="0.2">
      <c r="A4273" t="s">
        <v>15241</v>
      </c>
      <c r="B4273" t="s">
        <v>86</v>
      </c>
      <c r="C4273" t="s">
        <v>176</v>
      </c>
      <c r="D4273" t="s">
        <v>14810</v>
      </c>
      <c r="E4273">
        <v>2</v>
      </c>
      <c r="F4273" t="s">
        <v>14740</v>
      </c>
    </row>
    <row r="4274" spans="1:6" x14ac:dyDescent="0.2">
      <c r="A4274" t="s">
        <v>15242</v>
      </c>
      <c r="B4274" t="s">
        <v>86</v>
      </c>
      <c r="C4274" t="s">
        <v>177</v>
      </c>
      <c r="D4274" t="s">
        <v>10931</v>
      </c>
      <c r="E4274">
        <v>1</v>
      </c>
      <c r="F4274" t="s">
        <v>14740</v>
      </c>
    </row>
    <row r="4275" spans="1:6" x14ac:dyDescent="0.2">
      <c r="A4275" t="s">
        <v>15243</v>
      </c>
      <c r="B4275" t="s">
        <v>86</v>
      </c>
      <c r="C4275" t="s">
        <v>177</v>
      </c>
      <c r="D4275" t="s">
        <v>10933</v>
      </c>
      <c r="E4275">
        <v>3</v>
      </c>
      <c r="F4275" t="s">
        <v>14740</v>
      </c>
    </row>
    <row r="4276" spans="1:6" x14ac:dyDescent="0.2">
      <c r="A4276" t="s">
        <v>15244</v>
      </c>
      <c r="B4276" t="s">
        <v>86</v>
      </c>
      <c r="C4276" t="s">
        <v>177</v>
      </c>
      <c r="D4276" t="s">
        <v>14767</v>
      </c>
      <c r="E4276">
        <v>1</v>
      </c>
      <c r="F4276" t="s">
        <v>14740</v>
      </c>
    </row>
    <row r="4277" spans="1:6" x14ac:dyDescent="0.2">
      <c r="A4277" t="s">
        <v>15245</v>
      </c>
      <c r="B4277" t="s">
        <v>86</v>
      </c>
      <c r="C4277" t="s">
        <v>177</v>
      </c>
      <c r="D4277" t="s">
        <v>10945</v>
      </c>
      <c r="E4277">
        <v>5</v>
      </c>
      <c r="F4277" t="s">
        <v>14740</v>
      </c>
    </row>
    <row r="4278" spans="1:6" x14ac:dyDescent="0.2">
      <c r="A4278" t="s">
        <v>15246</v>
      </c>
      <c r="B4278" t="s">
        <v>86</v>
      </c>
      <c r="C4278" t="s">
        <v>178</v>
      </c>
      <c r="D4278" t="s">
        <v>10931</v>
      </c>
      <c r="E4278">
        <v>1</v>
      </c>
      <c r="F4278" t="s">
        <v>14740</v>
      </c>
    </row>
    <row r="4279" spans="1:6" x14ac:dyDescent="0.2">
      <c r="A4279" t="s">
        <v>15247</v>
      </c>
      <c r="B4279" t="s">
        <v>86</v>
      </c>
      <c r="C4279" t="s">
        <v>178</v>
      </c>
      <c r="D4279" t="s">
        <v>10933</v>
      </c>
      <c r="E4279">
        <v>31</v>
      </c>
      <c r="F4279" t="s">
        <v>14740</v>
      </c>
    </row>
    <row r="4280" spans="1:6" x14ac:dyDescent="0.2">
      <c r="A4280" t="s">
        <v>15248</v>
      </c>
      <c r="B4280" t="s">
        <v>86</v>
      </c>
      <c r="C4280" t="s">
        <v>178</v>
      </c>
      <c r="D4280" t="s">
        <v>14765</v>
      </c>
      <c r="E4280">
        <v>1</v>
      </c>
      <c r="F4280" t="s">
        <v>14740</v>
      </c>
    </row>
    <row r="4281" spans="1:6" x14ac:dyDescent="0.2">
      <c r="A4281" t="s">
        <v>15249</v>
      </c>
      <c r="B4281" t="s">
        <v>86</v>
      </c>
      <c r="C4281" t="s">
        <v>178</v>
      </c>
      <c r="D4281" t="s">
        <v>14767</v>
      </c>
      <c r="E4281">
        <v>1</v>
      </c>
      <c r="F4281" t="s">
        <v>14740</v>
      </c>
    </row>
    <row r="4282" spans="1:6" x14ac:dyDescent="0.2">
      <c r="A4282" t="s">
        <v>15250</v>
      </c>
      <c r="B4282" t="s">
        <v>86</v>
      </c>
      <c r="C4282" t="s">
        <v>178</v>
      </c>
      <c r="D4282" t="s">
        <v>10945</v>
      </c>
      <c r="E4282">
        <v>32</v>
      </c>
      <c r="F4282" t="s">
        <v>14740</v>
      </c>
    </row>
    <row r="4283" spans="1:6" x14ac:dyDescent="0.2">
      <c r="A4283" t="s">
        <v>15251</v>
      </c>
      <c r="B4283" t="s">
        <v>86</v>
      </c>
      <c r="C4283" t="s">
        <v>178</v>
      </c>
      <c r="D4283" t="s">
        <v>14810</v>
      </c>
      <c r="E4283">
        <v>1</v>
      </c>
      <c r="F4283" t="s">
        <v>14740</v>
      </c>
    </row>
    <row r="4284" spans="1:6" x14ac:dyDescent="0.2">
      <c r="A4284" t="s">
        <v>15252</v>
      </c>
      <c r="B4284" t="s">
        <v>86</v>
      </c>
      <c r="C4284" t="s">
        <v>177</v>
      </c>
      <c r="D4284" t="s">
        <v>14796</v>
      </c>
      <c r="E4284">
        <v>1</v>
      </c>
      <c r="F4284" t="s">
        <v>14740</v>
      </c>
    </row>
    <row r="4285" spans="1:6" x14ac:dyDescent="0.2">
      <c r="A4285" t="s">
        <v>15253</v>
      </c>
      <c r="B4285" t="s">
        <v>86</v>
      </c>
      <c r="C4285" t="s">
        <v>177</v>
      </c>
      <c r="D4285" t="s">
        <v>14800</v>
      </c>
      <c r="E4285">
        <v>1</v>
      </c>
      <c r="F4285" t="s">
        <v>14740</v>
      </c>
    </row>
    <row r="4286" spans="1:6" x14ac:dyDescent="0.2">
      <c r="A4286" t="s">
        <v>15254</v>
      </c>
      <c r="B4286" t="s">
        <v>86</v>
      </c>
      <c r="C4286" t="s">
        <v>179</v>
      </c>
      <c r="D4286" t="s">
        <v>10931</v>
      </c>
      <c r="E4286">
        <v>4</v>
      </c>
      <c r="F4286" t="s">
        <v>14740</v>
      </c>
    </row>
    <row r="4287" spans="1:6" x14ac:dyDescent="0.2">
      <c r="A4287" t="s">
        <v>15255</v>
      </c>
      <c r="B4287" t="s">
        <v>86</v>
      </c>
      <c r="C4287" t="s">
        <v>179</v>
      </c>
      <c r="D4287" t="s">
        <v>10933</v>
      </c>
      <c r="E4287">
        <v>17</v>
      </c>
      <c r="F4287" t="s">
        <v>14740</v>
      </c>
    </row>
    <row r="4288" spans="1:6" x14ac:dyDescent="0.2">
      <c r="A4288" t="s">
        <v>15256</v>
      </c>
      <c r="B4288" t="s">
        <v>86</v>
      </c>
      <c r="C4288" t="s">
        <v>179</v>
      </c>
      <c r="D4288" t="s">
        <v>14763</v>
      </c>
      <c r="E4288">
        <v>1</v>
      </c>
      <c r="F4288" t="s">
        <v>14740</v>
      </c>
    </row>
    <row r="4289" spans="1:6" x14ac:dyDescent="0.2">
      <c r="A4289" t="s">
        <v>15257</v>
      </c>
      <c r="B4289" t="s">
        <v>86</v>
      </c>
      <c r="C4289" t="s">
        <v>179</v>
      </c>
      <c r="D4289" t="s">
        <v>14765</v>
      </c>
      <c r="E4289">
        <v>1</v>
      </c>
      <c r="F4289" t="s">
        <v>14740</v>
      </c>
    </row>
    <row r="4290" spans="1:6" x14ac:dyDescent="0.2">
      <c r="A4290" t="s">
        <v>15258</v>
      </c>
      <c r="B4290" t="s">
        <v>86</v>
      </c>
      <c r="C4290" t="s">
        <v>179</v>
      </c>
      <c r="D4290" t="s">
        <v>14767</v>
      </c>
      <c r="E4290">
        <v>3</v>
      </c>
      <c r="F4290" t="s">
        <v>14740</v>
      </c>
    </row>
    <row r="4291" spans="1:6" x14ac:dyDescent="0.2">
      <c r="A4291" t="s">
        <v>15259</v>
      </c>
      <c r="B4291" t="s">
        <v>86</v>
      </c>
      <c r="C4291" t="s">
        <v>179</v>
      </c>
      <c r="D4291" t="s">
        <v>10945</v>
      </c>
      <c r="E4291">
        <v>19</v>
      </c>
      <c r="F4291" t="s">
        <v>14740</v>
      </c>
    </row>
    <row r="4292" spans="1:6" x14ac:dyDescent="0.2">
      <c r="A4292" t="s">
        <v>15260</v>
      </c>
      <c r="B4292" t="s">
        <v>86</v>
      </c>
      <c r="C4292" t="s">
        <v>179</v>
      </c>
      <c r="D4292" t="s">
        <v>14774</v>
      </c>
      <c r="E4292">
        <v>1</v>
      </c>
      <c r="F4292" t="s">
        <v>14740</v>
      </c>
    </row>
    <row r="4293" spans="1:6" x14ac:dyDescent="0.2">
      <c r="A4293" t="s">
        <v>15261</v>
      </c>
      <c r="B4293" t="s">
        <v>86</v>
      </c>
      <c r="C4293" t="s">
        <v>179</v>
      </c>
      <c r="D4293" t="s">
        <v>10963</v>
      </c>
      <c r="E4293">
        <v>2</v>
      </c>
      <c r="F4293" t="s">
        <v>14740</v>
      </c>
    </row>
    <row r="4294" spans="1:6" x14ac:dyDescent="0.2">
      <c r="A4294" t="s">
        <v>15262</v>
      </c>
      <c r="B4294" t="s">
        <v>86</v>
      </c>
      <c r="C4294" t="s">
        <v>179</v>
      </c>
      <c r="D4294" t="s">
        <v>14794</v>
      </c>
      <c r="E4294">
        <v>1</v>
      </c>
      <c r="F4294" t="s">
        <v>14740</v>
      </c>
    </row>
    <row r="4295" spans="1:6" x14ac:dyDescent="0.2">
      <c r="A4295" t="s">
        <v>15263</v>
      </c>
      <c r="B4295" t="s">
        <v>86</v>
      </c>
      <c r="C4295" t="s">
        <v>179</v>
      </c>
      <c r="D4295" t="s">
        <v>14796</v>
      </c>
      <c r="E4295">
        <v>1</v>
      </c>
      <c r="F4295" t="s">
        <v>14740</v>
      </c>
    </row>
    <row r="4296" spans="1:6" x14ac:dyDescent="0.2">
      <c r="A4296" t="s">
        <v>15264</v>
      </c>
      <c r="B4296" t="s">
        <v>86</v>
      </c>
      <c r="C4296" t="s">
        <v>179</v>
      </c>
      <c r="D4296" t="s">
        <v>14806</v>
      </c>
      <c r="E4296">
        <v>1</v>
      </c>
      <c r="F4296" t="s">
        <v>14740</v>
      </c>
    </row>
    <row r="4297" spans="1:6" x14ac:dyDescent="0.2">
      <c r="A4297" t="s">
        <v>15265</v>
      </c>
      <c r="B4297" t="s">
        <v>86</v>
      </c>
      <c r="C4297" t="s">
        <v>179</v>
      </c>
      <c r="D4297" t="s">
        <v>14808</v>
      </c>
      <c r="E4297">
        <v>1</v>
      </c>
      <c r="F4297" t="s">
        <v>14740</v>
      </c>
    </row>
    <row r="4298" spans="1:6" x14ac:dyDescent="0.2">
      <c r="A4298" t="s">
        <v>15266</v>
      </c>
      <c r="B4298" t="s">
        <v>86</v>
      </c>
      <c r="C4298" t="s">
        <v>179</v>
      </c>
      <c r="D4298" t="s">
        <v>14810</v>
      </c>
      <c r="E4298">
        <v>2</v>
      </c>
      <c r="F4298" t="s">
        <v>14740</v>
      </c>
    </row>
    <row r="4299" spans="1:6" x14ac:dyDescent="0.2">
      <c r="A4299" t="s">
        <v>15267</v>
      </c>
      <c r="B4299" t="s">
        <v>86</v>
      </c>
      <c r="C4299" t="s">
        <v>180</v>
      </c>
      <c r="D4299" t="s">
        <v>14748</v>
      </c>
      <c r="E4299">
        <v>1</v>
      </c>
      <c r="F4299" t="s">
        <v>14740</v>
      </c>
    </row>
    <row r="4300" spans="1:6" x14ac:dyDescent="0.2">
      <c r="A4300" t="s">
        <v>15268</v>
      </c>
      <c r="B4300" t="s">
        <v>86</v>
      </c>
      <c r="C4300" t="s">
        <v>180</v>
      </c>
      <c r="D4300" t="s">
        <v>10931</v>
      </c>
      <c r="E4300">
        <v>2</v>
      </c>
      <c r="F4300" t="s">
        <v>14740</v>
      </c>
    </row>
    <row r="4301" spans="1:6" x14ac:dyDescent="0.2">
      <c r="A4301" t="s">
        <v>15269</v>
      </c>
      <c r="B4301" t="s">
        <v>86</v>
      </c>
      <c r="C4301" t="s">
        <v>180</v>
      </c>
      <c r="D4301" t="s">
        <v>10933</v>
      </c>
      <c r="E4301">
        <v>32</v>
      </c>
      <c r="F4301" t="s">
        <v>14740</v>
      </c>
    </row>
    <row r="4302" spans="1:6" x14ac:dyDescent="0.2">
      <c r="A4302" t="s">
        <v>15270</v>
      </c>
      <c r="B4302" t="s">
        <v>86</v>
      </c>
      <c r="C4302" t="s">
        <v>180</v>
      </c>
      <c r="D4302" t="s">
        <v>14763</v>
      </c>
      <c r="E4302">
        <v>1</v>
      </c>
      <c r="F4302" t="s">
        <v>14740</v>
      </c>
    </row>
    <row r="4303" spans="1:6" x14ac:dyDescent="0.2">
      <c r="A4303" t="s">
        <v>15271</v>
      </c>
      <c r="B4303" t="s">
        <v>86</v>
      </c>
      <c r="C4303" t="s">
        <v>180</v>
      </c>
      <c r="D4303" t="s">
        <v>14765</v>
      </c>
      <c r="E4303">
        <v>1</v>
      </c>
      <c r="F4303" t="s">
        <v>14740</v>
      </c>
    </row>
    <row r="4304" spans="1:6" x14ac:dyDescent="0.2">
      <c r="A4304" t="s">
        <v>15272</v>
      </c>
      <c r="B4304" t="s">
        <v>86</v>
      </c>
      <c r="C4304" t="s">
        <v>180</v>
      </c>
      <c r="D4304" t="s">
        <v>14767</v>
      </c>
      <c r="E4304">
        <v>1</v>
      </c>
      <c r="F4304" t="s">
        <v>14740</v>
      </c>
    </row>
    <row r="4305" spans="1:6" x14ac:dyDescent="0.2">
      <c r="A4305" t="s">
        <v>15273</v>
      </c>
      <c r="B4305" t="s">
        <v>86</v>
      </c>
      <c r="C4305" t="s">
        <v>180</v>
      </c>
      <c r="D4305" t="s">
        <v>10945</v>
      </c>
      <c r="E4305">
        <v>36</v>
      </c>
      <c r="F4305" t="s">
        <v>14740</v>
      </c>
    </row>
    <row r="4306" spans="1:6" x14ac:dyDescent="0.2">
      <c r="A4306" t="s">
        <v>15274</v>
      </c>
      <c r="B4306" t="s">
        <v>86</v>
      </c>
      <c r="C4306" t="s">
        <v>180</v>
      </c>
      <c r="D4306" t="s">
        <v>10963</v>
      </c>
      <c r="E4306">
        <v>1</v>
      </c>
      <c r="F4306" t="s">
        <v>14740</v>
      </c>
    </row>
    <row r="4307" spans="1:6" x14ac:dyDescent="0.2">
      <c r="A4307" t="s">
        <v>15275</v>
      </c>
      <c r="B4307" t="s">
        <v>86</v>
      </c>
      <c r="C4307" t="s">
        <v>180</v>
      </c>
      <c r="D4307" t="s">
        <v>14786</v>
      </c>
      <c r="E4307">
        <v>1</v>
      </c>
      <c r="F4307" t="s">
        <v>14740</v>
      </c>
    </row>
    <row r="4308" spans="1:6" x14ac:dyDescent="0.2">
      <c r="A4308" t="s">
        <v>15276</v>
      </c>
      <c r="B4308" t="s">
        <v>86</v>
      </c>
      <c r="C4308" t="s">
        <v>180</v>
      </c>
      <c r="D4308" t="s">
        <v>14792</v>
      </c>
      <c r="E4308">
        <v>1</v>
      </c>
      <c r="F4308" t="s">
        <v>14740</v>
      </c>
    </row>
    <row r="4309" spans="1:6" x14ac:dyDescent="0.2">
      <c r="A4309" t="s">
        <v>15277</v>
      </c>
      <c r="B4309" t="s">
        <v>86</v>
      </c>
      <c r="C4309" t="s">
        <v>180</v>
      </c>
      <c r="D4309" t="s">
        <v>14798</v>
      </c>
      <c r="E4309">
        <v>1</v>
      </c>
      <c r="F4309" t="s">
        <v>14740</v>
      </c>
    </row>
    <row r="4310" spans="1:6" x14ac:dyDescent="0.2">
      <c r="A4310" t="s">
        <v>15278</v>
      </c>
      <c r="B4310" t="s">
        <v>86</v>
      </c>
      <c r="C4310" t="s">
        <v>180</v>
      </c>
      <c r="D4310" t="s">
        <v>14802</v>
      </c>
      <c r="E4310">
        <v>1</v>
      </c>
      <c r="F4310" t="s">
        <v>14740</v>
      </c>
    </row>
    <row r="4311" spans="1:6" x14ac:dyDescent="0.2">
      <c r="A4311" t="s">
        <v>15279</v>
      </c>
      <c r="B4311" t="s">
        <v>86</v>
      </c>
      <c r="C4311" t="s">
        <v>180</v>
      </c>
      <c r="D4311" t="s">
        <v>14804</v>
      </c>
      <c r="E4311">
        <v>1</v>
      </c>
      <c r="F4311" t="s">
        <v>14740</v>
      </c>
    </row>
    <row r="4312" spans="1:6" x14ac:dyDescent="0.2">
      <c r="A4312" t="s">
        <v>15280</v>
      </c>
      <c r="B4312" t="s">
        <v>86</v>
      </c>
      <c r="C4312" t="s">
        <v>180</v>
      </c>
      <c r="D4312" t="s">
        <v>14806</v>
      </c>
      <c r="E4312">
        <v>1</v>
      </c>
      <c r="F4312" t="s">
        <v>14740</v>
      </c>
    </row>
    <row r="4313" spans="1:6" x14ac:dyDescent="0.2">
      <c r="A4313" t="s">
        <v>15281</v>
      </c>
      <c r="B4313" t="s">
        <v>86</v>
      </c>
      <c r="C4313" t="s">
        <v>181</v>
      </c>
      <c r="D4313" t="s">
        <v>10931</v>
      </c>
      <c r="E4313">
        <v>1</v>
      </c>
      <c r="F4313" t="s">
        <v>14740</v>
      </c>
    </row>
    <row r="4314" spans="1:6" x14ac:dyDescent="0.2">
      <c r="A4314" t="s">
        <v>15282</v>
      </c>
      <c r="B4314" t="s">
        <v>86</v>
      </c>
      <c r="C4314" t="s">
        <v>181</v>
      </c>
      <c r="D4314" t="s">
        <v>10933</v>
      </c>
      <c r="E4314">
        <v>10</v>
      </c>
      <c r="F4314" t="s">
        <v>14740</v>
      </c>
    </row>
    <row r="4315" spans="1:6" x14ac:dyDescent="0.2">
      <c r="A4315" t="s">
        <v>15283</v>
      </c>
      <c r="B4315" t="s">
        <v>86</v>
      </c>
      <c r="C4315" t="s">
        <v>181</v>
      </c>
      <c r="D4315" t="s">
        <v>14765</v>
      </c>
      <c r="E4315">
        <v>1</v>
      </c>
      <c r="F4315" t="s">
        <v>14740</v>
      </c>
    </row>
    <row r="4316" spans="1:6" x14ac:dyDescent="0.2">
      <c r="A4316" t="s">
        <v>15284</v>
      </c>
      <c r="B4316" t="s">
        <v>86</v>
      </c>
      <c r="C4316" t="s">
        <v>181</v>
      </c>
      <c r="D4316" t="s">
        <v>14767</v>
      </c>
      <c r="E4316">
        <v>1</v>
      </c>
      <c r="F4316" t="s">
        <v>14740</v>
      </c>
    </row>
    <row r="4317" spans="1:6" x14ac:dyDescent="0.2">
      <c r="A4317" t="s">
        <v>15285</v>
      </c>
      <c r="B4317" t="s">
        <v>86</v>
      </c>
      <c r="C4317" t="s">
        <v>181</v>
      </c>
      <c r="D4317" t="s">
        <v>10945</v>
      </c>
      <c r="E4317">
        <v>12</v>
      </c>
      <c r="F4317" t="s">
        <v>14740</v>
      </c>
    </row>
    <row r="4318" spans="1:6" x14ac:dyDescent="0.2">
      <c r="A4318" t="s">
        <v>15286</v>
      </c>
      <c r="B4318" t="s">
        <v>86</v>
      </c>
      <c r="C4318" t="s">
        <v>182</v>
      </c>
      <c r="D4318" t="s">
        <v>10931</v>
      </c>
      <c r="E4318">
        <v>1</v>
      </c>
      <c r="F4318" t="s">
        <v>14740</v>
      </c>
    </row>
    <row r="4319" spans="1:6" x14ac:dyDescent="0.2">
      <c r="A4319" t="s">
        <v>15287</v>
      </c>
      <c r="B4319" t="s">
        <v>86</v>
      </c>
      <c r="C4319" t="s">
        <v>182</v>
      </c>
      <c r="D4319" t="s">
        <v>10933</v>
      </c>
      <c r="E4319">
        <v>3</v>
      </c>
      <c r="F4319" t="s">
        <v>14740</v>
      </c>
    </row>
    <row r="4320" spans="1:6" x14ac:dyDescent="0.2">
      <c r="A4320" t="s">
        <v>15288</v>
      </c>
      <c r="B4320" t="s">
        <v>86</v>
      </c>
      <c r="C4320" t="s">
        <v>182</v>
      </c>
      <c r="D4320" t="s">
        <v>14765</v>
      </c>
      <c r="E4320">
        <v>1</v>
      </c>
      <c r="F4320" t="s">
        <v>14740</v>
      </c>
    </row>
    <row r="4321" spans="1:6" x14ac:dyDescent="0.2">
      <c r="A4321" t="s">
        <v>15289</v>
      </c>
      <c r="B4321" t="s">
        <v>86</v>
      </c>
      <c r="C4321" t="s">
        <v>182</v>
      </c>
      <c r="D4321" t="s">
        <v>10945</v>
      </c>
      <c r="E4321">
        <v>6</v>
      </c>
      <c r="F4321" t="s">
        <v>14740</v>
      </c>
    </row>
    <row r="4322" spans="1:6" x14ac:dyDescent="0.2">
      <c r="A4322" t="s">
        <v>15290</v>
      </c>
      <c r="B4322" t="s">
        <v>86</v>
      </c>
      <c r="C4322" t="s">
        <v>182</v>
      </c>
      <c r="D4322" t="s">
        <v>14781</v>
      </c>
      <c r="E4322">
        <v>1</v>
      </c>
      <c r="F4322" t="s">
        <v>14740</v>
      </c>
    </row>
    <row r="4323" spans="1:6" x14ac:dyDescent="0.2">
      <c r="A4323" t="s">
        <v>15291</v>
      </c>
      <c r="B4323" t="s">
        <v>86</v>
      </c>
      <c r="C4323" t="s">
        <v>182</v>
      </c>
      <c r="D4323" t="s">
        <v>14786</v>
      </c>
      <c r="E4323">
        <v>1</v>
      </c>
      <c r="F4323" t="s">
        <v>14740</v>
      </c>
    </row>
    <row r="4324" spans="1:6" x14ac:dyDescent="0.2">
      <c r="A4324" t="s">
        <v>15292</v>
      </c>
      <c r="B4324" t="s">
        <v>86</v>
      </c>
      <c r="C4324" t="s">
        <v>182</v>
      </c>
      <c r="D4324" t="s">
        <v>14794</v>
      </c>
      <c r="E4324">
        <v>1</v>
      </c>
      <c r="F4324" t="s">
        <v>14740</v>
      </c>
    </row>
    <row r="4325" spans="1:6" x14ac:dyDescent="0.2">
      <c r="A4325" t="s">
        <v>15293</v>
      </c>
      <c r="B4325" t="s">
        <v>86</v>
      </c>
      <c r="C4325" t="s">
        <v>182</v>
      </c>
      <c r="D4325" t="s">
        <v>14798</v>
      </c>
      <c r="E4325">
        <v>1</v>
      </c>
      <c r="F4325" t="s">
        <v>14740</v>
      </c>
    </row>
    <row r="4326" spans="1:6" x14ac:dyDescent="0.2">
      <c r="A4326" t="s">
        <v>15294</v>
      </c>
      <c r="B4326" t="s">
        <v>86</v>
      </c>
      <c r="C4326" t="s">
        <v>182</v>
      </c>
      <c r="D4326" t="s">
        <v>14800</v>
      </c>
      <c r="E4326">
        <v>1</v>
      </c>
      <c r="F4326" t="s">
        <v>14740</v>
      </c>
    </row>
    <row r="4327" spans="1:6" x14ac:dyDescent="0.2">
      <c r="A4327" t="s">
        <v>15295</v>
      </c>
      <c r="B4327" t="s">
        <v>86</v>
      </c>
      <c r="C4327" t="s">
        <v>182</v>
      </c>
      <c r="D4327" t="s">
        <v>14802</v>
      </c>
      <c r="E4327">
        <v>1</v>
      </c>
      <c r="F4327" t="s">
        <v>14740</v>
      </c>
    </row>
    <row r="4328" spans="1:6" x14ac:dyDescent="0.2">
      <c r="A4328" t="s">
        <v>15296</v>
      </c>
      <c r="B4328" t="s">
        <v>86</v>
      </c>
      <c r="C4328" t="s">
        <v>182</v>
      </c>
      <c r="D4328" t="s">
        <v>14806</v>
      </c>
      <c r="E4328">
        <v>1</v>
      </c>
      <c r="F4328" t="s">
        <v>14740</v>
      </c>
    </row>
    <row r="4329" spans="1:6" x14ac:dyDescent="0.2">
      <c r="A4329" t="s">
        <v>15297</v>
      </c>
      <c r="B4329" t="s">
        <v>86</v>
      </c>
      <c r="C4329" t="s">
        <v>183</v>
      </c>
      <c r="D4329" t="s">
        <v>10903</v>
      </c>
      <c r="E4329">
        <v>1</v>
      </c>
      <c r="F4329" t="s">
        <v>14740</v>
      </c>
    </row>
    <row r="4330" spans="1:6" x14ac:dyDescent="0.2">
      <c r="A4330" t="s">
        <v>15298</v>
      </c>
      <c r="B4330" t="s">
        <v>86</v>
      </c>
      <c r="C4330" t="s">
        <v>183</v>
      </c>
      <c r="D4330" t="s">
        <v>14758</v>
      </c>
      <c r="E4330">
        <v>1</v>
      </c>
      <c r="F4330" t="s">
        <v>14740</v>
      </c>
    </row>
    <row r="4331" spans="1:6" x14ac:dyDescent="0.2">
      <c r="A4331" t="s">
        <v>15299</v>
      </c>
      <c r="B4331" t="s">
        <v>86</v>
      </c>
      <c r="C4331" t="s">
        <v>183</v>
      </c>
      <c r="D4331" t="s">
        <v>10931</v>
      </c>
      <c r="E4331">
        <v>2</v>
      </c>
      <c r="F4331" t="s">
        <v>14740</v>
      </c>
    </row>
    <row r="4332" spans="1:6" x14ac:dyDescent="0.2">
      <c r="A4332" t="s">
        <v>15300</v>
      </c>
      <c r="B4332" t="s">
        <v>86</v>
      </c>
      <c r="C4332" t="s">
        <v>183</v>
      </c>
      <c r="D4332" t="s">
        <v>10933</v>
      </c>
      <c r="E4332">
        <v>22</v>
      </c>
      <c r="F4332" t="s">
        <v>14740</v>
      </c>
    </row>
    <row r="4333" spans="1:6" x14ac:dyDescent="0.2">
      <c r="A4333" t="s">
        <v>15301</v>
      </c>
      <c r="B4333" t="s">
        <v>86</v>
      </c>
      <c r="C4333" t="s">
        <v>183</v>
      </c>
      <c r="D4333" t="s">
        <v>14765</v>
      </c>
      <c r="E4333">
        <v>1</v>
      </c>
      <c r="F4333" t="s">
        <v>14740</v>
      </c>
    </row>
    <row r="4334" spans="1:6" x14ac:dyDescent="0.2">
      <c r="A4334" t="s">
        <v>15302</v>
      </c>
      <c r="B4334" t="s">
        <v>86</v>
      </c>
      <c r="C4334" t="s">
        <v>183</v>
      </c>
      <c r="D4334" t="s">
        <v>14767</v>
      </c>
      <c r="E4334">
        <v>1</v>
      </c>
      <c r="F4334" t="s">
        <v>14740</v>
      </c>
    </row>
    <row r="4335" spans="1:6" x14ac:dyDescent="0.2">
      <c r="A4335" t="s">
        <v>15303</v>
      </c>
      <c r="B4335" t="s">
        <v>86</v>
      </c>
      <c r="C4335" t="s">
        <v>183</v>
      </c>
      <c r="D4335" t="s">
        <v>10945</v>
      </c>
      <c r="E4335">
        <v>23</v>
      </c>
      <c r="F4335" t="s">
        <v>14740</v>
      </c>
    </row>
    <row r="4336" spans="1:6" x14ac:dyDescent="0.2">
      <c r="A4336" t="s">
        <v>15304</v>
      </c>
      <c r="B4336" t="s">
        <v>86</v>
      </c>
      <c r="C4336" t="s">
        <v>183</v>
      </c>
      <c r="D4336" t="s">
        <v>14781</v>
      </c>
      <c r="E4336">
        <v>1</v>
      </c>
      <c r="F4336" t="s">
        <v>14740</v>
      </c>
    </row>
    <row r="4337" spans="1:6" x14ac:dyDescent="0.2">
      <c r="A4337" t="s">
        <v>15305</v>
      </c>
      <c r="B4337" t="s">
        <v>86</v>
      </c>
      <c r="C4337" t="s">
        <v>183</v>
      </c>
      <c r="D4337" t="s">
        <v>14810</v>
      </c>
      <c r="E4337">
        <v>1</v>
      </c>
      <c r="F4337" t="s">
        <v>14740</v>
      </c>
    </row>
    <row r="4338" spans="1:6" x14ac:dyDescent="0.2">
      <c r="A4338" t="s">
        <v>15306</v>
      </c>
      <c r="B4338" t="s">
        <v>86</v>
      </c>
      <c r="C4338" t="s">
        <v>184</v>
      </c>
      <c r="D4338" t="s">
        <v>10933</v>
      </c>
      <c r="E4338">
        <v>14</v>
      </c>
      <c r="F4338" t="s">
        <v>14740</v>
      </c>
    </row>
    <row r="4339" spans="1:6" x14ac:dyDescent="0.2">
      <c r="A4339" t="s">
        <v>15307</v>
      </c>
      <c r="B4339" t="s">
        <v>86</v>
      </c>
      <c r="C4339" t="s">
        <v>184</v>
      </c>
      <c r="D4339" t="s">
        <v>10945</v>
      </c>
      <c r="E4339">
        <v>14</v>
      </c>
      <c r="F4339" t="s">
        <v>14740</v>
      </c>
    </row>
    <row r="4340" spans="1:6" x14ac:dyDescent="0.2">
      <c r="A4340" t="s">
        <v>15308</v>
      </c>
      <c r="B4340" t="s">
        <v>86</v>
      </c>
      <c r="C4340" t="s">
        <v>185</v>
      </c>
      <c r="D4340" t="s">
        <v>10931</v>
      </c>
      <c r="E4340">
        <v>2</v>
      </c>
      <c r="F4340" t="s">
        <v>14740</v>
      </c>
    </row>
    <row r="4341" spans="1:6" x14ac:dyDescent="0.2">
      <c r="A4341" t="s">
        <v>15309</v>
      </c>
      <c r="B4341" t="s">
        <v>86</v>
      </c>
      <c r="C4341" t="s">
        <v>185</v>
      </c>
      <c r="D4341" t="s">
        <v>10933</v>
      </c>
      <c r="E4341">
        <v>12</v>
      </c>
      <c r="F4341" t="s">
        <v>14740</v>
      </c>
    </row>
    <row r="4342" spans="1:6" x14ac:dyDescent="0.2">
      <c r="A4342" t="s">
        <v>15310</v>
      </c>
      <c r="B4342" t="s">
        <v>86</v>
      </c>
      <c r="C4342" t="s">
        <v>185</v>
      </c>
      <c r="D4342" t="s">
        <v>10945</v>
      </c>
      <c r="E4342">
        <v>13</v>
      </c>
      <c r="F4342" t="s">
        <v>14740</v>
      </c>
    </row>
    <row r="4343" spans="1:6" x14ac:dyDescent="0.2">
      <c r="A4343" t="s">
        <v>15311</v>
      </c>
      <c r="B4343" t="s">
        <v>86</v>
      </c>
      <c r="C4343" t="s">
        <v>185</v>
      </c>
      <c r="D4343" t="s">
        <v>14781</v>
      </c>
      <c r="E4343">
        <v>1</v>
      </c>
      <c r="F4343" t="s">
        <v>14740</v>
      </c>
    </row>
    <row r="4344" spans="1:6" x14ac:dyDescent="0.2">
      <c r="A4344" t="s">
        <v>15312</v>
      </c>
      <c r="B4344" t="s">
        <v>86</v>
      </c>
      <c r="C4344" t="s">
        <v>185</v>
      </c>
      <c r="D4344" t="s">
        <v>14798</v>
      </c>
      <c r="E4344">
        <v>1</v>
      </c>
      <c r="F4344" t="s">
        <v>14740</v>
      </c>
    </row>
    <row r="4345" spans="1:6" x14ac:dyDescent="0.2">
      <c r="A4345" t="s">
        <v>15313</v>
      </c>
      <c r="B4345" t="s">
        <v>86</v>
      </c>
      <c r="C4345" t="s">
        <v>185</v>
      </c>
      <c r="D4345" t="s">
        <v>14802</v>
      </c>
      <c r="E4345">
        <v>1</v>
      </c>
      <c r="F4345" t="s">
        <v>14740</v>
      </c>
    </row>
    <row r="4346" spans="1:6" x14ac:dyDescent="0.2">
      <c r="A4346" t="s">
        <v>15314</v>
      </c>
      <c r="B4346" t="s">
        <v>86</v>
      </c>
      <c r="C4346" t="s">
        <v>186</v>
      </c>
      <c r="D4346" t="s">
        <v>10945</v>
      </c>
      <c r="E4346">
        <v>1</v>
      </c>
      <c r="F4346" t="s">
        <v>14740</v>
      </c>
    </row>
    <row r="4347" spans="1:6" x14ac:dyDescent="0.2">
      <c r="A4347" t="s">
        <v>15315</v>
      </c>
      <c r="B4347" t="s">
        <v>86</v>
      </c>
      <c r="C4347" t="s">
        <v>187</v>
      </c>
      <c r="D4347" t="s">
        <v>10931</v>
      </c>
      <c r="E4347">
        <v>1</v>
      </c>
      <c r="F4347" t="s">
        <v>14740</v>
      </c>
    </row>
    <row r="4348" spans="1:6" x14ac:dyDescent="0.2">
      <c r="A4348" t="s">
        <v>15316</v>
      </c>
      <c r="B4348" t="s">
        <v>86</v>
      </c>
      <c r="C4348" t="s">
        <v>187</v>
      </c>
      <c r="D4348" t="s">
        <v>10933</v>
      </c>
      <c r="E4348">
        <v>16</v>
      </c>
      <c r="F4348" t="s">
        <v>14740</v>
      </c>
    </row>
    <row r="4349" spans="1:6" x14ac:dyDescent="0.2">
      <c r="A4349" t="s">
        <v>15317</v>
      </c>
      <c r="B4349" t="s">
        <v>86</v>
      </c>
      <c r="C4349" t="s">
        <v>187</v>
      </c>
      <c r="D4349" t="s">
        <v>14767</v>
      </c>
      <c r="E4349">
        <v>1</v>
      </c>
      <c r="F4349" t="s">
        <v>14740</v>
      </c>
    </row>
    <row r="4350" spans="1:6" x14ac:dyDescent="0.2">
      <c r="A4350" t="s">
        <v>15318</v>
      </c>
      <c r="B4350" t="s">
        <v>86</v>
      </c>
      <c r="C4350" t="s">
        <v>187</v>
      </c>
      <c r="D4350" t="s">
        <v>10945</v>
      </c>
      <c r="E4350">
        <v>19</v>
      </c>
      <c r="F4350" t="s">
        <v>14740</v>
      </c>
    </row>
    <row r="4351" spans="1:6" x14ac:dyDescent="0.2">
      <c r="A4351" t="s">
        <v>15319</v>
      </c>
      <c r="B4351" t="s">
        <v>86</v>
      </c>
      <c r="C4351" t="s">
        <v>187</v>
      </c>
      <c r="D4351" t="s">
        <v>10953</v>
      </c>
      <c r="E4351">
        <v>1</v>
      </c>
      <c r="F4351" t="s">
        <v>14740</v>
      </c>
    </row>
    <row r="4352" spans="1:6" x14ac:dyDescent="0.2">
      <c r="A4352" t="s">
        <v>15320</v>
      </c>
      <c r="B4352" t="s">
        <v>86</v>
      </c>
      <c r="C4352" t="s">
        <v>187</v>
      </c>
      <c r="D4352" t="s">
        <v>14784</v>
      </c>
      <c r="E4352">
        <v>1</v>
      </c>
      <c r="F4352" t="s">
        <v>14740</v>
      </c>
    </row>
    <row r="4353" spans="1:6" x14ac:dyDescent="0.2">
      <c r="A4353" t="s">
        <v>15321</v>
      </c>
      <c r="B4353" t="s">
        <v>86</v>
      </c>
      <c r="C4353" t="s">
        <v>188</v>
      </c>
      <c r="D4353" t="s">
        <v>10933</v>
      </c>
      <c r="E4353">
        <v>3</v>
      </c>
      <c r="F4353" t="s">
        <v>14740</v>
      </c>
    </row>
    <row r="4354" spans="1:6" x14ac:dyDescent="0.2">
      <c r="A4354" t="s">
        <v>15322</v>
      </c>
      <c r="B4354" t="s">
        <v>86</v>
      </c>
      <c r="C4354" t="s">
        <v>188</v>
      </c>
      <c r="D4354" t="s">
        <v>10945</v>
      </c>
      <c r="E4354">
        <v>3</v>
      </c>
      <c r="F4354" t="s">
        <v>14740</v>
      </c>
    </row>
    <row r="4355" spans="1:6" x14ac:dyDescent="0.2">
      <c r="A4355" t="s">
        <v>15323</v>
      </c>
      <c r="B4355" t="s">
        <v>86</v>
      </c>
      <c r="C4355" t="s">
        <v>189</v>
      </c>
      <c r="D4355" t="s">
        <v>10903</v>
      </c>
      <c r="E4355">
        <v>1</v>
      </c>
      <c r="F4355" t="s">
        <v>14740</v>
      </c>
    </row>
    <row r="4356" spans="1:6" x14ac:dyDescent="0.2">
      <c r="A4356" t="s">
        <v>15324</v>
      </c>
      <c r="B4356" t="s">
        <v>86</v>
      </c>
      <c r="C4356" t="s">
        <v>189</v>
      </c>
      <c r="D4356" t="s">
        <v>10929</v>
      </c>
      <c r="E4356">
        <v>1</v>
      </c>
      <c r="F4356" t="s">
        <v>14740</v>
      </c>
    </row>
    <row r="4357" spans="1:6" x14ac:dyDescent="0.2">
      <c r="A4357" t="s">
        <v>15325</v>
      </c>
      <c r="B4357" t="s">
        <v>86</v>
      </c>
      <c r="C4357" t="s">
        <v>189</v>
      </c>
      <c r="D4357" t="s">
        <v>10931</v>
      </c>
      <c r="E4357">
        <v>1</v>
      </c>
      <c r="F4357" t="s">
        <v>14740</v>
      </c>
    </row>
    <row r="4358" spans="1:6" x14ac:dyDescent="0.2">
      <c r="A4358" t="s">
        <v>15326</v>
      </c>
      <c r="B4358" t="s">
        <v>86</v>
      </c>
      <c r="C4358" t="s">
        <v>189</v>
      </c>
      <c r="D4358" t="s">
        <v>10933</v>
      </c>
      <c r="E4358">
        <v>7</v>
      </c>
      <c r="F4358" t="s">
        <v>14740</v>
      </c>
    </row>
    <row r="4359" spans="1:6" x14ac:dyDescent="0.2">
      <c r="A4359" t="s">
        <v>15327</v>
      </c>
      <c r="B4359" t="s">
        <v>86</v>
      </c>
      <c r="C4359" t="s">
        <v>189</v>
      </c>
      <c r="D4359" t="s">
        <v>14763</v>
      </c>
      <c r="E4359">
        <v>1</v>
      </c>
      <c r="F4359" t="s">
        <v>14740</v>
      </c>
    </row>
    <row r="4360" spans="1:6" x14ac:dyDescent="0.2">
      <c r="A4360" t="s">
        <v>15328</v>
      </c>
      <c r="B4360" t="s">
        <v>86</v>
      </c>
      <c r="C4360" t="s">
        <v>189</v>
      </c>
      <c r="D4360" t="s">
        <v>10945</v>
      </c>
      <c r="E4360">
        <v>8</v>
      </c>
      <c r="F4360" t="s">
        <v>14740</v>
      </c>
    </row>
    <row r="4361" spans="1:6" x14ac:dyDescent="0.2">
      <c r="A4361" t="s">
        <v>15329</v>
      </c>
      <c r="B4361" t="s">
        <v>86</v>
      </c>
      <c r="C4361" t="s">
        <v>189</v>
      </c>
      <c r="D4361" t="s">
        <v>14784</v>
      </c>
      <c r="E4361">
        <v>1</v>
      </c>
      <c r="F4361" t="s">
        <v>14740</v>
      </c>
    </row>
    <row r="4362" spans="1:6" x14ac:dyDescent="0.2">
      <c r="A4362" t="s">
        <v>15330</v>
      </c>
      <c r="B4362" t="s">
        <v>86</v>
      </c>
      <c r="C4362" t="s">
        <v>189</v>
      </c>
      <c r="D4362" t="s">
        <v>14806</v>
      </c>
      <c r="E4362">
        <v>1</v>
      </c>
      <c r="F4362" t="s">
        <v>14740</v>
      </c>
    </row>
    <row r="4363" spans="1:6" x14ac:dyDescent="0.2">
      <c r="A4363" t="s">
        <v>15331</v>
      </c>
      <c r="B4363" t="s">
        <v>86</v>
      </c>
      <c r="C4363" t="s">
        <v>190</v>
      </c>
      <c r="D4363" t="s">
        <v>10903</v>
      </c>
      <c r="E4363">
        <v>1</v>
      </c>
      <c r="F4363" t="s">
        <v>14740</v>
      </c>
    </row>
    <row r="4364" spans="1:6" x14ac:dyDescent="0.2">
      <c r="A4364" t="s">
        <v>15332</v>
      </c>
      <c r="B4364" t="s">
        <v>86</v>
      </c>
      <c r="C4364" t="s">
        <v>190</v>
      </c>
      <c r="D4364" t="s">
        <v>14745</v>
      </c>
      <c r="E4364">
        <v>2</v>
      </c>
      <c r="F4364" t="s">
        <v>14740</v>
      </c>
    </row>
    <row r="4365" spans="1:6" x14ac:dyDescent="0.2">
      <c r="A4365" t="s">
        <v>15333</v>
      </c>
      <c r="B4365" t="s">
        <v>86</v>
      </c>
      <c r="C4365" t="s">
        <v>190</v>
      </c>
      <c r="D4365" t="s">
        <v>14756</v>
      </c>
      <c r="E4365">
        <v>1</v>
      </c>
      <c r="F4365" t="s">
        <v>14740</v>
      </c>
    </row>
    <row r="4366" spans="1:6" x14ac:dyDescent="0.2">
      <c r="A4366" t="s">
        <v>15334</v>
      </c>
      <c r="B4366" t="s">
        <v>86</v>
      </c>
      <c r="C4366" t="s">
        <v>190</v>
      </c>
      <c r="D4366" t="s">
        <v>10931</v>
      </c>
      <c r="E4366">
        <v>4</v>
      </c>
      <c r="F4366" t="s">
        <v>14740</v>
      </c>
    </row>
    <row r="4367" spans="1:6" x14ac:dyDescent="0.2">
      <c r="A4367" t="s">
        <v>15335</v>
      </c>
      <c r="B4367" t="s">
        <v>86</v>
      </c>
      <c r="C4367" t="s">
        <v>190</v>
      </c>
      <c r="D4367" t="s">
        <v>10933</v>
      </c>
      <c r="E4367">
        <v>24</v>
      </c>
      <c r="F4367" t="s">
        <v>14740</v>
      </c>
    </row>
    <row r="4368" spans="1:6" x14ac:dyDescent="0.2">
      <c r="A4368" t="s">
        <v>15336</v>
      </c>
      <c r="B4368" t="s">
        <v>86</v>
      </c>
      <c r="C4368" t="s">
        <v>190</v>
      </c>
      <c r="D4368" t="s">
        <v>14769</v>
      </c>
      <c r="E4368">
        <v>1</v>
      </c>
      <c r="F4368" t="s">
        <v>14740</v>
      </c>
    </row>
    <row r="4369" spans="1:6" x14ac:dyDescent="0.2">
      <c r="A4369" t="s">
        <v>15337</v>
      </c>
      <c r="B4369" t="s">
        <v>86</v>
      </c>
      <c r="C4369" t="s">
        <v>190</v>
      </c>
      <c r="D4369" t="s">
        <v>10945</v>
      </c>
      <c r="E4369">
        <v>26</v>
      </c>
      <c r="F4369" t="s">
        <v>14740</v>
      </c>
    </row>
    <row r="4370" spans="1:6" x14ac:dyDescent="0.2">
      <c r="A4370" t="s">
        <v>15338</v>
      </c>
      <c r="B4370" t="s">
        <v>86</v>
      </c>
      <c r="C4370" t="s">
        <v>190</v>
      </c>
      <c r="D4370" t="s">
        <v>14776</v>
      </c>
      <c r="E4370">
        <v>1</v>
      </c>
      <c r="F4370" t="s">
        <v>14740</v>
      </c>
    </row>
    <row r="4371" spans="1:6" x14ac:dyDescent="0.2">
      <c r="A4371" t="s">
        <v>15339</v>
      </c>
      <c r="B4371" t="s">
        <v>86</v>
      </c>
      <c r="C4371" t="s">
        <v>190</v>
      </c>
      <c r="D4371" t="s">
        <v>14790</v>
      </c>
      <c r="E4371">
        <v>1</v>
      </c>
      <c r="F4371" t="s">
        <v>14740</v>
      </c>
    </row>
    <row r="4372" spans="1:6" x14ac:dyDescent="0.2">
      <c r="A4372" t="s">
        <v>15340</v>
      </c>
      <c r="B4372" t="s">
        <v>86</v>
      </c>
      <c r="C4372" t="s">
        <v>190</v>
      </c>
      <c r="D4372" t="s">
        <v>14794</v>
      </c>
      <c r="E4372">
        <v>1</v>
      </c>
      <c r="F4372" t="s">
        <v>14740</v>
      </c>
    </row>
    <row r="4373" spans="1:6" x14ac:dyDescent="0.2">
      <c r="A4373" t="s">
        <v>15341</v>
      </c>
      <c r="B4373" t="s">
        <v>86</v>
      </c>
      <c r="C4373" t="s">
        <v>190</v>
      </c>
      <c r="D4373" t="s">
        <v>14796</v>
      </c>
      <c r="E4373">
        <v>1</v>
      </c>
      <c r="F4373" t="s">
        <v>14740</v>
      </c>
    </row>
    <row r="4374" spans="1:6" x14ac:dyDescent="0.2">
      <c r="A4374" t="s">
        <v>15342</v>
      </c>
      <c r="B4374" t="s">
        <v>86</v>
      </c>
      <c r="C4374" t="s">
        <v>190</v>
      </c>
      <c r="D4374" t="s">
        <v>14798</v>
      </c>
      <c r="E4374">
        <v>1</v>
      </c>
      <c r="F4374" t="s">
        <v>14740</v>
      </c>
    </row>
    <row r="4375" spans="1:6" x14ac:dyDescent="0.2">
      <c r="A4375" t="s">
        <v>15343</v>
      </c>
      <c r="B4375" t="s">
        <v>86</v>
      </c>
      <c r="C4375" t="s">
        <v>191</v>
      </c>
      <c r="D4375" t="s">
        <v>10931</v>
      </c>
      <c r="E4375">
        <v>4</v>
      </c>
      <c r="F4375" t="s">
        <v>14740</v>
      </c>
    </row>
    <row r="4376" spans="1:6" x14ac:dyDescent="0.2">
      <c r="A4376" t="s">
        <v>15344</v>
      </c>
      <c r="B4376" t="s">
        <v>86</v>
      </c>
      <c r="C4376" t="s">
        <v>191</v>
      </c>
      <c r="D4376" t="s">
        <v>10933</v>
      </c>
      <c r="E4376">
        <v>4</v>
      </c>
      <c r="F4376" t="s">
        <v>14740</v>
      </c>
    </row>
    <row r="4377" spans="1:6" x14ac:dyDescent="0.2">
      <c r="A4377" t="s">
        <v>15345</v>
      </c>
      <c r="B4377" t="s">
        <v>86</v>
      </c>
      <c r="C4377" t="s">
        <v>191</v>
      </c>
      <c r="D4377" t="s">
        <v>14763</v>
      </c>
      <c r="E4377">
        <v>1</v>
      </c>
      <c r="F4377" t="s">
        <v>14740</v>
      </c>
    </row>
    <row r="4378" spans="1:6" x14ac:dyDescent="0.2">
      <c r="A4378" t="s">
        <v>15346</v>
      </c>
      <c r="B4378" t="s">
        <v>86</v>
      </c>
      <c r="C4378" t="s">
        <v>191</v>
      </c>
      <c r="D4378" t="s">
        <v>14765</v>
      </c>
      <c r="E4378">
        <v>3</v>
      </c>
      <c r="F4378" t="s">
        <v>14740</v>
      </c>
    </row>
    <row r="4379" spans="1:6" x14ac:dyDescent="0.2">
      <c r="A4379" t="s">
        <v>15347</v>
      </c>
      <c r="B4379" t="s">
        <v>86</v>
      </c>
      <c r="C4379" t="s">
        <v>191</v>
      </c>
      <c r="D4379" t="s">
        <v>14767</v>
      </c>
      <c r="E4379">
        <v>3</v>
      </c>
      <c r="F4379" t="s">
        <v>14740</v>
      </c>
    </row>
    <row r="4380" spans="1:6" x14ac:dyDescent="0.2">
      <c r="A4380" t="s">
        <v>15348</v>
      </c>
      <c r="B4380" t="s">
        <v>86</v>
      </c>
      <c r="C4380" t="s">
        <v>191</v>
      </c>
      <c r="D4380" t="s">
        <v>10945</v>
      </c>
      <c r="E4380">
        <v>5</v>
      </c>
      <c r="F4380" t="s">
        <v>14740</v>
      </c>
    </row>
    <row r="4381" spans="1:6" x14ac:dyDescent="0.2">
      <c r="A4381" t="s">
        <v>15349</v>
      </c>
      <c r="B4381" t="s">
        <v>86</v>
      </c>
      <c r="C4381" t="s">
        <v>191</v>
      </c>
      <c r="D4381" t="s">
        <v>14796</v>
      </c>
      <c r="E4381">
        <v>1</v>
      </c>
      <c r="F4381" t="s">
        <v>14740</v>
      </c>
    </row>
    <row r="4382" spans="1:6" x14ac:dyDescent="0.2">
      <c r="A4382" t="s">
        <v>15350</v>
      </c>
      <c r="B4382" t="s">
        <v>86</v>
      </c>
      <c r="C4382" t="s">
        <v>191</v>
      </c>
      <c r="D4382" t="s">
        <v>14804</v>
      </c>
      <c r="E4382">
        <v>1</v>
      </c>
      <c r="F4382" t="s">
        <v>14740</v>
      </c>
    </row>
    <row r="4383" spans="1:6" x14ac:dyDescent="0.2">
      <c r="A4383" t="s">
        <v>15351</v>
      </c>
      <c r="B4383" t="s">
        <v>86</v>
      </c>
      <c r="C4383" t="s">
        <v>192</v>
      </c>
      <c r="D4383" t="s">
        <v>10933</v>
      </c>
      <c r="E4383">
        <v>7</v>
      </c>
      <c r="F4383" t="s">
        <v>14740</v>
      </c>
    </row>
    <row r="4384" spans="1:6" x14ac:dyDescent="0.2">
      <c r="A4384" t="s">
        <v>15352</v>
      </c>
      <c r="B4384" t="s">
        <v>86</v>
      </c>
      <c r="C4384" t="s">
        <v>192</v>
      </c>
      <c r="D4384" t="s">
        <v>10945</v>
      </c>
      <c r="E4384">
        <v>8</v>
      </c>
      <c r="F4384" t="s">
        <v>14740</v>
      </c>
    </row>
    <row r="4385" spans="1:6" x14ac:dyDescent="0.2">
      <c r="A4385" t="s">
        <v>15353</v>
      </c>
      <c r="B4385" t="s">
        <v>86</v>
      </c>
      <c r="C4385" t="s">
        <v>193</v>
      </c>
      <c r="D4385" t="s">
        <v>14748</v>
      </c>
      <c r="E4385">
        <v>1</v>
      </c>
      <c r="F4385" t="s">
        <v>14740</v>
      </c>
    </row>
    <row r="4386" spans="1:6" x14ac:dyDescent="0.2">
      <c r="A4386" t="s">
        <v>15354</v>
      </c>
      <c r="B4386" t="s">
        <v>86</v>
      </c>
      <c r="C4386" t="s">
        <v>193</v>
      </c>
      <c r="D4386" t="s">
        <v>10931</v>
      </c>
      <c r="E4386">
        <v>3</v>
      </c>
      <c r="F4386" t="s">
        <v>14740</v>
      </c>
    </row>
    <row r="4387" spans="1:6" x14ac:dyDescent="0.2">
      <c r="A4387" t="s">
        <v>15355</v>
      </c>
      <c r="B4387" t="s">
        <v>86</v>
      </c>
      <c r="C4387" t="s">
        <v>193</v>
      </c>
      <c r="D4387" t="s">
        <v>10933</v>
      </c>
      <c r="E4387">
        <v>16</v>
      </c>
      <c r="F4387" t="s">
        <v>14740</v>
      </c>
    </row>
    <row r="4388" spans="1:6" x14ac:dyDescent="0.2">
      <c r="A4388" t="s">
        <v>15356</v>
      </c>
      <c r="B4388" t="s">
        <v>86</v>
      </c>
      <c r="C4388" t="s">
        <v>193</v>
      </c>
      <c r="D4388" t="s">
        <v>14763</v>
      </c>
      <c r="E4388">
        <v>1</v>
      </c>
      <c r="F4388" t="s">
        <v>14740</v>
      </c>
    </row>
    <row r="4389" spans="1:6" x14ac:dyDescent="0.2">
      <c r="A4389" t="s">
        <v>15357</v>
      </c>
      <c r="B4389" t="s">
        <v>86</v>
      </c>
      <c r="C4389" t="s">
        <v>193</v>
      </c>
      <c r="D4389" t="s">
        <v>14765</v>
      </c>
      <c r="E4389">
        <v>1</v>
      </c>
      <c r="F4389" t="s">
        <v>14740</v>
      </c>
    </row>
    <row r="4390" spans="1:6" x14ac:dyDescent="0.2">
      <c r="A4390" t="s">
        <v>15358</v>
      </c>
      <c r="B4390" t="s">
        <v>86</v>
      </c>
      <c r="C4390" t="s">
        <v>193</v>
      </c>
      <c r="D4390" t="s">
        <v>14767</v>
      </c>
      <c r="E4390">
        <v>3</v>
      </c>
      <c r="F4390" t="s">
        <v>14740</v>
      </c>
    </row>
    <row r="4391" spans="1:6" x14ac:dyDescent="0.2">
      <c r="A4391" t="s">
        <v>15359</v>
      </c>
      <c r="B4391" t="s">
        <v>86</v>
      </c>
      <c r="C4391" t="s">
        <v>193</v>
      </c>
      <c r="D4391" t="s">
        <v>10945</v>
      </c>
      <c r="E4391">
        <v>19</v>
      </c>
      <c r="F4391" t="s">
        <v>14740</v>
      </c>
    </row>
    <row r="4392" spans="1:6" x14ac:dyDescent="0.2">
      <c r="A4392" t="s">
        <v>15360</v>
      </c>
      <c r="B4392" t="s">
        <v>86</v>
      </c>
      <c r="C4392" t="s">
        <v>193</v>
      </c>
      <c r="D4392" t="s">
        <v>14781</v>
      </c>
      <c r="E4392">
        <v>1</v>
      </c>
      <c r="F4392" t="s">
        <v>14740</v>
      </c>
    </row>
    <row r="4393" spans="1:6" x14ac:dyDescent="0.2">
      <c r="A4393" t="s">
        <v>15361</v>
      </c>
      <c r="B4393" t="s">
        <v>86</v>
      </c>
      <c r="C4393" t="s">
        <v>193</v>
      </c>
      <c r="D4393" t="s">
        <v>14784</v>
      </c>
      <c r="E4393">
        <v>2</v>
      </c>
      <c r="F4393" t="s">
        <v>14740</v>
      </c>
    </row>
    <row r="4394" spans="1:6" x14ac:dyDescent="0.2">
      <c r="A4394" t="s">
        <v>15362</v>
      </c>
      <c r="B4394" t="s">
        <v>86</v>
      </c>
      <c r="C4394" t="s">
        <v>193</v>
      </c>
      <c r="D4394" t="s">
        <v>14788</v>
      </c>
      <c r="E4394">
        <v>1</v>
      </c>
      <c r="F4394" t="s">
        <v>14740</v>
      </c>
    </row>
    <row r="4395" spans="1:6" x14ac:dyDescent="0.2">
      <c r="A4395" t="s">
        <v>15363</v>
      </c>
      <c r="B4395" t="s">
        <v>86</v>
      </c>
      <c r="C4395" t="s">
        <v>193</v>
      </c>
      <c r="D4395" t="s">
        <v>14794</v>
      </c>
      <c r="E4395">
        <v>1</v>
      </c>
      <c r="F4395" t="s">
        <v>14740</v>
      </c>
    </row>
    <row r="4396" spans="1:6" x14ac:dyDescent="0.2">
      <c r="A4396" t="s">
        <v>15364</v>
      </c>
      <c r="B4396" t="s">
        <v>86</v>
      </c>
      <c r="C4396" t="s">
        <v>193</v>
      </c>
      <c r="D4396" t="s">
        <v>14796</v>
      </c>
      <c r="E4396">
        <v>1</v>
      </c>
      <c r="F4396" t="s">
        <v>14740</v>
      </c>
    </row>
    <row r="4397" spans="1:6" x14ac:dyDescent="0.2">
      <c r="A4397" t="s">
        <v>15365</v>
      </c>
      <c r="B4397" t="s">
        <v>86</v>
      </c>
      <c r="C4397" t="s">
        <v>193</v>
      </c>
      <c r="D4397" t="s">
        <v>14802</v>
      </c>
      <c r="E4397">
        <v>1</v>
      </c>
      <c r="F4397" t="s">
        <v>14740</v>
      </c>
    </row>
    <row r="4398" spans="1:6" x14ac:dyDescent="0.2">
      <c r="A4398" t="s">
        <v>15366</v>
      </c>
      <c r="B4398" t="s">
        <v>86</v>
      </c>
      <c r="C4398" t="s">
        <v>193</v>
      </c>
      <c r="D4398" t="s">
        <v>14810</v>
      </c>
      <c r="E4398">
        <v>1</v>
      </c>
      <c r="F4398" t="s">
        <v>14740</v>
      </c>
    </row>
    <row r="4399" spans="1:6" x14ac:dyDescent="0.2">
      <c r="A4399" t="s">
        <v>15367</v>
      </c>
      <c r="B4399" t="s">
        <v>86</v>
      </c>
      <c r="C4399" t="s">
        <v>194</v>
      </c>
      <c r="D4399" t="s">
        <v>10931</v>
      </c>
      <c r="E4399">
        <v>1</v>
      </c>
      <c r="F4399" t="s">
        <v>14740</v>
      </c>
    </row>
    <row r="4400" spans="1:6" x14ac:dyDescent="0.2">
      <c r="A4400" t="s">
        <v>15368</v>
      </c>
      <c r="B4400" t="s">
        <v>86</v>
      </c>
      <c r="C4400" t="s">
        <v>194</v>
      </c>
      <c r="D4400" t="s">
        <v>10933</v>
      </c>
      <c r="E4400">
        <v>10</v>
      </c>
      <c r="F4400" t="s">
        <v>14740</v>
      </c>
    </row>
    <row r="4401" spans="1:6" x14ac:dyDescent="0.2">
      <c r="A4401" t="s">
        <v>15369</v>
      </c>
      <c r="B4401" t="s">
        <v>86</v>
      </c>
      <c r="C4401" t="s">
        <v>194</v>
      </c>
      <c r="D4401" t="s">
        <v>14767</v>
      </c>
      <c r="E4401">
        <v>1</v>
      </c>
      <c r="F4401" t="s">
        <v>14740</v>
      </c>
    </row>
    <row r="4402" spans="1:6" x14ac:dyDescent="0.2">
      <c r="A4402" t="s">
        <v>15370</v>
      </c>
      <c r="B4402" t="s">
        <v>86</v>
      </c>
      <c r="C4402" t="s">
        <v>194</v>
      </c>
      <c r="D4402" t="s">
        <v>10945</v>
      </c>
      <c r="E4402">
        <v>11</v>
      </c>
      <c r="F4402" t="s">
        <v>14740</v>
      </c>
    </row>
    <row r="4403" spans="1:6" x14ac:dyDescent="0.2">
      <c r="A4403" t="s">
        <v>15371</v>
      </c>
      <c r="B4403" t="s">
        <v>86</v>
      </c>
      <c r="C4403" t="s">
        <v>194</v>
      </c>
      <c r="D4403" t="s">
        <v>14784</v>
      </c>
      <c r="E4403">
        <v>1</v>
      </c>
      <c r="F4403" t="s">
        <v>14740</v>
      </c>
    </row>
    <row r="4404" spans="1:6" x14ac:dyDescent="0.2">
      <c r="A4404" t="s">
        <v>15372</v>
      </c>
      <c r="B4404" t="s">
        <v>86</v>
      </c>
      <c r="C4404" t="s">
        <v>194</v>
      </c>
      <c r="D4404" t="s">
        <v>14810</v>
      </c>
      <c r="E4404">
        <v>1</v>
      </c>
      <c r="F4404" t="s">
        <v>14740</v>
      </c>
    </row>
    <row r="4405" spans="1:6" x14ac:dyDescent="0.2">
      <c r="A4405" t="s">
        <v>15373</v>
      </c>
      <c r="B4405" t="s">
        <v>86</v>
      </c>
      <c r="C4405" t="s">
        <v>195</v>
      </c>
      <c r="D4405" t="s">
        <v>10933</v>
      </c>
      <c r="E4405">
        <v>2</v>
      </c>
      <c r="F4405" t="s">
        <v>14740</v>
      </c>
    </row>
    <row r="4406" spans="1:6" x14ac:dyDescent="0.2">
      <c r="A4406" t="s">
        <v>15374</v>
      </c>
      <c r="B4406" t="s">
        <v>86</v>
      </c>
      <c r="C4406" t="s">
        <v>195</v>
      </c>
      <c r="D4406" t="s">
        <v>10945</v>
      </c>
      <c r="E4406">
        <v>4</v>
      </c>
      <c r="F4406" t="s">
        <v>14740</v>
      </c>
    </row>
    <row r="4407" spans="1:6" x14ac:dyDescent="0.2">
      <c r="A4407" t="s">
        <v>15375</v>
      </c>
      <c r="B4407" t="s">
        <v>86</v>
      </c>
      <c r="C4407" t="s">
        <v>196</v>
      </c>
      <c r="D4407" t="s">
        <v>10903</v>
      </c>
      <c r="E4407">
        <v>2</v>
      </c>
      <c r="F4407" t="s">
        <v>14740</v>
      </c>
    </row>
    <row r="4408" spans="1:6" x14ac:dyDescent="0.2">
      <c r="A4408" t="s">
        <v>15376</v>
      </c>
      <c r="B4408" t="s">
        <v>86</v>
      </c>
      <c r="C4408" t="s">
        <v>196</v>
      </c>
      <c r="D4408" t="s">
        <v>14743</v>
      </c>
      <c r="E4408">
        <v>1</v>
      </c>
      <c r="F4408" t="s">
        <v>14740</v>
      </c>
    </row>
    <row r="4409" spans="1:6" x14ac:dyDescent="0.2">
      <c r="A4409" t="s">
        <v>15377</v>
      </c>
      <c r="B4409" t="s">
        <v>86</v>
      </c>
      <c r="C4409" t="s">
        <v>196</v>
      </c>
      <c r="D4409" t="s">
        <v>14748</v>
      </c>
      <c r="E4409">
        <v>1</v>
      </c>
      <c r="F4409" t="s">
        <v>14740</v>
      </c>
    </row>
    <row r="4410" spans="1:6" x14ac:dyDescent="0.2">
      <c r="A4410" t="s">
        <v>15378</v>
      </c>
      <c r="B4410" t="s">
        <v>86</v>
      </c>
      <c r="C4410" t="s">
        <v>196</v>
      </c>
      <c r="D4410" t="s">
        <v>10917</v>
      </c>
      <c r="E4410">
        <v>1</v>
      </c>
      <c r="F4410" t="s">
        <v>14740</v>
      </c>
    </row>
    <row r="4411" spans="1:6" x14ac:dyDescent="0.2">
      <c r="A4411" t="s">
        <v>15379</v>
      </c>
      <c r="B4411" t="s">
        <v>86</v>
      </c>
      <c r="C4411" t="s">
        <v>196</v>
      </c>
      <c r="D4411" t="s">
        <v>10931</v>
      </c>
      <c r="E4411">
        <v>4</v>
      </c>
      <c r="F4411" t="s">
        <v>14740</v>
      </c>
    </row>
    <row r="4412" spans="1:6" x14ac:dyDescent="0.2">
      <c r="A4412" t="s">
        <v>15380</v>
      </c>
      <c r="B4412" t="s">
        <v>86</v>
      </c>
      <c r="C4412" t="s">
        <v>196</v>
      </c>
      <c r="D4412" t="s">
        <v>10933</v>
      </c>
      <c r="E4412">
        <v>14</v>
      </c>
      <c r="F4412" t="s">
        <v>14740</v>
      </c>
    </row>
    <row r="4413" spans="1:6" x14ac:dyDescent="0.2">
      <c r="A4413" t="s">
        <v>15381</v>
      </c>
      <c r="B4413" t="s">
        <v>86</v>
      </c>
      <c r="C4413" t="s">
        <v>196</v>
      </c>
      <c r="D4413" t="s">
        <v>14765</v>
      </c>
      <c r="E4413">
        <v>2</v>
      </c>
      <c r="F4413" t="s">
        <v>14740</v>
      </c>
    </row>
    <row r="4414" spans="1:6" x14ac:dyDescent="0.2">
      <c r="A4414" t="s">
        <v>15382</v>
      </c>
      <c r="B4414" t="s">
        <v>86</v>
      </c>
      <c r="C4414" t="s">
        <v>196</v>
      </c>
      <c r="D4414" t="s">
        <v>10945</v>
      </c>
      <c r="E4414">
        <v>23</v>
      </c>
      <c r="F4414" t="s">
        <v>14740</v>
      </c>
    </row>
    <row r="4415" spans="1:6" x14ac:dyDescent="0.2">
      <c r="A4415" t="s">
        <v>15383</v>
      </c>
      <c r="B4415" t="s">
        <v>86</v>
      </c>
      <c r="C4415" t="s">
        <v>196</v>
      </c>
      <c r="D4415" t="s">
        <v>14774</v>
      </c>
      <c r="E4415">
        <v>1</v>
      </c>
      <c r="F4415" t="s">
        <v>14740</v>
      </c>
    </row>
    <row r="4416" spans="1:6" x14ac:dyDescent="0.2">
      <c r="A4416" t="s">
        <v>15384</v>
      </c>
      <c r="B4416" t="s">
        <v>86</v>
      </c>
      <c r="C4416" t="s">
        <v>196</v>
      </c>
      <c r="D4416" t="s">
        <v>14779</v>
      </c>
      <c r="E4416">
        <v>1</v>
      </c>
      <c r="F4416" t="s">
        <v>14740</v>
      </c>
    </row>
    <row r="4417" spans="1:6" x14ac:dyDescent="0.2">
      <c r="A4417" t="s">
        <v>15385</v>
      </c>
      <c r="B4417" t="s">
        <v>86</v>
      </c>
      <c r="C4417" t="s">
        <v>196</v>
      </c>
      <c r="D4417" t="s">
        <v>14784</v>
      </c>
      <c r="E4417">
        <v>2</v>
      </c>
      <c r="F4417" t="s">
        <v>14740</v>
      </c>
    </row>
    <row r="4418" spans="1:6" x14ac:dyDescent="0.2">
      <c r="A4418" t="s">
        <v>15386</v>
      </c>
      <c r="B4418" t="s">
        <v>86</v>
      </c>
      <c r="C4418" t="s">
        <v>196</v>
      </c>
      <c r="D4418" t="s">
        <v>14786</v>
      </c>
      <c r="E4418">
        <v>1</v>
      </c>
      <c r="F4418" t="s">
        <v>14740</v>
      </c>
    </row>
    <row r="4419" spans="1:6" x14ac:dyDescent="0.2">
      <c r="A4419" t="s">
        <v>15387</v>
      </c>
      <c r="B4419" t="s">
        <v>86</v>
      </c>
      <c r="C4419" t="s">
        <v>196</v>
      </c>
      <c r="D4419" t="s">
        <v>14806</v>
      </c>
      <c r="E4419">
        <v>1</v>
      </c>
      <c r="F4419" t="s">
        <v>14740</v>
      </c>
    </row>
    <row r="4420" spans="1:6" x14ac:dyDescent="0.2">
      <c r="A4420" t="s">
        <v>15388</v>
      </c>
      <c r="B4420" t="s">
        <v>86</v>
      </c>
      <c r="C4420" t="s">
        <v>196</v>
      </c>
      <c r="D4420" t="s">
        <v>14810</v>
      </c>
      <c r="E4420">
        <v>1</v>
      </c>
      <c r="F4420" t="s">
        <v>14740</v>
      </c>
    </row>
    <row r="4421" spans="1:6" x14ac:dyDescent="0.2">
      <c r="A4421" t="s">
        <v>15389</v>
      </c>
      <c r="B4421" t="s">
        <v>86</v>
      </c>
      <c r="C4421" t="s">
        <v>197</v>
      </c>
      <c r="D4421" t="s">
        <v>10933</v>
      </c>
      <c r="E4421">
        <v>9</v>
      </c>
      <c r="F4421" t="s">
        <v>14740</v>
      </c>
    </row>
    <row r="4422" spans="1:6" x14ac:dyDescent="0.2">
      <c r="A4422" t="s">
        <v>15390</v>
      </c>
      <c r="B4422" t="s">
        <v>86</v>
      </c>
      <c r="C4422" t="s">
        <v>197</v>
      </c>
      <c r="D4422" t="s">
        <v>10945</v>
      </c>
      <c r="E4422">
        <v>14</v>
      </c>
      <c r="F4422" t="s">
        <v>14740</v>
      </c>
    </row>
    <row r="4423" spans="1:6" x14ac:dyDescent="0.2">
      <c r="A4423" t="s">
        <v>15391</v>
      </c>
      <c r="B4423" t="s">
        <v>86</v>
      </c>
      <c r="C4423" t="s">
        <v>198</v>
      </c>
      <c r="D4423" t="s">
        <v>10933</v>
      </c>
      <c r="E4423">
        <v>4</v>
      </c>
      <c r="F4423" t="s">
        <v>14740</v>
      </c>
    </row>
    <row r="4424" spans="1:6" x14ac:dyDescent="0.2">
      <c r="A4424" t="s">
        <v>15392</v>
      </c>
      <c r="B4424" t="s">
        <v>86</v>
      </c>
      <c r="C4424" t="s">
        <v>198</v>
      </c>
      <c r="D4424" t="s">
        <v>10945</v>
      </c>
      <c r="E4424">
        <v>4</v>
      </c>
      <c r="F4424" t="s">
        <v>14740</v>
      </c>
    </row>
    <row r="4425" spans="1:6" x14ac:dyDescent="0.2">
      <c r="A4425" t="s">
        <v>15393</v>
      </c>
      <c r="B4425" t="s">
        <v>86</v>
      </c>
      <c r="C4425" t="s">
        <v>199</v>
      </c>
      <c r="D4425" t="s">
        <v>10931</v>
      </c>
      <c r="E4425">
        <v>1</v>
      </c>
      <c r="F4425" t="s">
        <v>14740</v>
      </c>
    </row>
    <row r="4426" spans="1:6" x14ac:dyDescent="0.2">
      <c r="A4426" t="s">
        <v>15394</v>
      </c>
      <c r="B4426" t="s">
        <v>86</v>
      </c>
      <c r="C4426" t="s">
        <v>199</v>
      </c>
      <c r="D4426" t="s">
        <v>10933</v>
      </c>
      <c r="E4426">
        <v>21</v>
      </c>
      <c r="F4426" t="s">
        <v>14740</v>
      </c>
    </row>
    <row r="4427" spans="1:6" x14ac:dyDescent="0.2">
      <c r="A4427" t="s">
        <v>15395</v>
      </c>
      <c r="B4427" t="s">
        <v>86</v>
      </c>
      <c r="C4427" t="s">
        <v>199</v>
      </c>
      <c r="D4427" t="s">
        <v>14767</v>
      </c>
      <c r="E4427">
        <v>1</v>
      </c>
      <c r="F4427" t="s">
        <v>14740</v>
      </c>
    </row>
    <row r="4428" spans="1:6" x14ac:dyDescent="0.2">
      <c r="A4428" t="s">
        <v>15396</v>
      </c>
      <c r="B4428" t="s">
        <v>86</v>
      </c>
      <c r="C4428" t="s">
        <v>199</v>
      </c>
      <c r="D4428" t="s">
        <v>10945</v>
      </c>
      <c r="E4428">
        <v>21</v>
      </c>
      <c r="F4428" t="s">
        <v>14740</v>
      </c>
    </row>
    <row r="4429" spans="1:6" x14ac:dyDescent="0.2">
      <c r="A4429" t="s">
        <v>15397</v>
      </c>
      <c r="B4429" t="s">
        <v>86</v>
      </c>
      <c r="C4429" t="s">
        <v>199</v>
      </c>
      <c r="D4429" t="s">
        <v>14796</v>
      </c>
      <c r="E4429">
        <v>1</v>
      </c>
      <c r="F4429" t="s">
        <v>14740</v>
      </c>
    </row>
    <row r="4430" spans="1:6" x14ac:dyDescent="0.2">
      <c r="A4430" t="s">
        <v>15398</v>
      </c>
      <c r="B4430" t="s">
        <v>86</v>
      </c>
      <c r="C4430" t="s">
        <v>199</v>
      </c>
      <c r="D4430" t="s">
        <v>14802</v>
      </c>
      <c r="E4430">
        <v>1</v>
      </c>
      <c r="F4430" t="s">
        <v>14740</v>
      </c>
    </row>
    <row r="4431" spans="1:6" x14ac:dyDescent="0.2">
      <c r="A4431" t="s">
        <v>15399</v>
      </c>
      <c r="B4431" t="s">
        <v>86</v>
      </c>
      <c r="C4431" t="s">
        <v>200</v>
      </c>
      <c r="D4431" t="s">
        <v>10933</v>
      </c>
      <c r="E4431">
        <v>10</v>
      </c>
      <c r="F4431" t="s">
        <v>14740</v>
      </c>
    </row>
    <row r="4432" spans="1:6" x14ac:dyDescent="0.2">
      <c r="A4432" t="s">
        <v>15400</v>
      </c>
      <c r="B4432" t="s">
        <v>86</v>
      </c>
      <c r="C4432" t="s">
        <v>200</v>
      </c>
      <c r="D4432" t="s">
        <v>10945</v>
      </c>
      <c r="E4432">
        <v>10</v>
      </c>
      <c r="F4432" t="s">
        <v>14740</v>
      </c>
    </row>
    <row r="4433" spans="1:6" x14ac:dyDescent="0.2">
      <c r="A4433" t="s">
        <v>15401</v>
      </c>
      <c r="B4433" t="s">
        <v>86</v>
      </c>
      <c r="C4433" t="s">
        <v>201</v>
      </c>
      <c r="D4433" t="s">
        <v>14748</v>
      </c>
      <c r="E4433">
        <v>1</v>
      </c>
      <c r="F4433" t="s">
        <v>14740</v>
      </c>
    </row>
    <row r="4434" spans="1:6" x14ac:dyDescent="0.2">
      <c r="A4434" t="s">
        <v>15402</v>
      </c>
      <c r="B4434" t="s">
        <v>86</v>
      </c>
      <c r="C4434" t="s">
        <v>201</v>
      </c>
      <c r="D4434" t="s">
        <v>10931</v>
      </c>
      <c r="E4434">
        <v>4</v>
      </c>
      <c r="F4434" t="s">
        <v>14740</v>
      </c>
    </row>
    <row r="4435" spans="1:6" x14ac:dyDescent="0.2">
      <c r="A4435" t="s">
        <v>15403</v>
      </c>
      <c r="B4435" t="s">
        <v>86</v>
      </c>
      <c r="C4435" t="s">
        <v>201</v>
      </c>
      <c r="D4435" t="s">
        <v>10933</v>
      </c>
      <c r="E4435">
        <v>38</v>
      </c>
      <c r="F4435" t="s">
        <v>14740</v>
      </c>
    </row>
    <row r="4436" spans="1:6" x14ac:dyDescent="0.2">
      <c r="A4436" t="s">
        <v>15404</v>
      </c>
      <c r="B4436" t="s">
        <v>86</v>
      </c>
      <c r="C4436" t="s">
        <v>201</v>
      </c>
      <c r="D4436" t="s">
        <v>14767</v>
      </c>
      <c r="E4436">
        <v>3</v>
      </c>
      <c r="F4436" t="s">
        <v>14740</v>
      </c>
    </row>
    <row r="4437" spans="1:6" x14ac:dyDescent="0.2">
      <c r="A4437" t="s">
        <v>15405</v>
      </c>
      <c r="B4437" t="s">
        <v>86</v>
      </c>
      <c r="C4437" t="s">
        <v>201</v>
      </c>
      <c r="D4437" t="s">
        <v>10945</v>
      </c>
      <c r="E4437">
        <v>40</v>
      </c>
      <c r="F4437" t="s">
        <v>14740</v>
      </c>
    </row>
    <row r="4438" spans="1:6" x14ac:dyDescent="0.2">
      <c r="A4438" t="s">
        <v>15406</v>
      </c>
      <c r="B4438" t="s">
        <v>86</v>
      </c>
      <c r="C4438" t="s">
        <v>201</v>
      </c>
      <c r="D4438" t="s">
        <v>14781</v>
      </c>
      <c r="E4438">
        <v>1</v>
      </c>
      <c r="F4438" t="s">
        <v>14740</v>
      </c>
    </row>
    <row r="4439" spans="1:6" x14ac:dyDescent="0.2">
      <c r="A4439" t="s">
        <v>15407</v>
      </c>
      <c r="B4439" t="s">
        <v>86</v>
      </c>
      <c r="C4439" t="s">
        <v>201</v>
      </c>
      <c r="D4439" t="s">
        <v>14798</v>
      </c>
      <c r="E4439">
        <v>1</v>
      </c>
      <c r="F4439" t="s">
        <v>14740</v>
      </c>
    </row>
    <row r="4440" spans="1:6" x14ac:dyDescent="0.2">
      <c r="A4440" t="s">
        <v>15408</v>
      </c>
      <c r="B4440" t="s">
        <v>86</v>
      </c>
      <c r="C4440" t="s">
        <v>201</v>
      </c>
      <c r="D4440" t="s">
        <v>14810</v>
      </c>
      <c r="E4440">
        <v>1</v>
      </c>
      <c r="F4440" t="s">
        <v>14740</v>
      </c>
    </row>
    <row r="4441" spans="1:6" x14ac:dyDescent="0.2">
      <c r="A4441" t="s">
        <v>15409</v>
      </c>
      <c r="B4441" t="s">
        <v>86</v>
      </c>
      <c r="C4441" t="s">
        <v>202</v>
      </c>
      <c r="D4441" t="s">
        <v>10931</v>
      </c>
      <c r="E4441">
        <v>1</v>
      </c>
      <c r="F4441" t="s">
        <v>14740</v>
      </c>
    </row>
    <row r="4442" spans="1:6" x14ac:dyDescent="0.2">
      <c r="A4442" t="s">
        <v>15410</v>
      </c>
      <c r="B4442" t="s">
        <v>86</v>
      </c>
      <c r="C4442" t="s">
        <v>202</v>
      </c>
      <c r="D4442" t="s">
        <v>10933</v>
      </c>
      <c r="E4442">
        <v>12</v>
      </c>
      <c r="F4442" t="s">
        <v>14740</v>
      </c>
    </row>
    <row r="4443" spans="1:6" x14ac:dyDescent="0.2">
      <c r="A4443" t="s">
        <v>15411</v>
      </c>
      <c r="B4443" t="s">
        <v>86</v>
      </c>
      <c r="C4443" t="s">
        <v>202</v>
      </c>
      <c r="D4443" t="s">
        <v>14767</v>
      </c>
      <c r="E4443">
        <v>1</v>
      </c>
      <c r="F4443" t="s">
        <v>14740</v>
      </c>
    </row>
    <row r="4444" spans="1:6" x14ac:dyDescent="0.2">
      <c r="A4444" t="s">
        <v>15412</v>
      </c>
      <c r="B4444" t="s">
        <v>86</v>
      </c>
      <c r="C4444" t="s">
        <v>202</v>
      </c>
      <c r="D4444" t="s">
        <v>10945</v>
      </c>
      <c r="E4444">
        <v>12</v>
      </c>
      <c r="F4444" t="s">
        <v>14740</v>
      </c>
    </row>
    <row r="4445" spans="1:6" x14ac:dyDescent="0.2">
      <c r="A4445" t="s">
        <v>15413</v>
      </c>
      <c r="B4445" t="s">
        <v>86</v>
      </c>
      <c r="C4445" t="s">
        <v>202</v>
      </c>
      <c r="D4445" t="s">
        <v>14808</v>
      </c>
      <c r="E4445">
        <v>1</v>
      </c>
      <c r="F4445" t="s">
        <v>14740</v>
      </c>
    </row>
    <row r="4446" spans="1:6" x14ac:dyDescent="0.2">
      <c r="A4446" t="s">
        <v>15414</v>
      </c>
      <c r="B4446" t="s">
        <v>86</v>
      </c>
      <c r="C4446" t="s">
        <v>203</v>
      </c>
      <c r="D4446" t="s">
        <v>10931</v>
      </c>
      <c r="E4446">
        <v>3</v>
      </c>
      <c r="F4446" t="s">
        <v>14740</v>
      </c>
    </row>
    <row r="4447" spans="1:6" x14ac:dyDescent="0.2">
      <c r="A4447" t="s">
        <v>15415</v>
      </c>
      <c r="B4447" t="s">
        <v>86</v>
      </c>
      <c r="C4447" t="s">
        <v>203</v>
      </c>
      <c r="D4447" t="s">
        <v>10933</v>
      </c>
      <c r="E4447">
        <v>5</v>
      </c>
      <c r="F4447" t="s">
        <v>14740</v>
      </c>
    </row>
    <row r="4448" spans="1:6" x14ac:dyDescent="0.2">
      <c r="A4448" t="s">
        <v>15416</v>
      </c>
      <c r="B4448" t="s">
        <v>86</v>
      </c>
      <c r="C4448" t="s">
        <v>203</v>
      </c>
      <c r="D4448" t="s">
        <v>14763</v>
      </c>
      <c r="E4448">
        <v>1</v>
      </c>
      <c r="F4448" t="s">
        <v>14740</v>
      </c>
    </row>
    <row r="4449" spans="1:6" x14ac:dyDescent="0.2">
      <c r="A4449" t="s">
        <v>15417</v>
      </c>
      <c r="B4449" t="s">
        <v>86</v>
      </c>
      <c r="C4449" t="s">
        <v>203</v>
      </c>
      <c r="D4449" t="s">
        <v>14767</v>
      </c>
      <c r="E4449">
        <v>1</v>
      </c>
      <c r="F4449" t="s">
        <v>14740</v>
      </c>
    </row>
    <row r="4450" spans="1:6" x14ac:dyDescent="0.2">
      <c r="A4450" t="s">
        <v>15418</v>
      </c>
      <c r="B4450" t="s">
        <v>86</v>
      </c>
      <c r="C4450" t="s">
        <v>203</v>
      </c>
      <c r="D4450" t="s">
        <v>10945</v>
      </c>
      <c r="E4450">
        <v>7</v>
      </c>
      <c r="F4450" t="s">
        <v>14740</v>
      </c>
    </row>
    <row r="4451" spans="1:6" x14ac:dyDescent="0.2">
      <c r="A4451" t="s">
        <v>15419</v>
      </c>
      <c r="B4451" t="s">
        <v>86</v>
      </c>
      <c r="C4451" t="s">
        <v>203</v>
      </c>
      <c r="D4451" t="s">
        <v>14776</v>
      </c>
      <c r="E4451">
        <v>1</v>
      </c>
      <c r="F4451" t="s">
        <v>14740</v>
      </c>
    </row>
    <row r="4452" spans="1:6" x14ac:dyDescent="0.2">
      <c r="A4452" t="s">
        <v>15420</v>
      </c>
      <c r="B4452" t="s">
        <v>86</v>
      </c>
      <c r="C4452" t="s">
        <v>203</v>
      </c>
      <c r="D4452" t="s">
        <v>14784</v>
      </c>
      <c r="E4452">
        <v>1</v>
      </c>
      <c r="F4452" t="s">
        <v>14740</v>
      </c>
    </row>
    <row r="4453" spans="1:6" x14ac:dyDescent="0.2">
      <c r="A4453" t="s">
        <v>15421</v>
      </c>
      <c r="B4453" t="s">
        <v>86</v>
      </c>
      <c r="C4453" t="s">
        <v>203</v>
      </c>
      <c r="D4453" t="s">
        <v>14794</v>
      </c>
      <c r="E4453">
        <v>1</v>
      </c>
      <c r="F4453" t="s">
        <v>14740</v>
      </c>
    </row>
    <row r="4454" spans="1:6" x14ac:dyDescent="0.2">
      <c r="A4454" t="s">
        <v>15422</v>
      </c>
      <c r="B4454" t="s">
        <v>86</v>
      </c>
      <c r="C4454" t="s">
        <v>203</v>
      </c>
      <c r="D4454" t="s">
        <v>14796</v>
      </c>
      <c r="E4454">
        <v>1</v>
      </c>
      <c r="F4454" t="s">
        <v>14740</v>
      </c>
    </row>
    <row r="4455" spans="1:6" x14ac:dyDescent="0.2">
      <c r="A4455" t="s">
        <v>15423</v>
      </c>
      <c r="B4455" t="s">
        <v>86</v>
      </c>
      <c r="C4455" t="s">
        <v>203</v>
      </c>
      <c r="D4455" t="s">
        <v>14802</v>
      </c>
      <c r="E4455">
        <v>1</v>
      </c>
      <c r="F4455" t="s">
        <v>14740</v>
      </c>
    </row>
    <row r="4456" spans="1:6" x14ac:dyDescent="0.2">
      <c r="A4456" t="s">
        <v>15424</v>
      </c>
      <c r="B4456" t="s">
        <v>86</v>
      </c>
      <c r="C4456" t="s">
        <v>203</v>
      </c>
      <c r="D4456" t="s">
        <v>14806</v>
      </c>
      <c r="E4456">
        <v>2</v>
      </c>
      <c r="F4456" t="s">
        <v>14740</v>
      </c>
    </row>
    <row r="4457" spans="1:6" x14ac:dyDescent="0.2">
      <c r="A4457" t="s">
        <v>15425</v>
      </c>
      <c r="B4457" t="s">
        <v>86</v>
      </c>
      <c r="C4457" t="s">
        <v>204</v>
      </c>
      <c r="D4457" t="s">
        <v>10931</v>
      </c>
      <c r="E4457">
        <v>2</v>
      </c>
      <c r="F4457" t="s">
        <v>14740</v>
      </c>
    </row>
    <row r="4458" spans="1:6" x14ac:dyDescent="0.2">
      <c r="A4458" t="s">
        <v>15426</v>
      </c>
      <c r="B4458" t="s">
        <v>86</v>
      </c>
      <c r="C4458" t="s">
        <v>204</v>
      </c>
      <c r="D4458" t="s">
        <v>10933</v>
      </c>
      <c r="E4458">
        <v>6</v>
      </c>
      <c r="F4458" t="s">
        <v>14740</v>
      </c>
    </row>
    <row r="4459" spans="1:6" x14ac:dyDescent="0.2">
      <c r="A4459" t="s">
        <v>15427</v>
      </c>
      <c r="B4459" t="s">
        <v>86</v>
      </c>
      <c r="C4459" t="s">
        <v>204</v>
      </c>
      <c r="D4459" t="s">
        <v>14765</v>
      </c>
      <c r="E4459">
        <v>2</v>
      </c>
      <c r="F4459" t="s">
        <v>14740</v>
      </c>
    </row>
    <row r="4460" spans="1:6" x14ac:dyDescent="0.2">
      <c r="A4460" t="s">
        <v>15428</v>
      </c>
      <c r="B4460" t="s">
        <v>86</v>
      </c>
      <c r="C4460" t="s">
        <v>204</v>
      </c>
      <c r="D4460" t="s">
        <v>14767</v>
      </c>
      <c r="E4460">
        <v>2</v>
      </c>
      <c r="F4460" t="s">
        <v>14740</v>
      </c>
    </row>
    <row r="4461" spans="1:6" x14ac:dyDescent="0.2">
      <c r="A4461" t="s">
        <v>15429</v>
      </c>
      <c r="B4461" t="s">
        <v>86</v>
      </c>
      <c r="C4461" t="s">
        <v>204</v>
      </c>
      <c r="D4461" t="s">
        <v>10945</v>
      </c>
      <c r="E4461">
        <v>9</v>
      </c>
      <c r="F4461" t="s">
        <v>14740</v>
      </c>
    </row>
    <row r="4462" spans="1:6" x14ac:dyDescent="0.2">
      <c r="A4462" t="s">
        <v>15430</v>
      </c>
      <c r="B4462" t="s">
        <v>86</v>
      </c>
      <c r="C4462" t="s">
        <v>204</v>
      </c>
      <c r="D4462" t="s">
        <v>10963</v>
      </c>
      <c r="E4462">
        <v>1</v>
      </c>
      <c r="F4462" t="s">
        <v>14740</v>
      </c>
    </row>
    <row r="4463" spans="1:6" x14ac:dyDescent="0.2">
      <c r="A4463" t="s">
        <v>15431</v>
      </c>
      <c r="B4463" t="s">
        <v>86</v>
      </c>
      <c r="C4463" t="s">
        <v>204</v>
      </c>
      <c r="D4463" t="s">
        <v>14784</v>
      </c>
      <c r="E4463">
        <v>1</v>
      </c>
      <c r="F4463" t="s">
        <v>14740</v>
      </c>
    </row>
    <row r="4464" spans="1:6" x14ac:dyDescent="0.2">
      <c r="A4464" t="s">
        <v>15432</v>
      </c>
      <c r="B4464" t="s">
        <v>86</v>
      </c>
      <c r="C4464" t="s">
        <v>204</v>
      </c>
      <c r="D4464" t="s">
        <v>14796</v>
      </c>
      <c r="E4464">
        <v>1</v>
      </c>
      <c r="F4464" t="s">
        <v>14740</v>
      </c>
    </row>
    <row r="4465" spans="1:6" x14ac:dyDescent="0.2">
      <c r="A4465" t="s">
        <v>15433</v>
      </c>
      <c r="B4465" t="s">
        <v>86</v>
      </c>
      <c r="C4465" t="s">
        <v>204</v>
      </c>
      <c r="D4465" t="s">
        <v>14800</v>
      </c>
      <c r="E4465">
        <v>1</v>
      </c>
      <c r="F4465" t="s">
        <v>14740</v>
      </c>
    </row>
    <row r="4466" spans="1:6" x14ac:dyDescent="0.2">
      <c r="A4466" t="s">
        <v>15434</v>
      </c>
      <c r="B4466" t="s">
        <v>86</v>
      </c>
      <c r="C4466" t="s">
        <v>204</v>
      </c>
      <c r="D4466" t="s">
        <v>14806</v>
      </c>
      <c r="E4466">
        <v>1</v>
      </c>
      <c r="F4466" t="s">
        <v>14740</v>
      </c>
    </row>
    <row r="4467" spans="1:6" x14ac:dyDescent="0.2">
      <c r="A4467" t="s">
        <v>15435</v>
      </c>
      <c r="B4467" t="s">
        <v>86</v>
      </c>
      <c r="C4467" t="s">
        <v>205</v>
      </c>
      <c r="D4467" t="s">
        <v>10931</v>
      </c>
      <c r="E4467">
        <v>1</v>
      </c>
      <c r="F4467" t="s">
        <v>14740</v>
      </c>
    </row>
    <row r="4468" spans="1:6" x14ac:dyDescent="0.2">
      <c r="A4468" t="s">
        <v>15436</v>
      </c>
      <c r="B4468" t="s">
        <v>86</v>
      </c>
      <c r="C4468" t="s">
        <v>205</v>
      </c>
      <c r="D4468" t="s">
        <v>10933</v>
      </c>
      <c r="E4468">
        <v>3</v>
      </c>
      <c r="F4468" t="s">
        <v>14740</v>
      </c>
    </row>
    <row r="4469" spans="1:6" x14ac:dyDescent="0.2">
      <c r="A4469" t="s">
        <v>15437</v>
      </c>
      <c r="B4469" t="s">
        <v>86</v>
      </c>
      <c r="C4469" t="s">
        <v>205</v>
      </c>
      <c r="D4469" t="s">
        <v>14767</v>
      </c>
      <c r="E4469">
        <v>1</v>
      </c>
      <c r="F4469" t="s">
        <v>14740</v>
      </c>
    </row>
    <row r="4470" spans="1:6" x14ac:dyDescent="0.2">
      <c r="A4470" t="s">
        <v>15438</v>
      </c>
      <c r="B4470" t="s">
        <v>86</v>
      </c>
      <c r="C4470" t="s">
        <v>205</v>
      </c>
      <c r="D4470" t="s">
        <v>10945</v>
      </c>
      <c r="E4470">
        <v>4</v>
      </c>
      <c r="F4470" t="s">
        <v>14740</v>
      </c>
    </row>
    <row r="4471" spans="1:6" x14ac:dyDescent="0.2">
      <c r="A4471" t="s">
        <v>15439</v>
      </c>
      <c r="B4471" t="s">
        <v>86</v>
      </c>
      <c r="C4471" t="s">
        <v>205</v>
      </c>
      <c r="D4471" t="s">
        <v>14781</v>
      </c>
      <c r="E4471">
        <v>1</v>
      </c>
      <c r="F4471" t="s">
        <v>14740</v>
      </c>
    </row>
    <row r="4472" spans="1:6" x14ac:dyDescent="0.2">
      <c r="A4472" t="s">
        <v>15440</v>
      </c>
      <c r="B4472" t="s">
        <v>86</v>
      </c>
      <c r="C4472" t="s">
        <v>205</v>
      </c>
      <c r="D4472" t="s">
        <v>10963</v>
      </c>
      <c r="E4472">
        <v>1</v>
      </c>
      <c r="F4472" t="s">
        <v>14740</v>
      </c>
    </row>
    <row r="4473" spans="1:6" x14ac:dyDescent="0.2">
      <c r="A4473" t="s">
        <v>15441</v>
      </c>
      <c r="B4473" t="s">
        <v>86</v>
      </c>
      <c r="C4473" t="s">
        <v>205</v>
      </c>
      <c r="D4473" t="s">
        <v>14802</v>
      </c>
      <c r="E4473">
        <v>1</v>
      </c>
      <c r="F4473" t="s">
        <v>14740</v>
      </c>
    </row>
    <row r="4474" spans="1:6" x14ac:dyDescent="0.2">
      <c r="A4474" t="s">
        <v>15442</v>
      </c>
      <c r="B4474" t="s">
        <v>86</v>
      </c>
      <c r="C4474" t="s">
        <v>206</v>
      </c>
      <c r="D4474" t="s">
        <v>10931</v>
      </c>
      <c r="E4474">
        <v>2</v>
      </c>
      <c r="F4474" t="s">
        <v>14740</v>
      </c>
    </row>
    <row r="4475" spans="1:6" x14ac:dyDescent="0.2">
      <c r="A4475" t="s">
        <v>15443</v>
      </c>
      <c r="B4475" t="s">
        <v>86</v>
      </c>
      <c r="C4475" t="s">
        <v>206</v>
      </c>
      <c r="D4475" t="s">
        <v>10933</v>
      </c>
      <c r="E4475">
        <v>15</v>
      </c>
      <c r="F4475" t="s">
        <v>14740</v>
      </c>
    </row>
    <row r="4476" spans="1:6" x14ac:dyDescent="0.2">
      <c r="A4476" t="s">
        <v>15444</v>
      </c>
      <c r="B4476" t="s">
        <v>86</v>
      </c>
      <c r="C4476" t="s">
        <v>206</v>
      </c>
      <c r="D4476" t="s">
        <v>14767</v>
      </c>
      <c r="E4476">
        <v>1</v>
      </c>
      <c r="F4476" t="s">
        <v>14740</v>
      </c>
    </row>
    <row r="4477" spans="1:6" x14ac:dyDescent="0.2">
      <c r="A4477" t="s">
        <v>15445</v>
      </c>
      <c r="B4477" t="s">
        <v>86</v>
      </c>
      <c r="C4477" t="s">
        <v>206</v>
      </c>
      <c r="D4477" t="s">
        <v>10945</v>
      </c>
      <c r="E4477">
        <v>18</v>
      </c>
      <c r="F4477" t="s">
        <v>14740</v>
      </c>
    </row>
    <row r="4478" spans="1:6" x14ac:dyDescent="0.2">
      <c r="A4478" t="s">
        <v>15446</v>
      </c>
      <c r="B4478" t="s">
        <v>86</v>
      </c>
      <c r="C4478" t="s">
        <v>206</v>
      </c>
      <c r="D4478" t="s">
        <v>14802</v>
      </c>
      <c r="E4478">
        <v>1</v>
      </c>
      <c r="F4478" t="s">
        <v>14740</v>
      </c>
    </row>
    <row r="4479" spans="1:6" x14ac:dyDescent="0.2">
      <c r="A4479" t="s">
        <v>15447</v>
      </c>
      <c r="B4479" t="s">
        <v>86</v>
      </c>
      <c r="C4479" t="s">
        <v>206</v>
      </c>
      <c r="D4479" t="s">
        <v>14806</v>
      </c>
      <c r="E4479">
        <v>1</v>
      </c>
      <c r="F4479" t="s">
        <v>14740</v>
      </c>
    </row>
    <row r="4480" spans="1:6" x14ac:dyDescent="0.2">
      <c r="A4480" t="s">
        <v>15448</v>
      </c>
      <c r="B4480" t="s">
        <v>86</v>
      </c>
      <c r="C4480" t="s">
        <v>207</v>
      </c>
      <c r="D4480" t="s">
        <v>10931</v>
      </c>
      <c r="E4480">
        <v>1</v>
      </c>
      <c r="F4480" t="s">
        <v>14740</v>
      </c>
    </row>
    <row r="4481" spans="1:6" x14ac:dyDescent="0.2">
      <c r="A4481" t="s">
        <v>15449</v>
      </c>
      <c r="B4481" t="s">
        <v>86</v>
      </c>
      <c r="C4481" t="s">
        <v>207</v>
      </c>
      <c r="D4481" t="s">
        <v>10933</v>
      </c>
      <c r="E4481">
        <v>4</v>
      </c>
      <c r="F4481" t="s">
        <v>14740</v>
      </c>
    </row>
    <row r="4482" spans="1:6" x14ac:dyDescent="0.2">
      <c r="A4482" t="s">
        <v>15450</v>
      </c>
      <c r="B4482" t="s">
        <v>86</v>
      </c>
      <c r="C4482" t="s">
        <v>207</v>
      </c>
      <c r="D4482" t="s">
        <v>14765</v>
      </c>
      <c r="E4482">
        <v>1</v>
      </c>
      <c r="F4482" t="s">
        <v>14740</v>
      </c>
    </row>
    <row r="4483" spans="1:6" x14ac:dyDescent="0.2">
      <c r="A4483" t="s">
        <v>15451</v>
      </c>
      <c r="B4483" t="s">
        <v>86</v>
      </c>
      <c r="C4483" t="s">
        <v>207</v>
      </c>
      <c r="D4483" t="s">
        <v>14767</v>
      </c>
      <c r="E4483">
        <v>1</v>
      </c>
      <c r="F4483" t="s">
        <v>14740</v>
      </c>
    </row>
    <row r="4484" spans="1:6" x14ac:dyDescent="0.2">
      <c r="A4484" t="s">
        <v>15452</v>
      </c>
      <c r="B4484" t="s">
        <v>86</v>
      </c>
      <c r="C4484" t="s">
        <v>207</v>
      </c>
      <c r="D4484" t="s">
        <v>10945</v>
      </c>
      <c r="E4484">
        <v>5</v>
      </c>
      <c r="F4484" t="s">
        <v>14740</v>
      </c>
    </row>
    <row r="4485" spans="1:6" x14ac:dyDescent="0.2">
      <c r="A4485" t="s">
        <v>15453</v>
      </c>
      <c r="B4485" t="s">
        <v>86</v>
      </c>
      <c r="C4485" t="s">
        <v>207</v>
      </c>
      <c r="D4485" t="s">
        <v>14781</v>
      </c>
      <c r="E4485">
        <v>1</v>
      </c>
      <c r="F4485" t="s">
        <v>14740</v>
      </c>
    </row>
    <row r="4486" spans="1:6" x14ac:dyDescent="0.2">
      <c r="A4486" t="s">
        <v>15454</v>
      </c>
      <c r="B4486" t="s">
        <v>86</v>
      </c>
      <c r="C4486" t="s">
        <v>208</v>
      </c>
      <c r="D4486" t="s">
        <v>10929</v>
      </c>
      <c r="E4486">
        <v>1</v>
      </c>
      <c r="F4486" t="s">
        <v>14740</v>
      </c>
    </row>
    <row r="4487" spans="1:6" x14ac:dyDescent="0.2">
      <c r="A4487" t="s">
        <v>15455</v>
      </c>
      <c r="B4487" t="s">
        <v>86</v>
      </c>
      <c r="C4487" t="s">
        <v>208</v>
      </c>
      <c r="D4487" t="s">
        <v>10931</v>
      </c>
      <c r="E4487">
        <v>1</v>
      </c>
      <c r="F4487" t="s">
        <v>14740</v>
      </c>
    </row>
    <row r="4488" spans="1:6" x14ac:dyDescent="0.2">
      <c r="A4488" t="s">
        <v>15456</v>
      </c>
      <c r="B4488" t="s">
        <v>86</v>
      </c>
      <c r="C4488" t="s">
        <v>208</v>
      </c>
      <c r="D4488" t="s">
        <v>10933</v>
      </c>
      <c r="E4488">
        <v>5</v>
      </c>
      <c r="F4488" t="s">
        <v>14740</v>
      </c>
    </row>
    <row r="4489" spans="1:6" x14ac:dyDescent="0.2">
      <c r="A4489" t="s">
        <v>15457</v>
      </c>
      <c r="B4489" t="s">
        <v>86</v>
      </c>
      <c r="C4489" t="s">
        <v>208</v>
      </c>
      <c r="D4489" t="s">
        <v>14763</v>
      </c>
      <c r="E4489">
        <v>1</v>
      </c>
      <c r="F4489" t="s">
        <v>14740</v>
      </c>
    </row>
    <row r="4490" spans="1:6" x14ac:dyDescent="0.2">
      <c r="A4490" t="s">
        <v>15458</v>
      </c>
      <c r="B4490" t="s">
        <v>86</v>
      </c>
      <c r="C4490" t="s">
        <v>208</v>
      </c>
      <c r="D4490" t="s">
        <v>14765</v>
      </c>
      <c r="E4490">
        <v>1</v>
      </c>
      <c r="F4490" t="s">
        <v>14740</v>
      </c>
    </row>
    <row r="4491" spans="1:6" x14ac:dyDescent="0.2">
      <c r="A4491" t="s">
        <v>15459</v>
      </c>
      <c r="B4491" t="s">
        <v>86</v>
      </c>
      <c r="C4491" t="s">
        <v>208</v>
      </c>
      <c r="D4491" t="s">
        <v>10945</v>
      </c>
      <c r="E4491">
        <v>6</v>
      </c>
      <c r="F4491" t="s">
        <v>14740</v>
      </c>
    </row>
    <row r="4492" spans="1:6" x14ac:dyDescent="0.2">
      <c r="A4492" t="s">
        <v>15460</v>
      </c>
      <c r="B4492" t="s">
        <v>86</v>
      </c>
      <c r="C4492" t="s">
        <v>208</v>
      </c>
      <c r="D4492" t="s">
        <v>14784</v>
      </c>
      <c r="E4492">
        <v>1</v>
      </c>
      <c r="F4492" t="s">
        <v>14740</v>
      </c>
    </row>
    <row r="4493" spans="1:6" x14ac:dyDescent="0.2">
      <c r="A4493" t="s">
        <v>15461</v>
      </c>
      <c r="B4493" t="s">
        <v>86</v>
      </c>
      <c r="C4493" t="s">
        <v>208</v>
      </c>
      <c r="D4493" t="s">
        <v>14798</v>
      </c>
      <c r="E4493">
        <v>1</v>
      </c>
      <c r="F4493" t="s">
        <v>14740</v>
      </c>
    </row>
    <row r="4494" spans="1:6" x14ac:dyDescent="0.2">
      <c r="A4494" t="s">
        <v>15462</v>
      </c>
      <c r="B4494" t="s">
        <v>86</v>
      </c>
      <c r="C4494" t="s">
        <v>208</v>
      </c>
      <c r="D4494" t="s">
        <v>14800</v>
      </c>
      <c r="E4494">
        <v>1</v>
      </c>
      <c r="F4494" t="s">
        <v>14740</v>
      </c>
    </row>
    <row r="4495" spans="1:6" x14ac:dyDescent="0.2">
      <c r="A4495" t="s">
        <v>15463</v>
      </c>
      <c r="B4495" t="s">
        <v>86</v>
      </c>
      <c r="C4495" t="s">
        <v>208</v>
      </c>
      <c r="D4495" t="s">
        <v>14802</v>
      </c>
      <c r="E4495">
        <v>1</v>
      </c>
      <c r="F4495" t="s">
        <v>14740</v>
      </c>
    </row>
    <row r="4496" spans="1:6" x14ac:dyDescent="0.2">
      <c r="A4496" t="s">
        <v>15464</v>
      </c>
      <c r="B4496" t="s">
        <v>86</v>
      </c>
      <c r="C4496" t="s">
        <v>209</v>
      </c>
      <c r="D4496" t="s">
        <v>10931</v>
      </c>
      <c r="E4496">
        <v>1</v>
      </c>
      <c r="F4496" t="s">
        <v>14740</v>
      </c>
    </row>
    <row r="4497" spans="1:6" x14ac:dyDescent="0.2">
      <c r="A4497" t="s">
        <v>15465</v>
      </c>
      <c r="B4497" t="s">
        <v>86</v>
      </c>
      <c r="C4497" t="s">
        <v>209</v>
      </c>
      <c r="D4497" t="s">
        <v>10933</v>
      </c>
      <c r="E4497">
        <v>4</v>
      </c>
      <c r="F4497" t="s">
        <v>14740</v>
      </c>
    </row>
    <row r="4498" spans="1:6" x14ac:dyDescent="0.2">
      <c r="A4498" t="s">
        <v>15466</v>
      </c>
      <c r="B4498" t="s">
        <v>86</v>
      </c>
      <c r="C4498" t="s">
        <v>209</v>
      </c>
      <c r="D4498" t="s">
        <v>14765</v>
      </c>
      <c r="E4498">
        <v>1</v>
      </c>
      <c r="F4498" t="s">
        <v>14740</v>
      </c>
    </row>
    <row r="4499" spans="1:6" x14ac:dyDescent="0.2">
      <c r="A4499" t="s">
        <v>15467</v>
      </c>
      <c r="B4499" t="s">
        <v>86</v>
      </c>
      <c r="C4499" t="s">
        <v>209</v>
      </c>
      <c r="D4499" t="s">
        <v>14767</v>
      </c>
      <c r="E4499">
        <v>1</v>
      </c>
      <c r="F4499" t="s">
        <v>14740</v>
      </c>
    </row>
    <row r="4500" spans="1:6" x14ac:dyDescent="0.2">
      <c r="A4500" t="s">
        <v>15468</v>
      </c>
      <c r="B4500" t="s">
        <v>86</v>
      </c>
      <c r="C4500" t="s">
        <v>209</v>
      </c>
      <c r="D4500" t="s">
        <v>10945</v>
      </c>
      <c r="E4500">
        <v>5</v>
      </c>
      <c r="F4500" t="s">
        <v>14740</v>
      </c>
    </row>
    <row r="4501" spans="1:6" x14ac:dyDescent="0.2">
      <c r="A4501" t="s">
        <v>15469</v>
      </c>
      <c r="B4501" t="s">
        <v>86</v>
      </c>
      <c r="C4501" t="s">
        <v>209</v>
      </c>
      <c r="D4501" t="s">
        <v>14776</v>
      </c>
      <c r="E4501">
        <v>1</v>
      </c>
      <c r="F4501" t="s">
        <v>14740</v>
      </c>
    </row>
    <row r="4502" spans="1:6" x14ac:dyDescent="0.2">
      <c r="A4502" t="s">
        <v>15470</v>
      </c>
      <c r="B4502" t="s">
        <v>86</v>
      </c>
      <c r="C4502" t="s">
        <v>209</v>
      </c>
      <c r="D4502" t="s">
        <v>14784</v>
      </c>
      <c r="E4502">
        <v>1</v>
      </c>
      <c r="F4502" t="s">
        <v>14740</v>
      </c>
    </row>
    <row r="4503" spans="1:6" x14ac:dyDescent="0.2">
      <c r="A4503" t="s">
        <v>15471</v>
      </c>
      <c r="B4503" t="s">
        <v>86</v>
      </c>
      <c r="C4503" t="s">
        <v>209</v>
      </c>
      <c r="D4503" t="s">
        <v>14810</v>
      </c>
      <c r="E4503">
        <v>1</v>
      </c>
      <c r="F4503" t="s">
        <v>14740</v>
      </c>
    </row>
    <row r="4504" spans="1:6" x14ac:dyDescent="0.2">
      <c r="A4504" t="s">
        <v>15472</v>
      </c>
      <c r="B4504" t="s">
        <v>86</v>
      </c>
      <c r="C4504" t="s">
        <v>210</v>
      </c>
      <c r="D4504" t="s">
        <v>10931</v>
      </c>
      <c r="E4504">
        <v>1</v>
      </c>
      <c r="F4504" t="s">
        <v>14740</v>
      </c>
    </row>
    <row r="4505" spans="1:6" x14ac:dyDescent="0.2">
      <c r="A4505" t="s">
        <v>15473</v>
      </c>
      <c r="B4505" t="s">
        <v>86</v>
      </c>
      <c r="C4505" t="s">
        <v>210</v>
      </c>
      <c r="D4505" t="s">
        <v>10933</v>
      </c>
      <c r="E4505">
        <v>7</v>
      </c>
      <c r="F4505" t="s">
        <v>14740</v>
      </c>
    </row>
    <row r="4506" spans="1:6" x14ac:dyDescent="0.2">
      <c r="A4506" t="s">
        <v>15474</v>
      </c>
      <c r="B4506" t="s">
        <v>86</v>
      </c>
      <c r="C4506" t="s">
        <v>210</v>
      </c>
      <c r="D4506" t="s">
        <v>14765</v>
      </c>
      <c r="E4506">
        <v>1</v>
      </c>
      <c r="F4506" t="s">
        <v>14740</v>
      </c>
    </row>
    <row r="4507" spans="1:6" x14ac:dyDescent="0.2">
      <c r="A4507" t="s">
        <v>15475</v>
      </c>
      <c r="B4507" t="s">
        <v>86</v>
      </c>
      <c r="C4507" t="s">
        <v>210</v>
      </c>
      <c r="D4507" t="s">
        <v>10945</v>
      </c>
      <c r="E4507">
        <v>10</v>
      </c>
      <c r="F4507" t="s">
        <v>14740</v>
      </c>
    </row>
    <row r="4508" spans="1:6" x14ac:dyDescent="0.2">
      <c r="A4508" t="s">
        <v>15476</v>
      </c>
      <c r="B4508" t="s">
        <v>86</v>
      </c>
      <c r="C4508" t="s">
        <v>210</v>
      </c>
      <c r="D4508" t="s">
        <v>14781</v>
      </c>
      <c r="E4508">
        <v>1</v>
      </c>
      <c r="F4508" t="s">
        <v>14740</v>
      </c>
    </row>
    <row r="4509" spans="1:6" x14ac:dyDescent="0.2">
      <c r="A4509" t="s">
        <v>15477</v>
      </c>
      <c r="B4509" t="s">
        <v>86</v>
      </c>
      <c r="C4509" t="s">
        <v>211</v>
      </c>
      <c r="D4509" t="s">
        <v>10933</v>
      </c>
      <c r="E4509">
        <v>1</v>
      </c>
      <c r="F4509" t="s">
        <v>14740</v>
      </c>
    </row>
    <row r="4510" spans="1:6" x14ac:dyDescent="0.2">
      <c r="A4510" t="s">
        <v>15478</v>
      </c>
      <c r="B4510" t="s">
        <v>86</v>
      </c>
      <c r="C4510" t="s">
        <v>211</v>
      </c>
      <c r="D4510" t="s">
        <v>10945</v>
      </c>
      <c r="E4510">
        <v>1</v>
      </c>
      <c r="F4510" t="s">
        <v>14740</v>
      </c>
    </row>
    <row r="4511" spans="1:6" x14ac:dyDescent="0.2">
      <c r="A4511" t="s">
        <v>15479</v>
      </c>
      <c r="B4511" t="s">
        <v>86</v>
      </c>
      <c r="C4511" t="s">
        <v>212</v>
      </c>
      <c r="D4511" t="s">
        <v>10931</v>
      </c>
      <c r="E4511">
        <v>1</v>
      </c>
      <c r="F4511" t="s">
        <v>14740</v>
      </c>
    </row>
    <row r="4512" spans="1:6" x14ac:dyDescent="0.2">
      <c r="A4512" t="s">
        <v>15480</v>
      </c>
      <c r="B4512" t="s">
        <v>86</v>
      </c>
      <c r="C4512" t="s">
        <v>212</v>
      </c>
      <c r="D4512" t="s">
        <v>10933</v>
      </c>
      <c r="E4512">
        <v>10</v>
      </c>
      <c r="F4512" t="s">
        <v>14740</v>
      </c>
    </row>
    <row r="4513" spans="1:6" x14ac:dyDescent="0.2">
      <c r="A4513" t="s">
        <v>15481</v>
      </c>
      <c r="B4513" t="s">
        <v>86</v>
      </c>
      <c r="C4513" t="s">
        <v>212</v>
      </c>
      <c r="D4513" t="s">
        <v>14765</v>
      </c>
      <c r="E4513">
        <v>1</v>
      </c>
      <c r="F4513" t="s">
        <v>14740</v>
      </c>
    </row>
    <row r="4514" spans="1:6" x14ac:dyDescent="0.2">
      <c r="A4514" t="s">
        <v>15482</v>
      </c>
      <c r="B4514" t="s">
        <v>86</v>
      </c>
      <c r="C4514" t="s">
        <v>212</v>
      </c>
      <c r="D4514" t="s">
        <v>10945</v>
      </c>
      <c r="E4514">
        <v>11</v>
      </c>
      <c r="F4514" t="s">
        <v>14740</v>
      </c>
    </row>
    <row r="4515" spans="1:6" x14ac:dyDescent="0.2">
      <c r="A4515" t="s">
        <v>15483</v>
      </c>
      <c r="B4515" t="s">
        <v>86</v>
      </c>
      <c r="C4515" t="s">
        <v>213</v>
      </c>
      <c r="D4515" t="s">
        <v>10903</v>
      </c>
      <c r="E4515">
        <v>1</v>
      </c>
      <c r="F4515" t="s">
        <v>14740</v>
      </c>
    </row>
    <row r="4516" spans="1:6" x14ac:dyDescent="0.2">
      <c r="A4516" t="s">
        <v>15484</v>
      </c>
      <c r="B4516" t="s">
        <v>86</v>
      </c>
      <c r="C4516" t="s">
        <v>213</v>
      </c>
      <c r="D4516" t="s">
        <v>10929</v>
      </c>
      <c r="E4516">
        <v>1</v>
      </c>
      <c r="F4516" t="s">
        <v>14740</v>
      </c>
    </row>
    <row r="4517" spans="1:6" x14ac:dyDescent="0.2">
      <c r="A4517" t="s">
        <v>15485</v>
      </c>
      <c r="B4517" t="s">
        <v>86</v>
      </c>
      <c r="C4517" t="s">
        <v>213</v>
      </c>
      <c r="D4517" t="s">
        <v>10931</v>
      </c>
      <c r="E4517">
        <v>1</v>
      </c>
      <c r="F4517" t="s">
        <v>14740</v>
      </c>
    </row>
    <row r="4518" spans="1:6" x14ac:dyDescent="0.2">
      <c r="A4518" t="s">
        <v>15486</v>
      </c>
      <c r="B4518" t="s">
        <v>86</v>
      </c>
      <c r="C4518" t="s">
        <v>213</v>
      </c>
      <c r="D4518" t="s">
        <v>10933</v>
      </c>
      <c r="E4518">
        <v>7</v>
      </c>
      <c r="F4518" t="s">
        <v>14740</v>
      </c>
    </row>
    <row r="4519" spans="1:6" x14ac:dyDescent="0.2">
      <c r="A4519" t="s">
        <v>15487</v>
      </c>
      <c r="B4519" t="s">
        <v>86</v>
      </c>
      <c r="C4519" t="s">
        <v>213</v>
      </c>
      <c r="D4519" t="s">
        <v>14767</v>
      </c>
      <c r="E4519">
        <v>1</v>
      </c>
      <c r="F4519" t="s">
        <v>14740</v>
      </c>
    </row>
    <row r="4520" spans="1:6" x14ac:dyDescent="0.2">
      <c r="A4520" t="s">
        <v>15488</v>
      </c>
      <c r="B4520" t="s">
        <v>86</v>
      </c>
      <c r="C4520" t="s">
        <v>213</v>
      </c>
      <c r="D4520" t="s">
        <v>10945</v>
      </c>
      <c r="E4520">
        <v>8</v>
      </c>
      <c r="F4520" t="s">
        <v>14740</v>
      </c>
    </row>
    <row r="4521" spans="1:6" x14ac:dyDescent="0.2">
      <c r="A4521" t="s">
        <v>15489</v>
      </c>
      <c r="B4521" t="s">
        <v>86</v>
      </c>
      <c r="C4521" t="s">
        <v>213</v>
      </c>
      <c r="D4521" t="s">
        <v>14794</v>
      </c>
      <c r="E4521">
        <v>1</v>
      </c>
      <c r="F4521" t="s">
        <v>14740</v>
      </c>
    </row>
    <row r="4522" spans="1:6" x14ac:dyDescent="0.2">
      <c r="A4522" t="s">
        <v>15490</v>
      </c>
      <c r="B4522" t="s">
        <v>86</v>
      </c>
      <c r="C4522" t="s">
        <v>213</v>
      </c>
      <c r="D4522" t="s">
        <v>14800</v>
      </c>
      <c r="E4522">
        <v>1</v>
      </c>
      <c r="F4522" t="s">
        <v>14740</v>
      </c>
    </row>
    <row r="4523" spans="1:6" x14ac:dyDescent="0.2">
      <c r="A4523" t="s">
        <v>15491</v>
      </c>
      <c r="B4523" t="s">
        <v>86</v>
      </c>
      <c r="C4523" t="s">
        <v>213</v>
      </c>
      <c r="D4523" t="s">
        <v>14802</v>
      </c>
      <c r="E4523">
        <v>1</v>
      </c>
      <c r="F4523" t="s">
        <v>14740</v>
      </c>
    </row>
    <row r="4524" spans="1:6" x14ac:dyDescent="0.2">
      <c r="A4524" t="s">
        <v>15492</v>
      </c>
      <c r="B4524" t="s">
        <v>86</v>
      </c>
      <c r="C4524" t="s">
        <v>214</v>
      </c>
      <c r="D4524" t="s">
        <v>10931</v>
      </c>
      <c r="E4524">
        <v>1</v>
      </c>
      <c r="F4524" t="s">
        <v>14740</v>
      </c>
    </row>
    <row r="4525" spans="1:6" x14ac:dyDescent="0.2">
      <c r="A4525" t="s">
        <v>15493</v>
      </c>
      <c r="B4525" t="s">
        <v>86</v>
      </c>
      <c r="C4525" t="s">
        <v>214</v>
      </c>
      <c r="D4525" t="s">
        <v>10933</v>
      </c>
      <c r="E4525">
        <v>3</v>
      </c>
      <c r="F4525" t="s">
        <v>14740</v>
      </c>
    </row>
    <row r="4526" spans="1:6" x14ac:dyDescent="0.2">
      <c r="A4526" t="s">
        <v>15494</v>
      </c>
      <c r="B4526" t="s">
        <v>86</v>
      </c>
      <c r="C4526" t="s">
        <v>214</v>
      </c>
      <c r="D4526" t="s">
        <v>10945</v>
      </c>
      <c r="E4526">
        <v>3</v>
      </c>
      <c r="F4526" t="s">
        <v>14740</v>
      </c>
    </row>
    <row r="4527" spans="1:6" x14ac:dyDescent="0.2">
      <c r="A4527" t="s">
        <v>15495</v>
      </c>
      <c r="B4527" t="s">
        <v>86</v>
      </c>
      <c r="C4527" t="s">
        <v>214</v>
      </c>
      <c r="D4527" t="s">
        <v>14774</v>
      </c>
      <c r="E4527">
        <v>1</v>
      </c>
      <c r="F4527" t="s">
        <v>14740</v>
      </c>
    </row>
    <row r="4528" spans="1:6" x14ac:dyDescent="0.2">
      <c r="A4528" t="s">
        <v>15496</v>
      </c>
      <c r="B4528" t="s">
        <v>86</v>
      </c>
      <c r="C4528" t="s">
        <v>214</v>
      </c>
      <c r="D4528" t="s">
        <v>14800</v>
      </c>
      <c r="E4528">
        <v>1</v>
      </c>
      <c r="F4528" t="s">
        <v>14740</v>
      </c>
    </row>
    <row r="4529" spans="1:6" x14ac:dyDescent="0.2">
      <c r="A4529" t="s">
        <v>15497</v>
      </c>
      <c r="B4529" t="s">
        <v>86</v>
      </c>
      <c r="C4529" t="s">
        <v>214</v>
      </c>
      <c r="D4529" t="s">
        <v>14806</v>
      </c>
      <c r="E4529">
        <v>1</v>
      </c>
      <c r="F4529" t="s">
        <v>14740</v>
      </c>
    </row>
    <row r="4530" spans="1:6" x14ac:dyDescent="0.2">
      <c r="A4530" t="s">
        <v>15498</v>
      </c>
      <c r="B4530" t="s">
        <v>86</v>
      </c>
      <c r="C4530" t="s">
        <v>215</v>
      </c>
      <c r="D4530" t="s">
        <v>10931</v>
      </c>
      <c r="E4530">
        <v>1</v>
      </c>
      <c r="F4530" t="s">
        <v>14740</v>
      </c>
    </row>
    <row r="4531" spans="1:6" x14ac:dyDescent="0.2">
      <c r="A4531" t="s">
        <v>15499</v>
      </c>
      <c r="B4531" t="s">
        <v>86</v>
      </c>
      <c r="C4531" t="s">
        <v>215</v>
      </c>
      <c r="D4531" t="s">
        <v>10933</v>
      </c>
      <c r="E4531">
        <v>14</v>
      </c>
      <c r="F4531" t="s">
        <v>14740</v>
      </c>
    </row>
    <row r="4532" spans="1:6" x14ac:dyDescent="0.2">
      <c r="A4532" t="s">
        <v>15500</v>
      </c>
      <c r="B4532" t="s">
        <v>86</v>
      </c>
      <c r="C4532" t="s">
        <v>215</v>
      </c>
      <c r="D4532" t="s">
        <v>14767</v>
      </c>
      <c r="E4532">
        <v>1</v>
      </c>
      <c r="F4532" t="s">
        <v>14740</v>
      </c>
    </row>
    <row r="4533" spans="1:6" x14ac:dyDescent="0.2">
      <c r="A4533" t="s">
        <v>15501</v>
      </c>
      <c r="B4533" t="s">
        <v>86</v>
      </c>
      <c r="C4533" t="s">
        <v>215</v>
      </c>
      <c r="D4533" t="s">
        <v>10945</v>
      </c>
      <c r="E4533">
        <v>14</v>
      </c>
      <c r="F4533" t="s">
        <v>14740</v>
      </c>
    </row>
    <row r="4534" spans="1:6" x14ac:dyDescent="0.2">
      <c r="A4534" t="s">
        <v>15502</v>
      </c>
      <c r="B4534" t="s">
        <v>86</v>
      </c>
      <c r="C4534" t="s">
        <v>215</v>
      </c>
      <c r="D4534" t="s">
        <v>14774</v>
      </c>
      <c r="E4534">
        <v>1</v>
      </c>
      <c r="F4534" t="s">
        <v>14740</v>
      </c>
    </row>
    <row r="4535" spans="1:6" x14ac:dyDescent="0.2">
      <c r="A4535" t="s">
        <v>15503</v>
      </c>
      <c r="B4535" t="s">
        <v>86</v>
      </c>
      <c r="C4535" t="s">
        <v>216</v>
      </c>
      <c r="D4535" t="s">
        <v>10933</v>
      </c>
      <c r="E4535">
        <v>3</v>
      </c>
      <c r="F4535" t="s">
        <v>14740</v>
      </c>
    </row>
    <row r="4536" spans="1:6" x14ac:dyDescent="0.2">
      <c r="A4536" t="s">
        <v>15504</v>
      </c>
      <c r="B4536" t="s">
        <v>86</v>
      </c>
      <c r="C4536" t="s">
        <v>216</v>
      </c>
      <c r="D4536" t="s">
        <v>10945</v>
      </c>
      <c r="E4536">
        <v>3</v>
      </c>
      <c r="F4536" t="s">
        <v>14740</v>
      </c>
    </row>
    <row r="4537" spans="1:6" x14ac:dyDescent="0.2">
      <c r="A4537" t="s">
        <v>15505</v>
      </c>
      <c r="B4537" t="s">
        <v>86</v>
      </c>
      <c r="C4537" t="s">
        <v>217</v>
      </c>
      <c r="D4537" t="s">
        <v>10931</v>
      </c>
      <c r="E4537">
        <v>1</v>
      </c>
      <c r="F4537" t="s">
        <v>14740</v>
      </c>
    </row>
    <row r="4538" spans="1:6" x14ac:dyDescent="0.2">
      <c r="A4538" t="s">
        <v>15506</v>
      </c>
      <c r="B4538" t="s">
        <v>86</v>
      </c>
      <c r="C4538" t="s">
        <v>217</v>
      </c>
      <c r="D4538" t="s">
        <v>10933</v>
      </c>
      <c r="E4538">
        <v>4</v>
      </c>
      <c r="F4538" t="s">
        <v>14740</v>
      </c>
    </row>
    <row r="4539" spans="1:6" x14ac:dyDescent="0.2">
      <c r="A4539" t="s">
        <v>15507</v>
      </c>
      <c r="B4539" t="s">
        <v>86</v>
      </c>
      <c r="C4539" t="s">
        <v>217</v>
      </c>
      <c r="D4539" t="s">
        <v>14767</v>
      </c>
      <c r="E4539">
        <v>1</v>
      </c>
      <c r="F4539" t="s">
        <v>14740</v>
      </c>
    </row>
    <row r="4540" spans="1:6" x14ac:dyDescent="0.2">
      <c r="A4540" t="s">
        <v>15508</v>
      </c>
      <c r="B4540" t="s">
        <v>86</v>
      </c>
      <c r="C4540" t="s">
        <v>217</v>
      </c>
      <c r="D4540" t="s">
        <v>10945</v>
      </c>
      <c r="E4540">
        <v>4</v>
      </c>
      <c r="F4540" t="s">
        <v>14740</v>
      </c>
    </row>
    <row r="4541" spans="1:6" x14ac:dyDescent="0.2">
      <c r="A4541" t="s">
        <v>15509</v>
      </c>
      <c r="B4541" t="s">
        <v>86</v>
      </c>
      <c r="C4541" t="s">
        <v>218</v>
      </c>
      <c r="D4541" t="s">
        <v>10929</v>
      </c>
      <c r="E4541">
        <v>1</v>
      </c>
      <c r="F4541" t="s">
        <v>14740</v>
      </c>
    </row>
    <row r="4542" spans="1:6" x14ac:dyDescent="0.2">
      <c r="A4542" t="s">
        <v>15510</v>
      </c>
      <c r="B4542" t="s">
        <v>86</v>
      </c>
      <c r="C4542" t="s">
        <v>218</v>
      </c>
      <c r="D4542" t="s">
        <v>10931</v>
      </c>
      <c r="E4542">
        <v>2</v>
      </c>
      <c r="F4542" t="s">
        <v>14740</v>
      </c>
    </row>
    <row r="4543" spans="1:6" x14ac:dyDescent="0.2">
      <c r="A4543" t="s">
        <v>15511</v>
      </c>
      <c r="B4543" t="s">
        <v>86</v>
      </c>
      <c r="C4543" t="s">
        <v>218</v>
      </c>
      <c r="D4543" t="s">
        <v>10933</v>
      </c>
      <c r="E4543">
        <v>5</v>
      </c>
      <c r="F4543" t="s">
        <v>14740</v>
      </c>
    </row>
    <row r="4544" spans="1:6" x14ac:dyDescent="0.2">
      <c r="A4544" t="s">
        <v>15512</v>
      </c>
      <c r="B4544" t="s">
        <v>86</v>
      </c>
      <c r="C4544" t="s">
        <v>218</v>
      </c>
      <c r="D4544" t="s">
        <v>14765</v>
      </c>
      <c r="E4544">
        <v>1</v>
      </c>
      <c r="F4544" t="s">
        <v>14740</v>
      </c>
    </row>
    <row r="4545" spans="1:6" x14ac:dyDescent="0.2">
      <c r="A4545" t="s">
        <v>15513</v>
      </c>
      <c r="B4545" t="s">
        <v>86</v>
      </c>
      <c r="C4545" t="s">
        <v>218</v>
      </c>
      <c r="D4545" t="s">
        <v>10945</v>
      </c>
      <c r="E4545">
        <v>7</v>
      </c>
      <c r="F4545" t="s">
        <v>14740</v>
      </c>
    </row>
    <row r="4546" spans="1:6" x14ac:dyDescent="0.2">
      <c r="A4546" t="s">
        <v>15514</v>
      </c>
      <c r="B4546" t="s">
        <v>86</v>
      </c>
      <c r="C4546" t="s">
        <v>218</v>
      </c>
      <c r="D4546" t="s">
        <v>10963</v>
      </c>
      <c r="E4546">
        <v>1</v>
      </c>
      <c r="F4546" t="s">
        <v>14740</v>
      </c>
    </row>
    <row r="4547" spans="1:6" x14ac:dyDescent="0.2">
      <c r="A4547" t="s">
        <v>15515</v>
      </c>
      <c r="B4547" t="s">
        <v>86</v>
      </c>
      <c r="C4547" t="s">
        <v>218</v>
      </c>
      <c r="D4547" t="s">
        <v>14792</v>
      </c>
      <c r="E4547">
        <v>1</v>
      </c>
      <c r="F4547" t="s">
        <v>14740</v>
      </c>
    </row>
    <row r="4548" spans="1:6" x14ac:dyDescent="0.2">
      <c r="A4548" t="s">
        <v>15516</v>
      </c>
      <c r="B4548" t="s">
        <v>86</v>
      </c>
      <c r="C4548" t="s">
        <v>218</v>
      </c>
      <c r="D4548" t="s">
        <v>14800</v>
      </c>
      <c r="E4548">
        <v>1</v>
      </c>
      <c r="F4548" t="s">
        <v>14740</v>
      </c>
    </row>
    <row r="4549" spans="1:6" x14ac:dyDescent="0.2">
      <c r="A4549" t="s">
        <v>15517</v>
      </c>
      <c r="B4549" t="s">
        <v>86</v>
      </c>
      <c r="C4549" t="s">
        <v>218</v>
      </c>
      <c r="D4549" t="s">
        <v>14806</v>
      </c>
      <c r="E4549">
        <v>1</v>
      </c>
      <c r="F4549" t="s">
        <v>14740</v>
      </c>
    </row>
    <row r="4550" spans="1:6" x14ac:dyDescent="0.2">
      <c r="A4550" t="s">
        <v>15518</v>
      </c>
      <c r="B4550" t="s">
        <v>86</v>
      </c>
      <c r="C4550" t="s">
        <v>219</v>
      </c>
      <c r="D4550" t="s">
        <v>10903</v>
      </c>
      <c r="E4550">
        <v>1</v>
      </c>
      <c r="F4550" t="s">
        <v>14740</v>
      </c>
    </row>
    <row r="4551" spans="1:6" x14ac:dyDescent="0.2">
      <c r="A4551" t="s">
        <v>15519</v>
      </c>
      <c r="B4551" t="s">
        <v>86</v>
      </c>
      <c r="C4551" t="s">
        <v>219</v>
      </c>
      <c r="D4551" t="s">
        <v>10931</v>
      </c>
      <c r="E4551">
        <v>1</v>
      </c>
      <c r="F4551" t="s">
        <v>14740</v>
      </c>
    </row>
    <row r="4552" spans="1:6" x14ac:dyDescent="0.2">
      <c r="A4552" t="s">
        <v>15520</v>
      </c>
      <c r="B4552" t="s">
        <v>86</v>
      </c>
      <c r="C4552" t="s">
        <v>219</v>
      </c>
      <c r="D4552" t="s">
        <v>10933</v>
      </c>
      <c r="E4552">
        <v>15</v>
      </c>
      <c r="F4552" t="s">
        <v>14740</v>
      </c>
    </row>
    <row r="4553" spans="1:6" x14ac:dyDescent="0.2">
      <c r="A4553" t="s">
        <v>15521</v>
      </c>
      <c r="B4553" t="s">
        <v>86</v>
      </c>
      <c r="C4553" t="s">
        <v>219</v>
      </c>
      <c r="D4553" t="s">
        <v>14767</v>
      </c>
      <c r="E4553">
        <v>1</v>
      </c>
      <c r="F4553" t="s">
        <v>14740</v>
      </c>
    </row>
    <row r="4554" spans="1:6" x14ac:dyDescent="0.2">
      <c r="A4554" t="s">
        <v>15522</v>
      </c>
      <c r="B4554" t="s">
        <v>86</v>
      </c>
      <c r="C4554" t="s">
        <v>219</v>
      </c>
      <c r="D4554" t="s">
        <v>10945</v>
      </c>
      <c r="E4554">
        <v>18</v>
      </c>
      <c r="F4554" t="s">
        <v>14740</v>
      </c>
    </row>
    <row r="4555" spans="1:6" x14ac:dyDescent="0.2">
      <c r="A4555" t="s">
        <v>15523</v>
      </c>
      <c r="B4555" t="s">
        <v>86</v>
      </c>
      <c r="C4555" t="s">
        <v>220</v>
      </c>
      <c r="D4555" t="s">
        <v>10931</v>
      </c>
      <c r="E4555">
        <v>1</v>
      </c>
      <c r="F4555" t="s">
        <v>14740</v>
      </c>
    </row>
    <row r="4556" spans="1:6" x14ac:dyDescent="0.2">
      <c r="A4556" t="s">
        <v>15524</v>
      </c>
      <c r="B4556" t="s">
        <v>86</v>
      </c>
      <c r="C4556" t="s">
        <v>220</v>
      </c>
      <c r="D4556" t="s">
        <v>10933</v>
      </c>
      <c r="E4556">
        <v>10</v>
      </c>
      <c r="F4556" t="s">
        <v>14740</v>
      </c>
    </row>
    <row r="4557" spans="1:6" x14ac:dyDescent="0.2">
      <c r="A4557" t="s">
        <v>15525</v>
      </c>
      <c r="B4557" t="s">
        <v>86</v>
      </c>
      <c r="C4557" t="s">
        <v>220</v>
      </c>
      <c r="D4557" t="s">
        <v>14763</v>
      </c>
      <c r="E4557">
        <v>1</v>
      </c>
      <c r="F4557" t="s">
        <v>14740</v>
      </c>
    </row>
    <row r="4558" spans="1:6" x14ac:dyDescent="0.2">
      <c r="A4558" t="s">
        <v>15526</v>
      </c>
      <c r="B4558" t="s">
        <v>86</v>
      </c>
      <c r="C4558" t="s">
        <v>220</v>
      </c>
      <c r="D4558" t="s">
        <v>10945</v>
      </c>
      <c r="E4558">
        <v>12</v>
      </c>
      <c r="F4558" t="s">
        <v>14740</v>
      </c>
    </row>
    <row r="4559" spans="1:6" x14ac:dyDescent="0.2">
      <c r="A4559" t="s">
        <v>15527</v>
      </c>
      <c r="B4559" t="s">
        <v>86</v>
      </c>
      <c r="C4559" t="s">
        <v>220</v>
      </c>
      <c r="D4559" t="s">
        <v>14784</v>
      </c>
      <c r="E4559">
        <v>1</v>
      </c>
      <c r="F4559" t="s">
        <v>14740</v>
      </c>
    </row>
    <row r="4560" spans="1:6" x14ac:dyDescent="0.2">
      <c r="A4560" t="s">
        <v>15528</v>
      </c>
      <c r="B4560" t="s">
        <v>86</v>
      </c>
      <c r="C4560" t="s">
        <v>220</v>
      </c>
      <c r="D4560" t="s">
        <v>14794</v>
      </c>
      <c r="E4560">
        <v>1</v>
      </c>
      <c r="F4560" t="s">
        <v>14740</v>
      </c>
    </row>
    <row r="4561" spans="1:6" x14ac:dyDescent="0.2">
      <c r="A4561" t="s">
        <v>15529</v>
      </c>
      <c r="B4561" t="s">
        <v>86</v>
      </c>
      <c r="C4561" t="s">
        <v>220</v>
      </c>
      <c r="D4561" t="s">
        <v>14806</v>
      </c>
      <c r="E4561">
        <v>1</v>
      </c>
      <c r="F4561" t="s">
        <v>14740</v>
      </c>
    </row>
    <row r="4562" spans="1:6" x14ac:dyDescent="0.2">
      <c r="A4562" t="s">
        <v>15530</v>
      </c>
      <c r="B4562" t="s">
        <v>86</v>
      </c>
      <c r="C4562" t="s">
        <v>221</v>
      </c>
      <c r="D4562" t="s">
        <v>10933</v>
      </c>
      <c r="E4562">
        <v>2</v>
      </c>
      <c r="F4562" t="s">
        <v>14740</v>
      </c>
    </row>
    <row r="4563" spans="1:6" x14ac:dyDescent="0.2">
      <c r="A4563" t="s">
        <v>15531</v>
      </c>
      <c r="B4563" t="s">
        <v>86</v>
      </c>
      <c r="C4563" t="s">
        <v>221</v>
      </c>
      <c r="D4563" t="s">
        <v>10945</v>
      </c>
      <c r="E4563">
        <v>2</v>
      </c>
      <c r="F4563" t="s">
        <v>14740</v>
      </c>
    </row>
    <row r="4564" spans="1:6" x14ac:dyDescent="0.2">
      <c r="A4564" t="s">
        <v>15532</v>
      </c>
      <c r="B4564" t="s">
        <v>86</v>
      </c>
      <c r="C4564" t="s">
        <v>222</v>
      </c>
      <c r="D4564" t="s">
        <v>10933</v>
      </c>
      <c r="E4564">
        <v>9</v>
      </c>
      <c r="F4564" t="s">
        <v>14740</v>
      </c>
    </row>
    <row r="4565" spans="1:6" x14ac:dyDescent="0.2">
      <c r="A4565" t="s">
        <v>15533</v>
      </c>
      <c r="B4565" t="s">
        <v>86</v>
      </c>
      <c r="C4565" t="s">
        <v>222</v>
      </c>
      <c r="D4565" t="s">
        <v>10945</v>
      </c>
      <c r="E4565">
        <v>9</v>
      </c>
      <c r="F4565" t="s">
        <v>14740</v>
      </c>
    </row>
    <row r="4566" spans="1:6" x14ac:dyDescent="0.2">
      <c r="A4566" t="s">
        <v>15534</v>
      </c>
      <c r="B4566" t="s">
        <v>86</v>
      </c>
      <c r="C4566" t="s">
        <v>223</v>
      </c>
      <c r="D4566" t="s">
        <v>14748</v>
      </c>
      <c r="E4566">
        <v>1</v>
      </c>
      <c r="F4566" t="s">
        <v>14740</v>
      </c>
    </row>
    <row r="4567" spans="1:6" x14ac:dyDescent="0.2">
      <c r="A4567" t="s">
        <v>15535</v>
      </c>
      <c r="B4567" t="s">
        <v>86</v>
      </c>
      <c r="C4567" t="s">
        <v>223</v>
      </c>
      <c r="D4567" t="s">
        <v>10925</v>
      </c>
      <c r="E4567">
        <v>1</v>
      </c>
      <c r="F4567" t="s">
        <v>14740</v>
      </c>
    </row>
    <row r="4568" spans="1:6" x14ac:dyDescent="0.2">
      <c r="A4568" t="s">
        <v>15536</v>
      </c>
      <c r="B4568" t="s">
        <v>86</v>
      </c>
      <c r="C4568" t="s">
        <v>223</v>
      </c>
      <c r="D4568" t="s">
        <v>10931</v>
      </c>
      <c r="E4568">
        <v>1</v>
      </c>
      <c r="F4568" t="s">
        <v>14740</v>
      </c>
    </row>
    <row r="4569" spans="1:6" x14ac:dyDescent="0.2">
      <c r="A4569" t="s">
        <v>15537</v>
      </c>
      <c r="B4569" t="s">
        <v>86</v>
      </c>
      <c r="C4569" t="s">
        <v>223</v>
      </c>
      <c r="D4569" t="s">
        <v>10933</v>
      </c>
      <c r="E4569">
        <v>6</v>
      </c>
      <c r="F4569" t="s">
        <v>14740</v>
      </c>
    </row>
    <row r="4570" spans="1:6" x14ac:dyDescent="0.2">
      <c r="A4570" t="s">
        <v>15538</v>
      </c>
      <c r="B4570" t="s">
        <v>86</v>
      </c>
      <c r="C4570" t="s">
        <v>223</v>
      </c>
      <c r="D4570" t="s">
        <v>14763</v>
      </c>
      <c r="E4570">
        <v>1</v>
      </c>
      <c r="F4570" t="s">
        <v>14740</v>
      </c>
    </row>
    <row r="4571" spans="1:6" x14ac:dyDescent="0.2">
      <c r="A4571" t="s">
        <v>15539</v>
      </c>
      <c r="B4571" t="s">
        <v>86</v>
      </c>
      <c r="C4571" t="s">
        <v>223</v>
      </c>
      <c r="D4571" t="s">
        <v>14765</v>
      </c>
      <c r="E4571">
        <v>1</v>
      </c>
      <c r="F4571" t="s">
        <v>14740</v>
      </c>
    </row>
    <row r="4572" spans="1:6" x14ac:dyDescent="0.2">
      <c r="A4572" t="s">
        <v>15540</v>
      </c>
      <c r="B4572" t="s">
        <v>86</v>
      </c>
      <c r="C4572" t="s">
        <v>223</v>
      </c>
      <c r="D4572" t="s">
        <v>14767</v>
      </c>
      <c r="E4572">
        <v>1</v>
      </c>
      <c r="F4572" t="s">
        <v>14740</v>
      </c>
    </row>
    <row r="4573" spans="1:6" x14ac:dyDescent="0.2">
      <c r="A4573" t="s">
        <v>15541</v>
      </c>
      <c r="B4573" t="s">
        <v>86</v>
      </c>
      <c r="C4573" t="s">
        <v>223</v>
      </c>
      <c r="D4573" t="s">
        <v>10945</v>
      </c>
      <c r="E4573">
        <v>7</v>
      </c>
      <c r="F4573" t="s">
        <v>14740</v>
      </c>
    </row>
    <row r="4574" spans="1:6" x14ac:dyDescent="0.2">
      <c r="A4574" t="s">
        <v>15542</v>
      </c>
      <c r="B4574" t="s">
        <v>86</v>
      </c>
      <c r="C4574" t="s">
        <v>223</v>
      </c>
      <c r="D4574" t="s">
        <v>14781</v>
      </c>
      <c r="E4574">
        <v>1</v>
      </c>
      <c r="F4574" t="s">
        <v>14740</v>
      </c>
    </row>
    <row r="4575" spans="1:6" x14ac:dyDescent="0.2">
      <c r="A4575" t="s">
        <v>15543</v>
      </c>
      <c r="B4575" t="s">
        <v>86</v>
      </c>
      <c r="C4575" t="s">
        <v>223</v>
      </c>
      <c r="D4575" t="s">
        <v>14794</v>
      </c>
      <c r="E4575">
        <v>1</v>
      </c>
      <c r="F4575" t="s">
        <v>14740</v>
      </c>
    </row>
    <row r="4576" spans="1:6" x14ac:dyDescent="0.2">
      <c r="A4576" t="s">
        <v>15544</v>
      </c>
      <c r="B4576" t="s">
        <v>86</v>
      </c>
      <c r="C4576" t="s">
        <v>223</v>
      </c>
      <c r="D4576" t="s">
        <v>14798</v>
      </c>
      <c r="E4576">
        <v>1</v>
      </c>
      <c r="F4576" t="s">
        <v>14740</v>
      </c>
    </row>
    <row r="4577" spans="1:6" x14ac:dyDescent="0.2">
      <c r="A4577" t="s">
        <v>15545</v>
      </c>
      <c r="B4577" t="s">
        <v>86</v>
      </c>
      <c r="C4577" t="s">
        <v>223</v>
      </c>
      <c r="D4577" t="s">
        <v>14802</v>
      </c>
      <c r="E4577">
        <v>1</v>
      </c>
      <c r="F4577" t="s">
        <v>14740</v>
      </c>
    </row>
    <row r="4578" spans="1:6" x14ac:dyDescent="0.2">
      <c r="A4578" t="s">
        <v>15546</v>
      </c>
      <c r="B4578" t="s">
        <v>86</v>
      </c>
      <c r="C4578" t="s">
        <v>224</v>
      </c>
      <c r="D4578" t="s">
        <v>10931</v>
      </c>
      <c r="E4578">
        <v>1</v>
      </c>
      <c r="F4578" t="s">
        <v>14740</v>
      </c>
    </row>
    <row r="4579" spans="1:6" x14ac:dyDescent="0.2">
      <c r="A4579" t="s">
        <v>15547</v>
      </c>
      <c r="B4579" t="s">
        <v>86</v>
      </c>
      <c r="C4579" t="s">
        <v>224</v>
      </c>
      <c r="D4579" t="s">
        <v>10933</v>
      </c>
      <c r="E4579">
        <v>11</v>
      </c>
      <c r="F4579" t="s">
        <v>14740</v>
      </c>
    </row>
    <row r="4580" spans="1:6" x14ac:dyDescent="0.2">
      <c r="A4580" t="s">
        <v>15548</v>
      </c>
      <c r="B4580" t="s">
        <v>86</v>
      </c>
      <c r="C4580" t="s">
        <v>224</v>
      </c>
      <c r="D4580" t="s">
        <v>14763</v>
      </c>
      <c r="E4580">
        <v>1</v>
      </c>
      <c r="F4580" t="s">
        <v>14740</v>
      </c>
    </row>
    <row r="4581" spans="1:6" x14ac:dyDescent="0.2">
      <c r="A4581" t="s">
        <v>15549</v>
      </c>
      <c r="B4581" t="s">
        <v>86</v>
      </c>
      <c r="C4581" t="s">
        <v>224</v>
      </c>
      <c r="D4581" t="s">
        <v>14767</v>
      </c>
      <c r="E4581">
        <v>1</v>
      </c>
      <c r="F4581" t="s">
        <v>14740</v>
      </c>
    </row>
    <row r="4582" spans="1:6" x14ac:dyDescent="0.2">
      <c r="A4582" t="s">
        <v>15550</v>
      </c>
      <c r="B4582" t="s">
        <v>86</v>
      </c>
      <c r="C4582" t="s">
        <v>224</v>
      </c>
      <c r="D4582" t="s">
        <v>10945</v>
      </c>
      <c r="E4582">
        <v>13</v>
      </c>
      <c r="F4582" t="s">
        <v>14740</v>
      </c>
    </row>
    <row r="4583" spans="1:6" x14ac:dyDescent="0.2">
      <c r="A4583" t="s">
        <v>15551</v>
      </c>
      <c r="B4583" t="s">
        <v>86</v>
      </c>
      <c r="C4583" t="s">
        <v>224</v>
      </c>
      <c r="D4583" t="s">
        <v>10963</v>
      </c>
      <c r="E4583">
        <v>1</v>
      </c>
      <c r="F4583" t="s">
        <v>14740</v>
      </c>
    </row>
    <row r="4584" spans="1:6" x14ac:dyDescent="0.2">
      <c r="A4584" t="s">
        <v>15552</v>
      </c>
      <c r="B4584" t="s">
        <v>86</v>
      </c>
      <c r="C4584" t="s">
        <v>224</v>
      </c>
      <c r="D4584" t="s">
        <v>14800</v>
      </c>
      <c r="E4584">
        <v>1</v>
      </c>
      <c r="F4584" t="s">
        <v>14740</v>
      </c>
    </row>
    <row r="4585" spans="1:6" x14ac:dyDescent="0.2">
      <c r="A4585" t="s">
        <v>15553</v>
      </c>
      <c r="B4585" t="s">
        <v>86</v>
      </c>
      <c r="C4585" t="s">
        <v>224</v>
      </c>
      <c r="D4585" t="s">
        <v>14802</v>
      </c>
      <c r="E4585">
        <v>1</v>
      </c>
      <c r="F4585" t="s">
        <v>14740</v>
      </c>
    </row>
    <row r="4586" spans="1:6" x14ac:dyDescent="0.2">
      <c r="A4586" t="s">
        <v>15554</v>
      </c>
      <c r="B4586" t="s">
        <v>86</v>
      </c>
      <c r="C4586" t="s">
        <v>225</v>
      </c>
      <c r="D4586" t="s">
        <v>10903</v>
      </c>
      <c r="E4586">
        <v>1</v>
      </c>
      <c r="F4586" t="s">
        <v>14740</v>
      </c>
    </row>
    <row r="4587" spans="1:6" x14ac:dyDescent="0.2">
      <c r="A4587" t="s">
        <v>15555</v>
      </c>
      <c r="B4587" t="s">
        <v>86</v>
      </c>
      <c r="C4587" t="s">
        <v>225</v>
      </c>
      <c r="D4587" t="s">
        <v>10931</v>
      </c>
      <c r="E4587">
        <v>1</v>
      </c>
      <c r="F4587" t="s">
        <v>14740</v>
      </c>
    </row>
    <row r="4588" spans="1:6" x14ac:dyDescent="0.2">
      <c r="A4588" t="s">
        <v>15556</v>
      </c>
      <c r="B4588" t="s">
        <v>86</v>
      </c>
      <c r="C4588" t="s">
        <v>225</v>
      </c>
      <c r="D4588" t="s">
        <v>10933</v>
      </c>
      <c r="E4588">
        <v>4</v>
      </c>
      <c r="F4588" t="s">
        <v>14740</v>
      </c>
    </row>
    <row r="4589" spans="1:6" x14ac:dyDescent="0.2">
      <c r="A4589" t="s">
        <v>15557</v>
      </c>
      <c r="B4589" t="s">
        <v>86</v>
      </c>
      <c r="C4589" t="s">
        <v>225</v>
      </c>
      <c r="D4589" t="s">
        <v>10945</v>
      </c>
      <c r="E4589">
        <v>4</v>
      </c>
      <c r="F4589" t="s">
        <v>14740</v>
      </c>
    </row>
    <row r="4590" spans="1:6" x14ac:dyDescent="0.2">
      <c r="A4590" t="s">
        <v>15558</v>
      </c>
      <c r="B4590" t="s">
        <v>86</v>
      </c>
      <c r="C4590" t="s">
        <v>226</v>
      </c>
      <c r="D4590" t="s">
        <v>14758</v>
      </c>
      <c r="E4590">
        <v>1</v>
      </c>
      <c r="F4590" t="s">
        <v>14740</v>
      </c>
    </row>
    <row r="4591" spans="1:6" x14ac:dyDescent="0.2">
      <c r="A4591" t="s">
        <v>15559</v>
      </c>
      <c r="B4591" t="s">
        <v>86</v>
      </c>
      <c r="C4591" t="s">
        <v>226</v>
      </c>
      <c r="D4591" t="s">
        <v>10931</v>
      </c>
      <c r="E4591">
        <v>3</v>
      </c>
      <c r="F4591" t="s">
        <v>14740</v>
      </c>
    </row>
    <row r="4592" spans="1:6" x14ac:dyDescent="0.2">
      <c r="A4592" t="s">
        <v>15560</v>
      </c>
      <c r="B4592" t="s">
        <v>86</v>
      </c>
      <c r="C4592" t="s">
        <v>226</v>
      </c>
      <c r="D4592" t="s">
        <v>10933</v>
      </c>
      <c r="E4592">
        <v>14</v>
      </c>
      <c r="F4592" t="s">
        <v>14740</v>
      </c>
    </row>
    <row r="4593" spans="1:6" x14ac:dyDescent="0.2">
      <c r="A4593" t="s">
        <v>15561</v>
      </c>
      <c r="B4593" t="s">
        <v>86</v>
      </c>
      <c r="C4593" t="s">
        <v>226</v>
      </c>
      <c r="D4593" t="s">
        <v>14767</v>
      </c>
      <c r="E4593">
        <v>1</v>
      </c>
      <c r="F4593" t="s">
        <v>14740</v>
      </c>
    </row>
    <row r="4594" spans="1:6" x14ac:dyDescent="0.2">
      <c r="A4594" t="s">
        <v>15562</v>
      </c>
      <c r="B4594" t="s">
        <v>86</v>
      </c>
      <c r="C4594" t="s">
        <v>226</v>
      </c>
      <c r="D4594" t="s">
        <v>10945</v>
      </c>
      <c r="E4594">
        <v>21</v>
      </c>
      <c r="F4594" t="s">
        <v>14740</v>
      </c>
    </row>
    <row r="4595" spans="1:6" x14ac:dyDescent="0.2">
      <c r="A4595" t="s">
        <v>15563</v>
      </c>
      <c r="B4595" t="s">
        <v>86</v>
      </c>
      <c r="C4595" t="s">
        <v>226</v>
      </c>
      <c r="D4595" t="s">
        <v>14772</v>
      </c>
      <c r="E4595">
        <v>1</v>
      </c>
      <c r="F4595" t="s">
        <v>14740</v>
      </c>
    </row>
    <row r="4596" spans="1:6" x14ac:dyDescent="0.2">
      <c r="A4596" t="s">
        <v>15564</v>
      </c>
      <c r="B4596" t="s">
        <v>86</v>
      </c>
      <c r="C4596" t="s">
        <v>226</v>
      </c>
      <c r="D4596" t="s">
        <v>14796</v>
      </c>
      <c r="E4596">
        <v>2</v>
      </c>
      <c r="F4596" t="s">
        <v>14740</v>
      </c>
    </row>
    <row r="4597" spans="1:6" x14ac:dyDescent="0.2">
      <c r="A4597" t="s">
        <v>15565</v>
      </c>
      <c r="B4597" t="s">
        <v>86</v>
      </c>
      <c r="C4597" t="s">
        <v>226</v>
      </c>
      <c r="D4597" t="s">
        <v>14798</v>
      </c>
      <c r="E4597">
        <v>2</v>
      </c>
      <c r="F4597" t="s">
        <v>14740</v>
      </c>
    </row>
    <row r="4598" spans="1:6" x14ac:dyDescent="0.2">
      <c r="A4598" t="s">
        <v>15566</v>
      </c>
      <c r="B4598" t="s">
        <v>86</v>
      </c>
      <c r="C4598" t="s">
        <v>227</v>
      </c>
      <c r="D4598" t="s">
        <v>10933</v>
      </c>
      <c r="E4598">
        <v>16</v>
      </c>
      <c r="F4598" t="s">
        <v>14740</v>
      </c>
    </row>
    <row r="4599" spans="1:6" x14ac:dyDescent="0.2">
      <c r="A4599" t="s">
        <v>15567</v>
      </c>
      <c r="B4599" t="s">
        <v>86</v>
      </c>
      <c r="C4599" t="s">
        <v>227</v>
      </c>
      <c r="D4599" t="s">
        <v>10945</v>
      </c>
      <c r="E4599">
        <v>18</v>
      </c>
      <c r="F4599" t="s">
        <v>14740</v>
      </c>
    </row>
    <row r="4600" spans="1:6" x14ac:dyDescent="0.2">
      <c r="A4600" t="s">
        <v>15568</v>
      </c>
      <c r="B4600" t="s">
        <v>86</v>
      </c>
      <c r="C4600" t="s">
        <v>228</v>
      </c>
      <c r="D4600" t="s">
        <v>10933</v>
      </c>
      <c r="E4600">
        <v>4</v>
      </c>
      <c r="F4600" t="s">
        <v>14740</v>
      </c>
    </row>
    <row r="4601" spans="1:6" x14ac:dyDescent="0.2">
      <c r="A4601" t="s">
        <v>15569</v>
      </c>
      <c r="B4601" t="s">
        <v>86</v>
      </c>
      <c r="C4601" t="s">
        <v>228</v>
      </c>
      <c r="D4601" t="s">
        <v>10945</v>
      </c>
      <c r="E4601">
        <v>4</v>
      </c>
      <c r="F4601" t="s">
        <v>14740</v>
      </c>
    </row>
    <row r="4602" spans="1:6" x14ac:dyDescent="0.2">
      <c r="A4602" t="s">
        <v>15570</v>
      </c>
      <c r="B4602" t="s">
        <v>86</v>
      </c>
      <c r="C4602" t="s">
        <v>229</v>
      </c>
      <c r="D4602" t="s">
        <v>10931</v>
      </c>
      <c r="E4602">
        <v>1</v>
      </c>
      <c r="F4602" t="s">
        <v>14740</v>
      </c>
    </row>
    <row r="4603" spans="1:6" x14ac:dyDescent="0.2">
      <c r="A4603" t="s">
        <v>15571</v>
      </c>
      <c r="B4603" t="s">
        <v>86</v>
      </c>
      <c r="C4603" t="s">
        <v>229</v>
      </c>
      <c r="D4603" t="s">
        <v>10933</v>
      </c>
      <c r="E4603">
        <v>2</v>
      </c>
      <c r="F4603" t="s">
        <v>14740</v>
      </c>
    </row>
    <row r="4604" spans="1:6" x14ac:dyDescent="0.2">
      <c r="A4604" t="s">
        <v>15572</v>
      </c>
      <c r="B4604" t="s">
        <v>86</v>
      </c>
      <c r="C4604" t="s">
        <v>229</v>
      </c>
      <c r="D4604" t="s">
        <v>14763</v>
      </c>
      <c r="E4604">
        <v>1</v>
      </c>
      <c r="F4604" t="s">
        <v>14740</v>
      </c>
    </row>
    <row r="4605" spans="1:6" x14ac:dyDescent="0.2">
      <c r="A4605" t="s">
        <v>15573</v>
      </c>
      <c r="B4605" t="s">
        <v>86</v>
      </c>
      <c r="C4605" t="s">
        <v>229</v>
      </c>
      <c r="D4605" t="s">
        <v>14767</v>
      </c>
      <c r="E4605">
        <v>1</v>
      </c>
      <c r="F4605" t="s">
        <v>14740</v>
      </c>
    </row>
    <row r="4606" spans="1:6" x14ac:dyDescent="0.2">
      <c r="A4606" t="s">
        <v>15574</v>
      </c>
      <c r="B4606" t="s">
        <v>86</v>
      </c>
      <c r="C4606" t="s">
        <v>229</v>
      </c>
      <c r="D4606" t="s">
        <v>10945</v>
      </c>
      <c r="E4606">
        <v>2</v>
      </c>
      <c r="F4606" t="s">
        <v>14740</v>
      </c>
    </row>
    <row r="4607" spans="1:6" x14ac:dyDescent="0.2">
      <c r="A4607" t="s">
        <v>15575</v>
      </c>
      <c r="B4607" t="s">
        <v>86</v>
      </c>
      <c r="C4607" t="s">
        <v>230</v>
      </c>
      <c r="D4607" t="s">
        <v>10931</v>
      </c>
      <c r="E4607">
        <v>1</v>
      </c>
      <c r="F4607" t="s">
        <v>14740</v>
      </c>
    </row>
    <row r="4608" spans="1:6" x14ac:dyDescent="0.2">
      <c r="A4608" t="s">
        <v>15576</v>
      </c>
      <c r="B4608" t="s">
        <v>86</v>
      </c>
      <c r="C4608" t="s">
        <v>230</v>
      </c>
      <c r="D4608" t="s">
        <v>10933</v>
      </c>
      <c r="E4608">
        <v>20</v>
      </c>
      <c r="F4608" t="s">
        <v>14740</v>
      </c>
    </row>
    <row r="4609" spans="1:6" x14ac:dyDescent="0.2">
      <c r="A4609" t="s">
        <v>15577</v>
      </c>
      <c r="B4609" t="s">
        <v>86</v>
      </c>
      <c r="C4609" t="s">
        <v>230</v>
      </c>
      <c r="D4609" t="s">
        <v>10945</v>
      </c>
      <c r="E4609">
        <v>24</v>
      </c>
      <c r="F4609" t="s">
        <v>14740</v>
      </c>
    </row>
    <row r="4610" spans="1:6" x14ac:dyDescent="0.2">
      <c r="A4610" t="s">
        <v>15578</v>
      </c>
      <c r="B4610" t="s">
        <v>86</v>
      </c>
      <c r="C4610" t="s">
        <v>230</v>
      </c>
      <c r="D4610" t="s">
        <v>14781</v>
      </c>
      <c r="E4610">
        <v>1</v>
      </c>
      <c r="F4610" t="s">
        <v>14740</v>
      </c>
    </row>
    <row r="4611" spans="1:6" x14ac:dyDescent="0.2">
      <c r="A4611" t="s">
        <v>15579</v>
      </c>
      <c r="B4611" t="s">
        <v>86</v>
      </c>
      <c r="C4611" t="s">
        <v>230</v>
      </c>
      <c r="D4611" t="s">
        <v>14802</v>
      </c>
      <c r="E4611">
        <v>1</v>
      </c>
      <c r="F4611" t="s">
        <v>14740</v>
      </c>
    </row>
    <row r="4612" spans="1:6" x14ac:dyDescent="0.2">
      <c r="A4612" t="s">
        <v>15580</v>
      </c>
      <c r="B4612" t="s">
        <v>86</v>
      </c>
      <c r="C4612" t="s">
        <v>231</v>
      </c>
      <c r="D4612" t="s">
        <v>10945</v>
      </c>
      <c r="E4612">
        <v>2</v>
      </c>
      <c r="F4612" t="s">
        <v>14740</v>
      </c>
    </row>
    <row r="4613" spans="1:6" x14ac:dyDescent="0.2">
      <c r="A4613" t="s">
        <v>15581</v>
      </c>
      <c r="B4613" t="s">
        <v>86</v>
      </c>
      <c r="C4613" t="s">
        <v>232</v>
      </c>
      <c r="D4613" t="s">
        <v>10903</v>
      </c>
      <c r="E4613">
        <v>1</v>
      </c>
      <c r="F4613" t="s">
        <v>14740</v>
      </c>
    </row>
    <row r="4614" spans="1:6" x14ac:dyDescent="0.2">
      <c r="A4614" t="s">
        <v>15582</v>
      </c>
      <c r="B4614" t="s">
        <v>86</v>
      </c>
      <c r="C4614" t="s">
        <v>232</v>
      </c>
      <c r="D4614" t="s">
        <v>10931</v>
      </c>
      <c r="E4614">
        <v>5</v>
      </c>
      <c r="F4614" t="s">
        <v>14740</v>
      </c>
    </row>
    <row r="4615" spans="1:6" x14ac:dyDescent="0.2">
      <c r="A4615" t="s">
        <v>15583</v>
      </c>
      <c r="B4615" t="s">
        <v>86</v>
      </c>
      <c r="C4615" t="s">
        <v>232</v>
      </c>
      <c r="D4615" t="s">
        <v>10933</v>
      </c>
      <c r="E4615">
        <v>67</v>
      </c>
      <c r="F4615" t="s">
        <v>14740</v>
      </c>
    </row>
    <row r="4616" spans="1:6" x14ac:dyDescent="0.2">
      <c r="A4616" t="s">
        <v>15584</v>
      </c>
      <c r="B4616" t="s">
        <v>86</v>
      </c>
      <c r="C4616" t="s">
        <v>232</v>
      </c>
      <c r="D4616" t="s">
        <v>14767</v>
      </c>
      <c r="E4616">
        <v>3</v>
      </c>
      <c r="F4616" t="s">
        <v>14740</v>
      </c>
    </row>
    <row r="4617" spans="1:6" x14ac:dyDescent="0.2">
      <c r="A4617" t="s">
        <v>15585</v>
      </c>
      <c r="B4617" t="s">
        <v>86</v>
      </c>
      <c r="C4617" t="s">
        <v>232</v>
      </c>
      <c r="D4617" t="s">
        <v>10945</v>
      </c>
      <c r="E4617">
        <v>78</v>
      </c>
      <c r="F4617" t="s">
        <v>14740</v>
      </c>
    </row>
    <row r="4618" spans="1:6" x14ac:dyDescent="0.2">
      <c r="A4618" t="s">
        <v>15586</v>
      </c>
      <c r="B4618" t="s">
        <v>86</v>
      </c>
      <c r="C4618" t="s">
        <v>232</v>
      </c>
      <c r="D4618" t="s">
        <v>10963</v>
      </c>
      <c r="E4618">
        <v>1</v>
      </c>
      <c r="F4618" t="s">
        <v>14740</v>
      </c>
    </row>
    <row r="4619" spans="1:6" x14ac:dyDescent="0.2">
      <c r="A4619" t="s">
        <v>15587</v>
      </c>
      <c r="B4619" t="s">
        <v>86</v>
      </c>
      <c r="C4619" t="s">
        <v>232</v>
      </c>
      <c r="D4619" t="s">
        <v>14786</v>
      </c>
      <c r="E4619">
        <v>1</v>
      </c>
      <c r="F4619" t="s">
        <v>14740</v>
      </c>
    </row>
    <row r="4620" spans="1:6" x14ac:dyDescent="0.2">
      <c r="A4620" t="s">
        <v>15588</v>
      </c>
      <c r="B4620" t="s">
        <v>86</v>
      </c>
      <c r="C4620" t="s">
        <v>232</v>
      </c>
      <c r="D4620" t="s">
        <v>14788</v>
      </c>
      <c r="E4620">
        <v>1</v>
      </c>
      <c r="F4620" t="s">
        <v>14740</v>
      </c>
    </row>
    <row r="4621" spans="1:6" x14ac:dyDescent="0.2">
      <c r="A4621" t="s">
        <v>15589</v>
      </c>
      <c r="B4621" t="s">
        <v>86</v>
      </c>
      <c r="C4621" t="s">
        <v>232</v>
      </c>
      <c r="D4621" t="s">
        <v>14794</v>
      </c>
      <c r="E4621">
        <v>1</v>
      </c>
      <c r="F4621" t="s">
        <v>14740</v>
      </c>
    </row>
    <row r="4622" spans="1:6" x14ac:dyDescent="0.2">
      <c r="A4622" t="s">
        <v>15590</v>
      </c>
      <c r="B4622" t="s">
        <v>86</v>
      </c>
      <c r="C4622" t="s">
        <v>232</v>
      </c>
      <c r="D4622" t="s">
        <v>14796</v>
      </c>
      <c r="E4622">
        <v>2</v>
      </c>
      <c r="F4622" t="s">
        <v>14740</v>
      </c>
    </row>
    <row r="4623" spans="1:6" x14ac:dyDescent="0.2">
      <c r="A4623" t="s">
        <v>15591</v>
      </c>
      <c r="B4623" t="s">
        <v>86</v>
      </c>
      <c r="C4623" t="s">
        <v>232</v>
      </c>
      <c r="D4623" t="s">
        <v>14802</v>
      </c>
      <c r="E4623">
        <v>1</v>
      </c>
      <c r="F4623" t="s">
        <v>14740</v>
      </c>
    </row>
    <row r="4624" spans="1:6" x14ac:dyDescent="0.2">
      <c r="A4624" t="s">
        <v>15592</v>
      </c>
      <c r="B4624" t="s">
        <v>86</v>
      </c>
      <c r="C4624" t="s">
        <v>232</v>
      </c>
      <c r="D4624" t="s">
        <v>14806</v>
      </c>
      <c r="E4624">
        <v>2</v>
      </c>
      <c r="F4624" t="s">
        <v>14740</v>
      </c>
    </row>
    <row r="4625" spans="1:6" x14ac:dyDescent="0.2">
      <c r="A4625" t="s">
        <v>15593</v>
      </c>
      <c r="B4625" t="s">
        <v>86</v>
      </c>
      <c r="C4625" t="s">
        <v>233</v>
      </c>
      <c r="D4625" t="s">
        <v>10933</v>
      </c>
      <c r="E4625">
        <v>5</v>
      </c>
      <c r="F4625" t="s">
        <v>14740</v>
      </c>
    </row>
    <row r="4626" spans="1:6" x14ac:dyDescent="0.2">
      <c r="A4626" t="s">
        <v>15594</v>
      </c>
      <c r="B4626" t="s">
        <v>86</v>
      </c>
      <c r="C4626" t="s">
        <v>233</v>
      </c>
      <c r="D4626" t="s">
        <v>10945</v>
      </c>
      <c r="E4626">
        <v>5</v>
      </c>
      <c r="F4626" t="s">
        <v>14740</v>
      </c>
    </row>
    <row r="4627" spans="1:6" x14ac:dyDescent="0.2">
      <c r="A4627" t="s">
        <v>15595</v>
      </c>
      <c r="B4627" t="s">
        <v>86</v>
      </c>
      <c r="C4627" t="s">
        <v>234</v>
      </c>
      <c r="D4627" t="s">
        <v>10933</v>
      </c>
      <c r="E4627">
        <v>4</v>
      </c>
      <c r="F4627" t="s">
        <v>14740</v>
      </c>
    </row>
    <row r="4628" spans="1:6" x14ac:dyDescent="0.2">
      <c r="A4628" t="s">
        <v>15596</v>
      </c>
      <c r="B4628" t="s">
        <v>86</v>
      </c>
      <c r="C4628" t="s">
        <v>234</v>
      </c>
      <c r="D4628" t="s">
        <v>10945</v>
      </c>
      <c r="E4628">
        <v>4</v>
      </c>
      <c r="F4628" t="s">
        <v>14740</v>
      </c>
    </row>
    <row r="4629" spans="1:6" x14ac:dyDescent="0.2">
      <c r="A4629" t="s">
        <v>15597</v>
      </c>
      <c r="B4629" t="s">
        <v>86</v>
      </c>
      <c r="C4629" t="s">
        <v>235</v>
      </c>
      <c r="D4629" t="s">
        <v>10931</v>
      </c>
      <c r="E4629">
        <v>1</v>
      </c>
      <c r="F4629" t="s">
        <v>14740</v>
      </c>
    </row>
    <row r="4630" spans="1:6" x14ac:dyDescent="0.2">
      <c r="A4630" t="s">
        <v>15598</v>
      </c>
      <c r="B4630" t="s">
        <v>86</v>
      </c>
      <c r="C4630" t="s">
        <v>235</v>
      </c>
      <c r="D4630" t="s">
        <v>10933</v>
      </c>
      <c r="E4630">
        <v>7</v>
      </c>
      <c r="F4630" t="s">
        <v>14740</v>
      </c>
    </row>
    <row r="4631" spans="1:6" x14ac:dyDescent="0.2">
      <c r="A4631" t="s">
        <v>15599</v>
      </c>
      <c r="B4631" t="s">
        <v>86</v>
      </c>
      <c r="C4631" t="s">
        <v>235</v>
      </c>
      <c r="D4631" t="s">
        <v>14763</v>
      </c>
      <c r="E4631">
        <v>1</v>
      </c>
      <c r="F4631" t="s">
        <v>14740</v>
      </c>
    </row>
    <row r="4632" spans="1:6" x14ac:dyDescent="0.2">
      <c r="A4632" t="s">
        <v>15600</v>
      </c>
      <c r="B4632" t="s">
        <v>86</v>
      </c>
      <c r="C4632" t="s">
        <v>235</v>
      </c>
      <c r="D4632" t="s">
        <v>14767</v>
      </c>
      <c r="E4632">
        <v>1</v>
      </c>
      <c r="F4632" t="s">
        <v>14740</v>
      </c>
    </row>
    <row r="4633" spans="1:6" x14ac:dyDescent="0.2">
      <c r="A4633" t="s">
        <v>15601</v>
      </c>
      <c r="B4633" t="s">
        <v>86</v>
      </c>
      <c r="C4633" t="s">
        <v>235</v>
      </c>
      <c r="D4633" t="s">
        <v>10945</v>
      </c>
      <c r="E4633">
        <v>7</v>
      </c>
      <c r="F4633" t="s">
        <v>14740</v>
      </c>
    </row>
    <row r="4634" spans="1:6" x14ac:dyDescent="0.2">
      <c r="A4634" t="s">
        <v>15602</v>
      </c>
      <c r="B4634" t="s">
        <v>86</v>
      </c>
      <c r="C4634" t="s">
        <v>236</v>
      </c>
      <c r="D4634" t="s">
        <v>10903</v>
      </c>
      <c r="E4634">
        <v>1</v>
      </c>
      <c r="F4634" t="s">
        <v>14740</v>
      </c>
    </row>
    <row r="4635" spans="1:6" x14ac:dyDescent="0.2">
      <c r="A4635" t="s">
        <v>15603</v>
      </c>
      <c r="B4635" t="s">
        <v>86</v>
      </c>
      <c r="C4635" t="s">
        <v>236</v>
      </c>
      <c r="D4635" t="s">
        <v>10911</v>
      </c>
      <c r="E4635">
        <v>2</v>
      </c>
      <c r="F4635" t="s">
        <v>14740</v>
      </c>
    </row>
    <row r="4636" spans="1:6" x14ac:dyDescent="0.2">
      <c r="A4636" t="s">
        <v>15604</v>
      </c>
      <c r="B4636" t="s">
        <v>86</v>
      </c>
      <c r="C4636" t="s">
        <v>236</v>
      </c>
      <c r="D4636" t="s">
        <v>10917</v>
      </c>
      <c r="E4636">
        <v>2</v>
      </c>
      <c r="F4636" t="s">
        <v>14740</v>
      </c>
    </row>
    <row r="4637" spans="1:6" x14ac:dyDescent="0.2">
      <c r="A4637" t="s">
        <v>15605</v>
      </c>
      <c r="B4637" t="s">
        <v>86</v>
      </c>
      <c r="C4637" t="s">
        <v>236</v>
      </c>
      <c r="D4637" t="s">
        <v>14758</v>
      </c>
      <c r="E4637">
        <v>1</v>
      </c>
      <c r="F4637" t="s">
        <v>14740</v>
      </c>
    </row>
    <row r="4638" spans="1:6" x14ac:dyDescent="0.2">
      <c r="A4638" t="s">
        <v>15606</v>
      </c>
      <c r="B4638" t="s">
        <v>86</v>
      </c>
      <c r="C4638" t="s">
        <v>236</v>
      </c>
      <c r="D4638" t="s">
        <v>10931</v>
      </c>
      <c r="E4638">
        <v>2</v>
      </c>
      <c r="F4638" t="s">
        <v>14740</v>
      </c>
    </row>
    <row r="4639" spans="1:6" x14ac:dyDescent="0.2">
      <c r="A4639" t="s">
        <v>15607</v>
      </c>
      <c r="B4639" t="s">
        <v>86</v>
      </c>
      <c r="C4639" t="s">
        <v>236</v>
      </c>
      <c r="D4639" t="s">
        <v>10933</v>
      </c>
      <c r="E4639">
        <v>6</v>
      </c>
      <c r="F4639" t="s">
        <v>14740</v>
      </c>
    </row>
    <row r="4640" spans="1:6" x14ac:dyDescent="0.2">
      <c r="A4640" t="s">
        <v>15608</v>
      </c>
      <c r="B4640" t="s">
        <v>86</v>
      </c>
      <c r="C4640" t="s">
        <v>236</v>
      </c>
      <c r="D4640" t="s">
        <v>14763</v>
      </c>
      <c r="E4640">
        <v>2</v>
      </c>
      <c r="F4640" t="s">
        <v>14740</v>
      </c>
    </row>
    <row r="4641" spans="1:6" x14ac:dyDescent="0.2">
      <c r="A4641" t="s">
        <v>15609</v>
      </c>
      <c r="B4641" t="s">
        <v>86</v>
      </c>
      <c r="C4641" t="s">
        <v>236</v>
      </c>
      <c r="D4641" t="s">
        <v>14765</v>
      </c>
      <c r="E4641">
        <v>1</v>
      </c>
      <c r="F4641" t="s">
        <v>14740</v>
      </c>
    </row>
    <row r="4642" spans="1:6" x14ac:dyDescent="0.2">
      <c r="A4642" t="s">
        <v>15610</v>
      </c>
      <c r="B4642" t="s">
        <v>86</v>
      </c>
      <c r="C4642" t="s">
        <v>236</v>
      </c>
      <c r="D4642" t="s">
        <v>14767</v>
      </c>
      <c r="E4642">
        <v>2</v>
      </c>
      <c r="F4642" t="s">
        <v>14740</v>
      </c>
    </row>
    <row r="4643" spans="1:6" x14ac:dyDescent="0.2">
      <c r="A4643" t="s">
        <v>15611</v>
      </c>
      <c r="B4643" t="s">
        <v>86</v>
      </c>
      <c r="C4643" t="s">
        <v>236</v>
      </c>
      <c r="D4643" t="s">
        <v>14769</v>
      </c>
      <c r="E4643">
        <v>1</v>
      </c>
      <c r="F4643" t="s">
        <v>14740</v>
      </c>
    </row>
    <row r="4644" spans="1:6" x14ac:dyDescent="0.2">
      <c r="A4644" t="s">
        <v>15612</v>
      </c>
      <c r="B4644" t="s">
        <v>86</v>
      </c>
      <c r="C4644" t="s">
        <v>236</v>
      </c>
      <c r="D4644" t="s">
        <v>10945</v>
      </c>
      <c r="E4644">
        <v>9</v>
      </c>
      <c r="F4644" t="s">
        <v>14740</v>
      </c>
    </row>
    <row r="4645" spans="1:6" x14ac:dyDescent="0.2">
      <c r="A4645" t="s">
        <v>15613</v>
      </c>
      <c r="B4645" t="s">
        <v>86</v>
      </c>
      <c r="C4645" t="s">
        <v>236</v>
      </c>
      <c r="D4645" t="s">
        <v>10963</v>
      </c>
      <c r="E4645">
        <v>2</v>
      </c>
      <c r="F4645" t="s">
        <v>14740</v>
      </c>
    </row>
    <row r="4646" spans="1:6" x14ac:dyDescent="0.2">
      <c r="A4646" t="s">
        <v>15614</v>
      </c>
      <c r="B4646" t="s">
        <v>86</v>
      </c>
      <c r="C4646" t="s">
        <v>236</v>
      </c>
      <c r="D4646" t="s">
        <v>14796</v>
      </c>
      <c r="E4646">
        <v>1</v>
      </c>
      <c r="F4646" t="s">
        <v>14740</v>
      </c>
    </row>
    <row r="4647" spans="1:6" x14ac:dyDescent="0.2">
      <c r="A4647" t="s">
        <v>15615</v>
      </c>
      <c r="B4647" t="s">
        <v>86</v>
      </c>
      <c r="C4647" t="s">
        <v>236</v>
      </c>
      <c r="D4647" t="s">
        <v>14800</v>
      </c>
      <c r="E4647">
        <v>2</v>
      </c>
      <c r="F4647" t="s">
        <v>14740</v>
      </c>
    </row>
    <row r="4648" spans="1:6" x14ac:dyDescent="0.2">
      <c r="A4648" t="s">
        <v>15616</v>
      </c>
      <c r="B4648" t="s">
        <v>86</v>
      </c>
      <c r="C4648" t="s">
        <v>237</v>
      </c>
      <c r="D4648" t="s">
        <v>10931</v>
      </c>
      <c r="E4648">
        <v>1</v>
      </c>
      <c r="F4648" t="s">
        <v>14740</v>
      </c>
    </row>
    <row r="4649" spans="1:6" x14ac:dyDescent="0.2">
      <c r="A4649" t="s">
        <v>15617</v>
      </c>
      <c r="B4649" t="s">
        <v>86</v>
      </c>
      <c r="C4649" t="s">
        <v>237</v>
      </c>
      <c r="D4649" t="s">
        <v>10933</v>
      </c>
      <c r="E4649">
        <v>10</v>
      </c>
      <c r="F4649" t="s">
        <v>14740</v>
      </c>
    </row>
    <row r="4650" spans="1:6" x14ac:dyDescent="0.2">
      <c r="A4650" t="s">
        <v>15618</v>
      </c>
      <c r="B4650" t="s">
        <v>86</v>
      </c>
      <c r="C4650" t="s">
        <v>237</v>
      </c>
      <c r="D4650" t="s">
        <v>14767</v>
      </c>
      <c r="E4650">
        <v>1</v>
      </c>
      <c r="F4650" t="s">
        <v>14740</v>
      </c>
    </row>
    <row r="4651" spans="1:6" x14ac:dyDescent="0.2">
      <c r="A4651" t="s">
        <v>15619</v>
      </c>
      <c r="B4651" t="s">
        <v>86</v>
      </c>
      <c r="C4651" t="s">
        <v>237</v>
      </c>
      <c r="D4651" t="s">
        <v>10945</v>
      </c>
      <c r="E4651">
        <v>15</v>
      </c>
      <c r="F4651" t="s">
        <v>14740</v>
      </c>
    </row>
    <row r="4652" spans="1:6" x14ac:dyDescent="0.2">
      <c r="A4652" t="s">
        <v>15620</v>
      </c>
      <c r="B4652" t="s">
        <v>86</v>
      </c>
      <c r="C4652" t="s">
        <v>237</v>
      </c>
      <c r="D4652" t="s">
        <v>10963</v>
      </c>
      <c r="E4652">
        <v>1</v>
      </c>
      <c r="F4652" t="s">
        <v>14740</v>
      </c>
    </row>
    <row r="4653" spans="1:6" x14ac:dyDescent="0.2">
      <c r="A4653" t="s">
        <v>15621</v>
      </c>
      <c r="B4653" t="s">
        <v>86</v>
      </c>
      <c r="C4653" t="s">
        <v>238</v>
      </c>
      <c r="D4653" t="s">
        <v>10933</v>
      </c>
      <c r="E4653">
        <v>1</v>
      </c>
      <c r="F4653" t="s">
        <v>14740</v>
      </c>
    </row>
    <row r="4654" spans="1:6" x14ac:dyDescent="0.2">
      <c r="A4654" t="s">
        <v>15622</v>
      </c>
      <c r="B4654" t="s">
        <v>86</v>
      </c>
      <c r="C4654" t="s">
        <v>238</v>
      </c>
      <c r="D4654" t="s">
        <v>10945</v>
      </c>
      <c r="E4654">
        <v>1</v>
      </c>
      <c r="F4654" t="s">
        <v>14740</v>
      </c>
    </row>
    <row r="4655" spans="1:6" x14ac:dyDescent="0.2">
      <c r="A4655" t="s">
        <v>15623</v>
      </c>
      <c r="B4655" t="s">
        <v>86</v>
      </c>
      <c r="C4655" t="s">
        <v>239</v>
      </c>
      <c r="D4655" t="s">
        <v>10933</v>
      </c>
      <c r="E4655">
        <v>3</v>
      </c>
      <c r="F4655" t="s">
        <v>14740</v>
      </c>
    </row>
    <row r="4656" spans="1:6" x14ac:dyDescent="0.2">
      <c r="A4656" t="s">
        <v>15624</v>
      </c>
      <c r="B4656" t="s">
        <v>86</v>
      </c>
      <c r="C4656" t="s">
        <v>239</v>
      </c>
      <c r="D4656" t="s">
        <v>10945</v>
      </c>
      <c r="E4656">
        <v>3</v>
      </c>
      <c r="F4656" t="s">
        <v>14740</v>
      </c>
    </row>
    <row r="4657" spans="1:6" x14ac:dyDescent="0.2">
      <c r="A4657" t="s">
        <v>15625</v>
      </c>
      <c r="B4657" t="s">
        <v>86</v>
      </c>
      <c r="C4657" t="s">
        <v>240</v>
      </c>
      <c r="D4657" t="s">
        <v>10931</v>
      </c>
      <c r="E4657">
        <v>1</v>
      </c>
      <c r="F4657" t="s">
        <v>14740</v>
      </c>
    </row>
    <row r="4658" spans="1:6" x14ac:dyDescent="0.2">
      <c r="A4658" t="s">
        <v>15626</v>
      </c>
      <c r="B4658" t="s">
        <v>86</v>
      </c>
      <c r="C4658" t="s">
        <v>240</v>
      </c>
      <c r="D4658" t="s">
        <v>10933</v>
      </c>
      <c r="E4658">
        <v>6</v>
      </c>
      <c r="F4658" t="s">
        <v>14740</v>
      </c>
    </row>
    <row r="4659" spans="1:6" x14ac:dyDescent="0.2">
      <c r="A4659" t="s">
        <v>15627</v>
      </c>
      <c r="B4659" t="s">
        <v>86</v>
      </c>
      <c r="C4659" t="s">
        <v>240</v>
      </c>
      <c r="D4659" t="s">
        <v>14767</v>
      </c>
      <c r="E4659">
        <v>1</v>
      </c>
      <c r="F4659" t="s">
        <v>14740</v>
      </c>
    </row>
    <row r="4660" spans="1:6" x14ac:dyDescent="0.2">
      <c r="A4660" t="s">
        <v>15628</v>
      </c>
      <c r="B4660" t="s">
        <v>86</v>
      </c>
      <c r="C4660" t="s">
        <v>240</v>
      </c>
      <c r="D4660" t="s">
        <v>10945</v>
      </c>
      <c r="E4660">
        <v>9</v>
      </c>
      <c r="F4660" t="s">
        <v>14740</v>
      </c>
    </row>
    <row r="4661" spans="1:6" x14ac:dyDescent="0.2">
      <c r="A4661" t="s">
        <v>15629</v>
      </c>
      <c r="B4661" t="s">
        <v>86</v>
      </c>
      <c r="C4661" t="s">
        <v>240</v>
      </c>
      <c r="D4661" t="s">
        <v>14781</v>
      </c>
      <c r="E4661">
        <v>1</v>
      </c>
      <c r="F4661" t="s">
        <v>14740</v>
      </c>
    </row>
    <row r="4662" spans="1:6" x14ac:dyDescent="0.2">
      <c r="A4662" t="s">
        <v>15630</v>
      </c>
      <c r="B4662" t="s">
        <v>86</v>
      </c>
      <c r="C4662" t="s">
        <v>241</v>
      </c>
      <c r="D4662" t="s">
        <v>10931</v>
      </c>
      <c r="E4662">
        <v>1</v>
      </c>
      <c r="F4662" t="s">
        <v>14740</v>
      </c>
    </row>
    <row r="4663" spans="1:6" x14ac:dyDescent="0.2">
      <c r="A4663" t="s">
        <v>15631</v>
      </c>
      <c r="B4663" t="s">
        <v>86</v>
      </c>
      <c r="C4663" t="s">
        <v>241</v>
      </c>
      <c r="D4663" t="s">
        <v>10933</v>
      </c>
      <c r="E4663">
        <v>15</v>
      </c>
      <c r="F4663" t="s">
        <v>14740</v>
      </c>
    </row>
    <row r="4664" spans="1:6" x14ac:dyDescent="0.2">
      <c r="A4664" t="s">
        <v>15632</v>
      </c>
      <c r="B4664" t="s">
        <v>86</v>
      </c>
      <c r="C4664" t="s">
        <v>241</v>
      </c>
      <c r="D4664" t="s">
        <v>14767</v>
      </c>
      <c r="E4664">
        <v>1</v>
      </c>
      <c r="F4664" t="s">
        <v>14740</v>
      </c>
    </row>
    <row r="4665" spans="1:6" x14ac:dyDescent="0.2">
      <c r="A4665" t="s">
        <v>15633</v>
      </c>
      <c r="B4665" t="s">
        <v>86</v>
      </c>
      <c r="C4665" t="s">
        <v>241</v>
      </c>
      <c r="D4665" t="s">
        <v>10945</v>
      </c>
      <c r="E4665">
        <v>16</v>
      </c>
      <c r="F4665" t="s">
        <v>14740</v>
      </c>
    </row>
    <row r="4666" spans="1:6" x14ac:dyDescent="0.2">
      <c r="A4666" t="s">
        <v>15634</v>
      </c>
      <c r="B4666" t="s">
        <v>86</v>
      </c>
      <c r="C4666" t="s">
        <v>241</v>
      </c>
      <c r="D4666" t="s">
        <v>14810</v>
      </c>
      <c r="E4666">
        <v>1</v>
      </c>
      <c r="F4666" t="s">
        <v>14740</v>
      </c>
    </row>
    <row r="4667" spans="1:6" x14ac:dyDescent="0.2">
      <c r="A4667" t="s">
        <v>15635</v>
      </c>
      <c r="B4667" t="s">
        <v>86</v>
      </c>
      <c r="C4667" t="s">
        <v>242</v>
      </c>
      <c r="D4667" t="s">
        <v>10931</v>
      </c>
      <c r="E4667">
        <v>1</v>
      </c>
      <c r="F4667" t="s">
        <v>14740</v>
      </c>
    </row>
    <row r="4668" spans="1:6" x14ac:dyDescent="0.2">
      <c r="A4668" t="s">
        <v>15636</v>
      </c>
      <c r="B4668" t="s">
        <v>86</v>
      </c>
      <c r="C4668" t="s">
        <v>242</v>
      </c>
      <c r="D4668" t="s">
        <v>10933</v>
      </c>
      <c r="E4668">
        <v>5</v>
      </c>
      <c r="F4668" t="s">
        <v>14740</v>
      </c>
    </row>
    <row r="4669" spans="1:6" x14ac:dyDescent="0.2">
      <c r="A4669" t="s">
        <v>15637</v>
      </c>
      <c r="B4669" t="s">
        <v>86</v>
      </c>
      <c r="C4669" t="s">
        <v>242</v>
      </c>
      <c r="D4669" t="s">
        <v>10945</v>
      </c>
      <c r="E4669">
        <v>5</v>
      </c>
      <c r="F4669" t="s">
        <v>14740</v>
      </c>
    </row>
    <row r="4670" spans="1:6" x14ac:dyDescent="0.2">
      <c r="A4670" t="s">
        <v>15638</v>
      </c>
      <c r="B4670" t="s">
        <v>86</v>
      </c>
      <c r="C4670" t="s">
        <v>242</v>
      </c>
      <c r="D4670" t="s">
        <v>14798</v>
      </c>
      <c r="E4670">
        <v>1</v>
      </c>
      <c r="F4670" t="s">
        <v>14740</v>
      </c>
    </row>
    <row r="4671" spans="1:6" x14ac:dyDescent="0.2">
      <c r="A4671" t="s">
        <v>15639</v>
      </c>
      <c r="B4671" t="s">
        <v>86</v>
      </c>
      <c r="C4671" t="s">
        <v>243</v>
      </c>
      <c r="D4671" t="s">
        <v>10931</v>
      </c>
      <c r="E4671">
        <v>1</v>
      </c>
      <c r="F4671" t="s">
        <v>14740</v>
      </c>
    </row>
    <row r="4672" spans="1:6" x14ac:dyDescent="0.2">
      <c r="A4672" t="s">
        <v>15640</v>
      </c>
      <c r="B4672" t="s">
        <v>86</v>
      </c>
      <c r="C4672" t="s">
        <v>243</v>
      </c>
      <c r="D4672" t="s">
        <v>10933</v>
      </c>
      <c r="E4672">
        <v>13</v>
      </c>
      <c r="F4672" t="s">
        <v>14740</v>
      </c>
    </row>
    <row r="4673" spans="1:6" x14ac:dyDescent="0.2">
      <c r="A4673" t="s">
        <v>15641</v>
      </c>
      <c r="B4673" t="s">
        <v>86</v>
      </c>
      <c r="C4673" t="s">
        <v>243</v>
      </c>
      <c r="D4673" t="s">
        <v>14763</v>
      </c>
      <c r="E4673">
        <v>1</v>
      </c>
      <c r="F4673" t="s">
        <v>14740</v>
      </c>
    </row>
    <row r="4674" spans="1:6" x14ac:dyDescent="0.2">
      <c r="A4674" t="s">
        <v>15642</v>
      </c>
      <c r="B4674" t="s">
        <v>86</v>
      </c>
      <c r="C4674" t="s">
        <v>243</v>
      </c>
      <c r="D4674" t="s">
        <v>10945</v>
      </c>
      <c r="E4674">
        <v>14</v>
      </c>
      <c r="F4674" t="s">
        <v>14740</v>
      </c>
    </row>
    <row r="4675" spans="1:6" x14ac:dyDescent="0.2">
      <c r="A4675" t="s">
        <v>15643</v>
      </c>
      <c r="B4675" t="s">
        <v>86</v>
      </c>
      <c r="C4675" t="s">
        <v>243</v>
      </c>
      <c r="D4675" t="s">
        <v>14784</v>
      </c>
      <c r="E4675">
        <v>1</v>
      </c>
      <c r="F4675" t="s">
        <v>14740</v>
      </c>
    </row>
    <row r="4676" spans="1:6" x14ac:dyDescent="0.2">
      <c r="A4676" t="s">
        <v>15644</v>
      </c>
      <c r="B4676" t="s">
        <v>86</v>
      </c>
      <c r="C4676" t="s">
        <v>243</v>
      </c>
      <c r="D4676" t="s">
        <v>14794</v>
      </c>
      <c r="E4676">
        <v>1</v>
      </c>
      <c r="F4676" t="s">
        <v>14740</v>
      </c>
    </row>
    <row r="4677" spans="1:6" x14ac:dyDescent="0.2">
      <c r="A4677" t="s">
        <v>15645</v>
      </c>
      <c r="B4677" t="s">
        <v>86</v>
      </c>
      <c r="C4677" t="s">
        <v>243</v>
      </c>
      <c r="D4677" t="s">
        <v>14800</v>
      </c>
      <c r="E4677">
        <v>1</v>
      </c>
      <c r="F4677" t="s">
        <v>14740</v>
      </c>
    </row>
    <row r="4678" spans="1:6" x14ac:dyDescent="0.2">
      <c r="A4678" t="s">
        <v>15646</v>
      </c>
      <c r="B4678" t="s">
        <v>86</v>
      </c>
      <c r="C4678" t="s">
        <v>243</v>
      </c>
      <c r="D4678" t="s">
        <v>14802</v>
      </c>
      <c r="E4678">
        <v>1</v>
      </c>
      <c r="F4678" t="s">
        <v>14740</v>
      </c>
    </row>
    <row r="4679" spans="1:6" x14ac:dyDescent="0.2">
      <c r="A4679" t="s">
        <v>15647</v>
      </c>
      <c r="B4679" t="s">
        <v>86</v>
      </c>
      <c r="C4679" t="s">
        <v>243</v>
      </c>
      <c r="D4679" t="s">
        <v>14806</v>
      </c>
      <c r="E4679">
        <v>1</v>
      </c>
      <c r="F4679" t="s">
        <v>14740</v>
      </c>
    </row>
    <row r="4680" spans="1:6" x14ac:dyDescent="0.2">
      <c r="A4680" t="s">
        <v>15648</v>
      </c>
      <c r="B4680" t="s">
        <v>86</v>
      </c>
      <c r="C4680" t="s">
        <v>244</v>
      </c>
      <c r="D4680" t="s">
        <v>10931</v>
      </c>
      <c r="E4680">
        <v>1</v>
      </c>
      <c r="F4680" t="s">
        <v>14740</v>
      </c>
    </row>
    <row r="4681" spans="1:6" x14ac:dyDescent="0.2">
      <c r="A4681" t="s">
        <v>15649</v>
      </c>
      <c r="B4681" t="s">
        <v>86</v>
      </c>
      <c r="C4681" t="s">
        <v>244</v>
      </c>
      <c r="D4681" t="s">
        <v>10933</v>
      </c>
      <c r="E4681">
        <v>15</v>
      </c>
      <c r="F4681" t="s">
        <v>14740</v>
      </c>
    </row>
    <row r="4682" spans="1:6" x14ac:dyDescent="0.2">
      <c r="A4682" t="s">
        <v>15650</v>
      </c>
      <c r="B4682" t="s">
        <v>86</v>
      </c>
      <c r="C4682" t="s">
        <v>244</v>
      </c>
      <c r="D4682" t="s">
        <v>10945</v>
      </c>
      <c r="E4682">
        <v>19</v>
      </c>
      <c r="F4682" t="s">
        <v>14740</v>
      </c>
    </row>
    <row r="4683" spans="1:6" x14ac:dyDescent="0.2">
      <c r="A4683" t="s">
        <v>15651</v>
      </c>
      <c r="B4683" t="s">
        <v>86</v>
      </c>
      <c r="C4683" t="s">
        <v>244</v>
      </c>
      <c r="D4683" t="s">
        <v>14781</v>
      </c>
      <c r="E4683">
        <v>1</v>
      </c>
      <c r="F4683" t="s">
        <v>14740</v>
      </c>
    </row>
    <row r="4684" spans="1:6" x14ac:dyDescent="0.2">
      <c r="A4684" t="s">
        <v>15652</v>
      </c>
      <c r="B4684" t="s">
        <v>86</v>
      </c>
      <c r="C4684" t="s">
        <v>245</v>
      </c>
      <c r="D4684" t="s">
        <v>10933</v>
      </c>
      <c r="E4684">
        <v>8</v>
      </c>
      <c r="F4684" t="s">
        <v>14740</v>
      </c>
    </row>
    <row r="4685" spans="1:6" x14ac:dyDescent="0.2">
      <c r="A4685" t="s">
        <v>15653</v>
      </c>
      <c r="B4685" t="s">
        <v>86</v>
      </c>
      <c r="C4685" t="s">
        <v>245</v>
      </c>
      <c r="D4685" t="s">
        <v>10945</v>
      </c>
      <c r="E4685">
        <v>8</v>
      </c>
      <c r="F4685" t="s">
        <v>14740</v>
      </c>
    </row>
    <row r="4686" spans="1:6" x14ac:dyDescent="0.2">
      <c r="A4686" t="s">
        <v>15654</v>
      </c>
      <c r="B4686" t="s">
        <v>86</v>
      </c>
      <c r="C4686" t="s">
        <v>246</v>
      </c>
      <c r="D4686" t="s">
        <v>14758</v>
      </c>
      <c r="E4686">
        <v>1</v>
      </c>
      <c r="F4686" t="s">
        <v>14740</v>
      </c>
    </row>
    <row r="4687" spans="1:6" x14ac:dyDescent="0.2">
      <c r="A4687" t="s">
        <v>15655</v>
      </c>
      <c r="B4687" t="s">
        <v>86</v>
      </c>
      <c r="C4687" t="s">
        <v>246</v>
      </c>
      <c r="D4687" t="s">
        <v>10931</v>
      </c>
      <c r="E4687">
        <v>1</v>
      </c>
      <c r="F4687" t="s">
        <v>14740</v>
      </c>
    </row>
    <row r="4688" spans="1:6" x14ac:dyDescent="0.2">
      <c r="A4688" t="s">
        <v>15656</v>
      </c>
      <c r="B4688" t="s">
        <v>86</v>
      </c>
      <c r="C4688" t="s">
        <v>246</v>
      </c>
      <c r="D4688" t="s">
        <v>10933</v>
      </c>
      <c r="E4688">
        <v>24</v>
      </c>
      <c r="F4688" t="s">
        <v>14740</v>
      </c>
    </row>
    <row r="4689" spans="1:6" x14ac:dyDescent="0.2">
      <c r="A4689" t="s">
        <v>15657</v>
      </c>
      <c r="B4689" t="s">
        <v>86</v>
      </c>
      <c r="C4689" t="s">
        <v>246</v>
      </c>
      <c r="D4689" t="s">
        <v>14765</v>
      </c>
      <c r="E4689">
        <v>1</v>
      </c>
      <c r="F4689" t="s">
        <v>14740</v>
      </c>
    </row>
    <row r="4690" spans="1:6" x14ac:dyDescent="0.2">
      <c r="A4690" t="s">
        <v>15658</v>
      </c>
      <c r="B4690" t="s">
        <v>86</v>
      </c>
      <c r="C4690" t="s">
        <v>246</v>
      </c>
      <c r="D4690" t="s">
        <v>14767</v>
      </c>
      <c r="E4690">
        <v>1</v>
      </c>
      <c r="F4690" t="s">
        <v>14740</v>
      </c>
    </row>
    <row r="4691" spans="1:6" x14ac:dyDescent="0.2">
      <c r="A4691" t="s">
        <v>15659</v>
      </c>
      <c r="B4691" t="s">
        <v>86</v>
      </c>
      <c r="C4691" t="s">
        <v>246</v>
      </c>
      <c r="D4691" t="s">
        <v>10945</v>
      </c>
      <c r="E4691">
        <v>26</v>
      </c>
      <c r="F4691" t="s">
        <v>14740</v>
      </c>
    </row>
    <row r="4692" spans="1:6" x14ac:dyDescent="0.2">
      <c r="A4692" t="s">
        <v>15660</v>
      </c>
      <c r="B4692" t="s">
        <v>86</v>
      </c>
      <c r="C4692" t="s">
        <v>246</v>
      </c>
      <c r="D4692" t="s">
        <v>14784</v>
      </c>
      <c r="E4692">
        <v>1</v>
      </c>
      <c r="F4692" t="s">
        <v>14740</v>
      </c>
    </row>
    <row r="4693" spans="1:6" x14ac:dyDescent="0.2">
      <c r="A4693" t="s">
        <v>15661</v>
      </c>
      <c r="B4693" t="s">
        <v>86</v>
      </c>
      <c r="C4693" t="s">
        <v>246</v>
      </c>
      <c r="D4693" t="s">
        <v>14798</v>
      </c>
      <c r="E4693">
        <v>1</v>
      </c>
      <c r="F4693" t="s">
        <v>14740</v>
      </c>
    </row>
    <row r="4694" spans="1:6" x14ac:dyDescent="0.2">
      <c r="A4694" t="s">
        <v>15662</v>
      </c>
      <c r="B4694" t="s">
        <v>86</v>
      </c>
      <c r="C4694" t="s">
        <v>247</v>
      </c>
      <c r="D4694" t="s">
        <v>10931</v>
      </c>
      <c r="E4694">
        <v>1</v>
      </c>
      <c r="F4694" t="s">
        <v>14740</v>
      </c>
    </row>
    <row r="4695" spans="1:6" x14ac:dyDescent="0.2">
      <c r="A4695" t="s">
        <v>15663</v>
      </c>
      <c r="B4695" t="s">
        <v>86</v>
      </c>
      <c r="C4695" t="s">
        <v>247</v>
      </c>
      <c r="D4695" t="s">
        <v>10933</v>
      </c>
      <c r="E4695">
        <v>13</v>
      </c>
      <c r="F4695" t="s">
        <v>14740</v>
      </c>
    </row>
    <row r="4696" spans="1:6" x14ac:dyDescent="0.2">
      <c r="A4696" t="s">
        <v>15664</v>
      </c>
      <c r="B4696" t="s">
        <v>86</v>
      </c>
      <c r="C4696" t="s">
        <v>247</v>
      </c>
      <c r="D4696" t="s">
        <v>10945</v>
      </c>
      <c r="E4696">
        <v>15</v>
      </c>
      <c r="F4696" t="s">
        <v>14740</v>
      </c>
    </row>
    <row r="4697" spans="1:6" x14ac:dyDescent="0.2">
      <c r="A4697" t="s">
        <v>15665</v>
      </c>
      <c r="B4697" t="s">
        <v>86</v>
      </c>
      <c r="C4697" t="s">
        <v>247</v>
      </c>
      <c r="D4697" t="s">
        <v>14781</v>
      </c>
      <c r="E4697">
        <v>1</v>
      </c>
      <c r="F4697" t="s">
        <v>14740</v>
      </c>
    </row>
    <row r="4698" spans="1:6" x14ac:dyDescent="0.2">
      <c r="A4698" t="s">
        <v>15666</v>
      </c>
      <c r="B4698" t="s">
        <v>86</v>
      </c>
      <c r="C4698" t="s">
        <v>248</v>
      </c>
      <c r="D4698" t="s">
        <v>10931</v>
      </c>
      <c r="E4698">
        <v>3</v>
      </c>
      <c r="F4698" t="s">
        <v>14740</v>
      </c>
    </row>
    <row r="4699" spans="1:6" x14ac:dyDescent="0.2">
      <c r="A4699" t="s">
        <v>15667</v>
      </c>
      <c r="B4699" t="s">
        <v>86</v>
      </c>
      <c r="C4699" t="s">
        <v>248</v>
      </c>
      <c r="D4699" t="s">
        <v>10933</v>
      </c>
      <c r="E4699">
        <v>22</v>
      </c>
      <c r="F4699" t="s">
        <v>14740</v>
      </c>
    </row>
    <row r="4700" spans="1:6" x14ac:dyDescent="0.2">
      <c r="A4700" t="s">
        <v>15668</v>
      </c>
      <c r="B4700" t="s">
        <v>86</v>
      </c>
      <c r="C4700" t="s">
        <v>248</v>
      </c>
      <c r="D4700" t="s">
        <v>14765</v>
      </c>
      <c r="E4700">
        <v>2</v>
      </c>
      <c r="F4700" t="s">
        <v>14740</v>
      </c>
    </row>
    <row r="4701" spans="1:6" x14ac:dyDescent="0.2">
      <c r="A4701" t="s">
        <v>15669</v>
      </c>
      <c r="B4701" t="s">
        <v>86</v>
      </c>
      <c r="C4701" t="s">
        <v>248</v>
      </c>
      <c r="D4701" t="s">
        <v>14767</v>
      </c>
      <c r="E4701">
        <v>3</v>
      </c>
      <c r="F4701" t="s">
        <v>14740</v>
      </c>
    </row>
    <row r="4702" spans="1:6" x14ac:dyDescent="0.2">
      <c r="A4702" t="s">
        <v>15670</v>
      </c>
      <c r="B4702" t="s">
        <v>86</v>
      </c>
      <c r="C4702" t="s">
        <v>248</v>
      </c>
      <c r="D4702" t="s">
        <v>14769</v>
      </c>
      <c r="E4702">
        <v>1</v>
      </c>
      <c r="F4702" t="s">
        <v>14740</v>
      </c>
    </row>
    <row r="4703" spans="1:6" x14ac:dyDescent="0.2">
      <c r="A4703" t="s">
        <v>15671</v>
      </c>
      <c r="B4703" t="s">
        <v>86</v>
      </c>
      <c r="C4703" t="s">
        <v>248</v>
      </c>
      <c r="D4703" t="s">
        <v>10945</v>
      </c>
      <c r="E4703">
        <v>23</v>
      </c>
      <c r="F4703" t="s">
        <v>14740</v>
      </c>
    </row>
    <row r="4704" spans="1:6" x14ac:dyDescent="0.2">
      <c r="A4704" t="s">
        <v>15672</v>
      </c>
      <c r="B4704" t="s">
        <v>86</v>
      </c>
      <c r="C4704" t="s">
        <v>248</v>
      </c>
      <c r="D4704" t="s">
        <v>14796</v>
      </c>
      <c r="E4704">
        <v>1</v>
      </c>
      <c r="F4704" t="s">
        <v>14740</v>
      </c>
    </row>
    <row r="4705" spans="1:6" x14ac:dyDescent="0.2">
      <c r="A4705" t="s">
        <v>15673</v>
      </c>
      <c r="B4705" t="s">
        <v>86</v>
      </c>
      <c r="C4705" t="s">
        <v>248</v>
      </c>
      <c r="D4705" t="s">
        <v>14802</v>
      </c>
      <c r="E4705">
        <v>1</v>
      </c>
      <c r="F4705" t="s">
        <v>14740</v>
      </c>
    </row>
    <row r="4706" spans="1:6" x14ac:dyDescent="0.2">
      <c r="A4706" t="s">
        <v>15674</v>
      </c>
      <c r="B4706" t="s">
        <v>86</v>
      </c>
      <c r="C4706" t="s">
        <v>248</v>
      </c>
      <c r="D4706" t="s">
        <v>14808</v>
      </c>
      <c r="E4706">
        <v>1</v>
      </c>
      <c r="F4706" t="s">
        <v>14740</v>
      </c>
    </row>
    <row r="4707" spans="1:6" x14ac:dyDescent="0.2">
      <c r="A4707" t="s">
        <v>15675</v>
      </c>
      <c r="B4707" t="s">
        <v>86</v>
      </c>
      <c r="C4707" t="s">
        <v>248</v>
      </c>
      <c r="D4707" t="s">
        <v>14810</v>
      </c>
      <c r="E4707">
        <v>1</v>
      </c>
      <c r="F4707" t="s">
        <v>14740</v>
      </c>
    </row>
    <row r="4708" spans="1:6" x14ac:dyDescent="0.2">
      <c r="A4708" t="s">
        <v>15676</v>
      </c>
      <c r="B4708" t="s">
        <v>86</v>
      </c>
      <c r="C4708" t="s">
        <v>249</v>
      </c>
      <c r="D4708" t="s">
        <v>14753</v>
      </c>
      <c r="E4708">
        <v>1</v>
      </c>
      <c r="F4708" t="s">
        <v>14740</v>
      </c>
    </row>
    <row r="4709" spans="1:6" x14ac:dyDescent="0.2">
      <c r="A4709" t="s">
        <v>15677</v>
      </c>
      <c r="B4709" t="s">
        <v>86</v>
      </c>
      <c r="C4709" t="s">
        <v>249</v>
      </c>
      <c r="D4709" t="s">
        <v>10931</v>
      </c>
      <c r="E4709">
        <v>2</v>
      </c>
      <c r="F4709" t="s">
        <v>14740</v>
      </c>
    </row>
    <row r="4710" spans="1:6" x14ac:dyDescent="0.2">
      <c r="A4710" t="s">
        <v>15678</v>
      </c>
      <c r="B4710" t="s">
        <v>86</v>
      </c>
      <c r="C4710" t="s">
        <v>249</v>
      </c>
      <c r="D4710" t="s">
        <v>10933</v>
      </c>
      <c r="E4710">
        <v>32</v>
      </c>
      <c r="F4710" t="s">
        <v>14740</v>
      </c>
    </row>
    <row r="4711" spans="1:6" x14ac:dyDescent="0.2">
      <c r="A4711" t="s">
        <v>15679</v>
      </c>
      <c r="B4711" t="s">
        <v>86</v>
      </c>
      <c r="C4711" t="s">
        <v>249</v>
      </c>
      <c r="D4711" t="s">
        <v>14767</v>
      </c>
      <c r="E4711">
        <v>1</v>
      </c>
      <c r="F4711" t="s">
        <v>14740</v>
      </c>
    </row>
    <row r="4712" spans="1:6" x14ac:dyDescent="0.2">
      <c r="A4712" t="s">
        <v>15680</v>
      </c>
      <c r="B4712" t="s">
        <v>86</v>
      </c>
      <c r="C4712" t="s">
        <v>249</v>
      </c>
      <c r="D4712" t="s">
        <v>10945</v>
      </c>
      <c r="E4712">
        <v>37</v>
      </c>
      <c r="F4712" t="s">
        <v>14740</v>
      </c>
    </row>
    <row r="4713" spans="1:6" x14ac:dyDescent="0.2">
      <c r="A4713" t="s">
        <v>15681</v>
      </c>
      <c r="B4713" t="s">
        <v>86</v>
      </c>
      <c r="C4713" t="s">
        <v>249</v>
      </c>
      <c r="D4713" t="s">
        <v>14786</v>
      </c>
      <c r="E4713">
        <v>1</v>
      </c>
      <c r="F4713" t="s">
        <v>14740</v>
      </c>
    </row>
    <row r="4714" spans="1:6" x14ac:dyDescent="0.2">
      <c r="A4714" t="s">
        <v>15682</v>
      </c>
      <c r="B4714" t="s">
        <v>86</v>
      </c>
      <c r="C4714" t="s">
        <v>249</v>
      </c>
      <c r="D4714" t="s">
        <v>14788</v>
      </c>
      <c r="E4714">
        <v>1</v>
      </c>
      <c r="F4714" t="s">
        <v>14740</v>
      </c>
    </row>
    <row r="4715" spans="1:6" x14ac:dyDescent="0.2">
      <c r="A4715" t="s">
        <v>15683</v>
      </c>
      <c r="B4715" t="s">
        <v>86</v>
      </c>
      <c r="C4715" t="s">
        <v>249</v>
      </c>
      <c r="D4715" t="s">
        <v>14796</v>
      </c>
      <c r="E4715">
        <v>2</v>
      </c>
      <c r="F4715" t="s">
        <v>14740</v>
      </c>
    </row>
    <row r="4716" spans="1:6" x14ac:dyDescent="0.2">
      <c r="A4716" t="s">
        <v>15684</v>
      </c>
      <c r="B4716" t="s">
        <v>86</v>
      </c>
      <c r="C4716" t="s">
        <v>249</v>
      </c>
      <c r="D4716" t="s">
        <v>14800</v>
      </c>
      <c r="E4716">
        <v>1</v>
      </c>
      <c r="F4716" t="s">
        <v>14740</v>
      </c>
    </row>
    <row r="4717" spans="1:6" x14ac:dyDescent="0.2">
      <c r="A4717" t="s">
        <v>15685</v>
      </c>
      <c r="B4717" t="s">
        <v>86</v>
      </c>
      <c r="C4717" t="s">
        <v>249</v>
      </c>
      <c r="D4717" t="s">
        <v>14802</v>
      </c>
      <c r="E4717">
        <v>1</v>
      </c>
      <c r="F4717" t="s">
        <v>14740</v>
      </c>
    </row>
    <row r="4718" spans="1:6" x14ac:dyDescent="0.2">
      <c r="A4718" t="s">
        <v>15686</v>
      </c>
      <c r="B4718" t="s">
        <v>86</v>
      </c>
      <c r="C4718" t="s">
        <v>249</v>
      </c>
      <c r="D4718" t="s">
        <v>14806</v>
      </c>
      <c r="E4718">
        <v>1</v>
      </c>
      <c r="F4718" t="s">
        <v>14740</v>
      </c>
    </row>
    <row r="4719" spans="1:6" x14ac:dyDescent="0.2">
      <c r="A4719" t="s">
        <v>15687</v>
      </c>
      <c r="B4719" t="s">
        <v>86</v>
      </c>
      <c r="C4719" t="s">
        <v>250</v>
      </c>
      <c r="D4719" t="s">
        <v>10933</v>
      </c>
      <c r="E4719">
        <v>5</v>
      </c>
      <c r="F4719" t="s">
        <v>14740</v>
      </c>
    </row>
    <row r="4720" spans="1:6" x14ac:dyDescent="0.2">
      <c r="A4720" t="s">
        <v>15688</v>
      </c>
      <c r="B4720" t="s">
        <v>86</v>
      </c>
      <c r="C4720" t="s">
        <v>250</v>
      </c>
      <c r="D4720" t="s">
        <v>10945</v>
      </c>
      <c r="E4720">
        <v>8</v>
      </c>
      <c r="F4720" t="s">
        <v>14740</v>
      </c>
    </row>
    <row r="4721" spans="1:6" x14ac:dyDescent="0.2">
      <c r="A4721" t="s">
        <v>15689</v>
      </c>
      <c r="B4721" t="s">
        <v>86</v>
      </c>
      <c r="C4721" t="s">
        <v>251</v>
      </c>
      <c r="D4721" t="s">
        <v>10933</v>
      </c>
      <c r="E4721">
        <v>4</v>
      </c>
      <c r="F4721" t="s">
        <v>14740</v>
      </c>
    </row>
    <row r="4722" spans="1:6" x14ac:dyDescent="0.2">
      <c r="A4722" t="s">
        <v>15690</v>
      </c>
      <c r="B4722" t="s">
        <v>86</v>
      </c>
      <c r="C4722" t="s">
        <v>251</v>
      </c>
      <c r="D4722" t="s">
        <v>10945</v>
      </c>
      <c r="E4722">
        <v>5</v>
      </c>
      <c r="F4722" t="s">
        <v>14740</v>
      </c>
    </row>
    <row r="4723" spans="1:6" x14ac:dyDescent="0.2">
      <c r="A4723" t="s">
        <v>15691</v>
      </c>
      <c r="B4723" t="s">
        <v>86</v>
      </c>
      <c r="C4723" t="s">
        <v>252</v>
      </c>
      <c r="D4723" t="s">
        <v>10933</v>
      </c>
      <c r="E4723">
        <v>6</v>
      </c>
      <c r="F4723" t="s">
        <v>14740</v>
      </c>
    </row>
    <row r="4724" spans="1:6" x14ac:dyDescent="0.2">
      <c r="A4724" t="s">
        <v>15692</v>
      </c>
      <c r="B4724" t="s">
        <v>86</v>
      </c>
      <c r="C4724" t="s">
        <v>252</v>
      </c>
      <c r="D4724" t="s">
        <v>10945</v>
      </c>
      <c r="E4724">
        <v>6</v>
      </c>
      <c r="F4724" t="s">
        <v>14740</v>
      </c>
    </row>
    <row r="4725" spans="1:6" x14ac:dyDescent="0.2">
      <c r="A4725" t="s">
        <v>15693</v>
      </c>
      <c r="B4725" t="s">
        <v>86</v>
      </c>
      <c r="C4725" t="s">
        <v>253</v>
      </c>
      <c r="D4725" t="s">
        <v>10931</v>
      </c>
      <c r="E4725">
        <v>4</v>
      </c>
      <c r="F4725" t="s">
        <v>14740</v>
      </c>
    </row>
    <row r="4726" spans="1:6" x14ac:dyDescent="0.2">
      <c r="A4726" t="s">
        <v>15694</v>
      </c>
      <c r="B4726" t="s">
        <v>86</v>
      </c>
      <c r="C4726" t="s">
        <v>253</v>
      </c>
      <c r="D4726" t="s">
        <v>10933</v>
      </c>
      <c r="E4726">
        <v>18</v>
      </c>
      <c r="F4726" t="s">
        <v>14740</v>
      </c>
    </row>
    <row r="4727" spans="1:6" x14ac:dyDescent="0.2">
      <c r="A4727" t="s">
        <v>15695</v>
      </c>
      <c r="B4727" t="s">
        <v>86</v>
      </c>
      <c r="C4727" t="s">
        <v>253</v>
      </c>
      <c r="D4727" t="s">
        <v>14763</v>
      </c>
      <c r="E4727">
        <v>1</v>
      </c>
      <c r="F4727" t="s">
        <v>14740</v>
      </c>
    </row>
    <row r="4728" spans="1:6" x14ac:dyDescent="0.2">
      <c r="A4728" t="s">
        <v>15696</v>
      </c>
      <c r="B4728" t="s">
        <v>86</v>
      </c>
      <c r="C4728" t="s">
        <v>253</v>
      </c>
      <c r="D4728" t="s">
        <v>14767</v>
      </c>
      <c r="E4728">
        <v>1</v>
      </c>
      <c r="F4728" t="s">
        <v>14740</v>
      </c>
    </row>
    <row r="4729" spans="1:6" x14ac:dyDescent="0.2">
      <c r="A4729" t="s">
        <v>15697</v>
      </c>
      <c r="B4729" t="s">
        <v>86</v>
      </c>
      <c r="C4729" t="s">
        <v>253</v>
      </c>
      <c r="D4729" t="s">
        <v>10945</v>
      </c>
      <c r="E4729">
        <v>23</v>
      </c>
      <c r="F4729" t="s">
        <v>14740</v>
      </c>
    </row>
    <row r="4730" spans="1:6" x14ac:dyDescent="0.2">
      <c r="A4730" t="s">
        <v>15698</v>
      </c>
      <c r="B4730" t="s">
        <v>86</v>
      </c>
      <c r="C4730" t="s">
        <v>253</v>
      </c>
      <c r="D4730" t="s">
        <v>14781</v>
      </c>
      <c r="E4730">
        <v>1</v>
      </c>
      <c r="F4730" t="s">
        <v>14740</v>
      </c>
    </row>
    <row r="4731" spans="1:6" x14ac:dyDescent="0.2">
      <c r="A4731" t="s">
        <v>15699</v>
      </c>
      <c r="B4731" t="s">
        <v>86</v>
      </c>
      <c r="C4731" t="s">
        <v>253</v>
      </c>
      <c r="D4731" t="s">
        <v>10963</v>
      </c>
      <c r="E4731">
        <v>1</v>
      </c>
      <c r="F4731" t="s">
        <v>14740</v>
      </c>
    </row>
    <row r="4732" spans="1:6" x14ac:dyDescent="0.2">
      <c r="A4732" t="s">
        <v>15700</v>
      </c>
      <c r="B4732" t="s">
        <v>86</v>
      </c>
      <c r="C4732" t="s">
        <v>253</v>
      </c>
      <c r="D4732" t="s">
        <v>14784</v>
      </c>
      <c r="E4732">
        <v>1</v>
      </c>
      <c r="F4732" t="s">
        <v>14740</v>
      </c>
    </row>
    <row r="4733" spans="1:6" x14ac:dyDescent="0.2">
      <c r="A4733" t="s">
        <v>15701</v>
      </c>
      <c r="B4733" t="s">
        <v>86</v>
      </c>
      <c r="C4733" t="s">
        <v>253</v>
      </c>
      <c r="D4733" t="s">
        <v>14786</v>
      </c>
      <c r="E4733">
        <v>1</v>
      </c>
      <c r="F4733" t="s">
        <v>14740</v>
      </c>
    </row>
    <row r="4734" spans="1:6" x14ac:dyDescent="0.2">
      <c r="A4734" t="s">
        <v>15702</v>
      </c>
      <c r="B4734" t="s">
        <v>86</v>
      </c>
      <c r="C4734" t="s">
        <v>253</v>
      </c>
      <c r="D4734" t="s">
        <v>14794</v>
      </c>
      <c r="E4734">
        <v>1</v>
      </c>
      <c r="F4734" t="s">
        <v>14740</v>
      </c>
    </row>
    <row r="4735" spans="1:6" x14ac:dyDescent="0.2">
      <c r="A4735" t="s">
        <v>15703</v>
      </c>
      <c r="B4735" t="s">
        <v>86</v>
      </c>
      <c r="C4735" t="s">
        <v>253</v>
      </c>
      <c r="D4735" t="s">
        <v>14796</v>
      </c>
      <c r="E4735">
        <v>2</v>
      </c>
      <c r="F4735" t="s">
        <v>14740</v>
      </c>
    </row>
    <row r="4736" spans="1:6" x14ac:dyDescent="0.2">
      <c r="A4736" t="s">
        <v>15704</v>
      </c>
      <c r="B4736" t="s">
        <v>86</v>
      </c>
      <c r="C4736" t="s">
        <v>253</v>
      </c>
      <c r="D4736" t="s">
        <v>14802</v>
      </c>
      <c r="E4736">
        <v>1</v>
      </c>
      <c r="F4736" t="s">
        <v>14740</v>
      </c>
    </row>
    <row r="4737" spans="1:6" x14ac:dyDescent="0.2">
      <c r="A4737" t="s">
        <v>15705</v>
      </c>
      <c r="B4737" t="s">
        <v>86</v>
      </c>
      <c r="C4737" t="s">
        <v>253</v>
      </c>
      <c r="D4737" t="s">
        <v>14806</v>
      </c>
      <c r="E4737">
        <v>1</v>
      </c>
      <c r="F4737" t="s">
        <v>14740</v>
      </c>
    </row>
    <row r="4738" spans="1:6" x14ac:dyDescent="0.2">
      <c r="A4738" t="s">
        <v>15706</v>
      </c>
      <c r="B4738" t="s">
        <v>86</v>
      </c>
      <c r="C4738" t="s">
        <v>254</v>
      </c>
      <c r="D4738" t="s">
        <v>10931</v>
      </c>
      <c r="E4738">
        <v>1</v>
      </c>
      <c r="F4738" t="s">
        <v>14740</v>
      </c>
    </row>
    <row r="4739" spans="1:6" x14ac:dyDescent="0.2">
      <c r="A4739" t="s">
        <v>15707</v>
      </c>
      <c r="B4739" t="s">
        <v>86</v>
      </c>
      <c r="C4739" t="s">
        <v>254</v>
      </c>
      <c r="D4739" t="s">
        <v>10933</v>
      </c>
      <c r="E4739">
        <v>9</v>
      </c>
      <c r="F4739" t="s">
        <v>14740</v>
      </c>
    </row>
    <row r="4740" spans="1:6" x14ac:dyDescent="0.2">
      <c r="A4740" t="s">
        <v>15708</v>
      </c>
      <c r="B4740" t="s">
        <v>86</v>
      </c>
      <c r="C4740" t="s">
        <v>254</v>
      </c>
      <c r="D4740" t="s">
        <v>14769</v>
      </c>
      <c r="E4740">
        <v>1</v>
      </c>
      <c r="F4740" t="s">
        <v>14740</v>
      </c>
    </row>
    <row r="4741" spans="1:6" x14ac:dyDescent="0.2">
      <c r="A4741" t="s">
        <v>15709</v>
      </c>
      <c r="B4741" t="s">
        <v>86</v>
      </c>
      <c r="C4741" t="s">
        <v>254</v>
      </c>
      <c r="D4741" t="s">
        <v>10945</v>
      </c>
      <c r="E4741">
        <v>10</v>
      </c>
      <c r="F4741" t="s">
        <v>14740</v>
      </c>
    </row>
    <row r="4742" spans="1:6" x14ac:dyDescent="0.2">
      <c r="A4742" t="s">
        <v>15710</v>
      </c>
      <c r="B4742" t="s">
        <v>86</v>
      </c>
      <c r="C4742" t="s">
        <v>254</v>
      </c>
      <c r="D4742" t="s">
        <v>14796</v>
      </c>
      <c r="E4742">
        <v>1</v>
      </c>
      <c r="F4742" t="s">
        <v>14740</v>
      </c>
    </row>
    <row r="4743" spans="1:6" x14ac:dyDescent="0.2">
      <c r="A4743" t="s">
        <v>15711</v>
      </c>
      <c r="B4743" t="s">
        <v>86</v>
      </c>
      <c r="C4743" t="s">
        <v>255</v>
      </c>
      <c r="D4743" t="s">
        <v>10931</v>
      </c>
      <c r="E4743">
        <v>3</v>
      </c>
      <c r="F4743" t="s">
        <v>14740</v>
      </c>
    </row>
    <row r="4744" spans="1:6" x14ac:dyDescent="0.2">
      <c r="A4744" t="s">
        <v>15712</v>
      </c>
      <c r="B4744" t="s">
        <v>86</v>
      </c>
      <c r="C4744" t="s">
        <v>255</v>
      </c>
      <c r="D4744" t="s">
        <v>10933</v>
      </c>
      <c r="E4744">
        <v>7</v>
      </c>
      <c r="F4744" t="s">
        <v>14740</v>
      </c>
    </row>
    <row r="4745" spans="1:6" x14ac:dyDescent="0.2">
      <c r="A4745" t="s">
        <v>15713</v>
      </c>
      <c r="B4745" t="s">
        <v>86</v>
      </c>
      <c r="C4745" t="s">
        <v>255</v>
      </c>
      <c r="D4745" t="s">
        <v>14765</v>
      </c>
      <c r="E4745">
        <v>1</v>
      </c>
      <c r="F4745" t="s">
        <v>14740</v>
      </c>
    </row>
    <row r="4746" spans="1:6" x14ac:dyDescent="0.2">
      <c r="A4746" t="s">
        <v>15714</v>
      </c>
      <c r="B4746" t="s">
        <v>86</v>
      </c>
      <c r="C4746" t="s">
        <v>255</v>
      </c>
      <c r="D4746" t="s">
        <v>14767</v>
      </c>
      <c r="E4746">
        <v>1</v>
      </c>
      <c r="F4746" t="s">
        <v>14740</v>
      </c>
    </row>
    <row r="4747" spans="1:6" x14ac:dyDescent="0.2">
      <c r="A4747" t="s">
        <v>15715</v>
      </c>
      <c r="B4747" t="s">
        <v>86</v>
      </c>
      <c r="C4747" t="s">
        <v>255</v>
      </c>
      <c r="D4747" t="s">
        <v>10945</v>
      </c>
      <c r="E4747">
        <v>12</v>
      </c>
      <c r="F4747" t="s">
        <v>14740</v>
      </c>
    </row>
    <row r="4748" spans="1:6" x14ac:dyDescent="0.2">
      <c r="A4748" t="s">
        <v>15716</v>
      </c>
      <c r="B4748" t="s">
        <v>86</v>
      </c>
      <c r="C4748" t="s">
        <v>255</v>
      </c>
      <c r="D4748" t="s">
        <v>14776</v>
      </c>
      <c r="E4748">
        <v>2</v>
      </c>
      <c r="F4748" t="s">
        <v>14740</v>
      </c>
    </row>
    <row r="4749" spans="1:6" x14ac:dyDescent="0.2">
      <c r="A4749" t="s">
        <v>15717</v>
      </c>
      <c r="B4749" t="s">
        <v>86</v>
      </c>
      <c r="C4749" t="s">
        <v>256</v>
      </c>
      <c r="D4749" t="s">
        <v>10931</v>
      </c>
      <c r="E4749">
        <v>1</v>
      </c>
      <c r="F4749" t="s">
        <v>14740</v>
      </c>
    </row>
    <row r="4750" spans="1:6" x14ac:dyDescent="0.2">
      <c r="A4750" t="s">
        <v>15718</v>
      </c>
      <c r="B4750" t="s">
        <v>86</v>
      </c>
      <c r="C4750" t="s">
        <v>256</v>
      </c>
      <c r="D4750" t="s">
        <v>10933</v>
      </c>
      <c r="E4750">
        <v>17</v>
      </c>
      <c r="F4750" t="s">
        <v>14740</v>
      </c>
    </row>
    <row r="4751" spans="1:6" x14ac:dyDescent="0.2">
      <c r="A4751" t="s">
        <v>15719</v>
      </c>
      <c r="B4751" t="s">
        <v>86</v>
      </c>
      <c r="C4751" t="s">
        <v>256</v>
      </c>
      <c r="D4751" t="s">
        <v>10945</v>
      </c>
      <c r="E4751">
        <v>17</v>
      </c>
      <c r="F4751" t="s">
        <v>14740</v>
      </c>
    </row>
    <row r="4752" spans="1:6" x14ac:dyDescent="0.2">
      <c r="A4752" t="s">
        <v>15720</v>
      </c>
      <c r="B4752" t="s">
        <v>86</v>
      </c>
      <c r="C4752" t="s">
        <v>256</v>
      </c>
      <c r="D4752" t="s">
        <v>14781</v>
      </c>
      <c r="E4752">
        <v>1</v>
      </c>
      <c r="F4752" t="s">
        <v>14740</v>
      </c>
    </row>
    <row r="4753" spans="1:6" x14ac:dyDescent="0.2">
      <c r="A4753" t="s">
        <v>15721</v>
      </c>
      <c r="B4753" t="s">
        <v>86</v>
      </c>
      <c r="C4753" t="s">
        <v>257</v>
      </c>
      <c r="D4753" t="s">
        <v>10933</v>
      </c>
      <c r="E4753">
        <v>4</v>
      </c>
      <c r="F4753" t="s">
        <v>14740</v>
      </c>
    </row>
    <row r="4754" spans="1:6" x14ac:dyDescent="0.2">
      <c r="A4754" t="s">
        <v>15722</v>
      </c>
      <c r="B4754" t="s">
        <v>86</v>
      </c>
      <c r="C4754" t="s">
        <v>257</v>
      </c>
      <c r="D4754" t="s">
        <v>10945</v>
      </c>
      <c r="E4754">
        <v>4</v>
      </c>
      <c r="F4754" t="s">
        <v>14740</v>
      </c>
    </row>
    <row r="4755" spans="1:6" x14ac:dyDescent="0.2">
      <c r="A4755" t="s">
        <v>15723</v>
      </c>
      <c r="B4755" t="s">
        <v>86</v>
      </c>
      <c r="C4755" t="s">
        <v>258</v>
      </c>
      <c r="D4755" t="s">
        <v>10903</v>
      </c>
      <c r="E4755">
        <v>1</v>
      </c>
      <c r="F4755" t="s">
        <v>14740</v>
      </c>
    </row>
    <row r="4756" spans="1:6" x14ac:dyDescent="0.2">
      <c r="A4756" t="s">
        <v>15724</v>
      </c>
      <c r="B4756" t="s">
        <v>86</v>
      </c>
      <c r="C4756" t="s">
        <v>258</v>
      </c>
      <c r="D4756" t="s">
        <v>14758</v>
      </c>
      <c r="E4756">
        <v>2</v>
      </c>
      <c r="F4756" t="s">
        <v>14740</v>
      </c>
    </row>
    <row r="4757" spans="1:6" x14ac:dyDescent="0.2">
      <c r="A4757" t="s">
        <v>15725</v>
      </c>
      <c r="B4757" t="s">
        <v>86</v>
      </c>
      <c r="C4757" t="s">
        <v>258</v>
      </c>
      <c r="D4757" t="s">
        <v>10931</v>
      </c>
      <c r="E4757">
        <v>3</v>
      </c>
      <c r="F4757" t="s">
        <v>14740</v>
      </c>
    </row>
    <row r="4758" spans="1:6" x14ac:dyDescent="0.2">
      <c r="A4758" t="s">
        <v>15726</v>
      </c>
      <c r="B4758" t="s">
        <v>86</v>
      </c>
      <c r="C4758" t="s">
        <v>258</v>
      </c>
      <c r="D4758" t="s">
        <v>10933</v>
      </c>
      <c r="E4758">
        <v>15</v>
      </c>
      <c r="F4758" t="s">
        <v>14740</v>
      </c>
    </row>
    <row r="4759" spans="1:6" x14ac:dyDescent="0.2">
      <c r="A4759" t="s">
        <v>15727</v>
      </c>
      <c r="B4759" t="s">
        <v>86</v>
      </c>
      <c r="C4759" t="s">
        <v>258</v>
      </c>
      <c r="D4759" t="s">
        <v>14763</v>
      </c>
      <c r="E4759">
        <v>1</v>
      </c>
      <c r="F4759" t="s">
        <v>14740</v>
      </c>
    </row>
    <row r="4760" spans="1:6" x14ac:dyDescent="0.2">
      <c r="A4760" t="s">
        <v>15728</v>
      </c>
      <c r="B4760" t="s">
        <v>86</v>
      </c>
      <c r="C4760" t="s">
        <v>258</v>
      </c>
      <c r="D4760" t="s">
        <v>14767</v>
      </c>
      <c r="E4760">
        <v>3</v>
      </c>
      <c r="F4760" t="s">
        <v>14740</v>
      </c>
    </row>
    <row r="4761" spans="1:6" x14ac:dyDescent="0.2">
      <c r="A4761" t="s">
        <v>15729</v>
      </c>
      <c r="B4761" t="s">
        <v>86</v>
      </c>
      <c r="C4761" t="s">
        <v>258</v>
      </c>
      <c r="D4761" t="s">
        <v>10945</v>
      </c>
      <c r="E4761">
        <v>18</v>
      </c>
      <c r="F4761" t="s">
        <v>14740</v>
      </c>
    </row>
    <row r="4762" spans="1:6" x14ac:dyDescent="0.2">
      <c r="A4762" t="s">
        <v>15730</v>
      </c>
      <c r="B4762" t="s">
        <v>86</v>
      </c>
      <c r="C4762" t="s">
        <v>258</v>
      </c>
      <c r="D4762" t="s">
        <v>14776</v>
      </c>
      <c r="E4762">
        <v>1</v>
      </c>
      <c r="F4762" t="s">
        <v>14740</v>
      </c>
    </row>
    <row r="4763" spans="1:6" x14ac:dyDescent="0.2">
      <c r="A4763" t="s">
        <v>15731</v>
      </c>
      <c r="B4763" t="s">
        <v>86</v>
      </c>
      <c r="C4763" t="s">
        <v>258</v>
      </c>
      <c r="D4763" t="s">
        <v>10963</v>
      </c>
      <c r="E4763">
        <v>3</v>
      </c>
      <c r="F4763" t="s">
        <v>14740</v>
      </c>
    </row>
    <row r="4764" spans="1:6" x14ac:dyDescent="0.2">
      <c r="A4764" t="s">
        <v>15732</v>
      </c>
      <c r="B4764" t="s">
        <v>86</v>
      </c>
      <c r="C4764" t="s">
        <v>258</v>
      </c>
      <c r="D4764" t="s">
        <v>14784</v>
      </c>
      <c r="E4764">
        <v>2</v>
      </c>
      <c r="F4764" t="s">
        <v>14740</v>
      </c>
    </row>
    <row r="4765" spans="1:6" x14ac:dyDescent="0.2">
      <c r="A4765" t="s">
        <v>15733</v>
      </c>
      <c r="B4765" t="s">
        <v>86</v>
      </c>
      <c r="C4765" t="s">
        <v>258</v>
      </c>
      <c r="D4765" t="s">
        <v>14786</v>
      </c>
      <c r="E4765">
        <v>1</v>
      </c>
      <c r="F4765" t="s">
        <v>14740</v>
      </c>
    </row>
    <row r="4766" spans="1:6" x14ac:dyDescent="0.2">
      <c r="A4766" t="s">
        <v>15734</v>
      </c>
      <c r="B4766" t="s">
        <v>86</v>
      </c>
      <c r="C4766" t="s">
        <v>258</v>
      </c>
      <c r="D4766" t="s">
        <v>14788</v>
      </c>
      <c r="E4766">
        <v>1</v>
      </c>
      <c r="F4766" t="s">
        <v>14740</v>
      </c>
    </row>
    <row r="4767" spans="1:6" x14ac:dyDescent="0.2">
      <c r="A4767" t="s">
        <v>15735</v>
      </c>
      <c r="B4767" t="s">
        <v>86</v>
      </c>
      <c r="C4767" t="s">
        <v>258</v>
      </c>
      <c r="D4767" t="s">
        <v>14796</v>
      </c>
      <c r="E4767">
        <v>3</v>
      </c>
      <c r="F4767" t="s">
        <v>14740</v>
      </c>
    </row>
    <row r="4768" spans="1:6" x14ac:dyDescent="0.2">
      <c r="A4768" t="s">
        <v>15736</v>
      </c>
      <c r="B4768" t="s">
        <v>86</v>
      </c>
      <c r="C4768" t="s">
        <v>258</v>
      </c>
      <c r="D4768" t="s">
        <v>14798</v>
      </c>
      <c r="E4768">
        <v>1</v>
      </c>
      <c r="F4768" t="s">
        <v>14740</v>
      </c>
    </row>
    <row r="4769" spans="1:6" x14ac:dyDescent="0.2">
      <c r="A4769" t="s">
        <v>15737</v>
      </c>
      <c r="B4769" t="s">
        <v>86</v>
      </c>
      <c r="C4769" t="s">
        <v>258</v>
      </c>
      <c r="D4769" t="s">
        <v>14800</v>
      </c>
      <c r="E4769">
        <v>1</v>
      </c>
      <c r="F4769" t="s">
        <v>14740</v>
      </c>
    </row>
    <row r="4770" spans="1:6" x14ac:dyDescent="0.2">
      <c r="A4770" t="s">
        <v>15738</v>
      </c>
      <c r="B4770" t="s">
        <v>86</v>
      </c>
      <c r="C4770" t="s">
        <v>258</v>
      </c>
      <c r="D4770" t="s">
        <v>14802</v>
      </c>
      <c r="E4770">
        <v>1</v>
      </c>
      <c r="F4770" t="s">
        <v>14740</v>
      </c>
    </row>
    <row r="4771" spans="1:6" x14ac:dyDescent="0.2">
      <c r="A4771" t="s">
        <v>15739</v>
      </c>
      <c r="B4771" t="s">
        <v>86</v>
      </c>
      <c r="C4771" t="s">
        <v>258</v>
      </c>
      <c r="D4771" t="s">
        <v>14806</v>
      </c>
      <c r="E4771">
        <v>1</v>
      </c>
      <c r="F4771" t="s">
        <v>14740</v>
      </c>
    </row>
    <row r="4772" spans="1:6" x14ac:dyDescent="0.2">
      <c r="A4772" t="s">
        <v>15740</v>
      </c>
      <c r="B4772" t="s">
        <v>86</v>
      </c>
      <c r="C4772" t="s">
        <v>259</v>
      </c>
      <c r="D4772" t="s">
        <v>10933</v>
      </c>
      <c r="E4772">
        <v>4</v>
      </c>
      <c r="F4772" t="s">
        <v>14740</v>
      </c>
    </row>
    <row r="4773" spans="1:6" x14ac:dyDescent="0.2">
      <c r="A4773" t="s">
        <v>15741</v>
      </c>
      <c r="B4773" t="s">
        <v>86</v>
      </c>
      <c r="C4773" t="s">
        <v>259</v>
      </c>
      <c r="D4773" t="s">
        <v>10945</v>
      </c>
      <c r="E4773">
        <v>5</v>
      </c>
      <c r="F4773" t="s">
        <v>14740</v>
      </c>
    </row>
    <row r="4774" spans="1:6" x14ac:dyDescent="0.2">
      <c r="A4774" t="s">
        <v>15742</v>
      </c>
      <c r="B4774" t="s">
        <v>91</v>
      </c>
      <c r="C4774" t="s">
        <v>106</v>
      </c>
      <c r="D4774" t="s">
        <v>10903</v>
      </c>
      <c r="E4774">
        <v>1</v>
      </c>
      <c r="F4774" t="s">
        <v>14740</v>
      </c>
    </row>
    <row r="4775" spans="1:6" x14ac:dyDescent="0.2">
      <c r="A4775" t="s">
        <v>15743</v>
      </c>
      <c r="B4775" t="s">
        <v>91</v>
      </c>
      <c r="C4775" t="s">
        <v>106</v>
      </c>
      <c r="D4775" t="s">
        <v>14758</v>
      </c>
      <c r="E4775">
        <v>1</v>
      </c>
      <c r="F4775" t="s">
        <v>14740</v>
      </c>
    </row>
    <row r="4776" spans="1:6" x14ac:dyDescent="0.2">
      <c r="A4776" t="s">
        <v>15744</v>
      </c>
      <c r="B4776" t="s">
        <v>91</v>
      </c>
      <c r="C4776" t="s">
        <v>106</v>
      </c>
      <c r="D4776" t="s">
        <v>10931</v>
      </c>
      <c r="E4776">
        <v>2</v>
      </c>
      <c r="F4776" t="s">
        <v>14740</v>
      </c>
    </row>
    <row r="4777" spans="1:6" x14ac:dyDescent="0.2">
      <c r="A4777" t="s">
        <v>15745</v>
      </c>
      <c r="B4777" t="s">
        <v>91</v>
      </c>
      <c r="C4777" t="s">
        <v>106</v>
      </c>
      <c r="D4777" t="s">
        <v>10933</v>
      </c>
      <c r="E4777">
        <v>4</v>
      </c>
      <c r="F4777" t="s">
        <v>14740</v>
      </c>
    </row>
    <row r="4778" spans="1:6" x14ac:dyDescent="0.2">
      <c r="A4778" t="s">
        <v>15746</v>
      </c>
      <c r="B4778" t="s">
        <v>91</v>
      </c>
      <c r="C4778" t="s">
        <v>106</v>
      </c>
      <c r="D4778" t="s">
        <v>14765</v>
      </c>
      <c r="E4778">
        <v>1</v>
      </c>
      <c r="F4778" t="s">
        <v>14740</v>
      </c>
    </row>
    <row r="4779" spans="1:6" x14ac:dyDescent="0.2">
      <c r="A4779" t="s">
        <v>15747</v>
      </c>
      <c r="B4779" t="s">
        <v>91</v>
      </c>
      <c r="C4779" t="s">
        <v>106</v>
      </c>
      <c r="D4779" t="s">
        <v>10945</v>
      </c>
      <c r="E4779">
        <v>6</v>
      </c>
      <c r="F4779" t="s">
        <v>14740</v>
      </c>
    </row>
    <row r="4780" spans="1:6" x14ac:dyDescent="0.2">
      <c r="A4780" t="s">
        <v>15748</v>
      </c>
      <c r="B4780" t="s">
        <v>91</v>
      </c>
      <c r="C4780" t="s">
        <v>106</v>
      </c>
      <c r="D4780" t="s">
        <v>14781</v>
      </c>
      <c r="E4780">
        <v>1</v>
      </c>
      <c r="F4780" t="s">
        <v>14740</v>
      </c>
    </row>
    <row r="4781" spans="1:6" x14ac:dyDescent="0.2">
      <c r="A4781" t="s">
        <v>15749</v>
      </c>
      <c r="B4781" t="s">
        <v>91</v>
      </c>
      <c r="C4781" t="s">
        <v>106</v>
      </c>
      <c r="D4781" t="s">
        <v>10963</v>
      </c>
      <c r="E4781">
        <v>1</v>
      </c>
      <c r="F4781" t="s">
        <v>14740</v>
      </c>
    </row>
    <row r="4782" spans="1:6" x14ac:dyDescent="0.2">
      <c r="A4782" t="s">
        <v>15750</v>
      </c>
      <c r="B4782" t="s">
        <v>91</v>
      </c>
      <c r="C4782" t="s">
        <v>106</v>
      </c>
      <c r="D4782" t="s">
        <v>14784</v>
      </c>
      <c r="E4782">
        <v>1</v>
      </c>
      <c r="F4782" t="s">
        <v>14740</v>
      </c>
    </row>
    <row r="4783" spans="1:6" x14ac:dyDescent="0.2">
      <c r="A4783" t="s">
        <v>15751</v>
      </c>
      <c r="B4783" t="s">
        <v>91</v>
      </c>
      <c r="C4783" t="s">
        <v>106</v>
      </c>
      <c r="D4783" t="s">
        <v>14788</v>
      </c>
      <c r="E4783">
        <v>1</v>
      </c>
      <c r="F4783" t="s">
        <v>14740</v>
      </c>
    </row>
    <row r="4784" spans="1:6" x14ac:dyDescent="0.2">
      <c r="A4784" t="s">
        <v>15752</v>
      </c>
      <c r="B4784" t="s">
        <v>91</v>
      </c>
      <c r="C4784" t="s">
        <v>106</v>
      </c>
      <c r="D4784" t="s">
        <v>14796</v>
      </c>
      <c r="E4784">
        <v>1</v>
      </c>
      <c r="F4784" t="s">
        <v>14740</v>
      </c>
    </row>
    <row r="4785" spans="1:6" x14ac:dyDescent="0.2">
      <c r="A4785" t="s">
        <v>15753</v>
      </c>
      <c r="B4785" t="s">
        <v>91</v>
      </c>
      <c r="C4785" t="s">
        <v>106</v>
      </c>
      <c r="D4785" t="s">
        <v>14802</v>
      </c>
      <c r="E4785">
        <v>1</v>
      </c>
      <c r="F4785" t="s">
        <v>14740</v>
      </c>
    </row>
    <row r="4786" spans="1:6" x14ac:dyDescent="0.2">
      <c r="A4786" t="s">
        <v>15754</v>
      </c>
      <c r="B4786" t="s">
        <v>91</v>
      </c>
      <c r="C4786" t="s">
        <v>108</v>
      </c>
      <c r="D4786" t="s">
        <v>10945</v>
      </c>
      <c r="E4786">
        <v>1</v>
      </c>
      <c r="F4786" t="s">
        <v>14740</v>
      </c>
    </row>
    <row r="4787" spans="1:6" x14ac:dyDescent="0.2">
      <c r="A4787" t="s">
        <v>15755</v>
      </c>
      <c r="B4787" t="s">
        <v>91</v>
      </c>
      <c r="C4787" t="s">
        <v>118</v>
      </c>
      <c r="D4787" t="s">
        <v>10903</v>
      </c>
      <c r="E4787">
        <v>1</v>
      </c>
      <c r="F4787" t="s">
        <v>14740</v>
      </c>
    </row>
    <row r="4788" spans="1:6" x14ac:dyDescent="0.2">
      <c r="A4788" t="s">
        <v>15756</v>
      </c>
      <c r="B4788" t="s">
        <v>91</v>
      </c>
      <c r="C4788" t="s">
        <v>118</v>
      </c>
      <c r="D4788" t="s">
        <v>14758</v>
      </c>
      <c r="E4788">
        <v>1</v>
      </c>
      <c r="F4788" t="s">
        <v>14740</v>
      </c>
    </row>
    <row r="4789" spans="1:6" x14ac:dyDescent="0.2">
      <c r="A4789" t="s">
        <v>15757</v>
      </c>
      <c r="B4789" t="s">
        <v>91</v>
      </c>
      <c r="C4789" t="s">
        <v>118</v>
      </c>
      <c r="D4789" t="s">
        <v>10931</v>
      </c>
      <c r="E4789">
        <v>1</v>
      </c>
      <c r="F4789" t="s">
        <v>14740</v>
      </c>
    </row>
    <row r="4790" spans="1:6" x14ac:dyDescent="0.2">
      <c r="A4790" t="s">
        <v>15758</v>
      </c>
      <c r="B4790" t="s">
        <v>91</v>
      </c>
      <c r="C4790" t="s">
        <v>118</v>
      </c>
      <c r="D4790" t="s">
        <v>14765</v>
      </c>
      <c r="E4790">
        <v>1</v>
      </c>
      <c r="F4790" t="s">
        <v>14740</v>
      </c>
    </row>
    <row r="4791" spans="1:6" x14ac:dyDescent="0.2">
      <c r="A4791" t="s">
        <v>15759</v>
      </c>
      <c r="B4791" t="s">
        <v>91</v>
      </c>
      <c r="C4791" t="s">
        <v>118</v>
      </c>
      <c r="D4791" t="s">
        <v>10945</v>
      </c>
      <c r="E4791">
        <v>1</v>
      </c>
      <c r="F4791" t="s">
        <v>14740</v>
      </c>
    </row>
    <row r="4792" spans="1:6" x14ac:dyDescent="0.2">
      <c r="A4792" t="s">
        <v>15760</v>
      </c>
      <c r="B4792" t="s">
        <v>91</v>
      </c>
      <c r="C4792" t="s">
        <v>118</v>
      </c>
      <c r="D4792" t="s">
        <v>10963</v>
      </c>
      <c r="E4792">
        <v>1</v>
      </c>
      <c r="F4792" t="s">
        <v>14740</v>
      </c>
    </row>
    <row r="4793" spans="1:6" x14ac:dyDescent="0.2">
      <c r="A4793" t="s">
        <v>15761</v>
      </c>
      <c r="B4793" t="s">
        <v>91</v>
      </c>
      <c r="C4793" t="s">
        <v>118</v>
      </c>
      <c r="D4793" t="s">
        <v>14784</v>
      </c>
      <c r="E4793">
        <v>1</v>
      </c>
      <c r="F4793" t="s">
        <v>14740</v>
      </c>
    </row>
    <row r="4794" spans="1:6" x14ac:dyDescent="0.2">
      <c r="A4794" t="s">
        <v>15762</v>
      </c>
      <c r="B4794" t="s">
        <v>91</v>
      </c>
      <c r="C4794" t="s">
        <v>118</v>
      </c>
      <c r="D4794" t="s">
        <v>14788</v>
      </c>
      <c r="E4794">
        <v>1</v>
      </c>
      <c r="F4794" t="s">
        <v>14740</v>
      </c>
    </row>
    <row r="4795" spans="1:6" x14ac:dyDescent="0.2">
      <c r="A4795" t="s">
        <v>15763</v>
      </c>
      <c r="B4795" t="s">
        <v>91</v>
      </c>
      <c r="C4795" t="s">
        <v>118</v>
      </c>
      <c r="D4795" t="s">
        <v>14796</v>
      </c>
      <c r="E4795">
        <v>1</v>
      </c>
      <c r="F4795" t="s">
        <v>14740</v>
      </c>
    </row>
    <row r="4796" spans="1:6" x14ac:dyDescent="0.2">
      <c r="A4796" t="s">
        <v>15764</v>
      </c>
      <c r="B4796" t="s">
        <v>91</v>
      </c>
      <c r="C4796" t="s">
        <v>118</v>
      </c>
      <c r="D4796" t="s">
        <v>14802</v>
      </c>
      <c r="E4796">
        <v>1</v>
      </c>
      <c r="F4796" t="s">
        <v>14740</v>
      </c>
    </row>
    <row r="4797" spans="1:6" x14ac:dyDescent="0.2">
      <c r="A4797" t="s">
        <v>15765</v>
      </c>
      <c r="B4797" t="s">
        <v>91</v>
      </c>
      <c r="C4797" t="s">
        <v>143</v>
      </c>
      <c r="D4797" t="s">
        <v>10933</v>
      </c>
      <c r="E4797">
        <v>2</v>
      </c>
      <c r="F4797" t="s">
        <v>14740</v>
      </c>
    </row>
    <row r="4798" spans="1:6" x14ac:dyDescent="0.2">
      <c r="A4798" t="s">
        <v>15766</v>
      </c>
      <c r="B4798" t="s">
        <v>91</v>
      </c>
      <c r="C4798" t="s">
        <v>143</v>
      </c>
      <c r="D4798" t="s">
        <v>10945</v>
      </c>
      <c r="E4798">
        <v>2</v>
      </c>
      <c r="F4798" t="s">
        <v>14740</v>
      </c>
    </row>
    <row r="4799" spans="1:6" x14ac:dyDescent="0.2">
      <c r="A4799" t="s">
        <v>15767</v>
      </c>
      <c r="B4799" t="s">
        <v>91</v>
      </c>
      <c r="C4799" t="s">
        <v>169</v>
      </c>
      <c r="D4799" t="s">
        <v>10933</v>
      </c>
      <c r="E4799">
        <v>1</v>
      </c>
      <c r="F4799" t="s">
        <v>14740</v>
      </c>
    </row>
    <row r="4800" spans="1:6" x14ac:dyDescent="0.2">
      <c r="A4800" t="s">
        <v>15768</v>
      </c>
      <c r="B4800" t="s">
        <v>91</v>
      </c>
      <c r="C4800" t="s">
        <v>169</v>
      </c>
      <c r="D4800" t="s">
        <v>10945</v>
      </c>
      <c r="E4800">
        <v>1</v>
      </c>
      <c r="F4800" t="s">
        <v>14740</v>
      </c>
    </row>
    <row r="4801" spans="1:6" x14ac:dyDescent="0.2">
      <c r="A4801" t="s">
        <v>15769</v>
      </c>
      <c r="B4801" t="s">
        <v>91</v>
      </c>
      <c r="C4801" t="s">
        <v>256</v>
      </c>
      <c r="D4801" t="s">
        <v>10931</v>
      </c>
      <c r="E4801">
        <v>1</v>
      </c>
      <c r="F4801" t="s">
        <v>14740</v>
      </c>
    </row>
    <row r="4802" spans="1:6" x14ac:dyDescent="0.2">
      <c r="A4802" t="s">
        <v>15770</v>
      </c>
      <c r="B4802" t="s">
        <v>91</v>
      </c>
      <c r="C4802" t="s">
        <v>256</v>
      </c>
      <c r="D4802" t="s">
        <v>10933</v>
      </c>
      <c r="E4802">
        <v>1</v>
      </c>
      <c r="F4802" t="s">
        <v>14740</v>
      </c>
    </row>
    <row r="4803" spans="1:6" x14ac:dyDescent="0.2">
      <c r="A4803" t="s">
        <v>15771</v>
      </c>
      <c r="B4803" t="s">
        <v>91</v>
      </c>
      <c r="C4803" t="s">
        <v>256</v>
      </c>
      <c r="D4803" t="s">
        <v>10945</v>
      </c>
      <c r="E4803">
        <v>1</v>
      </c>
      <c r="F4803" t="s">
        <v>14740</v>
      </c>
    </row>
    <row r="4804" spans="1:6" x14ac:dyDescent="0.2">
      <c r="A4804" t="s">
        <v>15772</v>
      </c>
      <c r="B4804" t="s">
        <v>91</v>
      </c>
      <c r="C4804" t="s">
        <v>256</v>
      </c>
      <c r="D4804" t="s">
        <v>14781</v>
      </c>
      <c r="E4804">
        <v>1</v>
      </c>
      <c r="F4804" t="s">
        <v>14740</v>
      </c>
    </row>
    <row r="4805" spans="1:6" x14ac:dyDescent="0.2">
      <c r="A4805" t="s">
        <v>15773</v>
      </c>
      <c r="B4805" t="s">
        <v>89</v>
      </c>
      <c r="C4805" t="s">
        <v>106</v>
      </c>
      <c r="D4805" t="s">
        <v>10898</v>
      </c>
      <c r="E4805">
        <v>1</v>
      </c>
      <c r="F4805" t="s">
        <v>14740</v>
      </c>
    </row>
    <row r="4806" spans="1:6" x14ac:dyDescent="0.2">
      <c r="A4806" t="s">
        <v>15774</v>
      </c>
      <c r="B4806" t="s">
        <v>89</v>
      </c>
      <c r="C4806" t="s">
        <v>106</v>
      </c>
      <c r="D4806" t="s">
        <v>10903</v>
      </c>
      <c r="E4806">
        <v>12</v>
      </c>
      <c r="F4806" t="s">
        <v>14740</v>
      </c>
    </row>
    <row r="4807" spans="1:6" x14ac:dyDescent="0.2">
      <c r="A4807" t="s">
        <v>15775</v>
      </c>
      <c r="B4807" t="s">
        <v>89</v>
      </c>
      <c r="C4807" t="s">
        <v>106</v>
      </c>
      <c r="D4807" t="s">
        <v>14743</v>
      </c>
      <c r="E4807">
        <v>2</v>
      </c>
      <c r="F4807" t="s">
        <v>14740</v>
      </c>
    </row>
    <row r="4808" spans="1:6" x14ac:dyDescent="0.2">
      <c r="A4808" t="s">
        <v>15776</v>
      </c>
      <c r="B4808" t="s">
        <v>89</v>
      </c>
      <c r="C4808" t="s">
        <v>106</v>
      </c>
      <c r="D4808" t="s">
        <v>14745</v>
      </c>
      <c r="E4808">
        <v>4</v>
      </c>
      <c r="F4808" t="s">
        <v>14740</v>
      </c>
    </row>
    <row r="4809" spans="1:6" x14ac:dyDescent="0.2">
      <c r="A4809" t="s">
        <v>15777</v>
      </c>
      <c r="B4809" t="s">
        <v>89</v>
      </c>
      <c r="C4809" t="s">
        <v>106</v>
      </c>
      <c r="D4809" t="s">
        <v>10911</v>
      </c>
      <c r="E4809">
        <v>2</v>
      </c>
      <c r="F4809" t="s">
        <v>14740</v>
      </c>
    </row>
    <row r="4810" spans="1:6" x14ac:dyDescent="0.2">
      <c r="A4810" t="s">
        <v>15778</v>
      </c>
      <c r="B4810" t="s">
        <v>89</v>
      </c>
      <c r="C4810" t="s">
        <v>106</v>
      </c>
      <c r="D4810" t="s">
        <v>14748</v>
      </c>
      <c r="E4810">
        <v>5</v>
      </c>
      <c r="F4810" t="s">
        <v>14740</v>
      </c>
    </row>
    <row r="4811" spans="1:6" x14ac:dyDescent="0.2">
      <c r="A4811" t="s">
        <v>15779</v>
      </c>
      <c r="B4811" t="s">
        <v>89</v>
      </c>
      <c r="C4811" t="s">
        <v>106</v>
      </c>
      <c r="D4811" t="s">
        <v>14750</v>
      </c>
      <c r="E4811">
        <v>2</v>
      </c>
      <c r="F4811" t="s">
        <v>14740</v>
      </c>
    </row>
    <row r="4812" spans="1:6" x14ac:dyDescent="0.2">
      <c r="A4812" t="s">
        <v>15780</v>
      </c>
      <c r="B4812" t="s">
        <v>89</v>
      </c>
      <c r="C4812" t="s">
        <v>106</v>
      </c>
      <c r="D4812" t="s">
        <v>10917</v>
      </c>
      <c r="E4812">
        <v>3</v>
      </c>
      <c r="F4812" t="s">
        <v>14740</v>
      </c>
    </row>
    <row r="4813" spans="1:6" x14ac:dyDescent="0.2">
      <c r="A4813" t="s">
        <v>15781</v>
      </c>
      <c r="B4813" t="s">
        <v>89</v>
      </c>
      <c r="C4813" t="s">
        <v>106</v>
      </c>
      <c r="D4813" t="s">
        <v>14753</v>
      </c>
      <c r="E4813">
        <v>1</v>
      </c>
      <c r="F4813" t="s">
        <v>14740</v>
      </c>
    </row>
    <row r="4814" spans="1:6" x14ac:dyDescent="0.2">
      <c r="A4814" t="s">
        <v>15782</v>
      </c>
      <c r="B4814" t="s">
        <v>89</v>
      </c>
      <c r="C4814" t="s">
        <v>106</v>
      </c>
      <c r="D4814" t="s">
        <v>10925</v>
      </c>
      <c r="E4814">
        <v>1</v>
      </c>
      <c r="F4814" t="s">
        <v>14740</v>
      </c>
    </row>
    <row r="4815" spans="1:6" x14ac:dyDescent="0.2">
      <c r="A4815" t="s">
        <v>15783</v>
      </c>
      <c r="B4815" t="s">
        <v>89</v>
      </c>
      <c r="C4815" t="s">
        <v>106</v>
      </c>
      <c r="D4815" t="s">
        <v>14756</v>
      </c>
      <c r="E4815">
        <v>2</v>
      </c>
      <c r="F4815" t="s">
        <v>14740</v>
      </c>
    </row>
    <row r="4816" spans="1:6" x14ac:dyDescent="0.2">
      <c r="A4816" t="s">
        <v>15784</v>
      </c>
      <c r="B4816" t="s">
        <v>89</v>
      </c>
      <c r="C4816" t="s">
        <v>106</v>
      </c>
      <c r="D4816" t="s">
        <v>14758</v>
      </c>
      <c r="E4816">
        <v>6</v>
      </c>
      <c r="F4816" t="s">
        <v>14740</v>
      </c>
    </row>
    <row r="4817" spans="1:6" x14ac:dyDescent="0.2">
      <c r="A4817" t="s">
        <v>15785</v>
      </c>
      <c r="B4817" t="s">
        <v>89</v>
      </c>
      <c r="C4817" t="s">
        <v>106</v>
      </c>
      <c r="D4817" t="s">
        <v>10929</v>
      </c>
      <c r="E4817">
        <v>8</v>
      </c>
      <c r="F4817" t="s">
        <v>14740</v>
      </c>
    </row>
    <row r="4818" spans="1:6" x14ac:dyDescent="0.2">
      <c r="A4818" t="s">
        <v>15786</v>
      </c>
      <c r="B4818" t="s">
        <v>89</v>
      </c>
      <c r="C4818" t="s">
        <v>106</v>
      </c>
      <c r="D4818" t="s">
        <v>10931</v>
      </c>
      <c r="E4818">
        <v>117</v>
      </c>
      <c r="F4818" t="s">
        <v>14740</v>
      </c>
    </row>
    <row r="4819" spans="1:6" x14ac:dyDescent="0.2">
      <c r="A4819" t="s">
        <v>15787</v>
      </c>
      <c r="B4819" t="s">
        <v>89</v>
      </c>
      <c r="C4819" t="s">
        <v>106</v>
      </c>
      <c r="D4819" t="s">
        <v>10933</v>
      </c>
      <c r="E4819">
        <v>911</v>
      </c>
      <c r="F4819" t="s">
        <v>14740</v>
      </c>
    </row>
    <row r="4820" spans="1:6" x14ac:dyDescent="0.2">
      <c r="A4820" t="s">
        <v>15788</v>
      </c>
      <c r="B4820" t="s">
        <v>89</v>
      </c>
      <c r="C4820" t="s">
        <v>106</v>
      </c>
      <c r="D4820" t="s">
        <v>14763</v>
      </c>
      <c r="E4820">
        <v>26</v>
      </c>
      <c r="F4820" t="s">
        <v>14740</v>
      </c>
    </row>
    <row r="4821" spans="1:6" x14ac:dyDescent="0.2">
      <c r="A4821" t="s">
        <v>15789</v>
      </c>
      <c r="B4821" t="s">
        <v>89</v>
      </c>
      <c r="C4821" t="s">
        <v>106</v>
      </c>
      <c r="D4821" t="s">
        <v>14765</v>
      </c>
      <c r="E4821">
        <v>23</v>
      </c>
      <c r="F4821" t="s">
        <v>14740</v>
      </c>
    </row>
    <row r="4822" spans="1:6" x14ac:dyDescent="0.2">
      <c r="A4822" t="s">
        <v>15790</v>
      </c>
      <c r="B4822" t="s">
        <v>89</v>
      </c>
      <c r="C4822" t="s">
        <v>106</v>
      </c>
      <c r="D4822" t="s">
        <v>14767</v>
      </c>
      <c r="E4822">
        <v>62</v>
      </c>
      <c r="F4822" t="s">
        <v>14740</v>
      </c>
    </row>
    <row r="4823" spans="1:6" x14ac:dyDescent="0.2">
      <c r="A4823" t="s">
        <v>15791</v>
      </c>
      <c r="B4823" t="s">
        <v>89</v>
      </c>
      <c r="C4823" t="s">
        <v>106</v>
      </c>
      <c r="D4823" t="s">
        <v>14769</v>
      </c>
      <c r="E4823">
        <v>5</v>
      </c>
      <c r="F4823" t="s">
        <v>14740</v>
      </c>
    </row>
    <row r="4824" spans="1:6" x14ac:dyDescent="0.2">
      <c r="A4824" t="s">
        <v>15792</v>
      </c>
      <c r="B4824" t="s">
        <v>89</v>
      </c>
      <c r="C4824" t="s">
        <v>106</v>
      </c>
      <c r="D4824" t="s">
        <v>10945</v>
      </c>
      <c r="E4824">
        <v>1114</v>
      </c>
      <c r="F4824" t="s">
        <v>14740</v>
      </c>
    </row>
    <row r="4825" spans="1:6" x14ac:dyDescent="0.2">
      <c r="A4825" t="s">
        <v>15793</v>
      </c>
      <c r="B4825" t="s">
        <v>89</v>
      </c>
      <c r="C4825" t="s">
        <v>106</v>
      </c>
      <c r="D4825" t="s">
        <v>14774</v>
      </c>
      <c r="E4825">
        <v>5</v>
      </c>
      <c r="F4825" t="s">
        <v>14740</v>
      </c>
    </row>
    <row r="4826" spans="1:6" x14ac:dyDescent="0.2">
      <c r="A4826" t="s">
        <v>15794</v>
      </c>
      <c r="B4826" t="s">
        <v>89</v>
      </c>
      <c r="C4826" t="s">
        <v>106</v>
      </c>
      <c r="D4826" t="s">
        <v>14776</v>
      </c>
      <c r="E4826">
        <v>3</v>
      </c>
      <c r="F4826" t="s">
        <v>14740</v>
      </c>
    </row>
    <row r="4827" spans="1:6" x14ac:dyDescent="0.2">
      <c r="A4827" t="s">
        <v>15795</v>
      </c>
      <c r="B4827" t="s">
        <v>89</v>
      </c>
      <c r="C4827" t="s">
        <v>106</v>
      </c>
      <c r="D4827" t="s">
        <v>14781</v>
      </c>
      <c r="E4827">
        <v>25</v>
      </c>
      <c r="F4827" t="s">
        <v>14740</v>
      </c>
    </row>
    <row r="4828" spans="1:6" x14ac:dyDescent="0.2">
      <c r="A4828" t="s">
        <v>15796</v>
      </c>
      <c r="B4828" t="s">
        <v>89</v>
      </c>
      <c r="C4828" t="s">
        <v>106</v>
      </c>
      <c r="D4828" t="s">
        <v>10963</v>
      </c>
      <c r="E4828">
        <v>20</v>
      </c>
      <c r="F4828" t="s">
        <v>14740</v>
      </c>
    </row>
    <row r="4829" spans="1:6" x14ac:dyDescent="0.2">
      <c r="A4829" t="s">
        <v>15797</v>
      </c>
      <c r="B4829" t="s">
        <v>89</v>
      </c>
      <c r="C4829" t="s">
        <v>106</v>
      </c>
      <c r="D4829" t="s">
        <v>14784</v>
      </c>
      <c r="E4829">
        <v>27</v>
      </c>
      <c r="F4829" t="s">
        <v>14740</v>
      </c>
    </row>
    <row r="4830" spans="1:6" x14ac:dyDescent="0.2">
      <c r="A4830" t="s">
        <v>15798</v>
      </c>
      <c r="B4830" t="s">
        <v>89</v>
      </c>
      <c r="C4830" t="s">
        <v>106</v>
      </c>
      <c r="D4830" t="s">
        <v>14786</v>
      </c>
      <c r="E4830">
        <v>9</v>
      </c>
      <c r="F4830" t="s">
        <v>14740</v>
      </c>
    </row>
    <row r="4831" spans="1:6" x14ac:dyDescent="0.2">
      <c r="A4831" t="s">
        <v>15799</v>
      </c>
      <c r="B4831" t="s">
        <v>89</v>
      </c>
      <c r="C4831" t="s">
        <v>106</v>
      </c>
      <c r="D4831" t="s">
        <v>14788</v>
      </c>
      <c r="E4831">
        <v>5</v>
      </c>
      <c r="F4831" t="s">
        <v>14740</v>
      </c>
    </row>
    <row r="4832" spans="1:6" x14ac:dyDescent="0.2">
      <c r="A4832" t="s">
        <v>15800</v>
      </c>
      <c r="B4832" t="s">
        <v>89</v>
      </c>
      <c r="C4832" t="s">
        <v>106</v>
      </c>
      <c r="D4832" t="s">
        <v>14792</v>
      </c>
      <c r="E4832">
        <v>5</v>
      </c>
      <c r="F4832" t="s">
        <v>14740</v>
      </c>
    </row>
    <row r="4833" spans="1:6" x14ac:dyDescent="0.2">
      <c r="A4833" t="s">
        <v>15801</v>
      </c>
      <c r="B4833" t="s">
        <v>89</v>
      </c>
      <c r="C4833" t="s">
        <v>106</v>
      </c>
      <c r="D4833" t="s">
        <v>14794</v>
      </c>
      <c r="E4833">
        <v>17</v>
      </c>
      <c r="F4833" t="s">
        <v>14740</v>
      </c>
    </row>
    <row r="4834" spans="1:6" x14ac:dyDescent="0.2">
      <c r="A4834" t="s">
        <v>15802</v>
      </c>
      <c r="B4834" t="s">
        <v>89</v>
      </c>
      <c r="C4834" t="s">
        <v>106</v>
      </c>
      <c r="D4834" t="s">
        <v>14796</v>
      </c>
      <c r="E4834">
        <v>25</v>
      </c>
      <c r="F4834" t="s">
        <v>14740</v>
      </c>
    </row>
    <row r="4835" spans="1:6" x14ac:dyDescent="0.2">
      <c r="A4835" t="s">
        <v>15803</v>
      </c>
      <c r="B4835" t="s">
        <v>89</v>
      </c>
      <c r="C4835" t="s">
        <v>106</v>
      </c>
      <c r="D4835" t="s">
        <v>14798</v>
      </c>
      <c r="E4835">
        <v>9</v>
      </c>
      <c r="F4835" t="s">
        <v>14740</v>
      </c>
    </row>
    <row r="4836" spans="1:6" x14ac:dyDescent="0.2">
      <c r="A4836" t="s">
        <v>15804</v>
      </c>
      <c r="B4836" t="s">
        <v>89</v>
      </c>
      <c r="C4836" t="s">
        <v>106</v>
      </c>
      <c r="D4836" t="s">
        <v>14800</v>
      </c>
      <c r="E4836">
        <v>27</v>
      </c>
      <c r="F4836" t="s">
        <v>14740</v>
      </c>
    </row>
    <row r="4837" spans="1:6" x14ac:dyDescent="0.2">
      <c r="A4837" t="s">
        <v>15805</v>
      </c>
      <c r="B4837" t="s">
        <v>89</v>
      </c>
      <c r="C4837" t="s">
        <v>106</v>
      </c>
      <c r="D4837" t="s">
        <v>14802</v>
      </c>
      <c r="E4837">
        <v>36</v>
      </c>
      <c r="F4837" t="s">
        <v>14740</v>
      </c>
    </row>
    <row r="4838" spans="1:6" x14ac:dyDescent="0.2">
      <c r="A4838" t="s">
        <v>15806</v>
      </c>
      <c r="B4838" t="s">
        <v>89</v>
      </c>
      <c r="C4838" t="s">
        <v>106</v>
      </c>
      <c r="D4838" t="s">
        <v>14804</v>
      </c>
      <c r="E4838">
        <v>3</v>
      </c>
      <c r="F4838" t="s">
        <v>14740</v>
      </c>
    </row>
    <row r="4839" spans="1:6" x14ac:dyDescent="0.2">
      <c r="A4839" t="s">
        <v>15807</v>
      </c>
      <c r="B4839" t="s">
        <v>89</v>
      </c>
      <c r="C4839" t="s">
        <v>106</v>
      </c>
      <c r="D4839" t="s">
        <v>14806</v>
      </c>
      <c r="E4839">
        <v>35</v>
      </c>
      <c r="F4839" t="s">
        <v>14740</v>
      </c>
    </row>
    <row r="4840" spans="1:6" x14ac:dyDescent="0.2">
      <c r="A4840" t="s">
        <v>15808</v>
      </c>
      <c r="B4840" t="s">
        <v>89</v>
      </c>
      <c r="C4840" t="s">
        <v>106</v>
      </c>
      <c r="D4840" t="s">
        <v>14808</v>
      </c>
      <c r="E4840">
        <v>1</v>
      </c>
      <c r="F4840" t="s">
        <v>14740</v>
      </c>
    </row>
    <row r="4841" spans="1:6" x14ac:dyDescent="0.2">
      <c r="A4841" t="s">
        <v>15809</v>
      </c>
      <c r="B4841" t="s">
        <v>89</v>
      </c>
      <c r="C4841" t="s">
        <v>106</v>
      </c>
      <c r="D4841" t="s">
        <v>14810</v>
      </c>
      <c r="E4841">
        <v>1</v>
      </c>
      <c r="F4841" t="s">
        <v>14740</v>
      </c>
    </row>
    <row r="4842" spans="1:6" x14ac:dyDescent="0.2">
      <c r="A4842" t="s">
        <v>15810</v>
      </c>
      <c r="B4842" t="s">
        <v>89</v>
      </c>
      <c r="C4842" t="s">
        <v>107</v>
      </c>
      <c r="D4842" t="s">
        <v>14750</v>
      </c>
      <c r="E4842">
        <v>1</v>
      </c>
      <c r="F4842" t="s">
        <v>14740</v>
      </c>
    </row>
    <row r="4843" spans="1:6" x14ac:dyDescent="0.2">
      <c r="A4843" t="s">
        <v>15811</v>
      </c>
      <c r="B4843" t="s">
        <v>89</v>
      </c>
      <c r="C4843" t="s">
        <v>107</v>
      </c>
      <c r="D4843" t="s">
        <v>10931</v>
      </c>
      <c r="E4843">
        <v>1</v>
      </c>
      <c r="F4843" t="s">
        <v>14740</v>
      </c>
    </row>
    <row r="4844" spans="1:6" x14ac:dyDescent="0.2">
      <c r="A4844" t="s">
        <v>15812</v>
      </c>
      <c r="B4844" t="s">
        <v>89</v>
      </c>
      <c r="C4844" t="s">
        <v>107</v>
      </c>
      <c r="D4844" t="s">
        <v>10933</v>
      </c>
      <c r="E4844">
        <v>4</v>
      </c>
      <c r="F4844" t="s">
        <v>14740</v>
      </c>
    </row>
    <row r="4845" spans="1:6" x14ac:dyDescent="0.2">
      <c r="A4845" t="s">
        <v>15813</v>
      </c>
      <c r="B4845" t="s">
        <v>89</v>
      </c>
      <c r="C4845" t="s">
        <v>107</v>
      </c>
      <c r="D4845" t="s">
        <v>14765</v>
      </c>
      <c r="E4845">
        <v>1</v>
      </c>
      <c r="F4845" t="s">
        <v>14740</v>
      </c>
    </row>
    <row r="4846" spans="1:6" x14ac:dyDescent="0.2">
      <c r="A4846" t="s">
        <v>15814</v>
      </c>
      <c r="B4846" t="s">
        <v>89</v>
      </c>
      <c r="C4846" t="s">
        <v>107</v>
      </c>
      <c r="D4846" t="s">
        <v>14767</v>
      </c>
      <c r="E4846">
        <v>1</v>
      </c>
      <c r="F4846" t="s">
        <v>14740</v>
      </c>
    </row>
    <row r="4847" spans="1:6" x14ac:dyDescent="0.2">
      <c r="A4847" t="s">
        <v>15815</v>
      </c>
      <c r="B4847" t="s">
        <v>89</v>
      </c>
      <c r="C4847" t="s">
        <v>107</v>
      </c>
      <c r="D4847" t="s">
        <v>10945</v>
      </c>
      <c r="E4847">
        <v>6</v>
      </c>
      <c r="F4847" t="s">
        <v>14740</v>
      </c>
    </row>
    <row r="4848" spans="1:6" x14ac:dyDescent="0.2">
      <c r="A4848" t="s">
        <v>15816</v>
      </c>
      <c r="B4848" t="s">
        <v>89</v>
      </c>
      <c r="C4848" t="s">
        <v>107</v>
      </c>
      <c r="D4848" t="s">
        <v>14794</v>
      </c>
      <c r="E4848">
        <v>1</v>
      </c>
      <c r="F4848" t="s">
        <v>14740</v>
      </c>
    </row>
    <row r="4849" spans="1:6" x14ac:dyDescent="0.2">
      <c r="A4849" t="s">
        <v>15817</v>
      </c>
      <c r="B4849" t="s">
        <v>89</v>
      </c>
      <c r="C4849" t="s">
        <v>108</v>
      </c>
      <c r="D4849" t="s">
        <v>10917</v>
      </c>
      <c r="E4849">
        <v>1</v>
      </c>
      <c r="F4849" t="s">
        <v>14740</v>
      </c>
    </row>
    <row r="4850" spans="1:6" x14ac:dyDescent="0.2">
      <c r="A4850" t="s">
        <v>15818</v>
      </c>
      <c r="B4850" t="s">
        <v>89</v>
      </c>
      <c r="C4850" t="s">
        <v>108</v>
      </c>
      <c r="D4850" t="s">
        <v>10931</v>
      </c>
      <c r="E4850">
        <v>2</v>
      </c>
      <c r="F4850" t="s">
        <v>14740</v>
      </c>
    </row>
    <row r="4851" spans="1:6" x14ac:dyDescent="0.2">
      <c r="A4851" t="s">
        <v>15819</v>
      </c>
      <c r="B4851" t="s">
        <v>89</v>
      </c>
      <c r="C4851" t="s">
        <v>108</v>
      </c>
      <c r="D4851" t="s">
        <v>10933</v>
      </c>
      <c r="E4851">
        <v>6</v>
      </c>
      <c r="F4851" t="s">
        <v>14740</v>
      </c>
    </row>
    <row r="4852" spans="1:6" x14ac:dyDescent="0.2">
      <c r="A4852" t="s">
        <v>15820</v>
      </c>
      <c r="B4852" t="s">
        <v>89</v>
      </c>
      <c r="C4852" t="s">
        <v>108</v>
      </c>
      <c r="D4852" t="s">
        <v>14763</v>
      </c>
      <c r="E4852">
        <v>1</v>
      </c>
      <c r="F4852" t="s">
        <v>14740</v>
      </c>
    </row>
    <row r="4853" spans="1:6" x14ac:dyDescent="0.2">
      <c r="A4853" t="s">
        <v>15821</v>
      </c>
      <c r="B4853" t="s">
        <v>89</v>
      </c>
      <c r="C4853" t="s">
        <v>108</v>
      </c>
      <c r="D4853" t="s">
        <v>14765</v>
      </c>
      <c r="E4853">
        <v>1</v>
      </c>
      <c r="F4853" t="s">
        <v>14740</v>
      </c>
    </row>
    <row r="4854" spans="1:6" x14ac:dyDescent="0.2">
      <c r="A4854" t="s">
        <v>15822</v>
      </c>
      <c r="B4854" t="s">
        <v>89</v>
      </c>
      <c r="C4854" t="s">
        <v>108</v>
      </c>
      <c r="D4854" t="s">
        <v>14767</v>
      </c>
      <c r="E4854">
        <v>2</v>
      </c>
      <c r="F4854" t="s">
        <v>14740</v>
      </c>
    </row>
    <row r="4855" spans="1:6" x14ac:dyDescent="0.2">
      <c r="A4855" t="s">
        <v>15823</v>
      </c>
      <c r="B4855" t="s">
        <v>89</v>
      </c>
      <c r="C4855" t="s">
        <v>108</v>
      </c>
      <c r="D4855" t="s">
        <v>10945</v>
      </c>
      <c r="E4855">
        <v>8</v>
      </c>
      <c r="F4855" t="s">
        <v>14740</v>
      </c>
    </row>
    <row r="4856" spans="1:6" x14ac:dyDescent="0.2">
      <c r="A4856" t="s">
        <v>15824</v>
      </c>
      <c r="B4856" t="s">
        <v>89</v>
      </c>
      <c r="C4856" t="s">
        <v>108</v>
      </c>
      <c r="D4856" t="s">
        <v>10963</v>
      </c>
      <c r="E4856">
        <v>2</v>
      </c>
      <c r="F4856" t="s">
        <v>14740</v>
      </c>
    </row>
    <row r="4857" spans="1:6" x14ac:dyDescent="0.2">
      <c r="A4857" t="s">
        <v>15825</v>
      </c>
      <c r="B4857" t="s">
        <v>89</v>
      </c>
      <c r="C4857" t="s">
        <v>108</v>
      </c>
      <c r="D4857" t="s">
        <v>14784</v>
      </c>
      <c r="E4857">
        <v>2</v>
      </c>
      <c r="F4857" t="s">
        <v>14740</v>
      </c>
    </row>
    <row r="4858" spans="1:6" x14ac:dyDescent="0.2">
      <c r="A4858" t="s">
        <v>15826</v>
      </c>
      <c r="B4858" t="s">
        <v>89</v>
      </c>
      <c r="C4858" t="s">
        <v>108</v>
      </c>
      <c r="D4858" t="s">
        <v>14788</v>
      </c>
      <c r="E4858">
        <v>1</v>
      </c>
      <c r="F4858" t="s">
        <v>14740</v>
      </c>
    </row>
    <row r="4859" spans="1:6" x14ac:dyDescent="0.2">
      <c r="A4859" t="s">
        <v>15827</v>
      </c>
      <c r="B4859" t="s">
        <v>89</v>
      </c>
      <c r="C4859" t="s">
        <v>108</v>
      </c>
      <c r="D4859" t="s">
        <v>14792</v>
      </c>
      <c r="E4859">
        <v>1</v>
      </c>
      <c r="F4859" t="s">
        <v>14740</v>
      </c>
    </row>
    <row r="4860" spans="1:6" x14ac:dyDescent="0.2">
      <c r="A4860" t="s">
        <v>15828</v>
      </c>
      <c r="B4860" t="s">
        <v>89</v>
      </c>
      <c r="C4860" t="s">
        <v>108</v>
      </c>
      <c r="D4860" t="s">
        <v>14794</v>
      </c>
      <c r="E4860">
        <v>1</v>
      </c>
      <c r="F4860" t="s">
        <v>14740</v>
      </c>
    </row>
    <row r="4861" spans="1:6" x14ac:dyDescent="0.2">
      <c r="A4861" t="s">
        <v>15829</v>
      </c>
      <c r="B4861" t="s">
        <v>89</v>
      </c>
      <c r="C4861" t="s">
        <v>108</v>
      </c>
      <c r="D4861" t="s">
        <v>14800</v>
      </c>
      <c r="E4861">
        <v>2</v>
      </c>
      <c r="F4861" t="s">
        <v>14740</v>
      </c>
    </row>
    <row r="4862" spans="1:6" x14ac:dyDescent="0.2">
      <c r="A4862" t="s">
        <v>15830</v>
      </c>
      <c r="B4862" t="s">
        <v>89</v>
      </c>
      <c r="C4862" t="s">
        <v>108</v>
      </c>
      <c r="D4862" t="s">
        <v>14802</v>
      </c>
      <c r="E4862">
        <v>2</v>
      </c>
      <c r="F4862" t="s">
        <v>14740</v>
      </c>
    </row>
    <row r="4863" spans="1:6" x14ac:dyDescent="0.2">
      <c r="A4863" t="s">
        <v>15831</v>
      </c>
      <c r="B4863" t="s">
        <v>89</v>
      </c>
      <c r="C4863" t="s">
        <v>108</v>
      </c>
      <c r="D4863" t="s">
        <v>14806</v>
      </c>
      <c r="E4863">
        <v>1</v>
      </c>
      <c r="F4863" t="s">
        <v>14740</v>
      </c>
    </row>
    <row r="4864" spans="1:6" x14ac:dyDescent="0.2">
      <c r="A4864" t="s">
        <v>15832</v>
      </c>
      <c r="B4864" t="s">
        <v>89</v>
      </c>
      <c r="C4864" t="s">
        <v>109</v>
      </c>
      <c r="D4864" t="s">
        <v>10933</v>
      </c>
      <c r="E4864">
        <v>3</v>
      </c>
      <c r="F4864" t="s">
        <v>14740</v>
      </c>
    </row>
    <row r="4865" spans="1:6" x14ac:dyDescent="0.2">
      <c r="A4865" t="s">
        <v>15833</v>
      </c>
      <c r="B4865" t="s">
        <v>89</v>
      </c>
      <c r="C4865" t="s">
        <v>109</v>
      </c>
      <c r="D4865" t="s">
        <v>10945</v>
      </c>
      <c r="E4865">
        <v>4</v>
      </c>
      <c r="F4865" t="s">
        <v>14740</v>
      </c>
    </row>
    <row r="4866" spans="1:6" x14ac:dyDescent="0.2">
      <c r="A4866" t="s">
        <v>15834</v>
      </c>
      <c r="B4866" t="s">
        <v>89</v>
      </c>
      <c r="C4866" t="s">
        <v>110</v>
      </c>
      <c r="D4866" t="s">
        <v>10933</v>
      </c>
      <c r="E4866">
        <v>3</v>
      </c>
      <c r="F4866" t="s">
        <v>14740</v>
      </c>
    </row>
    <row r="4867" spans="1:6" x14ac:dyDescent="0.2">
      <c r="A4867" t="s">
        <v>15835</v>
      </c>
      <c r="B4867" t="s">
        <v>89</v>
      </c>
      <c r="C4867" t="s">
        <v>110</v>
      </c>
      <c r="D4867" t="s">
        <v>10945</v>
      </c>
      <c r="E4867">
        <v>3</v>
      </c>
      <c r="F4867" t="s">
        <v>14740</v>
      </c>
    </row>
    <row r="4868" spans="1:6" x14ac:dyDescent="0.2">
      <c r="A4868" t="s">
        <v>15836</v>
      </c>
      <c r="B4868" t="s">
        <v>89</v>
      </c>
      <c r="C4868" t="s">
        <v>111</v>
      </c>
      <c r="D4868" t="s">
        <v>10933</v>
      </c>
      <c r="E4868">
        <v>2</v>
      </c>
      <c r="F4868" t="s">
        <v>14740</v>
      </c>
    </row>
    <row r="4869" spans="1:6" x14ac:dyDescent="0.2">
      <c r="A4869" t="s">
        <v>15837</v>
      </c>
      <c r="B4869" t="s">
        <v>89</v>
      </c>
      <c r="C4869" t="s">
        <v>111</v>
      </c>
      <c r="D4869" t="s">
        <v>10945</v>
      </c>
      <c r="E4869">
        <v>2</v>
      </c>
      <c r="F4869" t="s">
        <v>14740</v>
      </c>
    </row>
    <row r="4870" spans="1:6" x14ac:dyDescent="0.2">
      <c r="A4870" t="s">
        <v>15838</v>
      </c>
      <c r="B4870" t="s">
        <v>89</v>
      </c>
      <c r="C4870" t="s">
        <v>112</v>
      </c>
      <c r="D4870" t="s">
        <v>10931</v>
      </c>
      <c r="E4870">
        <v>1</v>
      </c>
      <c r="F4870" t="s">
        <v>14740</v>
      </c>
    </row>
    <row r="4871" spans="1:6" x14ac:dyDescent="0.2">
      <c r="A4871" t="s">
        <v>15839</v>
      </c>
      <c r="B4871" t="s">
        <v>89</v>
      </c>
      <c r="C4871" t="s">
        <v>112</v>
      </c>
      <c r="D4871" t="s">
        <v>10933</v>
      </c>
      <c r="E4871">
        <v>10</v>
      </c>
      <c r="F4871" t="s">
        <v>14740</v>
      </c>
    </row>
    <row r="4872" spans="1:6" x14ac:dyDescent="0.2">
      <c r="A4872" t="s">
        <v>15840</v>
      </c>
      <c r="B4872" t="s">
        <v>89</v>
      </c>
      <c r="C4872" t="s">
        <v>112</v>
      </c>
      <c r="D4872" t="s">
        <v>14767</v>
      </c>
      <c r="E4872">
        <v>1</v>
      </c>
      <c r="F4872" t="s">
        <v>14740</v>
      </c>
    </row>
    <row r="4873" spans="1:6" x14ac:dyDescent="0.2">
      <c r="A4873" t="s">
        <v>15841</v>
      </c>
      <c r="B4873" t="s">
        <v>89</v>
      </c>
      <c r="C4873" t="s">
        <v>112</v>
      </c>
      <c r="D4873" t="s">
        <v>10945</v>
      </c>
      <c r="E4873">
        <v>13</v>
      </c>
      <c r="F4873" t="s">
        <v>14740</v>
      </c>
    </row>
    <row r="4874" spans="1:6" x14ac:dyDescent="0.2">
      <c r="A4874" t="s">
        <v>15842</v>
      </c>
      <c r="B4874" t="s">
        <v>89</v>
      </c>
      <c r="C4874" t="s">
        <v>112</v>
      </c>
      <c r="D4874" t="s">
        <v>14800</v>
      </c>
      <c r="E4874">
        <v>1</v>
      </c>
      <c r="F4874" t="s">
        <v>14740</v>
      </c>
    </row>
    <row r="4875" spans="1:6" x14ac:dyDescent="0.2">
      <c r="A4875" t="s">
        <v>15843</v>
      </c>
      <c r="B4875" t="s">
        <v>89</v>
      </c>
      <c r="C4875" t="s">
        <v>112</v>
      </c>
      <c r="D4875" t="s">
        <v>14802</v>
      </c>
      <c r="E4875">
        <v>1</v>
      </c>
      <c r="F4875" t="s">
        <v>14740</v>
      </c>
    </row>
    <row r="4876" spans="1:6" x14ac:dyDescent="0.2">
      <c r="A4876" t="s">
        <v>15844</v>
      </c>
      <c r="B4876" t="s">
        <v>89</v>
      </c>
      <c r="C4876" t="s">
        <v>113</v>
      </c>
      <c r="D4876" t="s">
        <v>10903</v>
      </c>
      <c r="E4876">
        <v>2</v>
      </c>
      <c r="F4876" t="s">
        <v>14740</v>
      </c>
    </row>
    <row r="4877" spans="1:6" x14ac:dyDescent="0.2">
      <c r="A4877" t="s">
        <v>15845</v>
      </c>
      <c r="B4877" t="s">
        <v>89</v>
      </c>
      <c r="C4877" t="s">
        <v>113</v>
      </c>
      <c r="D4877" t="s">
        <v>14756</v>
      </c>
      <c r="E4877">
        <v>1</v>
      </c>
      <c r="F4877" t="s">
        <v>14740</v>
      </c>
    </row>
    <row r="4878" spans="1:6" x14ac:dyDescent="0.2">
      <c r="A4878" t="s">
        <v>15846</v>
      </c>
      <c r="B4878" t="s">
        <v>89</v>
      </c>
      <c r="C4878" t="s">
        <v>113</v>
      </c>
      <c r="D4878" t="s">
        <v>14758</v>
      </c>
      <c r="E4878">
        <v>1</v>
      </c>
      <c r="F4878" t="s">
        <v>14740</v>
      </c>
    </row>
    <row r="4879" spans="1:6" x14ac:dyDescent="0.2">
      <c r="A4879" t="s">
        <v>15847</v>
      </c>
      <c r="B4879" t="s">
        <v>89</v>
      </c>
      <c r="C4879" t="s">
        <v>113</v>
      </c>
      <c r="D4879" t="s">
        <v>10931</v>
      </c>
      <c r="E4879">
        <v>5</v>
      </c>
      <c r="F4879" t="s">
        <v>14740</v>
      </c>
    </row>
    <row r="4880" spans="1:6" x14ac:dyDescent="0.2">
      <c r="A4880" t="s">
        <v>15848</v>
      </c>
      <c r="B4880" t="s">
        <v>89</v>
      </c>
      <c r="C4880" t="s">
        <v>113</v>
      </c>
      <c r="D4880" t="s">
        <v>10933</v>
      </c>
      <c r="E4880">
        <v>18</v>
      </c>
      <c r="F4880" t="s">
        <v>14740</v>
      </c>
    </row>
    <row r="4881" spans="1:6" x14ac:dyDescent="0.2">
      <c r="A4881" t="s">
        <v>15849</v>
      </c>
      <c r="B4881" t="s">
        <v>89</v>
      </c>
      <c r="C4881" t="s">
        <v>113</v>
      </c>
      <c r="D4881" t="s">
        <v>14763</v>
      </c>
      <c r="E4881">
        <v>1</v>
      </c>
      <c r="F4881" t="s">
        <v>14740</v>
      </c>
    </row>
    <row r="4882" spans="1:6" x14ac:dyDescent="0.2">
      <c r="A4882" t="s">
        <v>15850</v>
      </c>
      <c r="B4882" t="s">
        <v>89</v>
      </c>
      <c r="C4882" t="s">
        <v>113</v>
      </c>
      <c r="D4882" t="s">
        <v>14767</v>
      </c>
      <c r="E4882">
        <v>4</v>
      </c>
      <c r="F4882" t="s">
        <v>14740</v>
      </c>
    </row>
    <row r="4883" spans="1:6" x14ac:dyDescent="0.2">
      <c r="A4883" t="s">
        <v>15851</v>
      </c>
      <c r="B4883" t="s">
        <v>89</v>
      </c>
      <c r="C4883" t="s">
        <v>113</v>
      </c>
      <c r="D4883" t="s">
        <v>14769</v>
      </c>
      <c r="E4883">
        <v>2</v>
      </c>
      <c r="F4883" t="s">
        <v>14740</v>
      </c>
    </row>
    <row r="4884" spans="1:6" x14ac:dyDescent="0.2">
      <c r="A4884" t="s">
        <v>15852</v>
      </c>
      <c r="B4884" t="s">
        <v>89</v>
      </c>
      <c r="C4884" t="s">
        <v>113</v>
      </c>
      <c r="D4884" t="s">
        <v>10945</v>
      </c>
      <c r="E4884">
        <v>22</v>
      </c>
      <c r="F4884" t="s">
        <v>14740</v>
      </c>
    </row>
    <row r="4885" spans="1:6" x14ac:dyDescent="0.2">
      <c r="A4885" t="s">
        <v>15853</v>
      </c>
      <c r="B4885" t="s">
        <v>89</v>
      </c>
      <c r="C4885" t="s">
        <v>113</v>
      </c>
      <c r="D4885" t="s">
        <v>14776</v>
      </c>
      <c r="E4885">
        <v>1</v>
      </c>
      <c r="F4885" t="s">
        <v>14740</v>
      </c>
    </row>
    <row r="4886" spans="1:6" x14ac:dyDescent="0.2">
      <c r="A4886" t="s">
        <v>15854</v>
      </c>
      <c r="B4886" t="s">
        <v>89</v>
      </c>
      <c r="C4886" t="s">
        <v>113</v>
      </c>
      <c r="D4886" t="s">
        <v>14781</v>
      </c>
      <c r="E4886">
        <v>2</v>
      </c>
      <c r="F4886" t="s">
        <v>14740</v>
      </c>
    </row>
    <row r="4887" spans="1:6" x14ac:dyDescent="0.2">
      <c r="A4887" t="s">
        <v>15855</v>
      </c>
      <c r="B4887" t="s">
        <v>89</v>
      </c>
      <c r="C4887" t="s">
        <v>113</v>
      </c>
      <c r="D4887" t="s">
        <v>10963</v>
      </c>
      <c r="E4887">
        <v>2</v>
      </c>
      <c r="F4887" t="s">
        <v>14740</v>
      </c>
    </row>
    <row r="4888" spans="1:6" x14ac:dyDescent="0.2">
      <c r="A4888" t="s">
        <v>15856</v>
      </c>
      <c r="B4888" t="s">
        <v>89</v>
      </c>
      <c r="C4888" t="s">
        <v>113</v>
      </c>
      <c r="D4888" t="s">
        <v>14784</v>
      </c>
      <c r="E4888">
        <v>3</v>
      </c>
      <c r="F4888" t="s">
        <v>14740</v>
      </c>
    </row>
    <row r="4889" spans="1:6" x14ac:dyDescent="0.2">
      <c r="A4889" t="s">
        <v>15857</v>
      </c>
      <c r="B4889" t="s">
        <v>89</v>
      </c>
      <c r="C4889" t="s">
        <v>113</v>
      </c>
      <c r="D4889" t="s">
        <v>14794</v>
      </c>
      <c r="E4889">
        <v>2</v>
      </c>
      <c r="F4889" t="s">
        <v>14740</v>
      </c>
    </row>
    <row r="4890" spans="1:6" x14ac:dyDescent="0.2">
      <c r="A4890" t="s">
        <v>15858</v>
      </c>
      <c r="B4890" t="s">
        <v>89</v>
      </c>
      <c r="C4890" t="s">
        <v>113</v>
      </c>
      <c r="D4890" t="s">
        <v>14796</v>
      </c>
      <c r="E4890">
        <v>1</v>
      </c>
      <c r="F4890" t="s">
        <v>14740</v>
      </c>
    </row>
    <row r="4891" spans="1:6" x14ac:dyDescent="0.2">
      <c r="A4891" t="s">
        <v>15859</v>
      </c>
      <c r="B4891" t="s">
        <v>89</v>
      </c>
      <c r="C4891" t="s">
        <v>113</v>
      </c>
      <c r="D4891" t="s">
        <v>14798</v>
      </c>
      <c r="E4891">
        <v>1</v>
      </c>
      <c r="F4891" t="s">
        <v>14740</v>
      </c>
    </row>
    <row r="4892" spans="1:6" x14ac:dyDescent="0.2">
      <c r="A4892" t="s">
        <v>15860</v>
      </c>
      <c r="B4892" t="s">
        <v>89</v>
      </c>
      <c r="C4892" t="s">
        <v>113</v>
      </c>
      <c r="D4892" t="s">
        <v>14800</v>
      </c>
      <c r="E4892">
        <v>1</v>
      </c>
      <c r="F4892" t="s">
        <v>14740</v>
      </c>
    </row>
    <row r="4893" spans="1:6" x14ac:dyDescent="0.2">
      <c r="A4893" t="s">
        <v>15861</v>
      </c>
      <c r="B4893" t="s">
        <v>89</v>
      </c>
      <c r="C4893" t="s">
        <v>113</v>
      </c>
      <c r="D4893" t="s">
        <v>14802</v>
      </c>
      <c r="E4893">
        <v>2</v>
      </c>
      <c r="F4893" t="s">
        <v>14740</v>
      </c>
    </row>
    <row r="4894" spans="1:6" x14ac:dyDescent="0.2">
      <c r="A4894" t="s">
        <v>15862</v>
      </c>
      <c r="B4894" t="s">
        <v>89</v>
      </c>
      <c r="C4894" t="s">
        <v>113</v>
      </c>
      <c r="D4894" t="s">
        <v>14806</v>
      </c>
      <c r="E4894">
        <v>2</v>
      </c>
      <c r="F4894" t="s">
        <v>14740</v>
      </c>
    </row>
    <row r="4895" spans="1:6" x14ac:dyDescent="0.2">
      <c r="A4895" t="s">
        <v>15863</v>
      </c>
      <c r="B4895" t="s">
        <v>89</v>
      </c>
      <c r="C4895" t="s">
        <v>114</v>
      </c>
      <c r="D4895" t="s">
        <v>10933</v>
      </c>
      <c r="E4895">
        <v>2</v>
      </c>
      <c r="F4895" t="s">
        <v>14740</v>
      </c>
    </row>
    <row r="4896" spans="1:6" x14ac:dyDescent="0.2">
      <c r="A4896" t="s">
        <v>15864</v>
      </c>
      <c r="B4896" t="s">
        <v>89</v>
      </c>
      <c r="C4896" t="s">
        <v>114</v>
      </c>
      <c r="D4896" t="s">
        <v>10945</v>
      </c>
      <c r="E4896">
        <v>2</v>
      </c>
      <c r="F4896" t="s">
        <v>14740</v>
      </c>
    </row>
    <row r="4897" spans="1:6" x14ac:dyDescent="0.2">
      <c r="A4897" t="s">
        <v>15865</v>
      </c>
      <c r="B4897" t="s">
        <v>89</v>
      </c>
      <c r="C4897" t="s">
        <v>115</v>
      </c>
      <c r="D4897" t="s">
        <v>10933</v>
      </c>
      <c r="E4897">
        <v>1</v>
      </c>
      <c r="F4897" t="s">
        <v>14740</v>
      </c>
    </row>
    <row r="4898" spans="1:6" x14ac:dyDescent="0.2">
      <c r="A4898" t="s">
        <v>15866</v>
      </c>
      <c r="B4898" t="s">
        <v>89</v>
      </c>
      <c r="C4898" t="s">
        <v>115</v>
      </c>
      <c r="D4898" t="s">
        <v>10945</v>
      </c>
      <c r="E4898">
        <v>1</v>
      </c>
      <c r="F4898" t="s">
        <v>14740</v>
      </c>
    </row>
    <row r="4899" spans="1:6" x14ac:dyDescent="0.2">
      <c r="A4899" t="s">
        <v>15867</v>
      </c>
      <c r="B4899" t="s">
        <v>89</v>
      </c>
      <c r="C4899" t="s">
        <v>116</v>
      </c>
      <c r="D4899" t="s">
        <v>10933</v>
      </c>
      <c r="E4899">
        <v>3</v>
      </c>
      <c r="F4899" t="s">
        <v>14740</v>
      </c>
    </row>
    <row r="4900" spans="1:6" x14ac:dyDescent="0.2">
      <c r="A4900" t="s">
        <v>15868</v>
      </c>
      <c r="B4900" t="s">
        <v>89</v>
      </c>
      <c r="C4900" t="s">
        <v>116</v>
      </c>
      <c r="D4900" t="s">
        <v>10945</v>
      </c>
      <c r="E4900">
        <v>3</v>
      </c>
      <c r="F4900" t="s">
        <v>14740</v>
      </c>
    </row>
    <row r="4901" spans="1:6" x14ac:dyDescent="0.2">
      <c r="A4901" t="s">
        <v>15869</v>
      </c>
      <c r="B4901" t="s">
        <v>89</v>
      </c>
      <c r="C4901" t="s">
        <v>117</v>
      </c>
      <c r="D4901" t="s">
        <v>10931</v>
      </c>
      <c r="E4901">
        <v>1</v>
      </c>
      <c r="F4901" t="s">
        <v>14740</v>
      </c>
    </row>
    <row r="4902" spans="1:6" x14ac:dyDescent="0.2">
      <c r="A4902" t="s">
        <v>15870</v>
      </c>
      <c r="B4902" t="s">
        <v>89</v>
      </c>
      <c r="C4902" t="s">
        <v>117</v>
      </c>
      <c r="D4902" t="s">
        <v>10933</v>
      </c>
      <c r="E4902">
        <v>6</v>
      </c>
      <c r="F4902" t="s">
        <v>14740</v>
      </c>
    </row>
    <row r="4903" spans="1:6" x14ac:dyDescent="0.2">
      <c r="A4903" t="s">
        <v>15871</v>
      </c>
      <c r="B4903" t="s">
        <v>89</v>
      </c>
      <c r="C4903" t="s">
        <v>117</v>
      </c>
      <c r="D4903" t="s">
        <v>14767</v>
      </c>
      <c r="E4903">
        <v>1</v>
      </c>
      <c r="F4903" t="s">
        <v>14740</v>
      </c>
    </row>
    <row r="4904" spans="1:6" x14ac:dyDescent="0.2">
      <c r="A4904" t="s">
        <v>15872</v>
      </c>
      <c r="B4904" t="s">
        <v>89</v>
      </c>
      <c r="C4904" t="s">
        <v>117</v>
      </c>
      <c r="D4904" t="s">
        <v>10945</v>
      </c>
      <c r="E4904">
        <v>8</v>
      </c>
      <c r="F4904" t="s">
        <v>14740</v>
      </c>
    </row>
    <row r="4905" spans="1:6" x14ac:dyDescent="0.2">
      <c r="A4905" t="s">
        <v>15873</v>
      </c>
      <c r="B4905" t="s">
        <v>89</v>
      </c>
      <c r="C4905" t="s">
        <v>117</v>
      </c>
      <c r="D4905" t="s">
        <v>14784</v>
      </c>
      <c r="E4905">
        <v>1</v>
      </c>
      <c r="F4905" t="s">
        <v>14740</v>
      </c>
    </row>
    <row r="4906" spans="1:6" x14ac:dyDescent="0.2">
      <c r="A4906" t="s">
        <v>15874</v>
      </c>
      <c r="B4906" t="s">
        <v>89</v>
      </c>
      <c r="C4906" t="s">
        <v>118</v>
      </c>
      <c r="D4906" t="s">
        <v>10933</v>
      </c>
      <c r="E4906">
        <v>1</v>
      </c>
      <c r="F4906" t="s">
        <v>14740</v>
      </c>
    </row>
    <row r="4907" spans="1:6" x14ac:dyDescent="0.2">
      <c r="A4907" t="s">
        <v>15875</v>
      </c>
      <c r="B4907" t="s">
        <v>89</v>
      </c>
      <c r="C4907" t="s">
        <v>118</v>
      </c>
      <c r="D4907" t="s">
        <v>10945</v>
      </c>
      <c r="E4907">
        <v>1</v>
      </c>
      <c r="F4907" t="s">
        <v>14740</v>
      </c>
    </row>
    <row r="4908" spans="1:6" x14ac:dyDescent="0.2">
      <c r="A4908" t="s">
        <v>15876</v>
      </c>
      <c r="B4908" t="s">
        <v>89</v>
      </c>
      <c r="C4908" t="s">
        <v>119</v>
      </c>
      <c r="D4908" t="s">
        <v>10933</v>
      </c>
      <c r="E4908">
        <v>5</v>
      </c>
      <c r="F4908" t="s">
        <v>14740</v>
      </c>
    </row>
    <row r="4909" spans="1:6" x14ac:dyDescent="0.2">
      <c r="A4909" t="s">
        <v>15877</v>
      </c>
      <c r="B4909" t="s">
        <v>89</v>
      </c>
      <c r="C4909" t="s">
        <v>119</v>
      </c>
      <c r="D4909" t="s">
        <v>10945</v>
      </c>
      <c r="E4909">
        <v>7</v>
      </c>
      <c r="F4909" t="s">
        <v>14740</v>
      </c>
    </row>
    <row r="4910" spans="1:6" x14ac:dyDescent="0.2">
      <c r="A4910" t="s">
        <v>15878</v>
      </c>
      <c r="B4910" t="s">
        <v>89</v>
      </c>
      <c r="C4910" t="s">
        <v>120</v>
      </c>
      <c r="D4910" t="s">
        <v>14750</v>
      </c>
      <c r="E4910">
        <v>1</v>
      </c>
      <c r="F4910" t="s">
        <v>14740</v>
      </c>
    </row>
    <row r="4911" spans="1:6" x14ac:dyDescent="0.2">
      <c r="A4911" t="s">
        <v>15879</v>
      </c>
      <c r="B4911" t="s">
        <v>89</v>
      </c>
      <c r="C4911" t="s">
        <v>120</v>
      </c>
      <c r="D4911" t="s">
        <v>10931</v>
      </c>
      <c r="E4911">
        <v>2</v>
      </c>
      <c r="F4911" t="s">
        <v>14740</v>
      </c>
    </row>
    <row r="4912" spans="1:6" x14ac:dyDescent="0.2">
      <c r="A4912" t="s">
        <v>15880</v>
      </c>
      <c r="B4912" t="s">
        <v>89</v>
      </c>
      <c r="C4912" t="s">
        <v>120</v>
      </c>
      <c r="D4912" t="s">
        <v>10933</v>
      </c>
      <c r="E4912">
        <v>9</v>
      </c>
      <c r="F4912" t="s">
        <v>14740</v>
      </c>
    </row>
    <row r="4913" spans="1:6" x14ac:dyDescent="0.2">
      <c r="A4913" t="s">
        <v>15881</v>
      </c>
      <c r="B4913" t="s">
        <v>89</v>
      </c>
      <c r="C4913" t="s">
        <v>120</v>
      </c>
      <c r="D4913" t="s">
        <v>14763</v>
      </c>
      <c r="E4913">
        <v>1</v>
      </c>
      <c r="F4913" t="s">
        <v>14740</v>
      </c>
    </row>
    <row r="4914" spans="1:6" x14ac:dyDescent="0.2">
      <c r="A4914" t="s">
        <v>15882</v>
      </c>
      <c r="B4914" t="s">
        <v>89</v>
      </c>
      <c r="C4914" t="s">
        <v>120</v>
      </c>
      <c r="D4914" t="s">
        <v>14767</v>
      </c>
      <c r="E4914">
        <v>1</v>
      </c>
      <c r="F4914" t="s">
        <v>14740</v>
      </c>
    </row>
    <row r="4915" spans="1:6" x14ac:dyDescent="0.2">
      <c r="A4915" t="s">
        <v>15883</v>
      </c>
      <c r="B4915" t="s">
        <v>89</v>
      </c>
      <c r="C4915" t="s">
        <v>120</v>
      </c>
      <c r="D4915" t="s">
        <v>10945</v>
      </c>
      <c r="E4915">
        <v>12</v>
      </c>
      <c r="F4915" t="s">
        <v>14740</v>
      </c>
    </row>
    <row r="4916" spans="1:6" x14ac:dyDescent="0.2">
      <c r="A4916" t="s">
        <v>15884</v>
      </c>
      <c r="B4916" t="s">
        <v>89</v>
      </c>
      <c r="C4916" t="s">
        <v>120</v>
      </c>
      <c r="D4916" t="s">
        <v>14781</v>
      </c>
      <c r="E4916">
        <v>1</v>
      </c>
      <c r="F4916" t="s">
        <v>14740</v>
      </c>
    </row>
    <row r="4917" spans="1:6" x14ac:dyDescent="0.2">
      <c r="A4917" t="s">
        <v>15885</v>
      </c>
      <c r="B4917" t="s">
        <v>89</v>
      </c>
      <c r="C4917" t="s">
        <v>120</v>
      </c>
      <c r="D4917" t="s">
        <v>10963</v>
      </c>
      <c r="E4917">
        <v>1</v>
      </c>
      <c r="F4917" t="s">
        <v>14740</v>
      </c>
    </row>
    <row r="4918" spans="1:6" x14ac:dyDescent="0.2">
      <c r="A4918" t="s">
        <v>15886</v>
      </c>
      <c r="B4918" t="s">
        <v>89</v>
      </c>
      <c r="C4918" t="s">
        <v>120</v>
      </c>
      <c r="D4918" t="s">
        <v>14792</v>
      </c>
      <c r="E4918">
        <v>1</v>
      </c>
      <c r="F4918" t="s">
        <v>14740</v>
      </c>
    </row>
    <row r="4919" spans="1:6" x14ac:dyDescent="0.2">
      <c r="A4919" t="s">
        <v>15887</v>
      </c>
      <c r="B4919" t="s">
        <v>89</v>
      </c>
      <c r="C4919" t="s">
        <v>120</v>
      </c>
      <c r="D4919" t="s">
        <v>14796</v>
      </c>
      <c r="E4919">
        <v>1</v>
      </c>
      <c r="F4919" t="s">
        <v>14740</v>
      </c>
    </row>
    <row r="4920" spans="1:6" x14ac:dyDescent="0.2">
      <c r="A4920" t="s">
        <v>15888</v>
      </c>
      <c r="B4920" t="s">
        <v>89</v>
      </c>
      <c r="C4920" t="s">
        <v>120</v>
      </c>
      <c r="D4920" t="s">
        <v>14802</v>
      </c>
      <c r="E4920">
        <v>1</v>
      </c>
      <c r="F4920" t="s">
        <v>14740</v>
      </c>
    </row>
    <row r="4921" spans="1:6" x14ac:dyDescent="0.2">
      <c r="A4921" t="s">
        <v>15889</v>
      </c>
      <c r="B4921" t="s">
        <v>89</v>
      </c>
      <c r="C4921" t="s">
        <v>120</v>
      </c>
      <c r="D4921" t="s">
        <v>14806</v>
      </c>
      <c r="E4921">
        <v>1</v>
      </c>
      <c r="F4921" t="s">
        <v>14740</v>
      </c>
    </row>
    <row r="4922" spans="1:6" x14ac:dyDescent="0.2">
      <c r="A4922" t="s">
        <v>15890</v>
      </c>
      <c r="B4922" t="s">
        <v>89</v>
      </c>
      <c r="C4922" t="s">
        <v>121</v>
      </c>
      <c r="D4922" t="s">
        <v>14743</v>
      </c>
      <c r="E4922">
        <v>1</v>
      </c>
      <c r="F4922" t="s">
        <v>14740</v>
      </c>
    </row>
    <row r="4923" spans="1:6" x14ac:dyDescent="0.2">
      <c r="A4923" t="s">
        <v>15891</v>
      </c>
      <c r="B4923" t="s">
        <v>89</v>
      </c>
      <c r="C4923" t="s">
        <v>121</v>
      </c>
      <c r="D4923" t="s">
        <v>10931</v>
      </c>
      <c r="E4923">
        <v>1</v>
      </c>
      <c r="F4923" t="s">
        <v>14740</v>
      </c>
    </row>
    <row r="4924" spans="1:6" x14ac:dyDescent="0.2">
      <c r="A4924" t="s">
        <v>15892</v>
      </c>
      <c r="B4924" t="s">
        <v>89</v>
      </c>
      <c r="C4924" t="s">
        <v>121</v>
      </c>
      <c r="D4924" t="s">
        <v>10933</v>
      </c>
      <c r="E4924">
        <v>8</v>
      </c>
      <c r="F4924" t="s">
        <v>14740</v>
      </c>
    </row>
    <row r="4925" spans="1:6" x14ac:dyDescent="0.2">
      <c r="A4925" t="s">
        <v>15893</v>
      </c>
      <c r="B4925" t="s">
        <v>89</v>
      </c>
      <c r="C4925" t="s">
        <v>121</v>
      </c>
      <c r="D4925" t="s">
        <v>14765</v>
      </c>
      <c r="E4925">
        <v>1</v>
      </c>
      <c r="F4925" t="s">
        <v>14740</v>
      </c>
    </row>
    <row r="4926" spans="1:6" x14ac:dyDescent="0.2">
      <c r="A4926" t="s">
        <v>15894</v>
      </c>
      <c r="B4926" t="s">
        <v>89</v>
      </c>
      <c r="C4926" t="s">
        <v>121</v>
      </c>
      <c r="D4926" t="s">
        <v>14767</v>
      </c>
      <c r="E4926">
        <v>1</v>
      </c>
      <c r="F4926" t="s">
        <v>14740</v>
      </c>
    </row>
    <row r="4927" spans="1:6" x14ac:dyDescent="0.2">
      <c r="A4927" t="s">
        <v>15895</v>
      </c>
      <c r="B4927" t="s">
        <v>89</v>
      </c>
      <c r="C4927" t="s">
        <v>121</v>
      </c>
      <c r="D4927" t="s">
        <v>10945</v>
      </c>
      <c r="E4927">
        <v>9</v>
      </c>
      <c r="F4927" t="s">
        <v>14740</v>
      </c>
    </row>
    <row r="4928" spans="1:6" x14ac:dyDescent="0.2">
      <c r="A4928" t="s">
        <v>15896</v>
      </c>
      <c r="B4928" t="s">
        <v>89</v>
      </c>
      <c r="C4928" t="s">
        <v>121</v>
      </c>
      <c r="D4928" t="s">
        <v>10963</v>
      </c>
      <c r="E4928">
        <v>1</v>
      </c>
      <c r="F4928" t="s">
        <v>14740</v>
      </c>
    </row>
    <row r="4929" spans="1:6" x14ac:dyDescent="0.2">
      <c r="A4929" t="s">
        <v>15897</v>
      </c>
      <c r="B4929" t="s">
        <v>89</v>
      </c>
      <c r="C4929" t="s">
        <v>121</v>
      </c>
      <c r="D4929" t="s">
        <v>14796</v>
      </c>
      <c r="E4929">
        <v>1</v>
      </c>
      <c r="F4929" t="s">
        <v>14740</v>
      </c>
    </row>
    <row r="4930" spans="1:6" x14ac:dyDescent="0.2">
      <c r="A4930" t="s">
        <v>15898</v>
      </c>
      <c r="B4930" t="s">
        <v>89</v>
      </c>
      <c r="C4930" t="s">
        <v>121</v>
      </c>
      <c r="D4930" t="s">
        <v>14800</v>
      </c>
      <c r="E4930">
        <v>1</v>
      </c>
      <c r="F4930" t="s">
        <v>14740</v>
      </c>
    </row>
    <row r="4931" spans="1:6" x14ac:dyDescent="0.2">
      <c r="A4931" t="s">
        <v>15899</v>
      </c>
      <c r="B4931" t="s">
        <v>89</v>
      </c>
      <c r="C4931" t="s">
        <v>121</v>
      </c>
      <c r="D4931" t="s">
        <v>14802</v>
      </c>
      <c r="E4931">
        <v>1</v>
      </c>
      <c r="F4931" t="s">
        <v>14740</v>
      </c>
    </row>
    <row r="4932" spans="1:6" x14ac:dyDescent="0.2">
      <c r="A4932" t="s">
        <v>15900</v>
      </c>
      <c r="B4932" t="s">
        <v>89</v>
      </c>
      <c r="C4932" t="s">
        <v>121</v>
      </c>
      <c r="D4932" t="s">
        <v>14806</v>
      </c>
      <c r="E4932">
        <v>1</v>
      </c>
      <c r="F4932" t="s">
        <v>14740</v>
      </c>
    </row>
    <row r="4933" spans="1:6" x14ac:dyDescent="0.2">
      <c r="A4933" t="s">
        <v>15901</v>
      </c>
      <c r="B4933" t="s">
        <v>89</v>
      </c>
      <c r="C4933" t="s">
        <v>122</v>
      </c>
      <c r="D4933" t="s">
        <v>10931</v>
      </c>
      <c r="E4933">
        <v>1</v>
      </c>
      <c r="F4933" t="s">
        <v>14740</v>
      </c>
    </row>
    <row r="4934" spans="1:6" x14ac:dyDescent="0.2">
      <c r="A4934" t="s">
        <v>15902</v>
      </c>
      <c r="B4934" t="s">
        <v>89</v>
      </c>
      <c r="C4934" t="s">
        <v>122</v>
      </c>
      <c r="D4934" t="s">
        <v>10933</v>
      </c>
      <c r="E4934">
        <v>4</v>
      </c>
      <c r="F4934" t="s">
        <v>14740</v>
      </c>
    </row>
    <row r="4935" spans="1:6" x14ac:dyDescent="0.2">
      <c r="A4935" t="s">
        <v>15903</v>
      </c>
      <c r="B4935" t="s">
        <v>89</v>
      </c>
      <c r="C4935" t="s">
        <v>122</v>
      </c>
      <c r="D4935" t="s">
        <v>14767</v>
      </c>
      <c r="E4935">
        <v>1</v>
      </c>
      <c r="F4935" t="s">
        <v>14740</v>
      </c>
    </row>
    <row r="4936" spans="1:6" x14ac:dyDescent="0.2">
      <c r="A4936" t="s">
        <v>15904</v>
      </c>
      <c r="B4936" t="s">
        <v>89</v>
      </c>
      <c r="C4936" t="s">
        <v>122</v>
      </c>
      <c r="D4936" t="s">
        <v>10945</v>
      </c>
      <c r="E4936">
        <v>6</v>
      </c>
      <c r="F4936" t="s">
        <v>14740</v>
      </c>
    </row>
    <row r="4937" spans="1:6" x14ac:dyDescent="0.2">
      <c r="A4937" t="s">
        <v>15905</v>
      </c>
      <c r="B4937" t="s">
        <v>89</v>
      </c>
      <c r="C4937" t="s">
        <v>123</v>
      </c>
      <c r="D4937" t="s">
        <v>10933</v>
      </c>
      <c r="E4937">
        <v>7</v>
      </c>
      <c r="F4937" t="s">
        <v>14740</v>
      </c>
    </row>
    <row r="4938" spans="1:6" x14ac:dyDescent="0.2">
      <c r="A4938" t="s">
        <v>15906</v>
      </c>
      <c r="B4938" t="s">
        <v>89</v>
      </c>
      <c r="C4938" t="s">
        <v>123</v>
      </c>
      <c r="D4938" t="s">
        <v>10945</v>
      </c>
      <c r="E4938">
        <v>7</v>
      </c>
      <c r="F4938" t="s">
        <v>14740</v>
      </c>
    </row>
    <row r="4939" spans="1:6" x14ac:dyDescent="0.2">
      <c r="A4939" t="s">
        <v>15907</v>
      </c>
      <c r="B4939" t="s">
        <v>89</v>
      </c>
      <c r="C4939" t="s">
        <v>124</v>
      </c>
      <c r="D4939" t="s">
        <v>10931</v>
      </c>
      <c r="E4939">
        <v>1</v>
      </c>
      <c r="F4939" t="s">
        <v>14740</v>
      </c>
    </row>
    <row r="4940" spans="1:6" x14ac:dyDescent="0.2">
      <c r="A4940" t="s">
        <v>15908</v>
      </c>
      <c r="B4940" t="s">
        <v>89</v>
      </c>
      <c r="C4940" t="s">
        <v>124</v>
      </c>
      <c r="D4940" t="s">
        <v>10933</v>
      </c>
      <c r="E4940">
        <v>20</v>
      </c>
      <c r="F4940" t="s">
        <v>14740</v>
      </c>
    </row>
    <row r="4941" spans="1:6" x14ac:dyDescent="0.2">
      <c r="A4941" t="s">
        <v>15909</v>
      </c>
      <c r="B4941" t="s">
        <v>89</v>
      </c>
      <c r="C4941" t="s">
        <v>124</v>
      </c>
      <c r="D4941" t="s">
        <v>14763</v>
      </c>
      <c r="E4941">
        <v>1</v>
      </c>
      <c r="F4941" t="s">
        <v>14740</v>
      </c>
    </row>
    <row r="4942" spans="1:6" x14ac:dyDescent="0.2">
      <c r="A4942" t="s">
        <v>15910</v>
      </c>
      <c r="B4942" t="s">
        <v>89</v>
      </c>
      <c r="C4942" t="s">
        <v>124</v>
      </c>
      <c r="D4942" t="s">
        <v>10945</v>
      </c>
      <c r="E4942">
        <v>23</v>
      </c>
      <c r="F4942" t="s">
        <v>14740</v>
      </c>
    </row>
    <row r="4943" spans="1:6" x14ac:dyDescent="0.2">
      <c r="A4943" t="s">
        <v>15911</v>
      </c>
      <c r="B4943" t="s">
        <v>89</v>
      </c>
      <c r="C4943" t="s">
        <v>124</v>
      </c>
      <c r="D4943" t="s">
        <v>14800</v>
      </c>
      <c r="E4943">
        <v>1</v>
      </c>
      <c r="F4943" t="s">
        <v>14740</v>
      </c>
    </row>
    <row r="4944" spans="1:6" x14ac:dyDescent="0.2">
      <c r="A4944" t="s">
        <v>15912</v>
      </c>
      <c r="B4944" t="s">
        <v>89</v>
      </c>
      <c r="C4944" t="s">
        <v>125</v>
      </c>
      <c r="D4944" t="s">
        <v>10931</v>
      </c>
      <c r="E4944">
        <v>1</v>
      </c>
      <c r="F4944" t="s">
        <v>14740</v>
      </c>
    </row>
    <row r="4945" spans="1:6" x14ac:dyDescent="0.2">
      <c r="A4945" t="s">
        <v>15913</v>
      </c>
      <c r="B4945" t="s">
        <v>89</v>
      </c>
      <c r="C4945" t="s">
        <v>125</v>
      </c>
      <c r="D4945" t="s">
        <v>10933</v>
      </c>
      <c r="E4945">
        <v>2</v>
      </c>
      <c r="F4945" t="s">
        <v>14740</v>
      </c>
    </row>
    <row r="4946" spans="1:6" x14ac:dyDescent="0.2">
      <c r="A4946" t="s">
        <v>15914</v>
      </c>
      <c r="B4946" t="s">
        <v>89</v>
      </c>
      <c r="C4946" t="s">
        <v>125</v>
      </c>
      <c r="D4946" t="s">
        <v>10945</v>
      </c>
      <c r="E4946">
        <v>3</v>
      </c>
      <c r="F4946" t="s">
        <v>14740</v>
      </c>
    </row>
    <row r="4947" spans="1:6" x14ac:dyDescent="0.2">
      <c r="A4947" t="s">
        <v>15915</v>
      </c>
      <c r="B4947" t="s">
        <v>89</v>
      </c>
      <c r="C4947" t="s">
        <v>125</v>
      </c>
      <c r="D4947" t="s">
        <v>14806</v>
      </c>
      <c r="E4947">
        <v>1</v>
      </c>
      <c r="F4947" t="s">
        <v>14740</v>
      </c>
    </row>
    <row r="4948" spans="1:6" x14ac:dyDescent="0.2">
      <c r="A4948" t="s">
        <v>15916</v>
      </c>
      <c r="B4948" t="s">
        <v>89</v>
      </c>
      <c r="C4948" t="s">
        <v>126</v>
      </c>
      <c r="D4948" t="s">
        <v>10933</v>
      </c>
      <c r="E4948">
        <v>4</v>
      </c>
      <c r="F4948" t="s">
        <v>14740</v>
      </c>
    </row>
    <row r="4949" spans="1:6" x14ac:dyDescent="0.2">
      <c r="A4949" t="s">
        <v>15917</v>
      </c>
      <c r="B4949" t="s">
        <v>89</v>
      </c>
      <c r="C4949" t="s">
        <v>126</v>
      </c>
      <c r="D4949" t="s">
        <v>10945</v>
      </c>
      <c r="E4949">
        <v>5</v>
      </c>
      <c r="F4949" t="s">
        <v>14740</v>
      </c>
    </row>
    <row r="4950" spans="1:6" x14ac:dyDescent="0.2">
      <c r="A4950" t="s">
        <v>15918</v>
      </c>
      <c r="B4950" t="s">
        <v>89</v>
      </c>
      <c r="C4950" t="s">
        <v>127</v>
      </c>
      <c r="D4950" t="s">
        <v>10931</v>
      </c>
      <c r="E4950">
        <v>1</v>
      </c>
      <c r="F4950" t="s">
        <v>14740</v>
      </c>
    </row>
    <row r="4951" spans="1:6" x14ac:dyDescent="0.2">
      <c r="A4951" t="s">
        <v>15919</v>
      </c>
      <c r="B4951" t="s">
        <v>89</v>
      </c>
      <c r="C4951" t="s">
        <v>127</v>
      </c>
      <c r="D4951" t="s">
        <v>10933</v>
      </c>
      <c r="E4951">
        <v>7</v>
      </c>
      <c r="F4951" t="s">
        <v>14740</v>
      </c>
    </row>
    <row r="4952" spans="1:6" x14ac:dyDescent="0.2">
      <c r="A4952" t="s">
        <v>15920</v>
      </c>
      <c r="B4952" t="s">
        <v>89</v>
      </c>
      <c r="C4952" t="s">
        <v>127</v>
      </c>
      <c r="D4952" t="s">
        <v>14767</v>
      </c>
      <c r="E4952">
        <v>1</v>
      </c>
      <c r="F4952" t="s">
        <v>14740</v>
      </c>
    </row>
    <row r="4953" spans="1:6" x14ac:dyDescent="0.2">
      <c r="A4953" t="s">
        <v>15921</v>
      </c>
      <c r="B4953" t="s">
        <v>89</v>
      </c>
      <c r="C4953" t="s">
        <v>127</v>
      </c>
      <c r="D4953" t="s">
        <v>10945</v>
      </c>
      <c r="E4953">
        <v>10</v>
      </c>
      <c r="F4953" t="s">
        <v>14740</v>
      </c>
    </row>
    <row r="4954" spans="1:6" x14ac:dyDescent="0.2">
      <c r="A4954" t="s">
        <v>15922</v>
      </c>
      <c r="B4954" t="s">
        <v>89</v>
      </c>
      <c r="C4954" t="s">
        <v>127</v>
      </c>
      <c r="D4954" t="s">
        <v>14781</v>
      </c>
      <c r="E4954">
        <v>1</v>
      </c>
      <c r="F4954" t="s">
        <v>14740</v>
      </c>
    </row>
    <row r="4955" spans="1:6" x14ac:dyDescent="0.2">
      <c r="A4955" t="s">
        <v>15923</v>
      </c>
      <c r="B4955" t="s">
        <v>89</v>
      </c>
      <c r="C4955" t="s">
        <v>127</v>
      </c>
      <c r="D4955" t="s">
        <v>14794</v>
      </c>
      <c r="E4955">
        <v>1</v>
      </c>
      <c r="F4955" t="s">
        <v>14740</v>
      </c>
    </row>
    <row r="4956" spans="1:6" x14ac:dyDescent="0.2">
      <c r="A4956" t="s">
        <v>15924</v>
      </c>
      <c r="B4956" t="s">
        <v>89</v>
      </c>
      <c r="C4956" t="s">
        <v>128</v>
      </c>
      <c r="D4956" t="s">
        <v>10933</v>
      </c>
      <c r="E4956">
        <v>1</v>
      </c>
      <c r="F4956" t="s">
        <v>14740</v>
      </c>
    </row>
    <row r="4957" spans="1:6" x14ac:dyDescent="0.2">
      <c r="A4957" t="s">
        <v>15925</v>
      </c>
      <c r="B4957" t="s">
        <v>89</v>
      </c>
      <c r="C4957" t="s">
        <v>128</v>
      </c>
      <c r="D4957" t="s">
        <v>10945</v>
      </c>
      <c r="E4957">
        <v>1</v>
      </c>
      <c r="F4957" t="s">
        <v>14740</v>
      </c>
    </row>
    <row r="4958" spans="1:6" x14ac:dyDescent="0.2">
      <c r="A4958" t="s">
        <v>15926</v>
      </c>
      <c r="B4958" t="s">
        <v>89</v>
      </c>
      <c r="C4958" t="s">
        <v>129</v>
      </c>
      <c r="D4958" t="s">
        <v>10933</v>
      </c>
      <c r="E4958">
        <v>7</v>
      </c>
      <c r="F4958" t="s">
        <v>14740</v>
      </c>
    </row>
    <row r="4959" spans="1:6" x14ac:dyDescent="0.2">
      <c r="A4959" t="s">
        <v>15927</v>
      </c>
      <c r="B4959" t="s">
        <v>89</v>
      </c>
      <c r="C4959" t="s">
        <v>129</v>
      </c>
      <c r="D4959" t="s">
        <v>10945</v>
      </c>
      <c r="E4959">
        <v>7</v>
      </c>
      <c r="F4959" t="s">
        <v>14740</v>
      </c>
    </row>
    <row r="4960" spans="1:6" x14ac:dyDescent="0.2">
      <c r="A4960" t="s">
        <v>15928</v>
      </c>
      <c r="B4960" t="s">
        <v>89</v>
      </c>
      <c r="C4960" t="s">
        <v>130</v>
      </c>
      <c r="D4960" t="s">
        <v>10931</v>
      </c>
      <c r="E4960">
        <v>1</v>
      </c>
      <c r="F4960" t="s">
        <v>14740</v>
      </c>
    </row>
    <row r="4961" spans="1:6" x14ac:dyDescent="0.2">
      <c r="A4961" t="s">
        <v>15929</v>
      </c>
      <c r="B4961" t="s">
        <v>89</v>
      </c>
      <c r="C4961" t="s">
        <v>130</v>
      </c>
      <c r="D4961" t="s">
        <v>10933</v>
      </c>
      <c r="E4961">
        <v>8</v>
      </c>
      <c r="F4961" t="s">
        <v>14740</v>
      </c>
    </row>
    <row r="4962" spans="1:6" x14ac:dyDescent="0.2">
      <c r="A4962" t="s">
        <v>15930</v>
      </c>
      <c r="B4962" t="s">
        <v>89</v>
      </c>
      <c r="C4962" t="s">
        <v>130</v>
      </c>
      <c r="D4962" t="s">
        <v>14765</v>
      </c>
      <c r="E4962">
        <v>1</v>
      </c>
      <c r="F4962" t="s">
        <v>14740</v>
      </c>
    </row>
    <row r="4963" spans="1:6" x14ac:dyDescent="0.2">
      <c r="A4963" t="s">
        <v>15931</v>
      </c>
      <c r="B4963" t="s">
        <v>89</v>
      </c>
      <c r="C4963" t="s">
        <v>130</v>
      </c>
      <c r="D4963" t="s">
        <v>10945</v>
      </c>
      <c r="E4963">
        <v>9</v>
      </c>
      <c r="F4963" t="s">
        <v>14740</v>
      </c>
    </row>
    <row r="4964" spans="1:6" x14ac:dyDescent="0.2">
      <c r="A4964" t="s">
        <v>15932</v>
      </c>
      <c r="B4964" t="s">
        <v>89</v>
      </c>
      <c r="C4964" t="s">
        <v>130</v>
      </c>
      <c r="D4964" t="s">
        <v>14800</v>
      </c>
      <c r="E4964">
        <v>1</v>
      </c>
      <c r="F4964" t="s">
        <v>14740</v>
      </c>
    </row>
    <row r="4965" spans="1:6" x14ac:dyDescent="0.2">
      <c r="A4965" t="s">
        <v>15933</v>
      </c>
      <c r="B4965" t="s">
        <v>89</v>
      </c>
      <c r="C4965" t="s">
        <v>130</v>
      </c>
      <c r="D4965" t="s">
        <v>14806</v>
      </c>
      <c r="E4965">
        <v>1</v>
      </c>
      <c r="F4965" t="s">
        <v>14740</v>
      </c>
    </row>
    <row r="4966" spans="1:6" x14ac:dyDescent="0.2">
      <c r="A4966" t="s">
        <v>15934</v>
      </c>
      <c r="B4966" t="s">
        <v>89</v>
      </c>
      <c r="C4966" t="s">
        <v>131</v>
      </c>
      <c r="D4966" t="s">
        <v>10933</v>
      </c>
      <c r="E4966">
        <v>3</v>
      </c>
      <c r="F4966" t="s">
        <v>14740</v>
      </c>
    </row>
    <row r="4967" spans="1:6" x14ac:dyDescent="0.2">
      <c r="A4967" t="s">
        <v>15935</v>
      </c>
      <c r="B4967" t="s">
        <v>89</v>
      </c>
      <c r="C4967" t="s">
        <v>131</v>
      </c>
      <c r="D4967" t="s">
        <v>10945</v>
      </c>
      <c r="E4967">
        <v>6</v>
      </c>
      <c r="F4967" t="s">
        <v>14740</v>
      </c>
    </row>
    <row r="4968" spans="1:6" x14ac:dyDescent="0.2">
      <c r="A4968" t="s">
        <v>15936</v>
      </c>
      <c r="B4968" t="s">
        <v>89</v>
      </c>
      <c r="C4968" t="s">
        <v>133</v>
      </c>
      <c r="D4968" t="s">
        <v>10931</v>
      </c>
      <c r="E4968">
        <v>1</v>
      </c>
      <c r="F4968" t="s">
        <v>14740</v>
      </c>
    </row>
    <row r="4969" spans="1:6" x14ac:dyDescent="0.2">
      <c r="A4969" t="s">
        <v>15937</v>
      </c>
      <c r="B4969" t="s">
        <v>89</v>
      </c>
      <c r="C4969" t="s">
        <v>133</v>
      </c>
      <c r="D4969" t="s">
        <v>10933</v>
      </c>
      <c r="E4969">
        <v>5</v>
      </c>
      <c r="F4969" t="s">
        <v>14740</v>
      </c>
    </row>
    <row r="4970" spans="1:6" x14ac:dyDescent="0.2">
      <c r="A4970" t="s">
        <v>15938</v>
      </c>
      <c r="B4970" t="s">
        <v>89</v>
      </c>
      <c r="C4970" t="s">
        <v>133</v>
      </c>
      <c r="D4970" t="s">
        <v>10945</v>
      </c>
      <c r="E4970">
        <v>8</v>
      </c>
      <c r="F4970" t="s">
        <v>14740</v>
      </c>
    </row>
    <row r="4971" spans="1:6" x14ac:dyDescent="0.2">
      <c r="A4971" t="s">
        <v>15939</v>
      </c>
      <c r="B4971" t="s">
        <v>89</v>
      </c>
      <c r="C4971" t="s">
        <v>133</v>
      </c>
      <c r="D4971" t="s">
        <v>14784</v>
      </c>
      <c r="E4971">
        <v>1</v>
      </c>
      <c r="F4971" t="s">
        <v>14740</v>
      </c>
    </row>
    <row r="4972" spans="1:6" x14ac:dyDescent="0.2">
      <c r="A4972" t="s">
        <v>15940</v>
      </c>
      <c r="B4972" t="s">
        <v>89</v>
      </c>
      <c r="C4972" t="s">
        <v>133</v>
      </c>
      <c r="D4972" t="s">
        <v>14800</v>
      </c>
      <c r="E4972">
        <v>1</v>
      </c>
      <c r="F4972" t="s">
        <v>14740</v>
      </c>
    </row>
    <row r="4973" spans="1:6" x14ac:dyDescent="0.2">
      <c r="A4973" t="s">
        <v>15941</v>
      </c>
      <c r="B4973" t="s">
        <v>89</v>
      </c>
      <c r="C4973" t="s">
        <v>133</v>
      </c>
      <c r="D4973" t="s">
        <v>14802</v>
      </c>
      <c r="E4973">
        <v>1</v>
      </c>
      <c r="F4973" t="s">
        <v>14740</v>
      </c>
    </row>
    <row r="4974" spans="1:6" x14ac:dyDescent="0.2">
      <c r="A4974" t="s">
        <v>15942</v>
      </c>
      <c r="B4974" t="s">
        <v>89</v>
      </c>
      <c r="C4974" t="s">
        <v>134</v>
      </c>
      <c r="D4974" t="s">
        <v>10929</v>
      </c>
      <c r="E4974">
        <v>1</v>
      </c>
      <c r="F4974" t="s">
        <v>14740</v>
      </c>
    </row>
    <row r="4975" spans="1:6" x14ac:dyDescent="0.2">
      <c r="A4975" t="s">
        <v>15943</v>
      </c>
      <c r="B4975" t="s">
        <v>89</v>
      </c>
      <c r="C4975" t="s">
        <v>134</v>
      </c>
      <c r="D4975" t="s">
        <v>10931</v>
      </c>
      <c r="E4975">
        <v>1</v>
      </c>
      <c r="F4975" t="s">
        <v>14740</v>
      </c>
    </row>
    <row r="4976" spans="1:6" x14ac:dyDescent="0.2">
      <c r="A4976" t="s">
        <v>15944</v>
      </c>
      <c r="B4976" t="s">
        <v>89</v>
      </c>
      <c r="C4976" t="s">
        <v>134</v>
      </c>
      <c r="D4976" t="s">
        <v>10933</v>
      </c>
      <c r="E4976">
        <v>3</v>
      </c>
      <c r="F4976" t="s">
        <v>14740</v>
      </c>
    </row>
    <row r="4977" spans="1:6" x14ac:dyDescent="0.2">
      <c r="A4977" t="s">
        <v>15945</v>
      </c>
      <c r="B4977" t="s">
        <v>89</v>
      </c>
      <c r="C4977" t="s">
        <v>134</v>
      </c>
      <c r="D4977" t="s">
        <v>14767</v>
      </c>
      <c r="E4977">
        <v>1</v>
      </c>
      <c r="F4977" t="s">
        <v>14740</v>
      </c>
    </row>
    <row r="4978" spans="1:6" x14ac:dyDescent="0.2">
      <c r="A4978" t="s">
        <v>15946</v>
      </c>
      <c r="B4978" t="s">
        <v>89</v>
      </c>
      <c r="C4978" t="s">
        <v>134</v>
      </c>
      <c r="D4978" t="s">
        <v>10945</v>
      </c>
      <c r="E4978">
        <v>4</v>
      </c>
      <c r="F4978" t="s">
        <v>14740</v>
      </c>
    </row>
    <row r="4979" spans="1:6" x14ac:dyDescent="0.2">
      <c r="A4979" t="s">
        <v>15947</v>
      </c>
      <c r="B4979" t="s">
        <v>89</v>
      </c>
      <c r="C4979" t="s">
        <v>134</v>
      </c>
      <c r="D4979" t="s">
        <v>14781</v>
      </c>
      <c r="E4979">
        <v>1</v>
      </c>
      <c r="F4979" t="s">
        <v>14740</v>
      </c>
    </row>
    <row r="4980" spans="1:6" x14ac:dyDescent="0.2">
      <c r="A4980" t="s">
        <v>15948</v>
      </c>
      <c r="B4980" t="s">
        <v>89</v>
      </c>
      <c r="C4980" t="s">
        <v>134</v>
      </c>
      <c r="D4980" t="s">
        <v>14802</v>
      </c>
      <c r="E4980">
        <v>1</v>
      </c>
      <c r="F4980" t="s">
        <v>14740</v>
      </c>
    </row>
    <row r="4981" spans="1:6" x14ac:dyDescent="0.2">
      <c r="A4981" t="s">
        <v>15949</v>
      </c>
      <c r="B4981" t="s">
        <v>89</v>
      </c>
      <c r="C4981" t="s">
        <v>135</v>
      </c>
      <c r="D4981" t="s">
        <v>10933</v>
      </c>
      <c r="E4981">
        <v>12</v>
      </c>
      <c r="F4981" t="s">
        <v>14740</v>
      </c>
    </row>
    <row r="4982" spans="1:6" x14ac:dyDescent="0.2">
      <c r="A4982" t="s">
        <v>15950</v>
      </c>
      <c r="B4982" t="s">
        <v>89</v>
      </c>
      <c r="C4982" t="s">
        <v>135</v>
      </c>
      <c r="D4982" t="s">
        <v>10945</v>
      </c>
      <c r="E4982">
        <v>12</v>
      </c>
      <c r="F4982" t="s">
        <v>14740</v>
      </c>
    </row>
    <row r="4983" spans="1:6" x14ac:dyDescent="0.2">
      <c r="A4983" t="s">
        <v>15951</v>
      </c>
      <c r="B4983" t="s">
        <v>89</v>
      </c>
      <c r="C4983" t="s">
        <v>136</v>
      </c>
      <c r="D4983" t="s">
        <v>10933</v>
      </c>
      <c r="E4983">
        <v>2</v>
      </c>
      <c r="F4983" t="s">
        <v>14740</v>
      </c>
    </row>
    <row r="4984" spans="1:6" x14ac:dyDescent="0.2">
      <c r="A4984" t="s">
        <v>15952</v>
      </c>
      <c r="B4984" t="s">
        <v>89</v>
      </c>
      <c r="C4984" t="s">
        <v>136</v>
      </c>
      <c r="D4984" t="s">
        <v>10945</v>
      </c>
      <c r="E4984">
        <v>5</v>
      </c>
      <c r="F4984" t="s">
        <v>14740</v>
      </c>
    </row>
    <row r="4985" spans="1:6" x14ac:dyDescent="0.2">
      <c r="A4985" t="s">
        <v>15953</v>
      </c>
      <c r="B4985" t="s">
        <v>89</v>
      </c>
      <c r="C4985" t="s">
        <v>138</v>
      </c>
      <c r="D4985" t="s">
        <v>10931</v>
      </c>
      <c r="E4985">
        <v>1</v>
      </c>
      <c r="F4985" t="s">
        <v>14740</v>
      </c>
    </row>
    <row r="4986" spans="1:6" x14ac:dyDescent="0.2">
      <c r="A4986" t="s">
        <v>15954</v>
      </c>
      <c r="B4986" t="s">
        <v>89</v>
      </c>
      <c r="C4986" t="s">
        <v>138</v>
      </c>
      <c r="D4986" t="s">
        <v>10933</v>
      </c>
      <c r="E4986">
        <v>4</v>
      </c>
      <c r="F4986" t="s">
        <v>14740</v>
      </c>
    </row>
    <row r="4987" spans="1:6" x14ac:dyDescent="0.2">
      <c r="A4987" t="s">
        <v>15955</v>
      </c>
      <c r="B4987" t="s">
        <v>89</v>
      </c>
      <c r="C4987" t="s">
        <v>138</v>
      </c>
      <c r="D4987" t="s">
        <v>14765</v>
      </c>
      <c r="E4987">
        <v>1</v>
      </c>
      <c r="F4987" t="s">
        <v>14740</v>
      </c>
    </row>
    <row r="4988" spans="1:6" x14ac:dyDescent="0.2">
      <c r="A4988" t="s">
        <v>15956</v>
      </c>
      <c r="B4988" t="s">
        <v>89</v>
      </c>
      <c r="C4988" t="s">
        <v>138</v>
      </c>
      <c r="D4988" t="s">
        <v>14767</v>
      </c>
      <c r="E4988">
        <v>1</v>
      </c>
      <c r="F4988" t="s">
        <v>14740</v>
      </c>
    </row>
    <row r="4989" spans="1:6" x14ac:dyDescent="0.2">
      <c r="A4989" t="s">
        <v>15957</v>
      </c>
      <c r="B4989" t="s">
        <v>89</v>
      </c>
      <c r="C4989" t="s">
        <v>138</v>
      </c>
      <c r="D4989" t="s">
        <v>10945</v>
      </c>
      <c r="E4989">
        <v>4</v>
      </c>
      <c r="F4989" t="s">
        <v>14740</v>
      </c>
    </row>
    <row r="4990" spans="1:6" x14ac:dyDescent="0.2">
      <c r="A4990" t="s">
        <v>15958</v>
      </c>
      <c r="B4990" t="s">
        <v>89</v>
      </c>
      <c r="C4990" t="s">
        <v>139</v>
      </c>
      <c r="D4990" t="s">
        <v>10931</v>
      </c>
      <c r="E4990">
        <v>1</v>
      </c>
      <c r="F4990" t="s">
        <v>14740</v>
      </c>
    </row>
    <row r="4991" spans="1:6" x14ac:dyDescent="0.2">
      <c r="A4991" t="s">
        <v>15959</v>
      </c>
      <c r="B4991" t="s">
        <v>89</v>
      </c>
      <c r="C4991" t="s">
        <v>139</v>
      </c>
      <c r="D4991" t="s">
        <v>10933</v>
      </c>
      <c r="E4991">
        <v>12</v>
      </c>
      <c r="F4991" t="s">
        <v>14740</v>
      </c>
    </row>
    <row r="4992" spans="1:6" x14ac:dyDescent="0.2">
      <c r="A4992" t="s">
        <v>15960</v>
      </c>
      <c r="B4992" t="s">
        <v>89</v>
      </c>
      <c r="C4992" t="s">
        <v>139</v>
      </c>
      <c r="D4992" t="s">
        <v>10945</v>
      </c>
      <c r="E4992">
        <v>12</v>
      </c>
      <c r="F4992" t="s">
        <v>14740</v>
      </c>
    </row>
    <row r="4993" spans="1:6" x14ac:dyDescent="0.2">
      <c r="A4993" t="s">
        <v>15961</v>
      </c>
      <c r="B4993" t="s">
        <v>89</v>
      </c>
      <c r="C4993" t="s">
        <v>139</v>
      </c>
      <c r="D4993" t="s">
        <v>14781</v>
      </c>
      <c r="E4993">
        <v>1</v>
      </c>
      <c r="F4993" t="s">
        <v>14740</v>
      </c>
    </row>
    <row r="4994" spans="1:6" x14ac:dyDescent="0.2">
      <c r="A4994" t="s">
        <v>15962</v>
      </c>
      <c r="B4994" t="s">
        <v>89</v>
      </c>
      <c r="C4994" t="s">
        <v>139</v>
      </c>
      <c r="D4994" t="s">
        <v>14802</v>
      </c>
      <c r="E4994">
        <v>1</v>
      </c>
      <c r="F4994" t="s">
        <v>14740</v>
      </c>
    </row>
    <row r="4995" spans="1:6" x14ac:dyDescent="0.2">
      <c r="A4995" t="s">
        <v>15963</v>
      </c>
      <c r="B4995" t="s">
        <v>89</v>
      </c>
      <c r="C4995" t="s">
        <v>140</v>
      </c>
      <c r="D4995" t="s">
        <v>10931</v>
      </c>
      <c r="E4995">
        <v>2</v>
      </c>
      <c r="F4995" t="s">
        <v>14740</v>
      </c>
    </row>
    <row r="4996" spans="1:6" x14ac:dyDescent="0.2">
      <c r="A4996" t="s">
        <v>15964</v>
      </c>
      <c r="B4996" t="s">
        <v>89</v>
      </c>
      <c r="C4996" t="s">
        <v>140</v>
      </c>
      <c r="D4996" t="s">
        <v>10933</v>
      </c>
      <c r="E4996">
        <v>17</v>
      </c>
      <c r="F4996" t="s">
        <v>14740</v>
      </c>
    </row>
    <row r="4997" spans="1:6" x14ac:dyDescent="0.2">
      <c r="A4997" t="s">
        <v>15965</v>
      </c>
      <c r="B4997" t="s">
        <v>89</v>
      </c>
      <c r="C4997" t="s">
        <v>140</v>
      </c>
      <c r="D4997" t="s">
        <v>14765</v>
      </c>
      <c r="E4997">
        <v>1</v>
      </c>
      <c r="F4997" t="s">
        <v>14740</v>
      </c>
    </row>
    <row r="4998" spans="1:6" x14ac:dyDescent="0.2">
      <c r="A4998" t="s">
        <v>15966</v>
      </c>
      <c r="B4998" t="s">
        <v>89</v>
      </c>
      <c r="C4998" t="s">
        <v>140</v>
      </c>
      <c r="D4998" t="s">
        <v>14767</v>
      </c>
      <c r="E4998">
        <v>2</v>
      </c>
      <c r="F4998" t="s">
        <v>14740</v>
      </c>
    </row>
    <row r="4999" spans="1:6" x14ac:dyDescent="0.2">
      <c r="A4999" t="s">
        <v>15967</v>
      </c>
      <c r="B4999" t="s">
        <v>89</v>
      </c>
      <c r="C4999" t="s">
        <v>140</v>
      </c>
      <c r="D4999" t="s">
        <v>10945</v>
      </c>
      <c r="E4999">
        <v>18</v>
      </c>
      <c r="F4999" t="s">
        <v>14740</v>
      </c>
    </row>
    <row r="5000" spans="1:6" x14ac:dyDescent="0.2">
      <c r="A5000" t="s">
        <v>15968</v>
      </c>
      <c r="B5000" t="s">
        <v>89</v>
      </c>
      <c r="C5000" t="s">
        <v>140</v>
      </c>
      <c r="D5000" t="s">
        <v>14776</v>
      </c>
      <c r="E5000">
        <v>1</v>
      </c>
      <c r="F5000" t="s">
        <v>14740</v>
      </c>
    </row>
    <row r="5001" spans="1:6" x14ac:dyDescent="0.2">
      <c r="A5001" t="s">
        <v>15969</v>
      </c>
      <c r="B5001" t="s">
        <v>89</v>
      </c>
      <c r="C5001" t="s">
        <v>140</v>
      </c>
      <c r="D5001" t="s">
        <v>14800</v>
      </c>
      <c r="E5001">
        <v>1</v>
      </c>
      <c r="F5001" t="s">
        <v>14740</v>
      </c>
    </row>
    <row r="5002" spans="1:6" x14ac:dyDescent="0.2">
      <c r="A5002" t="s">
        <v>15970</v>
      </c>
      <c r="B5002" t="s">
        <v>89</v>
      </c>
      <c r="C5002" t="s">
        <v>140</v>
      </c>
      <c r="D5002" t="s">
        <v>14802</v>
      </c>
      <c r="E5002">
        <v>1</v>
      </c>
      <c r="F5002" t="s">
        <v>14740</v>
      </c>
    </row>
    <row r="5003" spans="1:6" x14ac:dyDescent="0.2">
      <c r="A5003" t="s">
        <v>15971</v>
      </c>
      <c r="B5003" t="s">
        <v>89</v>
      </c>
      <c r="C5003" t="s">
        <v>141</v>
      </c>
      <c r="D5003" t="s">
        <v>10933</v>
      </c>
      <c r="E5003">
        <v>4</v>
      </c>
      <c r="F5003" t="s">
        <v>14740</v>
      </c>
    </row>
    <row r="5004" spans="1:6" x14ac:dyDescent="0.2">
      <c r="A5004" t="s">
        <v>15972</v>
      </c>
      <c r="B5004" t="s">
        <v>89</v>
      </c>
      <c r="C5004" t="s">
        <v>141</v>
      </c>
      <c r="D5004" t="s">
        <v>10945</v>
      </c>
      <c r="E5004">
        <v>4</v>
      </c>
      <c r="F5004" t="s">
        <v>14740</v>
      </c>
    </row>
    <row r="5005" spans="1:6" x14ac:dyDescent="0.2">
      <c r="A5005" t="s">
        <v>15973</v>
      </c>
      <c r="B5005" t="s">
        <v>89</v>
      </c>
      <c r="C5005" t="s">
        <v>142</v>
      </c>
      <c r="D5005" t="s">
        <v>10931</v>
      </c>
      <c r="E5005">
        <v>2</v>
      </c>
      <c r="F5005" t="s">
        <v>14740</v>
      </c>
    </row>
    <row r="5006" spans="1:6" x14ac:dyDescent="0.2">
      <c r="A5006" t="s">
        <v>15974</v>
      </c>
      <c r="B5006" t="s">
        <v>89</v>
      </c>
      <c r="C5006" t="s">
        <v>142</v>
      </c>
      <c r="D5006" t="s">
        <v>10933</v>
      </c>
      <c r="E5006">
        <v>7</v>
      </c>
      <c r="F5006" t="s">
        <v>14740</v>
      </c>
    </row>
    <row r="5007" spans="1:6" x14ac:dyDescent="0.2">
      <c r="A5007" t="s">
        <v>15975</v>
      </c>
      <c r="B5007" t="s">
        <v>89</v>
      </c>
      <c r="C5007" t="s">
        <v>142</v>
      </c>
      <c r="D5007" t="s">
        <v>14767</v>
      </c>
      <c r="E5007">
        <v>1</v>
      </c>
      <c r="F5007" t="s">
        <v>14740</v>
      </c>
    </row>
    <row r="5008" spans="1:6" x14ac:dyDescent="0.2">
      <c r="A5008" t="s">
        <v>15976</v>
      </c>
      <c r="B5008" t="s">
        <v>89</v>
      </c>
      <c r="C5008" t="s">
        <v>142</v>
      </c>
      <c r="D5008" t="s">
        <v>10945</v>
      </c>
      <c r="E5008">
        <v>7</v>
      </c>
      <c r="F5008" t="s">
        <v>14740</v>
      </c>
    </row>
    <row r="5009" spans="1:6" x14ac:dyDescent="0.2">
      <c r="A5009" t="s">
        <v>15977</v>
      </c>
      <c r="B5009" t="s">
        <v>89</v>
      </c>
      <c r="C5009" t="s">
        <v>142</v>
      </c>
      <c r="D5009" t="s">
        <v>10963</v>
      </c>
      <c r="E5009">
        <v>1</v>
      </c>
      <c r="F5009" t="s">
        <v>14740</v>
      </c>
    </row>
    <row r="5010" spans="1:6" x14ac:dyDescent="0.2">
      <c r="A5010" t="s">
        <v>15978</v>
      </c>
      <c r="B5010" t="s">
        <v>89</v>
      </c>
      <c r="C5010" t="s">
        <v>142</v>
      </c>
      <c r="D5010" t="s">
        <v>14800</v>
      </c>
      <c r="E5010">
        <v>2</v>
      </c>
      <c r="F5010" t="s">
        <v>14740</v>
      </c>
    </row>
    <row r="5011" spans="1:6" x14ac:dyDescent="0.2">
      <c r="A5011" t="s">
        <v>15979</v>
      </c>
      <c r="B5011" t="s">
        <v>89</v>
      </c>
      <c r="C5011" t="s">
        <v>143</v>
      </c>
      <c r="D5011" t="s">
        <v>10933</v>
      </c>
      <c r="E5011">
        <v>3</v>
      </c>
      <c r="F5011" t="s">
        <v>14740</v>
      </c>
    </row>
    <row r="5012" spans="1:6" x14ac:dyDescent="0.2">
      <c r="A5012" t="s">
        <v>15980</v>
      </c>
      <c r="B5012" t="s">
        <v>89</v>
      </c>
      <c r="C5012" t="s">
        <v>143</v>
      </c>
      <c r="D5012" t="s">
        <v>10945</v>
      </c>
      <c r="E5012">
        <v>3</v>
      </c>
      <c r="F5012" t="s">
        <v>14740</v>
      </c>
    </row>
    <row r="5013" spans="1:6" x14ac:dyDescent="0.2">
      <c r="A5013" t="s">
        <v>15981</v>
      </c>
      <c r="B5013" t="s">
        <v>89</v>
      </c>
      <c r="C5013" t="s">
        <v>144</v>
      </c>
      <c r="D5013" t="s">
        <v>10933</v>
      </c>
      <c r="E5013">
        <v>4</v>
      </c>
      <c r="F5013" t="s">
        <v>14740</v>
      </c>
    </row>
    <row r="5014" spans="1:6" x14ac:dyDescent="0.2">
      <c r="A5014" t="s">
        <v>15982</v>
      </c>
      <c r="B5014" t="s">
        <v>89</v>
      </c>
      <c r="C5014" t="s">
        <v>144</v>
      </c>
      <c r="D5014" t="s">
        <v>10945</v>
      </c>
      <c r="E5014">
        <v>4</v>
      </c>
      <c r="F5014" t="s">
        <v>14740</v>
      </c>
    </row>
    <row r="5015" spans="1:6" x14ac:dyDescent="0.2">
      <c r="A5015" t="s">
        <v>15983</v>
      </c>
      <c r="B5015" t="s">
        <v>89</v>
      </c>
      <c r="C5015" t="s">
        <v>145</v>
      </c>
      <c r="D5015" t="s">
        <v>10931</v>
      </c>
      <c r="E5015">
        <v>2</v>
      </c>
      <c r="F5015" t="s">
        <v>14740</v>
      </c>
    </row>
    <row r="5016" spans="1:6" x14ac:dyDescent="0.2">
      <c r="A5016" t="s">
        <v>15984</v>
      </c>
      <c r="B5016" t="s">
        <v>89</v>
      </c>
      <c r="C5016" t="s">
        <v>145</v>
      </c>
      <c r="D5016" t="s">
        <v>10933</v>
      </c>
      <c r="E5016">
        <v>6</v>
      </c>
      <c r="F5016" t="s">
        <v>14740</v>
      </c>
    </row>
    <row r="5017" spans="1:6" x14ac:dyDescent="0.2">
      <c r="A5017" t="s">
        <v>15985</v>
      </c>
      <c r="B5017" t="s">
        <v>89</v>
      </c>
      <c r="C5017" t="s">
        <v>145</v>
      </c>
      <c r="D5017" t="s">
        <v>14767</v>
      </c>
      <c r="E5017">
        <v>1</v>
      </c>
      <c r="F5017" t="s">
        <v>14740</v>
      </c>
    </row>
    <row r="5018" spans="1:6" x14ac:dyDescent="0.2">
      <c r="A5018" t="s">
        <v>15986</v>
      </c>
      <c r="B5018" t="s">
        <v>89</v>
      </c>
      <c r="C5018" t="s">
        <v>145</v>
      </c>
      <c r="D5018" t="s">
        <v>10945</v>
      </c>
      <c r="E5018">
        <v>8</v>
      </c>
      <c r="F5018" t="s">
        <v>14740</v>
      </c>
    </row>
    <row r="5019" spans="1:6" x14ac:dyDescent="0.2">
      <c r="A5019" t="s">
        <v>15987</v>
      </c>
      <c r="B5019" t="s">
        <v>89</v>
      </c>
      <c r="C5019" t="s">
        <v>145</v>
      </c>
      <c r="D5019" t="s">
        <v>14796</v>
      </c>
      <c r="E5019">
        <v>1</v>
      </c>
      <c r="F5019" t="s">
        <v>14740</v>
      </c>
    </row>
    <row r="5020" spans="1:6" x14ac:dyDescent="0.2">
      <c r="A5020" t="s">
        <v>15988</v>
      </c>
      <c r="B5020" t="s">
        <v>89</v>
      </c>
      <c r="C5020" t="s">
        <v>145</v>
      </c>
      <c r="D5020" t="s">
        <v>14806</v>
      </c>
      <c r="E5020">
        <v>1</v>
      </c>
      <c r="F5020" t="s">
        <v>14740</v>
      </c>
    </row>
    <row r="5021" spans="1:6" x14ac:dyDescent="0.2">
      <c r="A5021" t="s">
        <v>15989</v>
      </c>
      <c r="B5021" t="s">
        <v>89</v>
      </c>
      <c r="C5021" t="s">
        <v>146</v>
      </c>
      <c r="D5021" t="s">
        <v>10933</v>
      </c>
      <c r="E5021">
        <v>1</v>
      </c>
      <c r="F5021" t="s">
        <v>14740</v>
      </c>
    </row>
    <row r="5022" spans="1:6" x14ac:dyDescent="0.2">
      <c r="A5022" t="s">
        <v>15990</v>
      </c>
      <c r="B5022" t="s">
        <v>89</v>
      </c>
      <c r="C5022" t="s">
        <v>146</v>
      </c>
      <c r="D5022" t="s">
        <v>10945</v>
      </c>
      <c r="E5022">
        <v>4</v>
      </c>
      <c r="F5022" t="s">
        <v>14740</v>
      </c>
    </row>
    <row r="5023" spans="1:6" x14ac:dyDescent="0.2">
      <c r="A5023" t="s">
        <v>15991</v>
      </c>
      <c r="B5023" t="s">
        <v>89</v>
      </c>
      <c r="C5023" t="s">
        <v>147</v>
      </c>
      <c r="D5023" t="s">
        <v>10931</v>
      </c>
      <c r="E5023">
        <v>1</v>
      </c>
      <c r="F5023" t="s">
        <v>14740</v>
      </c>
    </row>
    <row r="5024" spans="1:6" x14ac:dyDescent="0.2">
      <c r="A5024" t="s">
        <v>15992</v>
      </c>
      <c r="B5024" t="s">
        <v>89</v>
      </c>
      <c r="C5024" t="s">
        <v>147</v>
      </c>
      <c r="D5024" t="s">
        <v>10933</v>
      </c>
      <c r="E5024">
        <v>8</v>
      </c>
      <c r="F5024" t="s">
        <v>14740</v>
      </c>
    </row>
    <row r="5025" spans="1:6" x14ac:dyDescent="0.2">
      <c r="A5025" t="s">
        <v>15993</v>
      </c>
      <c r="B5025" t="s">
        <v>89</v>
      </c>
      <c r="C5025" t="s">
        <v>147</v>
      </c>
      <c r="D5025" t="s">
        <v>14765</v>
      </c>
      <c r="E5025">
        <v>1</v>
      </c>
      <c r="F5025" t="s">
        <v>14740</v>
      </c>
    </row>
    <row r="5026" spans="1:6" x14ac:dyDescent="0.2">
      <c r="A5026" t="s">
        <v>15994</v>
      </c>
      <c r="B5026" t="s">
        <v>89</v>
      </c>
      <c r="C5026" t="s">
        <v>147</v>
      </c>
      <c r="D5026" t="s">
        <v>14767</v>
      </c>
      <c r="E5026">
        <v>1</v>
      </c>
      <c r="F5026" t="s">
        <v>14740</v>
      </c>
    </row>
    <row r="5027" spans="1:6" x14ac:dyDescent="0.2">
      <c r="A5027" t="s">
        <v>15995</v>
      </c>
      <c r="B5027" t="s">
        <v>89</v>
      </c>
      <c r="C5027" t="s">
        <v>147</v>
      </c>
      <c r="D5027" t="s">
        <v>10945</v>
      </c>
      <c r="E5027">
        <v>10</v>
      </c>
      <c r="F5027" t="s">
        <v>14740</v>
      </c>
    </row>
    <row r="5028" spans="1:6" x14ac:dyDescent="0.2">
      <c r="A5028" t="s">
        <v>15996</v>
      </c>
      <c r="B5028" t="s">
        <v>89</v>
      </c>
      <c r="C5028" t="s">
        <v>147</v>
      </c>
      <c r="D5028" t="s">
        <v>14781</v>
      </c>
      <c r="E5028">
        <v>1</v>
      </c>
      <c r="F5028" t="s">
        <v>14740</v>
      </c>
    </row>
    <row r="5029" spans="1:6" x14ac:dyDescent="0.2">
      <c r="A5029" t="s">
        <v>15997</v>
      </c>
      <c r="B5029" t="s">
        <v>89</v>
      </c>
      <c r="C5029" t="s">
        <v>148</v>
      </c>
      <c r="D5029" t="s">
        <v>10933</v>
      </c>
      <c r="E5029">
        <v>3</v>
      </c>
      <c r="F5029" t="s">
        <v>14740</v>
      </c>
    </row>
    <row r="5030" spans="1:6" x14ac:dyDescent="0.2">
      <c r="A5030" t="s">
        <v>15998</v>
      </c>
      <c r="B5030" t="s">
        <v>89</v>
      </c>
      <c r="C5030" t="s">
        <v>148</v>
      </c>
      <c r="D5030" t="s">
        <v>10945</v>
      </c>
      <c r="E5030">
        <v>4</v>
      </c>
      <c r="F5030" t="s">
        <v>14740</v>
      </c>
    </row>
    <row r="5031" spans="1:6" x14ac:dyDescent="0.2">
      <c r="A5031" t="s">
        <v>15999</v>
      </c>
      <c r="B5031" t="s">
        <v>89</v>
      </c>
      <c r="C5031" t="s">
        <v>149</v>
      </c>
      <c r="D5031" t="s">
        <v>10931</v>
      </c>
      <c r="E5031">
        <v>5</v>
      </c>
      <c r="F5031" t="s">
        <v>14740</v>
      </c>
    </row>
    <row r="5032" spans="1:6" x14ac:dyDescent="0.2">
      <c r="A5032" t="s">
        <v>16000</v>
      </c>
      <c r="B5032" t="s">
        <v>89</v>
      </c>
      <c r="C5032" t="s">
        <v>149</v>
      </c>
      <c r="D5032" t="s">
        <v>10933</v>
      </c>
      <c r="E5032">
        <v>27</v>
      </c>
      <c r="F5032" t="s">
        <v>14740</v>
      </c>
    </row>
    <row r="5033" spans="1:6" x14ac:dyDescent="0.2">
      <c r="A5033" t="s">
        <v>16001</v>
      </c>
      <c r="B5033" t="s">
        <v>89</v>
      </c>
      <c r="C5033" t="s">
        <v>149</v>
      </c>
      <c r="D5033" t="s">
        <v>14767</v>
      </c>
      <c r="E5033">
        <v>2</v>
      </c>
      <c r="F5033" t="s">
        <v>14740</v>
      </c>
    </row>
    <row r="5034" spans="1:6" x14ac:dyDescent="0.2">
      <c r="A5034" t="s">
        <v>16002</v>
      </c>
      <c r="B5034" t="s">
        <v>89</v>
      </c>
      <c r="C5034" t="s">
        <v>149</v>
      </c>
      <c r="D5034" t="s">
        <v>10945</v>
      </c>
      <c r="E5034">
        <v>32</v>
      </c>
      <c r="F5034" t="s">
        <v>14740</v>
      </c>
    </row>
    <row r="5035" spans="1:6" x14ac:dyDescent="0.2">
      <c r="A5035" t="s">
        <v>16003</v>
      </c>
      <c r="B5035" t="s">
        <v>89</v>
      </c>
      <c r="C5035" t="s">
        <v>149</v>
      </c>
      <c r="D5035" t="s">
        <v>14774</v>
      </c>
      <c r="E5035">
        <v>1</v>
      </c>
      <c r="F5035" t="s">
        <v>14740</v>
      </c>
    </row>
    <row r="5036" spans="1:6" x14ac:dyDescent="0.2">
      <c r="A5036" t="s">
        <v>16004</v>
      </c>
      <c r="B5036" t="s">
        <v>89</v>
      </c>
      <c r="C5036" t="s">
        <v>149</v>
      </c>
      <c r="D5036" t="s">
        <v>14781</v>
      </c>
      <c r="E5036">
        <v>2</v>
      </c>
      <c r="F5036" t="s">
        <v>14740</v>
      </c>
    </row>
    <row r="5037" spans="1:6" x14ac:dyDescent="0.2">
      <c r="A5037" t="s">
        <v>16005</v>
      </c>
      <c r="B5037" t="s">
        <v>89</v>
      </c>
      <c r="C5037" t="s">
        <v>149</v>
      </c>
      <c r="D5037" t="s">
        <v>10963</v>
      </c>
      <c r="E5037">
        <v>1</v>
      </c>
      <c r="F5037" t="s">
        <v>14740</v>
      </c>
    </row>
    <row r="5038" spans="1:6" x14ac:dyDescent="0.2">
      <c r="A5038" t="s">
        <v>16006</v>
      </c>
      <c r="B5038" t="s">
        <v>89</v>
      </c>
      <c r="C5038" t="s">
        <v>149</v>
      </c>
      <c r="D5038" t="s">
        <v>14784</v>
      </c>
      <c r="E5038">
        <v>2</v>
      </c>
      <c r="F5038" t="s">
        <v>14740</v>
      </c>
    </row>
    <row r="5039" spans="1:6" x14ac:dyDescent="0.2">
      <c r="A5039" t="s">
        <v>16007</v>
      </c>
      <c r="B5039" t="s">
        <v>89</v>
      </c>
      <c r="C5039" t="s">
        <v>149</v>
      </c>
      <c r="D5039" t="s">
        <v>14798</v>
      </c>
      <c r="E5039">
        <v>1</v>
      </c>
      <c r="F5039" t="s">
        <v>14740</v>
      </c>
    </row>
    <row r="5040" spans="1:6" x14ac:dyDescent="0.2">
      <c r="A5040" t="s">
        <v>16008</v>
      </c>
      <c r="B5040" t="s">
        <v>89</v>
      </c>
      <c r="C5040" t="s">
        <v>149</v>
      </c>
      <c r="D5040" t="s">
        <v>14800</v>
      </c>
      <c r="E5040">
        <v>1</v>
      </c>
      <c r="F5040" t="s">
        <v>14740</v>
      </c>
    </row>
    <row r="5041" spans="1:6" x14ac:dyDescent="0.2">
      <c r="A5041" t="s">
        <v>16009</v>
      </c>
      <c r="B5041" t="s">
        <v>89</v>
      </c>
      <c r="C5041" t="s">
        <v>149</v>
      </c>
      <c r="D5041" t="s">
        <v>14802</v>
      </c>
      <c r="E5041">
        <v>1</v>
      </c>
      <c r="F5041" t="s">
        <v>14740</v>
      </c>
    </row>
    <row r="5042" spans="1:6" x14ac:dyDescent="0.2">
      <c r="A5042" t="s">
        <v>16010</v>
      </c>
      <c r="B5042" t="s">
        <v>89</v>
      </c>
      <c r="C5042" t="s">
        <v>150</v>
      </c>
      <c r="D5042" t="s">
        <v>10931</v>
      </c>
      <c r="E5042">
        <v>1</v>
      </c>
      <c r="F5042" t="s">
        <v>14740</v>
      </c>
    </row>
    <row r="5043" spans="1:6" x14ac:dyDescent="0.2">
      <c r="A5043" t="s">
        <v>16011</v>
      </c>
      <c r="B5043" t="s">
        <v>89</v>
      </c>
      <c r="C5043" t="s">
        <v>150</v>
      </c>
      <c r="D5043" t="s">
        <v>10933</v>
      </c>
      <c r="E5043">
        <v>2</v>
      </c>
      <c r="F5043" t="s">
        <v>14740</v>
      </c>
    </row>
    <row r="5044" spans="1:6" x14ac:dyDescent="0.2">
      <c r="A5044" t="s">
        <v>16012</v>
      </c>
      <c r="B5044" t="s">
        <v>89</v>
      </c>
      <c r="C5044" t="s">
        <v>150</v>
      </c>
      <c r="D5044" t="s">
        <v>10945</v>
      </c>
      <c r="E5044">
        <v>3</v>
      </c>
      <c r="F5044" t="s">
        <v>14740</v>
      </c>
    </row>
    <row r="5045" spans="1:6" x14ac:dyDescent="0.2">
      <c r="A5045" t="s">
        <v>16013</v>
      </c>
      <c r="B5045" t="s">
        <v>89</v>
      </c>
      <c r="C5045" t="s">
        <v>150</v>
      </c>
      <c r="D5045" t="s">
        <v>14800</v>
      </c>
      <c r="E5045">
        <v>1</v>
      </c>
      <c r="F5045" t="s">
        <v>14740</v>
      </c>
    </row>
    <row r="5046" spans="1:6" x14ac:dyDescent="0.2">
      <c r="A5046" t="s">
        <v>16014</v>
      </c>
      <c r="B5046" t="s">
        <v>89</v>
      </c>
      <c r="C5046" t="s">
        <v>150</v>
      </c>
      <c r="D5046" t="s">
        <v>14806</v>
      </c>
      <c r="E5046">
        <v>1</v>
      </c>
      <c r="F5046" t="s">
        <v>14740</v>
      </c>
    </row>
    <row r="5047" spans="1:6" x14ac:dyDescent="0.2">
      <c r="A5047" t="s">
        <v>16015</v>
      </c>
      <c r="B5047" t="s">
        <v>89</v>
      </c>
      <c r="C5047" t="s">
        <v>151</v>
      </c>
      <c r="D5047" t="s">
        <v>10931</v>
      </c>
      <c r="E5047">
        <v>4</v>
      </c>
      <c r="F5047" t="s">
        <v>14740</v>
      </c>
    </row>
    <row r="5048" spans="1:6" x14ac:dyDescent="0.2">
      <c r="A5048" t="s">
        <v>16016</v>
      </c>
      <c r="B5048" t="s">
        <v>89</v>
      </c>
      <c r="C5048" t="s">
        <v>151</v>
      </c>
      <c r="D5048" t="s">
        <v>10933</v>
      </c>
      <c r="E5048">
        <v>16</v>
      </c>
      <c r="F5048" t="s">
        <v>14740</v>
      </c>
    </row>
    <row r="5049" spans="1:6" x14ac:dyDescent="0.2">
      <c r="A5049" t="s">
        <v>16017</v>
      </c>
      <c r="B5049" t="s">
        <v>89</v>
      </c>
      <c r="C5049" t="s">
        <v>151</v>
      </c>
      <c r="D5049" t="s">
        <v>14765</v>
      </c>
      <c r="E5049">
        <v>2</v>
      </c>
      <c r="F5049" t="s">
        <v>14740</v>
      </c>
    </row>
    <row r="5050" spans="1:6" x14ac:dyDescent="0.2">
      <c r="A5050" t="s">
        <v>16018</v>
      </c>
      <c r="B5050" t="s">
        <v>89</v>
      </c>
      <c r="C5050" t="s">
        <v>151</v>
      </c>
      <c r="D5050" t="s">
        <v>14767</v>
      </c>
      <c r="E5050">
        <v>2</v>
      </c>
      <c r="F5050" t="s">
        <v>14740</v>
      </c>
    </row>
    <row r="5051" spans="1:6" x14ac:dyDescent="0.2">
      <c r="A5051" t="s">
        <v>16019</v>
      </c>
      <c r="B5051" t="s">
        <v>89</v>
      </c>
      <c r="C5051" t="s">
        <v>151</v>
      </c>
      <c r="D5051" t="s">
        <v>10945</v>
      </c>
      <c r="E5051">
        <v>19</v>
      </c>
      <c r="F5051" t="s">
        <v>14740</v>
      </c>
    </row>
    <row r="5052" spans="1:6" x14ac:dyDescent="0.2">
      <c r="A5052" t="s">
        <v>16020</v>
      </c>
      <c r="B5052" t="s">
        <v>89</v>
      </c>
      <c r="C5052" t="s">
        <v>151</v>
      </c>
      <c r="D5052" t="s">
        <v>14794</v>
      </c>
      <c r="E5052">
        <v>1</v>
      </c>
      <c r="F5052" t="s">
        <v>14740</v>
      </c>
    </row>
    <row r="5053" spans="1:6" x14ac:dyDescent="0.2">
      <c r="A5053" t="s">
        <v>16021</v>
      </c>
      <c r="B5053" t="s">
        <v>89</v>
      </c>
      <c r="C5053" t="s">
        <v>151</v>
      </c>
      <c r="D5053" t="s">
        <v>14802</v>
      </c>
      <c r="E5053">
        <v>1</v>
      </c>
      <c r="F5053" t="s">
        <v>14740</v>
      </c>
    </row>
    <row r="5054" spans="1:6" x14ac:dyDescent="0.2">
      <c r="A5054" t="s">
        <v>16022</v>
      </c>
      <c r="B5054" t="s">
        <v>89</v>
      </c>
      <c r="C5054" t="s">
        <v>151</v>
      </c>
      <c r="D5054" t="s">
        <v>14806</v>
      </c>
      <c r="E5054">
        <v>2</v>
      </c>
      <c r="F5054" t="s">
        <v>14740</v>
      </c>
    </row>
    <row r="5055" spans="1:6" x14ac:dyDescent="0.2">
      <c r="A5055" t="s">
        <v>16023</v>
      </c>
      <c r="B5055" t="s">
        <v>89</v>
      </c>
      <c r="C5055" t="s">
        <v>152</v>
      </c>
      <c r="D5055" t="s">
        <v>10933</v>
      </c>
      <c r="E5055">
        <v>4</v>
      </c>
      <c r="F5055" t="s">
        <v>14740</v>
      </c>
    </row>
    <row r="5056" spans="1:6" x14ac:dyDescent="0.2">
      <c r="A5056" t="s">
        <v>16024</v>
      </c>
      <c r="B5056" t="s">
        <v>89</v>
      </c>
      <c r="C5056" t="s">
        <v>152</v>
      </c>
      <c r="D5056" t="s">
        <v>10945</v>
      </c>
      <c r="E5056">
        <v>4</v>
      </c>
      <c r="F5056" t="s">
        <v>14740</v>
      </c>
    </row>
    <row r="5057" spans="1:6" x14ac:dyDescent="0.2">
      <c r="A5057" t="s">
        <v>16025</v>
      </c>
      <c r="B5057" t="s">
        <v>89</v>
      </c>
      <c r="C5057" t="s">
        <v>153</v>
      </c>
      <c r="D5057" t="s">
        <v>10931</v>
      </c>
      <c r="E5057">
        <v>3</v>
      </c>
      <c r="F5057" t="s">
        <v>14740</v>
      </c>
    </row>
    <row r="5058" spans="1:6" x14ac:dyDescent="0.2">
      <c r="A5058" t="s">
        <v>16026</v>
      </c>
      <c r="B5058" t="s">
        <v>89</v>
      </c>
      <c r="C5058" t="s">
        <v>153</v>
      </c>
      <c r="D5058" t="s">
        <v>10933</v>
      </c>
      <c r="E5058">
        <v>8</v>
      </c>
      <c r="F5058" t="s">
        <v>14740</v>
      </c>
    </row>
    <row r="5059" spans="1:6" x14ac:dyDescent="0.2">
      <c r="A5059" t="s">
        <v>16027</v>
      </c>
      <c r="B5059" t="s">
        <v>89</v>
      </c>
      <c r="C5059" t="s">
        <v>153</v>
      </c>
      <c r="D5059" t="s">
        <v>14763</v>
      </c>
      <c r="E5059">
        <v>2</v>
      </c>
      <c r="F5059" t="s">
        <v>14740</v>
      </c>
    </row>
    <row r="5060" spans="1:6" x14ac:dyDescent="0.2">
      <c r="A5060" t="s">
        <v>16028</v>
      </c>
      <c r="B5060" t="s">
        <v>89</v>
      </c>
      <c r="C5060" t="s">
        <v>153</v>
      </c>
      <c r="D5060" t="s">
        <v>14767</v>
      </c>
      <c r="E5060">
        <v>2</v>
      </c>
      <c r="F5060" t="s">
        <v>14740</v>
      </c>
    </row>
    <row r="5061" spans="1:6" x14ac:dyDescent="0.2">
      <c r="A5061" t="s">
        <v>16029</v>
      </c>
      <c r="B5061" t="s">
        <v>89</v>
      </c>
      <c r="C5061" t="s">
        <v>153</v>
      </c>
      <c r="D5061" t="s">
        <v>10945</v>
      </c>
      <c r="E5061">
        <v>12</v>
      </c>
      <c r="F5061" t="s">
        <v>14740</v>
      </c>
    </row>
    <row r="5062" spans="1:6" x14ac:dyDescent="0.2">
      <c r="A5062" t="s">
        <v>16030</v>
      </c>
      <c r="B5062" t="s">
        <v>89</v>
      </c>
      <c r="C5062" t="s">
        <v>153</v>
      </c>
      <c r="D5062" t="s">
        <v>14776</v>
      </c>
      <c r="E5062">
        <v>1</v>
      </c>
      <c r="F5062" t="s">
        <v>14740</v>
      </c>
    </row>
    <row r="5063" spans="1:6" x14ac:dyDescent="0.2">
      <c r="A5063" t="s">
        <v>16031</v>
      </c>
      <c r="B5063" t="s">
        <v>89</v>
      </c>
      <c r="C5063" t="s">
        <v>153</v>
      </c>
      <c r="D5063" t="s">
        <v>14786</v>
      </c>
      <c r="E5063">
        <v>2</v>
      </c>
      <c r="F5063" t="s">
        <v>14740</v>
      </c>
    </row>
    <row r="5064" spans="1:6" x14ac:dyDescent="0.2">
      <c r="A5064" t="s">
        <v>16032</v>
      </c>
      <c r="B5064" t="s">
        <v>89</v>
      </c>
      <c r="C5064" t="s">
        <v>153</v>
      </c>
      <c r="D5064" t="s">
        <v>14794</v>
      </c>
      <c r="E5064">
        <v>1</v>
      </c>
      <c r="F5064" t="s">
        <v>14740</v>
      </c>
    </row>
    <row r="5065" spans="1:6" x14ac:dyDescent="0.2">
      <c r="A5065" t="s">
        <v>16033</v>
      </c>
      <c r="B5065" t="s">
        <v>89</v>
      </c>
      <c r="C5065" t="s">
        <v>153</v>
      </c>
      <c r="D5065" t="s">
        <v>14796</v>
      </c>
      <c r="E5065">
        <v>3</v>
      </c>
      <c r="F5065" t="s">
        <v>14740</v>
      </c>
    </row>
    <row r="5066" spans="1:6" x14ac:dyDescent="0.2">
      <c r="A5066" t="s">
        <v>16034</v>
      </c>
      <c r="B5066" t="s">
        <v>89</v>
      </c>
      <c r="C5066" t="s">
        <v>153</v>
      </c>
      <c r="D5066" t="s">
        <v>14802</v>
      </c>
      <c r="E5066">
        <v>1</v>
      </c>
      <c r="F5066" t="s">
        <v>14740</v>
      </c>
    </row>
    <row r="5067" spans="1:6" x14ac:dyDescent="0.2">
      <c r="A5067" t="s">
        <v>16035</v>
      </c>
      <c r="B5067" t="s">
        <v>89</v>
      </c>
      <c r="C5067" t="s">
        <v>153</v>
      </c>
      <c r="D5067" t="s">
        <v>14806</v>
      </c>
      <c r="E5067">
        <v>2</v>
      </c>
      <c r="F5067" t="s">
        <v>14740</v>
      </c>
    </row>
    <row r="5068" spans="1:6" x14ac:dyDescent="0.2">
      <c r="A5068" t="s">
        <v>16036</v>
      </c>
      <c r="B5068" t="s">
        <v>89</v>
      </c>
      <c r="C5068" t="s">
        <v>154</v>
      </c>
      <c r="D5068" t="s">
        <v>10933</v>
      </c>
      <c r="E5068">
        <v>2</v>
      </c>
      <c r="F5068" t="s">
        <v>14740</v>
      </c>
    </row>
    <row r="5069" spans="1:6" x14ac:dyDescent="0.2">
      <c r="A5069" t="s">
        <v>16037</v>
      </c>
      <c r="B5069" t="s">
        <v>89</v>
      </c>
      <c r="C5069" t="s">
        <v>154</v>
      </c>
      <c r="D5069" t="s">
        <v>10945</v>
      </c>
      <c r="E5069">
        <v>2</v>
      </c>
      <c r="F5069" t="s">
        <v>14740</v>
      </c>
    </row>
    <row r="5070" spans="1:6" x14ac:dyDescent="0.2">
      <c r="A5070" t="s">
        <v>16038</v>
      </c>
      <c r="B5070" t="s">
        <v>89</v>
      </c>
      <c r="C5070" t="s">
        <v>155</v>
      </c>
      <c r="D5070" t="s">
        <v>10933</v>
      </c>
      <c r="E5070">
        <v>4</v>
      </c>
      <c r="F5070" t="s">
        <v>14740</v>
      </c>
    </row>
    <row r="5071" spans="1:6" x14ac:dyDescent="0.2">
      <c r="A5071" t="s">
        <v>16039</v>
      </c>
      <c r="B5071" t="s">
        <v>89</v>
      </c>
      <c r="C5071" t="s">
        <v>155</v>
      </c>
      <c r="D5071" t="s">
        <v>10945</v>
      </c>
      <c r="E5071">
        <v>7</v>
      </c>
      <c r="F5071" t="s">
        <v>14740</v>
      </c>
    </row>
    <row r="5072" spans="1:6" x14ac:dyDescent="0.2">
      <c r="A5072" t="s">
        <v>16040</v>
      </c>
      <c r="B5072" t="s">
        <v>89</v>
      </c>
      <c r="C5072" t="s">
        <v>156</v>
      </c>
      <c r="D5072" t="s">
        <v>14745</v>
      </c>
      <c r="E5072">
        <v>2</v>
      </c>
      <c r="F5072" t="s">
        <v>14740</v>
      </c>
    </row>
    <row r="5073" spans="1:6" x14ac:dyDescent="0.2">
      <c r="A5073" t="s">
        <v>16041</v>
      </c>
      <c r="B5073" t="s">
        <v>89</v>
      </c>
      <c r="C5073" t="s">
        <v>156</v>
      </c>
      <c r="D5073" t="s">
        <v>14758</v>
      </c>
      <c r="E5073">
        <v>1</v>
      </c>
      <c r="F5073" t="s">
        <v>14740</v>
      </c>
    </row>
    <row r="5074" spans="1:6" x14ac:dyDescent="0.2">
      <c r="A5074" t="s">
        <v>16042</v>
      </c>
      <c r="B5074" t="s">
        <v>89</v>
      </c>
      <c r="C5074" t="s">
        <v>156</v>
      </c>
      <c r="D5074" t="s">
        <v>10929</v>
      </c>
      <c r="E5074">
        <v>2</v>
      </c>
      <c r="F5074" t="s">
        <v>14740</v>
      </c>
    </row>
    <row r="5075" spans="1:6" x14ac:dyDescent="0.2">
      <c r="A5075" t="s">
        <v>16043</v>
      </c>
      <c r="B5075" t="s">
        <v>89</v>
      </c>
      <c r="C5075" t="s">
        <v>156</v>
      </c>
      <c r="D5075" t="s">
        <v>10931</v>
      </c>
      <c r="E5075">
        <v>5</v>
      </c>
      <c r="F5075" t="s">
        <v>14740</v>
      </c>
    </row>
    <row r="5076" spans="1:6" x14ac:dyDescent="0.2">
      <c r="A5076" t="s">
        <v>16044</v>
      </c>
      <c r="B5076" t="s">
        <v>89</v>
      </c>
      <c r="C5076" t="s">
        <v>156</v>
      </c>
      <c r="D5076" t="s">
        <v>10933</v>
      </c>
      <c r="E5076">
        <v>34</v>
      </c>
      <c r="F5076" t="s">
        <v>14740</v>
      </c>
    </row>
    <row r="5077" spans="1:6" x14ac:dyDescent="0.2">
      <c r="A5077" t="s">
        <v>16045</v>
      </c>
      <c r="B5077" t="s">
        <v>89</v>
      </c>
      <c r="C5077" t="s">
        <v>156</v>
      </c>
      <c r="D5077" t="s">
        <v>14767</v>
      </c>
      <c r="E5077">
        <v>2</v>
      </c>
      <c r="F5077" t="s">
        <v>14740</v>
      </c>
    </row>
    <row r="5078" spans="1:6" x14ac:dyDescent="0.2">
      <c r="A5078" t="s">
        <v>16046</v>
      </c>
      <c r="B5078" t="s">
        <v>89</v>
      </c>
      <c r="C5078" t="s">
        <v>156</v>
      </c>
      <c r="D5078" t="s">
        <v>10945</v>
      </c>
      <c r="E5078">
        <v>38</v>
      </c>
      <c r="F5078" t="s">
        <v>14740</v>
      </c>
    </row>
    <row r="5079" spans="1:6" x14ac:dyDescent="0.2">
      <c r="A5079" t="s">
        <v>16047</v>
      </c>
      <c r="B5079" t="s">
        <v>89</v>
      </c>
      <c r="C5079" t="s">
        <v>156</v>
      </c>
      <c r="D5079" t="s">
        <v>14781</v>
      </c>
      <c r="E5079">
        <v>1</v>
      </c>
      <c r="F5079" t="s">
        <v>14740</v>
      </c>
    </row>
    <row r="5080" spans="1:6" x14ac:dyDescent="0.2">
      <c r="A5080" t="s">
        <v>16048</v>
      </c>
      <c r="B5080" t="s">
        <v>89</v>
      </c>
      <c r="C5080" t="s">
        <v>156</v>
      </c>
      <c r="D5080" t="s">
        <v>14784</v>
      </c>
      <c r="E5080">
        <v>1</v>
      </c>
      <c r="F5080" t="s">
        <v>14740</v>
      </c>
    </row>
    <row r="5081" spans="1:6" x14ac:dyDescent="0.2">
      <c r="A5081" t="s">
        <v>16049</v>
      </c>
      <c r="B5081" t="s">
        <v>89</v>
      </c>
      <c r="C5081" t="s">
        <v>156</v>
      </c>
      <c r="D5081" t="s">
        <v>14810</v>
      </c>
      <c r="E5081">
        <v>1</v>
      </c>
      <c r="F5081" t="s">
        <v>14740</v>
      </c>
    </row>
    <row r="5082" spans="1:6" x14ac:dyDescent="0.2">
      <c r="A5082" t="s">
        <v>16050</v>
      </c>
      <c r="B5082" t="s">
        <v>89</v>
      </c>
      <c r="C5082" t="s">
        <v>157</v>
      </c>
      <c r="D5082" t="s">
        <v>10931</v>
      </c>
      <c r="E5082">
        <v>1</v>
      </c>
      <c r="F5082" t="s">
        <v>14740</v>
      </c>
    </row>
    <row r="5083" spans="1:6" x14ac:dyDescent="0.2">
      <c r="A5083" t="s">
        <v>16051</v>
      </c>
      <c r="B5083" t="s">
        <v>89</v>
      </c>
      <c r="C5083" t="s">
        <v>157</v>
      </c>
      <c r="D5083" t="s">
        <v>10933</v>
      </c>
      <c r="E5083">
        <v>7</v>
      </c>
      <c r="F5083" t="s">
        <v>14740</v>
      </c>
    </row>
    <row r="5084" spans="1:6" x14ac:dyDescent="0.2">
      <c r="A5084" t="s">
        <v>16052</v>
      </c>
      <c r="B5084" t="s">
        <v>89</v>
      </c>
      <c r="C5084" t="s">
        <v>157</v>
      </c>
      <c r="D5084" t="s">
        <v>14767</v>
      </c>
      <c r="E5084">
        <v>1</v>
      </c>
      <c r="F5084" t="s">
        <v>14740</v>
      </c>
    </row>
    <row r="5085" spans="1:6" x14ac:dyDescent="0.2">
      <c r="A5085" t="s">
        <v>16053</v>
      </c>
      <c r="B5085" t="s">
        <v>89</v>
      </c>
      <c r="C5085" t="s">
        <v>157</v>
      </c>
      <c r="D5085" t="s">
        <v>10945</v>
      </c>
      <c r="E5085">
        <v>8</v>
      </c>
      <c r="F5085" t="s">
        <v>14740</v>
      </c>
    </row>
    <row r="5086" spans="1:6" x14ac:dyDescent="0.2">
      <c r="A5086" t="s">
        <v>16054</v>
      </c>
      <c r="B5086" t="s">
        <v>89</v>
      </c>
      <c r="C5086" t="s">
        <v>157</v>
      </c>
      <c r="D5086" t="s">
        <v>14781</v>
      </c>
      <c r="E5086">
        <v>1</v>
      </c>
      <c r="F5086" t="s">
        <v>14740</v>
      </c>
    </row>
    <row r="5087" spans="1:6" x14ac:dyDescent="0.2">
      <c r="A5087" t="s">
        <v>16055</v>
      </c>
      <c r="B5087" t="s">
        <v>89</v>
      </c>
      <c r="C5087" t="s">
        <v>158</v>
      </c>
      <c r="D5087" t="s">
        <v>10931</v>
      </c>
      <c r="E5087">
        <v>1</v>
      </c>
      <c r="F5087" t="s">
        <v>14740</v>
      </c>
    </row>
    <row r="5088" spans="1:6" x14ac:dyDescent="0.2">
      <c r="A5088" t="s">
        <v>16056</v>
      </c>
      <c r="B5088" t="s">
        <v>89</v>
      </c>
      <c r="C5088" t="s">
        <v>158</v>
      </c>
      <c r="D5088" t="s">
        <v>10933</v>
      </c>
      <c r="E5088">
        <v>2</v>
      </c>
      <c r="F5088" t="s">
        <v>14740</v>
      </c>
    </row>
    <row r="5089" spans="1:6" x14ac:dyDescent="0.2">
      <c r="A5089" t="s">
        <v>16057</v>
      </c>
      <c r="B5089" t="s">
        <v>89</v>
      </c>
      <c r="C5089" t="s">
        <v>158</v>
      </c>
      <c r="D5089" t="s">
        <v>14763</v>
      </c>
      <c r="E5089">
        <v>1</v>
      </c>
      <c r="F5089" t="s">
        <v>14740</v>
      </c>
    </row>
    <row r="5090" spans="1:6" x14ac:dyDescent="0.2">
      <c r="A5090" t="s">
        <v>16058</v>
      </c>
      <c r="B5090" t="s">
        <v>89</v>
      </c>
      <c r="C5090" t="s">
        <v>158</v>
      </c>
      <c r="D5090" t="s">
        <v>14767</v>
      </c>
      <c r="E5090">
        <v>1</v>
      </c>
      <c r="F5090" t="s">
        <v>14740</v>
      </c>
    </row>
    <row r="5091" spans="1:6" x14ac:dyDescent="0.2">
      <c r="A5091" t="s">
        <v>16059</v>
      </c>
      <c r="B5091" t="s">
        <v>89</v>
      </c>
      <c r="C5091" t="s">
        <v>158</v>
      </c>
      <c r="D5091" t="s">
        <v>10945</v>
      </c>
      <c r="E5091">
        <v>3</v>
      </c>
      <c r="F5091" t="s">
        <v>14740</v>
      </c>
    </row>
    <row r="5092" spans="1:6" x14ac:dyDescent="0.2">
      <c r="A5092" t="s">
        <v>16060</v>
      </c>
      <c r="B5092" t="s">
        <v>89</v>
      </c>
      <c r="C5092" t="s">
        <v>158</v>
      </c>
      <c r="D5092" t="s">
        <v>14784</v>
      </c>
      <c r="E5092">
        <v>1</v>
      </c>
      <c r="F5092" t="s">
        <v>14740</v>
      </c>
    </row>
    <row r="5093" spans="1:6" x14ac:dyDescent="0.2">
      <c r="A5093" t="s">
        <v>16061</v>
      </c>
      <c r="B5093" t="s">
        <v>89</v>
      </c>
      <c r="C5093" t="s">
        <v>158</v>
      </c>
      <c r="D5093" t="s">
        <v>14796</v>
      </c>
      <c r="E5093">
        <v>1</v>
      </c>
      <c r="F5093" t="s">
        <v>14740</v>
      </c>
    </row>
    <row r="5094" spans="1:6" x14ac:dyDescent="0.2">
      <c r="A5094" t="s">
        <v>16062</v>
      </c>
      <c r="B5094" t="s">
        <v>89</v>
      </c>
      <c r="C5094" t="s">
        <v>158</v>
      </c>
      <c r="D5094" t="s">
        <v>14800</v>
      </c>
      <c r="E5094">
        <v>1</v>
      </c>
      <c r="F5094" t="s">
        <v>14740</v>
      </c>
    </row>
    <row r="5095" spans="1:6" x14ac:dyDescent="0.2">
      <c r="A5095" t="s">
        <v>16063</v>
      </c>
      <c r="B5095" t="s">
        <v>89</v>
      </c>
      <c r="C5095" t="s">
        <v>158</v>
      </c>
      <c r="D5095" t="s">
        <v>14804</v>
      </c>
      <c r="E5095">
        <v>1</v>
      </c>
      <c r="F5095" t="s">
        <v>14740</v>
      </c>
    </row>
    <row r="5096" spans="1:6" x14ac:dyDescent="0.2">
      <c r="A5096" t="s">
        <v>16064</v>
      </c>
      <c r="B5096" t="s">
        <v>89</v>
      </c>
      <c r="C5096" t="s">
        <v>159</v>
      </c>
      <c r="D5096" t="s">
        <v>10933</v>
      </c>
      <c r="E5096">
        <v>1</v>
      </c>
      <c r="F5096" t="s">
        <v>14740</v>
      </c>
    </row>
    <row r="5097" spans="1:6" x14ac:dyDescent="0.2">
      <c r="A5097" t="s">
        <v>16065</v>
      </c>
      <c r="B5097" t="s">
        <v>89</v>
      </c>
      <c r="C5097" t="s">
        <v>159</v>
      </c>
      <c r="D5097" t="s">
        <v>10945</v>
      </c>
      <c r="E5097">
        <v>1</v>
      </c>
      <c r="F5097" t="s">
        <v>14740</v>
      </c>
    </row>
    <row r="5098" spans="1:6" x14ac:dyDescent="0.2">
      <c r="A5098" t="s">
        <v>16066</v>
      </c>
      <c r="B5098" t="s">
        <v>89</v>
      </c>
      <c r="C5098" t="s">
        <v>160</v>
      </c>
      <c r="D5098" t="s">
        <v>10933</v>
      </c>
      <c r="E5098">
        <v>14</v>
      </c>
      <c r="F5098" t="s">
        <v>14740</v>
      </c>
    </row>
    <row r="5099" spans="1:6" x14ac:dyDescent="0.2">
      <c r="A5099" t="s">
        <v>16067</v>
      </c>
      <c r="B5099" t="s">
        <v>89</v>
      </c>
      <c r="C5099" t="s">
        <v>160</v>
      </c>
      <c r="D5099" t="s">
        <v>10945</v>
      </c>
      <c r="E5099">
        <v>14</v>
      </c>
      <c r="F5099" t="s">
        <v>14740</v>
      </c>
    </row>
    <row r="5100" spans="1:6" x14ac:dyDescent="0.2">
      <c r="A5100" t="s">
        <v>16068</v>
      </c>
      <c r="B5100" t="s">
        <v>89</v>
      </c>
      <c r="C5100" t="s">
        <v>161</v>
      </c>
      <c r="D5100" t="s">
        <v>10933</v>
      </c>
      <c r="E5100">
        <v>1</v>
      </c>
      <c r="F5100" t="s">
        <v>14740</v>
      </c>
    </row>
    <row r="5101" spans="1:6" x14ac:dyDescent="0.2">
      <c r="A5101" t="s">
        <v>16069</v>
      </c>
      <c r="B5101" t="s">
        <v>89</v>
      </c>
      <c r="C5101" t="s">
        <v>161</v>
      </c>
      <c r="D5101" t="s">
        <v>10945</v>
      </c>
      <c r="E5101">
        <v>3</v>
      </c>
      <c r="F5101" t="s">
        <v>14740</v>
      </c>
    </row>
    <row r="5102" spans="1:6" x14ac:dyDescent="0.2">
      <c r="A5102" t="s">
        <v>16070</v>
      </c>
      <c r="B5102" t="s">
        <v>89</v>
      </c>
      <c r="C5102" t="s">
        <v>162</v>
      </c>
      <c r="D5102" t="s">
        <v>10898</v>
      </c>
      <c r="E5102">
        <v>1</v>
      </c>
      <c r="F5102" t="s">
        <v>14740</v>
      </c>
    </row>
    <row r="5103" spans="1:6" x14ac:dyDescent="0.2">
      <c r="A5103" t="s">
        <v>16071</v>
      </c>
      <c r="B5103" t="s">
        <v>89</v>
      </c>
      <c r="C5103" t="s">
        <v>162</v>
      </c>
      <c r="D5103" t="s">
        <v>10931</v>
      </c>
      <c r="E5103">
        <v>4</v>
      </c>
      <c r="F5103" t="s">
        <v>14740</v>
      </c>
    </row>
    <row r="5104" spans="1:6" x14ac:dyDescent="0.2">
      <c r="A5104" t="s">
        <v>16072</v>
      </c>
      <c r="B5104" t="s">
        <v>89</v>
      </c>
      <c r="C5104" t="s">
        <v>162</v>
      </c>
      <c r="D5104" t="s">
        <v>10933</v>
      </c>
      <c r="E5104">
        <v>22</v>
      </c>
      <c r="F5104" t="s">
        <v>14740</v>
      </c>
    </row>
    <row r="5105" spans="1:6" x14ac:dyDescent="0.2">
      <c r="A5105" t="s">
        <v>16073</v>
      </c>
      <c r="B5105" t="s">
        <v>89</v>
      </c>
      <c r="C5105" t="s">
        <v>162</v>
      </c>
      <c r="D5105" t="s">
        <v>14767</v>
      </c>
      <c r="E5105">
        <v>3</v>
      </c>
      <c r="F5105" t="s">
        <v>14740</v>
      </c>
    </row>
    <row r="5106" spans="1:6" x14ac:dyDescent="0.2">
      <c r="A5106" t="s">
        <v>16074</v>
      </c>
      <c r="B5106" t="s">
        <v>89</v>
      </c>
      <c r="C5106" t="s">
        <v>162</v>
      </c>
      <c r="D5106" t="s">
        <v>14769</v>
      </c>
      <c r="E5106">
        <v>1</v>
      </c>
      <c r="F5106" t="s">
        <v>14740</v>
      </c>
    </row>
    <row r="5107" spans="1:6" x14ac:dyDescent="0.2">
      <c r="A5107" t="s">
        <v>16075</v>
      </c>
      <c r="B5107" t="s">
        <v>89</v>
      </c>
      <c r="C5107" t="s">
        <v>162</v>
      </c>
      <c r="D5107" t="s">
        <v>10945</v>
      </c>
      <c r="E5107">
        <v>28</v>
      </c>
      <c r="F5107" t="s">
        <v>14740</v>
      </c>
    </row>
    <row r="5108" spans="1:6" x14ac:dyDescent="0.2">
      <c r="A5108" t="s">
        <v>16076</v>
      </c>
      <c r="B5108" t="s">
        <v>89</v>
      </c>
      <c r="C5108" t="s">
        <v>162</v>
      </c>
      <c r="D5108" t="s">
        <v>14774</v>
      </c>
      <c r="E5108">
        <v>1</v>
      </c>
      <c r="F5108" t="s">
        <v>14740</v>
      </c>
    </row>
    <row r="5109" spans="1:6" x14ac:dyDescent="0.2">
      <c r="A5109" t="s">
        <v>16077</v>
      </c>
      <c r="B5109" t="s">
        <v>89</v>
      </c>
      <c r="C5109" t="s">
        <v>162</v>
      </c>
      <c r="D5109" t="s">
        <v>14796</v>
      </c>
      <c r="E5109">
        <v>2</v>
      </c>
      <c r="F5109" t="s">
        <v>14740</v>
      </c>
    </row>
    <row r="5110" spans="1:6" x14ac:dyDescent="0.2">
      <c r="A5110" t="s">
        <v>16078</v>
      </c>
      <c r="B5110" t="s">
        <v>89</v>
      </c>
      <c r="C5110" t="s">
        <v>162</v>
      </c>
      <c r="D5110" t="s">
        <v>14802</v>
      </c>
      <c r="E5110">
        <v>1</v>
      </c>
      <c r="F5110" t="s">
        <v>14740</v>
      </c>
    </row>
    <row r="5111" spans="1:6" x14ac:dyDescent="0.2">
      <c r="A5111" t="s">
        <v>16079</v>
      </c>
      <c r="B5111" t="s">
        <v>89</v>
      </c>
      <c r="C5111" t="s">
        <v>163</v>
      </c>
      <c r="D5111" t="s">
        <v>14745</v>
      </c>
      <c r="E5111">
        <v>1</v>
      </c>
      <c r="F5111" t="s">
        <v>14740</v>
      </c>
    </row>
    <row r="5112" spans="1:6" x14ac:dyDescent="0.2">
      <c r="A5112" t="s">
        <v>16080</v>
      </c>
      <c r="B5112" t="s">
        <v>89</v>
      </c>
      <c r="C5112" t="s">
        <v>163</v>
      </c>
      <c r="D5112" t="s">
        <v>10929</v>
      </c>
      <c r="E5112">
        <v>1</v>
      </c>
      <c r="F5112" t="s">
        <v>14740</v>
      </c>
    </row>
    <row r="5113" spans="1:6" x14ac:dyDescent="0.2">
      <c r="A5113" t="s">
        <v>16081</v>
      </c>
      <c r="B5113" t="s">
        <v>89</v>
      </c>
      <c r="C5113" t="s">
        <v>163</v>
      </c>
      <c r="D5113" t="s">
        <v>10931</v>
      </c>
      <c r="E5113">
        <v>1</v>
      </c>
      <c r="F5113" t="s">
        <v>14740</v>
      </c>
    </row>
    <row r="5114" spans="1:6" x14ac:dyDescent="0.2">
      <c r="A5114" t="s">
        <v>16082</v>
      </c>
      <c r="B5114" t="s">
        <v>89</v>
      </c>
      <c r="C5114" t="s">
        <v>163</v>
      </c>
      <c r="D5114" t="s">
        <v>10933</v>
      </c>
      <c r="E5114">
        <v>6</v>
      </c>
      <c r="F5114" t="s">
        <v>14740</v>
      </c>
    </row>
    <row r="5115" spans="1:6" x14ac:dyDescent="0.2">
      <c r="A5115" t="s">
        <v>16083</v>
      </c>
      <c r="B5115" t="s">
        <v>89</v>
      </c>
      <c r="C5115" t="s">
        <v>163</v>
      </c>
      <c r="D5115" t="s">
        <v>14763</v>
      </c>
      <c r="E5115">
        <v>1</v>
      </c>
      <c r="F5115" t="s">
        <v>14740</v>
      </c>
    </row>
    <row r="5116" spans="1:6" x14ac:dyDescent="0.2">
      <c r="A5116" t="s">
        <v>16084</v>
      </c>
      <c r="B5116" t="s">
        <v>89</v>
      </c>
      <c r="C5116" t="s">
        <v>163</v>
      </c>
      <c r="D5116" t="s">
        <v>14767</v>
      </c>
      <c r="E5116">
        <v>1</v>
      </c>
      <c r="F5116" t="s">
        <v>14740</v>
      </c>
    </row>
    <row r="5117" spans="1:6" x14ac:dyDescent="0.2">
      <c r="A5117" t="s">
        <v>16085</v>
      </c>
      <c r="B5117" t="s">
        <v>89</v>
      </c>
      <c r="C5117" t="s">
        <v>163</v>
      </c>
      <c r="D5117" t="s">
        <v>10945</v>
      </c>
      <c r="E5117">
        <v>7</v>
      </c>
      <c r="F5117" t="s">
        <v>14740</v>
      </c>
    </row>
    <row r="5118" spans="1:6" x14ac:dyDescent="0.2">
      <c r="A5118" t="s">
        <v>16086</v>
      </c>
      <c r="B5118" t="s">
        <v>89</v>
      </c>
      <c r="C5118" t="s">
        <v>163</v>
      </c>
      <c r="D5118" t="s">
        <v>14802</v>
      </c>
      <c r="E5118">
        <v>1</v>
      </c>
      <c r="F5118" t="s">
        <v>14740</v>
      </c>
    </row>
    <row r="5119" spans="1:6" x14ac:dyDescent="0.2">
      <c r="A5119" t="s">
        <v>16087</v>
      </c>
      <c r="B5119" t="s">
        <v>89</v>
      </c>
      <c r="C5119" t="s">
        <v>163</v>
      </c>
      <c r="D5119" t="s">
        <v>14806</v>
      </c>
      <c r="E5119">
        <v>1</v>
      </c>
      <c r="F5119" t="s">
        <v>14740</v>
      </c>
    </row>
    <row r="5120" spans="1:6" x14ac:dyDescent="0.2">
      <c r="A5120" t="s">
        <v>16088</v>
      </c>
      <c r="B5120" t="s">
        <v>89</v>
      </c>
      <c r="C5120" t="s">
        <v>164</v>
      </c>
      <c r="D5120" t="s">
        <v>10933</v>
      </c>
      <c r="E5120">
        <v>5</v>
      </c>
      <c r="F5120" t="s">
        <v>14740</v>
      </c>
    </row>
    <row r="5121" spans="1:6" x14ac:dyDescent="0.2">
      <c r="A5121" t="s">
        <v>16089</v>
      </c>
      <c r="B5121" t="s">
        <v>89</v>
      </c>
      <c r="C5121" t="s">
        <v>164</v>
      </c>
      <c r="D5121" t="s">
        <v>10945</v>
      </c>
      <c r="E5121">
        <v>6</v>
      </c>
      <c r="F5121" t="s">
        <v>14740</v>
      </c>
    </row>
    <row r="5122" spans="1:6" x14ac:dyDescent="0.2">
      <c r="A5122" t="s">
        <v>16090</v>
      </c>
      <c r="B5122" t="s">
        <v>89</v>
      </c>
      <c r="C5122" t="s">
        <v>165</v>
      </c>
      <c r="D5122" t="s">
        <v>10903</v>
      </c>
      <c r="E5122">
        <v>1</v>
      </c>
      <c r="F5122" t="s">
        <v>14740</v>
      </c>
    </row>
    <row r="5123" spans="1:6" x14ac:dyDescent="0.2">
      <c r="A5123" t="s">
        <v>16091</v>
      </c>
      <c r="B5123" t="s">
        <v>89</v>
      </c>
      <c r="C5123" t="s">
        <v>165</v>
      </c>
      <c r="D5123" t="s">
        <v>14758</v>
      </c>
      <c r="E5123">
        <v>1</v>
      </c>
      <c r="F5123" t="s">
        <v>14740</v>
      </c>
    </row>
    <row r="5124" spans="1:6" x14ac:dyDescent="0.2">
      <c r="A5124" t="s">
        <v>16092</v>
      </c>
      <c r="B5124" t="s">
        <v>89</v>
      </c>
      <c r="C5124" t="s">
        <v>165</v>
      </c>
      <c r="D5124" t="s">
        <v>10931</v>
      </c>
      <c r="E5124">
        <v>2</v>
      </c>
      <c r="F5124" t="s">
        <v>14740</v>
      </c>
    </row>
    <row r="5125" spans="1:6" x14ac:dyDescent="0.2">
      <c r="A5125" t="s">
        <v>16093</v>
      </c>
      <c r="B5125" t="s">
        <v>89</v>
      </c>
      <c r="C5125" t="s">
        <v>165</v>
      </c>
      <c r="D5125" t="s">
        <v>10933</v>
      </c>
      <c r="E5125">
        <v>3</v>
      </c>
      <c r="F5125" t="s">
        <v>14740</v>
      </c>
    </row>
    <row r="5126" spans="1:6" x14ac:dyDescent="0.2">
      <c r="A5126" t="s">
        <v>16094</v>
      </c>
      <c r="B5126" t="s">
        <v>89</v>
      </c>
      <c r="C5126" t="s">
        <v>165</v>
      </c>
      <c r="D5126" t="s">
        <v>10945</v>
      </c>
      <c r="E5126">
        <v>4</v>
      </c>
      <c r="F5126" t="s">
        <v>14740</v>
      </c>
    </row>
    <row r="5127" spans="1:6" x14ac:dyDescent="0.2">
      <c r="A5127" t="s">
        <v>16095</v>
      </c>
      <c r="B5127" t="s">
        <v>89</v>
      </c>
      <c r="C5127" t="s">
        <v>165</v>
      </c>
      <c r="D5127" t="s">
        <v>14781</v>
      </c>
      <c r="E5127">
        <v>1</v>
      </c>
      <c r="F5127" t="s">
        <v>14740</v>
      </c>
    </row>
    <row r="5128" spans="1:6" x14ac:dyDescent="0.2">
      <c r="A5128" t="s">
        <v>16096</v>
      </c>
      <c r="B5128" t="s">
        <v>89</v>
      </c>
      <c r="C5128" t="s">
        <v>165</v>
      </c>
      <c r="D5128" t="s">
        <v>14784</v>
      </c>
      <c r="E5128">
        <v>1</v>
      </c>
      <c r="F5128" t="s">
        <v>14740</v>
      </c>
    </row>
    <row r="5129" spans="1:6" x14ac:dyDescent="0.2">
      <c r="A5129" t="s">
        <v>16097</v>
      </c>
      <c r="B5129" t="s">
        <v>89</v>
      </c>
      <c r="C5129" t="s">
        <v>165</v>
      </c>
      <c r="D5129" t="s">
        <v>14796</v>
      </c>
      <c r="E5129">
        <v>1</v>
      </c>
      <c r="F5129" t="s">
        <v>14740</v>
      </c>
    </row>
    <row r="5130" spans="1:6" x14ac:dyDescent="0.2">
      <c r="A5130" t="s">
        <v>16098</v>
      </c>
      <c r="B5130" t="s">
        <v>89</v>
      </c>
      <c r="C5130" t="s">
        <v>165</v>
      </c>
      <c r="D5130" t="s">
        <v>14806</v>
      </c>
      <c r="E5130">
        <v>1</v>
      </c>
      <c r="F5130" t="s">
        <v>14740</v>
      </c>
    </row>
    <row r="5131" spans="1:6" x14ac:dyDescent="0.2">
      <c r="A5131" t="s">
        <v>16099</v>
      </c>
      <c r="B5131" t="s">
        <v>89</v>
      </c>
      <c r="C5131" t="s">
        <v>167</v>
      </c>
      <c r="D5131" t="s">
        <v>10933</v>
      </c>
      <c r="E5131">
        <v>3</v>
      </c>
      <c r="F5131" t="s">
        <v>14740</v>
      </c>
    </row>
    <row r="5132" spans="1:6" x14ac:dyDescent="0.2">
      <c r="A5132" t="s">
        <v>16100</v>
      </c>
      <c r="B5132" t="s">
        <v>89</v>
      </c>
      <c r="C5132" t="s">
        <v>167</v>
      </c>
      <c r="D5132" t="s">
        <v>10945</v>
      </c>
      <c r="E5132">
        <v>5</v>
      </c>
      <c r="F5132" t="s">
        <v>14740</v>
      </c>
    </row>
    <row r="5133" spans="1:6" x14ac:dyDescent="0.2">
      <c r="A5133" t="s">
        <v>16101</v>
      </c>
      <c r="B5133" t="s">
        <v>89</v>
      </c>
      <c r="C5133" t="s">
        <v>168</v>
      </c>
      <c r="D5133" t="s">
        <v>10931</v>
      </c>
      <c r="E5133">
        <v>1</v>
      </c>
      <c r="F5133" t="s">
        <v>14740</v>
      </c>
    </row>
    <row r="5134" spans="1:6" x14ac:dyDescent="0.2">
      <c r="A5134" t="s">
        <v>16102</v>
      </c>
      <c r="B5134" t="s">
        <v>89</v>
      </c>
      <c r="C5134" t="s">
        <v>168</v>
      </c>
      <c r="D5134" t="s">
        <v>10933</v>
      </c>
      <c r="E5134">
        <v>3</v>
      </c>
      <c r="F5134" t="s">
        <v>14740</v>
      </c>
    </row>
    <row r="5135" spans="1:6" x14ac:dyDescent="0.2">
      <c r="A5135" t="s">
        <v>16103</v>
      </c>
      <c r="B5135" t="s">
        <v>89</v>
      </c>
      <c r="C5135" t="s">
        <v>168</v>
      </c>
      <c r="D5135" t="s">
        <v>14763</v>
      </c>
      <c r="E5135">
        <v>1</v>
      </c>
      <c r="F5135" t="s">
        <v>14740</v>
      </c>
    </row>
    <row r="5136" spans="1:6" x14ac:dyDescent="0.2">
      <c r="A5136" t="s">
        <v>16104</v>
      </c>
      <c r="B5136" t="s">
        <v>89</v>
      </c>
      <c r="C5136" t="s">
        <v>168</v>
      </c>
      <c r="D5136" t="s">
        <v>10945</v>
      </c>
      <c r="E5136">
        <v>5</v>
      </c>
      <c r="F5136" t="s">
        <v>14740</v>
      </c>
    </row>
    <row r="5137" spans="1:6" x14ac:dyDescent="0.2">
      <c r="A5137" t="s">
        <v>16105</v>
      </c>
      <c r="B5137" t="s">
        <v>89</v>
      </c>
      <c r="C5137" t="s">
        <v>168</v>
      </c>
      <c r="D5137" t="s">
        <v>14802</v>
      </c>
      <c r="E5137">
        <v>1</v>
      </c>
      <c r="F5137" t="s">
        <v>14740</v>
      </c>
    </row>
    <row r="5138" spans="1:6" x14ac:dyDescent="0.2">
      <c r="A5138" t="s">
        <v>16106</v>
      </c>
      <c r="B5138" t="s">
        <v>89</v>
      </c>
      <c r="C5138" t="s">
        <v>168</v>
      </c>
      <c r="D5138" t="s">
        <v>14806</v>
      </c>
      <c r="E5138">
        <v>1</v>
      </c>
      <c r="F5138" t="s">
        <v>14740</v>
      </c>
    </row>
    <row r="5139" spans="1:6" x14ac:dyDescent="0.2">
      <c r="A5139" t="s">
        <v>16107</v>
      </c>
      <c r="B5139" t="s">
        <v>89</v>
      </c>
      <c r="C5139" t="s">
        <v>169</v>
      </c>
      <c r="D5139" t="s">
        <v>10933</v>
      </c>
      <c r="E5139">
        <v>29</v>
      </c>
      <c r="F5139" t="s">
        <v>14740</v>
      </c>
    </row>
    <row r="5140" spans="1:6" x14ac:dyDescent="0.2">
      <c r="A5140" t="s">
        <v>16108</v>
      </c>
      <c r="B5140" t="s">
        <v>89</v>
      </c>
      <c r="C5140" t="s">
        <v>169</v>
      </c>
      <c r="D5140" t="s">
        <v>10945</v>
      </c>
      <c r="E5140">
        <v>31</v>
      </c>
      <c r="F5140" t="s">
        <v>14740</v>
      </c>
    </row>
    <row r="5141" spans="1:6" x14ac:dyDescent="0.2">
      <c r="A5141" t="s">
        <v>16109</v>
      </c>
      <c r="B5141" t="s">
        <v>89</v>
      </c>
      <c r="C5141" t="s">
        <v>170</v>
      </c>
      <c r="D5141" t="s">
        <v>10931</v>
      </c>
      <c r="E5141">
        <v>1</v>
      </c>
      <c r="F5141" t="s">
        <v>14740</v>
      </c>
    </row>
    <row r="5142" spans="1:6" x14ac:dyDescent="0.2">
      <c r="A5142" t="s">
        <v>16110</v>
      </c>
      <c r="B5142" t="s">
        <v>89</v>
      </c>
      <c r="C5142" t="s">
        <v>170</v>
      </c>
      <c r="D5142" t="s">
        <v>10933</v>
      </c>
      <c r="E5142">
        <v>4</v>
      </c>
      <c r="F5142" t="s">
        <v>14740</v>
      </c>
    </row>
    <row r="5143" spans="1:6" x14ac:dyDescent="0.2">
      <c r="A5143" t="s">
        <v>16111</v>
      </c>
      <c r="B5143" t="s">
        <v>89</v>
      </c>
      <c r="C5143" t="s">
        <v>170</v>
      </c>
      <c r="D5143" t="s">
        <v>14767</v>
      </c>
      <c r="E5143">
        <v>1</v>
      </c>
      <c r="F5143" t="s">
        <v>14740</v>
      </c>
    </row>
    <row r="5144" spans="1:6" x14ac:dyDescent="0.2">
      <c r="A5144" t="s">
        <v>16112</v>
      </c>
      <c r="B5144" t="s">
        <v>89</v>
      </c>
      <c r="C5144" t="s">
        <v>170</v>
      </c>
      <c r="D5144" t="s">
        <v>10945</v>
      </c>
      <c r="E5144">
        <v>5</v>
      </c>
      <c r="F5144" t="s">
        <v>14740</v>
      </c>
    </row>
    <row r="5145" spans="1:6" x14ac:dyDescent="0.2">
      <c r="A5145" t="s">
        <v>16113</v>
      </c>
      <c r="B5145" t="s">
        <v>89</v>
      </c>
      <c r="C5145" t="s">
        <v>170</v>
      </c>
      <c r="D5145" t="s">
        <v>14784</v>
      </c>
      <c r="E5145">
        <v>1</v>
      </c>
      <c r="F5145" t="s">
        <v>14740</v>
      </c>
    </row>
    <row r="5146" spans="1:6" x14ac:dyDescent="0.2">
      <c r="A5146" t="s">
        <v>16114</v>
      </c>
      <c r="B5146" t="s">
        <v>89</v>
      </c>
      <c r="C5146" t="s">
        <v>170</v>
      </c>
      <c r="D5146" t="s">
        <v>14802</v>
      </c>
      <c r="E5146">
        <v>1</v>
      </c>
      <c r="F5146" t="s">
        <v>14740</v>
      </c>
    </row>
    <row r="5147" spans="1:6" x14ac:dyDescent="0.2">
      <c r="A5147" t="s">
        <v>16115</v>
      </c>
      <c r="B5147" t="s">
        <v>89</v>
      </c>
      <c r="C5147" t="s">
        <v>171</v>
      </c>
      <c r="D5147" t="s">
        <v>10933</v>
      </c>
      <c r="E5147">
        <v>2</v>
      </c>
      <c r="F5147" t="s">
        <v>14740</v>
      </c>
    </row>
    <row r="5148" spans="1:6" x14ac:dyDescent="0.2">
      <c r="A5148" t="s">
        <v>16116</v>
      </c>
      <c r="B5148" t="s">
        <v>89</v>
      </c>
      <c r="C5148" t="s">
        <v>171</v>
      </c>
      <c r="D5148" t="s">
        <v>10945</v>
      </c>
      <c r="E5148">
        <v>3</v>
      </c>
      <c r="F5148" t="s">
        <v>14740</v>
      </c>
    </row>
    <row r="5149" spans="1:6" x14ac:dyDescent="0.2">
      <c r="A5149" t="s">
        <v>16117</v>
      </c>
      <c r="B5149" t="s">
        <v>89</v>
      </c>
      <c r="C5149" t="s">
        <v>172</v>
      </c>
      <c r="D5149" t="s">
        <v>10933</v>
      </c>
      <c r="E5149">
        <v>8</v>
      </c>
      <c r="F5149" t="s">
        <v>14740</v>
      </c>
    </row>
    <row r="5150" spans="1:6" x14ac:dyDescent="0.2">
      <c r="A5150" t="s">
        <v>16118</v>
      </c>
      <c r="B5150" t="s">
        <v>89</v>
      </c>
      <c r="C5150" t="s">
        <v>172</v>
      </c>
      <c r="D5150" t="s">
        <v>10945</v>
      </c>
      <c r="E5150">
        <v>11</v>
      </c>
      <c r="F5150" t="s">
        <v>14740</v>
      </c>
    </row>
    <row r="5151" spans="1:6" x14ac:dyDescent="0.2">
      <c r="A5151" t="s">
        <v>16119</v>
      </c>
      <c r="B5151" t="s">
        <v>89</v>
      </c>
      <c r="C5151" t="s">
        <v>173</v>
      </c>
      <c r="D5151" t="s">
        <v>10933</v>
      </c>
      <c r="E5151">
        <v>3</v>
      </c>
      <c r="F5151" t="s">
        <v>14740</v>
      </c>
    </row>
    <row r="5152" spans="1:6" x14ac:dyDescent="0.2">
      <c r="A5152" t="s">
        <v>16120</v>
      </c>
      <c r="B5152" t="s">
        <v>89</v>
      </c>
      <c r="C5152" t="s">
        <v>173</v>
      </c>
      <c r="D5152" t="s">
        <v>10945</v>
      </c>
      <c r="E5152">
        <v>3</v>
      </c>
      <c r="F5152" t="s">
        <v>14740</v>
      </c>
    </row>
    <row r="5153" spans="1:6" x14ac:dyDescent="0.2">
      <c r="A5153" t="s">
        <v>16121</v>
      </c>
      <c r="B5153" t="s">
        <v>89</v>
      </c>
      <c r="C5153" t="s">
        <v>174</v>
      </c>
      <c r="D5153" t="s">
        <v>10933</v>
      </c>
      <c r="E5153">
        <v>8</v>
      </c>
      <c r="F5153" t="s">
        <v>14740</v>
      </c>
    </row>
    <row r="5154" spans="1:6" x14ac:dyDescent="0.2">
      <c r="A5154" t="s">
        <v>16122</v>
      </c>
      <c r="B5154" t="s">
        <v>89</v>
      </c>
      <c r="C5154" t="s">
        <v>174</v>
      </c>
      <c r="D5154" t="s">
        <v>10945</v>
      </c>
      <c r="E5154">
        <v>11</v>
      </c>
      <c r="F5154" t="s">
        <v>14740</v>
      </c>
    </row>
    <row r="5155" spans="1:6" x14ac:dyDescent="0.2">
      <c r="A5155" t="s">
        <v>16123</v>
      </c>
      <c r="B5155" t="s">
        <v>89</v>
      </c>
      <c r="C5155" t="s">
        <v>175</v>
      </c>
      <c r="D5155" t="s">
        <v>10931</v>
      </c>
      <c r="E5155">
        <v>1</v>
      </c>
      <c r="F5155" t="s">
        <v>14740</v>
      </c>
    </row>
    <row r="5156" spans="1:6" x14ac:dyDescent="0.2">
      <c r="A5156" t="s">
        <v>16124</v>
      </c>
      <c r="B5156" t="s">
        <v>89</v>
      </c>
      <c r="C5156" t="s">
        <v>175</v>
      </c>
      <c r="D5156" t="s">
        <v>10933</v>
      </c>
      <c r="E5156">
        <v>19</v>
      </c>
      <c r="F5156" t="s">
        <v>14740</v>
      </c>
    </row>
    <row r="5157" spans="1:6" x14ac:dyDescent="0.2">
      <c r="A5157" t="s">
        <v>16125</v>
      </c>
      <c r="B5157" t="s">
        <v>89</v>
      </c>
      <c r="C5157" t="s">
        <v>175</v>
      </c>
      <c r="D5157" t="s">
        <v>14765</v>
      </c>
      <c r="E5157">
        <v>1</v>
      </c>
      <c r="F5157" t="s">
        <v>14740</v>
      </c>
    </row>
    <row r="5158" spans="1:6" x14ac:dyDescent="0.2">
      <c r="A5158" t="s">
        <v>16126</v>
      </c>
      <c r="B5158" t="s">
        <v>89</v>
      </c>
      <c r="C5158" t="s">
        <v>175</v>
      </c>
      <c r="D5158" t="s">
        <v>10945</v>
      </c>
      <c r="E5158">
        <v>23</v>
      </c>
      <c r="F5158" t="s">
        <v>14740</v>
      </c>
    </row>
    <row r="5159" spans="1:6" x14ac:dyDescent="0.2">
      <c r="A5159" t="s">
        <v>16127</v>
      </c>
      <c r="B5159" t="s">
        <v>89</v>
      </c>
      <c r="C5159" t="s">
        <v>175</v>
      </c>
      <c r="D5159" t="s">
        <v>14774</v>
      </c>
      <c r="E5159">
        <v>1</v>
      </c>
      <c r="F5159" t="s">
        <v>14740</v>
      </c>
    </row>
    <row r="5160" spans="1:6" x14ac:dyDescent="0.2">
      <c r="A5160" t="s">
        <v>16128</v>
      </c>
      <c r="B5160" t="s">
        <v>89</v>
      </c>
      <c r="C5160" t="s">
        <v>175</v>
      </c>
      <c r="D5160" t="s">
        <v>14784</v>
      </c>
      <c r="E5160">
        <v>1</v>
      </c>
      <c r="F5160" t="s">
        <v>14740</v>
      </c>
    </row>
    <row r="5161" spans="1:6" x14ac:dyDescent="0.2">
      <c r="A5161" t="s">
        <v>16129</v>
      </c>
      <c r="B5161" t="s">
        <v>89</v>
      </c>
      <c r="C5161" t="s">
        <v>175</v>
      </c>
      <c r="D5161" t="s">
        <v>14792</v>
      </c>
      <c r="E5161">
        <v>1</v>
      </c>
      <c r="F5161" t="s">
        <v>14740</v>
      </c>
    </row>
    <row r="5162" spans="1:6" x14ac:dyDescent="0.2">
      <c r="A5162" t="s">
        <v>16130</v>
      </c>
      <c r="B5162" t="s">
        <v>89</v>
      </c>
      <c r="C5162" t="s">
        <v>175</v>
      </c>
      <c r="D5162" t="s">
        <v>14796</v>
      </c>
      <c r="E5162">
        <v>1</v>
      </c>
      <c r="F5162" t="s">
        <v>14740</v>
      </c>
    </row>
    <row r="5163" spans="1:6" x14ac:dyDescent="0.2">
      <c r="A5163" t="s">
        <v>16131</v>
      </c>
      <c r="B5163" t="s">
        <v>89</v>
      </c>
      <c r="C5163" t="s">
        <v>175</v>
      </c>
      <c r="D5163" t="s">
        <v>14802</v>
      </c>
      <c r="E5163">
        <v>1</v>
      </c>
      <c r="F5163" t="s">
        <v>14740</v>
      </c>
    </row>
    <row r="5164" spans="1:6" x14ac:dyDescent="0.2">
      <c r="A5164" t="s">
        <v>16132</v>
      </c>
      <c r="B5164" t="s">
        <v>89</v>
      </c>
      <c r="C5164" t="s">
        <v>175</v>
      </c>
      <c r="D5164" t="s">
        <v>14806</v>
      </c>
      <c r="E5164">
        <v>1</v>
      </c>
      <c r="F5164" t="s">
        <v>14740</v>
      </c>
    </row>
    <row r="5165" spans="1:6" x14ac:dyDescent="0.2">
      <c r="A5165" t="s">
        <v>16133</v>
      </c>
      <c r="B5165" t="s">
        <v>89</v>
      </c>
      <c r="C5165" t="s">
        <v>176</v>
      </c>
      <c r="D5165" t="s">
        <v>10931</v>
      </c>
      <c r="E5165">
        <v>1</v>
      </c>
      <c r="F5165" t="s">
        <v>14740</v>
      </c>
    </row>
    <row r="5166" spans="1:6" x14ac:dyDescent="0.2">
      <c r="A5166" t="s">
        <v>16134</v>
      </c>
      <c r="B5166" t="s">
        <v>89</v>
      </c>
      <c r="C5166" t="s">
        <v>176</v>
      </c>
      <c r="D5166" t="s">
        <v>10933</v>
      </c>
      <c r="E5166">
        <v>6</v>
      </c>
      <c r="F5166" t="s">
        <v>14740</v>
      </c>
    </row>
    <row r="5167" spans="1:6" x14ac:dyDescent="0.2">
      <c r="A5167" t="s">
        <v>16135</v>
      </c>
      <c r="B5167" t="s">
        <v>89</v>
      </c>
      <c r="C5167" t="s">
        <v>176</v>
      </c>
      <c r="D5167" t="s">
        <v>10945</v>
      </c>
      <c r="E5167">
        <v>14</v>
      </c>
      <c r="F5167" t="s">
        <v>14740</v>
      </c>
    </row>
    <row r="5168" spans="1:6" x14ac:dyDescent="0.2">
      <c r="A5168" t="s">
        <v>16136</v>
      </c>
      <c r="B5168" t="s">
        <v>89</v>
      </c>
      <c r="C5168" t="s">
        <v>176</v>
      </c>
      <c r="D5168" t="s">
        <v>14784</v>
      </c>
      <c r="E5168">
        <v>1</v>
      </c>
      <c r="F5168" t="s">
        <v>14740</v>
      </c>
    </row>
    <row r="5169" spans="1:6" x14ac:dyDescent="0.2">
      <c r="A5169" t="s">
        <v>16137</v>
      </c>
      <c r="B5169" t="s">
        <v>89</v>
      </c>
      <c r="C5169" t="s">
        <v>177</v>
      </c>
      <c r="D5169" t="s">
        <v>10931</v>
      </c>
      <c r="E5169">
        <v>1</v>
      </c>
      <c r="F5169" t="s">
        <v>14740</v>
      </c>
    </row>
    <row r="5170" spans="1:6" x14ac:dyDescent="0.2">
      <c r="A5170" t="s">
        <v>16138</v>
      </c>
      <c r="B5170" t="s">
        <v>89</v>
      </c>
      <c r="C5170" t="s">
        <v>177</v>
      </c>
      <c r="D5170" t="s">
        <v>10933</v>
      </c>
      <c r="E5170">
        <v>2</v>
      </c>
      <c r="F5170" t="s">
        <v>14740</v>
      </c>
    </row>
    <row r="5171" spans="1:6" x14ac:dyDescent="0.2">
      <c r="A5171" t="s">
        <v>16139</v>
      </c>
      <c r="B5171" t="s">
        <v>89</v>
      </c>
      <c r="C5171" t="s">
        <v>177</v>
      </c>
      <c r="D5171" t="s">
        <v>14767</v>
      </c>
      <c r="E5171">
        <v>1</v>
      </c>
      <c r="F5171" t="s">
        <v>14740</v>
      </c>
    </row>
    <row r="5172" spans="1:6" x14ac:dyDescent="0.2">
      <c r="A5172" t="s">
        <v>16140</v>
      </c>
      <c r="B5172" t="s">
        <v>89</v>
      </c>
      <c r="C5172" t="s">
        <v>177</v>
      </c>
      <c r="D5172" t="s">
        <v>10945</v>
      </c>
      <c r="E5172">
        <v>3</v>
      </c>
      <c r="F5172" t="s">
        <v>14740</v>
      </c>
    </row>
    <row r="5173" spans="1:6" x14ac:dyDescent="0.2">
      <c r="A5173" t="s">
        <v>16141</v>
      </c>
      <c r="B5173" t="s">
        <v>89</v>
      </c>
      <c r="C5173" t="s">
        <v>178</v>
      </c>
      <c r="D5173" t="s">
        <v>10933</v>
      </c>
      <c r="E5173">
        <v>10</v>
      </c>
      <c r="F5173" t="s">
        <v>14740</v>
      </c>
    </row>
    <row r="5174" spans="1:6" x14ac:dyDescent="0.2">
      <c r="A5174" t="s">
        <v>16142</v>
      </c>
      <c r="B5174" t="s">
        <v>89</v>
      </c>
      <c r="C5174" t="s">
        <v>178</v>
      </c>
      <c r="D5174" t="s">
        <v>10945</v>
      </c>
      <c r="E5174">
        <v>10</v>
      </c>
      <c r="F5174" t="s">
        <v>14740</v>
      </c>
    </row>
    <row r="5175" spans="1:6" x14ac:dyDescent="0.2">
      <c r="A5175" t="s">
        <v>16143</v>
      </c>
      <c r="B5175" t="s">
        <v>89</v>
      </c>
      <c r="C5175" t="s">
        <v>177</v>
      </c>
      <c r="D5175" t="s">
        <v>14796</v>
      </c>
      <c r="E5175">
        <v>1</v>
      </c>
      <c r="F5175" t="s">
        <v>14740</v>
      </c>
    </row>
    <row r="5176" spans="1:6" x14ac:dyDescent="0.2">
      <c r="A5176" t="s">
        <v>16144</v>
      </c>
      <c r="B5176" t="s">
        <v>89</v>
      </c>
      <c r="C5176" t="s">
        <v>177</v>
      </c>
      <c r="D5176" t="s">
        <v>14800</v>
      </c>
      <c r="E5176">
        <v>1</v>
      </c>
      <c r="F5176" t="s">
        <v>14740</v>
      </c>
    </row>
    <row r="5177" spans="1:6" x14ac:dyDescent="0.2">
      <c r="A5177" t="s">
        <v>16145</v>
      </c>
      <c r="B5177" t="s">
        <v>89</v>
      </c>
      <c r="C5177" t="s">
        <v>179</v>
      </c>
      <c r="D5177" t="s">
        <v>10931</v>
      </c>
      <c r="E5177">
        <v>1</v>
      </c>
      <c r="F5177" t="s">
        <v>14740</v>
      </c>
    </row>
    <row r="5178" spans="1:6" x14ac:dyDescent="0.2">
      <c r="A5178" t="s">
        <v>16146</v>
      </c>
      <c r="B5178" t="s">
        <v>89</v>
      </c>
      <c r="C5178" t="s">
        <v>179</v>
      </c>
      <c r="D5178" t="s">
        <v>10933</v>
      </c>
      <c r="E5178">
        <v>8</v>
      </c>
      <c r="F5178" t="s">
        <v>14740</v>
      </c>
    </row>
    <row r="5179" spans="1:6" x14ac:dyDescent="0.2">
      <c r="A5179" t="s">
        <v>16147</v>
      </c>
      <c r="B5179" t="s">
        <v>89</v>
      </c>
      <c r="C5179" t="s">
        <v>179</v>
      </c>
      <c r="D5179" t="s">
        <v>14763</v>
      </c>
      <c r="E5179">
        <v>1</v>
      </c>
      <c r="F5179" t="s">
        <v>14740</v>
      </c>
    </row>
    <row r="5180" spans="1:6" x14ac:dyDescent="0.2">
      <c r="A5180" t="s">
        <v>16148</v>
      </c>
      <c r="B5180" t="s">
        <v>89</v>
      </c>
      <c r="C5180" t="s">
        <v>179</v>
      </c>
      <c r="D5180" t="s">
        <v>14767</v>
      </c>
      <c r="E5180">
        <v>1</v>
      </c>
      <c r="F5180" t="s">
        <v>14740</v>
      </c>
    </row>
    <row r="5181" spans="1:6" x14ac:dyDescent="0.2">
      <c r="A5181" t="s">
        <v>16149</v>
      </c>
      <c r="B5181" t="s">
        <v>89</v>
      </c>
      <c r="C5181" t="s">
        <v>179</v>
      </c>
      <c r="D5181" t="s">
        <v>10945</v>
      </c>
      <c r="E5181">
        <v>9</v>
      </c>
      <c r="F5181" t="s">
        <v>14740</v>
      </c>
    </row>
    <row r="5182" spans="1:6" x14ac:dyDescent="0.2">
      <c r="A5182" t="s">
        <v>16150</v>
      </c>
      <c r="B5182" t="s">
        <v>89</v>
      </c>
      <c r="C5182" t="s">
        <v>179</v>
      </c>
      <c r="D5182" t="s">
        <v>14774</v>
      </c>
      <c r="E5182">
        <v>1</v>
      </c>
      <c r="F5182" t="s">
        <v>14740</v>
      </c>
    </row>
    <row r="5183" spans="1:6" x14ac:dyDescent="0.2">
      <c r="A5183" t="s">
        <v>16151</v>
      </c>
      <c r="B5183" t="s">
        <v>89</v>
      </c>
      <c r="C5183" t="s">
        <v>179</v>
      </c>
      <c r="D5183" t="s">
        <v>10963</v>
      </c>
      <c r="E5183">
        <v>1</v>
      </c>
      <c r="F5183" t="s">
        <v>14740</v>
      </c>
    </row>
    <row r="5184" spans="1:6" x14ac:dyDescent="0.2">
      <c r="A5184" t="s">
        <v>16152</v>
      </c>
      <c r="B5184" t="s">
        <v>89</v>
      </c>
      <c r="C5184" t="s">
        <v>179</v>
      </c>
      <c r="D5184" t="s">
        <v>14794</v>
      </c>
      <c r="E5184">
        <v>1</v>
      </c>
      <c r="F5184" t="s">
        <v>14740</v>
      </c>
    </row>
    <row r="5185" spans="1:6" x14ac:dyDescent="0.2">
      <c r="A5185" t="s">
        <v>16153</v>
      </c>
      <c r="B5185" t="s">
        <v>89</v>
      </c>
      <c r="C5185" t="s">
        <v>179</v>
      </c>
      <c r="D5185" t="s">
        <v>14806</v>
      </c>
      <c r="E5185">
        <v>1</v>
      </c>
      <c r="F5185" t="s">
        <v>14740</v>
      </c>
    </row>
    <row r="5186" spans="1:6" x14ac:dyDescent="0.2">
      <c r="A5186" t="s">
        <v>16154</v>
      </c>
      <c r="B5186" t="s">
        <v>89</v>
      </c>
      <c r="C5186" t="s">
        <v>180</v>
      </c>
      <c r="D5186" t="s">
        <v>14748</v>
      </c>
      <c r="E5186">
        <v>1</v>
      </c>
      <c r="F5186" t="s">
        <v>14740</v>
      </c>
    </row>
    <row r="5187" spans="1:6" x14ac:dyDescent="0.2">
      <c r="A5187" t="s">
        <v>16155</v>
      </c>
      <c r="B5187" t="s">
        <v>89</v>
      </c>
      <c r="C5187" t="s">
        <v>180</v>
      </c>
      <c r="D5187" t="s">
        <v>10931</v>
      </c>
      <c r="E5187">
        <v>2</v>
      </c>
      <c r="F5187" t="s">
        <v>14740</v>
      </c>
    </row>
    <row r="5188" spans="1:6" x14ac:dyDescent="0.2">
      <c r="A5188" t="s">
        <v>16156</v>
      </c>
      <c r="B5188" t="s">
        <v>89</v>
      </c>
      <c r="C5188" t="s">
        <v>180</v>
      </c>
      <c r="D5188" t="s">
        <v>10933</v>
      </c>
      <c r="E5188">
        <v>20</v>
      </c>
      <c r="F5188" t="s">
        <v>14740</v>
      </c>
    </row>
    <row r="5189" spans="1:6" x14ac:dyDescent="0.2">
      <c r="A5189" t="s">
        <v>16157</v>
      </c>
      <c r="B5189" t="s">
        <v>89</v>
      </c>
      <c r="C5189" t="s">
        <v>180</v>
      </c>
      <c r="D5189" t="s">
        <v>14763</v>
      </c>
      <c r="E5189">
        <v>1</v>
      </c>
      <c r="F5189" t="s">
        <v>14740</v>
      </c>
    </row>
    <row r="5190" spans="1:6" x14ac:dyDescent="0.2">
      <c r="A5190" t="s">
        <v>16158</v>
      </c>
      <c r="B5190" t="s">
        <v>89</v>
      </c>
      <c r="C5190" t="s">
        <v>180</v>
      </c>
      <c r="D5190" t="s">
        <v>14765</v>
      </c>
      <c r="E5190">
        <v>1</v>
      </c>
      <c r="F5190" t="s">
        <v>14740</v>
      </c>
    </row>
    <row r="5191" spans="1:6" x14ac:dyDescent="0.2">
      <c r="A5191" t="s">
        <v>16159</v>
      </c>
      <c r="B5191" t="s">
        <v>89</v>
      </c>
      <c r="C5191" t="s">
        <v>180</v>
      </c>
      <c r="D5191" t="s">
        <v>14767</v>
      </c>
      <c r="E5191">
        <v>1</v>
      </c>
      <c r="F5191" t="s">
        <v>14740</v>
      </c>
    </row>
    <row r="5192" spans="1:6" x14ac:dyDescent="0.2">
      <c r="A5192" t="s">
        <v>16160</v>
      </c>
      <c r="B5192" t="s">
        <v>89</v>
      </c>
      <c r="C5192" t="s">
        <v>180</v>
      </c>
      <c r="D5192" t="s">
        <v>10945</v>
      </c>
      <c r="E5192">
        <v>23</v>
      </c>
      <c r="F5192" t="s">
        <v>14740</v>
      </c>
    </row>
    <row r="5193" spans="1:6" x14ac:dyDescent="0.2">
      <c r="A5193" t="s">
        <v>16161</v>
      </c>
      <c r="B5193" t="s">
        <v>89</v>
      </c>
      <c r="C5193" t="s">
        <v>180</v>
      </c>
      <c r="D5193" t="s">
        <v>10963</v>
      </c>
      <c r="E5193">
        <v>1</v>
      </c>
      <c r="F5193" t="s">
        <v>14740</v>
      </c>
    </row>
    <row r="5194" spans="1:6" x14ac:dyDescent="0.2">
      <c r="A5194" t="s">
        <v>16162</v>
      </c>
      <c r="B5194" t="s">
        <v>89</v>
      </c>
      <c r="C5194" t="s">
        <v>180</v>
      </c>
      <c r="D5194" t="s">
        <v>14786</v>
      </c>
      <c r="E5194">
        <v>1</v>
      </c>
      <c r="F5194" t="s">
        <v>14740</v>
      </c>
    </row>
    <row r="5195" spans="1:6" x14ac:dyDescent="0.2">
      <c r="A5195" t="s">
        <v>16163</v>
      </c>
      <c r="B5195" t="s">
        <v>89</v>
      </c>
      <c r="C5195" t="s">
        <v>180</v>
      </c>
      <c r="D5195" t="s">
        <v>14792</v>
      </c>
      <c r="E5195">
        <v>1</v>
      </c>
      <c r="F5195" t="s">
        <v>14740</v>
      </c>
    </row>
    <row r="5196" spans="1:6" x14ac:dyDescent="0.2">
      <c r="A5196" t="s">
        <v>16164</v>
      </c>
      <c r="B5196" t="s">
        <v>89</v>
      </c>
      <c r="C5196" t="s">
        <v>180</v>
      </c>
      <c r="D5196" t="s">
        <v>14798</v>
      </c>
      <c r="E5196">
        <v>1</v>
      </c>
      <c r="F5196" t="s">
        <v>14740</v>
      </c>
    </row>
    <row r="5197" spans="1:6" x14ac:dyDescent="0.2">
      <c r="A5197" t="s">
        <v>16165</v>
      </c>
      <c r="B5197" t="s">
        <v>89</v>
      </c>
      <c r="C5197" t="s">
        <v>180</v>
      </c>
      <c r="D5197" t="s">
        <v>14802</v>
      </c>
      <c r="E5197">
        <v>1</v>
      </c>
      <c r="F5197" t="s">
        <v>14740</v>
      </c>
    </row>
    <row r="5198" spans="1:6" x14ac:dyDescent="0.2">
      <c r="A5198" t="s">
        <v>16166</v>
      </c>
      <c r="B5198" t="s">
        <v>89</v>
      </c>
      <c r="C5198" t="s">
        <v>180</v>
      </c>
      <c r="D5198" t="s">
        <v>14804</v>
      </c>
      <c r="E5198">
        <v>1</v>
      </c>
      <c r="F5198" t="s">
        <v>14740</v>
      </c>
    </row>
    <row r="5199" spans="1:6" x14ac:dyDescent="0.2">
      <c r="A5199" t="s">
        <v>16167</v>
      </c>
      <c r="B5199" t="s">
        <v>89</v>
      </c>
      <c r="C5199" t="s">
        <v>180</v>
      </c>
      <c r="D5199" t="s">
        <v>14806</v>
      </c>
      <c r="E5199">
        <v>1</v>
      </c>
      <c r="F5199" t="s">
        <v>14740</v>
      </c>
    </row>
    <row r="5200" spans="1:6" x14ac:dyDescent="0.2">
      <c r="A5200" t="s">
        <v>16168</v>
      </c>
      <c r="B5200" t="s">
        <v>89</v>
      </c>
      <c r="C5200" t="s">
        <v>181</v>
      </c>
      <c r="D5200" t="s">
        <v>10933</v>
      </c>
      <c r="E5200">
        <v>10</v>
      </c>
      <c r="F5200" t="s">
        <v>14740</v>
      </c>
    </row>
    <row r="5201" spans="1:6" x14ac:dyDescent="0.2">
      <c r="A5201" t="s">
        <v>16169</v>
      </c>
      <c r="B5201" t="s">
        <v>89</v>
      </c>
      <c r="C5201" t="s">
        <v>181</v>
      </c>
      <c r="D5201" t="s">
        <v>10945</v>
      </c>
      <c r="E5201">
        <v>11</v>
      </c>
      <c r="F5201" t="s">
        <v>14740</v>
      </c>
    </row>
    <row r="5202" spans="1:6" x14ac:dyDescent="0.2">
      <c r="A5202" t="s">
        <v>16170</v>
      </c>
      <c r="B5202" t="s">
        <v>89</v>
      </c>
      <c r="C5202" t="s">
        <v>182</v>
      </c>
      <c r="D5202" t="s">
        <v>10931</v>
      </c>
      <c r="E5202">
        <v>1</v>
      </c>
      <c r="F5202" t="s">
        <v>14740</v>
      </c>
    </row>
    <row r="5203" spans="1:6" x14ac:dyDescent="0.2">
      <c r="A5203" t="s">
        <v>16171</v>
      </c>
      <c r="B5203" t="s">
        <v>89</v>
      </c>
      <c r="C5203" t="s">
        <v>182</v>
      </c>
      <c r="D5203" t="s">
        <v>10933</v>
      </c>
      <c r="E5203">
        <v>1</v>
      </c>
      <c r="F5203" t="s">
        <v>14740</v>
      </c>
    </row>
    <row r="5204" spans="1:6" x14ac:dyDescent="0.2">
      <c r="A5204" t="s">
        <v>16172</v>
      </c>
      <c r="B5204" t="s">
        <v>89</v>
      </c>
      <c r="C5204" t="s">
        <v>182</v>
      </c>
      <c r="D5204" t="s">
        <v>14765</v>
      </c>
      <c r="E5204">
        <v>1</v>
      </c>
      <c r="F5204" t="s">
        <v>14740</v>
      </c>
    </row>
    <row r="5205" spans="1:6" x14ac:dyDescent="0.2">
      <c r="A5205" t="s">
        <v>16173</v>
      </c>
      <c r="B5205" t="s">
        <v>89</v>
      </c>
      <c r="C5205" t="s">
        <v>182</v>
      </c>
      <c r="D5205" t="s">
        <v>10945</v>
      </c>
      <c r="E5205">
        <v>3</v>
      </c>
      <c r="F5205" t="s">
        <v>14740</v>
      </c>
    </row>
    <row r="5206" spans="1:6" x14ac:dyDescent="0.2">
      <c r="A5206" t="s">
        <v>16174</v>
      </c>
      <c r="B5206" t="s">
        <v>89</v>
      </c>
      <c r="C5206" t="s">
        <v>182</v>
      </c>
      <c r="D5206" t="s">
        <v>14781</v>
      </c>
      <c r="E5206">
        <v>1</v>
      </c>
      <c r="F5206" t="s">
        <v>14740</v>
      </c>
    </row>
    <row r="5207" spans="1:6" x14ac:dyDescent="0.2">
      <c r="A5207" t="s">
        <v>16175</v>
      </c>
      <c r="B5207" t="s">
        <v>89</v>
      </c>
      <c r="C5207" t="s">
        <v>182</v>
      </c>
      <c r="D5207" t="s">
        <v>14786</v>
      </c>
      <c r="E5207">
        <v>1</v>
      </c>
      <c r="F5207" t="s">
        <v>14740</v>
      </c>
    </row>
    <row r="5208" spans="1:6" x14ac:dyDescent="0.2">
      <c r="A5208" t="s">
        <v>16176</v>
      </c>
      <c r="B5208" t="s">
        <v>89</v>
      </c>
      <c r="C5208" t="s">
        <v>182</v>
      </c>
      <c r="D5208" t="s">
        <v>14794</v>
      </c>
      <c r="E5208">
        <v>1</v>
      </c>
      <c r="F5208" t="s">
        <v>14740</v>
      </c>
    </row>
    <row r="5209" spans="1:6" x14ac:dyDescent="0.2">
      <c r="A5209" t="s">
        <v>16177</v>
      </c>
      <c r="B5209" t="s">
        <v>89</v>
      </c>
      <c r="C5209" t="s">
        <v>182</v>
      </c>
      <c r="D5209" t="s">
        <v>14798</v>
      </c>
      <c r="E5209">
        <v>1</v>
      </c>
      <c r="F5209" t="s">
        <v>14740</v>
      </c>
    </row>
    <row r="5210" spans="1:6" x14ac:dyDescent="0.2">
      <c r="A5210" t="s">
        <v>16178</v>
      </c>
      <c r="B5210" t="s">
        <v>89</v>
      </c>
      <c r="C5210" t="s">
        <v>182</v>
      </c>
      <c r="D5210" t="s">
        <v>14800</v>
      </c>
      <c r="E5210">
        <v>1</v>
      </c>
      <c r="F5210" t="s">
        <v>14740</v>
      </c>
    </row>
    <row r="5211" spans="1:6" x14ac:dyDescent="0.2">
      <c r="A5211" t="s">
        <v>16179</v>
      </c>
      <c r="B5211" t="s">
        <v>89</v>
      </c>
      <c r="C5211" t="s">
        <v>182</v>
      </c>
      <c r="D5211" t="s">
        <v>14802</v>
      </c>
      <c r="E5211">
        <v>1</v>
      </c>
      <c r="F5211" t="s">
        <v>14740</v>
      </c>
    </row>
    <row r="5212" spans="1:6" x14ac:dyDescent="0.2">
      <c r="A5212" t="s">
        <v>16180</v>
      </c>
      <c r="B5212" t="s">
        <v>89</v>
      </c>
      <c r="C5212" t="s">
        <v>182</v>
      </c>
      <c r="D5212" t="s">
        <v>14806</v>
      </c>
      <c r="E5212">
        <v>1</v>
      </c>
      <c r="F5212" t="s">
        <v>14740</v>
      </c>
    </row>
    <row r="5213" spans="1:6" x14ac:dyDescent="0.2">
      <c r="A5213" t="s">
        <v>16181</v>
      </c>
      <c r="B5213" t="s">
        <v>89</v>
      </c>
      <c r="C5213" t="s">
        <v>183</v>
      </c>
      <c r="D5213" t="s">
        <v>10903</v>
      </c>
      <c r="E5213">
        <v>1</v>
      </c>
      <c r="F5213" t="s">
        <v>14740</v>
      </c>
    </row>
    <row r="5214" spans="1:6" x14ac:dyDescent="0.2">
      <c r="A5214" t="s">
        <v>16182</v>
      </c>
      <c r="B5214" t="s">
        <v>89</v>
      </c>
      <c r="C5214" t="s">
        <v>183</v>
      </c>
      <c r="D5214" t="s">
        <v>10931</v>
      </c>
      <c r="E5214">
        <v>1</v>
      </c>
      <c r="F5214" t="s">
        <v>14740</v>
      </c>
    </row>
    <row r="5215" spans="1:6" x14ac:dyDescent="0.2">
      <c r="A5215" t="s">
        <v>16183</v>
      </c>
      <c r="B5215" t="s">
        <v>89</v>
      </c>
      <c r="C5215" t="s">
        <v>183</v>
      </c>
      <c r="D5215" t="s">
        <v>10933</v>
      </c>
      <c r="E5215">
        <v>11</v>
      </c>
      <c r="F5215" t="s">
        <v>14740</v>
      </c>
    </row>
    <row r="5216" spans="1:6" x14ac:dyDescent="0.2">
      <c r="A5216" t="s">
        <v>16184</v>
      </c>
      <c r="B5216" t="s">
        <v>89</v>
      </c>
      <c r="C5216" t="s">
        <v>183</v>
      </c>
      <c r="D5216" t="s">
        <v>14765</v>
      </c>
      <c r="E5216">
        <v>1</v>
      </c>
      <c r="F5216" t="s">
        <v>14740</v>
      </c>
    </row>
    <row r="5217" spans="1:6" x14ac:dyDescent="0.2">
      <c r="A5217" t="s">
        <v>16185</v>
      </c>
      <c r="B5217" t="s">
        <v>89</v>
      </c>
      <c r="C5217" t="s">
        <v>183</v>
      </c>
      <c r="D5217" t="s">
        <v>10945</v>
      </c>
      <c r="E5217">
        <v>11</v>
      </c>
      <c r="F5217" t="s">
        <v>14740</v>
      </c>
    </row>
    <row r="5218" spans="1:6" x14ac:dyDescent="0.2">
      <c r="A5218" t="s">
        <v>16186</v>
      </c>
      <c r="B5218" t="s">
        <v>89</v>
      </c>
      <c r="C5218" t="s">
        <v>183</v>
      </c>
      <c r="D5218" t="s">
        <v>14781</v>
      </c>
      <c r="E5218">
        <v>1</v>
      </c>
      <c r="F5218" t="s">
        <v>14740</v>
      </c>
    </row>
    <row r="5219" spans="1:6" x14ac:dyDescent="0.2">
      <c r="A5219" t="s">
        <v>16187</v>
      </c>
      <c r="B5219" t="s">
        <v>89</v>
      </c>
      <c r="C5219" t="s">
        <v>184</v>
      </c>
      <c r="D5219" t="s">
        <v>10933</v>
      </c>
      <c r="E5219">
        <v>12</v>
      </c>
      <c r="F5219" t="s">
        <v>14740</v>
      </c>
    </row>
    <row r="5220" spans="1:6" x14ac:dyDescent="0.2">
      <c r="A5220" t="s">
        <v>16188</v>
      </c>
      <c r="B5220" t="s">
        <v>89</v>
      </c>
      <c r="C5220" t="s">
        <v>184</v>
      </c>
      <c r="D5220" t="s">
        <v>10945</v>
      </c>
      <c r="E5220">
        <v>12</v>
      </c>
      <c r="F5220" t="s">
        <v>14740</v>
      </c>
    </row>
    <row r="5221" spans="1:6" x14ac:dyDescent="0.2">
      <c r="A5221" t="s">
        <v>16189</v>
      </c>
      <c r="B5221" t="s">
        <v>89</v>
      </c>
      <c r="C5221" t="s">
        <v>185</v>
      </c>
      <c r="D5221" t="s">
        <v>10931</v>
      </c>
      <c r="E5221">
        <v>1</v>
      </c>
      <c r="F5221" t="s">
        <v>14740</v>
      </c>
    </row>
    <row r="5222" spans="1:6" x14ac:dyDescent="0.2">
      <c r="A5222" t="s">
        <v>16190</v>
      </c>
      <c r="B5222" t="s">
        <v>89</v>
      </c>
      <c r="C5222" t="s">
        <v>185</v>
      </c>
      <c r="D5222" t="s">
        <v>10933</v>
      </c>
      <c r="E5222">
        <v>8</v>
      </c>
      <c r="F5222" t="s">
        <v>14740</v>
      </c>
    </row>
    <row r="5223" spans="1:6" x14ac:dyDescent="0.2">
      <c r="A5223" t="s">
        <v>16191</v>
      </c>
      <c r="B5223" t="s">
        <v>89</v>
      </c>
      <c r="C5223" t="s">
        <v>185</v>
      </c>
      <c r="D5223" t="s">
        <v>10945</v>
      </c>
      <c r="E5223">
        <v>9</v>
      </c>
      <c r="F5223" t="s">
        <v>14740</v>
      </c>
    </row>
    <row r="5224" spans="1:6" x14ac:dyDescent="0.2">
      <c r="A5224" t="s">
        <v>16192</v>
      </c>
      <c r="B5224" t="s">
        <v>89</v>
      </c>
      <c r="C5224" t="s">
        <v>185</v>
      </c>
      <c r="D5224" t="s">
        <v>14781</v>
      </c>
      <c r="E5224">
        <v>1</v>
      </c>
      <c r="F5224" t="s">
        <v>14740</v>
      </c>
    </row>
    <row r="5225" spans="1:6" x14ac:dyDescent="0.2">
      <c r="A5225" t="s">
        <v>16193</v>
      </c>
      <c r="B5225" t="s">
        <v>89</v>
      </c>
      <c r="C5225" t="s">
        <v>185</v>
      </c>
      <c r="D5225" t="s">
        <v>14802</v>
      </c>
      <c r="E5225">
        <v>1</v>
      </c>
      <c r="F5225" t="s">
        <v>14740</v>
      </c>
    </row>
    <row r="5226" spans="1:6" x14ac:dyDescent="0.2">
      <c r="A5226" t="s">
        <v>16194</v>
      </c>
      <c r="B5226" t="s">
        <v>89</v>
      </c>
      <c r="C5226" t="s">
        <v>187</v>
      </c>
      <c r="D5226" t="s">
        <v>10933</v>
      </c>
      <c r="E5226">
        <v>9</v>
      </c>
      <c r="F5226" t="s">
        <v>14740</v>
      </c>
    </row>
    <row r="5227" spans="1:6" x14ac:dyDescent="0.2">
      <c r="A5227" t="s">
        <v>16195</v>
      </c>
      <c r="B5227" t="s">
        <v>89</v>
      </c>
      <c r="C5227" t="s">
        <v>187</v>
      </c>
      <c r="D5227" t="s">
        <v>10945</v>
      </c>
      <c r="E5227">
        <v>11</v>
      </c>
      <c r="F5227" t="s">
        <v>14740</v>
      </c>
    </row>
    <row r="5228" spans="1:6" x14ac:dyDescent="0.2">
      <c r="A5228" t="s">
        <v>16196</v>
      </c>
      <c r="B5228" t="s">
        <v>89</v>
      </c>
      <c r="C5228" t="s">
        <v>188</v>
      </c>
      <c r="D5228" t="s">
        <v>10933</v>
      </c>
      <c r="E5228">
        <v>2</v>
      </c>
      <c r="F5228" t="s">
        <v>14740</v>
      </c>
    </row>
    <row r="5229" spans="1:6" x14ac:dyDescent="0.2">
      <c r="A5229" t="s">
        <v>16197</v>
      </c>
      <c r="B5229" t="s">
        <v>89</v>
      </c>
      <c r="C5229" t="s">
        <v>188</v>
      </c>
      <c r="D5229" t="s">
        <v>10945</v>
      </c>
      <c r="E5229">
        <v>2</v>
      </c>
      <c r="F5229" t="s">
        <v>14740</v>
      </c>
    </row>
    <row r="5230" spans="1:6" x14ac:dyDescent="0.2">
      <c r="A5230" t="s">
        <v>16198</v>
      </c>
      <c r="B5230" t="s">
        <v>89</v>
      </c>
      <c r="C5230" t="s">
        <v>189</v>
      </c>
      <c r="D5230" t="s">
        <v>10903</v>
      </c>
      <c r="E5230">
        <v>1</v>
      </c>
      <c r="F5230" t="s">
        <v>14740</v>
      </c>
    </row>
    <row r="5231" spans="1:6" x14ac:dyDescent="0.2">
      <c r="A5231" t="s">
        <v>16199</v>
      </c>
      <c r="B5231" t="s">
        <v>89</v>
      </c>
      <c r="C5231" t="s">
        <v>189</v>
      </c>
      <c r="D5231" t="s">
        <v>10929</v>
      </c>
      <c r="E5231">
        <v>1</v>
      </c>
      <c r="F5231" t="s">
        <v>14740</v>
      </c>
    </row>
    <row r="5232" spans="1:6" x14ac:dyDescent="0.2">
      <c r="A5232" t="s">
        <v>16200</v>
      </c>
      <c r="B5232" t="s">
        <v>89</v>
      </c>
      <c r="C5232" t="s">
        <v>189</v>
      </c>
      <c r="D5232" t="s">
        <v>10931</v>
      </c>
      <c r="E5232">
        <v>1</v>
      </c>
      <c r="F5232" t="s">
        <v>14740</v>
      </c>
    </row>
    <row r="5233" spans="1:6" x14ac:dyDescent="0.2">
      <c r="A5233" t="s">
        <v>16201</v>
      </c>
      <c r="B5233" t="s">
        <v>89</v>
      </c>
      <c r="C5233" t="s">
        <v>189</v>
      </c>
      <c r="D5233" t="s">
        <v>10933</v>
      </c>
      <c r="E5233">
        <v>4</v>
      </c>
      <c r="F5233" t="s">
        <v>14740</v>
      </c>
    </row>
    <row r="5234" spans="1:6" x14ac:dyDescent="0.2">
      <c r="A5234" t="s">
        <v>16202</v>
      </c>
      <c r="B5234" t="s">
        <v>89</v>
      </c>
      <c r="C5234" t="s">
        <v>189</v>
      </c>
      <c r="D5234" t="s">
        <v>14763</v>
      </c>
      <c r="E5234">
        <v>1</v>
      </c>
      <c r="F5234" t="s">
        <v>14740</v>
      </c>
    </row>
    <row r="5235" spans="1:6" x14ac:dyDescent="0.2">
      <c r="A5235" t="s">
        <v>16203</v>
      </c>
      <c r="B5235" t="s">
        <v>89</v>
      </c>
      <c r="C5235" t="s">
        <v>189</v>
      </c>
      <c r="D5235" t="s">
        <v>10945</v>
      </c>
      <c r="E5235">
        <v>5</v>
      </c>
      <c r="F5235" t="s">
        <v>14740</v>
      </c>
    </row>
    <row r="5236" spans="1:6" x14ac:dyDescent="0.2">
      <c r="A5236" t="s">
        <v>16204</v>
      </c>
      <c r="B5236" t="s">
        <v>89</v>
      </c>
      <c r="C5236" t="s">
        <v>189</v>
      </c>
      <c r="D5236" t="s">
        <v>14784</v>
      </c>
      <c r="E5236">
        <v>1</v>
      </c>
      <c r="F5236" t="s">
        <v>14740</v>
      </c>
    </row>
    <row r="5237" spans="1:6" x14ac:dyDescent="0.2">
      <c r="A5237" t="s">
        <v>16205</v>
      </c>
      <c r="B5237" t="s">
        <v>89</v>
      </c>
      <c r="C5237" t="s">
        <v>189</v>
      </c>
      <c r="D5237" t="s">
        <v>14806</v>
      </c>
      <c r="E5237">
        <v>1</v>
      </c>
      <c r="F5237" t="s">
        <v>14740</v>
      </c>
    </row>
    <row r="5238" spans="1:6" x14ac:dyDescent="0.2">
      <c r="A5238" t="s">
        <v>16206</v>
      </c>
      <c r="B5238" t="s">
        <v>89</v>
      </c>
      <c r="C5238" t="s">
        <v>190</v>
      </c>
      <c r="D5238" t="s">
        <v>10903</v>
      </c>
      <c r="E5238">
        <v>1</v>
      </c>
      <c r="F5238" t="s">
        <v>14740</v>
      </c>
    </row>
    <row r="5239" spans="1:6" x14ac:dyDescent="0.2">
      <c r="A5239" t="s">
        <v>16207</v>
      </c>
      <c r="B5239" t="s">
        <v>89</v>
      </c>
      <c r="C5239" t="s">
        <v>190</v>
      </c>
      <c r="D5239" t="s">
        <v>14745</v>
      </c>
      <c r="E5239">
        <v>1</v>
      </c>
      <c r="F5239" t="s">
        <v>14740</v>
      </c>
    </row>
    <row r="5240" spans="1:6" x14ac:dyDescent="0.2">
      <c r="A5240" t="s">
        <v>16208</v>
      </c>
      <c r="B5240" t="s">
        <v>89</v>
      </c>
      <c r="C5240" t="s">
        <v>190</v>
      </c>
      <c r="D5240" t="s">
        <v>14756</v>
      </c>
      <c r="E5240">
        <v>1</v>
      </c>
      <c r="F5240" t="s">
        <v>14740</v>
      </c>
    </row>
    <row r="5241" spans="1:6" x14ac:dyDescent="0.2">
      <c r="A5241" t="s">
        <v>16209</v>
      </c>
      <c r="B5241" t="s">
        <v>89</v>
      </c>
      <c r="C5241" t="s">
        <v>190</v>
      </c>
      <c r="D5241" t="s">
        <v>10931</v>
      </c>
      <c r="E5241">
        <v>3</v>
      </c>
      <c r="F5241" t="s">
        <v>14740</v>
      </c>
    </row>
    <row r="5242" spans="1:6" x14ac:dyDescent="0.2">
      <c r="A5242" t="s">
        <v>16210</v>
      </c>
      <c r="B5242" t="s">
        <v>89</v>
      </c>
      <c r="C5242" t="s">
        <v>190</v>
      </c>
      <c r="D5242" t="s">
        <v>10933</v>
      </c>
      <c r="E5242">
        <v>14</v>
      </c>
      <c r="F5242" t="s">
        <v>14740</v>
      </c>
    </row>
    <row r="5243" spans="1:6" x14ac:dyDescent="0.2">
      <c r="A5243" t="s">
        <v>16211</v>
      </c>
      <c r="B5243" t="s">
        <v>89</v>
      </c>
      <c r="C5243" t="s">
        <v>190</v>
      </c>
      <c r="D5243" t="s">
        <v>14769</v>
      </c>
      <c r="E5243">
        <v>1</v>
      </c>
      <c r="F5243" t="s">
        <v>14740</v>
      </c>
    </row>
    <row r="5244" spans="1:6" x14ac:dyDescent="0.2">
      <c r="A5244" t="s">
        <v>16212</v>
      </c>
      <c r="B5244" t="s">
        <v>89</v>
      </c>
      <c r="C5244" t="s">
        <v>190</v>
      </c>
      <c r="D5244" t="s">
        <v>10945</v>
      </c>
      <c r="E5244">
        <v>16</v>
      </c>
      <c r="F5244" t="s">
        <v>14740</v>
      </c>
    </row>
    <row r="5245" spans="1:6" x14ac:dyDescent="0.2">
      <c r="A5245" t="s">
        <v>16213</v>
      </c>
      <c r="B5245" t="s">
        <v>89</v>
      </c>
      <c r="C5245" t="s">
        <v>190</v>
      </c>
      <c r="D5245" t="s">
        <v>14794</v>
      </c>
      <c r="E5245">
        <v>1</v>
      </c>
      <c r="F5245" t="s">
        <v>14740</v>
      </c>
    </row>
    <row r="5246" spans="1:6" x14ac:dyDescent="0.2">
      <c r="A5246" t="s">
        <v>16214</v>
      </c>
      <c r="B5246" t="s">
        <v>89</v>
      </c>
      <c r="C5246" t="s">
        <v>190</v>
      </c>
      <c r="D5246" t="s">
        <v>14796</v>
      </c>
      <c r="E5246">
        <v>1</v>
      </c>
      <c r="F5246" t="s">
        <v>14740</v>
      </c>
    </row>
    <row r="5247" spans="1:6" x14ac:dyDescent="0.2">
      <c r="A5247" t="s">
        <v>16215</v>
      </c>
      <c r="B5247" t="s">
        <v>89</v>
      </c>
      <c r="C5247" t="s">
        <v>191</v>
      </c>
      <c r="D5247" t="s">
        <v>10931</v>
      </c>
      <c r="E5247">
        <v>1</v>
      </c>
      <c r="F5247" t="s">
        <v>14740</v>
      </c>
    </row>
    <row r="5248" spans="1:6" x14ac:dyDescent="0.2">
      <c r="A5248" t="s">
        <v>16216</v>
      </c>
      <c r="B5248" t="s">
        <v>89</v>
      </c>
      <c r="C5248" t="s">
        <v>191</v>
      </c>
      <c r="D5248" t="s">
        <v>10933</v>
      </c>
      <c r="E5248">
        <v>1</v>
      </c>
      <c r="F5248" t="s">
        <v>14740</v>
      </c>
    </row>
    <row r="5249" spans="1:6" x14ac:dyDescent="0.2">
      <c r="A5249" t="s">
        <v>16217</v>
      </c>
      <c r="B5249" t="s">
        <v>89</v>
      </c>
      <c r="C5249" t="s">
        <v>191</v>
      </c>
      <c r="D5249" t="s">
        <v>14763</v>
      </c>
      <c r="E5249">
        <v>1</v>
      </c>
      <c r="F5249" t="s">
        <v>14740</v>
      </c>
    </row>
    <row r="5250" spans="1:6" x14ac:dyDescent="0.2">
      <c r="A5250" t="s">
        <v>16218</v>
      </c>
      <c r="B5250" t="s">
        <v>89</v>
      </c>
      <c r="C5250" t="s">
        <v>191</v>
      </c>
      <c r="D5250" t="s">
        <v>14765</v>
      </c>
      <c r="E5250">
        <v>1</v>
      </c>
      <c r="F5250" t="s">
        <v>14740</v>
      </c>
    </row>
    <row r="5251" spans="1:6" x14ac:dyDescent="0.2">
      <c r="A5251" t="s">
        <v>16219</v>
      </c>
      <c r="B5251" t="s">
        <v>89</v>
      </c>
      <c r="C5251" t="s">
        <v>191</v>
      </c>
      <c r="D5251" t="s">
        <v>14767</v>
      </c>
      <c r="E5251">
        <v>1</v>
      </c>
      <c r="F5251" t="s">
        <v>14740</v>
      </c>
    </row>
    <row r="5252" spans="1:6" x14ac:dyDescent="0.2">
      <c r="A5252" t="s">
        <v>16220</v>
      </c>
      <c r="B5252" t="s">
        <v>89</v>
      </c>
      <c r="C5252" t="s">
        <v>191</v>
      </c>
      <c r="D5252" t="s">
        <v>10945</v>
      </c>
      <c r="E5252">
        <v>2</v>
      </c>
      <c r="F5252" t="s">
        <v>14740</v>
      </c>
    </row>
    <row r="5253" spans="1:6" x14ac:dyDescent="0.2">
      <c r="A5253" t="s">
        <v>16221</v>
      </c>
      <c r="B5253" t="s">
        <v>89</v>
      </c>
      <c r="C5253" t="s">
        <v>191</v>
      </c>
      <c r="D5253" t="s">
        <v>14804</v>
      </c>
      <c r="E5253">
        <v>1</v>
      </c>
      <c r="F5253" t="s">
        <v>14740</v>
      </c>
    </row>
    <row r="5254" spans="1:6" x14ac:dyDescent="0.2">
      <c r="A5254" t="s">
        <v>16222</v>
      </c>
      <c r="B5254" t="s">
        <v>89</v>
      </c>
      <c r="C5254" t="s">
        <v>192</v>
      </c>
      <c r="D5254" t="s">
        <v>10933</v>
      </c>
      <c r="E5254">
        <v>2</v>
      </c>
      <c r="F5254" t="s">
        <v>14740</v>
      </c>
    </row>
    <row r="5255" spans="1:6" x14ac:dyDescent="0.2">
      <c r="A5255" t="s">
        <v>16223</v>
      </c>
      <c r="B5255" t="s">
        <v>89</v>
      </c>
      <c r="C5255" t="s">
        <v>192</v>
      </c>
      <c r="D5255" t="s">
        <v>10945</v>
      </c>
      <c r="E5255">
        <v>3</v>
      </c>
      <c r="F5255" t="s">
        <v>14740</v>
      </c>
    </row>
    <row r="5256" spans="1:6" x14ac:dyDescent="0.2">
      <c r="A5256" t="s">
        <v>16224</v>
      </c>
      <c r="B5256" t="s">
        <v>89</v>
      </c>
      <c r="C5256" t="s">
        <v>193</v>
      </c>
      <c r="D5256" t="s">
        <v>14748</v>
      </c>
      <c r="E5256">
        <v>1</v>
      </c>
      <c r="F5256" t="s">
        <v>14740</v>
      </c>
    </row>
    <row r="5257" spans="1:6" x14ac:dyDescent="0.2">
      <c r="A5257" t="s">
        <v>16225</v>
      </c>
      <c r="B5257" t="s">
        <v>89</v>
      </c>
      <c r="C5257" t="s">
        <v>193</v>
      </c>
      <c r="D5257" t="s">
        <v>10931</v>
      </c>
      <c r="E5257">
        <v>1</v>
      </c>
      <c r="F5257" t="s">
        <v>14740</v>
      </c>
    </row>
    <row r="5258" spans="1:6" x14ac:dyDescent="0.2">
      <c r="A5258" t="s">
        <v>16226</v>
      </c>
      <c r="B5258" t="s">
        <v>89</v>
      </c>
      <c r="C5258" t="s">
        <v>193</v>
      </c>
      <c r="D5258" t="s">
        <v>10933</v>
      </c>
      <c r="E5258">
        <v>3</v>
      </c>
      <c r="F5258" t="s">
        <v>14740</v>
      </c>
    </row>
    <row r="5259" spans="1:6" x14ac:dyDescent="0.2">
      <c r="A5259" t="s">
        <v>16227</v>
      </c>
      <c r="B5259" t="s">
        <v>89</v>
      </c>
      <c r="C5259" t="s">
        <v>193</v>
      </c>
      <c r="D5259" t="s">
        <v>14763</v>
      </c>
      <c r="E5259">
        <v>1</v>
      </c>
      <c r="F5259" t="s">
        <v>14740</v>
      </c>
    </row>
    <row r="5260" spans="1:6" x14ac:dyDescent="0.2">
      <c r="A5260" t="s">
        <v>16228</v>
      </c>
      <c r="B5260" t="s">
        <v>89</v>
      </c>
      <c r="C5260" t="s">
        <v>193</v>
      </c>
      <c r="D5260" t="s">
        <v>14767</v>
      </c>
      <c r="E5260">
        <v>1</v>
      </c>
      <c r="F5260" t="s">
        <v>14740</v>
      </c>
    </row>
    <row r="5261" spans="1:6" x14ac:dyDescent="0.2">
      <c r="A5261" t="s">
        <v>16229</v>
      </c>
      <c r="B5261" t="s">
        <v>89</v>
      </c>
      <c r="C5261" t="s">
        <v>193</v>
      </c>
      <c r="D5261" t="s">
        <v>10945</v>
      </c>
      <c r="E5261">
        <v>5</v>
      </c>
      <c r="F5261" t="s">
        <v>14740</v>
      </c>
    </row>
    <row r="5262" spans="1:6" x14ac:dyDescent="0.2">
      <c r="A5262" t="s">
        <v>16230</v>
      </c>
      <c r="B5262" t="s">
        <v>89</v>
      </c>
      <c r="C5262" t="s">
        <v>193</v>
      </c>
      <c r="D5262" t="s">
        <v>14781</v>
      </c>
      <c r="E5262">
        <v>1</v>
      </c>
      <c r="F5262" t="s">
        <v>14740</v>
      </c>
    </row>
    <row r="5263" spans="1:6" x14ac:dyDescent="0.2">
      <c r="A5263" t="s">
        <v>16231</v>
      </c>
      <c r="B5263" t="s">
        <v>89</v>
      </c>
      <c r="C5263" t="s">
        <v>193</v>
      </c>
      <c r="D5263" t="s">
        <v>14784</v>
      </c>
      <c r="E5263">
        <v>1</v>
      </c>
      <c r="F5263" t="s">
        <v>14740</v>
      </c>
    </row>
    <row r="5264" spans="1:6" x14ac:dyDescent="0.2">
      <c r="A5264" t="s">
        <v>16232</v>
      </c>
      <c r="B5264" t="s">
        <v>89</v>
      </c>
      <c r="C5264" t="s">
        <v>193</v>
      </c>
      <c r="D5264" t="s">
        <v>14788</v>
      </c>
      <c r="E5264">
        <v>1</v>
      </c>
      <c r="F5264" t="s">
        <v>14740</v>
      </c>
    </row>
    <row r="5265" spans="1:6" x14ac:dyDescent="0.2">
      <c r="A5265" t="s">
        <v>16233</v>
      </c>
      <c r="B5265" t="s">
        <v>89</v>
      </c>
      <c r="C5265" t="s">
        <v>193</v>
      </c>
      <c r="D5265" t="s">
        <v>14802</v>
      </c>
      <c r="E5265">
        <v>1</v>
      </c>
      <c r="F5265" t="s">
        <v>14740</v>
      </c>
    </row>
    <row r="5266" spans="1:6" x14ac:dyDescent="0.2">
      <c r="A5266" t="s">
        <v>16234</v>
      </c>
      <c r="B5266" t="s">
        <v>89</v>
      </c>
      <c r="C5266" t="s">
        <v>194</v>
      </c>
      <c r="D5266" t="s">
        <v>10933</v>
      </c>
      <c r="E5266">
        <v>4</v>
      </c>
      <c r="F5266" t="s">
        <v>14740</v>
      </c>
    </row>
    <row r="5267" spans="1:6" x14ac:dyDescent="0.2">
      <c r="A5267" t="s">
        <v>16235</v>
      </c>
      <c r="B5267" t="s">
        <v>89</v>
      </c>
      <c r="C5267" t="s">
        <v>194</v>
      </c>
      <c r="D5267" t="s">
        <v>10945</v>
      </c>
      <c r="E5267">
        <v>4</v>
      </c>
      <c r="F5267" t="s">
        <v>14740</v>
      </c>
    </row>
    <row r="5268" spans="1:6" x14ac:dyDescent="0.2">
      <c r="A5268" t="s">
        <v>16236</v>
      </c>
      <c r="B5268" t="s">
        <v>89</v>
      </c>
      <c r="C5268" t="s">
        <v>195</v>
      </c>
      <c r="D5268" t="s">
        <v>10933</v>
      </c>
      <c r="E5268">
        <v>1</v>
      </c>
      <c r="F5268" t="s">
        <v>14740</v>
      </c>
    </row>
    <row r="5269" spans="1:6" x14ac:dyDescent="0.2">
      <c r="A5269" t="s">
        <v>16237</v>
      </c>
      <c r="B5269" t="s">
        <v>89</v>
      </c>
      <c r="C5269" t="s">
        <v>195</v>
      </c>
      <c r="D5269" t="s">
        <v>10945</v>
      </c>
      <c r="E5269">
        <v>2</v>
      </c>
      <c r="F5269" t="s">
        <v>14740</v>
      </c>
    </row>
    <row r="5270" spans="1:6" x14ac:dyDescent="0.2">
      <c r="A5270" t="s">
        <v>16238</v>
      </c>
      <c r="B5270" t="s">
        <v>89</v>
      </c>
      <c r="C5270" t="s">
        <v>196</v>
      </c>
      <c r="D5270" t="s">
        <v>10903</v>
      </c>
      <c r="E5270">
        <v>1</v>
      </c>
      <c r="F5270" t="s">
        <v>14740</v>
      </c>
    </row>
    <row r="5271" spans="1:6" x14ac:dyDescent="0.2">
      <c r="A5271" t="s">
        <v>16239</v>
      </c>
      <c r="B5271" t="s">
        <v>89</v>
      </c>
      <c r="C5271" t="s">
        <v>196</v>
      </c>
      <c r="D5271" t="s">
        <v>14743</v>
      </c>
      <c r="E5271">
        <v>1</v>
      </c>
      <c r="F5271" t="s">
        <v>14740</v>
      </c>
    </row>
    <row r="5272" spans="1:6" x14ac:dyDescent="0.2">
      <c r="A5272" t="s">
        <v>16240</v>
      </c>
      <c r="B5272" t="s">
        <v>89</v>
      </c>
      <c r="C5272" t="s">
        <v>196</v>
      </c>
      <c r="D5272" t="s">
        <v>14748</v>
      </c>
      <c r="E5272">
        <v>1</v>
      </c>
      <c r="F5272" t="s">
        <v>14740</v>
      </c>
    </row>
    <row r="5273" spans="1:6" x14ac:dyDescent="0.2">
      <c r="A5273" t="s">
        <v>16241</v>
      </c>
      <c r="B5273" t="s">
        <v>89</v>
      </c>
      <c r="C5273" t="s">
        <v>196</v>
      </c>
      <c r="D5273" t="s">
        <v>10931</v>
      </c>
      <c r="E5273">
        <v>3</v>
      </c>
      <c r="F5273" t="s">
        <v>14740</v>
      </c>
    </row>
    <row r="5274" spans="1:6" x14ac:dyDescent="0.2">
      <c r="A5274" t="s">
        <v>16242</v>
      </c>
      <c r="B5274" t="s">
        <v>89</v>
      </c>
      <c r="C5274" t="s">
        <v>196</v>
      </c>
      <c r="D5274" t="s">
        <v>10933</v>
      </c>
      <c r="E5274">
        <v>10</v>
      </c>
      <c r="F5274" t="s">
        <v>14740</v>
      </c>
    </row>
    <row r="5275" spans="1:6" x14ac:dyDescent="0.2">
      <c r="A5275" t="s">
        <v>16243</v>
      </c>
      <c r="B5275" t="s">
        <v>89</v>
      </c>
      <c r="C5275" t="s">
        <v>196</v>
      </c>
      <c r="D5275" t="s">
        <v>14765</v>
      </c>
      <c r="E5275">
        <v>1</v>
      </c>
      <c r="F5275" t="s">
        <v>14740</v>
      </c>
    </row>
    <row r="5276" spans="1:6" x14ac:dyDescent="0.2">
      <c r="A5276" t="s">
        <v>16244</v>
      </c>
      <c r="B5276" t="s">
        <v>89</v>
      </c>
      <c r="C5276" t="s">
        <v>196</v>
      </c>
      <c r="D5276" t="s">
        <v>10945</v>
      </c>
      <c r="E5276">
        <v>15</v>
      </c>
      <c r="F5276" t="s">
        <v>14740</v>
      </c>
    </row>
    <row r="5277" spans="1:6" x14ac:dyDescent="0.2">
      <c r="A5277" t="s">
        <v>16245</v>
      </c>
      <c r="B5277" t="s">
        <v>89</v>
      </c>
      <c r="C5277" t="s">
        <v>196</v>
      </c>
      <c r="D5277" t="s">
        <v>14784</v>
      </c>
      <c r="E5277">
        <v>2</v>
      </c>
      <c r="F5277" t="s">
        <v>14740</v>
      </c>
    </row>
    <row r="5278" spans="1:6" x14ac:dyDescent="0.2">
      <c r="A5278" t="s">
        <v>16246</v>
      </c>
      <c r="B5278" t="s">
        <v>89</v>
      </c>
      <c r="C5278" t="s">
        <v>196</v>
      </c>
      <c r="D5278" t="s">
        <v>14786</v>
      </c>
      <c r="E5278">
        <v>1</v>
      </c>
      <c r="F5278" t="s">
        <v>14740</v>
      </c>
    </row>
    <row r="5279" spans="1:6" x14ac:dyDescent="0.2">
      <c r="A5279" t="s">
        <v>16247</v>
      </c>
      <c r="B5279" t="s">
        <v>89</v>
      </c>
      <c r="C5279" t="s">
        <v>196</v>
      </c>
      <c r="D5279" t="s">
        <v>14806</v>
      </c>
      <c r="E5279">
        <v>1</v>
      </c>
      <c r="F5279" t="s">
        <v>14740</v>
      </c>
    </row>
    <row r="5280" spans="1:6" x14ac:dyDescent="0.2">
      <c r="A5280" t="s">
        <v>16248</v>
      </c>
      <c r="B5280" t="s">
        <v>89</v>
      </c>
      <c r="C5280" t="s">
        <v>197</v>
      </c>
      <c r="D5280" t="s">
        <v>10933</v>
      </c>
      <c r="E5280">
        <v>6</v>
      </c>
      <c r="F5280" t="s">
        <v>14740</v>
      </c>
    </row>
    <row r="5281" spans="1:6" x14ac:dyDescent="0.2">
      <c r="A5281" t="s">
        <v>16249</v>
      </c>
      <c r="B5281" t="s">
        <v>89</v>
      </c>
      <c r="C5281" t="s">
        <v>197</v>
      </c>
      <c r="D5281" t="s">
        <v>10945</v>
      </c>
      <c r="E5281">
        <v>9</v>
      </c>
      <c r="F5281" t="s">
        <v>14740</v>
      </c>
    </row>
    <row r="5282" spans="1:6" x14ac:dyDescent="0.2">
      <c r="A5282" t="s">
        <v>16250</v>
      </c>
      <c r="B5282" t="s">
        <v>89</v>
      </c>
      <c r="C5282" t="s">
        <v>198</v>
      </c>
      <c r="D5282" t="s">
        <v>10933</v>
      </c>
      <c r="E5282">
        <v>3</v>
      </c>
      <c r="F5282" t="s">
        <v>14740</v>
      </c>
    </row>
    <row r="5283" spans="1:6" x14ac:dyDescent="0.2">
      <c r="A5283" t="s">
        <v>16251</v>
      </c>
      <c r="B5283" t="s">
        <v>89</v>
      </c>
      <c r="C5283" t="s">
        <v>198</v>
      </c>
      <c r="D5283" t="s">
        <v>10945</v>
      </c>
      <c r="E5283">
        <v>3</v>
      </c>
      <c r="F5283" t="s">
        <v>14740</v>
      </c>
    </row>
    <row r="5284" spans="1:6" x14ac:dyDescent="0.2">
      <c r="A5284" t="s">
        <v>16252</v>
      </c>
      <c r="B5284" t="s">
        <v>89</v>
      </c>
      <c r="C5284" t="s">
        <v>199</v>
      </c>
      <c r="D5284" t="s">
        <v>10931</v>
      </c>
      <c r="E5284">
        <v>1</v>
      </c>
      <c r="F5284" t="s">
        <v>14740</v>
      </c>
    </row>
    <row r="5285" spans="1:6" x14ac:dyDescent="0.2">
      <c r="A5285" t="s">
        <v>16253</v>
      </c>
      <c r="B5285" t="s">
        <v>89</v>
      </c>
      <c r="C5285" t="s">
        <v>199</v>
      </c>
      <c r="D5285" t="s">
        <v>10933</v>
      </c>
      <c r="E5285">
        <v>11</v>
      </c>
      <c r="F5285" t="s">
        <v>14740</v>
      </c>
    </row>
    <row r="5286" spans="1:6" x14ac:dyDescent="0.2">
      <c r="A5286" t="s">
        <v>16254</v>
      </c>
      <c r="B5286" t="s">
        <v>89</v>
      </c>
      <c r="C5286" t="s">
        <v>199</v>
      </c>
      <c r="D5286" t="s">
        <v>14767</v>
      </c>
      <c r="E5286">
        <v>1</v>
      </c>
      <c r="F5286" t="s">
        <v>14740</v>
      </c>
    </row>
    <row r="5287" spans="1:6" x14ac:dyDescent="0.2">
      <c r="A5287" t="s">
        <v>16255</v>
      </c>
      <c r="B5287" t="s">
        <v>89</v>
      </c>
      <c r="C5287" t="s">
        <v>199</v>
      </c>
      <c r="D5287" t="s">
        <v>10945</v>
      </c>
      <c r="E5287">
        <v>11</v>
      </c>
      <c r="F5287" t="s">
        <v>14740</v>
      </c>
    </row>
    <row r="5288" spans="1:6" x14ac:dyDescent="0.2">
      <c r="A5288" t="s">
        <v>16256</v>
      </c>
      <c r="B5288" t="s">
        <v>89</v>
      </c>
      <c r="C5288" t="s">
        <v>199</v>
      </c>
      <c r="D5288" t="s">
        <v>14796</v>
      </c>
      <c r="E5288">
        <v>1</v>
      </c>
      <c r="F5288" t="s">
        <v>14740</v>
      </c>
    </row>
    <row r="5289" spans="1:6" x14ac:dyDescent="0.2">
      <c r="A5289" t="s">
        <v>16257</v>
      </c>
      <c r="B5289" t="s">
        <v>89</v>
      </c>
      <c r="C5289" t="s">
        <v>199</v>
      </c>
      <c r="D5289" t="s">
        <v>14802</v>
      </c>
      <c r="E5289">
        <v>1</v>
      </c>
      <c r="F5289" t="s">
        <v>14740</v>
      </c>
    </row>
    <row r="5290" spans="1:6" x14ac:dyDescent="0.2">
      <c r="A5290" t="s">
        <v>16258</v>
      </c>
      <c r="B5290" t="s">
        <v>89</v>
      </c>
      <c r="C5290" t="s">
        <v>200</v>
      </c>
      <c r="D5290" t="s">
        <v>10933</v>
      </c>
      <c r="E5290">
        <v>6</v>
      </c>
      <c r="F5290" t="s">
        <v>14740</v>
      </c>
    </row>
    <row r="5291" spans="1:6" x14ac:dyDescent="0.2">
      <c r="A5291" t="s">
        <v>16259</v>
      </c>
      <c r="B5291" t="s">
        <v>89</v>
      </c>
      <c r="C5291" t="s">
        <v>200</v>
      </c>
      <c r="D5291" t="s">
        <v>10945</v>
      </c>
      <c r="E5291">
        <v>6</v>
      </c>
      <c r="F5291" t="s">
        <v>14740</v>
      </c>
    </row>
    <row r="5292" spans="1:6" x14ac:dyDescent="0.2">
      <c r="A5292" t="s">
        <v>16260</v>
      </c>
      <c r="B5292" t="s">
        <v>89</v>
      </c>
      <c r="C5292" t="s">
        <v>201</v>
      </c>
      <c r="D5292" t="s">
        <v>14748</v>
      </c>
      <c r="E5292">
        <v>1</v>
      </c>
      <c r="F5292" t="s">
        <v>14740</v>
      </c>
    </row>
    <row r="5293" spans="1:6" x14ac:dyDescent="0.2">
      <c r="A5293" t="s">
        <v>16261</v>
      </c>
      <c r="B5293" t="s">
        <v>89</v>
      </c>
      <c r="C5293" t="s">
        <v>201</v>
      </c>
      <c r="D5293" t="s">
        <v>10931</v>
      </c>
      <c r="E5293">
        <v>2</v>
      </c>
      <c r="F5293" t="s">
        <v>14740</v>
      </c>
    </row>
    <row r="5294" spans="1:6" x14ac:dyDescent="0.2">
      <c r="A5294" t="s">
        <v>16262</v>
      </c>
      <c r="B5294" t="s">
        <v>89</v>
      </c>
      <c r="C5294" t="s">
        <v>201</v>
      </c>
      <c r="D5294" t="s">
        <v>10933</v>
      </c>
      <c r="E5294">
        <v>19</v>
      </c>
      <c r="F5294" t="s">
        <v>14740</v>
      </c>
    </row>
    <row r="5295" spans="1:6" x14ac:dyDescent="0.2">
      <c r="A5295" t="s">
        <v>16263</v>
      </c>
      <c r="B5295" t="s">
        <v>89</v>
      </c>
      <c r="C5295" t="s">
        <v>201</v>
      </c>
      <c r="D5295" t="s">
        <v>14767</v>
      </c>
      <c r="E5295">
        <v>1</v>
      </c>
      <c r="F5295" t="s">
        <v>14740</v>
      </c>
    </row>
    <row r="5296" spans="1:6" x14ac:dyDescent="0.2">
      <c r="A5296" t="s">
        <v>16264</v>
      </c>
      <c r="B5296" t="s">
        <v>89</v>
      </c>
      <c r="C5296" t="s">
        <v>201</v>
      </c>
      <c r="D5296" t="s">
        <v>10945</v>
      </c>
      <c r="E5296">
        <v>20</v>
      </c>
      <c r="F5296" t="s">
        <v>14740</v>
      </c>
    </row>
    <row r="5297" spans="1:6" x14ac:dyDescent="0.2">
      <c r="A5297" t="s">
        <v>16265</v>
      </c>
      <c r="B5297" t="s">
        <v>89</v>
      </c>
      <c r="C5297" t="s">
        <v>201</v>
      </c>
      <c r="D5297" t="s">
        <v>14781</v>
      </c>
      <c r="E5297">
        <v>1</v>
      </c>
      <c r="F5297" t="s">
        <v>14740</v>
      </c>
    </row>
    <row r="5298" spans="1:6" x14ac:dyDescent="0.2">
      <c r="A5298" t="s">
        <v>16266</v>
      </c>
      <c r="B5298" t="s">
        <v>89</v>
      </c>
      <c r="C5298" t="s">
        <v>201</v>
      </c>
      <c r="D5298" t="s">
        <v>14798</v>
      </c>
      <c r="E5298">
        <v>1</v>
      </c>
      <c r="F5298" t="s">
        <v>14740</v>
      </c>
    </row>
    <row r="5299" spans="1:6" x14ac:dyDescent="0.2">
      <c r="A5299" t="s">
        <v>16267</v>
      </c>
      <c r="B5299" t="s">
        <v>89</v>
      </c>
      <c r="C5299" t="s">
        <v>202</v>
      </c>
      <c r="D5299" t="s">
        <v>10931</v>
      </c>
      <c r="E5299">
        <v>1</v>
      </c>
      <c r="F5299" t="s">
        <v>14740</v>
      </c>
    </row>
    <row r="5300" spans="1:6" x14ac:dyDescent="0.2">
      <c r="A5300" t="s">
        <v>16268</v>
      </c>
      <c r="B5300" t="s">
        <v>89</v>
      </c>
      <c r="C5300" t="s">
        <v>202</v>
      </c>
      <c r="D5300" t="s">
        <v>10933</v>
      </c>
      <c r="E5300">
        <v>2</v>
      </c>
      <c r="F5300" t="s">
        <v>14740</v>
      </c>
    </row>
    <row r="5301" spans="1:6" x14ac:dyDescent="0.2">
      <c r="A5301" t="s">
        <v>16269</v>
      </c>
      <c r="B5301" t="s">
        <v>89</v>
      </c>
      <c r="C5301" t="s">
        <v>202</v>
      </c>
      <c r="D5301" t="s">
        <v>14767</v>
      </c>
      <c r="E5301">
        <v>1</v>
      </c>
      <c r="F5301" t="s">
        <v>14740</v>
      </c>
    </row>
    <row r="5302" spans="1:6" x14ac:dyDescent="0.2">
      <c r="A5302" t="s">
        <v>16270</v>
      </c>
      <c r="B5302" t="s">
        <v>89</v>
      </c>
      <c r="C5302" t="s">
        <v>202</v>
      </c>
      <c r="D5302" t="s">
        <v>10945</v>
      </c>
      <c r="E5302">
        <v>2</v>
      </c>
      <c r="F5302" t="s">
        <v>14740</v>
      </c>
    </row>
    <row r="5303" spans="1:6" x14ac:dyDescent="0.2">
      <c r="A5303" t="s">
        <v>16271</v>
      </c>
      <c r="B5303" t="s">
        <v>89</v>
      </c>
      <c r="C5303" t="s">
        <v>202</v>
      </c>
      <c r="D5303" t="s">
        <v>14808</v>
      </c>
      <c r="E5303">
        <v>1</v>
      </c>
      <c r="F5303" t="s">
        <v>14740</v>
      </c>
    </row>
    <row r="5304" spans="1:6" x14ac:dyDescent="0.2">
      <c r="A5304" t="s">
        <v>16272</v>
      </c>
      <c r="B5304" t="s">
        <v>89</v>
      </c>
      <c r="C5304" t="s">
        <v>203</v>
      </c>
      <c r="D5304" t="s">
        <v>10931</v>
      </c>
      <c r="E5304">
        <v>2</v>
      </c>
      <c r="F5304" t="s">
        <v>14740</v>
      </c>
    </row>
    <row r="5305" spans="1:6" x14ac:dyDescent="0.2">
      <c r="A5305" t="s">
        <v>16273</v>
      </c>
      <c r="B5305" t="s">
        <v>89</v>
      </c>
      <c r="C5305" t="s">
        <v>203</v>
      </c>
      <c r="D5305" t="s">
        <v>10933</v>
      </c>
      <c r="E5305">
        <v>3</v>
      </c>
      <c r="F5305" t="s">
        <v>14740</v>
      </c>
    </row>
    <row r="5306" spans="1:6" x14ac:dyDescent="0.2">
      <c r="A5306" t="s">
        <v>16274</v>
      </c>
      <c r="B5306" t="s">
        <v>89</v>
      </c>
      <c r="C5306" t="s">
        <v>203</v>
      </c>
      <c r="D5306" t="s">
        <v>14763</v>
      </c>
      <c r="E5306">
        <v>1</v>
      </c>
      <c r="F5306" t="s">
        <v>14740</v>
      </c>
    </row>
    <row r="5307" spans="1:6" x14ac:dyDescent="0.2">
      <c r="A5307" t="s">
        <v>16275</v>
      </c>
      <c r="B5307" t="s">
        <v>89</v>
      </c>
      <c r="C5307" t="s">
        <v>203</v>
      </c>
      <c r="D5307" t="s">
        <v>14767</v>
      </c>
      <c r="E5307">
        <v>1</v>
      </c>
      <c r="F5307" t="s">
        <v>14740</v>
      </c>
    </row>
    <row r="5308" spans="1:6" x14ac:dyDescent="0.2">
      <c r="A5308" t="s">
        <v>16276</v>
      </c>
      <c r="B5308" t="s">
        <v>89</v>
      </c>
      <c r="C5308" t="s">
        <v>203</v>
      </c>
      <c r="D5308" t="s">
        <v>10945</v>
      </c>
      <c r="E5308">
        <v>4</v>
      </c>
      <c r="F5308" t="s">
        <v>14740</v>
      </c>
    </row>
    <row r="5309" spans="1:6" x14ac:dyDescent="0.2">
      <c r="A5309" t="s">
        <v>16277</v>
      </c>
      <c r="B5309" t="s">
        <v>89</v>
      </c>
      <c r="C5309" t="s">
        <v>203</v>
      </c>
      <c r="D5309" t="s">
        <v>14784</v>
      </c>
      <c r="E5309">
        <v>1</v>
      </c>
      <c r="F5309" t="s">
        <v>14740</v>
      </c>
    </row>
    <row r="5310" spans="1:6" x14ac:dyDescent="0.2">
      <c r="A5310" t="s">
        <v>16278</v>
      </c>
      <c r="B5310" t="s">
        <v>89</v>
      </c>
      <c r="C5310" t="s">
        <v>203</v>
      </c>
      <c r="D5310" t="s">
        <v>14794</v>
      </c>
      <c r="E5310">
        <v>1</v>
      </c>
      <c r="F5310" t="s">
        <v>14740</v>
      </c>
    </row>
    <row r="5311" spans="1:6" x14ac:dyDescent="0.2">
      <c r="A5311" t="s">
        <v>16279</v>
      </c>
      <c r="B5311" t="s">
        <v>89</v>
      </c>
      <c r="C5311" t="s">
        <v>203</v>
      </c>
      <c r="D5311" t="s">
        <v>14796</v>
      </c>
      <c r="E5311">
        <v>1</v>
      </c>
      <c r="F5311" t="s">
        <v>14740</v>
      </c>
    </row>
    <row r="5312" spans="1:6" x14ac:dyDescent="0.2">
      <c r="A5312" t="s">
        <v>16280</v>
      </c>
      <c r="B5312" t="s">
        <v>89</v>
      </c>
      <c r="C5312" t="s">
        <v>203</v>
      </c>
      <c r="D5312" t="s">
        <v>14802</v>
      </c>
      <c r="E5312">
        <v>1</v>
      </c>
      <c r="F5312" t="s">
        <v>14740</v>
      </c>
    </row>
    <row r="5313" spans="1:6" x14ac:dyDescent="0.2">
      <c r="A5313" t="s">
        <v>16281</v>
      </c>
      <c r="B5313" t="s">
        <v>89</v>
      </c>
      <c r="C5313" t="s">
        <v>203</v>
      </c>
      <c r="D5313" t="s">
        <v>14806</v>
      </c>
      <c r="E5313">
        <v>2</v>
      </c>
      <c r="F5313" t="s">
        <v>14740</v>
      </c>
    </row>
    <row r="5314" spans="1:6" x14ac:dyDescent="0.2">
      <c r="A5314" t="s">
        <v>16282</v>
      </c>
      <c r="B5314" t="s">
        <v>89</v>
      </c>
      <c r="C5314" t="s">
        <v>204</v>
      </c>
      <c r="D5314" t="s">
        <v>10931</v>
      </c>
      <c r="E5314">
        <v>2</v>
      </c>
      <c r="F5314" t="s">
        <v>14740</v>
      </c>
    </row>
    <row r="5315" spans="1:6" x14ac:dyDescent="0.2">
      <c r="A5315" t="s">
        <v>16283</v>
      </c>
      <c r="B5315" t="s">
        <v>89</v>
      </c>
      <c r="C5315" t="s">
        <v>204</v>
      </c>
      <c r="D5315" t="s">
        <v>10933</v>
      </c>
      <c r="E5315">
        <v>5</v>
      </c>
      <c r="F5315" t="s">
        <v>14740</v>
      </c>
    </row>
    <row r="5316" spans="1:6" x14ac:dyDescent="0.2">
      <c r="A5316" t="s">
        <v>16284</v>
      </c>
      <c r="B5316" t="s">
        <v>89</v>
      </c>
      <c r="C5316" t="s">
        <v>204</v>
      </c>
      <c r="D5316" t="s">
        <v>14765</v>
      </c>
      <c r="E5316">
        <v>2</v>
      </c>
      <c r="F5316" t="s">
        <v>14740</v>
      </c>
    </row>
    <row r="5317" spans="1:6" x14ac:dyDescent="0.2">
      <c r="A5317" t="s">
        <v>16285</v>
      </c>
      <c r="B5317" t="s">
        <v>89</v>
      </c>
      <c r="C5317" t="s">
        <v>204</v>
      </c>
      <c r="D5317" t="s">
        <v>14767</v>
      </c>
      <c r="E5317">
        <v>2</v>
      </c>
      <c r="F5317" t="s">
        <v>14740</v>
      </c>
    </row>
    <row r="5318" spans="1:6" x14ac:dyDescent="0.2">
      <c r="A5318" t="s">
        <v>16286</v>
      </c>
      <c r="B5318" t="s">
        <v>89</v>
      </c>
      <c r="C5318" t="s">
        <v>204</v>
      </c>
      <c r="D5318" t="s">
        <v>10945</v>
      </c>
      <c r="E5318">
        <v>8</v>
      </c>
      <c r="F5318" t="s">
        <v>14740</v>
      </c>
    </row>
    <row r="5319" spans="1:6" x14ac:dyDescent="0.2">
      <c r="A5319" t="s">
        <v>16287</v>
      </c>
      <c r="B5319" t="s">
        <v>89</v>
      </c>
      <c r="C5319" t="s">
        <v>204</v>
      </c>
      <c r="D5319" t="s">
        <v>10963</v>
      </c>
      <c r="E5319">
        <v>1</v>
      </c>
      <c r="F5319" t="s">
        <v>14740</v>
      </c>
    </row>
    <row r="5320" spans="1:6" x14ac:dyDescent="0.2">
      <c r="A5320" t="s">
        <v>16288</v>
      </c>
      <c r="B5320" t="s">
        <v>89</v>
      </c>
      <c r="C5320" t="s">
        <v>204</v>
      </c>
      <c r="D5320" t="s">
        <v>14784</v>
      </c>
      <c r="E5320">
        <v>1</v>
      </c>
      <c r="F5320" t="s">
        <v>14740</v>
      </c>
    </row>
    <row r="5321" spans="1:6" x14ac:dyDescent="0.2">
      <c r="A5321" t="s">
        <v>16289</v>
      </c>
      <c r="B5321" t="s">
        <v>89</v>
      </c>
      <c r="C5321" t="s">
        <v>204</v>
      </c>
      <c r="D5321" t="s">
        <v>14796</v>
      </c>
      <c r="E5321">
        <v>1</v>
      </c>
      <c r="F5321" t="s">
        <v>14740</v>
      </c>
    </row>
    <row r="5322" spans="1:6" x14ac:dyDescent="0.2">
      <c r="A5322" t="s">
        <v>16290</v>
      </c>
      <c r="B5322" t="s">
        <v>89</v>
      </c>
      <c r="C5322" t="s">
        <v>204</v>
      </c>
      <c r="D5322" t="s">
        <v>14800</v>
      </c>
      <c r="E5322">
        <v>1</v>
      </c>
      <c r="F5322" t="s">
        <v>14740</v>
      </c>
    </row>
    <row r="5323" spans="1:6" x14ac:dyDescent="0.2">
      <c r="A5323" t="s">
        <v>16291</v>
      </c>
      <c r="B5323" t="s">
        <v>89</v>
      </c>
      <c r="C5323" t="s">
        <v>204</v>
      </c>
      <c r="D5323" t="s">
        <v>14806</v>
      </c>
      <c r="E5323">
        <v>1</v>
      </c>
      <c r="F5323" t="s">
        <v>14740</v>
      </c>
    </row>
    <row r="5324" spans="1:6" x14ac:dyDescent="0.2">
      <c r="A5324" t="s">
        <v>16292</v>
      </c>
      <c r="B5324" t="s">
        <v>89</v>
      </c>
      <c r="C5324" t="s">
        <v>205</v>
      </c>
      <c r="D5324" t="s">
        <v>10931</v>
      </c>
      <c r="E5324">
        <v>1</v>
      </c>
      <c r="F5324" t="s">
        <v>14740</v>
      </c>
    </row>
    <row r="5325" spans="1:6" x14ac:dyDescent="0.2">
      <c r="A5325" t="s">
        <v>16293</v>
      </c>
      <c r="B5325" t="s">
        <v>89</v>
      </c>
      <c r="C5325" t="s">
        <v>205</v>
      </c>
      <c r="D5325" t="s">
        <v>10933</v>
      </c>
      <c r="E5325">
        <v>1</v>
      </c>
      <c r="F5325" t="s">
        <v>14740</v>
      </c>
    </row>
    <row r="5326" spans="1:6" x14ac:dyDescent="0.2">
      <c r="A5326" t="s">
        <v>16294</v>
      </c>
      <c r="B5326" t="s">
        <v>89</v>
      </c>
      <c r="C5326" t="s">
        <v>205</v>
      </c>
      <c r="D5326" t="s">
        <v>14767</v>
      </c>
      <c r="E5326">
        <v>1</v>
      </c>
      <c r="F5326" t="s">
        <v>14740</v>
      </c>
    </row>
    <row r="5327" spans="1:6" x14ac:dyDescent="0.2">
      <c r="A5327" t="s">
        <v>16295</v>
      </c>
      <c r="B5327" t="s">
        <v>89</v>
      </c>
      <c r="C5327" t="s">
        <v>205</v>
      </c>
      <c r="D5327" t="s">
        <v>10945</v>
      </c>
      <c r="E5327">
        <v>2</v>
      </c>
      <c r="F5327" t="s">
        <v>14740</v>
      </c>
    </row>
    <row r="5328" spans="1:6" x14ac:dyDescent="0.2">
      <c r="A5328" t="s">
        <v>16296</v>
      </c>
      <c r="B5328" t="s">
        <v>89</v>
      </c>
      <c r="C5328" t="s">
        <v>205</v>
      </c>
      <c r="D5328" t="s">
        <v>14781</v>
      </c>
      <c r="E5328">
        <v>1</v>
      </c>
      <c r="F5328" t="s">
        <v>14740</v>
      </c>
    </row>
    <row r="5329" spans="1:6" x14ac:dyDescent="0.2">
      <c r="A5329" t="s">
        <v>16297</v>
      </c>
      <c r="B5329" t="s">
        <v>89</v>
      </c>
      <c r="C5329" t="s">
        <v>205</v>
      </c>
      <c r="D5329" t="s">
        <v>10963</v>
      </c>
      <c r="E5329">
        <v>1</v>
      </c>
      <c r="F5329" t="s">
        <v>14740</v>
      </c>
    </row>
    <row r="5330" spans="1:6" x14ac:dyDescent="0.2">
      <c r="A5330" t="s">
        <v>16298</v>
      </c>
      <c r="B5330" t="s">
        <v>89</v>
      </c>
      <c r="C5330" t="s">
        <v>205</v>
      </c>
      <c r="D5330" t="s">
        <v>14802</v>
      </c>
      <c r="E5330">
        <v>1</v>
      </c>
      <c r="F5330" t="s">
        <v>14740</v>
      </c>
    </row>
    <row r="5331" spans="1:6" x14ac:dyDescent="0.2">
      <c r="A5331" t="s">
        <v>16299</v>
      </c>
      <c r="B5331" t="s">
        <v>89</v>
      </c>
      <c r="C5331" t="s">
        <v>206</v>
      </c>
      <c r="D5331" t="s">
        <v>10931</v>
      </c>
      <c r="E5331">
        <v>1</v>
      </c>
      <c r="F5331" t="s">
        <v>14740</v>
      </c>
    </row>
    <row r="5332" spans="1:6" x14ac:dyDescent="0.2">
      <c r="A5332" t="s">
        <v>16300</v>
      </c>
      <c r="B5332" t="s">
        <v>89</v>
      </c>
      <c r="C5332" t="s">
        <v>206</v>
      </c>
      <c r="D5332" t="s">
        <v>10933</v>
      </c>
      <c r="E5332">
        <v>10</v>
      </c>
      <c r="F5332" t="s">
        <v>14740</v>
      </c>
    </row>
    <row r="5333" spans="1:6" x14ac:dyDescent="0.2">
      <c r="A5333" t="s">
        <v>16301</v>
      </c>
      <c r="B5333" t="s">
        <v>89</v>
      </c>
      <c r="C5333" t="s">
        <v>206</v>
      </c>
      <c r="D5333" t="s">
        <v>10945</v>
      </c>
      <c r="E5333">
        <v>13</v>
      </c>
      <c r="F5333" t="s">
        <v>14740</v>
      </c>
    </row>
    <row r="5334" spans="1:6" x14ac:dyDescent="0.2">
      <c r="A5334" t="s">
        <v>16302</v>
      </c>
      <c r="B5334" t="s">
        <v>89</v>
      </c>
      <c r="C5334" t="s">
        <v>206</v>
      </c>
      <c r="D5334" t="s">
        <v>14802</v>
      </c>
      <c r="E5334">
        <v>1</v>
      </c>
      <c r="F5334" t="s">
        <v>14740</v>
      </c>
    </row>
    <row r="5335" spans="1:6" x14ac:dyDescent="0.2">
      <c r="A5335" t="s">
        <v>16303</v>
      </c>
      <c r="B5335" t="s">
        <v>89</v>
      </c>
      <c r="C5335" t="s">
        <v>206</v>
      </c>
      <c r="D5335" t="s">
        <v>14806</v>
      </c>
      <c r="E5335">
        <v>1</v>
      </c>
      <c r="F5335" t="s">
        <v>14740</v>
      </c>
    </row>
    <row r="5336" spans="1:6" x14ac:dyDescent="0.2">
      <c r="A5336" t="s">
        <v>16304</v>
      </c>
      <c r="B5336" t="s">
        <v>89</v>
      </c>
      <c r="C5336" t="s">
        <v>207</v>
      </c>
      <c r="D5336" t="s">
        <v>10931</v>
      </c>
      <c r="E5336">
        <v>1</v>
      </c>
      <c r="F5336" t="s">
        <v>14740</v>
      </c>
    </row>
    <row r="5337" spans="1:6" x14ac:dyDescent="0.2">
      <c r="A5337" t="s">
        <v>16305</v>
      </c>
      <c r="B5337" t="s">
        <v>89</v>
      </c>
      <c r="C5337" t="s">
        <v>207</v>
      </c>
      <c r="D5337" t="s">
        <v>10933</v>
      </c>
      <c r="E5337">
        <v>1</v>
      </c>
      <c r="F5337" t="s">
        <v>14740</v>
      </c>
    </row>
    <row r="5338" spans="1:6" x14ac:dyDescent="0.2">
      <c r="A5338" t="s">
        <v>16306</v>
      </c>
      <c r="B5338" t="s">
        <v>89</v>
      </c>
      <c r="C5338" t="s">
        <v>207</v>
      </c>
      <c r="D5338" t="s">
        <v>14765</v>
      </c>
      <c r="E5338">
        <v>1</v>
      </c>
      <c r="F5338" t="s">
        <v>14740</v>
      </c>
    </row>
    <row r="5339" spans="1:6" x14ac:dyDescent="0.2">
      <c r="A5339" t="s">
        <v>16307</v>
      </c>
      <c r="B5339" t="s">
        <v>89</v>
      </c>
      <c r="C5339" t="s">
        <v>207</v>
      </c>
      <c r="D5339" t="s">
        <v>14767</v>
      </c>
      <c r="E5339">
        <v>1</v>
      </c>
      <c r="F5339" t="s">
        <v>14740</v>
      </c>
    </row>
    <row r="5340" spans="1:6" x14ac:dyDescent="0.2">
      <c r="A5340" t="s">
        <v>16308</v>
      </c>
      <c r="B5340" t="s">
        <v>89</v>
      </c>
      <c r="C5340" t="s">
        <v>207</v>
      </c>
      <c r="D5340" t="s">
        <v>10945</v>
      </c>
      <c r="E5340">
        <v>2</v>
      </c>
      <c r="F5340" t="s">
        <v>14740</v>
      </c>
    </row>
    <row r="5341" spans="1:6" x14ac:dyDescent="0.2">
      <c r="A5341" t="s">
        <v>16309</v>
      </c>
      <c r="B5341" t="s">
        <v>89</v>
      </c>
      <c r="C5341" t="s">
        <v>207</v>
      </c>
      <c r="D5341" t="s">
        <v>14781</v>
      </c>
      <c r="E5341">
        <v>1</v>
      </c>
      <c r="F5341" t="s">
        <v>14740</v>
      </c>
    </row>
    <row r="5342" spans="1:6" x14ac:dyDescent="0.2">
      <c r="A5342" t="s">
        <v>16310</v>
      </c>
      <c r="B5342" t="s">
        <v>89</v>
      </c>
      <c r="C5342" t="s">
        <v>208</v>
      </c>
      <c r="D5342" t="s">
        <v>10929</v>
      </c>
      <c r="E5342">
        <v>1</v>
      </c>
      <c r="F5342" t="s">
        <v>14740</v>
      </c>
    </row>
    <row r="5343" spans="1:6" x14ac:dyDescent="0.2">
      <c r="A5343" t="s">
        <v>16311</v>
      </c>
      <c r="B5343" t="s">
        <v>89</v>
      </c>
      <c r="C5343" t="s">
        <v>208</v>
      </c>
      <c r="D5343" t="s">
        <v>10931</v>
      </c>
      <c r="E5343">
        <v>1</v>
      </c>
      <c r="F5343" t="s">
        <v>14740</v>
      </c>
    </row>
    <row r="5344" spans="1:6" x14ac:dyDescent="0.2">
      <c r="A5344" t="s">
        <v>16312</v>
      </c>
      <c r="B5344" t="s">
        <v>89</v>
      </c>
      <c r="C5344" t="s">
        <v>208</v>
      </c>
      <c r="D5344" t="s">
        <v>10933</v>
      </c>
      <c r="E5344">
        <v>2</v>
      </c>
      <c r="F5344" t="s">
        <v>14740</v>
      </c>
    </row>
    <row r="5345" spans="1:6" x14ac:dyDescent="0.2">
      <c r="A5345" t="s">
        <v>16313</v>
      </c>
      <c r="B5345" t="s">
        <v>89</v>
      </c>
      <c r="C5345" t="s">
        <v>208</v>
      </c>
      <c r="D5345" t="s">
        <v>14763</v>
      </c>
      <c r="E5345">
        <v>1</v>
      </c>
      <c r="F5345" t="s">
        <v>14740</v>
      </c>
    </row>
    <row r="5346" spans="1:6" x14ac:dyDescent="0.2">
      <c r="A5346" t="s">
        <v>16314</v>
      </c>
      <c r="B5346" t="s">
        <v>89</v>
      </c>
      <c r="C5346" t="s">
        <v>208</v>
      </c>
      <c r="D5346" t="s">
        <v>14765</v>
      </c>
      <c r="E5346">
        <v>1</v>
      </c>
      <c r="F5346" t="s">
        <v>14740</v>
      </c>
    </row>
    <row r="5347" spans="1:6" x14ac:dyDescent="0.2">
      <c r="A5347" t="s">
        <v>16315</v>
      </c>
      <c r="B5347" t="s">
        <v>89</v>
      </c>
      <c r="C5347" t="s">
        <v>208</v>
      </c>
      <c r="D5347" t="s">
        <v>10945</v>
      </c>
      <c r="E5347">
        <v>3</v>
      </c>
      <c r="F5347" t="s">
        <v>14740</v>
      </c>
    </row>
    <row r="5348" spans="1:6" x14ac:dyDescent="0.2">
      <c r="A5348" t="s">
        <v>16316</v>
      </c>
      <c r="B5348" t="s">
        <v>89</v>
      </c>
      <c r="C5348" t="s">
        <v>208</v>
      </c>
      <c r="D5348" t="s">
        <v>14784</v>
      </c>
      <c r="E5348">
        <v>1</v>
      </c>
      <c r="F5348" t="s">
        <v>14740</v>
      </c>
    </row>
    <row r="5349" spans="1:6" x14ac:dyDescent="0.2">
      <c r="A5349" t="s">
        <v>16317</v>
      </c>
      <c r="B5349" t="s">
        <v>89</v>
      </c>
      <c r="C5349" t="s">
        <v>208</v>
      </c>
      <c r="D5349" t="s">
        <v>14798</v>
      </c>
      <c r="E5349">
        <v>1</v>
      </c>
      <c r="F5349" t="s">
        <v>14740</v>
      </c>
    </row>
    <row r="5350" spans="1:6" x14ac:dyDescent="0.2">
      <c r="A5350" t="s">
        <v>16318</v>
      </c>
      <c r="B5350" t="s">
        <v>89</v>
      </c>
      <c r="C5350" t="s">
        <v>208</v>
      </c>
      <c r="D5350" t="s">
        <v>14800</v>
      </c>
      <c r="E5350">
        <v>1</v>
      </c>
      <c r="F5350" t="s">
        <v>14740</v>
      </c>
    </row>
    <row r="5351" spans="1:6" x14ac:dyDescent="0.2">
      <c r="A5351" t="s">
        <v>16319</v>
      </c>
      <c r="B5351" t="s">
        <v>89</v>
      </c>
      <c r="C5351" t="s">
        <v>208</v>
      </c>
      <c r="D5351" t="s">
        <v>14802</v>
      </c>
      <c r="E5351">
        <v>1</v>
      </c>
      <c r="F5351" t="s">
        <v>14740</v>
      </c>
    </row>
    <row r="5352" spans="1:6" x14ac:dyDescent="0.2">
      <c r="A5352" t="s">
        <v>16320</v>
      </c>
      <c r="B5352" t="s">
        <v>89</v>
      </c>
      <c r="C5352" t="s">
        <v>209</v>
      </c>
      <c r="D5352" t="s">
        <v>10933</v>
      </c>
      <c r="E5352">
        <v>1</v>
      </c>
      <c r="F5352" t="s">
        <v>14740</v>
      </c>
    </row>
    <row r="5353" spans="1:6" x14ac:dyDescent="0.2">
      <c r="A5353" t="s">
        <v>16321</v>
      </c>
      <c r="B5353" t="s">
        <v>89</v>
      </c>
      <c r="C5353" t="s">
        <v>209</v>
      </c>
      <c r="D5353" t="s">
        <v>10945</v>
      </c>
      <c r="E5353">
        <v>1</v>
      </c>
      <c r="F5353" t="s">
        <v>14740</v>
      </c>
    </row>
    <row r="5354" spans="1:6" x14ac:dyDescent="0.2">
      <c r="A5354" t="s">
        <v>16322</v>
      </c>
      <c r="B5354" t="s">
        <v>89</v>
      </c>
      <c r="C5354" t="s">
        <v>210</v>
      </c>
      <c r="D5354" t="s">
        <v>10933</v>
      </c>
      <c r="E5354">
        <v>3</v>
      </c>
      <c r="F5354" t="s">
        <v>14740</v>
      </c>
    </row>
    <row r="5355" spans="1:6" x14ac:dyDescent="0.2">
      <c r="A5355" t="s">
        <v>16323</v>
      </c>
      <c r="B5355" t="s">
        <v>89</v>
      </c>
      <c r="C5355" t="s">
        <v>210</v>
      </c>
      <c r="D5355" t="s">
        <v>10945</v>
      </c>
      <c r="E5355">
        <v>3</v>
      </c>
      <c r="F5355" t="s">
        <v>14740</v>
      </c>
    </row>
    <row r="5356" spans="1:6" x14ac:dyDescent="0.2">
      <c r="A5356" t="s">
        <v>16324</v>
      </c>
      <c r="B5356" t="s">
        <v>89</v>
      </c>
      <c r="C5356" t="s">
        <v>212</v>
      </c>
      <c r="D5356" t="s">
        <v>10933</v>
      </c>
      <c r="E5356">
        <v>5</v>
      </c>
      <c r="F5356" t="s">
        <v>14740</v>
      </c>
    </row>
    <row r="5357" spans="1:6" x14ac:dyDescent="0.2">
      <c r="A5357" t="s">
        <v>16325</v>
      </c>
      <c r="B5357" t="s">
        <v>89</v>
      </c>
      <c r="C5357" t="s">
        <v>212</v>
      </c>
      <c r="D5357" t="s">
        <v>10945</v>
      </c>
      <c r="E5357">
        <v>6</v>
      </c>
      <c r="F5357" t="s">
        <v>14740</v>
      </c>
    </row>
    <row r="5358" spans="1:6" x14ac:dyDescent="0.2">
      <c r="A5358" t="s">
        <v>16326</v>
      </c>
      <c r="B5358" t="s">
        <v>89</v>
      </c>
      <c r="C5358" t="s">
        <v>213</v>
      </c>
      <c r="D5358" t="s">
        <v>10903</v>
      </c>
      <c r="E5358">
        <v>1</v>
      </c>
      <c r="F5358" t="s">
        <v>14740</v>
      </c>
    </row>
    <row r="5359" spans="1:6" x14ac:dyDescent="0.2">
      <c r="A5359" t="s">
        <v>16327</v>
      </c>
      <c r="B5359" t="s">
        <v>89</v>
      </c>
      <c r="C5359" t="s">
        <v>213</v>
      </c>
      <c r="D5359" t="s">
        <v>10929</v>
      </c>
      <c r="E5359">
        <v>1</v>
      </c>
      <c r="F5359" t="s">
        <v>14740</v>
      </c>
    </row>
    <row r="5360" spans="1:6" x14ac:dyDescent="0.2">
      <c r="A5360" t="s">
        <v>16328</v>
      </c>
      <c r="B5360" t="s">
        <v>89</v>
      </c>
      <c r="C5360" t="s">
        <v>213</v>
      </c>
      <c r="D5360" t="s">
        <v>10931</v>
      </c>
      <c r="E5360">
        <v>1</v>
      </c>
      <c r="F5360" t="s">
        <v>14740</v>
      </c>
    </row>
    <row r="5361" spans="1:6" x14ac:dyDescent="0.2">
      <c r="A5361" t="s">
        <v>16329</v>
      </c>
      <c r="B5361" t="s">
        <v>89</v>
      </c>
      <c r="C5361" t="s">
        <v>213</v>
      </c>
      <c r="D5361" t="s">
        <v>10933</v>
      </c>
      <c r="E5361">
        <v>3</v>
      </c>
      <c r="F5361" t="s">
        <v>14740</v>
      </c>
    </row>
    <row r="5362" spans="1:6" x14ac:dyDescent="0.2">
      <c r="A5362" t="s">
        <v>16330</v>
      </c>
      <c r="B5362" t="s">
        <v>89</v>
      </c>
      <c r="C5362" t="s">
        <v>213</v>
      </c>
      <c r="D5362" t="s">
        <v>14767</v>
      </c>
      <c r="E5362">
        <v>1</v>
      </c>
      <c r="F5362" t="s">
        <v>14740</v>
      </c>
    </row>
    <row r="5363" spans="1:6" x14ac:dyDescent="0.2">
      <c r="A5363" t="s">
        <v>16331</v>
      </c>
      <c r="B5363" t="s">
        <v>89</v>
      </c>
      <c r="C5363" t="s">
        <v>213</v>
      </c>
      <c r="D5363" t="s">
        <v>10945</v>
      </c>
      <c r="E5363">
        <v>4</v>
      </c>
      <c r="F5363" t="s">
        <v>14740</v>
      </c>
    </row>
    <row r="5364" spans="1:6" x14ac:dyDescent="0.2">
      <c r="A5364" t="s">
        <v>16332</v>
      </c>
      <c r="B5364" t="s">
        <v>89</v>
      </c>
      <c r="C5364" t="s">
        <v>213</v>
      </c>
      <c r="D5364" t="s">
        <v>14794</v>
      </c>
      <c r="E5364">
        <v>1</v>
      </c>
      <c r="F5364" t="s">
        <v>14740</v>
      </c>
    </row>
    <row r="5365" spans="1:6" x14ac:dyDescent="0.2">
      <c r="A5365" t="s">
        <v>16333</v>
      </c>
      <c r="B5365" t="s">
        <v>89</v>
      </c>
      <c r="C5365" t="s">
        <v>213</v>
      </c>
      <c r="D5365" t="s">
        <v>14800</v>
      </c>
      <c r="E5365">
        <v>1</v>
      </c>
      <c r="F5365" t="s">
        <v>14740</v>
      </c>
    </row>
    <row r="5366" spans="1:6" x14ac:dyDescent="0.2">
      <c r="A5366" t="s">
        <v>16334</v>
      </c>
      <c r="B5366" t="s">
        <v>89</v>
      </c>
      <c r="C5366" t="s">
        <v>213</v>
      </c>
      <c r="D5366" t="s">
        <v>14802</v>
      </c>
      <c r="E5366">
        <v>1</v>
      </c>
      <c r="F5366" t="s">
        <v>14740</v>
      </c>
    </row>
    <row r="5367" spans="1:6" x14ac:dyDescent="0.2">
      <c r="A5367" t="s">
        <v>16335</v>
      </c>
      <c r="B5367" t="s">
        <v>89</v>
      </c>
      <c r="C5367" t="s">
        <v>214</v>
      </c>
      <c r="D5367" t="s">
        <v>10931</v>
      </c>
      <c r="E5367">
        <v>1</v>
      </c>
      <c r="F5367" t="s">
        <v>14740</v>
      </c>
    </row>
    <row r="5368" spans="1:6" x14ac:dyDescent="0.2">
      <c r="A5368" t="s">
        <v>16336</v>
      </c>
      <c r="B5368" t="s">
        <v>89</v>
      </c>
      <c r="C5368" t="s">
        <v>214</v>
      </c>
      <c r="D5368" t="s">
        <v>10933</v>
      </c>
      <c r="E5368">
        <v>3</v>
      </c>
      <c r="F5368" t="s">
        <v>14740</v>
      </c>
    </row>
    <row r="5369" spans="1:6" x14ac:dyDescent="0.2">
      <c r="A5369" t="s">
        <v>16337</v>
      </c>
      <c r="B5369" t="s">
        <v>89</v>
      </c>
      <c r="C5369" t="s">
        <v>214</v>
      </c>
      <c r="D5369" t="s">
        <v>10945</v>
      </c>
      <c r="E5369">
        <v>3</v>
      </c>
      <c r="F5369" t="s">
        <v>14740</v>
      </c>
    </row>
    <row r="5370" spans="1:6" x14ac:dyDescent="0.2">
      <c r="A5370" t="s">
        <v>16338</v>
      </c>
      <c r="B5370" t="s">
        <v>89</v>
      </c>
      <c r="C5370" t="s">
        <v>214</v>
      </c>
      <c r="D5370" t="s">
        <v>14774</v>
      </c>
      <c r="E5370">
        <v>1</v>
      </c>
      <c r="F5370" t="s">
        <v>14740</v>
      </c>
    </row>
    <row r="5371" spans="1:6" x14ac:dyDescent="0.2">
      <c r="A5371" t="s">
        <v>16339</v>
      </c>
      <c r="B5371" t="s">
        <v>89</v>
      </c>
      <c r="C5371" t="s">
        <v>214</v>
      </c>
      <c r="D5371" t="s">
        <v>14800</v>
      </c>
      <c r="E5371">
        <v>1</v>
      </c>
      <c r="F5371" t="s">
        <v>14740</v>
      </c>
    </row>
    <row r="5372" spans="1:6" x14ac:dyDescent="0.2">
      <c r="A5372" t="s">
        <v>16340</v>
      </c>
      <c r="B5372" t="s">
        <v>89</v>
      </c>
      <c r="C5372" t="s">
        <v>214</v>
      </c>
      <c r="D5372" t="s">
        <v>14806</v>
      </c>
      <c r="E5372">
        <v>1</v>
      </c>
      <c r="F5372" t="s">
        <v>14740</v>
      </c>
    </row>
    <row r="5373" spans="1:6" x14ac:dyDescent="0.2">
      <c r="A5373" t="s">
        <v>16341</v>
      </c>
      <c r="B5373" t="s">
        <v>89</v>
      </c>
      <c r="C5373" t="s">
        <v>215</v>
      </c>
      <c r="D5373" t="s">
        <v>10933</v>
      </c>
      <c r="E5373">
        <v>5</v>
      </c>
      <c r="F5373" t="s">
        <v>14740</v>
      </c>
    </row>
    <row r="5374" spans="1:6" x14ac:dyDescent="0.2">
      <c r="A5374" t="s">
        <v>16342</v>
      </c>
      <c r="B5374" t="s">
        <v>89</v>
      </c>
      <c r="C5374" t="s">
        <v>215</v>
      </c>
      <c r="D5374" t="s">
        <v>10945</v>
      </c>
      <c r="E5374">
        <v>5</v>
      </c>
      <c r="F5374" t="s">
        <v>14740</v>
      </c>
    </row>
    <row r="5375" spans="1:6" x14ac:dyDescent="0.2">
      <c r="A5375" t="s">
        <v>16343</v>
      </c>
      <c r="B5375" t="s">
        <v>89</v>
      </c>
      <c r="C5375" t="s">
        <v>216</v>
      </c>
      <c r="D5375" t="s">
        <v>10933</v>
      </c>
      <c r="E5375">
        <v>3</v>
      </c>
      <c r="F5375" t="s">
        <v>14740</v>
      </c>
    </row>
    <row r="5376" spans="1:6" x14ac:dyDescent="0.2">
      <c r="A5376" t="s">
        <v>16344</v>
      </c>
      <c r="B5376" t="s">
        <v>89</v>
      </c>
      <c r="C5376" t="s">
        <v>216</v>
      </c>
      <c r="D5376" t="s">
        <v>10945</v>
      </c>
      <c r="E5376">
        <v>3</v>
      </c>
      <c r="F5376" t="s">
        <v>14740</v>
      </c>
    </row>
    <row r="5377" spans="1:6" x14ac:dyDescent="0.2">
      <c r="A5377" t="s">
        <v>16345</v>
      </c>
      <c r="B5377" t="s">
        <v>89</v>
      </c>
      <c r="C5377" t="s">
        <v>218</v>
      </c>
      <c r="D5377" t="s">
        <v>10929</v>
      </c>
      <c r="E5377">
        <v>1</v>
      </c>
      <c r="F5377" t="s">
        <v>14740</v>
      </c>
    </row>
    <row r="5378" spans="1:6" x14ac:dyDescent="0.2">
      <c r="A5378" t="s">
        <v>16346</v>
      </c>
      <c r="B5378" t="s">
        <v>89</v>
      </c>
      <c r="C5378" t="s">
        <v>218</v>
      </c>
      <c r="D5378" t="s">
        <v>10931</v>
      </c>
      <c r="E5378">
        <v>2</v>
      </c>
      <c r="F5378" t="s">
        <v>14740</v>
      </c>
    </row>
    <row r="5379" spans="1:6" x14ac:dyDescent="0.2">
      <c r="A5379" t="s">
        <v>16347</v>
      </c>
      <c r="B5379" t="s">
        <v>89</v>
      </c>
      <c r="C5379" t="s">
        <v>218</v>
      </c>
      <c r="D5379" t="s">
        <v>10933</v>
      </c>
      <c r="E5379">
        <v>4</v>
      </c>
      <c r="F5379" t="s">
        <v>14740</v>
      </c>
    </row>
    <row r="5380" spans="1:6" x14ac:dyDescent="0.2">
      <c r="A5380" t="s">
        <v>16348</v>
      </c>
      <c r="B5380" t="s">
        <v>89</v>
      </c>
      <c r="C5380" t="s">
        <v>218</v>
      </c>
      <c r="D5380" t="s">
        <v>14765</v>
      </c>
      <c r="E5380">
        <v>1</v>
      </c>
      <c r="F5380" t="s">
        <v>14740</v>
      </c>
    </row>
    <row r="5381" spans="1:6" x14ac:dyDescent="0.2">
      <c r="A5381" t="s">
        <v>16349</v>
      </c>
      <c r="B5381" t="s">
        <v>89</v>
      </c>
      <c r="C5381" t="s">
        <v>218</v>
      </c>
      <c r="D5381" t="s">
        <v>10945</v>
      </c>
      <c r="E5381">
        <v>5</v>
      </c>
      <c r="F5381" t="s">
        <v>14740</v>
      </c>
    </row>
    <row r="5382" spans="1:6" x14ac:dyDescent="0.2">
      <c r="A5382" t="s">
        <v>16350</v>
      </c>
      <c r="B5382" t="s">
        <v>89</v>
      </c>
      <c r="C5382" t="s">
        <v>218</v>
      </c>
      <c r="D5382" t="s">
        <v>10963</v>
      </c>
      <c r="E5382">
        <v>1</v>
      </c>
      <c r="F5382" t="s">
        <v>14740</v>
      </c>
    </row>
    <row r="5383" spans="1:6" x14ac:dyDescent="0.2">
      <c r="A5383" t="s">
        <v>16351</v>
      </c>
      <c r="B5383" t="s">
        <v>89</v>
      </c>
      <c r="C5383" t="s">
        <v>218</v>
      </c>
      <c r="D5383" t="s">
        <v>14792</v>
      </c>
      <c r="E5383">
        <v>1</v>
      </c>
      <c r="F5383" t="s">
        <v>14740</v>
      </c>
    </row>
    <row r="5384" spans="1:6" x14ac:dyDescent="0.2">
      <c r="A5384" t="s">
        <v>16352</v>
      </c>
      <c r="B5384" t="s">
        <v>89</v>
      </c>
      <c r="C5384" t="s">
        <v>218</v>
      </c>
      <c r="D5384" t="s">
        <v>14800</v>
      </c>
      <c r="E5384">
        <v>1</v>
      </c>
      <c r="F5384" t="s">
        <v>14740</v>
      </c>
    </row>
    <row r="5385" spans="1:6" x14ac:dyDescent="0.2">
      <c r="A5385" t="s">
        <v>16353</v>
      </c>
      <c r="B5385" t="s">
        <v>89</v>
      </c>
      <c r="C5385" t="s">
        <v>218</v>
      </c>
      <c r="D5385" t="s">
        <v>14806</v>
      </c>
      <c r="E5385">
        <v>1</v>
      </c>
      <c r="F5385" t="s">
        <v>14740</v>
      </c>
    </row>
    <row r="5386" spans="1:6" x14ac:dyDescent="0.2">
      <c r="A5386" t="s">
        <v>16354</v>
      </c>
      <c r="B5386" t="s">
        <v>89</v>
      </c>
      <c r="C5386" t="s">
        <v>219</v>
      </c>
      <c r="D5386" t="s">
        <v>10903</v>
      </c>
      <c r="E5386">
        <v>1</v>
      </c>
      <c r="F5386" t="s">
        <v>14740</v>
      </c>
    </row>
    <row r="5387" spans="1:6" x14ac:dyDescent="0.2">
      <c r="A5387" t="s">
        <v>16355</v>
      </c>
      <c r="B5387" t="s">
        <v>89</v>
      </c>
      <c r="C5387" t="s">
        <v>219</v>
      </c>
      <c r="D5387" t="s">
        <v>10931</v>
      </c>
      <c r="E5387">
        <v>1</v>
      </c>
      <c r="F5387" t="s">
        <v>14740</v>
      </c>
    </row>
    <row r="5388" spans="1:6" x14ac:dyDescent="0.2">
      <c r="A5388" t="s">
        <v>16356</v>
      </c>
      <c r="B5388" t="s">
        <v>89</v>
      </c>
      <c r="C5388" t="s">
        <v>219</v>
      </c>
      <c r="D5388" t="s">
        <v>10933</v>
      </c>
      <c r="E5388">
        <v>11</v>
      </c>
      <c r="F5388" t="s">
        <v>14740</v>
      </c>
    </row>
    <row r="5389" spans="1:6" x14ac:dyDescent="0.2">
      <c r="A5389" t="s">
        <v>16357</v>
      </c>
      <c r="B5389" t="s">
        <v>89</v>
      </c>
      <c r="C5389" t="s">
        <v>219</v>
      </c>
      <c r="D5389" t="s">
        <v>14767</v>
      </c>
      <c r="E5389">
        <v>1</v>
      </c>
      <c r="F5389" t="s">
        <v>14740</v>
      </c>
    </row>
    <row r="5390" spans="1:6" x14ac:dyDescent="0.2">
      <c r="A5390" t="s">
        <v>16358</v>
      </c>
      <c r="B5390" t="s">
        <v>89</v>
      </c>
      <c r="C5390" t="s">
        <v>219</v>
      </c>
      <c r="D5390" t="s">
        <v>10945</v>
      </c>
      <c r="E5390">
        <v>14</v>
      </c>
      <c r="F5390" t="s">
        <v>14740</v>
      </c>
    </row>
    <row r="5391" spans="1:6" x14ac:dyDescent="0.2">
      <c r="A5391" t="s">
        <v>16359</v>
      </c>
      <c r="B5391" t="s">
        <v>89</v>
      </c>
      <c r="C5391" t="s">
        <v>220</v>
      </c>
      <c r="D5391" t="s">
        <v>10931</v>
      </c>
      <c r="E5391">
        <v>1</v>
      </c>
      <c r="F5391" t="s">
        <v>14740</v>
      </c>
    </row>
    <row r="5392" spans="1:6" x14ac:dyDescent="0.2">
      <c r="A5392" t="s">
        <v>16360</v>
      </c>
      <c r="B5392" t="s">
        <v>89</v>
      </c>
      <c r="C5392" t="s">
        <v>220</v>
      </c>
      <c r="D5392" t="s">
        <v>10933</v>
      </c>
      <c r="E5392">
        <v>8</v>
      </c>
      <c r="F5392" t="s">
        <v>14740</v>
      </c>
    </row>
    <row r="5393" spans="1:6" x14ac:dyDescent="0.2">
      <c r="A5393" t="s">
        <v>16361</v>
      </c>
      <c r="B5393" t="s">
        <v>89</v>
      </c>
      <c r="C5393" t="s">
        <v>220</v>
      </c>
      <c r="D5393" t="s">
        <v>14763</v>
      </c>
      <c r="E5393">
        <v>1</v>
      </c>
      <c r="F5393" t="s">
        <v>14740</v>
      </c>
    </row>
    <row r="5394" spans="1:6" x14ac:dyDescent="0.2">
      <c r="A5394" t="s">
        <v>16362</v>
      </c>
      <c r="B5394" t="s">
        <v>89</v>
      </c>
      <c r="C5394" t="s">
        <v>220</v>
      </c>
      <c r="D5394" t="s">
        <v>10945</v>
      </c>
      <c r="E5394">
        <v>10</v>
      </c>
      <c r="F5394" t="s">
        <v>14740</v>
      </c>
    </row>
    <row r="5395" spans="1:6" x14ac:dyDescent="0.2">
      <c r="A5395" t="s">
        <v>16363</v>
      </c>
      <c r="B5395" t="s">
        <v>89</v>
      </c>
      <c r="C5395" t="s">
        <v>220</v>
      </c>
      <c r="D5395" t="s">
        <v>14784</v>
      </c>
      <c r="E5395">
        <v>1</v>
      </c>
      <c r="F5395" t="s">
        <v>14740</v>
      </c>
    </row>
    <row r="5396" spans="1:6" x14ac:dyDescent="0.2">
      <c r="A5396" t="s">
        <v>16364</v>
      </c>
      <c r="B5396" t="s">
        <v>89</v>
      </c>
      <c r="C5396" t="s">
        <v>220</v>
      </c>
      <c r="D5396" t="s">
        <v>14794</v>
      </c>
      <c r="E5396">
        <v>1</v>
      </c>
      <c r="F5396" t="s">
        <v>14740</v>
      </c>
    </row>
    <row r="5397" spans="1:6" x14ac:dyDescent="0.2">
      <c r="A5397" t="s">
        <v>16365</v>
      </c>
      <c r="B5397" t="s">
        <v>89</v>
      </c>
      <c r="C5397" t="s">
        <v>220</v>
      </c>
      <c r="D5397" t="s">
        <v>14806</v>
      </c>
      <c r="E5397">
        <v>1</v>
      </c>
      <c r="F5397" t="s">
        <v>14740</v>
      </c>
    </row>
    <row r="5398" spans="1:6" x14ac:dyDescent="0.2">
      <c r="A5398" t="s">
        <v>16366</v>
      </c>
      <c r="B5398" t="s">
        <v>89</v>
      </c>
      <c r="C5398" t="s">
        <v>222</v>
      </c>
      <c r="D5398" t="s">
        <v>10933</v>
      </c>
      <c r="E5398">
        <v>4</v>
      </c>
      <c r="F5398" t="s">
        <v>14740</v>
      </c>
    </row>
    <row r="5399" spans="1:6" x14ac:dyDescent="0.2">
      <c r="A5399" t="s">
        <v>16367</v>
      </c>
      <c r="B5399" t="s">
        <v>89</v>
      </c>
      <c r="C5399" t="s">
        <v>222</v>
      </c>
      <c r="D5399" t="s">
        <v>10945</v>
      </c>
      <c r="E5399">
        <v>4</v>
      </c>
      <c r="F5399" t="s">
        <v>14740</v>
      </c>
    </row>
    <row r="5400" spans="1:6" x14ac:dyDescent="0.2">
      <c r="A5400" t="s">
        <v>16368</v>
      </c>
      <c r="B5400" t="s">
        <v>89</v>
      </c>
      <c r="C5400" t="s">
        <v>223</v>
      </c>
      <c r="D5400" t="s">
        <v>14748</v>
      </c>
      <c r="E5400">
        <v>1</v>
      </c>
      <c r="F5400" t="s">
        <v>14740</v>
      </c>
    </row>
    <row r="5401" spans="1:6" x14ac:dyDescent="0.2">
      <c r="A5401" t="s">
        <v>16369</v>
      </c>
      <c r="B5401" t="s">
        <v>89</v>
      </c>
      <c r="C5401" t="s">
        <v>223</v>
      </c>
      <c r="D5401" t="s">
        <v>10925</v>
      </c>
      <c r="E5401">
        <v>1</v>
      </c>
      <c r="F5401" t="s">
        <v>14740</v>
      </c>
    </row>
    <row r="5402" spans="1:6" x14ac:dyDescent="0.2">
      <c r="A5402" t="s">
        <v>16370</v>
      </c>
      <c r="B5402" t="s">
        <v>89</v>
      </c>
      <c r="C5402" t="s">
        <v>223</v>
      </c>
      <c r="D5402" t="s">
        <v>10931</v>
      </c>
      <c r="E5402">
        <v>1</v>
      </c>
      <c r="F5402" t="s">
        <v>14740</v>
      </c>
    </row>
    <row r="5403" spans="1:6" x14ac:dyDescent="0.2">
      <c r="A5403" t="s">
        <v>16371</v>
      </c>
      <c r="B5403" t="s">
        <v>89</v>
      </c>
      <c r="C5403" t="s">
        <v>223</v>
      </c>
      <c r="D5403" t="s">
        <v>10933</v>
      </c>
      <c r="E5403">
        <v>3</v>
      </c>
      <c r="F5403" t="s">
        <v>14740</v>
      </c>
    </row>
    <row r="5404" spans="1:6" x14ac:dyDescent="0.2">
      <c r="A5404" t="s">
        <v>16372</v>
      </c>
      <c r="B5404" t="s">
        <v>89</v>
      </c>
      <c r="C5404" t="s">
        <v>223</v>
      </c>
      <c r="D5404" t="s">
        <v>14763</v>
      </c>
      <c r="E5404">
        <v>1</v>
      </c>
      <c r="F5404" t="s">
        <v>14740</v>
      </c>
    </row>
    <row r="5405" spans="1:6" x14ac:dyDescent="0.2">
      <c r="A5405" t="s">
        <v>16373</v>
      </c>
      <c r="B5405" t="s">
        <v>89</v>
      </c>
      <c r="C5405" t="s">
        <v>223</v>
      </c>
      <c r="D5405" t="s">
        <v>14765</v>
      </c>
      <c r="E5405">
        <v>1</v>
      </c>
      <c r="F5405" t="s">
        <v>14740</v>
      </c>
    </row>
    <row r="5406" spans="1:6" x14ac:dyDescent="0.2">
      <c r="A5406" t="s">
        <v>16374</v>
      </c>
      <c r="B5406" t="s">
        <v>89</v>
      </c>
      <c r="C5406" t="s">
        <v>223</v>
      </c>
      <c r="D5406" t="s">
        <v>14767</v>
      </c>
      <c r="E5406">
        <v>1</v>
      </c>
      <c r="F5406" t="s">
        <v>14740</v>
      </c>
    </row>
    <row r="5407" spans="1:6" x14ac:dyDescent="0.2">
      <c r="A5407" t="s">
        <v>16375</v>
      </c>
      <c r="B5407" t="s">
        <v>89</v>
      </c>
      <c r="C5407" t="s">
        <v>223</v>
      </c>
      <c r="D5407" t="s">
        <v>10945</v>
      </c>
      <c r="E5407">
        <v>4</v>
      </c>
      <c r="F5407" t="s">
        <v>14740</v>
      </c>
    </row>
    <row r="5408" spans="1:6" x14ac:dyDescent="0.2">
      <c r="A5408" t="s">
        <v>16376</v>
      </c>
      <c r="B5408" t="s">
        <v>89</v>
      </c>
      <c r="C5408" t="s">
        <v>223</v>
      </c>
      <c r="D5408" t="s">
        <v>14781</v>
      </c>
      <c r="E5408">
        <v>1</v>
      </c>
      <c r="F5408" t="s">
        <v>14740</v>
      </c>
    </row>
    <row r="5409" spans="1:6" x14ac:dyDescent="0.2">
      <c r="A5409" t="s">
        <v>16377</v>
      </c>
      <c r="B5409" t="s">
        <v>89</v>
      </c>
      <c r="C5409" t="s">
        <v>223</v>
      </c>
      <c r="D5409" t="s">
        <v>14794</v>
      </c>
      <c r="E5409">
        <v>1</v>
      </c>
      <c r="F5409" t="s">
        <v>14740</v>
      </c>
    </row>
    <row r="5410" spans="1:6" x14ac:dyDescent="0.2">
      <c r="A5410" t="s">
        <v>16378</v>
      </c>
      <c r="B5410" t="s">
        <v>89</v>
      </c>
      <c r="C5410" t="s">
        <v>223</v>
      </c>
      <c r="D5410" t="s">
        <v>14798</v>
      </c>
      <c r="E5410">
        <v>1</v>
      </c>
      <c r="F5410" t="s">
        <v>14740</v>
      </c>
    </row>
    <row r="5411" spans="1:6" x14ac:dyDescent="0.2">
      <c r="A5411" t="s">
        <v>16379</v>
      </c>
      <c r="B5411" t="s">
        <v>89</v>
      </c>
      <c r="C5411" t="s">
        <v>223</v>
      </c>
      <c r="D5411" t="s">
        <v>14802</v>
      </c>
      <c r="E5411">
        <v>1</v>
      </c>
      <c r="F5411" t="s">
        <v>14740</v>
      </c>
    </row>
    <row r="5412" spans="1:6" x14ac:dyDescent="0.2">
      <c r="A5412" t="s">
        <v>16380</v>
      </c>
      <c r="B5412" t="s">
        <v>89</v>
      </c>
      <c r="C5412" t="s">
        <v>224</v>
      </c>
      <c r="D5412" t="s">
        <v>10931</v>
      </c>
      <c r="E5412">
        <v>1</v>
      </c>
      <c r="F5412" t="s">
        <v>14740</v>
      </c>
    </row>
    <row r="5413" spans="1:6" x14ac:dyDescent="0.2">
      <c r="A5413" t="s">
        <v>16381</v>
      </c>
      <c r="B5413" t="s">
        <v>89</v>
      </c>
      <c r="C5413" t="s">
        <v>224</v>
      </c>
      <c r="D5413" t="s">
        <v>10933</v>
      </c>
      <c r="E5413">
        <v>4</v>
      </c>
      <c r="F5413" t="s">
        <v>14740</v>
      </c>
    </row>
    <row r="5414" spans="1:6" x14ac:dyDescent="0.2">
      <c r="A5414" t="s">
        <v>16382</v>
      </c>
      <c r="B5414" t="s">
        <v>89</v>
      </c>
      <c r="C5414" t="s">
        <v>224</v>
      </c>
      <c r="D5414" t="s">
        <v>14763</v>
      </c>
      <c r="E5414">
        <v>1</v>
      </c>
      <c r="F5414" t="s">
        <v>14740</v>
      </c>
    </row>
    <row r="5415" spans="1:6" x14ac:dyDescent="0.2">
      <c r="A5415" t="s">
        <v>16383</v>
      </c>
      <c r="B5415" t="s">
        <v>89</v>
      </c>
      <c r="C5415" t="s">
        <v>224</v>
      </c>
      <c r="D5415" t="s">
        <v>14767</v>
      </c>
      <c r="E5415">
        <v>1</v>
      </c>
      <c r="F5415" t="s">
        <v>14740</v>
      </c>
    </row>
    <row r="5416" spans="1:6" x14ac:dyDescent="0.2">
      <c r="A5416" t="s">
        <v>16384</v>
      </c>
      <c r="B5416" t="s">
        <v>89</v>
      </c>
      <c r="C5416" t="s">
        <v>224</v>
      </c>
      <c r="D5416" t="s">
        <v>10945</v>
      </c>
      <c r="E5416">
        <v>6</v>
      </c>
      <c r="F5416" t="s">
        <v>14740</v>
      </c>
    </row>
    <row r="5417" spans="1:6" x14ac:dyDescent="0.2">
      <c r="A5417" t="s">
        <v>16385</v>
      </c>
      <c r="B5417" t="s">
        <v>89</v>
      </c>
      <c r="C5417" t="s">
        <v>224</v>
      </c>
      <c r="D5417" t="s">
        <v>10963</v>
      </c>
      <c r="E5417">
        <v>1</v>
      </c>
      <c r="F5417" t="s">
        <v>14740</v>
      </c>
    </row>
    <row r="5418" spans="1:6" x14ac:dyDescent="0.2">
      <c r="A5418" t="s">
        <v>16386</v>
      </c>
      <c r="B5418" t="s">
        <v>89</v>
      </c>
      <c r="C5418" t="s">
        <v>224</v>
      </c>
      <c r="D5418" t="s">
        <v>14800</v>
      </c>
      <c r="E5418">
        <v>1</v>
      </c>
      <c r="F5418" t="s">
        <v>14740</v>
      </c>
    </row>
    <row r="5419" spans="1:6" x14ac:dyDescent="0.2">
      <c r="A5419" t="s">
        <v>16387</v>
      </c>
      <c r="B5419" t="s">
        <v>89</v>
      </c>
      <c r="C5419" t="s">
        <v>224</v>
      </c>
      <c r="D5419" t="s">
        <v>14802</v>
      </c>
      <c r="E5419">
        <v>1</v>
      </c>
      <c r="F5419" t="s">
        <v>14740</v>
      </c>
    </row>
    <row r="5420" spans="1:6" x14ac:dyDescent="0.2">
      <c r="A5420" t="s">
        <v>16388</v>
      </c>
      <c r="B5420" t="s">
        <v>89</v>
      </c>
      <c r="C5420" t="s">
        <v>226</v>
      </c>
      <c r="D5420" t="s">
        <v>10931</v>
      </c>
      <c r="E5420">
        <v>1</v>
      </c>
      <c r="F5420" t="s">
        <v>14740</v>
      </c>
    </row>
    <row r="5421" spans="1:6" x14ac:dyDescent="0.2">
      <c r="A5421" t="s">
        <v>16389</v>
      </c>
      <c r="B5421" t="s">
        <v>89</v>
      </c>
      <c r="C5421" t="s">
        <v>226</v>
      </c>
      <c r="D5421" t="s">
        <v>10933</v>
      </c>
      <c r="E5421">
        <v>10</v>
      </c>
      <c r="F5421" t="s">
        <v>14740</v>
      </c>
    </row>
    <row r="5422" spans="1:6" x14ac:dyDescent="0.2">
      <c r="A5422" t="s">
        <v>16390</v>
      </c>
      <c r="B5422" t="s">
        <v>89</v>
      </c>
      <c r="C5422" t="s">
        <v>226</v>
      </c>
      <c r="D5422" t="s">
        <v>10945</v>
      </c>
      <c r="E5422">
        <v>13</v>
      </c>
      <c r="F5422" t="s">
        <v>14740</v>
      </c>
    </row>
    <row r="5423" spans="1:6" x14ac:dyDescent="0.2">
      <c r="A5423" t="s">
        <v>16391</v>
      </c>
      <c r="B5423" t="s">
        <v>89</v>
      </c>
      <c r="C5423" t="s">
        <v>226</v>
      </c>
      <c r="D5423" t="s">
        <v>14798</v>
      </c>
      <c r="E5423">
        <v>1</v>
      </c>
      <c r="F5423" t="s">
        <v>14740</v>
      </c>
    </row>
    <row r="5424" spans="1:6" x14ac:dyDescent="0.2">
      <c r="A5424" t="s">
        <v>16392</v>
      </c>
      <c r="B5424" t="s">
        <v>89</v>
      </c>
      <c r="C5424" t="s">
        <v>227</v>
      </c>
      <c r="D5424" t="s">
        <v>10933</v>
      </c>
      <c r="E5424">
        <v>5</v>
      </c>
      <c r="F5424" t="s">
        <v>14740</v>
      </c>
    </row>
    <row r="5425" spans="1:6" x14ac:dyDescent="0.2">
      <c r="A5425" t="s">
        <v>16393</v>
      </c>
      <c r="B5425" t="s">
        <v>89</v>
      </c>
      <c r="C5425" t="s">
        <v>227</v>
      </c>
      <c r="D5425" t="s">
        <v>10945</v>
      </c>
      <c r="E5425">
        <v>7</v>
      </c>
      <c r="F5425" t="s">
        <v>14740</v>
      </c>
    </row>
    <row r="5426" spans="1:6" x14ac:dyDescent="0.2">
      <c r="A5426" t="s">
        <v>16394</v>
      </c>
      <c r="B5426" t="s">
        <v>89</v>
      </c>
      <c r="C5426" t="s">
        <v>229</v>
      </c>
      <c r="D5426" t="s">
        <v>10931</v>
      </c>
      <c r="E5426">
        <v>1</v>
      </c>
      <c r="F5426" t="s">
        <v>14740</v>
      </c>
    </row>
    <row r="5427" spans="1:6" x14ac:dyDescent="0.2">
      <c r="A5427" t="s">
        <v>16395</v>
      </c>
      <c r="B5427" t="s">
        <v>89</v>
      </c>
      <c r="C5427" t="s">
        <v>229</v>
      </c>
      <c r="D5427" t="s">
        <v>10933</v>
      </c>
      <c r="E5427">
        <v>1</v>
      </c>
      <c r="F5427" t="s">
        <v>14740</v>
      </c>
    </row>
    <row r="5428" spans="1:6" x14ac:dyDescent="0.2">
      <c r="A5428" t="s">
        <v>16396</v>
      </c>
      <c r="B5428" t="s">
        <v>89</v>
      </c>
      <c r="C5428" t="s">
        <v>229</v>
      </c>
      <c r="D5428" t="s">
        <v>14763</v>
      </c>
      <c r="E5428">
        <v>1</v>
      </c>
      <c r="F5428" t="s">
        <v>14740</v>
      </c>
    </row>
    <row r="5429" spans="1:6" x14ac:dyDescent="0.2">
      <c r="A5429" t="s">
        <v>16397</v>
      </c>
      <c r="B5429" t="s">
        <v>89</v>
      </c>
      <c r="C5429" t="s">
        <v>229</v>
      </c>
      <c r="D5429" t="s">
        <v>14767</v>
      </c>
      <c r="E5429">
        <v>1</v>
      </c>
      <c r="F5429" t="s">
        <v>14740</v>
      </c>
    </row>
    <row r="5430" spans="1:6" x14ac:dyDescent="0.2">
      <c r="A5430" t="s">
        <v>16398</v>
      </c>
      <c r="B5430" t="s">
        <v>89</v>
      </c>
      <c r="C5430" t="s">
        <v>229</v>
      </c>
      <c r="D5430" t="s">
        <v>10945</v>
      </c>
      <c r="E5430">
        <v>1</v>
      </c>
      <c r="F5430" t="s">
        <v>14740</v>
      </c>
    </row>
    <row r="5431" spans="1:6" x14ac:dyDescent="0.2">
      <c r="A5431" t="s">
        <v>16399</v>
      </c>
      <c r="B5431" t="s">
        <v>89</v>
      </c>
      <c r="C5431" t="s">
        <v>230</v>
      </c>
      <c r="D5431" t="s">
        <v>10931</v>
      </c>
      <c r="E5431">
        <v>1</v>
      </c>
      <c r="F5431" t="s">
        <v>14740</v>
      </c>
    </row>
    <row r="5432" spans="1:6" x14ac:dyDescent="0.2">
      <c r="A5432" t="s">
        <v>16400</v>
      </c>
      <c r="B5432" t="s">
        <v>89</v>
      </c>
      <c r="C5432" t="s">
        <v>230</v>
      </c>
      <c r="D5432" t="s">
        <v>10933</v>
      </c>
      <c r="E5432">
        <v>12</v>
      </c>
      <c r="F5432" t="s">
        <v>14740</v>
      </c>
    </row>
    <row r="5433" spans="1:6" x14ac:dyDescent="0.2">
      <c r="A5433" t="s">
        <v>16401</v>
      </c>
      <c r="B5433" t="s">
        <v>89</v>
      </c>
      <c r="C5433" t="s">
        <v>230</v>
      </c>
      <c r="D5433" t="s">
        <v>10945</v>
      </c>
      <c r="E5433">
        <v>16</v>
      </c>
      <c r="F5433" t="s">
        <v>14740</v>
      </c>
    </row>
    <row r="5434" spans="1:6" x14ac:dyDescent="0.2">
      <c r="A5434" t="s">
        <v>16402</v>
      </c>
      <c r="B5434" t="s">
        <v>89</v>
      </c>
      <c r="C5434" t="s">
        <v>230</v>
      </c>
      <c r="D5434" t="s">
        <v>14781</v>
      </c>
      <c r="E5434">
        <v>1</v>
      </c>
      <c r="F5434" t="s">
        <v>14740</v>
      </c>
    </row>
    <row r="5435" spans="1:6" x14ac:dyDescent="0.2">
      <c r="A5435" t="s">
        <v>16403</v>
      </c>
      <c r="B5435" t="s">
        <v>89</v>
      </c>
      <c r="C5435" t="s">
        <v>230</v>
      </c>
      <c r="D5435" t="s">
        <v>14802</v>
      </c>
      <c r="E5435">
        <v>1</v>
      </c>
      <c r="F5435" t="s">
        <v>14740</v>
      </c>
    </row>
    <row r="5436" spans="1:6" x14ac:dyDescent="0.2">
      <c r="A5436" t="s">
        <v>16404</v>
      </c>
      <c r="B5436" t="s">
        <v>89</v>
      </c>
      <c r="C5436" t="s">
        <v>231</v>
      </c>
      <c r="D5436" t="s">
        <v>10945</v>
      </c>
      <c r="E5436">
        <v>1</v>
      </c>
      <c r="F5436" t="s">
        <v>14740</v>
      </c>
    </row>
    <row r="5437" spans="1:6" x14ac:dyDescent="0.2">
      <c r="A5437" t="s">
        <v>16405</v>
      </c>
      <c r="B5437" t="s">
        <v>89</v>
      </c>
      <c r="C5437" t="s">
        <v>232</v>
      </c>
      <c r="D5437" t="s">
        <v>10903</v>
      </c>
      <c r="E5437">
        <v>1</v>
      </c>
      <c r="F5437" t="s">
        <v>14740</v>
      </c>
    </row>
    <row r="5438" spans="1:6" x14ac:dyDescent="0.2">
      <c r="A5438" t="s">
        <v>16406</v>
      </c>
      <c r="B5438" t="s">
        <v>89</v>
      </c>
      <c r="C5438" t="s">
        <v>232</v>
      </c>
      <c r="D5438" t="s">
        <v>10931</v>
      </c>
      <c r="E5438">
        <v>3</v>
      </c>
      <c r="F5438" t="s">
        <v>14740</v>
      </c>
    </row>
    <row r="5439" spans="1:6" x14ac:dyDescent="0.2">
      <c r="A5439" t="s">
        <v>16407</v>
      </c>
      <c r="B5439" t="s">
        <v>89</v>
      </c>
      <c r="C5439" t="s">
        <v>232</v>
      </c>
      <c r="D5439" t="s">
        <v>10933</v>
      </c>
      <c r="E5439">
        <v>26</v>
      </c>
      <c r="F5439" t="s">
        <v>14740</v>
      </c>
    </row>
    <row r="5440" spans="1:6" x14ac:dyDescent="0.2">
      <c r="A5440" t="s">
        <v>16408</v>
      </c>
      <c r="B5440" t="s">
        <v>89</v>
      </c>
      <c r="C5440" t="s">
        <v>232</v>
      </c>
      <c r="D5440" t="s">
        <v>14767</v>
      </c>
      <c r="E5440">
        <v>1</v>
      </c>
      <c r="F5440" t="s">
        <v>14740</v>
      </c>
    </row>
    <row r="5441" spans="1:6" x14ac:dyDescent="0.2">
      <c r="A5441" t="s">
        <v>16409</v>
      </c>
      <c r="B5441" t="s">
        <v>89</v>
      </c>
      <c r="C5441" t="s">
        <v>232</v>
      </c>
      <c r="D5441" t="s">
        <v>10945</v>
      </c>
      <c r="E5441">
        <v>31</v>
      </c>
      <c r="F5441" t="s">
        <v>14740</v>
      </c>
    </row>
    <row r="5442" spans="1:6" x14ac:dyDescent="0.2">
      <c r="A5442" t="s">
        <v>16410</v>
      </c>
      <c r="B5442" t="s">
        <v>89</v>
      </c>
      <c r="C5442" t="s">
        <v>232</v>
      </c>
      <c r="D5442" t="s">
        <v>10963</v>
      </c>
      <c r="E5442">
        <v>1</v>
      </c>
      <c r="F5442" t="s">
        <v>14740</v>
      </c>
    </row>
    <row r="5443" spans="1:6" x14ac:dyDescent="0.2">
      <c r="A5443" t="s">
        <v>16411</v>
      </c>
      <c r="B5443" t="s">
        <v>89</v>
      </c>
      <c r="C5443" t="s">
        <v>232</v>
      </c>
      <c r="D5443" t="s">
        <v>14786</v>
      </c>
      <c r="E5443">
        <v>1</v>
      </c>
      <c r="F5443" t="s">
        <v>14740</v>
      </c>
    </row>
    <row r="5444" spans="1:6" x14ac:dyDescent="0.2">
      <c r="A5444" t="s">
        <v>16412</v>
      </c>
      <c r="B5444" t="s">
        <v>89</v>
      </c>
      <c r="C5444" t="s">
        <v>232</v>
      </c>
      <c r="D5444" t="s">
        <v>14788</v>
      </c>
      <c r="E5444">
        <v>1</v>
      </c>
      <c r="F5444" t="s">
        <v>14740</v>
      </c>
    </row>
    <row r="5445" spans="1:6" x14ac:dyDescent="0.2">
      <c r="A5445" t="s">
        <v>16413</v>
      </c>
      <c r="B5445" t="s">
        <v>89</v>
      </c>
      <c r="C5445" t="s">
        <v>232</v>
      </c>
      <c r="D5445" t="s">
        <v>14794</v>
      </c>
      <c r="E5445">
        <v>1</v>
      </c>
      <c r="F5445" t="s">
        <v>14740</v>
      </c>
    </row>
    <row r="5446" spans="1:6" x14ac:dyDescent="0.2">
      <c r="A5446" t="s">
        <v>16414</v>
      </c>
      <c r="B5446" t="s">
        <v>89</v>
      </c>
      <c r="C5446" t="s">
        <v>232</v>
      </c>
      <c r="D5446" t="s">
        <v>14796</v>
      </c>
      <c r="E5446">
        <v>2</v>
      </c>
      <c r="F5446" t="s">
        <v>14740</v>
      </c>
    </row>
    <row r="5447" spans="1:6" x14ac:dyDescent="0.2">
      <c r="A5447" t="s">
        <v>16415</v>
      </c>
      <c r="B5447" t="s">
        <v>89</v>
      </c>
      <c r="C5447" t="s">
        <v>232</v>
      </c>
      <c r="D5447" t="s">
        <v>14802</v>
      </c>
      <c r="E5447">
        <v>1</v>
      </c>
      <c r="F5447" t="s">
        <v>14740</v>
      </c>
    </row>
    <row r="5448" spans="1:6" x14ac:dyDescent="0.2">
      <c r="A5448" t="s">
        <v>16416</v>
      </c>
      <c r="B5448" t="s">
        <v>89</v>
      </c>
      <c r="C5448" t="s">
        <v>232</v>
      </c>
      <c r="D5448" t="s">
        <v>14806</v>
      </c>
      <c r="E5448">
        <v>2</v>
      </c>
      <c r="F5448" t="s">
        <v>14740</v>
      </c>
    </row>
    <row r="5449" spans="1:6" x14ac:dyDescent="0.2">
      <c r="A5449" t="s">
        <v>16417</v>
      </c>
      <c r="B5449" t="s">
        <v>89</v>
      </c>
      <c r="C5449" t="s">
        <v>233</v>
      </c>
      <c r="D5449" t="s">
        <v>10933</v>
      </c>
      <c r="E5449">
        <v>3</v>
      </c>
      <c r="F5449" t="s">
        <v>14740</v>
      </c>
    </row>
    <row r="5450" spans="1:6" x14ac:dyDescent="0.2">
      <c r="A5450" t="s">
        <v>16418</v>
      </c>
      <c r="B5450" t="s">
        <v>89</v>
      </c>
      <c r="C5450" t="s">
        <v>233</v>
      </c>
      <c r="D5450" t="s">
        <v>10945</v>
      </c>
      <c r="E5450">
        <v>3</v>
      </c>
      <c r="F5450" t="s">
        <v>14740</v>
      </c>
    </row>
    <row r="5451" spans="1:6" x14ac:dyDescent="0.2">
      <c r="A5451" t="s">
        <v>16419</v>
      </c>
      <c r="B5451" t="s">
        <v>89</v>
      </c>
      <c r="C5451" t="s">
        <v>234</v>
      </c>
      <c r="D5451" t="s">
        <v>10933</v>
      </c>
      <c r="E5451">
        <v>1</v>
      </c>
      <c r="F5451" t="s">
        <v>14740</v>
      </c>
    </row>
    <row r="5452" spans="1:6" x14ac:dyDescent="0.2">
      <c r="A5452" t="s">
        <v>16420</v>
      </c>
      <c r="B5452" t="s">
        <v>89</v>
      </c>
      <c r="C5452" t="s">
        <v>234</v>
      </c>
      <c r="D5452" t="s">
        <v>10945</v>
      </c>
      <c r="E5452">
        <v>1</v>
      </c>
      <c r="F5452" t="s">
        <v>14740</v>
      </c>
    </row>
    <row r="5453" spans="1:6" x14ac:dyDescent="0.2">
      <c r="A5453" t="s">
        <v>16421</v>
      </c>
      <c r="B5453" t="s">
        <v>89</v>
      </c>
      <c r="C5453" t="s">
        <v>235</v>
      </c>
      <c r="D5453" t="s">
        <v>10931</v>
      </c>
      <c r="E5453">
        <v>1</v>
      </c>
      <c r="F5453" t="s">
        <v>14740</v>
      </c>
    </row>
    <row r="5454" spans="1:6" x14ac:dyDescent="0.2">
      <c r="A5454" t="s">
        <v>16422</v>
      </c>
      <c r="B5454" t="s">
        <v>89</v>
      </c>
      <c r="C5454" t="s">
        <v>235</v>
      </c>
      <c r="D5454" t="s">
        <v>10933</v>
      </c>
      <c r="E5454">
        <v>2</v>
      </c>
      <c r="F5454" t="s">
        <v>14740</v>
      </c>
    </row>
    <row r="5455" spans="1:6" x14ac:dyDescent="0.2">
      <c r="A5455" t="s">
        <v>16423</v>
      </c>
      <c r="B5455" t="s">
        <v>89</v>
      </c>
      <c r="C5455" t="s">
        <v>235</v>
      </c>
      <c r="D5455" t="s">
        <v>14763</v>
      </c>
      <c r="E5455">
        <v>1</v>
      </c>
      <c r="F5455" t="s">
        <v>14740</v>
      </c>
    </row>
    <row r="5456" spans="1:6" x14ac:dyDescent="0.2">
      <c r="A5456" t="s">
        <v>16424</v>
      </c>
      <c r="B5456" t="s">
        <v>89</v>
      </c>
      <c r="C5456" t="s">
        <v>235</v>
      </c>
      <c r="D5456" t="s">
        <v>14767</v>
      </c>
      <c r="E5456">
        <v>1</v>
      </c>
      <c r="F5456" t="s">
        <v>14740</v>
      </c>
    </row>
    <row r="5457" spans="1:6" x14ac:dyDescent="0.2">
      <c r="A5457" t="s">
        <v>16425</v>
      </c>
      <c r="B5457" t="s">
        <v>89</v>
      </c>
      <c r="C5457" t="s">
        <v>235</v>
      </c>
      <c r="D5457" t="s">
        <v>10945</v>
      </c>
      <c r="E5457">
        <v>2</v>
      </c>
      <c r="F5457" t="s">
        <v>14740</v>
      </c>
    </row>
    <row r="5458" spans="1:6" x14ac:dyDescent="0.2">
      <c r="A5458" t="s">
        <v>16426</v>
      </c>
      <c r="B5458" t="s">
        <v>89</v>
      </c>
      <c r="C5458" t="s">
        <v>236</v>
      </c>
      <c r="D5458" t="s">
        <v>10903</v>
      </c>
      <c r="E5458">
        <v>1</v>
      </c>
      <c r="F5458" t="s">
        <v>14740</v>
      </c>
    </row>
    <row r="5459" spans="1:6" x14ac:dyDescent="0.2">
      <c r="A5459" t="s">
        <v>16427</v>
      </c>
      <c r="B5459" t="s">
        <v>89</v>
      </c>
      <c r="C5459" t="s">
        <v>236</v>
      </c>
      <c r="D5459" t="s">
        <v>10911</v>
      </c>
      <c r="E5459">
        <v>2</v>
      </c>
      <c r="F5459" t="s">
        <v>14740</v>
      </c>
    </row>
    <row r="5460" spans="1:6" x14ac:dyDescent="0.2">
      <c r="A5460" t="s">
        <v>16428</v>
      </c>
      <c r="B5460" t="s">
        <v>89</v>
      </c>
      <c r="C5460" t="s">
        <v>236</v>
      </c>
      <c r="D5460" t="s">
        <v>10917</v>
      </c>
      <c r="E5460">
        <v>2</v>
      </c>
      <c r="F5460" t="s">
        <v>14740</v>
      </c>
    </row>
    <row r="5461" spans="1:6" x14ac:dyDescent="0.2">
      <c r="A5461" t="s">
        <v>16429</v>
      </c>
      <c r="B5461" t="s">
        <v>89</v>
      </c>
      <c r="C5461" t="s">
        <v>236</v>
      </c>
      <c r="D5461" t="s">
        <v>14758</v>
      </c>
      <c r="E5461">
        <v>1</v>
      </c>
      <c r="F5461" t="s">
        <v>14740</v>
      </c>
    </row>
    <row r="5462" spans="1:6" x14ac:dyDescent="0.2">
      <c r="A5462" t="s">
        <v>16430</v>
      </c>
      <c r="B5462" t="s">
        <v>89</v>
      </c>
      <c r="C5462" t="s">
        <v>236</v>
      </c>
      <c r="D5462" t="s">
        <v>10931</v>
      </c>
      <c r="E5462">
        <v>2</v>
      </c>
      <c r="F5462" t="s">
        <v>14740</v>
      </c>
    </row>
    <row r="5463" spans="1:6" x14ac:dyDescent="0.2">
      <c r="A5463" t="s">
        <v>16431</v>
      </c>
      <c r="B5463" t="s">
        <v>89</v>
      </c>
      <c r="C5463" t="s">
        <v>236</v>
      </c>
      <c r="D5463" t="s">
        <v>10933</v>
      </c>
      <c r="E5463">
        <v>1</v>
      </c>
      <c r="F5463" t="s">
        <v>14740</v>
      </c>
    </row>
    <row r="5464" spans="1:6" x14ac:dyDescent="0.2">
      <c r="A5464" t="s">
        <v>16432</v>
      </c>
      <c r="B5464" t="s">
        <v>89</v>
      </c>
      <c r="C5464" t="s">
        <v>236</v>
      </c>
      <c r="D5464" t="s">
        <v>14763</v>
      </c>
      <c r="E5464">
        <v>2</v>
      </c>
      <c r="F5464" t="s">
        <v>14740</v>
      </c>
    </row>
    <row r="5465" spans="1:6" x14ac:dyDescent="0.2">
      <c r="A5465" t="s">
        <v>16433</v>
      </c>
      <c r="B5465" t="s">
        <v>89</v>
      </c>
      <c r="C5465" t="s">
        <v>236</v>
      </c>
      <c r="D5465" t="s">
        <v>14765</v>
      </c>
      <c r="E5465">
        <v>1</v>
      </c>
      <c r="F5465" t="s">
        <v>14740</v>
      </c>
    </row>
    <row r="5466" spans="1:6" x14ac:dyDescent="0.2">
      <c r="A5466" t="s">
        <v>16434</v>
      </c>
      <c r="B5466" t="s">
        <v>89</v>
      </c>
      <c r="C5466" t="s">
        <v>236</v>
      </c>
      <c r="D5466" t="s">
        <v>14767</v>
      </c>
      <c r="E5466">
        <v>2</v>
      </c>
      <c r="F5466" t="s">
        <v>14740</v>
      </c>
    </row>
    <row r="5467" spans="1:6" x14ac:dyDescent="0.2">
      <c r="A5467" t="s">
        <v>16435</v>
      </c>
      <c r="B5467" t="s">
        <v>89</v>
      </c>
      <c r="C5467" t="s">
        <v>236</v>
      </c>
      <c r="D5467" t="s">
        <v>14769</v>
      </c>
      <c r="E5467">
        <v>1</v>
      </c>
      <c r="F5467" t="s">
        <v>14740</v>
      </c>
    </row>
    <row r="5468" spans="1:6" x14ac:dyDescent="0.2">
      <c r="A5468" t="s">
        <v>16436</v>
      </c>
      <c r="B5468" t="s">
        <v>89</v>
      </c>
      <c r="C5468" t="s">
        <v>236</v>
      </c>
      <c r="D5468" t="s">
        <v>10945</v>
      </c>
      <c r="E5468">
        <v>3</v>
      </c>
      <c r="F5468" t="s">
        <v>14740</v>
      </c>
    </row>
    <row r="5469" spans="1:6" x14ac:dyDescent="0.2">
      <c r="A5469" t="s">
        <v>16437</v>
      </c>
      <c r="B5469" t="s">
        <v>89</v>
      </c>
      <c r="C5469" t="s">
        <v>236</v>
      </c>
      <c r="D5469" t="s">
        <v>10963</v>
      </c>
      <c r="E5469">
        <v>2</v>
      </c>
      <c r="F5469" t="s">
        <v>14740</v>
      </c>
    </row>
    <row r="5470" spans="1:6" x14ac:dyDescent="0.2">
      <c r="A5470" t="s">
        <v>16438</v>
      </c>
      <c r="B5470" t="s">
        <v>89</v>
      </c>
      <c r="C5470" t="s">
        <v>236</v>
      </c>
      <c r="D5470" t="s">
        <v>14796</v>
      </c>
      <c r="E5470">
        <v>1</v>
      </c>
      <c r="F5470" t="s">
        <v>14740</v>
      </c>
    </row>
    <row r="5471" spans="1:6" x14ac:dyDescent="0.2">
      <c r="A5471" t="s">
        <v>16439</v>
      </c>
      <c r="B5471" t="s">
        <v>89</v>
      </c>
      <c r="C5471" t="s">
        <v>236</v>
      </c>
      <c r="D5471" t="s">
        <v>14800</v>
      </c>
      <c r="E5471">
        <v>2</v>
      </c>
      <c r="F5471" t="s">
        <v>14740</v>
      </c>
    </row>
    <row r="5472" spans="1:6" x14ac:dyDescent="0.2">
      <c r="A5472" t="s">
        <v>16440</v>
      </c>
      <c r="B5472" t="s">
        <v>89</v>
      </c>
      <c r="C5472" t="s">
        <v>237</v>
      </c>
      <c r="D5472" t="s">
        <v>10931</v>
      </c>
      <c r="E5472">
        <v>1</v>
      </c>
      <c r="F5472" t="s">
        <v>14740</v>
      </c>
    </row>
    <row r="5473" spans="1:6" x14ac:dyDescent="0.2">
      <c r="A5473" t="s">
        <v>16441</v>
      </c>
      <c r="B5473" t="s">
        <v>89</v>
      </c>
      <c r="C5473" t="s">
        <v>237</v>
      </c>
      <c r="D5473" t="s">
        <v>14767</v>
      </c>
      <c r="E5473">
        <v>1</v>
      </c>
      <c r="F5473" t="s">
        <v>14740</v>
      </c>
    </row>
    <row r="5474" spans="1:6" x14ac:dyDescent="0.2">
      <c r="A5474" t="s">
        <v>16442</v>
      </c>
      <c r="B5474" t="s">
        <v>89</v>
      </c>
      <c r="C5474" t="s">
        <v>237</v>
      </c>
      <c r="D5474" t="s">
        <v>10945</v>
      </c>
      <c r="E5474">
        <v>2</v>
      </c>
      <c r="F5474" t="s">
        <v>14740</v>
      </c>
    </row>
    <row r="5475" spans="1:6" x14ac:dyDescent="0.2">
      <c r="A5475" t="s">
        <v>16443</v>
      </c>
      <c r="B5475" t="s">
        <v>89</v>
      </c>
      <c r="C5475" t="s">
        <v>237</v>
      </c>
      <c r="D5475" t="s">
        <v>10963</v>
      </c>
      <c r="E5475">
        <v>1</v>
      </c>
      <c r="F5475" t="s">
        <v>14740</v>
      </c>
    </row>
    <row r="5476" spans="1:6" x14ac:dyDescent="0.2">
      <c r="A5476" t="s">
        <v>16444</v>
      </c>
      <c r="B5476" t="s">
        <v>89</v>
      </c>
      <c r="C5476" t="s">
        <v>238</v>
      </c>
      <c r="D5476" t="s">
        <v>10933</v>
      </c>
      <c r="E5476">
        <v>1</v>
      </c>
      <c r="F5476" t="s">
        <v>14740</v>
      </c>
    </row>
    <row r="5477" spans="1:6" x14ac:dyDescent="0.2">
      <c r="A5477" t="s">
        <v>16445</v>
      </c>
      <c r="B5477" t="s">
        <v>89</v>
      </c>
      <c r="C5477" t="s">
        <v>238</v>
      </c>
      <c r="D5477" t="s">
        <v>10945</v>
      </c>
      <c r="E5477">
        <v>1</v>
      </c>
      <c r="F5477" t="s">
        <v>14740</v>
      </c>
    </row>
    <row r="5478" spans="1:6" x14ac:dyDescent="0.2">
      <c r="A5478" t="s">
        <v>16446</v>
      </c>
      <c r="B5478" t="s">
        <v>89</v>
      </c>
      <c r="C5478" t="s">
        <v>239</v>
      </c>
      <c r="D5478" t="s">
        <v>10933</v>
      </c>
      <c r="E5478">
        <v>2</v>
      </c>
      <c r="F5478" t="s">
        <v>14740</v>
      </c>
    </row>
    <row r="5479" spans="1:6" x14ac:dyDescent="0.2">
      <c r="A5479" t="s">
        <v>16447</v>
      </c>
      <c r="B5479" t="s">
        <v>89</v>
      </c>
      <c r="C5479" t="s">
        <v>239</v>
      </c>
      <c r="D5479" t="s">
        <v>10945</v>
      </c>
      <c r="E5479">
        <v>2</v>
      </c>
      <c r="F5479" t="s">
        <v>14740</v>
      </c>
    </row>
    <row r="5480" spans="1:6" x14ac:dyDescent="0.2">
      <c r="A5480" t="s">
        <v>16448</v>
      </c>
      <c r="B5480" t="s">
        <v>89</v>
      </c>
      <c r="C5480" t="s">
        <v>240</v>
      </c>
      <c r="D5480" t="s">
        <v>10931</v>
      </c>
      <c r="E5480">
        <v>1</v>
      </c>
      <c r="F5480" t="s">
        <v>14740</v>
      </c>
    </row>
    <row r="5481" spans="1:6" x14ac:dyDescent="0.2">
      <c r="A5481" t="s">
        <v>16449</v>
      </c>
      <c r="B5481" t="s">
        <v>89</v>
      </c>
      <c r="C5481" t="s">
        <v>240</v>
      </c>
      <c r="D5481" t="s">
        <v>10933</v>
      </c>
      <c r="E5481">
        <v>4</v>
      </c>
      <c r="F5481" t="s">
        <v>14740</v>
      </c>
    </row>
    <row r="5482" spans="1:6" x14ac:dyDescent="0.2">
      <c r="A5482" t="s">
        <v>16450</v>
      </c>
      <c r="B5482" t="s">
        <v>89</v>
      </c>
      <c r="C5482" t="s">
        <v>240</v>
      </c>
      <c r="D5482" t="s">
        <v>14767</v>
      </c>
      <c r="E5482">
        <v>1</v>
      </c>
      <c r="F5482" t="s">
        <v>14740</v>
      </c>
    </row>
    <row r="5483" spans="1:6" x14ac:dyDescent="0.2">
      <c r="A5483" t="s">
        <v>16451</v>
      </c>
      <c r="B5483" t="s">
        <v>89</v>
      </c>
      <c r="C5483" t="s">
        <v>240</v>
      </c>
      <c r="D5483" t="s">
        <v>10945</v>
      </c>
      <c r="E5483">
        <v>7</v>
      </c>
      <c r="F5483" t="s">
        <v>14740</v>
      </c>
    </row>
    <row r="5484" spans="1:6" x14ac:dyDescent="0.2">
      <c r="A5484" t="s">
        <v>16452</v>
      </c>
      <c r="B5484" t="s">
        <v>89</v>
      </c>
      <c r="C5484" t="s">
        <v>240</v>
      </c>
      <c r="D5484" t="s">
        <v>14781</v>
      </c>
      <c r="E5484">
        <v>1</v>
      </c>
      <c r="F5484" t="s">
        <v>14740</v>
      </c>
    </row>
    <row r="5485" spans="1:6" x14ac:dyDescent="0.2">
      <c r="A5485" t="s">
        <v>16453</v>
      </c>
      <c r="B5485" t="s">
        <v>89</v>
      </c>
      <c r="C5485" t="s">
        <v>241</v>
      </c>
      <c r="D5485" t="s">
        <v>10933</v>
      </c>
      <c r="E5485">
        <v>4</v>
      </c>
      <c r="F5485" t="s">
        <v>14740</v>
      </c>
    </row>
    <row r="5486" spans="1:6" x14ac:dyDescent="0.2">
      <c r="A5486" t="s">
        <v>16454</v>
      </c>
      <c r="B5486" t="s">
        <v>89</v>
      </c>
      <c r="C5486" t="s">
        <v>241</v>
      </c>
      <c r="D5486" t="s">
        <v>10945</v>
      </c>
      <c r="E5486">
        <v>5</v>
      </c>
      <c r="F5486" t="s">
        <v>14740</v>
      </c>
    </row>
    <row r="5487" spans="1:6" x14ac:dyDescent="0.2">
      <c r="A5487" t="s">
        <v>16455</v>
      </c>
      <c r="B5487" t="s">
        <v>89</v>
      </c>
      <c r="C5487" t="s">
        <v>242</v>
      </c>
      <c r="D5487" t="s">
        <v>10933</v>
      </c>
      <c r="E5487">
        <v>1</v>
      </c>
      <c r="F5487" t="s">
        <v>14740</v>
      </c>
    </row>
    <row r="5488" spans="1:6" x14ac:dyDescent="0.2">
      <c r="A5488" t="s">
        <v>16456</v>
      </c>
      <c r="B5488" t="s">
        <v>89</v>
      </c>
      <c r="C5488" t="s">
        <v>242</v>
      </c>
      <c r="D5488" t="s">
        <v>10945</v>
      </c>
      <c r="E5488">
        <v>1</v>
      </c>
      <c r="F5488" t="s">
        <v>14740</v>
      </c>
    </row>
    <row r="5489" spans="1:6" x14ac:dyDescent="0.2">
      <c r="A5489" t="s">
        <v>16457</v>
      </c>
      <c r="B5489" t="s">
        <v>89</v>
      </c>
      <c r="C5489" t="s">
        <v>243</v>
      </c>
      <c r="D5489" t="s">
        <v>10931</v>
      </c>
      <c r="E5489">
        <v>1</v>
      </c>
      <c r="F5489" t="s">
        <v>14740</v>
      </c>
    </row>
    <row r="5490" spans="1:6" x14ac:dyDescent="0.2">
      <c r="A5490" t="s">
        <v>16458</v>
      </c>
      <c r="B5490" t="s">
        <v>89</v>
      </c>
      <c r="C5490" t="s">
        <v>243</v>
      </c>
      <c r="D5490" t="s">
        <v>10933</v>
      </c>
      <c r="E5490">
        <v>7</v>
      </c>
      <c r="F5490" t="s">
        <v>14740</v>
      </c>
    </row>
    <row r="5491" spans="1:6" x14ac:dyDescent="0.2">
      <c r="A5491" t="s">
        <v>16459</v>
      </c>
      <c r="B5491" t="s">
        <v>89</v>
      </c>
      <c r="C5491" t="s">
        <v>243</v>
      </c>
      <c r="D5491" t="s">
        <v>14763</v>
      </c>
      <c r="E5491">
        <v>1</v>
      </c>
      <c r="F5491" t="s">
        <v>14740</v>
      </c>
    </row>
    <row r="5492" spans="1:6" x14ac:dyDescent="0.2">
      <c r="A5492" t="s">
        <v>16460</v>
      </c>
      <c r="B5492" t="s">
        <v>89</v>
      </c>
      <c r="C5492" t="s">
        <v>243</v>
      </c>
      <c r="D5492" t="s">
        <v>10945</v>
      </c>
      <c r="E5492">
        <v>7</v>
      </c>
      <c r="F5492" t="s">
        <v>14740</v>
      </c>
    </row>
    <row r="5493" spans="1:6" x14ac:dyDescent="0.2">
      <c r="A5493" t="s">
        <v>16461</v>
      </c>
      <c r="B5493" t="s">
        <v>89</v>
      </c>
      <c r="C5493" t="s">
        <v>243</v>
      </c>
      <c r="D5493" t="s">
        <v>14784</v>
      </c>
      <c r="E5493">
        <v>1</v>
      </c>
      <c r="F5493" t="s">
        <v>14740</v>
      </c>
    </row>
    <row r="5494" spans="1:6" x14ac:dyDescent="0.2">
      <c r="A5494" t="s">
        <v>16462</v>
      </c>
      <c r="B5494" t="s">
        <v>89</v>
      </c>
      <c r="C5494" t="s">
        <v>243</v>
      </c>
      <c r="D5494" t="s">
        <v>14794</v>
      </c>
      <c r="E5494">
        <v>1</v>
      </c>
      <c r="F5494" t="s">
        <v>14740</v>
      </c>
    </row>
    <row r="5495" spans="1:6" x14ac:dyDescent="0.2">
      <c r="A5495" t="s">
        <v>16463</v>
      </c>
      <c r="B5495" t="s">
        <v>89</v>
      </c>
      <c r="C5495" t="s">
        <v>243</v>
      </c>
      <c r="D5495" t="s">
        <v>14800</v>
      </c>
      <c r="E5495">
        <v>1</v>
      </c>
      <c r="F5495" t="s">
        <v>14740</v>
      </c>
    </row>
    <row r="5496" spans="1:6" x14ac:dyDescent="0.2">
      <c r="A5496" t="s">
        <v>16464</v>
      </c>
      <c r="B5496" t="s">
        <v>89</v>
      </c>
      <c r="C5496" t="s">
        <v>243</v>
      </c>
      <c r="D5496" t="s">
        <v>14802</v>
      </c>
      <c r="E5496">
        <v>1</v>
      </c>
      <c r="F5496" t="s">
        <v>14740</v>
      </c>
    </row>
    <row r="5497" spans="1:6" x14ac:dyDescent="0.2">
      <c r="A5497" t="s">
        <v>16465</v>
      </c>
      <c r="B5497" t="s">
        <v>89</v>
      </c>
      <c r="C5497" t="s">
        <v>243</v>
      </c>
      <c r="D5497" t="s">
        <v>14806</v>
      </c>
      <c r="E5497">
        <v>1</v>
      </c>
      <c r="F5497" t="s">
        <v>14740</v>
      </c>
    </row>
    <row r="5498" spans="1:6" x14ac:dyDescent="0.2">
      <c r="A5498" t="s">
        <v>16466</v>
      </c>
      <c r="B5498" t="s">
        <v>89</v>
      </c>
      <c r="C5498" t="s">
        <v>244</v>
      </c>
      <c r="D5498" t="s">
        <v>10931</v>
      </c>
      <c r="E5498">
        <v>1</v>
      </c>
      <c r="F5498" t="s">
        <v>14740</v>
      </c>
    </row>
    <row r="5499" spans="1:6" x14ac:dyDescent="0.2">
      <c r="A5499" t="s">
        <v>16467</v>
      </c>
      <c r="B5499" t="s">
        <v>89</v>
      </c>
      <c r="C5499" t="s">
        <v>244</v>
      </c>
      <c r="D5499" t="s">
        <v>10933</v>
      </c>
      <c r="E5499">
        <v>11</v>
      </c>
      <c r="F5499" t="s">
        <v>14740</v>
      </c>
    </row>
    <row r="5500" spans="1:6" x14ac:dyDescent="0.2">
      <c r="A5500" t="s">
        <v>16468</v>
      </c>
      <c r="B5500" t="s">
        <v>89</v>
      </c>
      <c r="C5500" t="s">
        <v>244</v>
      </c>
      <c r="D5500" t="s">
        <v>10945</v>
      </c>
      <c r="E5500">
        <v>15</v>
      </c>
      <c r="F5500" t="s">
        <v>14740</v>
      </c>
    </row>
    <row r="5501" spans="1:6" x14ac:dyDescent="0.2">
      <c r="A5501" t="s">
        <v>16469</v>
      </c>
      <c r="B5501" t="s">
        <v>89</v>
      </c>
      <c r="C5501" t="s">
        <v>244</v>
      </c>
      <c r="D5501" t="s">
        <v>14781</v>
      </c>
      <c r="E5501">
        <v>1</v>
      </c>
      <c r="F5501" t="s">
        <v>14740</v>
      </c>
    </row>
    <row r="5502" spans="1:6" x14ac:dyDescent="0.2">
      <c r="A5502" t="s">
        <v>16470</v>
      </c>
      <c r="B5502" t="s">
        <v>89</v>
      </c>
      <c r="C5502" t="s">
        <v>245</v>
      </c>
      <c r="D5502" t="s">
        <v>10933</v>
      </c>
      <c r="E5502">
        <v>1</v>
      </c>
      <c r="F5502" t="s">
        <v>14740</v>
      </c>
    </row>
    <row r="5503" spans="1:6" x14ac:dyDescent="0.2">
      <c r="A5503" t="s">
        <v>16471</v>
      </c>
      <c r="B5503" t="s">
        <v>89</v>
      </c>
      <c r="C5503" t="s">
        <v>245</v>
      </c>
      <c r="D5503" t="s">
        <v>10945</v>
      </c>
      <c r="E5503">
        <v>1</v>
      </c>
      <c r="F5503" t="s">
        <v>14740</v>
      </c>
    </row>
    <row r="5504" spans="1:6" x14ac:dyDescent="0.2">
      <c r="A5504" t="s">
        <v>16472</v>
      </c>
      <c r="B5504" t="s">
        <v>89</v>
      </c>
      <c r="C5504" t="s">
        <v>246</v>
      </c>
      <c r="D5504" t="s">
        <v>14758</v>
      </c>
      <c r="E5504">
        <v>1</v>
      </c>
      <c r="F5504" t="s">
        <v>14740</v>
      </c>
    </row>
    <row r="5505" spans="1:6" x14ac:dyDescent="0.2">
      <c r="A5505" t="s">
        <v>16473</v>
      </c>
      <c r="B5505" t="s">
        <v>89</v>
      </c>
      <c r="C5505" t="s">
        <v>246</v>
      </c>
      <c r="D5505" t="s">
        <v>10931</v>
      </c>
      <c r="E5505">
        <v>1</v>
      </c>
      <c r="F5505" t="s">
        <v>14740</v>
      </c>
    </row>
    <row r="5506" spans="1:6" x14ac:dyDescent="0.2">
      <c r="A5506" t="s">
        <v>16474</v>
      </c>
      <c r="B5506" t="s">
        <v>89</v>
      </c>
      <c r="C5506" t="s">
        <v>246</v>
      </c>
      <c r="D5506" t="s">
        <v>10933</v>
      </c>
      <c r="E5506">
        <v>13</v>
      </c>
      <c r="F5506" t="s">
        <v>14740</v>
      </c>
    </row>
    <row r="5507" spans="1:6" x14ac:dyDescent="0.2">
      <c r="A5507" t="s">
        <v>16475</v>
      </c>
      <c r="B5507" t="s">
        <v>89</v>
      </c>
      <c r="C5507" t="s">
        <v>246</v>
      </c>
      <c r="D5507" t="s">
        <v>14765</v>
      </c>
      <c r="E5507">
        <v>1</v>
      </c>
      <c r="F5507" t="s">
        <v>14740</v>
      </c>
    </row>
    <row r="5508" spans="1:6" x14ac:dyDescent="0.2">
      <c r="A5508" t="s">
        <v>16476</v>
      </c>
      <c r="B5508" t="s">
        <v>89</v>
      </c>
      <c r="C5508" t="s">
        <v>246</v>
      </c>
      <c r="D5508" t="s">
        <v>14767</v>
      </c>
      <c r="E5508">
        <v>1</v>
      </c>
      <c r="F5508" t="s">
        <v>14740</v>
      </c>
    </row>
    <row r="5509" spans="1:6" x14ac:dyDescent="0.2">
      <c r="A5509" t="s">
        <v>16477</v>
      </c>
      <c r="B5509" t="s">
        <v>89</v>
      </c>
      <c r="C5509" t="s">
        <v>246</v>
      </c>
      <c r="D5509" t="s">
        <v>10945</v>
      </c>
      <c r="E5509">
        <v>15</v>
      </c>
      <c r="F5509" t="s">
        <v>14740</v>
      </c>
    </row>
    <row r="5510" spans="1:6" x14ac:dyDescent="0.2">
      <c r="A5510" t="s">
        <v>16478</v>
      </c>
      <c r="B5510" t="s">
        <v>89</v>
      </c>
      <c r="C5510" t="s">
        <v>246</v>
      </c>
      <c r="D5510" t="s">
        <v>14784</v>
      </c>
      <c r="E5510">
        <v>1</v>
      </c>
      <c r="F5510" t="s">
        <v>14740</v>
      </c>
    </row>
    <row r="5511" spans="1:6" x14ac:dyDescent="0.2">
      <c r="A5511" t="s">
        <v>16479</v>
      </c>
      <c r="B5511" t="s">
        <v>89</v>
      </c>
      <c r="C5511" t="s">
        <v>246</v>
      </c>
      <c r="D5511" t="s">
        <v>14798</v>
      </c>
      <c r="E5511">
        <v>1</v>
      </c>
      <c r="F5511" t="s">
        <v>14740</v>
      </c>
    </row>
    <row r="5512" spans="1:6" x14ac:dyDescent="0.2">
      <c r="A5512" t="s">
        <v>16480</v>
      </c>
      <c r="B5512" t="s">
        <v>89</v>
      </c>
      <c r="C5512" t="s">
        <v>247</v>
      </c>
      <c r="D5512" t="s">
        <v>10931</v>
      </c>
      <c r="E5512">
        <v>1</v>
      </c>
      <c r="F5512" t="s">
        <v>14740</v>
      </c>
    </row>
    <row r="5513" spans="1:6" x14ac:dyDescent="0.2">
      <c r="A5513" t="s">
        <v>16481</v>
      </c>
      <c r="B5513" t="s">
        <v>89</v>
      </c>
      <c r="C5513" t="s">
        <v>247</v>
      </c>
      <c r="D5513" t="s">
        <v>10933</v>
      </c>
      <c r="E5513">
        <v>8</v>
      </c>
      <c r="F5513" t="s">
        <v>14740</v>
      </c>
    </row>
    <row r="5514" spans="1:6" x14ac:dyDescent="0.2">
      <c r="A5514" t="s">
        <v>16482</v>
      </c>
      <c r="B5514" t="s">
        <v>89</v>
      </c>
      <c r="C5514" t="s">
        <v>247</v>
      </c>
      <c r="D5514" t="s">
        <v>10945</v>
      </c>
      <c r="E5514">
        <v>10</v>
      </c>
      <c r="F5514" t="s">
        <v>14740</v>
      </c>
    </row>
    <row r="5515" spans="1:6" x14ac:dyDescent="0.2">
      <c r="A5515" t="s">
        <v>16483</v>
      </c>
      <c r="B5515" t="s">
        <v>89</v>
      </c>
      <c r="C5515" t="s">
        <v>247</v>
      </c>
      <c r="D5515" t="s">
        <v>14781</v>
      </c>
      <c r="E5515">
        <v>1</v>
      </c>
      <c r="F5515" t="s">
        <v>14740</v>
      </c>
    </row>
    <row r="5516" spans="1:6" x14ac:dyDescent="0.2">
      <c r="A5516" t="s">
        <v>16484</v>
      </c>
      <c r="B5516" t="s">
        <v>89</v>
      </c>
      <c r="C5516" t="s">
        <v>248</v>
      </c>
      <c r="D5516" t="s">
        <v>10933</v>
      </c>
      <c r="E5516">
        <v>9</v>
      </c>
      <c r="F5516" t="s">
        <v>14740</v>
      </c>
    </row>
    <row r="5517" spans="1:6" x14ac:dyDescent="0.2">
      <c r="A5517" t="s">
        <v>16485</v>
      </c>
      <c r="B5517" t="s">
        <v>89</v>
      </c>
      <c r="C5517" t="s">
        <v>248</v>
      </c>
      <c r="D5517" t="s">
        <v>10945</v>
      </c>
      <c r="E5517">
        <v>9</v>
      </c>
      <c r="F5517" t="s">
        <v>14740</v>
      </c>
    </row>
    <row r="5518" spans="1:6" x14ac:dyDescent="0.2">
      <c r="A5518" t="s">
        <v>16486</v>
      </c>
      <c r="B5518" t="s">
        <v>89</v>
      </c>
      <c r="C5518" t="s">
        <v>249</v>
      </c>
      <c r="D5518" t="s">
        <v>14753</v>
      </c>
      <c r="E5518">
        <v>1</v>
      </c>
      <c r="F5518" t="s">
        <v>14740</v>
      </c>
    </row>
    <row r="5519" spans="1:6" x14ac:dyDescent="0.2">
      <c r="A5519" t="s">
        <v>16487</v>
      </c>
      <c r="B5519" t="s">
        <v>89</v>
      </c>
      <c r="C5519" t="s">
        <v>249</v>
      </c>
      <c r="D5519" t="s">
        <v>10931</v>
      </c>
      <c r="E5519">
        <v>2</v>
      </c>
      <c r="F5519" t="s">
        <v>14740</v>
      </c>
    </row>
    <row r="5520" spans="1:6" x14ac:dyDescent="0.2">
      <c r="A5520" t="s">
        <v>16488</v>
      </c>
      <c r="B5520" t="s">
        <v>89</v>
      </c>
      <c r="C5520" t="s">
        <v>249</v>
      </c>
      <c r="D5520" t="s">
        <v>10933</v>
      </c>
      <c r="E5520">
        <v>16</v>
      </c>
      <c r="F5520" t="s">
        <v>14740</v>
      </c>
    </row>
    <row r="5521" spans="1:6" x14ac:dyDescent="0.2">
      <c r="A5521" t="s">
        <v>16489</v>
      </c>
      <c r="B5521" t="s">
        <v>89</v>
      </c>
      <c r="C5521" t="s">
        <v>249</v>
      </c>
      <c r="D5521" t="s">
        <v>14767</v>
      </c>
      <c r="E5521">
        <v>1</v>
      </c>
      <c r="F5521" t="s">
        <v>14740</v>
      </c>
    </row>
    <row r="5522" spans="1:6" x14ac:dyDescent="0.2">
      <c r="A5522" t="s">
        <v>16490</v>
      </c>
      <c r="B5522" t="s">
        <v>89</v>
      </c>
      <c r="C5522" t="s">
        <v>249</v>
      </c>
      <c r="D5522" t="s">
        <v>10945</v>
      </c>
      <c r="E5522">
        <v>21</v>
      </c>
      <c r="F5522" t="s">
        <v>14740</v>
      </c>
    </row>
    <row r="5523" spans="1:6" x14ac:dyDescent="0.2">
      <c r="A5523" t="s">
        <v>16491</v>
      </c>
      <c r="B5523" t="s">
        <v>89</v>
      </c>
      <c r="C5523" t="s">
        <v>249</v>
      </c>
      <c r="D5523" t="s">
        <v>14786</v>
      </c>
      <c r="E5523">
        <v>1</v>
      </c>
      <c r="F5523" t="s">
        <v>14740</v>
      </c>
    </row>
    <row r="5524" spans="1:6" x14ac:dyDescent="0.2">
      <c r="A5524" t="s">
        <v>16492</v>
      </c>
      <c r="B5524" t="s">
        <v>89</v>
      </c>
      <c r="C5524" t="s">
        <v>249</v>
      </c>
      <c r="D5524" t="s">
        <v>14788</v>
      </c>
      <c r="E5524">
        <v>1</v>
      </c>
      <c r="F5524" t="s">
        <v>14740</v>
      </c>
    </row>
    <row r="5525" spans="1:6" x14ac:dyDescent="0.2">
      <c r="A5525" t="s">
        <v>16493</v>
      </c>
      <c r="B5525" t="s">
        <v>89</v>
      </c>
      <c r="C5525" t="s">
        <v>249</v>
      </c>
      <c r="D5525" t="s">
        <v>14796</v>
      </c>
      <c r="E5525">
        <v>2</v>
      </c>
      <c r="F5525" t="s">
        <v>14740</v>
      </c>
    </row>
    <row r="5526" spans="1:6" x14ac:dyDescent="0.2">
      <c r="A5526" t="s">
        <v>16494</v>
      </c>
      <c r="B5526" t="s">
        <v>89</v>
      </c>
      <c r="C5526" t="s">
        <v>249</v>
      </c>
      <c r="D5526" t="s">
        <v>14800</v>
      </c>
      <c r="E5526">
        <v>1</v>
      </c>
      <c r="F5526" t="s">
        <v>14740</v>
      </c>
    </row>
    <row r="5527" spans="1:6" x14ac:dyDescent="0.2">
      <c r="A5527" t="s">
        <v>16495</v>
      </c>
      <c r="B5527" t="s">
        <v>89</v>
      </c>
      <c r="C5527" t="s">
        <v>249</v>
      </c>
      <c r="D5527" t="s">
        <v>14802</v>
      </c>
      <c r="E5527">
        <v>1</v>
      </c>
      <c r="F5527" t="s">
        <v>14740</v>
      </c>
    </row>
    <row r="5528" spans="1:6" x14ac:dyDescent="0.2">
      <c r="A5528" t="s">
        <v>16496</v>
      </c>
      <c r="B5528" t="s">
        <v>89</v>
      </c>
      <c r="C5528" t="s">
        <v>249</v>
      </c>
      <c r="D5528" t="s">
        <v>14806</v>
      </c>
      <c r="E5528">
        <v>1</v>
      </c>
      <c r="F5528" t="s">
        <v>14740</v>
      </c>
    </row>
    <row r="5529" spans="1:6" x14ac:dyDescent="0.2">
      <c r="A5529" t="s">
        <v>16497</v>
      </c>
      <c r="B5529" t="s">
        <v>89</v>
      </c>
      <c r="C5529" t="s">
        <v>250</v>
      </c>
      <c r="D5529" t="s">
        <v>10933</v>
      </c>
      <c r="E5529">
        <v>4</v>
      </c>
      <c r="F5529" t="s">
        <v>14740</v>
      </c>
    </row>
    <row r="5530" spans="1:6" x14ac:dyDescent="0.2">
      <c r="A5530" t="s">
        <v>16498</v>
      </c>
      <c r="B5530" t="s">
        <v>89</v>
      </c>
      <c r="C5530" t="s">
        <v>250</v>
      </c>
      <c r="D5530" t="s">
        <v>10945</v>
      </c>
      <c r="E5530">
        <v>6</v>
      </c>
      <c r="F5530" t="s">
        <v>14740</v>
      </c>
    </row>
    <row r="5531" spans="1:6" x14ac:dyDescent="0.2">
      <c r="A5531" t="s">
        <v>16499</v>
      </c>
      <c r="B5531" t="s">
        <v>89</v>
      </c>
      <c r="C5531" t="s">
        <v>251</v>
      </c>
      <c r="D5531" t="s">
        <v>10933</v>
      </c>
      <c r="E5531">
        <v>2</v>
      </c>
      <c r="F5531" t="s">
        <v>14740</v>
      </c>
    </row>
    <row r="5532" spans="1:6" x14ac:dyDescent="0.2">
      <c r="A5532" t="s">
        <v>16500</v>
      </c>
      <c r="B5532" t="s">
        <v>89</v>
      </c>
      <c r="C5532" t="s">
        <v>251</v>
      </c>
      <c r="D5532" t="s">
        <v>10945</v>
      </c>
      <c r="E5532">
        <v>3</v>
      </c>
      <c r="F5532" t="s">
        <v>14740</v>
      </c>
    </row>
    <row r="5533" spans="1:6" x14ac:dyDescent="0.2">
      <c r="A5533" t="s">
        <v>16501</v>
      </c>
      <c r="B5533" t="s">
        <v>89</v>
      </c>
      <c r="C5533" t="s">
        <v>252</v>
      </c>
      <c r="D5533" t="s">
        <v>10933</v>
      </c>
      <c r="E5533">
        <v>4</v>
      </c>
      <c r="F5533" t="s">
        <v>14740</v>
      </c>
    </row>
    <row r="5534" spans="1:6" x14ac:dyDescent="0.2">
      <c r="A5534" t="s">
        <v>16502</v>
      </c>
      <c r="B5534" t="s">
        <v>89</v>
      </c>
      <c r="C5534" t="s">
        <v>252</v>
      </c>
      <c r="D5534" t="s">
        <v>10945</v>
      </c>
      <c r="E5534">
        <v>4</v>
      </c>
      <c r="F5534" t="s">
        <v>14740</v>
      </c>
    </row>
    <row r="5535" spans="1:6" x14ac:dyDescent="0.2">
      <c r="A5535" t="s">
        <v>16503</v>
      </c>
      <c r="B5535" t="s">
        <v>89</v>
      </c>
      <c r="C5535" t="s">
        <v>253</v>
      </c>
      <c r="D5535" t="s">
        <v>10931</v>
      </c>
      <c r="E5535">
        <v>3</v>
      </c>
      <c r="F5535" t="s">
        <v>14740</v>
      </c>
    </row>
    <row r="5536" spans="1:6" x14ac:dyDescent="0.2">
      <c r="A5536" t="s">
        <v>16504</v>
      </c>
      <c r="B5536" t="s">
        <v>89</v>
      </c>
      <c r="C5536" t="s">
        <v>253</v>
      </c>
      <c r="D5536" t="s">
        <v>10933</v>
      </c>
      <c r="E5536">
        <v>9</v>
      </c>
      <c r="F5536" t="s">
        <v>14740</v>
      </c>
    </row>
    <row r="5537" spans="1:6" x14ac:dyDescent="0.2">
      <c r="A5537" t="s">
        <v>16505</v>
      </c>
      <c r="B5537" t="s">
        <v>89</v>
      </c>
      <c r="C5537" t="s">
        <v>253</v>
      </c>
      <c r="D5537" t="s">
        <v>14763</v>
      </c>
      <c r="E5537">
        <v>1</v>
      </c>
      <c r="F5537" t="s">
        <v>14740</v>
      </c>
    </row>
    <row r="5538" spans="1:6" x14ac:dyDescent="0.2">
      <c r="A5538" t="s">
        <v>16506</v>
      </c>
      <c r="B5538" t="s">
        <v>89</v>
      </c>
      <c r="C5538" t="s">
        <v>253</v>
      </c>
      <c r="D5538" t="s">
        <v>10945</v>
      </c>
      <c r="E5538">
        <v>13</v>
      </c>
      <c r="F5538" t="s">
        <v>14740</v>
      </c>
    </row>
    <row r="5539" spans="1:6" x14ac:dyDescent="0.2">
      <c r="A5539" t="s">
        <v>16507</v>
      </c>
      <c r="B5539" t="s">
        <v>89</v>
      </c>
      <c r="C5539" t="s">
        <v>253</v>
      </c>
      <c r="D5539" t="s">
        <v>14781</v>
      </c>
      <c r="E5539">
        <v>1</v>
      </c>
      <c r="F5539" t="s">
        <v>14740</v>
      </c>
    </row>
    <row r="5540" spans="1:6" x14ac:dyDescent="0.2">
      <c r="A5540" t="s">
        <v>16508</v>
      </c>
      <c r="B5540" t="s">
        <v>89</v>
      </c>
      <c r="C5540" t="s">
        <v>253</v>
      </c>
      <c r="D5540" t="s">
        <v>10963</v>
      </c>
      <c r="E5540">
        <v>1</v>
      </c>
      <c r="F5540" t="s">
        <v>14740</v>
      </c>
    </row>
    <row r="5541" spans="1:6" x14ac:dyDescent="0.2">
      <c r="A5541" t="s">
        <v>16509</v>
      </c>
      <c r="B5541" t="s">
        <v>89</v>
      </c>
      <c r="C5541" t="s">
        <v>253</v>
      </c>
      <c r="D5541" t="s">
        <v>14784</v>
      </c>
      <c r="E5541">
        <v>1</v>
      </c>
      <c r="F5541" t="s">
        <v>14740</v>
      </c>
    </row>
    <row r="5542" spans="1:6" x14ac:dyDescent="0.2">
      <c r="A5542" t="s">
        <v>16510</v>
      </c>
      <c r="B5542" t="s">
        <v>89</v>
      </c>
      <c r="C5542" t="s">
        <v>253</v>
      </c>
      <c r="D5542" t="s">
        <v>14786</v>
      </c>
      <c r="E5542">
        <v>1</v>
      </c>
      <c r="F5542" t="s">
        <v>14740</v>
      </c>
    </row>
    <row r="5543" spans="1:6" x14ac:dyDescent="0.2">
      <c r="A5543" t="s">
        <v>16511</v>
      </c>
      <c r="B5543" t="s">
        <v>89</v>
      </c>
      <c r="C5543" t="s">
        <v>253</v>
      </c>
      <c r="D5543" t="s">
        <v>14794</v>
      </c>
      <c r="E5543">
        <v>1</v>
      </c>
      <c r="F5543" t="s">
        <v>14740</v>
      </c>
    </row>
    <row r="5544" spans="1:6" x14ac:dyDescent="0.2">
      <c r="A5544" t="s">
        <v>16512</v>
      </c>
      <c r="B5544" t="s">
        <v>89</v>
      </c>
      <c r="C5544" t="s">
        <v>253</v>
      </c>
      <c r="D5544" t="s">
        <v>14796</v>
      </c>
      <c r="E5544">
        <v>2</v>
      </c>
      <c r="F5544" t="s">
        <v>14740</v>
      </c>
    </row>
    <row r="5545" spans="1:6" x14ac:dyDescent="0.2">
      <c r="A5545" t="s">
        <v>16513</v>
      </c>
      <c r="B5545" t="s">
        <v>89</v>
      </c>
      <c r="C5545" t="s">
        <v>253</v>
      </c>
      <c r="D5545" t="s">
        <v>14802</v>
      </c>
      <c r="E5545">
        <v>1</v>
      </c>
      <c r="F5545" t="s">
        <v>14740</v>
      </c>
    </row>
    <row r="5546" spans="1:6" x14ac:dyDescent="0.2">
      <c r="A5546" t="s">
        <v>16514</v>
      </c>
      <c r="B5546" t="s">
        <v>89</v>
      </c>
      <c r="C5546" t="s">
        <v>253</v>
      </c>
      <c r="D5546" t="s">
        <v>14806</v>
      </c>
      <c r="E5546">
        <v>1</v>
      </c>
      <c r="F5546" t="s">
        <v>14740</v>
      </c>
    </row>
    <row r="5547" spans="1:6" x14ac:dyDescent="0.2">
      <c r="A5547" t="s">
        <v>16515</v>
      </c>
      <c r="B5547" t="s">
        <v>89</v>
      </c>
      <c r="C5547" t="s">
        <v>255</v>
      </c>
      <c r="D5547" t="s">
        <v>10933</v>
      </c>
      <c r="E5547">
        <v>3</v>
      </c>
      <c r="F5547" t="s">
        <v>14740</v>
      </c>
    </row>
    <row r="5548" spans="1:6" x14ac:dyDescent="0.2">
      <c r="A5548" t="s">
        <v>16516</v>
      </c>
      <c r="B5548" t="s">
        <v>89</v>
      </c>
      <c r="C5548" t="s">
        <v>255</v>
      </c>
      <c r="D5548" t="s">
        <v>10945</v>
      </c>
      <c r="E5548">
        <v>4</v>
      </c>
      <c r="F5548" t="s">
        <v>14740</v>
      </c>
    </row>
    <row r="5549" spans="1:6" x14ac:dyDescent="0.2">
      <c r="A5549" t="s">
        <v>16517</v>
      </c>
      <c r="B5549" t="s">
        <v>89</v>
      </c>
      <c r="C5549" t="s">
        <v>256</v>
      </c>
      <c r="D5549" t="s">
        <v>10933</v>
      </c>
      <c r="E5549">
        <v>3</v>
      </c>
      <c r="F5549" t="s">
        <v>14740</v>
      </c>
    </row>
    <row r="5550" spans="1:6" x14ac:dyDescent="0.2">
      <c r="A5550" t="s">
        <v>16518</v>
      </c>
      <c r="B5550" t="s">
        <v>89</v>
      </c>
      <c r="C5550" t="s">
        <v>256</v>
      </c>
      <c r="D5550" t="s">
        <v>10945</v>
      </c>
      <c r="E5550">
        <v>3</v>
      </c>
      <c r="F5550" t="s">
        <v>14740</v>
      </c>
    </row>
    <row r="5551" spans="1:6" x14ac:dyDescent="0.2">
      <c r="A5551" t="s">
        <v>16519</v>
      </c>
      <c r="B5551" t="s">
        <v>89</v>
      </c>
      <c r="C5551" t="s">
        <v>257</v>
      </c>
      <c r="D5551" t="s">
        <v>10933</v>
      </c>
      <c r="E5551">
        <v>1</v>
      </c>
      <c r="F5551" t="s">
        <v>14740</v>
      </c>
    </row>
    <row r="5552" spans="1:6" x14ac:dyDescent="0.2">
      <c r="A5552" t="s">
        <v>16520</v>
      </c>
      <c r="B5552" t="s">
        <v>89</v>
      </c>
      <c r="C5552" t="s">
        <v>257</v>
      </c>
      <c r="D5552" t="s">
        <v>10945</v>
      </c>
      <c r="E5552">
        <v>1</v>
      </c>
      <c r="F5552" t="s">
        <v>14740</v>
      </c>
    </row>
    <row r="5553" spans="1:6" x14ac:dyDescent="0.2">
      <c r="A5553" t="s">
        <v>16521</v>
      </c>
      <c r="B5553" t="s">
        <v>89</v>
      </c>
      <c r="C5553" t="s">
        <v>258</v>
      </c>
      <c r="D5553" t="s">
        <v>10903</v>
      </c>
      <c r="E5553">
        <v>1</v>
      </c>
      <c r="F5553" t="s">
        <v>14740</v>
      </c>
    </row>
    <row r="5554" spans="1:6" x14ac:dyDescent="0.2">
      <c r="A5554" t="s">
        <v>16522</v>
      </c>
      <c r="B5554" t="s">
        <v>89</v>
      </c>
      <c r="C5554" t="s">
        <v>258</v>
      </c>
      <c r="D5554" t="s">
        <v>14758</v>
      </c>
      <c r="E5554">
        <v>1</v>
      </c>
      <c r="F5554" t="s">
        <v>14740</v>
      </c>
    </row>
    <row r="5555" spans="1:6" x14ac:dyDescent="0.2">
      <c r="A5555" t="s">
        <v>16523</v>
      </c>
      <c r="B5555" t="s">
        <v>89</v>
      </c>
      <c r="C5555" t="s">
        <v>258</v>
      </c>
      <c r="D5555" t="s">
        <v>10931</v>
      </c>
      <c r="E5555">
        <v>1</v>
      </c>
      <c r="F5555" t="s">
        <v>14740</v>
      </c>
    </row>
    <row r="5556" spans="1:6" x14ac:dyDescent="0.2">
      <c r="A5556" t="s">
        <v>16524</v>
      </c>
      <c r="B5556" t="s">
        <v>89</v>
      </c>
      <c r="C5556" t="s">
        <v>258</v>
      </c>
      <c r="D5556" t="s">
        <v>10933</v>
      </c>
      <c r="E5556">
        <v>10</v>
      </c>
      <c r="F5556" t="s">
        <v>14740</v>
      </c>
    </row>
    <row r="5557" spans="1:6" x14ac:dyDescent="0.2">
      <c r="A5557" t="s">
        <v>16525</v>
      </c>
      <c r="B5557" t="s">
        <v>89</v>
      </c>
      <c r="C5557" t="s">
        <v>258</v>
      </c>
      <c r="D5557" t="s">
        <v>14763</v>
      </c>
      <c r="E5557">
        <v>1</v>
      </c>
      <c r="F5557" t="s">
        <v>14740</v>
      </c>
    </row>
    <row r="5558" spans="1:6" x14ac:dyDescent="0.2">
      <c r="A5558" t="s">
        <v>16526</v>
      </c>
      <c r="B5558" t="s">
        <v>89</v>
      </c>
      <c r="C5558" t="s">
        <v>258</v>
      </c>
      <c r="D5558" t="s">
        <v>14767</v>
      </c>
      <c r="E5558">
        <v>1</v>
      </c>
      <c r="F5558" t="s">
        <v>14740</v>
      </c>
    </row>
    <row r="5559" spans="1:6" x14ac:dyDescent="0.2">
      <c r="A5559" t="s">
        <v>16527</v>
      </c>
      <c r="B5559" t="s">
        <v>89</v>
      </c>
      <c r="C5559" t="s">
        <v>258</v>
      </c>
      <c r="D5559" t="s">
        <v>10945</v>
      </c>
      <c r="E5559">
        <v>11</v>
      </c>
      <c r="F5559" t="s">
        <v>14740</v>
      </c>
    </row>
    <row r="5560" spans="1:6" x14ac:dyDescent="0.2">
      <c r="A5560" t="s">
        <v>16528</v>
      </c>
      <c r="B5560" t="s">
        <v>89</v>
      </c>
      <c r="C5560" t="s">
        <v>258</v>
      </c>
      <c r="D5560" t="s">
        <v>10963</v>
      </c>
      <c r="E5560">
        <v>1</v>
      </c>
      <c r="F5560" t="s">
        <v>14740</v>
      </c>
    </row>
    <row r="5561" spans="1:6" x14ac:dyDescent="0.2">
      <c r="A5561" t="s">
        <v>16529</v>
      </c>
      <c r="B5561" t="s">
        <v>89</v>
      </c>
      <c r="C5561" t="s">
        <v>258</v>
      </c>
      <c r="D5561" t="s">
        <v>14784</v>
      </c>
      <c r="E5561">
        <v>1</v>
      </c>
      <c r="F5561" t="s">
        <v>14740</v>
      </c>
    </row>
    <row r="5562" spans="1:6" x14ac:dyDescent="0.2">
      <c r="A5562" t="s">
        <v>16530</v>
      </c>
      <c r="B5562" t="s">
        <v>89</v>
      </c>
      <c r="C5562" t="s">
        <v>258</v>
      </c>
      <c r="D5562" t="s">
        <v>14786</v>
      </c>
      <c r="E5562">
        <v>1</v>
      </c>
      <c r="F5562" t="s">
        <v>14740</v>
      </c>
    </row>
    <row r="5563" spans="1:6" x14ac:dyDescent="0.2">
      <c r="A5563" t="s">
        <v>16531</v>
      </c>
      <c r="B5563" t="s">
        <v>89</v>
      </c>
      <c r="C5563" t="s">
        <v>258</v>
      </c>
      <c r="D5563" t="s">
        <v>14788</v>
      </c>
      <c r="E5563">
        <v>1</v>
      </c>
      <c r="F5563" t="s">
        <v>14740</v>
      </c>
    </row>
    <row r="5564" spans="1:6" x14ac:dyDescent="0.2">
      <c r="A5564" t="s">
        <v>16532</v>
      </c>
      <c r="B5564" t="s">
        <v>89</v>
      </c>
      <c r="C5564" t="s">
        <v>258</v>
      </c>
      <c r="D5564" t="s">
        <v>14796</v>
      </c>
      <c r="E5564">
        <v>1</v>
      </c>
      <c r="F5564" t="s">
        <v>14740</v>
      </c>
    </row>
    <row r="5565" spans="1:6" x14ac:dyDescent="0.2">
      <c r="A5565" t="s">
        <v>16533</v>
      </c>
      <c r="B5565" t="s">
        <v>89</v>
      </c>
      <c r="C5565" t="s">
        <v>258</v>
      </c>
      <c r="D5565" t="s">
        <v>14800</v>
      </c>
      <c r="E5565">
        <v>1</v>
      </c>
      <c r="F5565" t="s">
        <v>14740</v>
      </c>
    </row>
    <row r="5566" spans="1:6" x14ac:dyDescent="0.2">
      <c r="A5566" t="s">
        <v>16534</v>
      </c>
      <c r="B5566" t="s">
        <v>89</v>
      </c>
      <c r="C5566" t="s">
        <v>258</v>
      </c>
      <c r="D5566" t="s">
        <v>14806</v>
      </c>
      <c r="E5566">
        <v>1</v>
      </c>
      <c r="F5566" t="s">
        <v>14740</v>
      </c>
    </row>
    <row r="5567" spans="1:6" x14ac:dyDescent="0.2">
      <c r="A5567" t="s">
        <v>16535</v>
      </c>
      <c r="B5567" t="s">
        <v>89</v>
      </c>
      <c r="C5567" t="s">
        <v>259</v>
      </c>
      <c r="D5567" t="s">
        <v>10933</v>
      </c>
      <c r="E5567">
        <v>1</v>
      </c>
      <c r="F5567" t="s">
        <v>14740</v>
      </c>
    </row>
    <row r="5568" spans="1:6" x14ac:dyDescent="0.2">
      <c r="A5568" t="s">
        <v>16536</v>
      </c>
      <c r="B5568" t="s">
        <v>89</v>
      </c>
      <c r="C5568" t="s">
        <v>259</v>
      </c>
      <c r="D5568" t="s">
        <v>10945</v>
      </c>
      <c r="E5568">
        <v>1</v>
      </c>
      <c r="F5568" t="s">
        <v>14740</v>
      </c>
    </row>
    <row r="5569" spans="1:6" x14ac:dyDescent="0.2">
      <c r="A5569" t="s">
        <v>16537</v>
      </c>
      <c r="B5569" t="s">
        <v>88</v>
      </c>
      <c r="C5569" t="s">
        <v>106</v>
      </c>
      <c r="D5569" t="s">
        <v>10898</v>
      </c>
      <c r="E5569">
        <v>1</v>
      </c>
      <c r="F5569" t="s">
        <v>14740</v>
      </c>
    </row>
    <row r="5570" spans="1:6" x14ac:dyDescent="0.2">
      <c r="A5570" t="s">
        <v>16538</v>
      </c>
      <c r="B5570" t="s">
        <v>88</v>
      </c>
      <c r="C5570" t="s">
        <v>106</v>
      </c>
      <c r="D5570" t="s">
        <v>10903</v>
      </c>
      <c r="E5570">
        <v>7</v>
      </c>
      <c r="F5570" t="s">
        <v>14740</v>
      </c>
    </row>
    <row r="5571" spans="1:6" x14ac:dyDescent="0.2">
      <c r="A5571" t="s">
        <v>16539</v>
      </c>
      <c r="B5571" t="s">
        <v>88</v>
      </c>
      <c r="C5571" t="s">
        <v>106</v>
      </c>
      <c r="D5571" t="s">
        <v>14745</v>
      </c>
      <c r="E5571">
        <v>3</v>
      </c>
      <c r="F5571" t="s">
        <v>14740</v>
      </c>
    </row>
    <row r="5572" spans="1:6" x14ac:dyDescent="0.2">
      <c r="A5572" t="s">
        <v>16540</v>
      </c>
      <c r="B5572" t="s">
        <v>88</v>
      </c>
      <c r="C5572" t="s">
        <v>106</v>
      </c>
      <c r="D5572" t="s">
        <v>14748</v>
      </c>
      <c r="E5572">
        <v>1</v>
      </c>
      <c r="F5572" t="s">
        <v>14740</v>
      </c>
    </row>
    <row r="5573" spans="1:6" x14ac:dyDescent="0.2">
      <c r="A5573" t="s">
        <v>16541</v>
      </c>
      <c r="B5573" t="s">
        <v>88</v>
      </c>
      <c r="C5573" t="s">
        <v>106</v>
      </c>
      <c r="D5573" t="s">
        <v>10917</v>
      </c>
      <c r="E5573">
        <v>3</v>
      </c>
      <c r="F5573" t="s">
        <v>14740</v>
      </c>
    </row>
    <row r="5574" spans="1:6" x14ac:dyDescent="0.2">
      <c r="A5574" t="s">
        <v>16542</v>
      </c>
      <c r="B5574" t="s">
        <v>88</v>
      </c>
      <c r="C5574" t="s">
        <v>106</v>
      </c>
      <c r="D5574" t="s">
        <v>10925</v>
      </c>
      <c r="E5574">
        <v>1</v>
      </c>
      <c r="F5574" t="s">
        <v>14740</v>
      </c>
    </row>
    <row r="5575" spans="1:6" x14ac:dyDescent="0.2">
      <c r="A5575" t="s">
        <v>16543</v>
      </c>
      <c r="B5575" t="s">
        <v>88</v>
      </c>
      <c r="C5575" t="s">
        <v>106</v>
      </c>
      <c r="D5575" t="s">
        <v>14758</v>
      </c>
      <c r="E5575">
        <v>10</v>
      </c>
      <c r="F5575" t="s">
        <v>14740</v>
      </c>
    </row>
    <row r="5576" spans="1:6" x14ac:dyDescent="0.2">
      <c r="A5576" t="s">
        <v>16544</v>
      </c>
      <c r="B5576" t="s">
        <v>88</v>
      </c>
      <c r="C5576" t="s">
        <v>106</v>
      </c>
      <c r="D5576" t="s">
        <v>10929</v>
      </c>
      <c r="E5576">
        <v>1</v>
      </c>
      <c r="F5576" t="s">
        <v>14740</v>
      </c>
    </row>
    <row r="5577" spans="1:6" x14ac:dyDescent="0.2">
      <c r="A5577" t="s">
        <v>16545</v>
      </c>
      <c r="B5577" t="s">
        <v>88</v>
      </c>
      <c r="C5577" t="s">
        <v>106</v>
      </c>
      <c r="D5577" t="s">
        <v>10931</v>
      </c>
      <c r="E5577">
        <v>85</v>
      </c>
      <c r="F5577" t="s">
        <v>14740</v>
      </c>
    </row>
    <row r="5578" spans="1:6" x14ac:dyDescent="0.2">
      <c r="A5578" t="s">
        <v>16546</v>
      </c>
      <c r="B5578" t="s">
        <v>88</v>
      </c>
      <c r="C5578" t="s">
        <v>106</v>
      </c>
      <c r="D5578" t="s">
        <v>10933</v>
      </c>
      <c r="E5578">
        <v>910</v>
      </c>
      <c r="F5578" t="s">
        <v>14740</v>
      </c>
    </row>
    <row r="5579" spans="1:6" x14ac:dyDescent="0.2">
      <c r="A5579" t="s">
        <v>16547</v>
      </c>
      <c r="B5579" t="s">
        <v>88</v>
      </c>
      <c r="C5579" t="s">
        <v>106</v>
      </c>
      <c r="D5579" t="s">
        <v>14763</v>
      </c>
      <c r="E5579">
        <v>3</v>
      </c>
      <c r="F5579" t="s">
        <v>14740</v>
      </c>
    </row>
    <row r="5580" spans="1:6" x14ac:dyDescent="0.2">
      <c r="A5580" t="s">
        <v>16548</v>
      </c>
      <c r="B5580" t="s">
        <v>88</v>
      </c>
      <c r="C5580" t="s">
        <v>106</v>
      </c>
      <c r="D5580" t="s">
        <v>14765</v>
      </c>
      <c r="E5580">
        <v>32</v>
      </c>
      <c r="F5580" t="s">
        <v>14740</v>
      </c>
    </row>
    <row r="5581" spans="1:6" x14ac:dyDescent="0.2">
      <c r="A5581" t="s">
        <v>16549</v>
      </c>
      <c r="B5581" t="s">
        <v>88</v>
      </c>
      <c r="C5581" t="s">
        <v>106</v>
      </c>
      <c r="D5581" t="s">
        <v>14767</v>
      </c>
      <c r="E5581">
        <v>51</v>
      </c>
      <c r="F5581" t="s">
        <v>14740</v>
      </c>
    </row>
    <row r="5582" spans="1:6" x14ac:dyDescent="0.2">
      <c r="A5582" t="s">
        <v>16550</v>
      </c>
      <c r="B5582" t="s">
        <v>88</v>
      </c>
      <c r="C5582" t="s">
        <v>106</v>
      </c>
      <c r="D5582" t="s">
        <v>14769</v>
      </c>
      <c r="E5582">
        <v>3</v>
      </c>
      <c r="F5582" t="s">
        <v>14740</v>
      </c>
    </row>
    <row r="5583" spans="1:6" x14ac:dyDescent="0.2">
      <c r="A5583" t="s">
        <v>16551</v>
      </c>
      <c r="B5583" t="s">
        <v>88</v>
      </c>
      <c r="C5583" t="s">
        <v>106</v>
      </c>
      <c r="D5583" t="s">
        <v>10945</v>
      </c>
      <c r="E5583">
        <v>1038</v>
      </c>
      <c r="F5583" t="s">
        <v>14740</v>
      </c>
    </row>
    <row r="5584" spans="1:6" x14ac:dyDescent="0.2">
      <c r="A5584" t="s">
        <v>16552</v>
      </c>
      <c r="B5584" t="s">
        <v>88</v>
      </c>
      <c r="C5584" t="s">
        <v>106</v>
      </c>
      <c r="D5584" t="s">
        <v>14772</v>
      </c>
      <c r="E5584">
        <v>1</v>
      </c>
      <c r="F5584" t="s">
        <v>14740</v>
      </c>
    </row>
    <row r="5585" spans="1:6" x14ac:dyDescent="0.2">
      <c r="A5585" t="s">
        <v>16553</v>
      </c>
      <c r="B5585" t="s">
        <v>88</v>
      </c>
      <c r="C5585" t="s">
        <v>106</v>
      </c>
      <c r="D5585" t="s">
        <v>14774</v>
      </c>
      <c r="E5585">
        <v>3</v>
      </c>
      <c r="F5585" t="s">
        <v>14740</v>
      </c>
    </row>
    <row r="5586" spans="1:6" x14ac:dyDescent="0.2">
      <c r="A5586" t="s">
        <v>16554</v>
      </c>
      <c r="B5586" t="s">
        <v>88</v>
      </c>
      <c r="C5586" t="s">
        <v>106</v>
      </c>
      <c r="D5586" t="s">
        <v>14776</v>
      </c>
      <c r="E5586">
        <v>11</v>
      </c>
      <c r="F5586" t="s">
        <v>14740</v>
      </c>
    </row>
    <row r="5587" spans="1:6" x14ac:dyDescent="0.2">
      <c r="A5587" t="s">
        <v>16555</v>
      </c>
      <c r="B5587" t="s">
        <v>88</v>
      </c>
      <c r="C5587" t="s">
        <v>106</v>
      </c>
      <c r="D5587" t="s">
        <v>10953</v>
      </c>
      <c r="E5587">
        <v>1</v>
      </c>
      <c r="F5587" t="s">
        <v>14740</v>
      </c>
    </row>
    <row r="5588" spans="1:6" x14ac:dyDescent="0.2">
      <c r="A5588" t="s">
        <v>16556</v>
      </c>
      <c r="B5588" t="s">
        <v>88</v>
      </c>
      <c r="C5588" t="s">
        <v>106</v>
      </c>
      <c r="D5588" t="s">
        <v>14779</v>
      </c>
      <c r="E5588">
        <v>1</v>
      </c>
      <c r="F5588" t="s">
        <v>14740</v>
      </c>
    </row>
    <row r="5589" spans="1:6" x14ac:dyDescent="0.2">
      <c r="A5589" t="s">
        <v>16557</v>
      </c>
      <c r="B5589" t="s">
        <v>88</v>
      </c>
      <c r="C5589" t="s">
        <v>106</v>
      </c>
      <c r="D5589" t="s">
        <v>14781</v>
      </c>
      <c r="E5589">
        <v>1</v>
      </c>
      <c r="F5589" t="s">
        <v>14740</v>
      </c>
    </row>
    <row r="5590" spans="1:6" x14ac:dyDescent="0.2">
      <c r="A5590" t="s">
        <v>16558</v>
      </c>
      <c r="B5590" t="s">
        <v>88</v>
      </c>
      <c r="C5590" t="s">
        <v>106</v>
      </c>
      <c r="D5590" t="s">
        <v>10963</v>
      </c>
      <c r="E5590">
        <v>9</v>
      </c>
      <c r="F5590" t="s">
        <v>14740</v>
      </c>
    </row>
    <row r="5591" spans="1:6" x14ac:dyDescent="0.2">
      <c r="A5591" t="s">
        <v>16559</v>
      </c>
      <c r="B5591" t="s">
        <v>88</v>
      </c>
      <c r="C5591" t="s">
        <v>106</v>
      </c>
      <c r="D5591" t="s">
        <v>14784</v>
      </c>
      <c r="E5591">
        <v>10</v>
      </c>
      <c r="F5591" t="s">
        <v>14740</v>
      </c>
    </row>
    <row r="5592" spans="1:6" x14ac:dyDescent="0.2">
      <c r="A5592" t="s">
        <v>16560</v>
      </c>
      <c r="B5592" t="s">
        <v>88</v>
      </c>
      <c r="C5592" t="s">
        <v>106</v>
      </c>
      <c r="D5592" t="s">
        <v>14786</v>
      </c>
      <c r="E5592">
        <v>2</v>
      </c>
      <c r="F5592" t="s">
        <v>14740</v>
      </c>
    </row>
    <row r="5593" spans="1:6" x14ac:dyDescent="0.2">
      <c r="A5593" t="s">
        <v>16561</v>
      </c>
      <c r="B5593" t="s">
        <v>88</v>
      </c>
      <c r="C5593" t="s">
        <v>106</v>
      </c>
      <c r="D5593" t="s">
        <v>14788</v>
      </c>
      <c r="E5593">
        <v>2</v>
      </c>
      <c r="F5593" t="s">
        <v>14740</v>
      </c>
    </row>
    <row r="5594" spans="1:6" x14ac:dyDescent="0.2">
      <c r="A5594" t="s">
        <v>16562</v>
      </c>
      <c r="B5594" t="s">
        <v>88</v>
      </c>
      <c r="C5594" t="s">
        <v>106</v>
      </c>
      <c r="D5594" t="s">
        <v>14790</v>
      </c>
      <c r="E5594">
        <v>3</v>
      </c>
      <c r="F5594" t="s">
        <v>14740</v>
      </c>
    </row>
    <row r="5595" spans="1:6" x14ac:dyDescent="0.2">
      <c r="A5595" t="s">
        <v>16563</v>
      </c>
      <c r="B5595" t="s">
        <v>88</v>
      </c>
      <c r="C5595" t="s">
        <v>106</v>
      </c>
      <c r="D5595" t="s">
        <v>14792</v>
      </c>
      <c r="E5595">
        <v>5</v>
      </c>
      <c r="F5595" t="s">
        <v>14740</v>
      </c>
    </row>
    <row r="5596" spans="1:6" x14ac:dyDescent="0.2">
      <c r="A5596" t="s">
        <v>16564</v>
      </c>
      <c r="B5596" t="s">
        <v>88</v>
      </c>
      <c r="C5596" t="s">
        <v>106</v>
      </c>
      <c r="D5596" t="s">
        <v>14794</v>
      </c>
      <c r="E5596">
        <v>3</v>
      </c>
      <c r="F5596" t="s">
        <v>14740</v>
      </c>
    </row>
    <row r="5597" spans="1:6" x14ac:dyDescent="0.2">
      <c r="A5597" t="s">
        <v>16565</v>
      </c>
      <c r="B5597" t="s">
        <v>88</v>
      </c>
      <c r="C5597" t="s">
        <v>106</v>
      </c>
      <c r="D5597" t="s">
        <v>14796</v>
      </c>
      <c r="E5597">
        <v>14</v>
      </c>
      <c r="F5597" t="s">
        <v>14740</v>
      </c>
    </row>
    <row r="5598" spans="1:6" x14ac:dyDescent="0.2">
      <c r="A5598" t="s">
        <v>16566</v>
      </c>
      <c r="B5598" t="s">
        <v>88</v>
      </c>
      <c r="C5598" t="s">
        <v>106</v>
      </c>
      <c r="D5598" t="s">
        <v>14798</v>
      </c>
      <c r="E5598">
        <v>11</v>
      </c>
      <c r="F5598" t="s">
        <v>14740</v>
      </c>
    </row>
    <row r="5599" spans="1:6" x14ac:dyDescent="0.2">
      <c r="A5599" t="s">
        <v>16567</v>
      </c>
      <c r="B5599" t="s">
        <v>88</v>
      </c>
      <c r="C5599" t="s">
        <v>106</v>
      </c>
      <c r="D5599" t="s">
        <v>14802</v>
      </c>
      <c r="E5599">
        <v>10</v>
      </c>
      <c r="F5599" t="s">
        <v>14740</v>
      </c>
    </row>
    <row r="5600" spans="1:6" x14ac:dyDescent="0.2">
      <c r="A5600" t="s">
        <v>16568</v>
      </c>
      <c r="B5600" t="s">
        <v>88</v>
      </c>
      <c r="C5600" t="s">
        <v>106</v>
      </c>
      <c r="D5600" t="s">
        <v>14804</v>
      </c>
      <c r="E5600">
        <v>3</v>
      </c>
      <c r="F5600" t="s">
        <v>14740</v>
      </c>
    </row>
    <row r="5601" spans="1:6" x14ac:dyDescent="0.2">
      <c r="A5601" t="s">
        <v>16569</v>
      </c>
      <c r="B5601" t="s">
        <v>88</v>
      </c>
      <c r="C5601" t="s">
        <v>106</v>
      </c>
      <c r="D5601" t="s">
        <v>14808</v>
      </c>
      <c r="E5601">
        <v>5</v>
      </c>
      <c r="F5601" t="s">
        <v>14740</v>
      </c>
    </row>
    <row r="5602" spans="1:6" x14ac:dyDescent="0.2">
      <c r="A5602" t="s">
        <v>16570</v>
      </c>
      <c r="B5602" t="s">
        <v>88</v>
      </c>
      <c r="C5602" t="s">
        <v>106</v>
      </c>
      <c r="D5602" t="s">
        <v>14810</v>
      </c>
      <c r="E5602">
        <v>25</v>
      </c>
      <c r="F5602" t="s">
        <v>14740</v>
      </c>
    </row>
    <row r="5603" spans="1:6" x14ac:dyDescent="0.2">
      <c r="A5603" t="s">
        <v>16571</v>
      </c>
      <c r="B5603" t="s">
        <v>88</v>
      </c>
      <c r="C5603" t="s">
        <v>107</v>
      </c>
      <c r="D5603" t="s">
        <v>10933</v>
      </c>
      <c r="E5603">
        <v>2</v>
      </c>
      <c r="F5603" t="s">
        <v>14740</v>
      </c>
    </row>
    <row r="5604" spans="1:6" x14ac:dyDescent="0.2">
      <c r="A5604" t="s">
        <v>16572</v>
      </c>
      <c r="B5604" t="s">
        <v>88</v>
      </c>
      <c r="C5604" t="s">
        <v>107</v>
      </c>
      <c r="D5604" t="s">
        <v>10945</v>
      </c>
      <c r="E5604">
        <v>2</v>
      </c>
      <c r="F5604" t="s">
        <v>14740</v>
      </c>
    </row>
    <row r="5605" spans="1:6" x14ac:dyDescent="0.2">
      <c r="A5605" t="s">
        <v>16573</v>
      </c>
      <c r="B5605" t="s">
        <v>88</v>
      </c>
      <c r="C5605" t="s">
        <v>108</v>
      </c>
      <c r="D5605" t="s">
        <v>10931</v>
      </c>
      <c r="E5605">
        <v>2</v>
      </c>
      <c r="F5605" t="s">
        <v>14740</v>
      </c>
    </row>
    <row r="5606" spans="1:6" x14ac:dyDescent="0.2">
      <c r="A5606" t="s">
        <v>16574</v>
      </c>
      <c r="B5606" t="s">
        <v>88</v>
      </c>
      <c r="C5606" t="s">
        <v>108</v>
      </c>
      <c r="D5606" t="s">
        <v>10933</v>
      </c>
      <c r="E5606">
        <v>5</v>
      </c>
      <c r="F5606" t="s">
        <v>14740</v>
      </c>
    </row>
    <row r="5607" spans="1:6" x14ac:dyDescent="0.2">
      <c r="A5607" t="s">
        <v>16575</v>
      </c>
      <c r="B5607" t="s">
        <v>88</v>
      </c>
      <c r="C5607" t="s">
        <v>108</v>
      </c>
      <c r="D5607" t="s">
        <v>14765</v>
      </c>
      <c r="E5607">
        <v>2</v>
      </c>
      <c r="F5607" t="s">
        <v>14740</v>
      </c>
    </row>
    <row r="5608" spans="1:6" x14ac:dyDescent="0.2">
      <c r="A5608" t="s">
        <v>16576</v>
      </c>
      <c r="B5608" t="s">
        <v>88</v>
      </c>
      <c r="C5608" t="s">
        <v>108</v>
      </c>
      <c r="D5608" t="s">
        <v>14767</v>
      </c>
      <c r="E5608">
        <v>2</v>
      </c>
      <c r="F5608" t="s">
        <v>14740</v>
      </c>
    </row>
    <row r="5609" spans="1:6" x14ac:dyDescent="0.2">
      <c r="A5609" t="s">
        <v>16577</v>
      </c>
      <c r="B5609" t="s">
        <v>88</v>
      </c>
      <c r="C5609" t="s">
        <v>108</v>
      </c>
      <c r="D5609" t="s">
        <v>10945</v>
      </c>
      <c r="E5609">
        <v>8</v>
      </c>
      <c r="F5609" t="s">
        <v>14740</v>
      </c>
    </row>
    <row r="5610" spans="1:6" x14ac:dyDescent="0.2">
      <c r="A5610" t="s">
        <v>16578</v>
      </c>
      <c r="B5610" t="s">
        <v>88</v>
      </c>
      <c r="C5610" t="s">
        <v>108</v>
      </c>
      <c r="D5610" t="s">
        <v>10963</v>
      </c>
      <c r="E5610">
        <v>1</v>
      </c>
      <c r="F5610" t="s">
        <v>14740</v>
      </c>
    </row>
    <row r="5611" spans="1:6" x14ac:dyDescent="0.2">
      <c r="A5611" t="s">
        <v>16579</v>
      </c>
      <c r="B5611" t="s">
        <v>88</v>
      </c>
      <c r="C5611" t="s">
        <v>108</v>
      </c>
      <c r="D5611" t="s">
        <v>14784</v>
      </c>
      <c r="E5611">
        <v>1</v>
      </c>
      <c r="F5611" t="s">
        <v>14740</v>
      </c>
    </row>
    <row r="5612" spans="1:6" x14ac:dyDescent="0.2">
      <c r="A5612" t="s">
        <v>16580</v>
      </c>
      <c r="B5612" t="s">
        <v>88</v>
      </c>
      <c r="C5612" t="s">
        <v>109</v>
      </c>
      <c r="D5612" t="s">
        <v>10933</v>
      </c>
      <c r="E5612">
        <v>6</v>
      </c>
      <c r="F5612" t="s">
        <v>14740</v>
      </c>
    </row>
    <row r="5613" spans="1:6" x14ac:dyDescent="0.2">
      <c r="A5613" t="s">
        <v>16581</v>
      </c>
      <c r="B5613" t="s">
        <v>88</v>
      </c>
      <c r="C5613" t="s">
        <v>109</v>
      </c>
      <c r="D5613" t="s">
        <v>10945</v>
      </c>
      <c r="E5613">
        <v>6</v>
      </c>
      <c r="F5613" t="s">
        <v>14740</v>
      </c>
    </row>
    <row r="5614" spans="1:6" x14ac:dyDescent="0.2">
      <c r="A5614" t="s">
        <v>16582</v>
      </c>
      <c r="B5614" t="s">
        <v>88</v>
      </c>
      <c r="C5614" t="s">
        <v>110</v>
      </c>
      <c r="D5614" t="s">
        <v>10933</v>
      </c>
      <c r="E5614">
        <v>2</v>
      </c>
      <c r="F5614" t="s">
        <v>14740</v>
      </c>
    </row>
    <row r="5615" spans="1:6" x14ac:dyDescent="0.2">
      <c r="A5615" t="s">
        <v>16583</v>
      </c>
      <c r="B5615" t="s">
        <v>88</v>
      </c>
      <c r="C5615" t="s">
        <v>110</v>
      </c>
      <c r="D5615" t="s">
        <v>10945</v>
      </c>
      <c r="E5615">
        <v>2</v>
      </c>
      <c r="F5615" t="s">
        <v>14740</v>
      </c>
    </row>
    <row r="5616" spans="1:6" x14ac:dyDescent="0.2">
      <c r="A5616" t="s">
        <v>16584</v>
      </c>
      <c r="B5616" t="s">
        <v>88</v>
      </c>
      <c r="C5616" t="s">
        <v>111</v>
      </c>
      <c r="D5616" t="s">
        <v>10933</v>
      </c>
      <c r="E5616">
        <v>3</v>
      </c>
      <c r="F5616" t="s">
        <v>14740</v>
      </c>
    </row>
    <row r="5617" spans="1:6" x14ac:dyDescent="0.2">
      <c r="A5617" t="s">
        <v>16585</v>
      </c>
      <c r="B5617" t="s">
        <v>88</v>
      </c>
      <c r="C5617" t="s">
        <v>111</v>
      </c>
      <c r="D5617" t="s">
        <v>10945</v>
      </c>
      <c r="E5617">
        <v>5</v>
      </c>
      <c r="F5617" t="s">
        <v>14740</v>
      </c>
    </row>
    <row r="5618" spans="1:6" x14ac:dyDescent="0.2">
      <c r="A5618" t="s">
        <v>16586</v>
      </c>
      <c r="B5618" t="s">
        <v>88</v>
      </c>
      <c r="C5618" t="s">
        <v>112</v>
      </c>
      <c r="D5618" t="s">
        <v>10925</v>
      </c>
      <c r="E5618">
        <v>1</v>
      </c>
      <c r="F5618" t="s">
        <v>14740</v>
      </c>
    </row>
    <row r="5619" spans="1:6" x14ac:dyDescent="0.2">
      <c r="A5619" t="s">
        <v>16587</v>
      </c>
      <c r="B5619" t="s">
        <v>88</v>
      </c>
      <c r="C5619" t="s">
        <v>112</v>
      </c>
      <c r="D5619" t="s">
        <v>10931</v>
      </c>
      <c r="E5619">
        <v>1</v>
      </c>
      <c r="F5619" t="s">
        <v>14740</v>
      </c>
    </row>
    <row r="5620" spans="1:6" x14ac:dyDescent="0.2">
      <c r="A5620" t="s">
        <v>16588</v>
      </c>
      <c r="B5620" t="s">
        <v>88</v>
      </c>
      <c r="C5620" t="s">
        <v>112</v>
      </c>
      <c r="D5620" t="s">
        <v>10933</v>
      </c>
      <c r="E5620">
        <v>11</v>
      </c>
      <c r="F5620" t="s">
        <v>14740</v>
      </c>
    </row>
    <row r="5621" spans="1:6" x14ac:dyDescent="0.2">
      <c r="A5621" t="s">
        <v>16589</v>
      </c>
      <c r="B5621" t="s">
        <v>88</v>
      </c>
      <c r="C5621" t="s">
        <v>112</v>
      </c>
      <c r="D5621" t="s">
        <v>14763</v>
      </c>
      <c r="E5621">
        <v>1</v>
      </c>
      <c r="F5621" t="s">
        <v>14740</v>
      </c>
    </row>
    <row r="5622" spans="1:6" x14ac:dyDescent="0.2">
      <c r="A5622" t="s">
        <v>16590</v>
      </c>
      <c r="B5622" t="s">
        <v>88</v>
      </c>
      <c r="C5622" t="s">
        <v>112</v>
      </c>
      <c r="D5622" t="s">
        <v>14765</v>
      </c>
      <c r="E5622">
        <v>1</v>
      </c>
      <c r="F5622" t="s">
        <v>14740</v>
      </c>
    </row>
    <row r="5623" spans="1:6" x14ac:dyDescent="0.2">
      <c r="A5623" t="s">
        <v>16591</v>
      </c>
      <c r="B5623" t="s">
        <v>88</v>
      </c>
      <c r="C5623" t="s">
        <v>112</v>
      </c>
      <c r="D5623" t="s">
        <v>14767</v>
      </c>
      <c r="E5623">
        <v>1</v>
      </c>
      <c r="F5623" t="s">
        <v>14740</v>
      </c>
    </row>
    <row r="5624" spans="1:6" x14ac:dyDescent="0.2">
      <c r="A5624" t="s">
        <v>16592</v>
      </c>
      <c r="B5624" t="s">
        <v>88</v>
      </c>
      <c r="C5624" t="s">
        <v>112</v>
      </c>
      <c r="D5624" t="s">
        <v>10945</v>
      </c>
      <c r="E5624">
        <v>13</v>
      </c>
      <c r="F5624" t="s">
        <v>14740</v>
      </c>
    </row>
    <row r="5625" spans="1:6" x14ac:dyDescent="0.2">
      <c r="A5625" t="s">
        <v>16593</v>
      </c>
      <c r="B5625" t="s">
        <v>88</v>
      </c>
      <c r="C5625" t="s">
        <v>112</v>
      </c>
      <c r="D5625" t="s">
        <v>10963</v>
      </c>
      <c r="E5625">
        <v>1</v>
      </c>
      <c r="F5625" t="s">
        <v>14740</v>
      </c>
    </row>
    <row r="5626" spans="1:6" x14ac:dyDescent="0.2">
      <c r="A5626" t="s">
        <v>16594</v>
      </c>
      <c r="B5626" t="s">
        <v>88</v>
      </c>
      <c r="C5626" t="s">
        <v>112</v>
      </c>
      <c r="D5626" t="s">
        <v>14784</v>
      </c>
      <c r="E5626">
        <v>1</v>
      </c>
      <c r="F5626" t="s">
        <v>14740</v>
      </c>
    </row>
    <row r="5627" spans="1:6" x14ac:dyDescent="0.2">
      <c r="A5627" t="s">
        <v>16595</v>
      </c>
      <c r="B5627" t="s">
        <v>88</v>
      </c>
      <c r="C5627" t="s">
        <v>112</v>
      </c>
      <c r="D5627" t="s">
        <v>14802</v>
      </c>
      <c r="E5627">
        <v>1</v>
      </c>
      <c r="F5627" t="s">
        <v>14740</v>
      </c>
    </row>
    <row r="5628" spans="1:6" x14ac:dyDescent="0.2">
      <c r="A5628" t="s">
        <v>16596</v>
      </c>
      <c r="B5628" t="s">
        <v>88</v>
      </c>
      <c r="C5628" t="s">
        <v>113</v>
      </c>
      <c r="D5628" t="s">
        <v>10898</v>
      </c>
      <c r="E5628">
        <v>1</v>
      </c>
      <c r="F5628" t="s">
        <v>14740</v>
      </c>
    </row>
    <row r="5629" spans="1:6" x14ac:dyDescent="0.2">
      <c r="A5629" t="s">
        <v>16597</v>
      </c>
      <c r="B5629" t="s">
        <v>88</v>
      </c>
      <c r="C5629" t="s">
        <v>113</v>
      </c>
      <c r="D5629" t="s">
        <v>10903</v>
      </c>
      <c r="E5629">
        <v>1</v>
      </c>
      <c r="F5629" t="s">
        <v>14740</v>
      </c>
    </row>
    <row r="5630" spans="1:6" x14ac:dyDescent="0.2">
      <c r="A5630" t="s">
        <v>16598</v>
      </c>
      <c r="B5630" t="s">
        <v>88</v>
      </c>
      <c r="C5630" t="s">
        <v>113</v>
      </c>
      <c r="D5630" t="s">
        <v>14758</v>
      </c>
      <c r="E5630">
        <v>2</v>
      </c>
      <c r="F5630" t="s">
        <v>14740</v>
      </c>
    </row>
    <row r="5631" spans="1:6" x14ac:dyDescent="0.2">
      <c r="A5631" t="s">
        <v>16599</v>
      </c>
      <c r="B5631" t="s">
        <v>88</v>
      </c>
      <c r="C5631" t="s">
        <v>113</v>
      </c>
      <c r="D5631" t="s">
        <v>10931</v>
      </c>
      <c r="E5631">
        <v>2</v>
      </c>
      <c r="F5631" t="s">
        <v>14740</v>
      </c>
    </row>
    <row r="5632" spans="1:6" x14ac:dyDescent="0.2">
      <c r="A5632" t="s">
        <v>16600</v>
      </c>
      <c r="B5632" t="s">
        <v>88</v>
      </c>
      <c r="C5632" t="s">
        <v>113</v>
      </c>
      <c r="D5632" t="s">
        <v>10933</v>
      </c>
      <c r="E5632">
        <v>6</v>
      </c>
      <c r="F5632" t="s">
        <v>14740</v>
      </c>
    </row>
    <row r="5633" spans="1:6" x14ac:dyDescent="0.2">
      <c r="A5633" t="s">
        <v>16601</v>
      </c>
      <c r="B5633" t="s">
        <v>88</v>
      </c>
      <c r="C5633" t="s">
        <v>113</v>
      </c>
      <c r="D5633" t="s">
        <v>14767</v>
      </c>
      <c r="E5633">
        <v>2</v>
      </c>
      <c r="F5633" t="s">
        <v>14740</v>
      </c>
    </row>
    <row r="5634" spans="1:6" x14ac:dyDescent="0.2">
      <c r="A5634" t="s">
        <v>16602</v>
      </c>
      <c r="B5634" t="s">
        <v>88</v>
      </c>
      <c r="C5634" t="s">
        <v>113</v>
      </c>
      <c r="D5634" t="s">
        <v>10945</v>
      </c>
      <c r="E5634">
        <v>8</v>
      </c>
      <c r="F5634" t="s">
        <v>14740</v>
      </c>
    </row>
    <row r="5635" spans="1:6" x14ac:dyDescent="0.2">
      <c r="A5635" t="s">
        <v>16603</v>
      </c>
      <c r="B5635" t="s">
        <v>88</v>
      </c>
      <c r="C5635" t="s">
        <v>113</v>
      </c>
      <c r="D5635" t="s">
        <v>10963</v>
      </c>
      <c r="E5635">
        <v>1</v>
      </c>
      <c r="F5635" t="s">
        <v>14740</v>
      </c>
    </row>
    <row r="5636" spans="1:6" x14ac:dyDescent="0.2">
      <c r="A5636" t="s">
        <v>16604</v>
      </c>
      <c r="B5636" t="s">
        <v>88</v>
      </c>
      <c r="C5636" t="s">
        <v>113</v>
      </c>
      <c r="D5636" t="s">
        <v>14786</v>
      </c>
      <c r="E5636">
        <v>1</v>
      </c>
      <c r="F5636" t="s">
        <v>14740</v>
      </c>
    </row>
    <row r="5637" spans="1:6" x14ac:dyDescent="0.2">
      <c r="A5637" t="s">
        <v>16605</v>
      </c>
      <c r="B5637" t="s">
        <v>88</v>
      </c>
      <c r="C5637" t="s">
        <v>113</v>
      </c>
      <c r="D5637" t="s">
        <v>14788</v>
      </c>
      <c r="E5637">
        <v>1</v>
      </c>
      <c r="F5637" t="s">
        <v>14740</v>
      </c>
    </row>
    <row r="5638" spans="1:6" x14ac:dyDescent="0.2">
      <c r="A5638" t="s">
        <v>16606</v>
      </c>
      <c r="B5638" t="s">
        <v>88</v>
      </c>
      <c r="C5638" t="s">
        <v>113</v>
      </c>
      <c r="D5638" t="s">
        <v>14790</v>
      </c>
      <c r="E5638">
        <v>1</v>
      </c>
      <c r="F5638" t="s">
        <v>14740</v>
      </c>
    </row>
    <row r="5639" spans="1:6" x14ac:dyDescent="0.2">
      <c r="A5639" t="s">
        <v>16607</v>
      </c>
      <c r="B5639" t="s">
        <v>88</v>
      </c>
      <c r="C5639" t="s">
        <v>113</v>
      </c>
      <c r="D5639" t="s">
        <v>14794</v>
      </c>
      <c r="E5639">
        <v>1</v>
      </c>
      <c r="F5639" t="s">
        <v>14740</v>
      </c>
    </row>
    <row r="5640" spans="1:6" x14ac:dyDescent="0.2">
      <c r="A5640" t="s">
        <v>16608</v>
      </c>
      <c r="B5640" t="s">
        <v>88</v>
      </c>
      <c r="C5640" t="s">
        <v>113</v>
      </c>
      <c r="D5640" t="s">
        <v>14798</v>
      </c>
      <c r="E5640">
        <v>1</v>
      </c>
      <c r="F5640" t="s">
        <v>14740</v>
      </c>
    </row>
    <row r="5641" spans="1:6" x14ac:dyDescent="0.2">
      <c r="A5641" t="s">
        <v>16609</v>
      </c>
      <c r="B5641" t="s">
        <v>88</v>
      </c>
      <c r="C5641" t="s">
        <v>114</v>
      </c>
      <c r="D5641" t="s">
        <v>10933</v>
      </c>
      <c r="E5641">
        <v>3</v>
      </c>
      <c r="F5641" t="s">
        <v>14740</v>
      </c>
    </row>
    <row r="5642" spans="1:6" x14ac:dyDescent="0.2">
      <c r="A5642" t="s">
        <v>16610</v>
      </c>
      <c r="B5642" t="s">
        <v>88</v>
      </c>
      <c r="C5642" t="s">
        <v>114</v>
      </c>
      <c r="D5642" t="s">
        <v>10945</v>
      </c>
      <c r="E5642">
        <v>3</v>
      </c>
      <c r="F5642" t="s">
        <v>14740</v>
      </c>
    </row>
    <row r="5643" spans="1:6" x14ac:dyDescent="0.2">
      <c r="A5643" t="s">
        <v>16611</v>
      </c>
      <c r="B5643" t="s">
        <v>88</v>
      </c>
      <c r="C5643" t="s">
        <v>116</v>
      </c>
      <c r="D5643" t="s">
        <v>10931</v>
      </c>
      <c r="E5643">
        <v>1</v>
      </c>
      <c r="F5643" t="s">
        <v>14740</v>
      </c>
    </row>
    <row r="5644" spans="1:6" x14ac:dyDescent="0.2">
      <c r="A5644" t="s">
        <v>16612</v>
      </c>
      <c r="B5644" t="s">
        <v>88</v>
      </c>
      <c r="C5644" t="s">
        <v>116</v>
      </c>
      <c r="D5644" t="s">
        <v>10933</v>
      </c>
      <c r="E5644">
        <v>2</v>
      </c>
      <c r="F5644" t="s">
        <v>14740</v>
      </c>
    </row>
    <row r="5645" spans="1:6" x14ac:dyDescent="0.2">
      <c r="A5645" t="s">
        <v>16613</v>
      </c>
      <c r="B5645" t="s">
        <v>88</v>
      </c>
      <c r="C5645" t="s">
        <v>116</v>
      </c>
      <c r="D5645" t="s">
        <v>10945</v>
      </c>
      <c r="E5645">
        <v>2</v>
      </c>
      <c r="F5645" t="s">
        <v>14740</v>
      </c>
    </row>
    <row r="5646" spans="1:6" x14ac:dyDescent="0.2">
      <c r="A5646" t="s">
        <v>16614</v>
      </c>
      <c r="B5646" t="s">
        <v>88</v>
      </c>
      <c r="C5646" t="s">
        <v>116</v>
      </c>
      <c r="D5646" t="s">
        <v>14796</v>
      </c>
      <c r="E5646">
        <v>1</v>
      </c>
      <c r="F5646" t="s">
        <v>14740</v>
      </c>
    </row>
    <row r="5647" spans="1:6" x14ac:dyDescent="0.2">
      <c r="A5647" t="s">
        <v>16615</v>
      </c>
      <c r="B5647" t="s">
        <v>88</v>
      </c>
      <c r="C5647" t="s">
        <v>117</v>
      </c>
      <c r="D5647" t="s">
        <v>10933</v>
      </c>
      <c r="E5647">
        <v>4</v>
      </c>
      <c r="F5647" t="s">
        <v>14740</v>
      </c>
    </row>
    <row r="5648" spans="1:6" x14ac:dyDescent="0.2">
      <c r="A5648" t="s">
        <v>16616</v>
      </c>
      <c r="B5648" t="s">
        <v>88</v>
      </c>
      <c r="C5648" t="s">
        <v>117</v>
      </c>
      <c r="D5648" t="s">
        <v>10945</v>
      </c>
      <c r="E5648">
        <v>4</v>
      </c>
      <c r="F5648" t="s">
        <v>14740</v>
      </c>
    </row>
    <row r="5649" spans="1:6" x14ac:dyDescent="0.2">
      <c r="A5649" t="s">
        <v>16617</v>
      </c>
      <c r="B5649" t="s">
        <v>88</v>
      </c>
      <c r="C5649" t="s">
        <v>118</v>
      </c>
      <c r="D5649" t="s">
        <v>10933</v>
      </c>
      <c r="E5649">
        <v>9</v>
      </c>
      <c r="F5649" t="s">
        <v>14740</v>
      </c>
    </row>
    <row r="5650" spans="1:6" x14ac:dyDescent="0.2">
      <c r="A5650" t="s">
        <v>16618</v>
      </c>
      <c r="B5650" t="s">
        <v>88</v>
      </c>
      <c r="C5650" t="s">
        <v>118</v>
      </c>
      <c r="D5650" t="s">
        <v>10945</v>
      </c>
      <c r="E5650">
        <v>10</v>
      </c>
      <c r="F5650" t="s">
        <v>14740</v>
      </c>
    </row>
    <row r="5651" spans="1:6" x14ac:dyDescent="0.2">
      <c r="A5651" t="s">
        <v>16619</v>
      </c>
      <c r="B5651" t="s">
        <v>88</v>
      </c>
      <c r="C5651" t="s">
        <v>119</v>
      </c>
      <c r="D5651" t="s">
        <v>10933</v>
      </c>
      <c r="E5651">
        <v>7</v>
      </c>
      <c r="F5651" t="s">
        <v>14740</v>
      </c>
    </row>
    <row r="5652" spans="1:6" x14ac:dyDescent="0.2">
      <c r="A5652" t="s">
        <v>16620</v>
      </c>
      <c r="B5652" t="s">
        <v>88</v>
      </c>
      <c r="C5652" t="s">
        <v>119</v>
      </c>
      <c r="D5652" t="s">
        <v>10945</v>
      </c>
      <c r="E5652">
        <v>8</v>
      </c>
      <c r="F5652" t="s">
        <v>14740</v>
      </c>
    </row>
    <row r="5653" spans="1:6" x14ac:dyDescent="0.2">
      <c r="A5653" t="s">
        <v>16621</v>
      </c>
      <c r="B5653" t="s">
        <v>88</v>
      </c>
      <c r="C5653" t="s">
        <v>120</v>
      </c>
      <c r="D5653" t="s">
        <v>10933</v>
      </c>
      <c r="E5653">
        <v>3</v>
      </c>
      <c r="F5653" t="s">
        <v>14740</v>
      </c>
    </row>
    <row r="5654" spans="1:6" x14ac:dyDescent="0.2">
      <c r="A5654" t="s">
        <v>16622</v>
      </c>
      <c r="B5654" t="s">
        <v>88</v>
      </c>
      <c r="C5654" t="s">
        <v>120</v>
      </c>
      <c r="D5654" t="s">
        <v>10945</v>
      </c>
      <c r="E5654">
        <v>3</v>
      </c>
      <c r="F5654" t="s">
        <v>14740</v>
      </c>
    </row>
    <row r="5655" spans="1:6" x14ac:dyDescent="0.2">
      <c r="A5655" t="s">
        <v>16623</v>
      </c>
      <c r="B5655" t="s">
        <v>88</v>
      </c>
      <c r="C5655" t="s">
        <v>121</v>
      </c>
      <c r="D5655" t="s">
        <v>10933</v>
      </c>
      <c r="E5655">
        <v>1</v>
      </c>
      <c r="F5655" t="s">
        <v>14740</v>
      </c>
    </row>
    <row r="5656" spans="1:6" x14ac:dyDescent="0.2">
      <c r="A5656" t="s">
        <v>16624</v>
      </c>
      <c r="B5656" t="s">
        <v>88</v>
      </c>
      <c r="C5656" t="s">
        <v>121</v>
      </c>
      <c r="D5656" t="s">
        <v>10945</v>
      </c>
      <c r="E5656">
        <v>1</v>
      </c>
      <c r="F5656" t="s">
        <v>14740</v>
      </c>
    </row>
    <row r="5657" spans="1:6" x14ac:dyDescent="0.2">
      <c r="A5657" t="s">
        <v>16625</v>
      </c>
      <c r="B5657" t="s">
        <v>88</v>
      </c>
      <c r="C5657" t="s">
        <v>122</v>
      </c>
      <c r="D5657" t="s">
        <v>10933</v>
      </c>
      <c r="E5657">
        <v>6</v>
      </c>
      <c r="F5657" t="s">
        <v>14740</v>
      </c>
    </row>
    <row r="5658" spans="1:6" x14ac:dyDescent="0.2">
      <c r="A5658" t="s">
        <v>16626</v>
      </c>
      <c r="B5658" t="s">
        <v>88</v>
      </c>
      <c r="C5658" t="s">
        <v>122</v>
      </c>
      <c r="D5658" t="s">
        <v>10945</v>
      </c>
      <c r="E5658">
        <v>7</v>
      </c>
      <c r="F5658" t="s">
        <v>14740</v>
      </c>
    </row>
    <row r="5659" spans="1:6" x14ac:dyDescent="0.2">
      <c r="A5659" t="s">
        <v>16627</v>
      </c>
      <c r="B5659" t="s">
        <v>88</v>
      </c>
      <c r="C5659" t="s">
        <v>123</v>
      </c>
      <c r="D5659" t="s">
        <v>10931</v>
      </c>
      <c r="E5659">
        <v>1</v>
      </c>
      <c r="F5659" t="s">
        <v>14740</v>
      </c>
    </row>
    <row r="5660" spans="1:6" x14ac:dyDescent="0.2">
      <c r="A5660" t="s">
        <v>16628</v>
      </c>
      <c r="B5660" t="s">
        <v>88</v>
      </c>
      <c r="C5660" t="s">
        <v>123</v>
      </c>
      <c r="D5660" t="s">
        <v>10933</v>
      </c>
      <c r="E5660">
        <v>10</v>
      </c>
      <c r="F5660" t="s">
        <v>14740</v>
      </c>
    </row>
    <row r="5661" spans="1:6" x14ac:dyDescent="0.2">
      <c r="A5661" t="s">
        <v>16629</v>
      </c>
      <c r="B5661" t="s">
        <v>88</v>
      </c>
      <c r="C5661" t="s">
        <v>123</v>
      </c>
      <c r="D5661" t="s">
        <v>10945</v>
      </c>
      <c r="E5661">
        <v>11</v>
      </c>
      <c r="F5661" t="s">
        <v>14740</v>
      </c>
    </row>
    <row r="5662" spans="1:6" x14ac:dyDescent="0.2">
      <c r="A5662" t="s">
        <v>16630</v>
      </c>
      <c r="B5662" t="s">
        <v>88</v>
      </c>
      <c r="C5662" t="s">
        <v>123</v>
      </c>
      <c r="D5662" t="s">
        <v>14808</v>
      </c>
      <c r="E5662">
        <v>1</v>
      </c>
      <c r="F5662" t="s">
        <v>14740</v>
      </c>
    </row>
    <row r="5663" spans="1:6" x14ac:dyDescent="0.2">
      <c r="A5663" t="s">
        <v>16631</v>
      </c>
      <c r="B5663" t="s">
        <v>88</v>
      </c>
      <c r="C5663" t="s">
        <v>123</v>
      </c>
      <c r="D5663" t="s">
        <v>14810</v>
      </c>
      <c r="E5663">
        <v>1</v>
      </c>
      <c r="F5663" t="s">
        <v>14740</v>
      </c>
    </row>
    <row r="5664" spans="1:6" x14ac:dyDescent="0.2">
      <c r="A5664" t="s">
        <v>16632</v>
      </c>
      <c r="B5664" t="s">
        <v>88</v>
      </c>
      <c r="C5664" t="s">
        <v>124</v>
      </c>
      <c r="D5664" t="s">
        <v>10903</v>
      </c>
      <c r="E5664">
        <v>1</v>
      </c>
      <c r="F5664" t="s">
        <v>14740</v>
      </c>
    </row>
    <row r="5665" spans="1:6" x14ac:dyDescent="0.2">
      <c r="A5665" t="s">
        <v>16633</v>
      </c>
      <c r="B5665" t="s">
        <v>88</v>
      </c>
      <c r="C5665" t="s">
        <v>124</v>
      </c>
      <c r="D5665" t="s">
        <v>10931</v>
      </c>
      <c r="E5665">
        <v>1</v>
      </c>
      <c r="F5665" t="s">
        <v>14740</v>
      </c>
    </row>
    <row r="5666" spans="1:6" x14ac:dyDescent="0.2">
      <c r="A5666" t="s">
        <v>16634</v>
      </c>
      <c r="B5666" t="s">
        <v>88</v>
      </c>
      <c r="C5666" t="s">
        <v>124</v>
      </c>
      <c r="D5666" t="s">
        <v>10933</v>
      </c>
      <c r="E5666">
        <v>16</v>
      </c>
      <c r="F5666" t="s">
        <v>14740</v>
      </c>
    </row>
    <row r="5667" spans="1:6" x14ac:dyDescent="0.2">
      <c r="A5667" t="s">
        <v>16635</v>
      </c>
      <c r="B5667" t="s">
        <v>88</v>
      </c>
      <c r="C5667" t="s">
        <v>124</v>
      </c>
      <c r="D5667" t="s">
        <v>14767</v>
      </c>
      <c r="E5667">
        <v>1</v>
      </c>
      <c r="F5667" t="s">
        <v>14740</v>
      </c>
    </row>
    <row r="5668" spans="1:6" x14ac:dyDescent="0.2">
      <c r="A5668" t="s">
        <v>16636</v>
      </c>
      <c r="B5668" t="s">
        <v>88</v>
      </c>
      <c r="C5668" t="s">
        <v>124</v>
      </c>
      <c r="D5668" t="s">
        <v>10945</v>
      </c>
      <c r="E5668">
        <v>16</v>
      </c>
      <c r="F5668" t="s">
        <v>14740</v>
      </c>
    </row>
    <row r="5669" spans="1:6" x14ac:dyDescent="0.2">
      <c r="A5669" t="s">
        <v>16637</v>
      </c>
      <c r="B5669" t="s">
        <v>88</v>
      </c>
      <c r="C5669" t="s">
        <v>125</v>
      </c>
      <c r="D5669" t="s">
        <v>10933</v>
      </c>
      <c r="E5669">
        <v>2</v>
      </c>
      <c r="F5669" t="s">
        <v>14740</v>
      </c>
    </row>
    <row r="5670" spans="1:6" x14ac:dyDescent="0.2">
      <c r="A5670" t="s">
        <v>16638</v>
      </c>
      <c r="B5670" t="s">
        <v>88</v>
      </c>
      <c r="C5670" t="s">
        <v>125</v>
      </c>
      <c r="D5670" t="s">
        <v>10945</v>
      </c>
      <c r="E5670">
        <v>3</v>
      </c>
      <c r="F5670" t="s">
        <v>14740</v>
      </c>
    </row>
    <row r="5671" spans="1:6" x14ac:dyDescent="0.2">
      <c r="A5671" t="s">
        <v>16639</v>
      </c>
      <c r="B5671" t="s">
        <v>88</v>
      </c>
      <c r="C5671" t="s">
        <v>126</v>
      </c>
      <c r="D5671" t="s">
        <v>10933</v>
      </c>
      <c r="E5671">
        <v>8</v>
      </c>
      <c r="F5671" t="s">
        <v>14740</v>
      </c>
    </row>
    <row r="5672" spans="1:6" x14ac:dyDescent="0.2">
      <c r="A5672" t="s">
        <v>16640</v>
      </c>
      <c r="B5672" t="s">
        <v>88</v>
      </c>
      <c r="C5672" t="s">
        <v>126</v>
      </c>
      <c r="D5672" t="s">
        <v>10945</v>
      </c>
      <c r="E5672">
        <v>8</v>
      </c>
      <c r="F5672" t="s">
        <v>14740</v>
      </c>
    </row>
    <row r="5673" spans="1:6" x14ac:dyDescent="0.2">
      <c r="A5673" t="s">
        <v>16641</v>
      </c>
      <c r="B5673" t="s">
        <v>88</v>
      </c>
      <c r="C5673" t="s">
        <v>127</v>
      </c>
      <c r="D5673" t="s">
        <v>14745</v>
      </c>
      <c r="E5673">
        <v>1</v>
      </c>
      <c r="F5673" t="s">
        <v>14740</v>
      </c>
    </row>
    <row r="5674" spans="1:6" x14ac:dyDescent="0.2">
      <c r="A5674" t="s">
        <v>16642</v>
      </c>
      <c r="B5674" t="s">
        <v>88</v>
      </c>
      <c r="C5674" t="s">
        <v>127</v>
      </c>
      <c r="D5674" t="s">
        <v>14758</v>
      </c>
      <c r="E5674">
        <v>1</v>
      </c>
      <c r="F5674" t="s">
        <v>14740</v>
      </c>
    </row>
    <row r="5675" spans="1:6" x14ac:dyDescent="0.2">
      <c r="A5675" t="s">
        <v>16643</v>
      </c>
      <c r="B5675" t="s">
        <v>88</v>
      </c>
      <c r="C5675" t="s">
        <v>127</v>
      </c>
      <c r="D5675" t="s">
        <v>10931</v>
      </c>
      <c r="E5675">
        <v>3</v>
      </c>
      <c r="F5675" t="s">
        <v>14740</v>
      </c>
    </row>
    <row r="5676" spans="1:6" x14ac:dyDescent="0.2">
      <c r="A5676" t="s">
        <v>16644</v>
      </c>
      <c r="B5676" t="s">
        <v>88</v>
      </c>
      <c r="C5676" t="s">
        <v>127</v>
      </c>
      <c r="D5676" t="s">
        <v>10933</v>
      </c>
      <c r="E5676">
        <v>21</v>
      </c>
      <c r="F5676" t="s">
        <v>14740</v>
      </c>
    </row>
    <row r="5677" spans="1:6" x14ac:dyDescent="0.2">
      <c r="A5677" t="s">
        <v>16645</v>
      </c>
      <c r="B5677" t="s">
        <v>88</v>
      </c>
      <c r="C5677" t="s">
        <v>127</v>
      </c>
      <c r="D5677" t="s">
        <v>14765</v>
      </c>
      <c r="E5677">
        <v>2</v>
      </c>
      <c r="F5677" t="s">
        <v>14740</v>
      </c>
    </row>
    <row r="5678" spans="1:6" x14ac:dyDescent="0.2">
      <c r="A5678" t="s">
        <v>16646</v>
      </c>
      <c r="B5678" t="s">
        <v>88</v>
      </c>
      <c r="C5678" t="s">
        <v>127</v>
      </c>
      <c r="D5678" t="s">
        <v>14767</v>
      </c>
      <c r="E5678">
        <v>2</v>
      </c>
      <c r="F5678" t="s">
        <v>14740</v>
      </c>
    </row>
    <row r="5679" spans="1:6" x14ac:dyDescent="0.2">
      <c r="A5679" t="s">
        <v>16647</v>
      </c>
      <c r="B5679" t="s">
        <v>88</v>
      </c>
      <c r="C5679" t="s">
        <v>127</v>
      </c>
      <c r="D5679" t="s">
        <v>10945</v>
      </c>
      <c r="E5679">
        <v>26</v>
      </c>
      <c r="F5679" t="s">
        <v>14740</v>
      </c>
    </row>
    <row r="5680" spans="1:6" x14ac:dyDescent="0.2">
      <c r="A5680" t="s">
        <v>16648</v>
      </c>
      <c r="B5680" t="s">
        <v>88</v>
      </c>
      <c r="C5680" t="s">
        <v>127</v>
      </c>
      <c r="D5680" t="s">
        <v>14776</v>
      </c>
      <c r="E5680">
        <v>1</v>
      </c>
      <c r="F5680" t="s">
        <v>14740</v>
      </c>
    </row>
    <row r="5681" spans="1:6" x14ac:dyDescent="0.2">
      <c r="A5681" t="s">
        <v>16649</v>
      </c>
      <c r="B5681" t="s">
        <v>88</v>
      </c>
      <c r="C5681" t="s">
        <v>127</v>
      </c>
      <c r="D5681" t="s">
        <v>14784</v>
      </c>
      <c r="E5681">
        <v>1</v>
      </c>
      <c r="F5681" t="s">
        <v>14740</v>
      </c>
    </row>
    <row r="5682" spans="1:6" x14ac:dyDescent="0.2">
      <c r="A5682" t="s">
        <v>16650</v>
      </c>
      <c r="B5682" t="s">
        <v>88</v>
      </c>
      <c r="C5682" t="s">
        <v>128</v>
      </c>
      <c r="D5682" t="s">
        <v>10933</v>
      </c>
      <c r="E5682">
        <v>1</v>
      </c>
      <c r="F5682" t="s">
        <v>14740</v>
      </c>
    </row>
    <row r="5683" spans="1:6" x14ac:dyDescent="0.2">
      <c r="A5683" t="s">
        <v>16651</v>
      </c>
      <c r="B5683" t="s">
        <v>88</v>
      </c>
      <c r="C5683" t="s">
        <v>128</v>
      </c>
      <c r="D5683" t="s">
        <v>10945</v>
      </c>
      <c r="E5683">
        <v>1</v>
      </c>
      <c r="F5683" t="s">
        <v>14740</v>
      </c>
    </row>
    <row r="5684" spans="1:6" x14ac:dyDescent="0.2">
      <c r="A5684" t="s">
        <v>16652</v>
      </c>
      <c r="B5684" t="s">
        <v>88</v>
      </c>
      <c r="C5684" t="s">
        <v>129</v>
      </c>
      <c r="D5684" t="s">
        <v>14758</v>
      </c>
      <c r="E5684">
        <v>1</v>
      </c>
      <c r="F5684" t="s">
        <v>14740</v>
      </c>
    </row>
    <row r="5685" spans="1:6" x14ac:dyDescent="0.2">
      <c r="A5685" t="s">
        <v>16653</v>
      </c>
      <c r="B5685" t="s">
        <v>88</v>
      </c>
      <c r="C5685" t="s">
        <v>129</v>
      </c>
      <c r="D5685" t="s">
        <v>10931</v>
      </c>
      <c r="E5685">
        <v>1</v>
      </c>
      <c r="F5685" t="s">
        <v>14740</v>
      </c>
    </row>
    <row r="5686" spans="1:6" x14ac:dyDescent="0.2">
      <c r="A5686" t="s">
        <v>16654</v>
      </c>
      <c r="B5686" t="s">
        <v>88</v>
      </c>
      <c r="C5686" t="s">
        <v>129</v>
      </c>
      <c r="D5686" t="s">
        <v>10933</v>
      </c>
      <c r="E5686">
        <v>17</v>
      </c>
      <c r="F5686" t="s">
        <v>14740</v>
      </c>
    </row>
    <row r="5687" spans="1:6" x14ac:dyDescent="0.2">
      <c r="A5687" t="s">
        <v>16655</v>
      </c>
      <c r="B5687" t="s">
        <v>88</v>
      </c>
      <c r="C5687" t="s">
        <v>129</v>
      </c>
      <c r="D5687" t="s">
        <v>10945</v>
      </c>
      <c r="E5687">
        <v>20</v>
      </c>
      <c r="F5687" t="s">
        <v>14740</v>
      </c>
    </row>
    <row r="5688" spans="1:6" x14ac:dyDescent="0.2">
      <c r="A5688" t="s">
        <v>16656</v>
      </c>
      <c r="B5688" t="s">
        <v>88</v>
      </c>
      <c r="C5688" t="s">
        <v>129</v>
      </c>
      <c r="D5688" t="s">
        <v>14796</v>
      </c>
      <c r="E5688">
        <v>1</v>
      </c>
      <c r="F5688" t="s">
        <v>14740</v>
      </c>
    </row>
    <row r="5689" spans="1:6" x14ac:dyDescent="0.2">
      <c r="A5689" t="s">
        <v>16657</v>
      </c>
      <c r="B5689" t="s">
        <v>88</v>
      </c>
      <c r="C5689" t="s">
        <v>130</v>
      </c>
      <c r="D5689" t="s">
        <v>10903</v>
      </c>
      <c r="E5689">
        <v>1</v>
      </c>
      <c r="F5689" t="s">
        <v>14740</v>
      </c>
    </row>
    <row r="5690" spans="1:6" x14ac:dyDescent="0.2">
      <c r="A5690" t="s">
        <v>16658</v>
      </c>
      <c r="B5690" t="s">
        <v>88</v>
      </c>
      <c r="C5690" t="s">
        <v>130</v>
      </c>
      <c r="D5690" t="s">
        <v>10917</v>
      </c>
      <c r="E5690">
        <v>1</v>
      </c>
      <c r="F5690" t="s">
        <v>14740</v>
      </c>
    </row>
    <row r="5691" spans="1:6" x14ac:dyDescent="0.2">
      <c r="A5691" t="s">
        <v>16659</v>
      </c>
      <c r="B5691" t="s">
        <v>88</v>
      </c>
      <c r="C5691" t="s">
        <v>130</v>
      </c>
      <c r="D5691" t="s">
        <v>10931</v>
      </c>
      <c r="E5691">
        <v>2</v>
      </c>
      <c r="F5691" t="s">
        <v>14740</v>
      </c>
    </row>
    <row r="5692" spans="1:6" x14ac:dyDescent="0.2">
      <c r="A5692" t="s">
        <v>16660</v>
      </c>
      <c r="B5692" t="s">
        <v>88</v>
      </c>
      <c r="C5692" t="s">
        <v>130</v>
      </c>
      <c r="D5692" t="s">
        <v>10933</v>
      </c>
      <c r="E5692">
        <v>10</v>
      </c>
      <c r="F5692" t="s">
        <v>14740</v>
      </c>
    </row>
    <row r="5693" spans="1:6" x14ac:dyDescent="0.2">
      <c r="A5693" t="s">
        <v>16661</v>
      </c>
      <c r="B5693" t="s">
        <v>88</v>
      </c>
      <c r="C5693" t="s">
        <v>130</v>
      </c>
      <c r="D5693" t="s">
        <v>14767</v>
      </c>
      <c r="E5693">
        <v>2</v>
      </c>
      <c r="F5693" t="s">
        <v>14740</v>
      </c>
    </row>
    <row r="5694" spans="1:6" x14ac:dyDescent="0.2">
      <c r="A5694" t="s">
        <v>16662</v>
      </c>
      <c r="B5694" t="s">
        <v>88</v>
      </c>
      <c r="C5694" t="s">
        <v>130</v>
      </c>
      <c r="D5694" t="s">
        <v>10945</v>
      </c>
      <c r="E5694">
        <v>10</v>
      </c>
      <c r="F5694" t="s">
        <v>14740</v>
      </c>
    </row>
    <row r="5695" spans="1:6" x14ac:dyDescent="0.2">
      <c r="A5695" t="s">
        <v>16663</v>
      </c>
      <c r="B5695" t="s">
        <v>88</v>
      </c>
      <c r="C5695" t="s">
        <v>130</v>
      </c>
      <c r="D5695" t="s">
        <v>14798</v>
      </c>
      <c r="E5695">
        <v>1</v>
      </c>
      <c r="F5695" t="s">
        <v>14740</v>
      </c>
    </row>
    <row r="5696" spans="1:6" x14ac:dyDescent="0.2">
      <c r="A5696" t="s">
        <v>16664</v>
      </c>
      <c r="B5696" t="s">
        <v>88</v>
      </c>
      <c r="C5696" t="s">
        <v>130</v>
      </c>
      <c r="D5696" t="s">
        <v>14810</v>
      </c>
      <c r="E5696">
        <v>1</v>
      </c>
      <c r="F5696" t="s">
        <v>14740</v>
      </c>
    </row>
    <row r="5697" spans="1:6" x14ac:dyDescent="0.2">
      <c r="A5697" t="s">
        <v>16665</v>
      </c>
      <c r="B5697" t="s">
        <v>88</v>
      </c>
      <c r="C5697" t="s">
        <v>131</v>
      </c>
      <c r="D5697" t="s">
        <v>10933</v>
      </c>
      <c r="E5697">
        <v>2</v>
      </c>
      <c r="F5697" t="s">
        <v>14740</v>
      </c>
    </row>
    <row r="5698" spans="1:6" x14ac:dyDescent="0.2">
      <c r="A5698" t="s">
        <v>16666</v>
      </c>
      <c r="B5698" t="s">
        <v>88</v>
      </c>
      <c r="C5698" t="s">
        <v>131</v>
      </c>
      <c r="D5698" t="s">
        <v>10945</v>
      </c>
      <c r="E5698">
        <v>2</v>
      </c>
      <c r="F5698" t="s">
        <v>14740</v>
      </c>
    </row>
    <row r="5699" spans="1:6" x14ac:dyDescent="0.2">
      <c r="A5699" t="s">
        <v>16667</v>
      </c>
      <c r="B5699" t="s">
        <v>88</v>
      </c>
      <c r="C5699" t="s">
        <v>133</v>
      </c>
      <c r="D5699" t="s">
        <v>10933</v>
      </c>
      <c r="E5699">
        <v>6</v>
      </c>
      <c r="F5699" t="s">
        <v>14740</v>
      </c>
    </row>
    <row r="5700" spans="1:6" x14ac:dyDescent="0.2">
      <c r="A5700" t="s">
        <v>16668</v>
      </c>
      <c r="B5700" t="s">
        <v>88</v>
      </c>
      <c r="C5700" t="s">
        <v>133</v>
      </c>
      <c r="D5700" t="s">
        <v>10945</v>
      </c>
      <c r="E5700">
        <v>7</v>
      </c>
      <c r="F5700" t="s">
        <v>14740</v>
      </c>
    </row>
    <row r="5701" spans="1:6" x14ac:dyDescent="0.2">
      <c r="A5701" t="s">
        <v>16669</v>
      </c>
      <c r="B5701" t="s">
        <v>88</v>
      </c>
      <c r="C5701" t="s">
        <v>134</v>
      </c>
      <c r="D5701" t="s">
        <v>10931</v>
      </c>
      <c r="E5701">
        <v>1</v>
      </c>
      <c r="F5701" t="s">
        <v>14740</v>
      </c>
    </row>
    <row r="5702" spans="1:6" x14ac:dyDescent="0.2">
      <c r="A5702" t="s">
        <v>16670</v>
      </c>
      <c r="B5702" t="s">
        <v>88</v>
      </c>
      <c r="C5702" t="s">
        <v>134</v>
      </c>
      <c r="D5702" t="s">
        <v>10933</v>
      </c>
      <c r="E5702">
        <v>3</v>
      </c>
      <c r="F5702" t="s">
        <v>14740</v>
      </c>
    </row>
    <row r="5703" spans="1:6" x14ac:dyDescent="0.2">
      <c r="A5703" t="s">
        <v>16671</v>
      </c>
      <c r="B5703" t="s">
        <v>88</v>
      </c>
      <c r="C5703" t="s">
        <v>134</v>
      </c>
      <c r="D5703" t="s">
        <v>10945</v>
      </c>
      <c r="E5703">
        <v>4</v>
      </c>
      <c r="F5703" t="s">
        <v>14740</v>
      </c>
    </row>
    <row r="5704" spans="1:6" x14ac:dyDescent="0.2">
      <c r="A5704" t="s">
        <v>16672</v>
      </c>
      <c r="B5704" t="s">
        <v>88</v>
      </c>
      <c r="C5704" t="s">
        <v>134</v>
      </c>
      <c r="D5704" t="s">
        <v>14810</v>
      </c>
      <c r="E5704">
        <v>1</v>
      </c>
      <c r="F5704" t="s">
        <v>14740</v>
      </c>
    </row>
    <row r="5705" spans="1:6" x14ac:dyDescent="0.2">
      <c r="A5705" t="s">
        <v>16673</v>
      </c>
      <c r="B5705" t="s">
        <v>88</v>
      </c>
      <c r="C5705" t="s">
        <v>135</v>
      </c>
      <c r="D5705" t="s">
        <v>10931</v>
      </c>
      <c r="E5705">
        <v>1</v>
      </c>
      <c r="F5705" t="s">
        <v>14740</v>
      </c>
    </row>
    <row r="5706" spans="1:6" x14ac:dyDescent="0.2">
      <c r="A5706" t="s">
        <v>16674</v>
      </c>
      <c r="B5706" t="s">
        <v>88</v>
      </c>
      <c r="C5706" t="s">
        <v>135</v>
      </c>
      <c r="D5706" t="s">
        <v>10933</v>
      </c>
      <c r="E5706">
        <v>2</v>
      </c>
      <c r="F5706" t="s">
        <v>14740</v>
      </c>
    </row>
    <row r="5707" spans="1:6" x14ac:dyDescent="0.2">
      <c r="A5707" t="s">
        <v>16675</v>
      </c>
      <c r="B5707" t="s">
        <v>88</v>
      </c>
      <c r="C5707" t="s">
        <v>135</v>
      </c>
      <c r="D5707" t="s">
        <v>14765</v>
      </c>
      <c r="E5707">
        <v>1</v>
      </c>
      <c r="F5707" t="s">
        <v>14740</v>
      </c>
    </row>
    <row r="5708" spans="1:6" x14ac:dyDescent="0.2">
      <c r="A5708" t="s">
        <v>16676</v>
      </c>
      <c r="B5708" t="s">
        <v>88</v>
      </c>
      <c r="C5708" t="s">
        <v>135</v>
      </c>
      <c r="D5708" t="s">
        <v>14767</v>
      </c>
      <c r="E5708">
        <v>1</v>
      </c>
      <c r="F5708" t="s">
        <v>14740</v>
      </c>
    </row>
    <row r="5709" spans="1:6" x14ac:dyDescent="0.2">
      <c r="A5709" t="s">
        <v>16677</v>
      </c>
      <c r="B5709" t="s">
        <v>88</v>
      </c>
      <c r="C5709" t="s">
        <v>135</v>
      </c>
      <c r="D5709" t="s">
        <v>10945</v>
      </c>
      <c r="E5709">
        <v>2</v>
      </c>
      <c r="F5709" t="s">
        <v>14740</v>
      </c>
    </row>
    <row r="5710" spans="1:6" x14ac:dyDescent="0.2">
      <c r="A5710" t="s">
        <v>16678</v>
      </c>
      <c r="B5710" t="s">
        <v>88</v>
      </c>
      <c r="C5710" t="s">
        <v>136</v>
      </c>
      <c r="D5710" t="s">
        <v>10933</v>
      </c>
      <c r="E5710">
        <v>3</v>
      </c>
      <c r="F5710" t="s">
        <v>14740</v>
      </c>
    </row>
    <row r="5711" spans="1:6" x14ac:dyDescent="0.2">
      <c r="A5711" t="s">
        <v>16679</v>
      </c>
      <c r="B5711" t="s">
        <v>88</v>
      </c>
      <c r="C5711" t="s">
        <v>136</v>
      </c>
      <c r="D5711" t="s">
        <v>10945</v>
      </c>
      <c r="E5711">
        <v>3</v>
      </c>
      <c r="F5711" t="s">
        <v>14740</v>
      </c>
    </row>
    <row r="5712" spans="1:6" x14ac:dyDescent="0.2">
      <c r="A5712" t="s">
        <v>16680</v>
      </c>
      <c r="B5712" t="s">
        <v>88</v>
      </c>
      <c r="C5712" t="s">
        <v>138</v>
      </c>
      <c r="D5712" t="s">
        <v>10933</v>
      </c>
      <c r="E5712">
        <v>2</v>
      </c>
      <c r="F5712" t="s">
        <v>14740</v>
      </c>
    </row>
    <row r="5713" spans="1:6" x14ac:dyDescent="0.2">
      <c r="A5713" t="s">
        <v>16681</v>
      </c>
      <c r="B5713" t="s">
        <v>88</v>
      </c>
      <c r="C5713" t="s">
        <v>138</v>
      </c>
      <c r="D5713" t="s">
        <v>10945</v>
      </c>
      <c r="E5713">
        <v>2</v>
      </c>
      <c r="F5713" t="s">
        <v>14740</v>
      </c>
    </row>
    <row r="5714" spans="1:6" x14ac:dyDescent="0.2">
      <c r="A5714" t="s">
        <v>16682</v>
      </c>
      <c r="B5714" t="s">
        <v>88</v>
      </c>
      <c r="C5714" t="s">
        <v>139</v>
      </c>
      <c r="D5714" t="s">
        <v>10931</v>
      </c>
      <c r="E5714">
        <v>2</v>
      </c>
      <c r="F5714" t="s">
        <v>14740</v>
      </c>
    </row>
    <row r="5715" spans="1:6" x14ac:dyDescent="0.2">
      <c r="A5715" t="s">
        <v>16683</v>
      </c>
      <c r="B5715" t="s">
        <v>88</v>
      </c>
      <c r="C5715" t="s">
        <v>139</v>
      </c>
      <c r="D5715" t="s">
        <v>10933</v>
      </c>
      <c r="E5715">
        <v>5</v>
      </c>
      <c r="F5715" t="s">
        <v>14740</v>
      </c>
    </row>
    <row r="5716" spans="1:6" x14ac:dyDescent="0.2">
      <c r="A5716" t="s">
        <v>16684</v>
      </c>
      <c r="B5716" t="s">
        <v>88</v>
      </c>
      <c r="C5716" t="s">
        <v>139</v>
      </c>
      <c r="D5716" t="s">
        <v>14765</v>
      </c>
      <c r="E5716">
        <v>2</v>
      </c>
      <c r="F5716" t="s">
        <v>14740</v>
      </c>
    </row>
    <row r="5717" spans="1:6" x14ac:dyDescent="0.2">
      <c r="A5717" t="s">
        <v>16685</v>
      </c>
      <c r="B5717" t="s">
        <v>88</v>
      </c>
      <c r="C5717" t="s">
        <v>139</v>
      </c>
      <c r="D5717" t="s">
        <v>10945</v>
      </c>
      <c r="E5717">
        <v>8</v>
      </c>
      <c r="F5717" t="s">
        <v>14740</v>
      </c>
    </row>
    <row r="5718" spans="1:6" x14ac:dyDescent="0.2">
      <c r="A5718" t="s">
        <v>16686</v>
      </c>
      <c r="B5718" t="s">
        <v>88</v>
      </c>
      <c r="C5718" t="s">
        <v>139</v>
      </c>
      <c r="D5718" t="s">
        <v>14802</v>
      </c>
      <c r="E5718">
        <v>1</v>
      </c>
      <c r="F5718" t="s">
        <v>14740</v>
      </c>
    </row>
    <row r="5719" spans="1:6" x14ac:dyDescent="0.2">
      <c r="A5719" t="s">
        <v>16687</v>
      </c>
      <c r="B5719" t="s">
        <v>88</v>
      </c>
      <c r="C5719" t="s">
        <v>139</v>
      </c>
      <c r="D5719" t="s">
        <v>14810</v>
      </c>
      <c r="E5719">
        <v>2</v>
      </c>
      <c r="F5719" t="s">
        <v>14740</v>
      </c>
    </row>
    <row r="5720" spans="1:6" x14ac:dyDescent="0.2">
      <c r="A5720" t="s">
        <v>16688</v>
      </c>
      <c r="B5720" t="s">
        <v>88</v>
      </c>
      <c r="C5720" t="s">
        <v>140</v>
      </c>
      <c r="D5720" t="s">
        <v>10931</v>
      </c>
      <c r="E5720">
        <v>1</v>
      </c>
      <c r="F5720" t="s">
        <v>14740</v>
      </c>
    </row>
    <row r="5721" spans="1:6" x14ac:dyDescent="0.2">
      <c r="A5721" t="s">
        <v>16689</v>
      </c>
      <c r="B5721" t="s">
        <v>88</v>
      </c>
      <c r="C5721" t="s">
        <v>140</v>
      </c>
      <c r="D5721" t="s">
        <v>10933</v>
      </c>
      <c r="E5721">
        <v>7</v>
      </c>
      <c r="F5721" t="s">
        <v>14740</v>
      </c>
    </row>
    <row r="5722" spans="1:6" x14ac:dyDescent="0.2">
      <c r="A5722" t="s">
        <v>16690</v>
      </c>
      <c r="B5722" t="s">
        <v>88</v>
      </c>
      <c r="C5722" t="s">
        <v>140</v>
      </c>
      <c r="D5722" t="s">
        <v>14767</v>
      </c>
      <c r="E5722">
        <v>1</v>
      </c>
      <c r="F5722" t="s">
        <v>14740</v>
      </c>
    </row>
    <row r="5723" spans="1:6" x14ac:dyDescent="0.2">
      <c r="A5723" t="s">
        <v>16691</v>
      </c>
      <c r="B5723" t="s">
        <v>88</v>
      </c>
      <c r="C5723" t="s">
        <v>140</v>
      </c>
      <c r="D5723" t="s">
        <v>10945</v>
      </c>
      <c r="E5723">
        <v>9</v>
      </c>
      <c r="F5723" t="s">
        <v>14740</v>
      </c>
    </row>
    <row r="5724" spans="1:6" x14ac:dyDescent="0.2">
      <c r="A5724" t="s">
        <v>16692</v>
      </c>
      <c r="B5724" t="s">
        <v>88</v>
      </c>
      <c r="C5724" t="s">
        <v>140</v>
      </c>
      <c r="D5724" t="s">
        <v>10963</v>
      </c>
      <c r="E5724">
        <v>1</v>
      </c>
      <c r="F5724" t="s">
        <v>14740</v>
      </c>
    </row>
    <row r="5725" spans="1:6" x14ac:dyDescent="0.2">
      <c r="A5725" t="s">
        <v>16693</v>
      </c>
      <c r="B5725" t="s">
        <v>88</v>
      </c>
      <c r="C5725" t="s">
        <v>140</v>
      </c>
      <c r="D5725" t="s">
        <v>14788</v>
      </c>
      <c r="E5725">
        <v>1</v>
      </c>
      <c r="F5725" t="s">
        <v>14740</v>
      </c>
    </row>
    <row r="5726" spans="1:6" x14ac:dyDescent="0.2">
      <c r="A5726" t="s">
        <v>16694</v>
      </c>
      <c r="B5726" t="s">
        <v>88</v>
      </c>
      <c r="C5726" t="s">
        <v>140</v>
      </c>
      <c r="D5726" t="s">
        <v>14802</v>
      </c>
      <c r="E5726">
        <v>1</v>
      </c>
      <c r="F5726" t="s">
        <v>14740</v>
      </c>
    </row>
    <row r="5727" spans="1:6" x14ac:dyDescent="0.2">
      <c r="A5727" t="s">
        <v>16695</v>
      </c>
      <c r="B5727" t="s">
        <v>88</v>
      </c>
      <c r="C5727" t="s">
        <v>141</v>
      </c>
      <c r="D5727" t="s">
        <v>10933</v>
      </c>
      <c r="E5727">
        <v>8</v>
      </c>
      <c r="F5727" t="s">
        <v>14740</v>
      </c>
    </row>
    <row r="5728" spans="1:6" x14ac:dyDescent="0.2">
      <c r="A5728" t="s">
        <v>16696</v>
      </c>
      <c r="B5728" t="s">
        <v>88</v>
      </c>
      <c r="C5728" t="s">
        <v>141</v>
      </c>
      <c r="D5728" t="s">
        <v>10945</v>
      </c>
      <c r="E5728">
        <v>10</v>
      </c>
      <c r="F5728" t="s">
        <v>14740</v>
      </c>
    </row>
    <row r="5729" spans="1:6" x14ac:dyDescent="0.2">
      <c r="A5729" t="s">
        <v>16697</v>
      </c>
      <c r="B5729" t="s">
        <v>88</v>
      </c>
      <c r="C5729" t="s">
        <v>142</v>
      </c>
      <c r="D5729" t="s">
        <v>10933</v>
      </c>
      <c r="E5729">
        <v>4</v>
      </c>
      <c r="F5729" t="s">
        <v>14740</v>
      </c>
    </row>
    <row r="5730" spans="1:6" x14ac:dyDescent="0.2">
      <c r="A5730" t="s">
        <v>16698</v>
      </c>
      <c r="B5730" t="s">
        <v>88</v>
      </c>
      <c r="C5730" t="s">
        <v>142</v>
      </c>
      <c r="D5730" t="s">
        <v>10945</v>
      </c>
      <c r="E5730">
        <v>4</v>
      </c>
      <c r="F5730" t="s">
        <v>14740</v>
      </c>
    </row>
    <row r="5731" spans="1:6" x14ac:dyDescent="0.2">
      <c r="A5731" t="s">
        <v>16699</v>
      </c>
      <c r="B5731" t="s">
        <v>88</v>
      </c>
      <c r="C5731" t="s">
        <v>143</v>
      </c>
      <c r="D5731" t="s">
        <v>10933</v>
      </c>
      <c r="E5731">
        <v>2</v>
      </c>
      <c r="F5731" t="s">
        <v>14740</v>
      </c>
    </row>
    <row r="5732" spans="1:6" x14ac:dyDescent="0.2">
      <c r="A5732" t="s">
        <v>16700</v>
      </c>
      <c r="B5732" t="s">
        <v>88</v>
      </c>
      <c r="C5732" t="s">
        <v>143</v>
      </c>
      <c r="D5732" t="s">
        <v>10945</v>
      </c>
      <c r="E5732">
        <v>2</v>
      </c>
      <c r="F5732" t="s">
        <v>14740</v>
      </c>
    </row>
    <row r="5733" spans="1:6" x14ac:dyDescent="0.2">
      <c r="A5733" t="s">
        <v>16701</v>
      </c>
      <c r="B5733" t="s">
        <v>88</v>
      </c>
      <c r="C5733" t="s">
        <v>144</v>
      </c>
      <c r="D5733" t="s">
        <v>10903</v>
      </c>
      <c r="E5733">
        <v>1</v>
      </c>
      <c r="F5733" t="s">
        <v>14740</v>
      </c>
    </row>
    <row r="5734" spans="1:6" x14ac:dyDescent="0.2">
      <c r="A5734" t="s">
        <v>16702</v>
      </c>
      <c r="B5734" t="s">
        <v>88</v>
      </c>
      <c r="C5734" t="s">
        <v>144</v>
      </c>
      <c r="D5734" t="s">
        <v>14748</v>
      </c>
      <c r="E5734">
        <v>1</v>
      </c>
      <c r="F5734" t="s">
        <v>14740</v>
      </c>
    </row>
    <row r="5735" spans="1:6" x14ac:dyDescent="0.2">
      <c r="A5735" t="s">
        <v>16703</v>
      </c>
      <c r="B5735" t="s">
        <v>88</v>
      </c>
      <c r="C5735" t="s">
        <v>144</v>
      </c>
      <c r="D5735" t="s">
        <v>10917</v>
      </c>
      <c r="E5735">
        <v>1</v>
      </c>
      <c r="F5735" t="s">
        <v>14740</v>
      </c>
    </row>
    <row r="5736" spans="1:6" x14ac:dyDescent="0.2">
      <c r="A5736" t="s">
        <v>16704</v>
      </c>
      <c r="B5736" t="s">
        <v>88</v>
      </c>
      <c r="C5736" t="s">
        <v>144</v>
      </c>
      <c r="D5736" t="s">
        <v>10931</v>
      </c>
      <c r="E5736">
        <v>1</v>
      </c>
      <c r="F5736" t="s">
        <v>14740</v>
      </c>
    </row>
    <row r="5737" spans="1:6" x14ac:dyDescent="0.2">
      <c r="A5737" t="s">
        <v>16705</v>
      </c>
      <c r="B5737" t="s">
        <v>88</v>
      </c>
      <c r="C5737" t="s">
        <v>144</v>
      </c>
      <c r="D5737" t="s">
        <v>10933</v>
      </c>
      <c r="E5737">
        <v>4</v>
      </c>
      <c r="F5737" t="s">
        <v>14740</v>
      </c>
    </row>
    <row r="5738" spans="1:6" x14ac:dyDescent="0.2">
      <c r="A5738" t="s">
        <v>16706</v>
      </c>
      <c r="B5738" t="s">
        <v>88</v>
      </c>
      <c r="C5738" t="s">
        <v>144</v>
      </c>
      <c r="D5738" t="s">
        <v>14765</v>
      </c>
      <c r="E5738">
        <v>1</v>
      </c>
      <c r="F5738" t="s">
        <v>14740</v>
      </c>
    </row>
    <row r="5739" spans="1:6" x14ac:dyDescent="0.2">
      <c r="A5739" t="s">
        <v>16707</v>
      </c>
      <c r="B5739" t="s">
        <v>88</v>
      </c>
      <c r="C5739" t="s">
        <v>144</v>
      </c>
      <c r="D5739" t="s">
        <v>14767</v>
      </c>
      <c r="E5739">
        <v>1</v>
      </c>
      <c r="F5739" t="s">
        <v>14740</v>
      </c>
    </row>
    <row r="5740" spans="1:6" x14ac:dyDescent="0.2">
      <c r="A5740" t="s">
        <v>16708</v>
      </c>
      <c r="B5740" t="s">
        <v>88</v>
      </c>
      <c r="C5740" t="s">
        <v>144</v>
      </c>
      <c r="D5740" t="s">
        <v>10945</v>
      </c>
      <c r="E5740">
        <v>5</v>
      </c>
      <c r="F5740" t="s">
        <v>14740</v>
      </c>
    </row>
    <row r="5741" spans="1:6" x14ac:dyDescent="0.2">
      <c r="A5741" t="s">
        <v>16709</v>
      </c>
      <c r="B5741" t="s">
        <v>88</v>
      </c>
      <c r="C5741" t="s">
        <v>144</v>
      </c>
      <c r="D5741" t="s">
        <v>14784</v>
      </c>
      <c r="E5741">
        <v>1</v>
      </c>
      <c r="F5741" t="s">
        <v>14740</v>
      </c>
    </row>
    <row r="5742" spans="1:6" x14ac:dyDescent="0.2">
      <c r="A5742" t="s">
        <v>16710</v>
      </c>
      <c r="B5742" t="s">
        <v>88</v>
      </c>
      <c r="C5742" t="s">
        <v>144</v>
      </c>
      <c r="D5742" t="s">
        <v>14786</v>
      </c>
      <c r="E5742">
        <v>1</v>
      </c>
      <c r="F5742" t="s">
        <v>14740</v>
      </c>
    </row>
    <row r="5743" spans="1:6" x14ac:dyDescent="0.2">
      <c r="A5743" t="s">
        <v>16711</v>
      </c>
      <c r="B5743" t="s">
        <v>88</v>
      </c>
      <c r="C5743" t="s">
        <v>145</v>
      </c>
      <c r="D5743" t="s">
        <v>10933</v>
      </c>
      <c r="E5743">
        <v>3</v>
      </c>
      <c r="F5743" t="s">
        <v>14740</v>
      </c>
    </row>
    <row r="5744" spans="1:6" x14ac:dyDescent="0.2">
      <c r="A5744" t="s">
        <v>16712</v>
      </c>
      <c r="B5744" t="s">
        <v>88</v>
      </c>
      <c r="C5744" t="s">
        <v>145</v>
      </c>
      <c r="D5744" t="s">
        <v>10945</v>
      </c>
      <c r="E5744">
        <v>3</v>
      </c>
      <c r="F5744" t="s">
        <v>14740</v>
      </c>
    </row>
    <row r="5745" spans="1:6" x14ac:dyDescent="0.2">
      <c r="A5745" t="s">
        <v>16713</v>
      </c>
      <c r="B5745" t="s">
        <v>88</v>
      </c>
      <c r="C5745" t="s">
        <v>146</v>
      </c>
      <c r="D5745" t="s">
        <v>10931</v>
      </c>
      <c r="E5745">
        <v>1</v>
      </c>
      <c r="F5745" t="s">
        <v>14740</v>
      </c>
    </row>
    <row r="5746" spans="1:6" x14ac:dyDescent="0.2">
      <c r="A5746" t="s">
        <v>16714</v>
      </c>
      <c r="B5746" t="s">
        <v>88</v>
      </c>
      <c r="C5746" t="s">
        <v>146</v>
      </c>
      <c r="D5746" t="s">
        <v>10933</v>
      </c>
      <c r="E5746">
        <v>5</v>
      </c>
      <c r="F5746" t="s">
        <v>14740</v>
      </c>
    </row>
    <row r="5747" spans="1:6" x14ac:dyDescent="0.2">
      <c r="A5747" t="s">
        <v>16715</v>
      </c>
      <c r="B5747" t="s">
        <v>88</v>
      </c>
      <c r="C5747" t="s">
        <v>146</v>
      </c>
      <c r="D5747" t="s">
        <v>14765</v>
      </c>
      <c r="E5747">
        <v>1</v>
      </c>
      <c r="F5747" t="s">
        <v>14740</v>
      </c>
    </row>
    <row r="5748" spans="1:6" x14ac:dyDescent="0.2">
      <c r="A5748" t="s">
        <v>16716</v>
      </c>
      <c r="B5748" t="s">
        <v>88</v>
      </c>
      <c r="C5748" t="s">
        <v>146</v>
      </c>
      <c r="D5748" t="s">
        <v>10945</v>
      </c>
      <c r="E5748">
        <v>6</v>
      </c>
      <c r="F5748" t="s">
        <v>14740</v>
      </c>
    </row>
    <row r="5749" spans="1:6" x14ac:dyDescent="0.2">
      <c r="A5749" t="s">
        <v>16717</v>
      </c>
      <c r="B5749" t="s">
        <v>88</v>
      </c>
      <c r="C5749" t="s">
        <v>146</v>
      </c>
      <c r="D5749" t="s">
        <v>10963</v>
      </c>
      <c r="E5749">
        <v>1</v>
      </c>
      <c r="F5749" t="s">
        <v>14740</v>
      </c>
    </row>
    <row r="5750" spans="1:6" x14ac:dyDescent="0.2">
      <c r="A5750" t="s">
        <v>16718</v>
      </c>
      <c r="B5750" t="s">
        <v>88</v>
      </c>
      <c r="C5750" t="s">
        <v>146</v>
      </c>
      <c r="D5750" t="s">
        <v>14804</v>
      </c>
      <c r="E5750">
        <v>1</v>
      </c>
      <c r="F5750" t="s">
        <v>14740</v>
      </c>
    </row>
    <row r="5751" spans="1:6" x14ac:dyDescent="0.2">
      <c r="A5751" t="s">
        <v>16719</v>
      </c>
      <c r="B5751" t="s">
        <v>88</v>
      </c>
      <c r="C5751" t="s">
        <v>147</v>
      </c>
      <c r="D5751" t="s">
        <v>10933</v>
      </c>
      <c r="E5751">
        <v>7</v>
      </c>
      <c r="F5751" t="s">
        <v>14740</v>
      </c>
    </row>
    <row r="5752" spans="1:6" x14ac:dyDescent="0.2">
      <c r="A5752" t="s">
        <v>16720</v>
      </c>
      <c r="B5752" t="s">
        <v>88</v>
      </c>
      <c r="C5752" t="s">
        <v>147</v>
      </c>
      <c r="D5752" t="s">
        <v>10945</v>
      </c>
      <c r="E5752">
        <v>11</v>
      </c>
      <c r="F5752" t="s">
        <v>14740</v>
      </c>
    </row>
    <row r="5753" spans="1:6" x14ac:dyDescent="0.2">
      <c r="A5753" t="s">
        <v>16721</v>
      </c>
      <c r="B5753" t="s">
        <v>88</v>
      </c>
      <c r="C5753" t="s">
        <v>148</v>
      </c>
      <c r="D5753" t="s">
        <v>10933</v>
      </c>
      <c r="E5753">
        <v>3</v>
      </c>
      <c r="F5753" t="s">
        <v>14740</v>
      </c>
    </row>
    <row r="5754" spans="1:6" x14ac:dyDescent="0.2">
      <c r="A5754" t="s">
        <v>16722</v>
      </c>
      <c r="B5754" t="s">
        <v>88</v>
      </c>
      <c r="C5754" t="s">
        <v>148</v>
      </c>
      <c r="D5754" t="s">
        <v>10945</v>
      </c>
      <c r="E5754">
        <v>3</v>
      </c>
      <c r="F5754" t="s">
        <v>14740</v>
      </c>
    </row>
    <row r="5755" spans="1:6" x14ac:dyDescent="0.2">
      <c r="A5755" t="s">
        <v>16723</v>
      </c>
      <c r="B5755" t="s">
        <v>88</v>
      </c>
      <c r="C5755" t="s">
        <v>149</v>
      </c>
      <c r="D5755" t="s">
        <v>14758</v>
      </c>
      <c r="E5755">
        <v>2</v>
      </c>
      <c r="F5755" t="s">
        <v>14740</v>
      </c>
    </row>
    <row r="5756" spans="1:6" x14ac:dyDescent="0.2">
      <c r="A5756" t="s">
        <v>16724</v>
      </c>
      <c r="B5756" t="s">
        <v>88</v>
      </c>
      <c r="C5756" t="s">
        <v>149</v>
      </c>
      <c r="D5756" t="s">
        <v>10931</v>
      </c>
      <c r="E5756">
        <v>6</v>
      </c>
      <c r="F5756" t="s">
        <v>14740</v>
      </c>
    </row>
    <row r="5757" spans="1:6" x14ac:dyDescent="0.2">
      <c r="A5757" t="s">
        <v>16725</v>
      </c>
      <c r="B5757" t="s">
        <v>88</v>
      </c>
      <c r="C5757" t="s">
        <v>149</v>
      </c>
      <c r="D5757" t="s">
        <v>10933</v>
      </c>
      <c r="E5757">
        <v>25</v>
      </c>
      <c r="F5757" t="s">
        <v>14740</v>
      </c>
    </row>
    <row r="5758" spans="1:6" x14ac:dyDescent="0.2">
      <c r="A5758" t="s">
        <v>16726</v>
      </c>
      <c r="B5758" t="s">
        <v>88</v>
      </c>
      <c r="C5758" t="s">
        <v>149</v>
      </c>
      <c r="D5758" t="s">
        <v>14763</v>
      </c>
      <c r="E5758">
        <v>1</v>
      </c>
      <c r="F5758" t="s">
        <v>14740</v>
      </c>
    </row>
    <row r="5759" spans="1:6" x14ac:dyDescent="0.2">
      <c r="A5759" t="s">
        <v>16727</v>
      </c>
      <c r="B5759" t="s">
        <v>88</v>
      </c>
      <c r="C5759" t="s">
        <v>149</v>
      </c>
      <c r="D5759" t="s">
        <v>14765</v>
      </c>
      <c r="E5759">
        <v>1</v>
      </c>
      <c r="F5759" t="s">
        <v>14740</v>
      </c>
    </row>
    <row r="5760" spans="1:6" x14ac:dyDescent="0.2">
      <c r="A5760" t="s">
        <v>16728</v>
      </c>
      <c r="B5760" t="s">
        <v>88</v>
      </c>
      <c r="C5760" t="s">
        <v>149</v>
      </c>
      <c r="D5760" t="s">
        <v>14767</v>
      </c>
      <c r="E5760">
        <v>6</v>
      </c>
      <c r="F5760" t="s">
        <v>14740</v>
      </c>
    </row>
    <row r="5761" spans="1:6" x14ac:dyDescent="0.2">
      <c r="A5761" t="s">
        <v>16729</v>
      </c>
      <c r="B5761" t="s">
        <v>88</v>
      </c>
      <c r="C5761" t="s">
        <v>149</v>
      </c>
      <c r="D5761" t="s">
        <v>10945</v>
      </c>
      <c r="E5761">
        <v>35</v>
      </c>
      <c r="F5761" t="s">
        <v>14740</v>
      </c>
    </row>
    <row r="5762" spans="1:6" x14ac:dyDescent="0.2">
      <c r="A5762" t="s">
        <v>16730</v>
      </c>
      <c r="B5762" t="s">
        <v>88</v>
      </c>
      <c r="C5762" t="s">
        <v>149</v>
      </c>
      <c r="D5762" t="s">
        <v>14774</v>
      </c>
      <c r="E5762">
        <v>1</v>
      </c>
      <c r="F5762" t="s">
        <v>14740</v>
      </c>
    </row>
    <row r="5763" spans="1:6" x14ac:dyDescent="0.2">
      <c r="A5763" t="s">
        <v>16731</v>
      </c>
      <c r="B5763" t="s">
        <v>88</v>
      </c>
      <c r="C5763" t="s">
        <v>149</v>
      </c>
      <c r="D5763" t="s">
        <v>14792</v>
      </c>
      <c r="E5763">
        <v>2</v>
      </c>
      <c r="F5763" t="s">
        <v>14740</v>
      </c>
    </row>
    <row r="5764" spans="1:6" x14ac:dyDescent="0.2">
      <c r="A5764" t="s">
        <v>16732</v>
      </c>
      <c r="B5764" t="s">
        <v>88</v>
      </c>
      <c r="C5764" t="s">
        <v>149</v>
      </c>
      <c r="D5764" t="s">
        <v>14794</v>
      </c>
      <c r="E5764">
        <v>1</v>
      </c>
      <c r="F5764" t="s">
        <v>14740</v>
      </c>
    </row>
    <row r="5765" spans="1:6" x14ac:dyDescent="0.2">
      <c r="A5765" t="s">
        <v>16733</v>
      </c>
      <c r="B5765" t="s">
        <v>88</v>
      </c>
      <c r="C5765" t="s">
        <v>149</v>
      </c>
      <c r="D5765" t="s">
        <v>14796</v>
      </c>
      <c r="E5765">
        <v>1</v>
      </c>
      <c r="F5765" t="s">
        <v>14740</v>
      </c>
    </row>
    <row r="5766" spans="1:6" x14ac:dyDescent="0.2">
      <c r="A5766" t="s">
        <v>16734</v>
      </c>
      <c r="B5766" t="s">
        <v>88</v>
      </c>
      <c r="C5766" t="s">
        <v>149</v>
      </c>
      <c r="D5766" t="s">
        <v>14798</v>
      </c>
      <c r="E5766">
        <v>1</v>
      </c>
      <c r="F5766" t="s">
        <v>14740</v>
      </c>
    </row>
    <row r="5767" spans="1:6" x14ac:dyDescent="0.2">
      <c r="A5767" t="s">
        <v>16735</v>
      </c>
      <c r="B5767" t="s">
        <v>88</v>
      </c>
      <c r="C5767" t="s">
        <v>149</v>
      </c>
      <c r="D5767" t="s">
        <v>14802</v>
      </c>
      <c r="E5767">
        <v>2</v>
      </c>
      <c r="F5767" t="s">
        <v>14740</v>
      </c>
    </row>
    <row r="5768" spans="1:6" x14ac:dyDescent="0.2">
      <c r="A5768" t="s">
        <v>16736</v>
      </c>
      <c r="B5768" t="s">
        <v>88</v>
      </c>
      <c r="C5768" t="s">
        <v>149</v>
      </c>
      <c r="D5768" t="s">
        <v>14804</v>
      </c>
      <c r="E5768">
        <v>1</v>
      </c>
      <c r="F5768" t="s">
        <v>14740</v>
      </c>
    </row>
    <row r="5769" spans="1:6" x14ac:dyDescent="0.2">
      <c r="A5769" t="s">
        <v>16737</v>
      </c>
      <c r="B5769" t="s">
        <v>88</v>
      </c>
      <c r="C5769" t="s">
        <v>149</v>
      </c>
      <c r="D5769" t="s">
        <v>14808</v>
      </c>
      <c r="E5769">
        <v>2</v>
      </c>
      <c r="F5769" t="s">
        <v>14740</v>
      </c>
    </row>
    <row r="5770" spans="1:6" x14ac:dyDescent="0.2">
      <c r="A5770" t="s">
        <v>16738</v>
      </c>
      <c r="B5770" t="s">
        <v>88</v>
      </c>
      <c r="C5770" t="s">
        <v>149</v>
      </c>
      <c r="D5770" t="s">
        <v>14810</v>
      </c>
      <c r="E5770">
        <v>3</v>
      </c>
      <c r="F5770" t="s">
        <v>14740</v>
      </c>
    </row>
    <row r="5771" spans="1:6" x14ac:dyDescent="0.2">
      <c r="A5771" t="s">
        <v>16739</v>
      </c>
      <c r="B5771" t="s">
        <v>88</v>
      </c>
      <c r="C5771" t="s">
        <v>150</v>
      </c>
      <c r="D5771" t="s">
        <v>10933</v>
      </c>
      <c r="E5771">
        <v>1</v>
      </c>
      <c r="F5771" t="s">
        <v>14740</v>
      </c>
    </row>
    <row r="5772" spans="1:6" x14ac:dyDescent="0.2">
      <c r="A5772" t="s">
        <v>16740</v>
      </c>
      <c r="B5772" t="s">
        <v>88</v>
      </c>
      <c r="C5772" t="s">
        <v>150</v>
      </c>
      <c r="D5772" t="s">
        <v>10945</v>
      </c>
      <c r="E5772">
        <v>1</v>
      </c>
      <c r="F5772" t="s">
        <v>14740</v>
      </c>
    </row>
    <row r="5773" spans="1:6" x14ac:dyDescent="0.2">
      <c r="A5773" t="s">
        <v>16741</v>
      </c>
      <c r="B5773" t="s">
        <v>88</v>
      </c>
      <c r="C5773" t="s">
        <v>151</v>
      </c>
      <c r="D5773" t="s">
        <v>10931</v>
      </c>
      <c r="E5773">
        <v>1</v>
      </c>
      <c r="F5773" t="s">
        <v>14740</v>
      </c>
    </row>
    <row r="5774" spans="1:6" x14ac:dyDescent="0.2">
      <c r="A5774" t="s">
        <v>16742</v>
      </c>
      <c r="B5774" t="s">
        <v>88</v>
      </c>
      <c r="C5774" t="s">
        <v>151</v>
      </c>
      <c r="D5774" t="s">
        <v>10933</v>
      </c>
      <c r="E5774">
        <v>19</v>
      </c>
      <c r="F5774" t="s">
        <v>14740</v>
      </c>
    </row>
    <row r="5775" spans="1:6" x14ac:dyDescent="0.2">
      <c r="A5775" t="s">
        <v>16743</v>
      </c>
      <c r="B5775" t="s">
        <v>88</v>
      </c>
      <c r="C5775" t="s">
        <v>151</v>
      </c>
      <c r="D5775" t="s">
        <v>14763</v>
      </c>
      <c r="E5775">
        <v>1</v>
      </c>
      <c r="F5775" t="s">
        <v>14740</v>
      </c>
    </row>
    <row r="5776" spans="1:6" x14ac:dyDescent="0.2">
      <c r="A5776" t="s">
        <v>16744</v>
      </c>
      <c r="B5776" t="s">
        <v>88</v>
      </c>
      <c r="C5776" t="s">
        <v>151</v>
      </c>
      <c r="D5776" t="s">
        <v>10945</v>
      </c>
      <c r="E5776">
        <v>22</v>
      </c>
      <c r="F5776" t="s">
        <v>14740</v>
      </c>
    </row>
    <row r="5777" spans="1:6" x14ac:dyDescent="0.2">
      <c r="A5777" t="s">
        <v>16745</v>
      </c>
      <c r="B5777" t="s">
        <v>88</v>
      </c>
      <c r="C5777" t="s">
        <v>151</v>
      </c>
      <c r="D5777" t="s">
        <v>14804</v>
      </c>
      <c r="E5777">
        <v>1</v>
      </c>
      <c r="F5777" t="s">
        <v>14740</v>
      </c>
    </row>
    <row r="5778" spans="1:6" x14ac:dyDescent="0.2">
      <c r="A5778" t="s">
        <v>16746</v>
      </c>
      <c r="B5778" t="s">
        <v>88</v>
      </c>
      <c r="C5778" t="s">
        <v>151</v>
      </c>
      <c r="D5778" t="s">
        <v>14810</v>
      </c>
      <c r="E5778">
        <v>1</v>
      </c>
      <c r="F5778" t="s">
        <v>14740</v>
      </c>
    </row>
    <row r="5779" spans="1:6" x14ac:dyDescent="0.2">
      <c r="A5779" t="s">
        <v>16747</v>
      </c>
      <c r="B5779" t="s">
        <v>88</v>
      </c>
      <c r="C5779" t="s">
        <v>152</v>
      </c>
      <c r="D5779" t="s">
        <v>10929</v>
      </c>
      <c r="E5779">
        <v>1</v>
      </c>
      <c r="F5779" t="s">
        <v>14740</v>
      </c>
    </row>
    <row r="5780" spans="1:6" x14ac:dyDescent="0.2">
      <c r="A5780" t="s">
        <v>16748</v>
      </c>
      <c r="B5780" t="s">
        <v>88</v>
      </c>
      <c r="C5780" t="s">
        <v>152</v>
      </c>
      <c r="D5780" t="s">
        <v>10931</v>
      </c>
      <c r="E5780">
        <v>1</v>
      </c>
      <c r="F5780" t="s">
        <v>14740</v>
      </c>
    </row>
    <row r="5781" spans="1:6" x14ac:dyDescent="0.2">
      <c r="A5781" t="s">
        <v>16749</v>
      </c>
      <c r="B5781" t="s">
        <v>88</v>
      </c>
      <c r="C5781" t="s">
        <v>152</v>
      </c>
      <c r="D5781" t="s">
        <v>10933</v>
      </c>
      <c r="E5781">
        <v>9</v>
      </c>
      <c r="F5781" t="s">
        <v>14740</v>
      </c>
    </row>
    <row r="5782" spans="1:6" x14ac:dyDescent="0.2">
      <c r="A5782" t="s">
        <v>16750</v>
      </c>
      <c r="B5782" t="s">
        <v>88</v>
      </c>
      <c r="C5782" t="s">
        <v>152</v>
      </c>
      <c r="D5782" t="s">
        <v>14765</v>
      </c>
      <c r="E5782">
        <v>1</v>
      </c>
      <c r="F5782" t="s">
        <v>14740</v>
      </c>
    </row>
    <row r="5783" spans="1:6" x14ac:dyDescent="0.2">
      <c r="A5783" t="s">
        <v>16751</v>
      </c>
      <c r="B5783" t="s">
        <v>88</v>
      </c>
      <c r="C5783" t="s">
        <v>152</v>
      </c>
      <c r="D5783" t="s">
        <v>10945</v>
      </c>
      <c r="E5783">
        <v>11</v>
      </c>
      <c r="F5783" t="s">
        <v>14740</v>
      </c>
    </row>
    <row r="5784" spans="1:6" x14ac:dyDescent="0.2">
      <c r="A5784" t="s">
        <v>16752</v>
      </c>
      <c r="B5784" t="s">
        <v>88</v>
      </c>
      <c r="C5784" t="s">
        <v>152</v>
      </c>
      <c r="D5784" t="s">
        <v>14792</v>
      </c>
      <c r="E5784">
        <v>1</v>
      </c>
      <c r="F5784" t="s">
        <v>14740</v>
      </c>
    </row>
    <row r="5785" spans="1:6" x14ac:dyDescent="0.2">
      <c r="A5785" t="s">
        <v>16753</v>
      </c>
      <c r="B5785" t="s">
        <v>88</v>
      </c>
      <c r="C5785" t="s">
        <v>153</v>
      </c>
      <c r="D5785" t="s">
        <v>10931</v>
      </c>
      <c r="E5785">
        <v>1</v>
      </c>
      <c r="F5785" t="s">
        <v>14740</v>
      </c>
    </row>
    <row r="5786" spans="1:6" x14ac:dyDescent="0.2">
      <c r="A5786" t="s">
        <v>16754</v>
      </c>
      <c r="B5786" t="s">
        <v>88</v>
      </c>
      <c r="C5786" t="s">
        <v>153</v>
      </c>
      <c r="D5786" t="s">
        <v>10933</v>
      </c>
      <c r="E5786">
        <v>2</v>
      </c>
      <c r="F5786" t="s">
        <v>14740</v>
      </c>
    </row>
    <row r="5787" spans="1:6" x14ac:dyDescent="0.2">
      <c r="A5787" t="s">
        <v>16755</v>
      </c>
      <c r="B5787" t="s">
        <v>88</v>
      </c>
      <c r="C5787" t="s">
        <v>153</v>
      </c>
      <c r="D5787" t="s">
        <v>10945</v>
      </c>
      <c r="E5787">
        <v>2</v>
      </c>
      <c r="F5787" t="s">
        <v>14740</v>
      </c>
    </row>
    <row r="5788" spans="1:6" x14ac:dyDescent="0.2">
      <c r="A5788" t="s">
        <v>16756</v>
      </c>
      <c r="B5788" t="s">
        <v>88</v>
      </c>
      <c r="C5788" t="s">
        <v>153</v>
      </c>
      <c r="D5788" t="s">
        <v>14776</v>
      </c>
      <c r="E5788">
        <v>1</v>
      </c>
      <c r="F5788" t="s">
        <v>14740</v>
      </c>
    </row>
    <row r="5789" spans="1:6" x14ac:dyDescent="0.2">
      <c r="A5789" t="s">
        <v>16757</v>
      </c>
      <c r="B5789" t="s">
        <v>88</v>
      </c>
      <c r="C5789" t="s">
        <v>153</v>
      </c>
      <c r="D5789" t="s">
        <v>14796</v>
      </c>
      <c r="E5789">
        <v>1</v>
      </c>
      <c r="F5789" t="s">
        <v>14740</v>
      </c>
    </row>
    <row r="5790" spans="1:6" x14ac:dyDescent="0.2">
      <c r="A5790" t="s">
        <v>16758</v>
      </c>
      <c r="B5790" t="s">
        <v>88</v>
      </c>
      <c r="C5790" t="s">
        <v>153</v>
      </c>
      <c r="D5790" t="s">
        <v>14798</v>
      </c>
      <c r="E5790">
        <v>1</v>
      </c>
      <c r="F5790" t="s">
        <v>14740</v>
      </c>
    </row>
    <row r="5791" spans="1:6" x14ac:dyDescent="0.2">
      <c r="A5791" t="s">
        <v>16759</v>
      </c>
      <c r="B5791" t="s">
        <v>88</v>
      </c>
      <c r="C5791" t="s">
        <v>154</v>
      </c>
      <c r="D5791" t="s">
        <v>10931</v>
      </c>
      <c r="E5791">
        <v>1</v>
      </c>
      <c r="F5791" t="s">
        <v>14740</v>
      </c>
    </row>
    <row r="5792" spans="1:6" x14ac:dyDescent="0.2">
      <c r="A5792" t="s">
        <v>16760</v>
      </c>
      <c r="B5792" t="s">
        <v>88</v>
      </c>
      <c r="C5792" t="s">
        <v>154</v>
      </c>
      <c r="D5792" t="s">
        <v>10933</v>
      </c>
      <c r="E5792">
        <v>1</v>
      </c>
      <c r="F5792" t="s">
        <v>14740</v>
      </c>
    </row>
    <row r="5793" spans="1:6" x14ac:dyDescent="0.2">
      <c r="A5793" t="s">
        <v>16761</v>
      </c>
      <c r="B5793" t="s">
        <v>88</v>
      </c>
      <c r="C5793" t="s">
        <v>154</v>
      </c>
      <c r="D5793" t="s">
        <v>14767</v>
      </c>
      <c r="E5793">
        <v>1</v>
      </c>
      <c r="F5793" t="s">
        <v>14740</v>
      </c>
    </row>
    <row r="5794" spans="1:6" x14ac:dyDescent="0.2">
      <c r="A5794" t="s">
        <v>16762</v>
      </c>
      <c r="B5794" t="s">
        <v>88</v>
      </c>
      <c r="C5794" t="s">
        <v>154</v>
      </c>
      <c r="D5794" t="s">
        <v>10945</v>
      </c>
      <c r="E5794">
        <v>1</v>
      </c>
      <c r="F5794" t="s">
        <v>14740</v>
      </c>
    </row>
    <row r="5795" spans="1:6" x14ac:dyDescent="0.2">
      <c r="A5795" t="s">
        <v>16763</v>
      </c>
      <c r="B5795" t="s">
        <v>88</v>
      </c>
      <c r="C5795" t="s">
        <v>156</v>
      </c>
      <c r="D5795" t="s">
        <v>10933</v>
      </c>
      <c r="E5795">
        <v>23</v>
      </c>
      <c r="F5795" t="s">
        <v>14740</v>
      </c>
    </row>
    <row r="5796" spans="1:6" x14ac:dyDescent="0.2">
      <c r="A5796" t="s">
        <v>16764</v>
      </c>
      <c r="B5796" t="s">
        <v>88</v>
      </c>
      <c r="C5796" t="s">
        <v>156</v>
      </c>
      <c r="D5796" t="s">
        <v>10945</v>
      </c>
      <c r="E5796">
        <v>24</v>
      </c>
      <c r="F5796" t="s">
        <v>14740</v>
      </c>
    </row>
    <row r="5797" spans="1:6" x14ac:dyDescent="0.2">
      <c r="A5797" t="s">
        <v>16765</v>
      </c>
      <c r="B5797" t="s">
        <v>88</v>
      </c>
      <c r="C5797" t="s">
        <v>157</v>
      </c>
      <c r="D5797" t="s">
        <v>10933</v>
      </c>
      <c r="E5797">
        <v>1</v>
      </c>
      <c r="F5797" t="s">
        <v>14740</v>
      </c>
    </row>
    <row r="5798" spans="1:6" x14ac:dyDescent="0.2">
      <c r="A5798" t="s">
        <v>16766</v>
      </c>
      <c r="B5798" t="s">
        <v>88</v>
      </c>
      <c r="C5798" t="s">
        <v>157</v>
      </c>
      <c r="D5798" t="s">
        <v>10945</v>
      </c>
      <c r="E5798">
        <v>1</v>
      </c>
      <c r="F5798" t="s">
        <v>14740</v>
      </c>
    </row>
    <row r="5799" spans="1:6" x14ac:dyDescent="0.2">
      <c r="A5799" t="s">
        <v>16767</v>
      </c>
      <c r="B5799" t="s">
        <v>88</v>
      </c>
      <c r="C5799" t="s">
        <v>158</v>
      </c>
      <c r="D5799" t="s">
        <v>10933</v>
      </c>
      <c r="E5799">
        <v>3</v>
      </c>
      <c r="F5799" t="s">
        <v>14740</v>
      </c>
    </row>
    <row r="5800" spans="1:6" x14ac:dyDescent="0.2">
      <c r="A5800" t="s">
        <v>16768</v>
      </c>
      <c r="B5800" t="s">
        <v>88</v>
      </c>
      <c r="C5800" t="s">
        <v>158</v>
      </c>
      <c r="D5800" t="s">
        <v>10945</v>
      </c>
      <c r="E5800">
        <v>3</v>
      </c>
      <c r="F5800" t="s">
        <v>14740</v>
      </c>
    </row>
    <row r="5801" spans="1:6" x14ac:dyDescent="0.2">
      <c r="A5801" t="s">
        <v>16769</v>
      </c>
      <c r="B5801" t="s">
        <v>88</v>
      </c>
      <c r="C5801" t="s">
        <v>160</v>
      </c>
      <c r="D5801" t="s">
        <v>10933</v>
      </c>
      <c r="E5801">
        <v>1</v>
      </c>
      <c r="F5801" t="s">
        <v>14740</v>
      </c>
    </row>
    <row r="5802" spans="1:6" x14ac:dyDescent="0.2">
      <c r="A5802" t="s">
        <v>16770</v>
      </c>
      <c r="B5802" t="s">
        <v>88</v>
      </c>
      <c r="C5802" t="s">
        <v>160</v>
      </c>
      <c r="D5802" t="s">
        <v>10945</v>
      </c>
      <c r="E5802">
        <v>2</v>
      </c>
      <c r="F5802" t="s">
        <v>14740</v>
      </c>
    </row>
    <row r="5803" spans="1:6" x14ac:dyDescent="0.2">
      <c r="A5803" t="s">
        <v>16771</v>
      </c>
      <c r="B5803" t="s">
        <v>88</v>
      </c>
      <c r="C5803" t="s">
        <v>161</v>
      </c>
      <c r="D5803" t="s">
        <v>10933</v>
      </c>
      <c r="E5803">
        <v>1</v>
      </c>
      <c r="F5803" t="s">
        <v>14740</v>
      </c>
    </row>
    <row r="5804" spans="1:6" x14ac:dyDescent="0.2">
      <c r="A5804" t="s">
        <v>16772</v>
      </c>
      <c r="B5804" t="s">
        <v>88</v>
      </c>
      <c r="C5804" t="s">
        <v>161</v>
      </c>
      <c r="D5804" t="s">
        <v>10945</v>
      </c>
      <c r="E5804">
        <v>1</v>
      </c>
      <c r="F5804" t="s">
        <v>14740</v>
      </c>
    </row>
    <row r="5805" spans="1:6" x14ac:dyDescent="0.2">
      <c r="A5805" t="s">
        <v>16773</v>
      </c>
      <c r="B5805" t="s">
        <v>88</v>
      </c>
      <c r="C5805" t="s">
        <v>162</v>
      </c>
      <c r="D5805" t="s">
        <v>14745</v>
      </c>
      <c r="E5805">
        <v>1</v>
      </c>
      <c r="F5805" t="s">
        <v>14740</v>
      </c>
    </row>
    <row r="5806" spans="1:6" x14ac:dyDescent="0.2">
      <c r="A5806" t="s">
        <v>16774</v>
      </c>
      <c r="B5806" t="s">
        <v>88</v>
      </c>
      <c r="C5806" t="s">
        <v>162</v>
      </c>
      <c r="D5806" t="s">
        <v>10931</v>
      </c>
      <c r="E5806">
        <v>3</v>
      </c>
      <c r="F5806" t="s">
        <v>14740</v>
      </c>
    </row>
    <row r="5807" spans="1:6" x14ac:dyDescent="0.2">
      <c r="A5807" t="s">
        <v>16775</v>
      </c>
      <c r="B5807" t="s">
        <v>88</v>
      </c>
      <c r="C5807" t="s">
        <v>162</v>
      </c>
      <c r="D5807" t="s">
        <v>10933</v>
      </c>
      <c r="E5807">
        <v>48</v>
      </c>
      <c r="F5807" t="s">
        <v>14740</v>
      </c>
    </row>
    <row r="5808" spans="1:6" x14ac:dyDescent="0.2">
      <c r="A5808" t="s">
        <v>16776</v>
      </c>
      <c r="B5808" t="s">
        <v>88</v>
      </c>
      <c r="C5808" t="s">
        <v>162</v>
      </c>
      <c r="D5808" t="s">
        <v>14765</v>
      </c>
      <c r="E5808">
        <v>1</v>
      </c>
      <c r="F5808" t="s">
        <v>14740</v>
      </c>
    </row>
    <row r="5809" spans="1:6" x14ac:dyDescent="0.2">
      <c r="A5809" t="s">
        <v>16777</v>
      </c>
      <c r="B5809" t="s">
        <v>88</v>
      </c>
      <c r="C5809" t="s">
        <v>162</v>
      </c>
      <c r="D5809" t="s">
        <v>10945</v>
      </c>
      <c r="E5809">
        <v>56</v>
      </c>
      <c r="F5809" t="s">
        <v>14740</v>
      </c>
    </row>
    <row r="5810" spans="1:6" x14ac:dyDescent="0.2">
      <c r="A5810" t="s">
        <v>16778</v>
      </c>
      <c r="B5810" t="s">
        <v>88</v>
      </c>
      <c r="C5810" t="s">
        <v>162</v>
      </c>
      <c r="D5810" t="s">
        <v>14776</v>
      </c>
      <c r="E5810">
        <v>1</v>
      </c>
      <c r="F5810" t="s">
        <v>14740</v>
      </c>
    </row>
    <row r="5811" spans="1:6" x14ac:dyDescent="0.2">
      <c r="A5811" t="s">
        <v>16779</v>
      </c>
      <c r="B5811" t="s">
        <v>88</v>
      </c>
      <c r="C5811" t="s">
        <v>162</v>
      </c>
      <c r="D5811" t="s">
        <v>14798</v>
      </c>
      <c r="E5811">
        <v>1</v>
      </c>
      <c r="F5811" t="s">
        <v>14740</v>
      </c>
    </row>
    <row r="5812" spans="1:6" x14ac:dyDescent="0.2">
      <c r="A5812" t="s">
        <v>16780</v>
      </c>
      <c r="B5812" t="s">
        <v>88</v>
      </c>
      <c r="C5812" t="s">
        <v>162</v>
      </c>
      <c r="D5812" t="s">
        <v>14810</v>
      </c>
      <c r="E5812">
        <v>1</v>
      </c>
      <c r="F5812" t="s">
        <v>14740</v>
      </c>
    </row>
    <row r="5813" spans="1:6" x14ac:dyDescent="0.2">
      <c r="A5813" t="s">
        <v>16781</v>
      </c>
      <c r="B5813" t="s">
        <v>88</v>
      </c>
      <c r="C5813" t="s">
        <v>163</v>
      </c>
      <c r="D5813" t="s">
        <v>10933</v>
      </c>
      <c r="E5813">
        <v>2</v>
      </c>
      <c r="F5813" t="s">
        <v>14740</v>
      </c>
    </row>
    <row r="5814" spans="1:6" x14ac:dyDescent="0.2">
      <c r="A5814" t="s">
        <v>16782</v>
      </c>
      <c r="B5814" t="s">
        <v>88</v>
      </c>
      <c r="C5814" t="s">
        <v>163</v>
      </c>
      <c r="D5814" t="s">
        <v>10945</v>
      </c>
      <c r="E5814">
        <v>2</v>
      </c>
      <c r="F5814" t="s">
        <v>14740</v>
      </c>
    </row>
    <row r="5815" spans="1:6" x14ac:dyDescent="0.2">
      <c r="A5815" t="s">
        <v>16783</v>
      </c>
      <c r="B5815" t="s">
        <v>88</v>
      </c>
      <c r="C5815" t="s">
        <v>164</v>
      </c>
      <c r="D5815" t="s">
        <v>10933</v>
      </c>
      <c r="E5815">
        <v>4</v>
      </c>
      <c r="F5815" t="s">
        <v>14740</v>
      </c>
    </row>
    <row r="5816" spans="1:6" x14ac:dyDescent="0.2">
      <c r="A5816" t="s">
        <v>16784</v>
      </c>
      <c r="B5816" t="s">
        <v>88</v>
      </c>
      <c r="C5816" t="s">
        <v>164</v>
      </c>
      <c r="D5816" t="s">
        <v>10945</v>
      </c>
      <c r="E5816">
        <v>4</v>
      </c>
      <c r="F5816" t="s">
        <v>14740</v>
      </c>
    </row>
    <row r="5817" spans="1:6" x14ac:dyDescent="0.2">
      <c r="A5817" t="s">
        <v>16785</v>
      </c>
      <c r="B5817" t="s">
        <v>88</v>
      </c>
      <c r="C5817" t="s">
        <v>165</v>
      </c>
      <c r="D5817" t="s">
        <v>10903</v>
      </c>
      <c r="E5817">
        <v>1</v>
      </c>
      <c r="F5817" t="s">
        <v>14740</v>
      </c>
    </row>
    <row r="5818" spans="1:6" x14ac:dyDescent="0.2">
      <c r="A5818" t="s">
        <v>16786</v>
      </c>
      <c r="B5818" t="s">
        <v>88</v>
      </c>
      <c r="C5818" t="s">
        <v>165</v>
      </c>
      <c r="D5818" t="s">
        <v>10931</v>
      </c>
      <c r="E5818">
        <v>1</v>
      </c>
      <c r="F5818" t="s">
        <v>14740</v>
      </c>
    </row>
    <row r="5819" spans="1:6" x14ac:dyDescent="0.2">
      <c r="A5819" t="s">
        <v>16787</v>
      </c>
      <c r="B5819" t="s">
        <v>88</v>
      </c>
      <c r="C5819" t="s">
        <v>165</v>
      </c>
      <c r="D5819" t="s">
        <v>10933</v>
      </c>
      <c r="E5819">
        <v>2</v>
      </c>
      <c r="F5819" t="s">
        <v>14740</v>
      </c>
    </row>
    <row r="5820" spans="1:6" x14ac:dyDescent="0.2">
      <c r="A5820" t="s">
        <v>16788</v>
      </c>
      <c r="B5820" t="s">
        <v>88</v>
      </c>
      <c r="C5820" t="s">
        <v>165</v>
      </c>
      <c r="D5820" t="s">
        <v>14767</v>
      </c>
      <c r="E5820">
        <v>1</v>
      </c>
      <c r="F5820" t="s">
        <v>14740</v>
      </c>
    </row>
    <row r="5821" spans="1:6" x14ac:dyDescent="0.2">
      <c r="A5821" t="s">
        <v>16789</v>
      </c>
      <c r="B5821" t="s">
        <v>88</v>
      </c>
      <c r="C5821" t="s">
        <v>165</v>
      </c>
      <c r="D5821" t="s">
        <v>14769</v>
      </c>
      <c r="E5821">
        <v>1</v>
      </c>
      <c r="F5821" t="s">
        <v>14740</v>
      </c>
    </row>
    <row r="5822" spans="1:6" x14ac:dyDescent="0.2">
      <c r="A5822" t="s">
        <v>16790</v>
      </c>
      <c r="B5822" t="s">
        <v>88</v>
      </c>
      <c r="C5822" t="s">
        <v>165</v>
      </c>
      <c r="D5822" t="s">
        <v>10945</v>
      </c>
      <c r="E5822">
        <v>4</v>
      </c>
      <c r="F5822" t="s">
        <v>14740</v>
      </c>
    </row>
    <row r="5823" spans="1:6" x14ac:dyDescent="0.2">
      <c r="A5823" t="s">
        <v>16791</v>
      </c>
      <c r="B5823" t="s">
        <v>88</v>
      </c>
      <c r="C5823" t="s">
        <v>165</v>
      </c>
      <c r="D5823" t="s">
        <v>10963</v>
      </c>
      <c r="E5823">
        <v>1</v>
      </c>
      <c r="F5823" t="s">
        <v>14740</v>
      </c>
    </row>
    <row r="5824" spans="1:6" x14ac:dyDescent="0.2">
      <c r="A5824" t="s">
        <v>16792</v>
      </c>
      <c r="B5824" t="s">
        <v>88</v>
      </c>
      <c r="C5824" t="s">
        <v>165</v>
      </c>
      <c r="D5824" t="s">
        <v>14796</v>
      </c>
      <c r="E5824">
        <v>1</v>
      </c>
      <c r="F5824" t="s">
        <v>14740</v>
      </c>
    </row>
    <row r="5825" spans="1:6" x14ac:dyDescent="0.2">
      <c r="A5825" t="s">
        <v>16793</v>
      </c>
      <c r="B5825" t="s">
        <v>88</v>
      </c>
      <c r="C5825" t="s">
        <v>165</v>
      </c>
      <c r="D5825" t="s">
        <v>14802</v>
      </c>
      <c r="E5825">
        <v>1</v>
      </c>
      <c r="F5825" t="s">
        <v>14740</v>
      </c>
    </row>
    <row r="5826" spans="1:6" x14ac:dyDescent="0.2">
      <c r="A5826" t="s">
        <v>16794</v>
      </c>
      <c r="B5826" t="s">
        <v>88</v>
      </c>
      <c r="C5826" t="s">
        <v>165</v>
      </c>
      <c r="D5826" t="s">
        <v>14810</v>
      </c>
      <c r="E5826">
        <v>1</v>
      </c>
      <c r="F5826" t="s">
        <v>14740</v>
      </c>
    </row>
    <row r="5827" spans="1:6" x14ac:dyDescent="0.2">
      <c r="A5827" t="s">
        <v>16795</v>
      </c>
      <c r="B5827" t="s">
        <v>88</v>
      </c>
      <c r="C5827" t="s">
        <v>167</v>
      </c>
      <c r="D5827" t="s">
        <v>10933</v>
      </c>
      <c r="E5827">
        <v>3</v>
      </c>
      <c r="F5827" t="s">
        <v>14740</v>
      </c>
    </row>
    <row r="5828" spans="1:6" x14ac:dyDescent="0.2">
      <c r="A5828" t="s">
        <v>16796</v>
      </c>
      <c r="B5828" t="s">
        <v>88</v>
      </c>
      <c r="C5828" t="s">
        <v>167</v>
      </c>
      <c r="D5828" t="s">
        <v>10945</v>
      </c>
      <c r="E5828">
        <v>4</v>
      </c>
      <c r="F5828" t="s">
        <v>14740</v>
      </c>
    </row>
    <row r="5829" spans="1:6" x14ac:dyDescent="0.2">
      <c r="A5829" t="s">
        <v>16797</v>
      </c>
      <c r="B5829" t="s">
        <v>88</v>
      </c>
      <c r="C5829" t="s">
        <v>168</v>
      </c>
      <c r="D5829" t="s">
        <v>10933</v>
      </c>
      <c r="E5829">
        <v>1</v>
      </c>
      <c r="F5829" t="s">
        <v>14740</v>
      </c>
    </row>
    <row r="5830" spans="1:6" x14ac:dyDescent="0.2">
      <c r="A5830" t="s">
        <v>16798</v>
      </c>
      <c r="B5830" t="s">
        <v>88</v>
      </c>
      <c r="C5830" t="s">
        <v>168</v>
      </c>
      <c r="D5830" t="s">
        <v>10945</v>
      </c>
      <c r="E5830">
        <v>1</v>
      </c>
      <c r="F5830" t="s">
        <v>14740</v>
      </c>
    </row>
    <row r="5831" spans="1:6" x14ac:dyDescent="0.2">
      <c r="A5831" t="s">
        <v>16799</v>
      </c>
      <c r="B5831" t="s">
        <v>88</v>
      </c>
      <c r="C5831" t="s">
        <v>169</v>
      </c>
      <c r="D5831" t="s">
        <v>14758</v>
      </c>
      <c r="E5831">
        <v>1</v>
      </c>
      <c r="F5831" t="s">
        <v>14740</v>
      </c>
    </row>
    <row r="5832" spans="1:6" x14ac:dyDescent="0.2">
      <c r="A5832" t="s">
        <v>16800</v>
      </c>
      <c r="B5832" t="s">
        <v>88</v>
      </c>
      <c r="C5832" t="s">
        <v>169</v>
      </c>
      <c r="D5832" t="s">
        <v>10931</v>
      </c>
      <c r="E5832">
        <v>1</v>
      </c>
      <c r="F5832" t="s">
        <v>14740</v>
      </c>
    </row>
    <row r="5833" spans="1:6" x14ac:dyDescent="0.2">
      <c r="A5833" t="s">
        <v>16801</v>
      </c>
      <c r="B5833" t="s">
        <v>88</v>
      </c>
      <c r="C5833" t="s">
        <v>169</v>
      </c>
      <c r="D5833" t="s">
        <v>10933</v>
      </c>
      <c r="E5833">
        <v>18</v>
      </c>
      <c r="F5833" t="s">
        <v>14740</v>
      </c>
    </row>
    <row r="5834" spans="1:6" x14ac:dyDescent="0.2">
      <c r="A5834" t="s">
        <v>16802</v>
      </c>
      <c r="B5834" t="s">
        <v>88</v>
      </c>
      <c r="C5834" t="s">
        <v>169</v>
      </c>
      <c r="D5834" t="s">
        <v>14765</v>
      </c>
      <c r="E5834">
        <v>1</v>
      </c>
      <c r="F5834" t="s">
        <v>14740</v>
      </c>
    </row>
    <row r="5835" spans="1:6" x14ac:dyDescent="0.2">
      <c r="A5835" t="s">
        <v>16803</v>
      </c>
      <c r="B5835" t="s">
        <v>88</v>
      </c>
      <c r="C5835" t="s">
        <v>169</v>
      </c>
      <c r="D5835" t="s">
        <v>10945</v>
      </c>
      <c r="E5835">
        <v>20</v>
      </c>
      <c r="F5835" t="s">
        <v>14740</v>
      </c>
    </row>
    <row r="5836" spans="1:6" x14ac:dyDescent="0.2">
      <c r="A5836" t="s">
        <v>16804</v>
      </c>
      <c r="B5836" t="s">
        <v>88</v>
      </c>
      <c r="C5836" t="s">
        <v>169</v>
      </c>
      <c r="D5836" t="s">
        <v>14784</v>
      </c>
      <c r="E5836">
        <v>1</v>
      </c>
      <c r="F5836" t="s">
        <v>14740</v>
      </c>
    </row>
    <row r="5837" spans="1:6" x14ac:dyDescent="0.2">
      <c r="A5837" t="s">
        <v>16805</v>
      </c>
      <c r="B5837" t="s">
        <v>88</v>
      </c>
      <c r="C5837" t="s">
        <v>169</v>
      </c>
      <c r="D5837" t="s">
        <v>14790</v>
      </c>
      <c r="E5837">
        <v>1</v>
      </c>
      <c r="F5837" t="s">
        <v>14740</v>
      </c>
    </row>
    <row r="5838" spans="1:6" x14ac:dyDescent="0.2">
      <c r="A5838" t="s">
        <v>16806</v>
      </c>
      <c r="B5838" t="s">
        <v>88</v>
      </c>
      <c r="C5838" t="s">
        <v>169</v>
      </c>
      <c r="D5838" t="s">
        <v>14792</v>
      </c>
      <c r="E5838">
        <v>1</v>
      </c>
      <c r="F5838" t="s">
        <v>14740</v>
      </c>
    </row>
    <row r="5839" spans="1:6" x14ac:dyDescent="0.2">
      <c r="A5839" t="s">
        <v>16807</v>
      </c>
      <c r="B5839" t="s">
        <v>88</v>
      </c>
      <c r="C5839" t="s">
        <v>169</v>
      </c>
      <c r="D5839" t="s">
        <v>14798</v>
      </c>
      <c r="E5839">
        <v>1</v>
      </c>
      <c r="F5839" t="s">
        <v>14740</v>
      </c>
    </row>
    <row r="5840" spans="1:6" x14ac:dyDescent="0.2">
      <c r="A5840" t="s">
        <v>16808</v>
      </c>
      <c r="B5840" t="s">
        <v>88</v>
      </c>
      <c r="C5840" t="s">
        <v>169</v>
      </c>
      <c r="D5840" t="s">
        <v>14810</v>
      </c>
      <c r="E5840">
        <v>1</v>
      </c>
      <c r="F5840" t="s">
        <v>14740</v>
      </c>
    </row>
    <row r="5841" spans="1:6" x14ac:dyDescent="0.2">
      <c r="A5841" t="s">
        <v>16809</v>
      </c>
      <c r="B5841" t="s">
        <v>88</v>
      </c>
      <c r="C5841" t="s">
        <v>170</v>
      </c>
      <c r="D5841" t="s">
        <v>10933</v>
      </c>
      <c r="E5841">
        <v>3</v>
      </c>
      <c r="F5841" t="s">
        <v>14740</v>
      </c>
    </row>
    <row r="5842" spans="1:6" x14ac:dyDescent="0.2">
      <c r="A5842" t="s">
        <v>16810</v>
      </c>
      <c r="B5842" t="s">
        <v>88</v>
      </c>
      <c r="C5842" t="s">
        <v>170</v>
      </c>
      <c r="D5842" t="s">
        <v>10945</v>
      </c>
      <c r="E5842">
        <v>6</v>
      </c>
      <c r="F5842" t="s">
        <v>14740</v>
      </c>
    </row>
    <row r="5843" spans="1:6" x14ac:dyDescent="0.2">
      <c r="A5843" t="s">
        <v>16811</v>
      </c>
      <c r="B5843" t="s">
        <v>88</v>
      </c>
      <c r="C5843" t="s">
        <v>171</v>
      </c>
      <c r="D5843" t="s">
        <v>10933</v>
      </c>
      <c r="E5843">
        <v>3</v>
      </c>
      <c r="F5843" t="s">
        <v>14740</v>
      </c>
    </row>
    <row r="5844" spans="1:6" x14ac:dyDescent="0.2">
      <c r="A5844" t="s">
        <v>16812</v>
      </c>
      <c r="B5844" t="s">
        <v>88</v>
      </c>
      <c r="C5844" t="s">
        <v>171</v>
      </c>
      <c r="D5844" t="s">
        <v>10945</v>
      </c>
      <c r="E5844">
        <v>4</v>
      </c>
      <c r="F5844" t="s">
        <v>14740</v>
      </c>
    </row>
    <row r="5845" spans="1:6" x14ac:dyDescent="0.2">
      <c r="A5845" t="s">
        <v>16813</v>
      </c>
      <c r="B5845" t="s">
        <v>88</v>
      </c>
      <c r="C5845" t="s">
        <v>172</v>
      </c>
      <c r="D5845" t="s">
        <v>10933</v>
      </c>
      <c r="E5845">
        <v>11</v>
      </c>
      <c r="F5845" t="s">
        <v>14740</v>
      </c>
    </row>
    <row r="5846" spans="1:6" x14ac:dyDescent="0.2">
      <c r="A5846" t="s">
        <v>16814</v>
      </c>
      <c r="B5846" t="s">
        <v>88</v>
      </c>
      <c r="C5846" t="s">
        <v>172</v>
      </c>
      <c r="D5846" t="s">
        <v>10945</v>
      </c>
      <c r="E5846">
        <v>13</v>
      </c>
      <c r="F5846" t="s">
        <v>14740</v>
      </c>
    </row>
    <row r="5847" spans="1:6" x14ac:dyDescent="0.2">
      <c r="A5847" t="s">
        <v>16815</v>
      </c>
      <c r="B5847" t="s">
        <v>88</v>
      </c>
      <c r="C5847" t="s">
        <v>173</v>
      </c>
      <c r="D5847" t="s">
        <v>10931</v>
      </c>
      <c r="E5847">
        <v>1</v>
      </c>
      <c r="F5847" t="s">
        <v>14740</v>
      </c>
    </row>
    <row r="5848" spans="1:6" x14ac:dyDescent="0.2">
      <c r="A5848" t="s">
        <v>16816</v>
      </c>
      <c r="B5848" t="s">
        <v>88</v>
      </c>
      <c r="C5848" t="s">
        <v>173</v>
      </c>
      <c r="D5848" t="s">
        <v>10933</v>
      </c>
      <c r="E5848">
        <v>2</v>
      </c>
      <c r="F5848" t="s">
        <v>14740</v>
      </c>
    </row>
    <row r="5849" spans="1:6" x14ac:dyDescent="0.2">
      <c r="A5849" t="s">
        <v>16817</v>
      </c>
      <c r="B5849" t="s">
        <v>88</v>
      </c>
      <c r="C5849" t="s">
        <v>173</v>
      </c>
      <c r="D5849" t="s">
        <v>10945</v>
      </c>
      <c r="E5849">
        <v>2</v>
      </c>
      <c r="F5849" t="s">
        <v>14740</v>
      </c>
    </row>
    <row r="5850" spans="1:6" x14ac:dyDescent="0.2">
      <c r="A5850" t="s">
        <v>16818</v>
      </c>
      <c r="B5850" t="s">
        <v>88</v>
      </c>
      <c r="C5850" t="s">
        <v>173</v>
      </c>
      <c r="D5850" t="s">
        <v>14792</v>
      </c>
      <c r="E5850">
        <v>1</v>
      </c>
      <c r="F5850" t="s">
        <v>14740</v>
      </c>
    </row>
    <row r="5851" spans="1:6" x14ac:dyDescent="0.2">
      <c r="A5851" t="s">
        <v>16819</v>
      </c>
      <c r="B5851" t="s">
        <v>88</v>
      </c>
      <c r="C5851" t="s">
        <v>174</v>
      </c>
      <c r="D5851" t="s">
        <v>10933</v>
      </c>
      <c r="E5851">
        <v>4</v>
      </c>
      <c r="F5851" t="s">
        <v>14740</v>
      </c>
    </row>
    <row r="5852" spans="1:6" x14ac:dyDescent="0.2">
      <c r="A5852" t="s">
        <v>16820</v>
      </c>
      <c r="B5852" t="s">
        <v>88</v>
      </c>
      <c r="C5852" t="s">
        <v>174</v>
      </c>
      <c r="D5852" t="s">
        <v>10945</v>
      </c>
      <c r="E5852">
        <v>4</v>
      </c>
      <c r="F5852" t="s">
        <v>14740</v>
      </c>
    </row>
    <row r="5853" spans="1:6" x14ac:dyDescent="0.2">
      <c r="A5853" t="s">
        <v>16821</v>
      </c>
      <c r="B5853" t="s">
        <v>88</v>
      </c>
      <c r="C5853" t="s">
        <v>175</v>
      </c>
      <c r="D5853" t="s">
        <v>10931</v>
      </c>
      <c r="E5853">
        <v>2</v>
      </c>
      <c r="F5853" t="s">
        <v>14740</v>
      </c>
    </row>
    <row r="5854" spans="1:6" x14ac:dyDescent="0.2">
      <c r="A5854" t="s">
        <v>16822</v>
      </c>
      <c r="B5854" t="s">
        <v>88</v>
      </c>
      <c r="C5854" t="s">
        <v>175</v>
      </c>
      <c r="D5854" t="s">
        <v>10933</v>
      </c>
      <c r="E5854">
        <v>22</v>
      </c>
      <c r="F5854" t="s">
        <v>14740</v>
      </c>
    </row>
    <row r="5855" spans="1:6" x14ac:dyDescent="0.2">
      <c r="A5855" t="s">
        <v>16823</v>
      </c>
      <c r="B5855" t="s">
        <v>88</v>
      </c>
      <c r="C5855" t="s">
        <v>175</v>
      </c>
      <c r="D5855" t="s">
        <v>14765</v>
      </c>
      <c r="E5855">
        <v>1</v>
      </c>
      <c r="F5855" t="s">
        <v>14740</v>
      </c>
    </row>
    <row r="5856" spans="1:6" x14ac:dyDescent="0.2">
      <c r="A5856" t="s">
        <v>16824</v>
      </c>
      <c r="B5856" t="s">
        <v>88</v>
      </c>
      <c r="C5856" t="s">
        <v>175</v>
      </c>
      <c r="D5856" t="s">
        <v>14767</v>
      </c>
      <c r="E5856">
        <v>1</v>
      </c>
      <c r="F5856" t="s">
        <v>14740</v>
      </c>
    </row>
    <row r="5857" spans="1:6" x14ac:dyDescent="0.2">
      <c r="A5857" t="s">
        <v>16825</v>
      </c>
      <c r="B5857" t="s">
        <v>88</v>
      </c>
      <c r="C5857" t="s">
        <v>175</v>
      </c>
      <c r="D5857" t="s">
        <v>10945</v>
      </c>
      <c r="E5857">
        <v>23</v>
      </c>
      <c r="F5857" t="s">
        <v>14740</v>
      </c>
    </row>
    <row r="5858" spans="1:6" x14ac:dyDescent="0.2">
      <c r="A5858" t="s">
        <v>16826</v>
      </c>
      <c r="B5858" t="s">
        <v>88</v>
      </c>
      <c r="C5858" t="s">
        <v>175</v>
      </c>
      <c r="D5858" t="s">
        <v>14776</v>
      </c>
      <c r="E5858">
        <v>1</v>
      </c>
      <c r="F5858" t="s">
        <v>14740</v>
      </c>
    </row>
    <row r="5859" spans="1:6" x14ac:dyDescent="0.2">
      <c r="A5859" t="s">
        <v>16827</v>
      </c>
      <c r="B5859" t="s">
        <v>88</v>
      </c>
      <c r="C5859" t="s">
        <v>175</v>
      </c>
      <c r="D5859" t="s">
        <v>14802</v>
      </c>
      <c r="E5859">
        <v>1</v>
      </c>
      <c r="F5859" t="s">
        <v>14740</v>
      </c>
    </row>
    <row r="5860" spans="1:6" x14ac:dyDescent="0.2">
      <c r="A5860" t="s">
        <v>16828</v>
      </c>
      <c r="B5860" t="s">
        <v>88</v>
      </c>
      <c r="C5860" t="s">
        <v>176</v>
      </c>
      <c r="D5860" t="s">
        <v>10931</v>
      </c>
      <c r="E5860">
        <v>4</v>
      </c>
      <c r="F5860" t="s">
        <v>14740</v>
      </c>
    </row>
    <row r="5861" spans="1:6" x14ac:dyDescent="0.2">
      <c r="A5861" t="s">
        <v>16829</v>
      </c>
      <c r="B5861" t="s">
        <v>88</v>
      </c>
      <c r="C5861" t="s">
        <v>176</v>
      </c>
      <c r="D5861" t="s">
        <v>10933</v>
      </c>
      <c r="E5861">
        <v>19</v>
      </c>
      <c r="F5861" t="s">
        <v>14740</v>
      </c>
    </row>
    <row r="5862" spans="1:6" x14ac:dyDescent="0.2">
      <c r="A5862" t="s">
        <v>16830</v>
      </c>
      <c r="B5862" t="s">
        <v>88</v>
      </c>
      <c r="C5862" t="s">
        <v>176</v>
      </c>
      <c r="D5862" t="s">
        <v>14765</v>
      </c>
      <c r="E5862">
        <v>4</v>
      </c>
      <c r="F5862" t="s">
        <v>14740</v>
      </c>
    </row>
    <row r="5863" spans="1:6" x14ac:dyDescent="0.2">
      <c r="A5863" t="s">
        <v>16831</v>
      </c>
      <c r="B5863" t="s">
        <v>88</v>
      </c>
      <c r="C5863" t="s">
        <v>176</v>
      </c>
      <c r="D5863" t="s">
        <v>14767</v>
      </c>
      <c r="E5863">
        <v>1</v>
      </c>
      <c r="F5863" t="s">
        <v>14740</v>
      </c>
    </row>
    <row r="5864" spans="1:6" x14ac:dyDescent="0.2">
      <c r="A5864" t="s">
        <v>16832</v>
      </c>
      <c r="B5864" t="s">
        <v>88</v>
      </c>
      <c r="C5864" t="s">
        <v>176</v>
      </c>
      <c r="D5864" t="s">
        <v>10945</v>
      </c>
      <c r="E5864">
        <v>21</v>
      </c>
      <c r="F5864" t="s">
        <v>14740</v>
      </c>
    </row>
    <row r="5865" spans="1:6" x14ac:dyDescent="0.2">
      <c r="A5865" t="s">
        <v>16833</v>
      </c>
      <c r="B5865" t="s">
        <v>88</v>
      </c>
      <c r="C5865" t="s">
        <v>176</v>
      </c>
      <c r="D5865" t="s">
        <v>14776</v>
      </c>
      <c r="E5865">
        <v>1</v>
      </c>
      <c r="F5865" t="s">
        <v>14740</v>
      </c>
    </row>
    <row r="5866" spans="1:6" x14ac:dyDescent="0.2">
      <c r="A5866" t="s">
        <v>16834</v>
      </c>
      <c r="B5866" t="s">
        <v>88</v>
      </c>
      <c r="C5866" t="s">
        <v>176</v>
      </c>
      <c r="D5866" t="s">
        <v>14802</v>
      </c>
      <c r="E5866">
        <v>1</v>
      </c>
      <c r="F5866" t="s">
        <v>14740</v>
      </c>
    </row>
    <row r="5867" spans="1:6" x14ac:dyDescent="0.2">
      <c r="A5867" t="s">
        <v>16835</v>
      </c>
      <c r="B5867" t="s">
        <v>88</v>
      </c>
      <c r="C5867" t="s">
        <v>176</v>
      </c>
      <c r="D5867" t="s">
        <v>14810</v>
      </c>
      <c r="E5867">
        <v>2</v>
      </c>
      <c r="F5867" t="s">
        <v>14740</v>
      </c>
    </row>
    <row r="5868" spans="1:6" x14ac:dyDescent="0.2">
      <c r="A5868" t="s">
        <v>16836</v>
      </c>
      <c r="B5868" t="s">
        <v>88</v>
      </c>
      <c r="C5868" t="s">
        <v>177</v>
      </c>
      <c r="D5868" t="s">
        <v>10933</v>
      </c>
      <c r="E5868">
        <v>1</v>
      </c>
      <c r="F5868" t="s">
        <v>14740</v>
      </c>
    </row>
    <row r="5869" spans="1:6" x14ac:dyDescent="0.2">
      <c r="A5869" t="s">
        <v>16837</v>
      </c>
      <c r="B5869" t="s">
        <v>88</v>
      </c>
      <c r="C5869" t="s">
        <v>177</v>
      </c>
      <c r="D5869" t="s">
        <v>10945</v>
      </c>
      <c r="E5869">
        <v>2</v>
      </c>
      <c r="F5869" t="s">
        <v>14740</v>
      </c>
    </row>
    <row r="5870" spans="1:6" x14ac:dyDescent="0.2">
      <c r="A5870" t="s">
        <v>16838</v>
      </c>
      <c r="B5870" t="s">
        <v>88</v>
      </c>
      <c r="C5870" t="s">
        <v>178</v>
      </c>
      <c r="D5870" t="s">
        <v>10931</v>
      </c>
      <c r="E5870">
        <v>1</v>
      </c>
      <c r="F5870" t="s">
        <v>14740</v>
      </c>
    </row>
    <row r="5871" spans="1:6" x14ac:dyDescent="0.2">
      <c r="A5871" t="s">
        <v>16839</v>
      </c>
      <c r="B5871" t="s">
        <v>88</v>
      </c>
      <c r="C5871" t="s">
        <v>178</v>
      </c>
      <c r="D5871" t="s">
        <v>10933</v>
      </c>
      <c r="E5871">
        <v>21</v>
      </c>
      <c r="F5871" t="s">
        <v>14740</v>
      </c>
    </row>
    <row r="5872" spans="1:6" x14ac:dyDescent="0.2">
      <c r="A5872" t="s">
        <v>16840</v>
      </c>
      <c r="B5872" t="s">
        <v>88</v>
      </c>
      <c r="C5872" t="s">
        <v>178</v>
      </c>
      <c r="D5872" t="s">
        <v>14765</v>
      </c>
      <c r="E5872">
        <v>1</v>
      </c>
      <c r="F5872" t="s">
        <v>14740</v>
      </c>
    </row>
    <row r="5873" spans="1:6" x14ac:dyDescent="0.2">
      <c r="A5873" t="s">
        <v>16841</v>
      </c>
      <c r="B5873" t="s">
        <v>88</v>
      </c>
      <c r="C5873" t="s">
        <v>178</v>
      </c>
      <c r="D5873" t="s">
        <v>14767</v>
      </c>
      <c r="E5873">
        <v>1</v>
      </c>
      <c r="F5873" t="s">
        <v>14740</v>
      </c>
    </row>
    <row r="5874" spans="1:6" x14ac:dyDescent="0.2">
      <c r="A5874" t="s">
        <v>16842</v>
      </c>
      <c r="B5874" t="s">
        <v>88</v>
      </c>
      <c r="C5874" t="s">
        <v>178</v>
      </c>
      <c r="D5874" t="s">
        <v>10945</v>
      </c>
      <c r="E5874">
        <v>22</v>
      </c>
      <c r="F5874" t="s">
        <v>14740</v>
      </c>
    </row>
    <row r="5875" spans="1:6" x14ac:dyDescent="0.2">
      <c r="A5875" t="s">
        <v>16843</v>
      </c>
      <c r="B5875" t="s">
        <v>88</v>
      </c>
      <c r="C5875" t="s">
        <v>178</v>
      </c>
      <c r="D5875" t="s">
        <v>14810</v>
      </c>
      <c r="E5875">
        <v>1</v>
      </c>
      <c r="F5875" t="s">
        <v>14740</v>
      </c>
    </row>
    <row r="5876" spans="1:6" x14ac:dyDescent="0.2">
      <c r="A5876" t="s">
        <v>16844</v>
      </c>
      <c r="B5876" t="s">
        <v>88</v>
      </c>
      <c r="C5876" t="s">
        <v>179</v>
      </c>
      <c r="D5876" t="s">
        <v>10931</v>
      </c>
      <c r="E5876">
        <v>3</v>
      </c>
      <c r="F5876" t="s">
        <v>14740</v>
      </c>
    </row>
    <row r="5877" spans="1:6" x14ac:dyDescent="0.2">
      <c r="A5877" t="s">
        <v>16845</v>
      </c>
      <c r="B5877" t="s">
        <v>88</v>
      </c>
      <c r="C5877" t="s">
        <v>179</v>
      </c>
      <c r="D5877" t="s">
        <v>10933</v>
      </c>
      <c r="E5877">
        <v>9</v>
      </c>
      <c r="F5877" t="s">
        <v>14740</v>
      </c>
    </row>
    <row r="5878" spans="1:6" x14ac:dyDescent="0.2">
      <c r="A5878" t="s">
        <v>16846</v>
      </c>
      <c r="B5878" t="s">
        <v>88</v>
      </c>
      <c r="C5878" t="s">
        <v>179</v>
      </c>
      <c r="D5878" t="s">
        <v>14765</v>
      </c>
      <c r="E5878">
        <v>1</v>
      </c>
      <c r="F5878" t="s">
        <v>14740</v>
      </c>
    </row>
    <row r="5879" spans="1:6" x14ac:dyDescent="0.2">
      <c r="A5879" t="s">
        <v>16847</v>
      </c>
      <c r="B5879" t="s">
        <v>88</v>
      </c>
      <c r="C5879" t="s">
        <v>179</v>
      </c>
      <c r="D5879" t="s">
        <v>14767</v>
      </c>
      <c r="E5879">
        <v>2</v>
      </c>
      <c r="F5879" t="s">
        <v>14740</v>
      </c>
    </row>
    <row r="5880" spans="1:6" x14ac:dyDescent="0.2">
      <c r="A5880" t="s">
        <v>16848</v>
      </c>
      <c r="B5880" t="s">
        <v>88</v>
      </c>
      <c r="C5880" t="s">
        <v>179</v>
      </c>
      <c r="D5880" t="s">
        <v>10945</v>
      </c>
      <c r="E5880">
        <v>10</v>
      </c>
      <c r="F5880" t="s">
        <v>14740</v>
      </c>
    </row>
    <row r="5881" spans="1:6" x14ac:dyDescent="0.2">
      <c r="A5881" t="s">
        <v>16849</v>
      </c>
      <c r="B5881" t="s">
        <v>88</v>
      </c>
      <c r="C5881" t="s">
        <v>179</v>
      </c>
      <c r="D5881" t="s">
        <v>10963</v>
      </c>
      <c r="E5881">
        <v>1</v>
      </c>
      <c r="F5881" t="s">
        <v>14740</v>
      </c>
    </row>
    <row r="5882" spans="1:6" x14ac:dyDescent="0.2">
      <c r="A5882" t="s">
        <v>16850</v>
      </c>
      <c r="B5882" t="s">
        <v>88</v>
      </c>
      <c r="C5882" t="s">
        <v>179</v>
      </c>
      <c r="D5882" t="s">
        <v>14796</v>
      </c>
      <c r="E5882">
        <v>1</v>
      </c>
      <c r="F5882" t="s">
        <v>14740</v>
      </c>
    </row>
    <row r="5883" spans="1:6" x14ac:dyDescent="0.2">
      <c r="A5883" t="s">
        <v>16851</v>
      </c>
      <c r="B5883" t="s">
        <v>88</v>
      </c>
      <c r="C5883" t="s">
        <v>179</v>
      </c>
      <c r="D5883" t="s">
        <v>14808</v>
      </c>
      <c r="E5883">
        <v>1</v>
      </c>
      <c r="F5883" t="s">
        <v>14740</v>
      </c>
    </row>
    <row r="5884" spans="1:6" x14ac:dyDescent="0.2">
      <c r="A5884" t="s">
        <v>16852</v>
      </c>
      <c r="B5884" t="s">
        <v>88</v>
      </c>
      <c r="C5884" t="s">
        <v>179</v>
      </c>
      <c r="D5884" t="s">
        <v>14810</v>
      </c>
      <c r="E5884">
        <v>2</v>
      </c>
      <c r="F5884" t="s">
        <v>14740</v>
      </c>
    </row>
    <row r="5885" spans="1:6" x14ac:dyDescent="0.2">
      <c r="A5885" t="s">
        <v>16853</v>
      </c>
      <c r="B5885" t="s">
        <v>88</v>
      </c>
      <c r="C5885" t="s">
        <v>180</v>
      </c>
      <c r="D5885" t="s">
        <v>10933</v>
      </c>
      <c r="E5885">
        <v>12</v>
      </c>
      <c r="F5885" t="s">
        <v>14740</v>
      </c>
    </row>
    <row r="5886" spans="1:6" x14ac:dyDescent="0.2">
      <c r="A5886" t="s">
        <v>16854</v>
      </c>
      <c r="B5886" t="s">
        <v>88</v>
      </c>
      <c r="C5886" t="s">
        <v>180</v>
      </c>
      <c r="D5886" t="s">
        <v>10945</v>
      </c>
      <c r="E5886">
        <v>13</v>
      </c>
      <c r="F5886" t="s">
        <v>14740</v>
      </c>
    </row>
    <row r="5887" spans="1:6" x14ac:dyDescent="0.2">
      <c r="A5887" t="s">
        <v>16855</v>
      </c>
      <c r="B5887" t="s">
        <v>88</v>
      </c>
      <c r="C5887" t="s">
        <v>181</v>
      </c>
      <c r="D5887" t="s">
        <v>10931</v>
      </c>
      <c r="E5887">
        <v>1</v>
      </c>
      <c r="F5887" t="s">
        <v>14740</v>
      </c>
    </row>
    <row r="5888" spans="1:6" x14ac:dyDescent="0.2">
      <c r="A5888" t="s">
        <v>16856</v>
      </c>
      <c r="B5888" t="s">
        <v>88</v>
      </c>
      <c r="C5888" t="s">
        <v>181</v>
      </c>
      <c r="D5888" t="s">
        <v>14765</v>
      </c>
      <c r="E5888">
        <v>1</v>
      </c>
      <c r="F5888" t="s">
        <v>14740</v>
      </c>
    </row>
    <row r="5889" spans="1:6" x14ac:dyDescent="0.2">
      <c r="A5889" t="s">
        <v>16857</v>
      </c>
      <c r="B5889" t="s">
        <v>88</v>
      </c>
      <c r="C5889" t="s">
        <v>181</v>
      </c>
      <c r="D5889" t="s">
        <v>14767</v>
      </c>
      <c r="E5889">
        <v>1</v>
      </c>
      <c r="F5889" t="s">
        <v>14740</v>
      </c>
    </row>
    <row r="5890" spans="1:6" x14ac:dyDescent="0.2">
      <c r="A5890" t="s">
        <v>16858</v>
      </c>
      <c r="B5890" t="s">
        <v>88</v>
      </c>
      <c r="C5890" t="s">
        <v>181</v>
      </c>
      <c r="D5890" t="s">
        <v>10945</v>
      </c>
      <c r="E5890">
        <v>1</v>
      </c>
      <c r="F5890" t="s">
        <v>14740</v>
      </c>
    </row>
    <row r="5891" spans="1:6" x14ac:dyDescent="0.2">
      <c r="A5891" t="s">
        <v>16859</v>
      </c>
      <c r="B5891" t="s">
        <v>88</v>
      </c>
      <c r="C5891" t="s">
        <v>182</v>
      </c>
      <c r="D5891" t="s">
        <v>10933</v>
      </c>
      <c r="E5891">
        <v>2</v>
      </c>
      <c r="F5891" t="s">
        <v>14740</v>
      </c>
    </row>
    <row r="5892" spans="1:6" x14ac:dyDescent="0.2">
      <c r="A5892" t="s">
        <v>16860</v>
      </c>
      <c r="B5892" t="s">
        <v>88</v>
      </c>
      <c r="C5892" t="s">
        <v>182</v>
      </c>
      <c r="D5892" t="s">
        <v>10945</v>
      </c>
      <c r="E5892">
        <v>3</v>
      </c>
      <c r="F5892" t="s">
        <v>14740</v>
      </c>
    </row>
    <row r="5893" spans="1:6" x14ac:dyDescent="0.2">
      <c r="A5893" t="s">
        <v>16861</v>
      </c>
      <c r="B5893" t="s">
        <v>88</v>
      </c>
      <c r="C5893" t="s">
        <v>183</v>
      </c>
      <c r="D5893" t="s">
        <v>14758</v>
      </c>
      <c r="E5893">
        <v>1</v>
      </c>
      <c r="F5893" t="s">
        <v>14740</v>
      </c>
    </row>
    <row r="5894" spans="1:6" x14ac:dyDescent="0.2">
      <c r="A5894" t="s">
        <v>16862</v>
      </c>
      <c r="B5894" t="s">
        <v>88</v>
      </c>
      <c r="C5894" t="s">
        <v>183</v>
      </c>
      <c r="D5894" t="s">
        <v>10931</v>
      </c>
      <c r="E5894">
        <v>1</v>
      </c>
      <c r="F5894" t="s">
        <v>14740</v>
      </c>
    </row>
    <row r="5895" spans="1:6" x14ac:dyDescent="0.2">
      <c r="A5895" t="s">
        <v>16863</v>
      </c>
      <c r="B5895" t="s">
        <v>88</v>
      </c>
      <c r="C5895" t="s">
        <v>183</v>
      </c>
      <c r="D5895" t="s">
        <v>10933</v>
      </c>
      <c r="E5895">
        <v>11</v>
      </c>
      <c r="F5895" t="s">
        <v>14740</v>
      </c>
    </row>
    <row r="5896" spans="1:6" x14ac:dyDescent="0.2">
      <c r="A5896" t="s">
        <v>16864</v>
      </c>
      <c r="B5896" t="s">
        <v>88</v>
      </c>
      <c r="C5896" t="s">
        <v>183</v>
      </c>
      <c r="D5896" t="s">
        <v>14767</v>
      </c>
      <c r="E5896">
        <v>1</v>
      </c>
      <c r="F5896" t="s">
        <v>14740</v>
      </c>
    </row>
    <row r="5897" spans="1:6" x14ac:dyDescent="0.2">
      <c r="A5897" t="s">
        <v>16865</v>
      </c>
      <c r="B5897" t="s">
        <v>88</v>
      </c>
      <c r="C5897" t="s">
        <v>183</v>
      </c>
      <c r="D5897" t="s">
        <v>10945</v>
      </c>
      <c r="E5897">
        <v>12</v>
      </c>
      <c r="F5897" t="s">
        <v>14740</v>
      </c>
    </row>
    <row r="5898" spans="1:6" x14ac:dyDescent="0.2">
      <c r="A5898" t="s">
        <v>16866</v>
      </c>
      <c r="B5898" t="s">
        <v>88</v>
      </c>
      <c r="C5898" t="s">
        <v>183</v>
      </c>
      <c r="D5898" t="s">
        <v>14810</v>
      </c>
      <c r="E5898">
        <v>1</v>
      </c>
      <c r="F5898" t="s">
        <v>14740</v>
      </c>
    </row>
    <row r="5899" spans="1:6" x14ac:dyDescent="0.2">
      <c r="A5899" t="s">
        <v>16867</v>
      </c>
      <c r="B5899" t="s">
        <v>88</v>
      </c>
      <c r="C5899" t="s">
        <v>184</v>
      </c>
      <c r="D5899" t="s">
        <v>10933</v>
      </c>
      <c r="E5899">
        <v>2</v>
      </c>
      <c r="F5899" t="s">
        <v>14740</v>
      </c>
    </row>
    <row r="5900" spans="1:6" x14ac:dyDescent="0.2">
      <c r="A5900" t="s">
        <v>16868</v>
      </c>
      <c r="B5900" t="s">
        <v>88</v>
      </c>
      <c r="C5900" t="s">
        <v>184</v>
      </c>
      <c r="D5900" t="s">
        <v>10945</v>
      </c>
      <c r="E5900">
        <v>2</v>
      </c>
      <c r="F5900" t="s">
        <v>14740</v>
      </c>
    </row>
    <row r="5901" spans="1:6" x14ac:dyDescent="0.2">
      <c r="A5901" t="s">
        <v>16869</v>
      </c>
      <c r="B5901" t="s">
        <v>88</v>
      </c>
      <c r="C5901" t="s">
        <v>185</v>
      </c>
      <c r="D5901" t="s">
        <v>10931</v>
      </c>
      <c r="E5901">
        <v>1</v>
      </c>
      <c r="F5901" t="s">
        <v>14740</v>
      </c>
    </row>
    <row r="5902" spans="1:6" x14ac:dyDescent="0.2">
      <c r="A5902" t="s">
        <v>16870</v>
      </c>
      <c r="B5902" t="s">
        <v>88</v>
      </c>
      <c r="C5902" t="s">
        <v>185</v>
      </c>
      <c r="D5902" t="s">
        <v>10933</v>
      </c>
      <c r="E5902">
        <v>4</v>
      </c>
      <c r="F5902" t="s">
        <v>14740</v>
      </c>
    </row>
    <row r="5903" spans="1:6" x14ac:dyDescent="0.2">
      <c r="A5903" t="s">
        <v>16871</v>
      </c>
      <c r="B5903" t="s">
        <v>88</v>
      </c>
      <c r="C5903" t="s">
        <v>185</v>
      </c>
      <c r="D5903" t="s">
        <v>10945</v>
      </c>
      <c r="E5903">
        <v>4</v>
      </c>
      <c r="F5903" t="s">
        <v>14740</v>
      </c>
    </row>
    <row r="5904" spans="1:6" x14ac:dyDescent="0.2">
      <c r="A5904" t="s">
        <v>16872</v>
      </c>
      <c r="B5904" t="s">
        <v>88</v>
      </c>
      <c r="C5904" t="s">
        <v>185</v>
      </c>
      <c r="D5904" t="s">
        <v>14798</v>
      </c>
      <c r="E5904">
        <v>1</v>
      </c>
      <c r="F5904" t="s">
        <v>14740</v>
      </c>
    </row>
    <row r="5905" spans="1:6" x14ac:dyDescent="0.2">
      <c r="A5905" t="s">
        <v>16873</v>
      </c>
      <c r="B5905" t="s">
        <v>88</v>
      </c>
      <c r="C5905" t="s">
        <v>186</v>
      </c>
      <c r="D5905" t="s">
        <v>10945</v>
      </c>
      <c r="E5905">
        <v>1</v>
      </c>
      <c r="F5905" t="s">
        <v>14740</v>
      </c>
    </row>
    <row r="5906" spans="1:6" x14ac:dyDescent="0.2">
      <c r="A5906" t="s">
        <v>16874</v>
      </c>
      <c r="B5906" t="s">
        <v>88</v>
      </c>
      <c r="C5906" t="s">
        <v>187</v>
      </c>
      <c r="D5906" t="s">
        <v>10931</v>
      </c>
      <c r="E5906">
        <v>1</v>
      </c>
      <c r="F5906" t="s">
        <v>14740</v>
      </c>
    </row>
    <row r="5907" spans="1:6" x14ac:dyDescent="0.2">
      <c r="A5907" t="s">
        <v>16875</v>
      </c>
      <c r="B5907" t="s">
        <v>88</v>
      </c>
      <c r="C5907" t="s">
        <v>187</v>
      </c>
      <c r="D5907" t="s">
        <v>10933</v>
      </c>
      <c r="E5907">
        <v>7</v>
      </c>
      <c r="F5907" t="s">
        <v>14740</v>
      </c>
    </row>
    <row r="5908" spans="1:6" x14ac:dyDescent="0.2">
      <c r="A5908" t="s">
        <v>16876</v>
      </c>
      <c r="B5908" t="s">
        <v>88</v>
      </c>
      <c r="C5908" t="s">
        <v>187</v>
      </c>
      <c r="D5908" t="s">
        <v>14767</v>
      </c>
      <c r="E5908">
        <v>1</v>
      </c>
      <c r="F5908" t="s">
        <v>14740</v>
      </c>
    </row>
    <row r="5909" spans="1:6" x14ac:dyDescent="0.2">
      <c r="A5909" t="s">
        <v>16877</v>
      </c>
      <c r="B5909" t="s">
        <v>88</v>
      </c>
      <c r="C5909" t="s">
        <v>187</v>
      </c>
      <c r="D5909" t="s">
        <v>10945</v>
      </c>
      <c r="E5909">
        <v>8</v>
      </c>
      <c r="F5909" t="s">
        <v>14740</v>
      </c>
    </row>
    <row r="5910" spans="1:6" x14ac:dyDescent="0.2">
      <c r="A5910" t="s">
        <v>16878</v>
      </c>
      <c r="B5910" t="s">
        <v>88</v>
      </c>
      <c r="C5910" t="s">
        <v>187</v>
      </c>
      <c r="D5910" t="s">
        <v>10953</v>
      </c>
      <c r="E5910">
        <v>1</v>
      </c>
      <c r="F5910" t="s">
        <v>14740</v>
      </c>
    </row>
    <row r="5911" spans="1:6" x14ac:dyDescent="0.2">
      <c r="A5911" t="s">
        <v>16879</v>
      </c>
      <c r="B5911" t="s">
        <v>88</v>
      </c>
      <c r="C5911" t="s">
        <v>187</v>
      </c>
      <c r="D5911" t="s">
        <v>14784</v>
      </c>
      <c r="E5911">
        <v>1</v>
      </c>
      <c r="F5911" t="s">
        <v>14740</v>
      </c>
    </row>
    <row r="5912" spans="1:6" x14ac:dyDescent="0.2">
      <c r="A5912" t="s">
        <v>16880</v>
      </c>
      <c r="B5912" t="s">
        <v>88</v>
      </c>
      <c r="C5912" t="s">
        <v>188</v>
      </c>
      <c r="D5912" t="s">
        <v>10933</v>
      </c>
      <c r="E5912">
        <v>1</v>
      </c>
      <c r="F5912" t="s">
        <v>14740</v>
      </c>
    </row>
    <row r="5913" spans="1:6" x14ac:dyDescent="0.2">
      <c r="A5913" t="s">
        <v>16881</v>
      </c>
      <c r="B5913" t="s">
        <v>88</v>
      </c>
      <c r="C5913" t="s">
        <v>188</v>
      </c>
      <c r="D5913" t="s">
        <v>10945</v>
      </c>
      <c r="E5913">
        <v>1</v>
      </c>
      <c r="F5913" t="s">
        <v>14740</v>
      </c>
    </row>
    <row r="5914" spans="1:6" x14ac:dyDescent="0.2">
      <c r="A5914" t="s">
        <v>16882</v>
      </c>
      <c r="B5914" t="s">
        <v>88</v>
      </c>
      <c r="C5914" t="s">
        <v>189</v>
      </c>
      <c r="D5914" t="s">
        <v>10933</v>
      </c>
      <c r="E5914">
        <v>3</v>
      </c>
      <c r="F5914" t="s">
        <v>14740</v>
      </c>
    </row>
    <row r="5915" spans="1:6" x14ac:dyDescent="0.2">
      <c r="A5915" t="s">
        <v>16883</v>
      </c>
      <c r="B5915" t="s">
        <v>88</v>
      </c>
      <c r="C5915" t="s">
        <v>189</v>
      </c>
      <c r="D5915" t="s">
        <v>10945</v>
      </c>
      <c r="E5915">
        <v>3</v>
      </c>
      <c r="F5915" t="s">
        <v>14740</v>
      </c>
    </row>
    <row r="5916" spans="1:6" x14ac:dyDescent="0.2">
      <c r="A5916" t="s">
        <v>16884</v>
      </c>
      <c r="B5916" t="s">
        <v>88</v>
      </c>
      <c r="C5916" t="s">
        <v>190</v>
      </c>
      <c r="D5916" t="s">
        <v>14745</v>
      </c>
      <c r="E5916">
        <v>1</v>
      </c>
      <c r="F5916" t="s">
        <v>14740</v>
      </c>
    </row>
    <row r="5917" spans="1:6" x14ac:dyDescent="0.2">
      <c r="A5917" t="s">
        <v>16885</v>
      </c>
      <c r="B5917" t="s">
        <v>88</v>
      </c>
      <c r="C5917" t="s">
        <v>190</v>
      </c>
      <c r="D5917" t="s">
        <v>10931</v>
      </c>
      <c r="E5917">
        <v>1</v>
      </c>
      <c r="F5917" t="s">
        <v>14740</v>
      </c>
    </row>
    <row r="5918" spans="1:6" x14ac:dyDescent="0.2">
      <c r="A5918" t="s">
        <v>16886</v>
      </c>
      <c r="B5918" t="s">
        <v>88</v>
      </c>
      <c r="C5918" t="s">
        <v>190</v>
      </c>
      <c r="D5918" t="s">
        <v>10933</v>
      </c>
      <c r="E5918">
        <v>10</v>
      </c>
      <c r="F5918" t="s">
        <v>14740</v>
      </c>
    </row>
    <row r="5919" spans="1:6" x14ac:dyDescent="0.2">
      <c r="A5919" t="s">
        <v>16887</v>
      </c>
      <c r="B5919" t="s">
        <v>88</v>
      </c>
      <c r="C5919" t="s">
        <v>190</v>
      </c>
      <c r="D5919" t="s">
        <v>10945</v>
      </c>
      <c r="E5919">
        <v>10</v>
      </c>
      <c r="F5919" t="s">
        <v>14740</v>
      </c>
    </row>
    <row r="5920" spans="1:6" x14ac:dyDescent="0.2">
      <c r="A5920" t="s">
        <v>16888</v>
      </c>
      <c r="B5920" t="s">
        <v>88</v>
      </c>
      <c r="C5920" t="s">
        <v>190</v>
      </c>
      <c r="D5920" t="s">
        <v>14776</v>
      </c>
      <c r="E5920">
        <v>1</v>
      </c>
      <c r="F5920" t="s">
        <v>14740</v>
      </c>
    </row>
    <row r="5921" spans="1:6" x14ac:dyDescent="0.2">
      <c r="A5921" t="s">
        <v>16889</v>
      </c>
      <c r="B5921" t="s">
        <v>88</v>
      </c>
      <c r="C5921" t="s">
        <v>190</v>
      </c>
      <c r="D5921" t="s">
        <v>14790</v>
      </c>
      <c r="E5921">
        <v>1</v>
      </c>
      <c r="F5921" t="s">
        <v>14740</v>
      </c>
    </row>
    <row r="5922" spans="1:6" x14ac:dyDescent="0.2">
      <c r="A5922" t="s">
        <v>16890</v>
      </c>
      <c r="B5922" t="s">
        <v>88</v>
      </c>
      <c r="C5922" t="s">
        <v>190</v>
      </c>
      <c r="D5922" t="s">
        <v>14798</v>
      </c>
      <c r="E5922">
        <v>1</v>
      </c>
      <c r="F5922" t="s">
        <v>14740</v>
      </c>
    </row>
    <row r="5923" spans="1:6" x14ac:dyDescent="0.2">
      <c r="A5923" t="s">
        <v>16891</v>
      </c>
      <c r="B5923" t="s">
        <v>88</v>
      </c>
      <c r="C5923" t="s">
        <v>191</v>
      </c>
      <c r="D5923" t="s">
        <v>10931</v>
      </c>
      <c r="E5923">
        <v>3</v>
      </c>
      <c r="F5923" t="s">
        <v>14740</v>
      </c>
    </row>
    <row r="5924" spans="1:6" x14ac:dyDescent="0.2">
      <c r="A5924" t="s">
        <v>16892</v>
      </c>
      <c r="B5924" t="s">
        <v>88</v>
      </c>
      <c r="C5924" t="s">
        <v>191</v>
      </c>
      <c r="D5924" t="s">
        <v>10933</v>
      </c>
      <c r="E5924">
        <v>3</v>
      </c>
      <c r="F5924" t="s">
        <v>14740</v>
      </c>
    </row>
    <row r="5925" spans="1:6" x14ac:dyDescent="0.2">
      <c r="A5925" t="s">
        <v>16893</v>
      </c>
      <c r="B5925" t="s">
        <v>88</v>
      </c>
      <c r="C5925" t="s">
        <v>191</v>
      </c>
      <c r="D5925" t="s">
        <v>14765</v>
      </c>
      <c r="E5925">
        <v>2</v>
      </c>
      <c r="F5925" t="s">
        <v>14740</v>
      </c>
    </row>
    <row r="5926" spans="1:6" x14ac:dyDescent="0.2">
      <c r="A5926" t="s">
        <v>16894</v>
      </c>
      <c r="B5926" t="s">
        <v>88</v>
      </c>
      <c r="C5926" t="s">
        <v>191</v>
      </c>
      <c r="D5926" t="s">
        <v>14767</v>
      </c>
      <c r="E5926">
        <v>2</v>
      </c>
      <c r="F5926" t="s">
        <v>14740</v>
      </c>
    </row>
    <row r="5927" spans="1:6" x14ac:dyDescent="0.2">
      <c r="A5927" t="s">
        <v>16895</v>
      </c>
      <c r="B5927" t="s">
        <v>88</v>
      </c>
      <c r="C5927" t="s">
        <v>191</v>
      </c>
      <c r="D5927" t="s">
        <v>10945</v>
      </c>
      <c r="E5927">
        <v>3</v>
      </c>
      <c r="F5927" t="s">
        <v>14740</v>
      </c>
    </row>
    <row r="5928" spans="1:6" x14ac:dyDescent="0.2">
      <c r="A5928" t="s">
        <v>16896</v>
      </c>
      <c r="B5928" t="s">
        <v>88</v>
      </c>
      <c r="C5928" t="s">
        <v>191</v>
      </c>
      <c r="D5928" t="s">
        <v>14796</v>
      </c>
      <c r="E5928">
        <v>1</v>
      </c>
      <c r="F5928" t="s">
        <v>14740</v>
      </c>
    </row>
    <row r="5929" spans="1:6" x14ac:dyDescent="0.2">
      <c r="A5929" t="s">
        <v>16897</v>
      </c>
      <c r="B5929" t="s">
        <v>88</v>
      </c>
      <c r="C5929" t="s">
        <v>192</v>
      </c>
      <c r="D5929" t="s">
        <v>10933</v>
      </c>
      <c r="E5929">
        <v>5</v>
      </c>
      <c r="F5929" t="s">
        <v>14740</v>
      </c>
    </row>
    <row r="5930" spans="1:6" x14ac:dyDescent="0.2">
      <c r="A5930" t="s">
        <v>16898</v>
      </c>
      <c r="B5930" t="s">
        <v>88</v>
      </c>
      <c r="C5930" t="s">
        <v>192</v>
      </c>
      <c r="D5930" t="s">
        <v>10945</v>
      </c>
      <c r="E5930">
        <v>5</v>
      </c>
      <c r="F5930" t="s">
        <v>14740</v>
      </c>
    </row>
    <row r="5931" spans="1:6" x14ac:dyDescent="0.2">
      <c r="A5931" t="s">
        <v>16899</v>
      </c>
      <c r="B5931" t="s">
        <v>88</v>
      </c>
      <c r="C5931" t="s">
        <v>193</v>
      </c>
      <c r="D5931" t="s">
        <v>10931</v>
      </c>
      <c r="E5931">
        <v>2</v>
      </c>
      <c r="F5931" t="s">
        <v>14740</v>
      </c>
    </row>
    <row r="5932" spans="1:6" x14ac:dyDescent="0.2">
      <c r="A5932" t="s">
        <v>16900</v>
      </c>
      <c r="B5932" t="s">
        <v>88</v>
      </c>
      <c r="C5932" t="s">
        <v>193</v>
      </c>
      <c r="D5932" t="s">
        <v>10933</v>
      </c>
      <c r="E5932">
        <v>13</v>
      </c>
      <c r="F5932" t="s">
        <v>14740</v>
      </c>
    </row>
    <row r="5933" spans="1:6" x14ac:dyDescent="0.2">
      <c r="A5933" t="s">
        <v>16901</v>
      </c>
      <c r="B5933" t="s">
        <v>88</v>
      </c>
      <c r="C5933" t="s">
        <v>193</v>
      </c>
      <c r="D5933" t="s">
        <v>14765</v>
      </c>
      <c r="E5933">
        <v>1</v>
      </c>
      <c r="F5933" t="s">
        <v>14740</v>
      </c>
    </row>
    <row r="5934" spans="1:6" x14ac:dyDescent="0.2">
      <c r="A5934" t="s">
        <v>16902</v>
      </c>
      <c r="B5934" t="s">
        <v>88</v>
      </c>
      <c r="C5934" t="s">
        <v>193</v>
      </c>
      <c r="D5934" t="s">
        <v>14767</v>
      </c>
      <c r="E5934">
        <v>2</v>
      </c>
      <c r="F5934" t="s">
        <v>14740</v>
      </c>
    </row>
    <row r="5935" spans="1:6" x14ac:dyDescent="0.2">
      <c r="A5935" t="s">
        <v>16903</v>
      </c>
      <c r="B5935" t="s">
        <v>88</v>
      </c>
      <c r="C5935" t="s">
        <v>193</v>
      </c>
      <c r="D5935" t="s">
        <v>10945</v>
      </c>
      <c r="E5935">
        <v>14</v>
      </c>
      <c r="F5935" t="s">
        <v>14740</v>
      </c>
    </row>
    <row r="5936" spans="1:6" x14ac:dyDescent="0.2">
      <c r="A5936" t="s">
        <v>16904</v>
      </c>
      <c r="B5936" t="s">
        <v>88</v>
      </c>
      <c r="C5936" t="s">
        <v>193</v>
      </c>
      <c r="D5936" t="s">
        <v>14784</v>
      </c>
      <c r="E5936">
        <v>1</v>
      </c>
      <c r="F5936" t="s">
        <v>14740</v>
      </c>
    </row>
    <row r="5937" spans="1:6" x14ac:dyDescent="0.2">
      <c r="A5937" t="s">
        <v>16905</v>
      </c>
      <c r="B5937" t="s">
        <v>88</v>
      </c>
      <c r="C5937" t="s">
        <v>193</v>
      </c>
      <c r="D5937" t="s">
        <v>14794</v>
      </c>
      <c r="E5937">
        <v>1</v>
      </c>
      <c r="F5937" t="s">
        <v>14740</v>
      </c>
    </row>
    <row r="5938" spans="1:6" x14ac:dyDescent="0.2">
      <c r="A5938" t="s">
        <v>16906</v>
      </c>
      <c r="B5938" t="s">
        <v>88</v>
      </c>
      <c r="C5938" t="s">
        <v>193</v>
      </c>
      <c r="D5938" t="s">
        <v>14796</v>
      </c>
      <c r="E5938">
        <v>1</v>
      </c>
      <c r="F5938" t="s">
        <v>14740</v>
      </c>
    </row>
    <row r="5939" spans="1:6" x14ac:dyDescent="0.2">
      <c r="A5939" t="s">
        <v>16907</v>
      </c>
      <c r="B5939" t="s">
        <v>88</v>
      </c>
      <c r="C5939" t="s">
        <v>193</v>
      </c>
      <c r="D5939" t="s">
        <v>14810</v>
      </c>
      <c r="E5939">
        <v>1</v>
      </c>
      <c r="F5939" t="s">
        <v>14740</v>
      </c>
    </row>
    <row r="5940" spans="1:6" x14ac:dyDescent="0.2">
      <c r="A5940" t="s">
        <v>16908</v>
      </c>
      <c r="B5940" t="s">
        <v>88</v>
      </c>
      <c r="C5940" t="s">
        <v>194</v>
      </c>
      <c r="D5940" t="s">
        <v>10931</v>
      </c>
      <c r="E5940">
        <v>1</v>
      </c>
      <c r="F5940" t="s">
        <v>14740</v>
      </c>
    </row>
    <row r="5941" spans="1:6" x14ac:dyDescent="0.2">
      <c r="A5941" t="s">
        <v>16909</v>
      </c>
      <c r="B5941" t="s">
        <v>88</v>
      </c>
      <c r="C5941" t="s">
        <v>194</v>
      </c>
      <c r="D5941" t="s">
        <v>10933</v>
      </c>
      <c r="E5941">
        <v>6</v>
      </c>
      <c r="F5941" t="s">
        <v>14740</v>
      </c>
    </row>
    <row r="5942" spans="1:6" x14ac:dyDescent="0.2">
      <c r="A5942" t="s">
        <v>16910</v>
      </c>
      <c r="B5942" t="s">
        <v>88</v>
      </c>
      <c r="C5942" t="s">
        <v>194</v>
      </c>
      <c r="D5942" t="s">
        <v>14767</v>
      </c>
      <c r="E5942">
        <v>1</v>
      </c>
      <c r="F5942" t="s">
        <v>14740</v>
      </c>
    </row>
    <row r="5943" spans="1:6" x14ac:dyDescent="0.2">
      <c r="A5943" t="s">
        <v>16911</v>
      </c>
      <c r="B5943" t="s">
        <v>88</v>
      </c>
      <c r="C5943" t="s">
        <v>194</v>
      </c>
      <c r="D5943" t="s">
        <v>10945</v>
      </c>
      <c r="E5943">
        <v>7</v>
      </c>
      <c r="F5943" t="s">
        <v>14740</v>
      </c>
    </row>
    <row r="5944" spans="1:6" x14ac:dyDescent="0.2">
      <c r="A5944" t="s">
        <v>16912</v>
      </c>
      <c r="B5944" t="s">
        <v>88</v>
      </c>
      <c r="C5944" t="s">
        <v>194</v>
      </c>
      <c r="D5944" t="s">
        <v>14784</v>
      </c>
      <c r="E5944">
        <v>1</v>
      </c>
      <c r="F5944" t="s">
        <v>14740</v>
      </c>
    </row>
    <row r="5945" spans="1:6" x14ac:dyDescent="0.2">
      <c r="A5945" t="s">
        <v>16913</v>
      </c>
      <c r="B5945" t="s">
        <v>88</v>
      </c>
      <c r="C5945" t="s">
        <v>194</v>
      </c>
      <c r="D5945" t="s">
        <v>14810</v>
      </c>
      <c r="E5945">
        <v>1</v>
      </c>
      <c r="F5945" t="s">
        <v>14740</v>
      </c>
    </row>
    <row r="5946" spans="1:6" x14ac:dyDescent="0.2">
      <c r="A5946" t="s">
        <v>16914</v>
      </c>
      <c r="B5946" t="s">
        <v>88</v>
      </c>
      <c r="C5946" t="s">
        <v>195</v>
      </c>
      <c r="D5946" t="s">
        <v>10933</v>
      </c>
      <c r="E5946">
        <v>1</v>
      </c>
      <c r="F5946" t="s">
        <v>14740</v>
      </c>
    </row>
    <row r="5947" spans="1:6" x14ac:dyDescent="0.2">
      <c r="A5947" t="s">
        <v>16915</v>
      </c>
      <c r="B5947" t="s">
        <v>88</v>
      </c>
      <c r="C5947" t="s">
        <v>195</v>
      </c>
      <c r="D5947" t="s">
        <v>10945</v>
      </c>
      <c r="E5947">
        <v>2</v>
      </c>
      <c r="F5947" t="s">
        <v>14740</v>
      </c>
    </row>
    <row r="5948" spans="1:6" x14ac:dyDescent="0.2">
      <c r="A5948" t="s">
        <v>16916</v>
      </c>
      <c r="B5948" t="s">
        <v>88</v>
      </c>
      <c r="C5948" t="s">
        <v>196</v>
      </c>
      <c r="D5948" t="s">
        <v>10903</v>
      </c>
      <c r="E5948">
        <v>1</v>
      </c>
      <c r="F5948" t="s">
        <v>14740</v>
      </c>
    </row>
    <row r="5949" spans="1:6" x14ac:dyDescent="0.2">
      <c r="A5949" t="s">
        <v>16917</v>
      </c>
      <c r="B5949" t="s">
        <v>88</v>
      </c>
      <c r="C5949" t="s">
        <v>196</v>
      </c>
      <c r="D5949" t="s">
        <v>10917</v>
      </c>
      <c r="E5949">
        <v>1</v>
      </c>
      <c r="F5949" t="s">
        <v>14740</v>
      </c>
    </row>
    <row r="5950" spans="1:6" x14ac:dyDescent="0.2">
      <c r="A5950" t="s">
        <v>16918</v>
      </c>
      <c r="B5950" t="s">
        <v>88</v>
      </c>
      <c r="C5950" t="s">
        <v>196</v>
      </c>
      <c r="D5950" t="s">
        <v>10931</v>
      </c>
      <c r="E5950">
        <v>1</v>
      </c>
      <c r="F5950" t="s">
        <v>14740</v>
      </c>
    </row>
    <row r="5951" spans="1:6" x14ac:dyDescent="0.2">
      <c r="A5951" t="s">
        <v>16919</v>
      </c>
      <c r="B5951" t="s">
        <v>88</v>
      </c>
      <c r="C5951" t="s">
        <v>196</v>
      </c>
      <c r="D5951" t="s">
        <v>10933</v>
      </c>
      <c r="E5951">
        <v>4</v>
      </c>
      <c r="F5951" t="s">
        <v>14740</v>
      </c>
    </row>
    <row r="5952" spans="1:6" x14ac:dyDescent="0.2">
      <c r="A5952" t="s">
        <v>16920</v>
      </c>
      <c r="B5952" t="s">
        <v>88</v>
      </c>
      <c r="C5952" t="s">
        <v>196</v>
      </c>
      <c r="D5952" t="s">
        <v>14765</v>
      </c>
      <c r="E5952">
        <v>1</v>
      </c>
      <c r="F5952" t="s">
        <v>14740</v>
      </c>
    </row>
    <row r="5953" spans="1:6" x14ac:dyDescent="0.2">
      <c r="A5953" t="s">
        <v>16921</v>
      </c>
      <c r="B5953" t="s">
        <v>88</v>
      </c>
      <c r="C5953" t="s">
        <v>196</v>
      </c>
      <c r="D5953" t="s">
        <v>10945</v>
      </c>
      <c r="E5953">
        <v>8</v>
      </c>
      <c r="F5953" t="s">
        <v>14740</v>
      </c>
    </row>
    <row r="5954" spans="1:6" x14ac:dyDescent="0.2">
      <c r="A5954" t="s">
        <v>16922</v>
      </c>
      <c r="B5954" t="s">
        <v>88</v>
      </c>
      <c r="C5954" t="s">
        <v>196</v>
      </c>
      <c r="D5954" t="s">
        <v>14774</v>
      </c>
      <c r="E5954">
        <v>1</v>
      </c>
      <c r="F5954" t="s">
        <v>14740</v>
      </c>
    </row>
    <row r="5955" spans="1:6" x14ac:dyDescent="0.2">
      <c r="A5955" t="s">
        <v>16923</v>
      </c>
      <c r="B5955" t="s">
        <v>88</v>
      </c>
      <c r="C5955" t="s">
        <v>196</v>
      </c>
      <c r="D5955" t="s">
        <v>14779</v>
      </c>
      <c r="E5955">
        <v>1</v>
      </c>
      <c r="F5955" t="s">
        <v>14740</v>
      </c>
    </row>
    <row r="5956" spans="1:6" x14ac:dyDescent="0.2">
      <c r="A5956" t="s">
        <v>16924</v>
      </c>
      <c r="B5956" t="s">
        <v>88</v>
      </c>
      <c r="C5956" t="s">
        <v>196</v>
      </c>
      <c r="D5956" t="s">
        <v>14810</v>
      </c>
      <c r="E5956">
        <v>1</v>
      </c>
      <c r="F5956" t="s">
        <v>14740</v>
      </c>
    </row>
    <row r="5957" spans="1:6" x14ac:dyDescent="0.2">
      <c r="A5957" t="s">
        <v>16925</v>
      </c>
      <c r="B5957" t="s">
        <v>88</v>
      </c>
      <c r="C5957" t="s">
        <v>197</v>
      </c>
      <c r="D5957" t="s">
        <v>10933</v>
      </c>
      <c r="E5957">
        <v>3</v>
      </c>
      <c r="F5957" t="s">
        <v>14740</v>
      </c>
    </row>
    <row r="5958" spans="1:6" x14ac:dyDescent="0.2">
      <c r="A5958" t="s">
        <v>16926</v>
      </c>
      <c r="B5958" t="s">
        <v>88</v>
      </c>
      <c r="C5958" t="s">
        <v>197</v>
      </c>
      <c r="D5958" t="s">
        <v>10945</v>
      </c>
      <c r="E5958">
        <v>5</v>
      </c>
      <c r="F5958" t="s">
        <v>14740</v>
      </c>
    </row>
    <row r="5959" spans="1:6" x14ac:dyDescent="0.2">
      <c r="A5959" t="s">
        <v>16927</v>
      </c>
      <c r="B5959" t="s">
        <v>88</v>
      </c>
      <c r="C5959" t="s">
        <v>198</v>
      </c>
      <c r="D5959" t="s">
        <v>10933</v>
      </c>
      <c r="E5959">
        <v>1</v>
      </c>
      <c r="F5959" t="s">
        <v>14740</v>
      </c>
    </row>
    <row r="5960" spans="1:6" x14ac:dyDescent="0.2">
      <c r="A5960" t="s">
        <v>16928</v>
      </c>
      <c r="B5960" t="s">
        <v>88</v>
      </c>
      <c r="C5960" t="s">
        <v>198</v>
      </c>
      <c r="D5960" t="s">
        <v>10945</v>
      </c>
      <c r="E5960">
        <v>1</v>
      </c>
      <c r="F5960" t="s">
        <v>14740</v>
      </c>
    </row>
    <row r="5961" spans="1:6" x14ac:dyDescent="0.2">
      <c r="A5961" t="s">
        <v>16929</v>
      </c>
      <c r="B5961" t="s">
        <v>88</v>
      </c>
      <c r="C5961" t="s">
        <v>199</v>
      </c>
      <c r="D5961" t="s">
        <v>10933</v>
      </c>
      <c r="E5961">
        <v>10</v>
      </c>
      <c r="F5961" t="s">
        <v>14740</v>
      </c>
    </row>
    <row r="5962" spans="1:6" x14ac:dyDescent="0.2">
      <c r="A5962" t="s">
        <v>16930</v>
      </c>
      <c r="B5962" t="s">
        <v>88</v>
      </c>
      <c r="C5962" t="s">
        <v>199</v>
      </c>
      <c r="D5962" t="s">
        <v>10945</v>
      </c>
      <c r="E5962">
        <v>10</v>
      </c>
      <c r="F5962" t="s">
        <v>14740</v>
      </c>
    </row>
    <row r="5963" spans="1:6" x14ac:dyDescent="0.2">
      <c r="A5963" t="s">
        <v>16931</v>
      </c>
      <c r="B5963" t="s">
        <v>88</v>
      </c>
      <c r="C5963" t="s">
        <v>200</v>
      </c>
      <c r="D5963" t="s">
        <v>10933</v>
      </c>
      <c r="E5963">
        <v>4</v>
      </c>
      <c r="F5963" t="s">
        <v>14740</v>
      </c>
    </row>
    <row r="5964" spans="1:6" x14ac:dyDescent="0.2">
      <c r="A5964" t="s">
        <v>16932</v>
      </c>
      <c r="B5964" t="s">
        <v>88</v>
      </c>
      <c r="C5964" t="s">
        <v>200</v>
      </c>
      <c r="D5964" t="s">
        <v>10945</v>
      </c>
      <c r="E5964">
        <v>4</v>
      </c>
      <c r="F5964" t="s">
        <v>14740</v>
      </c>
    </row>
    <row r="5965" spans="1:6" x14ac:dyDescent="0.2">
      <c r="A5965" t="s">
        <v>16933</v>
      </c>
      <c r="B5965" t="s">
        <v>88</v>
      </c>
      <c r="C5965" t="s">
        <v>201</v>
      </c>
      <c r="D5965" t="s">
        <v>10931</v>
      </c>
      <c r="E5965">
        <v>2</v>
      </c>
      <c r="F5965" t="s">
        <v>14740</v>
      </c>
    </row>
    <row r="5966" spans="1:6" x14ac:dyDescent="0.2">
      <c r="A5966" t="s">
        <v>16934</v>
      </c>
      <c r="B5966" t="s">
        <v>88</v>
      </c>
      <c r="C5966" t="s">
        <v>201</v>
      </c>
      <c r="D5966" t="s">
        <v>10933</v>
      </c>
      <c r="E5966">
        <v>19</v>
      </c>
      <c r="F5966" t="s">
        <v>14740</v>
      </c>
    </row>
    <row r="5967" spans="1:6" x14ac:dyDescent="0.2">
      <c r="A5967" t="s">
        <v>16935</v>
      </c>
      <c r="B5967" t="s">
        <v>88</v>
      </c>
      <c r="C5967" t="s">
        <v>201</v>
      </c>
      <c r="D5967" t="s">
        <v>14767</v>
      </c>
      <c r="E5967">
        <v>2</v>
      </c>
      <c r="F5967" t="s">
        <v>14740</v>
      </c>
    </row>
    <row r="5968" spans="1:6" x14ac:dyDescent="0.2">
      <c r="A5968" t="s">
        <v>16936</v>
      </c>
      <c r="B5968" t="s">
        <v>88</v>
      </c>
      <c r="C5968" t="s">
        <v>201</v>
      </c>
      <c r="D5968" t="s">
        <v>10945</v>
      </c>
      <c r="E5968">
        <v>20</v>
      </c>
      <c r="F5968" t="s">
        <v>14740</v>
      </c>
    </row>
    <row r="5969" spans="1:6" x14ac:dyDescent="0.2">
      <c r="A5969" t="s">
        <v>16937</v>
      </c>
      <c r="B5969" t="s">
        <v>88</v>
      </c>
      <c r="C5969" t="s">
        <v>201</v>
      </c>
      <c r="D5969" t="s">
        <v>14810</v>
      </c>
      <c r="E5969">
        <v>1</v>
      </c>
      <c r="F5969" t="s">
        <v>14740</v>
      </c>
    </row>
    <row r="5970" spans="1:6" x14ac:dyDescent="0.2">
      <c r="A5970" t="s">
        <v>16938</v>
      </c>
      <c r="B5970" t="s">
        <v>88</v>
      </c>
      <c r="C5970" t="s">
        <v>202</v>
      </c>
      <c r="D5970" t="s">
        <v>10933</v>
      </c>
      <c r="E5970">
        <v>10</v>
      </c>
      <c r="F5970" t="s">
        <v>14740</v>
      </c>
    </row>
    <row r="5971" spans="1:6" x14ac:dyDescent="0.2">
      <c r="A5971" t="s">
        <v>16939</v>
      </c>
      <c r="B5971" t="s">
        <v>88</v>
      </c>
      <c r="C5971" t="s">
        <v>202</v>
      </c>
      <c r="D5971" t="s">
        <v>10945</v>
      </c>
      <c r="E5971">
        <v>10</v>
      </c>
      <c r="F5971" t="s">
        <v>14740</v>
      </c>
    </row>
    <row r="5972" spans="1:6" x14ac:dyDescent="0.2">
      <c r="A5972" t="s">
        <v>16940</v>
      </c>
      <c r="B5972" t="s">
        <v>88</v>
      </c>
      <c r="C5972" t="s">
        <v>203</v>
      </c>
      <c r="D5972" t="s">
        <v>10931</v>
      </c>
      <c r="E5972">
        <v>1</v>
      </c>
      <c r="F5972" t="s">
        <v>14740</v>
      </c>
    </row>
    <row r="5973" spans="1:6" x14ac:dyDescent="0.2">
      <c r="A5973" t="s">
        <v>16941</v>
      </c>
      <c r="B5973" t="s">
        <v>88</v>
      </c>
      <c r="C5973" t="s">
        <v>203</v>
      </c>
      <c r="D5973" t="s">
        <v>10933</v>
      </c>
      <c r="E5973">
        <v>2</v>
      </c>
      <c r="F5973" t="s">
        <v>14740</v>
      </c>
    </row>
    <row r="5974" spans="1:6" x14ac:dyDescent="0.2">
      <c r="A5974" t="s">
        <v>16942</v>
      </c>
      <c r="B5974" t="s">
        <v>88</v>
      </c>
      <c r="C5974" t="s">
        <v>203</v>
      </c>
      <c r="D5974" t="s">
        <v>10945</v>
      </c>
      <c r="E5974">
        <v>3</v>
      </c>
      <c r="F5974" t="s">
        <v>14740</v>
      </c>
    </row>
    <row r="5975" spans="1:6" x14ac:dyDescent="0.2">
      <c r="A5975" t="s">
        <v>16943</v>
      </c>
      <c r="B5975" t="s">
        <v>88</v>
      </c>
      <c r="C5975" t="s">
        <v>203</v>
      </c>
      <c r="D5975" t="s">
        <v>14776</v>
      </c>
      <c r="E5975">
        <v>1</v>
      </c>
      <c r="F5975" t="s">
        <v>14740</v>
      </c>
    </row>
    <row r="5976" spans="1:6" x14ac:dyDescent="0.2">
      <c r="A5976" t="s">
        <v>16944</v>
      </c>
      <c r="B5976" t="s">
        <v>88</v>
      </c>
      <c r="C5976" t="s">
        <v>204</v>
      </c>
      <c r="D5976" t="s">
        <v>10933</v>
      </c>
      <c r="E5976">
        <v>1</v>
      </c>
      <c r="F5976" t="s">
        <v>14740</v>
      </c>
    </row>
    <row r="5977" spans="1:6" x14ac:dyDescent="0.2">
      <c r="A5977" t="s">
        <v>16945</v>
      </c>
      <c r="B5977" t="s">
        <v>88</v>
      </c>
      <c r="C5977" t="s">
        <v>204</v>
      </c>
      <c r="D5977" t="s">
        <v>10945</v>
      </c>
      <c r="E5977">
        <v>1</v>
      </c>
      <c r="F5977" t="s">
        <v>14740</v>
      </c>
    </row>
    <row r="5978" spans="1:6" x14ac:dyDescent="0.2">
      <c r="A5978" t="s">
        <v>16946</v>
      </c>
      <c r="B5978" t="s">
        <v>88</v>
      </c>
      <c r="C5978" t="s">
        <v>205</v>
      </c>
      <c r="D5978" t="s">
        <v>10933</v>
      </c>
      <c r="E5978">
        <v>2</v>
      </c>
      <c r="F5978" t="s">
        <v>14740</v>
      </c>
    </row>
    <row r="5979" spans="1:6" x14ac:dyDescent="0.2">
      <c r="A5979" t="s">
        <v>16947</v>
      </c>
      <c r="B5979" t="s">
        <v>88</v>
      </c>
      <c r="C5979" t="s">
        <v>205</v>
      </c>
      <c r="D5979" t="s">
        <v>10945</v>
      </c>
      <c r="E5979">
        <v>2</v>
      </c>
      <c r="F5979" t="s">
        <v>14740</v>
      </c>
    </row>
    <row r="5980" spans="1:6" x14ac:dyDescent="0.2">
      <c r="A5980" t="s">
        <v>16948</v>
      </c>
      <c r="B5980" t="s">
        <v>88</v>
      </c>
      <c r="C5980" t="s">
        <v>206</v>
      </c>
      <c r="D5980" t="s">
        <v>10931</v>
      </c>
      <c r="E5980">
        <v>1</v>
      </c>
      <c r="F5980" t="s">
        <v>14740</v>
      </c>
    </row>
    <row r="5981" spans="1:6" x14ac:dyDescent="0.2">
      <c r="A5981" t="s">
        <v>16949</v>
      </c>
      <c r="B5981" t="s">
        <v>88</v>
      </c>
      <c r="C5981" t="s">
        <v>206</v>
      </c>
      <c r="D5981" t="s">
        <v>10933</v>
      </c>
      <c r="E5981">
        <v>5</v>
      </c>
      <c r="F5981" t="s">
        <v>14740</v>
      </c>
    </row>
    <row r="5982" spans="1:6" x14ac:dyDescent="0.2">
      <c r="A5982" t="s">
        <v>16950</v>
      </c>
      <c r="B5982" t="s">
        <v>88</v>
      </c>
      <c r="C5982" t="s">
        <v>206</v>
      </c>
      <c r="D5982" t="s">
        <v>14767</v>
      </c>
      <c r="E5982">
        <v>1</v>
      </c>
      <c r="F5982" t="s">
        <v>14740</v>
      </c>
    </row>
    <row r="5983" spans="1:6" x14ac:dyDescent="0.2">
      <c r="A5983" t="s">
        <v>16951</v>
      </c>
      <c r="B5983" t="s">
        <v>88</v>
      </c>
      <c r="C5983" t="s">
        <v>206</v>
      </c>
      <c r="D5983" t="s">
        <v>10945</v>
      </c>
      <c r="E5983">
        <v>5</v>
      </c>
      <c r="F5983" t="s">
        <v>14740</v>
      </c>
    </row>
    <row r="5984" spans="1:6" x14ac:dyDescent="0.2">
      <c r="A5984" t="s">
        <v>16952</v>
      </c>
      <c r="B5984" t="s">
        <v>88</v>
      </c>
      <c r="C5984" t="s">
        <v>207</v>
      </c>
      <c r="D5984" t="s">
        <v>10933</v>
      </c>
      <c r="E5984">
        <v>3</v>
      </c>
      <c r="F5984" t="s">
        <v>14740</v>
      </c>
    </row>
    <row r="5985" spans="1:6" x14ac:dyDescent="0.2">
      <c r="A5985" t="s">
        <v>16953</v>
      </c>
      <c r="B5985" t="s">
        <v>88</v>
      </c>
      <c r="C5985" t="s">
        <v>207</v>
      </c>
      <c r="D5985" t="s">
        <v>10945</v>
      </c>
      <c r="E5985">
        <v>3</v>
      </c>
      <c r="F5985" t="s">
        <v>14740</v>
      </c>
    </row>
    <row r="5986" spans="1:6" x14ac:dyDescent="0.2">
      <c r="A5986" t="s">
        <v>16954</v>
      </c>
      <c r="B5986" t="s">
        <v>88</v>
      </c>
      <c r="C5986" t="s">
        <v>208</v>
      </c>
      <c r="D5986" t="s">
        <v>10933</v>
      </c>
      <c r="E5986">
        <v>3</v>
      </c>
      <c r="F5986" t="s">
        <v>14740</v>
      </c>
    </row>
    <row r="5987" spans="1:6" x14ac:dyDescent="0.2">
      <c r="A5987" t="s">
        <v>16955</v>
      </c>
      <c r="B5987" t="s">
        <v>88</v>
      </c>
      <c r="C5987" t="s">
        <v>208</v>
      </c>
      <c r="D5987" t="s">
        <v>10945</v>
      </c>
      <c r="E5987">
        <v>3</v>
      </c>
      <c r="F5987" t="s">
        <v>14740</v>
      </c>
    </row>
    <row r="5988" spans="1:6" x14ac:dyDescent="0.2">
      <c r="A5988" t="s">
        <v>16956</v>
      </c>
      <c r="B5988" t="s">
        <v>88</v>
      </c>
      <c r="C5988" t="s">
        <v>209</v>
      </c>
      <c r="D5988" t="s">
        <v>10931</v>
      </c>
      <c r="E5988">
        <v>1</v>
      </c>
      <c r="F5988" t="s">
        <v>14740</v>
      </c>
    </row>
    <row r="5989" spans="1:6" x14ac:dyDescent="0.2">
      <c r="A5989" t="s">
        <v>16957</v>
      </c>
      <c r="B5989" t="s">
        <v>88</v>
      </c>
      <c r="C5989" t="s">
        <v>209</v>
      </c>
      <c r="D5989" t="s">
        <v>10933</v>
      </c>
      <c r="E5989">
        <v>3</v>
      </c>
      <c r="F5989" t="s">
        <v>14740</v>
      </c>
    </row>
    <row r="5990" spans="1:6" x14ac:dyDescent="0.2">
      <c r="A5990" t="s">
        <v>16958</v>
      </c>
      <c r="B5990" t="s">
        <v>88</v>
      </c>
      <c r="C5990" t="s">
        <v>209</v>
      </c>
      <c r="D5990" t="s">
        <v>14765</v>
      </c>
      <c r="E5990">
        <v>1</v>
      </c>
      <c r="F5990" t="s">
        <v>14740</v>
      </c>
    </row>
    <row r="5991" spans="1:6" x14ac:dyDescent="0.2">
      <c r="A5991" t="s">
        <v>16959</v>
      </c>
      <c r="B5991" t="s">
        <v>88</v>
      </c>
      <c r="C5991" t="s">
        <v>209</v>
      </c>
      <c r="D5991" t="s">
        <v>14767</v>
      </c>
      <c r="E5991">
        <v>1</v>
      </c>
      <c r="F5991" t="s">
        <v>14740</v>
      </c>
    </row>
    <row r="5992" spans="1:6" x14ac:dyDescent="0.2">
      <c r="A5992" t="s">
        <v>16960</v>
      </c>
      <c r="B5992" t="s">
        <v>88</v>
      </c>
      <c r="C5992" t="s">
        <v>209</v>
      </c>
      <c r="D5992" t="s">
        <v>10945</v>
      </c>
      <c r="E5992">
        <v>4</v>
      </c>
      <c r="F5992" t="s">
        <v>14740</v>
      </c>
    </row>
    <row r="5993" spans="1:6" x14ac:dyDescent="0.2">
      <c r="A5993" t="s">
        <v>16961</v>
      </c>
      <c r="B5993" t="s">
        <v>88</v>
      </c>
      <c r="C5993" t="s">
        <v>209</v>
      </c>
      <c r="D5993" t="s">
        <v>14776</v>
      </c>
      <c r="E5993">
        <v>1</v>
      </c>
      <c r="F5993" t="s">
        <v>14740</v>
      </c>
    </row>
    <row r="5994" spans="1:6" x14ac:dyDescent="0.2">
      <c r="A5994" t="s">
        <v>16962</v>
      </c>
      <c r="B5994" t="s">
        <v>88</v>
      </c>
      <c r="C5994" t="s">
        <v>209</v>
      </c>
      <c r="D5994" t="s">
        <v>14784</v>
      </c>
      <c r="E5994">
        <v>1</v>
      </c>
      <c r="F5994" t="s">
        <v>14740</v>
      </c>
    </row>
    <row r="5995" spans="1:6" x14ac:dyDescent="0.2">
      <c r="A5995" t="s">
        <v>16963</v>
      </c>
      <c r="B5995" t="s">
        <v>88</v>
      </c>
      <c r="C5995" t="s">
        <v>209</v>
      </c>
      <c r="D5995" t="s">
        <v>14810</v>
      </c>
      <c r="E5995">
        <v>1</v>
      </c>
      <c r="F5995" t="s">
        <v>14740</v>
      </c>
    </row>
    <row r="5996" spans="1:6" x14ac:dyDescent="0.2">
      <c r="A5996" t="s">
        <v>16964</v>
      </c>
      <c r="B5996" t="s">
        <v>88</v>
      </c>
      <c r="C5996" t="s">
        <v>210</v>
      </c>
      <c r="D5996" t="s">
        <v>10931</v>
      </c>
      <c r="E5996">
        <v>1</v>
      </c>
      <c r="F5996" t="s">
        <v>14740</v>
      </c>
    </row>
    <row r="5997" spans="1:6" x14ac:dyDescent="0.2">
      <c r="A5997" t="s">
        <v>16965</v>
      </c>
      <c r="B5997" t="s">
        <v>88</v>
      </c>
      <c r="C5997" t="s">
        <v>210</v>
      </c>
      <c r="D5997" t="s">
        <v>10933</v>
      </c>
      <c r="E5997">
        <v>4</v>
      </c>
      <c r="F5997" t="s">
        <v>14740</v>
      </c>
    </row>
    <row r="5998" spans="1:6" x14ac:dyDescent="0.2">
      <c r="A5998" t="s">
        <v>16966</v>
      </c>
      <c r="B5998" t="s">
        <v>88</v>
      </c>
      <c r="C5998" t="s">
        <v>210</v>
      </c>
      <c r="D5998" t="s">
        <v>14765</v>
      </c>
      <c r="E5998">
        <v>1</v>
      </c>
      <c r="F5998" t="s">
        <v>14740</v>
      </c>
    </row>
    <row r="5999" spans="1:6" x14ac:dyDescent="0.2">
      <c r="A5999" t="s">
        <v>16967</v>
      </c>
      <c r="B5999" t="s">
        <v>88</v>
      </c>
      <c r="C5999" t="s">
        <v>210</v>
      </c>
      <c r="D5999" t="s">
        <v>10945</v>
      </c>
      <c r="E5999">
        <v>7</v>
      </c>
      <c r="F5999" t="s">
        <v>14740</v>
      </c>
    </row>
    <row r="6000" spans="1:6" x14ac:dyDescent="0.2">
      <c r="A6000" t="s">
        <v>16968</v>
      </c>
      <c r="B6000" t="s">
        <v>88</v>
      </c>
      <c r="C6000" t="s">
        <v>210</v>
      </c>
      <c r="D6000" t="s">
        <v>14781</v>
      </c>
      <c r="E6000">
        <v>1</v>
      </c>
      <c r="F6000" t="s">
        <v>14740</v>
      </c>
    </row>
    <row r="6001" spans="1:6" x14ac:dyDescent="0.2">
      <c r="A6001" t="s">
        <v>16969</v>
      </c>
      <c r="B6001" t="s">
        <v>88</v>
      </c>
      <c r="C6001" t="s">
        <v>211</v>
      </c>
      <c r="D6001" t="s">
        <v>10933</v>
      </c>
      <c r="E6001">
        <v>1</v>
      </c>
      <c r="F6001" t="s">
        <v>14740</v>
      </c>
    </row>
    <row r="6002" spans="1:6" x14ac:dyDescent="0.2">
      <c r="A6002" t="s">
        <v>16970</v>
      </c>
      <c r="B6002" t="s">
        <v>88</v>
      </c>
      <c r="C6002" t="s">
        <v>211</v>
      </c>
      <c r="D6002" t="s">
        <v>10945</v>
      </c>
      <c r="E6002">
        <v>1</v>
      </c>
      <c r="F6002" t="s">
        <v>14740</v>
      </c>
    </row>
    <row r="6003" spans="1:6" x14ac:dyDescent="0.2">
      <c r="A6003" t="s">
        <v>16971</v>
      </c>
      <c r="B6003" t="s">
        <v>88</v>
      </c>
      <c r="C6003" t="s">
        <v>212</v>
      </c>
      <c r="D6003" t="s">
        <v>10931</v>
      </c>
      <c r="E6003">
        <v>1</v>
      </c>
      <c r="F6003" t="s">
        <v>14740</v>
      </c>
    </row>
    <row r="6004" spans="1:6" x14ac:dyDescent="0.2">
      <c r="A6004" t="s">
        <v>16972</v>
      </c>
      <c r="B6004" t="s">
        <v>88</v>
      </c>
      <c r="C6004" t="s">
        <v>212</v>
      </c>
      <c r="D6004" t="s">
        <v>10933</v>
      </c>
      <c r="E6004">
        <v>5</v>
      </c>
      <c r="F6004" t="s">
        <v>14740</v>
      </c>
    </row>
    <row r="6005" spans="1:6" x14ac:dyDescent="0.2">
      <c r="A6005" t="s">
        <v>16973</v>
      </c>
      <c r="B6005" t="s">
        <v>88</v>
      </c>
      <c r="C6005" t="s">
        <v>212</v>
      </c>
      <c r="D6005" t="s">
        <v>14765</v>
      </c>
      <c r="E6005">
        <v>1</v>
      </c>
      <c r="F6005" t="s">
        <v>14740</v>
      </c>
    </row>
    <row r="6006" spans="1:6" x14ac:dyDescent="0.2">
      <c r="A6006" t="s">
        <v>16974</v>
      </c>
      <c r="B6006" t="s">
        <v>88</v>
      </c>
      <c r="C6006" t="s">
        <v>212</v>
      </c>
      <c r="D6006" t="s">
        <v>10945</v>
      </c>
      <c r="E6006">
        <v>5</v>
      </c>
      <c r="F6006" t="s">
        <v>14740</v>
      </c>
    </row>
    <row r="6007" spans="1:6" x14ac:dyDescent="0.2">
      <c r="A6007" t="s">
        <v>16975</v>
      </c>
      <c r="B6007" t="s">
        <v>88</v>
      </c>
      <c r="C6007" t="s">
        <v>213</v>
      </c>
      <c r="D6007" t="s">
        <v>10933</v>
      </c>
      <c r="E6007">
        <v>4</v>
      </c>
      <c r="F6007" t="s">
        <v>14740</v>
      </c>
    </row>
    <row r="6008" spans="1:6" x14ac:dyDescent="0.2">
      <c r="A6008" t="s">
        <v>16976</v>
      </c>
      <c r="B6008" t="s">
        <v>88</v>
      </c>
      <c r="C6008" t="s">
        <v>213</v>
      </c>
      <c r="D6008" t="s">
        <v>10945</v>
      </c>
      <c r="E6008">
        <v>4</v>
      </c>
      <c r="F6008" t="s">
        <v>14740</v>
      </c>
    </row>
    <row r="6009" spans="1:6" x14ac:dyDescent="0.2">
      <c r="A6009" t="s">
        <v>16977</v>
      </c>
      <c r="B6009" t="s">
        <v>88</v>
      </c>
      <c r="C6009" t="s">
        <v>215</v>
      </c>
      <c r="D6009" t="s">
        <v>10931</v>
      </c>
      <c r="E6009">
        <v>1</v>
      </c>
      <c r="F6009" t="s">
        <v>14740</v>
      </c>
    </row>
    <row r="6010" spans="1:6" x14ac:dyDescent="0.2">
      <c r="A6010" t="s">
        <v>16978</v>
      </c>
      <c r="B6010" t="s">
        <v>88</v>
      </c>
      <c r="C6010" t="s">
        <v>215</v>
      </c>
      <c r="D6010" t="s">
        <v>10933</v>
      </c>
      <c r="E6010">
        <v>9</v>
      </c>
      <c r="F6010" t="s">
        <v>14740</v>
      </c>
    </row>
    <row r="6011" spans="1:6" x14ac:dyDescent="0.2">
      <c r="A6011" t="s">
        <v>16979</v>
      </c>
      <c r="B6011" t="s">
        <v>88</v>
      </c>
      <c r="C6011" t="s">
        <v>215</v>
      </c>
      <c r="D6011" t="s">
        <v>14767</v>
      </c>
      <c r="E6011">
        <v>1</v>
      </c>
      <c r="F6011" t="s">
        <v>14740</v>
      </c>
    </row>
    <row r="6012" spans="1:6" x14ac:dyDescent="0.2">
      <c r="A6012" t="s">
        <v>16980</v>
      </c>
      <c r="B6012" t="s">
        <v>88</v>
      </c>
      <c r="C6012" t="s">
        <v>215</v>
      </c>
      <c r="D6012" t="s">
        <v>10945</v>
      </c>
      <c r="E6012">
        <v>9</v>
      </c>
      <c r="F6012" t="s">
        <v>14740</v>
      </c>
    </row>
    <row r="6013" spans="1:6" x14ac:dyDescent="0.2">
      <c r="A6013" t="s">
        <v>16981</v>
      </c>
      <c r="B6013" t="s">
        <v>88</v>
      </c>
      <c r="C6013" t="s">
        <v>215</v>
      </c>
      <c r="D6013" t="s">
        <v>14774</v>
      </c>
      <c r="E6013">
        <v>1</v>
      </c>
      <c r="F6013" t="s">
        <v>14740</v>
      </c>
    </row>
    <row r="6014" spans="1:6" x14ac:dyDescent="0.2">
      <c r="A6014" t="s">
        <v>16982</v>
      </c>
      <c r="B6014" t="s">
        <v>88</v>
      </c>
      <c r="C6014" t="s">
        <v>217</v>
      </c>
      <c r="D6014" t="s">
        <v>10931</v>
      </c>
      <c r="E6014">
        <v>1</v>
      </c>
      <c r="F6014" t="s">
        <v>14740</v>
      </c>
    </row>
    <row r="6015" spans="1:6" x14ac:dyDescent="0.2">
      <c r="A6015" t="s">
        <v>16983</v>
      </c>
      <c r="B6015" t="s">
        <v>88</v>
      </c>
      <c r="C6015" t="s">
        <v>217</v>
      </c>
      <c r="D6015" t="s">
        <v>10933</v>
      </c>
      <c r="E6015">
        <v>4</v>
      </c>
      <c r="F6015" t="s">
        <v>14740</v>
      </c>
    </row>
    <row r="6016" spans="1:6" x14ac:dyDescent="0.2">
      <c r="A6016" t="s">
        <v>16984</v>
      </c>
      <c r="B6016" t="s">
        <v>88</v>
      </c>
      <c r="C6016" t="s">
        <v>217</v>
      </c>
      <c r="D6016" t="s">
        <v>14767</v>
      </c>
      <c r="E6016">
        <v>1</v>
      </c>
      <c r="F6016" t="s">
        <v>14740</v>
      </c>
    </row>
    <row r="6017" spans="1:6" x14ac:dyDescent="0.2">
      <c r="A6017" t="s">
        <v>16985</v>
      </c>
      <c r="B6017" t="s">
        <v>88</v>
      </c>
      <c r="C6017" t="s">
        <v>217</v>
      </c>
      <c r="D6017" t="s">
        <v>10945</v>
      </c>
      <c r="E6017">
        <v>4</v>
      </c>
      <c r="F6017" t="s">
        <v>14740</v>
      </c>
    </row>
    <row r="6018" spans="1:6" x14ac:dyDescent="0.2">
      <c r="A6018" t="s">
        <v>16986</v>
      </c>
      <c r="B6018" t="s">
        <v>88</v>
      </c>
      <c r="C6018" t="s">
        <v>218</v>
      </c>
      <c r="D6018" t="s">
        <v>10933</v>
      </c>
      <c r="E6018">
        <v>1</v>
      </c>
      <c r="F6018" t="s">
        <v>14740</v>
      </c>
    </row>
    <row r="6019" spans="1:6" x14ac:dyDescent="0.2">
      <c r="A6019" t="s">
        <v>16987</v>
      </c>
      <c r="B6019" t="s">
        <v>88</v>
      </c>
      <c r="C6019" t="s">
        <v>218</v>
      </c>
      <c r="D6019" t="s">
        <v>10945</v>
      </c>
      <c r="E6019">
        <v>2</v>
      </c>
      <c r="F6019" t="s">
        <v>14740</v>
      </c>
    </row>
    <row r="6020" spans="1:6" x14ac:dyDescent="0.2">
      <c r="A6020" t="s">
        <v>16988</v>
      </c>
      <c r="B6020" t="s">
        <v>88</v>
      </c>
      <c r="C6020" t="s">
        <v>219</v>
      </c>
      <c r="D6020" t="s">
        <v>10933</v>
      </c>
      <c r="E6020">
        <v>4</v>
      </c>
      <c r="F6020" t="s">
        <v>14740</v>
      </c>
    </row>
    <row r="6021" spans="1:6" x14ac:dyDescent="0.2">
      <c r="A6021" t="s">
        <v>16989</v>
      </c>
      <c r="B6021" t="s">
        <v>88</v>
      </c>
      <c r="C6021" t="s">
        <v>219</v>
      </c>
      <c r="D6021" t="s">
        <v>10945</v>
      </c>
      <c r="E6021">
        <v>4</v>
      </c>
      <c r="F6021" t="s">
        <v>14740</v>
      </c>
    </row>
    <row r="6022" spans="1:6" x14ac:dyDescent="0.2">
      <c r="A6022" t="s">
        <v>16990</v>
      </c>
      <c r="B6022" t="s">
        <v>88</v>
      </c>
      <c r="C6022" t="s">
        <v>220</v>
      </c>
      <c r="D6022" t="s">
        <v>10933</v>
      </c>
      <c r="E6022">
        <v>2</v>
      </c>
      <c r="F6022" t="s">
        <v>14740</v>
      </c>
    </row>
    <row r="6023" spans="1:6" x14ac:dyDescent="0.2">
      <c r="A6023" t="s">
        <v>16991</v>
      </c>
      <c r="B6023" t="s">
        <v>88</v>
      </c>
      <c r="C6023" t="s">
        <v>220</v>
      </c>
      <c r="D6023" t="s">
        <v>10945</v>
      </c>
      <c r="E6023">
        <v>2</v>
      </c>
      <c r="F6023" t="s">
        <v>14740</v>
      </c>
    </row>
    <row r="6024" spans="1:6" x14ac:dyDescent="0.2">
      <c r="A6024" t="s">
        <v>16992</v>
      </c>
      <c r="B6024" t="s">
        <v>88</v>
      </c>
      <c r="C6024" t="s">
        <v>221</v>
      </c>
      <c r="D6024" t="s">
        <v>10933</v>
      </c>
      <c r="E6024">
        <v>2</v>
      </c>
      <c r="F6024" t="s">
        <v>14740</v>
      </c>
    </row>
    <row r="6025" spans="1:6" x14ac:dyDescent="0.2">
      <c r="A6025" t="s">
        <v>16993</v>
      </c>
      <c r="B6025" t="s">
        <v>88</v>
      </c>
      <c r="C6025" t="s">
        <v>221</v>
      </c>
      <c r="D6025" t="s">
        <v>10945</v>
      </c>
      <c r="E6025">
        <v>2</v>
      </c>
      <c r="F6025" t="s">
        <v>14740</v>
      </c>
    </row>
    <row r="6026" spans="1:6" x14ac:dyDescent="0.2">
      <c r="A6026" t="s">
        <v>16994</v>
      </c>
      <c r="B6026" t="s">
        <v>88</v>
      </c>
      <c r="C6026" t="s">
        <v>222</v>
      </c>
      <c r="D6026" t="s">
        <v>10933</v>
      </c>
      <c r="E6026">
        <v>5</v>
      </c>
      <c r="F6026" t="s">
        <v>14740</v>
      </c>
    </row>
    <row r="6027" spans="1:6" x14ac:dyDescent="0.2">
      <c r="A6027" t="s">
        <v>16995</v>
      </c>
      <c r="B6027" t="s">
        <v>88</v>
      </c>
      <c r="C6027" t="s">
        <v>222</v>
      </c>
      <c r="D6027" t="s">
        <v>10945</v>
      </c>
      <c r="E6027">
        <v>5</v>
      </c>
      <c r="F6027" t="s">
        <v>14740</v>
      </c>
    </row>
    <row r="6028" spans="1:6" x14ac:dyDescent="0.2">
      <c r="A6028" t="s">
        <v>16996</v>
      </c>
      <c r="B6028" t="s">
        <v>88</v>
      </c>
      <c r="C6028" t="s">
        <v>223</v>
      </c>
      <c r="D6028" t="s">
        <v>10933</v>
      </c>
      <c r="E6028">
        <v>3</v>
      </c>
      <c r="F6028" t="s">
        <v>14740</v>
      </c>
    </row>
    <row r="6029" spans="1:6" x14ac:dyDescent="0.2">
      <c r="A6029" t="s">
        <v>16997</v>
      </c>
      <c r="B6029" t="s">
        <v>88</v>
      </c>
      <c r="C6029" t="s">
        <v>223</v>
      </c>
      <c r="D6029" t="s">
        <v>10945</v>
      </c>
      <c r="E6029">
        <v>3</v>
      </c>
      <c r="F6029" t="s">
        <v>14740</v>
      </c>
    </row>
    <row r="6030" spans="1:6" x14ac:dyDescent="0.2">
      <c r="A6030" t="s">
        <v>16998</v>
      </c>
      <c r="B6030" t="s">
        <v>88</v>
      </c>
      <c r="C6030" t="s">
        <v>224</v>
      </c>
      <c r="D6030" t="s">
        <v>10933</v>
      </c>
      <c r="E6030">
        <v>7</v>
      </c>
      <c r="F6030" t="s">
        <v>14740</v>
      </c>
    </row>
    <row r="6031" spans="1:6" x14ac:dyDescent="0.2">
      <c r="A6031" t="s">
        <v>16999</v>
      </c>
      <c r="B6031" t="s">
        <v>88</v>
      </c>
      <c r="C6031" t="s">
        <v>224</v>
      </c>
      <c r="D6031" t="s">
        <v>10945</v>
      </c>
      <c r="E6031">
        <v>7</v>
      </c>
      <c r="F6031" t="s">
        <v>14740</v>
      </c>
    </row>
    <row r="6032" spans="1:6" x14ac:dyDescent="0.2">
      <c r="A6032" t="s">
        <v>17000</v>
      </c>
      <c r="B6032" t="s">
        <v>88</v>
      </c>
      <c r="C6032" t="s">
        <v>225</v>
      </c>
      <c r="D6032" t="s">
        <v>10903</v>
      </c>
      <c r="E6032">
        <v>1</v>
      </c>
      <c r="F6032" t="s">
        <v>14740</v>
      </c>
    </row>
    <row r="6033" spans="1:6" x14ac:dyDescent="0.2">
      <c r="A6033" t="s">
        <v>17001</v>
      </c>
      <c r="B6033" t="s">
        <v>88</v>
      </c>
      <c r="C6033" t="s">
        <v>225</v>
      </c>
      <c r="D6033" t="s">
        <v>10931</v>
      </c>
      <c r="E6033">
        <v>1</v>
      </c>
      <c r="F6033" t="s">
        <v>14740</v>
      </c>
    </row>
    <row r="6034" spans="1:6" x14ac:dyDescent="0.2">
      <c r="A6034" t="s">
        <v>17002</v>
      </c>
      <c r="B6034" t="s">
        <v>88</v>
      </c>
      <c r="C6034" t="s">
        <v>225</v>
      </c>
      <c r="D6034" t="s">
        <v>10933</v>
      </c>
      <c r="E6034">
        <v>4</v>
      </c>
      <c r="F6034" t="s">
        <v>14740</v>
      </c>
    </row>
    <row r="6035" spans="1:6" x14ac:dyDescent="0.2">
      <c r="A6035" t="s">
        <v>17003</v>
      </c>
      <c r="B6035" t="s">
        <v>88</v>
      </c>
      <c r="C6035" t="s">
        <v>225</v>
      </c>
      <c r="D6035" t="s">
        <v>10945</v>
      </c>
      <c r="E6035">
        <v>4</v>
      </c>
      <c r="F6035" t="s">
        <v>14740</v>
      </c>
    </row>
    <row r="6036" spans="1:6" x14ac:dyDescent="0.2">
      <c r="A6036" t="s">
        <v>17004</v>
      </c>
      <c r="B6036" t="s">
        <v>88</v>
      </c>
      <c r="C6036" t="s">
        <v>226</v>
      </c>
      <c r="D6036" t="s">
        <v>14758</v>
      </c>
      <c r="E6036">
        <v>1</v>
      </c>
      <c r="F6036" t="s">
        <v>14740</v>
      </c>
    </row>
    <row r="6037" spans="1:6" x14ac:dyDescent="0.2">
      <c r="A6037" t="s">
        <v>17005</v>
      </c>
      <c r="B6037" t="s">
        <v>88</v>
      </c>
      <c r="C6037" t="s">
        <v>226</v>
      </c>
      <c r="D6037" t="s">
        <v>10931</v>
      </c>
      <c r="E6037">
        <v>2</v>
      </c>
      <c r="F6037" t="s">
        <v>14740</v>
      </c>
    </row>
    <row r="6038" spans="1:6" x14ac:dyDescent="0.2">
      <c r="A6038" t="s">
        <v>17006</v>
      </c>
      <c r="B6038" t="s">
        <v>88</v>
      </c>
      <c r="C6038" t="s">
        <v>226</v>
      </c>
      <c r="D6038" t="s">
        <v>10933</v>
      </c>
      <c r="E6038">
        <v>4</v>
      </c>
      <c r="F6038" t="s">
        <v>14740</v>
      </c>
    </row>
    <row r="6039" spans="1:6" x14ac:dyDescent="0.2">
      <c r="A6039" t="s">
        <v>17007</v>
      </c>
      <c r="B6039" t="s">
        <v>88</v>
      </c>
      <c r="C6039" t="s">
        <v>226</v>
      </c>
      <c r="D6039" t="s">
        <v>14767</v>
      </c>
      <c r="E6039">
        <v>1</v>
      </c>
      <c r="F6039" t="s">
        <v>14740</v>
      </c>
    </row>
    <row r="6040" spans="1:6" x14ac:dyDescent="0.2">
      <c r="A6040" t="s">
        <v>17008</v>
      </c>
      <c r="B6040" t="s">
        <v>88</v>
      </c>
      <c r="C6040" t="s">
        <v>226</v>
      </c>
      <c r="D6040" t="s">
        <v>10945</v>
      </c>
      <c r="E6040">
        <v>8</v>
      </c>
      <c r="F6040" t="s">
        <v>14740</v>
      </c>
    </row>
    <row r="6041" spans="1:6" x14ac:dyDescent="0.2">
      <c r="A6041" t="s">
        <v>17009</v>
      </c>
      <c r="B6041" t="s">
        <v>88</v>
      </c>
      <c r="C6041" t="s">
        <v>226</v>
      </c>
      <c r="D6041" t="s">
        <v>14772</v>
      </c>
      <c r="E6041">
        <v>1</v>
      </c>
      <c r="F6041" t="s">
        <v>14740</v>
      </c>
    </row>
    <row r="6042" spans="1:6" x14ac:dyDescent="0.2">
      <c r="A6042" t="s">
        <v>17010</v>
      </c>
      <c r="B6042" t="s">
        <v>88</v>
      </c>
      <c r="C6042" t="s">
        <v>226</v>
      </c>
      <c r="D6042" t="s">
        <v>14796</v>
      </c>
      <c r="E6042">
        <v>2</v>
      </c>
      <c r="F6042" t="s">
        <v>14740</v>
      </c>
    </row>
    <row r="6043" spans="1:6" x14ac:dyDescent="0.2">
      <c r="A6043" t="s">
        <v>17011</v>
      </c>
      <c r="B6043" t="s">
        <v>88</v>
      </c>
      <c r="C6043" t="s">
        <v>226</v>
      </c>
      <c r="D6043" t="s">
        <v>14798</v>
      </c>
      <c r="E6043">
        <v>1</v>
      </c>
      <c r="F6043" t="s">
        <v>14740</v>
      </c>
    </row>
    <row r="6044" spans="1:6" x14ac:dyDescent="0.2">
      <c r="A6044" t="s">
        <v>17012</v>
      </c>
      <c r="B6044" t="s">
        <v>88</v>
      </c>
      <c r="C6044" t="s">
        <v>227</v>
      </c>
      <c r="D6044" t="s">
        <v>10933</v>
      </c>
      <c r="E6044">
        <v>11</v>
      </c>
      <c r="F6044" t="s">
        <v>14740</v>
      </c>
    </row>
    <row r="6045" spans="1:6" x14ac:dyDescent="0.2">
      <c r="A6045" t="s">
        <v>17013</v>
      </c>
      <c r="B6045" t="s">
        <v>88</v>
      </c>
      <c r="C6045" t="s">
        <v>227</v>
      </c>
      <c r="D6045" t="s">
        <v>10945</v>
      </c>
      <c r="E6045">
        <v>11</v>
      </c>
      <c r="F6045" t="s">
        <v>14740</v>
      </c>
    </row>
    <row r="6046" spans="1:6" x14ac:dyDescent="0.2">
      <c r="A6046" t="s">
        <v>17014</v>
      </c>
      <c r="B6046" t="s">
        <v>88</v>
      </c>
      <c r="C6046" t="s">
        <v>228</v>
      </c>
      <c r="D6046" t="s">
        <v>10933</v>
      </c>
      <c r="E6046">
        <v>4</v>
      </c>
      <c r="F6046" t="s">
        <v>14740</v>
      </c>
    </row>
    <row r="6047" spans="1:6" x14ac:dyDescent="0.2">
      <c r="A6047" t="s">
        <v>17015</v>
      </c>
      <c r="B6047" t="s">
        <v>88</v>
      </c>
      <c r="C6047" t="s">
        <v>228</v>
      </c>
      <c r="D6047" t="s">
        <v>10945</v>
      </c>
      <c r="E6047">
        <v>4</v>
      </c>
      <c r="F6047" t="s">
        <v>14740</v>
      </c>
    </row>
    <row r="6048" spans="1:6" x14ac:dyDescent="0.2">
      <c r="A6048" t="s">
        <v>17016</v>
      </c>
      <c r="B6048" t="s">
        <v>88</v>
      </c>
      <c r="C6048" t="s">
        <v>229</v>
      </c>
      <c r="D6048" t="s">
        <v>10933</v>
      </c>
      <c r="E6048">
        <v>1</v>
      </c>
      <c r="F6048" t="s">
        <v>14740</v>
      </c>
    </row>
    <row r="6049" spans="1:6" x14ac:dyDescent="0.2">
      <c r="A6049" t="s">
        <v>17017</v>
      </c>
      <c r="B6049" t="s">
        <v>88</v>
      </c>
      <c r="C6049" t="s">
        <v>229</v>
      </c>
      <c r="D6049" t="s">
        <v>10945</v>
      </c>
      <c r="E6049">
        <v>1</v>
      </c>
      <c r="F6049" t="s">
        <v>14740</v>
      </c>
    </row>
    <row r="6050" spans="1:6" x14ac:dyDescent="0.2">
      <c r="A6050" t="s">
        <v>17018</v>
      </c>
      <c r="B6050" t="s">
        <v>88</v>
      </c>
      <c r="C6050" t="s">
        <v>230</v>
      </c>
      <c r="D6050" t="s">
        <v>10933</v>
      </c>
      <c r="E6050">
        <v>8</v>
      </c>
      <c r="F6050" t="s">
        <v>14740</v>
      </c>
    </row>
    <row r="6051" spans="1:6" x14ac:dyDescent="0.2">
      <c r="A6051" t="s">
        <v>17019</v>
      </c>
      <c r="B6051" t="s">
        <v>88</v>
      </c>
      <c r="C6051" t="s">
        <v>230</v>
      </c>
      <c r="D6051" t="s">
        <v>10945</v>
      </c>
      <c r="E6051">
        <v>8</v>
      </c>
      <c r="F6051" t="s">
        <v>14740</v>
      </c>
    </row>
    <row r="6052" spans="1:6" x14ac:dyDescent="0.2">
      <c r="A6052" t="s">
        <v>17020</v>
      </c>
      <c r="B6052" t="s">
        <v>88</v>
      </c>
      <c r="C6052" t="s">
        <v>231</v>
      </c>
      <c r="D6052" t="s">
        <v>10945</v>
      </c>
      <c r="E6052">
        <v>1</v>
      </c>
      <c r="F6052" t="s">
        <v>14740</v>
      </c>
    </row>
    <row r="6053" spans="1:6" x14ac:dyDescent="0.2">
      <c r="A6053" t="s">
        <v>17021</v>
      </c>
      <c r="B6053" t="s">
        <v>88</v>
      </c>
      <c r="C6053" t="s">
        <v>232</v>
      </c>
      <c r="D6053" t="s">
        <v>10931</v>
      </c>
      <c r="E6053">
        <v>2</v>
      </c>
      <c r="F6053" t="s">
        <v>14740</v>
      </c>
    </row>
    <row r="6054" spans="1:6" x14ac:dyDescent="0.2">
      <c r="A6054" t="s">
        <v>17022</v>
      </c>
      <c r="B6054" t="s">
        <v>88</v>
      </c>
      <c r="C6054" t="s">
        <v>232</v>
      </c>
      <c r="D6054" t="s">
        <v>10933</v>
      </c>
      <c r="E6054">
        <v>41</v>
      </c>
      <c r="F6054" t="s">
        <v>14740</v>
      </c>
    </row>
    <row r="6055" spans="1:6" x14ac:dyDescent="0.2">
      <c r="A6055" t="s">
        <v>17023</v>
      </c>
      <c r="B6055" t="s">
        <v>88</v>
      </c>
      <c r="C6055" t="s">
        <v>232</v>
      </c>
      <c r="D6055" t="s">
        <v>14767</v>
      </c>
      <c r="E6055">
        <v>2</v>
      </c>
      <c r="F6055" t="s">
        <v>14740</v>
      </c>
    </row>
    <row r="6056" spans="1:6" x14ac:dyDescent="0.2">
      <c r="A6056" t="s">
        <v>17024</v>
      </c>
      <c r="B6056" t="s">
        <v>88</v>
      </c>
      <c r="C6056" t="s">
        <v>232</v>
      </c>
      <c r="D6056" t="s">
        <v>10945</v>
      </c>
      <c r="E6056">
        <v>47</v>
      </c>
      <c r="F6056" t="s">
        <v>14740</v>
      </c>
    </row>
    <row r="6057" spans="1:6" x14ac:dyDescent="0.2">
      <c r="A6057" t="s">
        <v>17025</v>
      </c>
      <c r="B6057" t="s">
        <v>88</v>
      </c>
      <c r="C6057" t="s">
        <v>233</v>
      </c>
      <c r="D6057" t="s">
        <v>10933</v>
      </c>
      <c r="E6057">
        <v>2</v>
      </c>
      <c r="F6057" t="s">
        <v>14740</v>
      </c>
    </row>
    <row r="6058" spans="1:6" x14ac:dyDescent="0.2">
      <c r="A6058" t="s">
        <v>17026</v>
      </c>
      <c r="B6058" t="s">
        <v>88</v>
      </c>
      <c r="C6058" t="s">
        <v>233</v>
      </c>
      <c r="D6058" t="s">
        <v>10945</v>
      </c>
      <c r="E6058">
        <v>2</v>
      </c>
      <c r="F6058" t="s">
        <v>14740</v>
      </c>
    </row>
    <row r="6059" spans="1:6" x14ac:dyDescent="0.2">
      <c r="A6059" t="s">
        <v>17027</v>
      </c>
      <c r="B6059" t="s">
        <v>88</v>
      </c>
      <c r="C6059" t="s">
        <v>234</v>
      </c>
      <c r="D6059" t="s">
        <v>10933</v>
      </c>
      <c r="E6059">
        <v>3</v>
      </c>
      <c r="F6059" t="s">
        <v>14740</v>
      </c>
    </row>
    <row r="6060" spans="1:6" x14ac:dyDescent="0.2">
      <c r="A6060" t="s">
        <v>17028</v>
      </c>
      <c r="B6060" t="s">
        <v>88</v>
      </c>
      <c r="C6060" t="s">
        <v>234</v>
      </c>
      <c r="D6060" t="s">
        <v>10945</v>
      </c>
      <c r="E6060">
        <v>3</v>
      </c>
      <c r="F6060" t="s">
        <v>14740</v>
      </c>
    </row>
    <row r="6061" spans="1:6" x14ac:dyDescent="0.2">
      <c r="A6061" t="s">
        <v>17029</v>
      </c>
      <c r="B6061" t="s">
        <v>88</v>
      </c>
      <c r="C6061" t="s">
        <v>235</v>
      </c>
      <c r="D6061" t="s">
        <v>10933</v>
      </c>
      <c r="E6061">
        <v>5</v>
      </c>
      <c r="F6061" t="s">
        <v>14740</v>
      </c>
    </row>
    <row r="6062" spans="1:6" x14ac:dyDescent="0.2">
      <c r="A6062" t="s">
        <v>17030</v>
      </c>
      <c r="B6062" t="s">
        <v>88</v>
      </c>
      <c r="C6062" t="s">
        <v>235</v>
      </c>
      <c r="D6062" t="s">
        <v>10945</v>
      </c>
      <c r="E6062">
        <v>5</v>
      </c>
      <c r="F6062" t="s">
        <v>14740</v>
      </c>
    </row>
    <row r="6063" spans="1:6" x14ac:dyDescent="0.2">
      <c r="A6063" t="s">
        <v>17031</v>
      </c>
      <c r="B6063" t="s">
        <v>88</v>
      </c>
      <c r="C6063" t="s">
        <v>236</v>
      </c>
      <c r="D6063" t="s">
        <v>10933</v>
      </c>
      <c r="E6063">
        <v>5</v>
      </c>
      <c r="F6063" t="s">
        <v>14740</v>
      </c>
    </row>
    <row r="6064" spans="1:6" x14ac:dyDescent="0.2">
      <c r="A6064" t="s">
        <v>17032</v>
      </c>
      <c r="B6064" t="s">
        <v>88</v>
      </c>
      <c r="C6064" t="s">
        <v>236</v>
      </c>
      <c r="D6064" t="s">
        <v>10945</v>
      </c>
      <c r="E6064">
        <v>6</v>
      </c>
      <c r="F6064" t="s">
        <v>14740</v>
      </c>
    </row>
    <row r="6065" spans="1:6" x14ac:dyDescent="0.2">
      <c r="A6065" t="s">
        <v>17033</v>
      </c>
      <c r="B6065" t="s">
        <v>88</v>
      </c>
      <c r="C6065" t="s">
        <v>237</v>
      </c>
      <c r="D6065" t="s">
        <v>10933</v>
      </c>
      <c r="E6065">
        <v>10</v>
      </c>
      <c r="F6065" t="s">
        <v>14740</v>
      </c>
    </row>
    <row r="6066" spans="1:6" x14ac:dyDescent="0.2">
      <c r="A6066" t="s">
        <v>17034</v>
      </c>
      <c r="B6066" t="s">
        <v>88</v>
      </c>
      <c r="C6066" t="s">
        <v>237</v>
      </c>
      <c r="D6066" t="s">
        <v>10945</v>
      </c>
      <c r="E6066">
        <v>13</v>
      </c>
      <c r="F6066" t="s">
        <v>14740</v>
      </c>
    </row>
    <row r="6067" spans="1:6" x14ac:dyDescent="0.2">
      <c r="A6067" t="s">
        <v>17035</v>
      </c>
      <c r="B6067" t="s">
        <v>88</v>
      </c>
      <c r="C6067" t="s">
        <v>239</v>
      </c>
      <c r="D6067" t="s">
        <v>10933</v>
      </c>
      <c r="E6067">
        <v>1</v>
      </c>
      <c r="F6067" t="s">
        <v>14740</v>
      </c>
    </row>
    <row r="6068" spans="1:6" x14ac:dyDescent="0.2">
      <c r="A6068" t="s">
        <v>17036</v>
      </c>
      <c r="B6068" t="s">
        <v>88</v>
      </c>
      <c r="C6068" t="s">
        <v>239</v>
      </c>
      <c r="D6068" t="s">
        <v>10945</v>
      </c>
      <c r="E6068">
        <v>1</v>
      </c>
      <c r="F6068" t="s">
        <v>14740</v>
      </c>
    </row>
    <row r="6069" spans="1:6" x14ac:dyDescent="0.2">
      <c r="A6069" t="s">
        <v>17037</v>
      </c>
      <c r="B6069" t="s">
        <v>88</v>
      </c>
      <c r="C6069" t="s">
        <v>240</v>
      </c>
      <c r="D6069" t="s">
        <v>10933</v>
      </c>
      <c r="E6069">
        <v>2</v>
      </c>
      <c r="F6069" t="s">
        <v>14740</v>
      </c>
    </row>
    <row r="6070" spans="1:6" x14ac:dyDescent="0.2">
      <c r="A6070" t="s">
        <v>17038</v>
      </c>
      <c r="B6070" t="s">
        <v>88</v>
      </c>
      <c r="C6070" t="s">
        <v>240</v>
      </c>
      <c r="D6070" t="s">
        <v>10945</v>
      </c>
      <c r="E6070">
        <v>2</v>
      </c>
      <c r="F6070" t="s">
        <v>14740</v>
      </c>
    </row>
    <row r="6071" spans="1:6" x14ac:dyDescent="0.2">
      <c r="A6071" t="s">
        <v>17039</v>
      </c>
      <c r="B6071" t="s">
        <v>88</v>
      </c>
      <c r="C6071" t="s">
        <v>241</v>
      </c>
      <c r="D6071" t="s">
        <v>10931</v>
      </c>
      <c r="E6071">
        <v>1</v>
      </c>
      <c r="F6071" t="s">
        <v>14740</v>
      </c>
    </row>
    <row r="6072" spans="1:6" x14ac:dyDescent="0.2">
      <c r="A6072" t="s">
        <v>17040</v>
      </c>
      <c r="B6072" t="s">
        <v>88</v>
      </c>
      <c r="C6072" t="s">
        <v>241</v>
      </c>
      <c r="D6072" t="s">
        <v>10933</v>
      </c>
      <c r="E6072">
        <v>11</v>
      </c>
      <c r="F6072" t="s">
        <v>14740</v>
      </c>
    </row>
    <row r="6073" spans="1:6" x14ac:dyDescent="0.2">
      <c r="A6073" t="s">
        <v>17041</v>
      </c>
      <c r="B6073" t="s">
        <v>88</v>
      </c>
      <c r="C6073" t="s">
        <v>241</v>
      </c>
      <c r="D6073" t="s">
        <v>14767</v>
      </c>
      <c r="E6073">
        <v>1</v>
      </c>
      <c r="F6073" t="s">
        <v>14740</v>
      </c>
    </row>
    <row r="6074" spans="1:6" x14ac:dyDescent="0.2">
      <c r="A6074" t="s">
        <v>17042</v>
      </c>
      <c r="B6074" t="s">
        <v>88</v>
      </c>
      <c r="C6074" t="s">
        <v>241</v>
      </c>
      <c r="D6074" t="s">
        <v>10945</v>
      </c>
      <c r="E6074">
        <v>11</v>
      </c>
      <c r="F6074" t="s">
        <v>14740</v>
      </c>
    </row>
    <row r="6075" spans="1:6" x14ac:dyDescent="0.2">
      <c r="A6075" t="s">
        <v>17043</v>
      </c>
      <c r="B6075" t="s">
        <v>88</v>
      </c>
      <c r="C6075" t="s">
        <v>241</v>
      </c>
      <c r="D6075" t="s">
        <v>14810</v>
      </c>
      <c r="E6075">
        <v>1</v>
      </c>
      <c r="F6075" t="s">
        <v>14740</v>
      </c>
    </row>
    <row r="6076" spans="1:6" x14ac:dyDescent="0.2">
      <c r="A6076" t="s">
        <v>17044</v>
      </c>
      <c r="B6076" t="s">
        <v>88</v>
      </c>
      <c r="C6076" t="s">
        <v>242</v>
      </c>
      <c r="D6076" t="s">
        <v>10931</v>
      </c>
      <c r="E6076">
        <v>1</v>
      </c>
      <c r="F6076" t="s">
        <v>14740</v>
      </c>
    </row>
    <row r="6077" spans="1:6" x14ac:dyDescent="0.2">
      <c r="A6077" t="s">
        <v>17045</v>
      </c>
      <c r="B6077" t="s">
        <v>88</v>
      </c>
      <c r="C6077" t="s">
        <v>242</v>
      </c>
      <c r="D6077" t="s">
        <v>10933</v>
      </c>
      <c r="E6077">
        <v>4</v>
      </c>
      <c r="F6077" t="s">
        <v>14740</v>
      </c>
    </row>
    <row r="6078" spans="1:6" x14ac:dyDescent="0.2">
      <c r="A6078" t="s">
        <v>17046</v>
      </c>
      <c r="B6078" t="s">
        <v>88</v>
      </c>
      <c r="C6078" t="s">
        <v>242</v>
      </c>
      <c r="D6078" t="s">
        <v>10945</v>
      </c>
      <c r="E6078">
        <v>4</v>
      </c>
      <c r="F6078" t="s">
        <v>14740</v>
      </c>
    </row>
    <row r="6079" spans="1:6" x14ac:dyDescent="0.2">
      <c r="A6079" t="s">
        <v>17047</v>
      </c>
      <c r="B6079" t="s">
        <v>88</v>
      </c>
      <c r="C6079" t="s">
        <v>242</v>
      </c>
      <c r="D6079" t="s">
        <v>14798</v>
      </c>
      <c r="E6079">
        <v>1</v>
      </c>
      <c r="F6079" t="s">
        <v>14740</v>
      </c>
    </row>
    <row r="6080" spans="1:6" x14ac:dyDescent="0.2">
      <c r="A6080" t="s">
        <v>17048</v>
      </c>
      <c r="B6080" t="s">
        <v>88</v>
      </c>
      <c r="C6080" t="s">
        <v>243</v>
      </c>
      <c r="D6080" t="s">
        <v>10933</v>
      </c>
      <c r="E6080">
        <v>6</v>
      </c>
      <c r="F6080" t="s">
        <v>14740</v>
      </c>
    </row>
    <row r="6081" spans="1:6" x14ac:dyDescent="0.2">
      <c r="A6081" t="s">
        <v>17049</v>
      </c>
      <c r="B6081" t="s">
        <v>88</v>
      </c>
      <c r="C6081" t="s">
        <v>243</v>
      </c>
      <c r="D6081" t="s">
        <v>10945</v>
      </c>
      <c r="E6081">
        <v>7</v>
      </c>
      <c r="F6081" t="s">
        <v>14740</v>
      </c>
    </row>
    <row r="6082" spans="1:6" x14ac:dyDescent="0.2">
      <c r="A6082" t="s">
        <v>17050</v>
      </c>
      <c r="B6082" t="s">
        <v>88</v>
      </c>
      <c r="C6082" t="s">
        <v>244</v>
      </c>
      <c r="D6082" t="s">
        <v>10933</v>
      </c>
      <c r="E6082">
        <v>4</v>
      </c>
      <c r="F6082" t="s">
        <v>14740</v>
      </c>
    </row>
    <row r="6083" spans="1:6" x14ac:dyDescent="0.2">
      <c r="A6083" t="s">
        <v>17051</v>
      </c>
      <c r="B6083" t="s">
        <v>88</v>
      </c>
      <c r="C6083" t="s">
        <v>244</v>
      </c>
      <c r="D6083" t="s">
        <v>10945</v>
      </c>
      <c r="E6083">
        <v>4</v>
      </c>
      <c r="F6083" t="s">
        <v>14740</v>
      </c>
    </row>
    <row r="6084" spans="1:6" x14ac:dyDescent="0.2">
      <c r="A6084" t="s">
        <v>17052</v>
      </c>
      <c r="B6084" t="s">
        <v>88</v>
      </c>
      <c r="C6084" t="s">
        <v>245</v>
      </c>
      <c r="D6084" t="s">
        <v>10933</v>
      </c>
      <c r="E6084">
        <v>7</v>
      </c>
      <c r="F6084" t="s">
        <v>14740</v>
      </c>
    </row>
    <row r="6085" spans="1:6" x14ac:dyDescent="0.2">
      <c r="A6085" t="s">
        <v>17053</v>
      </c>
      <c r="B6085" t="s">
        <v>88</v>
      </c>
      <c r="C6085" t="s">
        <v>245</v>
      </c>
      <c r="D6085" t="s">
        <v>10945</v>
      </c>
      <c r="E6085">
        <v>7</v>
      </c>
      <c r="F6085" t="s">
        <v>14740</v>
      </c>
    </row>
    <row r="6086" spans="1:6" x14ac:dyDescent="0.2">
      <c r="A6086" t="s">
        <v>17054</v>
      </c>
      <c r="B6086" t="s">
        <v>88</v>
      </c>
      <c r="C6086" t="s">
        <v>246</v>
      </c>
      <c r="D6086" t="s">
        <v>10933</v>
      </c>
      <c r="E6086">
        <v>11</v>
      </c>
      <c r="F6086" t="s">
        <v>14740</v>
      </c>
    </row>
    <row r="6087" spans="1:6" x14ac:dyDescent="0.2">
      <c r="A6087" t="s">
        <v>17055</v>
      </c>
      <c r="B6087" t="s">
        <v>88</v>
      </c>
      <c r="C6087" t="s">
        <v>246</v>
      </c>
      <c r="D6087" t="s">
        <v>10945</v>
      </c>
      <c r="E6087">
        <v>11</v>
      </c>
      <c r="F6087" t="s">
        <v>14740</v>
      </c>
    </row>
    <row r="6088" spans="1:6" x14ac:dyDescent="0.2">
      <c r="A6088" t="s">
        <v>17056</v>
      </c>
      <c r="B6088" t="s">
        <v>88</v>
      </c>
      <c r="C6088" t="s">
        <v>247</v>
      </c>
      <c r="D6088" t="s">
        <v>10933</v>
      </c>
      <c r="E6088">
        <v>5</v>
      </c>
      <c r="F6088" t="s">
        <v>14740</v>
      </c>
    </row>
    <row r="6089" spans="1:6" x14ac:dyDescent="0.2">
      <c r="A6089" t="s">
        <v>17057</v>
      </c>
      <c r="B6089" t="s">
        <v>88</v>
      </c>
      <c r="C6089" t="s">
        <v>247</v>
      </c>
      <c r="D6089" t="s">
        <v>10945</v>
      </c>
      <c r="E6089">
        <v>5</v>
      </c>
      <c r="F6089" t="s">
        <v>14740</v>
      </c>
    </row>
    <row r="6090" spans="1:6" x14ac:dyDescent="0.2">
      <c r="A6090" t="s">
        <v>17058</v>
      </c>
      <c r="B6090" t="s">
        <v>88</v>
      </c>
      <c r="C6090" t="s">
        <v>248</v>
      </c>
      <c r="D6090" t="s">
        <v>10931</v>
      </c>
      <c r="E6090">
        <v>3</v>
      </c>
      <c r="F6090" t="s">
        <v>14740</v>
      </c>
    </row>
    <row r="6091" spans="1:6" x14ac:dyDescent="0.2">
      <c r="A6091" t="s">
        <v>17059</v>
      </c>
      <c r="B6091" t="s">
        <v>88</v>
      </c>
      <c r="C6091" t="s">
        <v>248</v>
      </c>
      <c r="D6091" t="s">
        <v>10933</v>
      </c>
      <c r="E6091">
        <v>13</v>
      </c>
      <c r="F6091" t="s">
        <v>14740</v>
      </c>
    </row>
    <row r="6092" spans="1:6" x14ac:dyDescent="0.2">
      <c r="A6092" t="s">
        <v>17060</v>
      </c>
      <c r="B6092" t="s">
        <v>88</v>
      </c>
      <c r="C6092" t="s">
        <v>248</v>
      </c>
      <c r="D6092" t="s">
        <v>14765</v>
      </c>
      <c r="E6092">
        <v>2</v>
      </c>
      <c r="F6092" t="s">
        <v>14740</v>
      </c>
    </row>
    <row r="6093" spans="1:6" x14ac:dyDescent="0.2">
      <c r="A6093" t="s">
        <v>17061</v>
      </c>
      <c r="B6093" t="s">
        <v>88</v>
      </c>
      <c r="C6093" t="s">
        <v>248</v>
      </c>
      <c r="D6093" t="s">
        <v>14767</v>
      </c>
      <c r="E6093">
        <v>3</v>
      </c>
      <c r="F6093" t="s">
        <v>14740</v>
      </c>
    </row>
    <row r="6094" spans="1:6" x14ac:dyDescent="0.2">
      <c r="A6094" t="s">
        <v>17062</v>
      </c>
      <c r="B6094" t="s">
        <v>88</v>
      </c>
      <c r="C6094" t="s">
        <v>248</v>
      </c>
      <c r="D6094" t="s">
        <v>14769</v>
      </c>
      <c r="E6094">
        <v>1</v>
      </c>
      <c r="F6094" t="s">
        <v>14740</v>
      </c>
    </row>
    <row r="6095" spans="1:6" x14ac:dyDescent="0.2">
      <c r="A6095" t="s">
        <v>17063</v>
      </c>
      <c r="B6095" t="s">
        <v>88</v>
      </c>
      <c r="C6095" t="s">
        <v>248</v>
      </c>
      <c r="D6095" t="s">
        <v>10945</v>
      </c>
      <c r="E6095">
        <v>14</v>
      </c>
      <c r="F6095" t="s">
        <v>14740</v>
      </c>
    </row>
    <row r="6096" spans="1:6" x14ac:dyDescent="0.2">
      <c r="A6096" t="s">
        <v>17064</v>
      </c>
      <c r="B6096" t="s">
        <v>88</v>
      </c>
      <c r="C6096" t="s">
        <v>248</v>
      </c>
      <c r="D6096" t="s">
        <v>14796</v>
      </c>
      <c r="E6096">
        <v>1</v>
      </c>
      <c r="F6096" t="s">
        <v>14740</v>
      </c>
    </row>
    <row r="6097" spans="1:6" x14ac:dyDescent="0.2">
      <c r="A6097" t="s">
        <v>17065</v>
      </c>
      <c r="B6097" t="s">
        <v>88</v>
      </c>
      <c r="C6097" t="s">
        <v>248</v>
      </c>
      <c r="D6097" t="s">
        <v>14802</v>
      </c>
      <c r="E6097">
        <v>1</v>
      </c>
      <c r="F6097" t="s">
        <v>14740</v>
      </c>
    </row>
    <row r="6098" spans="1:6" x14ac:dyDescent="0.2">
      <c r="A6098" t="s">
        <v>17066</v>
      </c>
      <c r="B6098" t="s">
        <v>88</v>
      </c>
      <c r="C6098" t="s">
        <v>248</v>
      </c>
      <c r="D6098" t="s">
        <v>14808</v>
      </c>
      <c r="E6098">
        <v>1</v>
      </c>
      <c r="F6098" t="s">
        <v>14740</v>
      </c>
    </row>
    <row r="6099" spans="1:6" x14ac:dyDescent="0.2">
      <c r="A6099" t="s">
        <v>17067</v>
      </c>
      <c r="B6099" t="s">
        <v>88</v>
      </c>
      <c r="C6099" t="s">
        <v>248</v>
      </c>
      <c r="D6099" t="s">
        <v>14810</v>
      </c>
      <c r="E6099">
        <v>1</v>
      </c>
      <c r="F6099" t="s">
        <v>14740</v>
      </c>
    </row>
    <row r="6100" spans="1:6" x14ac:dyDescent="0.2">
      <c r="A6100" t="s">
        <v>17068</v>
      </c>
      <c r="B6100" t="s">
        <v>88</v>
      </c>
      <c r="C6100" t="s">
        <v>249</v>
      </c>
      <c r="D6100" t="s">
        <v>10933</v>
      </c>
      <c r="E6100">
        <v>16</v>
      </c>
      <c r="F6100" t="s">
        <v>14740</v>
      </c>
    </row>
    <row r="6101" spans="1:6" x14ac:dyDescent="0.2">
      <c r="A6101" t="s">
        <v>17069</v>
      </c>
      <c r="B6101" t="s">
        <v>88</v>
      </c>
      <c r="C6101" t="s">
        <v>249</v>
      </c>
      <c r="D6101" t="s">
        <v>10945</v>
      </c>
      <c r="E6101">
        <v>16</v>
      </c>
      <c r="F6101" t="s">
        <v>14740</v>
      </c>
    </row>
    <row r="6102" spans="1:6" x14ac:dyDescent="0.2">
      <c r="A6102" t="s">
        <v>17070</v>
      </c>
      <c r="B6102" t="s">
        <v>88</v>
      </c>
      <c r="C6102" t="s">
        <v>250</v>
      </c>
      <c r="D6102" t="s">
        <v>10933</v>
      </c>
      <c r="E6102">
        <v>1</v>
      </c>
      <c r="F6102" t="s">
        <v>14740</v>
      </c>
    </row>
    <row r="6103" spans="1:6" x14ac:dyDescent="0.2">
      <c r="A6103" t="s">
        <v>17071</v>
      </c>
      <c r="B6103" t="s">
        <v>88</v>
      </c>
      <c r="C6103" t="s">
        <v>250</v>
      </c>
      <c r="D6103" t="s">
        <v>10945</v>
      </c>
      <c r="E6103">
        <v>2</v>
      </c>
      <c r="F6103" t="s">
        <v>14740</v>
      </c>
    </row>
    <row r="6104" spans="1:6" x14ac:dyDescent="0.2">
      <c r="A6104" t="s">
        <v>17072</v>
      </c>
      <c r="B6104" t="s">
        <v>88</v>
      </c>
      <c r="C6104" t="s">
        <v>251</v>
      </c>
      <c r="D6104" t="s">
        <v>10933</v>
      </c>
      <c r="E6104">
        <v>2</v>
      </c>
      <c r="F6104" t="s">
        <v>14740</v>
      </c>
    </row>
    <row r="6105" spans="1:6" x14ac:dyDescent="0.2">
      <c r="A6105" t="s">
        <v>17073</v>
      </c>
      <c r="B6105" t="s">
        <v>88</v>
      </c>
      <c r="C6105" t="s">
        <v>251</v>
      </c>
      <c r="D6105" t="s">
        <v>10945</v>
      </c>
      <c r="E6105">
        <v>2</v>
      </c>
      <c r="F6105" t="s">
        <v>14740</v>
      </c>
    </row>
    <row r="6106" spans="1:6" x14ac:dyDescent="0.2">
      <c r="A6106" t="s">
        <v>17074</v>
      </c>
      <c r="B6106" t="s">
        <v>88</v>
      </c>
      <c r="C6106" t="s">
        <v>252</v>
      </c>
      <c r="D6106" t="s">
        <v>10933</v>
      </c>
      <c r="E6106">
        <v>2</v>
      </c>
      <c r="F6106" t="s">
        <v>14740</v>
      </c>
    </row>
    <row r="6107" spans="1:6" x14ac:dyDescent="0.2">
      <c r="A6107" t="s">
        <v>17075</v>
      </c>
      <c r="B6107" t="s">
        <v>88</v>
      </c>
      <c r="C6107" t="s">
        <v>252</v>
      </c>
      <c r="D6107" t="s">
        <v>10945</v>
      </c>
      <c r="E6107">
        <v>2</v>
      </c>
      <c r="F6107" t="s">
        <v>14740</v>
      </c>
    </row>
    <row r="6108" spans="1:6" x14ac:dyDescent="0.2">
      <c r="A6108" t="s">
        <v>17076</v>
      </c>
      <c r="B6108" t="s">
        <v>88</v>
      </c>
      <c r="C6108" t="s">
        <v>253</v>
      </c>
      <c r="D6108" t="s">
        <v>10931</v>
      </c>
      <c r="E6108">
        <v>1</v>
      </c>
      <c r="F6108" t="s">
        <v>14740</v>
      </c>
    </row>
    <row r="6109" spans="1:6" x14ac:dyDescent="0.2">
      <c r="A6109" t="s">
        <v>17077</v>
      </c>
      <c r="B6109" t="s">
        <v>88</v>
      </c>
      <c r="C6109" t="s">
        <v>253</v>
      </c>
      <c r="D6109" t="s">
        <v>10933</v>
      </c>
      <c r="E6109">
        <v>9</v>
      </c>
      <c r="F6109" t="s">
        <v>14740</v>
      </c>
    </row>
    <row r="6110" spans="1:6" x14ac:dyDescent="0.2">
      <c r="A6110" t="s">
        <v>17078</v>
      </c>
      <c r="B6110" t="s">
        <v>88</v>
      </c>
      <c r="C6110" t="s">
        <v>253</v>
      </c>
      <c r="D6110" t="s">
        <v>14767</v>
      </c>
      <c r="E6110">
        <v>1</v>
      </c>
      <c r="F6110" t="s">
        <v>14740</v>
      </c>
    </row>
    <row r="6111" spans="1:6" x14ac:dyDescent="0.2">
      <c r="A6111" t="s">
        <v>17079</v>
      </c>
      <c r="B6111" t="s">
        <v>88</v>
      </c>
      <c r="C6111" t="s">
        <v>253</v>
      </c>
      <c r="D6111" t="s">
        <v>10945</v>
      </c>
      <c r="E6111">
        <v>10</v>
      </c>
      <c r="F6111" t="s">
        <v>14740</v>
      </c>
    </row>
    <row r="6112" spans="1:6" x14ac:dyDescent="0.2">
      <c r="A6112" t="s">
        <v>17080</v>
      </c>
      <c r="B6112" t="s">
        <v>88</v>
      </c>
      <c r="C6112" t="s">
        <v>254</v>
      </c>
      <c r="D6112" t="s">
        <v>10931</v>
      </c>
      <c r="E6112">
        <v>1</v>
      </c>
      <c r="F6112" t="s">
        <v>14740</v>
      </c>
    </row>
    <row r="6113" spans="1:6" x14ac:dyDescent="0.2">
      <c r="A6113" t="s">
        <v>17081</v>
      </c>
      <c r="B6113" t="s">
        <v>88</v>
      </c>
      <c r="C6113" t="s">
        <v>254</v>
      </c>
      <c r="D6113" t="s">
        <v>10933</v>
      </c>
      <c r="E6113">
        <v>9</v>
      </c>
      <c r="F6113" t="s">
        <v>14740</v>
      </c>
    </row>
    <row r="6114" spans="1:6" x14ac:dyDescent="0.2">
      <c r="A6114" t="s">
        <v>17082</v>
      </c>
      <c r="B6114" t="s">
        <v>88</v>
      </c>
      <c r="C6114" t="s">
        <v>254</v>
      </c>
      <c r="D6114" t="s">
        <v>14769</v>
      </c>
      <c r="E6114">
        <v>1</v>
      </c>
      <c r="F6114" t="s">
        <v>14740</v>
      </c>
    </row>
    <row r="6115" spans="1:6" x14ac:dyDescent="0.2">
      <c r="A6115" t="s">
        <v>17083</v>
      </c>
      <c r="B6115" t="s">
        <v>88</v>
      </c>
      <c r="C6115" t="s">
        <v>254</v>
      </c>
      <c r="D6115" t="s">
        <v>10945</v>
      </c>
      <c r="E6115">
        <v>10</v>
      </c>
      <c r="F6115" t="s">
        <v>14740</v>
      </c>
    </row>
    <row r="6116" spans="1:6" x14ac:dyDescent="0.2">
      <c r="A6116" t="s">
        <v>17084</v>
      </c>
      <c r="B6116" t="s">
        <v>88</v>
      </c>
      <c r="C6116" t="s">
        <v>254</v>
      </c>
      <c r="D6116" t="s">
        <v>14796</v>
      </c>
      <c r="E6116">
        <v>1</v>
      </c>
      <c r="F6116" t="s">
        <v>14740</v>
      </c>
    </row>
    <row r="6117" spans="1:6" x14ac:dyDescent="0.2">
      <c r="A6117" t="s">
        <v>17085</v>
      </c>
      <c r="B6117" t="s">
        <v>88</v>
      </c>
      <c r="C6117" t="s">
        <v>255</v>
      </c>
      <c r="D6117" t="s">
        <v>10931</v>
      </c>
      <c r="E6117">
        <v>3</v>
      </c>
      <c r="F6117" t="s">
        <v>14740</v>
      </c>
    </row>
    <row r="6118" spans="1:6" x14ac:dyDescent="0.2">
      <c r="A6118" t="s">
        <v>17086</v>
      </c>
      <c r="B6118" t="s">
        <v>88</v>
      </c>
      <c r="C6118" t="s">
        <v>255</v>
      </c>
      <c r="D6118" t="s">
        <v>10933</v>
      </c>
      <c r="E6118">
        <v>4</v>
      </c>
      <c r="F6118" t="s">
        <v>14740</v>
      </c>
    </row>
    <row r="6119" spans="1:6" x14ac:dyDescent="0.2">
      <c r="A6119" t="s">
        <v>17087</v>
      </c>
      <c r="B6119" t="s">
        <v>88</v>
      </c>
      <c r="C6119" t="s">
        <v>255</v>
      </c>
      <c r="D6119" t="s">
        <v>14765</v>
      </c>
      <c r="E6119">
        <v>1</v>
      </c>
      <c r="F6119" t="s">
        <v>14740</v>
      </c>
    </row>
    <row r="6120" spans="1:6" x14ac:dyDescent="0.2">
      <c r="A6120" t="s">
        <v>17088</v>
      </c>
      <c r="B6120" t="s">
        <v>88</v>
      </c>
      <c r="C6120" t="s">
        <v>255</v>
      </c>
      <c r="D6120" t="s">
        <v>14767</v>
      </c>
      <c r="E6120">
        <v>1</v>
      </c>
      <c r="F6120" t="s">
        <v>14740</v>
      </c>
    </row>
    <row r="6121" spans="1:6" x14ac:dyDescent="0.2">
      <c r="A6121" t="s">
        <v>17089</v>
      </c>
      <c r="B6121" t="s">
        <v>88</v>
      </c>
      <c r="C6121" t="s">
        <v>255</v>
      </c>
      <c r="D6121" t="s">
        <v>10945</v>
      </c>
      <c r="E6121">
        <v>8</v>
      </c>
      <c r="F6121" t="s">
        <v>14740</v>
      </c>
    </row>
    <row r="6122" spans="1:6" x14ac:dyDescent="0.2">
      <c r="A6122" t="s">
        <v>17090</v>
      </c>
      <c r="B6122" t="s">
        <v>88</v>
      </c>
      <c r="C6122" t="s">
        <v>255</v>
      </c>
      <c r="D6122" t="s">
        <v>14776</v>
      </c>
      <c r="E6122">
        <v>2</v>
      </c>
      <c r="F6122" t="s">
        <v>14740</v>
      </c>
    </row>
    <row r="6123" spans="1:6" x14ac:dyDescent="0.2">
      <c r="A6123" t="s">
        <v>17091</v>
      </c>
      <c r="B6123" t="s">
        <v>88</v>
      </c>
      <c r="C6123" t="s">
        <v>256</v>
      </c>
      <c r="D6123" t="s">
        <v>10933</v>
      </c>
      <c r="E6123">
        <v>13</v>
      </c>
      <c r="F6123" t="s">
        <v>14740</v>
      </c>
    </row>
    <row r="6124" spans="1:6" x14ac:dyDescent="0.2">
      <c r="A6124" t="s">
        <v>17092</v>
      </c>
      <c r="B6124" t="s">
        <v>88</v>
      </c>
      <c r="C6124" t="s">
        <v>256</v>
      </c>
      <c r="D6124" t="s">
        <v>10945</v>
      </c>
      <c r="E6124">
        <v>13</v>
      </c>
      <c r="F6124" t="s">
        <v>14740</v>
      </c>
    </row>
    <row r="6125" spans="1:6" x14ac:dyDescent="0.2">
      <c r="A6125" t="s">
        <v>17093</v>
      </c>
      <c r="B6125" t="s">
        <v>88</v>
      </c>
      <c r="C6125" t="s">
        <v>257</v>
      </c>
      <c r="D6125" t="s">
        <v>10933</v>
      </c>
      <c r="E6125">
        <v>3</v>
      </c>
      <c r="F6125" t="s">
        <v>14740</v>
      </c>
    </row>
    <row r="6126" spans="1:6" x14ac:dyDescent="0.2">
      <c r="A6126" t="s">
        <v>17094</v>
      </c>
      <c r="B6126" t="s">
        <v>88</v>
      </c>
      <c r="C6126" t="s">
        <v>257</v>
      </c>
      <c r="D6126" t="s">
        <v>10945</v>
      </c>
      <c r="E6126">
        <v>3</v>
      </c>
      <c r="F6126" t="s">
        <v>14740</v>
      </c>
    </row>
    <row r="6127" spans="1:6" x14ac:dyDescent="0.2">
      <c r="A6127" t="s">
        <v>17095</v>
      </c>
      <c r="B6127" t="s">
        <v>88</v>
      </c>
      <c r="C6127" t="s">
        <v>258</v>
      </c>
      <c r="D6127" t="s">
        <v>14758</v>
      </c>
      <c r="E6127">
        <v>1</v>
      </c>
      <c r="F6127" t="s">
        <v>14740</v>
      </c>
    </row>
    <row r="6128" spans="1:6" x14ac:dyDescent="0.2">
      <c r="A6128" t="s">
        <v>17096</v>
      </c>
      <c r="B6128" t="s">
        <v>88</v>
      </c>
      <c r="C6128" t="s">
        <v>258</v>
      </c>
      <c r="D6128" t="s">
        <v>10931</v>
      </c>
      <c r="E6128">
        <v>2</v>
      </c>
      <c r="F6128" t="s">
        <v>14740</v>
      </c>
    </row>
    <row r="6129" spans="1:6" x14ac:dyDescent="0.2">
      <c r="A6129" t="s">
        <v>17097</v>
      </c>
      <c r="B6129" t="s">
        <v>88</v>
      </c>
      <c r="C6129" t="s">
        <v>258</v>
      </c>
      <c r="D6129" t="s">
        <v>10933</v>
      </c>
      <c r="E6129">
        <v>5</v>
      </c>
      <c r="F6129" t="s">
        <v>14740</v>
      </c>
    </row>
    <row r="6130" spans="1:6" x14ac:dyDescent="0.2">
      <c r="A6130" t="s">
        <v>17098</v>
      </c>
      <c r="B6130" t="s">
        <v>88</v>
      </c>
      <c r="C6130" t="s">
        <v>258</v>
      </c>
      <c r="D6130" t="s">
        <v>14767</v>
      </c>
      <c r="E6130">
        <v>2</v>
      </c>
      <c r="F6130" t="s">
        <v>14740</v>
      </c>
    </row>
    <row r="6131" spans="1:6" x14ac:dyDescent="0.2">
      <c r="A6131" t="s">
        <v>17099</v>
      </c>
      <c r="B6131" t="s">
        <v>88</v>
      </c>
      <c r="C6131" t="s">
        <v>258</v>
      </c>
      <c r="D6131" t="s">
        <v>10945</v>
      </c>
      <c r="E6131">
        <v>7</v>
      </c>
      <c r="F6131" t="s">
        <v>14740</v>
      </c>
    </row>
    <row r="6132" spans="1:6" x14ac:dyDescent="0.2">
      <c r="A6132" t="s">
        <v>17100</v>
      </c>
      <c r="B6132" t="s">
        <v>88</v>
      </c>
      <c r="C6132" t="s">
        <v>258</v>
      </c>
      <c r="D6132" t="s">
        <v>14776</v>
      </c>
      <c r="E6132">
        <v>1</v>
      </c>
      <c r="F6132" t="s">
        <v>14740</v>
      </c>
    </row>
    <row r="6133" spans="1:6" x14ac:dyDescent="0.2">
      <c r="A6133" t="s">
        <v>17101</v>
      </c>
      <c r="B6133" t="s">
        <v>88</v>
      </c>
      <c r="C6133" t="s">
        <v>258</v>
      </c>
      <c r="D6133" t="s">
        <v>10963</v>
      </c>
      <c r="E6133">
        <v>2</v>
      </c>
      <c r="F6133" t="s">
        <v>14740</v>
      </c>
    </row>
    <row r="6134" spans="1:6" x14ac:dyDescent="0.2">
      <c r="A6134" t="s">
        <v>17102</v>
      </c>
      <c r="B6134" t="s">
        <v>88</v>
      </c>
      <c r="C6134" t="s">
        <v>258</v>
      </c>
      <c r="D6134" t="s">
        <v>14784</v>
      </c>
      <c r="E6134">
        <v>1</v>
      </c>
      <c r="F6134" t="s">
        <v>14740</v>
      </c>
    </row>
    <row r="6135" spans="1:6" x14ac:dyDescent="0.2">
      <c r="A6135" t="s">
        <v>17103</v>
      </c>
      <c r="B6135" t="s">
        <v>88</v>
      </c>
      <c r="C6135" t="s">
        <v>258</v>
      </c>
      <c r="D6135" t="s">
        <v>14796</v>
      </c>
      <c r="E6135">
        <v>2</v>
      </c>
      <c r="F6135" t="s">
        <v>14740</v>
      </c>
    </row>
    <row r="6136" spans="1:6" x14ac:dyDescent="0.2">
      <c r="A6136" t="s">
        <v>17104</v>
      </c>
      <c r="B6136" t="s">
        <v>88</v>
      </c>
      <c r="C6136" t="s">
        <v>258</v>
      </c>
      <c r="D6136" t="s">
        <v>14798</v>
      </c>
      <c r="E6136">
        <v>1</v>
      </c>
      <c r="F6136" t="s">
        <v>14740</v>
      </c>
    </row>
    <row r="6137" spans="1:6" x14ac:dyDescent="0.2">
      <c r="A6137" t="s">
        <v>17105</v>
      </c>
      <c r="B6137" t="s">
        <v>88</v>
      </c>
      <c r="C6137" t="s">
        <v>258</v>
      </c>
      <c r="D6137" t="s">
        <v>14802</v>
      </c>
      <c r="E6137">
        <v>1</v>
      </c>
      <c r="F6137" t="s">
        <v>14740</v>
      </c>
    </row>
    <row r="6138" spans="1:6" x14ac:dyDescent="0.2">
      <c r="A6138" t="s">
        <v>17106</v>
      </c>
      <c r="B6138" t="s">
        <v>88</v>
      </c>
      <c r="C6138" t="s">
        <v>259</v>
      </c>
      <c r="D6138" t="s">
        <v>10933</v>
      </c>
      <c r="E6138">
        <v>3</v>
      </c>
      <c r="F6138" t="s">
        <v>14740</v>
      </c>
    </row>
    <row r="6139" spans="1:6" x14ac:dyDescent="0.2">
      <c r="A6139" t="s">
        <v>17107</v>
      </c>
      <c r="B6139" t="s">
        <v>88</v>
      </c>
      <c r="C6139" t="s">
        <v>259</v>
      </c>
      <c r="D6139" t="s">
        <v>10945</v>
      </c>
      <c r="E6139">
        <v>4</v>
      </c>
      <c r="F6139" t="s">
        <v>14740</v>
      </c>
    </row>
    <row r="6140" spans="1:6" x14ac:dyDescent="0.2">
      <c r="A6140" t="s">
        <v>17108</v>
      </c>
      <c r="B6140" t="s">
        <v>86</v>
      </c>
      <c r="C6140" t="s">
        <v>106</v>
      </c>
      <c r="D6140" t="s">
        <v>17109</v>
      </c>
      <c r="E6140">
        <v>47652</v>
      </c>
      <c r="F6140" t="s">
        <v>310</v>
      </c>
    </row>
    <row r="6141" spans="1:6" x14ac:dyDescent="0.2">
      <c r="A6141" t="s">
        <v>17110</v>
      </c>
      <c r="B6141" t="s">
        <v>86</v>
      </c>
      <c r="C6141" t="s">
        <v>107</v>
      </c>
      <c r="D6141" t="s">
        <v>17109</v>
      </c>
      <c r="E6141">
        <v>169</v>
      </c>
      <c r="F6141" t="s">
        <v>310</v>
      </c>
    </row>
    <row r="6142" spans="1:6" x14ac:dyDescent="0.2">
      <c r="A6142" t="s">
        <v>17111</v>
      </c>
      <c r="B6142" t="s">
        <v>86</v>
      </c>
      <c r="C6142" t="s">
        <v>108</v>
      </c>
      <c r="D6142" t="s">
        <v>17109</v>
      </c>
      <c r="E6142">
        <v>377</v>
      </c>
      <c r="F6142" t="s">
        <v>310</v>
      </c>
    </row>
    <row r="6143" spans="1:6" x14ac:dyDescent="0.2">
      <c r="A6143" t="s">
        <v>17112</v>
      </c>
      <c r="B6143" t="s">
        <v>86</v>
      </c>
      <c r="C6143" t="s">
        <v>109</v>
      </c>
      <c r="D6143" t="s">
        <v>17109</v>
      </c>
      <c r="E6143">
        <v>188</v>
      </c>
      <c r="F6143" t="s">
        <v>310</v>
      </c>
    </row>
    <row r="6144" spans="1:6" x14ac:dyDescent="0.2">
      <c r="A6144" t="s">
        <v>17113</v>
      </c>
      <c r="B6144" t="s">
        <v>86</v>
      </c>
      <c r="C6144" t="s">
        <v>110</v>
      </c>
      <c r="D6144" t="s">
        <v>17109</v>
      </c>
      <c r="E6144">
        <v>171</v>
      </c>
      <c r="F6144" t="s">
        <v>310</v>
      </c>
    </row>
    <row r="6145" spans="1:6" x14ac:dyDescent="0.2">
      <c r="A6145" t="s">
        <v>17114</v>
      </c>
      <c r="B6145" t="s">
        <v>86</v>
      </c>
      <c r="C6145" t="s">
        <v>111</v>
      </c>
      <c r="D6145" t="s">
        <v>17109</v>
      </c>
      <c r="E6145">
        <v>168</v>
      </c>
      <c r="F6145" t="s">
        <v>310</v>
      </c>
    </row>
    <row r="6146" spans="1:6" x14ac:dyDescent="0.2">
      <c r="A6146" t="s">
        <v>17115</v>
      </c>
      <c r="B6146" t="s">
        <v>86</v>
      </c>
      <c r="C6146" t="s">
        <v>112</v>
      </c>
      <c r="D6146" t="s">
        <v>17109</v>
      </c>
      <c r="E6146">
        <v>369</v>
      </c>
      <c r="F6146" t="s">
        <v>310</v>
      </c>
    </row>
    <row r="6147" spans="1:6" x14ac:dyDescent="0.2">
      <c r="A6147" t="s">
        <v>17116</v>
      </c>
      <c r="B6147" t="s">
        <v>86</v>
      </c>
      <c r="C6147" t="s">
        <v>113</v>
      </c>
      <c r="D6147" t="s">
        <v>17109</v>
      </c>
      <c r="E6147">
        <v>701</v>
      </c>
      <c r="F6147" t="s">
        <v>310</v>
      </c>
    </row>
    <row r="6148" spans="1:6" x14ac:dyDescent="0.2">
      <c r="A6148" t="s">
        <v>17117</v>
      </c>
      <c r="B6148" t="s">
        <v>86</v>
      </c>
      <c r="C6148" t="s">
        <v>114</v>
      </c>
      <c r="D6148" t="s">
        <v>17109</v>
      </c>
      <c r="E6148">
        <v>112</v>
      </c>
      <c r="F6148" t="s">
        <v>310</v>
      </c>
    </row>
    <row r="6149" spans="1:6" x14ac:dyDescent="0.2">
      <c r="A6149" t="s">
        <v>17118</v>
      </c>
      <c r="B6149" t="s">
        <v>86</v>
      </c>
      <c r="C6149" t="s">
        <v>115</v>
      </c>
      <c r="D6149" t="s">
        <v>17109</v>
      </c>
      <c r="E6149">
        <v>74</v>
      </c>
      <c r="F6149" t="s">
        <v>310</v>
      </c>
    </row>
    <row r="6150" spans="1:6" x14ac:dyDescent="0.2">
      <c r="A6150" t="s">
        <v>17119</v>
      </c>
      <c r="B6150" t="s">
        <v>86</v>
      </c>
      <c r="C6150" t="s">
        <v>116</v>
      </c>
      <c r="D6150" t="s">
        <v>17109</v>
      </c>
      <c r="E6150">
        <v>206</v>
      </c>
      <c r="F6150" t="s">
        <v>310</v>
      </c>
    </row>
    <row r="6151" spans="1:6" x14ac:dyDescent="0.2">
      <c r="A6151" t="s">
        <v>17120</v>
      </c>
      <c r="B6151" t="s">
        <v>86</v>
      </c>
      <c r="C6151" t="s">
        <v>117</v>
      </c>
      <c r="D6151" t="s">
        <v>17109</v>
      </c>
      <c r="E6151">
        <v>307</v>
      </c>
      <c r="F6151" t="s">
        <v>310</v>
      </c>
    </row>
    <row r="6152" spans="1:6" x14ac:dyDescent="0.2">
      <c r="A6152" t="s">
        <v>17121</v>
      </c>
      <c r="B6152" t="s">
        <v>86</v>
      </c>
      <c r="C6152" t="s">
        <v>118</v>
      </c>
      <c r="D6152" t="s">
        <v>17109</v>
      </c>
      <c r="E6152">
        <v>195</v>
      </c>
      <c r="F6152" t="s">
        <v>310</v>
      </c>
    </row>
    <row r="6153" spans="1:6" x14ac:dyDescent="0.2">
      <c r="A6153" t="s">
        <v>17122</v>
      </c>
      <c r="B6153" t="s">
        <v>86</v>
      </c>
      <c r="C6153" t="s">
        <v>119</v>
      </c>
      <c r="D6153" t="s">
        <v>17109</v>
      </c>
      <c r="E6153">
        <v>396</v>
      </c>
      <c r="F6153" t="s">
        <v>310</v>
      </c>
    </row>
    <row r="6154" spans="1:6" x14ac:dyDescent="0.2">
      <c r="A6154" t="s">
        <v>17123</v>
      </c>
      <c r="B6154" t="s">
        <v>86</v>
      </c>
      <c r="C6154" t="s">
        <v>120</v>
      </c>
      <c r="D6154" t="s">
        <v>17109</v>
      </c>
      <c r="E6154">
        <v>238</v>
      </c>
      <c r="F6154" t="s">
        <v>310</v>
      </c>
    </row>
    <row r="6155" spans="1:6" x14ac:dyDescent="0.2">
      <c r="A6155" t="s">
        <v>17124</v>
      </c>
      <c r="B6155" t="s">
        <v>86</v>
      </c>
      <c r="C6155" t="s">
        <v>121</v>
      </c>
      <c r="D6155" t="s">
        <v>17109</v>
      </c>
      <c r="E6155">
        <v>196</v>
      </c>
      <c r="F6155" t="s">
        <v>310</v>
      </c>
    </row>
    <row r="6156" spans="1:6" x14ac:dyDescent="0.2">
      <c r="A6156" t="s">
        <v>17125</v>
      </c>
      <c r="B6156" t="s">
        <v>86</v>
      </c>
      <c r="C6156" t="s">
        <v>122</v>
      </c>
      <c r="D6156" t="s">
        <v>17109</v>
      </c>
      <c r="E6156">
        <v>430</v>
      </c>
      <c r="F6156" t="s">
        <v>310</v>
      </c>
    </row>
    <row r="6157" spans="1:6" x14ac:dyDescent="0.2">
      <c r="A6157" t="s">
        <v>17126</v>
      </c>
      <c r="B6157" t="s">
        <v>86</v>
      </c>
      <c r="C6157" t="s">
        <v>123</v>
      </c>
      <c r="D6157" t="s">
        <v>17109</v>
      </c>
      <c r="E6157">
        <v>539</v>
      </c>
      <c r="F6157" t="s">
        <v>310</v>
      </c>
    </row>
    <row r="6158" spans="1:6" x14ac:dyDescent="0.2">
      <c r="A6158" t="s">
        <v>17127</v>
      </c>
      <c r="B6158" t="s">
        <v>86</v>
      </c>
      <c r="C6158" t="s">
        <v>124</v>
      </c>
      <c r="D6158" t="s">
        <v>17109</v>
      </c>
      <c r="E6158">
        <v>679</v>
      </c>
      <c r="F6158" t="s">
        <v>310</v>
      </c>
    </row>
    <row r="6159" spans="1:6" x14ac:dyDescent="0.2">
      <c r="A6159" t="s">
        <v>17128</v>
      </c>
      <c r="B6159" t="s">
        <v>86</v>
      </c>
      <c r="C6159" t="s">
        <v>125</v>
      </c>
      <c r="D6159" t="s">
        <v>17109</v>
      </c>
      <c r="E6159">
        <v>146</v>
      </c>
      <c r="F6159" t="s">
        <v>310</v>
      </c>
    </row>
    <row r="6160" spans="1:6" x14ac:dyDescent="0.2">
      <c r="A6160" t="s">
        <v>17129</v>
      </c>
      <c r="B6160" t="s">
        <v>86</v>
      </c>
      <c r="C6160" t="s">
        <v>126</v>
      </c>
      <c r="D6160" t="s">
        <v>17109</v>
      </c>
      <c r="E6160">
        <v>174</v>
      </c>
      <c r="F6160" t="s">
        <v>310</v>
      </c>
    </row>
    <row r="6161" spans="1:6" x14ac:dyDescent="0.2">
      <c r="A6161" t="s">
        <v>17130</v>
      </c>
      <c r="B6161" t="s">
        <v>86</v>
      </c>
      <c r="C6161" t="s">
        <v>127</v>
      </c>
      <c r="D6161" t="s">
        <v>17109</v>
      </c>
      <c r="E6161">
        <v>733</v>
      </c>
      <c r="F6161" t="s">
        <v>310</v>
      </c>
    </row>
    <row r="6162" spans="1:6" x14ac:dyDescent="0.2">
      <c r="A6162" t="s">
        <v>17131</v>
      </c>
      <c r="B6162" t="s">
        <v>86</v>
      </c>
      <c r="C6162" t="s">
        <v>128</v>
      </c>
      <c r="D6162" t="s">
        <v>17109</v>
      </c>
      <c r="E6162">
        <v>190</v>
      </c>
      <c r="F6162" t="s">
        <v>310</v>
      </c>
    </row>
    <row r="6163" spans="1:6" x14ac:dyDescent="0.2">
      <c r="A6163" t="s">
        <v>17132</v>
      </c>
      <c r="B6163" t="s">
        <v>86</v>
      </c>
      <c r="C6163" t="s">
        <v>129</v>
      </c>
      <c r="D6163" t="s">
        <v>17109</v>
      </c>
      <c r="E6163">
        <v>363</v>
      </c>
      <c r="F6163" t="s">
        <v>310</v>
      </c>
    </row>
    <row r="6164" spans="1:6" x14ac:dyDescent="0.2">
      <c r="A6164" t="s">
        <v>17133</v>
      </c>
      <c r="B6164" t="s">
        <v>86</v>
      </c>
      <c r="C6164" t="s">
        <v>130</v>
      </c>
      <c r="D6164" t="s">
        <v>17109</v>
      </c>
      <c r="E6164">
        <v>281</v>
      </c>
      <c r="F6164" t="s">
        <v>310</v>
      </c>
    </row>
    <row r="6165" spans="1:6" x14ac:dyDescent="0.2">
      <c r="A6165" t="s">
        <v>17134</v>
      </c>
      <c r="B6165" t="s">
        <v>86</v>
      </c>
      <c r="C6165" t="s">
        <v>131</v>
      </c>
      <c r="D6165" t="s">
        <v>17109</v>
      </c>
      <c r="E6165">
        <v>272</v>
      </c>
      <c r="F6165" t="s">
        <v>310</v>
      </c>
    </row>
    <row r="6166" spans="1:6" x14ac:dyDescent="0.2">
      <c r="A6166" t="s">
        <v>17135</v>
      </c>
      <c r="B6166" t="s">
        <v>86</v>
      </c>
      <c r="C6166" t="s">
        <v>132</v>
      </c>
      <c r="D6166" t="s">
        <v>17109</v>
      </c>
      <c r="E6166">
        <v>8</v>
      </c>
      <c r="F6166" t="s">
        <v>310</v>
      </c>
    </row>
    <row r="6167" spans="1:6" x14ac:dyDescent="0.2">
      <c r="A6167" t="s">
        <v>17136</v>
      </c>
      <c r="B6167" t="s">
        <v>86</v>
      </c>
      <c r="C6167" t="s">
        <v>133</v>
      </c>
      <c r="D6167" t="s">
        <v>17109</v>
      </c>
      <c r="E6167">
        <v>364</v>
      </c>
      <c r="F6167" t="s">
        <v>310</v>
      </c>
    </row>
    <row r="6168" spans="1:6" x14ac:dyDescent="0.2">
      <c r="A6168" t="s">
        <v>17137</v>
      </c>
      <c r="B6168" t="s">
        <v>86</v>
      </c>
      <c r="C6168" t="s">
        <v>134</v>
      </c>
      <c r="D6168" t="s">
        <v>17109</v>
      </c>
      <c r="E6168">
        <v>244</v>
      </c>
      <c r="F6168" t="s">
        <v>310</v>
      </c>
    </row>
    <row r="6169" spans="1:6" x14ac:dyDescent="0.2">
      <c r="A6169" t="s">
        <v>17138</v>
      </c>
      <c r="B6169" t="s">
        <v>86</v>
      </c>
      <c r="C6169" t="s">
        <v>135</v>
      </c>
      <c r="D6169" t="s">
        <v>17109</v>
      </c>
      <c r="E6169">
        <v>458</v>
      </c>
      <c r="F6169" t="s">
        <v>310</v>
      </c>
    </row>
    <row r="6170" spans="1:6" x14ac:dyDescent="0.2">
      <c r="A6170" t="s">
        <v>17139</v>
      </c>
      <c r="B6170" t="s">
        <v>86</v>
      </c>
      <c r="C6170" t="s">
        <v>136</v>
      </c>
      <c r="D6170" t="s">
        <v>17109</v>
      </c>
      <c r="E6170">
        <v>134</v>
      </c>
      <c r="F6170" t="s">
        <v>310</v>
      </c>
    </row>
    <row r="6171" spans="1:6" x14ac:dyDescent="0.2">
      <c r="A6171" t="s">
        <v>17140</v>
      </c>
      <c r="B6171" t="s">
        <v>86</v>
      </c>
      <c r="C6171" t="s">
        <v>137</v>
      </c>
      <c r="D6171" t="s">
        <v>17109</v>
      </c>
      <c r="E6171">
        <v>73</v>
      </c>
      <c r="F6171" t="s">
        <v>310</v>
      </c>
    </row>
    <row r="6172" spans="1:6" x14ac:dyDescent="0.2">
      <c r="A6172" t="s">
        <v>17141</v>
      </c>
      <c r="B6172" t="s">
        <v>86</v>
      </c>
      <c r="C6172" t="s">
        <v>138</v>
      </c>
      <c r="D6172" t="s">
        <v>17109</v>
      </c>
      <c r="E6172">
        <v>169</v>
      </c>
      <c r="F6172" t="s">
        <v>310</v>
      </c>
    </row>
    <row r="6173" spans="1:6" x14ac:dyDescent="0.2">
      <c r="A6173" t="s">
        <v>17142</v>
      </c>
      <c r="B6173" t="s">
        <v>86</v>
      </c>
      <c r="C6173" t="s">
        <v>139</v>
      </c>
      <c r="D6173" t="s">
        <v>17109</v>
      </c>
      <c r="E6173">
        <v>571</v>
      </c>
      <c r="F6173" t="s">
        <v>310</v>
      </c>
    </row>
    <row r="6174" spans="1:6" x14ac:dyDescent="0.2">
      <c r="A6174" t="s">
        <v>17143</v>
      </c>
      <c r="B6174" t="s">
        <v>86</v>
      </c>
      <c r="C6174" t="s">
        <v>140</v>
      </c>
      <c r="D6174" t="s">
        <v>17109</v>
      </c>
      <c r="E6174">
        <v>601</v>
      </c>
      <c r="F6174" t="s">
        <v>310</v>
      </c>
    </row>
    <row r="6175" spans="1:6" x14ac:dyDescent="0.2">
      <c r="A6175" t="s">
        <v>17144</v>
      </c>
      <c r="B6175" t="s">
        <v>86</v>
      </c>
      <c r="C6175" t="s">
        <v>141</v>
      </c>
      <c r="D6175" t="s">
        <v>17109</v>
      </c>
      <c r="E6175">
        <v>264</v>
      </c>
      <c r="F6175" t="s">
        <v>310</v>
      </c>
    </row>
    <row r="6176" spans="1:6" x14ac:dyDescent="0.2">
      <c r="A6176" t="s">
        <v>17145</v>
      </c>
      <c r="B6176" t="s">
        <v>86</v>
      </c>
      <c r="C6176" t="s">
        <v>142</v>
      </c>
      <c r="D6176" t="s">
        <v>17109</v>
      </c>
      <c r="E6176">
        <v>252</v>
      </c>
      <c r="F6176" t="s">
        <v>310</v>
      </c>
    </row>
    <row r="6177" spans="1:6" x14ac:dyDescent="0.2">
      <c r="A6177" t="s">
        <v>17146</v>
      </c>
      <c r="B6177" t="s">
        <v>86</v>
      </c>
      <c r="C6177" t="s">
        <v>143</v>
      </c>
      <c r="D6177" t="s">
        <v>17109</v>
      </c>
      <c r="E6177">
        <v>173</v>
      </c>
      <c r="F6177" t="s">
        <v>310</v>
      </c>
    </row>
    <row r="6178" spans="1:6" x14ac:dyDescent="0.2">
      <c r="A6178" t="s">
        <v>17147</v>
      </c>
      <c r="B6178" t="s">
        <v>86</v>
      </c>
      <c r="C6178" t="s">
        <v>144</v>
      </c>
      <c r="D6178" t="s">
        <v>17109</v>
      </c>
      <c r="E6178">
        <v>282</v>
      </c>
      <c r="F6178" t="s">
        <v>310</v>
      </c>
    </row>
    <row r="6179" spans="1:6" x14ac:dyDescent="0.2">
      <c r="A6179" t="s">
        <v>17148</v>
      </c>
      <c r="B6179" t="s">
        <v>86</v>
      </c>
      <c r="C6179" t="s">
        <v>145</v>
      </c>
      <c r="D6179" t="s">
        <v>17109</v>
      </c>
      <c r="E6179">
        <v>305</v>
      </c>
      <c r="F6179" t="s">
        <v>310</v>
      </c>
    </row>
    <row r="6180" spans="1:6" x14ac:dyDescent="0.2">
      <c r="A6180" t="s">
        <v>17149</v>
      </c>
      <c r="B6180" t="s">
        <v>86</v>
      </c>
      <c r="C6180" t="s">
        <v>146</v>
      </c>
      <c r="D6180" t="s">
        <v>17109</v>
      </c>
      <c r="E6180">
        <v>259</v>
      </c>
      <c r="F6180" t="s">
        <v>310</v>
      </c>
    </row>
    <row r="6181" spans="1:6" x14ac:dyDescent="0.2">
      <c r="A6181" t="s">
        <v>17150</v>
      </c>
      <c r="B6181" t="s">
        <v>86</v>
      </c>
      <c r="C6181" t="s">
        <v>147</v>
      </c>
      <c r="D6181" t="s">
        <v>17109</v>
      </c>
      <c r="E6181">
        <v>325</v>
      </c>
      <c r="F6181" t="s">
        <v>310</v>
      </c>
    </row>
    <row r="6182" spans="1:6" x14ac:dyDescent="0.2">
      <c r="A6182" t="s">
        <v>17151</v>
      </c>
      <c r="B6182" t="s">
        <v>86</v>
      </c>
      <c r="C6182" t="s">
        <v>148</v>
      </c>
      <c r="D6182" t="s">
        <v>17109</v>
      </c>
      <c r="E6182">
        <v>301</v>
      </c>
      <c r="F6182" t="s">
        <v>310</v>
      </c>
    </row>
    <row r="6183" spans="1:6" x14ac:dyDescent="0.2">
      <c r="A6183" t="s">
        <v>17152</v>
      </c>
      <c r="B6183" t="s">
        <v>86</v>
      </c>
      <c r="C6183" t="s">
        <v>149</v>
      </c>
      <c r="D6183" t="s">
        <v>17109</v>
      </c>
      <c r="E6183">
        <v>1344</v>
      </c>
      <c r="F6183" t="s">
        <v>310</v>
      </c>
    </row>
    <row r="6184" spans="1:6" x14ac:dyDescent="0.2">
      <c r="A6184" t="s">
        <v>17153</v>
      </c>
      <c r="B6184" t="s">
        <v>86</v>
      </c>
      <c r="C6184" t="s">
        <v>150</v>
      </c>
      <c r="D6184" t="s">
        <v>17109</v>
      </c>
      <c r="E6184">
        <v>127</v>
      </c>
      <c r="F6184" t="s">
        <v>310</v>
      </c>
    </row>
    <row r="6185" spans="1:6" x14ac:dyDescent="0.2">
      <c r="A6185" t="s">
        <v>17154</v>
      </c>
      <c r="B6185" t="s">
        <v>86</v>
      </c>
      <c r="C6185" t="s">
        <v>151</v>
      </c>
      <c r="D6185" t="s">
        <v>17109</v>
      </c>
      <c r="E6185">
        <v>569</v>
      </c>
      <c r="F6185" t="s">
        <v>310</v>
      </c>
    </row>
    <row r="6186" spans="1:6" x14ac:dyDescent="0.2">
      <c r="A6186" t="s">
        <v>17155</v>
      </c>
      <c r="B6186" t="s">
        <v>86</v>
      </c>
      <c r="C6186" t="s">
        <v>152</v>
      </c>
      <c r="D6186" t="s">
        <v>17109</v>
      </c>
      <c r="E6186">
        <v>403</v>
      </c>
      <c r="F6186" t="s">
        <v>310</v>
      </c>
    </row>
    <row r="6187" spans="1:6" x14ac:dyDescent="0.2">
      <c r="A6187" t="s">
        <v>17156</v>
      </c>
      <c r="B6187" t="s">
        <v>86</v>
      </c>
      <c r="C6187" t="s">
        <v>153</v>
      </c>
      <c r="D6187" t="s">
        <v>17109</v>
      </c>
      <c r="E6187">
        <v>241</v>
      </c>
      <c r="F6187" t="s">
        <v>310</v>
      </c>
    </row>
    <row r="6188" spans="1:6" x14ac:dyDescent="0.2">
      <c r="A6188" t="s">
        <v>17157</v>
      </c>
      <c r="B6188" t="s">
        <v>86</v>
      </c>
      <c r="C6188" t="s">
        <v>154</v>
      </c>
      <c r="D6188" t="s">
        <v>17109</v>
      </c>
      <c r="E6188">
        <v>111</v>
      </c>
      <c r="F6188" t="s">
        <v>310</v>
      </c>
    </row>
    <row r="6189" spans="1:6" x14ac:dyDescent="0.2">
      <c r="A6189" t="s">
        <v>17158</v>
      </c>
      <c r="B6189" t="s">
        <v>86</v>
      </c>
      <c r="C6189" t="s">
        <v>155</v>
      </c>
      <c r="D6189" t="s">
        <v>17109</v>
      </c>
      <c r="E6189">
        <v>144</v>
      </c>
      <c r="F6189" t="s">
        <v>310</v>
      </c>
    </row>
    <row r="6190" spans="1:6" x14ac:dyDescent="0.2">
      <c r="A6190" t="s">
        <v>17159</v>
      </c>
      <c r="B6190" t="s">
        <v>86</v>
      </c>
      <c r="C6190" t="s">
        <v>156</v>
      </c>
      <c r="D6190" t="s">
        <v>17109</v>
      </c>
      <c r="E6190">
        <v>1516</v>
      </c>
      <c r="F6190" t="s">
        <v>310</v>
      </c>
    </row>
    <row r="6191" spans="1:6" x14ac:dyDescent="0.2">
      <c r="A6191" t="s">
        <v>17160</v>
      </c>
      <c r="B6191" t="s">
        <v>86</v>
      </c>
      <c r="C6191" t="s">
        <v>157</v>
      </c>
      <c r="D6191" t="s">
        <v>17109</v>
      </c>
      <c r="E6191">
        <v>203</v>
      </c>
      <c r="F6191" t="s">
        <v>310</v>
      </c>
    </row>
    <row r="6192" spans="1:6" x14ac:dyDescent="0.2">
      <c r="A6192" t="s">
        <v>17161</v>
      </c>
      <c r="B6192" t="s">
        <v>86</v>
      </c>
      <c r="C6192" t="s">
        <v>158</v>
      </c>
      <c r="D6192" t="s">
        <v>17109</v>
      </c>
      <c r="E6192">
        <v>209</v>
      </c>
      <c r="F6192" t="s">
        <v>310</v>
      </c>
    </row>
    <row r="6193" spans="1:6" x14ac:dyDescent="0.2">
      <c r="A6193" t="s">
        <v>17162</v>
      </c>
      <c r="B6193" t="s">
        <v>86</v>
      </c>
      <c r="C6193" t="s">
        <v>159</v>
      </c>
      <c r="D6193" t="s">
        <v>17109</v>
      </c>
      <c r="E6193">
        <v>57</v>
      </c>
      <c r="F6193" t="s">
        <v>310</v>
      </c>
    </row>
    <row r="6194" spans="1:6" x14ac:dyDescent="0.2">
      <c r="A6194" t="s">
        <v>17163</v>
      </c>
      <c r="B6194" t="s">
        <v>86</v>
      </c>
      <c r="C6194" t="s">
        <v>160</v>
      </c>
      <c r="D6194" t="s">
        <v>17109</v>
      </c>
      <c r="E6194">
        <v>298</v>
      </c>
      <c r="F6194" t="s">
        <v>310</v>
      </c>
    </row>
    <row r="6195" spans="1:6" x14ac:dyDescent="0.2">
      <c r="A6195" t="s">
        <v>17164</v>
      </c>
      <c r="B6195" t="s">
        <v>86</v>
      </c>
      <c r="C6195" t="s">
        <v>161</v>
      </c>
      <c r="D6195" t="s">
        <v>17109</v>
      </c>
      <c r="E6195">
        <v>119</v>
      </c>
      <c r="F6195" t="s">
        <v>310</v>
      </c>
    </row>
    <row r="6196" spans="1:6" x14ac:dyDescent="0.2">
      <c r="A6196" t="s">
        <v>17165</v>
      </c>
      <c r="B6196" t="s">
        <v>86</v>
      </c>
      <c r="C6196" t="s">
        <v>162</v>
      </c>
      <c r="D6196" t="s">
        <v>17109</v>
      </c>
      <c r="E6196">
        <v>1555</v>
      </c>
      <c r="F6196" t="s">
        <v>310</v>
      </c>
    </row>
    <row r="6197" spans="1:6" x14ac:dyDescent="0.2">
      <c r="A6197" t="s">
        <v>17166</v>
      </c>
      <c r="B6197" t="s">
        <v>86</v>
      </c>
      <c r="C6197" t="s">
        <v>163</v>
      </c>
      <c r="D6197" t="s">
        <v>17109</v>
      </c>
      <c r="E6197">
        <v>294</v>
      </c>
      <c r="F6197" t="s">
        <v>310</v>
      </c>
    </row>
    <row r="6198" spans="1:6" x14ac:dyDescent="0.2">
      <c r="A6198" t="s">
        <v>17167</v>
      </c>
      <c r="B6198" t="s">
        <v>86</v>
      </c>
      <c r="C6198" t="s">
        <v>164</v>
      </c>
      <c r="D6198" t="s">
        <v>17109</v>
      </c>
      <c r="E6198">
        <v>241</v>
      </c>
      <c r="F6198" t="s">
        <v>310</v>
      </c>
    </row>
    <row r="6199" spans="1:6" x14ac:dyDescent="0.2">
      <c r="A6199" t="s">
        <v>17168</v>
      </c>
      <c r="B6199" t="s">
        <v>86</v>
      </c>
      <c r="C6199" t="s">
        <v>165</v>
      </c>
      <c r="D6199" t="s">
        <v>17109</v>
      </c>
      <c r="E6199">
        <v>64</v>
      </c>
      <c r="F6199" t="s">
        <v>310</v>
      </c>
    </row>
    <row r="6200" spans="1:6" x14ac:dyDescent="0.2">
      <c r="A6200" t="s">
        <v>17169</v>
      </c>
      <c r="B6200" t="s">
        <v>86</v>
      </c>
      <c r="C6200" t="s">
        <v>166</v>
      </c>
      <c r="D6200" t="s">
        <v>17109</v>
      </c>
      <c r="E6200">
        <v>2</v>
      </c>
      <c r="F6200" t="s">
        <v>310</v>
      </c>
    </row>
    <row r="6201" spans="1:6" x14ac:dyDescent="0.2">
      <c r="A6201" t="s">
        <v>17170</v>
      </c>
      <c r="B6201" t="s">
        <v>86</v>
      </c>
      <c r="C6201" t="s">
        <v>167</v>
      </c>
      <c r="D6201" t="s">
        <v>17109</v>
      </c>
      <c r="E6201">
        <v>204</v>
      </c>
      <c r="F6201" t="s">
        <v>310</v>
      </c>
    </row>
    <row r="6202" spans="1:6" x14ac:dyDescent="0.2">
      <c r="A6202" t="s">
        <v>17171</v>
      </c>
      <c r="B6202" t="s">
        <v>86</v>
      </c>
      <c r="C6202" t="s">
        <v>168</v>
      </c>
      <c r="D6202" t="s">
        <v>17109</v>
      </c>
      <c r="E6202">
        <v>95</v>
      </c>
      <c r="F6202" t="s">
        <v>310</v>
      </c>
    </row>
    <row r="6203" spans="1:6" x14ac:dyDescent="0.2">
      <c r="A6203" t="s">
        <v>17172</v>
      </c>
      <c r="B6203" t="s">
        <v>86</v>
      </c>
      <c r="C6203" t="s">
        <v>169</v>
      </c>
      <c r="D6203" t="s">
        <v>17109</v>
      </c>
      <c r="E6203">
        <v>1452</v>
      </c>
      <c r="F6203" t="s">
        <v>310</v>
      </c>
    </row>
    <row r="6204" spans="1:6" x14ac:dyDescent="0.2">
      <c r="A6204" t="s">
        <v>17173</v>
      </c>
      <c r="B6204" t="s">
        <v>86</v>
      </c>
      <c r="C6204" t="s">
        <v>170</v>
      </c>
      <c r="D6204" t="s">
        <v>17109</v>
      </c>
      <c r="E6204">
        <v>114</v>
      </c>
      <c r="F6204" t="s">
        <v>310</v>
      </c>
    </row>
    <row r="6205" spans="1:6" x14ac:dyDescent="0.2">
      <c r="A6205" t="s">
        <v>17174</v>
      </c>
      <c r="B6205" t="s">
        <v>86</v>
      </c>
      <c r="C6205" t="s">
        <v>171</v>
      </c>
      <c r="D6205" t="s">
        <v>17109</v>
      </c>
      <c r="E6205">
        <v>192</v>
      </c>
      <c r="F6205" t="s">
        <v>310</v>
      </c>
    </row>
    <row r="6206" spans="1:6" x14ac:dyDescent="0.2">
      <c r="A6206" t="s">
        <v>17175</v>
      </c>
      <c r="B6206" t="s">
        <v>86</v>
      </c>
      <c r="C6206" t="s">
        <v>172</v>
      </c>
      <c r="D6206" t="s">
        <v>17109</v>
      </c>
      <c r="E6206">
        <v>374</v>
      </c>
      <c r="F6206" t="s">
        <v>310</v>
      </c>
    </row>
    <row r="6207" spans="1:6" x14ac:dyDescent="0.2">
      <c r="A6207" t="s">
        <v>17176</v>
      </c>
      <c r="B6207" t="s">
        <v>86</v>
      </c>
      <c r="C6207" t="s">
        <v>173</v>
      </c>
      <c r="D6207" t="s">
        <v>17109</v>
      </c>
      <c r="E6207">
        <v>94</v>
      </c>
      <c r="F6207" t="s">
        <v>310</v>
      </c>
    </row>
    <row r="6208" spans="1:6" x14ac:dyDescent="0.2">
      <c r="A6208" t="s">
        <v>17177</v>
      </c>
      <c r="B6208" t="s">
        <v>86</v>
      </c>
      <c r="C6208" t="s">
        <v>174</v>
      </c>
      <c r="D6208" t="s">
        <v>17109</v>
      </c>
      <c r="E6208">
        <v>329</v>
      </c>
      <c r="F6208" t="s">
        <v>310</v>
      </c>
    </row>
    <row r="6209" spans="1:6" x14ac:dyDescent="0.2">
      <c r="A6209" t="s">
        <v>17178</v>
      </c>
      <c r="B6209" t="s">
        <v>86</v>
      </c>
      <c r="C6209" t="s">
        <v>175</v>
      </c>
      <c r="D6209" t="s">
        <v>17109</v>
      </c>
      <c r="E6209">
        <v>975</v>
      </c>
      <c r="F6209" t="s">
        <v>310</v>
      </c>
    </row>
    <row r="6210" spans="1:6" x14ac:dyDescent="0.2">
      <c r="A6210" t="s">
        <v>17179</v>
      </c>
      <c r="B6210" t="s">
        <v>86</v>
      </c>
      <c r="C6210" t="s">
        <v>176</v>
      </c>
      <c r="D6210" t="s">
        <v>17109</v>
      </c>
      <c r="E6210">
        <v>786</v>
      </c>
      <c r="F6210" t="s">
        <v>310</v>
      </c>
    </row>
    <row r="6211" spans="1:6" x14ac:dyDescent="0.2">
      <c r="A6211" t="s">
        <v>17180</v>
      </c>
      <c r="B6211" t="s">
        <v>86</v>
      </c>
      <c r="C6211" t="s">
        <v>177</v>
      </c>
      <c r="D6211" t="s">
        <v>17109</v>
      </c>
      <c r="E6211">
        <v>162</v>
      </c>
      <c r="F6211" t="s">
        <v>310</v>
      </c>
    </row>
    <row r="6212" spans="1:6" x14ac:dyDescent="0.2">
      <c r="A6212" t="s">
        <v>17181</v>
      </c>
      <c r="B6212" t="s">
        <v>86</v>
      </c>
      <c r="C6212" t="s">
        <v>178</v>
      </c>
      <c r="D6212" t="s">
        <v>17109</v>
      </c>
      <c r="E6212">
        <v>689</v>
      </c>
      <c r="F6212" t="s">
        <v>310</v>
      </c>
    </row>
    <row r="6213" spans="1:6" x14ac:dyDescent="0.2">
      <c r="A6213" t="s">
        <v>17182</v>
      </c>
      <c r="B6213" t="s">
        <v>86</v>
      </c>
      <c r="C6213" t="s">
        <v>179</v>
      </c>
      <c r="D6213" t="s">
        <v>17109</v>
      </c>
      <c r="E6213">
        <v>411</v>
      </c>
      <c r="F6213" t="s">
        <v>310</v>
      </c>
    </row>
    <row r="6214" spans="1:6" x14ac:dyDescent="0.2">
      <c r="A6214" t="s">
        <v>17183</v>
      </c>
      <c r="B6214" t="s">
        <v>86</v>
      </c>
      <c r="C6214" t="s">
        <v>180</v>
      </c>
      <c r="D6214" t="s">
        <v>17109</v>
      </c>
      <c r="E6214">
        <v>565</v>
      </c>
      <c r="F6214" t="s">
        <v>310</v>
      </c>
    </row>
    <row r="6215" spans="1:6" x14ac:dyDescent="0.2">
      <c r="A6215" t="s">
        <v>17184</v>
      </c>
      <c r="B6215" t="s">
        <v>86</v>
      </c>
      <c r="C6215" t="s">
        <v>181</v>
      </c>
      <c r="D6215" t="s">
        <v>17109</v>
      </c>
      <c r="E6215">
        <v>280</v>
      </c>
      <c r="F6215" t="s">
        <v>310</v>
      </c>
    </row>
    <row r="6216" spans="1:6" x14ac:dyDescent="0.2">
      <c r="A6216" t="s">
        <v>17185</v>
      </c>
      <c r="B6216" t="s">
        <v>86</v>
      </c>
      <c r="C6216" t="s">
        <v>182</v>
      </c>
      <c r="D6216" t="s">
        <v>17109</v>
      </c>
      <c r="E6216">
        <v>151</v>
      </c>
      <c r="F6216" t="s">
        <v>310</v>
      </c>
    </row>
    <row r="6217" spans="1:6" x14ac:dyDescent="0.2">
      <c r="A6217" t="s">
        <v>17186</v>
      </c>
      <c r="B6217" t="s">
        <v>86</v>
      </c>
      <c r="C6217" t="s">
        <v>183</v>
      </c>
      <c r="D6217" t="s">
        <v>17109</v>
      </c>
      <c r="E6217">
        <v>401</v>
      </c>
      <c r="F6217" t="s">
        <v>310</v>
      </c>
    </row>
    <row r="6218" spans="1:6" x14ac:dyDescent="0.2">
      <c r="A6218" t="s">
        <v>17187</v>
      </c>
      <c r="B6218" t="s">
        <v>86</v>
      </c>
      <c r="C6218" t="s">
        <v>184</v>
      </c>
      <c r="D6218" t="s">
        <v>17109</v>
      </c>
      <c r="E6218">
        <v>263</v>
      </c>
      <c r="F6218" t="s">
        <v>310</v>
      </c>
    </row>
    <row r="6219" spans="1:6" x14ac:dyDescent="0.2">
      <c r="A6219" t="s">
        <v>17188</v>
      </c>
      <c r="B6219" t="s">
        <v>86</v>
      </c>
      <c r="C6219" t="s">
        <v>185</v>
      </c>
      <c r="D6219" t="s">
        <v>17109</v>
      </c>
      <c r="E6219">
        <v>289</v>
      </c>
      <c r="F6219" t="s">
        <v>310</v>
      </c>
    </row>
    <row r="6220" spans="1:6" x14ac:dyDescent="0.2">
      <c r="A6220" t="s">
        <v>17189</v>
      </c>
      <c r="B6220" t="s">
        <v>86</v>
      </c>
      <c r="C6220" t="s">
        <v>186</v>
      </c>
      <c r="D6220" t="s">
        <v>17109</v>
      </c>
      <c r="E6220">
        <v>80</v>
      </c>
      <c r="F6220" t="s">
        <v>310</v>
      </c>
    </row>
    <row r="6221" spans="1:6" x14ac:dyDescent="0.2">
      <c r="A6221" t="s">
        <v>17190</v>
      </c>
      <c r="B6221" t="s">
        <v>86</v>
      </c>
      <c r="C6221" t="s">
        <v>187</v>
      </c>
      <c r="D6221" t="s">
        <v>17109</v>
      </c>
      <c r="E6221">
        <v>285</v>
      </c>
      <c r="F6221" t="s">
        <v>310</v>
      </c>
    </row>
    <row r="6222" spans="1:6" x14ac:dyDescent="0.2">
      <c r="A6222" t="s">
        <v>17191</v>
      </c>
      <c r="B6222" t="s">
        <v>86</v>
      </c>
      <c r="C6222" t="s">
        <v>188</v>
      </c>
      <c r="D6222" t="s">
        <v>17109</v>
      </c>
      <c r="E6222">
        <v>178</v>
      </c>
      <c r="F6222" t="s">
        <v>310</v>
      </c>
    </row>
    <row r="6223" spans="1:6" x14ac:dyDescent="0.2">
      <c r="A6223" t="s">
        <v>17192</v>
      </c>
      <c r="B6223" t="s">
        <v>86</v>
      </c>
      <c r="C6223" t="s">
        <v>189</v>
      </c>
      <c r="D6223" t="s">
        <v>17109</v>
      </c>
      <c r="E6223">
        <v>207</v>
      </c>
      <c r="F6223" t="s">
        <v>310</v>
      </c>
    </row>
    <row r="6224" spans="1:6" x14ac:dyDescent="0.2">
      <c r="A6224" t="s">
        <v>17193</v>
      </c>
      <c r="B6224" t="s">
        <v>86</v>
      </c>
      <c r="C6224" t="s">
        <v>190</v>
      </c>
      <c r="D6224" t="s">
        <v>17109</v>
      </c>
      <c r="E6224">
        <v>559</v>
      </c>
      <c r="F6224" t="s">
        <v>310</v>
      </c>
    </row>
    <row r="6225" spans="1:6" x14ac:dyDescent="0.2">
      <c r="A6225" t="s">
        <v>17194</v>
      </c>
      <c r="B6225" t="s">
        <v>86</v>
      </c>
      <c r="C6225" t="s">
        <v>191</v>
      </c>
      <c r="D6225" t="s">
        <v>17109</v>
      </c>
      <c r="E6225">
        <v>99</v>
      </c>
      <c r="F6225" t="s">
        <v>310</v>
      </c>
    </row>
    <row r="6226" spans="1:6" x14ac:dyDescent="0.2">
      <c r="A6226" t="s">
        <v>17195</v>
      </c>
      <c r="B6226" t="s">
        <v>86</v>
      </c>
      <c r="C6226" t="s">
        <v>192</v>
      </c>
      <c r="D6226" t="s">
        <v>17109</v>
      </c>
      <c r="E6226">
        <v>130</v>
      </c>
      <c r="F6226" t="s">
        <v>310</v>
      </c>
    </row>
    <row r="6227" spans="1:6" x14ac:dyDescent="0.2">
      <c r="A6227" t="s">
        <v>17196</v>
      </c>
      <c r="B6227" t="s">
        <v>86</v>
      </c>
      <c r="C6227" t="s">
        <v>193</v>
      </c>
      <c r="D6227" t="s">
        <v>17109</v>
      </c>
      <c r="E6227">
        <v>352</v>
      </c>
      <c r="F6227" t="s">
        <v>310</v>
      </c>
    </row>
    <row r="6228" spans="1:6" x14ac:dyDescent="0.2">
      <c r="A6228" t="s">
        <v>17197</v>
      </c>
      <c r="B6228" t="s">
        <v>86</v>
      </c>
      <c r="C6228" t="s">
        <v>194</v>
      </c>
      <c r="D6228" t="s">
        <v>17109</v>
      </c>
      <c r="E6228">
        <v>212</v>
      </c>
      <c r="F6228" t="s">
        <v>310</v>
      </c>
    </row>
    <row r="6229" spans="1:6" x14ac:dyDescent="0.2">
      <c r="A6229" t="s">
        <v>17198</v>
      </c>
      <c r="B6229" t="s">
        <v>86</v>
      </c>
      <c r="C6229" t="s">
        <v>195</v>
      </c>
      <c r="D6229" t="s">
        <v>17109</v>
      </c>
      <c r="E6229">
        <v>147</v>
      </c>
      <c r="F6229" t="s">
        <v>310</v>
      </c>
    </row>
    <row r="6230" spans="1:6" x14ac:dyDescent="0.2">
      <c r="A6230" t="s">
        <v>17199</v>
      </c>
      <c r="B6230" t="s">
        <v>86</v>
      </c>
      <c r="C6230" t="s">
        <v>196</v>
      </c>
      <c r="D6230" t="s">
        <v>17109</v>
      </c>
      <c r="E6230">
        <v>496</v>
      </c>
      <c r="F6230" t="s">
        <v>310</v>
      </c>
    </row>
    <row r="6231" spans="1:6" x14ac:dyDescent="0.2">
      <c r="A6231" t="s">
        <v>17200</v>
      </c>
      <c r="B6231" t="s">
        <v>86</v>
      </c>
      <c r="C6231" t="s">
        <v>197</v>
      </c>
      <c r="D6231" t="s">
        <v>17109</v>
      </c>
      <c r="E6231">
        <v>196</v>
      </c>
      <c r="F6231" t="s">
        <v>310</v>
      </c>
    </row>
    <row r="6232" spans="1:6" x14ac:dyDescent="0.2">
      <c r="A6232" t="s">
        <v>17201</v>
      </c>
      <c r="B6232" t="s">
        <v>86</v>
      </c>
      <c r="C6232" t="s">
        <v>276</v>
      </c>
      <c r="D6232" t="s">
        <v>17109</v>
      </c>
      <c r="E6232">
        <v>13</v>
      </c>
      <c r="F6232" t="s">
        <v>310</v>
      </c>
    </row>
    <row r="6233" spans="1:6" x14ac:dyDescent="0.2">
      <c r="A6233" t="s">
        <v>17202</v>
      </c>
      <c r="B6233" t="s">
        <v>86</v>
      </c>
      <c r="C6233" t="s">
        <v>198</v>
      </c>
      <c r="D6233" t="s">
        <v>17109</v>
      </c>
      <c r="E6233">
        <v>191</v>
      </c>
      <c r="F6233" t="s">
        <v>310</v>
      </c>
    </row>
    <row r="6234" spans="1:6" x14ac:dyDescent="0.2">
      <c r="A6234" t="s">
        <v>17203</v>
      </c>
      <c r="B6234" t="s">
        <v>86</v>
      </c>
      <c r="C6234" t="s">
        <v>199</v>
      </c>
      <c r="D6234" t="s">
        <v>17109</v>
      </c>
      <c r="E6234">
        <v>685</v>
      </c>
      <c r="F6234" t="s">
        <v>310</v>
      </c>
    </row>
    <row r="6235" spans="1:6" x14ac:dyDescent="0.2">
      <c r="A6235" t="s">
        <v>17204</v>
      </c>
      <c r="B6235" t="s">
        <v>86</v>
      </c>
      <c r="C6235" t="s">
        <v>200</v>
      </c>
      <c r="D6235" t="s">
        <v>17109</v>
      </c>
      <c r="E6235">
        <v>207</v>
      </c>
      <c r="F6235" t="s">
        <v>310</v>
      </c>
    </row>
    <row r="6236" spans="1:6" x14ac:dyDescent="0.2">
      <c r="A6236" t="s">
        <v>17205</v>
      </c>
      <c r="B6236" t="s">
        <v>86</v>
      </c>
      <c r="C6236" t="s">
        <v>201</v>
      </c>
      <c r="D6236" t="s">
        <v>17109</v>
      </c>
      <c r="E6236">
        <v>656</v>
      </c>
      <c r="F6236" t="s">
        <v>310</v>
      </c>
    </row>
    <row r="6237" spans="1:6" x14ac:dyDescent="0.2">
      <c r="A6237" t="s">
        <v>17206</v>
      </c>
      <c r="B6237" t="s">
        <v>86</v>
      </c>
      <c r="C6237" t="s">
        <v>202</v>
      </c>
      <c r="D6237" t="s">
        <v>17109</v>
      </c>
      <c r="E6237">
        <v>200</v>
      </c>
      <c r="F6237" t="s">
        <v>310</v>
      </c>
    </row>
    <row r="6238" spans="1:6" x14ac:dyDescent="0.2">
      <c r="A6238" t="s">
        <v>17207</v>
      </c>
      <c r="B6238" t="s">
        <v>86</v>
      </c>
      <c r="C6238" t="s">
        <v>203</v>
      </c>
      <c r="D6238" t="s">
        <v>17109</v>
      </c>
      <c r="E6238">
        <v>151</v>
      </c>
      <c r="F6238" t="s">
        <v>310</v>
      </c>
    </row>
    <row r="6239" spans="1:6" x14ac:dyDescent="0.2">
      <c r="A6239" t="s">
        <v>17208</v>
      </c>
      <c r="B6239" t="s">
        <v>86</v>
      </c>
      <c r="C6239" t="s">
        <v>204</v>
      </c>
      <c r="D6239" t="s">
        <v>17109</v>
      </c>
      <c r="E6239">
        <v>159</v>
      </c>
      <c r="F6239" t="s">
        <v>310</v>
      </c>
    </row>
    <row r="6240" spans="1:6" x14ac:dyDescent="0.2">
      <c r="A6240" t="s">
        <v>17209</v>
      </c>
      <c r="B6240" t="s">
        <v>86</v>
      </c>
      <c r="C6240" t="s">
        <v>205</v>
      </c>
      <c r="D6240" t="s">
        <v>17109</v>
      </c>
      <c r="E6240">
        <v>150</v>
      </c>
      <c r="F6240" t="s">
        <v>310</v>
      </c>
    </row>
    <row r="6241" spans="1:6" x14ac:dyDescent="0.2">
      <c r="A6241" t="s">
        <v>17210</v>
      </c>
      <c r="B6241" t="s">
        <v>86</v>
      </c>
      <c r="C6241" t="s">
        <v>206</v>
      </c>
      <c r="D6241" t="s">
        <v>17109</v>
      </c>
      <c r="E6241">
        <v>262</v>
      </c>
      <c r="F6241" t="s">
        <v>310</v>
      </c>
    </row>
    <row r="6242" spans="1:6" x14ac:dyDescent="0.2">
      <c r="A6242" t="s">
        <v>17211</v>
      </c>
      <c r="B6242" t="s">
        <v>86</v>
      </c>
      <c r="C6242" t="s">
        <v>207</v>
      </c>
      <c r="D6242" t="s">
        <v>17109</v>
      </c>
      <c r="E6242">
        <v>110</v>
      </c>
      <c r="F6242" t="s">
        <v>310</v>
      </c>
    </row>
    <row r="6243" spans="1:6" x14ac:dyDescent="0.2">
      <c r="A6243" t="s">
        <v>17212</v>
      </c>
      <c r="B6243" t="s">
        <v>86</v>
      </c>
      <c r="C6243" t="s">
        <v>208</v>
      </c>
      <c r="D6243" t="s">
        <v>17109</v>
      </c>
      <c r="E6243">
        <v>272</v>
      </c>
      <c r="F6243" t="s">
        <v>310</v>
      </c>
    </row>
    <row r="6244" spans="1:6" x14ac:dyDescent="0.2">
      <c r="A6244" t="s">
        <v>17213</v>
      </c>
      <c r="B6244" t="s">
        <v>86</v>
      </c>
      <c r="C6244" t="s">
        <v>209</v>
      </c>
      <c r="D6244" t="s">
        <v>17109</v>
      </c>
      <c r="E6244">
        <v>203</v>
      </c>
      <c r="F6244" t="s">
        <v>310</v>
      </c>
    </row>
    <row r="6245" spans="1:6" x14ac:dyDescent="0.2">
      <c r="A6245" t="s">
        <v>17214</v>
      </c>
      <c r="B6245" t="s">
        <v>86</v>
      </c>
      <c r="C6245" t="s">
        <v>210</v>
      </c>
      <c r="D6245" t="s">
        <v>17109</v>
      </c>
      <c r="E6245">
        <v>199</v>
      </c>
      <c r="F6245" t="s">
        <v>310</v>
      </c>
    </row>
    <row r="6246" spans="1:6" x14ac:dyDescent="0.2">
      <c r="A6246" t="s">
        <v>17215</v>
      </c>
      <c r="B6246" t="s">
        <v>86</v>
      </c>
      <c r="C6246" t="s">
        <v>211</v>
      </c>
      <c r="D6246" t="s">
        <v>17109</v>
      </c>
      <c r="E6246">
        <v>26</v>
      </c>
      <c r="F6246" t="s">
        <v>310</v>
      </c>
    </row>
    <row r="6247" spans="1:6" x14ac:dyDescent="0.2">
      <c r="A6247" t="s">
        <v>17216</v>
      </c>
      <c r="B6247" t="s">
        <v>86</v>
      </c>
      <c r="C6247" t="s">
        <v>212</v>
      </c>
      <c r="D6247" t="s">
        <v>17109</v>
      </c>
      <c r="E6247">
        <v>231</v>
      </c>
      <c r="F6247" t="s">
        <v>310</v>
      </c>
    </row>
    <row r="6248" spans="1:6" x14ac:dyDescent="0.2">
      <c r="A6248" t="s">
        <v>17217</v>
      </c>
      <c r="B6248" t="s">
        <v>86</v>
      </c>
      <c r="C6248" t="s">
        <v>213</v>
      </c>
      <c r="D6248" t="s">
        <v>17109</v>
      </c>
      <c r="E6248">
        <v>195</v>
      </c>
      <c r="F6248" t="s">
        <v>310</v>
      </c>
    </row>
    <row r="6249" spans="1:6" x14ac:dyDescent="0.2">
      <c r="A6249" t="s">
        <v>17218</v>
      </c>
      <c r="B6249" t="s">
        <v>86</v>
      </c>
      <c r="C6249" t="s">
        <v>214</v>
      </c>
      <c r="D6249" t="s">
        <v>17109</v>
      </c>
      <c r="E6249">
        <v>148</v>
      </c>
      <c r="F6249" t="s">
        <v>310</v>
      </c>
    </row>
    <row r="6250" spans="1:6" x14ac:dyDescent="0.2">
      <c r="A6250" t="s">
        <v>17219</v>
      </c>
      <c r="B6250" t="s">
        <v>86</v>
      </c>
      <c r="C6250" t="s">
        <v>215</v>
      </c>
      <c r="D6250" t="s">
        <v>17109</v>
      </c>
      <c r="E6250">
        <v>348</v>
      </c>
      <c r="F6250" t="s">
        <v>310</v>
      </c>
    </row>
    <row r="6251" spans="1:6" x14ac:dyDescent="0.2">
      <c r="A6251" t="s">
        <v>17220</v>
      </c>
      <c r="B6251" t="s">
        <v>86</v>
      </c>
      <c r="C6251" t="s">
        <v>216</v>
      </c>
      <c r="D6251" t="s">
        <v>17109</v>
      </c>
      <c r="E6251">
        <v>204</v>
      </c>
      <c r="F6251" t="s">
        <v>310</v>
      </c>
    </row>
    <row r="6252" spans="1:6" x14ac:dyDescent="0.2">
      <c r="A6252" t="s">
        <v>17221</v>
      </c>
      <c r="B6252" t="s">
        <v>86</v>
      </c>
      <c r="C6252" t="s">
        <v>217</v>
      </c>
      <c r="D6252" t="s">
        <v>17109</v>
      </c>
      <c r="E6252">
        <v>114</v>
      </c>
      <c r="F6252" t="s">
        <v>310</v>
      </c>
    </row>
    <row r="6253" spans="1:6" x14ac:dyDescent="0.2">
      <c r="A6253" t="s">
        <v>17222</v>
      </c>
      <c r="B6253" t="s">
        <v>86</v>
      </c>
      <c r="C6253" t="s">
        <v>218</v>
      </c>
      <c r="D6253" t="s">
        <v>17109</v>
      </c>
      <c r="E6253">
        <v>184</v>
      </c>
      <c r="F6253" t="s">
        <v>310</v>
      </c>
    </row>
    <row r="6254" spans="1:6" x14ac:dyDescent="0.2">
      <c r="A6254" t="s">
        <v>17223</v>
      </c>
      <c r="B6254" t="s">
        <v>86</v>
      </c>
      <c r="C6254" t="s">
        <v>219</v>
      </c>
      <c r="D6254" t="s">
        <v>17109</v>
      </c>
      <c r="E6254">
        <v>372</v>
      </c>
      <c r="F6254" t="s">
        <v>310</v>
      </c>
    </row>
    <row r="6255" spans="1:6" x14ac:dyDescent="0.2">
      <c r="A6255" t="s">
        <v>17224</v>
      </c>
      <c r="B6255" t="s">
        <v>86</v>
      </c>
      <c r="C6255" t="s">
        <v>220</v>
      </c>
      <c r="D6255" t="s">
        <v>17109</v>
      </c>
      <c r="E6255">
        <v>287</v>
      </c>
      <c r="F6255" t="s">
        <v>310</v>
      </c>
    </row>
    <row r="6256" spans="1:6" x14ac:dyDescent="0.2">
      <c r="A6256" t="s">
        <v>17225</v>
      </c>
      <c r="B6256" t="s">
        <v>86</v>
      </c>
      <c r="C6256" t="s">
        <v>221</v>
      </c>
      <c r="D6256" t="s">
        <v>17109</v>
      </c>
      <c r="E6256">
        <v>88</v>
      </c>
      <c r="F6256" t="s">
        <v>310</v>
      </c>
    </row>
    <row r="6257" spans="1:6" x14ac:dyDescent="0.2">
      <c r="A6257" t="s">
        <v>17226</v>
      </c>
      <c r="B6257" t="s">
        <v>86</v>
      </c>
      <c r="C6257" t="s">
        <v>222</v>
      </c>
      <c r="D6257" t="s">
        <v>17109</v>
      </c>
      <c r="E6257">
        <v>179</v>
      </c>
      <c r="F6257" t="s">
        <v>310</v>
      </c>
    </row>
    <row r="6258" spans="1:6" x14ac:dyDescent="0.2">
      <c r="A6258" t="s">
        <v>17227</v>
      </c>
      <c r="B6258" t="s">
        <v>86</v>
      </c>
      <c r="C6258" t="s">
        <v>223</v>
      </c>
      <c r="D6258" t="s">
        <v>17109</v>
      </c>
      <c r="E6258">
        <v>154</v>
      </c>
      <c r="F6258" t="s">
        <v>310</v>
      </c>
    </row>
    <row r="6259" spans="1:6" x14ac:dyDescent="0.2">
      <c r="A6259" t="s">
        <v>17228</v>
      </c>
      <c r="B6259" t="s">
        <v>86</v>
      </c>
      <c r="C6259" t="s">
        <v>224</v>
      </c>
      <c r="D6259" t="s">
        <v>17109</v>
      </c>
      <c r="E6259">
        <v>341</v>
      </c>
      <c r="F6259" t="s">
        <v>310</v>
      </c>
    </row>
    <row r="6260" spans="1:6" x14ac:dyDescent="0.2">
      <c r="A6260" t="s">
        <v>17229</v>
      </c>
      <c r="B6260" t="s">
        <v>86</v>
      </c>
      <c r="C6260" t="s">
        <v>225</v>
      </c>
      <c r="D6260" t="s">
        <v>17109</v>
      </c>
      <c r="E6260">
        <v>87</v>
      </c>
      <c r="F6260" t="s">
        <v>310</v>
      </c>
    </row>
    <row r="6261" spans="1:6" x14ac:dyDescent="0.2">
      <c r="A6261" t="s">
        <v>17230</v>
      </c>
      <c r="B6261" t="s">
        <v>86</v>
      </c>
      <c r="C6261" t="s">
        <v>226</v>
      </c>
      <c r="D6261" t="s">
        <v>17109</v>
      </c>
      <c r="E6261">
        <v>623</v>
      </c>
      <c r="F6261" t="s">
        <v>310</v>
      </c>
    </row>
    <row r="6262" spans="1:6" x14ac:dyDescent="0.2">
      <c r="A6262" t="s">
        <v>17231</v>
      </c>
      <c r="B6262" t="s">
        <v>86</v>
      </c>
      <c r="C6262" t="s">
        <v>227</v>
      </c>
      <c r="D6262" t="s">
        <v>17109</v>
      </c>
      <c r="E6262">
        <v>325</v>
      </c>
      <c r="F6262" t="s">
        <v>310</v>
      </c>
    </row>
    <row r="6263" spans="1:6" x14ac:dyDescent="0.2">
      <c r="A6263" t="s">
        <v>17232</v>
      </c>
      <c r="B6263" t="s">
        <v>86</v>
      </c>
      <c r="C6263" t="s">
        <v>228</v>
      </c>
      <c r="D6263" t="s">
        <v>17109</v>
      </c>
      <c r="E6263">
        <v>155</v>
      </c>
      <c r="F6263" t="s">
        <v>310</v>
      </c>
    </row>
    <row r="6264" spans="1:6" x14ac:dyDescent="0.2">
      <c r="A6264" t="s">
        <v>17233</v>
      </c>
      <c r="B6264" t="s">
        <v>86</v>
      </c>
      <c r="C6264" t="s">
        <v>229</v>
      </c>
      <c r="D6264" t="s">
        <v>17109</v>
      </c>
      <c r="E6264">
        <v>127</v>
      </c>
      <c r="F6264" t="s">
        <v>310</v>
      </c>
    </row>
    <row r="6265" spans="1:6" x14ac:dyDescent="0.2">
      <c r="A6265" t="s">
        <v>17234</v>
      </c>
      <c r="B6265" t="s">
        <v>86</v>
      </c>
      <c r="C6265" t="s">
        <v>230</v>
      </c>
      <c r="D6265" t="s">
        <v>17109</v>
      </c>
      <c r="E6265">
        <v>521</v>
      </c>
      <c r="F6265" t="s">
        <v>310</v>
      </c>
    </row>
    <row r="6266" spans="1:6" x14ac:dyDescent="0.2">
      <c r="A6266" t="s">
        <v>17235</v>
      </c>
      <c r="B6266" t="s">
        <v>86</v>
      </c>
      <c r="C6266" t="s">
        <v>231</v>
      </c>
      <c r="D6266" t="s">
        <v>17109</v>
      </c>
      <c r="E6266">
        <v>119</v>
      </c>
      <c r="F6266" t="s">
        <v>310</v>
      </c>
    </row>
    <row r="6267" spans="1:6" x14ac:dyDescent="0.2">
      <c r="A6267" t="s">
        <v>17236</v>
      </c>
      <c r="B6267" t="s">
        <v>86</v>
      </c>
      <c r="C6267" t="s">
        <v>232</v>
      </c>
      <c r="D6267" t="s">
        <v>17109</v>
      </c>
      <c r="E6267">
        <v>1586</v>
      </c>
      <c r="F6267" t="s">
        <v>310</v>
      </c>
    </row>
    <row r="6268" spans="1:6" x14ac:dyDescent="0.2">
      <c r="A6268" t="s">
        <v>17237</v>
      </c>
      <c r="B6268" t="s">
        <v>86</v>
      </c>
      <c r="C6268" t="s">
        <v>233</v>
      </c>
      <c r="D6268" t="s">
        <v>17109</v>
      </c>
      <c r="E6268">
        <v>263</v>
      </c>
      <c r="F6268" t="s">
        <v>310</v>
      </c>
    </row>
    <row r="6269" spans="1:6" x14ac:dyDescent="0.2">
      <c r="A6269" t="s">
        <v>17238</v>
      </c>
      <c r="B6269" t="s">
        <v>86</v>
      </c>
      <c r="C6269" t="s">
        <v>234</v>
      </c>
      <c r="D6269" t="s">
        <v>17109</v>
      </c>
      <c r="E6269">
        <v>216</v>
      </c>
      <c r="F6269" t="s">
        <v>310</v>
      </c>
    </row>
    <row r="6270" spans="1:6" x14ac:dyDescent="0.2">
      <c r="A6270" t="s">
        <v>17239</v>
      </c>
      <c r="B6270" t="s">
        <v>86</v>
      </c>
      <c r="C6270" t="s">
        <v>235</v>
      </c>
      <c r="D6270" t="s">
        <v>17109</v>
      </c>
      <c r="E6270">
        <v>226</v>
      </c>
      <c r="F6270" t="s">
        <v>310</v>
      </c>
    </row>
    <row r="6271" spans="1:6" x14ac:dyDescent="0.2">
      <c r="A6271" t="s">
        <v>17240</v>
      </c>
      <c r="B6271" t="s">
        <v>86</v>
      </c>
      <c r="C6271" t="s">
        <v>236</v>
      </c>
      <c r="D6271" t="s">
        <v>17109</v>
      </c>
      <c r="E6271">
        <v>130</v>
      </c>
      <c r="F6271" t="s">
        <v>310</v>
      </c>
    </row>
    <row r="6272" spans="1:6" x14ac:dyDescent="0.2">
      <c r="A6272" t="s">
        <v>17241</v>
      </c>
      <c r="B6272" t="s">
        <v>86</v>
      </c>
      <c r="C6272" t="s">
        <v>237</v>
      </c>
      <c r="D6272" t="s">
        <v>17109</v>
      </c>
      <c r="E6272">
        <v>180</v>
      </c>
      <c r="F6272" t="s">
        <v>310</v>
      </c>
    </row>
    <row r="6273" spans="1:6" x14ac:dyDescent="0.2">
      <c r="A6273" t="s">
        <v>17242</v>
      </c>
      <c r="B6273" t="s">
        <v>86</v>
      </c>
      <c r="C6273" t="s">
        <v>238</v>
      </c>
      <c r="D6273" t="s">
        <v>17109</v>
      </c>
      <c r="E6273">
        <v>81</v>
      </c>
      <c r="F6273" t="s">
        <v>310</v>
      </c>
    </row>
    <row r="6274" spans="1:6" x14ac:dyDescent="0.2">
      <c r="A6274" t="s">
        <v>17243</v>
      </c>
      <c r="B6274" t="s">
        <v>86</v>
      </c>
      <c r="C6274" t="s">
        <v>239</v>
      </c>
      <c r="D6274" t="s">
        <v>17109</v>
      </c>
      <c r="E6274">
        <v>178</v>
      </c>
      <c r="F6274" t="s">
        <v>310</v>
      </c>
    </row>
    <row r="6275" spans="1:6" x14ac:dyDescent="0.2">
      <c r="A6275" t="s">
        <v>17244</v>
      </c>
      <c r="B6275" t="s">
        <v>86</v>
      </c>
      <c r="C6275" t="s">
        <v>240</v>
      </c>
      <c r="D6275" t="s">
        <v>17109</v>
      </c>
      <c r="E6275">
        <v>258</v>
      </c>
      <c r="F6275" t="s">
        <v>310</v>
      </c>
    </row>
    <row r="6276" spans="1:6" x14ac:dyDescent="0.2">
      <c r="A6276" t="s">
        <v>17245</v>
      </c>
      <c r="B6276" t="s">
        <v>86</v>
      </c>
      <c r="C6276" t="s">
        <v>241</v>
      </c>
      <c r="D6276" t="s">
        <v>17109</v>
      </c>
      <c r="E6276">
        <v>260</v>
      </c>
      <c r="F6276" t="s">
        <v>310</v>
      </c>
    </row>
    <row r="6277" spans="1:6" x14ac:dyDescent="0.2">
      <c r="A6277" t="s">
        <v>17246</v>
      </c>
      <c r="B6277" t="s">
        <v>86</v>
      </c>
      <c r="C6277" t="s">
        <v>242</v>
      </c>
      <c r="D6277" t="s">
        <v>17109</v>
      </c>
      <c r="E6277">
        <v>125</v>
      </c>
      <c r="F6277" t="s">
        <v>310</v>
      </c>
    </row>
    <row r="6278" spans="1:6" x14ac:dyDescent="0.2">
      <c r="A6278" t="s">
        <v>17247</v>
      </c>
      <c r="B6278" t="s">
        <v>86</v>
      </c>
      <c r="C6278" t="s">
        <v>243</v>
      </c>
      <c r="D6278" t="s">
        <v>17109</v>
      </c>
      <c r="E6278">
        <v>262</v>
      </c>
      <c r="F6278" t="s">
        <v>310</v>
      </c>
    </row>
    <row r="6279" spans="1:6" x14ac:dyDescent="0.2">
      <c r="A6279" t="s">
        <v>17248</v>
      </c>
      <c r="B6279" t="s">
        <v>86</v>
      </c>
      <c r="C6279" t="s">
        <v>244</v>
      </c>
      <c r="D6279" t="s">
        <v>17109</v>
      </c>
      <c r="E6279">
        <v>322</v>
      </c>
      <c r="F6279" t="s">
        <v>310</v>
      </c>
    </row>
    <row r="6280" spans="1:6" x14ac:dyDescent="0.2">
      <c r="A6280" t="s">
        <v>17249</v>
      </c>
      <c r="B6280" t="s">
        <v>86</v>
      </c>
      <c r="C6280" t="s">
        <v>245</v>
      </c>
      <c r="D6280" t="s">
        <v>17109</v>
      </c>
      <c r="E6280">
        <v>198</v>
      </c>
      <c r="F6280" t="s">
        <v>310</v>
      </c>
    </row>
    <row r="6281" spans="1:6" x14ac:dyDescent="0.2">
      <c r="A6281" t="s">
        <v>17250</v>
      </c>
      <c r="B6281" t="s">
        <v>86</v>
      </c>
      <c r="C6281" t="s">
        <v>246</v>
      </c>
      <c r="D6281" t="s">
        <v>17109</v>
      </c>
      <c r="E6281">
        <v>475</v>
      </c>
      <c r="F6281" t="s">
        <v>310</v>
      </c>
    </row>
    <row r="6282" spans="1:6" x14ac:dyDescent="0.2">
      <c r="A6282" t="s">
        <v>17251</v>
      </c>
      <c r="B6282" t="s">
        <v>86</v>
      </c>
      <c r="C6282" t="s">
        <v>247</v>
      </c>
      <c r="D6282" t="s">
        <v>17109</v>
      </c>
      <c r="E6282">
        <v>185</v>
      </c>
      <c r="F6282" t="s">
        <v>310</v>
      </c>
    </row>
    <row r="6283" spans="1:6" x14ac:dyDescent="0.2">
      <c r="A6283" t="s">
        <v>17252</v>
      </c>
      <c r="B6283" t="s">
        <v>86</v>
      </c>
      <c r="C6283" t="s">
        <v>248</v>
      </c>
      <c r="D6283" t="s">
        <v>17109</v>
      </c>
      <c r="E6283">
        <v>398</v>
      </c>
      <c r="F6283" t="s">
        <v>310</v>
      </c>
    </row>
    <row r="6284" spans="1:6" x14ac:dyDescent="0.2">
      <c r="A6284" t="s">
        <v>17253</v>
      </c>
      <c r="B6284" t="s">
        <v>86</v>
      </c>
      <c r="C6284" t="s">
        <v>249</v>
      </c>
      <c r="D6284" t="s">
        <v>17109</v>
      </c>
      <c r="E6284">
        <v>883</v>
      </c>
      <c r="F6284" t="s">
        <v>310</v>
      </c>
    </row>
    <row r="6285" spans="1:6" x14ac:dyDescent="0.2">
      <c r="A6285" t="s">
        <v>17254</v>
      </c>
      <c r="B6285" t="s">
        <v>86</v>
      </c>
      <c r="C6285" t="s">
        <v>250</v>
      </c>
      <c r="D6285" t="s">
        <v>17109</v>
      </c>
      <c r="E6285">
        <v>126</v>
      </c>
      <c r="F6285" t="s">
        <v>310</v>
      </c>
    </row>
    <row r="6286" spans="1:6" x14ac:dyDescent="0.2">
      <c r="A6286" t="s">
        <v>17255</v>
      </c>
      <c r="B6286" t="s">
        <v>86</v>
      </c>
      <c r="C6286" t="s">
        <v>251</v>
      </c>
      <c r="D6286" t="s">
        <v>17109</v>
      </c>
      <c r="E6286">
        <v>96</v>
      </c>
      <c r="F6286" t="s">
        <v>310</v>
      </c>
    </row>
    <row r="6287" spans="1:6" x14ac:dyDescent="0.2">
      <c r="A6287" t="s">
        <v>17256</v>
      </c>
      <c r="B6287" t="s">
        <v>86</v>
      </c>
      <c r="C6287" t="s">
        <v>252</v>
      </c>
      <c r="D6287" t="s">
        <v>17109</v>
      </c>
      <c r="E6287">
        <v>232</v>
      </c>
      <c r="F6287" t="s">
        <v>310</v>
      </c>
    </row>
    <row r="6288" spans="1:6" x14ac:dyDescent="0.2">
      <c r="A6288" t="s">
        <v>17257</v>
      </c>
      <c r="B6288" t="s">
        <v>86</v>
      </c>
      <c r="C6288" t="s">
        <v>253</v>
      </c>
      <c r="D6288" t="s">
        <v>17109</v>
      </c>
      <c r="E6288">
        <v>550</v>
      </c>
      <c r="F6288" t="s">
        <v>310</v>
      </c>
    </row>
    <row r="6289" spans="1:6" x14ac:dyDescent="0.2">
      <c r="A6289" t="s">
        <v>17258</v>
      </c>
      <c r="B6289" t="s">
        <v>86</v>
      </c>
      <c r="C6289" t="s">
        <v>254</v>
      </c>
      <c r="D6289" t="s">
        <v>17109</v>
      </c>
      <c r="E6289">
        <v>177</v>
      </c>
      <c r="F6289" t="s">
        <v>310</v>
      </c>
    </row>
    <row r="6290" spans="1:6" x14ac:dyDescent="0.2">
      <c r="A6290" t="s">
        <v>17259</v>
      </c>
      <c r="B6290" t="s">
        <v>86</v>
      </c>
      <c r="C6290" t="s">
        <v>255</v>
      </c>
      <c r="D6290" t="s">
        <v>17109</v>
      </c>
      <c r="E6290">
        <v>242</v>
      </c>
      <c r="F6290" t="s">
        <v>310</v>
      </c>
    </row>
    <row r="6291" spans="1:6" x14ac:dyDescent="0.2">
      <c r="A6291" t="s">
        <v>17260</v>
      </c>
      <c r="B6291" t="s">
        <v>86</v>
      </c>
      <c r="C6291" t="s">
        <v>256</v>
      </c>
      <c r="D6291" t="s">
        <v>17109</v>
      </c>
      <c r="E6291">
        <v>252</v>
      </c>
      <c r="F6291" t="s">
        <v>310</v>
      </c>
    </row>
    <row r="6292" spans="1:6" x14ac:dyDescent="0.2">
      <c r="A6292" t="s">
        <v>17261</v>
      </c>
      <c r="B6292" t="s">
        <v>86</v>
      </c>
      <c r="C6292" t="s">
        <v>257</v>
      </c>
      <c r="D6292" t="s">
        <v>17109</v>
      </c>
      <c r="E6292">
        <v>129</v>
      </c>
      <c r="F6292" t="s">
        <v>310</v>
      </c>
    </row>
    <row r="6293" spans="1:6" x14ac:dyDescent="0.2">
      <c r="A6293" t="s">
        <v>17262</v>
      </c>
      <c r="B6293" t="s">
        <v>86</v>
      </c>
      <c r="C6293" t="s">
        <v>258</v>
      </c>
      <c r="D6293" t="s">
        <v>17109</v>
      </c>
      <c r="E6293">
        <v>432</v>
      </c>
      <c r="F6293" t="s">
        <v>310</v>
      </c>
    </row>
    <row r="6294" spans="1:6" x14ac:dyDescent="0.2">
      <c r="A6294" t="s">
        <v>17263</v>
      </c>
      <c r="B6294" t="s">
        <v>86</v>
      </c>
      <c r="C6294" t="s">
        <v>259</v>
      </c>
      <c r="D6294" t="s">
        <v>17109</v>
      </c>
      <c r="E6294">
        <v>183</v>
      </c>
      <c r="F6294" t="s">
        <v>310</v>
      </c>
    </row>
    <row r="6295" spans="1:6" x14ac:dyDescent="0.2">
      <c r="A6295" t="s">
        <v>17264</v>
      </c>
      <c r="B6295" t="s">
        <v>91</v>
      </c>
      <c r="C6295" t="s">
        <v>106</v>
      </c>
      <c r="D6295" t="s">
        <v>17109</v>
      </c>
      <c r="E6295">
        <v>209</v>
      </c>
      <c r="F6295" t="s">
        <v>310</v>
      </c>
    </row>
    <row r="6296" spans="1:6" x14ac:dyDescent="0.2">
      <c r="A6296" t="s">
        <v>17265</v>
      </c>
      <c r="B6296" t="s">
        <v>91</v>
      </c>
      <c r="C6296" t="s">
        <v>108</v>
      </c>
      <c r="D6296" t="s">
        <v>17109</v>
      </c>
      <c r="E6296">
        <v>9</v>
      </c>
      <c r="F6296" t="s">
        <v>310</v>
      </c>
    </row>
    <row r="6297" spans="1:6" x14ac:dyDescent="0.2">
      <c r="A6297" t="s">
        <v>17266</v>
      </c>
      <c r="B6297" t="s">
        <v>91</v>
      </c>
      <c r="C6297" t="s">
        <v>110</v>
      </c>
      <c r="D6297" t="s">
        <v>17109</v>
      </c>
      <c r="E6297">
        <v>1</v>
      </c>
      <c r="F6297" t="s">
        <v>310</v>
      </c>
    </row>
    <row r="6298" spans="1:6" x14ac:dyDescent="0.2">
      <c r="A6298" t="s">
        <v>17267</v>
      </c>
      <c r="B6298" t="s">
        <v>91</v>
      </c>
      <c r="C6298" t="s">
        <v>112</v>
      </c>
      <c r="D6298" t="s">
        <v>17109</v>
      </c>
      <c r="E6298">
        <v>1</v>
      </c>
      <c r="F6298" t="s">
        <v>310</v>
      </c>
    </row>
    <row r="6299" spans="1:6" x14ac:dyDescent="0.2">
      <c r="A6299" t="s">
        <v>17268</v>
      </c>
      <c r="B6299" t="s">
        <v>91</v>
      </c>
      <c r="C6299" t="s">
        <v>113</v>
      </c>
      <c r="D6299" t="s">
        <v>17109</v>
      </c>
      <c r="E6299">
        <v>1</v>
      </c>
      <c r="F6299" t="s">
        <v>310</v>
      </c>
    </row>
    <row r="6300" spans="1:6" x14ac:dyDescent="0.2">
      <c r="A6300" t="s">
        <v>17269</v>
      </c>
      <c r="B6300" t="s">
        <v>91</v>
      </c>
      <c r="C6300" t="s">
        <v>117</v>
      </c>
      <c r="D6300" t="s">
        <v>17109</v>
      </c>
      <c r="E6300">
        <v>1</v>
      </c>
      <c r="F6300" t="s">
        <v>310</v>
      </c>
    </row>
    <row r="6301" spans="1:6" x14ac:dyDescent="0.2">
      <c r="A6301" t="s">
        <v>17270</v>
      </c>
      <c r="B6301" t="s">
        <v>91</v>
      </c>
      <c r="C6301" t="s">
        <v>118</v>
      </c>
      <c r="D6301" t="s">
        <v>17109</v>
      </c>
      <c r="E6301">
        <v>1</v>
      </c>
      <c r="F6301" t="s">
        <v>310</v>
      </c>
    </row>
    <row r="6302" spans="1:6" x14ac:dyDescent="0.2">
      <c r="A6302" t="s">
        <v>17271</v>
      </c>
      <c r="B6302" t="s">
        <v>91</v>
      </c>
      <c r="C6302" t="s">
        <v>119</v>
      </c>
      <c r="D6302" t="s">
        <v>17109</v>
      </c>
      <c r="E6302">
        <v>4</v>
      </c>
      <c r="F6302" t="s">
        <v>310</v>
      </c>
    </row>
    <row r="6303" spans="1:6" x14ac:dyDescent="0.2">
      <c r="A6303" t="s">
        <v>17272</v>
      </c>
      <c r="B6303" t="s">
        <v>91</v>
      </c>
      <c r="C6303" t="s">
        <v>120</v>
      </c>
      <c r="D6303" t="s">
        <v>17109</v>
      </c>
      <c r="E6303">
        <v>7</v>
      </c>
      <c r="F6303" t="s">
        <v>310</v>
      </c>
    </row>
    <row r="6304" spans="1:6" x14ac:dyDescent="0.2">
      <c r="A6304" t="s">
        <v>17273</v>
      </c>
      <c r="B6304" t="s">
        <v>91</v>
      </c>
      <c r="C6304" t="s">
        <v>121</v>
      </c>
      <c r="D6304" t="s">
        <v>17109</v>
      </c>
      <c r="E6304">
        <v>2</v>
      </c>
      <c r="F6304" t="s">
        <v>310</v>
      </c>
    </row>
    <row r="6305" spans="1:6" x14ac:dyDescent="0.2">
      <c r="A6305" t="s">
        <v>17274</v>
      </c>
      <c r="B6305" t="s">
        <v>91</v>
      </c>
      <c r="C6305" t="s">
        <v>122</v>
      </c>
      <c r="D6305" t="s">
        <v>17109</v>
      </c>
      <c r="E6305">
        <v>4</v>
      </c>
      <c r="F6305" t="s">
        <v>310</v>
      </c>
    </row>
    <row r="6306" spans="1:6" x14ac:dyDescent="0.2">
      <c r="A6306" t="s">
        <v>17275</v>
      </c>
      <c r="B6306" t="s">
        <v>91</v>
      </c>
      <c r="C6306" t="s">
        <v>123</v>
      </c>
      <c r="D6306" t="s">
        <v>17109</v>
      </c>
      <c r="E6306">
        <v>2</v>
      </c>
      <c r="F6306" t="s">
        <v>310</v>
      </c>
    </row>
    <row r="6307" spans="1:6" x14ac:dyDescent="0.2">
      <c r="A6307" t="s">
        <v>17276</v>
      </c>
      <c r="B6307" t="s">
        <v>91</v>
      </c>
      <c r="C6307" t="s">
        <v>125</v>
      </c>
      <c r="D6307" t="s">
        <v>17109</v>
      </c>
      <c r="E6307">
        <v>1</v>
      </c>
      <c r="F6307" t="s">
        <v>310</v>
      </c>
    </row>
    <row r="6308" spans="1:6" x14ac:dyDescent="0.2">
      <c r="A6308" t="s">
        <v>17277</v>
      </c>
      <c r="B6308" t="s">
        <v>91</v>
      </c>
      <c r="C6308" t="s">
        <v>126</v>
      </c>
      <c r="D6308" t="s">
        <v>17109</v>
      </c>
      <c r="E6308">
        <v>2</v>
      </c>
      <c r="F6308" t="s">
        <v>310</v>
      </c>
    </row>
    <row r="6309" spans="1:6" x14ac:dyDescent="0.2">
      <c r="A6309" t="s">
        <v>17278</v>
      </c>
      <c r="B6309" t="s">
        <v>91</v>
      </c>
      <c r="C6309" t="s">
        <v>127</v>
      </c>
      <c r="D6309" t="s">
        <v>17109</v>
      </c>
      <c r="E6309">
        <v>5</v>
      </c>
      <c r="F6309" t="s">
        <v>310</v>
      </c>
    </row>
    <row r="6310" spans="1:6" x14ac:dyDescent="0.2">
      <c r="A6310" t="s">
        <v>17279</v>
      </c>
      <c r="B6310" t="s">
        <v>91</v>
      </c>
      <c r="C6310" t="s">
        <v>128</v>
      </c>
      <c r="D6310" t="s">
        <v>17109</v>
      </c>
      <c r="E6310">
        <v>3</v>
      </c>
      <c r="F6310" t="s">
        <v>310</v>
      </c>
    </row>
    <row r="6311" spans="1:6" x14ac:dyDescent="0.2">
      <c r="A6311" t="s">
        <v>17280</v>
      </c>
      <c r="B6311" t="s">
        <v>91</v>
      </c>
      <c r="C6311" t="s">
        <v>130</v>
      </c>
      <c r="D6311" t="s">
        <v>17109</v>
      </c>
      <c r="E6311">
        <v>3</v>
      </c>
      <c r="F6311" t="s">
        <v>310</v>
      </c>
    </row>
    <row r="6312" spans="1:6" x14ac:dyDescent="0.2">
      <c r="A6312" t="s">
        <v>17281</v>
      </c>
      <c r="B6312" t="s">
        <v>91</v>
      </c>
      <c r="C6312" t="s">
        <v>133</v>
      </c>
      <c r="D6312" t="s">
        <v>17109</v>
      </c>
      <c r="E6312">
        <v>3</v>
      </c>
      <c r="F6312" t="s">
        <v>310</v>
      </c>
    </row>
    <row r="6313" spans="1:6" x14ac:dyDescent="0.2">
      <c r="A6313" t="s">
        <v>17282</v>
      </c>
      <c r="B6313" t="s">
        <v>91</v>
      </c>
      <c r="C6313" t="s">
        <v>135</v>
      </c>
      <c r="D6313" t="s">
        <v>17109</v>
      </c>
      <c r="E6313">
        <v>4</v>
      </c>
      <c r="F6313" t="s">
        <v>310</v>
      </c>
    </row>
    <row r="6314" spans="1:6" x14ac:dyDescent="0.2">
      <c r="A6314" t="s">
        <v>17283</v>
      </c>
      <c r="B6314" t="s">
        <v>91</v>
      </c>
      <c r="C6314" t="s">
        <v>136</v>
      </c>
      <c r="D6314" t="s">
        <v>17109</v>
      </c>
      <c r="E6314">
        <v>2</v>
      </c>
      <c r="F6314" t="s">
        <v>310</v>
      </c>
    </row>
    <row r="6315" spans="1:6" x14ac:dyDescent="0.2">
      <c r="A6315" t="s">
        <v>17284</v>
      </c>
      <c r="B6315" t="s">
        <v>91</v>
      </c>
      <c r="C6315" t="s">
        <v>138</v>
      </c>
      <c r="D6315" t="s">
        <v>17109</v>
      </c>
      <c r="E6315">
        <v>1</v>
      </c>
      <c r="F6315" t="s">
        <v>310</v>
      </c>
    </row>
    <row r="6316" spans="1:6" x14ac:dyDescent="0.2">
      <c r="A6316" t="s">
        <v>17285</v>
      </c>
      <c r="B6316" t="s">
        <v>91</v>
      </c>
      <c r="C6316" t="s">
        <v>141</v>
      </c>
      <c r="D6316" t="s">
        <v>17109</v>
      </c>
      <c r="E6316">
        <v>1</v>
      </c>
      <c r="F6316" t="s">
        <v>310</v>
      </c>
    </row>
    <row r="6317" spans="1:6" x14ac:dyDescent="0.2">
      <c r="A6317" t="s">
        <v>17286</v>
      </c>
      <c r="B6317" t="s">
        <v>91</v>
      </c>
      <c r="C6317" t="s">
        <v>142</v>
      </c>
      <c r="D6317" t="s">
        <v>17109</v>
      </c>
      <c r="E6317">
        <v>2</v>
      </c>
      <c r="F6317" t="s">
        <v>310</v>
      </c>
    </row>
    <row r="6318" spans="1:6" x14ac:dyDescent="0.2">
      <c r="A6318" t="s">
        <v>17287</v>
      </c>
      <c r="B6318" t="s">
        <v>91</v>
      </c>
      <c r="C6318" t="s">
        <v>143</v>
      </c>
      <c r="D6318" t="s">
        <v>17109</v>
      </c>
      <c r="E6318">
        <v>2</v>
      </c>
      <c r="F6318" t="s">
        <v>310</v>
      </c>
    </row>
    <row r="6319" spans="1:6" x14ac:dyDescent="0.2">
      <c r="A6319" t="s">
        <v>17288</v>
      </c>
      <c r="B6319" t="s">
        <v>91</v>
      </c>
      <c r="C6319" t="s">
        <v>145</v>
      </c>
      <c r="D6319" t="s">
        <v>17109</v>
      </c>
      <c r="E6319">
        <v>1</v>
      </c>
      <c r="F6319" t="s">
        <v>310</v>
      </c>
    </row>
    <row r="6320" spans="1:6" x14ac:dyDescent="0.2">
      <c r="A6320" t="s">
        <v>17289</v>
      </c>
      <c r="B6320" t="s">
        <v>91</v>
      </c>
      <c r="C6320" t="s">
        <v>146</v>
      </c>
      <c r="D6320" t="s">
        <v>17109</v>
      </c>
      <c r="E6320">
        <v>1</v>
      </c>
      <c r="F6320" t="s">
        <v>310</v>
      </c>
    </row>
    <row r="6321" spans="1:6" x14ac:dyDescent="0.2">
      <c r="A6321" t="s">
        <v>17290</v>
      </c>
      <c r="B6321" t="s">
        <v>91</v>
      </c>
      <c r="C6321" t="s">
        <v>147</v>
      </c>
      <c r="D6321" t="s">
        <v>17109</v>
      </c>
      <c r="E6321">
        <v>1</v>
      </c>
      <c r="F6321" t="s">
        <v>310</v>
      </c>
    </row>
    <row r="6322" spans="1:6" x14ac:dyDescent="0.2">
      <c r="A6322" t="s">
        <v>17291</v>
      </c>
      <c r="B6322" t="s">
        <v>91</v>
      </c>
      <c r="C6322" t="s">
        <v>149</v>
      </c>
      <c r="D6322" t="s">
        <v>17109</v>
      </c>
      <c r="E6322">
        <v>4</v>
      </c>
      <c r="F6322" t="s">
        <v>310</v>
      </c>
    </row>
    <row r="6323" spans="1:6" x14ac:dyDescent="0.2">
      <c r="A6323" t="s">
        <v>17292</v>
      </c>
      <c r="B6323" t="s">
        <v>91</v>
      </c>
      <c r="C6323" t="s">
        <v>150</v>
      </c>
      <c r="D6323" t="s">
        <v>17109</v>
      </c>
      <c r="E6323">
        <v>2</v>
      </c>
      <c r="F6323" t="s">
        <v>310</v>
      </c>
    </row>
    <row r="6324" spans="1:6" x14ac:dyDescent="0.2">
      <c r="A6324" t="s">
        <v>17293</v>
      </c>
      <c r="B6324" t="s">
        <v>91</v>
      </c>
      <c r="C6324" t="s">
        <v>151</v>
      </c>
      <c r="D6324" t="s">
        <v>17109</v>
      </c>
      <c r="E6324">
        <v>3</v>
      </c>
      <c r="F6324" t="s">
        <v>310</v>
      </c>
    </row>
    <row r="6325" spans="1:6" x14ac:dyDescent="0.2">
      <c r="A6325" t="s">
        <v>17294</v>
      </c>
      <c r="B6325" t="s">
        <v>91</v>
      </c>
      <c r="C6325" t="s">
        <v>153</v>
      </c>
      <c r="D6325" t="s">
        <v>17109</v>
      </c>
      <c r="E6325">
        <v>2</v>
      </c>
      <c r="F6325" t="s">
        <v>310</v>
      </c>
    </row>
    <row r="6326" spans="1:6" x14ac:dyDescent="0.2">
      <c r="A6326" t="s">
        <v>17295</v>
      </c>
      <c r="B6326" t="s">
        <v>91</v>
      </c>
      <c r="C6326" t="s">
        <v>155</v>
      </c>
      <c r="D6326" t="s">
        <v>17109</v>
      </c>
      <c r="E6326">
        <v>1</v>
      </c>
      <c r="F6326" t="s">
        <v>310</v>
      </c>
    </row>
    <row r="6327" spans="1:6" x14ac:dyDescent="0.2">
      <c r="A6327" t="s">
        <v>17296</v>
      </c>
      <c r="B6327" t="s">
        <v>91</v>
      </c>
      <c r="C6327" t="s">
        <v>156</v>
      </c>
      <c r="D6327" t="s">
        <v>17109</v>
      </c>
      <c r="E6327">
        <v>3</v>
      </c>
      <c r="F6327" t="s">
        <v>310</v>
      </c>
    </row>
    <row r="6328" spans="1:6" x14ac:dyDescent="0.2">
      <c r="A6328" t="s">
        <v>17297</v>
      </c>
      <c r="B6328" t="s">
        <v>91</v>
      </c>
      <c r="C6328" t="s">
        <v>157</v>
      </c>
      <c r="D6328" t="s">
        <v>17109</v>
      </c>
      <c r="E6328">
        <v>2</v>
      </c>
      <c r="F6328" t="s">
        <v>310</v>
      </c>
    </row>
    <row r="6329" spans="1:6" x14ac:dyDescent="0.2">
      <c r="A6329" t="s">
        <v>17298</v>
      </c>
      <c r="B6329" t="s">
        <v>91</v>
      </c>
      <c r="C6329" t="s">
        <v>158</v>
      </c>
      <c r="D6329" t="s">
        <v>17109</v>
      </c>
      <c r="E6329">
        <v>4</v>
      </c>
      <c r="F6329" t="s">
        <v>310</v>
      </c>
    </row>
    <row r="6330" spans="1:6" x14ac:dyDescent="0.2">
      <c r="A6330" t="s">
        <v>17299</v>
      </c>
      <c r="B6330" t="s">
        <v>91</v>
      </c>
      <c r="C6330" t="s">
        <v>160</v>
      </c>
      <c r="D6330" t="s">
        <v>17109</v>
      </c>
      <c r="E6330">
        <v>3</v>
      </c>
      <c r="F6330" t="s">
        <v>310</v>
      </c>
    </row>
    <row r="6331" spans="1:6" x14ac:dyDescent="0.2">
      <c r="A6331" t="s">
        <v>17300</v>
      </c>
      <c r="B6331" t="s">
        <v>91</v>
      </c>
      <c r="C6331" t="s">
        <v>162</v>
      </c>
      <c r="D6331" t="s">
        <v>17109</v>
      </c>
      <c r="E6331">
        <v>5</v>
      </c>
      <c r="F6331" t="s">
        <v>310</v>
      </c>
    </row>
    <row r="6332" spans="1:6" x14ac:dyDescent="0.2">
      <c r="A6332" t="s">
        <v>17301</v>
      </c>
      <c r="B6332" t="s">
        <v>91</v>
      </c>
      <c r="C6332" t="s">
        <v>165</v>
      </c>
      <c r="D6332" t="s">
        <v>17109</v>
      </c>
      <c r="E6332">
        <v>1</v>
      </c>
      <c r="F6332" t="s">
        <v>310</v>
      </c>
    </row>
    <row r="6333" spans="1:6" x14ac:dyDescent="0.2">
      <c r="A6333" t="s">
        <v>17302</v>
      </c>
      <c r="B6333" t="s">
        <v>91</v>
      </c>
      <c r="C6333" t="s">
        <v>168</v>
      </c>
      <c r="D6333" t="s">
        <v>17109</v>
      </c>
      <c r="E6333">
        <v>3</v>
      </c>
      <c r="F6333" t="s">
        <v>310</v>
      </c>
    </row>
    <row r="6334" spans="1:6" x14ac:dyDescent="0.2">
      <c r="A6334" t="s">
        <v>17303</v>
      </c>
      <c r="B6334" t="s">
        <v>91</v>
      </c>
      <c r="C6334" t="s">
        <v>169</v>
      </c>
      <c r="D6334" t="s">
        <v>17109</v>
      </c>
      <c r="E6334">
        <v>11</v>
      </c>
      <c r="F6334" t="s">
        <v>310</v>
      </c>
    </row>
    <row r="6335" spans="1:6" x14ac:dyDescent="0.2">
      <c r="A6335" t="s">
        <v>17304</v>
      </c>
      <c r="B6335" t="s">
        <v>91</v>
      </c>
      <c r="C6335" t="s">
        <v>174</v>
      </c>
      <c r="D6335" t="s">
        <v>17109</v>
      </c>
      <c r="E6335">
        <v>2</v>
      </c>
      <c r="F6335" t="s">
        <v>310</v>
      </c>
    </row>
    <row r="6336" spans="1:6" x14ac:dyDescent="0.2">
      <c r="A6336" t="s">
        <v>17305</v>
      </c>
      <c r="B6336" t="s">
        <v>91</v>
      </c>
      <c r="C6336" t="s">
        <v>176</v>
      </c>
      <c r="D6336" t="s">
        <v>17109</v>
      </c>
      <c r="E6336">
        <v>6</v>
      </c>
      <c r="F6336" t="s">
        <v>310</v>
      </c>
    </row>
    <row r="6337" spans="1:6" x14ac:dyDescent="0.2">
      <c r="A6337" t="s">
        <v>17306</v>
      </c>
      <c r="B6337" t="s">
        <v>91</v>
      </c>
      <c r="C6337" t="s">
        <v>178</v>
      </c>
      <c r="D6337" t="s">
        <v>17109</v>
      </c>
      <c r="E6337">
        <v>1</v>
      </c>
      <c r="F6337" t="s">
        <v>310</v>
      </c>
    </row>
    <row r="6338" spans="1:6" x14ac:dyDescent="0.2">
      <c r="A6338" t="s">
        <v>17307</v>
      </c>
      <c r="B6338" t="s">
        <v>91</v>
      </c>
      <c r="C6338" t="s">
        <v>179</v>
      </c>
      <c r="D6338" t="s">
        <v>17109</v>
      </c>
      <c r="E6338">
        <v>3</v>
      </c>
      <c r="F6338" t="s">
        <v>310</v>
      </c>
    </row>
    <row r="6339" spans="1:6" x14ac:dyDescent="0.2">
      <c r="A6339" t="s">
        <v>17308</v>
      </c>
      <c r="B6339" t="s">
        <v>91</v>
      </c>
      <c r="C6339" t="s">
        <v>180</v>
      </c>
      <c r="D6339" t="s">
        <v>17109</v>
      </c>
      <c r="E6339">
        <v>3</v>
      </c>
      <c r="F6339" t="s">
        <v>310</v>
      </c>
    </row>
    <row r="6340" spans="1:6" x14ac:dyDescent="0.2">
      <c r="A6340" t="s">
        <v>17309</v>
      </c>
      <c r="B6340" t="s">
        <v>91</v>
      </c>
      <c r="C6340" t="s">
        <v>183</v>
      </c>
      <c r="D6340" t="s">
        <v>17109</v>
      </c>
      <c r="E6340">
        <v>1</v>
      </c>
      <c r="F6340" t="s">
        <v>310</v>
      </c>
    </row>
    <row r="6341" spans="1:6" x14ac:dyDescent="0.2">
      <c r="A6341" t="s">
        <v>17310</v>
      </c>
      <c r="B6341" t="s">
        <v>91</v>
      </c>
      <c r="C6341" t="s">
        <v>184</v>
      </c>
      <c r="D6341" t="s">
        <v>17109</v>
      </c>
      <c r="E6341">
        <v>1</v>
      </c>
      <c r="F6341" t="s">
        <v>310</v>
      </c>
    </row>
    <row r="6342" spans="1:6" x14ac:dyDescent="0.2">
      <c r="A6342" t="s">
        <v>17311</v>
      </c>
      <c r="B6342" t="s">
        <v>91</v>
      </c>
      <c r="C6342" t="s">
        <v>185</v>
      </c>
      <c r="D6342" t="s">
        <v>17109</v>
      </c>
      <c r="E6342">
        <v>1</v>
      </c>
      <c r="F6342" t="s">
        <v>310</v>
      </c>
    </row>
    <row r="6343" spans="1:6" x14ac:dyDescent="0.2">
      <c r="A6343" t="s">
        <v>17312</v>
      </c>
      <c r="B6343" t="s">
        <v>91</v>
      </c>
      <c r="C6343" t="s">
        <v>186</v>
      </c>
      <c r="D6343" t="s">
        <v>17109</v>
      </c>
      <c r="E6343">
        <v>3</v>
      </c>
      <c r="F6343" t="s">
        <v>310</v>
      </c>
    </row>
    <row r="6344" spans="1:6" x14ac:dyDescent="0.2">
      <c r="A6344" t="s">
        <v>17313</v>
      </c>
      <c r="B6344" t="s">
        <v>91</v>
      </c>
      <c r="C6344" t="s">
        <v>187</v>
      </c>
      <c r="D6344" t="s">
        <v>17109</v>
      </c>
      <c r="E6344">
        <v>1</v>
      </c>
      <c r="F6344" t="s">
        <v>310</v>
      </c>
    </row>
    <row r="6345" spans="1:6" x14ac:dyDescent="0.2">
      <c r="A6345" t="s">
        <v>17314</v>
      </c>
      <c r="B6345" t="s">
        <v>91</v>
      </c>
      <c r="C6345" t="s">
        <v>189</v>
      </c>
      <c r="D6345" t="s">
        <v>17109</v>
      </c>
      <c r="E6345">
        <v>2</v>
      </c>
      <c r="F6345" t="s">
        <v>310</v>
      </c>
    </row>
    <row r="6346" spans="1:6" x14ac:dyDescent="0.2">
      <c r="A6346" t="s">
        <v>17315</v>
      </c>
      <c r="B6346" t="s">
        <v>91</v>
      </c>
      <c r="C6346" t="s">
        <v>190</v>
      </c>
      <c r="D6346" t="s">
        <v>17109</v>
      </c>
      <c r="E6346">
        <v>2</v>
      </c>
      <c r="F6346" t="s">
        <v>310</v>
      </c>
    </row>
    <row r="6347" spans="1:6" x14ac:dyDescent="0.2">
      <c r="A6347" t="s">
        <v>17316</v>
      </c>
      <c r="B6347" t="s">
        <v>91</v>
      </c>
      <c r="C6347" t="s">
        <v>191</v>
      </c>
      <c r="D6347" t="s">
        <v>17109</v>
      </c>
      <c r="E6347">
        <v>1</v>
      </c>
      <c r="F6347" t="s">
        <v>310</v>
      </c>
    </row>
    <row r="6348" spans="1:6" x14ac:dyDescent="0.2">
      <c r="A6348" t="s">
        <v>17317</v>
      </c>
      <c r="B6348" t="s">
        <v>91</v>
      </c>
      <c r="C6348" t="s">
        <v>192</v>
      </c>
      <c r="D6348" t="s">
        <v>17109</v>
      </c>
      <c r="E6348">
        <v>1</v>
      </c>
      <c r="F6348" t="s">
        <v>310</v>
      </c>
    </row>
    <row r="6349" spans="1:6" x14ac:dyDescent="0.2">
      <c r="A6349" t="s">
        <v>17318</v>
      </c>
      <c r="B6349" t="s">
        <v>91</v>
      </c>
      <c r="C6349" t="s">
        <v>194</v>
      </c>
      <c r="D6349" t="s">
        <v>17109</v>
      </c>
      <c r="E6349">
        <v>1</v>
      </c>
      <c r="F6349" t="s">
        <v>310</v>
      </c>
    </row>
    <row r="6350" spans="1:6" x14ac:dyDescent="0.2">
      <c r="A6350" t="s">
        <v>17319</v>
      </c>
      <c r="B6350" t="s">
        <v>91</v>
      </c>
      <c r="C6350" t="s">
        <v>196</v>
      </c>
      <c r="D6350" t="s">
        <v>17109</v>
      </c>
      <c r="E6350">
        <v>7</v>
      </c>
      <c r="F6350" t="s">
        <v>310</v>
      </c>
    </row>
    <row r="6351" spans="1:6" x14ac:dyDescent="0.2">
      <c r="A6351" t="s">
        <v>17320</v>
      </c>
      <c r="B6351" t="s">
        <v>91</v>
      </c>
      <c r="C6351" t="s">
        <v>199</v>
      </c>
      <c r="D6351" t="s">
        <v>17109</v>
      </c>
      <c r="E6351">
        <v>1</v>
      </c>
      <c r="F6351" t="s">
        <v>310</v>
      </c>
    </row>
    <row r="6352" spans="1:6" x14ac:dyDescent="0.2">
      <c r="A6352" t="s">
        <v>17321</v>
      </c>
      <c r="B6352" t="s">
        <v>91</v>
      </c>
      <c r="C6352" t="s">
        <v>201</v>
      </c>
      <c r="D6352" t="s">
        <v>17109</v>
      </c>
      <c r="E6352">
        <v>2</v>
      </c>
      <c r="F6352" t="s">
        <v>310</v>
      </c>
    </row>
    <row r="6353" spans="1:6" x14ac:dyDescent="0.2">
      <c r="A6353" t="s">
        <v>17322</v>
      </c>
      <c r="B6353" t="s">
        <v>91</v>
      </c>
      <c r="C6353" t="s">
        <v>202</v>
      </c>
      <c r="D6353" t="s">
        <v>17109</v>
      </c>
      <c r="E6353">
        <v>1</v>
      </c>
      <c r="F6353" t="s">
        <v>310</v>
      </c>
    </row>
    <row r="6354" spans="1:6" x14ac:dyDescent="0.2">
      <c r="A6354" t="s">
        <v>17323</v>
      </c>
      <c r="B6354" t="s">
        <v>91</v>
      </c>
      <c r="C6354" t="s">
        <v>204</v>
      </c>
      <c r="D6354" t="s">
        <v>17109</v>
      </c>
      <c r="E6354">
        <v>1</v>
      </c>
      <c r="F6354" t="s">
        <v>310</v>
      </c>
    </row>
    <row r="6355" spans="1:6" x14ac:dyDescent="0.2">
      <c r="A6355" t="s">
        <v>17324</v>
      </c>
      <c r="B6355" t="s">
        <v>91</v>
      </c>
      <c r="C6355" t="s">
        <v>205</v>
      </c>
      <c r="D6355" t="s">
        <v>17109</v>
      </c>
      <c r="E6355">
        <v>1</v>
      </c>
      <c r="F6355" t="s">
        <v>310</v>
      </c>
    </row>
    <row r="6356" spans="1:6" x14ac:dyDescent="0.2">
      <c r="A6356" t="s">
        <v>17325</v>
      </c>
      <c r="B6356" t="s">
        <v>91</v>
      </c>
      <c r="C6356" t="s">
        <v>206</v>
      </c>
      <c r="D6356" t="s">
        <v>17109</v>
      </c>
      <c r="E6356">
        <v>2</v>
      </c>
      <c r="F6356" t="s">
        <v>310</v>
      </c>
    </row>
    <row r="6357" spans="1:6" x14ac:dyDescent="0.2">
      <c r="A6357" t="s">
        <v>17326</v>
      </c>
      <c r="B6357" t="s">
        <v>91</v>
      </c>
      <c r="C6357" t="s">
        <v>208</v>
      </c>
      <c r="D6357" t="s">
        <v>17109</v>
      </c>
      <c r="E6357">
        <v>2</v>
      </c>
      <c r="F6357" t="s">
        <v>310</v>
      </c>
    </row>
    <row r="6358" spans="1:6" x14ac:dyDescent="0.2">
      <c r="A6358" t="s">
        <v>17327</v>
      </c>
      <c r="B6358" t="s">
        <v>91</v>
      </c>
      <c r="C6358" t="s">
        <v>211</v>
      </c>
      <c r="D6358" t="s">
        <v>17109</v>
      </c>
      <c r="E6358">
        <v>1</v>
      </c>
      <c r="F6358" t="s">
        <v>310</v>
      </c>
    </row>
    <row r="6359" spans="1:6" x14ac:dyDescent="0.2">
      <c r="A6359" t="s">
        <v>17328</v>
      </c>
      <c r="B6359" t="s">
        <v>91</v>
      </c>
      <c r="C6359" t="s">
        <v>212</v>
      </c>
      <c r="D6359" t="s">
        <v>17109</v>
      </c>
      <c r="E6359">
        <v>2</v>
      </c>
      <c r="F6359" t="s">
        <v>310</v>
      </c>
    </row>
    <row r="6360" spans="1:6" x14ac:dyDescent="0.2">
      <c r="A6360" t="s">
        <v>17329</v>
      </c>
      <c r="B6360" t="s">
        <v>91</v>
      </c>
      <c r="C6360" t="s">
        <v>214</v>
      </c>
      <c r="D6360" t="s">
        <v>17109</v>
      </c>
      <c r="E6360">
        <v>1</v>
      </c>
      <c r="F6360" t="s">
        <v>310</v>
      </c>
    </row>
    <row r="6361" spans="1:6" x14ac:dyDescent="0.2">
      <c r="A6361" t="s">
        <v>17330</v>
      </c>
      <c r="B6361" t="s">
        <v>91</v>
      </c>
      <c r="C6361" t="s">
        <v>216</v>
      </c>
      <c r="D6361" t="s">
        <v>17109</v>
      </c>
      <c r="E6361">
        <v>4</v>
      </c>
      <c r="F6361" t="s">
        <v>310</v>
      </c>
    </row>
    <row r="6362" spans="1:6" x14ac:dyDescent="0.2">
      <c r="A6362" t="s">
        <v>17331</v>
      </c>
      <c r="B6362" t="s">
        <v>91</v>
      </c>
      <c r="C6362" t="s">
        <v>219</v>
      </c>
      <c r="D6362" t="s">
        <v>17109</v>
      </c>
      <c r="E6362">
        <v>2</v>
      </c>
      <c r="F6362" t="s">
        <v>310</v>
      </c>
    </row>
    <row r="6363" spans="1:6" x14ac:dyDescent="0.2">
      <c r="A6363" t="s">
        <v>17332</v>
      </c>
      <c r="B6363" t="s">
        <v>91</v>
      </c>
      <c r="C6363" t="s">
        <v>220</v>
      </c>
      <c r="D6363" t="s">
        <v>17109</v>
      </c>
      <c r="E6363">
        <v>1</v>
      </c>
      <c r="F6363" t="s">
        <v>310</v>
      </c>
    </row>
    <row r="6364" spans="1:6" x14ac:dyDescent="0.2">
      <c r="A6364" t="s">
        <v>17333</v>
      </c>
      <c r="B6364" t="s">
        <v>91</v>
      </c>
      <c r="C6364" t="s">
        <v>222</v>
      </c>
      <c r="D6364" t="s">
        <v>17109</v>
      </c>
      <c r="E6364">
        <v>1</v>
      </c>
      <c r="F6364" t="s">
        <v>310</v>
      </c>
    </row>
    <row r="6365" spans="1:6" x14ac:dyDescent="0.2">
      <c r="A6365" t="s">
        <v>17334</v>
      </c>
      <c r="B6365" t="s">
        <v>91</v>
      </c>
      <c r="C6365" t="s">
        <v>224</v>
      </c>
      <c r="D6365" t="s">
        <v>17109</v>
      </c>
      <c r="E6365">
        <v>4</v>
      </c>
      <c r="F6365" t="s">
        <v>310</v>
      </c>
    </row>
    <row r="6366" spans="1:6" x14ac:dyDescent="0.2">
      <c r="A6366" t="s">
        <v>17335</v>
      </c>
      <c r="B6366" t="s">
        <v>91</v>
      </c>
      <c r="C6366" t="s">
        <v>226</v>
      </c>
      <c r="D6366" t="s">
        <v>17109</v>
      </c>
      <c r="E6366">
        <v>3</v>
      </c>
      <c r="F6366" t="s">
        <v>310</v>
      </c>
    </row>
    <row r="6367" spans="1:6" x14ac:dyDescent="0.2">
      <c r="A6367" t="s">
        <v>17336</v>
      </c>
      <c r="B6367" t="s">
        <v>91</v>
      </c>
      <c r="C6367" t="s">
        <v>227</v>
      </c>
      <c r="D6367" t="s">
        <v>17109</v>
      </c>
      <c r="E6367">
        <v>1</v>
      </c>
      <c r="F6367" t="s">
        <v>310</v>
      </c>
    </row>
    <row r="6368" spans="1:6" x14ac:dyDescent="0.2">
      <c r="A6368" t="s">
        <v>17337</v>
      </c>
      <c r="B6368" t="s">
        <v>91</v>
      </c>
      <c r="C6368" t="s">
        <v>229</v>
      </c>
      <c r="D6368" t="s">
        <v>17109</v>
      </c>
      <c r="E6368">
        <v>1</v>
      </c>
      <c r="F6368" t="s">
        <v>310</v>
      </c>
    </row>
    <row r="6369" spans="1:6" x14ac:dyDescent="0.2">
      <c r="A6369" t="s">
        <v>17338</v>
      </c>
      <c r="B6369" t="s">
        <v>91</v>
      </c>
      <c r="C6369" t="s">
        <v>232</v>
      </c>
      <c r="D6369" t="s">
        <v>17109</v>
      </c>
      <c r="E6369">
        <v>12</v>
      </c>
      <c r="F6369" t="s">
        <v>310</v>
      </c>
    </row>
    <row r="6370" spans="1:6" x14ac:dyDescent="0.2">
      <c r="A6370" t="s">
        <v>17339</v>
      </c>
      <c r="B6370" t="s">
        <v>91</v>
      </c>
      <c r="C6370" t="s">
        <v>234</v>
      </c>
      <c r="D6370" t="s">
        <v>17109</v>
      </c>
      <c r="E6370">
        <v>2</v>
      </c>
      <c r="F6370" t="s">
        <v>310</v>
      </c>
    </row>
    <row r="6371" spans="1:6" x14ac:dyDescent="0.2">
      <c r="A6371" t="s">
        <v>17340</v>
      </c>
      <c r="B6371" t="s">
        <v>91</v>
      </c>
      <c r="C6371" t="s">
        <v>236</v>
      </c>
      <c r="D6371" t="s">
        <v>17109</v>
      </c>
      <c r="E6371">
        <v>1</v>
      </c>
      <c r="F6371" t="s">
        <v>310</v>
      </c>
    </row>
    <row r="6372" spans="1:6" x14ac:dyDescent="0.2">
      <c r="A6372" t="s">
        <v>17341</v>
      </c>
      <c r="B6372" t="s">
        <v>91</v>
      </c>
      <c r="C6372" t="s">
        <v>240</v>
      </c>
      <c r="D6372" t="s">
        <v>17109</v>
      </c>
      <c r="E6372">
        <v>1</v>
      </c>
      <c r="F6372" t="s">
        <v>310</v>
      </c>
    </row>
    <row r="6373" spans="1:6" x14ac:dyDescent="0.2">
      <c r="A6373" t="s">
        <v>17342</v>
      </c>
      <c r="B6373" t="s">
        <v>91</v>
      </c>
      <c r="C6373" t="s">
        <v>243</v>
      </c>
      <c r="D6373" t="s">
        <v>17109</v>
      </c>
      <c r="E6373">
        <v>1</v>
      </c>
      <c r="F6373" t="s">
        <v>310</v>
      </c>
    </row>
    <row r="6374" spans="1:6" x14ac:dyDescent="0.2">
      <c r="A6374" t="s">
        <v>17343</v>
      </c>
      <c r="B6374" t="s">
        <v>91</v>
      </c>
      <c r="C6374" t="s">
        <v>246</v>
      </c>
      <c r="D6374" t="s">
        <v>17109</v>
      </c>
      <c r="E6374">
        <v>1</v>
      </c>
      <c r="F6374" t="s">
        <v>310</v>
      </c>
    </row>
    <row r="6375" spans="1:6" x14ac:dyDescent="0.2">
      <c r="A6375" t="s">
        <v>17344</v>
      </c>
      <c r="B6375" t="s">
        <v>91</v>
      </c>
      <c r="C6375" t="s">
        <v>248</v>
      </c>
      <c r="D6375" t="s">
        <v>17109</v>
      </c>
      <c r="E6375">
        <v>2</v>
      </c>
      <c r="F6375" t="s">
        <v>310</v>
      </c>
    </row>
    <row r="6376" spans="1:6" x14ac:dyDescent="0.2">
      <c r="A6376" t="s">
        <v>17345</v>
      </c>
      <c r="B6376" t="s">
        <v>91</v>
      </c>
      <c r="C6376" t="s">
        <v>249</v>
      </c>
      <c r="D6376" t="s">
        <v>17109</v>
      </c>
      <c r="E6376">
        <v>5</v>
      </c>
      <c r="F6376" t="s">
        <v>310</v>
      </c>
    </row>
    <row r="6377" spans="1:6" x14ac:dyDescent="0.2">
      <c r="A6377" t="s">
        <v>17346</v>
      </c>
      <c r="B6377" t="s">
        <v>91</v>
      </c>
      <c r="C6377" t="s">
        <v>251</v>
      </c>
      <c r="D6377" t="s">
        <v>17109</v>
      </c>
      <c r="E6377">
        <v>2</v>
      </c>
      <c r="F6377" t="s">
        <v>310</v>
      </c>
    </row>
    <row r="6378" spans="1:6" x14ac:dyDescent="0.2">
      <c r="A6378" t="s">
        <v>17347</v>
      </c>
      <c r="B6378" t="s">
        <v>91</v>
      </c>
      <c r="C6378" t="s">
        <v>253</v>
      </c>
      <c r="D6378" t="s">
        <v>17109</v>
      </c>
      <c r="E6378">
        <v>1</v>
      </c>
      <c r="F6378" t="s">
        <v>310</v>
      </c>
    </row>
    <row r="6379" spans="1:6" x14ac:dyDescent="0.2">
      <c r="A6379" t="s">
        <v>17348</v>
      </c>
      <c r="B6379" t="s">
        <v>91</v>
      </c>
      <c r="C6379" t="s">
        <v>256</v>
      </c>
      <c r="D6379" t="s">
        <v>17109</v>
      </c>
      <c r="E6379">
        <v>1</v>
      </c>
      <c r="F6379" t="s">
        <v>310</v>
      </c>
    </row>
    <row r="6380" spans="1:6" x14ac:dyDescent="0.2">
      <c r="A6380" t="s">
        <v>17349</v>
      </c>
      <c r="B6380" t="s">
        <v>91</v>
      </c>
      <c r="C6380" t="s">
        <v>258</v>
      </c>
      <c r="D6380" t="s">
        <v>17109</v>
      </c>
      <c r="E6380">
        <v>3</v>
      </c>
      <c r="F6380" t="s">
        <v>310</v>
      </c>
    </row>
    <row r="6381" spans="1:6" x14ac:dyDescent="0.2">
      <c r="A6381" t="s">
        <v>17350</v>
      </c>
      <c r="B6381" t="s">
        <v>91</v>
      </c>
      <c r="C6381" t="s">
        <v>259</v>
      </c>
      <c r="D6381" t="s">
        <v>17109</v>
      </c>
      <c r="E6381">
        <v>1</v>
      </c>
      <c r="F6381" t="s">
        <v>310</v>
      </c>
    </row>
    <row r="6382" spans="1:6" x14ac:dyDescent="0.2">
      <c r="A6382" t="s">
        <v>17351</v>
      </c>
      <c r="B6382" t="s">
        <v>89</v>
      </c>
      <c r="C6382" t="s">
        <v>106</v>
      </c>
      <c r="D6382" t="s">
        <v>17109</v>
      </c>
      <c r="E6382">
        <v>22530</v>
      </c>
      <c r="F6382" t="s">
        <v>310</v>
      </c>
    </row>
    <row r="6383" spans="1:6" x14ac:dyDescent="0.2">
      <c r="A6383" t="s">
        <v>17352</v>
      </c>
      <c r="B6383" t="s">
        <v>89</v>
      </c>
      <c r="C6383" t="s">
        <v>107</v>
      </c>
      <c r="D6383" t="s">
        <v>17109</v>
      </c>
      <c r="E6383">
        <v>94</v>
      </c>
      <c r="F6383" t="s">
        <v>310</v>
      </c>
    </row>
    <row r="6384" spans="1:6" x14ac:dyDescent="0.2">
      <c r="A6384" t="s">
        <v>17353</v>
      </c>
      <c r="B6384" t="s">
        <v>89</v>
      </c>
      <c r="C6384" t="s">
        <v>108</v>
      </c>
      <c r="D6384" t="s">
        <v>17109</v>
      </c>
      <c r="E6384">
        <v>176</v>
      </c>
      <c r="F6384" t="s">
        <v>310</v>
      </c>
    </row>
    <row r="6385" spans="1:6" x14ac:dyDescent="0.2">
      <c r="A6385" t="s">
        <v>17354</v>
      </c>
      <c r="B6385" t="s">
        <v>89</v>
      </c>
      <c r="C6385" t="s">
        <v>109</v>
      </c>
      <c r="D6385" t="s">
        <v>17109</v>
      </c>
      <c r="E6385">
        <v>69</v>
      </c>
      <c r="F6385" t="s">
        <v>310</v>
      </c>
    </row>
    <row r="6386" spans="1:6" x14ac:dyDescent="0.2">
      <c r="A6386" t="s">
        <v>17355</v>
      </c>
      <c r="B6386" t="s">
        <v>89</v>
      </c>
      <c r="C6386" t="s">
        <v>110</v>
      </c>
      <c r="D6386" t="s">
        <v>17109</v>
      </c>
      <c r="E6386">
        <v>90</v>
      </c>
      <c r="F6386" t="s">
        <v>310</v>
      </c>
    </row>
    <row r="6387" spans="1:6" x14ac:dyDescent="0.2">
      <c r="A6387" t="s">
        <v>17356</v>
      </c>
      <c r="B6387" t="s">
        <v>89</v>
      </c>
      <c r="C6387" t="s">
        <v>111</v>
      </c>
      <c r="D6387" t="s">
        <v>17109</v>
      </c>
      <c r="E6387">
        <v>71</v>
      </c>
      <c r="F6387" t="s">
        <v>310</v>
      </c>
    </row>
    <row r="6388" spans="1:6" x14ac:dyDescent="0.2">
      <c r="A6388" t="s">
        <v>17357</v>
      </c>
      <c r="B6388" t="s">
        <v>89</v>
      </c>
      <c r="C6388" t="s">
        <v>112</v>
      </c>
      <c r="D6388" t="s">
        <v>17109</v>
      </c>
      <c r="E6388">
        <v>114</v>
      </c>
      <c r="F6388" t="s">
        <v>310</v>
      </c>
    </row>
    <row r="6389" spans="1:6" x14ac:dyDescent="0.2">
      <c r="A6389" t="s">
        <v>17358</v>
      </c>
      <c r="B6389" t="s">
        <v>89</v>
      </c>
      <c r="C6389" t="s">
        <v>113</v>
      </c>
      <c r="D6389" t="s">
        <v>17109</v>
      </c>
      <c r="E6389">
        <v>402</v>
      </c>
      <c r="F6389" t="s">
        <v>310</v>
      </c>
    </row>
    <row r="6390" spans="1:6" x14ac:dyDescent="0.2">
      <c r="A6390" t="s">
        <v>17359</v>
      </c>
      <c r="B6390" t="s">
        <v>89</v>
      </c>
      <c r="C6390" t="s">
        <v>114</v>
      </c>
      <c r="D6390" t="s">
        <v>17109</v>
      </c>
      <c r="E6390">
        <v>57</v>
      </c>
      <c r="F6390" t="s">
        <v>310</v>
      </c>
    </row>
    <row r="6391" spans="1:6" x14ac:dyDescent="0.2">
      <c r="A6391" t="s">
        <v>17360</v>
      </c>
      <c r="B6391" t="s">
        <v>89</v>
      </c>
      <c r="C6391" t="s">
        <v>115</v>
      </c>
      <c r="D6391" t="s">
        <v>17109</v>
      </c>
      <c r="E6391">
        <v>36</v>
      </c>
      <c r="F6391" t="s">
        <v>310</v>
      </c>
    </row>
    <row r="6392" spans="1:6" x14ac:dyDescent="0.2">
      <c r="A6392" t="s">
        <v>17361</v>
      </c>
      <c r="B6392" t="s">
        <v>89</v>
      </c>
      <c r="C6392" t="s">
        <v>116</v>
      </c>
      <c r="D6392" t="s">
        <v>17109</v>
      </c>
      <c r="E6392">
        <v>102</v>
      </c>
      <c r="F6392" t="s">
        <v>310</v>
      </c>
    </row>
    <row r="6393" spans="1:6" x14ac:dyDescent="0.2">
      <c r="A6393" t="s">
        <v>17362</v>
      </c>
      <c r="B6393" t="s">
        <v>89</v>
      </c>
      <c r="C6393" t="s">
        <v>117</v>
      </c>
      <c r="D6393" t="s">
        <v>17109</v>
      </c>
      <c r="E6393">
        <v>155</v>
      </c>
      <c r="F6393" t="s">
        <v>310</v>
      </c>
    </row>
    <row r="6394" spans="1:6" x14ac:dyDescent="0.2">
      <c r="A6394" t="s">
        <v>17363</v>
      </c>
      <c r="B6394" t="s">
        <v>89</v>
      </c>
      <c r="C6394" t="s">
        <v>118</v>
      </c>
      <c r="D6394" t="s">
        <v>17109</v>
      </c>
      <c r="E6394">
        <v>69</v>
      </c>
      <c r="F6394" t="s">
        <v>310</v>
      </c>
    </row>
    <row r="6395" spans="1:6" x14ac:dyDescent="0.2">
      <c r="A6395" t="s">
        <v>17364</v>
      </c>
      <c r="B6395" t="s">
        <v>89</v>
      </c>
      <c r="C6395" t="s">
        <v>119</v>
      </c>
      <c r="D6395" t="s">
        <v>17109</v>
      </c>
      <c r="E6395">
        <v>153</v>
      </c>
      <c r="F6395" t="s">
        <v>310</v>
      </c>
    </row>
    <row r="6396" spans="1:6" x14ac:dyDescent="0.2">
      <c r="A6396" t="s">
        <v>17365</v>
      </c>
      <c r="B6396" t="s">
        <v>89</v>
      </c>
      <c r="C6396" t="s">
        <v>120</v>
      </c>
      <c r="D6396" t="s">
        <v>17109</v>
      </c>
      <c r="E6396">
        <v>116</v>
      </c>
      <c r="F6396" t="s">
        <v>310</v>
      </c>
    </row>
    <row r="6397" spans="1:6" x14ac:dyDescent="0.2">
      <c r="A6397" t="s">
        <v>17366</v>
      </c>
      <c r="B6397" t="s">
        <v>89</v>
      </c>
      <c r="C6397" t="s">
        <v>121</v>
      </c>
      <c r="D6397" t="s">
        <v>17109</v>
      </c>
      <c r="E6397">
        <v>139</v>
      </c>
      <c r="F6397" t="s">
        <v>310</v>
      </c>
    </row>
    <row r="6398" spans="1:6" x14ac:dyDescent="0.2">
      <c r="A6398" t="s">
        <v>17367</v>
      </c>
      <c r="B6398" t="s">
        <v>89</v>
      </c>
      <c r="C6398" t="s">
        <v>122</v>
      </c>
      <c r="D6398" t="s">
        <v>17109</v>
      </c>
      <c r="E6398">
        <v>170</v>
      </c>
      <c r="F6398" t="s">
        <v>310</v>
      </c>
    </row>
    <row r="6399" spans="1:6" x14ac:dyDescent="0.2">
      <c r="A6399" t="s">
        <v>17368</v>
      </c>
      <c r="B6399" t="s">
        <v>89</v>
      </c>
      <c r="C6399" t="s">
        <v>123</v>
      </c>
      <c r="D6399" t="s">
        <v>17109</v>
      </c>
      <c r="E6399">
        <v>198</v>
      </c>
      <c r="F6399" t="s">
        <v>310</v>
      </c>
    </row>
    <row r="6400" spans="1:6" x14ac:dyDescent="0.2">
      <c r="A6400" t="s">
        <v>17369</v>
      </c>
      <c r="B6400" t="s">
        <v>89</v>
      </c>
      <c r="C6400" t="s">
        <v>124</v>
      </c>
      <c r="D6400" t="s">
        <v>17109</v>
      </c>
      <c r="E6400">
        <v>343</v>
      </c>
      <c r="F6400" t="s">
        <v>310</v>
      </c>
    </row>
    <row r="6401" spans="1:6" x14ac:dyDescent="0.2">
      <c r="A6401" t="s">
        <v>17370</v>
      </c>
      <c r="B6401" t="s">
        <v>89</v>
      </c>
      <c r="C6401" t="s">
        <v>125</v>
      </c>
      <c r="D6401" t="s">
        <v>17109</v>
      </c>
      <c r="E6401">
        <v>67</v>
      </c>
      <c r="F6401" t="s">
        <v>310</v>
      </c>
    </row>
    <row r="6402" spans="1:6" x14ac:dyDescent="0.2">
      <c r="A6402" t="s">
        <v>17371</v>
      </c>
      <c r="B6402" t="s">
        <v>89</v>
      </c>
      <c r="C6402" t="s">
        <v>126</v>
      </c>
      <c r="D6402" t="s">
        <v>17109</v>
      </c>
      <c r="E6402">
        <v>84</v>
      </c>
      <c r="F6402" t="s">
        <v>310</v>
      </c>
    </row>
    <row r="6403" spans="1:6" x14ac:dyDescent="0.2">
      <c r="A6403" t="s">
        <v>17372</v>
      </c>
      <c r="B6403" t="s">
        <v>89</v>
      </c>
      <c r="C6403" t="s">
        <v>127</v>
      </c>
      <c r="D6403" t="s">
        <v>17109</v>
      </c>
      <c r="E6403">
        <v>341</v>
      </c>
      <c r="F6403" t="s">
        <v>310</v>
      </c>
    </row>
    <row r="6404" spans="1:6" x14ac:dyDescent="0.2">
      <c r="A6404" t="s">
        <v>17373</v>
      </c>
      <c r="B6404" t="s">
        <v>89</v>
      </c>
      <c r="C6404" t="s">
        <v>128</v>
      </c>
      <c r="D6404" t="s">
        <v>17109</v>
      </c>
      <c r="E6404">
        <v>102</v>
      </c>
      <c r="F6404" t="s">
        <v>310</v>
      </c>
    </row>
    <row r="6405" spans="1:6" x14ac:dyDescent="0.2">
      <c r="A6405" t="s">
        <v>17374</v>
      </c>
      <c r="B6405" t="s">
        <v>89</v>
      </c>
      <c r="C6405" t="s">
        <v>129</v>
      </c>
      <c r="D6405" t="s">
        <v>17109</v>
      </c>
      <c r="E6405">
        <v>101</v>
      </c>
      <c r="F6405" t="s">
        <v>310</v>
      </c>
    </row>
    <row r="6406" spans="1:6" x14ac:dyDescent="0.2">
      <c r="A6406" t="s">
        <v>17375</v>
      </c>
      <c r="B6406" t="s">
        <v>89</v>
      </c>
      <c r="C6406" t="s">
        <v>130</v>
      </c>
      <c r="D6406" t="s">
        <v>17109</v>
      </c>
      <c r="E6406">
        <v>165</v>
      </c>
      <c r="F6406" t="s">
        <v>310</v>
      </c>
    </row>
    <row r="6407" spans="1:6" x14ac:dyDescent="0.2">
      <c r="A6407" t="s">
        <v>17376</v>
      </c>
      <c r="B6407" t="s">
        <v>89</v>
      </c>
      <c r="C6407" t="s">
        <v>131</v>
      </c>
      <c r="D6407" t="s">
        <v>17109</v>
      </c>
      <c r="E6407">
        <v>159</v>
      </c>
      <c r="F6407" t="s">
        <v>310</v>
      </c>
    </row>
    <row r="6408" spans="1:6" x14ac:dyDescent="0.2">
      <c r="A6408" t="s">
        <v>17377</v>
      </c>
      <c r="B6408" t="s">
        <v>89</v>
      </c>
      <c r="C6408" t="s">
        <v>132</v>
      </c>
      <c r="D6408" t="s">
        <v>17109</v>
      </c>
      <c r="E6408">
        <v>8</v>
      </c>
      <c r="F6408" t="s">
        <v>310</v>
      </c>
    </row>
    <row r="6409" spans="1:6" x14ac:dyDescent="0.2">
      <c r="A6409" t="s">
        <v>17378</v>
      </c>
      <c r="B6409" t="s">
        <v>89</v>
      </c>
      <c r="C6409" t="s">
        <v>133</v>
      </c>
      <c r="D6409" t="s">
        <v>17109</v>
      </c>
      <c r="E6409">
        <v>197</v>
      </c>
      <c r="F6409" t="s">
        <v>310</v>
      </c>
    </row>
    <row r="6410" spans="1:6" x14ac:dyDescent="0.2">
      <c r="A6410" t="s">
        <v>17379</v>
      </c>
      <c r="B6410" t="s">
        <v>89</v>
      </c>
      <c r="C6410" t="s">
        <v>134</v>
      </c>
      <c r="D6410" t="s">
        <v>17109</v>
      </c>
      <c r="E6410">
        <v>86</v>
      </c>
      <c r="F6410" t="s">
        <v>310</v>
      </c>
    </row>
    <row r="6411" spans="1:6" x14ac:dyDescent="0.2">
      <c r="A6411" t="s">
        <v>17380</v>
      </c>
      <c r="B6411" t="s">
        <v>89</v>
      </c>
      <c r="C6411" t="s">
        <v>135</v>
      </c>
      <c r="D6411" t="s">
        <v>17109</v>
      </c>
      <c r="E6411">
        <v>175</v>
      </c>
      <c r="F6411" t="s">
        <v>310</v>
      </c>
    </row>
    <row r="6412" spans="1:6" x14ac:dyDescent="0.2">
      <c r="A6412" t="s">
        <v>17381</v>
      </c>
      <c r="B6412" t="s">
        <v>89</v>
      </c>
      <c r="C6412" t="s">
        <v>136</v>
      </c>
      <c r="D6412" t="s">
        <v>17109</v>
      </c>
      <c r="E6412">
        <v>70</v>
      </c>
      <c r="F6412" t="s">
        <v>310</v>
      </c>
    </row>
    <row r="6413" spans="1:6" x14ac:dyDescent="0.2">
      <c r="A6413" t="s">
        <v>17382</v>
      </c>
      <c r="B6413" t="s">
        <v>89</v>
      </c>
      <c r="C6413" t="s">
        <v>137</v>
      </c>
      <c r="D6413" t="s">
        <v>17109</v>
      </c>
      <c r="E6413">
        <v>31</v>
      </c>
      <c r="F6413" t="s">
        <v>310</v>
      </c>
    </row>
    <row r="6414" spans="1:6" x14ac:dyDescent="0.2">
      <c r="A6414" t="s">
        <v>17383</v>
      </c>
      <c r="B6414" t="s">
        <v>89</v>
      </c>
      <c r="C6414" t="s">
        <v>138</v>
      </c>
      <c r="D6414" t="s">
        <v>17109</v>
      </c>
      <c r="E6414">
        <v>74</v>
      </c>
      <c r="F6414" t="s">
        <v>310</v>
      </c>
    </row>
    <row r="6415" spans="1:6" x14ac:dyDescent="0.2">
      <c r="A6415" t="s">
        <v>17384</v>
      </c>
      <c r="B6415" t="s">
        <v>89</v>
      </c>
      <c r="C6415" t="s">
        <v>139</v>
      </c>
      <c r="D6415" t="s">
        <v>17109</v>
      </c>
      <c r="E6415">
        <v>294</v>
      </c>
      <c r="F6415" t="s">
        <v>310</v>
      </c>
    </row>
    <row r="6416" spans="1:6" x14ac:dyDescent="0.2">
      <c r="A6416" t="s">
        <v>17385</v>
      </c>
      <c r="B6416" t="s">
        <v>89</v>
      </c>
      <c r="C6416" t="s">
        <v>140</v>
      </c>
      <c r="D6416" t="s">
        <v>17109</v>
      </c>
      <c r="E6416">
        <v>291</v>
      </c>
      <c r="F6416" t="s">
        <v>310</v>
      </c>
    </row>
    <row r="6417" spans="1:6" x14ac:dyDescent="0.2">
      <c r="A6417" t="s">
        <v>17386</v>
      </c>
      <c r="B6417" t="s">
        <v>89</v>
      </c>
      <c r="C6417" t="s">
        <v>141</v>
      </c>
      <c r="D6417" t="s">
        <v>17109</v>
      </c>
      <c r="E6417">
        <v>70</v>
      </c>
      <c r="F6417" t="s">
        <v>310</v>
      </c>
    </row>
    <row r="6418" spans="1:6" x14ac:dyDescent="0.2">
      <c r="A6418" t="s">
        <v>17387</v>
      </c>
      <c r="B6418" t="s">
        <v>89</v>
      </c>
      <c r="C6418" t="s">
        <v>142</v>
      </c>
      <c r="D6418" t="s">
        <v>17109</v>
      </c>
      <c r="E6418">
        <v>138</v>
      </c>
      <c r="F6418" t="s">
        <v>310</v>
      </c>
    </row>
    <row r="6419" spans="1:6" x14ac:dyDescent="0.2">
      <c r="A6419" t="s">
        <v>17388</v>
      </c>
      <c r="B6419" t="s">
        <v>89</v>
      </c>
      <c r="C6419" t="s">
        <v>143</v>
      </c>
      <c r="D6419" t="s">
        <v>17109</v>
      </c>
      <c r="E6419">
        <v>91</v>
      </c>
      <c r="F6419" t="s">
        <v>310</v>
      </c>
    </row>
    <row r="6420" spans="1:6" x14ac:dyDescent="0.2">
      <c r="A6420" t="s">
        <v>17389</v>
      </c>
      <c r="B6420" t="s">
        <v>89</v>
      </c>
      <c r="C6420" t="s">
        <v>144</v>
      </c>
      <c r="D6420" t="s">
        <v>17109</v>
      </c>
      <c r="E6420">
        <v>109</v>
      </c>
      <c r="F6420" t="s">
        <v>310</v>
      </c>
    </row>
    <row r="6421" spans="1:6" x14ac:dyDescent="0.2">
      <c r="A6421" t="s">
        <v>17390</v>
      </c>
      <c r="B6421" t="s">
        <v>89</v>
      </c>
      <c r="C6421" t="s">
        <v>145</v>
      </c>
      <c r="D6421" t="s">
        <v>17109</v>
      </c>
      <c r="E6421">
        <v>171</v>
      </c>
      <c r="F6421" t="s">
        <v>310</v>
      </c>
    </row>
    <row r="6422" spans="1:6" x14ac:dyDescent="0.2">
      <c r="A6422" t="s">
        <v>17391</v>
      </c>
      <c r="B6422" t="s">
        <v>89</v>
      </c>
      <c r="C6422" t="s">
        <v>146</v>
      </c>
      <c r="D6422" t="s">
        <v>17109</v>
      </c>
      <c r="E6422">
        <v>126</v>
      </c>
      <c r="F6422" t="s">
        <v>310</v>
      </c>
    </row>
    <row r="6423" spans="1:6" x14ac:dyDescent="0.2">
      <c r="A6423" t="s">
        <v>17392</v>
      </c>
      <c r="B6423" t="s">
        <v>89</v>
      </c>
      <c r="C6423" t="s">
        <v>147</v>
      </c>
      <c r="D6423" t="s">
        <v>17109</v>
      </c>
      <c r="E6423">
        <v>189</v>
      </c>
      <c r="F6423" t="s">
        <v>310</v>
      </c>
    </row>
    <row r="6424" spans="1:6" x14ac:dyDescent="0.2">
      <c r="A6424" t="s">
        <v>17393</v>
      </c>
      <c r="B6424" t="s">
        <v>89</v>
      </c>
      <c r="C6424" t="s">
        <v>148</v>
      </c>
      <c r="D6424" t="s">
        <v>17109</v>
      </c>
      <c r="E6424">
        <v>136</v>
      </c>
      <c r="F6424" t="s">
        <v>310</v>
      </c>
    </row>
    <row r="6425" spans="1:6" x14ac:dyDescent="0.2">
      <c r="A6425" t="s">
        <v>17394</v>
      </c>
      <c r="B6425" t="s">
        <v>89</v>
      </c>
      <c r="C6425" t="s">
        <v>149</v>
      </c>
      <c r="D6425" t="s">
        <v>17109</v>
      </c>
      <c r="E6425">
        <v>708</v>
      </c>
      <c r="F6425" t="s">
        <v>310</v>
      </c>
    </row>
    <row r="6426" spans="1:6" x14ac:dyDescent="0.2">
      <c r="A6426" t="s">
        <v>17395</v>
      </c>
      <c r="B6426" t="s">
        <v>89</v>
      </c>
      <c r="C6426" t="s">
        <v>150</v>
      </c>
      <c r="D6426" t="s">
        <v>17109</v>
      </c>
      <c r="E6426">
        <v>70</v>
      </c>
      <c r="F6426" t="s">
        <v>310</v>
      </c>
    </row>
    <row r="6427" spans="1:6" x14ac:dyDescent="0.2">
      <c r="A6427" t="s">
        <v>17396</v>
      </c>
      <c r="B6427" t="s">
        <v>89</v>
      </c>
      <c r="C6427" t="s">
        <v>151</v>
      </c>
      <c r="D6427" t="s">
        <v>17109</v>
      </c>
      <c r="E6427">
        <v>334</v>
      </c>
      <c r="F6427" t="s">
        <v>310</v>
      </c>
    </row>
    <row r="6428" spans="1:6" x14ac:dyDescent="0.2">
      <c r="A6428" t="s">
        <v>17397</v>
      </c>
      <c r="B6428" t="s">
        <v>89</v>
      </c>
      <c r="C6428" t="s">
        <v>152</v>
      </c>
      <c r="D6428" t="s">
        <v>17109</v>
      </c>
      <c r="E6428">
        <v>163</v>
      </c>
      <c r="F6428" t="s">
        <v>310</v>
      </c>
    </row>
    <row r="6429" spans="1:6" x14ac:dyDescent="0.2">
      <c r="A6429" t="s">
        <v>17398</v>
      </c>
      <c r="B6429" t="s">
        <v>89</v>
      </c>
      <c r="C6429" t="s">
        <v>153</v>
      </c>
      <c r="D6429" t="s">
        <v>17109</v>
      </c>
      <c r="E6429">
        <v>121</v>
      </c>
      <c r="F6429" t="s">
        <v>310</v>
      </c>
    </row>
    <row r="6430" spans="1:6" x14ac:dyDescent="0.2">
      <c r="A6430" t="s">
        <v>17399</v>
      </c>
      <c r="B6430" t="s">
        <v>89</v>
      </c>
      <c r="C6430" t="s">
        <v>154</v>
      </c>
      <c r="D6430" t="s">
        <v>17109</v>
      </c>
      <c r="E6430">
        <v>54</v>
      </c>
      <c r="F6430" t="s">
        <v>310</v>
      </c>
    </row>
    <row r="6431" spans="1:6" x14ac:dyDescent="0.2">
      <c r="A6431" t="s">
        <v>17400</v>
      </c>
      <c r="B6431" t="s">
        <v>89</v>
      </c>
      <c r="C6431" t="s">
        <v>155</v>
      </c>
      <c r="D6431" t="s">
        <v>17109</v>
      </c>
      <c r="E6431">
        <v>89</v>
      </c>
      <c r="F6431" t="s">
        <v>310</v>
      </c>
    </row>
    <row r="6432" spans="1:6" x14ac:dyDescent="0.2">
      <c r="A6432" t="s">
        <v>17401</v>
      </c>
      <c r="B6432" t="s">
        <v>89</v>
      </c>
      <c r="C6432" t="s">
        <v>156</v>
      </c>
      <c r="D6432" t="s">
        <v>17109</v>
      </c>
      <c r="E6432">
        <v>753</v>
      </c>
      <c r="F6432" t="s">
        <v>310</v>
      </c>
    </row>
    <row r="6433" spans="1:6" x14ac:dyDescent="0.2">
      <c r="A6433" t="s">
        <v>17402</v>
      </c>
      <c r="B6433" t="s">
        <v>89</v>
      </c>
      <c r="C6433" t="s">
        <v>157</v>
      </c>
      <c r="D6433" t="s">
        <v>17109</v>
      </c>
      <c r="E6433">
        <v>106</v>
      </c>
      <c r="F6433" t="s">
        <v>310</v>
      </c>
    </row>
    <row r="6434" spans="1:6" x14ac:dyDescent="0.2">
      <c r="A6434" t="s">
        <v>17403</v>
      </c>
      <c r="B6434" t="s">
        <v>89</v>
      </c>
      <c r="C6434" t="s">
        <v>158</v>
      </c>
      <c r="D6434" t="s">
        <v>17109</v>
      </c>
      <c r="E6434">
        <v>119</v>
      </c>
      <c r="F6434" t="s">
        <v>310</v>
      </c>
    </row>
    <row r="6435" spans="1:6" x14ac:dyDescent="0.2">
      <c r="A6435" t="s">
        <v>17404</v>
      </c>
      <c r="B6435" t="s">
        <v>89</v>
      </c>
      <c r="C6435" t="s">
        <v>159</v>
      </c>
      <c r="D6435" t="s">
        <v>17109</v>
      </c>
      <c r="E6435">
        <v>17</v>
      </c>
      <c r="F6435" t="s">
        <v>310</v>
      </c>
    </row>
    <row r="6436" spans="1:6" x14ac:dyDescent="0.2">
      <c r="A6436" t="s">
        <v>17405</v>
      </c>
      <c r="B6436" t="s">
        <v>89</v>
      </c>
      <c r="C6436" t="s">
        <v>160</v>
      </c>
      <c r="D6436" t="s">
        <v>17109</v>
      </c>
      <c r="E6436">
        <v>164</v>
      </c>
      <c r="F6436" t="s">
        <v>310</v>
      </c>
    </row>
    <row r="6437" spans="1:6" x14ac:dyDescent="0.2">
      <c r="A6437" t="s">
        <v>17406</v>
      </c>
      <c r="B6437" t="s">
        <v>89</v>
      </c>
      <c r="C6437" t="s">
        <v>161</v>
      </c>
      <c r="D6437" t="s">
        <v>17109</v>
      </c>
      <c r="E6437">
        <v>68</v>
      </c>
      <c r="F6437" t="s">
        <v>310</v>
      </c>
    </row>
    <row r="6438" spans="1:6" x14ac:dyDescent="0.2">
      <c r="A6438" t="s">
        <v>17407</v>
      </c>
      <c r="B6438" t="s">
        <v>89</v>
      </c>
      <c r="C6438" t="s">
        <v>162</v>
      </c>
      <c r="D6438" t="s">
        <v>17109</v>
      </c>
      <c r="E6438">
        <v>669</v>
      </c>
      <c r="F6438" t="s">
        <v>310</v>
      </c>
    </row>
    <row r="6439" spans="1:6" x14ac:dyDescent="0.2">
      <c r="A6439" t="s">
        <v>17408</v>
      </c>
      <c r="B6439" t="s">
        <v>89</v>
      </c>
      <c r="C6439" t="s">
        <v>163</v>
      </c>
      <c r="D6439" t="s">
        <v>17109</v>
      </c>
      <c r="E6439">
        <v>122</v>
      </c>
      <c r="F6439" t="s">
        <v>310</v>
      </c>
    </row>
    <row r="6440" spans="1:6" x14ac:dyDescent="0.2">
      <c r="A6440" t="s">
        <v>17409</v>
      </c>
      <c r="B6440" t="s">
        <v>89</v>
      </c>
      <c r="C6440" t="s">
        <v>164</v>
      </c>
      <c r="D6440" t="s">
        <v>17109</v>
      </c>
      <c r="E6440">
        <v>107</v>
      </c>
      <c r="F6440" t="s">
        <v>310</v>
      </c>
    </row>
    <row r="6441" spans="1:6" x14ac:dyDescent="0.2">
      <c r="A6441" t="s">
        <v>17410</v>
      </c>
      <c r="B6441" t="s">
        <v>89</v>
      </c>
      <c r="C6441" t="s">
        <v>165</v>
      </c>
      <c r="D6441" t="s">
        <v>17109</v>
      </c>
      <c r="E6441">
        <v>35</v>
      </c>
      <c r="F6441" t="s">
        <v>310</v>
      </c>
    </row>
    <row r="6442" spans="1:6" x14ac:dyDescent="0.2">
      <c r="A6442" t="s">
        <v>17411</v>
      </c>
      <c r="B6442" t="s">
        <v>89</v>
      </c>
      <c r="C6442" t="s">
        <v>166</v>
      </c>
      <c r="D6442" t="s">
        <v>17109</v>
      </c>
      <c r="E6442">
        <v>1</v>
      </c>
      <c r="F6442" t="s">
        <v>310</v>
      </c>
    </row>
    <row r="6443" spans="1:6" x14ac:dyDescent="0.2">
      <c r="A6443" t="s">
        <v>17412</v>
      </c>
      <c r="B6443" t="s">
        <v>89</v>
      </c>
      <c r="C6443" t="s">
        <v>167</v>
      </c>
      <c r="D6443" t="s">
        <v>17109</v>
      </c>
      <c r="E6443">
        <v>91</v>
      </c>
      <c r="F6443" t="s">
        <v>310</v>
      </c>
    </row>
    <row r="6444" spans="1:6" x14ac:dyDescent="0.2">
      <c r="A6444" t="s">
        <v>17413</v>
      </c>
      <c r="B6444" t="s">
        <v>89</v>
      </c>
      <c r="C6444" t="s">
        <v>168</v>
      </c>
      <c r="D6444" t="s">
        <v>17109</v>
      </c>
      <c r="E6444">
        <v>70</v>
      </c>
      <c r="F6444" t="s">
        <v>310</v>
      </c>
    </row>
    <row r="6445" spans="1:6" x14ac:dyDescent="0.2">
      <c r="A6445" t="s">
        <v>17414</v>
      </c>
      <c r="B6445" t="s">
        <v>89</v>
      </c>
      <c r="C6445" t="s">
        <v>169</v>
      </c>
      <c r="D6445" t="s">
        <v>17109</v>
      </c>
      <c r="E6445">
        <v>707</v>
      </c>
      <c r="F6445" t="s">
        <v>310</v>
      </c>
    </row>
    <row r="6446" spans="1:6" x14ac:dyDescent="0.2">
      <c r="A6446" t="s">
        <v>17415</v>
      </c>
      <c r="B6446" t="s">
        <v>89</v>
      </c>
      <c r="C6446" t="s">
        <v>170</v>
      </c>
      <c r="D6446" t="s">
        <v>17109</v>
      </c>
      <c r="E6446">
        <v>66</v>
      </c>
      <c r="F6446" t="s">
        <v>310</v>
      </c>
    </row>
    <row r="6447" spans="1:6" x14ac:dyDescent="0.2">
      <c r="A6447" t="s">
        <v>17416</v>
      </c>
      <c r="B6447" t="s">
        <v>89</v>
      </c>
      <c r="C6447" t="s">
        <v>171</v>
      </c>
      <c r="D6447" t="s">
        <v>17109</v>
      </c>
      <c r="E6447">
        <v>70</v>
      </c>
      <c r="F6447" t="s">
        <v>310</v>
      </c>
    </row>
    <row r="6448" spans="1:6" x14ac:dyDescent="0.2">
      <c r="A6448" t="s">
        <v>17417</v>
      </c>
      <c r="B6448" t="s">
        <v>89</v>
      </c>
      <c r="C6448" t="s">
        <v>172</v>
      </c>
      <c r="D6448" t="s">
        <v>17109</v>
      </c>
      <c r="E6448">
        <v>202</v>
      </c>
      <c r="F6448" t="s">
        <v>310</v>
      </c>
    </row>
    <row r="6449" spans="1:6" x14ac:dyDescent="0.2">
      <c r="A6449" t="s">
        <v>17418</v>
      </c>
      <c r="B6449" t="s">
        <v>89</v>
      </c>
      <c r="C6449" t="s">
        <v>173</v>
      </c>
      <c r="D6449" t="s">
        <v>17109</v>
      </c>
      <c r="E6449">
        <v>46</v>
      </c>
      <c r="F6449" t="s">
        <v>310</v>
      </c>
    </row>
    <row r="6450" spans="1:6" x14ac:dyDescent="0.2">
      <c r="A6450" t="s">
        <v>17419</v>
      </c>
      <c r="B6450" t="s">
        <v>89</v>
      </c>
      <c r="C6450" t="s">
        <v>174</v>
      </c>
      <c r="D6450" t="s">
        <v>17109</v>
      </c>
      <c r="E6450">
        <v>149</v>
      </c>
      <c r="F6450" t="s">
        <v>310</v>
      </c>
    </row>
    <row r="6451" spans="1:6" x14ac:dyDescent="0.2">
      <c r="A6451" t="s">
        <v>17420</v>
      </c>
      <c r="B6451" t="s">
        <v>89</v>
      </c>
      <c r="C6451" t="s">
        <v>175</v>
      </c>
      <c r="D6451" t="s">
        <v>17109</v>
      </c>
      <c r="E6451">
        <v>513</v>
      </c>
      <c r="F6451" t="s">
        <v>310</v>
      </c>
    </row>
    <row r="6452" spans="1:6" x14ac:dyDescent="0.2">
      <c r="A6452" t="s">
        <v>17421</v>
      </c>
      <c r="B6452" t="s">
        <v>89</v>
      </c>
      <c r="C6452" t="s">
        <v>176</v>
      </c>
      <c r="D6452" t="s">
        <v>17109</v>
      </c>
      <c r="E6452">
        <v>258</v>
      </c>
      <c r="F6452" t="s">
        <v>310</v>
      </c>
    </row>
    <row r="6453" spans="1:6" x14ac:dyDescent="0.2">
      <c r="A6453" t="s">
        <v>17422</v>
      </c>
      <c r="B6453" t="s">
        <v>89</v>
      </c>
      <c r="C6453" t="s">
        <v>177</v>
      </c>
      <c r="D6453" t="s">
        <v>17109</v>
      </c>
      <c r="E6453">
        <v>107</v>
      </c>
      <c r="F6453" t="s">
        <v>310</v>
      </c>
    </row>
    <row r="6454" spans="1:6" x14ac:dyDescent="0.2">
      <c r="A6454" t="s">
        <v>17423</v>
      </c>
      <c r="B6454" t="s">
        <v>89</v>
      </c>
      <c r="C6454" t="s">
        <v>178</v>
      </c>
      <c r="D6454" t="s">
        <v>17109</v>
      </c>
      <c r="E6454">
        <v>341</v>
      </c>
      <c r="F6454" t="s">
        <v>310</v>
      </c>
    </row>
    <row r="6455" spans="1:6" x14ac:dyDescent="0.2">
      <c r="A6455" t="s">
        <v>17424</v>
      </c>
      <c r="B6455" t="s">
        <v>89</v>
      </c>
      <c r="C6455" t="s">
        <v>179</v>
      </c>
      <c r="D6455" t="s">
        <v>17109</v>
      </c>
      <c r="E6455">
        <v>167</v>
      </c>
      <c r="F6455" t="s">
        <v>310</v>
      </c>
    </row>
    <row r="6456" spans="1:6" x14ac:dyDescent="0.2">
      <c r="A6456" t="s">
        <v>17425</v>
      </c>
      <c r="B6456" t="s">
        <v>89</v>
      </c>
      <c r="C6456" t="s">
        <v>180</v>
      </c>
      <c r="D6456" t="s">
        <v>17109</v>
      </c>
      <c r="E6456">
        <v>278</v>
      </c>
      <c r="F6456" t="s">
        <v>310</v>
      </c>
    </row>
    <row r="6457" spans="1:6" x14ac:dyDescent="0.2">
      <c r="A6457" t="s">
        <v>17426</v>
      </c>
      <c r="B6457" t="s">
        <v>89</v>
      </c>
      <c r="C6457" t="s">
        <v>181</v>
      </c>
      <c r="D6457" t="s">
        <v>17109</v>
      </c>
      <c r="E6457">
        <v>155</v>
      </c>
      <c r="F6457" t="s">
        <v>310</v>
      </c>
    </row>
    <row r="6458" spans="1:6" x14ac:dyDescent="0.2">
      <c r="A6458" t="s">
        <v>17427</v>
      </c>
      <c r="B6458" t="s">
        <v>89</v>
      </c>
      <c r="C6458" t="s">
        <v>182</v>
      </c>
      <c r="D6458" t="s">
        <v>17109</v>
      </c>
      <c r="E6458">
        <v>80</v>
      </c>
      <c r="F6458" t="s">
        <v>310</v>
      </c>
    </row>
    <row r="6459" spans="1:6" x14ac:dyDescent="0.2">
      <c r="A6459" t="s">
        <v>17428</v>
      </c>
      <c r="B6459" t="s">
        <v>89</v>
      </c>
      <c r="C6459" t="s">
        <v>183</v>
      </c>
      <c r="D6459" t="s">
        <v>17109</v>
      </c>
      <c r="E6459">
        <v>140</v>
      </c>
      <c r="F6459" t="s">
        <v>310</v>
      </c>
    </row>
    <row r="6460" spans="1:6" x14ac:dyDescent="0.2">
      <c r="A6460" t="s">
        <v>17429</v>
      </c>
      <c r="B6460" t="s">
        <v>89</v>
      </c>
      <c r="C6460" t="s">
        <v>184</v>
      </c>
      <c r="D6460" t="s">
        <v>17109</v>
      </c>
      <c r="E6460">
        <v>103</v>
      </c>
      <c r="F6460" t="s">
        <v>310</v>
      </c>
    </row>
    <row r="6461" spans="1:6" x14ac:dyDescent="0.2">
      <c r="A6461" t="s">
        <v>17430</v>
      </c>
      <c r="B6461" t="s">
        <v>89</v>
      </c>
      <c r="C6461" t="s">
        <v>185</v>
      </c>
      <c r="D6461" t="s">
        <v>17109</v>
      </c>
      <c r="E6461">
        <v>97</v>
      </c>
      <c r="F6461" t="s">
        <v>310</v>
      </c>
    </row>
    <row r="6462" spans="1:6" x14ac:dyDescent="0.2">
      <c r="A6462" t="s">
        <v>17431</v>
      </c>
      <c r="B6462" t="s">
        <v>89</v>
      </c>
      <c r="C6462" t="s">
        <v>186</v>
      </c>
      <c r="D6462" t="s">
        <v>17109</v>
      </c>
      <c r="E6462">
        <v>35</v>
      </c>
      <c r="F6462" t="s">
        <v>310</v>
      </c>
    </row>
    <row r="6463" spans="1:6" x14ac:dyDescent="0.2">
      <c r="A6463" t="s">
        <v>17432</v>
      </c>
      <c r="B6463" t="s">
        <v>89</v>
      </c>
      <c r="C6463" t="s">
        <v>187</v>
      </c>
      <c r="D6463" t="s">
        <v>17109</v>
      </c>
      <c r="E6463">
        <v>136</v>
      </c>
      <c r="F6463" t="s">
        <v>310</v>
      </c>
    </row>
    <row r="6464" spans="1:6" x14ac:dyDescent="0.2">
      <c r="A6464" t="s">
        <v>17433</v>
      </c>
      <c r="B6464" t="s">
        <v>89</v>
      </c>
      <c r="C6464" t="s">
        <v>188</v>
      </c>
      <c r="D6464" t="s">
        <v>17109</v>
      </c>
      <c r="E6464">
        <v>100</v>
      </c>
      <c r="F6464" t="s">
        <v>310</v>
      </c>
    </row>
    <row r="6465" spans="1:6" x14ac:dyDescent="0.2">
      <c r="A6465" t="s">
        <v>17434</v>
      </c>
      <c r="B6465" t="s">
        <v>89</v>
      </c>
      <c r="C6465" t="s">
        <v>189</v>
      </c>
      <c r="D6465" t="s">
        <v>17109</v>
      </c>
      <c r="E6465">
        <v>107</v>
      </c>
      <c r="F6465" t="s">
        <v>310</v>
      </c>
    </row>
    <row r="6466" spans="1:6" x14ac:dyDescent="0.2">
      <c r="A6466" t="s">
        <v>17435</v>
      </c>
      <c r="B6466" t="s">
        <v>89</v>
      </c>
      <c r="C6466" t="s">
        <v>190</v>
      </c>
      <c r="D6466" t="s">
        <v>17109</v>
      </c>
      <c r="E6466">
        <v>276</v>
      </c>
      <c r="F6466" t="s">
        <v>310</v>
      </c>
    </row>
    <row r="6467" spans="1:6" x14ac:dyDescent="0.2">
      <c r="A6467" t="s">
        <v>17436</v>
      </c>
      <c r="B6467" t="s">
        <v>89</v>
      </c>
      <c r="C6467" t="s">
        <v>191</v>
      </c>
      <c r="D6467" t="s">
        <v>17109</v>
      </c>
      <c r="E6467">
        <v>39</v>
      </c>
      <c r="F6467" t="s">
        <v>310</v>
      </c>
    </row>
    <row r="6468" spans="1:6" x14ac:dyDescent="0.2">
      <c r="A6468" t="s">
        <v>17437</v>
      </c>
      <c r="B6468" t="s">
        <v>89</v>
      </c>
      <c r="C6468" t="s">
        <v>192</v>
      </c>
      <c r="D6468" t="s">
        <v>17109</v>
      </c>
      <c r="E6468">
        <v>64</v>
      </c>
      <c r="F6468" t="s">
        <v>310</v>
      </c>
    </row>
    <row r="6469" spans="1:6" x14ac:dyDescent="0.2">
      <c r="A6469" t="s">
        <v>17438</v>
      </c>
      <c r="B6469" t="s">
        <v>89</v>
      </c>
      <c r="C6469" t="s">
        <v>193</v>
      </c>
      <c r="D6469" t="s">
        <v>17109</v>
      </c>
      <c r="E6469">
        <v>130</v>
      </c>
      <c r="F6469" t="s">
        <v>310</v>
      </c>
    </row>
    <row r="6470" spans="1:6" x14ac:dyDescent="0.2">
      <c r="A6470" t="s">
        <v>17439</v>
      </c>
      <c r="B6470" t="s">
        <v>89</v>
      </c>
      <c r="C6470" t="s">
        <v>194</v>
      </c>
      <c r="D6470" t="s">
        <v>17109</v>
      </c>
      <c r="E6470">
        <v>98</v>
      </c>
      <c r="F6470" t="s">
        <v>310</v>
      </c>
    </row>
    <row r="6471" spans="1:6" x14ac:dyDescent="0.2">
      <c r="A6471" t="s">
        <v>17440</v>
      </c>
      <c r="B6471" t="s">
        <v>89</v>
      </c>
      <c r="C6471" t="s">
        <v>195</v>
      </c>
      <c r="D6471" t="s">
        <v>17109</v>
      </c>
      <c r="E6471">
        <v>62</v>
      </c>
      <c r="F6471" t="s">
        <v>310</v>
      </c>
    </row>
    <row r="6472" spans="1:6" x14ac:dyDescent="0.2">
      <c r="A6472" t="s">
        <v>17441</v>
      </c>
      <c r="B6472" t="s">
        <v>89</v>
      </c>
      <c r="C6472" t="s">
        <v>196</v>
      </c>
      <c r="D6472" t="s">
        <v>17109</v>
      </c>
      <c r="E6472">
        <v>263</v>
      </c>
      <c r="F6472" t="s">
        <v>310</v>
      </c>
    </row>
    <row r="6473" spans="1:6" x14ac:dyDescent="0.2">
      <c r="A6473" t="s">
        <v>17442</v>
      </c>
      <c r="B6473" t="s">
        <v>89</v>
      </c>
      <c r="C6473" t="s">
        <v>197</v>
      </c>
      <c r="D6473" t="s">
        <v>17109</v>
      </c>
      <c r="E6473">
        <v>98</v>
      </c>
      <c r="F6473" t="s">
        <v>310</v>
      </c>
    </row>
    <row r="6474" spans="1:6" x14ac:dyDescent="0.2">
      <c r="A6474" t="s">
        <v>17443</v>
      </c>
      <c r="B6474" t="s">
        <v>89</v>
      </c>
      <c r="C6474" t="s">
        <v>276</v>
      </c>
      <c r="D6474" t="s">
        <v>17109</v>
      </c>
      <c r="E6474">
        <v>4</v>
      </c>
      <c r="F6474" t="s">
        <v>310</v>
      </c>
    </row>
    <row r="6475" spans="1:6" x14ac:dyDescent="0.2">
      <c r="A6475" t="s">
        <v>17444</v>
      </c>
      <c r="B6475" t="s">
        <v>89</v>
      </c>
      <c r="C6475" t="s">
        <v>198</v>
      </c>
      <c r="D6475" t="s">
        <v>17109</v>
      </c>
      <c r="E6475">
        <v>86</v>
      </c>
      <c r="F6475" t="s">
        <v>310</v>
      </c>
    </row>
    <row r="6476" spans="1:6" x14ac:dyDescent="0.2">
      <c r="A6476" t="s">
        <v>17445</v>
      </c>
      <c r="B6476" t="s">
        <v>89</v>
      </c>
      <c r="C6476" t="s">
        <v>199</v>
      </c>
      <c r="D6476" t="s">
        <v>17109</v>
      </c>
      <c r="E6476">
        <v>313</v>
      </c>
      <c r="F6476" t="s">
        <v>310</v>
      </c>
    </row>
    <row r="6477" spans="1:6" x14ac:dyDescent="0.2">
      <c r="A6477" t="s">
        <v>17446</v>
      </c>
      <c r="B6477" t="s">
        <v>89</v>
      </c>
      <c r="C6477" t="s">
        <v>200</v>
      </c>
      <c r="D6477" t="s">
        <v>17109</v>
      </c>
      <c r="E6477">
        <v>104</v>
      </c>
      <c r="F6477" t="s">
        <v>310</v>
      </c>
    </row>
    <row r="6478" spans="1:6" x14ac:dyDescent="0.2">
      <c r="A6478" t="s">
        <v>17447</v>
      </c>
      <c r="B6478" t="s">
        <v>89</v>
      </c>
      <c r="C6478" t="s">
        <v>201</v>
      </c>
      <c r="D6478" t="s">
        <v>17109</v>
      </c>
      <c r="E6478">
        <v>303</v>
      </c>
      <c r="F6478" t="s">
        <v>310</v>
      </c>
    </row>
    <row r="6479" spans="1:6" x14ac:dyDescent="0.2">
      <c r="A6479" t="s">
        <v>17448</v>
      </c>
      <c r="B6479" t="s">
        <v>89</v>
      </c>
      <c r="C6479" t="s">
        <v>202</v>
      </c>
      <c r="D6479" t="s">
        <v>17109</v>
      </c>
      <c r="E6479">
        <v>97</v>
      </c>
      <c r="F6479" t="s">
        <v>310</v>
      </c>
    </row>
    <row r="6480" spans="1:6" x14ac:dyDescent="0.2">
      <c r="A6480" t="s">
        <v>17449</v>
      </c>
      <c r="B6480" t="s">
        <v>89</v>
      </c>
      <c r="C6480" t="s">
        <v>203</v>
      </c>
      <c r="D6480" t="s">
        <v>17109</v>
      </c>
      <c r="E6480">
        <v>80</v>
      </c>
      <c r="F6480" t="s">
        <v>310</v>
      </c>
    </row>
    <row r="6481" spans="1:6" x14ac:dyDescent="0.2">
      <c r="A6481" t="s">
        <v>17450</v>
      </c>
      <c r="B6481" t="s">
        <v>89</v>
      </c>
      <c r="C6481" t="s">
        <v>204</v>
      </c>
      <c r="D6481" t="s">
        <v>17109</v>
      </c>
      <c r="E6481">
        <v>89</v>
      </c>
      <c r="F6481" t="s">
        <v>310</v>
      </c>
    </row>
    <row r="6482" spans="1:6" x14ac:dyDescent="0.2">
      <c r="A6482" t="s">
        <v>17451</v>
      </c>
      <c r="B6482" t="s">
        <v>89</v>
      </c>
      <c r="C6482" t="s">
        <v>205</v>
      </c>
      <c r="D6482" t="s">
        <v>17109</v>
      </c>
      <c r="E6482">
        <v>74</v>
      </c>
      <c r="F6482" t="s">
        <v>310</v>
      </c>
    </row>
    <row r="6483" spans="1:6" x14ac:dyDescent="0.2">
      <c r="A6483" t="s">
        <v>17452</v>
      </c>
      <c r="B6483" t="s">
        <v>89</v>
      </c>
      <c r="C6483" t="s">
        <v>206</v>
      </c>
      <c r="D6483" t="s">
        <v>17109</v>
      </c>
      <c r="E6483">
        <v>141</v>
      </c>
      <c r="F6483" t="s">
        <v>310</v>
      </c>
    </row>
    <row r="6484" spans="1:6" x14ac:dyDescent="0.2">
      <c r="A6484" t="s">
        <v>17453</v>
      </c>
      <c r="B6484" t="s">
        <v>89</v>
      </c>
      <c r="C6484" t="s">
        <v>207</v>
      </c>
      <c r="D6484" t="s">
        <v>17109</v>
      </c>
      <c r="E6484">
        <v>29</v>
      </c>
      <c r="F6484" t="s">
        <v>310</v>
      </c>
    </row>
    <row r="6485" spans="1:6" x14ac:dyDescent="0.2">
      <c r="A6485" t="s">
        <v>17454</v>
      </c>
      <c r="B6485" t="s">
        <v>89</v>
      </c>
      <c r="C6485" t="s">
        <v>208</v>
      </c>
      <c r="D6485" t="s">
        <v>17109</v>
      </c>
      <c r="E6485">
        <v>148</v>
      </c>
      <c r="F6485" t="s">
        <v>310</v>
      </c>
    </row>
    <row r="6486" spans="1:6" x14ac:dyDescent="0.2">
      <c r="A6486" t="s">
        <v>17455</v>
      </c>
      <c r="B6486" t="s">
        <v>89</v>
      </c>
      <c r="C6486" t="s">
        <v>209</v>
      </c>
      <c r="D6486" t="s">
        <v>17109</v>
      </c>
      <c r="E6486">
        <v>87</v>
      </c>
      <c r="F6486" t="s">
        <v>310</v>
      </c>
    </row>
    <row r="6487" spans="1:6" x14ac:dyDescent="0.2">
      <c r="A6487" t="s">
        <v>17456</v>
      </c>
      <c r="B6487" t="s">
        <v>89</v>
      </c>
      <c r="C6487" t="s">
        <v>210</v>
      </c>
      <c r="D6487" t="s">
        <v>17109</v>
      </c>
      <c r="E6487">
        <v>61</v>
      </c>
      <c r="F6487" t="s">
        <v>310</v>
      </c>
    </row>
    <row r="6488" spans="1:6" x14ac:dyDescent="0.2">
      <c r="A6488" t="s">
        <v>17457</v>
      </c>
      <c r="B6488" t="s">
        <v>89</v>
      </c>
      <c r="C6488" t="s">
        <v>211</v>
      </c>
      <c r="D6488" t="s">
        <v>17109</v>
      </c>
      <c r="E6488">
        <v>16</v>
      </c>
      <c r="F6488" t="s">
        <v>310</v>
      </c>
    </row>
    <row r="6489" spans="1:6" x14ac:dyDescent="0.2">
      <c r="A6489" t="s">
        <v>17458</v>
      </c>
      <c r="B6489" t="s">
        <v>89</v>
      </c>
      <c r="C6489" t="s">
        <v>212</v>
      </c>
      <c r="D6489" t="s">
        <v>17109</v>
      </c>
      <c r="E6489">
        <v>109</v>
      </c>
      <c r="F6489" t="s">
        <v>310</v>
      </c>
    </row>
    <row r="6490" spans="1:6" x14ac:dyDescent="0.2">
      <c r="A6490" t="s">
        <v>17459</v>
      </c>
      <c r="B6490" t="s">
        <v>89</v>
      </c>
      <c r="C6490" t="s">
        <v>213</v>
      </c>
      <c r="D6490" t="s">
        <v>17109</v>
      </c>
      <c r="E6490">
        <v>109</v>
      </c>
      <c r="F6490" t="s">
        <v>310</v>
      </c>
    </row>
    <row r="6491" spans="1:6" x14ac:dyDescent="0.2">
      <c r="A6491" t="s">
        <v>17460</v>
      </c>
      <c r="B6491" t="s">
        <v>89</v>
      </c>
      <c r="C6491" t="s">
        <v>214</v>
      </c>
      <c r="D6491" t="s">
        <v>17109</v>
      </c>
      <c r="E6491">
        <v>85</v>
      </c>
      <c r="F6491" t="s">
        <v>310</v>
      </c>
    </row>
    <row r="6492" spans="1:6" x14ac:dyDescent="0.2">
      <c r="A6492" t="s">
        <v>17461</v>
      </c>
      <c r="B6492" t="s">
        <v>89</v>
      </c>
      <c r="C6492" t="s">
        <v>215</v>
      </c>
      <c r="D6492" t="s">
        <v>17109</v>
      </c>
      <c r="E6492">
        <v>161</v>
      </c>
      <c r="F6492" t="s">
        <v>310</v>
      </c>
    </row>
    <row r="6493" spans="1:6" x14ac:dyDescent="0.2">
      <c r="A6493" t="s">
        <v>17462</v>
      </c>
      <c r="B6493" t="s">
        <v>89</v>
      </c>
      <c r="C6493" t="s">
        <v>216</v>
      </c>
      <c r="D6493" t="s">
        <v>17109</v>
      </c>
      <c r="E6493">
        <v>105</v>
      </c>
      <c r="F6493" t="s">
        <v>310</v>
      </c>
    </row>
    <row r="6494" spans="1:6" x14ac:dyDescent="0.2">
      <c r="A6494" t="s">
        <v>17463</v>
      </c>
      <c r="B6494" t="s">
        <v>89</v>
      </c>
      <c r="C6494" t="s">
        <v>217</v>
      </c>
      <c r="D6494" t="s">
        <v>17109</v>
      </c>
      <c r="E6494">
        <v>41</v>
      </c>
      <c r="F6494" t="s">
        <v>310</v>
      </c>
    </row>
    <row r="6495" spans="1:6" x14ac:dyDescent="0.2">
      <c r="A6495" t="s">
        <v>17464</v>
      </c>
      <c r="B6495" t="s">
        <v>89</v>
      </c>
      <c r="C6495" t="s">
        <v>218</v>
      </c>
      <c r="D6495" t="s">
        <v>17109</v>
      </c>
      <c r="E6495">
        <v>79</v>
      </c>
      <c r="F6495" t="s">
        <v>310</v>
      </c>
    </row>
    <row r="6496" spans="1:6" x14ac:dyDescent="0.2">
      <c r="A6496" t="s">
        <v>17465</v>
      </c>
      <c r="B6496" t="s">
        <v>89</v>
      </c>
      <c r="C6496" t="s">
        <v>219</v>
      </c>
      <c r="D6496" t="s">
        <v>17109</v>
      </c>
      <c r="E6496">
        <v>198</v>
      </c>
      <c r="F6496" t="s">
        <v>310</v>
      </c>
    </row>
    <row r="6497" spans="1:6" x14ac:dyDescent="0.2">
      <c r="A6497" t="s">
        <v>17466</v>
      </c>
      <c r="B6497" t="s">
        <v>89</v>
      </c>
      <c r="C6497" t="s">
        <v>220</v>
      </c>
      <c r="D6497" t="s">
        <v>17109</v>
      </c>
      <c r="E6497">
        <v>171</v>
      </c>
      <c r="F6497" t="s">
        <v>310</v>
      </c>
    </row>
    <row r="6498" spans="1:6" x14ac:dyDescent="0.2">
      <c r="A6498" t="s">
        <v>17467</v>
      </c>
      <c r="B6498" t="s">
        <v>89</v>
      </c>
      <c r="C6498" t="s">
        <v>221</v>
      </c>
      <c r="D6498" t="s">
        <v>17109</v>
      </c>
      <c r="E6498">
        <v>42</v>
      </c>
      <c r="F6498" t="s">
        <v>310</v>
      </c>
    </row>
    <row r="6499" spans="1:6" x14ac:dyDescent="0.2">
      <c r="A6499" t="s">
        <v>17468</v>
      </c>
      <c r="B6499" t="s">
        <v>89</v>
      </c>
      <c r="C6499" t="s">
        <v>222</v>
      </c>
      <c r="D6499" t="s">
        <v>17109</v>
      </c>
      <c r="E6499">
        <v>94</v>
      </c>
      <c r="F6499" t="s">
        <v>310</v>
      </c>
    </row>
    <row r="6500" spans="1:6" x14ac:dyDescent="0.2">
      <c r="A6500" t="s">
        <v>17469</v>
      </c>
      <c r="B6500" t="s">
        <v>89</v>
      </c>
      <c r="C6500" t="s">
        <v>223</v>
      </c>
      <c r="D6500" t="s">
        <v>17109</v>
      </c>
      <c r="E6500">
        <v>56</v>
      </c>
      <c r="F6500" t="s">
        <v>310</v>
      </c>
    </row>
    <row r="6501" spans="1:6" x14ac:dyDescent="0.2">
      <c r="A6501" t="s">
        <v>17470</v>
      </c>
      <c r="B6501" t="s">
        <v>89</v>
      </c>
      <c r="C6501" t="s">
        <v>224</v>
      </c>
      <c r="D6501" t="s">
        <v>17109</v>
      </c>
      <c r="E6501">
        <v>126</v>
      </c>
      <c r="F6501" t="s">
        <v>310</v>
      </c>
    </row>
    <row r="6502" spans="1:6" x14ac:dyDescent="0.2">
      <c r="A6502" t="s">
        <v>17471</v>
      </c>
      <c r="B6502" t="s">
        <v>89</v>
      </c>
      <c r="C6502" t="s">
        <v>225</v>
      </c>
      <c r="D6502" t="s">
        <v>17109</v>
      </c>
      <c r="E6502">
        <v>50</v>
      </c>
      <c r="F6502" t="s">
        <v>310</v>
      </c>
    </row>
    <row r="6503" spans="1:6" x14ac:dyDescent="0.2">
      <c r="A6503" t="s">
        <v>17472</v>
      </c>
      <c r="B6503" t="s">
        <v>89</v>
      </c>
      <c r="C6503" t="s">
        <v>226</v>
      </c>
      <c r="D6503" t="s">
        <v>17109</v>
      </c>
      <c r="E6503">
        <v>315</v>
      </c>
      <c r="F6503" t="s">
        <v>310</v>
      </c>
    </row>
    <row r="6504" spans="1:6" x14ac:dyDescent="0.2">
      <c r="A6504" t="s">
        <v>17473</v>
      </c>
      <c r="B6504" t="s">
        <v>89</v>
      </c>
      <c r="C6504" t="s">
        <v>227</v>
      </c>
      <c r="D6504" t="s">
        <v>17109</v>
      </c>
      <c r="E6504">
        <v>117</v>
      </c>
      <c r="F6504" t="s">
        <v>310</v>
      </c>
    </row>
    <row r="6505" spans="1:6" x14ac:dyDescent="0.2">
      <c r="A6505" t="s">
        <v>17474</v>
      </c>
      <c r="B6505" t="s">
        <v>89</v>
      </c>
      <c r="C6505" t="s">
        <v>228</v>
      </c>
      <c r="D6505" t="s">
        <v>17109</v>
      </c>
      <c r="E6505">
        <v>53</v>
      </c>
      <c r="F6505" t="s">
        <v>310</v>
      </c>
    </row>
    <row r="6506" spans="1:6" x14ac:dyDescent="0.2">
      <c r="A6506" t="s">
        <v>17475</v>
      </c>
      <c r="B6506" t="s">
        <v>89</v>
      </c>
      <c r="C6506" t="s">
        <v>229</v>
      </c>
      <c r="D6506" t="s">
        <v>17109</v>
      </c>
      <c r="E6506">
        <v>73</v>
      </c>
      <c r="F6506" t="s">
        <v>310</v>
      </c>
    </row>
    <row r="6507" spans="1:6" x14ac:dyDescent="0.2">
      <c r="A6507" t="s">
        <v>17476</v>
      </c>
      <c r="B6507" t="s">
        <v>89</v>
      </c>
      <c r="C6507" t="s">
        <v>230</v>
      </c>
      <c r="D6507" t="s">
        <v>17109</v>
      </c>
      <c r="E6507">
        <v>283</v>
      </c>
      <c r="F6507" t="s">
        <v>310</v>
      </c>
    </row>
    <row r="6508" spans="1:6" x14ac:dyDescent="0.2">
      <c r="A6508" t="s">
        <v>17477</v>
      </c>
      <c r="B6508" t="s">
        <v>89</v>
      </c>
      <c r="C6508" t="s">
        <v>231</v>
      </c>
      <c r="D6508" t="s">
        <v>17109</v>
      </c>
      <c r="E6508">
        <v>44</v>
      </c>
      <c r="F6508" t="s">
        <v>310</v>
      </c>
    </row>
    <row r="6509" spans="1:6" x14ac:dyDescent="0.2">
      <c r="A6509" t="s">
        <v>17478</v>
      </c>
      <c r="B6509" t="s">
        <v>89</v>
      </c>
      <c r="C6509" t="s">
        <v>232</v>
      </c>
      <c r="D6509" t="s">
        <v>17109</v>
      </c>
      <c r="E6509">
        <v>649</v>
      </c>
      <c r="F6509" t="s">
        <v>310</v>
      </c>
    </row>
    <row r="6510" spans="1:6" x14ac:dyDescent="0.2">
      <c r="A6510" t="s">
        <v>17479</v>
      </c>
      <c r="B6510" t="s">
        <v>89</v>
      </c>
      <c r="C6510" t="s">
        <v>233</v>
      </c>
      <c r="D6510" t="s">
        <v>17109</v>
      </c>
      <c r="E6510">
        <v>95</v>
      </c>
      <c r="F6510" t="s">
        <v>310</v>
      </c>
    </row>
    <row r="6511" spans="1:6" x14ac:dyDescent="0.2">
      <c r="A6511" t="s">
        <v>17480</v>
      </c>
      <c r="B6511" t="s">
        <v>89</v>
      </c>
      <c r="C6511" t="s">
        <v>234</v>
      </c>
      <c r="D6511" t="s">
        <v>17109</v>
      </c>
      <c r="E6511">
        <v>77</v>
      </c>
      <c r="F6511" t="s">
        <v>310</v>
      </c>
    </row>
    <row r="6512" spans="1:6" x14ac:dyDescent="0.2">
      <c r="A6512" t="s">
        <v>17481</v>
      </c>
      <c r="B6512" t="s">
        <v>89</v>
      </c>
      <c r="C6512" t="s">
        <v>235</v>
      </c>
      <c r="D6512" t="s">
        <v>17109</v>
      </c>
      <c r="E6512">
        <v>85</v>
      </c>
      <c r="F6512" t="s">
        <v>310</v>
      </c>
    </row>
    <row r="6513" spans="1:6" x14ac:dyDescent="0.2">
      <c r="A6513" t="s">
        <v>17482</v>
      </c>
      <c r="B6513" t="s">
        <v>89</v>
      </c>
      <c r="C6513" t="s">
        <v>236</v>
      </c>
      <c r="D6513" t="s">
        <v>17109</v>
      </c>
      <c r="E6513">
        <v>55</v>
      </c>
      <c r="F6513" t="s">
        <v>310</v>
      </c>
    </row>
    <row r="6514" spans="1:6" x14ac:dyDescent="0.2">
      <c r="A6514" t="s">
        <v>17483</v>
      </c>
      <c r="B6514" t="s">
        <v>89</v>
      </c>
      <c r="C6514" t="s">
        <v>237</v>
      </c>
      <c r="D6514" t="s">
        <v>17109</v>
      </c>
      <c r="E6514">
        <v>58</v>
      </c>
      <c r="F6514" t="s">
        <v>310</v>
      </c>
    </row>
    <row r="6515" spans="1:6" x14ac:dyDescent="0.2">
      <c r="A6515" t="s">
        <v>17484</v>
      </c>
      <c r="B6515" t="s">
        <v>89</v>
      </c>
      <c r="C6515" t="s">
        <v>238</v>
      </c>
      <c r="D6515" t="s">
        <v>17109</v>
      </c>
      <c r="E6515">
        <v>29</v>
      </c>
      <c r="F6515" t="s">
        <v>310</v>
      </c>
    </row>
    <row r="6516" spans="1:6" x14ac:dyDescent="0.2">
      <c r="A6516" t="s">
        <v>17485</v>
      </c>
      <c r="B6516" t="s">
        <v>89</v>
      </c>
      <c r="C6516" t="s">
        <v>239</v>
      </c>
      <c r="D6516" t="s">
        <v>17109</v>
      </c>
      <c r="E6516">
        <v>105</v>
      </c>
      <c r="F6516" t="s">
        <v>310</v>
      </c>
    </row>
    <row r="6517" spans="1:6" x14ac:dyDescent="0.2">
      <c r="A6517" t="s">
        <v>17486</v>
      </c>
      <c r="B6517" t="s">
        <v>89</v>
      </c>
      <c r="C6517" t="s">
        <v>240</v>
      </c>
      <c r="D6517" t="s">
        <v>17109</v>
      </c>
      <c r="E6517">
        <v>123</v>
      </c>
      <c r="F6517" t="s">
        <v>310</v>
      </c>
    </row>
    <row r="6518" spans="1:6" x14ac:dyDescent="0.2">
      <c r="A6518" t="s">
        <v>17487</v>
      </c>
      <c r="B6518" t="s">
        <v>89</v>
      </c>
      <c r="C6518" t="s">
        <v>241</v>
      </c>
      <c r="D6518" t="s">
        <v>17109</v>
      </c>
      <c r="E6518">
        <v>76</v>
      </c>
      <c r="F6518" t="s">
        <v>310</v>
      </c>
    </row>
    <row r="6519" spans="1:6" x14ac:dyDescent="0.2">
      <c r="A6519" t="s">
        <v>17488</v>
      </c>
      <c r="B6519" t="s">
        <v>89</v>
      </c>
      <c r="C6519" t="s">
        <v>242</v>
      </c>
      <c r="D6519" t="s">
        <v>17109</v>
      </c>
      <c r="E6519">
        <v>59</v>
      </c>
      <c r="F6519" t="s">
        <v>310</v>
      </c>
    </row>
    <row r="6520" spans="1:6" x14ac:dyDescent="0.2">
      <c r="A6520" t="s">
        <v>17489</v>
      </c>
      <c r="B6520" t="s">
        <v>89</v>
      </c>
      <c r="C6520" t="s">
        <v>243</v>
      </c>
      <c r="D6520" t="s">
        <v>17109</v>
      </c>
      <c r="E6520">
        <v>112</v>
      </c>
      <c r="F6520" t="s">
        <v>310</v>
      </c>
    </row>
    <row r="6521" spans="1:6" x14ac:dyDescent="0.2">
      <c r="A6521" t="s">
        <v>17490</v>
      </c>
      <c r="B6521" t="s">
        <v>89</v>
      </c>
      <c r="C6521" t="s">
        <v>244</v>
      </c>
      <c r="D6521" t="s">
        <v>17109</v>
      </c>
      <c r="E6521">
        <v>186</v>
      </c>
      <c r="F6521" t="s">
        <v>310</v>
      </c>
    </row>
    <row r="6522" spans="1:6" x14ac:dyDescent="0.2">
      <c r="A6522" t="s">
        <v>17491</v>
      </c>
      <c r="B6522" t="s">
        <v>89</v>
      </c>
      <c r="C6522" t="s">
        <v>245</v>
      </c>
      <c r="D6522" t="s">
        <v>17109</v>
      </c>
      <c r="E6522">
        <v>101</v>
      </c>
      <c r="F6522" t="s">
        <v>310</v>
      </c>
    </row>
    <row r="6523" spans="1:6" x14ac:dyDescent="0.2">
      <c r="A6523" t="s">
        <v>17492</v>
      </c>
      <c r="B6523" t="s">
        <v>89</v>
      </c>
      <c r="C6523" t="s">
        <v>246</v>
      </c>
      <c r="D6523" t="s">
        <v>17109</v>
      </c>
      <c r="E6523">
        <v>238</v>
      </c>
      <c r="F6523" t="s">
        <v>310</v>
      </c>
    </row>
    <row r="6524" spans="1:6" x14ac:dyDescent="0.2">
      <c r="A6524" t="s">
        <v>17493</v>
      </c>
      <c r="B6524" t="s">
        <v>89</v>
      </c>
      <c r="C6524" t="s">
        <v>247</v>
      </c>
      <c r="D6524" t="s">
        <v>17109</v>
      </c>
      <c r="E6524">
        <v>83</v>
      </c>
      <c r="F6524" t="s">
        <v>310</v>
      </c>
    </row>
    <row r="6525" spans="1:6" x14ac:dyDescent="0.2">
      <c r="A6525" t="s">
        <v>17494</v>
      </c>
      <c r="B6525" t="s">
        <v>89</v>
      </c>
      <c r="C6525" t="s">
        <v>248</v>
      </c>
      <c r="D6525" t="s">
        <v>17109</v>
      </c>
      <c r="E6525">
        <v>188</v>
      </c>
      <c r="F6525" t="s">
        <v>310</v>
      </c>
    </row>
    <row r="6526" spans="1:6" x14ac:dyDescent="0.2">
      <c r="A6526" t="s">
        <v>17495</v>
      </c>
      <c r="B6526" t="s">
        <v>89</v>
      </c>
      <c r="C6526" t="s">
        <v>249</v>
      </c>
      <c r="D6526" t="s">
        <v>17109</v>
      </c>
      <c r="E6526">
        <v>465</v>
      </c>
      <c r="F6526" t="s">
        <v>310</v>
      </c>
    </row>
    <row r="6527" spans="1:6" x14ac:dyDescent="0.2">
      <c r="A6527" t="s">
        <v>17496</v>
      </c>
      <c r="B6527" t="s">
        <v>89</v>
      </c>
      <c r="C6527" t="s">
        <v>250</v>
      </c>
      <c r="D6527" t="s">
        <v>17109</v>
      </c>
      <c r="E6527">
        <v>77</v>
      </c>
      <c r="F6527" t="s">
        <v>310</v>
      </c>
    </row>
    <row r="6528" spans="1:6" x14ac:dyDescent="0.2">
      <c r="A6528" t="s">
        <v>17497</v>
      </c>
      <c r="B6528" t="s">
        <v>89</v>
      </c>
      <c r="C6528" t="s">
        <v>251</v>
      </c>
      <c r="D6528" t="s">
        <v>17109</v>
      </c>
      <c r="E6528">
        <v>54</v>
      </c>
      <c r="F6528" t="s">
        <v>310</v>
      </c>
    </row>
    <row r="6529" spans="1:6" x14ac:dyDescent="0.2">
      <c r="A6529" t="s">
        <v>17498</v>
      </c>
      <c r="B6529" t="s">
        <v>89</v>
      </c>
      <c r="C6529" t="s">
        <v>252</v>
      </c>
      <c r="D6529" t="s">
        <v>17109</v>
      </c>
      <c r="E6529">
        <v>119</v>
      </c>
      <c r="F6529" t="s">
        <v>310</v>
      </c>
    </row>
    <row r="6530" spans="1:6" x14ac:dyDescent="0.2">
      <c r="A6530" t="s">
        <v>17499</v>
      </c>
      <c r="B6530" t="s">
        <v>89</v>
      </c>
      <c r="C6530" t="s">
        <v>253</v>
      </c>
      <c r="D6530" t="s">
        <v>17109</v>
      </c>
      <c r="E6530">
        <v>271</v>
      </c>
      <c r="F6530" t="s">
        <v>310</v>
      </c>
    </row>
    <row r="6531" spans="1:6" x14ac:dyDescent="0.2">
      <c r="A6531" t="s">
        <v>17500</v>
      </c>
      <c r="B6531" t="s">
        <v>89</v>
      </c>
      <c r="C6531" t="s">
        <v>254</v>
      </c>
      <c r="D6531" t="s">
        <v>17109</v>
      </c>
      <c r="E6531">
        <v>92</v>
      </c>
      <c r="F6531" t="s">
        <v>310</v>
      </c>
    </row>
    <row r="6532" spans="1:6" x14ac:dyDescent="0.2">
      <c r="A6532" t="s">
        <v>17501</v>
      </c>
      <c r="B6532" t="s">
        <v>89</v>
      </c>
      <c r="C6532" t="s">
        <v>255</v>
      </c>
      <c r="D6532" t="s">
        <v>17109</v>
      </c>
      <c r="E6532">
        <v>113</v>
      </c>
      <c r="F6532" t="s">
        <v>310</v>
      </c>
    </row>
    <row r="6533" spans="1:6" x14ac:dyDescent="0.2">
      <c r="A6533" t="s">
        <v>17502</v>
      </c>
      <c r="B6533" t="s">
        <v>89</v>
      </c>
      <c r="C6533" t="s">
        <v>256</v>
      </c>
      <c r="D6533" t="s">
        <v>17109</v>
      </c>
      <c r="E6533">
        <v>108</v>
      </c>
      <c r="F6533" t="s">
        <v>310</v>
      </c>
    </row>
    <row r="6534" spans="1:6" x14ac:dyDescent="0.2">
      <c r="A6534" t="s">
        <v>17503</v>
      </c>
      <c r="B6534" t="s">
        <v>89</v>
      </c>
      <c r="C6534" t="s">
        <v>257</v>
      </c>
      <c r="D6534" t="s">
        <v>17109</v>
      </c>
      <c r="E6534">
        <v>68</v>
      </c>
      <c r="F6534" t="s">
        <v>310</v>
      </c>
    </row>
    <row r="6535" spans="1:6" x14ac:dyDescent="0.2">
      <c r="A6535" t="s">
        <v>17504</v>
      </c>
      <c r="B6535" t="s">
        <v>89</v>
      </c>
      <c r="C6535" t="s">
        <v>258</v>
      </c>
      <c r="D6535" t="s">
        <v>17109</v>
      </c>
      <c r="E6535">
        <v>241</v>
      </c>
      <c r="F6535" t="s">
        <v>310</v>
      </c>
    </row>
    <row r="6536" spans="1:6" x14ac:dyDescent="0.2">
      <c r="A6536" t="s">
        <v>17505</v>
      </c>
      <c r="B6536" t="s">
        <v>89</v>
      </c>
      <c r="C6536" t="s">
        <v>259</v>
      </c>
      <c r="D6536" t="s">
        <v>17109</v>
      </c>
      <c r="E6536">
        <v>83</v>
      </c>
      <c r="F6536" t="s">
        <v>310</v>
      </c>
    </row>
    <row r="6537" spans="1:6" x14ac:dyDescent="0.2">
      <c r="A6537" t="s">
        <v>17506</v>
      </c>
      <c r="B6537" t="s">
        <v>88</v>
      </c>
      <c r="C6537" t="s">
        <v>106</v>
      </c>
      <c r="D6537" t="s">
        <v>17109</v>
      </c>
      <c r="E6537">
        <v>24913</v>
      </c>
      <c r="F6537" t="s">
        <v>310</v>
      </c>
    </row>
    <row r="6538" spans="1:6" x14ac:dyDescent="0.2">
      <c r="A6538" t="s">
        <v>17507</v>
      </c>
      <c r="B6538" t="s">
        <v>88</v>
      </c>
      <c r="C6538" t="s">
        <v>107</v>
      </c>
      <c r="D6538" t="s">
        <v>17109</v>
      </c>
      <c r="E6538">
        <v>75</v>
      </c>
      <c r="F6538" t="s">
        <v>310</v>
      </c>
    </row>
    <row r="6539" spans="1:6" x14ac:dyDescent="0.2">
      <c r="A6539" t="s">
        <v>17508</v>
      </c>
      <c r="B6539" t="s">
        <v>88</v>
      </c>
      <c r="C6539" t="s">
        <v>108</v>
      </c>
      <c r="D6539" t="s">
        <v>17109</v>
      </c>
      <c r="E6539">
        <v>192</v>
      </c>
      <c r="F6539" t="s">
        <v>310</v>
      </c>
    </row>
    <row r="6540" spans="1:6" x14ac:dyDescent="0.2">
      <c r="A6540" t="s">
        <v>17509</v>
      </c>
      <c r="B6540" t="s">
        <v>88</v>
      </c>
      <c r="C6540" t="s">
        <v>109</v>
      </c>
      <c r="D6540" t="s">
        <v>17109</v>
      </c>
      <c r="E6540">
        <v>119</v>
      </c>
      <c r="F6540" t="s">
        <v>310</v>
      </c>
    </row>
    <row r="6541" spans="1:6" x14ac:dyDescent="0.2">
      <c r="A6541" t="s">
        <v>17510</v>
      </c>
      <c r="B6541" t="s">
        <v>88</v>
      </c>
      <c r="C6541" t="s">
        <v>110</v>
      </c>
      <c r="D6541" t="s">
        <v>17109</v>
      </c>
      <c r="E6541">
        <v>80</v>
      </c>
      <c r="F6541" t="s">
        <v>310</v>
      </c>
    </row>
    <row r="6542" spans="1:6" x14ac:dyDescent="0.2">
      <c r="A6542" t="s">
        <v>17511</v>
      </c>
      <c r="B6542" t="s">
        <v>88</v>
      </c>
      <c r="C6542" t="s">
        <v>111</v>
      </c>
      <c r="D6542" t="s">
        <v>17109</v>
      </c>
      <c r="E6542">
        <v>97</v>
      </c>
      <c r="F6542" t="s">
        <v>310</v>
      </c>
    </row>
    <row r="6543" spans="1:6" x14ac:dyDescent="0.2">
      <c r="A6543" t="s">
        <v>17512</v>
      </c>
      <c r="B6543" t="s">
        <v>88</v>
      </c>
      <c r="C6543" t="s">
        <v>112</v>
      </c>
      <c r="D6543" t="s">
        <v>17109</v>
      </c>
      <c r="E6543">
        <v>254</v>
      </c>
      <c r="F6543" t="s">
        <v>310</v>
      </c>
    </row>
    <row r="6544" spans="1:6" x14ac:dyDescent="0.2">
      <c r="A6544" t="s">
        <v>17513</v>
      </c>
      <c r="B6544" t="s">
        <v>88</v>
      </c>
      <c r="C6544" t="s">
        <v>113</v>
      </c>
      <c r="D6544" t="s">
        <v>17109</v>
      </c>
      <c r="E6544">
        <v>298</v>
      </c>
      <c r="F6544" t="s">
        <v>310</v>
      </c>
    </row>
    <row r="6545" spans="1:6" x14ac:dyDescent="0.2">
      <c r="A6545" t="s">
        <v>17514</v>
      </c>
      <c r="B6545" t="s">
        <v>88</v>
      </c>
      <c r="C6545" t="s">
        <v>114</v>
      </c>
      <c r="D6545" t="s">
        <v>17109</v>
      </c>
      <c r="E6545">
        <v>55</v>
      </c>
      <c r="F6545" t="s">
        <v>310</v>
      </c>
    </row>
    <row r="6546" spans="1:6" x14ac:dyDescent="0.2">
      <c r="A6546" t="s">
        <v>17515</v>
      </c>
      <c r="B6546" t="s">
        <v>88</v>
      </c>
      <c r="C6546" t="s">
        <v>115</v>
      </c>
      <c r="D6546" t="s">
        <v>17109</v>
      </c>
      <c r="E6546">
        <v>38</v>
      </c>
      <c r="F6546" t="s">
        <v>310</v>
      </c>
    </row>
    <row r="6547" spans="1:6" x14ac:dyDescent="0.2">
      <c r="A6547" t="s">
        <v>17516</v>
      </c>
      <c r="B6547" t="s">
        <v>88</v>
      </c>
      <c r="C6547" t="s">
        <v>116</v>
      </c>
      <c r="D6547" t="s">
        <v>17109</v>
      </c>
      <c r="E6547">
        <v>104</v>
      </c>
      <c r="F6547" t="s">
        <v>310</v>
      </c>
    </row>
    <row r="6548" spans="1:6" x14ac:dyDescent="0.2">
      <c r="A6548" t="s">
        <v>17517</v>
      </c>
      <c r="B6548" t="s">
        <v>88</v>
      </c>
      <c r="C6548" t="s">
        <v>117</v>
      </c>
      <c r="D6548" t="s">
        <v>17109</v>
      </c>
      <c r="E6548">
        <v>151</v>
      </c>
      <c r="F6548" t="s">
        <v>310</v>
      </c>
    </row>
    <row r="6549" spans="1:6" x14ac:dyDescent="0.2">
      <c r="A6549" t="s">
        <v>17518</v>
      </c>
      <c r="B6549" t="s">
        <v>88</v>
      </c>
      <c r="C6549" t="s">
        <v>118</v>
      </c>
      <c r="D6549" t="s">
        <v>17109</v>
      </c>
      <c r="E6549">
        <v>125</v>
      </c>
      <c r="F6549" t="s">
        <v>310</v>
      </c>
    </row>
    <row r="6550" spans="1:6" x14ac:dyDescent="0.2">
      <c r="A6550" t="s">
        <v>17519</v>
      </c>
      <c r="B6550" t="s">
        <v>88</v>
      </c>
      <c r="C6550" t="s">
        <v>119</v>
      </c>
      <c r="D6550" t="s">
        <v>17109</v>
      </c>
      <c r="E6550">
        <v>239</v>
      </c>
      <c r="F6550" t="s">
        <v>310</v>
      </c>
    </row>
    <row r="6551" spans="1:6" x14ac:dyDescent="0.2">
      <c r="A6551" t="s">
        <v>17520</v>
      </c>
      <c r="B6551" t="s">
        <v>88</v>
      </c>
      <c r="C6551" t="s">
        <v>120</v>
      </c>
      <c r="D6551" t="s">
        <v>17109</v>
      </c>
      <c r="E6551">
        <v>115</v>
      </c>
      <c r="F6551" t="s">
        <v>310</v>
      </c>
    </row>
    <row r="6552" spans="1:6" x14ac:dyDescent="0.2">
      <c r="A6552" t="s">
        <v>17521</v>
      </c>
      <c r="B6552" t="s">
        <v>88</v>
      </c>
      <c r="C6552" t="s">
        <v>121</v>
      </c>
      <c r="D6552" t="s">
        <v>17109</v>
      </c>
      <c r="E6552">
        <v>55</v>
      </c>
      <c r="F6552" t="s">
        <v>310</v>
      </c>
    </row>
    <row r="6553" spans="1:6" x14ac:dyDescent="0.2">
      <c r="A6553" t="s">
        <v>17522</v>
      </c>
      <c r="B6553" t="s">
        <v>88</v>
      </c>
      <c r="C6553" t="s">
        <v>122</v>
      </c>
      <c r="D6553" t="s">
        <v>17109</v>
      </c>
      <c r="E6553">
        <v>256</v>
      </c>
      <c r="F6553" t="s">
        <v>310</v>
      </c>
    </row>
    <row r="6554" spans="1:6" x14ac:dyDescent="0.2">
      <c r="A6554" t="s">
        <v>17523</v>
      </c>
      <c r="B6554" t="s">
        <v>88</v>
      </c>
      <c r="C6554" t="s">
        <v>123</v>
      </c>
      <c r="D6554" t="s">
        <v>17109</v>
      </c>
      <c r="E6554">
        <v>339</v>
      </c>
      <c r="F6554" t="s">
        <v>310</v>
      </c>
    </row>
    <row r="6555" spans="1:6" x14ac:dyDescent="0.2">
      <c r="A6555" t="s">
        <v>17524</v>
      </c>
      <c r="B6555" t="s">
        <v>88</v>
      </c>
      <c r="C6555" t="s">
        <v>124</v>
      </c>
      <c r="D6555" t="s">
        <v>17109</v>
      </c>
      <c r="E6555">
        <v>336</v>
      </c>
      <c r="F6555" t="s">
        <v>310</v>
      </c>
    </row>
    <row r="6556" spans="1:6" x14ac:dyDescent="0.2">
      <c r="A6556" t="s">
        <v>17525</v>
      </c>
      <c r="B6556" t="s">
        <v>88</v>
      </c>
      <c r="C6556" t="s">
        <v>125</v>
      </c>
      <c r="D6556" t="s">
        <v>17109</v>
      </c>
      <c r="E6556">
        <v>78</v>
      </c>
      <c r="F6556" t="s">
        <v>310</v>
      </c>
    </row>
    <row r="6557" spans="1:6" x14ac:dyDescent="0.2">
      <c r="A6557" t="s">
        <v>17526</v>
      </c>
      <c r="B6557" t="s">
        <v>88</v>
      </c>
      <c r="C6557" t="s">
        <v>126</v>
      </c>
      <c r="D6557" t="s">
        <v>17109</v>
      </c>
      <c r="E6557">
        <v>88</v>
      </c>
      <c r="F6557" t="s">
        <v>310</v>
      </c>
    </row>
    <row r="6558" spans="1:6" x14ac:dyDescent="0.2">
      <c r="A6558" t="s">
        <v>17527</v>
      </c>
      <c r="B6558" t="s">
        <v>88</v>
      </c>
      <c r="C6558" t="s">
        <v>127</v>
      </c>
      <c r="D6558" t="s">
        <v>17109</v>
      </c>
      <c r="E6558">
        <v>387</v>
      </c>
      <c r="F6558" t="s">
        <v>310</v>
      </c>
    </row>
    <row r="6559" spans="1:6" x14ac:dyDescent="0.2">
      <c r="A6559" t="s">
        <v>17528</v>
      </c>
      <c r="B6559" t="s">
        <v>88</v>
      </c>
      <c r="C6559" t="s">
        <v>128</v>
      </c>
      <c r="D6559" t="s">
        <v>17109</v>
      </c>
      <c r="E6559">
        <v>85</v>
      </c>
      <c r="F6559" t="s">
        <v>310</v>
      </c>
    </row>
    <row r="6560" spans="1:6" x14ac:dyDescent="0.2">
      <c r="A6560" t="s">
        <v>17529</v>
      </c>
      <c r="B6560" t="s">
        <v>88</v>
      </c>
      <c r="C6560" t="s">
        <v>129</v>
      </c>
      <c r="D6560" t="s">
        <v>17109</v>
      </c>
      <c r="E6560">
        <v>262</v>
      </c>
      <c r="F6560" t="s">
        <v>310</v>
      </c>
    </row>
    <row r="6561" spans="1:6" x14ac:dyDescent="0.2">
      <c r="A6561" t="s">
        <v>17530</v>
      </c>
      <c r="B6561" t="s">
        <v>88</v>
      </c>
      <c r="C6561" t="s">
        <v>130</v>
      </c>
      <c r="D6561" t="s">
        <v>17109</v>
      </c>
      <c r="E6561">
        <v>113</v>
      </c>
      <c r="F6561" t="s">
        <v>310</v>
      </c>
    </row>
    <row r="6562" spans="1:6" x14ac:dyDescent="0.2">
      <c r="A6562" t="s">
        <v>17531</v>
      </c>
      <c r="B6562" t="s">
        <v>88</v>
      </c>
      <c r="C6562" t="s">
        <v>131</v>
      </c>
      <c r="D6562" t="s">
        <v>17109</v>
      </c>
      <c r="E6562">
        <v>113</v>
      </c>
      <c r="F6562" t="s">
        <v>310</v>
      </c>
    </row>
    <row r="6563" spans="1:6" x14ac:dyDescent="0.2">
      <c r="A6563" t="s">
        <v>17532</v>
      </c>
      <c r="B6563" t="s">
        <v>88</v>
      </c>
      <c r="C6563" t="s">
        <v>133</v>
      </c>
      <c r="D6563" t="s">
        <v>17109</v>
      </c>
      <c r="E6563">
        <v>164</v>
      </c>
      <c r="F6563" t="s">
        <v>310</v>
      </c>
    </row>
    <row r="6564" spans="1:6" x14ac:dyDescent="0.2">
      <c r="A6564" t="s">
        <v>17533</v>
      </c>
      <c r="B6564" t="s">
        <v>88</v>
      </c>
      <c r="C6564" t="s">
        <v>134</v>
      </c>
      <c r="D6564" t="s">
        <v>17109</v>
      </c>
      <c r="E6564">
        <v>158</v>
      </c>
      <c r="F6564" t="s">
        <v>310</v>
      </c>
    </row>
    <row r="6565" spans="1:6" x14ac:dyDescent="0.2">
      <c r="A6565" t="s">
        <v>17534</v>
      </c>
      <c r="B6565" t="s">
        <v>88</v>
      </c>
      <c r="C6565" t="s">
        <v>135</v>
      </c>
      <c r="D6565" t="s">
        <v>17109</v>
      </c>
      <c r="E6565">
        <v>279</v>
      </c>
      <c r="F6565" t="s">
        <v>310</v>
      </c>
    </row>
    <row r="6566" spans="1:6" x14ac:dyDescent="0.2">
      <c r="A6566" t="s">
        <v>17535</v>
      </c>
      <c r="B6566" t="s">
        <v>88</v>
      </c>
      <c r="C6566" t="s">
        <v>136</v>
      </c>
      <c r="D6566" t="s">
        <v>17109</v>
      </c>
      <c r="E6566">
        <v>62</v>
      </c>
      <c r="F6566" t="s">
        <v>310</v>
      </c>
    </row>
    <row r="6567" spans="1:6" x14ac:dyDescent="0.2">
      <c r="A6567" t="s">
        <v>17536</v>
      </c>
      <c r="B6567" t="s">
        <v>88</v>
      </c>
      <c r="C6567" t="s">
        <v>137</v>
      </c>
      <c r="D6567" t="s">
        <v>17109</v>
      </c>
      <c r="E6567">
        <v>42</v>
      </c>
      <c r="F6567" t="s">
        <v>310</v>
      </c>
    </row>
    <row r="6568" spans="1:6" x14ac:dyDescent="0.2">
      <c r="A6568" t="s">
        <v>17537</v>
      </c>
      <c r="B6568" t="s">
        <v>88</v>
      </c>
      <c r="C6568" t="s">
        <v>138</v>
      </c>
      <c r="D6568" t="s">
        <v>17109</v>
      </c>
      <c r="E6568">
        <v>94</v>
      </c>
      <c r="F6568" t="s">
        <v>310</v>
      </c>
    </row>
    <row r="6569" spans="1:6" x14ac:dyDescent="0.2">
      <c r="A6569" t="s">
        <v>17538</v>
      </c>
      <c r="B6569" t="s">
        <v>88</v>
      </c>
      <c r="C6569" t="s">
        <v>139</v>
      </c>
      <c r="D6569" t="s">
        <v>17109</v>
      </c>
      <c r="E6569">
        <v>277</v>
      </c>
      <c r="F6569" t="s">
        <v>310</v>
      </c>
    </row>
    <row r="6570" spans="1:6" x14ac:dyDescent="0.2">
      <c r="A6570" t="s">
        <v>17539</v>
      </c>
      <c r="B6570" t="s">
        <v>88</v>
      </c>
      <c r="C6570" t="s">
        <v>140</v>
      </c>
      <c r="D6570" t="s">
        <v>17109</v>
      </c>
      <c r="E6570">
        <v>310</v>
      </c>
      <c r="F6570" t="s">
        <v>310</v>
      </c>
    </row>
    <row r="6571" spans="1:6" x14ac:dyDescent="0.2">
      <c r="A6571" t="s">
        <v>17540</v>
      </c>
      <c r="B6571" t="s">
        <v>88</v>
      </c>
      <c r="C6571" t="s">
        <v>141</v>
      </c>
      <c r="D6571" t="s">
        <v>17109</v>
      </c>
      <c r="E6571">
        <v>193</v>
      </c>
      <c r="F6571" t="s">
        <v>310</v>
      </c>
    </row>
    <row r="6572" spans="1:6" x14ac:dyDescent="0.2">
      <c r="A6572" t="s">
        <v>17541</v>
      </c>
      <c r="B6572" t="s">
        <v>88</v>
      </c>
      <c r="C6572" t="s">
        <v>142</v>
      </c>
      <c r="D6572" t="s">
        <v>17109</v>
      </c>
      <c r="E6572">
        <v>112</v>
      </c>
      <c r="F6572" t="s">
        <v>310</v>
      </c>
    </row>
    <row r="6573" spans="1:6" x14ac:dyDescent="0.2">
      <c r="A6573" t="s">
        <v>17542</v>
      </c>
      <c r="B6573" t="s">
        <v>88</v>
      </c>
      <c r="C6573" t="s">
        <v>143</v>
      </c>
      <c r="D6573" t="s">
        <v>17109</v>
      </c>
      <c r="E6573">
        <v>80</v>
      </c>
      <c r="F6573" t="s">
        <v>310</v>
      </c>
    </row>
    <row r="6574" spans="1:6" x14ac:dyDescent="0.2">
      <c r="A6574" t="s">
        <v>17543</v>
      </c>
      <c r="B6574" t="s">
        <v>88</v>
      </c>
      <c r="C6574" t="s">
        <v>144</v>
      </c>
      <c r="D6574" t="s">
        <v>17109</v>
      </c>
      <c r="E6574">
        <v>173</v>
      </c>
      <c r="F6574" t="s">
        <v>310</v>
      </c>
    </row>
    <row r="6575" spans="1:6" x14ac:dyDescent="0.2">
      <c r="A6575" t="s">
        <v>17544</v>
      </c>
      <c r="B6575" t="s">
        <v>88</v>
      </c>
      <c r="C6575" t="s">
        <v>145</v>
      </c>
      <c r="D6575" t="s">
        <v>17109</v>
      </c>
      <c r="E6575">
        <v>133</v>
      </c>
      <c r="F6575" t="s">
        <v>310</v>
      </c>
    </row>
    <row r="6576" spans="1:6" x14ac:dyDescent="0.2">
      <c r="A6576" t="s">
        <v>17545</v>
      </c>
      <c r="B6576" t="s">
        <v>88</v>
      </c>
      <c r="C6576" t="s">
        <v>146</v>
      </c>
      <c r="D6576" t="s">
        <v>17109</v>
      </c>
      <c r="E6576">
        <v>132</v>
      </c>
      <c r="F6576" t="s">
        <v>310</v>
      </c>
    </row>
    <row r="6577" spans="1:6" x14ac:dyDescent="0.2">
      <c r="A6577" t="s">
        <v>17546</v>
      </c>
      <c r="B6577" t="s">
        <v>88</v>
      </c>
      <c r="C6577" t="s">
        <v>147</v>
      </c>
      <c r="D6577" t="s">
        <v>17109</v>
      </c>
      <c r="E6577">
        <v>135</v>
      </c>
      <c r="F6577" t="s">
        <v>310</v>
      </c>
    </row>
    <row r="6578" spans="1:6" x14ac:dyDescent="0.2">
      <c r="A6578" t="s">
        <v>17547</v>
      </c>
      <c r="B6578" t="s">
        <v>88</v>
      </c>
      <c r="C6578" t="s">
        <v>148</v>
      </c>
      <c r="D6578" t="s">
        <v>17109</v>
      </c>
      <c r="E6578">
        <v>165</v>
      </c>
      <c r="F6578" t="s">
        <v>310</v>
      </c>
    </row>
    <row r="6579" spans="1:6" x14ac:dyDescent="0.2">
      <c r="A6579" t="s">
        <v>17548</v>
      </c>
      <c r="B6579" t="s">
        <v>88</v>
      </c>
      <c r="C6579" t="s">
        <v>149</v>
      </c>
      <c r="D6579" t="s">
        <v>17109</v>
      </c>
      <c r="E6579">
        <v>632</v>
      </c>
      <c r="F6579" t="s">
        <v>310</v>
      </c>
    </row>
    <row r="6580" spans="1:6" x14ac:dyDescent="0.2">
      <c r="A6580" t="s">
        <v>17549</v>
      </c>
      <c r="B6580" t="s">
        <v>88</v>
      </c>
      <c r="C6580" t="s">
        <v>150</v>
      </c>
      <c r="D6580" t="s">
        <v>17109</v>
      </c>
      <c r="E6580">
        <v>55</v>
      </c>
      <c r="F6580" t="s">
        <v>310</v>
      </c>
    </row>
    <row r="6581" spans="1:6" x14ac:dyDescent="0.2">
      <c r="A6581" t="s">
        <v>17550</v>
      </c>
      <c r="B6581" t="s">
        <v>88</v>
      </c>
      <c r="C6581" t="s">
        <v>151</v>
      </c>
      <c r="D6581" t="s">
        <v>17109</v>
      </c>
      <c r="E6581">
        <v>232</v>
      </c>
      <c r="F6581" t="s">
        <v>310</v>
      </c>
    </row>
    <row r="6582" spans="1:6" x14ac:dyDescent="0.2">
      <c r="A6582" t="s">
        <v>17551</v>
      </c>
      <c r="B6582" t="s">
        <v>88</v>
      </c>
      <c r="C6582" t="s">
        <v>152</v>
      </c>
      <c r="D6582" t="s">
        <v>17109</v>
      </c>
      <c r="E6582">
        <v>240</v>
      </c>
      <c r="F6582" t="s">
        <v>310</v>
      </c>
    </row>
    <row r="6583" spans="1:6" x14ac:dyDescent="0.2">
      <c r="A6583" t="s">
        <v>17552</v>
      </c>
      <c r="B6583" t="s">
        <v>88</v>
      </c>
      <c r="C6583" t="s">
        <v>153</v>
      </c>
      <c r="D6583" t="s">
        <v>17109</v>
      </c>
      <c r="E6583">
        <v>118</v>
      </c>
      <c r="F6583" t="s">
        <v>310</v>
      </c>
    </row>
    <row r="6584" spans="1:6" x14ac:dyDescent="0.2">
      <c r="A6584" t="s">
        <v>17553</v>
      </c>
      <c r="B6584" t="s">
        <v>88</v>
      </c>
      <c r="C6584" t="s">
        <v>154</v>
      </c>
      <c r="D6584" t="s">
        <v>17109</v>
      </c>
      <c r="E6584">
        <v>57</v>
      </c>
      <c r="F6584" t="s">
        <v>310</v>
      </c>
    </row>
    <row r="6585" spans="1:6" x14ac:dyDescent="0.2">
      <c r="A6585" t="s">
        <v>17554</v>
      </c>
      <c r="B6585" t="s">
        <v>88</v>
      </c>
      <c r="C6585" t="s">
        <v>155</v>
      </c>
      <c r="D6585" t="s">
        <v>17109</v>
      </c>
      <c r="E6585">
        <v>54</v>
      </c>
      <c r="F6585" t="s">
        <v>310</v>
      </c>
    </row>
    <row r="6586" spans="1:6" x14ac:dyDescent="0.2">
      <c r="A6586" t="s">
        <v>17555</v>
      </c>
      <c r="B6586" t="s">
        <v>88</v>
      </c>
      <c r="C6586" t="s">
        <v>156</v>
      </c>
      <c r="D6586" t="s">
        <v>17109</v>
      </c>
      <c r="E6586">
        <v>760</v>
      </c>
      <c r="F6586" t="s">
        <v>310</v>
      </c>
    </row>
    <row r="6587" spans="1:6" x14ac:dyDescent="0.2">
      <c r="A6587" t="s">
        <v>17556</v>
      </c>
      <c r="B6587" t="s">
        <v>88</v>
      </c>
      <c r="C6587" t="s">
        <v>157</v>
      </c>
      <c r="D6587" t="s">
        <v>17109</v>
      </c>
      <c r="E6587">
        <v>95</v>
      </c>
      <c r="F6587" t="s">
        <v>310</v>
      </c>
    </row>
    <row r="6588" spans="1:6" x14ac:dyDescent="0.2">
      <c r="A6588" t="s">
        <v>17557</v>
      </c>
      <c r="B6588" t="s">
        <v>88</v>
      </c>
      <c r="C6588" t="s">
        <v>158</v>
      </c>
      <c r="D6588" t="s">
        <v>17109</v>
      </c>
      <c r="E6588">
        <v>86</v>
      </c>
      <c r="F6588" t="s">
        <v>310</v>
      </c>
    </row>
    <row r="6589" spans="1:6" x14ac:dyDescent="0.2">
      <c r="A6589" t="s">
        <v>17558</v>
      </c>
      <c r="B6589" t="s">
        <v>88</v>
      </c>
      <c r="C6589" t="s">
        <v>159</v>
      </c>
      <c r="D6589" t="s">
        <v>17109</v>
      </c>
      <c r="E6589">
        <v>40</v>
      </c>
      <c r="F6589" t="s">
        <v>310</v>
      </c>
    </row>
    <row r="6590" spans="1:6" x14ac:dyDescent="0.2">
      <c r="A6590" t="s">
        <v>17559</v>
      </c>
      <c r="B6590" t="s">
        <v>88</v>
      </c>
      <c r="C6590" t="s">
        <v>160</v>
      </c>
      <c r="D6590" t="s">
        <v>17109</v>
      </c>
      <c r="E6590">
        <v>131</v>
      </c>
      <c r="F6590" t="s">
        <v>310</v>
      </c>
    </row>
    <row r="6591" spans="1:6" x14ac:dyDescent="0.2">
      <c r="A6591" t="s">
        <v>17560</v>
      </c>
      <c r="B6591" t="s">
        <v>88</v>
      </c>
      <c r="C6591" t="s">
        <v>161</v>
      </c>
      <c r="D6591" t="s">
        <v>17109</v>
      </c>
      <c r="E6591">
        <v>51</v>
      </c>
      <c r="F6591" t="s">
        <v>310</v>
      </c>
    </row>
    <row r="6592" spans="1:6" x14ac:dyDescent="0.2">
      <c r="A6592" t="s">
        <v>17561</v>
      </c>
      <c r="B6592" t="s">
        <v>88</v>
      </c>
      <c r="C6592" t="s">
        <v>162</v>
      </c>
      <c r="D6592" t="s">
        <v>17109</v>
      </c>
      <c r="E6592">
        <v>881</v>
      </c>
      <c r="F6592" t="s">
        <v>310</v>
      </c>
    </row>
    <row r="6593" spans="1:6" x14ac:dyDescent="0.2">
      <c r="A6593" t="s">
        <v>17562</v>
      </c>
      <c r="B6593" t="s">
        <v>88</v>
      </c>
      <c r="C6593" t="s">
        <v>163</v>
      </c>
      <c r="D6593" t="s">
        <v>17109</v>
      </c>
      <c r="E6593">
        <v>172</v>
      </c>
      <c r="F6593" t="s">
        <v>310</v>
      </c>
    </row>
    <row r="6594" spans="1:6" x14ac:dyDescent="0.2">
      <c r="A6594" t="s">
        <v>17563</v>
      </c>
      <c r="B6594" t="s">
        <v>88</v>
      </c>
      <c r="C6594" t="s">
        <v>164</v>
      </c>
      <c r="D6594" t="s">
        <v>17109</v>
      </c>
      <c r="E6594">
        <v>134</v>
      </c>
      <c r="F6594" t="s">
        <v>310</v>
      </c>
    </row>
    <row r="6595" spans="1:6" x14ac:dyDescent="0.2">
      <c r="A6595" t="s">
        <v>17564</v>
      </c>
      <c r="B6595" t="s">
        <v>88</v>
      </c>
      <c r="C6595" t="s">
        <v>165</v>
      </c>
      <c r="D6595" t="s">
        <v>17109</v>
      </c>
      <c r="E6595">
        <v>28</v>
      </c>
      <c r="F6595" t="s">
        <v>310</v>
      </c>
    </row>
    <row r="6596" spans="1:6" x14ac:dyDescent="0.2">
      <c r="A6596" t="s">
        <v>17565</v>
      </c>
      <c r="B6596" t="s">
        <v>88</v>
      </c>
      <c r="C6596" t="s">
        <v>166</v>
      </c>
      <c r="D6596" t="s">
        <v>17109</v>
      </c>
      <c r="E6596">
        <v>1</v>
      </c>
      <c r="F6596" t="s">
        <v>310</v>
      </c>
    </row>
    <row r="6597" spans="1:6" x14ac:dyDescent="0.2">
      <c r="A6597" t="s">
        <v>17566</v>
      </c>
      <c r="B6597" t="s">
        <v>88</v>
      </c>
      <c r="C6597" t="s">
        <v>167</v>
      </c>
      <c r="D6597" t="s">
        <v>17109</v>
      </c>
      <c r="E6597">
        <v>113</v>
      </c>
      <c r="F6597" t="s">
        <v>310</v>
      </c>
    </row>
    <row r="6598" spans="1:6" x14ac:dyDescent="0.2">
      <c r="A6598" t="s">
        <v>17567</v>
      </c>
      <c r="B6598" t="s">
        <v>88</v>
      </c>
      <c r="C6598" t="s">
        <v>168</v>
      </c>
      <c r="D6598" t="s">
        <v>17109</v>
      </c>
      <c r="E6598">
        <v>22</v>
      </c>
      <c r="F6598" t="s">
        <v>310</v>
      </c>
    </row>
    <row r="6599" spans="1:6" x14ac:dyDescent="0.2">
      <c r="A6599" t="s">
        <v>17568</v>
      </c>
      <c r="B6599" t="s">
        <v>88</v>
      </c>
      <c r="C6599" t="s">
        <v>169</v>
      </c>
      <c r="D6599" t="s">
        <v>17109</v>
      </c>
      <c r="E6599">
        <v>734</v>
      </c>
      <c r="F6599" t="s">
        <v>310</v>
      </c>
    </row>
    <row r="6600" spans="1:6" x14ac:dyDescent="0.2">
      <c r="A6600" t="s">
        <v>17569</v>
      </c>
      <c r="B6600" t="s">
        <v>88</v>
      </c>
      <c r="C6600" t="s">
        <v>170</v>
      </c>
      <c r="D6600" t="s">
        <v>17109</v>
      </c>
      <c r="E6600">
        <v>48</v>
      </c>
      <c r="F6600" t="s">
        <v>310</v>
      </c>
    </row>
    <row r="6601" spans="1:6" x14ac:dyDescent="0.2">
      <c r="A6601" t="s">
        <v>17570</v>
      </c>
      <c r="B6601" t="s">
        <v>88</v>
      </c>
      <c r="C6601" t="s">
        <v>171</v>
      </c>
      <c r="D6601" t="s">
        <v>17109</v>
      </c>
      <c r="E6601">
        <v>122</v>
      </c>
      <c r="F6601" t="s">
        <v>310</v>
      </c>
    </row>
    <row r="6602" spans="1:6" x14ac:dyDescent="0.2">
      <c r="A6602" t="s">
        <v>17571</v>
      </c>
      <c r="B6602" t="s">
        <v>88</v>
      </c>
      <c r="C6602" t="s">
        <v>172</v>
      </c>
      <c r="D6602" t="s">
        <v>17109</v>
      </c>
      <c r="E6602">
        <v>172</v>
      </c>
      <c r="F6602" t="s">
        <v>310</v>
      </c>
    </row>
    <row r="6603" spans="1:6" x14ac:dyDescent="0.2">
      <c r="A6603" t="s">
        <v>17572</v>
      </c>
      <c r="B6603" t="s">
        <v>88</v>
      </c>
      <c r="C6603" t="s">
        <v>173</v>
      </c>
      <c r="D6603" t="s">
        <v>17109</v>
      </c>
      <c r="E6603">
        <v>48</v>
      </c>
      <c r="F6603" t="s">
        <v>310</v>
      </c>
    </row>
    <row r="6604" spans="1:6" x14ac:dyDescent="0.2">
      <c r="A6604" t="s">
        <v>17573</v>
      </c>
      <c r="B6604" t="s">
        <v>88</v>
      </c>
      <c r="C6604" t="s">
        <v>174</v>
      </c>
      <c r="D6604" t="s">
        <v>17109</v>
      </c>
      <c r="E6604">
        <v>178</v>
      </c>
      <c r="F6604" t="s">
        <v>310</v>
      </c>
    </row>
    <row r="6605" spans="1:6" x14ac:dyDescent="0.2">
      <c r="A6605" t="s">
        <v>17574</v>
      </c>
      <c r="B6605" t="s">
        <v>88</v>
      </c>
      <c r="C6605" t="s">
        <v>175</v>
      </c>
      <c r="D6605" t="s">
        <v>17109</v>
      </c>
      <c r="E6605">
        <v>462</v>
      </c>
      <c r="F6605" t="s">
        <v>310</v>
      </c>
    </row>
    <row r="6606" spans="1:6" x14ac:dyDescent="0.2">
      <c r="A6606" t="s">
        <v>17575</v>
      </c>
      <c r="B6606" t="s">
        <v>88</v>
      </c>
      <c r="C6606" t="s">
        <v>176</v>
      </c>
      <c r="D6606" t="s">
        <v>17109</v>
      </c>
      <c r="E6606">
        <v>522</v>
      </c>
      <c r="F6606" t="s">
        <v>310</v>
      </c>
    </row>
    <row r="6607" spans="1:6" x14ac:dyDescent="0.2">
      <c r="A6607" t="s">
        <v>17576</v>
      </c>
      <c r="B6607" t="s">
        <v>88</v>
      </c>
      <c r="C6607" t="s">
        <v>177</v>
      </c>
      <c r="D6607" t="s">
        <v>17109</v>
      </c>
      <c r="E6607">
        <v>55</v>
      </c>
      <c r="F6607" t="s">
        <v>310</v>
      </c>
    </row>
    <row r="6608" spans="1:6" x14ac:dyDescent="0.2">
      <c r="A6608" t="s">
        <v>17577</v>
      </c>
      <c r="B6608" t="s">
        <v>88</v>
      </c>
      <c r="C6608" t="s">
        <v>178</v>
      </c>
      <c r="D6608" t="s">
        <v>17109</v>
      </c>
      <c r="E6608">
        <v>347</v>
      </c>
      <c r="F6608" t="s">
        <v>310</v>
      </c>
    </row>
    <row r="6609" spans="1:6" x14ac:dyDescent="0.2">
      <c r="A6609" t="s">
        <v>17578</v>
      </c>
      <c r="B6609" t="s">
        <v>88</v>
      </c>
      <c r="C6609" t="s">
        <v>179</v>
      </c>
      <c r="D6609" t="s">
        <v>17109</v>
      </c>
      <c r="E6609">
        <v>241</v>
      </c>
      <c r="F6609" t="s">
        <v>310</v>
      </c>
    </row>
    <row r="6610" spans="1:6" x14ac:dyDescent="0.2">
      <c r="A6610" t="s">
        <v>17579</v>
      </c>
      <c r="B6610" t="s">
        <v>88</v>
      </c>
      <c r="C6610" t="s">
        <v>180</v>
      </c>
      <c r="D6610" t="s">
        <v>17109</v>
      </c>
      <c r="E6610">
        <v>284</v>
      </c>
      <c r="F6610" t="s">
        <v>310</v>
      </c>
    </row>
    <row r="6611" spans="1:6" x14ac:dyDescent="0.2">
      <c r="A6611" t="s">
        <v>17580</v>
      </c>
      <c r="B6611" t="s">
        <v>88</v>
      </c>
      <c r="C6611" t="s">
        <v>181</v>
      </c>
      <c r="D6611" t="s">
        <v>17109</v>
      </c>
      <c r="E6611">
        <v>125</v>
      </c>
      <c r="F6611" t="s">
        <v>310</v>
      </c>
    </row>
    <row r="6612" spans="1:6" x14ac:dyDescent="0.2">
      <c r="A6612" t="s">
        <v>17581</v>
      </c>
      <c r="B6612" t="s">
        <v>88</v>
      </c>
      <c r="C6612" t="s">
        <v>182</v>
      </c>
      <c r="D6612" t="s">
        <v>17109</v>
      </c>
      <c r="E6612">
        <v>71</v>
      </c>
      <c r="F6612" t="s">
        <v>310</v>
      </c>
    </row>
    <row r="6613" spans="1:6" x14ac:dyDescent="0.2">
      <c r="A6613" t="s">
        <v>17582</v>
      </c>
      <c r="B6613" t="s">
        <v>88</v>
      </c>
      <c r="C6613" t="s">
        <v>183</v>
      </c>
      <c r="D6613" t="s">
        <v>17109</v>
      </c>
      <c r="E6613">
        <v>260</v>
      </c>
      <c r="F6613" t="s">
        <v>310</v>
      </c>
    </row>
    <row r="6614" spans="1:6" x14ac:dyDescent="0.2">
      <c r="A6614" t="s">
        <v>17583</v>
      </c>
      <c r="B6614" t="s">
        <v>88</v>
      </c>
      <c r="C6614" t="s">
        <v>184</v>
      </c>
      <c r="D6614" t="s">
        <v>17109</v>
      </c>
      <c r="E6614">
        <v>159</v>
      </c>
      <c r="F6614" t="s">
        <v>310</v>
      </c>
    </row>
    <row r="6615" spans="1:6" x14ac:dyDescent="0.2">
      <c r="A6615" t="s">
        <v>17584</v>
      </c>
      <c r="B6615" t="s">
        <v>88</v>
      </c>
      <c r="C6615" t="s">
        <v>185</v>
      </c>
      <c r="D6615" t="s">
        <v>17109</v>
      </c>
      <c r="E6615">
        <v>191</v>
      </c>
      <c r="F6615" t="s">
        <v>310</v>
      </c>
    </row>
    <row r="6616" spans="1:6" x14ac:dyDescent="0.2">
      <c r="A6616" t="s">
        <v>17585</v>
      </c>
      <c r="B6616" t="s">
        <v>88</v>
      </c>
      <c r="C6616" t="s">
        <v>186</v>
      </c>
      <c r="D6616" t="s">
        <v>17109</v>
      </c>
      <c r="E6616">
        <v>42</v>
      </c>
      <c r="F6616" t="s">
        <v>310</v>
      </c>
    </row>
    <row r="6617" spans="1:6" x14ac:dyDescent="0.2">
      <c r="A6617" t="s">
        <v>17586</v>
      </c>
      <c r="B6617" t="s">
        <v>88</v>
      </c>
      <c r="C6617" t="s">
        <v>187</v>
      </c>
      <c r="D6617" t="s">
        <v>17109</v>
      </c>
      <c r="E6617">
        <v>148</v>
      </c>
      <c r="F6617" t="s">
        <v>310</v>
      </c>
    </row>
    <row r="6618" spans="1:6" x14ac:dyDescent="0.2">
      <c r="A6618" t="s">
        <v>17587</v>
      </c>
      <c r="B6618" t="s">
        <v>88</v>
      </c>
      <c r="C6618" t="s">
        <v>188</v>
      </c>
      <c r="D6618" t="s">
        <v>17109</v>
      </c>
      <c r="E6618">
        <v>78</v>
      </c>
      <c r="F6618" t="s">
        <v>310</v>
      </c>
    </row>
    <row r="6619" spans="1:6" x14ac:dyDescent="0.2">
      <c r="A6619" t="s">
        <v>17588</v>
      </c>
      <c r="B6619" t="s">
        <v>88</v>
      </c>
      <c r="C6619" t="s">
        <v>189</v>
      </c>
      <c r="D6619" t="s">
        <v>17109</v>
      </c>
      <c r="E6619">
        <v>98</v>
      </c>
      <c r="F6619" t="s">
        <v>310</v>
      </c>
    </row>
    <row r="6620" spans="1:6" x14ac:dyDescent="0.2">
      <c r="A6620" t="s">
        <v>17589</v>
      </c>
      <c r="B6620" t="s">
        <v>88</v>
      </c>
      <c r="C6620" t="s">
        <v>190</v>
      </c>
      <c r="D6620" t="s">
        <v>17109</v>
      </c>
      <c r="E6620">
        <v>281</v>
      </c>
      <c r="F6620" t="s">
        <v>310</v>
      </c>
    </row>
    <row r="6621" spans="1:6" x14ac:dyDescent="0.2">
      <c r="A6621" t="s">
        <v>17590</v>
      </c>
      <c r="B6621" t="s">
        <v>88</v>
      </c>
      <c r="C6621" t="s">
        <v>191</v>
      </c>
      <c r="D6621" t="s">
        <v>17109</v>
      </c>
      <c r="E6621">
        <v>59</v>
      </c>
      <c r="F6621" t="s">
        <v>310</v>
      </c>
    </row>
    <row r="6622" spans="1:6" x14ac:dyDescent="0.2">
      <c r="A6622" t="s">
        <v>17591</v>
      </c>
      <c r="B6622" t="s">
        <v>88</v>
      </c>
      <c r="C6622" t="s">
        <v>192</v>
      </c>
      <c r="D6622" t="s">
        <v>17109</v>
      </c>
      <c r="E6622">
        <v>65</v>
      </c>
      <c r="F6622" t="s">
        <v>310</v>
      </c>
    </row>
    <row r="6623" spans="1:6" x14ac:dyDescent="0.2">
      <c r="A6623" t="s">
        <v>17592</v>
      </c>
      <c r="B6623" t="s">
        <v>88</v>
      </c>
      <c r="C6623" t="s">
        <v>193</v>
      </c>
      <c r="D6623" t="s">
        <v>17109</v>
      </c>
      <c r="E6623">
        <v>222</v>
      </c>
      <c r="F6623" t="s">
        <v>310</v>
      </c>
    </row>
    <row r="6624" spans="1:6" x14ac:dyDescent="0.2">
      <c r="A6624" t="s">
        <v>17593</v>
      </c>
      <c r="B6624" t="s">
        <v>88</v>
      </c>
      <c r="C6624" t="s">
        <v>194</v>
      </c>
      <c r="D6624" t="s">
        <v>17109</v>
      </c>
      <c r="E6624">
        <v>113</v>
      </c>
      <c r="F6624" t="s">
        <v>310</v>
      </c>
    </row>
    <row r="6625" spans="1:6" x14ac:dyDescent="0.2">
      <c r="A6625" t="s">
        <v>17594</v>
      </c>
      <c r="B6625" t="s">
        <v>88</v>
      </c>
      <c r="C6625" t="s">
        <v>195</v>
      </c>
      <c r="D6625" t="s">
        <v>17109</v>
      </c>
      <c r="E6625">
        <v>85</v>
      </c>
      <c r="F6625" t="s">
        <v>310</v>
      </c>
    </row>
    <row r="6626" spans="1:6" x14ac:dyDescent="0.2">
      <c r="A6626" t="s">
        <v>17595</v>
      </c>
      <c r="B6626" t="s">
        <v>88</v>
      </c>
      <c r="C6626" t="s">
        <v>196</v>
      </c>
      <c r="D6626" t="s">
        <v>17109</v>
      </c>
      <c r="E6626">
        <v>226</v>
      </c>
      <c r="F6626" t="s">
        <v>310</v>
      </c>
    </row>
    <row r="6627" spans="1:6" x14ac:dyDescent="0.2">
      <c r="A6627" t="s">
        <v>17596</v>
      </c>
      <c r="B6627" t="s">
        <v>88</v>
      </c>
      <c r="C6627" t="s">
        <v>197</v>
      </c>
      <c r="D6627" t="s">
        <v>17109</v>
      </c>
      <c r="E6627">
        <v>98</v>
      </c>
      <c r="F6627" t="s">
        <v>310</v>
      </c>
    </row>
    <row r="6628" spans="1:6" x14ac:dyDescent="0.2">
      <c r="A6628" t="s">
        <v>17597</v>
      </c>
      <c r="B6628" t="s">
        <v>88</v>
      </c>
      <c r="C6628" t="s">
        <v>276</v>
      </c>
      <c r="D6628" t="s">
        <v>17109</v>
      </c>
      <c r="E6628">
        <v>9</v>
      </c>
      <c r="F6628" t="s">
        <v>310</v>
      </c>
    </row>
    <row r="6629" spans="1:6" x14ac:dyDescent="0.2">
      <c r="A6629" t="s">
        <v>17598</v>
      </c>
      <c r="B6629" t="s">
        <v>88</v>
      </c>
      <c r="C6629" t="s">
        <v>198</v>
      </c>
      <c r="D6629" t="s">
        <v>17109</v>
      </c>
      <c r="E6629">
        <v>105</v>
      </c>
      <c r="F6629" t="s">
        <v>310</v>
      </c>
    </row>
    <row r="6630" spans="1:6" x14ac:dyDescent="0.2">
      <c r="A6630" t="s">
        <v>17599</v>
      </c>
      <c r="B6630" t="s">
        <v>88</v>
      </c>
      <c r="C6630" t="s">
        <v>199</v>
      </c>
      <c r="D6630" t="s">
        <v>17109</v>
      </c>
      <c r="E6630">
        <v>371</v>
      </c>
      <c r="F6630" t="s">
        <v>310</v>
      </c>
    </row>
    <row r="6631" spans="1:6" x14ac:dyDescent="0.2">
      <c r="A6631" t="s">
        <v>17600</v>
      </c>
      <c r="B6631" t="s">
        <v>88</v>
      </c>
      <c r="C6631" t="s">
        <v>200</v>
      </c>
      <c r="D6631" t="s">
        <v>17109</v>
      </c>
      <c r="E6631">
        <v>103</v>
      </c>
      <c r="F6631" t="s">
        <v>310</v>
      </c>
    </row>
    <row r="6632" spans="1:6" x14ac:dyDescent="0.2">
      <c r="A6632" t="s">
        <v>17601</v>
      </c>
      <c r="B6632" t="s">
        <v>88</v>
      </c>
      <c r="C6632" t="s">
        <v>201</v>
      </c>
      <c r="D6632" t="s">
        <v>17109</v>
      </c>
      <c r="E6632">
        <v>351</v>
      </c>
      <c r="F6632" t="s">
        <v>310</v>
      </c>
    </row>
    <row r="6633" spans="1:6" x14ac:dyDescent="0.2">
      <c r="A6633" t="s">
        <v>17602</v>
      </c>
      <c r="B6633" t="s">
        <v>88</v>
      </c>
      <c r="C6633" t="s">
        <v>202</v>
      </c>
      <c r="D6633" t="s">
        <v>17109</v>
      </c>
      <c r="E6633">
        <v>102</v>
      </c>
      <c r="F6633" t="s">
        <v>310</v>
      </c>
    </row>
    <row r="6634" spans="1:6" x14ac:dyDescent="0.2">
      <c r="A6634" t="s">
        <v>17603</v>
      </c>
      <c r="B6634" t="s">
        <v>88</v>
      </c>
      <c r="C6634" t="s">
        <v>203</v>
      </c>
      <c r="D6634" t="s">
        <v>17109</v>
      </c>
      <c r="E6634">
        <v>71</v>
      </c>
      <c r="F6634" t="s">
        <v>310</v>
      </c>
    </row>
    <row r="6635" spans="1:6" x14ac:dyDescent="0.2">
      <c r="A6635" t="s">
        <v>17604</v>
      </c>
      <c r="B6635" t="s">
        <v>88</v>
      </c>
      <c r="C6635" t="s">
        <v>204</v>
      </c>
      <c r="D6635" t="s">
        <v>17109</v>
      </c>
      <c r="E6635">
        <v>69</v>
      </c>
      <c r="F6635" t="s">
        <v>310</v>
      </c>
    </row>
    <row r="6636" spans="1:6" x14ac:dyDescent="0.2">
      <c r="A6636" t="s">
        <v>17605</v>
      </c>
      <c r="B6636" t="s">
        <v>88</v>
      </c>
      <c r="C6636" t="s">
        <v>205</v>
      </c>
      <c r="D6636" t="s">
        <v>17109</v>
      </c>
      <c r="E6636">
        <v>75</v>
      </c>
      <c r="F6636" t="s">
        <v>310</v>
      </c>
    </row>
    <row r="6637" spans="1:6" x14ac:dyDescent="0.2">
      <c r="A6637" t="s">
        <v>17606</v>
      </c>
      <c r="B6637" t="s">
        <v>88</v>
      </c>
      <c r="C6637" t="s">
        <v>206</v>
      </c>
      <c r="D6637" t="s">
        <v>17109</v>
      </c>
      <c r="E6637">
        <v>119</v>
      </c>
      <c r="F6637" t="s">
        <v>310</v>
      </c>
    </row>
    <row r="6638" spans="1:6" x14ac:dyDescent="0.2">
      <c r="A6638" t="s">
        <v>17607</v>
      </c>
      <c r="B6638" t="s">
        <v>88</v>
      </c>
      <c r="C6638" t="s">
        <v>207</v>
      </c>
      <c r="D6638" t="s">
        <v>17109</v>
      </c>
      <c r="E6638">
        <v>81</v>
      </c>
      <c r="F6638" t="s">
        <v>310</v>
      </c>
    </row>
    <row r="6639" spans="1:6" x14ac:dyDescent="0.2">
      <c r="A6639" t="s">
        <v>17608</v>
      </c>
      <c r="B6639" t="s">
        <v>88</v>
      </c>
      <c r="C6639" t="s">
        <v>208</v>
      </c>
      <c r="D6639" t="s">
        <v>17109</v>
      </c>
      <c r="E6639">
        <v>122</v>
      </c>
      <c r="F6639" t="s">
        <v>310</v>
      </c>
    </row>
    <row r="6640" spans="1:6" x14ac:dyDescent="0.2">
      <c r="A6640" t="s">
        <v>17609</v>
      </c>
      <c r="B6640" t="s">
        <v>88</v>
      </c>
      <c r="C6640" t="s">
        <v>209</v>
      </c>
      <c r="D6640" t="s">
        <v>17109</v>
      </c>
      <c r="E6640">
        <v>116</v>
      </c>
      <c r="F6640" t="s">
        <v>310</v>
      </c>
    </row>
    <row r="6641" spans="1:6" x14ac:dyDescent="0.2">
      <c r="A6641" t="s">
        <v>17610</v>
      </c>
      <c r="B6641" t="s">
        <v>88</v>
      </c>
      <c r="C6641" t="s">
        <v>210</v>
      </c>
      <c r="D6641" t="s">
        <v>17109</v>
      </c>
      <c r="E6641">
        <v>138</v>
      </c>
      <c r="F6641" t="s">
        <v>310</v>
      </c>
    </row>
    <row r="6642" spans="1:6" x14ac:dyDescent="0.2">
      <c r="A6642" t="s">
        <v>17611</v>
      </c>
      <c r="B6642" t="s">
        <v>88</v>
      </c>
      <c r="C6642" t="s">
        <v>211</v>
      </c>
      <c r="D6642" t="s">
        <v>17109</v>
      </c>
      <c r="E6642">
        <v>9</v>
      </c>
      <c r="F6642" t="s">
        <v>310</v>
      </c>
    </row>
    <row r="6643" spans="1:6" x14ac:dyDescent="0.2">
      <c r="A6643" t="s">
        <v>17612</v>
      </c>
      <c r="B6643" t="s">
        <v>88</v>
      </c>
      <c r="C6643" t="s">
        <v>212</v>
      </c>
      <c r="D6643" t="s">
        <v>17109</v>
      </c>
      <c r="E6643">
        <v>120</v>
      </c>
      <c r="F6643" t="s">
        <v>310</v>
      </c>
    </row>
    <row r="6644" spans="1:6" x14ac:dyDescent="0.2">
      <c r="A6644" t="s">
        <v>17613</v>
      </c>
      <c r="B6644" t="s">
        <v>88</v>
      </c>
      <c r="C6644" t="s">
        <v>213</v>
      </c>
      <c r="D6644" t="s">
        <v>17109</v>
      </c>
      <c r="E6644">
        <v>86</v>
      </c>
      <c r="F6644" t="s">
        <v>310</v>
      </c>
    </row>
    <row r="6645" spans="1:6" x14ac:dyDescent="0.2">
      <c r="A6645" t="s">
        <v>17614</v>
      </c>
      <c r="B6645" t="s">
        <v>88</v>
      </c>
      <c r="C6645" t="s">
        <v>214</v>
      </c>
      <c r="D6645" t="s">
        <v>17109</v>
      </c>
      <c r="E6645">
        <v>62</v>
      </c>
      <c r="F6645" t="s">
        <v>310</v>
      </c>
    </row>
    <row r="6646" spans="1:6" x14ac:dyDescent="0.2">
      <c r="A6646" t="s">
        <v>17615</v>
      </c>
      <c r="B6646" t="s">
        <v>88</v>
      </c>
      <c r="C6646" t="s">
        <v>215</v>
      </c>
      <c r="D6646" t="s">
        <v>17109</v>
      </c>
      <c r="E6646">
        <v>187</v>
      </c>
      <c r="F6646" t="s">
        <v>310</v>
      </c>
    </row>
    <row r="6647" spans="1:6" x14ac:dyDescent="0.2">
      <c r="A6647" t="s">
        <v>17616</v>
      </c>
      <c r="B6647" t="s">
        <v>88</v>
      </c>
      <c r="C6647" t="s">
        <v>216</v>
      </c>
      <c r="D6647" t="s">
        <v>17109</v>
      </c>
      <c r="E6647">
        <v>95</v>
      </c>
      <c r="F6647" t="s">
        <v>310</v>
      </c>
    </row>
    <row r="6648" spans="1:6" x14ac:dyDescent="0.2">
      <c r="A6648" t="s">
        <v>17617</v>
      </c>
      <c r="B6648" t="s">
        <v>88</v>
      </c>
      <c r="C6648" t="s">
        <v>217</v>
      </c>
      <c r="D6648" t="s">
        <v>17109</v>
      </c>
      <c r="E6648">
        <v>73</v>
      </c>
      <c r="F6648" t="s">
        <v>310</v>
      </c>
    </row>
    <row r="6649" spans="1:6" x14ac:dyDescent="0.2">
      <c r="A6649" t="s">
        <v>17618</v>
      </c>
      <c r="B6649" t="s">
        <v>88</v>
      </c>
      <c r="C6649" t="s">
        <v>218</v>
      </c>
      <c r="D6649" t="s">
        <v>17109</v>
      </c>
      <c r="E6649">
        <v>105</v>
      </c>
      <c r="F6649" t="s">
        <v>310</v>
      </c>
    </row>
    <row r="6650" spans="1:6" x14ac:dyDescent="0.2">
      <c r="A6650" t="s">
        <v>17619</v>
      </c>
      <c r="B6650" t="s">
        <v>88</v>
      </c>
      <c r="C6650" t="s">
        <v>219</v>
      </c>
      <c r="D6650" t="s">
        <v>17109</v>
      </c>
      <c r="E6650">
        <v>172</v>
      </c>
      <c r="F6650" t="s">
        <v>310</v>
      </c>
    </row>
    <row r="6651" spans="1:6" x14ac:dyDescent="0.2">
      <c r="A6651" t="s">
        <v>17620</v>
      </c>
      <c r="B6651" t="s">
        <v>88</v>
      </c>
      <c r="C6651" t="s">
        <v>220</v>
      </c>
      <c r="D6651" t="s">
        <v>17109</v>
      </c>
      <c r="E6651">
        <v>115</v>
      </c>
      <c r="F6651" t="s">
        <v>310</v>
      </c>
    </row>
    <row r="6652" spans="1:6" x14ac:dyDescent="0.2">
      <c r="A6652" t="s">
        <v>17621</v>
      </c>
      <c r="B6652" t="s">
        <v>88</v>
      </c>
      <c r="C6652" t="s">
        <v>221</v>
      </c>
      <c r="D6652" t="s">
        <v>17109</v>
      </c>
      <c r="E6652">
        <v>46</v>
      </c>
      <c r="F6652" t="s">
        <v>310</v>
      </c>
    </row>
    <row r="6653" spans="1:6" x14ac:dyDescent="0.2">
      <c r="A6653" t="s">
        <v>17622</v>
      </c>
      <c r="B6653" t="s">
        <v>88</v>
      </c>
      <c r="C6653" t="s">
        <v>222</v>
      </c>
      <c r="D6653" t="s">
        <v>17109</v>
      </c>
      <c r="E6653">
        <v>84</v>
      </c>
      <c r="F6653" t="s">
        <v>310</v>
      </c>
    </row>
    <row r="6654" spans="1:6" x14ac:dyDescent="0.2">
      <c r="A6654" t="s">
        <v>17623</v>
      </c>
      <c r="B6654" t="s">
        <v>88</v>
      </c>
      <c r="C6654" t="s">
        <v>223</v>
      </c>
      <c r="D6654" t="s">
        <v>17109</v>
      </c>
      <c r="E6654">
        <v>98</v>
      </c>
      <c r="F6654" t="s">
        <v>310</v>
      </c>
    </row>
    <row r="6655" spans="1:6" x14ac:dyDescent="0.2">
      <c r="A6655" t="s">
        <v>17624</v>
      </c>
      <c r="B6655" t="s">
        <v>88</v>
      </c>
      <c r="C6655" t="s">
        <v>224</v>
      </c>
      <c r="D6655" t="s">
        <v>17109</v>
      </c>
      <c r="E6655">
        <v>211</v>
      </c>
      <c r="F6655" t="s">
        <v>310</v>
      </c>
    </row>
    <row r="6656" spans="1:6" x14ac:dyDescent="0.2">
      <c r="A6656" t="s">
        <v>17625</v>
      </c>
      <c r="B6656" t="s">
        <v>88</v>
      </c>
      <c r="C6656" t="s">
        <v>225</v>
      </c>
      <c r="D6656" t="s">
        <v>17109</v>
      </c>
      <c r="E6656">
        <v>37</v>
      </c>
      <c r="F6656" t="s">
        <v>310</v>
      </c>
    </row>
    <row r="6657" spans="1:6" x14ac:dyDescent="0.2">
      <c r="A6657" t="s">
        <v>17626</v>
      </c>
      <c r="B6657" t="s">
        <v>88</v>
      </c>
      <c r="C6657" t="s">
        <v>226</v>
      </c>
      <c r="D6657" t="s">
        <v>17109</v>
      </c>
      <c r="E6657">
        <v>305</v>
      </c>
      <c r="F6657" t="s">
        <v>310</v>
      </c>
    </row>
    <row r="6658" spans="1:6" x14ac:dyDescent="0.2">
      <c r="A6658" t="s">
        <v>17627</v>
      </c>
      <c r="B6658" t="s">
        <v>88</v>
      </c>
      <c r="C6658" t="s">
        <v>227</v>
      </c>
      <c r="D6658" t="s">
        <v>17109</v>
      </c>
      <c r="E6658">
        <v>207</v>
      </c>
      <c r="F6658" t="s">
        <v>310</v>
      </c>
    </row>
    <row r="6659" spans="1:6" x14ac:dyDescent="0.2">
      <c r="A6659" t="s">
        <v>17628</v>
      </c>
      <c r="B6659" t="s">
        <v>88</v>
      </c>
      <c r="C6659" t="s">
        <v>228</v>
      </c>
      <c r="D6659" t="s">
        <v>17109</v>
      </c>
      <c r="E6659">
        <v>102</v>
      </c>
      <c r="F6659" t="s">
        <v>310</v>
      </c>
    </row>
    <row r="6660" spans="1:6" x14ac:dyDescent="0.2">
      <c r="A6660" t="s">
        <v>17629</v>
      </c>
      <c r="B6660" t="s">
        <v>88</v>
      </c>
      <c r="C6660" t="s">
        <v>229</v>
      </c>
      <c r="D6660" t="s">
        <v>17109</v>
      </c>
      <c r="E6660">
        <v>53</v>
      </c>
      <c r="F6660" t="s">
        <v>310</v>
      </c>
    </row>
    <row r="6661" spans="1:6" x14ac:dyDescent="0.2">
      <c r="A6661" t="s">
        <v>17630</v>
      </c>
      <c r="B6661" t="s">
        <v>88</v>
      </c>
      <c r="C6661" t="s">
        <v>230</v>
      </c>
      <c r="D6661" t="s">
        <v>17109</v>
      </c>
      <c r="E6661">
        <v>238</v>
      </c>
      <c r="F6661" t="s">
        <v>310</v>
      </c>
    </row>
    <row r="6662" spans="1:6" x14ac:dyDescent="0.2">
      <c r="A6662" t="s">
        <v>17631</v>
      </c>
      <c r="B6662" t="s">
        <v>88</v>
      </c>
      <c r="C6662" t="s">
        <v>231</v>
      </c>
      <c r="D6662" t="s">
        <v>17109</v>
      </c>
      <c r="E6662">
        <v>75</v>
      </c>
      <c r="F6662" t="s">
        <v>310</v>
      </c>
    </row>
    <row r="6663" spans="1:6" x14ac:dyDescent="0.2">
      <c r="A6663" t="s">
        <v>17632</v>
      </c>
      <c r="B6663" t="s">
        <v>88</v>
      </c>
      <c r="C6663" t="s">
        <v>232</v>
      </c>
      <c r="D6663" t="s">
        <v>17109</v>
      </c>
      <c r="E6663">
        <v>925</v>
      </c>
      <c r="F6663" t="s">
        <v>310</v>
      </c>
    </row>
    <row r="6664" spans="1:6" x14ac:dyDescent="0.2">
      <c r="A6664" t="s">
        <v>17633</v>
      </c>
      <c r="B6664" t="s">
        <v>88</v>
      </c>
      <c r="C6664" t="s">
        <v>233</v>
      </c>
      <c r="D6664" t="s">
        <v>17109</v>
      </c>
      <c r="E6664">
        <v>168</v>
      </c>
      <c r="F6664" t="s">
        <v>310</v>
      </c>
    </row>
    <row r="6665" spans="1:6" x14ac:dyDescent="0.2">
      <c r="A6665" t="s">
        <v>17634</v>
      </c>
      <c r="B6665" t="s">
        <v>88</v>
      </c>
      <c r="C6665" t="s">
        <v>234</v>
      </c>
      <c r="D6665" t="s">
        <v>17109</v>
      </c>
      <c r="E6665">
        <v>137</v>
      </c>
      <c r="F6665" t="s">
        <v>310</v>
      </c>
    </row>
    <row r="6666" spans="1:6" x14ac:dyDescent="0.2">
      <c r="A6666" t="s">
        <v>17635</v>
      </c>
      <c r="B6666" t="s">
        <v>88</v>
      </c>
      <c r="C6666" t="s">
        <v>235</v>
      </c>
      <c r="D6666" t="s">
        <v>17109</v>
      </c>
      <c r="E6666">
        <v>141</v>
      </c>
      <c r="F6666" t="s">
        <v>310</v>
      </c>
    </row>
    <row r="6667" spans="1:6" x14ac:dyDescent="0.2">
      <c r="A6667" t="s">
        <v>17636</v>
      </c>
      <c r="B6667" t="s">
        <v>88</v>
      </c>
      <c r="C6667" t="s">
        <v>236</v>
      </c>
      <c r="D6667" t="s">
        <v>17109</v>
      </c>
      <c r="E6667">
        <v>74</v>
      </c>
      <c r="F6667" t="s">
        <v>310</v>
      </c>
    </row>
    <row r="6668" spans="1:6" x14ac:dyDescent="0.2">
      <c r="A6668" t="s">
        <v>17637</v>
      </c>
      <c r="B6668" t="s">
        <v>88</v>
      </c>
      <c r="C6668" t="s">
        <v>237</v>
      </c>
      <c r="D6668" t="s">
        <v>17109</v>
      </c>
      <c r="E6668">
        <v>122</v>
      </c>
      <c r="F6668" t="s">
        <v>310</v>
      </c>
    </row>
    <row r="6669" spans="1:6" x14ac:dyDescent="0.2">
      <c r="A6669" t="s">
        <v>17638</v>
      </c>
      <c r="B6669" t="s">
        <v>88</v>
      </c>
      <c r="C6669" t="s">
        <v>238</v>
      </c>
      <c r="D6669" t="s">
        <v>17109</v>
      </c>
      <c r="E6669">
        <v>52</v>
      </c>
      <c r="F6669" t="s">
        <v>310</v>
      </c>
    </row>
    <row r="6670" spans="1:6" x14ac:dyDescent="0.2">
      <c r="A6670" t="s">
        <v>17639</v>
      </c>
      <c r="B6670" t="s">
        <v>88</v>
      </c>
      <c r="C6670" t="s">
        <v>239</v>
      </c>
      <c r="D6670" t="s">
        <v>17109</v>
      </c>
      <c r="E6670">
        <v>73</v>
      </c>
      <c r="F6670" t="s">
        <v>310</v>
      </c>
    </row>
    <row r="6671" spans="1:6" x14ac:dyDescent="0.2">
      <c r="A6671" t="s">
        <v>17640</v>
      </c>
      <c r="B6671" t="s">
        <v>88</v>
      </c>
      <c r="C6671" t="s">
        <v>240</v>
      </c>
      <c r="D6671" t="s">
        <v>17109</v>
      </c>
      <c r="E6671">
        <v>134</v>
      </c>
      <c r="F6671" t="s">
        <v>310</v>
      </c>
    </row>
    <row r="6672" spans="1:6" x14ac:dyDescent="0.2">
      <c r="A6672" t="s">
        <v>17641</v>
      </c>
      <c r="B6672" t="s">
        <v>88</v>
      </c>
      <c r="C6672" t="s">
        <v>241</v>
      </c>
      <c r="D6672" t="s">
        <v>17109</v>
      </c>
      <c r="E6672">
        <v>184</v>
      </c>
      <c r="F6672" t="s">
        <v>310</v>
      </c>
    </row>
    <row r="6673" spans="1:6" x14ac:dyDescent="0.2">
      <c r="A6673" t="s">
        <v>17642</v>
      </c>
      <c r="B6673" t="s">
        <v>88</v>
      </c>
      <c r="C6673" t="s">
        <v>242</v>
      </c>
      <c r="D6673" t="s">
        <v>17109</v>
      </c>
      <c r="E6673">
        <v>66</v>
      </c>
      <c r="F6673" t="s">
        <v>310</v>
      </c>
    </row>
    <row r="6674" spans="1:6" x14ac:dyDescent="0.2">
      <c r="A6674" t="s">
        <v>17643</v>
      </c>
      <c r="B6674" t="s">
        <v>88</v>
      </c>
      <c r="C6674" t="s">
        <v>243</v>
      </c>
      <c r="D6674" t="s">
        <v>17109</v>
      </c>
      <c r="E6674">
        <v>149</v>
      </c>
      <c r="F6674" t="s">
        <v>310</v>
      </c>
    </row>
    <row r="6675" spans="1:6" x14ac:dyDescent="0.2">
      <c r="A6675" t="s">
        <v>17644</v>
      </c>
      <c r="B6675" t="s">
        <v>88</v>
      </c>
      <c r="C6675" t="s">
        <v>244</v>
      </c>
      <c r="D6675" t="s">
        <v>17109</v>
      </c>
      <c r="E6675">
        <v>136</v>
      </c>
      <c r="F6675" t="s">
        <v>310</v>
      </c>
    </row>
    <row r="6676" spans="1:6" x14ac:dyDescent="0.2">
      <c r="A6676" t="s">
        <v>17645</v>
      </c>
      <c r="B6676" t="s">
        <v>88</v>
      </c>
      <c r="C6676" t="s">
        <v>245</v>
      </c>
      <c r="D6676" t="s">
        <v>17109</v>
      </c>
      <c r="E6676">
        <v>97</v>
      </c>
      <c r="F6676" t="s">
        <v>310</v>
      </c>
    </row>
    <row r="6677" spans="1:6" x14ac:dyDescent="0.2">
      <c r="A6677" t="s">
        <v>17646</v>
      </c>
      <c r="B6677" t="s">
        <v>88</v>
      </c>
      <c r="C6677" t="s">
        <v>246</v>
      </c>
      <c r="D6677" t="s">
        <v>17109</v>
      </c>
      <c r="E6677">
        <v>236</v>
      </c>
      <c r="F6677" t="s">
        <v>310</v>
      </c>
    </row>
    <row r="6678" spans="1:6" x14ac:dyDescent="0.2">
      <c r="A6678" t="s">
        <v>17647</v>
      </c>
      <c r="B6678" t="s">
        <v>88</v>
      </c>
      <c r="C6678" t="s">
        <v>247</v>
      </c>
      <c r="D6678" t="s">
        <v>17109</v>
      </c>
      <c r="E6678">
        <v>102</v>
      </c>
      <c r="F6678" t="s">
        <v>310</v>
      </c>
    </row>
    <row r="6679" spans="1:6" x14ac:dyDescent="0.2">
      <c r="A6679" t="s">
        <v>17648</v>
      </c>
      <c r="B6679" t="s">
        <v>88</v>
      </c>
      <c r="C6679" t="s">
        <v>248</v>
      </c>
      <c r="D6679" t="s">
        <v>17109</v>
      </c>
      <c r="E6679">
        <v>208</v>
      </c>
      <c r="F6679" t="s">
        <v>310</v>
      </c>
    </row>
    <row r="6680" spans="1:6" x14ac:dyDescent="0.2">
      <c r="A6680" t="s">
        <v>17649</v>
      </c>
      <c r="B6680" t="s">
        <v>88</v>
      </c>
      <c r="C6680" t="s">
        <v>249</v>
      </c>
      <c r="D6680" t="s">
        <v>17109</v>
      </c>
      <c r="E6680">
        <v>413</v>
      </c>
      <c r="F6680" t="s">
        <v>310</v>
      </c>
    </row>
    <row r="6681" spans="1:6" x14ac:dyDescent="0.2">
      <c r="A6681" t="s">
        <v>17650</v>
      </c>
      <c r="B6681" t="s">
        <v>88</v>
      </c>
      <c r="C6681" t="s">
        <v>250</v>
      </c>
      <c r="D6681" t="s">
        <v>17109</v>
      </c>
      <c r="E6681">
        <v>49</v>
      </c>
      <c r="F6681" t="s">
        <v>310</v>
      </c>
    </row>
    <row r="6682" spans="1:6" x14ac:dyDescent="0.2">
      <c r="A6682" t="s">
        <v>17651</v>
      </c>
      <c r="B6682" t="s">
        <v>88</v>
      </c>
      <c r="C6682" t="s">
        <v>251</v>
      </c>
      <c r="D6682" t="s">
        <v>17109</v>
      </c>
      <c r="E6682">
        <v>40</v>
      </c>
      <c r="F6682" t="s">
        <v>310</v>
      </c>
    </row>
    <row r="6683" spans="1:6" x14ac:dyDescent="0.2">
      <c r="A6683" t="s">
        <v>17652</v>
      </c>
      <c r="B6683" t="s">
        <v>88</v>
      </c>
      <c r="C6683" t="s">
        <v>252</v>
      </c>
      <c r="D6683" t="s">
        <v>17109</v>
      </c>
      <c r="E6683">
        <v>113</v>
      </c>
      <c r="F6683" t="s">
        <v>310</v>
      </c>
    </row>
    <row r="6684" spans="1:6" x14ac:dyDescent="0.2">
      <c r="A6684" t="s">
        <v>17653</v>
      </c>
      <c r="B6684" t="s">
        <v>88</v>
      </c>
      <c r="C6684" t="s">
        <v>253</v>
      </c>
      <c r="D6684" t="s">
        <v>17109</v>
      </c>
      <c r="E6684">
        <v>278</v>
      </c>
      <c r="F6684" t="s">
        <v>310</v>
      </c>
    </row>
    <row r="6685" spans="1:6" x14ac:dyDescent="0.2">
      <c r="A6685" t="s">
        <v>17654</v>
      </c>
      <c r="B6685" t="s">
        <v>88</v>
      </c>
      <c r="C6685" t="s">
        <v>254</v>
      </c>
      <c r="D6685" t="s">
        <v>17109</v>
      </c>
      <c r="E6685">
        <v>85</v>
      </c>
      <c r="F6685" t="s">
        <v>310</v>
      </c>
    </row>
    <row r="6686" spans="1:6" x14ac:dyDescent="0.2">
      <c r="A6686" t="s">
        <v>17655</v>
      </c>
      <c r="B6686" t="s">
        <v>88</v>
      </c>
      <c r="C6686" t="s">
        <v>255</v>
      </c>
      <c r="D6686" t="s">
        <v>17109</v>
      </c>
      <c r="E6686">
        <v>129</v>
      </c>
      <c r="F6686" t="s">
        <v>310</v>
      </c>
    </row>
    <row r="6687" spans="1:6" x14ac:dyDescent="0.2">
      <c r="A6687" t="s">
        <v>17656</v>
      </c>
      <c r="B6687" t="s">
        <v>88</v>
      </c>
      <c r="C6687" t="s">
        <v>256</v>
      </c>
      <c r="D6687" t="s">
        <v>17109</v>
      </c>
      <c r="E6687">
        <v>143</v>
      </c>
      <c r="F6687" t="s">
        <v>310</v>
      </c>
    </row>
    <row r="6688" spans="1:6" x14ac:dyDescent="0.2">
      <c r="A6688" t="s">
        <v>17657</v>
      </c>
      <c r="B6688" t="s">
        <v>88</v>
      </c>
      <c r="C6688" t="s">
        <v>257</v>
      </c>
      <c r="D6688" t="s">
        <v>17109</v>
      </c>
      <c r="E6688">
        <v>61</v>
      </c>
      <c r="F6688" t="s">
        <v>310</v>
      </c>
    </row>
    <row r="6689" spans="1:6" x14ac:dyDescent="0.2">
      <c r="A6689" t="s">
        <v>17658</v>
      </c>
      <c r="B6689" t="s">
        <v>88</v>
      </c>
      <c r="C6689" t="s">
        <v>258</v>
      </c>
      <c r="D6689" t="s">
        <v>17109</v>
      </c>
      <c r="E6689">
        <v>188</v>
      </c>
      <c r="F6689" t="s">
        <v>310</v>
      </c>
    </row>
    <row r="6690" spans="1:6" x14ac:dyDescent="0.2">
      <c r="A6690" t="s">
        <v>17659</v>
      </c>
      <c r="B6690" t="s">
        <v>88</v>
      </c>
      <c r="C6690" t="s">
        <v>259</v>
      </c>
      <c r="D6690" t="s">
        <v>17109</v>
      </c>
      <c r="E6690">
        <v>99</v>
      </c>
      <c r="F6690" t="s">
        <v>310</v>
      </c>
    </row>
  </sheetData>
  <pageMargins left="0.7" right="0.7" top="0.75" bottom="0.75" header="0.3" footer="0.3"/>
  <pageSetup paperSize="9" orientation="portrait"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EFD066-906E-421B-BBB6-2D41D2A3D8AB}">
  <sheetPr>
    <tabColor theme="7" tint="0.79998168889431442"/>
  </sheetPr>
  <dimension ref="A1:J56"/>
  <sheetViews>
    <sheetView showGridLines="0" workbookViewId="0">
      <selection activeCell="B4" sqref="B4:D4"/>
    </sheetView>
  </sheetViews>
  <sheetFormatPr defaultColWidth="8.85546875" defaultRowHeight="12.75" x14ac:dyDescent="0.2"/>
  <cols>
    <col min="1" max="1" width="49" style="253" customWidth="1"/>
    <col min="2" max="2" width="10.5703125" style="12" customWidth="1"/>
    <col min="3" max="5" width="18.7109375" style="12" customWidth="1"/>
    <col min="6" max="6" width="7.5703125" style="12" customWidth="1"/>
    <col min="7" max="16384" width="8.85546875" style="12"/>
  </cols>
  <sheetData>
    <row r="1" spans="1:6" ht="34.5" customHeight="1" x14ac:dyDescent="0.25">
      <c r="A1" s="345" t="s">
        <v>17660</v>
      </c>
      <c r="B1" s="485"/>
      <c r="C1" s="485"/>
      <c r="D1" s="485"/>
      <c r="E1" s="485"/>
      <c r="F1" s="512"/>
    </row>
    <row r="2" spans="1:6" ht="21" x14ac:dyDescent="0.2">
      <c r="A2" s="707" t="s">
        <v>17661</v>
      </c>
      <c r="B2" s="485"/>
      <c r="C2" s="485"/>
      <c r="D2" s="485"/>
      <c r="E2" s="485"/>
      <c r="F2" s="512"/>
    </row>
    <row r="3" spans="1:6" ht="27.75" customHeight="1" x14ac:dyDescent="0.2">
      <c r="A3" s="666">
        <f>'Drop down Values'!B3</f>
        <v>45382</v>
      </c>
      <c r="B3" s="513"/>
      <c r="C3" s="513"/>
      <c r="D3" s="513"/>
      <c r="E3" s="19"/>
    </row>
    <row r="4" spans="1:6" ht="13.5" customHeight="1" x14ac:dyDescent="0.2">
      <c r="A4" s="514" t="s">
        <v>4017</v>
      </c>
      <c r="B4" s="832" t="s">
        <v>86</v>
      </c>
      <c r="C4" s="833"/>
      <c r="D4" s="834"/>
      <c r="E4" s="113"/>
      <c r="F4" s="113"/>
    </row>
    <row r="5" spans="1:6" ht="13.5" customHeight="1" x14ac:dyDescent="0.2">
      <c r="A5" s="525"/>
      <c r="B5" s="515"/>
      <c r="C5" s="515"/>
      <c r="D5" s="516"/>
      <c r="E5" s="113"/>
      <c r="F5" s="113"/>
    </row>
    <row r="6" spans="1:6" ht="13.5" customHeight="1" x14ac:dyDescent="0.2">
      <c r="A6" s="517" t="s">
        <v>4005</v>
      </c>
      <c r="B6" s="817" t="s">
        <v>106</v>
      </c>
      <c r="C6" s="818"/>
      <c r="D6" s="819"/>
      <c r="E6" s="160"/>
      <c r="F6" s="390"/>
    </row>
    <row r="7" spans="1:6" ht="13.5" customHeight="1" x14ac:dyDescent="0.2">
      <c r="B7" s="42"/>
      <c r="C7" s="42"/>
      <c r="D7" s="42"/>
      <c r="E7" s="42"/>
    </row>
    <row r="8" spans="1:6" x14ac:dyDescent="0.2">
      <c r="A8" s="140"/>
      <c r="B8" s="835" t="s">
        <v>10872</v>
      </c>
      <c r="C8" s="835"/>
      <c r="D8" s="835"/>
      <c r="E8" s="835"/>
      <c r="F8" s="99"/>
    </row>
    <row r="9" spans="1:6" ht="39" customHeight="1" x14ac:dyDescent="0.2">
      <c r="A9" s="140"/>
      <c r="B9" s="518" t="s">
        <v>306</v>
      </c>
      <c r="C9" s="518" t="s">
        <v>10887</v>
      </c>
      <c r="D9" s="518" t="s">
        <v>17662</v>
      </c>
      <c r="E9" s="518" t="s">
        <v>17663</v>
      </c>
      <c r="F9" s="526"/>
    </row>
    <row r="10" spans="1:6" ht="25.5" customHeight="1" x14ac:dyDescent="0.2">
      <c r="A10" s="453" t="s">
        <v>17664</v>
      </c>
      <c r="B10" s="103">
        <f>IF(ISERROR(VLOOKUP("All providers"&amp;$B$4&amp;$B$6&amp;"No of providers",Actions_Recommendations,5,FALSE))=TRUE,0,VLOOKUP("All providers"&amp;$B$4&amp;$B$6&amp;"No of providers",Actions_Recommendations,5,FALSE))</f>
        <v>47652</v>
      </c>
      <c r="C10" s="103">
        <f>IF(ISERROR(VLOOKUP("01 September 2019 to 03 January 2024"&amp;$B$4&amp;$B$6&amp;"No of inspections",Actions_Recommendations,5,FALSE))=TRUE,0,VLOOKUP("01 September 2019 to 03 January 2024"&amp;$B$4&amp;$B$6&amp;"No of inspections",Actions_Recommendations,5,FALSE))</f>
        <v>25360</v>
      </c>
      <c r="D10" s="103">
        <f>IF(ISERROR(VLOOKUP("01 September 2019 to 03 January 2024"&amp;$B$4&amp;$B$6&amp;"Inspection has actions",Actions_Recommendations,5,FALSE))=TRUE,0,VLOOKUP("01 September 2019 to 03 January 2024"&amp;$B$4&amp;$B$6&amp;"Inspection has actions",Actions_Recommendations,5,FALSE))</f>
        <v>615</v>
      </c>
      <c r="E10" s="103">
        <f>IF($C10&lt;1,"-",D10/$C10*100)</f>
        <v>2.4250788643533121</v>
      </c>
      <c r="F10" s="519"/>
    </row>
    <row r="11" spans="1:6" ht="21.75" customHeight="1" x14ac:dyDescent="0.2">
      <c r="A11" s="527" t="s">
        <v>17665</v>
      </c>
      <c r="B11" s="520"/>
      <c r="C11" s="73"/>
      <c r="D11" s="73"/>
      <c r="E11" s="73"/>
      <c r="F11" s="337"/>
    </row>
    <row r="12" spans="1:6" ht="13.5" customHeight="1" x14ac:dyDescent="0.2">
      <c r="A12" s="468" t="s">
        <v>10949</v>
      </c>
      <c r="B12" s="73">
        <f>IF(ISERROR(VLOOKUP("All providers"&amp;$B$4&amp;$B$6&amp;"No of providers",Actions_Recommendations,5,FALSE))=TRUE,0,VLOOKUP("All providers"&amp;$B$4&amp;$B$6&amp;"No of providers",Actions_Recommendations,5,FALSE))</f>
        <v>47652</v>
      </c>
      <c r="C12" s="68">
        <f>IF(ISERROR(VLOOKUP("01 September 2019 to 03 January 2024"&amp;$B$4&amp;$B$6&amp;"No of inspections",Actions_Recommendations,5,FALSE))=TRUE,0,VLOOKUP("01 September 2019 to 03 January 2024"&amp;$B$4&amp;$B$6&amp;"No of inspections",Actions_Recommendations,5,FALSE))</f>
        <v>25360</v>
      </c>
      <c r="D12" s="68">
        <f>IF(ISERROR(VLOOKUP("01 September 2019 to 03 January 2024"&amp;$B$4&amp;$B$6&amp;$A12,Actions_Recommendations,5,FALSE))=TRUE,0,VLOOKUP("01 September 2019 to 03 January 2024"&amp;$B$4&amp;$B$6&amp;$A12,Actions_Recommendations,5,FALSE))</f>
        <v>135</v>
      </c>
      <c r="E12" s="68">
        <f t="shared" ref="E12:E14" si="0">IF($C12&lt;1,"-",D12/$C12*100)</f>
        <v>0.53233438485804419</v>
      </c>
    </row>
    <row r="13" spans="1:6" ht="13.5" customHeight="1" x14ac:dyDescent="0.2">
      <c r="A13" s="468" t="s">
        <v>10913</v>
      </c>
      <c r="B13" s="73">
        <f>IF(ISERROR(VLOOKUP("All providers"&amp;$B$4&amp;$B$6&amp;"No of providers",Actions_Recommendations,5,FALSE))=TRUE,0,VLOOKUP("All providers"&amp;$B$4&amp;$B$6&amp;"No of providers",Actions_Recommendations,5,FALSE))</f>
        <v>47652</v>
      </c>
      <c r="C13" s="68">
        <f>IF(ISERROR(VLOOKUP("01 September 2019 to 03 January 2024"&amp;$B$4&amp;$B$6&amp;"No of inspections",Actions_Recommendations,5,FALSE))=TRUE,0,VLOOKUP("01 September 2019 to 03 January 2024"&amp;$B$4&amp;$B$6&amp;"No of inspections",Actions_Recommendations,5,FALSE))</f>
        <v>25360</v>
      </c>
      <c r="D13" s="68">
        <f>IF(ISERROR(VLOOKUP("01 September 2019 to 03 January 2024"&amp;$B$4&amp;$B$6&amp;$A13,Actions_Recommendations,5,FALSE))=TRUE,0,VLOOKUP("01 September 2019 to 03 January 2024"&amp;$B$4&amp;$B$6&amp;$A13,Actions_Recommendations,5,FALSE))</f>
        <v>274</v>
      </c>
      <c r="E13" s="68">
        <f t="shared" si="0"/>
        <v>1.0804416403785488</v>
      </c>
    </row>
    <row r="14" spans="1:6" ht="13.5" customHeight="1" x14ac:dyDescent="0.2">
      <c r="A14" s="468" t="s">
        <v>10903</v>
      </c>
      <c r="B14" s="73">
        <f>IF(ISERROR(VLOOKUP("All providers"&amp;$B$4&amp;$B$6&amp;"No of providers",Actions_Recommendations,5,FALSE))=TRUE,0,VLOOKUP("All providers"&amp;$B$4&amp;$B$6&amp;"No of providers",Actions_Recommendations,5,FALSE))</f>
        <v>47652</v>
      </c>
      <c r="C14" s="68">
        <f>IF(ISERROR(VLOOKUP("01 September 2019 to 03 January 2024"&amp;$B$4&amp;$B$6&amp;"No of inspections",Actions_Recommendations,5,FALSE))=TRUE,0,VLOOKUP("01 September 2019 to 03 January 2024"&amp;$B$4&amp;$B$6&amp;"No of inspections",Actions_Recommendations,5,FALSE))</f>
        <v>25360</v>
      </c>
      <c r="D14" s="68">
        <f>IF(ISERROR(VLOOKUP("01 September 2019 to 03 January 2024"&amp;$B$4&amp;$B$6&amp;$A14,Actions_Recommendations,5,FALSE))=TRUE,0,VLOOKUP("01 September 2019 to 03 January 2024"&amp;$B$4&amp;$B$6&amp;$A14,Actions_Recommendations,5,FALSE))</f>
        <v>83</v>
      </c>
      <c r="E14" s="68">
        <f t="shared" si="0"/>
        <v>0.3272870662460568</v>
      </c>
    </row>
    <row r="15" spans="1:6" ht="21.75" customHeight="1" x14ac:dyDescent="0.2">
      <c r="A15" s="527" t="s">
        <v>17666</v>
      </c>
      <c r="B15" s="520"/>
      <c r="C15" s="73"/>
      <c r="D15" s="73"/>
      <c r="E15" s="68"/>
      <c r="F15" s="337"/>
    </row>
    <row r="16" spans="1:6" ht="13.5" customHeight="1" x14ac:dyDescent="0.2">
      <c r="A16" s="522" t="s">
        <v>17667</v>
      </c>
      <c r="B16" s="360"/>
      <c r="C16" s="68"/>
      <c r="D16" s="68"/>
      <c r="E16" s="68"/>
    </row>
    <row r="17" spans="1:5" ht="13.5" customHeight="1" x14ac:dyDescent="0.2">
      <c r="A17" s="468" t="s">
        <v>10967</v>
      </c>
      <c r="B17" s="73">
        <f>IF(ISERROR(VLOOKUP("All providers"&amp;$B$4&amp;$B$6&amp;"No of providers",Actions_Recommendations,5,FALSE))=TRUE,0,VLOOKUP("All providers"&amp;$B$4&amp;$B$6&amp;"No of providers",Actions_Recommendations,5,FALSE))</f>
        <v>47652</v>
      </c>
      <c r="C17" s="68">
        <f>IF(ISERROR(VLOOKUP("01 September 2019 to 03 January 2024"&amp;$B$4&amp;$B$6&amp;"No of inspections",Actions_Recommendations,5,FALSE))=TRUE,0,VLOOKUP("01 September 2019 to 03 January 2024"&amp;$B$4&amp;$B$6&amp;"No of inspections",Actions_Recommendations,5,FALSE))</f>
        <v>25360</v>
      </c>
      <c r="D17" s="68">
        <f>IF(ISERROR(VLOOKUP("01 September 2019 to 03 January 2024"&amp;$B$4&amp;$B$6&amp;$A17,Actions_Recommendations,5,FALSE))=TRUE,0,VLOOKUP("01 September 2019 to 03 January 2024"&amp;$B$4&amp;$B$6&amp;$A17,Actions_Recommendations,5,FALSE))</f>
        <v>75</v>
      </c>
      <c r="E17" s="68">
        <f t="shared" ref="E17:E18" si="1">IF($C17&lt;1,"-",D17/$C17*100)</f>
        <v>0.29574132492113564</v>
      </c>
    </row>
    <row r="18" spans="1:5" ht="13.5" customHeight="1" x14ac:dyDescent="0.2">
      <c r="A18" s="468" t="s">
        <v>10965</v>
      </c>
      <c r="B18" s="73">
        <f>IF(ISERROR(VLOOKUP("All providers"&amp;$B$4&amp;$B$6&amp;"No of providers",Actions_Recommendations,5,FALSE))=TRUE,0,VLOOKUP("All providers"&amp;$B$4&amp;$B$6&amp;"No of providers",Actions_Recommendations,5,FALSE))</f>
        <v>47652</v>
      </c>
      <c r="C18" s="68">
        <f>IF(ISERROR(VLOOKUP("01 September 2019 to 03 January 2024"&amp;$B$4&amp;$B$6&amp;"No of inspections",Actions_Recommendations,5,FALSE))=TRUE,0,VLOOKUP("01 September 2019 to 03 January 2024"&amp;$B$4&amp;$B$6&amp;"No of inspections",Actions_Recommendations,5,FALSE))</f>
        <v>25360</v>
      </c>
      <c r="D18" s="68">
        <f>IF(ISERROR(VLOOKUP("01 September 2019 to 03 January 2024"&amp;$B$4&amp;$B$6&amp;$A18,Actions_Recommendations,5,FALSE))=TRUE,0,VLOOKUP("01 September 2019 to 03 January 2024"&amp;$B$4&amp;$B$6&amp;$A18,Actions_Recommendations,5,FALSE))</f>
        <v>32</v>
      </c>
      <c r="E18" s="68">
        <f t="shared" si="1"/>
        <v>0.12618296529968456</v>
      </c>
    </row>
    <row r="19" spans="1:5" ht="13.5" customHeight="1" x14ac:dyDescent="0.2">
      <c r="A19" s="522" t="s">
        <v>14798</v>
      </c>
      <c r="B19" s="73"/>
      <c r="C19" s="68"/>
      <c r="D19" s="68"/>
      <c r="E19" s="68"/>
    </row>
    <row r="20" spans="1:5" ht="13.5" customHeight="1" x14ac:dyDescent="0.2">
      <c r="A20" s="468" t="s">
        <v>10921</v>
      </c>
      <c r="B20" s="73">
        <f>IF(ISERROR(VLOOKUP("All providers"&amp;$B$4&amp;$B$6&amp;"No of providers",Actions_Recommendations,5,FALSE))=TRUE,0,VLOOKUP("All providers"&amp;$B$4&amp;$B$6&amp;"No of providers",Actions_Recommendations,5,FALSE))</f>
        <v>47652</v>
      </c>
      <c r="C20" s="68">
        <f>IF(ISERROR(VLOOKUP("01 September 2019 to 03 January 2024"&amp;$B$4&amp;$B$6&amp;"No of inspections",Actions_Recommendations,5,FALSE))=TRUE,0,VLOOKUP("01 September 2019 to 03 January 2024"&amp;$B$4&amp;$B$6&amp;"No of inspections",Actions_Recommendations,5,FALSE))</f>
        <v>25360</v>
      </c>
      <c r="D20" s="68">
        <f>IF(ISERROR(VLOOKUP("01 September 2019 to 03 January 2024"&amp;$B$4&amp;$B$6&amp;$A20,Actions_Recommendations,5,FALSE))=TRUE,0,VLOOKUP("01 September 2019 to 03 January 2024"&amp;$B$4&amp;$B$6&amp;$A20,Actions_Recommendations,5,FALSE))</f>
        <v>53</v>
      </c>
      <c r="E20" s="68">
        <f t="shared" ref="E20:E22" si="2">IF($C20&lt;1,"-",D20/$C20*100)</f>
        <v>0.20899053627760253</v>
      </c>
    </row>
    <row r="21" spans="1:5" ht="13.5" customHeight="1" x14ac:dyDescent="0.2">
      <c r="A21" s="468" t="s">
        <v>17668</v>
      </c>
      <c r="B21" s="73">
        <f>IF(ISERROR(VLOOKUP("All providers"&amp;$B$4&amp;$B$6&amp;"No of providers",Actions_Recommendations,5,FALSE))=TRUE,0,VLOOKUP("All providers"&amp;$B$4&amp;$B$6&amp;"No of providers",Actions_Recommendations,5,FALSE))</f>
        <v>47652</v>
      </c>
      <c r="C21" s="68">
        <f>IF(ISERROR(VLOOKUP("01 September 2019 to 03 January 2024"&amp;$B$4&amp;$B$6&amp;"No of inspections",Actions_Recommendations,5,FALSE))=TRUE,0,VLOOKUP("01 September 2019 to 03 January 2024"&amp;$B$4&amp;$B$6&amp;"No of inspections",Actions_Recommendations,5,FALSE))</f>
        <v>25360</v>
      </c>
      <c r="D21" s="68">
        <f>IF(ISERROR(VLOOKUP("01 September 2019 to 03 January 2024"&amp;$B$4&amp;$B$6&amp;$A21,Actions_Recommendations,5,FALSE))=TRUE,0,VLOOKUP("01 September 2019 to 03 January 2024"&amp;$B$4&amp;$B$6&amp;$A21,Actions_Recommendations,5,FALSE))</f>
        <v>0</v>
      </c>
      <c r="E21" s="68">
        <f t="shared" si="2"/>
        <v>0</v>
      </c>
    </row>
    <row r="22" spans="1:5" ht="13.5" customHeight="1" x14ac:dyDescent="0.2">
      <c r="A22" s="468" t="s">
        <v>17669</v>
      </c>
      <c r="B22" s="73">
        <f>IF(ISERROR(VLOOKUP("All providers"&amp;$B$4&amp;$B$6&amp;"No of providers",Actions_Recommendations,5,FALSE))=TRUE,0,VLOOKUP("All providers"&amp;$B$4&amp;$B$6&amp;"No of providers",Actions_Recommendations,5,FALSE))</f>
        <v>47652</v>
      </c>
      <c r="C22" s="68">
        <f>IF(ISERROR(VLOOKUP("01 September 2019 to 03 January 2024"&amp;$B$4&amp;$B$6&amp;"No of inspections",Actions_Recommendations,5,FALSE))=TRUE,0,VLOOKUP("01 September 2019 to 03 January 2024"&amp;$B$4&amp;$B$6&amp;"No of inspections",Actions_Recommendations,5,FALSE))</f>
        <v>25360</v>
      </c>
      <c r="D22" s="68">
        <f>IF(ISERROR(VLOOKUP("01 September 2019 to 03 January 2024"&amp;$B$4&amp;$B$6&amp;$A22,Actions_Recommendations,5,FALSE))=TRUE,0,VLOOKUP("01 September 2019 to 03 January 2024"&amp;$B$4&amp;$B$6&amp;$A22,Actions_Recommendations,5,FALSE))</f>
        <v>0</v>
      </c>
      <c r="E22" s="68">
        <f t="shared" si="2"/>
        <v>0</v>
      </c>
    </row>
    <row r="23" spans="1:5" ht="13.5" customHeight="1" x14ac:dyDescent="0.2">
      <c r="A23" s="522" t="s">
        <v>17670</v>
      </c>
      <c r="B23" s="73"/>
      <c r="C23" s="68"/>
      <c r="D23" s="68"/>
      <c r="E23" s="68"/>
    </row>
    <row r="24" spans="1:5" ht="13.5" customHeight="1" x14ac:dyDescent="0.2">
      <c r="A24" s="468" t="s">
        <v>10955</v>
      </c>
      <c r="B24" s="73">
        <f>IF(ISERROR(VLOOKUP("All providers"&amp;$B$4&amp;$B$6&amp;"No of providers",Actions_Recommendations,5,FALSE))=TRUE,0,VLOOKUP("All providers"&amp;$B$4&amp;$B$6&amp;"No of providers",Actions_Recommendations,5,FALSE))</f>
        <v>47652</v>
      </c>
      <c r="C24" s="68">
        <f>IF(ISERROR(VLOOKUP("01 September 2019 to 03 January 2024"&amp;$B$4&amp;$B$6&amp;"No of inspections",Actions_Recommendations,5,FALSE))=TRUE,0,VLOOKUP("01 September 2019 to 03 January 2024"&amp;$B$4&amp;$B$6&amp;"No of inspections",Actions_Recommendations,5,FALSE))</f>
        <v>25360</v>
      </c>
      <c r="D24" s="68">
        <f>IF(ISERROR(VLOOKUP("01 September 2019 to 03 January 2024"&amp;$B$4&amp;$B$6&amp;$A24,Actions_Recommendations,5,FALSE))=TRUE,0,VLOOKUP("01 September 2019 to 03 January 2024"&amp;$B$4&amp;$B$6&amp;$A24,Actions_Recommendations,5,FALSE))</f>
        <v>18</v>
      </c>
      <c r="E24" s="68">
        <f t="shared" ref="E24:E26" si="3">IF($C24&lt;1,"-",D24/$C24*100)</f>
        <v>7.0977917981072558E-2</v>
      </c>
    </row>
    <row r="25" spans="1:5" ht="13.5" customHeight="1" x14ac:dyDescent="0.2">
      <c r="A25" s="468" t="s">
        <v>10977</v>
      </c>
      <c r="B25" s="73">
        <f>IF(ISERROR(VLOOKUP("All providers"&amp;$B$4&amp;$B$6&amp;"No of providers",Actions_Recommendations,5,FALSE))=TRUE,0,VLOOKUP("All providers"&amp;$B$4&amp;$B$6&amp;"No of providers",Actions_Recommendations,5,FALSE))</f>
        <v>47652</v>
      </c>
      <c r="C25" s="68">
        <f>IF(ISERROR(VLOOKUP("01 September 2019 to 03 January 2024"&amp;$B$4&amp;$B$6&amp;"No of inspections",Actions_Recommendations,5,FALSE))=TRUE,0,VLOOKUP("01 September 2019 to 03 January 2024"&amp;$B$4&amp;$B$6&amp;"No of inspections",Actions_Recommendations,5,FALSE))</f>
        <v>25360</v>
      </c>
      <c r="D25" s="68">
        <f>IF(ISERROR(VLOOKUP("01 September 2019 to 03 January 2024"&amp;$B$4&amp;$B$6&amp;$A25,Actions_Recommendations,5,FALSE))=TRUE,0,VLOOKUP("01 September 2019 to 03 January 2024"&amp;$B$4&amp;$B$6&amp;$A25,Actions_Recommendations,5,FALSE))</f>
        <v>254</v>
      </c>
      <c r="E25" s="68">
        <f t="shared" si="3"/>
        <v>1.001577287066246</v>
      </c>
    </row>
    <row r="26" spans="1:5" ht="17.25" customHeight="1" x14ac:dyDescent="0.2">
      <c r="A26" s="522" t="s">
        <v>10937</v>
      </c>
      <c r="B26" s="73">
        <f>IF(ISERROR(VLOOKUP("All providers"&amp;$B$4&amp;$B$6&amp;"No of providers",Actions_Recommendations,5,FALSE))=TRUE,0,VLOOKUP("All providers"&amp;$B$4&amp;$B$6&amp;"No of providers",Actions_Recommendations,5,FALSE))</f>
        <v>47652</v>
      </c>
      <c r="C26" s="68">
        <f>IF(ISERROR(VLOOKUP("01 September 2019 to 03 January 2024"&amp;$B$4&amp;$B$6&amp;"No of inspections",Actions_Recommendations,5,FALSE))=TRUE,0,VLOOKUP("01 September 2019 to 03 January 2024"&amp;$B$4&amp;$B$6&amp;"No of inspections",Actions_Recommendations,5,FALSE))</f>
        <v>25360</v>
      </c>
      <c r="D26" s="68">
        <f>IF(ISERROR(VLOOKUP("01 September 2019 to 03 January 2024"&amp;$B$4&amp;$B$6&amp;$A26,Actions_Recommendations,5,FALSE))=TRUE,0,VLOOKUP("01 September 2019 to 03 January 2024"&amp;$B$4&amp;$B$6&amp;$A26,Actions_Recommendations,5,FALSE))</f>
        <v>64</v>
      </c>
      <c r="E26" s="68">
        <f t="shared" si="3"/>
        <v>0.25236593059936913</v>
      </c>
    </row>
    <row r="27" spans="1:5" ht="17.25" customHeight="1" x14ac:dyDescent="0.2">
      <c r="A27" s="522" t="s">
        <v>17671</v>
      </c>
      <c r="B27" s="73"/>
      <c r="C27" s="68"/>
      <c r="D27" s="68"/>
      <c r="E27" s="68"/>
    </row>
    <row r="28" spans="1:5" ht="13.5" customHeight="1" x14ac:dyDescent="0.2">
      <c r="A28" s="468" t="s">
        <v>10959</v>
      </c>
      <c r="B28" s="73">
        <f>IF(ISERROR(VLOOKUP("All providers"&amp;$B$4&amp;$B$6&amp;"No of providers",Actions_Recommendations,5,FALSE))=TRUE,0,VLOOKUP("All providers"&amp;$B$4&amp;$B$6&amp;"No of providers",Actions_Recommendations,5,FALSE))</f>
        <v>47652</v>
      </c>
      <c r="C28" s="68">
        <f>IF(ISERROR(VLOOKUP("01 September 2019 to 03 January 2024"&amp;$B$4&amp;$B$6&amp;"No of inspections",Actions_Recommendations,5,FALSE))=TRUE,0,VLOOKUP("01 September 2019 to 03 January 2024"&amp;$B$4&amp;$B$6&amp;"No of inspections",Actions_Recommendations,5,FALSE))</f>
        <v>25360</v>
      </c>
      <c r="D28" s="68">
        <f>IF(ISERROR(VLOOKUP("01 September 2019 to 03 January 2024"&amp;$B$4&amp;$B$6&amp;$A28,Actions_Recommendations,5,FALSE))=TRUE,0,VLOOKUP("01 September 2019 to 03 January 2024"&amp;$B$4&amp;$B$6&amp;$A28,Actions_Recommendations,5,FALSE))</f>
        <v>28</v>
      </c>
      <c r="E28" s="68">
        <f t="shared" ref="E28:E30" si="4">IF($C28&lt;1,"-",D28/$C28*100)</f>
        <v>0.11041009463722397</v>
      </c>
    </row>
    <row r="29" spans="1:5" ht="13.5" customHeight="1" x14ac:dyDescent="0.2">
      <c r="A29" s="468" t="s">
        <v>10909</v>
      </c>
      <c r="B29" s="73">
        <f>IF(ISERROR(VLOOKUP("All providers"&amp;$B$4&amp;$B$6&amp;"No of providers",Actions_Recommendations,5,FALSE))=TRUE,0,VLOOKUP("All providers"&amp;$B$4&amp;$B$6&amp;"No of providers",Actions_Recommendations,5,FALSE))</f>
        <v>47652</v>
      </c>
      <c r="C29" s="68">
        <f>IF(ISERROR(VLOOKUP("01 September 2019 to 03 January 2024"&amp;$B$4&amp;$B$6&amp;"No of inspections",Actions_Recommendations,5,FALSE))=TRUE,0,VLOOKUP("01 September 2019 to 03 January 2024"&amp;$B$4&amp;$B$6&amp;"No of inspections",Actions_Recommendations,5,FALSE))</f>
        <v>25360</v>
      </c>
      <c r="D29" s="68">
        <f>IF(ISERROR(VLOOKUP("01 September 2019 to 03 January 2024"&amp;$B$4&amp;$B$6&amp;$A29,Actions_Recommendations,5,FALSE))=TRUE,0,VLOOKUP("01 September 2019 to 03 January 2024"&amp;$B$4&amp;$B$6&amp;$A29,Actions_Recommendations,5,FALSE))</f>
        <v>26</v>
      </c>
      <c r="E29" s="68">
        <f t="shared" si="4"/>
        <v>0.10252365930599371</v>
      </c>
    </row>
    <row r="30" spans="1:5" ht="13.5" customHeight="1" x14ac:dyDescent="0.2">
      <c r="A30" s="468" t="s">
        <v>10973</v>
      </c>
      <c r="B30" s="73">
        <f>IF(ISERROR(VLOOKUP("All providers"&amp;$B$4&amp;$B$6&amp;"No of providers",Actions_Recommendations,5,FALSE))=TRUE,0,VLOOKUP("All providers"&amp;$B$4&amp;$B$6&amp;"No of providers",Actions_Recommendations,5,FALSE))</f>
        <v>47652</v>
      </c>
      <c r="C30" s="68">
        <f>IF(ISERROR(VLOOKUP("01 September 2019 to 03 January 2024"&amp;$B$4&amp;$B$6&amp;"No of inspections",Actions_Recommendations,5,FALSE))=TRUE,0,VLOOKUP("01 September 2019 to 03 January 2024"&amp;$B$4&amp;$B$6&amp;"No of inspections",Actions_Recommendations,5,FALSE))</f>
        <v>25360</v>
      </c>
      <c r="D30" s="68">
        <f>IF(ISERROR(VLOOKUP("01 September 2019 to 03 January 2024"&amp;$B$4&amp;$B$6&amp;$A30,Actions_Recommendations,5,FALSE))=TRUE,0,VLOOKUP("01 September 2019 to 03 January 2024"&amp;$B$4&amp;$B$6&amp;$A30,Actions_Recommendations,5,FALSE))</f>
        <v>44</v>
      </c>
      <c r="E30" s="68">
        <f t="shared" si="4"/>
        <v>0.17350157728706625</v>
      </c>
    </row>
    <row r="31" spans="1:5" ht="17.25" customHeight="1" x14ac:dyDescent="0.2">
      <c r="A31" s="522" t="s">
        <v>17672</v>
      </c>
      <c r="B31" s="73"/>
      <c r="C31" s="68"/>
      <c r="D31" s="68"/>
      <c r="E31" s="68"/>
    </row>
    <row r="32" spans="1:5" ht="13.5" customHeight="1" x14ac:dyDescent="0.2">
      <c r="A32" s="468" t="s">
        <v>10943</v>
      </c>
      <c r="B32" s="73">
        <f>IF(ISERROR(VLOOKUP("All providers"&amp;$B$4&amp;$B$6&amp;"No of providers",Actions_Recommendations,5,FALSE))=TRUE,0,VLOOKUP("All providers"&amp;$B$4&amp;$B$6&amp;"No of providers",Actions_Recommendations,5,FALSE))</f>
        <v>47652</v>
      </c>
      <c r="C32" s="68">
        <f>IF(ISERROR(VLOOKUP("01 September 2019 to 03 January 2024"&amp;$B$4&amp;$B$6&amp;"No of inspections",Actions_Recommendations,5,FALSE))=TRUE,0,VLOOKUP("01 September 2019 to 03 January 2024"&amp;$B$4&amp;$B$6&amp;"No of inspections",Actions_Recommendations,5,FALSE))</f>
        <v>25360</v>
      </c>
      <c r="D32" s="68">
        <f>IF(ISERROR(VLOOKUP("01 September 2019 to 03 January 2024"&amp;$B$4&amp;$B$6&amp;$A32,Actions_Recommendations,5,FALSE))=TRUE,0,VLOOKUP("01 September 2019 to 03 January 2024"&amp;$B$4&amp;$B$6&amp;$A32,Actions_Recommendations,5,FALSE))</f>
        <v>29</v>
      </c>
      <c r="E32" s="68">
        <f t="shared" ref="E32:E35" si="5">IF($C32&lt;1,"-",D32/$C32*100)</f>
        <v>0.11435331230283913</v>
      </c>
    </row>
    <row r="33" spans="1:6" ht="13.5" customHeight="1" x14ac:dyDescent="0.2">
      <c r="A33" s="468" t="s">
        <v>10917</v>
      </c>
      <c r="B33" s="73">
        <f>IF(ISERROR(VLOOKUP("All providers"&amp;$B$4&amp;$B$6&amp;"No of providers",Actions_Recommendations,5,FALSE))=TRUE,0,VLOOKUP("All providers"&amp;$B$4&amp;$B$6&amp;"No of providers",Actions_Recommendations,5,FALSE))</f>
        <v>47652</v>
      </c>
      <c r="C33" s="68">
        <f>IF(ISERROR(VLOOKUP("01 September 2019 to 03 January 2024"&amp;$B$4&amp;$B$6&amp;"No of inspections",Actions_Recommendations,5,FALSE))=TRUE,0,VLOOKUP("01 September 2019 to 03 January 2024"&amp;$B$4&amp;$B$6&amp;"No of inspections",Actions_Recommendations,5,FALSE))</f>
        <v>25360</v>
      </c>
      <c r="D33" s="68">
        <f>IF(ISERROR(VLOOKUP("01 September 2019 to 03 January 2024"&amp;$B$4&amp;$B$6&amp;$A33,Actions_Recommendations,5,FALSE))=TRUE,0,VLOOKUP("01 September 2019 to 03 January 2024"&amp;$B$4&amp;$B$6&amp;$A33,Actions_Recommendations,5,FALSE))</f>
        <v>40</v>
      </c>
      <c r="E33" s="68">
        <f t="shared" si="5"/>
        <v>0.15772870662460567</v>
      </c>
    </row>
    <row r="34" spans="1:6" ht="13.5" customHeight="1" x14ac:dyDescent="0.2">
      <c r="A34" s="468" t="s">
        <v>10898</v>
      </c>
      <c r="B34" s="73">
        <f>IF(ISERROR(VLOOKUP("All providers"&amp;$B$4&amp;$B$6&amp;"No of providers",Actions_Recommendations,5,FALSE))=TRUE,0,VLOOKUP("All providers"&amp;$B$4&amp;$B$6&amp;"No of providers",Actions_Recommendations,5,FALSE))</f>
        <v>47652</v>
      </c>
      <c r="C34" s="68">
        <f>IF(ISERROR(VLOOKUP("01 September 2019 to 03 January 2024"&amp;$B$4&amp;$B$6&amp;"No of inspections",Actions_Recommendations,5,FALSE))=TRUE,0,VLOOKUP("01 September 2019 to 03 January 2024"&amp;$B$4&amp;$B$6&amp;"No of inspections",Actions_Recommendations,5,FALSE))</f>
        <v>25360</v>
      </c>
      <c r="D34" s="68">
        <f>IF(ISERROR(VLOOKUP("01 September 2019 to 03 January 2024"&amp;$B$4&amp;$B$6&amp;$A34,Actions_Recommendations,5,FALSE))=TRUE,0,VLOOKUP("01 September 2019 to 03 January 2024"&amp;$B$4&amp;$B$6&amp;$A34,Actions_Recommendations,5,FALSE))</f>
        <v>8</v>
      </c>
      <c r="E34" s="68">
        <f t="shared" si="5"/>
        <v>3.1545741324921141E-2</v>
      </c>
    </row>
    <row r="35" spans="1:6" x14ac:dyDescent="0.2">
      <c r="A35" s="522" t="s">
        <v>10939</v>
      </c>
      <c r="B35" s="73">
        <f>IF(ISERROR(VLOOKUP("All providers"&amp;$B$4&amp;$B$6&amp;"No of providers",Actions_Recommendations,5,FALSE))=TRUE,0,VLOOKUP("All providers"&amp;$B$4&amp;$B$6&amp;"No of providers",Actions_Recommendations,5,FALSE))</f>
        <v>47652</v>
      </c>
      <c r="C35" s="68">
        <f>IF(ISERROR(VLOOKUP("01 September 2019 to 03 January 2024"&amp;$B$4&amp;$B$6&amp;"No of inspections",Actions_Recommendations,5,FALSE))=TRUE,0,VLOOKUP("01 September 2019 to 03 January 2024"&amp;$B$4&amp;$B$6&amp;"No of inspections",Actions_Recommendations,5,FALSE))</f>
        <v>25360</v>
      </c>
      <c r="D35" s="68">
        <f>IF(ISERROR(VLOOKUP("01 September 2019 to 03 January 2024"&amp;$B$4&amp;$B$6&amp;$A35,Actions_Recommendations,5,FALSE))=TRUE,0,VLOOKUP("01 September 2019 to 03 January 2024"&amp;$B$4&amp;$B$6&amp;$A35,Actions_Recommendations,5,FALSE))</f>
        <v>80</v>
      </c>
      <c r="E35" s="68">
        <f t="shared" si="5"/>
        <v>0.31545741324921134</v>
      </c>
    </row>
    <row r="36" spans="1:6" ht="30" customHeight="1" x14ac:dyDescent="0.2">
      <c r="A36" s="522" t="s">
        <v>17673</v>
      </c>
      <c r="B36" s="73"/>
      <c r="C36" s="68"/>
      <c r="D36" s="68"/>
      <c r="E36" s="68"/>
    </row>
    <row r="37" spans="1:6" ht="13.5" customHeight="1" x14ac:dyDescent="0.2">
      <c r="A37" s="468" t="s">
        <v>10969</v>
      </c>
      <c r="B37" s="73">
        <f t="shared" ref="B37:B42" si="6">IF(ISERROR(VLOOKUP("All providers"&amp;$B$4&amp;$B$6&amp;"No of providers",Actions_Recommendations,5,FALSE))=TRUE,0,VLOOKUP("All providers"&amp;$B$4&amp;$B$6&amp;"No of providers",Actions_Recommendations,5,FALSE))</f>
        <v>47652</v>
      </c>
      <c r="C37" s="68">
        <f t="shared" ref="C37:C42" si="7">IF(ISERROR(VLOOKUP("01 September 2019 to 03 January 2024"&amp;$B$4&amp;$B$6&amp;"No of inspections",Actions_Recommendations,5,FALSE))=TRUE,0,VLOOKUP("01 September 2019 to 03 January 2024"&amp;$B$4&amp;$B$6&amp;"No of inspections",Actions_Recommendations,5,FALSE))</f>
        <v>25360</v>
      </c>
      <c r="D37" s="68">
        <f t="shared" ref="D37:D42" si="8">IF(ISERROR(VLOOKUP("01 September 2019 to 03 January 2024"&amp;$B$4&amp;$B$6&amp;$A37,Actions_Recommendations,5,FALSE))=TRUE,0,VLOOKUP("01 September 2019 to 03 January 2024"&amp;$B$4&amp;$B$6&amp;$A37,Actions_Recommendations,5,FALSE))</f>
        <v>22</v>
      </c>
      <c r="E37" s="68">
        <f t="shared" ref="E37" si="9">IF($C37&lt;1,"-",D37/$C37*100)</f>
        <v>8.6750788643533125E-2</v>
      </c>
    </row>
    <row r="38" spans="1:6" ht="13.5" customHeight="1" x14ac:dyDescent="0.2">
      <c r="A38" s="468" t="s">
        <v>10971</v>
      </c>
      <c r="B38" s="73">
        <f t="shared" si="6"/>
        <v>47652</v>
      </c>
      <c r="C38" s="68">
        <f t="shared" si="7"/>
        <v>25360</v>
      </c>
      <c r="D38" s="68">
        <f t="shared" si="8"/>
        <v>2</v>
      </c>
      <c r="E38" s="68">
        <f>IF($C38&lt;1,"-",D38/$C38*100)</f>
        <v>7.8864353312302852E-3</v>
      </c>
    </row>
    <row r="39" spans="1:6" ht="13.5" customHeight="1" x14ac:dyDescent="0.2">
      <c r="A39" s="468" t="s">
        <v>10951</v>
      </c>
      <c r="B39" s="73">
        <f t="shared" si="6"/>
        <v>47652</v>
      </c>
      <c r="C39" s="68">
        <f t="shared" si="7"/>
        <v>25360</v>
      </c>
      <c r="D39" s="68">
        <f t="shared" si="8"/>
        <v>63</v>
      </c>
      <c r="E39" s="68">
        <f t="shared" ref="E39:E42" si="10">IF($C39&lt;1,"-",D39/$C39*100)</f>
        <v>0.24842271293375393</v>
      </c>
    </row>
    <row r="40" spans="1:6" ht="13.5" customHeight="1" x14ac:dyDescent="0.2">
      <c r="A40" s="468" t="s">
        <v>10963</v>
      </c>
      <c r="B40" s="73">
        <f t="shared" si="6"/>
        <v>47652</v>
      </c>
      <c r="C40" s="68">
        <f t="shared" si="7"/>
        <v>25360</v>
      </c>
      <c r="D40" s="68">
        <f t="shared" si="8"/>
        <v>72</v>
      </c>
      <c r="E40" s="68">
        <f t="shared" si="10"/>
        <v>0.28391167192429023</v>
      </c>
      <c r="F40" s="521"/>
    </row>
    <row r="41" spans="1:6" ht="13.5" customHeight="1" x14ac:dyDescent="0.2">
      <c r="A41" s="468" t="s">
        <v>10947</v>
      </c>
      <c r="B41" s="73">
        <f t="shared" si="6"/>
        <v>47652</v>
      </c>
      <c r="C41" s="68">
        <f t="shared" si="7"/>
        <v>25360</v>
      </c>
      <c r="D41" s="68">
        <f t="shared" si="8"/>
        <v>2</v>
      </c>
      <c r="E41" s="68">
        <f t="shared" si="10"/>
        <v>7.8864353312302852E-3</v>
      </c>
      <c r="F41" s="521"/>
    </row>
    <row r="42" spans="1:6" ht="17.25" customHeight="1" x14ac:dyDescent="0.2">
      <c r="A42" s="522" t="s">
        <v>10915</v>
      </c>
      <c r="B42" s="73">
        <f t="shared" si="6"/>
        <v>47652</v>
      </c>
      <c r="C42" s="68">
        <f t="shared" si="7"/>
        <v>25360</v>
      </c>
      <c r="D42" s="68">
        <f t="shared" si="8"/>
        <v>31</v>
      </c>
      <c r="E42" s="68">
        <f t="shared" si="10"/>
        <v>0.12223974763406939</v>
      </c>
    </row>
    <row r="43" spans="1:6" ht="21.75" customHeight="1" x14ac:dyDescent="0.2">
      <c r="A43" s="527" t="s">
        <v>17674</v>
      </c>
      <c r="B43" s="520"/>
      <c r="C43" s="73"/>
      <c r="D43" s="73"/>
      <c r="E43" s="68"/>
      <c r="F43" s="337"/>
    </row>
    <row r="44" spans="1:6" ht="13.5" customHeight="1" x14ac:dyDescent="0.2">
      <c r="A44" s="468" t="s">
        <v>10919</v>
      </c>
      <c r="B44" s="73">
        <f t="shared" ref="B44:B50" si="11">IF(ISERROR(VLOOKUP("All providers"&amp;$B$4&amp;$B$6&amp;"No of providers",Actions_Recommendations,5,FALSE))=TRUE,0,VLOOKUP("All providers"&amp;$B$4&amp;$B$6&amp;"No of providers",Actions_Recommendations,5,FALSE))</f>
        <v>47652</v>
      </c>
      <c r="C44" s="68">
        <f t="shared" ref="C44:C50" si="12">IF(ISERROR(VLOOKUP("01 September 2019 to 03 January 2024"&amp;$B$4&amp;$B$6&amp;"No of inspections",Actions_Recommendations,5,FALSE))=TRUE,0,VLOOKUP("01 September 2019 to 03 January 2024"&amp;$B$4&amp;$B$6&amp;"No of inspections",Actions_Recommendations,5,FALSE))</f>
        <v>25360</v>
      </c>
      <c r="D44" s="68">
        <f t="shared" ref="D44:D49" si="13">IF(ISERROR(VLOOKUP("01 September 2019 to 03 January 2024"&amp;$B$4&amp;$B$6&amp;$A44,Actions_Recommendations,5,FALSE))=TRUE,0,VLOOKUP("01 September 2019 to 03 January 2024"&amp;$B$4&amp;$B$6&amp;$A44,Actions_Recommendations,5,FALSE))</f>
        <v>43</v>
      </c>
      <c r="E44" s="68">
        <f t="shared" ref="E44:E49" si="14">IF($C44&lt;1,"-",D44/$C44*100)</f>
        <v>0.1695583596214511</v>
      </c>
      <c r="F44" s="521"/>
    </row>
    <row r="45" spans="1:6" ht="13.5" customHeight="1" x14ac:dyDescent="0.2">
      <c r="A45" s="468" t="s">
        <v>10925</v>
      </c>
      <c r="B45" s="73">
        <f t="shared" si="11"/>
        <v>47652</v>
      </c>
      <c r="C45" s="68">
        <f t="shared" si="12"/>
        <v>25360</v>
      </c>
      <c r="D45" s="68">
        <f t="shared" si="13"/>
        <v>31</v>
      </c>
      <c r="E45" s="68">
        <f t="shared" si="14"/>
        <v>0.12223974763406939</v>
      </c>
      <c r="F45" s="521"/>
    </row>
    <row r="46" spans="1:6" ht="13.5" customHeight="1" x14ac:dyDescent="0.2">
      <c r="A46" s="468" t="s">
        <v>10929</v>
      </c>
      <c r="B46" s="73">
        <f t="shared" si="11"/>
        <v>47652</v>
      </c>
      <c r="C46" s="68">
        <f t="shared" si="12"/>
        <v>25360</v>
      </c>
      <c r="D46" s="68">
        <f t="shared" si="13"/>
        <v>20</v>
      </c>
      <c r="E46" s="68">
        <f t="shared" si="14"/>
        <v>7.8864353312302835E-2</v>
      </c>
      <c r="F46" s="521"/>
    </row>
    <row r="47" spans="1:6" ht="13.5" customHeight="1" x14ac:dyDescent="0.2">
      <c r="A47" s="468" t="s">
        <v>10911</v>
      </c>
      <c r="B47" s="73">
        <f t="shared" si="11"/>
        <v>47652</v>
      </c>
      <c r="C47" s="68">
        <f t="shared" si="12"/>
        <v>25360</v>
      </c>
      <c r="D47" s="68">
        <f t="shared" si="13"/>
        <v>2</v>
      </c>
      <c r="E47" s="68">
        <f t="shared" si="14"/>
        <v>7.8864353312302852E-3</v>
      </c>
      <c r="F47" s="521"/>
    </row>
    <row r="48" spans="1:6" ht="13.5" customHeight="1" x14ac:dyDescent="0.2">
      <c r="A48" s="468" t="s">
        <v>10927</v>
      </c>
      <c r="B48" s="73">
        <f t="shared" si="11"/>
        <v>47652</v>
      </c>
      <c r="C48" s="68">
        <f t="shared" si="12"/>
        <v>25360</v>
      </c>
      <c r="D48" s="68">
        <f t="shared" si="13"/>
        <v>20</v>
      </c>
      <c r="E48" s="68">
        <f t="shared" si="14"/>
        <v>7.8864353312302835E-2</v>
      </c>
      <c r="F48" s="521"/>
    </row>
    <row r="49" spans="1:10" ht="13.5" customHeight="1" x14ac:dyDescent="0.2">
      <c r="A49" s="468" t="s">
        <v>10905</v>
      </c>
      <c r="B49" s="73">
        <f t="shared" si="11"/>
        <v>47652</v>
      </c>
      <c r="C49" s="68">
        <f t="shared" si="12"/>
        <v>25360</v>
      </c>
      <c r="D49" s="68">
        <f t="shared" si="13"/>
        <v>41</v>
      </c>
      <c r="E49" s="68">
        <f t="shared" si="14"/>
        <v>0.16167192429022084</v>
      </c>
      <c r="F49" s="521"/>
    </row>
    <row r="50" spans="1:10" ht="35.25" customHeight="1" x14ac:dyDescent="0.2">
      <c r="A50" s="528" t="s">
        <v>17675</v>
      </c>
      <c r="B50" s="432">
        <f t="shared" si="11"/>
        <v>47652</v>
      </c>
      <c r="C50" s="432">
        <f t="shared" si="12"/>
        <v>25360</v>
      </c>
      <c r="D50" s="432">
        <f>IF(ISERROR(VLOOKUP("01 September 2019 to 03 January 2024"&amp;$B$4&amp;$B$6&amp;"Inspection has recommendations",Actions_Recommendations,5,FALSE))=TRUE,0,VLOOKUP("01 September 2019 to 03 January 2024"&amp;$B$4&amp;$B$6&amp;"Inspection has recommendations",Actions_Recommendations,5,FALSE))</f>
        <v>21448</v>
      </c>
      <c r="E50" s="432">
        <f>IF($C50&lt;1,"-",D50/$C50*100)</f>
        <v>84.574132492113563</v>
      </c>
      <c r="F50" s="337"/>
    </row>
    <row r="51" spans="1:10" x14ac:dyDescent="0.2">
      <c r="E51" s="410" t="s">
        <v>10875</v>
      </c>
    </row>
    <row r="52" spans="1:10" x14ac:dyDescent="0.2">
      <c r="A52" s="351" t="s">
        <v>4013</v>
      </c>
      <c r="B52" s="39"/>
      <c r="C52" s="39"/>
      <c r="D52" s="39"/>
      <c r="E52" s="39"/>
      <c r="F52" s="39"/>
      <c r="G52" s="39"/>
      <c r="H52" s="39"/>
      <c r="I52" s="39"/>
      <c r="J52" s="39"/>
    </row>
    <row r="53" spans="1:10" ht="12.75" customHeight="1" x14ac:dyDescent="0.2">
      <c r="A53" s="351" t="s">
        <v>17676</v>
      </c>
      <c r="B53" s="252"/>
      <c r="C53" s="252"/>
      <c r="D53" s="252"/>
      <c r="E53" s="252"/>
      <c r="F53" s="252"/>
      <c r="G53" s="252"/>
      <c r="H53" s="252"/>
      <c r="I53" s="252"/>
      <c r="J53" s="252"/>
    </row>
    <row r="54" spans="1:10" x14ac:dyDescent="0.2">
      <c r="A54" s="418" t="s">
        <v>17677</v>
      </c>
      <c r="B54" s="462"/>
      <c r="C54" s="462"/>
      <c r="D54" s="462"/>
      <c r="E54" s="462"/>
      <c r="F54" s="523"/>
      <c r="G54" s="523"/>
      <c r="H54" s="523"/>
      <c r="I54" s="523"/>
      <c r="J54" s="524"/>
    </row>
    <row r="55" spans="1:10" x14ac:dyDescent="0.2">
      <c r="A55" s="29" t="s">
        <v>17678</v>
      </c>
    </row>
    <row r="56" spans="1:10" x14ac:dyDescent="0.2">
      <c r="A56" s="29" t="s">
        <v>17679</v>
      </c>
    </row>
  </sheetData>
  <sheetProtection sheet="1" sort="0" autoFilter="0"/>
  <mergeCells count="3">
    <mergeCell ref="B4:D4"/>
    <mergeCell ref="B6:D6"/>
    <mergeCell ref="B8:E8"/>
  </mergeCells>
  <dataValidations count="2">
    <dataValidation type="list" allowBlank="1" showInputMessage="1" showErrorMessage="1" sqref="B4:D4" xr:uid="{EAD32981-7805-4637-814B-ED2C1EED26EB}">
      <formula1>EYR_provision</formula1>
    </dataValidation>
    <dataValidation type="list" allowBlank="1" showInputMessage="1" showErrorMessage="1" sqref="B6" xr:uid="{DAC0C0BD-13E6-4D19-8A81-F7DE5D1938C7}">
      <formula1>LocalAuthority</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7" tint="0.79998168889431442"/>
  </sheetPr>
  <dimension ref="A1:J62"/>
  <sheetViews>
    <sheetView showGridLines="0" workbookViewId="0">
      <selection activeCell="B4" sqref="B4:D4"/>
    </sheetView>
  </sheetViews>
  <sheetFormatPr defaultColWidth="8.85546875" defaultRowHeight="12.75" x14ac:dyDescent="0.2"/>
  <cols>
    <col min="1" max="1" width="63.5703125" style="253" customWidth="1"/>
    <col min="2" max="2" width="10.5703125" style="12" customWidth="1"/>
    <col min="3" max="5" width="18.7109375" style="12" customWidth="1"/>
    <col min="6" max="6" width="7.5703125" style="12" customWidth="1"/>
    <col min="7" max="16384" width="8.85546875" style="12"/>
  </cols>
  <sheetData>
    <row r="1" spans="1:6" ht="34.5" customHeight="1" x14ac:dyDescent="0.25">
      <c r="A1" s="345" t="s">
        <v>17680</v>
      </c>
      <c r="B1" s="485"/>
      <c r="C1" s="485"/>
      <c r="D1" s="485"/>
      <c r="E1" s="485"/>
      <c r="F1" s="512"/>
    </row>
    <row r="2" spans="1:6" ht="21" x14ac:dyDescent="0.2">
      <c r="A2" s="707" t="s">
        <v>17681</v>
      </c>
      <c r="B2" s="485"/>
      <c r="C2" s="485"/>
      <c r="D2" s="485"/>
      <c r="E2" s="485"/>
      <c r="F2" s="512"/>
    </row>
    <row r="3" spans="1:6" ht="27.75" customHeight="1" x14ac:dyDescent="0.2">
      <c r="A3" s="666">
        <f>'Drop down Values'!B3</f>
        <v>45382</v>
      </c>
      <c r="B3" s="513"/>
      <c r="C3" s="513"/>
      <c r="D3" s="513"/>
      <c r="E3" s="19"/>
    </row>
    <row r="4" spans="1:6" ht="13.5" customHeight="1" x14ac:dyDescent="0.2">
      <c r="A4" s="514" t="s">
        <v>4017</v>
      </c>
      <c r="B4" s="832" t="s">
        <v>86</v>
      </c>
      <c r="C4" s="833"/>
      <c r="D4" s="834"/>
      <c r="E4" s="113"/>
      <c r="F4" s="113"/>
    </row>
    <row r="5" spans="1:6" ht="13.5" customHeight="1" x14ac:dyDescent="0.2">
      <c r="A5" s="525"/>
      <c r="B5" s="515"/>
      <c r="C5" s="515"/>
      <c r="D5" s="516"/>
      <c r="E5" s="113"/>
      <c r="F5" s="113"/>
    </row>
    <row r="6" spans="1:6" ht="13.5" customHeight="1" x14ac:dyDescent="0.2">
      <c r="A6" s="517" t="s">
        <v>4005</v>
      </c>
      <c r="B6" s="817" t="s">
        <v>106</v>
      </c>
      <c r="C6" s="818"/>
      <c r="D6" s="819"/>
      <c r="E6" s="160"/>
      <c r="F6" s="390"/>
    </row>
    <row r="7" spans="1:6" ht="13.5" customHeight="1" x14ac:dyDescent="0.2">
      <c r="B7" s="42"/>
      <c r="C7" s="42"/>
      <c r="D7" s="42"/>
      <c r="E7" s="42"/>
    </row>
    <row r="8" spans="1:6" x14ac:dyDescent="0.2">
      <c r="A8" s="140"/>
      <c r="B8" s="835" t="s">
        <v>10872</v>
      </c>
      <c r="C8" s="835"/>
      <c r="D8" s="835"/>
      <c r="E8" s="835"/>
      <c r="F8" s="99"/>
    </row>
    <row r="9" spans="1:6" ht="39" customHeight="1" x14ac:dyDescent="0.2">
      <c r="A9" s="140"/>
      <c r="B9" s="518" t="s">
        <v>306</v>
      </c>
      <c r="C9" s="518" t="s">
        <v>10887</v>
      </c>
      <c r="D9" s="518" t="s">
        <v>17662</v>
      </c>
      <c r="E9" s="518" t="s">
        <v>17663</v>
      </c>
      <c r="F9" s="526"/>
    </row>
    <row r="10" spans="1:6" ht="25.5" customHeight="1" x14ac:dyDescent="0.2">
      <c r="A10" s="453" t="s">
        <v>17664</v>
      </c>
      <c r="B10" s="748">
        <f>IF(ISERROR(VLOOKUP("All providers"&amp;$B$4&amp;$B$6&amp;"No of providers",Actions_Recommendations,5,FALSE))=TRUE,0,VLOOKUP("All providers"&amp;$B$4&amp;$B$6&amp;"No of providers",Actions_Recommendations,5,FALSE))</f>
        <v>47652</v>
      </c>
      <c r="C10" s="748">
        <f>IF(ISERROR(VLOOKUP("04 January 2024 onwards"&amp;$B$4&amp;$B$6&amp;"No of inspections",Actions_Recommendations,5,FALSE))=TRUE,0,VLOOKUP("04 January 2024 onwards"&amp;$B$4&amp;$B$6&amp;"No of inspections",Actions_Recommendations,5,FALSE))</f>
        <v>2158</v>
      </c>
      <c r="D10" s="748">
        <f>IF(ISERROR(VLOOKUP("04 January 2024 onwards"&amp;$B$4&amp;$B$6&amp;"Inspection has actions",Actions_Recommendations,5,FALSE))=TRUE,0,VLOOKUP("04 January 2024 onwards"&amp;$B$4&amp;$B$6&amp;"Inspection has actions",Actions_Recommendations,5,FALSE))</f>
        <v>204</v>
      </c>
      <c r="E10" s="748">
        <f>IF($C10&lt;1,"-",D10/$C10*100)</f>
        <v>9.4531974050046337</v>
      </c>
      <c r="F10" s="519"/>
    </row>
    <row r="11" spans="1:6" ht="26.65" customHeight="1" x14ac:dyDescent="0.2">
      <c r="A11" s="527" t="s">
        <v>17682</v>
      </c>
      <c r="B11" s="748"/>
      <c r="C11" s="748"/>
      <c r="D11" s="748"/>
      <c r="E11" s="748"/>
      <c r="F11" s="337"/>
    </row>
    <row r="12" spans="1:6" ht="13.5" customHeight="1" x14ac:dyDescent="0.2">
      <c r="A12" s="771" t="s">
        <v>17683</v>
      </c>
      <c r="B12" s="73">
        <f>IF(ISERROR(VLOOKUP("All providers"&amp;$B$4&amp;$B$6&amp;"No of providers",Actions_Recommendations,5,FALSE))=TRUE,0,VLOOKUP("All providers"&amp;$B$4&amp;$B$6&amp;"No of providers",Actions_Recommendations,5,FALSE))</f>
        <v>47652</v>
      </c>
      <c r="C12" s="73">
        <f>IF(ISERROR(VLOOKUP("04 January 2024 onwards"&amp;$B$4&amp;$B$6&amp;"No of inspections",Actions_Recommendations,5,FALSE))=TRUE,0,VLOOKUP("04 January 2024 onwards"&amp;$B$4&amp;$B$6&amp;"No of inspections",Actions_Recommendations,5,FALSE))</f>
        <v>2158</v>
      </c>
      <c r="D12" s="73">
        <f>IF(ISERROR(VLOOKUP("04 January 2024 onwards"&amp;$B$4&amp;$B$6&amp;$A12,Actions_Recommendations,5,FALSE))=TRUE,0,VLOOKUP("04 January 2024 onwards"&amp;$B$4&amp;$B$6&amp;$A12,Actions_Recommendations,5,FALSE))</f>
        <v>56</v>
      </c>
      <c r="E12" s="73">
        <f t="shared" ref="E12" si="0">IF($C12&lt;1,"-",D12/$C12*100)</f>
        <v>2.5949953660797034</v>
      </c>
    </row>
    <row r="13" spans="1:6" ht="13.5" customHeight="1" x14ac:dyDescent="0.2">
      <c r="A13" s="468" t="s">
        <v>14767</v>
      </c>
      <c r="B13" s="73">
        <f>IF(ISERROR(VLOOKUP("All providers"&amp;$B$4&amp;$B$6&amp;"No of providers",Actions_Recommendations,5,FALSE))=TRUE,0,VLOOKUP("All providers"&amp;$B$4&amp;$B$6&amp;"No of providers",Actions_Recommendations,5,FALSE))</f>
        <v>47652</v>
      </c>
      <c r="C13" s="73">
        <f>IF(ISERROR(VLOOKUP("04 January 2024 onwards"&amp;$B$4&amp;$B$6&amp;"No of inspections",Actions_Recommendations,5,FALSE))=TRUE,0,VLOOKUP("04 January 2024 onwards"&amp;$B$4&amp;$B$6&amp;"No of inspections",Actions_Recommendations,5,FALSE))</f>
        <v>2158</v>
      </c>
      <c r="D13" s="73">
        <f>IF(ISERROR(VLOOKUP("04 January 2024 onwards"&amp;$B$4&amp;$B$6&amp;$A13,Actions_Recommendations,5,FALSE))=TRUE,0,VLOOKUP("04 January 2024 onwards"&amp;$B$4&amp;$B$6&amp;$A13,Actions_Recommendations,5,FALSE))</f>
        <v>113</v>
      </c>
      <c r="E13" s="73">
        <f t="shared" ref="E13:E56" si="1">IF($C13&lt;1,"-",D13/$C13*100)</f>
        <v>5.2363299351251156</v>
      </c>
    </row>
    <row r="14" spans="1:6" ht="13.5" customHeight="1" x14ac:dyDescent="0.2">
      <c r="A14" s="468"/>
      <c r="B14" s="73"/>
      <c r="C14" s="73"/>
      <c r="D14" s="73"/>
      <c r="E14" s="73"/>
    </row>
    <row r="15" spans="1:6" ht="26.65" customHeight="1" x14ac:dyDescent="0.2">
      <c r="A15" s="527" t="s">
        <v>10903</v>
      </c>
      <c r="B15" s="748">
        <f>IF(ISERROR(VLOOKUP("All providers"&amp;$B$4&amp;$B$6&amp;"No of providers",Actions_Recommendations,5,FALSE))=TRUE,0,VLOOKUP("All providers"&amp;$B$4&amp;$B$6&amp;"No of providers",Actions_Recommendations,5,FALSE))</f>
        <v>47652</v>
      </c>
      <c r="C15" s="748">
        <f>IF(ISERROR(VLOOKUP("04 January 2024 onwards"&amp;$B$4&amp;$B$6&amp;"No of inspections",Actions_Recommendations,5,FALSE))=TRUE,0,VLOOKUP("04 January 2024 onwards"&amp;$B$4&amp;$B$6&amp;"No of inspections",Actions_Recommendations,5,FALSE))</f>
        <v>2158</v>
      </c>
      <c r="D15" s="748">
        <f>IF(ISERROR(VLOOKUP("04 January 2024 onwards"&amp;$B$4&amp;$B$6&amp;$A15,Actions_Recommendations,5,FALSE))=TRUE,0,VLOOKUP("04 January 2024 onwards"&amp;$B$4&amp;$B$6&amp;$A15,Actions_Recommendations,5,FALSE))</f>
        <v>20</v>
      </c>
      <c r="E15" s="748">
        <f t="shared" si="1"/>
        <v>0.92678405931417973</v>
      </c>
    </row>
    <row r="16" spans="1:6" ht="26.65" customHeight="1" x14ac:dyDescent="0.2">
      <c r="A16" s="772" t="s">
        <v>17684</v>
      </c>
      <c r="B16" s="73"/>
      <c r="C16" s="73"/>
      <c r="D16" s="73"/>
      <c r="E16" s="73"/>
      <c r="F16" s="337"/>
    </row>
    <row r="17" spans="1:5" ht="13.5" customHeight="1" x14ac:dyDescent="0.2">
      <c r="A17" s="468" t="s">
        <v>14784</v>
      </c>
      <c r="B17" s="73">
        <f t="shared" ref="B17:B56" si="2">IF(ISERROR(VLOOKUP("All providers"&amp;$B$4&amp;$B$6&amp;"No of providers",Actions_Recommendations,5,FALSE))=TRUE,0,VLOOKUP("All providers"&amp;$B$4&amp;$B$6&amp;"No of providers",Actions_Recommendations,5,FALSE))</f>
        <v>47652</v>
      </c>
      <c r="C17" s="73">
        <f t="shared" ref="C17:C56" si="3">IF(ISERROR(VLOOKUP("04 January 2024 onwards"&amp;$B$4&amp;$B$6&amp;"No of inspections",Actions_Recommendations,5,FALSE))=TRUE,0,VLOOKUP("04 January 2024 onwards"&amp;$B$4&amp;$B$6&amp;"No of inspections",Actions_Recommendations,5,FALSE))</f>
        <v>2158</v>
      </c>
      <c r="D17" s="73">
        <f t="shared" ref="D17:D55" si="4">IF(ISERROR(VLOOKUP("04 January 2024 onwards"&amp;$B$4&amp;$B$6&amp;$A17,Actions_Recommendations,5,FALSE))=TRUE,0,VLOOKUP("04 January 2024 onwards"&amp;$B$4&amp;$B$6&amp;$A17,Actions_Recommendations,5,FALSE))</f>
        <v>38</v>
      </c>
      <c r="E17" s="73">
        <f t="shared" si="1"/>
        <v>1.7608897126969416</v>
      </c>
    </row>
    <row r="18" spans="1:5" ht="13.5" customHeight="1" x14ac:dyDescent="0.2">
      <c r="A18" s="468" t="s">
        <v>14748</v>
      </c>
      <c r="B18" s="73">
        <f t="shared" si="2"/>
        <v>47652</v>
      </c>
      <c r="C18" s="73">
        <f t="shared" si="3"/>
        <v>2158</v>
      </c>
      <c r="D18" s="73">
        <f t="shared" si="4"/>
        <v>6</v>
      </c>
      <c r="E18" s="73">
        <f t="shared" si="1"/>
        <v>0.27803521779425394</v>
      </c>
    </row>
    <row r="19" spans="1:5" ht="13.5" customHeight="1" x14ac:dyDescent="0.2">
      <c r="A19" s="468" t="s">
        <v>14798</v>
      </c>
      <c r="B19" s="73">
        <f t="shared" si="2"/>
        <v>47652</v>
      </c>
      <c r="C19" s="73">
        <f t="shared" si="3"/>
        <v>2158</v>
      </c>
      <c r="D19" s="73">
        <f t="shared" si="4"/>
        <v>20</v>
      </c>
      <c r="E19" s="73">
        <f t="shared" si="1"/>
        <v>0.92678405931417973</v>
      </c>
    </row>
    <row r="20" spans="1:5" ht="13.5" customHeight="1" x14ac:dyDescent="0.2">
      <c r="A20" s="468" t="s">
        <v>17668</v>
      </c>
      <c r="B20" s="73">
        <f t="shared" si="2"/>
        <v>47652</v>
      </c>
      <c r="C20" s="73">
        <f t="shared" si="3"/>
        <v>2158</v>
      </c>
      <c r="D20" s="73">
        <f t="shared" si="4"/>
        <v>0</v>
      </c>
      <c r="E20" s="73">
        <f t="shared" si="1"/>
        <v>0</v>
      </c>
    </row>
    <row r="21" spans="1:5" ht="13.5" customHeight="1" x14ac:dyDescent="0.2">
      <c r="A21" s="468" t="s">
        <v>17685</v>
      </c>
      <c r="B21" s="73">
        <f t="shared" si="2"/>
        <v>47652</v>
      </c>
      <c r="C21" s="73">
        <f t="shared" si="3"/>
        <v>2158</v>
      </c>
      <c r="D21" s="73">
        <f t="shared" si="4"/>
        <v>0</v>
      </c>
      <c r="E21" s="73">
        <f t="shared" si="1"/>
        <v>0</v>
      </c>
    </row>
    <row r="22" spans="1:5" ht="13.5" customHeight="1" x14ac:dyDescent="0.2">
      <c r="A22" s="468" t="s">
        <v>17686</v>
      </c>
      <c r="B22" s="73">
        <f t="shared" si="2"/>
        <v>47652</v>
      </c>
      <c r="C22" s="73">
        <f t="shared" si="3"/>
        <v>2158</v>
      </c>
      <c r="D22" s="73">
        <f t="shared" si="4"/>
        <v>0</v>
      </c>
      <c r="E22" s="73">
        <f t="shared" si="1"/>
        <v>0</v>
      </c>
    </row>
    <row r="23" spans="1:5" ht="13.5" customHeight="1" x14ac:dyDescent="0.2">
      <c r="A23" s="468" t="s">
        <v>17687</v>
      </c>
      <c r="B23" s="73">
        <f t="shared" si="2"/>
        <v>47652</v>
      </c>
      <c r="C23" s="73">
        <f t="shared" si="3"/>
        <v>2158</v>
      </c>
      <c r="D23" s="73">
        <f t="shared" si="4"/>
        <v>27</v>
      </c>
      <c r="E23" s="73">
        <f t="shared" si="1"/>
        <v>1.2511584800741427</v>
      </c>
    </row>
    <row r="24" spans="1:5" ht="13.5" customHeight="1" x14ac:dyDescent="0.2">
      <c r="A24" s="468" t="s">
        <v>14810</v>
      </c>
      <c r="B24" s="73">
        <f t="shared" si="2"/>
        <v>47652</v>
      </c>
      <c r="C24" s="73">
        <f t="shared" si="3"/>
        <v>2158</v>
      </c>
      <c r="D24" s="73">
        <f t="shared" si="4"/>
        <v>26</v>
      </c>
      <c r="E24" s="73">
        <f t="shared" si="1"/>
        <v>1.2048192771084338</v>
      </c>
    </row>
    <row r="25" spans="1:5" ht="13.5" customHeight="1" x14ac:dyDescent="0.2">
      <c r="A25" s="468" t="s">
        <v>14786</v>
      </c>
      <c r="B25" s="73">
        <f t="shared" si="2"/>
        <v>47652</v>
      </c>
      <c r="C25" s="73">
        <f t="shared" si="3"/>
        <v>2158</v>
      </c>
      <c r="D25" s="73">
        <f t="shared" si="4"/>
        <v>11</v>
      </c>
      <c r="E25" s="73">
        <f t="shared" si="1"/>
        <v>0.50973123262279885</v>
      </c>
    </row>
    <row r="26" spans="1:5" x14ac:dyDescent="0.2">
      <c r="A26" s="468" t="s">
        <v>17688</v>
      </c>
      <c r="B26" s="73">
        <f t="shared" si="2"/>
        <v>47652</v>
      </c>
      <c r="C26" s="73">
        <f t="shared" si="3"/>
        <v>2158</v>
      </c>
      <c r="D26" s="73">
        <f t="shared" si="4"/>
        <v>35</v>
      </c>
      <c r="E26" s="73">
        <f t="shared" si="1"/>
        <v>1.6218721037998145</v>
      </c>
    </row>
    <row r="27" spans="1:5" x14ac:dyDescent="0.2">
      <c r="A27" s="468" t="s">
        <v>14779</v>
      </c>
      <c r="B27" s="73">
        <f t="shared" si="2"/>
        <v>47652</v>
      </c>
      <c r="C27" s="73">
        <f t="shared" si="3"/>
        <v>2158</v>
      </c>
      <c r="D27" s="73">
        <f t="shared" si="4"/>
        <v>1</v>
      </c>
      <c r="E27" s="73">
        <f t="shared" si="1"/>
        <v>4.6339202965708988E-2</v>
      </c>
    </row>
    <row r="28" spans="1:5" x14ac:dyDescent="0.2">
      <c r="A28" s="468" t="s">
        <v>17689</v>
      </c>
      <c r="B28" s="73">
        <f t="shared" si="2"/>
        <v>47652</v>
      </c>
      <c r="C28" s="73">
        <f t="shared" si="3"/>
        <v>2158</v>
      </c>
      <c r="D28" s="73">
        <f t="shared" si="4"/>
        <v>27</v>
      </c>
      <c r="E28" s="73">
        <f t="shared" si="1"/>
        <v>1.2511584800741427</v>
      </c>
    </row>
    <row r="29" spans="1:5" ht="13.5" customHeight="1" x14ac:dyDescent="0.2">
      <c r="A29" s="468" t="s">
        <v>14808</v>
      </c>
      <c r="B29" s="73">
        <f t="shared" si="2"/>
        <v>47652</v>
      </c>
      <c r="C29" s="73">
        <f t="shared" si="3"/>
        <v>2158</v>
      </c>
      <c r="D29" s="73">
        <f t="shared" si="4"/>
        <v>6</v>
      </c>
      <c r="E29" s="73">
        <f t="shared" si="1"/>
        <v>0.27803521779425394</v>
      </c>
    </row>
    <row r="30" spans="1:5" ht="13.5" customHeight="1" x14ac:dyDescent="0.2">
      <c r="A30" s="468" t="s">
        <v>14776</v>
      </c>
      <c r="B30" s="73">
        <f t="shared" si="2"/>
        <v>47652</v>
      </c>
      <c r="C30" s="73">
        <f t="shared" si="3"/>
        <v>2158</v>
      </c>
      <c r="D30" s="73">
        <f t="shared" si="4"/>
        <v>14</v>
      </c>
      <c r="E30" s="73">
        <f t="shared" si="1"/>
        <v>0.64874884151992585</v>
      </c>
    </row>
    <row r="31" spans="1:5" ht="13.5" customHeight="1" x14ac:dyDescent="0.2">
      <c r="A31" s="468" t="s">
        <v>14750</v>
      </c>
      <c r="B31" s="73">
        <f t="shared" si="2"/>
        <v>47652</v>
      </c>
      <c r="C31" s="73">
        <f t="shared" si="3"/>
        <v>2158</v>
      </c>
      <c r="D31" s="73">
        <f t="shared" si="4"/>
        <v>2</v>
      </c>
      <c r="E31" s="73">
        <f t="shared" si="1"/>
        <v>9.2678405931417976E-2</v>
      </c>
    </row>
    <row r="32" spans="1:5" x14ac:dyDescent="0.2">
      <c r="A32" s="468" t="s">
        <v>14763</v>
      </c>
      <c r="B32" s="73">
        <f t="shared" si="2"/>
        <v>47652</v>
      </c>
      <c r="C32" s="73">
        <f t="shared" si="3"/>
        <v>2158</v>
      </c>
      <c r="D32" s="73">
        <f t="shared" si="4"/>
        <v>29</v>
      </c>
      <c r="E32" s="73">
        <f t="shared" si="1"/>
        <v>1.3438368860055607</v>
      </c>
    </row>
    <row r="33" spans="1:6" ht="13.5" customHeight="1" x14ac:dyDescent="0.2">
      <c r="A33" s="468" t="s">
        <v>14796</v>
      </c>
      <c r="B33" s="73">
        <f t="shared" si="2"/>
        <v>47652</v>
      </c>
      <c r="C33" s="73">
        <f t="shared" si="3"/>
        <v>2158</v>
      </c>
      <c r="D33" s="73">
        <f t="shared" si="4"/>
        <v>40</v>
      </c>
      <c r="E33" s="73">
        <f t="shared" si="1"/>
        <v>1.8535681186283595</v>
      </c>
    </row>
    <row r="34" spans="1:6" ht="13.5" customHeight="1" x14ac:dyDescent="0.2">
      <c r="A34" s="468" t="s">
        <v>17690</v>
      </c>
      <c r="B34" s="73">
        <f t="shared" si="2"/>
        <v>47652</v>
      </c>
      <c r="C34" s="73">
        <f t="shared" si="3"/>
        <v>2158</v>
      </c>
      <c r="D34" s="73">
        <f t="shared" si="4"/>
        <v>0</v>
      </c>
      <c r="E34" s="73">
        <f t="shared" si="1"/>
        <v>0</v>
      </c>
    </row>
    <row r="35" spans="1:6" ht="13.5" customHeight="1" x14ac:dyDescent="0.2">
      <c r="A35" s="468" t="s">
        <v>14769</v>
      </c>
      <c r="B35" s="73">
        <f t="shared" si="2"/>
        <v>47652</v>
      </c>
      <c r="C35" s="73">
        <f t="shared" si="3"/>
        <v>2158</v>
      </c>
      <c r="D35" s="73">
        <f t="shared" si="4"/>
        <v>8</v>
      </c>
      <c r="E35" s="73">
        <f t="shared" si="1"/>
        <v>0.3707136237256719</v>
      </c>
    </row>
    <row r="36" spans="1:6" x14ac:dyDescent="0.2">
      <c r="A36" s="468" t="s">
        <v>10917</v>
      </c>
      <c r="B36" s="73">
        <f t="shared" si="2"/>
        <v>47652</v>
      </c>
      <c r="C36" s="73">
        <f t="shared" si="3"/>
        <v>2158</v>
      </c>
      <c r="D36" s="73">
        <f t="shared" si="4"/>
        <v>6</v>
      </c>
      <c r="E36" s="73">
        <f t="shared" si="1"/>
        <v>0.27803521779425394</v>
      </c>
    </row>
    <row r="37" spans="1:6" x14ac:dyDescent="0.2">
      <c r="A37" s="468" t="s">
        <v>14753</v>
      </c>
      <c r="B37" s="73">
        <f t="shared" si="2"/>
        <v>47652</v>
      </c>
      <c r="C37" s="73">
        <f t="shared" si="3"/>
        <v>2158</v>
      </c>
      <c r="D37" s="73">
        <f t="shared" si="4"/>
        <v>1</v>
      </c>
      <c r="E37" s="73">
        <f t="shared" si="1"/>
        <v>4.6339202965708988E-2</v>
      </c>
    </row>
    <row r="38" spans="1:6" ht="13.5" customHeight="1" x14ac:dyDescent="0.2">
      <c r="A38" s="468" t="s">
        <v>17691</v>
      </c>
      <c r="B38" s="73">
        <f t="shared" si="2"/>
        <v>47652</v>
      </c>
      <c r="C38" s="73">
        <f t="shared" si="3"/>
        <v>2158</v>
      </c>
      <c r="D38" s="73">
        <f t="shared" si="4"/>
        <v>0</v>
      </c>
      <c r="E38" s="73">
        <f t="shared" si="1"/>
        <v>0</v>
      </c>
    </row>
    <row r="39" spans="1:6" ht="13.5" customHeight="1" x14ac:dyDescent="0.2">
      <c r="A39" s="468" t="s">
        <v>14802</v>
      </c>
      <c r="B39" s="73">
        <f t="shared" si="2"/>
        <v>47652</v>
      </c>
      <c r="C39" s="73">
        <f t="shared" si="3"/>
        <v>2158</v>
      </c>
      <c r="D39" s="73">
        <f t="shared" si="4"/>
        <v>47</v>
      </c>
      <c r="E39" s="73">
        <f t="shared" si="1"/>
        <v>2.1779425393883227</v>
      </c>
    </row>
    <row r="40" spans="1:6" ht="13.5" customHeight="1" x14ac:dyDescent="0.2">
      <c r="A40" s="468" t="s">
        <v>14794</v>
      </c>
      <c r="B40" s="73">
        <f t="shared" si="2"/>
        <v>47652</v>
      </c>
      <c r="C40" s="73">
        <f t="shared" si="3"/>
        <v>2158</v>
      </c>
      <c r="D40" s="73">
        <f t="shared" si="4"/>
        <v>20</v>
      </c>
      <c r="E40" s="73">
        <f t="shared" si="1"/>
        <v>0.92678405931417973</v>
      </c>
    </row>
    <row r="41" spans="1:6" ht="13.5" customHeight="1" x14ac:dyDescent="0.2">
      <c r="A41" s="468" t="s">
        <v>10898</v>
      </c>
      <c r="B41" s="73">
        <f t="shared" si="2"/>
        <v>47652</v>
      </c>
      <c r="C41" s="73">
        <f t="shared" si="3"/>
        <v>2158</v>
      </c>
      <c r="D41" s="73">
        <f t="shared" si="4"/>
        <v>2</v>
      </c>
      <c r="E41" s="73">
        <f t="shared" si="1"/>
        <v>9.2678405931417976E-2</v>
      </c>
      <c r="F41" s="521"/>
    </row>
    <row r="42" spans="1:6" ht="13.5" customHeight="1" x14ac:dyDescent="0.2">
      <c r="A42" s="468" t="s">
        <v>14788</v>
      </c>
      <c r="B42" s="73">
        <f t="shared" si="2"/>
        <v>47652</v>
      </c>
      <c r="C42" s="73">
        <f t="shared" si="3"/>
        <v>2158</v>
      </c>
      <c r="D42" s="73">
        <f t="shared" si="4"/>
        <v>8</v>
      </c>
      <c r="E42" s="73">
        <f t="shared" si="1"/>
        <v>0.3707136237256719</v>
      </c>
      <c r="F42" s="521"/>
    </row>
    <row r="43" spans="1:6" x14ac:dyDescent="0.2">
      <c r="A43" s="468" t="s">
        <v>17692</v>
      </c>
      <c r="B43" s="73">
        <f t="shared" si="2"/>
        <v>47652</v>
      </c>
      <c r="C43" s="73">
        <f t="shared" si="3"/>
        <v>2158</v>
      </c>
      <c r="D43" s="73">
        <f t="shared" si="4"/>
        <v>0</v>
      </c>
      <c r="E43" s="73">
        <f t="shared" si="1"/>
        <v>0</v>
      </c>
    </row>
    <row r="44" spans="1:6" x14ac:dyDescent="0.2">
      <c r="A44" s="468" t="s">
        <v>14774</v>
      </c>
      <c r="B44" s="73">
        <f t="shared" si="2"/>
        <v>47652</v>
      </c>
      <c r="C44" s="73">
        <f t="shared" si="3"/>
        <v>2158</v>
      </c>
      <c r="D44" s="73">
        <f t="shared" si="4"/>
        <v>8</v>
      </c>
      <c r="E44" s="73">
        <f t="shared" si="1"/>
        <v>0.3707136237256719</v>
      </c>
      <c r="F44" s="337"/>
    </row>
    <row r="45" spans="1:6" ht="13.5" customHeight="1" x14ac:dyDescent="0.2">
      <c r="A45" s="468" t="s">
        <v>14792</v>
      </c>
      <c r="B45" s="73">
        <f t="shared" si="2"/>
        <v>47652</v>
      </c>
      <c r="C45" s="73">
        <f t="shared" si="3"/>
        <v>2158</v>
      </c>
      <c r="D45" s="73">
        <f t="shared" si="4"/>
        <v>10</v>
      </c>
      <c r="E45" s="73">
        <f t="shared" si="1"/>
        <v>0.46339202965708987</v>
      </c>
      <c r="F45" s="521"/>
    </row>
    <row r="46" spans="1:6" ht="13.5" customHeight="1" x14ac:dyDescent="0.2">
      <c r="A46" s="468" t="s">
        <v>17693</v>
      </c>
      <c r="B46" s="73">
        <f t="shared" si="2"/>
        <v>47652</v>
      </c>
      <c r="C46" s="73">
        <f t="shared" si="3"/>
        <v>2158</v>
      </c>
      <c r="D46" s="73">
        <f t="shared" si="4"/>
        <v>2</v>
      </c>
      <c r="E46" s="73">
        <f t="shared" si="1"/>
        <v>9.2678405931417976E-2</v>
      </c>
      <c r="F46" s="521"/>
    </row>
    <row r="47" spans="1:6" ht="13.5" customHeight="1" x14ac:dyDescent="0.2">
      <c r="A47" s="468" t="s">
        <v>14804</v>
      </c>
      <c r="B47" s="73">
        <f t="shared" si="2"/>
        <v>47652</v>
      </c>
      <c r="C47" s="73">
        <f t="shared" si="3"/>
        <v>2158</v>
      </c>
      <c r="D47" s="73">
        <f t="shared" si="4"/>
        <v>6</v>
      </c>
      <c r="E47" s="73">
        <f t="shared" si="1"/>
        <v>0.27803521779425394</v>
      </c>
      <c r="F47" s="521"/>
    </row>
    <row r="48" spans="1:6" ht="13.5" customHeight="1" x14ac:dyDescent="0.2">
      <c r="A48" s="468" t="s">
        <v>14772</v>
      </c>
      <c r="B48" s="73">
        <f t="shared" si="2"/>
        <v>47652</v>
      </c>
      <c r="C48" s="73">
        <f t="shared" si="3"/>
        <v>2158</v>
      </c>
      <c r="D48" s="73">
        <f t="shared" si="4"/>
        <v>1</v>
      </c>
      <c r="E48" s="73">
        <f t="shared" si="1"/>
        <v>4.6339202965708988E-2</v>
      </c>
      <c r="F48" s="521"/>
    </row>
    <row r="49" spans="1:10" ht="13.5" customHeight="1" x14ac:dyDescent="0.2">
      <c r="A49" s="468" t="s">
        <v>10935</v>
      </c>
      <c r="B49" s="73">
        <f t="shared" si="2"/>
        <v>47652</v>
      </c>
      <c r="C49" s="73">
        <f t="shared" si="3"/>
        <v>2158</v>
      </c>
      <c r="D49" s="73">
        <f t="shared" si="4"/>
        <v>0</v>
      </c>
      <c r="E49" s="73">
        <f t="shared" si="1"/>
        <v>0</v>
      </c>
      <c r="F49" s="521"/>
    </row>
    <row r="50" spans="1:10" ht="13.5" customHeight="1" x14ac:dyDescent="0.2">
      <c r="A50" s="468" t="s">
        <v>14790</v>
      </c>
      <c r="B50" s="73">
        <f t="shared" si="2"/>
        <v>47652</v>
      </c>
      <c r="C50" s="73">
        <f t="shared" si="3"/>
        <v>2158</v>
      </c>
      <c r="D50" s="73">
        <f t="shared" si="4"/>
        <v>3</v>
      </c>
      <c r="E50" s="73">
        <f t="shared" si="1"/>
        <v>0.13901760889712697</v>
      </c>
      <c r="F50" s="521"/>
    </row>
    <row r="51" spans="1:10" ht="13.5" customHeight="1" x14ac:dyDescent="0.2">
      <c r="A51" s="468" t="s">
        <v>10963</v>
      </c>
      <c r="B51" s="73">
        <f t="shared" si="2"/>
        <v>47652</v>
      </c>
      <c r="C51" s="73">
        <f t="shared" si="3"/>
        <v>2158</v>
      </c>
      <c r="D51" s="73">
        <f t="shared" si="4"/>
        <v>30</v>
      </c>
      <c r="E51" s="73">
        <f t="shared" si="1"/>
        <v>1.3901760889712698</v>
      </c>
      <c r="F51" s="521"/>
    </row>
    <row r="52" spans="1:10" ht="13.5" customHeight="1" x14ac:dyDescent="0.2">
      <c r="A52" s="468" t="s">
        <v>14758</v>
      </c>
      <c r="B52" s="73">
        <f t="shared" si="2"/>
        <v>47652</v>
      </c>
      <c r="C52" s="73">
        <f t="shared" si="3"/>
        <v>2158</v>
      </c>
      <c r="D52" s="73">
        <f t="shared" si="4"/>
        <v>17</v>
      </c>
      <c r="E52" s="73">
        <f t="shared" si="1"/>
        <v>0.78776645041705273</v>
      </c>
      <c r="F52" s="521"/>
    </row>
    <row r="53" spans="1:10" ht="13.5" customHeight="1" x14ac:dyDescent="0.2">
      <c r="A53" s="468" t="s">
        <v>10925</v>
      </c>
      <c r="B53" s="73">
        <f t="shared" si="2"/>
        <v>47652</v>
      </c>
      <c r="C53" s="73">
        <f t="shared" si="3"/>
        <v>2158</v>
      </c>
      <c r="D53" s="73">
        <f t="shared" si="4"/>
        <v>2</v>
      </c>
      <c r="E53" s="73">
        <f t="shared" si="1"/>
        <v>9.2678405931417976E-2</v>
      </c>
      <c r="F53" s="521"/>
    </row>
    <row r="54" spans="1:10" ht="13.5" customHeight="1" x14ac:dyDescent="0.2">
      <c r="A54" s="468" t="s">
        <v>10929</v>
      </c>
      <c r="B54" s="73">
        <f t="shared" si="2"/>
        <v>47652</v>
      </c>
      <c r="C54" s="73">
        <f t="shared" si="3"/>
        <v>2158</v>
      </c>
      <c r="D54" s="73">
        <f t="shared" si="4"/>
        <v>9</v>
      </c>
      <c r="E54" s="73">
        <f t="shared" si="1"/>
        <v>0.41705282669138094</v>
      </c>
      <c r="F54" s="521"/>
    </row>
    <row r="55" spans="1:10" ht="13.5" customHeight="1" x14ac:dyDescent="0.2">
      <c r="A55" s="468" t="s">
        <v>10911</v>
      </c>
      <c r="B55" s="73">
        <f t="shared" si="2"/>
        <v>47652</v>
      </c>
      <c r="C55" s="73">
        <f t="shared" si="3"/>
        <v>2158</v>
      </c>
      <c r="D55" s="73">
        <f t="shared" si="4"/>
        <v>2</v>
      </c>
      <c r="E55" s="73">
        <f t="shared" si="1"/>
        <v>9.2678405931417976E-2</v>
      </c>
      <c r="F55" s="521"/>
    </row>
    <row r="56" spans="1:10" ht="35.25" customHeight="1" x14ac:dyDescent="0.2">
      <c r="A56" s="528" t="s">
        <v>17675</v>
      </c>
      <c r="B56" s="432">
        <f t="shared" si="2"/>
        <v>47652</v>
      </c>
      <c r="C56" s="432">
        <f t="shared" si="3"/>
        <v>2158</v>
      </c>
      <c r="D56" s="432">
        <f>IF(ISERROR(VLOOKUP("04 January 2024 onwards"&amp;$B$4&amp;$B$6&amp;"Inspection has recommendations",Actions_Recommendations,5,FALSE))=TRUE,0,VLOOKUP("04 January 2024 onwards"&amp;$B$4&amp;$B$6&amp;"Inspection has recommendations",Actions_Recommendations,5,FALSE))</f>
        <v>1825</v>
      </c>
      <c r="E56" s="432">
        <f t="shared" si="1"/>
        <v>84.569045412418902</v>
      </c>
      <c r="F56" s="337"/>
    </row>
    <row r="57" spans="1:10" x14ac:dyDescent="0.2">
      <c r="E57" s="410" t="s">
        <v>10875</v>
      </c>
    </row>
    <row r="58" spans="1:10" x14ac:dyDescent="0.2">
      <c r="A58" s="351" t="s">
        <v>4013</v>
      </c>
      <c r="B58" s="39"/>
      <c r="C58" s="39"/>
      <c r="D58" s="39"/>
      <c r="E58" s="39"/>
      <c r="F58" s="39"/>
      <c r="G58" s="39"/>
      <c r="H58" s="39"/>
      <c r="I58" s="39"/>
      <c r="J58" s="39"/>
    </row>
    <row r="59" spans="1:10" ht="12.75" customHeight="1" x14ac:dyDescent="0.2">
      <c r="A59" s="351" t="s">
        <v>17676</v>
      </c>
      <c r="B59" s="252"/>
      <c r="C59" s="252"/>
      <c r="D59" s="252"/>
      <c r="E59" s="252"/>
      <c r="F59" s="252"/>
      <c r="G59" s="252"/>
      <c r="H59" s="252"/>
      <c r="I59" s="252"/>
      <c r="J59" s="252"/>
    </row>
    <row r="60" spans="1:10" x14ac:dyDescent="0.2">
      <c r="A60" s="418" t="s">
        <v>17694</v>
      </c>
      <c r="B60" s="462"/>
      <c r="C60" s="462"/>
      <c r="D60" s="462"/>
      <c r="E60" s="462"/>
      <c r="F60" s="523"/>
      <c r="G60" s="523"/>
      <c r="H60" s="523"/>
      <c r="I60" s="523"/>
      <c r="J60" s="524"/>
    </row>
    <row r="61" spans="1:10" x14ac:dyDescent="0.2">
      <c r="A61" s="29" t="s">
        <v>17695</v>
      </c>
    </row>
    <row r="62" spans="1:10" x14ac:dyDescent="0.2">
      <c r="A62" s="29" t="s">
        <v>17696</v>
      </c>
    </row>
  </sheetData>
  <sheetProtection sheet="1" sort="0" autoFilter="0"/>
  <mergeCells count="3">
    <mergeCell ref="B4:D4"/>
    <mergeCell ref="B6:D6"/>
    <mergeCell ref="B8:E8"/>
  </mergeCells>
  <dataValidations count="2">
    <dataValidation type="list" allowBlank="1" showInputMessage="1" showErrorMessage="1" sqref="B6" xr:uid="{00000000-0002-0000-1600-000000000000}">
      <formula1>LocalAuthority</formula1>
    </dataValidation>
    <dataValidation type="list" allowBlank="1" showInputMessage="1" showErrorMessage="1" sqref="B4:D4" xr:uid="{00000000-0002-0000-1600-000001000000}">
      <formula1>EYR_provision</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C7BE5-CB19-43AD-9907-BB63B0DDFAAE}">
  <sheetPr>
    <tabColor rgb="FF0070C0"/>
  </sheetPr>
  <dimension ref="A1:H6"/>
  <sheetViews>
    <sheetView workbookViewId="0"/>
  </sheetViews>
  <sheetFormatPr defaultRowHeight="12.75" x14ac:dyDescent="0.2"/>
  <cols>
    <col min="1" max="2" width="9" bestFit="1" customWidth="1"/>
    <col min="3" max="3" width="7.7109375" bestFit="1" customWidth="1"/>
    <col min="4" max="4" width="9" bestFit="1" customWidth="1"/>
    <col min="5" max="5" width="7.85546875" bestFit="1" customWidth="1"/>
    <col min="6" max="8" width="9" bestFit="1" customWidth="1"/>
  </cols>
  <sheetData>
    <row r="1" spans="1:8" x14ac:dyDescent="0.2">
      <c r="A1" t="s">
        <v>4911</v>
      </c>
      <c r="B1" t="s">
        <v>302</v>
      </c>
      <c r="C1" t="s">
        <v>4914</v>
      </c>
      <c r="D1" t="s">
        <v>4915</v>
      </c>
      <c r="E1" t="s">
        <v>4916</v>
      </c>
      <c r="F1" t="s">
        <v>4917</v>
      </c>
      <c r="G1" t="s">
        <v>4918</v>
      </c>
      <c r="H1" t="s">
        <v>4919</v>
      </c>
    </row>
    <row r="2" spans="1:8" x14ac:dyDescent="0.2">
      <c r="A2" t="s">
        <v>86</v>
      </c>
      <c r="B2" t="s">
        <v>86</v>
      </c>
      <c r="C2">
        <v>4224</v>
      </c>
      <c r="D2">
        <v>414</v>
      </c>
      <c r="E2">
        <v>2827</v>
      </c>
      <c r="F2">
        <v>402</v>
      </c>
      <c r="G2">
        <v>581</v>
      </c>
      <c r="H2">
        <v>0</v>
      </c>
    </row>
    <row r="3" spans="1:8" x14ac:dyDescent="0.2">
      <c r="A3" t="s">
        <v>91</v>
      </c>
      <c r="B3" t="s">
        <v>91</v>
      </c>
      <c r="C3">
        <v>32</v>
      </c>
      <c r="D3">
        <v>2</v>
      </c>
      <c r="E3">
        <v>20</v>
      </c>
      <c r="F3">
        <v>4</v>
      </c>
      <c r="G3">
        <v>6</v>
      </c>
      <c r="H3">
        <v>0</v>
      </c>
    </row>
    <row r="4" spans="1:8" x14ac:dyDescent="0.2">
      <c r="A4" t="s">
        <v>89</v>
      </c>
      <c r="B4" t="s">
        <v>89</v>
      </c>
      <c r="C4">
        <v>1854</v>
      </c>
      <c r="D4">
        <v>164</v>
      </c>
      <c r="E4">
        <v>1144</v>
      </c>
      <c r="F4">
        <v>218</v>
      </c>
      <c r="G4">
        <v>328</v>
      </c>
      <c r="H4">
        <v>0</v>
      </c>
    </row>
    <row r="5" spans="1:8" x14ac:dyDescent="0.2">
      <c r="A5" t="s">
        <v>88</v>
      </c>
      <c r="B5" t="s">
        <v>88</v>
      </c>
      <c r="C5">
        <v>2326</v>
      </c>
      <c r="D5">
        <v>246</v>
      </c>
      <c r="E5">
        <v>1656</v>
      </c>
      <c r="F5">
        <v>180</v>
      </c>
      <c r="G5">
        <v>244</v>
      </c>
      <c r="H5">
        <v>0</v>
      </c>
    </row>
    <row r="6" spans="1:8" x14ac:dyDescent="0.2">
      <c r="A6" t="s">
        <v>93</v>
      </c>
      <c r="B6" t="s">
        <v>93</v>
      </c>
      <c r="C6">
        <v>12</v>
      </c>
      <c r="D6">
        <v>2</v>
      </c>
      <c r="E6">
        <v>7</v>
      </c>
      <c r="F6">
        <v>0</v>
      </c>
      <c r="G6">
        <v>3</v>
      </c>
      <c r="H6">
        <v>0</v>
      </c>
    </row>
  </sheetData>
  <pageMargins left="0.7" right="0.7" top="0.75" bottom="0.75" header="0.3" footer="0.3"/>
  <pageSetup paperSize="9" orientation="portrait" r:id="rId1"/>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7" tint="0.79998168889431442"/>
  </sheetPr>
  <dimension ref="A1:J16"/>
  <sheetViews>
    <sheetView showGridLines="0" workbookViewId="0"/>
  </sheetViews>
  <sheetFormatPr defaultColWidth="8.85546875" defaultRowHeight="12.75" x14ac:dyDescent="0.2"/>
  <cols>
    <col min="1" max="1" width="32.5703125" style="253" customWidth="1"/>
    <col min="2" max="2" width="22.5703125" style="12" customWidth="1"/>
    <col min="3" max="4" width="11.7109375" style="12" customWidth="1"/>
    <col min="5" max="5" width="11.85546875" style="12" customWidth="1"/>
    <col min="6" max="8" width="11.7109375" style="12" customWidth="1"/>
    <col min="9" max="9" width="11.85546875" style="12" customWidth="1"/>
    <col min="10" max="10" width="11.7109375" style="12" customWidth="1"/>
    <col min="11" max="16384" width="8.85546875" style="12"/>
  </cols>
  <sheetData>
    <row r="1" spans="1:10" ht="34.5" customHeight="1" x14ac:dyDescent="0.25">
      <c r="A1" s="345" t="s">
        <v>17697</v>
      </c>
      <c r="B1" s="159"/>
      <c r="C1" s="159"/>
      <c r="D1" s="159"/>
      <c r="E1" s="159"/>
      <c r="F1" s="159"/>
      <c r="G1" s="159"/>
      <c r="H1" s="159"/>
      <c r="I1" s="159"/>
      <c r="J1" s="159"/>
    </row>
    <row r="2" spans="1:10" ht="21" x14ac:dyDescent="0.2">
      <c r="A2" s="707" t="s">
        <v>17698</v>
      </c>
      <c r="B2" s="159"/>
      <c r="C2" s="159"/>
      <c r="D2" s="159"/>
      <c r="E2" s="159"/>
      <c r="F2" s="159"/>
      <c r="G2" s="159"/>
      <c r="H2" s="159"/>
      <c r="I2" s="159"/>
      <c r="J2" s="159"/>
    </row>
    <row r="3" spans="1:10" s="535" customFormat="1" ht="27.75" customHeight="1" x14ac:dyDescent="0.2">
      <c r="A3" s="656" t="str">
        <f>TEXT('Drop down Values'!B3,"dd mmmm yyyy")</f>
        <v>31 March 2024</v>
      </c>
      <c r="B3" s="533"/>
      <c r="C3" s="533"/>
      <c r="D3" s="534"/>
      <c r="E3" s="534"/>
    </row>
    <row r="4" spans="1:10" ht="14.25" customHeight="1" x14ac:dyDescent="0.2">
      <c r="A4" s="465"/>
      <c r="B4" s="836"/>
      <c r="C4" s="836"/>
      <c r="D4" s="836"/>
      <c r="E4" s="836"/>
      <c r="F4" s="837"/>
      <c r="G4" s="838" t="s">
        <v>10873</v>
      </c>
      <c r="H4" s="838"/>
      <c r="I4" s="838"/>
      <c r="J4" s="838"/>
    </row>
    <row r="5" spans="1:10" ht="26.65" customHeight="1" x14ac:dyDescent="0.2">
      <c r="A5" s="465"/>
      <c r="B5" s="192" t="s">
        <v>17699</v>
      </c>
      <c r="C5" s="99" t="s">
        <v>4915</v>
      </c>
      <c r="D5" s="99" t="s">
        <v>4916</v>
      </c>
      <c r="E5" s="113" t="s">
        <v>10874</v>
      </c>
      <c r="F5" s="529" t="s">
        <v>4918</v>
      </c>
      <c r="G5" s="99" t="s">
        <v>4915</v>
      </c>
      <c r="H5" s="99" t="s">
        <v>4916</v>
      </c>
      <c r="I5" s="113" t="s">
        <v>10874</v>
      </c>
      <c r="J5" s="99" t="s">
        <v>4918</v>
      </c>
    </row>
    <row r="6" spans="1:10" ht="24.75" customHeight="1" x14ac:dyDescent="0.2">
      <c r="A6" s="453" t="s">
        <v>86</v>
      </c>
      <c r="B6" s="103">
        <f>IF(ISERROR(VLOOKUP($A6,LeftEYRRegister_insp_only[],3,FALSE))=TRUE,0,VLOOKUP($A6,LeftEYRRegister_insp_only[],3,FALSE))</f>
        <v>4224</v>
      </c>
      <c r="C6" s="103">
        <f>IF(ISERROR(VLOOKUP($A6,LeftEYRRegister_insp_only[],4,FALSE))=TRUE,0,VLOOKUP($A6,LeftEYRRegister_insp_only[],4,FALSE))</f>
        <v>414</v>
      </c>
      <c r="D6" s="103">
        <f>IF(ISERROR(VLOOKUP($A6,LeftEYRRegister_insp_only[],5,FALSE))=TRUE,0,VLOOKUP($A6,LeftEYRRegister_insp_only[],5,FALSE))</f>
        <v>2827</v>
      </c>
      <c r="E6" s="103">
        <f>IF(ISERROR(VLOOKUP($A6,LeftEYRRegister_insp_only[],6,FALSE))=TRUE,0,VLOOKUP($A6,LeftEYRRegister_insp_only[],6,FALSE))</f>
        <v>402</v>
      </c>
      <c r="F6" s="152">
        <f>IF(ISERROR(VLOOKUP($A6,LeftEYRRegister_insp_only[],7,FALSE))=TRUE,0,VLOOKUP($A6,LeftEYRRegister_insp_only[],7,FALSE))</f>
        <v>581</v>
      </c>
      <c r="G6" s="103">
        <f>IF(ISERROR(100*C6/$B6),"-",100*C6/$B6)</f>
        <v>9.8011363636363633</v>
      </c>
      <c r="H6" s="103">
        <f>IF(ISERROR(100*D6/$B6),"-",100*D6/$B6)</f>
        <v>66.927083333333329</v>
      </c>
      <c r="I6" s="103">
        <f>IF(ISERROR(100*E6/$B6),"-",100*E6/$B6)</f>
        <v>9.517045454545455</v>
      </c>
      <c r="J6" s="103">
        <f>IF(ISERROR(100*F6/$B6),"-",100*F6/$B6)</f>
        <v>13.754734848484848</v>
      </c>
    </row>
    <row r="7" spans="1:10" ht="12" customHeight="1" x14ac:dyDescent="0.2">
      <c r="A7" s="140" t="s">
        <v>88</v>
      </c>
      <c r="B7" s="68">
        <f>IF(ISERROR(VLOOKUP($A7,LeftEYRRegister_insp_only[],3,FALSE))=TRUE,0,VLOOKUP($A7,LeftEYRRegister_insp_only[],3,FALSE))</f>
        <v>2326</v>
      </c>
      <c r="C7" s="68">
        <f>IF(ISERROR(VLOOKUP($A7,LeftEYRRegister_insp_only[],4,FALSE))=TRUE,0,VLOOKUP($A7,LeftEYRRegister_insp_only[],4,FALSE))</f>
        <v>246</v>
      </c>
      <c r="D7" s="68">
        <f>IF(ISERROR(VLOOKUP($A7,LeftEYRRegister_insp_only[],5,FALSE))=TRUE,0,VLOOKUP($A7,LeftEYRRegister_insp_only[],5,FALSE))</f>
        <v>1656</v>
      </c>
      <c r="E7" s="68">
        <f>IF(ISERROR(VLOOKUP($A7,LeftEYRRegister_insp_only[],6,FALSE))=TRUE,0,VLOOKUP($A7,LeftEYRRegister_insp_only[],6,FALSE))</f>
        <v>180</v>
      </c>
      <c r="F7" s="530">
        <f>IF(ISERROR(VLOOKUP($A7,LeftEYRRegister_insp_only[],7,FALSE))=TRUE,0,VLOOKUP($A7,LeftEYRRegister_insp_only[],7,FALSE))</f>
        <v>244</v>
      </c>
      <c r="G7" s="68">
        <f>IF(ISERROR(100*C7/$B7),"-",100*C7/$B7)</f>
        <v>10.576096302665521</v>
      </c>
      <c r="H7" s="68">
        <f t="shared" ref="G7:J9" si="0">IF(ISERROR(100*D7/$B7),"-",100*D7/$B7)</f>
        <v>71.195184866723991</v>
      </c>
      <c r="I7" s="68">
        <f t="shared" si="0"/>
        <v>7.7386070507308684</v>
      </c>
      <c r="J7" s="68">
        <f t="shared" si="0"/>
        <v>10.490111779879621</v>
      </c>
    </row>
    <row r="8" spans="1:10" ht="12" customHeight="1" x14ac:dyDescent="0.2">
      <c r="A8" s="161" t="s">
        <v>89</v>
      </c>
      <c r="B8" s="68">
        <f>IF(ISERROR(VLOOKUP($A8,LeftEYRRegister_insp_only[],3,FALSE))=TRUE,0,VLOOKUP($A8,LeftEYRRegister_insp_only[],3,FALSE))</f>
        <v>1854</v>
      </c>
      <c r="C8" s="68">
        <f>IF(ISERROR(VLOOKUP($A8,LeftEYRRegister_insp_only[],4,FALSE))=TRUE,0,VLOOKUP($A8,LeftEYRRegister_insp_only[],4,FALSE))</f>
        <v>164</v>
      </c>
      <c r="D8" s="68">
        <f>IF(ISERROR(VLOOKUP($A8,LeftEYRRegister_insp_only[],5,FALSE))=TRUE,0,VLOOKUP($A8,LeftEYRRegister_insp_only[],5,FALSE))</f>
        <v>1144</v>
      </c>
      <c r="E8" s="68">
        <f>IF(ISERROR(VLOOKUP($A8,LeftEYRRegister_insp_only[],6,FALSE))=TRUE,0,VLOOKUP($A8,LeftEYRRegister_insp_only[],6,FALSE))</f>
        <v>218</v>
      </c>
      <c r="F8" s="530">
        <f>IF(ISERROR(VLOOKUP($A8,LeftEYRRegister_insp_only[],7,FALSE))=TRUE,0,VLOOKUP($A8,LeftEYRRegister_insp_only[],7,FALSE))</f>
        <v>328</v>
      </c>
      <c r="G8" s="68">
        <f t="shared" si="0"/>
        <v>8.8457389428263209</v>
      </c>
      <c r="H8" s="68">
        <f t="shared" si="0"/>
        <v>61.704422869471415</v>
      </c>
      <c r="I8" s="68">
        <f t="shared" si="0"/>
        <v>11.758360302049622</v>
      </c>
      <c r="J8" s="68">
        <f t="shared" si="0"/>
        <v>17.691477885652642</v>
      </c>
    </row>
    <row r="9" spans="1:10" s="17" customFormat="1" ht="25.5" customHeight="1" x14ac:dyDescent="0.2">
      <c r="A9" s="447" t="s">
        <v>91</v>
      </c>
      <c r="B9" s="438">
        <f>IF(ISERROR(VLOOKUP($A9,LeftEYRRegister_insp_only[],3,FALSE))=TRUE,0,VLOOKUP($A9,LeftEYRRegister_insp_only[],3,FALSE))</f>
        <v>32</v>
      </c>
      <c r="C9" s="438">
        <f>IF(ISERROR(VLOOKUP($A9,LeftEYRRegister_insp_only[],4,FALSE))=TRUE,0,VLOOKUP($A9,LeftEYRRegister_insp_only[],4,FALSE))</f>
        <v>2</v>
      </c>
      <c r="D9" s="438">
        <f>IF(ISERROR(VLOOKUP($A9,LeftEYRRegister_insp_only[],5,FALSE))=TRUE,0,VLOOKUP($A9,LeftEYRRegister_insp_only[],5,FALSE))</f>
        <v>20</v>
      </c>
      <c r="E9" s="438">
        <f>IF(ISERROR(VLOOKUP($A9,LeftEYRRegister_insp_only[],6,FALSE))=TRUE,0,VLOOKUP($A9,LeftEYRRegister_insp_only[],6,FALSE))</f>
        <v>4</v>
      </c>
      <c r="F9" s="536">
        <f>IF(ISERROR(VLOOKUP($A9,LeftEYRRegister_insp_only[],7,FALSE))=TRUE,0,VLOOKUP($A9,LeftEYRRegister_insp_only[],7,FALSE))</f>
        <v>6</v>
      </c>
      <c r="G9" s="438">
        <f t="shared" si="0"/>
        <v>6.25</v>
      </c>
      <c r="H9" s="438">
        <f t="shared" si="0"/>
        <v>62.5</v>
      </c>
      <c r="I9" s="438">
        <f t="shared" si="0"/>
        <v>12.5</v>
      </c>
      <c r="J9" s="438">
        <f t="shared" si="0"/>
        <v>18.75</v>
      </c>
    </row>
    <row r="10" spans="1:10" x14ac:dyDescent="0.2">
      <c r="A10" s="140"/>
      <c r="B10" s="423"/>
      <c r="C10" s="423"/>
      <c r="D10" s="149"/>
      <c r="E10" s="423"/>
      <c r="F10" s="149"/>
      <c r="G10" s="149"/>
      <c r="H10" s="149"/>
      <c r="I10" s="149"/>
      <c r="J10" s="410" t="s">
        <v>10875</v>
      </c>
    </row>
    <row r="11" spans="1:10" x14ac:dyDescent="0.2">
      <c r="A11" s="351" t="s">
        <v>4013</v>
      </c>
      <c r="B11" s="39"/>
      <c r="C11" s="39"/>
      <c r="D11" s="39"/>
      <c r="E11" s="39"/>
      <c r="F11" s="39"/>
      <c r="G11" s="39"/>
      <c r="H11" s="39"/>
      <c r="I11" s="39"/>
      <c r="J11" s="39"/>
    </row>
    <row r="12" spans="1:10" ht="13.5" customHeight="1" x14ac:dyDescent="0.2">
      <c r="A12" s="351" t="s">
        <v>10876</v>
      </c>
      <c r="B12" s="252"/>
      <c r="C12" s="252"/>
      <c r="D12" s="252"/>
      <c r="E12" s="252"/>
      <c r="F12" s="252"/>
      <c r="G12" s="252"/>
      <c r="H12" s="252"/>
      <c r="I12" s="252"/>
      <c r="J12" s="252"/>
    </row>
    <row r="13" spans="1:10" x14ac:dyDescent="0.2">
      <c r="A13" s="418" t="s">
        <v>17700</v>
      </c>
      <c r="B13" s="462"/>
      <c r="C13" s="462"/>
      <c r="D13" s="462"/>
      <c r="E13" s="462"/>
      <c r="F13" s="462"/>
      <c r="G13" s="462"/>
      <c r="H13" s="462"/>
      <c r="I13" s="462"/>
      <c r="J13" s="462"/>
    </row>
    <row r="14" spans="1:10" x14ac:dyDescent="0.2">
      <c r="A14" s="418" t="s">
        <v>17701</v>
      </c>
      <c r="B14" s="462"/>
      <c r="C14" s="462"/>
      <c r="D14" s="462"/>
      <c r="E14" s="462"/>
      <c r="F14" s="462"/>
      <c r="G14" s="462"/>
      <c r="H14" s="462"/>
      <c r="I14" s="462"/>
      <c r="J14" s="462"/>
    </row>
    <row r="15" spans="1:10" x14ac:dyDescent="0.2">
      <c r="A15" s="418" t="str">
        <f>"4. Data includes "&amp;VLOOKUP("Home childcarer",LeftEYRRegister_insp_only[],3,FALSE)&amp;" providers in 'All provision' that are not included in the individual provision types. These providers left the EYR and became home childcarers."</f>
        <v>4. Data includes 12 providers in 'All provision' that are not included in the individual provision types. These providers left the EYR and became home childcarers.</v>
      </c>
      <c r="B15" s="149"/>
      <c r="C15" s="149"/>
      <c r="D15" s="149"/>
      <c r="E15" s="149"/>
      <c r="F15" s="149"/>
      <c r="G15" s="149"/>
      <c r="H15" s="149"/>
      <c r="I15" s="149"/>
      <c r="J15" s="149"/>
    </row>
    <row r="16" spans="1:10" x14ac:dyDescent="0.2">
      <c r="A16" s="140"/>
      <c r="B16" s="149"/>
      <c r="C16" s="149"/>
      <c r="D16" s="149"/>
      <c r="E16" s="149"/>
      <c r="F16" s="149"/>
      <c r="G16" s="149"/>
      <c r="H16" s="149"/>
      <c r="I16" s="149"/>
      <c r="J16" s="149"/>
    </row>
  </sheetData>
  <sheetProtection sheet="1" sort="0" autoFilter="0"/>
  <mergeCells count="2">
    <mergeCell ref="B4:F4"/>
    <mergeCell ref="G4:J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D183"/>
  <sheetViews>
    <sheetView workbookViewId="0"/>
  </sheetViews>
  <sheetFormatPr defaultRowHeight="12.75" x14ac:dyDescent="0.2"/>
  <cols>
    <col min="1" max="1" width="35" bestFit="1" customWidth="1"/>
    <col min="2" max="2" width="2.5703125" customWidth="1"/>
    <col min="3" max="3" width="34.140625" bestFit="1" customWidth="1"/>
    <col min="4" max="4" width="10.85546875" bestFit="1" customWidth="1"/>
  </cols>
  <sheetData>
    <row r="1" spans="1:3" x14ac:dyDescent="0.2">
      <c r="A1" s="164" t="s">
        <v>81</v>
      </c>
      <c r="B1">
        <v>4</v>
      </c>
      <c r="C1" s="163" t="s">
        <v>82</v>
      </c>
    </row>
    <row r="2" spans="1:3" x14ac:dyDescent="0.2">
      <c r="A2" s="164" t="s">
        <v>83</v>
      </c>
      <c r="B2" s="164"/>
      <c r="C2" s="163" t="s">
        <v>84</v>
      </c>
    </row>
    <row r="11" spans="1:3" x14ac:dyDescent="0.2">
      <c r="A11" t="s">
        <v>85</v>
      </c>
    </row>
    <row r="12" spans="1:3" x14ac:dyDescent="0.2">
      <c r="A12" t="s">
        <v>86</v>
      </c>
      <c r="C12" s="22" t="s">
        <v>87</v>
      </c>
    </row>
    <row r="13" spans="1:3" x14ac:dyDescent="0.2">
      <c r="A13" t="s">
        <v>88</v>
      </c>
      <c r="C13" t="s">
        <v>88</v>
      </c>
    </row>
    <row r="14" spans="1:3" x14ac:dyDescent="0.2">
      <c r="A14" t="s">
        <v>89</v>
      </c>
      <c r="C14" t="s">
        <v>90</v>
      </c>
    </row>
    <row r="15" spans="1:3" x14ac:dyDescent="0.2">
      <c r="A15" t="s">
        <v>91</v>
      </c>
      <c r="C15" t="s">
        <v>92</v>
      </c>
    </row>
    <row r="16" spans="1:3" x14ac:dyDescent="0.2">
      <c r="A16" t="s">
        <v>93</v>
      </c>
      <c r="C16" t="s">
        <v>94</v>
      </c>
    </row>
    <row r="18" spans="1:4" x14ac:dyDescent="0.2">
      <c r="A18" t="s">
        <v>95</v>
      </c>
    </row>
    <row r="19" spans="1:4" x14ac:dyDescent="0.2">
      <c r="A19" s="8" t="s">
        <v>96</v>
      </c>
    </row>
    <row r="21" spans="1:4" x14ac:dyDescent="0.2">
      <c r="A21" t="s">
        <v>97</v>
      </c>
    </row>
    <row r="22" spans="1:4" x14ac:dyDescent="0.2">
      <c r="A22" s="81">
        <v>45382</v>
      </c>
    </row>
    <row r="24" spans="1:4" x14ac:dyDescent="0.2">
      <c r="A24" t="s">
        <v>98</v>
      </c>
    </row>
    <row r="25" spans="1:4" x14ac:dyDescent="0.2">
      <c r="A25" s="81">
        <v>45412</v>
      </c>
      <c r="C25" t="s">
        <v>99</v>
      </c>
      <c r="D25" t="s">
        <v>99</v>
      </c>
    </row>
    <row r="26" spans="1:4" x14ac:dyDescent="0.2">
      <c r="A26" s="81">
        <v>45382</v>
      </c>
      <c r="C26" t="s">
        <v>100</v>
      </c>
      <c r="D26" t="s">
        <v>101</v>
      </c>
    </row>
    <row r="27" spans="1:4" x14ac:dyDescent="0.2">
      <c r="C27" t="s">
        <v>102</v>
      </c>
      <c r="D27" t="s">
        <v>103</v>
      </c>
    </row>
    <row r="28" spans="1:4" x14ac:dyDescent="0.2">
      <c r="C28" t="s">
        <v>104</v>
      </c>
      <c r="D28" t="s">
        <v>105</v>
      </c>
    </row>
    <row r="29" spans="1:4" x14ac:dyDescent="0.2">
      <c r="A29" t="s">
        <v>106</v>
      </c>
    </row>
    <row r="30" spans="1:4" x14ac:dyDescent="0.2">
      <c r="A30" t="s">
        <v>107</v>
      </c>
    </row>
    <row r="31" spans="1:4" x14ac:dyDescent="0.2">
      <c r="A31" t="s">
        <v>108</v>
      </c>
    </row>
    <row r="32" spans="1:4" x14ac:dyDescent="0.2">
      <c r="A32" t="s">
        <v>109</v>
      </c>
    </row>
    <row r="33" spans="1:1" x14ac:dyDescent="0.2">
      <c r="A33" t="s">
        <v>110</v>
      </c>
    </row>
    <row r="34" spans="1:1" x14ac:dyDescent="0.2">
      <c r="A34" t="s">
        <v>111</v>
      </c>
    </row>
    <row r="35" spans="1:1" x14ac:dyDescent="0.2">
      <c r="A35" t="s">
        <v>112</v>
      </c>
    </row>
    <row r="36" spans="1:1" x14ac:dyDescent="0.2">
      <c r="A36" t="s">
        <v>113</v>
      </c>
    </row>
    <row r="37" spans="1:1" x14ac:dyDescent="0.2">
      <c r="A37" t="s">
        <v>114</v>
      </c>
    </row>
    <row r="38" spans="1:1" x14ac:dyDescent="0.2">
      <c r="A38" t="s">
        <v>115</v>
      </c>
    </row>
    <row r="39" spans="1:1" x14ac:dyDescent="0.2">
      <c r="A39" t="s">
        <v>116</v>
      </c>
    </row>
    <row r="40" spans="1:1" x14ac:dyDescent="0.2">
      <c r="A40" t="s">
        <v>117</v>
      </c>
    </row>
    <row r="41" spans="1:1" x14ac:dyDescent="0.2">
      <c r="A41" t="s">
        <v>118</v>
      </c>
    </row>
    <row r="42" spans="1:1" x14ac:dyDescent="0.2">
      <c r="A42" t="s">
        <v>119</v>
      </c>
    </row>
    <row r="43" spans="1:1" x14ac:dyDescent="0.2">
      <c r="A43" t="s">
        <v>120</v>
      </c>
    </row>
    <row r="44" spans="1:1" x14ac:dyDescent="0.2">
      <c r="A44" t="s">
        <v>121</v>
      </c>
    </row>
    <row r="45" spans="1:1" x14ac:dyDescent="0.2">
      <c r="A45" t="s">
        <v>122</v>
      </c>
    </row>
    <row r="46" spans="1:1" x14ac:dyDescent="0.2">
      <c r="A46" t="s">
        <v>123</v>
      </c>
    </row>
    <row r="47" spans="1:1" x14ac:dyDescent="0.2">
      <c r="A47" t="s">
        <v>124</v>
      </c>
    </row>
    <row r="48" spans="1:1" x14ac:dyDescent="0.2">
      <c r="A48" t="s">
        <v>125</v>
      </c>
    </row>
    <row r="49" spans="1:1" x14ac:dyDescent="0.2">
      <c r="A49" t="s">
        <v>126</v>
      </c>
    </row>
    <row r="50" spans="1:1" x14ac:dyDescent="0.2">
      <c r="A50" t="s">
        <v>127</v>
      </c>
    </row>
    <row r="51" spans="1:1" x14ac:dyDescent="0.2">
      <c r="A51" t="s">
        <v>128</v>
      </c>
    </row>
    <row r="52" spans="1:1" x14ac:dyDescent="0.2">
      <c r="A52" t="s">
        <v>129</v>
      </c>
    </row>
    <row r="53" spans="1:1" x14ac:dyDescent="0.2">
      <c r="A53" t="s">
        <v>130</v>
      </c>
    </row>
    <row r="54" spans="1:1" x14ac:dyDescent="0.2">
      <c r="A54" t="s">
        <v>131</v>
      </c>
    </row>
    <row r="55" spans="1:1" x14ac:dyDescent="0.2">
      <c r="A55" t="s">
        <v>132</v>
      </c>
    </row>
    <row r="56" spans="1:1" x14ac:dyDescent="0.2">
      <c r="A56" t="s">
        <v>133</v>
      </c>
    </row>
    <row r="57" spans="1:1" x14ac:dyDescent="0.2">
      <c r="A57" t="s">
        <v>134</v>
      </c>
    </row>
    <row r="58" spans="1:1" x14ac:dyDescent="0.2">
      <c r="A58" t="s">
        <v>135</v>
      </c>
    </row>
    <row r="59" spans="1:1" x14ac:dyDescent="0.2">
      <c r="A59" t="s">
        <v>136</v>
      </c>
    </row>
    <row r="60" spans="1:1" x14ac:dyDescent="0.2">
      <c r="A60" t="s">
        <v>137</v>
      </c>
    </row>
    <row r="61" spans="1:1" x14ac:dyDescent="0.2">
      <c r="A61" t="s">
        <v>138</v>
      </c>
    </row>
    <row r="62" spans="1:1" x14ac:dyDescent="0.2">
      <c r="A62" t="s">
        <v>139</v>
      </c>
    </row>
    <row r="63" spans="1:1" x14ac:dyDescent="0.2">
      <c r="A63" t="s">
        <v>140</v>
      </c>
    </row>
    <row r="64" spans="1:1" x14ac:dyDescent="0.2">
      <c r="A64" t="s">
        <v>141</v>
      </c>
    </row>
    <row r="65" spans="1:1" x14ac:dyDescent="0.2">
      <c r="A65" t="s">
        <v>142</v>
      </c>
    </row>
    <row r="66" spans="1:1" x14ac:dyDescent="0.2">
      <c r="A66" t="s">
        <v>143</v>
      </c>
    </row>
    <row r="67" spans="1:1" x14ac:dyDescent="0.2">
      <c r="A67" t="s">
        <v>144</v>
      </c>
    </row>
    <row r="68" spans="1:1" x14ac:dyDescent="0.2">
      <c r="A68" t="s">
        <v>145</v>
      </c>
    </row>
    <row r="69" spans="1:1" x14ac:dyDescent="0.2">
      <c r="A69" t="s">
        <v>146</v>
      </c>
    </row>
    <row r="70" spans="1:1" x14ac:dyDescent="0.2">
      <c r="A70" t="s">
        <v>147</v>
      </c>
    </row>
    <row r="71" spans="1:1" x14ac:dyDescent="0.2">
      <c r="A71" t="s">
        <v>148</v>
      </c>
    </row>
    <row r="72" spans="1:1" x14ac:dyDescent="0.2">
      <c r="A72" t="s">
        <v>149</v>
      </c>
    </row>
    <row r="73" spans="1:1" x14ac:dyDescent="0.2">
      <c r="A73" t="s">
        <v>150</v>
      </c>
    </row>
    <row r="74" spans="1:1" x14ac:dyDescent="0.2">
      <c r="A74" t="s">
        <v>151</v>
      </c>
    </row>
    <row r="75" spans="1:1" x14ac:dyDescent="0.2">
      <c r="A75" t="s">
        <v>152</v>
      </c>
    </row>
    <row r="76" spans="1:1" x14ac:dyDescent="0.2">
      <c r="A76" t="s">
        <v>153</v>
      </c>
    </row>
    <row r="77" spans="1:1" x14ac:dyDescent="0.2">
      <c r="A77" t="s">
        <v>154</v>
      </c>
    </row>
    <row r="78" spans="1:1" x14ac:dyDescent="0.2">
      <c r="A78" t="s">
        <v>155</v>
      </c>
    </row>
    <row r="79" spans="1:1" x14ac:dyDescent="0.2">
      <c r="A79" t="s">
        <v>156</v>
      </c>
    </row>
    <row r="80" spans="1:1" x14ac:dyDescent="0.2">
      <c r="A80" t="s">
        <v>157</v>
      </c>
    </row>
    <row r="81" spans="1:1" x14ac:dyDescent="0.2">
      <c r="A81" t="s">
        <v>158</v>
      </c>
    </row>
    <row r="82" spans="1:1" x14ac:dyDescent="0.2">
      <c r="A82" t="s">
        <v>159</v>
      </c>
    </row>
    <row r="83" spans="1:1" x14ac:dyDescent="0.2">
      <c r="A83" t="s">
        <v>160</v>
      </c>
    </row>
    <row r="84" spans="1:1" x14ac:dyDescent="0.2">
      <c r="A84" t="s">
        <v>161</v>
      </c>
    </row>
    <row r="85" spans="1:1" x14ac:dyDescent="0.2">
      <c r="A85" t="s">
        <v>162</v>
      </c>
    </row>
    <row r="86" spans="1:1" x14ac:dyDescent="0.2">
      <c r="A86" t="s">
        <v>163</v>
      </c>
    </row>
    <row r="87" spans="1:1" x14ac:dyDescent="0.2">
      <c r="A87" t="s">
        <v>164</v>
      </c>
    </row>
    <row r="88" spans="1:1" x14ac:dyDescent="0.2">
      <c r="A88" t="s">
        <v>165</v>
      </c>
    </row>
    <row r="89" spans="1:1" x14ac:dyDescent="0.2">
      <c r="A89" t="s">
        <v>166</v>
      </c>
    </row>
    <row r="90" spans="1:1" x14ac:dyDescent="0.2">
      <c r="A90" t="s">
        <v>167</v>
      </c>
    </row>
    <row r="91" spans="1:1" x14ac:dyDescent="0.2">
      <c r="A91" t="s">
        <v>168</v>
      </c>
    </row>
    <row r="92" spans="1:1" x14ac:dyDescent="0.2">
      <c r="A92" t="s">
        <v>169</v>
      </c>
    </row>
    <row r="93" spans="1:1" x14ac:dyDescent="0.2">
      <c r="A93" t="s">
        <v>170</v>
      </c>
    </row>
    <row r="94" spans="1:1" x14ac:dyDescent="0.2">
      <c r="A94" t="s">
        <v>171</v>
      </c>
    </row>
    <row r="95" spans="1:1" x14ac:dyDescent="0.2">
      <c r="A95" t="s">
        <v>172</v>
      </c>
    </row>
    <row r="96" spans="1:1" x14ac:dyDescent="0.2">
      <c r="A96" t="s">
        <v>173</v>
      </c>
    </row>
    <row r="97" spans="1:1" x14ac:dyDescent="0.2">
      <c r="A97" t="s">
        <v>174</v>
      </c>
    </row>
    <row r="98" spans="1:1" x14ac:dyDescent="0.2">
      <c r="A98" t="s">
        <v>175</v>
      </c>
    </row>
    <row r="99" spans="1:1" x14ac:dyDescent="0.2">
      <c r="A99" t="s">
        <v>176</v>
      </c>
    </row>
    <row r="100" spans="1:1" x14ac:dyDescent="0.2">
      <c r="A100" t="s">
        <v>177</v>
      </c>
    </row>
    <row r="101" spans="1:1" x14ac:dyDescent="0.2">
      <c r="A101" t="s">
        <v>178</v>
      </c>
    </row>
    <row r="102" spans="1:1" x14ac:dyDescent="0.2">
      <c r="A102" t="s">
        <v>179</v>
      </c>
    </row>
    <row r="103" spans="1:1" x14ac:dyDescent="0.2">
      <c r="A103" t="s">
        <v>180</v>
      </c>
    </row>
    <row r="104" spans="1:1" x14ac:dyDescent="0.2">
      <c r="A104" t="s">
        <v>181</v>
      </c>
    </row>
    <row r="105" spans="1:1" x14ac:dyDescent="0.2">
      <c r="A105" t="s">
        <v>182</v>
      </c>
    </row>
    <row r="106" spans="1:1" x14ac:dyDescent="0.2">
      <c r="A106" t="s">
        <v>183</v>
      </c>
    </row>
    <row r="107" spans="1:1" x14ac:dyDescent="0.2">
      <c r="A107" t="s">
        <v>184</v>
      </c>
    </row>
    <row r="108" spans="1:1" x14ac:dyDescent="0.2">
      <c r="A108" t="s">
        <v>185</v>
      </c>
    </row>
    <row r="109" spans="1:1" x14ac:dyDescent="0.2">
      <c r="A109" t="s">
        <v>186</v>
      </c>
    </row>
    <row r="110" spans="1:1" x14ac:dyDescent="0.2">
      <c r="A110" t="s">
        <v>187</v>
      </c>
    </row>
    <row r="111" spans="1:1" x14ac:dyDescent="0.2">
      <c r="A111" t="s">
        <v>188</v>
      </c>
    </row>
    <row r="112" spans="1:1" x14ac:dyDescent="0.2">
      <c r="A112" t="s">
        <v>189</v>
      </c>
    </row>
    <row r="113" spans="1:1" x14ac:dyDescent="0.2">
      <c r="A113" t="s">
        <v>190</v>
      </c>
    </row>
    <row r="114" spans="1:1" x14ac:dyDescent="0.2">
      <c r="A114" t="s">
        <v>191</v>
      </c>
    </row>
    <row r="115" spans="1:1" x14ac:dyDescent="0.2">
      <c r="A115" t="s">
        <v>192</v>
      </c>
    </row>
    <row r="116" spans="1:1" x14ac:dyDescent="0.2">
      <c r="A116" t="s">
        <v>193</v>
      </c>
    </row>
    <row r="117" spans="1:1" x14ac:dyDescent="0.2">
      <c r="A117" t="s">
        <v>194</v>
      </c>
    </row>
    <row r="118" spans="1:1" x14ac:dyDescent="0.2">
      <c r="A118" t="s">
        <v>195</v>
      </c>
    </row>
    <row r="119" spans="1:1" x14ac:dyDescent="0.2">
      <c r="A119" t="s">
        <v>196</v>
      </c>
    </row>
    <row r="120" spans="1:1" x14ac:dyDescent="0.2">
      <c r="A120" t="s">
        <v>197</v>
      </c>
    </row>
    <row r="121" spans="1:1" x14ac:dyDescent="0.2">
      <c r="A121" t="s">
        <v>198</v>
      </c>
    </row>
    <row r="122" spans="1:1" x14ac:dyDescent="0.2">
      <c r="A122" t="s">
        <v>199</v>
      </c>
    </row>
    <row r="123" spans="1:1" x14ac:dyDescent="0.2">
      <c r="A123" t="s">
        <v>200</v>
      </c>
    </row>
    <row r="124" spans="1:1" x14ac:dyDescent="0.2">
      <c r="A124" t="s">
        <v>201</v>
      </c>
    </row>
    <row r="125" spans="1:1" x14ac:dyDescent="0.2">
      <c r="A125" t="s">
        <v>202</v>
      </c>
    </row>
    <row r="126" spans="1:1" x14ac:dyDescent="0.2">
      <c r="A126" t="s">
        <v>203</v>
      </c>
    </row>
    <row r="127" spans="1:1" x14ac:dyDescent="0.2">
      <c r="A127" t="s">
        <v>204</v>
      </c>
    </row>
    <row r="128" spans="1:1" x14ac:dyDescent="0.2">
      <c r="A128" t="s">
        <v>205</v>
      </c>
    </row>
    <row r="129" spans="1:1" x14ac:dyDescent="0.2">
      <c r="A129" t="s">
        <v>206</v>
      </c>
    </row>
    <row r="130" spans="1:1" x14ac:dyDescent="0.2">
      <c r="A130" t="s">
        <v>207</v>
      </c>
    </row>
    <row r="131" spans="1:1" x14ac:dyDescent="0.2">
      <c r="A131" t="s">
        <v>208</v>
      </c>
    </row>
    <row r="132" spans="1:1" x14ac:dyDescent="0.2">
      <c r="A132" t="s">
        <v>209</v>
      </c>
    </row>
    <row r="133" spans="1:1" x14ac:dyDescent="0.2">
      <c r="A133" t="s">
        <v>210</v>
      </c>
    </row>
    <row r="134" spans="1:1" x14ac:dyDescent="0.2">
      <c r="A134" t="s">
        <v>211</v>
      </c>
    </row>
    <row r="135" spans="1:1" x14ac:dyDescent="0.2">
      <c r="A135" t="s">
        <v>212</v>
      </c>
    </row>
    <row r="136" spans="1:1" x14ac:dyDescent="0.2">
      <c r="A136" t="s">
        <v>213</v>
      </c>
    </row>
    <row r="137" spans="1:1" x14ac:dyDescent="0.2">
      <c r="A137" t="s">
        <v>214</v>
      </c>
    </row>
    <row r="138" spans="1:1" x14ac:dyDescent="0.2">
      <c r="A138" t="s">
        <v>215</v>
      </c>
    </row>
    <row r="139" spans="1:1" x14ac:dyDescent="0.2">
      <c r="A139" t="s">
        <v>216</v>
      </c>
    </row>
    <row r="140" spans="1:1" x14ac:dyDescent="0.2">
      <c r="A140" t="s">
        <v>217</v>
      </c>
    </row>
    <row r="141" spans="1:1" x14ac:dyDescent="0.2">
      <c r="A141" t="s">
        <v>218</v>
      </c>
    </row>
    <row r="142" spans="1:1" x14ac:dyDescent="0.2">
      <c r="A142" t="s">
        <v>219</v>
      </c>
    </row>
    <row r="143" spans="1:1" x14ac:dyDescent="0.2">
      <c r="A143" t="s">
        <v>220</v>
      </c>
    </row>
    <row r="144" spans="1:1" x14ac:dyDescent="0.2">
      <c r="A144" t="s">
        <v>221</v>
      </c>
    </row>
    <row r="145" spans="1:1" x14ac:dyDescent="0.2">
      <c r="A145" t="s">
        <v>222</v>
      </c>
    </row>
    <row r="146" spans="1:1" x14ac:dyDescent="0.2">
      <c r="A146" t="s">
        <v>223</v>
      </c>
    </row>
    <row r="147" spans="1:1" x14ac:dyDescent="0.2">
      <c r="A147" t="s">
        <v>224</v>
      </c>
    </row>
    <row r="148" spans="1:1" x14ac:dyDescent="0.2">
      <c r="A148" t="s">
        <v>225</v>
      </c>
    </row>
    <row r="149" spans="1:1" x14ac:dyDescent="0.2">
      <c r="A149" t="s">
        <v>226</v>
      </c>
    </row>
    <row r="150" spans="1:1" x14ac:dyDescent="0.2">
      <c r="A150" t="s">
        <v>227</v>
      </c>
    </row>
    <row r="151" spans="1:1" x14ac:dyDescent="0.2">
      <c r="A151" t="s">
        <v>228</v>
      </c>
    </row>
    <row r="152" spans="1:1" x14ac:dyDescent="0.2">
      <c r="A152" t="s">
        <v>229</v>
      </c>
    </row>
    <row r="153" spans="1:1" x14ac:dyDescent="0.2">
      <c r="A153" t="s">
        <v>230</v>
      </c>
    </row>
    <row r="154" spans="1:1" x14ac:dyDescent="0.2">
      <c r="A154" t="s">
        <v>231</v>
      </c>
    </row>
    <row r="155" spans="1:1" x14ac:dyDescent="0.2">
      <c r="A155" t="s">
        <v>232</v>
      </c>
    </row>
    <row r="156" spans="1:1" x14ac:dyDescent="0.2">
      <c r="A156" t="s">
        <v>233</v>
      </c>
    </row>
    <row r="157" spans="1:1" x14ac:dyDescent="0.2">
      <c r="A157" t="s">
        <v>234</v>
      </c>
    </row>
    <row r="158" spans="1:1" x14ac:dyDescent="0.2">
      <c r="A158" t="s">
        <v>235</v>
      </c>
    </row>
    <row r="159" spans="1:1" x14ac:dyDescent="0.2">
      <c r="A159" t="s">
        <v>236</v>
      </c>
    </row>
    <row r="160" spans="1:1" x14ac:dyDescent="0.2">
      <c r="A160" t="s">
        <v>237</v>
      </c>
    </row>
    <row r="161" spans="1:1" x14ac:dyDescent="0.2">
      <c r="A161" t="s">
        <v>238</v>
      </c>
    </row>
    <row r="162" spans="1:1" x14ac:dyDescent="0.2">
      <c r="A162" t="s">
        <v>239</v>
      </c>
    </row>
    <row r="163" spans="1:1" x14ac:dyDescent="0.2">
      <c r="A163" t="s">
        <v>240</v>
      </c>
    </row>
    <row r="164" spans="1:1" x14ac:dyDescent="0.2">
      <c r="A164" t="s">
        <v>241</v>
      </c>
    </row>
    <row r="165" spans="1:1" x14ac:dyDescent="0.2">
      <c r="A165" t="s">
        <v>242</v>
      </c>
    </row>
    <row r="166" spans="1:1" x14ac:dyDescent="0.2">
      <c r="A166" t="s">
        <v>243</v>
      </c>
    </row>
    <row r="167" spans="1:1" x14ac:dyDescent="0.2">
      <c r="A167" t="s">
        <v>244</v>
      </c>
    </row>
    <row r="168" spans="1:1" x14ac:dyDescent="0.2">
      <c r="A168" t="s">
        <v>245</v>
      </c>
    </row>
    <row r="169" spans="1:1" x14ac:dyDescent="0.2">
      <c r="A169" t="s">
        <v>246</v>
      </c>
    </row>
    <row r="170" spans="1:1" x14ac:dyDescent="0.2">
      <c r="A170" t="s">
        <v>247</v>
      </c>
    </row>
    <row r="171" spans="1:1" x14ac:dyDescent="0.2">
      <c r="A171" t="s">
        <v>248</v>
      </c>
    </row>
    <row r="172" spans="1:1" x14ac:dyDescent="0.2">
      <c r="A172" t="s">
        <v>249</v>
      </c>
    </row>
    <row r="173" spans="1:1" x14ac:dyDescent="0.2">
      <c r="A173" t="s">
        <v>250</v>
      </c>
    </row>
    <row r="174" spans="1:1" x14ac:dyDescent="0.2">
      <c r="A174" t="s">
        <v>251</v>
      </c>
    </row>
    <row r="175" spans="1:1" x14ac:dyDescent="0.2">
      <c r="A175" t="s">
        <v>252</v>
      </c>
    </row>
    <row r="176" spans="1:1" x14ac:dyDescent="0.2">
      <c r="A176" t="s">
        <v>253</v>
      </c>
    </row>
    <row r="177" spans="1:1" x14ac:dyDescent="0.2">
      <c r="A177" t="s">
        <v>254</v>
      </c>
    </row>
    <row r="178" spans="1:1" x14ac:dyDescent="0.2">
      <c r="A178" t="s">
        <v>255</v>
      </c>
    </row>
    <row r="179" spans="1:1" x14ac:dyDescent="0.2">
      <c r="A179" t="s">
        <v>256</v>
      </c>
    </row>
    <row r="180" spans="1:1" x14ac:dyDescent="0.2">
      <c r="A180" t="s">
        <v>257</v>
      </c>
    </row>
    <row r="181" spans="1:1" x14ac:dyDescent="0.2">
      <c r="A181" t="s">
        <v>258</v>
      </c>
    </row>
    <row r="182" spans="1:1" x14ac:dyDescent="0.2">
      <c r="A182" t="s">
        <v>259</v>
      </c>
    </row>
    <row r="183" spans="1:1" x14ac:dyDescent="0.2">
      <c r="A183" t="s">
        <v>260</v>
      </c>
    </row>
  </sheetData>
  <dataValidations count="1">
    <dataValidation type="list" allowBlank="1" showInputMessage="1" showErrorMessage="1" sqref="A1 B2" xr:uid="{DAA2E038-7989-4277-B0EA-42C7D8B3AB31}">
      <formula1>prov_final</formula1>
    </dataValidation>
  </dataValidation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7" tint="0.79998168889431442"/>
  </sheetPr>
  <dimension ref="A1:J20"/>
  <sheetViews>
    <sheetView showGridLines="0" workbookViewId="0"/>
  </sheetViews>
  <sheetFormatPr defaultColWidth="8.85546875" defaultRowHeight="12.75" x14ac:dyDescent="0.2"/>
  <cols>
    <col min="1" max="1" width="64.85546875" style="12" customWidth="1"/>
    <col min="2" max="8" width="11.7109375" style="12" customWidth="1"/>
    <col min="9" max="16384" width="8.85546875" style="12"/>
  </cols>
  <sheetData>
    <row r="1" spans="1:10" ht="34.5" customHeight="1" x14ac:dyDescent="0.25">
      <c r="A1" s="361" t="s">
        <v>17702</v>
      </c>
      <c r="B1" s="159"/>
      <c r="C1" s="159"/>
      <c r="D1" s="159"/>
      <c r="E1" s="159"/>
      <c r="F1" s="159"/>
      <c r="G1" s="159"/>
      <c r="H1" s="159"/>
      <c r="I1" s="193"/>
      <c r="J1" s="117"/>
    </row>
    <row r="2" spans="1:10" ht="21" x14ac:dyDescent="0.2">
      <c r="A2" s="708" t="s">
        <v>17703</v>
      </c>
      <c r="B2" s="159"/>
      <c r="C2" s="159"/>
      <c r="D2" s="159"/>
      <c r="E2" s="159"/>
      <c r="F2" s="159"/>
      <c r="G2" s="159"/>
      <c r="H2" s="159"/>
      <c r="I2" s="193"/>
      <c r="J2" s="117"/>
    </row>
    <row r="3" spans="1:10" s="661" customFormat="1" ht="27.75" customHeight="1" x14ac:dyDescent="0.2">
      <c r="A3" s="657" t="str">
        <f>TEXT('Drop down Values'!B3,"dd mmmm yyyy")</f>
        <v>31 March 2024</v>
      </c>
      <c r="B3" s="659"/>
      <c r="C3" s="660"/>
      <c r="D3" s="660"/>
    </row>
    <row r="4" spans="1:10" x14ac:dyDescent="0.2">
      <c r="A4" s="125"/>
      <c r="B4" s="839" t="s">
        <v>10872</v>
      </c>
      <c r="C4" s="839"/>
      <c r="D4" s="839"/>
      <c r="E4" s="840"/>
      <c r="F4" s="836" t="s">
        <v>10873</v>
      </c>
      <c r="G4" s="841"/>
      <c r="H4" s="841"/>
      <c r="I4" s="112"/>
      <c r="J4" s="115"/>
    </row>
    <row r="5" spans="1:10" ht="25.5" x14ac:dyDescent="0.2">
      <c r="A5" s="465"/>
      <c r="B5" s="31" t="s">
        <v>10887</v>
      </c>
      <c r="C5" s="99" t="s">
        <v>4921</v>
      </c>
      <c r="D5" s="113" t="s">
        <v>17704</v>
      </c>
      <c r="E5" s="114" t="s">
        <v>10889</v>
      </c>
      <c r="F5" s="99" t="s">
        <v>4921</v>
      </c>
      <c r="G5" s="113" t="s">
        <v>17704</v>
      </c>
      <c r="H5" s="113" t="s">
        <v>10889</v>
      </c>
      <c r="I5" s="111"/>
      <c r="J5" s="112"/>
    </row>
    <row r="6" spans="1:10" ht="24.75" customHeight="1" x14ac:dyDescent="0.2">
      <c r="A6" s="190" t="s">
        <v>4925</v>
      </c>
      <c r="B6" s="109"/>
      <c r="C6" s="109"/>
      <c r="D6" s="109"/>
      <c r="E6" s="108"/>
      <c r="F6" s="110"/>
      <c r="G6" s="110"/>
      <c r="H6" s="110"/>
      <c r="I6" s="106"/>
      <c r="J6" s="105"/>
    </row>
    <row r="7" spans="1:10" ht="16.5" customHeight="1" x14ac:dyDescent="0.2">
      <c r="A7" s="467" t="s">
        <v>86</v>
      </c>
      <c r="B7" s="103">
        <f>IF(ISERROR(VLOOKUP($A7&amp;"All England"&amp;$A$6,EYR_most_recent_outcomes,11,FALSE))=TRUE,0,VLOOKUP($A7&amp;"All England"&amp;$A$6,EYR_most_recent_outcomes,11,FALSE))</f>
        <v>31210</v>
      </c>
      <c r="C7" s="103">
        <f>IF(ISERROR(VLOOKUP($A7&amp;"All England"&amp;$A$6,EYR_most_recent_outcomes,12,FALSE))=TRUE,0,VLOOKUP($A7&amp;"All England"&amp;$A$6,EYR_most_recent_outcomes,12,FALSE))</f>
        <v>30843</v>
      </c>
      <c r="D7" s="103">
        <f>IF(ISERROR(VLOOKUP($A7&amp;"All England"&amp;$A$6,EYR_most_recent_outcomes,13,FALSE))=TRUE,0,VLOOKUP($A7&amp;"All England"&amp;$A$6,EYR_most_recent_outcomes,13,FALSE))</f>
        <v>312</v>
      </c>
      <c r="E7" s="104">
        <f>IF(ISERROR(VLOOKUP($A7&amp;"All England"&amp;$A$6,EYR_most_recent_outcomes,14,FALSE))=TRUE,0,VLOOKUP($A7&amp;"All England"&amp;$A$6,EYR_most_recent_outcomes,14,FALSE))</f>
        <v>55</v>
      </c>
      <c r="F7" s="103">
        <f t="shared" ref="F7:H10" si="0">IF($B7 &lt;1,"-",C7/$B7*100)</f>
        <v>98.824094841396999</v>
      </c>
      <c r="G7" s="103">
        <f t="shared" si="0"/>
        <v>0.99967958987504002</v>
      </c>
      <c r="H7" s="103">
        <f t="shared" si="0"/>
        <v>0.17622556872797179</v>
      </c>
      <c r="I7" s="97"/>
      <c r="J7" s="97"/>
    </row>
    <row r="8" spans="1:10" ht="13.5" customHeight="1" x14ac:dyDescent="0.2">
      <c r="A8" s="540" t="s">
        <v>88</v>
      </c>
      <c r="B8" s="73">
        <f>IF(ISERROR(VLOOKUP($A8&amp;"All England"&amp;$A$6,EYR_most_recent_outcomes,11,FALSE))=TRUE,0,VLOOKUP($A8&amp;"All England"&amp;$A$6,EYR_most_recent_outcomes,11,FALSE))</f>
        <v>20549</v>
      </c>
      <c r="C8" s="73">
        <f>IF(ISERROR(VLOOKUP($A8&amp;"All England"&amp;$A$6,EYR_most_recent_outcomes,12,FALSE))=TRUE,0,VLOOKUP($A8&amp;"All England"&amp;$A$6,EYR_most_recent_outcomes,12,FALSE))</f>
        <v>20302</v>
      </c>
      <c r="D8" s="73">
        <f>IF(ISERROR(VLOOKUP($A8&amp;"All England"&amp;$A$6,EYR_most_recent_outcomes,13,FALSE))=TRUE,0,VLOOKUP($A8&amp;"All England"&amp;$A$6,EYR_most_recent_outcomes,13,FALSE))</f>
        <v>220</v>
      </c>
      <c r="E8" s="102">
        <f>IF(ISERROR(VLOOKUP($A8&amp;"All England"&amp;$A$6,EYR_most_recent_outcomes,14,FALSE))=TRUE,0,VLOOKUP($A8&amp;"All England"&amp;$A$6,EYR_most_recent_outcomes,14,FALSE))</f>
        <v>27</v>
      </c>
      <c r="F8" s="73">
        <f t="shared" si="0"/>
        <v>98.797995036254804</v>
      </c>
      <c r="G8" s="73">
        <f t="shared" si="0"/>
        <v>1.0706117085989586</v>
      </c>
      <c r="H8" s="73">
        <f t="shared" si="0"/>
        <v>0.13139325514623582</v>
      </c>
      <c r="I8" s="97"/>
      <c r="J8" s="97"/>
    </row>
    <row r="9" spans="1:10" ht="13.5" customHeight="1" x14ac:dyDescent="0.2">
      <c r="A9" s="541" t="s">
        <v>89</v>
      </c>
      <c r="B9" s="73">
        <f>IF(ISERROR(VLOOKUP($A9&amp;"All England"&amp;$A$6,EYR_most_recent_outcomes,11,FALSE))=TRUE,0,VLOOKUP($A9&amp;"All England"&amp;$A$6,EYR_most_recent_outcomes,11,FALSE))</f>
        <v>10528</v>
      </c>
      <c r="C9" s="73">
        <f>IF(ISERROR(VLOOKUP($A9&amp;"All England"&amp;$A$6,EYR_most_recent_outcomes,12,FALSE))=TRUE,0,VLOOKUP($A9&amp;"All England"&amp;$A$6,EYR_most_recent_outcomes,12,FALSE))</f>
        <v>10412</v>
      </c>
      <c r="D9" s="73">
        <f>IF(ISERROR(VLOOKUP($A9&amp;"All England"&amp;$A$6,EYR_most_recent_outcomes,13,FALSE))=TRUE,0,VLOOKUP($A9&amp;"All England"&amp;$A$6,EYR_most_recent_outcomes,13,FALSE))</f>
        <v>90</v>
      </c>
      <c r="E9" s="102">
        <f>IF(ISERROR(VLOOKUP($A9&amp;"All England"&amp;$A$6,EYR_most_recent_outcomes,14,FALSE))=TRUE,0,VLOOKUP($A9&amp;"All England"&amp;$A$6,EYR_most_recent_outcomes,14,FALSE))</f>
        <v>26</v>
      </c>
      <c r="F9" s="73">
        <f t="shared" si="0"/>
        <v>98.89817629179332</v>
      </c>
      <c r="G9" s="73">
        <f t="shared" si="0"/>
        <v>0.85486322188449848</v>
      </c>
      <c r="H9" s="73">
        <f t="shared" si="0"/>
        <v>0.24696048632218845</v>
      </c>
      <c r="I9" s="97"/>
      <c r="J9" s="97"/>
    </row>
    <row r="10" spans="1:10" ht="13.5" customHeight="1" x14ac:dyDescent="0.2">
      <c r="A10" s="541" t="s">
        <v>91</v>
      </c>
      <c r="B10" s="73">
        <f>IF(ISERROR(VLOOKUP($A10&amp;"All England"&amp;$A$6,EYR_most_recent_outcomes,11,FALSE))=TRUE,0,VLOOKUP($A10&amp;"All England"&amp;$A$6,EYR_most_recent_outcomes,11,FALSE))</f>
        <v>133</v>
      </c>
      <c r="C10" s="73">
        <f>IF(ISERROR(VLOOKUP($A10&amp;"All England"&amp;$A$6,EYR_most_recent_outcomes,12,FALSE))=TRUE,0,VLOOKUP($A10&amp;"All England"&amp;$A$6,EYR_most_recent_outcomes,12,FALSE))</f>
        <v>129</v>
      </c>
      <c r="D10" s="73">
        <f>IF(ISERROR(VLOOKUP($A10&amp;"All England"&amp;$A$6,EYR_most_recent_outcomes,13,FALSE))=TRUE,0,VLOOKUP($A10&amp;"All England"&amp;$A$6,EYR_most_recent_outcomes,13,FALSE))</f>
        <v>2</v>
      </c>
      <c r="E10" s="102">
        <f>IF(ISERROR(VLOOKUP($A10&amp;"All England"&amp;$A$6,EYR_most_recent_outcomes,14,FALSE))=TRUE,0,VLOOKUP($A10&amp;"All England"&amp;$A$6,EYR_most_recent_outcomes,14,FALSE))</f>
        <v>2</v>
      </c>
      <c r="F10" s="73">
        <f t="shared" si="0"/>
        <v>96.992481203007515</v>
      </c>
      <c r="G10" s="73">
        <f t="shared" si="0"/>
        <v>1.5037593984962405</v>
      </c>
      <c r="H10" s="73">
        <f t="shared" si="0"/>
        <v>1.5037593984962405</v>
      </c>
      <c r="I10" s="97"/>
      <c r="J10" s="97"/>
    </row>
    <row r="11" spans="1:10" ht="20.25" customHeight="1" x14ac:dyDescent="0.2">
      <c r="A11" s="190" t="s">
        <v>4927</v>
      </c>
      <c r="B11" s="109"/>
      <c r="C11" s="109"/>
      <c r="D11" s="109"/>
      <c r="E11" s="108"/>
      <c r="F11" s="107"/>
      <c r="G11" s="107"/>
      <c r="H11" s="107"/>
      <c r="I11" s="106"/>
      <c r="J11" s="105"/>
    </row>
    <row r="12" spans="1:10" ht="13.5" customHeight="1" x14ac:dyDescent="0.2">
      <c r="A12" s="467" t="s">
        <v>86</v>
      </c>
      <c r="B12" s="103">
        <f>IF(ISERROR(VLOOKUP($A12&amp;"All England"&amp;$A$11,EYR_most_recent_outcomes,11,FALSE))=TRUE,0,VLOOKUP($A12&amp;"All England"&amp;$A$11,EYR_most_recent_outcomes,11,FALSE))</f>
        <v>27397</v>
      </c>
      <c r="C12" s="103">
        <f>IF(ISERROR(VLOOKUP($A12&amp;"All England"&amp;$A$11,EYR_most_recent_outcomes,12,FALSE))=TRUE,0,VLOOKUP($A12&amp;"All England"&amp;$A$11,EYR_most_recent_outcomes,12,FALSE))</f>
        <v>27076</v>
      </c>
      <c r="D12" s="103">
        <f>IF(ISERROR(VLOOKUP($A12&amp;"All England"&amp;$A$11,EYR_most_recent_outcomes,13,FALSE))=TRUE,0,VLOOKUP($A12&amp;"All England"&amp;$A$11,EYR_most_recent_outcomes,13,FALSE))</f>
        <v>266</v>
      </c>
      <c r="E12" s="104">
        <f>IF(ISERROR(VLOOKUP($A12&amp;"All England"&amp;$A$11,EYR_most_recent_outcomes,14,FALSE))=TRUE,0,VLOOKUP($A12&amp;"All England"&amp;$A$11,EYR_most_recent_outcomes,14,FALSE))</f>
        <v>55</v>
      </c>
      <c r="F12" s="103">
        <f t="shared" ref="F12:G15" si="1">IF($B12 &lt;1,"-",C12/$B12*100)</f>
        <v>98.828338869219252</v>
      </c>
      <c r="G12" s="103">
        <f t="shared" si="1"/>
        <v>0.97090922363762455</v>
      </c>
      <c r="H12" s="103">
        <f>IF($B12 &lt;1, "-",E12/$B12*100)</f>
        <v>0.20075190714311783</v>
      </c>
      <c r="I12" s="97"/>
      <c r="J12" s="97"/>
    </row>
    <row r="13" spans="1:10" ht="13.5" customHeight="1" x14ac:dyDescent="0.2">
      <c r="A13" s="540" t="s">
        <v>88</v>
      </c>
      <c r="B13" s="73">
        <f>IF(ISERROR(VLOOKUP($A13&amp;"All England"&amp;$A$11,EYR_most_recent_outcomes,11,FALSE))=TRUE,0,VLOOKUP($A13&amp;"All England"&amp;$A$11,EYR_most_recent_outcomes,11,FALSE))</f>
        <v>19032</v>
      </c>
      <c r="C13" s="73">
        <f>IF(ISERROR(VLOOKUP($A13&amp;"All England"&amp;$A$11,EYR_most_recent_outcomes,12,FALSE))=TRUE,0,VLOOKUP($A13&amp;"All England"&amp;$A$11,EYR_most_recent_outcomes,12,FALSE))</f>
        <v>18806</v>
      </c>
      <c r="D13" s="73">
        <f>IF(ISERROR(VLOOKUP($A13&amp;"All England"&amp;$A$11,EYR_most_recent_outcomes,13,FALSE))=TRUE,0,VLOOKUP($A13&amp;"All England"&amp;$A$11,EYR_most_recent_outcomes,13,FALSE))</f>
        <v>196</v>
      </c>
      <c r="E13" s="102">
        <f>IF(ISERROR(VLOOKUP($A13&amp;"All England"&amp;$A$11,EYR_most_recent_outcomes,14,FALSE))=TRUE,0,VLOOKUP($A13&amp;"All England"&amp;$A$11,EYR_most_recent_outcomes,14,FALSE))</f>
        <v>30</v>
      </c>
      <c r="F13" s="73">
        <f t="shared" si="1"/>
        <v>98.812526271542666</v>
      </c>
      <c r="G13" s="73">
        <f t="shared" si="1"/>
        <v>1.0298444724674232</v>
      </c>
      <c r="H13" s="73">
        <f>IF($B13 &lt;1, "-",E13/$B13*100)</f>
        <v>0.15762925598991173</v>
      </c>
      <c r="I13" s="97"/>
      <c r="J13" s="97"/>
    </row>
    <row r="14" spans="1:10" ht="13.5" customHeight="1" x14ac:dyDescent="0.2">
      <c r="A14" s="541" t="s">
        <v>89</v>
      </c>
      <c r="B14" s="73">
        <f>IF(ISERROR(VLOOKUP($A14&amp;"All England"&amp;$A$11,EYR_most_recent_outcomes,11,FALSE))=TRUE,0,VLOOKUP($A14&amp;"All England"&amp;$A$11,EYR_most_recent_outcomes,11,FALSE))</f>
        <v>8262</v>
      </c>
      <c r="C14" s="73">
        <f>IF(ISERROR(VLOOKUP($A14&amp;"All England"&amp;$A$11,EYR_most_recent_outcomes,12,FALSE))=TRUE,0,VLOOKUP($A14&amp;"All England"&amp;$A$11,EYR_most_recent_outcomes,12,FALSE))</f>
        <v>8170</v>
      </c>
      <c r="D14" s="73">
        <f>IF(ISERROR(VLOOKUP($A14&amp;"All England"&amp;$A$11,EYR_most_recent_outcomes,13,FALSE))=TRUE,0,VLOOKUP($A14&amp;"All England"&amp;$A$11,EYR_most_recent_outcomes,13,FALSE))</f>
        <v>68</v>
      </c>
      <c r="E14" s="101">
        <f>IF(ISERROR(VLOOKUP($A14&amp;"All England"&amp;$A$11,EYR_most_recent_outcomes,14,FALSE))=TRUE,0,VLOOKUP($A14&amp;"All England"&amp;$A$11,EYR_most_recent_outcomes,14,FALSE))</f>
        <v>24</v>
      </c>
      <c r="F14" s="73">
        <f t="shared" si="1"/>
        <v>98.886468167513925</v>
      </c>
      <c r="G14" s="73">
        <f t="shared" si="1"/>
        <v>0.82304526748971196</v>
      </c>
      <c r="H14" s="73">
        <f>IF($B14 &lt;1, "-",E14/$B14*100)</f>
        <v>0.29048656499636893</v>
      </c>
      <c r="I14" s="97"/>
      <c r="J14" s="97"/>
    </row>
    <row r="15" spans="1:10" s="17" customFormat="1" ht="26.65" customHeight="1" x14ac:dyDescent="0.2">
      <c r="A15" s="470" t="s">
        <v>91</v>
      </c>
      <c r="B15" s="438">
        <f>IF(ISERROR(VLOOKUP($A15&amp;"All England"&amp;$A$11,EYR_most_recent_outcomes,11,FALSE))=TRUE,0,VLOOKUP($A15&amp;"All England"&amp;$A$11,EYR_most_recent_outcomes,11,FALSE))</f>
        <v>103</v>
      </c>
      <c r="C15" s="438">
        <f>IF(ISERROR(VLOOKUP($A15&amp;"All England"&amp;$A$11,EYR_most_recent_outcomes,12,FALSE))=TRUE,0,VLOOKUP($A15&amp;"All England"&amp;$A$11,EYR_most_recent_outcomes,12,FALSE))</f>
        <v>100</v>
      </c>
      <c r="D15" s="438">
        <f>IF(ISERROR(VLOOKUP($A15&amp;"All England"&amp;$A$11,EYR_most_recent_outcomes,13,FALSE))=TRUE,0,VLOOKUP($A15&amp;"All England"&amp;$A$11,EYR_most_recent_outcomes,13,FALSE))</f>
        <v>2</v>
      </c>
      <c r="E15" s="536">
        <f>IF(ISERROR(VLOOKUP($A15&amp;"All England"&amp;$A$11,EYR_most_recent_outcomes,14,FALSE))=TRUE,0,VLOOKUP($A15&amp;"All England"&amp;$A$11,EYR_most_recent_outcomes,14,FALSE))</f>
        <v>1</v>
      </c>
      <c r="F15" s="438">
        <f t="shared" si="1"/>
        <v>97.087378640776706</v>
      </c>
      <c r="G15" s="438">
        <f t="shared" si="1"/>
        <v>1.9417475728155338</v>
      </c>
      <c r="H15" s="438">
        <f>IF($B15 &lt;1, "-",E15/$B15*100)</f>
        <v>0.97087378640776689</v>
      </c>
      <c r="I15" s="106"/>
      <c r="J15" s="106"/>
    </row>
    <row r="16" spans="1:10" ht="13.5" customHeight="1" x14ac:dyDescent="0.2">
      <c r="A16" s="140"/>
      <c r="B16" s="99"/>
      <c r="C16" s="99"/>
      <c r="D16" s="99"/>
      <c r="E16" s="99"/>
      <c r="F16" s="99"/>
      <c r="G16" s="99"/>
      <c r="H16" s="191" t="s">
        <v>10875</v>
      </c>
      <c r="I16" s="97"/>
      <c r="J16" s="97"/>
    </row>
    <row r="17" spans="1:10" ht="13.5" customHeight="1" x14ac:dyDescent="0.2">
      <c r="A17" s="351" t="s">
        <v>4013</v>
      </c>
      <c r="B17" s="39"/>
      <c r="C17" s="39"/>
      <c r="D17" s="39"/>
      <c r="E17" s="39"/>
      <c r="F17" s="39"/>
      <c r="G17" s="39"/>
      <c r="H17" s="39"/>
      <c r="I17" s="39"/>
      <c r="J17" s="39"/>
    </row>
    <row r="18" spans="1:10" ht="13.5" customHeight="1" x14ac:dyDescent="0.2">
      <c r="A18" s="352" t="s">
        <v>10876</v>
      </c>
      <c r="B18" s="252"/>
      <c r="C18" s="252"/>
      <c r="D18" s="252"/>
      <c r="E18" s="252"/>
      <c r="F18" s="252"/>
      <c r="G18" s="252"/>
      <c r="H18" s="252"/>
      <c r="I18" s="252"/>
      <c r="J18" s="252"/>
    </row>
    <row r="19" spans="1:10" ht="13.5" customHeight="1" x14ac:dyDescent="0.2">
      <c r="A19" s="418" t="s">
        <v>10877</v>
      </c>
      <c r="B19" s="537"/>
      <c r="C19" s="538"/>
      <c r="D19" s="537"/>
      <c r="E19" s="538"/>
      <c r="F19" s="537"/>
      <c r="G19" s="538"/>
      <c r="H19" s="537"/>
      <c r="I19" s="97"/>
      <c r="J19" s="97"/>
    </row>
    <row r="20" spans="1:10" ht="16.5" customHeight="1" x14ac:dyDescent="0.2">
      <c r="A20" s="539"/>
      <c r="B20" s="537"/>
      <c r="C20" s="538"/>
      <c r="D20" s="537"/>
      <c r="E20" s="538"/>
      <c r="F20" s="537"/>
      <c r="G20" s="538"/>
      <c r="H20" s="537"/>
      <c r="I20" s="97"/>
      <c r="J20" s="97"/>
    </row>
  </sheetData>
  <sheetProtection sheet="1" objects="1" scenarios="1"/>
  <mergeCells count="2">
    <mergeCell ref="B4:E4"/>
    <mergeCell ref="F4:H4"/>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sheetPr>
  <dimension ref="A1:H11"/>
  <sheetViews>
    <sheetView workbookViewId="0">
      <pane ySplit="1" topLeftCell="A2" activePane="bottomLeft" state="frozen"/>
      <selection pane="bottomLeft"/>
    </sheetView>
  </sheetViews>
  <sheetFormatPr defaultRowHeight="12.75" x14ac:dyDescent="0.2"/>
  <cols>
    <col min="1" max="4" width="9" bestFit="1" customWidth="1"/>
    <col min="5" max="5" width="7.7109375" bestFit="1" customWidth="1"/>
    <col min="6" max="6" width="6.5703125" bestFit="1" customWidth="1"/>
    <col min="7" max="8" width="9" bestFit="1" customWidth="1"/>
    <col min="11" max="12" width="24.5703125" bestFit="1" customWidth="1"/>
  </cols>
  <sheetData>
    <row r="1" spans="1:8" x14ac:dyDescent="0.2">
      <c r="A1" t="s">
        <v>4911</v>
      </c>
      <c r="B1" t="s">
        <v>4913</v>
      </c>
      <c r="C1" t="s">
        <v>302</v>
      </c>
      <c r="D1" t="s">
        <v>17705</v>
      </c>
      <c r="E1" t="s">
        <v>4914</v>
      </c>
      <c r="F1" t="s">
        <v>4921</v>
      </c>
      <c r="G1" t="s">
        <v>4922</v>
      </c>
      <c r="H1" t="s">
        <v>4923</v>
      </c>
    </row>
    <row r="2" spans="1:8" x14ac:dyDescent="0.2">
      <c r="A2" t="s">
        <v>17706</v>
      </c>
      <c r="B2" t="s">
        <v>17705</v>
      </c>
      <c r="C2" t="s">
        <v>86</v>
      </c>
      <c r="D2">
        <v>14112</v>
      </c>
      <c r="E2">
        <v>0</v>
      </c>
      <c r="F2">
        <v>0</v>
      </c>
      <c r="G2">
        <v>0</v>
      </c>
      <c r="H2">
        <v>0</v>
      </c>
    </row>
    <row r="3" spans="1:8" x14ac:dyDescent="0.2">
      <c r="A3" t="s">
        <v>17707</v>
      </c>
      <c r="B3" t="s">
        <v>17708</v>
      </c>
      <c r="C3" t="s">
        <v>86</v>
      </c>
      <c r="D3">
        <v>0</v>
      </c>
      <c r="E3">
        <v>5671</v>
      </c>
      <c r="F3">
        <v>5027</v>
      </c>
      <c r="G3">
        <v>635</v>
      </c>
      <c r="H3">
        <v>9</v>
      </c>
    </row>
    <row r="4" spans="1:8" x14ac:dyDescent="0.2">
      <c r="A4" t="s">
        <v>17709</v>
      </c>
      <c r="B4" t="s">
        <v>17705</v>
      </c>
      <c r="C4" t="s">
        <v>91</v>
      </c>
      <c r="D4">
        <v>2</v>
      </c>
      <c r="E4">
        <v>0</v>
      </c>
      <c r="F4">
        <v>0</v>
      </c>
      <c r="G4">
        <v>0</v>
      </c>
      <c r="H4">
        <v>0</v>
      </c>
    </row>
    <row r="5" spans="1:8" x14ac:dyDescent="0.2">
      <c r="A5" t="s">
        <v>17710</v>
      </c>
      <c r="B5" t="s">
        <v>17708</v>
      </c>
      <c r="C5" t="s">
        <v>91</v>
      </c>
      <c r="D5">
        <v>0</v>
      </c>
      <c r="E5">
        <v>1</v>
      </c>
      <c r="F5">
        <v>1</v>
      </c>
      <c r="G5">
        <v>0</v>
      </c>
      <c r="H5">
        <v>0</v>
      </c>
    </row>
    <row r="6" spans="1:8" x14ac:dyDescent="0.2">
      <c r="A6" t="s">
        <v>17711</v>
      </c>
      <c r="B6" t="s">
        <v>17705</v>
      </c>
      <c r="C6" t="s">
        <v>89</v>
      </c>
      <c r="D6">
        <v>4523</v>
      </c>
      <c r="E6">
        <v>0</v>
      </c>
      <c r="F6">
        <v>0</v>
      </c>
      <c r="G6">
        <v>0</v>
      </c>
      <c r="H6">
        <v>0</v>
      </c>
    </row>
    <row r="7" spans="1:8" x14ac:dyDescent="0.2">
      <c r="A7" t="s">
        <v>17712</v>
      </c>
      <c r="B7" t="s">
        <v>17708</v>
      </c>
      <c r="C7" t="s">
        <v>89</v>
      </c>
      <c r="D7">
        <v>0</v>
      </c>
      <c r="E7">
        <v>1662</v>
      </c>
      <c r="F7">
        <v>1525</v>
      </c>
      <c r="G7">
        <v>135</v>
      </c>
      <c r="H7">
        <v>2</v>
      </c>
    </row>
    <row r="8" spans="1:8" x14ac:dyDescent="0.2">
      <c r="A8" t="s">
        <v>17713</v>
      </c>
      <c r="B8" t="s">
        <v>17705</v>
      </c>
      <c r="C8" t="s">
        <v>88</v>
      </c>
      <c r="D8">
        <v>1629</v>
      </c>
      <c r="E8">
        <v>0</v>
      </c>
      <c r="F8">
        <v>0</v>
      </c>
      <c r="G8">
        <v>0</v>
      </c>
      <c r="H8">
        <v>0</v>
      </c>
    </row>
    <row r="9" spans="1:8" x14ac:dyDescent="0.2">
      <c r="A9" t="s">
        <v>17714</v>
      </c>
      <c r="B9" t="s">
        <v>17708</v>
      </c>
      <c r="C9" t="s">
        <v>88</v>
      </c>
      <c r="D9">
        <v>0</v>
      </c>
      <c r="E9">
        <v>814</v>
      </c>
      <c r="F9">
        <v>681</v>
      </c>
      <c r="G9">
        <v>129</v>
      </c>
      <c r="H9">
        <v>4</v>
      </c>
    </row>
    <row r="10" spans="1:8" x14ac:dyDescent="0.2">
      <c r="A10" t="s">
        <v>17715</v>
      </c>
      <c r="B10" t="s">
        <v>17705</v>
      </c>
      <c r="C10" t="s">
        <v>93</v>
      </c>
      <c r="D10">
        <v>7958</v>
      </c>
      <c r="E10">
        <v>0</v>
      </c>
      <c r="F10">
        <v>0</v>
      </c>
      <c r="G10">
        <v>0</v>
      </c>
      <c r="H10">
        <v>0</v>
      </c>
    </row>
    <row r="11" spans="1:8" x14ac:dyDescent="0.2">
      <c r="A11" t="s">
        <v>17716</v>
      </c>
      <c r="B11" t="s">
        <v>17708</v>
      </c>
      <c r="C11" t="s">
        <v>93</v>
      </c>
      <c r="D11">
        <v>0</v>
      </c>
      <c r="E11">
        <v>3194</v>
      </c>
      <c r="F11">
        <v>2820</v>
      </c>
      <c r="G11">
        <v>371</v>
      </c>
      <c r="H11">
        <v>3</v>
      </c>
    </row>
  </sheetData>
  <pageMargins left="0.7" right="0.7" top="0.75" bottom="0.75" header="0.3" footer="0.3"/>
  <pageSetup paperSize="9" orientation="portrait" r:id="rId1"/>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tint="0.79998168889431442"/>
  </sheetPr>
  <dimension ref="A1:K17"/>
  <sheetViews>
    <sheetView showGridLines="0" workbookViewId="0"/>
  </sheetViews>
  <sheetFormatPr defaultColWidth="8.85546875" defaultRowHeight="12.75" x14ac:dyDescent="0.2"/>
  <cols>
    <col min="1" max="1" width="42.85546875" style="253" customWidth="1"/>
    <col min="2" max="9" width="11.7109375" style="12" customWidth="1"/>
    <col min="10" max="16384" width="8.85546875" style="12"/>
  </cols>
  <sheetData>
    <row r="1" spans="1:11" ht="34.5" customHeight="1" x14ac:dyDescent="0.25">
      <c r="A1" s="345" t="s">
        <v>17717</v>
      </c>
      <c r="B1" s="532"/>
      <c r="C1" s="532"/>
      <c r="D1" s="532"/>
      <c r="E1" s="532"/>
      <c r="F1" s="532"/>
      <c r="G1" s="532"/>
      <c r="H1" s="532"/>
      <c r="I1" s="532"/>
      <c r="J1" s="159"/>
      <c r="K1" s="159"/>
    </row>
    <row r="2" spans="1:11" ht="21" x14ac:dyDescent="0.2">
      <c r="A2" s="707" t="s">
        <v>17718</v>
      </c>
      <c r="B2" s="532"/>
      <c r="C2" s="532"/>
      <c r="D2" s="532"/>
      <c r="E2" s="532"/>
      <c r="F2" s="532"/>
      <c r="G2" s="532"/>
      <c r="H2" s="532"/>
      <c r="I2" s="532"/>
      <c r="J2" s="159"/>
      <c r="K2" s="159"/>
    </row>
    <row r="3" spans="1:11" ht="27.75" customHeight="1" x14ac:dyDescent="0.2">
      <c r="A3" s="656" t="str">
        <f>TEXT('Drop down Values'!B3,"dd mmmm yyyy")</f>
        <v>31 March 2024</v>
      </c>
      <c r="B3" s="18"/>
      <c r="C3" s="18"/>
      <c r="D3" s="18"/>
      <c r="E3" s="19"/>
      <c r="F3" s="19"/>
      <c r="H3" s="7"/>
      <c r="I3" s="7"/>
    </row>
    <row r="4" spans="1:11" x14ac:dyDescent="0.2">
      <c r="A4" s="453"/>
      <c r="B4" s="835" t="s">
        <v>10872</v>
      </c>
      <c r="C4" s="835"/>
      <c r="D4" s="835"/>
      <c r="E4" s="835"/>
      <c r="F4" s="842"/>
      <c r="G4" s="835" t="s">
        <v>10873</v>
      </c>
      <c r="H4" s="835"/>
      <c r="I4" s="835"/>
      <c r="J4" s="543"/>
      <c r="K4" s="543"/>
    </row>
    <row r="5" spans="1:11" ht="26.65" customHeight="1" x14ac:dyDescent="0.2">
      <c r="A5" s="453"/>
      <c r="B5" s="192" t="s">
        <v>17719</v>
      </c>
      <c r="C5" s="192" t="s">
        <v>10887</v>
      </c>
      <c r="D5" s="99" t="s">
        <v>4921</v>
      </c>
      <c r="E5" s="113" t="s">
        <v>17704</v>
      </c>
      <c r="F5" s="542" t="s">
        <v>10889</v>
      </c>
      <c r="G5" s="99" t="s">
        <v>4921</v>
      </c>
      <c r="H5" s="113" t="s">
        <v>17704</v>
      </c>
      <c r="I5" s="113" t="s">
        <v>10889</v>
      </c>
      <c r="J5" s="97"/>
      <c r="K5" s="100"/>
    </row>
    <row r="6" spans="1:11" ht="25.5" customHeight="1" x14ac:dyDescent="0.2">
      <c r="A6" s="453" t="s">
        <v>86</v>
      </c>
      <c r="B6" s="103">
        <f>IF(ISERROR(VLOOKUP($A6&amp;"No of Providers",CR_Most_recent_outcome,4,FALSE))=TRUE,0,VLOOKUP($A6&amp;"No of Providers",CR_Most_recent_outcome,4,FALSE))</f>
        <v>14112</v>
      </c>
      <c r="C6" s="103">
        <f>IF(ISERROR(VLOOKUP($A6&amp;"Outcome",CR_Most_recent_outcome,5,FALSE))=TRUE,0,VLOOKUP($A6&amp;"Outcome",CR_Most_recent_outcome,5,FALSE))</f>
        <v>5671</v>
      </c>
      <c r="D6" s="103">
        <f>IF(ISERROR(VLOOKUP($A6&amp;"Outcome",CR_Most_recent_outcome,6,FALSE))=TRUE,0,VLOOKUP($A6&amp;"Outcome",CR_Most_recent_outcome,6,FALSE))</f>
        <v>5027</v>
      </c>
      <c r="E6" s="103">
        <f>IF(ISERROR(VLOOKUP($A6&amp;"Outcome",CR_Most_recent_outcome,7,FALSE))=TRUE,0,VLOOKUP($A6&amp;"Outcome",CR_Most_recent_outcome,7,FALSE))</f>
        <v>635</v>
      </c>
      <c r="F6" s="152">
        <f>IF(ISERROR(VLOOKUP($A6&amp;"Outcome",CR_Most_recent_outcome,8,FALSE))=TRUE,0,VLOOKUP($A6&amp;"Outcome",CR_Most_recent_outcome,8,FALSE))</f>
        <v>9</v>
      </c>
      <c r="G6" s="103">
        <f t="shared" ref="G6:G8" si="0">IF($C6 &lt;1, "-",D6/$C6*100)</f>
        <v>88.643978134367842</v>
      </c>
      <c r="H6" s="103">
        <f t="shared" ref="H6:H8" si="1">IF($C6 &lt;1, "-",E6/$C6*100)</f>
        <v>11.197319696702522</v>
      </c>
      <c r="I6" s="103">
        <f t="shared" ref="I6:I8" si="2">IF($C6 &lt;1, "-",F6/$C6*100)</f>
        <v>0.15870216892964203</v>
      </c>
      <c r="J6" s="68"/>
      <c r="K6" s="122"/>
    </row>
    <row r="7" spans="1:11" x14ac:dyDescent="0.2">
      <c r="A7" s="546" t="s">
        <v>88</v>
      </c>
      <c r="B7" s="68">
        <f>IF(ISERROR(VLOOKUP($A7&amp;"No of Providers",CR_Most_recent_outcome,4,FALSE))=TRUE,0,VLOOKUP($A7&amp;"No of Providers",CR_Most_recent_outcome,4,FALSE))</f>
        <v>1629</v>
      </c>
      <c r="C7" s="68">
        <f>IF(ISERROR(VLOOKUP($A7&amp;"Outcome",CR_Most_recent_outcome,5,FALSE))=TRUE,0,VLOOKUP($A7&amp;"Outcome",CR_Most_recent_outcome,5,FALSE))</f>
        <v>814</v>
      </c>
      <c r="D7" s="68">
        <f>IF(ISERROR(VLOOKUP($A7&amp;"Outcome",CR_Most_recent_outcome,6,FALSE))=TRUE,0,VLOOKUP($A7&amp;"Outcome",CR_Most_recent_outcome,6,FALSE))</f>
        <v>681</v>
      </c>
      <c r="E7" s="68">
        <f>IF(ISERROR(VLOOKUP($A7&amp;"Outcome",CR_Most_recent_outcome,7,FALSE))=TRUE,0,VLOOKUP($A7&amp;"Outcome",CR_Most_recent_outcome,7,FALSE))</f>
        <v>129</v>
      </c>
      <c r="F7" s="530">
        <f>IF(ISERROR(VLOOKUP($A7&amp;"Outcome",CR_Most_recent_outcome,8,FALSE))=TRUE,0,VLOOKUP($A7&amp;"Outcome",CR_Most_recent_outcome,8,FALSE))</f>
        <v>4</v>
      </c>
      <c r="G7" s="68">
        <f t="shared" si="0"/>
        <v>83.660933660933651</v>
      </c>
      <c r="H7" s="68">
        <f t="shared" si="1"/>
        <v>15.847665847665848</v>
      </c>
      <c r="I7" s="68">
        <f t="shared" si="2"/>
        <v>0.49140049140049141</v>
      </c>
      <c r="J7" s="68"/>
      <c r="K7" s="122"/>
    </row>
    <row r="8" spans="1:11" x14ac:dyDescent="0.2">
      <c r="A8" s="547" t="s">
        <v>89</v>
      </c>
      <c r="B8" s="68">
        <f>IF(ISERROR(VLOOKUP($A8&amp;"No of Providers",CR_Most_recent_outcome,4,FALSE))=TRUE,0,VLOOKUP($A8&amp;"No of Providers",CR_Most_recent_outcome,4,FALSE))</f>
        <v>4523</v>
      </c>
      <c r="C8" s="68">
        <f>IF(ISERROR(VLOOKUP($A8&amp;"Outcome",CR_Most_recent_outcome,5,FALSE))=TRUE,0,VLOOKUP($A8&amp;"Outcome",CR_Most_recent_outcome,5,FALSE))</f>
        <v>1662</v>
      </c>
      <c r="D8" s="68">
        <f>IF(ISERROR(VLOOKUP($A8&amp;"Outcome",CR_Most_recent_outcome,6,FALSE))=TRUE,0,VLOOKUP($A8&amp;"Outcome",CR_Most_recent_outcome,6,FALSE))</f>
        <v>1525</v>
      </c>
      <c r="E8" s="68">
        <f>IF(ISERROR(VLOOKUP($A8&amp;"Outcome",CR_Most_recent_outcome,7,FALSE))=TRUE,0,VLOOKUP($A8&amp;"Outcome",CR_Most_recent_outcome,7,FALSE))</f>
        <v>135</v>
      </c>
      <c r="F8" s="530">
        <f>IF(ISERROR(VLOOKUP($A8&amp;"Outcome",CR_Most_recent_outcome,8,FALSE))=TRUE,0,VLOOKUP($A8&amp;"Outcome",CR_Most_recent_outcome,8,FALSE))</f>
        <v>2</v>
      </c>
      <c r="G8" s="68">
        <f t="shared" si="0"/>
        <v>91.756919374247886</v>
      </c>
      <c r="H8" s="68">
        <f t="shared" si="1"/>
        <v>8.1227436823104693</v>
      </c>
      <c r="I8" s="68">
        <f t="shared" si="2"/>
        <v>0.12033694344163659</v>
      </c>
      <c r="J8" s="68"/>
      <c r="K8" s="122"/>
    </row>
    <row r="9" spans="1:11" x14ac:dyDescent="0.2">
      <c r="A9" s="547" t="s">
        <v>91</v>
      </c>
      <c r="B9" s="68">
        <f>IF(ISERROR(VLOOKUP($A9&amp;"No of Providers",CR_Most_recent_outcome,4,FALSE))=TRUE,0,VLOOKUP($A9&amp;"No of Providers",CR_Most_recent_outcome,4,FALSE))</f>
        <v>2</v>
      </c>
      <c r="C9" s="68">
        <f>IF(ISERROR(VLOOKUP($A9&amp;"Outcome",CR_Most_recent_outcome,5,FALSE))=TRUE,0,VLOOKUP($A9&amp;"Outcome",CR_Most_recent_outcome,5,FALSE))</f>
        <v>1</v>
      </c>
      <c r="D9" s="68">
        <f>IF(ISERROR(VLOOKUP($A9&amp;"Outcome",CR_Most_recent_outcome,6,FALSE))=TRUE,0,VLOOKUP($A9&amp;"Outcome",CR_Most_recent_outcome,6,FALSE))</f>
        <v>1</v>
      </c>
      <c r="E9" s="68">
        <f>IF(ISERROR(VLOOKUP($A9&amp;"Outcome",CR_Most_recent_outcome,7,FALSE))=TRUE,0,VLOOKUP($A9&amp;"Outcome",CR_Most_recent_outcome,7,FALSE))</f>
        <v>0</v>
      </c>
      <c r="F9" s="530">
        <f>IF(ISERROR(VLOOKUP($A9&amp;"Outcome",CR_Most_recent_outcome,8,FALSE))=TRUE,0,VLOOKUP($A9&amp;"Outcome",CR_Most_recent_outcome,8,FALSE))</f>
        <v>0</v>
      </c>
      <c r="G9" s="68">
        <f>IF($C9 &lt;1, "-",D9/$C9*100)</f>
        <v>100</v>
      </c>
      <c r="H9" s="68">
        <f t="shared" ref="H9:I9" si="3">IF($C9 &lt;1, "-",E9/$C9*100)</f>
        <v>0</v>
      </c>
      <c r="I9" s="68">
        <f t="shared" si="3"/>
        <v>0</v>
      </c>
      <c r="J9" s="68"/>
      <c r="K9" s="122"/>
    </row>
    <row r="10" spans="1:11" s="17" customFormat="1" ht="26.65" customHeight="1" x14ac:dyDescent="0.2">
      <c r="A10" s="549" t="s">
        <v>93</v>
      </c>
      <c r="B10" s="438">
        <f>IF(ISERROR(VLOOKUP($A10&amp;"No of Providers",CR_Most_recent_outcome,4,FALSE))=TRUE,0,VLOOKUP($A10&amp;"No of Providers",CR_Most_recent_outcome,4,FALSE))</f>
        <v>7958</v>
      </c>
      <c r="C10" s="438">
        <f>IF(ISERROR(VLOOKUP($A10&amp;"Outcome",CR_Most_recent_outcome,5,FALSE))=TRUE,0,VLOOKUP($A10&amp;"Outcome",CR_Most_recent_outcome,5,FALSE))</f>
        <v>3194</v>
      </c>
      <c r="D10" s="438">
        <f>IF(ISERROR(VLOOKUP($A10&amp;"Outcome",CR_Most_recent_outcome,6,FALSE))=TRUE,0,VLOOKUP($A10&amp;"Outcome",CR_Most_recent_outcome,6,FALSE))</f>
        <v>2820</v>
      </c>
      <c r="E10" s="438">
        <f>IF(ISERROR(VLOOKUP($A10&amp;"Outcome",CR_Most_recent_outcome,7,FALSE))=TRUE,0,VLOOKUP($A10&amp;"Outcome",CR_Most_recent_outcome,7,FALSE))</f>
        <v>371</v>
      </c>
      <c r="F10" s="536">
        <f>IF(ISERROR(VLOOKUP($A10&amp;"Outcome",CR_Most_recent_outcome,8,FALSE))=TRUE,0,VLOOKUP($A10&amp;"Outcome",CR_Most_recent_outcome,8,FALSE))</f>
        <v>3</v>
      </c>
      <c r="G10" s="438">
        <f t="shared" ref="G10" si="4">IF($C10 &lt;1, "-",D10/$C10*100)</f>
        <v>88.290544771446463</v>
      </c>
      <c r="H10" s="438">
        <f t="shared" ref="H10" si="5">IF($C10 &lt;1, "-",E10/$C10*100)</f>
        <v>11.615529117094553</v>
      </c>
      <c r="I10" s="438">
        <f t="shared" ref="I10" si="6">IF($C10 &lt;1, "-",F10/$C10*100)</f>
        <v>9.3926111458985592E-2</v>
      </c>
      <c r="J10" s="548"/>
      <c r="K10" s="24"/>
    </row>
    <row r="11" spans="1:11" x14ac:dyDescent="0.2">
      <c r="A11" s="525"/>
      <c r="B11" s="531"/>
      <c r="C11" s="505"/>
      <c r="D11" s="505"/>
      <c r="E11" s="505"/>
      <c r="F11" s="505"/>
      <c r="G11" s="505"/>
      <c r="H11" s="100"/>
      <c r="I11" s="410" t="s">
        <v>10875</v>
      </c>
      <c r="J11" s="100"/>
      <c r="K11" s="100"/>
    </row>
    <row r="12" spans="1:11" x14ac:dyDescent="0.2">
      <c r="A12" s="351" t="s">
        <v>4013</v>
      </c>
      <c r="B12" s="39"/>
      <c r="C12" s="39"/>
      <c r="D12" s="39"/>
      <c r="E12" s="39"/>
      <c r="F12" s="39"/>
      <c r="G12" s="39"/>
      <c r="H12" s="39"/>
      <c r="I12" s="39"/>
      <c r="J12" s="39"/>
      <c r="K12" s="39"/>
    </row>
    <row r="13" spans="1:11" ht="13.5" customHeight="1" x14ac:dyDescent="0.2">
      <c r="A13" s="351" t="s">
        <v>10880</v>
      </c>
      <c r="B13" s="39"/>
      <c r="C13" s="39"/>
      <c r="D13" s="39"/>
      <c r="E13" s="39"/>
      <c r="F13" s="39"/>
      <c r="G13" s="39"/>
      <c r="H13" s="39"/>
      <c r="I13" s="39"/>
      <c r="J13" s="39"/>
      <c r="K13" s="39"/>
    </row>
    <row r="14" spans="1:11" x14ac:dyDescent="0.2">
      <c r="A14" s="351" t="s">
        <v>17720</v>
      </c>
      <c r="B14" s="503"/>
      <c r="C14" s="97"/>
      <c r="D14" s="521"/>
      <c r="E14" s="521"/>
      <c r="F14" s="521"/>
      <c r="G14" s="100"/>
      <c r="H14" s="503"/>
      <c r="I14" s="503"/>
      <c r="J14" s="97"/>
      <c r="K14" s="97"/>
    </row>
    <row r="15" spans="1:11" x14ac:dyDescent="0.2">
      <c r="A15" s="448"/>
      <c r="B15" s="442"/>
      <c r="C15" s="537"/>
      <c r="D15" s="538"/>
      <c r="E15" s="521"/>
      <c r="F15" s="538"/>
      <c r="G15" s="521"/>
      <c r="H15" s="538"/>
      <c r="I15" s="521"/>
      <c r="J15" s="503"/>
      <c r="K15" s="503"/>
    </row>
    <row r="16" spans="1:11" x14ac:dyDescent="0.2">
      <c r="A16" s="544"/>
      <c r="B16" s="442"/>
      <c r="C16" s="537"/>
      <c r="D16" s="538"/>
      <c r="E16" s="521"/>
      <c r="F16" s="538"/>
      <c r="G16" s="521"/>
      <c r="H16" s="538"/>
      <c r="I16" s="521"/>
      <c r="J16" s="503"/>
      <c r="K16" s="503"/>
    </row>
    <row r="17" spans="1:11" x14ac:dyDescent="0.2">
      <c r="A17" s="545"/>
      <c r="B17" s="539"/>
      <c r="C17" s="537"/>
      <c r="D17" s="538"/>
      <c r="E17" s="521"/>
      <c r="F17" s="538"/>
      <c r="G17" s="521"/>
      <c r="H17" s="538"/>
      <c r="I17" s="521"/>
      <c r="J17" s="503"/>
      <c r="K17" s="503"/>
    </row>
  </sheetData>
  <sheetProtection sheet="1" sort="0" autoFilter="0"/>
  <mergeCells count="2">
    <mergeCell ref="B4:F4"/>
    <mergeCell ref="G4:I4"/>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5" tint="0.79998168889431442"/>
  </sheetPr>
  <dimension ref="A1:M52"/>
  <sheetViews>
    <sheetView showGridLines="0" workbookViewId="0"/>
  </sheetViews>
  <sheetFormatPr defaultColWidth="8.85546875" defaultRowHeight="12.75" x14ac:dyDescent="0.2"/>
  <cols>
    <col min="1" max="1" width="36.42578125" style="253" customWidth="1"/>
    <col min="2" max="9" width="11.7109375" style="12" customWidth="1"/>
    <col min="10" max="10" width="4" style="12" customWidth="1"/>
    <col min="11" max="16384" width="8.85546875" style="12"/>
  </cols>
  <sheetData>
    <row r="1" spans="1:13" s="253" customFormat="1" ht="34.5" customHeight="1" x14ac:dyDescent="0.25">
      <c r="A1" s="345" t="s">
        <v>17721</v>
      </c>
      <c r="B1" s="555"/>
      <c r="C1" s="555"/>
      <c r="D1" s="555"/>
      <c r="E1" s="555"/>
      <c r="F1" s="555"/>
      <c r="G1" s="555"/>
      <c r="H1" s="555"/>
      <c r="I1" s="555"/>
      <c r="J1" s="556"/>
      <c r="K1" s="556"/>
    </row>
    <row r="2" spans="1:13" s="253" customFormat="1" ht="21" x14ac:dyDescent="0.25">
      <c r="A2" s="345" t="s">
        <v>17722</v>
      </c>
      <c r="B2" s="555"/>
      <c r="C2" s="555"/>
      <c r="D2" s="555"/>
      <c r="E2" s="555"/>
      <c r="F2" s="555"/>
      <c r="G2" s="555"/>
      <c r="H2" s="555"/>
      <c r="I2" s="555"/>
      <c r="J2" s="556"/>
      <c r="K2" s="556"/>
    </row>
    <row r="3" spans="1:13" ht="27.75" customHeight="1" x14ac:dyDescent="0.2">
      <c r="A3" s="656" t="str">
        <f>TEXT('Drop down Values'!B3,"dd mmmm yyyy")</f>
        <v>31 March 2024</v>
      </c>
      <c r="B3" s="18"/>
      <c r="C3" s="18"/>
      <c r="D3" s="19"/>
      <c r="E3" s="19"/>
      <c r="H3" s="7"/>
      <c r="M3" s="7"/>
    </row>
    <row r="4" spans="1:13" x14ac:dyDescent="0.2">
      <c r="A4" s="140"/>
      <c r="B4" s="100"/>
      <c r="C4" s="99"/>
      <c r="D4" s="99"/>
      <c r="E4" s="99"/>
      <c r="F4" s="99"/>
      <c r="G4" s="99"/>
      <c r="H4" s="99"/>
      <c r="I4" s="99"/>
      <c r="J4" s="99"/>
      <c r="K4" s="99"/>
      <c r="L4" s="100"/>
      <c r="M4" s="408"/>
    </row>
    <row r="5" spans="1:13" x14ac:dyDescent="0.2">
      <c r="A5" s="140"/>
      <c r="B5" s="100"/>
      <c r="C5" s="99"/>
      <c r="D5" s="99"/>
      <c r="E5" s="99"/>
      <c r="F5" s="99"/>
      <c r="G5" s="99"/>
      <c r="H5" s="99"/>
      <c r="I5" s="99"/>
      <c r="J5" s="99"/>
      <c r="K5" s="99"/>
      <c r="L5" s="100"/>
      <c r="M5" s="408"/>
    </row>
    <row r="6" spans="1:13" x14ac:dyDescent="0.2">
      <c r="A6" s="140"/>
      <c r="B6" s="100"/>
      <c r="C6" s="99"/>
      <c r="D6" s="99"/>
      <c r="E6" s="99"/>
      <c r="F6" s="99"/>
      <c r="G6" s="99"/>
      <c r="H6" s="99"/>
      <c r="I6" s="99"/>
      <c r="J6" s="99"/>
      <c r="K6" s="99"/>
      <c r="L6" s="100"/>
      <c r="M6" s="408"/>
    </row>
    <row r="7" spans="1:13" x14ac:dyDescent="0.2">
      <c r="A7" s="140"/>
      <c r="B7" s="100"/>
      <c r="C7" s="99"/>
      <c r="D7" s="99"/>
      <c r="E7" s="99"/>
      <c r="F7" s="99"/>
      <c r="G7" s="99"/>
      <c r="H7" s="99"/>
      <c r="I7" s="99"/>
      <c r="J7" s="99"/>
      <c r="K7" s="99"/>
      <c r="L7" s="100"/>
      <c r="M7" s="408"/>
    </row>
    <row r="8" spans="1:13" x14ac:dyDescent="0.2">
      <c r="A8" s="140"/>
      <c r="B8" s="100"/>
      <c r="C8" s="99"/>
      <c r="D8" s="99"/>
      <c r="E8" s="99"/>
      <c r="F8" s="99"/>
      <c r="G8" s="99"/>
      <c r="H8" s="99"/>
      <c r="I8" s="99"/>
      <c r="J8" s="99"/>
      <c r="K8" s="99"/>
      <c r="L8" s="100"/>
      <c r="M8" s="408"/>
    </row>
    <row r="9" spans="1:13" x14ac:dyDescent="0.2">
      <c r="A9" s="140"/>
      <c r="B9" s="100"/>
      <c r="C9" s="99"/>
      <c r="D9" s="99"/>
      <c r="E9" s="99"/>
      <c r="F9" s="99"/>
      <c r="G9" s="99"/>
      <c r="H9" s="99"/>
      <c r="I9" s="99"/>
      <c r="J9" s="99"/>
      <c r="K9" s="99"/>
      <c r="L9" s="100"/>
      <c r="M9" s="408"/>
    </row>
    <row r="10" spans="1:13" x14ac:dyDescent="0.2">
      <c r="A10" s="140"/>
      <c r="B10" s="100"/>
      <c r="C10" s="99"/>
      <c r="D10" s="99"/>
      <c r="E10" s="99"/>
      <c r="F10" s="99"/>
      <c r="G10" s="99"/>
      <c r="H10" s="99"/>
      <c r="I10" s="99"/>
      <c r="J10" s="99"/>
      <c r="K10" s="99"/>
      <c r="L10" s="100"/>
      <c r="M10" s="408"/>
    </row>
    <row r="11" spans="1:13" x14ac:dyDescent="0.2">
      <c r="A11" s="140"/>
      <c r="B11" s="100"/>
      <c r="C11" s="99"/>
      <c r="D11" s="99"/>
      <c r="E11" s="99"/>
      <c r="F11" s="99"/>
      <c r="G11" s="99"/>
      <c r="H11" s="99"/>
      <c r="I11" s="99"/>
      <c r="J11" s="99"/>
      <c r="K11" s="99"/>
      <c r="L11" s="100"/>
      <c r="M11" s="408"/>
    </row>
    <row r="12" spans="1:13" x14ac:dyDescent="0.2">
      <c r="A12" s="140"/>
      <c r="B12" s="100"/>
      <c r="C12" s="99"/>
      <c r="D12" s="99"/>
      <c r="E12" s="99"/>
      <c r="F12" s="99"/>
      <c r="G12" s="99"/>
      <c r="H12" s="99"/>
      <c r="I12" s="99"/>
      <c r="J12" s="99"/>
      <c r="K12" s="99"/>
      <c r="L12" s="100"/>
      <c r="M12" s="408"/>
    </row>
    <row r="13" spans="1:13" x14ac:dyDescent="0.2">
      <c r="A13" s="140"/>
      <c r="B13" s="100"/>
      <c r="C13" s="99"/>
      <c r="D13" s="99"/>
      <c r="E13" s="99"/>
      <c r="F13" s="99"/>
      <c r="G13" s="99"/>
      <c r="H13" s="99"/>
      <c r="I13" s="99"/>
      <c r="J13" s="99"/>
      <c r="K13" s="99"/>
      <c r="L13" s="100"/>
      <c r="M13" s="408"/>
    </row>
    <row r="14" spans="1:13" x14ac:dyDescent="0.2">
      <c r="A14" s="140"/>
      <c r="B14" s="100"/>
      <c r="C14" s="99"/>
      <c r="D14" s="99"/>
      <c r="E14" s="99"/>
      <c r="F14" s="99"/>
      <c r="G14" s="99"/>
      <c r="H14" s="99"/>
      <c r="I14" s="99"/>
      <c r="J14" s="99"/>
      <c r="K14" s="99"/>
      <c r="L14" s="100"/>
      <c r="M14" s="408"/>
    </row>
    <row r="15" spans="1:13" x14ac:dyDescent="0.2">
      <c r="A15" s="140"/>
      <c r="B15" s="100"/>
      <c r="C15" s="99"/>
      <c r="D15" s="99"/>
      <c r="E15" s="99"/>
      <c r="F15" s="99"/>
      <c r="G15" s="99"/>
      <c r="H15" s="99"/>
      <c r="I15" s="99"/>
      <c r="J15" s="99"/>
      <c r="K15" s="99"/>
      <c r="L15" s="100"/>
      <c r="M15" s="408"/>
    </row>
    <row r="16" spans="1:13" x14ac:dyDescent="0.2">
      <c r="A16" s="140"/>
      <c r="B16" s="100"/>
      <c r="C16" s="99"/>
      <c r="D16" s="99"/>
      <c r="E16" s="99"/>
      <c r="F16" s="99"/>
      <c r="G16" s="99"/>
      <c r="H16" s="99"/>
      <c r="I16" s="99"/>
      <c r="J16" s="99"/>
      <c r="K16" s="99"/>
      <c r="L16" s="100"/>
      <c r="M16" s="408"/>
    </row>
    <row r="17" spans="1:13" x14ac:dyDescent="0.2">
      <c r="A17" s="140"/>
      <c r="B17" s="100"/>
      <c r="C17" s="99"/>
      <c r="D17" s="99"/>
      <c r="E17" s="99"/>
      <c r="F17" s="99"/>
      <c r="G17" s="99"/>
      <c r="H17" s="99"/>
      <c r="I17" s="99"/>
      <c r="J17" s="99"/>
      <c r="K17" s="99"/>
      <c r="L17" s="100"/>
      <c r="M17" s="408"/>
    </row>
    <row r="18" spans="1:13" x14ac:dyDescent="0.2">
      <c r="A18" s="140"/>
      <c r="B18" s="100"/>
      <c r="C18" s="99"/>
      <c r="D18" s="99"/>
      <c r="E18" s="99"/>
      <c r="F18" s="99"/>
      <c r="G18" s="99"/>
      <c r="H18" s="99"/>
      <c r="I18" s="99"/>
      <c r="J18" s="99"/>
      <c r="K18" s="99"/>
      <c r="L18" s="100"/>
      <c r="M18" s="408"/>
    </row>
    <row r="19" spans="1:13" x14ac:dyDescent="0.2">
      <c r="A19" s="140"/>
      <c r="B19" s="100"/>
      <c r="C19" s="99"/>
      <c r="D19" s="99"/>
      <c r="E19" s="99"/>
      <c r="F19" s="99"/>
      <c r="G19" s="99"/>
      <c r="H19" s="99"/>
      <c r="I19" s="99"/>
      <c r="J19" s="99"/>
      <c r="K19" s="99"/>
      <c r="L19" s="100"/>
      <c r="M19" s="408"/>
    </row>
    <row r="20" spans="1:13" x14ac:dyDescent="0.2">
      <c r="A20" s="140"/>
      <c r="B20" s="100"/>
      <c r="C20" s="99"/>
      <c r="D20" s="99"/>
      <c r="E20" s="99"/>
      <c r="F20" s="99"/>
      <c r="G20" s="99"/>
      <c r="H20" s="99"/>
      <c r="I20" s="99"/>
      <c r="J20" s="99"/>
      <c r="K20" s="99"/>
      <c r="L20" s="100"/>
      <c r="M20" s="408"/>
    </row>
    <row r="21" spans="1:13" x14ac:dyDescent="0.2">
      <c r="A21" s="140"/>
      <c r="B21" s="100"/>
      <c r="C21" s="99"/>
      <c r="D21" s="99"/>
      <c r="E21" s="99"/>
      <c r="F21" s="99"/>
      <c r="G21" s="99"/>
      <c r="H21" s="99"/>
      <c r="I21" s="99"/>
      <c r="J21" s="99"/>
      <c r="K21" s="99"/>
      <c r="L21" s="100"/>
      <c r="M21" s="408"/>
    </row>
    <row r="22" spans="1:13" x14ac:dyDescent="0.2">
      <c r="A22" s="140"/>
      <c r="B22" s="100"/>
      <c r="C22" s="99"/>
      <c r="D22" s="99"/>
      <c r="E22" s="99"/>
      <c r="F22" s="99"/>
      <c r="G22" s="99"/>
      <c r="H22" s="99"/>
      <c r="I22" s="99"/>
      <c r="J22" s="99"/>
      <c r="K22" s="99"/>
      <c r="L22" s="100"/>
      <c r="M22" s="408"/>
    </row>
    <row r="23" spans="1:13" x14ac:dyDescent="0.2">
      <c r="A23" s="140"/>
      <c r="B23" s="100"/>
      <c r="C23" s="99"/>
      <c r="D23" s="99"/>
      <c r="E23" s="99"/>
      <c r="F23" s="99"/>
      <c r="G23" s="99"/>
      <c r="H23" s="99"/>
      <c r="I23" s="99"/>
      <c r="J23" s="99"/>
      <c r="K23" s="99"/>
      <c r="L23" s="100"/>
      <c r="M23" s="408"/>
    </row>
    <row r="24" spans="1:13" x14ac:dyDescent="0.2">
      <c r="A24" s="140"/>
      <c r="B24" s="100"/>
      <c r="C24" s="99"/>
      <c r="D24" s="99"/>
      <c r="E24" s="99"/>
      <c r="F24" s="99"/>
      <c r="G24" s="99"/>
      <c r="H24" s="99"/>
      <c r="I24" s="99"/>
      <c r="J24" s="99"/>
      <c r="K24" s="99"/>
      <c r="L24" s="100"/>
      <c r="M24" s="408"/>
    </row>
    <row r="25" spans="1:13" x14ac:dyDescent="0.2">
      <c r="A25" s="140"/>
      <c r="B25" s="100"/>
      <c r="C25" s="99"/>
      <c r="D25" s="99"/>
      <c r="E25" s="99"/>
      <c r="F25" s="99"/>
      <c r="G25" s="99"/>
      <c r="H25" s="99"/>
      <c r="I25" s="99"/>
      <c r="J25" s="99"/>
      <c r="K25" s="99"/>
      <c r="L25" s="100"/>
      <c r="M25" s="408"/>
    </row>
    <row r="26" spans="1:13" x14ac:dyDescent="0.2">
      <c r="A26" s="140"/>
      <c r="B26" s="100"/>
      <c r="C26" s="99"/>
      <c r="D26" s="99"/>
      <c r="E26" s="99"/>
      <c r="F26" s="99"/>
      <c r="G26" s="99"/>
      <c r="H26" s="99"/>
      <c r="I26" s="99"/>
      <c r="J26" s="99"/>
      <c r="K26" s="99"/>
      <c r="L26" s="100"/>
      <c r="M26" s="408"/>
    </row>
    <row r="27" spans="1:13" x14ac:dyDescent="0.2">
      <c r="A27" s="552"/>
      <c r="B27" s="481"/>
      <c r="C27" s="99"/>
      <c r="D27" s="99"/>
      <c r="E27" s="99"/>
      <c r="F27" s="99"/>
      <c r="G27" s="99"/>
      <c r="H27" s="99"/>
      <c r="I27" s="99"/>
      <c r="J27" s="99"/>
      <c r="K27" s="99"/>
      <c r="L27" s="100"/>
      <c r="M27" s="408"/>
    </row>
    <row r="28" spans="1:13" x14ac:dyDescent="0.2">
      <c r="A28" s="448"/>
      <c r="B28" s="442"/>
      <c r="C28" s="99"/>
      <c r="D28" s="99"/>
      <c r="E28" s="99"/>
      <c r="F28" s="99"/>
      <c r="G28" s="99"/>
      <c r="H28" s="99"/>
      <c r="I28" s="99"/>
      <c r="J28" s="99"/>
      <c r="K28" s="99"/>
      <c r="L28" s="100"/>
      <c r="M28" s="408"/>
    </row>
    <row r="29" spans="1:13" x14ac:dyDescent="0.2">
      <c r="A29" s="448"/>
      <c r="B29" s="442"/>
      <c r="C29" s="99"/>
      <c r="D29" s="99"/>
      <c r="E29" s="99"/>
      <c r="F29" s="99"/>
      <c r="G29" s="99"/>
      <c r="H29" s="99"/>
      <c r="I29" s="99"/>
      <c r="J29" s="99"/>
      <c r="K29" s="99"/>
      <c r="L29" s="100"/>
      <c r="M29" s="408"/>
    </row>
    <row r="30" spans="1:13" x14ac:dyDescent="0.2">
      <c r="A30" s="552"/>
      <c r="B30" s="481"/>
      <c r="C30" s="99"/>
      <c r="D30" s="99"/>
      <c r="E30" s="99"/>
      <c r="F30" s="99"/>
      <c r="G30" s="99"/>
      <c r="H30" s="99"/>
      <c r="I30" s="99"/>
      <c r="J30" s="99"/>
      <c r="K30" s="99"/>
      <c r="L30" s="100"/>
      <c r="M30" s="408"/>
    </row>
    <row r="31" spans="1:13" x14ac:dyDescent="0.2">
      <c r="A31" s="448"/>
      <c r="B31" s="482"/>
      <c r="C31" s="99"/>
      <c r="D31" s="99"/>
      <c r="E31" s="99"/>
      <c r="F31" s="99"/>
      <c r="G31" s="99"/>
      <c r="H31" s="99"/>
      <c r="I31" s="99"/>
      <c r="J31" s="99"/>
      <c r="K31" s="99"/>
      <c r="L31" s="100"/>
      <c r="M31" s="408"/>
    </row>
    <row r="32" spans="1:13" x14ac:dyDescent="0.2">
      <c r="A32" s="448"/>
      <c r="B32" s="482"/>
      <c r="C32" s="99"/>
      <c r="D32" s="99"/>
      <c r="E32" s="99"/>
      <c r="F32" s="99"/>
      <c r="G32" s="99"/>
      <c r="H32" s="99"/>
      <c r="I32" s="99"/>
      <c r="J32" s="99"/>
      <c r="K32" s="99"/>
      <c r="L32" s="100"/>
      <c r="M32" s="408"/>
    </row>
    <row r="33" spans="1:13" x14ac:dyDescent="0.2">
      <c r="A33" s="448"/>
      <c r="B33" s="482"/>
      <c r="C33" s="99"/>
      <c r="D33" s="99"/>
      <c r="E33" s="99"/>
      <c r="F33" s="99"/>
      <c r="G33" s="99"/>
      <c r="H33" s="99"/>
      <c r="I33" s="99"/>
      <c r="J33" s="99"/>
      <c r="K33" s="99"/>
      <c r="L33" s="100"/>
      <c r="M33" s="408"/>
    </row>
    <row r="34" spans="1:13" x14ac:dyDescent="0.2">
      <c r="A34" s="448"/>
      <c r="B34" s="442"/>
      <c r="C34" s="99"/>
      <c r="D34" s="99"/>
      <c r="E34" s="99"/>
      <c r="F34" s="99"/>
      <c r="G34" s="99"/>
      <c r="H34" s="99"/>
      <c r="I34" s="99"/>
      <c r="J34" s="99"/>
      <c r="K34" s="99"/>
      <c r="L34" s="100"/>
      <c r="M34" s="408"/>
    </row>
    <row r="35" spans="1:13" x14ac:dyDescent="0.2">
      <c r="A35" s="448"/>
      <c r="B35" s="442"/>
      <c r="C35" s="99"/>
      <c r="D35" s="99"/>
      <c r="E35" s="99"/>
      <c r="F35" s="99"/>
      <c r="G35" s="99"/>
      <c r="H35" s="99"/>
      <c r="I35" s="99"/>
      <c r="J35" s="99"/>
      <c r="K35" s="99"/>
      <c r="L35" s="100"/>
      <c r="M35" s="408"/>
    </row>
    <row r="36" spans="1:13" x14ac:dyDescent="0.2">
      <c r="A36" s="553"/>
      <c r="B36" s="551"/>
      <c r="C36" s="551"/>
      <c r="H36" s="99"/>
      <c r="I36" s="99"/>
      <c r="J36" s="99"/>
      <c r="K36" s="99"/>
      <c r="L36" s="100"/>
      <c r="M36" s="408"/>
    </row>
    <row r="37" spans="1:13" x14ac:dyDescent="0.2">
      <c r="A37" s="125"/>
      <c r="B37" s="116"/>
      <c r="C37" s="116"/>
      <c r="D37" s="116"/>
      <c r="E37" s="116"/>
      <c r="F37" s="116"/>
      <c r="G37" s="116"/>
      <c r="H37" s="116"/>
      <c r="I37" s="116"/>
      <c r="J37" s="116"/>
      <c r="K37" s="116"/>
      <c r="L37" s="78"/>
      <c r="M37" s="78"/>
    </row>
    <row r="38" spans="1:13" x14ac:dyDescent="0.2">
      <c r="A38" s="125"/>
      <c r="B38" s="116"/>
      <c r="C38" s="116"/>
      <c r="D38" s="116"/>
      <c r="E38" s="116"/>
      <c r="F38" s="116"/>
      <c r="G38" s="116"/>
      <c r="H38" s="116"/>
      <c r="I38" s="116"/>
      <c r="J38" s="116"/>
      <c r="K38" s="116"/>
      <c r="L38" s="78"/>
      <c r="M38" s="78"/>
    </row>
    <row r="39" spans="1:13" x14ac:dyDescent="0.2">
      <c r="A39" s="125"/>
      <c r="B39" s="116"/>
      <c r="C39" s="116"/>
      <c r="D39" s="116"/>
      <c r="E39" s="116"/>
      <c r="F39" s="116"/>
      <c r="G39" s="116"/>
      <c r="H39" s="116"/>
      <c r="I39" s="116"/>
      <c r="J39" s="116"/>
      <c r="K39" s="116"/>
      <c r="L39" s="78"/>
      <c r="M39" s="78"/>
    </row>
    <row r="40" spans="1:13" x14ac:dyDescent="0.2">
      <c r="A40" s="125"/>
      <c r="B40" s="116"/>
      <c r="C40" s="116"/>
      <c r="D40" s="116"/>
      <c r="E40" s="116"/>
      <c r="F40" s="116"/>
      <c r="G40" s="116"/>
      <c r="H40" s="116"/>
      <c r="I40" s="116"/>
      <c r="J40" s="116"/>
      <c r="K40" s="116"/>
      <c r="L40" s="78"/>
      <c r="M40" s="78"/>
    </row>
    <row r="41" spans="1:13" x14ac:dyDescent="0.2">
      <c r="A41" s="125"/>
      <c r="B41" s="116"/>
      <c r="C41" s="116"/>
      <c r="D41" s="116"/>
      <c r="E41" s="116"/>
      <c r="F41" s="116"/>
      <c r="G41" s="116"/>
      <c r="H41" s="116"/>
      <c r="I41" s="116"/>
      <c r="J41" s="116"/>
      <c r="K41" s="116"/>
      <c r="L41" s="78"/>
      <c r="M41" s="78"/>
    </row>
    <row r="42" spans="1:13" x14ac:dyDescent="0.2">
      <c r="A42" s="125"/>
      <c r="B42" s="116"/>
      <c r="C42" s="116"/>
      <c r="D42" s="116"/>
      <c r="E42" s="116"/>
      <c r="F42" s="116"/>
      <c r="G42" s="116"/>
      <c r="H42" s="116"/>
      <c r="I42" s="116"/>
      <c r="J42" s="116"/>
      <c r="K42" s="116"/>
      <c r="L42" s="78"/>
      <c r="M42" s="78"/>
    </row>
    <row r="43" spans="1:13" x14ac:dyDescent="0.2">
      <c r="A43" s="140"/>
      <c r="B43" s="100"/>
      <c r="C43" s="99"/>
      <c r="D43" s="99"/>
      <c r="E43" s="99"/>
      <c r="F43" s="99"/>
      <c r="G43" s="99"/>
      <c r="H43" s="99"/>
      <c r="I43" s="99"/>
      <c r="J43" s="99"/>
      <c r="K43" s="99"/>
      <c r="L43" s="100"/>
      <c r="M43" s="408"/>
    </row>
    <row r="44" spans="1:13" x14ac:dyDescent="0.2">
      <c r="A44" s="554"/>
      <c r="B44" s="483"/>
      <c r="C44" s="483"/>
      <c r="D44" s="483"/>
      <c r="E44" s="483"/>
      <c r="F44" s="483"/>
      <c r="G44" s="483"/>
      <c r="H44" s="483"/>
      <c r="I44" s="483"/>
      <c r="J44" s="483"/>
      <c r="K44" s="100"/>
      <c r="L44" s="100"/>
      <c r="M44" s="408"/>
    </row>
    <row r="45" spans="1:13" x14ac:dyDescent="0.2">
      <c r="A45" s="140"/>
      <c r="B45" s="100"/>
      <c r="C45" s="100"/>
      <c r="D45" s="100"/>
      <c r="E45" s="100"/>
      <c r="F45" s="100"/>
      <c r="G45" s="100"/>
      <c r="I45" s="550"/>
      <c r="J45" s="484" t="s">
        <v>10875</v>
      </c>
      <c r="K45" s="100"/>
      <c r="L45" s="100"/>
      <c r="M45" s="408"/>
    </row>
    <row r="46" spans="1:13" x14ac:dyDescent="0.2">
      <c r="A46" s="351" t="s">
        <v>4910</v>
      </c>
      <c r="B46" s="39"/>
      <c r="C46" s="39"/>
      <c r="D46" s="39"/>
      <c r="E46" s="39"/>
      <c r="F46" s="39"/>
      <c r="G46" s="39"/>
      <c r="H46" s="39"/>
      <c r="I46" s="39"/>
      <c r="J46" s="39"/>
      <c r="K46" s="39"/>
      <c r="L46" s="39"/>
      <c r="M46" s="39"/>
    </row>
    <row r="47" spans="1:13" ht="13.5" customHeight="1" x14ac:dyDescent="0.2">
      <c r="A47" s="351" t="s">
        <v>10876</v>
      </c>
      <c r="B47" s="252"/>
      <c r="C47" s="252"/>
      <c r="D47" s="252"/>
      <c r="E47" s="252"/>
      <c r="F47" s="252"/>
      <c r="G47" s="252"/>
      <c r="H47" s="252"/>
      <c r="I47" s="252"/>
      <c r="J47" s="252"/>
      <c r="K47" s="252"/>
      <c r="L47" s="78"/>
      <c r="M47" s="78"/>
    </row>
    <row r="48" spans="1:13" ht="13.5" customHeight="1" x14ac:dyDescent="0.2">
      <c r="A48" s="351" t="s">
        <v>17723</v>
      </c>
      <c r="B48" s="252"/>
      <c r="C48" s="252"/>
      <c r="D48" s="252"/>
      <c r="E48" s="252"/>
      <c r="F48" s="252"/>
      <c r="G48" s="252"/>
      <c r="H48" s="252"/>
      <c r="I48" s="252"/>
      <c r="J48" s="252"/>
      <c r="K48" s="252"/>
      <c r="L48" s="100"/>
      <c r="M48" s="408"/>
    </row>
    <row r="49" spans="1:13" ht="13.5" customHeight="1" x14ac:dyDescent="0.2">
      <c r="A49" s="351" t="s">
        <v>17724</v>
      </c>
      <c r="B49" s="252"/>
      <c r="C49" s="252"/>
      <c r="D49" s="252"/>
      <c r="E49" s="252"/>
      <c r="F49" s="252"/>
      <c r="G49" s="252"/>
      <c r="H49" s="252"/>
      <c r="I49" s="252"/>
      <c r="J49" s="252"/>
      <c r="K49" s="252"/>
      <c r="L49" s="100"/>
      <c r="M49" s="408"/>
    </row>
    <row r="50" spans="1:13" x14ac:dyDescent="0.2">
      <c r="A50" s="466" t="s">
        <v>17725</v>
      </c>
      <c r="B50" s="100"/>
      <c r="C50" s="99"/>
      <c r="D50" s="99"/>
      <c r="E50" s="99"/>
      <c r="F50" s="99"/>
      <c r="G50" s="99"/>
      <c r="H50" s="99"/>
      <c r="I50" s="99"/>
      <c r="J50" s="99"/>
      <c r="K50" s="99"/>
      <c r="L50" s="100"/>
      <c r="M50" s="408"/>
    </row>
    <row r="51" spans="1:13" x14ac:dyDescent="0.2">
      <c r="A51" s="140"/>
      <c r="B51" s="100"/>
      <c r="C51" s="99"/>
      <c r="D51" s="99"/>
      <c r="E51" s="99"/>
      <c r="F51" s="99"/>
      <c r="G51" s="99"/>
      <c r="H51" s="99"/>
      <c r="I51" s="99"/>
      <c r="J51" s="99"/>
      <c r="K51" s="99"/>
      <c r="L51" s="100"/>
      <c r="M51" s="408"/>
    </row>
    <row r="52" spans="1:13" x14ac:dyDescent="0.2">
      <c r="A52" s="140"/>
      <c r="B52" s="100"/>
      <c r="C52" s="99"/>
      <c r="D52" s="99"/>
      <c r="E52" s="99"/>
      <c r="F52" s="99"/>
      <c r="G52" s="99"/>
      <c r="H52" s="99"/>
      <c r="I52" s="99"/>
      <c r="J52" s="99"/>
      <c r="K52" s="99"/>
      <c r="L52" s="100"/>
      <c r="M52" s="408"/>
    </row>
  </sheetData>
  <sheetProtection sheet="1" sort="0" autoFilter="0"/>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00000"/>
  </sheetPr>
  <dimension ref="A1:J21"/>
  <sheetViews>
    <sheetView workbookViewId="0">
      <selection sqref="A1:B1"/>
    </sheetView>
  </sheetViews>
  <sheetFormatPr defaultRowHeight="12.75" x14ac:dyDescent="0.2"/>
  <cols>
    <col min="1" max="1" width="36.7109375" customWidth="1"/>
    <col min="2" max="2" width="39.28515625" bestFit="1" customWidth="1"/>
    <col min="3" max="3" width="13.5703125" bestFit="1" customWidth="1"/>
    <col min="4" max="4" width="7.7109375" bestFit="1" customWidth="1"/>
    <col min="5" max="5" width="22.28515625" bestFit="1" customWidth="1"/>
    <col min="6" max="6" width="12.7109375" bestFit="1" customWidth="1"/>
    <col min="7" max="7" width="17.7109375" bestFit="1" customWidth="1"/>
    <col min="9" max="9" width="31.28515625" bestFit="1" customWidth="1"/>
  </cols>
  <sheetData>
    <row r="1" spans="1:10" ht="53.25" customHeight="1" x14ac:dyDescent="0.2">
      <c r="A1" s="844" t="s">
        <v>63</v>
      </c>
      <c r="B1" s="844"/>
      <c r="C1" s="160" t="s">
        <v>17726</v>
      </c>
      <c r="D1" s="160" t="s">
        <v>17727</v>
      </c>
      <c r="E1" s="160" t="s">
        <v>17728</v>
      </c>
      <c r="F1" s="160" t="s">
        <v>17729</v>
      </c>
      <c r="G1" s="157" t="s">
        <v>17730</v>
      </c>
    </row>
    <row r="2" spans="1:10" ht="13.5" customHeight="1" x14ac:dyDescent="0.2">
      <c r="A2" s="845" t="s">
        <v>17731</v>
      </c>
      <c r="B2" s="157" t="str">
        <f>CONCATENATE($I2," (",TEXT($J2,"#,###"),")")</f>
        <v>All provision (36,747)</v>
      </c>
      <c r="C2" s="158">
        <f>IFERROR(VLOOKUP($I2&amp;"All England"&amp;$A$2,EYR_most_recent_outcomes,6,FALSE), 0)*100/$J2</f>
        <v>13.848749557787031</v>
      </c>
      <c r="D2" s="158">
        <f>IFERROR(VLOOKUP($I2&amp;"All England"&amp;$A$2,EYR_most_recent_outcomes,7,FALSE), 0)*100/$J2</f>
        <v>83.642202084523902</v>
      </c>
      <c r="E2" s="158">
        <f>IFERROR(VLOOKUP($I2&amp;"All England"&amp;$A$2,EYR_most_recent_outcomes,8,FALSE), 0)*100/$J2</f>
        <v>1.7797371213976652</v>
      </c>
      <c r="F2" s="158">
        <f>IFERROR(VLOOKUP($I2&amp;"All England"&amp;$A$2,EYR_most_recent_outcomes,9,FALSE), 0)*100/$J2</f>
        <v>0.72931123629139794</v>
      </c>
      <c r="G2" s="156">
        <f>SUM(C2:F2)</f>
        <v>99.999999999999986</v>
      </c>
      <c r="I2" s="194" t="s">
        <v>86</v>
      </c>
      <c r="J2" s="195">
        <f>IFERROR(VLOOKUP($I2&amp;"All England"&amp;$A$2,EYR_most_recent_outcomes,5,FALSE), 0)</f>
        <v>36747</v>
      </c>
    </row>
    <row r="3" spans="1:10" x14ac:dyDescent="0.2">
      <c r="A3" s="845"/>
      <c r="B3" s="157" t="str">
        <f t="shared" ref="B3:B21" si="0">CONCATENATE($I3," (",TEXT($J3,"#,###"),")")</f>
        <v>Childminder (20,677)</v>
      </c>
      <c r="C3" s="158">
        <f>IFERROR(VLOOKUP($I3&amp;"All England"&amp;$A$2,EYR_most_recent_outcomes,6,FALSE), 0)*100/$J3</f>
        <v>12.042365913817285</v>
      </c>
      <c r="D3" s="158">
        <f>IFERROR(VLOOKUP($I3&amp;"All England"&amp;$A$2,EYR_most_recent_outcomes,7,FALSE), 0)*100/$J3</f>
        <v>85.626541567925713</v>
      </c>
      <c r="E3" s="158">
        <f>IFERROR(VLOOKUP($I3&amp;"All England"&amp;$A$2,EYR_most_recent_outcomes,8,FALSE), 0)*100/$J3</f>
        <v>1.5572858731924359</v>
      </c>
      <c r="F3" s="158">
        <f>IFERROR(VLOOKUP($I3&amp;"All England"&amp;$A$2,EYR_most_recent_outcomes,9,FALSE), 0)*100/$J3</f>
        <v>0.77380664506456454</v>
      </c>
      <c r="G3" s="158">
        <f t="shared" ref="G3:G18" si="1">SUM(C3:F3)</f>
        <v>100</v>
      </c>
      <c r="I3" s="194" t="s">
        <v>88</v>
      </c>
      <c r="J3" s="195">
        <f>IFERROR(VLOOKUP($I3&amp;"All England"&amp;$A$2,EYR_most_recent_outcomes,5,FALSE), 0)</f>
        <v>20677</v>
      </c>
    </row>
    <row r="4" spans="1:10" x14ac:dyDescent="0.2">
      <c r="A4" s="845"/>
      <c r="B4" s="157" t="str">
        <f t="shared" si="0"/>
        <v>Childcare on non-domestic premises (15,911)</v>
      </c>
      <c r="C4" s="158">
        <f>IFERROR(VLOOKUP($I4&amp;"All England"&amp;$A$2,EYR_most_recent_outcomes,6,FALSE), 0)*100/$J4</f>
        <v>16.152347432593803</v>
      </c>
      <c r="D4" s="158">
        <f>IFERROR(VLOOKUP($I4&amp;"All England"&amp;$A$2,EYR_most_recent_outcomes,7,FALSE), 0)*100/$J4</f>
        <v>81.119979888127716</v>
      </c>
      <c r="E4" s="158">
        <f>IFERROR(VLOOKUP($I4&amp;"All England"&amp;$A$2,EYR_most_recent_outcomes,8,FALSE), 0)*100/$J4</f>
        <v>2.067751869775627</v>
      </c>
      <c r="F4" s="158">
        <f>IFERROR(VLOOKUP($I4&amp;"All England"&amp;$A$2,EYR_most_recent_outcomes,9,FALSE), 0)*100/$J4</f>
        <v>0.6599208095028597</v>
      </c>
      <c r="G4" s="158">
        <f t="shared" si="1"/>
        <v>100</v>
      </c>
      <c r="I4" s="194" t="s">
        <v>89</v>
      </c>
      <c r="J4" s="195">
        <f>IFERROR(VLOOKUP($I4&amp;"All England"&amp;$A$2,EYR_most_recent_outcomes,5,FALSE), 0)</f>
        <v>15911</v>
      </c>
    </row>
    <row r="5" spans="1:10" x14ac:dyDescent="0.2">
      <c r="A5" s="845"/>
      <c r="B5" s="157" t="str">
        <f t="shared" si="0"/>
        <v>Childcare on domestic premises (159)</v>
      </c>
      <c r="C5" s="158">
        <f>IFERROR(VLOOKUP($I5&amp;"All England"&amp;$A$2,EYR_most_recent_outcomes,6,FALSE), 0)*100/$J5</f>
        <v>18.238993710691823</v>
      </c>
      <c r="D5" s="158">
        <f>IFERROR(VLOOKUP($I5&amp;"All England"&amp;$A$2,EYR_most_recent_outcomes,7,FALSE), 0)*100/$J5</f>
        <v>77.987421383647799</v>
      </c>
      <c r="E5" s="158">
        <f>IFERROR(VLOOKUP($I5&amp;"All England"&amp;$A$2,EYR_most_recent_outcomes,8,FALSE), 0)*100/$J5</f>
        <v>1.8867924528301887</v>
      </c>
      <c r="F5" s="158">
        <f>IFERROR(VLOOKUP($I5&amp;"All England"&amp;$A$2,EYR_most_recent_outcomes,9,FALSE), 0)*100/$J5</f>
        <v>1.8867924528301887</v>
      </c>
      <c r="G5" s="158">
        <f t="shared" si="1"/>
        <v>100</v>
      </c>
      <c r="I5" s="194" t="s">
        <v>91</v>
      </c>
      <c r="J5" s="195">
        <f>IFERROR(VLOOKUP($I5&amp;"All England"&amp;$A$2,EYR_most_recent_outcomes,5,FALSE), 0)</f>
        <v>159</v>
      </c>
    </row>
    <row r="6" spans="1:10" ht="13.5" customHeight="1" x14ac:dyDescent="0.2">
      <c r="A6" s="843" t="s">
        <v>4941</v>
      </c>
      <c r="B6" s="157" t="str">
        <f t="shared" si="0"/>
        <v>All provision (27,518)</v>
      </c>
      <c r="C6" s="158">
        <f>IFERROR(VLOOKUP($I6&amp;"All England"&amp;$A$6,EYR_most_recent_outcomes,6,FALSE), 0)*100/$J6</f>
        <v>14.383312740751508</v>
      </c>
      <c r="D6" s="158">
        <f>IFERROR(VLOOKUP($I6&amp;"All England"&amp;$A$6,EYR_most_recent_outcomes,7,FALSE), 0)*100/$J6</f>
        <v>83.171015335416811</v>
      </c>
      <c r="E6" s="158">
        <f>IFERROR(VLOOKUP($I6&amp;"All England"&amp;$A$6,EYR_most_recent_outcomes,8,FALSE), 0)*100/$J6</f>
        <v>1.8642343193546043</v>
      </c>
      <c r="F6" s="158">
        <f>IFERROR(VLOOKUP($I6&amp;"All England"&amp;$A$6,EYR_most_recent_outcomes,9,FALSE), 0)*100/$J6</f>
        <v>0.5814376044770696</v>
      </c>
      <c r="G6" s="156">
        <f t="shared" si="1"/>
        <v>100</v>
      </c>
      <c r="I6" s="194" t="s">
        <v>86</v>
      </c>
      <c r="J6" s="195">
        <f>IFERROR(VLOOKUP($I6&amp;"All England"&amp;$A$6,EYR_most_recent_outcomes,5,FALSE), 0)</f>
        <v>27518</v>
      </c>
    </row>
    <row r="7" spans="1:10" x14ac:dyDescent="0.2">
      <c r="A7" s="843"/>
      <c r="B7" s="157" t="str">
        <f t="shared" si="0"/>
        <v>Childminder (14,411)</v>
      </c>
      <c r="C7" s="158">
        <f>IFERROR(VLOOKUP($I7&amp;"All England"&amp;$A$6,EYR_most_recent_outcomes,6,FALSE), 0)*100/$J7</f>
        <v>13.080285892720838</v>
      </c>
      <c r="D7" s="158">
        <f>IFERROR(VLOOKUP($I7&amp;"All England"&amp;$A$6,EYR_most_recent_outcomes,7,FALSE), 0)*100/$J7</f>
        <v>85.039206161959612</v>
      </c>
      <c r="E7" s="158">
        <f>IFERROR(VLOOKUP($I7&amp;"All England"&amp;$A$6,EYR_most_recent_outcomes,8,FALSE), 0)*100/$J7</f>
        <v>1.311498161126917</v>
      </c>
      <c r="F7" s="158">
        <f>IFERROR(VLOOKUP($I7&amp;"All England"&amp;$A$6,EYR_most_recent_outcomes,9,FALSE), 0)*100/$J7</f>
        <v>0.5690097841926306</v>
      </c>
      <c r="G7" s="158">
        <f t="shared" si="1"/>
        <v>100</v>
      </c>
      <c r="I7" s="194" t="s">
        <v>88</v>
      </c>
      <c r="J7" s="195">
        <f>IFERROR(VLOOKUP($I7&amp;"All England"&amp;$A$6,EYR_most_recent_outcomes,5,FALSE), 0)</f>
        <v>14411</v>
      </c>
    </row>
    <row r="8" spans="1:10" x14ac:dyDescent="0.2">
      <c r="A8" s="843"/>
      <c r="B8" s="157" t="str">
        <f t="shared" si="0"/>
        <v>Childcare on non-domestic premises (12,970)</v>
      </c>
      <c r="C8" s="158">
        <f>IFERROR(VLOOKUP($I8&amp;"All England"&amp;$A$6,EYR_most_recent_outcomes,6,FALSE), 0)*100/$J8</f>
        <v>15.828835774865073</v>
      </c>
      <c r="D8" s="158">
        <f>IFERROR(VLOOKUP($I8&amp;"All England"&amp;$A$6,EYR_most_recent_outcomes,7,FALSE), 0)*100/$J8</f>
        <v>81.110254433307631</v>
      </c>
      <c r="E8" s="158">
        <f>IFERROR(VLOOKUP($I8&amp;"All England"&amp;$A$6,EYR_most_recent_outcomes,8,FALSE), 0)*100/$J8</f>
        <v>2.4826522744795683</v>
      </c>
      <c r="F8" s="158">
        <f>IFERROR(VLOOKUP($I8&amp;"All England"&amp;$A$6,EYR_most_recent_outcomes,9,FALSE), 0)*100/$J8</f>
        <v>0.57825751734772557</v>
      </c>
      <c r="G8" s="158">
        <f t="shared" si="1"/>
        <v>99.999999999999986</v>
      </c>
      <c r="I8" s="194" t="s">
        <v>89</v>
      </c>
      <c r="J8" s="195">
        <f>IFERROR(VLOOKUP($I8&amp;"All England"&amp;$A$6,EYR_most_recent_outcomes,5,FALSE), 0)</f>
        <v>12970</v>
      </c>
    </row>
    <row r="9" spans="1:10" x14ac:dyDescent="0.2">
      <c r="A9" s="843"/>
      <c r="B9" s="157" t="str">
        <f t="shared" si="0"/>
        <v>Childcare on domestic premises (137)</v>
      </c>
      <c r="C9" s="158">
        <f>IFERROR(VLOOKUP($I9&amp;"All England"&amp;$A$6,EYR_most_recent_outcomes,6,FALSE), 0)*100/$J9</f>
        <v>14.598540145985401</v>
      </c>
      <c r="D9" s="158">
        <f>IFERROR(VLOOKUP($I9&amp;"All England"&amp;$A$6,EYR_most_recent_outcomes,7,FALSE), 0)*100/$J9</f>
        <v>81.751824817518255</v>
      </c>
      <c r="E9" s="158">
        <f>IFERROR(VLOOKUP($I9&amp;"All England"&amp;$A$6,EYR_most_recent_outcomes,8,FALSE), 0)*100/$J9</f>
        <v>1.4598540145985401</v>
      </c>
      <c r="F9" s="158">
        <f>IFERROR(VLOOKUP($I9&amp;"All England"&amp;$A$6,EYR_most_recent_outcomes,9,FALSE), 0)*100/$J9</f>
        <v>2.1897810218978102</v>
      </c>
      <c r="G9" s="158">
        <f t="shared" si="1"/>
        <v>100</v>
      </c>
      <c r="I9" s="194" t="s">
        <v>91</v>
      </c>
      <c r="J9" s="195">
        <f>IFERROR(VLOOKUP($I9&amp;"All England"&amp;$A$6,EYR_most_recent_outcomes,5,FALSE), 0)</f>
        <v>137</v>
      </c>
    </row>
    <row r="10" spans="1:10" ht="13.5" customHeight="1" x14ac:dyDescent="0.2">
      <c r="A10" s="845" t="s">
        <v>4929</v>
      </c>
      <c r="B10" s="157" t="str">
        <f t="shared" si="0"/>
        <v>All provision (27,518)</v>
      </c>
      <c r="C10" s="158">
        <f>IFERROR(VLOOKUP($I10&amp;"All England"&amp;$A$10,EYR_most_recent_outcomes,6,FALSE), 0)*100/$J10</f>
        <v>17.134239406933645</v>
      </c>
      <c r="D10" s="158">
        <f>IFERROR(VLOOKUP($I10&amp;"All England"&amp;$A$10,EYR_most_recent_outcomes,7,FALSE), 0)*100/$J10</f>
        <v>80.507304309906246</v>
      </c>
      <c r="E10" s="158">
        <f>IFERROR(VLOOKUP($I10&amp;"All England"&amp;$A$10,EYR_most_recent_outcomes,8,FALSE), 0)*100/$J10</f>
        <v>1.7951886038229523</v>
      </c>
      <c r="F10" s="158">
        <f>IFERROR(VLOOKUP($I10&amp;"All England"&amp;$A$10,EYR_most_recent_outcomes,9,FALSE), 0)*100/$J10</f>
        <v>0.56326767933716115</v>
      </c>
      <c r="G10" s="156">
        <f t="shared" si="1"/>
        <v>100</v>
      </c>
      <c r="I10" s="194" t="s">
        <v>86</v>
      </c>
      <c r="J10" s="195">
        <f>IFERROR(VLOOKUP($I10&amp;"All England"&amp;$A$10,EYR_most_recent_outcomes,5,FALSE), 0)</f>
        <v>27518</v>
      </c>
    </row>
    <row r="11" spans="1:10" x14ac:dyDescent="0.2">
      <c r="A11" s="845"/>
      <c r="B11" s="157" t="str">
        <f t="shared" si="0"/>
        <v>Childminder (14,411)</v>
      </c>
      <c r="C11" s="158">
        <f>IFERROR(VLOOKUP($I11&amp;"All England"&amp;$A$10,EYR_most_recent_outcomes,6,FALSE), 0)*100/$J11</f>
        <v>15.814308514329332</v>
      </c>
      <c r="D11" s="158">
        <f>IFERROR(VLOOKUP($I11&amp;"All England"&amp;$A$10,EYR_most_recent_outcomes,7,FALSE), 0)*100/$J11</f>
        <v>82.38845326486711</v>
      </c>
      <c r="E11" s="158">
        <f>IFERROR(VLOOKUP($I11&amp;"All England"&amp;$A$10,EYR_most_recent_outcomes,8,FALSE), 0)*100/$J11</f>
        <v>1.2559850114495872</v>
      </c>
      <c r="F11" s="158">
        <f>IFERROR(VLOOKUP($I11&amp;"All England"&amp;$A$10,EYR_most_recent_outcomes,9,FALSE), 0)*100/$J11</f>
        <v>0.5412532093539657</v>
      </c>
      <c r="G11" s="158">
        <f t="shared" si="1"/>
        <v>99.999999999999986</v>
      </c>
      <c r="I11" s="194" t="s">
        <v>88</v>
      </c>
      <c r="J11" s="195">
        <f>IFERROR(VLOOKUP($I11&amp;"All England"&amp;$A$10,EYR_most_recent_outcomes,5,FALSE), 0)</f>
        <v>14411</v>
      </c>
    </row>
    <row r="12" spans="1:10" x14ac:dyDescent="0.2">
      <c r="A12" s="845"/>
      <c r="B12" s="157" t="str">
        <f t="shared" si="0"/>
        <v>Childcare on non-domestic premises (12,970)</v>
      </c>
      <c r="C12" s="158">
        <f>IFERROR(VLOOKUP($I12&amp;"All England"&amp;$A$10,EYR_most_recent_outcomes,6,FALSE), 0)*100/$J12</f>
        <v>18.573631457208943</v>
      </c>
      <c r="D12" s="158">
        <f>IFERROR(VLOOKUP($I12&amp;"All England"&amp;$A$10,EYR_most_recent_outcomes,7,FALSE), 0)*100/$J12</f>
        <v>78.457979953739397</v>
      </c>
      <c r="E12" s="158">
        <f>IFERROR(VLOOKUP($I12&amp;"All England"&amp;$A$10,EYR_most_recent_outcomes,8,FALSE), 0)*100/$J12</f>
        <v>2.397841171935235</v>
      </c>
      <c r="F12" s="158">
        <f>IFERROR(VLOOKUP($I12&amp;"All England"&amp;$A$10,EYR_most_recent_outcomes,9,FALSE), 0)*100/$J12</f>
        <v>0.57054741711642254</v>
      </c>
      <c r="G12" s="158">
        <f t="shared" si="1"/>
        <v>100</v>
      </c>
      <c r="I12" s="194" t="s">
        <v>89</v>
      </c>
      <c r="J12" s="195">
        <f>IFERROR(VLOOKUP($I12&amp;"All England"&amp;$A$10,EYR_most_recent_outcomes,5,FALSE), 0)</f>
        <v>12970</v>
      </c>
    </row>
    <row r="13" spans="1:10" x14ac:dyDescent="0.2">
      <c r="A13" s="845"/>
      <c r="B13" s="157" t="str">
        <f t="shared" si="0"/>
        <v>Childcare on domestic premises (137)</v>
      </c>
      <c r="C13" s="158">
        <f>IFERROR(VLOOKUP($I13&amp;"All England"&amp;$A$10,EYR_most_recent_outcomes,6,FALSE), 0)*100/$J13</f>
        <v>19.708029197080293</v>
      </c>
      <c r="D13" s="158">
        <f>IFERROR(VLOOKUP($I13&amp;"All England"&amp;$A$10,EYR_most_recent_outcomes,7,FALSE), 0)*100/$J13</f>
        <v>76.642335766423358</v>
      </c>
      <c r="E13" s="158">
        <f>IFERROR(VLOOKUP($I13&amp;"All England"&amp;$A$10,EYR_most_recent_outcomes,8,FALSE), 0)*100/$J13</f>
        <v>1.4598540145985401</v>
      </c>
      <c r="F13" s="158">
        <f>IFERROR(VLOOKUP($I13&amp;"All England"&amp;$A$10,EYR_most_recent_outcomes,9,FALSE), 0)*100/$J13</f>
        <v>2.1897810218978102</v>
      </c>
      <c r="G13" s="158">
        <f t="shared" si="1"/>
        <v>100</v>
      </c>
      <c r="I13" s="194" t="s">
        <v>91</v>
      </c>
      <c r="J13" s="195">
        <f>IFERROR(VLOOKUP($I13&amp;"All England"&amp;$A$10,EYR_most_recent_outcomes,5,FALSE), 0)</f>
        <v>137</v>
      </c>
    </row>
    <row r="14" spans="1:10" ht="13.5" customHeight="1" x14ac:dyDescent="0.2">
      <c r="A14" s="845" t="s">
        <v>4937</v>
      </c>
      <c r="B14" s="157" t="str">
        <f t="shared" si="0"/>
        <v>All provision (27,518)</v>
      </c>
      <c r="C14" s="158">
        <f>IFERROR(VLOOKUP($I14&amp;"All England"&amp;$A$14,EYR_most_recent_outcomes,6,FALSE), 0)*100/$J14</f>
        <v>15.964096227923541</v>
      </c>
      <c r="D14" s="158">
        <f>IFERROR(VLOOKUP($I14&amp;"All England"&amp;$A$14,EYR_most_recent_outcomes,7,FALSE), 0)*100/$J14</f>
        <v>81.423068536957629</v>
      </c>
      <c r="E14" s="158">
        <f>IFERROR(VLOOKUP($I14&amp;"All England"&amp;$A$14,EYR_most_recent_outcomes,8,FALSE), 0)*100/$J14</f>
        <v>1.7879206337669888</v>
      </c>
      <c r="F14" s="158">
        <f>IFERROR(VLOOKUP($I14&amp;"All England"&amp;$A$14,EYR_most_recent_outcomes,9,FALSE), 0)*100/$J14</f>
        <v>0.82491460135184247</v>
      </c>
      <c r="G14" s="156">
        <f t="shared" si="1"/>
        <v>99.999999999999986</v>
      </c>
      <c r="I14" s="194" t="s">
        <v>86</v>
      </c>
      <c r="J14" s="195">
        <f>IFERROR(VLOOKUP($I14&amp;"All England"&amp;$A$14,EYR_most_recent_outcomes,5,FALSE), 0)</f>
        <v>27518</v>
      </c>
    </row>
    <row r="15" spans="1:10" x14ac:dyDescent="0.2">
      <c r="A15" s="845"/>
      <c r="B15" s="157" t="str">
        <f t="shared" si="0"/>
        <v>Childminder (14,411)</v>
      </c>
      <c r="C15" s="158">
        <f>IFERROR(VLOOKUP($I15&amp;"All England"&amp;$A$14,EYR_most_recent_outcomes,6,FALSE), 0)*100/$J15</f>
        <v>14.606897508847409</v>
      </c>
      <c r="D15" s="158">
        <f>IFERROR(VLOOKUP($I15&amp;"All England"&amp;$A$14,EYR_most_recent_outcomes,7,FALSE), 0)*100/$J15</f>
        <v>83.373811671639714</v>
      </c>
      <c r="E15" s="158">
        <f>IFERROR(VLOOKUP($I15&amp;"All England"&amp;$A$14,EYR_most_recent_outcomes,8,FALSE), 0)*100/$J15</f>
        <v>1.1865935743529248</v>
      </c>
      <c r="F15" s="158">
        <f>IFERROR(VLOOKUP($I15&amp;"All England"&amp;$A$14,EYR_most_recent_outcomes,9,FALSE), 0)*100/$J15</f>
        <v>0.83269724515994725</v>
      </c>
      <c r="G15" s="158">
        <f t="shared" si="1"/>
        <v>100</v>
      </c>
      <c r="I15" s="194" t="s">
        <v>88</v>
      </c>
      <c r="J15" s="195">
        <f>IFERROR(VLOOKUP($I15&amp;"All England"&amp;$A$14,EYR_most_recent_outcomes,5,FALSE), 0)</f>
        <v>14411</v>
      </c>
    </row>
    <row r="16" spans="1:10" x14ac:dyDescent="0.2">
      <c r="A16" s="845"/>
      <c r="B16" s="157" t="str">
        <f t="shared" si="0"/>
        <v>Childcare on non-domestic premises (12,970)</v>
      </c>
      <c r="C16" s="158">
        <f>IFERROR(VLOOKUP($I16&amp;"All England"&amp;$A$14,EYR_most_recent_outcomes,6,FALSE), 0)*100/$J16</f>
        <v>17.463377023901312</v>
      </c>
      <c r="D16" s="158">
        <f>IFERROR(VLOOKUP($I16&amp;"All England"&amp;$A$14,EYR_most_recent_outcomes,7,FALSE), 0)*100/$J16</f>
        <v>79.28296067848882</v>
      </c>
      <c r="E16" s="158">
        <f>IFERROR(VLOOKUP($I16&amp;"All England"&amp;$A$14,EYR_most_recent_outcomes,8,FALSE), 0)*100/$J16</f>
        <v>2.4518118735543561</v>
      </c>
      <c r="F16" s="158">
        <f>IFERROR(VLOOKUP($I16&amp;"All England"&amp;$A$14,EYR_most_recent_outcomes,9,FALSE), 0)*100/$J16</f>
        <v>0.80185042405551277</v>
      </c>
      <c r="G16" s="158">
        <f t="shared" si="1"/>
        <v>100.00000000000001</v>
      </c>
      <c r="I16" s="194" t="s">
        <v>89</v>
      </c>
      <c r="J16" s="195">
        <f>IFERROR(VLOOKUP($I16&amp;"All England"&amp;$A$14,EYR_most_recent_outcomes,5,FALSE), 0)</f>
        <v>12970</v>
      </c>
    </row>
    <row r="17" spans="1:10" x14ac:dyDescent="0.2">
      <c r="A17" s="845"/>
      <c r="B17" s="157" t="str">
        <f t="shared" si="0"/>
        <v>Childcare on domestic premises (137)</v>
      </c>
      <c r="C17" s="158">
        <f>IFERROR(VLOOKUP($I17&amp;"All England"&amp;$A$14,EYR_most_recent_outcomes,6,FALSE), 0)*100/$J17</f>
        <v>16.788321167883211</v>
      </c>
      <c r="D17" s="158">
        <f>IFERROR(VLOOKUP($I17&amp;"All England"&amp;$A$14,EYR_most_recent_outcomes,7,FALSE), 0)*100/$J17</f>
        <v>78.832116788321173</v>
      </c>
      <c r="E17" s="158">
        <f>IFERROR(VLOOKUP($I17&amp;"All England"&amp;$A$14,EYR_most_recent_outcomes,8,FALSE), 0)*100/$J17</f>
        <v>2.1897810218978102</v>
      </c>
      <c r="F17" s="158">
        <f>IFERROR(VLOOKUP($I17&amp;"All England"&amp;$A$14,EYR_most_recent_outcomes,9,FALSE), 0)*100/$J17</f>
        <v>2.1897810218978102</v>
      </c>
      <c r="G17" s="158">
        <f t="shared" si="1"/>
        <v>100.00000000000001</v>
      </c>
      <c r="I17" s="194" t="s">
        <v>91</v>
      </c>
      <c r="J17" s="195">
        <f>IFERROR(VLOOKUP($I17&amp;"All England"&amp;$A$14,EYR_most_recent_outcomes,5,FALSE), 0)</f>
        <v>137</v>
      </c>
    </row>
    <row r="18" spans="1:10" x14ac:dyDescent="0.2">
      <c r="A18" s="843" t="s">
        <v>10879</v>
      </c>
      <c r="B18" s="157" t="str">
        <f t="shared" si="0"/>
        <v>All provision (36,747)</v>
      </c>
      <c r="C18" s="158">
        <f>IFERROR(VLOOKUP($I18&amp;"All England"&amp;$A$18,EYR_most_recent_outcomes,6,FALSE), 0)*100/$J18</f>
        <v>13.933110185865512</v>
      </c>
      <c r="D18" s="158">
        <f>IFERROR(VLOOKUP($I18&amp;"All England"&amp;$A$18,EYR_most_recent_outcomes,7,FALSE), 0)*100/$J18</f>
        <v>83.541513592946359</v>
      </c>
      <c r="E18" s="158">
        <f>IFERROR(VLOOKUP($I18&amp;"All England"&amp;$A$18,EYR_most_recent_outcomes,8,FALSE), 0)*100/$J18</f>
        <v>1.7960649848967263</v>
      </c>
      <c r="F18" s="158">
        <f>IFERROR(VLOOKUP($I18&amp;"All England"&amp;$A$18,EYR_most_recent_outcomes,9,FALSE), 0)*100/$J18</f>
        <v>0.72931123629139794</v>
      </c>
      <c r="G18" s="156">
        <f t="shared" si="1"/>
        <v>100</v>
      </c>
      <c r="I18" s="194" t="s">
        <v>86</v>
      </c>
      <c r="J18" s="195">
        <f>IFERROR(VLOOKUP($I18&amp;"All England"&amp;$A$18,EYR_most_recent_outcomes,5,FALSE), 0)</f>
        <v>36747</v>
      </c>
    </row>
    <row r="19" spans="1:10" x14ac:dyDescent="0.2">
      <c r="A19" s="843"/>
      <c r="B19" s="157" t="str">
        <f t="shared" si="0"/>
        <v>Childminder (20,677)</v>
      </c>
      <c r="C19" s="158">
        <f>IFERROR(VLOOKUP($I19&amp;"All England"&amp;$A$18,EYR_most_recent_outcomes,6,FALSE), 0)*100/$J19</f>
        <v>12.085892537602167</v>
      </c>
      <c r="D19" s="158">
        <f>IFERROR(VLOOKUP($I19&amp;"All England"&amp;$A$18,EYR_most_recent_outcomes,7,FALSE), 0)*100/$J19</f>
        <v>85.568506069545876</v>
      </c>
      <c r="E19" s="158">
        <f>IFERROR(VLOOKUP($I19&amp;"All England"&amp;$A$18,EYR_most_recent_outcomes,8,FALSE), 0)*100/$J19</f>
        <v>1.5717947477873966</v>
      </c>
      <c r="F19" s="158">
        <f>IFERROR(VLOOKUP($I19&amp;"All England"&amp;$A$18,EYR_most_recent_outcomes,9,FALSE), 0)*100/$J19</f>
        <v>0.77380664506456454</v>
      </c>
      <c r="G19" s="158">
        <f>SUM(C19:F19)</f>
        <v>100</v>
      </c>
      <c r="I19" s="194" t="s">
        <v>88</v>
      </c>
      <c r="J19" s="195">
        <f>IFERROR(VLOOKUP($I19&amp;"All England"&amp;$A$18,EYR_most_recent_outcomes,5,FALSE), 0)</f>
        <v>20677</v>
      </c>
    </row>
    <row r="20" spans="1:10" x14ac:dyDescent="0.2">
      <c r="A20" s="843"/>
      <c r="B20" s="157" t="str">
        <f t="shared" si="0"/>
        <v>Childcare on non-domestic premises (15,911)</v>
      </c>
      <c r="C20" s="158">
        <f>IFERROR(VLOOKUP($I20&amp;"All England"&amp;$A$18,EYR_most_recent_outcomes,6,FALSE), 0)*100/$J20</f>
        <v>16.290616554584879</v>
      </c>
      <c r="D20" s="158">
        <f>IFERROR(VLOOKUP($I20&amp;"All England"&amp;$A$18,EYR_most_recent_outcomes,7,FALSE), 0)*100/$J20</f>
        <v>80.969140845955621</v>
      </c>
      <c r="E20" s="158">
        <f>IFERROR(VLOOKUP($I20&amp;"All England"&amp;$A$18,EYR_most_recent_outcomes,8,FALSE), 0)*100/$J20</f>
        <v>2.080321789956634</v>
      </c>
      <c r="F20" s="158">
        <f>IFERROR(VLOOKUP($I20&amp;"All England"&amp;$A$18,EYR_most_recent_outcomes,9,FALSE), 0)*100/$J20</f>
        <v>0.6599208095028597</v>
      </c>
      <c r="G20" s="158">
        <f>SUM(C20:F20)</f>
        <v>100</v>
      </c>
      <c r="I20" s="194" t="s">
        <v>89</v>
      </c>
      <c r="J20" s="195">
        <f>IFERROR(VLOOKUP($I20&amp;"All England"&amp;$A$18,EYR_most_recent_outcomes,5,FALSE), 0)</f>
        <v>15911</v>
      </c>
    </row>
    <row r="21" spans="1:10" x14ac:dyDescent="0.2">
      <c r="A21" s="843"/>
      <c r="B21" s="157" t="str">
        <f t="shared" si="0"/>
        <v>Childcare on domestic premises (159)</v>
      </c>
      <c r="C21" s="158">
        <f>IFERROR(VLOOKUP($I21&amp;"All England"&amp;$A$18,EYR_most_recent_outcomes,6,FALSE), 0)*100/$J21</f>
        <v>18.238993710691823</v>
      </c>
      <c r="D21" s="158">
        <f>IFERROR(VLOOKUP($I21&amp;"All England"&amp;$A$18,EYR_most_recent_outcomes,7,FALSE), 0)*100/$J21</f>
        <v>77.35849056603773</v>
      </c>
      <c r="E21" s="158">
        <f>IFERROR(VLOOKUP($I21&amp;"All England"&amp;$A$18,EYR_most_recent_outcomes,8,FALSE), 0)*100/$J21</f>
        <v>2.5157232704402515</v>
      </c>
      <c r="F21" s="158">
        <f>IFERROR(VLOOKUP($I21&amp;"All England"&amp;$A$18,EYR_most_recent_outcomes,9,FALSE), 0)*100/$J21</f>
        <v>1.8867924528301887</v>
      </c>
      <c r="G21" s="158">
        <f>SUM(C21:F21)</f>
        <v>99.999999999999986</v>
      </c>
      <c r="I21" s="194" t="s">
        <v>91</v>
      </c>
      <c r="J21" s="195">
        <f>IFERROR(VLOOKUP($I21&amp;"All England"&amp;$A$18,EYR_most_recent_outcomes,5,FALSE), 0)</f>
        <v>159</v>
      </c>
    </row>
  </sheetData>
  <mergeCells count="6">
    <mergeCell ref="A18:A21"/>
    <mergeCell ref="A1:B1"/>
    <mergeCell ref="A2:A5"/>
    <mergeCell ref="A6:A9"/>
    <mergeCell ref="A10:A13"/>
    <mergeCell ref="A14:A17"/>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sheetPr>
  <dimension ref="A1:Q12655"/>
  <sheetViews>
    <sheetView workbookViewId="0">
      <pane ySplit="1" topLeftCell="A2" activePane="bottomLeft" state="frozen"/>
      <selection pane="bottomLeft"/>
    </sheetView>
  </sheetViews>
  <sheetFormatPr defaultRowHeight="12.75" x14ac:dyDescent="0.2"/>
  <cols>
    <col min="1" max="7" width="9" bestFit="1" customWidth="1"/>
    <col min="8" max="8" width="7.7109375" bestFit="1" customWidth="1"/>
    <col min="9" max="9" width="9" bestFit="1" customWidth="1"/>
    <col min="10" max="10" width="7.85546875" bestFit="1" customWidth="1"/>
    <col min="11" max="14" width="9" bestFit="1" customWidth="1"/>
    <col min="15" max="15" width="6.5703125" bestFit="1" customWidth="1"/>
    <col min="16" max="17" width="9" bestFit="1" customWidth="1"/>
    <col min="18" max="18" width="24.5703125" bestFit="1" customWidth="1"/>
  </cols>
  <sheetData>
    <row r="1" spans="1:17" x14ac:dyDescent="0.2">
      <c r="A1" t="s">
        <v>4911</v>
      </c>
      <c r="B1" t="s">
        <v>302</v>
      </c>
      <c r="C1" t="s">
        <v>4912</v>
      </c>
      <c r="D1" t="s">
        <v>17732</v>
      </c>
      <c r="E1" t="s">
        <v>17733</v>
      </c>
      <c r="F1" t="s">
        <v>4913</v>
      </c>
      <c r="G1" t="s">
        <v>17734</v>
      </c>
      <c r="H1" t="s">
        <v>4914</v>
      </c>
      <c r="I1" t="s">
        <v>4915</v>
      </c>
      <c r="J1" t="s">
        <v>4916</v>
      </c>
      <c r="K1" t="s">
        <v>4917</v>
      </c>
      <c r="L1" t="s">
        <v>4918</v>
      </c>
      <c r="M1" t="s">
        <v>4919</v>
      </c>
      <c r="N1" t="s">
        <v>4920</v>
      </c>
      <c r="O1" t="s">
        <v>4921</v>
      </c>
      <c r="P1" t="s">
        <v>4922</v>
      </c>
      <c r="Q1" t="s">
        <v>4923</v>
      </c>
    </row>
    <row r="2" spans="1:17" x14ac:dyDescent="0.2">
      <c r="A2" t="s">
        <v>17735</v>
      </c>
      <c r="B2" t="s">
        <v>86</v>
      </c>
      <c r="C2" t="s">
        <v>131</v>
      </c>
      <c r="D2" t="s">
        <v>17736</v>
      </c>
      <c r="E2" t="s">
        <v>81</v>
      </c>
      <c r="F2" t="s">
        <v>4929</v>
      </c>
      <c r="G2">
        <v>0</v>
      </c>
      <c r="H2">
        <v>21</v>
      </c>
      <c r="I2">
        <v>3</v>
      </c>
      <c r="J2">
        <v>16</v>
      </c>
      <c r="K2">
        <v>1</v>
      </c>
      <c r="L2">
        <v>1</v>
      </c>
      <c r="M2">
        <v>0</v>
      </c>
      <c r="N2">
        <v>0</v>
      </c>
      <c r="O2">
        <v>0</v>
      </c>
      <c r="P2">
        <v>0</v>
      </c>
      <c r="Q2">
        <v>0</v>
      </c>
    </row>
    <row r="3" spans="1:17" x14ac:dyDescent="0.2">
      <c r="A3" t="s">
        <v>17737</v>
      </c>
      <c r="B3" t="s">
        <v>86</v>
      </c>
      <c r="C3" t="s">
        <v>131</v>
      </c>
      <c r="D3" t="s">
        <v>17736</v>
      </c>
      <c r="E3" t="s">
        <v>81</v>
      </c>
      <c r="F3" t="s">
        <v>4931</v>
      </c>
      <c r="G3">
        <v>0</v>
      </c>
      <c r="H3">
        <v>21</v>
      </c>
      <c r="I3">
        <v>3</v>
      </c>
      <c r="J3">
        <v>16</v>
      </c>
      <c r="K3">
        <v>1</v>
      </c>
      <c r="L3">
        <v>1</v>
      </c>
      <c r="M3">
        <v>0</v>
      </c>
      <c r="N3">
        <v>0</v>
      </c>
      <c r="O3">
        <v>0</v>
      </c>
      <c r="P3">
        <v>0</v>
      </c>
      <c r="Q3">
        <v>0</v>
      </c>
    </row>
    <row r="4" spans="1:17" x14ac:dyDescent="0.2">
      <c r="A4" t="s">
        <v>17738</v>
      </c>
      <c r="B4" t="s">
        <v>86</v>
      </c>
      <c r="C4" t="s">
        <v>131</v>
      </c>
      <c r="D4" t="s">
        <v>17736</v>
      </c>
      <c r="E4" t="s">
        <v>81</v>
      </c>
      <c r="F4" t="s">
        <v>4933</v>
      </c>
      <c r="G4">
        <v>0</v>
      </c>
      <c r="H4">
        <v>0</v>
      </c>
      <c r="I4">
        <v>0</v>
      </c>
      <c r="J4">
        <v>0</v>
      </c>
      <c r="K4">
        <v>0</v>
      </c>
      <c r="L4">
        <v>0</v>
      </c>
      <c r="M4">
        <v>21</v>
      </c>
      <c r="N4">
        <v>0</v>
      </c>
      <c r="O4">
        <v>0</v>
      </c>
      <c r="P4">
        <v>0</v>
      </c>
      <c r="Q4">
        <v>0</v>
      </c>
    </row>
    <row r="5" spans="1:17" x14ac:dyDescent="0.2">
      <c r="A5" t="s">
        <v>17739</v>
      </c>
      <c r="B5" t="s">
        <v>86</v>
      </c>
      <c r="C5" t="s">
        <v>131</v>
      </c>
      <c r="D5" t="s">
        <v>17736</v>
      </c>
      <c r="E5" t="s">
        <v>81</v>
      </c>
      <c r="F5" t="s">
        <v>4935</v>
      </c>
      <c r="G5">
        <v>0</v>
      </c>
      <c r="H5">
        <v>21</v>
      </c>
      <c r="I5">
        <v>3</v>
      </c>
      <c r="J5">
        <v>16</v>
      </c>
      <c r="K5">
        <v>1</v>
      </c>
      <c r="L5">
        <v>1</v>
      </c>
      <c r="M5">
        <v>0</v>
      </c>
      <c r="N5">
        <v>0</v>
      </c>
      <c r="O5">
        <v>0</v>
      </c>
      <c r="P5">
        <v>0</v>
      </c>
      <c r="Q5">
        <v>0</v>
      </c>
    </row>
    <row r="6" spans="1:17" x14ac:dyDescent="0.2">
      <c r="A6" t="s">
        <v>17740</v>
      </c>
      <c r="B6" t="s">
        <v>86</v>
      </c>
      <c r="C6" t="s">
        <v>131</v>
      </c>
      <c r="D6" t="s">
        <v>17736</v>
      </c>
      <c r="E6" t="s">
        <v>81</v>
      </c>
      <c r="F6" t="s">
        <v>4937</v>
      </c>
      <c r="G6">
        <v>0</v>
      </c>
      <c r="H6">
        <v>21</v>
      </c>
      <c r="I6">
        <v>3</v>
      </c>
      <c r="J6">
        <v>16</v>
      </c>
      <c r="K6">
        <v>1</v>
      </c>
      <c r="L6">
        <v>1</v>
      </c>
      <c r="M6">
        <v>0</v>
      </c>
      <c r="N6">
        <v>0</v>
      </c>
      <c r="O6">
        <v>0</v>
      </c>
      <c r="P6">
        <v>0</v>
      </c>
      <c r="Q6">
        <v>0</v>
      </c>
    </row>
    <row r="7" spans="1:17" x14ac:dyDescent="0.2">
      <c r="A7" t="s">
        <v>17741</v>
      </c>
      <c r="B7" t="s">
        <v>86</v>
      </c>
      <c r="C7" t="s">
        <v>131</v>
      </c>
      <c r="D7" t="s">
        <v>17736</v>
      </c>
      <c r="E7" t="s">
        <v>81</v>
      </c>
      <c r="F7" t="s">
        <v>4939</v>
      </c>
      <c r="G7">
        <v>0</v>
      </c>
      <c r="H7">
        <v>0</v>
      </c>
      <c r="I7">
        <v>0</v>
      </c>
      <c r="J7">
        <v>0</v>
      </c>
      <c r="K7">
        <v>0</v>
      </c>
      <c r="L7">
        <v>0</v>
      </c>
      <c r="M7">
        <v>21</v>
      </c>
      <c r="N7">
        <v>0</v>
      </c>
      <c r="O7">
        <v>0</v>
      </c>
      <c r="P7">
        <v>0</v>
      </c>
      <c r="Q7">
        <v>0</v>
      </c>
    </row>
    <row r="8" spans="1:17" x14ac:dyDescent="0.2">
      <c r="A8" t="s">
        <v>17742</v>
      </c>
      <c r="B8" t="s">
        <v>86</v>
      </c>
      <c r="C8" t="s">
        <v>131</v>
      </c>
      <c r="D8" t="s">
        <v>17736</v>
      </c>
      <c r="E8" t="s">
        <v>81</v>
      </c>
      <c r="F8" t="s">
        <v>4941</v>
      </c>
      <c r="G8">
        <v>0</v>
      </c>
      <c r="H8">
        <v>21</v>
      </c>
      <c r="I8">
        <v>3</v>
      </c>
      <c r="J8">
        <v>16</v>
      </c>
      <c r="K8">
        <v>1</v>
      </c>
      <c r="L8">
        <v>1</v>
      </c>
      <c r="M8">
        <v>0</v>
      </c>
      <c r="N8">
        <v>0</v>
      </c>
      <c r="O8">
        <v>0</v>
      </c>
      <c r="P8">
        <v>0</v>
      </c>
      <c r="Q8">
        <v>0</v>
      </c>
    </row>
    <row r="9" spans="1:17" x14ac:dyDescent="0.2">
      <c r="A9" t="s">
        <v>17743</v>
      </c>
      <c r="B9" t="s">
        <v>86</v>
      </c>
      <c r="C9" t="s">
        <v>131</v>
      </c>
      <c r="D9" t="s">
        <v>17736</v>
      </c>
      <c r="E9" t="s">
        <v>81</v>
      </c>
      <c r="F9" t="s">
        <v>4943</v>
      </c>
      <c r="G9">
        <v>0</v>
      </c>
      <c r="H9">
        <v>0</v>
      </c>
      <c r="I9">
        <v>0</v>
      </c>
      <c r="J9">
        <v>0</v>
      </c>
      <c r="K9">
        <v>0</v>
      </c>
      <c r="L9">
        <v>0</v>
      </c>
      <c r="M9">
        <v>21</v>
      </c>
      <c r="N9">
        <v>0</v>
      </c>
      <c r="O9">
        <v>0</v>
      </c>
      <c r="P9">
        <v>0</v>
      </c>
      <c r="Q9">
        <v>0</v>
      </c>
    </row>
    <row r="10" spans="1:17" x14ac:dyDescent="0.2">
      <c r="A10" t="s">
        <v>17744</v>
      </c>
      <c r="B10" t="s">
        <v>86</v>
      </c>
      <c r="C10" t="s">
        <v>131</v>
      </c>
      <c r="D10" t="s">
        <v>17736</v>
      </c>
      <c r="E10" t="s">
        <v>81</v>
      </c>
      <c r="F10" t="s">
        <v>4925</v>
      </c>
      <c r="G10">
        <v>0</v>
      </c>
      <c r="H10">
        <v>0</v>
      </c>
      <c r="I10">
        <v>0</v>
      </c>
      <c r="J10">
        <v>0</v>
      </c>
      <c r="K10">
        <v>0</v>
      </c>
      <c r="L10">
        <v>0</v>
      </c>
      <c r="M10">
        <v>0</v>
      </c>
      <c r="N10">
        <v>14</v>
      </c>
      <c r="O10">
        <v>13</v>
      </c>
      <c r="P10">
        <v>1</v>
      </c>
      <c r="Q10">
        <v>0</v>
      </c>
    </row>
    <row r="11" spans="1:17" x14ac:dyDescent="0.2">
      <c r="A11" t="s">
        <v>17745</v>
      </c>
      <c r="B11" t="s">
        <v>86</v>
      </c>
      <c r="C11" t="s">
        <v>131</v>
      </c>
      <c r="D11" t="s">
        <v>17736</v>
      </c>
      <c r="E11" t="s">
        <v>81</v>
      </c>
      <c r="F11" t="s">
        <v>4927</v>
      </c>
      <c r="G11">
        <v>0</v>
      </c>
      <c r="H11">
        <v>0</v>
      </c>
      <c r="I11">
        <v>0</v>
      </c>
      <c r="J11">
        <v>0</v>
      </c>
      <c r="K11">
        <v>0</v>
      </c>
      <c r="L11">
        <v>0</v>
      </c>
      <c r="M11">
        <v>0</v>
      </c>
      <c r="N11">
        <v>14</v>
      </c>
      <c r="O11">
        <v>13</v>
      </c>
      <c r="P11">
        <v>1</v>
      </c>
      <c r="Q11">
        <v>0</v>
      </c>
    </row>
    <row r="12" spans="1:17" x14ac:dyDescent="0.2">
      <c r="A12" t="s">
        <v>17746</v>
      </c>
      <c r="B12" t="s">
        <v>86</v>
      </c>
      <c r="C12" t="s">
        <v>131</v>
      </c>
      <c r="D12" t="s">
        <v>17736</v>
      </c>
      <c r="E12" t="s">
        <v>81</v>
      </c>
      <c r="F12" t="s">
        <v>17734</v>
      </c>
      <c r="G12">
        <v>21</v>
      </c>
      <c r="H12">
        <v>0</v>
      </c>
      <c r="I12">
        <v>0</v>
      </c>
      <c r="J12">
        <v>0</v>
      </c>
      <c r="K12">
        <v>0</v>
      </c>
      <c r="L12">
        <v>0</v>
      </c>
      <c r="M12">
        <v>0</v>
      </c>
      <c r="N12">
        <v>0</v>
      </c>
      <c r="O12">
        <v>0</v>
      </c>
      <c r="P12">
        <v>0</v>
      </c>
      <c r="Q12">
        <v>0</v>
      </c>
    </row>
    <row r="13" spans="1:17" x14ac:dyDescent="0.2">
      <c r="A13" t="s">
        <v>17747</v>
      </c>
      <c r="B13" t="s">
        <v>86</v>
      </c>
      <c r="C13" t="s">
        <v>131</v>
      </c>
      <c r="D13" t="s">
        <v>17748</v>
      </c>
      <c r="E13" t="s">
        <v>83</v>
      </c>
      <c r="F13" t="s">
        <v>17749</v>
      </c>
      <c r="G13">
        <v>0</v>
      </c>
      <c r="H13">
        <v>0</v>
      </c>
      <c r="I13">
        <v>0</v>
      </c>
      <c r="J13">
        <v>0</v>
      </c>
      <c r="K13">
        <v>0</v>
      </c>
      <c r="L13">
        <v>0</v>
      </c>
      <c r="M13">
        <v>0</v>
      </c>
      <c r="N13">
        <v>1</v>
      </c>
      <c r="O13">
        <v>0</v>
      </c>
      <c r="P13">
        <v>1</v>
      </c>
      <c r="Q13">
        <v>0</v>
      </c>
    </row>
    <row r="14" spans="1:17" x14ac:dyDescent="0.2">
      <c r="A14" t="s">
        <v>17750</v>
      </c>
      <c r="B14" t="s">
        <v>86</v>
      </c>
      <c r="C14" t="s">
        <v>131</v>
      </c>
      <c r="D14" t="s">
        <v>17748</v>
      </c>
      <c r="E14" t="s">
        <v>83</v>
      </c>
      <c r="F14" t="s">
        <v>17734</v>
      </c>
      <c r="G14">
        <v>1</v>
      </c>
      <c r="H14">
        <v>0</v>
      </c>
      <c r="I14">
        <v>0</v>
      </c>
      <c r="J14">
        <v>0</v>
      </c>
      <c r="K14">
        <v>0</v>
      </c>
      <c r="L14">
        <v>0</v>
      </c>
      <c r="M14">
        <v>0</v>
      </c>
      <c r="N14">
        <v>0</v>
      </c>
      <c r="O14">
        <v>0</v>
      </c>
      <c r="P14">
        <v>0</v>
      </c>
      <c r="Q14">
        <v>0</v>
      </c>
    </row>
    <row r="15" spans="1:17" x14ac:dyDescent="0.2">
      <c r="A15" t="s">
        <v>17751</v>
      </c>
      <c r="B15" t="s">
        <v>86</v>
      </c>
      <c r="C15" t="s">
        <v>131</v>
      </c>
      <c r="D15" t="s">
        <v>17748</v>
      </c>
      <c r="E15" t="s">
        <v>81</v>
      </c>
      <c r="F15" t="s">
        <v>17749</v>
      </c>
      <c r="G15">
        <v>0</v>
      </c>
      <c r="H15">
        <v>0</v>
      </c>
      <c r="I15">
        <v>0</v>
      </c>
      <c r="J15">
        <v>0</v>
      </c>
      <c r="K15">
        <v>0</v>
      </c>
      <c r="L15">
        <v>0</v>
      </c>
      <c r="M15">
        <v>0</v>
      </c>
      <c r="N15">
        <v>4</v>
      </c>
      <c r="O15">
        <v>4</v>
      </c>
      <c r="P15">
        <v>0</v>
      </c>
      <c r="Q15">
        <v>0</v>
      </c>
    </row>
    <row r="16" spans="1:17" x14ac:dyDescent="0.2">
      <c r="A16" t="s">
        <v>17752</v>
      </c>
      <c r="B16" t="s">
        <v>86</v>
      </c>
      <c r="C16" t="s">
        <v>131</v>
      </c>
      <c r="D16" t="s">
        <v>17748</v>
      </c>
      <c r="E16" t="s">
        <v>81</v>
      </c>
      <c r="F16" t="s">
        <v>17734</v>
      </c>
      <c r="G16">
        <v>4</v>
      </c>
      <c r="H16">
        <v>0</v>
      </c>
      <c r="I16">
        <v>0</v>
      </c>
      <c r="J16">
        <v>0</v>
      </c>
      <c r="K16">
        <v>0</v>
      </c>
      <c r="L16">
        <v>0</v>
      </c>
      <c r="M16">
        <v>0</v>
      </c>
      <c r="N16">
        <v>0</v>
      </c>
      <c r="O16">
        <v>0</v>
      </c>
      <c r="P16">
        <v>0</v>
      </c>
      <c r="Q16">
        <v>0</v>
      </c>
    </row>
    <row r="17" spans="1:17" x14ac:dyDescent="0.2">
      <c r="A17" t="s">
        <v>17753</v>
      </c>
      <c r="B17" t="s">
        <v>86</v>
      </c>
      <c r="C17" t="s">
        <v>131</v>
      </c>
      <c r="D17" t="s">
        <v>17754</v>
      </c>
      <c r="E17" t="s">
        <v>83</v>
      </c>
      <c r="F17" t="s">
        <v>17734</v>
      </c>
      <c r="G17">
        <v>2</v>
      </c>
      <c r="H17">
        <v>0</v>
      </c>
      <c r="I17">
        <v>0</v>
      </c>
      <c r="J17">
        <v>0</v>
      </c>
      <c r="K17">
        <v>0</v>
      </c>
      <c r="L17">
        <v>0</v>
      </c>
      <c r="M17">
        <v>0</v>
      </c>
      <c r="N17">
        <v>0</v>
      </c>
      <c r="O17">
        <v>0</v>
      </c>
      <c r="P17">
        <v>0</v>
      </c>
      <c r="Q17">
        <v>0</v>
      </c>
    </row>
    <row r="18" spans="1:17" x14ac:dyDescent="0.2">
      <c r="A18" t="s">
        <v>17755</v>
      </c>
      <c r="B18" t="s">
        <v>86</v>
      </c>
      <c r="C18" t="s">
        <v>131</v>
      </c>
      <c r="D18" t="s">
        <v>17754</v>
      </c>
      <c r="E18" t="s">
        <v>81</v>
      </c>
      <c r="F18" t="s">
        <v>17734</v>
      </c>
      <c r="G18">
        <v>3</v>
      </c>
      <c r="H18">
        <v>0</v>
      </c>
      <c r="I18">
        <v>0</v>
      </c>
      <c r="J18">
        <v>0</v>
      </c>
      <c r="K18">
        <v>0</v>
      </c>
      <c r="L18">
        <v>0</v>
      </c>
      <c r="M18">
        <v>0</v>
      </c>
      <c r="N18">
        <v>0</v>
      </c>
      <c r="O18">
        <v>0</v>
      </c>
      <c r="P18">
        <v>0</v>
      </c>
      <c r="Q18">
        <v>0</v>
      </c>
    </row>
    <row r="19" spans="1:17" x14ac:dyDescent="0.2">
      <c r="A19" t="s">
        <v>17756</v>
      </c>
      <c r="B19" t="s">
        <v>86</v>
      </c>
      <c r="C19" t="s">
        <v>132</v>
      </c>
      <c r="D19" t="s">
        <v>17736</v>
      </c>
      <c r="E19" t="s">
        <v>83</v>
      </c>
      <c r="F19" t="s">
        <v>4929</v>
      </c>
      <c r="G19">
        <v>0</v>
      </c>
      <c r="H19">
        <v>1</v>
      </c>
      <c r="I19">
        <v>0</v>
      </c>
      <c r="J19">
        <v>1</v>
      </c>
      <c r="K19">
        <v>0</v>
      </c>
      <c r="L19">
        <v>0</v>
      </c>
      <c r="M19">
        <v>0</v>
      </c>
      <c r="N19">
        <v>0</v>
      </c>
      <c r="O19">
        <v>0</v>
      </c>
      <c r="P19">
        <v>0</v>
      </c>
      <c r="Q19">
        <v>0</v>
      </c>
    </row>
    <row r="20" spans="1:17" x14ac:dyDescent="0.2">
      <c r="A20" t="s">
        <v>17757</v>
      </c>
      <c r="B20" t="s">
        <v>86</v>
      </c>
      <c r="C20" t="s">
        <v>132</v>
      </c>
      <c r="D20" t="s">
        <v>17736</v>
      </c>
      <c r="E20" t="s">
        <v>83</v>
      </c>
      <c r="F20" t="s">
        <v>4931</v>
      </c>
      <c r="G20">
        <v>0</v>
      </c>
      <c r="H20">
        <v>1</v>
      </c>
      <c r="I20">
        <v>0</v>
      </c>
      <c r="J20">
        <v>1</v>
      </c>
      <c r="K20">
        <v>0</v>
      </c>
      <c r="L20">
        <v>0</v>
      </c>
      <c r="M20">
        <v>0</v>
      </c>
      <c r="N20">
        <v>0</v>
      </c>
      <c r="O20">
        <v>0</v>
      </c>
      <c r="P20">
        <v>0</v>
      </c>
      <c r="Q20">
        <v>0</v>
      </c>
    </row>
    <row r="21" spans="1:17" x14ac:dyDescent="0.2">
      <c r="A21" t="s">
        <v>17758</v>
      </c>
      <c r="B21" t="s">
        <v>86</v>
      </c>
      <c r="C21" t="s">
        <v>132</v>
      </c>
      <c r="D21" t="s">
        <v>17736</v>
      </c>
      <c r="E21" t="s">
        <v>83</v>
      </c>
      <c r="F21" t="s">
        <v>4933</v>
      </c>
      <c r="G21">
        <v>0</v>
      </c>
      <c r="H21">
        <v>0</v>
      </c>
      <c r="I21">
        <v>0</v>
      </c>
      <c r="J21">
        <v>0</v>
      </c>
      <c r="K21">
        <v>0</v>
      </c>
      <c r="L21">
        <v>0</v>
      </c>
      <c r="M21">
        <v>1</v>
      </c>
      <c r="N21">
        <v>0</v>
      </c>
      <c r="O21">
        <v>0</v>
      </c>
      <c r="P21">
        <v>0</v>
      </c>
      <c r="Q21">
        <v>0</v>
      </c>
    </row>
    <row r="22" spans="1:17" x14ac:dyDescent="0.2">
      <c r="A22" t="s">
        <v>17759</v>
      </c>
      <c r="B22" t="s">
        <v>86</v>
      </c>
      <c r="C22" t="s">
        <v>132</v>
      </c>
      <c r="D22" t="s">
        <v>17736</v>
      </c>
      <c r="E22" t="s">
        <v>83</v>
      </c>
      <c r="F22" t="s">
        <v>4935</v>
      </c>
      <c r="G22">
        <v>0</v>
      </c>
      <c r="H22">
        <v>1</v>
      </c>
      <c r="I22">
        <v>0</v>
      </c>
      <c r="J22">
        <v>1</v>
      </c>
      <c r="K22">
        <v>0</v>
      </c>
      <c r="L22">
        <v>0</v>
      </c>
      <c r="M22">
        <v>0</v>
      </c>
      <c r="N22">
        <v>0</v>
      </c>
      <c r="O22">
        <v>0</v>
      </c>
      <c r="P22">
        <v>0</v>
      </c>
      <c r="Q22">
        <v>0</v>
      </c>
    </row>
    <row r="23" spans="1:17" x14ac:dyDescent="0.2">
      <c r="A23" t="s">
        <v>17760</v>
      </c>
      <c r="B23" t="s">
        <v>86</v>
      </c>
      <c r="C23" t="s">
        <v>132</v>
      </c>
      <c r="D23" t="s">
        <v>17736</v>
      </c>
      <c r="E23" t="s">
        <v>83</v>
      </c>
      <c r="F23" t="s">
        <v>4937</v>
      </c>
      <c r="G23">
        <v>0</v>
      </c>
      <c r="H23">
        <v>1</v>
      </c>
      <c r="I23">
        <v>0</v>
      </c>
      <c r="J23">
        <v>1</v>
      </c>
      <c r="K23">
        <v>0</v>
      </c>
      <c r="L23">
        <v>0</v>
      </c>
      <c r="M23">
        <v>0</v>
      </c>
      <c r="N23">
        <v>0</v>
      </c>
      <c r="O23">
        <v>0</v>
      </c>
      <c r="P23">
        <v>0</v>
      </c>
      <c r="Q23">
        <v>0</v>
      </c>
    </row>
    <row r="24" spans="1:17" x14ac:dyDescent="0.2">
      <c r="A24" t="s">
        <v>17761</v>
      </c>
      <c r="B24" t="s">
        <v>86</v>
      </c>
      <c r="C24" t="s">
        <v>132</v>
      </c>
      <c r="D24" t="s">
        <v>17736</v>
      </c>
      <c r="E24" t="s">
        <v>83</v>
      </c>
      <c r="F24" t="s">
        <v>4939</v>
      </c>
      <c r="G24">
        <v>0</v>
      </c>
      <c r="H24">
        <v>0</v>
      </c>
      <c r="I24">
        <v>0</v>
      </c>
      <c r="J24">
        <v>0</v>
      </c>
      <c r="K24">
        <v>0</v>
      </c>
      <c r="L24">
        <v>0</v>
      </c>
      <c r="M24">
        <v>1</v>
      </c>
      <c r="N24">
        <v>0</v>
      </c>
      <c r="O24">
        <v>0</v>
      </c>
      <c r="P24">
        <v>0</v>
      </c>
      <c r="Q24">
        <v>0</v>
      </c>
    </row>
    <row r="25" spans="1:17" x14ac:dyDescent="0.2">
      <c r="A25" t="s">
        <v>17762</v>
      </c>
      <c r="B25" t="s">
        <v>86</v>
      </c>
      <c r="C25" t="s">
        <v>132</v>
      </c>
      <c r="D25" t="s">
        <v>17736</v>
      </c>
      <c r="E25" t="s">
        <v>83</v>
      </c>
      <c r="F25" t="s">
        <v>4941</v>
      </c>
      <c r="G25">
        <v>0</v>
      </c>
      <c r="H25">
        <v>1</v>
      </c>
      <c r="I25">
        <v>0</v>
      </c>
      <c r="J25">
        <v>1</v>
      </c>
      <c r="K25">
        <v>0</v>
      </c>
      <c r="L25">
        <v>0</v>
      </c>
      <c r="M25">
        <v>0</v>
      </c>
      <c r="N25">
        <v>0</v>
      </c>
      <c r="O25">
        <v>0</v>
      </c>
      <c r="P25">
        <v>0</v>
      </c>
      <c r="Q25">
        <v>0</v>
      </c>
    </row>
    <row r="26" spans="1:17" x14ac:dyDescent="0.2">
      <c r="A26" t="s">
        <v>17763</v>
      </c>
      <c r="B26" t="s">
        <v>86</v>
      </c>
      <c r="C26" t="s">
        <v>132</v>
      </c>
      <c r="D26" t="s">
        <v>17736</v>
      </c>
      <c r="E26" t="s">
        <v>83</v>
      </c>
      <c r="F26" t="s">
        <v>4943</v>
      </c>
      <c r="G26">
        <v>0</v>
      </c>
      <c r="H26">
        <v>0</v>
      </c>
      <c r="I26">
        <v>0</v>
      </c>
      <c r="J26">
        <v>0</v>
      </c>
      <c r="K26">
        <v>0</v>
      </c>
      <c r="L26">
        <v>0</v>
      </c>
      <c r="M26">
        <v>1</v>
      </c>
      <c r="N26">
        <v>0</v>
      </c>
      <c r="O26">
        <v>0</v>
      </c>
      <c r="P26">
        <v>0</v>
      </c>
      <c r="Q26">
        <v>0</v>
      </c>
    </row>
    <row r="27" spans="1:17" x14ac:dyDescent="0.2">
      <c r="A27" t="s">
        <v>17764</v>
      </c>
      <c r="B27" t="s">
        <v>86</v>
      </c>
      <c r="C27" t="s">
        <v>132</v>
      </c>
      <c r="D27" t="s">
        <v>17736</v>
      </c>
      <c r="E27" t="s">
        <v>83</v>
      </c>
      <c r="F27" t="s">
        <v>4925</v>
      </c>
      <c r="G27">
        <v>0</v>
      </c>
      <c r="H27">
        <v>0</v>
      </c>
      <c r="I27">
        <v>0</v>
      </c>
      <c r="J27">
        <v>0</v>
      </c>
      <c r="K27">
        <v>0</v>
      </c>
      <c r="L27">
        <v>0</v>
      </c>
      <c r="M27">
        <v>0</v>
      </c>
      <c r="N27">
        <v>1</v>
      </c>
      <c r="O27">
        <v>1</v>
      </c>
      <c r="P27">
        <v>0</v>
      </c>
      <c r="Q27">
        <v>0</v>
      </c>
    </row>
    <row r="28" spans="1:17" x14ac:dyDescent="0.2">
      <c r="A28" t="s">
        <v>17765</v>
      </c>
      <c r="B28" t="s">
        <v>86</v>
      </c>
      <c r="C28" t="s">
        <v>132</v>
      </c>
      <c r="D28" t="s">
        <v>17736</v>
      </c>
      <c r="E28" t="s">
        <v>83</v>
      </c>
      <c r="F28" t="s">
        <v>4927</v>
      </c>
      <c r="G28">
        <v>0</v>
      </c>
      <c r="H28">
        <v>0</v>
      </c>
      <c r="I28">
        <v>0</v>
      </c>
      <c r="J28">
        <v>0</v>
      </c>
      <c r="K28">
        <v>0</v>
      </c>
      <c r="L28">
        <v>0</v>
      </c>
      <c r="M28">
        <v>0</v>
      </c>
      <c r="N28">
        <v>1</v>
      </c>
      <c r="O28">
        <v>1</v>
      </c>
      <c r="P28">
        <v>0</v>
      </c>
      <c r="Q28">
        <v>0</v>
      </c>
    </row>
    <row r="29" spans="1:17" x14ac:dyDescent="0.2">
      <c r="A29" t="s">
        <v>17766</v>
      </c>
      <c r="B29" t="s">
        <v>86</v>
      </c>
      <c r="C29" t="s">
        <v>132</v>
      </c>
      <c r="D29" t="s">
        <v>17736</v>
      </c>
      <c r="E29" t="s">
        <v>83</v>
      </c>
      <c r="F29" t="s">
        <v>17734</v>
      </c>
      <c r="G29">
        <v>1</v>
      </c>
      <c r="H29">
        <v>0</v>
      </c>
      <c r="I29">
        <v>0</v>
      </c>
      <c r="J29">
        <v>0</v>
      </c>
      <c r="K29">
        <v>0</v>
      </c>
      <c r="L29">
        <v>0</v>
      </c>
      <c r="M29">
        <v>0</v>
      </c>
      <c r="N29">
        <v>0</v>
      </c>
      <c r="O29">
        <v>0</v>
      </c>
      <c r="P29">
        <v>0</v>
      </c>
      <c r="Q29">
        <v>0</v>
      </c>
    </row>
    <row r="30" spans="1:17" x14ac:dyDescent="0.2">
      <c r="A30" t="s">
        <v>17767</v>
      </c>
      <c r="B30" t="s">
        <v>86</v>
      </c>
      <c r="C30" t="s">
        <v>133</v>
      </c>
      <c r="D30" t="s">
        <v>17768</v>
      </c>
      <c r="E30" t="s">
        <v>83</v>
      </c>
      <c r="F30" t="s">
        <v>17734</v>
      </c>
      <c r="G30">
        <v>3</v>
      </c>
      <c r="H30">
        <v>0</v>
      </c>
      <c r="I30">
        <v>0</v>
      </c>
      <c r="J30">
        <v>0</v>
      </c>
      <c r="K30">
        <v>0</v>
      </c>
      <c r="L30">
        <v>0</v>
      </c>
      <c r="M30">
        <v>0</v>
      </c>
      <c r="N30">
        <v>0</v>
      </c>
      <c r="O30">
        <v>0</v>
      </c>
      <c r="P30">
        <v>0</v>
      </c>
      <c r="Q30">
        <v>0</v>
      </c>
    </row>
    <row r="31" spans="1:17" x14ac:dyDescent="0.2">
      <c r="A31" t="s">
        <v>17769</v>
      </c>
      <c r="B31" t="s">
        <v>86</v>
      </c>
      <c r="C31" t="s">
        <v>193</v>
      </c>
      <c r="D31" t="s">
        <v>17736</v>
      </c>
      <c r="E31" t="s">
        <v>83</v>
      </c>
      <c r="F31" t="s">
        <v>17734</v>
      </c>
      <c r="G31">
        <v>29</v>
      </c>
      <c r="H31">
        <v>0</v>
      </c>
      <c r="I31">
        <v>0</v>
      </c>
      <c r="J31">
        <v>0</v>
      </c>
      <c r="K31">
        <v>0</v>
      </c>
      <c r="L31">
        <v>0</v>
      </c>
      <c r="M31">
        <v>0</v>
      </c>
      <c r="N31">
        <v>0</v>
      </c>
      <c r="O31">
        <v>0</v>
      </c>
      <c r="P31">
        <v>0</v>
      </c>
      <c r="Q31">
        <v>0</v>
      </c>
    </row>
    <row r="32" spans="1:17" x14ac:dyDescent="0.2">
      <c r="A32" t="s">
        <v>17770</v>
      </c>
      <c r="B32" t="s">
        <v>86</v>
      </c>
      <c r="C32" t="s">
        <v>193</v>
      </c>
      <c r="D32" t="s">
        <v>17736</v>
      </c>
      <c r="E32" t="s">
        <v>81</v>
      </c>
      <c r="F32" t="s">
        <v>4929</v>
      </c>
      <c r="G32">
        <v>0</v>
      </c>
      <c r="H32">
        <v>32</v>
      </c>
      <c r="I32">
        <v>1</v>
      </c>
      <c r="J32">
        <v>27</v>
      </c>
      <c r="K32">
        <v>1</v>
      </c>
      <c r="L32">
        <v>3</v>
      </c>
      <c r="M32">
        <v>0</v>
      </c>
      <c r="N32">
        <v>0</v>
      </c>
      <c r="O32">
        <v>0</v>
      </c>
      <c r="P32">
        <v>0</v>
      </c>
      <c r="Q32">
        <v>0</v>
      </c>
    </row>
    <row r="33" spans="1:17" x14ac:dyDescent="0.2">
      <c r="A33" t="s">
        <v>17771</v>
      </c>
      <c r="B33" t="s">
        <v>86</v>
      </c>
      <c r="C33" t="s">
        <v>193</v>
      </c>
      <c r="D33" t="s">
        <v>17736</v>
      </c>
      <c r="E33" t="s">
        <v>81</v>
      </c>
      <c r="F33" t="s">
        <v>4931</v>
      </c>
      <c r="G33">
        <v>0</v>
      </c>
      <c r="H33">
        <v>32</v>
      </c>
      <c r="I33">
        <v>1</v>
      </c>
      <c r="J33">
        <v>26</v>
      </c>
      <c r="K33">
        <v>0</v>
      </c>
      <c r="L33">
        <v>5</v>
      </c>
      <c r="M33">
        <v>0</v>
      </c>
      <c r="N33">
        <v>0</v>
      </c>
      <c r="O33">
        <v>0</v>
      </c>
      <c r="P33">
        <v>0</v>
      </c>
      <c r="Q33">
        <v>0</v>
      </c>
    </row>
    <row r="34" spans="1:17" x14ac:dyDescent="0.2">
      <c r="A34" t="s">
        <v>17772</v>
      </c>
      <c r="B34" t="s">
        <v>86</v>
      </c>
      <c r="C34" t="s">
        <v>193</v>
      </c>
      <c r="D34" t="s">
        <v>17736</v>
      </c>
      <c r="E34" t="s">
        <v>81</v>
      </c>
      <c r="F34" t="s">
        <v>4933</v>
      </c>
      <c r="G34">
        <v>0</v>
      </c>
      <c r="H34">
        <v>0</v>
      </c>
      <c r="I34">
        <v>0</v>
      </c>
      <c r="J34">
        <v>0</v>
      </c>
      <c r="K34">
        <v>0</v>
      </c>
      <c r="L34">
        <v>0</v>
      </c>
      <c r="M34">
        <v>32</v>
      </c>
      <c r="N34">
        <v>0</v>
      </c>
      <c r="O34">
        <v>0</v>
      </c>
      <c r="P34">
        <v>0</v>
      </c>
      <c r="Q34">
        <v>0</v>
      </c>
    </row>
    <row r="35" spans="1:17" x14ac:dyDescent="0.2">
      <c r="A35" t="s">
        <v>17773</v>
      </c>
      <c r="B35" t="s">
        <v>86</v>
      </c>
      <c r="C35" t="s">
        <v>193</v>
      </c>
      <c r="D35" t="s">
        <v>17736</v>
      </c>
      <c r="E35" t="s">
        <v>81</v>
      </c>
      <c r="F35" t="s">
        <v>4935</v>
      </c>
      <c r="G35">
        <v>0</v>
      </c>
      <c r="H35">
        <v>32</v>
      </c>
      <c r="I35">
        <v>1</v>
      </c>
      <c r="J35">
        <v>26</v>
      </c>
      <c r="K35">
        <v>0</v>
      </c>
      <c r="L35">
        <v>5</v>
      </c>
      <c r="M35">
        <v>0</v>
      </c>
      <c r="N35">
        <v>0</v>
      </c>
      <c r="O35">
        <v>0</v>
      </c>
      <c r="P35">
        <v>0</v>
      </c>
      <c r="Q35">
        <v>0</v>
      </c>
    </row>
    <row r="36" spans="1:17" x14ac:dyDescent="0.2">
      <c r="A36" t="s">
        <v>17774</v>
      </c>
      <c r="B36" t="s">
        <v>86</v>
      </c>
      <c r="C36" t="s">
        <v>193</v>
      </c>
      <c r="D36" t="s">
        <v>17736</v>
      </c>
      <c r="E36" t="s">
        <v>81</v>
      </c>
      <c r="F36" t="s">
        <v>4937</v>
      </c>
      <c r="G36">
        <v>0</v>
      </c>
      <c r="H36">
        <v>32</v>
      </c>
      <c r="I36">
        <v>1</v>
      </c>
      <c r="J36">
        <v>26</v>
      </c>
      <c r="K36">
        <v>0</v>
      </c>
      <c r="L36">
        <v>5</v>
      </c>
      <c r="M36">
        <v>0</v>
      </c>
      <c r="N36">
        <v>0</v>
      </c>
      <c r="O36">
        <v>0</v>
      </c>
      <c r="P36">
        <v>0</v>
      </c>
      <c r="Q36">
        <v>0</v>
      </c>
    </row>
    <row r="37" spans="1:17" x14ac:dyDescent="0.2">
      <c r="A37" t="s">
        <v>17775</v>
      </c>
      <c r="B37" t="s">
        <v>86</v>
      </c>
      <c r="C37" t="s">
        <v>193</v>
      </c>
      <c r="D37" t="s">
        <v>17736</v>
      </c>
      <c r="E37" t="s">
        <v>81</v>
      </c>
      <c r="F37" t="s">
        <v>4939</v>
      </c>
      <c r="G37">
        <v>0</v>
      </c>
      <c r="H37">
        <v>0</v>
      </c>
      <c r="I37">
        <v>0</v>
      </c>
      <c r="J37">
        <v>0</v>
      </c>
      <c r="K37">
        <v>0</v>
      </c>
      <c r="L37">
        <v>0</v>
      </c>
      <c r="M37">
        <v>32</v>
      </c>
      <c r="N37">
        <v>0</v>
      </c>
      <c r="O37">
        <v>0</v>
      </c>
      <c r="P37">
        <v>0</v>
      </c>
      <c r="Q37">
        <v>0</v>
      </c>
    </row>
    <row r="38" spans="1:17" x14ac:dyDescent="0.2">
      <c r="A38" t="s">
        <v>17776</v>
      </c>
      <c r="B38" t="s">
        <v>86</v>
      </c>
      <c r="C38" t="s">
        <v>193</v>
      </c>
      <c r="D38" t="s">
        <v>17736</v>
      </c>
      <c r="E38" t="s">
        <v>81</v>
      </c>
      <c r="F38" t="s">
        <v>4941</v>
      </c>
      <c r="G38">
        <v>0</v>
      </c>
      <c r="H38">
        <v>32</v>
      </c>
      <c r="I38">
        <v>1</v>
      </c>
      <c r="J38">
        <v>27</v>
      </c>
      <c r="K38">
        <v>0</v>
      </c>
      <c r="L38">
        <v>4</v>
      </c>
      <c r="M38">
        <v>0</v>
      </c>
      <c r="N38">
        <v>0</v>
      </c>
      <c r="O38">
        <v>0</v>
      </c>
      <c r="P38">
        <v>0</v>
      </c>
      <c r="Q38">
        <v>0</v>
      </c>
    </row>
    <row r="39" spans="1:17" x14ac:dyDescent="0.2">
      <c r="A39" t="s">
        <v>17777</v>
      </c>
      <c r="B39" t="s">
        <v>86</v>
      </c>
      <c r="C39" t="s">
        <v>193</v>
      </c>
      <c r="D39" t="s">
        <v>17736</v>
      </c>
      <c r="E39" t="s">
        <v>81</v>
      </c>
      <c r="F39" t="s">
        <v>4943</v>
      </c>
      <c r="G39">
        <v>0</v>
      </c>
      <c r="H39">
        <v>0</v>
      </c>
      <c r="I39">
        <v>0</v>
      </c>
      <c r="J39">
        <v>0</v>
      </c>
      <c r="K39">
        <v>0</v>
      </c>
      <c r="L39">
        <v>0</v>
      </c>
      <c r="M39">
        <v>32</v>
      </c>
      <c r="N39">
        <v>0</v>
      </c>
      <c r="O39">
        <v>0</v>
      </c>
      <c r="P39">
        <v>0</v>
      </c>
      <c r="Q39">
        <v>0</v>
      </c>
    </row>
    <row r="40" spans="1:17" x14ac:dyDescent="0.2">
      <c r="A40" t="s">
        <v>17778</v>
      </c>
      <c r="B40" t="s">
        <v>86</v>
      </c>
      <c r="C40" t="s">
        <v>193</v>
      </c>
      <c r="D40" t="s">
        <v>17736</v>
      </c>
      <c r="E40" t="s">
        <v>81</v>
      </c>
      <c r="F40" t="s">
        <v>4925</v>
      </c>
      <c r="G40">
        <v>0</v>
      </c>
      <c r="H40">
        <v>0</v>
      </c>
      <c r="I40">
        <v>0</v>
      </c>
      <c r="J40">
        <v>0</v>
      </c>
      <c r="K40">
        <v>0</v>
      </c>
      <c r="L40">
        <v>0</v>
      </c>
      <c r="M40">
        <v>0</v>
      </c>
      <c r="N40">
        <v>30</v>
      </c>
      <c r="O40">
        <v>26</v>
      </c>
      <c r="P40">
        <v>3</v>
      </c>
      <c r="Q40">
        <v>1</v>
      </c>
    </row>
    <row r="41" spans="1:17" x14ac:dyDescent="0.2">
      <c r="A41" t="s">
        <v>17779</v>
      </c>
      <c r="B41" t="s">
        <v>86</v>
      </c>
      <c r="C41" t="s">
        <v>193</v>
      </c>
      <c r="D41" t="s">
        <v>17736</v>
      </c>
      <c r="E41" t="s">
        <v>81</v>
      </c>
      <c r="F41" t="s">
        <v>4927</v>
      </c>
      <c r="G41">
        <v>0</v>
      </c>
      <c r="H41">
        <v>0</v>
      </c>
      <c r="I41">
        <v>0</v>
      </c>
      <c r="J41">
        <v>0</v>
      </c>
      <c r="K41">
        <v>0</v>
      </c>
      <c r="L41">
        <v>0</v>
      </c>
      <c r="M41">
        <v>0</v>
      </c>
      <c r="N41">
        <v>25</v>
      </c>
      <c r="O41">
        <v>22</v>
      </c>
      <c r="P41">
        <v>2</v>
      </c>
      <c r="Q41">
        <v>1</v>
      </c>
    </row>
    <row r="42" spans="1:17" x14ac:dyDescent="0.2">
      <c r="A42" t="s">
        <v>17780</v>
      </c>
      <c r="B42" t="s">
        <v>86</v>
      </c>
      <c r="C42" t="s">
        <v>193</v>
      </c>
      <c r="D42" t="s">
        <v>17736</v>
      </c>
      <c r="E42" t="s">
        <v>81</v>
      </c>
      <c r="F42" t="s">
        <v>17734</v>
      </c>
      <c r="G42">
        <v>32</v>
      </c>
      <c r="H42">
        <v>0</v>
      </c>
      <c r="I42">
        <v>0</v>
      </c>
      <c r="J42">
        <v>0</v>
      </c>
      <c r="K42">
        <v>0</v>
      </c>
      <c r="L42">
        <v>0</v>
      </c>
      <c r="M42">
        <v>0</v>
      </c>
      <c r="N42">
        <v>0</v>
      </c>
      <c r="O42">
        <v>0</v>
      </c>
      <c r="P42">
        <v>0</v>
      </c>
      <c r="Q42">
        <v>0</v>
      </c>
    </row>
    <row r="43" spans="1:17" x14ac:dyDescent="0.2">
      <c r="A43" t="s">
        <v>17781</v>
      </c>
      <c r="B43" t="s">
        <v>86</v>
      </c>
      <c r="C43" t="s">
        <v>193</v>
      </c>
      <c r="D43" t="s">
        <v>17748</v>
      </c>
      <c r="E43" t="s">
        <v>83</v>
      </c>
      <c r="F43" t="s">
        <v>17749</v>
      </c>
      <c r="G43">
        <v>0</v>
      </c>
      <c r="H43">
        <v>0</v>
      </c>
      <c r="I43">
        <v>0</v>
      </c>
      <c r="J43">
        <v>0</v>
      </c>
      <c r="K43">
        <v>0</v>
      </c>
      <c r="L43">
        <v>0</v>
      </c>
      <c r="M43">
        <v>0</v>
      </c>
      <c r="N43">
        <v>2</v>
      </c>
      <c r="O43">
        <v>1</v>
      </c>
      <c r="P43">
        <v>1</v>
      </c>
      <c r="Q43">
        <v>0</v>
      </c>
    </row>
    <row r="44" spans="1:17" x14ac:dyDescent="0.2">
      <c r="A44" t="s">
        <v>17782</v>
      </c>
      <c r="B44" t="s">
        <v>86</v>
      </c>
      <c r="C44" t="s">
        <v>193</v>
      </c>
      <c r="D44" t="s">
        <v>17748</v>
      </c>
      <c r="E44" t="s">
        <v>83</v>
      </c>
      <c r="F44" t="s">
        <v>17734</v>
      </c>
      <c r="G44">
        <v>2</v>
      </c>
      <c r="H44">
        <v>0</v>
      </c>
      <c r="I44">
        <v>0</v>
      </c>
      <c r="J44">
        <v>0</v>
      </c>
      <c r="K44">
        <v>0</v>
      </c>
      <c r="L44">
        <v>0</v>
      </c>
      <c r="M44">
        <v>0</v>
      </c>
      <c r="N44">
        <v>0</v>
      </c>
      <c r="O44">
        <v>0</v>
      </c>
      <c r="P44">
        <v>0</v>
      </c>
      <c r="Q44">
        <v>0</v>
      </c>
    </row>
    <row r="45" spans="1:17" x14ac:dyDescent="0.2">
      <c r="A45" t="s">
        <v>17783</v>
      </c>
      <c r="B45" t="s">
        <v>86</v>
      </c>
      <c r="C45" t="s">
        <v>193</v>
      </c>
      <c r="D45" t="s">
        <v>17748</v>
      </c>
      <c r="E45" t="s">
        <v>81</v>
      </c>
      <c r="F45" t="s">
        <v>17749</v>
      </c>
      <c r="G45">
        <v>0</v>
      </c>
      <c r="H45">
        <v>0</v>
      </c>
      <c r="I45">
        <v>0</v>
      </c>
      <c r="J45">
        <v>0</v>
      </c>
      <c r="K45">
        <v>0</v>
      </c>
      <c r="L45">
        <v>0</v>
      </c>
      <c r="M45">
        <v>0</v>
      </c>
      <c r="N45">
        <v>4</v>
      </c>
      <c r="O45">
        <v>3</v>
      </c>
      <c r="P45">
        <v>1</v>
      </c>
      <c r="Q45">
        <v>0</v>
      </c>
    </row>
    <row r="46" spans="1:17" x14ac:dyDescent="0.2">
      <c r="A46" t="s">
        <v>17784</v>
      </c>
      <c r="B46" t="s">
        <v>86</v>
      </c>
      <c r="C46" t="s">
        <v>193</v>
      </c>
      <c r="D46" t="s">
        <v>17748</v>
      </c>
      <c r="E46" t="s">
        <v>81</v>
      </c>
      <c r="F46" t="s">
        <v>17734</v>
      </c>
      <c r="G46">
        <v>4</v>
      </c>
      <c r="H46">
        <v>0</v>
      </c>
      <c r="I46">
        <v>0</v>
      </c>
      <c r="J46">
        <v>0</v>
      </c>
      <c r="K46">
        <v>0</v>
      </c>
      <c r="L46">
        <v>0</v>
      </c>
      <c r="M46">
        <v>0</v>
      </c>
      <c r="N46">
        <v>0</v>
      </c>
      <c r="O46">
        <v>0</v>
      </c>
      <c r="P46">
        <v>0</v>
      </c>
      <c r="Q46">
        <v>0</v>
      </c>
    </row>
    <row r="47" spans="1:17" x14ac:dyDescent="0.2">
      <c r="A47" t="s">
        <v>17785</v>
      </c>
      <c r="B47" t="s">
        <v>86</v>
      </c>
      <c r="C47" t="s">
        <v>193</v>
      </c>
      <c r="D47" t="s">
        <v>17754</v>
      </c>
      <c r="E47" t="s">
        <v>83</v>
      </c>
      <c r="F47" t="s">
        <v>17734</v>
      </c>
      <c r="G47">
        <v>4</v>
      </c>
      <c r="H47">
        <v>0</v>
      </c>
      <c r="I47">
        <v>0</v>
      </c>
      <c r="J47">
        <v>0</v>
      </c>
      <c r="K47">
        <v>0</v>
      </c>
      <c r="L47">
        <v>0</v>
      </c>
      <c r="M47">
        <v>0</v>
      </c>
      <c r="N47">
        <v>0</v>
      </c>
      <c r="O47">
        <v>0</v>
      </c>
      <c r="P47">
        <v>0</v>
      </c>
      <c r="Q47">
        <v>0</v>
      </c>
    </row>
    <row r="48" spans="1:17" x14ac:dyDescent="0.2">
      <c r="A48" t="s">
        <v>17786</v>
      </c>
      <c r="B48" t="s">
        <v>86</v>
      </c>
      <c r="C48" t="s">
        <v>193</v>
      </c>
      <c r="D48" t="s">
        <v>17754</v>
      </c>
      <c r="E48" t="s">
        <v>81</v>
      </c>
      <c r="F48" t="s">
        <v>17734</v>
      </c>
      <c r="G48">
        <v>1</v>
      </c>
      <c r="H48">
        <v>0</v>
      </c>
      <c r="I48">
        <v>0</v>
      </c>
      <c r="J48">
        <v>0</v>
      </c>
      <c r="K48">
        <v>0</v>
      </c>
      <c r="L48">
        <v>0</v>
      </c>
      <c r="M48">
        <v>0</v>
      </c>
      <c r="N48">
        <v>0</v>
      </c>
      <c r="O48">
        <v>0</v>
      </c>
      <c r="P48">
        <v>0</v>
      </c>
      <c r="Q48">
        <v>0</v>
      </c>
    </row>
    <row r="49" spans="1:17" x14ac:dyDescent="0.2">
      <c r="A49" t="s">
        <v>17787</v>
      </c>
      <c r="B49" t="s">
        <v>86</v>
      </c>
      <c r="C49" t="s">
        <v>194</v>
      </c>
      <c r="D49" t="s">
        <v>17768</v>
      </c>
      <c r="E49" t="s">
        <v>83</v>
      </c>
      <c r="F49" t="s">
        <v>17734</v>
      </c>
      <c r="G49">
        <v>2</v>
      </c>
      <c r="H49">
        <v>0</v>
      </c>
      <c r="I49">
        <v>0</v>
      </c>
      <c r="J49">
        <v>0</v>
      </c>
      <c r="K49">
        <v>0</v>
      </c>
      <c r="L49">
        <v>0</v>
      </c>
      <c r="M49">
        <v>0</v>
      </c>
      <c r="N49">
        <v>0</v>
      </c>
      <c r="O49">
        <v>0</v>
      </c>
      <c r="P49">
        <v>0</v>
      </c>
      <c r="Q49">
        <v>0</v>
      </c>
    </row>
    <row r="50" spans="1:17" x14ac:dyDescent="0.2">
      <c r="A50" t="s">
        <v>17788</v>
      </c>
      <c r="B50" t="s">
        <v>86</v>
      </c>
      <c r="C50" t="s">
        <v>194</v>
      </c>
      <c r="D50" t="s">
        <v>17768</v>
      </c>
      <c r="E50" t="s">
        <v>81</v>
      </c>
      <c r="F50" t="s">
        <v>17734</v>
      </c>
      <c r="G50">
        <v>4</v>
      </c>
      <c r="H50">
        <v>0</v>
      </c>
      <c r="I50">
        <v>0</v>
      </c>
      <c r="J50">
        <v>0</v>
      </c>
      <c r="K50">
        <v>0</v>
      </c>
      <c r="L50">
        <v>0</v>
      </c>
      <c r="M50">
        <v>0</v>
      </c>
      <c r="N50">
        <v>0</v>
      </c>
      <c r="O50">
        <v>0</v>
      </c>
      <c r="P50">
        <v>0</v>
      </c>
      <c r="Q50">
        <v>0</v>
      </c>
    </row>
    <row r="51" spans="1:17" x14ac:dyDescent="0.2">
      <c r="A51" t="s">
        <v>17789</v>
      </c>
      <c r="B51" t="s">
        <v>86</v>
      </c>
      <c r="C51" t="s">
        <v>194</v>
      </c>
      <c r="D51" t="s">
        <v>17736</v>
      </c>
      <c r="E51" t="s">
        <v>83</v>
      </c>
      <c r="F51" t="s">
        <v>4929</v>
      </c>
      <c r="G51">
        <v>0</v>
      </c>
      <c r="H51">
        <v>26</v>
      </c>
      <c r="I51">
        <v>5</v>
      </c>
      <c r="J51">
        <v>21</v>
      </c>
      <c r="K51">
        <v>0</v>
      </c>
      <c r="L51">
        <v>0</v>
      </c>
      <c r="M51">
        <v>0</v>
      </c>
      <c r="N51">
        <v>0</v>
      </c>
      <c r="O51">
        <v>0</v>
      </c>
      <c r="P51">
        <v>0</v>
      </c>
      <c r="Q51">
        <v>0</v>
      </c>
    </row>
    <row r="52" spans="1:17" x14ac:dyDescent="0.2">
      <c r="A52" t="s">
        <v>17790</v>
      </c>
      <c r="B52" t="s">
        <v>86</v>
      </c>
      <c r="C52" t="s">
        <v>194</v>
      </c>
      <c r="D52" t="s">
        <v>17736</v>
      </c>
      <c r="E52" t="s">
        <v>83</v>
      </c>
      <c r="F52" t="s">
        <v>4931</v>
      </c>
      <c r="G52">
        <v>0</v>
      </c>
      <c r="H52">
        <v>26</v>
      </c>
      <c r="I52">
        <v>2</v>
      </c>
      <c r="J52">
        <v>22</v>
      </c>
      <c r="K52">
        <v>2</v>
      </c>
      <c r="L52">
        <v>0</v>
      </c>
      <c r="M52">
        <v>0</v>
      </c>
      <c r="N52">
        <v>0</v>
      </c>
      <c r="O52">
        <v>0</v>
      </c>
      <c r="P52">
        <v>0</v>
      </c>
      <c r="Q52">
        <v>0</v>
      </c>
    </row>
    <row r="53" spans="1:17" x14ac:dyDescent="0.2">
      <c r="A53" t="s">
        <v>17791</v>
      </c>
      <c r="B53" t="s">
        <v>86</v>
      </c>
      <c r="C53" t="s">
        <v>194</v>
      </c>
      <c r="D53" t="s">
        <v>17736</v>
      </c>
      <c r="E53" t="s">
        <v>83</v>
      </c>
      <c r="F53" t="s">
        <v>4933</v>
      </c>
      <c r="G53">
        <v>0</v>
      </c>
      <c r="H53">
        <v>0</v>
      </c>
      <c r="I53">
        <v>0</v>
      </c>
      <c r="J53">
        <v>0</v>
      </c>
      <c r="K53">
        <v>0</v>
      </c>
      <c r="L53">
        <v>0</v>
      </c>
      <c r="M53">
        <v>26</v>
      </c>
      <c r="N53">
        <v>0</v>
      </c>
      <c r="O53">
        <v>0</v>
      </c>
      <c r="P53">
        <v>0</v>
      </c>
      <c r="Q53">
        <v>0</v>
      </c>
    </row>
    <row r="54" spans="1:17" x14ac:dyDescent="0.2">
      <c r="A54" t="s">
        <v>17792</v>
      </c>
      <c r="B54" t="s">
        <v>86</v>
      </c>
      <c r="C54" t="s">
        <v>194</v>
      </c>
      <c r="D54" t="s">
        <v>17736</v>
      </c>
      <c r="E54" t="s">
        <v>83</v>
      </c>
      <c r="F54" t="s">
        <v>4935</v>
      </c>
      <c r="G54">
        <v>0</v>
      </c>
      <c r="H54">
        <v>26</v>
      </c>
      <c r="I54">
        <v>2</v>
      </c>
      <c r="J54">
        <v>22</v>
      </c>
      <c r="K54">
        <v>2</v>
      </c>
      <c r="L54">
        <v>0</v>
      </c>
      <c r="M54">
        <v>0</v>
      </c>
      <c r="N54">
        <v>0</v>
      </c>
      <c r="O54">
        <v>0</v>
      </c>
      <c r="P54">
        <v>0</v>
      </c>
      <c r="Q54">
        <v>0</v>
      </c>
    </row>
    <row r="55" spans="1:17" x14ac:dyDescent="0.2">
      <c r="A55" t="s">
        <v>17793</v>
      </c>
      <c r="B55" t="s">
        <v>86</v>
      </c>
      <c r="C55" t="s">
        <v>194</v>
      </c>
      <c r="D55" t="s">
        <v>17736</v>
      </c>
      <c r="E55" t="s">
        <v>83</v>
      </c>
      <c r="F55" t="s">
        <v>4937</v>
      </c>
      <c r="G55">
        <v>0</v>
      </c>
      <c r="H55">
        <v>26</v>
      </c>
      <c r="I55">
        <v>2</v>
      </c>
      <c r="J55">
        <v>22</v>
      </c>
      <c r="K55">
        <v>2</v>
      </c>
      <c r="L55">
        <v>0</v>
      </c>
      <c r="M55">
        <v>0</v>
      </c>
      <c r="N55">
        <v>0</v>
      </c>
      <c r="O55">
        <v>0</v>
      </c>
      <c r="P55">
        <v>0</v>
      </c>
      <c r="Q55">
        <v>0</v>
      </c>
    </row>
    <row r="56" spans="1:17" x14ac:dyDescent="0.2">
      <c r="A56" t="s">
        <v>17794</v>
      </c>
      <c r="B56" t="s">
        <v>86</v>
      </c>
      <c r="C56" t="s">
        <v>194</v>
      </c>
      <c r="D56" t="s">
        <v>17736</v>
      </c>
      <c r="E56" t="s">
        <v>83</v>
      </c>
      <c r="F56" t="s">
        <v>4939</v>
      </c>
      <c r="G56">
        <v>0</v>
      </c>
      <c r="H56">
        <v>0</v>
      </c>
      <c r="I56">
        <v>0</v>
      </c>
      <c r="J56">
        <v>0</v>
      </c>
      <c r="K56">
        <v>0</v>
      </c>
      <c r="L56">
        <v>0</v>
      </c>
      <c r="M56">
        <v>26</v>
      </c>
      <c r="N56">
        <v>0</v>
      </c>
      <c r="O56">
        <v>0</v>
      </c>
      <c r="P56">
        <v>0</v>
      </c>
      <c r="Q56">
        <v>0</v>
      </c>
    </row>
    <row r="57" spans="1:17" x14ac:dyDescent="0.2">
      <c r="A57" t="s">
        <v>17795</v>
      </c>
      <c r="B57" t="s">
        <v>86</v>
      </c>
      <c r="C57" t="s">
        <v>194</v>
      </c>
      <c r="D57" t="s">
        <v>17736</v>
      </c>
      <c r="E57" t="s">
        <v>83</v>
      </c>
      <c r="F57" t="s">
        <v>4941</v>
      </c>
      <c r="G57">
        <v>0</v>
      </c>
      <c r="H57">
        <v>26</v>
      </c>
      <c r="I57">
        <v>2</v>
      </c>
      <c r="J57">
        <v>24</v>
      </c>
      <c r="K57">
        <v>0</v>
      </c>
      <c r="L57">
        <v>0</v>
      </c>
      <c r="M57">
        <v>0</v>
      </c>
      <c r="N57">
        <v>0</v>
      </c>
      <c r="O57">
        <v>0</v>
      </c>
      <c r="P57">
        <v>0</v>
      </c>
      <c r="Q57">
        <v>0</v>
      </c>
    </row>
    <row r="58" spans="1:17" x14ac:dyDescent="0.2">
      <c r="A58" t="s">
        <v>17796</v>
      </c>
      <c r="B58" t="s">
        <v>86</v>
      </c>
      <c r="C58" t="s">
        <v>194</v>
      </c>
      <c r="D58" t="s">
        <v>17736</v>
      </c>
      <c r="E58" t="s">
        <v>83</v>
      </c>
      <c r="F58" t="s">
        <v>4943</v>
      </c>
      <c r="G58">
        <v>0</v>
      </c>
      <c r="H58">
        <v>0</v>
      </c>
      <c r="I58">
        <v>0</v>
      </c>
      <c r="J58">
        <v>0</v>
      </c>
      <c r="K58">
        <v>0</v>
      </c>
      <c r="L58">
        <v>0</v>
      </c>
      <c r="M58">
        <v>26</v>
      </c>
      <c r="N58">
        <v>0</v>
      </c>
      <c r="O58">
        <v>0</v>
      </c>
      <c r="P58">
        <v>0</v>
      </c>
      <c r="Q58">
        <v>0</v>
      </c>
    </row>
    <row r="59" spans="1:17" x14ac:dyDescent="0.2">
      <c r="A59" t="s">
        <v>17797</v>
      </c>
      <c r="B59" t="s">
        <v>86</v>
      </c>
      <c r="C59" t="s">
        <v>194</v>
      </c>
      <c r="D59" t="s">
        <v>17736</v>
      </c>
      <c r="E59" t="s">
        <v>83</v>
      </c>
      <c r="F59" t="s">
        <v>4925</v>
      </c>
      <c r="G59">
        <v>0</v>
      </c>
      <c r="H59">
        <v>0</v>
      </c>
      <c r="I59">
        <v>0</v>
      </c>
      <c r="J59">
        <v>0</v>
      </c>
      <c r="K59">
        <v>0</v>
      </c>
      <c r="L59">
        <v>0</v>
      </c>
      <c r="M59">
        <v>0</v>
      </c>
      <c r="N59">
        <v>19</v>
      </c>
      <c r="O59">
        <v>19</v>
      </c>
      <c r="P59">
        <v>0</v>
      </c>
      <c r="Q59">
        <v>0</v>
      </c>
    </row>
    <row r="60" spans="1:17" x14ac:dyDescent="0.2">
      <c r="A60" t="s">
        <v>17798</v>
      </c>
      <c r="B60" t="s">
        <v>86</v>
      </c>
      <c r="C60" t="s">
        <v>199</v>
      </c>
      <c r="D60" t="s">
        <v>17736</v>
      </c>
      <c r="E60" t="s">
        <v>83</v>
      </c>
      <c r="F60" t="s">
        <v>4935</v>
      </c>
      <c r="G60">
        <v>0</v>
      </c>
      <c r="H60">
        <v>68</v>
      </c>
      <c r="I60">
        <v>1</v>
      </c>
      <c r="J60">
        <v>55</v>
      </c>
      <c r="K60">
        <v>5</v>
      </c>
      <c r="L60">
        <v>7</v>
      </c>
      <c r="M60">
        <v>0</v>
      </c>
      <c r="N60">
        <v>0</v>
      </c>
      <c r="O60">
        <v>0</v>
      </c>
      <c r="P60">
        <v>0</v>
      </c>
      <c r="Q60">
        <v>0</v>
      </c>
    </row>
    <row r="61" spans="1:17" x14ac:dyDescent="0.2">
      <c r="A61" t="s">
        <v>17799</v>
      </c>
      <c r="B61" t="s">
        <v>86</v>
      </c>
      <c r="C61" t="s">
        <v>199</v>
      </c>
      <c r="D61" t="s">
        <v>17736</v>
      </c>
      <c r="E61" t="s">
        <v>83</v>
      </c>
      <c r="F61" t="s">
        <v>4937</v>
      </c>
      <c r="G61">
        <v>0</v>
      </c>
      <c r="H61">
        <v>68</v>
      </c>
      <c r="I61">
        <v>1</v>
      </c>
      <c r="J61">
        <v>56</v>
      </c>
      <c r="K61">
        <v>4</v>
      </c>
      <c r="L61">
        <v>7</v>
      </c>
      <c r="M61">
        <v>0</v>
      </c>
      <c r="N61">
        <v>0</v>
      </c>
      <c r="O61">
        <v>0</v>
      </c>
      <c r="P61">
        <v>0</v>
      </c>
      <c r="Q61">
        <v>0</v>
      </c>
    </row>
    <row r="62" spans="1:17" x14ac:dyDescent="0.2">
      <c r="A62" t="s">
        <v>17800</v>
      </c>
      <c r="B62" t="s">
        <v>86</v>
      </c>
      <c r="C62" t="s">
        <v>199</v>
      </c>
      <c r="D62" t="s">
        <v>17736</v>
      </c>
      <c r="E62" t="s">
        <v>83</v>
      </c>
      <c r="F62" t="s">
        <v>4939</v>
      </c>
      <c r="G62">
        <v>0</v>
      </c>
      <c r="H62">
        <v>0</v>
      </c>
      <c r="I62">
        <v>0</v>
      </c>
      <c r="J62">
        <v>0</v>
      </c>
      <c r="K62">
        <v>0</v>
      </c>
      <c r="L62">
        <v>0</v>
      </c>
      <c r="M62">
        <v>68</v>
      </c>
      <c r="N62">
        <v>0</v>
      </c>
      <c r="O62">
        <v>0</v>
      </c>
      <c r="P62">
        <v>0</v>
      </c>
      <c r="Q62">
        <v>0</v>
      </c>
    </row>
    <row r="63" spans="1:17" x14ac:dyDescent="0.2">
      <c r="A63" t="s">
        <v>17801</v>
      </c>
      <c r="B63" t="s">
        <v>86</v>
      </c>
      <c r="C63" t="s">
        <v>199</v>
      </c>
      <c r="D63" t="s">
        <v>17736</v>
      </c>
      <c r="E63" t="s">
        <v>83</v>
      </c>
      <c r="F63" t="s">
        <v>4941</v>
      </c>
      <c r="G63">
        <v>0</v>
      </c>
      <c r="H63">
        <v>68</v>
      </c>
      <c r="I63">
        <v>1</v>
      </c>
      <c r="J63">
        <v>60</v>
      </c>
      <c r="K63">
        <v>4</v>
      </c>
      <c r="L63">
        <v>3</v>
      </c>
      <c r="M63">
        <v>0</v>
      </c>
      <c r="N63">
        <v>0</v>
      </c>
      <c r="O63">
        <v>0</v>
      </c>
      <c r="P63">
        <v>0</v>
      </c>
      <c r="Q63">
        <v>0</v>
      </c>
    </row>
    <row r="64" spans="1:17" x14ac:dyDescent="0.2">
      <c r="A64" t="s">
        <v>17802</v>
      </c>
      <c r="B64" t="s">
        <v>86</v>
      </c>
      <c r="C64" t="s">
        <v>199</v>
      </c>
      <c r="D64" t="s">
        <v>17736</v>
      </c>
      <c r="E64" t="s">
        <v>83</v>
      </c>
      <c r="F64" t="s">
        <v>4943</v>
      </c>
      <c r="G64">
        <v>0</v>
      </c>
      <c r="H64">
        <v>0</v>
      </c>
      <c r="I64">
        <v>0</v>
      </c>
      <c r="J64">
        <v>0</v>
      </c>
      <c r="K64">
        <v>0</v>
      </c>
      <c r="L64">
        <v>0</v>
      </c>
      <c r="M64">
        <v>68</v>
      </c>
      <c r="N64">
        <v>0</v>
      </c>
      <c r="O64">
        <v>0</v>
      </c>
      <c r="P64">
        <v>0</v>
      </c>
      <c r="Q64">
        <v>0</v>
      </c>
    </row>
    <row r="65" spans="1:17" x14ac:dyDescent="0.2">
      <c r="A65" t="s">
        <v>17803</v>
      </c>
      <c r="B65" t="s">
        <v>86</v>
      </c>
      <c r="C65" t="s">
        <v>199</v>
      </c>
      <c r="D65" t="s">
        <v>17736</v>
      </c>
      <c r="E65" t="s">
        <v>83</v>
      </c>
      <c r="F65" t="s">
        <v>4925</v>
      </c>
      <c r="G65">
        <v>0</v>
      </c>
      <c r="H65">
        <v>0</v>
      </c>
      <c r="I65">
        <v>0</v>
      </c>
      <c r="J65">
        <v>0</v>
      </c>
      <c r="K65">
        <v>0</v>
      </c>
      <c r="L65">
        <v>0</v>
      </c>
      <c r="M65">
        <v>0</v>
      </c>
      <c r="N65">
        <v>58</v>
      </c>
      <c r="O65">
        <v>53</v>
      </c>
      <c r="P65">
        <v>3</v>
      </c>
      <c r="Q65">
        <v>2</v>
      </c>
    </row>
    <row r="66" spans="1:17" x14ac:dyDescent="0.2">
      <c r="A66" t="s">
        <v>17804</v>
      </c>
      <c r="B66" t="s">
        <v>86</v>
      </c>
      <c r="C66" t="s">
        <v>199</v>
      </c>
      <c r="D66" t="s">
        <v>17736</v>
      </c>
      <c r="E66" t="s">
        <v>83</v>
      </c>
      <c r="F66" t="s">
        <v>4927</v>
      </c>
      <c r="G66">
        <v>0</v>
      </c>
      <c r="H66">
        <v>0</v>
      </c>
      <c r="I66">
        <v>0</v>
      </c>
      <c r="J66">
        <v>0</v>
      </c>
      <c r="K66">
        <v>0</v>
      </c>
      <c r="L66">
        <v>0</v>
      </c>
      <c r="M66">
        <v>0</v>
      </c>
      <c r="N66">
        <v>50</v>
      </c>
      <c r="O66">
        <v>46</v>
      </c>
      <c r="P66">
        <v>2</v>
      </c>
      <c r="Q66">
        <v>2</v>
      </c>
    </row>
    <row r="67" spans="1:17" x14ac:dyDescent="0.2">
      <c r="A67" t="s">
        <v>17805</v>
      </c>
      <c r="B67" t="s">
        <v>86</v>
      </c>
      <c r="C67" t="s">
        <v>199</v>
      </c>
      <c r="D67" t="s">
        <v>17736</v>
      </c>
      <c r="E67" t="s">
        <v>83</v>
      </c>
      <c r="F67" t="s">
        <v>17734</v>
      </c>
      <c r="G67">
        <v>68</v>
      </c>
      <c r="H67">
        <v>0</v>
      </c>
      <c r="I67">
        <v>0</v>
      </c>
      <c r="J67">
        <v>0</v>
      </c>
      <c r="K67">
        <v>0</v>
      </c>
      <c r="L67">
        <v>0</v>
      </c>
      <c r="M67">
        <v>0</v>
      </c>
      <c r="N67">
        <v>0</v>
      </c>
      <c r="O67">
        <v>0</v>
      </c>
      <c r="P67">
        <v>0</v>
      </c>
      <c r="Q67">
        <v>0</v>
      </c>
    </row>
    <row r="68" spans="1:17" x14ac:dyDescent="0.2">
      <c r="A68" t="s">
        <v>17806</v>
      </c>
      <c r="B68" t="s">
        <v>86</v>
      </c>
      <c r="C68" t="s">
        <v>199</v>
      </c>
      <c r="D68" t="s">
        <v>17736</v>
      </c>
      <c r="E68" t="s">
        <v>81</v>
      </c>
      <c r="F68" t="s">
        <v>4929</v>
      </c>
      <c r="G68">
        <v>0</v>
      </c>
      <c r="H68">
        <v>50</v>
      </c>
      <c r="I68">
        <v>3</v>
      </c>
      <c r="J68">
        <v>38</v>
      </c>
      <c r="K68">
        <v>6</v>
      </c>
      <c r="L68">
        <v>3</v>
      </c>
      <c r="M68">
        <v>0</v>
      </c>
      <c r="N68">
        <v>0</v>
      </c>
      <c r="O68">
        <v>0</v>
      </c>
      <c r="P68">
        <v>0</v>
      </c>
      <c r="Q68">
        <v>0</v>
      </c>
    </row>
    <row r="69" spans="1:17" x14ac:dyDescent="0.2">
      <c r="A69" t="s">
        <v>17807</v>
      </c>
      <c r="B69" t="s">
        <v>86</v>
      </c>
      <c r="C69" t="s">
        <v>199</v>
      </c>
      <c r="D69" t="s">
        <v>17736</v>
      </c>
      <c r="E69" t="s">
        <v>81</v>
      </c>
      <c r="F69" t="s">
        <v>4931</v>
      </c>
      <c r="G69">
        <v>0</v>
      </c>
      <c r="H69">
        <v>50</v>
      </c>
      <c r="I69">
        <v>3</v>
      </c>
      <c r="J69">
        <v>37</v>
      </c>
      <c r="K69">
        <v>6</v>
      </c>
      <c r="L69">
        <v>4</v>
      </c>
      <c r="M69">
        <v>0</v>
      </c>
      <c r="N69">
        <v>0</v>
      </c>
      <c r="O69">
        <v>0</v>
      </c>
      <c r="P69">
        <v>0</v>
      </c>
      <c r="Q69">
        <v>0</v>
      </c>
    </row>
    <row r="70" spans="1:17" x14ac:dyDescent="0.2">
      <c r="A70" t="s">
        <v>17808</v>
      </c>
      <c r="B70" t="s">
        <v>86</v>
      </c>
      <c r="C70" t="s">
        <v>199</v>
      </c>
      <c r="D70" t="s">
        <v>17736</v>
      </c>
      <c r="E70" t="s">
        <v>81</v>
      </c>
      <c r="F70" t="s">
        <v>4933</v>
      </c>
      <c r="G70">
        <v>0</v>
      </c>
      <c r="H70">
        <v>0</v>
      </c>
      <c r="I70">
        <v>0</v>
      </c>
      <c r="J70">
        <v>0</v>
      </c>
      <c r="K70">
        <v>0</v>
      </c>
      <c r="L70">
        <v>0</v>
      </c>
      <c r="M70">
        <v>50</v>
      </c>
      <c r="N70">
        <v>0</v>
      </c>
      <c r="O70">
        <v>0</v>
      </c>
      <c r="P70">
        <v>0</v>
      </c>
      <c r="Q70">
        <v>0</v>
      </c>
    </row>
    <row r="71" spans="1:17" x14ac:dyDescent="0.2">
      <c r="A71" t="s">
        <v>17809</v>
      </c>
      <c r="B71" t="s">
        <v>86</v>
      </c>
      <c r="C71" t="s">
        <v>199</v>
      </c>
      <c r="D71" t="s">
        <v>17736</v>
      </c>
      <c r="E71" t="s">
        <v>81</v>
      </c>
      <c r="F71" t="s">
        <v>4935</v>
      </c>
      <c r="G71">
        <v>0</v>
      </c>
      <c r="H71">
        <v>50</v>
      </c>
      <c r="I71">
        <v>3</v>
      </c>
      <c r="J71">
        <v>37</v>
      </c>
      <c r="K71">
        <v>6</v>
      </c>
      <c r="L71">
        <v>4</v>
      </c>
      <c r="M71">
        <v>0</v>
      </c>
      <c r="N71">
        <v>0</v>
      </c>
      <c r="O71">
        <v>0</v>
      </c>
      <c r="P71">
        <v>0</v>
      </c>
      <c r="Q71">
        <v>0</v>
      </c>
    </row>
    <row r="72" spans="1:17" x14ac:dyDescent="0.2">
      <c r="A72" t="s">
        <v>17810</v>
      </c>
      <c r="B72" t="s">
        <v>86</v>
      </c>
      <c r="C72" t="s">
        <v>199</v>
      </c>
      <c r="D72" t="s">
        <v>17736</v>
      </c>
      <c r="E72" t="s">
        <v>81</v>
      </c>
      <c r="F72" t="s">
        <v>4937</v>
      </c>
      <c r="G72">
        <v>0</v>
      </c>
      <c r="H72">
        <v>50</v>
      </c>
      <c r="I72">
        <v>3</v>
      </c>
      <c r="J72">
        <v>37</v>
      </c>
      <c r="K72">
        <v>6</v>
      </c>
      <c r="L72">
        <v>4</v>
      </c>
      <c r="M72">
        <v>0</v>
      </c>
      <c r="N72">
        <v>0</v>
      </c>
      <c r="O72">
        <v>0</v>
      </c>
      <c r="P72">
        <v>0</v>
      </c>
      <c r="Q72">
        <v>0</v>
      </c>
    </row>
    <row r="73" spans="1:17" x14ac:dyDescent="0.2">
      <c r="A73" t="s">
        <v>17811</v>
      </c>
      <c r="B73" t="s">
        <v>86</v>
      </c>
      <c r="C73" t="s">
        <v>199</v>
      </c>
      <c r="D73" t="s">
        <v>17736</v>
      </c>
      <c r="E73" t="s">
        <v>81</v>
      </c>
      <c r="F73" t="s">
        <v>4939</v>
      </c>
      <c r="G73">
        <v>0</v>
      </c>
      <c r="H73">
        <v>0</v>
      </c>
      <c r="I73">
        <v>0</v>
      </c>
      <c r="J73">
        <v>0</v>
      </c>
      <c r="K73">
        <v>0</v>
      </c>
      <c r="L73">
        <v>0</v>
      </c>
      <c r="M73">
        <v>50</v>
      </c>
      <c r="N73">
        <v>0</v>
      </c>
      <c r="O73">
        <v>0</v>
      </c>
      <c r="P73">
        <v>0</v>
      </c>
      <c r="Q73">
        <v>0</v>
      </c>
    </row>
    <row r="74" spans="1:17" x14ac:dyDescent="0.2">
      <c r="A74" t="s">
        <v>17812</v>
      </c>
      <c r="B74" t="s">
        <v>86</v>
      </c>
      <c r="C74" t="s">
        <v>199</v>
      </c>
      <c r="D74" t="s">
        <v>17736</v>
      </c>
      <c r="E74" t="s">
        <v>81</v>
      </c>
      <c r="F74" t="s">
        <v>4941</v>
      </c>
      <c r="G74">
        <v>0</v>
      </c>
      <c r="H74">
        <v>50</v>
      </c>
      <c r="I74">
        <v>3</v>
      </c>
      <c r="J74">
        <v>38</v>
      </c>
      <c r="K74">
        <v>6</v>
      </c>
      <c r="L74">
        <v>3</v>
      </c>
      <c r="M74">
        <v>0</v>
      </c>
      <c r="N74">
        <v>0</v>
      </c>
      <c r="O74">
        <v>0</v>
      </c>
      <c r="P74">
        <v>0</v>
      </c>
      <c r="Q74">
        <v>0</v>
      </c>
    </row>
    <row r="75" spans="1:17" x14ac:dyDescent="0.2">
      <c r="A75" t="s">
        <v>17813</v>
      </c>
      <c r="B75" t="s">
        <v>86</v>
      </c>
      <c r="C75" t="s">
        <v>199</v>
      </c>
      <c r="D75" t="s">
        <v>17736</v>
      </c>
      <c r="E75" t="s">
        <v>81</v>
      </c>
      <c r="F75" t="s">
        <v>4943</v>
      </c>
      <c r="G75">
        <v>0</v>
      </c>
      <c r="H75">
        <v>0</v>
      </c>
      <c r="I75">
        <v>0</v>
      </c>
      <c r="J75">
        <v>0</v>
      </c>
      <c r="K75">
        <v>0</v>
      </c>
      <c r="L75">
        <v>0</v>
      </c>
      <c r="M75">
        <v>50</v>
      </c>
      <c r="N75">
        <v>0</v>
      </c>
      <c r="O75">
        <v>0</v>
      </c>
      <c r="P75">
        <v>0</v>
      </c>
      <c r="Q75">
        <v>0</v>
      </c>
    </row>
    <row r="76" spans="1:17" x14ac:dyDescent="0.2">
      <c r="A76" t="s">
        <v>17814</v>
      </c>
      <c r="B76" t="s">
        <v>86</v>
      </c>
      <c r="C76" t="s">
        <v>199</v>
      </c>
      <c r="D76" t="s">
        <v>17736</v>
      </c>
      <c r="E76" t="s">
        <v>81</v>
      </c>
      <c r="F76" t="s">
        <v>4925</v>
      </c>
      <c r="G76">
        <v>0</v>
      </c>
      <c r="H76">
        <v>0</v>
      </c>
      <c r="I76">
        <v>0</v>
      </c>
      <c r="J76">
        <v>0</v>
      </c>
      <c r="K76">
        <v>0</v>
      </c>
      <c r="L76">
        <v>0</v>
      </c>
      <c r="M76">
        <v>0</v>
      </c>
      <c r="N76">
        <v>43</v>
      </c>
      <c r="O76">
        <v>38</v>
      </c>
      <c r="P76">
        <v>3</v>
      </c>
      <c r="Q76">
        <v>2</v>
      </c>
    </row>
    <row r="77" spans="1:17" x14ac:dyDescent="0.2">
      <c r="A77" t="s">
        <v>17815</v>
      </c>
      <c r="B77" t="s">
        <v>86</v>
      </c>
      <c r="C77" t="s">
        <v>199</v>
      </c>
      <c r="D77" t="s">
        <v>17736</v>
      </c>
      <c r="E77" t="s">
        <v>81</v>
      </c>
      <c r="F77" t="s">
        <v>4927</v>
      </c>
      <c r="G77">
        <v>0</v>
      </c>
      <c r="H77">
        <v>0</v>
      </c>
      <c r="I77">
        <v>0</v>
      </c>
      <c r="J77">
        <v>0</v>
      </c>
      <c r="K77">
        <v>0</v>
      </c>
      <c r="L77">
        <v>0</v>
      </c>
      <c r="M77">
        <v>0</v>
      </c>
      <c r="N77">
        <v>37</v>
      </c>
      <c r="O77">
        <v>34</v>
      </c>
      <c r="P77">
        <v>1</v>
      </c>
      <c r="Q77">
        <v>2</v>
      </c>
    </row>
    <row r="78" spans="1:17" x14ac:dyDescent="0.2">
      <c r="A78" t="s">
        <v>17816</v>
      </c>
      <c r="B78" t="s">
        <v>86</v>
      </c>
      <c r="C78" t="s">
        <v>199</v>
      </c>
      <c r="D78" t="s">
        <v>17736</v>
      </c>
      <c r="E78" t="s">
        <v>81</v>
      </c>
      <c r="F78" t="s">
        <v>17734</v>
      </c>
      <c r="G78">
        <v>50</v>
      </c>
      <c r="H78">
        <v>0</v>
      </c>
      <c r="I78">
        <v>0</v>
      </c>
      <c r="J78">
        <v>0</v>
      </c>
      <c r="K78">
        <v>0</v>
      </c>
      <c r="L78">
        <v>0</v>
      </c>
      <c r="M78">
        <v>0</v>
      </c>
      <c r="N78">
        <v>0</v>
      </c>
      <c r="O78">
        <v>0</v>
      </c>
      <c r="P78">
        <v>0</v>
      </c>
      <c r="Q78">
        <v>0</v>
      </c>
    </row>
    <row r="79" spans="1:17" x14ac:dyDescent="0.2">
      <c r="A79" t="s">
        <v>17817</v>
      </c>
      <c r="B79" t="s">
        <v>86</v>
      </c>
      <c r="C79" t="s">
        <v>199</v>
      </c>
      <c r="D79" t="s">
        <v>17748</v>
      </c>
      <c r="E79" t="s">
        <v>83</v>
      </c>
      <c r="F79" t="s">
        <v>17749</v>
      </c>
      <c r="G79">
        <v>0</v>
      </c>
      <c r="H79">
        <v>0</v>
      </c>
      <c r="I79">
        <v>0</v>
      </c>
      <c r="J79">
        <v>0</v>
      </c>
      <c r="K79">
        <v>0</v>
      </c>
      <c r="L79">
        <v>0</v>
      </c>
      <c r="M79">
        <v>0</v>
      </c>
      <c r="N79">
        <v>6</v>
      </c>
      <c r="O79">
        <v>6</v>
      </c>
      <c r="P79">
        <v>0</v>
      </c>
      <c r="Q79">
        <v>0</v>
      </c>
    </row>
    <row r="80" spans="1:17" x14ac:dyDescent="0.2">
      <c r="A80" t="s">
        <v>17818</v>
      </c>
      <c r="B80" t="s">
        <v>86</v>
      </c>
      <c r="C80" t="s">
        <v>199</v>
      </c>
      <c r="D80" t="s">
        <v>17748</v>
      </c>
      <c r="E80" t="s">
        <v>83</v>
      </c>
      <c r="F80" t="s">
        <v>17734</v>
      </c>
      <c r="G80">
        <v>6</v>
      </c>
      <c r="H80">
        <v>0</v>
      </c>
      <c r="I80">
        <v>0</v>
      </c>
      <c r="J80">
        <v>0</v>
      </c>
      <c r="K80">
        <v>0</v>
      </c>
      <c r="L80">
        <v>0</v>
      </c>
      <c r="M80">
        <v>0</v>
      </c>
      <c r="N80">
        <v>0</v>
      </c>
      <c r="O80">
        <v>0</v>
      </c>
      <c r="P80">
        <v>0</v>
      </c>
      <c r="Q80">
        <v>0</v>
      </c>
    </row>
    <row r="81" spans="1:17" x14ac:dyDescent="0.2">
      <c r="A81" t="s">
        <v>17819</v>
      </c>
      <c r="B81" t="s">
        <v>86</v>
      </c>
      <c r="C81" t="s">
        <v>199</v>
      </c>
      <c r="D81" t="s">
        <v>17748</v>
      </c>
      <c r="E81" t="s">
        <v>81</v>
      </c>
      <c r="F81" t="s">
        <v>17749</v>
      </c>
      <c r="G81">
        <v>0</v>
      </c>
      <c r="H81">
        <v>0</v>
      </c>
      <c r="I81">
        <v>0</v>
      </c>
      <c r="J81">
        <v>0</v>
      </c>
      <c r="K81">
        <v>0</v>
      </c>
      <c r="L81">
        <v>0</v>
      </c>
      <c r="M81">
        <v>0</v>
      </c>
      <c r="N81">
        <v>8</v>
      </c>
      <c r="O81">
        <v>8</v>
      </c>
      <c r="P81">
        <v>0</v>
      </c>
      <c r="Q81">
        <v>0</v>
      </c>
    </row>
    <row r="82" spans="1:17" x14ac:dyDescent="0.2">
      <c r="A82" t="s">
        <v>17820</v>
      </c>
      <c r="B82" t="s">
        <v>86</v>
      </c>
      <c r="C82" t="s">
        <v>199</v>
      </c>
      <c r="D82" t="s">
        <v>17748</v>
      </c>
      <c r="E82" t="s">
        <v>81</v>
      </c>
      <c r="F82" t="s">
        <v>17734</v>
      </c>
      <c r="G82">
        <v>8</v>
      </c>
      <c r="H82">
        <v>0</v>
      </c>
      <c r="I82">
        <v>0</v>
      </c>
      <c r="J82">
        <v>0</v>
      </c>
      <c r="K82">
        <v>0</v>
      </c>
      <c r="L82">
        <v>0</v>
      </c>
      <c r="M82">
        <v>0</v>
      </c>
      <c r="N82">
        <v>0</v>
      </c>
      <c r="O82">
        <v>0</v>
      </c>
      <c r="P82">
        <v>0</v>
      </c>
      <c r="Q82">
        <v>0</v>
      </c>
    </row>
    <row r="83" spans="1:17" x14ac:dyDescent="0.2">
      <c r="A83" t="s">
        <v>17821</v>
      </c>
      <c r="B83" t="s">
        <v>86</v>
      </c>
      <c r="C83" t="s">
        <v>199</v>
      </c>
      <c r="D83" t="s">
        <v>17754</v>
      </c>
      <c r="E83" t="s">
        <v>83</v>
      </c>
      <c r="F83" t="s">
        <v>17734</v>
      </c>
      <c r="G83">
        <v>12</v>
      </c>
      <c r="H83">
        <v>0</v>
      </c>
      <c r="I83">
        <v>0</v>
      </c>
      <c r="J83">
        <v>0</v>
      </c>
      <c r="K83">
        <v>0</v>
      </c>
      <c r="L83">
        <v>0</v>
      </c>
      <c r="M83">
        <v>0</v>
      </c>
      <c r="N83">
        <v>0</v>
      </c>
      <c r="O83">
        <v>0</v>
      </c>
      <c r="P83">
        <v>0</v>
      </c>
      <c r="Q83">
        <v>0</v>
      </c>
    </row>
    <row r="84" spans="1:17" x14ac:dyDescent="0.2">
      <c r="A84" t="s">
        <v>17822</v>
      </c>
      <c r="B84" t="s">
        <v>86</v>
      </c>
      <c r="C84" t="s">
        <v>199</v>
      </c>
      <c r="D84" t="s">
        <v>17754</v>
      </c>
      <c r="E84" t="s">
        <v>81</v>
      </c>
      <c r="F84" t="s">
        <v>17734</v>
      </c>
      <c r="G84">
        <v>16</v>
      </c>
      <c r="H84">
        <v>0</v>
      </c>
      <c r="I84">
        <v>0</v>
      </c>
      <c r="J84">
        <v>0</v>
      </c>
      <c r="K84">
        <v>0</v>
      </c>
      <c r="L84">
        <v>0</v>
      </c>
      <c r="M84">
        <v>0</v>
      </c>
      <c r="N84">
        <v>0</v>
      </c>
      <c r="O84">
        <v>0</v>
      </c>
      <c r="P84">
        <v>0</v>
      </c>
      <c r="Q84">
        <v>0</v>
      </c>
    </row>
    <row r="85" spans="1:17" x14ac:dyDescent="0.2">
      <c r="A85" t="s">
        <v>17823</v>
      </c>
      <c r="B85" t="s">
        <v>86</v>
      </c>
      <c r="C85" t="s">
        <v>200</v>
      </c>
      <c r="D85" t="s">
        <v>17768</v>
      </c>
      <c r="E85" t="s">
        <v>83</v>
      </c>
      <c r="F85" t="s">
        <v>17734</v>
      </c>
      <c r="G85">
        <v>8</v>
      </c>
      <c r="H85">
        <v>0</v>
      </c>
      <c r="I85">
        <v>0</v>
      </c>
      <c r="J85">
        <v>0</v>
      </c>
      <c r="K85">
        <v>0</v>
      </c>
      <c r="L85">
        <v>0</v>
      </c>
      <c r="M85">
        <v>0</v>
      </c>
      <c r="N85">
        <v>0</v>
      </c>
      <c r="O85">
        <v>0</v>
      </c>
      <c r="P85">
        <v>0</v>
      </c>
      <c r="Q85">
        <v>0</v>
      </c>
    </row>
    <row r="86" spans="1:17" x14ac:dyDescent="0.2">
      <c r="A86" t="s">
        <v>17824</v>
      </c>
      <c r="B86" t="s">
        <v>86</v>
      </c>
      <c r="C86" t="s">
        <v>200</v>
      </c>
      <c r="D86" t="s">
        <v>17768</v>
      </c>
      <c r="E86" t="s">
        <v>81</v>
      </c>
      <c r="F86" t="s">
        <v>17734</v>
      </c>
      <c r="G86">
        <v>2</v>
      </c>
      <c r="H86">
        <v>0</v>
      </c>
      <c r="I86">
        <v>0</v>
      </c>
      <c r="J86">
        <v>0</v>
      </c>
      <c r="K86">
        <v>0</v>
      </c>
      <c r="L86">
        <v>0</v>
      </c>
      <c r="M86">
        <v>0</v>
      </c>
      <c r="N86">
        <v>0</v>
      </c>
      <c r="O86">
        <v>0</v>
      </c>
      <c r="P86">
        <v>0</v>
      </c>
      <c r="Q86">
        <v>0</v>
      </c>
    </row>
    <row r="87" spans="1:17" x14ac:dyDescent="0.2">
      <c r="A87" t="s">
        <v>17825</v>
      </c>
      <c r="B87" t="s">
        <v>86</v>
      </c>
      <c r="C87" t="s">
        <v>200</v>
      </c>
      <c r="D87" t="s">
        <v>17736</v>
      </c>
      <c r="E87" t="s">
        <v>83</v>
      </c>
      <c r="F87" t="s">
        <v>4929</v>
      </c>
      <c r="G87">
        <v>0</v>
      </c>
      <c r="H87">
        <v>19</v>
      </c>
      <c r="I87">
        <v>1</v>
      </c>
      <c r="J87">
        <v>14</v>
      </c>
      <c r="K87">
        <v>1</v>
      </c>
      <c r="L87">
        <v>3</v>
      </c>
      <c r="M87">
        <v>0</v>
      </c>
      <c r="N87">
        <v>0</v>
      </c>
      <c r="O87">
        <v>0</v>
      </c>
      <c r="P87">
        <v>0</v>
      </c>
      <c r="Q87">
        <v>0</v>
      </c>
    </row>
    <row r="88" spans="1:17" x14ac:dyDescent="0.2">
      <c r="A88" t="s">
        <v>17826</v>
      </c>
      <c r="B88" t="s">
        <v>86</v>
      </c>
      <c r="C88" t="s">
        <v>200</v>
      </c>
      <c r="D88" t="s">
        <v>17736</v>
      </c>
      <c r="E88" t="s">
        <v>83</v>
      </c>
      <c r="F88" t="s">
        <v>4931</v>
      </c>
      <c r="G88">
        <v>0</v>
      </c>
      <c r="H88">
        <v>19</v>
      </c>
      <c r="I88">
        <v>1</v>
      </c>
      <c r="J88">
        <v>14</v>
      </c>
      <c r="K88">
        <v>1</v>
      </c>
      <c r="L88">
        <v>3</v>
      </c>
      <c r="M88">
        <v>0</v>
      </c>
      <c r="N88">
        <v>0</v>
      </c>
      <c r="O88">
        <v>0</v>
      </c>
      <c r="P88">
        <v>0</v>
      </c>
      <c r="Q88">
        <v>0</v>
      </c>
    </row>
    <row r="89" spans="1:17" x14ac:dyDescent="0.2">
      <c r="A89" t="s">
        <v>17827</v>
      </c>
      <c r="B89" t="s">
        <v>86</v>
      </c>
      <c r="C89" t="s">
        <v>200</v>
      </c>
      <c r="D89" t="s">
        <v>17736</v>
      </c>
      <c r="E89" t="s">
        <v>83</v>
      </c>
      <c r="F89" t="s">
        <v>4933</v>
      </c>
      <c r="G89">
        <v>0</v>
      </c>
      <c r="H89">
        <v>0</v>
      </c>
      <c r="I89">
        <v>0</v>
      </c>
      <c r="J89">
        <v>0</v>
      </c>
      <c r="K89">
        <v>0</v>
      </c>
      <c r="L89">
        <v>0</v>
      </c>
      <c r="M89">
        <v>19</v>
      </c>
      <c r="N89">
        <v>0</v>
      </c>
      <c r="O89">
        <v>0</v>
      </c>
      <c r="P89">
        <v>0</v>
      </c>
      <c r="Q89">
        <v>0</v>
      </c>
    </row>
    <row r="90" spans="1:17" x14ac:dyDescent="0.2">
      <c r="A90" t="s">
        <v>17828</v>
      </c>
      <c r="B90" t="s">
        <v>86</v>
      </c>
      <c r="C90" t="s">
        <v>259</v>
      </c>
      <c r="D90" t="s">
        <v>17748</v>
      </c>
      <c r="E90" t="s">
        <v>81</v>
      </c>
      <c r="F90" t="s">
        <v>17734</v>
      </c>
      <c r="G90">
        <v>3</v>
      </c>
      <c r="H90">
        <v>0</v>
      </c>
      <c r="I90">
        <v>0</v>
      </c>
      <c r="J90">
        <v>0</v>
      </c>
      <c r="K90">
        <v>0</v>
      </c>
      <c r="L90">
        <v>0</v>
      </c>
      <c r="M90">
        <v>0</v>
      </c>
      <c r="N90">
        <v>0</v>
      </c>
      <c r="O90">
        <v>0</v>
      </c>
      <c r="P90">
        <v>0</v>
      </c>
      <c r="Q90">
        <v>0</v>
      </c>
    </row>
    <row r="91" spans="1:17" x14ac:dyDescent="0.2">
      <c r="A91" t="s">
        <v>17829</v>
      </c>
      <c r="B91" t="s">
        <v>86</v>
      </c>
      <c r="C91" t="s">
        <v>259</v>
      </c>
      <c r="D91" t="s">
        <v>17754</v>
      </c>
      <c r="E91" t="s">
        <v>83</v>
      </c>
      <c r="F91" t="s">
        <v>17734</v>
      </c>
      <c r="G91">
        <v>2</v>
      </c>
      <c r="H91">
        <v>0</v>
      </c>
      <c r="I91">
        <v>0</v>
      </c>
      <c r="J91">
        <v>0</v>
      </c>
      <c r="K91">
        <v>0</v>
      </c>
      <c r="L91">
        <v>0</v>
      </c>
      <c r="M91">
        <v>0</v>
      </c>
      <c r="N91">
        <v>0</v>
      </c>
      <c r="O91">
        <v>0</v>
      </c>
      <c r="P91">
        <v>0</v>
      </c>
      <c r="Q91">
        <v>0</v>
      </c>
    </row>
    <row r="92" spans="1:17" x14ac:dyDescent="0.2">
      <c r="A92" t="s">
        <v>17830</v>
      </c>
      <c r="B92" t="s">
        <v>86</v>
      </c>
      <c r="C92" t="s">
        <v>259</v>
      </c>
      <c r="D92" t="s">
        <v>17754</v>
      </c>
      <c r="E92" t="s">
        <v>81</v>
      </c>
      <c r="F92" t="s">
        <v>17734</v>
      </c>
      <c r="G92">
        <v>3</v>
      </c>
      <c r="H92">
        <v>0</v>
      </c>
      <c r="I92">
        <v>0</v>
      </c>
      <c r="J92">
        <v>0</v>
      </c>
      <c r="K92">
        <v>0</v>
      </c>
      <c r="L92">
        <v>0</v>
      </c>
      <c r="M92">
        <v>0</v>
      </c>
      <c r="N92">
        <v>0</v>
      </c>
      <c r="O92">
        <v>0</v>
      </c>
      <c r="P92">
        <v>0</v>
      </c>
      <c r="Q92">
        <v>0</v>
      </c>
    </row>
    <row r="93" spans="1:17" x14ac:dyDescent="0.2">
      <c r="A93" t="s">
        <v>17831</v>
      </c>
      <c r="B93" t="s">
        <v>91</v>
      </c>
      <c r="C93" t="s">
        <v>106</v>
      </c>
      <c r="D93" t="s">
        <v>17768</v>
      </c>
      <c r="E93" t="s">
        <v>81</v>
      </c>
      <c r="F93" t="s">
        <v>17734</v>
      </c>
      <c r="G93">
        <v>1</v>
      </c>
      <c r="H93">
        <v>0</v>
      </c>
      <c r="I93">
        <v>0</v>
      </c>
      <c r="J93">
        <v>0</v>
      </c>
      <c r="K93">
        <v>0</v>
      </c>
      <c r="L93">
        <v>0</v>
      </c>
      <c r="M93">
        <v>0</v>
      </c>
      <c r="N93">
        <v>0</v>
      </c>
      <c r="O93">
        <v>0</v>
      </c>
      <c r="P93">
        <v>0</v>
      </c>
      <c r="Q93">
        <v>0</v>
      </c>
    </row>
    <row r="94" spans="1:17" x14ac:dyDescent="0.2">
      <c r="A94" t="s">
        <v>17832</v>
      </c>
      <c r="B94" t="s">
        <v>91</v>
      </c>
      <c r="C94" t="s">
        <v>106</v>
      </c>
      <c r="D94" t="s">
        <v>17736</v>
      </c>
      <c r="E94" t="s">
        <v>83</v>
      </c>
      <c r="F94" t="s">
        <v>4929</v>
      </c>
      <c r="G94">
        <v>0</v>
      </c>
      <c r="H94">
        <v>22</v>
      </c>
      <c r="I94">
        <v>1</v>
      </c>
      <c r="J94">
        <v>14</v>
      </c>
      <c r="K94">
        <v>4</v>
      </c>
      <c r="L94">
        <v>3</v>
      </c>
      <c r="M94">
        <v>0</v>
      </c>
      <c r="N94">
        <v>0</v>
      </c>
      <c r="O94">
        <v>0</v>
      </c>
      <c r="P94">
        <v>0</v>
      </c>
      <c r="Q94">
        <v>0</v>
      </c>
    </row>
    <row r="95" spans="1:17" x14ac:dyDescent="0.2">
      <c r="A95" t="s">
        <v>17833</v>
      </c>
      <c r="B95" t="s">
        <v>91</v>
      </c>
      <c r="C95" t="s">
        <v>106</v>
      </c>
      <c r="D95" t="s">
        <v>17736</v>
      </c>
      <c r="E95" t="s">
        <v>83</v>
      </c>
      <c r="F95" t="s">
        <v>4931</v>
      </c>
      <c r="G95">
        <v>0</v>
      </c>
      <c r="H95">
        <v>22</v>
      </c>
      <c r="I95">
        <v>1</v>
      </c>
      <c r="J95">
        <v>12</v>
      </c>
      <c r="K95">
        <v>3</v>
      </c>
      <c r="L95">
        <v>6</v>
      </c>
      <c r="M95">
        <v>0</v>
      </c>
      <c r="N95">
        <v>0</v>
      </c>
      <c r="O95">
        <v>0</v>
      </c>
      <c r="P95">
        <v>0</v>
      </c>
      <c r="Q95">
        <v>0</v>
      </c>
    </row>
    <row r="96" spans="1:17" x14ac:dyDescent="0.2">
      <c r="A96" t="s">
        <v>17834</v>
      </c>
      <c r="B96" t="s">
        <v>91</v>
      </c>
      <c r="C96" t="s">
        <v>106</v>
      </c>
      <c r="D96" t="s">
        <v>17736</v>
      </c>
      <c r="E96" t="s">
        <v>83</v>
      </c>
      <c r="F96" t="s">
        <v>4933</v>
      </c>
      <c r="G96">
        <v>0</v>
      </c>
      <c r="H96">
        <v>0</v>
      </c>
      <c r="I96">
        <v>0</v>
      </c>
      <c r="J96">
        <v>0</v>
      </c>
      <c r="K96">
        <v>0</v>
      </c>
      <c r="L96">
        <v>0</v>
      </c>
      <c r="M96">
        <v>22</v>
      </c>
      <c r="N96">
        <v>0</v>
      </c>
      <c r="O96">
        <v>0</v>
      </c>
      <c r="P96">
        <v>0</v>
      </c>
      <c r="Q96">
        <v>0</v>
      </c>
    </row>
    <row r="97" spans="1:17" x14ac:dyDescent="0.2">
      <c r="A97" t="s">
        <v>17835</v>
      </c>
      <c r="B97" t="s">
        <v>91</v>
      </c>
      <c r="C97" t="s">
        <v>106</v>
      </c>
      <c r="D97" t="s">
        <v>17736</v>
      </c>
      <c r="E97" t="s">
        <v>83</v>
      </c>
      <c r="F97" t="s">
        <v>4935</v>
      </c>
      <c r="G97">
        <v>0</v>
      </c>
      <c r="H97">
        <v>22</v>
      </c>
      <c r="I97">
        <v>1</v>
      </c>
      <c r="J97">
        <v>12</v>
      </c>
      <c r="K97">
        <v>3</v>
      </c>
      <c r="L97">
        <v>6</v>
      </c>
      <c r="M97">
        <v>0</v>
      </c>
      <c r="N97">
        <v>0</v>
      </c>
      <c r="O97">
        <v>0</v>
      </c>
      <c r="P97">
        <v>0</v>
      </c>
      <c r="Q97">
        <v>0</v>
      </c>
    </row>
    <row r="98" spans="1:17" x14ac:dyDescent="0.2">
      <c r="A98" t="s">
        <v>17836</v>
      </c>
      <c r="B98" t="s">
        <v>91</v>
      </c>
      <c r="C98" t="s">
        <v>106</v>
      </c>
      <c r="D98" t="s">
        <v>17736</v>
      </c>
      <c r="E98" t="s">
        <v>83</v>
      </c>
      <c r="F98" t="s">
        <v>4937</v>
      </c>
      <c r="G98">
        <v>0</v>
      </c>
      <c r="H98">
        <v>22</v>
      </c>
      <c r="I98">
        <v>1</v>
      </c>
      <c r="J98">
        <v>12</v>
      </c>
      <c r="K98">
        <v>3</v>
      </c>
      <c r="L98">
        <v>6</v>
      </c>
      <c r="M98">
        <v>0</v>
      </c>
      <c r="N98">
        <v>0</v>
      </c>
      <c r="O98">
        <v>0</v>
      </c>
      <c r="P98">
        <v>0</v>
      </c>
      <c r="Q98">
        <v>0</v>
      </c>
    </row>
    <row r="99" spans="1:17" x14ac:dyDescent="0.2">
      <c r="A99" t="s">
        <v>17837</v>
      </c>
      <c r="B99" t="s">
        <v>91</v>
      </c>
      <c r="C99" t="s">
        <v>106</v>
      </c>
      <c r="D99" t="s">
        <v>17736</v>
      </c>
      <c r="E99" t="s">
        <v>83</v>
      </c>
      <c r="F99" t="s">
        <v>4939</v>
      </c>
      <c r="G99">
        <v>0</v>
      </c>
      <c r="H99">
        <v>0</v>
      </c>
      <c r="I99">
        <v>0</v>
      </c>
      <c r="J99">
        <v>0</v>
      </c>
      <c r="K99">
        <v>0</v>
      </c>
      <c r="L99">
        <v>0</v>
      </c>
      <c r="M99">
        <v>22</v>
      </c>
      <c r="N99">
        <v>0</v>
      </c>
      <c r="O99">
        <v>0</v>
      </c>
      <c r="P99">
        <v>0</v>
      </c>
      <c r="Q99">
        <v>0</v>
      </c>
    </row>
    <row r="100" spans="1:17" x14ac:dyDescent="0.2">
      <c r="A100" t="s">
        <v>17838</v>
      </c>
      <c r="B100" t="s">
        <v>91</v>
      </c>
      <c r="C100" t="s">
        <v>106</v>
      </c>
      <c r="D100" t="s">
        <v>17736</v>
      </c>
      <c r="E100" t="s">
        <v>83</v>
      </c>
      <c r="F100" t="s">
        <v>4941</v>
      </c>
      <c r="G100">
        <v>0</v>
      </c>
      <c r="H100">
        <v>22</v>
      </c>
      <c r="I100">
        <v>1</v>
      </c>
      <c r="J100">
        <v>14</v>
      </c>
      <c r="K100">
        <v>3</v>
      </c>
      <c r="L100">
        <v>4</v>
      </c>
      <c r="M100">
        <v>0</v>
      </c>
      <c r="N100">
        <v>0</v>
      </c>
      <c r="O100">
        <v>0</v>
      </c>
      <c r="P100">
        <v>0</v>
      </c>
      <c r="Q100">
        <v>0</v>
      </c>
    </row>
    <row r="101" spans="1:17" x14ac:dyDescent="0.2">
      <c r="A101" t="s">
        <v>17839</v>
      </c>
      <c r="B101" t="s">
        <v>91</v>
      </c>
      <c r="C101" t="s">
        <v>106</v>
      </c>
      <c r="D101" t="s">
        <v>17736</v>
      </c>
      <c r="E101" t="s">
        <v>83</v>
      </c>
      <c r="F101" t="s">
        <v>4943</v>
      </c>
      <c r="G101">
        <v>0</v>
      </c>
      <c r="H101">
        <v>0</v>
      </c>
      <c r="I101">
        <v>0</v>
      </c>
      <c r="J101">
        <v>0</v>
      </c>
      <c r="K101">
        <v>0</v>
      </c>
      <c r="L101">
        <v>0</v>
      </c>
      <c r="M101">
        <v>22</v>
      </c>
      <c r="N101">
        <v>0</v>
      </c>
      <c r="O101">
        <v>0</v>
      </c>
      <c r="P101">
        <v>0</v>
      </c>
      <c r="Q101">
        <v>0</v>
      </c>
    </row>
    <row r="102" spans="1:17" x14ac:dyDescent="0.2">
      <c r="A102" t="s">
        <v>17840</v>
      </c>
      <c r="B102" t="s">
        <v>91</v>
      </c>
      <c r="C102" t="s">
        <v>106</v>
      </c>
      <c r="D102" t="s">
        <v>17736</v>
      </c>
      <c r="E102" t="s">
        <v>83</v>
      </c>
      <c r="F102" t="s">
        <v>4925</v>
      </c>
      <c r="G102">
        <v>0</v>
      </c>
      <c r="H102">
        <v>0</v>
      </c>
      <c r="I102">
        <v>0</v>
      </c>
      <c r="J102">
        <v>0</v>
      </c>
      <c r="K102">
        <v>0</v>
      </c>
      <c r="L102">
        <v>0</v>
      </c>
      <c r="M102">
        <v>0</v>
      </c>
      <c r="N102">
        <v>21</v>
      </c>
      <c r="O102">
        <v>16</v>
      </c>
      <c r="P102">
        <v>3</v>
      </c>
      <c r="Q102">
        <v>2</v>
      </c>
    </row>
    <row r="103" spans="1:17" x14ac:dyDescent="0.2">
      <c r="A103" t="s">
        <v>17841</v>
      </c>
      <c r="B103" t="s">
        <v>91</v>
      </c>
      <c r="C103" t="s">
        <v>106</v>
      </c>
      <c r="D103" t="s">
        <v>17736</v>
      </c>
      <c r="E103" t="s">
        <v>83</v>
      </c>
      <c r="F103" t="s">
        <v>4927</v>
      </c>
      <c r="G103">
        <v>0</v>
      </c>
      <c r="H103">
        <v>0</v>
      </c>
      <c r="I103">
        <v>0</v>
      </c>
      <c r="J103">
        <v>0</v>
      </c>
      <c r="K103">
        <v>0</v>
      </c>
      <c r="L103">
        <v>0</v>
      </c>
      <c r="M103">
        <v>0</v>
      </c>
      <c r="N103">
        <v>17</v>
      </c>
      <c r="O103">
        <v>13</v>
      </c>
      <c r="P103">
        <v>2</v>
      </c>
      <c r="Q103">
        <v>2</v>
      </c>
    </row>
    <row r="104" spans="1:17" x14ac:dyDescent="0.2">
      <c r="A104" t="s">
        <v>17842</v>
      </c>
      <c r="B104" t="s">
        <v>91</v>
      </c>
      <c r="C104" t="s">
        <v>106</v>
      </c>
      <c r="D104" t="s">
        <v>17736</v>
      </c>
      <c r="E104" t="s">
        <v>83</v>
      </c>
      <c r="F104" t="s">
        <v>17734</v>
      </c>
      <c r="G104">
        <v>22</v>
      </c>
      <c r="H104">
        <v>0</v>
      </c>
      <c r="I104">
        <v>0</v>
      </c>
      <c r="J104">
        <v>0</v>
      </c>
      <c r="K104">
        <v>0</v>
      </c>
      <c r="L104">
        <v>0</v>
      </c>
      <c r="M104">
        <v>0</v>
      </c>
      <c r="N104">
        <v>0</v>
      </c>
      <c r="O104">
        <v>0</v>
      </c>
      <c r="P104">
        <v>0</v>
      </c>
      <c r="Q104">
        <v>0</v>
      </c>
    </row>
    <row r="105" spans="1:17" x14ac:dyDescent="0.2">
      <c r="A105" t="s">
        <v>17843</v>
      </c>
      <c r="B105" t="s">
        <v>91</v>
      </c>
      <c r="C105" t="s">
        <v>106</v>
      </c>
      <c r="D105" t="s">
        <v>17736</v>
      </c>
      <c r="E105" t="s">
        <v>81</v>
      </c>
      <c r="F105" t="s">
        <v>4929</v>
      </c>
      <c r="G105">
        <v>0</v>
      </c>
      <c r="H105">
        <v>23</v>
      </c>
      <c r="I105">
        <v>6</v>
      </c>
      <c r="J105">
        <v>12</v>
      </c>
      <c r="K105">
        <v>3</v>
      </c>
      <c r="L105">
        <v>2</v>
      </c>
      <c r="M105">
        <v>0</v>
      </c>
      <c r="N105">
        <v>0</v>
      </c>
      <c r="O105">
        <v>0</v>
      </c>
      <c r="P105">
        <v>0</v>
      </c>
      <c r="Q105">
        <v>0</v>
      </c>
    </row>
    <row r="106" spans="1:17" x14ac:dyDescent="0.2">
      <c r="A106" t="s">
        <v>17844</v>
      </c>
      <c r="B106" t="s">
        <v>91</v>
      </c>
      <c r="C106" t="s">
        <v>106</v>
      </c>
      <c r="D106" t="s">
        <v>17736</v>
      </c>
      <c r="E106" t="s">
        <v>81</v>
      </c>
      <c r="F106" t="s">
        <v>4931</v>
      </c>
      <c r="G106">
        <v>0</v>
      </c>
      <c r="H106">
        <v>23</v>
      </c>
      <c r="I106">
        <v>4</v>
      </c>
      <c r="J106">
        <v>14</v>
      </c>
      <c r="K106">
        <v>2</v>
      </c>
      <c r="L106">
        <v>3</v>
      </c>
      <c r="M106">
        <v>0</v>
      </c>
      <c r="N106">
        <v>0</v>
      </c>
      <c r="O106">
        <v>0</v>
      </c>
      <c r="P106">
        <v>0</v>
      </c>
      <c r="Q106">
        <v>0</v>
      </c>
    </row>
    <row r="107" spans="1:17" x14ac:dyDescent="0.2">
      <c r="A107" t="s">
        <v>17845</v>
      </c>
      <c r="B107" t="s">
        <v>91</v>
      </c>
      <c r="C107" t="s">
        <v>106</v>
      </c>
      <c r="D107" t="s">
        <v>17736</v>
      </c>
      <c r="E107" t="s">
        <v>81</v>
      </c>
      <c r="F107" t="s">
        <v>4933</v>
      </c>
      <c r="G107">
        <v>0</v>
      </c>
      <c r="H107">
        <v>0</v>
      </c>
      <c r="I107">
        <v>0</v>
      </c>
      <c r="J107">
        <v>0</v>
      </c>
      <c r="K107">
        <v>0</v>
      </c>
      <c r="L107">
        <v>0</v>
      </c>
      <c r="M107">
        <v>23</v>
      </c>
      <c r="N107">
        <v>0</v>
      </c>
      <c r="O107">
        <v>0</v>
      </c>
      <c r="P107">
        <v>0</v>
      </c>
      <c r="Q107">
        <v>0</v>
      </c>
    </row>
    <row r="108" spans="1:17" x14ac:dyDescent="0.2">
      <c r="A108" t="s">
        <v>17846</v>
      </c>
      <c r="B108" t="s">
        <v>91</v>
      </c>
      <c r="C108" t="s">
        <v>106</v>
      </c>
      <c r="D108" t="s">
        <v>17736</v>
      </c>
      <c r="E108" t="s">
        <v>81</v>
      </c>
      <c r="F108" t="s">
        <v>4935</v>
      </c>
      <c r="G108">
        <v>0</v>
      </c>
      <c r="H108">
        <v>23</v>
      </c>
      <c r="I108">
        <v>4</v>
      </c>
      <c r="J108">
        <v>14</v>
      </c>
      <c r="K108">
        <v>2</v>
      </c>
      <c r="L108">
        <v>3</v>
      </c>
      <c r="M108">
        <v>0</v>
      </c>
      <c r="N108">
        <v>0</v>
      </c>
      <c r="O108">
        <v>0</v>
      </c>
      <c r="P108">
        <v>0</v>
      </c>
      <c r="Q108">
        <v>0</v>
      </c>
    </row>
    <row r="109" spans="1:17" x14ac:dyDescent="0.2">
      <c r="A109" t="s">
        <v>17847</v>
      </c>
      <c r="B109" t="s">
        <v>91</v>
      </c>
      <c r="C109" t="s">
        <v>106</v>
      </c>
      <c r="D109" t="s">
        <v>17736</v>
      </c>
      <c r="E109" t="s">
        <v>81</v>
      </c>
      <c r="F109" t="s">
        <v>4937</v>
      </c>
      <c r="G109">
        <v>0</v>
      </c>
      <c r="H109">
        <v>23</v>
      </c>
      <c r="I109">
        <v>4</v>
      </c>
      <c r="J109">
        <v>14</v>
      </c>
      <c r="K109">
        <v>2</v>
      </c>
      <c r="L109">
        <v>3</v>
      </c>
      <c r="M109">
        <v>0</v>
      </c>
      <c r="N109">
        <v>0</v>
      </c>
      <c r="O109">
        <v>0</v>
      </c>
      <c r="P109">
        <v>0</v>
      </c>
      <c r="Q109">
        <v>0</v>
      </c>
    </row>
    <row r="110" spans="1:17" x14ac:dyDescent="0.2">
      <c r="A110" t="s">
        <v>17848</v>
      </c>
      <c r="B110" t="s">
        <v>91</v>
      </c>
      <c r="C110" t="s">
        <v>106</v>
      </c>
      <c r="D110" t="s">
        <v>17736</v>
      </c>
      <c r="E110" t="s">
        <v>81</v>
      </c>
      <c r="F110" t="s">
        <v>4939</v>
      </c>
      <c r="G110">
        <v>0</v>
      </c>
      <c r="H110">
        <v>0</v>
      </c>
      <c r="I110">
        <v>0</v>
      </c>
      <c r="J110">
        <v>0</v>
      </c>
      <c r="K110">
        <v>0</v>
      </c>
      <c r="L110">
        <v>0</v>
      </c>
      <c r="M110">
        <v>23</v>
      </c>
      <c r="N110">
        <v>0</v>
      </c>
      <c r="O110">
        <v>0</v>
      </c>
      <c r="P110">
        <v>0</v>
      </c>
      <c r="Q110">
        <v>0</v>
      </c>
    </row>
    <row r="111" spans="1:17" x14ac:dyDescent="0.2">
      <c r="A111" t="s">
        <v>17849</v>
      </c>
      <c r="B111" t="s">
        <v>91</v>
      </c>
      <c r="C111" t="s">
        <v>106</v>
      </c>
      <c r="D111" t="s">
        <v>17736</v>
      </c>
      <c r="E111" t="s">
        <v>81</v>
      </c>
      <c r="F111" t="s">
        <v>4941</v>
      </c>
      <c r="G111">
        <v>0</v>
      </c>
      <c r="H111">
        <v>23</v>
      </c>
      <c r="I111">
        <v>4</v>
      </c>
      <c r="J111">
        <v>14</v>
      </c>
      <c r="K111">
        <v>3</v>
      </c>
      <c r="L111">
        <v>2</v>
      </c>
      <c r="M111">
        <v>0</v>
      </c>
      <c r="N111">
        <v>0</v>
      </c>
      <c r="O111">
        <v>0</v>
      </c>
      <c r="P111">
        <v>0</v>
      </c>
      <c r="Q111">
        <v>0</v>
      </c>
    </row>
    <row r="112" spans="1:17" x14ac:dyDescent="0.2">
      <c r="A112" t="s">
        <v>17850</v>
      </c>
      <c r="B112" t="s">
        <v>91</v>
      </c>
      <c r="C112" t="s">
        <v>106</v>
      </c>
      <c r="D112" t="s">
        <v>17736</v>
      </c>
      <c r="E112" t="s">
        <v>81</v>
      </c>
      <c r="F112" t="s">
        <v>4943</v>
      </c>
      <c r="G112">
        <v>0</v>
      </c>
      <c r="H112">
        <v>0</v>
      </c>
      <c r="I112">
        <v>0</v>
      </c>
      <c r="J112">
        <v>0</v>
      </c>
      <c r="K112">
        <v>0</v>
      </c>
      <c r="L112">
        <v>0</v>
      </c>
      <c r="M112">
        <v>23</v>
      </c>
      <c r="N112">
        <v>0</v>
      </c>
      <c r="O112">
        <v>0</v>
      </c>
      <c r="P112">
        <v>0</v>
      </c>
      <c r="Q112">
        <v>0</v>
      </c>
    </row>
    <row r="113" spans="1:17" x14ac:dyDescent="0.2">
      <c r="A113" t="s">
        <v>17851</v>
      </c>
      <c r="B113" t="s">
        <v>91</v>
      </c>
      <c r="C113" t="s">
        <v>106</v>
      </c>
      <c r="D113" t="s">
        <v>17736</v>
      </c>
      <c r="E113" t="s">
        <v>81</v>
      </c>
      <c r="F113" t="s">
        <v>4925</v>
      </c>
      <c r="G113">
        <v>0</v>
      </c>
      <c r="H113">
        <v>0</v>
      </c>
      <c r="I113">
        <v>0</v>
      </c>
      <c r="J113">
        <v>0</v>
      </c>
      <c r="K113">
        <v>0</v>
      </c>
      <c r="L113">
        <v>0</v>
      </c>
      <c r="M113">
        <v>0</v>
      </c>
      <c r="N113">
        <v>18</v>
      </c>
      <c r="O113">
        <v>14</v>
      </c>
      <c r="P113">
        <v>1</v>
      </c>
      <c r="Q113">
        <v>3</v>
      </c>
    </row>
    <row r="114" spans="1:17" x14ac:dyDescent="0.2">
      <c r="A114" t="s">
        <v>17852</v>
      </c>
      <c r="B114" t="s">
        <v>91</v>
      </c>
      <c r="C114" t="s">
        <v>106</v>
      </c>
      <c r="D114" t="s">
        <v>17736</v>
      </c>
      <c r="E114" t="s">
        <v>81</v>
      </c>
      <c r="F114" t="s">
        <v>4927</v>
      </c>
      <c r="G114">
        <v>0</v>
      </c>
      <c r="H114">
        <v>0</v>
      </c>
      <c r="I114">
        <v>0</v>
      </c>
      <c r="J114">
        <v>0</v>
      </c>
      <c r="K114">
        <v>0</v>
      </c>
      <c r="L114">
        <v>0</v>
      </c>
      <c r="M114">
        <v>0</v>
      </c>
      <c r="N114">
        <v>15</v>
      </c>
      <c r="O114">
        <v>12</v>
      </c>
      <c r="P114">
        <v>1</v>
      </c>
      <c r="Q114">
        <v>2</v>
      </c>
    </row>
    <row r="115" spans="1:17" x14ac:dyDescent="0.2">
      <c r="A115" t="s">
        <v>17853</v>
      </c>
      <c r="B115" t="s">
        <v>91</v>
      </c>
      <c r="C115" t="s">
        <v>106</v>
      </c>
      <c r="D115" t="s">
        <v>17736</v>
      </c>
      <c r="E115" t="s">
        <v>81</v>
      </c>
      <c r="F115" t="s">
        <v>17734</v>
      </c>
      <c r="G115">
        <v>23</v>
      </c>
      <c r="H115">
        <v>0</v>
      </c>
      <c r="I115">
        <v>0</v>
      </c>
      <c r="J115">
        <v>0</v>
      </c>
      <c r="K115">
        <v>0</v>
      </c>
      <c r="L115">
        <v>0</v>
      </c>
      <c r="M115">
        <v>0</v>
      </c>
      <c r="N115">
        <v>0</v>
      </c>
      <c r="O115">
        <v>0</v>
      </c>
      <c r="P115">
        <v>0</v>
      </c>
      <c r="Q115">
        <v>0</v>
      </c>
    </row>
    <row r="116" spans="1:17" x14ac:dyDescent="0.2">
      <c r="A116" t="s">
        <v>17854</v>
      </c>
      <c r="B116" t="s">
        <v>91</v>
      </c>
      <c r="C116" t="s">
        <v>106</v>
      </c>
      <c r="D116" t="s">
        <v>17748</v>
      </c>
      <c r="E116" t="s">
        <v>81</v>
      </c>
      <c r="F116" t="s">
        <v>17749</v>
      </c>
      <c r="G116">
        <v>0</v>
      </c>
      <c r="H116">
        <v>0</v>
      </c>
      <c r="I116">
        <v>0</v>
      </c>
      <c r="J116">
        <v>0</v>
      </c>
      <c r="K116">
        <v>0</v>
      </c>
      <c r="L116">
        <v>0</v>
      </c>
      <c r="M116">
        <v>0</v>
      </c>
      <c r="N116">
        <v>3</v>
      </c>
      <c r="O116">
        <v>1</v>
      </c>
      <c r="P116">
        <v>1</v>
      </c>
      <c r="Q116">
        <v>1</v>
      </c>
    </row>
    <row r="117" spans="1:17" x14ac:dyDescent="0.2">
      <c r="A117" t="s">
        <v>17855</v>
      </c>
      <c r="B117" t="s">
        <v>91</v>
      </c>
      <c r="C117" t="s">
        <v>106</v>
      </c>
      <c r="D117" t="s">
        <v>17748</v>
      </c>
      <c r="E117" t="s">
        <v>81</v>
      </c>
      <c r="F117" t="s">
        <v>17734</v>
      </c>
      <c r="G117">
        <v>3</v>
      </c>
      <c r="H117">
        <v>0</v>
      </c>
      <c r="I117">
        <v>0</v>
      </c>
      <c r="J117">
        <v>0</v>
      </c>
      <c r="K117">
        <v>0</v>
      </c>
      <c r="L117">
        <v>0</v>
      </c>
      <c r="M117">
        <v>0</v>
      </c>
      <c r="N117">
        <v>0</v>
      </c>
      <c r="O117">
        <v>0</v>
      </c>
      <c r="P117">
        <v>0</v>
      </c>
      <c r="Q117">
        <v>0</v>
      </c>
    </row>
    <row r="118" spans="1:17" x14ac:dyDescent="0.2">
      <c r="A118" t="s">
        <v>17856</v>
      </c>
      <c r="B118" t="s">
        <v>91</v>
      </c>
      <c r="C118" t="s">
        <v>108</v>
      </c>
      <c r="D118" t="s">
        <v>17736</v>
      </c>
      <c r="E118" t="s">
        <v>83</v>
      </c>
      <c r="F118" t="s">
        <v>4929</v>
      </c>
      <c r="G118">
        <v>0</v>
      </c>
      <c r="H118">
        <v>1</v>
      </c>
      <c r="I118">
        <v>0</v>
      </c>
      <c r="J118">
        <v>1</v>
      </c>
      <c r="K118">
        <v>0</v>
      </c>
      <c r="L118">
        <v>0</v>
      </c>
      <c r="M118">
        <v>0</v>
      </c>
      <c r="N118">
        <v>0</v>
      </c>
      <c r="O118">
        <v>0</v>
      </c>
      <c r="P118">
        <v>0</v>
      </c>
      <c r="Q118">
        <v>0</v>
      </c>
    </row>
    <row r="119" spans="1:17" x14ac:dyDescent="0.2">
      <c r="A119" t="s">
        <v>17857</v>
      </c>
      <c r="B119" t="s">
        <v>89</v>
      </c>
      <c r="C119" t="s">
        <v>152</v>
      </c>
      <c r="D119" t="s">
        <v>17736</v>
      </c>
      <c r="E119" t="s">
        <v>83</v>
      </c>
      <c r="F119" t="s">
        <v>4931</v>
      </c>
      <c r="G119">
        <v>0</v>
      </c>
      <c r="H119">
        <v>29</v>
      </c>
      <c r="I119">
        <v>4</v>
      </c>
      <c r="J119">
        <v>19</v>
      </c>
      <c r="K119">
        <v>2</v>
      </c>
      <c r="L119">
        <v>4</v>
      </c>
      <c r="M119">
        <v>0</v>
      </c>
      <c r="N119">
        <v>0</v>
      </c>
      <c r="O119">
        <v>0</v>
      </c>
      <c r="P119">
        <v>0</v>
      </c>
      <c r="Q119">
        <v>0</v>
      </c>
    </row>
    <row r="120" spans="1:17" x14ac:dyDescent="0.2">
      <c r="A120" t="s">
        <v>17858</v>
      </c>
      <c r="B120" t="s">
        <v>89</v>
      </c>
      <c r="C120" t="s">
        <v>152</v>
      </c>
      <c r="D120" t="s">
        <v>17736</v>
      </c>
      <c r="E120" t="s">
        <v>83</v>
      </c>
      <c r="F120" t="s">
        <v>4933</v>
      </c>
      <c r="G120">
        <v>0</v>
      </c>
      <c r="H120">
        <v>0</v>
      </c>
      <c r="I120">
        <v>0</v>
      </c>
      <c r="J120">
        <v>0</v>
      </c>
      <c r="K120">
        <v>0</v>
      </c>
      <c r="L120">
        <v>0</v>
      </c>
      <c r="M120">
        <v>29</v>
      </c>
      <c r="N120">
        <v>0</v>
      </c>
      <c r="O120">
        <v>0</v>
      </c>
      <c r="P120">
        <v>0</v>
      </c>
      <c r="Q120">
        <v>0</v>
      </c>
    </row>
    <row r="121" spans="1:17" x14ac:dyDescent="0.2">
      <c r="A121" t="s">
        <v>17859</v>
      </c>
      <c r="B121" t="s">
        <v>89</v>
      </c>
      <c r="C121" t="s">
        <v>152</v>
      </c>
      <c r="D121" t="s">
        <v>17736</v>
      </c>
      <c r="E121" t="s">
        <v>83</v>
      </c>
      <c r="F121" t="s">
        <v>4935</v>
      </c>
      <c r="G121">
        <v>0</v>
      </c>
      <c r="H121">
        <v>29</v>
      </c>
      <c r="I121">
        <v>4</v>
      </c>
      <c r="J121">
        <v>19</v>
      </c>
      <c r="K121">
        <v>2</v>
      </c>
      <c r="L121">
        <v>4</v>
      </c>
      <c r="M121">
        <v>0</v>
      </c>
      <c r="N121">
        <v>0</v>
      </c>
      <c r="O121">
        <v>0</v>
      </c>
      <c r="P121">
        <v>0</v>
      </c>
      <c r="Q121">
        <v>0</v>
      </c>
    </row>
    <row r="122" spans="1:17" x14ac:dyDescent="0.2">
      <c r="A122" t="s">
        <v>17860</v>
      </c>
      <c r="B122" t="s">
        <v>89</v>
      </c>
      <c r="C122" t="s">
        <v>152</v>
      </c>
      <c r="D122" t="s">
        <v>17736</v>
      </c>
      <c r="E122" t="s">
        <v>83</v>
      </c>
      <c r="F122" t="s">
        <v>4937</v>
      </c>
      <c r="G122">
        <v>0</v>
      </c>
      <c r="H122">
        <v>29</v>
      </c>
      <c r="I122">
        <v>4</v>
      </c>
      <c r="J122">
        <v>19</v>
      </c>
      <c r="K122">
        <v>2</v>
      </c>
      <c r="L122">
        <v>4</v>
      </c>
      <c r="M122">
        <v>0</v>
      </c>
      <c r="N122">
        <v>0</v>
      </c>
      <c r="O122">
        <v>0</v>
      </c>
      <c r="P122">
        <v>0</v>
      </c>
      <c r="Q122">
        <v>0</v>
      </c>
    </row>
    <row r="123" spans="1:17" x14ac:dyDescent="0.2">
      <c r="A123" t="s">
        <v>17861</v>
      </c>
      <c r="B123" t="s">
        <v>89</v>
      </c>
      <c r="C123" t="s">
        <v>152</v>
      </c>
      <c r="D123" t="s">
        <v>17736</v>
      </c>
      <c r="E123" t="s">
        <v>83</v>
      </c>
      <c r="F123" t="s">
        <v>4939</v>
      </c>
      <c r="G123">
        <v>0</v>
      </c>
      <c r="H123">
        <v>0</v>
      </c>
      <c r="I123">
        <v>0</v>
      </c>
      <c r="J123">
        <v>0</v>
      </c>
      <c r="K123">
        <v>0</v>
      </c>
      <c r="L123">
        <v>0</v>
      </c>
      <c r="M123">
        <v>29</v>
      </c>
      <c r="N123">
        <v>0</v>
      </c>
      <c r="O123">
        <v>0</v>
      </c>
      <c r="P123">
        <v>0</v>
      </c>
      <c r="Q123">
        <v>0</v>
      </c>
    </row>
    <row r="124" spans="1:17" x14ac:dyDescent="0.2">
      <c r="A124" t="s">
        <v>17862</v>
      </c>
      <c r="B124" t="s">
        <v>89</v>
      </c>
      <c r="C124" t="s">
        <v>152</v>
      </c>
      <c r="D124" t="s">
        <v>17736</v>
      </c>
      <c r="E124" t="s">
        <v>83</v>
      </c>
      <c r="F124" t="s">
        <v>4941</v>
      </c>
      <c r="G124">
        <v>0</v>
      </c>
      <c r="H124">
        <v>29</v>
      </c>
      <c r="I124">
        <v>4</v>
      </c>
      <c r="J124">
        <v>19</v>
      </c>
      <c r="K124">
        <v>2</v>
      </c>
      <c r="L124">
        <v>4</v>
      </c>
      <c r="M124">
        <v>0</v>
      </c>
      <c r="N124">
        <v>0</v>
      </c>
      <c r="O124">
        <v>0</v>
      </c>
      <c r="P124">
        <v>0</v>
      </c>
      <c r="Q124">
        <v>0</v>
      </c>
    </row>
    <row r="125" spans="1:17" x14ac:dyDescent="0.2">
      <c r="A125" t="s">
        <v>17863</v>
      </c>
      <c r="B125" t="s">
        <v>89</v>
      </c>
      <c r="C125" t="s">
        <v>152</v>
      </c>
      <c r="D125" t="s">
        <v>17736</v>
      </c>
      <c r="E125" t="s">
        <v>83</v>
      </c>
      <c r="F125" t="s">
        <v>4943</v>
      </c>
      <c r="G125">
        <v>0</v>
      </c>
      <c r="H125">
        <v>0</v>
      </c>
      <c r="I125">
        <v>0</v>
      </c>
      <c r="J125">
        <v>0</v>
      </c>
      <c r="K125">
        <v>0</v>
      </c>
      <c r="L125">
        <v>0</v>
      </c>
      <c r="M125">
        <v>29</v>
      </c>
      <c r="N125">
        <v>0</v>
      </c>
      <c r="O125">
        <v>0</v>
      </c>
      <c r="P125">
        <v>0</v>
      </c>
      <c r="Q125">
        <v>0</v>
      </c>
    </row>
    <row r="126" spans="1:17" x14ac:dyDescent="0.2">
      <c r="A126" t="s">
        <v>17864</v>
      </c>
      <c r="B126" t="s">
        <v>89</v>
      </c>
      <c r="C126" t="s">
        <v>152</v>
      </c>
      <c r="D126" t="s">
        <v>17736</v>
      </c>
      <c r="E126" t="s">
        <v>83</v>
      </c>
      <c r="F126" t="s">
        <v>4925</v>
      </c>
      <c r="G126">
        <v>0</v>
      </c>
      <c r="H126">
        <v>0</v>
      </c>
      <c r="I126">
        <v>0</v>
      </c>
      <c r="J126">
        <v>0</v>
      </c>
      <c r="K126">
        <v>0</v>
      </c>
      <c r="L126">
        <v>0</v>
      </c>
      <c r="M126">
        <v>0</v>
      </c>
      <c r="N126">
        <v>19</v>
      </c>
      <c r="O126">
        <v>16</v>
      </c>
      <c r="P126">
        <v>2</v>
      </c>
      <c r="Q126">
        <v>1</v>
      </c>
    </row>
    <row r="127" spans="1:17" x14ac:dyDescent="0.2">
      <c r="A127" t="s">
        <v>17865</v>
      </c>
      <c r="B127" t="s">
        <v>89</v>
      </c>
      <c r="C127" t="s">
        <v>152</v>
      </c>
      <c r="D127" t="s">
        <v>17736</v>
      </c>
      <c r="E127" t="s">
        <v>83</v>
      </c>
      <c r="F127" t="s">
        <v>4927</v>
      </c>
      <c r="G127">
        <v>0</v>
      </c>
      <c r="H127">
        <v>0</v>
      </c>
      <c r="I127">
        <v>0</v>
      </c>
      <c r="J127">
        <v>0</v>
      </c>
      <c r="K127">
        <v>0</v>
      </c>
      <c r="L127">
        <v>0</v>
      </c>
      <c r="M127">
        <v>0</v>
      </c>
      <c r="N127">
        <v>14</v>
      </c>
      <c r="O127">
        <v>11</v>
      </c>
      <c r="P127">
        <v>2</v>
      </c>
      <c r="Q127">
        <v>1</v>
      </c>
    </row>
    <row r="128" spans="1:17" x14ac:dyDescent="0.2">
      <c r="A128" t="s">
        <v>17866</v>
      </c>
      <c r="B128" t="s">
        <v>89</v>
      </c>
      <c r="C128" t="s">
        <v>152</v>
      </c>
      <c r="D128" t="s">
        <v>17736</v>
      </c>
      <c r="E128" t="s">
        <v>83</v>
      </c>
      <c r="F128" t="s">
        <v>17734</v>
      </c>
      <c r="G128">
        <v>29</v>
      </c>
      <c r="H128">
        <v>0</v>
      </c>
      <c r="I128">
        <v>0</v>
      </c>
      <c r="J128">
        <v>0</v>
      </c>
      <c r="K128">
        <v>0</v>
      </c>
      <c r="L128">
        <v>0</v>
      </c>
      <c r="M128">
        <v>0</v>
      </c>
      <c r="N128">
        <v>0</v>
      </c>
      <c r="O128">
        <v>0</v>
      </c>
      <c r="P128">
        <v>0</v>
      </c>
      <c r="Q128">
        <v>0</v>
      </c>
    </row>
    <row r="129" spans="1:17" x14ac:dyDescent="0.2">
      <c r="A129" t="s">
        <v>17867</v>
      </c>
      <c r="B129" t="s">
        <v>89</v>
      </c>
      <c r="C129" t="s">
        <v>152</v>
      </c>
      <c r="D129" t="s">
        <v>17736</v>
      </c>
      <c r="E129" t="s">
        <v>81</v>
      </c>
      <c r="F129" t="s">
        <v>4929</v>
      </c>
      <c r="G129">
        <v>0</v>
      </c>
      <c r="H129">
        <v>13</v>
      </c>
      <c r="I129">
        <v>0</v>
      </c>
      <c r="J129">
        <v>9</v>
      </c>
      <c r="K129">
        <v>3</v>
      </c>
      <c r="L129">
        <v>1</v>
      </c>
      <c r="M129">
        <v>0</v>
      </c>
      <c r="N129">
        <v>0</v>
      </c>
      <c r="O129">
        <v>0</v>
      </c>
      <c r="P129">
        <v>0</v>
      </c>
      <c r="Q129">
        <v>0</v>
      </c>
    </row>
    <row r="130" spans="1:17" x14ac:dyDescent="0.2">
      <c r="A130" t="s">
        <v>17868</v>
      </c>
      <c r="B130" t="s">
        <v>89</v>
      </c>
      <c r="C130" t="s">
        <v>152</v>
      </c>
      <c r="D130" t="s">
        <v>17736</v>
      </c>
      <c r="E130" t="s">
        <v>81</v>
      </c>
      <c r="F130" t="s">
        <v>4931</v>
      </c>
      <c r="G130">
        <v>0</v>
      </c>
      <c r="H130">
        <v>13</v>
      </c>
      <c r="I130">
        <v>0</v>
      </c>
      <c r="J130">
        <v>9</v>
      </c>
      <c r="K130">
        <v>2</v>
      </c>
      <c r="L130">
        <v>2</v>
      </c>
      <c r="M130">
        <v>0</v>
      </c>
      <c r="N130">
        <v>0</v>
      </c>
      <c r="O130">
        <v>0</v>
      </c>
      <c r="P130">
        <v>0</v>
      </c>
      <c r="Q130">
        <v>0</v>
      </c>
    </row>
    <row r="131" spans="1:17" x14ac:dyDescent="0.2">
      <c r="A131" t="s">
        <v>17869</v>
      </c>
      <c r="B131" t="s">
        <v>89</v>
      </c>
      <c r="C131" t="s">
        <v>152</v>
      </c>
      <c r="D131" t="s">
        <v>17736</v>
      </c>
      <c r="E131" t="s">
        <v>81</v>
      </c>
      <c r="F131" t="s">
        <v>4933</v>
      </c>
      <c r="G131">
        <v>0</v>
      </c>
      <c r="H131">
        <v>0</v>
      </c>
      <c r="I131">
        <v>0</v>
      </c>
      <c r="J131">
        <v>0</v>
      </c>
      <c r="K131">
        <v>0</v>
      </c>
      <c r="L131">
        <v>0</v>
      </c>
      <c r="M131">
        <v>13</v>
      </c>
      <c r="N131">
        <v>0</v>
      </c>
      <c r="O131">
        <v>0</v>
      </c>
      <c r="P131">
        <v>0</v>
      </c>
      <c r="Q131">
        <v>0</v>
      </c>
    </row>
    <row r="132" spans="1:17" x14ac:dyDescent="0.2">
      <c r="A132" t="s">
        <v>17870</v>
      </c>
      <c r="B132" t="s">
        <v>89</v>
      </c>
      <c r="C132" t="s">
        <v>152</v>
      </c>
      <c r="D132" t="s">
        <v>17736</v>
      </c>
      <c r="E132" t="s">
        <v>81</v>
      </c>
      <c r="F132" t="s">
        <v>4935</v>
      </c>
      <c r="G132">
        <v>0</v>
      </c>
      <c r="H132">
        <v>13</v>
      </c>
      <c r="I132">
        <v>0</v>
      </c>
      <c r="J132">
        <v>9</v>
      </c>
      <c r="K132">
        <v>2</v>
      </c>
      <c r="L132">
        <v>2</v>
      </c>
      <c r="M132">
        <v>0</v>
      </c>
      <c r="N132">
        <v>0</v>
      </c>
      <c r="O132">
        <v>0</v>
      </c>
      <c r="P132">
        <v>0</v>
      </c>
      <c r="Q132">
        <v>0</v>
      </c>
    </row>
    <row r="133" spans="1:17" x14ac:dyDescent="0.2">
      <c r="A133" t="s">
        <v>17871</v>
      </c>
      <c r="B133" t="s">
        <v>89</v>
      </c>
      <c r="C133" t="s">
        <v>152</v>
      </c>
      <c r="D133" t="s">
        <v>17736</v>
      </c>
      <c r="E133" t="s">
        <v>81</v>
      </c>
      <c r="F133" t="s">
        <v>4937</v>
      </c>
      <c r="G133">
        <v>0</v>
      </c>
      <c r="H133">
        <v>13</v>
      </c>
      <c r="I133">
        <v>0</v>
      </c>
      <c r="J133">
        <v>9</v>
      </c>
      <c r="K133">
        <v>2</v>
      </c>
      <c r="L133">
        <v>2</v>
      </c>
      <c r="M133">
        <v>0</v>
      </c>
      <c r="N133">
        <v>0</v>
      </c>
      <c r="O133">
        <v>0</v>
      </c>
      <c r="P133">
        <v>0</v>
      </c>
      <c r="Q133">
        <v>0</v>
      </c>
    </row>
    <row r="134" spans="1:17" x14ac:dyDescent="0.2">
      <c r="A134" t="s">
        <v>17872</v>
      </c>
      <c r="B134" t="s">
        <v>89</v>
      </c>
      <c r="C134" t="s">
        <v>152</v>
      </c>
      <c r="D134" t="s">
        <v>17736</v>
      </c>
      <c r="E134" t="s">
        <v>81</v>
      </c>
      <c r="F134" t="s">
        <v>4939</v>
      </c>
      <c r="G134">
        <v>0</v>
      </c>
      <c r="H134">
        <v>0</v>
      </c>
      <c r="I134">
        <v>0</v>
      </c>
      <c r="J134">
        <v>0</v>
      </c>
      <c r="K134">
        <v>0</v>
      </c>
      <c r="L134">
        <v>0</v>
      </c>
      <c r="M134">
        <v>13</v>
      </c>
      <c r="N134">
        <v>0</v>
      </c>
      <c r="O134">
        <v>0</v>
      </c>
      <c r="P134">
        <v>0</v>
      </c>
      <c r="Q134">
        <v>0</v>
      </c>
    </row>
    <row r="135" spans="1:17" x14ac:dyDescent="0.2">
      <c r="A135" t="s">
        <v>17873</v>
      </c>
      <c r="B135" t="s">
        <v>89</v>
      </c>
      <c r="C135" t="s">
        <v>152</v>
      </c>
      <c r="D135" t="s">
        <v>17736</v>
      </c>
      <c r="E135" t="s">
        <v>81</v>
      </c>
      <c r="F135" t="s">
        <v>4941</v>
      </c>
      <c r="G135">
        <v>0</v>
      </c>
      <c r="H135">
        <v>13</v>
      </c>
      <c r="I135">
        <v>0</v>
      </c>
      <c r="J135">
        <v>9</v>
      </c>
      <c r="K135">
        <v>3</v>
      </c>
      <c r="L135">
        <v>1</v>
      </c>
      <c r="M135">
        <v>0</v>
      </c>
      <c r="N135">
        <v>0</v>
      </c>
      <c r="O135">
        <v>0</v>
      </c>
      <c r="P135">
        <v>0</v>
      </c>
      <c r="Q135">
        <v>0</v>
      </c>
    </row>
    <row r="136" spans="1:17" x14ac:dyDescent="0.2">
      <c r="A136" t="s">
        <v>17874</v>
      </c>
      <c r="B136" t="s">
        <v>89</v>
      </c>
      <c r="C136" t="s">
        <v>152</v>
      </c>
      <c r="D136" t="s">
        <v>17736</v>
      </c>
      <c r="E136" t="s">
        <v>81</v>
      </c>
      <c r="F136" t="s">
        <v>4943</v>
      </c>
      <c r="G136">
        <v>0</v>
      </c>
      <c r="H136">
        <v>0</v>
      </c>
      <c r="I136">
        <v>0</v>
      </c>
      <c r="J136">
        <v>0</v>
      </c>
      <c r="K136">
        <v>0</v>
      </c>
      <c r="L136">
        <v>0</v>
      </c>
      <c r="M136">
        <v>13</v>
      </c>
      <c r="N136">
        <v>0</v>
      </c>
      <c r="O136">
        <v>0</v>
      </c>
      <c r="P136">
        <v>0</v>
      </c>
      <c r="Q136">
        <v>0</v>
      </c>
    </row>
    <row r="137" spans="1:17" x14ac:dyDescent="0.2">
      <c r="A137" t="s">
        <v>17875</v>
      </c>
      <c r="B137" t="s">
        <v>89</v>
      </c>
      <c r="C137" t="s">
        <v>152</v>
      </c>
      <c r="D137" t="s">
        <v>17736</v>
      </c>
      <c r="E137" t="s">
        <v>81</v>
      </c>
      <c r="F137" t="s">
        <v>4925</v>
      </c>
      <c r="G137">
        <v>0</v>
      </c>
      <c r="H137">
        <v>0</v>
      </c>
      <c r="I137">
        <v>0</v>
      </c>
      <c r="J137">
        <v>0</v>
      </c>
      <c r="K137">
        <v>0</v>
      </c>
      <c r="L137">
        <v>0</v>
      </c>
      <c r="M137">
        <v>0</v>
      </c>
      <c r="N137">
        <v>8</v>
      </c>
      <c r="O137">
        <v>6</v>
      </c>
      <c r="P137">
        <v>2</v>
      </c>
      <c r="Q137">
        <v>0</v>
      </c>
    </row>
    <row r="138" spans="1:17" x14ac:dyDescent="0.2">
      <c r="A138" t="s">
        <v>17876</v>
      </c>
      <c r="B138" t="s">
        <v>89</v>
      </c>
      <c r="C138" t="s">
        <v>152</v>
      </c>
      <c r="D138" t="s">
        <v>17736</v>
      </c>
      <c r="E138" t="s">
        <v>81</v>
      </c>
      <c r="F138" t="s">
        <v>4927</v>
      </c>
      <c r="G138">
        <v>0</v>
      </c>
      <c r="H138">
        <v>0</v>
      </c>
      <c r="I138">
        <v>0</v>
      </c>
      <c r="J138">
        <v>0</v>
      </c>
      <c r="K138">
        <v>0</v>
      </c>
      <c r="L138">
        <v>0</v>
      </c>
      <c r="M138">
        <v>0</v>
      </c>
      <c r="N138">
        <v>7</v>
      </c>
      <c r="O138">
        <v>6</v>
      </c>
      <c r="P138">
        <v>1</v>
      </c>
      <c r="Q138">
        <v>0</v>
      </c>
    </row>
    <row r="139" spans="1:17" x14ac:dyDescent="0.2">
      <c r="A139" t="s">
        <v>17877</v>
      </c>
      <c r="B139" t="s">
        <v>89</v>
      </c>
      <c r="C139" t="s">
        <v>152</v>
      </c>
      <c r="D139" t="s">
        <v>17736</v>
      </c>
      <c r="E139" t="s">
        <v>81</v>
      </c>
      <c r="F139" t="s">
        <v>17734</v>
      </c>
      <c r="G139">
        <v>13</v>
      </c>
      <c r="H139">
        <v>0</v>
      </c>
      <c r="I139">
        <v>0</v>
      </c>
      <c r="J139">
        <v>0</v>
      </c>
      <c r="K139">
        <v>0</v>
      </c>
      <c r="L139">
        <v>0</v>
      </c>
      <c r="M139">
        <v>0</v>
      </c>
      <c r="N139">
        <v>0</v>
      </c>
      <c r="O139">
        <v>0</v>
      </c>
      <c r="P139">
        <v>0</v>
      </c>
      <c r="Q139">
        <v>0</v>
      </c>
    </row>
    <row r="140" spans="1:17" x14ac:dyDescent="0.2">
      <c r="A140" t="s">
        <v>17878</v>
      </c>
      <c r="B140" t="s">
        <v>89</v>
      </c>
      <c r="C140" t="s">
        <v>152</v>
      </c>
      <c r="D140" t="s">
        <v>17754</v>
      </c>
      <c r="E140" t="s">
        <v>83</v>
      </c>
      <c r="F140" t="s">
        <v>17734</v>
      </c>
      <c r="G140">
        <v>6</v>
      </c>
      <c r="H140">
        <v>0</v>
      </c>
      <c r="I140">
        <v>0</v>
      </c>
      <c r="J140">
        <v>0</v>
      </c>
      <c r="K140">
        <v>0</v>
      </c>
      <c r="L140">
        <v>0</v>
      </c>
      <c r="M140">
        <v>0</v>
      </c>
      <c r="N140">
        <v>0</v>
      </c>
      <c r="O140">
        <v>0</v>
      </c>
      <c r="P140">
        <v>0</v>
      </c>
      <c r="Q140">
        <v>0</v>
      </c>
    </row>
    <row r="141" spans="1:17" x14ac:dyDescent="0.2">
      <c r="A141" t="s">
        <v>17879</v>
      </c>
      <c r="B141" t="s">
        <v>89</v>
      </c>
      <c r="C141" t="s">
        <v>152</v>
      </c>
      <c r="D141" t="s">
        <v>17754</v>
      </c>
      <c r="E141" t="s">
        <v>81</v>
      </c>
      <c r="F141" t="s">
        <v>17734</v>
      </c>
      <c r="G141">
        <v>4</v>
      </c>
      <c r="H141">
        <v>0</v>
      </c>
      <c r="I141">
        <v>0</v>
      </c>
      <c r="J141">
        <v>0</v>
      </c>
      <c r="K141">
        <v>0</v>
      </c>
      <c r="L141">
        <v>0</v>
      </c>
      <c r="M141">
        <v>0</v>
      </c>
      <c r="N141">
        <v>0</v>
      </c>
      <c r="O141">
        <v>0</v>
      </c>
      <c r="P141">
        <v>0</v>
      </c>
      <c r="Q141">
        <v>0</v>
      </c>
    </row>
    <row r="142" spans="1:17" x14ac:dyDescent="0.2">
      <c r="A142" t="s">
        <v>17880</v>
      </c>
      <c r="B142" t="s">
        <v>89</v>
      </c>
      <c r="C142" t="s">
        <v>153</v>
      </c>
      <c r="D142" t="s">
        <v>17736</v>
      </c>
      <c r="E142" t="s">
        <v>83</v>
      </c>
      <c r="F142" t="s">
        <v>4929</v>
      </c>
      <c r="G142">
        <v>0</v>
      </c>
      <c r="H142">
        <v>14</v>
      </c>
      <c r="I142">
        <v>3</v>
      </c>
      <c r="J142">
        <v>9</v>
      </c>
      <c r="K142">
        <v>1</v>
      </c>
      <c r="L142">
        <v>1</v>
      </c>
      <c r="M142">
        <v>0</v>
      </c>
      <c r="N142">
        <v>0</v>
      </c>
      <c r="O142">
        <v>0</v>
      </c>
      <c r="P142">
        <v>0</v>
      </c>
      <c r="Q142">
        <v>0</v>
      </c>
    </row>
    <row r="143" spans="1:17" x14ac:dyDescent="0.2">
      <c r="A143" t="s">
        <v>17881</v>
      </c>
      <c r="B143" t="s">
        <v>89</v>
      </c>
      <c r="C143" t="s">
        <v>153</v>
      </c>
      <c r="D143" t="s">
        <v>17736</v>
      </c>
      <c r="E143" t="s">
        <v>83</v>
      </c>
      <c r="F143" t="s">
        <v>4931</v>
      </c>
      <c r="G143">
        <v>0</v>
      </c>
      <c r="H143">
        <v>14</v>
      </c>
      <c r="I143">
        <v>3</v>
      </c>
      <c r="J143">
        <v>9</v>
      </c>
      <c r="K143">
        <v>1</v>
      </c>
      <c r="L143">
        <v>1</v>
      </c>
      <c r="M143">
        <v>0</v>
      </c>
      <c r="N143">
        <v>0</v>
      </c>
      <c r="O143">
        <v>0</v>
      </c>
      <c r="P143">
        <v>0</v>
      </c>
      <c r="Q143">
        <v>0</v>
      </c>
    </row>
    <row r="144" spans="1:17" x14ac:dyDescent="0.2">
      <c r="A144" t="s">
        <v>17882</v>
      </c>
      <c r="B144" t="s">
        <v>89</v>
      </c>
      <c r="C144" t="s">
        <v>153</v>
      </c>
      <c r="D144" t="s">
        <v>17736</v>
      </c>
      <c r="E144" t="s">
        <v>83</v>
      </c>
      <c r="F144" t="s">
        <v>4933</v>
      </c>
      <c r="G144">
        <v>0</v>
      </c>
      <c r="H144">
        <v>0</v>
      </c>
      <c r="I144">
        <v>0</v>
      </c>
      <c r="J144">
        <v>0</v>
      </c>
      <c r="K144">
        <v>0</v>
      </c>
      <c r="L144">
        <v>0</v>
      </c>
      <c r="M144">
        <v>14</v>
      </c>
      <c r="N144">
        <v>0</v>
      </c>
      <c r="O144">
        <v>0</v>
      </c>
      <c r="P144">
        <v>0</v>
      </c>
      <c r="Q144">
        <v>0</v>
      </c>
    </row>
    <row r="145" spans="1:17" x14ac:dyDescent="0.2">
      <c r="A145" t="s">
        <v>17883</v>
      </c>
      <c r="B145" t="s">
        <v>89</v>
      </c>
      <c r="C145" t="s">
        <v>153</v>
      </c>
      <c r="D145" t="s">
        <v>17736</v>
      </c>
      <c r="E145" t="s">
        <v>83</v>
      </c>
      <c r="F145" t="s">
        <v>4935</v>
      </c>
      <c r="G145">
        <v>0</v>
      </c>
      <c r="H145">
        <v>14</v>
      </c>
      <c r="I145">
        <v>3</v>
      </c>
      <c r="J145">
        <v>9</v>
      </c>
      <c r="K145">
        <v>1</v>
      </c>
      <c r="L145">
        <v>1</v>
      </c>
      <c r="M145">
        <v>0</v>
      </c>
      <c r="N145">
        <v>0</v>
      </c>
      <c r="O145">
        <v>0</v>
      </c>
      <c r="P145">
        <v>0</v>
      </c>
      <c r="Q145">
        <v>0</v>
      </c>
    </row>
    <row r="146" spans="1:17" x14ac:dyDescent="0.2">
      <c r="A146" t="s">
        <v>17884</v>
      </c>
      <c r="B146" t="s">
        <v>89</v>
      </c>
      <c r="C146" t="s">
        <v>153</v>
      </c>
      <c r="D146" t="s">
        <v>17736</v>
      </c>
      <c r="E146" t="s">
        <v>83</v>
      </c>
      <c r="F146" t="s">
        <v>4937</v>
      </c>
      <c r="G146">
        <v>0</v>
      </c>
      <c r="H146">
        <v>14</v>
      </c>
      <c r="I146">
        <v>3</v>
      </c>
      <c r="J146">
        <v>9</v>
      </c>
      <c r="K146">
        <v>1</v>
      </c>
      <c r="L146">
        <v>1</v>
      </c>
      <c r="M146">
        <v>0</v>
      </c>
      <c r="N146">
        <v>0</v>
      </c>
      <c r="O146">
        <v>0</v>
      </c>
      <c r="P146">
        <v>0</v>
      </c>
      <c r="Q146">
        <v>0</v>
      </c>
    </row>
    <row r="147" spans="1:17" x14ac:dyDescent="0.2">
      <c r="A147" t="s">
        <v>17885</v>
      </c>
      <c r="B147" t="s">
        <v>89</v>
      </c>
      <c r="C147" t="s">
        <v>216</v>
      </c>
      <c r="D147" t="s">
        <v>17736</v>
      </c>
      <c r="E147" t="s">
        <v>83</v>
      </c>
      <c r="F147" t="s">
        <v>4941</v>
      </c>
      <c r="G147">
        <v>0</v>
      </c>
      <c r="H147">
        <v>18</v>
      </c>
      <c r="I147">
        <v>5</v>
      </c>
      <c r="J147">
        <v>11</v>
      </c>
      <c r="K147">
        <v>2</v>
      </c>
      <c r="L147">
        <v>0</v>
      </c>
      <c r="M147">
        <v>0</v>
      </c>
      <c r="N147">
        <v>0</v>
      </c>
      <c r="O147">
        <v>0</v>
      </c>
      <c r="P147">
        <v>0</v>
      </c>
      <c r="Q147">
        <v>0</v>
      </c>
    </row>
    <row r="148" spans="1:17" x14ac:dyDescent="0.2">
      <c r="A148" t="s">
        <v>17886</v>
      </c>
      <c r="B148" t="s">
        <v>89</v>
      </c>
      <c r="C148" t="s">
        <v>216</v>
      </c>
      <c r="D148" t="s">
        <v>17736</v>
      </c>
      <c r="E148" t="s">
        <v>83</v>
      </c>
      <c r="F148" t="s">
        <v>4943</v>
      </c>
      <c r="G148">
        <v>0</v>
      </c>
      <c r="H148">
        <v>0</v>
      </c>
      <c r="I148">
        <v>0</v>
      </c>
      <c r="J148">
        <v>0</v>
      </c>
      <c r="K148">
        <v>0</v>
      </c>
      <c r="L148">
        <v>0</v>
      </c>
      <c r="M148">
        <v>18</v>
      </c>
      <c r="N148">
        <v>0</v>
      </c>
      <c r="O148">
        <v>0</v>
      </c>
      <c r="P148">
        <v>0</v>
      </c>
      <c r="Q148">
        <v>0</v>
      </c>
    </row>
    <row r="149" spans="1:17" x14ac:dyDescent="0.2">
      <c r="A149" t="s">
        <v>17887</v>
      </c>
      <c r="B149" t="s">
        <v>89</v>
      </c>
      <c r="C149" t="s">
        <v>216</v>
      </c>
      <c r="D149" t="s">
        <v>17736</v>
      </c>
      <c r="E149" t="s">
        <v>83</v>
      </c>
      <c r="F149" t="s">
        <v>4925</v>
      </c>
      <c r="G149">
        <v>0</v>
      </c>
      <c r="H149">
        <v>0</v>
      </c>
      <c r="I149">
        <v>0</v>
      </c>
      <c r="J149">
        <v>0</v>
      </c>
      <c r="K149">
        <v>0</v>
      </c>
      <c r="L149">
        <v>0</v>
      </c>
      <c r="M149">
        <v>0</v>
      </c>
      <c r="N149">
        <v>12</v>
      </c>
      <c r="O149">
        <v>10</v>
      </c>
      <c r="P149">
        <v>1</v>
      </c>
      <c r="Q149">
        <v>1</v>
      </c>
    </row>
    <row r="150" spans="1:17" x14ac:dyDescent="0.2">
      <c r="A150" t="s">
        <v>17888</v>
      </c>
      <c r="B150" t="s">
        <v>89</v>
      </c>
      <c r="C150" t="s">
        <v>216</v>
      </c>
      <c r="D150" t="s">
        <v>17736</v>
      </c>
      <c r="E150" t="s">
        <v>83</v>
      </c>
      <c r="F150" t="s">
        <v>4927</v>
      </c>
      <c r="G150">
        <v>0</v>
      </c>
      <c r="H150">
        <v>0</v>
      </c>
      <c r="I150">
        <v>0</v>
      </c>
      <c r="J150">
        <v>0</v>
      </c>
      <c r="K150">
        <v>0</v>
      </c>
      <c r="L150">
        <v>0</v>
      </c>
      <c r="M150">
        <v>0</v>
      </c>
      <c r="N150">
        <v>9</v>
      </c>
      <c r="O150">
        <v>7</v>
      </c>
      <c r="P150">
        <v>1</v>
      </c>
      <c r="Q150">
        <v>1</v>
      </c>
    </row>
    <row r="151" spans="1:17" x14ac:dyDescent="0.2">
      <c r="A151" t="s">
        <v>17889</v>
      </c>
      <c r="B151" t="s">
        <v>89</v>
      </c>
      <c r="C151" t="s">
        <v>216</v>
      </c>
      <c r="D151" t="s">
        <v>17736</v>
      </c>
      <c r="E151" t="s">
        <v>83</v>
      </c>
      <c r="F151" t="s">
        <v>17734</v>
      </c>
      <c r="G151">
        <v>18</v>
      </c>
      <c r="H151">
        <v>0</v>
      </c>
      <c r="I151">
        <v>0</v>
      </c>
      <c r="J151">
        <v>0</v>
      </c>
      <c r="K151">
        <v>0</v>
      </c>
      <c r="L151">
        <v>0</v>
      </c>
      <c r="M151">
        <v>0</v>
      </c>
      <c r="N151">
        <v>0</v>
      </c>
      <c r="O151">
        <v>0</v>
      </c>
      <c r="P151">
        <v>0</v>
      </c>
      <c r="Q151">
        <v>0</v>
      </c>
    </row>
    <row r="152" spans="1:17" x14ac:dyDescent="0.2">
      <c r="A152" t="s">
        <v>17890</v>
      </c>
      <c r="B152" t="s">
        <v>89</v>
      </c>
      <c r="C152" t="s">
        <v>216</v>
      </c>
      <c r="D152" t="s">
        <v>17736</v>
      </c>
      <c r="E152" t="s">
        <v>81</v>
      </c>
      <c r="F152" t="s">
        <v>4929</v>
      </c>
      <c r="G152">
        <v>0</v>
      </c>
      <c r="H152">
        <v>9</v>
      </c>
      <c r="I152">
        <v>1</v>
      </c>
      <c r="J152">
        <v>5</v>
      </c>
      <c r="K152">
        <v>2</v>
      </c>
      <c r="L152">
        <v>1</v>
      </c>
      <c r="M152">
        <v>0</v>
      </c>
      <c r="N152">
        <v>0</v>
      </c>
      <c r="O152">
        <v>0</v>
      </c>
      <c r="P152">
        <v>0</v>
      </c>
      <c r="Q152">
        <v>0</v>
      </c>
    </row>
    <row r="153" spans="1:17" x14ac:dyDescent="0.2">
      <c r="A153" t="s">
        <v>17891</v>
      </c>
      <c r="B153" t="s">
        <v>89</v>
      </c>
      <c r="C153" t="s">
        <v>216</v>
      </c>
      <c r="D153" t="s">
        <v>17736</v>
      </c>
      <c r="E153" t="s">
        <v>81</v>
      </c>
      <c r="F153" t="s">
        <v>4931</v>
      </c>
      <c r="G153">
        <v>0</v>
      </c>
      <c r="H153">
        <v>9</v>
      </c>
      <c r="I153">
        <v>1</v>
      </c>
      <c r="J153">
        <v>4</v>
      </c>
      <c r="K153">
        <v>2</v>
      </c>
      <c r="L153">
        <v>2</v>
      </c>
      <c r="M153">
        <v>0</v>
      </c>
      <c r="N153">
        <v>0</v>
      </c>
      <c r="O153">
        <v>0</v>
      </c>
      <c r="P153">
        <v>0</v>
      </c>
      <c r="Q153">
        <v>0</v>
      </c>
    </row>
    <row r="154" spans="1:17" x14ac:dyDescent="0.2">
      <c r="A154" t="s">
        <v>17892</v>
      </c>
      <c r="B154" t="s">
        <v>89</v>
      </c>
      <c r="C154" t="s">
        <v>216</v>
      </c>
      <c r="D154" t="s">
        <v>17736</v>
      </c>
      <c r="E154" t="s">
        <v>81</v>
      </c>
      <c r="F154" t="s">
        <v>4933</v>
      </c>
      <c r="G154">
        <v>0</v>
      </c>
      <c r="H154">
        <v>0</v>
      </c>
      <c r="I154">
        <v>0</v>
      </c>
      <c r="J154">
        <v>0</v>
      </c>
      <c r="K154">
        <v>0</v>
      </c>
      <c r="L154">
        <v>0</v>
      </c>
      <c r="M154">
        <v>9</v>
      </c>
      <c r="N154">
        <v>0</v>
      </c>
      <c r="O154">
        <v>0</v>
      </c>
      <c r="P154">
        <v>0</v>
      </c>
      <c r="Q154">
        <v>0</v>
      </c>
    </row>
    <row r="155" spans="1:17" x14ac:dyDescent="0.2">
      <c r="A155" t="s">
        <v>17893</v>
      </c>
      <c r="B155" t="s">
        <v>89</v>
      </c>
      <c r="C155" t="s">
        <v>216</v>
      </c>
      <c r="D155" t="s">
        <v>17736</v>
      </c>
      <c r="E155" t="s">
        <v>81</v>
      </c>
      <c r="F155" t="s">
        <v>4935</v>
      </c>
      <c r="G155">
        <v>0</v>
      </c>
      <c r="H155">
        <v>9</v>
      </c>
      <c r="I155">
        <v>1</v>
      </c>
      <c r="J155">
        <v>4</v>
      </c>
      <c r="K155">
        <v>2</v>
      </c>
      <c r="L155">
        <v>2</v>
      </c>
      <c r="M155">
        <v>0</v>
      </c>
      <c r="N155">
        <v>0</v>
      </c>
      <c r="O155">
        <v>0</v>
      </c>
      <c r="P155">
        <v>0</v>
      </c>
      <c r="Q155">
        <v>0</v>
      </c>
    </row>
    <row r="156" spans="1:17" x14ac:dyDescent="0.2">
      <c r="A156" t="s">
        <v>17894</v>
      </c>
      <c r="B156" t="s">
        <v>89</v>
      </c>
      <c r="C156" t="s">
        <v>216</v>
      </c>
      <c r="D156" t="s">
        <v>17736</v>
      </c>
      <c r="E156" t="s">
        <v>81</v>
      </c>
      <c r="F156" t="s">
        <v>4937</v>
      </c>
      <c r="G156">
        <v>0</v>
      </c>
      <c r="H156">
        <v>9</v>
      </c>
      <c r="I156">
        <v>1</v>
      </c>
      <c r="J156">
        <v>4</v>
      </c>
      <c r="K156">
        <v>2</v>
      </c>
      <c r="L156">
        <v>2</v>
      </c>
      <c r="M156">
        <v>0</v>
      </c>
      <c r="N156">
        <v>0</v>
      </c>
      <c r="O156">
        <v>0</v>
      </c>
      <c r="P156">
        <v>0</v>
      </c>
      <c r="Q156">
        <v>0</v>
      </c>
    </row>
    <row r="157" spans="1:17" x14ac:dyDescent="0.2">
      <c r="A157" t="s">
        <v>17895</v>
      </c>
      <c r="B157" t="s">
        <v>89</v>
      </c>
      <c r="C157" t="s">
        <v>216</v>
      </c>
      <c r="D157" t="s">
        <v>17736</v>
      </c>
      <c r="E157" t="s">
        <v>81</v>
      </c>
      <c r="F157" t="s">
        <v>4939</v>
      </c>
      <c r="G157">
        <v>0</v>
      </c>
      <c r="H157">
        <v>0</v>
      </c>
      <c r="I157">
        <v>0</v>
      </c>
      <c r="J157">
        <v>0</v>
      </c>
      <c r="K157">
        <v>0</v>
      </c>
      <c r="L157">
        <v>0</v>
      </c>
      <c r="M157">
        <v>9</v>
      </c>
      <c r="N157">
        <v>0</v>
      </c>
      <c r="O157">
        <v>0</v>
      </c>
      <c r="P157">
        <v>0</v>
      </c>
      <c r="Q157">
        <v>0</v>
      </c>
    </row>
    <row r="158" spans="1:17" x14ac:dyDescent="0.2">
      <c r="A158" t="s">
        <v>17896</v>
      </c>
      <c r="B158" t="s">
        <v>89</v>
      </c>
      <c r="C158" t="s">
        <v>216</v>
      </c>
      <c r="D158" t="s">
        <v>17736</v>
      </c>
      <c r="E158" t="s">
        <v>81</v>
      </c>
      <c r="F158" t="s">
        <v>4941</v>
      </c>
      <c r="G158">
        <v>0</v>
      </c>
      <c r="H158">
        <v>9</v>
      </c>
      <c r="I158">
        <v>1</v>
      </c>
      <c r="J158">
        <v>5</v>
      </c>
      <c r="K158">
        <v>2</v>
      </c>
      <c r="L158">
        <v>1</v>
      </c>
      <c r="M158">
        <v>0</v>
      </c>
      <c r="N158">
        <v>0</v>
      </c>
      <c r="O158">
        <v>0</v>
      </c>
      <c r="P158">
        <v>0</v>
      </c>
      <c r="Q158">
        <v>0</v>
      </c>
    </row>
    <row r="159" spans="1:17" x14ac:dyDescent="0.2">
      <c r="A159" t="s">
        <v>17897</v>
      </c>
      <c r="B159" t="s">
        <v>89</v>
      </c>
      <c r="C159" t="s">
        <v>216</v>
      </c>
      <c r="D159" t="s">
        <v>17736</v>
      </c>
      <c r="E159" t="s">
        <v>81</v>
      </c>
      <c r="F159" t="s">
        <v>4943</v>
      </c>
      <c r="G159">
        <v>0</v>
      </c>
      <c r="H159">
        <v>0</v>
      </c>
      <c r="I159">
        <v>0</v>
      </c>
      <c r="J159">
        <v>0</v>
      </c>
      <c r="K159">
        <v>0</v>
      </c>
      <c r="L159">
        <v>0</v>
      </c>
      <c r="M159">
        <v>9</v>
      </c>
      <c r="N159">
        <v>0</v>
      </c>
      <c r="O159">
        <v>0</v>
      </c>
      <c r="P159">
        <v>0</v>
      </c>
      <c r="Q159">
        <v>0</v>
      </c>
    </row>
    <row r="160" spans="1:17" x14ac:dyDescent="0.2">
      <c r="A160" t="s">
        <v>17898</v>
      </c>
      <c r="B160" t="s">
        <v>89</v>
      </c>
      <c r="C160" t="s">
        <v>216</v>
      </c>
      <c r="D160" t="s">
        <v>17736</v>
      </c>
      <c r="E160" t="s">
        <v>81</v>
      </c>
      <c r="F160" t="s">
        <v>4925</v>
      </c>
      <c r="G160">
        <v>0</v>
      </c>
      <c r="H160">
        <v>0</v>
      </c>
      <c r="I160">
        <v>0</v>
      </c>
      <c r="J160">
        <v>0</v>
      </c>
      <c r="K160">
        <v>0</v>
      </c>
      <c r="L160">
        <v>0</v>
      </c>
      <c r="M160">
        <v>0</v>
      </c>
      <c r="N160">
        <v>6</v>
      </c>
      <c r="O160">
        <v>6</v>
      </c>
      <c r="P160">
        <v>0</v>
      </c>
      <c r="Q160">
        <v>0</v>
      </c>
    </row>
    <row r="161" spans="1:17" x14ac:dyDescent="0.2">
      <c r="A161" t="s">
        <v>17899</v>
      </c>
      <c r="B161" t="s">
        <v>89</v>
      </c>
      <c r="C161" t="s">
        <v>216</v>
      </c>
      <c r="D161" t="s">
        <v>17736</v>
      </c>
      <c r="E161" t="s">
        <v>81</v>
      </c>
      <c r="F161" t="s">
        <v>4927</v>
      </c>
      <c r="G161">
        <v>0</v>
      </c>
      <c r="H161">
        <v>0</v>
      </c>
      <c r="I161">
        <v>0</v>
      </c>
      <c r="J161">
        <v>0</v>
      </c>
      <c r="K161">
        <v>0</v>
      </c>
      <c r="L161">
        <v>0</v>
      </c>
      <c r="M161">
        <v>0</v>
      </c>
      <c r="N161">
        <v>6</v>
      </c>
      <c r="O161">
        <v>6</v>
      </c>
      <c r="P161">
        <v>0</v>
      </c>
      <c r="Q161">
        <v>0</v>
      </c>
    </row>
    <row r="162" spans="1:17" x14ac:dyDescent="0.2">
      <c r="A162" t="s">
        <v>17900</v>
      </c>
      <c r="B162" t="s">
        <v>89</v>
      </c>
      <c r="C162" t="s">
        <v>216</v>
      </c>
      <c r="D162" t="s">
        <v>17736</v>
      </c>
      <c r="E162" t="s">
        <v>81</v>
      </c>
      <c r="F162" t="s">
        <v>17734</v>
      </c>
      <c r="G162">
        <v>9</v>
      </c>
      <c r="H162">
        <v>0</v>
      </c>
      <c r="I162">
        <v>0</v>
      </c>
      <c r="J162">
        <v>0</v>
      </c>
      <c r="K162">
        <v>0</v>
      </c>
      <c r="L162">
        <v>0</v>
      </c>
      <c r="M162">
        <v>0</v>
      </c>
      <c r="N162">
        <v>0</v>
      </c>
      <c r="O162">
        <v>0</v>
      </c>
      <c r="P162">
        <v>0</v>
      </c>
      <c r="Q162">
        <v>0</v>
      </c>
    </row>
    <row r="163" spans="1:17" x14ac:dyDescent="0.2">
      <c r="A163" t="s">
        <v>17901</v>
      </c>
      <c r="B163" t="s">
        <v>89</v>
      </c>
      <c r="C163" t="s">
        <v>216</v>
      </c>
      <c r="D163" t="s">
        <v>17754</v>
      </c>
      <c r="E163" t="s">
        <v>83</v>
      </c>
      <c r="F163" t="s">
        <v>17734</v>
      </c>
      <c r="G163">
        <v>1</v>
      </c>
      <c r="H163">
        <v>0</v>
      </c>
      <c r="I163">
        <v>0</v>
      </c>
      <c r="J163">
        <v>0</v>
      </c>
      <c r="K163">
        <v>0</v>
      </c>
      <c r="L163">
        <v>0</v>
      </c>
      <c r="M163">
        <v>0</v>
      </c>
      <c r="N163">
        <v>0</v>
      </c>
      <c r="O163">
        <v>0</v>
      </c>
      <c r="P163">
        <v>0</v>
      </c>
      <c r="Q163">
        <v>0</v>
      </c>
    </row>
    <row r="164" spans="1:17" x14ac:dyDescent="0.2">
      <c r="A164" t="s">
        <v>17902</v>
      </c>
      <c r="B164" t="s">
        <v>89</v>
      </c>
      <c r="C164" t="s">
        <v>216</v>
      </c>
      <c r="D164" t="s">
        <v>17754</v>
      </c>
      <c r="E164" t="s">
        <v>81</v>
      </c>
      <c r="F164" t="s">
        <v>17734</v>
      </c>
      <c r="G164">
        <v>2</v>
      </c>
      <c r="H164">
        <v>0</v>
      </c>
      <c r="I164">
        <v>0</v>
      </c>
      <c r="J164">
        <v>0</v>
      </c>
      <c r="K164">
        <v>0</v>
      </c>
      <c r="L164">
        <v>0</v>
      </c>
      <c r="M164">
        <v>0</v>
      </c>
      <c r="N164">
        <v>0</v>
      </c>
      <c r="O164">
        <v>0</v>
      </c>
      <c r="P164">
        <v>0</v>
      </c>
      <c r="Q164">
        <v>0</v>
      </c>
    </row>
    <row r="165" spans="1:17" x14ac:dyDescent="0.2">
      <c r="A165" t="s">
        <v>17903</v>
      </c>
      <c r="B165" t="s">
        <v>89</v>
      </c>
      <c r="C165" t="s">
        <v>217</v>
      </c>
      <c r="D165" t="s">
        <v>17768</v>
      </c>
      <c r="E165" t="s">
        <v>83</v>
      </c>
      <c r="F165" t="s">
        <v>17734</v>
      </c>
      <c r="G165">
        <v>2</v>
      </c>
      <c r="H165">
        <v>0</v>
      </c>
      <c r="I165">
        <v>0</v>
      </c>
      <c r="J165">
        <v>0</v>
      </c>
      <c r="K165">
        <v>0</v>
      </c>
      <c r="L165">
        <v>0</v>
      </c>
      <c r="M165">
        <v>0</v>
      </c>
      <c r="N165">
        <v>0</v>
      </c>
      <c r="O165">
        <v>0</v>
      </c>
      <c r="P165">
        <v>0</v>
      </c>
      <c r="Q165">
        <v>0</v>
      </c>
    </row>
    <row r="166" spans="1:17" x14ac:dyDescent="0.2">
      <c r="A166" t="s">
        <v>17904</v>
      </c>
      <c r="B166" t="s">
        <v>89</v>
      </c>
      <c r="C166" t="s">
        <v>217</v>
      </c>
      <c r="D166" t="s">
        <v>17768</v>
      </c>
      <c r="E166" t="s">
        <v>81</v>
      </c>
      <c r="F166" t="s">
        <v>17734</v>
      </c>
      <c r="G166">
        <v>1</v>
      </c>
      <c r="H166">
        <v>0</v>
      </c>
      <c r="I166">
        <v>0</v>
      </c>
      <c r="J166">
        <v>0</v>
      </c>
      <c r="K166">
        <v>0</v>
      </c>
      <c r="L166">
        <v>0</v>
      </c>
      <c r="M166">
        <v>0</v>
      </c>
      <c r="N166">
        <v>0</v>
      </c>
      <c r="O166">
        <v>0</v>
      </c>
      <c r="P166">
        <v>0</v>
      </c>
      <c r="Q166">
        <v>0</v>
      </c>
    </row>
    <row r="167" spans="1:17" x14ac:dyDescent="0.2">
      <c r="A167" t="s">
        <v>17905</v>
      </c>
      <c r="B167" t="s">
        <v>89</v>
      </c>
      <c r="C167" t="s">
        <v>217</v>
      </c>
      <c r="D167" t="s">
        <v>17736</v>
      </c>
      <c r="E167" t="s">
        <v>83</v>
      </c>
      <c r="F167" t="s">
        <v>4929</v>
      </c>
      <c r="G167">
        <v>0</v>
      </c>
      <c r="H167">
        <v>4</v>
      </c>
      <c r="I167">
        <v>0</v>
      </c>
      <c r="J167">
        <v>4</v>
      </c>
      <c r="K167">
        <v>0</v>
      </c>
      <c r="L167">
        <v>0</v>
      </c>
      <c r="M167">
        <v>0</v>
      </c>
      <c r="N167">
        <v>0</v>
      </c>
      <c r="O167">
        <v>0</v>
      </c>
      <c r="P167">
        <v>0</v>
      </c>
      <c r="Q167">
        <v>0</v>
      </c>
    </row>
    <row r="168" spans="1:17" x14ac:dyDescent="0.2">
      <c r="A168" t="s">
        <v>17906</v>
      </c>
      <c r="B168" t="s">
        <v>89</v>
      </c>
      <c r="C168" t="s">
        <v>217</v>
      </c>
      <c r="D168" t="s">
        <v>17736</v>
      </c>
      <c r="E168" t="s">
        <v>83</v>
      </c>
      <c r="F168" t="s">
        <v>4931</v>
      </c>
      <c r="G168">
        <v>0</v>
      </c>
      <c r="H168">
        <v>4</v>
      </c>
      <c r="I168">
        <v>0</v>
      </c>
      <c r="J168">
        <v>4</v>
      </c>
      <c r="K168">
        <v>0</v>
      </c>
      <c r="L168">
        <v>0</v>
      </c>
      <c r="M168">
        <v>0</v>
      </c>
      <c r="N168">
        <v>0</v>
      </c>
      <c r="O168">
        <v>0</v>
      </c>
      <c r="P168">
        <v>0</v>
      </c>
      <c r="Q168">
        <v>0</v>
      </c>
    </row>
    <row r="169" spans="1:17" x14ac:dyDescent="0.2">
      <c r="A169" t="s">
        <v>17907</v>
      </c>
      <c r="B169" t="s">
        <v>89</v>
      </c>
      <c r="C169" t="s">
        <v>217</v>
      </c>
      <c r="D169" t="s">
        <v>17736</v>
      </c>
      <c r="E169" t="s">
        <v>83</v>
      </c>
      <c r="F169" t="s">
        <v>4933</v>
      </c>
      <c r="G169">
        <v>0</v>
      </c>
      <c r="H169">
        <v>0</v>
      </c>
      <c r="I169">
        <v>0</v>
      </c>
      <c r="J169">
        <v>0</v>
      </c>
      <c r="K169">
        <v>0</v>
      </c>
      <c r="L169">
        <v>0</v>
      </c>
      <c r="M169">
        <v>4</v>
      </c>
      <c r="N169">
        <v>0</v>
      </c>
      <c r="O169">
        <v>0</v>
      </c>
      <c r="P169">
        <v>0</v>
      </c>
      <c r="Q169">
        <v>0</v>
      </c>
    </row>
    <row r="170" spans="1:17" x14ac:dyDescent="0.2">
      <c r="A170" t="s">
        <v>17908</v>
      </c>
      <c r="B170" t="s">
        <v>89</v>
      </c>
      <c r="C170" t="s">
        <v>217</v>
      </c>
      <c r="D170" t="s">
        <v>17736</v>
      </c>
      <c r="E170" t="s">
        <v>83</v>
      </c>
      <c r="F170" t="s">
        <v>4935</v>
      </c>
      <c r="G170">
        <v>0</v>
      </c>
      <c r="H170">
        <v>4</v>
      </c>
      <c r="I170">
        <v>0</v>
      </c>
      <c r="J170">
        <v>4</v>
      </c>
      <c r="K170">
        <v>0</v>
      </c>
      <c r="L170">
        <v>0</v>
      </c>
      <c r="M170">
        <v>0</v>
      </c>
      <c r="N170">
        <v>0</v>
      </c>
      <c r="O170">
        <v>0</v>
      </c>
      <c r="P170">
        <v>0</v>
      </c>
      <c r="Q170">
        <v>0</v>
      </c>
    </row>
    <row r="171" spans="1:17" x14ac:dyDescent="0.2">
      <c r="A171" t="s">
        <v>17909</v>
      </c>
      <c r="B171" t="s">
        <v>89</v>
      </c>
      <c r="C171" t="s">
        <v>217</v>
      </c>
      <c r="D171" t="s">
        <v>17736</v>
      </c>
      <c r="E171" t="s">
        <v>83</v>
      </c>
      <c r="F171" t="s">
        <v>4937</v>
      </c>
      <c r="G171">
        <v>0</v>
      </c>
      <c r="H171">
        <v>4</v>
      </c>
      <c r="I171">
        <v>0</v>
      </c>
      <c r="J171">
        <v>4</v>
      </c>
      <c r="K171">
        <v>0</v>
      </c>
      <c r="L171">
        <v>0</v>
      </c>
      <c r="M171">
        <v>0</v>
      </c>
      <c r="N171">
        <v>0</v>
      </c>
      <c r="O171">
        <v>0</v>
      </c>
      <c r="P171">
        <v>0</v>
      </c>
      <c r="Q171">
        <v>0</v>
      </c>
    </row>
    <row r="172" spans="1:17" x14ac:dyDescent="0.2">
      <c r="A172" t="s">
        <v>17910</v>
      </c>
      <c r="B172" t="s">
        <v>89</v>
      </c>
      <c r="C172" t="s">
        <v>217</v>
      </c>
      <c r="D172" t="s">
        <v>17736</v>
      </c>
      <c r="E172" t="s">
        <v>83</v>
      </c>
      <c r="F172" t="s">
        <v>4939</v>
      </c>
      <c r="G172">
        <v>0</v>
      </c>
      <c r="H172">
        <v>0</v>
      </c>
      <c r="I172">
        <v>0</v>
      </c>
      <c r="J172">
        <v>0</v>
      </c>
      <c r="K172">
        <v>0</v>
      </c>
      <c r="L172">
        <v>0</v>
      </c>
      <c r="M172">
        <v>4</v>
      </c>
      <c r="N172">
        <v>0</v>
      </c>
      <c r="O172">
        <v>0</v>
      </c>
      <c r="P172">
        <v>0</v>
      </c>
      <c r="Q172">
        <v>0</v>
      </c>
    </row>
    <row r="173" spans="1:17" x14ac:dyDescent="0.2">
      <c r="A173" t="s">
        <v>17911</v>
      </c>
      <c r="B173" t="s">
        <v>89</v>
      </c>
      <c r="C173" t="s">
        <v>217</v>
      </c>
      <c r="D173" t="s">
        <v>17736</v>
      </c>
      <c r="E173" t="s">
        <v>83</v>
      </c>
      <c r="F173" t="s">
        <v>4941</v>
      </c>
      <c r="G173">
        <v>0</v>
      </c>
      <c r="H173">
        <v>4</v>
      </c>
      <c r="I173">
        <v>0</v>
      </c>
      <c r="J173">
        <v>4</v>
      </c>
      <c r="K173">
        <v>0</v>
      </c>
      <c r="L173">
        <v>0</v>
      </c>
      <c r="M173">
        <v>0</v>
      </c>
      <c r="N173">
        <v>0</v>
      </c>
      <c r="O173">
        <v>0</v>
      </c>
      <c r="P173">
        <v>0</v>
      </c>
      <c r="Q173">
        <v>0</v>
      </c>
    </row>
    <row r="174" spans="1:17" x14ac:dyDescent="0.2">
      <c r="A174" t="s">
        <v>17912</v>
      </c>
      <c r="B174" t="s">
        <v>89</v>
      </c>
      <c r="C174" t="s">
        <v>217</v>
      </c>
      <c r="D174" t="s">
        <v>17736</v>
      </c>
      <c r="E174" t="s">
        <v>83</v>
      </c>
      <c r="F174" t="s">
        <v>4943</v>
      </c>
      <c r="G174">
        <v>0</v>
      </c>
      <c r="H174">
        <v>0</v>
      </c>
      <c r="I174">
        <v>0</v>
      </c>
      <c r="J174">
        <v>0</v>
      </c>
      <c r="K174">
        <v>0</v>
      </c>
      <c r="L174">
        <v>0</v>
      </c>
      <c r="M174">
        <v>4</v>
      </c>
      <c r="N174">
        <v>0</v>
      </c>
      <c r="O174">
        <v>0</v>
      </c>
      <c r="P174">
        <v>0</v>
      </c>
      <c r="Q174">
        <v>0</v>
      </c>
    </row>
    <row r="175" spans="1:17" x14ac:dyDescent="0.2">
      <c r="A175" t="s">
        <v>17913</v>
      </c>
      <c r="B175" t="s">
        <v>88</v>
      </c>
      <c r="C175" t="s">
        <v>126</v>
      </c>
      <c r="D175" t="s">
        <v>17736</v>
      </c>
      <c r="E175" t="s">
        <v>81</v>
      </c>
      <c r="F175" t="s">
        <v>4931</v>
      </c>
      <c r="G175">
        <v>0</v>
      </c>
      <c r="H175">
        <v>13</v>
      </c>
      <c r="I175">
        <v>1</v>
      </c>
      <c r="J175">
        <v>12</v>
      </c>
      <c r="K175">
        <v>0</v>
      </c>
      <c r="L175">
        <v>0</v>
      </c>
      <c r="M175">
        <v>0</v>
      </c>
      <c r="N175">
        <v>0</v>
      </c>
      <c r="O175">
        <v>0</v>
      </c>
      <c r="P175">
        <v>0</v>
      </c>
      <c r="Q175">
        <v>0</v>
      </c>
    </row>
    <row r="176" spans="1:17" x14ac:dyDescent="0.2">
      <c r="A176" t="s">
        <v>17914</v>
      </c>
      <c r="B176" t="s">
        <v>88</v>
      </c>
      <c r="C176" t="s">
        <v>126</v>
      </c>
      <c r="D176" t="s">
        <v>17736</v>
      </c>
      <c r="E176" t="s">
        <v>81</v>
      </c>
      <c r="F176" t="s">
        <v>4933</v>
      </c>
      <c r="G176">
        <v>0</v>
      </c>
      <c r="H176">
        <v>0</v>
      </c>
      <c r="I176">
        <v>0</v>
      </c>
      <c r="J176">
        <v>0</v>
      </c>
      <c r="K176">
        <v>0</v>
      </c>
      <c r="L176">
        <v>0</v>
      </c>
      <c r="M176">
        <v>13</v>
      </c>
      <c r="N176">
        <v>0</v>
      </c>
      <c r="O176">
        <v>0</v>
      </c>
      <c r="P176">
        <v>0</v>
      </c>
      <c r="Q176">
        <v>0</v>
      </c>
    </row>
    <row r="177" spans="1:17" x14ac:dyDescent="0.2">
      <c r="A177" t="s">
        <v>17915</v>
      </c>
      <c r="B177" t="s">
        <v>88</v>
      </c>
      <c r="C177" t="s">
        <v>126</v>
      </c>
      <c r="D177" t="s">
        <v>17736</v>
      </c>
      <c r="E177" t="s">
        <v>81</v>
      </c>
      <c r="F177" t="s">
        <v>4935</v>
      </c>
      <c r="G177">
        <v>0</v>
      </c>
      <c r="H177">
        <v>13</v>
      </c>
      <c r="I177">
        <v>1</v>
      </c>
      <c r="J177">
        <v>12</v>
      </c>
      <c r="K177">
        <v>0</v>
      </c>
      <c r="L177">
        <v>0</v>
      </c>
      <c r="M177">
        <v>0</v>
      </c>
      <c r="N177">
        <v>0</v>
      </c>
      <c r="O177">
        <v>0</v>
      </c>
      <c r="P177">
        <v>0</v>
      </c>
      <c r="Q177">
        <v>0</v>
      </c>
    </row>
    <row r="178" spans="1:17" x14ac:dyDescent="0.2">
      <c r="A178" t="s">
        <v>17916</v>
      </c>
      <c r="B178" t="s">
        <v>88</v>
      </c>
      <c r="C178" t="s">
        <v>126</v>
      </c>
      <c r="D178" t="s">
        <v>17736</v>
      </c>
      <c r="E178" t="s">
        <v>81</v>
      </c>
      <c r="F178" t="s">
        <v>4937</v>
      </c>
      <c r="G178">
        <v>0</v>
      </c>
      <c r="H178">
        <v>13</v>
      </c>
      <c r="I178">
        <v>1</v>
      </c>
      <c r="J178">
        <v>12</v>
      </c>
      <c r="K178">
        <v>0</v>
      </c>
      <c r="L178">
        <v>0</v>
      </c>
      <c r="M178">
        <v>0</v>
      </c>
      <c r="N178">
        <v>0</v>
      </c>
      <c r="O178">
        <v>0</v>
      </c>
      <c r="P178">
        <v>0</v>
      </c>
      <c r="Q178">
        <v>0</v>
      </c>
    </row>
    <row r="179" spans="1:17" x14ac:dyDescent="0.2">
      <c r="A179" t="s">
        <v>17917</v>
      </c>
      <c r="B179" t="s">
        <v>88</v>
      </c>
      <c r="C179" t="s">
        <v>126</v>
      </c>
      <c r="D179" t="s">
        <v>17736</v>
      </c>
      <c r="E179" t="s">
        <v>81</v>
      </c>
      <c r="F179" t="s">
        <v>4939</v>
      </c>
      <c r="G179">
        <v>0</v>
      </c>
      <c r="H179">
        <v>0</v>
      </c>
      <c r="I179">
        <v>0</v>
      </c>
      <c r="J179">
        <v>0</v>
      </c>
      <c r="K179">
        <v>0</v>
      </c>
      <c r="L179">
        <v>0</v>
      </c>
      <c r="M179">
        <v>13</v>
      </c>
      <c r="N179">
        <v>0</v>
      </c>
      <c r="O179">
        <v>0</v>
      </c>
      <c r="P179">
        <v>0</v>
      </c>
      <c r="Q179">
        <v>0</v>
      </c>
    </row>
    <row r="180" spans="1:17" x14ac:dyDescent="0.2">
      <c r="A180" t="s">
        <v>17918</v>
      </c>
      <c r="B180" t="s">
        <v>88</v>
      </c>
      <c r="C180" t="s">
        <v>126</v>
      </c>
      <c r="D180" t="s">
        <v>17736</v>
      </c>
      <c r="E180" t="s">
        <v>81</v>
      </c>
      <c r="F180" t="s">
        <v>4941</v>
      </c>
      <c r="G180">
        <v>0</v>
      </c>
      <c r="H180">
        <v>13</v>
      </c>
      <c r="I180">
        <v>1</v>
      </c>
      <c r="J180">
        <v>12</v>
      </c>
      <c r="K180">
        <v>0</v>
      </c>
      <c r="L180">
        <v>0</v>
      </c>
      <c r="M180">
        <v>0</v>
      </c>
      <c r="N180">
        <v>0</v>
      </c>
      <c r="O180">
        <v>0</v>
      </c>
      <c r="P180">
        <v>0</v>
      </c>
      <c r="Q180">
        <v>0</v>
      </c>
    </row>
    <row r="181" spans="1:17" x14ac:dyDescent="0.2">
      <c r="A181" t="s">
        <v>17919</v>
      </c>
      <c r="B181" t="s">
        <v>88</v>
      </c>
      <c r="C181" t="s">
        <v>126</v>
      </c>
      <c r="D181" t="s">
        <v>17736</v>
      </c>
      <c r="E181" t="s">
        <v>81</v>
      </c>
      <c r="F181" t="s">
        <v>4943</v>
      </c>
      <c r="G181">
        <v>0</v>
      </c>
      <c r="H181">
        <v>0</v>
      </c>
      <c r="I181">
        <v>0</v>
      </c>
      <c r="J181">
        <v>0</v>
      </c>
      <c r="K181">
        <v>0</v>
      </c>
      <c r="L181">
        <v>0</v>
      </c>
      <c r="M181">
        <v>13</v>
      </c>
      <c r="N181">
        <v>0</v>
      </c>
      <c r="O181">
        <v>0</v>
      </c>
      <c r="P181">
        <v>0</v>
      </c>
      <c r="Q181">
        <v>0</v>
      </c>
    </row>
    <row r="182" spans="1:17" x14ac:dyDescent="0.2">
      <c r="A182" t="s">
        <v>17920</v>
      </c>
      <c r="B182" t="s">
        <v>88</v>
      </c>
      <c r="C182" t="s">
        <v>126</v>
      </c>
      <c r="D182" t="s">
        <v>17736</v>
      </c>
      <c r="E182" t="s">
        <v>81</v>
      </c>
      <c r="F182" t="s">
        <v>4925</v>
      </c>
      <c r="G182">
        <v>0</v>
      </c>
      <c r="H182">
        <v>0</v>
      </c>
      <c r="I182">
        <v>0</v>
      </c>
      <c r="J182">
        <v>0</v>
      </c>
      <c r="K182">
        <v>0</v>
      </c>
      <c r="L182">
        <v>0</v>
      </c>
      <c r="M182">
        <v>0</v>
      </c>
      <c r="N182">
        <v>12</v>
      </c>
      <c r="O182">
        <v>12</v>
      </c>
      <c r="P182">
        <v>0</v>
      </c>
      <c r="Q182">
        <v>0</v>
      </c>
    </row>
    <row r="183" spans="1:17" x14ac:dyDescent="0.2">
      <c r="A183" t="s">
        <v>17921</v>
      </c>
      <c r="B183" t="s">
        <v>88</v>
      </c>
      <c r="C183" t="s">
        <v>126</v>
      </c>
      <c r="D183" t="s">
        <v>17736</v>
      </c>
      <c r="E183" t="s">
        <v>81</v>
      </c>
      <c r="F183" t="s">
        <v>4927</v>
      </c>
      <c r="G183">
        <v>0</v>
      </c>
      <c r="H183">
        <v>0</v>
      </c>
      <c r="I183">
        <v>0</v>
      </c>
      <c r="J183">
        <v>0</v>
      </c>
      <c r="K183">
        <v>0</v>
      </c>
      <c r="L183">
        <v>0</v>
      </c>
      <c r="M183">
        <v>0</v>
      </c>
      <c r="N183">
        <v>11</v>
      </c>
      <c r="O183">
        <v>11</v>
      </c>
      <c r="P183">
        <v>0</v>
      </c>
      <c r="Q183">
        <v>0</v>
      </c>
    </row>
    <row r="184" spans="1:17" x14ac:dyDescent="0.2">
      <c r="A184" t="s">
        <v>17922</v>
      </c>
      <c r="B184" t="s">
        <v>88</v>
      </c>
      <c r="C184" t="s">
        <v>126</v>
      </c>
      <c r="D184" t="s">
        <v>17736</v>
      </c>
      <c r="E184" t="s">
        <v>81</v>
      </c>
      <c r="F184" t="s">
        <v>17734</v>
      </c>
      <c r="G184">
        <v>13</v>
      </c>
      <c r="H184">
        <v>0</v>
      </c>
      <c r="I184">
        <v>0</v>
      </c>
      <c r="J184">
        <v>0</v>
      </c>
      <c r="K184">
        <v>0</v>
      </c>
      <c r="L184">
        <v>0</v>
      </c>
      <c r="M184">
        <v>0</v>
      </c>
      <c r="N184">
        <v>0</v>
      </c>
      <c r="O184">
        <v>0</v>
      </c>
      <c r="P184">
        <v>0</v>
      </c>
      <c r="Q184">
        <v>0</v>
      </c>
    </row>
    <row r="185" spans="1:17" x14ac:dyDescent="0.2">
      <c r="A185" t="s">
        <v>17923</v>
      </c>
      <c r="B185" t="s">
        <v>88</v>
      </c>
      <c r="C185" t="s">
        <v>126</v>
      </c>
      <c r="D185" t="s">
        <v>17748</v>
      </c>
      <c r="E185" t="s">
        <v>81</v>
      </c>
      <c r="F185" t="s">
        <v>17749</v>
      </c>
      <c r="G185">
        <v>0</v>
      </c>
      <c r="H185">
        <v>0</v>
      </c>
      <c r="I185">
        <v>0</v>
      </c>
      <c r="J185">
        <v>0</v>
      </c>
      <c r="K185">
        <v>0</v>
      </c>
      <c r="L185">
        <v>0</v>
      </c>
      <c r="M185">
        <v>0</v>
      </c>
      <c r="N185">
        <v>1</v>
      </c>
      <c r="O185">
        <v>1</v>
      </c>
      <c r="P185">
        <v>0</v>
      </c>
      <c r="Q185">
        <v>0</v>
      </c>
    </row>
    <row r="186" spans="1:17" x14ac:dyDescent="0.2">
      <c r="A186" t="s">
        <v>17924</v>
      </c>
      <c r="B186" t="s">
        <v>88</v>
      </c>
      <c r="C186" t="s">
        <v>126</v>
      </c>
      <c r="D186" t="s">
        <v>17748</v>
      </c>
      <c r="E186" t="s">
        <v>81</v>
      </c>
      <c r="F186" t="s">
        <v>17734</v>
      </c>
      <c r="G186">
        <v>1</v>
      </c>
      <c r="H186">
        <v>0</v>
      </c>
      <c r="I186">
        <v>0</v>
      </c>
      <c r="J186">
        <v>0</v>
      </c>
      <c r="K186">
        <v>0</v>
      </c>
      <c r="L186">
        <v>0</v>
      </c>
      <c r="M186">
        <v>0</v>
      </c>
      <c r="N186">
        <v>0</v>
      </c>
      <c r="O186">
        <v>0</v>
      </c>
      <c r="P186">
        <v>0</v>
      </c>
      <c r="Q186">
        <v>0</v>
      </c>
    </row>
    <row r="187" spans="1:17" x14ac:dyDescent="0.2">
      <c r="A187" t="s">
        <v>17925</v>
      </c>
      <c r="B187" t="s">
        <v>88</v>
      </c>
      <c r="C187" t="s">
        <v>126</v>
      </c>
      <c r="D187" t="s">
        <v>17754</v>
      </c>
      <c r="E187" t="s">
        <v>81</v>
      </c>
      <c r="F187" t="s">
        <v>17734</v>
      </c>
      <c r="G187">
        <v>1</v>
      </c>
      <c r="H187">
        <v>0</v>
      </c>
      <c r="I187">
        <v>0</v>
      </c>
      <c r="J187">
        <v>0</v>
      </c>
      <c r="K187">
        <v>0</v>
      </c>
      <c r="L187">
        <v>0</v>
      </c>
      <c r="M187">
        <v>0</v>
      </c>
      <c r="N187">
        <v>0</v>
      </c>
      <c r="O187">
        <v>0</v>
      </c>
      <c r="P187">
        <v>0</v>
      </c>
      <c r="Q187">
        <v>0</v>
      </c>
    </row>
    <row r="188" spans="1:17" x14ac:dyDescent="0.2">
      <c r="A188" t="s">
        <v>17926</v>
      </c>
      <c r="B188" t="s">
        <v>88</v>
      </c>
      <c r="C188" t="s">
        <v>127</v>
      </c>
      <c r="D188" t="s">
        <v>17736</v>
      </c>
      <c r="E188" t="s">
        <v>83</v>
      </c>
      <c r="F188" t="s">
        <v>4929</v>
      </c>
      <c r="G188">
        <v>0</v>
      </c>
      <c r="H188">
        <v>29</v>
      </c>
      <c r="I188">
        <v>3</v>
      </c>
      <c r="J188">
        <v>25</v>
      </c>
      <c r="K188">
        <v>1</v>
      </c>
      <c r="L188">
        <v>0</v>
      </c>
      <c r="M188">
        <v>0</v>
      </c>
      <c r="N188">
        <v>0</v>
      </c>
      <c r="O188">
        <v>0</v>
      </c>
      <c r="P188">
        <v>0</v>
      </c>
      <c r="Q188">
        <v>0</v>
      </c>
    </row>
    <row r="189" spans="1:17" x14ac:dyDescent="0.2">
      <c r="A189" t="s">
        <v>17927</v>
      </c>
      <c r="B189" t="s">
        <v>88</v>
      </c>
      <c r="C189" t="s">
        <v>127</v>
      </c>
      <c r="D189" t="s">
        <v>17736</v>
      </c>
      <c r="E189" t="s">
        <v>83</v>
      </c>
      <c r="F189" t="s">
        <v>4931</v>
      </c>
      <c r="G189">
        <v>0</v>
      </c>
      <c r="H189">
        <v>29</v>
      </c>
      <c r="I189">
        <v>2</v>
      </c>
      <c r="J189">
        <v>24</v>
      </c>
      <c r="K189">
        <v>3</v>
      </c>
      <c r="L189">
        <v>0</v>
      </c>
      <c r="M189">
        <v>0</v>
      </c>
      <c r="N189">
        <v>0</v>
      </c>
      <c r="O189">
        <v>0</v>
      </c>
      <c r="P189">
        <v>0</v>
      </c>
      <c r="Q189">
        <v>0</v>
      </c>
    </row>
    <row r="190" spans="1:17" x14ac:dyDescent="0.2">
      <c r="A190" t="s">
        <v>17928</v>
      </c>
      <c r="B190" t="s">
        <v>88</v>
      </c>
      <c r="C190" t="s">
        <v>127</v>
      </c>
      <c r="D190" t="s">
        <v>17736</v>
      </c>
      <c r="E190" t="s">
        <v>83</v>
      </c>
      <c r="F190" t="s">
        <v>4933</v>
      </c>
      <c r="G190">
        <v>0</v>
      </c>
      <c r="H190">
        <v>0</v>
      </c>
      <c r="I190">
        <v>0</v>
      </c>
      <c r="J190">
        <v>0</v>
      </c>
      <c r="K190">
        <v>0</v>
      </c>
      <c r="L190">
        <v>0</v>
      </c>
      <c r="M190">
        <v>29</v>
      </c>
      <c r="N190">
        <v>0</v>
      </c>
      <c r="O190">
        <v>0</v>
      </c>
      <c r="P190">
        <v>0</v>
      </c>
      <c r="Q190">
        <v>0</v>
      </c>
    </row>
    <row r="191" spans="1:17" x14ac:dyDescent="0.2">
      <c r="A191" t="s">
        <v>17929</v>
      </c>
      <c r="B191" t="s">
        <v>88</v>
      </c>
      <c r="C191" t="s">
        <v>127</v>
      </c>
      <c r="D191" t="s">
        <v>17736</v>
      </c>
      <c r="E191" t="s">
        <v>83</v>
      </c>
      <c r="F191" t="s">
        <v>4935</v>
      </c>
      <c r="G191">
        <v>0</v>
      </c>
      <c r="H191">
        <v>29</v>
      </c>
      <c r="I191">
        <v>2</v>
      </c>
      <c r="J191">
        <v>24</v>
      </c>
      <c r="K191">
        <v>3</v>
      </c>
      <c r="L191">
        <v>0</v>
      </c>
      <c r="M191">
        <v>0</v>
      </c>
      <c r="N191">
        <v>0</v>
      </c>
      <c r="O191">
        <v>0</v>
      </c>
      <c r="P191">
        <v>0</v>
      </c>
      <c r="Q191">
        <v>0</v>
      </c>
    </row>
    <row r="192" spans="1:17" x14ac:dyDescent="0.2">
      <c r="A192" t="s">
        <v>17930</v>
      </c>
      <c r="B192" t="s">
        <v>88</v>
      </c>
      <c r="C192" t="s">
        <v>127</v>
      </c>
      <c r="D192" t="s">
        <v>17736</v>
      </c>
      <c r="E192" t="s">
        <v>83</v>
      </c>
      <c r="F192" t="s">
        <v>4937</v>
      </c>
      <c r="G192">
        <v>0</v>
      </c>
      <c r="H192">
        <v>29</v>
      </c>
      <c r="I192">
        <v>2</v>
      </c>
      <c r="J192">
        <v>26</v>
      </c>
      <c r="K192">
        <v>1</v>
      </c>
      <c r="L192">
        <v>0</v>
      </c>
      <c r="M192">
        <v>0</v>
      </c>
      <c r="N192">
        <v>0</v>
      </c>
      <c r="O192">
        <v>0</v>
      </c>
      <c r="P192">
        <v>0</v>
      </c>
      <c r="Q192">
        <v>0</v>
      </c>
    </row>
    <row r="193" spans="1:17" x14ac:dyDescent="0.2">
      <c r="A193" t="s">
        <v>17931</v>
      </c>
      <c r="B193" t="s">
        <v>88</v>
      </c>
      <c r="C193" t="s">
        <v>127</v>
      </c>
      <c r="D193" t="s">
        <v>17736</v>
      </c>
      <c r="E193" t="s">
        <v>83</v>
      </c>
      <c r="F193" t="s">
        <v>4939</v>
      </c>
      <c r="G193">
        <v>0</v>
      </c>
      <c r="H193">
        <v>0</v>
      </c>
      <c r="I193">
        <v>0</v>
      </c>
      <c r="J193">
        <v>0</v>
      </c>
      <c r="K193">
        <v>0</v>
      </c>
      <c r="L193">
        <v>0</v>
      </c>
      <c r="M193">
        <v>29</v>
      </c>
      <c r="N193">
        <v>0</v>
      </c>
      <c r="O193">
        <v>0</v>
      </c>
      <c r="P193">
        <v>0</v>
      </c>
      <c r="Q193">
        <v>0</v>
      </c>
    </row>
    <row r="194" spans="1:17" x14ac:dyDescent="0.2">
      <c r="A194" t="s">
        <v>17932</v>
      </c>
      <c r="B194" t="s">
        <v>88</v>
      </c>
      <c r="C194" t="s">
        <v>127</v>
      </c>
      <c r="D194" t="s">
        <v>17736</v>
      </c>
      <c r="E194" t="s">
        <v>83</v>
      </c>
      <c r="F194" t="s">
        <v>4941</v>
      </c>
      <c r="G194">
        <v>0</v>
      </c>
      <c r="H194">
        <v>29</v>
      </c>
      <c r="I194">
        <v>2</v>
      </c>
      <c r="J194">
        <v>26</v>
      </c>
      <c r="K194">
        <v>1</v>
      </c>
      <c r="L194">
        <v>0</v>
      </c>
      <c r="M194">
        <v>0</v>
      </c>
      <c r="N194">
        <v>0</v>
      </c>
      <c r="O194">
        <v>0</v>
      </c>
      <c r="P194">
        <v>0</v>
      </c>
      <c r="Q194">
        <v>0</v>
      </c>
    </row>
    <row r="195" spans="1:17" x14ac:dyDescent="0.2">
      <c r="A195" t="s">
        <v>17933</v>
      </c>
      <c r="B195" t="s">
        <v>88</v>
      </c>
      <c r="C195" t="s">
        <v>127</v>
      </c>
      <c r="D195" t="s">
        <v>17736</v>
      </c>
      <c r="E195" t="s">
        <v>83</v>
      </c>
      <c r="F195" t="s">
        <v>4943</v>
      </c>
      <c r="G195">
        <v>0</v>
      </c>
      <c r="H195">
        <v>0</v>
      </c>
      <c r="I195">
        <v>0</v>
      </c>
      <c r="J195">
        <v>0</v>
      </c>
      <c r="K195">
        <v>0</v>
      </c>
      <c r="L195">
        <v>0</v>
      </c>
      <c r="M195">
        <v>29</v>
      </c>
      <c r="N195">
        <v>0</v>
      </c>
      <c r="O195">
        <v>0</v>
      </c>
      <c r="P195">
        <v>0</v>
      </c>
      <c r="Q195">
        <v>0</v>
      </c>
    </row>
    <row r="196" spans="1:17" x14ac:dyDescent="0.2">
      <c r="A196" t="s">
        <v>17934</v>
      </c>
      <c r="B196" t="s">
        <v>88</v>
      </c>
      <c r="C196" t="s">
        <v>127</v>
      </c>
      <c r="D196" t="s">
        <v>17736</v>
      </c>
      <c r="E196" t="s">
        <v>83</v>
      </c>
      <c r="F196" t="s">
        <v>4925</v>
      </c>
      <c r="G196">
        <v>0</v>
      </c>
      <c r="H196">
        <v>0</v>
      </c>
      <c r="I196">
        <v>0</v>
      </c>
      <c r="J196">
        <v>0</v>
      </c>
      <c r="K196">
        <v>0</v>
      </c>
      <c r="L196">
        <v>0</v>
      </c>
      <c r="M196">
        <v>0</v>
      </c>
      <c r="N196">
        <v>29</v>
      </c>
      <c r="O196">
        <v>29</v>
      </c>
      <c r="P196">
        <v>0</v>
      </c>
      <c r="Q196">
        <v>0</v>
      </c>
    </row>
    <row r="197" spans="1:17" x14ac:dyDescent="0.2">
      <c r="A197" t="s">
        <v>17935</v>
      </c>
      <c r="B197" t="s">
        <v>88</v>
      </c>
      <c r="C197" t="s">
        <v>127</v>
      </c>
      <c r="D197" t="s">
        <v>17736</v>
      </c>
      <c r="E197" t="s">
        <v>83</v>
      </c>
      <c r="F197" t="s">
        <v>4927</v>
      </c>
      <c r="G197">
        <v>0</v>
      </c>
      <c r="H197">
        <v>0</v>
      </c>
      <c r="I197">
        <v>0</v>
      </c>
      <c r="J197">
        <v>0</v>
      </c>
      <c r="K197">
        <v>0</v>
      </c>
      <c r="L197">
        <v>0</v>
      </c>
      <c r="M197">
        <v>0</v>
      </c>
      <c r="N197">
        <v>27</v>
      </c>
      <c r="O197">
        <v>27</v>
      </c>
      <c r="P197">
        <v>0</v>
      </c>
      <c r="Q197">
        <v>0</v>
      </c>
    </row>
    <row r="198" spans="1:17" x14ac:dyDescent="0.2">
      <c r="A198" t="s">
        <v>17936</v>
      </c>
      <c r="B198" t="s">
        <v>88</v>
      </c>
      <c r="C198" t="s">
        <v>127</v>
      </c>
      <c r="D198" t="s">
        <v>17736</v>
      </c>
      <c r="E198" t="s">
        <v>83</v>
      </c>
      <c r="F198" t="s">
        <v>17734</v>
      </c>
      <c r="G198">
        <v>29</v>
      </c>
      <c r="H198">
        <v>0</v>
      </c>
      <c r="I198">
        <v>0</v>
      </c>
      <c r="J198">
        <v>0</v>
      </c>
      <c r="K198">
        <v>0</v>
      </c>
      <c r="L198">
        <v>0</v>
      </c>
      <c r="M198">
        <v>0</v>
      </c>
      <c r="N198">
        <v>0</v>
      </c>
      <c r="O198">
        <v>0</v>
      </c>
      <c r="P198">
        <v>0</v>
      </c>
      <c r="Q198">
        <v>0</v>
      </c>
    </row>
    <row r="199" spans="1:17" x14ac:dyDescent="0.2">
      <c r="A199" t="s">
        <v>17937</v>
      </c>
      <c r="B199" t="s">
        <v>88</v>
      </c>
      <c r="C199" t="s">
        <v>127</v>
      </c>
      <c r="D199" t="s">
        <v>17736</v>
      </c>
      <c r="E199" t="s">
        <v>81</v>
      </c>
      <c r="F199" t="s">
        <v>4929</v>
      </c>
      <c r="G199">
        <v>0</v>
      </c>
      <c r="H199">
        <v>40</v>
      </c>
      <c r="I199">
        <v>8</v>
      </c>
      <c r="J199">
        <v>30</v>
      </c>
      <c r="K199">
        <v>1</v>
      </c>
      <c r="L199">
        <v>1</v>
      </c>
      <c r="M199">
        <v>0</v>
      </c>
      <c r="N199">
        <v>0</v>
      </c>
      <c r="O199">
        <v>0</v>
      </c>
      <c r="P199">
        <v>0</v>
      </c>
      <c r="Q199">
        <v>0</v>
      </c>
    </row>
    <row r="200" spans="1:17" x14ac:dyDescent="0.2">
      <c r="A200" t="s">
        <v>17938</v>
      </c>
      <c r="B200" t="s">
        <v>88</v>
      </c>
      <c r="C200" t="s">
        <v>127</v>
      </c>
      <c r="D200" t="s">
        <v>17736</v>
      </c>
      <c r="E200" t="s">
        <v>81</v>
      </c>
      <c r="F200" t="s">
        <v>4931</v>
      </c>
      <c r="G200">
        <v>0</v>
      </c>
      <c r="H200">
        <v>40</v>
      </c>
      <c r="I200">
        <v>8</v>
      </c>
      <c r="J200">
        <v>30</v>
      </c>
      <c r="K200">
        <v>1</v>
      </c>
      <c r="L200">
        <v>1</v>
      </c>
      <c r="M200">
        <v>0</v>
      </c>
      <c r="N200">
        <v>0</v>
      </c>
      <c r="O200">
        <v>0</v>
      </c>
      <c r="P200">
        <v>0</v>
      </c>
      <c r="Q200">
        <v>0</v>
      </c>
    </row>
    <row r="201" spans="1:17" x14ac:dyDescent="0.2">
      <c r="A201" t="s">
        <v>17939</v>
      </c>
      <c r="B201" t="s">
        <v>88</v>
      </c>
      <c r="C201" t="s">
        <v>127</v>
      </c>
      <c r="D201" t="s">
        <v>17736</v>
      </c>
      <c r="E201" t="s">
        <v>81</v>
      </c>
      <c r="F201" t="s">
        <v>4933</v>
      </c>
      <c r="G201">
        <v>0</v>
      </c>
      <c r="H201">
        <v>0</v>
      </c>
      <c r="I201">
        <v>0</v>
      </c>
      <c r="J201">
        <v>0</v>
      </c>
      <c r="K201">
        <v>0</v>
      </c>
      <c r="L201">
        <v>0</v>
      </c>
      <c r="M201">
        <v>40</v>
      </c>
      <c r="N201">
        <v>0</v>
      </c>
      <c r="O201">
        <v>0</v>
      </c>
      <c r="P201">
        <v>0</v>
      </c>
      <c r="Q201">
        <v>0</v>
      </c>
    </row>
    <row r="202" spans="1:17" x14ac:dyDescent="0.2">
      <c r="A202" t="s">
        <v>17940</v>
      </c>
      <c r="B202" t="s">
        <v>88</v>
      </c>
      <c r="C202" t="s">
        <v>127</v>
      </c>
      <c r="D202" t="s">
        <v>17736</v>
      </c>
      <c r="E202" t="s">
        <v>81</v>
      </c>
      <c r="F202" t="s">
        <v>4935</v>
      </c>
      <c r="G202">
        <v>0</v>
      </c>
      <c r="H202">
        <v>40</v>
      </c>
      <c r="I202">
        <v>8</v>
      </c>
      <c r="J202">
        <v>30</v>
      </c>
      <c r="K202">
        <v>1</v>
      </c>
      <c r="L202">
        <v>1</v>
      </c>
      <c r="M202">
        <v>0</v>
      </c>
      <c r="N202">
        <v>0</v>
      </c>
      <c r="O202">
        <v>0</v>
      </c>
      <c r="P202">
        <v>0</v>
      </c>
      <c r="Q202">
        <v>0</v>
      </c>
    </row>
    <row r="203" spans="1:17" x14ac:dyDescent="0.2">
      <c r="A203" t="s">
        <v>17941</v>
      </c>
      <c r="B203" t="s">
        <v>88</v>
      </c>
      <c r="C203" t="s">
        <v>127</v>
      </c>
      <c r="D203" t="s">
        <v>17736</v>
      </c>
      <c r="E203" t="s">
        <v>81</v>
      </c>
      <c r="F203" t="s">
        <v>4937</v>
      </c>
      <c r="G203">
        <v>0</v>
      </c>
      <c r="H203">
        <v>40</v>
      </c>
      <c r="I203">
        <v>8</v>
      </c>
      <c r="J203">
        <v>30</v>
      </c>
      <c r="K203">
        <v>1</v>
      </c>
      <c r="L203">
        <v>1</v>
      </c>
      <c r="M203">
        <v>0</v>
      </c>
      <c r="N203">
        <v>0</v>
      </c>
      <c r="O203">
        <v>0</v>
      </c>
      <c r="P203">
        <v>0</v>
      </c>
      <c r="Q203">
        <v>0</v>
      </c>
    </row>
    <row r="204" spans="1:17" x14ac:dyDescent="0.2">
      <c r="A204" t="s">
        <v>17942</v>
      </c>
      <c r="B204" t="s">
        <v>88</v>
      </c>
      <c r="C204" t="s">
        <v>127</v>
      </c>
      <c r="D204" t="s">
        <v>17736</v>
      </c>
      <c r="E204" t="s">
        <v>81</v>
      </c>
      <c r="F204" t="s">
        <v>4939</v>
      </c>
      <c r="G204">
        <v>0</v>
      </c>
      <c r="H204">
        <v>0</v>
      </c>
      <c r="I204">
        <v>0</v>
      </c>
      <c r="J204">
        <v>0</v>
      </c>
      <c r="K204">
        <v>0</v>
      </c>
      <c r="L204">
        <v>0</v>
      </c>
      <c r="M204">
        <v>40</v>
      </c>
      <c r="N204">
        <v>0</v>
      </c>
      <c r="O204">
        <v>0</v>
      </c>
      <c r="P204">
        <v>0</v>
      </c>
      <c r="Q204">
        <v>0</v>
      </c>
    </row>
    <row r="205" spans="1:17" x14ac:dyDescent="0.2">
      <c r="A205" t="s">
        <v>17943</v>
      </c>
      <c r="B205" t="s">
        <v>88</v>
      </c>
      <c r="C205" t="s">
        <v>193</v>
      </c>
      <c r="D205" t="s">
        <v>17736</v>
      </c>
      <c r="E205" t="s">
        <v>83</v>
      </c>
      <c r="F205" t="s">
        <v>4941</v>
      </c>
      <c r="G205">
        <v>0</v>
      </c>
      <c r="H205">
        <v>14</v>
      </c>
      <c r="I205">
        <v>0</v>
      </c>
      <c r="J205">
        <v>12</v>
      </c>
      <c r="K205">
        <v>1</v>
      </c>
      <c r="L205">
        <v>1</v>
      </c>
      <c r="M205">
        <v>0</v>
      </c>
      <c r="N205">
        <v>0</v>
      </c>
      <c r="O205">
        <v>0</v>
      </c>
      <c r="P205">
        <v>0</v>
      </c>
      <c r="Q205">
        <v>0</v>
      </c>
    </row>
    <row r="206" spans="1:17" x14ac:dyDescent="0.2">
      <c r="A206" t="s">
        <v>17944</v>
      </c>
      <c r="B206" t="s">
        <v>88</v>
      </c>
      <c r="C206" t="s">
        <v>193</v>
      </c>
      <c r="D206" t="s">
        <v>17736</v>
      </c>
      <c r="E206" t="s">
        <v>83</v>
      </c>
      <c r="F206" t="s">
        <v>4943</v>
      </c>
      <c r="G206">
        <v>0</v>
      </c>
      <c r="H206">
        <v>0</v>
      </c>
      <c r="I206">
        <v>0</v>
      </c>
      <c r="J206">
        <v>0</v>
      </c>
      <c r="K206">
        <v>0</v>
      </c>
      <c r="L206">
        <v>0</v>
      </c>
      <c r="M206">
        <v>14</v>
      </c>
      <c r="N206">
        <v>0</v>
      </c>
      <c r="O206">
        <v>0</v>
      </c>
      <c r="P206">
        <v>0</v>
      </c>
      <c r="Q206">
        <v>0</v>
      </c>
    </row>
    <row r="207" spans="1:17" x14ac:dyDescent="0.2">
      <c r="A207" t="s">
        <v>17945</v>
      </c>
      <c r="B207" t="s">
        <v>88</v>
      </c>
      <c r="C207" t="s">
        <v>193</v>
      </c>
      <c r="D207" t="s">
        <v>17736</v>
      </c>
      <c r="E207" t="s">
        <v>83</v>
      </c>
      <c r="F207" t="s">
        <v>4925</v>
      </c>
      <c r="G207">
        <v>0</v>
      </c>
      <c r="H207">
        <v>0</v>
      </c>
      <c r="I207">
        <v>0</v>
      </c>
      <c r="J207">
        <v>0</v>
      </c>
      <c r="K207">
        <v>0</v>
      </c>
      <c r="L207">
        <v>0</v>
      </c>
      <c r="M207">
        <v>0</v>
      </c>
      <c r="N207">
        <v>14</v>
      </c>
      <c r="O207">
        <v>14</v>
      </c>
      <c r="P207">
        <v>0</v>
      </c>
      <c r="Q207">
        <v>0</v>
      </c>
    </row>
    <row r="208" spans="1:17" x14ac:dyDescent="0.2">
      <c r="A208" t="s">
        <v>17946</v>
      </c>
      <c r="B208" t="s">
        <v>88</v>
      </c>
      <c r="C208" t="s">
        <v>193</v>
      </c>
      <c r="D208" t="s">
        <v>17736</v>
      </c>
      <c r="E208" t="s">
        <v>83</v>
      </c>
      <c r="F208" t="s">
        <v>4927</v>
      </c>
      <c r="G208">
        <v>0</v>
      </c>
      <c r="H208">
        <v>0</v>
      </c>
      <c r="I208">
        <v>0</v>
      </c>
      <c r="J208">
        <v>0</v>
      </c>
      <c r="K208">
        <v>0</v>
      </c>
      <c r="L208">
        <v>0</v>
      </c>
      <c r="M208">
        <v>0</v>
      </c>
      <c r="N208">
        <v>12</v>
      </c>
      <c r="O208">
        <v>12</v>
      </c>
      <c r="P208">
        <v>0</v>
      </c>
      <c r="Q208">
        <v>0</v>
      </c>
    </row>
    <row r="209" spans="1:17" x14ac:dyDescent="0.2">
      <c r="A209" t="s">
        <v>17947</v>
      </c>
      <c r="B209" t="s">
        <v>88</v>
      </c>
      <c r="C209" t="s">
        <v>193</v>
      </c>
      <c r="D209" t="s">
        <v>17736</v>
      </c>
      <c r="E209" t="s">
        <v>83</v>
      </c>
      <c r="F209" t="s">
        <v>17734</v>
      </c>
      <c r="G209">
        <v>14</v>
      </c>
      <c r="H209">
        <v>0</v>
      </c>
      <c r="I209">
        <v>0</v>
      </c>
      <c r="J209">
        <v>0</v>
      </c>
      <c r="K209">
        <v>0</v>
      </c>
      <c r="L209">
        <v>0</v>
      </c>
      <c r="M209">
        <v>0</v>
      </c>
      <c r="N209">
        <v>0</v>
      </c>
      <c r="O209">
        <v>0</v>
      </c>
      <c r="P209">
        <v>0</v>
      </c>
      <c r="Q209">
        <v>0</v>
      </c>
    </row>
    <row r="210" spans="1:17" x14ac:dyDescent="0.2">
      <c r="A210" t="s">
        <v>17948</v>
      </c>
      <c r="B210" t="s">
        <v>88</v>
      </c>
      <c r="C210" t="s">
        <v>193</v>
      </c>
      <c r="D210" t="s">
        <v>17736</v>
      </c>
      <c r="E210" t="s">
        <v>81</v>
      </c>
      <c r="F210" t="s">
        <v>4929</v>
      </c>
      <c r="G210">
        <v>0</v>
      </c>
      <c r="H210">
        <v>21</v>
      </c>
      <c r="I210">
        <v>0</v>
      </c>
      <c r="J210">
        <v>19</v>
      </c>
      <c r="K210">
        <v>1</v>
      </c>
      <c r="L210">
        <v>1</v>
      </c>
      <c r="M210">
        <v>0</v>
      </c>
      <c r="N210">
        <v>0</v>
      </c>
      <c r="O210">
        <v>0</v>
      </c>
      <c r="P210">
        <v>0</v>
      </c>
      <c r="Q210">
        <v>0</v>
      </c>
    </row>
    <row r="211" spans="1:17" x14ac:dyDescent="0.2">
      <c r="A211" t="s">
        <v>17949</v>
      </c>
      <c r="B211" t="s">
        <v>88</v>
      </c>
      <c r="C211" t="s">
        <v>193</v>
      </c>
      <c r="D211" t="s">
        <v>17736</v>
      </c>
      <c r="E211" t="s">
        <v>81</v>
      </c>
      <c r="F211" t="s">
        <v>4931</v>
      </c>
      <c r="G211">
        <v>0</v>
      </c>
      <c r="H211">
        <v>21</v>
      </c>
      <c r="I211">
        <v>0</v>
      </c>
      <c r="J211">
        <v>19</v>
      </c>
      <c r="K211">
        <v>0</v>
      </c>
      <c r="L211">
        <v>2</v>
      </c>
      <c r="M211">
        <v>0</v>
      </c>
      <c r="N211">
        <v>0</v>
      </c>
      <c r="O211">
        <v>0</v>
      </c>
      <c r="P211">
        <v>0</v>
      </c>
      <c r="Q211">
        <v>0</v>
      </c>
    </row>
    <row r="212" spans="1:17" x14ac:dyDescent="0.2">
      <c r="A212" t="s">
        <v>17950</v>
      </c>
      <c r="B212" t="s">
        <v>88</v>
      </c>
      <c r="C212" t="s">
        <v>193</v>
      </c>
      <c r="D212" t="s">
        <v>17736</v>
      </c>
      <c r="E212" t="s">
        <v>81</v>
      </c>
      <c r="F212" t="s">
        <v>4933</v>
      </c>
      <c r="G212">
        <v>0</v>
      </c>
      <c r="H212">
        <v>0</v>
      </c>
      <c r="I212">
        <v>0</v>
      </c>
      <c r="J212">
        <v>0</v>
      </c>
      <c r="K212">
        <v>0</v>
      </c>
      <c r="L212">
        <v>0</v>
      </c>
      <c r="M212">
        <v>21</v>
      </c>
      <c r="N212">
        <v>0</v>
      </c>
      <c r="O212">
        <v>0</v>
      </c>
      <c r="P212">
        <v>0</v>
      </c>
      <c r="Q212">
        <v>0</v>
      </c>
    </row>
    <row r="213" spans="1:17" x14ac:dyDescent="0.2">
      <c r="A213" t="s">
        <v>17951</v>
      </c>
      <c r="B213" t="s">
        <v>88</v>
      </c>
      <c r="C213" t="s">
        <v>193</v>
      </c>
      <c r="D213" t="s">
        <v>17736</v>
      </c>
      <c r="E213" t="s">
        <v>81</v>
      </c>
      <c r="F213" t="s">
        <v>4935</v>
      </c>
      <c r="G213">
        <v>0</v>
      </c>
      <c r="H213">
        <v>21</v>
      </c>
      <c r="I213">
        <v>0</v>
      </c>
      <c r="J213">
        <v>19</v>
      </c>
      <c r="K213">
        <v>0</v>
      </c>
      <c r="L213">
        <v>2</v>
      </c>
      <c r="M213">
        <v>0</v>
      </c>
      <c r="N213">
        <v>0</v>
      </c>
      <c r="O213">
        <v>0</v>
      </c>
      <c r="P213">
        <v>0</v>
      </c>
      <c r="Q213">
        <v>0</v>
      </c>
    </row>
    <row r="214" spans="1:17" x14ac:dyDescent="0.2">
      <c r="A214" t="s">
        <v>17952</v>
      </c>
      <c r="B214" t="s">
        <v>88</v>
      </c>
      <c r="C214" t="s">
        <v>193</v>
      </c>
      <c r="D214" t="s">
        <v>17736</v>
      </c>
      <c r="E214" t="s">
        <v>81</v>
      </c>
      <c r="F214" t="s">
        <v>4937</v>
      </c>
      <c r="G214">
        <v>0</v>
      </c>
      <c r="H214">
        <v>21</v>
      </c>
      <c r="I214">
        <v>0</v>
      </c>
      <c r="J214">
        <v>19</v>
      </c>
      <c r="K214">
        <v>0</v>
      </c>
      <c r="L214">
        <v>2</v>
      </c>
      <c r="M214">
        <v>0</v>
      </c>
      <c r="N214">
        <v>0</v>
      </c>
      <c r="O214">
        <v>0</v>
      </c>
      <c r="P214">
        <v>0</v>
      </c>
      <c r="Q214">
        <v>0</v>
      </c>
    </row>
    <row r="215" spans="1:17" x14ac:dyDescent="0.2">
      <c r="A215" t="s">
        <v>17953</v>
      </c>
      <c r="B215" t="s">
        <v>88</v>
      </c>
      <c r="C215" t="s">
        <v>193</v>
      </c>
      <c r="D215" t="s">
        <v>17736</v>
      </c>
      <c r="E215" t="s">
        <v>81</v>
      </c>
      <c r="F215" t="s">
        <v>4939</v>
      </c>
      <c r="G215">
        <v>0</v>
      </c>
      <c r="H215">
        <v>0</v>
      </c>
      <c r="I215">
        <v>0</v>
      </c>
      <c r="J215">
        <v>0</v>
      </c>
      <c r="K215">
        <v>0</v>
      </c>
      <c r="L215">
        <v>0</v>
      </c>
      <c r="M215">
        <v>21</v>
      </c>
      <c r="N215">
        <v>0</v>
      </c>
      <c r="O215">
        <v>0</v>
      </c>
      <c r="P215">
        <v>0</v>
      </c>
      <c r="Q215">
        <v>0</v>
      </c>
    </row>
    <row r="216" spans="1:17" x14ac:dyDescent="0.2">
      <c r="A216" t="s">
        <v>17954</v>
      </c>
      <c r="B216" t="s">
        <v>88</v>
      </c>
      <c r="C216" t="s">
        <v>193</v>
      </c>
      <c r="D216" t="s">
        <v>17736</v>
      </c>
      <c r="E216" t="s">
        <v>81</v>
      </c>
      <c r="F216" t="s">
        <v>4941</v>
      </c>
      <c r="G216">
        <v>0</v>
      </c>
      <c r="H216">
        <v>21</v>
      </c>
      <c r="I216">
        <v>0</v>
      </c>
      <c r="J216">
        <v>19</v>
      </c>
      <c r="K216">
        <v>0</v>
      </c>
      <c r="L216">
        <v>2</v>
      </c>
      <c r="M216">
        <v>0</v>
      </c>
      <c r="N216">
        <v>0</v>
      </c>
      <c r="O216">
        <v>0</v>
      </c>
      <c r="P216">
        <v>0</v>
      </c>
      <c r="Q216">
        <v>0</v>
      </c>
    </row>
    <row r="217" spans="1:17" x14ac:dyDescent="0.2">
      <c r="A217" t="s">
        <v>17955</v>
      </c>
      <c r="B217" t="s">
        <v>88</v>
      </c>
      <c r="C217" t="s">
        <v>193</v>
      </c>
      <c r="D217" t="s">
        <v>17736</v>
      </c>
      <c r="E217" t="s">
        <v>81</v>
      </c>
      <c r="F217" t="s">
        <v>4943</v>
      </c>
      <c r="G217">
        <v>0</v>
      </c>
      <c r="H217">
        <v>0</v>
      </c>
      <c r="I217">
        <v>0</v>
      </c>
      <c r="J217">
        <v>0</v>
      </c>
      <c r="K217">
        <v>0</v>
      </c>
      <c r="L217">
        <v>0</v>
      </c>
      <c r="M217">
        <v>21</v>
      </c>
      <c r="N217">
        <v>0</v>
      </c>
      <c r="O217">
        <v>0</v>
      </c>
      <c r="P217">
        <v>0</v>
      </c>
      <c r="Q217">
        <v>0</v>
      </c>
    </row>
    <row r="218" spans="1:17" x14ac:dyDescent="0.2">
      <c r="A218" t="s">
        <v>17956</v>
      </c>
      <c r="B218" t="s">
        <v>88</v>
      </c>
      <c r="C218" t="s">
        <v>193</v>
      </c>
      <c r="D218" t="s">
        <v>17736</v>
      </c>
      <c r="E218" t="s">
        <v>81</v>
      </c>
      <c r="F218" t="s">
        <v>4925</v>
      </c>
      <c r="G218">
        <v>0</v>
      </c>
      <c r="H218">
        <v>0</v>
      </c>
      <c r="I218">
        <v>0</v>
      </c>
      <c r="J218">
        <v>0</v>
      </c>
      <c r="K218">
        <v>0</v>
      </c>
      <c r="L218">
        <v>0</v>
      </c>
      <c r="M218">
        <v>0</v>
      </c>
      <c r="N218">
        <v>21</v>
      </c>
      <c r="O218">
        <v>20</v>
      </c>
      <c r="P218">
        <v>1</v>
      </c>
      <c r="Q218">
        <v>0</v>
      </c>
    </row>
    <row r="219" spans="1:17" x14ac:dyDescent="0.2">
      <c r="A219" t="s">
        <v>17957</v>
      </c>
      <c r="B219" t="s">
        <v>88</v>
      </c>
      <c r="C219" t="s">
        <v>193</v>
      </c>
      <c r="D219" t="s">
        <v>17736</v>
      </c>
      <c r="E219" t="s">
        <v>81</v>
      </c>
      <c r="F219" t="s">
        <v>4927</v>
      </c>
      <c r="G219">
        <v>0</v>
      </c>
      <c r="H219">
        <v>0</v>
      </c>
      <c r="I219">
        <v>0</v>
      </c>
      <c r="J219">
        <v>0</v>
      </c>
      <c r="K219">
        <v>0</v>
      </c>
      <c r="L219">
        <v>0</v>
      </c>
      <c r="M219">
        <v>0</v>
      </c>
      <c r="N219">
        <v>18</v>
      </c>
      <c r="O219">
        <v>17</v>
      </c>
      <c r="P219">
        <v>1</v>
      </c>
      <c r="Q219">
        <v>0</v>
      </c>
    </row>
    <row r="220" spans="1:17" x14ac:dyDescent="0.2">
      <c r="A220" t="s">
        <v>17958</v>
      </c>
      <c r="B220" t="s">
        <v>88</v>
      </c>
      <c r="C220" t="s">
        <v>193</v>
      </c>
      <c r="D220" t="s">
        <v>17736</v>
      </c>
      <c r="E220" t="s">
        <v>81</v>
      </c>
      <c r="F220" t="s">
        <v>17734</v>
      </c>
      <c r="G220">
        <v>21</v>
      </c>
      <c r="H220">
        <v>0</v>
      </c>
      <c r="I220">
        <v>0</v>
      </c>
      <c r="J220">
        <v>0</v>
      </c>
      <c r="K220">
        <v>0</v>
      </c>
      <c r="L220">
        <v>0</v>
      </c>
      <c r="M220">
        <v>0</v>
      </c>
      <c r="N220">
        <v>0</v>
      </c>
      <c r="O220">
        <v>0</v>
      </c>
      <c r="P220">
        <v>0</v>
      </c>
      <c r="Q220">
        <v>0</v>
      </c>
    </row>
    <row r="221" spans="1:17" x14ac:dyDescent="0.2">
      <c r="A221" t="s">
        <v>17959</v>
      </c>
      <c r="B221" t="s">
        <v>88</v>
      </c>
      <c r="C221" t="s">
        <v>193</v>
      </c>
      <c r="D221" t="s">
        <v>17748</v>
      </c>
      <c r="E221" t="s">
        <v>83</v>
      </c>
      <c r="F221" t="s">
        <v>17749</v>
      </c>
      <c r="G221">
        <v>0</v>
      </c>
      <c r="H221">
        <v>0</v>
      </c>
      <c r="I221">
        <v>0</v>
      </c>
      <c r="J221">
        <v>0</v>
      </c>
      <c r="K221">
        <v>0</v>
      </c>
      <c r="L221">
        <v>0</v>
      </c>
      <c r="M221">
        <v>0</v>
      </c>
      <c r="N221">
        <v>2</v>
      </c>
      <c r="O221">
        <v>1</v>
      </c>
      <c r="P221">
        <v>1</v>
      </c>
      <c r="Q221">
        <v>0</v>
      </c>
    </row>
    <row r="222" spans="1:17" x14ac:dyDescent="0.2">
      <c r="A222" t="s">
        <v>17960</v>
      </c>
      <c r="B222" t="s">
        <v>88</v>
      </c>
      <c r="C222" t="s">
        <v>193</v>
      </c>
      <c r="D222" t="s">
        <v>17748</v>
      </c>
      <c r="E222" t="s">
        <v>83</v>
      </c>
      <c r="F222" t="s">
        <v>17734</v>
      </c>
      <c r="G222">
        <v>2</v>
      </c>
      <c r="H222">
        <v>0</v>
      </c>
      <c r="I222">
        <v>0</v>
      </c>
      <c r="J222">
        <v>0</v>
      </c>
      <c r="K222">
        <v>0</v>
      </c>
      <c r="L222">
        <v>0</v>
      </c>
      <c r="M222">
        <v>0</v>
      </c>
      <c r="N222">
        <v>0</v>
      </c>
      <c r="O222">
        <v>0</v>
      </c>
      <c r="P222">
        <v>0</v>
      </c>
      <c r="Q222">
        <v>0</v>
      </c>
    </row>
    <row r="223" spans="1:17" x14ac:dyDescent="0.2">
      <c r="A223" t="s">
        <v>17961</v>
      </c>
      <c r="B223" t="s">
        <v>88</v>
      </c>
      <c r="C223" t="s">
        <v>193</v>
      </c>
      <c r="D223" t="s">
        <v>17748</v>
      </c>
      <c r="E223" t="s">
        <v>81</v>
      </c>
      <c r="F223" t="s">
        <v>17749</v>
      </c>
      <c r="G223">
        <v>0</v>
      </c>
      <c r="H223">
        <v>0</v>
      </c>
      <c r="I223">
        <v>0</v>
      </c>
      <c r="J223">
        <v>0</v>
      </c>
      <c r="K223">
        <v>0</v>
      </c>
      <c r="L223">
        <v>0</v>
      </c>
      <c r="M223">
        <v>0</v>
      </c>
      <c r="N223">
        <v>4</v>
      </c>
      <c r="O223">
        <v>3</v>
      </c>
      <c r="P223">
        <v>1</v>
      </c>
      <c r="Q223">
        <v>0</v>
      </c>
    </row>
    <row r="224" spans="1:17" x14ac:dyDescent="0.2">
      <c r="A224" t="s">
        <v>17962</v>
      </c>
      <c r="B224" t="s">
        <v>88</v>
      </c>
      <c r="C224" t="s">
        <v>193</v>
      </c>
      <c r="D224" t="s">
        <v>17748</v>
      </c>
      <c r="E224" t="s">
        <v>81</v>
      </c>
      <c r="F224" t="s">
        <v>17734</v>
      </c>
      <c r="G224">
        <v>4</v>
      </c>
      <c r="H224">
        <v>0</v>
      </c>
      <c r="I224">
        <v>0</v>
      </c>
      <c r="J224">
        <v>0</v>
      </c>
      <c r="K224">
        <v>0</v>
      </c>
      <c r="L224">
        <v>0</v>
      </c>
      <c r="M224">
        <v>0</v>
      </c>
      <c r="N224">
        <v>0</v>
      </c>
      <c r="O224">
        <v>0</v>
      </c>
      <c r="P224">
        <v>0</v>
      </c>
      <c r="Q224">
        <v>0</v>
      </c>
    </row>
    <row r="225" spans="1:17" x14ac:dyDescent="0.2">
      <c r="A225" t="s">
        <v>17963</v>
      </c>
      <c r="B225" t="s">
        <v>88</v>
      </c>
      <c r="C225" t="s">
        <v>193</v>
      </c>
      <c r="D225" t="s">
        <v>17754</v>
      </c>
      <c r="E225" t="s">
        <v>83</v>
      </c>
      <c r="F225" t="s">
        <v>17734</v>
      </c>
      <c r="G225">
        <v>3</v>
      </c>
      <c r="H225">
        <v>0</v>
      </c>
      <c r="I225">
        <v>0</v>
      </c>
      <c r="J225">
        <v>0</v>
      </c>
      <c r="K225">
        <v>0</v>
      </c>
      <c r="L225">
        <v>0</v>
      </c>
      <c r="M225">
        <v>0</v>
      </c>
      <c r="N225">
        <v>0</v>
      </c>
      <c r="O225">
        <v>0</v>
      </c>
      <c r="P225">
        <v>0</v>
      </c>
      <c r="Q225">
        <v>0</v>
      </c>
    </row>
    <row r="226" spans="1:17" x14ac:dyDescent="0.2">
      <c r="A226" t="s">
        <v>17964</v>
      </c>
      <c r="B226" t="s">
        <v>88</v>
      </c>
      <c r="C226" t="s">
        <v>194</v>
      </c>
      <c r="D226" t="s">
        <v>17736</v>
      </c>
      <c r="E226" t="s">
        <v>83</v>
      </c>
      <c r="F226" t="s">
        <v>4929</v>
      </c>
      <c r="G226">
        <v>0</v>
      </c>
      <c r="H226">
        <v>14</v>
      </c>
      <c r="I226">
        <v>2</v>
      </c>
      <c r="J226">
        <v>12</v>
      </c>
      <c r="K226">
        <v>0</v>
      </c>
      <c r="L226">
        <v>0</v>
      </c>
      <c r="M226">
        <v>0</v>
      </c>
      <c r="N226">
        <v>0</v>
      </c>
      <c r="O226">
        <v>0</v>
      </c>
      <c r="P226">
        <v>0</v>
      </c>
      <c r="Q226">
        <v>0</v>
      </c>
    </row>
    <row r="227" spans="1:17" x14ac:dyDescent="0.2">
      <c r="A227" t="s">
        <v>17965</v>
      </c>
      <c r="B227" t="s">
        <v>88</v>
      </c>
      <c r="C227" t="s">
        <v>194</v>
      </c>
      <c r="D227" t="s">
        <v>17736</v>
      </c>
      <c r="E227" t="s">
        <v>83</v>
      </c>
      <c r="F227" t="s">
        <v>4931</v>
      </c>
      <c r="G227">
        <v>0</v>
      </c>
      <c r="H227">
        <v>14</v>
      </c>
      <c r="I227">
        <v>0</v>
      </c>
      <c r="J227">
        <v>14</v>
      </c>
      <c r="K227">
        <v>0</v>
      </c>
      <c r="L227">
        <v>0</v>
      </c>
      <c r="M227">
        <v>0</v>
      </c>
      <c r="N227">
        <v>0</v>
      </c>
      <c r="O227">
        <v>0</v>
      </c>
      <c r="P227">
        <v>0</v>
      </c>
      <c r="Q227">
        <v>0</v>
      </c>
    </row>
    <row r="228" spans="1:17" x14ac:dyDescent="0.2">
      <c r="A228" t="s">
        <v>17966</v>
      </c>
      <c r="B228" t="s">
        <v>88</v>
      </c>
      <c r="C228" t="s">
        <v>194</v>
      </c>
      <c r="D228" t="s">
        <v>17736</v>
      </c>
      <c r="E228" t="s">
        <v>83</v>
      </c>
      <c r="F228" t="s">
        <v>4933</v>
      </c>
      <c r="G228">
        <v>0</v>
      </c>
      <c r="H228">
        <v>0</v>
      </c>
      <c r="I228">
        <v>0</v>
      </c>
      <c r="J228">
        <v>0</v>
      </c>
      <c r="K228">
        <v>0</v>
      </c>
      <c r="L228">
        <v>0</v>
      </c>
      <c r="M228">
        <v>14</v>
      </c>
      <c r="N228">
        <v>0</v>
      </c>
      <c r="O228">
        <v>0</v>
      </c>
      <c r="P228">
        <v>0</v>
      </c>
      <c r="Q228">
        <v>0</v>
      </c>
    </row>
    <row r="229" spans="1:17" x14ac:dyDescent="0.2">
      <c r="A229" t="s">
        <v>17967</v>
      </c>
      <c r="B229" t="s">
        <v>88</v>
      </c>
      <c r="C229" t="s">
        <v>194</v>
      </c>
      <c r="D229" t="s">
        <v>17736</v>
      </c>
      <c r="E229" t="s">
        <v>83</v>
      </c>
      <c r="F229" t="s">
        <v>4935</v>
      </c>
      <c r="G229">
        <v>0</v>
      </c>
      <c r="H229">
        <v>14</v>
      </c>
      <c r="I229">
        <v>0</v>
      </c>
      <c r="J229">
        <v>14</v>
      </c>
      <c r="K229">
        <v>0</v>
      </c>
      <c r="L229">
        <v>0</v>
      </c>
      <c r="M229">
        <v>0</v>
      </c>
      <c r="N229">
        <v>0</v>
      </c>
      <c r="O229">
        <v>0</v>
      </c>
      <c r="P229">
        <v>0</v>
      </c>
      <c r="Q229">
        <v>0</v>
      </c>
    </row>
    <row r="230" spans="1:17" x14ac:dyDescent="0.2">
      <c r="A230" t="s">
        <v>17968</v>
      </c>
      <c r="B230" t="s">
        <v>88</v>
      </c>
      <c r="C230" t="s">
        <v>194</v>
      </c>
      <c r="D230" t="s">
        <v>17736</v>
      </c>
      <c r="E230" t="s">
        <v>83</v>
      </c>
      <c r="F230" t="s">
        <v>4937</v>
      </c>
      <c r="G230">
        <v>0</v>
      </c>
      <c r="H230">
        <v>14</v>
      </c>
      <c r="I230">
        <v>0</v>
      </c>
      <c r="J230">
        <v>14</v>
      </c>
      <c r="K230">
        <v>0</v>
      </c>
      <c r="L230">
        <v>0</v>
      </c>
      <c r="M230">
        <v>0</v>
      </c>
      <c r="N230">
        <v>0</v>
      </c>
      <c r="O230">
        <v>0</v>
      </c>
      <c r="P230">
        <v>0</v>
      </c>
      <c r="Q230">
        <v>0</v>
      </c>
    </row>
    <row r="231" spans="1:17" x14ac:dyDescent="0.2">
      <c r="A231" t="s">
        <v>17969</v>
      </c>
      <c r="B231" t="s">
        <v>88</v>
      </c>
      <c r="C231" t="s">
        <v>194</v>
      </c>
      <c r="D231" t="s">
        <v>17736</v>
      </c>
      <c r="E231" t="s">
        <v>83</v>
      </c>
      <c r="F231" t="s">
        <v>4939</v>
      </c>
      <c r="G231">
        <v>0</v>
      </c>
      <c r="H231">
        <v>0</v>
      </c>
      <c r="I231">
        <v>0</v>
      </c>
      <c r="J231">
        <v>0</v>
      </c>
      <c r="K231">
        <v>0</v>
      </c>
      <c r="L231">
        <v>0</v>
      </c>
      <c r="M231">
        <v>14</v>
      </c>
      <c r="N231">
        <v>0</v>
      </c>
      <c r="O231">
        <v>0</v>
      </c>
      <c r="P231">
        <v>0</v>
      </c>
      <c r="Q231">
        <v>0</v>
      </c>
    </row>
    <row r="232" spans="1:17" x14ac:dyDescent="0.2">
      <c r="A232" t="s">
        <v>17970</v>
      </c>
      <c r="B232" t="s">
        <v>88</v>
      </c>
      <c r="C232" t="s">
        <v>194</v>
      </c>
      <c r="D232" t="s">
        <v>17736</v>
      </c>
      <c r="E232" t="s">
        <v>83</v>
      </c>
      <c r="F232" t="s">
        <v>4941</v>
      </c>
      <c r="G232">
        <v>0</v>
      </c>
      <c r="H232">
        <v>14</v>
      </c>
      <c r="I232">
        <v>0</v>
      </c>
      <c r="J232">
        <v>14</v>
      </c>
      <c r="K232">
        <v>0</v>
      </c>
      <c r="L232">
        <v>0</v>
      </c>
      <c r="M232">
        <v>0</v>
      </c>
      <c r="N232">
        <v>0</v>
      </c>
      <c r="O232">
        <v>0</v>
      </c>
      <c r="P232">
        <v>0</v>
      </c>
      <c r="Q232">
        <v>0</v>
      </c>
    </row>
    <row r="233" spans="1:17" x14ac:dyDescent="0.2">
      <c r="A233" t="s">
        <v>17971</v>
      </c>
      <c r="B233" t="s">
        <v>88</v>
      </c>
      <c r="C233" t="s">
        <v>194</v>
      </c>
      <c r="D233" t="s">
        <v>17736</v>
      </c>
      <c r="E233" t="s">
        <v>83</v>
      </c>
      <c r="F233" t="s">
        <v>4943</v>
      </c>
      <c r="G233">
        <v>0</v>
      </c>
      <c r="H233">
        <v>0</v>
      </c>
      <c r="I233">
        <v>0</v>
      </c>
      <c r="J233">
        <v>0</v>
      </c>
      <c r="K233">
        <v>0</v>
      </c>
      <c r="L233">
        <v>0</v>
      </c>
      <c r="M233">
        <v>14</v>
      </c>
      <c r="N233">
        <v>0</v>
      </c>
      <c r="O233">
        <v>0</v>
      </c>
      <c r="P233">
        <v>0</v>
      </c>
      <c r="Q233">
        <v>0</v>
      </c>
    </row>
    <row r="234" spans="1:17" x14ac:dyDescent="0.2">
      <c r="A234" t="s">
        <v>17972</v>
      </c>
      <c r="B234" t="s">
        <v>88</v>
      </c>
      <c r="C234" t="s">
        <v>259</v>
      </c>
      <c r="D234" t="s">
        <v>17736</v>
      </c>
      <c r="E234" t="s">
        <v>83</v>
      </c>
      <c r="F234" t="s">
        <v>4935</v>
      </c>
      <c r="G234">
        <v>0</v>
      </c>
      <c r="H234">
        <v>5</v>
      </c>
      <c r="I234">
        <v>0</v>
      </c>
      <c r="J234">
        <v>4</v>
      </c>
      <c r="K234">
        <v>1</v>
      </c>
      <c r="L234">
        <v>0</v>
      </c>
      <c r="M234">
        <v>0</v>
      </c>
      <c r="N234">
        <v>0</v>
      </c>
      <c r="O234">
        <v>0</v>
      </c>
      <c r="P234">
        <v>0</v>
      </c>
      <c r="Q234">
        <v>0</v>
      </c>
    </row>
    <row r="235" spans="1:17" x14ac:dyDescent="0.2">
      <c r="A235" t="s">
        <v>17973</v>
      </c>
      <c r="B235" t="s">
        <v>88</v>
      </c>
      <c r="C235" t="s">
        <v>259</v>
      </c>
      <c r="D235" t="s">
        <v>17736</v>
      </c>
      <c r="E235" t="s">
        <v>83</v>
      </c>
      <c r="F235" t="s">
        <v>4937</v>
      </c>
      <c r="G235">
        <v>0</v>
      </c>
      <c r="H235">
        <v>5</v>
      </c>
      <c r="I235">
        <v>0</v>
      </c>
      <c r="J235">
        <v>4</v>
      </c>
      <c r="K235">
        <v>1</v>
      </c>
      <c r="L235">
        <v>0</v>
      </c>
      <c r="M235">
        <v>0</v>
      </c>
      <c r="N235">
        <v>0</v>
      </c>
      <c r="O235">
        <v>0</v>
      </c>
      <c r="P235">
        <v>0</v>
      </c>
      <c r="Q235">
        <v>0</v>
      </c>
    </row>
    <row r="236" spans="1:17" x14ac:dyDescent="0.2">
      <c r="A236" t="s">
        <v>17974</v>
      </c>
      <c r="B236" t="s">
        <v>88</v>
      </c>
      <c r="C236" t="s">
        <v>259</v>
      </c>
      <c r="D236" t="s">
        <v>17736</v>
      </c>
      <c r="E236" t="s">
        <v>83</v>
      </c>
      <c r="F236" t="s">
        <v>4939</v>
      </c>
      <c r="G236">
        <v>0</v>
      </c>
      <c r="H236">
        <v>0</v>
      </c>
      <c r="I236">
        <v>0</v>
      </c>
      <c r="J236">
        <v>0</v>
      </c>
      <c r="K236">
        <v>0</v>
      </c>
      <c r="L236">
        <v>0</v>
      </c>
      <c r="M236">
        <v>5</v>
      </c>
      <c r="N236">
        <v>0</v>
      </c>
      <c r="O236">
        <v>0</v>
      </c>
      <c r="P236">
        <v>0</v>
      </c>
      <c r="Q236">
        <v>0</v>
      </c>
    </row>
    <row r="237" spans="1:17" x14ac:dyDescent="0.2">
      <c r="A237" t="s">
        <v>17975</v>
      </c>
      <c r="B237" t="s">
        <v>88</v>
      </c>
      <c r="C237" t="s">
        <v>259</v>
      </c>
      <c r="D237" t="s">
        <v>17736</v>
      </c>
      <c r="E237" t="s">
        <v>83</v>
      </c>
      <c r="F237" t="s">
        <v>4941</v>
      </c>
      <c r="G237">
        <v>0</v>
      </c>
      <c r="H237">
        <v>5</v>
      </c>
      <c r="I237">
        <v>0</v>
      </c>
      <c r="J237">
        <v>4</v>
      </c>
      <c r="K237">
        <v>1</v>
      </c>
      <c r="L237">
        <v>0</v>
      </c>
      <c r="M237">
        <v>0</v>
      </c>
      <c r="N237">
        <v>0</v>
      </c>
      <c r="O237">
        <v>0</v>
      </c>
      <c r="P237">
        <v>0</v>
      </c>
      <c r="Q237">
        <v>0</v>
      </c>
    </row>
    <row r="238" spans="1:17" x14ac:dyDescent="0.2">
      <c r="A238" t="s">
        <v>17976</v>
      </c>
      <c r="B238" t="s">
        <v>88</v>
      </c>
      <c r="C238" t="s">
        <v>259</v>
      </c>
      <c r="D238" t="s">
        <v>17736</v>
      </c>
      <c r="E238" t="s">
        <v>83</v>
      </c>
      <c r="F238" t="s">
        <v>4943</v>
      </c>
      <c r="G238">
        <v>0</v>
      </c>
      <c r="H238">
        <v>0</v>
      </c>
      <c r="I238">
        <v>0</v>
      </c>
      <c r="J238">
        <v>0</v>
      </c>
      <c r="K238">
        <v>0</v>
      </c>
      <c r="L238">
        <v>0</v>
      </c>
      <c r="M238">
        <v>5</v>
      </c>
      <c r="N238">
        <v>0</v>
      </c>
      <c r="O238">
        <v>0</v>
      </c>
      <c r="P238">
        <v>0</v>
      </c>
      <c r="Q238">
        <v>0</v>
      </c>
    </row>
    <row r="239" spans="1:17" x14ac:dyDescent="0.2">
      <c r="A239" t="s">
        <v>17977</v>
      </c>
      <c r="B239" t="s">
        <v>88</v>
      </c>
      <c r="C239" t="s">
        <v>259</v>
      </c>
      <c r="D239" t="s">
        <v>17736</v>
      </c>
      <c r="E239" t="s">
        <v>83</v>
      </c>
      <c r="F239" t="s">
        <v>4925</v>
      </c>
      <c r="G239">
        <v>0</v>
      </c>
      <c r="H239">
        <v>0</v>
      </c>
      <c r="I239">
        <v>0</v>
      </c>
      <c r="J239">
        <v>0</v>
      </c>
      <c r="K239">
        <v>0</v>
      </c>
      <c r="L239">
        <v>0</v>
      </c>
      <c r="M239">
        <v>0</v>
      </c>
      <c r="N239">
        <v>5</v>
      </c>
      <c r="O239">
        <v>5</v>
      </c>
      <c r="P239">
        <v>0</v>
      </c>
      <c r="Q239">
        <v>0</v>
      </c>
    </row>
    <row r="240" spans="1:17" x14ac:dyDescent="0.2">
      <c r="A240" t="s">
        <v>17978</v>
      </c>
      <c r="B240" t="s">
        <v>88</v>
      </c>
      <c r="C240" t="s">
        <v>259</v>
      </c>
      <c r="D240" t="s">
        <v>17736</v>
      </c>
      <c r="E240" t="s">
        <v>83</v>
      </c>
      <c r="F240" t="s">
        <v>4927</v>
      </c>
      <c r="G240">
        <v>0</v>
      </c>
      <c r="H240">
        <v>0</v>
      </c>
      <c r="I240">
        <v>0</v>
      </c>
      <c r="J240">
        <v>0</v>
      </c>
      <c r="K240">
        <v>0</v>
      </c>
      <c r="L240">
        <v>0</v>
      </c>
      <c r="M240">
        <v>0</v>
      </c>
      <c r="N240">
        <v>5</v>
      </c>
      <c r="O240">
        <v>5</v>
      </c>
      <c r="P240">
        <v>0</v>
      </c>
      <c r="Q240">
        <v>0</v>
      </c>
    </row>
    <row r="241" spans="1:17" x14ac:dyDescent="0.2">
      <c r="A241" t="s">
        <v>17979</v>
      </c>
      <c r="B241" t="s">
        <v>88</v>
      </c>
      <c r="C241" t="s">
        <v>259</v>
      </c>
      <c r="D241" t="s">
        <v>17736</v>
      </c>
      <c r="E241" t="s">
        <v>83</v>
      </c>
      <c r="F241" t="s">
        <v>17734</v>
      </c>
      <c r="G241">
        <v>5</v>
      </c>
      <c r="H241">
        <v>0</v>
      </c>
      <c r="I241">
        <v>0</v>
      </c>
      <c r="J241">
        <v>0</v>
      </c>
      <c r="K241">
        <v>0</v>
      </c>
      <c r="L241">
        <v>0</v>
      </c>
      <c r="M241">
        <v>0</v>
      </c>
      <c r="N241">
        <v>0</v>
      </c>
      <c r="O241">
        <v>0</v>
      </c>
      <c r="P241">
        <v>0</v>
      </c>
      <c r="Q241">
        <v>0</v>
      </c>
    </row>
    <row r="242" spans="1:17" x14ac:dyDescent="0.2">
      <c r="A242" t="s">
        <v>17980</v>
      </c>
      <c r="B242" t="s">
        <v>88</v>
      </c>
      <c r="C242" t="s">
        <v>259</v>
      </c>
      <c r="D242" t="s">
        <v>17736</v>
      </c>
      <c r="E242" t="s">
        <v>81</v>
      </c>
      <c r="F242" t="s">
        <v>4929</v>
      </c>
      <c r="G242">
        <v>0</v>
      </c>
      <c r="H242">
        <v>9</v>
      </c>
      <c r="I242">
        <v>2</v>
      </c>
      <c r="J242">
        <v>7</v>
      </c>
      <c r="K242">
        <v>0</v>
      </c>
      <c r="L242">
        <v>0</v>
      </c>
      <c r="M242">
        <v>0</v>
      </c>
      <c r="N242">
        <v>0</v>
      </c>
      <c r="O242">
        <v>0</v>
      </c>
      <c r="P242">
        <v>0</v>
      </c>
      <c r="Q242">
        <v>0</v>
      </c>
    </row>
    <row r="243" spans="1:17" x14ac:dyDescent="0.2">
      <c r="A243" t="s">
        <v>17981</v>
      </c>
      <c r="B243" t="s">
        <v>88</v>
      </c>
      <c r="C243" t="s">
        <v>259</v>
      </c>
      <c r="D243" t="s">
        <v>17736</v>
      </c>
      <c r="E243" t="s">
        <v>81</v>
      </c>
      <c r="F243" t="s">
        <v>4931</v>
      </c>
      <c r="G243">
        <v>0</v>
      </c>
      <c r="H243">
        <v>9</v>
      </c>
      <c r="I243">
        <v>2</v>
      </c>
      <c r="J243">
        <v>7</v>
      </c>
      <c r="K243">
        <v>0</v>
      </c>
      <c r="L243">
        <v>0</v>
      </c>
      <c r="M243">
        <v>0</v>
      </c>
      <c r="N243">
        <v>0</v>
      </c>
      <c r="O243">
        <v>0</v>
      </c>
      <c r="P243">
        <v>0</v>
      </c>
      <c r="Q243">
        <v>0</v>
      </c>
    </row>
    <row r="244" spans="1:17" x14ac:dyDescent="0.2">
      <c r="A244" t="s">
        <v>17982</v>
      </c>
      <c r="B244" t="s">
        <v>88</v>
      </c>
      <c r="C244" t="s">
        <v>259</v>
      </c>
      <c r="D244" t="s">
        <v>17736</v>
      </c>
      <c r="E244" t="s">
        <v>81</v>
      </c>
      <c r="F244" t="s">
        <v>4933</v>
      </c>
      <c r="G244">
        <v>0</v>
      </c>
      <c r="H244">
        <v>0</v>
      </c>
      <c r="I244">
        <v>0</v>
      </c>
      <c r="J244">
        <v>0</v>
      </c>
      <c r="K244">
        <v>0</v>
      </c>
      <c r="L244">
        <v>0</v>
      </c>
      <c r="M244">
        <v>9</v>
      </c>
      <c r="N244">
        <v>0</v>
      </c>
      <c r="O244">
        <v>0</v>
      </c>
      <c r="P244">
        <v>0</v>
      </c>
      <c r="Q244">
        <v>0</v>
      </c>
    </row>
    <row r="245" spans="1:17" x14ac:dyDescent="0.2">
      <c r="A245" t="s">
        <v>17983</v>
      </c>
      <c r="B245" t="s">
        <v>88</v>
      </c>
      <c r="C245" t="s">
        <v>259</v>
      </c>
      <c r="D245" t="s">
        <v>17736</v>
      </c>
      <c r="E245" t="s">
        <v>81</v>
      </c>
      <c r="F245" t="s">
        <v>4935</v>
      </c>
      <c r="G245">
        <v>0</v>
      </c>
      <c r="H245">
        <v>9</v>
      </c>
      <c r="I245">
        <v>2</v>
      </c>
      <c r="J245">
        <v>7</v>
      </c>
      <c r="K245">
        <v>0</v>
      </c>
      <c r="L245">
        <v>0</v>
      </c>
      <c r="M245">
        <v>0</v>
      </c>
      <c r="N245">
        <v>0</v>
      </c>
      <c r="O245">
        <v>0</v>
      </c>
      <c r="P245">
        <v>0</v>
      </c>
      <c r="Q245">
        <v>0</v>
      </c>
    </row>
    <row r="246" spans="1:17" x14ac:dyDescent="0.2">
      <c r="A246" t="s">
        <v>17984</v>
      </c>
      <c r="B246" t="s">
        <v>88</v>
      </c>
      <c r="C246" t="s">
        <v>259</v>
      </c>
      <c r="D246" t="s">
        <v>17736</v>
      </c>
      <c r="E246" t="s">
        <v>81</v>
      </c>
      <c r="F246" t="s">
        <v>4937</v>
      </c>
      <c r="G246">
        <v>0</v>
      </c>
      <c r="H246">
        <v>9</v>
      </c>
      <c r="I246">
        <v>2</v>
      </c>
      <c r="J246">
        <v>7</v>
      </c>
      <c r="K246">
        <v>0</v>
      </c>
      <c r="L246">
        <v>0</v>
      </c>
      <c r="M246">
        <v>0</v>
      </c>
      <c r="N246">
        <v>0</v>
      </c>
      <c r="O246">
        <v>0</v>
      </c>
      <c r="P246">
        <v>0</v>
      </c>
      <c r="Q246">
        <v>0</v>
      </c>
    </row>
    <row r="247" spans="1:17" x14ac:dyDescent="0.2">
      <c r="A247" t="s">
        <v>17985</v>
      </c>
      <c r="B247" t="s">
        <v>88</v>
      </c>
      <c r="C247" t="s">
        <v>259</v>
      </c>
      <c r="D247" t="s">
        <v>17736</v>
      </c>
      <c r="E247" t="s">
        <v>81</v>
      </c>
      <c r="F247" t="s">
        <v>4939</v>
      </c>
      <c r="G247">
        <v>0</v>
      </c>
      <c r="H247">
        <v>0</v>
      </c>
      <c r="I247">
        <v>0</v>
      </c>
      <c r="J247">
        <v>0</v>
      </c>
      <c r="K247">
        <v>0</v>
      </c>
      <c r="L247">
        <v>0</v>
      </c>
      <c r="M247">
        <v>9</v>
      </c>
      <c r="N247">
        <v>0</v>
      </c>
      <c r="O247">
        <v>0</v>
      </c>
      <c r="P247">
        <v>0</v>
      </c>
      <c r="Q247">
        <v>0</v>
      </c>
    </row>
    <row r="248" spans="1:17" x14ac:dyDescent="0.2">
      <c r="A248" t="s">
        <v>17986</v>
      </c>
      <c r="B248" t="s">
        <v>88</v>
      </c>
      <c r="C248" t="s">
        <v>259</v>
      </c>
      <c r="D248" t="s">
        <v>17736</v>
      </c>
      <c r="E248" t="s">
        <v>81</v>
      </c>
      <c r="F248" t="s">
        <v>4941</v>
      </c>
      <c r="G248">
        <v>0</v>
      </c>
      <c r="H248">
        <v>9</v>
      </c>
      <c r="I248">
        <v>2</v>
      </c>
      <c r="J248">
        <v>7</v>
      </c>
      <c r="K248">
        <v>0</v>
      </c>
      <c r="L248">
        <v>0</v>
      </c>
      <c r="M248">
        <v>0</v>
      </c>
      <c r="N248">
        <v>0</v>
      </c>
      <c r="O248">
        <v>0</v>
      </c>
      <c r="P248">
        <v>0</v>
      </c>
      <c r="Q248">
        <v>0</v>
      </c>
    </row>
    <row r="249" spans="1:17" x14ac:dyDescent="0.2">
      <c r="A249" t="s">
        <v>17987</v>
      </c>
      <c r="B249" t="s">
        <v>88</v>
      </c>
      <c r="C249" t="s">
        <v>259</v>
      </c>
      <c r="D249" t="s">
        <v>17736</v>
      </c>
      <c r="E249" t="s">
        <v>81</v>
      </c>
      <c r="F249" t="s">
        <v>4943</v>
      </c>
      <c r="G249">
        <v>0</v>
      </c>
      <c r="H249">
        <v>0</v>
      </c>
      <c r="I249">
        <v>0</v>
      </c>
      <c r="J249">
        <v>0</v>
      </c>
      <c r="K249">
        <v>0</v>
      </c>
      <c r="L249">
        <v>0</v>
      </c>
      <c r="M249">
        <v>9</v>
      </c>
      <c r="N249">
        <v>0</v>
      </c>
      <c r="O249">
        <v>0</v>
      </c>
      <c r="P249">
        <v>0</v>
      </c>
      <c r="Q249">
        <v>0</v>
      </c>
    </row>
    <row r="250" spans="1:17" x14ac:dyDescent="0.2">
      <c r="A250" t="s">
        <v>17988</v>
      </c>
      <c r="B250" t="s">
        <v>88</v>
      </c>
      <c r="C250" t="s">
        <v>259</v>
      </c>
      <c r="D250" t="s">
        <v>17736</v>
      </c>
      <c r="E250" t="s">
        <v>81</v>
      </c>
      <c r="F250" t="s">
        <v>4925</v>
      </c>
      <c r="G250">
        <v>0</v>
      </c>
      <c r="H250">
        <v>0</v>
      </c>
      <c r="I250">
        <v>0</v>
      </c>
      <c r="J250">
        <v>0</v>
      </c>
      <c r="K250">
        <v>0</v>
      </c>
      <c r="L250">
        <v>0</v>
      </c>
      <c r="M250">
        <v>0</v>
      </c>
      <c r="N250">
        <v>9</v>
      </c>
      <c r="O250">
        <v>9</v>
      </c>
      <c r="P250">
        <v>0</v>
      </c>
      <c r="Q250">
        <v>0</v>
      </c>
    </row>
    <row r="251" spans="1:17" x14ac:dyDescent="0.2">
      <c r="A251" t="s">
        <v>17989</v>
      </c>
      <c r="B251" t="s">
        <v>88</v>
      </c>
      <c r="C251" t="s">
        <v>259</v>
      </c>
      <c r="D251" t="s">
        <v>17736</v>
      </c>
      <c r="E251" t="s">
        <v>81</v>
      </c>
      <c r="F251" t="s">
        <v>4927</v>
      </c>
      <c r="G251">
        <v>0</v>
      </c>
      <c r="H251">
        <v>0</v>
      </c>
      <c r="I251">
        <v>0</v>
      </c>
      <c r="J251">
        <v>0</v>
      </c>
      <c r="K251">
        <v>0</v>
      </c>
      <c r="L251">
        <v>0</v>
      </c>
      <c r="M251">
        <v>0</v>
      </c>
      <c r="N251">
        <v>9</v>
      </c>
      <c r="O251">
        <v>9</v>
      </c>
      <c r="P251">
        <v>0</v>
      </c>
      <c r="Q251">
        <v>0</v>
      </c>
    </row>
    <row r="252" spans="1:17" x14ac:dyDescent="0.2">
      <c r="A252" t="s">
        <v>17990</v>
      </c>
      <c r="B252" t="s">
        <v>88</v>
      </c>
      <c r="C252" t="s">
        <v>259</v>
      </c>
      <c r="D252" t="s">
        <v>17736</v>
      </c>
      <c r="E252" t="s">
        <v>81</v>
      </c>
      <c r="F252" t="s">
        <v>17734</v>
      </c>
      <c r="G252">
        <v>9</v>
      </c>
      <c r="H252">
        <v>0</v>
      </c>
      <c r="I252">
        <v>0</v>
      </c>
      <c r="J252">
        <v>0</v>
      </c>
      <c r="K252">
        <v>0</v>
      </c>
      <c r="L252">
        <v>0</v>
      </c>
      <c r="M252">
        <v>0</v>
      </c>
      <c r="N252">
        <v>0</v>
      </c>
      <c r="O252">
        <v>0</v>
      </c>
      <c r="P252">
        <v>0</v>
      </c>
      <c r="Q252">
        <v>0</v>
      </c>
    </row>
    <row r="253" spans="1:17" x14ac:dyDescent="0.2">
      <c r="A253" t="s">
        <v>17991</v>
      </c>
      <c r="B253" t="s">
        <v>88</v>
      </c>
      <c r="C253" t="s">
        <v>259</v>
      </c>
      <c r="D253" t="s">
        <v>17748</v>
      </c>
      <c r="E253" t="s">
        <v>81</v>
      </c>
      <c r="F253" t="s">
        <v>17749</v>
      </c>
      <c r="G253">
        <v>0</v>
      </c>
      <c r="H253">
        <v>0</v>
      </c>
      <c r="I253">
        <v>0</v>
      </c>
      <c r="J253">
        <v>0</v>
      </c>
      <c r="K253">
        <v>0</v>
      </c>
      <c r="L253">
        <v>0</v>
      </c>
      <c r="M253">
        <v>0</v>
      </c>
      <c r="N253">
        <v>3</v>
      </c>
      <c r="O253">
        <v>3</v>
      </c>
      <c r="P253">
        <v>0</v>
      </c>
      <c r="Q253">
        <v>0</v>
      </c>
    </row>
    <row r="254" spans="1:17" x14ac:dyDescent="0.2">
      <c r="A254" t="s">
        <v>17992</v>
      </c>
      <c r="B254" t="s">
        <v>88</v>
      </c>
      <c r="C254" t="s">
        <v>259</v>
      </c>
      <c r="D254" t="s">
        <v>17748</v>
      </c>
      <c r="E254" t="s">
        <v>81</v>
      </c>
      <c r="F254" t="s">
        <v>17734</v>
      </c>
      <c r="G254">
        <v>3</v>
      </c>
      <c r="H254">
        <v>0</v>
      </c>
      <c r="I254">
        <v>0</v>
      </c>
      <c r="J254">
        <v>0</v>
      </c>
      <c r="K254">
        <v>0</v>
      </c>
      <c r="L254">
        <v>0</v>
      </c>
      <c r="M254">
        <v>0</v>
      </c>
      <c r="N254">
        <v>0</v>
      </c>
      <c r="O254">
        <v>0</v>
      </c>
      <c r="P254">
        <v>0</v>
      </c>
      <c r="Q254">
        <v>0</v>
      </c>
    </row>
    <row r="255" spans="1:17" x14ac:dyDescent="0.2">
      <c r="A255" t="s">
        <v>17993</v>
      </c>
      <c r="B255" t="s">
        <v>93</v>
      </c>
      <c r="C255" t="s">
        <v>106</v>
      </c>
      <c r="D255" t="s">
        <v>17768</v>
      </c>
      <c r="E255" t="s">
        <v>83</v>
      </c>
      <c r="F255" t="s">
        <v>17734</v>
      </c>
      <c r="G255">
        <v>382</v>
      </c>
      <c r="H255">
        <v>0</v>
      </c>
      <c r="I255">
        <v>0</v>
      </c>
      <c r="J255">
        <v>0</v>
      </c>
      <c r="K255">
        <v>0</v>
      </c>
      <c r="L255">
        <v>0</v>
      </c>
      <c r="M255">
        <v>0</v>
      </c>
      <c r="N255">
        <v>0</v>
      </c>
      <c r="O255">
        <v>0</v>
      </c>
      <c r="P255">
        <v>0</v>
      </c>
      <c r="Q255">
        <v>0</v>
      </c>
    </row>
    <row r="256" spans="1:17" x14ac:dyDescent="0.2">
      <c r="A256" t="s">
        <v>17994</v>
      </c>
      <c r="B256" t="s">
        <v>93</v>
      </c>
      <c r="C256" t="s">
        <v>106</v>
      </c>
      <c r="D256" t="s">
        <v>17768</v>
      </c>
      <c r="E256" t="s">
        <v>81</v>
      </c>
      <c r="F256" t="s">
        <v>17734</v>
      </c>
      <c r="G256">
        <v>501</v>
      </c>
      <c r="H256">
        <v>0</v>
      </c>
      <c r="I256">
        <v>0</v>
      </c>
      <c r="J256">
        <v>0</v>
      </c>
      <c r="K256">
        <v>0</v>
      </c>
      <c r="L256">
        <v>0</v>
      </c>
      <c r="M256">
        <v>0</v>
      </c>
      <c r="N256">
        <v>0</v>
      </c>
      <c r="O256">
        <v>0</v>
      </c>
      <c r="P256">
        <v>0</v>
      </c>
      <c r="Q256">
        <v>0</v>
      </c>
    </row>
    <row r="257" spans="1:17" x14ac:dyDescent="0.2">
      <c r="A257" t="s">
        <v>17995</v>
      </c>
      <c r="B257" t="s">
        <v>93</v>
      </c>
      <c r="C257" t="s">
        <v>106</v>
      </c>
      <c r="D257" t="s">
        <v>17736</v>
      </c>
      <c r="E257" t="s">
        <v>81</v>
      </c>
      <c r="F257" t="s">
        <v>4929</v>
      </c>
      <c r="G257">
        <v>0</v>
      </c>
      <c r="H257">
        <v>1</v>
      </c>
      <c r="I257">
        <v>0</v>
      </c>
      <c r="J257">
        <v>0</v>
      </c>
      <c r="K257">
        <v>0</v>
      </c>
      <c r="L257">
        <v>1</v>
      </c>
      <c r="M257">
        <v>0</v>
      </c>
      <c r="N257">
        <v>0</v>
      </c>
      <c r="O257">
        <v>0</v>
      </c>
      <c r="P257">
        <v>0</v>
      </c>
      <c r="Q257">
        <v>0</v>
      </c>
    </row>
    <row r="258" spans="1:17" x14ac:dyDescent="0.2">
      <c r="A258" t="s">
        <v>17996</v>
      </c>
      <c r="B258" t="s">
        <v>93</v>
      </c>
      <c r="C258" t="s">
        <v>106</v>
      </c>
      <c r="D258" t="s">
        <v>17736</v>
      </c>
      <c r="E258" t="s">
        <v>81</v>
      </c>
      <c r="F258" t="s">
        <v>4931</v>
      </c>
      <c r="G258">
        <v>0</v>
      </c>
      <c r="H258">
        <v>1</v>
      </c>
      <c r="I258">
        <v>0</v>
      </c>
      <c r="J258">
        <v>0</v>
      </c>
      <c r="K258">
        <v>0</v>
      </c>
      <c r="L258">
        <v>1</v>
      </c>
      <c r="M258">
        <v>0</v>
      </c>
      <c r="N258">
        <v>0</v>
      </c>
      <c r="O258">
        <v>0</v>
      </c>
      <c r="P258">
        <v>0</v>
      </c>
      <c r="Q258">
        <v>0</v>
      </c>
    </row>
    <row r="259" spans="1:17" x14ac:dyDescent="0.2">
      <c r="A259" t="s">
        <v>17997</v>
      </c>
      <c r="B259" t="s">
        <v>93</v>
      </c>
      <c r="C259" t="s">
        <v>106</v>
      </c>
      <c r="D259" t="s">
        <v>17736</v>
      </c>
      <c r="E259" t="s">
        <v>81</v>
      </c>
      <c r="F259" t="s">
        <v>4933</v>
      </c>
      <c r="G259">
        <v>0</v>
      </c>
      <c r="H259">
        <v>0</v>
      </c>
      <c r="I259">
        <v>0</v>
      </c>
      <c r="J259">
        <v>0</v>
      </c>
      <c r="K259">
        <v>0</v>
      </c>
      <c r="L259">
        <v>0</v>
      </c>
      <c r="M259">
        <v>1</v>
      </c>
      <c r="N259">
        <v>0</v>
      </c>
      <c r="O259">
        <v>0</v>
      </c>
      <c r="P259">
        <v>0</v>
      </c>
      <c r="Q259">
        <v>0</v>
      </c>
    </row>
    <row r="260" spans="1:17" x14ac:dyDescent="0.2">
      <c r="A260" t="s">
        <v>17998</v>
      </c>
      <c r="B260" t="s">
        <v>93</v>
      </c>
      <c r="C260" t="s">
        <v>106</v>
      </c>
      <c r="D260" t="s">
        <v>17736</v>
      </c>
      <c r="E260" t="s">
        <v>81</v>
      </c>
      <c r="F260" t="s">
        <v>4935</v>
      </c>
      <c r="G260">
        <v>0</v>
      </c>
      <c r="H260">
        <v>1</v>
      </c>
      <c r="I260">
        <v>0</v>
      </c>
      <c r="J260">
        <v>0</v>
      </c>
      <c r="K260">
        <v>0</v>
      </c>
      <c r="L260">
        <v>1</v>
      </c>
      <c r="M260">
        <v>0</v>
      </c>
      <c r="N260">
        <v>0</v>
      </c>
      <c r="O260">
        <v>0</v>
      </c>
      <c r="P260">
        <v>0</v>
      </c>
      <c r="Q260">
        <v>0</v>
      </c>
    </row>
    <row r="261" spans="1:17" x14ac:dyDescent="0.2">
      <c r="A261" t="s">
        <v>17999</v>
      </c>
      <c r="B261" t="s">
        <v>93</v>
      </c>
      <c r="C261" t="s">
        <v>106</v>
      </c>
      <c r="D261" t="s">
        <v>17736</v>
      </c>
      <c r="E261" t="s">
        <v>81</v>
      </c>
      <c r="F261" t="s">
        <v>4937</v>
      </c>
      <c r="G261">
        <v>0</v>
      </c>
      <c r="H261">
        <v>1</v>
      </c>
      <c r="I261">
        <v>0</v>
      </c>
      <c r="J261">
        <v>0</v>
      </c>
      <c r="K261">
        <v>0</v>
      </c>
      <c r="L261">
        <v>1</v>
      </c>
      <c r="M261">
        <v>0</v>
      </c>
      <c r="N261">
        <v>0</v>
      </c>
      <c r="O261">
        <v>0</v>
      </c>
      <c r="P261">
        <v>0</v>
      </c>
      <c r="Q261">
        <v>0</v>
      </c>
    </row>
    <row r="262" spans="1:17" x14ac:dyDescent="0.2">
      <c r="A262" t="s">
        <v>18000</v>
      </c>
      <c r="B262" t="s">
        <v>93</v>
      </c>
      <c r="C262" t="s">
        <v>106</v>
      </c>
      <c r="D262" t="s">
        <v>17736</v>
      </c>
      <c r="E262" t="s">
        <v>81</v>
      </c>
      <c r="F262" t="s">
        <v>4939</v>
      </c>
      <c r="G262">
        <v>0</v>
      </c>
      <c r="H262">
        <v>0</v>
      </c>
      <c r="I262">
        <v>0</v>
      </c>
      <c r="J262">
        <v>0</v>
      </c>
      <c r="K262">
        <v>0</v>
      </c>
      <c r="L262">
        <v>0</v>
      </c>
      <c r="M262">
        <v>1</v>
      </c>
      <c r="N262">
        <v>0</v>
      </c>
      <c r="O262">
        <v>0</v>
      </c>
      <c r="P262">
        <v>0</v>
      </c>
      <c r="Q262">
        <v>0</v>
      </c>
    </row>
    <row r="263" spans="1:17" x14ac:dyDescent="0.2">
      <c r="A263" t="s">
        <v>18001</v>
      </c>
      <c r="B263" t="s">
        <v>93</v>
      </c>
      <c r="C263" t="s">
        <v>106</v>
      </c>
      <c r="D263" t="s">
        <v>17736</v>
      </c>
      <c r="E263" t="s">
        <v>81</v>
      </c>
      <c r="F263" t="s">
        <v>4941</v>
      </c>
      <c r="G263">
        <v>0</v>
      </c>
      <c r="H263">
        <v>1</v>
      </c>
      <c r="I263">
        <v>0</v>
      </c>
      <c r="J263">
        <v>0</v>
      </c>
      <c r="K263">
        <v>0</v>
      </c>
      <c r="L263">
        <v>1</v>
      </c>
      <c r="M263">
        <v>0</v>
      </c>
      <c r="N263">
        <v>0</v>
      </c>
      <c r="O263">
        <v>0</v>
      </c>
      <c r="P263">
        <v>0</v>
      </c>
      <c r="Q263">
        <v>0</v>
      </c>
    </row>
    <row r="264" spans="1:17" x14ac:dyDescent="0.2">
      <c r="A264" t="s">
        <v>18002</v>
      </c>
      <c r="B264" t="s">
        <v>93</v>
      </c>
      <c r="C264" t="s">
        <v>106</v>
      </c>
      <c r="D264" t="s">
        <v>17736</v>
      </c>
      <c r="E264" t="s">
        <v>81</v>
      </c>
      <c r="F264" t="s">
        <v>4943</v>
      </c>
      <c r="G264">
        <v>0</v>
      </c>
      <c r="H264">
        <v>0</v>
      </c>
      <c r="I264">
        <v>0</v>
      </c>
      <c r="J264">
        <v>0</v>
      </c>
      <c r="K264">
        <v>0</v>
      </c>
      <c r="L264">
        <v>0</v>
      </c>
      <c r="M264">
        <v>1</v>
      </c>
      <c r="N264">
        <v>0</v>
      </c>
      <c r="O264">
        <v>0</v>
      </c>
      <c r="P264">
        <v>0</v>
      </c>
      <c r="Q264">
        <v>0</v>
      </c>
    </row>
    <row r="265" spans="1:17" x14ac:dyDescent="0.2">
      <c r="A265" t="s">
        <v>18003</v>
      </c>
      <c r="B265" t="s">
        <v>89</v>
      </c>
      <c r="C265" t="s">
        <v>207</v>
      </c>
      <c r="D265" t="s">
        <v>17736</v>
      </c>
      <c r="E265" t="s">
        <v>83</v>
      </c>
      <c r="F265" t="s">
        <v>4937</v>
      </c>
      <c r="G265">
        <v>0</v>
      </c>
      <c r="H265">
        <v>7</v>
      </c>
      <c r="I265">
        <v>0</v>
      </c>
      <c r="J265">
        <v>5</v>
      </c>
      <c r="K265">
        <v>2</v>
      </c>
      <c r="L265">
        <v>0</v>
      </c>
      <c r="M265">
        <v>0</v>
      </c>
      <c r="N265">
        <v>0</v>
      </c>
      <c r="O265">
        <v>0</v>
      </c>
      <c r="P265">
        <v>0</v>
      </c>
      <c r="Q265">
        <v>0</v>
      </c>
    </row>
    <row r="266" spans="1:17" x14ac:dyDescent="0.2">
      <c r="A266" t="s">
        <v>18004</v>
      </c>
      <c r="B266" t="s">
        <v>89</v>
      </c>
      <c r="C266" t="s">
        <v>207</v>
      </c>
      <c r="D266" t="s">
        <v>17736</v>
      </c>
      <c r="E266" t="s">
        <v>83</v>
      </c>
      <c r="F266" t="s">
        <v>4939</v>
      </c>
      <c r="G266">
        <v>0</v>
      </c>
      <c r="H266">
        <v>0</v>
      </c>
      <c r="I266">
        <v>0</v>
      </c>
      <c r="J266">
        <v>0</v>
      </c>
      <c r="K266">
        <v>0</v>
      </c>
      <c r="L266">
        <v>0</v>
      </c>
      <c r="M266">
        <v>7</v>
      </c>
      <c r="N266">
        <v>0</v>
      </c>
      <c r="O266">
        <v>0</v>
      </c>
      <c r="P266">
        <v>0</v>
      </c>
      <c r="Q266">
        <v>0</v>
      </c>
    </row>
    <row r="267" spans="1:17" x14ac:dyDescent="0.2">
      <c r="A267" t="s">
        <v>18005</v>
      </c>
      <c r="B267" t="s">
        <v>89</v>
      </c>
      <c r="C267" t="s">
        <v>207</v>
      </c>
      <c r="D267" t="s">
        <v>17736</v>
      </c>
      <c r="E267" t="s">
        <v>83</v>
      </c>
      <c r="F267" t="s">
        <v>4941</v>
      </c>
      <c r="G267">
        <v>0</v>
      </c>
      <c r="H267">
        <v>7</v>
      </c>
      <c r="I267">
        <v>0</v>
      </c>
      <c r="J267">
        <v>6</v>
      </c>
      <c r="K267">
        <v>1</v>
      </c>
      <c r="L267">
        <v>0</v>
      </c>
      <c r="M267">
        <v>0</v>
      </c>
      <c r="N267">
        <v>0</v>
      </c>
      <c r="O267">
        <v>0</v>
      </c>
      <c r="P267">
        <v>0</v>
      </c>
      <c r="Q267">
        <v>0</v>
      </c>
    </row>
    <row r="268" spans="1:17" x14ac:dyDescent="0.2">
      <c r="A268" t="s">
        <v>18006</v>
      </c>
      <c r="B268" t="s">
        <v>89</v>
      </c>
      <c r="C268" t="s">
        <v>207</v>
      </c>
      <c r="D268" t="s">
        <v>17736</v>
      </c>
      <c r="E268" t="s">
        <v>83</v>
      </c>
      <c r="F268" t="s">
        <v>4943</v>
      </c>
      <c r="G268">
        <v>0</v>
      </c>
      <c r="H268">
        <v>0</v>
      </c>
      <c r="I268">
        <v>0</v>
      </c>
      <c r="J268">
        <v>0</v>
      </c>
      <c r="K268">
        <v>0</v>
      </c>
      <c r="L268">
        <v>0</v>
      </c>
      <c r="M268">
        <v>7</v>
      </c>
      <c r="N268">
        <v>0</v>
      </c>
      <c r="O268">
        <v>0</v>
      </c>
      <c r="P268">
        <v>0</v>
      </c>
      <c r="Q268">
        <v>0</v>
      </c>
    </row>
    <row r="269" spans="1:17" x14ac:dyDescent="0.2">
      <c r="A269" t="s">
        <v>18007</v>
      </c>
      <c r="B269" t="s">
        <v>89</v>
      </c>
      <c r="C269" t="s">
        <v>207</v>
      </c>
      <c r="D269" t="s">
        <v>17736</v>
      </c>
      <c r="E269" t="s">
        <v>83</v>
      </c>
      <c r="F269" t="s">
        <v>4925</v>
      </c>
      <c r="G269">
        <v>0</v>
      </c>
      <c r="H269">
        <v>0</v>
      </c>
      <c r="I269">
        <v>0</v>
      </c>
      <c r="J269">
        <v>0</v>
      </c>
      <c r="K269">
        <v>0</v>
      </c>
      <c r="L269">
        <v>0</v>
      </c>
      <c r="M269">
        <v>0</v>
      </c>
      <c r="N269">
        <v>7</v>
      </c>
      <c r="O269">
        <v>6</v>
      </c>
      <c r="P269">
        <v>1</v>
      </c>
      <c r="Q269">
        <v>0</v>
      </c>
    </row>
    <row r="270" spans="1:17" x14ac:dyDescent="0.2">
      <c r="A270" t="s">
        <v>18008</v>
      </c>
      <c r="B270" t="s">
        <v>89</v>
      </c>
      <c r="C270" t="s">
        <v>207</v>
      </c>
      <c r="D270" t="s">
        <v>17736</v>
      </c>
      <c r="E270" t="s">
        <v>83</v>
      </c>
      <c r="F270" t="s">
        <v>4927</v>
      </c>
      <c r="G270">
        <v>0</v>
      </c>
      <c r="H270">
        <v>0</v>
      </c>
      <c r="I270">
        <v>0</v>
      </c>
      <c r="J270">
        <v>0</v>
      </c>
      <c r="K270">
        <v>0</v>
      </c>
      <c r="L270">
        <v>0</v>
      </c>
      <c r="M270">
        <v>0</v>
      </c>
      <c r="N270">
        <v>6</v>
      </c>
      <c r="O270">
        <v>5</v>
      </c>
      <c r="P270">
        <v>1</v>
      </c>
      <c r="Q270">
        <v>0</v>
      </c>
    </row>
    <row r="271" spans="1:17" x14ac:dyDescent="0.2">
      <c r="A271" t="s">
        <v>18009</v>
      </c>
      <c r="B271" t="s">
        <v>89</v>
      </c>
      <c r="C271" t="s">
        <v>207</v>
      </c>
      <c r="D271" t="s">
        <v>17736</v>
      </c>
      <c r="E271" t="s">
        <v>83</v>
      </c>
      <c r="F271" t="s">
        <v>17734</v>
      </c>
      <c r="G271">
        <v>7</v>
      </c>
      <c r="H271">
        <v>0</v>
      </c>
      <c r="I271">
        <v>0</v>
      </c>
      <c r="J271">
        <v>0</v>
      </c>
      <c r="K271">
        <v>0</v>
      </c>
      <c r="L271">
        <v>0</v>
      </c>
      <c r="M271">
        <v>0</v>
      </c>
      <c r="N271">
        <v>0</v>
      </c>
      <c r="O271">
        <v>0</v>
      </c>
      <c r="P271">
        <v>0</v>
      </c>
      <c r="Q271">
        <v>0</v>
      </c>
    </row>
    <row r="272" spans="1:17" x14ac:dyDescent="0.2">
      <c r="A272" t="s">
        <v>18010</v>
      </c>
      <c r="B272" t="s">
        <v>89</v>
      </c>
      <c r="C272" t="s">
        <v>207</v>
      </c>
      <c r="D272" t="s">
        <v>17736</v>
      </c>
      <c r="E272" t="s">
        <v>81</v>
      </c>
      <c r="F272" t="s">
        <v>4929</v>
      </c>
      <c r="G272">
        <v>0</v>
      </c>
      <c r="H272">
        <v>4</v>
      </c>
      <c r="I272">
        <v>1</v>
      </c>
      <c r="J272">
        <v>2</v>
      </c>
      <c r="K272">
        <v>1</v>
      </c>
      <c r="L272">
        <v>0</v>
      </c>
      <c r="M272">
        <v>0</v>
      </c>
      <c r="N272">
        <v>0</v>
      </c>
      <c r="O272">
        <v>0</v>
      </c>
      <c r="P272">
        <v>0</v>
      </c>
      <c r="Q272">
        <v>0</v>
      </c>
    </row>
    <row r="273" spans="1:17" x14ac:dyDescent="0.2">
      <c r="A273" t="s">
        <v>18011</v>
      </c>
      <c r="B273" t="s">
        <v>89</v>
      </c>
      <c r="C273" t="s">
        <v>207</v>
      </c>
      <c r="D273" t="s">
        <v>17736</v>
      </c>
      <c r="E273" t="s">
        <v>81</v>
      </c>
      <c r="F273" t="s">
        <v>4931</v>
      </c>
      <c r="G273">
        <v>0</v>
      </c>
      <c r="H273">
        <v>4</v>
      </c>
      <c r="I273">
        <v>0</v>
      </c>
      <c r="J273">
        <v>2</v>
      </c>
      <c r="K273">
        <v>1</v>
      </c>
      <c r="L273">
        <v>1</v>
      </c>
      <c r="M273">
        <v>0</v>
      </c>
      <c r="N273">
        <v>0</v>
      </c>
      <c r="O273">
        <v>0</v>
      </c>
      <c r="P273">
        <v>0</v>
      </c>
      <c r="Q273">
        <v>0</v>
      </c>
    </row>
    <row r="274" spans="1:17" x14ac:dyDescent="0.2">
      <c r="A274" t="s">
        <v>18012</v>
      </c>
      <c r="B274" t="s">
        <v>89</v>
      </c>
      <c r="C274" t="s">
        <v>207</v>
      </c>
      <c r="D274" t="s">
        <v>17736</v>
      </c>
      <c r="E274" t="s">
        <v>81</v>
      </c>
      <c r="F274" t="s">
        <v>4933</v>
      </c>
      <c r="G274">
        <v>0</v>
      </c>
      <c r="H274">
        <v>0</v>
      </c>
      <c r="I274">
        <v>0</v>
      </c>
      <c r="J274">
        <v>0</v>
      </c>
      <c r="K274">
        <v>0</v>
      </c>
      <c r="L274">
        <v>0</v>
      </c>
      <c r="M274">
        <v>4</v>
      </c>
      <c r="N274">
        <v>0</v>
      </c>
      <c r="O274">
        <v>0</v>
      </c>
      <c r="P274">
        <v>0</v>
      </c>
      <c r="Q274">
        <v>0</v>
      </c>
    </row>
    <row r="275" spans="1:17" x14ac:dyDescent="0.2">
      <c r="A275" t="s">
        <v>18013</v>
      </c>
      <c r="B275" t="s">
        <v>89</v>
      </c>
      <c r="C275" t="s">
        <v>207</v>
      </c>
      <c r="D275" t="s">
        <v>17736</v>
      </c>
      <c r="E275" t="s">
        <v>81</v>
      </c>
      <c r="F275" t="s">
        <v>4935</v>
      </c>
      <c r="G275">
        <v>0</v>
      </c>
      <c r="H275">
        <v>4</v>
      </c>
      <c r="I275">
        <v>0</v>
      </c>
      <c r="J275">
        <v>2</v>
      </c>
      <c r="K275">
        <v>1</v>
      </c>
      <c r="L275">
        <v>1</v>
      </c>
      <c r="M275">
        <v>0</v>
      </c>
      <c r="N275">
        <v>0</v>
      </c>
      <c r="O275">
        <v>0</v>
      </c>
      <c r="P275">
        <v>0</v>
      </c>
      <c r="Q275">
        <v>0</v>
      </c>
    </row>
    <row r="276" spans="1:17" x14ac:dyDescent="0.2">
      <c r="A276" t="s">
        <v>18014</v>
      </c>
      <c r="B276" t="s">
        <v>89</v>
      </c>
      <c r="C276" t="s">
        <v>207</v>
      </c>
      <c r="D276" t="s">
        <v>17736</v>
      </c>
      <c r="E276" t="s">
        <v>81</v>
      </c>
      <c r="F276" t="s">
        <v>4937</v>
      </c>
      <c r="G276">
        <v>0</v>
      </c>
      <c r="H276">
        <v>4</v>
      </c>
      <c r="I276">
        <v>1</v>
      </c>
      <c r="J276">
        <v>1</v>
      </c>
      <c r="K276">
        <v>1</v>
      </c>
      <c r="L276">
        <v>1</v>
      </c>
      <c r="M276">
        <v>0</v>
      </c>
      <c r="N276">
        <v>0</v>
      </c>
      <c r="O276">
        <v>0</v>
      </c>
      <c r="P276">
        <v>0</v>
      </c>
      <c r="Q276">
        <v>0</v>
      </c>
    </row>
    <row r="277" spans="1:17" x14ac:dyDescent="0.2">
      <c r="A277" t="s">
        <v>18015</v>
      </c>
      <c r="B277" t="s">
        <v>89</v>
      </c>
      <c r="C277" t="s">
        <v>207</v>
      </c>
      <c r="D277" t="s">
        <v>17736</v>
      </c>
      <c r="E277" t="s">
        <v>81</v>
      </c>
      <c r="F277" t="s">
        <v>4939</v>
      </c>
      <c r="G277">
        <v>0</v>
      </c>
      <c r="H277">
        <v>0</v>
      </c>
      <c r="I277">
        <v>0</v>
      </c>
      <c r="J277">
        <v>0</v>
      </c>
      <c r="K277">
        <v>0</v>
      </c>
      <c r="L277">
        <v>0</v>
      </c>
      <c r="M277">
        <v>4</v>
      </c>
      <c r="N277">
        <v>0</v>
      </c>
      <c r="O277">
        <v>0</v>
      </c>
      <c r="P277">
        <v>0</v>
      </c>
      <c r="Q277">
        <v>0</v>
      </c>
    </row>
    <row r="278" spans="1:17" x14ac:dyDescent="0.2">
      <c r="A278" t="s">
        <v>18016</v>
      </c>
      <c r="B278" t="s">
        <v>89</v>
      </c>
      <c r="C278" t="s">
        <v>207</v>
      </c>
      <c r="D278" t="s">
        <v>17736</v>
      </c>
      <c r="E278" t="s">
        <v>81</v>
      </c>
      <c r="F278" t="s">
        <v>4941</v>
      </c>
      <c r="G278">
        <v>0</v>
      </c>
      <c r="H278">
        <v>4</v>
      </c>
      <c r="I278">
        <v>0</v>
      </c>
      <c r="J278">
        <v>3</v>
      </c>
      <c r="K278">
        <v>1</v>
      </c>
      <c r="L278">
        <v>0</v>
      </c>
      <c r="M278">
        <v>0</v>
      </c>
      <c r="N278">
        <v>0</v>
      </c>
      <c r="O278">
        <v>0</v>
      </c>
      <c r="P278">
        <v>0</v>
      </c>
      <c r="Q278">
        <v>0</v>
      </c>
    </row>
    <row r="279" spans="1:17" x14ac:dyDescent="0.2">
      <c r="A279" t="s">
        <v>18017</v>
      </c>
      <c r="B279" t="s">
        <v>89</v>
      </c>
      <c r="C279" t="s">
        <v>207</v>
      </c>
      <c r="D279" t="s">
        <v>17736</v>
      </c>
      <c r="E279" t="s">
        <v>81</v>
      </c>
      <c r="F279" t="s">
        <v>4943</v>
      </c>
      <c r="G279">
        <v>0</v>
      </c>
      <c r="H279">
        <v>0</v>
      </c>
      <c r="I279">
        <v>0</v>
      </c>
      <c r="J279">
        <v>0</v>
      </c>
      <c r="K279">
        <v>0</v>
      </c>
      <c r="L279">
        <v>0</v>
      </c>
      <c r="M279">
        <v>4</v>
      </c>
      <c r="N279">
        <v>0</v>
      </c>
      <c r="O279">
        <v>0</v>
      </c>
      <c r="P279">
        <v>0</v>
      </c>
      <c r="Q279">
        <v>0</v>
      </c>
    </row>
    <row r="280" spans="1:17" x14ac:dyDescent="0.2">
      <c r="A280" t="s">
        <v>18018</v>
      </c>
      <c r="B280" t="s">
        <v>89</v>
      </c>
      <c r="C280" t="s">
        <v>207</v>
      </c>
      <c r="D280" t="s">
        <v>17736</v>
      </c>
      <c r="E280" t="s">
        <v>81</v>
      </c>
      <c r="F280" t="s">
        <v>4925</v>
      </c>
      <c r="G280">
        <v>0</v>
      </c>
      <c r="H280">
        <v>0</v>
      </c>
      <c r="I280">
        <v>0</v>
      </c>
      <c r="J280">
        <v>0</v>
      </c>
      <c r="K280">
        <v>0</v>
      </c>
      <c r="L280">
        <v>0</v>
      </c>
      <c r="M280">
        <v>0</v>
      </c>
      <c r="N280">
        <v>4</v>
      </c>
      <c r="O280">
        <v>3</v>
      </c>
      <c r="P280">
        <v>1</v>
      </c>
      <c r="Q280">
        <v>0</v>
      </c>
    </row>
    <row r="281" spans="1:17" x14ac:dyDescent="0.2">
      <c r="A281" t="s">
        <v>18019</v>
      </c>
      <c r="B281" t="s">
        <v>89</v>
      </c>
      <c r="C281" t="s">
        <v>207</v>
      </c>
      <c r="D281" t="s">
        <v>17736</v>
      </c>
      <c r="E281" t="s">
        <v>81</v>
      </c>
      <c r="F281" t="s">
        <v>4927</v>
      </c>
      <c r="G281">
        <v>0</v>
      </c>
      <c r="H281">
        <v>0</v>
      </c>
      <c r="I281">
        <v>0</v>
      </c>
      <c r="J281">
        <v>0</v>
      </c>
      <c r="K281">
        <v>0</v>
      </c>
      <c r="L281">
        <v>0</v>
      </c>
      <c r="M281">
        <v>0</v>
      </c>
      <c r="N281">
        <v>2</v>
      </c>
      <c r="O281">
        <v>2</v>
      </c>
      <c r="P281">
        <v>0</v>
      </c>
      <c r="Q281">
        <v>0</v>
      </c>
    </row>
    <row r="282" spans="1:17" x14ac:dyDescent="0.2">
      <c r="A282" t="s">
        <v>18020</v>
      </c>
      <c r="B282" t="s">
        <v>89</v>
      </c>
      <c r="C282" t="s">
        <v>207</v>
      </c>
      <c r="D282" t="s">
        <v>17736</v>
      </c>
      <c r="E282" t="s">
        <v>81</v>
      </c>
      <c r="F282" t="s">
        <v>17734</v>
      </c>
      <c r="G282">
        <v>4</v>
      </c>
      <c r="H282">
        <v>0</v>
      </c>
      <c r="I282">
        <v>0</v>
      </c>
      <c r="J282">
        <v>0</v>
      </c>
      <c r="K282">
        <v>0</v>
      </c>
      <c r="L282">
        <v>0</v>
      </c>
      <c r="M282">
        <v>0</v>
      </c>
      <c r="N282">
        <v>0</v>
      </c>
      <c r="O282">
        <v>0</v>
      </c>
      <c r="P282">
        <v>0</v>
      </c>
      <c r="Q282">
        <v>0</v>
      </c>
    </row>
    <row r="283" spans="1:17" x14ac:dyDescent="0.2">
      <c r="A283" t="s">
        <v>18021</v>
      </c>
      <c r="B283" t="s">
        <v>89</v>
      </c>
      <c r="C283" t="s">
        <v>207</v>
      </c>
      <c r="D283" t="s">
        <v>17754</v>
      </c>
      <c r="E283" t="s">
        <v>83</v>
      </c>
      <c r="F283" t="s">
        <v>17734</v>
      </c>
      <c r="G283">
        <v>1</v>
      </c>
      <c r="H283">
        <v>0</v>
      </c>
      <c r="I283">
        <v>0</v>
      </c>
      <c r="J283">
        <v>0</v>
      </c>
      <c r="K283">
        <v>0</v>
      </c>
      <c r="L283">
        <v>0</v>
      </c>
      <c r="M283">
        <v>0</v>
      </c>
      <c r="N283">
        <v>0</v>
      </c>
      <c r="O283">
        <v>0</v>
      </c>
      <c r="P283">
        <v>0</v>
      </c>
      <c r="Q283">
        <v>0</v>
      </c>
    </row>
    <row r="284" spans="1:17" x14ac:dyDescent="0.2">
      <c r="A284" t="s">
        <v>18022</v>
      </c>
      <c r="B284" t="s">
        <v>89</v>
      </c>
      <c r="C284" t="s">
        <v>208</v>
      </c>
      <c r="D284" t="s">
        <v>17768</v>
      </c>
      <c r="E284" t="s">
        <v>83</v>
      </c>
      <c r="F284" t="s">
        <v>17734</v>
      </c>
      <c r="G284">
        <v>4</v>
      </c>
      <c r="H284">
        <v>0</v>
      </c>
      <c r="I284">
        <v>0</v>
      </c>
      <c r="J284">
        <v>0</v>
      </c>
      <c r="K284">
        <v>0</v>
      </c>
      <c r="L284">
        <v>0</v>
      </c>
      <c r="M284">
        <v>0</v>
      </c>
      <c r="N284">
        <v>0</v>
      </c>
      <c r="O284">
        <v>0</v>
      </c>
      <c r="P284">
        <v>0</v>
      </c>
      <c r="Q284">
        <v>0</v>
      </c>
    </row>
    <row r="285" spans="1:17" x14ac:dyDescent="0.2">
      <c r="A285" t="s">
        <v>18023</v>
      </c>
      <c r="B285" t="s">
        <v>89</v>
      </c>
      <c r="C285" t="s">
        <v>208</v>
      </c>
      <c r="D285" t="s">
        <v>17768</v>
      </c>
      <c r="E285" t="s">
        <v>81</v>
      </c>
      <c r="F285" t="s">
        <v>17734</v>
      </c>
      <c r="G285">
        <v>1</v>
      </c>
      <c r="H285">
        <v>0</v>
      </c>
      <c r="I285">
        <v>0</v>
      </c>
      <c r="J285">
        <v>0</v>
      </c>
      <c r="K285">
        <v>0</v>
      </c>
      <c r="L285">
        <v>0</v>
      </c>
      <c r="M285">
        <v>0</v>
      </c>
      <c r="N285">
        <v>0</v>
      </c>
      <c r="O285">
        <v>0</v>
      </c>
      <c r="P285">
        <v>0</v>
      </c>
      <c r="Q285">
        <v>0</v>
      </c>
    </row>
    <row r="286" spans="1:17" x14ac:dyDescent="0.2">
      <c r="A286" t="s">
        <v>18024</v>
      </c>
      <c r="B286" t="s">
        <v>89</v>
      </c>
      <c r="C286" t="s">
        <v>208</v>
      </c>
      <c r="D286" t="s">
        <v>17736</v>
      </c>
      <c r="E286" t="s">
        <v>83</v>
      </c>
      <c r="F286" t="s">
        <v>4929</v>
      </c>
      <c r="G286">
        <v>0</v>
      </c>
      <c r="H286">
        <v>14</v>
      </c>
      <c r="I286">
        <v>2</v>
      </c>
      <c r="J286">
        <v>12</v>
      </c>
      <c r="K286">
        <v>0</v>
      </c>
      <c r="L286">
        <v>0</v>
      </c>
      <c r="M286">
        <v>0</v>
      </c>
      <c r="N286">
        <v>0</v>
      </c>
      <c r="O286">
        <v>0</v>
      </c>
      <c r="P286">
        <v>0</v>
      </c>
      <c r="Q286">
        <v>0</v>
      </c>
    </row>
    <row r="287" spans="1:17" x14ac:dyDescent="0.2">
      <c r="A287" t="s">
        <v>18025</v>
      </c>
      <c r="B287" t="s">
        <v>89</v>
      </c>
      <c r="C287" t="s">
        <v>208</v>
      </c>
      <c r="D287" t="s">
        <v>17736</v>
      </c>
      <c r="E287" t="s">
        <v>83</v>
      </c>
      <c r="F287" t="s">
        <v>4931</v>
      </c>
      <c r="G287">
        <v>0</v>
      </c>
      <c r="H287">
        <v>14</v>
      </c>
      <c r="I287">
        <v>2</v>
      </c>
      <c r="J287">
        <v>12</v>
      </c>
      <c r="K287">
        <v>0</v>
      </c>
      <c r="L287">
        <v>0</v>
      </c>
      <c r="M287">
        <v>0</v>
      </c>
      <c r="N287">
        <v>0</v>
      </c>
      <c r="O287">
        <v>0</v>
      </c>
      <c r="P287">
        <v>0</v>
      </c>
      <c r="Q287">
        <v>0</v>
      </c>
    </row>
    <row r="288" spans="1:17" x14ac:dyDescent="0.2">
      <c r="A288" t="s">
        <v>18026</v>
      </c>
      <c r="B288" t="s">
        <v>89</v>
      </c>
      <c r="C288" t="s">
        <v>208</v>
      </c>
      <c r="D288" t="s">
        <v>17736</v>
      </c>
      <c r="E288" t="s">
        <v>83</v>
      </c>
      <c r="F288" t="s">
        <v>4933</v>
      </c>
      <c r="G288">
        <v>0</v>
      </c>
      <c r="H288">
        <v>0</v>
      </c>
      <c r="I288">
        <v>0</v>
      </c>
      <c r="J288">
        <v>0</v>
      </c>
      <c r="K288">
        <v>0</v>
      </c>
      <c r="L288">
        <v>0</v>
      </c>
      <c r="M288">
        <v>14</v>
      </c>
      <c r="N288">
        <v>0</v>
      </c>
      <c r="O288">
        <v>0</v>
      </c>
      <c r="P288">
        <v>0</v>
      </c>
      <c r="Q288">
        <v>0</v>
      </c>
    </row>
    <row r="289" spans="1:17" x14ac:dyDescent="0.2">
      <c r="A289" t="s">
        <v>18027</v>
      </c>
      <c r="B289" t="s">
        <v>89</v>
      </c>
      <c r="C289" t="s">
        <v>208</v>
      </c>
      <c r="D289" t="s">
        <v>17736</v>
      </c>
      <c r="E289" t="s">
        <v>83</v>
      </c>
      <c r="F289" t="s">
        <v>4935</v>
      </c>
      <c r="G289">
        <v>0</v>
      </c>
      <c r="H289">
        <v>14</v>
      </c>
      <c r="I289">
        <v>2</v>
      </c>
      <c r="J289">
        <v>12</v>
      </c>
      <c r="K289">
        <v>0</v>
      </c>
      <c r="L289">
        <v>0</v>
      </c>
      <c r="M289">
        <v>0</v>
      </c>
      <c r="N289">
        <v>0</v>
      </c>
      <c r="O289">
        <v>0</v>
      </c>
      <c r="P289">
        <v>0</v>
      </c>
      <c r="Q289">
        <v>0</v>
      </c>
    </row>
    <row r="290" spans="1:17" x14ac:dyDescent="0.2">
      <c r="A290" t="s">
        <v>18028</v>
      </c>
      <c r="B290" t="s">
        <v>89</v>
      </c>
      <c r="C290" t="s">
        <v>208</v>
      </c>
      <c r="D290" t="s">
        <v>17736</v>
      </c>
      <c r="E290" t="s">
        <v>83</v>
      </c>
      <c r="F290" t="s">
        <v>4937</v>
      </c>
      <c r="G290">
        <v>0</v>
      </c>
      <c r="H290">
        <v>14</v>
      </c>
      <c r="I290">
        <v>2</v>
      </c>
      <c r="J290">
        <v>12</v>
      </c>
      <c r="K290">
        <v>0</v>
      </c>
      <c r="L290">
        <v>0</v>
      </c>
      <c r="M290">
        <v>0</v>
      </c>
      <c r="N290">
        <v>0</v>
      </c>
      <c r="O290">
        <v>0</v>
      </c>
      <c r="P290">
        <v>0</v>
      </c>
      <c r="Q290">
        <v>0</v>
      </c>
    </row>
    <row r="291" spans="1:17" x14ac:dyDescent="0.2">
      <c r="A291" t="s">
        <v>18029</v>
      </c>
      <c r="B291" t="s">
        <v>89</v>
      </c>
      <c r="C291" t="s">
        <v>208</v>
      </c>
      <c r="D291" t="s">
        <v>17736</v>
      </c>
      <c r="E291" t="s">
        <v>83</v>
      </c>
      <c r="F291" t="s">
        <v>4939</v>
      </c>
      <c r="G291">
        <v>0</v>
      </c>
      <c r="H291">
        <v>0</v>
      </c>
      <c r="I291">
        <v>0</v>
      </c>
      <c r="J291">
        <v>0</v>
      </c>
      <c r="K291">
        <v>0</v>
      </c>
      <c r="L291">
        <v>0</v>
      </c>
      <c r="M291">
        <v>14</v>
      </c>
      <c r="N291">
        <v>0</v>
      </c>
      <c r="O291">
        <v>0</v>
      </c>
      <c r="P291">
        <v>0</v>
      </c>
      <c r="Q291">
        <v>0</v>
      </c>
    </row>
    <row r="292" spans="1:17" x14ac:dyDescent="0.2">
      <c r="A292" t="s">
        <v>18030</v>
      </c>
      <c r="B292" t="s">
        <v>88</v>
      </c>
      <c r="C292" t="s">
        <v>117</v>
      </c>
      <c r="D292" t="s">
        <v>17736</v>
      </c>
      <c r="E292" t="s">
        <v>83</v>
      </c>
      <c r="F292" t="s">
        <v>4935</v>
      </c>
      <c r="G292">
        <v>0</v>
      </c>
      <c r="H292">
        <v>14</v>
      </c>
      <c r="I292">
        <v>1</v>
      </c>
      <c r="J292">
        <v>11</v>
      </c>
      <c r="K292">
        <v>1</v>
      </c>
      <c r="L292">
        <v>1</v>
      </c>
      <c r="M292">
        <v>0</v>
      </c>
      <c r="N292">
        <v>0</v>
      </c>
      <c r="O292">
        <v>0</v>
      </c>
      <c r="P292">
        <v>0</v>
      </c>
      <c r="Q292">
        <v>0</v>
      </c>
    </row>
    <row r="293" spans="1:17" x14ac:dyDescent="0.2">
      <c r="A293" t="s">
        <v>18031</v>
      </c>
      <c r="B293" t="s">
        <v>88</v>
      </c>
      <c r="C293" t="s">
        <v>117</v>
      </c>
      <c r="D293" t="s">
        <v>17736</v>
      </c>
      <c r="E293" t="s">
        <v>83</v>
      </c>
      <c r="F293" t="s">
        <v>4937</v>
      </c>
      <c r="G293">
        <v>0</v>
      </c>
      <c r="H293">
        <v>14</v>
      </c>
      <c r="I293">
        <v>1</v>
      </c>
      <c r="J293">
        <v>11</v>
      </c>
      <c r="K293">
        <v>1</v>
      </c>
      <c r="L293">
        <v>1</v>
      </c>
      <c r="M293">
        <v>0</v>
      </c>
      <c r="N293">
        <v>0</v>
      </c>
      <c r="O293">
        <v>0</v>
      </c>
      <c r="P293">
        <v>0</v>
      </c>
      <c r="Q293">
        <v>0</v>
      </c>
    </row>
    <row r="294" spans="1:17" x14ac:dyDescent="0.2">
      <c r="A294" t="s">
        <v>18032</v>
      </c>
      <c r="B294" t="s">
        <v>88</v>
      </c>
      <c r="C294" t="s">
        <v>117</v>
      </c>
      <c r="D294" t="s">
        <v>17736</v>
      </c>
      <c r="E294" t="s">
        <v>83</v>
      </c>
      <c r="F294" t="s">
        <v>4939</v>
      </c>
      <c r="G294">
        <v>0</v>
      </c>
      <c r="H294">
        <v>0</v>
      </c>
      <c r="I294">
        <v>0</v>
      </c>
      <c r="J294">
        <v>0</v>
      </c>
      <c r="K294">
        <v>0</v>
      </c>
      <c r="L294">
        <v>0</v>
      </c>
      <c r="M294">
        <v>14</v>
      </c>
      <c r="N294">
        <v>0</v>
      </c>
      <c r="O294">
        <v>0</v>
      </c>
      <c r="P294">
        <v>0</v>
      </c>
      <c r="Q294">
        <v>0</v>
      </c>
    </row>
    <row r="295" spans="1:17" x14ac:dyDescent="0.2">
      <c r="A295" t="s">
        <v>18033</v>
      </c>
      <c r="B295" t="s">
        <v>88</v>
      </c>
      <c r="C295" t="s">
        <v>117</v>
      </c>
      <c r="D295" t="s">
        <v>17736</v>
      </c>
      <c r="E295" t="s">
        <v>83</v>
      </c>
      <c r="F295" t="s">
        <v>4941</v>
      </c>
      <c r="G295">
        <v>0</v>
      </c>
      <c r="H295">
        <v>14</v>
      </c>
      <c r="I295">
        <v>1</v>
      </c>
      <c r="J295">
        <v>12</v>
      </c>
      <c r="K295">
        <v>1</v>
      </c>
      <c r="L295">
        <v>0</v>
      </c>
      <c r="M295">
        <v>0</v>
      </c>
      <c r="N295">
        <v>0</v>
      </c>
      <c r="O295">
        <v>0</v>
      </c>
      <c r="P295">
        <v>0</v>
      </c>
      <c r="Q295">
        <v>0</v>
      </c>
    </row>
    <row r="296" spans="1:17" x14ac:dyDescent="0.2">
      <c r="A296" t="s">
        <v>18034</v>
      </c>
      <c r="B296" t="s">
        <v>88</v>
      </c>
      <c r="C296" t="s">
        <v>117</v>
      </c>
      <c r="D296" t="s">
        <v>17736</v>
      </c>
      <c r="E296" t="s">
        <v>83</v>
      </c>
      <c r="F296" t="s">
        <v>4943</v>
      </c>
      <c r="G296">
        <v>0</v>
      </c>
      <c r="H296">
        <v>0</v>
      </c>
      <c r="I296">
        <v>0</v>
      </c>
      <c r="J296">
        <v>0</v>
      </c>
      <c r="K296">
        <v>0</v>
      </c>
      <c r="L296">
        <v>0</v>
      </c>
      <c r="M296">
        <v>14</v>
      </c>
      <c r="N296">
        <v>0</v>
      </c>
      <c r="O296">
        <v>0</v>
      </c>
      <c r="P296">
        <v>0</v>
      </c>
      <c r="Q296">
        <v>0</v>
      </c>
    </row>
    <row r="297" spans="1:17" x14ac:dyDescent="0.2">
      <c r="A297" t="s">
        <v>18035</v>
      </c>
      <c r="B297" t="s">
        <v>88</v>
      </c>
      <c r="C297" t="s">
        <v>117</v>
      </c>
      <c r="D297" t="s">
        <v>17736</v>
      </c>
      <c r="E297" t="s">
        <v>83</v>
      </c>
      <c r="F297" t="s">
        <v>4925</v>
      </c>
      <c r="G297">
        <v>0</v>
      </c>
      <c r="H297">
        <v>0</v>
      </c>
      <c r="I297">
        <v>0</v>
      </c>
      <c r="J297">
        <v>0</v>
      </c>
      <c r="K297">
        <v>0</v>
      </c>
      <c r="L297">
        <v>0</v>
      </c>
      <c r="M297">
        <v>0</v>
      </c>
      <c r="N297">
        <v>11</v>
      </c>
      <c r="O297">
        <v>10</v>
      </c>
      <c r="P297">
        <v>0</v>
      </c>
      <c r="Q297">
        <v>1</v>
      </c>
    </row>
    <row r="298" spans="1:17" x14ac:dyDescent="0.2">
      <c r="A298" t="s">
        <v>18036</v>
      </c>
      <c r="B298" t="s">
        <v>88</v>
      </c>
      <c r="C298" t="s">
        <v>117</v>
      </c>
      <c r="D298" t="s">
        <v>17736</v>
      </c>
      <c r="E298" t="s">
        <v>83</v>
      </c>
      <c r="F298" t="s">
        <v>4927</v>
      </c>
      <c r="G298">
        <v>0</v>
      </c>
      <c r="H298">
        <v>0</v>
      </c>
      <c r="I298">
        <v>0</v>
      </c>
      <c r="J298">
        <v>0</v>
      </c>
      <c r="K298">
        <v>0</v>
      </c>
      <c r="L298">
        <v>0</v>
      </c>
      <c r="M298">
        <v>0</v>
      </c>
      <c r="N298">
        <v>11</v>
      </c>
      <c r="O298">
        <v>10</v>
      </c>
      <c r="P298">
        <v>0</v>
      </c>
      <c r="Q298">
        <v>1</v>
      </c>
    </row>
    <row r="299" spans="1:17" x14ac:dyDescent="0.2">
      <c r="A299" t="s">
        <v>18037</v>
      </c>
      <c r="B299" t="s">
        <v>88</v>
      </c>
      <c r="C299" t="s">
        <v>117</v>
      </c>
      <c r="D299" t="s">
        <v>17736</v>
      </c>
      <c r="E299" t="s">
        <v>83</v>
      </c>
      <c r="F299" t="s">
        <v>17734</v>
      </c>
      <c r="G299">
        <v>14</v>
      </c>
      <c r="H299">
        <v>0</v>
      </c>
      <c r="I299">
        <v>0</v>
      </c>
      <c r="J299">
        <v>0</v>
      </c>
      <c r="K299">
        <v>0</v>
      </c>
      <c r="L299">
        <v>0</v>
      </c>
      <c r="M299">
        <v>0</v>
      </c>
      <c r="N299">
        <v>0</v>
      </c>
      <c r="O299">
        <v>0</v>
      </c>
      <c r="P299">
        <v>0</v>
      </c>
      <c r="Q299">
        <v>0</v>
      </c>
    </row>
    <row r="300" spans="1:17" x14ac:dyDescent="0.2">
      <c r="A300" t="s">
        <v>18038</v>
      </c>
      <c r="B300" t="s">
        <v>88</v>
      </c>
      <c r="C300" t="s">
        <v>117</v>
      </c>
      <c r="D300" t="s">
        <v>17736</v>
      </c>
      <c r="E300" t="s">
        <v>81</v>
      </c>
      <c r="F300" t="s">
        <v>4929</v>
      </c>
      <c r="G300">
        <v>0</v>
      </c>
      <c r="H300">
        <v>8</v>
      </c>
      <c r="I300">
        <v>0</v>
      </c>
      <c r="J300">
        <v>8</v>
      </c>
      <c r="K300">
        <v>0</v>
      </c>
      <c r="L300">
        <v>0</v>
      </c>
      <c r="M300">
        <v>0</v>
      </c>
      <c r="N300">
        <v>0</v>
      </c>
      <c r="O300">
        <v>0</v>
      </c>
      <c r="P300">
        <v>0</v>
      </c>
      <c r="Q300">
        <v>0</v>
      </c>
    </row>
    <row r="301" spans="1:17" x14ac:dyDescent="0.2">
      <c r="A301" t="s">
        <v>18039</v>
      </c>
      <c r="B301" t="s">
        <v>88</v>
      </c>
      <c r="C301" t="s">
        <v>117</v>
      </c>
      <c r="D301" t="s">
        <v>17736</v>
      </c>
      <c r="E301" t="s">
        <v>81</v>
      </c>
      <c r="F301" t="s">
        <v>4931</v>
      </c>
      <c r="G301">
        <v>0</v>
      </c>
      <c r="H301">
        <v>8</v>
      </c>
      <c r="I301">
        <v>0</v>
      </c>
      <c r="J301">
        <v>8</v>
      </c>
      <c r="K301">
        <v>0</v>
      </c>
      <c r="L301">
        <v>0</v>
      </c>
      <c r="M301">
        <v>0</v>
      </c>
      <c r="N301">
        <v>0</v>
      </c>
      <c r="O301">
        <v>0</v>
      </c>
      <c r="P301">
        <v>0</v>
      </c>
      <c r="Q301">
        <v>0</v>
      </c>
    </row>
    <row r="302" spans="1:17" x14ac:dyDescent="0.2">
      <c r="A302" t="s">
        <v>18040</v>
      </c>
      <c r="B302" t="s">
        <v>88</v>
      </c>
      <c r="C302" t="s">
        <v>117</v>
      </c>
      <c r="D302" t="s">
        <v>17736</v>
      </c>
      <c r="E302" t="s">
        <v>81</v>
      </c>
      <c r="F302" t="s">
        <v>4933</v>
      </c>
      <c r="G302">
        <v>0</v>
      </c>
      <c r="H302">
        <v>0</v>
      </c>
      <c r="I302">
        <v>0</v>
      </c>
      <c r="J302">
        <v>0</v>
      </c>
      <c r="K302">
        <v>0</v>
      </c>
      <c r="L302">
        <v>0</v>
      </c>
      <c r="M302">
        <v>8</v>
      </c>
      <c r="N302">
        <v>0</v>
      </c>
      <c r="O302">
        <v>0</v>
      </c>
      <c r="P302">
        <v>0</v>
      </c>
      <c r="Q302">
        <v>0</v>
      </c>
    </row>
    <row r="303" spans="1:17" x14ac:dyDescent="0.2">
      <c r="A303" t="s">
        <v>18041</v>
      </c>
      <c r="B303" t="s">
        <v>88</v>
      </c>
      <c r="C303" t="s">
        <v>117</v>
      </c>
      <c r="D303" t="s">
        <v>17736</v>
      </c>
      <c r="E303" t="s">
        <v>81</v>
      </c>
      <c r="F303" t="s">
        <v>4935</v>
      </c>
      <c r="G303">
        <v>0</v>
      </c>
      <c r="H303">
        <v>8</v>
      </c>
      <c r="I303">
        <v>0</v>
      </c>
      <c r="J303">
        <v>8</v>
      </c>
      <c r="K303">
        <v>0</v>
      </c>
      <c r="L303">
        <v>0</v>
      </c>
      <c r="M303">
        <v>0</v>
      </c>
      <c r="N303">
        <v>0</v>
      </c>
      <c r="O303">
        <v>0</v>
      </c>
      <c r="P303">
        <v>0</v>
      </c>
      <c r="Q303">
        <v>0</v>
      </c>
    </row>
    <row r="304" spans="1:17" x14ac:dyDescent="0.2">
      <c r="A304" t="s">
        <v>18042</v>
      </c>
      <c r="B304" t="s">
        <v>88</v>
      </c>
      <c r="C304" t="s">
        <v>117</v>
      </c>
      <c r="D304" t="s">
        <v>17736</v>
      </c>
      <c r="E304" t="s">
        <v>81</v>
      </c>
      <c r="F304" t="s">
        <v>4937</v>
      </c>
      <c r="G304">
        <v>0</v>
      </c>
      <c r="H304">
        <v>8</v>
      </c>
      <c r="I304">
        <v>0</v>
      </c>
      <c r="J304">
        <v>8</v>
      </c>
      <c r="K304">
        <v>0</v>
      </c>
      <c r="L304">
        <v>0</v>
      </c>
      <c r="M304">
        <v>0</v>
      </c>
      <c r="N304">
        <v>0</v>
      </c>
      <c r="O304">
        <v>0</v>
      </c>
      <c r="P304">
        <v>0</v>
      </c>
      <c r="Q304">
        <v>0</v>
      </c>
    </row>
    <row r="305" spans="1:17" x14ac:dyDescent="0.2">
      <c r="A305" t="s">
        <v>18043</v>
      </c>
      <c r="B305" t="s">
        <v>88</v>
      </c>
      <c r="C305" t="s">
        <v>117</v>
      </c>
      <c r="D305" t="s">
        <v>17736</v>
      </c>
      <c r="E305" t="s">
        <v>81</v>
      </c>
      <c r="F305" t="s">
        <v>4939</v>
      </c>
      <c r="G305">
        <v>0</v>
      </c>
      <c r="H305">
        <v>0</v>
      </c>
      <c r="I305">
        <v>0</v>
      </c>
      <c r="J305">
        <v>0</v>
      </c>
      <c r="K305">
        <v>0</v>
      </c>
      <c r="L305">
        <v>0</v>
      </c>
      <c r="M305">
        <v>8</v>
      </c>
      <c r="N305">
        <v>0</v>
      </c>
      <c r="O305">
        <v>0</v>
      </c>
      <c r="P305">
        <v>0</v>
      </c>
      <c r="Q305">
        <v>0</v>
      </c>
    </row>
    <row r="306" spans="1:17" x14ac:dyDescent="0.2">
      <c r="A306" t="s">
        <v>18044</v>
      </c>
      <c r="B306" t="s">
        <v>88</v>
      </c>
      <c r="C306" t="s">
        <v>117</v>
      </c>
      <c r="D306" t="s">
        <v>17736</v>
      </c>
      <c r="E306" t="s">
        <v>81</v>
      </c>
      <c r="F306" t="s">
        <v>4941</v>
      </c>
      <c r="G306">
        <v>0</v>
      </c>
      <c r="H306">
        <v>8</v>
      </c>
      <c r="I306">
        <v>0</v>
      </c>
      <c r="J306">
        <v>8</v>
      </c>
      <c r="K306">
        <v>0</v>
      </c>
      <c r="L306">
        <v>0</v>
      </c>
      <c r="M306">
        <v>0</v>
      </c>
      <c r="N306">
        <v>0</v>
      </c>
      <c r="O306">
        <v>0</v>
      </c>
      <c r="P306">
        <v>0</v>
      </c>
      <c r="Q306">
        <v>0</v>
      </c>
    </row>
    <row r="307" spans="1:17" x14ac:dyDescent="0.2">
      <c r="A307" t="s">
        <v>18045</v>
      </c>
      <c r="B307" t="s">
        <v>88</v>
      </c>
      <c r="C307" t="s">
        <v>117</v>
      </c>
      <c r="D307" t="s">
        <v>17736</v>
      </c>
      <c r="E307" t="s">
        <v>81</v>
      </c>
      <c r="F307" t="s">
        <v>4943</v>
      </c>
      <c r="G307">
        <v>0</v>
      </c>
      <c r="H307">
        <v>0</v>
      </c>
      <c r="I307">
        <v>0</v>
      </c>
      <c r="J307">
        <v>0</v>
      </c>
      <c r="K307">
        <v>0</v>
      </c>
      <c r="L307">
        <v>0</v>
      </c>
      <c r="M307">
        <v>8</v>
      </c>
      <c r="N307">
        <v>0</v>
      </c>
      <c r="O307">
        <v>0</v>
      </c>
      <c r="P307">
        <v>0</v>
      </c>
      <c r="Q307">
        <v>0</v>
      </c>
    </row>
    <row r="308" spans="1:17" x14ac:dyDescent="0.2">
      <c r="A308" t="s">
        <v>18046</v>
      </c>
      <c r="B308" t="s">
        <v>88</v>
      </c>
      <c r="C308" t="s">
        <v>117</v>
      </c>
      <c r="D308" t="s">
        <v>17736</v>
      </c>
      <c r="E308" t="s">
        <v>81</v>
      </c>
      <c r="F308" t="s">
        <v>4925</v>
      </c>
      <c r="G308">
        <v>0</v>
      </c>
      <c r="H308">
        <v>0</v>
      </c>
      <c r="I308">
        <v>0</v>
      </c>
      <c r="J308">
        <v>0</v>
      </c>
      <c r="K308">
        <v>0</v>
      </c>
      <c r="L308">
        <v>0</v>
      </c>
      <c r="M308">
        <v>0</v>
      </c>
      <c r="N308">
        <v>7</v>
      </c>
      <c r="O308">
        <v>7</v>
      </c>
      <c r="P308">
        <v>0</v>
      </c>
      <c r="Q308">
        <v>0</v>
      </c>
    </row>
    <row r="309" spans="1:17" x14ac:dyDescent="0.2">
      <c r="A309" t="s">
        <v>18047</v>
      </c>
      <c r="B309" t="s">
        <v>88</v>
      </c>
      <c r="C309" t="s">
        <v>117</v>
      </c>
      <c r="D309" t="s">
        <v>17736</v>
      </c>
      <c r="E309" t="s">
        <v>81</v>
      </c>
      <c r="F309" t="s">
        <v>4927</v>
      </c>
      <c r="G309">
        <v>0</v>
      </c>
      <c r="H309">
        <v>0</v>
      </c>
      <c r="I309">
        <v>0</v>
      </c>
      <c r="J309">
        <v>0</v>
      </c>
      <c r="K309">
        <v>0</v>
      </c>
      <c r="L309">
        <v>0</v>
      </c>
      <c r="M309">
        <v>0</v>
      </c>
      <c r="N309">
        <v>7</v>
      </c>
      <c r="O309">
        <v>7</v>
      </c>
      <c r="P309">
        <v>0</v>
      </c>
      <c r="Q309">
        <v>0</v>
      </c>
    </row>
    <row r="310" spans="1:17" x14ac:dyDescent="0.2">
      <c r="A310" t="s">
        <v>18048</v>
      </c>
      <c r="B310" t="s">
        <v>88</v>
      </c>
      <c r="C310" t="s">
        <v>117</v>
      </c>
      <c r="D310" t="s">
        <v>17736</v>
      </c>
      <c r="E310" t="s">
        <v>81</v>
      </c>
      <c r="F310" t="s">
        <v>17734</v>
      </c>
      <c r="G310">
        <v>8</v>
      </c>
      <c r="H310">
        <v>0</v>
      </c>
      <c r="I310">
        <v>0</v>
      </c>
      <c r="J310">
        <v>0</v>
      </c>
      <c r="K310">
        <v>0</v>
      </c>
      <c r="L310">
        <v>0</v>
      </c>
      <c r="M310">
        <v>0</v>
      </c>
      <c r="N310">
        <v>0</v>
      </c>
      <c r="O310">
        <v>0</v>
      </c>
      <c r="P310">
        <v>0</v>
      </c>
      <c r="Q310">
        <v>0</v>
      </c>
    </row>
    <row r="311" spans="1:17" x14ac:dyDescent="0.2">
      <c r="A311" t="s">
        <v>18049</v>
      </c>
      <c r="B311" t="s">
        <v>88</v>
      </c>
      <c r="C311" t="s">
        <v>117</v>
      </c>
      <c r="D311" t="s">
        <v>17748</v>
      </c>
      <c r="E311" t="s">
        <v>83</v>
      </c>
      <c r="F311" t="s">
        <v>17749</v>
      </c>
      <c r="G311">
        <v>0</v>
      </c>
      <c r="H311">
        <v>0</v>
      </c>
      <c r="I311">
        <v>0</v>
      </c>
      <c r="J311">
        <v>0</v>
      </c>
      <c r="K311">
        <v>0</v>
      </c>
      <c r="L311">
        <v>0</v>
      </c>
      <c r="M311">
        <v>0</v>
      </c>
      <c r="N311">
        <v>1</v>
      </c>
      <c r="O311">
        <v>1</v>
      </c>
      <c r="P311">
        <v>0</v>
      </c>
      <c r="Q311">
        <v>0</v>
      </c>
    </row>
    <row r="312" spans="1:17" x14ac:dyDescent="0.2">
      <c r="A312" t="s">
        <v>18050</v>
      </c>
      <c r="B312" t="s">
        <v>88</v>
      </c>
      <c r="C312" t="s">
        <v>117</v>
      </c>
      <c r="D312" t="s">
        <v>17748</v>
      </c>
      <c r="E312" t="s">
        <v>83</v>
      </c>
      <c r="F312" t="s">
        <v>17734</v>
      </c>
      <c r="G312">
        <v>1</v>
      </c>
      <c r="H312">
        <v>0</v>
      </c>
      <c r="I312">
        <v>0</v>
      </c>
      <c r="J312">
        <v>0</v>
      </c>
      <c r="K312">
        <v>0</v>
      </c>
      <c r="L312">
        <v>0</v>
      </c>
      <c r="M312">
        <v>0</v>
      </c>
      <c r="N312">
        <v>0</v>
      </c>
      <c r="O312">
        <v>0</v>
      </c>
      <c r="P312">
        <v>0</v>
      </c>
      <c r="Q312">
        <v>0</v>
      </c>
    </row>
    <row r="313" spans="1:17" x14ac:dyDescent="0.2">
      <c r="A313" t="s">
        <v>18051</v>
      </c>
      <c r="B313" t="s">
        <v>88</v>
      </c>
      <c r="C313" t="s">
        <v>118</v>
      </c>
      <c r="D313" t="s">
        <v>17736</v>
      </c>
      <c r="E313" t="s">
        <v>83</v>
      </c>
      <c r="F313" t="s">
        <v>4929</v>
      </c>
      <c r="G313">
        <v>0</v>
      </c>
      <c r="H313">
        <v>13</v>
      </c>
      <c r="I313">
        <v>2</v>
      </c>
      <c r="J313">
        <v>10</v>
      </c>
      <c r="K313">
        <v>1</v>
      </c>
      <c r="L313">
        <v>0</v>
      </c>
      <c r="M313">
        <v>0</v>
      </c>
      <c r="N313">
        <v>0</v>
      </c>
      <c r="O313">
        <v>0</v>
      </c>
      <c r="P313">
        <v>0</v>
      </c>
      <c r="Q313">
        <v>0</v>
      </c>
    </row>
    <row r="314" spans="1:17" x14ac:dyDescent="0.2">
      <c r="A314" t="s">
        <v>18052</v>
      </c>
      <c r="B314" t="s">
        <v>88</v>
      </c>
      <c r="C314" t="s">
        <v>118</v>
      </c>
      <c r="D314" t="s">
        <v>17736</v>
      </c>
      <c r="E314" t="s">
        <v>83</v>
      </c>
      <c r="F314" t="s">
        <v>4931</v>
      </c>
      <c r="G314">
        <v>0</v>
      </c>
      <c r="H314">
        <v>13</v>
      </c>
      <c r="I314">
        <v>1</v>
      </c>
      <c r="J314">
        <v>11</v>
      </c>
      <c r="K314">
        <v>1</v>
      </c>
      <c r="L314">
        <v>0</v>
      </c>
      <c r="M314">
        <v>0</v>
      </c>
      <c r="N314">
        <v>0</v>
      </c>
      <c r="O314">
        <v>0</v>
      </c>
      <c r="P314">
        <v>0</v>
      </c>
      <c r="Q314">
        <v>0</v>
      </c>
    </row>
    <row r="315" spans="1:17" x14ac:dyDescent="0.2">
      <c r="A315" t="s">
        <v>18053</v>
      </c>
      <c r="B315" t="s">
        <v>88</v>
      </c>
      <c r="C315" t="s">
        <v>118</v>
      </c>
      <c r="D315" t="s">
        <v>17736</v>
      </c>
      <c r="E315" t="s">
        <v>83</v>
      </c>
      <c r="F315" t="s">
        <v>4933</v>
      </c>
      <c r="G315">
        <v>0</v>
      </c>
      <c r="H315">
        <v>0</v>
      </c>
      <c r="I315">
        <v>0</v>
      </c>
      <c r="J315">
        <v>0</v>
      </c>
      <c r="K315">
        <v>0</v>
      </c>
      <c r="L315">
        <v>0</v>
      </c>
      <c r="M315">
        <v>13</v>
      </c>
      <c r="N315">
        <v>0</v>
      </c>
      <c r="O315">
        <v>0</v>
      </c>
      <c r="P315">
        <v>0</v>
      </c>
      <c r="Q315">
        <v>0</v>
      </c>
    </row>
    <row r="316" spans="1:17" x14ac:dyDescent="0.2">
      <c r="A316" t="s">
        <v>18054</v>
      </c>
      <c r="B316" t="s">
        <v>88</v>
      </c>
      <c r="C316" t="s">
        <v>118</v>
      </c>
      <c r="D316" t="s">
        <v>17736</v>
      </c>
      <c r="E316" t="s">
        <v>83</v>
      </c>
      <c r="F316" t="s">
        <v>4935</v>
      </c>
      <c r="G316">
        <v>0</v>
      </c>
      <c r="H316">
        <v>13</v>
      </c>
      <c r="I316">
        <v>1</v>
      </c>
      <c r="J316">
        <v>11</v>
      </c>
      <c r="K316">
        <v>1</v>
      </c>
      <c r="L316">
        <v>0</v>
      </c>
      <c r="M316">
        <v>0</v>
      </c>
      <c r="N316">
        <v>0</v>
      </c>
      <c r="O316">
        <v>0</v>
      </c>
      <c r="P316">
        <v>0</v>
      </c>
      <c r="Q316">
        <v>0</v>
      </c>
    </row>
    <row r="317" spans="1:17" x14ac:dyDescent="0.2">
      <c r="A317" t="s">
        <v>18055</v>
      </c>
      <c r="B317" t="s">
        <v>88</v>
      </c>
      <c r="C317" t="s">
        <v>118</v>
      </c>
      <c r="D317" t="s">
        <v>17736</v>
      </c>
      <c r="E317" t="s">
        <v>83</v>
      </c>
      <c r="F317" t="s">
        <v>4937</v>
      </c>
      <c r="G317">
        <v>0</v>
      </c>
      <c r="H317">
        <v>13</v>
      </c>
      <c r="I317">
        <v>2</v>
      </c>
      <c r="J317">
        <v>10</v>
      </c>
      <c r="K317">
        <v>1</v>
      </c>
      <c r="L317">
        <v>0</v>
      </c>
      <c r="M317">
        <v>0</v>
      </c>
      <c r="N317">
        <v>0</v>
      </c>
      <c r="O317">
        <v>0</v>
      </c>
      <c r="P317">
        <v>0</v>
      </c>
      <c r="Q317">
        <v>0</v>
      </c>
    </row>
    <row r="318" spans="1:17" x14ac:dyDescent="0.2">
      <c r="A318" t="s">
        <v>18056</v>
      </c>
      <c r="B318" t="s">
        <v>88</v>
      </c>
      <c r="C318" t="s">
        <v>118</v>
      </c>
      <c r="D318" t="s">
        <v>17736</v>
      </c>
      <c r="E318" t="s">
        <v>83</v>
      </c>
      <c r="F318" t="s">
        <v>4939</v>
      </c>
      <c r="G318">
        <v>0</v>
      </c>
      <c r="H318">
        <v>0</v>
      </c>
      <c r="I318">
        <v>0</v>
      </c>
      <c r="J318">
        <v>0</v>
      </c>
      <c r="K318">
        <v>0</v>
      </c>
      <c r="L318">
        <v>0</v>
      </c>
      <c r="M318">
        <v>13</v>
      </c>
      <c r="N318">
        <v>0</v>
      </c>
      <c r="O318">
        <v>0</v>
      </c>
      <c r="P318">
        <v>0</v>
      </c>
      <c r="Q318">
        <v>0</v>
      </c>
    </row>
    <row r="319" spans="1:17" x14ac:dyDescent="0.2">
      <c r="A319" t="s">
        <v>18057</v>
      </c>
      <c r="B319" t="s">
        <v>88</v>
      </c>
      <c r="C319" t="s">
        <v>118</v>
      </c>
      <c r="D319" t="s">
        <v>17736</v>
      </c>
      <c r="E319" t="s">
        <v>83</v>
      </c>
      <c r="F319" t="s">
        <v>4941</v>
      </c>
      <c r="G319">
        <v>0</v>
      </c>
      <c r="H319">
        <v>13</v>
      </c>
      <c r="I319">
        <v>1</v>
      </c>
      <c r="J319">
        <v>11</v>
      </c>
      <c r="K319">
        <v>1</v>
      </c>
      <c r="L319">
        <v>0</v>
      </c>
      <c r="M319">
        <v>0</v>
      </c>
      <c r="N319">
        <v>0</v>
      </c>
      <c r="O319">
        <v>0</v>
      </c>
      <c r="P319">
        <v>0</v>
      </c>
      <c r="Q319">
        <v>0</v>
      </c>
    </row>
    <row r="320" spans="1:17" x14ac:dyDescent="0.2">
      <c r="A320" t="s">
        <v>18058</v>
      </c>
      <c r="B320" t="s">
        <v>88</v>
      </c>
      <c r="C320" t="s">
        <v>184</v>
      </c>
      <c r="D320" t="s">
        <v>17768</v>
      </c>
      <c r="E320" t="s">
        <v>83</v>
      </c>
      <c r="F320" t="s">
        <v>17734</v>
      </c>
      <c r="G320">
        <v>1</v>
      </c>
      <c r="H320">
        <v>0</v>
      </c>
      <c r="I320">
        <v>0</v>
      </c>
      <c r="J320">
        <v>0</v>
      </c>
      <c r="K320">
        <v>0</v>
      </c>
      <c r="L320">
        <v>0</v>
      </c>
      <c r="M320">
        <v>0</v>
      </c>
      <c r="N320">
        <v>0</v>
      </c>
      <c r="O320">
        <v>0</v>
      </c>
      <c r="P320">
        <v>0</v>
      </c>
      <c r="Q320">
        <v>0</v>
      </c>
    </row>
    <row r="321" spans="1:17" x14ac:dyDescent="0.2">
      <c r="A321" t="s">
        <v>18059</v>
      </c>
      <c r="B321" t="s">
        <v>88</v>
      </c>
      <c r="C321" t="s">
        <v>184</v>
      </c>
      <c r="D321" t="s">
        <v>17736</v>
      </c>
      <c r="E321" t="s">
        <v>83</v>
      </c>
      <c r="F321" t="s">
        <v>4929</v>
      </c>
      <c r="G321">
        <v>0</v>
      </c>
      <c r="H321">
        <v>14</v>
      </c>
      <c r="I321">
        <v>3</v>
      </c>
      <c r="J321">
        <v>10</v>
      </c>
      <c r="K321">
        <v>1</v>
      </c>
      <c r="L321">
        <v>0</v>
      </c>
      <c r="M321">
        <v>0</v>
      </c>
      <c r="N321">
        <v>0</v>
      </c>
      <c r="O321">
        <v>0</v>
      </c>
      <c r="P321">
        <v>0</v>
      </c>
      <c r="Q321">
        <v>0</v>
      </c>
    </row>
    <row r="322" spans="1:17" x14ac:dyDescent="0.2">
      <c r="A322" t="s">
        <v>18060</v>
      </c>
      <c r="B322" t="s">
        <v>88</v>
      </c>
      <c r="C322" t="s">
        <v>184</v>
      </c>
      <c r="D322" t="s">
        <v>17736</v>
      </c>
      <c r="E322" t="s">
        <v>83</v>
      </c>
      <c r="F322" t="s">
        <v>4931</v>
      </c>
      <c r="G322">
        <v>0</v>
      </c>
      <c r="H322">
        <v>14</v>
      </c>
      <c r="I322">
        <v>3</v>
      </c>
      <c r="J322">
        <v>10</v>
      </c>
      <c r="K322">
        <v>1</v>
      </c>
      <c r="L322">
        <v>0</v>
      </c>
      <c r="M322">
        <v>0</v>
      </c>
      <c r="N322">
        <v>0</v>
      </c>
      <c r="O322">
        <v>0</v>
      </c>
      <c r="P322">
        <v>0</v>
      </c>
      <c r="Q322">
        <v>0</v>
      </c>
    </row>
    <row r="323" spans="1:17" x14ac:dyDescent="0.2">
      <c r="A323" t="s">
        <v>18061</v>
      </c>
      <c r="B323" t="s">
        <v>88</v>
      </c>
      <c r="C323" t="s">
        <v>184</v>
      </c>
      <c r="D323" t="s">
        <v>17736</v>
      </c>
      <c r="E323" t="s">
        <v>83</v>
      </c>
      <c r="F323" t="s">
        <v>4933</v>
      </c>
      <c r="G323">
        <v>0</v>
      </c>
      <c r="H323">
        <v>0</v>
      </c>
      <c r="I323">
        <v>0</v>
      </c>
      <c r="J323">
        <v>0</v>
      </c>
      <c r="K323">
        <v>0</v>
      </c>
      <c r="L323">
        <v>0</v>
      </c>
      <c r="M323">
        <v>14</v>
      </c>
      <c r="N323">
        <v>0</v>
      </c>
      <c r="O323">
        <v>0</v>
      </c>
      <c r="P323">
        <v>0</v>
      </c>
      <c r="Q323">
        <v>0</v>
      </c>
    </row>
    <row r="324" spans="1:17" x14ac:dyDescent="0.2">
      <c r="A324" t="s">
        <v>18062</v>
      </c>
      <c r="B324" t="s">
        <v>88</v>
      </c>
      <c r="C324" t="s">
        <v>184</v>
      </c>
      <c r="D324" t="s">
        <v>17736</v>
      </c>
      <c r="E324" t="s">
        <v>83</v>
      </c>
      <c r="F324" t="s">
        <v>4935</v>
      </c>
      <c r="G324">
        <v>0</v>
      </c>
      <c r="H324">
        <v>14</v>
      </c>
      <c r="I324">
        <v>3</v>
      </c>
      <c r="J324">
        <v>10</v>
      </c>
      <c r="K324">
        <v>1</v>
      </c>
      <c r="L324">
        <v>0</v>
      </c>
      <c r="M324">
        <v>0</v>
      </c>
      <c r="N324">
        <v>0</v>
      </c>
      <c r="O324">
        <v>0</v>
      </c>
      <c r="P324">
        <v>0</v>
      </c>
      <c r="Q324">
        <v>0</v>
      </c>
    </row>
    <row r="325" spans="1:17" x14ac:dyDescent="0.2">
      <c r="A325" t="s">
        <v>18063</v>
      </c>
      <c r="B325" t="s">
        <v>88</v>
      </c>
      <c r="C325" t="s">
        <v>184</v>
      </c>
      <c r="D325" t="s">
        <v>17736</v>
      </c>
      <c r="E325" t="s">
        <v>83</v>
      </c>
      <c r="F325" t="s">
        <v>4937</v>
      </c>
      <c r="G325">
        <v>0</v>
      </c>
      <c r="H325">
        <v>14</v>
      </c>
      <c r="I325">
        <v>3</v>
      </c>
      <c r="J325">
        <v>10</v>
      </c>
      <c r="K325">
        <v>1</v>
      </c>
      <c r="L325">
        <v>0</v>
      </c>
      <c r="M325">
        <v>0</v>
      </c>
      <c r="N325">
        <v>0</v>
      </c>
      <c r="O325">
        <v>0</v>
      </c>
      <c r="P325">
        <v>0</v>
      </c>
      <c r="Q325">
        <v>0</v>
      </c>
    </row>
    <row r="326" spans="1:17" x14ac:dyDescent="0.2">
      <c r="A326" t="s">
        <v>18064</v>
      </c>
      <c r="B326" t="s">
        <v>88</v>
      </c>
      <c r="C326" t="s">
        <v>184</v>
      </c>
      <c r="D326" t="s">
        <v>17736</v>
      </c>
      <c r="E326" t="s">
        <v>83</v>
      </c>
      <c r="F326" t="s">
        <v>4939</v>
      </c>
      <c r="G326">
        <v>0</v>
      </c>
      <c r="H326">
        <v>0</v>
      </c>
      <c r="I326">
        <v>0</v>
      </c>
      <c r="J326">
        <v>0</v>
      </c>
      <c r="K326">
        <v>0</v>
      </c>
      <c r="L326">
        <v>0</v>
      </c>
      <c r="M326">
        <v>14</v>
      </c>
      <c r="N326">
        <v>0</v>
      </c>
      <c r="O326">
        <v>0</v>
      </c>
      <c r="P326">
        <v>0</v>
      </c>
      <c r="Q326">
        <v>0</v>
      </c>
    </row>
    <row r="327" spans="1:17" x14ac:dyDescent="0.2">
      <c r="A327" t="s">
        <v>18065</v>
      </c>
      <c r="B327" t="s">
        <v>88</v>
      </c>
      <c r="C327" t="s">
        <v>184</v>
      </c>
      <c r="D327" t="s">
        <v>17736</v>
      </c>
      <c r="E327" t="s">
        <v>83</v>
      </c>
      <c r="F327" t="s">
        <v>4941</v>
      </c>
      <c r="G327">
        <v>0</v>
      </c>
      <c r="H327">
        <v>14</v>
      </c>
      <c r="I327">
        <v>3</v>
      </c>
      <c r="J327">
        <v>10</v>
      </c>
      <c r="K327">
        <v>1</v>
      </c>
      <c r="L327">
        <v>0</v>
      </c>
      <c r="M327">
        <v>0</v>
      </c>
      <c r="N327">
        <v>0</v>
      </c>
      <c r="O327">
        <v>0</v>
      </c>
      <c r="P327">
        <v>0</v>
      </c>
      <c r="Q327">
        <v>0</v>
      </c>
    </row>
    <row r="328" spans="1:17" x14ac:dyDescent="0.2">
      <c r="A328" t="s">
        <v>18066</v>
      </c>
      <c r="B328" t="s">
        <v>88</v>
      </c>
      <c r="C328" t="s">
        <v>184</v>
      </c>
      <c r="D328" t="s">
        <v>17736</v>
      </c>
      <c r="E328" t="s">
        <v>83</v>
      </c>
      <c r="F328" t="s">
        <v>4943</v>
      </c>
      <c r="G328">
        <v>0</v>
      </c>
      <c r="H328">
        <v>0</v>
      </c>
      <c r="I328">
        <v>0</v>
      </c>
      <c r="J328">
        <v>0</v>
      </c>
      <c r="K328">
        <v>0</v>
      </c>
      <c r="L328">
        <v>0</v>
      </c>
      <c r="M328">
        <v>14</v>
      </c>
      <c r="N328">
        <v>0</v>
      </c>
      <c r="O328">
        <v>0</v>
      </c>
      <c r="P328">
        <v>0</v>
      </c>
      <c r="Q328">
        <v>0</v>
      </c>
    </row>
    <row r="329" spans="1:17" x14ac:dyDescent="0.2">
      <c r="A329" t="s">
        <v>18067</v>
      </c>
      <c r="B329" t="s">
        <v>88</v>
      </c>
      <c r="C329" t="s">
        <v>184</v>
      </c>
      <c r="D329" t="s">
        <v>17736</v>
      </c>
      <c r="E329" t="s">
        <v>83</v>
      </c>
      <c r="F329" t="s">
        <v>4925</v>
      </c>
      <c r="G329">
        <v>0</v>
      </c>
      <c r="H329">
        <v>0</v>
      </c>
      <c r="I329">
        <v>0</v>
      </c>
      <c r="J329">
        <v>0</v>
      </c>
      <c r="K329">
        <v>0</v>
      </c>
      <c r="L329">
        <v>0</v>
      </c>
      <c r="M329">
        <v>0</v>
      </c>
      <c r="N329">
        <v>14</v>
      </c>
      <c r="O329">
        <v>14</v>
      </c>
      <c r="P329">
        <v>0</v>
      </c>
      <c r="Q329">
        <v>0</v>
      </c>
    </row>
    <row r="330" spans="1:17" x14ac:dyDescent="0.2">
      <c r="A330" t="s">
        <v>18068</v>
      </c>
      <c r="B330" t="s">
        <v>88</v>
      </c>
      <c r="C330" t="s">
        <v>184</v>
      </c>
      <c r="D330" t="s">
        <v>17736</v>
      </c>
      <c r="E330" t="s">
        <v>83</v>
      </c>
      <c r="F330" t="s">
        <v>4927</v>
      </c>
      <c r="G330">
        <v>0</v>
      </c>
      <c r="H330">
        <v>0</v>
      </c>
      <c r="I330">
        <v>0</v>
      </c>
      <c r="J330">
        <v>0</v>
      </c>
      <c r="K330">
        <v>0</v>
      </c>
      <c r="L330">
        <v>0</v>
      </c>
      <c r="M330">
        <v>0</v>
      </c>
      <c r="N330">
        <v>14</v>
      </c>
      <c r="O330">
        <v>14</v>
      </c>
      <c r="P330">
        <v>0</v>
      </c>
      <c r="Q330">
        <v>0</v>
      </c>
    </row>
    <row r="331" spans="1:17" x14ac:dyDescent="0.2">
      <c r="A331" t="s">
        <v>18069</v>
      </c>
      <c r="B331" t="s">
        <v>88</v>
      </c>
      <c r="C331" t="s">
        <v>184</v>
      </c>
      <c r="D331" t="s">
        <v>17736</v>
      </c>
      <c r="E331" t="s">
        <v>83</v>
      </c>
      <c r="F331" t="s">
        <v>17734</v>
      </c>
      <c r="G331">
        <v>14</v>
      </c>
      <c r="H331">
        <v>0</v>
      </c>
      <c r="I331">
        <v>0</v>
      </c>
      <c r="J331">
        <v>0</v>
      </c>
      <c r="K331">
        <v>0</v>
      </c>
      <c r="L331">
        <v>0</v>
      </c>
      <c r="M331">
        <v>0</v>
      </c>
      <c r="N331">
        <v>0</v>
      </c>
      <c r="O331">
        <v>0</v>
      </c>
      <c r="P331">
        <v>0</v>
      </c>
      <c r="Q331">
        <v>0</v>
      </c>
    </row>
    <row r="332" spans="1:17" x14ac:dyDescent="0.2">
      <c r="A332" t="s">
        <v>18070</v>
      </c>
      <c r="B332" t="s">
        <v>88</v>
      </c>
      <c r="C332" t="s">
        <v>184</v>
      </c>
      <c r="D332" t="s">
        <v>17736</v>
      </c>
      <c r="E332" t="s">
        <v>81</v>
      </c>
      <c r="F332" t="s">
        <v>4929</v>
      </c>
      <c r="G332">
        <v>0</v>
      </c>
      <c r="H332">
        <v>5</v>
      </c>
      <c r="I332">
        <v>0</v>
      </c>
      <c r="J332">
        <v>3</v>
      </c>
      <c r="K332">
        <v>0</v>
      </c>
      <c r="L332">
        <v>2</v>
      </c>
      <c r="M332">
        <v>0</v>
      </c>
      <c r="N332">
        <v>0</v>
      </c>
      <c r="O332">
        <v>0</v>
      </c>
      <c r="P332">
        <v>0</v>
      </c>
      <c r="Q332">
        <v>0</v>
      </c>
    </row>
    <row r="333" spans="1:17" x14ac:dyDescent="0.2">
      <c r="A333" t="s">
        <v>18071</v>
      </c>
      <c r="B333" t="s">
        <v>88</v>
      </c>
      <c r="C333" t="s">
        <v>184</v>
      </c>
      <c r="D333" t="s">
        <v>17736</v>
      </c>
      <c r="E333" t="s">
        <v>81</v>
      </c>
      <c r="F333" t="s">
        <v>4931</v>
      </c>
      <c r="G333">
        <v>0</v>
      </c>
      <c r="H333">
        <v>5</v>
      </c>
      <c r="I333">
        <v>0</v>
      </c>
      <c r="J333">
        <v>3</v>
      </c>
      <c r="K333">
        <v>0</v>
      </c>
      <c r="L333">
        <v>2</v>
      </c>
      <c r="M333">
        <v>0</v>
      </c>
      <c r="N333">
        <v>0</v>
      </c>
      <c r="O333">
        <v>0</v>
      </c>
      <c r="P333">
        <v>0</v>
      </c>
      <c r="Q333">
        <v>0</v>
      </c>
    </row>
    <row r="334" spans="1:17" x14ac:dyDescent="0.2">
      <c r="A334" t="s">
        <v>18072</v>
      </c>
      <c r="B334" t="s">
        <v>88</v>
      </c>
      <c r="C334" t="s">
        <v>184</v>
      </c>
      <c r="D334" t="s">
        <v>17736</v>
      </c>
      <c r="E334" t="s">
        <v>81</v>
      </c>
      <c r="F334" t="s">
        <v>4933</v>
      </c>
      <c r="G334">
        <v>0</v>
      </c>
      <c r="H334">
        <v>0</v>
      </c>
      <c r="I334">
        <v>0</v>
      </c>
      <c r="J334">
        <v>0</v>
      </c>
      <c r="K334">
        <v>0</v>
      </c>
      <c r="L334">
        <v>0</v>
      </c>
      <c r="M334">
        <v>5</v>
      </c>
      <c r="N334">
        <v>0</v>
      </c>
      <c r="O334">
        <v>0</v>
      </c>
      <c r="P334">
        <v>0</v>
      </c>
      <c r="Q334">
        <v>0</v>
      </c>
    </row>
    <row r="335" spans="1:17" x14ac:dyDescent="0.2">
      <c r="A335" t="s">
        <v>18073</v>
      </c>
      <c r="B335" t="s">
        <v>88</v>
      </c>
      <c r="C335" t="s">
        <v>184</v>
      </c>
      <c r="D335" t="s">
        <v>17736</v>
      </c>
      <c r="E335" t="s">
        <v>81</v>
      </c>
      <c r="F335" t="s">
        <v>4935</v>
      </c>
      <c r="G335">
        <v>0</v>
      </c>
      <c r="H335">
        <v>5</v>
      </c>
      <c r="I335">
        <v>0</v>
      </c>
      <c r="J335">
        <v>3</v>
      </c>
      <c r="K335">
        <v>0</v>
      </c>
      <c r="L335">
        <v>2</v>
      </c>
      <c r="M335">
        <v>0</v>
      </c>
      <c r="N335">
        <v>0</v>
      </c>
      <c r="O335">
        <v>0</v>
      </c>
      <c r="P335">
        <v>0</v>
      </c>
      <c r="Q335">
        <v>0</v>
      </c>
    </row>
    <row r="336" spans="1:17" x14ac:dyDescent="0.2">
      <c r="A336" t="s">
        <v>18074</v>
      </c>
      <c r="B336" t="s">
        <v>88</v>
      </c>
      <c r="C336" t="s">
        <v>184</v>
      </c>
      <c r="D336" t="s">
        <v>17736</v>
      </c>
      <c r="E336" t="s">
        <v>81</v>
      </c>
      <c r="F336" t="s">
        <v>4937</v>
      </c>
      <c r="G336">
        <v>0</v>
      </c>
      <c r="H336">
        <v>5</v>
      </c>
      <c r="I336">
        <v>0</v>
      </c>
      <c r="J336">
        <v>3</v>
      </c>
      <c r="K336">
        <v>0</v>
      </c>
      <c r="L336">
        <v>2</v>
      </c>
      <c r="M336">
        <v>0</v>
      </c>
      <c r="N336">
        <v>0</v>
      </c>
      <c r="O336">
        <v>0</v>
      </c>
      <c r="P336">
        <v>0</v>
      </c>
      <c r="Q336">
        <v>0</v>
      </c>
    </row>
    <row r="337" spans="1:17" x14ac:dyDescent="0.2">
      <c r="A337" t="s">
        <v>18075</v>
      </c>
      <c r="B337" t="s">
        <v>88</v>
      </c>
      <c r="C337" t="s">
        <v>184</v>
      </c>
      <c r="D337" t="s">
        <v>17736</v>
      </c>
      <c r="E337" t="s">
        <v>81</v>
      </c>
      <c r="F337" t="s">
        <v>4939</v>
      </c>
      <c r="G337">
        <v>0</v>
      </c>
      <c r="H337">
        <v>0</v>
      </c>
      <c r="I337">
        <v>0</v>
      </c>
      <c r="J337">
        <v>0</v>
      </c>
      <c r="K337">
        <v>0</v>
      </c>
      <c r="L337">
        <v>0</v>
      </c>
      <c r="M337">
        <v>5</v>
      </c>
      <c r="N337">
        <v>0</v>
      </c>
      <c r="O337">
        <v>0</v>
      </c>
      <c r="P337">
        <v>0</v>
      </c>
      <c r="Q337">
        <v>0</v>
      </c>
    </row>
    <row r="338" spans="1:17" x14ac:dyDescent="0.2">
      <c r="A338" t="s">
        <v>18076</v>
      </c>
      <c r="B338" t="s">
        <v>88</v>
      </c>
      <c r="C338" t="s">
        <v>184</v>
      </c>
      <c r="D338" t="s">
        <v>17736</v>
      </c>
      <c r="E338" t="s">
        <v>81</v>
      </c>
      <c r="F338" t="s">
        <v>4941</v>
      </c>
      <c r="G338">
        <v>0</v>
      </c>
      <c r="H338">
        <v>5</v>
      </c>
      <c r="I338">
        <v>0</v>
      </c>
      <c r="J338">
        <v>3</v>
      </c>
      <c r="K338">
        <v>0</v>
      </c>
      <c r="L338">
        <v>2</v>
      </c>
      <c r="M338">
        <v>0</v>
      </c>
      <c r="N338">
        <v>0</v>
      </c>
      <c r="O338">
        <v>0</v>
      </c>
      <c r="P338">
        <v>0</v>
      </c>
      <c r="Q338">
        <v>0</v>
      </c>
    </row>
    <row r="339" spans="1:17" x14ac:dyDescent="0.2">
      <c r="A339" t="s">
        <v>18077</v>
      </c>
      <c r="B339" t="s">
        <v>86</v>
      </c>
      <c r="C339" t="s">
        <v>133</v>
      </c>
      <c r="D339" t="s">
        <v>17736</v>
      </c>
      <c r="E339" t="s">
        <v>83</v>
      </c>
      <c r="F339" t="s">
        <v>4929</v>
      </c>
      <c r="G339">
        <v>0</v>
      </c>
      <c r="H339">
        <v>41</v>
      </c>
      <c r="I339">
        <v>4</v>
      </c>
      <c r="J339">
        <v>31</v>
      </c>
      <c r="K339">
        <v>3</v>
      </c>
      <c r="L339">
        <v>3</v>
      </c>
      <c r="M339">
        <v>0</v>
      </c>
      <c r="N339">
        <v>0</v>
      </c>
      <c r="O339">
        <v>0</v>
      </c>
      <c r="P339">
        <v>0</v>
      </c>
      <c r="Q339">
        <v>0</v>
      </c>
    </row>
    <row r="340" spans="1:17" x14ac:dyDescent="0.2">
      <c r="A340" t="s">
        <v>18078</v>
      </c>
      <c r="B340" t="s">
        <v>86</v>
      </c>
      <c r="C340" t="s">
        <v>133</v>
      </c>
      <c r="D340" t="s">
        <v>17736</v>
      </c>
      <c r="E340" t="s">
        <v>83</v>
      </c>
      <c r="F340" t="s">
        <v>4931</v>
      </c>
      <c r="G340">
        <v>0</v>
      </c>
      <c r="H340">
        <v>41</v>
      </c>
      <c r="I340">
        <v>4</v>
      </c>
      <c r="J340">
        <v>30</v>
      </c>
      <c r="K340">
        <v>3</v>
      </c>
      <c r="L340">
        <v>4</v>
      </c>
      <c r="M340">
        <v>0</v>
      </c>
      <c r="N340">
        <v>0</v>
      </c>
      <c r="O340">
        <v>0</v>
      </c>
      <c r="P340">
        <v>0</v>
      </c>
      <c r="Q340">
        <v>0</v>
      </c>
    </row>
    <row r="341" spans="1:17" x14ac:dyDescent="0.2">
      <c r="A341" t="s">
        <v>18079</v>
      </c>
      <c r="B341" t="s">
        <v>86</v>
      </c>
      <c r="C341" t="s">
        <v>133</v>
      </c>
      <c r="D341" t="s">
        <v>17736</v>
      </c>
      <c r="E341" t="s">
        <v>83</v>
      </c>
      <c r="F341" t="s">
        <v>4933</v>
      </c>
      <c r="G341">
        <v>0</v>
      </c>
      <c r="H341">
        <v>0</v>
      </c>
      <c r="I341">
        <v>0</v>
      </c>
      <c r="J341">
        <v>0</v>
      </c>
      <c r="K341">
        <v>0</v>
      </c>
      <c r="L341">
        <v>0</v>
      </c>
      <c r="M341">
        <v>41</v>
      </c>
      <c r="N341">
        <v>0</v>
      </c>
      <c r="O341">
        <v>0</v>
      </c>
      <c r="P341">
        <v>0</v>
      </c>
      <c r="Q341">
        <v>0</v>
      </c>
    </row>
    <row r="342" spans="1:17" x14ac:dyDescent="0.2">
      <c r="A342" t="s">
        <v>18080</v>
      </c>
      <c r="B342" t="s">
        <v>86</v>
      </c>
      <c r="C342" t="s">
        <v>133</v>
      </c>
      <c r="D342" t="s">
        <v>17736</v>
      </c>
      <c r="E342" t="s">
        <v>83</v>
      </c>
      <c r="F342" t="s">
        <v>4935</v>
      </c>
      <c r="G342">
        <v>0</v>
      </c>
      <c r="H342">
        <v>41</v>
      </c>
      <c r="I342">
        <v>4</v>
      </c>
      <c r="J342">
        <v>30</v>
      </c>
      <c r="K342">
        <v>3</v>
      </c>
      <c r="L342">
        <v>4</v>
      </c>
      <c r="M342">
        <v>0</v>
      </c>
      <c r="N342">
        <v>0</v>
      </c>
      <c r="O342">
        <v>0</v>
      </c>
      <c r="P342">
        <v>0</v>
      </c>
      <c r="Q342">
        <v>0</v>
      </c>
    </row>
    <row r="343" spans="1:17" x14ac:dyDescent="0.2">
      <c r="A343" t="s">
        <v>18081</v>
      </c>
      <c r="B343" t="s">
        <v>86</v>
      </c>
      <c r="C343" t="s">
        <v>133</v>
      </c>
      <c r="D343" t="s">
        <v>17736</v>
      </c>
      <c r="E343" t="s">
        <v>83</v>
      </c>
      <c r="F343" t="s">
        <v>4937</v>
      </c>
      <c r="G343">
        <v>0</v>
      </c>
      <c r="H343">
        <v>41</v>
      </c>
      <c r="I343">
        <v>4</v>
      </c>
      <c r="J343">
        <v>30</v>
      </c>
      <c r="K343">
        <v>3</v>
      </c>
      <c r="L343">
        <v>4</v>
      </c>
      <c r="M343">
        <v>0</v>
      </c>
      <c r="N343">
        <v>0</v>
      </c>
      <c r="O343">
        <v>0</v>
      </c>
      <c r="P343">
        <v>0</v>
      </c>
      <c r="Q343">
        <v>0</v>
      </c>
    </row>
    <row r="344" spans="1:17" x14ac:dyDescent="0.2">
      <c r="A344" t="s">
        <v>18082</v>
      </c>
      <c r="B344" t="s">
        <v>86</v>
      </c>
      <c r="C344" t="s">
        <v>133</v>
      </c>
      <c r="D344" t="s">
        <v>17736</v>
      </c>
      <c r="E344" t="s">
        <v>83</v>
      </c>
      <c r="F344" t="s">
        <v>4939</v>
      </c>
      <c r="G344">
        <v>0</v>
      </c>
      <c r="H344">
        <v>0</v>
      </c>
      <c r="I344">
        <v>0</v>
      </c>
      <c r="J344">
        <v>0</v>
      </c>
      <c r="K344">
        <v>0</v>
      </c>
      <c r="L344">
        <v>0</v>
      </c>
      <c r="M344">
        <v>41</v>
      </c>
      <c r="N344">
        <v>0</v>
      </c>
      <c r="O344">
        <v>0</v>
      </c>
      <c r="P344">
        <v>0</v>
      </c>
      <c r="Q344">
        <v>0</v>
      </c>
    </row>
    <row r="345" spans="1:17" x14ac:dyDescent="0.2">
      <c r="A345" t="s">
        <v>18083</v>
      </c>
      <c r="B345" t="s">
        <v>86</v>
      </c>
      <c r="C345" t="s">
        <v>133</v>
      </c>
      <c r="D345" t="s">
        <v>17736</v>
      </c>
      <c r="E345" t="s">
        <v>83</v>
      </c>
      <c r="F345" t="s">
        <v>4941</v>
      </c>
      <c r="G345">
        <v>0</v>
      </c>
      <c r="H345">
        <v>41</v>
      </c>
      <c r="I345">
        <v>4</v>
      </c>
      <c r="J345">
        <v>31</v>
      </c>
      <c r="K345">
        <v>3</v>
      </c>
      <c r="L345">
        <v>3</v>
      </c>
      <c r="M345">
        <v>0</v>
      </c>
      <c r="N345">
        <v>0</v>
      </c>
      <c r="O345">
        <v>0</v>
      </c>
      <c r="P345">
        <v>0</v>
      </c>
      <c r="Q345">
        <v>0</v>
      </c>
    </row>
    <row r="346" spans="1:17" x14ac:dyDescent="0.2">
      <c r="A346" t="s">
        <v>18084</v>
      </c>
      <c r="B346" t="s">
        <v>86</v>
      </c>
      <c r="C346" t="s">
        <v>133</v>
      </c>
      <c r="D346" t="s">
        <v>17736</v>
      </c>
      <c r="E346" t="s">
        <v>83</v>
      </c>
      <c r="F346" t="s">
        <v>4943</v>
      </c>
      <c r="G346">
        <v>0</v>
      </c>
      <c r="H346">
        <v>0</v>
      </c>
      <c r="I346">
        <v>0</v>
      </c>
      <c r="J346">
        <v>0</v>
      </c>
      <c r="K346">
        <v>0</v>
      </c>
      <c r="L346">
        <v>0</v>
      </c>
      <c r="M346">
        <v>41</v>
      </c>
      <c r="N346">
        <v>0</v>
      </c>
      <c r="O346">
        <v>0</v>
      </c>
      <c r="P346">
        <v>0</v>
      </c>
      <c r="Q346">
        <v>0</v>
      </c>
    </row>
    <row r="347" spans="1:17" x14ac:dyDescent="0.2">
      <c r="A347" t="s">
        <v>18085</v>
      </c>
      <c r="B347" t="s">
        <v>86</v>
      </c>
      <c r="C347" t="s">
        <v>133</v>
      </c>
      <c r="D347" t="s">
        <v>17736</v>
      </c>
      <c r="E347" t="s">
        <v>83</v>
      </c>
      <c r="F347" t="s">
        <v>4925</v>
      </c>
      <c r="G347">
        <v>0</v>
      </c>
      <c r="H347">
        <v>0</v>
      </c>
      <c r="I347">
        <v>0</v>
      </c>
      <c r="J347">
        <v>0</v>
      </c>
      <c r="K347">
        <v>0</v>
      </c>
      <c r="L347">
        <v>0</v>
      </c>
      <c r="M347">
        <v>0</v>
      </c>
      <c r="N347">
        <v>33</v>
      </c>
      <c r="O347">
        <v>29</v>
      </c>
      <c r="P347">
        <v>3</v>
      </c>
      <c r="Q347">
        <v>1</v>
      </c>
    </row>
    <row r="348" spans="1:17" x14ac:dyDescent="0.2">
      <c r="A348" t="s">
        <v>18086</v>
      </c>
      <c r="B348" t="s">
        <v>86</v>
      </c>
      <c r="C348" t="s">
        <v>133</v>
      </c>
      <c r="D348" t="s">
        <v>17736</v>
      </c>
      <c r="E348" t="s">
        <v>83</v>
      </c>
      <c r="F348" t="s">
        <v>4927</v>
      </c>
      <c r="G348">
        <v>0</v>
      </c>
      <c r="H348">
        <v>0</v>
      </c>
      <c r="I348">
        <v>0</v>
      </c>
      <c r="J348">
        <v>0</v>
      </c>
      <c r="K348">
        <v>0</v>
      </c>
      <c r="L348">
        <v>0</v>
      </c>
      <c r="M348">
        <v>0</v>
      </c>
      <c r="N348">
        <v>30</v>
      </c>
      <c r="O348">
        <v>27</v>
      </c>
      <c r="P348">
        <v>2</v>
      </c>
      <c r="Q348">
        <v>1</v>
      </c>
    </row>
    <row r="349" spans="1:17" x14ac:dyDescent="0.2">
      <c r="A349" t="s">
        <v>18087</v>
      </c>
      <c r="B349" t="s">
        <v>86</v>
      </c>
      <c r="C349" t="s">
        <v>133</v>
      </c>
      <c r="D349" t="s">
        <v>17736</v>
      </c>
      <c r="E349" t="s">
        <v>83</v>
      </c>
      <c r="F349" t="s">
        <v>17734</v>
      </c>
      <c r="G349">
        <v>41</v>
      </c>
      <c r="H349">
        <v>0</v>
      </c>
      <c r="I349">
        <v>0</v>
      </c>
      <c r="J349">
        <v>0</v>
      </c>
      <c r="K349">
        <v>0</v>
      </c>
      <c r="L349">
        <v>0</v>
      </c>
      <c r="M349">
        <v>0</v>
      </c>
      <c r="N349">
        <v>0</v>
      </c>
      <c r="O349">
        <v>0</v>
      </c>
      <c r="P349">
        <v>0</v>
      </c>
      <c r="Q349">
        <v>0</v>
      </c>
    </row>
    <row r="350" spans="1:17" x14ac:dyDescent="0.2">
      <c r="A350" t="s">
        <v>18088</v>
      </c>
      <c r="B350" t="s">
        <v>86</v>
      </c>
      <c r="C350" t="s">
        <v>133</v>
      </c>
      <c r="D350" t="s">
        <v>17736</v>
      </c>
      <c r="E350" t="s">
        <v>81</v>
      </c>
      <c r="F350" t="s">
        <v>4929</v>
      </c>
      <c r="G350">
        <v>0</v>
      </c>
      <c r="H350">
        <v>40</v>
      </c>
      <c r="I350">
        <v>3</v>
      </c>
      <c r="J350">
        <v>30</v>
      </c>
      <c r="K350">
        <v>6</v>
      </c>
      <c r="L350">
        <v>1</v>
      </c>
      <c r="M350">
        <v>0</v>
      </c>
      <c r="N350">
        <v>0</v>
      </c>
      <c r="O350">
        <v>0</v>
      </c>
      <c r="P350">
        <v>0</v>
      </c>
      <c r="Q350">
        <v>0</v>
      </c>
    </row>
    <row r="351" spans="1:17" x14ac:dyDescent="0.2">
      <c r="A351" t="s">
        <v>18089</v>
      </c>
      <c r="B351" t="s">
        <v>86</v>
      </c>
      <c r="C351" t="s">
        <v>133</v>
      </c>
      <c r="D351" t="s">
        <v>17736</v>
      </c>
      <c r="E351" t="s">
        <v>81</v>
      </c>
      <c r="F351" t="s">
        <v>4931</v>
      </c>
      <c r="G351">
        <v>0</v>
      </c>
      <c r="H351">
        <v>40</v>
      </c>
      <c r="I351">
        <v>3</v>
      </c>
      <c r="J351">
        <v>30</v>
      </c>
      <c r="K351">
        <v>5</v>
      </c>
      <c r="L351">
        <v>2</v>
      </c>
      <c r="M351">
        <v>0</v>
      </c>
      <c r="N351">
        <v>0</v>
      </c>
      <c r="O351">
        <v>0</v>
      </c>
      <c r="P351">
        <v>0</v>
      </c>
      <c r="Q351">
        <v>0</v>
      </c>
    </row>
    <row r="352" spans="1:17" x14ac:dyDescent="0.2">
      <c r="A352" t="s">
        <v>18090</v>
      </c>
      <c r="B352" t="s">
        <v>86</v>
      </c>
      <c r="C352" t="s">
        <v>133</v>
      </c>
      <c r="D352" t="s">
        <v>17736</v>
      </c>
      <c r="E352" t="s">
        <v>81</v>
      </c>
      <c r="F352" t="s">
        <v>4933</v>
      </c>
      <c r="G352">
        <v>0</v>
      </c>
      <c r="H352">
        <v>0</v>
      </c>
      <c r="I352">
        <v>0</v>
      </c>
      <c r="J352">
        <v>0</v>
      </c>
      <c r="K352">
        <v>0</v>
      </c>
      <c r="L352">
        <v>0</v>
      </c>
      <c r="M352">
        <v>40</v>
      </c>
      <c r="N352">
        <v>0</v>
      </c>
      <c r="O352">
        <v>0</v>
      </c>
      <c r="P352">
        <v>0</v>
      </c>
      <c r="Q352">
        <v>0</v>
      </c>
    </row>
    <row r="353" spans="1:17" x14ac:dyDescent="0.2">
      <c r="A353" t="s">
        <v>18091</v>
      </c>
      <c r="B353" t="s">
        <v>86</v>
      </c>
      <c r="C353" t="s">
        <v>133</v>
      </c>
      <c r="D353" t="s">
        <v>17736</v>
      </c>
      <c r="E353" t="s">
        <v>81</v>
      </c>
      <c r="F353" t="s">
        <v>4935</v>
      </c>
      <c r="G353">
        <v>0</v>
      </c>
      <c r="H353">
        <v>40</v>
      </c>
      <c r="I353">
        <v>3</v>
      </c>
      <c r="J353">
        <v>30</v>
      </c>
      <c r="K353">
        <v>5</v>
      </c>
      <c r="L353">
        <v>2</v>
      </c>
      <c r="M353">
        <v>0</v>
      </c>
      <c r="N353">
        <v>0</v>
      </c>
      <c r="O353">
        <v>0</v>
      </c>
      <c r="P353">
        <v>0</v>
      </c>
      <c r="Q353">
        <v>0</v>
      </c>
    </row>
    <row r="354" spans="1:17" x14ac:dyDescent="0.2">
      <c r="A354" t="s">
        <v>18092</v>
      </c>
      <c r="B354" t="s">
        <v>86</v>
      </c>
      <c r="C354" t="s">
        <v>133</v>
      </c>
      <c r="D354" t="s">
        <v>17736</v>
      </c>
      <c r="E354" t="s">
        <v>81</v>
      </c>
      <c r="F354" t="s">
        <v>4937</v>
      </c>
      <c r="G354">
        <v>0</v>
      </c>
      <c r="H354">
        <v>40</v>
      </c>
      <c r="I354">
        <v>3</v>
      </c>
      <c r="J354">
        <v>30</v>
      </c>
      <c r="K354">
        <v>5</v>
      </c>
      <c r="L354">
        <v>2</v>
      </c>
      <c r="M354">
        <v>0</v>
      </c>
      <c r="N354">
        <v>0</v>
      </c>
      <c r="O354">
        <v>0</v>
      </c>
      <c r="P354">
        <v>0</v>
      </c>
      <c r="Q354">
        <v>0</v>
      </c>
    </row>
    <row r="355" spans="1:17" x14ac:dyDescent="0.2">
      <c r="A355" t="s">
        <v>18093</v>
      </c>
      <c r="B355" t="s">
        <v>86</v>
      </c>
      <c r="C355" t="s">
        <v>133</v>
      </c>
      <c r="D355" t="s">
        <v>17736</v>
      </c>
      <c r="E355" t="s">
        <v>81</v>
      </c>
      <c r="F355" t="s">
        <v>4939</v>
      </c>
      <c r="G355">
        <v>0</v>
      </c>
      <c r="H355">
        <v>0</v>
      </c>
      <c r="I355">
        <v>0</v>
      </c>
      <c r="J355">
        <v>0</v>
      </c>
      <c r="K355">
        <v>0</v>
      </c>
      <c r="L355">
        <v>0</v>
      </c>
      <c r="M355">
        <v>40</v>
      </c>
      <c r="N355">
        <v>0</v>
      </c>
      <c r="O355">
        <v>0</v>
      </c>
      <c r="P355">
        <v>0</v>
      </c>
      <c r="Q355">
        <v>0</v>
      </c>
    </row>
    <row r="356" spans="1:17" x14ac:dyDescent="0.2">
      <c r="A356" t="s">
        <v>18094</v>
      </c>
      <c r="B356" t="s">
        <v>86</v>
      </c>
      <c r="C356" t="s">
        <v>133</v>
      </c>
      <c r="D356" t="s">
        <v>17736</v>
      </c>
      <c r="E356" t="s">
        <v>81</v>
      </c>
      <c r="F356" t="s">
        <v>4941</v>
      </c>
      <c r="G356">
        <v>0</v>
      </c>
      <c r="H356">
        <v>40</v>
      </c>
      <c r="I356">
        <v>3</v>
      </c>
      <c r="J356">
        <v>30</v>
      </c>
      <c r="K356">
        <v>6</v>
      </c>
      <c r="L356">
        <v>1</v>
      </c>
      <c r="M356">
        <v>0</v>
      </c>
      <c r="N356">
        <v>0</v>
      </c>
      <c r="O356">
        <v>0</v>
      </c>
      <c r="P356">
        <v>0</v>
      </c>
      <c r="Q356">
        <v>0</v>
      </c>
    </row>
    <row r="357" spans="1:17" x14ac:dyDescent="0.2">
      <c r="A357" t="s">
        <v>18095</v>
      </c>
      <c r="B357" t="s">
        <v>86</v>
      </c>
      <c r="C357" t="s">
        <v>133</v>
      </c>
      <c r="D357" t="s">
        <v>17736</v>
      </c>
      <c r="E357" t="s">
        <v>81</v>
      </c>
      <c r="F357" t="s">
        <v>4943</v>
      </c>
      <c r="G357">
        <v>0</v>
      </c>
      <c r="H357">
        <v>0</v>
      </c>
      <c r="I357">
        <v>0</v>
      </c>
      <c r="J357">
        <v>0</v>
      </c>
      <c r="K357">
        <v>0</v>
      </c>
      <c r="L357">
        <v>0</v>
      </c>
      <c r="M357">
        <v>40</v>
      </c>
      <c r="N357">
        <v>0</v>
      </c>
      <c r="O357">
        <v>0</v>
      </c>
      <c r="P357">
        <v>0</v>
      </c>
      <c r="Q357">
        <v>0</v>
      </c>
    </row>
    <row r="358" spans="1:17" x14ac:dyDescent="0.2">
      <c r="A358" t="s">
        <v>18096</v>
      </c>
      <c r="B358" t="s">
        <v>86</v>
      </c>
      <c r="C358" t="s">
        <v>133</v>
      </c>
      <c r="D358" t="s">
        <v>17736</v>
      </c>
      <c r="E358" t="s">
        <v>81</v>
      </c>
      <c r="F358" t="s">
        <v>4925</v>
      </c>
      <c r="G358">
        <v>0</v>
      </c>
      <c r="H358">
        <v>0</v>
      </c>
      <c r="I358">
        <v>0</v>
      </c>
      <c r="J358">
        <v>0</v>
      </c>
      <c r="K358">
        <v>0</v>
      </c>
      <c r="L358">
        <v>0</v>
      </c>
      <c r="M358">
        <v>0</v>
      </c>
      <c r="N358">
        <v>34</v>
      </c>
      <c r="O358">
        <v>32</v>
      </c>
      <c r="P358">
        <v>2</v>
      </c>
      <c r="Q358">
        <v>0</v>
      </c>
    </row>
    <row r="359" spans="1:17" x14ac:dyDescent="0.2">
      <c r="A359" t="s">
        <v>18097</v>
      </c>
      <c r="B359" t="s">
        <v>86</v>
      </c>
      <c r="C359" t="s">
        <v>133</v>
      </c>
      <c r="D359" t="s">
        <v>17736</v>
      </c>
      <c r="E359" t="s">
        <v>81</v>
      </c>
      <c r="F359" t="s">
        <v>4927</v>
      </c>
      <c r="G359">
        <v>0</v>
      </c>
      <c r="H359">
        <v>0</v>
      </c>
      <c r="I359">
        <v>0</v>
      </c>
      <c r="J359">
        <v>0</v>
      </c>
      <c r="K359">
        <v>0</v>
      </c>
      <c r="L359">
        <v>0</v>
      </c>
      <c r="M359">
        <v>0</v>
      </c>
      <c r="N359">
        <v>31</v>
      </c>
      <c r="O359">
        <v>29</v>
      </c>
      <c r="P359">
        <v>2</v>
      </c>
      <c r="Q359">
        <v>0</v>
      </c>
    </row>
    <row r="360" spans="1:17" x14ac:dyDescent="0.2">
      <c r="A360" t="s">
        <v>18098</v>
      </c>
      <c r="B360" t="s">
        <v>86</v>
      </c>
      <c r="C360" t="s">
        <v>133</v>
      </c>
      <c r="D360" t="s">
        <v>17736</v>
      </c>
      <c r="E360" t="s">
        <v>81</v>
      </c>
      <c r="F360" t="s">
        <v>17734</v>
      </c>
      <c r="G360">
        <v>40</v>
      </c>
      <c r="H360">
        <v>0</v>
      </c>
      <c r="I360">
        <v>0</v>
      </c>
      <c r="J360">
        <v>0</v>
      </c>
      <c r="K360">
        <v>0</v>
      </c>
      <c r="L360">
        <v>0</v>
      </c>
      <c r="M360">
        <v>0</v>
      </c>
      <c r="N360">
        <v>0</v>
      </c>
      <c r="O360">
        <v>0</v>
      </c>
      <c r="P360">
        <v>0</v>
      </c>
      <c r="Q360">
        <v>0</v>
      </c>
    </row>
    <row r="361" spans="1:17" x14ac:dyDescent="0.2">
      <c r="A361" t="s">
        <v>18099</v>
      </c>
      <c r="B361" t="s">
        <v>86</v>
      </c>
      <c r="C361" t="s">
        <v>133</v>
      </c>
      <c r="D361" t="s">
        <v>17748</v>
      </c>
      <c r="E361" t="s">
        <v>83</v>
      </c>
      <c r="F361" t="s">
        <v>17749</v>
      </c>
      <c r="G361">
        <v>0</v>
      </c>
      <c r="H361">
        <v>0</v>
      </c>
      <c r="I361">
        <v>0</v>
      </c>
      <c r="J361">
        <v>0</v>
      </c>
      <c r="K361">
        <v>0</v>
      </c>
      <c r="L361">
        <v>0</v>
      </c>
      <c r="M361">
        <v>0</v>
      </c>
      <c r="N361">
        <v>1</v>
      </c>
      <c r="O361">
        <v>1</v>
      </c>
      <c r="P361">
        <v>0</v>
      </c>
      <c r="Q361">
        <v>0</v>
      </c>
    </row>
    <row r="362" spans="1:17" x14ac:dyDescent="0.2">
      <c r="A362" t="s">
        <v>18100</v>
      </c>
      <c r="B362" t="s">
        <v>86</v>
      </c>
      <c r="C362" t="s">
        <v>133</v>
      </c>
      <c r="D362" t="s">
        <v>17748</v>
      </c>
      <c r="E362" t="s">
        <v>83</v>
      </c>
      <c r="F362" t="s">
        <v>17734</v>
      </c>
      <c r="G362">
        <v>1</v>
      </c>
      <c r="H362">
        <v>0</v>
      </c>
      <c r="I362">
        <v>0</v>
      </c>
      <c r="J362">
        <v>0</v>
      </c>
      <c r="K362">
        <v>0</v>
      </c>
      <c r="L362">
        <v>0</v>
      </c>
      <c r="M362">
        <v>0</v>
      </c>
      <c r="N362">
        <v>0</v>
      </c>
      <c r="O362">
        <v>0</v>
      </c>
      <c r="P362">
        <v>0</v>
      </c>
      <c r="Q362">
        <v>0</v>
      </c>
    </row>
    <row r="363" spans="1:17" x14ac:dyDescent="0.2">
      <c r="A363" t="s">
        <v>18101</v>
      </c>
      <c r="B363" t="s">
        <v>86</v>
      </c>
      <c r="C363" t="s">
        <v>133</v>
      </c>
      <c r="D363" t="s">
        <v>17748</v>
      </c>
      <c r="E363" t="s">
        <v>81</v>
      </c>
      <c r="F363" t="s">
        <v>17749</v>
      </c>
      <c r="G363">
        <v>0</v>
      </c>
      <c r="H363">
        <v>0</v>
      </c>
      <c r="I363">
        <v>0</v>
      </c>
      <c r="J363">
        <v>0</v>
      </c>
      <c r="K363">
        <v>0</v>
      </c>
      <c r="L363">
        <v>0</v>
      </c>
      <c r="M363">
        <v>0</v>
      </c>
      <c r="N363">
        <v>2</v>
      </c>
      <c r="O363">
        <v>2</v>
      </c>
      <c r="P363">
        <v>0</v>
      </c>
      <c r="Q363">
        <v>0</v>
      </c>
    </row>
    <row r="364" spans="1:17" x14ac:dyDescent="0.2">
      <c r="A364" t="s">
        <v>18102</v>
      </c>
      <c r="B364" t="s">
        <v>86</v>
      </c>
      <c r="C364" t="s">
        <v>133</v>
      </c>
      <c r="D364" t="s">
        <v>17748</v>
      </c>
      <c r="E364" t="s">
        <v>81</v>
      </c>
      <c r="F364" t="s">
        <v>17734</v>
      </c>
      <c r="G364">
        <v>2</v>
      </c>
      <c r="H364">
        <v>0</v>
      </c>
      <c r="I364">
        <v>0</v>
      </c>
      <c r="J364">
        <v>0</v>
      </c>
      <c r="K364">
        <v>0</v>
      </c>
      <c r="L364">
        <v>0</v>
      </c>
      <c r="M364">
        <v>0</v>
      </c>
      <c r="N364">
        <v>0</v>
      </c>
      <c r="O364">
        <v>0</v>
      </c>
      <c r="P364">
        <v>0</v>
      </c>
      <c r="Q364">
        <v>0</v>
      </c>
    </row>
    <row r="365" spans="1:17" x14ac:dyDescent="0.2">
      <c r="A365" t="s">
        <v>18103</v>
      </c>
      <c r="B365" t="s">
        <v>86</v>
      </c>
      <c r="C365" t="s">
        <v>134</v>
      </c>
      <c r="D365" t="s">
        <v>17768</v>
      </c>
      <c r="E365" t="s">
        <v>83</v>
      </c>
      <c r="F365" t="s">
        <v>17734</v>
      </c>
      <c r="G365">
        <v>2</v>
      </c>
      <c r="H365">
        <v>0</v>
      </c>
      <c r="I365">
        <v>0</v>
      </c>
      <c r="J365">
        <v>0</v>
      </c>
      <c r="K365">
        <v>0</v>
      </c>
      <c r="L365">
        <v>0</v>
      </c>
      <c r="M365">
        <v>0</v>
      </c>
      <c r="N365">
        <v>0</v>
      </c>
      <c r="O365">
        <v>0</v>
      </c>
      <c r="P365">
        <v>0</v>
      </c>
      <c r="Q365">
        <v>0</v>
      </c>
    </row>
    <row r="366" spans="1:17" x14ac:dyDescent="0.2">
      <c r="A366" t="s">
        <v>18104</v>
      </c>
      <c r="B366" t="s">
        <v>86</v>
      </c>
      <c r="C366" t="s">
        <v>134</v>
      </c>
      <c r="D366" t="s">
        <v>17768</v>
      </c>
      <c r="E366" t="s">
        <v>81</v>
      </c>
      <c r="F366" t="s">
        <v>17734</v>
      </c>
      <c r="G366">
        <v>1</v>
      </c>
      <c r="H366">
        <v>0</v>
      </c>
      <c r="I366">
        <v>0</v>
      </c>
      <c r="J366">
        <v>0</v>
      </c>
      <c r="K366">
        <v>0</v>
      </c>
      <c r="L366">
        <v>0</v>
      </c>
      <c r="M366">
        <v>0</v>
      </c>
      <c r="N366">
        <v>0</v>
      </c>
      <c r="O366">
        <v>0</v>
      </c>
      <c r="P366">
        <v>0</v>
      </c>
      <c r="Q366">
        <v>0</v>
      </c>
    </row>
    <row r="367" spans="1:17" x14ac:dyDescent="0.2">
      <c r="A367" t="s">
        <v>18105</v>
      </c>
      <c r="B367" t="s">
        <v>86</v>
      </c>
      <c r="C367" t="s">
        <v>134</v>
      </c>
      <c r="D367" t="s">
        <v>17736</v>
      </c>
      <c r="E367" t="s">
        <v>83</v>
      </c>
      <c r="F367" t="s">
        <v>4929</v>
      </c>
      <c r="G367">
        <v>0</v>
      </c>
      <c r="H367">
        <v>26</v>
      </c>
      <c r="I367">
        <v>6</v>
      </c>
      <c r="J367">
        <v>17</v>
      </c>
      <c r="K367">
        <v>2</v>
      </c>
      <c r="L367">
        <v>1</v>
      </c>
      <c r="M367">
        <v>0</v>
      </c>
      <c r="N367">
        <v>0</v>
      </c>
      <c r="O367">
        <v>0</v>
      </c>
      <c r="P367">
        <v>0</v>
      </c>
      <c r="Q367">
        <v>0</v>
      </c>
    </row>
    <row r="368" spans="1:17" x14ac:dyDescent="0.2">
      <c r="A368" t="s">
        <v>18106</v>
      </c>
      <c r="B368" t="s">
        <v>86</v>
      </c>
      <c r="C368" t="s">
        <v>134</v>
      </c>
      <c r="D368" t="s">
        <v>17736</v>
      </c>
      <c r="E368" t="s">
        <v>83</v>
      </c>
      <c r="F368" t="s">
        <v>4931</v>
      </c>
      <c r="G368">
        <v>0</v>
      </c>
      <c r="H368">
        <v>26</v>
      </c>
      <c r="I368">
        <v>6</v>
      </c>
      <c r="J368">
        <v>17</v>
      </c>
      <c r="K368">
        <v>2</v>
      </c>
      <c r="L368">
        <v>1</v>
      </c>
      <c r="M368">
        <v>0</v>
      </c>
      <c r="N368">
        <v>0</v>
      </c>
      <c r="O368">
        <v>0</v>
      </c>
      <c r="P368">
        <v>0</v>
      </c>
      <c r="Q368">
        <v>0</v>
      </c>
    </row>
    <row r="369" spans="1:17" x14ac:dyDescent="0.2">
      <c r="A369" t="s">
        <v>18107</v>
      </c>
      <c r="B369" t="s">
        <v>86</v>
      </c>
      <c r="C369" t="s">
        <v>134</v>
      </c>
      <c r="D369" t="s">
        <v>17736</v>
      </c>
      <c r="E369" t="s">
        <v>83</v>
      </c>
      <c r="F369" t="s">
        <v>4933</v>
      </c>
      <c r="G369">
        <v>0</v>
      </c>
      <c r="H369">
        <v>0</v>
      </c>
      <c r="I369">
        <v>0</v>
      </c>
      <c r="J369">
        <v>0</v>
      </c>
      <c r="K369">
        <v>0</v>
      </c>
      <c r="L369">
        <v>0</v>
      </c>
      <c r="M369">
        <v>26</v>
      </c>
      <c r="N369">
        <v>0</v>
      </c>
      <c r="O369">
        <v>0</v>
      </c>
      <c r="P369">
        <v>0</v>
      </c>
      <c r="Q369">
        <v>0</v>
      </c>
    </row>
    <row r="370" spans="1:17" x14ac:dyDescent="0.2">
      <c r="A370" t="s">
        <v>18108</v>
      </c>
      <c r="B370" t="s">
        <v>86</v>
      </c>
      <c r="C370" t="s">
        <v>194</v>
      </c>
      <c r="D370" t="s">
        <v>17736</v>
      </c>
      <c r="E370" t="s">
        <v>83</v>
      </c>
      <c r="F370" t="s">
        <v>4927</v>
      </c>
      <c r="G370">
        <v>0</v>
      </c>
      <c r="H370">
        <v>0</v>
      </c>
      <c r="I370">
        <v>0</v>
      </c>
      <c r="J370">
        <v>0</v>
      </c>
      <c r="K370">
        <v>0</v>
      </c>
      <c r="L370">
        <v>0</v>
      </c>
      <c r="M370">
        <v>0</v>
      </c>
      <c r="N370">
        <v>15</v>
      </c>
      <c r="O370">
        <v>15</v>
      </c>
      <c r="P370">
        <v>0</v>
      </c>
      <c r="Q370">
        <v>0</v>
      </c>
    </row>
    <row r="371" spans="1:17" x14ac:dyDescent="0.2">
      <c r="A371" t="s">
        <v>18109</v>
      </c>
      <c r="B371" t="s">
        <v>86</v>
      </c>
      <c r="C371" t="s">
        <v>194</v>
      </c>
      <c r="D371" t="s">
        <v>17736</v>
      </c>
      <c r="E371" t="s">
        <v>83</v>
      </c>
      <c r="F371" t="s">
        <v>17734</v>
      </c>
      <c r="G371">
        <v>26</v>
      </c>
      <c r="H371">
        <v>0</v>
      </c>
      <c r="I371">
        <v>0</v>
      </c>
      <c r="J371">
        <v>0</v>
      </c>
      <c r="K371">
        <v>0</v>
      </c>
      <c r="L371">
        <v>0</v>
      </c>
      <c r="M371">
        <v>0</v>
      </c>
      <c r="N371">
        <v>0</v>
      </c>
      <c r="O371">
        <v>0</v>
      </c>
      <c r="P371">
        <v>0</v>
      </c>
      <c r="Q371">
        <v>0</v>
      </c>
    </row>
    <row r="372" spans="1:17" x14ac:dyDescent="0.2">
      <c r="A372" t="s">
        <v>18110</v>
      </c>
      <c r="B372" t="s">
        <v>86</v>
      </c>
      <c r="C372" t="s">
        <v>194</v>
      </c>
      <c r="D372" t="s">
        <v>17736</v>
      </c>
      <c r="E372" t="s">
        <v>81</v>
      </c>
      <c r="F372" t="s">
        <v>4929</v>
      </c>
      <c r="G372">
        <v>0</v>
      </c>
      <c r="H372">
        <v>19</v>
      </c>
      <c r="I372">
        <v>1</v>
      </c>
      <c r="J372">
        <v>14</v>
      </c>
      <c r="K372">
        <v>0</v>
      </c>
      <c r="L372">
        <v>4</v>
      </c>
      <c r="M372">
        <v>0</v>
      </c>
      <c r="N372">
        <v>0</v>
      </c>
      <c r="O372">
        <v>0</v>
      </c>
      <c r="P372">
        <v>0</v>
      </c>
      <c r="Q372">
        <v>0</v>
      </c>
    </row>
    <row r="373" spans="1:17" x14ac:dyDescent="0.2">
      <c r="A373" t="s">
        <v>18111</v>
      </c>
      <c r="B373" t="s">
        <v>86</v>
      </c>
      <c r="C373" t="s">
        <v>194</v>
      </c>
      <c r="D373" t="s">
        <v>17736</v>
      </c>
      <c r="E373" t="s">
        <v>81</v>
      </c>
      <c r="F373" t="s">
        <v>4931</v>
      </c>
      <c r="G373">
        <v>0</v>
      </c>
      <c r="H373">
        <v>19</v>
      </c>
      <c r="I373">
        <v>1</v>
      </c>
      <c r="J373">
        <v>14</v>
      </c>
      <c r="K373">
        <v>0</v>
      </c>
      <c r="L373">
        <v>4</v>
      </c>
      <c r="M373">
        <v>0</v>
      </c>
      <c r="N373">
        <v>0</v>
      </c>
      <c r="O373">
        <v>0</v>
      </c>
      <c r="P373">
        <v>0</v>
      </c>
      <c r="Q373">
        <v>0</v>
      </c>
    </row>
    <row r="374" spans="1:17" x14ac:dyDescent="0.2">
      <c r="A374" t="s">
        <v>18112</v>
      </c>
      <c r="B374" t="s">
        <v>86</v>
      </c>
      <c r="C374" t="s">
        <v>194</v>
      </c>
      <c r="D374" t="s">
        <v>17736</v>
      </c>
      <c r="E374" t="s">
        <v>81</v>
      </c>
      <c r="F374" t="s">
        <v>4933</v>
      </c>
      <c r="G374">
        <v>0</v>
      </c>
      <c r="H374">
        <v>0</v>
      </c>
      <c r="I374">
        <v>0</v>
      </c>
      <c r="J374">
        <v>0</v>
      </c>
      <c r="K374">
        <v>0</v>
      </c>
      <c r="L374">
        <v>0</v>
      </c>
      <c r="M374">
        <v>19</v>
      </c>
      <c r="N374">
        <v>0</v>
      </c>
      <c r="O374">
        <v>0</v>
      </c>
      <c r="P374">
        <v>0</v>
      </c>
      <c r="Q374">
        <v>0</v>
      </c>
    </row>
    <row r="375" spans="1:17" x14ac:dyDescent="0.2">
      <c r="A375" t="s">
        <v>18113</v>
      </c>
      <c r="B375" t="s">
        <v>86</v>
      </c>
      <c r="C375" t="s">
        <v>194</v>
      </c>
      <c r="D375" t="s">
        <v>17736</v>
      </c>
      <c r="E375" t="s">
        <v>81</v>
      </c>
      <c r="F375" t="s">
        <v>4935</v>
      </c>
      <c r="G375">
        <v>0</v>
      </c>
      <c r="H375">
        <v>19</v>
      </c>
      <c r="I375">
        <v>1</v>
      </c>
      <c r="J375">
        <v>14</v>
      </c>
      <c r="K375">
        <v>0</v>
      </c>
      <c r="L375">
        <v>4</v>
      </c>
      <c r="M375">
        <v>0</v>
      </c>
      <c r="N375">
        <v>0</v>
      </c>
      <c r="O375">
        <v>0</v>
      </c>
      <c r="P375">
        <v>0</v>
      </c>
      <c r="Q375">
        <v>0</v>
      </c>
    </row>
    <row r="376" spans="1:17" x14ac:dyDescent="0.2">
      <c r="A376" t="s">
        <v>18114</v>
      </c>
      <c r="B376" t="s">
        <v>86</v>
      </c>
      <c r="C376" t="s">
        <v>194</v>
      </c>
      <c r="D376" t="s">
        <v>17736</v>
      </c>
      <c r="E376" t="s">
        <v>81</v>
      </c>
      <c r="F376" t="s">
        <v>4937</v>
      </c>
      <c r="G376">
        <v>0</v>
      </c>
      <c r="H376">
        <v>19</v>
      </c>
      <c r="I376">
        <v>3</v>
      </c>
      <c r="J376">
        <v>12</v>
      </c>
      <c r="K376">
        <v>0</v>
      </c>
      <c r="L376">
        <v>4</v>
      </c>
      <c r="M376">
        <v>0</v>
      </c>
      <c r="N376">
        <v>0</v>
      </c>
      <c r="O376">
        <v>0</v>
      </c>
      <c r="P376">
        <v>0</v>
      </c>
      <c r="Q376">
        <v>0</v>
      </c>
    </row>
    <row r="377" spans="1:17" x14ac:dyDescent="0.2">
      <c r="A377" t="s">
        <v>18115</v>
      </c>
      <c r="B377" t="s">
        <v>86</v>
      </c>
      <c r="C377" t="s">
        <v>194</v>
      </c>
      <c r="D377" t="s">
        <v>17736</v>
      </c>
      <c r="E377" t="s">
        <v>81</v>
      </c>
      <c r="F377" t="s">
        <v>4939</v>
      </c>
      <c r="G377">
        <v>0</v>
      </c>
      <c r="H377">
        <v>0</v>
      </c>
      <c r="I377">
        <v>0</v>
      </c>
      <c r="J377">
        <v>0</v>
      </c>
      <c r="K377">
        <v>0</v>
      </c>
      <c r="L377">
        <v>0</v>
      </c>
      <c r="M377">
        <v>19</v>
      </c>
      <c r="N377">
        <v>0</v>
      </c>
      <c r="O377">
        <v>0</v>
      </c>
      <c r="P377">
        <v>0</v>
      </c>
      <c r="Q377">
        <v>0</v>
      </c>
    </row>
    <row r="378" spans="1:17" x14ac:dyDescent="0.2">
      <c r="A378" t="s">
        <v>18116</v>
      </c>
      <c r="B378" t="s">
        <v>86</v>
      </c>
      <c r="C378" t="s">
        <v>194</v>
      </c>
      <c r="D378" t="s">
        <v>17736</v>
      </c>
      <c r="E378" t="s">
        <v>81</v>
      </c>
      <c r="F378" t="s">
        <v>4941</v>
      </c>
      <c r="G378">
        <v>0</v>
      </c>
      <c r="H378">
        <v>19</v>
      </c>
      <c r="I378">
        <v>1</v>
      </c>
      <c r="J378">
        <v>14</v>
      </c>
      <c r="K378">
        <v>0</v>
      </c>
      <c r="L378">
        <v>4</v>
      </c>
      <c r="M378">
        <v>0</v>
      </c>
      <c r="N378">
        <v>0</v>
      </c>
      <c r="O378">
        <v>0</v>
      </c>
      <c r="P378">
        <v>0</v>
      </c>
      <c r="Q378">
        <v>0</v>
      </c>
    </row>
    <row r="379" spans="1:17" x14ac:dyDescent="0.2">
      <c r="A379" t="s">
        <v>18117</v>
      </c>
      <c r="B379" t="s">
        <v>86</v>
      </c>
      <c r="C379" t="s">
        <v>194</v>
      </c>
      <c r="D379" t="s">
        <v>17736</v>
      </c>
      <c r="E379" t="s">
        <v>81</v>
      </c>
      <c r="F379" t="s">
        <v>4943</v>
      </c>
      <c r="G379">
        <v>0</v>
      </c>
      <c r="H379">
        <v>0</v>
      </c>
      <c r="I379">
        <v>0</v>
      </c>
      <c r="J379">
        <v>0</v>
      </c>
      <c r="K379">
        <v>0</v>
      </c>
      <c r="L379">
        <v>0</v>
      </c>
      <c r="M379">
        <v>19</v>
      </c>
      <c r="N379">
        <v>0</v>
      </c>
      <c r="O379">
        <v>0</v>
      </c>
      <c r="P379">
        <v>0</v>
      </c>
      <c r="Q379">
        <v>0</v>
      </c>
    </row>
    <row r="380" spans="1:17" x14ac:dyDescent="0.2">
      <c r="A380" t="s">
        <v>18118</v>
      </c>
      <c r="B380" t="s">
        <v>86</v>
      </c>
      <c r="C380" t="s">
        <v>194</v>
      </c>
      <c r="D380" t="s">
        <v>17736</v>
      </c>
      <c r="E380" t="s">
        <v>81</v>
      </c>
      <c r="F380" t="s">
        <v>4925</v>
      </c>
      <c r="G380">
        <v>0</v>
      </c>
      <c r="H380">
        <v>0</v>
      </c>
      <c r="I380">
        <v>0</v>
      </c>
      <c r="J380">
        <v>0</v>
      </c>
      <c r="K380">
        <v>0</v>
      </c>
      <c r="L380">
        <v>0</v>
      </c>
      <c r="M380">
        <v>0</v>
      </c>
      <c r="N380">
        <v>15</v>
      </c>
      <c r="O380">
        <v>11</v>
      </c>
      <c r="P380">
        <v>3</v>
      </c>
      <c r="Q380">
        <v>1</v>
      </c>
    </row>
    <row r="381" spans="1:17" x14ac:dyDescent="0.2">
      <c r="A381" t="s">
        <v>18119</v>
      </c>
      <c r="B381" t="s">
        <v>86</v>
      </c>
      <c r="C381" t="s">
        <v>194</v>
      </c>
      <c r="D381" t="s">
        <v>17736</v>
      </c>
      <c r="E381" t="s">
        <v>81</v>
      </c>
      <c r="F381" t="s">
        <v>4927</v>
      </c>
      <c r="G381">
        <v>0</v>
      </c>
      <c r="H381">
        <v>0</v>
      </c>
      <c r="I381">
        <v>0</v>
      </c>
      <c r="J381">
        <v>0</v>
      </c>
      <c r="K381">
        <v>0</v>
      </c>
      <c r="L381">
        <v>0</v>
      </c>
      <c r="M381">
        <v>0</v>
      </c>
      <c r="N381">
        <v>12</v>
      </c>
      <c r="O381">
        <v>8</v>
      </c>
      <c r="P381">
        <v>3</v>
      </c>
      <c r="Q381">
        <v>1</v>
      </c>
    </row>
    <row r="382" spans="1:17" x14ac:dyDescent="0.2">
      <c r="A382" t="s">
        <v>18120</v>
      </c>
      <c r="B382" t="s">
        <v>86</v>
      </c>
      <c r="C382" t="s">
        <v>194</v>
      </c>
      <c r="D382" t="s">
        <v>17736</v>
      </c>
      <c r="E382" t="s">
        <v>81</v>
      </c>
      <c r="F382" t="s">
        <v>17734</v>
      </c>
      <c r="G382">
        <v>19</v>
      </c>
      <c r="H382">
        <v>0</v>
      </c>
      <c r="I382">
        <v>0</v>
      </c>
      <c r="J382">
        <v>0</v>
      </c>
      <c r="K382">
        <v>0</v>
      </c>
      <c r="L382">
        <v>0</v>
      </c>
      <c r="M382">
        <v>0</v>
      </c>
      <c r="N382">
        <v>0</v>
      </c>
      <c r="O382">
        <v>0</v>
      </c>
      <c r="P382">
        <v>0</v>
      </c>
      <c r="Q382">
        <v>0</v>
      </c>
    </row>
    <row r="383" spans="1:17" x14ac:dyDescent="0.2">
      <c r="A383" t="s">
        <v>18121</v>
      </c>
      <c r="B383" t="s">
        <v>86</v>
      </c>
      <c r="C383" t="s">
        <v>194</v>
      </c>
      <c r="D383" t="s">
        <v>17748</v>
      </c>
      <c r="E383" t="s">
        <v>83</v>
      </c>
      <c r="F383" t="s">
        <v>17749</v>
      </c>
      <c r="G383">
        <v>0</v>
      </c>
      <c r="H383">
        <v>0</v>
      </c>
      <c r="I383">
        <v>0</v>
      </c>
      <c r="J383">
        <v>0</v>
      </c>
      <c r="K383">
        <v>0</v>
      </c>
      <c r="L383">
        <v>0</v>
      </c>
      <c r="M383">
        <v>0</v>
      </c>
      <c r="N383">
        <v>1</v>
      </c>
      <c r="O383">
        <v>0</v>
      </c>
      <c r="P383">
        <v>1</v>
      </c>
      <c r="Q383">
        <v>0</v>
      </c>
    </row>
    <row r="384" spans="1:17" x14ac:dyDescent="0.2">
      <c r="A384" t="s">
        <v>18122</v>
      </c>
      <c r="B384" t="s">
        <v>86</v>
      </c>
      <c r="C384" t="s">
        <v>194</v>
      </c>
      <c r="D384" t="s">
        <v>17748</v>
      </c>
      <c r="E384" t="s">
        <v>83</v>
      </c>
      <c r="F384" t="s">
        <v>17734</v>
      </c>
      <c r="G384">
        <v>1</v>
      </c>
      <c r="H384">
        <v>0</v>
      </c>
      <c r="I384">
        <v>0</v>
      </c>
      <c r="J384">
        <v>0</v>
      </c>
      <c r="K384">
        <v>0</v>
      </c>
      <c r="L384">
        <v>0</v>
      </c>
      <c r="M384">
        <v>0</v>
      </c>
      <c r="N384">
        <v>0</v>
      </c>
      <c r="O384">
        <v>0</v>
      </c>
      <c r="P384">
        <v>0</v>
      </c>
      <c r="Q384">
        <v>0</v>
      </c>
    </row>
    <row r="385" spans="1:17" x14ac:dyDescent="0.2">
      <c r="A385" t="s">
        <v>18123</v>
      </c>
      <c r="B385" t="s">
        <v>86</v>
      </c>
      <c r="C385" t="s">
        <v>194</v>
      </c>
      <c r="D385" t="s">
        <v>17748</v>
      </c>
      <c r="E385" t="s">
        <v>81</v>
      </c>
      <c r="F385" t="s">
        <v>17749</v>
      </c>
      <c r="G385">
        <v>0</v>
      </c>
      <c r="H385">
        <v>0</v>
      </c>
      <c r="I385">
        <v>0</v>
      </c>
      <c r="J385">
        <v>0</v>
      </c>
      <c r="K385">
        <v>0</v>
      </c>
      <c r="L385">
        <v>0</v>
      </c>
      <c r="M385">
        <v>0</v>
      </c>
      <c r="N385">
        <v>2</v>
      </c>
      <c r="O385">
        <v>2</v>
      </c>
      <c r="P385">
        <v>0</v>
      </c>
      <c r="Q385">
        <v>0</v>
      </c>
    </row>
    <row r="386" spans="1:17" x14ac:dyDescent="0.2">
      <c r="A386" t="s">
        <v>18124</v>
      </c>
      <c r="B386" t="s">
        <v>86</v>
      </c>
      <c r="C386" t="s">
        <v>194</v>
      </c>
      <c r="D386" t="s">
        <v>17748</v>
      </c>
      <c r="E386" t="s">
        <v>81</v>
      </c>
      <c r="F386" t="s">
        <v>17734</v>
      </c>
      <c r="G386">
        <v>2</v>
      </c>
      <c r="H386">
        <v>0</v>
      </c>
      <c r="I386">
        <v>0</v>
      </c>
      <c r="J386">
        <v>0</v>
      </c>
      <c r="K386">
        <v>0</v>
      </c>
      <c r="L386">
        <v>0</v>
      </c>
      <c r="M386">
        <v>0</v>
      </c>
      <c r="N386">
        <v>0</v>
      </c>
      <c r="O386">
        <v>0</v>
      </c>
      <c r="P386">
        <v>0</v>
      </c>
      <c r="Q386">
        <v>0</v>
      </c>
    </row>
    <row r="387" spans="1:17" x14ac:dyDescent="0.2">
      <c r="A387" t="s">
        <v>18125</v>
      </c>
      <c r="B387" t="s">
        <v>86</v>
      </c>
      <c r="C387" t="s">
        <v>194</v>
      </c>
      <c r="D387" t="s">
        <v>17754</v>
      </c>
      <c r="E387" t="s">
        <v>83</v>
      </c>
      <c r="F387" t="s">
        <v>17734</v>
      </c>
      <c r="G387">
        <v>1</v>
      </c>
      <c r="H387">
        <v>0</v>
      </c>
      <c r="I387">
        <v>0</v>
      </c>
      <c r="J387">
        <v>0</v>
      </c>
      <c r="K387">
        <v>0</v>
      </c>
      <c r="L387">
        <v>0</v>
      </c>
      <c r="M387">
        <v>0</v>
      </c>
      <c r="N387">
        <v>0</v>
      </c>
      <c r="O387">
        <v>0</v>
      </c>
      <c r="P387">
        <v>0</v>
      </c>
      <c r="Q387">
        <v>0</v>
      </c>
    </row>
    <row r="388" spans="1:17" x14ac:dyDescent="0.2">
      <c r="A388" t="s">
        <v>18126</v>
      </c>
      <c r="B388" t="s">
        <v>86</v>
      </c>
      <c r="C388" t="s">
        <v>194</v>
      </c>
      <c r="D388" t="s">
        <v>17754</v>
      </c>
      <c r="E388" t="s">
        <v>81</v>
      </c>
      <c r="F388" t="s">
        <v>17734</v>
      </c>
      <c r="G388">
        <v>1</v>
      </c>
      <c r="H388">
        <v>0</v>
      </c>
      <c r="I388">
        <v>0</v>
      </c>
      <c r="J388">
        <v>0</v>
      </c>
      <c r="K388">
        <v>0</v>
      </c>
      <c r="L388">
        <v>0</v>
      </c>
      <c r="M388">
        <v>0</v>
      </c>
      <c r="N388">
        <v>0</v>
      </c>
      <c r="O388">
        <v>0</v>
      </c>
      <c r="P388">
        <v>0</v>
      </c>
      <c r="Q388">
        <v>0</v>
      </c>
    </row>
    <row r="389" spans="1:17" x14ac:dyDescent="0.2">
      <c r="A389" t="s">
        <v>18127</v>
      </c>
      <c r="B389" t="s">
        <v>86</v>
      </c>
      <c r="C389" t="s">
        <v>195</v>
      </c>
      <c r="D389" t="s">
        <v>17768</v>
      </c>
      <c r="E389" t="s">
        <v>83</v>
      </c>
      <c r="F389" t="s">
        <v>17734</v>
      </c>
      <c r="G389">
        <v>1</v>
      </c>
      <c r="H389">
        <v>0</v>
      </c>
      <c r="I389">
        <v>0</v>
      </c>
      <c r="J389">
        <v>0</v>
      </c>
      <c r="K389">
        <v>0</v>
      </c>
      <c r="L389">
        <v>0</v>
      </c>
      <c r="M389">
        <v>0</v>
      </c>
      <c r="N389">
        <v>0</v>
      </c>
      <c r="O389">
        <v>0</v>
      </c>
      <c r="P389">
        <v>0</v>
      </c>
      <c r="Q389">
        <v>0</v>
      </c>
    </row>
    <row r="390" spans="1:17" x14ac:dyDescent="0.2">
      <c r="A390" t="s">
        <v>18128</v>
      </c>
      <c r="B390" t="s">
        <v>86</v>
      </c>
      <c r="C390" t="s">
        <v>195</v>
      </c>
      <c r="D390" t="s">
        <v>17736</v>
      </c>
      <c r="E390" t="s">
        <v>83</v>
      </c>
      <c r="F390" t="s">
        <v>4929</v>
      </c>
      <c r="G390">
        <v>0</v>
      </c>
      <c r="H390">
        <v>14</v>
      </c>
      <c r="I390">
        <v>3</v>
      </c>
      <c r="J390">
        <v>11</v>
      </c>
      <c r="K390">
        <v>0</v>
      </c>
      <c r="L390">
        <v>0</v>
      </c>
      <c r="M390">
        <v>0</v>
      </c>
      <c r="N390">
        <v>0</v>
      </c>
      <c r="O390">
        <v>0</v>
      </c>
      <c r="P390">
        <v>0</v>
      </c>
      <c r="Q390">
        <v>0</v>
      </c>
    </row>
    <row r="391" spans="1:17" x14ac:dyDescent="0.2">
      <c r="A391" t="s">
        <v>18129</v>
      </c>
      <c r="B391" t="s">
        <v>86</v>
      </c>
      <c r="C391" t="s">
        <v>195</v>
      </c>
      <c r="D391" t="s">
        <v>17736</v>
      </c>
      <c r="E391" t="s">
        <v>83</v>
      </c>
      <c r="F391" t="s">
        <v>4931</v>
      </c>
      <c r="G391">
        <v>0</v>
      </c>
      <c r="H391">
        <v>14</v>
      </c>
      <c r="I391">
        <v>3</v>
      </c>
      <c r="J391">
        <v>11</v>
      </c>
      <c r="K391">
        <v>0</v>
      </c>
      <c r="L391">
        <v>0</v>
      </c>
      <c r="M391">
        <v>0</v>
      </c>
      <c r="N391">
        <v>0</v>
      </c>
      <c r="O391">
        <v>0</v>
      </c>
      <c r="P391">
        <v>0</v>
      </c>
      <c r="Q391">
        <v>0</v>
      </c>
    </row>
    <row r="392" spans="1:17" x14ac:dyDescent="0.2">
      <c r="A392" t="s">
        <v>18130</v>
      </c>
      <c r="B392" t="s">
        <v>86</v>
      </c>
      <c r="C392" t="s">
        <v>195</v>
      </c>
      <c r="D392" t="s">
        <v>17736</v>
      </c>
      <c r="E392" t="s">
        <v>83</v>
      </c>
      <c r="F392" t="s">
        <v>4933</v>
      </c>
      <c r="G392">
        <v>0</v>
      </c>
      <c r="H392">
        <v>0</v>
      </c>
      <c r="I392">
        <v>0</v>
      </c>
      <c r="J392">
        <v>0</v>
      </c>
      <c r="K392">
        <v>0</v>
      </c>
      <c r="L392">
        <v>0</v>
      </c>
      <c r="M392">
        <v>14</v>
      </c>
      <c r="N392">
        <v>0</v>
      </c>
      <c r="O392">
        <v>0</v>
      </c>
      <c r="P392">
        <v>0</v>
      </c>
      <c r="Q392">
        <v>0</v>
      </c>
    </row>
    <row r="393" spans="1:17" x14ac:dyDescent="0.2">
      <c r="A393" t="s">
        <v>18131</v>
      </c>
      <c r="B393" t="s">
        <v>86</v>
      </c>
      <c r="C393" t="s">
        <v>195</v>
      </c>
      <c r="D393" t="s">
        <v>17736</v>
      </c>
      <c r="E393" t="s">
        <v>83</v>
      </c>
      <c r="F393" t="s">
        <v>4935</v>
      </c>
      <c r="G393">
        <v>0</v>
      </c>
      <c r="H393">
        <v>14</v>
      </c>
      <c r="I393">
        <v>3</v>
      </c>
      <c r="J393">
        <v>11</v>
      </c>
      <c r="K393">
        <v>0</v>
      </c>
      <c r="L393">
        <v>0</v>
      </c>
      <c r="M393">
        <v>0</v>
      </c>
      <c r="N393">
        <v>0</v>
      </c>
      <c r="O393">
        <v>0</v>
      </c>
      <c r="P393">
        <v>0</v>
      </c>
      <c r="Q393">
        <v>0</v>
      </c>
    </row>
    <row r="394" spans="1:17" x14ac:dyDescent="0.2">
      <c r="A394" t="s">
        <v>18132</v>
      </c>
      <c r="B394" t="s">
        <v>86</v>
      </c>
      <c r="C394" t="s">
        <v>195</v>
      </c>
      <c r="D394" t="s">
        <v>17736</v>
      </c>
      <c r="E394" t="s">
        <v>83</v>
      </c>
      <c r="F394" t="s">
        <v>4937</v>
      </c>
      <c r="G394">
        <v>0</v>
      </c>
      <c r="H394">
        <v>14</v>
      </c>
      <c r="I394">
        <v>3</v>
      </c>
      <c r="J394">
        <v>11</v>
      </c>
      <c r="K394">
        <v>0</v>
      </c>
      <c r="L394">
        <v>0</v>
      </c>
      <c r="M394">
        <v>0</v>
      </c>
      <c r="N394">
        <v>0</v>
      </c>
      <c r="O394">
        <v>0</v>
      </c>
      <c r="P394">
        <v>0</v>
      </c>
      <c r="Q394">
        <v>0</v>
      </c>
    </row>
    <row r="395" spans="1:17" x14ac:dyDescent="0.2">
      <c r="A395" t="s">
        <v>18133</v>
      </c>
      <c r="B395" t="s">
        <v>86</v>
      </c>
      <c r="C395" t="s">
        <v>195</v>
      </c>
      <c r="D395" t="s">
        <v>17736</v>
      </c>
      <c r="E395" t="s">
        <v>83</v>
      </c>
      <c r="F395" t="s">
        <v>4939</v>
      </c>
      <c r="G395">
        <v>0</v>
      </c>
      <c r="H395">
        <v>0</v>
      </c>
      <c r="I395">
        <v>0</v>
      </c>
      <c r="J395">
        <v>0</v>
      </c>
      <c r="K395">
        <v>0</v>
      </c>
      <c r="L395">
        <v>0</v>
      </c>
      <c r="M395">
        <v>14</v>
      </c>
      <c r="N395">
        <v>0</v>
      </c>
      <c r="O395">
        <v>0</v>
      </c>
      <c r="P395">
        <v>0</v>
      </c>
      <c r="Q395">
        <v>0</v>
      </c>
    </row>
    <row r="396" spans="1:17" x14ac:dyDescent="0.2">
      <c r="A396" t="s">
        <v>18134</v>
      </c>
      <c r="B396" t="s">
        <v>86</v>
      </c>
      <c r="C396" t="s">
        <v>195</v>
      </c>
      <c r="D396" t="s">
        <v>17736</v>
      </c>
      <c r="E396" t="s">
        <v>83</v>
      </c>
      <c r="F396" t="s">
        <v>4941</v>
      </c>
      <c r="G396">
        <v>0</v>
      </c>
      <c r="H396">
        <v>14</v>
      </c>
      <c r="I396">
        <v>3</v>
      </c>
      <c r="J396">
        <v>11</v>
      </c>
      <c r="K396">
        <v>0</v>
      </c>
      <c r="L396">
        <v>0</v>
      </c>
      <c r="M396">
        <v>0</v>
      </c>
      <c r="N396">
        <v>0</v>
      </c>
      <c r="O396">
        <v>0</v>
      </c>
      <c r="P396">
        <v>0</v>
      </c>
      <c r="Q396">
        <v>0</v>
      </c>
    </row>
    <row r="397" spans="1:17" x14ac:dyDescent="0.2">
      <c r="A397" t="s">
        <v>18135</v>
      </c>
      <c r="B397" t="s">
        <v>86</v>
      </c>
      <c r="C397" t="s">
        <v>195</v>
      </c>
      <c r="D397" t="s">
        <v>17736</v>
      </c>
      <c r="E397" t="s">
        <v>83</v>
      </c>
      <c r="F397" t="s">
        <v>4943</v>
      </c>
      <c r="G397">
        <v>0</v>
      </c>
      <c r="H397">
        <v>0</v>
      </c>
      <c r="I397">
        <v>0</v>
      </c>
      <c r="J397">
        <v>0</v>
      </c>
      <c r="K397">
        <v>0</v>
      </c>
      <c r="L397">
        <v>0</v>
      </c>
      <c r="M397">
        <v>14</v>
      </c>
      <c r="N397">
        <v>0</v>
      </c>
      <c r="O397">
        <v>0</v>
      </c>
      <c r="P397">
        <v>0</v>
      </c>
      <c r="Q397">
        <v>0</v>
      </c>
    </row>
    <row r="398" spans="1:17" x14ac:dyDescent="0.2">
      <c r="A398" t="s">
        <v>18136</v>
      </c>
      <c r="B398" t="s">
        <v>86</v>
      </c>
      <c r="C398" t="s">
        <v>195</v>
      </c>
      <c r="D398" t="s">
        <v>17736</v>
      </c>
      <c r="E398" t="s">
        <v>83</v>
      </c>
      <c r="F398" t="s">
        <v>4925</v>
      </c>
      <c r="G398">
        <v>0</v>
      </c>
      <c r="H398">
        <v>0</v>
      </c>
      <c r="I398">
        <v>0</v>
      </c>
      <c r="J398">
        <v>0</v>
      </c>
      <c r="K398">
        <v>0</v>
      </c>
      <c r="L398">
        <v>0</v>
      </c>
      <c r="M398">
        <v>0</v>
      </c>
      <c r="N398">
        <v>12</v>
      </c>
      <c r="O398">
        <v>12</v>
      </c>
      <c r="P398">
        <v>0</v>
      </c>
      <c r="Q398">
        <v>0</v>
      </c>
    </row>
    <row r="399" spans="1:17" x14ac:dyDescent="0.2">
      <c r="A399" t="s">
        <v>18137</v>
      </c>
      <c r="B399" t="s">
        <v>86</v>
      </c>
      <c r="C399" t="s">
        <v>195</v>
      </c>
      <c r="D399" t="s">
        <v>17736</v>
      </c>
      <c r="E399" t="s">
        <v>83</v>
      </c>
      <c r="F399" t="s">
        <v>4927</v>
      </c>
      <c r="G399">
        <v>0</v>
      </c>
      <c r="H399">
        <v>0</v>
      </c>
      <c r="I399">
        <v>0</v>
      </c>
      <c r="J399">
        <v>0</v>
      </c>
      <c r="K399">
        <v>0</v>
      </c>
      <c r="L399">
        <v>0</v>
      </c>
      <c r="M399">
        <v>0</v>
      </c>
      <c r="N399">
        <v>12</v>
      </c>
      <c r="O399">
        <v>12</v>
      </c>
      <c r="P399">
        <v>0</v>
      </c>
      <c r="Q399">
        <v>0</v>
      </c>
    </row>
    <row r="400" spans="1:17" x14ac:dyDescent="0.2">
      <c r="A400" t="s">
        <v>18138</v>
      </c>
      <c r="B400" t="s">
        <v>86</v>
      </c>
      <c r="C400" t="s">
        <v>256</v>
      </c>
      <c r="D400" t="s">
        <v>17736</v>
      </c>
      <c r="E400" t="s">
        <v>81</v>
      </c>
      <c r="F400" t="s">
        <v>4925</v>
      </c>
      <c r="G400">
        <v>0</v>
      </c>
      <c r="H400">
        <v>0</v>
      </c>
      <c r="I400">
        <v>0</v>
      </c>
      <c r="J400">
        <v>0</v>
      </c>
      <c r="K400">
        <v>0</v>
      </c>
      <c r="L400">
        <v>0</v>
      </c>
      <c r="M400">
        <v>0</v>
      </c>
      <c r="N400">
        <v>26</v>
      </c>
      <c r="O400">
        <v>25</v>
      </c>
      <c r="P400">
        <v>1</v>
      </c>
      <c r="Q400">
        <v>0</v>
      </c>
    </row>
    <row r="401" spans="1:17" x14ac:dyDescent="0.2">
      <c r="A401" t="s">
        <v>18139</v>
      </c>
      <c r="B401" t="s">
        <v>86</v>
      </c>
      <c r="C401" t="s">
        <v>256</v>
      </c>
      <c r="D401" t="s">
        <v>17736</v>
      </c>
      <c r="E401" t="s">
        <v>81</v>
      </c>
      <c r="F401" t="s">
        <v>4927</v>
      </c>
      <c r="G401">
        <v>0</v>
      </c>
      <c r="H401">
        <v>0</v>
      </c>
      <c r="I401">
        <v>0</v>
      </c>
      <c r="J401">
        <v>0</v>
      </c>
      <c r="K401">
        <v>0</v>
      </c>
      <c r="L401">
        <v>0</v>
      </c>
      <c r="M401">
        <v>0</v>
      </c>
      <c r="N401">
        <v>23</v>
      </c>
      <c r="O401">
        <v>22</v>
      </c>
      <c r="P401">
        <v>1</v>
      </c>
      <c r="Q401">
        <v>0</v>
      </c>
    </row>
    <row r="402" spans="1:17" x14ac:dyDescent="0.2">
      <c r="A402" t="s">
        <v>18140</v>
      </c>
      <c r="B402" t="s">
        <v>86</v>
      </c>
      <c r="C402" t="s">
        <v>256</v>
      </c>
      <c r="D402" t="s">
        <v>17736</v>
      </c>
      <c r="E402" t="s">
        <v>81</v>
      </c>
      <c r="F402" t="s">
        <v>17734</v>
      </c>
      <c r="G402">
        <v>28</v>
      </c>
      <c r="H402">
        <v>0</v>
      </c>
      <c r="I402">
        <v>0</v>
      </c>
      <c r="J402">
        <v>0</v>
      </c>
      <c r="K402">
        <v>0</v>
      </c>
      <c r="L402">
        <v>0</v>
      </c>
      <c r="M402">
        <v>0</v>
      </c>
      <c r="N402">
        <v>0</v>
      </c>
      <c r="O402">
        <v>0</v>
      </c>
      <c r="P402">
        <v>0</v>
      </c>
      <c r="Q402">
        <v>0</v>
      </c>
    </row>
    <row r="403" spans="1:17" x14ac:dyDescent="0.2">
      <c r="A403" t="s">
        <v>18141</v>
      </c>
      <c r="B403" t="s">
        <v>86</v>
      </c>
      <c r="C403" t="s">
        <v>256</v>
      </c>
      <c r="D403" t="s">
        <v>17748</v>
      </c>
      <c r="E403" t="s">
        <v>83</v>
      </c>
      <c r="F403" t="s">
        <v>17749</v>
      </c>
      <c r="G403">
        <v>0</v>
      </c>
      <c r="H403">
        <v>0</v>
      </c>
      <c r="I403">
        <v>0</v>
      </c>
      <c r="J403">
        <v>0</v>
      </c>
      <c r="K403">
        <v>0</v>
      </c>
      <c r="L403">
        <v>0</v>
      </c>
      <c r="M403">
        <v>0</v>
      </c>
      <c r="N403">
        <v>1</v>
      </c>
      <c r="O403">
        <v>1</v>
      </c>
      <c r="P403">
        <v>0</v>
      </c>
      <c r="Q403">
        <v>0</v>
      </c>
    </row>
    <row r="404" spans="1:17" x14ac:dyDescent="0.2">
      <c r="A404" t="s">
        <v>18142</v>
      </c>
      <c r="B404" t="s">
        <v>86</v>
      </c>
      <c r="C404" t="s">
        <v>256</v>
      </c>
      <c r="D404" t="s">
        <v>17748</v>
      </c>
      <c r="E404" t="s">
        <v>83</v>
      </c>
      <c r="F404" t="s">
        <v>17734</v>
      </c>
      <c r="G404">
        <v>1</v>
      </c>
      <c r="H404">
        <v>0</v>
      </c>
      <c r="I404">
        <v>0</v>
      </c>
      <c r="J404">
        <v>0</v>
      </c>
      <c r="K404">
        <v>0</v>
      </c>
      <c r="L404">
        <v>0</v>
      </c>
      <c r="M404">
        <v>0</v>
      </c>
      <c r="N404">
        <v>0</v>
      </c>
      <c r="O404">
        <v>0</v>
      </c>
      <c r="P404">
        <v>0</v>
      </c>
      <c r="Q404">
        <v>0</v>
      </c>
    </row>
    <row r="405" spans="1:17" x14ac:dyDescent="0.2">
      <c r="A405" t="s">
        <v>18143</v>
      </c>
      <c r="B405" t="s">
        <v>86</v>
      </c>
      <c r="C405" t="s">
        <v>256</v>
      </c>
      <c r="D405" t="s">
        <v>17748</v>
      </c>
      <c r="E405" t="s">
        <v>81</v>
      </c>
      <c r="F405" t="s">
        <v>17749</v>
      </c>
      <c r="G405">
        <v>0</v>
      </c>
      <c r="H405">
        <v>0</v>
      </c>
      <c r="I405">
        <v>0</v>
      </c>
      <c r="J405">
        <v>0</v>
      </c>
      <c r="K405">
        <v>0</v>
      </c>
      <c r="L405">
        <v>0</v>
      </c>
      <c r="M405">
        <v>0</v>
      </c>
      <c r="N405">
        <v>3</v>
      </c>
      <c r="O405">
        <v>3</v>
      </c>
      <c r="P405">
        <v>0</v>
      </c>
      <c r="Q405">
        <v>0</v>
      </c>
    </row>
    <row r="406" spans="1:17" x14ac:dyDescent="0.2">
      <c r="A406" t="s">
        <v>18144</v>
      </c>
      <c r="B406" t="s">
        <v>86</v>
      </c>
      <c r="C406" t="s">
        <v>256</v>
      </c>
      <c r="D406" t="s">
        <v>17748</v>
      </c>
      <c r="E406" t="s">
        <v>81</v>
      </c>
      <c r="F406" t="s">
        <v>17734</v>
      </c>
      <c r="G406">
        <v>3</v>
      </c>
      <c r="H406">
        <v>0</v>
      </c>
      <c r="I406">
        <v>0</v>
      </c>
      <c r="J406">
        <v>0</v>
      </c>
      <c r="K406">
        <v>0</v>
      </c>
      <c r="L406">
        <v>0</v>
      </c>
      <c r="M406">
        <v>0</v>
      </c>
      <c r="N406">
        <v>0</v>
      </c>
      <c r="O406">
        <v>0</v>
      </c>
      <c r="P406">
        <v>0</v>
      </c>
      <c r="Q406">
        <v>0</v>
      </c>
    </row>
    <row r="407" spans="1:17" x14ac:dyDescent="0.2">
      <c r="A407" t="s">
        <v>18145</v>
      </c>
      <c r="B407" t="s">
        <v>86</v>
      </c>
      <c r="C407" t="s">
        <v>256</v>
      </c>
      <c r="D407" t="s">
        <v>17754</v>
      </c>
      <c r="E407" t="s">
        <v>83</v>
      </c>
      <c r="F407" t="s">
        <v>17734</v>
      </c>
      <c r="G407">
        <v>7</v>
      </c>
      <c r="H407">
        <v>0</v>
      </c>
      <c r="I407">
        <v>0</v>
      </c>
      <c r="J407">
        <v>0</v>
      </c>
      <c r="K407">
        <v>0</v>
      </c>
      <c r="L407">
        <v>0</v>
      </c>
      <c r="M407">
        <v>0</v>
      </c>
      <c r="N407">
        <v>0</v>
      </c>
      <c r="O407">
        <v>0</v>
      </c>
      <c r="P407">
        <v>0</v>
      </c>
      <c r="Q407">
        <v>0</v>
      </c>
    </row>
    <row r="408" spans="1:17" x14ac:dyDescent="0.2">
      <c r="A408" t="s">
        <v>18146</v>
      </c>
      <c r="B408" t="s">
        <v>86</v>
      </c>
      <c r="C408" t="s">
        <v>256</v>
      </c>
      <c r="D408" t="s">
        <v>17754</v>
      </c>
      <c r="E408" t="s">
        <v>81</v>
      </c>
      <c r="F408" t="s">
        <v>17734</v>
      </c>
      <c r="G408">
        <v>1</v>
      </c>
      <c r="H408">
        <v>0</v>
      </c>
      <c r="I408">
        <v>0</v>
      </c>
      <c r="J408">
        <v>0</v>
      </c>
      <c r="K408">
        <v>0</v>
      </c>
      <c r="L408">
        <v>0</v>
      </c>
      <c r="M408">
        <v>0</v>
      </c>
      <c r="N408">
        <v>0</v>
      </c>
      <c r="O408">
        <v>0</v>
      </c>
      <c r="P408">
        <v>0</v>
      </c>
      <c r="Q408">
        <v>0</v>
      </c>
    </row>
    <row r="409" spans="1:17" x14ac:dyDescent="0.2">
      <c r="A409" t="s">
        <v>18147</v>
      </c>
      <c r="B409" t="s">
        <v>86</v>
      </c>
      <c r="C409" t="s">
        <v>257</v>
      </c>
      <c r="D409" t="s">
        <v>17768</v>
      </c>
      <c r="E409" t="s">
        <v>83</v>
      </c>
      <c r="F409" t="s">
        <v>17734</v>
      </c>
      <c r="G409">
        <v>7</v>
      </c>
      <c r="H409">
        <v>0</v>
      </c>
      <c r="I409">
        <v>0</v>
      </c>
      <c r="J409">
        <v>0</v>
      </c>
      <c r="K409">
        <v>0</v>
      </c>
      <c r="L409">
        <v>0</v>
      </c>
      <c r="M409">
        <v>0</v>
      </c>
      <c r="N409">
        <v>0</v>
      </c>
      <c r="O409">
        <v>0</v>
      </c>
      <c r="P409">
        <v>0</v>
      </c>
      <c r="Q409">
        <v>0</v>
      </c>
    </row>
    <row r="410" spans="1:17" x14ac:dyDescent="0.2">
      <c r="A410" t="s">
        <v>18148</v>
      </c>
      <c r="B410" t="s">
        <v>86</v>
      </c>
      <c r="C410" t="s">
        <v>257</v>
      </c>
      <c r="D410" t="s">
        <v>17736</v>
      </c>
      <c r="E410" t="s">
        <v>83</v>
      </c>
      <c r="F410" t="s">
        <v>4929</v>
      </c>
      <c r="G410">
        <v>0</v>
      </c>
      <c r="H410">
        <v>15</v>
      </c>
      <c r="I410">
        <v>1</v>
      </c>
      <c r="J410">
        <v>10</v>
      </c>
      <c r="K410">
        <v>3</v>
      </c>
      <c r="L410">
        <v>1</v>
      </c>
      <c r="M410">
        <v>0</v>
      </c>
      <c r="N410">
        <v>0</v>
      </c>
      <c r="O410">
        <v>0</v>
      </c>
      <c r="P410">
        <v>0</v>
      </c>
      <c r="Q410">
        <v>0</v>
      </c>
    </row>
    <row r="411" spans="1:17" x14ac:dyDescent="0.2">
      <c r="A411" t="s">
        <v>18149</v>
      </c>
      <c r="B411" t="s">
        <v>86</v>
      </c>
      <c r="C411" t="s">
        <v>257</v>
      </c>
      <c r="D411" t="s">
        <v>17736</v>
      </c>
      <c r="E411" t="s">
        <v>83</v>
      </c>
      <c r="F411" t="s">
        <v>4931</v>
      </c>
      <c r="G411">
        <v>0</v>
      </c>
      <c r="H411">
        <v>15</v>
      </c>
      <c r="I411">
        <v>0</v>
      </c>
      <c r="J411">
        <v>11</v>
      </c>
      <c r="K411">
        <v>2</v>
      </c>
      <c r="L411">
        <v>2</v>
      </c>
      <c r="M411">
        <v>0</v>
      </c>
      <c r="N411">
        <v>0</v>
      </c>
      <c r="O411">
        <v>0</v>
      </c>
      <c r="P411">
        <v>0</v>
      </c>
      <c r="Q411">
        <v>0</v>
      </c>
    </row>
    <row r="412" spans="1:17" x14ac:dyDescent="0.2">
      <c r="A412" t="s">
        <v>18150</v>
      </c>
      <c r="B412" t="s">
        <v>86</v>
      </c>
      <c r="C412" t="s">
        <v>257</v>
      </c>
      <c r="D412" t="s">
        <v>17736</v>
      </c>
      <c r="E412" t="s">
        <v>83</v>
      </c>
      <c r="F412" t="s">
        <v>4933</v>
      </c>
      <c r="G412">
        <v>0</v>
      </c>
      <c r="H412">
        <v>0</v>
      </c>
      <c r="I412">
        <v>0</v>
      </c>
      <c r="J412">
        <v>0</v>
      </c>
      <c r="K412">
        <v>0</v>
      </c>
      <c r="L412">
        <v>0</v>
      </c>
      <c r="M412">
        <v>15</v>
      </c>
      <c r="N412">
        <v>0</v>
      </c>
      <c r="O412">
        <v>0</v>
      </c>
      <c r="P412">
        <v>0</v>
      </c>
      <c r="Q412">
        <v>0</v>
      </c>
    </row>
    <row r="413" spans="1:17" x14ac:dyDescent="0.2">
      <c r="A413" t="s">
        <v>18151</v>
      </c>
      <c r="B413" t="s">
        <v>86</v>
      </c>
      <c r="C413" t="s">
        <v>257</v>
      </c>
      <c r="D413" t="s">
        <v>17736</v>
      </c>
      <c r="E413" t="s">
        <v>83</v>
      </c>
      <c r="F413" t="s">
        <v>4935</v>
      </c>
      <c r="G413">
        <v>0</v>
      </c>
      <c r="H413">
        <v>15</v>
      </c>
      <c r="I413">
        <v>0</v>
      </c>
      <c r="J413">
        <v>11</v>
      </c>
      <c r="K413">
        <v>2</v>
      </c>
      <c r="L413">
        <v>2</v>
      </c>
      <c r="M413">
        <v>0</v>
      </c>
      <c r="N413">
        <v>0</v>
      </c>
      <c r="O413">
        <v>0</v>
      </c>
      <c r="P413">
        <v>0</v>
      </c>
      <c r="Q413">
        <v>0</v>
      </c>
    </row>
    <row r="414" spans="1:17" x14ac:dyDescent="0.2">
      <c r="A414" t="s">
        <v>18152</v>
      </c>
      <c r="B414" t="s">
        <v>86</v>
      </c>
      <c r="C414" t="s">
        <v>257</v>
      </c>
      <c r="D414" t="s">
        <v>17736</v>
      </c>
      <c r="E414" t="s">
        <v>83</v>
      </c>
      <c r="F414" t="s">
        <v>4937</v>
      </c>
      <c r="G414">
        <v>0</v>
      </c>
      <c r="H414">
        <v>15</v>
      </c>
      <c r="I414">
        <v>0</v>
      </c>
      <c r="J414">
        <v>11</v>
      </c>
      <c r="K414">
        <v>2</v>
      </c>
      <c r="L414">
        <v>2</v>
      </c>
      <c r="M414">
        <v>0</v>
      </c>
      <c r="N414">
        <v>0</v>
      </c>
      <c r="O414">
        <v>0</v>
      </c>
      <c r="P414">
        <v>0</v>
      </c>
      <c r="Q414">
        <v>0</v>
      </c>
    </row>
    <row r="415" spans="1:17" x14ac:dyDescent="0.2">
      <c r="A415" t="s">
        <v>18153</v>
      </c>
      <c r="B415" t="s">
        <v>86</v>
      </c>
      <c r="C415" t="s">
        <v>257</v>
      </c>
      <c r="D415" t="s">
        <v>17736</v>
      </c>
      <c r="E415" t="s">
        <v>83</v>
      </c>
      <c r="F415" t="s">
        <v>4939</v>
      </c>
      <c r="G415">
        <v>0</v>
      </c>
      <c r="H415">
        <v>0</v>
      </c>
      <c r="I415">
        <v>0</v>
      </c>
      <c r="J415">
        <v>0</v>
      </c>
      <c r="K415">
        <v>0</v>
      </c>
      <c r="L415">
        <v>0</v>
      </c>
      <c r="M415">
        <v>15</v>
      </c>
      <c r="N415">
        <v>0</v>
      </c>
      <c r="O415">
        <v>0</v>
      </c>
      <c r="P415">
        <v>0</v>
      </c>
      <c r="Q415">
        <v>0</v>
      </c>
    </row>
    <row r="416" spans="1:17" x14ac:dyDescent="0.2">
      <c r="A416" t="s">
        <v>18154</v>
      </c>
      <c r="B416" t="s">
        <v>86</v>
      </c>
      <c r="C416" t="s">
        <v>257</v>
      </c>
      <c r="D416" t="s">
        <v>17736</v>
      </c>
      <c r="E416" t="s">
        <v>83</v>
      </c>
      <c r="F416" t="s">
        <v>4941</v>
      </c>
      <c r="G416">
        <v>0</v>
      </c>
      <c r="H416">
        <v>15</v>
      </c>
      <c r="I416">
        <v>0</v>
      </c>
      <c r="J416">
        <v>11</v>
      </c>
      <c r="K416">
        <v>3</v>
      </c>
      <c r="L416">
        <v>1</v>
      </c>
      <c r="M416">
        <v>0</v>
      </c>
      <c r="N416">
        <v>0</v>
      </c>
      <c r="O416">
        <v>0</v>
      </c>
      <c r="P416">
        <v>0</v>
      </c>
      <c r="Q416">
        <v>0</v>
      </c>
    </row>
    <row r="417" spans="1:17" x14ac:dyDescent="0.2">
      <c r="A417" t="s">
        <v>18155</v>
      </c>
      <c r="B417" t="s">
        <v>86</v>
      </c>
      <c r="C417" t="s">
        <v>257</v>
      </c>
      <c r="D417" t="s">
        <v>17736</v>
      </c>
      <c r="E417" t="s">
        <v>83</v>
      </c>
      <c r="F417" t="s">
        <v>4943</v>
      </c>
      <c r="G417">
        <v>0</v>
      </c>
      <c r="H417">
        <v>0</v>
      </c>
      <c r="I417">
        <v>0</v>
      </c>
      <c r="J417">
        <v>0</v>
      </c>
      <c r="K417">
        <v>0</v>
      </c>
      <c r="L417">
        <v>0</v>
      </c>
      <c r="M417">
        <v>15</v>
      </c>
      <c r="N417">
        <v>0</v>
      </c>
      <c r="O417">
        <v>0</v>
      </c>
      <c r="P417">
        <v>0</v>
      </c>
      <c r="Q417">
        <v>0</v>
      </c>
    </row>
    <row r="418" spans="1:17" x14ac:dyDescent="0.2">
      <c r="A418" t="s">
        <v>18156</v>
      </c>
      <c r="B418" t="s">
        <v>86</v>
      </c>
      <c r="C418" t="s">
        <v>257</v>
      </c>
      <c r="D418" t="s">
        <v>17736</v>
      </c>
      <c r="E418" t="s">
        <v>83</v>
      </c>
      <c r="F418" t="s">
        <v>4925</v>
      </c>
      <c r="G418">
        <v>0</v>
      </c>
      <c r="H418">
        <v>0</v>
      </c>
      <c r="I418">
        <v>0</v>
      </c>
      <c r="J418">
        <v>0</v>
      </c>
      <c r="K418">
        <v>0</v>
      </c>
      <c r="L418">
        <v>0</v>
      </c>
      <c r="M418">
        <v>0</v>
      </c>
      <c r="N418">
        <v>13</v>
      </c>
      <c r="O418">
        <v>11</v>
      </c>
      <c r="P418">
        <v>2</v>
      </c>
      <c r="Q418">
        <v>0</v>
      </c>
    </row>
    <row r="419" spans="1:17" x14ac:dyDescent="0.2">
      <c r="A419" t="s">
        <v>18157</v>
      </c>
      <c r="B419" t="s">
        <v>86</v>
      </c>
      <c r="C419" t="s">
        <v>257</v>
      </c>
      <c r="D419" t="s">
        <v>17736</v>
      </c>
      <c r="E419" t="s">
        <v>83</v>
      </c>
      <c r="F419" t="s">
        <v>4927</v>
      </c>
      <c r="G419">
        <v>0</v>
      </c>
      <c r="H419">
        <v>0</v>
      </c>
      <c r="I419">
        <v>0</v>
      </c>
      <c r="J419">
        <v>0</v>
      </c>
      <c r="K419">
        <v>0</v>
      </c>
      <c r="L419">
        <v>0</v>
      </c>
      <c r="M419">
        <v>0</v>
      </c>
      <c r="N419">
        <v>10</v>
      </c>
      <c r="O419">
        <v>10</v>
      </c>
      <c r="P419">
        <v>0</v>
      </c>
      <c r="Q419">
        <v>0</v>
      </c>
    </row>
    <row r="420" spans="1:17" x14ac:dyDescent="0.2">
      <c r="A420" t="s">
        <v>18158</v>
      </c>
      <c r="B420" t="s">
        <v>86</v>
      </c>
      <c r="C420" t="s">
        <v>257</v>
      </c>
      <c r="D420" t="s">
        <v>17736</v>
      </c>
      <c r="E420" t="s">
        <v>83</v>
      </c>
      <c r="F420" t="s">
        <v>17734</v>
      </c>
      <c r="G420">
        <v>15</v>
      </c>
      <c r="H420">
        <v>0</v>
      </c>
      <c r="I420">
        <v>0</v>
      </c>
      <c r="J420">
        <v>0</v>
      </c>
      <c r="K420">
        <v>0</v>
      </c>
      <c r="L420">
        <v>0</v>
      </c>
      <c r="M420">
        <v>0</v>
      </c>
      <c r="N420">
        <v>0</v>
      </c>
      <c r="O420">
        <v>0</v>
      </c>
      <c r="P420">
        <v>0</v>
      </c>
      <c r="Q420">
        <v>0</v>
      </c>
    </row>
    <row r="421" spans="1:17" x14ac:dyDescent="0.2">
      <c r="A421" t="s">
        <v>18159</v>
      </c>
      <c r="B421" t="s">
        <v>86</v>
      </c>
      <c r="C421" t="s">
        <v>257</v>
      </c>
      <c r="D421" t="s">
        <v>17736</v>
      </c>
      <c r="E421" t="s">
        <v>81</v>
      </c>
      <c r="F421" t="s">
        <v>4929</v>
      </c>
      <c r="G421">
        <v>0</v>
      </c>
      <c r="H421">
        <v>12</v>
      </c>
      <c r="I421">
        <v>0</v>
      </c>
      <c r="J421">
        <v>9</v>
      </c>
      <c r="K421">
        <v>2</v>
      </c>
      <c r="L421">
        <v>1</v>
      </c>
      <c r="M421">
        <v>0</v>
      </c>
      <c r="N421">
        <v>0</v>
      </c>
      <c r="O421">
        <v>0</v>
      </c>
      <c r="P421">
        <v>0</v>
      </c>
      <c r="Q421">
        <v>0</v>
      </c>
    </row>
    <row r="422" spans="1:17" x14ac:dyDescent="0.2">
      <c r="A422" t="s">
        <v>18160</v>
      </c>
      <c r="B422" t="s">
        <v>86</v>
      </c>
      <c r="C422" t="s">
        <v>257</v>
      </c>
      <c r="D422" t="s">
        <v>17736</v>
      </c>
      <c r="E422" t="s">
        <v>81</v>
      </c>
      <c r="F422" t="s">
        <v>4931</v>
      </c>
      <c r="G422">
        <v>0</v>
      </c>
      <c r="H422">
        <v>12</v>
      </c>
      <c r="I422">
        <v>0</v>
      </c>
      <c r="J422">
        <v>9</v>
      </c>
      <c r="K422">
        <v>1</v>
      </c>
      <c r="L422">
        <v>2</v>
      </c>
      <c r="M422">
        <v>0</v>
      </c>
      <c r="N422">
        <v>0</v>
      </c>
      <c r="O422">
        <v>0</v>
      </c>
      <c r="P422">
        <v>0</v>
      </c>
      <c r="Q422">
        <v>0</v>
      </c>
    </row>
    <row r="423" spans="1:17" x14ac:dyDescent="0.2">
      <c r="A423" t="s">
        <v>18161</v>
      </c>
      <c r="B423" t="s">
        <v>86</v>
      </c>
      <c r="C423" t="s">
        <v>257</v>
      </c>
      <c r="D423" t="s">
        <v>17736</v>
      </c>
      <c r="E423" t="s">
        <v>81</v>
      </c>
      <c r="F423" t="s">
        <v>4933</v>
      </c>
      <c r="G423">
        <v>0</v>
      </c>
      <c r="H423">
        <v>0</v>
      </c>
      <c r="I423">
        <v>0</v>
      </c>
      <c r="J423">
        <v>0</v>
      </c>
      <c r="K423">
        <v>0</v>
      </c>
      <c r="L423">
        <v>0</v>
      </c>
      <c r="M423">
        <v>12</v>
      </c>
      <c r="N423">
        <v>0</v>
      </c>
      <c r="O423">
        <v>0</v>
      </c>
      <c r="P423">
        <v>0</v>
      </c>
      <c r="Q423">
        <v>0</v>
      </c>
    </row>
    <row r="424" spans="1:17" x14ac:dyDescent="0.2">
      <c r="A424" t="s">
        <v>18162</v>
      </c>
      <c r="B424" t="s">
        <v>86</v>
      </c>
      <c r="C424" t="s">
        <v>257</v>
      </c>
      <c r="D424" t="s">
        <v>17736</v>
      </c>
      <c r="E424" t="s">
        <v>81</v>
      </c>
      <c r="F424" t="s">
        <v>4935</v>
      </c>
      <c r="G424">
        <v>0</v>
      </c>
      <c r="H424">
        <v>12</v>
      </c>
      <c r="I424">
        <v>0</v>
      </c>
      <c r="J424">
        <v>9</v>
      </c>
      <c r="K424">
        <v>1</v>
      </c>
      <c r="L424">
        <v>2</v>
      </c>
      <c r="M424">
        <v>0</v>
      </c>
      <c r="N424">
        <v>0</v>
      </c>
      <c r="O424">
        <v>0</v>
      </c>
      <c r="P424">
        <v>0</v>
      </c>
      <c r="Q424">
        <v>0</v>
      </c>
    </row>
    <row r="425" spans="1:17" x14ac:dyDescent="0.2">
      <c r="A425" t="s">
        <v>18163</v>
      </c>
      <c r="B425" t="s">
        <v>86</v>
      </c>
      <c r="C425" t="s">
        <v>257</v>
      </c>
      <c r="D425" t="s">
        <v>17736</v>
      </c>
      <c r="E425" t="s">
        <v>81</v>
      </c>
      <c r="F425" t="s">
        <v>4937</v>
      </c>
      <c r="G425">
        <v>0</v>
      </c>
      <c r="H425">
        <v>12</v>
      </c>
      <c r="I425">
        <v>0</v>
      </c>
      <c r="J425">
        <v>9</v>
      </c>
      <c r="K425">
        <v>1</v>
      </c>
      <c r="L425">
        <v>2</v>
      </c>
      <c r="M425">
        <v>0</v>
      </c>
      <c r="N425">
        <v>0</v>
      </c>
      <c r="O425">
        <v>0</v>
      </c>
      <c r="P425">
        <v>0</v>
      </c>
      <c r="Q425">
        <v>0</v>
      </c>
    </row>
    <row r="426" spans="1:17" x14ac:dyDescent="0.2">
      <c r="A426" t="s">
        <v>18164</v>
      </c>
      <c r="B426" t="s">
        <v>86</v>
      </c>
      <c r="C426" t="s">
        <v>257</v>
      </c>
      <c r="D426" t="s">
        <v>17736</v>
      </c>
      <c r="E426" t="s">
        <v>81</v>
      </c>
      <c r="F426" t="s">
        <v>4939</v>
      </c>
      <c r="G426">
        <v>0</v>
      </c>
      <c r="H426">
        <v>0</v>
      </c>
      <c r="I426">
        <v>0</v>
      </c>
      <c r="J426">
        <v>0</v>
      </c>
      <c r="K426">
        <v>0</v>
      </c>
      <c r="L426">
        <v>0</v>
      </c>
      <c r="M426">
        <v>12</v>
      </c>
      <c r="N426">
        <v>0</v>
      </c>
      <c r="O426">
        <v>0</v>
      </c>
      <c r="P426">
        <v>0</v>
      </c>
      <c r="Q426">
        <v>0</v>
      </c>
    </row>
    <row r="427" spans="1:17" x14ac:dyDescent="0.2">
      <c r="A427" t="s">
        <v>18165</v>
      </c>
      <c r="B427" t="s">
        <v>86</v>
      </c>
      <c r="C427" t="s">
        <v>257</v>
      </c>
      <c r="D427" t="s">
        <v>17736</v>
      </c>
      <c r="E427" t="s">
        <v>81</v>
      </c>
      <c r="F427" t="s">
        <v>4941</v>
      </c>
      <c r="G427">
        <v>0</v>
      </c>
      <c r="H427">
        <v>12</v>
      </c>
      <c r="I427">
        <v>0</v>
      </c>
      <c r="J427">
        <v>9</v>
      </c>
      <c r="K427">
        <v>2</v>
      </c>
      <c r="L427">
        <v>1</v>
      </c>
      <c r="M427">
        <v>0</v>
      </c>
      <c r="N427">
        <v>0</v>
      </c>
      <c r="O427">
        <v>0</v>
      </c>
      <c r="P427">
        <v>0</v>
      </c>
      <c r="Q427">
        <v>0</v>
      </c>
    </row>
    <row r="428" spans="1:17" x14ac:dyDescent="0.2">
      <c r="A428" t="s">
        <v>18166</v>
      </c>
      <c r="B428" t="s">
        <v>86</v>
      </c>
      <c r="C428" t="s">
        <v>257</v>
      </c>
      <c r="D428" t="s">
        <v>17736</v>
      </c>
      <c r="E428" t="s">
        <v>81</v>
      </c>
      <c r="F428" t="s">
        <v>4943</v>
      </c>
      <c r="G428">
        <v>0</v>
      </c>
      <c r="H428">
        <v>0</v>
      </c>
      <c r="I428">
        <v>0</v>
      </c>
      <c r="J428">
        <v>0</v>
      </c>
      <c r="K428">
        <v>0</v>
      </c>
      <c r="L428">
        <v>0</v>
      </c>
      <c r="M428">
        <v>12</v>
      </c>
      <c r="N428">
        <v>0</v>
      </c>
      <c r="O428">
        <v>0</v>
      </c>
      <c r="P428">
        <v>0</v>
      </c>
      <c r="Q428">
        <v>0</v>
      </c>
    </row>
    <row r="429" spans="1:17" x14ac:dyDescent="0.2">
      <c r="A429" t="s">
        <v>18167</v>
      </c>
      <c r="B429" t="s">
        <v>86</v>
      </c>
      <c r="C429" t="s">
        <v>257</v>
      </c>
      <c r="D429" t="s">
        <v>17736</v>
      </c>
      <c r="E429" t="s">
        <v>81</v>
      </c>
      <c r="F429" t="s">
        <v>4925</v>
      </c>
      <c r="G429">
        <v>0</v>
      </c>
      <c r="H429">
        <v>0</v>
      </c>
      <c r="I429">
        <v>0</v>
      </c>
      <c r="J429">
        <v>0</v>
      </c>
      <c r="K429">
        <v>0</v>
      </c>
      <c r="L429">
        <v>0</v>
      </c>
      <c r="M429">
        <v>0</v>
      </c>
      <c r="N429">
        <v>12</v>
      </c>
      <c r="O429">
        <v>10</v>
      </c>
      <c r="P429">
        <v>2</v>
      </c>
      <c r="Q429">
        <v>0</v>
      </c>
    </row>
    <row r="430" spans="1:17" x14ac:dyDescent="0.2">
      <c r="A430" t="s">
        <v>18168</v>
      </c>
      <c r="B430" t="s">
        <v>89</v>
      </c>
      <c r="C430" t="s">
        <v>148</v>
      </c>
      <c r="D430" t="s">
        <v>17736</v>
      </c>
      <c r="E430" t="s">
        <v>81</v>
      </c>
      <c r="F430" t="s">
        <v>4943</v>
      </c>
      <c r="G430">
        <v>0</v>
      </c>
      <c r="H430">
        <v>0</v>
      </c>
      <c r="I430">
        <v>0</v>
      </c>
      <c r="J430">
        <v>0</v>
      </c>
      <c r="K430">
        <v>0</v>
      </c>
      <c r="L430">
        <v>0</v>
      </c>
      <c r="M430">
        <v>12</v>
      </c>
      <c r="N430">
        <v>0</v>
      </c>
      <c r="O430">
        <v>0</v>
      </c>
      <c r="P430">
        <v>0</v>
      </c>
      <c r="Q430">
        <v>0</v>
      </c>
    </row>
    <row r="431" spans="1:17" x14ac:dyDescent="0.2">
      <c r="A431" t="s">
        <v>18169</v>
      </c>
      <c r="B431" t="s">
        <v>89</v>
      </c>
      <c r="C431" t="s">
        <v>148</v>
      </c>
      <c r="D431" t="s">
        <v>17736</v>
      </c>
      <c r="E431" t="s">
        <v>81</v>
      </c>
      <c r="F431" t="s">
        <v>4925</v>
      </c>
      <c r="G431">
        <v>0</v>
      </c>
      <c r="H431">
        <v>0</v>
      </c>
      <c r="I431">
        <v>0</v>
      </c>
      <c r="J431">
        <v>0</v>
      </c>
      <c r="K431">
        <v>0</v>
      </c>
      <c r="L431">
        <v>0</v>
      </c>
      <c r="M431">
        <v>0</v>
      </c>
      <c r="N431">
        <v>4</v>
      </c>
      <c r="O431">
        <v>4</v>
      </c>
      <c r="P431">
        <v>0</v>
      </c>
      <c r="Q431">
        <v>0</v>
      </c>
    </row>
    <row r="432" spans="1:17" x14ac:dyDescent="0.2">
      <c r="A432" t="s">
        <v>18170</v>
      </c>
      <c r="B432" t="s">
        <v>89</v>
      </c>
      <c r="C432" t="s">
        <v>148</v>
      </c>
      <c r="D432" t="s">
        <v>17736</v>
      </c>
      <c r="E432" t="s">
        <v>81</v>
      </c>
      <c r="F432" t="s">
        <v>4927</v>
      </c>
      <c r="G432">
        <v>0</v>
      </c>
      <c r="H432">
        <v>0</v>
      </c>
      <c r="I432">
        <v>0</v>
      </c>
      <c r="J432">
        <v>0</v>
      </c>
      <c r="K432">
        <v>0</v>
      </c>
      <c r="L432">
        <v>0</v>
      </c>
      <c r="M432">
        <v>0</v>
      </c>
      <c r="N432">
        <v>2</v>
      </c>
      <c r="O432">
        <v>2</v>
      </c>
      <c r="P432">
        <v>0</v>
      </c>
      <c r="Q432">
        <v>0</v>
      </c>
    </row>
    <row r="433" spans="1:17" x14ac:dyDescent="0.2">
      <c r="A433" t="s">
        <v>18171</v>
      </c>
      <c r="B433" t="s">
        <v>89</v>
      </c>
      <c r="C433" t="s">
        <v>148</v>
      </c>
      <c r="D433" t="s">
        <v>17736</v>
      </c>
      <c r="E433" t="s">
        <v>81</v>
      </c>
      <c r="F433" t="s">
        <v>17734</v>
      </c>
      <c r="G433">
        <v>12</v>
      </c>
      <c r="H433">
        <v>0</v>
      </c>
      <c r="I433">
        <v>0</v>
      </c>
      <c r="J433">
        <v>0</v>
      </c>
      <c r="K433">
        <v>0</v>
      </c>
      <c r="L433">
        <v>0</v>
      </c>
      <c r="M433">
        <v>0</v>
      </c>
      <c r="N433">
        <v>0</v>
      </c>
      <c r="O433">
        <v>0</v>
      </c>
      <c r="P433">
        <v>0</v>
      </c>
      <c r="Q433">
        <v>0</v>
      </c>
    </row>
    <row r="434" spans="1:17" x14ac:dyDescent="0.2">
      <c r="A434" t="s">
        <v>18172</v>
      </c>
      <c r="B434" t="s">
        <v>89</v>
      </c>
      <c r="C434" t="s">
        <v>148</v>
      </c>
      <c r="D434" t="s">
        <v>17754</v>
      </c>
      <c r="E434" t="s">
        <v>83</v>
      </c>
      <c r="F434" t="s">
        <v>17734</v>
      </c>
      <c r="G434">
        <v>4</v>
      </c>
      <c r="H434">
        <v>0</v>
      </c>
      <c r="I434">
        <v>0</v>
      </c>
      <c r="J434">
        <v>0</v>
      </c>
      <c r="K434">
        <v>0</v>
      </c>
      <c r="L434">
        <v>0</v>
      </c>
      <c r="M434">
        <v>0</v>
      </c>
      <c r="N434">
        <v>0</v>
      </c>
      <c r="O434">
        <v>0</v>
      </c>
      <c r="P434">
        <v>0</v>
      </c>
      <c r="Q434">
        <v>0</v>
      </c>
    </row>
    <row r="435" spans="1:17" x14ac:dyDescent="0.2">
      <c r="A435" t="s">
        <v>18173</v>
      </c>
      <c r="B435" t="s">
        <v>89</v>
      </c>
      <c r="C435" t="s">
        <v>148</v>
      </c>
      <c r="D435" t="s">
        <v>17754</v>
      </c>
      <c r="E435" t="s">
        <v>81</v>
      </c>
      <c r="F435" t="s">
        <v>17734</v>
      </c>
      <c r="G435">
        <v>2</v>
      </c>
      <c r="H435">
        <v>0</v>
      </c>
      <c r="I435">
        <v>0</v>
      </c>
      <c r="J435">
        <v>0</v>
      </c>
      <c r="K435">
        <v>0</v>
      </c>
      <c r="L435">
        <v>0</v>
      </c>
      <c r="M435">
        <v>0</v>
      </c>
      <c r="N435">
        <v>0</v>
      </c>
      <c r="O435">
        <v>0</v>
      </c>
      <c r="P435">
        <v>0</v>
      </c>
      <c r="Q435">
        <v>0</v>
      </c>
    </row>
    <row r="436" spans="1:17" x14ac:dyDescent="0.2">
      <c r="A436" t="s">
        <v>18174</v>
      </c>
      <c r="B436" t="s">
        <v>89</v>
      </c>
      <c r="C436" t="s">
        <v>149</v>
      </c>
      <c r="D436" t="s">
        <v>17768</v>
      </c>
      <c r="E436" t="s">
        <v>83</v>
      </c>
      <c r="F436" t="s">
        <v>17734</v>
      </c>
      <c r="G436">
        <v>4</v>
      </c>
      <c r="H436">
        <v>0</v>
      </c>
      <c r="I436">
        <v>0</v>
      </c>
      <c r="J436">
        <v>0</v>
      </c>
      <c r="K436">
        <v>0</v>
      </c>
      <c r="L436">
        <v>0</v>
      </c>
      <c r="M436">
        <v>0</v>
      </c>
      <c r="N436">
        <v>0</v>
      </c>
      <c r="O436">
        <v>0</v>
      </c>
      <c r="P436">
        <v>0</v>
      </c>
      <c r="Q436">
        <v>0</v>
      </c>
    </row>
    <row r="437" spans="1:17" x14ac:dyDescent="0.2">
      <c r="A437" t="s">
        <v>18175</v>
      </c>
      <c r="B437" t="s">
        <v>89</v>
      </c>
      <c r="C437" t="s">
        <v>149</v>
      </c>
      <c r="D437" t="s">
        <v>17768</v>
      </c>
      <c r="E437" t="s">
        <v>81</v>
      </c>
      <c r="F437" t="s">
        <v>17734</v>
      </c>
      <c r="G437">
        <v>1</v>
      </c>
      <c r="H437">
        <v>0</v>
      </c>
      <c r="I437">
        <v>0</v>
      </c>
      <c r="J437">
        <v>0</v>
      </c>
      <c r="K437">
        <v>0</v>
      </c>
      <c r="L437">
        <v>0</v>
      </c>
      <c r="M437">
        <v>0</v>
      </c>
      <c r="N437">
        <v>0</v>
      </c>
      <c r="O437">
        <v>0</v>
      </c>
      <c r="P437">
        <v>0</v>
      </c>
      <c r="Q437">
        <v>0</v>
      </c>
    </row>
    <row r="438" spans="1:17" x14ac:dyDescent="0.2">
      <c r="A438" t="s">
        <v>18176</v>
      </c>
      <c r="B438" t="s">
        <v>89</v>
      </c>
      <c r="C438" t="s">
        <v>149</v>
      </c>
      <c r="D438" t="s">
        <v>17736</v>
      </c>
      <c r="E438" t="s">
        <v>83</v>
      </c>
      <c r="F438" t="s">
        <v>4929</v>
      </c>
      <c r="G438">
        <v>0</v>
      </c>
      <c r="H438">
        <v>52</v>
      </c>
      <c r="I438">
        <v>8</v>
      </c>
      <c r="J438">
        <v>38</v>
      </c>
      <c r="K438">
        <v>3</v>
      </c>
      <c r="L438">
        <v>3</v>
      </c>
      <c r="M438">
        <v>0</v>
      </c>
      <c r="N438">
        <v>0</v>
      </c>
      <c r="O438">
        <v>0</v>
      </c>
      <c r="P438">
        <v>0</v>
      </c>
      <c r="Q438">
        <v>0</v>
      </c>
    </row>
    <row r="439" spans="1:17" x14ac:dyDescent="0.2">
      <c r="A439" t="s">
        <v>18177</v>
      </c>
      <c r="B439" t="s">
        <v>89</v>
      </c>
      <c r="C439" t="s">
        <v>149</v>
      </c>
      <c r="D439" t="s">
        <v>17736</v>
      </c>
      <c r="E439" t="s">
        <v>83</v>
      </c>
      <c r="F439" t="s">
        <v>4931</v>
      </c>
      <c r="G439">
        <v>0</v>
      </c>
      <c r="H439">
        <v>52</v>
      </c>
      <c r="I439">
        <v>8</v>
      </c>
      <c r="J439">
        <v>32</v>
      </c>
      <c r="K439">
        <v>5</v>
      </c>
      <c r="L439">
        <v>7</v>
      </c>
      <c r="M439">
        <v>0</v>
      </c>
      <c r="N439">
        <v>0</v>
      </c>
      <c r="O439">
        <v>0</v>
      </c>
      <c r="P439">
        <v>0</v>
      </c>
      <c r="Q439">
        <v>0</v>
      </c>
    </row>
    <row r="440" spans="1:17" x14ac:dyDescent="0.2">
      <c r="A440" t="s">
        <v>18178</v>
      </c>
      <c r="B440" t="s">
        <v>89</v>
      </c>
      <c r="C440" t="s">
        <v>149</v>
      </c>
      <c r="D440" t="s">
        <v>17736</v>
      </c>
      <c r="E440" t="s">
        <v>83</v>
      </c>
      <c r="F440" t="s">
        <v>4933</v>
      </c>
      <c r="G440">
        <v>0</v>
      </c>
      <c r="H440">
        <v>0</v>
      </c>
      <c r="I440">
        <v>0</v>
      </c>
      <c r="J440">
        <v>0</v>
      </c>
      <c r="K440">
        <v>0</v>
      </c>
      <c r="L440">
        <v>0</v>
      </c>
      <c r="M440">
        <v>52</v>
      </c>
      <c r="N440">
        <v>0</v>
      </c>
      <c r="O440">
        <v>0</v>
      </c>
      <c r="P440">
        <v>0</v>
      </c>
      <c r="Q440">
        <v>0</v>
      </c>
    </row>
    <row r="441" spans="1:17" x14ac:dyDescent="0.2">
      <c r="A441" t="s">
        <v>18179</v>
      </c>
      <c r="B441" t="s">
        <v>89</v>
      </c>
      <c r="C441" t="s">
        <v>149</v>
      </c>
      <c r="D441" t="s">
        <v>17736</v>
      </c>
      <c r="E441" t="s">
        <v>83</v>
      </c>
      <c r="F441" t="s">
        <v>4935</v>
      </c>
      <c r="G441">
        <v>0</v>
      </c>
      <c r="H441">
        <v>52</v>
      </c>
      <c r="I441">
        <v>8</v>
      </c>
      <c r="J441">
        <v>32</v>
      </c>
      <c r="K441">
        <v>5</v>
      </c>
      <c r="L441">
        <v>7</v>
      </c>
      <c r="M441">
        <v>0</v>
      </c>
      <c r="N441">
        <v>0</v>
      </c>
      <c r="O441">
        <v>0</v>
      </c>
      <c r="P441">
        <v>0</v>
      </c>
      <c r="Q441">
        <v>0</v>
      </c>
    </row>
    <row r="442" spans="1:17" x14ac:dyDescent="0.2">
      <c r="A442" t="s">
        <v>18180</v>
      </c>
      <c r="B442" t="s">
        <v>89</v>
      </c>
      <c r="C442" t="s">
        <v>149</v>
      </c>
      <c r="D442" t="s">
        <v>17736</v>
      </c>
      <c r="E442" t="s">
        <v>83</v>
      </c>
      <c r="F442" t="s">
        <v>4937</v>
      </c>
      <c r="G442">
        <v>0</v>
      </c>
      <c r="H442">
        <v>52</v>
      </c>
      <c r="I442">
        <v>8</v>
      </c>
      <c r="J442">
        <v>34</v>
      </c>
      <c r="K442">
        <v>3</v>
      </c>
      <c r="L442">
        <v>7</v>
      </c>
      <c r="M442">
        <v>0</v>
      </c>
      <c r="N442">
        <v>0</v>
      </c>
      <c r="O442">
        <v>0</v>
      </c>
      <c r="P442">
        <v>0</v>
      </c>
      <c r="Q442">
        <v>0</v>
      </c>
    </row>
    <row r="443" spans="1:17" x14ac:dyDescent="0.2">
      <c r="A443" t="s">
        <v>18181</v>
      </c>
      <c r="B443" t="s">
        <v>89</v>
      </c>
      <c r="C443" t="s">
        <v>149</v>
      </c>
      <c r="D443" t="s">
        <v>17736</v>
      </c>
      <c r="E443" t="s">
        <v>83</v>
      </c>
      <c r="F443" t="s">
        <v>4939</v>
      </c>
      <c r="G443">
        <v>0</v>
      </c>
      <c r="H443">
        <v>0</v>
      </c>
      <c r="I443">
        <v>0</v>
      </c>
      <c r="J443">
        <v>0</v>
      </c>
      <c r="K443">
        <v>0</v>
      </c>
      <c r="L443">
        <v>0</v>
      </c>
      <c r="M443">
        <v>52</v>
      </c>
      <c r="N443">
        <v>0</v>
      </c>
      <c r="O443">
        <v>0</v>
      </c>
      <c r="P443">
        <v>0</v>
      </c>
      <c r="Q443">
        <v>0</v>
      </c>
    </row>
    <row r="444" spans="1:17" x14ac:dyDescent="0.2">
      <c r="A444" t="s">
        <v>18182</v>
      </c>
      <c r="B444" t="s">
        <v>89</v>
      </c>
      <c r="C444" t="s">
        <v>149</v>
      </c>
      <c r="D444" t="s">
        <v>17736</v>
      </c>
      <c r="E444" t="s">
        <v>83</v>
      </c>
      <c r="F444" t="s">
        <v>4941</v>
      </c>
      <c r="G444">
        <v>0</v>
      </c>
      <c r="H444">
        <v>52</v>
      </c>
      <c r="I444">
        <v>8</v>
      </c>
      <c r="J444">
        <v>38</v>
      </c>
      <c r="K444">
        <v>3</v>
      </c>
      <c r="L444">
        <v>3</v>
      </c>
      <c r="M444">
        <v>0</v>
      </c>
      <c r="N444">
        <v>0</v>
      </c>
      <c r="O444">
        <v>0</v>
      </c>
      <c r="P444">
        <v>0</v>
      </c>
      <c r="Q444">
        <v>0</v>
      </c>
    </row>
    <row r="445" spans="1:17" x14ac:dyDescent="0.2">
      <c r="A445" t="s">
        <v>18183</v>
      </c>
      <c r="B445" t="s">
        <v>89</v>
      </c>
      <c r="C445" t="s">
        <v>149</v>
      </c>
      <c r="D445" t="s">
        <v>17736</v>
      </c>
      <c r="E445" t="s">
        <v>83</v>
      </c>
      <c r="F445" t="s">
        <v>4943</v>
      </c>
      <c r="G445">
        <v>0</v>
      </c>
      <c r="H445">
        <v>0</v>
      </c>
      <c r="I445">
        <v>0</v>
      </c>
      <c r="J445">
        <v>0</v>
      </c>
      <c r="K445">
        <v>0</v>
      </c>
      <c r="L445">
        <v>0</v>
      </c>
      <c r="M445">
        <v>52</v>
      </c>
      <c r="N445">
        <v>0</v>
      </c>
      <c r="O445">
        <v>0</v>
      </c>
      <c r="P445">
        <v>0</v>
      </c>
      <c r="Q445">
        <v>0</v>
      </c>
    </row>
    <row r="446" spans="1:17" x14ac:dyDescent="0.2">
      <c r="A446" t="s">
        <v>18184</v>
      </c>
      <c r="B446" t="s">
        <v>89</v>
      </c>
      <c r="C446" t="s">
        <v>149</v>
      </c>
      <c r="D446" t="s">
        <v>17736</v>
      </c>
      <c r="E446" t="s">
        <v>83</v>
      </c>
      <c r="F446" t="s">
        <v>4925</v>
      </c>
      <c r="G446">
        <v>0</v>
      </c>
      <c r="H446">
        <v>0</v>
      </c>
      <c r="I446">
        <v>0</v>
      </c>
      <c r="J446">
        <v>0</v>
      </c>
      <c r="K446">
        <v>0</v>
      </c>
      <c r="L446">
        <v>0</v>
      </c>
      <c r="M446">
        <v>0</v>
      </c>
      <c r="N446">
        <v>33</v>
      </c>
      <c r="O446">
        <v>27</v>
      </c>
      <c r="P446">
        <v>5</v>
      </c>
      <c r="Q446">
        <v>1</v>
      </c>
    </row>
    <row r="447" spans="1:17" x14ac:dyDescent="0.2">
      <c r="A447" t="s">
        <v>18185</v>
      </c>
      <c r="B447" t="s">
        <v>89</v>
      </c>
      <c r="C447" t="s">
        <v>149</v>
      </c>
      <c r="D447" t="s">
        <v>17736</v>
      </c>
      <c r="E447" t="s">
        <v>83</v>
      </c>
      <c r="F447" t="s">
        <v>4927</v>
      </c>
      <c r="G447">
        <v>0</v>
      </c>
      <c r="H447">
        <v>0</v>
      </c>
      <c r="I447">
        <v>0</v>
      </c>
      <c r="J447">
        <v>0</v>
      </c>
      <c r="K447">
        <v>0</v>
      </c>
      <c r="L447">
        <v>0</v>
      </c>
      <c r="M447">
        <v>0</v>
      </c>
      <c r="N447">
        <v>25</v>
      </c>
      <c r="O447">
        <v>21</v>
      </c>
      <c r="P447">
        <v>3</v>
      </c>
      <c r="Q447">
        <v>1</v>
      </c>
    </row>
    <row r="448" spans="1:17" x14ac:dyDescent="0.2">
      <c r="A448" t="s">
        <v>18186</v>
      </c>
      <c r="B448" t="s">
        <v>89</v>
      </c>
      <c r="C448" t="s">
        <v>149</v>
      </c>
      <c r="D448" t="s">
        <v>17736</v>
      </c>
      <c r="E448" t="s">
        <v>83</v>
      </c>
      <c r="F448" t="s">
        <v>17734</v>
      </c>
      <c r="G448">
        <v>52</v>
      </c>
      <c r="H448">
        <v>0</v>
      </c>
      <c r="I448">
        <v>0</v>
      </c>
      <c r="J448">
        <v>0</v>
      </c>
      <c r="K448">
        <v>0</v>
      </c>
      <c r="L448">
        <v>0</v>
      </c>
      <c r="M448">
        <v>0</v>
      </c>
      <c r="N448">
        <v>0</v>
      </c>
      <c r="O448">
        <v>0</v>
      </c>
      <c r="P448">
        <v>0</v>
      </c>
      <c r="Q448">
        <v>0</v>
      </c>
    </row>
    <row r="449" spans="1:17" x14ac:dyDescent="0.2">
      <c r="A449" t="s">
        <v>18187</v>
      </c>
      <c r="B449" t="s">
        <v>89</v>
      </c>
      <c r="C449" t="s">
        <v>149</v>
      </c>
      <c r="D449" t="s">
        <v>17736</v>
      </c>
      <c r="E449" t="s">
        <v>81</v>
      </c>
      <c r="F449" t="s">
        <v>4929</v>
      </c>
      <c r="G449">
        <v>0</v>
      </c>
      <c r="H449">
        <v>73</v>
      </c>
      <c r="I449">
        <v>10</v>
      </c>
      <c r="J449">
        <v>54</v>
      </c>
      <c r="K449">
        <v>6</v>
      </c>
      <c r="L449">
        <v>3</v>
      </c>
      <c r="M449">
        <v>0</v>
      </c>
      <c r="N449">
        <v>0</v>
      </c>
      <c r="O449">
        <v>0</v>
      </c>
      <c r="P449">
        <v>0</v>
      </c>
      <c r="Q449">
        <v>0</v>
      </c>
    </row>
    <row r="450" spans="1:17" x14ac:dyDescent="0.2">
      <c r="A450" t="s">
        <v>18188</v>
      </c>
      <c r="B450" t="s">
        <v>89</v>
      </c>
      <c r="C450" t="s">
        <v>149</v>
      </c>
      <c r="D450" t="s">
        <v>17736</v>
      </c>
      <c r="E450" t="s">
        <v>81</v>
      </c>
      <c r="F450" t="s">
        <v>4931</v>
      </c>
      <c r="G450">
        <v>0</v>
      </c>
      <c r="H450">
        <v>73</v>
      </c>
      <c r="I450">
        <v>10</v>
      </c>
      <c r="J450">
        <v>51</v>
      </c>
      <c r="K450">
        <v>5</v>
      </c>
      <c r="L450">
        <v>7</v>
      </c>
      <c r="M450">
        <v>0</v>
      </c>
      <c r="N450">
        <v>0</v>
      </c>
      <c r="O450">
        <v>0</v>
      </c>
      <c r="P450">
        <v>0</v>
      </c>
      <c r="Q450">
        <v>0</v>
      </c>
    </row>
    <row r="451" spans="1:17" x14ac:dyDescent="0.2">
      <c r="A451" t="s">
        <v>18189</v>
      </c>
      <c r="B451" t="s">
        <v>89</v>
      </c>
      <c r="C451" t="s">
        <v>149</v>
      </c>
      <c r="D451" t="s">
        <v>17736</v>
      </c>
      <c r="E451" t="s">
        <v>81</v>
      </c>
      <c r="F451" t="s">
        <v>4933</v>
      </c>
      <c r="G451">
        <v>0</v>
      </c>
      <c r="H451">
        <v>0</v>
      </c>
      <c r="I451">
        <v>0</v>
      </c>
      <c r="J451">
        <v>0</v>
      </c>
      <c r="K451">
        <v>0</v>
      </c>
      <c r="L451">
        <v>0</v>
      </c>
      <c r="M451">
        <v>73</v>
      </c>
      <c r="N451">
        <v>0</v>
      </c>
      <c r="O451">
        <v>0</v>
      </c>
      <c r="P451">
        <v>0</v>
      </c>
      <c r="Q451">
        <v>0</v>
      </c>
    </row>
    <row r="452" spans="1:17" x14ac:dyDescent="0.2">
      <c r="A452" t="s">
        <v>18190</v>
      </c>
      <c r="B452" t="s">
        <v>89</v>
      </c>
      <c r="C452" t="s">
        <v>149</v>
      </c>
      <c r="D452" t="s">
        <v>17736</v>
      </c>
      <c r="E452" t="s">
        <v>81</v>
      </c>
      <c r="F452" t="s">
        <v>4935</v>
      </c>
      <c r="G452">
        <v>0</v>
      </c>
      <c r="H452">
        <v>73</v>
      </c>
      <c r="I452">
        <v>10</v>
      </c>
      <c r="J452">
        <v>51</v>
      </c>
      <c r="K452">
        <v>5</v>
      </c>
      <c r="L452">
        <v>7</v>
      </c>
      <c r="M452">
        <v>0</v>
      </c>
      <c r="N452">
        <v>0</v>
      </c>
      <c r="O452">
        <v>0</v>
      </c>
      <c r="P452">
        <v>0</v>
      </c>
      <c r="Q452">
        <v>0</v>
      </c>
    </row>
    <row r="453" spans="1:17" x14ac:dyDescent="0.2">
      <c r="A453" t="s">
        <v>18191</v>
      </c>
      <c r="B453" t="s">
        <v>89</v>
      </c>
      <c r="C453" t="s">
        <v>149</v>
      </c>
      <c r="D453" t="s">
        <v>17736</v>
      </c>
      <c r="E453" t="s">
        <v>81</v>
      </c>
      <c r="F453" t="s">
        <v>4937</v>
      </c>
      <c r="G453">
        <v>0</v>
      </c>
      <c r="H453">
        <v>73</v>
      </c>
      <c r="I453">
        <v>11</v>
      </c>
      <c r="J453">
        <v>51</v>
      </c>
      <c r="K453">
        <v>4</v>
      </c>
      <c r="L453">
        <v>7</v>
      </c>
      <c r="M453">
        <v>0</v>
      </c>
      <c r="N453">
        <v>0</v>
      </c>
      <c r="O453">
        <v>0</v>
      </c>
      <c r="P453">
        <v>0</v>
      </c>
      <c r="Q453">
        <v>0</v>
      </c>
    </row>
    <row r="454" spans="1:17" x14ac:dyDescent="0.2">
      <c r="A454" t="s">
        <v>18192</v>
      </c>
      <c r="B454" t="s">
        <v>89</v>
      </c>
      <c r="C454" t="s">
        <v>149</v>
      </c>
      <c r="D454" t="s">
        <v>17736</v>
      </c>
      <c r="E454" t="s">
        <v>81</v>
      </c>
      <c r="F454" t="s">
        <v>4939</v>
      </c>
      <c r="G454">
        <v>0</v>
      </c>
      <c r="H454">
        <v>0</v>
      </c>
      <c r="I454">
        <v>0</v>
      </c>
      <c r="J454">
        <v>0</v>
      </c>
      <c r="K454">
        <v>0</v>
      </c>
      <c r="L454">
        <v>0</v>
      </c>
      <c r="M454">
        <v>73</v>
      </c>
      <c r="N454">
        <v>0</v>
      </c>
      <c r="O454">
        <v>0</v>
      </c>
      <c r="P454">
        <v>0</v>
      </c>
      <c r="Q454">
        <v>0</v>
      </c>
    </row>
    <row r="455" spans="1:17" x14ac:dyDescent="0.2">
      <c r="A455" t="s">
        <v>18193</v>
      </c>
      <c r="B455" t="s">
        <v>89</v>
      </c>
      <c r="C455" t="s">
        <v>149</v>
      </c>
      <c r="D455" t="s">
        <v>17736</v>
      </c>
      <c r="E455" t="s">
        <v>81</v>
      </c>
      <c r="F455" t="s">
        <v>4941</v>
      </c>
      <c r="G455">
        <v>0</v>
      </c>
      <c r="H455">
        <v>73</v>
      </c>
      <c r="I455">
        <v>10</v>
      </c>
      <c r="J455">
        <v>54</v>
      </c>
      <c r="K455">
        <v>6</v>
      </c>
      <c r="L455">
        <v>3</v>
      </c>
      <c r="M455">
        <v>0</v>
      </c>
      <c r="N455">
        <v>0</v>
      </c>
      <c r="O455">
        <v>0</v>
      </c>
      <c r="P455">
        <v>0</v>
      </c>
      <c r="Q455">
        <v>0</v>
      </c>
    </row>
    <row r="456" spans="1:17" x14ac:dyDescent="0.2">
      <c r="A456" t="s">
        <v>18194</v>
      </c>
      <c r="B456" t="s">
        <v>89</v>
      </c>
      <c r="C456" t="s">
        <v>149</v>
      </c>
      <c r="D456" t="s">
        <v>17736</v>
      </c>
      <c r="E456" t="s">
        <v>81</v>
      </c>
      <c r="F456" t="s">
        <v>4943</v>
      </c>
      <c r="G456">
        <v>0</v>
      </c>
      <c r="H456">
        <v>0</v>
      </c>
      <c r="I456">
        <v>0</v>
      </c>
      <c r="J456">
        <v>0</v>
      </c>
      <c r="K456">
        <v>0</v>
      </c>
      <c r="L456">
        <v>0</v>
      </c>
      <c r="M456">
        <v>73</v>
      </c>
      <c r="N456">
        <v>0</v>
      </c>
      <c r="O456">
        <v>0</v>
      </c>
      <c r="P456">
        <v>0</v>
      </c>
      <c r="Q456">
        <v>0</v>
      </c>
    </row>
    <row r="457" spans="1:17" x14ac:dyDescent="0.2">
      <c r="A457" t="s">
        <v>18195</v>
      </c>
      <c r="B457" t="s">
        <v>86</v>
      </c>
      <c r="C457" t="s">
        <v>134</v>
      </c>
      <c r="D457" t="s">
        <v>17736</v>
      </c>
      <c r="E457" t="s">
        <v>83</v>
      </c>
      <c r="F457" t="s">
        <v>4935</v>
      </c>
      <c r="G457">
        <v>0</v>
      </c>
      <c r="H457">
        <v>26</v>
      </c>
      <c r="I457">
        <v>6</v>
      </c>
      <c r="J457">
        <v>17</v>
      </c>
      <c r="K457">
        <v>2</v>
      </c>
      <c r="L457">
        <v>1</v>
      </c>
      <c r="M457">
        <v>0</v>
      </c>
      <c r="N457">
        <v>0</v>
      </c>
      <c r="O457">
        <v>0</v>
      </c>
      <c r="P457">
        <v>0</v>
      </c>
      <c r="Q457">
        <v>0</v>
      </c>
    </row>
    <row r="458" spans="1:17" x14ac:dyDescent="0.2">
      <c r="A458" t="s">
        <v>18196</v>
      </c>
      <c r="B458" t="s">
        <v>86</v>
      </c>
      <c r="C458" t="s">
        <v>134</v>
      </c>
      <c r="D458" t="s">
        <v>17736</v>
      </c>
      <c r="E458" t="s">
        <v>83</v>
      </c>
      <c r="F458" t="s">
        <v>4937</v>
      </c>
      <c r="G458">
        <v>0</v>
      </c>
      <c r="H458">
        <v>26</v>
      </c>
      <c r="I458">
        <v>6</v>
      </c>
      <c r="J458">
        <v>17</v>
      </c>
      <c r="K458">
        <v>2</v>
      </c>
      <c r="L458">
        <v>1</v>
      </c>
      <c r="M458">
        <v>0</v>
      </c>
      <c r="N458">
        <v>0</v>
      </c>
      <c r="O458">
        <v>0</v>
      </c>
      <c r="P458">
        <v>0</v>
      </c>
      <c r="Q458">
        <v>0</v>
      </c>
    </row>
    <row r="459" spans="1:17" x14ac:dyDescent="0.2">
      <c r="A459" t="s">
        <v>18197</v>
      </c>
      <c r="B459" t="s">
        <v>86</v>
      </c>
      <c r="C459" t="s">
        <v>134</v>
      </c>
      <c r="D459" t="s">
        <v>17736</v>
      </c>
      <c r="E459" t="s">
        <v>83</v>
      </c>
      <c r="F459" t="s">
        <v>4939</v>
      </c>
      <c r="G459">
        <v>0</v>
      </c>
      <c r="H459">
        <v>0</v>
      </c>
      <c r="I459">
        <v>0</v>
      </c>
      <c r="J459">
        <v>0</v>
      </c>
      <c r="K459">
        <v>0</v>
      </c>
      <c r="L459">
        <v>0</v>
      </c>
      <c r="M459">
        <v>26</v>
      </c>
      <c r="N459">
        <v>0</v>
      </c>
      <c r="O459">
        <v>0</v>
      </c>
      <c r="P459">
        <v>0</v>
      </c>
      <c r="Q459">
        <v>0</v>
      </c>
    </row>
    <row r="460" spans="1:17" x14ac:dyDescent="0.2">
      <c r="A460" t="s">
        <v>18198</v>
      </c>
      <c r="B460" t="s">
        <v>86</v>
      </c>
      <c r="C460" t="s">
        <v>134</v>
      </c>
      <c r="D460" t="s">
        <v>17736</v>
      </c>
      <c r="E460" t="s">
        <v>83</v>
      </c>
      <c r="F460" t="s">
        <v>4941</v>
      </c>
      <c r="G460">
        <v>0</v>
      </c>
      <c r="H460">
        <v>26</v>
      </c>
      <c r="I460">
        <v>6</v>
      </c>
      <c r="J460">
        <v>17</v>
      </c>
      <c r="K460">
        <v>2</v>
      </c>
      <c r="L460">
        <v>1</v>
      </c>
      <c r="M460">
        <v>0</v>
      </c>
      <c r="N460">
        <v>0</v>
      </c>
      <c r="O460">
        <v>0</v>
      </c>
      <c r="P460">
        <v>0</v>
      </c>
      <c r="Q460">
        <v>0</v>
      </c>
    </row>
    <row r="461" spans="1:17" x14ac:dyDescent="0.2">
      <c r="A461" t="s">
        <v>18199</v>
      </c>
      <c r="B461" t="s">
        <v>86</v>
      </c>
      <c r="C461" t="s">
        <v>134</v>
      </c>
      <c r="D461" t="s">
        <v>17736</v>
      </c>
      <c r="E461" t="s">
        <v>83</v>
      </c>
      <c r="F461" t="s">
        <v>4943</v>
      </c>
      <c r="G461">
        <v>0</v>
      </c>
      <c r="H461">
        <v>0</v>
      </c>
      <c r="I461">
        <v>0</v>
      </c>
      <c r="J461">
        <v>0</v>
      </c>
      <c r="K461">
        <v>0</v>
      </c>
      <c r="L461">
        <v>0</v>
      </c>
      <c r="M461">
        <v>26</v>
      </c>
      <c r="N461">
        <v>0</v>
      </c>
      <c r="O461">
        <v>0</v>
      </c>
      <c r="P461">
        <v>0</v>
      </c>
      <c r="Q461">
        <v>0</v>
      </c>
    </row>
    <row r="462" spans="1:17" x14ac:dyDescent="0.2">
      <c r="A462" t="s">
        <v>18200</v>
      </c>
      <c r="B462" t="s">
        <v>86</v>
      </c>
      <c r="C462" t="s">
        <v>134</v>
      </c>
      <c r="D462" t="s">
        <v>17736</v>
      </c>
      <c r="E462" t="s">
        <v>83</v>
      </c>
      <c r="F462" t="s">
        <v>4925</v>
      </c>
      <c r="G462">
        <v>0</v>
      </c>
      <c r="H462">
        <v>0</v>
      </c>
      <c r="I462">
        <v>0</v>
      </c>
      <c r="J462">
        <v>0</v>
      </c>
      <c r="K462">
        <v>0</v>
      </c>
      <c r="L462">
        <v>0</v>
      </c>
      <c r="M462">
        <v>0</v>
      </c>
      <c r="N462">
        <v>21</v>
      </c>
      <c r="O462">
        <v>20</v>
      </c>
      <c r="P462">
        <v>1</v>
      </c>
      <c r="Q462">
        <v>0</v>
      </c>
    </row>
    <row r="463" spans="1:17" x14ac:dyDescent="0.2">
      <c r="A463" t="s">
        <v>18201</v>
      </c>
      <c r="B463" t="s">
        <v>86</v>
      </c>
      <c r="C463" t="s">
        <v>134</v>
      </c>
      <c r="D463" t="s">
        <v>17736</v>
      </c>
      <c r="E463" t="s">
        <v>83</v>
      </c>
      <c r="F463" t="s">
        <v>4927</v>
      </c>
      <c r="G463">
        <v>0</v>
      </c>
      <c r="H463">
        <v>0</v>
      </c>
      <c r="I463">
        <v>0</v>
      </c>
      <c r="J463">
        <v>0</v>
      </c>
      <c r="K463">
        <v>0</v>
      </c>
      <c r="L463">
        <v>0</v>
      </c>
      <c r="M463">
        <v>0</v>
      </c>
      <c r="N463">
        <v>18</v>
      </c>
      <c r="O463">
        <v>17</v>
      </c>
      <c r="P463">
        <v>1</v>
      </c>
      <c r="Q463">
        <v>0</v>
      </c>
    </row>
    <row r="464" spans="1:17" x14ac:dyDescent="0.2">
      <c r="A464" t="s">
        <v>18202</v>
      </c>
      <c r="B464" t="s">
        <v>86</v>
      </c>
      <c r="C464" t="s">
        <v>134</v>
      </c>
      <c r="D464" t="s">
        <v>17736</v>
      </c>
      <c r="E464" t="s">
        <v>83</v>
      </c>
      <c r="F464" t="s">
        <v>17734</v>
      </c>
      <c r="G464">
        <v>26</v>
      </c>
      <c r="H464">
        <v>0</v>
      </c>
      <c r="I464">
        <v>0</v>
      </c>
      <c r="J464">
        <v>0</v>
      </c>
      <c r="K464">
        <v>0</v>
      </c>
      <c r="L464">
        <v>0</v>
      </c>
      <c r="M464">
        <v>0</v>
      </c>
      <c r="N464">
        <v>0</v>
      </c>
      <c r="O464">
        <v>0</v>
      </c>
      <c r="P464">
        <v>0</v>
      </c>
      <c r="Q464">
        <v>0</v>
      </c>
    </row>
    <row r="465" spans="1:17" x14ac:dyDescent="0.2">
      <c r="A465" t="s">
        <v>18203</v>
      </c>
      <c r="B465" t="s">
        <v>86</v>
      </c>
      <c r="C465" t="s">
        <v>134</v>
      </c>
      <c r="D465" t="s">
        <v>17736</v>
      </c>
      <c r="E465" t="s">
        <v>81</v>
      </c>
      <c r="F465" t="s">
        <v>4929</v>
      </c>
      <c r="G465">
        <v>0</v>
      </c>
      <c r="H465">
        <v>20</v>
      </c>
      <c r="I465">
        <v>1</v>
      </c>
      <c r="J465">
        <v>12</v>
      </c>
      <c r="K465">
        <v>4</v>
      </c>
      <c r="L465">
        <v>3</v>
      </c>
      <c r="M465">
        <v>0</v>
      </c>
      <c r="N465">
        <v>0</v>
      </c>
      <c r="O465">
        <v>0</v>
      </c>
      <c r="P465">
        <v>0</v>
      </c>
      <c r="Q465">
        <v>0</v>
      </c>
    </row>
    <row r="466" spans="1:17" x14ac:dyDescent="0.2">
      <c r="A466" t="s">
        <v>18204</v>
      </c>
      <c r="B466" t="s">
        <v>86</v>
      </c>
      <c r="C466" t="s">
        <v>134</v>
      </c>
      <c r="D466" t="s">
        <v>17736</v>
      </c>
      <c r="E466" t="s">
        <v>81</v>
      </c>
      <c r="F466" t="s">
        <v>4931</v>
      </c>
      <c r="G466">
        <v>0</v>
      </c>
      <c r="H466">
        <v>20</v>
      </c>
      <c r="I466">
        <v>1</v>
      </c>
      <c r="J466">
        <v>11</v>
      </c>
      <c r="K466">
        <v>4</v>
      </c>
      <c r="L466">
        <v>4</v>
      </c>
      <c r="M466">
        <v>0</v>
      </c>
      <c r="N466">
        <v>0</v>
      </c>
      <c r="O466">
        <v>0</v>
      </c>
      <c r="P466">
        <v>0</v>
      </c>
      <c r="Q466">
        <v>0</v>
      </c>
    </row>
    <row r="467" spans="1:17" x14ac:dyDescent="0.2">
      <c r="A467" t="s">
        <v>18205</v>
      </c>
      <c r="B467" t="s">
        <v>86</v>
      </c>
      <c r="C467" t="s">
        <v>134</v>
      </c>
      <c r="D467" t="s">
        <v>17736</v>
      </c>
      <c r="E467" t="s">
        <v>81</v>
      </c>
      <c r="F467" t="s">
        <v>4933</v>
      </c>
      <c r="G467">
        <v>0</v>
      </c>
      <c r="H467">
        <v>0</v>
      </c>
      <c r="I467">
        <v>0</v>
      </c>
      <c r="J467">
        <v>0</v>
      </c>
      <c r="K467">
        <v>0</v>
      </c>
      <c r="L467">
        <v>0</v>
      </c>
      <c r="M467">
        <v>20</v>
      </c>
      <c r="N467">
        <v>0</v>
      </c>
      <c r="O467">
        <v>0</v>
      </c>
      <c r="P467">
        <v>0</v>
      </c>
      <c r="Q467">
        <v>0</v>
      </c>
    </row>
    <row r="468" spans="1:17" x14ac:dyDescent="0.2">
      <c r="A468" t="s">
        <v>18206</v>
      </c>
      <c r="B468" t="s">
        <v>86</v>
      </c>
      <c r="C468" t="s">
        <v>134</v>
      </c>
      <c r="D468" t="s">
        <v>17736</v>
      </c>
      <c r="E468" t="s">
        <v>81</v>
      </c>
      <c r="F468" t="s">
        <v>4935</v>
      </c>
      <c r="G468">
        <v>0</v>
      </c>
      <c r="H468">
        <v>20</v>
      </c>
      <c r="I468">
        <v>1</v>
      </c>
      <c r="J468">
        <v>11</v>
      </c>
      <c r="K468">
        <v>4</v>
      </c>
      <c r="L468">
        <v>4</v>
      </c>
      <c r="M468">
        <v>0</v>
      </c>
      <c r="N468">
        <v>0</v>
      </c>
      <c r="O468">
        <v>0</v>
      </c>
      <c r="P468">
        <v>0</v>
      </c>
      <c r="Q468">
        <v>0</v>
      </c>
    </row>
    <row r="469" spans="1:17" x14ac:dyDescent="0.2">
      <c r="A469" t="s">
        <v>18207</v>
      </c>
      <c r="B469" t="s">
        <v>86</v>
      </c>
      <c r="C469" t="s">
        <v>134</v>
      </c>
      <c r="D469" t="s">
        <v>17736</v>
      </c>
      <c r="E469" t="s">
        <v>81</v>
      </c>
      <c r="F469" t="s">
        <v>4937</v>
      </c>
      <c r="G469">
        <v>0</v>
      </c>
      <c r="H469">
        <v>20</v>
      </c>
      <c r="I469">
        <v>1</v>
      </c>
      <c r="J469">
        <v>12</v>
      </c>
      <c r="K469">
        <v>3</v>
      </c>
      <c r="L469">
        <v>4</v>
      </c>
      <c r="M469">
        <v>0</v>
      </c>
      <c r="N469">
        <v>0</v>
      </c>
      <c r="O469">
        <v>0</v>
      </c>
      <c r="P469">
        <v>0</v>
      </c>
      <c r="Q469">
        <v>0</v>
      </c>
    </row>
    <row r="470" spans="1:17" x14ac:dyDescent="0.2">
      <c r="A470" t="s">
        <v>18208</v>
      </c>
      <c r="B470" t="s">
        <v>86</v>
      </c>
      <c r="C470" t="s">
        <v>134</v>
      </c>
      <c r="D470" t="s">
        <v>17736</v>
      </c>
      <c r="E470" t="s">
        <v>81</v>
      </c>
      <c r="F470" t="s">
        <v>4939</v>
      </c>
      <c r="G470">
        <v>0</v>
      </c>
      <c r="H470">
        <v>0</v>
      </c>
      <c r="I470">
        <v>0</v>
      </c>
      <c r="J470">
        <v>0</v>
      </c>
      <c r="K470">
        <v>0</v>
      </c>
      <c r="L470">
        <v>0</v>
      </c>
      <c r="M470">
        <v>20</v>
      </c>
      <c r="N470">
        <v>0</v>
      </c>
      <c r="O470">
        <v>0</v>
      </c>
      <c r="P470">
        <v>0</v>
      </c>
      <c r="Q470">
        <v>0</v>
      </c>
    </row>
    <row r="471" spans="1:17" x14ac:dyDescent="0.2">
      <c r="A471" t="s">
        <v>18209</v>
      </c>
      <c r="B471" t="s">
        <v>86</v>
      </c>
      <c r="C471" t="s">
        <v>134</v>
      </c>
      <c r="D471" t="s">
        <v>17736</v>
      </c>
      <c r="E471" t="s">
        <v>81</v>
      </c>
      <c r="F471" t="s">
        <v>4941</v>
      </c>
      <c r="G471">
        <v>0</v>
      </c>
      <c r="H471">
        <v>20</v>
      </c>
      <c r="I471">
        <v>1</v>
      </c>
      <c r="J471">
        <v>11</v>
      </c>
      <c r="K471">
        <v>5</v>
      </c>
      <c r="L471">
        <v>3</v>
      </c>
      <c r="M471">
        <v>0</v>
      </c>
      <c r="N471">
        <v>0</v>
      </c>
      <c r="O471">
        <v>0</v>
      </c>
      <c r="P471">
        <v>0</v>
      </c>
      <c r="Q471">
        <v>0</v>
      </c>
    </row>
    <row r="472" spans="1:17" x14ac:dyDescent="0.2">
      <c r="A472" t="s">
        <v>18210</v>
      </c>
      <c r="B472" t="s">
        <v>86</v>
      </c>
      <c r="C472" t="s">
        <v>134</v>
      </c>
      <c r="D472" t="s">
        <v>17736</v>
      </c>
      <c r="E472" t="s">
        <v>81</v>
      </c>
      <c r="F472" t="s">
        <v>4943</v>
      </c>
      <c r="G472">
        <v>0</v>
      </c>
      <c r="H472">
        <v>0</v>
      </c>
      <c r="I472">
        <v>0</v>
      </c>
      <c r="J472">
        <v>0</v>
      </c>
      <c r="K472">
        <v>0</v>
      </c>
      <c r="L472">
        <v>0</v>
      </c>
      <c r="M472">
        <v>20</v>
      </c>
      <c r="N472">
        <v>0</v>
      </c>
      <c r="O472">
        <v>0</v>
      </c>
      <c r="P472">
        <v>0</v>
      </c>
      <c r="Q472">
        <v>0</v>
      </c>
    </row>
    <row r="473" spans="1:17" x14ac:dyDescent="0.2">
      <c r="A473" t="s">
        <v>18211</v>
      </c>
      <c r="B473" t="s">
        <v>86</v>
      </c>
      <c r="C473" t="s">
        <v>134</v>
      </c>
      <c r="D473" t="s">
        <v>17736</v>
      </c>
      <c r="E473" t="s">
        <v>81</v>
      </c>
      <c r="F473" t="s">
        <v>4925</v>
      </c>
      <c r="G473">
        <v>0</v>
      </c>
      <c r="H473">
        <v>0</v>
      </c>
      <c r="I473">
        <v>0</v>
      </c>
      <c r="J473">
        <v>0</v>
      </c>
      <c r="K473">
        <v>0</v>
      </c>
      <c r="L473">
        <v>0</v>
      </c>
      <c r="M473">
        <v>0</v>
      </c>
      <c r="N473">
        <v>16</v>
      </c>
      <c r="O473">
        <v>13</v>
      </c>
      <c r="P473">
        <v>3</v>
      </c>
      <c r="Q473">
        <v>0</v>
      </c>
    </row>
    <row r="474" spans="1:17" x14ac:dyDescent="0.2">
      <c r="A474" t="s">
        <v>18212</v>
      </c>
      <c r="B474" t="s">
        <v>86</v>
      </c>
      <c r="C474" t="s">
        <v>134</v>
      </c>
      <c r="D474" t="s">
        <v>17736</v>
      </c>
      <c r="E474" t="s">
        <v>81</v>
      </c>
      <c r="F474" t="s">
        <v>4927</v>
      </c>
      <c r="G474">
        <v>0</v>
      </c>
      <c r="H474">
        <v>0</v>
      </c>
      <c r="I474">
        <v>0</v>
      </c>
      <c r="J474">
        <v>0</v>
      </c>
      <c r="K474">
        <v>0</v>
      </c>
      <c r="L474">
        <v>0</v>
      </c>
      <c r="M474">
        <v>0</v>
      </c>
      <c r="N474">
        <v>14</v>
      </c>
      <c r="O474">
        <v>12</v>
      </c>
      <c r="P474">
        <v>2</v>
      </c>
      <c r="Q474">
        <v>0</v>
      </c>
    </row>
    <row r="475" spans="1:17" x14ac:dyDescent="0.2">
      <c r="A475" t="s">
        <v>18213</v>
      </c>
      <c r="B475" t="s">
        <v>86</v>
      </c>
      <c r="C475" t="s">
        <v>134</v>
      </c>
      <c r="D475" t="s">
        <v>17736</v>
      </c>
      <c r="E475" t="s">
        <v>81</v>
      </c>
      <c r="F475" t="s">
        <v>17734</v>
      </c>
      <c r="G475">
        <v>20</v>
      </c>
      <c r="H475">
        <v>0</v>
      </c>
      <c r="I475">
        <v>0</v>
      </c>
      <c r="J475">
        <v>0</v>
      </c>
      <c r="K475">
        <v>0</v>
      </c>
      <c r="L475">
        <v>0</v>
      </c>
      <c r="M475">
        <v>0</v>
      </c>
      <c r="N475">
        <v>0</v>
      </c>
      <c r="O475">
        <v>0</v>
      </c>
      <c r="P475">
        <v>0</v>
      </c>
      <c r="Q475">
        <v>0</v>
      </c>
    </row>
    <row r="476" spans="1:17" x14ac:dyDescent="0.2">
      <c r="A476" t="s">
        <v>18214</v>
      </c>
      <c r="B476" t="s">
        <v>86</v>
      </c>
      <c r="C476" t="s">
        <v>134</v>
      </c>
      <c r="D476" t="s">
        <v>17748</v>
      </c>
      <c r="E476" t="s">
        <v>83</v>
      </c>
      <c r="F476" t="s">
        <v>17749</v>
      </c>
      <c r="G476">
        <v>0</v>
      </c>
      <c r="H476">
        <v>0</v>
      </c>
      <c r="I476">
        <v>0</v>
      </c>
      <c r="J476">
        <v>0</v>
      </c>
      <c r="K476">
        <v>0</v>
      </c>
      <c r="L476">
        <v>0</v>
      </c>
      <c r="M476">
        <v>0</v>
      </c>
      <c r="N476">
        <v>1</v>
      </c>
      <c r="O476">
        <v>1</v>
      </c>
      <c r="P476">
        <v>0</v>
      </c>
      <c r="Q476">
        <v>0</v>
      </c>
    </row>
    <row r="477" spans="1:17" x14ac:dyDescent="0.2">
      <c r="A477" t="s">
        <v>18215</v>
      </c>
      <c r="B477" t="s">
        <v>86</v>
      </c>
      <c r="C477" t="s">
        <v>134</v>
      </c>
      <c r="D477" t="s">
        <v>17748</v>
      </c>
      <c r="E477" t="s">
        <v>83</v>
      </c>
      <c r="F477" t="s">
        <v>17734</v>
      </c>
      <c r="G477">
        <v>1</v>
      </c>
      <c r="H477">
        <v>0</v>
      </c>
      <c r="I477">
        <v>0</v>
      </c>
      <c r="J477">
        <v>0</v>
      </c>
      <c r="K477">
        <v>0</v>
      </c>
      <c r="L477">
        <v>0</v>
      </c>
      <c r="M477">
        <v>0</v>
      </c>
      <c r="N477">
        <v>0</v>
      </c>
      <c r="O477">
        <v>0</v>
      </c>
      <c r="P477">
        <v>0</v>
      </c>
      <c r="Q477">
        <v>0</v>
      </c>
    </row>
    <row r="478" spans="1:17" x14ac:dyDescent="0.2">
      <c r="A478" t="s">
        <v>18216</v>
      </c>
      <c r="B478" t="s">
        <v>86</v>
      </c>
      <c r="C478" t="s">
        <v>134</v>
      </c>
      <c r="D478" t="s">
        <v>17748</v>
      </c>
      <c r="E478" t="s">
        <v>81</v>
      </c>
      <c r="F478" t="s">
        <v>17749</v>
      </c>
      <c r="G478">
        <v>0</v>
      </c>
      <c r="H478">
        <v>0</v>
      </c>
      <c r="I478">
        <v>0</v>
      </c>
      <c r="J478">
        <v>0</v>
      </c>
      <c r="K478">
        <v>0</v>
      </c>
      <c r="L478">
        <v>0</v>
      </c>
      <c r="M478">
        <v>0</v>
      </c>
      <c r="N478">
        <v>1</v>
      </c>
      <c r="O478">
        <v>1</v>
      </c>
      <c r="P478">
        <v>0</v>
      </c>
      <c r="Q478">
        <v>0</v>
      </c>
    </row>
    <row r="479" spans="1:17" x14ac:dyDescent="0.2">
      <c r="A479" t="s">
        <v>18217</v>
      </c>
      <c r="B479" t="s">
        <v>86</v>
      </c>
      <c r="C479" t="s">
        <v>134</v>
      </c>
      <c r="D479" t="s">
        <v>17748</v>
      </c>
      <c r="E479" t="s">
        <v>81</v>
      </c>
      <c r="F479" t="s">
        <v>17734</v>
      </c>
      <c r="G479">
        <v>1</v>
      </c>
      <c r="H479">
        <v>0</v>
      </c>
      <c r="I479">
        <v>0</v>
      </c>
      <c r="J479">
        <v>0</v>
      </c>
      <c r="K479">
        <v>0</v>
      </c>
      <c r="L479">
        <v>0</v>
      </c>
      <c r="M479">
        <v>0</v>
      </c>
      <c r="N479">
        <v>0</v>
      </c>
      <c r="O479">
        <v>0</v>
      </c>
      <c r="P479">
        <v>0</v>
      </c>
      <c r="Q479">
        <v>0</v>
      </c>
    </row>
    <row r="480" spans="1:17" x14ac:dyDescent="0.2">
      <c r="A480" t="s">
        <v>18218</v>
      </c>
      <c r="B480" t="s">
        <v>86</v>
      </c>
      <c r="C480" t="s">
        <v>134</v>
      </c>
      <c r="D480" t="s">
        <v>17754</v>
      </c>
      <c r="E480" t="s">
        <v>81</v>
      </c>
      <c r="F480" t="s">
        <v>17734</v>
      </c>
      <c r="G480">
        <v>2</v>
      </c>
      <c r="H480">
        <v>0</v>
      </c>
      <c r="I480">
        <v>0</v>
      </c>
      <c r="J480">
        <v>0</v>
      </c>
      <c r="K480">
        <v>0</v>
      </c>
      <c r="L480">
        <v>0</v>
      </c>
      <c r="M480">
        <v>0</v>
      </c>
      <c r="N480">
        <v>0</v>
      </c>
      <c r="O480">
        <v>0</v>
      </c>
      <c r="P480">
        <v>0</v>
      </c>
      <c r="Q480">
        <v>0</v>
      </c>
    </row>
    <row r="481" spans="1:17" x14ac:dyDescent="0.2">
      <c r="A481" t="s">
        <v>18219</v>
      </c>
      <c r="B481" t="s">
        <v>86</v>
      </c>
      <c r="C481" t="s">
        <v>135</v>
      </c>
      <c r="D481" t="s">
        <v>17768</v>
      </c>
      <c r="E481" t="s">
        <v>83</v>
      </c>
      <c r="F481" t="s">
        <v>17734</v>
      </c>
      <c r="G481">
        <v>11</v>
      </c>
      <c r="H481">
        <v>0</v>
      </c>
      <c r="I481">
        <v>0</v>
      </c>
      <c r="J481">
        <v>0</v>
      </c>
      <c r="K481">
        <v>0</v>
      </c>
      <c r="L481">
        <v>0</v>
      </c>
      <c r="M481">
        <v>0</v>
      </c>
      <c r="N481">
        <v>0</v>
      </c>
      <c r="O481">
        <v>0</v>
      </c>
      <c r="P481">
        <v>0</v>
      </c>
      <c r="Q481">
        <v>0</v>
      </c>
    </row>
    <row r="482" spans="1:17" x14ac:dyDescent="0.2">
      <c r="A482" t="s">
        <v>18220</v>
      </c>
      <c r="B482" t="s">
        <v>86</v>
      </c>
      <c r="C482" t="s">
        <v>135</v>
      </c>
      <c r="D482" t="s">
        <v>17768</v>
      </c>
      <c r="E482" t="s">
        <v>81</v>
      </c>
      <c r="F482" t="s">
        <v>17734</v>
      </c>
      <c r="G482">
        <v>12</v>
      </c>
      <c r="H482">
        <v>0</v>
      </c>
      <c r="I482">
        <v>0</v>
      </c>
      <c r="J482">
        <v>0</v>
      </c>
      <c r="K482">
        <v>0</v>
      </c>
      <c r="L482">
        <v>0</v>
      </c>
      <c r="M482">
        <v>0</v>
      </c>
      <c r="N482">
        <v>0</v>
      </c>
      <c r="O482">
        <v>0</v>
      </c>
      <c r="P482">
        <v>0</v>
      </c>
      <c r="Q482">
        <v>0</v>
      </c>
    </row>
    <row r="483" spans="1:17" x14ac:dyDescent="0.2">
      <c r="A483" t="s">
        <v>18221</v>
      </c>
      <c r="B483" t="s">
        <v>86</v>
      </c>
      <c r="C483" t="s">
        <v>135</v>
      </c>
      <c r="D483" t="s">
        <v>17736</v>
      </c>
      <c r="E483" t="s">
        <v>83</v>
      </c>
      <c r="F483" t="s">
        <v>4929</v>
      </c>
      <c r="G483">
        <v>0</v>
      </c>
      <c r="H483">
        <v>42</v>
      </c>
      <c r="I483">
        <v>1</v>
      </c>
      <c r="J483">
        <v>31</v>
      </c>
      <c r="K483">
        <v>4</v>
      </c>
      <c r="L483">
        <v>6</v>
      </c>
      <c r="M483">
        <v>0</v>
      </c>
      <c r="N483">
        <v>0</v>
      </c>
      <c r="O483">
        <v>0</v>
      </c>
      <c r="P483">
        <v>0</v>
      </c>
      <c r="Q483">
        <v>0</v>
      </c>
    </row>
    <row r="484" spans="1:17" x14ac:dyDescent="0.2">
      <c r="A484" t="s">
        <v>18222</v>
      </c>
      <c r="B484" t="s">
        <v>86</v>
      </c>
      <c r="C484" t="s">
        <v>135</v>
      </c>
      <c r="D484" t="s">
        <v>17736</v>
      </c>
      <c r="E484" t="s">
        <v>83</v>
      </c>
      <c r="F484" t="s">
        <v>4931</v>
      </c>
      <c r="G484">
        <v>0</v>
      </c>
      <c r="H484">
        <v>42</v>
      </c>
      <c r="I484">
        <v>1</v>
      </c>
      <c r="J484">
        <v>30</v>
      </c>
      <c r="K484">
        <v>4</v>
      </c>
      <c r="L484">
        <v>7</v>
      </c>
      <c r="M484">
        <v>0</v>
      </c>
      <c r="N484">
        <v>0</v>
      </c>
      <c r="O484">
        <v>0</v>
      </c>
      <c r="P484">
        <v>0</v>
      </c>
      <c r="Q484">
        <v>0</v>
      </c>
    </row>
    <row r="485" spans="1:17" x14ac:dyDescent="0.2">
      <c r="A485" t="s">
        <v>18223</v>
      </c>
      <c r="B485" t="s">
        <v>86</v>
      </c>
      <c r="C485" t="s">
        <v>135</v>
      </c>
      <c r="D485" t="s">
        <v>17736</v>
      </c>
      <c r="E485" t="s">
        <v>83</v>
      </c>
      <c r="F485" t="s">
        <v>4933</v>
      </c>
      <c r="G485">
        <v>0</v>
      </c>
      <c r="H485">
        <v>0</v>
      </c>
      <c r="I485">
        <v>0</v>
      </c>
      <c r="J485">
        <v>0</v>
      </c>
      <c r="K485">
        <v>0</v>
      </c>
      <c r="L485">
        <v>0</v>
      </c>
      <c r="M485">
        <v>42</v>
      </c>
      <c r="N485">
        <v>0</v>
      </c>
      <c r="O485">
        <v>0</v>
      </c>
      <c r="P485">
        <v>0</v>
      </c>
      <c r="Q485">
        <v>0</v>
      </c>
    </row>
    <row r="486" spans="1:17" x14ac:dyDescent="0.2">
      <c r="A486" t="s">
        <v>18224</v>
      </c>
      <c r="B486" t="s">
        <v>86</v>
      </c>
      <c r="C486" t="s">
        <v>135</v>
      </c>
      <c r="D486" t="s">
        <v>17736</v>
      </c>
      <c r="E486" t="s">
        <v>83</v>
      </c>
      <c r="F486" t="s">
        <v>4935</v>
      </c>
      <c r="G486">
        <v>0</v>
      </c>
      <c r="H486">
        <v>42</v>
      </c>
      <c r="I486">
        <v>1</v>
      </c>
      <c r="J486">
        <v>30</v>
      </c>
      <c r="K486">
        <v>4</v>
      </c>
      <c r="L486">
        <v>7</v>
      </c>
      <c r="M486">
        <v>0</v>
      </c>
      <c r="N486">
        <v>0</v>
      </c>
      <c r="O486">
        <v>0</v>
      </c>
      <c r="P486">
        <v>0</v>
      </c>
      <c r="Q486">
        <v>0</v>
      </c>
    </row>
    <row r="487" spans="1:17" x14ac:dyDescent="0.2">
      <c r="A487" t="s">
        <v>18225</v>
      </c>
      <c r="B487" t="s">
        <v>86</v>
      </c>
      <c r="C487" t="s">
        <v>135</v>
      </c>
      <c r="D487" t="s">
        <v>17736</v>
      </c>
      <c r="E487" t="s">
        <v>83</v>
      </c>
      <c r="F487" t="s">
        <v>4937</v>
      </c>
      <c r="G487">
        <v>0</v>
      </c>
      <c r="H487">
        <v>42</v>
      </c>
      <c r="I487">
        <v>1</v>
      </c>
      <c r="J487">
        <v>30</v>
      </c>
      <c r="K487">
        <v>4</v>
      </c>
      <c r="L487">
        <v>7</v>
      </c>
      <c r="M487">
        <v>0</v>
      </c>
      <c r="N487">
        <v>0</v>
      </c>
      <c r="O487">
        <v>0</v>
      </c>
      <c r="P487">
        <v>0</v>
      </c>
      <c r="Q487">
        <v>0</v>
      </c>
    </row>
    <row r="488" spans="1:17" x14ac:dyDescent="0.2">
      <c r="A488" t="s">
        <v>18226</v>
      </c>
      <c r="B488" t="s">
        <v>86</v>
      </c>
      <c r="C488" t="s">
        <v>195</v>
      </c>
      <c r="D488" t="s">
        <v>17736</v>
      </c>
      <c r="E488" t="s">
        <v>83</v>
      </c>
      <c r="F488" t="s">
        <v>17734</v>
      </c>
      <c r="G488">
        <v>14</v>
      </c>
      <c r="H488">
        <v>0</v>
      </c>
      <c r="I488">
        <v>0</v>
      </c>
      <c r="J488">
        <v>0</v>
      </c>
      <c r="K488">
        <v>0</v>
      </c>
      <c r="L488">
        <v>0</v>
      </c>
      <c r="M488">
        <v>0</v>
      </c>
      <c r="N488">
        <v>0</v>
      </c>
      <c r="O488">
        <v>0</v>
      </c>
      <c r="P488">
        <v>0</v>
      </c>
      <c r="Q488">
        <v>0</v>
      </c>
    </row>
    <row r="489" spans="1:17" x14ac:dyDescent="0.2">
      <c r="A489" t="s">
        <v>18227</v>
      </c>
      <c r="B489" t="s">
        <v>86</v>
      </c>
      <c r="C489" t="s">
        <v>195</v>
      </c>
      <c r="D489" t="s">
        <v>17736</v>
      </c>
      <c r="E489" t="s">
        <v>81</v>
      </c>
      <c r="F489" t="s">
        <v>4929</v>
      </c>
      <c r="G489">
        <v>0</v>
      </c>
      <c r="H489">
        <v>5</v>
      </c>
      <c r="I489">
        <v>2</v>
      </c>
      <c r="J489">
        <v>3</v>
      </c>
      <c r="K489">
        <v>0</v>
      </c>
      <c r="L489">
        <v>0</v>
      </c>
      <c r="M489">
        <v>0</v>
      </c>
      <c r="N489">
        <v>0</v>
      </c>
      <c r="O489">
        <v>0</v>
      </c>
      <c r="P489">
        <v>0</v>
      </c>
      <c r="Q489">
        <v>0</v>
      </c>
    </row>
    <row r="490" spans="1:17" x14ac:dyDescent="0.2">
      <c r="A490" t="s">
        <v>18228</v>
      </c>
      <c r="B490" t="s">
        <v>86</v>
      </c>
      <c r="C490" t="s">
        <v>195</v>
      </c>
      <c r="D490" t="s">
        <v>17736</v>
      </c>
      <c r="E490" t="s">
        <v>81</v>
      </c>
      <c r="F490" t="s">
        <v>4931</v>
      </c>
      <c r="G490">
        <v>0</v>
      </c>
      <c r="H490">
        <v>5</v>
      </c>
      <c r="I490">
        <v>2</v>
      </c>
      <c r="J490">
        <v>3</v>
      </c>
      <c r="K490">
        <v>0</v>
      </c>
      <c r="L490">
        <v>0</v>
      </c>
      <c r="M490">
        <v>0</v>
      </c>
      <c r="N490">
        <v>0</v>
      </c>
      <c r="O490">
        <v>0</v>
      </c>
      <c r="P490">
        <v>0</v>
      </c>
      <c r="Q490">
        <v>0</v>
      </c>
    </row>
    <row r="491" spans="1:17" x14ac:dyDescent="0.2">
      <c r="A491" t="s">
        <v>18229</v>
      </c>
      <c r="B491" t="s">
        <v>86</v>
      </c>
      <c r="C491" t="s">
        <v>195</v>
      </c>
      <c r="D491" t="s">
        <v>17736</v>
      </c>
      <c r="E491" t="s">
        <v>81</v>
      </c>
      <c r="F491" t="s">
        <v>4933</v>
      </c>
      <c r="G491">
        <v>0</v>
      </c>
      <c r="H491">
        <v>0</v>
      </c>
      <c r="I491">
        <v>0</v>
      </c>
      <c r="J491">
        <v>0</v>
      </c>
      <c r="K491">
        <v>0</v>
      </c>
      <c r="L491">
        <v>0</v>
      </c>
      <c r="M491">
        <v>5</v>
      </c>
      <c r="N491">
        <v>0</v>
      </c>
      <c r="O491">
        <v>0</v>
      </c>
      <c r="P491">
        <v>0</v>
      </c>
      <c r="Q491">
        <v>0</v>
      </c>
    </row>
    <row r="492" spans="1:17" x14ac:dyDescent="0.2">
      <c r="A492" t="s">
        <v>18230</v>
      </c>
      <c r="B492" t="s">
        <v>86</v>
      </c>
      <c r="C492" t="s">
        <v>195</v>
      </c>
      <c r="D492" t="s">
        <v>17736</v>
      </c>
      <c r="E492" t="s">
        <v>81</v>
      </c>
      <c r="F492" t="s">
        <v>4935</v>
      </c>
      <c r="G492">
        <v>0</v>
      </c>
      <c r="H492">
        <v>5</v>
      </c>
      <c r="I492">
        <v>2</v>
      </c>
      <c r="J492">
        <v>3</v>
      </c>
      <c r="K492">
        <v>0</v>
      </c>
      <c r="L492">
        <v>0</v>
      </c>
      <c r="M492">
        <v>0</v>
      </c>
      <c r="N492">
        <v>0</v>
      </c>
      <c r="O492">
        <v>0</v>
      </c>
      <c r="P492">
        <v>0</v>
      </c>
      <c r="Q492">
        <v>0</v>
      </c>
    </row>
    <row r="493" spans="1:17" x14ac:dyDescent="0.2">
      <c r="A493" t="s">
        <v>18231</v>
      </c>
      <c r="B493" t="s">
        <v>86</v>
      </c>
      <c r="C493" t="s">
        <v>195</v>
      </c>
      <c r="D493" t="s">
        <v>17736</v>
      </c>
      <c r="E493" t="s">
        <v>81</v>
      </c>
      <c r="F493" t="s">
        <v>4937</v>
      </c>
      <c r="G493">
        <v>0</v>
      </c>
      <c r="H493">
        <v>5</v>
      </c>
      <c r="I493">
        <v>2</v>
      </c>
      <c r="J493">
        <v>3</v>
      </c>
      <c r="K493">
        <v>0</v>
      </c>
      <c r="L493">
        <v>0</v>
      </c>
      <c r="M493">
        <v>0</v>
      </c>
      <c r="N493">
        <v>0</v>
      </c>
      <c r="O493">
        <v>0</v>
      </c>
      <c r="P493">
        <v>0</v>
      </c>
      <c r="Q493">
        <v>0</v>
      </c>
    </row>
    <row r="494" spans="1:17" x14ac:dyDescent="0.2">
      <c r="A494" t="s">
        <v>18232</v>
      </c>
      <c r="B494" t="s">
        <v>86</v>
      </c>
      <c r="C494" t="s">
        <v>195</v>
      </c>
      <c r="D494" t="s">
        <v>17736</v>
      </c>
      <c r="E494" t="s">
        <v>81</v>
      </c>
      <c r="F494" t="s">
        <v>4939</v>
      </c>
      <c r="G494">
        <v>0</v>
      </c>
      <c r="H494">
        <v>0</v>
      </c>
      <c r="I494">
        <v>0</v>
      </c>
      <c r="J494">
        <v>0</v>
      </c>
      <c r="K494">
        <v>0</v>
      </c>
      <c r="L494">
        <v>0</v>
      </c>
      <c r="M494">
        <v>5</v>
      </c>
      <c r="N494">
        <v>0</v>
      </c>
      <c r="O494">
        <v>0</v>
      </c>
      <c r="P494">
        <v>0</v>
      </c>
      <c r="Q494">
        <v>0</v>
      </c>
    </row>
    <row r="495" spans="1:17" x14ac:dyDescent="0.2">
      <c r="A495" t="s">
        <v>18233</v>
      </c>
      <c r="B495" t="s">
        <v>86</v>
      </c>
      <c r="C495" t="s">
        <v>195</v>
      </c>
      <c r="D495" t="s">
        <v>17736</v>
      </c>
      <c r="E495" t="s">
        <v>81</v>
      </c>
      <c r="F495" t="s">
        <v>4941</v>
      </c>
      <c r="G495">
        <v>0</v>
      </c>
      <c r="H495">
        <v>5</v>
      </c>
      <c r="I495">
        <v>2</v>
      </c>
      <c r="J495">
        <v>3</v>
      </c>
      <c r="K495">
        <v>0</v>
      </c>
      <c r="L495">
        <v>0</v>
      </c>
      <c r="M495">
        <v>0</v>
      </c>
      <c r="N495">
        <v>0</v>
      </c>
      <c r="O495">
        <v>0</v>
      </c>
      <c r="P495">
        <v>0</v>
      </c>
      <c r="Q495">
        <v>0</v>
      </c>
    </row>
    <row r="496" spans="1:17" x14ac:dyDescent="0.2">
      <c r="A496" t="s">
        <v>18234</v>
      </c>
      <c r="B496" t="s">
        <v>86</v>
      </c>
      <c r="C496" t="s">
        <v>195</v>
      </c>
      <c r="D496" t="s">
        <v>17736</v>
      </c>
      <c r="E496" t="s">
        <v>81</v>
      </c>
      <c r="F496" t="s">
        <v>4943</v>
      </c>
      <c r="G496">
        <v>0</v>
      </c>
      <c r="H496">
        <v>0</v>
      </c>
      <c r="I496">
        <v>0</v>
      </c>
      <c r="J496">
        <v>0</v>
      </c>
      <c r="K496">
        <v>0</v>
      </c>
      <c r="L496">
        <v>0</v>
      </c>
      <c r="M496">
        <v>5</v>
      </c>
      <c r="N496">
        <v>0</v>
      </c>
      <c r="O496">
        <v>0</v>
      </c>
      <c r="P496">
        <v>0</v>
      </c>
      <c r="Q496">
        <v>0</v>
      </c>
    </row>
    <row r="497" spans="1:17" x14ac:dyDescent="0.2">
      <c r="A497" t="s">
        <v>18235</v>
      </c>
      <c r="B497" t="s">
        <v>86</v>
      </c>
      <c r="C497" t="s">
        <v>195</v>
      </c>
      <c r="D497" t="s">
        <v>17736</v>
      </c>
      <c r="E497" t="s">
        <v>81</v>
      </c>
      <c r="F497" t="s">
        <v>4925</v>
      </c>
      <c r="G497">
        <v>0</v>
      </c>
      <c r="H497">
        <v>0</v>
      </c>
      <c r="I497">
        <v>0</v>
      </c>
      <c r="J497">
        <v>0</v>
      </c>
      <c r="K497">
        <v>0</v>
      </c>
      <c r="L497">
        <v>0</v>
      </c>
      <c r="M497">
        <v>0</v>
      </c>
      <c r="N497">
        <v>5</v>
      </c>
      <c r="O497">
        <v>5</v>
      </c>
      <c r="P497">
        <v>0</v>
      </c>
      <c r="Q497">
        <v>0</v>
      </c>
    </row>
    <row r="498" spans="1:17" x14ac:dyDescent="0.2">
      <c r="A498" t="s">
        <v>18236</v>
      </c>
      <c r="B498" t="s">
        <v>86</v>
      </c>
      <c r="C498" t="s">
        <v>195</v>
      </c>
      <c r="D498" t="s">
        <v>17736</v>
      </c>
      <c r="E498" t="s">
        <v>81</v>
      </c>
      <c r="F498" t="s">
        <v>4927</v>
      </c>
      <c r="G498">
        <v>0</v>
      </c>
      <c r="H498">
        <v>0</v>
      </c>
      <c r="I498">
        <v>0</v>
      </c>
      <c r="J498">
        <v>0</v>
      </c>
      <c r="K498">
        <v>0</v>
      </c>
      <c r="L498">
        <v>0</v>
      </c>
      <c r="M498">
        <v>0</v>
      </c>
      <c r="N498">
        <v>5</v>
      </c>
      <c r="O498">
        <v>5</v>
      </c>
      <c r="P498">
        <v>0</v>
      </c>
      <c r="Q498">
        <v>0</v>
      </c>
    </row>
    <row r="499" spans="1:17" x14ac:dyDescent="0.2">
      <c r="A499" t="s">
        <v>18237</v>
      </c>
      <c r="B499" t="s">
        <v>86</v>
      </c>
      <c r="C499" t="s">
        <v>195</v>
      </c>
      <c r="D499" t="s">
        <v>17736</v>
      </c>
      <c r="E499" t="s">
        <v>81</v>
      </c>
      <c r="F499" t="s">
        <v>17734</v>
      </c>
      <c r="G499">
        <v>5</v>
      </c>
      <c r="H499">
        <v>0</v>
      </c>
      <c r="I499">
        <v>0</v>
      </c>
      <c r="J499">
        <v>0</v>
      </c>
      <c r="K499">
        <v>0</v>
      </c>
      <c r="L499">
        <v>0</v>
      </c>
      <c r="M499">
        <v>0</v>
      </c>
      <c r="N499">
        <v>0</v>
      </c>
      <c r="O499">
        <v>0</v>
      </c>
      <c r="P499">
        <v>0</v>
      </c>
      <c r="Q499">
        <v>0</v>
      </c>
    </row>
    <row r="500" spans="1:17" x14ac:dyDescent="0.2">
      <c r="A500" t="s">
        <v>18238</v>
      </c>
      <c r="B500" t="s">
        <v>86</v>
      </c>
      <c r="C500" t="s">
        <v>195</v>
      </c>
      <c r="D500" t="s">
        <v>17748</v>
      </c>
      <c r="E500" t="s">
        <v>81</v>
      </c>
      <c r="F500" t="s">
        <v>17749</v>
      </c>
      <c r="G500">
        <v>0</v>
      </c>
      <c r="H500">
        <v>0</v>
      </c>
      <c r="I500">
        <v>0</v>
      </c>
      <c r="J500">
        <v>0</v>
      </c>
      <c r="K500">
        <v>0</v>
      </c>
      <c r="L500">
        <v>0</v>
      </c>
      <c r="M500">
        <v>0</v>
      </c>
      <c r="N500">
        <v>1</v>
      </c>
      <c r="O500">
        <v>1</v>
      </c>
      <c r="P500">
        <v>0</v>
      </c>
      <c r="Q500">
        <v>0</v>
      </c>
    </row>
    <row r="501" spans="1:17" x14ac:dyDescent="0.2">
      <c r="A501" t="s">
        <v>18239</v>
      </c>
      <c r="B501" t="s">
        <v>86</v>
      </c>
      <c r="C501" t="s">
        <v>195</v>
      </c>
      <c r="D501" t="s">
        <v>17748</v>
      </c>
      <c r="E501" t="s">
        <v>81</v>
      </c>
      <c r="F501" t="s">
        <v>17734</v>
      </c>
      <c r="G501">
        <v>1</v>
      </c>
      <c r="H501">
        <v>0</v>
      </c>
      <c r="I501">
        <v>0</v>
      </c>
      <c r="J501">
        <v>0</v>
      </c>
      <c r="K501">
        <v>0</v>
      </c>
      <c r="L501">
        <v>0</v>
      </c>
      <c r="M501">
        <v>0</v>
      </c>
      <c r="N501">
        <v>0</v>
      </c>
      <c r="O501">
        <v>0</v>
      </c>
      <c r="P501">
        <v>0</v>
      </c>
      <c r="Q501">
        <v>0</v>
      </c>
    </row>
    <row r="502" spans="1:17" x14ac:dyDescent="0.2">
      <c r="A502" t="s">
        <v>18240</v>
      </c>
      <c r="B502" t="s">
        <v>86</v>
      </c>
      <c r="C502" t="s">
        <v>195</v>
      </c>
      <c r="D502" t="s">
        <v>17754</v>
      </c>
      <c r="E502" t="s">
        <v>81</v>
      </c>
      <c r="F502" t="s">
        <v>17734</v>
      </c>
      <c r="G502">
        <v>1</v>
      </c>
      <c r="H502">
        <v>0</v>
      </c>
      <c r="I502">
        <v>0</v>
      </c>
      <c r="J502">
        <v>0</v>
      </c>
      <c r="K502">
        <v>0</v>
      </c>
      <c r="L502">
        <v>0</v>
      </c>
      <c r="M502">
        <v>0</v>
      </c>
      <c r="N502">
        <v>0</v>
      </c>
      <c r="O502">
        <v>0</v>
      </c>
      <c r="P502">
        <v>0</v>
      </c>
      <c r="Q502">
        <v>0</v>
      </c>
    </row>
    <row r="503" spans="1:17" x14ac:dyDescent="0.2">
      <c r="A503" t="s">
        <v>18241</v>
      </c>
      <c r="B503" t="s">
        <v>86</v>
      </c>
      <c r="C503" t="s">
        <v>196</v>
      </c>
      <c r="D503" t="s">
        <v>17768</v>
      </c>
      <c r="E503" t="s">
        <v>83</v>
      </c>
      <c r="F503" t="s">
        <v>17734</v>
      </c>
      <c r="G503">
        <v>1</v>
      </c>
      <c r="H503">
        <v>0</v>
      </c>
      <c r="I503">
        <v>0</v>
      </c>
      <c r="J503">
        <v>0</v>
      </c>
      <c r="K503">
        <v>0</v>
      </c>
      <c r="L503">
        <v>0</v>
      </c>
      <c r="M503">
        <v>0</v>
      </c>
      <c r="N503">
        <v>0</v>
      </c>
      <c r="O503">
        <v>0</v>
      </c>
      <c r="P503">
        <v>0</v>
      </c>
      <c r="Q503">
        <v>0</v>
      </c>
    </row>
    <row r="504" spans="1:17" x14ac:dyDescent="0.2">
      <c r="A504" t="s">
        <v>18242</v>
      </c>
      <c r="B504" t="s">
        <v>86</v>
      </c>
      <c r="C504" t="s">
        <v>196</v>
      </c>
      <c r="D504" t="s">
        <v>17768</v>
      </c>
      <c r="E504" t="s">
        <v>81</v>
      </c>
      <c r="F504" t="s">
        <v>17734</v>
      </c>
      <c r="G504">
        <v>6</v>
      </c>
      <c r="H504">
        <v>0</v>
      </c>
      <c r="I504">
        <v>0</v>
      </c>
      <c r="J504">
        <v>0</v>
      </c>
      <c r="K504">
        <v>0</v>
      </c>
      <c r="L504">
        <v>0</v>
      </c>
      <c r="M504">
        <v>0</v>
      </c>
      <c r="N504">
        <v>0</v>
      </c>
      <c r="O504">
        <v>0</v>
      </c>
      <c r="P504">
        <v>0</v>
      </c>
      <c r="Q504">
        <v>0</v>
      </c>
    </row>
    <row r="505" spans="1:17" x14ac:dyDescent="0.2">
      <c r="A505" t="s">
        <v>18243</v>
      </c>
      <c r="B505" t="s">
        <v>86</v>
      </c>
      <c r="C505" t="s">
        <v>196</v>
      </c>
      <c r="D505" t="s">
        <v>17736</v>
      </c>
      <c r="E505" t="s">
        <v>83</v>
      </c>
      <c r="F505" t="s">
        <v>4929</v>
      </c>
      <c r="G505">
        <v>0</v>
      </c>
      <c r="H505">
        <v>34</v>
      </c>
      <c r="I505">
        <v>4</v>
      </c>
      <c r="J505">
        <v>21</v>
      </c>
      <c r="K505">
        <v>7</v>
      </c>
      <c r="L505">
        <v>2</v>
      </c>
      <c r="M505">
        <v>0</v>
      </c>
      <c r="N505">
        <v>0</v>
      </c>
      <c r="O505">
        <v>0</v>
      </c>
      <c r="P505">
        <v>0</v>
      </c>
      <c r="Q505">
        <v>0</v>
      </c>
    </row>
    <row r="506" spans="1:17" x14ac:dyDescent="0.2">
      <c r="A506" t="s">
        <v>18244</v>
      </c>
      <c r="B506" t="s">
        <v>86</v>
      </c>
      <c r="C506" t="s">
        <v>196</v>
      </c>
      <c r="D506" t="s">
        <v>17736</v>
      </c>
      <c r="E506" t="s">
        <v>83</v>
      </c>
      <c r="F506" t="s">
        <v>4931</v>
      </c>
      <c r="G506">
        <v>0</v>
      </c>
      <c r="H506">
        <v>34</v>
      </c>
      <c r="I506">
        <v>4</v>
      </c>
      <c r="J506">
        <v>19</v>
      </c>
      <c r="K506">
        <v>6</v>
      </c>
      <c r="L506">
        <v>5</v>
      </c>
      <c r="M506">
        <v>0</v>
      </c>
      <c r="N506">
        <v>0</v>
      </c>
      <c r="O506">
        <v>0</v>
      </c>
      <c r="P506">
        <v>0</v>
      </c>
      <c r="Q506">
        <v>0</v>
      </c>
    </row>
    <row r="507" spans="1:17" x14ac:dyDescent="0.2">
      <c r="A507" t="s">
        <v>18245</v>
      </c>
      <c r="B507" t="s">
        <v>86</v>
      </c>
      <c r="C507" t="s">
        <v>196</v>
      </c>
      <c r="D507" t="s">
        <v>17736</v>
      </c>
      <c r="E507" t="s">
        <v>83</v>
      </c>
      <c r="F507" t="s">
        <v>4933</v>
      </c>
      <c r="G507">
        <v>0</v>
      </c>
      <c r="H507">
        <v>0</v>
      </c>
      <c r="I507">
        <v>0</v>
      </c>
      <c r="J507">
        <v>0</v>
      </c>
      <c r="K507">
        <v>0</v>
      </c>
      <c r="L507">
        <v>0</v>
      </c>
      <c r="M507">
        <v>34</v>
      </c>
      <c r="N507">
        <v>0</v>
      </c>
      <c r="O507">
        <v>0</v>
      </c>
      <c r="P507">
        <v>0</v>
      </c>
      <c r="Q507">
        <v>0</v>
      </c>
    </row>
    <row r="508" spans="1:17" x14ac:dyDescent="0.2">
      <c r="A508" t="s">
        <v>18246</v>
      </c>
      <c r="B508" t="s">
        <v>86</v>
      </c>
      <c r="C508" t="s">
        <v>196</v>
      </c>
      <c r="D508" t="s">
        <v>17736</v>
      </c>
      <c r="E508" t="s">
        <v>83</v>
      </c>
      <c r="F508" t="s">
        <v>4935</v>
      </c>
      <c r="G508">
        <v>0</v>
      </c>
      <c r="H508">
        <v>34</v>
      </c>
      <c r="I508">
        <v>4</v>
      </c>
      <c r="J508">
        <v>19</v>
      </c>
      <c r="K508">
        <v>6</v>
      </c>
      <c r="L508">
        <v>5</v>
      </c>
      <c r="M508">
        <v>0</v>
      </c>
      <c r="N508">
        <v>0</v>
      </c>
      <c r="O508">
        <v>0</v>
      </c>
      <c r="P508">
        <v>0</v>
      </c>
      <c r="Q508">
        <v>0</v>
      </c>
    </row>
    <row r="509" spans="1:17" x14ac:dyDescent="0.2">
      <c r="A509" t="s">
        <v>18247</v>
      </c>
      <c r="B509" t="s">
        <v>86</v>
      </c>
      <c r="C509" t="s">
        <v>196</v>
      </c>
      <c r="D509" t="s">
        <v>17736</v>
      </c>
      <c r="E509" t="s">
        <v>83</v>
      </c>
      <c r="F509" t="s">
        <v>4937</v>
      </c>
      <c r="G509">
        <v>0</v>
      </c>
      <c r="H509">
        <v>34</v>
      </c>
      <c r="I509">
        <v>4</v>
      </c>
      <c r="J509">
        <v>19</v>
      </c>
      <c r="K509">
        <v>6</v>
      </c>
      <c r="L509">
        <v>5</v>
      </c>
      <c r="M509">
        <v>0</v>
      </c>
      <c r="N509">
        <v>0</v>
      </c>
      <c r="O509">
        <v>0</v>
      </c>
      <c r="P509">
        <v>0</v>
      </c>
      <c r="Q509">
        <v>0</v>
      </c>
    </row>
    <row r="510" spans="1:17" x14ac:dyDescent="0.2">
      <c r="A510" t="s">
        <v>18248</v>
      </c>
      <c r="B510" t="s">
        <v>86</v>
      </c>
      <c r="C510" t="s">
        <v>196</v>
      </c>
      <c r="D510" t="s">
        <v>17736</v>
      </c>
      <c r="E510" t="s">
        <v>83</v>
      </c>
      <c r="F510" t="s">
        <v>4939</v>
      </c>
      <c r="G510">
        <v>0</v>
      </c>
      <c r="H510">
        <v>0</v>
      </c>
      <c r="I510">
        <v>0</v>
      </c>
      <c r="J510">
        <v>0</v>
      </c>
      <c r="K510">
        <v>0</v>
      </c>
      <c r="L510">
        <v>0</v>
      </c>
      <c r="M510">
        <v>34</v>
      </c>
      <c r="N510">
        <v>0</v>
      </c>
      <c r="O510">
        <v>0</v>
      </c>
      <c r="P510">
        <v>0</v>
      </c>
      <c r="Q510">
        <v>0</v>
      </c>
    </row>
    <row r="511" spans="1:17" x14ac:dyDescent="0.2">
      <c r="A511" t="s">
        <v>18249</v>
      </c>
      <c r="B511" t="s">
        <v>86</v>
      </c>
      <c r="C511" t="s">
        <v>196</v>
      </c>
      <c r="D511" t="s">
        <v>17736</v>
      </c>
      <c r="E511" t="s">
        <v>83</v>
      </c>
      <c r="F511" t="s">
        <v>4941</v>
      </c>
      <c r="G511">
        <v>0</v>
      </c>
      <c r="H511">
        <v>34</v>
      </c>
      <c r="I511">
        <v>4</v>
      </c>
      <c r="J511">
        <v>21</v>
      </c>
      <c r="K511">
        <v>7</v>
      </c>
      <c r="L511">
        <v>2</v>
      </c>
      <c r="M511">
        <v>0</v>
      </c>
      <c r="N511">
        <v>0</v>
      </c>
      <c r="O511">
        <v>0</v>
      </c>
      <c r="P511">
        <v>0</v>
      </c>
      <c r="Q511">
        <v>0</v>
      </c>
    </row>
    <row r="512" spans="1:17" x14ac:dyDescent="0.2">
      <c r="A512" t="s">
        <v>18250</v>
      </c>
      <c r="B512" t="s">
        <v>86</v>
      </c>
      <c r="C512" t="s">
        <v>196</v>
      </c>
      <c r="D512" t="s">
        <v>17736</v>
      </c>
      <c r="E512" t="s">
        <v>83</v>
      </c>
      <c r="F512" t="s">
        <v>4943</v>
      </c>
      <c r="G512">
        <v>0</v>
      </c>
      <c r="H512">
        <v>0</v>
      </c>
      <c r="I512">
        <v>0</v>
      </c>
      <c r="J512">
        <v>0</v>
      </c>
      <c r="K512">
        <v>0</v>
      </c>
      <c r="L512">
        <v>0</v>
      </c>
      <c r="M512">
        <v>34</v>
      </c>
      <c r="N512">
        <v>0</v>
      </c>
      <c r="O512">
        <v>0</v>
      </c>
      <c r="P512">
        <v>0</v>
      </c>
      <c r="Q512">
        <v>0</v>
      </c>
    </row>
    <row r="513" spans="1:17" x14ac:dyDescent="0.2">
      <c r="A513" t="s">
        <v>18251</v>
      </c>
      <c r="B513" t="s">
        <v>86</v>
      </c>
      <c r="C513" t="s">
        <v>196</v>
      </c>
      <c r="D513" t="s">
        <v>17736</v>
      </c>
      <c r="E513" t="s">
        <v>83</v>
      </c>
      <c r="F513" t="s">
        <v>4925</v>
      </c>
      <c r="G513">
        <v>0</v>
      </c>
      <c r="H513">
        <v>0</v>
      </c>
      <c r="I513">
        <v>0</v>
      </c>
      <c r="J513">
        <v>0</v>
      </c>
      <c r="K513">
        <v>0</v>
      </c>
      <c r="L513">
        <v>0</v>
      </c>
      <c r="M513">
        <v>0</v>
      </c>
      <c r="N513">
        <v>25</v>
      </c>
      <c r="O513">
        <v>20</v>
      </c>
      <c r="P513">
        <v>5</v>
      </c>
      <c r="Q513">
        <v>0</v>
      </c>
    </row>
    <row r="514" spans="1:17" x14ac:dyDescent="0.2">
      <c r="A514" t="s">
        <v>18252</v>
      </c>
      <c r="B514" t="s">
        <v>86</v>
      </c>
      <c r="C514" t="s">
        <v>196</v>
      </c>
      <c r="D514" t="s">
        <v>17736</v>
      </c>
      <c r="E514" t="s">
        <v>83</v>
      </c>
      <c r="F514" t="s">
        <v>4927</v>
      </c>
      <c r="G514">
        <v>0</v>
      </c>
      <c r="H514">
        <v>0</v>
      </c>
      <c r="I514">
        <v>0</v>
      </c>
      <c r="J514">
        <v>0</v>
      </c>
      <c r="K514">
        <v>0</v>
      </c>
      <c r="L514">
        <v>0</v>
      </c>
      <c r="M514">
        <v>0</v>
      </c>
      <c r="N514">
        <v>24</v>
      </c>
      <c r="O514">
        <v>20</v>
      </c>
      <c r="P514">
        <v>4</v>
      </c>
      <c r="Q514">
        <v>0</v>
      </c>
    </row>
    <row r="515" spans="1:17" x14ac:dyDescent="0.2">
      <c r="A515" t="s">
        <v>18253</v>
      </c>
      <c r="B515" t="s">
        <v>86</v>
      </c>
      <c r="C515" t="s">
        <v>196</v>
      </c>
      <c r="D515" t="s">
        <v>17736</v>
      </c>
      <c r="E515" t="s">
        <v>83</v>
      </c>
      <c r="F515" t="s">
        <v>17734</v>
      </c>
      <c r="G515">
        <v>34</v>
      </c>
      <c r="H515">
        <v>0</v>
      </c>
      <c r="I515">
        <v>0</v>
      </c>
      <c r="J515">
        <v>0</v>
      </c>
      <c r="K515">
        <v>0</v>
      </c>
      <c r="L515">
        <v>0</v>
      </c>
      <c r="M515">
        <v>0</v>
      </c>
      <c r="N515">
        <v>0</v>
      </c>
      <c r="O515">
        <v>0</v>
      </c>
      <c r="P515">
        <v>0</v>
      </c>
      <c r="Q515">
        <v>0</v>
      </c>
    </row>
    <row r="516" spans="1:17" x14ac:dyDescent="0.2">
      <c r="A516" t="s">
        <v>18254</v>
      </c>
      <c r="B516" t="s">
        <v>86</v>
      </c>
      <c r="C516" t="s">
        <v>196</v>
      </c>
      <c r="D516" t="s">
        <v>17736</v>
      </c>
      <c r="E516" t="s">
        <v>81</v>
      </c>
      <c r="F516" t="s">
        <v>4929</v>
      </c>
      <c r="G516">
        <v>0</v>
      </c>
      <c r="H516">
        <v>46</v>
      </c>
      <c r="I516">
        <v>7</v>
      </c>
      <c r="J516">
        <v>36</v>
      </c>
      <c r="K516">
        <v>1</v>
      </c>
      <c r="L516">
        <v>2</v>
      </c>
      <c r="M516">
        <v>0</v>
      </c>
      <c r="N516">
        <v>0</v>
      </c>
      <c r="O516">
        <v>0</v>
      </c>
      <c r="P516">
        <v>0</v>
      </c>
      <c r="Q516">
        <v>0</v>
      </c>
    </row>
    <row r="517" spans="1:17" x14ac:dyDescent="0.2">
      <c r="A517" t="s">
        <v>18255</v>
      </c>
      <c r="B517" t="s">
        <v>86</v>
      </c>
      <c r="C517" t="s">
        <v>196</v>
      </c>
      <c r="D517" t="s">
        <v>17736</v>
      </c>
      <c r="E517" t="s">
        <v>81</v>
      </c>
      <c r="F517" t="s">
        <v>4931</v>
      </c>
      <c r="G517">
        <v>0</v>
      </c>
      <c r="H517">
        <v>46</v>
      </c>
      <c r="I517">
        <v>7</v>
      </c>
      <c r="J517">
        <v>32</v>
      </c>
      <c r="K517">
        <v>3</v>
      </c>
      <c r="L517">
        <v>4</v>
      </c>
      <c r="M517">
        <v>0</v>
      </c>
      <c r="N517">
        <v>0</v>
      </c>
      <c r="O517">
        <v>0</v>
      </c>
      <c r="P517">
        <v>0</v>
      </c>
      <c r="Q517">
        <v>0</v>
      </c>
    </row>
    <row r="518" spans="1:17" x14ac:dyDescent="0.2">
      <c r="A518" t="s">
        <v>18256</v>
      </c>
      <c r="B518" t="s">
        <v>86</v>
      </c>
      <c r="C518" t="s">
        <v>254</v>
      </c>
      <c r="D518" t="s">
        <v>17736</v>
      </c>
      <c r="E518" t="s">
        <v>81</v>
      </c>
      <c r="F518" t="s">
        <v>4937</v>
      </c>
      <c r="G518">
        <v>0</v>
      </c>
      <c r="H518">
        <v>21</v>
      </c>
      <c r="I518">
        <v>1</v>
      </c>
      <c r="J518">
        <v>18</v>
      </c>
      <c r="K518">
        <v>1</v>
      </c>
      <c r="L518">
        <v>1</v>
      </c>
      <c r="M518">
        <v>0</v>
      </c>
      <c r="N518">
        <v>0</v>
      </c>
      <c r="O518">
        <v>0</v>
      </c>
      <c r="P518">
        <v>0</v>
      </c>
      <c r="Q518">
        <v>0</v>
      </c>
    </row>
    <row r="519" spans="1:17" x14ac:dyDescent="0.2">
      <c r="A519" t="s">
        <v>18257</v>
      </c>
      <c r="B519" t="s">
        <v>86</v>
      </c>
      <c r="C519" t="s">
        <v>254</v>
      </c>
      <c r="D519" t="s">
        <v>17736</v>
      </c>
      <c r="E519" t="s">
        <v>81</v>
      </c>
      <c r="F519" t="s">
        <v>4939</v>
      </c>
      <c r="G519">
        <v>0</v>
      </c>
      <c r="H519">
        <v>0</v>
      </c>
      <c r="I519">
        <v>0</v>
      </c>
      <c r="J519">
        <v>0</v>
      </c>
      <c r="K519">
        <v>0</v>
      </c>
      <c r="L519">
        <v>0</v>
      </c>
      <c r="M519">
        <v>21</v>
      </c>
      <c r="N519">
        <v>0</v>
      </c>
      <c r="O519">
        <v>0</v>
      </c>
      <c r="P519">
        <v>0</v>
      </c>
      <c r="Q519">
        <v>0</v>
      </c>
    </row>
    <row r="520" spans="1:17" x14ac:dyDescent="0.2">
      <c r="A520" t="s">
        <v>18258</v>
      </c>
      <c r="B520" t="s">
        <v>86</v>
      </c>
      <c r="C520" t="s">
        <v>254</v>
      </c>
      <c r="D520" t="s">
        <v>17736</v>
      </c>
      <c r="E520" t="s">
        <v>81</v>
      </c>
      <c r="F520" t="s">
        <v>4941</v>
      </c>
      <c r="G520">
        <v>0</v>
      </c>
      <c r="H520">
        <v>21</v>
      </c>
      <c r="I520">
        <v>1</v>
      </c>
      <c r="J520">
        <v>18</v>
      </c>
      <c r="K520">
        <v>1</v>
      </c>
      <c r="L520">
        <v>1</v>
      </c>
      <c r="M520">
        <v>0</v>
      </c>
      <c r="N520">
        <v>0</v>
      </c>
      <c r="O520">
        <v>0</v>
      </c>
      <c r="P520">
        <v>0</v>
      </c>
      <c r="Q520">
        <v>0</v>
      </c>
    </row>
    <row r="521" spans="1:17" x14ac:dyDescent="0.2">
      <c r="A521" t="s">
        <v>18259</v>
      </c>
      <c r="B521" t="s">
        <v>86</v>
      </c>
      <c r="C521" t="s">
        <v>254</v>
      </c>
      <c r="D521" t="s">
        <v>17736</v>
      </c>
      <c r="E521" t="s">
        <v>81</v>
      </c>
      <c r="F521" t="s">
        <v>4943</v>
      </c>
      <c r="G521">
        <v>0</v>
      </c>
      <c r="H521">
        <v>0</v>
      </c>
      <c r="I521">
        <v>0</v>
      </c>
      <c r="J521">
        <v>0</v>
      </c>
      <c r="K521">
        <v>0</v>
      </c>
      <c r="L521">
        <v>0</v>
      </c>
      <c r="M521">
        <v>21</v>
      </c>
      <c r="N521">
        <v>0</v>
      </c>
      <c r="O521">
        <v>0</v>
      </c>
      <c r="P521">
        <v>0</v>
      </c>
      <c r="Q521">
        <v>0</v>
      </c>
    </row>
    <row r="522" spans="1:17" x14ac:dyDescent="0.2">
      <c r="A522" t="s">
        <v>18260</v>
      </c>
      <c r="B522" t="s">
        <v>86</v>
      </c>
      <c r="C522" t="s">
        <v>254</v>
      </c>
      <c r="D522" t="s">
        <v>17736</v>
      </c>
      <c r="E522" t="s">
        <v>81</v>
      </c>
      <c r="F522" t="s">
        <v>4925</v>
      </c>
      <c r="G522">
        <v>0</v>
      </c>
      <c r="H522">
        <v>0</v>
      </c>
      <c r="I522">
        <v>0</v>
      </c>
      <c r="J522">
        <v>0</v>
      </c>
      <c r="K522">
        <v>0</v>
      </c>
      <c r="L522">
        <v>0</v>
      </c>
      <c r="M522">
        <v>0</v>
      </c>
      <c r="N522">
        <v>19</v>
      </c>
      <c r="O522">
        <v>18</v>
      </c>
      <c r="P522">
        <v>0</v>
      </c>
      <c r="Q522">
        <v>1</v>
      </c>
    </row>
    <row r="523" spans="1:17" x14ac:dyDescent="0.2">
      <c r="A523" t="s">
        <v>18261</v>
      </c>
      <c r="B523" t="s">
        <v>86</v>
      </c>
      <c r="C523" t="s">
        <v>254</v>
      </c>
      <c r="D523" t="s">
        <v>17736</v>
      </c>
      <c r="E523" t="s">
        <v>81</v>
      </c>
      <c r="F523" t="s">
        <v>4927</v>
      </c>
      <c r="G523">
        <v>0</v>
      </c>
      <c r="H523">
        <v>0</v>
      </c>
      <c r="I523">
        <v>0</v>
      </c>
      <c r="J523">
        <v>0</v>
      </c>
      <c r="K523">
        <v>0</v>
      </c>
      <c r="L523">
        <v>0</v>
      </c>
      <c r="M523">
        <v>0</v>
      </c>
      <c r="N523">
        <v>18</v>
      </c>
      <c r="O523">
        <v>17</v>
      </c>
      <c r="P523">
        <v>0</v>
      </c>
      <c r="Q523">
        <v>1</v>
      </c>
    </row>
    <row r="524" spans="1:17" x14ac:dyDescent="0.2">
      <c r="A524" t="s">
        <v>18262</v>
      </c>
      <c r="B524" t="s">
        <v>86</v>
      </c>
      <c r="C524" t="s">
        <v>254</v>
      </c>
      <c r="D524" t="s">
        <v>17736</v>
      </c>
      <c r="E524" t="s">
        <v>81</v>
      </c>
      <c r="F524" t="s">
        <v>17734</v>
      </c>
      <c r="G524">
        <v>21</v>
      </c>
      <c r="H524">
        <v>0</v>
      </c>
      <c r="I524">
        <v>0</v>
      </c>
      <c r="J524">
        <v>0</v>
      </c>
      <c r="K524">
        <v>0</v>
      </c>
      <c r="L524">
        <v>0</v>
      </c>
      <c r="M524">
        <v>0</v>
      </c>
      <c r="N524">
        <v>0</v>
      </c>
      <c r="O524">
        <v>0</v>
      </c>
      <c r="P524">
        <v>0</v>
      </c>
      <c r="Q524">
        <v>0</v>
      </c>
    </row>
    <row r="525" spans="1:17" x14ac:dyDescent="0.2">
      <c r="A525" t="s">
        <v>18263</v>
      </c>
      <c r="B525" t="s">
        <v>86</v>
      </c>
      <c r="C525" t="s">
        <v>254</v>
      </c>
      <c r="D525" t="s">
        <v>17748</v>
      </c>
      <c r="E525" t="s">
        <v>83</v>
      </c>
      <c r="F525" t="s">
        <v>17749</v>
      </c>
      <c r="G525">
        <v>0</v>
      </c>
      <c r="H525">
        <v>0</v>
      </c>
      <c r="I525">
        <v>0</v>
      </c>
      <c r="J525">
        <v>0</v>
      </c>
      <c r="K525">
        <v>0</v>
      </c>
      <c r="L525">
        <v>0</v>
      </c>
      <c r="M525">
        <v>0</v>
      </c>
      <c r="N525">
        <v>3</v>
      </c>
      <c r="O525">
        <v>2</v>
      </c>
      <c r="P525">
        <v>1</v>
      </c>
      <c r="Q525">
        <v>0</v>
      </c>
    </row>
    <row r="526" spans="1:17" x14ac:dyDescent="0.2">
      <c r="A526" t="s">
        <v>18264</v>
      </c>
      <c r="B526" t="s">
        <v>86</v>
      </c>
      <c r="C526" t="s">
        <v>254</v>
      </c>
      <c r="D526" t="s">
        <v>17748</v>
      </c>
      <c r="E526" t="s">
        <v>83</v>
      </c>
      <c r="F526" t="s">
        <v>17734</v>
      </c>
      <c r="G526">
        <v>3</v>
      </c>
      <c r="H526">
        <v>0</v>
      </c>
      <c r="I526">
        <v>0</v>
      </c>
      <c r="J526">
        <v>0</v>
      </c>
      <c r="K526">
        <v>0</v>
      </c>
      <c r="L526">
        <v>0</v>
      </c>
      <c r="M526">
        <v>0</v>
      </c>
      <c r="N526">
        <v>0</v>
      </c>
      <c r="O526">
        <v>0</v>
      </c>
      <c r="P526">
        <v>0</v>
      </c>
      <c r="Q526">
        <v>0</v>
      </c>
    </row>
    <row r="527" spans="1:17" x14ac:dyDescent="0.2">
      <c r="A527" t="s">
        <v>18265</v>
      </c>
      <c r="B527" t="s">
        <v>86</v>
      </c>
      <c r="C527" t="s">
        <v>254</v>
      </c>
      <c r="D527" t="s">
        <v>17748</v>
      </c>
      <c r="E527" t="s">
        <v>81</v>
      </c>
      <c r="F527" t="s">
        <v>17749</v>
      </c>
      <c r="G527">
        <v>0</v>
      </c>
      <c r="H527">
        <v>0</v>
      </c>
      <c r="I527">
        <v>0</v>
      </c>
      <c r="J527">
        <v>0</v>
      </c>
      <c r="K527">
        <v>0</v>
      </c>
      <c r="L527">
        <v>0</v>
      </c>
      <c r="M527">
        <v>0</v>
      </c>
      <c r="N527">
        <v>1</v>
      </c>
      <c r="O527">
        <v>0</v>
      </c>
      <c r="P527">
        <v>1</v>
      </c>
      <c r="Q527">
        <v>0</v>
      </c>
    </row>
    <row r="528" spans="1:17" x14ac:dyDescent="0.2">
      <c r="A528" t="s">
        <v>18266</v>
      </c>
      <c r="B528" t="s">
        <v>86</v>
      </c>
      <c r="C528" t="s">
        <v>254</v>
      </c>
      <c r="D528" t="s">
        <v>17748</v>
      </c>
      <c r="E528" t="s">
        <v>81</v>
      </c>
      <c r="F528" t="s">
        <v>17734</v>
      </c>
      <c r="G528">
        <v>1</v>
      </c>
      <c r="H528">
        <v>0</v>
      </c>
      <c r="I528">
        <v>0</v>
      </c>
      <c r="J528">
        <v>0</v>
      </c>
      <c r="K528">
        <v>0</v>
      </c>
      <c r="L528">
        <v>0</v>
      </c>
      <c r="M528">
        <v>0</v>
      </c>
      <c r="N528">
        <v>0</v>
      </c>
      <c r="O528">
        <v>0</v>
      </c>
      <c r="P528">
        <v>0</v>
      </c>
      <c r="Q528">
        <v>0</v>
      </c>
    </row>
    <row r="529" spans="1:17" x14ac:dyDescent="0.2">
      <c r="A529" t="s">
        <v>18267</v>
      </c>
      <c r="B529" t="s">
        <v>86</v>
      </c>
      <c r="C529" t="s">
        <v>254</v>
      </c>
      <c r="D529" t="s">
        <v>17754</v>
      </c>
      <c r="E529" t="s">
        <v>83</v>
      </c>
      <c r="F529" t="s">
        <v>17734</v>
      </c>
      <c r="G529">
        <v>4</v>
      </c>
      <c r="H529">
        <v>0</v>
      </c>
      <c r="I529">
        <v>0</v>
      </c>
      <c r="J529">
        <v>0</v>
      </c>
      <c r="K529">
        <v>0</v>
      </c>
      <c r="L529">
        <v>0</v>
      </c>
      <c r="M529">
        <v>0</v>
      </c>
      <c r="N529">
        <v>0</v>
      </c>
      <c r="O529">
        <v>0</v>
      </c>
      <c r="P529">
        <v>0</v>
      </c>
      <c r="Q529">
        <v>0</v>
      </c>
    </row>
    <row r="530" spans="1:17" x14ac:dyDescent="0.2">
      <c r="A530" t="s">
        <v>18268</v>
      </c>
      <c r="B530" t="s">
        <v>86</v>
      </c>
      <c r="C530" t="s">
        <v>254</v>
      </c>
      <c r="D530" t="s">
        <v>17754</v>
      </c>
      <c r="E530" t="s">
        <v>81</v>
      </c>
      <c r="F530" t="s">
        <v>17734</v>
      </c>
      <c r="G530">
        <v>2</v>
      </c>
      <c r="H530">
        <v>0</v>
      </c>
      <c r="I530">
        <v>0</v>
      </c>
      <c r="J530">
        <v>0</v>
      </c>
      <c r="K530">
        <v>0</v>
      </c>
      <c r="L530">
        <v>0</v>
      </c>
      <c r="M530">
        <v>0</v>
      </c>
      <c r="N530">
        <v>0</v>
      </c>
      <c r="O530">
        <v>0</v>
      </c>
      <c r="P530">
        <v>0</v>
      </c>
      <c r="Q530">
        <v>0</v>
      </c>
    </row>
    <row r="531" spans="1:17" x14ac:dyDescent="0.2">
      <c r="A531" t="s">
        <v>18269</v>
      </c>
      <c r="B531" t="s">
        <v>86</v>
      </c>
      <c r="C531" t="s">
        <v>255</v>
      </c>
      <c r="D531" t="s">
        <v>17768</v>
      </c>
      <c r="E531" t="s">
        <v>83</v>
      </c>
      <c r="F531" t="s">
        <v>17734</v>
      </c>
      <c r="G531">
        <v>2</v>
      </c>
      <c r="H531">
        <v>0</v>
      </c>
      <c r="I531">
        <v>0</v>
      </c>
      <c r="J531">
        <v>0</v>
      </c>
      <c r="K531">
        <v>0</v>
      </c>
      <c r="L531">
        <v>0</v>
      </c>
      <c r="M531">
        <v>0</v>
      </c>
      <c r="N531">
        <v>0</v>
      </c>
      <c r="O531">
        <v>0</v>
      </c>
      <c r="P531">
        <v>0</v>
      </c>
      <c r="Q531">
        <v>0</v>
      </c>
    </row>
    <row r="532" spans="1:17" x14ac:dyDescent="0.2">
      <c r="A532" t="s">
        <v>18270</v>
      </c>
      <c r="B532" t="s">
        <v>86</v>
      </c>
      <c r="C532" t="s">
        <v>255</v>
      </c>
      <c r="D532" t="s">
        <v>17736</v>
      </c>
      <c r="E532" t="s">
        <v>83</v>
      </c>
      <c r="F532" t="s">
        <v>4929</v>
      </c>
      <c r="G532">
        <v>0</v>
      </c>
      <c r="H532">
        <v>20</v>
      </c>
      <c r="I532">
        <v>4</v>
      </c>
      <c r="J532">
        <v>14</v>
      </c>
      <c r="K532">
        <v>1</v>
      </c>
      <c r="L532">
        <v>1</v>
      </c>
      <c r="M532">
        <v>0</v>
      </c>
      <c r="N532">
        <v>0</v>
      </c>
      <c r="O532">
        <v>0</v>
      </c>
      <c r="P532">
        <v>0</v>
      </c>
      <c r="Q532">
        <v>0</v>
      </c>
    </row>
    <row r="533" spans="1:17" x14ac:dyDescent="0.2">
      <c r="A533" t="s">
        <v>18271</v>
      </c>
      <c r="B533" t="s">
        <v>86</v>
      </c>
      <c r="C533" t="s">
        <v>255</v>
      </c>
      <c r="D533" t="s">
        <v>17736</v>
      </c>
      <c r="E533" t="s">
        <v>83</v>
      </c>
      <c r="F533" t="s">
        <v>4931</v>
      </c>
      <c r="G533">
        <v>0</v>
      </c>
      <c r="H533">
        <v>20</v>
      </c>
      <c r="I533">
        <v>4</v>
      </c>
      <c r="J533">
        <v>14</v>
      </c>
      <c r="K533">
        <v>1</v>
      </c>
      <c r="L533">
        <v>1</v>
      </c>
      <c r="M533">
        <v>0</v>
      </c>
      <c r="N533">
        <v>0</v>
      </c>
      <c r="O533">
        <v>0</v>
      </c>
      <c r="P533">
        <v>0</v>
      </c>
      <c r="Q533">
        <v>0</v>
      </c>
    </row>
    <row r="534" spans="1:17" x14ac:dyDescent="0.2">
      <c r="A534" t="s">
        <v>18272</v>
      </c>
      <c r="B534" t="s">
        <v>86</v>
      </c>
      <c r="C534" t="s">
        <v>255</v>
      </c>
      <c r="D534" t="s">
        <v>17736</v>
      </c>
      <c r="E534" t="s">
        <v>83</v>
      </c>
      <c r="F534" t="s">
        <v>4933</v>
      </c>
      <c r="G534">
        <v>0</v>
      </c>
      <c r="H534">
        <v>0</v>
      </c>
      <c r="I534">
        <v>0</v>
      </c>
      <c r="J534">
        <v>0</v>
      </c>
      <c r="K534">
        <v>0</v>
      </c>
      <c r="L534">
        <v>0</v>
      </c>
      <c r="M534">
        <v>20</v>
      </c>
      <c r="N534">
        <v>0</v>
      </c>
      <c r="O534">
        <v>0</v>
      </c>
      <c r="P534">
        <v>0</v>
      </c>
      <c r="Q534">
        <v>0</v>
      </c>
    </row>
    <row r="535" spans="1:17" x14ac:dyDescent="0.2">
      <c r="A535" t="s">
        <v>18273</v>
      </c>
      <c r="B535" t="s">
        <v>86</v>
      </c>
      <c r="C535" t="s">
        <v>255</v>
      </c>
      <c r="D535" t="s">
        <v>17736</v>
      </c>
      <c r="E535" t="s">
        <v>83</v>
      </c>
      <c r="F535" t="s">
        <v>4935</v>
      </c>
      <c r="G535">
        <v>0</v>
      </c>
      <c r="H535">
        <v>20</v>
      </c>
      <c r="I535">
        <v>4</v>
      </c>
      <c r="J535">
        <v>14</v>
      </c>
      <c r="K535">
        <v>1</v>
      </c>
      <c r="L535">
        <v>1</v>
      </c>
      <c r="M535">
        <v>0</v>
      </c>
      <c r="N535">
        <v>0</v>
      </c>
      <c r="O535">
        <v>0</v>
      </c>
      <c r="P535">
        <v>0</v>
      </c>
      <c r="Q535">
        <v>0</v>
      </c>
    </row>
    <row r="536" spans="1:17" x14ac:dyDescent="0.2">
      <c r="A536" t="s">
        <v>18274</v>
      </c>
      <c r="B536" t="s">
        <v>86</v>
      </c>
      <c r="C536" t="s">
        <v>255</v>
      </c>
      <c r="D536" t="s">
        <v>17736</v>
      </c>
      <c r="E536" t="s">
        <v>83</v>
      </c>
      <c r="F536" t="s">
        <v>4937</v>
      </c>
      <c r="G536">
        <v>0</v>
      </c>
      <c r="H536">
        <v>20</v>
      </c>
      <c r="I536">
        <v>4</v>
      </c>
      <c r="J536">
        <v>14</v>
      </c>
      <c r="K536">
        <v>1</v>
      </c>
      <c r="L536">
        <v>1</v>
      </c>
      <c r="M536">
        <v>0</v>
      </c>
      <c r="N536">
        <v>0</v>
      </c>
      <c r="O536">
        <v>0</v>
      </c>
      <c r="P536">
        <v>0</v>
      </c>
      <c r="Q536">
        <v>0</v>
      </c>
    </row>
    <row r="537" spans="1:17" x14ac:dyDescent="0.2">
      <c r="A537" t="s">
        <v>18275</v>
      </c>
      <c r="B537" t="s">
        <v>86</v>
      </c>
      <c r="C537" t="s">
        <v>255</v>
      </c>
      <c r="D537" t="s">
        <v>17736</v>
      </c>
      <c r="E537" t="s">
        <v>83</v>
      </c>
      <c r="F537" t="s">
        <v>4939</v>
      </c>
      <c r="G537">
        <v>0</v>
      </c>
      <c r="H537">
        <v>0</v>
      </c>
      <c r="I537">
        <v>0</v>
      </c>
      <c r="J537">
        <v>0</v>
      </c>
      <c r="K537">
        <v>0</v>
      </c>
      <c r="L537">
        <v>0</v>
      </c>
      <c r="M537">
        <v>20</v>
      </c>
      <c r="N537">
        <v>0</v>
      </c>
      <c r="O537">
        <v>0</v>
      </c>
      <c r="P537">
        <v>0</v>
      </c>
      <c r="Q537">
        <v>0</v>
      </c>
    </row>
    <row r="538" spans="1:17" x14ac:dyDescent="0.2">
      <c r="A538" t="s">
        <v>18276</v>
      </c>
      <c r="B538" t="s">
        <v>86</v>
      </c>
      <c r="C538" t="s">
        <v>255</v>
      </c>
      <c r="D538" t="s">
        <v>17736</v>
      </c>
      <c r="E538" t="s">
        <v>83</v>
      </c>
      <c r="F538" t="s">
        <v>4941</v>
      </c>
      <c r="G538">
        <v>0</v>
      </c>
      <c r="H538">
        <v>20</v>
      </c>
      <c r="I538">
        <v>4</v>
      </c>
      <c r="J538">
        <v>14</v>
      </c>
      <c r="K538">
        <v>1</v>
      </c>
      <c r="L538">
        <v>1</v>
      </c>
      <c r="M538">
        <v>0</v>
      </c>
      <c r="N538">
        <v>0</v>
      </c>
      <c r="O538">
        <v>0</v>
      </c>
      <c r="P538">
        <v>0</v>
      </c>
      <c r="Q538">
        <v>0</v>
      </c>
    </row>
    <row r="539" spans="1:17" x14ac:dyDescent="0.2">
      <c r="A539" t="s">
        <v>18277</v>
      </c>
      <c r="B539" t="s">
        <v>86</v>
      </c>
      <c r="C539" t="s">
        <v>255</v>
      </c>
      <c r="D539" t="s">
        <v>17736</v>
      </c>
      <c r="E539" t="s">
        <v>83</v>
      </c>
      <c r="F539" t="s">
        <v>4943</v>
      </c>
      <c r="G539">
        <v>0</v>
      </c>
      <c r="H539">
        <v>0</v>
      </c>
      <c r="I539">
        <v>0</v>
      </c>
      <c r="J539">
        <v>0</v>
      </c>
      <c r="K539">
        <v>0</v>
      </c>
      <c r="L539">
        <v>0</v>
      </c>
      <c r="M539">
        <v>20</v>
      </c>
      <c r="N539">
        <v>0</v>
      </c>
      <c r="O539">
        <v>0</v>
      </c>
      <c r="P539">
        <v>0</v>
      </c>
      <c r="Q539">
        <v>0</v>
      </c>
    </row>
    <row r="540" spans="1:17" x14ac:dyDescent="0.2">
      <c r="A540" t="s">
        <v>18278</v>
      </c>
      <c r="B540" t="s">
        <v>86</v>
      </c>
      <c r="C540" t="s">
        <v>255</v>
      </c>
      <c r="D540" t="s">
        <v>17736</v>
      </c>
      <c r="E540" t="s">
        <v>83</v>
      </c>
      <c r="F540" t="s">
        <v>4925</v>
      </c>
      <c r="G540">
        <v>0</v>
      </c>
      <c r="H540">
        <v>0</v>
      </c>
      <c r="I540">
        <v>0</v>
      </c>
      <c r="J540">
        <v>0</v>
      </c>
      <c r="K540">
        <v>0</v>
      </c>
      <c r="L540">
        <v>0</v>
      </c>
      <c r="M540">
        <v>0</v>
      </c>
      <c r="N540">
        <v>14</v>
      </c>
      <c r="O540">
        <v>13</v>
      </c>
      <c r="P540">
        <v>1</v>
      </c>
      <c r="Q540">
        <v>0</v>
      </c>
    </row>
    <row r="541" spans="1:17" x14ac:dyDescent="0.2">
      <c r="A541" t="s">
        <v>18279</v>
      </c>
      <c r="B541" t="s">
        <v>86</v>
      </c>
      <c r="C541" t="s">
        <v>255</v>
      </c>
      <c r="D541" t="s">
        <v>17736</v>
      </c>
      <c r="E541" t="s">
        <v>83</v>
      </c>
      <c r="F541" t="s">
        <v>4927</v>
      </c>
      <c r="G541">
        <v>0</v>
      </c>
      <c r="H541">
        <v>0</v>
      </c>
      <c r="I541">
        <v>0</v>
      </c>
      <c r="J541">
        <v>0</v>
      </c>
      <c r="K541">
        <v>0</v>
      </c>
      <c r="L541">
        <v>0</v>
      </c>
      <c r="M541">
        <v>0</v>
      </c>
      <c r="N541">
        <v>13</v>
      </c>
      <c r="O541">
        <v>12</v>
      </c>
      <c r="P541">
        <v>1</v>
      </c>
      <c r="Q541">
        <v>0</v>
      </c>
    </row>
    <row r="542" spans="1:17" x14ac:dyDescent="0.2">
      <c r="A542" t="s">
        <v>18280</v>
      </c>
      <c r="B542" t="s">
        <v>86</v>
      </c>
      <c r="C542" t="s">
        <v>255</v>
      </c>
      <c r="D542" t="s">
        <v>17736</v>
      </c>
      <c r="E542" t="s">
        <v>83</v>
      </c>
      <c r="F542" t="s">
        <v>17734</v>
      </c>
      <c r="G542">
        <v>20</v>
      </c>
      <c r="H542">
        <v>0</v>
      </c>
      <c r="I542">
        <v>0</v>
      </c>
      <c r="J542">
        <v>0</v>
      </c>
      <c r="K542">
        <v>0</v>
      </c>
      <c r="L542">
        <v>0</v>
      </c>
      <c r="M542">
        <v>0</v>
      </c>
      <c r="N542">
        <v>0</v>
      </c>
      <c r="O542">
        <v>0</v>
      </c>
      <c r="P542">
        <v>0</v>
      </c>
      <c r="Q542">
        <v>0</v>
      </c>
    </row>
    <row r="543" spans="1:17" x14ac:dyDescent="0.2">
      <c r="A543" t="s">
        <v>18281</v>
      </c>
      <c r="B543" t="s">
        <v>86</v>
      </c>
      <c r="C543" t="s">
        <v>255</v>
      </c>
      <c r="D543" t="s">
        <v>17736</v>
      </c>
      <c r="E543" t="s">
        <v>81</v>
      </c>
      <c r="F543" t="s">
        <v>4929</v>
      </c>
      <c r="G543">
        <v>0</v>
      </c>
      <c r="H543">
        <v>29</v>
      </c>
      <c r="I543">
        <v>5</v>
      </c>
      <c r="J543">
        <v>22</v>
      </c>
      <c r="K543">
        <v>1</v>
      </c>
      <c r="L543">
        <v>1</v>
      </c>
      <c r="M543">
        <v>0</v>
      </c>
      <c r="N543">
        <v>0</v>
      </c>
      <c r="O543">
        <v>0</v>
      </c>
      <c r="P543">
        <v>0</v>
      </c>
      <c r="Q543">
        <v>0</v>
      </c>
    </row>
    <row r="544" spans="1:17" x14ac:dyDescent="0.2">
      <c r="A544" t="s">
        <v>18282</v>
      </c>
      <c r="B544" t="s">
        <v>86</v>
      </c>
      <c r="C544" t="s">
        <v>255</v>
      </c>
      <c r="D544" t="s">
        <v>17736</v>
      </c>
      <c r="E544" t="s">
        <v>81</v>
      </c>
      <c r="F544" t="s">
        <v>4931</v>
      </c>
      <c r="G544">
        <v>0</v>
      </c>
      <c r="H544">
        <v>29</v>
      </c>
      <c r="I544">
        <v>5</v>
      </c>
      <c r="J544">
        <v>21</v>
      </c>
      <c r="K544">
        <v>2</v>
      </c>
      <c r="L544">
        <v>1</v>
      </c>
      <c r="M544">
        <v>0</v>
      </c>
      <c r="N544">
        <v>0</v>
      </c>
      <c r="O544">
        <v>0</v>
      </c>
      <c r="P544">
        <v>0</v>
      </c>
      <c r="Q544">
        <v>0</v>
      </c>
    </row>
    <row r="545" spans="1:17" x14ac:dyDescent="0.2">
      <c r="A545" t="s">
        <v>18283</v>
      </c>
      <c r="B545" t="s">
        <v>86</v>
      </c>
      <c r="C545" t="s">
        <v>255</v>
      </c>
      <c r="D545" t="s">
        <v>17736</v>
      </c>
      <c r="E545" t="s">
        <v>81</v>
      </c>
      <c r="F545" t="s">
        <v>4933</v>
      </c>
      <c r="G545">
        <v>0</v>
      </c>
      <c r="H545">
        <v>0</v>
      </c>
      <c r="I545">
        <v>0</v>
      </c>
      <c r="J545">
        <v>0</v>
      </c>
      <c r="K545">
        <v>0</v>
      </c>
      <c r="L545">
        <v>0</v>
      </c>
      <c r="M545">
        <v>29</v>
      </c>
      <c r="N545">
        <v>0</v>
      </c>
      <c r="O545">
        <v>0</v>
      </c>
      <c r="P545">
        <v>0</v>
      </c>
      <c r="Q545">
        <v>0</v>
      </c>
    </row>
    <row r="546" spans="1:17" x14ac:dyDescent="0.2">
      <c r="A546" t="s">
        <v>18284</v>
      </c>
      <c r="B546" t="s">
        <v>86</v>
      </c>
      <c r="C546" t="s">
        <v>255</v>
      </c>
      <c r="D546" t="s">
        <v>17736</v>
      </c>
      <c r="E546" t="s">
        <v>81</v>
      </c>
      <c r="F546" t="s">
        <v>4935</v>
      </c>
      <c r="G546">
        <v>0</v>
      </c>
      <c r="H546">
        <v>29</v>
      </c>
      <c r="I546">
        <v>5</v>
      </c>
      <c r="J546">
        <v>21</v>
      </c>
      <c r="K546">
        <v>2</v>
      </c>
      <c r="L546">
        <v>1</v>
      </c>
      <c r="M546">
        <v>0</v>
      </c>
      <c r="N546">
        <v>0</v>
      </c>
      <c r="O546">
        <v>0</v>
      </c>
      <c r="P546">
        <v>0</v>
      </c>
      <c r="Q546">
        <v>0</v>
      </c>
    </row>
    <row r="547" spans="1:17" x14ac:dyDescent="0.2">
      <c r="A547" t="s">
        <v>18285</v>
      </c>
      <c r="B547" t="s">
        <v>86</v>
      </c>
      <c r="C547" t="s">
        <v>255</v>
      </c>
      <c r="D547" t="s">
        <v>17736</v>
      </c>
      <c r="E547" t="s">
        <v>81</v>
      </c>
      <c r="F547" t="s">
        <v>4937</v>
      </c>
      <c r="G547">
        <v>0</v>
      </c>
      <c r="H547">
        <v>29</v>
      </c>
      <c r="I547">
        <v>6</v>
      </c>
      <c r="J547">
        <v>20</v>
      </c>
      <c r="K547">
        <v>2</v>
      </c>
      <c r="L547">
        <v>1</v>
      </c>
      <c r="M547">
        <v>0</v>
      </c>
      <c r="N547">
        <v>0</v>
      </c>
      <c r="O547">
        <v>0</v>
      </c>
      <c r="P547">
        <v>0</v>
      </c>
      <c r="Q547">
        <v>0</v>
      </c>
    </row>
    <row r="548" spans="1:17" x14ac:dyDescent="0.2">
      <c r="A548" t="s">
        <v>18286</v>
      </c>
      <c r="B548" t="s">
        <v>89</v>
      </c>
      <c r="C548" t="s">
        <v>146</v>
      </c>
      <c r="D548" t="s">
        <v>17736</v>
      </c>
      <c r="E548" t="s">
        <v>81</v>
      </c>
      <c r="F548" t="s">
        <v>4937</v>
      </c>
      <c r="G548">
        <v>0</v>
      </c>
      <c r="H548">
        <v>9</v>
      </c>
      <c r="I548">
        <v>4</v>
      </c>
      <c r="J548">
        <v>5</v>
      </c>
      <c r="K548">
        <v>0</v>
      </c>
      <c r="L548">
        <v>0</v>
      </c>
      <c r="M548">
        <v>0</v>
      </c>
      <c r="N548">
        <v>0</v>
      </c>
      <c r="O548">
        <v>0</v>
      </c>
      <c r="P548">
        <v>0</v>
      </c>
      <c r="Q548">
        <v>0</v>
      </c>
    </row>
    <row r="549" spans="1:17" x14ac:dyDescent="0.2">
      <c r="A549" t="s">
        <v>18287</v>
      </c>
      <c r="B549" t="s">
        <v>89</v>
      </c>
      <c r="C549" t="s">
        <v>146</v>
      </c>
      <c r="D549" t="s">
        <v>17736</v>
      </c>
      <c r="E549" t="s">
        <v>81</v>
      </c>
      <c r="F549" t="s">
        <v>4939</v>
      </c>
      <c r="G549">
        <v>0</v>
      </c>
      <c r="H549">
        <v>0</v>
      </c>
      <c r="I549">
        <v>0</v>
      </c>
      <c r="J549">
        <v>0</v>
      </c>
      <c r="K549">
        <v>0</v>
      </c>
      <c r="L549">
        <v>0</v>
      </c>
      <c r="M549">
        <v>9</v>
      </c>
      <c r="N549">
        <v>0</v>
      </c>
      <c r="O549">
        <v>0</v>
      </c>
      <c r="P549">
        <v>0</v>
      </c>
      <c r="Q549">
        <v>0</v>
      </c>
    </row>
    <row r="550" spans="1:17" x14ac:dyDescent="0.2">
      <c r="A550" t="s">
        <v>18288</v>
      </c>
      <c r="B550" t="s">
        <v>89</v>
      </c>
      <c r="C550" t="s">
        <v>146</v>
      </c>
      <c r="D550" t="s">
        <v>17736</v>
      </c>
      <c r="E550" t="s">
        <v>81</v>
      </c>
      <c r="F550" t="s">
        <v>4941</v>
      </c>
      <c r="G550">
        <v>0</v>
      </c>
      <c r="H550">
        <v>9</v>
      </c>
      <c r="I550">
        <v>4</v>
      </c>
      <c r="J550">
        <v>5</v>
      </c>
      <c r="K550">
        <v>0</v>
      </c>
      <c r="L550">
        <v>0</v>
      </c>
      <c r="M550">
        <v>0</v>
      </c>
      <c r="N550">
        <v>0</v>
      </c>
      <c r="O550">
        <v>0</v>
      </c>
      <c r="P550">
        <v>0</v>
      </c>
      <c r="Q550">
        <v>0</v>
      </c>
    </row>
    <row r="551" spans="1:17" x14ac:dyDescent="0.2">
      <c r="A551" t="s">
        <v>18289</v>
      </c>
      <c r="B551" t="s">
        <v>89</v>
      </c>
      <c r="C551" t="s">
        <v>146</v>
      </c>
      <c r="D551" t="s">
        <v>17736</v>
      </c>
      <c r="E551" t="s">
        <v>81</v>
      </c>
      <c r="F551" t="s">
        <v>4943</v>
      </c>
      <c r="G551">
        <v>0</v>
      </c>
      <c r="H551">
        <v>0</v>
      </c>
      <c r="I551">
        <v>0</v>
      </c>
      <c r="J551">
        <v>0</v>
      </c>
      <c r="K551">
        <v>0</v>
      </c>
      <c r="L551">
        <v>0</v>
      </c>
      <c r="M551">
        <v>9</v>
      </c>
      <c r="N551">
        <v>0</v>
      </c>
      <c r="O551">
        <v>0</v>
      </c>
      <c r="P551">
        <v>0</v>
      </c>
      <c r="Q551">
        <v>0</v>
      </c>
    </row>
    <row r="552" spans="1:17" x14ac:dyDescent="0.2">
      <c r="A552" t="s">
        <v>18290</v>
      </c>
      <c r="B552" t="s">
        <v>89</v>
      </c>
      <c r="C552" t="s">
        <v>146</v>
      </c>
      <c r="D552" t="s">
        <v>17736</v>
      </c>
      <c r="E552" t="s">
        <v>81</v>
      </c>
      <c r="F552" t="s">
        <v>4925</v>
      </c>
      <c r="G552">
        <v>0</v>
      </c>
      <c r="H552">
        <v>0</v>
      </c>
      <c r="I552">
        <v>0</v>
      </c>
      <c r="J552">
        <v>0</v>
      </c>
      <c r="K552">
        <v>0</v>
      </c>
      <c r="L552">
        <v>0</v>
      </c>
      <c r="M552">
        <v>0</v>
      </c>
      <c r="N552">
        <v>5</v>
      </c>
      <c r="O552">
        <v>5</v>
      </c>
      <c r="P552">
        <v>0</v>
      </c>
      <c r="Q552">
        <v>0</v>
      </c>
    </row>
    <row r="553" spans="1:17" x14ac:dyDescent="0.2">
      <c r="A553" t="s">
        <v>18291</v>
      </c>
      <c r="B553" t="s">
        <v>89</v>
      </c>
      <c r="C553" t="s">
        <v>146</v>
      </c>
      <c r="D553" t="s">
        <v>17736</v>
      </c>
      <c r="E553" t="s">
        <v>81</v>
      </c>
      <c r="F553" t="s">
        <v>4927</v>
      </c>
      <c r="G553">
        <v>0</v>
      </c>
      <c r="H553">
        <v>0</v>
      </c>
      <c r="I553">
        <v>0</v>
      </c>
      <c r="J553">
        <v>0</v>
      </c>
      <c r="K553">
        <v>0</v>
      </c>
      <c r="L553">
        <v>0</v>
      </c>
      <c r="M553">
        <v>0</v>
      </c>
      <c r="N553">
        <v>3</v>
      </c>
      <c r="O553">
        <v>3</v>
      </c>
      <c r="P553">
        <v>0</v>
      </c>
      <c r="Q553">
        <v>0</v>
      </c>
    </row>
    <row r="554" spans="1:17" x14ac:dyDescent="0.2">
      <c r="A554" t="s">
        <v>18292</v>
      </c>
      <c r="B554" t="s">
        <v>89</v>
      </c>
      <c r="C554" t="s">
        <v>146</v>
      </c>
      <c r="D554" t="s">
        <v>17736</v>
      </c>
      <c r="E554" t="s">
        <v>81</v>
      </c>
      <c r="F554" t="s">
        <v>17734</v>
      </c>
      <c r="G554">
        <v>9</v>
      </c>
      <c r="H554">
        <v>0</v>
      </c>
      <c r="I554">
        <v>0</v>
      </c>
      <c r="J554">
        <v>0</v>
      </c>
      <c r="K554">
        <v>0</v>
      </c>
      <c r="L554">
        <v>0</v>
      </c>
      <c r="M554">
        <v>0</v>
      </c>
      <c r="N554">
        <v>0</v>
      </c>
      <c r="O554">
        <v>0</v>
      </c>
      <c r="P554">
        <v>0</v>
      </c>
      <c r="Q554">
        <v>0</v>
      </c>
    </row>
    <row r="555" spans="1:17" x14ac:dyDescent="0.2">
      <c r="A555" t="s">
        <v>18293</v>
      </c>
      <c r="B555" t="s">
        <v>89</v>
      </c>
      <c r="C555" t="s">
        <v>146</v>
      </c>
      <c r="D555" t="s">
        <v>17754</v>
      </c>
      <c r="E555" t="s">
        <v>81</v>
      </c>
      <c r="F555" t="s">
        <v>17734</v>
      </c>
      <c r="G555">
        <v>3</v>
      </c>
      <c r="H555">
        <v>0</v>
      </c>
      <c r="I555">
        <v>0</v>
      </c>
      <c r="J555">
        <v>0</v>
      </c>
      <c r="K555">
        <v>0</v>
      </c>
      <c r="L555">
        <v>0</v>
      </c>
      <c r="M555">
        <v>0</v>
      </c>
      <c r="N555">
        <v>0</v>
      </c>
      <c r="O555">
        <v>0</v>
      </c>
      <c r="P555">
        <v>0</v>
      </c>
      <c r="Q555">
        <v>0</v>
      </c>
    </row>
    <row r="556" spans="1:17" x14ac:dyDescent="0.2">
      <c r="A556" t="s">
        <v>18294</v>
      </c>
      <c r="B556" t="s">
        <v>89</v>
      </c>
      <c r="C556" t="s">
        <v>147</v>
      </c>
      <c r="D556" t="s">
        <v>17768</v>
      </c>
      <c r="E556" t="s">
        <v>83</v>
      </c>
      <c r="F556" t="s">
        <v>17734</v>
      </c>
      <c r="G556">
        <v>1</v>
      </c>
      <c r="H556">
        <v>0</v>
      </c>
      <c r="I556">
        <v>0</v>
      </c>
      <c r="J556">
        <v>0</v>
      </c>
      <c r="K556">
        <v>0</v>
      </c>
      <c r="L556">
        <v>0</v>
      </c>
      <c r="M556">
        <v>0</v>
      </c>
      <c r="N556">
        <v>0</v>
      </c>
      <c r="O556">
        <v>0</v>
      </c>
      <c r="P556">
        <v>0</v>
      </c>
      <c r="Q556">
        <v>0</v>
      </c>
    </row>
    <row r="557" spans="1:17" x14ac:dyDescent="0.2">
      <c r="A557" t="s">
        <v>18295</v>
      </c>
      <c r="B557" t="s">
        <v>89</v>
      </c>
      <c r="C557" t="s">
        <v>147</v>
      </c>
      <c r="D557" t="s">
        <v>17768</v>
      </c>
      <c r="E557" t="s">
        <v>81</v>
      </c>
      <c r="F557" t="s">
        <v>17734</v>
      </c>
      <c r="G557">
        <v>1</v>
      </c>
      <c r="H557">
        <v>0</v>
      </c>
      <c r="I557">
        <v>0</v>
      </c>
      <c r="J557">
        <v>0</v>
      </c>
      <c r="K557">
        <v>0</v>
      </c>
      <c r="L557">
        <v>0</v>
      </c>
      <c r="M557">
        <v>0</v>
      </c>
      <c r="N557">
        <v>0</v>
      </c>
      <c r="O557">
        <v>0</v>
      </c>
      <c r="P557">
        <v>0</v>
      </c>
      <c r="Q557">
        <v>0</v>
      </c>
    </row>
    <row r="558" spans="1:17" x14ac:dyDescent="0.2">
      <c r="A558" t="s">
        <v>18296</v>
      </c>
      <c r="B558" t="s">
        <v>89</v>
      </c>
      <c r="C558" t="s">
        <v>147</v>
      </c>
      <c r="D558" t="s">
        <v>17736</v>
      </c>
      <c r="E558" t="s">
        <v>83</v>
      </c>
      <c r="F558" t="s">
        <v>4929</v>
      </c>
      <c r="G558">
        <v>0</v>
      </c>
      <c r="H558">
        <v>20</v>
      </c>
      <c r="I558">
        <v>2</v>
      </c>
      <c r="J558">
        <v>14</v>
      </c>
      <c r="K558">
        <v>2</v>
      </c>
      <c r="L558">
        <v>2</v>
      </c>
      <c r="M558">
        <v>0</v>
      </c>
      <c r="N558">
        <v>0</v>
      </c>
      <c r="O558">
        <v>0</v>
      </c>
      <c r="P558">
        <v>0</v>
      </c>
      <c r="Q558">
        <v>0</v>
      </c>
    </row>
    <row r="559" spans="1:17" x14ac:dyDescent="0.2">
      <c r="A559" t="s">
        <v>18297</v>
      </c>
      <c r="B559" t="s">
        <v>89</v>
      </c>
      <c r="C559" t="s">
        <v>147</v>
      </c>
      <c r="D559" t="s">
        <v>17736</v>
      </c>
      <c r="E559" t="s">
        <v>83</v>
      </c>
      <c r="F559" t="s">
        <v>4931</v>
      </c>
      <c r="G559">
        <v>0</v>
      </c>
      <c r="H559">
        <v>20</v>
      </c>
      <c r="I559">
        <v>2</v>
      </c>
      <c r="J559">
        <v>13</v>
      </c>
      <c r="K559">
        <v>1</v>
      </c>
      <c r="L559">
        <v>4</v>
      </c>
      <c r="M559">
        <v>0</v>
      </c>
      <c r="N559">
        <v>0</v>
      </c>
      <c r="O559">
        <v>0</v>
      </c>
      <c r="P559">
        <v>0</v>
      </c>
      <c r="Q559">
        <v>0</v>
      </c>
    </row>
    <row r="560" spans="1:17" x14ac:dyDescent="0.2">
      <c r="A560" t="s">
        <v>18298</v>
      </c>
      <c r="B560" t="s">
        <v>89</v>
      </c>
      <c r="C560" t="s">
        <v>147</v>
      </c>
      <c r="D560" t="s">
        <v>17736</v>
      </c>
      <c r="E560" t="s">
        <v>83</v>
      </c>
      <c r="F560" t="s">
        <v>4933</v>
      </c>
      <c r="G560">
        <v>0</v>
      </c>
      <c r="H560">
        <v>0</v>
      </c>
      <c r="I560">
        <v>0</v>
      </c>
      <c r="J560">
        <v>0</v>
      </c>
      <c r="K560">
        <v>0</v>
      </c>
      <c r="L560">
        <v>0</v>
      </c>
      <c r="M560">
        <v>20</v>
      </c>
      <c r="N560">
        <v>0</v>
      </c>
      <c r="O560">
        <v>0</v>
      </c>
      <c r="P560">
        <v>0</v>
      </c>
      <c r="Q560">
        <v>0</v>
      </c>
    </row>
    <row r="561" spans="1:17" x14ac:dyDescent="0.2">
      <c r="A561" t="s">
        <v>18299</v>
      </c>
      <c r="B561" t="s">
        <v>89</v>
      </c>
      <c r="C561" t="s">
        <v>147</v>
      </c>
      <c r="D561" t="s">
        <v>17736</v>
      </c>
      <c r="E561" t="s">
        <v>83</v>
      </c>
      <c r="F561" t="s">
        <v>4935</v>
      </c>
      <c r="G561">
        <v>0</v>
      </c>
      <c r="H561">
        <v>20</v>
      </c>
      <c r="I561">
        <v>2</v>
      </c>
      <c r="J561">
        <v>13</v>
      </c>
      <c r="K561">
        <v>1</v>
      </c>
      <c r="L561">
        <v>4</v>
      </c>
      <c r="M561">
        <v>0</v>
      </c>
      <c r="N561">
        <v>0</v>
      </c>
      <c r="O561">
        <v>0</v>
      </c>
      <c r="P561">
        <v>0</v>
      </c>
      <c r="Q561">
        <v>0</v>
      </c>
    </row>
    <row r="562" spans="1:17" x14ac:dyDescent="0.2">
      <c r="A562" t="s">
        <v>18300</v>
      </c>
      <c r="B562" t="s">
        <v>89</v>
      </c>
      <c r="C562" t="s">
        <v>147</v>
      </c>
      <c r="D562" t="s">
        <v>17736</v>
      </c>
      <c r="E562" t="s">
        <v>83</v>
      </c>
      <c r="F562" t="s">
        <v>4937</v>
      </c>
      <c r="G562">
        <v>0</v>
      </c>
      <c r="H562">
        <v>20</v>
      </c>
      <c r="I562">
        <v>2</v>
      </c>
      <c r="J562">
        <v>13</v>
      </c>
      <c r="K562">
        <v>1</v>
      </c>
      <c r="L562">
        <v>4</v>
      </c>
      <c r="M562">
        <v>0</v>
      </c>
      <c r="N562">
        <v>0</v>
      </c>
      <c r="O562">
        <v>0</v>
      </c>
      <c r="P562">
        <v>0</v>
      </c>
      <c r="Q562">
        <v>0</v>
      </c>
    </row>
    <row r="563" spans="1:17" x14ac:dyDescent="0.2">
      <c r="A563" t="s">
        <v>18301</v>
      </c>
      <c r="B563" t="s">
        <v>89</v>
      </c>
      <c r="C563" t="s">
        <v>147</v>
      </c>
      <c r="D563" t="s">
        <v>17736</v>
      </c>
      <c r="E563" t="s">
        <v>83</v>
      </c>
      <c r="F563" t="s">
        <v>4939</v>
      </c>
      <c r="G563">
        <v>0</v>
      </c>
      <c r="H563">
        <v>0</v>
      </c>
      <c r="I563">
        <v>0</v>
      </c>
      <c r="J563">
        <v>0</v>
      </c>
      <c r="K563">
        <v>0</v>
      </c>
      <c r="L563">
        <v>0</v>
      </c>
      <c r="M563">
        <v>20</v>
      </c>
      <c r="N563">
        <v>0</v>
      </c>
      <c r="O563">
        <v>0</v>
      </c>
      <c r="P563">
        <v>0</v>
      </c>
      <c r="Q563">
        <v>0</v>
      </c>
    </row>
    <row r="564" spans="1:17" x14ac:dyDescent="0.2">
      <c r="A564" t="s">
        <v>18302</v>
      </c>
      <c r="B564" t="s">
        <v>89</v>
      </c>
      <c r="C564" t="s">
        <v>147</v>
      </c>
      <c r="D564" t="s">
        <v>17736</v>
      </c>
      <c r="E564" t="s">
        <v>83</v>
      </c>
      <c r="F564" t="s">
        <v>4941</v>
      </c>
      <c r="G564">
        <v>0</v>
      </c>
      <c r="H564">
        <v>20</v>
      </c>
      <c r="I564">
        <v>2</v>
      </c>
      <c r="J564">
        <v>14</v>
      </c>
      <c r="K564">
        <v>2</v>
      </c>
      <c r="L564">
        <v>2</v>
      </c>
      <c r="M564">
        <v>0</v>
      </c>
      <c r="N564">
        <v>0</v>
      </c>
      <c r="O564">
        <v>0</v>
      </c>
      <c r="P564">
        <v>0</v>
      </c>
      <c r="Q564">
        <v>0</v>
      </c>
    </row>
    <row r="565" spans="1:17" x14ac:dyDescent="0.2">
      <c r="A565" t="s">
        <v>18303</v>
      </c>
      <c r="B565" t="s">
        <v>89</v>
      </c>
      <c r="C565" t="s">
        <v>147</v>
      </c>
      <c r="D565" t="s">
        <v>17736</v>
      </c>
      <c r="E565" t="s">
        <v>83</v>
      </c>
      <c r="F565" t="s">
        <v>4943</v>
      </c>
      <c r="G565">
        <v>0</v>
      </c>
      <c r="H565">
        <v>0</v>
      </c>
      <c r="I565">
        <v>0</v>
      </c>
      <c r="J565">
        <v>0</v>
      </c>
      <c r="K565">
        <v>0</v>
      </c>
      <c r="L565">
        <v>0</v>
      </c>
      <c r="M565">
        <v>20</v>
      </c>
      <c r="N565">
        <v>0</v>
      </c>
      <c r="O565">
        <v>0</v>
      </c>
      <c r="P565">
        <v>0</v>
      </c>
      <c r="Q565">
        <v>0</v>
      </c>
    </row>
    <row r="566" spans="1:17" x14ac:dyDescent="0.2">
      <c r="A566" t="s">
        <v>18304</v>
      </c>
      <c r="B566" t="s">
        <v>89</v>
      </c>
      <c r="C566" t="s">
        <v>147</v>
      </c>
      <c r="D566" t="s">
        <v>17736</v>
      </c>
      <c r="E566" t="s">
        <v>83</v>
      </c>
      <c r="F566" t="s">
        <v>4925</v>
      </c>
      <c r="G566">
        <v>0</v>
      </c>
      <c r="H566">
        <v>0</v>
      </c>
      <c r="I566">
        <v>0</v>
      </c>
      <c r="J566">
        <v>0</v>
      </c>
      <c r="K566">
        <v>0</v>
      </c>
      <c r="L566">
        <v>0</v>
      </c>
      <c r="M566">
        <v>0</v>
      </c>
      <c r="N566">
        <v>16</v>
      </c>
      <c r="O566">
        <v>11</v>
      </c>
      <c r="P566">
        <v>4</v>
      </c>
      <c r="Q566">
        <v>1</v>
      </c>
    </row>
    <row r="567" spans="1:17" x14ac:dyDescent="0.2">
      <c r="A567" t="s">
        <v>18305</v>
      </c>
      <c r="B567" t="s">
        <v>89</v>
      </c>
      <c r="C567" t="s">
        <v>147</v>
      </c>
      <c r="D567" t="s">
        <v>17736</v>
      </c>
      <c r="E567" t="s">
        <v>83</v>
      </c>
      <c r="F567" t="s">
        <v>4927</v>
      </c>
      <c r="G567">
        <v>0</v>
      </c>
      <c r="H567">
        <v>0</v>
      </c>
      <c r="I567">
        <v>0</v>
      </c>
      <c r="J567">
        <v>0</v>
      </c>
      <c r="K567">
        <v>0</v>
      </c>
      <c r="L567">
        <v>0</v>
      </c>
      <c r="M567">
        <v>0</v>
      </c>
      <c r="N567">
        <v>13</v>
      </c>
      <c r="O567">
        <v>8</v>
      </c>
      <c r="P567">
        <v>4</v>
      </c>
      <c r="Q567">
        <v>1</v>
      </c>
    </row>
    <row r="568" spans="1:17" x14ac:dyDescent="0.2">
      <c r="A568" t="s">
        <v>18306</v>
      </c>
      <c r="B568" t="s">
        <v>89</v>
      </c>
      <c r="C568" t="s">
        <v>147</v>
      </c>
      <c r="D568" t="s">
        <v>17736</v>
      </c>
      <c r="E568" t="s">
        <v>83</v>
      </c>
      <c r="F568" t="s">
        <v>17734</v>
      </c>
      <c r="G568">
        <v>20</v>
      </c>
      <c r="H568">
        <v>0</v>
      </c>
      <c r="I568">
        <v>0</v>
      </c>
      <c r="J568">
        <v>0</v>
      </c>
      <c r="K568">
        <v>0</v>
      </c>
      <c r="L568">
        <v>0</v>
      </c>
      <c r="M568">
        <v>0</v>
      </c>
      <c r="N568">
        <v>0</v>
      </c>
      <c r="O568">
        <v>0</v>
      </c>
      <c r="P568">
        <v>0</v>
      </c>
      <c r="Q568">
        <v>0</v>
      </c>
    </row>
    <row r="569" spans="1:17" x14ac:dyDescent="0.2">
      <c r="A569" t="s">
        <v>18307</v>
      </c>
      <c r="B569" t="s">
        <v>89</v>
      </c>
      <c r="C569" t="s">
        <v>147</v>
      </c>
      <c r="D569" t="s">
        <v>17736</v>
      </c>
      <c r="E569" t="s">
        <v>81</v>
      </c>
      <c r="F569" t="s">
        <v>4929</v>
      </c>
      <c r="G569">
        <v>0</v>
      </c>
      <c r="H569">
        <v>22</v>
      </c>
      <c r="I569">
        <v>6</v>
      </c>
      <c r="J569">
        <v>15</v>
      </c>
      <c r="K569">
        <v>0</v>
      </c>
      <c r="L569">
        <v>1</v>
      </c>
      <c r="M569">
        <v>0</v>
      </c>
      <c r="N569">
        <v>0</v>
      </c>
      <c r="O569">
        <v>0</v>
      </c>
      <c r="P569">
        <v>0</v>
      </c>
      <c r="Q569">
        <v>0</v>
      </c>
    </row>
    <row r="570" spans="1:17" x14ac:dyDescent="0.2">
      <c r="A570" t="s">
        <v>18308</v>
      </c>
      <c r="B570" t="s">
        <v>89</v>
      </c>
      <c r="C570" t="s">
        <v>147</v>
      </c>
      <c r="D570" t="s">
        <v>17736</v>
      </c>
      <c r="E570" t="s">
        <v>81</v>
      </c>
      <c r="F570" t="s">
        <v>4931</v>
      </c>
      <c r="G570">
        <v>0</v>
      </c>
      <c r="H570">
        <v>22</v>
      </c>
      <c r="I570">
        <v>6</v>
      </c>
      <c r="J570">
        <v>15</v>
      </c>
      <c r="K570">
        <v>0</v>
      </c>
      <c r="L570">
        <v>1</v>
      </c>
      <c r="M570">
        <v>0</v>
      </c>
      <c r="N570">
        <v>0</v>
      </c>
      <c r="O570">
        <v>0</v>
      </c>
      <c r="P570">
        <v>0</v>
      </c>
      <c r="Q570">
        <v>0</v>
      </c>
    </row>
    <row r="571" spans="1:17" x14ac:dyDescent="0.2">
      <c r="A571" t="s">
        <v>18309</v>
      </c>
      <c r="B571" t="s">
        <v>89</v>
      </c>
      <c r="C571" t="s">
        <v>147</v>
      </c>
      <c r="D571" t="s">
        <v>17736</v>
      </c>
      <c r="E571" t="s">
        <v>81</v>
      </c>
      <c r="F571" t="s">
        <v>4933</v>
      </c>
      <c r="G571">
        <v>0</v>
      </c>
      <c r="H571">
        <v>0</v>
      </c>
      <c r="I571">
        <v>0</v>
      </c>
      <c r="J571">
        <v>0</v>
      </c>
      <c r="K571">
        <v>0</v>
      </c>
      <c r="L571">
        <v>0</v>
      </c>
      <c r="M571">
        <v>22</v>
      </c>
      <c r="N571">
        <v>0</v>
      </c>
      <c r="O571">
        <v>0</v>
      </c>
      <c r="P571">
        <v>0</v>
      </c>
      <c r="Q571">
        <v>0</v>
      </c>
    </row>
    <row r="572" spans="1:17" x14ac:dyDescent="0.2">
      <c r="A572" t="s">
        <v>18310</v>
      </c>
      <c r="B572" t="s">
        <v>86</v>
      </c>
      <c r="C572" t="s">
        <v>135</v>
      </c>
      <c r="D572" t="s">
        <v>17736</v>
      </c>
      <c r="E572" t="s">
        <v>83</v>
      </c>
      <c r="F572" t="s">
        <v>4939</v>
      </c>
      <c r="G572">
        <v>0</v>
      </c>
      <c r="H572">
        <v>0</v>
      </c>
      <c r="I572">
        <v>0</v>
      </c>
      <c r="J572">
        <v>0</v>
      </c>
      <c r="K572">
        <v>0</v>
      </c>
      <c r="L572">
        <v>0</v>
      </c>
      <c r="M572">
        <v>42</v>
      </c>
      <c r="N572">
        <v>0</v>
      </c>
      <c r="O572">
        <v>0</v>
      </c>
      <c r="P572">
        <v>0</v>
      </c>
      <c r="Q572">
        <v>0</v>
      </c>
    </row>
    <row r="573" spans="1:17" x14ac:dyDescent="0.2">
      <c r="A573" t="s">
        <v>18311</v>
      </c>
      <c r="B573" t="s">
        <v>86</v>
      </c>
      <c r="C573" t="s">
        <v>135</v>
      </c>
      <c r="D573" t="s">
        <v>17736</v>
      </c>
      <c r="E573" t="s">
        <v>83</v>
      </c>
      <c r="F573" t="s">
        <v>4941</v>
      </c>
      <c r="G573">
        <v>0</v>
      </c>
      <c r="H573">
        <v>42</v>
      </c>
      <c r="I573">
        <v>1</v>
      </c>
      <c r="J573">
        <v>30</v>
      </c>
      <c r="K573">
        <v>5</v>
      </c>
      <c r="L573">
        <v>6</v>
      </c>
      <c r="M573">
        <v>0</v>
      </c>
      <c r="N573">
        <v>0</v>
      </c>
      <c r="O573">
        <v>0</v>
      </c>
      <c r="P573">
        <v>0</v>
      </c>
      <c r="Q573">
        <v>0</v>
      </c>
    </row>
    <row r="574" spans="1:17" x14ac:dyDescent="0.2">
      <c r="A574" t="s">
        <v>18312</v>
      </c>
      <c r="B574" t="s">
        <v>86</v>
      </c>
      <c r="C574" t="s">
        <v>135</v>
      </c>
      <c r="D574" t="s">
        <v>17736</v>
      </c>
      <c r="E574" t="s">
        <v>83</v>
      </c>
      <c r="F574" t="s">
        <v>4943</v>
      </c>
      <c r="G574">
        <v>0</v>
      </c>
      <c r="H574">
        <v>0</v>
      </c>
      <c r="I574">
        <v>0</v>
      </c>
      <c r="J574">
        <v>0</v>
      </c>
      <c r="K574">
        <v>0</v>
      </c>
      <c r="L574">
        <v>0</v>
      </c>
      <c r="M574">
        <v>42</v>
      </c>
      <c r="N574">
        <v>0</v>
      </c>
      <c r="O574">
        <v>0</v>
      </c>
      <c r="P574">
        <v>0</v>
      </c>
      <c r="Q574">
        <v>0</v>
      </c>
    </row>
    <row r="575" spans="1:17" x14ac:dyDescent="0.2">
      <c r="A575" t="s">
        <v>18313</v>
      </c>
      <c r="B575" t="s">
        <v>86</v>
      </c>
      <c r="C575" t="s">
        <v>135</v>
      </c>
      <c r="D575" t="s">
        <v>17736</v>
      </c>
      <c r="E575" t="s">
        <v>83</v>
      </c>
      <c r="F575" t="s">
        <v>4925</v>
      </c>
      <c r="G575">
        <v>0</v>
      </c>
      <c r="H575">
        <v>0</v>
      </c>
      <c r="I575">
        <v>0</v>
      </c>
      <c r="J575">
        <v>0</v>
      </c>
      <c r="K575">
        <v>0</v>
      </c>
      <c r="L575">
        <v>0</v>
      </c>
      <c r="M575">
        <v>0</v>
      </c>
      <c r="N575">
        <v>30</v>
      </c>
      <c r="O575">
        <v>26</v>
      </c>
      <c r="P575">
        <v>2</v>
      </c>
      <c r="Q575">
        <v>2</v>
      </c>
    </row>
    <row r="576" spans="1:17" x14ac:dyDescent="0.2">
      <c r="A576" t="s">
        <v>18314</v>
      </c>
      <c r="B576" t="s">
        <v>86</v>
      </c>
      <c r="C576" t="s">
        <v>135</v>
      </c>
      <c r="D576" t="s">
        <v>17736</v>
      </c>
      <c r="E576" t="s">
        <v>83</v>
      </c>
      <c r="F576" t="s">
        <v>4927</v>
      </c>
      <c r="G576">
        <v>0</v>
      </c>
      <c r="H576">
        <v>0</v>
      </c>
      <c r="I576">
        <v>0</v>
      </c>
      <c r="J576">
        <v>0</v>
      </c>
      <c r="K576">
        <v>0</v>
      </c>
      <c r="L576">
        <v>0</v>
      </c>
      <c r="M576">
        <v>0</v>
      </c>
      <c r="N576">
        <v>25</v>
      </c>
      <c r="O576">
        <v>21</v>
      </c>
      <c r="P576">
        <v>2</v>
      </c>
      <c r="Q576">
        <v>2</v>
      </c>
    </row>
    <row r="577" spans="1:17" x14ac:dyDescent="0.2">
      <c r="A577" t="s">
        <v>18315</v>
      </c>
      <c r="B577" t="s">
        <v>86</v>
      </c>
      <c r="C577" t="s">
        <v>135</v>
      </c>
      <c r="D577" t="s">
        <v>17736</v>
      </c>
      <c r="E577" t="s">
        <v>83</v>
      </c>
      <c r="F577" t="s">
        <v>17734</v>
      </c>
      <c r="G577">
        <v>42</v>
      </c>
      <c r="H577">
        <v>0</v>
      </c>
      <c r="I577">
        <v>0</v>
      </c>
      <c r="J577">
        <v>0</v>
      </c>
      <c r="K577">
        <v>0</v>
      </c>
      <c r="L577">
        <v>0</v>
      </c>
      <c r="M577">
        <v>0</v>
      </c>
      <c r="N577">
        <v>0</v>
      </c>
      <c r="O577">
        <v>0</v>
      </c>
      <c r="P577">
        <v>0</v>
      </c>
      <c r="Q577">
        <v>0</v>
      </c>
    </row>
    <row r="578" spans="1:17" x14ac:dyDescent="0.2">
      <c r="A578" t="s">
        <v>18316</v>
      </c>
      <c r="B578" t="s">
        <v>86</v>
      </c>
      <c r="C578" t="s">
        <v>135</v>
      </c>
      <c r="D578" t="s">
        <v>17736</v>
      </c>
      <c r="E578" t="s">
        <v>81</v>
      </c>
      <c r="F578" t="s">
        <v>4929</v>
      </c>
      <c r="G578">
        <v>0</v>
      </c>
      <c r="H578">
        <v>34</v>
      </c>
      <c r="I578">
        <v>0</v>
      </c>
      <c r="J578">
        <v>28</v>
      </c>
      <c r="K578">
        <v>2</v>
      </c>
      <c r="L578">
        <v>4</v>
      </c>
      <c r="M578">
        <v>0</v>
      </c>
      <c r="N578">
        <v>0</v>
      </c>
      <c r="O578">
        <v>0</v>
      </c>
      <c r="P578">
        <v>0</v>
      </c>
      <c r="Q578">
        <v>0</v>
      </c>
    </row>
    <row r="579" spans="1:17" x14ac:dyDescent="0.2">
      <c r="A579" t="s">
        <v>18317</v>
      </c>
      <c r="B579" t="s">
        <v>86</v>
      </c>
      <c r="C579" t="s">
        <v>135</v>
      </c>
      <c r="D579" t="s">
        <v>17736</v>
      </c>
      <c r="E579" t="s">
        <v>81</v>
      </c>
      <c r="F579" t="s">
        <v>4931</v>
      </c>
      <c r="G579">
        <v>0</v>
      </c>
      <c r="H579">
        <v>34</v>
      </c>
      <c r="I579">
        <v>0</v>
      </c>
      <c r="J579">
        <v>28</v>
      </c>
      <c r="K579">
        <v>2</v>
      </c>
      <c r="L579">
        <v>4</v>
      </c>
      <c r="M579">
        <v>0</v>
      </c>
      <c r="N579">
        <v>0</v>
      </c>
      <c r="O579">
        <v>0</v>
      </c>
      <c r="P579">
        <v>0</v>
      </c>
      <c r="Q579">
        <v>0</v>
      </c>
    </row>
    <row r="580" spans="1:17" x14ac:dyDescent="0.2">
      <c r="A580" t="s">
        <v>18318</v>
      </c>
      <c r="B580" t="s">
        <v>86</v>
      </c>
      <c r="C580" t="s">
        <v>135</v>
      </c>
      <c r="D580" t="s">
        <v>17736</v>
      </c>
      <c r="E580" t="s">
        <v>81</v>
      </c>
      <c r="F580" t="s">
        <v>4933</v>
      </c>
      <c r="G580">
        <v>0</v>
      </c>
      <c r="H580">
        <v>0</v>
      </c>
      <c r="I580">
        <v>0</v>
      </c>
      <c r="J580">
        <v>0</v>
      </c>
      <c r="K580">
        <v>0</v>
      </c>
      <c r="L580">
        <v>0</v>
      </c>
      <c r="M580">
        <v>34</v>
      </c>
      <c r="N580">
        <v>0</v>
      </c>
      <c r="O580">
        <v>0</v>
      </c>
      <c r="P580">
        <v>0</v>
      </c>
      <c r="Q580">
        <v>0</v>
      </c>
    </row>
    <row r="581" spans="1:17" x14ac:dyDescent="0.2">
      <c r="A581" t="s">
        <v>18319</v>
      </c>
      <c r="B581" t="s">
        <v>86</v>
      </c>
      <c r="C581" t="s">
        <v>135</v>
      </c>
      <c r="D581" t="s">
        <v>17736</v>
      </c>
      <c r="E581" t="s">
        <v>81</v>
      </c>
      <c r="F581" t="s">
        <v>4935</v>
      </c>
      <c r="G581">
        <v>0</v>
      </c>
      <c r="H581">
        <v>34</v>
      </c>
      <c r="I581">
        <v>0</v>
      </c>
      <c r="J581">
        <v>28</v>
      </c>
      <c r="K581">
        <v>2</v>
      </c>
      <c r="L581">
        <v>4</v>
      </c>
      <c r="M581">
        <v>0</v>
      </c>
      <c r="N581">
        <v>0</v>
      </c>
      <c r="O581">
        <v>0</v>
      </c>
      <c r="P581">
        <v>0</v>
      </c>
      <c r="Q581">
        <v>0</v>
      </c>
    </row>
    <row r="582" spans="1:17" x14ac:dyDescent="0.2">
      <c r="A582" t="s">
        <v>18320</v>
      </c>
      <c r="B582" t="s">
        <v>86</v>
      </c>
      <c r="C582" t="s">
        <v>135</v>
      </c>
      <c r="D582" t="s">
        <v>17736</v>
      </c>
      <c r="E582" t="s">
        <v>81</v>
      </c>
      <c r="F582" t="s">
        <v>4937</v>
      </c>
      <c r="G582">
        <v>0</v>
      </c>
      <c r="H582">
        <v>34</v>
      </c>
      <c r="I582">
        <v>0</v>
      </c>
      <c r="J582">
        <v>28</v>
      </c>
      <c r="K582">
        <v>2</v>
      </c>
      <c r="L582">
        <v>4</v>
      </c>
      <c r="M582">
        <v>0</v>
      </c>
      <c r="N582">
        <v>0</v>
      </c>
      <c r="O582">
        <v>0</v>
      </c>
      <c r="P582">
        <v>0</v>
      </c>
      <c r="Q582">
        <v>0</v>
      </c>
    </row>
    <row r="583" spans="1:17" x14ac:dyDescent="0.2">
      <c r="A583" t="s">
        <v>18321</v>
      </c>
      <c r="B583" t="s">
        <v>86</v>
      </c>
      <c r="C583" t="s">
        <v>135</v>
      </c>
      <c r="D583" t="s">
        <v>17736</v>
      </c>
      <c r="E583" t="s">
        <v>81</v>
      </c>
      <c r="F583" t="s">
        <v>4939</v>
      </c>
      <c r="G583">
        <v>0</v>
      </c>
      <c r="H583">
        <v>0</v>
      </c>
      <c r="I583">
        <v>0</v>
      </c>
      <c r="J583">
        <v>0</v>
      </c>
      <c r="K583">
        <v>0</v>
      </c>
      <c r="L583">
        <v>0</v>
      </c>
      <c r="M583">
        <v>34</v>
      </c>
      <c r="N583">
        <v>0</v>
      </c>
      <c r="O583">
        <v>0</v>
      </c>
      <c r="P583">
        <v>0</v>
      </c>
      <c r="Q583">
        <v>0</v>
      </c>
    </row>
    <row r="584" spans="1:17" x14ac:dyDescent="0.2">
      <c r="A584" t="s">
        <v>18322</v>
      </c>
      <c r="B584" t="s">
        <v>86</v>
      </c>
      <c r="C584" t="s">
        <v>135</v>
      </c>
      <c r="D584" t="s">
        <v>17736</v>
      </c>
      <c r="E584" t="s">
        <v>81</v>
      </c>
      <c r="F584" t="s">
        <v>4941</v>
      </c>
      <c r="G584">
        <v>0</v>
      </c>
      <c r="H584">
        <v>34</v>
      </c>
      <c r="I584">
        <v>0</v>
      </c>
      <c r="J584">
        <v>28</v>
      </c>
      <c r="K584">
        <v>2</v>
      </c>
      <c r="L584">
        <v>4</v>
      </c>
      <c r="M584">
        <v>0</v>
      </c>
      <c r="N584">
        <v>0</v>
      </c>
      <c r="O584">
        <v>0</v>
      </c>
      <c r="P584">
        <v>0</v>
      </c>
      <c r="Q584">
        <v>0</v>
      </c>
    </row>
    <row r="585" spans="1:17" x14ac:dyDescent="0.2">
      <c r="A585" t="s">
        <v>18323</v>
      </c>
      <c r="B585" t="s">
        <v>86</v>
      </c>
      <c r="C585" t="s">
        <v>135</v>
      </c>
      <c r="D585" t="s">
        <v>17736</v>
      </c>
      <c r="E585" t="s">
        <v>81</v>
      </c>
      <c r="F585" t="s">
        <v>4943</v>
      </c>
      <c r="G585">
        <v>0</v>
      </c>
      <c r="H585">
        <v>0</v>
      </c>
      <c r="I585">
        <v>0</v>
      </c>
      <c r="J585">
        <v>0</v>
      </c>
      <c r="K585">
        <v>0</v>
      </c>
      <c r="L585">
        <v>0</v>
      </c>
      <c r="M585">
        <v>34</v>
      </c>
      <c r="N585">
        <v>0</v>
      </c>
      <c r="O585">
        <v>0</v>
      </c>
      <c r="P585">
        <v>0</v>
      </c>
      <c r="Q585">
        <v>0</v>
      </c>
    </row>
    <row r="586" spans="1:17" x14ac:dyDescent="0.2">
      <c r="A586" t="s">
        <v>18324</v>
      </c>
      <c r="B586" t="s">
        <v>86</v>
      </c>
      <c r="C586" t="s">
        <v>135</v>
      </c>
      <c r="D586" t="s">
        <v>17736</v>
      </c>
      <c r="E586" t="s">
        <v>81</v>
      </c>
      <c r="F586" t="s">
        <v>4925</v>
      </c>
      <c r="G586">
        <v>0</v>
      </c>
      <c r="H586">
        <v>0</v>
      </c>
      <c r="I586">
        <v>0</v>
      </c>
      <c r="J586">
        <v>0</v>
      </c>
      <c r="K586">
        <v>0</v>
      </c>
      <c r="L586">
        <v>0</v>
      </c>
      <c r="M586">
        <v>0</v>
      </c>
      <c r="N586">
        <v>19</v>
      </c>
      <c r="O586">
        <v>16</v>
      </c>
      <c r="P586">
        <v>2</v>
      </c>
      <c r="Q586">
        <v>1</v>
      </c>
    </row>
    <row r="587" spans="1:17" x14ac:dyDescent="0.2">
      <c r="A587" t="s">
        <v>18325</v>
      </c>
      <c r="B587" t="s">
        <v>86</v>
      </c>
      <c r="C587" t="s">
        <v>135</v>
      </c>
      <c r="D587" t="s">
        <v>17736</v>
      </c>
      <c r="E587" t="s">
        <v>81</v>
      </c>
      <c r="F587" t="s">
        <v>4927</v>
      </c>
      <c r="G587">
        <v>0</v>
      </c>
      <c r="H587">
        <v>0</v>
      </c>
      <c r="I587">
        <v>0</v>
      </c>
      <c r="J587">
        <v>0</v>
      </c>
      <c r="K587">
        <v>0</v>
      </c>
      <c r="L587">
        <v>0</v>
      </c>
      <c r="M587">
        <v>0</v>
      </c>
      <c r="N587">
        <v>16</v>
      </c>
      <c r="O587">
        <v>14</v>
      </c>
      <c r="P587">
        <v>1</v>
      </c>
      <c r="Q587">
        <v>1</v>
      </c>
    </row>
    <row r="588" spans="1:17" x14ac:dyDescent="0.2">
      <c r="A588" t="s">
        <v>18326</v>
      </c>
      <c r="B588" t="s">
        <v>86</v>
      </c>
      <c r="C588" t="s">
        <v>135</v>
      </c>
      <c r="D588" t="s">
        <v>17736</v>
      </c>
      <c r="E588" t="s">
        <v>81</v>
      </c>
      <c r="F588" t="s">
        <v>17734</v>
      </c>
      <c r="G588">
        <v>34</v>
      </c>
      <c r="H588">
        <v>0</v>
      </c>
      <c r="I588">
        <v>0</v>
      </c>
      <c r="J588">
        <v>0</v>
      </c>
      <c r="K588">
        <v>0</v>
      </c>
      <c r="L588">
        <v>0</v>
      </c>
      <c r="M588">
        <v>0</v>
      </c>
      <c r="N588">
        <v>0</v>
      </c>
      <c r="O588">
        <v>0</v>
      </c>
      <c r="P588">
        <v>0</v>
      </c>
      <c r="Q588">
        <v>0</v>
      </c>
    </row>
    <row r="589" spans="1:17" x14ac:dyDescent="0.2">
      <c r="A589" t="s">
        <v>18327</v>
      </c>
      <c r="B589" t="s">
        <v>86</v>
      </c>
      <c r="C589" t="s">
        <v>135</v>
      </c>
      <c r="D589" t="s">
        <v>17748</v>
      </c>
      <c r="E589" t="s">
        <v>83</v>
      </c>
      <c r="F589" t="s">
        <v>17749</v>
      </c>
      <c r="G589">
        <v>0</v>
      </c>
      <c r="H589">
        <v>0</v>
      </c>
      <c r="I589">
        <v>0</v>
      </c>
      <c r="J589">
        <v>0</v>
      </c>
      <c r="K589">
        <v>0</v>
      </c>
      <c r="L589">
        <v>0</v>
      </c>
      <c r="M589">
        <v>0</v>
      </c>
      <c r="N589">
        <v>6</v>
      </c>
      <c r="O589">
        <v>6</v>
      </c>
      <c r="P589">
        <v>0</v>
      </c>
      <c r="Q589">
        <v>0</v>
      </c>
    </row>
    <row r="590" spans="1:17" x14ac:dyDescent="0.2">
      <c r="A590" t="s">
        <v>18328</v>
      </c>
      <c r="B590" t="s">
        <v>86</v>
      </c>
      <c r="C590" t="s">
        <v>135</v>
      </c>
      <c r="D590" t="s">
        <v>17748</v>
      </c>
      <c r="E590" t="s">
        <v>83</v>
      </c>
      <c r="F590" t="s">
        <v>17734</v>
      </c>
      <c r="G590">
        <v>6</v>
      </c>
      <c r="H590">
        <v>0</v>
      </c>
      <c r="I590">
        <v>0</v>
      </c>
      <c r="J590">
        <v>0</v>
      </c>
      <c r="K590">
        <v>0</v>
      </c>
      <c r="L590">
        <v>0</v>
      </c>
      <c r="M590">
        <v>0</v>
      </c>
      <c r="N590">
        <v>0</v>
      </c>
      <c r="O590">
        <v>0</v>
      </c>
      <c r="P590">
        <v>0</v>
      </c>
      <c r="Q590">
        <v>0</v>
      </c>
    </row>
    <row r="591" spans="1:17" x14ac:dyDescent="0.2">
      <c r="A591" t="s">
        <v>18329</v>
      </c>
      <c r="B591" t="s">
        <v>86</v>
      </c>
      <c r="C591" t="s">
        <v>135</v>
      </c>
      <c r="D591" t="s">
        <v>17748</v>
      </c>
      <c r="E591" t="s">
        <v>81</v>
      </c>
      <c r="F591" t="s">
        <v>17749</v>
      </c>
      <c r="G591">
        <v>0</v>
      </c>
      <c r="H591">
        <v>0</v>
      </c>
      <c r="I591">
        <v>0</v>
      </c>
      <c r="J591">
        <v>0</v>
      </c>
      <c r="K591">
        <v>0</v>
      </c>
      <c r="L591">
        <v>0</v>
      </c>
      <c r="M591">
        <v>0</v>
      </c>
      <c r="N591">
        <v>7</v>
      </c>
      <c r="O591">
        <v>6</v>
      </c>
      <c r="P591">
        <v>1</v>
      </c>
      <c r="Q591">
        <v>0</v>
      </c>
    </row>
    <row r="592" spans="1:17" x14ac:dyDescent="0.2">
      <c r="A592" t="s">
        <v>18330</v>
      </c>
      <c r="B592" t="s">
        <v>86</v>
      </c>
      <c r="C592" t="s">
        <v>135</v>
      </c>
      <c r="D592" t="s">
        <v>17748</v>
      </c>
      <c r="E592" t="s">
        <v>81</v>
      </c>
      <c r="F592" t="s">
        <v>17734</v>
      </c>
      <c r="G592">
        <v>7</v>
      </c>
      <c r="H592">
        <v>0</v>
      </c>
      <c r="I592">
        <v>0</v>
      </c>
      <c r="J592">
        <v>0</v>
      </c>
      <c r="K592">
        <v>0</v>
      </c>
      <c r="L592">
        <v>0</v>
      </c>
      <c r="M592">
        <v>0</v>
      </c>
      <c r="N592">
        <v>0</v>
      </c>
      <c r="O592">
        <v>0</v>
      </c>
      <c r="P592">
        <v>0</v>
      </c>
      <c r="Q592">
        <v>0</v>
      </c>
    </row>
    <row r="593" spans="1:17" x14ac:dyDescent="0.2">
      <c r="A593" t="s">
        <v>18331</v>
      </c>
      <c r="B593" t="s">
        <v>86</v>
      </c>
      <c r="C593" t="s">
        <v>135</v>
      </c>
      <c r="D593" t="s">
        <v>17754</v>
      </c>
      <c r="E593" t="s">
        <v>83</v>
      </c>
      <c r="F593" t="s">
        <v>17734</v>
      </c>
      <c r="G593">
        <v>3</v>
      </c>
      <c r="H593">
        <v>0</v>
      </c>
      <c r="I593">
        <v>0</v>
      </c>
      <c r="J593">
        <v>0</v>
      </c>
      <c r="K593">
        <v>0</v>
      </c>
      <c r="L593">
        <v>0</v>
      </c>
      <c r="M593">
        <v>0</v>
      </c>
      <c r="N593">
        <v>0</v>
      </c>
      <c r="O593">
        <v>0</v>
      </c>
      <c r="P593">
        <v>0</v>
      </c>
      <c r="Q593">
        <v>0</v>
      </c>
    </row>
    <row r="594" spans="1:17" x14ac:dyDescent="0.2">
      <c r="A594" t="s">
        <v>18332</v>
      </c>
      <c r="B594" t="s">
        <v>86</v>
      </c>
      <c r="C594" t="s">
        <v>135</v>
      </c>
      <c r="D594" t="s">
        <v>17754</v>
      </c>
      <c r="E594" t="s">
        <v>81</v>
      </c>
      <c r="F594" t="s">
        <v>17734</v>
      </c>
      <c r="G594">
        <v>2</v>
      </c>
      <c r="H594">
        <v>0</v>
      </c>
      <c r="I594">
        <v>0</v>
      </c>
      <c r="J594">
        <v>0</v>
      </c>
      <c r="K594">
        <v>0</v>
      </c>
      <c r="L594">
        <v>0</v>
      </c>
      <c r="M594">
        <v>0</v>
      </c>
      <c r="N594">
        <v>0</v>
      </c>
      <c r="O594">
        <v>0</v>
      </c>
      <c r="P594">
        <v>0</v>
      </c>
      <c r="Q594">
        <v>0</v>
      </c>
    </row>
    <row r="595" spans="1:17" x14ac:dyDescent="0.2">
      <c r="A595" t="s">
        <v>18333</v>
      </c>
      <c r="B595" t="s">
        <v>86</v>
      </c>
      <c r="C595" t="s">
        <v>136</v>
      </c>
      <c r="D595" t="s">
        <v>17768</v>
      </c>
      <c r="E595" t="s">
        <v>83</v>
      </c>
      <c r="F595" t="s">
        <v>17734</v>
      </c>
      <c r="G595">
        <v>1</v>
      </c>
      <c r="H595">
        <v>0</v>
      </c>
      <c r="I595">
        <v>0</v>
      </c>
      <c r="J595">
        <v>0</v>
      </c>
      <c r="K595">
        <v>0</v>
      </c>
      <c r="L595">
        <v>0</v>
      </c>
      <c r="M595">
        <v>0</v>
      </c>
      <c r="N595">
        <v>0</v>
      </c>
      <c r="O595">
        <v>0</v>
      </c>
      <c r="P595">
        <v>0</v>
      </c>
      <c r="Q595">
        <v>0</v>
      </c>
    </row>
    <row r="596" spans="1:17" x14ac:dyDescent="0.2">
      <c r="A596" t="s">
        <v>18334</v>
      </c>
      <c r="B596" t="s">
        <v>86</v>
      </c>
      <c r="C596" t="s">
        <v>136</v>
      </c>
      <c r="D596" t="s">
        <v>17736</v>
      </c>
      <c r="E596" t="s">
        <v>83</v>
      </c>
      <c r="F596" t="s">
        <v>4929</v>
      </c>
      <c r="G596">
        <v>0</v>
      </c>
      <c r="H596">
        <v>15</v>
      </c>
      <c r="I596">
        <v>4</v>
      </c>
      <c r="J596">
        <v>11</v>
      </c>
      <c r="K596">
        <v>0</v>
      </c>
      <c r="L596">
        <v>0</v>
      </c>
      <c r="M596">
        <v>0</v>
      </c>
      <c r="N596">
        <v>0</v>
      </c>
      <c r="O596">
        <v>0</v>
      </c>
      <c r="P596">
        <v>0</v>
      </c>
      <c r="Q596">
        <v>0</v>
      </c>
    </row>
    <row r="597" spans="1:17" x14ac:dyDescent="0.2">
      <c r="A597" t="s">
        <v>18335</v>
      </c>
      <c r="B597" t="s">
        <v>86</v>
      </c>
      <c r="C597" t="s">
        <v>136</v>
      </c>
      <c r="D597" t="s">
        <v>17736</v>
      </c>
      <c r="E597" t="s">
        <v>83</v>
      </c>
      <c r="F597" t="s">
        <v>4931</v>
      </c>
      <c r="G597">
        <v>0</v>
      </c>
      <c r="H597">
        <v>15</v>
      </c>
      <c r="I597">
        <v>4</v>
      </c>
      <c r="J597">
        <v>11</v>
      </c>
      <c r="K597">
        <v>0</v>
      </c>
      <c r="L597">
        <v>0</v>
      </c>
      <c r="M597">
        <v>0</v>
      </c>
      <c r="N597">
        <v>0</v>
      </c>
      <c r="O597">
        <v>0</v>
      </c>
      <c r="P597">
        <v>0</v>
      </c>
      <c r="Q597">
        <v>0</v>
      </c>
    </row>
    <row r="598" spans="1:17" x14ac:dyDescent="0.2">
      <c r="A598" t="s">
        <v>18336</v>
      </c>
      <c r="B598" t="s">
        <v>86</v>
      </c>
      <c r="C598" t="s">
        <v>136</v>
      </c>
      <c r="D598" t="s">
        <v>17736</v>
      </c>
      <c r="E598" t="s">
        <v>83</v>
      </c>
      <c r="F598" t="s">
        <v>4933</v>
      </c>
      <c r="G598">
        <v>0</v>
      </c>
      <c r="H598">
        <v>0</v>
      </c>
      <c r="I598">
        <v>0</v>
      </c>
      <c r="J598">
        <v>0</v>
      </c>
      <c r="K598">
        <v>0</v>
      </c>
      <c r="L598">
        <v>0</v>
      </c>
      <c r="M598">
        <v>15</v>
      </c>
      <c r="N598">
        <v>0</v>
      </c>
      <c r="O598">
        <v>0</v>
      </c>
      <c r="P598">
        <v>0</v>
      </c>
      <c r="Q598">
        <v>0</v>
      </c>
    </row>
    <row r="599" spans="1:17" x14ac:dyDescent="0.2">
      <c r="A599" t="s">
        <v>18337</v>
      </c>
      <c r="B599" t="s">
        <v>86</v>
      </c>
      <c r="C599" t="s">
        <v>136</v>
      </c>
      <c r="D599" t="s">
        <v>17736</v>
      </c>
      <c r="E599" t="s">
        <v>83</v>
      </c>
      <c r="F599" t="s">
        <v>4935</v>
      </c>
      <c r="G599">
        <v>0</v>
      </c>
      <c r="H599">
        <v>15</v>
      </c>
      <c r="I599">
        <v>4</v>
      </c>
      <c r="J599">
        <v>11</v>
      </c>
      <c r="K599">
        <v>0</v>
      </c>
      <c r="L599">
        <v>0</v>
      </c>
      <c r="M599">
        <v>0</v>
      </c>
      <c r="N599">
        <v>0</v>
      </c>
      <c r="O599">
        <v>0</v>
      </c>
      <c r="P599">
        <v>0</v>
      </c>
      <c r="Q599">
        <v>0</v>
      </c>
    </row>
    <row r="600" spans="1:17" x14ac:dyDescent="0.2">
      <c r="A600" t="s">
        <v>18338</v>
      </c>
      <c r="B600" t="s">
        <v>86</v>
      </c>
      <c r="C600" t="s">
        <v>136</v>
      </c>
      <c r="D600" t="s">
        <v>17736</v>
      </c>
      <c r="E600" t="s">
        <v>83</v>
      </c>
      <c r="F600" t="s">
        <v>4937</v>
      </c>
      <c r="G600">
        <v>0</v>
      </c>
      <c r="H600">
        <v>15</v>
      </c>
      <c r="I600">
        <v>4</v>
      </c>
      <c r="J600">
        <v>11</v>
      </c>
      <c r="K600">
        <v>0</v>
      </c>
      <c r="L600">
        <v>0</v>
      </c>
      <c r="M600">
        <v>0</v>
      </c>
      <c r="N600">
        <v>0</v>
      </c>
      <c r="O600">
        <v>0</v>
      </c>
      <c r="P600">
        <v>0</v>
      </c>
      <c r="Q600">
        <v>0</v>
      </c>
    </row>
    <row r="601" spans="1:17" x14ac:dyDescent="0.2">
      <c r="A601" t="s">
        <v>18339</v>
      </c>
      <c r="B601" t="s">
        <v>86</v>
      </c>
      <c r="C601" t="s">
        <v>136</v>
      </c>
      <c r="D601" t="s">
        <v>17736</v>
      </c>
      <c r="E601" t="s">
        <v>83</v>
      </c>
      <c r="F601" t="s">
        <v>4939</v>
      </c>
      <c r="G601">
        <v>0</v>
      </c>
      <c r="H601">
        <v>0</v>
      </c>
      <c r="I601">
        <v>0</v>
      </c>
      <c r="J601">
        <v>0</v>
      </c>
      <c r="K601">
        <v>0</v>
      </c>
      <c r="L601">
        <v>0</v>
      </c>
      <c r="M601">
        <v>15</v>
      </c>
      <c r="N601">
        <v>0</v>
      </c>
      <c r="O601">
        <v>0</v>
      </c>
      <c r="P601">
        <v>0</v>
      </c>
      <c r="Q601">
        <v>0</v>
      </c>
    </row>
    <row r="602" spans="1:17" x14ac:dyDescent="0.2">
      <c r="A602" t="s">
        <v>18340</v>
      </c>
      <c r="B602" t="s">
        <v>86</v>
      </c>
      <c r="C602" t="s">
        <v>136</v>
      </c>
      <c r="D602" t="s">
        <v>17736</v>
      </c>
      <c r="E602" t="s">
        <v>83</v>
      </c>
      <c r="F602" t="s">
        <v>4941</v>
      </c>
      <c r="G602">
        <v>0</v>
      </c>
      <c r="H602">
        <v>15</v>
      </c>
      <c r="I602">
        <v>4</v>
      </c>
      <c r="J602">
        <v>11</v>
      </c>
      <c r="K602">
        <v>0</v>
      </c>
      <c r="L602">
        <v>0</v>
      </c>
      <c r="M602">
        <v>0</v>
      </c>
      <c r="N602">
        <v>0</v>
      </c>
      <c r="O602">
        <v>0</v>
      </c>
      <c r="P602">
        <v>0</v>
      </c>
      <c r="Q602">
        <v>0</v>
      </c>
    </row>
    <row r="603" spans="1:17" x14ac:dyDescent="0.2">
      <c r="A603" t="s">
        <v>18341</v>
      </c>
      <c r="B603" t="s">
        <v>86</v>
      </c>
      <c r="C603" t="s">
        <v>196</v>
      </c>
      <c r="D603" t="s">
        <v>17736</v>
      </c>
      <c r="E603" t="s">
        <v>81</v>
      </c>
      <c r="F603" t="s">
        <v>4933</v>
      </c>
      <c r="G603">
        <v>0</v>
      </c>
      <c r="H603">
        <v>0</v>
      </c>
      <c r="I603">
        <v>0</v>
      </c>
      <c r="J603">
        <v>0</v>
      </c>
      <c r="K603">
        <v>0</v>
      </c>
      <c r="L603">
        <v>0</v>
      </c>
      <c r="M603">
        <v>46</v>
      </c>
      <c r="N603">
        <v>0</v>
      </c>
      <c r="O603">
        <v>0</v>
      </c>
      <c r="P603">
        <v>0</v>
      </c>
      <c r="Q603">
        <v>0</v>
      </c>
    </row>
    <row r="604" spans="1:17" x14ac:dyDescent="0.2">
      <c r="A604" t="s">
        <v>18342</v>
      </c>
      <c r="B604" t="s">
        <v>86</v>
      </c>
      <c r="C604" t="s">
        <v>196</v>
      </c>
      <c r="D604" t="s">
        <v>17736</v>
      </c>
      <c r="E604" t="s">
        <v>81</v>
      </c>
      <c r="F604" t="s">
        <v>4935</v>
      </c>
      <c r="G604">
        <v>0</v>
      </c>
      <c r="H604">
        <v>46</v>
      </c>
      <c r="I604">
        <v>7</v>
      </c>
      <c r="J604">
        <v>32</v>
      </c>
      <c r="K604">
        <v>3</v>
      </c>
      <c r="L604">
        <v>4</v>
      </c>
      <c r="M604">
        <v>0</v>
      </c>
      <c r="N604">
        <v>0</v>
      </c>
      <c r="O604">
        <v>0</v>
      </c>
      <c r="P604">
        <v>0</v>
      </c>
      <c r="Q604">
        <v>0</v>
      </c>
    </row>
    <row r="605" spans="1:17" x14ac:dyDescent="0.2">
      <c r="A605" t="s">
        <v>18343</v>
      </c>
      <c r="B605" t="s">
        <v>86</v>
      </c>
      <c r="C605" t="s">
        <v>196</v>
      </c>
      <c r="D605" t="s">
        <v>17736</v>
      </c>
      <c r="E605" t="s">
        <v>81</v>
      </c>
      <c r="F605" t="s">
        <v>4937</v>
      </c>
      <c r="G605">
        <v>0</v>
      </c>
      <c r="H605">
        <v>46</v>
      </c>
      <c r="I605">
        <v>7</v>
      </c>
      <c r="J605">
        <v>33</v>
      </c>
      <c r="K605">
        <v>2</v>
      </c>
      <c r="L605">
        <v>4</v>
      </c>
      <c r="M605">
        <v>0</v>
      </c>
      <c r="N605">
        <v>0</v>
      </c>
      <c r="O605">
        <v>0</v>
      </c>
      <c r="P605">
        <v>0</v>
      </c>
      <c r="Q605">
        <v>0</v>
      </c>
    </row>
    <row r="606" spans="1:17" x14ac:dyDescent="0.2">
      <c r="A606" t="s">
        <v>18344</v>
      </c>
      <c r="B606" t="s">
        <v>86</v>
      </c>
      <c r="C606" t="s">
        <v>196</v>
      </c>
      <c r="D606" t="s">
        <v>17736</v>
      </c>
      <c r="E606" t="s">
        <v>81</v>
      </c>
      <c r="F606" t="s">
        <v>4939</v>
      </c>
      <c r="G606">
        <v>0</v>
      </c>
      <c r="H606">
        <v>0</v>
      </c>
      <c r="I606">
        <v>0</v>
      </c>
      <c r="J606">
        <v>0</v>
      </c>
      <c r="K606">
        <v>0</v>
      </c>
      <c r="L606">
        <v>0</v>
      </c>
      <c r="M606">
        <v>46</v>
      </c>
      <c r="N606">
        <v>0</v>
      </c>
      <c r="O606">
        <v>0</v>
      </c>
      <c r="P606">
        <v>0</v>
      </c>
      <c r="Q606">
        <v>0</v>
      </c>
    </row>
    <row r="607" spans="1:17" x14ac:dyDescent="0.2">
      <c r="A607" t="s">
        <v>18345</v>
      </c>
      <c r="B607" t="s">
        <v>86</v>
      </c>
      <c r="C607" t="s">
        <v>196</v>
      </c>
      <c r="D607" t="s">
        <v>17736</v>
      </c>
      <c r="E607" t="s">
        <v>81</v>
      </c>
      <c r="F607" t="s">
        <v>4941</v>
      </c>
      <c r="G607">
        <v>0</v>
      </c>
      <c r="H607">
        <v>46</v>
      </c>
      <c r="I607">
        <v>7</v>
      </c>
      <c r="J607">
        <v>35</v>
      </c>
      <c r="K607">
        <v>2</v>
      </c>
      <c r="L607">
        <v>2</v>
      </c>
      <c r="M607">
        <v>0</v>
      </c>
      <c r="N607">
        <v>0</v>
      </c>
      <c r="O607">
        <v>0</v>
      </c>
      <c r="P607">
        <v>0</v>
      </c>
      <c r="Q607">
        <v>0</v>
      </c>
    </row>
    <row r="608" spans="1:17" x14ac:dyDescent="0.2">
      <c r="A608" t="s">
        <v>18346</v>
      </c>
      <c r="B608" t="s">
        <v>86</v>
      </c>
      <c r="C608" t="s">
        <v>196</v>
      </c>
      <c r="D608" t="s">
        <v>17736</v>
      </c>
      <c r="E608" t="s">
        <v>81</v>
      </c>
      <c r="F608" t="s">
        <v>4943</v>
      </c>
      <c r="G608">
        <v>0</v>
      </c>
      <c r="H608">
        <v>0</v>
      </c>
      <c r="I608">
        <v>0</v>
      </c>
      <c r="J608">
        <v>0</v>
      </c>
      <c r="K608">
        <v>0</v>
      </c>
      <c r="L608">
        <v>0</v>
      </c>
      <c r="M608">
        <v>46</v>
      </c>
      <c r="N608">
        <v>0</v>
      </c>
      <c r="O608">
        <v>0</v>
      </c>
      <c r="P608">
        <v>0</v>
      </c>
      <c r="Q608">
        <v>0</v>
      </c>
    </row>
    <row r="609" spans="1:17" x14ac:dyDescent="0.2">
      <c r="A609" t="s">
        <v>18347</v>
      </c>
      <c r="B609" t="s">
        <v>86</v>
      </c>
      <c r="C609" t="s">
        <v>196</v>
      </c>
      <c r="D609" t="s">
        <v>17736</v>
      </c>
      <c r="E609" t="s">
        <v>81</v>
      </c>
      <c r="F609" t="s">
        <v>4925</v>
      </c>
      <c r="G609">
        <v>0</v>
      </c>
      <c r="H609">
        <v>0</v>
      </c>
      <c r="I609">
        <v>0</v>
      </c>
      <c r="J609">
        <v>0</v>
      </c>
      <c r="K609">
        <v>0</v>
      </c>
      <c r="L609">
        <v>0</v>
      </c>
      <c r="M609">
        <v>0</v>
      </c>
      <c r="N609">
        <v>38</v>
      </c>
      <c r="O609">
        <v>35</v>
      </c>
      <c r="P609">
        <v>2</v>
      </c>
      <c r="Q609">
        <v>1</v>
      </c>
    </row>
    <row r="610" spans="1:17" x14ac:dyDescent="0.2">
      <c r="A610" t="s">
        <v>18348</v>
      </c>
      <c r="B610" t="s">
        <v>86</v>
      </c>
      <c r="C610" t="s">
        <v>196</v>
      </c>
      <c r="D610" t="s">
        <v>17736</v>
      </c>
      <c r="E610" t="s">
        <v>81</v>
      </c>
      <c r="F610" t="s">
        <v>4927</v>
      </c>
      <c r="G610">
        <v>0</v>
      </c>
      <c r="H610">
        <v>0</v>
      </c>
      <c r="I610">
        <v>0</v>
      </c>
      <c r="J610">
        <v>0</v>
      </c>
      <c r="K610">
        <v>0</v>
      </c>
      <c r="L610">
        <v>0</v>
      </c>
      <c r="M610">
        <v>0</v>
      </c>
      <c r="N610">
        <v>33</v>
      </c>
      <c r="O610">
        <v>30</v>
      </c>
      <c r="P610">
        <v>2</v>
      </c>
      <c r="Q610">
        <v>1</v>
      </c>
    </row>
    <row r="611" spans="1:17" x14ac:dyDescent="0.2">
      <c r="A611" t="s">
        <v>18349</v>
      </c>
      <c r="B611" t="s">
        <v>86</v>
      </c>
      <c r="C611" t="s">
        <v>196</v>
      </c>
      <c r="D611" t="s">
        <v>17736</v>
      </c>
      <c r="E611" t="s">
        <v>81</v>
      </c>
      <c r="F611" t="s">
        <v>17734</v>
      </c>
      <c r="G611">
        <v>46</v>
      </c>
      <c r="H611">
        <v>0</v>
      </c>
      <c r="I611">
        <v>0</v>
      </c>
      <c r="J611">
        <v>0</v>
      </c>
      <c r="K611">
        <v>0</v>
      </c>
      <c r="L611">
        <v>0</v>
      </c>
      <c r="M611">
        <v>0</v>
      </c>
      <c r="N611">
        <v>0</v>
      </c>
      <c r="O611">
        <v>0</v>
      </c>
      <c r="P611">
        <v>0</v>
      </c>
      <c r="Q611">
        <v>0</v>
      </c>
    </row>
    <row r="612" spans="1:17" x14ac:dyDescent="0.2">
      <c r="A612" t="s">
        <v>18350</v>
      </c>
      <c r="B612" t="s">
        <v>86</v>
      </c>
      <c r="C612" t="s">
        <v>196</v>
      </c>
      <c r="D612" t="s">
        <v>17748</v>
      </c>
      <c r="E612" t="s">
        <v>83</v>
      </c>
      <c r="F612" t="s">
        <v>17749</v>
      </c>
      <c r="G612">
        <v>0</v>
      </c>
      <c r="H612">
        <v>0</v>
      </c>
      <c r="I612">
        <v>0</v>
      </c>
      <c r="J612">
        <v>0</v>
      </c>
      <c r="K612">
        <v>0</v>
      </c>
      <c r="L612">
        <v>0</v>
      </c>
      <c r="M612">
        <v>0</v>
      </c>
      <c r="N612">
        <v>2</v>
      </c>
      <c r="O612">
        <v>2</v>
      </c>
      <c r="P612">
        <v>0</v>
      </c>
      <c r="Q612">
        <v>0</v>
      </c>
    </row>
    <row r="613" spans="1:17" x14ac:dyDescent="0.2">
      <c r="A613" t="s">
        <v>18351</v>
      </c>
      <c r="B613" t="s">
        <v>86</v>
      </c>
      <c r="C613" t="s">
        <v>196</v>
      </c>
      <c r="D613" t="s">
        <v>17748</v>
      </c>
      <c r="E613" t="s">
        <v>83</v>
      </c>
      <c r="F613" t="s">
        <v>17734</v>
      </c>
      <c r="G613">
        <v>2</v>
      </c>
      <c r="H613">
        <v>0</v>
      </c>
      <c r="I613">
        <v>0</v>
      </c>
      <c r="J613">
        <v>0</v>
      </c>
      <c r="K613">
        <v>0</v>
      </c>
      <c r="L613">
        <v>0</v>
      </c>
      <c r="M613">
        <v>0</v>
      </c>
      <c r="N613">
        <v>0</v>
      </c>
      <c r="O613">
        <v>0</v>
      </c>
      <c r="P613">
        <v>0</v>
      </c>
      <c r="Q613">
        <v>0</v>
      </c>
    </row>
    <row r="614" spans="1:17" x14ac:dyDescent="0.2">
      <c r="A614" t="s">
        <v>18352</v>
      </c>
      <c r="B614" t="s">
        <v>86</v>
      </c>
      <c r="C614" t="s">
        <v>196</v>
      </c>
      <c r="D614" t="s">
        <v>17748</v>
      </c>
      <c r="E614" t="s">
        <v>81</v>
      </c>
      <c r="F614" t="s">
        <v>17749</v>
      </c>
      <c r="G614">
        <v>0</v>
      </c>
      <c r="H614">
        <v>0</v>
      </c>
      <c r="I614">
        <v>0</v>
      </c>
      <c r="J614">
        <v>0</v>
      </c>
      <c r="K614">
        <v>0</v>
      </c>
      <c r="L614">
        <v>0</v>
      </c>
      <c r="M614">
        <v>0</v>
      </c>
      <c r="N614">
        <v>3</v>
      </c>
      <c r="O614">
        <v>3</v>
      </c>
      <c r="P614">
        <v>0</v>
      </c>
      <c r="Q614">
        <v>0</v>
      </c>
    </row>
    <row r="615" spans="1:17" x14ac:dyDescent="0.2">
      <c r="A615" t="s">
        <v>18353</v>
      </c>
      <c r="B615" t="s">
        <v>86</v>
      </c>
      <c r="C615" t="s">
        <v>196</v>
      </c>
      <c r="D615" t="s">
        <v>17748</v>
      </c>
      <c r="E615" t="s">
        <v>81</v>
      </c>
      <c r="F615" t="s">
        <v>17734</v>
      </c>
      <c r="G615">
        <v>3</v>
      </c>
      <c r="H615">
        <v>0</v>
      </c>
      <c r="I615">
        <v>0</v>
      </c>
      <c r="J615">
        <v>0</v>
      </c>
      <c r="K615">
        <v>0</v>
      </c>
      <c r="L615">
        <v>0</v>
      </c>
      <c r="M615">
        <v>0</v>
      </c>
      <c r="N615">
        <v>0</v>
      </c>
      <c r="O615">
        <v>0</v>
      </c>
      <c r="P615">
        <v>0</v>
      </c>
      <c r="Q615">
        <v>0</v>
      </c>
    </row>
    <row r="616" spans="1:17" x14ac:dyDescent="0.2">
      <c r="A616" t="s">
        <v>18354</v>
      </c>
      <c r="B616" t="s">
        <v>86</v>
      </c>
      <c r="C616" t="s">
        <v>196</v>
      </c>
      <c r="D616" t="s">
        <v>17754</v>
      </c>
      <c r="E616" t="s">
        <v>83</v>
      </c>
      <c r="F616" t="s">
        <v>17734</v>
      </c>
      <c r="G616">
        <v>6</v>
      </c>
      <c r="H616">
        <v>0</v>
      </c>
      <c r="I616">
        <v>0</v>
      </c>
      <c r="J616">
        <v>0</v>
      </c>
      <c r="K616">
        <v>0</v>
      </c>
      <c r="L616">
        <v>0</v>
      </c>
      <c r="M616">
        <v>0</v>
      </c>
      <c r="N616">
        <v>0</v>
      </c>
      <c r="O616">
        <v>0</v>
      </c>
      <c r="P616">
        <v>0</v>
      </c>
      <c r="Q616">
        <v>0</v>
      </c>
    </row>
    <row r="617" spans="1:17" x14ac:dyDescent="0.2">
      <c r="A617" t="s">
        <v>18355</v>
      </c>
      <c r="B617" t="s">
        <v>86</v>
      </c>
      <c r="C617" t="s">
        <v>196</v>
      </c>
      <c r="D617" t="s">
        <v>17754</v>
      </c>
      <c r="E617" t="s">
        <v>81</v>
      </c>
      <c r="F617" t="s">
        <v>17734</v>
      </c>
      <c r="G617">
        <v>3</v>
      </c>
      <c r="H617">
        <v>0</v>
      </c>
      <c r="I617">
        <v>0</v>
      </c>
      <c r="J617">
        <v>0</v>
      </c>
      <c r="K617">
        <v>0</v>
      </c>
      <c r="L617">
        <v>0</v>
      </c>
      <c r="M617">
        <v>0</v>
      </c>
      <c r="N617">
        <v>0</v>
      </c>
      <c r="O617">
        <v>0</v>
      </c>
      <c r="P617">
        <v>0</v>
      </c>
      <c r="Q617">
        <v>0</v>
      </c>
    </row>
    <row r="618" spans="1:17" x14ac:dyDescent="0.2">
      <c r="A618" t="s">
        <v>18356</v>
      </c>
      <c r="B618" t="s">
        <v>86</v>
      </c>
      <c r="C618" t="s">
        <v>197</v>
      </c>
      <c r="D618" t="s">
        <v>17768</v>
      </c>
      <c r="E618" t="s">
        <v>83</v>
      </c>
      <c r="F618" t="s">
        <v>17734</v>
      </c>
      <c r="G618">
        <v>4</v>
      </c>
      <c r="H618">
        <v>0</v>
      </c>
      <c r="I618">
        <v>0</v>
      </c>
      <c r="J618">
        <v>0</v>
      </c>
      <c r="K618">
        <v>0</v>
      </c>
      <c r="L618">
        <v>0</v>
      </c>
      <c r="M618">
        <v>0</v>
      </c>
      <c r="N618">
        <v>0</v>
      </c>
      <c r="O618">
        <v>0</v>
      </c>
      <c r="P618">
        <v>0</v>
      </c>
      <c r="Q618">
        <v>0</v>
      </c>
    </row>
    <row r="619" spans="1:17" x14ac:dyDescent="0.2">
      <c r="A619" t="s">
        <v>18357</v>
      </c>
      <c r="B619" t="s">
        <v>86</v>
      </c>
      <c r="C619" t="s">
        <v>197</v>
      </c>
      <c r="D619" t="s">
        <v>17768</v>
      </c>
      <c r="E619" t="s">
        <v>81</v>
      </c>
      <c r="F619" t="s">
        <v>17734</v>
      </c>
      <c r="G619">
        <v>4</v>
      </c>
      <c r="H619">
        <v>0</v>
      </c>
      <c r="I619">
        <v>0</v>
      </c>
      <c r="J619">
        <v>0</v>
      </c>
      <c r="K619">
        <v>0</v>
      </c>
      <c r="L619">
        <v>0</v>
      </c>
      <c r="M619">
        <v>0</v>
      </c>
      <c r="N619">
        <v>0</v>
      </c>
      <c r="O619">
        <v>0</v>
      </c>
      <c r="P619">
        <v>0</v>
      </c>
      <c r="Q619">
        <v>0</v>
      </c>
    </row>
    <row r="620" spans="1:17" x14ac:dyDescent="0.2">
      <c r="A620" t="s">
        <v>18358</v>
      </c>
      <c r="B620" t="s">
        <v>86</v>
      </c>
      <c r="C620" t="s">
        <v>197</v>
      </c>
      <c r="D620" t="s">
        <v>17736</v>
      </c>
      <c r="E620" t="s">
        <v>83</v>
      </c>
      <c r="F620" t="s">
        <v>4929</v>
      </c>
      <c r="G620">
        <v>0</v>
      </c>
      <c r="H620">
        <v>12</v>
      </c>
      <c r="I620">
        <v>2</v>
      </c>
      <c r="J620">
        <v>8</v>
      </c>
      <c r="K620">
        <v>1</v>
      </c>
      <c r="L620">
        <v>1</v>
      </c>
      <c r="M620">
        <v>0</v>
      </c>
      <c r="N620">
        <v>0</v>
      </c>
      <c r="O620">
        <v>0</v>
      </c>
      <c r="P620">
        <v>0</v>
      </c>
      <c r="Q620">
        <v>0</v>
      </c>
    </row>
    <row r="621" spans="1:17" x14ac:dyDescent="0.2">
      <c r="A621" t="s">
        <v>18359</v>
      </c>
      <c r="B621" t="s">
        <v>86</v>
      </c>
      <c r="C621" t="s">
        <v>197</v>
      </c>
      <c r="D621" t="s">
        <v>17736</v>
      </c>
      <c r="E621" t="s">
        <v>83</v>
      </c>
      <c r="F621" t="s">
        <v>4931</v>
      </c>
      <c r="G621">
        <v>0</v>
      </c>
      <c r="H621">
        <v>12</v>
      </c>
      <c r="I621">
        <v>1</v>
      </c>
      <c r="J621">
        <v>9</v>
      </c>
      <c r="K621">
        <v>1</v>
      </c>
      <c r="L621">
        <v>1</v>
      </c>
      <c r="M621">
        <v>0</v>
      </c>
      <c r="N621">
        <v>0</v>
      </c>
      <c r="O621">
        <v>0</v>
      </c>
      <c r="P621">
        <v>0</v>
      </c>
      <c r="Q621">
        <v>0</v>
      </c>
    </row>
    <row r="622" spans="1:17" x14ac:dyDescent="0.2">
      <c r="A622" t="s">
        <v>18360</v>
      </c>
      <c r="B622" t="s">
        <v>86</v>
      </c>
      <c r="C622" t="s">
        <v>197</v>
      </c>
      <c r="D622" t="s">
        <v>17736</v>
      </c>
      <c r="E622" t="s">
        <v>83</v>
      </c>
      <c r="F622" t="s">
        <v>4933</v>
      </c>
      <c r="G622">
        <v>0</v>
      </c>
      <c r="H622">
        <v>0</v>
      </c>
      <c r="I622">
        <v>0</v>
      </c>
      <c r="J622">
        <v>0</v>
      </c>
      <c r="K622">
        <v>0</v>
      </c>
      <c r="L622">
        <v>0</v>
      </c>
      <c r="M622">
        <v>12</v>
      </c>
      <c r="N622">
        <v>0</v>
      </c>
      <c r="O622">
        <v>0</v>
      </c>
      <c r="P622">
        <v>0</v>
      </c>
      <c r="Q622">
        <v>0</v>
      </c>
    </row>
    <row r="623" spans="1:17" x14ac:dyDescent="0.2">
      <c r="A623" t="s">
        <v>18361</v>
      </c>
      <c r="B623" t="s">
        <v>86</v>
      </c>
      <c r="C623" t="s">
        <v>197</v>
      </c>
      <c r="D623" t="s">
        <v>17736</v>
      </c>
      <c r="E623" t="s">
        <v>83</v>
      </c>
      <c r="F623" t="s">
        <v>4935</v>
      </c>
      <c r="G623">
        <v>0</v>
      </c>
      <c r="H623">
        <v>12</v>
      </c>
      <c r="I623">
        <v>1</v>
      </c>
      <c r="J623">
        <v>9</v>
      </c>
      <c r="K623">
        <v>1</v>
      </c>
      <c r="L623">
        <v>1</v>
      </c>
      <c r="M623">
        <v>0</v>
      </c>
      <c r="N623">
        <v>0</v>
      </c>
      <c r="O623">
        <v>0</v>
      </c>
      <c r="P623">
        <v>0</v>
      </c>
      <c r="Q623">
        <v>0</v>
      </c>
    </row>
    <row r="624" spans="1:17" x14ac:dyDescent="0.2">
      <c r="A624" t="s">
        <v>18362</v>
      </c>
      <c r="B624" t="s">
        <v>86</v>
      </c>
      <c r="C624" t="s">
        <v>197</v>
      </c>
      <c r="D624" t="s">
        <v>17736</v>
      </c>
      <c r="E624" t="s">
        <v>83</v>
      </c>
      <c r="F624" t="s">
        <v>4937</v>
      </c>
      <c r="G624">
        <v>0</v>
      </c>
      <c r="H624">
        <v>12</v>
      </c>
      <c r="I624">
        <v>2</v>
      </c>
      <c r="J624">
        <v>8</v>
      </c>
      <c r="K624">
        <v>1</v>
      </c>
      <c r="L624">
        <v>1</v>
      </c>
      <c r="M624">
        <v>0</v>
      </c>
      <c r="N624">
        <v>0</v>
      </c>
      <c r="O624">
        <v>0</v>
      </c>
      <c r="P624">
        <v>0</v>
      </c>
      <c r="Q624">
        <v>0</v>
      </c>
    </row>
    <row r="625" spans="1:17" x14ac:dyDescent="0.2">
      <c r="A625" t="s">
        <v>18363</v>
      </c>
      <c r="B625" t="s">
        <v>86</v>
      </c>
      <c r="C625" t="s">
        <v>197</v>
      </c>
      <c r="D625" t="s">
        <v>17736</v>
      </c>
      <c r="E625" t="s">
        <v>83</v>
      </c>
      <c r="F625" t="s">
        <v>4939</v>
      </c>
      <c r="G625">
        <v>0</v>
      </c>
      <c r="H625">
        <v>0</v>
      </c>
      <c r="I625">
        <v>0</v>
      </c>
      <c r="J625">
        <v>0</v>
      </c>
      <c r="K625">
        <v>0</v>
      </c>
      <c r="L625">
        <v>0</v>
      </c>
      <c r="M625">
        <v>12</v>
      </c>
      <c r="N625">
        <v>0</v>
      </c>
      <c r="O625">
        <v>0</v>
      </c>
      <c r="P625">
        <v>0</v>
      </c>
      <c r="Q625">
        <v>0</v>
      </c>
    </row>
    <row r="626" spans="1:17" x14ac:dyDescent="0.2">
      <c r="A626" t="s">
        <v>18364</v>
      </c>
      <c r="B626" t="s">
        <v>86</v>
      </c>
      <c r="C626" t="s">
        <v>197</v>
      </c>
      <c r="D626" t="s">
        <v>17736</v>
      </c>
      <c r="E626" t="s">
        <v>83</v>
      </c>
      <c r="F626" t="s">
        <v>4941</v>
      </c>
      <c r="G626">
        <v>0</v>
      </c>
      <c r="H626">
        <v>12</v>
      </c>
      <c r="I626">
        <v>1</v>
      </c>
      <c r="J626">
        <v>9</v>
      </c>
      <c r="K626">
        <v>1</v>
      </c>
      <c r="L626">
        <v>1</v>
      </c>
      <c r="M626">
        <v>0</v>
      </c>
      <c r="N626">
        <v>0</v>
      </c>
      <c r="O626">
        <v>0</v>
      </c>
      <c r="P626">
        <v>0</v>
      </c>
      <c r="Q626">
        <v>0</v>
      </c>
    </row>
    <row r="627" spans="1:17" x14ac:dyDescent="0.2">
      <c r="A627" t="s">
        <v>18365</v>
      </c>
      <c r="B627" t="s">
        <v>86</v>
      </c>
      <c r="C627" t="s">
        <v>197</v>
      </c>
      <c r="D627" t="s">
        <v>17736</v>
      </c>
      <c r="E627" t="s">
        <v>83</v>
      </c>
      <c r="F627" t="s">
        <v>4943</v>
      </c>
      <c r="G627">
        <v>0</v>
      </c>
      <c r="H627">
        <v>0</v>
      </c>
      <c r="I627">
        <v>0</v>
      </c>
      <c r="J627">
        <v>0</v>
      </c>
      <c r="K627">
        <v>0</v>
      </c>
      <c r="L627">
        <v>0</v>
      </c>
      <c r="M627">
        <v>12</v>
      </c>
      <c r="N627">
        <v>0</v>
      </c>
      <c r="O627">
        <v>0</v>
      </c>
      <c r="P627">
        <v>0</v>
      </c>
      <c r="Q627">
        <v>0</v>
      </c>
    </row>
    <row r="628" spans="1:17" x14ac:dyDescent="0.2">
      <c r="A628" t="s">
        <v>18366</v>
      </c>
      <c r="B628" t="s">
        <v>86</v>
      </c>
      <c r="C628" t="s">
        <v>197</v>
      </c>
      <c r="D628" t="s">
        <v>17736</v>
      </c>
      <c r="E628" t="s">
        <v>83</v>
      </c>
      <c r="F628" t="s">
        <v>4925</v>
      </c>
      <c r="G628">
        <v>0</v>
      </c>
      <c r="H628">
        <v>0</v>
      </c>
      <c r="I628">
        <v>0</v>
      </c>
      <c r="J628">
        <v>0</v>
      </c>
      <c r="K628">
        <v>0</v>
      </c>
      <c r="L628">
        <v>0</v>
      </c>
      <c r="M628">
        <v>0</v>
      </c>
      <c r="N628">
        <v>11</v>
      </c>
      <c r="O628">
        <v>10</v>
      </c>
      <c r="P628">
        <v>0</v>
      </c>
      <c r="Q628">
        <v>1</v>
      </c>
    </row>
    <row r="629" spans="1:17" x14ac:dyDescent="0.2">
      <c r="A629" t="s">
        <v>18367</v>
      </c>
      <c r="B629" t="s">
        <v>86</v>
      </c>
      <c r="C629" t="s">
        <v>197</v>
      </c>
      <c r="D629" t="s">
        <v>17736</v>
      </c>
      <c r="E629" t="s">
        <v>83</v>
      </c>
      <c r="F629" t="s">
        <v>4927</v>
      </c>
      <c r="G629">
        <v>0</v>
      </c>
      <c r="H629">
        <v>0</v>
      </c>
      <c r="I629">
        <v>0</v>
      </c>
      <c r="J629">
        <v>0</v>
      </c>
      <c r="K629">
        <v>0</v>
      </c>
      <c r="L629">
        <v>0</v>
      </c>
      <c r="M629">
        <v>0</v>
      </c>
      <c r="N629">
        <v>9</v>
      </c>
      <c r="O629">
        <v>8</v>
      </c>
      <c r="P629">
        <v>0</v>
      </c>
      <c r="Q629">
        <v>1</v>
      </c>
    </row>
    <row r="630" spans="1:17" x14ac:dyDescent="0.2">
      <c r="A630" t="s">
        <v>18368</v>
      </c>
      <c r="B630" t="s">
        <v>86</v>
      </c>
      <c r="C630" t="s">
        <v>197</v>
      </c>
      <c r="D630" t="s">
        <v>17736</v>
      </c>
      <c r="E630" t="s">
        <v>83</v>
      </c>
      <c r="F630" t="s">
        <v>17734</v>
      </c>
      <c r="G630">
        <v>12</v>
      </c>
      <c r="H630">
        <v>0</v>
      </c>
      <c r="I630">
        <v>0</v>
      </c>
      <c r="J630">
        <v>0</v>
      </c>
      <c r="K630">
        <v>0</v>
      </c>
      <c r="L630">
        <v>0</v>
      </c>
      <c r="M630">
        <v>0</v>
      </c>
      <c r="N630">
        <v>0</v>
      </c>
      <c r="O630">
        <v>0</v>
      </c>
      <c r="P630">
        <v>0</v>
      </c>
      <c r="Q630">
        <v>0</v>
      </c>
    </row>
    <row r="631" spans="1:17" x14ac:dyDescent="0.2">
      <c r="A631" t="s">
        <v>18369</v>
      </c>
      <c r="B631" t="s">
        <v>86</v>
      </c>
      <c r="C631" t="s">
        <v>197</v>
      </c>
      <c r="D631" t="s">
        <v>17736</v>
      </c>
      <c r="E631" t="s">
        <v>81</v>
      </c>
      <c r="F631" t="s">
        <v>4929</v>
      </c>
      <c r="G631">
        <v>0</v>
      </c>
      <c r="H631">
        <v>28</v>
      </c>
      <c r="I631">
        <v>6</v>
      </c>
      <c r="J631">
        <v>21</v>
      </c>
      <c r="K631">
        <v>1</v>
      </c>
      <c r="L631">
        <v>0</v>
      </c>
      <c r="M631">
        <v>0</v>
      </c>
      <c r="N631">
        <v>0</v>
      </c>
      <c r="O631">
        <v>0</v>
      </c>
      <c r="P631">
        <v>0</v>
      </c>
      <c r="Q631">
        <v>0</v>
      </c>
    </row>
    <row r="632" spans="1:17" x14ac:dyDescent="0.2">
      <c r="A632" t="s">
        <v>18370</v>
      </c>
      <c r="B632" t="s">
        <v>86</v>
      </c>
      <c r="C632" t="s">
        <v>197</v>
      </c>
      <c r="D632" t="s">
        <v>17736</v>
      </c>
      <c r="E632" t="s">
        <v>81</v>
      </c>
      <c r="F632" t="s">
        <v>4931</v>
      </c>
      <c r="G632">
        <v>0</v>
      </c>
      <c r="H632">
        <v>28</v>
      </c>
      <c r="I632">
        <v>6</v>
      </c>
      <c r="J632">
        <v>20</v>
      </c>
      <c r="K632">
        <v>1</v>
      </c>
      <c r="L632">
        <v>1</v>
      </c>
      <c r="M632">
        <v>0</v>
      </c>
      <c r="N632">
        <v>0</v>
      </c>
      <c r="O632">
        <v>0</v>
      </c>
      <c r="P632">
        <v>0</v>
      </c>
      <c r="Q632">
        <v>0</v>
      </c>
    </row>
    <row r="633" spans="1:17" x14ac:dyDescent="0.2">
      <c r="A633" t="s">
        <v>18371</v>
      </c>
      <c r="B633" t="s">
        <v>86</v>
      </c>
      <c r="C633" t="s">
        <v>255</v>
      </c>
      <c r="D633" t="s">
        <v>17736</v>
      </c>
      <c r="E633" t="s">
        <v>81</v>
      </c>
      <c r="F633" t="s">
        <v>4939</v>
      </c>
      <c r="G633">
        <v>0</v>
      </c>
      <c r="H633">
        <v>0</v>
      </c>
      <c r="I633">
        <v>0</v>
      </c>
      <c r="J633">
        <v>0</v>
      </c>
      <c r="K633">
        <v>0</v>
      </c>
      <c r="L633">
        <v>0</v>
      </c>
      <c r="M633">
        <v>29</v>
      </c>
      <c r="N633">
        <v>0</v>
      </c>
      <c r="O633">
        <v>0</v>
      </c>
      <c r="P633">
        <v>0</v>
      </c>
      <c r="Q633">
        <v>0</v>
      </c>
    </row>
    <row r="634" spans="1:17" x14ac:dyDescent="0.2">
      <c r="A634" t="s">
        <v>18372</v>
      </c>
      <c r="B634" t="s">
        <v>86</v>
      </c>
      <c r="C634" t="s">
        <v>255</v>
      </c>
      <c r="D634" t="s">
        <v>17736</v>
      </c>
      <c r="E634" t="s">
        <v>81</v>
      </c>
      <c r="F634" t="s">
        <v>4941</v>
      </c>
      <c r="G634">
        <v>0</v>
      </c>
      <c r="H634">
        <v>29</v>
      </c>
      <c r="I634">
        <v>5</v>
      </c>
      <c r="J634">
        <v>22</v>
      </c>
      <c r="K634">
        <v>1</v>
      </c>
      <c r="L634">
        <v>1</v>
      </c>
      <c r="M634">
        <v>0</v>
      </c>
      <c r="N634">
        <v>0</v>
      </c>
      <c r="O634">
        <v>0</v>
      </c>
      <c r="P634">
        <v>0</v>
      </c>
      <c r="Q634">
        <v>0</v>
      </c>
    </row>
    <row r="635" spans="1:17" x14ac:dyDescent="0.2">
      <c r="A635" t="s">
        <v>18373</v>
      </c>
      <c r="B635" t="s">
        <v>86</v>
      </c>
      <c r="C635" t="s">
        <v>255</v>
      </c>
      <c r="D635" t="s">
        <v>17736</v>
      </c>
      <c r="E635" t="s">
        <v>81</v>
      </c>
      <c r="F635" t="s">
        <v>4943</v>
      </c>
      <c r="G635">
        <v>0</v>
      </c>
      <c r="H635">
        <v>0</v>
      </c>
      <c r="I635">
        <v>0</v>
      </c>
      <c r="J635">
        <v>0</v>
      </c>
      <c r="K635">
        <v>0</v>
      </c>
      <c r="L635">
        <v>0</v>
      </c>
      <c r="M635">
        <v>29</v>
      </c>
      <c r="N635">
        <v>0</v>
      </c>
      <c r="O635">
        <v>0</v>
      </c>
      <c r="P635">
        <v>0</v>
      </c>
      <c r="Q635">
        <v>0</v>
      </c>
    </row>
    <row r="636" spans="1:17" x14ac:dyDescent="0.2">
      <c r="A636" t="s">
        <v>18374</v>
      </c>
      <c r="B636" t="s">
        <v>86</v>
      </c>
      <c r="C636" t="s">
        <v>255</v>
      </c>
      <c r="D636" t="s">
        <v>17736</v>
      </c>
      <c r="E636" t="s">
        <v>81</v>
      </c>
      <c r="F636" t="s">
        <v>4925</v>
      </c>
      <c r="G636">
        <v>0</v>
      </c>
      <c r="H636">
        <v>0</v>
      </c>
      <c r="I636">
        <v>0</v>
      </c>
      <c r="J636">
        <v>0</v>
      </c>
      <c r="K636">
        <v>0</v>
      </c>
      <c r="L636">
        <v>0</v>
      </c>
      <c r="M636">
        <v>0</v>
      </c>
      <c r="N636">
        <v>22</v>
      </c>
      <c r="O636">
        <v>20</v>
      </c>
      <c r="P636">
        <v>1</v>
      </c>
      <c r="Q636">
        <v>1</v>
      </c>
    </row>
    <row r="637" spans="1:17" x14ac:dyDescent="0.2">
      <c r="A637" t="s">
        <v>18375</v>
      </c>
      <c r="B637" t="s">
        <v>86</v>
      </c>
      <c r="C637" t="s">
        <v>255</v>
      </c>
      <c r="D637" t="s">
        <v>17736</v>
      </c>
      <c r="E637" t="s">
        <v>81</v>
      </c>
      <c r="F637" t="s">
        <v>4927</v>
      </c>
      <c r="G637">
        <v>0</v>
      </c>
      <c r="H637">
        <v>0</v>
      </c>
      <c r="I637">
        <v>0</v>
      </c>
      <c r="J637">
        <v>0</v>
      </c>
      <c r="K637">
        <v>0</v>
      </c>
      <c r="L637">
        <v>0</v>
      </c>
      <c r="M637">
        <v>0</v>
      </c>
      <c r="N637">
        <v>20</v>
      </c>
      <c r="O637">
        <v>18</v>
      </c>
      <c r="P637">
        <v>1</v>
      </c>
      <c r="Q637">
        <v>1</v>
      </c>
    </row>
    <row r="638" spans="1:17" x14ac:dyDescent="0.2">
      <c r="A638" t="s">
        <v>18376</v>
      </c>
      <c r="B638" t="s">
        <v>86</v>
      </c>
      <c r="C638" t="s">
        <v>255</v>
      </c>
      <c r="D638" t="s">
        <v>17736</v>
      </c>
      <c r="E638" t="s">
        <v>81</v>
      </c>
      <c r="F638" t="s">
        <v>17734</v>
      </c>
      <c r="G638">
        <v>29</v>
      </c>
      <c r="H638">
        <v>0</v>
      </c>
      <c r="I638">
        <v>0</v>
      </c>
      <c r="J638">
        <v>0</v>
      </c>
      <c r="K638">
        <v>0</v>
      </c>
      <c r="L638">
        <v>0</v>
      </c>
      <c r="M638">
        <v>0</v>
      </c>
      <c r="N638">
        <v>0</v>
      </c>
      <c r="O638">
        <v>0</v>
      </c>
      <c r="P638">
        <v>0</v>
      </c>
      <c r="Q638">
        <v>0</v>
      </c>
    </row>
    <row r="639" spans="1:17" x14ac:dyDescent="0.2">
      <c r="A639" t="s">
        <v>18377</v>
      </c>
      <c r="B639" t="s">
        <v>86</v>
      </c>
      <c r="C639" t="s">
        <v>255</v>
      </c>
      <c r="D639" t="s">
        <v>17748</v>
      </c>
      <c r="E639" t="s">
        <v>81</v>
      </c>
      <c r="F639" t="s">
        <v>17749</v>
      </c>
      <c r="G639">
        <v>0</v>
      </c>
      <c r="H639">
        <v>0</v>
      </c>
      <c r="I639">
        <v>0</v>
      </c>
      <c r="J639">
        <v>0</v>
      </c>
      <c r="K639">
        <v>0</v>
      </c>
      <c r="L639">
        <v>0</v>
      </c>
      <c r="M639">
        <v>0</v>
      </c>
      <c r="N639">
        <v>1</v>
      </c>
      <c r="O639">
        <v>1</v>
      </c>
      <c r="P639">
        <v>0</v>
      </c>
      <c r="Q639">
        <v>0</v>
      </c>
    </row>
    <row r="640" spans="1:17" x14ac:dyDescent="0.2">
      <c r="A640" t="s">
        <v>18378</v>
      </c>
      <c r="B640" t="s">
        <v>86</v>
      </c>
      <c r="C640" t="s">
        <v>255</v>
      </c>
      <c r="D640" t="s">
        <v>17748</v>
      </c>
      <c r="E640" t="s">
        <v>81</v>
      </c>
      <c r="F640" t="s">
        <v>17734</v>
      </c>
      <c r="G640">
        <v>1</v>
      </c>
      <c r="H640">
        <v>0</v>
      </c>
      <c r="I640">
        <v>0</v>
      </c>
      <c r="J640">
        <v>0</v>
      </c>
      <c r="K640">
        <v>0</v>
      </c>
      <c r="L640">
        <v>0</v>
      </c>
      <c r="M640">
        <v>0</v>
      </c>
      <c r="N640">
        <v>0</v>
      </c>
      <c r="O640">
        <v>0</v>
      </c>
      <c r="P640">
        <v>0</v>
      </c>
      <c r="Q640">
        <v>0</v>
      </c>
    </row>
    <row r="641" spans="1:17" x14ac:dyDescent="0.2">
      <c r="A641" t="s">
        <v>18379</v>
      </c>
      <c r="B641" t="s">
        <v>86</v>
      </c>
      <c r="C641" t="s">
        <v>255</v>
      </c>
      <c r="D641" t="s">
        <v>17754</v>
      </c>
      <c r="E641" t="s">
        <v>83</v>
      </c>
      <c r="F641" t="s">
        <v>17734</v>
      </c>
      <c r="G641">
        <v>1</v>
      </c>
      <c r="H641">
        <v>0</v>
      </c>
      <c r="I641">
        <v>0</v>
      </c>
      <c r="J641">
        <v>0</v>
      </c>
      <c r="K641">
        <v>0</v>
      </c>
      <c r="L641">
        <v>0</v>
      </c>
      <c r="M641">
        <v>0</v>
      </c>
      <c r="N641">
        <v>0</v>
      </c>
      <c r="O641">
        <v>0</v>
      </c>
      <c r="P641">
        <v>0</v>
      </c>
      <c r="Q641">
        <v>0</v>
      </c>
    </row>
    <row r="642" spans="1:17" x14ac:dyDescent="0.2">
      <c r="A642" t="s">
        <v>18380</v>
      </c>
      <c r="B642" t="s">
        <v>86</v>
      </c>
      <c r="C642" t="s">
        <v>255</v>
      </c>
      <c r="D642" t="s">
        <v>17754</v>
      </c>
      <c r="E642" t="s">
        <v>81</v>
      </c>
      <c r="F642" t="s">
        <v>17734</v>
      </c>
      <c r="G642">
        <v>3</v>
      </c>
      <c r="H642">
        <v>0</v>
      </c>
      <c r="I642">
        <v>0</v>
      </c>
      <c r="J642">
        <v>0</v>
      </c>
      <c r="K642">
        <v>0</v>
      </c>
      <c r="L642">
        <v>0</v>
      </c>
      <c r="M642">
        <v>0</v>
      </c>
      <c r="N642">
        <v>0</v>
      </c>
      <c r="O642">
        <v>0</v>
      </c>
      <c r="P642">
        <v>0</v>
      </c>
      <c r="Q642">
        <v>0</v>
      </c>
    </row>
    <row r="643" spans="1:17" x14ac:dyDescent="0.2">
      <c r="A643" t="s">
        <v>18381</v>
      </c>
      <c r="B643" t="s">
        <v>86</v>
      </c>
      <c r="C643" t="s">
        <v>256</v>
      </c>
      <c r="D643" t="s">
        <v>17768</v>
      </c>
      <c r="E643" t="s">
        <v>83</v>
      </c>
      <c r="F643" t="s">
        <v>17734</v>
      </c>
      <c r="G643">
        <v>7</v>
      </c>
      <c r="H643">
        <v>0</v>
      </c>
      <c r="I643">
        <v>0</v>
      </c>
      <c r="J643">
        <v>0</v>
      </c>
      <c r="K643">
        <v>0</v>
      </c>
      <c r="L643">
        <v>0</v>
      </c>
      <c r="M643">
        <v>0</v>
      </c>
      <c r="N643">
        <v>0</v>
      </c>
      <c r="O643">
        <v>0</v>
      </c>
      <c r="P643">
        <v>0</v>
      </c>
      <c r="Q643">
        <v>0</v>
      </c>
    </row>
    <row r="644" spans="1:17" x14ac:dyDescent="0.2">
      <c r="A644" t="s">
        <v>18382</v>
      </c>
      <c r="B644" t="s">
        <v>86</v>
      </c>
      <c r="C644" t="s">
        <v>256</v>
      </c>
      <c r="D644" t="s">
        <v>17768</v>
      </c>
      <c r="E644" t="s">
        <v>81</v>
      </c>
      <c r="F644" t="s">
        <v>17734</v>
      </c>
      <c r="G644">
        <v>3</v>
      </c>
      <c r="H644">
        <v>0</v>
      </c>
      <c r="I644">
        <v>0</v>
      </c>
      <c r="J644">
        <v>0</v>
      </c>
      <c r="K644">
        <v>0</v>
      </c>
      <c r="L644">
        <v>0</v>
      </c>
      <c r="M644">
        <v>0</v>
      </c>
      <c r="N644">
        <v>0</v>
      </c>
      <c r="O644">
        <v>0</v>
      </c>
      <c r="P644">
        <v>0</v>
      </c>
      <c r="Q644">
        <v>0</v>
      </c>
    </row>
    <row r="645" spans="1:17" x14ac:dyDescent="0.2">
      <c r="A645" t="s">
        <v>18383</v>
      </c>
      <c r="B645" t="s">
        <v>86</v>
      </c>
      <c r="C645" t="s">
        <v>256</v>
      </c>
      <c r="D645" t="s">
        <v>17736</v>
      </c>
      <c r="E645" t="s">
        <v>83</v>
      </c>
      <c r="F645" t="s">
        <v>4929</v>
      </c>
      <c r="G645">
        <v>0</v>
      </c>
      <c r="H645">
        <v>30</v>
      </c>
      <c r="I645">
        <v>3</v>
      </c>
      <c r="J645">
        <v>25</v>
      </c>
      <c r="K645">
        <v>1</v>
      </c>
      <c r="L645">
        <v>1</v>
      </c>
      <c r="M645">
        <v>0</v>
      </c>
      <c r="N645">
        <v>0</v>
      </c>
      <c r="O645">
        <v>0</v>
      </c>
      <c r="P645">
        <v>0</v>
      </c>
      <c r="Q645">
        <v>0</v>
      </c>
    </row>
    <row r="646" spans="1:17" x14ac:dyDescent="0.2">
      <c r="A646" t="s">
        <v>18384</v>
      </c>
      <c r="B646" t="s">
        <v>86</v>
      </c>
      <c r="C646" t="s">
        <v>256</v>
      </c>
      <c r="D646" t="s">
        <v>17736</v>
      </c>
      <c r="E646" t="s">
        <v>83</v>
      </c>
      <c r="F646" t="s">
        <v>4931</v>
      </c>
      <c r="G646">
        <v>0</v>
      </c>
      <c r="H646">
        <v>30</v>
      </c>
      <c r="I646">
        <v>3</v>
      </c>
      <c r="J646">
        <v>24</v>
      </c>
      <c r="K646">
        <v>2</v>
      </c>
      <c r="L646">
        <v>1</v>
      </c>
      <c r="M646">
        <v>0</v>
      </c>
      <c r="N646">
        <v>0</v>
      </c>
      <c r="O646">
        <v>0</v>
      </c>
      <c r="P646">
        <v>0</v>
      </c>
      <c r="Q646">
        <v>0</v>
      </c>
    </row>
    <row r="647" spans="1:17" x14ac:dyDescent="0.2">
      <c r="A647" t="s">
        <v>18385</v>
      </c>
      <c r="B647" t="s">
        <v>86</v>
      </c>
      <c r="C647" t="s">
        <v>256</v>
      </c>
      <c r="D647" t="s">
        <v>17736</v>
      </c>
      <c r="E647" t="s">
        <v>83</v>
      </c>
      <c r="F647" t="s">
        <v>4933</v>
      </c>
      <c r="G647">
        <v>0</v>
      </c>
      <c r="H647">
        <v>0</v>
      </c>
      <c r="I647">
        <v>0</v>
      </c>
      <c r="J647">
        <v>0</v>
      </c>
      <c r="K647">
        <v>0</v>
      </c>
      <c r="L647">
        <v>0</v>
      </c>
      <c r="M647">
        <v>30</v>
      </c>
      <c r="N647">
        <v>0</v>
      </c>
      <c r="O647">
        <v>0</v>
      </c>
      <c r="P647">
        <v>0</v>
      </c>
      <c r="Q647">
        <v>0</v>
      </c>
    </row>
    <row r="648" spans="1:17" x14ac:dyDescent="0.2">
      <c r="A648" t="s">
        <v>18386</v>
      </c>
      <c r="B648" t="s">
        <v>86</v>
      </c>
      <c r="C648" t="s">
        <v>256</v>
      </c>
      <c r="D648" t="s">
        <v>17736</v>
      </c>
      <c r="E648" t="s">
        <v>83</v>
      </c>
      <c r="F648" t="s">
        <v>4935</v>
      </c>
      <c r="G648">
        <v>0</v>
      </c>
      <c r="H648">
        <v>30</v>
      </c>
      <c r="I648">
        <v>3</v>
      </c>
      <c r="J648">
        <v>24</v>
      </c>
      <c r="K648">
        <v>2</v>
      </c>
      <c r="L648">
        <v>1</v>
      </c>
      <c r="M648">
        <v>0</v>
      </c>
      <c r="N648">
        <v>0</v>
      </c>
      <c r="O648">
        <v>0</v>
      </c>
      <c r="P648">
        <v>0</v>
      </c>
      <c r="Q648">
        <v>0</v>
      </c>
    </row>
    <row r="649" spans="1:17" x14ac:dyDescent="0.2">
      <c r="A649" t="s">
        <v>18387</v>
      </c>
      <c r="B649" t="s">
        <v>86</v>
      </c>
      <c r="C649" t="s">
        <v>256</v>
      </c>
      <c r="D649" t="s">
        <v>17736</v>
      </c>
      <c r="E649" t="s">
        <v>83</v>
      </c>
      <c r="F649" t="s">
        <v>4937</v>
      </c>
      <c r="G649">
        <v>0</v>
      </c>
      <c r="H649">
        <v>30</v>
      </c>
      <c r="I649">
        <v>3</v>
      </c>
      <c r="J649">
        <v>24</v>
      </c>
      <c r="K649">
        <v>2</v>
      </c>
      <c r="L649">
        <v>1</v>
      </c>
      <c r="M649">
        <v>0</v>
      </c>
      <c r="N649">
        <v>0</v>
      </c>
      <c r="O649">
        <v>0</v>
      </c>
      <c r="P649">
        <v>0</v>
      </c>
      <c r="Q649">
        <v>0</v>
      </c>
    </row>
    <row r="650" spans="1:17" x14ac:dyDescent="0.2">
      <c r="A650" t="s">
        <v>18388</v>
      </c>
      <c r="B650" t="s">
        <v>86</v>
      </c>
      <c r="C650" t="s">
        <v>256</v>
      </c>
      <c r="D650" t="s">
        <v>17736</v>
      </c>
      <c r="E650" t="s">
        <v>83</v>
      </c>
      <c r="F650" t="s">
        <v>4939</v>
      </c>
      <c r="G650">
        <v>0</v>
      </c>
      <c r="H650">
        <v>0</v>
      </c>
      <c r="I650">
        <v>0</v>
      </c>
      <c r="J650">
        <v>0</v>
      </c>
      <c r="K650">
        <v>0</v>
      </c>
      <c r="L650">
        <v>0</v>
      </c>
      <c r="M650">
        <v>30</v>
      </c>
      <c r="N650">
        <v>0</v>
      </c>
      <c r="O650">
        <v>0</v>
      </c>
      <c r="P650">
        <v>0</v>
      </c>
      <c r="Q650">
        <v>0</v>
      </c>
    </row>
    <row r="651" spans="1:17" x14ac:dyDescent="0.2">
      <c r="A651" t="s">
        <v>18389</v>
      </c>
      <c r="B651" t="s">
        <v>86</v>
      </c>
      <c r="C651" t="s">
        <v>256</v>
      </c>
      <c r="D651" t="s">
        <v>17736</v>
      </c>
      <c r="E651" t="s">
        <v>83</v>
      </c>
      <c r="F651" t="s">
        <v>4941</v>
      </c>
      <c r="G651">
        <v>0</v>
      </c>
      <c r="H651">
        <v>30</v>
      </c>
      <c r="I651">
        <v>3</v>
      </c>
      <c r="J651">
        <v>24</v>
      </c>
      <c r="K651">
        <v>2</v>
      </c>
      <c r="L651">
        <v>1</v>
      </c>
      <c r="M651">
        <v>0</v>
      </c>
      <c r="N651">
        <v>0</v>
      </c>
      <c r="O651">
        <v>0</v>
      </c>
      <c r="P651">
        <v>0</v>
      </c>
      <c r="Q651">
        <v>0</v>
      </c>
    </row>
    <row r="652" spans="1:17" x14ac:dyDescent="0.2">
      <c r="A652" t="s">
        <v>18390</v>
      </c>
      <c r="B652" t="s">
        <v>86</v>
      </c>
      <c r="C652" t="s">
        <v>256</v>
      </c>
      <c r="D652" t="s">
        <v>17736</v>
      </c>
      <c r="E652" t="s">
        <v>83</v>
      </c>
      <c r="F652" t="s">
        <v>4943</v>
      </c>
      <c r="G652">
        <v>0</v>
      </c>
      <c r="H652">
        <v>0</v>
      </c>
      <c r="I652">
        <v>0</v>
      </c>
      <c r="J652">
        <v>0</v>
      </c>
      <c r="K652">
        <v>0</v>
      </c>
      <c r="L652">
        <v>0</v>
      </c>
      <c r="M652">
        <v>30</v>
      </c>
      <c r="N652">
        <v>0</v>
      </c>
      <c r="O652">
        <v>0</v>
      </c>
      <c r="P652">
        <v>0</v>
      </c>
      <c r="Q652">
        <v>0</v>
      </c>
    </row>
    <row r="653" spans="1:17" x14ac:dyDescent="0.2">
      <c r="A653" t="s">
        <v>18391</v>
      </c>
      <c r="B653" t="s">
        <v>86</v>
      </c>
      <c r="C653" t="s">
        <v>256</v>
      </c>
      <c r="D653" t="s">
        <v>17736</v>
      </c>
      <c r="E653" t="s">
        <v>83</v>
      </c>
      <c r="F653" t="s">
        <v>4925</v>
      </c>
      <c r="G653">
        <v>0</v>
      </c>
      <c r="H653">
        <v>0</v>
      </c>
      <c r="I653">
        <v>0</v>
      </c>
      <c r="J653">
        <v>0</v>
      </c>
      <c r="K653">
        <v>0</v>
      </c>
      <c r="L653">
        <v>0</v>
      </c>
      <c r="M653">
        <v>0</v>
      </c>
      <c r="N653">
        <v>24</v>
      </c>
      <c r="O653">
        <v>24</v>
      </c>
      <c r="P653">
        <v>0</v>
      </c>
      <c r="Q653">
        <v>0</v>
      </c>
    </row>
    <row r="654" spans="1:17" x14ac:dyDescent="0.2">
      <c r="A654" t="s">
        <v>18392</v>
      </c>
      <c r="B654" t="s">
        <v>86</v>
      </c>
      <c r="C654" t="s">
        <v>256</v>
      </c>
      <c r="D654" t="s">
        <v>17736</v>
      </c>
      <c r="E654" t="s">
        <v>83</v>
      </c>
      <c r="F654" t="s">
        <v>4927</v>
      </c>
      <c r="G654">
        <v>0</v>
      </c>
      <c r="H654">
        <v>0</v>
      </c>
      <c r="I654">
        <v>0</v>
      </c>
      <c r="J654">
        <v>0</v>
      </c>
      <c r="K654">
        <v>0</v>
      </c>
      <c r="L654">
        <v>0</v>
      </c>
      <c r="M654">
        <v>0</v>
      </c>
      <c r="N654">
        <v>23</v>
      </c>
      <c r="O654">
        <v>23</v>
      </c>
      <c r="P654">
        <v>0</v>
      </c>
      <c r="Q654">
        <v>0</v>
      </c>
    </row>
    <row r="655" spans="1:17" x14ac:dyDescent="0.2">
      <c r="A655" t="s">
        <v>18393</v>
      </c>
      <c r="B655" t="s">
        <v>86</v>
      </c>
      <c r="C655" t="s">
        <v>256</v>
      </c>
      <c r="D655" t="s">
        <v>17736</v>
      </c>
      <c r="E655" t="s">
        <v>83</v>
      </c>
      <c r="F655" t="s">
        <v>17734</v>
      </c>
      <c r="G655">
        <v>30</v>
      </c>
      <c r="H655">
        <v>0</v>
      </c>
      <c r="I655">
        <v>0</v>
      </c>
      <c r="J655">
        <v>0</v>
      </c>
      <c r="K655">
        <v>0</v>
      </c>
      <c r="L655">
        <v>0</v>
      </c>
      <c r="M655">
        <v>0</v>
      </c>
      <c r="N655">
        <v>0</v>
      </c>
      <c r="O655">
        <v>0</v>
      </c>
      <c r="P655">
        <v>0</v>
      </c>
      <c r="Q655">
        <v>0</v>
      </c>
    </row>
    <row r="656" spans="1:17" x14ac:dyDescent="0.2">
      <c r="A656" t="s">
        <v>18394</v>
      </c>
      <c r="B656" t="s">
        <v>86</v>
      </c>
      <c r="C656" t="s">
        <v>256</v>
      </c>
      <c r="D656" t="s">
        <v>17736</v>
      </c>
      <c r="E656" t="s">
        <v>81</v>
      </c>
      <c r="F656" t="s">
        <v>4929</v>
      </c>
      <c r="G656">
        <v>0</v>
      </c>
      <c r="H656">
        <v>28</v>
      </c>
      <c r="I656">
        <v>0</v>
      </c>
      <c r="J656">
        <v>27</v>
      </c>
      <c r="K656">
        <v>1</v>
      </c>
      <c r="L656">
        <v>0</v>
      </c>
      <c r="M656">
        <v>0</v>
      </c>
      <c r="N656">
        <v>0</v>
      </c>
      <c r="O656">
        <v>0</v>
      </c>
      <c r="P656">
        <v>0</v>
      </c>
      <c r="Q656">
        <v>0</v>
      </c>
    </row>
    <row r="657" spans="1:17" x14ac:dyDescent="0.2">
      <c r="A657" t="s">
        <v>18395</v>
      </c>
      <c r="B657" t="s">
        <v>86</v>
      </c>
      <c r="C657" t="s">
        <v>256</v>
      </c>
      <c r="D657" t="s">
        <v>17736</v>
      </c>
      <c r="E657" t="s">
        <v>81</v>
      </c>
      <c r="F657" t="s">
        <v>4931</v>
      </c>
      <c r="G657">
        <v>0</v>
      </c>
      <c r="H657">
        <v>28</v>
      </c>
      <c r="I657">
        <v>0</v>
      </c>
      <c r="J657">
        <v>26</v>
      </c>
      <c r="K657">
        <v>1</v>
      </c>
      <c r="L657">
        <v>1</v>
      </c>
      <c r="M657">
        <v>0</v>
      </c>
      <c r="N657">
        <v>0</v>
      </c>
      <c r="O657">
        <v>0</v>
      </c>
      <c r="P657">
        <v>0</v>
      </c>
      <c r="Q657">
        <v>0</v>
      </c>
    </row>
    <row r="658" spans="1:17" x14ac:dyDescent="0.2">
      <c r="A658" t="s">
        <v>18396</v>
      </c>
      <c r="B658" t="s">
        <v>86</v>
      </c>
      <c r="C658" t="s">
        <v>256</v>
      </c>
      <c r="D658" t="s">
        <v>17736</v>
      </c>
      <c r="E658" t="s">
        <v>81</v>
      </c>
      <c r="F658" t="s">
        <v>4933</v>
      </c>
      <c r="G658">
        <v>0</v>
      </c>
      <c r="H658">
        <v>0</v>
      </c>
      <c r="I658">
        <v>0</v>
      </c>
      <c r="J658">
        <v>0</v>
      </c>
      <c r="K658">
        <v>0</v>
      </c>
      <c r="L658">
        <v>0</v>
      </c>
      <c r="M658">
        <v>28</v>
      </c>
      <c r="N658">
        <v>0</v>
      </c>
      <c r="O658">
        <v>0</v>
      </c>
      <c r="P658">
        <v>0</v>
      </c>
      <c r="Q658">
        <v>0</v>
      </c>
    </row>
    <row r="659" spans="1:17" x14ac:dyDescent="0.2">
      <c r="A659" t="s">
        <v>18397</v>
      </c>
      <c r="B659" t="s">
        <v>86</v>
      </c>
      <c r="C659" t="s">
        <v>256</v>
      </c>
      <c r="D659" t="s">
        <v>17736</v>
      </c>
      <c r="E659" t="s">
        <v>81</v>
      </c>
      <c r="F659" t="s">
        <v>4935</v>
      </c>
      <c r="G659">
        <v>0</v>
      </c>
      <c r="H659">
        <v>28</v>
      </c>
      <c r="I659">
        <v>0</v>
      </c>
      <c r="J659">
        <v>26</v>
      </c>
      <c r="K659">
        <v>1</v>
      </c>
      <c r="L659">
        <v>1</v>
      </c>
      <c r="M659">
        <v>0</v>
      </c>
      <c r="N659">
        <v>0</v>
      </c>
      <c r="O659">
        <v>0</v>
      </c>
      <c r="P659">
        <v>0</v>
      </c>
      <c r="Q659">
        <v>0</v>
      </c>
    </row>
    <row r="660" spans="1:17" x14ac:dyDescent="0.2">
      <c r="A660" t="s">
        <v>18398</v>
      </c>
      <c r="B660" t="s">
        <v>86</v>
      </c>
      <c r="C660" t="s">
        <v>256</v>
      </c>
      <c r="D660" t="s">
        <v>17736</v>
      </c>
      <c r="E660" t="s">
        <v>81</v>
      </c>
      <c r="F660" t="s">
        <v>4937</v>
      </c>
      <c r="G660">
        <v>0</v>
      </c>
      <c r="H660">
        <v>28</v>
      </c>
      <c r="I660">
        <v>0</v>
      </c>
      <c r="J660">
        <v>26</v>
      </c>
      <c r="K660">
        <v>1</v>
      </c>
      <c r="L660">
        <v>1</v>
      </c>
      <c r="M660">
        <v>0</v>
      </c>
      <c r="N660">
        <v>0</v>
      </c>
      <c r="O660">
        <v>0</v>
      </c>
      <c r="P660">
        <v>0</v>
      </c>
      <c r="Q660">
        <v>0</v>
      </c>
    </row>
    <row r="661" spans="1:17" x14ac:dyDescent="0.2">
      <c r="A661" t="s">
        <v>18399</v>
      </c>
      <c r="B661" t="s">
        <v>86</v>
      </c>
      <c r="C661" t="s">
        <v>256</v>
      </c>
      <c r="D661" t="s">
        <v>17736</v>
      </c>
      <c r="E661" t="s">
        <v>81</v>
      </c>
      <c r="F661" t="s">
        <v>4939</v>
      </c>
      <c r="G661">
        <v>0</v>
      </c>
      <c r="H661">
        <v>0</v>
      </c>
      <c r="I661">
        <v>0</v>
      </c>
      <c r="J661">
        <v>0</v>
      </c>
      <c r="K661">
        <v>0</v>
      </c>
      <c r="L661">
        <v>0</v>
      </c>
      <c r="M661">
        <v>28</v>
      </c>
      <c r="N661">
        <v>0</v>
      </c>
      <c r="O661">
        <v>0</v>
      </c>
      <c r="P661">
        <v>0</v>
      </c>
      <c r="Q661">
        <v>0</v>
      </c>
    </row>
    <row r="662" spans="1:17" x14ac:dyDescent="0.2">
      <c r="A662" t="s">
        <v>18400</v>
      </c>
      <c r="B662" t="s">
        <v>86</v>
      </c>
      <c r="C662" t="s">
        <v>256</v>
      </c>
      <c r="D662" t="s">
        <v>17736</v>
      </c>
      <c r="E662" t="s">
        <v>81</v>
      </c>
      <c r="F662" t="s">
        <v>4941</v>
      </c>
      <c r="G662">
        <v>0</v>
      </c>
      <c r="H662">
        <v>28</v>
      </c>
      <c r="I662">
        <v>0</v>
      </c>
      <c r="J662">
        <v>27</v>
      </c>
      <c r="K662">
        <v>1</v>
      </c>
      <c r="L662">
        <v>0</v>
      </c>
      <c r="M662">
        <v>0</v>
      </c>
      <c r="N662">
        <v>0</v>
      </c>
      <c r="O662">
        <v>0</v>
      </c>
      <c r="P662">
        <v>0</v>
      </c>
      <c r="Q662">
        <v>0</v>
      </c>
    </row>
    <row r="663" spans="1:17" x14ac:dyDescent="0.2">
      <c r="A663" t="s">
        <v>18401</v>
      </c>
      <c r="B663" t="s">
        <v>86</v>
      </c>
      <c r="C663" t="s">
        <v>256</v>
      </c>
      <c r="D663" t="s">
        <v>17736</v>
      </c>
      <c r="E663" t="s">
        <v>81</v>
      </c>
      <c r="F663" t="s">
        <v>4943</v>
      </c>
      <c r="G663">
        <v>0</v>
      </c>
      <c r="H663">
        <v>0</v>
      </c>
      <c r="I663">
        <v>0</v>
      </c>
      <c r="J663">
        <v>0</v>
      </c>
      <c r="K663">
        <v>0</v>
      </c>
      <c r="L663">
        <v>0</v>
      </c>
      <c r="M663">
        <v>28</v>
      </c>
      <c r="N663">
        <v>0</v>
      </c>
      <c r="O663">
        <v>0</v>
      </c>
      <c r="P663">
        <v>0</v>
      </c>
      <c r="Q663">
        <v>0</v>
      </c>
    </row>
    <row r="664" spans="1:17" x14ac:dyDescent="0.2">
      <c r="A664" t="s">
        <v>18402</v>
      </c>
      <c r="B664" t="s">
        <v>89</v>
      </c>
      <c r="C664" t="s">
        <v>147</v>
      </c>
      <c r="D664" t="s">
        <v>17736</v>
      </c>
      <c r="E664" t="s">
        <v>81</v>
      </c>
      <c r="F664" t="s">
        <v>4943</v>
      </c>
      <c r="G664">
        <v>0</v>
      </c>
      <c r="H664">
        <v>0</v>
      </c>
      <c r="I664">
        <v>0</v>
      </c>
      <c r="J664">
        <v>0</v>
      </c>
      <c r="K664">
        <v>0</v>
      </c>
      <c r="L664">
        <v>0</v>
      </c>
      <c r="M664">
        <v>22</v>
      </c>
      <c r="N664">
        <v>0</v>
      </c>
      <c r="O664">
        <v>0</v>
      </c>
      <c r="P664">
        <v>0</v>
      </c>
      <c r="Q664">
        <v>0</v>
      </c>
    </row>
    <row r="665" spans="1:17" x14ac:dyDescent="0.2">
      <c r="A665" t="s">
        <v>18403</v>
      </c>
      <c r="B665" t="s">
        <v>89</v>
      </c>
      <c r="C665" t="s">
        <v>147</v>
      </c>
      <c r="D665" t="s">
        <v>17736</v>
      </c>
      <c r="E665" t="s">
        <v>81</v>
      </c>
      <c r="F665" t="s">
        <v>4925</v>
      </c>
      <c r="G665">
        <v>0</v>
      </c>
      <c r="H665">
        <v>0</v>
      </c>
      <c r="I665">
        <v>0</v>
      </c>
      <c r="J665">
        <v>0</v>
      </c>
      <c r="K665">
        <v>0</v>
      </c>
      <c r="L665">
        <v>0</v>
      </c>
      <c r="M665">
        <v>0</v>
      </c>
      <c r="N665">
        <v>15</v>
      </c>
      <c r="O665">
        <v>14</v>
      </c>
      <c r="P665">
        <v>1</v>
      </c>
      <c r="Q665">
        <v>0</v>
      </c>
    </row>
    <row r="666" spans="1:17" x14ac:dyDescent="0.2">
      <c r="A666" t="s">
        <v>18404</v>
      </c>
      <c r="B666" t="s">
        <v>89</v>
      </c>
      <c r="C666" t="s">
        <v>147</v>
      </c>
      <c r="D666" t="s">
        <v>17736</v>
      </c>
      <c r="E666" t="s">
        <v>81</v>
      </c>
      <c r="F666" t="s">
        <v>4927</v>
      </c>
      <c r="G666">
        <v>0</v>
      </c>
      <c r="H666">
        <v>0</v>
      </c>
      <c r="I666">
        <v>0</v>
      </c>
      <c r="J666">
        <v>0</v>
      </c>
      <c r="K666">
        <v>0</v>
      </c>
      <c r="L666">
        <v>0</v>
      </c>
      <c r="M666">
        <v>0</v>
      </c>
      <c r="N666">
        <v>13</v>
      </c>
      <c r="O666">
        <v>13</v>
      </c>
      <c r="P666">
        <v>0</v>
      </c>
      <c r="Q666">
        <v>0</v>
      </c>
    </row>
    <row r="667" spans="1:17" x14ac:dyDescent="0.2">
      <c r="A667" t="s">
        <v>18405</v>
      </c>
      <c r="B667" t="s">
        <v>89</v>
      </c>
      <c r="C667" t="s">
        <v>147</v>
      </c>
      <c r="D667" t="s">
        <v>17736</v>
      </c>
      <c r="E667" t="s">
        <v>81</v>
      </c>
      <c r="F667" t="s">
        <v>17734</v>
      </c>
      <c r="G667">
        <v>22</v>
      </c>
      <c r="H667">
        <v>0</v>
      </c>
      <c r="I667">
        <v>0</v>
      </c>
      <c r="J667">
        <v>0</v>
      </c>
      <c r="K667">
        <v>0</v>
      </c>
      <c r="L667">
        <v>0</v>
      </c>
      <c r="M667">
        <v>0</v>
      </c>
      <c r="N667">
        <v>0</v>
      </c>
      <c r="O667">
        <v>0</v>
      </c>
      <c r="P667">
        <v>0</v>
      </c>
      <c r="Q667">
        <v>0</v>
      </c>
    </row>
    <row r="668" spans="1:17" x14ac:dyDescent="0.2">
      <c r="A668" t="s">
        <v>18406</v>
      </c>
      <c r="B668" t="s">
        <v>89</v>
      </c>
      <c r="C668" t="s">
        <v>147</v>
      </c>
      <c r="D668" t="s">
        <v>17748</v>
      </c>
      <c r="E668" t="s">
        <v>81</v>
      </c>
      <c r="F668" t="s">
        <v>17749</v>
      </c>
      <c r="G668">
        <v>0</v>
      </c>
      <c r="H668">
        <v>0</v>
      </c>
      <c r="I668">
        <v>0</v>
      </c>
      <c r="J668">
        <v>0</v>
      </c>
      <c r="K668">
        <v>0</v>
      </c>
      <c r="L668">
        <v>0</v>
      </c>
      <c r="M668">
        <v>0</v>
      </c>
      <c r="N668">
        <v>1</v>
      </c>
      <c r="O668">
        <v>1</v>
      </c>
      <c r="P668">
        <v>0</v>
      </c>
      <c r="Q668">
        <v>0</v>
      </c>
    </row>
    <row r="669" spans="1:17" x14ac:dyDescent="0.2">
      <c r="A669" t="s">
        <v>18407</v>
      </c>
      <c r="B669" t="s">
        <v>89</v>
      </c>
      <c r="C669" t="s">
        <v>147</v>
      </c>
      <c r="D669" t="s">
        <v>17748</v>
      </c>
      <c r="E669" t="s">
        <v>81</v>
      </c>
      <c r="F669" t="s">
        <v>17734</v>
      </c>
      <c r="G669">
        <v>1</v>
      </c>
      <c r="H669">
        <v>0</v>
      </c>
      <c r="I669">
        <v>0</v>
      </c>
      <c r="J669">
        <v>0</v>
      </c>
      <c r="K669">
        <v>0</v>
      </c>
      <c r="L669">
        <v>0</v>
      </c>
      <c r="M669">
        <v>0</v>
      </c>
      <c r="N669">
        <v>0</v>
      </c>
      <c r="O669">
        <v>0</v>
      </c>
      <c r="P669">
        <v>0</v>
      </c>
      <c r="Q669">
        <v>0</v>
      </c>
    </row>
    <row r="670" spans="1:17" x14ac:dyDescent="0.2">
      <c r="A670" t="s">
        <v>18408</v>
      </c>
      <c r="B670" t="s">
        <v>89</v>
      </c>
      <c r="C670" t="s">
        <v>147</v>
      </c>
      <c r="D670" t="s">
        <v>17754</v>
      </c>
      <c r="E670" t="s">
        <v>83</v>
      </c>
      <c r="F670" t="s">
        <v>17734</v>
      </c>
      <c r="G670">
        <v>4</v>
      </c>
      <c r="H670">
        <v>0</v>
      </c>
      <c r="I670">
        <v>0</v>
      </c>
      <c r="J670">
        <v>0</v>
      </c>
      <c r="K670">
        <v>0</v>
      </c>
      <c r="L670">
        <v>0</v>
      </c>
      <c r="M670">
        <v>0</v>
      </c>
      <c r="N670">
        <v>0</v>
      </c>
      <c r="O670">
        <v>0</v>
      </c>
      <c r="P670">
        <v>0</v>
      </c>
      <c r="Q670">
        <v>0</v>
      </c>
    </row>
    <row r="671" spans="1:17" x14ac:dyDescent="0.2">
      <c r="A671" t="s">
        <v>18409</v>
      </c>
      <c r="B671" t="s">
        <v>89</v>
      </c>
      <c r="C671" t="s">
        <v>147</v>
      </c>
      <c r="D671" t="s">
        <v>17754</v>
      </c>
      <c r="E671" t="s">
        <v>81</v>
      </c>
      <c r="F671" t="s">
        <v>17734</v>
      </c>
      <c r="G671">
        <v>1</v>
      </c>
      <c r="H671">
        <v>0</v>
      </c>
      <c r="I671">
        <v>0</v>
      </c>
      <c r="J671">
        <v>0</v>
      </c>
      <c r="K671">
        <v>0</v>
      </c>
      <c r="L671">
        <v>0</v>
      </c>
      <c r="M671">
        <v>0</v>
      </c>
      <c r="N671">
        <v>0</v>
      </c>
      <c r="O671">
        <v>0</v>
      </c>
      <c r="P671">
        <v>0</v>
      </c>
      <c r="Q671">
        <v>0</v>
      </c>
    </row>
    <row r="672" spans="1:17" x14ac:dyDescent="0.2">
      <c r="A672" t="s">
        <v>18410</v>
      </c>
      <c r="B672" t="s">
        <v>89</v>
      </c>
      <c r="C672" t="s">
        <v>148</v>
      </c>
      <c r="D672" t="s">
        <v>17768</v>
      </c>
      <c r="E672" t="s">
        <v>83</v>
      </c>
      <c r="F672" t="s">
        <v>17734</v>
      </c>
      <c r="G672">
        <v>4</v>
      </c>
      <c r="H672">
        <v>0</v>
      </c>
      <c r="I672">
        <v>0</v>
      </c>
      <c r="J672">
        <v>0</v>
      </c>
      <c r="K672">
        <v>0</v>
      </c>
      <c r="L672">
        <v>0</v>
      </c>
      <c r="M672">
        <v>0</v>
      </c>
      <c r="N672">
        <v>0</v>
      </c>
      <c r="O672">
        <v>0</v>
      </c>
      <c r="P672">
        <v>0</v>
      </c>
      <c r="Q672">
        <v>0</v>
      </c>
    </row>
    <row r="673" spans="1:17" x14ac:dyDescent="0.2">
      <c r="A673" t="s">
        <v>18411</v>
      </c>
      <c r="B673" t="s">
        <v>89</v>
      </c>
      <c r="C673" t="s">
        <v>148</v>
      </c>
      <c r="D673" t="s">
        <v>17768</v>
      </c>
      <c r="E673" t="s">
        <v>81</v>
      </c>
      <c r="F673" t="s">
        <v>17734</v>
      </c>
      <c r="G673">
        <v>3</v>
      </c>
      <c r="H673">
        <v>0</v>
      </c>
      <c r="I673">
        <v>0</v>
      </c>
      <c r="J673">
        <v>0</v>
      </c>
      <c r="K673">
        <v>0</v>
      </c>
      <c r="L673">
        <v>0</v>
      </c>
      <c r="M673">
        <v>0</v>
      </c>
      <c r="N673">
        <v>0</v>
      </c>
      <c r="O673">
        <v>0</v>
      </c>
      <c r="P673">
        <v>0</v>
      </c>
      <c r="Q673">
        <v>0</v>
      </c>
    </row>
    <row r="674" spans="1:17" x14ac:dyDescent="0.2">
      <c r="A674" t="s">
        <v>18412</v>
      </c>
      <c r="B674" t="s">
        <v>89</v>
      </c>
      <c r="C674" t="s">
        <v>148</v>
      </c>
      <c r="D674" t="s">
        <v>17736</v>
      </c>
      <c r="E674" t="s">
        <v>83</v>
      </c>
      <c r="F674" t="s">
        <v>4929</v>
      </c>
      <c r="G674">
        <v>0</v>
      </c>
      <c r="H674">
        <v>18</v>
      </c>
      <c r="I674">
        <v>0</v>
      </c>
      <c r="J674">
        <v>15</v>
      </c>
      <c r="K674">
        <v>3</v>
      </c>
      <c r="L674">
        <v>0</v>
      </c>
      <c r="M674">
        <v>0</v>
      </c>
      <c r="N674">
        <v>0</v>
      </c>
      <c r="O674">
        <v>0</v>
      </c>
      <c r="P674">
        <v>0</v>
      </c>
      <c r="Q674">
        <v>0</v>
      </c>
    </row>
    <row r="675" spans="1:17" x14ac:dyDescent="0.2">
      <c r="A675" t="s">
        <v>18413</v>
      </c>
      <c r="B675" t="s">
        <v>89</v>
      </c>
      <c r="C675" t="s">
        <v>148</v>
      </c>
      <c r="D675" t="s">
        <v>17736</v>
      </c>
      <c r="E675" t="s">
        <v>83</v>
      </c>
      <c r="F675" t="s">
        <v>4931</v>
      </c>
      <c r="G675">
        <v>0</v>
      </c>
      <c r="H675">
        <v>18</v>
      </c>
      <c r="I675">
        <v>0</v>
      </c>
      <c r="J675">
        <v>15</v>
      </c>
      <c r="K675">
        <v>3</v>
      </c>
      <c r="L675">
        <v>0</v>
      </c>
      <c r="M675">
        <v>0</v>
      </c>
      <c r="N675">
        <v>0</v>
      </c>
      <c r="O675">
        <v>0</v>
      </c>
      <c r="P675">
        <v>0</v>
      </c>
      <c r="Q675">
        <v>0</v>
      </c>
    </row>
    <row r="676" spans="1:17" x14ac:dyDescent="0.2">
      <c r="A676" t="s">
        <v>18414</v>
      </c>
      <c r="B676" t="s">
        <v>89</v>
      </c>
      <c r="C676" t="s">
        <v>148</v>
      </c>
      <c r="D676" t="s">
        <v>17736</v>
      </c>
      <c r="E676" t="s">
        <v>83</v>
      </c>
      <c r="F676" t="s">
        <v>4933</v>
      </c>
      <c r="G676">
        <v>0</v>
      </c>
      <c r="H676">
        <v>0</v>
      </c>
      <c r="I676">
        <v>0</v>
      </c>
      <c r="J676">
        <v>0</v>
      </c>
      <c r="K676">
        <v>0</v>
      </c>
      <c r="L676">
        <v>0</v>
      </c>
      <c r="M676">
        <v>18</v>
      </c>
      <c r="N676">
        <v>0</v>
      </c>
      <c r="O676">
        <v>0</v>
      </c>
      <c r="P676">
        <v>0</v>
      </c>
      <c r="Q676">
        <v>0</v>
      </c>
    </row>
    <row r="677" spans="1:17" x14ac:dyDescent="0.2">
      <c r="A677" t="s">
        <v>18415</v>
      </c>
      <c r="B677" t="s">
        <v>89</v>
      </c>
      <c r="C677" t="s">
        <v>148</v>
      </c>
      <c r="D677" t="s">
        <v>17736</v>
      </c>
      <c r="E677" t="s">
        <v>83</v>
      </c>
      <c r="F677" t="s">
        <v>4935</v>
      </c>
      <c r="G677">
        <v>0</v>
      </c>
      <c r="H677">
        <v>18</v>
      </c>
      <c r="I677">
        <v>0</v>
      </c>
      <c r="J677">
        <v>15</v>
      </c>
      <c r="K677">
        <v>3</v>
      </c>
      <c r="L677">
        <v>0</v>
      </c>
      <c r="M677">
        <v>0</v>
      </c>
      <c r="N677">
        <v>0</v>
      </c>
      <c r="O677">
        <v>0</v>
      </c>
      <c r="P677">
        <v>0</v>
      </c>
      <c r="Q677">
        <v>0</v>
      </c>
    </row>
    <row r="678" spans="1:17" x14ac:dyDescent="0.2">
      <c r="A678" t="s">
        <v>18416</v>
      </c>
      <c r="B678" t="s">
        <v>89</v>
      </c>
      <c r="C678" t="s">
        <v>148</v>
      </c>
      <c r="D678" t="s">
        <v>17736</v>
      </c>
      <c r="E678" t="s">
        <v>83</v>
      </c>
      <c r="F678" t="s">
        <v>4937</v>
      </c>
      <c r="G678">
        <v>0</v>
      </c>
      <c r="H678">
        <v>18</v>
      </c>
      <c r="I678">
        <v>0</v>
      </c>
      <c r="J678">
        <v>15</v>
      </c>
      <c r="K678">
        <v>3</v>
      </c>
      <c r="L678">
        <v>0</v>
      </c>
      <c r="M678">
        <v>0</v>
      </c>
      <c r="N678">
        <v>0</v>
      </c>
      <c r="O678">
        <v>0</v>
      </c>
      <c r="P678">
        <v>0</v>
      </c>
      <c r="Q678">
        <v>0</v>
      </c>
    </row>
    <row r="679" spans="1:17" x14ac:dyDescent="0.2">
      <c r="A679" t="s">
        <v>18417</v>
      </c>
      <c r="B679" t="s">
        <v>89</v>
      </c>
      <c r="C679" t="s">
        <v>148</v>
      </c>
      <c r="D679" t="s">
        <v>17736</v>
      </c>
      <c r="E679" t="s">
        <v>83</v>
      </c>
      <c r="F679" t="s">
        <v>4939</v>
      </c>
      <c r="G679">
        <v>0</v>
      </c>
      <c r="H679">
        <v>0</v>
      </c>
      <c r="I679">
        <v>0</v>
      </c>
      <c r="J679">
        <v>0</v>
      </c>
      <c r="K679">
        <v>0</v>
      </c>
      <c r="L679">
        <v>0</v>
      </c>
      <c r="M679">
        <v>18</v>
      </c>
      <c r="N679">
        <v>0</v>
      </c>
      <c r="O679">
        <v>0</v>
      </c>
      <c r="P679">
        <v>0</v>
      </c>
      <c r="Q679">
        <v>0</v>
      </c>
    </row>
    <row r="680" spans="1:17" x14ac:dyDescent="0.2">
      <c r="A680" t="s">
        <v>18418</v>
      </c>
      <c r="B680" t="s">
        <v>89</v>
      </c>
      <c r="C680" t="s">
        <v>148</v>
      </c>
      <c r="D680" t="s">
        <v>17736</v>
      </c>
      <c r="E680" t="s">
        <v>83</v>
      </c>
      <c r="F680" t="s">
        <v>4941</v>
      </c>
      <c r="G680">
        <v>0</v>
      </c>
      <c r="H680">
        <v>18</v>
      </c>
      <c r="I680">
        <v>0</v>
      </c>
      <c r="J680">
        <v>15</v>
      </c>
      <c r="K680">
        <v>3</v>
      </c>
      <c r="L680">
        <v>0</v>
      </c>
      <c r="M680">
        <v>0</v>
      </c>
      <c r="N680">
        <v>0</v>
      </c>
      <c r="O680">
        <v>0</v>
      </c>
      <c r="P680">
        <v>0</v>
      </c>
      <c r="Q680">
        <v>0</v>
      </c>
    </row>
    <row r="681" spans="1:17" x14ac:dyDescent="0.2">
      <c r="A681" t="s">
        <v>18419</v>
      </c>
      <c r="B681" t="s">
        <v>89</v>
      </c>
      <c r="C681" t="s">
        <v>148</v>
      </c>
      <c r="D681" t="s">
        <v>17736</v>
      </c>
      <c r="E681" t="s">
        <v>83</v>
      </c>
      <c r="F681" t="s">
        <v>4943</v>
      </c>
      <c r="G681">
        <v>0</v>
      </c>
      <c r="H681">
        <v>0</v>
      </c>
      <c r="I681">
        <v>0</v>
      </c>
      <c r="J681">
        <v>0</v>
      </c>
      <c r="K681">
        <v>0</v>
      </c>
      <c r="L681">
        <v>0</v>
      </c>
      <c r="M681">
        <v>18</v>
      </c>
      <c r="N681">
        <v>0</v>
      </c>
      <c r="O681">
        <v>0</v>
      </c>
      <c r="P681">
        <v>0</v>
      </c>
      <c r="Q681">
        <v>0</v>
      </c>
    </row>
    <row r="682" spans="1:17" x14ac:dyDescent="0.2">
      <c r="A682" t="s">
        <v>18420</v>
      </c>
      <c r="B682" t="s">
        <v>89</v>
      </c>
      <c r="C682" t="s">
        <v>148</v>
      </c>
      <c r="D682" t="s">
        <v>17736</v>
      </c>
      <c r="E682" t="s">
        <v>83</v>
      </c>
      <c r="F682" t="s">
        <v>4925</v>
      </c>
      <c r="G682">
        <v>0</v>
      </c>
      <c r="H682">
        <v>0</v>
      </c>
      <c r="I682">
        <v>0</v>
      </c>
      <c r="J682">
        <v>0</v>
      </c>
      <c r="K682">
        <v>0</v>
      </c>
      <c r="L682">
        <v>0</v>
      </c>
      <c r="M682">
        <v>0</v>
      </c>
      <c r="N682">
        <v>11</v>
      </c>
      <c r="O682">
        <v>11</v>
      </c>
      <c r="P682">
        <v>0</v>
      </c>
      <c r="Q682">
        <v>0</v>
      </c>
    </row>
    <row r="683" spans="1:17" x14ac:dyDescent="0.2">
      <c r="A683" t="s">
        <v>18421</v>
      </c>
      <c r="B683" t="s">
        <v>89</v>
      </c>
      <c r="C683" t="s">
        <v>148</v>
      </c>
      <c r="D683" t="s">
        <v>17736</v>
      </c>
      <c r="E683" t="s">
        <v>83</v>
      </c>
      <c r="F683" t="s">
        <v>4927</v>
      </c>
      <c r="G683">
        <v>0</v>
      </c>
      <c r="H683">
        <v>0</v>
      </c>
      <c r="I683">
        <v>0</v>
      </c>
      <c r="J683">
        <v>0</v>
      </c>
      <c r="K683">
        <v>0</v>
      </c>
      <c r="L683">
        <v>0</v>
      </c>
      <c r="M683">
        <v>0</v>
      </c>
      <c r="N683">
        <v>6</v>
      </c>
      <c r="O683">
        <v>6</v>
      </c>
      <c r="P683">
        <v>0</v>
      </c>
      <c r="Q683">
        <v>0</v>
      </c>
    </row>
    <row r="684" spans="1:17" x14ac:dyDescent="0.2">
      <c r="A684" t="s">
        <v>18422</v>
      </c>
      <c r="B684" t="s">
        <v>89</v>
      </c>
      <c r="C684" t="s">
        <v>148</v>
      </c>
      <c r="D684" t="s">
        <v>17736</v>
      </c>
      <c r="E684" t="s">
        <v>83</v>
      </c>
      <c r="F684" t="s">
        <v>17734</v>
      </c>
      <c r="G684">
        <v>18</v>
      </c>
      <c r="H684">
        <v>0</v>
      </c>
      <c r="I684">
        <v>0</v>
      </c>
      <c r="J684">
        <v>0</v>
      </c>
      <c r="K684">
        <v>0</v>
      </c>
      <c r="L684">
        <v>0</v>
      </c>
      <c r="M684">
        <v>0</v>
      </c>
      <c r="N684">
        <v>0</v>
      </c>
      <c r="O684">
        <v>0</v>
      </c>
      <c r="P684">
        <v>0</v>
      </c>
      <c r="Q684">
        <v>0</v>
      </c>
    </row>
    <row r="685" spans="1:17" x14ac:dyDescent="0.2">
      <c r="A685" t="s">
        <v>18423</v>
      </c>
      <c r="B685" t="s">
        <v>89</v>
      </c>
      <c r="C685" t="s">
        <v>148</v>
      </c>
      <c r="D685" t="s">
        <v>17736</v>
      </c>
      <c r="E685" t="s">
        <v>81</v>
      </c>
      <c r="F685" t="s">
        <v>4929</v>
      </c>
      <c r="G685">
        <v>0</v>
      </c>
      <c r="H685">
        <v>12</v>
      </c>
      <c r="I685">
        <v>2</v>
      </c>
      <c r="J685">
        <v>10</v>
      </c>
      <c r="K685">
        <v>0</v>
      </c>
      <c r="L685">
        <v>0</v>
      </c>
      <c r="M685">
        <v>0</v>
      </c>
      <c r="N685">
        <v>0</v>
      </c>
      <c r="O685">
        <v>0</v>
      </c>
      <c r="P685">
        <v>0</v>
      </c>
      <c r="Q685">
        <v>0</v>
      </c>
    </row>
    <row r="686" spans="1:17" x14ac:dyDescent="0.2">
      <c r="A686" t="s">
        <v>18424</v>
      </c>
      <c r="B686" t="s">
        <v>89</v>
      </c>
      <c r="C686" t="s">
        <v>148</v>
      </c>
      <c r="D686" t="s">
        <v>17736</v>
      </c>
      <c r="E686" t="s">
        <v>81</v>
      </c>
      <c r="F686" t="s">
        <v>4931</v>
      </c>
      <c r="G686">
        <v>0</v>
      </c>
      <c r="H686">
        <v>12</v>
      </c>
      <c r="I686">
        <v>2</v>
      </c>
      <c r="J686">
        <v>10</v>
      </c>
      <c r="K686">
        <v>0</v>
      </c>
      <c r="L686">
        <v>0</v>
      </c>
      <c r="M686">
        <v>0</v>
      </c>
      <c r="N686">
        <v>0</v>
      </c>
      <c r="O686">
        <v>0</v>
      </c>
      <c r="P686">
        <v>0</v>
      </c>
      <c r="Q686">
        <v>0</v>
      </c>
    </row>
    <row r="687" spans="1:17" x14ac:dyDescent="0.2">
      <c r="A687" t="s">
        <v>18425</v>
      </c>
      <c r="B687" t="s">
        <v>89</v>
      </c>
      <c r="C687" t="s">
        <v>148</v>
      </c>
      <c r="D687" t="s">
        <v>17736</v>
      </c>
      <c r="E687" t="s">
        <v>81</v>
      </c>
      <c r="F687" t="s">
        <v>4933</v>
      </c>
      <c r="G687">
        <v>0</v>
      </c>
      <c r="H687">
        <v>0</v>
      </c>
      <c r="I687">
        <v>0</v>
      </c>
      <c r="J687">
        <v>0</v>
      </c>
      <c r="K687">
        <v>0</v>
      </c>
      <c r="L687">
        <v>0</v>
      </c>
      <c r="M687">
        <v>12</v>
      </c>
      <c r="N687">
        <v>0</v>
      </c>
      <c r="O687">
        <v>0</v>
      </c>
      <c r="P687">
        <v>0</v>
      </c>
      <c r="Q687">
        <v>0</v>
      </c>
    </row>
    <row r="688" spans="1:17" x14ac:dyDescent="0.2">
      <c r="A688" t="s">
        <v>18426</v>
      </c>
      <c r="B688" t="s">
        <v>89</v>
      </c>
      <c r="C688" t="s">
        <v>148</v>
      </c>
      <c r="D688" t="s">
        <v>17736</v>
      </c>
      <c r="E688" t="s">
        <v>81</v>
      </c>
      <c r="F688" t="s">
        <v>4935</v>
      </c>
      <c r="G688">
        <v>0</v>
      </c>
      <c r="H688">
        <v>12</v>
      </c>
      <c r="I688">
        <v>2</v>
      </c>
      <c r="J688">
        <v>10</v>
      </c>
      <c r="K688">
        <v>0</v>
      </c>
      <c r="L688">
        <v>0</v>
      </c>
      <c r="M688">
        <v>0</v>
      </c>
      <c r="N688">
        <v>0</v>
      </c>
      <c r="O688">
        <v>0</v>
      </c>
      <c r="P688">
        <v>0</v>
      </c>
      <c r="Q688">
        <v>0</v>
      </c>
    </row>
    <row r="689" spans="1:17" x14ac:dyDescent="0.2">
      <c r="A689" t="s">
        <v>18427</v>
      </c>
      <c r="B689" t="s">
        <v>89</v>
      </c>
      <c r="C689" t="s">
        <v>148</v>
      </c>
      <c r="D689" t="s">
        <v>17736</v>
      </c>
      <c r="E689" t="s">
        <v>81</v>
      </c>
      <c r="F689" t="s">
        <v>4937</v>
      </c>
      <c r="G689">
        <v>0</v>
      </c>
      <c r="H689">
        <v>12</v>
      </c>
      <c r="I689">
        <v>2</v>
      </c>
      <c r="J689">
        <v>10</v>
      </c>
      <c r="K689">
        <v>0</v>
      </c>
      <c r="L689">
        <v>0</v>
      </c>
      <c r="M689">
        <v>0</v>
      </c>
      <c r="N689">
        <v>0</v>
      </c>
      <c r="O689">
        <v>0</v>
      </c>
      <c r="P689">
        <v>0</v>
      </c>
      <c r="Q689">
        <v>0</v>
      </c>
    </row>
    <row r="690" spans="1:17" x14ac:dyDescent="0.2">
      <c r="A690" t="s">
        <v>18428</v>
      </c>
      <c r="B690" t="s">
        <v>88</v>
      </c>
      <c r="C690" t="s">
        <v>184</v>
      </c>
      <c r="D690" t="s">
        <v>17736</v>
      </c>
      <c r="E690" t="s">
        <v>81</v>
      </c>
      <c r="F690" t="s">
        <v>4943</v>
      </c>
      <c r="G690">
        <v>0</v>
      </c>
      <c r="H690">
        <v>0</v>
      </c>
      <c r="I690">
        <v>0</v>
      </c>
      <c r="J690">
        <v>0</v>
      </c>
      <c r="K690">
        <v>0</v>
      </c>
      <c r="L690">
        <v>0</v>
      </c>
      <c r="M690">
        <v>5</v>
      </c>
      <c r="N690">
        <v>0</v>
      </c>
      <c r="O690">
        <v>0</v>
      </c>
      <c r="P690">
        <v>0</v>
      </c>
      <c r="Q690">
        <v>0</v>
      </c>
    </row>
    <row r="691" spans="1:17" x14ac:dyDescent="0.2">
      <c r="A691" t="s">
        <v>18429</v>
      </c>
      <c r="B691" t="s">
        <v>88</v>
      </c>
      <c r="C691" t="s">
        <v>184</v>
      </c>
      <c r="D691" t="s">
        <v>17736</v>
      </c>
      <c r="E691" t="s">
        <v>81</v>
      </c>
      <c r="F691" t="s">
        <v>4925</v>
      </c>
      <c r="G691">
        <v>0</v>
      </c>
      <c r="H691">
        <v>0</v>
      </c>
      <c r="I691">
        <v>0</v>
      </c>
      <c r="J691">
        <v>0</v>
      </c>
      <c r="K691">
        <v>0</v>
      </c>
      <c r="L691">
        <v>0</v>
      </c>
      <c r="M691">
        <v>0</v>
      </c>
      <c r="N691">
        <v>5</v>
      </c>
      <c r="O691">
        <v>3</v>
      </c>
      <c r="P691">
        <v>2</v>
      </c>
      <c r="Q691">
        <v>0</v>
      </c>
    </row>
    <row r="692" spans="1:17" x14ac:dyDescent="0.2">
      <c r="A692" t="s">
        <v>18430</v>
      </c>
      <c r="B692" t="s">
        <v>88</v>
      </c>
      <c r="C692" t="s">
        <v>184</v>
      </c>
      <c r="D692" t="s">
        <v>17736</v>
      </c>
      <c r="E692" t="s">
        <v>81</v>
      </c>
      <c r="F692" t="s">
        <v>4927</v>
      </c>
      <c r="G692">
        <v>0</v>
      </c>
      <c r="H692">
        <v>0</v>
      </c>
      <c r="I692">
        <v>0</v>
      </c>
      <c r="J692">
        <v>0</v>
      </c>
      <c r="K692">
        <v>0</v>
      </c>
      <c r="L692">
        <v>0</v>
      </c>
      <c r="M692">
        <v>0</v>
      </c>
      <c r="N692">
        <v>5</v>
      </c>
      <c r="O692">
        <v>3</v>
      </c>
      <c r="P692">
        <v>2</v>
      </c>
      <c r="Q692">
        <v>0</v>
      </c>
    </row>
    <row r="693" spans="1:17" x14ac:dyDescent="0.2">
      <c r="A693" t="s">
        <v>18431</v>
      </c>
      <c r="B693" t="s">
        <v>88</v>
      </c>
      <c r="C693" t="s">
        <v>184</v>
      </c>
      <c r="D693" t="s">
        <v>17736</v>
      </c>
      <c r="E693" t="s">
        <v>81</v>
      </c>
      <c r="F693" t="s">
        <v>17734</v>
      </c>
      <c r="G693">
        <v>5</v>
      </c>
      <c r="H693">
        <v>0</v>
      </c>
      <c r="I693">
        <v>0</v>
      </c>
      <c r="J693">
        <v>0</v>
      </c>
      <c r="K693">
        <v>0</v>
      </c>
      <c r="L693">
        <v>0</v>
      </c>
      <c r="M693">
        <v>0</v>
      </c>
      <c r="N693">
        <v>0</v>
      </c>
      <c r="O693">
        <v>0</v>
      </c>
      <c r="P693">
        <v>0</v>
      </c>
      <c r="Q693">
        <v>0</v>
      </c>
    </row>
    <row r="694" spans="1:17" x14ac:dyDescent="0.2">
      <c r="A694" t="s">
        <v>18432</v>
      </c>
      <c r="B694" t="s">
        <v>88</v>
      </c>
      <c r="C694" t="s">
        <v>184</v>
      </c>
      <c r="D694" t="s">
        <v>17748</v>
      </c>
      <c r="E694" t="s">
        <v>83</v>
      </c>
      <c r="F694" t="s">
        <v>17749</v>
      </c>
      <c r="G694">
        <v>0</v>
      </c>
      <c r="H694">
        <v>0</v>
      </c>
      <c r="I694">
        <v>0</v>
      </c>
      <c r="J694">
        <v>0</v>
      </c>
      <c r="K694">
        <v>0</v>
      </c>
      <c r="L694">
        <v>0</v>
      </c>
      <c r="M694">
        <v>0</v>
      </c>
      <c r="N694">
        <v>3</v>
      </c>
      <c r="O694">
        <v>3</v>
      </c>
      <c r="P694">
        <v>0</v>
      </c>
      <c r="Q694">
        <v>0</v>
      </c>
    </row>
    <row r="695" spans="1:17" x14ac:dyDescent="0.2">
      <c r="A695" t="s">
        <v>18433</v>
      </c>
      <c r="B695" t="s">
        <v>88</v>
      </c>
      <c r="C695" t="s">
        <v>184</v>
      </c>
      <c r="D695" t="s">
        <v>17748</v>
      </c>
      <c r="E695" t="s">
        <v>83</v>
      </c>
      <c r="F695" t="s">
        <v>17734</v>
      </c>
      <c r="G695">
        <v>3</v>
      </c>
      <c r="H695">
        <v>0</v>
      </c>
      <c r="I695">
        <v>0</v>
      </c>
      <c r="J695">
        <v>0</v>
      </c>
      <c r="K695">
        <v>0</v>
      </c>
      <c r="L695">
        <v>0</v>
      </c>
      <c r="M695">
        <v>0</v>
      </c>
      <c r="N695">
        <v>0</v>
      </c>
      <c r="O695">
        <v>0</v>
      </c>
      <c r="P695">
        <v>0</v>
      </c>
      <c r="Q695">
        <v>0</v>
      </c>
    </row>
    <row r="696" spans="1:17" x14ac:dyDescent="0.2">
      <c r="A696" t="s">
        <v>18434</v>
      </c>
      <c r="B696" t="s">
        <v>88</v>
      </c>
      <c r="C696" t="s">
        <v>184</v>
      </c>
      <c r="D696" t="s">
        <v>17748</v>
      </c>
      <c r="E696" t="s">
        <v>81</v>
      </c>
      <c r="F696" t="s">
        <v>17749</v>
      </c>
      <c r="G696">
        <v>0</v>
      </c>
      <c r="H696">
        <v>0</v>
      </c>
      <c r="I696">
        <v>0</v>
      </c>
      <c r="J696">
        <v>0</v>
      </c>
      <c r="K696">
        <v>0</v>
      </c>
      <c r="L696">
        <v>0</v>
      </c>
      <c r="M696">
        <v>0</v>
      </c>
      <c r="N696">
        <v>3</v>
      </c>
      <c r="O696">
        <v>3</v>
      </c>
      <c r="P696">
        <v>0</v>
      </c>
      <c r="Q696">
        <v>0</v>
      </c>
    </row>
    <row r="697" spans="1:17" x14ac:dyDescent="0.2">
      <c r="A697" t="s">
        <v>18435</v>
      </c>
      <c r="B697" t="s">
        <v>88</v>
      </c>
      <c r="C697" t="s">
        <v>184</v>
      </c>
      <c r="D697" t="s">
        <v>17748</v>
      </c>
      <c r="E697" t="s">
        <v>81</v>
      </c>
      <c r="F697" t="s">
        <v>17734</v>
      </c>
      <c r="G697">
        <v>3</v>
      </c>
      <c r="H697">
        <v>0</v>
      </c>
      <c r="I697">
        <v>0</v>
      </c>
      <c r="J697">
        <v>0</v>
      </c>
      <c r="K697">
        <v>0</v>
      </c>
      <c r="L697">
        <v>0</v>
      </c>
      <c r="M697">
        <v>0</v>
      </c>
      <c r="N697">
        <v>0</v>
      </c>
      <c r="O697">
        <v>0</v>
      </c>
      <c r="P697">
        <v>0</v>
      </c>
      <c r="Q697">
        <v>0</v>
      </c>
    </row>
    <row r="698" spans="1:17" x14ac:dyDescent="0.2">
      <c r="A698" t="s">
        <v>18436</v>
      </c>
      <c r="B698" t="s">
        <v>88</v>
      </c>
      <c r="C698" t="s">
        <v>185</v>
      </c>
      <c r="D698" t="s">
        <v>17768</v>
      </c>
      <c r="E698" t="s">
        <v>83</v>
      </c>
      <c r="F698" t="s">
        <v>17734</v>
      </c>
      <c r="G698">
        <v>2</v>
      </c>
      <c r="H698">
        <v>0</v>
      </c>
      <c r="I698">
        <v>0</v>
      </c>
      <c r="J698">
        <v>0</v>
      </c>
      <c r="K698">
        <v>0</v>
      </c>
      <c r="L698">
        <v>0</v>
      </c>
      <c r="M698">
        <v>0</v>
      </c>
      <c r="N698">
        <v>0</v>
      </c>
      <c r="O698">
        <v>0</v>
      </c>
      <c r="P698">
        <v>0</v>
      </c>
      <c r="Q698">
        <v>0</v>
      </c>
    </row>
    <row r="699" spans="1:17" x14ac:dyDescent="0.2">
      <c r="A699" t="s">
        <v>18437</v>
      </c>
      <c r="B699" t="s">
        <v>88</v>
      </c>
      <c r="C699" t="s">
        <v>185</v>
      </c>
      <c r="D699" t="s">
        <v>17768</v>
      </c>
      <c r="E699" t="s">
        <v>81</v>
      </c>
      <c r="F699" t="s">
        <v>17734</v>
      </c>
      <c r="G699">
        <v>2</v>
      </c>
      <c r="H699">
        <v>0</v>
      </c>
      <c r="I699">
        <v>0</v>
      </c>
      <c r="J699">
        <v>0</v>
      </c>
      <c r="K699">
        <v>0</v>
      </c>
      <c r="L699">
        <v>0</v>
      </c>
      <c r="M699">
        <v>0</v>
      </c>
      <c r="N699">
        <v>0</v>
      </c>
      <c r="O699">
        <v>0</v>
      </c>
      <c r="P699">
        <v>0</v>
      </c>
      <c r="Q699">
        <v>0</v>
      </c>
    </row>
    <row r="700" spans="1:17" x14ac:dyDescent="0.2">
      <c r="A700" t="s">
        <v>18438</v>
      </c>
      <c r="B700" t="s">
        <v>88</v>
      </c>
      <c r="C700" t="s">
        <v>185</v>
      </c>
      <c r="D700" t="s">
        <v>17736</v>
      </c>
      <c r="E700" t="s">
        <v>83</v>
      </c>
      <c r="F700" t="s">
        <v>4929</v>
      </c>
      <c r="G700">
        <v>0</v>
      </c>
      <c r="H700">
        <v>17</v>
      </c>
      <c r="I700">
        <v>0</v>
      </c>
      <c r="J700">
        <v>16</v>
      </c>
      <c r="K700">
        <v>0</v>
      </c>
      <c r="L700">
        <v>1</v>
      </c>
      <c r="M700">
        <v>0</v>
      </c>
      <c r="N700">
        <v>0</v>
      </c>
      <c r="O700">
        <v>0</v>
      </c>
      <c r="P700">
        <v>0</v>
      </c>
      <c r="Q700">
        <v>0</v>
      </c>
    </row>
    <row r="701" spans="1:17" x14ac:dyDescent="0.2">
      <c r="A701" t="s">
        <v>18439</v>
      </c>
      <c r="B701" t="s">
        <v>88</v>
      </c>
      <c r="C701" t="s">
        <v>185</v>
      </c>
      <c r="D701" t="s">
        <v>17736</v>
      </c>
      <c r="E701" t="s">
        <v>83</v>
      </c>
      <c r="F701" t="s">
        <v>4931</v>
      </c>
      <c r="G701">
        <v>0</v>
      </c>
      <c r="H701">
        <v>17</v>
      </c>
      <c r="I701">
        <v>0</v>
      </c>
      <c r="J701">
        <v>16</v>
      </c>
      <c r="K701">
        <v>0</v>
      </c>
      <c r="L701">
        <v>1</v>
      </c>
      <c r="M701">
        <v>0</v>
      </c>
      <c r="N701">
        <v>0</v>
      </c>
      <c r="O701">
        <v>0</v>
      </c>
      <c r="P701">
        <v>0</v>
      </c>
      <c r="Q701">
        <v>0</v>
      </c>
    </row>
    <row r="702" spans="1:17" x14ac:dyDescent="0.2">
      <c r="A702" t="s">
        <v>18440</v>
      </c>
      <c r="B702" t="s">
        <v>88</v>
      </c>
      <c r="C702" t="s">
        <v>250</v>
      </c>
      <c r="D702" t="s">
        <v>17748</v>
      </c>
      <c r="E702" t="s">
        <v>83</v>
      </c>
      <c r="F702" t="s">
        <v>17734</v>
      </c>
      <c r="G702">
        <v>3</v>
      </c>
      <c r="H702">
        <v>0</v>
      </c>
      <c r="I702">
        <v>0</v>
      </c>
      <c r="J702">
        <v>0</v>
      </c>
      <c r="K702">
        <v>0</v>
      </c>
      <c r="L702">
        <v>0</v>
      </c>
      <c r="M702">
        <v>0</v>
      </c>
      <c r="N702">
        <v>0</v>
      </c>
      <c r="O702">
        <v>0</v>
      </c>
      <c r="P702">
        <v>0</v>
      </c>
      <c r="Q702">
        <v>0</v>
      </c>
    </row>
    <row r="703" spans="1:17" x14ac:dyDescent="0.2">
      <c r="A703" t="s">
        <v>18441</v>
      </c>
      <c r="B703" t="s">
        <v>88</v>
      </c>
      <c r="C703" t="s">
        <v>250</v>
      </c>
      <c r="D703" t="s">
        <v>17748</v>
      </c>
      <c r="E703" t="s">
        <v>81</v>
      </c>
      <c r="F703" t="s">
        <v>17749</v>
      </c>
      <c r="G703">
        <v>0</v>
      </c>
      <c r="H703">
        <v>0</v>
      </c>
      <c r="I703">
        <v>0</v>
      </c>
      <c r="J703">
        <v>0</v>
      </c>
      <c r="K703">
        <v>0</v>
      </c>
      <c r="L703">
        <v>0</v>
      </c>
      <c r="M703">
        <v>0</v>
      </c>
      <c r="N703">
        <v>2</v>
      </c>
      <c r="O703">
        <v>2</v>
      </c>
      <c r="P703">
        <v>0</v>
      </c>
      <c r="Q703">
        <v>0</v>
      </c>
    </row>
    <row r="704" spans="1:17" x14ac:dyDescent="0.2">
      <c r="A704" t="s">
        <v>18442</v>
      </c>
      <c r="B704" t="s">
        <v>88</v>
      </c>
      <c r="C704" t="s">
        <v>250</v>
      </c>
      <c r="D704" t="s">
        <v>17748</v>
      </c>
      <c r="E704" t="s">
        <v>81</v>
      </c>
      <c r="F704" t="s">
        <v>17734</v>
      </c>
      <c r="G704">
        <v>2</v>
      </c>
      <c r="H704">
        <v>0</v>
      </c>
      <c r="I704">
        <v>0</v>
      </c>
      <c r="J704">
        <v>0</v>
      </c>
      <c r="K704">
        <v>0</v>
      </c>
      <c r="L704">
        <v>0</v>
      </c>
      <c r="M704">
        <v>0</v>
      </c>
      <c r="N704">
        <v>0</v>
      </c>
      <c r="O704">
        <v>0</v>
      </c>
      <c r="P704">
        <v>0</v>
      </c>
      <c r="Q704">
        <v>0</v>
      </c>
    </row>
    <row r="705" spans="1:17" x14ac:dyDescent="0.2">
      <c r="A705" t="s">
        <v>18443</v>
      </c>
      <c r="B705" t="s">
        <v>88</v>
      </c>
      <c r="C705" t="s">
        <v>251</v>
      </c>
      <c r="D705" t="s">
        <v>17768</v>
      </c>
      <c r="E705" t="s">
        <v>83</v>
      </c>
      <c r="F705" t="s">
        <v>17734</v>
      </c>
      <c r="G705">
        <v>1</v>
      </c>
      <c r="H705">
        <v>0</v>
      </c>
      <c r="I705">
        <v>0</v>
      </c>
      <c r="J705">
        <v>0</v>
      </c>
      <c r="K705">
        <v>0</v>
      </c>
      <c r="L705">
        <v>0</v>
      </c>
      <c r="M705">
        <v>0</v>
      </c>
      <c r="N705">
        <v>0</v>
      </c>
      <c r="O705">
        <v>0</v>
      </c>
      <c r="P705">
        <v>0</v>
      </c>
      <c r="Q705">
        <v>0</v>
      </c>
    </row>
    <row r="706" spans="1:17" x14ac:dyDescent="0.2">
      <c r="A706" t="s">
        <v>18444</v>
      </c>
      <c r="B706" t="s">
        <v>88</v>
      </c>
      <c r="C706" t="s">
        <v>251</v>
      </c>
      <c r="D706" t="s">
        <v>17736</v>
      </c>
      <c r="E706" t="s">
        <v>83</v>
      </c>
      <c r="F706" t="s">
        <v>4929</v>
      </c>
      <c r="G706">
        <v>0</v>
      </c>
      <c r="H706">
        <v>5</v>
      </c>
      <c r="I706">
        <v>0</v>
      </c>
      <c r="J706">
        <v>5</v>
      </c>
      <c r="K706">
        <v>0</v>
      </c>
      <c r="L706">
        <v>0</v>
      </c>
      <c r="M706">
        <v>0</v>
      </c>
      <c r="N706">
        <v>0</v>
      </c>
      <c r="O706">
        <v>0</v>
      </c>
      <c r="P706">
        <v>0</v>
      </c>
      <c r="Q706">
        <v>0</v>
      </c>
    </row>
    <row r="707" spans="1:17" x14ac:dyDescent="0.2">
      <c r="A707" t="s">
        <v>18445</v>
      </c>
      <c r="B707" t="s">
        <v>88</v>
      </c>
      <c r="C707" t="s">
        <v>251</v>
      </c>
      <c r="D707" t="s">
        <v>17736</v>
      </c>
      <c r="E707" t="s">
        <v>83</v>
      </c>
      <c r="F707" t="s">
        <v>4931</v>
      </c>
      <c r="G707">
        <v>0</v>
      </c>
      <c r="H707">
        <v>5</v>
      </c>
      <c r="I707">
        <v>0</v>
      </c>
      <c r="J707">
        <v>5</v>
      </c>
      <c r="K707">
        <v>0</v>
      </c>
      <c r="L707">
        <v>0</v>
      </c>
      <c r="M707">
        <v>0</v>
      </c>
      <c r="N707">
        <v>0</v>
      </c>
      <c r="O707">
        <v>0</v>
      </c>
      <c r="P707">
        <v>0</v>
      </c>
      <c r="Q707">
        <v>0</v>
      </c>
    </row>
    <row r="708" spans="1:17" x14ac:dyDescent="0.2">
      <c r="A708" t="s">
        <v>18446</v>
      </c>
      <c r="B708" t="s">
        <v>88</v>
      </c>
      <c r="C708" t="s">
        <v>251</v>
      </c>
      <c r="D708" t="s">
        <v>17736</v>
      </c>
      <c r="E708" t="s">
        <v>83</v>
      </c>
      <c r="F708" t="s">
        <v>4933</v>
      </c>
      <c r="G708">
        <v>0</v>
      </c>
      <c r="H708">
        <v>0</v>
      </c>
      <c r="I708">
        <v>0</v>
      </c>
      <c r="J708">
        <v>0</v>
      </c>
      <c r="K708">
        <v>0</v>
      </c>
      <c r="L708">
        <v>0</v>
      </c>
      <c r="M708">
        <v>5</v>
      </c>
      <c r="N708">
        <v>0</v>
      </c>
      <c r="O708">
        <v>0</v>
      </c>
      <c r="P708">
        <v>0</v>
      </c>
      <c r="Q708">
        <v>0</v>
      </c>
    </row>
    <row r="709" spans="1:17" x14ac:dyDescent="0.2">
      <c r="A709" t="s">
        <v>18447</v>
      </c>
      <c r="B709" t="s">
        <v>88</v>
      </c>
      <c r="C709" t="s">
        <v>251</v>
      </c>
      <c r="D709" t="s">
        <v>17736</v>
      </c>
      <c r="E709" t="s">
        <v>83</v>
      </c>
      <c r="F709" t="s">
        <v>4935</v>
      </c>
      <c r="G709">
        <v>0</v>
      </c>
      <c r="H709">
        <v>5</v>
      </c>
      <c r="I709">
        <v>0</v>
      </c>
      <c r="J709">
        <v>5</v>
      </c>
      <c r="K709">
        <v>0</v>
      </c>
      <c r="L709">
        <v>0</v>
      </c>
      <c r="M709">
        <v>0</v>
      </c>
      <c r="N709">
        <v>0</v>
      </c>
      <c r="O709">
        <v>0</v>
      </c>
      <c r="P709">
        <v>0</v>
      </c>
      <c r="Q709">
        <v>0</v>
      </c>
    </row>
    <row r="710" spans="1:17" x14ac:dyDescent="0.2">
      <c r="A710" t="s">
        <v>18448</v>
      </c>
      <c r="B710" t="s">
        <v>88</v>
      </c>
      <c r="C710" t="s">
        <v>251</v>
      </c>
      <c r="D710" t="s">
        <v>17736</v>
      </c>
      <c r="E710" t="s">
        <v>83</v>
      </c>
      <c r="F710" t="s">
        <v>4937</v>
      </c>
      <c r="G710">
        <v>0</v>
      </c>
      <c r="H710">
        <v>5</v>
      </c>
      <c r="I710">
        <v>0</v>
      </c>
      <c r="J710">
        <v>5</v>
      </c>
      <c r="K710">
        <v>0</v>
      </c>
      <c r="L710">
        <v>0</v>
      </c>
      <c r="M710">
        <v>0</v>
      </c>
      <c r="N710">
        <v>0</v>
      </c>
      <c r="O710">
        <v>0</v>
      </c>
      <c r="P710">
        <v>0</v>
      </c>
      <c r="Q710">
        <v>0</v>
      </c>
    </row>
    <row r="711" spans="1:17" x14ac:dyDescent="0.2">
      <c r="A711" t="s">
        <v>18449</v>
      </c>
      <c r="B711" t="s">
        <v>88</v>
      </c>
      <c r="C711" t="s">
        <v>251</v>
      </c>
      <c r="D711" t="s">
        <v>17736</v>
      </c>
      <c r="E711" t="s">
        <v>83</v>
      </c>
      <c r="F711" t="s">
        <v>4939</v>
      </c>
      <c r="G711">
        <v>0</v>
      </c>
      <c r="H711">
        <v>0</v>
      </c>
      <c r="I711">
        <v>0</v>
      </c>
      <c r="J711">
        <v>0</v>
      </c>
      <c r="K711">
        <v>0</v>
      </c>
      <c r="L711">
        <v>0</v>
      </c>
      <c r="M711">
        <v>5</v>
      </c>
      <c r="N711">
        <v>0</v>
      </c>
      <c r="O711">
        <v>0</v>
      </c>
      <c r="P711">
        <v>0</v>
      </c>
      <c r="Q711">
        <v>0</v>
      </c>
    </row>
    <row r="712" spans="1:17" x14ac:dyDescent="0.2">
      <c r="A712" t="s">
        <v>18450</v>
      </c>
      <c r="B712" t="s">
        <v>88</v>
      </c>
      <c r="C712" t="s">
        <v>251</v>
      </c>
      <c r="D712" t="s">
        <v>17736</v>
      </c>
      <c r="E712" t="s">
        <v>83</v>
      </c>
      <c r="F712" t="s">
        <v>4941</v>
      </c>
      <c r="G712">
        <v>0</v>
      </c>
      <c r="H712">
        <v>5</v>
      </c>
      <c r="I712">
        <v>0</v>
      </c>
      <c r="J712">
        <v>5</v>
      </c>
      <c r="K712">
        <v>0</v>
      </c>
      <c r="L712">
        <v>0</v>
      </c>
      <c r="M712">
        <v>0</v>
      </c>
      <c r="N712">
        <v>0</v>
      </c>
      <c r="O712">
        <v>0</v>
      </c>
      <c r="P712">
        <v>0</v>
      </c>
      <c r="Q712">
        <v>0</v>
      </c>
    </row>
    <row r="713" spans="1:17" x14ac:dyDescent="0.2">
      <c r="A713" t="s">
        <v>18451</v>
      </c>
      <c r="B713" t="s">
        <v>88</v>
      </c>
      <c r="C713" t="s">
        <v>251</v>
      </c>
      <c r="D713" t="s">
        <v>17736</v>
      </c>
      <c r="E713" t="s">
        <v>83</v>
      </c>
      <c r="F713" t="s">
        <v>4943</v>
      </c>
      <c r="G713">
        <v>0</v>
      </c>
      <c r="H713">
        <v>0</v>
      </c>
      <c r="I713">
        <v>0</v>
      </c>
      <c r="J713">
        <v>0</v>
      </c>
      <c r="K713">
        <v>0</v>
      </c>
      <c r="L713">
        <v>0</v>
      </c>
      <c r="M713">
        <v>5</v>
      </c>
      <c r="N713">
        <v>0</v>
      </c>
      <c r="O713">
        <v>0</v>
      </c>
      <c r="P713">
        <v>0</v>
      </c>
      <c r="Q713">
        <v>0</v>
      </c>
    </row>
    <row r="714" spans="1:17" x14ac:dyDescent="0.2">
      <c r="A714" t="s">
        <v>18452</v>
      </c>
      <c r="B714" t="s">
        <v>88</v>
      </c>
      <c r="C714" t="s">
        <v>251</v>
      </c>
      <c r="D714" t="s">
        <v>17736</v>
      </c>
      <c r="E714" t="s">
        <v>83</v>
      </c>
      <c r="F714" t="s">
        <v>4925</v>
      </c>
      <c r="G714">
        <v>0</v>
      </c>
      <c r="H714">
        <v>0</v>
      </c>
      <c r="I714">
        <v>0</v>
      </c>
      <c r="J714">
        <v>0</v>
      </c>
      <c r="K714">
        <v>0</v>
      </c>
      <c r="L714">
        <v>0</v>
      </c>
      <c r="M714">
        <v>0</v>
      </c>
      <c r="N714">
        <v>5</v>
      </c>
      <c r="O714">
        <v>5</v>
      </c>
      <c r="P714">
        <v>0</v>
      </c>
      <c r="Q714">
        <v>0</v>
      </c>
    </row>
    <row r="715" spans="1:17" x14ac:dyDescent="0.2">
      <c r="A715" t="s">
        <v>18453</v>
      </c>
      <c r="B715" t="s">
        <v>88</v>
      </c>
      <c r="C715" t="s">
        <v>251</v>
      </c>
      <c r="D715" t="s">
        <v>17736</v>
      </c>
      <c r="E715" t="s">
        <v>83</v>
      </c>
      <c r="F715" t="s">
        <v>4927</v>
      </c>
      <c r="G715">
        <v>0</v>
      </c>
      <c r="H715">
        <v>0</v>
      </c>
      <c r="I715">
        <v>0</v>
      </c>
      <c r="J715">
        <v>0</v>
      </c>
      <c r="K715">
        <v>0</v>
      </c>
      <c r="L715">
        <v>0</v>
      </c>
      <c r="M715">
        <v>0</v>
      </c>
      <c r="N715">
        <v>4</v>
      </c>
      <c r="O715">
        <v>4</v>
      </c>
      <c r="P715">
        <v>0</v>
      </c>
      <c r="Q715">
        <v>0</v>
      </c>
    </row>
    <row r="716" spans="1:17" x14ac:dyDescent="0.2">
      <c r="A716" t="s">
        <v>18454</v>
      </c>
      <c r="B716" t="s">
        <v>88</v>
      </c>
      <c r="C716" t="s">
        <v>251</v>
      </c>
      <c r="D716" t="s">
        <v>17736</v>
      </c>
      <c r="E716" t="s">
        <v>83</v>
      </c>
      <c r="F716" t="s">
        <v>17734</v>
      </c>
      <c r="G716">
        <v>5</v>
      </c>
      <c r="H716">
        <v>0</v>
      </c>
      <c r="I716">
        <v>0</v>
      </c>
      <c r="J716">
        <v>0</v>
      </c>
      <c r="K716">
        <v>0</v>
      </c>
      <c r="L716">
        <v>0</v>
      </c>
      <c r="M716">
        <v>0</v>
      </c>
      <c r="N716">
        <v>0</v>
      </c>
      <c r="O716">
        <v>0</v>
      </c>
      <c r="P716">
        <v>0</v>
      </c>
      <c r="Q716">
        <v>0</v>
      </c>
    </row>
    <row r="717" spans="1:17" x14ac:dyDescent="0.2">
      <c r="A717" t="s">
        <v>18455</v>
      </c>
      <c r="B717" t="s">
        <v>88</v>
      </c>
      <c r="C717" t="s">
        <v>251</v>
      </c>
      <c r="D717" t="s">
        <v>17736</v>
      </c>
      <c r="E717" t="s">
        <v>81</v>
      </c>
      <c r="F717" t="s">
        <v>4929</v>
      </c>
      <c r="G717">
        <v>0</v>
      </c>
      <c r="H717">
        <v>3</v>
      </c>
      <c r="I717">
        <v>0</v>
      </c>
      <c r="J717">
        <v>3</v>
      </c>
      <c r="K717">
        <v>0</v>
      </c>
      <c r="L717">
        <v>0</v>
      </c>
      <c r="M717">
        <v>0</v>
      </c>
      <c r="N717">
        <v>0</v>
      </c>
      <c r="O717">
        <v>0</v>
      </c>
      <c r="P717">
        <v>0</v>
      </c>
      <c r="Q717">
        <v>0</v>
      </c>
    </row>
    <row r="718" spans="1:17" x14ac:dyDescent="0.2">
      <c r="A718" t="s">
        <v>18456</v>
      </c>
      <c r="B718" t="s">
        <v>88</v>
      </c>
      <c r="C718" t="s">
        <v>251</v>
      </c>
      <c r="D718" t="s">
        <v>17736</v>
      </c>
      <c r="E718" t="s">
        <v>81</v>
      </c>
      <c r="F718" t="s">
        <v>4931</v>
      </c>
      <c r="G718">
        <v>0</v>
      </c>
      <c r="H718">
        <v>3</v>
      </c>
      <c r="I718">
        <v>0</v>
      </c>
      <c r="J718">
        <v>3</v>
      </c>
      <c r="K718">
        <v>0</v>
      </c>
      <c r="L718">
        <v>0</v>
      </c>
      <c r="M718">
        <v>0</v>
      </c>
      <c r="N718">
        <v>0</v>
      </c>
      <c r="O718">
        <v>0</v>
      </c>
      <c r="P718">
        <v>0</v>
      </c>
      <c r="Q718">
        <v>0</v>
      </c>
    </row>
    <row r="719" spans="1:17" x14ac:dyDescent="0.2">
      <c r="A719" t="s">
        <v>18457</v>
      </c>
      <c r="B719" t="s">
        <v>88</v>
      </c>
      <c r="C719" t="s">
        <v>251</v>
      </c>
      <c r="D719" t="s">
        <v>17736</v>
      </c>
      <c r="E719" t="s">
        <v>81</v>
      </c>
      <c r="F719" t="s">
        <v>4933</v>
      </c>
      <c r="G719">
        <v>0</v>
      </c>
      <c r="H719">
        <v>0</v>
      </c>
      <c r="I719">
        <v>0</v>
      </c>
      <c r="J719">
        <v>0</v>
      </c>
      <c r="K719">
        <v>0</v>
      </c>
      <c r="L719">
        <v>0</v>
      </c>
      <c r="M719">
        <v>3</v>
      </c>
      <c r="N719">
        <v>0</v>
      </c>
      <c r="O719">
        <v>0</v>
      </c>
      <c r="P719">
        <v>0</v>
      </c>
      <c r="Q719">
        <v>0</v>
      </c>
    </row>
    <row r="720" spans="1:17" x14ac:dyDescent="0.2">
      <c r="A720" t="s">
        <v>18458</v>
      </c>
      <c r="B720" t="s">
        <v>88</v>
      </c>
      <c r="C720" t="s">
        <v>251</v>
      </c>
      <c r="D720" t="s">
        <v>17736</v>
      </c>
      <c r="E720" t="s">
        <v>81</v>
      </c>
      <c r="F720" t="s">
        <v>4935</v>
      </c>
      <c r="G720">
        <v>0</v>
      </c>
      <c r="H720">
        <v>3</v>
      </c>
      <c r="I720">
        <v>0</v>
      </c>
      <c r="J720">
        <v>3</v>
      </c>
      <c r="K720">
        <v>0</v>
      </c>
      <c r="L720">
        <v>0</v>
      </c>
      <c r="M720">
        <v>0</v>
      </c>
      <c r="N720">
        <v>0</v>
      </c>
      <c r="O720">
        <v>0</v>
      </c>
      <c r="P720">
        <v>0</v>
      </c>
      <c r="Q720">
        <v>0</v>
      </c>
    </row>
    <row r="721" spans="1:17" x14ac:dyDescent="0.2">
      <c r="A721" t="s">
        <v>18459</v>
      </c>
      <c r="B721" t="s">
        <v>88</v>
      </c>
      <c r="C721" t="s">
        <v>251</v>
      </c>
      <c r="D721" t="s">
        <v>17736</v>
      </c>
      <c r="E721" t="s">
        <v>81</v>
      </c>
      <c r="F721" t="s">
        <v>4937</v>
      </c>
      <c r="G721">
        <v>0</v>
      </c>
      <c r="H721">
        <v>3</v>
      </c>
      <c r="I721">
        <v>0</v>
      </c>
      <c r="J721">
        <v>3</v>
      </c>
      <c r="K721">
        <v>0</v>
      </c>
      <c r="L721">
        <v>0</v>
      </c>
      <c r="M721">
        <v>0</v>
      </c>
      <c r="N721">
        <v>0</v>
      </c>
      <c r="O721">
        <v>0</v>
      </c>
      <c r="P721">
        <v>0</v>
      </c>
      <c r="Q721">
        <v>0</v>
      </c>
    </row>
    <row r="722" spans="1:17" x14ac:dyDescent="0.2">
      <c r="A722" t="s">
        <v>18460</v>
      </c>
      <c r="B722" t="s">
        <v>88</v>
      </c>
      <c r="C722" t="s">
        <v>251</v>
      </c>
      <c r="D722" t="s">
        <v>17736</v>
      </c>
      <c r="E722" t="s">
        <v>81</v>
      </c>
      <c r="F722" t="s">
        <v>4939</v>
      </c>
      <c r="G722">
        <v>0</v>
      </c>
      <c r="H722">
        <v>0</v>
      </c>
      <c r="I722">
        <v>0</v>
      </c>
      <c r="J722">
        <v>0</v>
      </c>
      <c r="K722">
        <v>0</v>
      </c>
      <c r="L722">
        <v>0</v>
      </c>
      <c r="M722">
        <v>3</v>
      </c>
      <c r="N722">
        <v>0</v>
      </c>
      <c r="O722">
        <v>0</v>
      </c>
      <c r="P722">
        <v>0</v>
      </c>
      <c r="Q722">
        <v>0</v>
      </c>
    </row>
    <row r="723" spans="1:17" x14ac:dyDescent="0.2">
      <c r="A723" t="s">
        <v>18461</v>
      </c>
      <c r="B723" t="s">
        <v>88</v>
      </c>
      <c r="C723" t="s">
        <v>251</v>
      </c>
      <c r="D723" t="s">
        <v>17736</v>
      </c>
      <c r="E723" t="s">
        <v>81</v>
      </c>
      <c r="F723" t="s">
        <v>4941</v>
      </c>
      <c r="G723">
        <v>0</v>
      </c>
      <c r="H723">
        <v>3</v>
      </c>
      <c r="I723">
        <v>0</v>
      </c>
      <c r="J723">
        <v>3</v>
      </c>
      <c r="K723">
        <v>0</v>
      </c>
      <c r="L723">
        <v>0</v>
      </c>
      <c r="M723">
        <v>0</v>
      </c>
      <c r="N723">
        <v>0</v>
      </c>
      <c r="O723">
        <v>0</v>
      </c>
      <c r="P723">
        <v>0</v>
      </c>
      <c r="Q723">
        <v>0</v>
      </c>
    </row>
    <row r="724" spans="1:17" x14ac:dyDescent="0.2">
      <c r="A724" t="s">
        <v>18462</v>
      </c>
      <c r="B724" t="s">
        <v>88</v>
      </c>
      <c r="C724" t="s">
        <v>251</v>
      </c>
      <c r="D724" t="s">
        <v>17736</v>
      </c>
      <c r="E724" t="s">
        <v>81</v>
      </c>
      <c r="F724" t="s">
        <v>4943</v>
      </c>
      <c r="G724">
        <v>0</v>
      </c>
      <c r="H724">
        <v>0</v>
      </c>
      <c r="I724">
        <v>0</v>
      </c>
      <c r="J724">
        <v>0</v>
      </c>
      <c r="K724">
        <v>0</v>
      </c>
      <c r="L724">
        <v>0</v>
      </c>
      <c r="M724">
        <v>3</v>
      </c>
      <c r="N724">
        <v>0</v>
      </c>
      <c r="O724">
        <v>0</v>
      </c>
      <c r="P724">
        <v>0</v>
      </c>
      <c r="Q724">
        <v>0</v>
      </c>
    </row>
    <row r="725" spans="1:17" x14ac:dyDescent="0.2">
      <c r="A725" t="s">
        <v>18463</v>
      </c>
      <c r="B725" t="s">
        <v>88</v>
      </c>
      <c r="C725" t="s">
        <v>251</v>
      </c>
      <c r="D725" t="s">
        <v>17736</v>
      </c>
      <c r="E725" t="s">
        <v>81</v>
      </c>
      <c r="F725" t="s">
        <v>4925</v>
      </c>
      <c r="G725">
        <v>0</v>
      </c>
      <c r="H725">
        <v>0</v>
      </c>
      <c r="I725">
        <v>0</v>
      </c>
      <c r="J725">
        <v>0</v>
      </c>
      <c r="K725">
        <v>0</v>
      </c>
      <c r="L725">
        <v>0</v>
      </c>
      <c r="M725">
        <v>0</v>
      </c>
      <c r="N725">
        <v>3</v>
      </c>
      <c r="O725">
        <v>3</v>
      </c>
      <c r="P725">
        <v>0</v>
      </c>
      <c r="Q725">
        <v>0</v>
      </c>
    </row>
    <row r="726" spans="1:17" x14ac:dyDescent="0.2">
      <c r="A726" t="s">
        <v>18464</v>
      </c>
      <c r="B726" t="s">
        <v>88</v>
      </c>
      <c r="C726" t="s">
        <v>251</v>
      </c>
      <c r="D726" t="s">
        <v>17736</v>
      </c>
      <c r="E726" t="s">
        <v>81</v>
      </c>
      <c r="F726" t="s">
        <v>4927</v>
      </c>
      <c r="G726">
        <v>0</v>
      </c>
      <c r="H726">
        <v>0</v>
      </c>
      <c r="I726">
        <v>0</v>
      </c>
      <c r="J726">
        <v>0</v>
      </c>
      <c r="K726">
        <v>0</v>
      </c>
      <c r="L726">
        <v>0</v>
      </c>
      <c r="M726">
        <v>0</v>
      </c>
      <c r="N726">
        <v>3</v>
      </c>
      <c r="O726">
        <v>3</v>
      </c>
      <c r="P726">
        <v>0</v>
      </c>
      <c r="Q726">
        <v>0</v>
      </c>
    </row>
    <row r="727" spans="1:17" x14ac:dyDescent="0.2">
      <c r="A727" t="s">
        <v>18465</v>
      </c>
      <c r="B727" t="s">
        <v>88</v>
      </c>
      <c r="C727" t="s">
        <v>251</v>
      </c>
      <c r="D727" t="s">
        <v>17736</v>
      </c>
      <c r="E727" t="s">
        <v>81</v>
      </c>
      <c r="F727" t="s">
        <v>17734</v>
      </c>
      <c r="G727">
        <v>3</v>
      </c>
      <c r="H727">
        <v>0</v>
      </c>
      <c r="I727">
        <v>0</v>
      </c>
      <c r="J727">
        <v>0</v>
      </c>
      <c r="K727">
        <v>0</v>
      </c>
      <c r="L727">
        <v>0</v>
      </c>
      <c r="M727">
        <v>0</v>
      </c>
      <c r="N727">
        <v>0</v>
      </c>
      <c r="O727">
        <v>0</v>
      </c>
      <c r="P727">
        <v>0</v>
      </c>
      <c r="Q727">
        <v>0</v>
      </c>
    </row>
    <row r="728" spans="1:17" x14ac:dyDescent="0.2">
      <c r="A728" t="s">
        <v>18466</v>
      </c>
      <c r="B728" t="s">
        <v>88</v>
      </c>
      <c r="C728" t="s">
        <v>252</v>
      </c>
      <c r="D728" t="s">
        <v>17768</v>
      </c>
      <c r="E728" t="s">
        <v>83</v>
      </c>
      <c r="F728" t="s">
        <v>17734</v>
      </c>
      <c r="G728">
        <v>1</v>
      </c>
      <c r="H728">
        <v>0</v>
      </c>
      <c r="I728">
        <v>0</v>
      </c>
      <c r="J728">
        <v>0</v>
      </c>
      <c r="K728">
        <v>0</v>
      </c>
      <c r="L728">
        <v>0</v>
      </c>
      <c r="M728">
        <v>0</v>
      </c>
      <c r="N728">
        <v>0</v>
      </c>
      <c r="O728">
        <v>0</v>
      </c>
      <c r="P728">
        <v>0</v>
      </c>
      <c r="Q728">
        <v>0</v>
      </c>
    </row>
    <row r="729" spans="1:17" x14ac:dyDescent="0.2">
      <c r="A729" t="s">
        <v>18467</v>
      </c>
      <c r="B729" t="s">
        <v>88</v>
      </c>
      <c r="C729" t="s">
        <v>252</v>
      </c>
      <c r="D729" t="s">
        <v>17736</v>
      </c>
      <c r="E729" t="s">
        <v>83</v>
      </c>
      <c r="F729" t="s">
        <v>4929</v>
      </c>
      <c r="G729">
        <v>0</v>
      </c>
      <c r="H729">
        <v>6</v>
      </c>
      <c r="I729">
        <v>1</v>
      </c>
      <c r="J729">
        <v>4</v>
      </c>
      <c r="K729">
        <v>1</v>
      </c>
      <c r="L729">
        <v>0</v>
      </c>
      <c r="M729">
        <v>0</v>
      </c>
      <c r="N729">
        <v>0</v>
      </c>
      <c r="O729">
        <v>0</v>
      </c>
      <c r="P729">
        <v>0</v>
      </c>
      <c r="Q729">
        <v>0</v>
      </c>
    </row>
    <row r="730" spans="1:17" x14ac:dyDescent="0.2">
      <c r="A730" t="s">
        <v>18468</v>
      </c>
      <c r="B730" t="s">
        <v>88</v>
      </c>
      <c r="C730" t="s">
        <v>252</v>
      </c>
      <c r="D730" t="s">
        <v>17736</v>
      </c>
      <c r="E730" t="s">
        <v>83</v>
      </c>
      <c r="F730" t="s">
        <v>4931</v>
      </c>
      <c r="G730">
        <v>0</v>
      </c>
      <c r="H730">
        <v>6</v>
      </c>
      <c r="I730">
        <v>0</v>
      </c>
      <c r="J730">
        <v>5</v>
      </c>
      <c r="K730">
        <v>1</v>
      </c>
      <c r="L730">
        <v>0</v>
      </c>
      <c r="M730">
        <v>0</v>
      </c>
      <c r="N730">
        <v>0</v>
      </c>
      <c r="O730">
        <v>0</v>
      </c>
      <c r="P730">
        <v>0</v>
      </c>
      <c r="Q730">
        <v>0</v>
      </c>
    </row>
    <row r="731" spans="1:17" x14ac:dyDescent="0.2">
      <c r="A731" t="s">
        <v>18469</v>
      </c>
      <c r="B731" t="s">
        <v>88</v>
      </c>
      <c r="C731" t="s">
        <v>252</v>
      </c>
      <c r="D731" t="s">
        <v>17736</v>
      </c>
      <c r="E731" t="s">
        <v>83</v>
      </c>
      <c r="F731" t="s">
        <v>4933</v>
      </c>
      <c r="G731">
        <v>0</v>
      </c>
      <c r="H731">
        <v>0</v>
      </c>
      <c r="I731">
        <v>0</v>
      </c>
      <c r="J731">
        <v>0</v>
      </c>
      <c r="K731">
        <v>0</v>
      </c>
      <c r="L731">
        <v>0</v>
      </c>
      <c r="M731">
        <v>6</v>
      </c>
      <c r="N731">
        <v>0</v>
      </c>
      <c r="O731">
        <v>0</v>
      </c>
      <c r="P731">
        <v>0</v>
      </c>
      <c r="Q731">
        <v>0</v>
      </c>
    </row>
    <row r="732" spans="1:17" x14ac:dyDescent="0.2">
      <c r="A732" t="s">
        <v>18470</v>
      </c>
      <c r="B732" t="s">
        <v>86</v>
      </c>
      <c r="C732" t="s">
        <v>130</v>
      </c>
      <c r="D732" t="s">
        <v>17736</v>
      </c>
      <c r="E732" t="s">
        <v>81</v>
      </c>
      <c r="F732" t="s">
        <v>4929</v>
      </c>
      <c r="G732">
        <v>0</v>
      </c>
      <c r="H732">
        <v>41</v>
      </c>
      <c r="I732">
        <v>2</v>
      </c>
      <c r="J732">
        <v>33</v>
      </c>
      <c r="K732">
        <v>4</v>
      </c>
      <c r="L732">
        <v>2</v>
      </c>
      <c r="M732">
        <v>0</v>
      </c>
      <c r="N732">
        <v>0</v>
      </c>
      <c r="O732">
        <v>0</v>
      </c>
      <c r="P732">
        <v>0</v>
      </c>
      <c r="Q732">
        <v>0</v>
      </c>
    </row>
    <row r="733" spans="1:17" x14ac:dyDescent="0.2">
      <c r="A733" t="s">
        <v>18471</v>
      </c>
      <c r="B733" t="s">
        <v>86</v>
      </c>
      <c r="C733" t="s">
        <v>130</v>
      </c>
      <c r="D733" t="s">
        <v>17736</v>
      </c>
      <c r="E733" t="s">
        <v>81</v>
      </c>
      <c r="F733" t="s">
        <v>4931</v>
      </c>
      <c r="G733">
        <v>0</v>
      </c>
      <c r="H733">
        <v>41</v>
      </c>
      <c r="I733">
        <v>2</v>
      </c>
      <c r="J733">
        <v>33</v>
      </c>
      <c r="K733">
        <v>2</v>
      </c>
      <c r="L733">
        <v>4</v>
      </c>
      <c r="M733">
        <v>0</v>
      </c>
      <c r="N733">
        <v>0</v>
      </c>
      <c r="O733">
        <v>0</v>
      </c>
      <c r="P733">
        <v>0</v>
      </c>
      <c r="Q733">
        <v>0</v>
      </c>
    </row>
    <row r="734" spans="1:17" x14ac:dyDescent="0.2">
      <c r="A734" t="s">
        <v>18472</v>
      </c>
      <c r="B734" t="s">
        <v>86</v>
      </c>
      <c r="C734" t="s">
        <v>130</v>
      </c>
      <c r="D734" t="s">
        <v>17736</v>
      </c>
      <c r="E734" t="s">
        <v>81</v>
      </c>
      <c r="F734" t="s">
        <v>4933</v>
      </c>
      <c r="G734">
        <v>0</v>
      </c>
      <c r="H734">
        <v>0</v>
      </c>
      <c r="I734">
        <v>0</v>
      </c>
      <c r="J734">
        <v>0</v>
      </c>
      <c r="K734">
        <v>0</v>
      </c>
      <c r="L734">
        <v>0</v>
      </c>
      <c r="M734">
        <v>41</v>
      </c>
      <c r="N734">
        <v>0</v>
      </c>
      <c r="O734">
        <v>0</v>
      </c>
      <c r="P734">
        <v>0</v>
      </c>
      <c r="Q734">
        <v>0</v>
      </c>
    </row>
    <row r="735" spans="1:17" x14ac:dyDescent="0.2">
      <c r="A735" t="s">
        <v>18473</v>
      </c>
      <c r="B735" t="s">
        <v>86</v>
      </c>
      <c r="C735" t="s">
        <v>130</v>
      </c>
      <c r="D735" t="s">
        <v>17736</v>
      </c>
      <c r="E735" t="s">
        <v>81</v>
      </c>
      <c r="F735" t="s">
        <v>4935</v>
      </c>
      <c r="G735">
        <v>0</v>
      </c>
      <c r="H735">
        <v>41</v>
      </c>
      <c r="I735">
        <v>2</v>
      </c>
      <c r="J735">
        <v>33</v>
      </c>
      <c r="K735">
        <v>2</v>
      </c>
      <c r="L735">
        <v>4</v>
      </c>
      <c r="M735">
        <v>0</v>
      </c>
      <c r="N735">
        <v>0</v>
      </c>
      <c r="O735">
        <v>0</v>
      </c>
      <c r="P735">
        <v>0</v>
      </c>
      <c r="Q735">
        <v>0</v>
      </c>
    </row>
    <row r="736" spans="1:17" x14ac:dyDescent="0.2">
      <c r="A736" t="s">
        <v>18474</v>
      </c>
      <c r="B736" t="s">
        <v>86</v>
      </c>
      <c r="C736" t="s">
        <v>130</v>
      </c>
      <c r="D736" t="s">
        <v>17736</v>
      </c>
      <c r="E736" t="s">
        <v>81</v>
      </c>
      <c r="F736" t="s">
        <v>4937</v>
      </c>
      <c r="G736">
        <v>0</v>
      </c>
      <c r="H736">
        <v>41</v>
      </c>
      <c r="I736">
        <v>2</v>
      </c>
      <c r="J736">
        <v>33</v>
      </c>
      <c r="K736">
        <v>2</v>
      </c>
      <c r="L736">
        <v>4</v>
      </c>
      <c r="M736">
        <v>0</v>
      </c>
      <c r="N736">
        <v>0</v>
      </c>
      <c r="O736">
        <v>0</v>
      </c>
      <c r="P736">
        <v>0</v>
      </c>
      <c r="Q736">
        <v>0</v>
      </c>
    </row>
    <row r="737" spans="1:17" x14ac:dyDescent="0.2">
      <c r="A737" t="s">
        <v>18475</v>
      </c>
      <c r="B737" t="s">
        <v>86</v>
      </c>
      <c r="C737" t="s">
        <v>130</v>
      </c>
      <c r="D737" t="s">
        <v>17736</v>
      </c>
      <c r="E737" t="s">
        <v>81</v>
      </c>
      <c r="F737" t="s">
        <v>4939</v>
      </c>
      <c r="G737">
        <v>0</v>
      </c>
      <c r="H737">
        <v>0</v>
      </c>
      <c r="I737">
        <v>0</v>
      </c>
      <c r="J737">
        <v>0</v>
      </c>
      <c r="K737">
        <v>0</v>
      </c>
      <c r="L737">
        <v>0</v>
      </c>
      <c r="M737">
        <v>41</v>
      </c>
      <c r="N737">
        <v>0</v>
      </c>
      <c r="O737">
        <v>0</v>
      </c>
      <c r="P737">
        <v>0</v>
      </c>
      <c r="Q737">
        <v>0</v>
      </c>
    </row>
    <row r="738" spans="1:17" x14ac:dyDescent="0.2">
      <c r="A738" t="s">
        <v>18476</v>
      </c>
      <c r="B738" t="s">
        <v>86</v>
      </c>
      <c r="C738" t="s">
        <v>130</v>
      </c>
      <c r="D738" t="s">
        <v>17736</v>
      </c>
      <c r="E738" t="s">
        <v>81</v>
      </c>
      <c r="F738" t="s">
        <v>4941</v>
      </c>
      <c r="G738">
        <v>0</v>
      </c>
      <c r="H738">
        <v>41</v>
      </c>
      <c r="I738">
        <v>2</v>
      </c>
      <c r="J738">
        <v>33</v>
      </c>
      <c r="K738">
        <v>4</v>
      </c>
      <c r="L738">
        <v>2</v>
      </c>
      <c r="M738">
        <v>0</v>
      </c>
      <c r="N738">
        <v>0</v>
      </c>
      <c r="O738">
        <v>0</v>
      </c>
      <c r="P738">
        <v>0</v>
      </c>
      <c r="Q738">
        <v>0</v>
      </c>
    </row>
    <row r="739" spans="1:17" x14ac:dyDescent="0.2">
      <c r="A739" t="s">
        <v>18477</v>
      </c>
      <c r="B739" t="s">
        <v>86</v>
      </c>
      <c r="C739" t="s">
        <v>130</v>
      </c>
      <c r="D739" t="s">
        <v>17736</v>
      </c>
      <c r="E739" t="s">
        <v>81</v>
      </c>
      <c r="F739" t="s">
        <v>4943</v>
      </c>
      <c r="G739">
        <v>0</v>
      </c>
      <c r="H739">
        <v>0</v>
      </c>
      <c r="I739">
        <v>0</v>
      </c>
      <c r="J739">
        <v>0</v>
      </c>
      <c r="K739">
        <v>0</v>
      </c>
      <c r="L739">
        <v>0</v>
      </c>
      <c r="M739">
        <v>41</v>
      </c>
      <c r="N739">
        <v>0</v>
      </c>
      <c r="O739">
        <v>0</v>
      </c>
      <c r="P739">
        <v>0</v>
      </c>
      <c r="Q739">
        <v>0</v>
      </c>
    </row>
    <row r="740" spans="1:17" x14ac:dyDescent="0.2">
      <c r="A740" t="s">
        <v>18478</v>
      </c>
      <c r="B740" t="s">
        <v>86</v>
      </c>
      <c r="C740" t="s">
        <v>130</v>
      </c>
      <c r="D740" t="s">
        <v>17736</v>
      </c>
      <c r="E740" t="s">
        <v>81</v>
      </c>
      <c r="F740" t="s">
        <v>4925</v>
      </c>
      <c r="G740">
        <v>0</v>
      </c>
      <c r="H740">
        <v>0</v>
      </c>
      <c r="I740">
        <v>0</v>
      </c>
      <c r="J740">
        <v>0</v>
      </c>
      <c r="K740">
        <v>0</v>
      </c>
      <c r="L740">
        <v>0</v>
      </c>
      <c r="M740">
        <v>0</v>
      </c>
      <c r="N740">
        <v>34</v>
      </c>
      <c r="O740">
        <v>31</v>
      </c>
      <c r="P740">
        <v>2</v>
      </c>
      <c r="Q740">
        <v>1</v>
      </c>
    </row>
    <row r="741" spans="1:17" x14ac:dyDescent="0.2">
      <c r="A741" t="s">
        <v>18479</v>
      </c>
      <c r="B741" t="s">
        <v>86</v>
      </c>
      <c r="C741" t="s">
        <v>130</v>
      </c>
      <c r="D741" t="s">
        <v>17736</v>
      </c>
      <c r="E741" t="s">
        <v>81</v>
      </c>
      <c r="F741" t="s">
        <v>4927</v>
      </c>
      <c r="G741">
        <v>0</v>
      </c>
      <c r="H741">
        <v>0</v>
      </c>
      <c r="I741">
        <v>0</v>
      </c>
      <c r="J741">
        <v>0</v>
      </c>
      <c r="K741">
        <v>0</v>
      </c>
      <c r="L741">
        <v>0</v>
      </c>
      <c r="M741">
        <v>0</v>
      </c>
      <c r="N741">
        <v>31</v>
      </c>
      <c r="O741">
        <v>29</v>
      </c>
      <c r="P741">
        <v>1</v>
      </c>
      <c r="Q741">
        <v>1</v>
      </c>
    </row>
    <row r="742" spans="1:17" x14ac:dyDescent="0.2">
      <c r="A742" t="s">
        <v>18480</v>
      </c>
      <c r="B742" t="s">
        <v>86</v>
      </c>
      <c r="C742" t="s">
        <v>130</v>
      </c>
      <c r="D742" t="s">
        <v>17736</v>
      </c>
      <c r="E742" t="s">
        <v>81</v>
      </c>
      <c r="F742" t="s">
        <v>17734</v>
      </c>
      <c r="G742">
        <v>41</v>
      </c>
      <c r="H742">
        <v>0</v>
      </c>
      <c r="I742">
        <v>0</v>
      </c>
      <c r="J742">
        <v>0</v>
      </c>
      <c r="K742">
        <v>0</v>
      </c>
      <c r="L742">
        <v>0</v>
      </c>
      <c r="M742">
        <v>0</v>
      </c>
      <c r="N742">
        <v>0</v>
      </c>
      <c r="O742">
        <v>0</v>
      </c>
      <c r="P742">
        <v>0</v>
      </c>
      <c r="Q742">
        <v>0</v>
      </c>
    </row>
    <row r="743" spans="1:17" x14ac:dyDescent="0.2">
      <c r="A743" t="s">
        <v>18481</v>
      </c>
      <c r="B743" t="s">
        <v>86</v>
      </c>
      <c r="C743" t="s">
        <v>130</v>
      </c>
      <c r="D743" t="s">
        <v>17748</v>
      </c>
      <c r="E743" t="s">
        <v>83</v>
      </c>
      <c r="F743" t="s">
        <v>17749</v>
      </c>
      <c r="G743">
        <v>0</v>
      </c>
      <c r="H743">
        <v>0</v>
      </c>
      <c r="I743">
        <v>0</v>
      </c>
      <c r="J743">
        <v>0</v>
      </c>
      <c r="K743">
        <v>0</v>
      </c>
      <c r="L743">
        <v>0</v>
      </c>
      <c r="M743">
        <v>0</v>
      </c>
      <c r="N743">
        <v>1</v>
      </c>
      <c r="O743">
        <v>1</v>
      </c>
      <c r="P743">
        <v>0</v>
      </c>
      <c r="Q743">
        <v>0</v>
      </c>
    </row>
    <row r="744" spans="1:17" x14ac:dyDescent="0.2">
      <c r="A744" t="s">
        <v>18482</v>
      </c>
      <c r="B744" t="s">
        <v>86</v>
      </c>
      <c r="C744" t="s">
        <v>130</v>
      </c>
      <c r="D744" t="s">
        <v>17748</v>
      </c>
      <c r="E744" t="s">
        <v>83</v>
      </c>
      <c r="F744" t="s">
        <v>17734</v>
      </c>
      <c r="G744">
        <v>1</v>
      </c>
      <c r="H744">
        <v>0</v>
      </c>
      <c r="I744">
        <v>0</v>
      </c>
      <c r="J744">
        <v>0</v>
      </c>
      <c r="K744">
        <v>0</v>
      </c>
      <c r="L744">
        <v>0</v>
      </c>
      <c r="M744">
        <v>0</v>
      </c>
      <c r="N744">
        <v>0</v>
      </c>
      <c r="O744">
        <v>0</v>
      </c>
      <c r="P744">
        <v>0</v>
      </c>
      <c r="Q744">
        <v>0</v>
      </c>
    </row>
    <row r="745" spans="1:17" x14ac:dyDescent="0.2">
      <c r="A745" t="s">
        <v>18483</v>
      </c>
      <c r="B745" t="s">
        <v>86</v>
      </c>
      <c r="C745" t="s">
        <v>130</v>
      </c>
      <c r="D745" t="s">
        <v>17748</v>
      </c>
      <c r="E745" t="s">
        <v>81</v>
      </c>
      <c r="F745" t="s">
        <v>17749</v>
      </c>
      <c r="G745">
        <v>0</v>
      </c>
      <c r="H745">
        <v>0</v>
      </c>
      <c r="I745">
        <v>0</v>
      </c>
      <c r="J745">
        <v>0</v>
      </c>
      <c r="K745">
        <v>0</v>
      </c>
      <c r="L745">
        <v>0</v>
      </c>
      <c r="M745">
        <v>0</v>
      </c>
      <c r="N745">
        <v>1</v>
      </c>
      <c r="O745">
        <v>0</v>
      </c>
      <c r="P745">
        <v>1</v>
      </c>
      <c r="Q745">
        <v>0</v>
      </c>
    </row>
    <row r="746" spans="1:17" x14ac:dyDescent="0.2">
      <c r="A746" t="s">
        <v>18484</v>
      </c>
      <c r="B746" t="s">
        <v>86</v>
      </c>
      <c r="C746" t="s">
        <v>130</v>
      </c>
      <c r="D746" t="s">
        <v>17748</v>
      </c>
      <c r="E746" t="s">
        <v>81</v>
      </c>
      <c r="F746" t="s">
        <v>17734</v>
      </c>
      <c r="G746">
        <v>1</v>
      </c>
      <c r="H746">
        <v>0</v>
      </c>
      <c r="I746">
        <v>0</v>
      </c>
      <c r="J746">
        <v>0</v>
      </c>
      <c r="K746">
        <v>0</v>
      </c>
      <c r="L746">
        <v>0</v>
      </c>
      <c r="M746">
        <v>0</v>
      </c>
      <c r="N746">
        <v>0</v>
      </c>
      <c r="O746">
        <v>0</v>
      </c>
      <c r="P746">
        <v>0</v>
      </c>
      <c r="Q746">
        <v>0</v>
      </c>
    </row>
    <row r="747" spans="1:17" x14ac:dyDescent="0.2">
      <c r="A747" t="s">
        <v>18485</v>
      </c>
      <c r="B747" t="s">
        <v>86</v>
      </c>
      <c r="C747" t="s">
        <v>130</v>
      </c>
      <c r="D747" t="s">
        <v>17754</v>
      </c>
      <c r="E747" t="s">
        <v>83</v>
      </c>
      <c r="F747" t="s">
        <v>17734</v>
      </c>
      <c r="G747">
        <v>1</v>
      </c>
      <c r="H747">
        <v>0</v>
      </c>
      <c r="I747">
        <v>0</v>
      </c>
      <c r="J747">
        <v>0</v>
      </c>
      <c r="K747">
        <v>0</v>
      </c>
      <c r="L747">
        <v>0</v>
      </c>
      <c r="M747">
        <v>0</v>
      </c>
      <c r="N747">
        <v>0</v>
      </c>
      <c r="O747">
        <v>0</v>
      </c>
      <c r="P747">
        <v>0</v>
      </c>
      <c r="Q747">
        <v>0</v>
      </c>
    </row>
    <row r="748" spans="1:17" x14ac:dyDescent="0.2">
      <c r="A748" t="s">
        <v>18486</v>
      </c>
      <c r="B748" t="s">
        <v>86</v>
      </c>
      <c r="C748" t="s">
        <v>130</v>
      </c>
      <c r="D748" t="s">
        <v>17754</v>
      </c>
      <c r="E748" t="s">
        <v>81</v>
      </c>
      <c r="F748" t="s">
        <v>17734</v>
      </c>
      <c r="G748">
        <v>5</v>
      </c>
      <c r="H748">
        <v>0</v>
      </c>
      <c r="I748">
        <v>0</v>
      </c>
      <c r="J748">
        <v>0</v>
      </c>
      <c r="K748">
        <v>0</v>
      </c>
      <c r="L748">
        <v>0</v>
      </c>
      <c r="M748">
        <v>0</v>
      </c>
      <c r="N748">
        <v>0</v>
      </c>
      <c r="O748">
        <v>0</v>
      </c>
      <c r="P748">
        <v>0</v>
      </c>
      <c r="Q748">
        <v>0</v>
      </c>
    </row>
    <row r="749" spans="1:17" x14ac:dyDescent="0.2">
      <c r="A749" t="s">
        <v>18487</v>
      </c>
      <c r="B749" t="s">
        <v>86</v>
      </c>
      <c r="C749" t="s">
        <v>131</v>
      </c>
      <c r="D749" t="s">
        <v>17768</v>
      </c>
      <c r="E749" t="s">
        <v>81</v>
      </c>
      <c r="F749" t="s">
        <v>17734</v>
      </c>
      <c r="G749">
        <v>3</v>
      </c>
      <c r="H749">
        <v>0</v>
      </c>
      <c r="I749">
        <v>0</v>
      </c>
      <c r="J749">
        <v>0</v>
      </c>
      <c r="K749">
        <v>0</v>
      </c>
      <c r="L749">
        <v>0</v>
      </c>
      <c r="M749">
        <v>0</v>
      </c>
      <c r="N749">
        <v>0</v>
      </c>
      <c r="O749">
        <v>0</v>
      </c>
      <c r="P749">
        <v>0</v>
      </c>
      <c r="Q749">
        <v>0</v>
      </c>
    </row>
    <row r="750" spans="1:17" x14ac:dyDescent="0.2">
      <c r="A750" t="s">
        <v>18488</v>
      </c>
      <c r="B750" t="s">
        <v>86</v>
      </c>
      <c r="C750" t="s">
        <v>131</v>
      </c>
      <c r="D750" t="s">
        <v>17736</v>
      </c>
      <c r="E750" t="s">
        <v>83</v>
      </c>
      <c r="F750" t="s">
        <v>4929</v>
      </c>
      <c r="G750">
        <v>0</v>
      </c>
      <c r="H750">
        <v>24</v>
      </c>
      <c r="I750">
        <v>1</v>
      </c>
      <c r="J750">
        <v>23</v>
      </c>
      <c r="K750">
        <v>0</v>
      </c>
      <c r="L750">
        <v>0</v>
      </c>
      <c r="M750">
        <v>0</v>
      </c>
      <c r="N750">
        <v>0</v>
      </c>
      <c r="O750">
        <v>0</v>
      </c>
      <c r="P750">
        <v>0</v>
      </c>
      <c r="Q750">
        <v>0</v>
      </c>
    </row>
    <row r="751" spans="1:17" x14ac:dyDescent="0.2">
      <c r="A751" t="s">
        <v>18489</v>
      </c>
      <c r="B751" t="s">
        <v>86</v>
      </c>
      <c r="C751" t="s">
        <v>131</v>
      </c>
      <c r="D751" t="s">
        <v>17736</v>
      </c>
      <c r="E751" t="s">
        <v>83</v>
      </c>
      <c r="F751" t="s">
        <v>4931</v>
      </c>
      <c r="G751">
        <v>0</v>
      </c>
      <c r="H751">
        <v>24</v>
      </c>
      <c r="I751">
        <v>1</v>
      </c>
      <c r="J751">
        <v>23</v>
      </c>
      <c r="K751">
        <v>0</v>
      </c>
      <c r="L751">
        <v>0</v>
      </c>
      <c r="M751">
        <v>0</v>
      </c>
      <c r="N751">
        <v>0</v>
      </c>
      <c r="O751">
        <v>0</v>
      </c>
      <c r="P751">
        <v>0</v>
      </c>
      <c r="Q751">
        <v>0</v>
      </c>
    </row>
    <row r="752" spans="1:17" x14ac:dyDescent="0.2">
      <c r="A752" t="s">
        <v>18490</v>
      </c>
      <c r="B752" t="s">
        <v>86</v>
      </c>
      <c r="C752" t="s">
        <v>131</v>
      </c>
      <c r="D752" t="s">
        <v>17736</v>
      </c>
      <c r="E752" t="s">
        <v>83</v>
      </c>
      <c r="F752" t="s">
        <v>4933</v>
      </c>
      <c r="G752">
        <v>0</v>
      </c>
      <c r="H752">
        <v>0</v>
      </c>
      <c r="I752">
        <v>0</v>
      </c>
      <c r="J752">
        <v>0</v>
      </c>
      <c r="K752">
        <v>0</v>
      </c>
      <c r="L752">
        <v>0</v>
      </c>
      <c r="M752">
        <v>24</v>
      </c>
      <c r="N752">
        <v>0</v>
      </c>
      <c r="O752">
        <v>0</v>
      </c>
      <c r="P752">
        <v>0</v>
      </c>
      <c r="Q752">
        <v>0</v>
      </c>
    </row>
    <row r="753" spans="1:17" x14ac:dyDescent="0.2">
      <c r="A753" t="s">
        <v>18491</v>
      </c>
      <c r="B753" t="s">
        <v>86</v>
      </c>
      <c r="C753" t="s">
        <v>131</v>
      </c>
      <c r="D753" t="s">
        <v>17736</v>
      </c>
      <c r="E753" t="s">
        <v>83</v>
      </c>
      <c r="F753" t="s">
        <v>4935</v>
      </c>
      <c r="G753">
        <v>0</v>
      </c>
      <c r="H753">
        <v>24</v>
      </c>
      <c r="I753">
        <v>1</v>
      </c>
      <c r="J753">
        <v>23</v>
      </c>
      <c r="K753">
        <v>0</v>
      </c>
      <c r="L753">
        <v>0</v>
      </c>
      <c r="M753">
        <v>0</v>
      </c>
      <c r="N753">
        <v>0</v>
      </c>
      <c r="O753">
        <v>0</v>
      </c>
      <c r="P753">
        <v>0</v>
      </c>
      <c r="Q753">
        <v>0</v>
      </c>
    </row>
    <row r="754" spans="1:17" x14ac:dyDescent="0.2">
      <c r="A754" t="s">
        <v>18492</v>
      </c>
      <c r="B754" t="s">
        <v>86</v>
      </c>
      <c r="C754" t="s">
        <v>131</v>
      </c>
      <c r="D754" t="s">
        <v>17736</v>
      </c>
      <c r="E754" t="s">
        <v>83</v>
      </c>
      <c r="F754" t="s">
        <v>4937</v>
      </c>
      <c r="G754">
        <v>0</v>
      </c>
      <c r="H754">
        <v>24</v>
      </c>
      <c r="I754">
        <v>1</v>
      </c>
      <c r="J754">
        <v>23</v>
      </c>
      <c r="K754">
        <v>0</v>
      </c>
      <c r="L754">
        <v>0</v>
      </c>
      <c r="M754">
        <v>0</v>
      </c>
      <c r="N754">
        <v>0</v>
      </c>
      <c r="O754">
        <v>0</v>
      </c>
      <c r="P754">
        <v>0</v>
      </c>
      <c r="Q754">
        <v>0</v>
      </c>
    </row>
    <row r="755" spans="1:17" x14ac:dyDescent="0.2">
      <c r="A755" t="s">
        <v>18493</v>
      </c>
      <c r="B755" t="s">
        <v>86</v>
      </c>
      <c r="C755" t="s">
        <v>131</v>
      </c>
      <c r="D755" t="s">
        <v>17736</v>
      </c>
      <c r="E755" t="s">
        <v>83</v>
      </c>
      <c r="F755" t="s">
        <v>4939</v>
      </c>
      <c r="G755">
        <v>0</v>
      </c>
      <c r="H755">
        <v>0</v>
      </c>
      <c r="I755">
        <v>0</v>
      </c>
      <c r="J755">
        <v>0</v>
      </c>
      <c r="K755">
        <v>0</v>
      </c>
      <c r="L755">
        <v>0</v>
      </c>
      <c r="M755">
        <v>24</v>
      </c>
      <c r="N755">
        <v>0</v>
      </c>
      <c r="O755">
        <v>0</v>
      </c>
      <c r="P755">
        <v>0</v>
      </c>
      <c r="Q755">
        <v>0</v>
      </c>
    </row>
    <row r="756" spans="1:17" x14ac:dyDescent="0.2">
      <c r="A756" t="s">
        <v>18494</v>
      </c>
      <c r="B756" t="s">
        <v>86</v>
      </c>
      <c r="C756" t="s">
        <v>131</v>
      </c>
      <c r="D756" t="s">
        <v>17736</v>
      </c>
      <c r="E756" t="s">
        <v>83</v>
      </c>
      <c r="F756" t="s">
        <v>4941</v>
      </c>
      <c r="G756">
        <v>0</v>
      </c>
      <c r="H756">
        <v>24</v>
      </c>
      <c r="I756">
        <v>1</v>
      </c>
      <c r="J756">
        <v>23</v>
      </c>
      <c r="K756">
        <v>0</v>
      </c>
      <c r="L756">
        <v>0</v>
      </c>
      <c r="M756">
        <v>0</v>
      </c>
      <c r="N756">
        <v>0</v>
      </c>
      <c r="O756">
        <v>0</v>
      </c>
      <c r="P756">
        <v>0</v>
      </c>
      <c r="Q756">
        <v>0</v>
      </c>
    </row>
    <row r="757" spans="1:17" x14ac:dyDescent="0.2">
      <c r="A757" t="s">
        <v>18495</v>
      </c>
      <c r="B757" t="s">
        <v>86</v>
      </c>
      <c r="C757" t="s">
        <v>131</v>
      </c>
      <c r="D757" t="s">
        <v>17736</v>
      </c>
      <c r="E757" t="s">
        <v>83</v>
      </c>
      <c r="F757" t="s">
        <v>4943</v>
      </c>
      <c r="G757">
        <v>0</v>
      </c>
      <c r="H757">
        <v>0</v>
      </c>
      <c r="I757">
        <v>0</v>
      </c>
      <c r="J757">
        <v>0</v>
      </c>
      <c r="K757">
        <v>0</v>
      </c>
      <c r="L757">
        <v>0</v>
      </c>
      <c r="M757">
        <v>24</v>
      </c>
      <c r="N757">
        <v>0</v>
      </c>
      <c r="O757">
        <v>0</v>
      </c>
      <c r="P757">
        <v>0</v>
      </c>
      <c r="Q757">
        <v>0</v>
      </c>
    </row>
    <row r="758" spans="1:17" x14ac:dyDescent="0.2">
      <c r="A758" t="s">
        <v>18496</v>
      </c>
      <c r="B758" t="s">
        <v>86</v>
      </c>
      <c r="C758" t="s">
        <v>131</v>
      </c>
      <c r="D758" t="s">
        <v>17736</v>
      </c>
      <c r="E758" t="s">
        <v>83</v>
      </c>
      <c r="F758" t="s">
        <v>4925</v>
      </c>
      <c r="G758">
        <v>0</v>
      </c>
      <c r="H758">
        <v>0</v>
      </c>
      <c r="I758">
        <v>0</v>
      </c>
      <c r="J758">
        <v>0</v>
      </c>
      <c r="K758">
        <v>0</v>
      </c>
      <c r="L758">
        <v>0</v>
      </c>
      <c r="M758">
        <v>0</v>
      </c>
      <c r="N758">
        <v>23</v>
      </c>
      <c r="O758">
        <v>23</v>
      </c>
      <c r="P758">
        <v>0</v>
      </c>
      <c r="Q758">
        <v>0</v>
      </c>
    </row>
    <row r="759" spans="1:17" x14ac:dyDescent="0.2">
      <c r="A759" t="s">
        <v>18497</v>
      </c>
      <c r="B759" t="s">
        <v>86</v>
      </c>
      <c r="C759" t="s">
        <v>131</v>
      </c>
      <c r="D759" t="s">
        <v>17736</v>
      </c>
      <c r="E759" t="s">
        <v>83</v>
      </c>
      <c r="F759" t="s">
        <v>4927</v>
      </c>
      <c r="G759">
        <v>0</v>
      </c>
      <c r="H759">
        <v>0</v>
      </c>
      <c r="I759">
        <v>0</v>
      </c>
      <c r="J759">
        <v>0</v>
      </c>
      <c r="K759">
        <v>0</v>
      </c>
      <c r="L759">
        <v>0</v>
      </c>
      <c r="M759">
        <v>0</v>
      </c>
      <c r="N759">
        <v>22</v>
      </c>
      <c r="O759">
        <v>22</v>
      </c>
      <c r="P759">
        <v>0</v>
      </c>
      <c r="Q759">
        <v>0</v>
      </c>
    </row>
    <row r="760" spans="1:17" x14ac:dyDescent="0.2">
      <c r="A760" t="s">
        <v>18498</v>
      </c>
      <c r="B760" t="s">
        <v>86</v>
      </c>
      <c r="C760" t="s">
        <v>131</v>
      </c>
      <c r="D760" t="s">
        <v>17736</v>
      </c>
      <c r="E760" t="s">
        <v>83</v>
      </c>
      <c r="F760" t="s">
        <v>17734</v>
      </c>
      <c r="G760">
        <v>24</v>
      </c>
      <c r="H760">
        <v>0</v>
      </c>
      <c r="I760">
        <v>0</v>
      </c>
      <c r="J760">
        <v>0</v>
      </c>
      <c r="K760">
        <v>0</v>
      </c>
      <c r="L760">
        <v>0</v>
      </c>
      <c r="M760">
        <v>0</v>
      </c>
      <c r="N760">
        <v>0</v>
      </c>
      <c r="O760">
        <v>0</v>
      </c>
      <c r="P760">
        <v>0</v>
      </c>
      <c r="Q760">
        <v>0</v>
      </c>
    </row>
    <row r="761" spans="1:17" x14ac:dyDescent="0.2">
      <c r="A761" t="s">
        <v>18499</v>
      </c>
      <c r="B761" t="s">
        <v>86</v>
      </c>
      <c r="C761" t="s">
        <v>192</v>
      </c>
      <c r="D761" t="s">
        <v>17736</v>
      </c>
      <c r="E761" t="s">
        <v>83</v>
      </c>
      <c r="F761" t="s">
        <v>4943</v>
      </c>
      <c r="G761">
        <v>0</v>
      </c>
      <c r="H761">
        <v>0</v>
      </c>
      <c r="I761">
        <v>0</v>
      </c>
      <c r="J761">
        <v>0</v>
      </c>
      <c r="K761">
        <v>0</v>
      </c>
      <c r="L761">
        <v>0</v>
      </c>
      <c r="M761">
        <v>3</v>
      </c>
      <c r="N761">
        <v>0</v>
      </c>
      <c r="O761">
        <v>0</v>
      </c>
      <c r="P761">
        <v>0</v>
      </c>
      <c r="Q761">
        <v>0</v>
      </c>
    </row>
    <row r="762" spans="1:17" x14ac:dyDescent="0.2">
      <c r="A762" t="s">
        <v>18500</v>
      </c>
      <c r="B762" t="s">
        <v>86</v>
      </c>
      <c r="C762" t="s">
        <v>192</v>
      </c>
      <c r="D762" t="s">
        <v>17736</v>
      </c>
      <c r="E762" t="s">
        <v>83</v>
      </c>
      <c r="F762" t="s">
        <v>4925</v>
      </c>
      <c r="G762">
        <v>0</v>
      </c>
      <c r="H762">
        <v>0</v>
      </c>
      <c r="I762">
        <v>0</v>
      </c>
      <c r="J762">
        <v>0</v>
      </c>
      <c r="K762">
        <v>0</v>
      </c>
      <c r="L762">
        <v>0</v>
      </c>
      <c r="M762">
        <v>0</v>
      </c>
      <c r="N762">
        <v>3</v>
      </c>
      <c r="O762">
        <v>3</v>
      </c>
      <c r="P762">
        <v>0</v>
      </c>
      <c r="Q762">
        <v>0</v>
      </c>
    </row>
    <row r="763" spans="1:17" x14ac:dyDescent="0.2">
      <c r="A763" t="s">
        <v>18501</v>
      </c>
      <c r="B763" t="s">
        <v>86</v>
      </c>
      <c r="C763" t="s">
        <v>192</v>
      </c>
      <c r="D763" t="s">
        <v>17736</v>
      </c>
      <c r="E763" t="s">
        <v>83</v>
      </c>
      <c r="F763" t="s">
        <v>4927</v>
      </c>
      <c r="G763">
        <v>0</v>
      </c>
      <c r="H763">
        <v>0</v>
      </c>
      <c r="I763">
        <v>0</v>
      </c>
      <c r="J763">
        <v>0</v>
      </c>
      <c r="K763">
        <v>0</v>
      </c>
      <c r="L763">
        <v>0</v>
      </c>
      <c r="M763">
        <v>0</v>
      </c>
      <c r="N763">
        <v>2</v>
      </c>
      <c r="O763">
        <v>2</v>
      </c>
      <c r="P763">
        <v>0</v>
      </c>
      <c r="Q763">
        <v>0</v>
      </c>
    </row>
    <row r="764" spans="1:17" x14ac:dyDescent="0.2">
      <c r="A764" t="s">
        <v>18502</v>
      </c>
      <c r="B764" t="s">
        <v>86</v>
      </c>
      <c r="C764" t="s">
        <v>192</v>
      </c>
      <c r="D764" t="s">
        <v>17736</v>
      </c>
      <c r="E764" t="s">
        <v>83</v>
      </c>
      <c r="F764" t="s">
        <v>17734</v>
      </c>
      <c r="G764">
        <v>3</v>
      </c>
      <c r="H764">
        <v>0</v>
      </c>
      <c r="I764">
        <v>0</v>
      </c>
      <c r="J764">
        <v>0</v>
      </c>
      <c r="K764">
        <v>0</v>
      </c>
      <c r="L764">
        <v>0</v>
      </c>
      <c r="M764">
        <v>0</v>
      </c>
      <c r="N764">
        <v>0</v>
      </c>
      <c r="O764">
        <v>0</v>
      </c>
      <c r="P764">
        <v>0</v>
      </c>
      <c r="Q764">
        <v>0</v>
      </c>
    </row>
    <row r="765" spans="1:17" x14ac:dyDescent="0.2">
      <c r="A765" t="s">
        <v>18503</v>
      </c>
      <c r="B765" t="s">
        <v>86</v>
      </c>
      <c r="C765" t="s">
        <v>192</v>
      </c>
      <c r="D765" t="s">
        <v>17736</v>
      </c>
      <c r="E765" t="s">
        <v>81</v>
      </c>
      <c r="F765" t="s">
        <v>4929</v>
      </c>
      <c r="G765">
        <v>0</v>
      </c>
      <c r="H765">
        <v>20</v>
      </c>
      <c r="I765">
        <v>4</v>
      </c>
      <c r="J765">
        <v>16</v>
      </c>
      <c r="K765">
        <v>0</v>
      </c>
      <c r="L765">
        <v>0</v>
      </c>
      <c r="M765">
        <v>0</v>
      </c>
      <c r="N765">
        <v>0</v>
      </c>
      <c r="O765">
        <v>0</v>
      </c>
      <c r="P765">
        <v>0</v>
      </c>
      <c r="Q765">
        <v>0</v>
      </c>
    </row>
    <row r="766" spans="1:17" x14ac:dyDescent="0.2">
      <c r="A766" t="s">
        <v>18504</v>
      </c>
      <c r="B766" t="s">
        <v>86</v>
      </c>
      <c r="C766" t="s">
        <v>192</v>
      </c>
      <c r="D766" t="s">
        <v>17736</v>
      </c>
      <c r="E766" t="s">
        <v>81</v>
      </c>
      <c r="F766" t="s">
        <v>4931</v>
      </c>
      <c r="G766">
        <v>0</v>
      </c>
      <c r="H766">
        <v>20</v>
      </c>
      <c r="I766">
        <v>3</v>
      </c>
      <c r="J766">
        <v>17</v>
      </c>
      <c r="K766">
        <v>0</v>
      </c>
      <c r="L766">
        <v>0</v>
      </c>
      <c r="M766">
        <v>0</v>
      </c>
      <c r="N766">
        <v>0</v>
      </c>
      <c r="O766">
        <v>0</v>
      </c>
      <c r="P766">
        <v>0</v>
      </c>
      <c r="Q766">
        <v>0</v>
      </c>
    </row>
    <row r="767" spans="1:17" x14ac:dyDescent="0.2">
      <c r="A767" t="s">
        <v>18505</v>
      </c>
      <c r="B767" t="s">
        <v>86</v>
      </c>
      <c r="C767" t="s">
        <v>192</v>
      </c>
      <c r="D767" t="s">
        <v>17736</v>
      </c>
      <c r="E767" t="s">
        <v>81</v>
      </c>
      <c r="F767" t="s">
        <v>4933</v>
      </c>
      <c r="G767">
        <v>0</v>
      </c>
      <c r="H767">
        <v>0</v>
      </c>
      <c r="I767">
        <v>0</v>
      </c>
      <c r="J767">
        <v>0</v>
      </c>
      <c r="K767">
        <v>0</v>
      </c>
      <c r="L767">
        <v>0</v>
      </c>
      <c r="M767">
        <v>20</v>
      </c>
      <c r="N767">
        <v>0</v>
      </c>
      <c r="O767">
        <v>0</v>
      </c>
      <c r="P767">
        <v>0</v>
      </c>
      <c r="Q767">
        <v>0</v>
      </c>
    </row>
    <row r="768" spans="1:17" x14ac:dyDescent="0.2">
      <c r="A768" t="s">
        <v>18506</v>
      </c>
      <c r="B768" t="s">
        <v>86</v>
      </c>
      <c r="C768" t="s">
        <v>192</v>
      </c>
      <c r="D768" t="s">
        <v>17736</v>
      </c>
      <c r="E768" t="s">
        <v>81</v>
      </c>
      <c r="F768" t="s">
        <v>4935</v>
      </c>
      <c r="G768">
        <v>0</v>
      </c>
      <c r="H768">
        <v>20</v>
      </c>
      <c r="I768">
        <v>3</v>
      </c>
      <c r="J768">
        <v>17</v>
      </c>
      <c r="K768">
        <v>0</v>
      </c>
      <c r="L768">
        <v>0</v>
      </c>
      <c r="M768">
        <v>0</v>
      </c>
      <c r="N768">
        <v>0</v>
      </c>
      <c r="O768">
        <v>0</v>
      </c>
      <c r="P768">
        <v>0</v>
      </c>
      <c r="Q768">
        <v>0</v>
      </c>
    </row>
    <row r="769" spans="1:17" x14ac:dyDescent="0.2">
      <c r="A769" t="s">
        <v>18507</v>
      </c>
      <c r="B769" t="s">
        <v>86</v>
      </c>
      <c r="C769" t="s">
        <v>192</v>
      </c>
      <c r="D769" t="s">
        <v>17736</v>
      </c>
      <c r="E769" t="s">
        <v>81</v>
      </c>
      <c r="F769" t="s">
        <v>4937</v>
      </c>
      <c r="G769">
        <v>0</v>
      </c>
      <c r="H769">
        <v>20</v>
      </c>
      <c r="I769">
        <v>3</v>
      </c>
      <c r="J769">
        <v>17</v>
      </c>
      <c r="K769">
        <v>0</v>
      </c>
      <c r="L769">
        <v>0</v>
      </c>
      <c r="M769">
        <v>0</v>
      </c>
      <c r="N769">
        <v>0</v>
      </c>
      <c r="O769">
        <v>0</v>
      </c>
      <c r="P769">
        <v>0</v>
      </c>
      <c r="Q769">
        <v>0</v>
      </c>
    </row>
    <row r="770" spans="1:17" x14ac:dyDescent="0.2">
      <c r="A770" t="s">
        <v>18508</v>
      </c>
      <c r="B770" t="s">
        <v>86</v>
      </c>
      <c r="C770" t="s">
        <v>192</v>
      </c>
      <c r="D770" t="s">
        <v>17736</v>
      </c>
      <c r="E770" t="s">
        <v>81</v>
      </c>
      <c r="F770" t="s">
        <v>4939</v>
      </c>
      <c r="G770">
        <v>0</v>
      </c>
      <c r="H770">
        <v>0</v>
      </c>
      <c r="I770">
        <v>0</v>
      </c>
      <c r="J770">
        <v>0</v>
      </c>
      <c r="K770">
        <v>0</v>
      </c>
      <c r="L770">
        <v>0</v>
      </c>
      <c r="M770">
        <v>20</v>
      </c>
      <c r="N770">
        <v>0</v>
      </c>
      <c r="O770">
        <v>0</v>
      </c>
      <c r="P770">
        <v>0</v>
      </c>
      <c r="Q770">
        <v>0</v>
      </c>
    </row>
    <row r="771" spans="1:17" x14ac:dyDescent="0.2">
      <c r="A771" t="s">
        <v>18509</v>
      </c>
      <c r="B771" t="s">
        <v>86</v>
      </c>
      <c r="C771" t="s">
        <v>192</v>
      </c>
      <c r="D771" t="s">
        <v>17736</v>
      </c>
      <c r="E771" t="s">
        <v>81</v>
      </c>
      <c r="F771" t="s">
        <v>4941</v>
      </c>
      <c r="G771">
        <v>0</v>
      </c>
      <c r="H771">
        <v>20</v>
      </c>
      <c r="I771">
        <v>4</v>
      </c>
      <c r="J771">
        <v>16</v>
      </c>
      <c r="K771">
        <v>0</v>
      </c>
      <c r="L771">
        <v>0</v>
      </c>
      <c r="M771">
        <v>0</v>
      </c>
      <c r="N771">
        <v>0</v>
      </c>
      <c r="O771">
        <v>0</v>
      </c>
      <c r="P771">
        <v>0</v>
      </c>
      <c r="Q771">
        <v>0</v>
      </c>
    </row>
    <row r="772" spans="1:17" x14ac:dyDescent="0.2">
      <c r="A772" t="s">
        <v>18510</v>
      </c>
      <c r="B772" t="s">
        <v>86</v>
      </c>
      <c r="C772" t="s">
        <v>192</v>
      </c>
      <c r="D772" t="s">
        <v>17736</v>
      </c>
      <c r="E772" t="s">
        <v>81</v>
      </c>
      <c r="F772" t="s">
        <v>4943</v>
      </c>
      <c r="G772">
        <v>0</v>
      </c>
      <c r="H772">
        <v>0</v>
      </c>
      <c r="I772">
        <v>0</v>
      </c>
      <c r="J772">
        <v>0</v>
      </c>
      <c r="K772">
        <v>0</v>
      </c>
      <c r="L772">
        <v>0</v>
      </c>
      <c r="M772">
        <v>20</v>
      </c>
      <c r="N772">
        <v>0</v>
      </c>
      <c r="O772">
        <v>0</v>
      </c>
      <c r="P772">
        <v>0</v>
      </c>
      <c r="Q772">
        <v>0</v>
      </c>
    </row>
    <row r="773" spans="1:17" x14ac:dyDescent="0.2">
      <c r="A773" t="s">
        <v>18511</v>
      </c>
      <c r="B773" t="s">
        <v>86</v>
      </c>
      <c r="C773" t="s">
        <v>192</v>
      </c>
      <c r="D773" t="s">
        <v>17736</v>
      </c>
      <c r="E773" t="s">
        <v>81</v>
      </c>
      <c r="F773" t="s">
        <v>4925</v>
      </c>
      <c r="G773">
        <v>0</v>
      </c>
      <c r="H773">
        <v>0</v>
      </c>
      <c r="I773">
        <v>0</v>
      </c>
      <c r="J773">
        <v>0</v>
      </c>
      <c r="K773">
        <v>0</v>
      </c>
      <c r="L773">
        <v>0</v>
      </c>
      <c r="M773">
        <v>0</v>
      </c>
      <c r="N773">
        <v>19</v>
      </c>
      <c r="O773">
        <v>19</v>
      </c>
      <c r="P773">
        <v>0</v>
      </c>
      <c r="Q773">
        <v>0</v>
      </c>
    </row>
    <row r="774" spans="1:17" x14ac:dyDescent="0.2">
      <c r="A774" t="s">
        <v>18512</v>
      </c>
      <c r="B774" t="s">
        <v>86</v>
      </c>
      <c r="C774" t="s">
        <v>192</v>
      </c>
      <c r="D774" t="s">
        <v>17736</v>
      </c>
      <c r="E774" t="s">
        <v>81</v>
      </c>
      <c r="F774" t="s">
        <v>4927</v>
      </c>
      <c r="G774">
        <v>0</v>
      </c>
      <c r="H774">
        <v>0</v>
      </c>
      <c r="I774">
        <v>0</v>
      </c>
      <c r="J774">
        <v>0</v>
      </c>
      <c r="K774">
        <v>0</v>
      </c>
      <c r="L774">
        <v>0</v>
      </c>
      <c r="M774">
        <v>0</v>
      </c>
      <c r="N774">
        <v>18</v>
      </c>
      <c r="O774">
        <v>18</v>
      </c>
      <c r="P774">
        <v>0</v>
      </c>
      <c r="Q774">
        <v>0</v>
      </c>
    </row>
    <row r="775" spans="1:17" x14ac:dyDescent="0.2">
      <c r="A775" t="s">
        <v>18513</v>
      </c>
      <c r="B775" t="s">
        <v>86</v>
      </c>
      <c r="C775" t="s">
        <v>192</v>
      </c>
      <c r="D775" t="s">
        <v>17736</v>
      </c>
      <c r="E775" t="s">
        <v>81</v>
      </c>
      <c r="F775" t="s">
        <v>17734</v>
      </c>
      <c r="G775">
        <v>20</v>
      </c>
      <c r="H775">
        <v>0</v>
      </c>
      <c r="I775">
        <v>0</v>
      </c>
      <c r="J775">
        <v>0</v>
      </c>
      <c r="K775">
        <v>0</v>
      </c>
      <c r="L775">
        <v>0</v>
      </c>
      <c r="M775">
        <v>0</v>
      </c>
      <c r="N775">
        <v>0</v>
      </c>
      <c r="O775">
        <v>0</v>
      </c>
      <c r="P775">
        <v>0</v>
      </c>
      <c r="Q775">
        <v>0</v>
      </c>
    </row>
    <row r="776" spans="1:17" x14ac:dyDescent="0.2">
      <c r="A776" t="s">
        <v>18514</v>
      </c>
      <c r="B776" t="s">
        <v>86</v>
      </c>
      <c r="C776" t="s">
        <v>192</v>
      </c>
      <c r="D776" t="s">
        <v>17748</v>
      </c>
      <c r="E776" t="s">
        <v>81</v>
      </c>
      <c r="F776" t="s">
        <v>17749</v>
      </c>
      <c r="G776">
        <v>0</v>
      </c>
      <c r="H776">
        <v>0</v>
      </c>
      <c r="I776">
        <v>0</v>
      </c>
      <c r="J776">
        <v>0</v>
      </c>
      <c r="K776">
        <v>0</v>
      </c>
      <c r="L776">
        <v>0</v>
      </c>
      <c r="M776">
        <v>0</v>
      </c>
      <c r="N776">
        <v>1</v>
      </c>
      <c r="O776">
        <v>1</v>
      </c>
      <c r="P776">
        <v>0</v>
      </c>
      <c r="Q776">
        <v>0</v>
      </c>
    </row>
    <row r="777" spans="1:17" x14ac:dyDescent="0.2">
      <c r="A777" t="s">
        <v>18515</v>
      </c>
      <c r="B777" t="s">
        <v>86</v>
      </c>
      <c r="C777" t="s">
        <v>192</v>
      </c>
      <c r="D777" t="s">
        <v>17748</v>
      </c>
      <c r="E777" t="s">
        <v>81</v>
      </c>
      <c r="F777" t="s">
        <v>17734</v>
      </c>
      <c r="G777">
        <v>1</v>
      </c>
      <c r="H777">
        <v>0</v>
      </c>
      <c r="I777">
        <v>0</v>
      </c>
      <c r="J777">
        <v>0</v>
      </c>
      <c r="K777">
        <v>0</v>
      </c>
      <c r="L777">
        <v>0</v>
      </c>
      <c r="M777">
        <v>0</v>
      </c>
      <c r="N777">
        <v>0</v>
      </c>
      <c r="O777">
        <v>0</v>
      </c>
      <c r="P777">
        <v>0</v>
      </c>
      <c r="Q777">
        <v>0</v>
      </c>
    </row>
    <row r="778" spans="1:17" x14ac:dyDescent="0.2">
      <c r="A778" t="s">
        <v>18516</v>
      </c>
      <c r="B778" t="s">
        <v>86</v>
      </c>
      <c r="C778" t="s">
        <v>192</v>
      </c>
      <c r="D778" t="s">
        <v>17754</v>
      </c>
      <c r="E778" t="s">
        <v>81</v>
      </c>
      <c r="F778" t="s">
        <v>17734</v>
      </c>
      <c r="G778">
        <v>3</v>
      </c>
      <c r="H778">
        <v>0</v>
      </c>
      <c r="I778">
        <v>0</v>
      </c>
      <c r="J778">
        <v>0</v>
      </c>
      <c r="K778">
        <v>0</v>
      </c>
      <c r="L778">
        <v>0</v>
      </c>
      <c r="M778">
        <v>0</v>
      </c>
      <c r="N778">
        <v>0</v>
      </c>
      <c r="O778">
        <v>0</v>
      </c>
      <c r="P778">
        <v>0</v>
      </c>
      <c r="Q778">
        <v>0</v>
      </c>
    </row>
    <row r="779" spans="1:17" x14ac:dyDescent="0.2">
      <c r="A779" t="s">
        <v>18517</v>
      </c>
      <c r="B779" t="s">
        <v>86</v>
      </c>
      <c r="C779" t="s">
        <v>193</v>
      </c>
      <c r="D779" t="s">
        <v>17768</v>
      </c>
      <c r="E779" t="s">
        <v>83</v>
      </c>
      <c r="F779" t="s">
        <v>17734</v>
      </c>
      <c r="G779">
        <v>2</v>
      </c>
      <c r="H779">
        <v>0</v>
      </c>
      <c r="I779">
        <v>0</v>
      </c>
      <c r="J779">
        <v>0</v>
      </c>
      <c r="K779">
        <v>0</v>
      </c>
      <c r="L779">
        <v>0</v>
      </c>
      <c r="M779">
        <v>0</v>
      </c>
      <c r="N779">
        <v>0</v>
      </c>
      <c r="O779">
        <v>0</v>
      </c>
      <c r="P779">
        <v>0</v>
      </c>
      <c r="Q779">
        <v>0</v>
      </c>
    </row>
    <row r="780" spans="1:17" x14ac:dyDescent="0.2">
      <c r="A780" t="s">
        <v>18518</v>
      </c>
      <c r="B780" t="s">
        <v>86</v>
      </c>
      <c r="C780" t="s">
        <v>193</v>
      </c>
      <c r="D780" t="s">
        <v>17736</v>
      </c>
      <c r="E780" t="s">
        <v>83</v>
      </c>
      <c r="F780" t="s">
        <v>4929</v>
      </c>
      <c r="G780">
        <v>0</v>
      </c>
      <c r="H780">
        <v>29</v>
      </c>
      <c r="I780">
        <v>4</v>
      </c>
      <c r="J780">
        <v>23</v>
      </c>
      <c r="K780">
        <v>1</v>
      </c>
      <c r="L780">
        <v>1</v>
      </c>
      <c r="M780">
        <v>0</v>
      </c>
      <c r="N780">
        <v>0</v>
      </c>
      <c r="O780">
        <v>0</v>
      </c>
      <c r="P780">
        <v>0</v>
      </c>
      <c r="Q780">
        <v>0</v>
      </c>
    </row>
    <row r="781" spans="1:17" x14ac:dyDescent="0.2">
      <c r="A781" t="s">
        <v>18519</v>
      </c>
      <c r="B781" t="s">
        <v>86</v>
      </c>
      <c r="C781" t="s">
        <v>193</v>
      </c>
      <c r="D781" t="s">
        <v>17736</v>
      </c>
      <c r="E781" t="s">
        <v>83</v>
      </c>
      <c r="F781" t="s">
        <v>4931</v>
      </c>
      <c r="G781">
        <v>0</v>
      </c>
      <c r="H781">
        <v>29</v>
      </c>
      <c r="I781">
        <v>3</v>
      </c>
      <c r="J781">
        <v>23</v>
      </c>
      <c r="K781">
        <v>2</v>
      </c>
      <c r="L781">
        <v>1</v>
      </c>
      <c r="M781">
        <v>0</v>
      </c>
      <c r="N781">
        <v>0</v>
      </c>
      <c r="O781">
        <v>0</v>
      </c>
      <c r="P781">
        <v>0</v>
      </c>
      <c r="Q781">
        <v>0</v>
      </c>
    </row>
    <row r="782" spans="1:17" x14ac:dyDescent="0.2">
      <c r="A782" t="s">
        <v>18520</v>
      </c>
      <c r="B782" t="s">
        <v>86</v>
      </c>
      <c r="C782" t="s">
        <v>193</v>
      </c>
      <c r="D782" t="s">
        <v>17736</v>
      </c>
      <c r="E782" t="s">
        <v>83</v>
      </c>
      <c r="F782" t="s">
        <v>4933</v>
      </c>
      <c r="G782">
        <v>0</v>
      </c>
      <c r="H782">
        <v>0</v>
      </c>
      <c r="I782">
        <v>0</v>
      </c>
      <c r="J782">
        <v>0</v>
      </c>
      <c r="K782">
        <v>0</v>
      </c>
      <c r="L782">
        <v>0</v>
      </c>
      <c r="M782">
        <v>29</v>
      </c>
      <c r="N782">
        <v>0</v>
      </c>
      <c r="O782">
        <v>0</v>
      </c>
      <c r="P782">
        <v>0</v>
      </c>
      <c r="Q782">
        <v>0</v>
      </c>
    </row>
    <row r="783" spans="1:17" x14ac:dyDescent="0.2">
      <c r="A783" t="s">
        <v>18521</v>
      </c>
      <c r="B783" t="s">
        <v>86</v>
      </c>
      <c r="C783" t="s">
        <v>193</v>
      </c>
      <c r="D783" t="s">
        <v>17736</v>
      </c>
      <c r="E783" t="s">
        <v>83</v>
      </c>
      <c r="F783" t="s">
        <v>4935</v>
      </c>
      <c r="G783">
        <v>0</v>
      </c>
      <c r="H783">
        <v>29</v>
      </c>
      <c r="I783">
        <v>3</v>
      </c>
      <c r="J783">
        <v>23</v>
      </c>
      <c r="K783">
        <v>2</v>
      </c>
      <c r="L783">
        <v>1</v>
      </c>
      <c r="M783">
        <v>0</v>
      </c>
      <c r="N783">
        <v>0</v>
      </c>
      <c r="O783">
        <v>0</v>
      </c>
      <c r="P783">
        <v>0</v>
      </c>
      <c r="Q783">
        <v>0</v>
      </c>
    </row>
    <row r="784" spans="1:17" x14ac:dyDescent="0.2">
      <c r="A784" t="s">
        <v>18522</v>
      </c>
      <c r="B784" t="s">
        <v>86</v>
      </c>
      <c r="C784" t="s">
        <v>193</v>
      </c>
      <c r="D784" t="s">
        <v>17736</v>
      </c>
      <c r="E784" t="s">
        <v>83</v>
      </c>
      <c r="F784" t="s">
        <v>4937</v>
      </c>
      <c r="G784">
        <v>0</v>
      </c>
      <c r="H784">
        <v>29</v>
      </c>
      <c r="I784">
        <v>3</v>
      </c>
      <c r="J784">
        <v>23</v>
      </c>
      <c r="K784">
        <v>2</v>
      </c>
      <c r="L784">
        <v>1</v>
      </c>
      <c r="M784">
        <v>0</v>
      </c>
      <c r="N784">
        <v>0</v>
      </c>
      <c r="O784">
        <v>0</v>
      </c>
      <c r="P784">
        <v>0</v>
      </c>
      <c r="Q784">
        <v>0</v>
      </c>
    </row>
    <row r="785" spans="1:17" x14ac:dyDescent="0.2">
      <c r="A785" t="s">
        <v>18523</v>
      </c>
      <c r="B785" t="s">
        <v>86</v>
      </c>
      <c r="C785" t="s">
        <v>193</v>
      </c>
      <c r="D785" t="s">
        <v>17736</v>
      </c>
      <c r="E785" t="s">
        <v>83</v>
      </c>
      <c r="F785" t="s">
        <v>4939</v>
      </c>
      <c r="G785">
        <v>0</v>
      </c>
      <c r="H785">
        <v>0</v>
      </c>
      <c r="I785">
        <v>0</v>
      </c>
      <c r="J785">
        <v>0</v>
      </c>
      <c r="K785">
        <v>0</v>
      </c>
      <c r="L785">
        <v>0</v>
      </c>
      <c r="M785">
        <v>29</v>
      </c>
      <c r="N785">
        <v>0</v>
      </c>
      <c r="O785">
        <v>0</v>
      </c>
      <c r="P785">
        <v>0</v>
      </c>
      <c r="Q785">
        <v>0</v>
      </c>
    </row>
    <row r="786" spans="1:17" x14ac:dyDescent="0.2">
      <c r="A786" t="s">
        <v>18524</v>
      </c>
      <c r="B786" t="s">
        <v>86</v>
      </c>
      <c r="C786" t="s">
        <v>193</v>
      </c>
      <c r="D786" t="s">
        <v>17736</v>
      </c>
      <c r="E786" t="s">
        <v>83</v>
      </c>
      <c r="F786" t="s">
        <v>4941</v>
      </c>
      <c r="G786">
        <v>0</v>
      </c>
      <c r="H786">
        <v>29</v>
      </c>
      <c r="I786">
        <v>3</v>
      </c>
      <c r="J786">
        <v>23</v>
      </c>
      <c r="K786">
        <v>2</v>
      </c>
      <c r="L786">
        <v>1</v>
      </c>
      <c r="M786">
        <v>0</v>
      </c>
      <c r="N786">
        <v>0</v>
      </c>
      <c r="O786">
        <v>0</v>
      </c>
      <c r="P786">
        <v>0</v>
      </c>
      <c r="Q786">
        <v>0</v>
      </c>
    </row>
    <row r="787" spans="1:17" x14ac:dyDescent="0.2">
      <c r="A787" t="s">
        <v>18525</v>
      </c>
      <c r="B787" t="s">
        <v>86</v>
      </c>
      <c r="C787" t="s">
        <v>193</v>
      </c>
      <c r="D787" t="s">
        <v>17736</v>
      </c>
      <c r="E787" t="s">
        <v>83</v>
      </c>
      <c r="F787" t="s">
        <v>4943</v>
      </c>
      <c r="G787">
        <v>0</v>
      </c>
      <c r="H787">
        <v>0</v>
      </c>
      <c r="I787">
        <v>0</v>
      </c>
      <c r="J787">
        <v>0</v>
      </c>
      <c r="K787">
        <v>0</v>
      </c>
      <c r="L787">
        <v>0</v>
      </c>
      <c r="M787">
        <v>29</v>
      </c>
      <c r="N787">
        <v>0</v>
      </c>
      <c r="O787">
        <v>0</v>
      </c>
      <c r="P787">
        <v>0</v>
      </c>
      <c r="Q787">
        <v>0</v>
      </c>
    </row>
    <row r="788" spans="1:17" x14ac:dyDescent="0.2">
      <c r="A788" t="s">
        <v>18526</v>
      </c>
      <c r="B788" t="s">
        <v>86</v>
      </c>
      <c r="C788" t="s">
        <v>193</v>
      </c>
      <c r="D788" t="s">
        <v>17736</v>
      </c>
      <c r="E788" t="s">
        <v>83</v>
      </c>
      <c r="F788" t="s">
        <v>4925</v>
      </c>
      <c r="G788">
        <v>0</v>
      </c>
      <c r="H788">
        <v>0</v>
      </c>
      <c r="I788">
        <v>0</v>
      </c>
      <c r="J788">
        <v>0</v>
      </c>
      <c r="K788">
        <v>0</v>
      </c>
      <c r="L788">
        <v>0</v>
      </c>
      <c r="M788">
        <v>0</v>
      </c>
      <c r="N788">
        <v>25</v>
      </c>
      <c r="O788">
        <v>25</v>
      </c>
      <c r="P788">
        <v>0</v>
      </c>
      <c r="Q788">
        <v>0</v>
      </c>
    </row>
    <row r="789" spans="1:17" x14ac:dyDescent="0.2">
      <c r="A789" t="s">
        <v>18527</v>
      </c>
      <c r="B789" t="s">
        <v>86</v>
      </c>
      <c r="C789" t="s">
        <v>193</v>
      </c>
      <c r="D789" t="s">
        <v>17736</v>
      </c>
      <c r="E789" t="s">
        <v>83</v>
      </c>
      <c r="F789" t="s">
        <v>4927</v>
      </c>
      <c r="G789">
        <v>0</v>
      </c>
      <c r="H789">
        <v>0</v>
      </c>
      <c r="I789">
        <v>0</v>
      </c>
      <c r="J789">
        <v>0</v>
      </c>
      <c r="K789">
        <v>0</v>
      </c>
      <c r="L789">
        <v>0</v>
      </c>
      <c r="M789">
        <v>0</v>
      </c>
      <c r="N789">
        <v>21</v>
      </c>
      <c r="O789">
        <v>21</v>
      </c>
      <c r="P789">
        <v>0</v>
      </c>
      <c r="Q789">
        <v>0</v>
      </c>
    </row>
    <row r="790" spans="1:17" x14ac:dyDescent="0.2">
      <c r="A790" t="s">
        <v>18528</v>
      </c>
      <c r="B790" t="s">
        <v>86</v>
      </c>
      <c r="C790" t="s">
        <v>252</v>
      </c>
      <c r="D790" t="s">
        <v>17736</v>
      </c>
      <c r="E790" t="s">
        <v>81</v>
      </c>
      <c r="F790" t="s">
        <v>4929</v>
      </c>
      <c r="G790">
        <v>0</v>
      </c>
      <c r="H790">
        <v>15</v>
      </c>
      <c r="I790">
        <v>3</v>
      </c>
      <c r="J790">
        <v>11</v>
      </c>
      <c r="K790">
        <v>0</v>
      </c>
      <c r="L790">
        <v>1</v>
      </c>
      <c r="M790">
        <v>0</v>
      </c>
      <c r="N790">
        <v>0</v>
      </c>
      <c r="O790">
        <v>0</v>
      </c>
      <c r="P790">
        <v>0</v>
      </c>
      <c r="Q790">
        <v>0</v>
      </c>
    </row>
    <row r="791" spans="1:17" x14ac:dyDescent="0.2">
      <c r="A791" t="s">
        <v>18529</v>
      </c>
      <c r="B791" t="s">
        <v>86</v>
      </c>
      <c r="C791" t="s">
        <v>252</v>
      </c>
      <c r="D791" t="s">
        <v>17736</v>
      </c>
      <c r="E791" t="s">
        <v>81</v>
      </c>
      <c r="F791" t="s">
        <v>4931</v>
      </c>
      <c r="G791">
        <v>0</v>
      </c>
      <c r="H791">
        <v>15</v>
      </c>
      <c r="I791">
        <v>3</v>
      </c>
      <c r="J791">
        <v>11</v>
      </c>
      <c r="K791">
        <v>0</v>
      </c>
      <c r="L791">
        <v>1</v>
      </c>
      <c r="M791">
        <v>0</v>
      </c>
      <c r="N791">
        <v>0</v>
      </c>
      <c r="O791">
        <v>0</v>
      </c>
      <c r="P791">
        <v>0</v>
      </c>
      <c r="Q791">
        <v>0</v>
      </c>
    </row>
    <row r="792" spans="1:17" x14ac:dyDescent="0.2">
      <c r="A792" t="s">
        <v>18530</v>
      </c>
      <c r="B792" t="s">
        <v>86</v>
      </c>
      <c r="C792" t="s">
        <v>252</v>
      </c>
      <c r="D792" t="s">
        <v>17736</v>
      </c>
      <c r="E792" t="s">
        <v>81</v>
      </c>
      <c r="F792" t="s">
        <v>4933</v>
      </c>
      <c r="G792">
        <v>0</v>
      </c>
      <c r="H792">
        <v>0</v>
      </c>
      <c r="I792">
        <v>0</v>
      </c>
      <c r="J792">
        <v>0</v>
      </c>
      <c r="K792">
        <v>0</v>
      </c>
      <c r="L792">
        <v>0</v>
      </c>
      <c r="M792">
        <v>15</v>
      </c>
      <c r="N792">
        <v>0</v>
      </c>
      <c r="O792">
        <v>0</v>
      </c>
      <c r="P792">
        <v>0</v>
      </c>
      <c r="Q792">
        <v>0</v>
      </c>
    </row>
    <row r="793" spans="1:17" x14ac:dyDescent="0.2">
      <c r="A793" t="s">
        <v>18531</v>
      </c>
      <c r="B793" t="s">
        <v>86</v>
      </c>
      <c r="C793" t="s">
        <v>252</v>
      </c>
      <c r="D793" t="s">
        <v>17736</v>
      </c>
      <c r="E793" t="s">
        <v>81</v>
      </c>
      <c r="F793" t="s">
        <v>4935</v>
      </c>
      <c r="G793">
        <v>0</v>
      </c>
      <c r="H793">
        <v>15</v>
      </c>
      <c r="I793">
        <v>3</v>
      </c>
      <c r="J793">
        <v>11</v>
      </c>
      <c r="K793">
        <v>0</v>
      </c>
      <c r="L793">
        <v>1</v>
      </c>
      <c r="M793">
        <v>0</v>
      </c>
      <c r="N793">
        <v>0</v>
      </c>
      <c r="O793">
        <v>0</v>
      </c>
      <c r="P793">
        <v>0</v>
      </c>
      <c r="Q793">
        <v>0</v>
      </c>
    </row>
    <row r="794" spans="1:17" x14ac:dyDescent="0.2">
      <c r="A794" t="s">
        <v>18532</v>
      </c>
      <c r="B794" t="s">
        <v>86</v>
      </c>
      <c r="C794" t="s">
        <v>252</v>
      </c>
      <c r="D794" t="s">
        <v>17736</v>
      </c>
      <c r="E794" t="s">
        <v>81</v>
      </c>
      <c r="F794" t="s">
        <v>4937</v>
      </c>
      <c r="G794">
        <v>0</v>
      </c>
      <c r="H794">
        <v>15</v>
      </c>
      <c r="I794">
        <v>3</v>
      </c>
      <c r="J794">
        <v>11</v>
      </c>
      <c r="K794">
        <v>0</v>
      </c>
      <c r="L794">
        <v>1</v>
      </c>
      <c r="M794">
        <v>0</v>
      </c>
      <c r="N794">
        <v>0</v>
      </c>
      <c r="O794">
        <v>0</v>
      </c>
      <c r="P794">
        <v>0</v>
      </c>
      <c r="Q794">
        <v>0</v>
      </c>
    </row>
    <row r="795" spans="1:17" x14ac:dyDescent="0.2">
      <c r="A795" t="s">
        <v>18533</v>
      </c>
      <c r="B795" t="s">
        <v>86</v>
      </c>
      <c r="C795" t="s">
        <v>252</v>
      </c>
      <c r="D795" t="s">
        <v>17736</v>
      </c>
      <c r="E795" t="s">
        <v>81</v>
      </c>
      <c r="F795" t="s">
        <v>4939</v>
      </c>
      <c r="G795">
        <v>0</v>
      </c>
      <c r="H795">
        <v>0</v>
      </c>
      <c r="I795">
        <v>0</v>
      </c>
      <c r="J795">
        <v>0</v>
      </c>
      <c r="K795">
        <v>0</v>
      </c>
      <c r="L795">
        <v>0</v>
      </c>
      <c r="M795">
        <v>15</v>
      </c>
      <c r="N795">
        <v>0</v>
      </c>
      <c r="O795">
        <v>0</v>
      </c>
      <c r="P795">
        <v>0</v>
      </c>
      <c r="Q795">
        <v>0</v>
      </c>
    </row>
    <row r="796" spans="1:17" x14ac:dyDescent="0.2">
      <c r="A796" t="s">
        <v>18534</v>
      </c>
      <c r="B796" t="s">
        <v>86</v>
      </c>
      <c r="C796" t="s">
        <v>252</v>
      </c>
      <c r="D796" t="s">
        <v>17736</v>
      </c>
      <c r="E796" t="s">
        <v>81</v>
      </c>
      <c r="F796" t="s">
        <v>4941</v>
      </c>
      <c r="G796">
        <v>0</v>
      </c>
      <c r="H796">
        <v>15</v>
      </c>
      <c r="I796">
        <v>3</v>
      </c>
      <c r="J796">
        <v>11</v>
      </c>
      <c r="K796">
        <v>1</v>
      </c>
      <c r="L796">
        <v>0</v>
      </c>
      <c r="M796">
        <v>0</v>
      </c>
      <c r="N796">
        <v>0</v>
      </c>
      <c r="O796">
        <v>0</v>
      </c>
      <c r="P796">
        <v>0</v>
      </c>
      <c r="Q796">
        <v>0</v>
      </c>
    </row>
    <row r="797" spans="1:17" x14ac:dyDescent="0.2">
      <c r="A797" t="s">
        <v>18535</v>
      </c>
      <c r="B797" t="s">
        <v>86</v>
      </c>
      <c r="C797" t="s">
        <v>252</v>
      </c>
      <c r="D797" t="s">
        <v>17736</v>
      </c>
      <c r="E797" t="s">
        <v>81</v>
      </c>
      <c r="F797" t="s">
        <v>4943</v>
      </c>
      <c r="G797">
        <v>0</v>
      </c>
      <c r="H797">
        <v>0</v>
      </c>
      <c r="I797">
        <v>0</v>
      </c>
      <c r="J797">
        <v>0</v>
      </c>
      <c r="K797">
        <v>0</v>
      </c>
      <c r="L797">
        <v>0</v>
      </c>
      <c r="M797">
        <v>15</v>
      </c>
      <c r="N797">
        <v>0</v>
      </c>
      <c r="O797">
        <v>0</v>
      </c>
      <c r="P797">
        <v>0</v>
      </c>
      <c r="Q797">
        <v>0</v>
      </c>
    </row>
    <row r="798" spans="1:17" x14ac:dyDescent="0.2">
      <c r="A798" t="s">
        <v>18536</v>
      </c>
      <c r="B798" t="s">
        <v>86</v>
      </c>
      <c r="C798" t="s">
        <v>252</v>
      </c>
      <c r="D798" t="s">
        <v>17736</v>
      </c>
      <c r="E798" t="s">
        <v>81</v>
      </c>
      <c r="F798" t="s">
        <v>4925</v>
      </c>
      <c r="G798">
        <v>0</v>
      </c>
      <c r="H798">
        <v>0</v>
      </c>
      <c r="I798">
        <v>0</v>
      </c>
      <c r="J798">
        <v>0</v>
      </c>
      <c r="K798">
        <v>0</v>
      </c>
      <c r="L798">
        <v>0</v>
      </c>
      <c r="M798">
        <v>0</v>
      </c>
      <c r="N798">
        <v>13</v>
      </c>
      <c r="O798">
        <v>12</v>
      </c>
      <c r="P798">
        <v>1</v>
      </c>
      <c r="Q798">
        <v>0</v>
      </c>
    </row>
    <row r="799" spans="1:17" x14ac:dyDescent="0.2">
      <c r="A799" t="s">
        <v>18537</v>
      </c>
      <c r="B799" t="s">
        <v>86</v>
      </c>
      <c r="C799" t="s">
        <v>252</v>
      </c>
      <c r="D799" t="s">
        <v>17736</v>
      </c>
      <c r="E799" t="s">
        <v>81</v>
      </c>
      <c r="F799" t="s">
        <v>4927</v>
      </c>
      <c r="G799">
        <v>0</v>
      </c>
      <c r="H799">
        <v>0</v>
      </c>
      <c r="I799">
        <v>0</v>
      </c>
      <c r="J799">
        <v>0</v>
      </c>
      <c r="K799">
        <v>0</v>
      </c>
      <c r="L799">
        <v>0</v>
      </c>
      <c r="M799">
        <v>0</v>
      </c>
      <c r="N799">
        <v>11</v>
      </c>
      <c r="O799">
        <v>10</v>
      </c>
      <c r="P799">
        <v>1</v>
      </c>
      <c r="Q799">
        <v>0</v>
      </c>
    </row>
    <row r="800" spans="1:17" x14ac:dyDescent="0.2">
      <c r="A800" t="s">
        <v>18538</v>
      </c>
      <c r="B800" t="s">
        <v>86</v>
      </c>
      <c r="C800" t="s">
        <v>252</v>
      </c>
      <c r="D800" t="s">
        <v>17736</v>
      </c>
      <c r="E800" t="s">
        <v>81</v>
      </c>
      <c r="F800" t="s">
        <v>17734</v>
      </c>
      <c r="G800">
        <v>15</v>
      </c>
      <c r="H800">
        <v>0</v>
      </c>
      <c r="I800">
        <v>0</v>
      </c>
      <c r="J800">
        <v>0</v>
      </c>
      <c r="K800">
        <v>0</v>
      </c>
      <c r="L800">
        <v>0</v>
      </c>
      <c r="M800">
        <v>0</v>
      </c>
      <c r="N800">
        <v>0</v>
      </c>
      <c r="O800">
        <v>0</v>
      </c>
      <c r="P800">
        <v>0</v>
      </c>
      <c r="Q800">
        <v>0</v>
      </c>
    </row>
    <row r="801" spans="1:17" x14ac:dyDescent="0.2">
      <c r="A801" t="s">
        <v>18539</v>
      </c>
      <c r="B801" t="s">
        <v>86</v>
      </c>
      <c r="C801" t="s">
        <v>252</v>
      </c>
      <c r="D801" t="s">
        <v>17748</v>
      </c>
      <c r="E801" t="s">
        <v>83</v>
      </c>
      <c r="F801" t="s">
        <v>17749</v>
      </c>
      <c r="G801">
        <v>0</v>
      </c>
      <c r="H801">
        <v>0</v>
      </c>
      <c r="I801">
        <v>0</v>
      </c>
      <c r="J801">
        <v>0</v>
      </c>
      <c r="K801">
        <v>0</v>
      </c>
      <c r="L801">
        <v>0</v>
      </c>
      <c r="M801">
        <v>0</v>
      </c>
      <c r="N801">
        <v>1</v>
      </c>
      <c r="O801">
        <v>1</v>
      </c>
      <c r="P801">
        <v>0</v>
      </c>
      <c r="Q801">
        <v>0</v>
      </c>
    </row>
    <row r="802" spans="1:17" x14ac:dyDescent="0.2">
      <c r="A802" t="s">
        <v>18540</v>
      </c>
      <c r="B802" t="s">
        <v>86</v>
      </c>
      <c r="C802" t="s">
        <v>252</v>
      </c>
      <c r="D802" t="s">
        <v>17748</v>
      </c>
      <c r="E802" t="s">
        <v>83</v>
      </c>
      <c r="F802" t="s">
        <v>17734</v>
      </c>
      <c r="G802">
        <v>1</v>
      </c>
      <c r="H802">
        <v>0</v>
      </c>
      <c r="I802">
        <v>0</v>
      </c>
      <c r="J802">
        <v>0</v>
      </c>
      <c r="K802">
        <v>0</v>
      </c>
      <c r="L802">
        <v>0</v>
      </c>
      <c r="M802">
        <v>0</v>
      </c>
      <c r="N802">
        <v>0</v>
      </c>
      <c r="O802">
        <v>0</v>
      </c>
      <c r="P802">
        <v>0</v>
      </c>
      <c r="Q802">
        <v>0</v>
      </c>
    </row>
    <row r="803" spans="1:17" x14ac:dyDescent="0.2">
      <c r="A803" t="s">
        <v>18541</v>
      </c>
      <c r="B803" t="s">
        <v>86</v>
      </c>
      <c r="C803" t="s">
        <v>252</v>
      </c>
      <c r="D803" t="s">
        <v>17748</v>
      </c>
      <c r="E803" t="s">
        <v>81</v>
      </c>
      <c r="F803" t="s">
        <v>17749</v>
      </c>
      <c r="G803">
        <v>0</v>
      </c>
      <c r="H803">
        <v>0</v>
      </c>
      <c r="I803">
        <v>0</v>
      </c>
      <c r="J803">
        <v>0</v>
      </c>
      <c r="K803">
        <v>0</v>
      </c>
      <c r="L803">
        <v>0</v>
      </c>
      <c r="M803">
        <v>0</v>
      </c>
      <c r="N803">
        <v>1</v>
      </c>
      <c r="O803">
        <v>1</v>
      </c>
      <c r="P803">
        <v>0</v>
      </c>
      <c r="Q803">
        <v>0</v>
      </c>
    </row>
    <row r="804" spans="1:17" x14ac:dyDescent="0.2">
      <c r="A804" t="s">
        <v>18542</v>
      </c>
      <c r="B804" t="s">
        <v>86</v>
      </c>
      <c r="C804" t="s">
        <v>252</v>
      </c>
      <c r="D804" t="s">
        <v>17748</v>
      </c>
      <c r="E804" t="s">
        <v>81</v>
      </c>
      <c r="F804" t="s">
        <v>17734</v>
      </c>
      <c r="G804">
        <v>1</v>
      </c>
      <c r="H804">
        <v>0</v>
      </c>
      <c r="I804">
        <v>0</v>
      </c>
      <c r="J804">
        <v>0</v>
      </c>
      <c r="K804">
        <v>0</v>
      </c>
      <c r="L804">
        <v>0</v>
      </c>
      <c r="M804">
        <v>0</v>
      </c>
      <c r="N804">
        <v>0</v>
      </c>
      <c r="O804">
        <v>0</v>
      </c>
      <c r="P804">
        <v>0</v>
      </c>
      <c r="Q804">
        <v>0</v>
      </c>
    </row>
    <row r="805" spans="1:17" x14ac:dyDescent="0.2">
      <c r="A805" t="s">
        <v>18543</v>
      </c>
      <c r="B805" t="s">
        <v>86</v>
      </c>
      <c r="C805" t="s">
        <v>252</v>
      </c>
      <c r="D805" t="s">
        <v>17754</v>
      </c>
      <c r="E805" t="s">
        <v>83</v>
      </c>
      <c r="F805" t="s">
        <v>17734</v>
      </c>
      <c r="G805">
        <v>1</v>
      </c>
      <c r="H805">
        <v>0</v>
      </c>
      <c r="I805">
        <v>0</v>
      </c>
      <c r="J805">
        <v>0</v>
      </c>
      <c r="K805">
        <v>0</v>
      </c>
      <c r="L805">
        <v>0</v>
      </c>
      <c r="M805">
        <v>0</v>
      </c>
      <c r="N805">
        <v>0</v>
      </c>
      <c r="O805">
        <v>0</v>
      </c>
      <c r="P805">
        <v>0</v>
      </c>
      <c r="Q805">
        <v>0</v>
      </c>
    </row>
    <row r="806" spans="1:17" x14ac:dyDescent="0.2">
      <c r="A806" t="s">
        <v>18544</v>
      </c>
      <c r="B806" t="s">
        <v>86</v>
      </c>
      <c r="C806" t="s">
        <v>253</v>
      </c>
      <c r="D806" t="s">
        <v>17768</v>
      </c>
      <c r="E806" t="s">
        <v>83</v>
      </c>
      <c r="F806" t="s">
        <v>17734</v>
      </c>
      <c r="G806">
        <v>8</v>
      </c>
      <c r="H806">
        <v>0</v>
      </c>
      <c r="I806">
        <v>0</v>
      </c>
      <c r="J806">
        <v>0</v>
      </c>
      <c r="K806">
        <v>0</v>
      </c>
      <c r="L806">
        <v>0</v>
      </c>
      <c r="M806">
        <v>0</v>
      </c>
      <c r="N806">
        <v>0</v>
      </c>
      <c r="O806">
        <v>0</v>
      </c>
      <c r="P806">
        <v>0</v>
      </c>
      <c r="Q806">
        <v>0</v>
      </c>
    </row>
    <row r="807" spans="1:17" x14ac:dyDescent="0.2">
      <c r="A807" t="s">
        <v>18545</v>
      </c>
      <c r="B807" t="s">
        <v>86</v>
      </c>
      <c r="C807" t="s">
        <v>253</v>
      </c>
      <c r="D807" t="s">
        <v>17768</v>
      </c>
      <c r="E807" t="s">
        <v>81</v>
      </c>
      <c r="F807" t="s">
        <v>17734</v>
      </c>
      <c r="G807">
        <v>2</v>
      </c>
      <c r="H807">
        <v>0</v>
      </c>
      <c r="I807">
        <v>0</v>
      </c>
      <c r="J807">
        <v>0</v>
      </c>
      <c r="K807">
        <v>0</v>
      </c>
      <c r="L807">
        <v>0</v>
      </c>
      <c r="M807">
        <v>0</v>
      </c>
      <c r="N807">
        <v>0</v>
      </c>
      <c r="O807">
        <v>0</v>
      </c>
      <c r="P807">
        <v>0</v>
      </c>
      <c r="Q807">
        <v>0</v>
      </c>
    </row>
    <row r="808" spans="1:17" x14ac:dyDescent="0.2">
      <c r="A808" t="s">
        <v>18546</v>
      </c>
      <c r="B808" t="s">
        <v>86</v>
      </c>
      <c r="C808" t="s">
        <v>136</v>
      </c>
      <c r="D808" t="s">
        <v>17736</v>
      </c>
      <c r="E808" t="s">
        <v>83</v>
      </c>
      <c r="F808" t="s">
        <v>4943</v>
      </c>
      <c r="G808">
        <v>0</v>
      </c>
      <c r="H808">
        <v>0</v>
      </c>
      <c r="I808">
        <v>0</v>
      </c>
      <c r="J808">
        <v>0</v>
      </c>
      <c r="K808">
        <v>0</v>
      </c>
      <c r="L808">
        <v>0</v>
      </c>
      <c r="M808">
        <v>15</v>
      </c>
      <c r="N808">
        <v>0</v>
      </c>
      <c r="O808">
        <v>0</v>
      </c>
      <c r="P808">
        <v>0</v>
      </c>
      <c r="Q808">
        <v>0</v>
      </c>
    </row>
    <row r="809" spans="1:17" x14ac:dyDescent="0.2">
      <c r="A809" t="s">
        <v>18547</v>
      </c>
      <c r="B809" t="s">
        <v>86</v>
      </c>
      <c r="C809" t="s">
        <v>136</v>
      </c>
      <c r="D809" t="s">
        <v>17736</v>
      </c>
      <c r="E809" t="s">
        <v>83</v>
      </c>
      <c r="F809" t="s">
        <v>4925</v>
      </c>
      <c r="G809">
        <v>0</v>
      </c>
      <c r="H809">
        <v>0</v>
      </c>
      <c r="I809">
        <v>0</v>
      </c>
      <c r="J809">
        <v>0</v>
      </c>
      <c r="K809">
        <v>0</v>
      </c>
      <c r="L809">
        <v>0</v>
      </c>
      <c r="M809">
        <v>0</v>
      </c>
      <c r="N809">
        <v>11</v>
      </c>
      <c r="O809">
        <v>11</v>
      </c>
      <c r="P809">
        <v>0</v>
      </c>
      <c r="Q809">
        <v>0</v>
      </c>
    </row>
    <row r="810" spans="1:17" x14ac:dyDescent="0.2">
      <c r="A810" t="s">
        <v>18548</v>
      </c>
      <c r="B810" t="s">
        <v>86</v>
      </c>
      <c r="C810" t="s">
        <v>136</v>
      </c>
      <c r="D810" t="s">
        <v>17736</v>
      </c>
      <c r="E810" t="s">
        <v>83</v>
      </c>
      <c r="F810" t="s">
        <v>4927</v>
      </c>
      <c r="G810">
        <v>0</v>
      </c>
      <c r="H810">
        <v>0</v>
      </c>
      <c r="I810">
        <v>0</v>
      </c>
      <c r="J810">
        <v>0</v>
      </c>
      <c r="K810">
        <v>0</v>
      </c>
      <c r="L810">
        <v>0</v>
      </c>
      <c r="M810">
        <v>0</v>
      </c>
      <c r="N810">
        <v>9</v>
      </c>
      <c r="O810">
        <v>9</v>
      </c>
      <c r="P810">
        <v>0</v>
      </c>
      <c r="Q810">
        <v>0</v>
      </c>
    </row>
    <row r="811" spans="1:17" x14ac:dyDescent="0.2">
      <c r="A811" t="s">
        <v>18549</v>
      </c>
      <c r="B811" t="s">
        <v>86</v>
      </c>
      <c r="C811" t="s">
        <v>136</v>
      </c>
      <c r="D811" t="s">
        <v>17736</v>
      </c>
      <c r="E811" t="s">
        <v>83</v>
      </c>
      <c r="F811" t="s">
        <v>17734</v>
      </c>
      <c r="G811">
        <v>15</v>
      </c>
      <c r="H811">
        <v>0</v>
      </c>
      <c r="I811">
        <v>0</v>
      </c>
      <c r="J811">
        <v>0</v>
      </c>
      <c r="K811">
        <v>0</v>
      </c>
      <c r="L811">
        <v>0</v>
      </c>
      <c r="M811">
        <v>0</v>
      </c>
      <c r="N811">
        <v>0</v>
      </c>
      <c r="O811">
        <v>0</v>
      </c>
      <c r="P811">
        <v>0</v>
      </c>
      <c r="Q811">
        <v>0</v>
      </c>
    </row>
    <row r="812" spans="1:17" x14ac:dyDescent="0.2">
      <c r="A812" t="s">
        <v>18550</v>
      </c>
      <c r="B812" t="s">
        <v>86</v>
      </c>
      <c r="C812" t="s">
        <v>136</v>
      </c>
      <c r="D812" t="s">
        <v>17736</v>
      </c>
      <c r="E812" t="s">
        <v>81</v>
      </c>
      <c r="F812" t="s">
        <v>4929</v>
      </c>
      <c r="G812">
        <v>0</v>
      </c>
      <c r="H812">
        <v>17</v>
      </c>
      <c r="I812">
        <v>3</v>
      </c>
      <c r="J812">
        <v>14</v>
      </c>
      <c r="K812">
        <v>0</v>
      </c>
      <c r="L812">
        <v>0</v>
      </c>
      <c r="M812">
        <v>0</v>
      </c>
      <c r="N812">
        <v>0</v>
      </c>
      <c r="O812">
        <v>0</v>
      </c>
      <c r="P812">
        <v>0</v>
      </c>
      <c r="Q812">
        <v>0</v>
      </c>
    </row>
    <row r="813" spans="1:17" x14ac:dyDescent="0.2">
      <c r="A813" t="s">
        <v>18551</v>
      </c>
      <c r="B813" t="s">
        <v>86</v>
      </c>
      <c r="C813" t="s">
        <v>136</v>
      </c>
      <c r="D813" t="s">
        <v>17736</v>
      </c>
      <c r="E813" t="s">
        <v>81</v>
      </c>
      <c r="F813" t="s">
        <v>4931</v>
      </c>
      <c r="G813">
        <v>0</v>
      </c>
      <c r="H813">
        <v>17</v>
      </c>
      <c r="I813">
        <v>3</v>
      </c>
      <c r="J813">
        <v>14</v>
      </c>
      <c r="K813">
        <v>0</v>
      </c>
      <c r="L813">
        <v>0</v>
      </c>
      <c r="M813">
        <v>0</v>
      </c>
      <c r="N813">
        <v>0</v>
      </c>
      <c r="O813">
        <v>0</v>
      </c>
      <c r="P813">
        <v>0</v>
      </c>
      <c r="Q813">
        <v>0</v>
      </c>
    </row>
    <row r="814" spans="1:17" x14ac:dyDescent="0.2">
      <c r="A814" t="s">
        <v>18552</v>
      </c>
      <c r="B814" t="s">
        <v>86</v>
      </c>
      <c r="C814" t="s">
        <v>136</v>
      </c>
      <c r="D814" t="s">
        <v>17736</v>
      </c>
      <c r="E814" t="s">
        <v>81</v>
      </c>
      <c r="F814" t="s">
        <v>4933</v>
      </c>
      <c r="G814">
        <v>0</v>
      </c>
      <c r="H814">
        <v>0</v>
      </c>
      <c r="I814">
        <v>0</v>
      </c>
      <c r="J814">
        <v>0</v>
      </c>
      <c r="K814">
        <v>0</v>
      </c>
      <c r="L814">
        <v>0</v>
      </c>
      <c r="M814">
        <v>17</v>
      </c>
      <c r="N814">
        <v>0</v>
      </c>
      <c r="O814">
        <v>0</v>
      </c>
      <c r="P814">
        <v>0</v>
      </c>
      <c r="Q814">
        <v>0</v>
      </c>
    </row>
    <row r="815" spans="1:17" x14ac:dyDescent="0.2">
      <c r="A815" t="s">
        <v>18553</v>
      </c>
      <c r="B815" t="s">
        <v>86</v>
      </c>
      <c r="C815" t="s">
        <v>136</v>
      </c>
      <c r="D815" t="s">
        <v>17736</v>
      </c>
      <c r="E815" t="s">
        <v>81</v>
      </c>
      <c r="F815" t="s">
        <v>4935</v>
      </c>
      <c r="G815">
        <v>0</v>
      </c>
      <c r="H815">
        <v>17</v>
      </c>
      <c r="I815">
        <v>3</v>
      </c>
      <c r="J815">
        <v>14</v>
      </c>
      <c r="K815">
        <v>0</v>
      </c>
      <c r="L815">
        <v>0</v>
      </c>
      <c r="M815">
        <v>0</v>
      </c>
      <c r="N815">
        <v>0</v>
      </c>
      <c r="O815">
        <v>0</v>
      </c>
      <c r="P815">
        <v>0</v>
      </c>
      <c r="Q815">
        <v>0</v>
      </c>
    </row>
    <row r="816" spans="1:17" x14ac:dyDescent="0.2">
      <c r="A816" t="s">
        <v>18554</v>
      </c>
      <c r="B816" t="s">
        <v>86</v>
      </c>
      <c r="C816" t="s">
        <v>136</v>
      </c>
      <c r="D816" t="s">
        <v>17736</v>
      </c>
      <c r="E816" t="s">
        <v>81</v>
      </c>
      <c r="F816" t="s">
        <v>4937</v>
      </c>
      <c r="G816">
        <v>0</v>
      </c>
      <c r="H816">
        <v>17</v>
      </c>
      <c r="I816">
        <v>3</v>
      </c>
      <c r="J816">
        <v>14</v>
      </c>
      <c r="K816">
        <v>0</v>
      </c>
      <c r="L816">
        <v>0</v>
      </c>
      <c r="M816">
        <v>0</v>
      </c>
      <c r="N816">
        <v>0</v>
      </c>
      <c r="O816">
        <v>0</v>
      </c>
      <c r="P816">
        <v>0</v>
      </c>
      <c r="Q816">
        <v>0</v>
      </c>
    </row>
    <row r="817" spans="1:17" x14ac:dyDescent="0.2">
      <c r="A817" t="s">
        <v>18555</v>
      </c>
      <c r="B817" t="s">
        <v>86</v>
      </c>
      <c r="C817" t="s">
        <v>136</v>
      </c>
      <c r="D817" t="s">
        <v>17736</v>
      </c>
      <c r="E817" t="s">
        <v>81</v>
      </c>
      <c r="F817" t="s">
        <v>4939</v>
      </c>
      <c r="G817">
        <v>0</v>
      </c>
      <c r="H817">
        <v>0</v>
      </c>
      <c r="I817">
        <v>0</v>
      </c>
      <c r="J817">
        <v>0</v>
      </c>
      <c r="K817">
        <v>0</v>
      </c>
      <c r="L817">
        <v>0</v>
      </c>
      <c r="M817">
        <v>17</v>
      </c>
      <c r="N817">
        <v>0</v>
      </c>
      <c r="O817">
        <v>0</v>
      </c>
      <c r="P817">
        <v>0</v>
      </c>
      <c r="Q817">
        <v>0</v>
      </c>
    </row>
    <row r="818" spans="1:17" x14ac:dyDescent="0.2">
      <c r="A818" t="s">
        <v>18556</v>
      </c>
      <c r="B818" t="s">
        <v>86</v>
      </c>
      <c r="C818" t="s">
        <v>136</v>
      </c>
      <c r="D818" t="s">
        <v>17736</v>
      </c>
      <c r="E818" t="s">
        <v>81</v>
      </c>
      <c r="F818" t="s">
        <v>4941</v>
      </c>
      <c r="G818">
        <v>0</v>
      </c>
      <c r="H818">
        <v>17</v>
      </c>
      <c r="I818">
        <v>3</v>
      </c>
      <c r="J818">
        <v>14</v>
      </c>
      <c r="K818">
        <v>0</v>
      </c>
      <c r="L818">
        <v>0</v>
      </c>
      <c r="M818">
        <v>0</v>
      </c>
      <c r="N818">
        <v>0</v>
      </c>
      <c r="O818">
        <v>0</v>
      </c>
      <c r="P818">
        <v>0</v>
      </c>
      <c r="Q818">
        <v>0</v>
      </c>
    </row>
    <row r="819" spans="1:17" x14ac:dyDescent="0.2">
      <c r="A819" t="s">
        <v>18557</v>
      </c>
      <c r="B819" t="s">
        <v>86</v>
      </c>
      <c r="C819" t="s">
        <v>136</v>
      </c>
      <c r="D819" t="s">
        <v>17736</v>
      </c>
      <c r="E819" t="s">
        <v>81</v>
      </c>
      <c r="F819" t="s">
        <v>4943</v>
      </c>
      <c r="G819">
        <v>0</v>
      </c>
      <c r="H819">
        <v>0</v>
      </c>
      <c r="I819">
        <v>0</v>
      </c>
      <c r="J819">
        <v>0</v>
      </c>
      <c r="K819">
        <v>0</v>
      </c>
      <c r="L819">
        <v>0</v>
      </c>
      <c r="M819">
        <v>17</v>
      </c>
      <c r="N819">
        <v>0</v>
      </c>
      <c r="O819">
        <v>0</v>
      </c>
      <c r="P819">
        <v>0</v>
      </c>
      <c r="Q819">
        <v>0</v>
      </c>
    </row>
    <row r="820" spans="1:17" x14ac:dyDescent="0.2">
      <c r="A820" t="s">
        <v>18558</v>
      </c>
      <c r="B820" t="s">
        <v>86</v>
      </c>
      <c r="C820" t="s">
        <v>136</v>
      </c>
      <c r="D820" t="s">
        <v>17736</v>
      </c>
      <c r="E820" t="s">
        <v>81</v>
      </c>
      <c r="F820" t="s">
        <v>4925</v>
      </c>
      <c r="G820">
        <v>0</v>
      </c>
      <c r="H820">
        <v>0</v>
      </c>
      <c r="I820">
        <v>0</v>
      </c>
      <c r="J820">
        <v>0</v>
      </c>
      <c r="K820">
        <v>0</v>
      </c>
      <c r="L820">
        <v>0</v>
      </c>
      <c r="M820">
        <v>0</v>
      </c>
      <c r="N820">
        <v>15</v>
      </c>
      <c r="O820">
        <v>15</v>
      </c>
      <c r="P820">
        <v>0</v>
      </c>
      <c r="Q820">
        <v>0</v>
      </c>
    </row>
    <row r="821" spans="1:17" x14ac:dyDescent="0.2">
      <c r="A821" t="s">
        <v>18559</v>
      </c>
      <c r="B821" t="s">
        <v>86</v>
      </c>
      <c r="C821" t="s">
        <v>136</v>
      </c>
      <c r="D821" t="s">
        <v>17736</v>
      </c>
      <c r="E821" t="s">
        <v>81</v>
      </c>
      <c r="F821" t="s">
        <v>4927</v>
      </c>
      <c r="G821">
        <v>0</v>
      </c>
      <c r="H821">
        <v>0</v>
      </c>
      <c r="I821">
        <v>0</v>
      </c>
      <c r="J821">
        <v>0</v>
      </c>
      <c r="K821">
        <v>0</v>
      </c>
      <c r="L821">
        <v>0</v>
      </c>
      <c r="M821">
        <v>0</v>
      </c>
      <c r="N821">
        <v>13</v>
      </c>
      <c r="O821">
        <v>13</v>
      </c>
      <c r="P821">
        <v>0</v>
      </c>
      <c r="Q821">
        <v>0</v>
      </c>
    </row>
    <row r="822" spans="1:17" x14ac:dyDescent="0.2">
      <c r="A822" t="s">
        <v>18560</v>
      </c>
      <c r="B822" t="s">
        <v>86</v>
      </c>
      <c r="C822" t="s">
        <v>136</v>
      </c>
      <c r="D822" t="s">
        <v>17736</v>
      </c>
      <c r="E822" t="s">
        <v>81</v>
      </c>
      <c r="F822" t="s">
        <v>17734</v>
      </c>
      <c r="G822">
        <v>17</v>
      </c>
      <c r="H822">
        <v>0</v>
      </c>
      <c r="I822">
        <v>0</v>
      </c>
      <c r="J822">
        <v>0</v>
      </c>
      <c r="K822">
        <v>0</v>
      </c>
      <c r="L822">
        <v>0</v>
      </c>
      <c r="M822">
        <v>0</v>
      </c>
      <c r="N822">
        <v>0</v>
      </c>
      <c r="O822">
        <v>0</v>
      </c>
      <c r="P822">
        <v>0</v>
      </c>
      <c r="Q822">
        <v>0</v>
      </c>
    </row>
    <row r="823" spans="1:17" x14ac:dyDescent="0.2">
      <c r="A823" t="s">
        <v>18561</v>
      </c>
      <c r="B823" t="s">
        <v>86</v>
      </c>
      <c r="C823" t="s">
        <v>136</v>
      </c>
      <c r="D823" t="s">
        <v>17748</v>
      </c>
      <c r="E823" t="s">
        <v>81</v>
      </c>
      <c r="F823" t="s">
        <v>17749</v>
      </c>
      <c r="G823">
        <v>0</v>
      </c>
      <c r="H823">
        <v>0</v>
      </c>
      <c r="I823">
        <v>0</v>
      </c>
      <c r="J823">
        <v>0</v>
      </c>
      <c r="K823">
        <v>0</v>
      </c>
      <c r="L823">
        <v>0</v>
      </c>
      <c r="M823">
        <v>0</v>
      </c>
      <c r="N823">
        <v>2</v>
      </c>
      <c r="O823">
        <v>2</v>
      </c>
      <c r="P823">
        <v>0</v>
      </c>
      <c r="Q823">
        <v>0</v>
      </c>
    </row>
    <row r="824" spans="1:17" x14ac:dyDescent="0.2">
      <c r="A824" t="s">
        <v>18562</v>
      </c>
      <c r="B824" t="s">
        <v>86</v>
      </c>
      <c r="C824" t="s">
        <v>136</v>
      </c>
      <c r="D824" t="s">
        <v>17748</v>
      </c>
      <c r="E824" t="s">
        <v>81</v>
      </c>
      <c r="F824" t="s">
        <v>17734</v>
      </c>
      <c r="G824">
        <v>2</v>
      </c>
      <c r="H824">
        <v>0</v>
      </c>
      <c r="I824">
        <v>0</v>
      </c>
      <c r="J824">
        <v>0</v>
      </c>
      <c r="K824">
        <v>0</v>
      </c>
      <c r="L824">
        <v>0</v>
      </c>
      <c r="M824">
        <v>0</v>
      </c>
      <c r="N824">
        <v>0</v>
      </c>
      <c r="O824">
        <v>0</v>
      </c>
      <c r="P824">
        <v>0</v>
      </c>
      <c r="Q824">
        <v>0</v>
      </c>
    </row>
    <row r="825" spans="1:17" x14ac:dyDescent="0.2">
      <c r="A825" t="s">
        <v>18563</v>
      </c>
      <c r="B825" t="s">
        <v>86</v>
      </c>
      <c r="C825" t="s">
        <v>137</v>
      </c>
      <c r="D825" t="s">
        <v>17768</v>
      </c>
      <c r="E825" t="s">
        <v>83</v>
      </c>
      <c r="F825" t="s">
        <v>17734</v>
      </c>
      <c r="G825">
        <v>1</v>
      </c>
      <c r="H825">
        <v>0</v>
      </c>
      <c r="I825">
        <v>0</v>
      </c>
      <c r="J825">
        <v>0</v>
      </c>
      <c r="K825">
        <v>0</v>
      </c>
      <c r="L825">
        <v>0</v>
      </c>
      <c r="M825">
        <v>0</v>
      </c>
      <c r="N825">
        <v>0</v>
      </c>
      <c r="O825">
        <v>0</v>
      </c>
      <c r="P825">
        <v>0</v>
      </c>
      <c r="Q825">
        <v>0</v>
      </c>
    </row>
    <row r="826" spans="1:17" x14ac:dyDescent="0.2">
      <c r="A826" t="s">
        <v>18564</v>
      </c>
      <c r="B826" t="s">
        <v>86</v>
      </c>
      <c r="C826" t="s">
        <v>137</v>
      </c>
      <c r="D826" t="s">
        <v>17768</v>
      </c>
      <c r="E826" t="s">
        <v>81</v>
      </c>
      <c r="F826" t="s">
        <v>17734</v>
      </c>
      <c r="G826">
        <v>2</v>
      </c>
      <c r="H826">
        <v>0</v>
      </c>
      <c r="I826">
        <v>0</v>
      </c>
      <c r="J826">
        <v>0</v>
      </c>
      <c r="K826">
        <v>0</v>
      </c>
      <c r="L826">
        <v>0</v>
      </c>
      <c r="M826">
        <v>0</v>
      </c>
      <c r="N826">
        <v>0</v>
      </c>
      <c r="O826">
        <v>0</v>
      </c>
      <c r="P826">
        <v>0</v>
      </c>
      <c r="Q826">
        <v>0</v>
      </c>
    </row>
    <row r="827" spans="1:17" x14ac:dyDescent="0.2">
      <c r="A827" t="s">
        <v>18565</v>
      </c>
      <c r="B827" t="s">
        <v>86</v>
      </c>
      <c r="C827" t="s">
        <v>137</v>
      </c>
      <c r="D827" t="s">
        <v>17736</v>
      </c>
      <c r="E827" t="s">
        <v>83</v>
      </c>
      <c r="F827" t="s">
        <v>4929</v>
      </c>
      <c r="G827">
        <v>0</v>
      </c>
      <c r="H827">
        <v>5</v>
      </c>
      <c r="I827">
        <v>1</v>
      </c>
      <c r="J827">
        <v>4</v>
      </c>
      <c r="K827">
        <v>0</v>
      </c>
      <c r="L827">
        <v>0</v>
      </c>
      <c r="M827">
        <v>0</v>
      </c>
      <c r="N827">
        <v>0</v>
      </c>
      <c r="O827">
        <v>0</v>
      </c>
      <c r="P827">
        <v>0</v>
      </c>
      <c r="Q827">
        <v>0</v>
      </c>
    </row>
    <row r="828" spans="1:17" x14ac:dyDescent="0.2">
      <c r="A828" t="s">
        <v>18566</v>
      </c>
      <c r="B828" t="s">
        <v>86</v>
      </c>
      <c r="C828" t="s">
        <v>137</v>
      </c>
      <c r="D828" t="s">
        <v>17736</v>
      </c>
      <c r="E828" t="s">
        <v>83</v>
      </c>
      <c r="F828" t="s">
        <v>4931</v>
      </c>
      <c r="G828">
        <v>0</v>
      </c>
      <c r="H828">
        <v>5</v>
      </c>
      <c r="I828">
        <v>0</v>
      </c>
      <c r="J828">
        <v>5</v>
      </c>
      <c r="K828">
        <v>0</v>
      </c>
      <c r="L828">
        <v>0</v>
      </c>
      <c r="M828">
        <v>0</v>
      </c>
      <c r="N828">
        <v>0</v>
      </c>
      <c r="O828">
        <v>0</v>
      </c>
      <c r="P828">
        <v>0</v>
      </c>
      <c r="Q828">
        <v>0</v>
      </c>
    </row>
    <row r="829" spans="1:17" x14ac:dyDescent="0.2">
      <c r="A829" t="s">
        <v>18567</v>
      </c>
      <c r="B829" t="s">
        <v>86</v>
      </c>
      <c r="C829" t="s">
        <v>137</v>
      </c>
      <c r="D829" t="s">
        <v>17736</v>
      </c>
      <c r="E829" t="s">
        <v>83</v>
      </c>
      <c r="F829" t="s">
        <v>4933</v>
      </c>
      <c r="G829">
        <v>0</v>
      </c>
      <c r="H829">
        <v>0</v>
      </c>
      <c r="I829">
        <v>0</v>
      </c>
      <c r="J829">
        <v>0</v>
      </c>
      <c r="K829">
        <v>0</v>
      </c>
      <c r="L829">
        <v>0</v>
      </c>
      <c r="M829">
        <v>5</v>
      </c>
      <c r="N829">
        <v>0</v>
      </c>
      <c r="O829">
        <v>0</v>
      </c>
      <c r="P829">
        <v>0</v>
      </c>
      <c r="Q829">
        <v>0</v>
      </c>
    </row>
    <row r="830" spans="1:17" x14ac:dyDescent="0.2">
      <c r="A830" t="s">
        <v>18568</v>
      </c>
      <c r="B830" t="s">
        <v>86</v>
      </c>
      <c r="C830" t="s">
        <v>137</v>
      </c>
      <c r="D830" t="s">
        <v>17736</v>
      </c>
      <c r="E830" t="s">
        <v>83</v>
      </c>
      <c r="F830" t="s">
        <v>4935</v>
      </c>
      <c r="G830">
        <v>0</v>
      </c>
      <c r="H830">
        <v>5</v>
      </c>
      <c r="I830">
        <v>0</v>
      </c>
      <c r="J830">
        <v>5</v>
      </c>
      <c r="K830">
        <v>0</v>
      </c>
      <c r="L830">
        <v>0</v>
      </c>
      <c r="M830">
        <v>0</v>
      </c>
      <c r="N830">
        <v>0</v>
      </c>
      <c r="O830">
        <v>0</v>
      </c>
      <c r="P830">
        <v>0</v>
      </c>
      <c r="Q830">
        <v>0</v>
      </c>
    </row>
    <row r="831" spans="1:17" x14ac:dyDescent="0.2">
      <c r="A831" t="s">
        <v>18569</v>
      </c>
      <c r="B831" t="s">
        <v>86</v>
      </c>
      <c r="C831" t="s">
        <v>137</v>
      </c>
      <c r="D831" t="s">
        <v>17736</v>
      </c>
      <c r="E831" t="s">
        <v>83</v>
      </c>
      <c r="F831" t="s">
        <v>4937</v>
      </c>
      <c r="G831">
        <v>0</v>
      </c>
      <c r="H831">
        <v>5</v>
      </c>
      <c r="I831">
        <v>0</v>
      </c>
      <c r="J831">
        <v>5</v>
      </c>
      <c r="K831">
        <v>0</v>
      </c>
      <c r="L831">
        <v>0</v>
      </c>
      <c r="M831">
        <v>0</v>
      </c>
      <c r="N831">
        <v>0</v>
      </c>
      <c r="O831">
        <v>0</v>
      </c>
      <c r="P831">
        <v>0</v>
      </c>
      <c r="Q831">
        <v>0</v>
      </c>
    </row>
    <row r="832" spans="1:17" x14ac:dyDescent="0.2">
      <c r="A832" t="s">
        <v>18570</v>
      </c>
      <c r="B832" t="s">
        <v>86</v>
      </c>
      <c r="C832" t="s">
        <v>137</v>
      </c>
      <c r="D832" t="s">
        <v>17736</v>
      </c>
      <c r="E832" t="s">
        <v>83</v>
      </c>
      <c r="F832" t="s">
        <v>4939</v>
      </c>
      <c r="G832">
        <v>0</v>
      </c>
      <c r="H832">
        <v>0</v>
      </c>
      <c r="I832">
        <v>0</v>
      </c>
      <c r="J832">
        <v>0</v>
      </c>
      <c r="K832">
        <v>0</v>
      </c>
      <c r="L832">
        <v>0</v>
      </c>
      <c r="M832">
        <v>5</v>
      </c>
      <c r="N832">
        <v>0</v>
      </c>
      <c r="O832">
        <v>0</v>
      </c>
      <c r="P832">
        <v>0</v>
      </c>
      <c r="Q832">
        <v>0</v>
      </c>
    </row>
    <row r="833" spans="1:17" x14ac:dyDescent="0.2">
      <c r="A833" t="s">
        <v>18571</v>
      </c>
      <c r="B833" t="s">
        <v>86</v>
      </c>
      <c r="C833" t="s">
        <v>137</v>
      </c>
      <c r="D833" t="s">
        <v>17736</v>
      </c>
      <c r="E833" t="s">
        <v>83</v>
      </c>
      <c r="F833" t="s">
        <v>4941</v>
      </c>
      <c r="G833">
        <v>0</v>
      </c>
      <c r="H833">
        <v>5</v>
      </c>
      <c r="I833">
        <v>0</v>
      </c>
      <c r="J833">
        <v>5</v>
      </c>
      <c r="K833">
        <v>0</v>
      </c>
      <c r="L833">
        <v>0</v>
      </c>
      <c r="M833">
        <v>0</v>
      </c>
      <c r="N833">
        <v>0</v>
      </c>
      <c r="O833">
        <v>0</v>
      </c>
      <c r="P833">
        <v>0</v>
      </c>
      <c r="Q833">
        <v>0</v>
      </c>
    </row>
    <row r="834" spans="1:17" x14ac:dyDescent="0.2">
      <c r="A834" t="s">
        <v>18572</v>
      </c>
      <c r="B834" t="s">
        <v>86</v>
      </c>
      <c r="C834" t="s">
        <v>137</v>
      </c>
      <c r="D834" t="s">
        <v>17736</v>
      </c>
      <c r="E834" t="s">
        <v>83</v>
      </c>
      <c r="F834" t="s">
        <v>4943</v>
      </c>
      <c r="G834">
        <v>0</v>
      </c>
      <c r="H834">
        <v>0</v>
      </c>
      <c r="I834">
        <v>0</v>
      </c>
      <c r="J834">
        <v>0</v>
      </c>
      <c r="K834">
        <v>0</v>
      </c>
      <c r="L834">
        <v>0</v>
      </c>
      <c r="M834">
        <v>5</v>
      </c>
      <c r="N834">
        <v>0</v>
      </c>
      <c r="O834">
        <v>0</v>
      </c>
      <c r="P834">
        <v>0</v>
      </c>
      <c r="Q834">
        <v>0</v>
      </c>
    </row>
    <row r="835" spans="1:17" x14ac:dyDescent="0.2">
      <c r="A835" t="s">
        <v>18573</v>
      </c>
      <c r="B835" t="s">
        <v>86</v>
      </c>
      <c r="C835" t="s">
        <v>137</v>
      </c>
      <c r="D835" t="s">
        <v>17736</v>
      </c>
      <c r="E835" t="s">
        <v>83</v>
      </c>
      <c r="F835" t="s">
        <v>4925</v>
      </c>
      <c r="G835">
        <v>0</v>
      </c>
      <c r="H835">
        <v>0</v>
      </c>
      <c r="I835">
        <v>0</v>
      </c>
      <c r="J835">
        <v>0</v>
      </c>
      <c r="K835">
        <v>0</v>
      </c>
      <c r="L835">
        <v>0</v>
      </c>
      <c r="M835">
        <v>0</v>
      </c>
      <c r="N835">
        <v>4</v>
      </c>
      <c r="O835">
        <v>4</v>
      </c>
      <c r="P835">
        <v>0</v>
      </c>
      <c r="Q835">
        <v>0</v>
      </c>
    </row>
    <row r="836" spans="1:17" x14ac:dyDescent="0.2">
      <c r="A836" t="s">
        <v>18574</v>
      </c>
      <c r="B836" t="s">
        <v>86</v>
      </c>
      <c r="C836" t="s">
        <v>137</v>
      </c>
      <c r="D836" t="s">
        <v>17736</v>
      </c>
      <c r="E836" t="s">
        <v>83</v>
      </c>
      <c r="F836" t="s">
        <v>4927</v>
      </c>
      <c r="G836">
        <v>0</v>
      </c>
      <c r="H836">
        <v>0</v>
      </c>
      <c r="I836">
        <v>0</v>
      </c>
      <c r="J836">
        <v>0</v>
      </c>
      <c r="K836">
        <v>0</v>
      </c>
      <c r="L836">
        <v>0</v>
      </c>
      <c r="M836">
        <v>0</v>
      </c>
      <c r="N836">
        <v>4</v>
      </c>
      <c r="O836">
        <v>4</v>
      </c>
      <c r="P836">
        <v>0</v>
      </c>
      <c r="Q836">
        <v>0</v>
      </c>
    </row>
    <row r="837" spans="1:17" x14ac:dyDescent="0.2">
      <c r="A837" t="s">
        <v>18575</v>
      </c>
      <c r="B837" t="s">
        <v>86</v>
      </c>
      <c r="C837" t="s">
        <v>137</v>
      </c>
      <c r="D837" t="s">
        <v>17736</v>
      </c>
      <c r="E837" t="s">
        <v>83</v>
      </c>
      <c r="F837" t="s">
        <v>17734</v>
      </c>
      <c r="G837">
        <v>5</v>
      </c>
      <c r="H837">
        <v>0</v>
      </c>
      <c r="I837">
        <v>0</v>
      </c>
      <c r="J837">
        <v>0</v>
      </c>
      <c r="K837">
        <v>0</v>
      </c>
      <c r="L837">
        <v>0</v>
      </c>
      <c r="M837">
        <v>0</v>
      </c>
      <c r="N837">
        <v>0</v>
      </c>
      <c r="O837">
        <v>0</v>
      </c>
      <c r="P837">
        <v>0</v>
      </c>
      <c r="Q837">
        <v>0</v>
      </c>
    </row>
    <row r="838" spans="1:17" x14ac:dyDescent="0.2">
      <c r="A838" t="s">
        <v>18576</v>
      </c>
      <c r="B838" t="s">
        <v>86</v>
      </c>
      <c r="C838" t="s">
        <v>197</v>
      </c>
      <c r="D838" t="s">
        <v>17736</v>
      </c>
      <c r="E838" t="s">
        <v>81</v>
      </c>
      <c r="F838" t="s">
        <v>4933</v>
      </c>
      <c r="G838">
        <v>0</v>
      </c>
      <c r="H838">
        <v>0</v>
      </c>
      <c r="I838">
        <v>0</v>
      </c>
      <c r="J838">
        <v>0</v>
      </c>
      <c r="K838">
        <v>0</v>
      </c>
      <c r="L838">
        <v>0</v>
      </c>
      <c r="M838">
        <v>28</v>
      </c>
      <c r="N838">
        <v>0</v>
      </c>
      <c r="O838">
        <v>0</v>
      </c>
      <c r="P838">
        <v>0</v>
      </c>
      <c r="Q838">
        <v>0</v>
      </c>
    </row>
    <row r="839" spans="1:17" x14ac:dyDescent="0.2">
      <c r="A839" t="s">
        <v>18577</v>
      </c>
      <c r="B839" t="s">
        <v>86</v>
      </c>
      <c r="C839" t="s">
        <v>197</v>
      </c>
      <c r="D839" t="s">
        <v>17736</v>
      </c>
      <c r="E839" t="s">
        <v>81</v>
      </c>
      <c r="F839" t="s">
        <v>4935</v>
      </c>
      <c r="G839">
        <v>0</v>
      </c>
      <c r="H839">
        <v>28</v>
      </c>
      <c r="I839">
        <v>6</v>
      </c>
      <c r="J839">
        <v>20</v>
      </c>
      <c r="K839">
        <v>1</v>
      </c>
      <c r="L839">
        <v>1</v>
      </c>
      <c r="M839">
        <v>0</v>
      </c>
      <c r="N839">
        <v>0</v>
      </c>
      <c r="O839">
        <v>0</v>
      </c>
      <c r="P839">
        <v>0</v>
      </c>
      <c r="Q839">
        <v>0</v>
      </c>
    </row>
    <row r="840" spans="1:17" x14ac:dyDescent="0.2">
      <c r="A840" t="s">
        <v>18578</v>
      </c>
      <c r="B840" t="s">
        <v>86</v>
      </c>
      <c r="C840" t="s">
        <v>197</v>
      </c>
      <c r="D840" t="s">
        <v>17736</v>
      </c>
      <c r="E840" t="s">
        <v>81</v>
      </c>
      <c r="F840" t="s">
        <v>4937</v>
      </c>
      <c r="G840">
        <v>0</v>
      </c>
      <c r="H840">
        <v>28</v>
      </c>
      <c r="I840">
        <v>6</v>
      </c>
      <c r="J840">
        <v>20</v>
      </c>
      <c r="K840">
        <v>1</v>
      </c>
      <c r="L840">
        <v>1</v>
      </c>
      <c r="M840">
        <v>0</v>
      </c>
      <c r="N840">
        <v>0</v>
      </c>
      <c r="O840">
        <v>0</v>
      </c>
      <c r="P840">
        <v>0</v>
      </c>
      <c r="Q840">
        <v>0</v>
      </c>
    </row>
    <row r="841" spans="1:17" x14ac:dyDescent="0.2">
      <c r="A841" t="s">
        <v>18579</v>
      </c>
      <c r="B841" t="s">
        <v>86</v>
      </c>
      <c r="C841" t="s">
        <v>197</v>
      </c>
      <c r="D841" t="s">
        <v>17736</v>
      </c>
      <c r="E841" t="s">
        <v>81</v>
      </c>
      <c r="F841" t="s">
        <v>4939</v>
      </c>
      <c r="G841">
        <v>0</v>
      </c>
      <c r="H841">
        <v>0</v>
      </c>
      <c r="I841">
        <v>0</v>
      </c>
      <c r="J841">
        <v>0</v>
      </c>
      <c r="K841">
        <v>0</v>
      </c>
      <c r="L841">
        <v>0</v>
      </c>
      <c r="M841">
        <v>28</v>
      </c>
      <c r="N841">
        <v>0</v>
      </c>
      <c r="O841">
        <v>0</v>
      </c>
      <c r="P841">
        <v>0</v>
      </c>
      <c r="Q841">
        <v>0</v>
      </c>
    </row>
    <row r="842" spans="1:17" x14ac:dyDescent="0.2">
      <c r="A842" t="s">
        <v>18580</v>
      </c>
      <c r="B842" t="s">
        <v>86</v>
      </c>
      <c r="C842" t="s">
        <v>197</v>
      </c>
      <c r="D842" t="s">
        <v>17736</v>
      </c>
      <c r="E842" t="s">
        <v>81</v>
      </c>
      <c r="F842" t="s">
        <v>4941</v>
      </c>
      <c r="G842">
        <v>0</v>
      </c>
      <c r="H842">
        <v>28</v>
      </c>
      <c r="I842">
        <v>6</v>
      </c>
      <c r="J842">
        <v>21</v>
      </c>
      <c r="K842">
        <v>1</v>
      </c>
      <c r="L842">
        <v>0</v>
      </c>
      <c r="M842">
        <v>0</v>
      </c>
      <c r="N842">
        <v>0</v>
      </c>
      <c r="O842">
        <v>0</v>
      </c>
      <c r="P842">
        <v>0</v>
      </c>
      <c r="Q842">
        <v>0</v>
      </c>
    </row>
    <row r="843" spans="1:17" x14ac:dyDescent="0.2">
      <c r="A843" t="s">
        <v>18581</v>
      </c>
      <c r="B843" t="s">
        <v>86</v>
      </c>
      <c r="C843" t="s">
        <v>197</v>
      </c>
      <c r="D843" t="s">
        <v>17736</v>
      </c>
      <c r="E843" t="s">
        <v>81</v>
      </c>
      <c r="F843" t="s">
        <v>4943</v>
      </c>
      <c r="G843">
        <v>0</v>
      </c>
      <c r="H843">
        <v>0</v>
      </c>
      <c r="I843">
        <v>0</v>
      </c>
      <c r="J843">
        <v>0</v>
      </c>
      <c r="K843">
        <v>0</v>
      </c>
      <c r="L843">
        <v>0</v>
      </c>
      <c r="M843">
        <v>28</v>
      </c>
      <c r="N843">
        <v>0</v>
      </c>
      <c r="O843">
        <v>0</v>
      </c>
      <c r="P843">
        <v>0</v>
      </c>
      <c r="Q843">
        <v>0</v>
      </c>
    </row>
    <row r="844" spans="1:17" x14ac:dyDescent="0.2">
      <c r="A844" t="s">
        <v>18582</v>
      </c>
      <c r="B844" t="s">
        <v>86</v>
      </c>
      <c r="C844" t="s">
        <v>197</v>
      </c>
      <c r="D844" t="s">
        <v>17736</v>
      </c>
      <c r="E844" t="s">
        <v>81</v>
      </c>
      <c r="F844" t="s">
        <v>4925</v>
      </c>
      <c r="G844">
        <v>0</v>
      </c>
      <c r="H844">
        <v>0</v>
      </c>
      <c r="I844">
        <v>0</v>
      </c>
      <c r="J844">
        <v>0</v>
      </c>
      <c r="K844">
        <v>0</v>
      </c>
      <c r="L844">
        <v>0</v>
      </c>
      <c r="M844">
        <v>0</v>
      </c>
      <c r="N844">
        <v>25</v>
      </c>
      <c r="O844">
        <v>24</v>
      </c>
      <c r="P844">
        <v>1</v>
      </c>
      <c r="Q844">
        <v>0</v>
      </c>
    </row>
    <row r="845" spans="1:17" x14ac:dyDescent="0.2">
      <c r="A845" t="s">
        <v>18583</v>
      </c>
      <c r="B845" t="s">
        <v>86</v>
      </c>
      <c r="C845" t="s">
        <v>197</v>
      </c>
      <c r="D845" t="s">
        <v>17736</v>
      </c>
      <c r="E845" t="s">
        <v>81</v>
      </c>
      <c r="F845" t="s">
        <v>4927</v>
      </c>
      <c r="G845">
        <v>0</v>
      </c>
      <c r="H845">
        <v>0</v>
      </c>
      <c r="I845">
        <v>0</v>
      </c>
      <c r="J845">
        <v>0</v>
      </c>
      <c r="K845">
        <v>0</v>
      </c>
      <c r="L845">
        <v>0</v>
      </c>
      <c r="M845">
        <v>0</v>
      </c>
      <c r="N845">
        <v>23</v>
      </c>
      <c r="O845">
        <v>22</v>
      </c>
      <c r="P845">
        <v>1</v>
      </c>
      <c r="Q845">
        <v>0</v>
      </c>
    </row>
    <row r="846" spans="1:17" x14ac:dyDescent="0.2">
      <c r="A846" t="s">
        <v>18584</v>
      </c>
      <c r="B846" t="s">
        <v>86</v>
      </c>
      <c r="C846" t="s">
        <v>197</v>
      </c>
      <c r="D846" t="s">
        <v>17736</v>
      </c>
      <c r="E846" t="s">
        <v>81</v>
      </c>
      <c r="F846" t="s">
        <v>17734</v>
      </c>
      <c r="G846">
        <v>28</v>
      </c>
      <c r="H846">
        <v>0</v>
      </c>
      <c r="I846">
        <v>0</v>
      </c>
      <c r="J846">
        <v>0</v>
      </c>
      <c r="K846">
        <v>0</v>
      </c>
      <c r="L846">
        <v>0</v>
      </c>
      <c r="M846">
        <v>0</v>
      </c>
      <c r="N846">
        <v>0</v>
      </c>
      <c r="O846">
        <v>0</v>
      </c>
      <c r="P846">
        <v>0</v>
      </c>
      <c r="Q846">
        <v>0</v>
      </c>
    </row>
    <row r="847" spans="1:17" x14ac:dyDescent="0.2">
      <c r="A847" t="s">
        <v>18585</v>
      </c>
      <c r="B847" t="s">
        <v>86</v>
      </c>
      <c r="C847" t="s">
        <v>197</v>
      </c>
      <c r="D847" t="s">
        <v>17748</v>
      </c>
      <c r="E847" t="s">
        <v>81</v>
      </c>
      <c r="F847" t="s">
        <v>17749</v>
      </c>
      <c r="G847">
        <v>0</v>
      </c>
      <c r="H847">
        <v>0</v>
      </c>
      <c r="I847">
        <v>0</v>
      </c>
      <c r="J847">
        <v>0</v>
      </c>
      <c r="K847">
        <v>0</v>
      </c>
      <c r="L847">
        <v>0</v>
      </c>
      <c r="M847">
        <v>0</v>
      </c>
      <c r="N847">
        <v>1</v>
      </c>
      <c r="O847">
        <v>1</v>
      </c>
      <c r="P847">
        <v>0</v>
      </c>
      <c r="Q847">
        <v>0</v>
      </c>
    </row>
    <row r="848" spans="1:17" x14ac:dyDescent="0.2">
      <c r="A848" t="s">
        <v>18586</v>
      </c>
      <c r="B848" t="s">
        <v>86</v>
      </c>
      <c r="C848" t="s">
        <v>197</v>
      </c>
      <c r="D848" t="s">
        <v>17748</v>
      </c>
      <c r="E848" t="s">
        <v>81</v>
      </c>
      <c r="F848" t="s">
        <v>17734</v>
      </c>
      <c r="G848">
        <v>1</v>
      </c>
      <c r="H848">
        <v>0</v>
      </c>
      <c r="I848">
        <v>0</v>
      </c>
      <c r="J848">
        <v>0</v>
      </c>
      <c r="K848">
        <v>0</v>
      </c>
      <c r="L848">
        <v>0</v>
      </c>
      <c r="M848">
        <v>0</v>
      </c>
      <c r="N848">
        <v>0</v>
      </c>
      <c r="O848">
        <v>0</v>
      </c>
      <c r="P848">
        <v>0</v>
      </c>
      <c r="Q848">
        <v>0</v>
      </c>
    </row>
    <row r="849" spans="1:17" x14ac:dyDescent="0.2">
      <c r="A849" t="s">
        <v>18587</v>
      </c>
      <c r="B849" t="s">
        <v>86</v>
      </c>
      <c r="C849" t="s">
        <v>276</v>
      </c>
      <c r="D849" t="s">
        <v>17768</v>
      </c>
      <c r="E849" t="s">
        <v>83</v>
      </c>
      <c r="F849" t="s">
        <v>17734</v>
      </c>
      <c r="G849">
        <v>1</v>
      </c>
      <c r="H849">
        <v>0</v>
      </c>
      <c r="I849">
        <v>0</v>
      </c>
      <c r="J849">
        <v>0</v>
      </c>
      <c r="K849">
        <v>0</v>
      </c>
      <c r="L849">
        <v>0</v>
      </c>
      <c r="M849">
        <v>0</v>
      </c>
      <c r="N849">
        <v>0</v>
      </c>
      <c r="O849">
        <v>0</v>
      </c>
      <c r="P849">
        <v>0</v>
      </c>
      <c r="Q849">
        <v>0</v>
      </c>
    </row>
    <row r="850" spans="1:17" x14ac:dyDescent="0.2">
      <c r="A850" t="s">
        <v>18588</v>
      </c>
      <c r="B850" t="s">
        <v>86</v>
      </c>
      <c r="C850" t="s">
        <v>276</v>
      </c>
      <c r="D850" t="s">
        <v>17736</v>
      </c>
      <c r="E850" t="s">
        <v>83</v>
      </c>
      <c r="F850" t="s">
        <v>4929</v>
      </c>
      <c r="G850">
        <v>0</v>
      </c>
      <c r="H850">
        <v>1</v>
      </c>
      <c r="I850">
        <v>0</v>
      </c>
      <c r="J850">
        <v>1</v>
      </c>
      <c r="K850">
        <v>0</v>
      </c>
      <c r="L850">
        <v>0</v>
      </c>
      <c r="M850">
        <v>0</v>
      </c>
      <c r="N850">
        <v>0</v>
      </c>
      <c r="O850">
        <v>0</v>
      </c>
      <c r="P850">
        <v>0</v>
      </c>
      <c r="Q850">
        <v>0</v>
      </c>
    </row>
    <row r="851" spans="1:17" x14ac:dyDescent="0.2">
      <c r="A851" t="s">
        <v>18589</v>
      </c>
      <c r="B851" t="s">
        <v>86</v>
      </c>
      <c r="C851" t="s">
        <v>276</v>
      </c>
      <c r="D851" t="s">
        <v>17736</v>
      </c>
      <c r="E851" t="s">
        <v>83</v>
      </c>
      <c r="F851" t="s">
        <v>4931</v>
      </c>
      <c r="G851">
        <v>0</v>
      </c>
      <c r="H851">
        <v>1</v>
      </c>
      <c r="I851">
        <v>0</v>
      </c>
      <c r="J851">
        <v>1</v>
      </c>
      <c r="K851">
        <v>0</v>
      </c>
      <c r="L851">
        <v>0</v>
      </c>
      <c r="M851">
        <v>0</v>
      </c>
      <c r="N851">
        <v>0</v>
      </c>
      <c r="O851">
        <v>0</v>
      </c>
      <c r="P851">
        <v>0</v>
      </c>
      <c r="Q851">
        <v>0</v>
      </c>
    </row>
    <row r="852" spans="1:17" x14ac:dyDescent="0.2">
      <c r="A852" t="s">
        <v>18590</v>
      </c>
      <c r="B852" t="s">
        <v>86</v>
      </c>
      <c r="C852" t="s">
        <v>276</v>
      </c>
      <c r="D852" t="s">
        <v>17736</v>
      </c>
      <c r="E852" t="s">
        <v>83</v>
      </c>
      <c r="F852" t="s">
        <v>4933</v>
      </c>
      <c r="G852">
        <v>0</v>
      </c>
      <c r="H852">
        <v>0</v>
      </c>
      <c r="I852">
        <v>0</v>
      </c>
      <c r="J852">
        <v>0</v>
      </c>
      <c r="K852">
        <v>0</v>
      </c>
      <c r="L852">
        <v>0</v>
      </c>
      <c r="M852">
        <v>1</v>
      </c>
      <c r="N852">
        <v>0</v>
      </c>
      <c r="O852">
        <v>0</v>
      </c>
      <c r="P852">
        <v>0</v>
      </c>
      <c r="Q852">
        <v>0</v>
      </c>
    </row>
    <row r="853" spans="1:17" x14ac:dyDescent="0.2">
      <c r="A853" t="s">
        <v>18591</v>
      </c>
      <c r="B853" t="s">
        <v>86</v>
      </c>
      <c r="C853" t="s">
        <v>276</v>
      </c>
      <c r="D853" t="s">
        <v>17736</v>
      </c>
      <c r="E853" t="s">
        <v>83</v>
      </c>
      <c r="F853" t="s">
        <v>4935</v>
      </c>
      <c r="G853">
        <v>0</v>
      </c>
      <c r="H853">
        <v>1</v>
      </c>
      <c r="I853">
        <v>0</v>
      </c>
      <c r="J853">
        <v>1</v>
      </c>
      <c r="K853">
        <v>0</v>
      </c>
      <c r="L853">
        <v>0</v>
      </c>
      <c r="M853">
        <v>0</v>
      </c>
      <c r="N853">
        <v>0</v>
      </c>
      <c r="O853">
        <v>0</v>
      </c>
      <c r="P853">
        <v>0</v>
      </c>
      <c r="Q853">
        <v>0</v>
      </c>
    </row>
    <row r="854" spans="1:17" x14ac:dyDescent="0.2">
      <c r="A854" t="s">
        <v>18592</v>
      </c>
      <c r="B854" t="s">
        <v>86</v>
      </c>
      <c r="C854" t="s">
        <v>276</v>
      </c>
      <c r="D854" t="s">
        <v>17736</v>
      </c>
      <c r="E854" t="s">
        <v>83</v>
      </c>
      <c r="F854" t="s">
        <v>4937</v>
      </c>
      <c r="G854">
        <v>0</v>
      </c>
      <c r="H854">
        <v>1</v>
      </c>
      <c r="I854">
        <v>0</v>
      </c>
      <c r="J854">
        <v>1</v>
      </c>
      <c r="K854">
        <v>0</v>
      </c>
      <c r="L854">
        <v>0</v>
      </c>
      <c r="M854">
        <v>0</v>
      </c>
      <c r="N854">
        <v>0</v>
      </c>
      <c r="O854">
        <v>0</v>
      </c>
      <c r="P854">
        <v>0</v>
      </c>
      <c r="Q854">
        <v>0</v>
      </c>
    </row>
    <row r="855" spans="1:17" x14ac:dyDescent="0.2">
      <c r="A855" t="s">
        <v>18593</v>
      </c>
      <c r="B855" t="s">
        <v>86</v>
      </c>
      <c r="C855" t="s">
        <v>276</v>
      </c>
      <c r="D855" t="s">
        <v>17736</v>
      </c>
      <c r="E855" t="s">
        <v>83</v>
      </c>
      <c r="F855" t="s">
        <v>4939</v>
      </c>
      <c r="G855">
        <v>0</v>
      </c>
      <c r="H855">
        <v>0</v>
      </c>
      <c r="I855">
        <v>0</v>
      </c>
      <c r="J855">
        <v>0</v>
      </c>
      <c r="K855">
        <v>0</v>
      </c>
      <c r="L855">
        <v>0</v>
      </c>
      <c r="M855">
        <v>1</v>
      </c>
      <c r="N855">
        <v>0</v>
      </c>
      <c r="O855">
        <v>0</v>
      </c>
      <c r="P855">
        <v>0</v>
      </c>
      <c r="Q855">
        <v>0</v>
      </c>
    </row>
    <row r="856" spans="1:17" x14ac:dyDescent="0.2">
      <c r="A856" t="s">
        <v>18594</v>
      </c>
      <c r="B856" t="s">
        <v>86</v>
      </c>
      <c r="C856" t="s">
        <v>276</v>
      </c>
      <c r="D856" t="s">
        <v>17736</v>
      </c>
      <c r="E856" t="s">
        <v>83</v>
      </c>
      <c r="F856" t="s">
        <v>4941</v>
      </c>
      <c r="G856">
        <v>0</v>
      </c>
      <c r="H856">
        <v>1</v>
      </c>
      <c r="I856">
        <v>0</v>
      </c>
      <c r="J856">
        <v>1</v>
      </c>
      <c r="K856">
        <v>0</v>
      </c>
      <c r="L856">
        <v>0</v>
      </c>
      <c r="M856">
        <v>0</v>
      </c>
      <c r="N856">
        <v>0</v>
      </c>
      <c r="O856">
        <v>0</v>
      </c>
      <c r="P856">
        <v>0</v>
      </c>
      <c r="Q856">
        <v>0</v>
      </c>
    </row>
    <row r="857" spans="1:17" x14ac:dyDescent="0.2">
      <c r="A857" t="s">
        <v>18595</v>
      </c>
      <c r="B857" t="s">
        <v>86</v>
      </c>
      <c r="C857" t="s">
        <v>276</v>
      </c>
      <c r="D857" t="s">
        <v>17736</v>
      </c>
      <c r="E857" t="s">
        <v>83</v>
      </c>
      <c r="F857" t="s">
        <v>4943</v>
      </c>
      <c r="G857">
        <v>0</v>
      </c>
      <c r="H857">
        <v>0</v>
      </c>
      <c r="I857">
        <v>0</v>
      </c>
      <c r="J857">
        <v>0</v>
      </c>
      <c r="K857">
        <v>0</v>
      </c>
      <c r="L857">
        <v>0</v>
      </c>
      <c r="M857">
        <v>1</v>
      </c>
      <c r="N857">
        <v>0</v>
      </c>
      <c r="O857">
        <v>0</v>
      </c>
      <c r="P857">
        <v>0</v>
      </c>
      <c r="Q857">
        <v>0</v>
      </c>
    </row>
    <row r="858" spans="1:17" x14ac:dyDescent="0.2">
      <c r="A858" t="s">
        <v>18596</v>
      </c>
      <c r="B858" t="s">
        <v>86</v>
      </c>
      <c r="C858" t="s">
        <v>276</v>
      </c>
      <c r="D858" t="s">
        <v>17736</v>
      </c>
      <c r="E858" t="s">
        <v>83</v>
      </c>
      <c r="F858" t="s">
        <v>4925</v>
      </c>
      <c r="G858">
        <v>0</v>
      </c>
      <c r="H858">
        <v>0</v>
      </c>
      <c r="I858">
        <v>0</v>
      </c>
      <c r="J858">
        <v>0</v>
      </c>
      <c r="K858">
        <v>0</v>
      </c>
      <c r="L858">
        <v>0</v>
      </c>
      <c r="M858">
        <v>0</v>
      </c>
      <c r="N858">
        <v>1</v>
      </c>
      <c r="O858">
        <v>1</v>
      </c>
      <c r="P858">
        <v>0</v>
      </c>
      <c r="Q858">
        <v>0</v>
      </c>
    </row>
    <row r="859" spans="1:17" x14ac:dyDescent="0.2">
      <c r="A859" t="s">
        <v>18597</v>
      </c>
      <c r="B859" t="s">
        <v>86</v>
      </c>
      <c r="C859" t="s">
        <v>276</v>
      </c>
      <c r="D859" t="s">
        <v>17736</v>
      </c>
      <c r="E859" t="s">
        <v>83</v>
      </c>
      <c r="F859" t="s">
        <v>4927</v>
      </c>
      <c r="G859">
        <v>0</v>
      </c>
      <c r="H859">
        <v>0</v>
      </c>
      <c r="I859">
        <v>0</v>
      </c>
      <c r="J859">
        <v>0</v>
      </c>
      <c r="K859">
        <v>0</v>
      </c>
      <c r="L859">
        <v>0</v>
      </c>
      <c r="M859">
        <v>0</v>
      </c>
      <c r="N859">
        <v>1</v>
      </c>
      <c r="O859">
        <v>1</v>
      </c>
      <c r="P859">
        <v>0</v>
      </c>
      <c r="Q859">
        <v>0</v>
      </c>
    </row>
    <row r="860" spans="1:17" x14ac:dyDescent="0.2">
      <c r="A860" t="s">
        <v>18598</v>
      </c>
      <c r="B860" t="s">
        <v>86</v>
      </c>
      <c r="C860" t="s">
        <v>276</v>
      </c>
      <c r="D860" t="s">
        <v>17736</v>
      </c>
      <c r="E860" t="s">
        <v>83</v>
      </c>
      <c r="F860" t="s">
        <v>17734</v>
      </c>
      <c r="G860">
        <v>1</v>
      </c>
      <c r="H860">
        <v>0</v>
      </c>
      <c r="I860">
        <v>0</v>
      </c>
      <c r="J860">
        <v>0</v>
      </c>
      <c r="K860">
        <v>0</v>
      </c>
      <c r="L860">
        <v>0</v>
      </c>
      <c r="M860">
        <v>0</v>
      </c>
      <c r="N860">
        <v>0</v>
      </c>
      <c r="O860">
        <v>0</v>
      </c>
      <c r="P860">
        <v>0</v>
      </c>
      <c r="Q860">
        <v>0</v>
      </c>
    </row>
    <row r="861" spans="1:17" x14ac:dyDescent="0.2">
      <c r="A861" t="s">
        <v>18599</v>
      </c>
      <c r="B861" t="s">
        <v>86</v>
      </c>
      <c r="C861" t="s">
        <v>276</v>
      </c>
      <c r="D861" t="s">
        <v>17748</v>
      </c>
      <c r="E861" t="s">
        <v>81</v>
      </c>
      <c r="F861" t="s">
        <v>17749</v>
      </c>
      <c r="G861">
        <v>0</v>
      </c>
      <c r="H861">
        <v>0</v>
      </c>
      <c r="I861">
        <v>0</v>
      </c>
      <c r="J861">
        <v>0</v>
      </c>
      <c r="K861">
        <v>0</v>
      </c>
      <c r="L861">
        <v>0</v>
      </c>
      <c r="M861">
        <v>0</v>
      </c>
      <c r="N861">
        <v>1</v>
      </c>
      <c r="O861">
        <v>1</v>
      </c>
      <c r="P861">
        <v>0</v>
      </c>
      <c r="Q861">
        <v>0</v>
      </c>
    </row>
    <row r="862" spans="1:17" x14ac:dyDescent="0.2">
      <c r="A862" t="s">
        <v>18600</v>
      </c>
      <c r="B862" t="s">
        <v>86</v>
      </c>
      <c r="C862" t="s">
        <v>276</v>
      </c>
      <c r="D862" t="s">
        <v>17748</v>
      </c>
      <c r="E862" t="s">
        <v>81</v>
      </c>
      <c r="F862" t="s">
        <v>17734</v>
      </c>
      <c r="G862">
        <v>1</v>
      </c>
      <c r="H862">
        <v>0</v>
      </c>
      <c r="I862">
        <v>0</v>
      </c>
      <c r="J862">
        <v>0</v>
      </c>
      <c r="K862">
        <v>0</v>
      </c>
      <c r="L862">
        <v>0</v>
      </c>
      <c r="M862">
        <v>0</v>
      </c>
      <c r="N862">
        <v>0</v>
      </c>
      <c r="O862">
        <v>0</v>
      </c>
      <c r="P862">
        <v>0</v>
      </c>
      <c r="Q862">
        <v>0</v>
      </c>
    </row>
    <row r="863" spans="1:17" x14ac:dyDescent="0.2">
      <c r="A863" t="s">
        <v>18601</v>
      </c>
      <c r="B863" t="s">
        <v>86</v>
      </c>
      <c r="C863" t="s">
        <v>198</v>
      </c>
      <c r="D863" t="s">
        <v>17768</v>
      </c>
      <c r="E863" t="s">
        <v>83</v>
      </c>
      <c r="F863" t="s">
        <v>17734</v>
      </c>
      <c r="G863">
        <v>3</v>
      </c>
      <c r="H863">
        <v>0</v>
      </c>
      <c r="I863">
        <v>0</v>
      </c>
      <c r="J863">
        <v>0</v>
      </c>
      <c r="K863">
        <v>0</v>
      </c>
      <c r="L863">
        <v>0</v>
      </c>
      <c r="M863">
        <v>0</v>
      </c>
      <c r="N863">
        <v>0</v>
      </c>
      <c r="O863">
        <v>0</v>
      </c>
      <c r="P863">
        <v>0</v>
      </c>
      <c r="Q863">
        <v>0</v>
      </c>
    </row>
    <row r="864" spans="1:17" x14ac:dyDescent="0.2">
      <c r="A864" t="s">
        <v>18602</v>
      </c>
      <c r="B864" t="s">
        <v>86</v>
      </c>
      <c r="C864" t="s">
        <v>198</v>
      </c>
      <c r="D864" t="s">
        <v>17768</v>
      </c>
      <c r="E864" t="s">
        <v>81</v>
      </c>
      <c r="F864" t="s">
        <v>17734</v>
      </c>
      <c r="G864">
        <v>1</v>
      </c>
      <c r="H864">
        <v>0</v>
      </c>
      <c r="I864">
        <v>0</v>
      </c>
      <c r="J864">
        <v>0</v>
      </c>
      <c r="K864">
        <v>0</v>
      </c>
      <c r="L864">
        <v>0</v>
      </c>
      <c r="M864">
        <v>0</v>
      </c>
      <c r="N864">
        <v>0</v>
      </c>
      <c r="O864">
        <v>0</v>
      </c>
      <c r="P864">
        <v>0</v>
      </c>
      <c r="Q864">
        <v>0</v>
      </c>
    </row>
    <row r="865" spans="1:17" x14ac:dyDescent="0.2">
      <c r="A865" t="s">
        <v>18603</v>
      </c>
      <c r="B865" t="s">
        <v>86</v>
      </c>
      <c r="C865" t="s">
        <v>198</v>
      </c>
      <c r="D865" t="s">
        <v>17736</v>
      </c>
      <c r="E865" t="s">
        <v>83</v>
      </c>
      <c r="F865" t="s">
        <v>4929</v>
      </c>
      <c r="G865">
        <v>0</v>
      </c>
      <c r="H865">
        <v>21</v>
      </c>
      <c r="I865">
        <v>0</v>
      </c>
      <c r="J865">
        <v>18</v>
      </c>
      <c r="K865">
        <v>2</v>
      </c>
      <c r="L865">
        <v>1</v>
      </c>
      <c r="M865">
        <v>0</v>
      </c>
      <c r="N865">
        <v>0</v>
      </c>
      <c r="O865">
        <v>0</v>
      </c>
      <c r="P865">
        <v>0</v>
      </c>
      <c r="Q865">
        <v>0</v>
      </c>
    </row>
    <row r="866" spans="1:17" x14ac:dyDescent="0.2">
      <c r="A866" t="s">
        <v>18604</v>
      </c>
      <c r="B866" t="s">
        <v>86</v>
      </c>
      <c r="C866" t="s">
        <v>198</v>
      </c>
      <c r="D866" t="s">
        <v>17736</v>
      </c>
      <c r="E866" t="s">
        <v>83</v>
      </c>
      <c r="F866" t="s">
        <v>4931</v>
      </c>
      <c r="G866">
        <v>0</v>
      </c>
      <c r="H866">
        <v>21</v>
      </c>
      <c r="I866">
        <v>0</v>
      </c>
      <c r="J866">
        <v>18</v>
      </c>
      <c r="K866">
        <v>2</v>
      </c>
      <c r="L866">
        <v>1</v>
      </c>
      <c r="M866">
        <v>0</v>
      </c>
      <c r="N866">
        <v>0</v>
      </c>
      <c r="O866">
        <v>0</v>
      </c>
      <c r="P866">
        <v>0</v>
      </c>
      <c r="Q866">
        <v>0</v>
      </c>
    </row>
    <row r="867" spans="1:17" x14ac:dyDescent="0.2">
      <c r="A867" t="s">
        <v>18605</v>
      </c>
      <c r="B867" t="s">
        <v>86</v>
      </c>
      <c r="C867" t="s">
        <v>198</v>
      </c>
      <c r="D867" t="s">
        <v>17736</v>
      </c>
      <c r="E867" t="s">
        <v>83</v>
      </c>
      <c r="F867" t="s">
        <v>4933</v>
      </c>
      <c r="G867">
        <v>0</v>
      </c>
      <c r="H867">
        <v>0</v>
      </c>
      <c r="I867">
        <v>0</v>
      </c>
      <c r="J867">
        <v>0</v>
      </c>
      <c r="K867">
        <v>0</v>
      </c>
      <c r="L867">
        <v>0</v>
      </c>
      <c r="M867">
        <v>21</v>
      </c>
      <c r="N867">
        <v>0</v>
      </c>
      <c r="O867">
        <v>0</v>
      </c>
      <c r="P867">
        <v>0</v>
      </c>
      <c r="Q867">
        <v>0</v>
      </c>
    </row>
    <row r="868" spans="1:17" x14ac:dyDescent="0.2">
      <c r="A868" t="s">
        <v>18606</v>
      </c>
      <c r="B868" t="s">
        <v>86</v>
      </c>
      <c r="C868" t="s">
        <v>257</v>
      </c>
      <c r="D868" t="s">
        <v>17736</v>
      </c>
      <c r="E868" t="s">
        <v>81</v>
      </c>
      <c r="F868" t="s">
        <v>4927</v>
      </c>
      <c r="G868">
        <v>0</v>
      </c>
      <c r="H868">
        <v>0</v>
      </c>
      <c r="I868">
        <v>0</v>
      </c>
      <c r="J868">
        <v>0</v>
      </c>
      <c r="K868">
        <v>0</v>
      </c>
      <c r="L868">
        <v>0</v>
      </c>
      <c r="M868">
        <v>0</v>
      </c>
      <c r="N868">
        <v>7</v>
      </c>
      <c r="O868">
        <v>6</v>
      </c>
      <c r="P868">
        <v>1</v>
      </c>
      <c r="Q868">
        <v>0</v>
      </c>
    </row>
    <row r="869" spans="1:17" x14ac:dyDescent="0.2">
      <c r="A869" t="s">
        <v>18607</v>
      </c>
      <c r="B869" t="s">
        <v>86</v>
      </c>
      <c r="C869" t="s">
        <v>257</v>
      </c>
      <c r="D869" t="s">
        <v>17736</v>
      </c>
      <c r="E869" t="s">
        <v>81</v>
      </c>
      <c r="F869" t="s">
        <v>17734</v>
      </c>
      <c r="G869">
        <v>12</v>
      </c>
      <c r="H869">
        <v>0</v>
      </c>
      <c r="I869">
        <v>0</v>
      </c>
      <c r="J869">
        <v>0</v>
      </c>
      <c r="K869">
        <v>0</v>
      </c>
      <c r="L869">
        <v>0</v>
      </c>
      <c r="M869">
        <v>0</v>
      </c>
      <c r="N869">
        <v>0</v>
      </c>
      <c r="O869">
        <v>0</v>
      </c>
      <c r="P869">
        <v>0</v>
      </c>
      <c r="Q869">
        <v>0</v>
      </c>
    </row>
    <row r="870" spans="1:17" x14ac:dyDescent="0.2">
      <c r="A870" t="s">
        <v>18608</v>
      </c>
      <c r="B870" t="s">
        <v>86</v>
      </c>
      <c r="C870" t="s">
        <v>257</v>
      </c>
      <c r="D870" t="s">
        <v>17748</v>
      </c>
      <c r="E870" t="s">
        <v>83</v>
      </c>
      <c r="F870" t="s">
        <v>17749</v>
      </c>
      <c r="G870">
        <v>0</v>
      </c>
      <c r="H870">
        <v>0</v>
      </c>
      <c r="I870">
        <v>0</v>
      </c>
      <c r="J870">
        <v>0</v>
      </c>
      <c r="K870">
        <v>0</v>
      </c>
      <c r="L870">
        <v>0</v>
      </c>
      <c r="M870">
        <v>0</v>
      </c>
      <c r="N870">
        <v>2</v>
      </c>
      <c r="O870">
        <v>2</v>
      </c>
      <c r="P870">
        <v>0</v>
      </c>
      <c r="Q870">
        <v>0</v>
      </c>
    </row>
    <row r="871" spans="1:17" x14ac:dyDescent="0.2">
      <c r="A871" t="s">
        <v>18609</v>
      </c>
      <c r="B871" t="s">
        <v>86</v>
      </c>
      <c r="C871" t="s">
        <v>257</v>
      </c>
      <c r="D871" t="s">
        <v>17748</v>
      </c>
      <c r="E871" t="s">
        <v>83</v>
      </c>
      <c r="F871" t="s">
        <v>17734</v>
      </c>
      <c r="G871">
        <v>2</v>
      </c>
      <c r="H871">
        <v>0</v>
      </c>
      <c r="I871">
        <v>0</v>
      </c>
      <c r="J871">
        <v>0</v>
      </c>
      <c r="K871">
        <v>0</v>
      </c>
      <c r="L871">
        <v>0</v>
      </c>
      <c r="M871">
        <v>0</v>
      </c>
      <c r="N871">
        <v>0</v>
      </c>
      <c r="O871">
        <v>0</v>
      </c>
      <c r="P871">
        <v>0</v>
      </c>
      <c r="Q871">
        <v>0</v>
      </c>
    </row>
    <row r="872" spans="1:17" x14ac:dyDescent="0.2">
      <c r="A872" t="s">
        <v>18610</v>
      </c>
      <c r="B872" t="s">
        <v>86</v>
      </c>
      <c r="C872" t="s">
        <v>257</v>
      </c>
      <c r="D872" t="s">
        <v>17748</v>
      </c>
      <c r="E872" t="s">
        <v>81</v>
      </c>
      <c r="F872" t="s">
        <v>17749</v>
      </c>
      <c r="G872">
        <v>0</v>
      </c>
      <c r="H872">
        <v>0</v>
      </c>
      <c r="I872">
        <v>0</v>
      </c>
      <c r="J872">
        <v>0</v>
      </c>
      <c r="K872">
        <v>0</v>
      </c>
      <c r="L872">
        <v>0</v>
      </c>
      <c r="M872">
        <v>0</v>
      </c>
      <c r="N872">
        <v>1</v>
      </c>
      <c r="O872">
        <v>1</v>
      </c>
      <c r="P872">
        <v>0</v>
      </c>
      <c r="Q872">
        <v>0</v>
      </c>
    </row>
    <row r="873" spans="1:17" x14ac:dyDescent="0.2">
      <c r="A873" t="s">
        <v>18611</v>
      </c>
      <c r="B873" t="s">
        <v>86</v>
      </c>
      <c r="C873" t="s">
        <v>257</v>
      </c>
      <c r="D873" t="s">
        <v>17748</v>
      </c>
      <c r="E873" t="s">
        <v>81</v>
      </c>
      <c r="F873" t="s">
        <v>17734</v>
      </c>
      <c r="G873">
        <v>1</v>
      </c>
      <c r="H873">
        <v>0</v>
      </c>
      <c r="I873">
        <v>0</v>
      </c>
      <c r="J873">
        <v>0</v>
      </c>
      <c r="K873">
        <v>0</v>
      </c>
      <c r="L873">
        <v>0</v>
      </c>
      <c r="M873">
        <v>0</v>
      </c>
      <c r="N873">
        <v>0</v>
      </c>
      <c r="O873">
        <v>0</v>
      </c>
      <c r="P873">
        <v>0</v>
      </c>
      <c r="Q873">
        <v>0</v>
      </c>
    </row>
    <row r="874" spans="1:17" x14ac:dyDescent="0.2">
      <c r="A874" t="s">
        <v>18612</v>
      </c>
      <c r="B874" t="s">
        <v>86</v>
      </c>
      <c r="C874" t="s">
        <v>257</v>
      </c>
      <c r="D874" t="s">
        <v>17754</v>
      </c>
      <c r="E874" t="s">
        <v>83</v>
      </c>
      <c r="F874" t="s">
        <v>17734</v>
      </c>
      <c r="G874">
        <v>3</v>
      </c>
      <c r="H874">
        <v>0</v>
      </c>
      <c r="I874">
        <v>0</v>
      </c>
      <c r="J874">
        <v>0</v>
      </c>
      <c r="K874">
        <v>0</v>
      </c>
      <c r="L874">
        <v>0</v>
      </c>
      <c r="M874">
        <v>0</v>
      </c>
      <c r="N874">
        <v>0</v>
      </c>
      <c r="O874">
        <v>0</v>
      </c>
      <c r="P874">
        <v>0</v>
      </c>
      <c r="Q874">
        <v>0</v>
      </c>
    </row>
    <row r="875" spans="1:17" x14ac:dyDescent="0.2">
      <c r="A875" t="s">
        <v>18613</v>
      </c>
      <c r="B875" t="s">
        <v>86</v>
      </c>
      <c r="C875" t="s">
        <v>257</v>
      </c>
      <c r="D875" t="s">
        <v>17754</v>
      </c>
      <c r="E875" t="s">
        <v>81</v>
      </c>
      <c r="F875" t="s">
        <v>17734</v>
      </c>
      <c r="G875">
        <v>1</v>
      </c>
      <c r="H875">
        <v>0</v>
      </c>
      <c r="I875">
        <v>0</v>
      </c>
      <c r="J875">
        <v>0</v>
      </c>
      <c r="K875">
        <v>0</v>
      </c>
      <c r="L875">
        <v>0</v>
      </c>
      <c r="M875">
        <v>0</v>
      </c>
      <c r="N875">
        <v>0</v>
      </c>
      <c r="O875">
        <v>0</v>
      </c>
      <c r="P875">
        <v>0</v>
      </c>
      <c r="Q875">
        <v>0</v>
      </c>
    </row>
    <row r="876" spans="1:17" x14ac:dyDescent="0.2">
      <c r="A876" t="s">
        <v>18614</v>
      </c>
      <c r="B876" t="s">
        <v>86</v>
      </c>
      <c r="C876" t="s">
        <v>258</v>
      </c>
      <c r="D876" t="s">
        <v>17768</v>
      </c>
      <c r="E876" t="s">
        <v>83</v>
      </c>
      <c r="F876" t="s">
        <v>17734</v>
      </c>
      <c r="G876">
        <v>11</v>
      </c>
      <c r="H876">
        <v>0</v>
      </c>
      <c r="I876">
        <v>0</v>
      </c>
      <c r="J876">
        <v>0</v>
      </c>
      <c r="K876">
        <v>0</v>
      </c>
      <c r="L876">
        <v>0</v>
      </c>
      <c r="M876">
        <v>0</v>
      </c>
      <c r="N876">
        <v>0</v>
      </c>
      <c r="O876">
        <v>0</v>
      </c>
      <c r="P876">
        <v>0</v>
      </c>
      <c r="Q876">
        <v>0</v>
      </c>
    </row>
    <row r="877" spans="1:17" x14ac:dyDescent="0.2">
      <c r="A877" t="s">
        <v>18615</v>
      </c>
      <c r="B877" t="s">
        <v>86</v>
      </c>
      <c r="C877" t="s">
        <v>258</v>
      </c>
      <c r="D877" t="s">
        <v>17768</v>
      </c>
      <c r="E877" t="s">
        <v>81</v>
      </c>
      <c r="F877" t="s">
        <v>17734</v>
      </c>
      <c r="G877">
        <v>3</v>
      </c>
      <c r="H877">
        <v>0</v>
      </c>
      <c r="I877">
        <v>0</v>
      </c>
      <c r="J877">
        <v>0</v>
      </c>
      <c r="K877">
        <v>0</v>
      </c>
      <c r="L877">
        <v>0</v>
      </c>
      <c r="M877">
        <v>0</v>
      </c>
      <c r="N877">
        <v>0</v>
      </c>
      <c r="O877">
        <v>0</v>
      </c>
      <c r="P877">
        <v>0</v>
      </c>
      <c r="Q877">
        <v>0</v>
      </c>
    </row>
    <row r="878" spans="1:17" x14ac:dyDescent="0.2">
      <c r="A878" t="s">
        <v>18616</v>
      </c>
      <c r="B878" t="s">
        <v>86</v>
      </c>
      <c r="C878" t="s">
        <v>258</v>
      </c>
      <c r="D878" t="s">
        <v>17736</v>
      </c>
      <c r="E878" t="s">
        <v>83</v>
      </c>
      <c r="F878" t="s">
        <v>4929</v>
      </c>
      <c r="G878">
        <v>0</v>
      </c>
      <c r="H878">
        <v>50</v>
      </c>
      <c r="I878">
        <v>7</v>
      </c>
      <c r="J878">
        <v>37</v>
      </c>
      <c r="K878">
        <v>2</v>
      </c>
      <c r="L878">
        <v>4</v>
      </c>
      <c r="M878">
        <v>0</v>
      </c>
      <c r="N878">
        <v>0</v>
      </c>
      <c r="O878">
        <v>0</v>
      </c>
      <c r="P878">
        <v>0</v>
      </c>
      <c r="Q878">
        <v>0</v>
      </c>
    </row>
    <row r="879" spans="1:17" x14ac:dyDescent="0.2">
      <c r="A879" t="s">
        <v>18617</v>
      </c>
      <c r="B879" t="s">
        <v>86</v>
      </c>
      <c r="C879" t="s">
        <v>258</v>
      </c>
      <c r="D879" t="s">
        <v>17736</v>
      </c>
      <c r="E879" t="s">
        <v>83</v>
      </c>
      <c r="F879" t="s">
        <v>4931</v>
      </c>
      <c r="G879">
        <v>0</v>
      </c>
      <c r="H879">
        <v>50</v>
      </c>
      <c r="I879">
        <v>5</v>
      </c>
      <c r="J879">
        <v>39</v>
      </c>
      <c r="K879">
        <v>1</v>
      </c>
      <c r="L879">
        <v>5</v>
      </c>
      <c r="M879">
        <v>0</v>
      </c>
      <c r="N879">
        <v>0</v>
      </c>
      <c r="O879">
        <v>0</v>
      </c>
      <c r="P879">
        <v>0</v>
      </c>
      <c r="Q879">
        <v>0</v>
      </c>
    </row>
    <row r="880" spans="1:17" x14ac:dyDescent="0.2">
      <c r="A880" t="s">
        <v>18618</v>
      </c>
      <c r="B880" t="s">
        <v>86</v>
      </c>
      <c r="C880" t="s">
        <v>258</v>
      </c>
      <c r="D880" t="s">
        <v>17736</v>
      </c>
      <c r="E880" t="s">
        <v>83</v>
      </c>
      <c r="F880" t="s">
        <v>4933</v>
      </c>
      <c r="G880">
        <v>0</v>
      </c>
      <c r="H880">
        <v>0</v>
      </c>
      <c r="I880">
        <v>0</v>
      </c>
      <c r="J880">
        <v>0</v>
      </c>
      <c r="K880">
        <v>0</v>
      </c>
      <c r="L880">
        <v>0</v>
      </c>
      <c r="M880">
        <v>50</v>
      </c>
      <c r="N880">
        <v>0</v>
      </c>
      <c r="O880">
        <v>0</v>
      </c>
      <c r="P880">
        <v>0</v>
      </c>
      <c r="Q880">
        <v>0</v>
      </c>
    </row>
    <row r="881" spans="1:17" x14ac:dyDescent="0.2">
      <c r="A881" t="s">
        <v>18619</v>
      </c>
      <c r="B881" t="s">
        <v>86</v>
      </c>
      <c r="C881" t="s">
        <v>258</v>
      </c>
      <c r="D881" t="s">
        <v>17736</v>
      </c>
      <c r="E881" t="s">
        <v>83</v>
      </c>
      <c r="F881" t="s">
        <v>4935</v>
      </c>
      <c r="G881">
        <v>0</v>
      </c>
      <c r="H881">
        <v>50</v>
      </c>
      <c r="I881">
        <v>5</v>
      </c>
      <c r="J881">
        <v>39</v>
      </c>
      <c r="K881">
        <v>1</v>
      </c>
      <c r="L881">
        <v>5</v>
      </c>
      <c r="M881">
        <v>0</v>
      </c>
      <c r="N881">
        <v>0</v>
      </c>
      <c r="O881">
        <v>0</v>
      </c>
      <c r="P881">
        <v>0</v>
      </c>
      <c r="Q881">
        <v>0</v>
      </c>
    </row>
    <row r="882" spans="1:17" x14ac:dyDescent="0.2">
      <c r="A882" t="s">
        <v>18620</v>
      </c>
      <c r="B882" t="s">
        <v>86</v>
      </c>
      <c r="C882" t="s">
        <v>258</v>
      </c>
      <c r="D882" t="s">
        <v>17736</v>
      </c>
      <c r="E882" t="s">
        <v>83</v>
      </c>
      <c r="F882" t="s">
        <v>4937</v>
      </c>
      <c r="G882">
        <v>0</v>
      </c>
      <c r="H882">
        <v>50</v>
      </c>
      <c r="I882">
        <v>5</v>
      </c>
      <c r="J882">
        <v>39</v>
      </c>
      <c r="K882">
        <v>1</v>
      </c>
      <c r="L882">
        <v>5</v>
      </c>
      <c r="M882">
        <v>0</v>
      </c>
      <c r="N882">
        <v>0</v>
      </c>
      <c r="O882">
        <v>0</v>
      </c>
      <c r="P882">
        <v>0</v>
      </c>
      <c r="Q882">
        <v>0</v>
      </c>
    </row>
    <row r="883" spans="1:17" x14ac:dyDescent="0.2">
      <c r="A883" t="s">
        <v>18621</v>
      </c>
      <c r="B883" t="s">
        <v>86</v>
      </c>
      <c r="C883" t="s">
        <v>258</v>
      </c>
      <c r="D883" t="s">
        <v>17736</v>
      </c>
      <c r="E883" t="s">
        <v>83</v>
      </c>
      <c r="F883" t="s">
        <v>4939</v>
      </c>
      <c r="G883">
        <v>0</v>
      </c>
      <c r="H883">
        <v>0</v>
      </c>
      <c r="I883">
        <v>0</v>
      </c>
      <c r="J883">
        <v>0</v>
      </c>
      <c r="K883">
        <v>0</v>
      </c>
      <c r="L883">
        <v>0</v>
      </c>
      <c r="M883">
        <v>50</v>
      </c>
      <c r="N883">
        <v>0</v>
      </c>
      <c r="O883">
        <v>0</v>
      </c>
      <c r="P883">
        <v>0</v>
      </c>
      <c r="Q883">
        <v>0</v>
      </c>
    </row>
    <row r="884" spans="1:17" x14ac:dyDescent="0.2">
      <c r="A884" t="s">
        <v>18622</v>
      </c>
      <c r="B884" t="s">
        <v>86</v>
      </c>
      <c r="C884" t="s">
        <v>258</v>
      </c>
      <c r="D884" t="s">
        <v>17736</v>
      </c>
      <c r="E884" t="s">
        <v>83</v>
      </c>
      <c r="F884" t="s">
        <v>4941</v>
      </c>
      <c r="G884">
        <v>0</v>
      </c>
      <c r="H884">
        <v>50</v>
      </c>
      <c r="I884">
        <v>5</v>
      </c>
      <c r="J884">
        <v>39</v>
      </c>
      <c r="K884">
        <v>2</v>
      </c>
      <c r="L884">
        <v>4</v>
      </c>
      <c r="M884">
        <v>0</v>
      </c>
      <c r="N884">
        <v>0</v>
      </c>
      <c r="O884">
        <v>0</v>
      </c>
      <c r="P884">
        <v>0</v>
      </c>
      <c r="Q884">
        <v>0</v>
      </c>
    </row>
    <row r="885" spans="1:17" x14ac:dyDescent="0.2">
      <c r="A885" t="s">
        <v>18623</v>
      </c>
      <c r="B885" t="s">
        <v>86</v>
      </c>
      <c r="C885" t="s">
        <v>258</v>
      </c>
      <c r="D885" t="s">
        <v>17736</v>
      </c>
      <c r="E885" t="s">
        <v>83</v>
      </c>
      <c r="F885" t="s">
        <v>4943</v>
      </c>
      <c r="G885">
        <v>0</v>
      </c>
      <c r="H885">
        <v>0</v>
      </c>
      <c r="I885">
        <v>0</v>
      </c>
      <c r="J885">
        <v>0</v>
      </c>
      <c r="K885">
        <v>0</v>
      </c>
      <c r="L885">
        <v>0</v>
      </c>
      <c r="M885">
        <v>50</v>
      </c>
      <c r="N885">
        <v>0</v>
      </c>
      <c r="O885">
        <v>0</v>
      </c>
      <c r="P885">
        <v>0</v>
      </c>
      <c r="Q885">
        <v>0</v>
      </c>
    </row>
    <row r="886" spans="1:17" x14ac:dyDescent="0.2">
      <c r="A886" t="s">
        <v>18624</v>
      </c>
      <c r="B886" t="s">
        <v>86</v>
      </c>
      <c r="C886" t="s">
        <v>258</v>
      </c>
      <c r="D886" t="s">
        <v>17736</v>
      </c>
      <c r="E886" t="s">
        <v>83</v>
      </c>
      <c r="F886" t="s">
        <v>4925</v>
      </c>
      <c r="G886">
        <v>0</v>
      </c>
      <c r="H886">
        <v>0</v>
      </c>
      <c r="I886">
        <v>0</v>
      </c>
      <c r="J886">
        <v>0</v>
      </c>
      <c r="K886">
        <v>0</v>
      </c>
      <c r="L886">
        <v>0</v>
      </c>
      <c r="M886">
        <v>0</v>
      </c>
      <c r="N886">
        <v>41</v>
      </c>
      <c r="O886">
        <v>37</v>
      </c>
      <c r="P886">
        <v>3</v>
      </c>
      <c r="Q886">
        <v>1</v>
      </c>
    </row>
    <row r="887" spans="1:17" x14ac:dyDescent="0.2">
      <c r="A887" t="s">
        <v>18625</v>
      </c>
      <c r="B887" t="s">
        <v>86</v>
      </c>
      <c r="C887" t="s">
        <v>258</v>
      </c>
      <c r="D887" t="s">
        <v>17736</v>
      </c>
      <c r="E887" t="s">
        <v>83</v>
      </c>
      <c r="F887" t="s">
        <v>4927</v>
      </c>
      <c r="G887">
        <v>0</v>
      </c>
      <c r="H887">
        <v>0</v>
      </c>
      <c r="I887">
        <v>0</v>
      </c>
      <c r="J887">
        <v>0</v>
      </c>
      <c r="K887">
        <v>0</v>
      </c>
      <c r="L887">
        <v>0</v>
      </c>
      <c r="M887">
        <v>0</v>
      </c>
      <c r="N887">
        <v>35</v>
      </c>
      <c r="O887">
        <v>31</v>
      </c>
      <c r="P887">
        <v>3</v>
      </c>
      <c r="Q887">
        <v>1</v>
      </c>
    </row>
    <row r="888" spans="1:17" x14ac:dyDescent="0.2">
      <c r="A888" t="s">
        <v>18626</v>
      </c>
      <c r="B888" t="s">
        <v>86</v>
      </c>
      <c r="C888" t="s">
        <v>258</v>
      </c>
      <c r="D888" t="s">
        <v>17736</v>
      </c>
      <c r="E888" t="s">
        <v>83</v>
      </c>
      <c r="F888" t="s">
        <v>17734</v>
      </c>
      <c r="G888">
        <v>50</v>
      </c>
      <c r="H888">
        <v>0</v>
      </c>
      <c r="I888">
        <v>0</v>
      </c>
      <c r="J888">
        <v>0</v>
      </c>
      <c r="K888">
        <v>0</v>
      </c>
      <c r="L888">
        <v>0</v>
      </c>
      <c r="M888">
        <v>0</v>
      </c>
      <c r="N888">
        <v>0</v>
      </c>
      <c r="O888">
        <v>0</v>
      </c>
      <c r="P888">
        <v>0</v>
      </c>
      <c r="Q888">
        <v>0</v>
      </c>
    </row>
    <row r="889" spans="1:17" x14ac:dyDescent="0.2">
      <c r="A889" t="s">
        <v>18627</v>
      </c>
      <c r="B889" t="s">
        <v>86</v>
      </c>
      <c r="C889" t="s">
        <v>258</v>
      </c>
      <c r="D889" t="s">
        <v>17736</v>
      </c>
      <c r="E889" t="s">
        <v>81</v>
      </c>
      <c r="F889" t="s">
        <v>4929</v>
      </c>
      <c r="G889">
        <v>0</v>
      </c>
      <c r="H889">
        <v>37</v>
      </c>
      <c r="I889">
        <v>4</v>
      </c>
      <c r="J889">
        <v>29</v>
      </c>
      <c r="K889">
        <v>1</v>
      </c>
      <c r="L889">
        <v>3</v>
      </c>
      <c r="M889">
        <v>0</v>
      </c>
      <c r="N889">
        <v>0</v>
      </c>
      <c r="O889">
        <v>0</v>
      </c>
      <c r="P889">
        <v>0</v>
      </c>
      <c r="Q889">
        <v>0</v>
      </c>
    </row>
    <row r="890" spans="1:17" x14ac:dyDescent="0.2">
      <c r="A890" t="s">
        <v>18628</v>
      </c>
      <c r="B890" t="s">
        <v>86</v>
      </c>
      <c r="C890" t="s">
        <v>258</v>
      </c>
      <c r="D890" t="s">
        <v>17736</v>
      </c>
      <c r="E890" t="s">
        <v>81</v>
      </c>
      <c r="F890" t="s">
        <v>4931</v>
      </c>
      <c r="G890">
        <v>0</v>
      </c>
      <c r="H890">
        <v>37</v>
      </c>
      <c r="I890">
        <v>2</v>
      </c>
      <c r="J890">
        <v>30</v>
      </c>
      <c r="K890">
        <v>1</v>
      </c>
      <c r="L890">
        <v>4</v>
      </c>
      <c r="M890">
        <v>0</v>
      </c>
      <c r="N890">
        <v>0</v>
      </c>
      <c r="O890">
        <v>0</v>
      </c>
      <c r="P890">
        <v>0</v>
      </c>
      <c r="Q890">
        <v>0</v>
      </c>
    </row>
    <row r="891" spans="1:17" x14ac:dyDescent="0.2">
      <c r="A891" t="s">
        <v>18629</v>
      </c>
      <c r="B891" t="s">
        <v>86</v>
      </c>
      <c r="C891" t="s">
        <v>258</v>
      </c>
      <c r="D891" t="s">
        <v>17736</v>
      </c>
      <c r="E891" t="s">
        <v>81</v>
      </c>
      <c r="F891" t="s">
        <v>4933</v>
      </c>
      <c r="G891">
        <v>0</v>
      </c>
      <c r="H891">
        <v>0</v>
      </c>
      <c r="I891">
        <v>0</v>
      </c>
      <c r="J891">
        <v>0</v>
      </c>
      <c r="K891">
        <v>0</v>
      </c>
      <c r="L891">
        <v>0</v>
      </c>
      <c r="M891">
        <v>37</v>
      </c>
      <c r="N891">
        <v>0</v>
      </c>
      <c r="O891">
        <v>0</v>
      </c>
      <c r="P891">
        <v>0</v>
      </c>
      <c r="Q891">
        <v>0</v>
      </c>
    </row>
    <row r="892" spans="1:17" x14ac:dyDescent="0.2">
      <c r="A892" t="s">
        <v>18630</v>
      </c>
      <c r="B892" t="s">
        <v>86</v>
      </c>
      <c r="C892" t="s">
        <v>258</v>
      </c>
      <c r="D892" t="s">
        <v>17736</v>
      </c>
      <c r="E892" t="s">
        <v>81</v>
      </c>
      <c r="F892" t="s">
        <v>4935</v>
      </c>
      <c r="G892">
        <v>0</v>
      </c>
      <c r="H892">
        <v>37</v>
      </c>
      <c r="I892">
        <v>2</v>
      </c>
      <c r="J892">
        <v>30</v>
      </c>
      <c r="K892">
        <v>1</v>
      </c>
      <c r="L892">
        <v>4</v>
      </c>
      <c r="M892">
        <v>0</v>
      </c>
      <c r="N892">
        <v>0</v>
      </c>
      <c r="O892">
        <v>0</v>
      </c>
      <c r="P892">
        <v>0</v>
      </c>
      <c r="Q892">
        <v>0</v>
      </c>
    </row>
    <row r="893" spans="1:17" x14ac:dyDescent="0.2">
      <c r="A893" t="s">
        <v>18631</v>
      </c>
      <c r="B893" t="s">
        <v>86</v>
      </c>
      <c r="C893" t="s">
        <v>258</v>
      </c>
      <c r="D893" t="s">
        <v>17736</v>
      </c>
      <c r="E893" t="s">
        <v>81</v>
      </c>
      <c r="F893" t="s">
        <v>4937</v>
      </c>
      <c r="G893">
        <v>0</v>
      </c>
      <c r="H893">
        <v>37</v>
      </c>
      <c r="I893">
        <v>2</v>
      </c>
      <c r="J893">
        <v>30</v>
      </c>
      <c r="K893">
        <v>1</v>
      </c>
      <c r="L893">
        <v>4</v>
      </c>
      <c r="M893">
        <v>0</v>
      </c>
      <c r="N893">
        <v>0</v>
      </c>
      <c r="O893">
        <v>0</v>
      </c>
      <c r="P893">
        <v>0</v>
      </c>
      <c r="Q893">
        <v>0</v>
      </c>
    </row>
    <row r="894" spans="1:17" x14ac:dyDescent="0.2">
      <c r="A894" t="s">
        <v>18632</v>
      </c>
      <c r="B894" t="s">
        <v>86</v>
      </c>
      <c r="C894" t="s">
        <v>258</v>
      </c>
      <c r="D894" t="s">
        <v>17736</v>
      </c>
      <c r="E894" t="s">
        <v>81</v>
      </c>
      <c r="F894" t="s">
        <v>4939</v>
      </c>
      <c r="G894">
        <v>0</v>
      </c>
      <c r="H894">
        <v>0</v>
      </c>
      <c r="I894">
        <v>0</v>
      </c>
      <c r="J894">
        <v>0</v>
      </c>
      <c r="K894">
        <v>0</v>
      </c>
      <c r="L894">
        <v>0</v>
      </c>
      <c r="M894">
        <v>37</v>
      </c>
      <c r="N894">
        <v>0</v>
      </c>
      <c r="O894">
        <v>0</v>
      </c>
      <c r="P894">
        <v>0</v>
      </c>
      <c r="Q894">
        <v>0</v>
      </c>
    </row>
    <row r="895" spans="1:17" x14ac:dyDescent="0.2">
      <c r="A895" t="s">
        <v>18633</v>
      </c>
      <c r="B895" t="s">
        <v>86</v>
      </c>
      <c r="C895" t="s">
        <v>258</v>
      </c>
      <c r="D895" t="s">
        <v>17736</v>
      </c>
      <c r="E895" t="s">
        <v>81</v>
      </c>
      <c r="F895" t="s">
        <v>4941</v>
      </c>
      <c r="G895">
        <v>0</v>
      </c>
      <c r="H895">
        <v>37</v>
      </c>
      <c r="I895">
        <v>2</v>
      </c>
      <c r="J895">
        <v>31</v>
      </c>
      <c r="K895">
        <v>1</v>
      </c>
      <c r="L895">
        <v>3</v>
      </c>
      <c r="M895">
        <v>0</v>
      </c>
      <c r="N895">
        <v>0</v>
      </c>
      <c r="O895">
        <v>0</v>
      </c>
      <c r="P895">
        <v>0</v>
      </c>
      <c r="Q895">
        <v>0</v>
      </c>
    </row>
    <row r="896" spans="1:17" x14ac:dyDescent="0.2">
      <c r="A896" t="s">
        <v>18634</v>
      </c>
      <c r="B896" t="s">
        <v>86</v>
      </c>
      <c r="C896" t="s">
        <v>258</v>
      </c>
      <c r="D896" t="s">
        <v>17736</v>
      </c>
      <c r="E896" t="s">
        <v>81</v>
      </c>
      <c r="F896" t="s">
        <v>4943</v>
      </c>
      <c r="G896">
        <v>0</v>
      </c>
      <c r="H896">
        <v>0</v>
      </c>
      <c r="I896">
        <v>0</v>
      </c>
      <c r="J896">
        <v>0</v>
      </c>
      <c r="K896">
        <v>0</v>
      </c>
      <c r="L896">
        <v>0</v>
      </c>
      <c r="M896">
        <v>37</v>
      </c>
      <c r="N896">
        <v>0</v>
      </c>
      <c r="O896">
        <v>0</v>
      </c>
      <c r="P896">
        <v>0</v>
      </c>
      <c r="Q896">
        <v>0</v>
      </c>
    </row>
    <row r="897" spans="1:17" x14ac:dyDescent="0.2">
      <c r="A897" t="s">
        <v>18635</v>
      </c>
      <c r="B897" t="s">
        <v>86</v>
      </c>
      <c r="C897" t="s">
        <v>258</v>
      </c>
      <c r="D897" t="s">
        <v>17736</v>
      </c>
      <c r="E897" t="s">
        <v>81</v>
      </c>
      <c r="F897" t="s">
        <v>4925</v>
      </c>
      <c r="G897">
        <v>0</v>
      </c>
      <c r="H897">
        <v>0</v>
      </c>
      <c r="I897">
        <v>0</v>
      </c>
      <c r="J897">
        <v>0</v>
      </c>
      <c r="K897">
        <v>0</v>
      </c>
      <c r="L897">
        <v>0</v>
      </c>
      <c r="M897">
        <v>0</v>
      </c>
      <c r="N897">
        <v>30</v>
      </c>
      <c r="O897">
        <v>26</v>
      </c>
      <c r="P897">
        <v>2</v>
      </c>
      <c r="Q897">
        <v>2</v>
      </c>
    </row>
    <row r="898" spans="1:17" x14ac:dyDescent="0.2">
      <c r="A898" t="s">
        <v>18636</v>
      </c>
      <c r="B898" t="s">
        <v>89</v>
      </c>
      <c r="C898" t="s">
        <v>149</v>
      </c>
      <c r="D898" t="s">
        <v>17736</v>
      </c>
      <c r="E898" t="s">
        <v>81</v>
      </c>
      <c r="F898" t="s">
        <v>4927</v>
      </c>
      <c r="G898">
        <v>0</v>
      </c>
      <c r="H898">
        <v>0</v>
      </c>
      <c r="I898">
        <v>0</v>
      </c>
      <c r="J898">
        <v>0</v>
      </c>
      <c r="K898">
        <v>0</v>
      </c>
      <c r="L898">
        <v>0</v>
      </c>
      <c r="M898">
        <v>0</v>
      </c>
      <c r="N898">
        <v>33</v>
      </c>
      <c r="O898">
        <v>30</v>
      </c>
      <c r="P898">
        <v>3</v>
      </c>
      <c r="Q898">
        <v>0</v>
      </c>
    </row>
    <row r="899" spans="1:17" x14ac:dyDescent="0.2">
      <c r="A899" t="s">
        <v>18637</v>
      </c>
      <c r="B899" t="s">
        <v>89</v>
      </c>
      <c r="C899" t="s">
        <v>149</v>
      </c>
      <c r="D899" t="s">
        <v>17736</v>
      </c>
      <c r="E899" t="s">
        <v>81</v>
      </c>
      <c r="F899" t="s">
        <v>17734</v>
      </c>
      <c r="G899">
        <v>73</v>
      </c>
      <c r="H899">
        <v>0</v>
      </c>
      <c r="I899">
        <v>0</v>
      </c>
      <c r="J899">
        <v>0</v>
      </c>
      <c r="K899">
        <v>0</v>
      </c>
      <c r="L899">
        <v>0</v>
      </c>
      <c r="M899">
        <v>0</v>
      </c>
      <c r="N899">
        <v>0</v>
      </c>
      <c r="O899">
        <v>0</v>
      </c>
      <c r="P899">
        <v>0</v>
      </c>
      <c r="Q899">
        <v>0</v>
      </c>
    </row>
    <row r="900" spans="1:17" x14ac:dyDescent="0.2">
      <c r="A900" t="s">
        <v>18638</v>
      </c>
      <c r="B900" t="s">
        <v>89</v>
      </c>
      <c r="C900" t="s">
        <v>149</v>
      </c>
      <c r="D900" t="s">
        <v>17754</v>
      </c>
      <c r="E900" t="s">
        <v>83</v>
      </c>
      <c r="F900" t="s">
        <v>17734</v>
      </c>
      <c r="G900">
        <v>11</v>
      </c>
      <c r="H900">
        <v>0</v>
      </c>
      <c r="I900">
        <v>0</v>
      </c>
      <c r="J900">
        <v>0</v>
      </c>
      <c r="K900">
        <v>0</v>
      </c>
      <c r="L900">
        <v>0</v>
      </c>
      <c r="M900">
        <v>0</v>
      </c>
      <c r="N900">
        <v>0</v>
      </c>
      <c r="O900">
        <v>0</v>
      </c>
      <c r="P900">
        <v>0</v>
      </c>
      <c r="Q900">
        <v>0</v>
      </c>
    </row>
    <row r="901" spans="1:17" x14ac:dyDescent="0.2">
      <c r="A901" t="s">
        <v>18639</v>
      </c>
      <c r="B901" t="s">
        <v>89</v>
      </c>
      <c r="C901" t="s">
        <v>149</v>
      </c>
      <c r="D901" t="s">
        <v>17754</v>
      </c>
      <c r="E901" t="s">
        <v>81</v>
      </c>
      <c r="F901" t="s">
        <v>17734</v>
      </c>
      <c r="G901">
        <v>18</v>
      </c>
      <c r="H901">
        <v>0</v>
      </c>
      <c r="I901">
        <v>0</v>
      </c>
      <c r="J901">
        <v>0</v>
      </c>
      <c r="K901">
        <v>0</v>
      </c>
      <c r="L901">
        <v>0</v>
      </c>
      <c r="M901">
        <v>0</v>
      </c>
      <c r="N901">
        <v>0</v>
      </c>
      <c r="O901">
        <v>0</v>
      </c>
      <c r="P901">
        <v>0</v>
      </c>
      <c r="Q901">
        <v>0</v>
      </c>
    </row>
    <row r="902" spans="1:17" x14ac:dyDescent="0.2">
      <c r="A902" t="s">
        <v>18640</v>
      </c>
      <c r="B902" t="s">
        <v>89</v>
      </c>
      <c r="C902" t="s">
        <v>150</v>
      </c>
      <c r="D902" t="s">
        <v>17768</v>
      </c>
      <c r="E902" t="s">
        <v>83</v>
      </c>
      <c r="F902" t="s">
        <v>17734</v>
      </c>
      <c r="G902">
        <v>1</v>
      </c>
      <c r="H902">
        <v>0</v>
      </c>
      <c r="I902">
        <v>0</v>
      </c>
      <c r="J902">
        <v>0</v>
      </c>
      <c r="K902">
        <v>0</v>
      </c>
      <c r="L902">
        <v>0</v>
      </c>
      <c r="M902">
        <v>0</v>
      </c>
      <c r="N902">
        <v>0</v>
      </c>
      <c r="O902">
        <v>0</v>
      </c>
      <c r="P902">
        <v>0</v>
      </c>
      <c r="Q902">
        <v>0</v>
      </c>
    </row>
    <row r="903" spans="1:17" x14ac:dyDescent="0.2">
      <c r="A903" t="s">
        <v>18641</v>
      </c>
      <c r="B903" t="s">
        <v>89</v>
      </c>
      <c r="C903" t="s">
        <v>150</v>
      </c>
      <c r="D903" t="s">
        <v>17736</v>
      </c>
      <c r="E903" t="s">
        <v>83</v>
      </c>
      <c r="F903" t="s">
        <v>4929</v>
      </c>
      <c r="G903">
        <v>0</v>
      </c>
      <c r="H903">
        <v>9</v>
      </c>
      <c r="I903">
        <v>1</v>
      </c>
      <c r="J903">
        <v>6</v>
      </c>
      <c r="K903">
        <v>2</v>
      </c>
      <c r="L903">
        <v>0</v>
      </c>
      <c r="M903">
        <v>0</v>
      </c>
      <c r="N903">
        <v>0</v>
      </c>
      <c r="O903">
        <v>0</v>
      </c>
      <c r="P903">
        <v>0</v>
      </c>
      <c r="Q903">
        <v>0</v>
      </c>
    </row>
    <row r="904" spans="1:17" x14ac:dyDescent="0.2">
      <c r="A904" t="s">
        <v>18642</v>
      </c>
      <c r="B904" t="s">
        <v>89</v>
      </c>
      <c r="C904" t="s">
        <v>150</v>
      </c>
      <c r="D904" t="s">
        <v>17736</v>
      </c>
      <c r="E904" t="s">
        <v>83</v>
      </c>
      <c r="F904" t="s">
        <v>4931</v>
      </c>
      <c r="G904">
        <v>0</v>
      </c>
      <c r="H904">
        <v>9</v>
      </c>
      <c r="I904">
        <v>1</v>
      </c>
      <c r="J904">
        <v>5</v>
      </c>
      <c r="K904">
        <v>1</v>
      </c>
      <c r="L904">
        <v>2</v>
      </c>
      <c r="M904">
        <v>0</v>
      </c>
      <c r="N904">
        <v>0</v>
      </c>
      <c r="O904">
        <v>0</v>
      </c>
      <c r="P904">
        <v>0</v>
      </c>
      <c r="Q904">
        <v>0</v>
      </c>
    </row>
    <row r="905" spans="1:17" x14ac:dyDescent="0.2">
      <c r="A905" t="s">
        <v>18643</v>
      </c>
      <c r="B905" t="s">
        <v>89</v>
      </c>
      <c r="C905" t="s">
        <v>150</v>
      </c>
      <c r="D905" t="s">
        <v>17736</v>
      </c>
      <c r="E905" t="s">
        <v>83</v>
      </c>
      <c r="F905" t="s">
        <v>4933</v>
      </c>
      <c r="G905">
        <v>0</v>
      </c>
      <c r="H905">
        <v>0</v>
      </c>
      <c r="I905">
        <v>0</v>
      </c>
      <c r="J905">
        <v>0</v>
      </c>
      <c r="K905">
        <v>0</v>
      </c>
      <c r="L905">
        <v>0</v>
      </c>
      <c r="M905">
        <v>9</v>
      </c>
      <c r="N905">
        <v>0</v>
      </c>
      <c r="O905">
        <v>0</v>
      </c>
      <c r="P905">
        <v>0</v>
      </c>
      <c r="Q905">
        <v>0</v>
      </c>
    </row>
    <row r="906" spans="1:17" x14ac:dyDescent="0.2">
      <c r="A906" t="s">
        <v>18644</v>
      </c>
      <c r="B906" t="s">
        <v>89</v>
      </c>
      <c r="C906" t="s">
        <v>150</v>
      </c>
      <c r="D906" t="s">
        <v>17736</v>
      </c>
      <c r="E906" t="s">
        <v>83</v>
      </c>
      <c r="F906" t="s">
        <v>4935</v>
      </c>
      <c r="G906">
        <v>0</v>
      </c>
      <c r="H906">
        <v>9</v>
      </c>
      <c r="I906">
        <v>1</v>
      </c>
      <c r="J906">
        <v>5</v>
      </c>
      <c r="K906">
        <v>1</v>
      </c>
      <c r="L906">
        <v>2</v>
      </c>
      <c r="M906">
        <v>0</v>
      </c>
      <c r="N906">
        <v>0</v>
      </c>
      <c r="O906">
        <v>0</v>
      </c>
      <c r="P906">
        <v>0</v>
      </c>
      <c r="Q906">
        <v>0</v>
      </c>
    </row>
    <row r="907" spans="1:17" x14ac:dyDescent="0.2">
      <c r="A907" t="s">
        <v>18645</v>
      </c>
      <c r="B907" t="s">
        <v>89</v>
      </c>
      <c r="C907" t="s">
        <v>150</v>
      </c>
      <c r="D907" t="s">
        <v>17736</v>
      </c>
      <c r="E907" t="s">
        <v>83</v>
      </c>
      <c r="F907" t="s">
        <v>4937</v>
      </c>
      <c r="G907">
        <v>0</v>
      </c>
      <c r="H907">
        <v>9</v>
      </c>
      <c r="I907">
        <v>1</v>
      </c>
      <c r="J907">
        <v>5</v>
      </c>
      <c r="K907">
        <v>1</v>
      </c>
      <c r="L907">
        <v>2</v>
      </c>
      <c r="M907">
        <v>0</v>
      </c>
      <c r="N907">
        <v>0</v>
      </c>
      <c r="O907">
        <v>0</v>
      </c>
      <c r="P907">
        <v>0</v>
      </c>
      <c r="Q907">
        <v>0</v>
      </c>
    </row>
    <row r="908" spans="1:17" x14ac:dyDescent="0.2">
      <c r="A908" t="s">
        <v>18646</v>
      </c>
      <c r="B908" t="s">
        <v>89</v>
      </c>
      <c r="C908" t="s">
        <v>150</v>
      </c>
      <c r="D908" t="s">
        <v>17736</v>
      </c>
      <c r="E908" t="s">
        <v>83</v>
      </c>
      <c r="F908" t="s">
        <v>4939</v>
      </c>
      <c r="G908">
        <v>0</v>
      </c>
      <c r="H908">
        <v>0</v>
      </c>
      <c r="I908">
        <v>0</v>
      </c>
      <c r="J908">
        <v>0</v>
      </c>
      <c r="K908">
        <v>0</v>
      </c>
      <c r="L908">
        <v>0</v>
      </c>
      <c r="M908">
        <v>9</v>
      </c>
      <c r="N908">
        <v>0</v>
      </c>
      <c r="O908">
        <v>0</v>
      </c>
      <c r="P908">
        <v>0</v>
      </c>
      <c r="Q908">
        <v>0</v>
      </c>
    </row>
    <row r="909" spans="1:17" x14ac:dyDescent="0.2">
      <c r="A909" t="s">
        <v>18647</v>
      </c>
      <c r="B909" t="s">
        <v>89</v>
      </c>
      <c r="C909" t="s">
        <v>150</v>
      </c>
      <c r="D909" t="s">
        <v>17736</v>
      </c>
      <c r="E909" t="s">
        <v>83</v>
      </c>
      <c r="F909" t="s">
        <v>4941</v>
      </c>
      <c r="G909">
        <v>0</v>
      </c>
      <c r="H909">
        <v>9</v>
      </c>
      <c r="I909">
        <v>1</v>
      </c>
      <c r="J909">
        <v>6</v>
      </c>
      <c r="K909">
        <v>2</v>
      </c>
      <c r="L909">
        <v>0</v>
      </c>
      <c r="M909">
        <v>0</v>
      </c>
      <c r="N909">
        <v>0</v>
      </c>
      <c r="O909">
        <v>0</v>
      </c>
      <c r="P909">
        <v>0</v>
      </c>
      <c r="Q909">
        <v>0</v>
      </c>
    </row>
    <row r="910" spans="1:17" x14ac:dyDescent="0.2">
      <c r="A910" t="s">
        <v>18648</v>
      </c>
      <c r="B910" t="s">
        <v>89</v>
      </c>
      <c r="C910" t="s">
        <v>150</v>
      </c>
      <c r="D910" t="s">
        <v>17736</v>
      </c>
      <c r="E910" t="s">
        <v>83</v>
      </c>
      <c r="F910" t="s">
        <v>4943</v>
      </c>
      <c r="G910">
        <v>0</v>
      </c>
      <c r="H910">
        <v>0</v>
      </c>
      <c r="I910">
        <v>0</v>
      </c>
      <c r="J910">
        <v>0</v>
      </c>
      <c r="K910">
        <v>0</v>
      </c>
      <c r="L910">
        <v>0</v>
      </c>
      <c r="M910">
        <v>9</v>
      </c>
      <c r="N910">
        <v>0</v>
      </c>
      <c r="O910">
        <v>0</v>
      </c>
      <c r="P910">
        <v>0</v>
      </c>
      <c r="Q910">
        <v>0</v>
      </c>
    </row>
    <row r="911" spans="1:17" x14ac:dyDescent="0.2">
      <c r="A911" t="s">
        <v>18649</v>
      </c>
      <c r="B911" t="s">
        <v>89</v>
      </c>
      <c r="C911" t="s">
        <v>150</v>
      </c>
      <c r="D911" t="s">
        <v>17736</v>
      </c>
      <c r="E911" t="s">
        <v>83</v>
      </c>
      <c r="F911" t="s">
        <v>4925</v>
      </c>
      <c r="G911">
        <v>0</v>
      </c>
      <c r="H911">
        <v>0</v>
      </c>
      <c r="I911">
        <v>0</v>
      </c>
      <c r="J911">
        <v>0</v>
      </c>
      <c r="K911">
        <v>0</v>
      </c>
      <c r="L911">
        <v>0</v>
      </c>
      <c r="M911">
        <v>0</v>
      </c>
      <c r="N911">
        <v>4</v>
      </c>
      <c r="O911">
        <v>3</v>
      </c>
      <c r="P911">
        <v>1</v>
      </c>
      <c r="Q911">
        <v>0</v>
      </c>
    </row>
    <row r="912" spans="1:17" x14ac:dyDescent="0.2">
      <c r="A912" t="s">
        <v>18650</v>
      </c>
      <c r="B912" t="s">
        <v>89</v>
      </c>
      <c r="C912" t="s">
        <v>150</v>
      </c>
      <c r="D912" t="s">
        <v>17736</v>
      </c>
      <c r="E912" t="s">
        <v>83</v>
      </c>
      <c r="F912" t="s">
        <v>4927</v>
      </c>
      <c r="G912">
        <v>0</v>
      </c>
      <c r="H912">
        <v>0</v>
      </c>
      <c r="I912">
        <v>0</v>
      </c>
      <c r="J912">
        <v>0</v>
      </c>
      <c r="K912">
        <v>0</v>
      </c>
      <c r="L912">
        <v>0</v>
      </c>
      <c r="M912">
        <v>0</v>
      </c>
      <c r="N912">
        <v>3</v>
      </c>
      <c r="O912">
        <v>3</v>
      </c>
      <c r="P912">
        <v>0</v>
      </c>
      <c r="Q912">
        <v>0</v>
      </c>
    </row>
    <row r="913" spans="1:17" x14ac:dyDescent="0.2">
      <c r="A913" t="s">
        <v>18651</v>
      </c>
      <c r="B913" t="s">
        <v>89</v>
      </c>
      <c r="C913" t="s">
        <v>150</v>
      </c>
      <c r="D913" t="s">
        <v>17736</v>
      </c>
      <c r="E913" t="s">
        <v>83</v>
      </c>
      <c r="F913" t="s">
        <v>17734</v>
      </c>
      <c r="G913">
        <v>9</v>
      </c>
      <c r="H913">
        <v>0</v>
      </c>
      <c r="I913">
        <v>0</v>
      </c>
      <c r="J913">
        <v>0</v>
      </c>
      <c r="K913">
        <v>0</v>
      </c>
      <c r="L913">
        <v>0</v>
      </c>
      <c r="M913">
        <v>0</v>
      </c>
      <c r="N913">
        <v>0</v>
      </c>
      <c r="O913">
        <v>0</v>
      </c>
      <c r="P913">
        <v>0</v>
      </c>
      <c r="Q913">
        <v>0</v>
      </c>
    </row>
    <row r="914" spans="1:17" x14ac:dyDescent="0.2">
      <c r="A914" t="s">
        <v>18652</v>
      </c>
      <c r="B914" t="s">
        <v>89</v>
      </c>
      <c r="C914" t="s">
        <v>150</v>
      </c>
      <c r="D914" t="s">
        <v>17736</v>
      </c>
      <c r="E914" t="s">
        <v>81</v>
      </c>
      <c r="F914" t="s">
        <v>4929</v>
      </c>
      <c r="G914">
        <v>0</v>
      </c>
      <c r="H914">
        <v>9</v>
      </c>
      <c r="I914">
        <v>2</v>
      </c>
      <c r="J914">
        <v>5</v>
      </c>
      <c r="K914">
        <v>2</v>
      </c>
      <c r="L914">
        <v>0</v>
      </c>
      <c r="M914">
        <v>0</v>
      </c>
      <c r="N914">
        <v>0</v>
      </c>
      <c r="O914">
        <v>0</v>
      </c>
      <c r="P914">
        <v>0</v>
      </c>
      <c r="Q914">
        <v>0</v>
      </c>
    </row>
    <row r="915" spans="1:17" x14ac:dyDescent="0.2">
      <c r="A915" t="s">
        <v>18653</v>
      </c>
      <c r="B915" t="s">
        <v>89</v>
      </c>
      <c r="C915" t="s">
        <v>150</v>
      </c>
      <c r="D915" t="s">
        <v>17736</v>
      </c>
      <c r="E915" t="s">
        <v>81</v>
      </c>
      <c r="F915" t="s">
        <v>4931</v>
      </c>
      <c r="G915">
        <v>0</v>
      </c>
      <c r="H915">
        <v>9</v>
      </c>
      <c r="I915">
        <v>2</v>
      </c>
      <c r="J915">
        <v>5</v>
      </c>
      <c r="K915">
        <v>2</v>
      </c>
      <c r="L915">
        <v>0</v>
      </c>
      <c r="M915">
        <v>0</v>
      </c>
      <c r="N915">
        <v>0</v>
      </c>
      <c r="O915">
        <v>0</v>
      </c>
      <c r="P915">
        <v>0</v>
      </c>
      <c r="Q915">
        <v>0</v>
      </c>
    </row>
    <row r="916" spans="1:17" x14ac:dyDescent="0.2">
      <c r="A916" t="s">
        <v>18654</v>
      </c>
      <c r="B916" t="s">
        <v>89</v>
      </c>
      <c r="C916" t="s">
        <v>150</v>
      </c>
      <c r="D916" t="s">
        <v>17736</v>
      </c>
      <c r="E916" t="s">
        <v>81</v>
      </c>
      <c r="F916" t="s">
        <v>4933</v>
      </c>
      <c r="G916">
        <v>0</v>
      </c>
      <c r="H916">
        <v>0</v>
      </c>
      <c r="I916">
        <v>0</v>
      </c>
      <c r="J916">
        <v>0</v>
      </c>
      <c r="K916">
        <v>0</v>
      </c>
      <c r="L916">
        <v>0</v>
      </c>
      <c r="M916">
        <v>9</v>
      </c>
      <c r="N916">
        <v>0</v>
      </c>
      <c r="O916">
        <v>0</v>
      </c>
      <c r="P916">
        <v>0</v>
      </c>
      <c r="Q916">
        <v>0</v>
      </c>
    </row>
    <row r="917" spans="1:17" x14ac:dyDescent="0.2">
      <c r="A917" t="s">
        <v>18655</v>
      </c>
      <c r="B917" t="s">
        <v>89</v>
      </c>
      <c r="C917" t="s">
        <v>150</v>
      </c>
      <c r="D917" t="s">
        <v>17736</v>
      </c>
      <c r="E917" t="s">
        <v>81</v>
      </c>
      <c r="F917" t="s">
        <v>4935</v>
      </c>
      <c r="G917">
        <v>0</v>
      </c>
      <c r="H917">
        <v>9</v>
      </c>
      <c r="I917">
        <v>2</v>
      </c>
      <c r="J917">
        <v>5</v>
      </c>
      <c r="K917">
        <v>2</v>
      </c>
      <c r="L917">
        <v>0</v>
      </c>
      <c r="M917">
        <v>0</v>
      </c>
      <c r="N917">
        <v>0</v>
      </c>
      <c r="O917">
        <v>0</v>
      </c>
      <c r="P917">
        <v>0</v>
      </c>
      <c r="Q917">
        <v>0</v>
      </c>
    </row>
    <row r="918" spans="1:17" x14ac:dyDescent="0.2">
      <c r="A918" t="s">
        <v>18656</v>
      </c>
      <c r="B918" t="s">
        <v>89</v>
      </c>
      <c r="C918" t="s">
        <v>150</v>
      </c>
      <c r="D918" t="s">
        <v>17736</v>
      </c>
      <c r="E918" t="s">
        <v>81</v>
      </c>
      <c r="F918" t="s">
        <v>4937</v>
      </c>
      <c r="G918">
        <v>0</v>
      </c>
      <c r="H918">
        <v>9</v>
      </c>
      <c r="I918">
        <v>2</v>
      </c>
      <c r="J918">
        <v>5</v>
      </c>
      <c r="K918">
        <v>2</v>
      </c>
      <c r="L918">
        <v>0</v>
      </c>
      <c r="M918">
        <v>0</v>
      </c>
      <c r="N918">
        <v>0</v>
      </c>
      <c r="O918">
        <v>0</v>
      </c>
      <c r="P918">
        <v>0</v>
      </c>
      <c r="Q918">
        <v>0</v>
      </c>
    </row>
    <row r="919" spans="1:17" x14ac:dyDescent="0.2">
      <c r="A919" t="s">
        <v>18657</v>
      </c>
      <c r="B919" t="s">
        <v>89</v>
      </c>
      <c r="C919" t="s">
        <v>150</v>
      </c>
      <c r="D919" t="s">
        <v>17736</v>
      </c>
      <c r="E919" t="s">
        <v>81</v>
      </c>
      <c r="F919" t="s">
        <v>4939</v>
      </c>
      <c r="G919">
        <v>0</v>
      </c>
      <c r="H919">
        <v>0</v>
      </c>
      <c r="I919">
        <v>0</v>
      </c>
      <c r="J919">
        <v>0</v>
      </c>
      <c r="K919">
        <v>0</v>
      </c>
      <c r="L919">
        <v>0</v>
      </c>
      <c r="M919">
        <v>9</v>
      </c>
      <c r="N919">
        <v>0</v>
      </c>
      <c r="O919">
        <v>0</v>
      </c>
      <c r="P919">
        <v>0</v>
      </c>
      <c r="Q919">
        <v>0</v>
      </c>
    </row>
    <row r="920" spans="1:17" x14ac:dyDescent="0.2">
      <c r="A920" t="s">
        <v>18658</v>
      </c>
      <c r="B920" t="s">
        <v>89</v>
      </c>
      <c r="C920" t="s">
        <v>150</v>
      </c>
      <c r="D920" t="s">
        <v>17736</v>
      </c>
      <c r="E920" t="s">
        <v>81</v>
      </c>
      <c r="F920" t="s">
        <v>4941</v>
      </c>
      <c r="G920">
        <v>0</v>
      </c>
      <c r="H920">
        <v>9</v>
      </c>
      <c r="I920">
        <v>2</v>
      </c>
      <c r="J920">
        <v>5</v>
      </c>
      <c r="K920">
        <v>2</v>
      </c>
      <c r="L920">
        <v>0</v>
      </c>
      <c r="M920">
        <v>0</v>
      </c>
      <c r="N920">
        <v>0</v>
      </c>
      <c r="O920">
        <v>0</v>
      </c>
      <c r="P920">
        <v>0</v>
      </c>
      <c r="Q920">
        <v>0</v>
      </c>
    </row>
    <row r="921" spans="1:17" x14ac:dyDescent="0.2">
      <c r="A921" t="s">
        <v>18659</v>
      </c>
      <c r="B921" t="s">
        <v>89</v>
      </c>
      <c r="C921" t="s">
        <v>150</v>
      </c>
      <c r="D921" t="s">
        <v>17736</v>
      </c>
      <c r="E921" t="s">
        <v>81</v>
      </c>
      <c r="F921" t="s">
        <v>4943</v>
      </c>
      <c r="G921">
        <v>0</v>
      </c>
      <c r="H921">
        <v>0</v>
      </c>
      <c r="I921">
        <v>0</v>
      </c>
      <c r="J921">
        <v>0</v>
      </c>
      <c r="K921">
        <v>0</v>
      </c>
      <c r="L921">
        <v>0</v>
      </c>
      <c r="M921">
        <v>9</v>
      </c>
      <c r="N921">
        <v>0</v>
      </c>
      <c r="O921">
        <v>0</v>
      </c>
      <c r="P921">
        <v>0</v>
      </c>
      <c r="Q921">
        <v>0</v>
      </c>
    </row>
    <row r="922" spans="1:17" x14ac:dyDescent="0.2">
      <c r="A922" t="s">
        <v>18660</v>
      </c>
      <c r="B922" t="s">
        <v>89</v>
      </c>
      <c r="C922" t="s">
        <v>150</v>
      </c>
      <c r="D922" t="s">
        <v>17736</v>
      </c>
      <c r="E922" t="s">
        <v>81</v>
      </c>
      <c r="F922" t="s">
        <v>4925</v>
      </c>
      <c r="G922">
        <v>0</v>
      </c>
      <c r="H922">
        <v>0</v>
      </c>
      <c r="I922">
        <v>0</v>
      </c>
      <c r="J922">
        <v>0</v>
      </c>
      <c r="K922">
        <v>0</v>
      </c>
      <c r="L922">
        <v>0</v>
      </c>
      <c r="M922">
        <v>0</v>
      </c>
      <c r="N922">
        <v>7</v>
      </c>
      <c r="O922">
        <v>6</v>
      </c>
      <c r="P922">
        <v>1</v>
      </c>
      <c r="Q922">
        <v>0</v>
      </c>
    </row>
    <row r="923" spans="1:17" x14ac:dyDescent="0.2">
      <c r="A923" t="s">
        <v>18661</v>
      </c>
      <c r="B923" t="s">
        <v>89</v>
      </c>
      <c r="C923" t="s">
        <v>150</v>
      </c>
      <c r="D923" t="s">
        <v>17736</v>
      </c>
      <c r="E923" t="s">
        <v>81</v>
      </c>
      <c r="F923" t="s">
        <v>4927</v>
      </c>
      <c r="G923">
        <v>0</v>
      </c>
      <c r="H923">
        <v>0</v>
      </c>
      <c r="I923">
        <v>0</v>
      </c>
      <c r="J923">
        <v>0</v>
      </c>
      <c r="K923">
        <v>0</v>
      </c>
      <c r="L923">
        <v>0</v>
      </c>
      <c r="M923">
        <v>0</v>
      </c>
      <c r="N923">
        <v>6</v>
      </c>
      <c r="O923">
        <v>5</v>
      </c>
      <c r="P923">
        <v>1</v>
      </c>
      <c r="Q923">
        <v>0</v>
      </c>
    </row>
    <row r="924" spans="1:17" x14ac:dyDescent="0.2">
      <c r="A924" t="s">
        <v>18662</v>
      </c>
      <c r="B924" t="s">
        <v>89</v>
      </c>
      <c r="C924" t="s">
        <v>149</v>
      </c>
      <c r="D924" t="s">
        <v>17736</v>
      </c>
      <c r="E924" t="s">
        <v>81</v>
      </c>
      <c r="F924" t="s">
        <v>4925</v>
      </c>
      <c r="G924">
        <v>0</v>
      </c>
      <c r="H924">
        <v>0</v>
      </c>
      <c r="I924">
        <v>0</v>
      </c>
      <c r="J924">
        <v>0</v>
      </c>
      <c r="K924">
        <v>0</v>
      </c>
      <c r="L924">
        <v>0</v>
      </c>
      <c r="M924">
        <v>0</v>
      </c>
      <c r="N924">
        <v>46</v>
      </c>
      <c r="O924">
        <v>42</v>
      </c>
      <c r="P924">
        <v>4</v>
      </c>
      <c r="Q924">
        <v>0</v>
      </c>
    </row>
    <row r="925" spans="1:17" x14ac:dyDescent="0.2">
      <c r="A925" t="s">
        <v>18663</v>
      </c>
      <c r="B925" t="s">
        <v>89</v>
      </c>
      <c r="C925" t="s">
        <v>212</v>
      </c>
      <c r="D925" t="s">
        <v>17754</v>
      </c>
      <c r="E925" t="s">
        <v>83</v>
      </c>
      <c r="F925" t="s">
        <v>17734</v>
      </c>
      <c r="G925">
        <v>1</v>
      </c>
      <c r="H925">
        <v>0</v>
      </c>
      <c r="I925">
        <v>0</v>
      </c>
      <c r="J925">
        <v>0</v>
      </c>
      <c r="K925">
        <v>0</v>
      </c>
      <c r="L925">
        <v>0</v>
      </c>
      <c r="M925">
        <v>0</v>
      </c>
      <c r="N925">
        <v>0</v>
      </c>
      <c r="O925">
        <v>0</v>
      </c>
      <c r="P925">
        <v>0</v>
      </c>
      <c r="Q925">
        <v>0</v>
      </c>
    </row>
    <row r="926" spans="1:17" x14ac:dyDescent="0.2">
      <c r="A926" t="s">
        <v>18664</v>
      </c>
      <c r="B926" t="s">
        <v>89</v>
      </c>
      <c r="C926" t="s">
        <v>212</v>
      </c>
      <c r="D926" t="s">
        <v>17754</v>
      </c>
      <c r="E926" t="s">
        <v>81</v>
      </c>
      <c r="F926" t="s">
        <v>17734</v>
      </c>
      <c r="G926">
        <v>4</v>
      </c>
      <c r="H926">
        <v>0</v>
      </c>
      <c r="I926">
        <v>0</v>
      </c>
      <c r="J926">
        <v>0</v>
      </c>
      <c r="K926">
        <v>0</v>
      </c>
      <c r="L926">
        <v>0</v>
      </c>
      <c r="M926">
        <v>0</v>
      </c>
      <c r="N926">
        <v>0</v>
      </c>
      <c r="O926">
        <v>0</v>
      </c>
      <c r="P926">
        <v>0</v>
      </c>
      <c r="Q926">
        <v>0</v>
      </c>
    </row>
    <row r="927" spans="1:17" x14ac:dyDescent="0.2">
      <c r="A927" t="s">
        <v>18665</v>
      </c>
      <c r="B927" t="s">
        <v>89</v>
      </c>
      <c r="C927" t="s">
        <v>213</v>
      </c>
      <c r="D927" t="s">
        <v>17768</v>
      </c>
      <c r="E927" t="s">
        <v>81</v>
      </c>
      <c r="F927" t="s">
        <v>17734</v>
      </c>
      <c r="G927">
        <v>1</v>
      </c>
      <c r="H927">
        <v>0</v>
      </c>
      <c r="I927">
        <v>0</v>
      </c>
      <c r="J927">
        <v>0</v>
      </c>
      <c r="K927">
        <v>0</v>
      </c>
      <c r="L927">
        <v>0</v>
      </c>
      <c r="M927">
        <v>0</v>
      </c>
      <c r="N927">
        <v>0</v>
      </c>
      <c r="O927">
        <v>0</v>
      </c>
      <c r="P927">
        <v>0</v>
      </c>
      <c r="Q927">
        <v>0</v>
      </c>
    </row>
    <row r="928" spans="1:17" x14ac:dyDescent="0.2">
      <c r="A928" t="s">
        <v>18666</v>
      </c>
      <c r="B928" t="s">
        <v>89</v>
      </c>
      <c r="C928" t="s">
        <v>213</v>
      </c>
      <c r="D928" t="s">
        <v>17736</v>
      </c>
      <c r="E928" t="s">
        <v>83</v>
      </c>
      <c r="F928" t="s">
        <v>4929</v>
      </c>
      <c r="G928">
        <v>0</v>
      </c>
      <c r="H928">
        <v>25</v>
      </c>
      <c r="I928">
        <v>1</v>
      </c>
      <c r="J928">
        <v>19</v>
      </c>
      <c r="K928">
        <v>2</v>
      </c>
      <c r="L928">
        <v>3</v>
      </c>
      <c r="M928">
        <v>0</v>
      </c>
      <c r="N928">
        <v>0</v>
      </c>
      <c r="O928">
        <v>0</v>
      </c>
      <c r="P928">
        <v>0</v>
      </c>
      <c r="Q928">
        <v>0</v>
      </c>
    </row>
    <row r="929" spans="1:17" x14ac:dyDescent="0.2">
      <c r="A929" t="s">
        <v>18667</v>
      </c>
      <c r="B929" t="s">
        <v>89</v>
      </c>
      <c r="C929" t="s">
        <v>213</v>
      </c>
      <c r="D929" t="s">
        <v>17736</v>
      </c>
      <c r="E929" t="s">
        <v>83</v>
      </c>
      <c r="F929" t="s">
        <v>4931</v>
      </c>
      <c r="G929">
        <v>0</v>
      </c>
      <c r="H929">
        <v>25</v>
      </c>
      <c r="I929">
        <v>1</v>
      </c>
      <c r="J929">
        <v>19</v>
      </c>
      <c r="K929">
        <v>2</v>
      </c>
      <c r="L929">
        <v>3</v>
      </c>
      <c r="M929">
        <v>0</v>
      </c>
      <c r="N929">
        <v>0</v>
      </c>
      <c r="O929">
        <v>0</v>
      </c>
      <c r="P929">
        <v>0</v>
      </c>
      <c r="Q929">
        <v>0</v>
      </c>
    </row>
    <row r="930" spans="1:17" x14ac:dyDescent="0.2">
      <c r="A930" t="s">
        <v>18668</v>
      </c>
      <c r="B930" t="s">
        <v>89</v>
      </c>
      <c r="C930" t="s">
        <v>213</v>
      </c>
      <c r="D930" t="s">
        <v>17736</v>
      </c>
      <c r="E930" t="s">
        <v>83</v>
      </c>
      <c r="F930" t="s">
        <v>4933</v>
      </c>
      <c r="G930">
        <v>0</v>
      </c>
      <c r="H930">
        <v>0</v>
      </c>
      <c r="I930">
        <v>0</v>
      </c>
      <c r="J930">
        <v>0</v>
      </c>
      <c r="K930">
        <v>0</v>
      </c>
      <c r="L930">
        <v>0</v>
      </c>
      <c r="M930">
        <v>25</v>
      </c>
      <c r="N930">
        <v>0</v>
      </c>
      <c r="O930">
        <v>0</v>
      </c>
      <c r="P930">
        <v>0</v>
      </c>
      <c r="Q930">
        <v>0</v>
      </c>
    </row>
    <row r="931" spans="1:17" x14ac:dyDescent="0.2">
      <c r="A931" t="s">
        <v>18669</v>
      </c>
      <c r="B931" t="s">
        <v>89</v>
      </c>
      <c r="C931" t="s">
        <v>213</v>
      </c>
      <c r="D931" t="s">
        <v>17736</v>
      </c>
      <c r="E931" t="s">
        <v>83</v>
      </c>
      <c r="F931" t="s">
        <v>4935</v>
      </c>
      <c r="G931">
        <v>0</v>
      </c>
      <c r="H931">
        <v>25</v>
      </c>
      <c r="I931">
        <v>1</v>
      </c>
      <c r="J931">
        <v>19</v>
      </c>
      <c r="K931">
        <v>2</v>
      </c>
      <c r="L931">
        <v>3</v>
      </c>
      <c r="M931">
        <v>0</v>
      </c>
      <c r="N931">
        <v>0</v>
      </c>
      <c r="O931">
        <v>0</v>
      </c>
      <c r="P931">
        <v>0</v>
      </c>
      <c r="Q931">
        <v>0</v>
      </c>
    </row>
    <row r="932" spans="1:17" x14ac:dyDescent="0.2">
      <c r="A932" t="s">
        <v>18670</v>
      </c>
      <c r="B932" t="s">
        <v>89</v>
      </c>
      <c r="C932" t="s">
        <v>213</v>
      </c>
      <c r="D932" t="s">
        <v>17736</v>
      </c>
      <c r="E932" t="s">
        <v>83</v>
      </c>
      <c r="F932" t="s">
        <v>4937</v>
      </c>
      <c r="G932">
        <v>0</v>
      </c>
      <c r="H932">
        <v>25</v>
      </c>
      <c r="I932">
        <v>1</v>
      </c>
      <c r="J932">
        <v>19</v>
      </c>
      <c r="K932">
        <v>2</v>
      </c>
      <c r="L932">
        <v>3</v>
      </c>
      <c r="M932">
        <v>0</v>
      </c>
      <c r="N932">
        <v>0</v>
      </c>
      <c r="O932">
        <v>0</v>
      </c>
      <c r="P932">
        <v>0</v>
      </c>
      <c r="Q932">
        <v>0</v>
      </c>
    </row>
    <row r="933" spans="1:17" x14ac:dyDescent="0.2">
      <c r="A933" t="s">
        <v>18671</v>
      </c>
      <c r="B933" t="s">
        <v>89</v>
      </c>
      <c r="C933" t="s">
        <v>213</v>
      </c>
      <c r="D933" t="s">
        <v>17736</v>
      </c>
      <c r="E933" t="s">
        <v>83</v>
      </c>
      <c r="F933" t="s">
        <v>4939</v>
      </c>
      <c r="G933">
        <v>0</v>
      </c>
      <c r="H933">
        <v>0</v>
      </c>
      <c r="I933">
        <v>0</v>
      </c>
      <c r="J933">
        <v>0</v>
      </c>
      <c r="K933">
        <v>0</v>
      </c>
      <c r="L933">
        <v>0</v>
      </c>
      <c r="M933">
        <v>25</v>
      </c>
      <c r="N933">
        <v>0</v>
      </c>
      <c r="O933">
        <v>0</v>
      </c>
      <c r="P933">
        <v>0</v>
      </c>
      <c r="Q933">
        <v>0</v>
      </c>
    </row>
    <row r="934" spans="1:17" x14ac:dyDescent="0.2">
      <c r="A934" t="s">
        <v>18672</v>
      </c>
      <c r="B934" t="s">
        <v>89</v>
      </c>
      <c r="C934" t="s">
        <v>213</v>
      </c>
      <c r="D934" t="s">
        <v>17736</v>
      </c>
      <c r="E934" t="s">
        <v>83</v>
      </c>
      <c r="F934" t="s">
        <v>4941</v>
      </c>
      <c r="G934">
        <v>0</v>
      </c>
      <c r="H934">
        <v>25</v>
      </c>
      <c r="I934">
        <v>1</v>
      </c>
      <c r="J934">
        <v>19</v>
      </c>
      <c r="K934">
        <v>2</v>
      </c>
      <c r="L934">
        <v>3</v>
      </c>
      <c r="M934">
        <v>0</v>
      </c>
      <c r="N934">
        <v>0</v>
      </c>
      <c r="O934">
        <v>0</v>
      </c>
      <c r="P934">
        <v>0</v>
      </c>
      <c r="Q934">
        <v>0</v>
      </c>
    </row>
    <row r="935" spans="1:17" x14ac:dyDescent="0.2">
      <c r="A935" t="s">
        <v>18673</v>
      </c>
      <c r="B935" t="s">
        <v>89</v>
      </c>
      <c r="C935" t="s">
        <v>213</v>
      </c>
      <c r="D935" t="s">
        <v>17736</v>
      </c>
      <c r="E935" t="s">
        <v>83</v>
      </c>
      <c r="F935" t="s">
        <v>4943</v>
      </c>
      <c r="G935">
        <v>0</v>
      </c>
      <c r="H935">
        <v>0</v>
      </c>
      <c r="I935">
        <v>0</v>
      </c>
      <c r="J935">
        <v>0</v>
      </c>
      <c r="K935">
        <v>0</v>
      </c>
      <c r="L935">
        <v>0</v>
      </c>
      <c r="M935">
        <v>25</v>
      </c>
      <c r="N935">
        <v>0</v>
      </c>
      <c r="O935">
        <v>0</v>
      </c>
      <c r="P935">
        <v>0</v>
      </c>
      <c r="Q935">
        <v>0</v>
      </c>
    </row>
    <row r="936" spans="1:17" x14ac:dyDescent="0.2">
      <c r="A936" t="s">
        <v>18674</v>
      </c>
      <c r="B936" t="s">
        <v>89</v>
      </c>
      <c r="C936" t="s">
        <v>213</v>
      </c>
      <c r="D936" t="s">
        <v>17736</v>
      </c>
      <c r="E936" t="s">
        <v>83</v>
      </c>
      <c r="F936" t="s">
        <v>4925</v>
      </c>
      <c r="G936">
        <v>0</v>
      </c>
      <c r="H936">
        <v>0</v>
      </c>
      <c r="I936">
        <v>0</v>
      </c>
      <c r="J936">
        <v>0</v>
      </c>
      <c r="K936">
        <v>0</v>
      </c>
      <c r="L936">
        <v>0</v>
      </c>
      <c r="M936">
        <v>0</v>
      </c>
      <c r="N936">
        <v>20</v>
      </c>
      <c r="O936">
        <v>17</v>
      </c>
      <c r="P936">
        <v>1</v>
      </c>
      <c r="Q936">
        <v>2</v>
      </c>
    </row>
    <row r="937" spans="1:17" x14ac:dyDescent="0.2">
      <c r="A937" t="s">
        <v>18675</v>
      </c>
      <c r="B937" t="s">
        <v>89</v>
      </c>
      <c r="C937" t="s">
        <v>213</v>
      </c>
      <c r="D937" t="s">
        <v>17736</v>
      </c>
      <c r="E937" t="s">
        <v>83</v>
      </c>
      <c r="F937" t="s">
        <v>4927</v>
      </c>
      <c r="G937">
        <v>0</v>
      </c>
      <c r="H937">
        <v>0</v>
      </c>
      <c r="I937">
        <v>0</v>
      </c>
      <c r="J937">
        <v>0</v>
      </c>
      <c r="K937">
        <v>0</v>
      </c>
      <c r="L937">
        <v>0</v>
      </c>
      <c r="M937">
        <v>0</v>
      </c>
      <c r="N937">
        <v>15</v>
      </c>
      <c r="O937">
        <v>13</v>
      </c>
      <c r="P937">
        <v>0</v>
      </c>
      <c r="Q937">
        <v>2</v>
      </c>
    </row>
    <row r="938" spans="1:17" x14ac:dyDescent="0.2">
      <c r="A938" t="s">
        <v>18676</v>
      </c>
      <c r="B938" t="s">
        <v>89</v>
      </c>
      <c r="C938" t="s">
        <v>213</v>
      </c>
      <c r="D938" t="s">
        <v>17736</v>
      </c>
      <c r="E938" t="s">
        <v>83</v>
      </c>
      <c r="F938" t="s">
        <v>17734</v>
      </c>
      <c r="G938">
        <v>25</v>
      </c>
      <c r="H938">
        <v>0</v>
      </c>
      <c r="I938">
        <v>0</v>
      </c>
      <c r="J938">
        <v>0</v>
      </c>
      <c r="K938">
        <v>0</v>
      </c>
      <c r="L938">
        <v>0</v>
      </c>
      <c r="M938">
        <v>0</v>
      </c>
      <c r="N938">
        <v>0</v>
      </c>
      <c r="O938">
        <v>0</v>
      </c>
      <c r="P938">
        <v>0</v>
      </c>
      <c r="Q938">
        <v>0</v>
      </c>
    </row>
    <row r="939" spans="1:17" x14ac:dyDescent="0.2">
      <c r="A939" t="s">
        <v>18677</v>
      </c>
      <c r="B939" t="s">
        <v>89</v>
      </c>
      <c r="C939" t="s">
        <v>213</v>
      </c>
      <c r="D939" t="s">
        <v>17736</v>
      </c>
      <c r="E939" t="s">
        <v>81</v>
      </c>
      <c r="F939" t="s">
        <v>4929</v>
      </c>
      <c r="G939">
        <v>0</v>
      </c>
      <c r="H939">
        <v>12</v>
      </c>
      <c r="I939">
        <v>0</v>
      </c>
      <c r="J939">
        <v>7</v>
      </c>
      <c r="K939">
        <v>2</v>
      </c>
      <c r="L939">
        <v>3</v>
      </c>
      <c r="M939">
        <v>0</v>
      </c>
      <c r="N939">
        <v>0</v>
      </c>
      <c r="O939">
        <v>0</v>
      </c>
      <c r="P939">
        <v>0</v>
      </c>
      <c r="Q939">
        <v>0</v>
      </c>
    </row>
    <row r="940" spans="1:17" x14ac:dyDescent="0.2">
      <c r="A940" t="s">
        <v>18678</v>
      </c>
      <c r="B940" t="s">
        <v>89</v>
      </c>
      <c r="C940" t="s">
        <v>213</v>
      </c>
      <c r="D940" t="s">
        <v>17736</v>
      </c>
      <c r="E940" t="s">
        <v>81</v>
      </c>
      <c r="F940" t="s">
        <v>4931</v>
      </c>
      <c r="G940">
        <v>0</v>
      </c>
      <c r="H940">
        <v>12</v>
      </c>
      <c r="I940">
        <v>0</v>
      </c>
      <c r="J940">
        <v>7</v>
      </c>
      <c r="K940">
        <v>2</v>
      </c>
      <c r="L940">
        <v>3</v>
      </c>
      <c r="M940">
        <v>0</v>
      </c>
      <c r="N940">
        <v>0</v>
      </c>
      <c r="O940">
        <v>0</v>
      </c>
      <c r="P940">
        <v>0</v>
      </c>
      <c r="Q940">
        <v>0</v>
      </c>
    </row>
    <row r="941" spans="1:17" x14ac:dyDescent="0.2">
      <c r="A941" t="s">
        <v>18679</v>
      </c>
      <c r="B941" t="s">
        <v>89</v>
      </c>
      <c r="C941" t="s">
        <v>213</v>
      </c>
      <c r="D941" t="s">
        <v>17736</v>
      </c>
      <c r="E941" t="s">
        <v>81</v>
      </c>
      <c r="F941" t="s">
        <v>4933</v>
      </c>
      <c r="G941">
        <v>0</v>
      </c>
      <c r="H941">
        <v>0</v>
      </c>
      <c r="I941">
        <v>0</v>
      </c>
      <c r="J941">
        <v>0</v>
      </c>
      <c r="K941">
        <v>0</v>
      </c>
      <c r="L941">
        <v>0</v>
      </c>
      <c r="M941">
        <v>12</v>
      </c>
      <c r="N941">
        <v>0</v>
      </c>
      <c r="O941">
        <v>0</v>
      </c>
      <c r="P941">
        <v>0</v>
      </c>
      <c r="Q941">
        <v>0</v>
      </c>
    </row>
    <row r="942" spans="1:17" x14ac:dyDescent="0.2">
      <c r="A942" t="s">
        <v>18680</v>
      </c>
      <c r="B942" t="s">
        <v>89</v>
      </c>
      <c r="C942" t="s">
        <v>213</v>
      </c>
      <c r="D942" t="s">
        <v>17736</v>
      </c>
      <c r="E942" t="s">
        <v>81</v>
      </c>
      <c r="F942" t="s">
        <v>4935</v>
      </c>
      <c r="G942">
        <v>0</v>
      </c>
      <c r="H942">
        <v>12</v>
      </c>
      <c r="I942">
        <v>0</v>
      </c>
      <c r="J942">
        <v>7</v>
      </c>
      <c r="K942">
        <v>2</v>
      </c>
      <c r="L942">
        <v>3</v>
      </c>
      <c r="M942">
        <v>0</v>
      </c>
      <c r="N942">
        <v>0</v>
      </c>
      <c r="O942">
        <v>0</v>
      </c>
      <c r="P942">
        <v>0</v>
      </c>
      <c r="Q942">
        <v>0</v>
      </c>
    </row>
    <row r="943" spans="1:17" x14ac:dyDescent="0.2">
      <c r="A943" t="s">
        <v>18681</v>
      </c>
      <c r="B943" t="s">
        <v>89</v>
      </c>
      <c r="C943" t="s">
        <v>213</v>
      </c>
      <c r="D943" t="s">
        <v>17736</v>
      </c>
      <c r="E943" t="s">
        <v>81</v>
      </c>
      <c r="F943" t="s">
        <v>4937</v>
      </c>
      <c r="G943">
        <v>0</v>
      </c>
      <c r="H943">
        <v>12</v>
      </c>
      <c r="I943">
        <v>0</v>
      </c>
      <c r="J943">
        <v>7</v>
      </c>
      <c r="K943">
        <v>2</v>
      </c>
      <c r="L943">
        <v>3</v>
      </c>
      <c r="M943">
        <v>0</v>
      </c>
      <c r="N943">
        <v>0</v>
      </c>
      <c r="O943">
        <v>0</v>
      </c>
      <c r="P943">
        <v>0</v>
      </c>
      <c r="Q943">
        <v>0</v>
      </c>
    </row>
    <row r="944" spans="1:17" x14ac:dyDescent="0.2">
      <c r="A944" t="s">
        <v>18682</v>
      </c>
      <c r="B944" t="s">
        <v>89</v>
      </c>
      <c r="C944" t="s">
        <v>213</v>
      </c>
      <c r="D944" t="s">
        <v>17736</v>
      </c>
      <c r="E944" t="s">
        <v>81</v>
      </c>
      <c r="F944" t="s">
        <v>4939</v>
      </c>
      <c r="G944">
        <v>0</v>
      </c>
      <c r="H944">
        <v>0</v>
      </c>
      <c r="I944">
        <v>0</v>
      </c>
      <c r="J944">
        <v>0</v>
      </c>
      <c r="K944">
        <v>0</v>
      </c>
      <c r="L944">
        <v>0</v>
      </c>
      <c r="M944">
        <v>12</v>
      </c>
      <c r="N944">
        <v>0</v>
      </c>
      <c r="O944">
        <v>0</v>
      </c>
      <c r="P944">
        <v>0</v>
      </c>
      <c r="Q944">
        <v>0</v>
      </c>
    </row>
    <row r="945" spans="1:17" x14ac:dyDescent="0.2">
      <c r="A945" t="s">
        <v>18683</v>
      </c>
      <c r="B945" t="s">
        <v>89</v>
      </c>
      <c r="C945" t="s">
        <v>213</v>
      </c>
      <c r="D945" t="s">
        <v>17736</v>
      </c>
      <c r="E945" t="s">
        <v>81</v>
      </c>
      <c r="F945" t="s">
        <v>4941</v>
      </c>
      <c r="G945">
        <v>0</v>
      </c>
      <c r="H945">
        <v>12</v>
      </c>
      <c r="I945">
        <v>0</v>
      </c>
      <c r="J945">
        <v>7</v>
      </c>
      <c r="K945">
        <v>2</v>
      </c>
      <c r="L945">
        <v>3</v>
      </c>
      <c r="M945">
        <v>0</v>
      </c>
      <c r="N945">
        <v>0</v>
      </c>
      <c r="O945">
        <v>0</v>
      </c>
      <c r="P945">
        <v>0</v>
      </c>
      <c r="Q945">
        <v>0</v>
      </c>
    </row>
    <row r="946" spans="1:17" x14ac:dyDescent="0.2">
      <c r="A946" t="s">
        <v>18684</v>
      </c>
      <c r="B946" t="s">
        <v>89</v>
      </c>
      <c r="C946" t="s">
        <v>213</v>
      </c>
      <c r="D946" t="s">
        <v>17736</v>
      </c>
      <c r="E946" t="s">
        <v>81</v>
      </c>
      <c r="F946" t="s">
        <v>4943</v>
      </c>
      <c r="G946">
        <v>0</v>
      </c>
      <c r="H946">
        <v>0</v>
      </c>
      <c r="I946">
        <v>0</v>
      </c>
      <c r="J946">
        <v>0</v>
      </c>
      <c r="K946">
        <v>0</v>
      </c>
      <c r="L946">
        <v>0</v>
      </c>
      <c r="M946">
        <v>12</v>
      </c>
      <c r="N946">
        <v>0</v>
      </c>
      <c r="O946">
        <v>0</v>
      </c>
      <c r="P946">
        <v>0</v>
      </c>
      <c r="Q946">
        <v>0</v>
      </c>
    </row>
    <row r="947" spans="1:17" x14ac:dyDescent="0.2">
      <c r="A947" t="s">
        <v>18685</v>
      </c>
      <c r="B947" t="s">
        <v>89</v>
      </c>
      <c r="C947" t="s">
        <v>213</v>
      </c>
      <c r="D947" t="s">
        <v>17736</v>
      </c>
      <c r="E947" t="s">
        <v>81</v>
      </c>
      <c r="F947" t="s">
        <v>4925</v>
      </c>
      <c r="G947">
        <v>0</v>
      </c>
      <c r="H947">
        <v>0</v>
      </c>
      <c r="I947">
        <v>0</v>
      </c>
      <c r="J947">
        <v>0</v>
      </c>
      <c r="K947">
        <v>0</v>
      </c>
      <c r="L947">
        <v>0</v>
      </c>
      <c r="M947">
        <v>0</v>
      </c>
      <c r="N947">
        <v>12</v>
      </c>
      <c r="O947">
        <v>9</v>
      </c>
      <c r="P947">
        <v>0</v>
      </c>
      <c r="Q947">
        <v>3</v>
      </c>
    </row>
    <row r="948" spans="1:17" x14ac:dyDescent="0.2">
      <c r="A948" t="s">
        <v>18686</v>
      </c>
      <c r="B948" t="s">
        <v>89</v>
      </c>
      <c r="C948" t="s">
        <v>213</v>
      </c>
      <c r="D948" t="s">
        <v>17736</v>
      </c>
      <c r="E948" t="s">
        <v>81</v>
      </c>
      <c r="F948" t="s">
        <v>4927</v>
      </c>
      <c r="G948">
        <v>0</v>
      </c>
      <c r="H948">
        <v>0</v>
      </c>
      <c r="I948">
        <v>0</v>
      </c>
      <c r="J948">
        <v>0</v>
      </c>
      <c r="K948">
        <v>0</v>
      </c>
      <c r="L948">
        <v>0</v>
      </c>
      <c r="M948">
        <v>0</v>
      </c>
      <c r="N948">
        <v>8</v>
      </c>
      <c r="O948">
        <v>5</v>
      </c>
      <c r="P948">
        <v>0</v>
      </c>
      <c r="Q948">
        <v>3</v>
      </c>
    </row>
    <row r="949" spans="1:17" x14ac:dyDescent="0.2">
      <c r="A949" t="s">
        <v>18687</v>
      </c>
      <c r="B949" t="s">
        <v>89</v>
      </c>
      <c r="C949" t="s">
        <v>213</v>
      </c>
      <c r="D949" t="s">
        <v>17736</v>
      </c>
      <c r="E949" t="s">
        <v>81</v>
      </c>
      <c r="F949" t="s">
        <v>17734</v>
      </c>
      <c r="G949">
        <v>12</v>
      </c>
      <c r="H949">
        <v>0</v>
      </c>
      <c r="I949">
        <v>0</v>
      </c>
      <c r="J949">
        <v>0</v>
      </c>
      <c r="K949">
        <v>0</v>
      </c>
      <c r="L949">
        <v>0</v>
      </c>
      <c r="M949">
        <v>0</v>
      </c>
      <c r="N949">
        <v>0</v>
      </c>
      <c r="O949">
        <v>0</v>
      </c>
      <c r="P949">
        <v>0</v>
      </c>
      <c r="Q949">
        <v>0</v>
      </c>
    </row>
    <row r="950" spans="1:17" x14ac:dyDescent="0.2">
      <c r="A950" t="s">
        <v>18688</v>
      </c>
      <c r="B950" t="s">
        <v>89</v>
      </c>
      <c r="C950" t="s">
        <v>213</v>
      </c>
      <c r="D950" t="s">
        <v>17754</v>
      </c>
      <c r="E950" t="s">
        <v>83</v>
      </c>
      <c r="F950" t="s">
        <v>17734</v>
      </c>
      <c r="G950">
        <v>4</v>
      </c>
      <c r="H950">
        <v>0</v>
      </c>
      <c r="I950">
        <v>0</v>
      </c>
      <c r="J950">
        <v>0</v>
      </c>
      <c r="K950">
        <v>0</v>
      </c>
      <c r="L950">
        <v>0</v>
      </c>
      <c r="M950">
        <v>0</v>
      </c>
      <c r="N950">
        <v>0</v>
      </c>
      <c r="O950">
        <v>0</v>
      </c>
      <c r="P950">
        <v>0</v>
      </c>
      <c r="Q950">
        <v>0</v>
      </c>
    </row>
    <row r="951" spans="1:17" x14ac:dyDescent="0.2">
      <c r="A951" t="s">
        <v>18689</v>
      </c>
      <c r="B951" t="s">
        <v>89</v>
      </c>
      <c r="C951" t="s">
        <v>213</v>
      </c>
      <c r="D951" t="s">
        <v>17754</v>
      </c>
      <c r="E951" t="s">
        <v>81</v>
      </c>
      <c r="F951" t="s">
        <v>17734</v>
      </c>
      <c r="G951">
        <v>1</v>
      </c>
      <c r="H951">
        <v>0</v>
      </c>
      <c r="I951">
        <v>0</v>
      </c>
      <c r="J951">
        <v>0</v>
      </c>
      <c r="K951">
        <v>0</v>
      </c>
      <c r="L951">
        <v>0</v>
      </c>
      <c r="M951">
        <v>0</v>
      </c>
      <c r="N951">
        <v>0</v>
      </c>
      <c r="O951">
        <v>0</v>
      </c>
      <c r="P951">
        <v>0</v>
      </c>
      <c r="Q951">
        <v>0</v>
      </c>
    </row>
    <row r="952" spans="1:17" x14ac:dyDescent="0.2">
      <c r="A952" t="s">
        <v>18690</v>
      </c>
      <c r="B952" t="s">
        <v>89</v>
      </c>
      <c r="C952" t="s">
        <v>214</v>
      </c>
      <c r="D952" t="s">
        <v>17736</v>
      </c>
      <c r="E952" t="s">
        <v>83</v>
      </c>
      <c r="F952" t="s">
        <v>4929</v>
      </c>
      <c r="G952">
        <v>0</v>
      </c>
      <c r="H952">
        <v>8</v>
      </c>
      <c r="I952">
        <v>1</v>
      </c>
      <c r="J952">
        <v>7</v>
      </c>
      <c r="K952">
        <v>0</v>
      </c>
      <c r="L952">
        <v>0</v>
      </c>
      <c r="M952">
        <v>0</v>
      </c>
      <c r="N952">
        <v>0</v>
      </c>
      <c r="O952">
        <v>0</v>
      </c>
      <c r="P952">
        <v>0</v>
      </c>
      <c r="Q952">
        <v>0</v>
      </c>
    </row>
    <row r="953" spans="1:17" x14ac:dyDescent="0.2">
      <c r="A953" t="s">
        <v>18691</v>
      </c>
      <c r="B953" t="s">
        <v>88</v>
      </c>
      <c r="C953" t="s">
        <v>122</v>
      </c>
      <c r="D953" t="s">
        <v>17748</v>
      </c>
      <c r="E953" t="s">
        <v>81</v>
      </c>
      <c r="F953" t="s">
        <v>17734</v>
      </c>
      <c r="G953">
        <v>1</v>
      </c>
      <c r="H953">
        <v>0</v>
      </c>
      <c r="I953">
        <v>0</v>
      </c>
      <c r="J953">
        <v>0</v>
      </c>
      <c r="K953">
        <v>0</v>
      </c>
      <c r="L953">
        <v>0</v>
      </c>
      <c r="M953">
        <v>0</v>
      </c>
      <c r="N953">
        <v>0</v>
      </c>
      <c r="O953">
        <v>0</v>
      </c>
      <c r="P953">
        <v>0</v>
      </c>
      <c r="Q953">
        <v>0</v>
      </c>
    </row>
    <row r="954" spans="1:17" x14ac:dyDescent="0.2">
      <c r="A954" t="s">
        <v>18692</v>
      </c>
      <c r="B954" t="s">
        <v>88</v>
      </c>
      <c r="C954" t="s">
        <v>122</v>
      </c>
      <c r="D954" t="s">
        <v>17754</v>
      </c>
      <c r="E954" t="s">
        <v>81</v>
      </c>
      <c r="F954" t="s">
        <v>17734</v>
      </c>
      <c r="G954">
        <v>1</v>
      </c>
      <c r="H954">
        <v>0</v>
      </c>
      <c r="I954">
        <v>0</v>
      </c>
      <c r="J954">
        <v>0</v>
      </c>
      <c r="K954">
        <v>0</v>
      </c>
      <c r="L954">
        <v>0</v>
      </c>
      <c r="M954">
        <v>0</v>
      </c>
      <c r="N954">
        <v>0</v>
      </c>
      <c r="O954">
        <v>0</v>
      </c>
      <c r="P954">
        <v>0</v>
      </c>
      <c r="Q954">
        <v>0</v>
      </c>
    </row>
    <row r="955" spans="1:17" x14ac:dyDescent="0.2">
      <c r="A955" t="s">
        <v>18693</v>
      </c>
      <c r="B955" t="s">
        <v>88</v>
      </c>
      <c r="C955" t="s">
        <v>123</v>
      </c>
      <c r="D955" t="s">
        <v>17768</v>
      </c>
      <c r="E955" t="s">
        <v>83</v>
      </c>
      <c r="F955" t="s">
        <v>17734</v>
      </c>
      <c r="G955">
        <v>1</v>
      </c>
      <c r="H955">
        <v>0</v>
      </c>
      <c r="I955">
        <v>0</v>
      </c>
      <c r="J955">
        <v>0</v>
      </c>
      <c r="K955">
        <v>0</v>
      </c>
      <c r="L955">
        <v>0</v>
      </c>
      <c r="M955">
        <v>0</v>
      </c>
      <c r="N955">
        <v>0</v>
      </c>
      <c r="O955">
        <v>0</v>
      </c>
      <c r="P955">
        <v>0</v>
      </c>
      <c r="Q955">
        <v>0</v>
      </c>
    </row>
    <row r="956" spans="1:17" x14ac:dyDescent="0.2">
      <c r="A956" t="s">
        <v>18694</v>
      </c>
      <c r="B956" t="s">
        <v>88</v>
      </c>
      <c r="C956" t="s">
        <v>123</v>
      </c>
      <c r="D956" t="s">
        <v>17736</v>
      </c>
      <c r="E956" t="s">
        <v>83</v>
      </c>
      <c r="F956" t="s">
        <v>4929</v>
      </c>
      <c r="G956">
        <v>0</v>
      </c>
      <c r="H956">
        <v>24</v>
      </c>
      <c r="I956">
        <v>1</v>
      </c>
      <c r="J956">
        <v>22</v>
      </c>
      <c r="K956">
        <v>0</v>
      </c>
      <c r="L956">
        <v>1</v>
      </c>
      <c r="M956">
        <v>0</v>
      </c>
      <c r="N956">
        <v>0</v>
      </c>
      <c r="O956">
        <v>0</v>
      </c>
      <c r="P956">
        <v>0</v>
      </c>
      <c r="Q956">
        <v>0</v>
      </c>
    </row>
    <row r="957" spans="1:17" x14ac:dyDescent="0.2">
      <c r="A957" t="s">
        <v>18695</v>
      </c>
      <c r="B957" t="s">
        <v>88</v>
      </c>
      <c r="C957" t="s">
        <v>123</v>
      </c>
      <c r="D957" t="s">
        <v>17736</v>
      </c>
      <c r="E957" t="s">
        <v>83</v>
      </c>
      <c r="F957" t="s">
        <v>4931</v>
      </c>
      <c r="G957">
        <v>0</v>
      </c>
      <c r="H957">
        <v>24</v>
      </c>
      <c r="I957">
        <v>1</v>
      </c>
      <c r="J957">
        <v>22</v>
      </c>
      <c r="K957">
        <v>0</v>
      </c>
      <c r="L957">
        <v>1</v>
      </c>
      <c r="M957">
        <v>0</v>
      </c>
      <c r="N957">
        <v>0</v>
      </c>
      <c r="O957">
        <v>0</v>
      </c>
      <c r="P957">
        <v>0</v>
      </c>
      <c r="Q957">
        <v>0</v>
      </c>
    </row>
    <row r="958" spans="1:17" x14ac:dyDescent="0.2">
      <c r="A958" t="s">
        <v>18696</v>
      </c>
      <c r="B958" t="s">
        <v>88</v>
      </c>
      <c r="C958" t="s">
        <v>123</v>
      </c>
      <c r="D958" t="s">
        <v>17736</v>
      </c>
      <c r="E958" t="s">
        <v>83</v>
      </c>
      <c r="F958" t="s">
        <v>4933</v>
      </c>
      <c r="G958">
        <v>0</v>
      </c>
      <c r="H958">
        <v>0</v>
      </c>
      <c r="I958">
        <v>0</v>
      </c>
      <c r="J958">
        <v>0</v>
      </c>
      <c r="K958">
        <v>0</v>
      </c>
      <c r="L958">
        <v>0</v>
      </c>
      <c r="M958">
        <v>24</v>
      </c>
      <c r="N958">
        <v>0</v>
      </c>
      <c r="O958">
        <v>0</v>
      </c>
      <c r="P958">
        <v>0</v>
      </c>
      <c r="Q958">
        <v>0</v>
      </c>
    </row>
    <row r="959" spans="1:17" x14ac:dyDescent="0.2">
      <c r="A959" t="s">
        <v>18697</v>
      </c>
      <c r="B959" t="s">
        <v>88</v>
      </c>
      <c r="C959" t="s">
        <v>123</v>
      </c>
      <c r="D959" t="s">
        <v>17736</v>
      </c>
      <c r="E959" t="s">
        <v>83</v>
      </c>
      <c r="F959" t="s">
        <v>4935</v>
      </c>
      <c r="G959">
        <v>0</v>
      </c>
      <c r="H959">
        <v>24</v>
      </c>
      <c r="I959">
        <v>1</v>
      </c>
      <c r="J959">
        <v>22</v>
      </c>
      <c r="K959">
        <v>0</v>
      </c>
      <c r="L959">
        <v>1</v>
      </c>
      <c r="M959">
        <v>0</v>
      </c>
      <c r="N959">
        <v>0</v>
      </c>
      <c r="O959">
        <v>0</v>
      </c>
      <c r="P959">
        <v>0</v>
      </c>
      <c r="Q959">
        <v>0</v>
      </c>
    </row>
    <row r="960" spans="1:17" x14ac:dyDescent="0.2">
      <c r="A960" t="s">
        <v>18698</v>
      </c>
      <c r="B960" t="s">
        <v>88</v>
      </c>
      <c r="C960" t="s">
        <v>123</v>
      </c>
      <c r="D960" t="s">
        <v>17736</v>
      </c>
      <c r="E960" t="s">
        <v>83</v>
      </c>
      <c r="F960" t="s">
        <v>4937</v>
      </c>
      <c r="G960">
        <v>0</v>
      </c>
      <c r="H960">
        <v>24</v>
      </c>
      <c r="I960">
        <v>1</v>
      </c>
      <c r="J960">
        <v>22</v>
      </c>
      <c r="K960">
        <v>0</v>
      </c>
      <c r="L960">
        <v>1</v>
      </c>
      <c r="M960">
        <v>0</v>
      </c>
      <c r="N960">
        <v>0</v>
      </c>
      <c r="O960">
        <v>0</v>
      </c>
      <c r="P960">
        <v>0</v>
      </c>
      <c r="Q960">
        <v>0</v>
      </c>
    </row>
    <row r="961" spans="1:17" x14ac:dyDescent="0.2">
      <c r="A961" t="s">
        <v>18699</v>
      </c>
      <c r="B961" t="s">
        <v>88</v>
      </c>
      <c r="C961" t="s">
        <v>123</v>
      </c>
      <c r="D961" t="s">
        <v>17736</v>
      </c>
      <c r="E961" t="s">
        <v>83</v>
      </c>
      <c r="F961" t="s">
        <v>4939</v>
      </c>
      <c r="G961">
        <v>0</v>
      </c>
      <c r="H961">
        <v>0</v>
      </c>
      <c r="I961">
        <v>0</v>
      </c>
      <c r="J961">
        <v>0</v>
      </c>
      <c r="K961">
        <v>0</v>
      </c>
      <c r="L961">
        <v>0</v>
      </c>
      <c r="M961">
        <v>24</v>
      </c>
      <c r="N961">
        <v>0</v>
      </c>
      <c r="O961">
        <v>0</v>
      </c>
      <c r="P961">
        <v>0</v>
      </c>
      <c r="Q961">
        <v>0</v>
      </c>
    </row>
    <row r="962" spans="1:17" x14ac:dyDescent="0.2">
      <c r="A962" t="s">
        <v>18700</v>
      </c>
      <c r="B962" t="s">
        <v>88</v>
      </c>
      <c r="C962" t="s">
        <v>123</v>
      </c>
      <c r="D962" t="s">
        <v>17736</v>
      </c>
      <c r="E962" t="s">
        <v>83</v>
      </c>
      <c r="F962" t="s">
        <v>4941</v>
      </c>
      <c r="G962">
        <v>0</v>
      </c>
      <c r="H962">
        <v>24</v>
      </c>
      <c r="I962">
        <v>1</v>
      </c>
      <c r="J962">
        <v>22</v>
      </c>
      <c r="K962">
        <v>0</v>
      </c>
      <c r="L962">
        <v>1</v>
      </c>
      <c r="M962">
        <v>0</v>
      </c>
      <c r="N962">
        <v>0</v>
      </c>
      <c r="O962">
        <v>0</v>
      </c>
      <c r="P962">
        <v>0</v>
      </c>
      <c r="Q962">
        <v>0</v>
      </c>
    </row>
    <row r="963" spans="1:17" x14ac:dyDescent="0.2">
      <c r="A963" t="s">
        <v>18701</v>
      </c>
      <c r="B963" t="s">
        <v>88</v>
      </c>
      <c r="C963" t="s">
        <v>123</v>
      </c>
      <c r="D963" t="s">
        <v>17736</v>
      </c>
      <c r="E963" t="s">
        <v>83</v>
      </c>
      <c r="F963" t="s">
        <v>4943</v>
      </c>
      <c r="G963">
        <v>0</v>
      </c>
      <c r="H963">
        <v>0</v>
      </c>
      <c r="I963">
        <v>0</v>
      </c>
      <c r="J963">
        <v>0</v>
      </c>
      <c r="K963">
        <v>0</v>
      </c>
      <c r="L963">
        <v>0</v>
      </c>
      <c r="M963">
        <v>24</v>
      </c>
      <c r="N963">
        <v>0</v>
      </c>
      <c r="O963">
        <v>0</v>
      </c>
      <c r="P963">
        <v>0</v>
      </c>
      <c r="Q963">
        <v>0</v>
      </c>
    </row>
    <row r="964" spans="1:17" x14ac:dyDescent="0.2">
      <c r="A964" t="s">
        <v>18702</v>
      </c>
      <c r="B964" t="s">
        <v>88</v>
      </c>
      <c r="C964" t="s">
        <v>123</v>
      </c>
      <c r="D964" t="s">
        <v>17736</v>
      </c>
      <c r="E964" t="s">
        <v>83</v>
      </c>
      <c r="F964" t="s">
        <v>4925</v>
      </c>
      <c r="G964">
        <v>0</v>
      </c>
      <c r="H964">
        <v>0</v>
      </c>
      <c r="I964">
        <v>0</v>
      </c>
      <c r="J964">
        <v>0</v>
      </c>
      <c r="K964">
        <v>0</v>
      </c>
      <c r="L964">
        <v>0</v>
      </c>
      <c r="M964">
        <v>0</v>
      </c>
      <c r="N964">
        <v>23</v>
      </c>
      <c r="O964">
        <v>23</v>
      </c>
      <c r="P964">
        <v>0</v>
      </c>
      <c r="Q964">
        <v>0</v>
      </c>
    </row>
    <row r="965" spans="1:17" x14ac:dyDescent="0.2">
      <c r="A965" t="s">
        <v>18703</v>
      </c>
      <c r="B965" t="s">
        <v>88</v>
      </c>
      <c r="C965" t="s">
        <v>123</v>
      </c>
      <c r="D965" t="s">
        <v>17736</v>
      </c>
      <c r="E965" t="s">
        <v>83</v>
      </c>
      <c r="F965" t="s">
        <v>4927</v>
      </c>
      <c r="G965">
        <v>0</v>
      </c>
      <c r="H965">
        <v>0</v>
      </c>
      <c r="I965">
        <v>0</v>
      </c>
      <c r="J965">
        <v>0</v>
      </c>
      <c r="K965">
        <v>0</v>
      </c>
      <c r="L965">
        <v>0</v>
      </c>
      <c r="M965">
        <v>0</v>
      </c>
      <c r="N965">
        <v>19</v>
      </c>
      <c r="O965">
        <v>19</v>
      </c>
      <c r="P965">
        <v>0</v>
      </c>
      <c r="Q965">
        <v>0</v>
      </c>
    </row>
    <row r="966" spans="1:17" x14ac:dyDescent="0.2">
      <c r="A966" t="s">
        <v>18704</v>
      </c>
      <c r="B966" t="s">
        <v>88</v>
      </c>
      <c r="C966" t="s">
        <v>123</v>
      </c>
      <c r="D966" t="s">
        <v>17736</v>
      </c>
      <c r="E966" t="s">
        <v>83</v>
      </c>
      <c r="F966" t="s">
        <v>17734</v>
      </c>
      <c r="G966">
        <v>24</v>
      </c>
      <c r="H966">
        <v>0</v>
      </c>
      <c r="I966">
        <v>0</v>
      </c>
      <c r="J966">
        <v>0</v>
      </c>
      <c r="K966">
        <v>0</v>
      </c>
      <c r="L966">
        <v>0</v>
      </c>
      <c r="M966">
        <v>0</v>
      </c>
      <c r="N966">
        <v>0</v>
      </c>
      <c r="O966">
        <v>0</v>
      </c>
      <c r="P966">
        <v>0</v>
      </c>
      <c r="Q966">
        <v>0</v>
      </c>
    </row>
    <row r="967" spans="1:17" x14ac:dyDescent="0.2">
      <c r="A967" t="s">
        <v>18705</v>
      </c>
      <c r="B967" t="s">
        <v>88</v>
      </c>
      <c r="C967" t="s">
        <v>123</v>
      </c>
      <c r="D967" t="s">
        <v>17736</v>
      </c>
      <c r="E967" t="s">
        <v>81</v>
      </c>
      <c r="F967" t="s">
        <v>4929</v>
      </c>
      <c r="G967">
        <v>0</v>
      </c>
      <c r="H967">
        <v>24</v>
      </c>
      <c r="I967">
        <v>3</v>
      </c>
      <c r="J967">
        <v>20</v>
      </c>
      <c r="K967">
        <v>1</v>
      </c>
      <c r="L967">
        <v>0</v>
      </c>
      <c r="M967">
        <v>0</v>
      </c>
      <c r="N967">
        <v>0</v>
      </c>
      <c r="O967">
        <v>0</v>
      </c>
      <c r="P967">
        <v>0</v>
      </c>
      <c r="Q967">
        <v>0</v>
      </c>
    </row>
    <row r="968" spans="1:17" x14ac:dyDescent="0.2">
      <c r="A968" t="s">
        <v>18706</v>
      </c>
      <c r="B968" t="s">
        <v>88</v>
      </c>
      <c r="C968" t="s">
        <v>123</v>
      </c>
      <c r="D968" t="s">
        <v>17736</v>
      </c>
      <c r="E968" t="s">
        <v>81</v>
      </c>
      <c r="F968" t="s">
        <v>4931</v>
      </c>
      <c r="G968">
        <v>0</v>
      </c>
      <c r="H968">
        <v>24</v>
      </c>
      <c r="I968">
        <v>3</v>
      </c>
      <c r="J968">
        <v>19</v>
      </c>
      <c r="K968">
        <v>1</v>
      </c>
      <c r="L968">
        <v>1</v>
      </c>
      <c r="M968">
        <v>0</v>
      </c>
      <c r="N968">
        <v>0</v>
      </c>
      <c r="O968">
        <v>0</v>
      </c>
      <c r="P968">
        <v>0</v>
      </c>
      <c r="Q968">
        <v>0</v>
      </c>
    </row>
    <row r="969" spans="1:17" x14ac:dyDescent="0.2">
      <c r="A969" t="s">
        <v>18707</v>
      </c>
      <c r="B969" t="s">
        <v>88</v>
      </c>
      <c r="C969" t="s">
        <v>123</v>
      </c>
      <c r="D969" t="s">
        <v>17736</v>
      </c>
      <c r="E969" t="s">
        <v>81</v>
      </c>
      <c r="F969" t="s">
        <v>4933</v>
      </c>
      <c r="G969">
        <v>0</v>
      </c>
      <c r="H969">
        <v>0</v>
      </c>
      <c r="I969">
        <v>0</v>
      </c>
      <c r="J969">
        <v>0</v>
      </c>
      <c r="K969">
        <v>0</v>
      </c>
      <c r="L969">
        <v>0</v>
      </c>
      <c r="M969">
        <v>24</v>
      </c>
      <c r="N969">
        <v>0</v>
      </c>
      <c r="O969">
        <v>0</v>
      </c>
      <c r="P969">
        <v>0</v>
      </c>
      <c r="Q969">
        <v>0</v>
      </c>
    </row>
    <row r="970" spans="1:17" x14ac:dyDescent="0.2">
      <c r="A970" t="s">
        <v>18708</v>
      </c>
      <c r="B970" t="s">
        <v>88</v>
      </c>
      <c r="C970" t="s">
        <v>123</v>
      </c>
      <c r="D970" t="s">
        <v>17736</v>
      </c>
      <c r="E970" t="s">
        <v>81</v>
      </c>
      <c r="F970" t="s">
        <v>4935</v>
      </c>
      <c r="G970">
        <v>0</v>
      </c>
      <c r="H970">
        <v>24</v>
      </c>
      <c r="I970">
        <v>3</v>
      </c>
      <c r="J970">
        <v>19</v>
      </c>
      <c r="K970">
        <v>1</v>
      </c>
      <c r="L970">
        <v>1</v>
      </c>
      <c r="M970">
        <v>0</v>
      </c>
      <c r="N970">
        <v>0</v>
      </c>
      <c r="O970">
        <v>0</v>
      </c>
      <c r="P970">
        <v>0</v>
      </c>
      <c r="Q970">
        <v>0</v>
      </c>
    </row>
    <row r="971" spans="1:17" x14ac:dyDescent="0.2">
      <c r="A971" t="s">
        <v>18709</v>
      </c>
      <c r="B971" t="s">
        <v>88</v>
      </c>
      <c r="C971" t="s">
        <v>123</v>
      </c>
      <c r="D971" t="s">
        <v>17736</v>
      </c>
      <c r="E971" t="s">
        <v>81</v>
      </c>
      <c r="F971" t="s">
        <v>4937</v>
      </c>
      <c r="G971">
        <v>0</v>
      </c>
      <c r="H971">
        <v>24</v>
      </c>
      <c r="I971">
        <v>3</v>
      </c>
      <c r="J971">
        <v>19</v>
      </c>
      <c r="K971">
        <v>1</v>
      </c>
      <c r="L971">
        <v>1</v>
      </c>
      <c r="M971">
        <v>0</v>
      </c>
      <c r="N971">
        <v>0</v>
      </c>
      <c r="O971">
        <v>0</v>
      </c>
      <c r="P971">
        <v>0</v>
      </c>
      <c r="Q971">
        <v>0</v>
      </c>
    </row>
    <row r="972" spans="1:17" x14ac:dyDescent="0.2">
      <c r="A972" t="s">
        <v>18710</v>
      </c>
      <c r="B972" t="s">
        <v>88</v>
      </c>
      <c r="C972" t="s">
        <v>123</v>
      </c>
      <c r="D972" t="s">
        <v>17736</v>
      </c>
      <c r="E972" t="s">
        <v>81</v>
      </c>
      <c r="F972" t="s">
        <v>4939</v>
      </c>
      <c r="G972">
        <v>0</v>
      </c>
      <c r="H972">
        <v>0</v>
      </c>
      <c r="I972">
        <v>0</v>
      </c>
      <c r="J972">
        <v>0</v>
      </c>
      <c r="K972">
        <v>0</v>
      </c>
      <c r="L972">
        <v>0</v>
      </c>
      <c r="M972">
        <v>24</v>
      </c>
      <c r="N972">
        <v>0</v>
      </c>
      <c r="O972">
        <v>0</v>
      </c>
      <c r="P972">
        <v>0</v>
      </c>
      <c r="Q972">
        <v>0</v>
      </c>
    </row>
    <row r="973" spans="1:17" x14ac:dyDescent="0.2">
      <c r="A973" t="s">
        <v>18711</v>
      </c>
      <c r="B973" t="s">
        <v>88</v>
      </c>
      <c r="C973" t="s">
        <v>123</v>
      </c>
      <c r="D973" t="s">
        <v>17736</v>
      </c>
      <c r="E973" t="s">
        <v>81</v>
      </c>
      <c r="F973" t="s">
        <v>4941</v>
      </c>
      <c r="G973">
        <v>0</v>
      </c>
      <c r="H973">
        <v>24</v>
      </c>
      <c r="I973">
        <v>3</v>
      </c>
      <c r="J973">
        <v>20</v>
      </c>
      <c r="K973">
        <v>1</v>
      </c>
      <c r="L973">
        <v>0</v>
      </c>
      <c r="M973">
        <v>0</v>
      </c>
      <c r="N973">
        <v>0</v>
      </c>
      <c r="O973">
        <v>0</v>
      </c>
      <c r="P973">
        <v>0</v>
      </c>
      <c r="Q973">
        <v>0</v>
      </c>
    </row>
    <row r="974" spans="1:17" x14ac:dyDescent="0.2">
      <c r="A974" t="s">
        <v>18712</v>
      </c>
      <c r="B974" t="s">
        <v>88</v>
      </c>
      <c r="C974" t="s">
        <v>123</v>
      </c>
      <c r="D974" t="s">
        <v>17736</v>
      </c>
      <c r="E974" t="s">
        <v>81</v>
      </c>
      <c r="F974" t="s">
        <v>4943</v>
      </c>
      <c r="G974">
        <v>0</v>
      </c>
      <c r="H974">
        <v>0</v>
      </c>
      <c r="I974">
        <v>0</v>
      </c>
      <c r="J974">
        <v>0</v>
      </c>
      <c r="K974">
        <v>0</v>
      </c>
      <c r="L974">
        <v>0</v>
      </c>
      <c r="M974">
        <v>24</v>
      </c>
      <c r="N974">
        <v>0</v>
      </c>
      <c r="O974">
        <v>0</v>
      </c>
      <c r="P974">
        <v>0</v>
      </c>
      <c r="Q974">
        <v>0</v>
      </c>
    </row>
    <row r="975" spans="1:17" x14ac:dyDescent="0.2">
      <c r="A975" t="s">
        <v>18713</v>
      </c>
      <c r="B975" t="s">
        <v>88</v>
      </c>
      <c r="C975" t="s">
        <v>123</v>
      </c>
      <c r="D975" t="s">
        <v>17736</v>
      </c>
      <c r="E975" t="s">
        <v>81</v>
      </c>
      <c r="F975" t="s">
        <v>4925</v>
      </c>
      <c r="G975">
        <v>0</v>
      </c>
      <c r="H975">
        <v>0</v>
      </c>
      <c r="I975">
        <v>0</v>
      </c>
      <c r="J975">
        <v>0</v>
      </c>
      <c r="K975">
        <v>0</v>
      </c>
      <c r="L975">
        <v>0</v>
      </c>
      <c r="M975">
        <v>0</v>
      </c>
      <c r="N975">
        <v>24</v>
      </c>
      <c r="O975">
        <v>22</v>
      </c>
      <c r="P975">
        <v>2</v>
      </c>
      <c r="Q975">
        <v>0</v>
      </c>
    </row>
    <row r="976" spans="1:17" x14ac:dyDescent="0.2">
      <c r="A976" t="s">
        <v>18714</v>
      </c>
      <c r="B976" t="s">
        <v>88</v>
      </c>
      <c r="C976" t="s">
        <v>123</v>
      </c>
      <c r="D976" t="s">
        <v>17736</v>
      </c>
      <c r="E976" t="s">
        <v>81</v>
      </c>
      <c r="F976" t="s">
        <v>4927</v>
      </c>
      <c r="G976">
        <v>0</v>
      </c>
      <c r="H976">
        <v>0</v>
      </c>
      <c r="I976">
        <v>0</v>
      </c>
      <c r="J976">
        <v>0</v>
      </c>
      <c r="K976">
        <v>0</v>
      </c>
      <c r="L976">
        <v>0</v>
      </c>
      <c r="M976">
        <v>0</v>
      </c>
      <c r="N976">
        <v>24</v>
      </c>
      <c r="O976">
        <v>22</v>
      </c>
      <c r="P976">
        <v>2</v>
      </c>
      <c r="Q976">
        <v>0</v>
      </c>
    </row>
    <row r="977" spans="1:17" x14ac:dyDescent="0.2">
      <c r="A977" t="s">
        <v>18715</v>
      </c>
      <c r="B977" t="s">
        <v>88</v>
      </c>
      <c r="C977" t="s">
        <v>123</v>
      </c>
      <c r="D977" t="s">
        <v>17736</v>
      </c>
      <c r="E977" t="s">
        <v>81</v>
      </c>
      <c r="F977" t="s">
        <v>17734</v>
      </c>
      <c r="G977">
        <v>24</v>
      </c>
      <c r="H977">
        <v>0</v>
      </c>
      <c r="I977">
        <v>0</v>
      </c>
      <c r="J977">
        <v>0</v>
      </c>
      <c r="K977">
        <v>0</v>
      </c>
      <c r="L977">
        <v>0</v>
      </c>
      <c r="M977">
        <v>0</v>
      </c>
      <c r="N977">
        <v>0</v>
      </c>
      <c r="O977">
        <v>0</v>
      </c>
      <c r="P977">
        <v>0</v>
      </c>
      <c r="Q977">
        <v>0</v>
      </c>
    </row>
    <row r="978" spans="1:17" x14ac:dyDescent="0.2">
      <c r="A978" t="s">
        <v>18716</v>
      </c>
      <c r="B978" t="s">
        <v>88</v>
      </c>
      <c r="C978" t="s">
        <v>123</v>
      </c>
      <c r="D978" t="s">
        <v>17748</v>
      </c>
      <c r="E978" t="s">
        <v>83</v>
      </c>
      <c r="F978" t="s">
        <v>17749</v>
      </c>
      <c r="G978">
        <v>0</v>
      </c>
      <c r="H978">
        <v>0</v>
      </c>
      <c r="I978">
        <v>0</v>
      </c>
      <c r="J978">
        <v>0</v>
      </c>
      <c r="K978">
        <v>0</v>
      </c>
      <c r="L978">
        <v>0</v>
      </c>
      <c r="M978">
        <v>0</v>
      </c>
      <c r="N978">
        <v>7</v>
      </c>
      <c r="O978">
        <v>6</v>
      </c>
      <c r="P978">
        <v>1</v>
      </c>
      <c r="Q978">
        <v>0</v>
      </c>
    </row>
    <row r="979" spans="1:17" x14ac:dyDescent="0.2">
      <c r="A979" t="s">
        <v>18717</v>
      </c>
      <c r="B979" t="s">
        <v>88</v>
      </c>
      <c r="C979" t="s">
        <v>123</v>
      </c>
      <c r="D979" t="s">
        <v>17748</v>
      </c>
      <c r="E979" t="s">
        <v>83</v>
      </c>
      <c r="F979" t="s">
        <v>17734</v>
      </c>
      <c r="G979">
        <v>7</v>
      </c>
      <c r="H979">
        <v>0</v>
      </c>
      <c r="I979">
        <v>0</v>
      </c>
      <c r="J979">
        <v>0</v>
      </c>
      <c r="K979">
        <v>0</v>
      </c>
      <c r="L979">
        <v>0</v>
      </c>
      <c r="M979">
        <v>0</v>
      </c>
      <c r="N979">
        <v>0</v>
      </c>
      <c r="O979">
        <v>0</v>
      </c>
      <c r="P979">
        <v>0</v>
      </c>
      <c r="Q979">
        <v>0</v>
      </c>
    </row>
    <row r="980" spans="1:17" x14ac:dyDescent="0.2">
      <c r="A980" t="s">
        <v>18718</v>
      </c>
      <c r="B980" t="s">
        <v>88</v>
      </c>
      <c r="C980" t="s">
        <v>123</v>
      </c>
      <c r="D980" t="s">
        <v>17748</v>
      </c>
      <c r="E980" t="s">
        <v>81</v>
      </c>
      <c r="F980" t="s">
        <v>17749</v>
      </c>
      <c r="G980">
        <v>0</v>
      </c>
      <c r="H980">
        <v>0</v>
      </c>
      <c r="I980">
        <v>0</v>
      </c>
      <c r="J980">
        <v>0</v>
      </c>
      <c r="K980">
        <v>0</v>
      </c>
      <c r="L980">
        <v>0</v>
      </c>
      <c r="M980">
        <v>0</v>
      </c>
      <c r="N980">
        <v>5</v>
      </c>
      <c r="O980">
        <v>3</v>
      </c>
      <c r="P980">
        <v>2</v>
      </c>
      <c r="Q980">
        <v>0</v>
      </c>
    </row>
    <row r="981" spans="1:17" x14ac:dyDescent="0.2">
      <c r="A981" t="s">
        <v>18719</v>
      </c>
      <c r="B981" t="s">
        <v>88</v>
      </c>
      <c r="C981" t="s">
        <v>123</v>
      </c>
      <c r="D981" t="s">
        <v>17748</v>
      </c>
      <c r="E981" t="s">
        <v>81</v>
      </c>
      <c r="F981" t="s">
        <v>17734</v>
      </c>
      <c r="G981">
        <v>5</v>
      </c>
      <c r="H981">
        <v>0</v>
      </c>
      <c r="I981">
        <v>0</v>
      </c>
      <c r="J981">
        <v>0</v>
      </c>
      <c r="K981">
        <v>0</v>
      </c>
      <c r="L981">
        <v>0</v>
      </c>
      <c r="M981">
        <v>0</v>
      </c>
      <c r="N981">
        <v>0</v>
      </c>
      <c r="O981">
        <v>0</v>
      </c>
      <c r="P981">
        <v>0</v>
      </c>
      <c r="Q981">
        <v>0</v>
      </c>
    </row>
    <row r="982" spans="1:17" x14ac:dyDescent="0.2">
      <c r="A982" t="s">
        <v>18720</v>
      </c>
      <c r="B982" t="s">
        <v>88</v>
      </c>
      <c r="C982" t="s">
        <v>124</v>
      </c>
      <c r="D982" t="s">
        <v>17768</v>
      </c>
      <c r="E982" t="s">
        <v>83</v>
      </c>
      <c r="F982" t="s">
        <v>17734</v>
      </c>
      <c r="G982">
        <v>1</v>
      </c>
      <c r="H982">
        <v>0</v>
      </c>
      <c r="I982">
        <v>0</v>
      </c>
      <c r="J982">
        <v>0</v>
      </c>
      <c r="K982">
        <v>0</v>
      </c>
      <c r="L982">
        <v>0</v>
      </c>
      <c r="M982">
        <v>0</v>
      </c>
      <c r="N982">
        <v>0</v>
      </c>
      <c r="O982">
        <v>0</v>
      </c>
      <c r="P982">
        <v>0</v>
      </c>
      <c r="Q982">
        <v>0</v>
      </c>
    </row>
    <row r="983" spans="1:17" x14ac:dyDescent="0.2">
      <c r="A983" t="s">
        <v>18721</v>
      </c>
      <c r="B983" t="s">
        <v>88</v>
      </c>
      <c r="C983" t="s">
        <v>124</v>
      </c>
      <c r="D983" t="s">
        <v>17736</v>
      </c>
      <c r="E983" t="s">
        <v>83</v>
      </c>
      <c r="F983" t="s">
        <v>4929</v>
      </c>
      <c r="G983">
        <v>0</v>
      </c>
      <c r="H983">
        <v>25</v>
      </c>
      <c r="I983">
        <v>1</v>
      </c>
      <c r="J983">
        <v>21</v>
      </c>
      <c r="K983">
        <v>3</v>
      </c>
      <c r="L983">
        <v>0</v>
      </c>
      <c r="M983">
        <v>0</v>
      </c>
      <c r="N983">
        <v>0</v>
      </c>
      <c r="O983">
        <v>0</v>
      </c>
      <c r="P983">
        <v>0</v>
      </c>
      <c r="Q983">
        <v>0</v>
      </c>
    </row>
    <row r="984" spans="1:17" x14ac:dyDescent="0.2">
      <c r="A984" t="s">
        <v>18722</v>
      </c>
      <c r="B984" t="s">
        <v>88</v>
      </c>
      <c r="C984" t="s">
        <v>189</v>
      </c>
      <c r="D984" t="s">
        <v>17736</v>
      </c>
      <c r="E984" t="s">
        <v>81</v>
      </c>
      <c r="F984" t="s">
        <v>4925</v>
      </c>
      <c r="G984">
        <v>0</v>
      </c>
      <c r="H984">
        <v>0</v>
      </c>
      <c r="I984">
        <v>0</v>
      </c>
      <c r="J984">
        <v>0</v>
      </c>
      <c r="K984">
        <v>0</v>
      </c>
      <c r="L984">
        <v>0</v>
      </c>
      <c r="M984">
        <v>0</v>
      </c>
      <c r="N984">
        <v>7</v>
      </c>
      <c r="O984">
        <v>6</v>
      </c>
      <c r="P984">
        <v>1</v>
      </c>
      <c r="Q984">
        <v>0</v>
      </c>
    </row>
    <row r="985" spans="1:17" x14ac:dyDescent="0.2">
      <c r="A985" t="s">
        <v>18723</v>
      </c>
      <c r="B985" t="s">
        <v>88</v>
      </c>
      <c r="C985" t="s">
        <v>189</v>
      </c>
      <c r="D985" t="s">
        <v>17736</v>
      </c>
      <c r="E985" t="s">
        <v>81</v>
      </c>
      <c r="F985" t="s">
        <v>4927</v>
      </c>
      <c r="G985">
        <v>0</v>
      </c>
      <c r="H985">
        <v>0</v>
      </c>
      <c r="I985">
        <v>0</v>
      </c>
      <c r="J985">
        <v>0</v>
      </c>
      <c r="K985">
        <v>0</v>
      </c>
      <c r="L985">
        <v>0</v>
      </c>
      <c r="M985">
        <v>0</v>
      </c>
      <c r="N985">
        <v>6</v>
      </c>
      <c r="O985">
        <v>5</v>
      </c>
      <c r="P985">
        <v>1</v>
      </c>
      <c r="Q985">
        <v>0</v>
      </c>
    </row>
    <row r="986" spans="1:17" x14ac:dyDescent="0.2">
      <c r="A986" t="s">
        <v>18724</v>
      </c>
      <c r="B986" t="s">
        <v>88</v>
      </c>
      <c r="C986" t="s">
        <v>189</v>
      </c>
      <c r="D986" t="s">
        <v>17736</v>
      </c>
      <c r="E986" t="s">
        <v>81</v>
      </c>
      <c r="F986" t="s">
        <v>17734</v>
      </c>
      <c r="G986">
        <v>7</v>
      </c>
      <c r="H986">
        <v>0</v>
      </c>
      <c r="I986">
        <v>0</v>
      </c>
      <c r="J986">
        <v>0</v>
      </c>
      <c r="K986">
        <v>0</v>
      </c>
      <c r="L986">
        <v>0</v>
      </c>
      <c r="M986">
        <v>0</v>
      </c>
      <c r="N986">
        <v>0</v>
      </c>
      <c r="O986">
        <v>0</v>
      </c>
      <c r="P986">
        <v>0</v>
      </c>
      <c r="Q986">
        <v>0</v>
      </c>
    </row>
    <row r="987" spans="1:17" x14ac:dyDescent="0.2">
      <c r="A987" t="s">
        <v>18725</v>
      </c>
      <c r="B987" t="s">
        <v>88</v>
      </c>
      <c r="C987" t="s">
        <v>189</v>
      </c>
      <c r="D987" t="s">
        <v>17748</v>
      </c>
      <c r="E987" t="s">
        <v>83</v>
      </c>
      <c r="F987" t="s">
        <v>17749</v>
      </c>
      <c r="G987">
        <v>0</v>
      </c>
      <c r="H987">
        <v>0</v>
      </c>
      <c r="I987">
        <v>0</v>
      </c>
      <c r="J987">
        <v>0</v>
      </c>
      <c r="K987">
        <v>0</v>
      </c>
      <c r="L987">
        <v>0</v>
      </c>
      <c r="M987">
        <v>0</v>
      </c>
      <c r="N987">
        <v>2</v>
      </c>
      <c r="O987">
        <v>1</v>
      </c>
      <c r="P987">
        <v>1</v>
      </c>
      <c r="Q987">
        <v>0</v>
      </c>
    </row>
    <row r="988" spans="1:17" x14ac:dyDescent="0.2">
      <c r="A988" t="s">
        <v>18726</v>
      </c>
      <c r="B988" t="s">
        <v>88</v>
      </c>
      <c r="C988" t="s">
        <v>189</v>
      </c>
      <c r="D988" t="s">
        <v>17748</v>
      </c>
      <c r="E988" t="s">
        <v>83</v>
      </c>
      <c r="F988" t="s">
        <v>17734</v>
      </c>
      <c r="G988">
        <v>2</v>
      </c>
      <c r="H988">
        <v>0</v>
      </c>
      <c r="I988">
        <v>0</v>
      </c>
      <c r="J988">
        <v>0</v>
      </c>
      <c r="K988">
        <v>0</v>
      </c>
      <c r="L988">
        <v>0</v>
      </c>
      <c r="M988">
        <v>0</v>
      </c>
      <c r="N988">
        <v>0</v>
      </c>
      <c r="O988">
        <v>0</v>
      </c>
      <c r="P988">
        <v>0</v>
      </c>
      <c r="Q988">
        <v>0</v>
      </c>
    </row>
    <row r="989" spans="1:17" x14ac:dyDescent="0.2">
      <c r="A989" t="s">
        <v>18727</v>
      </c>
      <c r="B989" t="s">
        <v>88</v>
      </c>
      <c r="C989" t="s">
        <v>189</v>
      </c>
      <c r="D989" t="s">
        <v>17748</v>
      </c>
      <c r="E989" t="s">
        <v>81</v>
      </c>
      <c r="F989" t="s">
        <v>17749</v>
      </c>
      <c r="G989">
        <v>0</v>
      </c>
      <c r="H989">
        <v>0</v>
      </c>
      <c r="I989">
        <v>0</v>
      </c>
      <c r="J989">
        <v>0</v>
      </c>
      <c r="K989">
        <v>0</v>
      </c>
      <c r="L989">
        <v>0</v>
      </c>
      <c r="M989">
        <v>0</v>
      </c>
      <c r="N989">
        <v>4</v>
      </c>
      <c r="O989">
        <v>2</v>
      </c>
      <c r="P989">
        <v>2</v>
      </c>
      <c r="Q989">
        <v>0</v>
      </c>
    </row>
    <row r="990" spans="1:17" x14ac:dyDescent="0.2">
      <c r="A990" t="s">
        <v>18728</v>
      </c>
      <c r="B990" t="s">
        <v>88</v>
      </c>
      <c r="C990" t="s">
        <v>189</v>
      </c>
      <c r="D990" t="s">
        <v>17748</v>
      </c>
      <c r="E990" t="s">
        <v>81</v>
      </c>
      <c r="F990" t="s">
        <v>17734</v>
      </c>
      <c r="G990">
        <v>4</v>
      </c>
      <c r="H990">
        <v>0</v>
      </c>
      <c r="I990">
        <v>0</v>
      </c>
      <c r="J990">
        <v>0</v>
      </c>
      <c r="K990">
        <v>0</v>
      </c>
      <c r="L990">
        <v>0</v>
      </c>
      <c r="M990">
        <v>0</v>
      </c>
      <c r="N990">
        <v>0</v>
      </c>
      <c r="O990">
        <v>0</v>
      </c>
      <c r="P990">
        <v>0</v>
      </c>
      <c r="Q990">
        <v>0</v>
      </c>
    </row>
    <row r="991" spans="1:17" x14ac:dyDescent="0.2">
      <c r="A991" t="s">
        <v>18729</v>
      </c>
      <c r="B991" t="s">
        <v>88</v>
      </c>
      <c r="C991" t="s">
        <v>190</v>
      </c>
      <c r="D991" t="s">
        <v>17768</v>
      </c>
      <c r="E991" t="s">
        <v>83</v>
      </c>
      <c r="F991" t="s">
        <v>17734</v>
      </c>
      <c r="G991">
        <v>2</v>
      </c>
      <c r="H991">
        <v>0</v>
      </c>
      <c r="I991">
        <v>0</v>
      </c>
      <c r="J991">
        <v>0</v>
      </c>
      <c r="K991">
        <v>0</v>
      </c>
      <c r="L991">
        <v>0</v>
      </c>
      <c r="M991">
        <v>0</v>
      </c>
      <c r="N991">
        <v>0</v>
      </c>
      <c r="O991">
        <v>0</v>
      </c>
      <c r="P991">
        <v>0</v>
      </c>
      <c r="Q991">
        <v>0</v>
      </c>
    </row>
    <row r="992" spans="1:17" x14ac:dyDescent="0.2">
      <c r="A992" t="s">
        <v>18730</v>
      </c>
      <c r="B992" t="s">
        <v>88</v>
      </c>
      <c r="C992" t="s">
        <v>190</v>
      </c>
      <c r="D992" t="s">
        <v>17768</v>
      </c>
      <c r="E992" t="s">
        <v>81</v>
      </c>
      <c r="F992" t="s">
        <v>17734</v>
      </c>
      <c r="G992">
        <v>2</v>
      </c>
      <c r="H992">
        <v>0</v>
      </c>
      <c r="I992">
        <v>0</v>
      </c>
      <c r="J992">
        <v>0</v>
      </c>
      <c r="K992">
        <v>0</v>
      </c>
      <c r="L992">
        <v>0</v>
      </c>
      <c r="M992">
        <v>0</v>
      </c>
      <c r="N992">
        <v>0</v>
      </c>
      <c r="O992">
        <v>0</v>
      </c>
      <c r="P992">
        <v>0</v>
      </c>
      <c r="Q992">
        <v>0</v>
      </c>
    </row>
    <row r="993" spans="1:17" x14ac:dyDescent="0.2">
      <c r="A993" t="s">
        <v>18731</v>
      </c>
      <c r="B993" t="s">
        <v>88</v>
      </c>
      <c r="C993" t="s">
        <v>190</v>
      </c>
      <c r="D993" t="s">
        <v>17736</v>
      </c>
      <c r="E993" t="s">
        <v>83</v>
      </c>
      <c r="F993" t="s">
        <v>4929</v>
      </c>
      <c r="G993">
        <v>0</v>
      </c>
      <c r="H993">
        <v>25</v>
      </c>
      <c r="I993">
        <v>3</v>
      </c>
      <c r="J993">
        <v>21</v>
      </c>
      <c r="K993">
        <v>0</v>
      </c>
      <c r="L993">
        <v>1</v>
      </c>
      <c r="M993">
        <v>0</v>
      </c>
      <c r="N993">
        <v>0</v>
      </c>
      <c r="O993">
        <v>0</v>
      </c>
      <c r="P993">
        <v>0</v>
      </c>
      <c r="Q993">
        <v>0</v>
      </c>
    </row>
    <row r="994" spans="1:17" x14ac:dyDescent="0.2">
      <c r="A994" t="s">
        <v>18732</v>
      </c>
      <c r="B994" t="s">
        <v>88</v>
      </c>
      <c r="C994" t="s">
        <v>190</v>
      </c>
      <c r="D994" t="s">
        <v>17736</v>
      </c>
      <c r="E994" t="s">
        <v>83</v>
      </c>
      <c r="F994" t="s">
        <v>4931</v>
      </c>
      <c r="G994">
        <v>0</v>
      </c>
      <c r="H994">
        <v>25</v>
      </c>
      <c r="I994">
        <v>3</v>
      </c>
      <c r="J994">
        <v>21</v>
      </c>
      <c r="K994">
        <v>0</v>
      </c>
      <c r="L994">
        <v>1</v>
      </c>
      <c r="M994">
        <v>0</v>
      </c>
      <c r="N994">
        <v>0</v>
      </c>
      <c r="O994">
        <v>0</v>
      </c>
      <c r="P994">
        <v>0</v>
      </c>
      <c r="Q994">
        <v>0</v>
      </c>
    </row>
    <row r="995" spans="1:17" x14ac:dyDescent="0.2">
      <c r="A995" t="s">
        <v>18733</v>
      </c>
      <c r="B995" t="s">
        <v>88</v>
      </c>
      <c r="C995" t="s">
        <v>190</v>
      </c>
      <c r="D995" t="s">
        <v>17736</v>
      </c>
      <c r="E995" t="s">
        <v>83</v>
      </c>
      <c r="F995" t="s">
        <v>4933</v>
      </c>
      <c r="G995">
        <v>0</v>
      </c>
      <c r="H995">
        <v>0</v>
      </c>
      <c r="I995">
        <v>0</v>
      </c>
      <c r="J995">
        <v>0</v>
      </c>
      <c r="K995">
        <v>0</v>
      </c>
      <c r="L995">
        <v>0</v>
      </c>
      <c r="M995">
        <v>25</v>
      </c>
      <c r="N995">
        <v>0</v>
      </c>
      <c r="O995">
        <v>0</v>
      </c>
      <c r="P995">
        <v>0</v>
      </c>
      <c r="Q995">
        <v>0</v>
      </c>
    </row>
    <row r="996" spans="1:17" x14ac:dyDescent="0.2">
      <c r="A996" t="s">
        <v>18734</v>
      </c>
      <c r="B996" t="s">
        <v>88</v>
      </c>
      <c r="C996" t="s">
        <v>190</v>
      </c>
      <c r="D996" t="s">
        <v>17736</v>
      </c>
      <c r="E996" t="s">
        <v>83</v>
      </c>
      <c r="F996" t="s">
        <v>4935</v>
      </c>
      <c r="G996">
        <v>0</v>
      </c>
      <c r="H996">
        <v>25</v>
      </c>
      <c r="I996">
        <v>3</v>
      </c>
      <c r="J996">
        <v>21</v>
      </c>
      <c r="K996">
        <v>0</v>
      </c>
      <c r="L996">
        <v>1</v>
      </c>
      <c r="M996">
        <v>0</v>
      </c>
      <c r="N996">
        <v>0</v>
      </c>
      <c r="O996">
        <v>0</v>
      </c>
      <c r="P996">
        <v>0</v>
      </c>
      <c r="Q996">
        <v>0</v>
      </c>
    </row>
    <row r="997" spans="1:17" x14ac:dyDescent="0.2">
      <c r="A997" t="s">
        <v>18735</v>
      </c>
      <c r="B997" t="s">
        <v>88</v>
      </c>
      <c r="C997" t="s">
        <v>190</v>
      </c>
      <c r="D997" t="s">
        <v>17736</v>
      </c>
      <c r="E997" t="s">
        <v>83</v>
      </c>
      <c r="F997" t="s">
        <v>4937</v>
      </c>
      <c r="G997">
        <v>0</v>
      </c>
      <c r="H997">
        <v>25</v>
      </c>
      <c r="I997">
        <v>3</v>
      </c>
      <c r="J997">
        <v>21</v>
      </c>
      <c r="K997">
        <v>0</v>
      </c>
      <c r="L997">
        <v>1</v>
      </c>
      <c r="M997">
        <v>0</v>
      </c>
      <c r="N997">
        <v>0</v>
      </c>
      <c r="O997">
        <v>0</v>
      </c>
      <c r="P997">
        <v>0</v>
      </c>
      <c r="Q997">
        <v>0</v>
      </c>
    </row>
    <row r="998" spans="1:17" x14ac:dyDescent="0.2">
      <c r="A998" t="s">
        <v>18736</v>
      </c>
      <c r="B998" t="s">
        <v>88</v>
      </c>
      <c r="C998" t="s">
        <v>190</v>
      </c>
      <c r="D998" t="s">
        <v>17736</v>
      </c>
      <c r="E998" t="s">
        <v>83</v>
      </c>
      <c r="F998" t="s">
        <v>4939</v>
      </c>
      <c r="G998">
        <v>0</v>
      </c>
      <c r="H998">
        <v>0</v>
      </c>
      <c r="I998">
        <v>0</v>
      </c>
      <c r="J998">
        <v>0</v>
      </c>
      <c r="K998">
        <v>0</v>
      </c>
      <c r="L998">
        <v>0</v>
      </c>
      <c r="M998">
        <v>25</v>
      </c>
      <c r="N998">
        <v>0</v>
      </c>
      <c r="O998">
        <v>0</v>
      </c>
      <c r="P998">
        <v>0</v>
      </c>
      <c r="Q998">
        <v>0</v>
      </c>
    </row>
    <row r="999" spans="1:17" x14ac:dyDescent="0.2">
      <c r="A999" t="s">
        <v>18737</v>
      </c>
      <c r="B999" t="s">
        <v>88</v>
      </c>
      <c r="C999" t="s">
        <v>190</v>
      </c>
      <c r="D999" t="s">
        <v>17736</v>
      </c>
      <c r="E999" t="s">
        <v>83</v>
      </c>
      <c r="F999" t="s">
        <v>4941</v>
      </c>
      <c r="G999">
        <v>0</v>
      </c>
      <c r="H999">
        <v>25</v>
      </c>
      <c r="I999">
        <v>3</v>
      </c>
      <c r="J999">
        <v>21</v>
      </c>
      <c r="K999">
        <v>0</v>
      </c>
      <c r="L999">
        <v>1</v>
      </c>
      <c r="M999">
        <v>0</v>
      </c>
      <c r="N999">
        <v>0</v>
      </c>
      <c r="O999">
        <v>0</v>
      </c>
      <c r="P999">
        <v>0</v>
      </c>
      <c r="Q999">
        <v>0</v>
      </c>
    </row>
    <row r="1000" spans="1:17" x14ac:dyDescent="0.2">
      <c r="A1000" t="s">
        <v>18738</v>
      </c>
      <c r="B1000" t="s">
        <v>88</v>
      </c>
      <c r="C1000" t="s">
        <v>190</v>
      </c>
      <c r="D1000" t="s">
        <v>17736</v>
      </c>
      <c r="E1000" t="s">
        <v>83</v>
      </c>
      <c r="F1000" t="s">
        <v>4943</v>
      </c>
      <c r="G1000">
        <v>0</v>
      </c>
      <c r="H1000">
        <v>0</v>
      </c>
      <c r="I1000">
        <v>0</v>
      </c>
      <c r="J1000">
        <v>0</v>
      </c>
      <c r="K1000">
        <v>0</v>
      </c>
      <c r="L1000">
        <v>0</v>
      </c>
      <c r="M1000">
        <v>25</v>
      </c>
      <c r="N1000">
        <v>0</v>
      </c>
      <c r="O1000">
        <v>0</v>
      </c>
      <c r="P1000">
        <v>0</v>
      </c>
      <c r="Q1000">
        <v>0</v>
      </c>
    </row>
    <row r="1001" spans="1:17" x14ac:dyDescent="0.2">
      <c r="A1001" t="s">
        <v>18739</v>
      </c>
      <c r="B1001" t="s">
        <v>88</v>
      </c>
      <c r="C1001" t="s">
        <v>190</v>
      </c>
      <c r="D1001" t="s">
        <v>17736</v>
      </c>
      <c r="E1001" t="s">
        <v>83</v>
      </c>
      <c r="F1001" t="s">
        <v>4925</v>
      </c>
      <c r="G1001">
        <v>0</v>
      </c>
      <c r="H1001">
        <v>0</v>
      </c>
      <c r="I1001">
        <v>0</v>
      </c>
      <c r="J1001">
        <v>0</v>
      </c>
      <c r="K1001">
        <v>0</v>
      </c>
      <c r="L1001">
        <v>0</v>
      </c>
      <c r="M1001">
        <v>0</v>
      </c>
      <c r="N1001">
        <v>25</v>
      </c>
      <c r="O1001">
        <v>25</v>
      </c>
      <c r="P1001">
        <v>0</v>
      </c>
      <c r="Q1001">
        <v>0</v>
      </c>
    </row>
    <row r="1002" spans="1:17" x14ac:dyDescent="0.2">
      <c r="A1002" t="s">
        <v>18740</v>
      </c>
      <c r="B1002" t="s">
        <v>88</v>
      </c>
      <c r="C1002" t="s">
        <v>190</v>
      </c>
      <c r="D1002" t="s">
        <v>17736</v>
      </c>
      <c r="E1002" t="s">
        <v>83</v>
      </c>
      <c r="F1002" t="s">
        <v>4927</v>
      </c>
      <c r="G1002">
        <v>0</v>
      </c>
      <c r="H1002">
        <v>0</v>
      </c>
      <c r="I1002">
        <v>0</v>
      </c>
      <c r="J1002">
        <v>0</v>
      </c>
      <c r="K1002">
        <v>0</v>
      </c>
      <c r="L1002">
        <v>0</v>
      </c>
      <c r="M1002">
        <v>0</v>
      </c>
      <c r="N1002">
        <v>21</v>
      </c>
      <c r="O1002">
        <v>21</v>
      </c>
      <c r="P1002">
        <v>0</v>
      </c>
      <c r="Q1002">
        <v>0</v>
      </c>
    </row>
    <row r="1003" spans="1:17" x14ac:dyDescent="0.2">
      <c r="A1003" t="s">
        <v>18741</v>
      </c>
      <c r="B1003" t="s">
        <v>88</v>
      </c>
      <c r="C1003" t="s">
        <v>190</v>
      </c>
      <c r="D1003" t="s">
        <v>17736</v>
      </c>
      <c r="E1003" t="s">
        <v>83</v>
      </c>
      <c r="F1003" t="s">
        <v>17734</v>
      </c>
      <c r="G1003">
        <v>25</v>
      </c>
      <c r="H1003">
        <v>0</v>
      </c>
      <c r="I1003">
        <v>0</v>
      </c>
      <c r="J1003">
        <v>0</v>
      </c>
      <c r="K1003">
        <v>0</v>
      </c>
      <c r="L1003">
        <v>0</v>
      </c>
      <c r="M1003">
        <v>0</v>
      </c>
      <c r="N1003">
        <v>0</v>
      </c>
      <c r="O1003">
        <v>0</v>
      </c>
      <c r="P1003">
        <v>0</v>
      </c>
      <c r="Q1003">
        <v>0</v>
      </c>
    </row>
    <row r="1004" spans="1:17" x14ac:dyDescent="0.2">
      <c r="A1004" t="s">
        <v>18742</v>
      </c>
      <c r="B1004" t="s">
        <v>88</v>
      </c>
      <c r="C1004" t="s">
        <v>190</v>
      </c>
      <c r="D1004" t="s">
        <v>17736</v>
      </c>
      <c r="E1004" t="s">
        <v>81</v>
      </c>
      <c r="F1004" t="s">
        <v>4929</v>
      </c>
      <c r="G1004">
        <v>0</v>
      </c>
      <c r="H1004">
        <v>18</v>
      </c>
      <c r="I1004">
        <v>2</v>
      </c>
      <c r="J1004">
        <v>14</v>
      </c>
      <c r="K1004">
        <v>2</v>
      </c>
      <c r="L1004">
        <v>0</v>
      </c>
      <c r="M1004">
        <v>0</v>
      </c>
      <c r="N1004">
        <v>0</v>
      </c>
      <c r="O1004">
        <v>0</v>
      </c>
      <c r="P1004">
        <v>0</v>
      </c>
      <c r="Q1004">
        <v>0</v>
      </c>
    </row>
    <row r="1005" spans="1:17" x14ac:dyDescent="0.2">
      <c r="A1005" t="s">
        <v>18743</v>
      </c>
      <c r="B1005" t="s">
        <v>88</v>
      </c>
      <c r="C1005" t="s">
        <v>190</v>
      </c>
      <c r="D1005" t="s">
        <v>17736</v>
      </c>
      <c r="E1005" t="s">
        <v>81</v>
      </c>
      <c r="F1005" t="s">
        <v>4931</v>
      </c>
      <c r="G1005">
        <v>0</v>
      </c>
      <c r="H1005">
        <v>18</v>
      </c>
      <c r="I1005">
        <v>2</v>
      </c>
      <c r="J1005">
        <v>13</v>
      </c>
      <c r="K1005">
        <v>1</v>
      </c>
      <c r="L1005">
        <v>2</v>
      </c>
      <c r="M1005">
        <v>0</v>
      </c>
      <c r="N1005">
        <v>0</v>
      </c>
      <c r="O1005">
        <v>0</v>
      </c>
      <c r="P1005">
        <v>0</v>
      </c>
      <c r="Q1005">
        <v>0</v>
      </c>
    </row>
    <row r="1006" spans="1:17" x14ac:dyDescent="0.2">
      <c r="A1006" t="s">
        <v>18744</v>
      </c>
      <c r="B1006" t="s">
        <v>88</v>
      </c>
      <c r="C1006" t="s">
        <v>190</v>
      </c>
      <c r="D1006" t="s">
        <v>17736</v>
      </c>
      <c r="E1006" t="s">
        <v>81</v>
      </c>
      <c r="F1006" t="s">
        <v>4933</v>
      </c>
      <c r="G1006">
        <v>0</v>
      </c>
      <c r="H1006">
        <v>0</v>
      </c>
      <c r="I1006">
        <v>0</v>
      </c>
      <c r="J1006">
        <v>0</v>
      </c>
      <c r="K1006">
        <v>0</v>
      </c>
      <c r="L1006">
        <v>0</v>
      </c>
      <c r="M1006">
        <v>18</v>
      </c>
      <c r="N1006">
        <v>0</v>
      </c>
      <c r="O1006">
        <v>0</v>
      </c>
      <c r="P1006">
        <v>0</v>
      </c>
      <c r="Q1006">
        <v>0</v>
      </c>
    </row>
    <row r="1007" spans="1:17" x14ac:dyDescent="0.2">
      <c r="A1007" t="s">
        <v>18745</v>
      </c>
      <c r="B1007" t="s">
        <v>88</v>
      </c>
      <c r="C1007" t="s">
        <v>190</v>
      </c>
      <c r="D1007" t="s">
        <v>17736</v>
      </c>
      <c r="E1007" t="s">
        <v>81</v>
      </c>
      <c r="F1007" t="s">
        <v>4935</v>
      </c>
      <c r="G1007">
        <v>0</v>
      </c>
      <c r="H1007">
        <v>18</v>
      </c>
      <c r="I1007">
        <v>2</v>
      </c>
      <c r="J1007">
        <v>13</v>
      </c>
      <c r="K1007">
        <v>1</v>
      </c>
      <c r="L1007">
        <v>2</v>
      </c>
      <c r="M1007">
        <v>0</v>
      </c>
      <c r="N1007">
        <v>0</v>
      </c>
      <c r="O1007">
        <v>0</v>
      </c>
      <c r="P1007">
        <v>0</v>
      </c>
      <c r="Q1007">
        <v>0</v>
      </c>
    </row>
    <row r="1008" spans="1:17" x14ac:dyDescent="0.2">
      <c r="A1008" t="s">
        <v>18746</v>
      </c>
      <c r="B1008" t="s">
        <v>88</v>
      </c>
      <c r="C1008" t="s">
        <v>190</v>
      </c>
      <c r="D1008" t="s">
        <v>17736</v>
      </c>
      <c r="E1008" t="s">
        <v>81</v>
      </c>
      <c r="F1008" t="s">
        <v>4937</v>
      </c>
      <c r="G1008">
        <v>0</v>
      </c>
      <c r="H1008">
        <v>18</v>
      </c>
      <c r="I1008">
        <v>2</v>
      </c>
      <c r="J1008">
        <v>13</v>
      </c>
      <c r="K1008">
        <v>1</v>
      </c>
      <c r="L1008">
        <v>2</v>
      </c>
      <c r="M1008">
        <v>0</v>
      </c>
      <c r="N1008">
        <v>0</v>
      </c>
      <c r="O1008">
        <v>0</v>
      </c>
      <c r="P1008">
        <v>0</v>
      </c>
      <c r="Q1008">
        <v>0</v>
      </c>
    </row>
    <row r="1009" spans="1:17" x14ac:dyDescent="0.2">
      <c r="A1009" t="s">
        <v>18747</v>
      </c>
      <c r="B1009" t="s">
        <v>88</v>
      </c>
      <c r="C1009" t="s">
        <v>190</v>
      </c>
      <c r="D1009" t="s">
        <v>17736</v>
      </c>
      <c r="E1009" t="s">
        <v>81</v>
      </c>
      <c r="F1009" t="s">
        <v>4939</v>
      </c>
      <c r="G1009">
        <v>0</v>
      </c>
      <c r="H1009">
        <v>0</v>
      </c>
      <c r="I1009">
        <v>0</v>
      </c>
      <c r="J1009">
        <v>0</v>
      </c>
      <c r="K1009">
        <v>0</v>
      </c>
      <c r="L1009">
        <v>0</v>
      </c>
      <c r="M1009">
        <v>18</v>
      </c>
      <c r="N1009">
        <v>0</v>
      </c>
      <c r="O1009">
        <v>0</v>
      </c>
      <c r="P1009">
        <v>0</v>
      </c>
      <c r="Q1009">
        <v>0</v>
      </c>
    </row>
    <row r="1010" spans="1:17" x14ac:dyDescent="0.2">
      <c r="A1010" t="s">
        <v>18748</v>
      </c>
      <c r="B1010" t="s">
        <v>88</v>
      </c>
      <c r="C1010" t="s">
        <v>190</v>
      </c>
      <c r="D1010" t="s">
        <v>17736</v>
      </c>
      <c r="E1010" t="s">
        <v>81</v>
      </c>
      <c r="F1010" t="s">
        <v>4941</v>
      </c>
      <c r="G1010">
        <v>0</v>
      </c>
      <c r="H1010">
        <v>18</v>
      </c>
      <c r="I1010">
        <v>2</v>
      </c>
      <c r="J1010">
        <v>14</v>
      </c>
      <c r="K1010">
        <v>2</v>
      </c>
      <c r="L1010">
        <v>0</v>
      </c>
      <c r="M1010">
        <v>0</v>
      </c>
      <c r="N1010">
        <v>0</v>
      </c>
      <c r="O1010">
        <v>0</v>
      </c>
      <c r="P1010">
        <v>0</v>
      </c>
      <c r="Q1010">
        <v>0</v>
      </c>
    </row>
    <row r="1011" spans="1:17" x14ac:dyDescent="0.2">
      <c r="A1011" t="s">
        <v>18749</v>
      </c>
      <c r="B1011" t="s">
        <v>88</v>
      </c>
      <c r="C1011" t="s">
        <v>190</v>
      </c>
      <c r="D1011" t="s">
        <v>17736</v>
      </c>
      <c r="E1011" t="s">
        <v>81</v>
      </c>
      <c r="F1011" t="s">
        <v>4943</v>
      </c>
      <c r="G1011">
        <v>0</v>
      </c>
      <c r="H1011">
        <v>0</v>
      </c>
      <c r="I1011">
        <v>0</v>
      </c>
      <c r="J1011">
        <v>0</v>
      </c>
      <c r="K1011">
        <v>0</v>
      </c>
      <c r="L1011">
        <v>0</v>
      </c>
      <c r="M1011">
        <v>18</v>
      </c>
      <c r="N1011">
        <v>0</v>
      </c>
      <c r="O1011">
        <v>0</v>
      </c>
      <c r="P1011">
        <v>0</v>
      </c>
      <c r="Q1011">
        <v>0</v>
      </c>
    </row>
    <row r="1012" spans="1:17" x14ac:dyDescent="0.2">
      <c r="A1012" t="s">
        <v>18750</v>
      </c>
      <c r="B1012" t="s">
        <v>88</v>
      </c>
      <c r="C1012" t="s">
        <v>190</v>
      </c>
      <c r="D1012" t="s">
        <v>17736</v>
      </c>
      <c r="E1012" t="s">
        <v>81</v>
      </c>
      <c r="F1012" t="s">
        <v>4925</v>
      </c>
      <c r="G1012">
        <v>0</v>
      </c>
      <c r="H1012">
        <v>0</v>
      </c>
      <c r="I1012">
        <v>0</v>
      </c>
      <c r="J1012">
        <v>0</v>
      </c>
      <c r="K1012">
        <v>0</v>
      </c>
      <c r="L1012">
        <v>0</v>
      </c>
      <c r="M1012">
        <v>0</v>
      </c>
      <c r="N1012">
        <v>17</v>
      </c>
      <c r="O1012">
        <v>16</v>
      </c>
      <c r="P1012">
        <v>1</v>
      </c>
      <c r="Q1012">
        <v>0</v>
      </c>
    </row>
    <row r="1013" spans="1:17" x14ac:dyDescent="0.2">
      <c r="A1013" t="s">
        <v>18751</v>
      </c>
      <c r="B1013" t="s">
        <v>88</v>
      </c>
      <c r="C1013" t="s">
        <v>190</v>
      </c>
      <c r="D1013" t="s">
        <v>17736</v>
      </c>
      <c r="E1013" t="s">
        <v>81</v>
      </c>
      <c r="F1013" t="s">
        <v>4927</v>
      </c>
      <c r="G1013">
        <v>0</v>
      </c>
      <c r="H1013">
        <v>0</v>
      </c>
      <c r="I1013">
        <v>0</v>
      </c>
      <c r="J1013">
        <v>0</v>
      </c>
      <c r="K1013">
        <v>0</v>
      </c>
      <c r="L1013">
        <v>0</v>
      </c>
      <c r="M1013">
        <v>0</v>
      </c>
      <c r="N1013">
        <v>15</v>
      </c>
      <c r="O1013">
        <v>14</v>
      </c>
      <c r="P1013">
        <v>1</v>
      </c>
      <c r="Q1013">
        <v>0</v>
      </c>
    </row>
    <row r="1014" spans="1:17" x14ac:dyDescent="0.2">
      <c r="A1014" t="s">
        <v>18752</v>
      </c>
      <c r="B1014" t="s">
        <v>88</v>
      </c>
      <c r="C1014" t="s">
        <v>190</v>
      </c>
      <c r="D1014" t="s">
        <v>17736</v>
      </c>
      <c r="E1014" t="s">
        <v>81</v>
      </c>
      <c r="F1014" t="s">
        <v>17734</v>
      </c>
      <c r="G1014">
        <v>18</v>
      </c>
      <c r="H1014">
        <v>0</v>
      </c>
      <c r="I1014">
        <v>0</v>
      </c>
      <c r="J1014">
        <v>0</v>
      </c>
      <c r="K1014">
        <v>0</v>
      </c>
      <c r="L1014">
        <v>0</v>
      </c>
      <c r="M1014">
        <v>0</v>
      </c>
      <c r="N1014">
        <v>0</v>
      </c>
      <c r="O1014">
        <v>0</v>
      </c>
      <c r="P1014">
        <v>0</v>
      </c>
      <c r="Q1014">
        <v>0</v>
      </c>
    </row>
    <row r="1015" spans="1:17" x14ac:dyDescent="0.2">
      <c r="A1015" t="s">
        <v>18753</v>
      </c>
      <c r="B1015" t="s">
        <v>88</v>
      </c>
      <c r="C1015" t="s">
        <v>255</v>
      </c>
      <c r="D1015" t="s">
        <v>17736</v>
      </c>
      <c r="E1015" t="s">
        <v>81</v>
      </c>
      <c r="F1015" t="s">
        <v>4939</v>
      </c>
      <c r="G1015">
        <v>0</v>
      </c>
      <c r="H1015">
        <v>0</v>
      </c>
      <c r="I1015">
        <v>0</v>
      </c>
      <c r="J1015">
        <v>0</v>
      </c>
      <c r="K1015">
        <v>0</v>
      </c>
      <c r="L1015">
        <v>0</v>
      </c>
      <c r="M1015">
        <v>14</v>
      </c>
      <c r="N1015">
        <v>0</v>
      </c>
      <c r="O1015">
        <v>0</v>
      </c>
      <c r="P1015">
        <v>0</v>
      </c>
      <c r="Q1015">
        <v>0</v>
      </c>
    </row>
    <row r="1016" spans="1:17" x14ac:dyDescent="0.2">
      <c r="A1016" t="s">
        <v>18754</v>
      </c>
      <c r="B1016" t="s">
        <v>88</v>
      </c>
      <c r="C1016" t="s">
        <v>255</v>
      </c>
      <c r="D1016" t="s">
        <v>17736</v>
      </c>
      <c r="E1016" t="s">
        <v>81</v>
      </c>
      <c r="F1016" t="s">
        <v>4941</v>
      </c>
      <c r="G1016">
        <v>0</v>
      </c>
      <c r="H1016">
        <v>14</v>
      </c>
      <c r="I1016">
        <v>3</v>
      </c>
      <c r="J1016">
        <v>9</v>
      </c>
      <c r="K1016">
        <v>1</v>
      </c>
      <c r="L1016">
        <v>1</v>
      </c>
      <c r="M1016">
        <v>0</v>
      </c>
      <c r="N1016">
        <v>0</v>
      </c>
      <c r="O1016">
        <v>0</v>
      </c>
      <c r="P1016">
        <v>0</v>
      </c>
      <c r="Q1016">
        <v>0</v>
      </c>
    </row>
    <row r="1017" spans="1:17" x14ac:dyDescent="0.2">
      <c r="A1017" t="s">
        <v>18755</v>
      </c>
      <c r="B1017" t="s">
        <v>88</v>
      </c>
      <c r="C1017" t="s">
        <v>255</v>
      </c>
      <c r="D1017" t="s">
        <v>17736</v>
      </c>
      <c r="E1017" t="s">
        <v>81</v>
      </c>
      <c r="F1017" t="s">
        <v>4943</v>
      </c>
      <c r="G1017">
        <v>0</v>
      </c>
      <c r="H1017">
        <v>0</v>
      </c>
      <c r="I1017">
        <v>0</v>
      </c>
      <c r="J1017">
        <v>0</v>
      </c>
      <c r="K1017">
        <v>0</v>
      </c>
      <c r="L1017">
        <v>0</v>
      </c>
      <c r="M1017">
        <v>14</v>
      </c>
      <c r="N1017">
        <v>0</v>
      </c>
      <c r="O1017">
        <v>0</v>
      </c>
      <c r="P1017">
        <v>0</v>
      </c>
      <c r="Q1017">
        <v>0</v>
      </c>
    </row>
    <row r="1018" spans="1:17" x14ac:dyDescent="0.2">
      <c r="A1018" t="s">
        <v>18756</v>
      </c>
      <c r="B1018" t="s">
        <v>88</v>
      </c>
      <c r="C1018" t="s">
        <v>255</v>
      </c>
      <c r="D1018" t="s">
        <v>17736</v>
      </c>
      <c r="E1018" t="s">
        <v>81</v>
      </c>
      <c r="F1018" t="s">
        <v>4925</v>
      </c>
      <c r="G1018">
        <v>0</v>
      </c>
      <c r="H1018">
        <v>0</v>
      </c>
      <c r="I1018">
        <v>0</v>
      </c>
      <c r="J1018">
        <v>0</v>
      </c>
      <c r="K1018">
        <v>0</v>
      </c>
      <c r="L1018">
        <v>0</v>
      </c>
      <c r="M1018">
        <v>0</v>
      </c>
      <c r="N1018">
        <v>14</v>
      </c>
      <c r="O1018">
        <v>12</v>
      </c>
      <c r="P1018">
        <v>1</v>
      </c>
      <c r="Q1018">
        <v>1</v>
      </c>
    </row>
    <row r="1019" spans="1:17" x14ac:dyDescent="0.2">
      <c r="A1019" t="s">
        <v>18757</v>
      </c>
      <c r="B1019" t="s">
        <v>88</v>
      </c>
      <c r="C1019" t="s">
        <v>255</v>
      </c>
      <c r="D1019" t="s">
        <v>17736</v>
      </c>
      <c r="E1019" t="s">
        <v>81</v>
      </c>
      <c r="F1019" t="s">
        <v>4927</v>
      </c>
      <c r="G1019">
        <v>0</v>
      </c>
      <c r="H1019">
        <v>0</v>
      </c>
      <c r="I1019">
        <v>0</v>
      </c>
      <c r="J1019">
        <v>0</v>
      </c>
      <c r="K1019">
        <v>0</v>
      </c>
      <c r="L1019">
        <v>0</v>
      </c>
      <c r="M1019">
        <v>0</v>
      </c>
      <c r="N1019">
        <v>14</v>
      </c>
      <c r="O1019">
        <v>12</v>
      </c>
      <c r="P1019">
        <v>1</v>
      </c>
      <c r="Q1019">
        <v>1</v>
      </c>
    </row>
    <row r="1020" spans="1:17" x14ac:dyDescent="0.2">
      <c r="A1020" t="s">
        <v>18758</v>
      </c>
      <c r="B1020" t="s">
        <v>88</v>
      </c>
      <c r="C1020" t="s">
        <v>255</v>
      </c>
      <c r="D1020" t="s">
        <v>17736</v>
      </c>
      <c r="E1020" t="s">
        <v>81</v>
      </c>
      <c r="F1020" t="s">
        <v>17734</v>
      </c>
      <c r="G1020">
        <v>14</v>
      </c>
      <c r="H1020">
        <v>0</v>
      </c>
      <c r="I1020">
        <v>0</v>
      </c>
      <c r="J1020">
        <v>0</v>
      </c>
      <c r="K1020">
        <v>0</v>
      </c>
      <c r="L1020">
        <v>0</v>
      </c>
      <c r="M1020">
        <v>0</v>
      </c>
      <c r="N1020">
        <v>0</v>
      </c>
      <c r="O1020">
        <v>0</v>
      </c>
      <c r="P1020">
        <v>0</v>
      </c>
      <c r="Q1020">
        <v>0</v>
      </c>
    </row>
    <row r="1021" spans="1:17" x14ac:dyDescent="0.2">
      <c r="A1021" t="s">
        <v>18759</v>
      </c>
      <c r="B1021" t="s">
        <v>88</v>
      </c>
      <c r="C1021" t="s">
        <v>255</v>
      </c>
      <c r="D1021" t="s">
        <v>17748</v>
      </c>
      <c r="E1021" t="s">
        <v>81</v>
      </c>
      <c r="F1021" t="s">
        <v>17749</v>
      </c>
      <c r="G1021">
        <v>0</v>
      </c>
      <c r="H1021">
        <v>0</v>
      </c>
      <c r="I1021">
        <v>0</v>
      </c>
      <c r="J1021">
        <v>0</v>
      </c>
      <c r="K1021">
        <v>0</v>
      </c>
      <c r="L1021">
        <v>0</v>
      </c>
      <c r="M1021">
        <v>0</v>
      </c>
      <c r="N1021">
        <v>1</v>
      </c>
      <c r="O1021">
        <v>1</v>
      </c>
      <c r="P1021">
        <v>0</v>
      </c>
      <c r="Q1021">
        <v>0</v>
      </c>
    </row>
    <row r="1022" spans="1:17" x14ac:dyDescent="0.2">
      <c r="A1022" t="s">
        <v>18760</v>
      </c>
      <c r="B1022" t="s">
        <v>88</v>
      </c>
      <c r="C1022" t="s">
        <v>255</v>
      </c>
      <c r="D1022" t="s">
        <v>17748</v>
      </c>
      <c r="E1022" t="s">
        <v>81</v>
      </c>
      <c r="F1022" t="s">
        <v>17734</v>
      </c>
      <c r="G1022">
        <v>1</v>
      </c>
      <c r="H1022">
        <v>0</v>
      </c>
      <c r="I1022">
        <v>0</v>
      </c>
      <c r="J1022">
        <v>0</v>
      </c>
      <c r="K1022">
        <v>0</v>
      </c>
      <c r="L1022">
        <v>0</v>
      </c>
      <c r="M1022">
        <v>0</v>
      </c>
      <c r="N1022">
        <v>0</v>
      </c>
      <c r="O1022">
        <v>0</v>
      </c>
      <c r="P1022">
        <v>0</v>
      </c>
      <c r="Q1022">
        <v>0</v>
      </c>
    </row>
    <row r="1023" spans="1:17" x14ac:dyDescent="0.2">
      <c r="A1023" t="s">
        <v>18761</v>
      </c>
      <c r="B1023" t="s">
        <v>88</v>
      </c>
      <c r="C1023" t="s">
        <v>256</v>
      </c>
      <c r="D1023" t="s">
        <v>17736</v>
      </c>
      <c r="E1023" t="s">
        <v>83</v>
      </c>
      <c r="F1023" t="s">
        <v>4929</v>
      </c>
      <c r="G1023">
        <v>0</v>
      </c>
      <c r="H1023">
        <v>17</v>
      </c>
      <c r="I1023">
        <v>0</v>
      </c>
      <c r="J1023">
        <v>17</v>
      </c>
      <c r="K1023">
        <v>0</v>
      </c>
      <c r="L1023">
        <v>0</v>
      </c>
      <c r="M1023">
        <v>0</v>
      </c>
      <c r="N1023">
        <v>0</v>
      </c>
      <c r="O1023">
        <v>0</v>
      </c>
      <c r="P1023">
        <v>0</v>
      </c>
      <c r="Q1023">
        <v>0</v>
      </c>
    </row>
    <row r="1024" spans="1:17" x14ac:dyDescent="0.2">
      <c r="A1024" t="s">
        <v>18762</v>
      </c>
      <c r="B1024" t="s">
        <v>88</v>
      </c>
      <c r="C1024" t="s">
        <v>256</v>
      </c>
      <c r="D1024" t="s">
        <v>17736</v>
      </c>
      <c r="E1024" t="s">
        <v>83</v>
      </c>
      <c r="F1024" t="s">
        <v>4931</v>
      </c>
      <c r="G1024">
        <v>0</v>
      </c>
      <c r="H1024">
        <v>17</v>
      </c>
      <c r="I1024">
        <v>0</v>
      </c>
      <c r="J1024">
        <v>17</v>
      </c>
      <c r="K1024">
        <v>0</v>
      </c>
      <c r="L1024">
        <v>0</v>
      </c>
      <c r="M1024">
        <v>0</v>
      </c>
      <c r="N1024">
        <v>0</v>
      </c>
      <c r="O1024">
        <v>0</v>
      </c>
      <c r="P1024">
        <v>0</v>
      </c>
      <c r="Q1024">
        <v>0</v>
      </c>
    </row>
    <row r="1025" spans="1:17" x14ac:dyDescent="0.2">
      <c r="A1025" t="s">
        <v>18763</v>
      </c>
      <c r="B1025" t="s">
        <v>88</v>
      </c>
      <c r="C1025" t="s">
        <v>256</v>
      </c>
      <c r="D1025" t="s">
        <v>17736</v>
      </c>
      <c r="E1025" t="s">
        <v>83</v>
      </c>
      <c r="F1025" t="s">
        <v>4933</v>
      </c>
      <c r="G1025">
        <v>0</v>
      </c>
      <c r="H1025">
        <v>0</v>
      </c>
      <c r="I1025">
        <v>0</v>
      </c>
      <c r="J1025">
        <v>0</v>
      </c>
      <c r="K1025">
        <v>0</v>
      </c>
      <c r="L1025">
        <v>0</v>
      </c>
      <c r="M1025">
        <v>17</v>
      </c>
      <c r="N1025">
        <v>0</v>
      </c>
      <c r="O1025">
        <v>0</v>
      </c>
      <c r="P1025">
        <v>0</v>
      </c>
      <c r="Q1025">
        <v>0</v>
      </c>
    </row>
    <row r="1026" spans="1:17" x14ac:dyDescent="0.2">
      <c r="A1026" t="s">
        <v>18764</v>
      </c>
      <c r="B1026" t="s">
        <v>88</v>
      </c>
      <c r="C1026" t="s">
        <v>256</v>
      </c>
      <c r="D1026" t="s">
        <v>17736</v>
      </c>
      <c r="E1026" t="s">
        <v>83</v>
      </c>
      <c r="F1026" t="s">
        <v>4935</v>
      </c>
      <c r="G1026">
        <v>0</v>
      </c>
      <c r="H1026">
        <v>17</v>
      </c>
      <c r="I1026">
        <v>0</v>
      </c>
      <c r="J1026">
        <v>17</v>
      </c>
      <c r="K1026">
        <v>0</v>
      </c>
      <c r="L1026">
        <v>0</v>
      </c>
      <c r="M1026">
        <v>0</v>
      </c>
      <c r="N1026">
        <v>0</v>
      </c>
      <c r="O1026">
        <v>0</v>
      </c>
      <c r="P1026">
        <v>0</v>
      </c>
      <c r="Q1026">
        <v>0</v>
      </c>
    </row>
    <row r="1027" spans="1:17" x14ac:dyDescent="0.2">
      <c r="A1027" t="s">
        <v>18765</v>
      </c>
      <c r="B1027" t="s">
        <v>88</v>
      </c>
      <c r="C1027" t="s">
        <v>256</v>
      </c>
      <c r="D1027" t="s">
        <v>17736</v>
      </c>
      <c r="E1027" t="s">
        <v>83</v>
      </c>
      <c r="F1027" t="s">
        <v>4937</v>
      </c>
      <c r="G1027">
        <v>0</v>
      </c>
      <c r="H1027">
        <v>17</v>
      </c>
      <c r="I1027">
        <v>0</v>
      </c>
      <c r="J1027">
        <v>17</v>
      </c>
      <c r="K1027">
        <v>0</v>
      </c>
      <c r="L1027">
        <v>0</v>
      </c>
      <c r="M1027">
        <v>0</v>
      </c>
      <c r="N1027">
        <v>0</v>
      </c>
      <c r="O1027">
        <v>0</v>
      </c>
      <c r="P1027">
        <v>0</v>
      </c>
      <c r="Q1027">
        <v>0</v>
      </c>
    </row>
    <row r="1028" spans="1:17" x14ac:dyDescent="0.2">
      <c r="A1028" t="s">
        <v>18766</v>
      </c>
      <c r="B1028" t="s">
        <v>88</v>
      </c>
      <c r="C1028" t="s">
        <v>256</v>
      </c>
      <c r="D1028" t="s">
        <v>17736</v>
      </c>
      <c r="E1028" t="s">
        <v>83</v>
      </c>
      <c r="F1028" t="s">
        <v>4939</v>
      </c>
      <c r="G1028">
        <v>0</v>
      </c>
      <c r="H1028">
        <v>0</v>
      </c>
      <c r="I1028">
        <v>0</v>
      </c>
      <c r="J1028">
        <v>0</v>
      </c>
      <c r="K1028">
        <v>0</v>
      </c>
      <c r="L1028">
        <v>0</v>
      </c>
      <c r="M1028">
        <v>17</v>
      </c>
      <c r="N1028">
        <v>0</v>
      </c>
      <c r="O1028">
        <v>0</v>
      </c>
      <c r="P1028">
        <v>0</v>
      </c>
      <c r="Q1028">
        <v>0</v>
      </c>
    </row>
    <row r="1029" spans="1:17" x14ac:dyDescent="0.2">
      <c r="A1029" t="s">
        <v>18767</v>
      </c>
      <c r="B1029" t="s">
        <v>88</v>
      </c>
      <c r="C1029" t="s">
        <v>256</v>
      </c>
      <c r="D1029" t="s">
        <v>17736</v>
      </c>
      <c r="E1029" t="s">
        <v>83</v>
      </c>
      <c r="F1029" t="s">
        <v>4941</v>
      </c>
      <c r="G1029">
        <v>0</v>
      </c>
      <c r="H1029">
        <v>17</v>
      </c>
      <c r="I1029">
        <v>0</v>
      </c>
      <c r="J1029">
        <v>17</v>
      </c>
      <c r="K1029">
        <v>0</v>
      </c>
      <c r="L1029">
        <v>0</v>
      </c>
      <c r="M1029">
        <v>0</v>
      </c>
      <c r="N1029">
        <v>0</v>
      </c>
      <c r="O1029">
        <v>0</v>
      </c>
      <c r="P1029">
        <v>0</v>
      </c>
      <c r="Q1029">
        <v>0</v>
      </c>
    </row>
    <row r="1030" spans="1:17" x14ac:dyDescent="0.2">
      <c r="A1030" t="s">
        <v>18768</v>
      </c>
      <c r="B1030" t="s">
        <v>88</v>
      </c>
      <c r="C1030" t="s">
        <v>256</v>
      </c>
      <c r="D1030" t="s">
        <v>17736</v>
      </c>
      <c r="E1030" t="s">
        <v>83</v>
      </c>
      <c r="F1030" t="s">
        <v>4943</v>
      </c>
      <c r="G1030">
        <v>0</v>
      </c>
      <c r="H1030">
        <v>0</v>
      </c>
      <c r="I1030">
        <v>0</v>
      </c>
      <c r="J1030">
        <v>0</v>
      </c>
      <c r="K1030">
        <v>0</v>
      </c>
      <c r="L1030">
        <v>0</v>
      </c>
      <c r="M1030">
        <v>17</v>
      </c>
      <c r="N1030">
        <v>0</v>
      </c>
      <c r="O1030">
        <v>0</v>
      </c>
      <c r="P1030">
        <v>0</v>
      </c>
      <c r="Q1030">
        <v>0</v>
      </c>
    </row>
    <row r="1031" spans="1:17" x14ac:dyDescent="0.2">
      <c r="A1031" t="s">
        <v>18769</v>
      </c>
      <c r="B1031" t="s">
        <v>88</v>
      </c>
      <c r="C1031" t="s">
        <v>256</v>
      </c>
      <c r="D1031" t="s">
        <v>17736</v>
      </c>
      <c r="E1031" t="s">
        <v>83</v>
      </c>
      <c r="F1031" t="s">
        <v>4925</v>
      </c>
      <c r="G1031">
        <v>0</v>
      </c>
      <c r="H1031">
        <v>0</v>
      </c>
      <c r="I1031">
        <v>0</v>
      </c>
      <c r="J1031">
        <v>0</v>
      </c>
      <c r="K1031">
        <v>0</v>
      </c>
      <c r="L1031">
        <v>0</v>
      </c>
      <c r="M1031">
        <v>0</v>
      </c>
      <c r="N1031">
        <v>17</v>
      </c>
      <c r="O1031">
        <v>17</v>
      </c>
      <c r="P1031">
        <v>0</v>
      </c>
      <c r="Q1031">
        <v>0</v>
      </c>
    </row>
    <row r="1032" spans="1:17" x14ac:dyDescent="0.2">
      <c r="A1032" t="s">
        <v>18770</v>
      </c>
      <c r="B1032" t="s">
        <v>88</v>
      </c>
      <c r="C1032" t="s">
        <v>256</v>
      </c>
      <c r="D1032" t="s">
        <v>17736</v>
      </c>
      <c r="E1032" t="s">
        <v>83</v>
      </c>
      <c r="F1032" t="s">
        <v>4927</v>
      </c>
      <c r="G1032">
        <v>0</v>
      </c>
      <c r="H1032">
        <v>0</v>
      </c>
      <c r="I1032">
        <v>0</v>
      </c>
      <c r="J1032">
        <v>0</v>
      </c>
      <c r="K1032">
        <v>0</v>
      </c>
      <c r="L1032">
        <v>0</v>
      </c>
      <c r="M1032">
        <v>0</v>
      </c>
      <c r="N1032">
        <v>16</v>
      </c>
      <c r="O1032">
        <v>16</v>
      </c>
      <c r="P1032">
        <v>0</v>
      </c>
      <c r="Q1032">
        <v>0</v>
      </c>
    </row>
    <row r="1033" spans="1:17" x14ac:dyDescent="0.2">
      <c r="A1033" t="s">
        <v>18771</v>
      </c>
      <c r="B1033" t="s">
        <v>88</v>
      </c>
      <c r="C1033" t="s">
        <v>256</v>
      </c>
      <c r="D1033" t="s">
        <v>17736</v>
      </c>
      <c r="E1033" t="s">
        <v>83</v>
      </c>
      <c r="F1033" t="s">
        <v>17734</v>
      </c>
      <c r="G1033">
        <v>17</v>
      </c>
      <c r="H1033">
        <v>0</v>
      </c>
      <c r="I1033">
        <v>0</v>
      </c>
      <c r="J1033">
        <v>0</v>
      </c>
      <c r="K1033">
        <v>0</v>
      </c>
      <c r="L1033">
        <v>0</v>
      </c>
      <c r="M1033">
        <v>0</v>
      </c>
      <c r="N1033">
        <v>0</v>
      </c>
      <c r="O1033">
        <v>0</v>
      </c>
      <c r="P1033">
        <v>0</v>
      </c>
      <c r="Q1033">
        <v>0</v>
      </c>
    </row>
    <row r="1034" spans="1:17" x14ac:dyDescent="0.2">
      <c r="A1034" t="s">
        <v>18772</v>
      </c>
      <c r="B1034" t="s">
        <v>88</v>
      </c>
      <c r="C1034" t="s">
        <v>256</v>
      </c>
      <c r="D1034" t="s">
        <v>17736</v>
      </c>
      <c r="E1034" t="s">
        <v>81</v>
      </c>
      <c r="F1034" t="s">
        <v>4929</v>
      </c>
      <c r="G1034">
        <v>0</v>
      </c>
      <c r="H1034">
        <v>21</v>
      </c>
      <c r="I1034">
        <v>0</v>
      </c>
      <c r="J1034">
        <v>21</v>
      </c>
      <c r="K1034">
        <v>0</v>
      </c>
      <c r="L1034">
        <v>0</v>
      </c>
      <c r="M1034">
        <v>0</v>
      </c>
      <c r="N1034">
        <v>0</v>
      </c>
      <c r="O1034">
        <v>0</v>
      </c>
      <c r="P1034">
        <v>0</v>
      </c>
      <c r="Q1034">
        <v>0</v>
      </c>
    </row>
    <row r="1035" spans="1:17" x14ac:dyDescent="0.2">
      <c r="A1035" t="s">
        <v>18773</v>
      </c>
      <c r="B1035" t="s">
        <v>88</v>
      </c>
      <c r="C1035" t="s">
        <v>256</v>
      </c>
      <c r="D1035" t="s">
        <v>17736</v>
      </c>
      <c r="E1035" t="s">
        <v>81</v>
      </c>
      <c r="F1035" t="s">
        <v>4931</v>
      </c>
      <c r="G1035">
        <v>0</v>
      </c>
      <c r="H1035">
        <v>21</v>
      </c>
      <c r="I1035">
        <v>0</v>
      </c>
      <c r="J1035">
        <v>20</v>
      </c>
      <c r="K1035">
        <v>0</v>
      </c>
      <c r="L1035">
        <v>1</v>
      </c>
      <c r="M1035">
        <v>0</v>
      </c>
      <c r="N1035">
        <v>0</v>
      </c>
      <c r="O1035">
        <v>0</v>
      </c>
      <c r="P1035">
        <v>0</v>
      </c>
      <c r="Q1035">
        <v>0</v>
      </c>
    </row>
    <row r="1036" spans="1:17" x14ac:dyDescent="0.2">
      <c r="A1036" t="s">
        <v>18774</v>
      </c>
      <c r="B1036" t="s">
        <v>88</v>
      </c>
      <c r="C1036" t="s">
        <v>256</v>
      </c>
      <c r="D1036" t="s">
        <v>17736</v>
      </c>
      <c r="E1036" t="s">
        <v>81</v>
      </c>
      <c r="F1036" t="s">
        <v>4933</v>
      </c>
      <c r="G1036">
        <v>0</v>
      </c>
      <c r="H1036">
        <v>0</v>
      </c>
      <c r="I1036">
        <v>0</v>
      </c>
      <c r="J1036">
        <v>0</v>
      </c>
      <c r="K1036">
        <v>0</v>
      </c>
      <c r="L1036">
        <v>0</v>
      </c>
      <c r="M1036">
        <v>21</v>
      </c>
      <c r="N1036">
        <v>0</v>
      </c>
      <c r="O1036">
        <v>0</v>
      </c>
      <c r="P1036">
        <v>0</v>
      </c>
      <c r="Q1036">
        <v>0</v>
      </c>
    </row>
    <row r="1037" spans="1:17" x14ac:dyDescent="0.2">
      <c r="A1037" t="s">
        <v>18775</v>
      </c>
      <c r="B1037" t="s">
        <v>88</v>
      </c>
      <c r="C1037" t="s">
        <v>256</v>
      </c>
      <c r="D1037" t="s">
        <v>17736</v>
      </c>
      <c r="E1037" t="s">
        <v>81</v>
      </c>
      <c r="F1037" t="s">
        <v>4935</v>
      </c>
      <c r="G1037">
        <v>0</v>
      </c>
      <c r="H1037">
        <v>21</v>
      </c>
      <c r="I1037">
        <v>0</v>
      </c>
      <c r="J1037">
        <v>20</v>
      </c>
      <c r="K1037">
        <v>0</v>
      </c>
      <c r="L1037">
        <v>1</v>
      </c>
      <c r="M1037">
        <v>0</v>
      </c>
      <c r="N1037">
        <v>0</v>
      </c>
      <c r="O1037">
        <v>0</v>
      </c>
      <c r="P1037">
        <v>0</v>
      </c>
      <c r="Q1037">
        <v>0</v>
      </c>
    </row>
    <row r="1038" spans="1:17" x14ac:dyDescent="0.2">
      <c r="A1038" t="s">
        <v>18776</v>
      </c>
      <c r="B1038" t="s">
        <v>88</v>
      </c>
      <c r="C1038" t="s">
        <v>256</v>
      </c>
      <c r="D1038" t="s">
        <v>17736</v>
      </c>
      <c r="E1038" t="s">
        <v>81</v>
      </c>
      <c r="F1038" t="s">
        <v>4937</v>
      </c>
      <c r="G1038">
        <v>0</v>
      </c>
      <c r="H1038">
        <v>21</v>
      </c>
      <c r="I1038">
        <v>0</v>
      </c>
      <c r="J1038">
        <v>20</v>
      </c>
      <c r="K1038">
        <v>0</v>
      </c>
      <c r="L1038">
        <v>1</v>
      </c>
      <c r="M1038">
        <v>0</v>
      </c>
      <c r="N1038">
        <v>0</v>
      </c>
      <c r="O1038">
        <v>0</v>
      </c>
      <c r="P1038">
        <v>0</v>
      </c>
      <c r="Q1038">
        <v>0</v>
      </c>
    </row>
    <row r="1039" spans="1:17" x14ac:dyDescent="0.2">
      <c r="A1039" t="s">
        <v>18777</v>
      </c>
      <c r="B1039" t="s">
        <v>88</v>
      </c>
      <c r="C1039" t="s">
        <v>256</v>
      </c>
      <c r="D1039" t="s">
        <v>17736</v>
      </c>
      <c r="E1039" t="s">
        <v>81</v>
      </c>
      <c r="F1039" t="s">
        <v>4939</v>
      </c>
      <c r="G1039">
        <v>0</v>
      </c>
      <c r="H1039">
        <v>0</v>
      </c>
      <c r="I1039">
        <v>0</v>
      </c>
      <c r="J1039">
        <v>0</v>
      </c>
      <c r="K1039">
        <v>0</v>
      </c>
      <c r="L1039">
        <v>0</v>
      </c>
      <c r="M1039">
        <v>21</v>
      </c>
      <c r="N1039">
        <v>0</v>
      </c>
      <c r="O1039">
        <v>0</v>
      </c>
      <c r="P1039">
        <v>0</v>
      </c>
      <c r="Q1039">
        <v>0</v>
      </c>
    </row>
    <row r="1040" spans="1:17" x14ac:dyDescent="0.2">
      <c r="A1040" t="s">
        <v>18778</v>
      </c>
      <c r="B1040" t="s">
        <v>88</v>
      </c>
      <c r="C1040" t="s">
        <v>256</v>
      </c>
      <c r="D1040" t="s">
        <v>17736</v>
      </c>
      <c r="E1040" t="s">
        <v>81</v>
      </c>
      <c r="F1040" t="s">
        <v>4941</v>
      </c>
      <c r="G1040">
        <v>0</v>
      </c>
      <c r="H1040">
        <v>21</v>
      </c>
      <c r="I1040">
        <v>0</v>
      </c>
      <c r="J1040">
        <v>21</v>
      </c>
      <c r="K1040">
        <v>0</v>
      </c>
      <c r="L1040">
        <v>0</v>
      </c>
      <c r="M1040">
        <v>0</v>
      </c>
      <c r="N1040">
        <v>0</v>
      </c>
      <c r="O1040">
        <v>0</v>
      </c>
      <c r="P1040">
        <v>0</v>
      </c>
      <c r="Q1040">
        <v>0</v>
      </c>
    </row>
    <row r="1041" spans="1:17" x14ac:dyDescent="0.2">
      <c r="A1041" t="s">
        <v>18779</v>
      </c>
      <c r="B1041" t="s">
        <v>86</v>
      </c>
      <c r="C1041" t="s">
        <v>137</v>
      </c>
      <c r="D1041" t="s">
        <v>17736</v>
      </c>
      <c r="E1041" t="s">
        <v>81</v>
      </c>
      <c r="F1041" t="s">
        <v>4929</v>
      </c>
      <c r="G1041">
        <v>0</v>
      </c>
      <c r="H1041">
        <v>1</v>
      </c>
      <c r="I1041">
        <v>0</v>
      </c>
      <c r="J1041">
        <v>1</v>
      </c>
      <c r="K1041">
        <v>0</v>
      </c>
      <c r="L1041">
        <v>0</v>
      </c>
      <c r="M1041">
        <v>0</v>
      </c>
      <c r="N1041">
        <v>0</v>
      </c>
      <c r="O1041">
        <v>0</v>
      </c>
      <c r="P1041">
        <v>0</v>
      </c>
      <c r="Q1041">
        <v>0</v>
      </c>
    </row>
    <row r="1042" spans="1:17" x14ac:dyDescent="0.2">
      <c r="A1042" t="s">
        <v>18780</v>
      </c>
      <c r="B1042" t="s">
        <v>86</v>
      </c>
      <c r="C1042" t="s">
        <v>137</v>
      </c>
      <c r="D1042" t="s">
        <v>17736</v>
      </c>
      <c r="E1042" t="s">
        <v>81</v>
      </c>
      <c r="F1042" t="s">
        <v>4931</v>
      </c>
      <c r="G1042">
        <v>0</v>
      </c>
      <c r="H1042">
        <v>1</v>
      </c>
      <c r="I1042">
        <v>0</v>
      </c>
      <c r="J1042">
        <v>1</v>
      </c>
      <c r="K1042">
        <v>0</v>
      </c>
      <c r="L1042">
        <v>0</v>
      </c>
      <c r="M1042">
        <v>0</v>
      </c>
      <c r="N1042">
        <v>0</v>
      </c>
      <c r="O1042">
        <v>0</v>
      </c>
      <c r="P1042">
        <v>0</v>
      </c>
      <c r="Q1042">
        <v>0</v>
      </c>
    </row>
    <row r="1043" spans="1:17" x14ac:dyDescent="0.2">
      <c r="A1043" t="s">
        <v>18781</v>
      </c>
      <c r="B1043" t="s">
        <v>86</v>
      </c>
      <c r="C1043" t="s">
        <v>137</v>
      </c>
      <c r="D1043" t="s">
        <v>17736</v>
      </c>
      <c r="E1043" t="s">
        <v>81</v>
      </c>
      <c r="F1043" t="s">
        <v>4933</v>
      </c>
      <c r="G1043">
        <v>0</v>
      </c>
      <c r="H1043">
        <v>0</v>
      </c>
      <c r="I1043">
        <v>0</v>
      </c>
      <c r="J1043">
        <v>0</v>
      </c>
      <c r="K1043">
        <v>0</v>
      </c>
      <c r="L1043">
        <v>0</v>
      </c>
      <c r="M1043">
        <v>1</v>
      </c>
      <c r="N1043">
        <v>0</v>
      </c>
      <c r="O1043">
        <v>0</v>
      </c>
      <c r="P1043">
        <v>0</v>
      </c>
      <c r="Q1043">
        <v>0</v>
      </c>
    </row>
    <row r="1044" spans="1:17" x14ac:dyDescent="0.2">
      <c r="A1044" t="s">
        <v>18782</v>
      </c>
      <c r="B1044" t="s">
        <v>86</v>
      </c>
      <c r="C1044" t="s">
        <v>137</v>
      </c>
      <c r="D1044" t="s">
        <v>17736</v>
      </c>
      <c r="E1044" t="s">
        <v>81</v>
      </c>
      <c r="F1044" t="s">
        <v>4935</v>
      </c>
      <c r="G1044">
        <v>0</v>
      </c>
      <c r="H1044">
        <v>1</v>
      </c>
      <c r="I1044">
        <v>0</v>
      </c>
      <c r="J1044">
        <v>1</v>
      </c>
      <c r="K1044">
        <v>0</v>
      </c>
      <c r="L1044">
        <v>0</v>
      </c>
      <c r="M1044">
        <v>0</v>
      </c>
      <c r="N1044">
        <v>0</v>
      </c>
      <c r="O1044">
        <v>0</v>
      </c>
      <c r="P1044">
        <v>0</v>
      </c>
      <c r="Q1044">
        <v>0</v>
      </c>
    </row>
    <row r="1045" spans="1:17" x14ac:dyDescent="0.2">
      <c r="A1045" t="s">
        <v>18783</v>
      </c>
      <c r="B1045" t="s">
        <v>86</v>
      </c>
      <c r="C1045" t="s">
        <v>137</v>
      </c>
      <c r="D1045" t="s">
        <v>17736</v>
      </c>
      <c r="E1045" t="s">
        <v>81</v>
      </c>
      <c r="F1045" t="s">
        <v>4937</v>
      </c>
      <c r="G1045">
        <v>0</v>
      </c>
      <c r="H1045">
        <v>1</v>
      </c>
      <c r="I1045">
        <v>0</v>
      </c>
      <c r="J1045">
        <v>1</v>
      </c>
      <c r="K1045">
        <v>0</v>
      </c>
      <c r="L1045">
        <v>0</v>
      </c>
      <c r="M1045">
        <v>0</v>
      </c>
      <c r="N1045">
        <v>0</v>
      </c>
      <c r="O1045">
        <v>0</v>
      </c>
      <c r="P1045">
        <v>0</v>
      </c>
      <c r="Q1045">
        <v>0</v>
      </c>
    </row>
    <row r="1046" spans="1:17" x14ac:dyDescent="0.2">
      <c r="A1046" t="s">
        <v>18784</v>
      </c>
      <c r="B1046" t="s">
        <v>86</v>
      </c>
      <c r="C1046" t="s">
        <v>137</v>
      </c>
      <c r="D1046" t="s">
        <v>17736</v>
      </c>
      <c r="E1046" t="s">
        <v>81</v>
      </c>
      <c r="F1046" t="s">
        <v>4939</v>
      </c>
      <c r="G1046">
        <v>0</v>
      </c>
      <c r="H1046">
        <v>0</v>
      </c>
      <c r="I1046">
        <v>0</v>
      </c>
      <c r="J1046">
        <v>0</v>
      </c>
      <c r="K1046">
        <v>0</v>
      </c>
      <c r="L1046">
        <v>0</v>
      </c>
      <c r="M1046">
        <v>1</v>
      </c>
      <c r="N1046">
        <v>0</v>
      </c>
      <c r="O1046">
        <v>0</v>
      </c>
      <c r="P1046">
        <v>0</v>
      </c>
      <c r="Q1046">
        <v>0</v>
      </c>
    </row>
    <row r="1047" spans="1:17" x14ac:dyDescent="0.2">
      <c r="A1047" t="s">
        <v>18785</v>
      </c>
      <c r="B1047" t="s">
        <v>86</v>
      </c>
      <c r="C1047" t="s">
        <v>137</v>
      </c>
      <c r="D1047" t="s">
        <v>17736</v>
      </c>
      <c r="E1047" t="s">
        <v>81</v>
      </c>
      <c r="F1047" t="s">
        <v>4941</v>
      </c>
      <c r="G1047">
        <v>0</v>
      </c>
      <c r="H1047">
        <v>1</v>
      </c>
      <c r="I1047">
        <v>0</v>
      </c>
      <c r="J1047">
        <v>1</v>
      </c>
      <c r="K1047">
        <v>0</v>
      </c>
      <c r="L1047">
        <v>0</v>
      </c>
      <c r="M1047">
        <v>0</v>
      </c>
      <c r="N1047">
        <v>0</v>
      </c>
      <c r="O1047">
        <v>0</v>
      </c>
      <c r="P1047">
        <v>0</v>
      </c>
      <c r="Q1047">
        <v>0</v>
      </c>
    </row>
    <row r="1048" spans="1:17" x14ac:dyDescent="0.2">
      <c r="A1048" t="s">
        <v>18786</v>
      </c>
      <c r="B1048" t="s">
        <v>86</v>
      </c>
      <c r="C1048" t="s">
        <v>137</v>
      </c>
      <c r="D1048" t="s">
        <v>17736</v>
      </c>
      <c r="E1048" t="s">
        <v>81</v>
      </c>
      <c r="F1048" t="s">
        <v>4943</v>
      </c>
      <c r="G1048">
        <v>0</v>
      </c>
      <c r="H1048">
        <v>0</v>
      </c>
      <c r="I1048">
        <v>0</v>
      </c>
      <c r="J1048">
        <v>0</v>
      </c>
      <c r="K1048">
        <v>0</v>
      </c>
      <c r="L1048">
        <v>0</v>
      </c>
      <c r="M1048">
        <v>1</v>
      </c>
      <c r="N1048">
        <v>0</v>
      </c>
      <c r="O1048">
        <v>0</v>
      </c>
      <c r="P1048">
        <v>0</v>
      </c>
      <c r="Q1048">
        <v>0</v>
      </c>
    </row>
    <row r="1049" spans="1:17" x14ac:dyDescent="0.2">
      <c r="A1049" t="s">
        <v>18787</v>
      </c>
      <c r="B1049" t="s">
        <v>86</v>
      </c>
      <c r="C1049" t="s">
        <v>137</v>
      </c>
      <c r="D1049" t="s">
        <v>17736</v>
      </c>
      <c r="E1049" t="s">
        <v>81</v>
      </c>
      <c r="F1049" t="s">
        <v>4925</v>
      </c>
      <c r="G1049">
        <v>0</v>
      </c>
      <c r="H1049">
        <v>0</v>
      </c>
      <c r="I1049">
        <v>0</v>
      </c>
      <c r="J1049">
        <v>0</v>
      </c>
      <c r="K1049">
        <v>0</v>
      </c>
      <c r="L1049">
        <v>0</v>
      </c>
      <c r="M1049">
        <v>0</v>
      </c>
      <c r="N1049">
        <v>1</v>
      </c>
      <c r="O1049">
        <v>1</v>
      </c>
      <c r="P1049">
        <v>0</v>
      </c>
      <c r="Q1049">
        <v>0</v>
      </c>
    </row>
    <row r="1050" spans="1:17" x14ac:dyDescent="0.2">
      <c r="A1050" t="s">
        <v>18788</v>
      </c>
      <c r="B1050" t="s">
        <v>86</v>
      </c>
      <c r="C1050" t="s">
        <v>137</v>
      </c>
      <c r="D1050" t="s">
        <v>17736</v>
      </c>
      <c r="E1050" t="s">
        <v>81</v>
      </c>
      <c r="F1050" t="s">
        <v>4927</v>
      </c>
      <c r="G1050">
        <v>0</v>
      </c>
      <c r="H1050">
        <v>0</v>
      </c>
      <c r="I1050">
        <v>0</v>
      </c>
      <c r="J1050">
        <v>0</v>
      </c>
      <c r="K1050">
        <v>0</v>
      </c>
      <c r="L1050">
        <v>0</v>
      </c>
      <c r="M1050">
        <v>0</v>
      </c>
      <c r="N1050">
        <v>1</v>
      </c>
      <c r="O1050">
        <v>1</v>
      </c>
      <c r="P1050">
        <v>0</v>
      </c>
      <c r="Q1050">
        <v>0</v>
      </c>
    </row>
    <row r="1051" spans="1:17" x14ac:dyDescent="0.2">
      <c r="A1051" t="s">
        <v>18789</v>
      </c>
      <c r="B1051" t="s">
        <v>86</v>
      </c>
      <c r="C1051" t="s">
        <v>137</v>
      </c>
      <c r="D1051" t="s">
        <v>17736</v>
      </c>
      <c r="E1051" t="s">
        <v>81</v>
      </c>
      <c r="F1051" t="s">
        <v>17734</v>
      </c>
      <c r="G1051">
        <v>1</v>
      </c>
      <c r="H1051">
        <v>0</v>
      </c>
      <c r="I1051">
        <v>0</v>
      </c>
      <c r="J1051">
        <v>0</v>
      </c>
      <c r="K1051">
        <v>0</v>
      </c>
      <c r="L1051">
        <v>0</v>
      </c>
      <c r="M1051">
        <v>0</v>
      </c>
      <c r="N1051">
        <v>0</v>
      </c>
      <c r="O1051">
        <v>0</v>
      </c>
      <c r="P1051">
        <v>0</v>
      </c>
      <c r="Q1051">
        <v>0</v>
      </c>
    </row>
    <row r="1052" spans="1:17" x14ac:dyDescent="0.2">
      <c r="A1052" t="s">
        <v>18790</v>
      </c>
      <c r="B1052" t="s">
        <v>86</v>
      </c>
      <c r="C1052" t="s">
        <v>138</v>
      </c>
      <c r="D1052" t="s">
        <v>17768</v>
      </c>
      <c r="E1052" t="s">
        <v>81</v>
      </c>
      <c r="F1052" t="s">
        <v>17734</v>
      </c>
      <c r="G1052">
        <v>2</v>
      </c>
      <c r="H1052">
        <v>0</v>
      </c>
      <c r="I1052">
        <v>0</v>
      </c>
      <c r="J1052">
        <v>0</v>
      </c>
      <c r="K1052">
        <v>0</v>
      </c>
      <c r="L1052">
        <v>0</v>
      </c>
      <c r="M1052">
        <v>0</v>
      </c>
      <c r="N1052">
        <v>0</v>
      </c>
      <c r="O1052">
        <v>0</v>
      </c>
      <c r="P1052">
        <v>0</v>
      </c>
      <c r="Q1052">
        <v>0</v>
      </c>
    </row>
    <row r="1053" spans="1:17" x14ac:dyDescent="0.2">
      <c r="A1053" t="s">
        <v>18791</v>
      </c>
      <c r="B1053" t="s">
        <v>86</v>
      </c>
      <c r="C1053" t="s">
        <v>138</v>
      </c>
      <c r="D1053" t="s">
        <v>17736</v>
      </c>
      <c r="E1053" t="s">
        <v>83</v>
      </c>
      <c r="F1053" t="s">
        <v>4929</v>
      </c>
      <c r="G1053">
        <v>0</v>
      </c>
      <c r="H1053">
        <v>36</v>
      </c>
      <c r="I1053">
        <v>1</v>
      </c>
      <c r="J1053">
        <v>24</v>
      </c>
      <c r="K1053">
        <v>7</v>
      </c>
      <c r="L1053">
        <v>4</v>
      </c>
      <c r="M1053">
        <v>0</v>
      </c>
      <c r="N1053">
        <v>0</v>
      </c>
      <c r="O1053">
        <v>0</v>
      </c>
      <c r="P1053">
        <v>0</v>
      </c>
      <c r="Q1053">
        <v>0</v>
      </c>
    </row>
    <row r="1054" spans="1:17" x14ac:dyDescent="0.2">
      <c r="A1054" t="s">
        <v>18792</v>
      </c>
      <c r="B1054" t="s">
        <v>86</v>
      </c>
      <c r="C1054" t="s">
        <v>138</v>
      </c>
      <c r="D1054" t="s">
        <v>17736</v>
      </c>
      <c r="E1054" t="s">
        <v>83</v>
      </c>
      <c r="F1054" t="s">
        <v>4931</v>
      </c>
      <c r="G1054">
        <v>0</v>
      </c>
      <c r="H1054">
        <v>36</v>
      </c>
      <c r="I1054">
        <v>1</v>
      </c>
      <c r="J1054">
        <v>24</v>
      </c>
      <c r="K1054">
        <v>4</v>
      </c>
      <c r="L1054">
        <v>7</v>
      </c>
      <c r="M1054">
        <v>0</v>
      </c>
      <c r="N1054">
        <v>0</v>
      </c>
      <c r="O1054">
        <v>0</v>
      </c>
      <c r="P1054">
        <v>0</v>
      </c>
      <c r="Q1054">
        <v>0</v>
      </c>
    </row>
    <row r="1055" spans="1:17" x14ac:dyDescent="0.2">
      <c r="A1055" t="s">
        <v>18793</v>
      </c>
      <c r="B1055" t="s">
        <v>86</v>
      </c>
      <c r="C1055" t="s">
        <v>138</v>
      </c>
      <c r="D1055" t="s">
        <v>17736</v>
      </c>
      <c r="E1055" t="s">
        <v>83</v>
      </c>
      <c r="F1055" t="s">
        <v>4933</v>
      </c>
      <c r="G1055">
        <v>0</v>
      </c>
      <c r="H1055">
        <v>0</v>
      </c>
      <c r="I1055">
        <v>0</v>
      </c>
      <c r="J1055">
        <v>0</v>
      </c>
      <c r="K1055">
        <v>0</v>
      </c>
      <c r="L1055">
        <v>0</v>
      </c>
      <c r="M1055">
        <v>36</v>
      </c>
      <c r="N1055">
        <v>0</v>
      </c>
      <c r="O1055">
        <v>0</v>
      </c>
      <c r="P1055">
        <v>0</v>
      </c>
      <c r="Q1055">
        <v>0</v>
      </c>
    </row>
    <row r="1056" spans="1:17" x14ac:dyDescent="0.2">
      <c r="A1056" t="s">
        <v>18794</v>
      </c>
      <c r="B1056" t="s">
        <v>86</v>
      </c>
      <c r="C1056" t="s">
        <v>138</v>
      </c>
      <c r="D1056" t="s">
        <v>17736</v>
      </c>
      <c r="E1056" t="s">
        <v>83</v>
      </c>
      <c r="F1056" t="s">
        <v>4935</v>
      </c>
      <c r="G1056">
        <v>0</v>
      </c>
      <c r="H1056">
        <v>36</v>
      </c>
      <c r="I1056">
        <v>1</v>
      </c>
      <c r="J1056">
        <v>24</v>
      </c>
      <c r="K1056">
        <v>4</v>
      </c>
      <c r="L1056">
        <v>7</v>
      </c>
      <c r="M1056">
        <v>0</v>
      </c>
      <c r="N1056">
        <v>0</v>
      </c>
      <c r="O1056">
        <v>0</v>
      </c>
      <c r="P1056">
        <v>0</v>
      </c>
      <c r="Q1056">
        <v>0</v>
      </c>
    </row>
    <row r="1057" spans="1:17" x14ac:dyDescent="0.2">
      <c r="A1057" t="s">
        <v>18795</v>
      </c>
      <c r="B1057" t="s">
        <v>86</v>
      </c>
      <c r="C1057" t="s">
        <v>138</v>
      </c>
      <c r="D1057" t="s">
        <v>17736</v>
      </c>
      <c r="E1057" t="s">
        <v>83</v>
      </c>
      <c r="F1057" t="s">
        <v>4937</v>
      </c>
      <c r="G1057">
        <v>0</v>
      </c>
      <c r="H1057">
        <v>36</v>
      </c>
      <c r="I1057">
        <v>1</v>
      </c>
      <c r="J1057">
        <v>24</v>
      </c>
      <c r="K1057">
        <v>4</v>
      </c>
      <c r="L1057">
        <v>7</v>
      </c>
      <c r="M1057">
        <v>0</v>
      </c>
      <c r="N1057">
        <v>0</v>
      </c>
      <c r="O1057">
        <v>0</v>
      </c>
      <c r="P1057">
        <v>0</v>
      </c>
      <c r="Q1057">
        <v>0</v>
      </c>
    </row>
    <row r="1058" spans="1:17" x14ac:dyDescent="0.2">
      <c r="A1058" t="s">
        <v>18796</v>
      </c>
      <c r="B1058" t="s">
        <v>86</v>
      </c>
      <c r="C1058" t="s">
        <v>138</v>
      </c>
      <c r="D1058" t="s">
        <v>17736</v>
      </c>
      <c r="E1058" t="s">
        <v>83</v>
      </c>
      <c r="F1058" t="s">
        <v>4939</v>
      </c>
      <c r="G1058">
        <v>0</v>
      </c>
      <c r="H1058">
        <v>0</v>
      </c>
      <c r="I1058">
        <v>0</v>
      </c>
      <c r="J1058">
        <v>0</v>
      </c>
      <c r="K1058">
        <v>0</v>
      </c>
      <c r="L1058">
        <v>0</v>
      </c>
      <c r="M1058">
        <v>36</v>
      </c>
      <c r="N1058">
        <v>0</v>
      </c>
      <c r="O1058">
        <v>0</v>
      </c>
      <c r="P1058">
        <v>0</v>
      </c>
      <c r="Q1058">
        <v>0</v>
      </c>
    </row>
    <row r="1059" spans="1:17" x14ac:dyDescent="0.2">
      <c r="A1059" t="s">
        <v>18797</v>
      </c>
      <c r="B1059" t="s">
        <v>86</v>
      </c>
      <c r="C1059" t="s">
        <v>138</v>
      </c>
      <c r="D1059" t="s">
        <v>17736</v>
      </c>
      <c r="E1059" t="s">
        <v>83</v>
      </c>
      <c r="F1059" t="s">
        <v>4941</v>
      </c>
      <c r="G1059">
        <v>0</v>
      </c>
      <c r="H1059">
        <v>36</v>
      </c>
      <c r="I1059">
        <v>1</v>
      </c>
      <c r="J1059">
        <v>24</v>
      </c>
      <c r="K1059">
        <v>6</v>
      </c>
      <c r="L1059">
        <v>5</v>
      </c>
      <c r="M1059">
        <v>0</v>
      </c>
      <c r="N1059">
        <v>0</v>
      </c>
      <c r="O1059">
        <v>0</v>
      </c>
      <c r="P1059">
        <v>0</v>
      </c>
      <c r="Q1059">
        <v>0</v>
      </c>
    </row>
    <row r="1060" spans="1:17" x14ac:dyDescent="0.2">
      <c r="A1060" t="s">
        <v>18798</v>
      </c>
      <c r="B1060" t="s">
        <v>86</v>
      </c>
      <c r="C1060" t="s">
        <v>138</v>
      </c>
      <c r="D1060" t="s">
        <v>17736</v>
      </c>
      <c r="E1060" t="s">
        <v>83</v>
      </c>
      <c r="F1060" t="s">
        <v>4943</v>
      </c>
      <c r="G1060">
        <v>0</v>
      </c>
      <c r="H1060">
        <v>0</v>
      </c>
      <c r="I1060">
        <v>0</v>
      </c>
      <c r="J1060">
        <v>0</v>
      </c>
      <c r="K1060">
        <v>0</v>
      </c>
      <c r="L1060">
        <v>0</v>
      </c>
      <c r="M1060">
        <v>36</v>
      </c>
      <c r="N1060">
        <v>0</v>
      </c>
      <c r="O1060">
        <v>0</v>
      </c>
      <c r="P1060">
        <v>0</v>
      </c>
      <c r="Q1060">
        <v>0</v>
      </c>
    </row>
    <row r="1061" spans="1:17" x14ac:dyDescent="0.2">
      <c r="A1061" t="s">
        <v>18799</v>
      </c>
      <c r="B1061" t="s">
        <v>86</v>
      </c>
      <c r="C1061" t="s">
        <v>138</v>
      </c>
      <c r="D1061" t="s">
        <v>17736</v>
      </c>
      <c r="E1061" t="s">
        <v>83</v>
      </c>
      <c r="F1061" t="s">
        <v>4925</v>
      </c>
      <c r="G1061">
        <v>0</v>
      </c>
      <c r="H1061">
        <v>0</v>
      </c>
      <c r="I1061">
        <v>0</v>
      </c>
      <c r="J1061">
        <v>0</v>
      </c>
      <c r="K1061">
        <v>0</v>
      </c>
      <c r="L1061">
        <v>0</v>
      </c>
      <c r="M1061">
        <v>0</v>
      </c>
      <c r="N1061">
        <v>33</v>
      </c>
      <c r="O1061">
        <v>25</v>
      </c>
      <c r="P1061">
        <v>5</v>
      </c>
      <c r="Q1061">
        <v>3</v>
      </c>
    </row>
    <row r="1062" spans="1:17" x14ac:dyDescent="0.2">
      <c r="A1062" t="s">
        <v>18800</v>
      </c>
      <c r="B1062" t="s">
        <v>86</v>
      </c>
      <c r="C1062" t="s">
        <v>138</v>
      </c>
      <c r="D1062" t="s">
        <v>17736</v>
      </c>
      <c r="E1062" t="s">
        <v>83</v>
      </c>
      <c r="F1062" t="s">
        <v>4927</v>
      </c>
      <c r="G1062">
        <v>0</v>
      </c>
      <c r="H1062">
        <v>0</v>
      </c>
      <c r="I1062">
        <v>0</v>
      </c>
      <c r="J1062">
        <v>0</v>
      </c>
      <c r="K1062">
        <v>0</v>
      </c>
      <c r="L1062">
        <v>0</v>
      </c>
      <c r="M1062">
        <v>0</v>
      </c>
      <c r="N1062">
        <v>31</v>
      </c>
      <c r="O1062">
        <v>23</v>
      </c>
      <c r="P1062">
        <v>5</v>
      </c>
      <c r="Q1062">
        <v>3</v>
      </c>
    </row>
    <row r="1063" spans="1:17" x14ac:dyDescent="0.2">
      <c r="A1063" t="s">
        <v>18801</v>
      </c>
      <c r="B1063" t="s">
        <v>86</v>
      </c>
      <c r="C1063" t="s">
        <v>138</v>
      </c>
      <c r="D1063" t="s">
        <v>17736</v>
      </c>
      <c r="E1063" t="s">
        <v>83</v>
      </c>
      <c r="F1063" t="s">
        <v>17734</v>
      </c>
      <c r="G1063">
        <v>36</v>
      </c>
      <c r="H1063">
        <v>0</v>
      </c>
      <c r="I1063">
        <v>0</v>
      </c>
      <c r="J1063">
        <v>0</v>
      </c>
      <c r="K1063">
        <v>0</v>
      </c>
      <c r="L1063">
        <v>0</v>
      </c>
      <c r="M1063">
        <v>0</v>
      </c>
      <c r="N1063">
        <v>0</v>
      </c>
      <c r="O1063">
        <v>0</v>
      </c>
      <c r="P1063">
        <v>0</v>
      </c>
      <c r="Q1063">
        <v>0</v>
      </c>
    </row>
    <row r="1064" spans="1:17" x14ac:dyDescent="0.2">
      <c r="A1064" t="s">
        <v>18802</v>
      </c>
      <c r="B1064" t="s">
        <v>86</v>
      </c>
      <c r="C1064" t="s">
        <v>138</v>
      </c>
      <c r="D1064" t="s">
        <v>17736</v>
      </c>
      <c r="E1064" t="s">
        <v>81</v>
      </c>
      <c r="F1064" t="s">
        <v>4929</v>
      </c>
      <c r="G1064">
        <v>0</v>
      </c>
      <c r="H1064">
        <v>19</v>
      </c>
      <c r="I1064">
        <v>1</v>
      </c>
      <c r="J1064">
        <v>15</v>
      </c>
      <c r="K1064">
        <v>2</v>
      </c>
      <c r="L1064">
        <v>1</v>
      </c>
      <c r="M1064">
        <v>0</v>
      </c>
      <c r="N1064">
        <v>0</v>
      </c>
      <c r="O1064">
        <v>0</v>
      </c>
      <c r="P1064">
        <v>0</v>
      </c>
      <c r="Q1064">
        <v>0</v>
      </c>
    </row>
    <row r="1065" spans="1:17" x14ac:dyDescent="0.2">
      <c r="A1065" t="s">
        <v>18803</v>
      </c>
      <c r="B1065" t="s">
        <v>86</v>
      </c>
      <c r="C1065" t="s">
        <v>138</v>
      </c>
      <c r="D1065" t="s">
        <v>17736</v>
      </c>
      <c r="E1065" t="s">
        <v>81</v>
      </c>
      <c r="F1065" t="s">
        <v>4931</v>
      </c>
      <c r="G1065">
        <v>0</v>
      </c>
      <c r="H1065">
        <v>19</v>
      </c>
      <c r="I1065">
        <v>1</v>
      </c>
      <c r="J1065">
        <v>15</v>
      </c>
      <c r="K1065">
        <v>2</v>
      </c>
      <c r="L1065">
        <v>1</v>
      </c>
      <c r="M1065">
        <v>0</v>
      </c>
      <c r="N1065">
        <v>0</v>
      </c>
      <c r="O1065">
        <v>0</v>
      </c>
      <c r="P1065">
        <v>0</v>
      </c>
      <c r="Q1065">
        <v>0</v>
      </c>
    </row>
    <row r="1066" spans="1:17" x14ac:dyDescent="0.2">
      <c r="A1066" t="s">
        <v>18804</v>
      </c>
      <c r="B1066" t="s">
        <v>86</v>
      </c>
      <c r="C1066" t="s">
        <v>138</v>
      </c>
      <c r="D1066" t="s">
        <v>17736</v>
      </c>
      <c r="E1066" t="s">
        <v>81</v>
      </c>
      <c r="F1066" t="s">
        <v>4933</v>
      </c>
      <c r="G1066">
        <v>0</v>
      </c>
      <c r="H1066">
        <v>0</v>
      </c>
      <c r="I1066">
        <v>0</v>
      </c>
      <c r="J1066">
        <v>0</v>
      </c>
      <c r="K1066">
        <v>0</v>
      </c>
      <c r="L1066">
        <v>0</v>
      </c>
      <c r="M1066">
        <v>19</v>
      </c>
      <c r="N1066">
        <v>0</v>
      </c>
      <c r="O1066">
        <v>0</v>
      </c>
      <c r="P1066">
        <v>0</v>
      </c>
      <c r="Q1066">
        <v>0</v>
      </c>
    </row>
    <row r="1067" spans="1:17" x14ac:dyDescent="0.2">
      <c r="A1067" t="s">
        <v>18805</v>
      </c>
      <c r="B1067" t="s">
        <v>86</v>
      </c>
      <c r="C1067" t="s">
        <v>138</v>
      </c>
      <c r="D1067" t="s">
        <v>17736</v>
      </c>
      <c r="E1067" t="s">
        <v>81</v>
      </c>
      <c r="F1067" t="s">
        <v>4935</v>
      </c>
      <c r="G1067">
        <v>0</v>
      </c>
      <c r="H1067">
        <v>19</v>
      </c>
      <c r="I1067">
        <v>1</v>
      </c>
      <c r="J1067">
        <v>15</v>
      </c>
      <c r="K1067">
        <v>2</v>
      </c>
      <c r="L1067">
        <v>1</v>
      </c>
      <c r="M1067">
        <v>0</v>
      </c>
      <c r="N1067">
        <v>0</v>
      </c>
      <c r="O1067">
        <v>0</v>
      </c>
      <c r="P1067">
        <v>0</v>
      </c>
      <c r="Q1067">
        <v>0</v>
      </c>
    </row>
    <row r="1068" spans="1:17" x14ac:dyDescent="0.2">
      <c r="A1068" t="s">
        <v>18806</v>
      </c>
      <c r="B1068" t="s">
        <v>86</v>
      </c>
      <c r="C1068" t="s">
        <v>138</v>
      </c>
      <c r="D1068" t="s">
        <v>17736</v>
      </c>
      <c r="E1068" t="s">
        <v>81</v>
      </c>
      <c r="F1068" t="s">
        <v>4937</v>
      </c>
      <c r="G1068">
        <v>0</v>
      </c>
      <c r="H1068">
        <v>19</v>
      </c>
      <c r="I1068">
        <v>1</v>
      </c>
      <c r="J1068">
        <v>15</v>
      </c>
      <c r="K1068">
        <v>2</v>
      </c>
      <c r="L1068">
        <v>1</v>
      </c>
      <c r="M1068">
        <v>0</v>
      </c>
      <c r="N1068">
        <v>0</v>
      </c>
      <c r="O1068">
        <v>0</v>
      </c>
      <c r="P1068">
        <v>0</v>
      </c>
      <c r="Q1068">
        <v>0</v>
      </c>
    </row>
    <row r="1069" spans="1:17" x14ac:dyDescent="0.2">
      <c r="A1069" t="s">
        <v>18807</v>
      </c>
      <c r="B1069" t="s">
        <v>86</v>
      </c>
      <c r="C1069" t="s">
        <v>138</v>
      </c>
      <c r="D1069" t="s">
        <v>17736</v>
      </c>
      <c r="E1069" t="s">
        <v>81</v>
      </c>
      <c r="F1069" t="s">
        <v>4939</v>
      </c>
      <c r="G1069">
        <v>0</v>
      </c>
      <c r="H1069">
        <v>0</v>
      </c>
      <c r="I1069">
        <v>0</v>
      </c>
      <c r="J1069">
        <v>0</v>
      </c>
      <c r="K1069">
        <v>0</v>
      </c>
      <c r="L1069">
        <v>0</v>
      </c>
      <c r="M1069">
        <v>19</v>
      </c>
      <c r="N1069">
        <v>0</v>
      </c>
      <c r="O1069">
        <v>0</v>
      </c>
      <c r="P1069">
        <v>0</v>
      </c>
      <c r="Q1069">
        <v>0</v>
      </c>
    </row>
    <row r="1070" spans="1:17" x14ac:dyDescent="0.2">
      <c r="A1070" t="s">
        <v>18808</v>
      </c>
      <c r="B1070" t="s">
        <v>86</v>
      </c>
      <c r="C1070" t="s">
        <v>138</v>
      </c>
      <c r="D1070" t="s">
        <v>17736</v>
      </c>
      <c r="E1070" t="s">
        <v>81</v>
      </c>
      <c r="F1070" t="s">
        <v>4941</v>
      </c>
      <c r="G1070">
        <v>0</v>
      </c>
      <c r="H1070">
        <v>19</v>
      </c>
      <c r="I1070">
        <v>1</v>
      </c>
      <c r="J1070">
        <v>15</v>
      </c>
      <c r="K1070">
        <v>2</v>
      </c>
      <c r="L1070">
        <v>1</v>
      </c>
      <c r="M1070">
        <v>0</v>
      </c>
      <c r="N1070">
        <v>0</v>
      </c>
      <c r="O1070">
        <v>0</v>
      </c>
      <c r="P1070">
        <v>0</v>
      </c>
      <c r="Q1070">
        <v>0</v>
      </c>
    </row>
    <row r="1071" spans="1:17" x14ac:dyDescent="0.2">
      <c r="A1071" t="s">
        <v>18809</v>
      </c>
      <c r="B1071" t="s">
        <v>86</v>
      </c>
      <c r="C1071" t="s">
        <v>198</v>
      </c>
      <c r="D1071" t="s">
        <v>17736</v>
      </c>
      <c r="E1071" t="s">
        <v>83</v>
      </c>
      <c r="F1071" t="s">
        <v>4935</v>
      </c>
      <c r="G1071">
        <v>0</v>
      </c>
      <c r="H1071">
        <v>21</v>
      </c>
      <c r="I1071">
        <v>0</v>
      </c>
      <c r="J1071">
        <v>18</v>
      </c>
      <c r="K1071">
        <v>2</v>
      </c>
      <c r="L1071">
        <v>1</v>
      </c>
      <c r="M1071">
        <v>0</v>
      </c>
      <c r="N1071">
        <v>0</v>
      </c>
      <c r="O1071">
        <v>0</v>
      </c>
      <c r="P1071">
        <v>0</v>
      </c>
      <c r="Q1071">
        <v>0</v>
      </c>
    </row>
    <row r="1072" spans="1:17" x14ac:dyDescent="0.2">
      <c r="A1072" t="s">
        <v>18810</v>
      </c>
      <c r="B1072" t="s">
        <v>86</v>
      </c>
      <c r="C1072" t="s">
        <v>198</v>
      </c>
      <c r="D1072" t="s">
        <v>17736</v>
      </c>
      <c r="E1072" t="s">
        <v>83</v>
      </c>
      <c r="F1072" t="s">
        <v>4937</v>
      </c>
      <c r="G1072">
        <v>0</v>
      </c>
      <c r="H1072">
        <v>21</v>
      </c>
      <c r="I1072">
        <v>0</v>
      </c>
      <c r="J1072">
        <v>18</v>
      </c>
      <c r="K1072">
        <v>2</v>
      </c>
      <c r="L1072">
        <v>1</v>
      </c>
      <c r="M1072">
        <v>0</v>
      </c>
      <c r="N1072">
        <v>0</v>
      </c>
      <c r="O1072">
        <v>0</v>
      </c>
      <c r="P1072">
        <v>0</v>
      </c>
      <c r="Q1072">
        <v>0</v>
      </c>
    </row>
    <row r="1073" spans="1:17" x14ac:dyDescent="0.2">
      <c r="A1073" t="s">
        <v>18811</v>
      </c>
      <c r="B1073" t="s">
        <v>86</v>
      </c>
      <c r="C1073" t="s">
        <v>198</v>
      </c>
      <c r="D1073" t="s">
        <v>17736</v>
      </c>
      <c r="E1073" t="s">
        <v>83</v>
      </c>
      <c r="F1073" t="s">
        <v>4939</v>
      </c>
      <c r="G1073">
        <v>0</v>
      </c>
      <c r="H1073">
        <v>0</v>
      </c>
      <c r="I1073">
        <v>0</v>
      </c>
      <c r="J1073">
        <v>0</v>
      </c>
      <c r="K1073">
        <v>0</v>
      </c>
      <c r="L1073">
        <v>0</v>
      </c>
      <c r="M1073">
        <v>21</v>
      </c>
      <c r="N1073">
        <v>0</v>
      </c>
      <c r="O1073">
        <v>0</v>
      </c>
      <c r="P1073">
        <v>0</v>
      </c>
      <c r="Q1073">
        <v>0</v>
      </c>
    </row>
    <row r="1074" spans="1:17" x14ac:dyDescent="0.2">
      <c r="A1074" t="s">
        <v>18812</v>
      </c>
      <c r="B1074" t="s">
        <v>86</v>
      </c>
      <c r="C1074" t="s">
        <v>198</v>
      </c>
      <c r="D1074" t="s">
        <v>17736</v>
      </c>
      <c r="E1074" t="s">
        <v>83</v>
      </c>
      <c r="F1074" t="s">
        <v>4941</v>
      </c>
      <c r="G1074">
        <v>0</v>
      </c>
      <c r="H1074">
        <v>21</v>
      </c>
      <c r="I1074">
        <v>0</v>
      </c>
      <c r="J1074">
        <v>18</v>
      </c>
      <c r="K1074">
        <v>2</v>
      </c>
      <c r="L1074">
        <v>1</v>
      </c>
      <c r="M1074">
        <v>0</v>
      </c>
      <c r="N1074">
        <v>0</v>
      </c>
      <c r="O1074">
        <v>0</v>
      </c>
      <c r="P1074">
        <v>0</v>
      </c>
      <c r="Q1074">
        <v>0</v>
      </c>
    </row>
    <row r="1075" spans="1:17" x14ac:dyDescent="0.2">
      <c r="A1075" t="s">
        <v>18813</v>
      </c>
      <c r="B1075" t="s">
        <v>86</v>
      </c>
      <c r="C1075" t="s">
        <v>198</v>
      </c>
      <c r="D1075" t="s">
        <v>17736</v>
      </c>
      <c r="E1075" t="s">
        <v>83</v>
      </c>
      <c r="F1075" t="s">
        <v>4943</v>
      </c>
      <c r="G1075">
        <v>0</v>
      </c>
      <c r="H1075">
        <v>0</v>
      </c>
      <c r="I1075">
        <v>0</v>
      </c>
      <c r="J1075">
        <v>0</v>
      </c>
      <c r="K1075">
        <v>0</v>
      </c>
      <c r="L1075">
        <v>0</v>
      </c>
      <c r="M1075">
        <v>21</v>
      </c>
      <c r="N1075">
        <v>0</v>
      </c>
      <c r="O1075">
        <v>0</v>
      </c>
      <c r="P1075">
        <v>0</v>
      </c>
      <c r="Q1075">
        <v>0</v>
      </c>
    </row>
    <row r="1076" spans="1:17" x14ac:dyDescent="0.2">
      <c r="A1076" t="s">
        <v>18814</v>
      </c>
      <c r="B1076" t="s">
        <v>86</v>
      </c>
      <c r="C1076" t="s">
        <v>198</v>
      </c>
      <c r="D1076" t="s">
        <v>17736</v>
      </c>
      <c r="E1076" t="s">
        <v>83</v>
      </c>
      <c r="F1076" t="s">
        <v>4925</v>
      </c>
      <c r="G1076">
        <v>0</v>
      </c>
      <c r="H1076">
        <v>0</v>
      </c>
      <c r="I1076">
        <v>0</v>
      </c>
      <c r="J1076">
        <v>0</v>
      </c>
      <c r="K1076">
        <v>0</v>
      </c>
      <c r="L1076">
        <v>0</v>
      </c>
      <c r="M1076">
        <v>0</v>
      </c>
      <c r="N1076">
        <v>21</v>
      </c>
      <c r="O1076">
        <v>20</v>
      </c>
      <c r="P1076">
        <v>1</v>
      </c>
      <c r="Q1076">
        <v>0</v>
      </c>
    </row>
    <row r="1077" spans="1:17" x14ac:dyDescent="0.2">
      <c r="A1077" t="s">
        <v>18815</v>
      </c>
      <c r="B1077" t="s">
        <v>86</v>
      </c>
      <c r="C1077" t="s">
        <v>198</v>
      </c>
      <c r="D1077" t="s">
        <v>17736</v>
      </c>
      <c r="E1077" t="s">
        <v>83</v>
      </c>
      <c r="F1077" t="s">
        <v>4927</v>
      </c>
      <c r="G1077">
        <v>0</v>
      </c>
      <c r="H1077">
        <v>0</v>
      </c>
      <c r="I1077">
        <v>0</v>
      </c>
      <c r="J1077">
        <v>0</v>
      </c>
      <c r="K1077">
        <v>0</v>
      </c>
      <c r="L1077">
        <v>0</v>
      </c>
      <c r="M1077">
        <v>0</v>
      </c>
      <c r="N1077">
        <v>20</v>
      </c>
      <c r="O1077">
        <v>19</v>
      </c>
      <c r="P1077">
        <v>1</v>
      </c>
      <c r="Q1077">
        <v>0</v>
      </c>
    </row>
    <row r="1078" spans="1:17" x14ac:dyDescent="0.2">
      <c r="A1078" t="s">
        <v>18816</v>
      </c>
      <c r="B1078" t="s">
        <v>86</v>
      </c>
      <c r="C1078" t="s">
        <v>198</v>
      </c>
      <c r="D1078" t="s">
        <v>17736</v>
      </c>
      <c r="E1078" t="s">
        <v>83</v>
      </c>
      <c r="F1078" t="s">
        <v>17734</v>
      </c>
      <c r="G1078">
        <v>21</v>
      </c>
      <c r="H1078">
        <v>0</v>
      </c>
      <c r="I1078">
        <v>0</v>
      </c>
      <c r="J1078">
        <v>0</v>
      </c>
      <c r="K1078">
        <v>0</v>
      </c>
      <c r="L1078">
        <v>0</v>
      </c>
      <c r="M1078">
        <v>0</v>
      </c>
      <c r="N1078">
        <v>0</v>
      </c>
      <c r="O1078">
        <v>0</v>
      </c>
      <c r="P1078">
        <v>0</v>
      </c>
      <c r="Q1078">
        <v>0</v>
      </c>
    </row>
    <row r="1079" spans="1:17" x14ac:dyDescent="0.2">
      <c r="A1079" t="s">
        <v>18817</v>
      </c>
      <c r="B1079" t="s">
        <v>86</v>
      </c>
      <c r="C1079" t="s">
        <v>198</v>
      </c>
      <c r="D1079" t="s">
        <v>17736</v>
      </c>
      <c r="E1079" t="s">
        <v>81</v>
      </c>
      <c r="F1079" t="s">
        <v>4929</v>
      </c>
      <c r="G1079">
        <v>0</v>
      </c>
      <c r="H1079">
        <v>9</v>
      </c>
      <c r="I1079">
        <v>0</v>
      </c>
      <c r="J1079">
        <v>9</v>
      </c>
      <c r="K1079">
        <v>0</v>
      </c>
      <c r="L1079">
        <v>0</v>
      </c>
      <c r="M1079">
        <v>0</v>
      </c>
      <c r="N1079">
        <v>0</v>
      </c>
      <c r="O1079">
        <v>0</v>
      </c>
      <c r="P1079">
        <v>0</v>
      </c>
      <c r="Q1079">
        <v>0</v>
      </c>
    </row>
    <row r="1080" spans="1:17" x14ac:dyDescent="0.2">
      <c r="A1080" t="s">
        <v>18818</v>
      </c>
      <c r="B1080" t="s">
        <v>86</v>
      </c>
      <c r="C1080" t="s">
        <v>198</v>
      </c>
      <c r="D1080" t="s">
        <v>17736</v>
      </c>
      <c r="E1080" t="s">
        <v>81</v>
      </c>
      <c r="F1080" t="s">
        <v>4931</v>
      </c>
      <c r="G1080">
        <v>0</v>
      </c>
      <c r="H1080">
        <v>9</v>
      </c>
      <c r="I1080">
        <v>0</v>
      </c>
      <c r="J1080">
        <v>9</v>
      </c>
      <c r="K1080">
        <v>0</v>
      </c>
      <c r="L1080">
        <v>0</v>
      </c>
      <c r="M1080">
        <v>0</v>
      </c>
      <c r="N1080">
        <v>0</v>
      </c>
      <c r="O1080">
        <v>0</v>
      </c>
      <c r="P1080">
        <v>0</v>
      </c>
      <c r="Q1080">
        <v>0</v>
      </c>
    </row>
    <row r="1081" spans="1:17" x14ac:dyDescent="0.2">
      <c r="A1081" t="s">
        <v>18819</v>
      </c>
      <c r="B1081" t="s">
        <v>86</v>
      </c>
      <c r="C1081" t="s">
        <v>198</v>
      </c>
      <c r="D1081" t="s">
        <v>17736</v>
      </c>
      <c r="E1081" t="s">
        <v>81</v>
      </c>
      <c r="F1081" t="s">
        <v>4933</v>
      </c>
      <c r="G1081">
        <v>0</v>
      </c>
      <c r="H1081">
        <v>0</v>
      </c>
      <c r="I1081">
        <v>0</v>
      </c>
      <c r="J1081">
        <v>0</v>
      </c>
      <c r="K1081">
        <v>0</v>
      </c>
      <c r="L1081">
        <v>0</v>
      </c>
      <c r="M1081">
        <v>9</v>
      </c>
      <c r="N1081">
        <v>0</v>
      </c>
      <c r="O1081">
        <v>0</v>
      </c>
      <c r="P1081">
        <v>0</v>
      </c>
      <c r="Q1081">
        <v>0</v>
      </c>
    </row>
    <row r="1082" spans="1:17" x14ac:dyDescent="0.2">
      <c r="A1082" t="s">
        <v>18820</v>
      </c>
      <c r="B1082" t="s">
        <v>86</v>
      </c>
      <c r="C1082" t="s">
        <v>198</v>
      </c>
      <c r="D1082" t="s">
        <v>17736</v>
      </c>
      <c r="E1082" t="s">
        <v>81</v>
      </c>
      <c r="F1082" t="s">
        <v>4935</v>
      </c>
      <c r="G1082">
        <v>0</v>
      </c>
      <c r="H1082">
        <v>9</v>
      </c>
      <c r="I1082">
        <v>0</v>
      </c>
      <c r="J1082">
        <v>9</v>
      </c>
      <c r="K1082">
        <v>0</v>
      </c>
      <c r="L1082">
        <v>0</v>
      </c>
      <c r="M1082">
        <v>0</v>
      </c>
      <c r="N1082">
        <v>0</v>
      </c>
      <c r="O1082">
        <v>0</v>
      </c>
      <c r="P1082">
        <v>0</v>
      </c>
      <c r="Q1082">
        <v>0</v>
      </c>
    </row>
    <row r="1083" spans="1:17" x14ac:dyDescent="0.2">
      <c r="A1083" t="s">
        <v>18821</v>
      </c>
      <c r="B1083" t="s">
        <v>86</v>
      </c>
      <c r="C1083" t="s">
        <v>198</v>
      </c>
      <c r="D1083" t="s">
        <v>17736</v>
      </c>
      <c r="E1083" t="s">
        <v>81</v>
      </c>
      <c r="F1083" t="s">
        <v>4937</v>
      </c>
      <c r="G1083">
        <v>0</v>
      </c>
      <c r="H1083">
        <v>9</v>
      </c>
      <c r="I1083">
        <v>0</v>
      </c>
      <c r="J1083">
        <v>9</v>
      </c>
      <c r="K1083">
        <v>0</v>
      </c>
      <c r="L1083">
        <v>0</v>
      </c>
      <c r="M1083">
        <v>0</v>
      </c>
      <c r="N1083">
        <v>0</v>
      </c>
      <c r="O1083">
        <v>0</v>
      </c>
      <c r="P1083">
        <v>0</v>
      </c>
      <c r="Q1083">
        <v>0</v>
      </c>
    </row>
    <row r="1084" spans="1:17" x14ac:dyDescent="0.2">
      <c r="A1084" t="s">
        <v>18822</v>
      </c>
      <c r="B1084" t="s">
        <v>86</v>
      </c>
      <c r="C1084" t="s">
        <v>198</v>
      </c>
      <c r="D1084" t="s">
        <v>17736</v>
      </c>
      <c r="E1084" t="s">
        <v>81</v>
      </c>
      <c r="F1084" t="s">
        <v>4939</v>
      </c>
      <c r="G1084">
        <v>0</v>
      </c>
      <c r="H1084">
        <v>0</v>
      </c>
      <c r="I1084">
        <v>0</v>
      </c>
      <c r="J1084">
        <v>0</v>
      </c>
      <c r="K1084">
        <v>0</v>
      </c>
      <c r="L1084">
        <v>0</v>
      </c>
      <c r="M1084">
        <v>9</v>
      </c>
      <c r="N1084">
        <v>0</v>
      </c>
      <c r="O1084">
        <v>0</v>
      </c>
      <c r="P1084">
        <v>0</v>
      </c>
      <c r="Q1084">
        <v>0</v>
      </c>
    </row>
    <row r="1085" spans="1:17" x14ac:dyDescent="0.2">
      <c r="A1085" t="s">
        <v>18823</v>
      </c>
      <c r="B1085" t="s">
        <v>86</v>
      </c>
      <c r="C1085" t="s">
        <v>198</v>
      </c>
      <c r="D1085" t="s">
        <v>17736</v>
      </c>
      <c r="E1085" t="s">
        <v>81</v>
      </c>
      <c r="F1085" t="s">
        <v>4941</v>
      </c>
      <c r="G1085">
        <v>0</v>
      </c>
      <c r="H1085">
        <v>9</v>
      </c>
      <c r="I1085">
        <v>0</v>
      </c>
      <c r="J1085">
        <v>9</v>
      </c>
      <c r="K1085">
        <v>0</v>
      </c>
      <c r="L1085">
        <v>0</v>
      </c>
      <c r="M1085">
        <v>0</v>
      </c>
      <c r="N1085">
        <v>0</v>
      </c>
      <c r="O1085">
        <v>0</v>
      </c>
      <c r="P1085">
        <v>0</v>
      </c>
      <c r="Q1085">
        <v>0</v>
      </c>
    </row>
    <row r="1086" spans="1:17" x14ac:dyDescent="0.2">
      <c r="A1086" t="s">
        <v>18824</v>
      </c>
      <c r="B1086" t="s">
        <v>86</v>
      </c>
      <c r="C1086" t="s">
        <v>198</v>
      </c>
      <c r="D1086" t="s">
        <v>17736</v>
      </c>
      <c r="E1086" t="s">
        <v>81</v>
      </c>
      <c r="F1086" t="s">
        <v>4943</v>
      </c>
      <c r="G1086">
        <v>0</v>
      </c>
      <c r="H1086">
        <v>0</v>
      </c>
      <c r="I1086">
        <v>0</v>
      </c>
      <c r="J1086">
        <v>0</v>
      </c>
      <c r="K1086">
        <v>0</v>
      </c>
      <c r="L1086">
        <v>0</v>
      </c>
      <c r="M1086">
        <v>9</v>
      </c>
      <c r="N1086">
        <v>0</v>
      </c>
      <c r="O1086">
        <v>0</v>
      </c>
      <c r="P1086">
        <v>0</v>
      </c>
      <c r="Q1086">
        <v>0</v>
      </c>
    </row>
    <row r="1087" spans="1:17" x14ac:dyDescent="0.2">
      <c r="A1087" t="s">
        <v>18825</v>
      </c>
      <c r="B1087" t="s">
        <v>86</v>
      </c>
      <c r="C1087" t="s">
        <v>198</v>
      </c>
      <c r="D1087" t="s">
        <v>17736</v>
      </c>
      <c r="E1087" t="s">
        <v>81</v>
      </c>
      <c r="F1087" t="s">
        <v>4925</v>
      </c>
      <c r="G1087">
        <v>0</v>
      </c>
      <c r="H1087">
        <v>0</v>
      </c>
      <c r="I1087">
        <v>0</v>
      </c>
      <c r="J1087">
        <v>0</v>
      </c>
      <c r="K1087">
        <v>0</v>
      </c>
      <c r="L1087">
        <v>0</v>
      </c>
      <c r="M1087">
        <v>0</v>
      </c>
      <c r="N1087">
        <v>7</v>
      </c>
      <c r="O1087">
        <v>7</v>
      </c>
      <c r="P1087">
        <v>0</v>
      </c>
      <c r="Q1087">
        <v>0</v>
      </c>
    </row>
    <row r="1088" spans="1:17" x14ac:dyDescent="0.2">
      <c r="A1088" t="s">
        <v>18826</v>
      </c>
      <c r="B1088" t="s">
        <v>86</v>
      </c>
      <c r="C1088" t="s">
        <v>198</v>
      </c>
      <c r="D1088" t="s">
        <v>17736</v>
      </c>
      <c r="E1088" t="s">
        <v>81</v>
      </c>
      <c r="F1088" t="s">
        <v>4927</v>
      </c>
      <c r="G1088">
        <v>0</v>
      </c>
      <c r="H1088">
        <v>0</v>
      </c>
      <c r="I1088">
        <v>0</v>
      </c>
      <c r="J1088">
        <v>0</v>
      </c>
      <c r="K1088">
        <v>0</v>
      </c>
      <c r="L1088">
        <v>0</v>
      </c>
      <c r="M1088">
        <v>0</v>
      </c>
      <c r="N1088">
        <v>6</v>
      </c>
      <c r="O1088">
        <v>6</v>
      </c>
      <c r="P1088">
        <v>0</v>
      </c>
      <c r="Q1088">
        <v>0</v>
      </c>
    </row>
    <row r="1089" spans="1:17" x14ac:dyDescent="0.2">
      <c r="A1089" t="s">
        <v>18827</v>
      </c>
      <c r="B1089" t="s">
        <v>86</v>
      </c>
      <c r="C1089" t="s">
        <v>198</v>
      </c>
      <c r="D1089" t="s">
        <v>17736</v>
      </c>
      <c r="E1089" t="s">
        <v>81</v>
      </c>
      <c r="F1089" t="s">
        <v>17734</v>
      </c>
      <c r="G1089">
        <v>9</v>
      </c>
      <c r="H1089">
        <v>0</v>
      </c>
      <c r="I1089">
        <v>0</v>
      </c>
      <c r="J1089">
        <v>0</v>
      </c>
      <c r="K1089">
        <v>0</v>
      </c>
      <c r="L1089">
        <v>0</v>
      </c>
      <c r="M1089">
        <v>0</v>
      </c>
      <c r="N1089">
        <v>0</v>
      </c>
      <c r="O1089">
        <v>0</v>
      </c>
      <c r="P1089">
        <v>0</v>
      </c>
      <c r="Q1089">
        <v>0</v>
      </c>
    </row>
    <row r="1090" spans="1:17" x14ac:dyDescent="0.2">
      <c r="A1090" t="s">
        <v>18828</v>
      </c>
      <c r="B1090" t="s">
        <v>86</v>
      </c>
      <c r="C1090" t="s">
        <v>198</v>
      </c>
      <c r="D1090" t="s">
        <v>17748</v>
      </c>
      <c r="E1090" t="s">
        <v>83</v>
      </c>
      <c r="F1090" t="s">
        <v>17749</v>
      </c>
      <c r="G1090">
        <v>0</v>
      </c>
      <c r="H1090">
        <v>0</v>
      </c>
      <c r="I1090">
        <v>0</v>
      </c>
      <c r="J1090">
        <v>0</v>
      </c>
      <c r="K1090">
        <v>0</v>
      </c>
      <c r="L1090">
        <v>0</v>
      </c>
      <c r="M1090">
        <v>0</v>
      </c>
      <c r="N1090">
        <v>2</v>
      </c>
      <c r="O1090">
        <v>1</v>
      </c>
      <c r="P1090">
        <v>1</v>
      </c>
      <c r="Q1090">
        <v>0</v>
      </c>
    </row>
    <row r="1091" spans="1:17" x14ac:dyDescent="0.2">
      <c r="A1091" t="s">
        <v>18829</v>
      </c>
      <c r="B1091" t="s">
        <v>86</v>
      </c>
      <c r="C1091" t="s">
        <v>198</v>
      </c>
      <c r="D1091" t="s">
        <v>17748</v>
      </c>
      <c r="E1091" t="s">
        <v>83</v>
      </c>
      <c r="F1091" t="s">
        <v>17734</v>
      </c>
      <c r="G1091">
        <v>2</v>
      </c>
      <c r="H1091">
        <v>0</v>
      </c>
      <c r="I1091">
        <v>0</v>
      </c>
      <c r="J1091">
        <v>0</v>
      </c>
      <c r="K1091">
        <v>0</v>
      </c>
      <c r="L1091">
        <v>0</v>
      </c>
      <c r="M1091">
        <v>0</v>
      </c>
      <c r="N1091">
        <v>0</v>
      </c>
      <c r="O1091">
        <v>0</v>
      </c>
      <c r="P1091">
        <v>0</v>
      </c>
      <c r="Q1091">
        <v>0</v>
      </c>
    </row>
    <row r="1092" spans="1:17" x14ac:dyDescent="0.2">
      <c r="A1092" t="s">
        <v>18830</v>
      </c>
      <c r="B1092" t="s">
        <v>86</v>
      </c>
      <c r="C1092" t="s">
        <v>198</v>
      </c>
      <c r="D1092" t="s">
        <v>17748</v>
      </c>
      <c r="E1092" t="s">
        <v>81</v>
      </c>
      <c r="F1092" t="s">
        <v>17749</v>
      </c>
      <c r="G1092">
        <v>0</v>
      </c>
      <c r="H1092">
        <v>0</v>
      </c>
      <c r="I1092">
        <v>0</v>
      </c>
      <c r="J1092">
        <v>0</v>
      </c>
      <c r="K1092">
        <v>0</v>
      </c>
      <c r="L1092">
        <v>0</v>
      </c>
      <c r="M1092">
        <v>0</v>
      </c>
      <c r="N1092">
        <v>3</v>
      </c>
      <c r="O1092">
        <v>3</v>
      </c>
      <c r="P1092">
        <v>0</v>
      </c>
      <c r="Q1092">
        <v>0</v>
      </c>
    </row>
    <row r="1093" spans="1:17" x14ac:dyDescent="0.2">
      <c r="A1093" t="s">
        <v>18831</v>
      </c>
      <c r="B1093" t="s">
        <v>86</v>
      </c>
      <c r="C1093" t="s">
        <v>198</v>
      </c>
      <c r="D1093" t="s">
        <v>17748</v>
      </c>
      <c r="E1093" t="s">
        <v>81</v>
      </c>
      <c r="F1093" t="s">
        <v>17734</v>
      </c>
      <c r="G1093">
        <v>3</v>
      </c>
      <c r="H1093">
        <v>0</v>
      </c>
      <c r="I1093">
        <v>0</v>
      </c>
      <c r="J1093">
        <v>0</v>
      </c>
      <c r="K1093">
        <v>0</v>
      </c>
      <c r="L1093">
        <v>0</v>
      </c>
      <c r="M1093">
        <v>0</v>
      </c>
      <c r="N1093">
        <v>0</v>
      </c>
      <c r="O1093">
        <v>0</v>
      </c>
      <c r="P1093">
        <v>0</v>
      </c>
      <c r="Q1093">
        <v>0</v>
      </c>
    </row>
    <row r="1094" spans="1:17" x14ac:dyDescent="0.2">
      <c r="A1094" t="s">
        <v>18832</v>
      </c>
      <c r="B1094" t="s">
        <v>86</v>
      </c>
      <c r="C1094" t="s">
        <v>198</v>
      </c>
      <c r="D1094" t="s">
        <v>17754</v>
      </c>
      <c r="E1094" t="s">
        <v>83</v>
      </c>
      <c r="F1094" t="s">
        <v>17734</v>
      </c>
      <c r="G1094">
        <v>1</v>
      </c>
      <c r="H1094">
        <v>0</v>
      </c>
      <c r="I1094">
        <v>0</v>
      </c>
      <c r="J1094">
        <v>0</v>
      </c>
      <c r="K1094">
        <v>0</v>
      </c>
      <c r="L1094">
        <v>0</v>
      </c>
      <c r="M1094">
        <v>0</v>
      </c>
      <c r="N1094">
        <v>0</v>
      </c>
      <c r="O1094">
        <v>0</v>
      </c>
      <c r="P1094">
        <v>0</v>
      </c>
      <c r="Q1094">
        <v>0</v>
      </c>
    </row>
    <row r="1095" spans="1:17" x14ac:dyDescent="0.2">
      <c r="A1095" t="s">
        <v>18833</v>
      </c>
      <c r="B1095" t="s">
        <v>86</v>
      </c>
      <c r="C1095" t="s">
        <v>198</v>
      </c>
      <c r="D1095" t="s">
        <v>17754</v>
      </c>
      <c r="E1095" t="s">
        <v>81</v>
      </c>
      <c r="F1095" t="s">
        <v>17734</v>
      </c>
      <c r="G1095">
        <v>4</v>
      </c>
      <c r="H1095">
        <v>0</v>
      </c>
      <c r="I1095">
        <v>0</v>
      </c>
      <c r="J1095">
        <v>0</v>
      </c>
      <c r="K1095">
        <v>0</v>
      </c>
      <c r="L1095">
        <v>0</v>
      </c>
      <c r="M1095">
        <v>0</v>
      </c>
      <c r="N1095">
        <v>0</v>
      </c>
      <c r="O1095">
        <v>0</v>
      </c>
      <c r="P1095">
        <v>0</v>
      </c>
      <c r="Q1095">
        <v>0</v>
      </c>
    </row>
    <row r="1096" spans="1:17" x14ac:dyDescent="0.2">
      <c r="A1096" t="s">
        <v>18834</v>
      </c>
      <c r="B1096" t="s">
        <v>86</v>
      </c>
      <c r="C1096" t="s">
        <v>199</v>
      </c>
      <c r="D1096" t="s">
        <v>17768</v>
      </c>
      <c r="E1096" t="s">
        <v>83</v>
      </c>
      <c r="F1096" t="s">
        <v>17734</v>
      </c>
      <c r="G1096">
        <v>4</v>
      </c>
      <c r="H1096">
        <v>0</v>
      </c>
      <c r="I1096">
        <v>0</v>
      </c>
      <c r="J1096">
        <v>0</v>
      </c>
      <c r="K1096">
        <v>0</v>
      </c>
      <c r="L1096">
        <v>0</v>
      </c>
      <c r="M1096">
        <v>0</v>
      </c>
      <c r="N1096">
        <v>0</v>
      </c>
      <c r="O1096">
        <v>0</v>
      </c>
      <c r="P1096">
        <v>0</v>
      </c>
      <c r="Q1096">
        <v>0</v>
      </c>
    </row>
    <row r="1097" spans="1:17" x14ac:dyDescent="0.2">
      <c r="A1097" t="s">
        <v>18835</v>
      </c>
      <c r="B1097" t="s">
        <v>86</v>
      </c>
      <c r="C1097" t="s">
        <v>199</v>
      </c>
      <c r="D1097" t="s">
        <v>17768</v>
      </c>
      <c r="E1097" t="s">
        <v>81</v>
      </c>
      <c r="F1097" t="s">
        <v>17734</v>
      </c>
      <c r="G1097">
        <v>4</v>
      </c>
      <c r="H1097">
        <v>0</v>
      </c>
      <c r="I1097">
        <v>0</v>
      </c>
      <c r="J1097">
        <v>0</v>
      </c>
      <c r="K1097">
        <v>0</v>
      </c>
      <c r="L1097">
        <v>0</v>
      </c>
      <c r="M1097">
        <v>0</v>
      </c>
      <c r="N1097">
        <v>0</v>
      </c>
      <c r="O1097">
        <v>0</v>
      </c>
      <c r="P1097">
        <v>0</v>
      </c>
      <c r="Q1097">
        <v>0</v>
      </c>
    </row>
    <row r="1098" spans="1:17" x14ac:dyDescent="0.2">
      <c r="A1098" t="s">
        <v>18836</v>
      </c>
      <c r="B1098" t="s">
        <v>86</v>
      </c>
      <c r="C1098" t="s">
        <v>199</v>
      </c>
      <c r="D1098" t="s">
        <v>17736</v>
      </c>
      <c r="E1098" t="s">
        <v>83</v>
      </c>
      <c r="F1098" t="s">
        <v>4929</v>
      </c>
      <c r="G1098">
        <v>0</v>
      </c>
      <c r="H1098">
        <v>68</v>
      </c>
      <c r="I1098">
        <v>1</v>
      </c>
      <c r="J1098">
        <v>61</v>
      </c>
      <c r="K1098">
        <v>4</v>
      </c>
      <c r="L1098">
        <v>2</v>
      </c>
      <c r="M1098">
        <v>0</v>
      </c>
      <c r="N1098">
        <v>0</v>
      </c>
      <c r="O1098">
        <v>0</v>
      </c>
      <c r="P1098">
        <v>0</v>
      </c>
      <c r="Q1098">
        <v>0</v>
      </c>
    </row>
    <row r="1099" spans="1:17" x14ac:dyDescent="0.2">
      <c r="A1099" t="s">
        <v>18837</v>
      </c>
      <c r="B1099" t="s">
        <v>86</v>
      </c>
      <c r="C1099" t="s">
        <v>199</v>
      </c>
      <c r="D1099" t="s">
        <v>17736</v>
      </c>
      <c r="E1099" t="s">
        <v>83</v>
      </c>
      <c r="F1099" t="s">
        <v>4931</v>
      </c>
      <c r="G1099">
        <v>0</v>
      </c>
      <c r="H1099">
        <v>68</v>
      </c>
      <c r="I1099">
        <v>1</v>
      </c>
      <c r="J1099">
        <v>55</v>
      </c>
      <c r="K1099">
        <v>5</v>
      </c>
      <c r="L1099">
        <v>7</v>
      </c>
      <c r="M1099">
        <v>0</v>
      </c>
      <c r="N1099">
        <v>0</v>
      </c>
      <c r="O1099">
        <v>0</v>
      </c>
      <c r="P1099">
        <v>0</v>
      </c>
      <c r="Q1099">
        <v>0</v>
      </c>
    </row>
    <row r="1100" spans="1:17" x14ac:dyDescent="0.2">
      <c r="A1100" t="s">
        <v>18838</v>
      </c>
      <c r="B1100" t="s">
        <v>86</v>
      </c>
      <c r="C1100" t="s">
        <v>199</v>
      </c>
      <c r="D1100" t="s">
        <v>17736</v>
      </c>
      <c r="E1100" t="s">
        <v>83</v>
      </c>
      <c r="F1100" t="s">
        <v>4933</v>
      </c>
      <c r="G1100">
        <v>0</v>
      </c>
      <c r="H1100">
        <v>0</v>
      </c>
      <c r="I1100">
        <v>0</v>
      </c>
      <c r="J1100">
        <v>0</v>
      </c>
      <c r="K1100">
        <v>0</v>
      </c>
      <c r="L1100">
        <v>0</v>
      </c>
      <c r="M1100">
        <v>68</v>
      </c>
      <c r="N1100">
        <v>0</v>
      </c>
      <c r="O1100">
        <v>0</v>
      </c>
      <c r="P1100">
        <v>0</v>
      </c>
      <c r="Q1100">
        <v>0</v>
      </c>
    </row>
    <row r="1101" spans="1:17" x14ac:dyDescent="0.2">
      <c r="A1101" t="s">
        <v>18839</v>
      </c>
      <c r="B1101" t="s">
        <v>86</v>
      </c>
      <c r="C1101" t="s">
        <v>258</v>
      </c>
      <c r="D1101" t="s">
        <v>17736</v>
      </c>
      <c r="E1101" t="s">
        <v>81</v>
      </c>
      <c r="F1101" t="s">
        <v>4927</v>
      </c>
      <c r="G1101">
        <v>0</v>
      </c>
      <c r="H1101">
        <v>0</v>
      </c>
      <c r="I1101">
        <v>0</v>
      </c>
      <c r="J1101">
        <v>0</v>
      </c>
      <c r="K1101">
        <v>0</v>
      </c>
      <c r="L1101">
        <v>0</v>
      </c>
      <c r="M1101">
        <v>0</v>
      </c>
      <c r="N1101">
        <v>29</v>
      </c>
      <c r="O1101">
        <v>26</v>
      </c>
      <c r="P1101">
        <v>1</v>
      </c>
      <c r="Q1101">
        <v>2</v>
      </c>
    </row>
    <row r="1102" spans="1:17" x14ac:dyDescent="0.2">
      <c r="A1102" t="s">
        <v>18840</v>
      </c>
      <c r="B1102" t="s">
        <v>86</v>
      </c>
      <c r="C1102" t="s">
        <v>258</v>
      </c>
      <c r="D1102" t="s">
        <v>17736</v>
      </c>
      <c r="E1102" t="s">
        <v>81</v>
      </c>
      <c r="F1102" t="s">
        <v>17734</v>
      </c>
      <c r="G1102">
        <v>37</v>
      </c>
      <c r="H1102">
        <v>0</v>
      </c>
      <c r="I1102">
        <v>0</v>
      </c>
      <c r="J1102">
        <v>0</v>
      </c>
      <c r="K1102">
        <v>0</v>
      </c>
      <c r="L1102">
        <v>0</v>
      </c>
      <c r="M1102">
        <v>0</v>
      </c>
      <c r="N1102">
        <v>0</v>
      </c>
      <c r="O1102">
        <v>0</v>
      </c>
      <c r="P1102">
        <v>0</v>
      </c>
      <c r="Q1102">
        <v>0</v>
      </c>
    </row>
    <row r="1103" spans="1:17" x14ac:dyDescent="0.2">
      <c r="A1103" t="s">
        <v>18841</v>
      </c>
      <c r="B1103" t="s">
        <v>86</v>
      </c>
      <c r="C1103" t="s">
        <v>258</v>
      </c>
      <c r="D1103" t="s">
        <v>17748</v>
      </c>
      <c r="E1103" t="s">
        <v>83</v>
      </c>
      <c r="F1103" t="s">
        <v>17749</v>
      </c>
      <c r="G1103">
        <v>0</v>
      </c>
      <c r="H1103">
        <v>0</v>
      </c>
      <c r="I1103">
        <v>0</v>
      </c>
      <c r="J1103">
        <v>0</v>
      </c>
      <c r="K1103">
        <v>0</v>
      </c>
      <c r="L1103">
        <v>0</v>
      </c>
      <c r="M1103">
        <v>0</v>
      </c>
      <c r="N1103">
        <v>1</v>
      </c>
      <c r="O1103">
        <v>1</v>
      </c>
      <c r="P1103">
        <v>0</v>
      </c>
      <c r="Q1103">
        <v>0</v>
      </c>
    </row>
    <row r="1104" spans="1:17" x14ac:dyDescent="0.2">
      <c r="A1104" t="s">
        <v>18842</v>
      </c>
      <c r="B1104" t="s">
        <v>86</v>
      </c>
      <c r="C1104" t="s">
        <v>258</v>
      </c>
      <c r="D1104" t="s">
        <v>17748</v>
      </c>
      <c r="E1104" t="s">
        <v>83</v>
      </c>
      <c r="F1104" t="s">
        <v>17734</v>
      </c>
      <c r="G1104">
        <v>1</v>
      </c>
      <c r="H1104">
        <v>0</v>
      </c>
      <c r="I1104">
        <v>0</v>
      </c>
      <c r="J1104">
        <v>0</v>
      </c>
      <c r="K1104">
        <v>0</v>
      </c>
      <c r="L1104">
        <v>0</v>
      </c>
      <c r="M1104">
        <v>0</v>
      </c>
      <c r="N1104">
        <v>0</v>
      </c>
      <c r="O1104">
        <v>0</v>
      </c>
      <c r="P1104">
        <v>0</v>
      </c>
      <c r="Q1104">
        <v>0</v>
      </c>
    </row>
    <row r="1105" spans="1:17" x14ac:dyDescent="0.2">
      <c r="A1105" t="s">
        <v>18843</v>
      </c>
      <c r="B1105" t="s">
        <v>86</v>
      </c>
      <c r="C1105" t="s">
        <v>258</v>
      </c>
      <c r="D1105" t="s">
        <v>17754</v>
      </c>
      <c r="E1105" t="s">
        <v>83</v>
      </c>
      <c r="F1105" t="s">
        <v>17734</v>
      </c>
      <c r="G1105">
        <v>6</v>
      </c>
      <c r="H1105">
        <v>0</v>
      </c>
      <c r="I1105">
        <v>0</v>
      </c>
      <c r="J1105">
        <v>0</v>
      </c>
      <c r="K1105">
        <v>0</v>
      </c>
      <c r="L1105">
        <v>0</v>
      </c>
      <c r="M1105">
        <v>0</v>
      </c>
      <c r="N1105">
        <v>0</v>
      </c>
      <c r="O1105">
        <v>0</v>
      </c>
      <c r="P1105">
        <v>0</v>
      </c>
      <c r="Q1105">
        <v>0</v>
      </c>
    </row>
    <row r="1106" spans="1:17" x14ac:dyDescent="0.2">
      <c r="A1106" t="s">
        <v>18844</v>
      </c>
      <c r="B1106" t="s">
        <v>86</v>
      </c>
      <c r="C1106" t="s">
        <v>258</v>
      </c>
      <c r="D1106" t="s">
        <v>17754</v>
      </c>
      <c r="E1106" t="s">
        <v>81</v>
      </c>
      <c r="F1106" t="s">
        <v>17734</v>
      </c>
      <c r="G1106">
        <v>5</v>
      </c>
      <c r="H1106">
        <v>0</v>
      </c>
      <c r="I1106">
        <v>0</v>
      </c>
      <c r="J1106">
        <v>0</v>
      </c>
      <c r="K1106">
        <v>0</v>
      </c>
      <c r="L1106">
        <v>0</v>
      </c>
      <c r="M1106">
        <v>0</v>
      </c>
      <c r="N1106">
        <v>0</v>
      </c>
      <c r="O1106">
        <v>0</v>
      </c>
      <c r="P1106">
        <v>0</v>
      </c>
      <c r="Q1106">
        <v>0</v>
      </c>
    </row>
    <row r="1107" spans="1:17" x14ac:dyDescent="0.2">
      <c r="A1107" t="s">
        <v>18845</v>
      </c>
      <c r="B1107" t="s">
        <v>86</v>
      </c>
      <c r="C1107" t="s">
        <v>259</v>
      </c>
      <c r="D1107" t="s">
        <v>17768</v>
      </c>
      <c r="E1107" t="s">
        <v>83</v>
      </c>
      <c r="F1107" t="s">
        <v>17734</v>
      </c>
      <c r="G1107">
        <v>1</v>
      </c>
      <c r="H1107">
        <v>0</v>
      </c>
      <c r="I1107">
        <v>0</v>
      </c>
      <c r="J1107">
        <v>0</v>
      </c>
      <c r="K1107">
        <v>0</v>
      </c>
      <c r="L1107">
        <v>0</v>
      </c>
      <c r="M1107">
        <v>0</v>
      </c>
      <c r="N1107">
        <v>0</v>
      </c>
      <c r="O1107">
        <v>0</v>
      </c>
      <c r="P1107">
        <v>0</v>
      </c>
      <c r="Q1107">
        <v>0</v>
      </c>
    </row>
    <row r="1108" spans="1:17" x14ac:dyDescent="0.2">
      <c r="A1108" t="s">
        <v>18846</v>
      </c>
      <c r="B1108" t="s">
        <v>86</v>
      </c>
      <c r="C1108" t="s">
        <v>259</v>
      </c>
      <c r="D1108" t="s">
        <v>17768</v>
      </c>
      <c r="E1108" t="s">
        <v>81</v>
      </c>
      <c r="F1108" t="s">
        <v>17734</v>
      </c>
      <c r="G1108">
        <v>1</v>
      </c>
      <c r="H1108">
        <v>0</v>
      </c>
      <c r="I1108">
        <v>0</v>
      </c>
      <c r="J1108">
        <v>0</v>
      </c>
      <c r="K1108">
        <v>0</v>
      </c>
      <c r="L1108">
        <v>0</v>
      </c>
      <c r="M1108">
        <v>0</v>
      </c>
      <c r="N1108">
        <v>0</v>
      </c>
      <c r="O1108">
        <v>0</v>
      </c>
      <c r="P1108">
        <v>0</v>
      </c>
      <c r="Q1108">
        <v>0</v>
      </c>
    </row>
    <row r="1109" spans="1:17" x14ac:dyDescent="0.2">
      <c r="A1109" t="s">
        <v>18847</v>
      </c>
      <c r="B1109" t="s">
        <v>86</v>
      </c>
      <c r="C1109" t="s">
        <v>259</v>
      </c>
      <c r="D1109" t="s">
        <v>17736</v>
      </c>
      <c r="E1109" t="s">
        <v>83</v>
      </c>
      <c r="F1109" t="s">
        <v>4929</v>
      </c>
      <c r="G1109">
        <v>0</v>
      </c>
      <c r="H1109">
        <v>13</v>
      </c>
      <c r="I1109">
        <v>0</v>
      </c>
      <c r="J1109">
        <v>10</v>
      </c>
      <c r="K1109">
        <v>2</v>
      </c>
      <c r="L1109">
        <v>1</v>
      </c>
      <c r="M1109">
        <v>0</v>
      </c>
      <c r="N1109">
        <v>0</v>
      </c>
      <c r="O1109">
        <v>0</v>
      </c>
      <c r="P1109">
        <v>0</v>
      </c>
      <c r="Q1109">
        <v>0</v>
      </c>
    </row>
    <row r="1110" spans="1:17" x14ac:dyDescent="0.2">
      <c r="A1110" t="s">
        <v>18848</v>
      </c>
      <c r="B1110" t="s">
        <v>86</v>
      </c>
      <c r="C1110" t="s">
        <v>259</v>
      </c>
      <c r="D1110" t="s">
        <v>17736</v>
      </c>
      <c r="E1110" t="s">
        <v>83</v>
      </c>
      <c r="F1110" t="s">
        <v>4931</v>
      </c>
      <c r="G1110">
        <v>0</v>
      </c>
      <c r="H1110">
        <v>13</v>
      </c>
      <c r="I1110">
        <v>0</v>
      </c>
      <c r="J1110">
        <v>8</v>
      </c>
      <c r="K1110">
        <v>2</v>
      </c>
      <c r="L1110">
        <v>3</v>
      </c>
      <c r="M1110">
        <v>0</v>
      </c>
      <c r="N1110">
        <v>0</v>
      </c>
      <c r="O1110">
        <v>0</v>
      </c>
      <c r="P1110">
        <v>0</v>
      </c>
      <c r="Q1110">
        <v>0</v>
      </c>
    </row>
    <row r="1111" spans="1:17" x14ac:dyDescent="0.2">
      <c r="A1111" t="s">
        <v>18849</v>
      </c>
      <c r="B1111" t="s">
        <v>86</v>
      </c>
      <c r="C1111" t="s">
        <v>259</v>
      </c>
      <c r="D1111" t="s">
        <v>17736</v>
      </c>
      <c r="E1111" t="s">
        <v>83</v>
      </c>
      <c r="F1111" t="s">
        <v>4933</v>
      </c>
      <c r="G1111">
        <v>0</v>
      </c>
      <c r="H1111">
        <v>0</v>
      </c>
      <c r="I1111">
        <v>0</v>
      </c>
      <c r="J1111">
        <v>0</v>
      </c>
      <c r="K1111">
        <v>0</v>
      </c>
      <c r="L1111">
        <v>0</v>
      </c>
      <c r="M1111">
        <v>13</v>
      </c>
      <c r="N1111">
        <v>0</v>
      </c>
      <c r="O1111">
        <v>0</v>
      </c>
      <c r="P1111">
        <v>0</v>
      </c>
      <c r="Q1111">
        <v>0</v>
      </c>
    </row>
    <row r="1112" spans="1:17" x14ac:dyDescent="0.2">
      <c r="A1112" t="s">
        <v>18850</v>
      </c>
      <c r="B1112" t="s">
        <v>86</v>
      </c>
      <c r="C1112" t="s">
        <v>259</v>
      </c>
      <c r="D1112" t="s">
        <v>17736</v>
      </c>
      <c r="E1112" t="s">
        <v>83</v>
      </c>
      <c r="F1112" t="s">
        <v>4935</v>
      </c>
      <c r="G1112">
        <v>0</v>
      </c>
      <c r="H1112">
        <v>13</v>
      </c>
      <c r="I1112">
        <v>0</v>
      </c>
      <c r="J1112">
        <v>8</v>
      </c>
      <c r="K1112">
        <v>2</v>
      </c>
      <c r="L1112">
        <v>3</v>
      </c>
      <c r="M1112">
        <v>0</v>
      </c>
      <c r="N1112">
        <v>0</v>
      </c>
      <c r="O1112">
        <v>0</v>
      </c>
      <c r="P1112">
        <v>0</v>
      </c>
      <c r="Q1112">
        <v>0</v>
      </c>
    </row>
    <row r="1113" spans="1:17" x14ac:dyDescent="0.2">
      <c r="A1113" t="s">
        <v>18851</v>
      </c>
      <c r="B1113" t="s">
        <v>86</v>
      </c>
      <c r="C1113" t="s">
        <v>259</v>
      </c>
      <c r="D1113" t="s">
        <v>17736</v>
      </c>
      <c r="E1113" t="s">
        <v>83</v>
      </c>
      <c r="F1113" t="s">
        <v>4937</v>
      </c>
      <c r="G1113">
        <v>0</v>
      </c>
      <c r="H1113">
        <v>13</v>
      </c>
      <c r="I1113">
        <v>0</v>
      </c>
      <c r="J1113">
        <v>8</v>
      </c>
      <c r="K1113">
        <v>2</v>
      </c>
      <c r="L1113">
        <v>3</v>
      </c>
      <c r="M1113">
        <v>0</v>
      </c>
      <c r="N1113">
        <v>0</v>
      </c>
      <c r="O1113">
        <v>0</v>
      </c>
      <c r="P1113">
        <v>0</v>
      </c>
      <c r="Q1113">
        <v>0</v>
      </c>
    </row>
    <row r="1114" spans="1:17" x14ac:dyDescent="0.2">
      <c r="A1114" t="s">
        <v>18852</v>
      </c>
      <c r="B1114" t="s">
        <v>86</v>
      </c>
      <c r="C1114" t="s">
        <v>259</v>
      </c>
      <c r="D1114" t="s">
        <v>17736</v>
      </c>
      <c r="E1114" t="s">
        <v>83</v>
      </c>
      <c r="F1114" t="s">
        <v>4939</v>
      </c>
      <c r="G1114">
        <v>0</v>
      </c>
      <c r="H1114">
        <v>0</v>
      </c>
      <c r="I1114">
        <v>0</v>
      </c>
      <c r="J1114">
        <v>0</v>
      </c>
      <c r="K1114">
        <v>0</v>
      </c>
      <c r="L1114">
        <v>0</v>
      </c>
      <c r="M1114">
        <v>13</v>
      </c>
      <c r="N1114">
        <v>0</v>
      </c>
      <c r="O1114">
        <v>0</v>
      </c>
      <c r="P1114">
        <v>0</v>
      </c>
      <c r="Q1114">
        <v>0</v>
      </c>
    </row>
    <row r="1115" spans="1:17" x14ac:dyDescent="0.2">
      <c r="A1115" t="s">
        <v>18853</v>
      </c>
      <c r="B1115" t="s">
        <v>86</v>
      </c>
      <c r="C1115" t="s">
        <v>259</v>
      </c>
      <c r="D1115" t="s">
        <v>17736</v>
      </c>
      <c r="E1115" t="s">
        <v>83</v>
      </c>
      <c r="F1115" t="s">
        <v>4941</v>
      </c>
      <c r="G1115">
        <v>0</v>
      </c>
      <c r="H1115">
        <v>13</v>
      </c>
      <c r="I1115">
        <v>0</v>
      </c>
      <c r="J1115">
        <v>9</v>
      </c>
      <c r="K1115">
        <v>3</v>
      </c>
      <c r="L1115">
        <v>1</v>
      </c>
      <c r="M1115">
        <v>0</v>
      </c>
      <c r="N1115">
        <v>0</v>
      </c>
      <c r="O1115">
        <v>0</v>
      </c>
      <c r="P1115">
        <v>0</v>
      </c>
      <c r="Q1115">
        <v>0</v>
      </c>
    </row>
    <row r="1116" spans="1:17" x14ac:dyDescent="0.2">
      <c r="A1116" t="s">
        <v>18854</v>
      </c>
      <c r="B1116" t="s">
        <v>86</v>
      </c>
      <c r="C1116" t="s">
        <v>259</v>
      </c>
      <c r="D1116" t="s">
        <v>17736</v>
      </c>
      <c r="E1116" t="s">
        <v>83</v>
      </c>
      <c r="F1116" t="s">
        <v>4943</v>
      </c>
      <c r="G1116">
        <v>0</v>
      </c>
      <c r="H1116">
        <v>0</v>
      </c>
      <c r="I1116">
        <v>0</v>
      </c>
      <c r="J1116">
        <v>0</v>
      </c>
      <c r="K1116">
        <v>0</v>
      </c>
      <c r="L1116">
        <v>0</v>
      </c>
      <c r="M1116">
        <v>13</v>
      </c>
      <c r="N1116">
        <v>0</v>
      </c>
      <c r="O1116">
        <v>0</v>
      </c>
      <c r="P1116">
        <v>0</v>
      </c>
      <c r="Q1116">
        <v>0</v>
      </c>
    </row>
    <row r="1117" spans="1:17" x14ac:dyDescent="0.2">
      <c r="A1117" t="s">
        <v>18855</v>
      </c>
      <c r="B1117" t="s">
        <v>86</v>
      </c>
      <c r="C1117" t="s">
        <v>259</v>
      </c>
      <c r="D1117" t="s">
        <v>17736</v>
      </c>
      <c r="E1117" t="s">
        <v>83</v>
      </c>
      <c r="F1117" t="s">
        <v>4925</v>
      </c>
      <c r="G1117">
        <v>0</v>
      </c>
      <c r="H1117">
        <v>0</v>
      </c>
      <c r="I1117">
        <v>0</v>
      </c>
      <c r="J1117">
        <v>0</v>
      </c>
      <c r="K1117">
        <v>0</v>
      </c>
      <c r="L1117">
        <v>0</v>
      </c>
      <c r="M1117">
        <v>0</v>
      </c>
      <c r="N1117">
        <v>9</v>
      </c>
      <c r="O1117">
        <v>7</v>
      </c>
      <c r="P1117">
        <v>1</v>
      </c>
      <c r="Q1117">
        <v>1</v>
      </c>
    </row>
    <row r="1118" spans="1:17" x14ac:dyDescent="0.2">
      <c r="A1118" t="s">
        <v>18856</v>
      </c>
      <c r="B1118" t="s">
        <v>86</v>
      </c>
      <c r="C1118" t="s">
        <v>259</v>
      </c>
      <c r="D1118" t="s">
        <v>17736</v>
      </c>
      <c r="E1118" t="s">
        <v>83</v>
      </c>
      <c r="F1118" t="s">
        <v>4927</v>
      </c>
      <c r="G1118">
        <v>0</v>
      </c>
      <c r="H1118">
        <v>0</v>
      </c>
      <c r="I1118">
        <v>0</v>
      </c>
      <c r="J1118">
        <v>0</v>
      </c>
      <c r="K1118">
        <v>0</v>
      </c>
      <c r="L1118">
        <v>0</v>
      </c>
      <c r="M1118">
        <v>0</v>
      </c>
      <c r="N1118">
        <v>7</v>
      </c>
      <c r="O1118">
        <v>5</v>
      </c>
      <c r="P1118">
        <v>1</v>
      </c>
      <c r="Q1118">
        <v>1</v>
      </c>
    </row>
    <row r="1119" spans="1:17" x14ac:dyDescent="0.2">
      <c r="A1119" t="s">
        <v>18857</v>
      </c>
      <c r="B1119" t="s">
        <v>86</v>
      </c>
      <c r="C1119" t="s">
        <v>259</v>
      </c>
      <c r="D1119" t="s">
        <v>17736</v>
      </c>
      <c r="E1119" t="s">
        <v>83</v>
      </c>
      <c r="F1119" t="s">
        <v>17734</v>
      </c>
      <c r="G1119">
        <v>13</v>
      </c>
      <c r="H1119">
        <v>0</v>
      </c>
      <c r="I1119">
        <v>0</v>
      </c>
      <c r="J1119">
        <v>0</v>
      </c>
      <c r="K1119">
        <v>0</v>
      </c>
      <c r="L1119">
        <v>0</v>
      </c>
      <c r="M1119">
        <v>0</v>
      </c>
      <c r="N1119">
        <v>0</v>
      </c>
      <c r="O1119">
        <v>0</v>
      </c>
      <c r="P1119">
        <v>0</v>
      </c>
      <c r="Q1119">
        <v>0</v>
      </c>
    </row>
    <row r="1120" spans="1:17" x14ac:dyDescent="0.2">
      <c r="A1120" t="s">
        <v>18858</v>
      </c>
      <c r="B1120" t="s">
        <v>86</v>
      </c>
      <c r="C1120" t="s">
        <v>259</v>
      </c>
      <c r="D1120" t="s">
        <v>17736</v>
      </c>
      <c r="E1120" t="s">
        <v>81</v>
      </c>
      <c r="F1120" t="s">
        <v>4929</v>
      </c>
      <c r="G1120">
        <v>0</v>
      </c>
      <c r="H1120">
        <v>14</v>
      </c>
      <c r="I1120">
        <v>3</v>
      </c>
      <c r="J1120">
        <v>11</v>
      </c>
      <c r="K1120">
        <v>0</v>
      </c>
      <c r="L1120">
        <v>0</v>
      </c>
      <c r="M1120">
        <v>0</v>
      </c>
      <c r="N1120">
        <v>0</v>
      </c>
      <c r="O1120">
        <v>0</v>
      </c>
      <c r="P1120">
        <v>0</v>
      </c>
      <c r="Q1120">
        <v>0</v>
      </c>
    </row>
    <row r="1121" spans="1:17" x14ac:dyDescent="0.2">
      <c r="A1121" t="s">
        <v>18859</v>
      </c>
      <c r="B1121" t="s">
        <v>86</v>
      </c>
      <c r="C1121" t="s">
        <v>259</v>
      </c>
      <c r="D1121" t="s">
        <v>17736</v>
      </c>
      <c r="E1121" t="s">
        <v>81</v>
      </c>
      <c r="F1121" t="s">
        <v>4931</v>
      </c>
      <c r="G1121">
        <v>0</v>
      </c>
      <c r="H1121">
        <v>14</v>
      </c>
      <c r="I1121">
        <v>2</v>
      </c>
      <c r="J1121">
        <v>12</v>
      </c>
      <c r="K1121">
        <v>0</v>
      </c>
      <c r="L1121">
        <v>0</v>
      </c>
      <c r="M1121">
        <v>0</v>
      </c>
      <c r="N1121">
        <v>0</v>
      </c>
      <c r="O1121">
        <v>0</v>
      </c>
      <c r="P1121">
        <v>0</v>
      </c>
      <c r="Q1121">
        <v>0</v>
      </c>
    </row>
    <row r="1122" spans="1:17" x14ac:dyDescent="0.2">
      <c r="A1122" t="s">
        <v>18860</v>
      </c>
      <c r="B1122" t="s">
        <v>86</v>
      </c>
      <c r="C1122" t="s">
        <v>259</v>
      </c>
      <c r="D1122" t="s">
        <v>17736</v>
      </c>
      <c r="E1122" t="s">
        <v>81</v>
      </c>
      <c r="F1122" t="s">
        <v>4933</v>
      </c>
      <c r="G1122">
        <v>0</v>
      </c>
      <c r="H1122">
        <v>0</v>
      </c>
      <c r="I1122">
        <v>0</v>
      </c>
      <c r="J1122">
        <v>0</v>
      </c>
      <c r="K1122">
        <v>0</v>
      </c>
      <c r="L1122">
        <v>0</v>
      </c>
      <c r="M1122">
        <v>14</v>
      </c>
      <c r="N1122">
        <v>0</v>
      </c>
      <c r="O1122">
        <v>0</v>
      </c>
      <c r="P1122">
        <v>0</v>
      </c>
      <c r="Q1122">
        <v>0</v>
      </c>
    </row>
    <row r="1123" spans="1:17" x14ac:dyDescent="0.2">
      <c r="A1123" t="s">
        <v>18861</v>
      </c>
      <c r="B1123" t="s">
        <v>86</v>
      </c>
      <c r="C1123" t="s">
        <v>259</v>
      </c>
      <c r="D1123" t="s">
        <v>17736</v>
      </c>
      <c r="E1123" t="s">
        <v>81</v>
      </c>
      <c r="F1123" t="s">
        <v>4935</v>
      </c>
      <c r="G1123">
        <v>0</v>
      </c>
      <c r="H1123">
        <v>14</v>
      </c>
      <c r="I1123">
        <v>2</v>
      </c>
      <c r="J1123">
        <v>12</v>
      </c>
      <c r="K1123">
        <v>0</v>
      </c>
      <c r="L1123">
        <v>0</v>
      </c>
      <c r="M1123">
        <v>0</v>
      </c>
      <c r="N1123">
        <v>0</v>
      </c>
      <c r="O1123">
        <v>0</v>
      </c>
      <c r="P1123">
        <v>0</v>
      </c>
      <c r="Q1123">
        <v>0</v>
      </c>
    </row>
    <row r="1124" spans="1:17" x14ac:dyDescent="0.2">
      <c r="A1124" t="s">
        <v>18862</v>
      </c>
      <c r="B1124" t="s">
        <v>86</v>
      </c>
      <c r="C1124" t="s">
        <v>259</v>
      </c>
      <c r="D1124" t="s">
        <v>17736</v>
      </c>
      <c r="E1124" t="s">
        <v>81</v>
      </c>
      <c r="F1124" t="s">
        <v>4937</v>
      </c>
      <c r="G1124">
        <v>0</v>
      </c>
      <c r="H1124">
        <v>14</v>
      </c>
      <c r="I1124">
        <v>2</v>
      </c>
      <c r="J1124">
        <v>12</v>
      </c>
      <c r="K1124">
        <v>0</v>
      </c>
      <c r="L1124">
        <v>0</v>
      </c>
      <c r="M1124">
        <v>0</v>
      </c>
      <c r="N1124">
        <v>0</v>
      </c>
      <c r="O1124">
        <v>0</v>
      </c>
      <c r="P1124">
        <v>0</v>
      </c>
      <c r="Q1124">
        <v>0</v>
      </c>
    </row>
    <row r="1125" spans="1:17" x14ac:dyDescent="0.2">
      <c r="A1125" t="s">
        <v>18863</v>
      </c>
      <c r="B1125" t="s">
        <v>86</v>
      </c>
      <c r="C1125" t="s">
        <v>259</v>
      </c>
      <c r="D1125" t="s">
        <v>17736</v>
      </c>
      <c r="E1125" t="s">
        <v>81</v>
      </c>
      <c r="F1125" t="s">
        <v>4939</v>
      </c>
      <c r="G1125">
        <v>0</v>
      </c>
      <c r="H1125">
        <v>0</v>
      </c>
      <c r="I1125">
        <v>0</v>
      </c>
      <c r="J1125">
        <v>0</v>
      </c>
      <c r="K1125">
        <v>0</v>
      </c>
      <c r="L1125">
        <v>0</v>
      </c>
      <c r="M1125">
        <v>14</v>
      </c>
      <c r="N1125">
        <v>0</v>
      </c>
      <c r="O1125">
        <v>0</v>
      </c>
      <c r="P1125">
        <v>0</v>
      </c>
      <c r="Q1125">
        <v>0</v>
      </c>
    </row>
    <row r="1126" spans="1:17" x14ac:dyDescent="0.2">
      <c r="A1126" t="s">
        <v>18864</v>
      </c>
      <c r="B1126" t="s">
        <v>86</v>
      </c>
      <c r="C1126" t="s">
        <v>259</v>
      </c>
      <c r="D1126" t="s">
        <v>17736</v>
      </c>
      <c r="E1126" t="s">
        <v>81</v>
      </c>
      <c r="F1126" t="s">
        <v>4941</v>
      </c>
      <c r="G1126">
        <v>0</v>
      </c>
      <c r="H1126">
        <v>14</v>
      </c>
      <c r="I1126">
        <v>2</v>
      </c>
      <c r="J1126">
        <v>12</v>
      </c>
      <c r="K1126">
        <v>0</v>
      </c>
      <c r="L1126">
        <v>0</v>
      </c>
      <c r="M1126">
        <v>0</v>
      </c>
      <c r="N1126">
        <v>0</v>
      </c>
      <c r="O1126">
        <v>0</v>
      </c>
      <c r="P1126">
        <v>0</v>
      </c>
      <c r="Q1126">
        <v>0</v>
      </c>
    </row>
    <row r="1127" spans="1:17" x14ac:dyDescent="0.2">
      <c r="A1127" t="s">
        <v>18865</v>
      </c>
      <c r="B1127" t="s">
        <v>86</v>
      </c>
      <c r="C1127" t="s">
        <v>259</v>
      </c>
      <c r="D1127" t="s">
        <v>17736</v>
      </c>
      <c r="E1127" t="s">
        <v>81</v>
      </c>
      <c r="F1127" t="s">
        <v>4943</v>
      </c>
      <c r="G1127">
        <v>0</v>
      </c>
      <c r="H1127">
        <v>0</v>
      </c>
      <c r="I1127">
        <v>0</v>
      </c>
      <c r="J1127">
        <v>0</v>
      </c>
      <c r="K1127">
        <v>0</v>
      </c>
      <c r="L1127">
        <v>0</v>
      </c>
      <c r="M1127">
        <v>14</v>
      </c>
      <c r="N1127">
        <v>0</v>
      </c>
      <c r="O1127">
        <v>0</v>
      </c>
      <c r="P1127">
        <v>0</v>
      </c>
      <c r="Q1127">
        <v>0</v>
      </c>
    </row>
    <row r="1128" spans="1:17" x14ac:dyDescent="0.2">
      <c r="A1128" t="s">
        <v>18866</v>
      </c>
      <c r="B1128" t="s">
        <v>86</v>
      </c>
      <c r="C1128" t="s">
        <v>259</v>
      </c>
      <c r="D1128" t="s">
        <v>17736</v>
      </c>
      <c r="E1128" t="s">
        <v>81</v>
      </c>
      <c r="F1128" t="s">
        <v>4925</v>
      </c>
      <c r="G1128">
        <v>0</v>
      </c>
      <c r="H1128">
        <v>0</v>
      </c>
      <c r="I1128">
        <v>0</v>
      </c>
      <c r="J1128">
        <v>0</v>
      </c>
      <c r="K1128">
        <v>0</v>
      </c>
      <c r="L1128">
        <v>0</v>
      </c>
      <c r="M1128">
        <v>0</v>
      </c>
      <c r="N1128">
        <v>12</v>
      </c>
      <c r="O1128">
        <v>12</v>
      </c>
      <c r="P1128">
        <v>0</v>
      </c>
      <c r="Q1128">
        <v>0</v>
      </c>
    </row>
    <row r="1129" spans="1:17" x14ac:dyDescent="0.2">
      <c r="A1129" t="s">
        <v>18867</v>
      </c>
      <c r="B1129" t="s">
        <v>86</v>
      </c>
      <c r="C1129" t="s">
        <v>259</v>
      </c>
      <c r="D1129" t="s">
        <v>17736</v>
      </c>
      <c r="E1129" t="s">
        <v>81</v>
      </c>
      <c r="F1129" t="s">
        <v>4927</v>
      </c>
      <c r="G1129">
        <v>0</v>
      </c>
      <c r="H1129">
        <v>0</v>
      </c>
      <c r="I1129">
        <v>0</v>
      </c>
      <c r="J1129">
        <v>0</v>
      </c>
      <c r="K1129">
        <v>0</v>
      </c>
      <c r="L1129">
        <v>0</v>
      </c>
      <c r="M1129">
        <v>0</v>
      </c>
      <c r="N1129">
        <v>9</v>
      </c>
      <c r="O1129">
        <v>9</v>
      </c>
      <c r="P1129">
        <v>0</v>
      </c>
      <c r="Q1129">
        <v>0</v>
      </c>
    </row>
    <row r="1130" spans="1:17" x14ac:dyDescent="0.2">
      <c r="A1130" t="s">
        <v>18868</v>
      </c>
      <c r="B1130" t="s">
        <v>86</v>
      </c>
      <c r="C1130" t="s">
        <v>259</v>
      </c>
      <c r="D1130" t="s">
        <v>17736</v>
      </c>
      <c r="E1130" t="s">
        <v>81</v>
      </c>
      <c r="F1130" t="s">
        <v>17734</v>
      </c>
      <c r="G1130">
        <v>14</v>
      </c>
      <c r="H1130">
        <v>0</v>
      </c>
      <c r="I1130">
        <v>0</v>
      </c>
      <c r="J1130">
        <v>0</v>
      </c>
      <c r="K1130">
        <v>0</v>
      </c>
      <c r="L1130">
        <v>0</v>
      </c>
      <c r="M1130">
        <v>0</v>
      </c>
      <c r="N1130">
        <v>0</v>
      </c>
      <c r="O1130">
        <v>0</v>
      </c>
      <c r="P1130">
        <v>0</v>
      </c>
      <c r="Q1130">
        <v>0</v>
      </c>
    </row>
    <row r="1131" spans="1:17" x14ac:dyDescent="0.2">
      <c r="A1131" t="s">
        <v>18869</v>
      </c>
      <c r="B1131" t="s">
        <v>86</v>
      </c>
      <c r="C1131" t="s">
        <v>259</v>
      </c>
      <c r="D1131" t="s">
        <v>17748</v>
      </c>
      <c r="E1131" t="s">
        <v>81</v>
      </c>
      <c r="F1131" t="s">
        <v>17749</v>
      </c>
      <c r="G1131">
        <v>0</v>
      </c>
      <c r="H1131">
        <v>0</v>
      </c>
      <c r="I1131">
        <v>0</v>
      </c>
      <c r="J1131">
        <v>0</v>
      </c>
      <c r="K1131">
        <v>0</v>
      </c>
      <c r="L1131">
        <v>0</v>
      </c>
      <c r="M1131">
        <v>0</v>
      </c>
      <c r="N1131">
        <v>3</v>
      </c>
      <c r="O1131">
        <v>3</v>
      </c>
      <c r="P1131">
        <v>0</v>
      </c>
      <c r="Q1131">
        <v>0</v>
      </c>
    </row>
    <row r="1132" spans="1:17" x14ac:dyDescent="0.2">
      <c r="A1132" t="s">
        <v>18870</v>
      </c>
      <c r="B1132" t="s">
        <v>89</v>
      </c>
      <c r="C1132" t="s">
        <v>151</v>
      </c>
      <c r="D1132" t="s">
        <v>17768</v>
      </c>
      <c r="E1132" t="s">
        <v>83</v>
      </c>
      <c r="F1132" t="s">
        <v>17734</v>
      </c>
      <c r="G1132">
        <v>4</v>
      </c>
      <c r="H1132">
        <v>0</v>
      </c>
      <c r="I1132">
        <v>0</v>
      </c>
      <c r="J1132">
        <v>0</v>
      </c>
      <c r="K1132">
        <v>0</v>
      </c>
      <c r="L1132">
        <v>0</v>
      </c>
      <c r="M1132">
        <v>0</v>
      </c>
      <c r="N1132">
        <v>0</v>
      </c>
      <c r="O1132">
        <v>0</v>
      </c>
      <c r="P1132">
        <v>0</v>
      </c>
      <c r="Q1132">
        <v>0</v>
      </c>
    </row>
    <row r="1133" spans="1:17" x14ac:dyDescent="0.2">
      <c r="A1133" t="s">
        <v>18871</v>
      </c>
      <c r="B1133" t="s">
        <v>89</v>
      </c>
      <c r="C1133" t="s">
        <v>151</v>
      </c>
      <c r="D1133" t="s">
        <v>17736</v>
      </c>
      <c r="E1133" t="s">
        <v>83</v>
      </c>
      <c r="F1133" t="s">
        <v>4929</v>
      </c>
      <c r="G1133">
        <v>0</v>
      </c>
      <c r="H1133">
        <v>36</v>
      </c>
      <c r="I1133">
        <v>4</v>
      </c>
      <c r="J1133">
        <v>25</v>
      </c>
      <c r="K1133">
        <v>4</v>
      </c>
      <c r="L1133">
        <v>3</v>
      </c>
      <c r="M1133">
        <v>0</v>
      </c>
      <c r="N1133">
        <v>0</v>
      </c>
      <c r="O1133">
        <v>0</v>
      </c>
      <c r="P1133">
        <v>0</v>
      </c>
      <c r="Q1133">
        <v>0</v>
      </c>
    </row>
    <row r="1134" spans="1:17" x14ac:dyDescent="0.2">
      <c r="A1134" t="s">
        <v>18872</v>
      </c>
      <c r="B1134" t="s">
        <v>89</v>
      </c>
      <c r="C1134" t="s">
        <v>151</v>
      </c>
      <c r="D1134" t="s">
        <v>17736</v>
      </c>
      <c r="E1134" t="s">
        <v>83</v>
      </c>
      <c r="F1134" t="s">
        <v>4931</v>
      </c>
      <c r="G1134">
        <v>0</v>
      </c>
      <c r="H1134">
        <v>36</v>
      </c>
      <c r="I1134">
        <v>2</v>
      </c>
      <c r="J1134">
        <v>25</v>
      </c>
      <c r="K1134">
        <v>5</v>
      </c>
      <c r="L1134">
        <v>4</v>
      </c>
      <c r="M1134">
        <v>0</v>
      </c>
      <c r="N1134">
        <v>0</v>
      </c>
      <c r="O1134">
        <v>0</v>
      </c>
      <c r="P1134">
        <v>0</v>
      </c>
      <c r="Q1134">
        <v>0</v>
      </c>
    </row>
    <row r="1135" spans="1:17" x14ac:dyDescent="0.2">
      <c r="A1135" t="s">
        <v>18873</v>
      </c>
      <c r="B1135" t="s">
        <v>89</v>
      </c>
      <c r="C1135" t="s">
        <v>151</v>
      </c>
      <c r="D1135" t="s">
        <v>17736</v>
      </c>
      <c r="E1135" t="s">
        <v>83</v>
      </c>
      <c r="F1135" t="s">
        <v>4933</v>
      </c>
      <c r="G1135">
        <v>0</v>
      </c>
      <c r="H1135">
        <v>0</v>
      </c>
      <c r="I1135">
        <v>0</v>
      </c>
      <c r="J1135">
        <v>0</v>
      </c>
      <c r="K1135">
        <v>0</v>
      </c>
      <c r="L1135">
        <v>0</v>
      </c>
      <c r="M1135">
        <v>36</v>
      </c>
      <c r="N1135">
        <v>0</v>
      </c>
      <c r="O1135">
        <v>0</v>
      </c>
      <c r="P1135">
        <v>0</v>
      </c>
      <c r="Q1135">
        <v>0</v>
      </c>
    </row>
    <row r="1136" spans="1:17" x14ac:dyDescent="0.2">
      <c r="A1136" t="s">
        <v>18874</v>
      </c>
      <c r="B1136" t="s">
        <v>89</v>
      </c>
      <c r="C1136" t="s">
        <v>151</v>
      </c>
      <c r="D1136" t="s">
        <v>17736</v>
      </c>
      <c r="E1136" t="s">
        <v>83</v>
      </c>
      <c r="F1136" t="s">
        <v>4935</v>
      </c>
      <c r="G1136">
        <v>0</v>
      </c>
      <c r="H1136">
        <v>36</v>
      </c>
      <c r="I1136">
        <v>2</v>
      </c>
      <c r="J1136">
        <v>25</v>
      </c>
      <c r="K1136">
        <v>5</v>
      </c>
      <c r="L1136">
        <v>4</v>
      </c>
      <c r="M1136">
        <v>0</v>
      </c>
      <c r="N1136">
        <v>0</v>
      </c>
      <c r="O1136">
        <v>0</v>
      </c>
      <c r="P1136">
        <v>0</v>
      </c>
      <c r="Q1136">
        <v>0</v>
      </c>
    </row>
    <row r="1137" spans="1:17" x14ac:dyDescent="0.2">
      <c r="A1137" t="s">
        <v>18875</v>
      </c>
      <c r="B1137" t="s">
        <v>89</v>
      </c>
      <c r="C1137" t="s">
        <v>151</v>
      </c>
      <c r="D1137" t="s">
        <v>17736</v>
      </c>
      <c r="E1137" t="s">
        <v>83</v>
      </c>
      <c r="F1137" t="s">
        <v>4937</v>
      </c>
      <c r="G1137">
        <v>0</v>
      </c>
      <c r="H1137">
        <v>36</v>
      </c>
      <c r="I1137">
        <v>3</v>
      </c>
      <c r="J1137">
        <v>25</v>
      </c>
      <c r="K1137">
        <v>4</v>
      </c>
      <c r="L1137">
        <v>4</v>
      </c>
      <c r="M1137">
        <v>0</v>
      </c>
      <c r="N1137">
        <v>0</v>
      </c>
      <c r="O1137">
        <v>0</v>
      </c>
      <c r="P1137">
        <v>0</v>
      </c>
      <c r="Q1137">
        <v>0</v>
      </c>
    </row>
    <row r="1138" spans="1:17" x14ac:dyDescent="0.2">
      <c r="A1138" t="s">
        <v>18876</v>
      </c>
      <c r="B1138" t="s">
        <v>89</v>
      </c>
      <c r="C1138" t="s">
        <v>151</v>
      </c>
      <c r="D1138" t="s">
        <v>17736</v>
      </c>
      <c r="E1138" t="s">
        <v>83</v>
      </c>
      <c r="F1138" t="s">
        <v>4939</v>
      </c>
      <c r="G1138">
        <v>0</v>
      </c>
      <c r="H1138">
        <v>0</v>
      </c>
      <c r="I1138">
        <v>0</v>
      </c>
      <c r="J1138">
        <v>0</v>
      </c>
      <c r="K1138">
        <v>0</v>
      </c>
      <c r="L1138">
        <v>0</v>
      </c>
      <c r="M1138">
        <v>36</v>
      </c>
      <c r="N1138">
        <v>0</v>
      </c>
      <c r="O1138">
        <v>0</v>
      </c>
      <c r="P1138">
        <v>0</v>
      </c>
      <c r="Q1138">
        <v>0</v>
      </c>
    </row>
    <row r="1139" spans="1:17" x14ac:dyDescent="0.2">
      <c r="A1139" t="s">
        <v>18877</v>
      </c>
      <c r="B1139" t="s">
        <v>89</v>
      </c>
      <c r="C1139" t="s">
        <v>151</v>
      </c>
      <c r="D1139" t="s">
        <v>17736</v>
      </c>
      <c r="E1139" t="s">
        <v>83</v>
      </c>
      <c r="F1139" t="s">
        <v>4941</v>
      </c>
      <c r="G1139">
        <v>0</v>
      </c>
      <c r="H1139">
        <v>36</v>
      </c>
      <c r="I1139">
        <v>2</v>
      </c>
      <c r="J1139">
        <v>26</v>
      </c>
      <c r="K1139">
        <v>6</v>
      </c>
      <c r="L1139">
        <v>2</v>
      </c>
      <c r="M1139">
        <v>0</v>
      </c>
      <c r="N1139">
        <v>0</v>
      </c>
      <c r="O1139">
        <v>0</v>
      </c>
      <c r="P1139">
        <v>0</v>
      </c>
      <c r="Q1139">
        <v>0</v>
      </c>
    </row>
    <row r="1140" spans="1:17" x14ac:dyDescent="0.2">
      <c r="A1140" t="s">
        <v>18878</v>
      </c>
      <c r="B1140" t="s">
        <v>89</v>
      </c>
      <c r="C1140" t="s">
        <v>151</v>
      </c>
      <c r="D1140" t="s">
        <v>17736</v>
      </c>
      <c r="E1140" t="s">
        <v>83</v>
      </c>
      <c r="F1140" t="s">
        <v>4943</v>
      </c>
      <c r="G1140">
        <v>0</v>
      </c>
      <c r="H1140">
        <v>0</v>
      </c>
      <c r="I1140">
        <v>0</v>
      </c>
      <c r="J1140">
        <v>0</v>
      </c>
      <c r="K1140">
        <v>0</v>
      </c>
      <c r="L1140">
        <v>0</v>
      </c>
      <c r="M1140">
        <v>36</v>
      </c>
      <c r="N1140">
        <v>0</v>
      </c>
      <c r="O1140">
        <v>0</v>
      </c>
      <c r="P1140">
        <v>0</v>
      </c>
      <c r="Q1140">
        <v>0</v>
      </c>
    </row>
    <row r="1141" spans="1:17" x14ac:dyDescent="0.2">
      <c r="A1141" t="s">
        <v>18879</v>
      </c>
      <c r="B1141" t="s">
        <v>89</v>
      </c>
      <c r="C1141" t="s">
        <v>151</v>
      </c>
      <c r="D1141" t="s">
        <v>17736</v>
      </c>
      <c r="E1141" t="s">
        <v>83</v>
      </c>
      <c r="F1141" t="s">
        <v>4925</v>
      </c>
      <c r="G1141">
        <v>0</v>
      </c>
      <c r="H1141">
        <v>0</v>
      </c>
      <c r="I1141">
        <v>0</v>
      </c>
      <c r="J1141">
        <v>0</v>
      </c>
      <c r="K1141">
        <v>0</v>
      </c>
      <c r="L1141">
        <v>0</v>
      </c>
      <c r="M1141">
        <v>0</v>
      </c>
      <c r="N1141">
        <v>22</v>
      </c>
      <c r="O1141">
        <v>18</v>
      </c>
      <c r="P1141">
        <v>2</v>
      </c>
      <c r="Q1141">
        <v>2</v>
      </c>
    </row>
    <row r="1142" spans="1:17" x14ac:dyDescent="0.2">
      <c r="A1142" t="s">
        <v>18880</v>
      </c>
      <c r="B1142" t="s">
        <v>89</v>
      </c>
      <c r="C1142" t="s">
        <v>151</v>
      </c>
      <c r="D1142" t="s">
        <v>17736</v>
      </c>
      <c r="E1142" t="s">
        <v>83</v>
      </c>
      <c r="F1142" t="s">
        <v>4927</v>
      </c>
      <c r="G1142">
        <v>0</v>
      </c>
      <c r="H1142">
        <v>0</v>
      </c>
      <c r="I1142">
        <v>0</v>
      </c>
      <c r="J1142">
        <v>0</v>
      </c>
      <c r="K1142">
        <v>0</v>
      </c>
      <c r="L1142">
        <v>0</v>
      </c>
      <c r="M1142">
        <v>0</v>
      </c>
      <c r="N1142">
        <v>16</v>
      </c>
      <c r="O1142">
        <v>13</v>
      </c>
      <c r="P1142">
        <v>1</v>
      </c>
      <c r="Q1142">
        <v>2</v>
      </c>
    </row>
    <row r="1143" spans="1:17" x14ac:dyDescent="0.2">
      <c r="A1143" t="s">
        <v>18881</v>
      </c>
      <c r="B1143" t="s">
        <v>89</v>
      </c>
      <c r="C1143" t="s">
        <v>151</v>
      </c>
      <c r="D1143" t="s">
        <v>17736</v>
      </c>
      <c r="E1143" t="s">
        <v>83</v>
      </c>
      <c r="F1143" t="s">
        <v>17734</v>
      </c>
      <c r="G1143">
        <v>36</v>
      </c>
      <c r="H1143">
        <v>0</v>
      </c>
      <c r="I1143">
        <v>0</v>
      </c>
      <c r="J1143">
        <v>0</v>
      </c>
      <c r="K1143">
        <v>0</v>
      </c>
      <c r="L1143">
        <v>0</v>
      </c>
      <c r="M1143">
        <v>0</v>
      </c>
      <c r="N1143">
        <v>0</v>
      </c>
      <c r="O1143">
        <v>0</v>
      </c>
      <c r="P1143">
        <v>0</v>
      </c>
      <c r="Q1143">
        <v>0</v>
      </c>
    </row>
    <row r="1144" spans="1:17" x14ac:dyDescent="0.2">
      <c r="A1144" t="s">
        <v>18882</v>
      </c>
      <c r="B1144" t="s">
        <v>89</v>
      </c>
      <c r="C1144" t="s">
        <v>151</v>
      </c>
      <c r="D1144" t="s">
        <v>17736</v>
      </c>
      <c r="E1144" t="s">
        <v>81</v>
      </c>
      <c r="F1144" t="s">
        <v>4929</v>
      </c>
      <c r="G1144">
        <v>0</v>
      </c>
      <c r="H1144">
        <v>41</v>
      </c>
      <c r="I1144">
        <v>4</v>
      </c>
      <c r="J1144">
        <v>28</v>
      </c>
      <c r="K1144">
        <v>6</v>
      </c>
      <c r="L1144">
        <v>3</v>
      </c>
      <c r="M1144">
        <v>0</v>
      </c>
      <c r="N1144">
        <v>0</v>
      </c>
      <c r="O1144">
        <v>0</v>
      </c>
      <c r="P1144">
        <v>0</v>
      </c>
      <c r="Q1144">
        <v>0</v>
      </c>
    </row>
    <row r="1145" spans="1:17" x14ac:dyDescent="0.2">
      <c r="A1145" t="s">
        <v>18883</v>
      </c>
      <c r="B1145" t="s">
        <v>89</v>
      </c>
      <c r="C1145" t="s">
        <v>151</v>
      </c>
      <c r="D1145" t="s">
        <v>17736</v>
      </c>
      <c r="E1145" t="s">
        <v>81</v>
      </c>
      <c r="F1145" t="s">
        <v>4931</v>
      </c>
      <c r="G1145">
        <v>0</v>
      </c>
      <c r="H1145">
        <v>41</v>
      </c>
      <c r="I1145">
        <v>2</v>
      </c>
      <c r="J1145">
        <v>30</v>
      </c>
      <c r="K1145">
        <v>6</v>
      </c>
      <c r="L1145">
        <v>3</v>
      </c>
      <c r="M1145">
        <v>0</v>
      </c>
      <c r="N1145">
        <v>0</v>
      </c>
      <c r="O1145">
        <v>0</v>
      </c>
      <c r="P1145">
        <v>0</v>
      </c>
      <c r="Q1145">
        <v>0</v>
      </c>
    </row>
    <row r="1146" spans="1:17" x14ac:dyDescent="0.2">
      <c r="A1146" t="s">
        <v>18884</v>
      </c>
      <c r="B1146" t="s">
        <v>89</v>
      </c>
      <c r="C1146" t="s">
        <v>151</v>
      </c>
      <c r="D1146" t="s">
        <v>17736</v>
      </c>
      <c r="E1146" t="s">
        <v>81</v>
      </c>
      <c r="F1146" t="s">
        <v>4933</v>
      </c>
      <c r="G1146">
        <v>0</v>
      </c>
      <c r="H1146">
        <v>0</v>
      </c>
      <c r="I1146">
        <v>0</v>
      </c>
      <c r="J1146">
        <v>0</v>
      </c>
      <c r="K1146">
        <v>0</v>
      </c>
      <c r="L1146">
        <v>0</v>
      </c>
      <c r="M1146">
        <v>41</v>
      </c>
      <c r="N1146">
        <v>0</v>
      </c>
      <c r="O1146">
        <v>0</v>
      </c>
      <c r="P1146">
        <v>0</v>
      </c>
      <c r="Q1146">
        <v>0</v>
      </c>
    </row>
    <row r="1147" spans="1:17" x14ac:dyDescent="0.2">
      <c r="A1147" t="s">
        <v>18885</v>
      </c>
      <c r="B1147" t="s">
        <v>89</v>
      </c>
      <c r="C1147" t="s">
        <v>151</v>
      </c>
      <c r="D1147" t="s">
        <v>17736</v>
      </c>
      <c r="E1147" t="s">
        <v>81</v>
      </c>
      <c r="F1147" t="s">
        <v>4935</v>
      </c>
      <c r="G1147">
        <v>0</v>
      </c>
      <c r="H1147">
        <v>41</v>
      </c>
      <c r="I1147">
        <v>2</v>
      </c>
      <c r="J1147">
        <v>30</v>
      </c>
      <c r="K1147">
        <v>6</v>
      </c>
      <c r="L1147">
        <v>3</v>
      </c>
      <c r="M1147">
        <v>0</v>
      </c>
      <c r="N1147">
        <v>0</v>
      </c>
      <c r="O1147">
        <v>0</v>
      </c>
      <c r="P1147">
        <v>0</v>
      </c>
      <c r="Q1147">
        <v>0</v>
      </c>
    </row>
    <row r="1148" spans="1:17" x14ac:dyDescent="0.2">
      <c r="A1148" t="s">
        <v>18886</v>
      </c>
      <c r="B1148" t="s">
        <v>89</v>
      </c>
      <c r="C1148" t="s">
        <v>151</v>
      </c>
      <c r="D1148" t="s">
        <v>17736</v>
      </c>
      <c r="E1148" t="s">
        <v>81</v>
      </c>
      <c r="F1148" t="s">
        <v>4937</v>
      </c>
      <c r="G1148">
        <v>0</v>
      </c>
      <c r="H1148">
        <v>41</v>
      </c>
      <c r="I1148">
        <v>4</v>
      </c>
      <c r="J1148">
        <v>28</v>
      </c>
      <c r="K1148">
        <v>6</v>
      </c>
      <c r="L1148">
        <v>3</v>
      </c>
      <c r="M1148">
        <v>0</v>
      </c>
      <c r="N1148">
        <v>0</v>
      </c>
      <c r="O1148">
        <v>0</v>
      </c>
      <c r="P1148">
        <v>0</v>
      </c>
      <c r="Q1148">
        <v>0</v>
      </c>
    </row>
    <row r="1149" spans="1:17" x14ac:dyDescent="0.2">
      <c r="A1149" t="s">
        <v>18887</v>
      </c>
      <c r="B1149" t="s">
        <v>89</v>
      </c>
      <c r="C1149" t="s">
        <v>151</v>
      </c>
      <c r="D1149" t="s">
        <v>17736</v>
      </c>
      <c r="E1149" t="s">
        <v>81</v>
      </c>
      <c r="F1149" t="s">
        <v>4939</v>
      </c>
      <c r="G1149">
        <v>0</v>
      </c>
      <c r="H1149">
        <v>0</v>
      </c>
      <c r="I1149">
        <v>0</v>
      </c>
      <c r="J1149">
        <v>0</v>
      </c>
      <c r="K1149">
        <v>0</v>
      </c>
      <c r="L1149">
        <v>0</v>
      </c>
      <c r="M1149">
        <v>41</v>
      </c>
      <c r="N1149">
        <v>0</v>
      </c>
      <c r="O1149">
        <v>0</v>
      </c>
      <c r="P1149">
        <v>0</v>
      </c>
      <c r="Q1149">
        <v>0</v>
      </c>
    </row>
    <row r="1150" spans="1:17" x14ac:dyDescent="0.2">
      <c r="A1150" t="s">
        <v>18888</v>
      </c>
      <c r="B1150" t="s">
        <v>89</v>
      </c>
      <c r="C1150" t="s">
        <v>151</v>
      </c>
      <c r="D1150" t="s">
        <v>17736</v>
      </c>
      <c r="E1150" t="s">
        <v>81</v>
      </c>
      <c r="F1150" t="s">
        <v>4941</v>
      </c>
      <c r="G1150">
        <v>0</v>
      </c>
      <c r="H1150">
        <v>41</v>
      </c>
      <c r="I1150">
        <v>2</v>
      </c>
      <c r="J1150">
        <v>30</v>
      </c>
      <c r="K1150">
        <v>6</v>
      </c>
      <c r="L1150">
        <v>3</v>
      </c>
      <c r="M1150">
        <v>0</v>
      </c>
      <c r="N1150">
        <v>0</v>
      </c>
      <c r="O1150">
        <v>0</v>
      </c>
      <c r="P1150">
        <v>0</v>
      </c>
      <c r="Q1150">
        <v>0</v>
      </c>
    </row>
    <row r="1151" spans="1:17" x14ac:dyDescent="0.2">
      <c r="A1151" t="s">
        <v>18889</v>
      </c>
      <c r="B1151" t="s">
        <v>89</v>
      </c>
      <c r="C1151" t="s">
        <v>151</v>
      </c>
      <c r="D1151" t="s">
        <v>17736</v>
      </c>
      <c r="E1151" t="s">
        <v>81</v>
      </c>
      <c r="F1151" t="s">
        <v>4943</v>
      </c>
      <c r="G1151">
        <v>0</v>
      </c>
      <c r="H1151">
        <v>0</v>
      </c>
      <c r="I1151">
        <v>0</v>
      </c>
      <c r="J1151">
        <v>0</v>
      </c>
      <c r="K1151">
        <v>0</v>
      </c>
      <c r="L1151">
        <v>0</v>
      </c>
      <c r="M1151">
        <v>41</v>
      </c>
      <c r="N1151">
        <v>0</v>
      </c>
      <c r="O1151">
        <v>0</v>
      </c>
      <c r="P1151">
        <v>0</v>
      </c>
      <c r="Q1151">
        <v>0</v>
      </c>
    </row>
    <row r="1152" spans="1:17" x14ac:dyDescent="0.2">
      <c r="A1152" t="s">
        <v>18890</v>
      </c>
      <c r="B1152" t="s">
        <v>89</v>
      </c>
      <c r="C1152" t="s">
        <v>151</v>
      </c>
      <c r="D1152" t="s">
        <v>17736</v>
      </c>
      <c r="E1152" t="s">
        <v>81</v>
      </c>
      <c r="F1152" t="s">
        <v>4925</v>
      </c>
      <c r="G1152">
        <v>0</v>
      </c>
      <c r="H1152">
        <v>0</v>
      </c>
      <c r="I1152">
        <v>0</v>
      </c>
      <c r="J1152">
        <v>0</v>
      </c>
      <c r="K1152">
        <v>0</v>
      </c>
      <c r="L1152">
        <v>0</v>
      </c>
      <c r="M1152">
        <v>0</v>
      </c>
      <c r="N1152">
        <v>26</v>
      </c>
      <c r="O1152">
        <v>22</v>
      </c>
      <c r="P1152">
        <v>4</v>
      </c>
      <c r="Q1152">
        <v>0</v>
      </c>
    </row>
    <row r="1153" spans="1:17" x14ac:dyDescent="0.2">
      <c r="A1153" t="s">
        <v>18891</v>
      </c>
      <c r="B1153" t="s">
        <v>89</v>
      </c>
      <c r="C1153" t="s">
        <v>151</v>
      </c>
      <c r="D1153" t="s">
        <v>17736</v>
      </c>
      <c r="E1153" t="s">
        <v>81</v>
      </c>
      <c r="F1153" t="s">
        <v>4927</v>
      </c>
      <c r="G1153">
        <v>0</v>
      </c>
      <c r="H1153">
        <v>0</v>
      </c>
      <c r="I1153">
        <v>0</v>
      </c>
      <c r="J1153">
        <v>0</v>
      </c>
      <c r="K1153">
        <v>0</v>
      </c>
      <c r="L1153">
        <v>0</v>
      </c>
      <c r="M1153">
        <v>0</v>
      </c>
      <c r="N1153">
        <v>23</v>
      </c>
      <c r="O1153">
        <v>19</v>
      </c>
      <c r="P1153">
        <v>4</v>
      </c>
      <c r="Q1153">
        <v>0</v>
      </c>
    </row>
    <row r="1154" spans="1:17" x14ac:dyDescent="0.2">
      <c r="A1154" t="s">
        <v>18892</v>
      </c>
      <c r="B1154" t="s">
        <v>89</v>
      </c>
      <c r="C1154" t="s">
        <v>151</v>
      </c>
      <c r="D1154" t="s">
        <v>17736</v>
      </c>
      <c r="E1154" t="s">
        <v>81</v>
      </c>
      <c r="F1154" t="s">
        <v>17734</v>
      </c>
      <c r="G1154">
        <v>41</v>
      </c>
      <c r="H1154">
        <v>0</v>
      </c>
      <c r="I1154">
        <v>0</v>
      </c>
      <c r="J1154">
        <v>0</v>
      </c>
      <c r="K1154">
        <v>0</v>
      </c>
      <c r="L1154">
        <v>0</v>
      </c>
      <c r="M1154">
        <v>0</v>
      </c>
      <c r="N1154">
        <v>0</v>
      </c>
      <c r="O1154">
        <v>0</v>
      </c>
      <c r="P1154">
        <v>0</v>
      </c>
      <c r="Q1154">
        <v>0</v>
      </c>
    </row>
    <row r="1155" spans="1:17" x14ac:dyDescent="0.2">
      <c r="A1155" t="s">
        <v>18893</v>
      </c>
      <c r="B1155" t="s">
        <v>89</v>
      </c>
      <c r="C1155" t="s">
        <v>151</v>
      </c>
      <c r="D1155" t="s">
        <v>17754</v>
      </c>
      <c r="E1155" t="s">
        <v>83</v>
      </c>
      <c r="F1155" t="s">
        <v>17734</v>
      </c>
      <c r="G1155">
        <v>11</v>
      </c>
      <c r="H1155">
        <v>0</v>
      </c>
      <c r="I1155">
        <v>0</v>
      </c>
      <c r="J1155">
        <v>0</v>
      </c>
      <c r="K1155">
        <v>0</v>
      </c>
      <c r="L1155">
        <v>0</v>
      </c>
      <c r="M1155">
        <v>0</v>
      </c>
      <c r="N1155">
        <v>0</v>
      </c>
      <c r="O1155">
        <v>0</v>
      </c>
      <c r="P1155">
        <v>0</v>
      </c>
      <c r="Q1155">
        <v>0</v>
      </c>
    </row>
    <row r="1156" spans="1:17" x14ac:dyDescent="0.2">
      <c r="A1156" t="s">
        <v>18894</v>
      </c>
      <c r="B1156" t="s">
        <v>89</v>
      </c>
      <c r="C1156" t="s">
        <v>151</v>
      </c>
      <c r="D1156" t="s">
        <v>17754</v>
      </c>
      <c r="E1156" t="s">
        <v>81</v>
      </c>
      <c r="F1156" t="s">
        <v>17734</v>
      </c>
      <c r="G1156">
        <v>8</v>
      </c>
      <c r="H1156">
        <v>0</v>
      </c>
      <c r="I1156">
        <v>0</v>
      </c>
      <c r="J1156">
        <v>0</v>
      </c>
      <c r="K1156">
        <v>0</v>
      </c>
      <c r="L1156">
        <v>0</v>
      </c>
      <c r="M1156">
        <v>0</v>
      </c>
      <c r="N1156">
        <v>0</v>
      </c>
      <c r="O1156">
        <v>0</v>
      </c>
      <c r="P1156">
        <v>0</v>
      </c>
      <c r="Q1156">
        <v>0</v>
      </c>
    </row>
    <row r="1157" spans="1:17" x14ac:dyDescent="0.2">
      <c r="A1157" t="s">
        <v>18895</v>
      </c>
      <c r="B1157" t="s">
        <v>89</v>
      </c>
      <c r="C1157" t="s">
        <v>152</v>
      </c>
      <c r="D1157" t="s">
        <v>17768</v>
      </c>
      <c r="E1157" t="s">
        <v>83</v>
      </c>
      <c r="F1157" t="s">
        <v>17734</v>
      </c>
      <c r="G1157">
        <v>2</v>
      </c>
      <c r="H1157">
        <v>0</v>
      </c>
      <c r="I1157">
        <v>0</v>
      </c>
      <c r="J1157">
        <v>0</v>
      </c>
      <c r="K1157">
        <v>0</v>
      </c>
      <c r="L1157">
        <v>0</v>
      </c>
      <c r="M1157">
        <v>0</v>
      </c>
      <c r="N1157">
        <v>0</v>
      </c>
      <c r="O1157">
        <v>0</v>
      </c>
      <c r="P1157">
        <v>0</v>
      </c>
      <c r="Q1157">
        <v>0</v>
      </c>
    </row>
    <row r="1158" spans="1:17" x14ac:dyDescent="0.2">
      <c r="A1158" t="s">
        <v>18896</v>
      </c>
      <c r="B1158" t="s">
        <v>89</v>
      </c>
      <c r="C1158" t="s">
        <v>147</v>
      </c>
      <c r="D1158" t="s">
        <v>17736</v>
      </c>
      <c r="E1158" t="s">
        <v>81</v>
      </c>
      <c r="F1158" t="s">
        <v>4935</v>
      </c>
      <c r="G1158">
        <v>0</v>
      </c>
      <c r="H1158">
        <v>22</v>
      </c>
      <c r="I1158">
        <v>6</v>
      </c>
      <c r="J1158">
        <v>15</v>
      </c>
      <c r="K1158">
        <v>0</v>
      </c>
      <c r="L1158">
        <v>1</v>
      </c>
      <c r="M1158">
        <v>0</v>
      </c>
      <c r="N1158">
        <v>0</v>
      </c>
      <c r="O1158">
        <v>0</v>
      </c>
      <c r="P1158">
        <v>0</v>
      </c>
      <c r="Q1158">
        <v>0</v>
      </c>
    </row>
    <row r="1159" spans="1:17" x14ac:dyDescent="0.2">
      <c r="A1159" t="s">
        <v>18897</v>
      </c>
      <c r="B1159" t="s">
        <v>89</v>
      </c>
      <c r="C1159" t="s">
        <v>147</v>
      </c>
      <c r="D1159" t="s">
        <v>17736</v>
      </c>
      <c r="E1159" t="s">
        <v>81</v>
      </c>
      <c r="F1159" t="s">
        <v>4937</v>
      </c>
      <c r="G1159">
        <v>0</v>
      </c>
      <c r="H1159">
        <v>22</v>
      </c>
      <c r="I1159">
        <v>6</v>
      </c>
      <c r="J1159">
        <v>15</v>
      </c>
      <c r="K1159">
        <v>0</v>
      </c>
      <c r="L1159">
        <v>1</v>
      </c>
      <c r="M1159">
        <v>0</v>
      </c>
      <c r="N1159">
        <v>0</v>
      </c>
      <c r="O1159">
        <v>0</v>
      </c>
      <c r="P1159">
        <v>0</v>
      </c>
      <c r="Q1159">
        <v>0</v>
      </c>
    </row>
    <row r="1160" spans="1:17" x14ac:dyDescent="0.2">
      <c r="A1160" t="s">
        <v>18898</v>
      </c>
      <c r="B1160" t="s">
        <v>89</v>
      </c>
      <c r="C1160" t="s">
        <v>147</v>
      </c>
      <c r="D1160" t="s">
        <v>17736</v>
      </c>
      <c r="E1160" t="s">
        <v>81</v>
      </c>
      <c r="F1160" t="s">
        <v>4939</v>
      </c>
      <c r="G1160">
        <v>0</v>
      </c>
      <c r="H1160">
        <v>0</v>
      </c>
      <c r="I1160">
        <v>0</v>
      </c>
      <c r="J1160">
        <v>0</v>
      </c>
      <c r="K1160">
        <v>0</v>
      </c>
      <c r="L1160">
        <v>0</v>
      </c>
      <c r="M1160">
        <v>22</v>
      </c>
      <c r="N1160">
        <v>0</v>
      </c>
      <c r="O1160">
        <v>0</v>
      </c>
      <c r="P1160">
        <v>0</v>
      </c>
      <c r="Q1160">
        <v>0</v>
      </c>
    </row>
    <row r="1161" spans="1:17" x14ac:dyDescent="0.2">
      <c r="A1161" t="s">
        <v>18899</v>
      </c>
      <c r="B1161" t="s">
        <v>89</v>
      </c>
      <c r="C1161" t="s">
        <v>147</v>
      </c>
      <c r="D1161" t="s">
        <v>17736</v>
      </c>
      <c r="E1161" t="s">
        <v>81</v>
      </c>
      <c r="F1161" t="s">
        <v>4941</v>
      </c>
      <c r="G1161">
        <v>0</v>
      </c>
      <c r="H1161">
        <v>22</v>
      </c>
      <c r="I1161">
        <v>6</v>
      </c>
      <c r="J1161">
        <v>15</v>
      </c>
      <c r="K1161">
        <v>0</v>
      </c>
      <c r="L1161">
        <v>1</v>
      </c>
      <c r="M1161">
        <v>0</v>
      </c>
      <c r="N1161">
        <v>0</v>
      </c>
      <c r="O1161">
        <v>0</v>
      </c>
      <c r="P1161">
        <v>0</v>
      </c>
      <c r="Q1161">
        <v>0</v>
      </c>
    </row>
    <row r="1162" spans="1:17" x14ac:dyDescent="0.2">
      <c r="A1162" t="s">
        <v>18900</v>
      </c>
      <c r="B1162" t="s">
        <v>89</v>
      </c>
      <c r="C1162" t="s">
        <v>210</v>
      </c>
      <c r="D1162" t="s">
        <v>17736</v>
      </c>
      <c r="E1162" t="s">
        <v>81</v>
      </c>
      <c r="F1162" t="s">
        <v>4935</v>
      </c>
      <c r="G1162">
        <v>0</v>
      </c>
      <c r="H1162">
        <v>15</v>
      </c>
      <c r="I1162">
        <v>5</v>
      </c>
      <c r="J1162">
        <v>9</v>
      </c>
      <c r="K1162">
        <v>0</v>
      </c>
      <c r="L1162">
        <v>1</v>
      </c>
      <c r="M1162">
        <v>0</v>
      </c>
      <c r="N1162">
        <v>0</v>
      </c>
      <c r="O1162">
        <v>0</v>
      </c>
      <c r="P1162">
        <v>0</v>
      </c>
      <c r="Q1162">
        <v>0</v>
      </c>
    </row>
    <row r="1163" spans="1:17" x14ac:dyDescent="0.2">
      <c r="A1163" t="s">
        <v>18901</v>
      </c>
      <c r="B1163" t="s">
        <v>89</v>
      </c>
      <c r="C1163" t="s">
        <v>210</v>
      </c>
      <c r="D1163" t="s">
        <v>17736</v>
      </c>
      <c r="E1163" t="s">
        <v>81</v>
      </c>
      <c r="F1163" t="s">
        <v>4937</v>
      </c>
      <c r="G1163">
        <v>0</v>
      </c>
      <c r="H1163">
        <v>15</v>
      </c>
      <c r="I1163">
        <v>5</v>
      </c>
      <c r="J1163">
        <v>9</v>
      </c>
      <c r="K1163">
        <v>0</v>
      </c>
      <c r="L1163">
        <v>1</v>
      </c>
      <c r="M1163">
        <v>0</v>
      </c>
      <c r="N1163">
        <v>0</v>
      </c>
      <c r="O1163">
        <v>0</v>
      </c>
      <c r="P1163">
        <v>0</v>
      </c>
      <c r="Q1163">
        <v>0</v>
      </c>
    </row>
    <row r="1164" spans="1:17" x14ac:dyDescent="0.2">
      <c r="A1164" t="s">
        <v>18902</v>
      </c>
      <c r="B1164" t="s">
        <v>89</v>
      </c>
      <c r="C1164" t="s">
        <v>210</v>
      </c>
      <c r="D1164" t="s">
        <v>17736</v>
      </c>
      <c r="E1164" t="s">
        <v>81</v>
      </c>
      <c r="F1164" t="s">
        <v>4939</v>
      </c>
      <c r="G1164">
        <v>0</v>
      </c>
      <c r="H1164">
        <v>0</v>
      </c>
      <c r="I1164">
        <v>0</v>
      </c>
      <c r="J1164">
        <v>0</v>
      </c>
      <c r="K1164">
        <v>0</v>
      </c>
      <c r="L1164">
        <v>0</v>
      </c>
      <c r="M1164">
        <v>15</v>
      </c>
      <c r="N1164">
        <v>0</v>
      </c>
      <c r="O1164">
        <v>0</v>
      </c>
      <c r="P1164">
        <v>0</v>
      </c>
      <c r="Q1164">
        <v>0</v>
      </c>
    </row>
    <row r="1165" spans="1:17" x14ac:dyDescent="0.2">
      <c r="A1165" t="s">
        <v>18903</v>
      </c>
      <c r="B1165" t="s">
        <v>89</v>
      </c>
      <c r="C1165" t="s">
        <v>210</v>
      </c>
      <c r="D1165" t="s">
        <v>17736</v>
      </c>
      <c r="E1165" t="s">
        <v>81</v>
      </c>
      <c r="F1165" t="s">
        <v>4941</v>
      </c>
      <c r="G1165">
        <v>0</v>
      </c>
      <c r="H1165">
        <v>15</v>
      </c>
      <c r="I1165">
        <v>5</v>
      </c>
      <c r="J1165">
        <v>10</v>
      </c>
      <c r="K1165">
        <v>0</v>
      </c>
      <c r="L1165">
        <v>0</v>
      </c>
      <c r="M1165">
        <v>0</v>
      </c>
      <c r="N1165">
        <v>0</v>
      </c>
      <c r="O1165">
        <v>0</v>
      </c>
      <c r="P1165">
        <v>0</v>
      </c>
      <c r="Q1165">
        <v>0</v>
      </c>
    </row>
    <row r="1166" spans="1:17" x14ac:dyDescent="0.2">
      <c r="A1166" t="s">
        <v>18904</v>
      </c>
      <c r="B1166" t="s">
        <v>89</v>
      </c>
      <c r="C1166" t="s">
        <v>210</v>
      </c>
      <c r="D1166" t="s">
        <v>17736</v>
      </c>
      <c r="E1166" t="s">
        <v>81</v>
      </c>
      <c r="F1166" t="s">
        <v>4943</v>
      </c>
      <c r="G1166">
        <v>0</v>
      </c>
      <c r="H1166">
        <v>0</v>
      </c>
      <c r="I1166">
        <v>0</v>
      </c>
      <c r="J1166">
        <v>0</v>
      </c>
      <c r="K1166">
        <v>0</v>
      </c>
      <c r="L1166">
        <v>0</v>
      </c>
      <c r="M1166">
        <v>15</v>
      </c>
      <c r="N1166">
        <v>0</v>
      </c>
      <c r="O1166">
        <v>0</v>
      </c>
      <c r="P1166">
        <v>0</v>
      </c>
      <c r="Q1166">
        <v>0</v>
      </c>
    </row>
    <row r="1167" spans="1:17" x14ac:dyDescent="0.2">
      <c r="A1167" t="s">
        <v>18905</v>
      </c>
      <c r="B1167" t="s">
        <v>89</v>
      </c>
      <c r="C1167" t="s">
        <v>210</v>
      </c>
      <c r="D1167" t="s">
        <v>17736</v>
      </c>
      <c r="E1167" t="s">
        <v>81</v>
      </c>
      <c r="F1167" t="s">
        <v>4925</v>
      </c>
      <c r="G1167">
        <v>0</v>
      </c>
      <c r="H1167">
        <v>0</v>
      </c>
      <c r="I1167">
        <v>0</v>
      </c>
      <c r="J1167">
        <v>0</v>
      </c>
      <c r="K1167">
        <v>0</v>
      </c>
      <c r="L1167">
        <v>0</v>
      </c>
      <c r="M1167">
        <v>0</v>
      </c>
      <c r="N1167">
        <v>7</v>
      </c>
      <c r="O1167">
        <v>7</v>
      </c>
      <c r="P1167">
        <v>0</v>
      </c>
      <c r="Q1167">
        <v>0</v>
      </c>
    </row>
    <row r="1168" spans="1:17" x14ac:dyDescent="0.2">
      <c r="A1168" t="s">
        <v>18906</v>
      </c>
      <c r="B1168" t="s">
        <v>89</v>
      </c>
      <c r="C1168" t="s">
        <v>210</v>
      </c>
      <c r="D1168" t="s">
        <v>17736</v>
      </c>
      <c r="E1168" t="s">
        <v>81</v>
      </c>
      <c r="F1168" t="s">
        <v>4927</v>
      </c>
      <c r="G1168">
        <v>0</v>
      </c>
      <c r="H1168">
        <v>0</v>
      </c>
      <c r="I1168">
        <v>0</v>
      </c>
      <c r="J1168">
        <v>0</v>
      </c>
      <c r="K1168">
        <v>0</v>
      </c>
      <c r="L1168">
        <v>0</v>
      </c>
      <c r="M1168">
        <v>0</v>
      </c>
      <c r="N1168">
        <v>6</v>
      </c>
      <c r="O1168">
        <v>6</v>
      </c>
      <c r="P1168">
        <v>0</v>
      </c>
      <c r="Q1168">
        <v>0</v>
      </c>
    </row>
    <row r="1169" spans="1:17" x14ac:dyDescent="0.2">
      <c r="A1169" t="s">
        <v>18907</v>
      </c>
      <c r="B1169" t="s">
        <v>89</v>
      </c>
      <c r="C1169" t="s">
        <v>210</v>
      </c>
      <c r="D1169" t="s">
        <v>17736</v>
      </c>
      <c r="E1169" t="s">
        <v>81</v>
      </c>
      <c r="F1169" t="s">
        <v>17734</v>
      </c>
      <c r="G1169">
        <v>15</v>
      </c>
      <c r="H1169">
        <v>0</v>
      </c>
      <c r="I1169">
        <v>0</v>
      </c>
      <c r="J1169">
        <v>0</v>
      </c>
      <c r="K1169">
        <v>0</v>
      </c>
      <c r="L1169">
        <v>0</v>
      </c>
      <c r="M1169">
        <v>0</v>
      </c>
      <c r="N1169">
        <v>0</v>
      </c>
      <c r="O1169">
        <v>0</v>
      </c>
      <c r="P1169">
        <v>0</v>
      </c>
      <c r="Q1169">
        <v>0</v>
      </c>
    </row>
    <row r="1170" spans="1:17" x14ac:dyDescent="0.2">
      <c r="A1170" t="s">
        <v>18908</v>
      </c>
      <c r="B1170" t="s">
        <v>89</v>
      </c>
      <c r="C1170" t="s">
        <v>211</v>
      </c>
      <c r="D1170" t="s">
        <v>17736</v>
      </c>
      <c r="E1170" t="s">
        <v>83</v>
      </c>
      <c r="F1170" t="s">
        <v>4929</v>
      </c>
      <c r="G1170">
        <v>0</v>
      </c>
      <c r="H1170">
        <v>3</v>
      </c>
      <c r="I1170">
        <v>0</v>
      </c>
      <c r="J1170">
        <v>2</v>
      </c>
      <c r="K1170">
        <v>1</v>
      </c>
      <c r="L1170">
        <v>0</v>
      </c>
      <c r="M1170">
        <v>0</v>
      </c>
      <c r="N1170">
        <v>0</v>
      </c>
      <c r="O1170">
        <v>0</v>
      </c>
      <c r="P1170">
        <v>0</v>
      </c>
      <c r="Q1170">
        <v>0</v>
      </c>
    </row>
    <row r="1171" spans="1:17" x14ac:dyDescent="0.2">
      <c r="A1171" t="s">
        <v>18909</v>
      </c>
      <c r="B1171" t="s">
        <v>89</v>
      </c>
      <c r="C1171" t="s">
        <v>211</v>
      </c>
      <c r="D1171" t="s">
        <v>17736</v>
      </c>
      <c r="E1171" t="s">
        <v>83</v>
      </c>
      <c r="F1171" t="s">
        <v>4931</v>
      </c>
      <c r="G1171">
        <v>0</v>
      </c>
      <c r="H1171">
        <v>3</v>
      </c>
      <c r="I1171">
        <v>0</v>
      </c>
      <c r="J1171">
        <v>2</v>
      </c>
      <c r="K1171">
        <v>0</v>
      </c>
      <c r="L1171">
        <v>1</v>
      </c>
      <c r="M1171">
        <v>0</v>
      </c>
      <c r="N1171">
        <v>0</v>
      </c>
      <c r="O1171">
        <v>0</v>
      </c>
      <c r="P1171">
        <v>0</v>
      </c>
      <c r="Q1171">
        <v>0</v>
      </c>
    </row>
    <row r="1172" spans="1:17" x14ac:dyDescent="0.2">
      <c r="A1172" t="s">
        <v>18910</v>
      </c>
      <c r="B1172" t="s">
        <v>89</v>
      </c>
      <c r="C1172" t="s">
        <v>211</v>
      </c>
      <c r="D1172" t="s">
        <v>17736</v>
      </c>
      <c r="E1172" t="s">
        <v>83</v>
      </c>
      <c r="F1172" t="s">
        <v>4933</v>
      </c>
      <c r="G1172">
        <v>0</v>
      </c>
      <c r="H1172">
        <v>0</v>
      </c>
      <c r="I1172">
        <v>0</v>
      </c>
      <c r="J1172">
        <v>0</v>
      </c>
      <c r="K1172">
        <v>0</v>
      </c>
      <c r="L1172">
        <v>0</v>
      </c>
      <c r="M1172">
        <v>3</v>
      </c>
      <c r="N1172">
        <v>0</v>
      </c>
      <c r="O1172">
        <v>0</v>
      </c>
      <c r="P1172">
        <v>0</v>
      </c>
      <c r="Q1172">
        <v>0</v>
      </c>
    </row>
    <row r="1173" spans="1:17" x14ac:dyDescent="0.2">
      <c r="A1173" t="s">
        <v>18911</v>
      </c>
      <c r="B1173" t="s">
        <v>89</v>
      </c>
      <c r="C1173" t="s">
        <v>211</v>
      </c>
      <c r="D1173" t="s">
        <v>17736</v>
      </c>
      <c r="E1173" t="s">
        <v>83</v>
      </c>
      <c r="F1173" t="s">
        <v>4935</v>
      </c>
      <c r="G1173">
        <v>0</v>
      </c>
      <c r="H1173">
        <v>3</v>
      </c>
      <c r="I1173">
        <v>0</v>
      </c>
      <c r="J1173">
        <v>2</v>
      </c>
      <c r="K1173">
        <v>0</v>
      </c>
      <c r="L1173">
        <v>1</v>
      </c>
      <c r="M1173">
        <v>0</v>
      </c>
      <c r="N1173">
        <v>0</v>
      </c>
      <c r="O1173">
        <v>0</v>
      </c>
      <c r="P1173">
        <v>0</v>
      </c>
      <c r="Q1173">
        <v>0</v>
      </c>
    </row>
    <row r="1174" spans="1:17" x14ac:dyDescent="0.2">
      <c r="A1174" t="s">
        <v>18912</v>
      </c>
      <c r="B1174" t="s">
        <v>89</v>
      </c>
      <c r="C1174" t="s">
        <v>211</v>
      </c>
      <c r="D1174" t="s">
        <v>17736</v>
      </c>
      <c r="E1174" t="s">
        <v>83</v>
      </c>
      <c r="F1174" t="s">
        <v>4937</v>
      </c>
      <c r="G1174">
        <v>0</v>
      </c>
      <c r="H1174">
        <v>3</v>
      </c>
      <c r="I1174">
        <v>0</v>
      </c>
      <c r="J1174">
        <v>2</v>
      </c>
      <c r="K1174">
        <v>0</v>
      </c>
      <c r="L1174">
        <v>1</v>
      </c>
      <c r="M1174">
        <v>0</v>
      </c>
      <c r="N1174">
        <v>0</v>
      </c>
      <c r="O1174">
        <v>0</v>
      </c>
      <c r="P1174">
        <v>0</v>
      </c>
      <c r="Q1174">
        <v>0</v>
      </c>
    </row>
    <row r="1175" spans="1:17" x14ac:dyDescent="0.2">
      <c r="A1175" t="s">
        <v>18913</v>
      </c>
      <c r="B1175" t="s">
        <v>89</v>
      </c>
      <c r="C1175" t="s">
        <v>211</v>
      </c>
      <c r="D1175" t="s">
        <v>17736</v>
      </c>
      <c r="E1175" t="s">
        <v>83</v>
      </c>
      <c r="F1175" t="s">
        <v>4939</v>
      </c>
      <c r="G1175">
        <v>0</v>
      </c>
      <c r="H1175">
        <v>0</v>
      </c>
      <c r="I1175">
        <v>0</v>
      </c>
      <c r="J1175">
        <v>0</v>
      </c>
      <c r="K1175">
        <v>0</v>
      </c>
      <c r="L1175">
        <v>0</v>
      </c>
      <c r="M1175">
        <v>3</v>
      </c>
      <c r="N1175">
        <v>0</v>
      </c>
      <c r="O1175">
        <v>0</v>
      </c>
      <c r="P1175">
        <v>0</v>
      </c>
      <c r="Q1175">
        <v>0</v>
      </c>
    </row>
    <row r="1176" spans="1:17" x14ac:dyDescent="0.2">
      <c r="A1176" t="s">
        <v>18914</v>
      </c>
      <c r="B1176" t="s">
        <v>89</v>
      </c>
      <c r="C1176" t="s">
        <v>211</v>
      </c>
      <c r="D1176" t="s">
        <v>17736</v>
      </c>
      <c r="E1176" t="s">
        <v>83</v>
      </c>
      <c r="F1176" t="s">
        <v>4941</v>
      </c>
      <c r="G1176">
        <v>0</v>
      </c>
      <c r="H1176">
        <v>3</v>
      </c>
      <c r="I1176">
        <v>0</v>
      </c>
      <c r="J1176">
        <v>2</v>
      </c>
      <c r="K1176">
        <v>1</v>
      </c>
      <c r="L1176">
        <v>0</v>
      </c>
      <c r="M1176">
        <v>0</v>
      </c>
      <c r="N1176">
        <v>0</v>
      </c>
      <c r="O1176">
        <v>0</v>
      </c>
      <c r="P1176">
        <v>0</v>
      </c>
      <c r="Q1176">
        <v>0</v>
      </c>
    </row>
    <row r="1177" spans="1:17" x14ac:dyDescent="0.2">
      <c r="A1177" t="s">
        <v>18915</v>
      </c>
      <c r="B1177" t="s">
        <v>89</v>
      </c>
      <c r="C1177" t="s">
        <v>211</v>
      </c>
      <c r="D1177" t="s">
        <v>17736</v>
      </c>
      <c r="E1177" t="s">
        <v>83</v>
      </c>
      <c r="F1177" t="s">
        <v>4943</v>
      </c>
      <c r="G1177">
        <v>0</v>
      </c>
      <c r="H1177">
        <v>0</v>
      </c>
      <c r="I1177">
        <v>0</v>
      </c>
      <c r="J1177">
        <v>0</v>
      </c>
      <c r="K1177">
        <v>0</v>
      </c>
      <c r="L1177">
        <v>0</v>
      </c>
      <c r="M1177">
        <v>3</v>
      </c>
      <c r="N1177">
        <v>0</v>
      </c>
      <c r="O1177">
        <v>0</v>
      </c>
      <c r="P1177">
        <v>0</v>
      </c>
      <c r="Q1177">
        <v>0</v>
      </c>
    </row>
    <row r="1178" spans="1:17" x14ac:dyDescent="0.2">
      <c r="A1178" t="s">
        <v>18916</v>
      </c>
      <c r="B1178" t="s">
        <v>89</v>
      </c>
      <c r="C1178" t="s">
        <v>211</v>
      </c>
      <c r="D1178" t="s">
        <v>17736</v>
      </c>
      <c r="E1178" t="s">
        <v>83</v>
      </c>
      <c r="F1178" t="s">
        <v>4925</v>
      </c>
      <c r="G1178">
        <v>0</v>
      </c>
      <c r="H1178">
        <v>0</v>
      </c>
      <c r="I1178">
        <v>0</v>
      </c>
      <c r="J1178">
        <v>0</v>
      </c>
      <c r="K1178">
        <v>0</v>
      </c>
      <c r="L1178">
        <v>0</v>
      </c>
      <c r="M1178">
        <v>0</v>
      </c>
      <c r="N1178">
        <v>3</v>
      </c>
      <c r="O1178">
        <v>2</v>
      </c>
      <c r="P1178">
        <v>1</v>
      </c>
      <c r="Q1178">
        <v>0</v>
      </c>
    </row>
    <row r="1179" spans="1:17" x14ac:dyDescent="0.2">
      <c r="A1179" t="s">
        <v>18917</v>
      </c>
      <c r="B1179" t="s">
        <v>89</v>
      </c>
      <c r="C1179" t="s">
        <v>211</v>
      </c>
      <c r="D1179" t="s">
        <v>17736</v>
      </c>
      <c r="E1179" t="s">
        <v>83</v>
      </c>
      <c r="F1179" t="s">
        <v>4927</v>
      </c>
      <c r="G1179">
        <v>0</v>
      </c>
      <c r="H1179">
        <v>0</v>
      </c>
      <c r="I1179">
        <v>0</v>
      </c>
      <c r="J1179">
        <v>0</v>
      </c>
      <c r="K1179">
        <v>0</v>
      </c>
      <c r="L1179">
        <v>0</v>
      </c>
      <c r="M1179">
        <v>0</v>
      </c>
      <c r="N1179">
        <v>3</v>
      </c>
      <c r="O1179">
        <v>2</v>
      </c>
      <c r="P1179">
        <v>1</v>
      </c>
      <c r="Q1179">
        <v>0</v>
      </c>
    </row>
    <row r="1180" spans="1:17" x14ac:dyDescent="0.2">
      <c r="A1180" t="s">
        <v>18918</v>
      </c>
      <c r="B1180" t="s">
        <v>89</v>
      </c>
      <c r="C1180" t="s">
        <v>211</v>
      </c>
      <c r="D1180" t="s">
        <v>17736</v>
      </c>
      <c r="E1180" t="s">
        <v>83</v>
      </c>
      <c r="F1180" t="s">
        <v>17734</v>
      </c>
      <c r="G1180">
        <v>3</v>
      </c>
      <c r="H1180">
        <v>0</v>
      </c>
      <c r="I1180">
        <v>0</v>
      </c>
      <c r="J1180">
        <v>0</v>
      </c>
      <c r="K1180">
        <v>0</v>
      </c>
      <c r="L1180">
        <v>0</v>
      </c>
      <c r="M1180">
        <v>0</v>
      </c>
      <c r="N1180">
        <v>0</v>
      </c>
      <c r="O1180">
        <v>0</v>
      </c>
      <c r="P1180">
        <v>0</v>
      </c>
      <c r="Q1180">
        <v>0</v>
      </c>
    </row>
    <row r="1181" spans="1:17" x14ac:dyDescent="0.2">
      <c r="A1181" t="s">
        <v>18919</v>
      </c>
      <c r="B1181" t="s">
        <v>89</v>
      </c>
      <c r="C1181" t="s">
        <v>211</v>
      </c>
      <c r="D1181" t="s">
        <v>17736</v>
      </c>
      <c r="E1181" t="s">
        <v>81</v>
      </c>
      <c r="F1181" t="s">
        <v>4929</v>
      </c>
      <c r="G1181">
        <v>0</v>
      </c>
      <c r="H1181">
        <v>2</v>
      </c>
      <c r="I1181">
        <v>0</v>
      </c>
      <c r="J1181">
        <v>1</v>
      </c>
      <c r="K1181">
        <v>0</v>
      </c>
      <c r="L1181">
        <v>1</v>
      </c>
      <c r="M1181">
        <v>0</v>
      </c>
      <c r="N1181">
        <v>0</v>
      </c>
      <c r="O1181">
        <v>0</v>
      </c>
      <c r="P1181">
        <v>0</v>
      </c>
      <c r="Q1181">
        <v>0</v>
      </c>
    </row>
    <row r="1182" spans="1:17" x14ac:dyDescent="0.2">
      <c r="A1182" t="s">
        <v>18920</v>
      </c>
      <c r="B1182" t="s">
        <v>89</v>
      </c>
      <c r="C1182" t="s">
        <v>211</v>
      </c>
      <c r="D1182" t="s">
        <v>17736</v>
      </c>
      <c r="E1182" t="s">
        <v>81</v>
      </c>
      <c r="F1182" t="s">
        <v>4931</v>
      </c>
      <c r="G1182">
        <v>0</v>
      </c>
      <c r="H1182">
        <v>2</v>
      </c>
      <c r="I1182">
        <v>0</v>
      </c>
      <c r="J1182">
        <v>1</v>
      </c>
      <c r="K1182">
        <v>0</v>
      </c>
      <c r="L1182">
        <v>1</v>
      </c>
      <c r="M1182">
        <v>0</v>
      </c>
      <c r="N1182">
        <v>0</v>
      </c>
      <c r="O1182">
        <v>0</v>
      </c>
      <c r="P1182">
        <v>0</v>
      </c>
      <c r="Q1182">
        <v>0</v>
      </c>
    </row>
    <row r="1183" spans="1:17" x14ac:dyDescent="0.2">
      <c r="A1183" t="s">
        <v>18921</v>
      </c>
      <c r="B1183" t="s">
        <v>89</v>
      </c>
      <c r="C1183" t="s">
        <v>211</v>
      </c>
      <c r="D1183" t="s">
        <v>17736</v>
      </c>
      <c r="E1183" t="s">
        <v>81</v>
      </c>
      <c r="F1183" t="s">
        <v>4933</v>
      </c>
      <c r="G1183">
        <v>0</v>
      </c>
      <c r="H1183">
        <v>0</v>
      </c>
      <c r="I1183">
        <v>0</v>
      </c>
      <c r="J1183">
        <v>0</v>
      </c>
      <c r="K1183">
        <v>0</v>
      </c>
      <c r="L1183">
        <v>0</v>
      </c>
      <c r="M1183">
        <v>2</v>
      </c>
      <c r="N1183">
        <v>0</v>
      </c>
      <c r="O1183">
        <v>0</v>
      </c>
      <c r="P1183">
        <v>0</v>
      </c>
      <c r="Q1183">
        <v>0</v>
      </c>
    </row>
    <row r="1184" spans="1:17" x14ac:dyDescent="0.2">
      <c r="A1184" t="s">
        <v>18922</v>
      </c>
      <c r="B1184" t="s">
        <v>89</v>
      </c>
      <c r="C1184" t="s">
        <v>211</v>
      </c>
      <c r="D1184" t="s">
        <v>17736</v>
      </c>
      <c r="E1184" t="s">
        <v>81</v>
      </c>
      <c r="F1184" t="s">
        <v>4935</v>
      </c>
      <c r="G1184">
        <v>0</v>
      </c>
      <c r="H1184">
        <v>2</v>
      </c>
      <c r="I1184">
        <v>0</v>
      </c>
      <c r="J1184">
        <v>1</v>
      </c>
      <c r="K1184">
        <v>0</v>
      </c>
      <c r="L1184">
        <v>1</v>
      </c>
      <c r="M1184">
        <v>0</v>
      </c>
      <c r="N1184">
        <v>0</v>
      </c>
      <c r="O1184">
        <v>0</v>
      </c>
      <c r="P1184">
        <v>0</v>
      </c>
      <c r="Q1184">
        <v>0</v>
      </c>
    </row>
    <row r="1185" spans="1:17" x14ac:dyDescent="0.2">
      <c r="A1185" t="s">
        <v>18923</v>
      </c>
      <c r="B1185" t="s">
        <v>89</v>
      </c>
      <c r="C1185" t="s">
        <v>211</v>
      </c>
      <c r="D1185" t="s">
        <v>17736</v>
      </c>
      <c r="E1185" t="s">
        <v>81</v>
      </c>
      <c r="F1185" t="s">
        <v>4937</v>
      </c>
      <c r="G1185">
        <v>0</v>
      </c>
      <c r="H1185">
        <v>2</v>
      </c>
      <c r="I1185">
        <v>0</v>
      </c>
      <c r="J1185">
        <v>1</v>
      </c>
      <c r="K1185">
        <v>0</v>
      </c>
      <c r="L1185">
        <v>1</v>
      </c>
      <c r="M1185">
        <v>0</v>
      </c>
      <c r="N1185">
        <v>0</v>
      </c>
      <c r="O1185">
        <v>0</v>
      </c>
      <c r="P1185">
        <v>0</v>
      </c>
      <c r="Q1185">
        <v>0</v>
      </c>
    </row>
    <row r="1186" spans="1:17" x14ac:dyDescent="0.2">
      <c r="A1186" t="s">
        <v>18924</v>
      </c>
      <c r="B1186" t="s">
        <v>89</v>
      </c>
      <c r="C1186" t="s">
        <v>211</v>
      </c>
      <c r="D1186" t="s">
        <v>17736</v>
      </c>
      <c r="E1186" t="s">
        <v>81</v>
      </c>
      <c r="F1186" t="s">
        <v>4939</v>
      </c>
      <c r="G1186">
        <v>0</v>
      </c>
      <c r="H1186">
        <v>0</v>
      </c>
      <c r="I1186">
        <v>0</v>
      </c>
      <c r="J1186">
        <v>0</v>
      </c>
      <c r="K1186">
        <v>0</v>
      </c>
      <c r="L1186">
        <v>0</v>
      </c>
      <c r="M1186">
        <v>2</v>
      </c>
      <c r="N1186">
        <v>0</v>
      </c>
      <c r="O1186">
        <v>0</v>
      </c>
      <c r="P1186">
        <v>0</v>
      </c>
      <c r="Q1186">
        <v>0</v>
      </c>
    </row>
    <row r="1187" spans="1:17" x14ac:dyDescent="0.2">
      <c r="A1187" t="s">
        <v>18925</v>
      </c>
      <c r="B1187" t="s">
        <v>89</v>
      </c>
      <c r="C1187" t="s">
        <v>211</v>
      </c>
      <c r="D1187" t="s">
        <v>17736</v>
      </c>
      <c r="E1187" t="s">
        <v>81</v>
      </c>
      <c r="F1187" t="s">
        <v>4941</v>
      </c>
      <c r="G1187">
        <v>0</v>
      </c>
      <c r="H1187">
        <v>2</v>
      </c>
      <c r="I1187">
        <v>0</v>
      </c>
      <c r="J1187">
        <v>1</v>
      </c>
      <c r="K1187">
        <v>0</v>
      </c>
      <c r="L1187">
        <v>1</v>
      </c>
      <c r="M1187">
        <v>0</v>
      </c>
      <c r="N1187">
        <v>0</v>
      </c>
      <c r="O1187">
        <v>0</v>
      </c>
      <c r="P1187">
        <v>0</v>
      </c>
      <c r="Q1187">
        <v>0</v>
      </c>
    </row>
    <row r="1188" spans="1:17" x14ac:dyDescent="0.2">
      <c r="A1188" t="s">
        <v>18926</v>
      </c>
      <c r="B1188" t="s">
        <v>89</v>
      </c>
      <c r="C1188" t="s">
        <v>211</v>
      </c>
      <c r="D1188" t="s">
        <v>17736</v>
      </c>
      <c r="E1188" t="s">
        <v>81</v>
      </c>
      <c r="F1188" t="s">
        <v>4943</v>
      </c>
      <c r="G1188">
        <v>0</v>
      </c>
      <c r="H1188">
        <v>0</v>
      </c>
      <c r="I1188">
        <v>0</v>
      </c>
      <c r="J1188">
        <v>0</v>
      </c>
      <c r="K1188">
        <v>0</v>
      </c>
      <c r="L1188">
        <v>0</v>
      </c>
      <c r="M1188">
        <v>2</v>
      </c>
      <c r="N1188">
        <v>0</v>
      </c>
      <c r="O1188">
        <v>0</v>
      </c>
      <c r="P1188">
        <v>0</v>
      </c>
      <c r="Q1188">
        <v>0</v>
      </c>
    </row>
    <row r="1189" spans="1:17" x14ac:dyDescent="0.2">
      <c r="A1189" t="s">
        <v>18927</v>
      </c>
      <c r="B1189" t="s">
        <v>89</v>
      </c>
      <c r="C1189" t="s">
        <v>211</v>
      </c>
      <c r="D1189" t="s">
        <v>17736</v>
      </c>
      <c r="E1189" t="s">
        <v>81</v>
      </c>
      <c r="F1189" t="s">
        <v>4925</v>
      </c>
      <c r="G1189">
        <v>0</v>
      </c>
      <c r="H1189">
        <v>0</v>
      </c>
      <c r="I1189">
        <v>0</v>
      </c>
      <c r="J1189">
        <v>0</v>
      </c>
      <c r="K1189">
        <v>0</v>
      </c>
      <c r="L1189">
        <v>0</v>
      </c>
      <c r="M1189">
        <v>0</v>
      </c>
      <c r="N1189">
        <v>2</v>
      </c>
      <c r="O1189">
        <v>1</v>
      </c>
      <c r="P1189">
        <v>1</v>
      </c>
      <c r="Q1189">
        <v>0</v>
      </c>
    </row>
    <row r="1190" spans="1:17" x14ac:dyDescent="0.2">
      <c r="A1190" t="s">
        <v>18928</v>
      </c>
      <c r="B1190" t="s">
        <v>88</v>
      </c>
      <c r="C1190" t="s">
        <v>120</v>
      </c>
      <c r="D1190" t="s">
        <v>17736</v>
      </c>
      <c r="E1190" t="s">
        <v>81</v>
      </c>
      <c r="F1190" t="s">
        <v>4937</v>
      </c>
      <c r="G1190">
        <v>0</v>
      </c>
      <c r="H1190">
        <v>10</v>
      </c>
      <c r="I1190">
        <v>0</v>
      </c>
      <c r="J1190">
        <v>8</v>
      </c>
      <c r="K1190">
        <v>2</v>
      </c>
      <c r="L1190">
        <v>0</v>
      </c>
      <c r="M1190">
        <v>0</v>
      </c>
      <c r="N1190">
        <v>0</v>
      </c>
      <c r="O1190">
        <v>0</v>
      </c>
      <c r="P1190">
        <v>0</v>
      </c>
      <c r="Q1190">
        <v>0</v>
      </c>
    </row>
    <row r="1191" spans="1:17" x14ac:dyDescent="0.2">
      <c r="A1191" t="s">
        <v>18929</v>
      </c>
      <c r="B1191" t="s">
        <v>88</v>
      </c>
      <c r="C1191" t="s">
        <v>120</v>
      </c>
      <c r="D1191" t="s">
        <v>17736</v>
      </c>
      <c r="E1191" t="s">
        <v>81</v>
      </c>
      <c r="F1191" t="s">
        <v>4939</v>
      </c>
      <c r="G1191">
        <v>0</v>
      </c>
      <c r="H1191">
        <v>0</v>
      </c>
      <c r="I1191">
        <v>0</v>
      </c>
      <c r="J1191">
        <v>0</v>
      </c>
      <c r="K1191">
        <v>0</v>
      </c>
      <c r="L1191">
        <v>0</v>
      </c>
      <c r="M1191">
        <v>10</v>
      </c>
      <c r="N1191">
        <v>0</v>
      </c>
      <c r="O1191">
        <v>0</v>
      </c>
      <c r="P1191">
        <v>0</v>
      </c>
      <c r="Q1191">
        <v>0</v>
      </c>
    </row>
    <row r="1192" spans="1:17" x14ac:dyDescent="0.2">
      <c r="A1192" t="s">
        <v>18930</v>
      </c>
      <c r="B1192" t="s">
        <v>88</v>
      </c>
      <c r="C1192" t="s">
        <v>120</v>
      </c>
      <c r="D1192" t="s">
        <v>17736</v>
      </c>
      <c r="E1192" t="s">
        <v>81</v>
      </c>
      <c r="F1192" t="s">
        <v>4941</v>
      </c>
      <c r="G1192">
        <v>0</v>
      </c>
      <c r="H1192">
        <v>10</v>
      </c>
      <c r="I1192">
        <v>0</v>
      </c>
      <c r="J1192">
        <v>8</v>
      </c>
      <c r="K1192">
        <v>2</v>
      </c>
      <c r="L1192">
        <v>0</v>
      </c>
      <c r="M1192">
        <v>0</v>
      </c>
      <c r="N1192">
        <v>0</v>
      </c>
      <c r="O1192">
        <v>0</v>
      </c>
      <c r="P1192">
        <v>0</v>
      </c>
      <c r="Q1192">
        <v>0</v>
      </c>
    </row>
    <row r="1193" spans="1:17" x14ac:dyDescent="0.2">
      <c r="A1193" t="s">
        <v>18931</v>
      </c>
      <c r="B1193" t="s">
        <v>88</v>
      </c>
      <c r="C1193" t="s">
        <v>120</v>
      </c>
      <c r="D1193" t="s">
        <v>17736</v>
      </c>
      <c r="E1193" t="s">
        <v>81</v>
      </c>
      <c r="F1193" t="s">
        <v>4943</v>
      </c>
      <c r="G1193">
        <v>0</v>
      </c>
      <c r="H1193">
        <v>0</v>
      </c>
      <c r="I1193">
        <v>0</v>
      </c>
      <c r="J1193">
        <v>0</v>
      </c>
      <c r="K1193">
        <v>0</v>
      </c>
      <c r="L1193">
        <v>0</v>
      </c>
      <c r="M1193">
        <v>10</v>
      </c>
      <c r="N1193">
        <v>0</v>
      </c>
      <c r="O1193">
        <v>0</v>
      </c>
      <c r="P1193">
        <v>0</v>
      </c>
      <c r="Q1193">
        <v>0</v>
      </c>
    </row>
    <row r="1194" spans="1:17" x14ac:dyDescent="0.2">
      <c r="A1194" t="s">
        <v>18932</v>
      </c>
      <c r="B1194" t="s">
        <v>88</v>
      </c>
      <c r="C1194" t="s">
        <v>120</v>
      </c>
      <c r="D1194" t="s">
        <v>17736</v>
      </c>
      <c r="E1194" t="s">
        <v>81</v>
      </c>
      <c r="F1194" t="s">
        <v>4925</v>
      </c>
      <c r="G1194">
        <v>0</v>
      </c>
      <c r="H1194">
        <v>0</v>
      </c>
      <c r="I1194">
        <v>0</v>
      </c>
      <c r="J1194">
        <v>0</v>
      </c>
      <c r="K1194">
        <v>0</v>
      </c>
      <c r="L1194">
        <v>0</v>
      </c>
      <c r="M1194">
        <v>0</v>
      </c>
      <c r="N1194">
        <v>9</v>
      </c>
      <c r="O1194">
        <v>9</v>
      </c>
      <c r="P1194">
        <v>0</v>
      </c>
      <c r="Q1194">
        <v>0</v>
      </c>
    </row>
    <row r="1195" spans="1:17" x14ac:dyDescent="0.2">
      <c r="A1195" t="s">
        <v>18933</v>
      </c>
      <c r="B1195" t="s">
        <v>88</v>
      </c>
      <c r="C1195" t="s">
        <v>120</v>
      </c>
      <c r="D1195" t="s">
        <v>17736</v>
      </c>
      <c r="E1195" t="s">
        <v>81</v>
      </c>
      <c r="F1195" t="s">
        <v>4927</v>
      </c>
      <c r="G1195">
        <v>0</v>
      </c>
      <c r="H1195">
        <v>0</v>
      </c>
      <c r="I1195">
        <v>0</v>
      </c>
      <c r="J1195">
        <v>0</v>
      </c>
      <c r="K1195">
        <v>0</v>
      </c>
      <c r="L1195">
        <v>0</v>
      </c>
      <c r="M1195">
        <v>0</v>
      </c>
      <c r="N1195">
        <v>8</v>
      </c>
      <c r="O1195">
        <v>8</v>
      </c>
      <c r="P1195">
        <v>0</v>
      </c>
      <c r="Q1195">
        <v>0</v>
      </c>
    </row>
    <row r="1196" spans="1:17" x14ac:dyDescent="0.2">
      <c r="A1196" t="s">
        <v>18934</v>
      </c>
      <c r="B1196" t="s">
        <v>88</v>
      </c>
      <c r="C1196" t="s">
        <v>120</v>
      </c>
      <c r="D1196" t="s">
        <v>17736</v>
      </c>
      <c r="E1196" t="s">
        <v>81</v>
      </c>
      <c r="F1196" t="s">
        <v>17734</v>
      </c>
      <c r="G1196">
        <v>10</v>
      </c>
      <c r="H1196">
        <v>0</v>
      </c>
      <c r="I1196">
        <v>0</v>
      </c>
      <c r="J1196">
        <v>0</v>
      </c>
      <c r="K1196">
        <v>0</v>
      </c>
      <c r="L1196">
        <v>0</v>
      </c>
      <c r="M1196">
        <v>0</v>
      </c>
      <c r="N1196">
        <v>0</v>
      </c>
      <c r="O1196">
        <v>0</v>
      </c>
      <c r="P1196">
        <v>0</v>
      </c>
      <c r="Q1196">
        <v>0</v>
      </c>
    </row>
    <row r="1197" spans="1:17" x14ac:dyDescent="0.2">
      <c r="A1197" t="s">
        <v>18935</v>
      </c>
      <c r="B1197" t="s">
        <v>88</v>
      </c>
      <c r="C1197" t="s">
        <v>120</v>
      </c>
      <c r="D1197" t="s">
        <v>17748</v>
      </c>
      <c r="E1197" t="s">
        <v>83</v>
      </c>
      <c r="F1197" t="s">
        <v>17749</v>
      </c>
      <c r="G1197">
        <v>0</v>
      </c>
      <c r="H1197">
        <v>0</v>
      </c>
      <c r="I1197">
        <v>0</v>
      </c>
      <c r="J1197">
        <v>0</v>
      </c>
      <c r="K1197">
        <v>0</v>
      </c>
      <c r="L1197">
        <v>0</v>
      </c>
      <c r="M1197">
        <v>0</v>
      </c>
      <c r="N1197">
        <v>2</v>
      </c>
      <c r="O1197">
        <v>2</v>
      </c>
      <c r="P1197">
        <v>0</v>
      </c>
      <c r="Q1197">
        <v>0</v>
      </c>
    </row>
    <row r="1198" spans="1:17" x14ac:dyDescent="0.2">
      <c r="A1198" t="s">
        <v>18936</v>
      </c>
      <c r="B1198" t="s">
        <v>88</v>
      </c>
      <c r="C1198" t="s">
        <v>120</v>
      </c>
      <c r="D1198" t="s">
        <v>17748</v>
      </c>
      <c r="E1198" t="s">
        <v>83</v>
      </c>
      <c r="F1198" t="s">
        <v>17734</v>
      </c>
      <c r="G1198">
        <v>2</v>
      </c>
      <c r="H1198">
        <v>0</v>
      </c>
      <c r="I1198">
        <v>0</v>
      </c>
      <c r="J1198">
        <v>0</v>
      </c>
      <c r="K1198">
        <v>0</v>
      </c>
      <c r="L1198">
        <v>0</v>
      </c>
      <c r="M1198">
        <v>0</v>
      </c>
      <c r="N1198">
        <v>0</v>
      </c>
      <c r="O1198">
        <v>0</v>
      </c>
      <c r="P1198">
        <v>0</v>
      </c>
      <c r="Q1198">
        <v>0</v>
      </c>
    </row>
    <row r="1199" spans="1:17" x14ac:dyDescent="0.2">
      <c r="A1199" t="s">
        <v>18937</v>
      </c>
      <c r="B1199" t="s">
        <v>88</v>
      </c>
      <c r="C1199" t="s">
        <v>120</v>
      </c>
      <c r="D1199" t="s">
        <v>17748</v>
      </c>
      <c r="E1199" t="s">
        <v>81</v>
      </c>
      <c r="F1199" t="s">
        <v>17749</v>
      </c>
      <c r="G1199">
        <v>0</v>
      </c>
      <c r="H1199">
        <v>0</v>
      </c>
      <c r="I1199">
        <v>0</v>
      </c>
      <c r="J1199">
        <v>0</v>
      </c>
      <c r="K1199">
        <v>0</v>
      </c>
      <c r="L1199">
        <v>0</v>
      </c>
      <c r="M1199">
        <v>0</v>
      </c>
      <c r="N1199">
        <v>3</v>
      </c>
      <c r="O1199">
        <v>1</v>
      </c>
      <c r="P1199">
        <v>1</v>
      </c>
      <c r="Q1199">
        <v>1</v>
      </c>
    </row>
    <row r="1200" spans="1:17" x14ac:dyDescent="0.2">
      <c r="A1200" t="s">
        <v>18938</v>
      </c>
      <c r="B1200" t="s">
        <v>88</v>
      </c>
      <c r="C1200" t="s">
        <v>120</v>
      </c>
      <c r="D1200" t="s">
        <v>17748</v>
      </c>
      <c r="E1200" t="s">
        <v>81</v>
      </c>
      <c r="F1200" t="s">
        <v>17734</v>
      </c>
      <c r="G1200">
        <v>3</v>
      </c>
      <c r="H1200">
        <v>0</v>
      </c>
      <c r="I1200">
        <v>0</v>
      </c>
      <c r="J1200">
        <v>0</v>
      </c>
      <c r="K1200">
        <v>0</v>
      </c>
      <c r="L1200">
        <v>0</v>
      </c>
      <c r="M1200">
        <v>0</v>
      </c>
      <c r="N1200">
        <v>0</v>
      </c>
      <c r="O1200">
        <v>0</v>
      </c>
      <c r="P1200">
        <v>0</v>
      </c>
      <c r="Q1200">
        <v>0</v>
      </c>
    </row>
    <row r="1201" spans="1:17" x14ac:dyDescent="0.2">
      <c r="A1201" t="s">
        <v>18939</v>
      </c>
      <c r="B1201" t="s">
        <v>88</v>
      </c>
      <c r="C1201" t="s">
        <v>121</v>
      </c>
      <c r="D1201" t="s">
        <v>17736</v>
      </c>
      <c r="E1201" t="s">
        <v>83</v>
      </c>
      <c r="F1201" t="s">
        <v>4929</v>
      </c>
      <c r="G1201">
        <v>0</v>
      </c>
      <c r="H1201">
        <v>5</v>
      </c>
      <c r="I1201">
        <v>2</v>
      </c>
      <c r="J1201">
        <v>3</v>
      </c>
      <c r="K1201">
        <v>0</v>
      </c>
      <c r="L1201">
        <v>0</v>
      </c>
      <c r="M1201">
        <v>0</v>
      </c>
      <c r="N1201">
        <v>0</v>
      </c>
      <c r="O1201">
        <v>0</v>
      </c>
      <c r="P1201">
        <v>0</v>
      </c>
      <c r="Q1201">
        <v>0</v>
      </c>
    </row>
    <row r="1202" spans="1:17" x14ac:dyDescent="0.2">
      <c r="A1202" t="s">
        <v>18940</v>
      </c>
      <c r="B1202" t="s">
        <v>88</v>
      </c>
      <c r="C1202" t="s">
        <v>121</v>
      </c>
      <c r="D1202" t="s">
        <v>17736</v>
      </c>
      <c r="E1202" t="s">
        <v>83</v>
      </c>
      <c r="F1202" t="s">
        <v>4931</v>
      </c>
      <c r="G1202">
        <v>0</v>
      </c>
      <c r="H1202">
        <v>5</v>
      </c>
      <c r="I1202">
        <v>2</v>
      </c>
      <c r="J1202">
        <v>3</v>
      </c>
      <c r="K1202">
        <v>0</v>
      </c>
      <c r="L1202">
        <v>0</v>
      </c>
      <c r="M1202">
        <v>0</v>
      </c>
      <c r="N1202">
        <v>0</v>
      </c>
      <c r="O1202">
        <v>0</v>
      </c>
      <c r="P1202">
        <v>0</v>
      </c>
      <c r="Q1202">
        <v>0</v>
      </c>
    </row>
    <row r="1203" spans="1:17" x14ac:dyDescent="0.2">
      <c r="A1203" t="s">
        <v>18941</v>
      </c>
      <c r="B1203" t="s">
        <v>88</v>
      </c>
      <c r="C1203" t="s">
        <v>121</v>
      </c>
      <c r="D1203" t="s">
        <v>17736</v>
      </c>
      <c r="E1203" t="s">
        <v>83</v>
      </c>
      <c r="F1203" t="s">
        <v>4933</v>
      </c>
      <c r="G1203">
        <v>0</v>
      </c>
      <c r="H1203">
        <v>0</v>
      </c>
      <c r="I1203">
        <v>0</v>
      </c>
      <c r="J1203">
        <v>0</v>
      </c>
      <c r="K1203">
        <v>0</v>
      </c>
      <c r="L1203">
        <v>0</v>
      </c>
      <c r="M1203">
        <v>5</v>
      </c>
      <c r="N1203">
        <v>0</v>
      </c>
      <c r="O1203">
        <v>0</v>
      </c>
      <c r="P1203">
        <v>0</v>
      </c>
      <c r="Q1203">
        <v>0</v>
      </c>
    </row>
    <row r="1204" spans="1:17" x14ac:dyDescent="0.2">
      <c r="A1204" t="s">
        <v>18942</v>
      </c>
      <c r="B1204" t="s">
        <v>88</v>
      </c>
      <c r="C1204" t="s">
        <v>121</v>
      </c>
      <c r="D1204" t="s">
        <v>17736</v>
      </c>
      <c r="E1204" t="s">
        <v>83</v>
      </c>
      <c r="F1204" t="s">
        <v>4935</v>
      </c>
      <c r="G1204">
        <v>0</v>
      </c>
      <c r="H1204">
        <v>5</v>
      </c>
      <c r="I1204">
        <v>2</v>
      </c>
      <c r="J1204">
        <v>3</v>
      </c>
      <c r="K1204">
        <v>0</v>
      </c>
      <c r="L1204">
        <v>0</v>
      </c>
      <c r="M1204">
        <v>0</v>
      </c>
      <c r="N1204">
        <v>0</v>
      </c>
      <c r="O1204">
        <v>0</v>
      </c>
      <c r="P1204">
        <v>0</v>
      </c>
      <c r="Q1204">
        <v>0</v>
      </c>
    </row>
    <row r="1205" spans="1:17" x14ac:dyDescent="0.2">
      <c r="A1205" t="s">
        <v>18943</v>
      </c>
      <c r="B1205" t="s">
        <v>88</v>
      </c>
      <c r="C1205" t="s">
        <v>121</v>
      </c>
      <c r="D1205" t="s">
        <v>17736</v>
      </c>
      <c r="E1205" t="s">
        <v>83</v>
      </c>
      <c r="F1205" t="s">
        <v>4937</v>
      </c>
      <c r="G1205">
        <v>0</v>
      </c>
      <c r="H1205">
        <v>5</v>
      </c>
      <c r="I1205">
        <v>2</v>
      </c>
      <c r="J1205">
        <v>3</v>
      </c>
      <c r="K1205">
        <v>0</v>
      </c>
      <c r="L1205">
        <v>0</v>
      </c>
      <c r="M1205">
        <v>0</v>
      </c>
      <c r="N1205">
        <v>0</v>
      </c>
      <c r="O1205">
        <v>0</v>
      </c>
      <c r="P1205">
        <v>0</v>
      </c>
      <c r="Q1205">
        <v>0</v>
      </c>
    </row>
    <row r="1206" spans="1:17" x14ac:dyDescent="0.2">
      <c r="A1206" t="s">
        <v>18944</v>
      </c>
      <c r="B1206" t="s">
        <v>88</v>
      </c>
      <c r="C1206" t="s">
        <v>121</v>
      </c>
      <c r="D1206" t="s">
        <v>17736</v>
      </c>
      <c r="E1206" t="s">
        <v>83</v>
      </c>
      <c r="F1206" t="s">
        <v>4939</v>
      </c>
      <c r="G1206">
        <v>0</v>
      </c>
      <c r="H1206">
        <v>0</v>
      </c>
      <c r="I1206">
        <v>0</v>
      </c>
      <c r="J1206">
        <v>0</v>
      </c>
      <c r="K1206">
        <v>0</v>
      </c>
      <c r="L1206">
        <v>0</v>
      </c>
      <c r="M1206">
        <v>5</v>
      </c>
      <c r="N1206">
        <v>0</v>
      </c>
      <c r="O1206">
        <v>0</v>
      </c>
      <c r="P1206">
        <v>0</v>
      </c>
      <c r="Q1206">
        <v>0</v>
      </c>
    </row>
    <row r="1207" spans="1:17" x14ac:dyDescent="0.2">
      <c r="A1207" t="s">
        <v>18945</v>
      </c>
      <c r="B1207" t="s">
        <v>88</v>
      </c>
      <c r="C1207" t="s">
        <v>121</v>
      </c>
      <c r="D1207" t="s">
        <v>17736</v>
      </c>
      <c r="E1207" t="s">
        <v>83</v>
      </c>
      <c r="F1207" t="s">
        <v>4941</v>
      </c>
      <c r="G1207">
        <v>0</v>
      </c>
      <c r="H1207">
        <v>5</v>
      </c>
      <c r="I1207">
        <v>2</v>
      </c>
      <c r="J1207">
        <v>3</v>
      </c>
      <c r="K1207">
        <v>0</v>
      </c>
      <c r="L1207">
        <v>0</v>
      </c>
      <c r="M1207">
        <v>0</v>
      </c>
      <c r="N1207">
        <v>0</v>
      </c>
      <c r="O1207">
        <v>0</v>
      </c>
      <c r="P1207">
        <v>0</v>
      </c>
      <c r="Q1207">
        <v>0</v>
      </c>
    </row>
    <row r="1208" spans="1:17" x14ac:dyDescent="0.2">
      <c r="A1208" t="s">
        <v>18946</v>
      </c>
      <c r="B1208" t="s">
        <v>88</v>
      </c>
      <c r="C1208" t="s">
        <v>121</v>
      </c>
      <c r="D1208" t="s">
        <v>17736</v>
      </c>
      <c r="E1208" t="s">
        <v>83</v>
      </c>
      <c r="F1208" t="s">
        <v>4943</v>
      </c>
      <c r="G1208">
        <v>0</v>
      </c>
      <c r="H1208">
        <v>0</v>
      </c>
      <c r="I1208">
        <v>0</v>
      </c>
      <c r="J1208">
        <v>0</v>
      </c>
      <c r="K1208">
        <v>0</v>
      </c>
      <c r="L1208">
        <v>0</v>
      </c>
      <c r="M1208">
        <v>5</v>
      </c>
      <c r="N1208">
        <v>0</v>
      </c>
      <c r="O1208">
        <v>0</v>
      </c>
      <c r="P1208">
        <v>0</v>
      </c>
      <c r="Q1208">
        <v>0</v>
      </c>
    </row>
    <row r="1209" spans="1:17" x14ac:dyDescent="0.2">
      <c r="A1209" t="s">
        <v>18947</v>
      </c>
      <c r="B1209" t="s">
        <v>88</v>
      </c>
      <c r="C1209" t="s">
        <v>121</v>
      </c>
      <c r="D1209" t="s">
        <v>17736</v>
      </c>
      <c r="E1209" t="s">
        <v>83</v>
      </c>
      <c r="F1209" t="s">
        <v>4925</v>
      </c>
      <c r="G1209">
        <v>0</v>
      </c>
      <c r="H1209">
        <v>0</v>
      </c>
      <c r="I1209">
        <v>0</v>
      </c>
      <c r="J1209">
        <v>0</v>
      </c>
      <c r="K1209">
        <v>0</v>
      </c>
      <c r="L1209">
        <v>0</v>
      </c>
      <c r="M1209">
        <v>0</v>
      </c>
      <c r="N1209">
        <v>5</v>
      </c>
      <c r="O1209">
        <v>5</v>
      </c>
      <c r="P1209">
        <v>0</v>
      </c>
      <c r="Q1209">
        <v>0</v>
      </c>
    </row>
    <row r="1210" spans="1:17" x14ac:dyDescent="0.2">
      <c r="A1210" t="s">
        <v>18948</v>
      </c>
      <c r="B1210" t="s">
        <v>88</v>
      </c>
      <c r="C1210" t="s">
        <v>121</v>
      </c>
      <c r="D1210" t="s">
        <v>17736</v>
      </c>
      <c r="E1210" t="s">
        <v>83</v>
      </c>
      <c r="F1210" t="s">
        <v>4927</v>
      </c>
      <c r="G1210">
        <v>0</v>
      </c>
      <c r="H1210">
        <v>0</v>
      </c>
      <c r="I1210">
        <v>0</v>
      </c>
      <c r="J1210">
        <v>0</v>
      </c>
      <c r="K1210">
        <v>0</v>
      </c>
      <c r="L1210">
        <v>0</v>
      </c>
      <c r="M1210">
        <v>0</v>
      </c>
      <c r="N1210">
        <v>5</v>
      </c>
      <c r="O1210">
        <v>5</v>
      </c>
      <c r="P1210">
        <v>0</v>
      </c>
      <c r="Q1210">
        <v>0</v>
      </c>
    </row>
    <row r="1211" spans="1:17" x14ac:dyDescent="0.2">
      <c r="A1211" t="s">
        <v>18949</v>
      </c>
      <c r="B1211" t="s">
        <v>88</v>
      </c>
      <c r="C1211" t="s">
        <v>121</v>
      </c>
      <c r="D1211" t="s">
        <v>17736</v>
      </c>
      <c r="E1211" t="s">
        <v>83</v>
      </c>
      <c r="F1211" t="s">
        <v>17734</v>
      </c>
      <c r="G1211">
        <v>5</v>
      </c>
      <c r="H1211">
        <v>0</v>
      </c>
      <c r="I1211">
        <v>0</v>
      </c>
      <c r="J1211">
        <v>0</v>
      </c>
      <c r="K1211">
        <v>0</v>
      </c>
      <c r="L1211">
        <v>0</v>
      </c>
      <c r="M1211">
        <v>0</v>
      </c>
      <c r="N1211">
        <v>0</v>
      </c>
      <c r="O1211">
        <v>0</v>
      </c>
      <c r="P1211">
        <v>0</v>
      </c>
      <c r="Q1211">
        <v>0</v>
      </c>
    </row>
    <row r="1212" spans="1:17" x14ac:dyDescent="0.2">
      <c r="A1212" t="s">
        <v>18950</v>
      </c>
      <c r="B1212" t="s">
        <v>88</v>
      </c>
      <c r="C1212" t="s">
        <v>121</v>
      </c>
      <c r="D1212" t="s">
        <v>17736</v>
      </c>
      <c r="E1212" t="s">
        <v>81</v>
      </c>
      <c r="F1212" t="s">
        <v>4929</v>
      </c>
      <c r="G1212">
        <v>0</v>
      </c>
      <c r="H1212">
        <v>2</v>
      </c>
      <c r="I1212">
        <v>0</v>
      </c>
      <c r="J1212">
        <v>2</v>
      </c>
      <c r="K1212">
        <v>0</v>
      </c>
      <c r="L1212">
        <v>0</v>
      </c>
      <c r="M1212">
        <v>0</v>
      </c>
      <c r="N1212">
        <v>0</v>
      </c>
      <c r="O1212">
        <v>0</v>
      </c>
      <c r="P1212">
        <v>0</v>
      </c>
      <c r="Q1212">
        <v>0</v>
      </c>
    </row>
    <row r="1213" spans="1:17" x14ac:dyDescent="0.2">
      <c r="A1213" t="s">
        <v>18951</v>
      </c>
      <c r="B1213" t="s">
        <v>88</v>
      </c>
      <c r="C1213" t="s">
        <v>121</v>
      </c>
      <c r="D1213" t="s">
        <v>17736</v>
      </c>
      <c r="E1213" t="s">
        <v>81</v>
      </c>
      <c r="F1213" t="s">
        <v>4931</v>
      </c>
      <c r="G1213">
        <v>0</v>
      </c>
      <c r="H1213">
        <v>2</v>
      </c>
      <c r="I1213">
        <v>0</v>
      </c>
      <c r="J1213">
        <v>2</v>
      </c>
      <c r="K1213">
        <v>0</v>
      </c>
      <c r="L1213">
        <v>0</v>
      </c>
      <c r="M1213">
        <v>0</v>
      </c>
      <c r="N1213">
        <v>0</v>
      </c>
      <c r="O1213">
        <v>0</v>
      </c>
      <c r="P1213">
        <v>0</v>
      </c>
      <c r="Q1213">
        <v>0</v>
      </c>
    </row>
    <row r="1214" spans="1:17" x14ac:dyDescent="0.2">
      <c r="A1214" t="s">
        <v>18952</v>
      </c>
      <c r="B1214" t="s">
        <v>88</v>
      </c>
      <c r="C1214" t="s">
        <v>121</v>
      </c>
      <c r="D1214" t="s">
        <v>17736</v>
      </c>
      <c r="E1214" t="s">
        <v>81</v>
      </c>
      <c r="F1214" t="s">
        <v>4933</v>
      </c>
      <c r="G1214">
        <v>0</v>
      </c>
      <c r="H1214">
        <v>0</v>
      </c>
      <c r="I1214">
        <v>0</v>
      </c>
      <c r="J1214">
        <v>0</v>
      </c>
      <c r="K1214">
        <v>0</v>
      </c>
      <c r="L1214">
        <v>0</v>
      </c>
      <c r="M1214">
        <v>2</v>
      </c>
      <c r="N1214">
        <v>0</v>
      </c>
      <c r="O1214">
        <v>0</v>
      </c>
      <c r="P1214">
        <v>0</v>
      </c>
      <c r="Q1214">
        <v>0</v>
      </c>
    </row>
    <row r="1215" spans="1:17" x14ac:dyDescent="0.2">
      <c r="A1215" t="s">
        <v>18953</v>
      </c>
      <c r="B1215" t="s">
        <v>88</v>
      </c>
      <c r="C1215" t="s">
        <v>121</v>
      </c>
      <c r="D1215" t="s">
        <v>17736</v>
      </c>
      <c r="E1215" t="s">
        <v>81</v>
      </c>
      <c r="F1215" t="s">
        <v>4935</v>
      </c>
      <c r="G1215">
        <v>0</v>
      </c>
      <c r="H1215">
        <v>2</v>
      </c>
      <c r="I1215">
        <v>0</v>
      </c>
      <c r="J1215">
        <v>2</v>
      </c>
      <c r="K1215">
        <v>0</v>
      </c>
      <c r="L1215">
        <v>0</v>
      </c>
      <c r="M1215">
        <v>0</v>
      </c>
      <c r="N1215">
        <v>0</v>
      </c>
      <c r="O1215">
        <v>0</v>
      </c>
      <c r="P1215">
        <v>0</v>
      </c>
      <c r="Q1215">
        <v>0</v>
      </c>
    </row>
    <row r="1216" spans="1:17" x14ac:dyDescent="0.2">
      <c r="A1216" t="s">
        <v>18954</v>
      </c>
      <c r="B1216" t="s">
        <v>88</v>
      </c>
      <c r="C1216" t="s">
        <v>121</v>
      </c>
      <c r="D1216" t="s">
        <v>17736</v>
      </c>
      <c r="E1216" t="s">
        <v>81</v>
      </c>
      <c r="F1216" t="s">
        <v>4937</v>
      </c>
      <c r="G1216">
        <v>0</v>
      </c>
      <c r="H1216">
        <v>2</v>
      </c>
      <c r="I1216">
        <v>0</v>
      </c>
      <c r="J1216">
        <v>2</v>
      </c>
      <c r="K1216">
        <v>0</v>
      </c>
      <c r="L1216">
        <v>0</v>
      </c>
      <c r="M1216">
        <v>0</v>
      </c>
      <c r="N1216">
        <v>0</v>
      </c>
      <c r="O1216">
        <v>0</v>
      </c>
      <c r="P1216">
        <v>0</v>
      </c>
      <c r="Q1216">
        <v>0</v>
      </c>
    </row>
    <row r="1217" spans="1:17" x14ac:dyDescent="0.2">
      <c r="A1217" t="s">
        <v>18955</v>
      </c>
      <c r="B1217" t="s">
        <v>88</v>
      </c>
      <c r="C1217" t="s">
        <v>121</v>
      </c>
      <c r="D1217" t="s">
        <v>17736</v>
      </c>
      <c r="E1217" t="s">
        <v>81</v>
      </c>
      <c r="F1217" t="s">
        <v>4939</v>
      </c>
      <c r="G1217">
        <v>0</v>
      </c>
      <c r="H1217">
        <v>0</v>
      </c>
      <c r="I1217">
        <v>0</v>
      </c>
      <c r="J1217">
        <v>0</v>
      </c>
      <c r="K1217">
        <v>0</v>
      </c>
      <c r="L1217">
        <v>0</v>
      </c>
      <c r="M1217">
        <v>2</v>
      </c>
      <c r="N1217">
        <v>0</v>
      </c>
      <c r="O1217">
        <v>0</v>
      </c>
      <c r="P1217">
        <v>0</v>
      </c>
      <c r="Q1217">
        <v>0</v>
      </c>
    </row>
    <row r="1218" spans="1:17" x14ac:dyDescent="0.2">
      <c r="A1218" t="s">
        <v>18956</v>
      </c>
      <c r="B1218" t="s">
        <v>88</v>
      </c>
      <c r="C1218" t="s">
        <v>121</v>
      </c>
      <c r="D1218" t="s">
        <v>17736</v>
      </c>
      <c r="E1218" t="s">
        <v>81</v>
      </c>
      <c r="F1218" t="s">
        <v>4941</v>
      </c>
      <c r="G1218">
        <v>0</v>
      </c>
      <c r="H1218">
        <v>2</v>
      </c>
      <c r="I1218">
        <v>0</v>
      </c>
      <c r="J1218">
        <v>2</v>
      </c>
      <c r="K1218">
        <v>0</v>
      </c>
      <c r="L1218">
        <v>0</v>
      </c>
      <c r="M1218">
        <v>0</v>
      </c>
      <c r="N1218">
        <v>0</v>
      </c>
      <c r="O1218">
        <v>0</v>
      </c>
      <c r="P1218">
        <v>0</v>
      </c>
      <c r="Q1218">
        <v>0</v>
      </c>
    </row>
    <row r="1219" spans="1:17" x14ac:dyDescent="0.2">
      <c r="A1219" t="s">
        <v>18957</v>
      </c>
      <c r="B1219" t="s">
        <v>88</v>
      </c>
      <c r="C1219" t="s">
        <v>121</v>
      </c>
      <c r="D1219" t="s">
        <v>17736</v>
      </c>
      <c r="E1219" t="s">
        <v>81</v>
      </c>
      <c r="F1219" t="s">
        <v>4943</v>
      </c>
      <c r="G1219">
        <v>0</v>
      </c>
      <c r="H1219">
        <v>0</v>
      </c>
      <c r="I1219">
        <v>0</v>
      </c>
      <c r="J1219">
        <v>0</v>
      </c>
      <c r="K1219">
        <v>0</v>
      </c>
      <c r="L1219">
        <v>0</v>
      </c>
      <c r="M1219">
        <v>2</v>
      </c>
      <c r="N1219">
        <v>0</v>
      </c>
      <c r="O1219">
        <v>0</v>
      </c>
      <c r="P1219">
        <v>0</v>
      </c>
      <c r="Q1219">
        <v>0</v>
      </c>
    </row>
    <row r="1220" spans="1:17" x14ac:dyDescent="0.2">
      <c r="A1220" t="s">
        <v>18958</v>
      </c>
      <c r="B1220" t="s">
        <v>88</v>
      </c>
      <c r="C1220" t="s">
        <v>186</v>
      </c>
      <c r="D1220" t="s">
        <v>17736</v>
      </c>
      <c r="E1220" t="s">
        <v>83</v>
      </c>
      <c r="F1220" t="s">
        <v>4943</v>
      </c>
      <c r="G1220">
        <v>0</v>
      </c>
      <c r="H1220">
        <v>0</v>
      </c>
      <c r="I1220">
        <v>0</v>
      </c>
      <c r="J1220">
        <v>0</v>
      </c>
      <c r="K1220">
        <v>0</v>
      </c>
      <c r="L1220">
        <v>0</v>
      </c>
      <c r="M1220">
        <v>4</v>
      </c>
      <c r="N1220">
        <v>0</v>
      </c>
      <c r="O1220">
        <v>0</v>
      </c>
      <c r="P1220">
        <v>0</v>
      </c>
      <c r="Q1220">
        <v>0</v>
      </c>
    </row>
    <row r="1221" spans="1:17" x14ac:dyDescent="0.2">
      <c r="A1221" t="s">
        <v>18959</v>
      </c>
      <c r="B1221" t="s">
        <v>88</v>
      </c>
      <c r="C1221" t="s">
        <v>186</v>
      </c>
      <c r="D1221" t="s">
        <v>17736</v>
      </c>
      <c r="E1221" t="s">
        <v>83</v>
      </c>
      <c r="F1221" t="s">
        <v>4925</v>
      </c>
      <c r="G1221">
        <v>0</v>
      </c>
      <c r="H1221">
        <v>0</v>
      </c>
      <c r="I1221">
        <v>0</v>
      </c>
      <c r="J1221">
        <v>0</v>
      </c>
      <c r="K1221">
        <v>0</v>
      </c>
      <c r="L1221">
        <v>0</v>
      </c>
      <c r="M1221">
        <v>0</v>
      </c>
      <c r="N1221">
        <v>4</v>
      </c>
      <c r="O1221">
        <v>4</v>
      </c>
      <c r="P1221">
        <v>0</v>
      </c>
      <c r="Q1221">
        <v>0</v>
      </c>
    </row>
    <row r="1222" spans="1:17" x14ac:dyDescent="0.2">
      <c r="A1222" t="s">
        <v>18960</v>
      </c>
      <c r="B1222" t="s">
        <v>88</v>
      </c>
      <c r="C1222" t="s">
        <v>186</v>
      </c>
      <c r="D1222" t="s">
        <v>17736</v>
      </c>
      <c r="E1222" t="s">
        <v>83</v>
      </c>
      <c r="F1222" t="s">
        <v>4927</v>
      </c>
      <c r="G1222">
        <v>0</v>
      </c>
      <c r="H1222">
        <v>0</v>
      </c>
      <c r="I1222">
        <v>0</v>
      </c>
      <c r="J1222">
        <v>0</v>
      </c>
      <c r="K1222">
        <v>0</v>
      </c>
      <c r="L1222">
        <v>0</v>
      </c>
      <c r="M1222">
        <v>0</v>
      </c>
      <c r="N1222">
        <v>4</v>
      </c>
      <c r="O1222">
        <v>4</v>
      </c>
      <c r="P1222">
        <v>0</v>
      </c>
      <c r="Q1222">
        <v>0</v>
      </c>
    </row>
    <row r="1223" spans="1:17" x14ac:dyDescent="0.2">
      <c r="A1223" t="s">
        <v>18961</v>
      </c>
      <c r="B1223" t="s">
        <v>88</v>
      </c>
      <c r="C1223" t="s">
        <v>186</v>
      </c>
      <c r="D1223" t="s">
        <v>17736</v>
      </c>
      <c r="E1223" t="s">
        <v>83</v>
      </c>
      <c r="F1223" t="s">
        <v>17734</v>
      </c>
      <c r="G1223">
        <v>4</v>
      </c>
      <c r="H1223">
        <v>0</v>
      </c>
      <c r="I1223">
        <v>0</v>
      </c>
      <c r="J1223">
        <v>0</v>
      </c>
      <c r="K1223">
        <v>0</v>
      </c>
      <c r="L1223">
        <v>0</v>
      </c>
      <c r="M1223">
        <v>0</v>
      </c>
      <c r="N1223">
        <v>0</v>
      </c>
      <c r="O1223">
        <v>0</v>
      </c>
      <c r="P1223">
        <v>0</v>
      </c>
      <c r="Q1223">
        <v>0</v>
      </c>
    </row>
    <row r="1224" spans="1:17" x14ac:dyDescent="0.2">
      <c r="A1224" t="s">
        <v>18962</v>
      </c>
      <c r="B1224" t="s">
        <v>88</v>
      </c>
      <c r="C1224" t="s">
        <v>186</v>
      </c>
      <c r="D1224" t="s">
        <v>17736</v>
      </c>
      <c r="E1224" t="s">
        <v>81</v>
      </c>
      <c r="F1224" t="s">
        <v>4929</v>
      </c>
      <c r="G1224">
        <v>0</v>
      </c>
      <c r="H1224">
        <v>1</v>
      </c>
      <c r="I1224">
        <v>1</v>
      </c>
      <c r="J1224">
        <v>0</v>
      </c>
      <c r="K1224">
        <v>0</v>
      </c>
      <c r="L1224">
        <v>0</v>
      </c>
      <c r="M1224">
        <v>0</v>
      </c>
      <c r="N1224">
        <v>0</v>
      </c>
      <c r="O1224">
        <v>0</v>
      </c>
      <c r="P1224">
        <v>0</v>
      </c>
      <c r="Q1224">
        <v>0</v>
      </c>
    </row>
    <row r="1225" spans="1:17" x14ac:dyDescent="0.2">
      <c r="A1225" t="s">
        <v>18963</v>
      </c>
      <c r="B1225" t="s">
        <v>88</v>
      </c>
      <c r="C1225" t="s">
        <v>186</v>
      </c>
      <c r="D1225" t="s">
        <v>17736</v>
      </c>
      <c r="E1225" t="s">
        <v>81</v>
      </c>
      <c r="F1225" t="s">
        <v>4931</v>
      </c>
      <c r="G1225">
        <v>0</v>
      </c>
      <c r="H1225">
        <v>1</v>
      </c>
      <c r="I1225">
        <v>1</v>
      </c>
      <c r="J1225">
        <v>0</v>
      </c>
      <c r="K1225">
        <v>0</v>
      </c>
      <c r="L1225">
        <v>0</v>
      </c>
      <c r="M1225">
        <v>0</v>
      </c>
      <c r="N1225">
        <v>0</v>
      </c>
      <c r="O1225">
        <v>0</v>
      </c>
      <c r="P1225">
        <v>0</v>
      </c>
      <c r="Q1225">
        <v>0</v>
      </c>
    </row>
    <row r="1226" spans="1:17" x14ac:dyDescent="0.2">
      <c r="A1226" t="s">
        <v>18964</v>
      </c>
      <c r="B1226" t="s">
        <v>88</v>
      </c>
      <c r="C1226" t="s">
        <v>186</v>
      </c>
      <c r="D1226" t="s">
        <v>17736</v>
      </c>
      <c r="E1226" t="s">
        <v>81</v>
      </c>
      <c r="F1226" t="s">
        <v>4933</v>
      </c>
      <c r="G1226">
        <v>0</v>
      </c>
      <c r="H1226">
        <v>0</v>
      </c>
      <c r="I1226">
        <v>0</v>
      </c>
      <c r="J1226">
        <v>0</v>
      </c>
      <c r="K1226">
        <v>0</v>
      </c>
      <c r="L1226">
        <v>0</v>
      </c>
      <c r="M1226">
        <v>1</v>
      </c>
      <c r="N1226">
        <v>0</v>
      </c>
      <c r="O1226">
        <v>0</v>
      </c>
      <c r="P1226">
        <v>0</v>
      </c>
      <c r="Q1226">
        <v>0</v>
      </c>
    </row>
    <row r="1227" spans="1:17" x14ac:dyDescent="0.2">
      <c r="A1227" t="s">
        <v>18965</v>
      </c>
      <c r="B1227" t="s">
        <v>88</v>
      </c>
      <c r="C1227" t="s">
        <v>186</v>
      </c>
      <c r="D1227" t="s">
        <v>17736</v>
      </c>
      <c r="E1227" t="s">
        <v>81</v>
      </c>
      <c r="F1227" t="s">
        <v>4935</v>
      </c>
      <c r="G1227">
        <v>0</v>
      </c>
      <c r="H1227">
        <v>1</v>
      </c>
      <c r="I1227">
        <v>1</v>
      </c>
      <c r="J1227">
        <v>0</v>
      </c>
      <c r="K1227">
        <v>0</v>
      </c>
      <c r="L1227">
        <v>0</v>
      </c>
      <c r="M1227">
        <v>0</v>
      </c>
      <c r="N1227">
        <v>0</v>
      </c>
      <c r="O1227">
        <v>0</v>
      </c>
      <c r="P1227">
        <v>0</v>
      </c>
      <c r="Q1227">
        <v>0</v>
      </c>
    </row>
    <row r="1228" spans="1:17" x14ac:dyDescent="0.2">
      <c r="A1228" t="s">
        <v>18966</v>
      </c>
      <c r="B1228" t="s">
        <v>88</v>
      </c>
      <c r="C1228" t="s">
        <v>186</v>
      </c>
      <c r="D1228" t="s">
        <v>17736</v>
      </c>
      <c r="E1228" t="s">
        <v>81</v>
      </c>
      <c r="F1228" t="s">
        <v>4937</v>
      </c>
      <c r="G1228">
        <v>0</v>
      </c>
      <c r="H1228">
        <v>1</v>
      </c>
      <c r="I1228">
        <v>1</v>
      </c>
      <c r="J1228">
        <v>0</v>
      </c>
      <c r="K1228">
        <v>0</v>
      </c>
      <c r="L1228">
        <v>0</v>
      </c>
      <c r="M1228">
        <v>0</v>
      </c>
      <c r="N1228">
        <v>0</v>
      </c>
      <c r="O1228">
        <v>0</v>
      </c>
      <c r="P1228">
        <v>0</v>
      </c>
      <c r="Q1228">
        <v>0</v>
      </c>
    </row>
    <row r="1229" spans="1:17" x14ac:dyDescent="0.2">
      <c r="A1229" t="s">
        <v>18967</v>
      </c>
      <c r="B1229" t="s">
        <v>88</v>
      </c>
      <c r="C1229" t="s">
        <v>186</v>
      </c>
      <c r="D1229" t="s">
        <v>17736</v>
      </c>
      <c r="E1229" t="s">
        <v>81</v>
      </c>
      <c r="F1229" t="s">
        <v>4939</v>
      </c>
      <c r="G1229">
        <v>0</v>
      </c>
      <c r="H1229">
        <v>0</v>
      </c>
      <c r="I1229">
        <v>0</v>
      </c>
      <c r="J1229">
        <v>0</v>
      </c>
      <c r="K1229">
        <v>0</v>
      </c>
      <c r="L1229">
        <v>0</v>
      </c>
      <c r="M1229">
        <v>1</v>
      </c>
      <c r="N1229">
        <v>0</v>
      </c>
      <c r="O1229">
        <v>0</v>
      </c>
      <c r="P1229">
        <v>0</v>
      </c>
      <c r="Q1229">
        <v>0</v>
      </c>
    </row>
    <row r="1230" spans="1:17" x14ac:dyDescent="0.2">
      <c r="A1230" t="s">
        <v>18968</v>
      </c>
      <c r="B1230" t="s">
        <v>88</v>
      </c>
      <c r="C1230" t="s">
        <v>186</v>
      </c>
      <c r="D1230" t="s">
        <v>17736</v>
      </c>
      <c r="E1230" t="s">
        <v>81</v>
      </c>
      <c r="F1230" t="s">
        <v>4941</v>
      </c>
      <c r="G1230">
        <v>0</v>
      </c>
      <c r="H1230">
        <v>1</v>
      </c>
      <c r="I1230">
        <v>1</v>
      </c>
      <c r="J1230">
        <v>0</v>
      </c>
      <c r="K1230">
        <v>0</v>
      </c>
      <c r="L1230">
        <v>0</v>
      </c>
      <c r="M1230">
        <v>0</v>
      </c>
      <c r="N1230">
        <v>0</v>
      </c>
      <c r="O1230">
        <v>0</v>
      </c>
      <c r="P1230">
        <v>0</v>
      </c>
      <c r="Q1230">
        <v>0</v>
      </c>
    </row>
    <row r="1231" spans="1:17" x14ac:dyDescent="0.2">
      <c r="A1231" t="s">
        <v>18969</v>
      </c>
      <c r="B1231" t="s">
        <v>88</v>
      </c>
      <c r="C1231" t="s">
        <v>186</v>
      </c>
      <c r="D1231" t="s">
        <v>17736</v>
      </c>
      <c r="E1231" t="s">
        <v>81</v>
      </c>
      <c r="F1231" t="s">
        <v>4943</v>
      </c>
      <c r="G1231">
        <v>0</v>
      </c>
      <c r="H1231">
        <v>0</v>
      </c>
      <c r="I1231">
        <v>0</v>
      </c>
      <c r="J1231">
        <v>0</v>
      </c>
      <c r="K1231">
        <v>0</v>
      </c>
      <c r="L1231">
        <v>0</v>
      </c>
      <c r="M1231">
        <v>1</v>
      </c>
      <c r="N1231">
        <v>0</v>
      </c>
      <c r="O1231">
        <v>0</v>
      </c>
      <c r="P1231">
        <v>0</v>
      </c>
      <c r="Q1231">
        <v>0</v>
      </c>
    </row>
    <row r="1232" spans="1:17" x14ac:dyDescent="0.2">
      <c r="A1232" t="s">
        <v>18970</v>
      </c>
      <c r="B1232" t="s">
        <v>88</v>
      </c>
      <c r="C1232" t="s">
        <v>186</v>
      </c>
      <c r="D1232" t="s">
        <v>17736</v>
      </c>
      <c r="E1232" t="s">
        <v>81</v>
      </c>
      <c r="F1232" t="s">
        <v>4925</v>
      </c>
      <c r="G1232">
        <v>0</v>
      </c>
      <c r="H1232">
        <v>0</v>
      </c>
      <c r="I1232">
        <v>0</v>
      </c>
      <c r="J1232">
        <v>0</v>
      </c>
      <c r="K1232">
        <v>0</v>
      </c>
      <c r="L1232">
        <v>0</v>
      </c>
      <c r="M1232">
        <v>0</v>
      </c>
      <c r="N1232">
        <v>1</v>
      </c>
      <c r="O1232">
        <v>1</v>
      </c>
      <c r="P1232">
        <v>0</v>
      </c>
      <c r="Q1232">
        <v>0</v>
      </c>
    </row>
    <row r="1233" spans="1:17" x14ac:dyDescent="0.2">
      <c r="A1233" t="s">
        <v>18971</v>
      </c>
      <c r="B1233" t="s">
        <v>88</v>
      </c>
      <c r="C1233" t="s">
        <v>186</v>
      </c>
      <c r="D1233" t="s">
        <v>17736</v>
      </c>
      <c r="E1233" t="s">
        <v>81</v>
      </c>
      <c r="F1233" t="s">
        <v>4927</v>
      </c>
      <c r="G1233">
        <v>0</v>
      </c>
      <c r="H1233">
        <v>0</v>
      </c>
      <c r="I1233">
        <v>0</v>
      </c>
      <c r="J1233">
        <v>0</v>
      </c>
      <c r="K1233">
        <v>0</v>
      </c>
      <c r="L1233">
        <v>0</v>
      </c>
      <c r="M1233">
        <v>0</v>
      </c>
      <c r="N1233">
        <v>1</v>
      </c>
      <c r="O1233">
        <v>1</v>
      </c>
      <c r="P1233">
        <v>0</v>
      </c>
      <c r="Q1233">
        <v>0</v>
      </c>
    </row>
    <row r="1234" spans="1:17" x14ac:dyDescent="0.2">
      <c r="A1234" t="s">
        <v>18972</v>
      </c>
      <c r="B1234" t="s">
        <v>88</v>
      </c>
      <c r="C1234" t="s">
        <v>186</v>
      </c>
      <c r="D1234" t="s">
        <v>17736</v>
      </c>
      <c r="E1234" t="s">
        <v>81</v>
      </c>
      <c r="F1234" t="s">
        <v>17734</v>
      </c>
      <c r="G1234">
        <v>1</v>
      </c>
      <c r="H1234">
        <v>0</v>
      </c>
      <c r="I1234">
        <v>0</v>
      </c>
      <c r="J1234">
        <v>0</v>
      </c>
      <c r="K1234">
        <v>0</v>
      </c>
      <c r="L1234">
        <v>0</v>
      </c>
      <c r="M1234">
        <v>0</v>
      </c>
      <c r="N1234">
        <v>0</v>
      </c>
      <c r="O1234">
        <v>0</v>
      </c>
      <c r="P1234">
        <v>0</v>
      </c>
      <c r="Q1234">
        <v>0</v>
      </c>
    </row>
    <row r="1235" spans="1:17" x14ac:dyDescent="0.2">
      <c r="A1235" t="s">
        <v>18973</v>
      </c>
      <c r="B1235" t="s">
        <v>88</v>
      </c>
      <c r="C1235" t="s">
        <v>186</v>
      </c>
      <c r="D1235" t="s">
        <v>17748</v>
      </c>
      <c r="E1235" t="s">
        <v>83</v>
      </c>
      <c r="F1235" t="s">
        <v>17749</v>
      </c>
      <c r="G1235">
        <v>0</v>
      </c>
      <c r="H1235">
        <v>0</v>
      </c>
      <c r="I1235">
        <v>0</v>
      </c>
      <c r="J1235">
        <v>0</v>
      </c>
      <c r="K1235">
        <v>0</v>
      </c>
      <c r="L1235">
        <v>0</v>
      </c>
      <c r="M1235">
        <v>0</v>
      </c>
      <c r="N1235">
        <v>1</v>
      </c>
      <c r="O1235">
        <v>1</v>
      </c>
      <c r="P1235">
        <v>0</v>
      </c>
      <c r="Q1235">
        <v>0</v>
      </c>
    </row>
    <row r="1236" spans="1:17" x14ac:dyDescent="0.2">
      <c r="A1236" t="s">
        <v>18974</v>
      </c>
      <c r="B1236" t="s">
        <v>88</v>
      </c>
      <c r="C1236" t="s">
        <v>186</v>
      </c>
      <c r="D1236" t="s">
        <v>17748</v>
      </c>
      <c r="E1236" t="s">
        <v>83</v>
      </c>
      <c r="F1236" t="s">
        <v>17734</v>
      </c>
      <c r="G1236">
        <v>1</v>
      </c>
      <c r="H1236">
        <v>0</v>
      </c>
      <c r="I1236">
        <v>0</v>
      </c>
      <c r="J1236">
        <v>0</v>
      </c>
      <c r="K1236">
        <v>0</v>
      </c>
      <c r="L1236">
        <v>0</v>
      </c>
      <c r="M1236">
        <v>0</v>
      </c>
      <c r="N1236">
        <v>0</v>
      </c>
      <c r="O1236">
        <v>0</v>
      </c>
      <c r="P1236">
        <v>0</v>
      </c>
      <c r="Q1236">
        <v>0</v>
      </c>
    </row>
    <row r="1237" spans="1:17" x14ac:dyDescent="0.2">
      <c r="A1237" t="s">
        <v>18975</v>
      </c>
      <c r="B1237" t="s">
        <v>88</v>
      </c>
      <c r="C1237" t="s">
        <v>187</v>
      </c>
      <c r="D1237" t="s">
        <v>17768</v>
      </c>
      <c r="E1237" t="s">
        <v>81</v>
      </c>
      <c r="F1237" t="s">
        <v>17734</v>
      </c>
      <c r="G1237">
        <v>2</v>
      </c>
      <c r="H1237">
        <v>0</v>
      </c>
      <c r="I1237">
        <v>0</v>
      </c>
      <c r="J1237">
        <v>0</v>
      </c>
      <c r="K1237">
        <v>0</v>
      </c>
      <c r="L1237">
        <v>0</v>
      </c>
      <c r="M1237">
        <v>0</v>
      </c>
      <c r="N1237">
        <v>0</v>
      </c>
      <c r="O1237">
        <v>0</v>
      </c>
      <c r="P1237">
        <v>0</v>
      </c>
      <c r="Q1237">
        <v>0</v>
      </c>
    </row>
    <row r="1238" spans="1:17" x14ac:dyDescent="0.2">
      <c r="A1238" t="s">
        <v>18976</v>
      </c>
      <c r="B1238" t="s">
        <v>88</v>
      </c>
      <c r="C1238" t="s">
        <v>187</v>
      </c>
      <c r="D1238" t="s">
        <v>17736</v>
      </c>
      <c r="E1238" t="s">
        <v>83</v>
      </c>
      <c r="F1238" t="s">
        <v>4929</v>
      </c>
      <c r="G1238">
        <v>0</v>
      </c>
      <c r="H1238">
        <v>15</v>
      </c>
      <c r="I1238">
        <v>2</v>
      </c>
      <c r="J1238">
        <v>13</v>
      </c>
      <c r="K1238">
        <v>0</v>
      </c>
      <c r="L1238">
        <v>0</v>
      </c>
      <c r="M1238">
        <v>0</v>
      </c>
      <c r="N1238">
        <v>0</v>
      </c>
      <c r="O1238">
        <v>0</v>
      </c>
      <c r="P1238">
        <v>0</v>
      </c>
      <c r="Q1238">
        <v>0</v>
      </c>
    </row>
    <row r="1239" spans="1:17" x14ac:dyDescent="0.2">
      <c r="A1239" t="s">
        <v>18977</v>
      </c>
      <c r="B1239" t="s">
        <v>88</v>
      </c>
      <c r="C1239" t="s">
        <v>187</v>
      </c>
      <c r="D1239" t="s">
        <v>17736</v>
      </c>
      <c r="E1239" t="s">
        <v>83</v>
      </c>
      <c r="F1239" t="s">
        <v>4931</v>
      </c>
      <c r="G1239">
        <v>0</v>
      </c>
      <c r="H1239">
        <v>15</v>
      </c>
      <c r="I1239">
        <v>2</v>
      </c>
      <c r="J1239">
        <v>13</v>
      </c>
      <c r="K1239">
        <v>0</v>
      </c>
      <c r="L1239">
        <v>0</v>
      </c>
      <c r="M1239">
        <v>0</v>
      </c>
      <c r="N1239">
        <v>0</v>
      </c>
      <c r="O1239">
        <v>0</v>
      </c>
      <c r="P1239">
        <v>0</v>
      </c>
      <c r="Q1239">
        <v>0</v>
      </c>
    </row>
    <row r="1240" spans="1:17" x14ac:dyDescent="0.2">
      <c r="A1240" t="s">
        <v>18978</v>
      </c>
      <c r="B1240" t="s">
        <v>88</v>
      </c>
      <c r="C1240" t="s">
        <v>187</v>
      </c>
      <c r="D1240" t="s">
        <v>17736</v>
      </c>
      <c r="E1240" t="s">
        <v>83</v>
      </c>
      <c r="F1240" t="s">
        <v>4933</v>
      </c>
      <c r="G1240">
        <v>0</v>
      </c>
      <c r="H1240">
        <v>0</v>
      </c>
      <c r="I1240">
        <v>0</v>
      </c>
      <c r="J1240">
        <v>0</v>
      </c>
      <c r="K1240">
        <v>0</v>
      </c>
      <c r="L1240">
        <v>0</v>
      </c>
      <c r="M1240">
        <v>15</v>
      </c>
      <c r="N1240">
        <v>0</v>
      </c>
      <c r="O1240">
        <v>0</v>
      </c>
      <c r="P1240">
        <v>0</v>
      </c>
      <c r="Q1240">
        <v>0</v>
      </c>
    </row>
    <row r="1241" spans="1:17" x14ac:dyDescent="0.2">
      <c r="A1241" t="s">
        <v>18979</v>
      </c>
      <c r="B1241" t="s">
        <v>88</v>
      </c>
      <c r="C1241" t="s">
        <v>187</v>
      </c>
      <c r="D1241" t="s">
        <v>17736</v>
      </c>
      <c r="E1241" t="s">
        <v>83</v>
      </c>
      <c r="F1241" t="s">
        <v>4935</v>
      </c>
      <c r="G1241">
        <v>0</v>
      </c>
      <c r="H1241">
        <v>15</v>
      </c>
      <c r="I1241">
        <v>2</v>
      </c>
      <c r="J1241">
        <v>13</v>
      </c>
      <c r="K1241">
        <v>0</v>
      </c>
      <c r="L1241">
        <v>0</v>
      </c>
      <c r="M1241">
        <v>0</v>
      </c>
      <c r="N1241">
        <v>0</v>
      </c>
      <c r="O1241">
        <v>0</v>
      </c>
      <c r="P1241">
        <v>0</v>
      </c>
      <c r="Q1241">
        <v>0</v>
      </c>
    </row>
    <row r="1242" spans="1:17" x14ac:dyDescent="0.2">
      <c r="A1242" t="s">
        <v>18980</v>
      </c>
      <c r="B1242" t="s">
        <v>88</v>
      </c>
      <c r="C1242" t="s">
        <v>187</v>
      </c>
      <c r="D1242" t="s">
        <v>17736</v>
      </c>
      <c r="E1242" t="s">
        <v>83</v>
      </c>
      <c r="F1242" t="s">
        <v>4937</v>
      </c>
      <c r="G1242">
        <v>0</v>
      </c>
      <c r="H1242">
        <v>15</v>
      </c>
      <c r="I1242">
        <v>2</v>
      </c>
      <c r="J1242">
        <v>13</v>
      </c>
      <c r="K1242">
        <v>0</v>
      </c>
      <c r="L1242">
        <v>0</v>
      </c>
      <c r="M1242">
        <v>0</v>
      </c>
      <c r="N1242">
        <v>0</v>
      </c>
      <c r="O1242">
        <v>0</v>
      </c>
      <c r="P1242">
        <v>0</v>
      </c>
      <c r="Q1242">
        <v>0</v>
      </c>
    </row>
    <row r="1243" spans="1:17" x14ac:dyDescent="0.2">
      <c r="A1243" t="s">
        <v>18981</v>
      </c>
      <c r="B1243" t="s">
        <v>88</v>
      </c>
      <c r="C1243" t="s">
        <v>187</v>
      </c>
      <c r="D1243" t="s">
        <v>17736</v>
      </c>
      <c r="E1243" t="s">
        <v>83</v>
      </c>
      <c r="F1243" t="s">
        <v>4939</v>
      </c>
      <c r="G1243">
        <v>0</v>
      </c>
      <c r="H1243">
        <v>0</v>
      </c>
      <c r="I1243">
        <v>0</v>
      </c>
      <c r="J1243">
        <v>0</v>
      </c>
      <c r="K1243">
        <v>0</v>
      </c>
      <c r="L1243">
        <v>0</v>
      </c>
      <c r="M1243">
        <v>15</v>
      </c>
      <c r="N1243">
        <v>0</v>
      </c>
      <c r="O1243">
        <v>0</v>
      </c>
      <c r="P1243">
        <v>0</v>
      </c>
      <c r="Q1243">
        <v>0</v>
      </c>
    </row>
    <row r="1244" spans="1:17" x14ac:dyDescent="0.2">
      <c r="A1244" t="s">
        <v>18982</v>
      </c>
      <c r="B1244" t="s">
        <v>88</v>
      </c>
      <c r="C1244" t="s">
        <v>187</v>
      </c>
      <c r="D1244" t="s">
        <v>17736</v>
      </c>
      <c r="E1244" t="s">
        <v>83</v>
      </c>
      <c r="F1244" t="s">
        <v>4941</v>
      </c>
      <c r="G1244">
        <v>0</v>
      </c>
      <c r="H1244">
        <v>15</v>
      </c>
      <c r="I1244">
        <v>2</v>
      </c>
      <c r="J1244">
        <v>13</v>
      </c>
      <c r="K1244">
        <v>0</v>
      </c>
      <c r="L1244">
        <v>0</v>
      </c>
      <c r="M1244">
        <v>0</v>
      </c>
      <c r="N1244">
        <v>0</v>
      </c>
      <c r="O1244">
        <v>0</v>
      </c>
      <c r="P1244">
        <v>0</v>
      </c>
      <c r="Q1244">
        <v>0</v>
      </c>
    </row>
    <row r="1245" spans="1:17" x14ac:dyDescent="0.2">
      <c r="A1245" t="s">
        <v>18983</v>
      </c>
      <c r="B1245" t="s">
        <v>88</v>
      </c>
      <c r="C1245" t="s">
        <v>187</v>
      </c>
      <c r="D1245" t="s">
        <v>17736</v>
      </c>
      <c r="E1245" t="s">
        <v>83</v>
      </c>
      <c r="F1245" t="s">
        <v>4943</v>
      </c>
      <c r="G1245">
        <v>0</v>
      </c>
      <c r="H1245">
        <v>0</v>
      </c>
      <c r="I1245">
        <v>0</v>
      </c>
      <c r="J1245">
        <v>0</v>
      </c>
      <c r="K1245">
        <v>0</v>
      </c>
      <c r="L1245">
        <v>0</v>
      </c>
      <c r="M1245">
        <v>15</v>
      </c>
      <c r="N1245">
        <v>0</v>
      </c>
      <c r="O1245">
        <v>0</v>
      </c>
      <c r="P1245">
        <v>0</v>
      </c>
      <c r="Q1245">
        <v>0</v>
      </c>
    </row>
    <row r="1246" spans="1:17" x14ac:dyDescent="0.2">
      <c r="A1246" t="s">
        <v>18984</v>
      </c>
      <c r="B1246" t="s">
        <v>88</v>
      </c>
      <c r="C1246" t="s">
        <v>187</v>
      </c>
      <c r="D1246" t="s">
        <v>17736</v>
      </c>
      <c r="E1246" t="s">
        <v>83</v>
      </c>
      <c r="F1246" t="s">
        <v>4925</v>
      </c>
      <c r="G1246">
        <v>0</v>
      </c>
      <c r="H1246">
        <v>0</v>
      </c>
      <c r="I1246">
        <v>0</v>
      </c>
      <c r="J1246">
        <v>0</v>
      </c>
      <c r="K1246">
        <v>0</v>
      </c>
      <c r="L1246">
        <v>0</v>
      </c>
      <c r="M1246">
        <v>0</v>
      </c>
      <c r="N1246">
        <v>15</v>
      </c>
      <c r="O1246">
        <v>15</v>
      </c>
      <c r="P1246">
        <v>0</v>
      </c>
      <c r="Q1246">
        <v>0</v>
      </c>
    </row>
    <row r="1247" spans="1:17" x14ac:dyDescent="0.2">
      <c r="A1247" t="s">
        <v>18985</v>
      </c>
      <c r="B1247" t="s">
        <v>88</v>
      </c>
      <c r="C1247" t="s">
        <v>187</v>
      </c>
      <c r="D1247" t="s">
        <v>17736</v>
      </c>
      <c r="E1247" t="s">
        <v>83</v>
      </c>
      <c r="F1247" t="s">
        <v>4927</v>
      </c>
      <c r="G1247">
        <v>0</v>
      </c>
      <c r="H1247">
        <v>0</v>
      </c>
      <c r="I1247">
        <v>0</v>
      </c>
      <c r="J1247">
        <v>0</v>
      </c>
      <c r="K1247">
        <v>0</v>
      </c>
      <c r="L1247">
        <v>0</v>
      </c>
      <c r="M1247">
        <v>0</v>
      </c>
      <c r="N1247">
        <v>12</v>
      </c>
      <c r="O1247">
        <v>12</v>
      </c>
      <c r="P1247">
        <v>0</v>
      </c>
      <c r="Q1247">
        <v>0</v>
      </c>
    </row>
    <row r="1248" spans="1:17" x14ac:dyDescent="0.2">
      <c r="A1248" t="s">
        <v>18986</v>
      </c>
      <c r="B1248" t="s">
        <v>88</v>
      </c>
      <c r="C1248" t="s">
        <v>187</v>
      </c>
      <c r="D1248" t="s">
        <v>17736</v>
      </c>
      <c r="E1248" t="s">
        <v>83</v>
      </c>
      <c r="F1248" t="s">
        <v>17734</v>
      </c>
      <c r="G1248">
        <v>15</v>
      </c>
      <c r="H1248">
        <v>0</v>
      </c>
      <c r="I1248">
        <v>0</v>
      </c>
      <c r="J1248">
        <v>0</v>
      </c>
      <c r="K1248">
        <v>0</v>
      </c>
      <c r="L1248">
        <v>0</v>
      </c>
      <c r="M1248">
        <v>0</v>
      </c>
      <c r="N1248">
        <v>0</v>
      </c>
      <c r="O1248">
        <v>0</v>
      </c>
      <c r="P1248">
        <v>0</v>
      </c>
      <c r="Q1248">
        <v>0</v>
      </c>
    </row>
    <row r="1249" spans="1:17" x14ac:dyDescent="0.2">
      <c r="A1249" t="s">
        <v>18987</v>
      </c>
      <c r="B1249" t="s">
        <v>88</v>
      </c>
      <c r="C1249" t="s">
        <v>187</v>
      </c>
      <c r="D1249" t="s">
        <v>17736</v>
      </c>
      <c r="E1249" t="s">
        <v>81</v>
      </c>
      <c r="F1249" t="s">
        <v>4929</v>
      </c>
      <c r="G1249">
        <v>0</v>
      </c>
      <c r="H1249">
        <v>17</v>
      </c>
      <c r="I1249">
        <v>1</v>
      </c>
      <c r="J1249">
        <v>14</v>
      </c>
      <c r="K1249">
        <v>2</v>
      </c>
      <c r="L1249">
        <v>0</v>
      </c>
      <c r="M1249">
        <v>0</v>
      </c>
      <c r="N1249">
        <v>0</v>
      </c>
      <c r="O1249">
        <v>0</v>
      </c>
      <c r="P1249">
        <v>0</v>
      </c>
      <c r="Q1249">
        <v>0</v>
      </c>
    </row>
    <row r="1250" spans="1:17" x14ac:dyDescent="0.2">
      <c r="A1250" t="s">
        <v>18988</v>
      </c>
      <c r="B1250" t="s">
        <v>88</v>
      </c>
      <c r="C1250" t="s">
        <v>252</v>
      </c>
      <c r="D1250" t="s">
        <v>17736</v>
      </c>
      <c r="E1250" t="s">
        <v>83</v>
      </c>
      <c r="F1250" t="s">
        <v>4935</v>
      </c>
      <c r="G1250">
        <v>0</v>
      </c>
      <c r="H1250">
        <v>6</v>
      </c>
      <c r="I1250">
        <v>0</v>
      </c>
      <c r="J1250">
        <v>5</v>
      </c>
      <c r="K1250">
        <v>1</v>
      </c>
      <c r="L1250">
        <v>0</v>
      </c>
      <c r="M1250">
        <v>0</v>
      </c>
      <c r="N1250">
        <v>0</v>
      </c>
      <c r="O1250">
        <v>0</v>
      </c>
      <c r="P1250">
        <v>0</v>
      </c>
      <c r="Q1250">
        <v>0</v>
      </c>
    </row>
    <row r="1251" spans="1:17" x14ac:dyDescent="0.2">
      <c r="A1251" t="s">
        <v>18989</v>
      </c>
      <c r="B1251" t="s">
        <v>88</v>
      </c>
      <c r="C1251" t="s">
        <v>252</v>
      </c>
      <c r="D1251" t="s">
        <v>17736</v>
      </c>
      <c r="E1251" t="s">
        <v>83</v>
      </c>
      <c r="F1251" t="s">
        <v>4937</v>
      </c>
      <c r="G1251">
        <v>0</v>
      </c>
      <c r="H1251">
        <v>6</v>
      </c>
      <c r="I1251">
        <v>0</v>
      </c>
      <c r="J1251">
        <v>5</v>
      </c>
      <c r="K1251">
        <v>1</v>
      </c>
      <c r="L1251">
        <v>0</v>
      </c>
      <c r="M1251">
        <v>0</v>
      </c>
      <c r="N1251">
        <v>0</v>
      </c>
      <c r="O1251">
        <v>0</v>
      </c>
      <c r="P1251">
        <v>0</v>
      </c>
      <c r="Q1251">
        <v>0</v>
      </c>
    </row>
    <row r="1252" spans="1:17" x14ac:dyDescent="0.2">
      <c r="A1252" t="s">
        <v>18990</v>
      </c>
      <c r="B1252" t="s">
        <v>88</v>
      </c>
      <c r="C1252" t="s">
        <v>252</v>
      </c>
      <c r="D1252" t="s">
        <v>17736</v>
      </c>
      <c r="E1252" t="s">
        <v>83</v>
      </c>
      <c r="F1252" t="s">
        <v>4939</v>
      </c>
      <c r="G1252">
        <v>0</v>
      </c>
      <c r="H1252">
        <v>0</v>
      </c>
      <c r="I1252">
        <v>0</v>
      </c>
      <c r="J1252">
        <v>0</v>
      </c>
      <c r="K1252">
        <v>0</v>
      </c>
      <c r="L1252">
        <v>0</v>
      </c>
      <c r="M1252">
        <v>6</v>
      </c>
      <c r="N1252">
        <v>0</v>
      </c>
      <c r="O1252">
        <v>0</v>
      </c>
      <c r="P1252">
        <v>0</v>
      </c>
      <c r="Q1252">
        <v>0</v>
      </c>
    </row>
    <row r="1253" spans="1:17" x14ac:dyDescent="0.2">
      <c r="A1253" t="s">
        <v>18991</v>
      </c>
      <c r="B1253" t="s">
        <v>88</v>
      </c>
      <c r="C1253" t="s">
        <v>252</v>
      </c>
      <c r="D1253" t="s">
        <v>17736</v>
      </c>
      <c r="E1253" t="s">
        <v>83</v>
      </c>
      <c r="F1253" t="s">
        <v>4941</v>
      </c>
      <c r="G1253">
        <v>0</v>
      </c>
      <c r="H1253">
        <v>6</v>
      </c>
      <c r="I1253">
        <v>0</v>
      </c>
      <c r="J1253">
        <v>5</v>
      </c>
      <c r="K1253">
        <v>1</v>
      </c>
      <c r="L1253">
        <v>0</v>
      </c>
      <c r="M1253">
        <v>0</v>
      </c>
      <c r="N1253">
        <v>0</v>
      </c>
      <c r="O1253">
        <v>0</v>
      </c>
      <c r="P1253">
        <v>0</v>
      </c>
      <c r="Q1253">
        <v>0</v>
      </c>
    </row>
    <row r="1254" spans="1:17" x14ac:dyDescent="0.2">
      <c r="A1254" t="s">
        <v>18992</v>
      </c>
      <c r="B1254" t="s">
        <v>88</v>
      </c>
      <c r="C1254" t="s">
        <v>252</v>
      </c>
      <c r="D1254" t="s">
        <v>17736</v>
      </c>
      <c r="E1254" t="s">
        <v>83</v>
      </c>
      <c r="F1254" t="s">
        <v>4943</v>
      </c>
      <c r="G1254">
        <v>0</v>
      </c>
      <c r="H1254">
        <v>0</v>
      </c>
      <c r="I1254">
        <v>0</v>
      </c>
      <c r="J1254">
        <v>0</v>
      </c>
      <c r="K1254">
        <v>0</v>
      </c>
      <c r="L1254">
        <v>0</v>
      </c>
      <c r="M1254">
        <v>6</v>
      </c>
      <c r="N1254">
        <v>0</v>
      </c>
      <c r="O1254">
        <v>0</v>
      </c>
      <c r="P1254">
        <v>0</v>
      </c>
      <c r="Q1254">
        <v>0</v>
      </c>
    </row>
    <row r="1255" spans="1:17" x14ac:dyDescent="0.2">
      <c r="A1255" t="s">
        <v>18993</v>
      </c>
      <c r="B1255" t="s">
        <v>88</v>
      </c>
      <c r="C1255" t="s">
        <v>252</v>
      </c>
      <c r="D1255" t="s">
        <v>17736</v>
      </c>
      <c r="E1255" t="s">
        <v>83</v>
      </c>
      <c r="F1255" t="s">
        <v>4925</v>
      </c>
      <c r="G1255">
        <v>0</v>
      </c>
      <c r="H1255">
        <v>0</v>
      </c>
      <c r="I1255">
        <v>0</v>
      </c>
      <c r="J1255">
        <v>0</v>
      </c>
      <c r="K1255">
        <v>0</v>
      </c>
      <c r="L1255">
        <v>0</v>
      </c>
      <c r="M1255">
        <v>0</v>
      </c>
      <c r="N1255">
        <v>6</v>
      </c>
      <c r="O1255">
        <v>6</v>
      </c>
      <c r="P1255">
        <v>0</v>
      </c>
      <c r="Q1255">
        <v>0</v>
      </c>
    </row>
    <row r="1256" spans="1:17" x14ac:dyDescent="0.2">
      <c r="A1256" t="s">
        <v>18994</v>
      </c>
      <c r="B1256" t="s">
        <v>88</v>
      </c>
      <c r="C1256" t="s">
        <v>252</v>
      </c>
      <c r="D1256" t="s">
        <v>17736</v>
      </c>
      <c r="E1256" t="s">
        <v>83</v>
      </c>
      <c r="F1256" t="s">
        <v>4927</v>
      </c>
      <c r="G1256">
        <v>0</v>
      </c>
      <c r="H1256">
        <v>0</v>
      </c>
      <c r="I1256">
        <v>0</v>
      </c>
      <c r="J1256">
        <v>0</v>
      </c>
      <c r="K1256">
        <v>0</v>
      </c>
      <c r="L1256">
        <v>0</v>
      </c>
      <c r="M1256">
        <v>0</v>
      </c>
      <c r="N1256">
        <v>6</v>
      </c>
      <c r="O1256">
        <v>6</v>
      </c>
      <c r="P1256">
        <v>0</v>
      </c>
      <c r="Q1256">
        <v>0</v>
      </c>
    </row>
    <row r="1257" spans="1:17" x14ac:dyDescent="0.2">
      <c r="A1257" t="s">
        <v>18995</v>
      </c>
      <c r="B1257" t="s">
        <v>88</v>
      </c>
      <c r="C1257" t="s">
        <v>252</v>
      </c>
      <c r="D1257" t="s">
        <v>17736</v>
      </c>
      <c r="E1257" t="s">
        <v>83</v>
      </c>
      <c r="F1257" t="s">
        <v>17734</v>
      </c>
      <c r="G1257">
        <v>6</v>
      </c>
      <c r="H1257">
        <v>0</v>
      </c>
      <c r="I1257">
        <v>0</v>
      </c>
      <c r="J1257">
        <v>0</v>
      </c>
      <c r="K1257">
        <v>0</v>
      </c>
      <c r="L1257">
        <v>0</v>
      </c>
      <c r="M1257">
        <v>0</v>
      </c>
      <c r="N1257">
        <v>0</v>
      </c>
      <c r="O1257">
        <v>0</v>
      </c>
      <c r="P1257">
        <v>0</v>
      </c>
      <c r="Q1257">
        <v>0</v>
      </c>
    </row>
    <row r="1258" spans="1:17" x14ac:dyDescent="0.2">
      <c r="A1258" t="s">
        <v>18996</v>
      </c>
      <c r="B1258" t="s">
        <v>88</v>
      </c>
      <c r="C1258" t="s">
        <v>252</v>
      </c>
      <c r="D1258" t="s">
        <v>17736</v>
      </c>
      <c r="E1258" t="s">
        <v>81</v>
      </c>
      <c r="F1258" t="s">
        <v>4929</v>
      </c>
      <c r="G1258">
        <v>0</v>
      </c>
      <c r="H1258">
        <v>4</v>
      </c>
      <c r="I1258">
        <v>1</v>
      </c>
      <c r="J1258">
        <v>3</v>
      </c>
      <c r="K1258">
        <v>0</v>
      </c>
      <c r="L1258">
        <v>0</v>
      </c>
      <c r="M1258">
        <v>0</v>
      </c>
      <c r="N1258">
        <v>0</v>
      </c>
      <c r="O1258">
        <v>0</v>
      </c>
      <c r="P1258">
        <v>0</v>
      </c>
      <c r="Q1258">
        <v>0</v>
      </c>
    </row>
    <row r="1259" spans="1:17" x14ac:dyDescent="0.2">
      <c r="A1259" t="s">
        <v>18997</v>
      </c>
      <c r="B1259" t="s">
        <v>88</v>
      </c>
      <c r="C1259" t="s">
        <v>252</v>
      </c>
      <c r="D1259" t="s">
        <v>17736</v>
      </c>
      <c r="E1259" t="s">
        <v>81</v>
      </c>
      <c r="F1259" t="s">
        <v>4931</v>
      </c>
      <c r="G1259">
        <v>0</v>
      </c>
      <c r="H1259">
        <v>4</v>
      </c>
      <c r="I1259">
        <v>1</v>
      </c>
      <c r="J1259">
        <v>3</v>
      </c>
      <c r="K1259">
        <v>0</v>
      </c>
      <c r="L1259">
        <v>0</v>
      </c>
      <c r="M1259">
        <v>0</v>
      </c>
      <c r="N1259">
        <v>0</v>
      </c>
      <c r="O1259">
        <v>0</v>
      </c>
      <c r="P1259">
        <v>0</v>
      </c>
      <c r="Q1259">
        <v>0</v>
      </c>
    </row>
    <row r="1260" spans="1:17" x14ac:dyDescent="0.2">
      <c r="A1260" t="s">
        <v>18998</v>
      </c>
      <c r="B1260" t="s">
        <v>88</v>
      </c>
      <c r="C1260" t="s">
        <v>252</v>
      </c>
      <c r="D1260" t="s">
        <v>17736</v>
      </c>
      <c r="E1260" t="s">
        <v>81</v>
      </c>
      <c r="F1260" t="s">
        <v>4933</v>
      </c>
      <c r="G1260">
        <v>0</v>
      </c>
      <c r="H1260">
        <v>0</v>
      </c>
      <c r="I1260">
        <v>0</v>
      </c>
      <c r="J1260">
        <v>0</v>
      </c>
      <c r="K1260">
        <v>0</v>
      </c>
      <c r="L1260">
        <v>0</v>
      </c>
      <c r="M1260">
        <v>4</v>
      </c>
      <c r="N1260">
        <v>0</v>
      </c>
      <c r="O1260">
        <v>0</v>
      </c>
      <c r="P1260">
        <v>0</v>
      </c>
      <c r="Q1260">
        <v>0</v>
      </c>
    </row>
    <row r="1261" spans="1:17" x14ac:dyDescent="0.2">
      <c r="A1261" t="s">
        <v>18999</v>
      </c>
      <c r="B1261" t="s">
        <v>88</v>
      </c>
      <c r="C1261" t="s">
        <v>252</v>
      </c>
      <c r="D1261" t="s">
        <v>17736</v>
      </c>
      <c r="E1261" t="s">
        <v>81</v>
      </c>
      <c r="F1261" t="s">
        <v>4935</v>
      </c>
      <c r="G1261">
        <v>0</v>
      </c>
      <c r="H1261">
        <v>4</v>
      </c>
      <c r="I1261">
        <v>1</v>
      </c>
      <c r="J1261">
        <v>3</v>
      </c>
      <c r="K1261">
        <v>0</v>
      </c>
      <c r="L1261">
        <v>0</v>
      </c>
      <c r="M1261">
        <v>0</v>
      </c>
      <c r="N1261">
        <v>0</v>
      </c>
      <c r="O1261">
        <v>0</v>
      </c>
      <c r="P1261">
        <v>0</v>
      </c>
      <c r="Q1261">
        <v>0</v>
      </c>
    </row>
    <row r="1262" spans="1:17" x14ac:dyDescent="0.2">
      <c r="A1262" t="s">
        <v>19000</v>
      </c>
      <c r="B1262" t="s">
        <v>88</v>
      </c>
      <c r="C1262" t="s">
        <v>252</v>
      </c>
      <c r="D1262" t="s">
        <v>17736</v>
      </c>
      <c r="E1262" t="s">
        <v>81</v>
      </c>
      <c r="F1262" t="s">
        <v>4937</v>
      </c>
      <c r="G1262">
        <v>0</v>
      </c>
      <c r="H1262">
        <v>4</v>
      </c>
      <c r="I1262">
        <v>1</v>
      </c>
      <c r="J1262">
        <v>3</v>
      </c>
      <c r="K1262">
        <v>0</v>
      </c>
      <c r="L1262">
        <v>0</v>
      </c>
      <c r="M1262">
        <v>0</v>
      </c>
      <c r="N1262">
        <v>0</v>
      </c>
      <c r="O1262">
        <v>0</v>
      </c>
      <c r="P1262">
        <v>0</v>
      </c>
      <c r="Q1262">
        <v>0</v>
      </c>
    </row>
    <row r="1263" spans="1:17" x14ac:dyDescent="0.2">
      <c r="A1263" t="s">
        <v>19001</v>
      </c>
      <c r="B1263" t="s">
        <v>88</v>
      </c>
      <c r="C1263" t="s">
        <v>252</v>
      </c>
      <c r="D1263" t="s">
        <v>17736</v>
      </c>
      <c r="E1263" t="s">
        <v>81</v>
      </c>
      <c r="F1263" t="s">
        <v>4939</v>
      </c>
      <c r="G1263">
        <v>0</v>
      </c>
      <c r="H1263">
        <v>0</v>
      </c>
      <c r="I1263">
        <v>0</v>
      </c>
      <c r="J1263">
        <v>0</v>
      </c>
      <c r="K1263">
        <v>0</v>
      </c>
      <c r="L1263">
        <v>0</v>
      </c>
      <c r="M1263">
        <v>4</v>
      </c>
      <c r="N1263">
        <v>0</v>
      </c>
      <c r="O1263">
        <v>0</v>
      </c>
      <c r="P1263">
        <v>0</v>
      </c>
      <c r="Q1263">
        <v>0</v>
      </c>
    </row>
    <row r="1264" spans="1:17" x14ac:dyDescent="0.2">
      <c r="A1264" t="s">
        <v>19002</v>
      </c>
      <c r="B1264" t="s">
        <v>88</v>
      </c>
      <c r="C1264" t="s">
        <v>252</v>
      </c>
      <c r="D1264" t="s">
        <v>17736</v>
      </c>
      <c r="E1264" t="s">
        <v>81</v>
      </c>
      <c r="F1264" t="s">
        <v>4941</v>
      </c>
      <c r="G1264">
        <v>0</v>
      </c>
      <c r="H1264">
        <v>4</v>
      </c>
      <c r="I1264">
        <v>1</v>
      </c>
      <c r="J1264">
        <v>3</v>
      </c>
      <c r="K1264">
        <v>0</v>
      </c>
      <c r="L1264">
        <v>0</v>
      </c>
      <c r="M1264">
        <v>0</v>
      </c>
      <c r="N1264">
        <v>0</v>
      </c>
      <c r="O1264">
        <v>0</v>
      </c>
      <c r="P1264">
        <v>0</v>
      </c>
      <c r="Q1264">
        <v>0</v>
      </c>
    </row>
    <row r="1265" spans="1:17" x14ac:dyDescent="0.2">
      <c r="A1265" t="s">
        <v>19003</v>
      </c>
      <c r="B1265" t="s">
        <v>88</v>
      </c>
      <c r="C1265" t="s">
        <v>252</v>
      </c>
      <c r="D1265" t="s">
        <v>17736</v>
      </c>
      <c r="E1265" t="s">
        <v>81</v>
      </c>
      <c r="F1265" t="s">
        <v>4943</v>
      </c>
      <c r="G1265">
        <v>0</v>
      </c>
      <c r="H1265">
        <v>0</v>
      </c>
      <c r="I1265">
        <v>0</v>
      </c>
      <c r="J1265">
        <v>0</v>
      </c>
      <c r="K1265">
        <v>0</v>
      </c>
      <c r="L1265">
        <v>0</v>
      </c>
      <c r="M1265">
        <v>4</v>
      </c>
      <c r="N1265">
        <v>0</v>
      </c>
      <c r="O1265">
        <v>0</v>
      </c>
      <c r="P1265">
        <v>0</v>
      </c>
      <c r="Q1265">
        <v>0</v>
      </c>
    </row>
    <row r="1266" spans="1:17" x14ac:dyDescent="0.2">
      <c r="A1266" t="s">
        <v>19004</v>
      </c>
      <c r="B1266" t="s">
        <v>88</v>
      </c>
      <c r="C1266" t="s">
        <v>252</v>
      </c>
      <c r="D1266" t="s">
        <v>17736</v>
      </c>
      <c r="E1266" t="s">
        <v>81</v>
      </c>
      <c r="F1266" t="s">
        <v>4925</v>
      </c>
      <c r="G1266">
        <v>0</v>
      </c>
      <c r="H1266">
        <v>0</v>
      </c>
      <c r="I1266">
        <v>0</v>
      </c>
      <c r="J1266">
        <v>0</v>
      </c>
      <c r="K1266">
        <v>0</v>
      </c>
      <c r="L1266">
        <v>0</v>
      </c>
      <c r="M1266">
        <v>0</v>
      </c>
      <c r="N1266">
        <v>4</v>
      </c>
      <c r="O1266">
        <v>4</v>
      </c>
      <c r="P1266">
        <v>0</v>
      </c>
      <c r="Q1266">
        <v>0</v>
      </c>
    </row>
    <row r="1267" spans="1:17" x14ac:dyDescent="0.2">
      <c r="A1267" t="s">
        <v>19005</v>
      </c>
      <c r="B1267" t="s">
        <v>88</v>
      </c>
      <c r="C1267" t="s">
        <v>252</v>
      </c>
      <c r="D1267" t="s">
        <v>17736</v>
      </c>
      <c r="E1267" t="s">
        <v>81</v>
      </c>
      <c r="F1267" t="s">
        <v>4927</v>
      </c>
      <c r="G1267">
        <v>0</v>
      </c>
      <c r="H1267">
        <v>0</v>
      </c>
      <c r="I1267">
        <v>0</v>
      </c>
      <c r="J1267">
        <v>0</v>
      </c>
      <c r="K1267">
        <v>0</v>
      </c>
      <c r="L1267">
        <v>0</v>
      </c>
      <c r="M1267">
        <v>0</v>
      </c>
      <c r="N1267">
        <v>3</v>
      </c>
      <c r="O1267">
        <v>3</v>
      </c>
      <c r="P1267">
        <v>0</v>
      </c>
      <c r="Q1267">
        <v>0</v>
      </c>
    </row>
    <row r="1268" spans="1:17" x14ac:dyDescent="0.2">
      <c r="A1268" t="s">
        <v>19006</v>
      </c>
      <c r="B1268" t="s">
        <v>88</v>
      </c>
      <c r="C1268" t="s">
        <v>252</v>
      </c>
      <c r="D1268" t="s">
        <v>17736</v>
      </c>
      <c r="E1268" t="s">
        <v>81</v>
      </c>
      <c r="F1268" t="s">
        <v>17734</v>
      </c>
      <c r="G1268">
        <v>4</v>
      </c>
      <c r="H1268">
        <v>0</v>
      </c>
      <c r="I1268">
        <v>0</v>
      </c>
      <c r="J1268">
        <v>0</v>
      </c>
      <c r="K1268">
        <v>0</v>
      </c>
      <c r="L1268">
        <v>0</v>
      </c>
      <c r="M1268">
        <v>0</v>
      </c>
      <c r="N1268">
        <v>0</v>
      </c>
      <c r="O1268">
        <v>0</v>
      </c>
      <c r="P1268">
        <v>0</v>
      </c>
      <c r="Q1268">
        <v>0</v>
      </c>
    </row>
    <row r="1269" spans="1:17" x14ac:dyDescent="0.2">
      <c r="A1269" t="s">
        <v>19007</v>
      </c>
      <c r="B1269" t="s">
        <v>88</v>
      </c>
      <c r="C1269" t="s">
        <v>252</v>
      </c>
      <c r="D1269" t="s">
        <v>17748</v>
      </c>
      <c r="E1269" t="s">
        <v>83</v>
      </c>
      <c r="F1269" t="s">
        <v>17749</v>
      </c>
      <c r="G1269">
        <v>0</v>
      </c>
      <c r="H1269">
        <v>0</v>
      </c>
      <c r="I1269">
        <v>0</v>
      </c>
      <c r="J1269">
        <v>0</v>
      </c>
      <c r="K1269">
        <v>0</v>
      </c>
      <c r="L1269">
        <v>0</v>
      </c>
      <c r="M1269">
        <v>0</v>
      </c>
      <c r="N1269">
        <v>1</v>
      </c>
      <c r="O1269">
        <v>1</v>
      </c>
      <c r="P1269">
        <v>0</v>
      </c>
      <c r="Q1269">
        <v>0</v>
      </c>
    </row>
    <row r="1270" spans="1:17" x14ac:dyDescent="0.2">
      <c r="A1270" t="s">
        <v>19008</v>
      </c>
      <c r="B1270" t="s">
        <v>88</v>
      </c>
      <c r="C1270" t="s">
        <v>252</v>
      </c>
      <c r="D1270" t="s">
        <v>17748</v>
      </c>
      <c r="E1270" t="s">
        <v>83</v>
      </c>
      <c r="F1270" t="s">
        <v>17734</v>
      </c>
      <c r="G1270">
        <v>1</v>
      </c>
      <c r="H1270">
        <v>0</v>
      </c>
      <c r="I1270">
        <v>0</v>
      </c>
      <c r="J1270">
        <v>0</v>
      </c>
      <c r="K1270">
        <v>0</v>
      </c>
      <c r="L1270">
        <v>0</v>
      </c>
      <c r="M1270">
        <v>0</v>
      </c>
      <c r="N1270">
        <v>0</v>
      </c>
      <c r="O1270">
        <v>0</v>
      </c>
      <c r="P1270">
        <v>0</v>
      </c>
      <c r="Q1270">
        <v>0</v>
      </c>
    </row>
    <row r="1271" spans="1:17" x14ac:dyDescent="0.2">
      <c r="A1271" t="s">
        <v>19009</v>
      </c>
      <c r="B1271" t="s">
        <v>88</v>
      </c>
      <c r="C1271" t="s">
        <v>252</v>
      </c>
      <c r="D1271" t="s">
        <v>17748</v>
      </c>
      <c r="E1271" t="s">
        <v>81</v>
      </c>
      <c r="F1271" t="s">
        <v>17749</v>
      </c>
      <c r="G1271">
        <v>0</v>
      </c>
      <c r="H1271">
        <v>0</v>
      </c>
      <c r="I1271">
        <v>0</v>
      </c>
      <c r="J1271">
        <v>0</v>
      </c>
      <c r="K1271">
        <v>0</v>
      </c>
      <c r="L1271">
        <v>0</v>
      </c>
      <c r="M1271">
        <v>0</v>
      </c>
      <c r="N1271">
        <v>1</v>
      </c>
      <c r="O1271">
        <v>1</v>
      </c>
      <c r="P1271">
        <v>0</v>
      </c>
      <c r="Q1271">
        <v>0</v>
      </c>
    </row>
    <row r="1272" spans="1:17" x14ac:dyDescent="0.2">
      <c r="A1272" t="s">
        <v>19010</v>
      </c>
      <c r="B1272" t="s">
        <v>88</v>
      </c>
      <c r="C1272" t="s">
        <v>252</v>
      </c>
      <c r="D1272" t="s">
        <v>17748</v>
      </c>
      <c r="E1272" t="s">
        <v>81</v>
      </c>
      <c r="F1272" t="s">
        <v>17734</v>
      </c>
      <c r="G1272">
        <v>1</v>
      </c>
      <c r="H1272">
        <v>0</v>
      </c>
      <c r="I1272">
        <v>0</v>
      </c>
      <c r="J1272">
        <v>0</v>
      </c>
      <c r="K1272">
        <v>0</v>
      </c>
      <c r="L1272">
        <v>0</v>
      </c>
      <c r="M1272">
        <v>0</v>
      </c>
      <c r="N1272">
        <v>0</v>
      </c>
      <c r="O1272">
        <v>0</v>
      </c>
      <c r="P1272">
        <v>0</v>
      </c>
      <c r="Q1272">
        <v>0</v>
      </c>
    </row>
    <row r="1273" spans="1:17" x14ac:dyDescent="0.2">
      <c r="A1273" t="s">
        <v>19011</v>
      </c>
      <c r="B1273" t="s">
        <v>86</v>
      </c>
      <c r="C1273" t="s">
        <v>138</v>
      </c>
      <c r="D1273" t="s">
        <v>17736</v>
      </c>
      <c r="E1273" t="s">
        <v>81</v>
      </c>
      <c r="F1273" t="s">
        <v>4943</v>
      </c>
      <c r="G1273">
        <v>0</v>
      </c>
      <c r="H1273">
        <v>0</v>
      </c>
      <c r="I1273">
        <v>0</v>
      </c>
      <c r="J1273">
        <v>0</v>
      </c>
      <c r="K1273">
        <v>0</v>
      </c>
      <c r="L1273">
        <v>0</v>
      </c>
      <c r="M1273">
        <v>19</v>
      </c>
      <c r="N1273">
        <v>0</v>
      </c>
      <c r="O1273">
        <v>0</v>
      </c>
      <c r="P1273">
        <v>0</v>
      </c>
      <c r="Q1273">
        <v>0</v>
      </c>
    </row>
    <row r="1274" spans="1:17" x14ac:dyDescent="0.2">
      <c r="A1274" t="s">
        <v>19012</v>
      </c>
      <c r="B1274" t="s">
        <v>86</v>
      </c>
      <c r="C1274" t="s">
        <v>138</v>
      </c>
      <c r="D1274" t="s">
        <v>17736</v>
      </c>
      <c r="E1274" t="s">
        <v>81</v>
      </c>
      <c r="F1274" t="s">
        <v>4925</v>
      </c>
      <c r="G1274">
        <v>0</v>
      </c>
      <c r="H1274">
        <v>0</v>
      </c>
      <c r="I1274">
        <v>0</v>
      </c>
      <c r="J1274">
        <v>0</v>
      </c>
      <c r="K1274">
        <v>0</v>
      </c>
      <c r="L1274">
        <v>0</v>
      </c>
      <c r="M1274">
        <v>0</v>
      </c>
      <c r="N1274">
        <v>19</v>
      </c>
      <c r="O1274">
        <v>18</v>
      </c>
      <c r="P1274">
        <v>1</v>
      </c>
      <c r="Q1274">
        <v>0</v>
      </c>
    </row>
    <row r="1275" spans="1:17" x14ac:dyDescent="0.2">
      <c r="A1275" t="s">
        <v>19013</v>
      </c>
      <c r="B1275" t="s">
        <v>86</v>
      </c>
      <c r="C1275" t="s">
        <v>138</v>
      </c>
      <c r="D1275" t="s">
        <v>17736</v>
      </c>
      <c r="E1275" t="s">
        <v>81</v>
      </c>
      <c r="F1275" t="s">
        <v>4927</v>
      </c>
      <c r="G1275">
        <v>0</v>
      </c>
      <c r="H1275">
        <v>0</v>
      </c>
      <c r="I1275">
        <v>0</v>
      </c>
      <c r="J1275">
        <v>0</v>
      </c>
      <c r="K1275">
        <v>0</v>
      </c>
      <c r="L1275">
        <v>0</v>
      </c>
      <c r="M1275">
        <v>0</v>
      </c>
      <c r="N1275">
        <v>18</v>
      </c>
      <c r="O1275">
        <v>17</v>
      </c>
      <c r="P1275">
        <v>1</v>
      </c>
      <c r="Q1275">
        <v>0</v>
      </c>
    </row>
    <row r="1276" spans="1:17" x14ac:dyDescent="0.2">
      <c r="A1276" t="s">
        <v>19014</v>
      </c>
      <c r="B1276" t="s">
        <v>86</v>
      </c>
      <c r="C1276" t="s">
        <v>138</v>
      </c>
      <c r="D1276" t="s">
        <v>17736</v>
      </c>
      <c r="E1276" t="s">
        <v>81</v>
      </c>
      <c r="F1276" t="s">
        <v>17734</v>
      </c>
      <c r="G1276">
        <v>19</v>
      </c>
      <c r="H1276">
        <v>0</v>
      </c>
      <c r="I1276">
        <v>0</v>
      </c>
      <c r="J1276">
        <v>0</v>
      </c>
      <c r="K1276">
        <v>0</v>
      </c>
      <c r="L1276">
        <v>0</v>
      </c>
      <c r="M1276">
        <v>0</v>
      </c>
      <c r="N1276">
        <v>0</v>
      </c>
      <c r="O1276">
        <v>0</v>
      </c>
      <c r="P1276">
        <v>0</v>
      </c>
      <c r="Q1276">
        <v>0</v>
      </c>
    </row>
    <row r="1277" spans="1:17" x14ac:dyDescent="0.2">
      <c r="A1277" t="s">
        <v>19015</v>
      </c>
      <c r="B1277" t="s">
        <v>86</v>
      </c>
      <c r="C1277" t="s">
        <v>138</v>
      </c>
      <c r="D1277" t="s">
        <v>17748</v>
      </c>
      <c r="E1277" t="s">
        <v>83</v>
      </c>
      <c r="F1277" t="s">
        <v>17749</v>
      </c>
      <c r="G1277">
        <v>0</v>
      </c>
      <c r="H1277">
        <v>0</v>
      </c>
      <c r="I1277">
        <v>0</v>
      </c>
      <c r="J1277">
        <v>0</v>
      </c>
      <c r="K1277">
        <v>0</v>
      </c>
      <c r="L1277">
        <v>0</v>
      </c>
      <c r="M1277">
        <v>0</v>
      </c>
      <c r="N1277">
        <v>2</v>
      </c>
      <c r="O1277">
        <v>2</v>
      </c>
      <c r="P1277">
        <v>0</v>
      </c>
      <c r="Q1277">
        <v>0</v>
      </c>
    </row>
    <row r="1278" spans="1:17" x14ac:dyDescent="0.2">
      <c r="A1278" t="s">
        <v>19016</v>
      </c>
      <c r="B1278" t="s">
        <v>86</v>
      </c>
      <c r="C1278" t="s">
        <v>138</v>
      </c>
      <c r="D1278" t="s">
        <v>17748</v>
      </c>
      <c r="E1278" t="s">
        <v>83</v>
      </c>
      <c r="F1278" t="s">
        <v>17734</v>
      </c>
      <c r="G1278">
        <v>2</v>
      </c>
      <c r="H1278">
        <v>0</v>
      </c>
      <c r="I1278">
        <v>0</v>
      </c>
      <c r="J1278">
        <v>0</v>
      </c>
      <c r="K1278">
        <v>0</v>
      </c>
      <c r="L1278">
        <v>0</v>
      </c>
      <c r="M1278">
        <v>0</v>
      </c>
      <c r="N1278">
        <v>0</v>
      </c>
      <c r="O1278">
        <v>0</v>
      </c>
      <c r="P1278">
        <v>0</v>
      </c>
      <c r="Q1278">
        <v>0</v>
      </c>
    </row>
    <row r="1279" spans="1:17" x14ac:dyDescent="0.2">
      <c r="A1279" t="s">
        <v>19017</v>
      </c>
      <c r="B1279" t="s">
        <v>86</v>
      </c>
      <c r="C1279" t="s">
        <v>138</v>
      </c>
      <c r="D1279" t="s">
        <v>17754</v>
      </c>
      <c r="E1279" t="s">
        <v>83</v>
      </c>
      <c r="F1279" t="s">
        <v>17734</v>
      </c>
      <c r="G1279">
        <v>2</v>
      </c>
      <c r="H1279">
        <v>0</v>
      </c>
      <c r="I1279">
        <v>0</v>
      </c>
      <c r="J1279">
        <v>0</v>
      </c>
      <c r="K1279">
        <v>0</v>
      </c>
      <c r="L1279">
        <v>0</v>
      </c>
      <c r="M1279">
        <v>0</v>
      </c>
      <c r="N1279">
        <v>0</v>
      </c>
      <c r="O1279">
        <v>0</v>
      </c>
      <c r="P1279">
        <v>0</v>
      </c>
      <c r="Q1279">
        <v>0</v>
      </c>
    </row>
    <row r="1280" spans="1:17" x14ac:dyDescent="0.2">
      <c r="A1280" t="s">
        <v>19018</v>
      </c>
      <c r="B1280" t="s">
        <v>86</v>
      </c>
      <c r="C1280" t="s">
        <v>138</v>
      </c>
      <c r="D1280" t="s">
        <v>17754</v>
      </c>
      <c r="E1280" t="s">
        <v>81</v>
      </c>
      <c r="F1280" t="s">
        <v>17734</v>
      </c>
      <c r="G1280">
        <v>2</v>
      </c>
      <c r="H1280">
        <v>0</v>
      </c>
      <c r="I1280">
        <v>0</v>
      </c>
      <c r="J1280">
        <v>0</v>
      </c>
      <c r="K1280">
        <v>0</v>
      </c>
      <c r="L1280">
        <v>0</v>
      </c>
      <c r="M1280">
        <v>0</v>
      </c>
      <c r="N1280">
        <v>0</v>
      </c>
      <c r="O1280">
        <v>0</v>
      </c>
      <c r="P1280">
        <v>0</v>
      </c>
      <c r="Q1280">
        <v>0</v>
      </c>
    </row>
    <row r="1281" spans="1:17" x14ac:dyDescent="0.2">
      <c r="A1281" t="s">
        <v>19019</v>
      </c>
      <c r="B1281" t="s">
        <v>86</v>
      </c>
      <c r="C1281" t="s">
        <v>139</v>
      </c>
      <c r="D1281" t="s">
        <v>17768</v>
      </c>
      <c r="E1281" t="s">
        <v>83</v>
      </c>
      <c r="F1281" t="s">
        <v>17734</v>
      </c>
      <c r="G1281">
        <v>2</v>
      </c>
      <c r="H1281">
        <v>0</v>
      </c>
      <c r="I1281">
        <v>0</v>
      </c>
      <c r="J1281">
        <v>0</v>
      </c>
      <c r="K1281">
        <v>0</v>
      </c>
      <c r="L1281">
        <v>0</v>
      </c>
      <c r="M1281">
        <v>0</v>
      </c>
      <c r="N1281">
        <v>0</v>
      </c>
      <c r="O1281">
        <v>0</v>
      </c>
      <c r="P1281">
        <v>0</v>
      </c>
      <c r="Q1281">
        <v>0</v>
      </c>
    </row>
    <row r="1282" spans="1:17" x14ac:dyDescent="0.2">
      <c r="A1282" t="s">
        <v>19020</v>
      </c>
      <c r="B1282" t="s">
        <v>86</v>
      </c>
      <c r="C1282" t="s">
        <v>139</v>
      </c>
      <c r="D1282" t="s">
        <v>17768</v>
      </c>
      <c r="E1282" t="s">
        <v>81</v>
      </c>
      <c r="F1282" t="s">
        <v>17734</v>
      </c>
      <c r="G1282">
        <v>12</v>
      </c>
      <c r="H1282">
        <v>0</v>
      </c>
      <c r="I1282">
        <v>0</v>
      </c>
      <c r="J1282">
        <v>0</v>
      </c>
      <c r="K1282">
        <v>0</v>
      </c>
      <c r="L1282">
        <v>0</v>
      </c>
      <c r="M1282">
        <v>0</v>
      </c>
      <c r="N1282">
        <v>0</v>
      </c>
      <c r="O1282">
        <v>0</v>
      </c>
      <c r="P1282">
        <v>0</v>
      </c>
      <c r="Q1282">
        <v>0</v>
      </c>
    </row>
    <row r="1283" spans="1:17" x14ac:dyDescent="0.2">
      <c r="A1283" t="s">
        <v>19021</v>
      </c>
      <c r="B1283" t="s">
        <v>86</v>
      </c>
      <c r="C1283" t="s">
        <v>139</v>
      </c>
      <c r="D1283" t="s">
        <v>17736</v>
      </c>
      <c r="E1283" t="s">
        <v>83</v>
      </c>
      <c r="F1283" t="s">
        <v>4929</v>
      </c>
      <c r="G1283">
        <v>0</v>
      </c>
      <c r="H1283">
        <v>88</v>
      </c>
      <c r="I1283">
        <v>4</v>
      </c>
      <c r="J1283">
        <v>66</v>
      </c>
      <c r="K1283">
        <v>6</v>
      </c>
      <c r="L1283">
        <v>12</v>
      </c>
      <c r="M1283">
        <v>0</v>
      </c>
      <c r="N1283">
        <v>0</v>
      </c>
      <c r="O1283">
        <v>0</v>
      </c>
      <c r="P1283">
        <v>0</v>
      </c>
      <c r="Q1283">
        <v>0</v>
      </c>
    </row>
    <row r="1284" spans="1:17" x14ac:dyDescent="0.2">
      <c r="A1284" t="s">
        <v>19022</v>
      </c>
      <c r="B1284" t="s">
        <v>86</v>
      </c>
      <c r="C1284" t="s">
        <v>139</v>
      </c>
      <c r="D1284" t="s">
        <v>17736</v>
      </c>
      <c r="E1284" t="s">
        <v>83</v>
      </c>
      <c r="F1284" t="s">
        <v>4931</v>
      </c>
      <c r="G1284">
        <v>0</v>
      </c>
      <c r="H1284">
        <v>88</v>
      </c>
      <c r="I1284">
        <v>3</v>
      </c>
      <c r="J1284">
        <v>63</v>
      </c>
      <c r="K1284">
        <v>5</v>
      </c>
      <c r="L1284">
        <v>17</v>
      </c>
      <c r="M1284">
        <v>0</v>
      </c>
      <c r="N1284">
        <v>0</v>
      </c>
      <c r="O1284">
        <v>0</v>
      </c>
      <c r="P1284">
        <v>0</v>
      </c>
      <c r="Q1284">
        <v>0</v>
      </c>
    </row>
    <row r="1285" spans="1:17" x14ac:dyDescent="0.2">
      <c r="A1285" t="s">
        <v>19023</v>
      </c>
      <c r="B1285" t="s">
        <v>86</v>
      </c>
      <c r="C1285" t="s">
        <v>139</v>
      </c>
      <c r="D1285" t="s">
        <v>17736</v>
      </c>
      <c r="E1285" t="s">
        <v>83</v>
      </c>
      <c r="F1285" t="s">
        <v>4933</v>
      </c>
      <c r="G1285">
        <v>0</v>
      </c>
      <c r="H1285">
        <v>0</v>
      </c>
      <c r="I1285">
        <v>0</v>
      </c>
      <c r="J1285">
        <v>0</v>
      </c>
      <c r="K1285">
        <v>0</v>
      </c>
      <c r="L1285">
        <v>0</v>
      </c>
      <c r="M1285">
        <v>88</v>
      </c>
      <c r="N1285">
        <v>0</v>
      </c>
      <c r="O1285">
        <v>0</v>
      </c>
      <c r="P1285">
        <v>0</v>
      </c>
      <c r="Q1285">
        <v>0</v>
      </c>
    </row>
    <row r="1286" spans="1:17" x14ac:dyDescent="0.2">
      <c r="A1286" t="s">
        <v>19024</v>
      </c>
      <c r="B1286" t="s">
        <v>86</v>
      </c>
      <c r="C1286" t="s">
        <v>139</v>
      </c>
      <c r="D1286" t="s">
        <v>17736</v>
      </c>
      <c r="E1286" t="s">
        <v>83</v>
      </c>
      <c r="F1286" t="s">
        <v>4935</v>
      </c>
      <c r="G1286">
        <v>0</v>
      </c>
      <c r="H1286">
        <v>88</v>
      </c>
      <c r="I1286">
        <v>3</v>
      </c>
      <c r="J1286">
        <v>63</v>
      </c>
      <c r="K1286">
        <v>5</v>
      </c>
      <c r="L1286">
        <v>17</v>
      </c>
      <c r="M1286">
        <v>0</v>
      </c>
      <c r="N1286">
        <v>0</v>
      </c>
      <c r="O1286">
        <v>0</v>
      </c>
      <c r="P1286">
        <v>0</v>
      </c>
      <c r="Q1286">
        <v>0</v>
      </c>
    </row>
    <row r="1287" spans="1:17" x14ac:dyDescent="0.2">
      <c r="A1287" t="s">
        <v>19025</v>
      </c>
      <c r="B1287" t="s">
        <v>86</v>
      </c>
      <c r="C1287" t="s">
        <v>139</v>
      </c>
      <c r="D1287" t="s">
        <v>17736</v>
      </c>
      <c r="E1287" t="s">
        <v>83</v>
      </c>
      <c r="F1287" t="s">
        <v>4937</v>
      </c>
      <c r="G1287">
        <v>0</v>
      </c>
      <c r="H1287">
        <v>88</v>
      </c>
      <c r="I1287">
        <v>3</v>
      </c>
      <c r="J1287">
        <v>64</v>
      </c>
      <c r="K1287">
        <v>4</v>
      </c>
      <c r="L1287">
        <v>17</v>
      </c>
      <c r="M1287">
        <v>0</v>
      </c>
      <c r="N1287">
        <v>0</v>
      </c>
      <c r="O1287">
        <v>0</v>
      </c>
      <c r="P1287">
        <v>0</v>
      </c>
      <c r="Q1287">
        <v>0</v>
      </c>
    </row>
    <row r="1288" spans="1:17" x14ac:dyDescent="0.2">
      <c r="A1288" t="s">
        <v>19026</v>
      </c>
      <c r="B1288" t="s">
        <v>86</v>
      </c>
      <c r="C1288" t="s">
        <v>139</v>
      </c>
      <c r="D1288" t="s">
        <v>17736</v>
      </c>
      <c r="E1288" t="s">
        <v>83</v>
      </c>
      <c r="F1288" t="s">
        <v>4939</v>
      </c>
      <c r="G1288">
        <v>0</v>
      </c>
      <c r="H1288">
        <v>0</v>
      </c>
      <c r="I1288">
        <v>0</v>
      </c>
      <c r="J1288">
        <v>0</v>
      </c>
      <c r="K1288">
        <v>0</v>
      </c>
      <c r="L1288">
        <v>0</v>
      </c>
      <c r="M1288">
        <v>88</v>
      </c>
      <c r="N1288">
        <v>0</v>
      </c>
      <c r="O1288">
        <v>0</v>
      </c>
      <c r="P1288">
        <v>0</v>
      </c>
      <c r="Q1288">
        <v>0</v>
      </c>
    </row>
    <row r="1289" spans="1:17" x14ac:dyDescent="0.2">
      <c r="A1289" t="s">
        <v>19027</v>
      </c>
      <c r="B1289" t="s">
        <v>86</v>
      </c>
      <c r="C1289" t="s">
        <v>139</v>
      </c>
      <c r="D1289" t="s">
        <v>17736</v>
      </c>
      <c r="E1289" t="s">
        <v>83</v>
      </c>
      <c r="F1289" t="s">
        <v>4941</v>
      </c>
      <c r="G1289">
        <v>0</v>
      </c>
      <c r="H1289">
        <v>88</v>
      </c>
      <c r="I1289">
        <v>5</v>
      </c>
      <c r="J1289">
        <v>64</v>
      </c>
      <c r="K1289">
        <v>7</v>
      </c>
      <c r="L1289">
        <v>12</v>
      </c>
      <c r="M1289">
        <v>0</v>
      </c>
      <c r="N1289">
        <v>0</v>
      </c>
      <c r="O1289">
        <v>0</v>
      </c>
      <c r="P1289">
        <v>0</v>
      </c>
      <c r="Q1289">
        <v>0</v>
      </c>
    </row>
    <row r="1290" spans="1:17" x14ac:dyDescent="0.2">
      <c r="A1290" t="s">
        <v>19028</v>
      </c>
      <c r="B1290" t="s">
        <v>86</v>
      </c>
      <c r="C1290" t="s">
        <v>139</v>
      </c>
      <c r="D1290" t="s">
        <v>17736</v>
      </c>
      <c r="E1290" t="s">
        <v>83</v>
      </c>
      <c r="F1290" t="s">
        <v>4943</v>
      </c>
      <c r="G1290">
        <v>0</v>
      </c>
      <c r="H1290">
        <v>0</v>
      </c>
      <c r="I1290">
        <v>0</v>
      </c>
      <c r="J1290">
        <v>0</v>
      </c>
      <c r="K1290">
        <v>0</v>
      </c>
      <c r="L1290">
        <v>0</v>
      </c>
      <c r="M1290">
        <v>88</v>
      </c>
      <c r="N1290">
        <v>0</v>
      </c>
      <c r="O1290">
        <v>0</v>
      </c>
      <c r="P1290">
        <v>0</v>
      </c>
      <c r="Q1290">
        <v>0</v>
      </c>
    </row>
    <row r="1291" spans="1:17" x14ac:dyDescent="0.2">
      <c r="A1291" t="s">
        <v>19029</v>
      </c>
      <c r="B1291" t="s">
        <v>86</v>
      </c>
      <c r="C1291" t="s">
        <v>139</v>
      </c>
      <c r="D1291" t="s">
        <v>17736</v>
      </c>
      <c r="E1291" t="s">
        <v>83</v>
      </c>
      <c r="F1291" t="s">
        <v>4925</v>
      </c>
      <c r="G1291">
        <v>0</v>
      </c>
      <c r="H1291">
        <v>0</v>
      </c>
      <c r="I1291">
        <v>0</v>
      </c>
      <c r="J1291">
        <v>0</v>
      </c>
      <c r="K1291">
        <v>0</v>
      </c>
      <c r="L1291">
        <v>0</v>
      </c>
      <c r="M1291">
        <v>0</v>
      </c>
      <c r="N1291">
        <v>78</v>
      </c>
      <c r="O1291">
        <v>66</v>
      </c>
      <c r="P1291">
        <v>10</v>
      </c>
      <c r="Q1291">
        <v>2</v>
      </c>
    </row>
    <row r="1292" spans="1:17" x14ac:dyDescent="0.2">
      <c r="A1292" t="s">
        <v>19030</v>
      </c>
      <c r="B1292" t="s">
        <v>86</v>
      </c>
      <c r="C1292" t="s">
        <v>139</v>
      </c>
      <c r="D1292" t="s">
        <v>17736</v>
      </c>
      <c r="E1292" t="s">
        <v>83</v>
      </c>
      <c r="F1292" t="s">
        <v>4927</v>
      </c>
      <c r="G1292">
        <v>0</v>
      </c>
      <c r="H1292">
        <v>0</v>
      </c>
      <c r="I1292">
        <v>0</v>
      </c>
      <c r="J1292">
        <v>0</v>
      </c>
      <c r="K1292">
        <v>0</v>
      </c>
      <c r="L1292">
        <v>0</v>
      </c>
      <c r="M1292">
        <v>0</v>
      </c>
      <c r="N1292">
        <v>71</v>
      </c>
      <c r="O1292">
        <v>60</v>
      </c>
      <c r="P1292">
        <v>9</v>
      </c>
      <c r="Q1292">
        <v>2</v>
      </c>
    </row>
    <row r="1293" spans="1:17" x14ac:dyDescent="0.2">
      <c r="A1293" t="s">
        <v>19031</v>
      </c>
      <c r="B1293" t="s">
        <v>86</v>
      </c>
      <c r="C1293" t="s">
        <v>139</v>
      </c>
      <c r="D1293" t="s">
        <v>17736</v>
      </c>
      <c r="E1293" t="s">
        <v>83</v>
      </c>
      <c r="F1293" t="s">
        <v>17734</v>
      </c>
      <c r="G1293">
        <v>88</v>
      </c>
      <c r="H1293">
        <v>0</v>
      </c>
      <c r="I1293">
        <v>0</v>
      </c>
      <c r="J1293">
        <v>0</v>
      </c>
      <c r="K1293">
        <v>0</v>
      </c>
      <c r="L1293">
        <v>0</v>
      </c>
      <c r="M1293">
        <v>0</v>
      </c>
      <c r="N1293">
        <v>0</v>
      </c>
      <c r="O1293">
        <v>0</v>
      </c>
      <c r="P1293">
        <v>0</v>
      </c>
      <c r="Q1293">
        <v>0</v>
      </c>
    </row>
    <row r="1294" spans="1:17" x14ac:dyDescent="0.2">
      <c r="A1294" t="s">
        <v>19032</v>
      </c>
      <c r="B1294" t="s">
        <v>86</v>
      </c>
      <c r="C1294" t="s">
        <v>139</v>
      </c>
      <c r="D1294" t="s">
        <v>17736</v>
      </c>
      <c r="E1294" t="s">
        <v>81</v>
      </c>
      <c r="F1294" t="s">
        <v>4929</v>
      </c>
      <c r="G1294">
        <v>0</v>
      </c>
      <c r="H1294">
        <v>60</v>
      </c>
      <c r="I1294">
        <v>3</v>
      </c>
      <c r="J1294">
        <v>45</v>
      </c>
      <c r="K1294">
        <v>9</v>
      </c>
      <c r="L1294">
        <v>3</v>
      </c>
      <c r="M1294">
        <v>0</v>
      </c>
      <c r="N1294">
        <v>0</v>
      </c>
      <c r="O1294">
        <v>0</v>
      </c>
      <c r="P1294">
        <v>0</v>
      </c>
      <c r="Q1294">
        <v>0</v>
      </c>
    </row>
    <row r="1295" spans="1:17" x14ac:dyDescent="0.2">
      <c r="A1295" t="s">
        <v>19033</v>
      </c>
      <c r="B1295" t="s">
        <v>86</v>
      </c>
      <c r="C1295" t="s">
        <v>139</v>
      </c>
      <c r="D1295" t="s">
        <v>17736</v>
      </c>
      <c r="E1295" t="s">
        <v>81</v>
      </c>
      <c r="F1295" t="s">
        <v>4931</v>
      </c>
      <c r="G1295">
        <v>0</v>
      </c>
      <c r="H1295">
        <v>60</v>
      </c>
      <c r="I1295">
        <v>2</v>
      </c>
      <c r="J1295">
        <v>46</v>
      </c>
      <c r="K1295">
        <v>7</v>
      </c>
      <c r="L1295">
        <v>5</v>
      </c>
      <c r="M1295">
        <v>0</v>
      </c>
      <c r="N1295">
        <v>0</v>
      </c>
      <c r="O1295">
        <v>0</v>
      </c>
      <c r="P1295">
        <v>0</v>
      </c>
      <c r="Q1295">
        <v>0</v>
      </c>
    </row>
    <row r="1296" spans="1:17" x14ac:dyDescent="0.2">
      <c r="A1296" t="s">
        <v>19034</v>
      </c>
      <c r="B1296" t="s">
        <v>86</v>
      </c>
      <c r="C1296" t="s">
        <v>139</v>
      </c>
      <c r="D1296" t="s">
        <v>17736</v>
      </c>
      <c r="E1296" t="s">
        <v>81</v>
      </c>
      <c r="F1296" t="s">
        <v>4933</v>
      </c>
      <c r="G1296">
        <v>0</v>
      </c>
      <c r="H1296">
        <v>0</v>
      </c>
      <c r="I1296">
        <v>0</v>
      </c>
      <c r="J1296">
        <v>0</v>
      </c>
      <c r="K1296">
        <v>0</v>
      </c>
      <c r="L1296">
        <v>0</v>
      </c>
      <c r="M1296">
        <v>60</v>
      </c>
      <c r="N1296">
        <v>0</v>
      </c>
      <c r="O1296">
        <v>0</v>
      </c>
      <c r="P1296">
        <v>0</v>
      </c>
      <c r="Q1296">
        <v>0</v>
      </c>
    </row>
    <row r="1297" spans="1:17" x14ac:dyDescent="0.2">
      <c r="A1297" t="s">
        <v>19035</v>
      </c>
      <c r="B1297" t="s">
        <v>86</v>
      </c>
      <c r="C1297" t="s">
        <v>139</v>
      </c>
      <c r="D1297" t="s">
        <v>17736</v>
      </c>
      <c r="E1297" t="s">
        <v>81</v>
      </c>
      <c r="F1297" t="s">
        <v>4935</v>
      </c>
      <c r="G1297">
        <v>0</v>
      </c>
      <c r="H1297">
        <v>60</v>
      </c>
      <c r="I1297">
        <v>2</v>
      </c>
      <c r="J1297">
        <v>46</v>
      </c>
      <c r="K1297">
        <v>7</v>
      </c>
      <c r="L1297">
        <v>5</v>
      </c>
      <c r="M1297">
        <v>0</v>
      </c>
      <c r="N1297">
        <v>0</v>
      </c>
      <c r="O1297">
        <v>0</v>
      </c>
      <c r="P1297">
        <v>0</v>
      </c>
      <c r="Q1297">
        <v>0</v>
      </c>
    </row>
    <row r="1298" spans="1:17" x14ac:dyDescent="0.2">
      <c r="A1298" t="s">
        <v>19036</v>
      </c>
      <c r="B1298" t="s">
        <v>86</v>
      </c>
      <c r="C1298" t="s">
        <v>139</v>
      </c>
      <c r="D1298" t="s">
        <v>17736</v>
      </c>
      <c r="E1298" t="s">
        <v>81</v>
      </c>
      <c r="F1298" t="s">
        <v>4937</v>
      </c>
      <c r="G1298">
        <v>0</v>
      </c>
      <c r="H1298">
        <v>60</v>
      </c>
      <c r="I1298">
        <v>4</v>
      </c>
      <c r="J1298">
        <v>44</v>
      </c>
      <c r="K1298">
        <v>7</v>
      </c>
      <c r="L1298">
        <v>5</v>
      </c>
      <c r="M1298">
        <v>0</v>
      </c>
      <c r="N1298">
        <v>0</v>
      </c>
      <c r="O1298">
        <v>0</v>
      </c>
      <c r="P1298">
        <v>0</v>
      </c>
      <c r="Q1298">
        <v>0</v>
      </c>
    </row>
    <row r="1299" spans="1:17" x14ac:dyDescent="0.2">
      <c r="A1299" t="s">
        <v>19037</v>
      </c>
      <c r="B1299" t="s">
        <v>86</v>
      </c>
      <c r="C1299" t="s">
        <v>139</v>
      </c>
      <c r="D1299" t="s">
        <v>17736</v>
      </c>
      <c r="E1299" t="s">
        <v>81</v>
      </c>
      <c r="F1299" t="s">
        <v>4939</v>
      </c>
      <c r="G1299">
        <v>0</v>
      </c>
      <c r="H1299">
        <v>0</v>
      </c>
      <c r="I1299">
        <v>0</v>
      </c>
      <c r="J1299">
        <v>0</v>
      </c>
      <c r="K1299">
        <v>0</v>
      </c>
      <c r="L1299">
        <v>0</v>
      </c>
      <c r="M1299">
        <v>60</v>
      </c>
      <c r="N1299">
        <v>0</v>
      </c>
      <c r="O1299">
        <v>0</v>
      </c>
      <c r="P1299">
        <v>0</v>
      </c>
      <c r="Q1299">
        <v>0</v>
      </c>
    </row>
    <row r="1300" spans="1:17" x14ac:dyDescent="0.2">
      <c r="A1300" t="s">
        <v>19038</v>
      </c>
      <c r="B1300" t="s">
        <v>86</v>
      </c>
      <c r="C1300" t="s">
        <v>139</v>
      </c>
      <c r="D1300" t="s">
        <v>17736</v>
      </c>
      <c r="E1300" t="s">
        <v>81</v>
      </c>
      <c r="F1300" t="s">
        <v>4941</v>
      </c>
      <c r="G1300">
        <v>0</v>
      </c>
      <c r="H1300">
        <v>60</v>
      </c>
      <c r="I1300">
        <v>2</v>
      </c>
      <c r="J1300">
        <v>46</v>
      </c>
      <c r="K1300">
        <v>9</v>
      </c>
      <c r="L1300">
        <v>3</v>
      </c>
      <c r="M1300">
        <v>0</v>
      </c>
      <c r="N1300">
        <v>0</v>
      </c>
      <c r="O1300">
        <v>0</v>
      </c>
      <c r="P1300">
        <v>0</v>
      </c>
      <c r="Q1300">
        <v>0</v>
      </c>
    </row>
    <row r="1301" spans="1:17" x14ac:dyDescent="0.2">
      <c r="A1301" t="s">
        <v>19039</v>
      </c>
      <c r="B1301" t="s">
        <v>86</v>
      </c>
      <c r="C1301" t="s">
        <v>139</v>
      </c>
      <c r="D1301" t="s">
        <v>17736</v>
      </c>
      <c r="E1301" t="s">
        <v>81</v>
      </c>
      <c r="F1301" t="s">
        <v>4943</v>
      </c>
      <c r="G1301">
        <v>0</v>
      </c>
      <c r="H1301">
        <v>0</v>
      </c>
      <c r="I1301">
        <v>0</v>
      </c>
      <c r="J1301">
        <v>0</v>
      </c>
      <c r="K1301">
        <v>0</v>
      </c>
      <c r="L1301">
        <v>0</v>
      </c>
      <c r="M1301">
        <v>60</v>
      </c>
      <c r="N1301">
        <v>0</v>
      </c>
      <c r="O1301">
        <v>0</v>
      </c>
      <c r="P1301">
        <v>0</v>
      </c>
      <c r="Q1301">
        <v>0</v>
      </c>
    </row>
    <row r="1302" spans="1:17" x14ac:dyDescent="0.2">
      <c r="A1302" t="s">
        <v>19040</v>
      </c>
      <c r="B1302" t="s">
        <v>86</v>
      </c>
      <c r="C1302" t="s">
        <v>139</v>
      </c>
      <c r="D1302" t="s">
        <v>17736</v>
      </c>
      <c r="E1302" t="s">
        <v>81</v>
      </c>
      <c r="F1302" t="s">
        <v>4925</v>
      </c>
      <c r="G1302">
        <v>0</v>
      </c>
      <c r="H1302">
        <v>0</v>
      </c>
      <c r="I1302">
        <v>0</v>
      </c>
      <c r="J1302">
        <v>0</v>
      </c>
      <c r="K1302">
        <v>0</v>
      </c>
      <c r="L1302">
        <v>0</v>
      </c>
      <c r="M1302">
        <v>0</v>
      </c>
      <c r="N1302">
        <v>50</v>
      </c>
      <c r="O1302">
        <v>45</v>
      </c>
      <c r="P1302">
        <v>5</v>
      </c>
      <c r="Q1302">
        <v>0</v>
      </c>
    </row>
    <row r="1303" spans="1:17" x14ac:dyDescent="0.2">
      <c r="A1303" t="s">
        <v>19041</v>
      </c>
      <c r="B1303" t="s">
        <v>86</v>
      </c>
      <c r="C1303" t="s">
        <v>253</v>
      </c>
      <c r="D1303" t="s">
        <v>17736</v>
      </c>
      <c r="E1303" t="s">
        <v>81</v>
      </c>
      <c r="F1303" t="s">
        <v>4933</v>
      </c>
      <c r="G1303">
        <v>0</v>
      </c>
      <c r="H1303">
        <v>0</v>
      </c>
      <c r="I1303">
        <v>0</v>
      </c>
      <c r="J1303">
        <v>0</v>
      </c>
      <c r="K1303">
        <v>0</v>
      </c>
      <c r="L1303">
        <v>0</v>
      </c>
      <c r="M1303">
        <v>57</v>
      </c>
      <c r="N1303">
        <v>0</v>
      </c>
      <c r="O1303">
        <v>0</v>
      </c>
      <c r="P1303">
        <v>0</v>
      </c>
      <c r="Q1303">
        <v>0</v>
      </c>
    </row>
    <row r="1304" spans="1:17" x14ac:dyDescent="0.2">
      <c r="A1304" t="s">
        <v>19042</v>
      </c>
      <c r="B1304" t="s">
        <v>86</v>
      </c>
      <c r="C1304" t="s">
        <v>253</v>
      </c>
      <c r="D1304" t="s">
        <v>17736</v>
      </c>
      <c r="E1304" t="s">
        <v>81</v>
      </c>
      <c r="F1304" t="s">
        <v>4935</v>
      </c>
      <c r="G1304">
        <v>0</v>
      </c>
      <c r="H1304">
        <v>57</v>
      </c>
      <c r="I1304">
        <v>6</v>
      </c>
      <c r="J1304">
        <v>39</v>
      </c>
      <c r="K1304">
        <v>6</v>
      </c>
      <c r="L1304">
        <v>6</v>
      </c>
      <c r="M1304">
        <v>0</v>
      </c>
      <c r="N1304">
        <v>0</v>
      </c>
      <c r="O1304">
        <v>0</v>
      </c>
      <c r="P1304">
        <v>0</v>
      </c>
      <c r="Q1304">
        <v>0</v>
      </c>
    </row>
    <row r="1305" spans="1:17" x14ac:dyDescent="0.2">
      <c r="A1305" t="s">
        <v>19043</v>
      </c>
      <c r="B1305" t="s">
        <v>86</v>
      </c>
      <c r="C1305" t="s">
        <v>253</v>
      </c>
      <c r="D1305" t="s">
        <v>17736</v>
      </c>
      <c r="E1305" t="s">
        <v>81</v>
      </c>
      <c r="F1305" t="s">
        <v>4937</v>
      </c>
      <c r="G1305">
        <v>0</v>
      </c>
      <c r="H1305">
        <v>57</v>
      </c>
      <c r="I1305">
        <v>6</v>
      </c>
      <c r="J1305">
        <v>41</v>
      </c>
      <c r="K1305">
        <v>6</v>
      </c>
      <c r="L1305">
        <v>4</v>
      </c>
      <c r="M1305">
        <v>0</v>
      </c>
      <c r="N1305">
        <v>0</v>
      </c>
      <c r="O1305">
        <v>0</v>
      </c>
      <c r="P1305">
        <v>0</v>
      </c>
      <c r="Q1305">
        <v>0</v>
      </c>
    </row>
    <row r="1306" spans="1:17" x14ac:dyDescent="0.2">
      <c r="A1306" t="s">
        <v>19044</v>
      </c>
      <c r="B1306" t="s">
        <v>86</v>
      </c>
      <c r="C1306" t="s">
        <v>253</v>
      </c>
      <c r="D1306" t="s">
        <v>17736</v>
      </c>
      <c r="E1306" t="s">
        <v>81</v>
      </c>
      <c r="F1306" t="s">
        <v>4939</v>
      </c>
      <c r="G1306">
        <v>0</v>
      </c>
      <c r="H1306">
        <v>0</v>
      </c>
      <c r="I1306">
        <v>0</v>
      </c>
      <c r="J1306">
        <v>0</v>
      </c>
      <c r="K1306">
        <v>0</v>
      </c>
      <c r="L1306">
        <v>0</v>
      </c>
      <c r="M1306">
        <v>57</v>
      </c>
      <c r="N1306">
        <v>0</v>
      </c>
      <c r="O1306">
        <v>0</v>
      </c>
      <c r="P1306">
        <v>0</v>
      </c>
      <c r="Q1306">
        <v>0</v>
      </c>
    </row>
    <row r="1307" spans="1:17" x14ac:dyDescent="0.2">
      <c r="A1307" t="s">
        <v>19045</v>
      </c>
      <c r="B1307" t="s">
        <v>86</v>
      </c>
      <c r="C1307" t="s">
        <v>253</v>
      </c>
      <c r="D1307" t="s">
        <v>17736</v>
      </c>
      <c r="E1307" t="s">
        <v>81</v>
      </c>
      <c r="F1307" t="s">
        <v>4941</v>
      </c>
      <c r="G1307">
        <v>0</v>
      </c>
      <c r="H1307">
        <v>57</v>
      </c>
      <c r="I1307">
        <v>6</v>
      </c>
      <c r="J1307">
        <v>43</v>
      </c>
      <c r="K1307">
        <v>5</v>
      </c>
      <c r="L1307">
        <v>3</v>
      </c>
      <c r="M1307">
        <v>0</v>
      </c>
      <c r="N1307">
        <v>0</v>
      </c>
      <c r="O1307">
        <v>0</v>
      </c>
      <c r="P1307">
        <v>0</v>
      </c>
      <c r="Q1307">
        <v>0</v>
      </c>
    </row>
    <row r="1308" spans="1:17" x14ac:dyDescent="0.2">
      <c r="A1308" t="s">
        <v>19046</v>
      </c>
      <c r="B1308" t="s">
        <v>86</v>
      </c>
      <c r="C1308" t="s">
        <v>253</v>
      </c>
      <c r="D1308" t="s">
        <v>17736</v>
      </c>
      <c r="E1308" t="s">
        <v>81</v>
      </c>
      <c r="F1308" t="s">
        <v>4943</v>
      </c>
      <c r="G1308">
        <v>0</v>
      </c>
      <c r="H1308">
        <v>0</v>
      </c>
      <c r="I1308">
        <v>0</v>
      </c>
      <c r="J1308">
        <v>0</v>
      </c>
      <c r="K1308">
        <v>0</v>
      </c>
      <c r="L1308">
        <v>0</v>
      </c>
      <c r="M1308">
        <v>57</v>
      </c>
      <c r="N1308">
        <v>0</v>
      </c>
      <c r="O1308">
        <v>0</v>
      </c>
      <c r="P1308">
        <v>0</v>
      </c>
      <c r="Q1308">
        <v>0</v>
      </c>
    </row>
    <row r="1309" spans="1:17" x14ac:dyDescent="0.2">
      <c r="A1309" t="s">
        <v>19047</v>
      </c>
      <c r="B1309" t="s">
        <v>86</v>
      </c>
      <c r="C1309" t="s">
        <v>253</v>
      </c>
      <c r="D1309" t="s">
        <v>17736</v>
      </c>
      <c r="E1309" t="s">
        <v>81</v>
      </c>
      <c r="F1309" t="s">
        <v>4925</v>
      </c>
      <c r="G1309">
        <v>0</v>
      </c>
      <c r="H1309">
        <v>0</v>
      </c>
      <c r="I1309">
        <v>0</v>
      </c>
      <c r="J1309">
        <v>0</v>
      </c>
      <c r="K1309">
        <v>0</v>
      </c>
      <c r="L1309">
        <v>0</v>
      </c>
      <c r="M1309">
        <v>0</v>
      </c>
      <c r="N1309">
        <v>49</v>
      </c>
      <c r="O1309">
        <v>45</v>
      </c>
      <c r="P1309">
        <v>4</v>
      </c>
      <c r="Q1309">
        <v>0</v>
      </c>
    </row>
    <row r="1310" spans="1:17" x14ac:dyDescent="0.2">
      <c r="A1310" t="s">
        <v>19048</v>
      </c>
      <c r="B1310" t="s">
        <v>86</v>
      </c>
      <c r="C1310" t="s">
        <v>253</v>
      </c>
      <c r="D1310" t="s">
        <v>17736</v>
      </c>
      <c r="E1310" t="s">
        <v>81</v>
      </c>
      <c r="F1310" t="s">
        <v>4927</v>
      </c>
      <c r="G1310">
        <v>0</v>
      </c>
      <c r="H1310">
        <v>0</v>
      </c>
      <c r="I1310">
        <v>0</v>
      </c>
      <c r="J1310">
        <v>0</v>
      </c>
      <c r="K1310">
        <v>0</v>
      </c>
      <c r="L1310">
        <v>0</v>
      </c>
      <c r="M1310">
        <v>0</v>
      </c>
      <c r="N1310">
        <v>47</v>
      </c>
      <c r="O1310">
        <v>43</v>
      </c>
      <c r="P1310">
        <v>4</v>
      </c>
      <c r="Q1310">
        <v>0</v>
      </c>
    </row>
    <row r="1311" spans="1:17" x14ac:dyDescent="0.2">
      <c r="A1311" t="s">
        <v>19049</v>
      </c>
      <c r="B1311" t="s">
        <v>86</v>
      </c>
      <c r="C1311" t="s">
        <v>253</v>
      </c>
      <c r="D1311" t="s">
        <v>17736</v>
      </c>
      <c r="E1311" t="s">
        <v>81</v>
      </c>
      <c r="F1311" t="s">
        <v>17734</v>
      </c>
      <c r="G1311">
        <v>57</v>
      </c>
      <c r="H1311">
        <v>0</v>
      </c>
      <c r="I1311">
        <v>0</v>
      </c>
      <c r="J1311">
        <v>0</v>
      </c>
      <c r="K1311">
        <v>0</v>
      </c>
      <c r="L1311">
        <v>0</v>
      </c>
      <c r="M1311">
        <v>0</v>
      </c>
      <c r="N1311">
        <v>0</v>
      </c>
      <c r="O1311">
        <v>0</v>
      </c>
      <c r="P1311">
        <v>0</v>
      </c>
      <c r="Q1311">
        <v>0</v>
      </c>
    </row>
    <row r="1312" spans="1:17" x14ac:dyDescent="0.2">
      <c r="A1312" t="s">
        <v>19050</v>
      </c>
      <c r="B1312" t="s">
        <v>86</v>
      </c>
      <c r="C1312" t="s">
        <v>253</v>
      </c>
      <c r="D1312" t="s">
        <v>17748</v>
      </c>
      <c r="E1312" t="s">
        <v>81</v>
      </c>
      <c r="F1312" t="s">
        <v>17749</v>
      </c>
      <c r="G1312">
        <v>0</v>
      </c>
      <c r="H1312">
        <v>0</v>
      </c>
      <c r="I1312">
        <v>0</v>
      </c>
      <c r="J1312">
        <v>0</v>
      </c>
      <c r="K1312">
        <v>0</v>
      </c>
      <c r="L1312">
        <v>0</v>
      </c>
      <c r="M1312">
        <v>0</v>
      </c>
      <c r="N1312">
        <v>3</v>
      </c>
      <c r="O1312">
        <v>3</v>
      </c>
      <c r="P1312">
        <v>0</v>
      </c>
      <c r="Q1312">
        <v>0</v>
      </c>
    </row>
    <row r="1313" spans="1:17" x14ac:dyDescent="0.2">
      <c r="A1313" t="s">
        <v>19051</v>
      </c>
      <c r="B1313" t="s">
        <v>86</v>
      </c>
      <c r="C1313" t="s">
        <v>253</v>
      </c>
      <c r="D1313" t="s">
        <v>17748</v>
      </c>
      <c r="E1313" t="s">
        <v>81</v>
      </c>
      <c r="F1313" t="s">
        <v>17734</v>
      </c>
      <c r="G1313">
        <v>3</v>
      </c>
      <c r="H1313">
        <v>0</v>
      </c>
      <c r="I1313">
        <v>0</v>
      </c>
      <c r="J1313">
        <v>0</v>
      </c>
      <c r="K1313">
        <v>0</v>
      </c>
      <c r="L1313">
        <v>0</v>
      </c>
      <c r="M1313">
        <v>0</v>
      </c>
      <c r="N1313">
        <v>0</v>
      </c>
      <c r="O1313">
        <v>0</v>
      </c>
      <c r="P1313">
        <v>0</v>
      </c>
      <c r="Q1313">
        <v>0</v>
      </c>
    </row>
    <row r="1314" spans="1:17" x14ac:dyDescent="0.2">
      <c r="A1314" t="s">
        <v>19052</v>
      </c>
      <c r="B1314" t="s">
        <v>86</v>
      </c>
      <c r="C1314" t="s">
        <v>253</v>
      </c>
      <c r="D1314" t="s">
        <v>17754</v>
      </c>
      <c r="E1314" t="s">
        <v>83</v>
      </c>
      <c r="F1314" t="s">
        <v>17734</v>
      </c>
      <c r="G1314">
        <v>8</v>
      </c>
      <c r="H1314">
        <v>0</v>
      </c>
      <c r="I1314">
        <v>0</v>
      </c>
      <c r="J1314">
        <v>0</v>
      </c>
      <c r="K1314">
        <v>0</v>
      </c>
      <c r="L1314">
        <v>0</v>
      </c>
      <c r="M1314">
        <v>0</v>
      </c>
      <c r="N1314">
        <v>0</v>
      </c>
      <c r="O1314">
        <v>0</v>
      </c>
      <c r="P1314">
        <v>0</v>
      </c>
      <c r="Q1314">
        <v>0</v>
      </c>
    </row>
    <row r="1315" spans="1:17" x14ac:dyDescent="0.2">
      <c r="A1315" t="s">
        <v>19053</v>
      </c>
      <c r="B1315" t="s">
        <v>86</v>
      </c>
      <c r="C1315" t="s">
        <v>253</v>
      </c>
      <c r="D1315" t="s">
        <v>17754</v>
      </c>
      <c r="E1315" t="s">
        <v>81</v>
      </c>
      <c r="F1315" t="s">
        <v>17734</v>
      </c>
      <c r="G1315">
        <v>4</v>
      </c>
      <c r="H1315">
        <v>0</v>
      </c>
      <c r="I1315">
        <v>0</v>
      </c>
      <c r="J1315">
        <v>0</v>
      </c>
      <c r="K1315">
        <v>0</v>
      </c>
      <c r="L1315">
        <v>0</v>
      </c>
      <c r="M1315">
        <v>0</v>
      </c>
      <c r="N1315">
        <v>0</v>
      </c>
      <c r="O1315">
        <v>0</v>
      </c>
      <c r="P1315">
        <v>0</v>
      </c>
      <c r="Q1315">
        <v>0</v>
      </c>
    </row>
    <row r="1316" spans="1:17" x14ac:dyDescent="0.2">
      <c r="A1316" t="s">
        <v>19054</v>
      </c>
      <c r="B1316" t="s">
        <v>86</v>
      </c>
      <c r="C1316" t="s">
        <v>254</v>
      </c>
      <c r="D1316" t="s">
        <v>17768</v>
      </c>
      <c r="E1316" t="s">
        <v>83</v>
      </c>
      <c r="F1316" t="s">
        <v>17734</v>
      </c>
      <c r="G1316">
        <v>2</v>
      </c>
      <c r="H1316">
        <v>0</v>
      </c>
      <c r="I1316">
        <v>0</v>
      </c>
      <c r="J1316">
        <v>0</v>
      </c>
      <c r="K1316">
        <v>0</v>
      </c>
      <c r="L1316">
        <v>0</v>
      </c>
      <c r="M1316">
        <v>0</v>
      </c>
      <c r="N1316">
        <v>0</v>
      </c>
      <c r="O1316">
        <v>0</v>
      </c>
      <c r="P1316">
        <v>0</v>
      </c>
      <c r="Q1316">
        <v>0</v>
      </c>
    </row>
    <row r="1317" spans="1:17" x14ac:dyDescent="0.2">
      <c r="A1317" t="s">
        <v>19055</v>
      </c>
      <c r="B1317" t="s">
        <v>86</v>
      </c>
      <c r="C1317" t="s">
        <v>254</v>
      </c>
      <c r="D1317" t="s">
        <v>17768</v>
      </c>
      <c r="E1317" t="s">
        <v>81</v>
      </c>
      <c r="F1317" t="s">
        <v>17734</v>
      </c>
      <c r="G1317">
        <v>3</v>
      </c>
      <c r="H1317">
        <v>0</v>
      </c>
      <c r="I1317">
        <v>0</v>
      </c>
      <c r="J1317">
        <v>0</v>
      </c>
      <c r="K1317">
        <v>0</v>
      </c>
      <c r="L1317">
        <v>0</v>
      </c>
      <c r="M1317">
        <v>0</v>
      </c>
      <c r="N1317">
        <v>0</v>
      </c>
      <c r="O1317">
        <v>0</v>
      </c>
      <c r="P1317">
        <v>0</v>
      </c>
      <c r="Q1317">
        <v>0</v>
      </c>
    </row>
    <row r="1318" spans="1:17" x14ac:dyDescent="0.2">
      <c r="A1318" t="s">
        <v>19056</v>
      </c>
      <c r="B1318" t="s">
        <v>86</v>
      </c>
      <c r="C1318" t="s">
        <v>254</v>
      </c>
      <c r="D1318" t="s">
        <v>17736</v>
      </c>
      <c r="E1318" t="s">
        <v>83</v>
      </c>
      <c r="F1318" t="s">
        <v>4929</v>
      </c>
      <c r="G1318">
        <v>0</v>
      </c>
      <c r="H1318">
        <v>16</v>
      </c>
      <c r="I1318">
        <v>2</v>
      </c>
      <c r="J1318">
        <v>13</v>
      </c>
      <c r="K1318">
        <v>1</v>
      </c>
      <c r="L1318">
        <v>0</v>
      </c>
      <c r="M1318">
        <v>0</v>
      </c>
      <c r="N1318">
        <v>0</v>
      </c>
      <c r="O1318">
        <v>0</v>
      </c>
      <c r="P1318">
        <v>0</v>
      </c>
      <c r="Q1318">
        <v>0</v>
      </c>
    </row>
    <row r="1319" spans="1:17" x14ac:dyDescent="0.2">
      <c r="A1319" t="s">
        <v>19057</v>
      </c>
      <c r="B1319" t="s">
        <v>86</v>
      </c>
      <c r="C1319" t="s">
        <v>254</v>
      </c>
      <c r="D1319" t="s">
        <v>17736</v>
      </c>
      <c r="E1319" t="s">
        <v>83</v>
      </c>
      <c r="F1319" t="s">
        <v>4931</v>
      </c>
      <c r="G1319">
        <v>0</v>
      </c>
      <c r="H1319">
        <v>16</v>
      </c>
      <c r="I1319">
        <v>2</v>
      </c>
      <c r="J1319">
        <v>13</v>
      </c>
      <c r="K1319">
        <v>1</v>
      </c>
      <c r="L1319">
        <v>0</v>
      </c>
      <c r="M1319">
        <v>0</v>
      </c>
      <c r="N1319">
        <v>0</v>
      </c>
      <c r="O1319">
        <v>0</v>
      </c>
      <c r="P1319">
        <v>0</v>
      </c>
      <c r="Q1319">
        <v>0</v>
      </c>
    </row>
    <row r="1320" spans="1:17" x14ac:dyDescent="0.2">
      <c r="A1320" t="s">
        <v>19058</v>
      </c>
      <c r="B1320" t="s">
        <v>86</v>
      </c>
      <c r="C1320" t="s">
        <v>254</v>
      </c>
      <c r="D1320" t="s">
        <v>17736</v>
      </c>
      <c r="E1320" t="s">
        <v>83</v>
      </c>
      <c r="F1320" t="s">
        <v>4933</v>
      </c>
      <c r="G1320">
        <v>0</v>
      </c>
      <c r="H1320">
        <v>0</v>
      </c>
      <c r="I1320">
        <v>0</v>
      </c>
      <c r="J1320">
        <v>0</v>
      </c>
      <c r="K1320">
        <v>0</v>
      </c>
      <c r="L1320">
        <v>0</v>
      </c>
      <c r="M1320">
        <v>16</v>
      </c>
      <c r="N1320">
        <v>0</v>
      </c>
      <c r="O1320">
        <v>0</v>
      </c>
      <c r="P1320">
        <v>0</v>
      </c>
      <c r="Q1320">
        <v>0</v>
      </c>
    </row>
    <row r="1321" spans="1:17" x14ac:dyDescent="0.2">
      <c r="A1321" t="s">
        <v>19059</v>
      </c>
      <c r="B1321" t="s">
        <v>86</v>
      </c>
      <c r="C1321" t="s">
        <v>254</v>
      </c>
      <c r="D1321" t="s">
        <v>17736</v>
      </c>
      <c r="E1321" t="s">
        <v>83</v>
      </c>
      <c r="F1321" t="s">
        <v>4935</v>
      </c>
      <c r="G1321">
        <v>0</v>
      </c>
      <c r="H1321">
        <v>16</v>
      </c>
      <c r="I1321">
        <v>2</v>
      </c>
      <c r="J1321">
        <v>13</v>
      </c>
      <c r="K1321">
        <v>1</v>
      </c>
      <c r="L1321">
        <v>0</v>
      </c>
      <c r="M1321">
        <v>0</v>
      </c>
      <c r="N1321">
        <v>0</v>
      </c>
      <c r="O1321">
        <v>0</v>
      </c>
      <c r="P1321">
        <v>0</v>
      </c>
      <c r="Q1321">
        <v>0</v>
      </c>
    </row>
    <row r="1322" spans="1:17" x14ac:dyDescent="0.2">
      <c r="A1322" t="s">
        <v>19060</v>
      </c>
      <c r="B1322" t="s">
        <v>86</v>
      </c>
      <c r="C1322" t="s">
        <v>254</v>
      </c>
      <c r="D1322" t="s">
        <v>17736</v>
      </c>
      <c r="E1322" t="s">
        <v>83</v>
      </c>
      <c r="F1322" t="s">
        <v>4937</v>
      </c>
      <c r="G1322">
        <v>0</v>
      </c>
      <c r="H1322">
        <v>16</v>
      </c>
      <c r="I1322">
        <v>2</v>
      </c>
      <c r="J1322">
        <v>13</v>
      </c>
      <c r="K1322">
        <v>1</v>
      </c>
      <c r="L1322">
        <v>0</v>
      </c>
      <c r="M1322">
        <v>0</v>
      </c>
      <c r="N1322">
        <v>0</v>
      </c>
      <c r="O1322">
        <v>0</v>
      </c>
      <c r="P1322">
        <v>0</v>
      </c>
      <c r="Q1322">
        <v>0</v>
      </c>
    </row>
    <row r="1323" spans="1:17" x14ac:dyDescent="0.2">
      <c r="A1323" t="s">
        <v>19061</v>
      </c>
      <c r="B1323" t="s">
        <v>86</v>
      </c>
      <c r="C1323" t="s">
        <v>254</v>
      </c>
      <c r="D1323" t="s">
        <v>17736</v>
      </c>
      <c r="E1323" t="s">
        <v>83</v>
      </c>
      <c r="F1323" t="s">
        <v>4939</v>
      </c>
      <c r="G1323">
        <v>0</v>
      </c>
      <c r="H1323">
        <v>0</v>
      </c>
      <c r="I1323">
        <v>0</v>
      </c>
      <c r="J1323">
        <v>0</v>
      </c>
      <c r="K1323">
        <v>0</v>
      </c>
      <c r="L1323">
        <v>0</v>
      </c>
      <c r="M1323">
        <v>16</v>
      </c>
      <c r="N1323">
        <v>0</v>
      </c>
      <c r="O1323">
        <v>0</v>
      </c>
      <c r="P1323">
        <v>0</v>
      </c>
      <c r="Q1323">
        <v>0</v>
      </c>
    </row>
    <row r="1324" spans="1:17" x14ac:dyDescent="0.2">
      <c r="A1324" t="s">
        <v>19062</v>
      </c>
      <c r="B1324" t="s">
        <v>86</v>
      </c>
      <c r="C1324" t="s">
        <v>254</v>
      </c>
      <c r="D1324" t="s">
        <v>17736</v>
      </c>
      <c r="E1324" t="s">
        <v>83</v>
      </c>
      <c r="F1324" t="s">
        <v>4941</v>
      </c>
      <c r="G1324">
        <v>0</v>
      </c>
      <c r="H1324">
        <v>16</v>
      </c>
      <c r="I1324">
        <v>2</v>
      </c>
      <c r="J1324">
        <v>13</v>
      </c>
      <c r="K1324">
        <v>1</v>
      </c>
      <c r="L1324">
        <v>0</v>
      </c>
      <c r="M1324">
        <v>0</v>
      </c>
      <c r="N1324">
        <v>0</v>
      </c>
      <c r="O1324">
        <v>0</v>
      </c>
      <c r="P1324">
        <v>0</v>
      </c>
      <c r="Q1324">
        <v>0</v>
      </c>
    </row>
    <row r="1325" spans="1:17" x14ac:dyDescent="0.2">
      <c r="A1325" t="s">
        <v>19063</v>
      </c>
      <c r="B1325" t="s">
        <v>86</v>
      </c>
      <c r="C1325" t="s">
        <v>254</v>
      </c>
      <c r="D1325" t="s">
        <v>17736</v>
      </c>
      <c r="E1325" t="s">
        <v>83</v>
      </c>
      <c r="F1325" t="s">
        <v>4943</v>
      </c>
      <c r="G1325">
        <v>0</v>
      </c>
      <c r="H1325">
        <v>0</v>
      </c>
      <c r="I1325">
        <v>0</v>
      </c>
      <c r="J1325">
        <v>0</v>
      </c>
      <c r="K1325">
        <v>0</v>
      </c>
      <c r="L1325">
        <v>0</v>
      </c>
      <c r="M1325">
        <v>16</v>
      </c>
      <c r="N1325">
        <v>0</v>
      </c>
      <c r="O1325">
        <v>0</v>
      </c>
      <c r="P1325">
        <v>0</v>
      </c>
      <c r="Q1325">
        <v>0</v>
      </c>
    </row>
    <row r="1326" spans="1:17" x14ac:dyDescent="0.2">
      <c r="A1326" t="s">
        <v>19064</v>
      </c>
      <c r="B1326" t="s">
        <v>86</v>
      </c>
      <c r="C1326" t="s">
        <v>254</v>
      </c>
      <c r="D1326" t="s">
        <v>17736</v>
      </c>
      <c r="E1326" t="s">
        <v>83</v>
      </c>
      <c r="F1326" t="s">
        <v>4925</v>
      </c>
      <c r="G1326">
        <v>0</v>
      </c>
      <c r="H1326">
        <v>0</v>
      </c>
      <c r="I1326">
        <v>0</v>
      </c>
      <c r="J1326">
        <v>0</v>
      </c>
      <c r="K1326">
        <v>0</v>
      </c>
      <c r="L1326">
        <v>0</v>
      </c>
      <c r="M1326">
        <v>0</v>
      </c>
      <c r="N1326">
        <v>13</v>
      </c>
      <c r="O1326">
        <v>13</v>
      </c>
      <c r="P1326">
        <v>0</v>
      </c>
      <c r="Q1326">
        <v>0</v>
      </c>
    </row>
    <row r="1327" spans="1:17" x14ac:dyDescent="0.2">
      <c r="A1327" t="s">
        <v>19065</v>
      </c>
      <c r="B1327" t="s">
        <v>86</v>
      </c>
      <c r="C1327" t="s">
        <v>254</v>
      </c>
      <c r="D1327" t="s">
        <v>17736</v>
      </c>
      <c r="E1327" t="s">
        <v>83</v>
      </c>
      <c r="F1327" t="s">
        <v>4927</v>
      </c>
      <c r="G1327">
        <v>0</v>
      </c>
      <c r="H1327">
        <v>0</v>
      </c>
      <c r="I1327">
        <v>0</v>
      </c>
      <c r="J1327">
        <v>0</v>
      </c>
      <c r="K1327">
        <v>0</v>
      </c>
      <c r="L1327">
        <v>0</v>
      </c>
      <c r="M1327">
        <v>0</v>
      </c>
      <c r="N1327">
        <v>10</v>
      </c>
      <c r="O1327">
        <v>10</v>
      </c>
      <c r="P1327">
        <v>0</v>
      </c>
      <c r="Q1327">
        <v>0</v>
      </c>
    </row>
    <row r="1328" spans="1:17" x14ac:dyDescent="0.2">
      <c r="A1328" t="s">
        <v>19066</v>
      </c>
      <c r="B1328" t="s">
        <v>86</v>
      </c>
      <c r="C1328" t="s">
        <v>254</v>
      </c>
      <c r="D1328" t="s">
        <v>17736</v>
      </c>
      <c r="E1328" t="s">
        <v>83</v>
      </c>
      <c r="F1328" t="s">
        <v>17734</v>
      </c>
      <c r="G1328">
        <v>16</v>
      </c>
      <c r="H1328">
        <v>0</v>
      </c>
      <c r="I1328">
        <v>0</v>
      </c>
      <c r="J1328">
        <v>0</v>
      </c>
      <c r="K1328">
        <v>0</v>
      </c>
      <c r="L1328">
        <v>0</v>
      </c>
      <c r="M1328">
        <v>0</v>
      </c>
      <c r="N1328">
        <v>0</v>
      </c>
      <c r="O1328">
        <v>0</v>
      </c>
      <c r="P1328">
        <v>0</v>
      </c>
      <c r="Q1328">
        <v>0</v>
      </c>
    </row>
    <row r="1329" spans="1:17" x14ac:dyDescent="0.2">
      <c r="A1329" t="s">
        <v>19067</v>
      </c>
      <c r="B1329" t="s">
        <v>86</v>
      </c>
      <c r="C1329" t="s">
        <v>254</v>
      </c>
      <c r="D1329" t="s">
        <v>17736</v>
      </c>
      <c r="E1329" t="s">
        <v>81</v>
      </c>
      <c r="F1329" t="s">
        <v>4929</v>
      </c>
      <c r="G1329">
        <v>0</v>
      </c>
      <c r="H1329">
        <v>21</v>
      </c>
      <c r="I1329">
        <v>1</v>
      </c>
      <c r="J1329">
        <v>18</v>
      </c>
      <c r="K1329">
        <v>1</v>
      </c>
      <c r="L1329">
        <v>1</v>
      </c>
      <c r="M1329">
        <v>0</v>
      </c>
      <c r="N1329">
        <v>0</v>
      </c>
      <c r="O1329">
        <v>0</v>
      </c>
      <c r="P1329">
        <v>0</v>
      </c>
      <c r="Q1329">
        <v>0</v>
      </c>
    </row>
    <row r="1330" spans="1:17" x14ac:dyDescent="0.2">
      <c r="A1330" t="s">
        <v>19068</v>
      </c>
      <c r="B1330" t="s">
        <v>86</v>
      </c>
      <c r="C1330" t="s">
        <v>254</v>
      </c>
      <c r="D1330" t="s">
        <v>17736</v>
      </c>
      <c r="E1330" t="s">
        <v>81</v>
      </c>
      <c r="F1330" t="s">
        <v>4931</v>
      </c>
      <c r="G1330">
        <v>0</v>
      </c>
      <c r="H1330">
        <v>21</v>
      </c>
      <c r="I1330">
        <v>1</v>
      </c>
      <c r="J1330">
        <v>18</v>
      </c>
      <c r="K1330">
        <v>1</v>
      </c>
      <c r="L1330">
        <v>1</v>
      </c>
      <c r="M1330">
        <v>0</v>
      </c>
      <c r="N1330">
        <v>0</v>
      </c>
      <c r="O1330">
        <v>0</v>
      </c>
      <c r="P1330">
        <v>0</v>
      </c>
      <c r="Q1330">
        <v>0</v>
      </c>
    </row>
    <row r="1331" spans="1:17" x14ac:dyDescent="0.2">
      <c r="A1331" t="s">
        <v>19069</v>
      </c>
      <c r="B1331" t="s">
        <v>86</v>
      </c>
      <c r="C1331" t="s">
        <v>254</v>
      </c>
      <c r="D1331" t="s">
        <v>17736</v>
      </c>
      <c r="E1331" t="s">
        <v>81</v>
      </c>
      <c r="F1331" t="s">
        <v>4933</v>
      </c>
      <c r="G1331">
        <v>0</v>
      </c>
      <c r="H1331">
        <v>0</v>
      </c>
      <c r="I1331">
        <v>0</v>
      </c>
      <c r="J1331">
        <v>0</v>
      </c>
      <c r="K1331">
        <v>0</v>
      </c>
      <c r="L1331">
        <v>0</v>
      </c>
      <c r="M1331">
        <v>21</v>
      </c>
      <c r="N1331">
        <v>0</v>
      </c>
      <c r="O1331">
        <v>0</v>
      </c>
      <c r="P1331">
        <v>0</v>
      </c>
      <c r="Q1331">
        <v>0</v>
      </c>
    </row>
    <row r="1332" spans="1:17" x14ac:dyDescent="0.2">
      <c r="A1332" t="s">
        <v>19070</v>
      </c>
      <c r="B1332" t="s">
        <v>86</v>
      </c>
      <c r="C1332" t="s">
        <v>254</v>
      </c>
      <c r="D1332" t="s">
        <v>17736</v>
      </c>
      <c r="E1332" t="s">
        <v>81</v>
      </c>
      <c r="F1332" t="s">
        <v>4935</v>
      </c>
      <c r="G1332">
        <v>0</v>
      </c>
      <c r="H1332">
        <v>21</v>
      </c>
      <c r="I1332">
        <v>1</v>
      </c>
      <c r="J1332">
        <v>18</v>
      </c>
      <c r="K1332">
        <v>1</v>
      </c>
      <c r="L1332">
        <v>1</v>
      </c>
      <c r="M1332">
        <v>0</v>
      </c>
      <c r="N1332">
        <v>0</v>
      </c>
      <c r="O1332">
        <v>0</v>
      </c>
      <c r="P1332">
        <v>0</v>
      </c>
      <c r="Q1332">
        <v>0</v>
      </c>
    </row>
    <row r="1333" spans="1:17" x14ac:dyDescent="0.2">
      <c r="A1333" t="s">
        <v>19071</v>
      </c>
      <c r="B1333" t="s">
        <v>89</v>
      </c>
      <c r="C1333" t="s">
        <v>145</v>
      </c>
      <c r="D1333" t="s">
        <v>17736</v>
      </c>
      <c r="E1333" t="s">
        <v>81</v>
      </c>
      <c r="F1333" t="s">
        <v>4931</v>
      </c>
      <c r="G1333">
        <v>0</v>
      </c>
      <c r="H1333">
        <v>12</v>
      </c>
      <c r="I1333">
        <v>2</v>
      </c>
      <c r="J1333">
        <v>7</v>
      </c>
      <c r="K1333">
        <v>1</v>
      </c>
      <c r="L1333">
        <v>2</v>
      </c>
      <c r="M1333">
        <v>0</v>
      </c>
      <c r="N1333">
        <v>0</v>
      </c>
      <c r="O1333">
        <v>0</v>
      </c>
      <c r="P1333">
        <v>0</v>
      </c>
      <c r="Q1333">
        <v>0</v>
      </c>
    </row>
    <row r="1334" spans="1:17" x14ac:dyDescent="0.2">
      <c r="A1334" t="s">
        <v>19072</v>
      </c>
      <c r="B1334" t="s">
        <v>89</v>
      </c>
      <c r="C1334" t="s">
        <v>145</v>
      </c>
      <c r="D1334" t="s">
        <v>17736</v>
      </c>
      <c r="E1334" t="s">
        <v>81</v>
      </c>
      <c r="F1334" t="s">
        <v>4933</v>
      </c>
      <c r="G1334">
        <v>0</v>
      </c>
      <c r="H1334">
        <v>0</v>
      </c>
      <c r="I1334">
        <v>0</v>
      </c>
      <c r="J1334">
        <v>0</v>
      </c>
      <c r="K1334">
        <v>0</v>
      </c>
      <c r="L1334">
        <v>0</v>
      </c>
      <c r="M1334">
        <v>12</v>
      </c>
      <c r="N1334">
        <v>0</v>
      </c>
      <c r="O1334">
        <v>0</v>
      </c>
      <c r="P1334">
        <v>0</v>
      </c>
      <c r="Q1334">
        <v>0</v>
      </c>
    </row>
    <row r="1335" spans="1:17" x14ac:dyDescent="0.2">
      <c r="A1335" t="s">
        <v>19073</v>
      </c>
      <c r="B1335" t="s">
        <v>89</v>
      </c>
      <c r="C1335" t="s">
        <v>145</v>
      </c>
      <c r="D1335" t="s">
        <v>17736</v>
      </c>
      <c r="E1335" t="s">
        <v>81</v>
      </c>
      <c r="F1335" t="s">
        <v>4935</v>
      </c>
      <c r="G1335">
        <v>0</v>
      </c>
      <c r="H1335">
        <v>12</v>
      </c>
      <c r="I1335">
        <v>2</v>
      </c>
      <c r="J1335">
        <v>7</v>
      </c>
      <c r="K1335">
        <v>1</v>
      </c>
      <c r="L1335">
        <v>2</v>
      </c>
      <c r="M1335">
        <v>0</v>
      </c>
      <c r="N1335">
        <v>0</v>
      </c>
      <c r="O1335">
        <v>0</v>
      </c>
      <c r="P1335">
        <v>0</v>
      </c>
      <c r="Q1335">
        <v>0</v>
      </c>
    </row>
    <row r="1336" spans="1:17" x14ac:dyDescent="0.2">
      <c r="A1336" t="s">
        <v>19074</v>
      </c>
      <c r="B1336" t="s">
        <v>89</v>
      </c>
      <c r="C1336" t="s">
        <v>145</v>
      </c>
      <c r="D1336" t="s">
        <v>17736</v>
      </c>
      <c r="E1336" t="s">
        <v>81</v>
      </c>
      <c r="F1336" t="s">
        <v>4937</v>
      </c>
      <c r="G1336">
        <v>0</v>
      </c>
      <c r="H1336">
        <v>12</v>
      </c>
      <c r="I1336">
        <v>2</v>
      </c>
      <c r="J1336">
        <v>7</v>
      </c>
      <c r="K1336">
        <v>1</v>
      </c>
      <c r="L1336">
        <v>2</v>
      </c>
      <c r="M1336">
        <v>0</v>
      </c>
      <c r="N1336">
        <v>0</v>
      </c>
      <c r="O1336">
        <v>0</v>
      </c>
      <c r="P1336">
        <v>0</v>
      </c>
      <c r="Q1336">
        <v>0</v>
      </c>
    </row>
    <row r="1337" spans="1:17" x14ac:dyDescent="0.2">
      <c r="A1337" t="s">
        <v>19075</v>
      </c>
      <c r="B1337" t="s">
        <v>89</v>
      </c>
      <c r="C1337" t="s">
        <v>145</v>
      </c>
      <c r="D1337" t="s">
        <v>17736</v>
      </c>
      <c r="E1337" t="s">
        <v>81</v>
      </c>
      <c r="F1337" t="s">
        <v>4939</v>
      </c>
      <c r="G1337">
        <v>0</v>
      </c>
      <c r="H1337">
        <v>0</v>
      </c>
      <c r="I1337">
        <v>0</v>
      </c>
      <c r="J1337">
        <v>0</v>
      </c>
      <c r="K1337">
        <v>0</v>
      </c>
      <c r="L1337">
        <v>0</v>
      </c>
      <c r="M1337">
        <v>12</v>
      </c>
      <c r="N1337">
        <v>0</v>
      </c>
      <c r="O1337">
        <v>0</v>
      </c>
      <c r="P1337">
        <v>0</v>
      </c>
      <c r="Q1337">
        <v>0</v>
      </c>
    </row>
    <row r="1338" spans="1:17" x14ac:dyDescent="0.2">
      <c r="A1338" t="s">
        <v>19076</v>
      </c>
      <c r="B1338" t="s">
        <v>89</v>
      </c>
      <c r="C1338" t="s">
        <v>145</v>
      </c>
      <c r="D1338" t="s">
        <v>17736</v>
      </c>
      <c r="E1338" t="s">
        <v>81</v>
      </c>
      <c r="F1338" t="s">
        <v>4941</v>
      </c>
      <c r="G1338">
        <v>0</v>
      </c>
      <c r="H1338">
        <v>12</v>
      </c>
      <c r="I1338">
        <v>2</v>
      </c>
      <c r="J1338">
        <v>7</v>
      </c>
      <c r="K1338">
        <v>1</v>
      </c>
      <c r="L1338">
        <v>2</v>
      </c>
      <c r="M1338">
        <v>0</v>
      </c>
      <c r="N1338">
        <v>0</v>
      </c>
      <c r="O1338">
        <v>0</v>
      </c>
      <c r="P1338">
        <v>0</v>
      </c>
      <c r="Q1338">
        <v>0</v>
      </c>
    </row>
    <row r="1339" spans="1:17" x14ac:dyDescent="0.2">
      <c r="A1339" t="s">
        <v>19077</v>
      </c>
      <c r="B1339" t="s">
        <v>89</v>
      </c>
      <c r="C1339" t="s">
        <v>145</v>
      </c>
      <c r="D1339" t="s">
        <v>17736</v>
      </c>
      <c r="E1339" t="s">
        <v>81</v>
      </c>
      <c r="F1339" t="s">
        <v>4943</v>
      </c>
      <c r="G1339">
        <v>0</v>
      </c>
      <c r="H1339">
        <v>0</v>
      </c>
      <c r="I1339">
        <v>0</v>
      </c>
      <c r="J1339">
        <v>0</v>
      </c>
      <c r="K1339">
        <v>0</v>
      </c>
      <c r="L1339">
        <v>0</v>
      </c>
      <c r="M1339">
        <v>12</v>
      </c>
      <c r="N1339">
        <v>0</v>
      </c>
      <c r="O1339">
        <v>0</v>
      </c>
      <c r="P1339">
        <v>0</v>
      </c>
      <c r="Q1339">
        <v>0</v>
      </c>
    </row>
    <row r="1340" spans="1:17" x14ac:dyDescent="0.2">
      <c r="A1340" t="s">
        <v>19078</v>
      </c>
      <c r="B1340" t="s">
        <v>89</v>
      </c>
      <c r="C1340" t="s">
        <v>145</v>
      </c>
      <c r="D1340" t="s">
        <v>17736</v>
      </c>
      <c r="E1340" t="s">
        <v>81</v>
      </c>
      <c r="F1340" t="s">
        <v>4925</v>
      </c>
      <c r="G1340">
        <v>0</v>
      </c>
      <c r="H1340">
        <v>0</v>
      </c>
      <c r="I1340">
        <v>0</v>
      </c>
      <c r="J1340">
        <v>0</v>
      </c>
      <c r="K1340">
        <v>0</v>
      </c>
      <c r="L1340">
        <v>0</v>
      </c>
      <c r="M1340">
        <v>0</v>
      </c>
      <c r="N1340">
        <v>7</v>
      </c>
      <c r="O1340">
        <v>6</v>
      </c>
      <c r="P1340">
        <v>1</v>
      </c>
      <c r="Q1340">
        <v>0</v>
      </c>
    </row>
    <row r="1341" spans="1:17" x14ac:dyDescent="0.2">
      <c r="A1341" t="s">
        <v>19079</v>
      </c>
      <c r="B1341" t="s">
        <v>89</v>
      </c>
      <c r="C1341" t="s">
        <v>145</v>
      </c>
      <c r="D1341" t="s">
        <v>17736</v>
      </c>
      <c r="E1341" t="s">
        <v>81</v>
      </c>
      <c r="F1341" t="s">
        <v>4927</v>
      </c>
      <c r="G1341">
        <v>0</v>
      </c>
      <c r="H1341">
        <v>0</v>
      </c>
      <c r="I1341">
        <v>0</v>
      </c>
      <c r="J1341">
        <v>0</v>
      </c>
      <c r="K1341">
        <v>0</v>
      </c>
      <c r="L1341">
        <v>0</v>
      </c>
      <c r="M1341">
        <v>0</v>
      </c>
      <c r="N1341">
        <v>3</v>
      </c>
      <c r="O1341">
        <v>2</v>
      </c>
      <c r="P1341">
        <v>1</v>
      </c>
      <c r="Q1341">
        <v>0</v>
      </c>
    </row>
    <row r="1342" spans="1:17" x14ac:dyDescent="0.2">
      <c r="A1342" t="s">
        <v>19080</v>
      </c>
      <c r="B1342" t="s">
        <v>89</v>
      </c>
      <c r="C1342" t="s">
        <v>145</v>
      </c>
      <c r="D1342" t="s">
        <v>17736</v>
      </c>
      <c r="E1342" t="s">
        <v>81</v>
      </c>
      <c r="F1342" t="s">
        <v>17734</v>
      </c>
      <c r="G1342">
        <v>12</v>
      </c>
      <c r="H1342">
        <v>0</v>
      </c>
      <c r="I1342">
        <v>0</v>
      </c>
      <c r="J1342">
        <v>0</v>
      </c>
      <c r="K1342">
        <v>0</v>
      </c>
      <c r="L1342">
        <v>0</v>
      </c>
      <c r="M1342">
        <v>0</v>
      </c>
      <c r="N1342">
        <v>0</v>
      </c>
      <c r="O1342">
        <v>0</v>
      </c>
      <c r="P1342">
        <v>0</v>
      </c>
      <c r="Q1342">
        <v>0</v>
      </c>
    </row>
    <row r="1343" spans="1:17" x14ac:dyDescent="0.2">
      <c r="A1343" t="s">
        <v>19081</v>
      </c>
      <c r="B1343" t="s">
        <v>89</v>
      </c>
      <c r="C1343" t="s">
        <v>145</v>
      </c>
      <c r="D1343" t="s">
        <v>17754</v>
      </c>
      <c r="E1343" t="s">
        <v>83</v>
      </c>
      <c r="F1343" t="s">
        <v>17734</v>
      </c>
      <c r="G1343">
        <v>7</v>
      </c>
      <c r="H1343">
        <v>0</v>
      </c>
      <c r="I1343">
        <v>0</v>
      </c>
      <c r="J1343">
        <v>0</v>
      </c>
      <c r="K1343">
        <v>0</v>
      </c>
      <c r="L1343">
        <v>0</v>
      </c>
      <c r="M1343">
        <v>0</v>
      </c>
      <c r="N1343">
        <v>0</v>
      </c>
      <c r="O1343">
        <v>0</v>
      </c>
      <c r="P1343">
        <v>0</v>
      </c>
      <c r="Q1343">
        <v>0</v>
      </c>
    </row>
    <row r="1344" spans="1:17" x14ac:dyDescent="0.2">
      <c r="A1344" t="s">
        <v>19082</v>
      </c>
      <c r="B1344" t="s">
        <v>89</v>
      </c>
      <c r="C1344" t="s">
        <v>145</v>
      </c>
      <c r="D1344" t="s">
        <v>17754</v>
      </c>
      <c r="E1344" t="s">
        <v>81</v>
      </c>
      <c r="F1344" t="s">
        <v>17734</v>
      </c>
      <c r="G1344">
        <v>5</v>
      </c>
      <c r="H1344">
        <v>0</v>
      </c>
      <c r="I1344">
        <v>0</v>
      </c>
      <c r="J1344">
        <v>0</v>
      </c>
      <c r="K1344">
        <v>0</v>
      </c>
      <c r="L1344">
        <v>0</v>
      </c>
      <c r="M1344">
        <v>0</v>
      </c>
      <c r="N1344">
        <v>0</v>
      </c>
      <c r="O1344">
        <v>0</v>
      </c>
      <c r="P1344">
        <v>0</v>
      </c>
      <c r="Q1344">
        <v>0</v>
      </c>
    </row>
    <row r="1345" spans="1:17" x14ac:dyDescent="0.2">
      <c r="A1345" t="s">
        <v>19083</v>
      </c>
      <c r="B1345" t="s">
        <v>89</v>
      </c>
      <c r="C1345" t="s">
        <v>146</v>
      </c>
      <c r="D1345" t="s">
        <v>17736</v>
      </c>
      <c r="E1345" t="s">
        <v>83</v>
      </c>
      <c r="F1345" t="s">
        <v>4929</v>
      </c>
      <c r="G1345">
        <v>0</v>
      </c>
      <c r="H1345">
        <v>16</v>
      </c>
      <c r="I1345">
        <v>0</v>
      </c>
      <c r="J1345">
        <v>15</v>
      </c>
      <c r="K1345">
        <v>1</v>
      </c>
      <c r="L1345">
        <v>0</v>
      </c>
      <c r="M1345">
        <v>0</v>
      </c>
      <c r="N1345">
        <v>0</v>
      </c>
      <c r="O1345">
        <v>0</v>
      </c>
      <c r="P1345">
        <v>0</v>
      </c>
      <c r="Q1345">
        <v>0</v>
      </c>
    </row>
    <row r="1346" spans="1:17" x14ac:dyDescent="0.2">
      <c r="A1346" t="s">
        <v>19084</v>
      </c>
      <c r="B1346" t="s">
        <v>89</v>
      </c>
      <c r="C1346" t="s">
        <v>146</v>
      </c>
      <c r="D1346" t="s">
        <v>17736</v>
      </c>
      <c r="E1346" t="s">
        <v>83</v>
      </c>
      <c r="F1346" t="s">
        <v>4931</v>
      </c>
      <c r="G1346">
        <v>0</v>
      </c>
      <c r="H1346">
        <v>16</v>
      </c>
      <c r="I1346">
        <v>0</v>
      </c>
      <c r="J1346">
        <v>15</v>
      </c>
      <c r="K1346">
        <v>1</v>
      </c>
      <c r="L1346">
        <v>0</v>
      </c>
      <c r="M1346">
        <v>0</v>
      </c>
      <c r="N1346">
        <v>0</v>
      </c>
      <c r="O1346">
        <v>0</v>
      </c>
      <c r="P1346">
        <v>0</v>
      </c>
      <c r="Q1346">
        <v>0</v>
      </c>
    </row>
    <row r="1347" spans="1:17" x14ac:dyDescent="0.2">
      <c r="A1347" t="s">
        <v>19085</v>
      </c>
      <c r="B1347" t="s">
        <v>89</v>
      </c>
      <c r="C1347" t="s">
        <v>146</v>
      </c>
      <c r="D1347" t="s">
        <v>17736</v>
      </c>
      <c r="E1347" t="s">
        <v>83</v>
      </c>
      <c r="F1347" t="s">
        <v>4933</v>
      </c>
      <c r="G1347">
        <v>0</v>
      </c>
      <c r="H1347">
        <v>0</v>
      </c>
      <c r="I1347">
        <v>0</v>
      </c>
      <c r="J1347">
        <v>0</v>
      </c>
      <c r="K1347">
        <v>0</v>
      </c>
      <c r="L1347">
        <v>0</v>
      </c>
      <c r="M1347">
        <v>16</v>
      </c>
      <c r="N1347">
        <v>0</v>
      </c>
      <c r="O1347">
        <v>0</v>
      </c>
      <c r="P1347">
        <v>0</v>
      </c>
      <c r="Q1347">
        <v>0</v>
      </c>
    </row>
    <row r="1348" spans="1:17" x14ac:dyDescent="0.2">
      <c r="A1348" t="s">
        <v>19086</v>
      </c>
      <c r="B1348" t="s">
        <v>89</v>
      </c>
      <c r="C1348" t="s">
        <v>146</v>
      </c>
      <c r="D1348" t="s">
        <v>17736</v>
      </c>
      <c r="E1348" t="s">
        <v>83</v>
      </c>
      <c r="F1348" t="s">
        <v>4935</v>
      </c>
      <c r="G1348">
        <v>0</v>
      </c>
      <c r="H1348">
        <v>16</v>
      </c>
      <c r="I1348">
        <v>0</v>
      </c>
      <c r="J1348">
        <v>15</v>
      </c>
      <c r="K1348">
        <v>1</v>
      </c>
      <c r="L1348">
        <v>0</v>
      </c>
      <c r="M1348">
        <v>0</v>
      </c>
      <c r="N1348">
        <v>0</v>
      </c>
      <c r="O1348">
        <v>0</v>
      </c>
      <c r="P1348">
        <v>0</v>
      </c>
      <c r="Q1348">
        <v>0</v>
      </c>
    </row>
    <row r="1349" spans="1:17" x14ac:dyDescent="0.2">
      <c r="A1349" t="s">
        <v>19087</v>
      </c>
      <c r="B1349" t="s">
        <v>89</v>
      </c>
      <c r="C1349" t="s">
        <v>146</v>
      </c>
      <c r="D1349" t="s">
        <v>17736</v>
      </c>
      <c r="E1349" t="s">
        <v>83</v>
      </c>
      <c r="F1349" t="s">
        <v>4937</v>
      </c>
      <c r="G1349">
        <v>0</v>
      </c>
      <c r="H1349">
        <v>16</v>
      </c>
      <c r="I1349">
        <v>0</v>
      </c>
      <c r="J1349">
        <v>15</v>
      </c>
      <c r="K1349">
        <v>1</v>
      </c>
      <c r="L1349">
        <v>0</v>
      </c>
      <c r="M1349">
        <v>0</v>
      </c>
      <c r="N1349">
        <v>0</v>
      </c>
      <c r="O1349">
        <v>0</v>
      </c>
      <c r="P1349">
        <v>0</v>
      </c>
      <c r="Q1349">
        <v>0</v>
      </c>
    </row>
    <row r="1350" spans="1:17" x14ac:dyDescent="0.2">
      <c r="A1350" t="s">
        <v>19088</v>
      </c>
      <c r="B1350" t="s">
        <v>89</v>
      </c>
      <c r="C1350" t="s">
        <v>146</v>
      </c>
      <c r="D1350" t="s">
        <v>17736</v>
      </c>
      <c r="E1350" t="s">
        <v>83</v>
      </c>
      <c r="F1350" t="s">
        <v>4939</v>
      </c>
      <c r="G1350">
        <v>0</v>
      </c>
      <c r="H1350">
        <v>0</v>
      </c>
      <c r="I1350">
        <v>0</v>
      </c>
      <c r="J1350">
        <v>0</v>
      </c>
      <c r="K1350">
        <v>0</v>
      </c>
      <c r="L1350">
        <v>0</v>
      </c>
      <c r="M1350">
        <v>16</v>
      </c>
      <c r="N1350">
        <v>0</v>
      </c>
      <c r="O1350">
        <v>0</v>
      </c>
      <c r="P1350">
        <v>0</v>
      </c>
      <c r="Q1350">
        <v>0</v>
      </c>
    </row>
    <row r="1351" spans="1:17" x14ac:dyDescent="0.2">
      <c r="A1351" t="s">
        <v>19089</v>
      </c>
      <c r="B1351" t="s">
        <v>89</v>
      </c>
      <c r="C1351" t="s">
        <v>146</v>
      </c>
      <c r="D1351" t="s">
        <v>17736</v>
      </c>
      <c r="E1351" t="s">
        <v>83</v>
      </c>
      <c r="F1351" t="s">
        <v>4941</v>
      </c>
      <c r="G1351">
        <v>0</v>
      </c>
      <c r="H1351">
        <v>16</v>
      </c>
      <c r="I1351">
        <v>0</v>
      </c>
      <c r="J1351">
        <v>15</v>
      </c>
      <c r="K1351">
        <v>1</v>
      </c>
      <c r="L1351">
        <v>0</v>
      </c>
      <c r="M1351">
        <v>0</v>
      </c>
      <c r="N1351">
        <v>0</v>
      </c>
      <c r="O1351">
        <v>0</v>
      </c>
      <c r="P1351">
        <v>0</v>
      </c>
      <c r="Q1351">
        <v>0</v>
      </c>
    </row>
    <row r="1352" spans="1:17" x14ac:dyDescent="0.2">
      <c r="A1352" t="s">
        <v>19090</v>
      </c>
      <c r="B1352" t="s">
        <v>89</v>
      </c>
      <c r="C1352" t="s">
        <v>146</v>
      </c>
      <c r="D1352" t="s">
        <v>17736</v>
      </c>
      <c r="E1352" t="s">
        <v>83</v>
      </c>
      <c r="F1352" t="s">
        <v>4943</v>
      </c>
      <c r="G1352">
        <v>0</v>
      </c>
      <c r="H1352">
        <v>0</v>
      </c>
      <c r="I1352">
        <v>0</v>
      </c>
      <c r="J1352">
        <v>0</v>
      </c>
      <c r="K1352">
        <v>0</v>
      </c>
      <c r="L1352">
        <v>0</v>
      </c>
      <c r="M1352">
        <v>16</v>
      </c>
      <c r="N1352">
        <v>0</v>
      </c>
      <c r="O1352">
        <v>0</v>
      </c>
      <c r="P1352">
        <v>0</v>
      </c>
      <c r="Q1352">
        <v>0</v>
      </c>
    </row>
    <row r="1353" spans="1:17" x14ac:dyDescent="0.2">
      <c r="A1353" t="s">
        <v>19091</v>
      </c>
      <c r="B1353" t="s">
        <v>89</v>
      </c>
      <c r="C1353" t="s">
        <v>146</v>
      </c>
      <c r="D1353" t="s">
        <v>17736</v>
      </c>
      <c r="E1353" t="s">
        <v>83</v>
      </c>
      <c r="F1353" t="s">
        <v>4925</v>
      </c>
      <c r="G1353">
        <v>0</v>
      </c>
      <c r="H1353">
        <v>0</v>
      </c>
      <c r="I1353">
        <v>0</v>
      </c>
      <c r="J1353">
        <v>0</v>
      </c>
      <c r="K1353">
        <v>0</v>
      </c>
      <c r="L1353">
        <v>0</v>
      </c>
      <c r="M1353">
        <v>0</v>
      </c>
      <c r="N1353">
        <v>13</v>
      </c>
      <c r="O1353">
        <v>13</v>
      </c>
      <c r="P1353">
        <v>0</v>
      </c>
      <c r="Q1353">
        <v>0</v>
      </c>
    </row>
    <row r="1354" spans="1:17" x14ac:dyDescent="0.2">
      <c r="A1354" t="s">
        <v>19092</v>
      </c>
      <c r="B1354" t="s">
        <v>89</v>
      </c>
      <c r="C1354" t="s">
        <v>146</v>
      </c>
      <c r="D1354" t="s">
        <v>17736</v>
      </c>
      <c r="E1354" t="s">
        <v>83</v>
      </c>
      <c r="F1354" t="s">
        <v>4927</v>
      </c>
      <c r="G1354">
        <v>0</v>
      </c>
      <c r="H1354">
        <v>0</v>
      </c>
      <c r="I1354">
        <v>0</v>
      </c>
      <c r="J1354">
        <v>0</v>
      </c>
      <c r="K1354">
        <v>0</v>
      </c>
      <c r="L1354">
        <v>0</v>
      </c>
      <c r="M1354">
        <v>0</v>
      </c>
      <c r="N1354">
        <v>13</v>
      </c>
      <c r="O1354">
        <v>13</v>
      </c>
      <c r="P1354">
        <v>0</v>
      </c>
      <c r="Q1354">
        <v>0</v>
      </c>
    </row>
    <row r="1355" spans="1:17" x14ac:dyDescent="0.2">
      <c r="A1355" t="s">
        <v>19093</v>
      </c>
      <c r="B1355" t="s">
        <v>89</v>
      </c>
      <c r="C1355" t="s">
        <v>146</v>
      </c>
      <c r="D1355" t="s">
        <v>17736</v>
      </c>
      <c r="E1355" t="s">
        <v>83</v>
      </c>
      <c r="F1355" t="s">
        <v>17734</v>
      </c>
      <c r="G1355">
        <v>16</v>
      </c>
      <c r="H1355">
        <v>0</v>
      </c>
      <c r="I1355">
        <v>0</v>
      </c>
      <c r="J1355">
        <v>0</v>
      </c>
      <c r="K1355">
        <v>0</v>
      </c>
      <c r="L1355">
        <v>0</v>
      </c>
      <c r="M1355">
        <v>0</v>
      </c>
      <c r="N1355">
        <v>0</v>
      </c>
      <c r="O1355">
        <v>0</v>
      </c>
      <c r="P1355">
        <v>0</v>
      </c>
      <c r="Q1355">
        <v>0</v>
      </c>
    </row>
    <row r="1356" spans="1:17" x14ac:dyDescent="0.2">
      <c r="A1356" t="s">
        <v>19094</v>
      </c>
      <c r="B1356" t="s">
        <v>89</v>
      </c>
      <c r="C1356" t="s">
        <v>146</v>
      </c>
      <c r="D1356" t="s">
        <v>17736</v>
      </c>
      <c r="E1356" t="s">
        <v>81</v>
      </c>
      <c r="F1356" t="s">
        <v>4929</v>
      </c>
      <c r="G1356">
        <v>0</v>
      </c>
      <c r="H1356">
        <v>9</v>
      </c>
      <c r="I1356">
        <v>4</v>
      </c>
      <c r="J1356">
        <v>5</v>
      </c>
      <c r="K1356">
        <v>0</v>
      </c>
      <c r="L1356">
        <v>0</v>
      </c>
      <c r="M1356">
        <v>0</v>
      </c>
      <c r="N1356">
        <v>0</v>
      </c>
      <c r="O1356">
        <v>0</v>
      </c>
      <c r="P1356">
        <v>0</v>
      </c>
      <c r="Q1356">
        <v>0</v>
      </c>
    </row>
    <row r="1357" spans="1:17" x14ac:dyDescent="0.2">
      <c r="A1357" t="s">
        <v>19095</v>
      </c>
      <c r="B1357" t="s">
        <v>89</v>
      </c>
      <c r="C1357" t="s">
        <v>146</v>
      </c>
      <c r="D1357" t="s">
        <v>17736</v>
      </c>
      <c r="E1357" t="s">
        <v>81</v>
      </c>
      <c r="F1357" t="s">
        <v>4931</v>
      </c>
      <c r="G1357">
        <v>0</v>
      </c>
      <c r="H1357">
        <v>9</v>
      </c>
      <c r="I1357">
        <v>4</v>
      </c>
      <c r="J1357">
        <v>5</v>
      </c>
      <c r="K1357">
        <v>0</v>
      </c>
      <c r="L1357">
        <v>0</v>
      </c>
      <c r="M1357">
        <v>0</v>
      </c>
      <c r="N1357">
        <v>0</v>
      </c>
      <c r="O1357">
        <v>0</v>
      </c>
      <c r="P1357">
        <v>0</v>
      </c>
      <c r="Q1357">
        <v>0</v>
      </c>
    </row>
    <row r="1358" spans="1:17" x14ac:dyDescent="0.2">
      <c r="A1358" t="s">
        <v>19096</v>
      </c>
      <c r="B1358" t="s">
        <v>89</v>
      </c>
      <c r="C1358" t="s">
        <v>146</v>
      </c>
      <c r="D1358" t="s">
        <v>17736</v>
      </c>
      <c r="E1358" t="s">
        <v>81</v>
      </c>
      <c r="F1358" t="s">
        <v>4933</v>
      </c>
      <c r="G1358">
        <v>0</v>
      </c>
      <c r="H1358">
        <v>0</v>
      </c>
      <c r="I1358">
        <v>0</v>
      </c>
      <c r="J1358">
        <v>0</v>
      </c>
      <c r="K1358">
        <v>0</v>
      </c>
      <c r="L1358">
        <v>0</v>
      </c>
      <c r="M1358">
        <v>9</v>
      </c>
      <c r="N1358">
        <v>0</v>
      </c>
      <c r="O1358">
        <v>0</v>
      </c>
      <c r="P1358">
        <v>0</v>
      </c>
      <c r="Q1358">
        <v>0</v>
      </c>
    </row>
    <row r="1359" spans="1:17" x14ac:dyDescent="0.2">
      <c r="A1359" t="s">
        <v>19097</v>
      </c>
      <c r="B1359" t="s">
        <v>89</v>
      </c>
      <c r="C1359" t="s">
        <v>146</v>
      </c>
      <c r="D1359" t="s">
        <v>17736</v>
      </c>
      <c r="E1359" t="s">
        <v>81</v>
      </c>
      <c r="F1359" t="s">
        <v>4935</v>
      </c>
      <c r="G1359">
        <v>0</v>
      </c>
      <c r="H1359">
        <v>9</v>
      </c>
      <c r="I1359">
        <v>4</v>
      </c>
      <c r="J1359">
        <v>5</v>
      </c>
      <c r="K1359">
        <v>0</v>
      </c>
      <c r="L1359">
        <v>0</v>
      </c>
      <c r="M1359">
        <v>0</v>
      </c>
      <c r="N1359">
        <v>0</v>
      </c>
      <c r="O1359">
        <v>0</v>
      </c>
      <c r="P1359">
        <v>0</v>
      </c>
      <c r="Q1359">
        <v>0</v>
      </c>
    </row>
    <row r="1360" spans="1:17" x14ac:dyDescent="0.2">
      <c r="A1360" t="s">
        <v>19098</v>
      </c>
      <c r="B1360" t="s">
        <v>89</v>
      </c>
      <c r="C1360" t="s">
        <v>209</v>
      </c>
      <c r="D1360" t="s">
        <v>17736</v>
      </c>
      <c r="E1360" t="s">
        <v>83</v>
      </c>
      <c r="F1360" t="s">
        <v>4927</v>
      </c>
      <c r="G1360">
        <v>0</v>
      </c>
      <c r="H1360">
        <v>0</v>
      </c>
      <c r="I1360">
        <v>0</v>
      </c>
      <c r="J1360">
        <v>0</v>
      </c>
      <c r="K1360">
        <v>0</v>
      </c>
      <c r="L1360">
        <v>0</v>
      </c>
      <c r="M1360">
        <v>0</v>
      </c>
      <c r="N1360">
        <v>5</v>
      </c>
      <c r="O1360">
        <v>5</v>
      </c>
      <c r="P1360">
        <v>0</v>
      </c>
      <c r="Q1360">
        <v>0</v>
      </c>
    </row>
    <row r="1361" spans="1:17" x14ac:dyDescent="0.2">
      <c r="A1361" t="s">
        <v>19099</v>
      </c>
      <c r="B1361" t="s">
        <v>89</v>
      </c>
      <c r="C1361" t="s">
        <v>209</v>
      </c>
      <c r="D1361" t="s">
        <v>17736</v>
      </c>
      <c r="E1361" t="s">
        <v>83</v>
      </c>
      <c r="F1361" t="s">
        <v>17734</v>
      </c>
      <c r="G1361">
        <v>13</v>
      </c>
      <c r="H1361">
        <v>0</v>
      </c>
      <c r="I1361">
        <v>0</v>
      </c>
      <c r="J1361">
        <v>0</v>
      </c>
      <c r="K1361">
        <v>0</v>
      </c>
      <c r="L1361">
        <v>0</v>
      </c>
      <c r="M1361">
        <v>0</v>
      </c>
      <c r="N1361">
        <v>0</v>
      </c>
      <c r="O1361">
        <v>0</v>
      </c>
      <c r="P1361">
        <v>0</v>
      </c>
      <c r="Q1361">
        <v>0</v>
      </c>
    </row>
    <row r="1362" spans="1:17" x14ac:dyDescent="0.2">
      <c r="A1362" t="s">
        <v>19100</v>
      </c>
      <c r="B1362" t="s">
        <v>89</v>
      </c>
      <c r="C1362" t="s">
        <v>209</v>
      </c>
      <c r="D1362" t="s">
        <v>17736</v>
      </c>
      <c r="E1362" t="s">
        <v>81</v>
      </c>
      <c r="F1362" t="s">
        <v>4929</v>
      </c>
      <c r="G1362">
        <v>0</v>
      </c>
      <c r="H1362">
        <v>10</v>
      </c>
      <c r="I1362">
        <v>1</v>
      </c>
      <c r="J1362">
        <v>7</v>
      </c>
      <c r="K1362">
        <v>1</v>
      </c>
      <c r="L1362">
        <v>1</v>
      </c>
      <c r="M1362">
        <v>0</v>
      </c>
      <c r="N1362">
        <v>0</v>
      </c>
      <c r="O1362">
        <v>0</v>
      </c>
      <c r="P1362">
        <v>0</v>
      </c>
      <c r="Q1362">
        <v>0</v>
      </c>
    </row>
    <row r="1363" spans="1:17" x14ac:dyDescent="0.2">
      <c r="A1363" t="s">
        <v>19101</v>
      </c>
      <c r="B1363" t="s">
        <v>89</v>
      </c>
      <c r="C1363" t="s">
        <v>209</v>
      </c>
      <c r="D1363" t="s">
        <v>17736</v>
      </c>
      <c r="E1363" t="s">
        <v>81</v>
      </c>
      <c r="F1363" t="s">
        <v>4931</v>
      </c>
      <c r="G1363">
        <v>0</v>
      </c>
      <c r="H1363">
        <v>10</v>
      </c>
      <c r="I1363">
        <v>0</v>
      </c>
      <c r="J1363">
        <v>7</v>
      </c>
      <c r="K1363">
        <v>2</v>
      </c>
      <c r="L1363">
        <v>1</v>
      </c>
      <c r="M1363">
        <v>0</v>
      </c>
      <c r="N1363">
        <v>0</v>
      </c>
      <c r="O1363">
        <v>0</v>
      </c>
      <c r="P1363">
        <v>0</v>
      </c>
      <c r="Q1363">
        <v>0</v>
      </c>
    </row>
    <row r="1364" spans="1:17" x14ac:dyDescent="0.2">
      <c r="A1364" t="s">
        <v>19102</v>
      </c>
      <c r="B1364" t="s">
        <v>89</v>
      </c>
      <c r="C1364" t="s">
        <v>209</v>
      </c>
      <c r="D1364" t="s">
        <v>17736</v>
      </c>
      <c r="E1364" t="s">
        <v>81</v>
      </c>
      <c r="F1364" t="s">
        <v>4933</v>
      </c>
      <c r="G1364">
        <v>0</v>
      </c>
      <c r="H1364">
        <v>0</v>
      </c>
      <c r="I1364">
        <v>0</v>
      </c>
      <c r="J1364">
        <v>0</v>
      </c>
      <c r="K1364">
        <v>0</v>
      </c>
      <c r="L1364">
        <v>0</v>
      </c>
      <c r="M1364">
        <v>10</v>
      </c>
      <c r="N1364">
        <v>0</v>
      </c>
      <c r="O1364">
        <v>0</v>
      </c>
      <c r="P1364">
        <v>0</v>
      </c>
      <c r="Q1364">
        <v>0</v>
      </c>
    </row>
    <row r="1365" spans="1:17" x14ac:dyDescent="0.2">
      <c r="A1365" t="s">
        <v>19103</v>
      </c>
      <c r="B1365" t="s">
        <v>89</v>
      </c>
      <c r="C1365" t="s">
        <v>209</v>
      </c>
      <c r="D1365" t="s">
        <v>17736</v>
      </c>
      <c r="E1365" t="s">
        <v>81</v>
      </c>
      <c r="F1365" t="s">
        <v>4935</v>
      </c>
      <c r="G1365">
        <v>0</v>
      </c>
      <c r="H1365">
        <v>10</v>
      </c>
      <c r="I1365">
        <v>0</v>
      </c>
      <c r="J1365">
        <v>7</v>
      </c>
      <c r="K1365">
        <v>2</v>
      </c>
      <c r="L1365">
        <v>1</v>
      </c>
      <c r="M1365">
        <v>0</v>
      </c>
      <c r="N1365">
        <v>0</v>
      </c>
      <c r="O1365">
        <v>0</v>
      </c>
      <c r="P1365">
        <v>0</v>
      </c>
      <c r="Q1365">
        <v>0</v>
      </c>
    </row>
    <row r="1366" spans="1:17" x14ac:dyDescent="0.2">
      <c r="A1366" t="s">
        <v>19104</v>
      </c>
      <c r="B1366" t="s">
        <v>89</v>
      </c>
      <c r="C1366" t="s">
        <v>209</v>
      </c>
      <c r="D1366" t="s">
        <v>17736</v>
      </c>
      <c r="E1366" t="s">
        <v>81</v>
      </c>
      <c r="F1366" t="s">
        <v>4937</v>
      </c>
      <c r="G1366">
        <v>0</v>
      </c>
      <c r="H1366">
        <v>10</v>
      </c>
      <c r="I1366">
        <v>1</v>
      </c>
      <c r="J1366">
        <v>6</v>
      </c>
      <c r="K1366">
        <v>2</v>
      </c>
      <c r="L1366">
        <v>1</v>
      </c>
      <c r="M1366">
        <v>0</v>
      </c>
      <c r="N1366">
        <v>0</v>
      </c>
      <c r="O1366">
        <v>0</v>
      </c>
      <c r="P1366">
        <v>0</v>
      </c>
      <c r="Q1366">
        <v>0</v>
      </c>
    </row>
    <row r="1367" spans="1:17" x14ac:dyDescent="0.2">
      <c r="A1367" t="s">
        <v>19105</v>
      </c>
      <c r="B1367" t="s">
        <v>89</v>
      </c>
      <c r="C1367" t="s">
        <v>209</v>
      </c>
      <c r="D1367" t="s">
        <v>17736</v>
      </c>
      <c r="E1367" t="s">
        <v>81</v>
      </c>
      <c r="F1367" t="s">
        <v>4939</v>
      </c>
      <c r="G1367">
        <v>0</v>
      </c>
      <c r="H1367">
        <v>0</v>
      </c>
      <c r="I1367">
        <v>0</v>
      </c>
      <c r="J1367">
        <v>0</v>
      </c>
      <c r="K1367">
        <v>0</v>
      </c>
      <c r="L1367">
        <v>0</v>
      </c>
      <c r="M1367">
        <v>10</v>
      </c>
      <c r="N1367">
        <v>0</v>
      </c>
      <c r="O1367">
        <v>0</v>
      </c>
      <c r="P1367">
        <v>0</v>
      </c>
      <c r="Q1367">
        <v>0</v>
      </c>
    </row>
    <row r="1368" spans="1:17" x14ac:dyDescent="0.2">
      <c r="A1368" t="s">
        <v>19106</v>
      </c>
      <c r="B1368" t="s">
        <v>89</v>
      </c>
      <c r="C1368" t="s">
        <v>209</v>
      </c>
      <c r="D1368" t="s">
        <v>17736</v>
      </c>
      <c r="E1368" t="s">
        <v>81</v>
      </c>
      <c r="F1368" t="s">
        <v>4941</v>
      </c>
      <c r="G1368">
        <v>0</v>
      </c>
      <c r="H1368">
        <v>10</v>
      </c>
      <c r="I1368">
        <v>0</v>
      </c>
      <c r="J1368">
        <v>7</v>
      </c>
      <c r="K1368">
        <v>2</v>
      </c>
      <c r="L1368">
        <v>1</v>
      </c>
      <c r="M1368">
        <v>0</v>
      </c>
      <c r="N1368">
        <v>0</v>
      </c>
      <c r="O1368">
        <v>0</v>
      </c>
      <c r="P1368">
        <v>0</v>
      </c>
      <c r="Q1368">
        <v>0</v>
      </c>
    </row>
    <row r="1369" spans="1:17" x14ac:dyDescent="0.2">
      <c r="A1369" t="s">
        <v>19107</v>
      </c>
      <c r="B1369" t="s">
        <v>89</v>
      </c>
      <c r="C1369" t="s">
        <v>209</v>
      </c>
      <c r="D1369" t="s">
        <v>17736</v>
      </c>
      <c r="E1369" t="s">
        <v>81</v>
      </c>
      <c r="F1369" t="s">
        <v>4943</v>
      </c>
      <c r="G1369">
        <v>0</v>
      </c>
      <c r="H1369">
        <v>0</v>
      </c>
      <c r="I1369">
        <v>0</v>
      </c>
      <c r="J1369">
        <v>0</v>
      </c>
      <c r="K1369">
        <v>0</v>
      </c>
      <c r="L1369">
        <v>0</v>
      </c>
      <c r="M1369">
        <v>10</v>
      </c>
      <c r="N1369">
        <v>0</v>
      </c>
      <c r="O1369">
        <v>0</v>
      </c>
      <c r="P1369">
        <v>0</v>
      </c>
      <c r="Q1369">
        <v>0</v>
      </c>
    </row>
    <row r="1370" spans="1:17" x14ac:dyDescent="0.2">
      <c r="A1370" t="s">
        <v>19108</v>
      </c>
      <c r="B1370" t="s">
        <v>89</v>
      </c>
      <c r="C1370" t="s">
        <v>209</v>
      </c>
      <c r="D1370" t="s">
        <v>17736</v>
      </c>
      <c r="E1370" t="s">
        <v>81</v>
      </c>
      <c r="F1370" t="s">
        <v>4925</v>
      </c>
      <c r="G1370">
        <v>0</v>
      </c>
      <c r="H1370">
        <v>0</v>
      </c>
      <c r="I1370">
        <v>0</v>
      </c>
      <c r="J1370">
        <v>0</v>
      </c>
      <c r="K1370">
        <v>0</v>
      </c>
      <c r="L1370">
        <v>0</v>
      </c>
      <c r="M1370">
        <v>0</v>
      </c>
      <c r="N1370">
        <v>7</v>
      </c>
      <c r="O1370">
        <v>6</v>
      </c>
      <c r="P1370">
        <v>1</v>
      </c>
      <c r="Q1370">
        <v>0</v>
      </c>
    </row>
    <row r="1371" spans="1:17" x14ac:dyDescent="0.2">
      <c r="A1371" t="s">
        <v>19109</v>
      </c>
      <c r="B1371" t="s">
        <v>89</v>
      </c>
      <c r="C1371" t="s">
        <v>209</v>
      </c>
      <c r="D1371" t="s">
        <v>17736</v>
      </c>
      <c r="E1371" t="s">
        <v>81</v>
      </c>
      <c r="F1371" t="s">
        <v>4927</v>
      </c>
      <c r="G1371">
        <v>0</v>
      </c>
      <c r="H1371">
        <v>0</v>
      </c>
      <c r="I1371">
        <v>0</v>
      </c>
      <c r="J1371">
        <v>0</v>
      </c>
      <c r="K1371">
        <v>0</v>
      </c>
      <c r="L1371">
        <v>0</v>
      </c>
      <c r="M1371">
        <v>0</v>
      </c>
      <c r="N1371">
        <v>6</v>
      </c>
      <c r="O1371">
        <v>5</v>
      </c>
      <c r="P1371">
        <v>1</v>
      </c>
      <c r="Q1371">
        <v>0</v>
      </c>
    </row>
    <row r="1372" spans="1:17" x14ac:dyDescent="0.2">
      <c r="A1372" t="s">
        <v>19110</v>
      </c>
      <c r="B1372" t="s">
        <v>89</v>
      </c>
      <c r="C1372" t="s">
        <v>209</v>
      </c>
      <c r="D1372" t="s">
        <v>17736</v>
      </c>
      <c r="E1372" t="s">
        <v>81</v>
      </c>
      <c r="F1372" t="s">
        <v>17734</v>
      </c>
      <c r="G1372">
        <v>10</v>
      </c>
      <c r="H1372">
        <v>0</v>
      </c>
      <c r="I1372">
        <v>0</v>
      </c>
      <c r="J1372">
        <v>0</v>
      </c>
      <c r="K1372">
        <v>0</v>
      </c>
      <c r="L1372">
        <v>0</v>
      </c>
      <c r="M1372">
        <v>0</v>
      </c>
      <c r="N1372">
        <v>0</v>
      </c>
      <c r="O1372">
        <v>0</v>
      </c>
      <c r="P1372">
        <v>0</v>
      </c>
      <c r="Q1372">
        <v>0</v>
      </c>
    </row>
    <row r="1373" spans="1:17" x14ac:dyDescent="0.2">
      <c r="A1373" t="s">
        <v>19111</v>
      </c>
      <c r="B1373" t="s">
        <v>89</v>
      </c>
      <c r="C1373" t="s">
        <v>209</v>
      </c>
      <c r="D1373" t="s">
        <v>17754</v>
      </c>
      <c r="E1373" t="s">
        <v>81</v>
      </c>
      <c r="F1373" t="s">
        <v>17734</v>
      </c>
      <c r="G1373">
        <v>2</v>
      </c>
      <c r="H1373">
        <v>0</v>
      </c>
      <c r="I1373">
        <v>0</v>
      </c>
      <c r="J1373">
        <v>0</v>
      </c>
      <c r="K1373">
        <v>0</v>
      </c>
      <c r="L1373">
        <v>0</v>
      </c>
      <c r="M1373">
        <v>0</v>
      </c>
      <c r="N1373">
        <v>0</v>
      </c>
      <c r="O1373">
        <v>0</v>
      </c>
      <c r="P1373">
        <v>0</v>
      </c>
      <c r="Q1373">
        <v>0</v>
      </c>
    </row>
    <row r="1374" spans="1:17" x14ac:dyDescent="0.2">
      <c r="A1374" t="s">
        <v>19112</v>
      </c>
      <c r="B1374" t="s">
        <v>89</v>
      </c>
      <c r="C1374" t="s">
        <v>210</v>
      </c>
      <c r="D1374" t="s">
        <v>17736</v>
      </c>
      <c r="E1374" t="s">
        <v>83</v>
      </c>
      <c r="F1374" t="s">
        <v>4929</v>
      </c>
      <c r="G1374">
        <v>0</v>
      </c>
      <c r="H1374">
        <v>5</v>
      </c>
      <c r="I1374">
        <v>0</v>
      </c>
      <c r="J1374">
        <v>4</v>
      </c>
      <c r="K1374">
        <v>0</v>
      </c>
      <c r="L1374">
        <v>1</v>
      </c>
      <c r="M1374">
        <v>0</v>
      </c>
      <c r="N1374">
        <v>0</v>
      </c>
      <c r="O1374">
        <v>0</v>
      </c>
      <c r="P1374">
        <v>0</v>
      </c>
      <c r="Q1374">
        <v>0</v>
      </c>
    </row>
    <row r="1375" spans="1:17" x14ac:dyDescent="0.2">
      <c r="A1375" t="s">
        <v>19113</v>
      </c>
      <c r="B1375" t="s">
        <v>89</v>
      </c>
      <c r="C1375" t="s">
        <v>210</v>
      </c>
      <c r="D1375" t="s">
        <v>17736</v>
      </c>
      <c r="E1375" t="s">
        <v>83</v>
      </c>
      <c r="F1375" t="s">
        <v>4931</v>
      </c>
      <c r="G1375">
        <v>0</v>
      </c>
      <c r="H1375">
        <v>5</v>
      </c>
      <c r="I1375">
        <v>0</v>
      </c>
      <c r="J1375">
        <v>4</v>
      </c>
      <c r="K1375">
        <v>0</v>
      </c>
      <c r="L1375">
        <v>1</v>
      </c>
      <c r="M1375">
        <v>0</v>
      </c>
      <c r="N1375">
        <v>0</v>
      </c>
      <c r="O1375">
        <v>0</v>
      </c>
      <c r="P1375">
        <v>0</v>
      </c>
      <c r="Q1375">
        <v>0</v>
      </c>
    </row>
    <row r="1376" spans="1:17" x14ac:dyDescent="0.2">
      <c r="A1376" t="s">
        <v>19114</v>
      </c>
      <c r="B1376" t="s">
        <v>89</v>
      </c>
      <c r="C1376" t="s">
        <v>210</v>
      </c>
      <c r="D1376" t="s">
        <v>17736</v>
      </c>
      <c r="E1376" t="s">
        <v>83</v>
      </c>
      <c r="F1376" t="s">
        <v>4933</v>
      </c>
      <c r="G1376">
        <v>0</v>
      </c>
      <c r="H1376">
        <v>0</v>
      </c>
      <c r="I1376">
        <v>0</v>
      </c>
      <c r="J1376">
        <v>0</v>
      </c>
      <c r="K1376">
        <v>0</v>
      </c>
      <c r="L1376">
        <v>0</v>
      </c>
      <c r="M1376">
        <v>5</v>
      </c>
      <c r="N1376">
        <v>0</v>
      </c>
      <c r="O1376">
        <v>0</v>
      </c>
      <c r="P1376">
        <v>0</v>
      </c>
      <c r="Q1376">
        <v>0</v>
      </c>
    </row>
    <row r="1377" spans="1:17" x14ac:dyDescent="0.2">
      <c r="A1377" t="s">
        <v>19115</v>
      </c>
      <c r="B1377" t="s">
        <v>89</v>
      </c>
      <c r="C1377" t="s">
        <v>210</v>
      </c>
      <c r="D1377" t="s">
        <v>17736</v>
      </c>
      <c r="E1377" t="s">
        <v>83</v>
      </c>
      <c r="F1377" t="s">
        <v>4935</v>
      </c>
      <c r="G1377">
        <v>0</v>
      </c>
      <c r="H1377">
        <v>5</v>
      </c>
      <c r="I1377">
        <v>0</v>
      </c>
      <c r="J1377">
        <v>4</v>
      </c>
      <c r="K1377">
        <v>0</v>
      </c>
      <c r="L1377">
        <v>1</v>
      </c>
      <c r="M1377">
        <v>0</v>
      </c>
      <c r="N1377">
        <v>0</v>
      </c>
      <c r="O1377">
        <v>0</v>
      </c>
      <c r="P1377">
        <v>0</v>
      </c>
      <c r="Q1377">
        <v>0</v>
      </c>
    </row>
    <row r="1378" spans="1:17" x14ac:dyDescent="0.2">
      <c r="A1378" t="s">
        <v>19116</v>
      </c>
      <c r="B1378" t="s">
        <v>89</v>
      </c>
      <c r="C1378" t="s">
        <v>210</v>
      </c>
      <c r="D1378" t="s">
        <v>17736</v>
      </c>
      <c r="E1378" t="s">
        <v>83</v>
      </c>
      <c r="F1378" t="s">
        <v>4937</v>
      </c>
      <c r="G1378">
        <v>0</v>
      </c>
      <c r="H1378">
        <v>5</v>
      </c>
      <c r="I1378">
        <v>0</v>
      </c>
      <c r="J1378">
        <v>4</v>
      </c>
      <c r="K1378">
        <v>0</v>
      </c>
      <c r="L1378">
        <v>1</v>
      </c>
      <c r="M1378">
        <v>0</v>
      </c>
      <c r="N1378">
        <v>0</v>
      </c>
      <c r="O1378">
        <v>0</v>
      </c>
      <c r="P1378">
        <v>0</v>
      </c>
      <c r="Q1378">
        <v>0</v>
      </c>
    </row>
    <row r="1379" spans="1:17" x14ac:dyDescent="0.2">
      <c r="A1379" t="s">
        <v>19117</v>
      </c>
      <c r="B1379" t="s">
        <v>89</v>
      </c>
      <c r="C1379" t="s">
        <v>210</v>
      </c>
      <c r="D1379" t="s">
        <v>17736</v>
      </c>
      <c r="E1379" t="s">
        <v>83</v>
      </c>
      <c r="F1379" t="s">
        <v>4939</v>
      </c>
      <c r="G1379">
        <v>0</v>
      </c>
      <c r="H1379">
        <v>0</v>
      </c>
      <c r="I1379">
        <v>0</v>
      </c>
      <c r="J1379">
        <v>0</v>
      </c>
      <c r="K1379">
        <v>0</v>
      </c>
      <c r="L1379">
        <v>0</v>
      </c>
      <c r="M1379">
        <v>5</v>
      </c>
      <c r="N1379">
        <v>0</v>
      </c>
      <c r="O1379">
        <v>0</v>
      </c>
      <c r="P1379">
        <v>0</v>
      </c>
      <c r="Q1379">
        <v>0</v>
      </c>
    </row>
    <row r="1380" spans="1:17" x14ac:dyDescent="0.2">
      <c r="A1380" t="s">
        <v>19118</v>
      </c>
      <c r="B1380" t="s">
        <v>89</v>
      </c>
      <c r="C1380" t="s">
        <v>210</v>
      </c>
      <c r="D1380" t="s">
        <v>17736</v>
      </c>
      <c r="E1380" t="s">
        <v>83</v>
      </c>
      <c r="F1380" t="s">
        <v>4941</v>
      </c>
      <c r="G1380">
        <v>0</v>
      </c>
      <c r="H1380">
        <v>5</v>
      </c>
      <c r="I1380">
        <v>0</v>
      </c>
      <c r="J1380">
        <v>4</v>
      </c>
      <c r="K1380">
        <v>0</v>
      </c>
      <c r="L1380">
        <v>1</v>
      </c>
      <c r="M1380">
        <v>0</v>
      </c>
      <c r="N1380">
        <v>0</v>
      </c>
      <c r="O1380">
        <v>0</v>
      </c>
      <c r="P1380">
        <v>0</v>
      </c>
      <c r="Q1380">
        <v>0</v>
      </c>
    </row>
    <row r="1381" spans="1:17" x14ac:dyDescent="0.2">
      <c r="A1381" t="s">
        <v>19119</v>
      </c>
      <c r="B1381" t="s">
        <v>89</v>
      </c>
      <c r="C1381" t="s">
        <v>210</v>
      </c>
      <c r="D1381" t="s">
        <v>17736</v>
      </c>
      <c r="E1381" t="s">
        <v>83</v>
      </c>
      <c r="F1381" t="s">
        <v>4943</v>
      </c>
      <c r="G1381">
        <v>0</v>
      </c>
      <c r="H1381">
        <v>0</v>
      </c>
      <c r="I1381">
        <v>0</v>
      </c>
      <c r="J1381">
        <v>0</v>
      </c>
      <c r="K1381">
        <v>0</v>
      </c>
      <c r="L1381">
        <v>0</v>
      </c>
      <c r="M1381">
        <v>5</v>
      </c>
      <c r="N1381">
        <v>0</v>
      </c>
      <c r="O1381">
        <v>0</v>
      </c>
      <c r="P1381">
        <v>0</v>
      </c>
      <c r="Q1381">
        <v>0</v>
      </c>
    </row>
    <row r="1382" spans="1:17" x14ac:dyDescent="0.2">
      <c r="A1382" t="s">
        <v>19120</v>
      </c>
      <c r="B1382" t="s">
        <v>89</v>
      </c>
      <c r="C1382" t="s">
        <v>210</v>
      </c>
      <c r="D1382" t="s">
        <v>17736</v>
      </c>
      <c r="E1382" t="s">
        <v>83</v>
      </c>
      <c r="F1382" t="s">
        <v>4925</v>
      </c>
      <c r="G1382">
        <v>0</v>
      </c>
      <c r="H1382">
        <v>0</v>
      </c>
      <c r="I1382">
        <v>0</v>
      </c>
      <c r="J1382">
        <v>0</v>
      </c>
      <c r="K1382">
        <v>0</v>
      </c>
      <c r="L1382">
        <v>0</v>
      </c>
      <c r="M1382">
        <v>0</v>
      </c>
      <c r="N1382">
        <v>3</v>
      </c>
      <c r="O1382">
        <v>2</v>
      </c>
      <c r="P1382">
        <v>0</v>
      </c>
      <c r="Q1382">
        <v>1</v>
      </c>
    </row>
    <row r="1383" spans="1:17" x14ac:dyDescent="0.2">
      <c r="A1383" t="s">
        <v>19121</v>
      </c>
      <c r="B1383" t="s">
        <v>89</v>
      </c>
      <c r="C1383" t="s">
        <v>210</v>
      </c>
      <c r="D1383" t="s">
        <v>17736</v>
      </c>
      <c r="E1383" t="s">
        <v>83</v>
      </c>
      <c r="F1383" t="s">
        <v>4927</v>
      </c>
      <c r="G1383">
        <v>0</v>
      </c>
      <c r="H1383">
        <v>0</v>
      </c>
      <c r="I1383">
        <v>0</v>
      </c>
      <c r="J1383">
        <v>0</v>
      </c>
      <c r="K1383">
        <v>0</v>
      </c>
      <c r="L1383">
        <v>0</v>
      </c>
      <c r="M1383">
        <v>0</v>
      </c>
      <c r="N1383">
        <v>3</v>
      </c>
      <c r="O1383">
        <v>2</v>
      </c>
      <c r="P1383">
        <v>0</v>
      </c>
      <c r="Q1383">
        <v>1</v>
      </c>
    </row>
    <row r="1384" spans="1:17" x14ac:dyDescent="0.2">
      <c r="A1384" t="s">
        <v>19122</v>
      </c>
      <c r="B1384" t="s">
        <v>89</v>
      </c>
      <c r="C1384" t="s">
        <v>148</v>
      </c>
      <c r="D1384" t="s">
        <v>17736</v>
      </c>
      <c r="E1384" t="s">
        <v>81</v>
      </c>
      <c r="F1384" t="s">
        <v>4939</v>
      </c>
      <c r="G1384">
        <v>0</v>
      </c>
      <c r="H1384">
        <v>0</v>
      </c>
      <c r="I1384">
        <v>0</v>
      </c>
      <c r="J1384">
        <v>0</v>
      </c>
      <c r="K1384">
        <v>0</v>
      </c>
      <c r="L1384">
        <v>0</v>
      </c>
      <c r="M1384">
        <v>12</v>
      </c>
      <c r="N1384">
        <v>0</v>
      </c>
      <c r="O1384">
        <v>0</v>
      </c>
      <c r="P1384">
        <v>0</v>
      </c>
      <c r="Q1384">
        <v>0</v>
      </c>
    </row>
    <row r="1385" spans="1:17" x14ac:dyDescent="0.2">
      <c r="A1385" t="s">
        <v>19123</v>
      </c>
      <c r="B1385" t="s">
        <v>89</v>
      </c>
      <c r="C1385" t="s">
        <v>148</v>
      </c>
      <c r="D1385" t="s">
        <v>17736</v>
      </c>
      <c r="E1385" t="s">
        <v>81</v>
      </c>
      <c r="F1385" t="s">
        <v>4941</v>
      </c>
      <c r="G1385">
        <v>0</v>
      </c>
      <c r="H1385">
        <v>12</v>
      </c>
      <c r="I1385">
        <v>2</v>
      </c>
      <c r="J1385">
        <v>10</v>
      </c>
      <c r="K1385">
        <v>0</v>
      </c>
      <c r="L1385">
        <v>0</v>
      </c>
      <c r="M1385">
        <v>0</v>
      </c>
      <c r="N1385">
        <v>0</v>
      </c>
      <c r="O1385">
        <v>0</v>
      </c>
      <c r="P1385">
        <v>0</v>
      </c>
      <c r="Q1385">
        <v>0</v>
      </c>
    </row>
    <row r="1386" spans="1:17" x14ac:dyDescent="0.2">
      <c r="A1386" t="s">
        <v>19124</v>
      </c>
      <c r="B1386" t="s">
        <v>89</v>
      </c>
      <c r="C1386" t="s">
        <v>211</v>
      </c>
      <c r="D1386" t="s">
        <v>17736</v>
      </c>
      <c r="E1386" t="s">
        <v>81</v>
      </c>
      <c r="F1386" t="s">
        <v>4927</v>
      </c>
      <c r="G1386">
        <v>0</v>
      </c>
      <c r="H1386">
        <v>0</v>
      </c>
      <c r="I1386">
        <v>0</v>
      </c>
      <c r="J1386">
        <v>0</v>
      </c>
      <c r="K1386">
        <v>0</v>
      </c>
      <c r="L1386">
        <v>0</v>
      </c>
      <c r="M1386">
        <v>0</v>
      </c>
      <c r="N1386">
        <v>1</v>
      </c>
      <c r="O1386">
        <v>0</v>
      </c>
      <c r="P1386">
        <v>1</v>
      </c>
      <c r="Q1386">
        <v>0</v>
      </c>
    </row>
    <row r="1387" spans="1:17" x14ac:dyDescent="0.2">
      <c r="A1387" t="s">
        <v>19125</v>
      </c>
      <c r="B1387" t="s">
        <v>89</v>
      </c>
      <c r="C1387" t="s">
        <v>211</v>
      </c>
      <c r="D1387" t="s">
        <v>17736</v>
      </c>
      <c r="E1387" t="s">
        <v>81</v>
      </c>
      <c r="F1387" t="s">
        <v>17734</v>
      </c>
      <c r="G1387">
        <v>2</v>
      </c>
      <c r="H1387">
        <v>0</v>
      </c>
      <c r="I1387">
        <v>0</v>
      </c>
      <c r="J1387">
        <v>0</v>
      </c>
      <c r="K1387">
        <v>0</v>
      </c>
      <c r="L1387">
        <v>0</v>
      </c>
      <c r="M1387">
        <v>0</v>
      </c>
      <c r="N1387">
        <v>0</v>
      </c>
      <c r="O1387">
        <v>0</v>
      </c>
      <c r="P1387">
        <v>0</v>
      </c>
      <c r="Q1387">
        <v>0</v>
      </c>
    </row>
    <row r="1388" spans="1:17" x14ac:dyDescent="0.2">
      <c r="A1388" t="s">
        <v>19126</v>
      </c>
      <c r="B1388" t="s">
        <v>89</v>
      </c>
      <c r="C1388" t="s">
        <v>211</v>
      </c>
      <c r="D1388" t="s">
        <v>17748</v>
      </c>
      <c r="E1388" t="s">
        <v>81</v>
      </c>
      <c r="F1388" t="s">
        <v>17749</v>
      </c>
      <c r="G1388">
        <v>0</v>
      </c>
      <c r="H1388">
        <v>0</v>
      </c>
      <c r="I1388">
        <v>0</v>
      </c>
      <c r="J1388">
        <v>0</v>
      </c>
      <c r="K1388">
        <v>0</v>
      </c>
      <c r="L1388">
        <v>0</v>
      </c>
      <c r="M1388">
        <v>0</v>
      </c>
      <c r="N1388">
        <v>1</v>
      </c>
      <c r="O1388">
        <v>1</v>
      </c>
      <c r="P1388">
        <v>0</v>
      </c>
      <c r="Q1388">
        <v>0</v>
      </c>
    </row>
    <row r="1389" spans="1:17" x14ac:dyDescent="0.2">
      <c r="A1389" t="s">
        <v>19127</v>
      </c>
      <c r="B1389" t="s">
        <v>89</v>
      </c>
      <c r="C1389" t="s">
        <v>211</v>
      </c>
      <c r="D1389" t="s">
        <v>17748</v>
      </c>
      <c r="E1389" t="s">
        <v>81</v>
      </c>
      <c r="F1389" t="s">
        <v>17734</v>
      </c>
      <c r="G1389">
        <v>1</v>
      </c>
      <c r="H1389">
        <v>0</v>
      </c>
      <c r="I1389">
        <v>0</v>
      </c>
      <c r="J1389">
        <v>0</v>
      </c>
      <c r="K1389">
        <v>0</v>
      </c>
      <c r="L1389">
        <v>0</v>
      </c>
      <c r="M1389">
        <v>0</v>
      </c>
      <c r="N1389">
        <v>0</v>
      </c>
      <c r="O1389">
        <v>0</v>
      </c>
      <c r="P1389">
        <v>0</v>
      </c>
      <c r="Q1389">
        <v>0</v>
      </c>
    </row>
    <row r="1390" spans="1:17" x14ac:dyDescent="0.2">
      <c r="A1390" t="s">
        <v>19128</v>
      </c>
      <c r="B1390" t="s">
        <v>89</v>
      </c>
      <c r="C1390" t="s">
        <v>212</v>
      </c>
      <c r="D1390" t="s">
        <v>17768</v>
      </c>
      <c r="E1390" t="s">
        <v>83</v>
      </c>
      <c r="F1390" t="s">
        <v>17734</v>
      </c>
      <c r="G1390">
        <v>1</v>
      </c>
      <c r="H1390">
        <v>0</v>
      </c>
      <c r="I1390">
        <v>0</v>
      </c>
      <c r="J1390">
        <v>0</v>
      </c>
      <c r="K1390">
        <v>0</v>
      </c>
      <c r="L1390">
        <v>0</v>
      </c>
      <c r="M1390">
        <v>0</v>
      </c>
      <c r="N1390">
        <v>0</v>
      </c>
      <c r="O1390">
        <v>0</v>
      </c>
      <c r="P1390">
        <v>0</v>
      </c>
      <c r="Q1390">
        <v>0</v>
      </c>
    </row>
    <row r="1391" spans="1:17" x14ac:dyDescent="0.2">
      <c r="A1391" t="s">
        <v>19129</v>
      </c>
      <c r="B1391" t="s">
        <v>89</v>
      </c>
      <c r="C1391" t="s">
        <v>212</v>
      </c>
      <c r="D1391" t="s">
        <v>17768</v>
      </c>
      <c r="E1391" t="s">
        <v>81</v>
      </c>
      <c r="F1391" t="s">
        <v>17734</v>
      </c>
      <c r="G1391">
        <v>1</v>
      </c>
      <c r="H1391">
        <v>0</v>
      </c>
      <c r="I1391">
        <v>0</v>
      </c>
      <c r="J1391">
        <v>0</v>
      </c>
      <c r="K1391">
        <v>0</v>
      </c>
      <c r="L1391">
        <v>0</v>
      </c>
      <c r="M1391">
        <v>0</v>
      </c>
      <c r="N1391">
        <v>0</v>
      </c>
      <c r="O1391">
        <v>0</v>
      </c>
      <c r="P1391">
        <v>0</v>
      </c>
      <c r="Q1391">
        <v>0</v>
      </c>
    </row>
    <row r="1392" spans="1:17" x14ac:dyDescent="0.2">
      <c r="A1392" t="s">
        <v>19130</v>
      </c>
      <c r="B1392" t="s">
        <v>89</v>
      </c>
      <c r="C1392" t="s">
        <v>212</v>
      </c>
      <c r="D1392" t="s">
        <v>17736</v>
      </c>
      <c r="E1392" t="s">
        <v>83</v>
      </c>
      <c r="F1392" t="s">
        <v>4929</v>
      </c>
      <c r="G1392">
        <v>0</v>
      </c>
      <c r="H1392">
        <v>16</v>
      </c>
      <c r="I1392">
        <v>2</v>
      </c>
      <c r="J1392">
        <v>10</v>
      </c>
      <c r="K1392">
        <v>2</v>
      </c>
      <c r="L1392">
        <v>2</v>
      </c>
      <c r="M1392">
        <v>0</v>
      </c>
      <c r="N1392">
        <v>0</v>
      </c>
      <c r="O1392">
        <v>0</v>
      </c>
      <c r="P1392">
        <v>0</v>
      </c>
      <c r="Q1392">
        <v>0</v>
      </c>
    </row>
    <row r="1393" spans="1:17" x14ac:dyDescent="0.2">
      <c r="A1393" t="s">
        <v>19131</v>
      </c>
      <c r="B1393" t="s">
        <v>89</v>
      </c>
      <c r="C1393" t="s">
        <v>212</v>
      </c>
      <c r="D1393" t="s">
        <v>17736</v>
      </c>
      <c r="E1393" t="s">
        <v>83</v>
      </c>
      <c r="F1393" t="s">
        <v>4931</v>
      </c>
      <c r="G1393">
        <v>0</v>
      </c>
      <c r="H1393">
        <v>16</v>
      </c>
      <c r="I1393">
        <v>1</v>
      </c>
      <c r="J1393">
        <v>11</v>
      </c>
      <c r="K1393">
        <v>1</v>
      </c>
      <c r="L1393">
        <v>3</v>
      </c>
      <c r="M1393">
        <v>0</v>
      </c>
      <c r="N1393">
        <v>0</v>
      </c>
      <c r="O1393">
        <v>0</v>
      </c>
      <c r="P1393">
        <v>0</v>
      </c>
      <c r="Q1393">
        <v>0</v>
      </c>
    </row>
    <row r="1394" spans="1:17" x14ac:dyDescent="0.2">
      <c r="A1394" t="s">
        <v>19132</v>
      </c>
      <c r="B1394" t="s">
        <v>89</v>
      </c>
      <c r="C1394" t="s">
        <v>212</v>
      </c>
      <c r="D1394" t="s">
        <v>17736</v>
      </c>
      <c r="E1394" t="s">
        <v>83</v>
      </c>
      <c r="F1394" t="s">
        <v>4933</v>
      </c>
      <c r="G1394">
        <v>0</v>
      </c>
      <c r="H1394">
        <v>0</v>
      </c>
      <c r="I1394">
        <v>0</v>
      </c>
      <c r="J1394">
        <v>0</v>
      </c>
      <c r="K1394">
        <v>0</v>
      </c>
      <c r="L1394">
        <v>0</v>
      </c>
      <c r="M1394">
        <v>16</v>
      </c>
      <c r="N1394">
        <v>0</v>
      </c>
      <c r="O1394">
        <v>0</v>
      </c>
      <c r="P1394">
        <v>0</v>
      </c>
      <c r="Q1394">
        <v>0</v>
      </c>
    </row>
    <row r="1395" spans="1:17" x14ac:dyDescent="0.2">
      <c r="A1395" t="s">
        <v>19133</v>
      </c>
      <c r="B1395" t="s">
        <v>89</v>
      </c>
      <c r="C1395" t="s">
        <v>212</v>
      </c>
      <c r="D1395" t="s">
        <v>17736</v>
      </c>
      <c r="E1395" t="s">
        <v>83</v>
      </c>
      <c r="F1395" t="s">
        <v>4935</v>
      </c>
      <c r="G1395">
        <v>0</v>
      </c>
      <c r="H1395">
        <v>16</v>
      </c>
      <c r="I1395">
        <v>1</v>
      </c>
      <c r="J1395">
        <v>11</v>
      </c>
      <c r="K1395">
        <v>1</v>
      </c>
      <c r="L1395">
        <v>3</v>
      </c>
      <c r="M1395">
        <v>0</v>
      </c>
      <c r="N1395">
        <v>0</v>
      </c>
      <c r="O1395">
        <v>0</v>
      </c>
      <c r="P1395">
        <v>0</v>
      </c>
      <c r="Q1395">
        <v>0</v>
      </c>
    </row>
    <row r="1396" spans="1:17" x14ac:dyDescent="0.2">
      <c r="A1396" t="s">
        <v>19134</v>
      </c>
      <c r="B1396" t="s">
        <v>89</v>
      </c>
      <c r="C1396" t="s">
        <v>212</v>
      </c>
      <c r="D1396" t="s">
        <v>17736</v>
      </c>
      <c r="E1396" t="s">
        <v>83</v>
      </c>
      <c r="F1396" t="s">
        <v>4937</v>
      </c>
      <c r="G1396">
        <v>0</v>
      </c>
      <c r="H1396">
        <v>16</v>
      </c>
      <c r="I1396">
        <v>1</v>
      </c>
      <c r="J1396">
        <v>11</v>
      </c>
      <c r="K1396">
        <v>1</v>
      </c>
      <c r="L1396">
        <v>3</v>
      </c>
      <c r="M1396">
        <v>0</v>
      </c>
      <c r="N1396">
        <v>0</v>
      </c>
      <c r="O1396">
        <v>0</v>
      </c>
      <c r="P1396">
        <v>0</v>
      </c>
      <c r="Q1396">
        <v>0</v>
      </c>
    </row>
    <row r="1397" spans="1:17" x14ac:dyDescent="0.2">
      <c r="A1397" t="s">
        <v>19135</v>
      </c>
      <c r="B1397" t="s">
        <v>89</v>
      </c>
      <c r="C1397" t="s">
        <v>212</v>
      </c>
      <c r="D1397" t="s">
        <v>17736</v>
      </c>
      <c r="E1397" t="s">
        <v>83</v>
      </c>
      <c r="F1397" t="s">
        <v>4939</v>
      </c>
      <c r="G1397">
        <v>0</v>
      </c>
      <c r="H1397">
        <v>0</v>
      </c>
      <c r="I1397">
        <v>0</v>
      </c>
      <c r="J1397">
        <v>0</v>
      </c>
      <c r="K1397">
        <v>0</v>
      </c>
      <c r="L1397">
        <v>0</v>
      </c>
      <c r="M1397">
        <v>16</v>
      </c>
      <c r="N1397">
        <v>0</v>
      </c>
      <c r="O1397">
        <v>0</v>
      </c>
      <c r="P1397">
        <v>0</v>
      </c>
      <c r="Q1397">
        <v>0</v>
      </c>
    </row>
    <row r="1398" spans="1:17" x14ac:dyDescent="0.2">
      <c r="A1398" t="s">
        <v>19136</v>
      </c>
      <c r="B1398" t="s">
        <v>89</v>
      </c>
      <c r="C1398" t="s">
        <v>212</v>
      </c>
      <c r="D1398" t="s">
        <v>17736</v>
      </c>
      <c r="E1398" t="s">
        <v>83</v>
      </c>
      <c r="F1398" t="s">
        <v>4941</v>
      </c>
      <c r="G1398">
        <v>0</v>
      </c>
      <c r="H1398">
        <v>16</v>
      </c>
      <c r="I1398">
        <v>1</v>
      </c>
      <c r="J1398">
        <v>11</v>
      </c>
      <c r="K1398">
        <v>2</v>
      </c>
      <c r="L1398">
        <v>2</v>
      </c>
      <c r="M1398">
        <v>0</v>
      </c>
      <c r="N1398">
        <v>0</v>
      </c>
      <c r="O1398">
        <v>0</v>
      </c>
      <c r="P1398">
        <v>0</v>
      </c>
      <c r="Q1398">
        <v>0</v>
      </c>
    </row>
    <row r="1399" spans="1:17" x14ac:dyDescent="0.2">
      <c r="A1399" t="s">
        <v>19137</v>
      </c>
      <c r="B1399" t="s">
        <v>89</v>
      </c>
      <c r="C1399" t="s">
        <v>212</v>
      </c>
      <c r="D1399" t="s">
        <v>17736</v>
      </c>
      <c r="E1399" t="s">
        <v>83</v>
      </c>
      <c r="F1399" t="s">
        <v>4943</v>
      </c>
      <c r="G1399">
        <v>0</v>
      </c>
      <c r="H1399">
        <v>0</v>
      </c>
      <c r="I1399">
        <v>0</v>
      </c>
      <c r="J1399">
        <v>0</v>
      </c>
      <c r="K1399">
        <v>0</v>
      </c>
      <c r="L1399">
        <v>0</v>
      </c>
      <c r="M1399">
        <v>16</v>
      </c>
      <c r="N1399">
        <v>0</v>
      </c>
      <c r="O1399">
        <v>0</v>
      </c>
      <c r="P1399">
        <v>0</v>
      </c>
      <c r="Q1399">
        <v>0</v>
      </c>
    </row>
    <row r="1400" spans="1:17" x14ac:dyDescent="0.2">
      <c r="A1400" t="s">
        <v>19138</v>
      </c>
      <c r="B1400" t="s">
        <v>89</v>
      </c>
      <c r="C1400" t="s">
        <v>212</v>
      </c>
      <c r="D1400" t="s">
        <v>17736</v>
      </c>
      <c r="E1400" t="s">
        <v>83</v>
      </c>
      <c r="F1400" t="s">
        <v>4925</v>
      </c>
      <c r="G1400">
        <v>0</v>
      </c>
      <c r="H1400">
        <v>0</v>
      </c>
      <c r="I1400">
        <v>0</v>
      </c>
      <c r="J1400">
        <v>0</v>
      </c>
      <c r="K1400">
        <v>0</v>
      </c>
      <c r="L1400">
        <v>0</v>
      </c>
      <c r="M1400">
        <v>0</v>
      </c>
      <c r="N1400">
        <v>13</v>
      </c>
      <c r="O1400">
        <v>10</v>
      </c>
      <c r="P1400">
        <v>2</v>
      </c>
      <c r="Q1400">
        <v>1</v>
      </c>
    </row>
    <row r="1401" spans="1:17" x14ac:dyDescent="0.2">
      <c r="A1401" t="s">
        <v>19139</v>
      </c>
      <c r="B1401" t="s">
        <v>89</v>
      </c>
      <c r="C1401" t="s">
        <v>212</v>
      </c>
      <c r="D1401" t="s">
        <v>17736</v>
      </c>
      <c r="E1401" t="s">
        <v>83</v>
      </c>
      <c r="F1401" t="s">
        <v>4927</v>
      </c>
      <c r="G1401">
        <v>0</v>
      </c>
      <c r="H1401">
        <v>0</v>
      </c>
      <c r="I1401">
        <v>0</v>
      </c>
      <c r="J1401">
        <v>0</v>
      </c>
      <c r="K1401">
        <v>0</v>
      </c>
      <c r="L1401">
        <v>0</v>
      </c>
      <c r="M1401">
        <v>0</v>
      </c>
      <c r="N1401">
        <v>12</v>
      </c>
      <c r="O1401">
        <v>9</v>
      </c>
      <c r="P1401">
        <v>2</v>
      </c>
      <c r="Q1401">
        <v>1</v>
      </c>
    </row>
    <row r="1402" spans="1:17" x14ac:dyDescent="0.2">
      <c r="A1402" t="s">
        <v>19140</v>
      </c>
      <c r="B1402" t="s">
        <v>89</v>
      </c>
      <c r="C1402" t="s">
        <v>212</v>
      </c>
      <c r="D1402" t="s">
        <v>17736</v>
      </c>
      <c r="E1402" t="s">
        <v>83</v>
      </c>
      <c r="F1402" t="s">
        <v>17734</v>
      </c>
      <c r="G1402">
        <v>16</v>
      </c>
      <c r="H1402">
        <v>0</v>
      </c>
      <c r="I1402">
        <v>0</v>
      </c>
      <c r="J1402">
        <v>0</v>
      </c>
      <c r="K1402">
        <v>0</v>
      </c>
      <c r="L1402">
        <v>0</v>
      </c>
      <c r="M1402">
        <v>0</v>
      </c>
      <c r="N1402">
        <v>0</v>
      </c>
      <c r="O1402">
        <v>0</v>
      </c>
      <c r="P1402">
        <v>0</v>
      </c>
      <c r="Q1402">
        <v>0</v>
      </c>
    </row>
    <row r="1403" spans="1:17" x14ac:dyDescent="0.2">
      <c r="A1403" t="s">
        <v>19141</v>
      </c>
      <c r="B1403" t="s">
        <v>89</v>
      </c>
      <c r="C1403" t="s">
        <v>212</v>
      </c>
      <c r="D1403" t="s">
        <v>17736</v>
      </c>
      <c r="E1403" t="s">
        <v>81</v>
      </c>
      <c r="F1403" t="s">
        <v>4929</v>
      </c>
      <c r="G1403">
        <v>0</v>
      </c>
      <c r="H1403">
        <v>13</v>
      </c>
      <c r="I1403">
        <v>1</v>
      </c>
      <c r="J1403">
        <v>11</v>
      </c>
      <c r="K1403">
        <v>1</v>
      </c>
      <c r="L1403">
        <v>0</v>
      </c>
      <c r="M1403">
        <v>0</v>
      </c>
      <c r="N1403">
        <v>0</v>
      </c>
      <c r="O1403">
        <v>0</v>
      </c>
      <c r="P1403">
        <v>0</v>
      </c>
      <c r="Q1403">
        <v>0</v>
      </c>
    </row>
    <row r="1404" spans="1:17" x14ac:dyDescent="0.2">
      <c r="A1404" t="s">
        <v>19142</v>
      </c>
      <c r="B1404" t="s">
        <v>89</v>
      </c>
      <c r="C1404" t="s">
        <v>212</v>
      </c>
      <c r="D1404" t="s">
        <v>17736</v>
      </c>
      <c r="E1404" t="s">
        <v>81</v>
      </c>
      <c r="F1404" t="s">
        <v>4931</v>
      </c>
      <c r="G1404">
        <v>0</v>
      </c>
      <c r="H1404">
        <v>13</v>
      </c>
      <c r="I1404">
        <v>1</v>
      </c>
      <c r="J1404">
        <v>11</v>
      </c>
      <c r="K1404">
        <v>1</v>
      </c>
      <c r="L1404">
        <v>0</v>
      </c>
      <c r="M1404">
        <v>0</v>
      </c>
      <c r="N1404">
        <v>0</v>
      </c>
      <c r="O1404">
        <v>0</v>
      </c>
      <c r="P1404">
        <v>0</v>
      </c>
      <c r="Q1404">
        <v>0</v>
      </c>
    </row>
    <row r="1405" spans="1:17" x14ac:dyDescent="0.2">
      <c r="A1405" t="s">
        <v>19143</v>
      </c>
      <c r="B1405" t="s">
        <v>89</v>
      </c>
      <c r="C1405" t="s">
        <v>212</v>
      </c>
      <c r="D1405" t="s">
        <v>17736</v>
      </c>
      <c r="E1405" t="s">
        <v>81</v>
      </c>
      <c r="F1405" t="s">
        <v>4933</v>
      </c>
      <c r="G1405">
        <v>0</v>
      </c>
      <c r="H1405">
        <v>0</v>
      </c>
      <c r="I1405">
        <v>0</v>
      </c>
      <c r="J1405">
        <v>0</v>
      </c>
      <c r="K1405">
        <v>0</v>
      </c>
      <c r="L1405">
        <v>0</v>
      </c>
      <c r="M1405">
        <v>13</v>
      </c>
      <c r="N1405">
        <v>0</v>
      </c>
      <c r="O1405">
        <v>0</v>
      </c>
      <c r="P1405">
        <v>0</v>
      </c>
      <c r="Q1405">
        <v>0</v>
      </c>
    </row>
    <row r="1406" spans="1:17" x14ac:dyDescent="0.2">
      <c r="A1406" t="s">
        <v>19144</v>
      </c>
      <c r="B1406" t="s">
        <v>89</v>
      </c>
      <c r="C1406" t="s">
        <v>212</v>
      </c>
      <c r="D1406" t="s">
        <v>17736</v>
      </c>
      <c r="E1406" t="s">
        <v>81</v>
      </c>
      <c r="F1406" t="s">
        <v>4935</v>
      </c>
      <c r="G1406">
        <v>0</v>
      </c>
      <c r="H1406">
        <v>13</v>
      </c>
      <c r="I1406">
        <v>1</v>
      </c>
      <c r="J1406">
        <v>11</v>
      </c>
      <c r="K1406">
        <v>1</v>
      </c>
      <c r="L1406">
        <v>0</v>
      </c>
      <c r="M1406">
        <v>0</v>
      </c>
      <c r="N1406">
        <v>0</v>
      </c>
      <c r="O1406">
        <v>0</v>
      </c>
      <c r="P1406">
        <v>0</v>
      </c>
      <c r="Q1406">
        <v>0</v>
      </c>
    </row>
    <row r="1407" spans="1:17" x14ac:dyDescent="0.2">
      <c r="A1407" t="s">
        <v>19145</v>
      </c>
      <c r="B1407" t="s">
        <v>89</v>
      </c>
      <c r="C1407" t="s">
        <v>212</v>
      </c>
      <c r="D1407" t="s">
        <v>17736</v>
      </c>
      <c r="E1407" t="s">
        <v>81</v>
      </c>
      <c r="F1407" t="s">
        <v>4937</v>
      </c>
      <c r="G1407">
        <v>0</v>
      </c>
      <c r="H1407">
        <v>13</v>
      </c>
      <c r="I1407">
        <v>1</v>
      </c>
      <c r="J1407">
        <v>11</v>
      </c>
      <c r="K1407">
        <v>1</v>
      </c>
      <c r="L1407">
        <v>0</v>
      </c>
      <c r="M1407">
        <v>0</v>
      </c>
      <c r="N1407">
        <v>0</v>
      </c>
      <c r="O1407">
        <v>0</v>
      </c>
      <c r="P1407">
        <v>0</v>
      </c>
      <c r="Q1407">
        <v>0</v>
      </c>
    </row>
    <row r="1408" spans="1:17" x14ac:dyDescent="0.2">
      <c r="A1408" t="s">
        <v>19146</v>
      </c>
      <c r="B1408" t="s">
        <v>89</v>
      </c>
      <c r="C1408" t="s">
        <v>212</v>
      </c>
      <c r="D1408" t="s">
        <v>17736</v>
      </c>
      <c r="E1408" t="s">
        <v>81</v>
      </c>
      <c r="F1408" t="s">
        <v>4939</v>
      </c>
      <c r="G1408">
        <v>0</v>
      </c>
      <c r="H1408">
        <v>0</v>
      </c>
      <c r="I1408">
        <v>0</v>
      </c>
      <c r="J1408">
        <v>0</v>
      </c>
      <c r="K1408">
        <v>0</v>
      </c>
      <c r="L1408">
        <v>0</v>
      </c>
      <c r="M1408">
        <v>13</v>
      </c>
      <c r="N1408">
        <v>0</v>
      </c>
      <c r="O1408">
        <v>0</v>
      </c>
      <c r="P1408">
        <v>0</v>
      </c>
      <c r="Q1408">
        <v>0</v>
      </c>
    </row>
    <row r="1409" spans="1:17" x14ac:dyDescent="0.2">
      <c r="A1409" t="s">
        <v>19147</v>
      </c>
      <c r="B1409" t="s">
        <v>89</v>
      </c>
      <c r="C1409" t="s">
        <v>212</v>
      </c>
      <c r="D1409" t="s">
        <v>17736</v>
      </c>
      <c r="E1409" t="s">
        <v>81</v>
      </c>
      <c r="F1409" t="s">
        <v>4941</v>
      </c>
      <c r="G1409">
        <v>0</v>
      </c>
      <c r="H1409">
        <v>13</v>
      </c>
      <c r="I1409">
        <v>1</v>
      </c>
      <c r="J1409">
        <v>11</v>
      </c>
      <c r="K1409">
        <v>1</v>
      </c>
      <c r="L1409">
        <v>0</v>
      </c>
      <c r="M1409">
        <v>0</v>
      </c>
      <c r="N1409">
        <v>0</v>
      </c>
      <c r="O1409">
        <v>0</v>
      </c>
      <c r="P1409">
        <v>0</v>
      </c>
      <c r="Q1409">
        <v>0</v>
      </c>
    </row>
    <row r="1410" spans="1:17" x14ac:dyDescent="0.2">
      <c r="A1410" t="s">
        <v>19148</v>
      </c>
      <c r="B1410" t="s">
        <v>89</v>
      </c>
      <c r="C1410" t="s">
        <v>212</v>
      </c>
      <c r="D1410" t="s">
        <v>17736</v>
      </c>
      <c r="E1410" t="s">
        <v>81</v>
      </c>
      <c r="F1410" t="s">
        <v>4943</v>
      </c>
      <c r="G1410">
        <v>0</v>
      </c>
      <c r="H1410">
        <v>0</v>
      </c>
      <c r="I1410">
        <v>0</v>
      </c>
      <c r="J1410">
        <v>0</v>
      </c>
      <c r="K1410">
        <v>0</v>
      </c>
      <c r="L1410">
        <v>0</v>
      </c>
      <c r="M1410">
        <v>13</v>
      </c>
      <c r="N1410">
        <v>0</v>
      </c>
      <c r="O1410">
        <v>0</v>
      </c>
      <c r="P1410">
        <v>0</v>
      </c>
      <c r="Q1410">
        <v>0</v>
      </c>
    </row>
    <row r="1411" spans="1:17" x14ac:dyDescent="0.2">
      <c r="A1411" t="s">
        <v>19149</v>
      </c>
      <c r="B1411" t="s">
        <v>89</v>
      </c>
      <c r="C1411" t="s">
        <v>212</v>
      </c>
      <c r="D1411" t="s">
        <v>17736</v>
      </c>
      <c r="E1411" t="s">
        <v>81</v>
      </c>
      <c r="F1411" t="s">
        <v>4925</v>
      </c>
      <c r="G1411">
        <v>0</v>
      </c>
      <c r="H1411">
        <v>0</v>
      </c>
      <c r="I1411">
        <v>0</v>
      </c>
      <c r="J1411">
        <v>0</v>
      </c>
      <c r="K1411">
        <v>0</v>
      </c>
      <c r="L1411">
        <v>0</v>
      </c>
      <c r="M1411">
        <v>0</v>
      </c>
      <c r="N1411">
        <v>12</v>
      </c>
      <c r="O1411">
        <v>12</v>
      </c>
      <c r="P1411">
        <v>0</v>
      </c>
      <c r="Q1411">
        <v>0</v>
      </c>
    </row>
    <row r="1412" spans="1:17" x14ac:dyDescent="0.2">
      <c r="A1412" t="s">
        <v>19150</v>
      </c>
      <c r="B1412" t="s">
        <v>89</v>
      </c>
      <c r="C1412" t="s">
        <v>212</v>
      </c>
      <c r="D1412" t="s">
        <v>17736</v>
      </c>
      <c r="E1412" t="s">
        <v>81</v>
      </c>
      <c r="F1412" t="s">
        <v>4927</v>
      </c>
      <c r="G1412">
        <v>0</v>
      </c>
      <c r="H1412">
        <v>0</v>
      </c>
      <c r="I1412">
        <v>0</v>
      </c>
      <c r="J1412">
        <v>0</v>
      </c>
      <c r="K1412">
        <v>0</v>
      </c>
      <c r="L1412">
        <v>0</v>
      </c>
      <c r="M1412">
        <v>0</v>
      </c>
      <c r="N1412">
        <v>10</v>
      </c>
      <c r="O1412">
        <v>10</v>
      </c>
      <c r="P1412">
        <v>0</v>
      </c>
      <c r="Q1412">
        <v>0</v>
      </c>
    </row>
    <row r="1413" spans="1:17" x14ac:dyDescent="0.2">
      <c r="A1413" t="s">
        <v>19151</v>
      </c>
      <c r="B1413" t="s">
        <v>89</v>
      </c>
      <c r="C1413" t="s">
        <v>212</v>
      </c>
      <c r="D1413" t="s">
        <v>17736</v>
      </c>
      <c r="E1413" t="s">
        <v>81</v>
      </c>
      <c r="F1413" t="s">
        <v>17734</v>
      </c>
      <c r="G1413">
        <v>13</v>
      </c>
      <c r="H1413">
        <v>0</v>
      </c>
      <c r="I1413">
        <v>0</v>
      </c>
      <c r="J1413">
        <v>0</v>
      </c>
      <c r="K1413">
        <v>0</v>
      </c>
      <c r="L1413">
        <v>0</v>
      </c>
      <c r="M1413">
        <v>0</v>
      </c>
      <c r="N1413">
        <v>0</v>
      </c>
      <c r="O1413">
        <v>0</v>
      </c>
      <c r="P1413">
        <v>0</v>
      </c>
      <c r="Q1413">
        <v>0</v>
      </c>
    </row>
    <row r="1414" spans="1:17" x14ac:dyDescent="0.2">
      <c r="A1414" t="s">
        <v>19152</v>
      </c>
      <c r="B1414" t="s">
        <v>88</v>
      </c>
      <c r="C1414" t="s">
        <v>121</v>
      </c>
      <c r="D1414" t="s">
        <v>17736</v>
      </c>
      <c r="E1414" t="s">
        <v>81</v>
      </c>
      <c r="F1414" t="s">
        <v>4925</v>
      </c>
      <c r="G1414">
        <v>0</v>
      </c>
      <c r="H1414">
        <v>0</v>
      </c>
      <c r="I1414">
        <v>0</v>
      </c>
      <c r="J1414">
        <v>0</v>
      </c>
      <c r="K1414">
        <v>0</v>
      </c>
      <c r="L1414">
        <v>0</v>
      </c>
      <c r="M1414">
        <v>0</v>
      </c>
      <c r="N1414">
        <v>2</v>
      </c>
      <c r="O1414">
        <v>2</v>
      </c>
      <c r="P1414">
        <v>0</v>
      </c>
      <c r="Q1414">
        <v>0</v>
      </c>
    </row>
    <row r="1415" spans="1:17" x14ac:dyDescent="0.2">
      <c r="A1415" t="s">
        <v>19153</v>
      </c>
      <c r="B1415" t="s">
        <v>88</v>
      </c>
      <c r="C1415" t="s">
        <v>121</v>
      </c>
      <c r="D1415" t="s">
        <v>17736</v>
      </c>
      <c r="E1415" t="s">
        <v>81</v>
      </c>
      <c r="F1415" t="s">
        <v>4927</v>
      </c>
      <c r="G1415">
        <v>0</v>
      </c>
      <c r="H1415">
        <v>0</v>
      </c>
      <c r="I1415">
        <v>0</v>
      </c>
      <c r="J1415">
        <v>0</v>
      </c>
      <c r="K1415">
        <v>0</v>
      </c>
      <c r="L1415">
        <v>0</v>
      </c>
      <c r="M1415">
        <v>0</v>
      </c>
      <c r="N1415">
        <v>2</v>
      </c>
      <c r="O1415">
        <v>2</v>
      </c>
      <c r="P1415">
        <v>0</v>
      </c>
      <c r="Q1415">
        <v>0</v>
      </c>
    </row>
    <row r="1416" spans="1:17" x14ac:dyDescent="0.2">
      <c r="A1416" t="s">
        <v>19154</v>
      </c>
      <c r="B1416" t="s">
        <v>88</v>
      </c>
      <c r="C1416" t="s">
        <v>121</v>
      </c>
      <c r="D1416" t="s">
        <v>17736</v>
      </c>
      <c r="E1416" t="s">
        <v>81</v>
      </c>
      <c r="F1416" t="s">
        <v>17734</v>
      </c>
      <c r="G1416">
        <v>2</v>
      </c>
      <c r="H1416">
        <v>0</v>
      </c>
      <c r="I1416">
        <v>0</v>
      </c>
      <c r="J1416">
        <v>0</v>
      </c>
      <c r="K1416">
        <v>0</v>
      </c>
      <c r="L1416">
        <v>0</v>
      </c>
      <c r="M1416">
        <v>0</v>
      </c>
      <c r="N1416">
        <v>0</v>
      </c>
      <c r="O1416">
        <v>0</v>
      </c>
      <c r="P1416">
        <v>0</v>
      </c>
      <c r="Q1416">
        <v>0</v>
      </c>
    </row>
    <row r="1417" spans="1:17" x14ac:dyDescent="0.2">
      <c r="A1417" t="s">
        <v>19155</v>
      </c>
      <c r="B1417" t="s">
        <v>88</v>
      </c>
      <c r="C1417" t="s">
        <v>121</v>
      </c>
      <c r="D1417" t="s">
        <v>17748</v>
      </c>
      <c r="E1417" t="s">
        <v>83</v>
      </c>
      <c r="F1417" t="s">
        <v>17749</v>
      </c>
      <c r="G1417">
        <v>0</v>
      </c>
      <c r="H1417">
        <v>0</v>
      </c>
      <c r="I1417">
        <v>0</v>
      </c>
      <c r="J1417">
        <v>0</v>
      </c>
      <c r="K1417">
        <v>0</v>
      </c>
      <c r="L1417">
        <v>0</v>
      </c>
      <c r="M1417">
        <v>0</v>
      </c>
      <c r="N1417">
        <v>1</v>
      </c>
      <c r="O1417">
        <v>1</v>
      </c>
      <c r="P1417">
        <v>0</v>
      </c>
      <c r="Q1417">
        <v>0</v>
      </c>
    </row>
    <row r="1418" spans="1:17" x14ac:dyDescent="0.2">
      <c r="A1418" t="s">
        <v>19156</v>
      </c>
      <c r="B1418" t="s">
        <v>88</v>
      </c>
      <c r="C1418" t="s">
        <v>121</v>
      </c>
      <c r="D1418" t="s">
        <v>17748</v>
      </c>
      <c r="E1418" t="s">
        <v>83</v>
      </c>
      <c r="F1418" t="s">
        <v>17734</v>
      </c>
      <c r="G1418">
        <v>1</v>
      </c>
      <c r="H1418">
        <v>0</v>
      </c>
      <c r="I1418">
        <v>0</v>
      </c>
      <c r="J1418">
        <v>0</v>
      </c>
      <c r="K1418">
        <v>0</v>
      </c>
      <c r="L1418">
        <v>0</v>
      </c>
      <c r="M1418">
        <v>0</v>
      </c>
      <c r="N1418">
        <v>0</v>
      </c>
      <c r="O1418">
        <v>0</v>
      </c>
      <c r="P1418">
        <v>0</v>
      </c>
      <c r="Q1418">
        <v>0</v>
      </c>
    </row>
    <row r="1419" spans="1:17" x14ac:dyDescent="0.2">
      <c r="A1419" t="s">
        <v>19157</v>
      </c>
      <c r="B1419" t="s">
        <v>88</v>
      </c>
      <c r="C1419" t="s">
        <v>122</v>
      </c>
      <c r="D1419" t="s">
        <v>17768</v>
      </c>
      <c r="E1419" t="s">
        <v>83</v>
      </c>
      <c r="F1419" t="s">
        <v>17734</v>
      </c>
      <c r="G1419">
        <v>1</v>
      </c>
      <c r="H1419">
        <v>0</v>
      </c>
      <c r="I1419">
        <v>0</v>
      </c>
      <c r="J1419">
        <v>0</v>
      </c>
      <c r="K1419">
        <v>0</v>
      </c>
      <c r="L1419">
        <v>0</v>
      </c>
      <c r="M1419">
        <v>0</v>
      </c>
      <c r="N1419">
        <v>0</v>
      </c>
      <c r="O1419">
        <v>0</v>
      </c>
      <c r="P1419">
        <v>0</v>
      </c>
      <c r="Q1419">
        <v>0</v>
      </c>
    </row>
    <row r="1420" spans="1:17" x14ac:dyDescent="0.2">
      <c r="A1420" t="s">
        <v>19158</v>
      </c>
      <c r="B1420" t="s">
        <v>88</v>
      </c>
      <c r="C1420" t="s">
        <v>122</v>
      </c>
      <c r="D1420" t="s">
        <v>17736</v>
      </c>
      <c r="E1420" t="s">
        <v>83</v>
      </c>
      <c r="F1420" t="s">
        <v>4929</v>
      </c>
      <c r="G1420">
        <v>0</v>
      </c>
      <c r="H1420">
        <v>17</v>
      </c>
      <c r="I1420">
        <v>6</v>
      </c>
      <c r="J1420">
        <v>11</v>
      </c>
      <c r="K1420">
        <v>0</v>
      </c>
      <c r="L1420">
        <v>0</v>
      </c>
      <c r="M1420">
        <v>0</v>
      </c>
      <c r="N1420">
        <v>0</v>
      </c>
      <c r="O1420">
        <v>0</v>
      </c>
      <c r="P1420">
        <v>0</v>
      </c>
      <c r="Q1420">
        <v>0</v>
      </c>
    </row>
    <row r="1421" spans="1:17" x14ac:dyDescent="0.2">
      <c r="A1421" t="s">
        <v>19159</v>
      </c>
      <c r="B1421" t="s">
        <v>88</v>
      </c>
      <c r="C1421" t="s">
        <v>122</v>
      </c>
      <c r="D1421" t="s">
        <v>17736</v>
      </c>
      <c r="E1421" t="s">
        <v>83</v>
      </c>
      <c r="F1421" t="s">
        <v>4931</v>
      </c>
      <c r="G1421">
        <v>0</v>
      </c>
      <c r="H1421">
        <v>17</v>
      </c>
      <c r="I1421">
        <v>6</v>
      </c>
      <c r="J1421">
        <v>11</v>
      </c>
      <c r="K1421">
        <v>0</v>
      </c>
      <c r="L1421">
        <v>0</v>
      </c>
      <c r="M1421">
        <v>0</v>
      </c>
      <c r="N1421">
        <v>0</v>
      </c>
      <c r="O1421">
        <v>0</v>
      </c>
      <c r="P1421">
        <v>0</v>
      </c>
      <c r="Q1421">
        <v>0</v>
      </c>
    </row>
    <row r="1422" spans="1:17" x14ac:dyDescent="0.2">
      <c r="A1422" t="s">
        <v>19160</v>
      </c>
      <c r="B1422" t="s">
        <v>88</v>
      </c>
      <c r="C1422" t="s">
        <v>122</v>
      </c>
      <c r="D1422" t="s">
        <v>17736</v>
      </c>
      <c r="E1422" t="s">
        <v>83</v>
      </c>
      <c r="F1422" t="s">
        <v>4933</v>
      </c>
      <c r="G1422">
        <v>0</v>
      </c>
      <c r="H1422">
        <v>0</v>
      </c>
      <c r="I1422">
        <v>0</v>
      </c>
      <c r="J1422">
        <v>0</v>
      </c>
      <c r="K1422">
        <v>0</v>
      </c>
      <c r="L1422">
        <v>0</v>
      </c>
      <c r="M1422">
        <v>17</v>
      </c>
      <c r="N1422">
        <v>0</v>
      </c>
      <c r="O1422">
        <v>0</v>
      </c>
      <c r="P1422">
        <v>0</v>
      </c>
      <c r="Q1422">
        <v>0</v>
      </c>
    </row>
    <row r="1423" spans="1:17" x14ac:dyDescent="0.2">
      <c r="A1423" t="s">
        <v>19161</v>
      </c>
      <c r="B1423" t="s">
        <v>88</v>
      </c>
      <c r="C1423" t="s">
        <v>122</v>
      </c>
      <c r="D1423" t="s">
        <v>17736</v>
      </c>
      <c r="E1423" t="s">
        <v>83</v>
      </c>
      <c r="F1423" t="s">
        <v>4935</v>
      </c>
      <c r="G1423">
        <v>0</v>
      </c>
      <c r="H1423">
        <v>17</v>
      </c>
      <c r="I1423">
        <v>6</v>
      </c>
      <c r="J1423">
        <v>11</v>
      </c>
      <c r="K1423">
        <v>0</v>
      </c>
      <c r="L1423">
        <v>0</v>
      </c>
      <c r="M1423">
        <v>0</v>
      </c>
      <c r="N1423">
        <v>0</v>
      </c>
      <c r="O1423">
        <v>0</v>
      </c>
      <c r="P1423">
        <v>0</v>
      </c>
      <c r="Q1423">
        <v>0</v>
      </c>
    </row>
    <row r="1424" spans="1:17" x14ac:dyDescent="0.2">
      <c r="A1424" t="s">
        <v>19162</v>
      </c>
      <c r="B1424" t="s">
        <v>88</v>
      </c>
      <c r="C1424" t="s">
        <v>122</v>
      </c>
      <c r="D1424" t="s">
        <v>17736</v>
      </c>
      <c r="E1424" t="s">
        <v>83</v>
      </c>
      <c r="F1424" t="s">
        <v>4937</v>
      </c>
      <c r="G1424">
        <v>0</v>
      </c>
      <c r="H1424">
        <v>17</v>
      </c>
      <c r="I1424">
        <v>6</v>
      </c>
      <c r="J1424">
        <v>11</v>
      </c>
      <c r="K1424">
        <v>0</v>
      </c>
      <c r="L1424">
        <v>0</v>
      </c>
      <c r="M1424">
        <v>0</v>
      </c>
      <c r="N1424">
        <v>0</v>
      </c>
      <c r="O1424">
        <v>0</v>
      </c>
      <c r="P1424">
        <v>0</v>
      </c>
      <c r="Q1424">
        <v>0</v>
      </c>
    </row>
    <row r="1425" spans="1:17" x14ac:dyDescent="0.2">
      <c r="A1425" t="s">
        <v>19163</v>
      </c>
      <c r="B1425" t="s">
        <v>88</v>
      </c>
      <c r="C1425" t="s">
        <v>122</v>
      </c>
      <c r="D1425" t="s">
        <v>17736</v>
      </c>
      <c r="E1425" t="s">
        <v>83</v>
      </c>
      <c r="F1425" t="s">
        <v>4939</v>
      </c>
      <c r="G1425">
        <v>0</v>
      </c>
      <c r="H1425">
        <v>0</v>
      </c>
      <c r="I1425">
        <v>0</v>
      </c>
      <c r="J1425">
        <v>0</v>
      </c>
      <c r="K1425">
        <v>0</v>
      </c>
      <c r="L1425">
        <v>0</v>
      </c>
      <c r="M1425">
        <v>17</v>
      </c>
      <c r="N1425">
        <v>0</v>
      </c>
      <c r="O1425">
        <v>0</v>
      </c>
      <c r="P1425">
        <v>0</v>
      </c>
      <c r="Q1425">
        <v>0</v>
      </c>
    </row>
    <row r="1426" spans="1:17" x14ac:dyDescent="0.2">
      <c r="A1426" t="s">
        <v>19164</v>
      </c>
      <c r="B1426" t="s">
        <v>88</v>
      </c>
      <c r="C1426" t="s">
        <v>122</v>
      </c>
      <c r="D1426" t="s">
        <v>17736</v>
      </c>
      <c r="E1426" t="s">
        <v>83</v>
      </c>
      <c r="F1426" t="s">
        <v>4941</v>
      </c>
      <c r="G1426">
        <v>0</v>
      </c>
      <c r="H1426">
        <v>17</v>
      </c>
      <c r="I1426">
        <v>6</v>
      </c>
      <c r="J1426">
        <v>11</v>
      </c>
      <c r="K1426">
        <v>0</v>
      </c>
      <c r="L1426">
        <v>0</v>
      </c>
      <c r="M1426">
        <v>0</v>
      </c>
      <c r="N1426">
        <v>0</v>
      </c>
      <c r="O1426">
        <v>0</v>
      </c>
      <c r="P1426">
        <v>0</v>
      </c>
      <c r="Q1426">
        <v>0</v>
      </c>
    </row>
    <row r="1427" spans="1:17" x14ac:dyDescent="0.2">
      <c r="A1427" t="s">
        <v>19165</v>
      </c>
      <c r="B1427" t="s">
        <v>88</v>
      </c>
      <c r="C1427" t="s">
        <v>122</v>
      </c>
      <c r="D1427" t="s">
        <v>17736</v>
      </c>
      <c r="E1427" t="s">
        <v>83</v>
      </c>
      <c r="F1427" t="s">
        <v>4943</v>
      </c>
      <c r="G1427">
        <v>0</v>
      </c>
      <c r="H1427">
        <v>0</v>
      </c>
      <c r="I1427">
        <v>0</v>
      </c>
      <c r="J1427">
        <v>0</v>
      </c>
      <c r="K1427">
        <v>0</v>
      </c>
      <c r="L1427">
        <v>0</v>
      </c>
      <c r="M1427">
        <v>17</v>
      </c>
      <c r="N1427">
        <v>0</v>
      </c>
      <c r="O1427">
        <v>0</v>
      </c>
      <c r="P1427">
        <v>0</v>
      </c>
      <c r="Q1427">
        <v>0</v>
      </c>
    </row>
    <row r="1428" spans="1:17" x14ac:dyDescent="0.2">
      <c r="A1428" t="s">
        <v>19166</v>
      </c>
      <c r="B1428" t="s">
        <v>88</v>
      </c>
      <c r="C1428" t="s">
        <v>122</v>
      </c>
      <c r="D1428" t="s">
        <v>17736</v>
      </c>
      <c r="E1428" t="s">
        <v>83</v>
      </c>
      <c r="F1428" t="s">
        <v>4925</v>
      </c>
      <c r="G1428">
        <v>0</v>
      </c>
      <c r="H1428">
        <v>0</v>
      </c>
      <c r="I1428">
        <v>0</v>
      </c>
      <c r="J1428">
        <v>0</v>
      </c>
      <c r="K1428">
        <v>0</v>
      </c>
      <c r="L1428">
        <v>0</v>
      </c>
      <c r="M1428">
        <v>0</v>
      </c>
      <c r="N1428">
        <v>16</v>
      </c>
      <c r="O1428">
        <v>16</v>
      </c>
      <c r="P1428">
        <v>0</v>
      </c>
      <c r="Q1428">
        <v>0</v>
      </c>
    </row>
    <row r="1429" spans="1:17" x14ac:dyDescent="0.2">
      <c r="A1429" t="s">
        <v>19167</v>
      </c>
      <c r="B1429" t="s">
        <v>88</v>
      </c>
      <c r="C1429" t="s">
        <v>122</v>
      </c>
      <c r="D1429" t="s">
        <v>17736</v>
      </c>
      <c r="E1429" t="s">
        <v>83</v>
      </c>
      <c r="F1429" t="s">
        <v>4927</v>
      </c>
      <c r="G1429">
        <v>0</v>
      </c>
      <c r="H1429">
        <v>0</v>
      </c>
      <c r="I1429">
        <v>0</v>
      </c>
      <c r="J1429">
        <v>0</v>
      </c>
      <c r="K1429">
        <v>0</v>
      </c>
      <c r="L1429">
        <v>0</v>
      </c>
      <c r="M1429">
        <v>0</v>
      </c>
      <c r="N1429">
        <v>15</v>
      </c>
      <c r="O1429">
        <v>15</v>
      </c>
      <c r="P1429">
        <v>0</v>
      </c>
      <c r="Q1429">
        <v>0</v>
      </c>
    </row>
    <row r="1430" spans="1:17" x14ac:dyDescent="0.2">
      <c r="A1430" t="s">
        <v>19168</v>
      </c>
      <c r="B1430" t="s">
        <v>88</v>
      </c>
      <c r="C1430" t="s">
        <v>122</v>
      </c>
      <c r="D1430" t="s">
        <v>17736</v>
      </c>
      <c r="E1430" t="s">
        <v>83</v>
      </c>
      <c r="F1430" t="s">
        <v>17734</v>
      </c>
      <c r="G1430">
        <v>17</v>
      </c>
      <c r="H1430">
        <v>0</v>
      </c>
      <c r="I1430">
        <v>0</v>
      </c>
      <c r="J1430">
        <v>0</v>
      </c>
      <c r="K1430">
        <v>0</v>
      </c>
      <c r="L1430">
        <v>0</v>
      </c>
      <c r="M1430">
        <v>0</v>
      </c>
      <c r="N1430">
        <v>0</v>
      </c>
      <c r="O1430">
        <v>0</v>
      </c>
      <c r="P1430">
        <v>0</v>
      </c>
      <c r="Q1430">
        <v>0</v>
      </c>
    </row>
    <row r="1431" spans="1:17" x14ac:dyDescent="0.2">
      <c r="A1431" t="s">
        <v>19169</v>
      </c>
      <c r="B1431" t="s">
        <v>88</v>
      </c>
      <c r="C1431" t="s">
        <v>122</v>
      </c>
      <c r="D1431" t="s">
        <v>17736</v>
      </c>
      <c r="E1431" t="s">
        <v>81</v>
      </c>
      <c r="F1431" t="s">
        <v>4929</v>
      </c>
      <c r="G1431">
        <v>0</v>
      </c>
      <c r="H1431">
        <v>19</v>
      </c>
      <c r="I1431">
        <v>3</v>
      </c>
      <c r="J1431">
        <v>15</v>
      </c>
      <c r="K1431">
        <v>1</v>
      </c>
      <c r="L1431">
        <v>0</v>
      </c>
      <c r="M1431">
        <v>0</v>
      </c>
      <c r="N1431">
        <v>0</v>
      </c>
      <c r="O1431">
        <v>0</v>
      </c>
      <c r="P1431">
        <v>0</v>
      </c>
      <c r="Q1431">
        <v>0</v>
      </c>
    </row>
    <row r="1432" spans="1:17" x14ac:dyDescent="0.2">
      <c r="A1432" t="s">
        <v>19170</v>
      </c>
      <c r="B1432" t="s">
        <v>88</v>
      </c>
      <c r="C1432" t="s">
        <v>122</v>
      </c>
      <c r="D1432" t="s">
        <v>17736</v>
      </c>
      <c r="E1432" t="s">
        <v>81</v>
      </c>
      <c r="F1432" t="s">
        <v>4931</v>
      </c>
      <c r="G1432">
        <v>0</v>
      </c>
      <c r="H1432">
        <v>19</v>
      </c>
      <c r="I1432">
        <v>3</v>
      </c>
      <c r="J1432">
        <v>15</v>
      </c>
      <c r="K1432">
        <v>0</v>
      </c>
      <c r="L1432">
        <v>1</v>
      </c>
      <c r="M1432">
        <v>0</v>
      </c>
      <c r="N1432">
        <v>0</v>
      </c>
      <c r="O1432">
        <v>0</v>
      </c>
      <c r="P1432">
        <v>0</v>
      </c>
      <c r="Q1432">
        <v>0</v>
      </c>
    </row>
    <row r="1433" spans="1:17" x14ac:dyDescent="0.2">
      <c r="A1433" t="s">
        <v>19171</v>
      </c>
      <c r="B1433" t="s">
        <v>88</v>
      </c>
      <c r="C1433" t="s">
        <v>122</v>
      </c>
      <c r="D1433" t="s">
        <v>17736</v>
      </c>
      <c r="E1433" t="s">
        <v>81</v>
      </c>
      <c r="F1433" t="s">
        <v>4933</v>
      </c>
      <c r="G1433">
        <v>0</v>
      </c>
      <c r="H1433">
        <v>0</v>
      </c>
      <c r="I1433">
        <v>0</v>
      </c>
      <c r="J1433">
        <v>0</v>
      </c>
      <c r="K1433">
        <v>0</v>
      </c>
      <c r="L1433">
        <v>0</v>
      </c>
      <c r="M1433">
        <v>19</v>
      </c>
      <c r="N1433">
        <v>0</v>
      </c>
      <c r="O1433">
        <v>0</v>
      </c>
      <c r="P1433">
        <v>0</v>
      </c>
      <c r="Q1433">
        <v>0</v>
      </c>
    </row>
    <row r="1434" spans="1:17" x14ac:dyDescent="0.2">
      <c r="A1434" t="s">
        <v>19172</v>
      </c>
      <c r="B1434" t="s">
        <v>88</v>
      </c>
      <c r="C1434" t="s">
        <v>122</v>
      </c>
      <c r="D1434" t="s">
        <v>17736</v>
      </c>
      <c r="E1434" t="s">
        <v>81</v>
      </c>
      <c r="F1434" t="s">
        <v>4935</v>
      </c>
      <c r="G1434">
        <v>0</v>
      </c>
      <c r="H1434">
        <v>19</v>
      </c>
      <c r="I1434">
        <v>3</v>
      </c>
      <c r="J1434">
        <v>15</v>
      </c>
      <c r="K1434">
        <v>0</v>
      </c>
      <c r="L1434">
        <v>1</v>
      </c>
      <c r="M1434">
        <v>0</v>
      </c>
      <c r="N1434">
        <v>0</v>
      </c>
      <c r="O1434">
        <v>0</v>
      </c>
      <c r="P1434">
        <v>0</v>
      </c>
      <c r="Q1434">
        <v>0</v>
      </c>
    </row>
    <row r="1435" spans="1:17" x14ac:dyDescent="0.2">
      <c r="A1435" t="s">
        <v>19173</v>
      </c>
      <c r="B1435" t="s">
        <v>88</v>
      </c>
      <c r="C1435" t="s">
        <v>122</v>
      </c>
      <c r="D1435" t="s">
        <v>17736</v>
      </c>
      <c r="E1435" t="s">
        <v>81</v>
      </c>
      <c r="F1435" t="s">
        <v>4937</v>
      </c>
      <c r="G1435">
        <v>0</v>
      </c>
      <c r="H1435">
        <v>19</v>
      </c>
      <c r="I1435">
        <v>3</v>
      </c>
      <c r="J1435">
        <v>15</v>
      </c>
      <c r="K1435">
        <v>0</v>
      </c>
      <c r="L1435">
        <v>1</v>
      </c>
      <c r="M1435">
        <v>0</v>
      </c>
      <c r="N1435">
        <v>0</v>
      </c>
      <c r="O1435">
        <v>0</v>
      </c>
      <c r="P1435">
        <v>0</v>
      </c>
      <c r="Q1435">
        <v>0</v>
      </c>
    </row>
    <row r="1436" spans="1:17" x14ac:dyDescent="0.2">
      <c r="A1436" t="s">
        <v>19174</v>
      </c>
      <c r="B1436" t="s">
        <v>88</v>
      </c>
      <c r="C1436" t="s">
        <v>122</v>
      </c>
      <c r="D1436" t="s">
        <v>17736</v>
      </c>
      <c r="E1436" t="s">
        <v>81</v>
      </c>
      <c r="F1436" t="s">
        <v>4939</v>
      </c>
      <c r="G1436">
        <v>0</v>
      </c>
      <c r="H1436">
        <v>0</v>
      </c>
      <c r="I1436">
        <v>0</v>
      </c>
      <c r="J1436">
        <v>0</v>
      </c>
      <c r="K1436">
        <v>0</v>
      </c>
      <c r="L1436">
        <v>0</v>
      </c>
      <c r="M1436">
        <v>19</v>
      </c>
      <c r="N1436">
        <v>0</v>
      </c>
      <c r="O1436">
        <v>0</v>
      </c>
      <c r="P1436">
        <v>0</v>
      </c>
      <c r="Q1436">
        <v>0</v>
      </c>
    </row>
    <row r="1437" spans="1:17" x14ac:dyDescent="0.2">
      <c r="A1437" t="s">
        <v>19175</v>
      </c>
      <c r="B1437" t="s">
        <v>88</v>
      </c>
      <c r="C1437" t="s">
        <v>122</v>
      </c>
      <c r="D1437" t="s">
        <v>17736</v>
      </c>
      <c r="E1437" t="s">
        <v>81</v>
      </c>
      <c r="F1437" t="s">
        <v>4941</v>
      </c>
      <c r="G1437">
        <v>0</v>
      </c>
      <c r="H1437">
        <v>19</v>
      </c>
      <c r="I1437">
        <v>3</v>
      </c>
      <c r="J1437">
        <v>15</v>
      </c>
      <c r="K1437">
        <v>1</v>
      </c>
      <c r="L1437">
        <v>0</v>
      </c>
      <c r="M1437">
        <v>0</v>
      </c>
      <c r="N1437">
        <v>0</v>
      </c>
      <c r="O1437">
        <v>0</v>
      </c>
      <c r="P1437">
        <v>0</v>
      </c>
      <c r="Q1437">
        <v>0</v>
      </c>
    </row>
    <row r="1438" spans="1:17" x14ac:dyDescent="0.2">
      <c r="A1438" t="s">
        <v>19176</v>
      </c>
      <c r="B1438" t="s">
        <v>88</v>
      </c>
      <c r="C1438" t="s">
        <v>122</v>
      </c>
      <c r="D1438" t="s">
        <v>17736</v>
      </c>
      <c r="E1438" t="s">
        <v>81</v>
      </c>
      <c r="F1438" t="s">
        <v>4943</v>
      </c>
      <c r="G1438">
        <v>0</v>
      </c>
      <c r="H1438">
        <v>0</v>
      </c>
      <c r="I1438">
        <v>0</v>
      </c>
      <c r="J1438">
        <v>0</v>
      </c>
      <c r="K1438">
        <v>0</v>
      </c>
      <c r="L1438">
        <v>0</v>
      </c>
      <c r="M1438">
        <v>19</v>
      </c>
      <c r="N1438">
        <v>0</v>
      </c>
      <c r="O1438">
        <v>0</v>
      </c>
      <c r="P1438">
        <v>0</v>
      </c>
      <c r="Q1438">
        <v>0</v>
      </c>
    </row>
    <row r="1439" spans="1:17" x14ac:dyDescent="0.2">
      <c r="A1439" t="s">
        <v>19177</v>
      </c>
      <c r="B1439" t="s">
        <v>88</v>
      </c>
      <c r="C1439" t="s">
        <v>122</v>
      </c>
      <c r="D1439" t="s">
        <v>17736</v>
      </c>
      <c r="E1439" t="s">
        <v>81</v>
      </c>
      <c r="F1439" t="s">
        <v>4925</v>
      </c>
      <c r="G1439">
        <v>0</v>
      </c>
      <c r="H1439">
        <v>0</v>
      </c>
      <c r="I1439">
        <v>0</v>
      </c>
      <c r="J1439">
        <v>0</v>
      </c>
      <c r="K1439">
        <v>0</v>
      </c>
      <c r="L1439">
        <v>0</v>
      </c>
      <c r="M1439">
        <v>0</v>
      </c>
      <c r="N1439">
        <v>19</v>
      </c>
      <c r="O1439">
        <v>18</v>
      </c>
      <c r="P1439">
        <v>1</v>
      </c>
      <c r="Q1439">
        <v>0</v>
      </c>
    </row>
    <row r="1440" spans="1:17" x14ac:dyDescent="0.2">
      <c r="A1440" t="s">
        <v>19178</v>
      </c>
      <c r="B1440" t="s">
        <v>88</v>
      </c>
      <c r="C1440" t="s">
        <v>122</v>
      </c>
      <c r="D1440" t="s">
        <v>17736</v>
      </c>
      <c r="E1440" t="s">
        <v>81</v>
      </c>
      <c r="F1440" t="s">
        <v>4927</v>
      </c>
      <c r="G1440">
        <v>0</v>
      </c>
      <c r="H1440">
        <v>0</v>
      </c>
      <c r="I1440">
        <v>0</v>
      </c>
      <c r="J1440">
        <v>0</v>
      </c>
      <c r="K1440">
        <v>0</v>
      </c>
      <c r="L1440">
        <v>0</v>
      </c>
      <c r="M1440">
        <v>0</v>
      </c>
      <c r="N1440">
        <v>17</v>
      </c>
      <c r="O1440">
        <v>16</v>
      </c>
      <c r="P1440">
        <v>1</v>
      </c>
      <c r="Q1440">
        <v>0</v>
      </c>
    </row>
    <row r="1441" spans="1:17" x14ac:dyDescent="0.2">
      <c r="A1441" t="s">
        <v>19179</v>
      </c>
      <c r="B1441" t="s">
        <v>88</v>
      </c>
      <c r="C1441" t="s">
        <v>122</v>
      </c>
      <c r="D1441" t="s">
        <v>17736</v>
      </c>
      <c r="E1441" t="s">
        <v>81</v>
      </c>
      <c r="F1441" t="s">
        <v>17734</v>
      </c>
      <c r="G1441">
        <v>19</v>
      </c>
      <c r="H1441">
        <v>0</v>
      </c>
      <c r="I1441">
        <v>0</v>
      </c>
      <c r="J1441">
        <v>0</v>
      </c>
      <c r="K1441">
        <v>0</v>
      </c>
      <c r="L1441">
        <v>0</v>
      </c>
      <c r="M1441">
        <v>0</v>
      </c>
      <c r="N1441">
        <v>0</v>
      </c>
      <c r="O1441">
        <v>0</v>
      </c>
      <c r="P1441">
        <v>0</v>
      </c>
      <c r="Q1441">
        <v>0</v>
      </c>
    </row>
    <row r="1442" spans="1:17" x14ac:dyDescent="0.2">
      <c r="A1442" t="s">
        <v>19180</v>
      </c>
      <c r="B1442" t="s">
        <v>88</v>
      </c>
      <c r="C1442" t="s">
        <v>122</v>
      </c>
      <c r="D1442" t="s">
        <v>17748</v>
      </c>
      <c r="E1442" t="s">
        <v>83</v>
      </c>
      <c r="F1442" t="s">
        <v>17749</v>
      </c>
      <c r="G1442">
        <v>0</v>
      </c>
      <c r="H1442">
        <v>0</v>
      </c>
      <c r="I1442">
        <v>0</v>
      </c>
      <c r="J1442">
        <v>0</v>
      </c>
      <c r="K1442">
        <v>0</v>
      </c>
      <c r="L1442">
        <v>0</v>
      </c>
      <c r="M1442">
        <v>0</v>
      </c>
      <c r="N1442">
        <v>5</v>
      </c>
      <c r="O1442">
        <v>4</v>
      </c>
      <c r="P1442">
        <v>1</v>
      </c>
      <c r="Q1442">
        <v>0</v>
      </c>
    </row>
    <row r="1443" spans="1:17" x14ac:dyDescent="0.2">
      <c r="A1443" t="s">
        <v>19181</v>
      </c>
      <c r="B1443" t="s">
        <v>88</v>
      </c>
      <c r="C1443" t="s">
        <v>122</v>
      </c>
      <c r="D1443" t="s">
        <v>17748</v>
      </c>
      <c r="E1443" t="s">
        <v>83</v>
      </c>
      <c r="F1443" t="s">
        <v>17734</v>
      </c>
      <c r="G1443">
        <v>5</v>
      </c>
      <c r="H1443">
        <v>0</v>
      </c>
      <c r="I1443">
        <v>0</v>
      </c>
      <c r="J1443">
        <v>0</v>
      </c>
      <c r="K1443">
        <v>0</v>
      </c>
      <c r="L1443">
        <v>0</v>
      </c>
      <c r="M1443">
        <v>0</v>
      </c>
      <c r="N1443">
        <v>0</v>
      </c>
      <c r="O1443">
        <v>0</v>
      </c>
      <c r="P1443">
        <v>0</v>
      </c>
      <c r="Q1443">
        <v>0</v>
      </c>
    </row>
    <row r="1444" spans="1:17" x14ac:dyDescent="0.2">
      <c r="A1444" t="s">
        <v>19182</v>
      </c>
      <c r="B1444" t="s">
        <v>88</v>
      </c>
      <c r="C1444" t="s">
        <v>122</v>
      </c>
      <c r="D1444" t="s">
        <v>17748</v>
      </c>
      <c r="E1444" t="s">
        <v>81</v>
      </c>
      <c r="F1444" t="s">
        <v>17749</v>
      </c>
      <c r="G1444">
        <v>0</v>
      </c>
      <c r="H1444">
        <v>0</v>
      </c>
      <c r="I1444">
        <v>0</v>
      </c>
      <c r="J1444">
        <v>0</v>
      </c>
      <c r="K1444">
        <v>0</v>
      </c>
      <c r="L1444">
        <v>0</v>
      </c>
      <c r="M1444">
        <v>0</v>
      </c>
      <c r="N1444">
        <v>1</v>
      </c>
      <c r="O1444">
        <v>1</v>
      </c>
      <c r="P1444">
        <v>0</v>
      </c>
      <c r="Q1444">
        <v>0</v>
      </c>
    </row>
    <row r="1445" spans="1:17" x14ac:dyDescent="0.2">
      <c r="A1445" t="s">
        <v>19183</v>
      </c>
      <c r="B1445" t="s">
        <v>88</v>
      </c>
      <c r="C1445" t="s">
        <v>188</v>
      </c>
      <c r="D1445" t="s">
        <v>17736</v>
      </c>
      <c r="E1445" t="s">
        <v>81</v>
      </c>
      <c r="F1445" t="s">
        <v>4933</v>
      </c>
      <c r="G1445">
        <v>0</v>
      </c>
      <c r="H1445">
        <v>0</v>
      </c>
      <c r="I1445">
        <v>0</v>
      </c>
      <c r="J1445">
        <v>0</v>
      </c>
      <c r="K1445">
        <v>0</v>
      </c>
      <c r="L1445">
        <v>0</v>
      </c>
      <c r="M1445">
        <v>3</v>
      </c>
      <c r="N1445">
        <v>0</v>
      </c>
      <c r="O1445">
        <v>0</v>
      </c>
      <c r="P1445">
        <v>0</v>
      </c>
      <c r="Q1445">
        <v>0</v>
      </c>
    </row>
    <row r="1446" spans="1:17" x14ac:dyDescent="0.2">
      <c r="A1446" t="s">
        <v>19184</v>
      </c>
      <c r="B1446" t="s">
        <v>88</v>
      </c>
      <c r="C1446" t="s">
        <v>188</v>
      </c>
      <c r="D1446" t="s">
        <v>17736</v>
      </c>
      <c r="E1446" t="s">
        <v>81</v>
      </c>
      <c r="F1446" t="s">
        <v>4935</v>
      </c>
      <c r="G1446">
        <v>0</v>
      </c>
      <c r="H1446">
        <v>3</v>
      </c>
      <c r="I1446">
        <v>1</v>
      </c>
      <c r="J1446">
        <v>2</v>
      </c>
      <c r="K1446">
        <v>0</v>
      </c>
      <c r="L1446">
        <v>0</v>
      </c>
      <c r="M1446">
        <v>0</v>
      </c>
      <c r="N1446">
        <v>0</v>
      </c>
      <c r="O1446">
        <v>0</v>
      </c>
      <c r="P1446">
        <v>0</v>
      </c>
      <c r="Q1446">
        <v>0</v>
      </c>
    </row>
    <row r="1447" spans="1:17" x14ac:dyDescent="0.2">
      <c r="A1447" t="s">
        <v>19185</v>
      </c>
      <c r="B1447" t="s">
        <v>88</v>
      </c>
      <c r="C1447" t="s">
        <v>188</v>
      </c>
      <c r="D1447" t="s">
        <v>17736</v>
      </c>
      <c r="E1447" t="s">
        <v>81</v>
      </c>
      <c r="F1447" t="s">
        <v>4937</v>
      </c>
      <c r="G1447">
        <v>0</v>
      </c>
      <c r="H1447">
        <v>3</v>
      </c>
      <c r="I1447">
        <v>1</v>
      </c>
      <c r="J1447">
        <v>2</v>
      </c>
      <c r="K1447">
        <v>0</v>
      </c>
      <c r="L1447">
        <v>0</v>
      </c>
      <c r="M1447">
        <v>0</v>
      </c>
      <c r="N1447">
        <v>0</v>
      </c>
      <c r="O1447">
        <v>0</v>
      </c>
      <c r="P1447">
        <v>0</v>
      </c>
      <c r="Q1447">
        <v>0</v>
      </c>
    </row>
    <row r="1448" spans="1:17" x14ac:dyDescent="0.2">
      <c r="A1448" t="s">
        <v>19186</v>
      </c>
      <c r="B1448" t="s">
        <v>88</v>
      </c>
      <c r="C1448" t="s">
        <v>188</v>
      </c>
      <c r="D1448" t="s">
        <v>17736</v>
      </c>
      <c r="E1448" t="s">
        <v>81</v>
      </c>
      <c r="F1448" t="s">
        <v>4939</v>
      </c>
      <c r="G1448">
        <v>0</v>
      </c>
      <c r="H1448">
        <v>0</v>
      </c>
      <c r="I1448">
        <v>0</v>
      </c>
      <c r="J1448">
        <v>0</v>
      </c>
      <c r="K1448">
        <v>0</v>
      </c>
      <c r="L1448">
        <v>0</v>
      </c>
      <c r="M1448">
        <v>3</v>
      </c>
      <c r="N1448">
        <v>0</v>
      </c>
      <c r="O1448">
        <v>0</v>
      </c>
      <c r="P1448">
        <v>0</v>
      </c>
      <c r="Q1448">
        <v>0</v>
      </c>
    </row>
    <row r="1449" spans="1:17" x14ac:dyDescent="0.2">
      <c r="A1449" t="s">
        <v>19187</v>
      </c>
      <c r="B1449" t="s">
        <v>88</v>
      </c>
      <c r="C1449" t="s">
        <v>188</v>
      </c>
      <c r="D1449" t="s">
        <v>17736</v>
      </c>
      <c r="E1449" t="s">
        <v>81</v>
      </c>
      <c r="F1449" t="s">
        <v>4941</v>
      </c>
      <c r="G1449">
        <v>0</v>
      </c>
      <c r="H1449">
        <v>3</v>
      </c>
      <c r="I1449">
        <v>1</v>
      </c>
      <c r="J1449">
        <v>2</v>
      </c>
      <c r="K1449">
        <v>0</v>
      </c>
      <c r="L1449">
        <v>0</v>
      </c>
      <c r="M1449">
        <v>0</v>
      </c>
      <c r="N1449">
        <v>0</v>
      </c>
      <c r="O1449">
        <v>0</v>
      </c>
      <c r="P1449">
        <v>0</v>
      </c>
      <c r="Q1449">
        <v>0</v>
      </c>
    </row>
    <row r="1450" spans="1:17" x14ac:dyDescent="0.2">
      <c r="A1450" t="s">
        <v>19188</v>
      </c>
      <c r="B1450" t="s">
        <v>88</v>
      </c>
      <c r="C1450" t="s">
        <v>188</v>
      </c>
      <c r="D1450" t="s">
        <v>17736</v>
      </c>
      <c r="E1450" t="s">
        <v>81</v>
      </c>
      <c r="F1450" t="s">
        <v>4943</v>
      </c>
      <c r="G1450">
        <v>0</v>
      </c>
      <c r="H1450">
        <v>0</v>
      </c>
      <c r="I1450">
        <v>0</v>
      </c>
      <c r="J1450">
        <v>0</v>
      </c>
      <c r="K1450">
        <v>0</v>
      </c>
      <c r="L1450">
        <v>0</v>
      </c>
      <c r="M1450">
        <v>3</v>
      </c>
      <c r="N1450">
        <v>0</v>
      </c>
      <c r="O1450">
        <v>0</v>
      </c>
      <c r="P1450">
        <v>0</v>
      </c>
      <c r="Q1450">
        <v>0</v>
      </c>
    </row>
    <row r="1451" spans="1:17" x14ac:dyDescent="0.2">
      <c r="A1451" t="s">
        <v>19189</v>
      </c>
      <c r="B1451" t="s">
        <v>88</v>
      </c>
      <c r="C1451" t="s">
        <v>188</v>
      </c>
      <c r="D1451" t="s">
        <v>17736</v>
      </c>
      <c r="E1451" t="s">
        <v>81</v>
      </c>
      <c r="F1451" t="s">
        <v>4925</v>
      </c>
      <c r="G1451">
        <v>0</v>
      </c>
      <c r="H1451">
        <v>0</v>
      </c>
      <c r="I1451">
        <v>0</v>
      </c>
      <c r="J1451">
        <v>0</v>
      </c>
      <c r="K1451">
        <v>0</v>
      </c>
      <c r="L1451">
        <v>0</v>
      </c>
      <c r="M1451">
        <v>0</v>
      </c>
      <c r="N1451">
        <v>3</v>
      </c>
      <c r="O1451">
        <v>3</v>
      </c>
      <c r="P1451">
        <v>0</v>
      </c>
      <c r="Q1451">
        <v>0</v>
      </c>
    </row>
    <row r="1452" spans="1:17" x14ac:dyDescent="0.2">
      <c r="A1452" t="s">
        <v>19190</v>
      </c>
      <c r="B1452" t="s">
        <v>88</v>
      </c>
      <c r="C1452" t="s">
        <v>188</v>
      </c>
      <c r="D1452" t="s">
        <v>17736</v>
      </c>
      <c r="E1452" t="s">
        <v>81</v>
      </c>
      <c r="F1452" t="s">
        <v>4927</v>
      </c>
      <c r="G1452">
        <v>0</v>
      </c>
      <c r="H1452">
        <v>0</v>
      </c>
      <c r="I1452">
        <v>0</v>
      </c>
      <c r="J1452">
        <v>0</v>
      </c>
      <c r="K1452">
        <v>0</v>
      </c>
      <c r="L1452">
        <v>0</v>
      </c>
      <c r="M1452">
        <v>0</v>
      </c>
      <c r="N1452">
        <v>3</v>
      </c>
      <c r="O1452">
        <v>3</v>
      </c>
      <c r="P1452">
        <v>0</v>
      </c>
      <c r="Q1452">
        <v>0</v>
      </c>
    </row>
    <row r="1453" spans="1:17" x14ac:dyDescent="0.2">
      <c r="A1453" t="s">
        <v>19191</v>
      </c>
      <c r="B1453" t="s">
        <v>88</v>
      </c>
      <c r="C1453" t="s">
        <v>188</v>
      </c>
      <c r="D1453" t="s">
        <v>17736</v>
      </c>
      <c r="E1453" t="s">
        <v>81</v>
      </c>
      <c r="F1453" t="s">
        <v>17734</v>
      </c>
      <c r="G1453">
        <v>3</v>
      </c>
      <c r="H1453">
        <v>0</v>
      </c>
      <c r="I1453">
        <v>0</v>
      </c>
      <c r="J1453">
        <v>0</v>
      </c>
      <c r="K1453">
        <v>0</v>
      </c>
      <c r="L1453">
        <v>0</v>
      </c>
      <c r="M1453">
        <v>0</v>
      </c>
      <c r="N1453">
        <v>0</v>
      </c>
      <c r="O1453">
        <v>0</v>
      </c>
      <c r="P1453">
        <v>0</v>
      </c>
      <c r="Q1453">
        <v>0</v>
      </c>
    </row>
    <row r="1454" spans="1:17" x14ac:dyDescent="0.2">
      <c r="A1454" t="s">
        <v>19192</v>
      </c>
      <c r="B1454" t="s">
        <v>88</v>
      </c>
      <c r="C1454" t="s">
        <v>188</v>
      </c>
      <c r="D1454" t="s">
        <v>17754</v>
      </c>
      <c r="E1454" t="s">
        <v>83</v>
      </c>
      <c r="F1454" t="s">
        <v>17734</v>
      </c>
      <c r="G1454">
        <v>3</v>
      </c>
      <c r="H1454">
        <v>0</v>
      </c>
      <c r="I1454">
        <v>0</v>
      </c>
      <c r="J1454">
        <v>0</v>
      </c>
      <c r="K1454">
        <v>0</v>
      </c>
      <c r="L1454">
        <v>0</v>
      </c>
      <c r="M1454">
        <v>0</v>
      </c>
      <c r="N1454">
        <v>0</v>
      </c>
      <c r="O1454">
        <v>0</v>
      </c>
      <c r="P1454">
        <v>0</v>
      </c>
      <c r="Q1454">
        <v>0</v>
      </c>
    </row>
    <row r="1455" spans="1:17" x14ac:dyDescent="0.2">
      <c r="A1455" t="s">
        <v>19193</v>
      </c>
      <c r="B1455" t="s">
        <v>88</v>
      </c>
      <c r="C1455" t="s">
        <v>189</v>
      </c>
      <c r="D1455" t="s">
        <v>17768</v>
      </c>
      <c r="E1455" t="s">
        <v>83</v>
      </c>
      <c r="F1455" t="s">
        <v>17734</v>
      </c>
      <c r="G1455">
        <v>2</v>
      </c>
      <c r="H1455">
        <v>0</v>
      </c>
      <c r="I1455">
        <v>0</v>
      </c>
      <c r="J1455">
        <v>0</v>
      </c>
      <c r="K1455">
        <v>0</v>
      </c>
      <c r="L1455">
        <v>0</v>
      </c>
      <c r="M1455">
        <v>0</v>
      </c>
      <c r="N1455">
        <v>0</v>
      </c>
      <c r="O1455">
        <v>0</v>
      </c>
      <c r="P1455">
        <v>0</v>
      </c>
      <c r="Q1455">
        <v>0</v>
      </c>
    </row>
    <row r="1456" spans="1:17" x14ac:dyDescent="0.2">
      <c r="A1456" t="s">
        <v>19194</v>
      </c>
      <c r="B1456" t="s">
        <v>88</v>
      </c>
      <c r="C1456" t="s">
        <v>189</v>
      </c>
      <c r="D1456" t="s">
        <v>17768</v>
      </c>
      <c r="E1456" t="s">
        <v>81</v>
      </c>
      <c r="F1456" t="s">
        <v>17734</v>
      </c>
      <c r="G1456">
        <v>3</v>
      </c>
      <c r="H1456">
        <v>0</v>
      </c>
      <c r="I1456">
        <v>0</v>
      </c>
      <c r="J1456">
        <v>0</v>
      </c>
      <c r="K1456">
        <v>0</v>
      </c>
      <c r="L1456">
        <v>0</v>
      </c>
      <c r="M1456">
        <v>0</v>
      </c>
      <c r="N1456">
        <v>0</v>
      </c>
      <c r="O1456">
        <v>0</v>
      </c>
      <c r="P1456">
        <v>0</v>
      </c>
      <c r="Q1456">
        <v>0</v>
      </c>
    </row>
    <row r="1457" spans="1:17" x14ac:dyDescent="0.2">
      <c r="A1457" t="s">
        <v>19195</v>
      </c>
      <c r="B1457" t="s">
        <v>88</v>
      </c>
      <c r="C1457" t="s">
        <v>189</v>
      </c>
      <c r="D1457" t="s">
        <v>17736</v>
      </c>
      <c r="E1457" t="s">
        <v>83</v>
      </c>
      <c r="F1457" t="s">
        <v>4929</v>
      </c>
      <c r="G1457">
        <v>0</v>
      </c>
      <c r="H1457">
        <v>4</v>
      </c>
      <c r="I1457">
        <v>0</v>
      </c>
      <c r="J1457">
        <v>4</v>
      </c>
      <c r="K1457">
        <v>0</v>
      </c>
      <c r="L1457">
        <v>0</v>
      </c>
      <c r="M1457">
        <v>0</v>
      </c>
      <c r="N1457">
        <v>0</v>
      </c>
      <c r="O1457">
        <v>0</v>
      </c>
      <c r="P1457">
        <v>0</v>
      </c>
      <c r="Q1457">
        <v>0</v>
      </c>
    </row>
    <row r="1458" spans="1:17" x14ac:dyDescent="0.2">
      <c r="A1458" t="s">
        <v>19196</v>
      </c>
      <c r="B1458" t="s">
        <v>88</v>
      </c>
      <c r="C1458" t="s">
        <v>189</v>
      </c>
      <c r="D1458" t="s">
        <v>17736</v>
      </c>
      <c r="E1458" t="s">
        <v>83</v>
      </c>
      <c r="F1458" t="s">
        <v>4931</v>
      </c>
      <c r="G1458">
        <v>0</v>
      </c>
      <c r="H1458">
        <v>4</v>
      </c>
      <c r="I1458">
        <v>0</v>
      </c>
      <c r="J1458">
        <v>4</v>
      </c>
      <c r="K1458">
        <v>0</v>
      </c>
      <c r="L1458">
        <v>0</v>
      </c>
      <c r="M1458">
        <v>0</v>
      </c>
      <c r="N1458">
        <v>0</v>
      </c>
      <c r="O1458">
        <v>0</v>
      </c>
      <c r="P1458">
        <v>0</v>
      </c>
      <c r="Q1458">
        <v>0</v>
      </c>
    </row>
    <row r="1459" spans="1:17" x14ac:dyDescent="0.2">
      <c r="A1459" t="s">
        <v>19197</v>
      </c>
      <c r="B1459" t="s">
        <v>88</v>
      </c>
      <c r="C1459" t="s">
        <v>189</v>
      </c>
      <c r="D1459" t="s">
        <v>17736</v>
      </c>
      <c r="E1459" t="s">
        <v>83</v>
      </c>
      <c r="F1459" t="s">
        <v>4933</v>
      </c>
      <c r="G1459">
        <v>0</v>
      </c>
      <c r="H1459">
        <v>0</v>
      </c>
      <c r="I1459">
        <v>0</v>
      </c>
      <c r="J1459">
        <v>0</v>
      </c>
      <c r="K1459">
        <v>0</v>
      </c>
      <c r="L1459">
        <v>0</v>
      </c>
      <c r="M1459">
        <v>4</v>
      </c>
      <c r="N1459">
        <v>0</v>
      </c>
      <c r="O1459">
        <v>0</v>
      </c>
      <c r="P1459">
        <v>0</v>
      </c>
      <c r="Q1459">
        <v>0</v>
      </c>
    </row>
    <row r="1460" spans="1:17" x14ac:dyDescent="0.2">
      <c r="A1460" t="s">
        <v>19198</v>
      </c>
      <c r="B1460" t="s">
        <v>88</v>
      </c>
      <c r="C1460" t="s">
        <v>189</v>
      </c>
      <c r="D1460" t="s">
        <v>17736</v>
      </c>
      <c r="E1460" t="s">
        <v>83</v>
      </c>
      <c r="F1460" t="s">
        <v>4935</v>
      </c>
      <c r="G1460">
        <v>0</v>
      </c>
      <c r="H1460">
        <v>4</v>
      </c>
      <c r="I1460">
        <v>0</v>
      </c>
      <c r="J1460">
        <v>4</v>
      </c>
      <c r="K1460">
        <v>0</v>
      </c>
      <c r="L1460">
        <v>0</v>
      </c>
      <c r="M1460">
        <v>0</v>
      </c>
      <c r="N1460">
        <v>0</v>
      </c>
      <c r="O1460">
        <v>0</v>
      </c>
      <c r="P1460">
        <v>0</v>
      </c>
      <c r="Q1460">
        <v>0</v>
      </c>
    </row>
    <row r="1461" spans="1:17" x14ac:dyDescent="0.2">
      <c r="A1461" t="s">
        <v>19199</v>
      </c>
      <c r="B1461" t="s">
        <v>88</v>
      </c>
      <c r="C1461" t="s">
        <v>189</v>
      </c>
      <c r="D1461" t="s">
        <v>17736</v>
      </c>
      <c r="E1461" t="s">
        <v>83</v>
      </c>
      <c r="F1461" t="s">
        <v>4937</v>
      </c>
      <c r="G1461">
        <v>0</v>
      </c>
      <c r="H1461">
        <v>4</v>
      </c>
      <c r="I1461">
        <v>0</v>
      </c>
      <c r="J1461">
        <v>4</v>
      </c>
      <c r="K1461">
        <v>0</v>
      </c>
      <c r="L1461">
        <v>0</v>
      </c>
      <c r="M1461">
        <v>0</v>
      </c>
      <c r="N1461">
        <v>0</v>
      </c>
      <c r="O1461">
        <v>0</v>
      </c>
      <c r="P1461">
        <v>0</v>
      </c>
      <c r="Q1461">
        <v>0</v>
      </c>
    </row>
    <row r="1462" spans="1:17" x14ac:dyDescent="0.2">
      <c r="A1462" t="s">
        <v>19200</v>
      </c>
      <c r="B1462" t="s">
        <v>88</v>
      </c>
      <c r="C1462" t="s">
        <v>189</v>
      </c>
      <c r="D1462" t="s">
        <v>17736</v>
      </c>
      <c r="E1462" t="s">
        <v>83</v>
      </c>
      <c r="F1462" t="s">
        <v>4939</v>
      </c>
      <c r="G1462">
        <v>0</v>
      </c>
      <c r="H1462">
        <v>0</v>
      </c>
      <c r="I1462">
        <v>0</v>
      </c>
      <c r="J1462">
        <v>0</v>
      </c>
      <c r="K1462">
        <v>0</v>
      </c>
      <c r="L1462">
        <v>0</v>
      </c>
      <c r="M1462">
        <v>4</v>
      </c>
      <c r="N1462">
        <v>0</v>
      </c>
      <c r="O1462">
        <v>0</v>
      </c>
      <c r="P1462">
        <v>0</v>
      </c>
      <c r="Q1462">
        <v>0</v>
      </c>
    </row>
    <row r="1463" spans="1:17" x14ac:dyDescent="0.2">
      <c r="A1463" t="s">
        <v>19201</v>
      </c>
      <c r="B1463" t="s">
        <v>88</v>
      </c>
      <c r="C1463" t="s">
        <v>189</v>
      </c>
      <c r="D1463" t="s">
        <v>17736</v>
      </c>
      <c r="E1463" t="s">
        <v>83</v>
      </c>
      <c r="F1463" t="s">
        <v>4941</v>
      </c>
      <c r="G1463">
        <v>0</v>
      </c>
      <c r="H1463">
        <v>4</v>
      </c>
      <c r="I1463">
        <v>0</v>
      </c>
      <c r="J1463">
        <v>4</v>
      </c>
      <c r="K1463">
        <v>0</v>
      </c>
      <c r="L1463">
        <v>0</v>
      </c>
      <c r="M1463">
        <v>0</v>
      </c>
      <c r="N1463">
        <v>0</v>
      </c>
      <c r="O1463">
        <v>0</v>
      </c>
      <c r="P1463">
        <v>0</v>
      </c>
      <c r="Q1463">
        <v>0</v>
      </c>
    </row>
    <row r="1464" spans="1:17" x14ac:dyDescent="0.2">
      <c r="A1464" t="s">
        <v>19202</v>
      </c>
      <c r="B1464" t="s">
        <v>88</v>
      </c>
      <c r="C1464" t="s">
        <v>189</v>
      </c>
      <c r="D1464" t="s">
        <v>17736</v>
      </c>
      <c r="E1464" t="s">
        <v>83</v>
      </c>
      <c r="F1464" t="s">
        <v>4943</v>
      </c>
      <c r="G1464">
        <v>0</v>
      </c>
      <c r="H1464">
        <v>0</v>
      </c>
      <c r="I1464">
        <v>0</v>
      </c>
      <c r="J1464">
        <v>0</v>
      </c>
      <c r="K1464">
        <v>0</v>
      </c>
      <c r="L1464">
        <v>0</v>
      </c>
      <c r="M1464">
        <v>4</v>
      </c>
      <c r="N1464">
        <v>0</v>
      </c>
      <c r="O1464">
        <v>0</v>
      </c>
      <c r="P1464">
        <v>0</v>
      </c>
      <c r="Q1464">
        <v>0</v>
      </c>
    </row>
    <row r="1465" spans="1:17" x14ac:dyDescent="0.2">
      <c r="A1465" t="s">
        <v>19203</v>
      </c>
      <c r="B1465" t="s">
        <v>88</v>
      </c>
      <c r="C1465" t="s">
        <v>189</v>
      </c>
      <c r="D1465" t="s">
        <v>17736</v>
      </c>
      <c r="E1465" t="s">
        <v>83</v>
      </c>
      <c r="F1465" t="s">
        <v>4925</v>
      </c>
      <c r="G1465">
        <v>0</v>
      </c>
      <c r="H1465">
        <v>0</v>
      </c>
      <c r="I1465">
        <v>0</v>
      </c>
      <c r="J1465">
        <v>0</v>
      </c>
      <c r="K1465">
        <v>0</v>
      </c>
      <c r="L1465">
        <v>0</v>
      </c>
      <c r="M1465">
        <v>0</v>
      </c>
      <c r="N1465">
        <v>4</v>
      </c>
      <c r="O1465">
        <v>4</v>
      </c>
      <c r="P1465">
        <v>0</v>
      </c>
      <c r="Q1465">
        <v>0</v>
      </c>
    </row>
    <row r="1466" spans="1:17" x14ac:dyDescent="0.2">
      <c r="A1466" t="s">
        <v>19204</v>
      </c>
      <c r="B1466" t="s">
        <v>88</v>
      </c>
      <c r="C1466" t="s">
        <v>189</v>
      </c>
      <c r="D1466" t="s">
        <v>17736</v>
      </c>
      <c r="E1466" t="s">
        <v>83</v>
      </c>
      <c r="F1466" t="s">
        <v>4927</v>
      </c>
      <c r="G1466">
        <v>0</v>
      </c>
      <c r="H1466">
        <v>0</v>
      </c>
      <c r="I1466">
        <v>0</v>
      </c>
      <c r="J1466">
        <v>0</v>
      </c>
      <c r="K1466">
        <v>0</v>
      </c>
      <c r="L1466">
        <v>0</v>
      </c>
      <c r="M1466">
        <v>0</v>
      </c>
      <c r="N1466">
        <v>3</v>
      </c>
      <c r="O1466">
        <v>3</v>
      </c>
      <c r="P1466">
        <v>0</v>
      </c>
      <c r="Q1466">
        <v>0</v>
      </c>
    </row>
    <row r="1467" spans="1:17" x14ac:dyDescent="0.2">
      <c r="A1467" t="s">
        <v>19205</v>
      </c>
      <c r="B1467" t="s">
        <v>88</v>
      </c>
      <c r="C1467" t="s">
        <v>189</v>
      </c>
      <c r="D1467" t="s">
        <v>17736</v>
      </c>
      <c r="E1467" t="s">
        <v>83</v>
      </c>
      <c r="F1467" t="s">
        <v>17734</v>
      </c>
      <c r="G1467">
        <v>4</v>
      </c>
      <c r="H1467">
        <v>0</v>
      </c>
      <c r="I1467">
        <v>0</v>
      </c>
      <c r="J1467">
        <v>0</v>
      </c>
      <c r="K1467">
        <v>0</v>
      </c>
      <c r="L1467">
        <v>0</v>
      </c>
      <c r="M1467">
        <v>0</v>
      </c>
      <c r="N1467">
        <v>0</v>
      </c>
      <c r="O1467">
        <v>0</v>
      </c>
      <c r="P1467">
        <v>0</v>
      </c>
      <c r="Q1467">
        <v>0</v>
      </c>
    </row>
    <row r="1468" spans="1:17" x14ac:dyDescent="0.2">
      <c r="A1468" t="s">
        <v>19206</v>
      </c>
      <c r="B1468" t="s">
        <v>88</v>
      </c>
      <c r="C1468" t="s">
        <v>189</v>
      </c>
      <c r="D1468" t="s">
        <v>17736</v>
      </c>
      <c r="E1468" t="s">
        <v>81</v>
      </c>
      <c r="F1468" t="s">
        <v>4929</v>
      </c>
      <c r="G1468">
        <v>0</v>
      </c>
      <c r="H1468">
        <v>7</v>
      </c>
      <c r="I1468">
        <v>1</v>
      </c>
      <c r="J1468">
        <v>5</v>
      </c>
      <c r="K1468">
        <v>1</v>
      </c>
      <c r="L1468">
        <v>0</v>
      </c>
      <c r="M1468">
        <v>0</v>
      </c>
      <c r="N1468">
        <v>0</v>
      </c>
      <c r="O1468">
        <v>0</v>
      </c>
      <c r="P1468">
        <v>0</v>
      </c>
      <c r="Q1468">
        <v>0</v>
      </c>
    </row>
    <row r="1469" spans="1:17" x14ac:dyDescent="0.2">
      <c r="A1469" t="s">
        <v>19207</v>
      </c>
      <c r="B1469" t="s">
        <v>88</v>
      </c>
      <c r="C1469" t="s">
        <v>189</v>
      </c>
      <c r="D1469" t="s">
        <v>17736</v>
      </c>
      <c r="E1469" t="s">
        <v>81</v>
      </c>
      <c r="F1469" t="s">
        <v>4931</v>
      </c>
      <c r="G1469">
        <v>0</v>
      </c>
      <c r="H1469">
        <v>7</v>
      </c>
      <c r="I1469">
        <v>1</v>
      </c>
      <c r="J1469">
        <v>5</v>
      </c>
      <c r="K1469">
        <v>1</v>
      </c>
      <c r="L1469">
        <v>0</v>
      </c>
      <c r="M1469">
        <v>0</v>
      </c>
      <c r="N1469">
        <v>0</v>
      </c>
      <c r="O1469">
        <v>0</v>
      </c>
      <c r="P1469">
        <v>0</v>
      </c>
      <c r="Q1469">
        <v>0</v>
      </c>
    </row>
    <row r="1470" spans="1:17" x14ac:dyDescent="0.2">
      <c r="A1470" t="s">
        <v>19208</v>
      </c>
      <c r="B1470" t="s">
        <v>88</v>
      </c>
      <c r="C1470" t="s">
        <v>189</v>
      </c>
      <c r="D1470" t="s">
        <v>17736</v>
      </c>
      <c r="E1470" t="s">
        <v>81</v>
      </c>
      <c r="F1470" t="s">
        <v>4933</v>
      </c>
      <c r="G1470">
        <v>0</v>
      </c>
      <c r="H1470">
        <v>0</v>
      </c>
      <c r="I1470">
        <v>0</v>
      </c>
      <c r="J1470">
        <v>0</v>
      </c>
      <c r="K1470">
        <v>0</v>
      </c>
      <c r="L1470">
        <v>0</v>
      </c>
      <c r="M1470">
        <v>7</v>
      </c>
      <c r="N1470">
        <v>0</v>
      </c>
      <c r="O1470">
        <v>0</v>
      </c>
      <c r="P1470">
        <v>0</v>
      </c>
      <c r="Q1470">
        <v>0</v>
      </c>
    </row>
    <row r="1471" spans="1:17" x14ac:dyDescent="0.2">
      <c r="A1471" t="s">
        <v>19209</v>
      </c>
      <c r="B1471" t="s">
        <v>88</v>
      </c>
      <c r="C1471" t="s">
        <v>189</v>
      </c>
      <c r="D1471" t="s">
        <v>17736</v>
      </c>
      <c r="E1471" t="s">
        <v>81</v>
      </c>
      <c r="F1471" t="s">
        <v>4935</v>
      </c>
      <c r="G1471">
        <v>0</v>
      </c>
      <c r="H1471">
        <v>7</v>
      </c>
      <c r="I1471">
        <v>1</v>
      </c>
      <c r="J1471">
        <v>5</v>
      </c>
      <c r="K1471">
        <v>1</v>
      </c>
      <c r="L1471">
        <v>0</v>
      </c>
      <c r="M1471">
        <v>0</v>
      </c>
      <c r="N1471">
        <v>0</v>
      </c>
      <c r="O1471">
        <v>0</v>
      </c>
      <c r="P1471">
        <v>0</v>
      </c>
      <c r="Q1471">
        <v>0</v>
      </c>
    </row>
    <row r="1472" spans="1:17" x14ac:dyDescent="0.2">
      <c r="A1472" t="s">
        <v>19210</v>
      </c>
      <c r="B1472" t="s">
        <v>88</v>
      </c>
      <c r="C1472" t="s">
        <v>189</v>
      </c>
      <c r="D1472" t="s">
        <v>17736</v>
      </c>
      <c r="E1472" t="s">
        <v>81</v>
      </c>
      <c r="F1472" t="s">
        <v>4937</v>
      </c>
      <c r="G1472">
        <v>0</v>
      </c>
      <c r="H1472">
        <v>7</v>
      </c>
      <c r="I1472">
        <v>1</v>
      </c>
      <c r="J1472">
        <v>5</v>
      </c>
      <c r="K1472">
        <v>1</v>
      </c>
      <c r="L1472">
        <v>0</v>
      </c>
      <c r="M1472">
        <v>0</v>
      </c>
      <c r="N1472">
        <v>0</v>
      </c>
      <c r="O1472">
        <v>0</v>
      </c>
      <c r="P1472">
        <v>0</v>
      </c>
      <c r="Q1472">
        <v>0</v>
      </c>
    </row>
    <row r="1473" spans="1:17" x14ac:dyDescent="0.2">
      <c r="A1473" t="s">
        <v>19211</v>
      </c>
      <c r="B1473" t="s">
        <v>88</v>
      </c>
      <c r="C1473" t="s">
        <v>189</v>
      </c>
      <c r="D1473" t="s">
        <v>17736</v>
      </c>
      <c r="E1473" t="s">
        <v>81</v>
      </c>
      <c r="F1473" t="s">
        <v>4939</v>
      </c>
      <c r="G1473">
        <v>0</v>
      </c>
      <c r="H1473">
        <v>0</v>
      </c>
      <c r="I1473">
        <v>0</v>
      </c>
      <c r="J1473">
        <v>0</v>
      </c>
      <c r="K1473">
        <v>0</v>
      </c>
      <c r="L1473">
        <v>0</v>
      </c>
      <c r="M1473">
        <v>7</v>
      </c>
      <c r="N1473">
        <v>0</v>
      </c>
      <c r="O1473">
        <v>0</v>
      </c>
      <c r="P1473">
        <v>0</v>
      </c>
      <c r="Q1473">
        <v>0</v>
      </c>
    </row>
    <row r="1474" spans="1:17" x14ac:dyDescent="0.2">
      <c r="A1474" t="s">
        <v>19212</v>
      </c>
      <c r="B1474" t="s">
        <v>88</v>
      </c>
      <c r="C1474" t="s">
        <v>189</v>
      </c>
      <c r="D1474" t="s">
        <v>17736</v>
      </c>
      <c r="E1474" t="s">
        <v>81</v>
      </c>
      <c r="F1474" t="s">
        <v>4941</v>
      </c>
      <c r="G1474">
        <v>0</v>
      </c>
      <c r="H1474">
        <v>7</v>
      </c>
      <c r="I1474">
        <v>1</v>
      </c>
      <c r="J1474">
        <v>5</v>
      </c>
      <c r="K1474">
        <v>1</v>
      </c>
      <c r="L1474">
        <v>0</v>
      </c>
      <c r="M1474">
        <v>0</v>
      </c>
      <c r="N1474">
        <v>0</v>
      </c>
      <c r="O1474">
        <v>0</v>
      </c>
      <c r="P1474">
        <v>0</v>
      </c>
      <c r="Q1474">
        <v>0</v>
      </c>
    </row>
    <row r="1475" spans="1:17" x14ac:dyDescent="0.2">
      <c r="A1475" t="s">
        <v>19213</v>
      </c>
      <c r="B1475" t="s">
        <v>88</v>
      </c>
      <c r="C1475" t="s">
        <v>189</v>
      </c>
      <c r="D1475" t="s">
        <v>17736</v>
      </c>
      <c r="E1475" t="s">
        <v>81</v>
      </c>
      <c r="F1475" t="s">
        <v>4943</v>
      </c>
      <c r="G1475">
        <v>0</v>
      </c>
      <c r="H1475">
        <v>0</v>
      </c>
      <c r="I1475">
        <v>0</v>
      </c>
      <c r="J1475">
        <v>0</v>
      </c>
      <c r="K1475">
        <v>0</v>
      </c>
      <c r="L1475">
        <v>0</v>
      </c>
      <c r="M1475">
        <v>7</v>
      </c>
      <c r="N1475">
        <v>0</v>
      </c>
      <c r="O1475">
        <v>0</v>
      </c>
      <c r="P1475">
        <v>0</v>
      </c>
      <c r="Q1475">
        <v>0</v>
      </c>
    </row>
    <row r="1476" spans="1:17" x14ac:dyDescent="0.2">
      <c r="A1476" t="s">
        <v>19214</v>
      </c>
      <c r="B1476" t="s">
        <v>88</v>
      </c>
      <c r="C1476" t="s">
        <v>254</v>
      </c>
      <c r="D1476" t="s">
        <v>17736</v>
      </c>
      <c r="E1476" t="s">
        <v>81</v>
      </c>
      <c r="F1476" t="s">
        <v>4931</v>
      </c>
      <c r="G1476">
        <v>0</v>
      </c>
      <c r="H1476">
        <v>15</v>
      </c>
      <c r="I1476">
        <v>1</v>
      </c>
      <c r="J1476">
        <v>12</v>
      </c>
      <c r="K1476">
        <v>1</v>
      </c>
      <c r="L1476">
        <v>1</v>
      </c>
      <c r="M1476">
        <v>0</v>
      </c>
      <c r="N1476">
        <v>0</v>
      </c>
      <c r="O1476">
        <v>0</v>
      </c>
      <c r="P1476">
        <v>0</v>
      </c>
      <c r="Q1476">
        <v>0</v>
      </c>
    </row>
    <row r="1477" spans="1:17" x14ac:dyDescent="0.2">
      <c r="A1477" t="s">
        <v>19215</v>
      </c>
      <c r="B1477" t="s">
        <v>88</v>
      </c>
      <c r="C1477" t="s">
        <v>254</v>
      </c>
      <c r="D1477" t="s">
        <v>17736</v>
      </c>
      <c r="E1477" t="s">
        <v>81</v>
      </c>
      <c r="F1477" t="s">
        <v>4933</v>
      </c>
      <c r="G1477">
        <v>0</v>
      </c>
      <c r="H1477">
        <v>0</v>
      </c>
      <c r="I1477">
        <v>0</v>
      </c>
      <c r="J1477">
        <v>0</v>
      </c>
      <c r="K1477">
        <v>0</v>
      </c>
      <c r="L1477">
        <v>0</v>
      </c>
      <c r="M1477">
        <v>15</v>
      </c>
      <c r="N1477">
        <v>0</v>
      </c>
      <c r="O1477">
        <v>0</v>
      </c>
      <c r="P1477">
        <v>0</v>
      </c>
      <c r="Q1477">
        <v>0</v>
      </c>
    </row>
    <row r="1478" spans="1:17" x14ac:dyDescent="0.2">
      <c r="A1478" t="s">
        <v>19216</v>
      </c>
      <c r="B1478" t="s">
        <v>88</v>
      </c>
      <c r="C1478" t="s">
        <v>254</v>
      </c>
      <c r="D1478" t="s">
        <v>17736</v>
      </c>
      <c r="E1478" t="s">
        <v>81</v>
      </c>
      <c r="F1478" t="s">
        <v>4935</v>
      </c>
      <c r="G1478">
        <v>0</v>
      </c>
      <c r="H1478">
        <v>15</v>
      </c>
      <c r="I1478">
        <v>1</v>
      </c>
      <c r="J1478">
        <v>12</v>
      </c>
      <c r="K1478">
        <v>1</v>
      </c>
      <c r="L1478">
        <v>1</v>
      </c>
      <c r="M1478">
        <v>0</v>
      </c>
      <c r="N1478">
        <v>0</v>
      </c>
      <c r="O1478">
        <v>0</v>
      </c>
      <c r="P1478">
        <v>0</v>
      </c>
      <c r="Q1478">
        <v>0</v>
      </c>
    </row>
    <row r="1479" spans="1:17" x14ac:dyDescent="0.2">
      <c r="A1479" t="s">
        <v>19217</v>
      </c>
      <c r="B1479" t="s">
        <v>88</v>
      </c>
      <c r="C1479" t="s">
        <v>254</v>
      </c>
      <c r="D1479" t="s">
        <v>17736</v>
      </c>
      <c r="E1479" t="s">
        <v>81</v>
      </c>
      <c r="F1479" t="s">
        <v>4937</v>
      </c>
      <c r="G1479">
        <v>0</v>
      </c>
      <c r="H1479">
        <v>15</v>
      </c>
      <c r="I1479">
        <v>1</v>
      </c>
      <c r="J1479">
        <v>12</v>
      </c>
      <c r="K1479">
        <v>1</v>
      </c>
      <c r="L1479">
        <v>1</v>
      </c>
      <c r="M1479">
        <v>0</v>
      </c>
      <c r="N1479">
        <v>0</v>
      </c>
      <c r="O1479">
        <v>0</v>
      </c>
      <c r="P1479">
        <v>0</v>
      </c>
      <c r="Q1479">
        <v>0</v>
      </c>
    </row>
    <row r="1480" spans="1:17" x14ac:dyDescent="0.2">
      <c r="A1480" t="s">
        <v>19218</v>
      </c>
      <c r="B1480" t="s">
        <v>88</v>
      </c>
      <c r="C1480" t="s">
        <v>254</v>
      </c>
      <c r="D1480" t="s">
        <v>17736</v>
      </c>
      <c r="E1480" t="s">
        <v>81</v>
      </c>
      <c r="F1480" t="s">
        <v>4939</v>
      </c>
      <c r="G1480">
        <v>0</v>
      </c>
      <c r="H1480">
        <v>0</v>
      </c>
      <c r="I1480">
        <v>0</v>
      </c>
      <c r="J1480">
        <v>0</v>
      </c>
      <c r="K1480">
        <v>0</v>
      </c>
      <c r="L1480">
        <v>0</v>
      </c>
      <c r="M1480">
        <v>15</v>
      </c>
      <c r="N1480">
        <v>0</v>
      </c>
      <c r="O1480">
        <v>0</v>
      </c>
      <c r="P1480">
        <v>0</v>
      </c>
      <c r="Q1480">
        <v>0</v>
      </c>
    </row>
    <row r="1481" spans="1:17" x14ac:dyDescent="0.2">
      <c r="A1481" t="s">
        <v>19219</v>
      </c>
      <c r="B1481" t="s">
        <v>88</v>
      </c>
      <c r="C1481" t="s">
        <v>254</v>
      </c>
      <c r="D1481" t="s">
        <v>17736</v>
      </c>
      <c r="E1481" t="s">
        <v>81</v>
      </c>
      <c r="F1481" t="s">
        <v>4941</v>
      </c>
      <c r="G1481">
        <v>0</v>
      </c>
      <c r="H1481">
        <v>15</v>
      </c>
      <c r="I1481">
        <v>1</v>
      </c>
      <c r="J1481">
        <v>12</v>
      </c>
      <c r="K1481">
        <v>1</v>
      </c>
      <c r="L1481">
        <v>1</v>
      </c>
      <c r="M1481">
        <v>0</v>
      </c>
      <c r="N1481">
        <v>0</v>
      </c>
      <c r="O1481">
        <v>0</v>
      </c>
      <c r="P1481">
        <v>0</v>
      </c>
      <c r="Q1481">
        <v>0</v>
      </c>
    </row>
    <row r="1482" spans="1:17" x14ac:dyDescent="0.2">
      <c r="A1482" t="s">
        <v>19220</v>
      </c>
      <c r="B1482" t="s">
        <v>88</v>
      </c>
      <c r="C1482" t="s">
        <v>254</v>
      </c>
      <c r="D1482" t="s">
        <v>17736</v>
      </c>
      <c r="E1482" t="s">
        <v>81</v>
      </c>
      <c r="F1482" t="s">
        <v>4943</v>
      </c>
      <c r="G1482">
        <v>0</v>
      </c>
      <c r="H1482">
        <v>0</v>
      </c>
      <c r="I1482">
        <v>0</v>
      </c>
      <c r="J1482">
        <v>0</v>
      </c>
      <c r="K1482">
        <v>0</v>
      </c>
      <c r="L1482">
        <v>0</v>
      </c>
      <c r="M1482">
        <v>15</v>
      </c>
      <c r="N1482">
        <v>0</v>
      </c>
      <c r="O1482">
        <v>0</v>
      </c>
      <c r="P1482">
        <v>0</v>
      </c>
      <c r="Q1482">
        <v>0</v>
      </c>
    </row>
    <row r="1483" spans="1:17" x14ac:dyDescent="0.2">
      <c r="A1483" t="s">
        <v>19221</v>
      </c>
      <c r="B1483" t="s">
        <v>88</v>
      </c>
      <c r="C1483" t="s">
        <v>254</v>
      </c>
      <c r="D1483" t="s">
        <v>17736</v>
      </c>
      <c r="E1483" t="s">
        <v>81</v>
      </c>
      <c r="F1483" t="s">
        <v>4925</v>
      </c>
      <c r="G1483">
        <v>0</v>
      </c>
      <c r="H1483">
        <v>0</v>
      </c>
      <c r="I1483">
        <v>0</v>
      </c>
      <c r="J1483">
        <v>0</v>
      </c>
      <c r="K1483">
        <v>0</v>
      </c>
      <c r="L1483">
        <v>0</v>
      </c>
      <c r="M1483">
        <v>0</v>
      </c>
      <c r="N1483">
        <v>15</v>
      </c>
      <c r="O1483">
        <v>14</v>
      </c>
      <c r="P1483">
        <v>0</v>
      </c>
      <c r="Q1483">
        <v>1</v>
      </c>
    </row>
    <row r="1484" spans="1:17" x14ac:dyDescent="0.2">
      <c r="A1484" t="s">
        <v>19222</v>
      </c>
      <c r="B1484" t="s">
        <v>88</v>
      </c>
      <c r="C1484" t="s">
        <v>254</v>
      </c>
      <c r="D1484" t="s">
        <v>17736</v>
      </c>
      <c r="E1484" t="s">
        <v>81</v>
      </c>
      <c r="F1484" t="s">
        <v>4927</v>
      </c>
      <c r="G1484">
        <v>0</v>
      </c>
      <c r="H1484">
        <v>0</v>
      </c>
      <c r="I1484">
        <v>0</v>
      </c>
      <c r="J1484">
        <v>0</v>
      </c>
      <c r="K1484">
        <v>0</v>
      </c>
      <c r="L1484">
        <v>0</v>
      </c>
      <c r="M1484">
        <v>0</v>
      </c>
      <c r="N1484">
        <v>14</v>
      </c>
      <c r="O1484">
        <v>13</v>
      </c>
      <c r="P1484">
        <v>0</v>
      </c>
      <c r="Q1484">
        <v>1</v>
      </c>
    </row>
    <row r="1485" spans="1:17" x14ac:dyDescent="0.2">
      <c r="A1485" t="s">
        <v>19223</v>
      </c>
      <c r="B1485" t="s">
        <v>88</v>
      </c>
      <c r="C1485" t="s">
        <v>254</v>
      </c>
      <c r="D1485" t="s">
        <v>17736</v>
      </c>
      <c r="E1485" t="s">
        <v>81</v>
      </c>
      <c r="F1485" t="s">
        <v>17734</v>
      </c>
      <c r="G1485">
        <v>15</v>
      </c>
      <c r="H1485">
        <v>0</v>
      </c>
      <c r="I1485">
        <v>0</v>
      </c>
      <c r="J1485">
        <v>0</v>
      </c>
      <c r="K1485">
        <v>0</v>
      </c>
      <c r="L1485">
        <v>0</v>
      </c>
      <c r="M1485">
        <v>0</v>
      </c>
      <c r="N1485">
        <v>0</v>
      </c>
      <c r="O1485">
        <v>0</v>
      </c>
      <c r="P1485">
        <v>0</v>
      </c>
      <c r="Q1485">
        <v>0</v>
      </c>
    </row>
    <row r="1486" spans="1:17" x14ac:dyDescent="0.2">
      <c r="A1486" t="s">
        <v>19224</v>
      </c>
      <c r="B1486" t="s">
        <v>88</v>
      </c>
      <c r="C1486" t="s">
        <v>254</v>
      </c>
      <c r="D1486" t="s">
        <v>17748</v>
      </c>
      <c r="E1486" t="s">
        <v>83</v>
      </c>
      <c r="F1486" t="s">
        <v>17749</v>
      </c>
      <c r="G1486">
        <v>0</v>
      </c>
      <c r="H1486">
        <v>0</v>
      </c>
      <c r="I1486">
        <v>0</v>
      </c>
      <c r="J1486">
        <v>0</v>
      </c>
      <c r="K1486">
        <v>0</v>
      </c>
      <c r="L1486">
        <v>0</v>
      </c>
      <c r="M1486">
        <v>0</v>
      </c>
      <c r="N1486">
        <v>3</v>
      </c>
      <c r="O1486">
        <v>2</v>
      </c>
      <c r="P1486">
        <v>1</v>
      </c>
      <c r="Q1486">
        <v>0</v>
      </c>
    </row>
    <row r="1487" spans="1:17" x14ac:dyDescent="0.2">
      <c r="A1487" t="s">
        <v>19225</v>
      </c>
      <c r="B1487" t="s">
        <v>88</v>
      </c>
      <c r="C1487" t="s">
        <v>254</v>
      </c>
      <c r="D1487" t="s">
        <v>17748</v>
      </c>
      <c r="E1487" t="s">
        <v>83</v>
      </c>
      <c r="F1487" t="s">
        <v>17734</v>
      </c>
      <c r="G1487">
        <v>3</v>
      </c>
      <c r="H1487">
        <v>0</v>
      </c>
      <c r="I1487">
        <v>0</v>
      </c>
      <c r="J1487">
        <v>0</v>
      </c>
      <c r="K1487">
        <v>0</v>
      </c>
      <c r="L1487">
        <v>0</v>
      </c>
      <c r="M1487">
        <v>0</v>
      </c>
      <c r="N1487">
        <v>0</v>
      </c>
      <c r="O1487">
        <v>0</v>
      </c>
      <c r="P1487">
        <v>0</v>
      </c>
      <c r="Q1487">
        <v>0</v>
      </c>
    </row>
    <row r="1488" spans="1:17" x14ac:dyDescent="0.2">
      <c r="A1488" t="s">
        <v>19226</v>
      </c>
      <c r="B1488" t="s">
        <v>88</v>
      </c>
      <c r="C1488" t="s">
        <v>254</v>
      </c>
      <c r="D1488" t="s">
        <v>17748</v>
      </c>
      <c r="E1488" t="s">
        <v>81</v>
      </c>
      <c r="F1488" t="s">
        <v>17749</v>
      </c>
      <c r="G1488">
        <v>0</v>
      </c>
      <c r="H1488">
        <v>0</v>
      </c>
      <c r="I1488">
        <v>0</v>
      </c>
      <c r="J1488">
        <v>0</v>
      </c>
      <c r="K1488">
        <v>0</v>
      </c>
      <c r="L1488">
        <v>0</v>
      </c>
      <c r="M1488">
        <v>0</v>
      </c>
      <c r="N1488">
        <v>1</v>
      </c>
      <c r="O1488">
        <v>0</v>
      </c>
      <c r="P1488">
        <v>1</v>
      </c>
      <c r="Q1488">
        <v>0</v>
      </c>
    </row>
    <row r="1489" spans="1:17" x14ac:dyDescent="0.2">
      <c r="A1489" t="s">
        <v>19227</v>
      </c>
      <c r="B1489" t="s">
        <v>88</v>
      </c>
      <c r="C1489" t="s">
        <v>254</v>
      </c>
      <c r="D1489" t="s">
        <v>17748</v>
      </c>
      <c r="E1489" t="s">
        <v>81</v>
      </c>
      <c r="F1489" t="s">
        <v>17734</v>
      </c>
      <c r="G1489">
        <v>1</v>
      </c>
      <c r="H1489">
        <v>0</v>
      </c>
      <c r="I1489">
        <v>0</v>
      </c>
      <c r="J1489">
        <v>0</v>
      </c>
      <c r="K1489">
        <v>0</v>
      </c>
      <c r="L1489">
        <v>0</v>
      </c>
      <c r="M1489">
        <v>0</v>
      </c>
      <c r="N1489">
        <v>0</v>
      </c>
      <c r="O1489">
        <v>0</v>
      </c>
      <c r="P1489">
        <v>0</v>
      </c>
      <c r="Q1489">
        <v>0</v>
      </c>
    </row>
    <row r="1490" spans="1:17" x14ac:dyDescent="0.2">
      <c r="A1490" t="s">
        <v>19228</v>
      </c>
      <c r="B1490" t="s">
        <v>88</v>
      </c>
      <c r="C1490" t="s">
        <v>255</v>
      </c>
      <c r="D1490" t="s">
        <v>17736</v>
      </c>
      <c r="E1490" t="s">
        <v>83</v>
      </c>
      <c r="F1490" t="s">
        <v>4929</v>
      </c>
      <c r="G1490">
        <v>0</v>
      </c>
      <c r="H1490">
        <v>10</v>
      </c>
      <c r="I1490">
        <v>1</v>
      </c>
      <c r="J1490">
        <v>7</v>
      </c>
      <c r="K1490">
        <v>1</v>
      </c>
      <c r="L1490">
        <v>1</v>
      </c>
      <c r="M1490">
        <v>0</v>
      </c>
      <c r="N1490">
        <v>0</v>
      </c>
      <c r="O1490">
        <v>0</v>
      </c>
      <c r="P1490">
        <v>0</v>
      </c>
      <c r="Q1490">
        <v>0</v>
      </c>
    </row>
    <row r="1491" spans="1:17" x14ac:dyDescent="0.2">
      <c r="A1491" t="s">
        <v>19229</v>
      </c>
      <c r="B1491" t="s">
        <v>88</v>
      </c>
      <c r="C1491" t="s">
        <v>255</v>
      </c>
      <c r="D1491" t="s">
        <v>17736</v>
      </c>
      <c r="E1491" t="s">
        <v>83</v>
      </c>
      <c r="F1491" t="s">
        <v>4931</v>
      </c>
      <c r="G1491">
        <v>0</v>
      </c>
      <c r="H1491">
        <v>10</v>
      </c>
      <c r="I1491">
        <v>1</v>
      </c>
      <c r="J1491">
        <v>7</v>
      </c>
      <c r="K1491">
        <v>1</v>
      </c>
      <c r="L1491">
        <v>1</v>
      </c>
      <c r="M1491">
        <v>0</v>
      </c>
      <c r="N1491">
        <v>0</v>
      </c>
      <c r="O1491">
        <v>0</v>
      </c>
      <c r="P1491">
        <v>0</v>
      </c>
      <c r="Q1491">
        <v>0</v>
      </c>
    </row>
    <row r="1492" spans="1:17" x14ac:dyDescent="0.2">
      <c r="A1492" t="s">
        <v>19230</v>
      </c>
      <c r="B1492" t="s">
        <v>88</v>
      </c>
      <c r="C1492" t="s">
        <v>255</v>
      </c>
      <c r="D1492" t="s">
        <v>17736</v>
      </c>
      <c r="E1492" t="s">
        <v>83</v>
      </c>
      <c r="F1492" t="s">
        <v>4933</v>
      </c>
      <c r="G1492">
        <v>0</v>
      </c>
      <c r="H1492">
        <v>0</v>
      </c>
      <c r="I1492">
        <v>0</v>
      </c>
      <c r="J1492">
        <v>0</v>
      </c>
      <c r="K1492">
        <v>0</v>
      </c>
      <c r="L1492">
        <v>0</v>
      </c>
      <c r="M1492">
        <v>10</v>
      </c>
      <c r="N1492">
        <v>0</v>
      </c>
      <c r="O1492">
        <v>0</v>
      </c>
      <c r="P1492">
        <v>0</v>
      </c>
      <c r="Q1492">
        <v>0</v>
      </c>
    </row>
    <row r="1493" spans="1:17" x14ac:dyDescent="0.2">
      <c r="A1493" t="s">
        <v>19231</v>
      </c>
      <c r="B1493" t="s">
        <v>88</v>
      </c>
      <c r="C1493" t="s">
        <v>255</v>
      </c>
      <c r="D1493" t="s">
        <v>17736</v>
      </c>
      <c r="E1493" t="s">
        <v>83</v>
      </c>
      <c r="F1493" t="s">
        <v>4935</v>
      </c>
      <c r="G1493">
        <v>0</v>
      </c>
      <c r="H1493">
        <v>10</v>
      </c>
      <c r="I1493">
        <v>1</v>
      </c>
      <c r="J1493">
        <v>7</v>
      </c>
      <c r="K1493">
        <v>1</v>
      </c>
      <c r="L1493">
        <v>1</v>
      </c>
      <c r="M1493">
        <v>0</v>
      </c>
      <c r="N1493">
        <v>0</v>
      </c>
      <c r="O1493">
        <v>0</v>
      </c>
      <c r="P1493">
        <v>0</v>
      </c>
      <c r="Q1493">
        <v>0</v>
      </c>
    </row>
    <row r="1494" spans="1:17" x14ac:dyDescent="0.2">
      <c r="A1494" t="s">
        <v>19232</v>
      </c>
      <c r="B1494" t="s">
        <v>88</v>
      </c>
      <c r="C1494" t="s">
        <v>255</v>
      </c>
      <c r="D1494" t="s">
        <v>17736</v>
      </c>
      <c r="E1494" t="s">
        <v>83</v>
      </c>
      <c r="F1494" t="s">
        <v>4937</v>
      </c>
      <c r="G1494">
        <v>0</v>
      </c>
      <c r="H1494">
        <v>10</v>
      </c>
      <c r="I1494">
        <v>1</v>
      </c>
      <c r="J1494">
        <v>7</v>
      </c>
      <c r="K1494">
        <v>1</v>
      </c>
      <c r="L1494">
        <v>1</v>
      </c>
      <c r="M1494">
        <v>0</v>
      </c>
      <c r="N1494">
        <v>0</v>
      </c>
      <c r="O1494">
        <v>0</v>
      </c>
      <c r="P1494">
        <v>0</v>
      </c>
      <c r="Q1494">
        <v>0</v>
      </c>
    </row>
    <row r="1495" spans="1:17" x14ac:dyDescent="0.2">
      <c r="A1495" t="s">
        <v>19233</v>
      </c>
      <c r="B1495" t="s">
        <v>88</v>
      </c>
      <c r="C1495" t="s">
        <v>255</v>
      </c>
      <c r="D1495" t="s">
        <v>17736</v>
      </c>
      <c r="E1495" t="s">
        <v>83</v>
      </c>
      <c r="F1495" t="s">
        <v>4939</v>
      </c>
      <c r="G1495">
        <v>0</v>
      </c>
      <c r="H1495">
        <v>0</v>
      </c>
      <c r="I1495">
        <v>0</v>
      </c>
      <c r="J1495">
        <v>0</v>
      </c>
      <c r="K1495">
        <v>0</v>
      </c>
      <c r="L1495">
        <v>0</v>
      </c>
      <c r="M1495">
        <v>10</v>
      </c>
      <c r="N1495">
        <v>0</v>
      </c>
      <c r="O1495">
        <v>0</v>
      </c>
      <c r="P1495">
        <v>0</v>
      </c>
      <c r="Q1495">
        <v>0</v>
      </c>
    </row>
    <row r="1496" spans="1:17" x14ac:dyDescent="0.2">
      <c r="A1496" t="s">
        <v>19234</v>
      </c>
      <c r="B1496" t="s">
        <v>88</v>
      </c>
      <c r="C1496" t="s">
        <v>255</v>
      </c>
      <c r="D1496" t="s">
        <v>17736</v>
      </c>
      <c r="E1496" t="s">
        <v>83</v>
      </c>
      <c r="F1496" t="s">
        <v>4941</v>
      </c>
      <c r="G1496">
        <v>0</v>
      </c>
      <c r="H1496">
        <v>10</v>
      </c>
      <c r="I1496">
        <v>1</v>
      </c>
      <c r="J1496">
        <v>7</v>
      </c>
      <c r="K1496">
        <v>1</v>
      </c>
      <c r="L1496">
        <v>1</v>
      </c>
      <c r="M1496">
        <v>0</v>
      </c>
      <c r="N1496">
        <v>0</v>
      </c>
      <c r="O1496">
        <v>0</v>
      </c>
      <c r="P1496">
        <v>0</v>
      </c>
      <c r="Q1496">
        <v>0</v>
      </c>
    </row>
    <row r="1497" spans="1:17" x14ac:dyDescent="0.2">
      <c r="A1497" t="s">
        <v>19235</v>
      </c>
      <c r="B1497" t="s">
        <v>88</v>
      </c>
      <c r="C1497" t="s">
        <v>255</v>
      </c>
      <c r="D1497" t="s">
        <v>17736</v>
      </c>
      <c r="E1497" t="s">
        <v>83</v>
      </c>
      <c r="F1497" t="s">
        <v>4943</v>
      </c>
      <c r="G1497">
        <v>0</v>
      </c>
      <c r="H1497">
        <v>0</v>
      </c>
      <c r="I1497">
        <v>0</v>
      </c>
      <c r="J1497">
        <v>0</v>
      </c>
      <c r="K1497">
        <v>0</v>
      </c>
      <c r="L1497">
        <v>0</v>
      </c>
      <c r="M1497">
        <v>10</v>
      </c>
      <c r="N1497">
        <v>0</v>
      </c>
      <c r="O1497">
        <v>0</v>
      </c>
      <c r="P1497">
        <v>0</v>
      </c>
      <c r="Q1497">
        <v>0</v>
      </c>
    </row>
    <row r="1498" spans="1:17" x14ac:dyDescent="0.2">
      <c r="A1498" t="s">
        <v>19236</v>
      </c>
      <c r="B1498" t="s">
        <v>88</v>
      </c>
      <c r="C1498" t="s">
        <v>255</v>
      </c>
      <c r="D1498" t="s">
        <v>17736</v>
      </c>
      <c r="E1498" t="s">
        <v>83</v>
      </c>
      <c r="F1498" t="s">
        <v>4925</v>
      </c>
      <c r="G1498">
        <v>0</v>
      </c>
      <c r="H1498">
        <v>0</v>
      </c>
      <c r="I1498">
        <v>0</v>
      </c>
      <c r="J1498">
        <v>0</v>
      </c>
      <c r="K1498">
        <v>0</v>
      </c>
      <c r="L1498">
        <v>0</v>
      </c>
      <c r="M1498">
        <v>0</v>
      </c>
      <c r="N1498">
        <v>10</v>
      </c>
      <c r="O1498">
        <v>9</v>
      </c>
      <c r="P1498">
        <v>1</v>
      </c>
      <c r="Q1498">
        <v>0</v>
      </c>
    </row>
    <row r="1499" spans="1:17" x14ac:dyDescent="0.2">
      <c r="A1499" t="s">
        <v>19237</v>
      </c>
      <c r="B1499" t="s">
        <v>88</v>
      </c>
      <c r="C1499" t="s">
        <v>255</v>
      </c>
      <c r="D1499" t="s">
        <v>17736</v>
      </c>
      <c r="E1499" t="s">
        <v>83</v>
      </c>
      <c r="F1499" t="s">
        <v>4927</v>
      </c>
      <c r="G1499">
        <v>0</v>
      </c>
      <c r="H1499">
        <v>0</v>
      </c>
      <c r="I1499">
        <v>0</v>
      </c>
      <c r="J1499">
        <v>0</v>
      </c>
      <c r="K1499">
        <v>0</v>
      </c>
      <c r="L1499">
        <v>0</v>
      </c>
      <c r="M1499">
        <v>0</v>
      </c>
      <c r="N1499">
        <v>10</v>
      </c>
      <c r="O1499">
        <v>9</v>
      </c>
      <c r="P1499">
        <v>1</v>
      </c>
      <c r="Q1499">
        <v>0</v>
      </c>
    </row>
    <row r="1500" spans="1:17" x14ac:dyDescent="0.2">
      <c r="A1500" t="s">
        <v>19238</v>
      </c>
      <c r="B1500" t="s">
        <v>88</v>
      </c>
      <c r="C1500" t="s">
        <v>255</v>
      </c>
      <c r="D1500" t="s">
        <v>17736</v>
      </c>
      <c r="E1500" t="s">
        <v>83</v>
      </c>
      <c r="F1500" t="s">
        <v>17734</v>
      </c>
      <c r="G1500">
        <v>10</v>
      </c>
      <c r="H1500">
        <v>0</v>
      </c>
      <c r="I1500">
        <v>0</v>
      </c>
      <c r="J1500">
        <v>0</v>
      </c>
      <c r="K1500">
        <v>0</v>
      </c>
      <c r="L1500">
        <v>0</v>
      </c>
      <c r="M1500">
        <v>0</v>
      </c>
      <c r="N1500">
        <v>0</v>
      </c>
      <c r="O1500">
        <v>0</v>
      </c>
      <c r="P1500">
        <v>0</v>
      </c>
      <c r="Q1500">
        <v>0</v>
      </c>
    </row>
    <row r="1501" spans="1:17" x14ac:dyDescent="0.2">
      <c r="A1501" t="s">
        <v>19239</v>
      </c>
      <c r="B1501" t="s">
        <v>86</v>
      </c>
      <c r="C1501" t="s">
        <v>253</v>
      </c>
      <c r="D1501" t="s">
        <v>17736</v>
      </c>
      <c r="E1501" t="s">
        <v>83</v>
      </c>
      <c r="F1501" t="s">
        <v>4929</v>
      </c>
      <c r="G1501">
        <v>0</v>
      </c>
      <c r="H1501">
        <v>61</v>
      </c>
      <c r="I1501">
        <v>10</v>
      </c>
      <c r="J1501">
        <v>47</v>
      </c>
      <c r="K1501">
        <v>2</v>
      </c>
      <c r="L1501">
        <v>2</v>
      </c>
      <c r="M1501">
        <v>0</v>
      </c>
      <c r="N1501">
        <v>0</v>
      </c>
      <c r="O1501">
        <v>0</v>
      </c>
      <c r="P1501">
        <v>0</v>
      </c>
      <c r="Q1501">
        <v>0</v>
      </c>
    </row>
    <row r="1502" spans="1:17" x14ac:dyDescent="0.2">
      <c r="A1502" t="s">
        <v>19240</v>
      </c>
      <c r="B1502" t="s">
        <v>86</v>
      </c>
      <c r="C1502" t="s">
        <v>253</v>
      </c>
      <c r="D1502" t="s">
        <v>17736</v>
      </c>
      <c r="E1502" t="s">
        <v>83</v>
      </c>
      <c r="F1502" t="s">
        <v>4931</v>
      </c>
      <c r="G1502">
        <v>0</v>
      </c>
      <c r="H1502">
        <v>61</v>
      </c>
      <c r="I1502">
        <v>10</v>
      </c>
      <c r="J1502">
        <v>45</v>
      </c>
      <c r="K1502">
        <v>4</v>
      </c>
      <c r="L1502">
        <v>2</v>
      </c>
      <c r="M1502">
        <v>0</v>
      </c>
      <c r="N1502">
        <v>0</v>
      </c>
      <c r="O1502">
        <v>0</v>
      </c>
      <c r="P1502">
        <v>0</v>
      </c>
      <c r="Q1502">
        <v>0</v>
      </c>
    </row>
    <row r="1503" spans="1:17" x14ac:dyDescent="0.2">
      <c r="A1503" t="s">
        <v>19241</v>
      </c>
      <c r="B1503" t="s">
        <v>86</v>
      </c>
      <c r="C1503" t="s">
        <v>253</v>
      </c>
      <c r="D1503" t="s">
        <v>17736</v>
      </c>
      <c r="E1503" t="s">
        <v>83</v>
      </c>
      <c r="F1503" t="s">
        <v>4933</v>
      </c>
      <c r="G1503">
        <v>0</v>
      </c>
      <c r="H1503">
        <v>0</v>
      </c>
      <c r="I1503">
        <v>0</v>
      </c>
      <c r="J1503">
        <v>0</v>
      </c>
      <c r="K1503">
        <v>0</v>
      </c>
      <c r="L1503">
        <v>0</v>
      </c>
      <c r="M1503">
        <v>61</v>
      </c>
      <c r="N1503">
        <v>0</v>
      </c>
      <c r="O1503">
        <v>0</v>
      </c>
      <c r="P1503">
        <v>0</v>
      </c>
      <c r="Q1503">
        <v>0</v>
      </c>
    </row>
    <row r="1504" spans="1:17" x14ac:dyDescent="0.2">
      <c r="A1504" t="s">
        <v>19242</v>
      </c>
      <c r="B1504" t="s">
        <v>86</v>
      </c>
      <c r="C1504" t="s">
        <v>253</v>
      </c>
      <c r="D1504" t="s">
        <v>17736</v>
      </c>
      <c r="E1504" t="s">
        <v>83</v>
      </c>
      <c r="F1504" t="s">
        <v>4935</v>
      </c>
      <c r="G1504">
        <v>0</v>
      </c>
      <c r="H1504">
        <v>61</v>
      </c>
      <c r="I1504">
        <v>10</v>
      </c>
      <c r="J1504">
        <v>45</v>
      </c>
      <c r="K1504">
        <v>4</v>
      </c>
      <c r="L1504">
        <v>2</v>
      </c>
      <c r="M1504">
        <v>0</v>
      </c>
      <c r="N1504">
        <v>0</v>
      </c>
      <c r="O1504">
        <v>0</v>
      </c>
      <c r="P1504">
        <v>0</v>
      </c>
      <c r="Q1504">
        <v>0</v>
      </c>
    </row>
    <row r="1505" spans="1:17" x14ac:dyDescent="0.2">
      <c r="A1505" t="s">
        <v>19243</v>
      </c>
      <c r="B1505" t="s">
        <v>86</v>
      </c>
      <c r="C1505" t="s">
        <v>253</v>
      </c>
      <c r="D1505" t="s">
        <v>17736</v>
      </c>
      <c r="E1505" t="s">
        <v>83</v>
      </c>
      <c r="F1505" t="s">
        <v>4937</v>
      </c>
      <c r="G1505">
        <v>0</v>
      </c>
      <c r="H1505">
        <v>61</v>
      </c>
      <c r="I1505">
        <v>11</v>
      </c>
      <c r="J1505">
        <v>45</v>
      </c>
      <c r="K1505">
        <v>3</v>
      </c>
      <c r="L1505">
        <v>2</v>
      </c>
      <c r="M1505">
        <v>0</v>
      </c>
      <c r="N1505">
        <v>0</v>
      </c>
      <c r="O1505">
        <v>0</v>
      </c>
      <c r="P1505">
        <v>0</v>
      </c>
      <c r="Q1505">
        <v>0</v>
      </c>
    </row>
    <row r="1506" spans="1:17" x14ac:dyDescent="0.2">
      <c r="A1506" t="s">
        <v>19244</v>
      </c>
      <c r="B1506" t="s">
        <v>86</v>
      </c>
      <c r="C1506" t="s">
        <v>253</v>
      </c>
      <c r="D1506" t="s">
        <v>17736</v>
      </c>
      <c r="E1506" t="s">
        <v>83</v>
      </c>
      <c r="F1506" t="s">
        <v>4939</v>
      </c>
      <c r="G1506">
        <v>0</v>
      </c>
      <c r="H1506">
        <v>0</v>
      </c>
      <c r="I1506">
        <v>0</v>
      </c>
      <c r="J1506">
        <v>0</v>
      </c>
      <c r="K1506">
        <v>0</v>
      </c>
      <c r="L1506">
        <v>0</v>
      </c>
      <c r="M1506">
        <v>61</v>
      </c>
      <c r="N1506">
        <v>0</v>
      </c>
      <c r="O1506">
        <v>0</v>
      </c>
      <c r="P1506">
        <v>0</v>
      </c>
      <c r="Q1506">
        <v>0</v>
      </c>
    </row>
    <row r="1507" spans="1:17" x14ac:dyDescent="0.2">
      <c r="A1507" t="s">
        <v>19245</v>
      </c>
      <c r="B1507" t="s">
        <v>86</v>
      </c>
      <c r="C1507" t="s">
        <v>253</v>
      </c>
      <c r="D1507" t="s">
        <v>17736</v>
      </c>
      <c r="E1507" t="s">
        <v>83</v>
      </c>
      <c r="F1507" t="s">
        <v>4941</v>
      </c>
      <c r="G1507">
        <v>0</v>
      </c>
      <c r="H1507">
        <v>61</v>
      </c>
      <c r="I1507">
        <v>10</v>
      </c>
      <c r="J1507">
        <v>47</v>
      </c>
      <c r="K1507">
        <v>2</v>
      </c>
      <c r="L1507">
        <v>2</v>
      </c>
      <c r="M1507">
        <v>0</v>
      </c>
      <c r="N1507">
        <v>0</v>
      </c>
      <c r="O1507">
        <v>0</v>
      </c>
      <c r="P1507">
        <v>0</v>
      </c>
      <c r="Q1507">
        <v>0</v>
      </c>
    </row>
    <row r="1508" spans="1:17" x14ac:dyDescent="0.2">
      <c r="A1508" t="s">
        <v>19246</v>
      </c>
      <c r="B1508" t="s">
        <v>86</v>
      </c>
      <c r="C1508" t="s">
        <v>253</v>
      </c>
      <c r="D1508" t="s">
        <v>17736</v>
      </c>
      <c r="E1508" t="s">
        <v>83</v>
      </c>
      <c r="F1508" t="s">
        <v>4943</v>
      </c>
      <c r="G1508">
        <v>0</v>
      </c>
      <c r="H1508">
        <v>0</v>
      </c>
      <c r="I1508">
        <v>0</v>
      </c>
      <c r="J1508">
        <v>0</v>
      </c>
      <c r="K1508">
        <v>0</v>
      </c>
      <c r="L1508">
        <v>0</v>
      </c>
      <c r="M1508">
        <v>61</v>
      </c>
      <c r="N1508">
        <v>0</v>
      </c>
      <c r="O1508">
        <v>0</v>
      </c>
      <c r="P1508">
        <v>0</v>
      </c>
      <c r="Q1508">
        <v>0</v>
      </c>
    </row>
    <row r="1509" spans="1:17" x14ac:dyDescent="0.2">
      <c r="A1509" t="s">
        <v>19247</v>
      </c>
      <c r="B1509" t="s">
        <v>86</v>
      </c>
      <c r="C1509" t="s">
        <v>253</v>
      </c>
      <c r="D1509" t="s">
        <v>17736</v>
      </c>
      <c r="E1509" t="s">
        <v>83</v>
      </c>
      <c r="F1509" t="s">
        <v>4925</v>
      </c>
      <c r="G1509">
        <v>0</v>
      </c>
      <c r="H1509">
        <v>0</v>
      </c>
      <c r="I1509">
        <v>0</v>
      </c>
      <c r="J1509">
        <v>0</v>
      </c>
      <c r="K1509">
        <v>0</v>
      </c>
      <c r="L1509">
        <v>0</v>
      </c>
      <c r="M1509">
        <v>0</v>
      </c>
      <c r="N1509">
        <v>54</v>
      </c>
      <c r="O1509">
        <v>50</v>
      </c>
      <c r="P1509">
        <v>3</v>
      </c>
      <c r="Q1509">
        <v>1</v>
      </c>
    </row>
    <row r="1510" spans="1:17" x14ac:dyDescent="0.2">
      <c r="A1510" t="s">
        <v>19248</v>
      </c>
      <c r="B1510" t="s">
        <v>86</v>
      </c>
      <c r="C1510" t="s">
        <v>253</v>
      </c>
      <c r="D1510" t="s">
        <v>17736</v>
      </c>
      <c r="E1510" t="s">
        <v>83</v>
      </c>
      <c r="F1510" t="s">
        <v>4927</v>
      </c>
      <c r="G1510">
        <v>0</v>
      </c>
      <c r="H1510">
        <v>0</v>
      </c>
      <c r="I1510">
        <v>0</v>
      </c>
      <c r="J1510">
        <v>0</v>
      </c>
      <c r="K1510">
        <v>0</v>
      </c>
      <c r="L1510">
        <v>0</v>
      </c>
      <c r="M1510">
        <v>0</v>
      </c>
      <c r="N1510">
        <v>50</v>
      </c>
      <c r="O1510">
        <v>47</v>
      </c>
      <c r="P1510">
        <v>2</v>
      </c>
      <c r="Q1510">
        <v>1</v>
      </c>
    </row>
    <row r="1511" spans="1:17" x14ac:dyDescent="0.2">
      <c r="A1511" t="s">
        <v>19249</v>
      </c>
      <c r="B1511" t="s">
        <v>86</v>
      </c>
      <c r="C1511" t="s">
        <v>253</v>
      </c>
      <c r="D1511" t="s">
        <v>17736</v>
      </c>
      <c r="E1511" t="s">
        <v>83</v>
      </c>
      <c r="F1511" t="s">
        <v>17734</v>
      </c>
      <c r="G1511">
        <v>61</v>
      </c>
      <c r="H1511">
        <v>0</v>
      </c>
      <c r="I1511">
        <v>0</v>
      </c>
      <c r="J1511">
        <v>0</v>
      </c>
      <c r="K1511">
        <v>0</v>
      </c>
      <c r="L1511">
        <v>0</v>
      </c>
      <c r="M1511">
        <v>0</v>
      </c>
      <c r="N1511">
        <v>0</v>
      </c>
      <c r="O1511">
        <v>0</v>
      </c>
      <c r="P1511">
        <v>0</v>
      </c>
      <c r="Q1511">
        <v>0</v>
      </c>
    </row>
    <row r="1512" spans="1:17" x14ac:dyDescent="0.2">
      <c r="A1512" t="s">
        <v>19250</v>
      </c>
      <c r="B1512" t="s">
        <v>86</v>
      </c>
      <c r="C1512" t="s">
        <v>253</v>
      </c>
      <c r="D1512" t="s">
        <v>17736</v>
      </c>
      <c r="E1512" t="s">
        <v>81</v>
      </c>
      <c r="F1512" t="s">
        <v>4929</v>
      </c>
      <c r="G1512">
        <v>0</v>
      </c>
      <c r="H1512">
        <v>57</v>
      </c>
      <c r="I1512">
        <v>7</v>
      </c>
      <c r="J1512">
        <v>43</v>
      </c>
      <c r="K1512">
        <v>6</v>
      </c>
      <c r="L1512">
        <v>1</v>
      </c>
      <c r="M1512">
        <v>0</v>
      </c>
      <c r="N1512">
        <v>0</v>
      </c>
      <c r="O1512">
        <v>0</v>
      </c>
      <c r="P1512">
        <v>0</v>
      </c>
      <c r="Q1512">
        <v>0</v>
      </c>
    </row>
    <row r="1513" spans="1:17" x14ac:dyDescent="0.2">
      <c r="A1513" t="s">
        <v>19251</v>
      </c>
      <c r="B1513" t="s">
        <v>86</v>
      </c>
      <c r="C1513" t="s">
        <v>253</v>
      </c>
      <c r="D1513" t="s">
        <v>17736</v>
      </c>
      <c r="E1513" t="s">
        <v>81</v>
      </c>
      <c r="F1513" t="s">
        <v>4931</v>
      </c>
      <c r="G1513">
        <v>0</v>
      </c>
      <c r="H1513">
        <v>57</v>
      </c>
      <c r="I1513">
        <v>6</v>
      </c>
      <c r="J1513">
        <v>39</v>
      </c>
      <c r="K1513">
        <v>6</v>
      </c>
      <c r="L1513">
        <v>6</v>
      </c>
      <c r="M1513">
        <v>0</v>
      </c>
      <c r="N1513">
        <v>0</v>
      </c>
      <c r="O1513">
        <v>0</v>
      </c>
      <c r="P1513">
        <v>0</v>
      </c>
      <c r="Q1513">
        <v>0</v>
      </c>
    </row>
    <row r="1514" spans="1:17" x14ac:dyDescent="0.2">
      <c r="A1514" t="s">
        <v>19252</v>
      </c>
      <c r="B1514" t="s">
        <v>89</v>
      </c>
      <c r="C1514" t="s">
        <v>144</v>
      </c>
      <c r="D1514" t="s">
        <v>17736</v>
      </c>
      <c r="E1514" t="s">
        <v>83</v>
      </c>
      <c r="F1514" t="s">
        <v>4927</v>
      </c>
      <c r="G1514">
        <v>0</v>
      </c>
      <c r="H1514">
        <v>0</v>
      </c>
      <c r="I1514">
        <v>0</v>
      </c>
      <c r="J1514">
        <v>0</v>
      </c>
      <c r="K1514">
        <v>0</v>
      </c>
      <c r="L1514">
        <v>0</v>
      </c>
      <c r="M1514">
        <v>0</v>
      </c>
      <c r="N1514">
        <v>10</v>
      </c>
      <c r="O1514">
        <v>10</v>
      </c>
      <c r="P1514">
        <v>0</v>
      </c>
      <c r="Q1514">
        <v>0</v>
      </c>
    </row>
    <row r="1515" spans="1:17" x14ac:dyDescent="0.2">
      <c r="A1515" t="s">
        <v>19253</v>
      </c>
      <c r="B1515" t="s">
        <v>89</v>
      </c>
      <c r="C1515" t="s">
        <v>144</v>
      </c>
      <c r="D1515" t="s">
        <v>17736</v>
      </c>
      <c r="E1515" t="s">
        <v>83</v>
      </c>
      <c r="F1515" t="s">
        <v>17734</v>
      </c>
      <c r="G1515">
        <v>16</v>
      </c>
      <c r="H1515">
        <v>0</v>
      </c>
      <c r="I1515">
        <v>0</v>
      </c>
      <c r="J1515">
        <v>0</v>
      </c>
      <c r="K1515">
        <v>0</v>
      </c>
      <c r="L1515">
        <v>0</v>
      </c>
      <c r="M1515">
        <v>0</v>
      </c>
      <c r="N1515">
        <v>0</v>
      </c>
      <c r="O1515">
        <v>0</v>
      </c>
      <c r="P1515">
        <v>0</v>
      </c>
      <c r="Q1515">
        <v>0</v>
      </c>
    </row>
    <row r="1516" spans="1:17" x14ac:dyDescent="0.2">
      <c r="A1516" t="s">
        <v>19254</v>
      </c>
      <c r="B1516" t="s">
        <v>89</v>
      </c>
      <c r="C1516" t="s">
        <v>144</v>
      </c>
      <c r="D1516" t="s">
        <v>17736</v>
      </c>
      <c r="E1516" t="s">
        <v>81</v>
      </c>
      <c r="F1516" t="s">
        <v>4929</v>
      </c>
      <c r="G1516">
        <v>0</v>
      </c>
      <c r="H1516">
        <v>4</v>
      </c>
      <c r="I1516">
        <v>0</v>
      </c>
      <c r="J1516">
        <v>4</v>
      </c>
      <c r="K1516">
        <v>0</v>
      </c>
      <c r="L1516">
        <v>0</v>
      </c>
      <c r="M1516">
        <v>0</v>
      </c>
      <c r="N1516">
        <v>0</v>
      </c>
      <c r="O1516">
        <v>0</v>
      </c>
      <c r="P1516">
        <v>0</v>
      </c>
      <c r="Q1516">
        <v>0</v>
      </c>
    </row>
    <row r="1517" spans="1:17" x14ac:dyDescent="0.2">
      <c r="A1517" t="s">
        <v>19255</v>
      </c>
      <c r="B1517" t="s">
        <v>89</v>
      </c>
      <c r="C1517" t="s">
        <v>144</v>
      </c>
      <c r="D1517" t="s">
        <v>17736</v>
      </c>
      <c r="E1517" t="s">
        <v>81</v>
      </c>
      <c r="F1517" t="s">
        <v>4931</v>
      </c>
      <c r="G1517">
        <v>0</v>
      </c>
      <c r="H1517">
        <v>4</v>
      </c>
      <c r="I1517">
        <v>0</v>
      </c>
      <c r="J1517">
        <v>4</v>
      </c>
      <c r="K1517">
        <v>0</v>
      </c>
      <c r="L1517">
        <v>0</v>
      </c>
      <c r="M1517">
        <v>0</v>
      </c>
      <c r="N1517">
        <v>0</v>
      </c>
      <c r="O1517">
        <v>0</v>
      </c>
      <c r="P1517">
        <v>0</v>
      </c>
      <c r="Q1517">
        <v>0</v>
      </c>
    </row>
    <row r="1518" spans="1:17" x14ac:dyDescent="0.2">
      <c r="A1518" t="s">
        <v>19256</v>
      </c>
      <c r="B1518" t="s">
        <v>89</v>
      </c>
      <c r="C1518" t="s">
        <v>144</v>
      </c>
      <c r="D1518" t="s">
        <v>17736</v>
      </c>
      <c r="E1518" t="s">
        <v>81</v>
      </c>
      <c r="F1518" t="s">
        <v>4933</v>
      </c>
      <c r="G1518">
        <v>0</v>
      </c>
      <c r="H1518">
        <v>0</v>
      </c>
      <c r="I1518">
        <v>0</v>
      </c>
      <c r="J1518">
        <v>0</v>
      </c>
      <c r="K1518">
        <v>0</v>
      </c>
      <c r="L1518">
        <v>0</v>
      </c>
      <c r="M1518">
        <v>4</v>
      </c>
      <c r="N1518">
        <v>0</v>
      </c>
      <c r="O1518">
        <v>0</v>
      </c>
      <c r="P1518">
        <v>0</v>
      </c>
      <c r="Q1518">
        <v>0</v>
      </c>
    </row>
    <row r="1519" spans="1:17" x14ac:dyDescent="0.2">
      <c r="A1519" t="s">
        <v>19257</v>
      </c>
      <c r="B1519" t="s">
        <v>89</v>
      </c>
      <c r="C1519" t="s">
        <v>144</v>
      </c>
      <c r="D1519" t="s">
        <v>17736</v>
      </c>
      <c r="E1519" t="s">
        <v>81</v>
      </c>
      <c r="F1519" t="s">
        <v>4935</v>
      </c>
      <c r="G1519">
        <v>0</v>
      </c>
      <c r="H1519">
        <v>4</v>
      </c>
      <c r="I1519">
        <v>0</v>
      </c>
      <c r="J1519">
        <v>4</v>
      </c>
      <c r="K1519">
        <v>0</v>
      </c>
      <c r="L1519">
        <v>0</v>
      </c>
      <c r="M1519">
        <v>0</v>
      </c>
      <c r="N1519">
        <v>0</v>
      </c>
      <c r="O1519">
        <v>0</v>
      </c>
      <c r="P1519">
        <v>0</v>
      </c>
      <c r="Q1519">
        <v>0</v>
      </c>
    </row>
    <row r="1520" spans="1:17" x14ac:dyDescent="0.2">
      <c r="A1520" t="s">
        <v>19258</v>
      </c>
      <c r="B1520" t="s">
        <v>89</v>
      </c>
      <c r="C1520" t="s">
        <v>144</v>
      </c>
      <c r="D1520" t="s">
        <v>17736</v>
      </c>
      <c r="E1520" t="s">
        <v>81</v>
      </c>
      <c r="F1520" t="s">
        <v>4937</v>
      </c>
      <c r="G1520">
        <v>0</v>
      </c>
      <c r="H1520">
        <v>4</v>
      </c>
      <c r="I1520">
        <v>0</v>
      </c>
      <c r="J1520">
        <v>4</v>
      </c>
      <c r="K1520">
        <v>0</v>
      </c>
      <c r="L1520">
        <v>0</v>
      </c>
      <c r="M1520">
        <v>0</v>
      </c>
      <c r="N1520">
        <v>0</v>
      </c>
      <c r="O1520">
        <v>0</v>
      </c>
      <c r="P1520">
        <v>0</v>
      </c>
      <c r="Q1520">
        <v>0</v>
      </c>
    </row>
    <row r="1521" spans="1:17" x14ac:dyDescent="0.2">
      <c r="A1521" t="s">
        <v>19259</v>
      </c>
      <c r="B1521" t="s">
        <v>89</v>
      </c>
      <c r="C1521" t="s">
        <v>144</v>
      </c>
      <c r="D1521" t="s">
        <v>17736</v>
      </c>
      <c r="E1521" t="s">
        <v>81</v>
      </c>
      <c r="F1521" t="s">
        <v>4939</v>
      </c>
      <c r="G1521">
        <v>0</v>
      </c>
      <c r="H1521">
        <v>0</v>
      </c>
      <c r="I1521">
        <v>0</v>
      </c>
      <c r="J1521">
        <v>0</v>
      </c>
      <c r="K1521">
        <v>0</v>
      </c>
      <c r="L1521">
        <v>0</v>
      </c>
      <c r="M1521">
        <v>4</v>
      </c>
      <c r="N1521">
        <v>0</v>
      </c>
      <c r="O1521">
        <v>0</v>
      </c>
      <c r="P1521">
        <v>0</v>
      </c>
      <c r="Q1521">
        <v>0</v>
      </c>
    </row>
    <row r="1522" spans="1:17" x14ac:dyDescent="0.2">
      <c r="A1522" t="s">
        <v>19260</v>
      </c>
      <c r="B1522" t="s">
        <v>89</v>
      </c>
      <c r="C1522" t="s">
        <v>144</v>
      </c>
      <c r="D1522" t="s">
        <v>17736</v>
      </c>
      <c r="E1522" t="s">
        <v>81</v>
      </c>
      <c r="F1522" t="s">
        <v>4941</v>
      </c>
      <c r="G1522">
        <v>0</v>
      </c>
      <c r="H1522">
        <v>4</v>
      </c>
      <c r="I1522">
        <v>0</v>
      </c>
      <c r="J1522">
        <v>4</v>
      </c>
      <c r="K1522">
        <v>0</v>
      </c>
      <c r="L1522">
        <v>0</v>
      </c>
      <c r="M1522">
        <v>0</v>
      </c>
      <c r="N1522">
        <v>0</v>
      </c>
      <c r="O1522">
        <v>0</v>
      </c>
      <c r="P1522">
        <v>0</v>
      </c>
      <c r="Q1522">
        <v>0</v>
      </c>
    </row>
    <row r="1523" spans="1:17" x14ac:dyDescent="0.2">
      <c r="A1523" t="s">
        <v>19261</v>
      </c>
      <c r="B1523" t="s">
        <v>89</v>
      </c>
      <c r="C1523" t="s">
        <v>144</v>
      </c>
      <c r="D1523" t="s">
        <v>17736</v>
      </c>
      <c r="E1523" t="s">
        <v>81</v>
      </c>
      <c r="F1523" t="s">
        <v>4943</v>
      </c>
      <c r="G1523">
        <v>0</v>
      </c>
      <c r="H1523">
        <v>0</v>
      </c>
      <c r="I1523">
        <v>0</v>
      </c>
      <c r="J1523">
        <v>0</v>
      </c>
      <c r="K1523">
        <v>0</v>
      </c>
      <c r="L1523">
        <v>0</v>
      </c>
      <c r="M1523">
        <v>4</v>
      </c>
      <c r="N1523">
        <v>0</v>
      </c>
      <c r="O1523">
        <v>0</v>
      </c>
      <c r="P1523">
        <v>0</v>
      </c>
      <c r="Q1523">
        <v>0</v>
      </c>
    </row>
    <row r="1524" spans="1:17" x14ac:dyDescent="0.2">
      <c r="A1524" t="s">
        <v>19262</v>
      </c>
      <c r="B1524" t="s">
        <v>89</v>
      </c>
      <c r="C1524" t="s">
        <v>144</v>
      </c>
      <c r="D1524" t="s">
        <v>17736</v>
      </c>
      <c r="E1524" t="s">
        <v>81</v>
      </c>
      <c r="F1524" t="s">
        <v>4925</v>
      </c>
      <c r="G1524">
        <v>0</v>
      </c>
      <c r="H1524">
        <v>0</v>
      </c>
      <c r="I1524">
        <v>0</v>
      </c>
      <c r="J1524">
        <v>0</v>
      </c>
      <c r="K1524">
        <v>0</v>
      </c>
      <c r="L1524">
        <v>0</v>
      </c>
      <c r="M1524">
        <v>0</v>
      </c>
      <c r="N1524">
        <v>4</v>
      </c>
      <c r="O1524">
        <v>4</v>
      </c>
      <c r="P1524">
        <v>0</v>
      </c>
      <c r="Q1524">
        <v>0</v>
      </c>
    </row>
    <row r="1525" spans="1:17" x14ac:dyDescent="0.2">
      <c r="A1525" t="s">
        <v>19263</v>
      </c>
      <c r="B1525" t="s">
        <v>89</v>
      </c>
      <c r="C1525" t="s">
        <v>144</v>
      </c>
      <c r="D1525" t="s">
        <v>17736</v>
      </c>
      <c r="E1525" t="s">
        <v>81</v>
      </c>
      <c r="F1525" t="s">
        <v>4927</v>
      </c>
      <c r="G1525">
        <v>0</v>
      </c>
      <c r="H1525">
        <v>0</v>
      </c>
      <c r="I1525">
        <v>0</v>
      </c>
      <c r="J1525">
        <v>0</v>
      </c>
      <c r="K1525">
        <v>0</v>
      </c>
      <c r="L1525">
        <v>0</v>
      </c>
      <c r="M1525">
        <v>0</v>
      </c>
      <c r="N1525">
        <v>3</v>
      </c>
      <c r="O1525">
        <v>3</v>
      </c>
      <c r="P1525">
        <v>0</v>
      </c>
      <c r="Q1525">
        <v>0</v>
      </c>
    </row>
    <row r="1526" spans="1:17" x14ac:dyDescent="0.2">
      <c r="A1526" t="s">
        <v>19264</v>
      </c>
      <c r="B1526" t="s">
        <v>89</v>
      </c>
      <c r="C1526" t="s">
        <v>144</v>
      </c>
      <c r="D1526" t="s">
        <v>17736</v>
      </c>
      <c r="E1526" t="s">
        <v>81</v>
      </c>
      <c r="F1526" t="s">
        <v>17734</v>
      </c>
      <c r="G1526">
        <v>4</v>
      </c>
      <c r="H1526">
        <v>0</v>
      </c>
      <c r="I1526">
        <v>0</v>
      </c>
      <c r="J1526">
        <v>0</v>
      </c>
      <c r="K1526">
        <v>0</v>
      </c>
      <c r="L1526">
        <v>0</v>
      </c>
      <c r="M1526">
        <v>0</v>
      </c>
      <c r="N1526">
        <v>0</v>
      </c>
      <c r="O1526">
        <v>0</v>
      </c>
      <c r="P1526">
        <v>0</v>
      </c>
      <c r="Q1526">
        <v>0</v>
      </c>
    </row>
    <row r="1527" spans="1:17" x14ac:dyDescent="0.2">
      <c r="A1527" t="s">
        <v>19265</v>
      </c>
      <c r="B1527" t="s">
        <v>89</v>
      </c>
      <c r="C1527" t="s">
        <v>144</v>
      </c>
      <c r="D1527" t="s">
        <v>17754</v>
      </c>
      <c r="E1527" t="s">
        <v>83</v>
      </c>
      <c r="F1527" t="s">
        <v>17734</v>
      </c>
      <c r="G1527">
        <v>1</v>
      </c>
      <c r="H1527">
        <v>0</v>
      </c>
      <c r="I1527">
        <v>0</v>
      </c>
      <c r="J1527">
        <v>0</v>
      </c>
      <c r="K1527">
        <v>0</v>
      </c>
      <c r="L1527">
        <v>0</v>
      </c>
      <c r="M1527">
        <v>0</v>
      </c>
      <c r="N1527">
        <v>0</v>
      </c>
      <c r="O1527">
        <v>0</v>
      </c>
      <c r="P1527">
        <v>0</v>
      </c>
      <c r="Q1527">
        <v>0</v>
      </c>
    </row>
    <row r="1528" spans="1:17" x14ac:dyDescent="0.2">
      <c r="A1528" t="s">
        <v>19266</v>
      </c>
      <c r="B1528" t="s">
        <v>89</v>
      </c>
      <c r="C1528" t="s">
        <v>144</v>
      </c>
      <c r="D1528" t="s">
        <v>17754</v>
      </c>
      <c r="E1528" t="s">
        <v>81</v>
      </c>
      <c r="F1528" t="s">
        <v>17734</v>
      </c>
      <c r="G1528">
        <v>2</v>
      </c>
      <c r="H1528">
        <v>0</v>
      </c>
      <c r="I1528">
        <v>0</v>
      </c>
      <c r="J1528">
        <v>0</v>
      </c>
      <c r="K1528">
        <v>0</v>
      </c>
      <c r="L1528">
        <v>0</v>
      </c>
      <c r="M1528">
        <v>0</v>
      </c>
      <c r="N1528">
        <v>0</v>
      </c>
      <c r="O1528">
        <v>0</v>
      </c>
      <c r="P1528">
        <v>0</v>
      </c>
      <c r="Q1528">
        <v>0</v>
      </c>
    </row>
    <row r="1529" spans="1:17" x14ac:dyDescent="0.2">
      <c r="A1529" t="s">
        <v>19267</v>
      </c>
      <c r="B1529" t="s">
        <v>89</v>
      </c>
      <c r="C1529" t="s">
        <v>145</v>
      </c>
      <c r="D1529" t="s">
        <v>17768</v>
      </c>
      <c r="E1529" t="s">
        <v>83</v>
      </c>
      <c r="F1529" t="s">
        <v>17734</v>
      </c>
      <c r="G1529">
        <v>1</v>
      </c>
      <c r="H1529">
        <v>0</v>
      </c>
      <c r="I1529">
        <v>0</v>
      </c>
      <c r="J1529">
        <v>0</v>
      </c>
      <c r="K1529">
        <v>0</v>
      </c>
      <c r="L1529">
        <v>0</v>
      </c>
      <c r="M1529">
        <v>0</v>
      </c>
      <c r="N1529">
        <v>0</v>
      </c>
      <c r="O1529">
        <v>0</v>
      </c>
      <c r="P1529">
        <v>0</v>
      </c>
      <c r="Q1529">
        <v>0</v>
      </c>
    </row>
    <row r="1530" spans="1:17" x14ac:dyDescent="0.2">
      <c r="A1530" t="s">
        <v>19268</v>
      </c>
      <c r="B1530" t="s">
        <v>89</v>
      </c>
      <c r="C1530" t="s">
        <v>145</v>
      </c>
      <c r="D1530" t="s">
        <v>17768</v>
      </c>
      <c r="E1530" t="s">
        <v>81</v>
      </c>
      <c r="F1530" t="s">
        <v>17734</v>
      </c>
      <c r="G1530">
        <v>4</v>
      </c>
      <c r="H1530">
        <v>0</v>
      </c>
      <c r="I1530">
        <v>0</v>
      </c>
      <c r="J1530">
        <v>0</v>
      </c>
      <c r="K1530">
        <v>0</v>
      </c>
      <c r="L1530">
        <v>0</v>
      </c>
      <c r="M1530">
        <v>0</v>
      </c>
      <c r="N1530">
        <v>0</v>
      </c>
      <c r="O1530">
        <v>0</v>
      </c>
      <c r="P1530">
        <v>0</v>
      </c>
      <c r="Q1530">
        <v>0</v>
      </c>
    </row>
    <row r="1531" spans="1:17" x14ac:dyDescent="0.2">
      <c r="A1531" t="s">
        <v>19269</v>
      </c>
      <c r="B1531" t="s">
        <v>89</v>
      </c>
      <c r="C1531" t="s">
        <v>145</v>
      </c>
      <c r="D1531" t="s">
        <v>17736</v>
      </c>
      <c r="E1531" t="s">
        <v>83</v>
      </c>
      <c r="F1531" t="s">
        <v>4929</v>
      </c>
      <c r="G1531">
        <v>0</v>
      </c>
      <c r="H1531">
        <v>14</v>
      </c>
      <c r="I1531">
        <v>1</v>
      </c>
      <c r="J1531">
        <v>11</v>
      </c>
      <c r="K1531">
        <v>2</v>
      </c>
      <c r="L1531">
        <v>0</v>
      </c>
      <c r="M1531">
        <v>0</v>
      </c>
      <c r="N1531">
        <v>0</v>
      </c>
      <c r="O1531">
        <v>0</v>
      </c>
      <c r="P1531">
        <v>0</v>
      </c>
      <c r="Q1531">
        <v>0</v>
      </c>
    </row>
    <row r="1532" spans="1:17" x14ac:dyDescent="0.2">
      <c r="A1532" t="s">
        <v>19270</v>
      </c>
      <c r="B1532" t="s">
        <v>89</v>
      </c>
      <c r="C1532" t="s">
        <v>145</v>
      </c>
      <c r="D1532" t="s">
        <v>17736</v>
      </c>
      <c r="E1532" t="s">
        <v>83</v>
      </c>
      <c r="F1532" t="s">
        <v>4931</v>
      </c>
      <c r="G1532">
        <v>0</v>
      </c>
      <c r="H1532">
        <v>14</v>
      </c>
      <c r="I1532">
        <v>1</v>
      </c>
      <c r="J1532">
        <v>11</v>
      </c>
      <c r="K1532">
        <v>2</v>
      </c>
      <c r="L1532">
        <v>0</v>
      </c>
      <c r="M1532">
        <v>0</v>
      </c>
      <c r="N1532">
        <v>0</v>
      </c>
      <c r="O1532">
        <v>0</v>
      </c>
      <c r="P1532">
        <v>0</v>
      </c>
      <c r="Q1532">
        <v>0</v>
      </c>
    </row>
    <row r="1533" spans="1:17" x14ac:dyDescent="0.2">
      <c r="A1533" t="s">
        <v>19271</v>
      </c>
      <c r="B1533" t="s">
        <v>89</v>
      </c>
      <c r="C1533" t="s">
        <v>145</v>
      </c>
      <c r="D1533" t="s">
        <v>17736</v>
      </c>
      <c r="E1533" t="s">
        <v>83</v>
      </c>
      <c r="F1533" t="s">
        <v>4933</v>
      </c>
      <c r="G1533">
        <v>0</v>
      </c>
      <c r="H1533">
        <v>0</v>
      </c>
      <c r="I1533">
        <v>0</v>
      </c>
      <c r="J1533">
        <v>0</v>
      </c>
      <c r="K1533">
        <v>0</v>
      </c>
      <c r="L1533">
        <v>0</v>
      </c>
      <c r="M1533">
        <v>14</v>
      </c>
      <c r="N1533">
        <v>0</v>
      </c>
      <c r="O1533">
        <v>0</v>
      </c>
      <c r="P1533">
        <v>0</v>
      </c>
      <c r="Q1533">
        <v>0</v>
      </c>
    </row>
    <row r="1534" spans="1:17" x14ac:dyDescent="0.2">
      <c r="A1534" t="s">
        <v>19272</v>
      </c>
      <c r="B1534" t="s">
        <v>89</v>
      </c>
      <c r="C1534" t="s">
        <v>145</v>
      </c>
      <c r="D1534" t="s">
        <v>17736</v>
      </c>
      <c r="E1534" t="s">
        <v>83</v>
      </c>
      <c r="F1534" t="s">
        <v>4935</v>
      </c>
      <c r="G1534">
        <v>0</v>
      </c>
      <c r="H1534">
        <v>14</v>
      </c>
      <c r="I1534">
        <v>1</v>
      </c>
      <c r="J1534">
        <v>11</v>
      </c>
      <c r="K1534">
        <v>2</v>
      </c>
      <c r="L1534">
        <v>0</v>
      </c>
      <c r="M1534">
        <v>0</v>
      </c>
      <c r="N1534">
        <v>0</v>
      </c>
      <c r="O1534">
        <v>0</v>
      </c>
      <c r="P1534">
        <v>0</v>
      </c>
      <c r="Q1534">
        <v>0</v>
      </c>
    </row>
    <row r="1535" spans="1:17" x14ac:dyDescent="0.2">
      <c r="A1535" t="s">
        <v>19273</v>
      </c>
      <c r="B1535" t="s">
        <v>89</v>
      </c>
      <c r="C1535" t="s">
        <v>145</v>
      </c>
      <c r="D1535" t="s">
        <v>17736</v>
      </c>
      <c r="E1535" t="s">
        <v>83</v>
      </c>
      <c r="F1535" t="s">
        <v>4937</v>
      </c>
      <c r="G1535">
        <v>0</v>
      </c>
      <c r="H1535">
        <v>14</v>
      </c>
      <c r="I1535">
        <v>1</v>
      </c>
      <c r="J1535">
        <v>11</v>
      </c>
      <c r="K1535">
        <v>2</v>
      </c>
      <c r="L1535">
        <v>0</v>
      </c>
      <c r="M1535">
        <v>0</v>
      </c>
      <c r="N1535">
        <v>0</v>
      </c>
      <c r="O1535">
        <v>0</v>
      </c>
      <c r="P1535">
        <v>0</v>
      </c>
      <c r="Q1535">
        <v>0</v>
      </c>
    </row>
    <row r="1536" spans="1:17" x14ac:dyDescent="0.2">
      <c r="A1536" t="s">
        <v>19274</v>
      </c>
      <c r="B1536" t="s">
        <v>89</v>
      </c>
      <c r="C1536" t="s">
        <v>145</v>
      </c>
      <c r="D1536" t="s">
        <v>17736</v>
      </c>
      <c r="E1536" t="s">
        <v>83</v>
      </c>
      <c r="F1536" t="s">
        <v>4939</v>
      </c>
      <c r="G1536">
        <v>0</v>
      </c>
      <c r="H1536">
        <v>0</v>
      </c>
      <c r="I1536">
        <v>0</v>
      </c>
      <c r="J1536">
        <v>0</v>
      </c>
      <c r="K1536">
        <v>0</v>
      </c>
      <c r="L1536">
        <v>0</v>
      </c>
      <c r="M1536">
        <v>14</v>
      </c>
      <c r="N1536">
        <v>0</v>
      </c>
      <c r="O1536">
        <v>0</v>
      </c>
      <c r="P1536">
        <v>0</v>
      </c>
      <c r="Q1536">
        <v>0</v>
      </c>
    </row>
    <row r="1537" spans="1:17" x14ac:dyDescent="0.2">
      <c r="A1537" t="s">
        <v>19275</v>
      </c>
      <c r="B1537" t="s">
        <v>89</v>
      </c>
      <c r="C1537" t="s">
        <v>145</v>
      </c>
      <c r="D1537" t="s">
        <v>17736</v>
      </c>
      <c r="E1537" t="s">
        <v>83</v>
      </c>
      <c r="F1537" t="s">
        <v>4941</v>
      </c>
      <c r="G1537">
        <v>0</v>
      </c>
      <c r="H1537">
        <v>14</v>
      </c>
      <c r="I1537">
        <v>1</v>
      </c>
      <c r="J1537">
        <v>11</v>
      </c>
      <c r="K1537">
        <v>2</v>
      </c>
      <c r="L1537">
        <v>0</v>
      </c>
      <c r="M1537">
        <v>0</v>
      </c>
      <c r="N1537">
        <v>0</v>
      </c>
      <c r="O1537">
        <v>0</v>
      </c>
      <c r="P1537">
        <v>0</v>
      </c>
      <c r="Q1537">
        <v>0</v>
      </c>
    </row>
    <row r="1538" spans="1:17" x14ac:dyDescent="0.2">
      <c r="A1538" t="s">
        <v>19276</v>
      </c>
      <c r="B1538" t="s">
        <v>89</v>
      </c>
      <c r="C1538" t="s">
        <v>145</v>
      </c>
      <c r="D1538" t="s">
        <v>17736</v>
      </c>
      <c r="E1538" t="s">
        <v>83</v>
      </c>
      <c r="F1538" t="s">
        <v>4943</v>
      </c>
      <c r="G1538">
        <v>0</v>
      </c>
      <c r="H1538">
        <v>0</v>
      </c>
      <c r="I1538">
        <v>0</v>
      </c>
      <c r="J1538">
        <v>0</v>
      </c>
      <c r="K1538">
        <v>0</v>
      </c>
      <c r="L1538">
        <v>0</v>
      </c>
      <c r="M1538">
        <v>14</v>
      </c>
      <c r="N1538">
        <v>0</v>
      </c>
      <c r="O1538">
        <v>0</v>
      </c>
      <c r="P1538">
        <v>0</v>
      </c>
      <c r="Q1538">
        <v>0</v>
      </c>
    </row>
    <row r="1539" spans="1:17" x14ac:dyDescent="0.2">
      <c r="A1539" t="s">
        <v>19277</v>
      </c>
      <c r="B1539" t="s">
        <v>89</v>
      </c>
      <c r="C1539" t="s">
        <v>145</v>
      </c>
      <c r="D1539" t="s">
        <v>17736</v>
      </c>
      <c r="E1539" t="s">
        <v>83</v>
      </c>
      <c r="F1539" t="s">
        <v>4925</v>
      </c>
      <c r="G1539">
        <v>0</v>
      </c>
      <c r="H1539">
        <v>0</v>
      </c>
      <c r="I1539">
        <v>0</v>
      </c>
      <c r="J1539">
        <v>0</v>
      </c>
      <c r="K1539">
        <v>0</v>
      </c>
      <c r="L1539">
        <v>0</v>
      </c>
      <c r="M1539">
        <v>0</v>
      </c>
      <c r="N1539">
        <v>11</v>
      </c>
      <c r="O1539">
        <v>11</v>
      </c>
      <c r="P1539">
        <v>0</v>
      </c>
      <c r="Q1539">
        <v>0</v>
      </c>
    </row>
    <row r="1540" spans="1:17" x14ac:dyDescent="0.2">
      <c r="A1540" t="s">
        <v>19278</v>
      </c>
      <c r="B1540" t="s">
        <v>89</v>
      </c>
      <c r="C1540" t="s">
        <v>145</v>
      </c>
      <c r="D1540" t="s">
        <v>17736</v>
      </c>
      <c r="E1540" t="s">
        <v>83</v>
      </c>
      <c r="F1540" t="s">
        <v>4927</v>
      </c>
      <c r="G1540">
        <v>0</v>
      </c>
      <c r="H1540">
        <v>0</v>
      </c>
      <c r="I1540">
        <v>0</v>
      </c>
      <c r="J1540">
        <v>0</v>
      </c>
      <c r="K1540">
        <v>0</v>
      </c>
      <c r="L1540">
        <v>0</v>
      </c>
      <c r="M1540">
        <v>0</v>
      </c>
      <c r="N1540">
        <v>8</v>
      </c>
      <c r="O1540">
        <v>8</v>
      </c>
      <c r="P1540">
        <v>0</v>
      </c>
      <c r="Q1540">
        <v>0</v>
      </c>
    </row>
    <row r="1541" spans="1:17" x14ac:dyDescent="0.2">
      <c r="A1541" t="s">
        <v>19279</v>
      </c>
      <c r="B1541" t="s">
        <v>89</v>
      </c>
      <c r="C1541" t="s">
        <v>145</v>
      </c>
      <c r="D1541" t="s">
        <v>17736</v>
      </c>
      <c r="E1541" t="s">
        <v>83</v>
      </c>
      <c r="F1541" t="s">
        <v>17734</v>
      </c>
      <c r="G1541">
        <v>14</v>
      </c>
      <c r="H1541">
        <v>0</v>
      </c>
      <c r="I1541">
        <v>0</v>
      </c>
      <c r="J1541">
        <v>0</v>
      </c>
      <c r="K1541">
        <v>0</v>
      </c>
      <c r="L1541">
        <v>0</v>
      </c>
      <c r="M1541">
        <v>0</v>
      </c>
      <c r="N1541">
        <v>0</v>
      </c>
      <c r="O1541">
        <v>0</v>
      </c>
      <c r="P1541">
        <v>0</v>
      </c>
      <c r="Q1541">
        <v>0</v>
      </c>
    </row>
    <row r="1542" spans="1:17" x14ac:dyDescent="0.2">
      <c r="A1542" t="s">
        <v>19280</v>
      </c>
      <c r="B1542" t="s">
        <v>89</v>
      </c>
      <c r="C1542" t="s">
        <v>145</v>
      </c>
      <c r="D1542" t="s">
        <v>17736</v>
      </c>
      <c r="E1542" t="s">
        <v>81</v>
      </c>
      <c r="F1542" t="s">
        <v>4929</v>
      </c>
      <c r="G1542">
        <v>0</v>
      </c>
      <c r="H1542">
        <v>12</v>
      </c>
      <c r="I1542">
        <v>2</v>
      </c>
      <c r="J1542">
        <v>7</v>
      </c>
      <c r="K1542">
        <v>1</v>
      </c>
      <c r="L1542">
        <v>2</v>
      </c>
      <c r="M1542">
        <v>0</v>
      </c>
      <c r="N1542">
        <v>0</v>
      </c>
      <c r="O1542">
        <v>0</v>
      </c>
      <c r="P1542">
        <v>0</v>
      </c>
      <c r="Q1542">
        <v>0</v>
      </c>
    </row>
    <row r="1543" spans="1:17" x14ac:dyDescent="0.2">
      <c r="A1543" t="s">
        <v>19281</v>
      </c>
      <c r="B1543" t="s">
        <v>86</v>
      </c>
      <c r="C1543" t="s">
        <v>244</v>
      </c>
      <c r="D1543" t="s">
        <v>17768</v>
      </c>
      <c r="E1543" t="s">
        <v>83</v>
      </c>
      <c r="F1543" t="s">
        <v>17734</v>
      </c>
      <c r="G1543">
        <v>3</v>
      </c>
      <c r="H1543">
        <v>0</v>
      </c>
      <c r="I1543">
        <v>0</v>
      </c>
      <c r="J1543">
        <v>0</v>
      </c>
      <c r="K1543">
        <v>0</v>
      </c>
      <c r="L1543">
        <v>0</v>
      </c>
      <c r="M1543">
        <v>0</v>
      </c>
      <c r="N1543">
        <v>0</v>
      </c>
      <c r="O1543">
        <v>0</v>
      </c>
      <c r="P1543">
        <v>0</v>
      </c>
      <c r="Q1543">
        <v>0</v>
      </c>
    </row>
    <row r="1544" spans="1:17" x14ac:dyDescent="0.2">
      <c r="A1544" t="s">
        <v>19282</v>
      </c>
      <c r="B1544" t="s">
        <v>86</v>
      </c>
      <c r="C1544" t="s">
        <v>244</v>
      </c>
      <c r="D1544" t="s">
        <v>17768</v>
      </c>
      <c r="E1544" t="s">
        <v>81</v>
      </c>
      <c r="F1544" t="s">
        <v>17734</v>
      </c>
      <c r="G1544">
        <v>13</v>
      </c>
      <c r="H1544">
        <v>0</v>
      </c>
      <c r="I1544">
        <v>0</v>
      </c>
      <c r="J1544">
        <v>0</v>
      </c>
      <c r="K1544">
        <v>0</v>
      </c>
      <c r="L1544">
        <v>0</v>
      </c>
      <c r="M1544">
        <v>0</v>
      </c>
      <c r="N1544">
        <v>0</v>
      </c>
      <c r="O1544">
        <v>0</v>
      </c>
      <c r="P1544">
        <v>0</v>
      </c>
      <c r="Q1544">
        <v>0</v>
      </c>
    </row>
    <row r="1545" spans="1:17" x14ac:dyDescent="0.2">
      <c r="A1545" t="s">
        <v>19283</v>
      </c>
      <c r="B1545" t="s">
        <v>86</v>
      </c>
      <c r="C1545" t="s">
        <v>244</v>
      </c>
      <c r="D1545" t="s">
        <v>17736</v>
      </c>
      <c r="E1545" t="s">
        <v>83</v>
      </c>
      <c r="F1545" t="s">
        <v>4929</v>
      </c>
      <c r="G1545">
        <v>0</v>
      </c>
      <c r="H1545">
        <v>26</v>
      </c>
      <c r="I1545">
        <v>1</v>
      </c>
      <c r="J1545">
        <v>22</v>
      </c>
      <c r="K1545">
        <v>1</v>
      </c>
      <c r="L1545">
        <v>2</v>
      </c>
      <c r="M1545">
        <v>0</v>
      </c>
      <c r="N1545">
        <v>0</v>
      </c>
      <c r="O1545">
        <v>0</v>
      </c>
      <c r="P1545">
        <v>0</v>
      </c>
      <c r="Q1545">
        <v>0</v>
      </c>
    </row>
    <row r="1546" spans="1:17" x14ac:dyDescent="0.2">
      <c r="A1546" t="s">
        <v>19284</v>
      </c>
      <c r="B1546" t="s">
        <v>86</v>
      </c>
      <c r="C1546" t="s">
        <v>244</v>
      </c>
      <c r="D1546" t="s">
        <v>17736</v>
      </c>
      <c r="E1546" t="s">
        <v>83</v>
      </c>
      <c r="F1546" t="s">
        <v>4931</v>
      </c>
      <c r="G1546">
        <v>0</v>
      </c>
      <c r="H1546">
        <v>26</v>
      </c>
      <c r="I1546">
        <v>1</v>
      </c>
      <c r="J1546">
        <v>22</v>
      </c>
      <c r="K1546">
        <v>1</v>
      </c>
      <c r="L1546">
        <v>2</v>
      </c>
      <c r="M1546">
        <v>0</v>
      </c>
      <c r="N1546">
        <v>0</v>
      </c>
      <c r="O1546">
        <v>0</v>
      </c>
      <c r="P1546">
        <v>0</v>
      </c>
      <c r="Q1546">
        <v>0</v>
      </c>
    </row>
    <row r="1547" spans="1:17" x14ac:dyDescent="0.2">
      <c r="A1547" t="s">
        <v>19285</v>
      </c>
      <c r="B1547" t="s">
        <v>86</v>
      </c>
      <c r="C1547" t="s">
        <v>244</v>
      </c>
      <c r="D1547" t="s">
        <v>17736</v>
      </c>
      <c r="E1547" t="s">
        <v>83</v>
      </c>
      <c r="F1547" t="s">
        <v>4933</v>
      </c>
      <c r="G1547">
        <v>0</v>
      </c>
      <c r="H1547">
        <v>0</v>
      </c>
      <c r="I1547">
        <v>0</v>
      </c>
      <c r="J1547">
        <v>0</v>
      </c>
      <c r="K1547">
        <v>0</v>
      </c>
      <c r="L1547">
        <v>0</v>
      </c>
      <c r="M1547">
        <v>26</v>
      </c>
      <c r="N1547">
        <v>0</v>
      </c>
      <c r="O1547">
        <v>0</v>
      </c>
      <c r="P1547">
        <v>0</v>
      </c>
      <c r="Q1547">
        <v>0</v>
      </c>
    </row>
    <row r="1548" spans="1:17" x14ac:dyDescent="0.2">
      <c r="A1548" t="s">
        <v>19286</v>
      </c>
      <c r="B1548" t="s">
        <v>86</v>
      </c>
      <c r="C1548" t="s">
        <v>244</v>
      </c>
      <c r="D1548" t="s">
        <v>17736</v>
      </c>
      <c r="E1548" t="s">
        <v>83</v>
      </c>
      <c r="F1548" t="s">
        <v>4935</v>
      </c>
      <c r="G1548">
        <v>0</v>
      </c>
      <c r="H1548">
        <v>26</v>
      </c>
      <c r="I1548">
        <v>1</v>
      </c>
      <c r="J1548">
        <v>22</v>
      </c>
      <c r="K1548">
        <v>1</v>
      </c>
      <c r="L1548">
        <v>2</v>
      </c>
      <c r="M1548">
        <v>0</v>
      </c>
      <c r="N1548">
        <v>0</v>
      </c>
      <c r="O1548">
        <v>0</v>
      </c>
      <c r="P1548">
        <v>0</v>
      </c>
      <c r="Q1548">
        <v>0</v>
      </c>
    </row>
    <row r="1549" spans="1:17" x14ac:dyDescent="0.2">
      <c r="A1549" t="s">
        <v>19287</v>
      </c>
      <c r="B1549" t="s">
        <v>86</v>
      </c>
      <c r="C1549" t="s">
        <v>244</v>
      </c>
      <c r="D1549" t="s">
        <v>17736</v>
      </c>
      <c r="E1549" t="s">
        <v>83</v>
      </c>
      <c r="F1549" t="s">
        <v>4937</v>
      </c>
      <c r="G1549">
        <v>0</v>
      </c>
      <c r="H1549">
        <v>26</v>
      </c>
      <c r="I1549">
        <v>1</v>
      </c>
      <c r="J1549">
        <v>22</v>
      </c>
      <c r="K1549">
        <v>1</v>
      </c>
      <c r="L1549">
        <v>2</v>
      </c>
      <c r="M1549">
        <v>0</v>
      </c>
      <c r="N1549">
        <v>0</v>
      </c>
      <c r="O1549">
        <v>0</v>
      </c>
      <c r="P1549">
        <v>0</v>
      </c>
      <c r="Q1549">
        <v>0</v>
      </c>
    </row>
    <row r="1550" spans="1:17" x14ac:dyDescent="0.2">
      <c r="A1550" t="s">
        <v>19288</v>
      </c>
      <c r="B1550" t="s">
        <v>86</v>
      </c>
      <c r="C1550" t="s">
        <v>244</v>
      </c>
      <c r="D1550" t="s">
        <v>17736</v>
      </c>
      <c r="E1550" t="s">
        <v>83</v>
      </c>
      <c r="F1550" t="s">
        <v>4939</v>
      </c>
      <c r="G1550">
        <v>0</v>
      </c>
      <c r="H1550">
        <v>0</v>
      </c>
      <c r="I1550">
        <v>0</v>
      </c>
      <c r="J1550">
        <v>0</v>
      </c>
      <c r="K1550">
        <v>0</v>
      </c>
      <c r="L1550">
        <v>0</v>
      </c>
      <c r="M1550">
        <v>26</v>
      </c>
      <c r="N1550">
        <v>0</v>
      </c>
      <c r="O1550">
        <v>0</v>
      </c>
      <c r="P1550">
        <v>0</v>
      </c>
      <c r="Q1550">
        <v>0</v>
      </c>
    </row>
    <row r="1551" spans="1:17" x14ac:dyDescent="0.2">
      <c r="A1551" t="s">
        <v>19289</v>
      </c>
      <c r="B1551" t="s">
        <v>86</v>
      </c>
      <c r="C1551" t="s">
        <v>244</v>
      </c>
      <c r="D1551" t="s">
        <v>17736</v>
      </c>
      <c r="E1551" t="s">
        <v>83</v>
      </c>
      <c r="F1551" t="s">
        <v>4941</v>
      </c>
      <c r="G1551">
        <v>0</v>
      </c>
      <c r="H1551">
        <v>26</v>
      </c>
      <c r="I1551">
        <v>1</v>
      </c>
      <c r="J1551">
        <v>22</v>
      </c>
      <c r="K1551">
        <v>1</v>
      </c>
      <c r="L1551">
        <v>2</v>
      </c>
      <c r="M1551">
        <v>0</v>
      </c>
      <c r="N1551">
        <v>0</v>
      </c>
      <c r="O1551">
        <v>0</v>
      </c>
      <c r="P1551">
        <v>0</v>
      </c>
      <c r="Q1551">
        <v>0</v>
      </c>
    </row>
    <row r="1552" spans="1:17" x14ac:dyDescent="0.2">
      <c r="A1552" t="s">
        <v>19290</v>
      </c>
      <c r="B1552" t="s">
        <v>86</v>
      </c>
      <c r="C1552" t="s">
        <v>244</v>
      </c>
      <c r="D1552" t="s">
        <v>17736</v>
      </c>
      <c r="E1552" t="s">
        <v>83</v>
      </c>
      <c r="F1552" t="s">
        <v>4943</v>
      </c>
      <c r="G1552">
        <v>0</v>
      </c>
      <c r="H1552">
        <v>0</v>
      </c>
      <c r="I1552">
        <v>0</v>
      </c>
      <c r="J1552">
        <v>0</v>
      </c>
      <c r="K1552">
        <v>0</v>
      </c>
      <c r="L1552">
        <v>0</v>
      </c>
      <c r="M1552">
        <v>26</v>
      </c>
      <c r="N1552">
        <v>0</v>
      </c>
      <c r="O1552">
        <v>0</v>
      </c>
      <c r="P1552">
        <v>0</v>
      </c>
      <c r="Q1552">
        <v>0</v>
      </c>
    </row>
    <row r="1553" spans="1:17" x14ac:dyDescent="0.2">
      <c r="A1553" t="s">
        <v>19291</v>
      </c>
      <c r="B1553" t="s">
        <v>86</v>
      </c>
      <c r="C1553" t="s">
        <v>244</v>
      </c>
      <c r="D1553" t="s">
        <v>17736</v>
      </c>
      <c r="E1553" t="s">
        <v>83</v>
      </c>
      <c r="F1553" t="s">
        <v>4925</v>
      </c>
      <c r="G1553">
        <v>0</v>
      </c>
      <c r="H1553">
        <v>0</v>
      </c>
      <c r="I1553">
        <v>0</v>
      </c>
      <c r="J1553">
        <v>0</v>
      </c>
      <c r="K1553">
        <v>0</v>
      </c>
      <c r="L1553">
        <v>0</v>
      </c>
      <c r="M1553">
        <v>0</v>
      </c>
      <c r="N1553">
        <v>17</v>
      </c>
      <c r="O1553">
        <v>15</v>
      </c>
      <c r="P1553">
        <v>0</v>
      </c>
      <c r="Q1553">
        <v>2</v>
      </c>
    </row>
    <row r="1554" spans="1:17" x14ac:dyDescent="0.2">
      <c r="A1554" t="s">
        <v>19292</v>
      </c>
      <c r="B1554" t="s">
        <v>86</v>
      </c>
      <c r="C1554" t="s">
        <v>244</v>
      </c>
      <c r="D1554" t="s">
        <v>17736</v>
      </c>
      <c r="E1554" t="s">
        <v>83</v>
      </c>
      <c r="F1554" t="s">
        <v>4927</v>
      </c>
      <c r="G1554">
        <v>0</v>
      </c>
      <c r="H1554">
        <v>0</v>
      </c>
      <c r="I1554">
        <v>0</v>
      </c>
      <c r="J1554">
        <v>0</v>
      </c>
      <c r="K1554">
        <v>0</v>
      </c>
      <c r="L1554">
        <v>0</v>
      </c>
      <c r="M1554">
        <v>0</v>
      </c>
      <c r="N1554">
        <v>15</v>
      </c>
      <c r="O1554">
        <v>14</v>
      </c>
      <c r="P1554">
        <v>0</v>
      </c>
      <c r="Q1554">
        <v>1</v>
      </c>
    </row>
    <row r="1555" spans="1:17" x14ac:dyDescent="0.2">
      <c r="A1555" t="s">
        <v>19293</v>
      </c>
      <c r="B1555" t="s">
        <v>86</v>
      </c>
      <c r="C1555" t="s">
        <v>244</v>
      </c>
      <c r="D1555" t="s">
        <v>17736</v>
      </c>
      <c r="E1555" t="s">
        <v>83</v>
      </c>
      <c r="F1555" t="s">
        <v>17734</v>
      </c>
      <c r="G1555">
        <v>26</v>
      </c>
      <c r="H1555">
        <v>0</v>
      </c>
      <c r="I1555">
        <v>0</v>
      </c>
      <c r="J1555">
        <v>0</v>
      </c>
      <c r="K1555">
        <v>0</v>
      </c>
      <c r="L1555">
        <v>0</v>
      </c>
      <c r="M1555">
        <v>0</v>
      </c>
      <c r="N1555">
        <v>0</v>
      </c>
      <c r="O1555">
        <v>0</v>
      </c>
      <c r="P1555">
        <v>0</v>
      </c>
      <c r="Q1555">
        <v>0</v>
      </c>
    </row>
    <row r="1556" spans="1:17" x14ac:dyDescent="0.2">
      <c r="A1556" t="s">
        <v>19294</v>
      </c>
      <c r="B1556" t="s">
        <v>86</v>
      </c>
      <c r="C1556" t="s">
        <v>244</v>
      </c>
      <c r="D1556" t="s">
        <v>17736</v>
      </c>
      <c r="E1556" t="s">
        <v>81</v>
      </c>
      <c r="F1556" t="s">
        <v>4929</v>
      </c>
      <c r="G1556">
        <v>0</v>
      </c>
      <c r="H1556">
        <v>47</v>
      </c>
      <c r="I1556">
        <v>5</v>
      </c>
      <c r="J1556">
        <v>35</v>
      </c>
      <c r="K1556">
        <v>6</v>
      </c>
      <c r="L1556">
        <v>1</v>
      </c>
      <c r="M1556">
        <v>0</v>
      </c>
      <c r="N1556">
        <v>0</v>
      </c>
      <c r="O1556">
        <v>0</v>
      </c>
      <c r="P1556">
        <v>0</v>
      </c>
      <c r="Q1556">
        <v>0</v>
      </c>
    </row>
    <row r="1557" spans="1:17" x14ac:dyDescent="0.2">
      <c r="A1557" t="s">
        <v>19295</v>
      </c>
      <c r="B1557" t="s">
        <v>86</v>
      </c>
      <c r="C1557" t="s">
        <v>244</v>
      </c>
      <c r="D1557" t="s">
        <v>17736</v>
      </c>
      <c r="E1557" t="s">
        <v>81</v>
      </c>
      <c r="F1557" t="s">
        <v>4931</v>
      </c>
      <c r="G1557">
        <v>0</v>
      </c>
      <c r="H1557">
        <v>47</v>
      </c>
      <c r="I1557">
        <v>5</v>
      </c>
      <c r="J1557">
        <v>35</v>
      </c>
      <c r="K1557">
        <v>6</v>
      </c>
      <c r="L1557">
        <v>1</v>
      </c>
      <c r="M1557">
        <v>0</v>
      </c>
      <c r="N1557">
        <v>0</v>
      </c>
      <c r="O1557">
        <v>0</v>
      </c>
      <c r="P1557">
        <v>0</v>
      </c>
      <c r="Q1557">
        <v>0</v>
      </c>
    </row>
    <row r="1558" spans="1:17" x14ac:dyDescent="0.2">
      <c r="A1558" t="s">
        <v>19296</v>
      </c>
      <c r="B1558" t="s">
        <v>86</v>
      </c>
      <c r="C1558" t="s">
        <v>244</v>
      </c>
      <c r="D1558" t="s">
        <v>17736</v>
      </c>
      <c r="E1558" t="s">
        <v>81</v>
      </c>
      <c r="F1558" t="s">
        <v>4933</v>
      </c>
      <c r="G1558">
        <v>0</v>
      </c>
      <c r="H1558">
        <v>0</v>
      </c>
      <c r="I1558">
        <v>0</v>
      </c>
      <c r="J1558">
        <v>0</v>
      </c>
      <c r="K1558">
        <v>0</v>
      </c>
      <c r="L1558">
        <v>0</v>
      </c>
      <c r="M1558">
        <v>47</v>
      </c>
      <c r="N1558">
        <v>0</v>
      </c>
      <c r="O1558">
        <v>0</v>
      </c>
      <c r="P1558">
        <v>0</v>
      </c>
      <c r="Q1558">
        <v>0</v>
      </c>
    </row>
    <row r="1559" spans="1:17" x14ac:dyDescent="0.2">
      <c r="A1559" t="s">
        <v>19297</v>
      </c>
      <c r="B1559" t="s">
        <v>86</v>
      </c>
      <c r="C1559" t="s">
        <v>244</v>
      </c>
      <c r="D1559" t="s">
        <v>17736</v>
      </c>
      <c r="E1559" t="s">
        <v>81</v>
      </c>
      <c r="F1559" t="s">
        <v>4935</v>
      </c>
      <c r="G1559">
        <v>0</v>
      </c>
      <c r="H1559">
        <v>47</v>
      </c>
      <c r="I1559">
        <v>5</v>
      </c>
      <c r="J1559">
        <v>35</v>
      </c>
      <c r="K1559">
        <v>6</v>
      </c>
      <c r="L1559">
        <v>1</v>
      </c>
      <c r="M1559">
        <v>0</v>
      </c>
      <c r="N1559">
        <v>0</v>
      </c>
      <c r="O1559">
        <v>0</v>
      </c>
      <c r="P1559">
        <v>0</v>
      </c>
      <c r="Q1559">
        <v>0</v>
      </c>
    </row>
    <row r="1560" spans="1:17" x14ac:dyDescent="0.2">
      <c r="A1560" t="s">
        <v>19298</v>
      </c>
      <c r="B1560" t="s">
        <v>86</v>
      </c>
      <c r="C1560" t="s">
        <v>244</v>
      </c>
      <c r="D1560" t="s">
        <v>17736</v>
      </c>
      <c r="E1560" t="s">
        <v>81</v>
      </c>
      <c r="F1560" t="s">
        <v>4937</v>
      </c>
      <c r="G1560">
        <v>0</v>
      </c>
      <c r="H1560">
        <v>47</v>
      </c>
      <c r="I1560">
        <v>5</v>
      </c>
      <c r="J1560">
        <v>35</v>
      </c>
      <c r="K1560">
        <v>6</v>
      </c>
      <c r="L1560">
        <v>1</v>
      </c>
      <c r="M1560">
        <v>0</v>
      </c>
      <c r="N1560">
        <v>0</v>
      </c>
      <c r="O1560">
        <v>0</v>
      </c>
      <c r="P1560">
        <v>0</v>
      </c>
      <c r="Q1560">
        <v>0</v>
      </c>
    </row>
    <row r="1561" spans="1:17" x14ac:dyDescent="0.2">
      <c r="A1561" t="s">
        <v>19299</v>
      </c>
      <c r="B1561" t="s">
        <v>86</v>
      </c>
      <c r="C1561" t="s">
        <v>244</v>
      </c>
      <c r="D1561" t="s">
        <v>17736</v>
      </c>
      <c r="E1561" t="s">
        <v>81</v>
      </c>
      <c r="F1561" t="s">
        <v>4939</v>
      </c>
      <c r="G1561">
        <v>0</v>
      </c>
      <c r="H1561">
        <v>0</v>
      </c>
      <c r="I1561">
        <v>0</v>
      </c>
      <c r="J1561">
        <v>0</v>
      </c>
      <c r="K1561">
        <v>0</v>
      </c>
      <c r="L1561">
        <v>0</v>
      </c>
      <c r="M1561">
        <v>47</v>
      </c>
      <c r="N1561">
        <v>0</v>
      </c>
      <c r="O1561">
        <v>0</v>
      </c>
      <c r="P1561">
        <v>0</v>
      </c>
      <c r="Q1561">
        <v>0</v>
      </c>
    </row>
    <row r="1562" spans="1:17" x14ac:dyDescent="0.2">
      <c r="A1562" t="s">
        <v>19300</v>
      </c>
      <c r="B1562" t="s">
        <v>86</v>
      </c>
      <c r="C1562" t="s">
        <v>244</v>
      </c>
      <c r="D1562" t="s">
        <v>17736</v>
      </c>
      <c r="E1562" t="s">
        <v>81</v>
      </c>
      <c r="F1562" t="s">
        <v>4941</v>
      </c>
      <c r="G1562">
        <v>0</v>
      </c>
      <c r="H1562">
        <v>47</v>
      </c>
      <c r="I1562">
        <v>5</v>
      </c>
      <c r="J1562">
        <v>35</v>
      </c>
      <c r="K1562">
        <v>6</v>
      </c>
      <c r="L1562">
        <v>1</v>
      </c>
      <c r="M1562">
        <v>0</v>
      </c>
      <c r="N1562">
        <v>0</v>
      </c>
      <c r="O1562">
        <v>0</v>
      </c>
      <c r="P1562">
        <v>0</v>
      </c>
      <c r="Q1562">
        <v>0</v>
      </c>
    </row>
    <row r="1563" spans="1:17" x14ac:dyDescent="0.2">
      <c r="A1563" t="s">
        <v>19301</v>
      </c>
      <c r="B1563" t="s">
        <v>86</v>
      </c>
      <c r="C1563" t="s">
        <v>244</v>
      </c>
      <c r="D1563" t="s">
        <v>17736</v>
      </c>
      <c r="E1563" t="s">
        <v>81</v>
      </c>
      <c r="F1563" t="s">
        <v>4943</v>
      </c>
      <c r="G1563">
        <v>0</v>
      </c>
      <c r="H1563">
        <v>0</v>
      </c>
      <c r="I1563">
        <v>0</v>
      </c>
      <c r="J1563">
        <v>0</v>
      </c>
      <c r="K1563">
        <v>0</v>
      </c>
      <c r="L1563">
        <v>0</v>
      </c>
      <c r="M1563">
        <v>47</v>
      </c>
      <c r="N1563">
        <v>0</v>
      </c>
      <c r="O1563">
        <v>0</v>
      </c>
      <c r="P1563">
        <v>0</v>
      </c>
      <c r="Q1563">
        <v>0</v>
      </c>
    </row>
    <row r="1564" spans="1:17" x14ac:dyDescent="0.2">
      <c r="A1564" t="s">
        <v>19302</v>
      </c>
      <c r="B1564" t="s">
        <v>86</v>
      </c>
      <c r="C1564" t="s">
        <v>244</v>
      </c>
      <c r="D1564" t="s">
        <v>17736</v>
      </c>
      <c r="E1564" t="s">
        <v>81</v>
      </c>
      <c r="F1564" t="s">
        <v>4925</v>
      </c>
      <c r="G1564">
        <v>0</v>
      </c>
      <c r="H1564">
        <v>0</v>
      </c>
      <c r="I1564">
        <v>0</v>
      </c>
      <c r="J1564">
        <v>0</v>
      </c>
      <c r="K1564">
        <v>0</v>
      </c>
      <c r="L1564">
        <v>0</v>
      </c>
      <c r="M1564">
        <v>0</v>
      </c>
      <c r="N1564">
        <v>31</v>
      </c>
      <c r="O1564">
        <v>30</v>
      </c>
      <c r="P1564">
        <v>1</v>
      </c>
      <c r="Q1564">
        <v>0</v>
      </c>
    </row>
    <row r="1565" spans="1:17" x14ac:dyDescent="0.2">
      <c r="A1565" t="s">
        <v>19303</v>
      </c>
      <c r="B1565" t="s">
        <v>86</v>
      </c>
      <c r="C1565" t="s">
        <v>244</v>
      </c>
      <c r="D1565" t="s">
        <v>17736</v>
      </c>
      <c r="E1565" t="s">
        <v>81</v>
      </c>
      <c r="F1565" t="s">
        <v>4927</v>
      </c>
      <c r="G1565">
        <v>0</v>
      </c>
      <c r="H1565">
        <v>0</v>
      </c>
      <c r="I1565">
        <v>0</v>
      </c>
      <c r="J1565">
        <v>0</v>
      </c>
      <c r="K1565">
        <v>0</v>
      </c>
      <c r="L1565">
        <v>0</v>
      </c>
      <c r="M1565">
        <v>0</v>
      </c>
      <c r="N1565">
        <v>24</v>
      </c>
      <c r="O1565">
        <v>24</v>
      </c>
      <c r="P1565">
        <v>0</v>
      </c>
      <c r="Q1565">
        <v>0</v>
      </c>
    </row>
    <row r="1566" spans="1:17" x14ac:dyDescent="0.2">
      <c r="A1566" t="s">
        <v>19304</v>
      </c>
      <c r="B1566" t="s">
        <v>86</v>
      </c>
      <c r="C1566" t="s">
        <v>244</v>
      </c>
      <c r="D1566" t="s">
        <v>17736</v>
      </c>
      <c r="E1566" t="s">
        <v>81</v>
      </c>
      <c r="F1566" t="s">
        <v>17734</v>
      </c>
      <c r="G1566">
        <v>47</v>
      </c>
      <c r="H1566">
        <v>0</v>
      </c>
      <c r="I1566">
        <v>0</v>
      </c>
      <c r="J1566">
        <v>0</v>
      </c>
      <c r="K1566">
        <v>0</v>
      </c>
      <c r="L1566">
        <v>0</v>
      </c>
      <c r="M1566">
        <v>0</v>
      </c>
      <c r="N1566">
        <v>0</v>
      </c>
      <c r="O1566">
        <v>0</v>
      </c>
      <c r="P1566">
        <v>0</v>
      </c>
      <c r="Q1566">
        <v>0</v>
      </c>
    </row>
    <row r="1567" spans="1:17" x14ac:dyDescent="0.2">
      <c r="A1567" t="s">
        <v>19305</v>
      </c>
      <c r="B1567" t="s">
        <v>86</v>
      </c>
      <c r="C1567" t="s">
        <v>244</v>
      </c>
      <c r="D1567" t="s">
        <v>17748</v>
      </c>
      <c r="E1567" t="s">
        <v>83</v>
      </c>
      <c r="F1567" t="s">
        <v>17749</v>
      </c>
      <c r="G1567">
        <v>0</v>
      </c>
      <c r="H1567">
        <v>0</v>
      </c>
      <c r="I1567">
        <v>0</v>
      </c>
      <c r="J1567">
        <v>0</v>
      </c>
      <c r="K1567">
        <v>0</v>
      </c>
      <c r="L1567">
        <v>0</v>
      </c>
      <c r="M1567">
        <v>0</v>
      </c>
      <c r="N1567">
        <v>3</v>
      </c>
      <c r="O1567">
        <v>3</v>
      </c>
      <c r="P1567">
        <v>0</v>
      </c>
      <c r="Q1567">
        <v>0</v>
      </c>
    </row>
    <row r="1568" spans="1:17" x14ac:dyDescent="0.2">
      <c r="A1568" t="s">
        <v>19306</v>
      </c>
      <c r="B1568" t="s">
        <v>86</v>
      </c>
      <c r="C1568" t="s">
        <v>244</v>
      </c>
      <c r="D1568" t="s">
        <v>17748</v>
      </c>
      <c r="E1568" t="s">
        <v>83</v>
      </c>
      <c r="F1568" t="s">
        <v>17734</v>
      </c>
      <c r="G1568">
        <v>3</v>
      </c>
      <c r="H1568">
        <v>0</v>
      </c>
      <c r="I1568">
        <v>0</v>
      </c>
      <c r="J1568">
        <v>0</v>
      </c>
      <c r="K1568">
        <v>0</v>
      </c>
      <c r="L1568">
        <v>0</v>
      </c>
      <c r="M1568">
        <v>0</v>
      </c>
      <c r="N1568">
        <v>0</v>
      </c>
      <c r="O1568">
        <v>0</v>
      </c>
      <c r="P1568">
        <v>0</v>
      </c>
      <c r="Q1568">
        <v>0</v>
      </c>
    </row>
    <row r="1569" spans="1:17" x14ac:dyDescent="0.2">
      <c r="A1569" t="s">
        <v>19307</v>
      </c>
      <c r="B1569" t="s">
        <v>86</v>
      </c>
      <c r="C1569" t="s">
        <v>244</v>
      </c>
      <c r="D1569" t="s">
        <v>17748</v>
      </c>
      <c r="E1569" t="s">
        <v>81</v>
      </c>
      <c r="F1569" t="s">
        <v>17749</v>
      </c>
      <c r="G1569">
        <v>0</v>
      </c>
      <c r="H1569">
        <v>0</v>
      </c>
      <c r="I1569">
        <v>0</v>
      </c>
      <c r="J1569">
        <v>0</v>
      </c>
      <c r="K1569">
        <v>0</v>
      </c>
      <c r="L1569">
        <v>0</v>
      </c>
      <c r="M1569">
        <v>0</v>
      </c>
      <c r="N1569">
        <v>6</v>
      </c>
      <c r="O1569">
        <v>6</v>
      </c>
      <c r="P1569">
        <v>0</v>
      </c>
      <c r="Q1569">
        <v>0</v>
      </c>
    </row>
    <row r="1570" spans="1:17" x14ac:dyDescent="0.2">
      <c r="A1570" t="s">
        <v>19308</v>
      </c>
      <c r="B1570" t="s">
        <v>86</v>
      </c>
      <c r="C1570" t="s">
        <v>244</v>
      </c>
      <c r="D1570" t="s">
        <v>17748</v>
      </c>
      <c r="E1570" t="s">
        <v>81</v>
      </c>
      <c r="F1570" t="s">
        <v>17734</v>
      </c>
      <c r="G1570">
        <v>6</v>
      </c>
      <c r="H1570">
        <v>0</v>
      </c>
      <c r="I1570">
        <v>0</v>
      </c>
      <c r="J1570">
        <v>0</v>
      </c>
      <c r="K1570">
        <v>0</v>
      </c>
      <c r="L1570">
        <v>0</v>
      </c>
      <c r="M1570">
        <v>0</v>
      </c>
      <c r="N1570">
        <v>0</v>
      </c>
      <c r="O1570">
        <v>0</v>
      </c>
      <c r="P1570">
        <v>0</v>
      </c>
      <c r="Q1570">
        <v>0</v>
      </c>
    </row>
    <row r="1571" spans="1:17" x14ac:dyDescent="0.2">
      <c r="A1571" t="s">
        <v>19309</v>
      </c>
      <c r="B1571" t="s">
        <v>86</v>
      </c>
      <c r="C1571" t="s">
        <v>244</v>
      </c>
      <c r="D1571" t="s">
        <v>17754</v>
      </c>
      <c r="E1571" t="s">
        <v>83</v>
      </c>
      <c r="F1571" t="s">
        <v>17734</v>
      </c>
      <c r="G1571">
        <v>4</v>
      </c>
      <c r="H1571">
        <v>0</v>
      </c>
      <c r="I1571">
        <v>0</v>
      </c>
      <c r="J1571">
        <v>0</v>
      </c>
      <c r="K1571">
        <v>0</v>
      </c>
      <c r="L1571">
        <v>0</v>
      </c>
      <c r="M1571">
        <v>0</v>
      </c>
      <c r="N1571">
        <v>0</v>
      </c>
      <c r="O1571">
        <v>0</v>
      </c>
      <c r="P1571">
        <v>0</v>
      </c>
      <c r="Q1571">
        <v>0</v>
      </c>
    </row>
    <row r="1572" spans="1:17" x14ac:dyDescent="0.2">
      <c r="A1572" t="s">
        <v>19310</v>
      </c>
      <c r="B1572" t="s">
        <v>86</v>
      </c>
      <c r="C1572" t="s">
        <v>244</v>
      </c>
      <c r="D1572" t="s">
        <v>17754</v>
      </c>
      <c r="E1572" t="s">
        <v>81</v>
      </c>
      <c r="F1572" t="s">
        <v>17734</v>
      </c>
      <c r="G1572">
        <v>5</v>
      </c>
      <c r="H1572">
        <v>0</v>
      </c>
      <c r="I1572">
        <v>0</v>
      </c>
      <c r="J1572">
        <v>0</v>
      </c>
      <c r="K1572">
        <v>0</v>
      </c>
      <c r="L1572">
        <v>0</v>
      </c>
      <c r="M1572">
        <v>0</v>
      </c>
      <c r="N1572">
        <v>0</v>
      </c>
      <c r="O1572">
        <v>0</v>
      </c>
      <c r="P1572">
        <v>0</v>
      </c>
      <c r="Q1572">
        <v>0</v>
      </c>
    </row>
    <row r="1573" spans="1:17" x14ac:dyDescent="0.2">
      <c r="A1573" t="s">
        <v>19311</v>
      </c>
      <c r="B1573" t="s">
        <v>86</v>
      </c>
      <c r="C1573" t="s">
        <v>245</v>
      </c>
      <c r="D1573" t="s">
        <v>17768</v>
      </c>
      <c r="E1573" t="s">
        <v>83</v>
      </c>
      <c r="F1573" t="s">
        <v>17734</v>
      </c>
      <c r="G1573">
        <v>4</v>
      </c>
      <c r="H1573">
        <v>0</v>
      </c>
      <c r="I1573">
        <v>0</v>
      </c>
      <c r="J1573">
        <v>0</v>
      </c>
      <c r="K1573">
        <v>0</v>
      </c>
      <c r="L1573">
        <v>0</v>
      </c>
      <c r="M1573">
        <v>0</v>
      </c>
      <c r="N1573">
        <v>0</v>
      </c>
      <c r="O1573">
        <v>0</v>
      </c>
      <c r="P1573">
        <v>0</v>
      </c>
      <c r="Q1573">
        <v>0</v>
      </c>
    </row>
    <row r="1574" spans="1:17" x14ac:dyDescent="0.2">
      <c r="A1574" t="s">
        <v>19312</v>
      </c>
      <c r="B1574" t="s">
        <v>89</v>
      </c>
      <c r="C1574" t="s">
        <v>134</v>
      </c>
      <c r="D1574" t="s">
        <v>17736</v>
      </c>
      <c r="E1574" t="s">
        <v>81</v>
      </c>
      <c r="F1574" t="s">
        <v>4939</v>
      </c>
      <c r="G1574">
        <v>0</v>
      </c>
      <c r="H1574">
        <v>0</v>
      </c>
      <c r="I1574">
        <v>0</v>
      </c>
      <c r="J1574">
        <v>0</v>
      </c>
      <c r="K1574">
        <v>0</v>
      </c>
      <c r="L1574">
        <v>0</v>
      </c>
      <c r="M1574">
        <v>12</v>
      </c>
      <c r="N1574">
        <v>0</v>
      </c>
      <c r="O1574">
        <v>0</v>
      </c>
      <c r="P1574">
        <v>0</v>
      </c>
      <c r="Q1574">
        <v>0</v>
      </c>
    </row>
    <row r="1575" spans="1:17" x14ac:dyDescent="0.2">
      <c r="A1575" t="s">
        <v>19313</v>
      </c>
      <c r="B1575" t="s">
        <v>89</v>
      </c>
      <c r="C1575" t="s">
        <v>134</v>
      </c>
      <c r="D1575" t="s">
        <v>17736</v>
      </c>
      <c r="E1575" t="s">
        <v>81</v>
      </c>
      <c r="F1575" t="s">
        <v>4941</v>
      </c>
      <c r="G1575">
        <v>0</v>
      </c>
      <c r="H1575">
        <v>12</v>
      </c>
      <c r="I1575">
        <v>0</v>
      </c>
      <c r="J1575">
        <v>7</v>
      </c>
      <c r="K1575">
        <v>2</v>
      </c>
      <c r="L1575">
        <v>3</v>
      </c>
      <c r="M1575">
        <v>0</v>
      </c>
      <c r="N1575">
        <v>0</v>
      </c>
      <c r="O1575">
        <v>0</v>
      </c>
      <c r="P1575">
        <v>0</v>
      </c>
      <c r="Q1575">
        <v>0</v>
      </c>
    </row>
    <row r="1576" spans="1:17" x14ac:dyDescent="0.2">
      <c r="A1576" t="s">
        <v>19314</v>
      </c>
      <c r="B1576" t="s">
        <v>89</v>
      </c>
      <c r="C1576" t="s">
        <v>134</v>
      </c>
      <c r="D1576" t="s">
        <v>17736</v>
      </c>
      <c r="E1576" t="s">
        <v>81</v>
      </c>
      <c r="F1576" t="s">
        <v>4943</v>
      </c>
      <c r="G1576">
        <v>0</v>
      </c>
      <c r="H1576">
        <v>0</v>
      </c>
      <c r="I1576">
        <v>0</v>
      </c>
      <c r="J1576">
        <v>0</v>
      </c>
      <c r="K1576">
        <v>0</v>
      </c>
      <c r="L1576">
        <v>0</v>
      </c>
      <c r="M1576">
        <v>12</v>
      </c>
      <c r="N1576">
        <v>0</v>
      </c>
      <c r="O1576">
        <v>0</v>
      </c>
      <c r="P1576">
        <v>0</v>
      </c>
      <c r="Q1576">
        <v>0</v>
      </c>
    </row>
    <row r="1577" spans="1:17" x14ac:dyDescent="0.2">
      <c r="A1577" t="s">
        <v>19315</v>
      </c>
      <c r="B1577" t="s">
        <v>89</v>
      </c>
      <c r="C1577" t="s">
        <v>134</v>
      </c>
      <c r="D1577" t="s">
        <v>17736</v>
      </c>
      <c r="E1577" t="s">
        <v>81</v>
      </c>
      <c r="F1577" t="s">
        <v>4925</v>
      </c>
      <c r="G1577">
        <v>0</v>
      </c>
      <c r="H1577">
        <v>0</v>
      </c>
      <c r="I1577">
        <v>0</v>
      </c>
      <c r="J1577">
        <v>0</v>
      </c>
      <c r="K1577">
        <v>0</v>
      </c>
      <c r="L1577">
        <v>0</v>
      </c>
      <c r="M1577">
        <v>0</v>
      </c>
      <c r="N1577">
        <v>8</v>
      </c>
      <c r="O1577">
        <v>6</v>
      </c>
      <c r="P1577">
        <v>2</v>
      </c>
      <c r="Q1577">
        <v>0</v>
      </c>
    </row>
    <row r="1578" spans="1:17" x14ac:dyDescent="0.2">
      <c r="A1578" t="s">
        <v>19316</v>
      </c>
      <c r="B1578" t="s">
        <v>89</v>
      </c>
      <c r="C1578" t="s">
        <v>134</v>
      </c>
      <c r="D1578" t="s">
        <v>17736</v>
      </c>
      <c r="E1578" t="s">
        <v>81</v>
      </c>
      <c r="F1578" t="s">
        <v>4927</v>
      </c>
      <c r="G1578">
        <v>0</v>
      </c>
      <c r="H1578">
        <v>0</v>
      </c>
      <c r="I1578">
        <v>0</v>
      </c>
      <c r="J1578">
        <v>0</v>
      </c>
      <c r="K1578">
        <v>0</v>
      </c>
      <c r="L1578">
        <v>0</v>
      </c>
      <c r="M1578">
        <v>0</v>
      </c>
      <c r="N1578">
        <v>6</v>
      </c>
      <c r="O1578">
        <v>5</v>
      </c>
      <c r="P1578">
        <v>1</v>
      </c>
      <c r="Q1578">
        <v>0</v>
      </c>
    </row>
    <row r="1579" spans="1:17" x14ac:dyDescent="0.2">
      <c r="A1579" t="s">
        <v>19317</v>
      </c>
      <c r="B1579" t="s">
        <v>89</v>
      </c>
      <c r="C1579" t="s">
        <v>134</v>
      </c>
      <c r="D1579" t="s">
        <v>17736</v>
      </c>
      <c r="E1579" t="s">
        <v>81</v>
      </c>
      <c r="F1579" t="s">
        <v>17734</v>
      </c>
      <c r="G1579">
        <v>12</v>
      </c>
      <c r="H1579">
        <v>0</v>
      </c>
      <c r="I1579">
        <v>0</v>
      </c>
      <c r="J1579">
        <v>0</v>
      </c>
      <c r="K1579">
        <v>0</v>
      </c>
      <c r="L1579">
        <v>0</v>
      </c>
      <c r="M1579">
        <v>0</v>
      </c>
      <c r="N1579">
        <v>0</v>
      </c>
      <c r="O1579">
        <v>0</v>
      </c>
      <c r="P1579">
        <v>0</v>
      </c>
      <c r="Q1579">
        <v>0</v>
      </c>
    </row>
    <row r="1580" spans="1:17" x14ac:dyDescent="0.2">
      <c r="A1580" t="s">
        <v>19318</v>
      </c>
      <c r="B1580" t="s">
        <v>89</v>
      </c>
      <c r="C1580" t="s">
        <v>134</v>
      </c>
      <c r="D1580" t="s">
        <v>17754</v>
      </c>
      <c r="E1580" t="s">
        <v>81</v>
      </c>
      <c r="F1580" t="s">
        <v>17734</v>
      </c>
      <c r="G1580">
        <v>2</v>
      </c>
      <c r="H1580">
        <v>0</v>
      </c>
      <c r="I1580">
        <v>0</v>
      </c>
      <c r="J1580">
        <v>0</v>
      </c>
      <c r="K1580">
        <v>0</v>
      </c>
      <c r="L1580">
        <v>0</v>
      </c>
      <c r="M1580">
        <v>0</v>
      </c>
      <c r="N1580">
        <v>0</v>
      </c>
      <c r="O1580">
        <v>0</v>
      </c>
      <c r="P1580">
        <v>0</v>
      </c>
      <c r="Q1580">
        <v>0</v>
      </c>
    </row>
    <row r="1581" spans="1:17" x14ac:dyDescent="0.2">
      <c r="A1581" t="s">
        <v>19319</v>
      </c>
      <c r="B1581" t="s">
        <v>89</v>
      </c>
      <c r="C1581" t="s">
        <v>135</v>
      </c>
      <c r="D1581" t="s">
        <v>17768</v>
      </c>
      <c r="E1581" t="s">
        <v>83</v>
      </c>
      <c r="F1581" t="s">
        <v>17734</v>
      </c>
      <c r="G1581">
        <v>4</v>
      </c>
      <c r="H1581">
        <v>0</v>
      </c>
      <c r="I1581">
        <v>0</v>
      </c>
      <c r="J1581">
        <v>0</v>
      </c>
      <c r="K1581">
        <v>0</v>
      </c>
      <c r="L1581">
        <v>0</v>
      </c>
      <c r="M1581">
        <v>0</v>
      </c>
      <c r="N1581">
        <v>0</v>
      </c>
      <c r="O1581">
        <v>0</v>
      </c>
      <c r="P1581">
        <v>0</v>
      </c>
      <c r="Q1581">
        <v>0</v>
      </c>
    </row>
    <row r="1582" spans="1:17" x14ac:dyDescent="0.2">
      <c r="A1582" t="s">
        <v>19320</v>
      </c>
      <c r="B1582" t="s">
        <v>89</v>
      </c>
      <c r="C1582" t="s">
        <v>135</v>
      </c>
      <c r="D1582" t="s">
        <v>17736</v>
      </c>
      <c r="E1582" t="s">
        <v>83</v>
      </c>
      <c r="F1582" t="s">
        <v>4929</v>
      </c>
      <c r="G1582">
        <v>0</v>
      </c>
      <c r="H1582">
        <v>25</v>
      </c>
      <c r="I1582">
        <v>0</v>
      </c>
      <c r="J1582">
        <v>19</v>
      </c>
      <c r="K1582">
        <v>3</v>
      </c>
      <c r="L1582">
        <v>3</v>
      </c>
      <c r="M1582">
        <v>0</v>
      </c>
      <c r="N1582">
        <v>0</v>
      </c>
      <c r="O1582">
        <v>0</v>
      </c>
      <c r="P1582">
        <v>0</v>
      </c>
      <c r="Q1582">
        <v>0</v>
      </c>
    </row>
    <row r="1583" spans="1:17" x14ac:dyDescent="0.2">
      <c r="A1583" t="s">
        <v>19321</v>
      </c>
      <c r="B1583" t="s">
        <v>89</v>
      </c>
      <c r="C1583" t="s">
        <v>135</v>
      </c>
      <c r="D1583" t="s">
        <v>17736</v>
      </c>
      <c r="E1583" t="s">
        <v>83</v>
      </c>
      <c r="F1583" t="s">
        <v>4931</v>
      </c>
      <c r="G1583">
        <v>0</v>
      </c>
      <c r="H1583">
        <v>25</v>
      </c>
      <c r="I1583">
        <v>0</v>
      </c>
      <c r="J1583">
        <v>18</v>
      </c>
      <c r="K1583">
        <v>3</v>
      </c>
      <c r="L1583">
        <v>4</v>
      </c>
      <c r="M1583">
        <v>0</v>
      </c>
      <c r="N1583">
        <v>0</v>
      </c>
      <c r="O1583">
        <v>0</v>
      </c>
      <c r="P1583">
        <v>0</v>
      </c>
      <c r="Q1583">
        <v>0</v>
      </c>
    </row>
    <row r="1584" spans="1:17" x14ac:dyDescent="0.2">
      <c r="A1584" t="s">
        <v>19322</v>
      </c>
      <c r="B1584" t="s">
        <v>89</v>
      </c>
      <c r="C1584" t="s">
        <v>135</v>
      </c>
      <c r="D1584" t="s">
        <v>17736</v>
      </c>
      <c r="E1584" t="s">
        <v>83</v>
      </c>
      <c r="F1584" t="s">
        <v>4933</v>
      </c>
      <c r="G1584">
        <v>0</v>
      </c>
      <c r="H1584">
        <v>0</v>
      </c>
      <c r="I1584">
        <v>0</v>
      </c>
      <c r="J1584">
        <v>0</v>
      </c>
      <c r="K1584">
        <v>0</v>
      </c>
      <c r="L1584">
        <v>0</v>
      </c>
      <c r="M1584">
        <v>25</v>
      </c>
      <c r="N1584">
        <v>0</v>
      </c>
      <c r="O1584">
        <v>0</v>
      </c>
      <c r="P1584">
        <v>0</v>
      </c>
      <c r="Q1584">
        <v>0</v>
      </c>
    </row>
    <row r="1585" spans="1:17" x14ac:dyDescent="0.2">
      <c r="A1585" t="s">
        <v>19323</v>
      </c>
      <c r="B1585" t="s">
        <v>89</v>
      </c>
      <c r="C1585" t="s">
        <v>135</v>
      </c>
      <c r="D1585" t="s">
        <v>17736</v>
      </c>
      <c r="E1585" t="s">
        <v>83</v>
      </c>
      <c r="F1585" t="s">
        <v>4935</v>
      </c>
      <c r="G1585">
        <v>0</v>
      </c>
      <c r="H1585">
        <v>25</v>
      </c>
      <c r="I1585">
        <v>0</v>
      </c>
      <c r="J1585">
        <v>18</v>
      </c>
      <c r="K1585">
        <v>3</v>
      </c>
      <c r="L1585">
        <v>4</v>
      </c>
      <c r="M1585">
        <v>0</v>
      </c>
      <c r="N1585">
        <v>0</v>
      </c>
      <c r="O1585">
        <v>0</v>
      </c>
      <c r="P1585">
        <v>0</v>
      </c>
      <c r="Q1585">
        <v>0</v>
      </c>
    </row>
    <row r="1586" spans="1:17" x14ac:dyDescent="0.2">
      <c r="A1586" t="s">
        <v>19324</v>
      </c>
      <c r="B1586" t="s">
        <v>89</v>
      </c>
      <c r="C1586" t="s">
        <v>135</v>
      </c>
      <c r="D1586" t="s">
        <v>17736</v>
      </c>
      <c r="E1586" t="s">
        <v>83</v>
      </c>
      <c r="F1586" t="s">
        <v>4937</v>
      </c>
      <c r="G1586">
        <v>0</v>
      </c>
      <c r="H1586">
        <v>25</v>
      </c>
      <c r="I1586">
        <v>0</v>
      </c>
      <c r="J1586">
        <v>18</v>
      </c>
      <c r="K1586">
        <v>3</v>
      </c>
      <c r="L1586">
        <v>4</v>
      </c>
      <c r="M1586">
        <v>0</v>
      </c>
      <c r="N1586">
        <v>0</v>
      </c>
      <c r="O1586">
        <v>0</v>
      </c>
      <c r="P1586">
        <v>0</v>
      </c>
      <c r="Q1586">
        <v>0</v>
      </c>
    </row>
    <row r="1587" spans="1:17" x14ac:dyDescent="0.2">
      <c r="A1587" t="s">
        <v>19325</v>
      </c>
      <c r="B1587" t="s">
        <v>89</v>
      </c>
      <c r="C1587" t="s">
        <v>135</v>
      </c>
      <c r="D1587" t="s">
        <v>17736</v>
      </c>
      <c r="E1587" t="s">
        <v>83</v>
      </c>
      <c r="F1587" t="s">
        <v>4939</v>
      </c>
      <c r="G1587">
        <v>0</v>
      </c>
      <c r="H1587">
        <v>0</v>
      </c>
      <c r="I1587">
        <v>0</v>
      </c>
      <c r="J1587">
        <v>0</v>
      </c>
      <c r="K1587">
        <v>0</v>
      </c>
      <c r="L1587">
        <v>0</v>
      </c>
      <c r="M1587">
        <v>25</v>
      </c>
      <c r="N1587">
        <v>0</v>
      </c>
      <c r="O1587">
        <v>0</v>
      </c>
      <c r="P1587">
        <v>0</v>
      </c>
      <c r="Q1587">
        <v>0</v>
      </c>
    </row>
    <row r="1588" spans="1:17" x14ac:dyDescent="0.2">
      <c r="A1588" t="s">
        <v>19326</v>
      </c>
      <c r="B1588" t="s">
        <v>89</v>
      </c>
      <c r="C1588" t="s">
        <v>135</v>
      </c>
      <c r="D1588" t="s">
        <v>17736</v>
      </c>
      <c r="E1588" t="s">
        <v>83</v>
      </c>
      <c r="F1588" t="s">
        <v>4941</v>
      </c>
      <c r="G1588">
        <v>0</v>
      </c>
      <c r="H1588">
        <v>25</v>
      </c>
      <c r="I1588">
        <v>0</v>
      </c>
      <c r="J1588">
        <v>18</v>
      </c>
      <c r="K1588">
        <v>4</v>
      </c>
      <c r="L1588">
        <v>3</v>
      </c>
      <c r="M1588">
        <v>0</v>
      </c>
      <c r="N1588">
        <v>0</v>
      </c>
      <c r="O1588">
        <v>0</v>
      </c>
      <c r="P1588">
        <v>0</v>
      </c>
      <c r="Q1588">
        <v>0</v>
      </c>
    </row>
    <row r="1589" spans="1:17" x14ac:dyDescent="0.2">
      <c r="A1589" t="s">
        <v>19327</v>
      </c>
      <c r="B1589" t="s">
        <v>89</v>
      </c>
      <c r="C1589" t="s">
        <v>135</v>
      </c>
      <c r="D1589" t="s">
        <v>17736</v>
      </c>
      <c r="E1589" t="s">
        <v>83</v>
      </c>
      <c r="F1589" t="s">
        <v>4943</v>
      </c>
      <c r="G1589">
        <v>0</v>
      </c>
      <c r="H1589">
        <v>0</v>
      </c>
      <c r="I1589">
        <v>0</v>
      </c>
      <c r="J1589">
        <v>0</v>
      </c>
      <c r="K1589">
        <v>0</v>
      </c>
      <c r="L1589">
        <v>0</v>
      </c>
      <c r="M1589">
        <v>25</v>
      </c>
      <c r="N1589">
        <v>0</v>
      </c>
      <c r="O1589">
        <v>0</v>
      </c>
      <c r="P1589">
        <v>0</v>
      </c>
      <c r="Q1589">
        <v>0</v>
      </c>
    </row>
    <row r="1590" spans="1:17" x14ac:dyDescent="0.2">
      <c r="A1590" t="s">
        <v>19328</v>
      </c>
      <c r="B1590" t="s">
        <v>89</v>
      </c>
      <c r="C1590" t="s">
        <v>135</v>
      </c>
      <c r="D1590" t="s">
        <v>17736</v>
      </c>
      <c r="E1590" t="s">
        <v>83</v>
      </c>
      <c r="F1590" t="s">
        <v>4925</v>
      </c>
      <c r="G1590">
        <v>0</v>
      </c>
      <c r="H1590">
        <v>0</v>
      </c>
      <c r="I1590">
        <v>0</v>
      </c>
      <c r="J1590">
        <v>0</v>
      </c>
      <c r="K1590">
        <v>0</v>
      </c>
      <c r="L1590">
        <v>0</v>
      </c>
      <c r="M1590">
        <v>0</v>
      </c>
      <c r="N1590">
        <v>14</v>
      </c>
      <c r="O1590">
        <v>13</v>
      </c>
      <c r="P1590">
        <v>1</v>
      </c>
      <c r="Q1590">
        <v>0</v>
      </c>
    </row>
    <row r="1591" spans="1:17" x14ac:dyDescent="0.2">
      <c r="A1591" t="s">
        <v>19329</v>
      </c>
      <c r="B1591" t="s">
        <v>89</v>
      </c>
      <c r="C1591" t="s">
        <v>135</v>
      </c>
      <c r="D1591" t="s">
        <v>17736</v>
      </c>
      <c r="E1591" t="s">
        <v>83</v>
      </c>
      <c r="F1591" t="s">
        <v>4927</v>
      </c>
      <c r="G1591">
        <v>0</v>
      </c>
      <c r="H1591">
        <v>0</v>
      </c>
      <c r="I1591">
        <v>0</v>
      </c>
      <c r="J1591">
        <v>0</v>
      </c>
      <c r="K1591">
        <v>0</v>
      </c>
      <c r="L1591">
        <v>0</v>
      </c>
      <c r="M1591">
        <v>0</v>
      </c>
      <c r="N1591">
        <v>9</v>
      </c>
      <c r="O1591">
        <v>8</v>
      </c>
      <c r="P1591">
        <v>1</v>
      </c>
      <c r="Q1591">
        <v>0</v>
      </c>
    </row>
    <row r="1592" spans="1:17" x14ac:dyDescent="0.2">
      <c r="A1592" t="s">
        <v>19330</v>
      </c>
      <c r="B1592" t="s">
        <v>89</v>
      </c>
      <c r="C1592" t="s">
        <v>135</v>
      </c>
      <c r="D1592" t="s">
        <v>17736</v>
      </c>
      <c r="E1592" t="s">
        <v>83</v>
      </c>
      <c r="F1592" t="s">
        <v>17734</v>
      </c>
      <c r="G1592">
        <v>25</v>
      </c>
      <c r="H1592">
        <v>0</v>
      </c>
      <c r="I1592">
        <v>0</v>
      </c>
      <c r="J1592">
        <v>0</v>
      </c>
      <c r="K1592">
        <v>0</v>
      </c>
      <c r="L1592">
        <v>0</v>
      </c>
      <c r="M1592">
        <v>0</v>
      </c>
      <c r="N1592">
        <v>0</v>
      </c>
      <c r="O1592">
        <v>0</v>
      </c>
      <c r="P1592">
        <v>0</v>
      </c>
      <c r="Q1592">
        <v>0</v>
      </c>
    </row>
    <row r="1593" spans="1:17" x14ac:dyDescent="0.2">
      <c r="A1593" t="s">
        <v>19331</v>
      </c>
      <c r="B1593" t="s">
        <v>89</v>
      </c>
      <c r="C1593" t="s">
        <v>135</v>
      </c>
      <c r="D1593" t="s">
        <v>17736</v>
      </c>
      <c r="E1593" t="s">
        <v>81</v>
      </c>
      <c r="F1593" t="s">
        <v>4929</v>
      </c>
      <c r="G1593">
        <v>0</v>
      </c>
      <c r="H1593">
        <v>23</v>
      </c>
      <c r="I1593">
        <v>0</v>
      </c>
      <c r="J1593">
        <v>20</v>
      </c>
      <c r="K1593">
        <v>1</v>
      </c>
      <c r="L1593">
        <v>2</v>
      </c>
      <c r="M1593">
        <v>0</v>
      </c>
      <c r="N1593">
        <v>0</v>
      </c>
      <c r="O1593">
        <v>0</v>
      </c>
      <c r="P1593">
        <v>0</v>
      </c>
      <c r="Q1593">
        <v>0</v>
      </c>
    </row>
    <row r="1594" spans="1:17" x14ac:dyDescent="0.2">
      <c r="A1594" t="s">
        <v>19332</v>
      </c>
      <c r="B1594" t="s">
        <v>89</v>
      </c>
      <c r="C1594" t="s">
        <v>135</v>
      </c>
      <c r="D1594" t="s">
        <v>17736</v>
      </c>
      <c r="E1594" t="s">
        <v>81</v>
      </c>
      <c r="F1594" t="s">
        <v>4931</v>
      </c>
      <c r="G1594">
        <v>0</v>
      </c>
      <c r="H1594">
        <v>23</v>
      </c>
      <c r="I1594">
        <v>0</v>
      </c>
      <c r="J1594">
        <v>20</v>
      </c>
      <c r="K1594">
        <v>1</v>
      </c>
      <c r="L1594">
        <v>2</v>
      </c>
      <c r="M1594">
        <v>0</v>
      </c>
      <c r="N1594">
        <v>0</v>
      </c>
      <c r="O1594">
        <v>0</v>
      </c>
      <c r="P1594">
        <v>0</v>
      </c>
      <c r="Q1594">
        <v>0</v>
      </c>
    </row>
    <row r="1595" spans="1:17" x14ac:dyDescent="0.2">
      <c r="A1595" t="s">
        <v>19333</v>
      </c>
      <c r="B1595" t="s">
        <v>89</v>
      </c>
      <c r="C1595" t="s">
        <v>135</v>
      </c>
      <c r="D1595" t="s">
        <v>17736</v>
      </c>
      <c r="E1595" t="s">
        <v>81</v>
      </c>
      <c r="F1595" t="s">
        <v>4933</v>
      </c>
      <c r="G1595">
        <v>0</v>
      </c>
      <c r="H1595">
        <v>0</v>
      </c>
      <c r="I1595">
        <v>0</v>
      </c>
      <c r="J1595">
        <v>0</v>
      </c>
      <c r="K1595">
        <v>0</v>
      </c>
      <c r="L1595">
        <v>0</v>
      </c>
      <c r="M1595">
        <v>23</v>
      </c>
      <c r="N1595">
        <v>0</v>
      </c>
      <c r="O1595">
        <v>0</v>
      </c>
      <c r="P1595">
        <v>0</v>
      </c>
      <c r="Q1595">
        <v>0</v>
      </c>
    </row>
    <row r="1596" spans="1:17" x14ac:dyDescent="0.2">
      <c r="A1596" t="s">
        <v>19334</v>
      </c>
      <c r="B1596" t="s">
        <v>89</v>
      </c>
      <c r="C1596" t="s">
        <v>135</v>
      </c>
      <c r="D1596" t="s">
        <v>17736</v>
      </c>
      <c r="E1596" t="s">
        <v>81</v>
      </c>
      <c r="F1596" t="s">
        <v>4935</v>
      </c>
      <c r="G1596">
        <v>0</v>
      </c>
      <c r="H1596">
        <v>23</v>
      </c>
      <c r="I1596">
        <v>0</v>
      </c>
      <c r="J1596">
        <v>20</v>
      </c>
      <c r="K1596">
        <v>1</v>
      </c>
      <c r="L1596">
        <v>2</v>
      </c>
      <c r="M1596">
        <v>0</v>
      </c>
      <c r="N1596">
        <v>0</v>
      </c>
      <c r="O1596">
        <v>0</v>
      </c>
      <c r="P1596">
        <v>0</v>
      </c>
      <c r="Q1596">
        <v>0</v>
      </c>
    </row>
    <row r="1597" spans="1:17" x14ac:dyDescent="0.2">
      <c r="A1597" t="s">
        <v>19335</v>
      </c>
      <c r="B1597" t="s">
        <v>89</v>
      </c>
      <c r="C1597" t="s">
        <v>135</v>
      </c>
      <c r="D1597" t="s">
        <v>17736</v>
      </c>
      <c r="E1597" t="s">
        <v>81</v>
      </c>
      <c r="F1597" t="s">
        <v>4937</v>
      </c>
      <c r="G1597">
        <v>0</v>
      </c>
      <c r="H1597">
        <v>23</v>
      </c>
      <c r="I1597">
        <v>0</v>
      </c>
      <c r="J1597">
        <v>20</v>
      </c>
      <c r="K1597">
        <v>1</v>
      </c>
      <c r="L1597">
        <v>2</v>
      </c>
      <c r="M1597">
        <v>0</v>
      </c>
      <c r="N1597">
        <v>0</v>
      </c>
      <c r="O1597">
        <v>0</v>
      </c>
      <c r="P1597">
        <v>0</v>
      </c>
      <c r="Q1597">
        <v>0</v>
      </c>
    </row>
    <row r="1598" spans="1:17" x14ac:dyDescent="0.2">
      <c r="A1598" t="s">
        <v>19336</v>
      </c>
      <c r="B1598" t="s">
        <v>89</v>
      </c>
      <c r="C1598" t="s">
        <v>135</v>
      </c>
      <c r="D1598" t="s">
        <v>17736</v>
      </c>
      <c r="E1598" t="s">
        <v>81</v>
      </c>
      <c r="F1598" t="s">
        <v>4939</v>
      </c>
      <c r="G1598">
        <v>0</v>
      </c>
      <c r="H1598">
        <v>0</v>
      </c>
      <c r="I1598">
        <v>0</v>
      </c>
      <c r="J1598">
        <v>0</v>
      </c>
      <c r="K1598">
        <v>0</v>
      </c>
      <c r="L1598">
        <v>0</v>
      </c>
      <c r="M1598">
        <v>23</v>
      </c>
      <c r="N1598">
        <v>0</v>
      </c>
      <c r="O1598">
        <v>0</v>
      </c>
      <c r="P1598">
        <v>0</v>
      </c>
      <c r="Q1598">
        <v>0</v>
      </c>
    </row>
    <row r="1599" spans="1:17" x14ac:dyDescent="0.2">
      <c r="A1599" t="s">
        <v>19337</v>
      </c>
      <c r="B1599" t="s">
        <v>89</v>
      </c>
      <c r="C1599" t="s">
        <v>135</v>
      </c>
      <c r="D1599" t="s">
        <v>17736</v>
      </c>
      <c r="E1599" t="s">
        <v>81</v>
      </c>
      <c r="F1599" t="s">
        <v>4941</v>
      </c>
      <c r="G1599">
        <v>0</v>
      </c>
      <c r="H1599">
        <v>23</v>
      </c>
      <c r="I1599">
        <v>0</v>
      </c>
      <c r="J1599">
        <v>20</v>
      </c>
      <c r="K1599">
        <v>1</v>
      </c>
      <c r="L1599">
        <v>2</v>
      </c>
      <c r="M1599">
        <v>0</v>
      </c>
      <c r="N1599">
        <v>0</v>
      </c>
      <c r="O1599">
        <v>0</v>
      </c>
      <c r="P1599">
        <v>0</v>
      </c>
      <c r="Q1599">
        <v>0</v>
      </c>
    </row>
    <row r="1600" spans="1:17" x14ac:dyDescent="0.2">
      <c r="A1600" t="s">
        <v>19338</v>
      </c>
      <c r="B1600" t="s">
        <v>89</v>
      </c>
      <c r="C1600" t="s">
        <v>135</v>
      </c>
      <c r="D1600" t="s">
        <v>17736</v>
      </c>
      <c r="E1600" t="s">
        <v>81</v>
      </c>
      <c r="F1600" t="s">
        <v>4943</v>
      </c>
      <c r="G1600">
        <v>0</v>
      </c>
      <c r="H1600">
        <v>0</v>
      </c>
      <c r="I1600">
        <v>0</v>
      </c>
      <c r="J1600">
        <v>0</v>
      </c>
      <c r="K1600">
        <v>0</v>
      </c>
      <c r="L1600">
        <v>0</v>
      </c>
      <c r="M1600">
        <v>23</v>
      </c>
      <c r="N1600">
        <v>0</v>
      </c>
      <c r="O1600">
        <v>0</v>
      </c>
      <c r="P1600">
        <v>0</v>
      </c>
      <c r="Q1600">
        <v>0</v>
      </c>
    </row>
    <row r="1601" spans="1:17" x14ac:dyDescent="0.2">
      <c r="A1601" t="s">
        <v>19339</v>
      </c>
      <c r="B1601" t="s">
        <v>89</v>
      </c>
      <c r="C1601" t="s">
        <v>135</v>
      </c>
      <c r="D1601" t="s">
        <v>17736</v>
      </c>
      <c r="E1601" t="s">
        <v>81</v>
      </c>
      <c r="F1601" t="s">
        <v>4925</v>
      </c>
      <c r="G1601">
        <v>0</v>
      </c>
      <c r="H1601">
        <v>0</v>
      </c>
      <c r="I1601">
        <v>0</v>
      </c>
      <c r="J1601">
        <v>0</v>
      </c>
      <c r="K1601">
        <v>0</v>
      </c>
      <c r="L1601">
        <v>0</v>
      </c>
      <c r="M1601">
        <v>0</v>
      </c>
      <c r="N1601">
        <v>8</v>
      </c>
      <c r="O1601">
        <v>7</v>
      </c>
      <c r="P1601">
        <v>1</v>
      </c>
      <c r="Q1601">
        <v>0</v>
      </c>
    </row>
    <row r="1602" spans="1:17" x14ac:dyDescent="0.2">
      <c r="A1602" t="s">
        <v>19340</v>
      </c>
      <c r="B1602" t="s">
        <v>89</v>
      </c>
      <c r="C1602" t="s">
        <v>199</v>
      </c>
      <c r="D1602" t="s">
        <v>17736</v>
      </c>
      <c r="E1602" t="s">
        <v>81</v>
      </c>
      <c r="F1602" t="s">
        <v>4933</v>
      </c>
      <c r="G1602">
        <v>0</v>
      </c>
      <c r="H1602">
        <v>0</v>
      </c>
      <c r="I1602">
        <v>0</v>
      </c>
      <c r="J1602">
        <v>0</v>
      </c>
      <c r="K1602">
        <v>0</v>
      </c>
      <c r="L1602">
        <v>0</v>
      </c>
      <c r="M1602">
        <v>26</v>
      </c>
      <c r="N1602">
        <v>0</v>
      </c>
      <c r="O1602">
        <v>0</v>
      </c>
      <c r="P1602">
        <v>0</v>
      </c>
      <c r="Q1602">
        <v>0</v>
      </c>
    </row>
    <row r="1603" spans="1:17" x14ac:dyDescent="0.2">
      <c r="A1603" t="s">
        <v>19341</v>
      </c>
      <c r="B1603" t="s">
        <v>89</v>
      </c>
      <c r="C1603" t="s">
        <v>199</v>
      </c>
      <c r="D1603" t="s">
        <v>17736</v>
      </c>
      <c r="E1603" t="s">
        <v>81</v>
      </c>
      <c r="F1603" t="s">
        <v>4935</v>
      </c>
      <c r="G1603">
        <v>0</v>
      </c>
      <c r="H1603">
        <v>26</v>
      </c>
      <c r="I1603">
        <v>2</v>
      </c>
      <c r="J1603">
        <v>16</v>
      </c>
      <c r="K1603">
        <v>6</v>
      </c>
      <c r="L1603">
        <v>2</v>
      </c>
      <c r="M1603">
        <v>0</v>
      </c>
      <c r="N1603">
        <v>0</v>
      </c>
      <c r="O1603">
        <v>0</v>
      </c>
      <c r="P1603">
        <v>0</v>
      </c>
      <c r="Q1603">
        <v>0</v>
      </c>
    </row>
    <row r="1604" spans="1:17" x14ac:dyDescent="0.2">
      <c r="A1604" t="s">
        <v>19342</v>
      </c>
      <c r="B1604" t="s">
        <v>89</v>
      </c>
      <c r="C1604" t="s">
        <v>199</v>
      </c>
      <c r="D1604" t="s">
        <v>17736</v>
      </c>
      <c r="E1604" t="s">
        <v>81</v>
      </c>
      <c r="F1604" t="s">
        <v>4937</v>
      </c>
      <c r="G1604">
        <v>0</v>
      </c>
      <c r="H1604">
        <v>26</v>
      </c>
      <c r="I1604">
        <v>2</v>
      </c>
      <c r="J1604">
        <v>16</v>
      </c>
      <c r="K1604">
        <v>6</v>
      </c>
      <c r="L1604">
        <v>2</v>
      </c>
      <c r="M1604">
        <v>0</v>
      </c>
      <c r="N1604">
        <v>0</v>
      </c>
      <c r="O1604">
        <v>0</v>
      </c>
      <c r="P1604">
        <v>0</v>
      </c>
      <c r="Q1604">
        <v>0</v>
      </c>
    </row>
    <row r="1605" spans="1:17" x14ac:dyDescent="0.2">
      <c r="A1605" t="s">
        <v>19343</v>
      </c>
      <c r="B1605" t="s">
        <v>89</v>
      </c>
      <c r="C1605" t="s">
        <v>199</v>
      </c>
      <c r="D1605" t="s">
        <v>17736</v>
      </c>
      <c r="E1605" t="s">
        <v>81</v>
      </c>
      <c r="F1605" t="s">
        <v>4939</v>
      </c>
      <c r="G1605">
        <v>0</v>
      </c>
      <c r="H1605">
        <v>0</v>
      </c>
      <c r="I1605">
        <v>0</v>
      </c>
      <c r="J1605">
        <v>0</v>
      </c>
      <c r="K1605">
        <v>0</v>
      </c>
      <c r="L1605">
        <v>0</v>
      </c>
      <c r="M1605">
        <v>26</v>
      </c>
      <c r="N1605">
        <v>0</v>
      </c>
      <c r="O1605">
        <v>0</v>
      </c>
      <c r="P1605">
        <v>0</v>
      </c>
      <c r="Q1605">
        <v>0</v>
      </c>
    </row>
    <row r="1606" spans="1:17" x14ac:dyDescent="0.2">
      <c r="A1606" t="s">
        <v>19344</v>
      </c>
      <c r="B1606" t="s">
        <v>89</v>
      </c>
      <c r="C1606" t="s">
        <v>199</v>
      </c>
      <c r="D1606" t="s">
        <v>17736</v>
      </c>
      <c r="E1606" t="s">
        <v>81</v>
      </c>
      <c r="F1606" t="s">
        <v>4941</v>
      </c>
      <c r="G1606">
        <v>0</v>
      </c>
      <c r="H1606">
        <v>26</v>
      </c>
      <c r="I1606">
        <v>2</v>
      </c>
      <c r="J1606">
        <v>17</v>
      </c>
      <c r="K1606">
        <v>6</v>
      </c>
      <c r="L1606">
        <v>1</v>
      </c>
      <c r="M1606">
        <v>0</v>
      </c>
      <c r="N1606">
        <v>0</v>
      </c>
      <c r="O1606">
        <v>0</v>
      </c>
      <c r="P1606">
        <v>0</v>
      </c>
      <c r="Q1606">
        <v>0</v>
      </c>
    </row>
    <row r="1607" spans="1:17" x14ac:dyDescent="0.2">
      <c r="A1607" t="s">
        <v>19345</v>
      </c>
      <c r="B1607" t="s">
        <v>89</v>
      </c>
      <c r="C1607" t="s">
        <v>199</v>
      </c>
      <c r="D1607" t="s">
        <v>17736</v>
      </c>
      <c r="E1607" t="s">
        <v>81</v>
      </c>
      <c r="F1607" t="s">
        <v>4943</v>
      </c>
      <c r="G1607">
        <v>0</v>
      </c>
      <c r="H1607">
        <v>0</v>
      </c>
      <c r="I1607">
        <v>0</v>
      </c>
      <c r="J1607">
        <v>0</v>
      </c>
      <c r="K1607">
        <v>0</v>
      </c>
      <c r="L1607">
        <v>0</v>
      </c>
      <c r="M1607">
        <v>26</v>
      </c>
      <c r="N1607">
        <v>0</v>
      </c>
      <c r="O1607">
        <v>0</v>
      </c>
      <c r="P1607">
        <v>0</v>
      </c>
      <c r="Q1607">
        <v>0</v>
      </c>
    </row>
    <row r="1608" spans="1:17" x14ac:dyDescent="0.2">
      <c r="A1608" t="s">
        <v>19346</v>
      </c>
      <c r="B1608" t="s">
        <v>89</v>
      </c>
      <c r="C1608" t="s">
        <v>199</v>
      </c>
      <c r="D1608" t="s">
        <v>17736</v>
      </c>
      <c r="E1608" t="s">
        <v>81</v>
      </c>
      <c r="F1608" t="s">
        <v>4925</v>
      </c>
      <c r="G1608">
        <v>0</v>
      </c>
      <c r="H1608">
        <v>0</v>
      </c>
      <c r="I1608">
        <v>0</v>
      </c>
      <c r="J1608">
        <v>0</v>
      </c>
      <c r="K1608">
        <v>0</v>
      </c>
      <c r="L1608">
        <v>0</v>
      </c>
      <c r="M1608">
        <v>0</v>
      </c>
      <c r="N1608">
        <v>19</v>
      </c>
      <c r="O1608">
        <v>16</v>
      </c>
      <c r="P1608">
        <v>3</v>
      </c>
      <c r="Q1608">
        <v>0</v>
      </c>
    </row>
    <row r="1609" spans="1:17" x14ac:dyDescent="0.2">
      <c r="A1609" t="s">
        <v>19347</v>
      </c>
      <c r="B1609" t="s">
        <v>89</v>
      </c>
      <c r="C1609" t="s">
        <v>199</v>
      </c>
      <c r="D1609" t="s">
        <v>17736</v>
      </c>
      <c r="E1609" t="s">
        <v>81</v>
      </c>
      <c r="F1609" t="s">
        <v>4927</v>
      </c>
      <c r="G1609">
        <v>0</v>
      </c>
      <c r="H1609">
        <v>0</v>
      </c>
      <c r="I1609">
        <v>0</v>
      </c>
      <c r="J1609">
        <v>0</v>
      </c>
      <c r="K1609">
        <v>0</v>
      </c>
      <c r="L1609">
        <v>0</v>
      </c>
      <c r="M1609">
        <v>0</v>
      </c>
      <c r="N1609">
        <v>15</v>
      </c>
      <c r="O1609">
        <v>14</v>
      </c>
      <c r="P1609">
        <v>1</v>
      </c>
      <c r="Q1609">
        <v>0</v>
      </c>
    </row>
    <row r="1610" spans="1:17" x14ac:dyDescent="0.2">
      <c r="A1610" t="s">
        <v>19348</v>
      </c>
      <c r="B1610" t="s">
        <v>89</v>
      </c>
      <c r="C1610" t="s">
        <v>199</v>
      </c>
      <c r="D1610" t="s">
        <v>17736</v>
      </c>
      <c r="E1610" t="s">
        <v>81</v>
      </c>
      <c r="F1610" t="s">
        <v>17734</v>
      </c>
      <c r="G1610">
        <v>26</v>
      </c>
      <c r="H1610">
        <v>0</v>
      </c>
      <c r="I1610">
        <v>0</v>
      </c>
      <c r="J1610">
        <v>0</v>
      </c>
      <c r="K1610">
        <v>0</v>
      </c>
      <c r="L1610">
        <v>0</v>
      </c>
      <c r="M1610">
        <v>0</v>
      </c>
      <c r="N1610">
        <v>0</v>
      </c>
      <c r="O1610">
        <v>0</v>
      </c>
      <c r="P1610">
        <v>0</v>
      </c>
      <c r="Q1610">
        <v>0</v>
      </c>
    </row>
    <row r="1611" spans="1:17" x14ac:dyDescent="0.2">
      <c r="A1611" t="s">
        <v>19349</v>
      </c>
      <c r="B1611" t="s">
        <v>89</v>
      </c>
      <c r="C1611" t="s">
        <v>199</v>
      </c>
      <c r="D1611" t="s">
        <v>17754</v>
      </c>
      <c r="E1611" t="s">
        <v>83</v>
      </c>
      <c r="F1611" t="s">
        <v>17734</v>
      </c>
      <c r="G1611">
        <v>12</v>
      </c>
      <c r="H1611">
        <v>0</v>
      </c>
      <c r="I1611">
        <v>0</v>
      </c>
      <c r="J1611">
        <v>0</v>
      </c>
      <c r="K1611">
        <v>0</v>
      </c>
      <c r="L1611">
        <v>0</v>
      </c>
      <c r="M1611">
        <v>0</v>
      </c>
      <c r="N1611">
        <v>0</v>
      </c>
      <c r="O1611">
        <v>0</v>
      </c>
      <c r="P1611">
        <v>0</v>
      </c>
      <c r="Q1611">
        <v>0</v>
      </c>
    </row>
    <row r="1612" spans="1:17" x14ac:dyDescent="0.2">
      <c r="A1612" t="s">
        <v>19350</v>
      </c>
      <c r="B1612" t="s">
        <v>89</v>
      </c>
      <c r="C1612" t="s">
        <v>199</v>
      </c>
      <c r="D1612" t="s">
        <v>17754</v>
      </c>
      <c r="E1612" t="s">
        <v>81</v>
      </c>
      <c r="F1612" t="s">
        <v>17734</v>
      </c>
      <c r="G1612">
        <v>14</v>
      </c>
      <c r="H1612">
        <v>0</v>
      </c>
      <c r="I1612">
        <v>0</v>
      </c>
      <c r="J1612">
        <v>0</v>
      </c>
      <c r="K1612">
        <v>0</v>
      </c>
      <c r="L1612">
        <v>0</v>
      </c>
      <c r="M1612">
        <v>0</v>
      </c>
      <c r="N1612">
        <v>0</v>
      </c>
      <c r="O1612">
        <v>0</v>
      </c>
      <c r="P1612">
        <v>0</v>
      </c>
      <c r="Q1612">
        <v>0</v>
      </c>
    </row>
    <row r="1613" spans="1:17" x14ac:dyDescent="0.2">
      <c r="A1613" t="s">
        <v>19351</v>
      </c>
      <c r="B1613" t="s">
        <v>89</v>
      </c>
      <c r="C1613" t="s">
        <v>200</v>
      </c>
      <c r="D1613" t="s">
        <v>17768</v>
      </c>
      <c r="E1613" t="s">
        <v>83</v>
      </c>
      <c r="F1613" t="s">
        <v>17734</v>
      </c>
      <c r="G1613">
        <v>5</v>
      </c>
      <c r="H1613">
        <v>0</v>
      </c>
      <c r="I1613">
        <v>0</v>
      </c>
      <c r="J1613">
        <v>0</v>
      </c>
      <c r="K1613">
        <v>0</v>
      </c>
      <c r="L1613">
        <v>0</v>
      </c>
      <c r="M1613">
        <v>0</v>
      </c>
      <c r="N1613">
        <v>0</v>
      </c>
      <c r="O1613">
        <v>0</v>
      </c>
      <c r="P1613">
        <v>0</v>
      </c>
      <c r="Q1613">
        <v>0</v>
      </c>
    </row>
    <row r="1614" spans="1:17" x14ac:dyDescent="0.2">
      <c r="A1614" t="s">
        <v>19352</v>
      </c>
      <c r="B1614" t="s">
        <v>89</v>
      </c>
      <c r="C1614" t="s">
        <v>150</v>
      </c>
      <c r="D1614" t="s">
        <v>17736</v>
      </c>
      <c r="E1614" t="s">
        <v>81</v>
      </c>
      <c r="F1614" t="s">
        <v>17734</v>
      </c>
      <c r="G1614">
        <v>9</v>
      </c>
      <c r="H1614">
        <v>0</v>
      </c>
      <c r="I1614">
        <v>0</v>
      </c>
      <c r="J1614">
        <v>0</v>
      </c>
      <c r="K1614">
        <v>0</v>
      </c>
      <c r="L1614">
        <v>0</v>
      </c>
      <c r="M1614">
        <v>0</v>
      </c>
      <c r="N1614">
        <v>0</v>
      </c>
      <c r="O1614">
        <v>0</v>
      </c>
      <c r="P1614">
        <v>0</v>
      </c>
      <c r="Q1614">
        <v>0</v>
      </c>
    </row>
    <row r="1615" spans="1:17" x14ac:dyDescent="0.2">
      <c r="A1615" t="s">
        <v>19353</v>
      </c>
      <c r="B1615" t="s">
        <v>89</v>
      </c>
      <c r="C1615" t="s">
        <v>150</v>
      </c>
      <c r="D1615" t="s">
        <v>17754</v>
      </c>
      <c r="E1615" t="s">
        <v>83</v>
      </c>
      <c r="F1615" t="s">
        <v>17734</v>
      </c>
      <c r="G1615">
        <v>4</v>
      </c>
      <c r="H1615">
        <v>0</v>
      </c>
      <c r="I1615">
        <v>0</v>
      </c>
      <c r="J1615">
        <v>0</v>
      </c>
      <c r="K1615">
        <v>0</v>
      </c>
      <c r="L1615">
        <v>0</v>
      </c>
      <c r="M1615">
        <v>0</v>
      </c>
      <c r="N1615">
        <v>0</v>
      </c>
      <c r="O1615">
        <v>0</v>
      </c>
      <c r="P1615">
        <v>0</v>
      </c>
      <c r="Q1615">
        <v>0</v>
      </c>
    </row>
    <row r="1616" spans="1:17" x14ac:dyDescent="0.2">
      <c r="A1616" t="s">
        <v>19354</v>
      </c>
      <c r="B1616" t="s">
        <v>89</v>
      </c>
      <c r="C1616" t="s">
        <v>214</v>
      </c>
      <c r="D1616" t="s">
        <v>17736</v>
      </c>
      <c r="E1616" t="s">
        <v>83</v>
      </c>
      <c r="F1616" t="s">
        <v>4931</v>
      </c>
      <c r="G1616">
        <v>0</v>
      </c>
      <c r="H1616">
        <v>8</v>
      </c>
      <c r="I1616">
        <v>1</v>
      </c>
      <c r="J1616">
        <v>7</v>
      </c>
      <c r="K1616">
        <v>0</v>
      </c>
      <c r="L1616">
        <v>0</v>
      </c>
      <c r="M1616">
        <v>0</v>
      </c>
      <c r="N1616">
        <v>0</v>
      </c>
      <c r="O1616">
        <v>0</v>
      </c>
      <c r="P1616">
        <v>0</v>
      </c>
      <c r="Q1616">
        <v>0</v>
      </c>
    </row>
    <row r="1617" spans="1:17" x14ac:dyDescent="0.2">
      <c r="A1617" t="s">
        <v>19355</v>
      </c>
      <c r="B1617" t="s">
        <v>89</v>
      </c>
      <c r="C1617" t="s">
        <v>214</v>
      </c>
      <c r="D1617" t="s">
        <v>17736</v>
      </c>
      <c r="E1617" t="s">
        <v>83</v>
      </c>
      <c r="F1617" t="s">
        <v>4933</v>
      </c>
      <c r="G1617">
        <v>0</v>
      </c>
      <c r="H1617">
        <v>0</v>
      </c>
      <c r="I1617">
        <v>0</v>
      </c>
      <c r="J1617">
        <v>0</v>
      </c>
      <c r="K1617">
        <v>0</v>
      </c>
      <c r="L1617">
        <v>0</v>
      </c>
      <c r="M1617">
        <v>8</v>
      </c>
      <c r="N1617">
        <v>0</v>
      </c>
      <c r="O1617">
        <v>0</v>
      </c>
      <c r="P1617">
        <v>0</v>
      </c>
      <c r="Q1617">
        <v>0</v>
      </c>
    </row>
    <row r="1618" spans="1:17" x14ac:dyDescent="0.2">
      <c r="A1618" t="s">
        <v>19356</v>
      </c>
      <c r="B1618" t="s">
        <v>89</v>
      </c>
      <c r="C1618" t="s">
        <v>214</v>
      </c>
      <c r="D1618" t="s">
        <v>17736</v>
      </c>
      <c r="E1618" t="s">
        <v>83</v>
      </c>
      <c r="F1618" t="s">
        <v>4935</v>
      </c>
      <c r="G1618">
        <v>0</v>
      </c>
      <c r="H1618">
        <v>8</v>
      </c>
      <c r="I1618">
        <v>1</v>
      </c>
      <c r="J1618">
        <v>7</v>
      </c>
      <c r="K1618">
        <v>0</v>
      </c>
      <c r="L1618">
        <v>0</v>
      </c>
      <c r="M1618">
        <v>0</v>
      </c>
      <c r="N1618">
        <v>0</v>
      </c>
      <c r="O1618">
        <v>0</v>
      </c>
      <c r="P1618">
        <v>0</v>
      </c>
      <c r="Q1618">
        <v>0</v>
      </c>
    </row>
    <row r="1619" spans="1:17" x14ac:dyDescent="0.2">
      <c r="A1619" t="s">
        <v>19357</v>
      </c>
      <c r="B1619" t="s">
        <v>89</v>
      </c>
      <c r="C1619" t="s">
        <v>214</v>
      </c>
      <c r="D1619" t="s">
        <v>17736</v>
      </c>
      <c r="E1619" t="s">
        <v>83</v>
      </c>
      <c r="F1619" t="s">
        <v>4937</v>
      </c>
      <c r="G1619">
        <v>0</v>
      </c>
      <c r="H1619">
        <v>8</v>
      </c>
      <c r="I1619">
        <v>1</v>
      </c>
      <c r="J1619">
        <v>7</v>
      </c>
      <c r="K1619">
        <v>0</v>
      </c>
      <c r="L1619">
        <v>0</v>
      </c>
      <c r="M1619">
        <v>0</v>
      </c>
      <c r="N1619">
        <v>0</v>
      </c>
      <c r="O1619">
        <v>0</v>
      </c>
      <c r="P1619">
        <v>0</v>
      </c>
      <c r="Q1619">
        <v>0</v>
      </c>
    </row>
    <row r="1620" spans="1:17" x14ac:dyDescent="0.2">
      <c r="A1620" t="s">
        <v>19358</v>
      </c>
      <c r="B1620" t="s">
        <v>89</v>
      </c>
      <c r="C1620" t="s">
        <v>214</v>
      </c>
      <c r="D1620" t="s">
        <v>17736</v>
      </c>
      <c r="E1620" t="s">
        <v>83</v>
      </c>
      <c r="F1620" t="s">
        <v>4939</v>
      </c>
      <c r="G1620">
        <v>0</v>
      </c>
      <c r="H1620">
        <v>0</v>
      </c>
      <c r="I1620">
        <v>0</v>
      </c>
      <c r="J1620">
        <v>0</v>
      </c>
      <c r="K1620">
        <v>0</v>
      </c>
      <c r="L1620">
        <v>0</v>
      </c>
      <c r="M1620">
        <v>8</v>
      </c>
      <c r="N1620">
        <v>0</v>
      </c>
      <c r="O1620">
        <v>0</v>
      </c>
      <c r="P1620">
        <v>0</v>
      </c>
      <c r="Q1620">
        <v>0</v>
      </c>
    </row>
    <row r="1621" spans="1:17" x14ac:dyDescent="0.2">
      <c r="A1621" t="s">
        <v>19359</v>
      </c>
      <c r="B1621" t="s">
        <v>89</v>
      </c>
      <c r="C1621" t="s">
        <v>214</v>
      </c>
      <c r="D1621" t="s">
        <v>17736</v>
      </c>
      <c r="E1621" t="s">
        <v>83</v>
      </c>
      <c r="F1621" t="s">
        <v>4941</v>
      </c>
      <c r="G1621">
        <v>0</v>
      </c>
      <c r="H1621">
        <v>8</v>
      </c>
      <c r="I1621">
        <v>1</v>
      </c>
      <c r="J1621">
        <v>7</v>
      </c>
      <c r="K1621">
        <v>0</v>
      </c>
      <c r="L1621">
        <v>0</v>
      </c>
      <c r="M1621">
        <v>0</v>
      </c>
      <c r="N1621">
        <v>0</v>
      </c>
      <c r="O1621">
        <v>0</v>
      </c>
      <c r="P1621">
        <v>0</v>
      </c>
      <c r="Q1621">
        <v>0</v>
      </c>
    </row>
    <row r="1622" spans="1:17" x14ac:dyDescent="0.2">
      <c r="A1622" t="s">
        <v>19360</v>
      </c>
      <c r="B1622" t="s">
        <v>89</v>
      </c>
      <c r="C1622" t="s">
        <v>214</v>
      </c>
      <c r="D1622" t="s">
        <v>17736</v>
      </c>
      <c r="E1622" t="s">
        <v>83</v>
      </c>
      <c r="F1622" t="s">
        <v>4943</v>
      </c>
      <c r="G1622">
        <v>0</v>
      </c>
      <c r="H1622">
        <v>0</v>
      </c>
      <c r="I1622">
        <v>0</v>
      </c>
      <c r="J1622">
        <v>0</v>
      </c>
      <c r="K1622">
        <v>0</v>
      </c>
      <c r="L1622">
        <v>0</v>
      </c>
      <c r="M1622">
        <v>8</v>
      </c>
      <c r="N1622">
        <v>0</v>
      </c>
      <c r="O1622">
        <v>0</v>
      </c>
      <c r="P1622">
        <v>0</v>
      </c>
      <c r="Q1622">
        <v>0</v>
      </c>
    </row>
    <row r="1623" spans="1:17" x14ac:dyDescent="0.2">
      <c r="A1623" t="s">
        <v>19361</v>
      </c>
      <c r="B1623" t="s">
        <v>89</v>
      </c>
      <c r="C1623" t="s">
        <v>214</v>
      </c>
      <c r="D1623" t="s">
        <v>17736</v>
      </c>
      <c r="E1623" t="s">
        <v>83</v>
      </c>
      <c r="F1623" t="s">
        <v>4925</v>
      </c>
      <c r="G1623">
        <v>0</v>
      </c>
      <c r="H1623">
        <v>0</v>
      </c>
      <c r="I1623">
        <v>0</v>
      </c>
      <c r="J1623">
        <v>0</v>
      </c>
      <c r="K1623">
        <v>0</v>
      </c>
      <c r="L1623">
        <v>0</v>
      </c>
      <c r="M1623">
        <v>0</v>
      </c>
      <c r="N1623">
        <v>6</v>
      </c>
      <c r="O1623">
        <v>6</v>
      </c>
      <c r="P1623">
        <v>0</v>
      </c>
      <c r="Q1623">
        <v>0</v>
      </c>
    </row>
    <row r="1624" spans="1:17" x14ac:dyDescent="0.2">
      <c r="A1624" t="s">
        <v>19362</v>
      </c>
      <c r="B1624" t="s">
        <v>89</v>
      </c>
      <c r="C1624" t="s">
        <v>214</v>
      </c>
      <c r="D1624" t="s">
        <v>17736</v>
      </c>
      <c r="E1624" t="s">
        <v>83</v>
      </c>
      <c r="F1624" t="s">
        <v>4927</v>
      </c>
      <c r="G1624">
        <v>0</v>
      </c>
      <c r="H1624">
        <v>0</v>
      </c>
      <c r="I1624">
        <v>0</v>
      </c>
      <c r="J1624">
        <v>0</v>
      </c>
      <c r="K1624">
        <v>0</v>
      </c>
      <c r="L1624">
        <v>0</v>
      </c>
      <c r="M1624">
        <v>0</v>
      </c>
      <c r="N1624">
        <v>4</v>
      </c>
      <c r="O1624">
        <v>4</v>
      </c>
      <c r="P1624">
        <v>0</v>
      </c>
      <c r="Q1624">
        <v>0</v>
      </c>
    </row>
    <row r="1625" spans="1:17" x14ac:dyDescent="0.2">
      <c r="A1625" t="s">
        <v>19363</v>
      </c>
      <c r="B1625" t="s">
        <v>89</v>
      </c>
      <c r="C1625" t="s">
        <v>214</v>
      </c>
      <c r="D1625" t="s">
        <v>17736</v>
      </c>
      <c r="E1625" t="s">
        <v>83</v>
      </c>
      <c r="F1625" t="s">
        <v>17734</v>
      </c>
      <c r="G1625">
        <v>8</v>
      </c>
      <c r="H1625">
        <v>0</v>
      </c>
      <c r="I1625">
        <v>0</v>
      </c>
      <c r="J1625">
        <v>0</v>
      </c>
      <c r="K1625">
        <v>0</v>
      </c>
      <c r="L1625">
        <v>0</v>
      </c>
      <c r="M1625">
        <v>0</v>
      </c>
      <c r="N1625">
        <v>0</v>
      </c>
      <c r="O1625">
        <v>0</v>
      </c>
      <c r="P1625">
        <v>0</v>
      </c>
      <c r="Q1625">
        <v>0</v>
      </c>
    </row>
    <row r="1626" spans="1:17" x14ac:dyDescent="0.2">
      <c r="A1626" t="s">
        <v>19364</v>
      </c>
      <c r="B1626" t="s">
        <v>89</v>
      </c>
      <c r="C1626" t="s">
        <v>214</v>
      </c>
      <c r="D1626" t="s">
        <v>17736</v>
      </c>
      <c r="E1626" t="s">
        <v>81</v>
      </c>
      <c r="F1626" t="s">
        <v>4929</v>
      </c>
      <c r="G1626">
        <v>0</v>
      </c>
      <c r="H1626">
        <v>7</v>
      </c>
      <c r="I1626">
        <v>0</v>
      </c>
      <c r="J1626">
        <v>6</v>
      </c>
      <c r="K1626">
        <v>1</v>
      </c>
      <c r="L1626">
        <v>0</v>
      </c>
      <c r="M1626">
        <v>0</v>
      </c>
      <c r="N1626">
        <v>0</v>
      </c>
      <c r="O1626">
        <v>0</v>
      </c>
      <c r="P1626">
        <v>0</v>
      </c>
      <c r="Q1626">
        <v>0</v>
      </c>
    </row>
    <row r="1627" spans="1:17" x14ac:dyDescent="0.2">
      <c r="A1627" t="s">
        <v>19365</v>
      </c>
      <c r="B1627" t="s">
        <v>89</v>
      </c>
      <c r="C1627" t="s">
        <v>214</v>
      </c>
      <c r="D1627" t="s">
        <v>17736</v>
      </c>
      <c r="E1627" t="s">
        <v>81</v>
      </c>
      <c r="F1627" t="s">
        <v>4931</v>
      </c>
      <c r="G1627">
        <v>0</v>
      </c>
      <c r="H1627">
        <v>7</v>
      </c>
      <c r="I1627">
        <v>0</v>
      </c>
      <c r="J1627">
        <v>6</v>
      </c>
      <c r="K1627">
        <v>1</v>
      </c>
      <c r="L1627">
        <v>0</v>
      </c>
      <c r="M1627">
        <v>0</v>
      </c>
      <c r="N1627">
        <v>0</v>
      </c>
      <c r="O1627">
        <v>0</v>
      </c>
      <c r="P1627">
        <v>0</v>
      </c>
      <c r="Q1627">
        <v>0</v>
      </c>
    </row>
    <row r="1628" spans="1:17" x14ac:dyDescent="0.2">
      <c r="A1628" t="s">
        <v>19366</v>
      </c>
      <c r="B1628" t="s">
        <v>89</v>
      </c>
      <c r="C1628" t="s">
        <v>214</v>
      </c>
      <c r="D1628" t="s">
        <v>17736</v>
      </c>
      <c r="E1628" t="s">
        <v>81</v>
      </c>
      <c r="F1628" t="s">
        <v>4933</v>
      </c>
      <c r="G1628">
        <v>0</v>
      </c>
      <c r="H1628">
        <v>0</v>
      </c>
      <c r="I1628">
        <v>0</v>
      </c>
      <c r="J1628">
        <v>0</v>
      </c>
      <c r="K1628">
        <v>0</v>
      </c>
      <c r="L1628">
        <v>0</v>
      </c>
      <c r="M1628">
        <v>7</v>
      </c>
      <c r="N1628">
        <v>0</v>
      </c>
      <c r="O1628">
        <v>0</v>
      </c>
      <c r="P1628">
        <v>0</v>
      </c>
      <c r="Q1628">
        <v>0</v>
      </c>
    </row>
    <row r="1629" spans="1:17" x14ac:dyDescent="0.2">
      <c r="A1629" t="s">
        <v>19367</v>
      </c>
      <c r="B1629" t="s">
        <v>89</v>
      </c>
      <c r="C1629" t="s">
        <v>214</v>
      </c>
      <c r="D1629" t="s">
        <v>17736</v>
      </c>
      <c r="E1629" t="s">
        <v>81</v>
      </c>
      <c r="F1629" t="s">
        <v>4935</v>
      </c>
      <c r="G1629">
        <v>0</v>
      </c>
      <c r="H1629">
        <v>7</v>
      </c>
      <c r="I1629">
        <v>0</v>
      </c>
      <c r="J1629">
        <v>6</v>
      </c>
      <c r="K1629">
        <v>1</v>
      </c>
      <c r="L1629">
        <v>0</v>
      </c>
      <c r="M1629">
        <v>0</v>
      </c>
      <c r="N1629">
        <v>0</v>
      </c>
      <c r="O1629">
        <v>0</v>
      </c>
      <c r="P1629">
        <v>0</v>
      </c>
      <c r="Q1629">
        <v>0</v>
      </c>
    </row>
    <row r="1630" spans="1:17" x14ac:dyDescent="0.2">
      <c r="A1630" t="s">
        <v>19368</v>
      </c>
      <c r="B1630" t="s">
        <v>89</v>
      </c>
      <c r="C1630" t="s">
        <v>214</v>
      </c>
      <c r="D1630" t="s">
        <v>17736</v>
      </c>
      <c r="E1630" t="s">
        <v>81</v>
      </c>
      <c r="F1630" t="s">
        <v>4937</v>
      </c>
      <c r="G1630">
        <v>0</v>
      </c>
      <c r="H1630">
        <v>7</v>
      </c>
      <c r="I1630">
        <v>0</v>
      </c>
      <c r="J1630">
        <v>6</v>
      </c>
      <c r="K1630">
        <v>1</v>
      </c>
      <c r="L1630">
        <v>0</v>
      </c>
      <c r="M1630">
        <v>0</v>
      </c>
      <c r="N1630">
        <v>0</v>
      </c>
      <c r="O1630">
        <v>0</v>
      </c>
      <c r="P1630">
        <v>0</v>
      </c>
      <c r="Q1630">
        <v>0</v>
      </c>
    </row>
    <row r="1631" spans="1:17" x14ac:dyDescent="0.2">
      <c r="A1631" t="s">
        <v>19369</v>
      </c>
      <c r="B1631" t="s">
        <v>89</v>
      </c>
      <c r="C1631" t="s">
        <v>214</v>
      </c>
      <c r="D1631" t="s">
        <v>17736</v>
      </c>
      <c r="E1631" t="s">
        <v>81</v>
      </c>
      <c r="F1631" t="s">
        <v>4939</v>
      </c>
      <c r="G1631">
        <v>0</v>
      </c>
      <c r="H1631">
        <v>0</v>
      </c>
      <c r="I1631">
        <v>0</v>
      </c>
      <c r="J1631">
        <v>0</v>
      </c>
      <c r="K1631">
        <v>0</v>
      </c>
      <c r="L1631">
        <v>0</v>
      </c>
      <c r="M1631">
        <v>7</v>
      </c>
      <c r="N1631">
        <v>0</v>
      </c>
      <c r="O1631">
        <v>0</v>
      </c>
      <c r="P1631">
        <v>0</v>
      </c>
      <c r="Q1631">
        <v>0</v>
      </c>
    </row>
    <row r="1632" spans="1:17" x14ac:dyDescent="0.2">
      <c r="A1632" t="s">
        <v>19370</v>
      </c>
      <c r="B1632" t="s">
        <v>89</v>
      </c>
      <c r="C1632" t="s">
        <v>214</v>
      </c>
      <c r="D1632" t="s">
        <v>17736</v>
      </c>
      <c r="E1632" t="s">
        <v>81</v>
      </c>
      <c r="F1632" t="s">
        <v>4941</v>
      </c>
      <c r="G1632">
        <v>0</v>
      </c>
      <c r="H1632">
        <v>7</v>
      </c>
      <c r="I1632">
        <v>0</v>
      </c>
      <c r="J1632">
        <v>6</v>
      </c>
      <c r="K1632">
        <v>1</v>
      </c>
      <c r="L1632">
        <v>0</v>
      </c>
      <c r="M1632">
        <v>0</v>
      </c>
      <c r="N1632">
        <v>0</v>
      </c>
      <c r="O1632">
        <v>0</v>
      </c>
      <c r="P1632">
        <v>0</v>
      </c>
      <c r="Q1632">
        <v>0</v>
      </c>
    </row>
    <row r="1633" spans="1:17" x14ac:dyDescent="0.2">
      <c r="A1633" t="s">
        <v>19371</v>
      </c>
      <c r="B1633" t="s">
        <v>89</v>
      </c>
      <c r="C1633" t="s">
        <v>214</v>
      </c>
      <c r="D1633" t="s">
        <v>17736</v>
      </c>
      <c r="E1633" t="s">
        <v>81</v>
      </c>
      <c r="F1633" t="s">
        <v>4943</v>
      </c>
      <c r="G1633">
        <v>0</v>
      </c>
      <c r="H1633">
        <v>0</v>
      </c>
      <c r="I1633">
        <v>0</v>
      </c>
      <c r="J1633">
        <v>0</v>
      </c>
      <c r="K1633">
        <v>0</v>
      </c>
      <c r="L1633">
        <v>0</v>
      </c>
      <c r="M1633">
        <v>7</v>
      </c>
      <c r="N1633">
        <v>0</v>
      </c>
      <c r="O1633">
        <v>0</v>
      </c>
      <c r="P1633">
        <v>0</v>
      </c>
      <c r="Q1633">
        <v>0</v>
      </c>
    </row>
    <row r="1634" spans="1:17" x14ac:dyDescent="0.2">
      <c r="A1634" t="s">
        <v>19372</v>
      </c>
      <c r="B1634" t="s">
        <v>89</v>
      </c>
      <c r="C1634" t="s">
        <v>214</v>
      </c>
      <c r="D1634" t="s">
        <v>17736</v>
      </c>
      <c r="E1634" t="s">
        <v>81</v>
      </c>
      <c r="F1634" t="s">
        <v>4925</v>
      </c>
      <c r="G1634">
        <v>0</v>
      </c>
      <c r="H1634">
        <v>0</v>
      </c>
      <c r="I1634">
        <v>0</v>
      </c>
      <c r="J1634">
        <v>0</v>
      </c>
      <c r="K1634">
        <v>0</v>
      </c>
      <c r="L1634">
        <v>0</v>
      </c>
      <c r="M1634">
        <v>0</v>
      </c>
      <c r="N1634">
        <v>4</v>
      </c>
      <c r="O1634">
        <v>4</v>
      </c>
      <c r="P1634">
        <v>0</v>
      </c>
      <c r="Q1634">
        <v>0</v>
      </c>
    </row>
    <row r="1635" spans="1:17" x14ac:dyDescent="0.2">
      <c r="A1635" t="s">
        <v>19373</v>
      </c>
      <c r="B1635" t="s">
        <v>89</v>
      </c>
      <c r="C1635" t="s">
        <v>214</v>
      </c>
      <c r="D1635" t="s">
        <v>17736</v>
      </c>
      <c r="E1635" t="s">
        <v>81</v>
      </c>
      <c r="F1635" t="s">
        <v>4927</v>
      </c>
      <c r="G1635">
        <v>0</v>
      </c>
      <c r="H1635">
        <v>0</v>
      </c>
      <c r="I1635">
        <v>0</v>
      </c>
      <c r="J1635">
        <v>0</v>
      </c>
      <c r="K1635">
        <v>0</v>
      </c>
      <c r="L1635">
        <v>0</v>
      </c>
      <c r="M1635">
        <v>0</v>
      </c>
      <c r="N1635">
        <v>3</v>
      </c>
      <c r="O1635">
        <v>3</v>
      </c>
      <c r="P1635">
        <v>0</v>
      </c>
      <c r="Q1635">
        <v>0</v>
      </c>
    </row>
    <row r="1636" spans="1:17" x14ac:dyDescent="0.2">
      <c r="A1636" t="s">
        <v>19374</v>
      </c>
      <c r="B1636" t="s">
        <v>89</v>
      </c>
      <c r="C1636" t="s">
        <v>214</v>
      </c>
      <c r="D1636" t="s">
        <v>17736</v>
      </c>
      <c r="E1636" t="s">
        <v>81</v>
      </c>
      <c r="F1636" t="s">
        <v>17734</v>
      </c>
      <c r="G1636">
        <v>7</v>
      </c>
      <c r="H1636">
        <v>0</v>
      </c>
      <c r="I1636">
        <v>0</v>
      </c>
      <c r="J1636">
        <v>0</v>
      </c>
      <c r="K1636">
        <v>0</v>
      </c>
      <c r="L1636">
        <v>0</v>
      </c>
      <c r="M1636">
        <v>0</v>
      </c>
      <c r="N1636">
        <v>0</v>
      </c>
      <c r="O1636">
        <v>0</v>
      </c>
      <c r="P1636">
        <v>0</v>
      </c>
      <c r="Q1636">
        <v>0</v>
      </c>
    </row>
    <row r="1637" spans="1:17" x14ac:dyDescent="0.2">
      <c r="A1637" t="s">
        <v>19375</v>
      </c>
      <c r="B1637" t="s">
        <v>89</v>
      </c>
      <c r="C1637" t="s">
        <v>214</v>
      </c>
      <c r="D1637" t="s">
        <v>17754</v>
      </c>
      <c r="E1637" t="s">
        <v>83</v>
      </c>
      <c r="F1637" t="s">
        <v>17734</v>
      </c>
      <c r="G1637">
        <v>1</v>
      </c>
      <c r="H1637">
        <v>0</v>
      </c>
      <c r="I1637">
        <v>0</v>
      </c>
      <c r="J1637">
        <v>0</v>
      </c>
      <c r="K1637">
        <v>0</v>
      </c>
      <c r="L1637">
        <v>0</v>
      </c>
      <c r="M1637">
        <v>0</v>
      </c>
      <c r="N1637">
        <v>0</v>
      </c>
      <c r="O1637">
        <v>0</v>
      </c>
      <c r="P1637">
        <v>0</v>
      </c>
      <c r="Q1637">
        <v>0</v>
      </c>
    </row>
    <row r="1638" spans="1:17" x14ac:dyDescent="0.2">
      <c r="A1638" t="s">
        <v>19376</v>
      </c>
      <c r="B1638" t="s">
        <v>89</v>
      </c>
      <c r="C1638" t="s">
        <v>214</v>
      </c>
      <c r="D1638" t="s">
        <v>17754</v>
      </c>
      <c r="E1638" t="s">
        <v>81</v>
      </c>
      <c r="F1638" t="s">
        <v>17734</v>
      </c>
      <c r="G1638">
        <v>1</v>
      </c>
      <c r="H1638">
        <v>0</v>
      </c>
      <c r="I1638">
        <v>0</v>
      </c>
      <c r="J1638">
        <v>0</v>
      </c>
      <c r="K1638">
        <v>0</v>
      </c>
      <c r="L1638">
        <v>0</v>
      </c>
      <c r="M1638">
        <v>0</v>
      </c>
      <c r="N1638">
        <v>0</v>
      </c>
      <c r="O1638">
        <v>0</v>
      </c>
      <c r="P1638">
        <v>0</v>
      </c>
      <c r="Q1638">
        <v>0</v>
      </c>
    </row>
    <row r="1639" spans="1:17" x14ac:dyDescent="0.2">
      <c r="A1639" t="s">
        <v>19377</v>
      </c>
      <c r="B1639" t="s">
        <v>89</v>
      </c>
      <c r="C1639" t="s">
        <v>215</v>
      </c>
      <c r="D1639" t="s">
        <v>17768</v>
      </c>
      <c r="E1639" t="s">
        <v>83</v>
      </c>
      <c r="F1639" t="s">
        <v>17734</v>
      </c>
      <c r="G1639">
        <v>5</v>
      </c>
      <c r="H1639">
        <v>0</v>
      </c>
      <c r="I1639">
        <v>0</v>
      </c>
      <c r="J1639">
        <v>0</v>
      </c>
      <c r="K1639">
        <v>0</v>
      </c>
      <c r="L1639">
        <v>0</v>
      </c>
      <c r="M1639">
        <v>0</v>
      </c>
      <c r="N1639">
        <v>0</v>
      </c>
      <c r="O1639">
        <v>0</v>
      </c>
      <c r="P1639">
        <v>0</v>
      </c>
      <c r="Q1639">
        <v>0</v>
      </c>
    </row>
    <row r="1640" spans="1:17" x14ac:dyDescent="0.2">
      <c r="A1640" t="s">
        <v>19378</v>
      </c>
      <c r="B1640" t="s">
        <v>89</v>
      </c>
      <c r="C1640" t="s">
        <v>215</v>
      </c>
      <c r="D1640" t="s">
        <v>17768</v>
      </c>
      <c r="E1640" t="s">
        <v>81</v>
      </c>
      <c r="F1640" t="s">
        <v>17734</v>
      </c>
      <c r="G1640">
        <v>5</v>
      </c>
      <c r="H1640">
        <v>0</v>
      </c>
      <c r="I1640">
        <v>0</v>
      </c>
      <c r="J1640">
        <v>0</v>
      </c>
      <c r="K1640">
        <v>0</v>
      </c>
      <c r="L1640">
        <v>0</v>
      </c>
      <c r="M1640">
        <v>0</v>
      </c>
      <c r="N1640">
        <v>0</v>
      </c>
      <c r="O1640">
        <v>0</v>
      </c>
      <c r="P1640">
        <v>0</v>
      </c>
      <c r="Q1640">
        <v>0</v>
      </c>
    </row>
    <row r="1641" spans="1:17" x14ac:dyDescent="0.2">
      <c r="A1641" t="s">
        <v>19379</v>
      </c>
      <c r="B1641" t="s">
        <v>89</v>
      </c>
      <c r="C1641" t="s">
        <v>215</v>
      </c>
      <c r="D1641" t="s">
        <v>17736</v>
      </c>
      <c r="E1641" t="s">
        <v>83</v>
      </c>
      <c r="F1641" t="s">
        <v>4929</v>
      </c>
      <c r="G1641">
        <v>0</v>
      </c>
      <c r="H1641">
        <v>14</v>
      </c>
      <c r="I1641">
        <v>2</v>
      </c>
      <c r="J1641">
        <v>9</v>
      </c>
      <c r="K1641">
        <v>2</v>
      </c>
      <c r="L1641">
        <v>1</v>
      </c>
      <c r="M1641">
        <v>0</v>
      </c>
      <c r="N1641">
        <v>0</v>
      </c>
      <c r="O1641">
        <v>0</v>
      </c>
      <c r="P1641">
        <v>0</v>
      </c>
      <c r="Q1641">
        <v>0</v>
      </c>
    </row>
    <row r="1642" spans="1:17" x14ac:dyDescent="0.2">
      <c r="A1642" t="s">
        <v>19380</v>
      </c>
      <c r="B1642" t="s">
        <v>89</v>
      </c>
      <c r="C1642" t="s">
        <v>215</v>
      </c>
      <c r="D1642" t="s">
        <v>17736</v>
      </c>
      <c r="E1642" t="s">
        <v>83</v>
      </c>
      <c r="F1642" t="s">
        <v>4931</v>
      </c>
      <c r="G1642">
        <v>0</v>
      </c>
      <c r="H1642">
        <v>14</v>
      </c>
      <c r="I1642">
        <v>2</v>
      </c>
      <c r="J1642">
        <v>9</v>
      </c>
      <c r="K1642">
        <v>1</v>
      </c>
      <c r="L1642">
        <v>2</v>
      </c>
      <c r="M1642">
        <v>0</v>
      </c>
      <c r="N1642">
        <v>0</v>
      </c>
      <c r="O1642">
        <v>0</v>
      </c>
      <c r="P1642">
        <v>0</v>
      </c>
      <c r="Q1642">
        <v>0</v>
      </c>
    </row>
    <row r="1643" spans="1:17" x14ac:dyDescent="0.2">
      <c r="A1643" t="s">
        <v>19381</v>
      </c>
      <c r="B1643" t="s">
        <v>89</v>
      </c>
      <c r="C1643" t="s">
        <v>215</v>
      </c>
      <c r="D1643" t="s">
        <v>17736</v>
      </c>
      <c r="E1643" t="s">
        <v>83</v>
      </c>
      <c r="F1643" t="s">
        <v>4933</v>
      </c>
      <c r="G1643">
        <v>0</v>
      </c>
      <c r="H1643">
        <v>0</v>
      </c>
      <c r="I1643">
        <v>0</v>
      </c>
      <c r="J1643">
        <v>0</v>
      </c>
      <c r="K1643">
        <v>0</v>
      </c>
      <c r="L1643">
        <v>0</v>
      </c>
      <c r="M1643">
        <v>14</v>
      </c>
      <c r="N1643">
        <v>0</v>
      </c>
      <c r="O1643">
        <v>0</v>
      </c>
      <c r="P1643">
        <v>0</v>
      </c>
      <c r="Q1643">
        <v>0</v>
      </c>
    </row>
    <row r="1644" spans="1:17" x14ac:dyDescent="0.2">
      <c r="A1644" t="s">
        <v>19382</v>
      </c>
      <c r="B1644" t="s">
        <v>88</v>
      </c>
      <c r="C1644" t="s">
        <v>124</v>
      </c>
      <c r="D1644" t="s">
        <v>17736</v>
      </c>
      <c r="E1644" t="s">
        <v>83</v>
      </c>
      <c r="F1644" t="s">
        <v>4931</v>
      </c>
      <c r="G1644">
        <v>0</v>
      </c>
      <c r="H1644">
        <v>25</v>
      </c>
      <c r="I1644">
        <v>1</v>
      </c>
      <c r="J1644">
        <v>21</v>
      </c>
      <c r="K1644">
        <v>3</v>
      </c>
      <c r="L1644">
        <v>0</v>
      </c>
      <c r="M1644">
        <v>0</v>
      </c>
      <c r="N1644">
        <v>0</v>
      </c>
      <c r="O1644">
        <v>0</v>
      </c>
      <c r="P1644">
        <v>0</v>
      </c>
      <c r="Q1644">
        <v>0</v>
      </c>
    </row>
    <row r="1645" spans="1:17" x14ac:dyDescent="0.2">
      <c r="A1645" t="s">
        <v>19383</v>
      </c>
      <c r="B1645" t="s">
        <v>88</v>
      </c>
      <c r="C1645" t="s">
        <v>124</v>
      </c>
      <c r="D1645" t="s">
        <v>17736</v>
      </c>
      <c r="E1645" t="s">
        <v>83</v>
      </c>
      <c r="F1645" t="s">
        <v>4933</v>
      </c>
      <c r="G1645">
        <v>0</v>
      </c>
      <c r="H1645">
        <v>0</v>
      </c>
      <c r="I1645">
        <v>0</v>
      </c>
      <c r="J1645">
        <v>0</v>
      </c>
      <c r="K1645">
        <v>0</v>
      </c>
      <c r="L1645">
        <v>0</v>
      </c>
      <c r="M1645">
        <v>25</v>
      </c>
      <c r="N1645">
        <v>0</v>
      </c>
      <c r="O1645">
        <v>0</v>
      </c>
      <c r="P1645">
        <v>0</v>
      </c>
      <c r="Q1645">
        <v>0</v>
      </c>
    </row>
    <row r="1646" spans="1:17" x14ac:dyDescent="0.2">
      <c r="A1646" t="s">
        <v>19384</v>
      </c>
      <c r="B1646" t="s">
        <v>88</v>
      </c>
      <c r="C1646" t="s">
        <v>124</v>
      </c>
      <c r="D1646" t="s">
        <v>17736</v>
      </c>
      <c r="E1646" t="s">
        <v>83</v>
      </c>
      <c r="F1646" t="s">
        <v>4935</v>
      </c>
      <c r="G1646">
        <v>0</v>
      </c>
      <c r="H1646">
        <v>25</v>
      </c>
      <c r="I1646">
        <v>1</v>
      </c>
      <c r="J1646">
        <v>21</v>
      </c>
      <c r="K1646">
        <v>3</v>
      </c>
      <c r="L1646">
        <v>0</v>
      </c>
      <c r="M1646">
        <v>0</v>
      </c>
      <c r="N1646">
        <v>0</v>
      </c>
      <c r="O1646">
        <v>0</v>
      </c>
      <c r="P1646">
        <v>0</v>
      </c>
      <c r="Q1646">
        <v>0</v>
      </c>
    </row>
    <row r="1647" spans="1:17" x14ac:dyDescent="0.2">
      <c r="A1647" t="s">
        <v>19385</v>
      </c>
      <c r="B1647" t="s">
        <v>88</v>
      </c>
      <c r="C1647" t="s">
        <v>124</v>
      </c>
      <c r="D1647" t="s">
        <v>17736</v>
      </c>
      <c r="E1647" t="s">
        <v>83</v>
      </c>
      <c r="F1647" t="s">
        <v>4937</v>
      </c>
      <c r="G1647">
        <v>0</v>
      </c>
      <c r="H1647">
        <v>25</v>
      </c>
      <c r="I1647">
        <v>1</v>
      </c>
      <c r="J1647">
        <v>21</v>
      </c>
      <c r="K1647">
        <v>3</v>
      </c>
      <c r="L1647">
        <v>0</v>
      </c>
      <c r="M1647">
        <v>0</v>
      </c>
      <c r="N1647">
        <v>0</v>
      </c>
      <c r="O1647">
        <v>0</v>
      </c>
      <c r="P1647">
        <v>0</v>
      </c>
      <c r="Q1647">
        <v>0</v>
      </c>
    </row>
    <row r="1648" spans="1:17" x14ac:dyDescent="0.2">
      <c r="A1648" t="s">
        <v>19386</v>
      </c>
      <c r="B1648" t="s">
        <v>88</v>
      </c>
      <c r="C1648" t="s">
        <v>124</v>
      </c>
      <c r="D1648" t="s">
        <v>17736</v>
      </c>
      <c r="E1648" t="s">
        <v>83</v>
      </c>
      <c r="F1648" t="s">
        <v>4939</v>
      </c>
      <c r="G1648">
        <v>0</v>
      </c>
      <c r="H1648">
        <v>0</v>
      </c>
      <c r="I1648">
        <v>0</v>
      </c>
      <c r="J1648">
        <v>0</v>
      </c>
      <c r="K1648">
        <v>0</v>
      </c>
      <c r="L1648">
        <v>0</v>
      </c>
      <c r="M1648">
        <v>25</v>
      </c>
      <c r="N1648">
        <v>0</v>
      </c>
      <c r="O1648">
        <v>0</v>
      </c>
      <c r="P1648">
        <v>0</v>
      </c>
      <c r="Q1648">
        <v>0</v>
      </c>
    </row>
    <row r="1649" spans="1:17" x14ac:dyDescent="0.2">
      <c r="A1649" t="s">
        <v>19387</v>
      </c>
      <c r="B1649" t="s">
        <v>88</v>
      </c>
      <c r="C1649" t="s">
        <v>124</v>
      </c>
      <c r="D1649" t="s">
        <v>17736</v>
      </c>
      <c r="E1649" t="s">
        <v>83</v>
      </c>
      <c r="F1649" t="s">
        <v>4941</v>
      </c>
      <c r="G1649">
        <v>0</v>
      </c>
      <c r="H1649">
        <v>25</v>
      </c>
      <c r="I1649">
        <v>1</v>
      </c>
      <c r="J1649">
        <v>21</v>
      </c>
      <c r="K1649">
        <v>3</v>
      </c>
      <c r="L1649">
        <v>0</v>
      </c>
      <c r="M1649">
        <v>0</v>
      </c>
      <c r="N1649">
        <v>0</v>
      </c>
      <c r="O1649">
        <v>0</v>
      </c>
      <c r="P1649">
        <v>0</v>
      </c>
      <c r="Q1649">
        <v>0</v>
      </c>
    </row>
    <row r="1650" spans="1:17" x14ac:dyDescent="0.2">
      <c r="A1650" t="s">
        <v>19388</v>
      </c>
      <c r="B1650" t="s">
        <v>88</v>
      </c>
      <c r="C1650" t="s">
        <v>124</v>
      </c>
      <c r="D1650" t="s">
        <v>17736</v>
      </c>
      <c r="E1650" t="s">
        <v>83</v>
      </c>
      <c r="F1650" t="s">
        <v>4943</v>
      </c>
      <c r="G1650">
        <v>0</v>
      </c>
      <c r="H1650">
        <v>0</v>
      </c>
      <c r="I1650">
        <v>0</v>
      </c>
      <c r="J1650">
        <v>0</v>
      </c>
      <c r="K1650">
        <v>0</v>
      </c>
      <c r="L1650">
        <v>0</v>
      </c>
      <c r="M1650">
        <v>25</v>
      </c>
      <c r="N1650">
        <v>0</v>
      </c>
      <c r="O1650">
        <v>0</v>
      </c>
      <c r="P1650">
        <v>0</v>
      </c>
      <c r="Q1650">
        <v>0</v>
      </c>
    </row>
    <row r="1651" spans="1:17" x14ac:dyDescent="0.2">
      <c r="A1651" t="s">
        <v>19389</v>
      </c>
      <c r="B1651" t="s">
        <v>88</v>
      </c>
      <c r="C1651" t="s">
        <v>124</v>
      </c>
      <c r="D1651" t="s">
        <v>17736</v>
      </c>
      <c r="E1651" t="s">
        <v>83</v>
      </c>
      <c r="F1651" t="s">
        <v>4925</v>
      </c>
      <c r="G1651">
        <v>0</v>
      </c>
      <c r="H1651">
        <v>0</v>
      </c>
      <c r="I1651">
        <v>0</v>
      </c>
      <c r="J1651">
        <v>0</v>
      </c>
      <c r="K1651">
        <v>0</v>
      </c>
      <c r="L1651">
        <v>0</v>
      </c>
      <c r="M1651">
        <v>0</v>
      </c>
      <c r="N1651">
        <v>25</v>
      </c>
      <c r="O1651">
        <v>24</v>
      </c>
      <c r="P1651">
        <v>1</v>
      </c>
      <c r="Q1651">
        <v>0</v>
      </c>
    </row>
    <row r="1652" spans="1:17" x14ac:dyDescent="0.2">
      <c r="A1652" t="s">
        <v>19390</v>
      </c>
      <c r="B1652" t="s">
        <v>88</v>
      </c>
      <c r="C1652" t="s">
        <v>124</v>
      </c>
      <c r="D1652" t="s">
        <v>17736</v>
      </c>
      <c r="E1652" t="s">
        <v>83</v>
      </c>
      <c r="F1652" t="s">
        <v>4927</v>
      </c>
      <c r="G1652">
        <v>0</v>
      </c>
      <c r="H1652">
        <v>0</v>
      </c>
      <c r="I1652">
        <v>0</v>
      </c>
      <c r="J1652">
        <v>0</v>
      </c>
      <c r="K1652">
        <v>0</v>
      </c>
      <c r="L1652">
        <v>0</v>
      </c>
      <c r="M1652">
        <v>0</v>
      </c>
      <c r="N1652">
        <v>25</v>
      </c>
      <c r="O1652">
        <v>24</v>
      </c>
      <c r="P1652">
        <v>1</v>
      </c>
      <c r="Q1652">
        <v>0</v>
      </c>
    </row>
    <row r="1653" spans="1:17" x14ac:dyDescent="0.2">
      <c r="A1653" t="s">
        <v>19391</v>
      </c>
      <c r="B1653" t="s">
        <v>88</v>
      </c>
      <c r="C1653" t="s">
        <v>124</v>
      </c>
      <c r="D1653" t="s">
        <v>17736</v>
      </c>
      <c r="E1653" t="s">
        <v>83</v>
      </c>
      <c r="F1653" t="s">
        <v>17734</v>
      </c>
      <c r="G1653">
        <v>25</v>
      </c>
      <c r="H1653">
        <v>0</v>
      </c>
      <c r="I1653">
        <v>0</v>
      </c>
      <c r="J1653">
        <v>0</v>
      </c>
      <c r="K1653">
        <v>0</v>
      </c>
      <c r="L1653">
        <v>0</v>
      </c>
      <c r="M1653">
        <v>0</v>
      </c>
      <c r="N1653">
        <v>0</v>
      </c>
      <c r="O1653">
        <v>0</v>
      </c>
      <c r="P1653">
        <v>0</v>
      </c>
      <c r="Q1653">
        <v>0</v>
      </c>
    </row>
    <row r="1654" spans="1:17" x14ac:dyDescent="0.2">
      <c r="A1654" t="s">
        <v>19392</v>
      </c>
      <c r="B1654" t="s">
        <v>88</v>
      </c>
      <c r="C1654" t="s">
        <v>124</v>
      </c>
      <c r="D1654" t="s">
        <v>17736</v>
      </c>
      <c r="E1654" t="s">
        <v>81</v>
      </c>
      <c r="F1654" t="s">
        <v>4929</v>
      </c>
      <c r="G1654">
        <v>0</v>
      </c>
      <c r="H1654">
        <v>28</v>
      </c>
      <c r="I1654">
        <v>1</v>
      </c>
      <c r="J1654">
        <v>26</v>
      </c>
      <c r="K1654">
        <v>1</v>
      </c>
      <c r="L1654">
        <v>0</v>
      </c>
      <c r="M1654">
        <v>0</v>
      </c>
      <c r="N1654">
        <v>0</v>
      </c>
      <c r="O1654">
        <v>0</v>
      </c>
      <c r="P1654">
        <v>0</v>
      </c>
      <c r="Q1654">
        <v>0</v>
      </c>
    </row>
    <row r="1655" spans="1:17" x14ac:dyDescent="0.2">
      <c r="A1655" t="s">
        <v>19393</v>
      </c>
      <c r="B1655" t="s">
        <v>88</v>
      </c>
      <c r="C1655" t="s">
        <v>124</v>
      </c>
      <c r="D1655" t="s">
        <v>17736</v>
      </c>
      <c r="E1655" t="s">
        <v>81</v>
      </c>
      <c r="F1655" t="s">
        <v>4931</v>
      </c>
      <c r="G1655">
        <v>0</v>
      </c>
      <c r="H1655">
        <v>28</v>
      </c>
      <c r="I1655">
        <v>1</v>
      </c>
      <c r="J1655">
        <v>26</v>
      </c>
      <c r="K1655">
        <v>1</v>
      </c>
      <c r="L1655">
        <v>0</v>
      </c>
      <c r="M1655">
        <v>0</v>
      </c>
      <c r="N1655">
        <v>0</v>
      </c>
      <c r="O1655">
        <v>0</v>
      </c>
      <c r="P1655">
        <v>0</v>
      </c>
      <c r="Q1655">
        <v>0</v>
      </c>
    </row>
    <row r="1656" spans="1:17" x14ac:dyDescent="0.2">
      <c r="A1656" t="s">
        <v>19394</v>
      </c>
      <c r="B1656" t="s">
        <v>88</v>
      </c>
      <c r="C1656" t="s">
        <v>124</v>
      </c>
      <c r="D1656" t="s">
        <v>17736</v>
      </c>
      <c r="E1656" t="s">
        <v>81</v>
      </c>
      <c r="F1656" t="s">
        <v>4933</v>
      </c>
      <c r="G1656">
        <v>0</v>
      </c>
      <c r="H1656">
        <v>0</v>
      </c>
      <c r="I1656">
        <v>0</v>
      </c>
      <c r="J1656">
        <v>0</v>
      </c>
      <c r="K1656">
        <v>0</v>
      </c>
      <c r="L1656">
        <v>0</v>
      </c>
      <c r="M1656">
        <v>28</v>
      </c>
      <c r="N1656">
        <v>0</v>
      </c>
      <c r="O1656">
        <v>0</v>
      </c>
      <c r="P1656">
        <v>0</v>
      </c>
      <c r="Q1656">
        <v>0</v>
      </c>
    </row>
    <row r="1657" spans="1:17" x14ac:dyDescent="0.2">
      <c r="A1657" t="s">
        <v>19395</v>
      </c>
      <c r="B1657" t="s">
        <v>88</v>
      </c>
      <c r="C1657" t="s">
        <v>124</v>
      </c>
      <c r="D1657" t="s">
        <v>17736</v>
      </c>
      <c r="E1657" t="s">
        <v>81</v>
      </c>
      <c r="F1657" t="s">
        <v>4935</v>
      </c>
      <c r="G1657">
        <v>0</v>
      </c>
      <c r="H1657">
        <v>28</v>
      </c>
      <c r="I1657">
        <v>1</v>
      </c>
      <c r="J1657">
        <v>26</v>
      </c>
      <c r="K1657">
        <v>1</v>
      </c>
      <c r="L1657">
        <v>0</v>
      </c>
      <c r="M1657">
        <v>0</v>
      </c>
      <c r="N1657">
        <v>0</v>
      </c>
      <c r="O1657">
        <v>0</v>
      </c>
      <c r="P1657">
        <v>0</v>
      </c>
      <c r="Q1657">
        <v>0</v>
      </c>
    </row>
    <row r="1658" spans="1:17" x14ac:dyDescent="0.2">
      <c r="A1658" t="s">
        <v>19396</v>
      </c>
      <c r="B1658" t="s">
        <v>88</v>
      </c>
      <c r="C1658" t="s">
        <v>124</v>
      </c>
      <c r="D1658" t="s">
        <v>17736</v>
      </c>
      <c r="E1658" t="s">
        <v>81</v>
      </c>
      <c r="F1658" t="s">
        <v>4937</v>
      </c>
      <c r="G1658">
        <v>0</v>
      </c>
      <c r="H1658">
        <v>28</v>
      </c>
      <c r="I1658">
        <v>1</v>
      </c>
      <c r="J1658">
        <v>26</v>
      </c>
      <c r="K1658">
        <v>1</v>
      </c>
      <c r="L1658">
        <v>0</v>
      </c>
      <c r="M1658">
        <v>0</v>
      </c>
      <c r="N1658">
        <v>0</v>
      </c>
      <c r="O1658">
        <v>0</v>
      </c>
      <c r="P1658">
        <v>0</v>
      </c>
      <c r="Q1658">
        <v>0</v>
      </c>
    </row>
    <row r="1659" spans="1:17" x14ac:dyDescent="0.2">
      <c r="A1659" t="s">
        <v>19397</v>
      </c>
      <c r="B1659" t="s">
        <v>88</v>
      </c>
      <c r="C1659" t="s">
        <v>124</v>
      </c>
      <c r="D1659" t="s">
        <v>17736</v>
      </c>
      <c r="E1659" t="s">
        <v>81</v>
      </c>
      <c r="F1659" t="s">
        <v>4939</v>
      </c>
      <c r="G1659">
        <v>0</v>
      </c>
      <c r="H1659">
        <v>0</v>
      </c>
      <c r="I1659">
        <v>0</v>
      </c>
      <c r="J1659">
        <v>0</v>
      </c>
      <c r="K1659">
        <v>0</v>
      </c>
      <c r="L1659">
        <v>0</v>
      </c>
      <c r="M1659">
        <v>28</v>
      </c>
      <c r="N1659">
        <v>0</v>
      </c>
      <c r="O1659">
        <v>0</v>
      </c>
      <c r="P1659">
        <v>0</v>
      </c>
      <c r="Q1659">
        <v>0</v>
      </c>
    </row>
    <row r="1660" spans="1:17" x14ac:dyDescent="0.2">
      <c r="A1660" t="s">
        <v>19398</v>
      </c>
      <c r="B1660" t="s">
        <v>88</v>
      </c>
      <c r="C1660" t="s">
        <v>124</v>
      </c>
      <c r="D1660" t="s">
        <v>17736</v>
      </c>
      <c r="E1660" t="s">
        <v>81</v>
      </c>
      <c r="F1660" t="s">
        <v>4941</v>
      </c>
      <c r="G1660">
        <v>0</v>
      </c>
      <c r="H1660">
        <v>28</v>
      </c>
      <c r="I1660">
        <v>1</v>
      </c>
      <c r="J1660">
        <v>26</v>
      </c>
      <c r="K1660">
        <v>1</v>
      </c>
      <c r="L1660">
        <v>0</v>
      </c>
      <c r="M1660">
        <v>0</v>
      </c>
      <c r="N1660">
        <v>0</v>
      </c>
      <c r="O1660">
        <v>0</v>
      </c>
      <c r="P1660">
        <v>0</v>
      </c>
      <c r="Q1660">
        <v>0</v>
      </c>
    </row>
    <row r="1661" spans="1:17" x14ac:dyDescent="0.2">
      <c r="A1661" t="s">
        <v>19399</v>
      </c>
      <c r="B1661" t="s">
        <v>88</v>
      </c>
      <c r="C1661" t="s">
        <v>124</v>
      </c>
      <c r="D1661" t="s">
        <v>17736</v>
      </c>
      <c r="E1661" t="s">
        <v>81</v>
      </c>
      <c r="F1661" t="s">
        <v>4943</v>
      </c>
      <c r="G1661">
        <v>0</v>
      </c>
      <c r="H1661">
        <v>0</v>
      </c>
      <c r="I1661">
        <v>0</v>
      </c>
      <c r="J1661">
        <v>0</v>
      </c>
      <c r="K1661">
        <v>0</v>
      </c>
      <c r="L1661">
        <v>0</v>
      </c>
      <c r="M1661">
        <v>28</v>
      </c>
      <c r="N1661">
        <v>0</v>
      </c>
      <c r="O1661">
        <v>0</v>
      </c>
      <c r="P1661">
        <v>0</v>
      </c>
      <c r="Q1661">
        <v>0</v>
      </c>
    </row>
    <row r="1662" spans="1:17" x14ac:dyDescent="0.2">
      <c r="A1662" t="s">
        <v>19400</v>
      </c>
      <c r="B1662" t="s">
        <v>88</v>
      </c>
      <c r="C1662" t="s">
        <v>124</v>
      </c>
      <c r="D1662" t="s">
        <v>17736</v>
      </c>
      <c r="E1662" t="s">
        <v>81</v>
      </c>
      <c r="F1662" t="s">
        <v>4925</v>
      </c>
      <c r="G1662">
        <v>0</v>
      </c>
      <c r="H1662">
        <v>0</v>
      </c>
      <c r="I1662">
        <v>0</v>
      </c>
      <c r="J1662">
        <v>0</v>
      </c>
      <c r="K1662">
        <v>0</v>
      </c>
      <c r="L1662">
        <v>0</v>
      </c>
      <c r="M1662">
        <v>0</v>
      </c>
      <c r="N1662">
        <v>28</v>
      </c>
      <c r="O1662">
        <v>28</v>
      </c>
      <c r="P1662">
        <v>0</v>
      </c>
      <c r="Q1662">
        <v>0</v>
      </c>
    </row>
    <row r="1663" spans="1:17" x14ac:dyDescent="0.2">
      <c r="A1663" t="s">
        <v>19401</v>
      </c>
      <c r="B1663" t="s">
        <v>88</v>
      </c>
      <c r="C1663" t="s">
        <v>124</v>
      </c>
      <c r="D1663" t="s">
        <v>17736</v>
      </c>
      <c r="E1663" t="s">
        <v>81</v>
      </c>
      <c r="F1663" t="s">
        <v>4927</v>
      </c>
      <c r="G1663">
        <v>0</v>
      </c>
      <c r="H1663">
        <v>0</v>
      </c>
      <c r="I1663">
        <v>0</v>
      </c>
      <c r="J1663">
        <v>0</v>
      </c>
      <c r="K1663">
        <v>0</v>
      </c>
      <c r="L1663">
        <v>0</v>
      </c>
      <c r="M1663">
        <v>0</v>
      </c>
      <c r="N1663">
        <v>27</v>
      </c>
      <c r="O1663">
        <v>27</v>
      </c>
      <c r="P1663">
        <v>0</v>
      </c>
      <c r="Q1663">
        <v>0</v>
      </c>
    </row>
    <row r="1664" spans="1:17" x14ac:dyDescent="0.2">
      <c r="A1664" t="s">
        <v>19402</v>
      </c>
      <c r="B1664" t="s">
        <v>88</v>
      </c>
      <c r="C1664" t="s">
        <v>124</v>
      </c>
      <c r="D1664" t="s">
        <v>17736</v>
      </c>
      <c r="E1664" t="s">
        <v>81</v>
      </c>
      <c r="F1664" t="s">
        <v>17734</v>
      </c>
      <c r="G1664">
        <v>28</v>
      </c>
      <c r="H1664">
        <v>0</v>
      </c>
      <c r="I1664">
        <v>0</v>
      </c>
      <c r="J1664">
        <v>0</v>
      </c>
      <c r="K1664">
        <v>0</v>
      </c>
      <c r="L1664">
        <v>0</v>
      </c>
      <c r="M1664">
        <v>0</v>
      </c>
      <c r="N1664">
        <v>0</v>
      </c>
      <c r="O1664">
        <v>0</v>
      </c>
      <c r="P1664">
        <v>0</v>
      </c>
      <c r="Q1664">
        <v>0</v>
      </c>
    </row>
    <row r="1665" spans="1:17" x14ac:dyDescent="0.2">
      <c r="A1665" t="s">
        <v>19403</v>
      </c>
      <c r="B1665" t="s">
        <v>88</v>
      </c>
      <c r="C1665" t="s">
        <v>124</v>
      </c>
      <c r="D1665" t="s">
        <v>17748</v>
      </c>
      <c r="E1665" t="s">
        <v>83</v>
      </c>
      <c r="F1665" t="s">
        <v>17749</v>
      </c>
      <c r="G1665">
        <v>0</v>
      </c>
      <c r="H1665">
        <v>0</v>
      </c>
      <c r="I1665">
        <v>0</v>
      </c>
      <c r="J1665">
        <v>0</v>
      </c>
      <c r="K1665">
        <v>0</v>
      </c>
      <c r="L1665">
        <v>0</v>
      </c>
      <c r="M1665">
        <v>0</v>
      </c>
      <c r="N1665">
        <v>4</v>
      </c>
      <c r="O1665">
        <v>4</v>
      </c>
      <c r="P1665">
        <v>0</v>
      </c>
      <c r="Q1665">
        <v>0</v>
      </c>
    </row>
    <row r="1666" spans="1:17" x14ac:dyDescent="0.2">
      <c r="A1666" t="s">
        <v>19404</v>
      </c>
      <c r="B1666" t="s">
        <v>88</v>
      </c>
      <c r="C1666" t="s">
        <v>124</v>
      </c>
      <c r="D1666" t="s">
        <v>17748</v>
      </c>
      <c r="E1666" t="s">
        <v>83</v>
      </c>
      <c r="F1666" t="s">
        <v>17734</v>
      </c>
      <c r="G1666">
        <v>4</v>
      </c>
      <c r="H1666">
        <v>0</v>
      </c>
      <c r="I1666">
        <v>0</v>
      </c>
      <c r="J1666">
        <v>0</v>
      </c>
      <c r="K1666">
        <v>0</v>
      </c>
      <c r="L1666">
        <v>0</v>
      </c>
      <c r="M1666">
        <v>0</v>
      </c>
      <c r="N1666">
        <v>0</v>
      </c>
      <c r="O1666">
        <v>0</v>
      </c>
      <c r="P1666">
        <v>0</v>
      </c>
      <c r="Q1666">
        <v>0</v>
      </c>
    </row>
    <row r="1667" spans="1:17" x14ac:dyDescent="0.2">
      <c r="A1667" t="s">
        <v>19405</v>
      </c>
      <c r="B1667" t="s">
        <v>88</v>
      </c>
      <c r="C1667" t="s">
        <v>124</v>
      </c>
      <c r="D1667" t="s">
        <v>17748</v>
      </c>
      <c r="E1667" t="s">
        <v>81</v>
      </c>
      <c r="F1667" t="s">
        <v>17749</v>
      </c>
      <c r="G1667">
        <v>0</v>
      </c>
      <c r="H1667">
        <v>0</v>
      </c>
      <c r="I1667">
        <v>0</v>
      </c>
      <c r="J1667">
        <v>0</v>
      </c>
      <c r="K1667">
        <v>0</v>
      </c>
      <c r="L1667">
        <v>0</v>
      </c>
      <c r="M1667">
        <v>0</v>
      </c>
      <c r="N1667">
        <v>6</v>
      </c>
      <c r="O1667">
        <v>6</v>
      </c>
      <c r="P1667">
        <v>0</v>
      </c>
      <c r="Q1667">
        <v>0</v>
      </c>
    </row>
    <row r="1668" spans="1:17" x14ac:dyDescent="0.2">
      <c r="A1668" t="s">
        <v>19406</v>
      </c>
      <c r="B1668" t="s">
        <v>88</v>
      </c>
      <c r="C1668" t="s">
        <v>124</v>
      </c>
      <c r="D1668" t="s">
        <v>17748</v>
      </c>
      <c r="E1668" t="s">
        <v>81</v>
      </c>
      <c r="F1668" t="s">
        <v>17734</v>
      </c>
      <c r="G1668">
        <v>6</v>
      </c>
      <c r="H1668">
        <v>0</v>
      </c>
      <c r="I1668">
        <v>0</v>
      </c>
      <c r="J1668">
        <v>0</v>
      </c>
      <c r="K1668">
        <v>0</v>
      </c>
      <c r="L1668">
        <v>0</v>
      </c>
      <c r="M1668">
        <v>0</v>
      </c>
      <c r="N1668">
        <v>0</v>
      </c>
      <c r="O1668">
        <v>0</v>
      </c>
      <c r="P1668">
        <v>0</v>
      </c>
      <c r="Q1668">
        <v>0</v>
      </c>
    </row>
    <row r="1669" spans="1:17" x14ac:dyDescent="0.2">
      <c r="A1669" t="s">
        <v>19407</v>
      </c>
      <c r="B1669" t="s">
        <v>88</v>
      </c>
      <c r="C1669" t="s">
        <v>124</v>
      </c>
      <c r="D1669" t="s">
        <v>17754</v>
      </c>
      <c r="E1669" t="s">
        <v>83</v>
      </c>
      <c r="F1669" t="s">
        <v>17734</v>
      </c>
      <c r="G1669">
        <v>3</v>
      </c>
      <c r="H1669">
        <v>0</v>
      </c>
      <c r="I1669">
        <v>0</v>
      </c>
      <c r="J1669">
        <v>0</v>
      </c>
      <c r="K1669">
        <v>0</v>
      </c>
      <c r="L1669">
        <v>0</v>
      </c>
      <c r="M1669">
        <v>0</v>
      </c>
      <c r="N1669">
        <v>0</v>
      </c>
      <c r="O1669">
        <v>0</v>
      </c>
      <c r="P1669">
        <v>0</v>
      </c>
      <c r="Q1669">
        <v>0</v>
      </c>
    </row>
    <row r="1670" spans="1:17" x14ac:dyDescent="0.2">
      <c r="A1670" t="s">
        <v>19408</v>
      </c>
      <c r="B1670" t="s">
        <v>88</v>
      </c>
      <c r="C1670" t="s">
        <v>124</v>
      </c>
      <c r="D1670" t="s">
        <v>17754</v>
      </c>
      <c r="E1670" t="s">
        <v>81</v>
      </c>
      <c r="F1670" t="s">
        <v>17734</v>
      </c>
      <c r="G1670">
        <v>1</v>
      </c>
      <c r="H1670">
        <v>0</v>
      </c>
      <c r="I1670">
        <v>0</v>
      </c>
      <c r="J1670">
        <v>0</v>
      </c>
      <c r="K1670">
        <v>0</v>
      </c>
      <c r="L1670">
        <v>0</v>
      </c>
      <c r="M1670">
        <v>0</v>
      </c>
      <c r="N1670">
        <v>0</v>
      </c>
      <c r="O1670">
        <v>0</v>
      </c>
      <c r="P1670">
        <v>0</v>
      </c>
      <c r="Q1670">
        <v>0</v>
      </c>
    </row>
    <row r="1671" spans="1:17" x14ac:dyDescent="0.2">
      <c r="A1671" t="s">
        <v>19409</v>
      </c>
      <c r="B1671" t="s">
        <v>88</v>
      </c>
      <c r="C1671" t="s">
        <v>125</v>
      </c>
      <c r="D1671" t="s">
        <v>17736</v>
      </c>
      <c r="E1671" t="s">
        <v>83</v>
      </c>
      <c r="F1671" t="s">
        <v>4929</v>
      </c>
      <c r="G1671">
        <v>0</v>
      </c>
      <c r="H1671">
        <v>3</v>
      </c>
      <c r="I1671">
        <v>0</v>
      </c>
      <c r="J1671">
        <v>3</v>
      </c>
      <c r="K1671">
        <v>0</v>
      </c>
      <c r="L1671">
        <v>0</v>
      </c>
      <c r="M1671">
        <v>0</v>
      </c>
      <c r="N1671">
        <v>0</v>
      </c>
      <c r="O1671">
        <v>0</v>
      </c>
      <c r="P1671">
        <v>0</v>
      </c>
      <c r="Q1671">
        <v>0</v>
      </c>
    </row>
    <row r="1672" spans="1:17" x14ac:dyDescent="0.2">
      <c r="A1672" t="s">
        <v>19410</v>
      </c>
      <c r="B1672" t="s">
        <v>88</v>
      </c>
      <c r="C1672" t="s">
        <v>125</v>
      </c>
      <c r="D1672" t="s">
        <v>17736</v>
      </c>
      <c r="E1672" t="s">
        <v>83</v>
      </c>
      <c r="F1672" t="s">
        <v>4931</v>
      </c>
      <c r="G1672">
        <v>0</v>
      </c>
      <c r="H1672">
        <v>3</v>
      </c>
      <c r="I1672">
        <v>0</v>
      </c>
      <c r="J1672">
        <v>3</v>
      </c>
      <c r="K1672">
        <v>0</v>
      </c>
      <c r="L1672">
        <v>0</v>
      </c>
      <c r="M1672">
        <v>0</v>
      </c>
      <c r="N1672">
        <v>0</v>
      </c>
      <c r="O1672">
        <v>0</v>
      </c>
      <c r="P1672">
        <v>0</v>
      </c>
      <c r="Q1672">
        <v>0</v>
      </c>
    </row>
    <row r="1673" spans="1:17" x14ac:dyDescent="0.2">
      <c r="A1673" t="s">
        <v>19411</v>
      </c>
      <c r="B1673" t="s">
        <v>88</v>
      </c>
      <c r="C1673" t="s">
        <v>125</v>
      </c>
      <c r="D1673" t="s">
        <v>17736</v>
      </c>
      <c r="E1673" t="s">
        <v>83</v>
      </c>
      <c r="F1673" t="s">
        <v>4933</v>
      </c>
      <c r="G1673">
        <v>0</v>
      </c>
      <c r="H1673">
        <v>0</v>
      </c>
      <c r="I1673">
        <v>0</v>
      </c>
      <c r="J1673">
        <v>0</v>
      </c>
      <c r="K1673">
        <v>0</v>
      </c>
      <c r="L1673">
        <v>0</v>
      </c>
      <c r="M1673">
        <v>3</v>
      </c>
      <c r="N1673">
        <v>0</v>
      </c>
      <c r="O1673">
        <v>0</v>
      </c>
      <c r="P1673">
        <v>0</v>
      </c>
      <c r="Q1673">
        <v>0</v>
      </c>
    </row>
    <row r="1674" spans="1:17" x14ac:dyDescent="0.2">
      <c r="A1674" t="s">
        <v>19412</v>
      </c>
      <c r="B1674" t="s">
        <v>88</v>
      </c>
      <c r="C1674" t="s">
        <v>190</v>
      </c>
      <c r="D1674" t="s">
        <v>17748</v>
      </c>
      <c r="E1674" t="s">
        <v>83</v>
      </c>
      <c r="F1674" t="s">
        <v>17749</v>
      </c>
      <c r="G1674">
        <v>0</v>
      </c>
      <c r="H1674">
        <v>0</v>
      </c>
      <c r="I1674">
        <v>0</v>
      </c>
      <c r="J1674">
        <v>0</v>
      </c>
      <c r="K1674">
        <v>0</v>
      </c>
      <c r="L1674">
        <v>0</v>
      </c>
      <c r="M1674">
        <v>0</v>
      </c>
      <c r="N1674">
        <v>1</v>
      </c>
      <c r="O1674">
        <v>1</v>
      </c>
      <c r="P1674">
        <v>0</v>
      </c>
      <c r="Q1674">
        <v>0</v>
      </c>
    </row>
    <row r="1675" spans="1:17" x14ac:dyDescent="0.2">
      <c r="A1675" t="s">
        <v>19413</v>
      </c>
      <c r="B1675" t="s">
        <v>88</v>
      </c>
      <c r="C1675" t="s">
        <v>190</v>
      </c>
      <c r="D1675" t="s">
        <v>17748</v>
      </c>
      <c r="E1675" t="s">
        <v>83</v>
      </c>
      <c r="F1675" t="s">
        <v>17734</v>
      </c>
      <c r="G1675">
        <v>1</v>
      </c>
      <c r="H1675">
        <v>0</v>
      </c>
      <c r="I1675">
        <v>0</v>
      </c>
      <c r="J1675">
        <v>0</v>
      </c>
      <c r="K1675">
        <v>0</v>
      </c>
      <c r="L1675">
        <v>0</v>
      </c>
      <c r="M1675">
        <v>0</v>
      </c>
      <c r="N1675">
        <v>0</v>
      </c>
      <c r="O1675">
        <v>0</v>
      </c>
      <c r="P1675">
        <v>0</v>
      </c>
      <c r="Q1675">
        <v>0</v>
      </c>
    </row>
    <row r="1676" spans="1:17" x14ac:dyDescent="0.2">
      <c r="A1676" t="s">
        <v>19414</v>
      </c>
      <c r="B1676" t="s">
        <v>88</v>
      </c>
      <c r="C1676" t="s">
        <v>190</v>
      </c>
      <c r="D1676" t="s">
        <v>17748</v>
      </c>
      <c r="E1676" t="s">
        <v>81</v>
      </c>
      <c r="F1676" t="s">
        <v>17749</v>
      </c>
      <c r="G1676">
        <v>0</v>
      </c>
      <c r="H1676">
        <v>0</v>
      </c>
      <c r="I1676">
        <v>0</v>
      </c>
      <c r="J1676">
        <v>0</v>
      </c>
      <c r="K1676">
        <v>0</v>
      </c>
      <c r="L1676">
        <v>0</v>
      </c>
      <c r="M1676">
        <v>0</v>
      </c>
      <c r="N1676">
        <v>3</v>
      </c>
      <c r="O1676">
        <v>3</v>
      </c>
      <c r="P1676">
        <v>0</v>
      </c>
      <c r="Q1676">
        <v>0</v>
      </c>
    </row>
    <row r="1677" spans="1:17" x14ac:dyDescent="0.2">
      <c r="A1677" t="s">
        <v>19415</v>
      </c>
      <c r="B1677" t="s">
        <v>88</v>
      </c>
      <c r="C1677" t="s">
        <v>190</v>
      </c>
      <c r="D1677" t="s">
        <v>17748</v>
      </c>
      <c r="E1677" t="s">
        <v>81</v>
      </c>
      <c r="F1677" t="s">
        <v>17734</v>
      </c>
      <c r="G1677">
        <v>3</v>
      </c>
      <c r="H1677">
        <v>0</v>
      </c>
      <c r="I1677">
        <v>0</v>
      </c>
      <c r="J1677">
        <v>0</v>
      </c>
      <c r="K1677">
        <v>0</v>
      </c>
      <c r="L1677">
        <v>0</v>
      </c>
      <c r="M1677">
        <v>0</v>
      </c>
      <c r="N1677">
        <v>0</v>
      </c>
      <c r="O1677">
        <v>0</v>
      </c>
      <c r="P1677">
        <v>0</v>
      </c>
      <c r="Q1677">
        <v>0</v>
      </c>
    </row>
    <row r="1678" spans="1:17" x14ac:dyDescent="0.2">
      <c r="A1678" t="s">
        <v>19416</v>
      </c>
      <c r="B1678" t="s">
        <v>88</v>
      </c>
      <c r="C1678" t="s">
        <v>190</v>
      </c>
      <c r="D1678" t="s">
        <v>17754</v>
      </c>
      <c r="E1678" t="s">
        <v>81</v>
      </c>
      <c r="F1678" t="s">
        <v>17734</v>
      </c>
      <c r="G1678">
        <v>1</v>
      </c>
      <c r="H1678">
        <v>0</v>
      </c>
      <c r="I1678">
        <v>0</v>
      </c>
      <c r="J1678">
        <v>0</v>
      </c>
      <c r="K1678">
        <v>0</v>
      </c>
      <c r="L1678">
        <v>0</v>
      </c>
      <c r="M1678">
        <v>0</v>
      </c>
      <c r="N1678">
        <v>0</v>
      </c>
      <c r="O1678">
        <v>0</v>
      </c>
      <c r="P1678">
        <v>0</v>
      </c>
      <c r="Q1678">
        <v>0</v>
      </c>
    </row>
    <row r="1679" spans="1:17" x14ac:dyDescent="0.2">
      <c r="A1679" t="s">
        <v>19417</v>
      </c>
      <c r="B1679" t="s">
        <v>88</v>
      </c>
      <c r="C1679" t="s">
        <v>191</v>
      </c>
      <c r="D1679" t="s">
        <v>17736</v>
      </c>
      <c r="E1679" t="s">
        <v>83</v>
      </c>
      <c r="F1679" t="s">
        <v>4929</v>
      </c>
      <c r="G1679">
        <v>0</v>
      </c>
      <c r="H1679">
        <v>5</v>
      </c>
      <c r="I1679">
        <v>0</v>
      </c>
      <c r="J1679">
        <v>4</v>
      </c>
      <c r="K1679">
        <v>1</v>
      </c>
      <c r="L1679">
        <v>0</v>
      </c>
      <c r="M1679">
        <v>0</v>
      </c>
      <c r="N1679">
        <v>0</v>
      </c>
      <c r="O1679">
        <v>0</v>
      </c>
      <c r="P1679">
        <v>0</v>
      </c>
      <c r="Q1679">
        <v>0</v>
      </c>
    </row>
    <row r="1680" spans="1:17" x14ac:dyDescent="0.2">
      <c r="A1680" t="s">
        <v>19418</v>
      </c>
      <c r="B1680" t="s">
        <v>88</v>
      </c>
      <c r="C1680" t="s">
        <v>191</v>
      </c>
      <c r="D1680" t="s">
        <v>17736</v>
      </c>
      <c r="E1680" t="s">
        <v>83</v>
      </c>
      <c r="F1680" t="s">
        <v>4931</v>
      </c>
      <c r="G1680">
        <v>0</v>
      </c>
      <c r="H1680">
        <v>5</v>
      </c>
      <c r="I1680">
        <v>0</v>
      </c>
      <c r="J1680">
        <v>4</v>
      </c>
      <c r="K1680">
        <v>1</v>
      </c>
      <c r="L1680">
        <v>0</v>
      </c>
      <c r="M1680">
        <v>0</v>
      </c>
      <c r="N1680">
        <v>0</v>
      </c>
      <c r="O1680">
        <v>0</v>
      </c>
      <c r="P1680">
        <v>0</v>
      </c>
      <c r="Q1680">
        <v>0</v>
      </c>
    </row>
    <row r="1681" spans="1:17" x14ac:dyDescent="0.2">
      <c r="A1681" t="s">
        <v>19419</v>
      </c>
      <c r="B1681" t="s">
        <v>88</v>
      </c>
      <c r="C1681" t="s">
        <v>191</v>
      </c>
      <c r="D1681" t="s">
        <v>17736</v>
      </c>
      <c r="E1681" t="s">
        <v>83</v>
      </c>
      <c r="F1681" t="s">
        <v>4933</v>
      </c>
      <c r="G1681">
        <v>0</v>
      </c>
      <c r="H1681">
        <v>0</v>
      </c>
      <c r="I1681">
        <v>0</v>
      </c>
      <c r="J1681">
        <v>0</v>
      </c>
      <c r="K1681">
        <v>0</v>
      </c>
      <c r="L1681">
        <v>0</v>
      </c>
      <c r="M1681">
        <v>5</v>
      </c>
      <c r="N1681">
        <v>0</v>
      </c>
      <c r="O1681">
        <v>0</v>
      </c>
      <c r="P1681">
        <v>0</v>
      </c>
      <c r="Q1681">
        <v>0</v>
      </c>
    </row>
    <row r="1682" spans="1:17" x14ac:dyDescent="0.2">
      <c r="A1682" t="s">
        <v>19420</v>
      </c>
      <c r="B1682" t="s">
        <v>88</v>
      </c>
      <c r="C1682" t="s">
        <v>191</v>
      </c>
      <c r="D1682" t="s">
        <v>17736</v>
      </c>
      <c r="E1682" t="s">
        <v>83</v>
      </c>
      <c r="F1682" t="s">
        <v>4935</v>
      </c>
      <c r="G1682">
        <v>0</v>
      </c>
      <c r="H1682">
        <v>5</v>
      </c>
      <c r="I1682">
        <v>0</v>
      </c>
      <c r="J1682">
        <v>4</v>
      </c>
      <c r="K1682">
        <v>1</v>
      </c>
      <c r="L1682">
        <v>0</v>
      </c>
      <c r="M1682">
        <v>0</v>
      </c>
      <c r="N1682">
        <v>0</v>
      </c>
      <c r="O1682">
        <v>0</v>
      </c>
      <c r="P1682">
        <v>0</v>
      </c>
      <c r="Q1682">
        <v>0</v>
      </c>
    </row>
    <row r="1683" spans="1:17" x14ac:dyDescent="0.2">
      <c r="A1683" t="s">
        <v>19421</v>
      </c>
      <c r="B1683" t="s">
        <v>88</v>
      </c>
      <c r="C1683" t="s">
        <v>191</v>
      </c>
      <c r="D1683" t="s">
        <v>17736</v>
      </c>
      <c r="E1683" t="s">
        <v>83</v>
      </c>
      <c r="F1683" t="s">
        <v>4937</v>
      </c>
      <c r="G1683">
        <v>0</v>
      </c>
      <c r="H1683">
        <v>5</v>
      </c>
      <c r="I1683">
        <v>0</v>
      </c>
      <c r="J1683">
        <v>4</v>
      </c>
      <c r="K1683">
        <v>1</v>
      </c>
      <c r="L1683">
        <v>0</v>
      </c>
      <c r="M1683">
        <v>0</v>
      </c>
      <c r="N1683">
        <v>0</v>
      </c>
      <c r="O1683">
        <v>0</v>
      </c>
      <c r="P1683">
        <v>0</v>
      </c>
      <c r="Q1683">
        <v>0</v>
      </c>
    </row>
    <row r="1684" spans="1:17" x14ac:dyDescent="0.2">
      <c r="A1684" t="s">
        <v>19422</v>
      </c>
      <c r="B1684" t="s">
        <v>88</v>
      </c>
      <c r="C1684" t="s">
        <v>191</v>
      </c>
      <c r="D1684" t="s">
        <v>17736</v>
      </c>
      <c r="E1684" t="s">
        <v>83</v>
      </c>
      <c r="F1684" t="s">
        <v>4939</v>
      </c>
      <c r="G1684">
        <v>0</v>
      </c>
      <c r="H1684">
        <v>0</v>
      </c>
      <c r="I1684">
        <v>0</v>
      </c>
      <c r="J1684">
        <v>0</v>
      </c>
      <c r="K1684">
        <v>0</v>
      </c>
      <c r="L1684">
        <v>0</v>
      </c>
      <c r="M1684">
        <v>5</v>
      </c>
      <c r="N1684">
        <v>0</v>
      </c>
      <c r="O1684">
        <v>0</v>
      </c>
      <c r="P1684">
        <v>0</v>
      </c>
      <c r="Q1684">
        <v>0</v>
      </c>
    </row>
    <row r="1685" spans="1:17" x14ac:dyDescent="0.2">
      <c r="A1685" t="s">
        <v>19423</v>
      </c>
      <c r="B1685" t="s">
        <v>88</v>
      </c>
      <c r="C1685" t="s">
        <v>191</v>
      </c>
      <c r="D1685" t="s">
        <v>17736</v>
      </c>
      <c r="E1685" t="s">
        <v>83</v>
      </c>
      <c r="F1685" t="s">
        <v>4941</v>
      </c>
      <c r="G1685">
        <v>0</v>
      </c>
      <c r="H1685">
        <v>5</v>
      </c>
      <c r="I1685">
        <v>0</v>
      </c>
      <c r="J1685">
        <v>4</v>
      </c>
      <c r="K1685">
        <v>1</v>
      </c>
      <c r="L1685">
        <v>0</v>
      </c>
      <c r="M1685">
        <v>0</v>
      </c>
      <c r="N1685">
        <v>0</v>
      </c>
      <c r="O1685">
        <v>0</v>
      </c>
      <c r="P1685">
        <v>0</v>
      </c>
      <c r="Q1685">
        <v>0</v>
      </c>
    </row>
    <row r="1686" spans="1:17" x14ac:dyDescent="0.2">
      <c r="A1686" t="s">
        <v>19424</v>
      </c>
      <c r="B1686" t="s">
        <v>88</v>
      </c>
      <c r="C1686" t="s">
        <v>191</v>
      </c>
      <c r="D1686" t="s">
        <v>17736</v>
      </c>
      <c r="E1686" t="s">
        <v>83</v>
      </c>
      <c r="F1686" t="s">
        <v>4943</v>
      </c>
      <c r="G1686">
        <v>0</v>
      </c>
      <c r="H1686">
        <v>0</v>
      </c>
      <c r="I1686">
        <v>0</v>
      </c>
      <c r="J1686">
        <v>0</v>
      </c>
      <c r="K1686">
        <v>0</v>
      </c>
      <c r="L1686">
        <v>0</v>
      </c>
      <c r="M1686">
        <v>5</v>
      </c>
      <c r="N1686">
        <v>0</v>
      </c>
      <c r="O1686">
        <v>0</v>
      </c>
      <c r="P1686">
        <v>0</v>
      </c>
      <c r="Q1686">
        <v>0</v>
      </c>
    </row>
    <row r="1687" spans="1:17" x14ac:dyDescent="0.2">
      <c r="A1687" t="s">
        <v>19425</v>
      </c>
      <c r="B1687" t="s">
        <v>88</v>
      </c>
      <c r="C1687" t="s">
        <v>191</v>
      </c>
      <c r="D1687" t="s">
        <v>17736</v>
      </c>
      <c r="E1687" t="s">
        <v>83</v>
      </c>
      <c r="F1687" t="s">
        <v>4925</v>
      </c>
      <c r="G1687">
        <v>0</v>
      </c>
      <c r="H1687">
        <v>0</v>
      </c>
      <c r="I1687">
        <v>0</v>
      </c>
      <c r="J1687">
        <v>0</v>
      </c>
      <c r="K1687">
        <v>0</v>
      </c>
      <c r="L1687">
        <v>0</v>
      </c>
      <c r="M1687">
        <v>0</v>
      </c>
      <c r="N1687">
        <v>5</v>
      </c>
      <c r="O1687">
        <v>5</v>
      </c>
      <c r="P1687">
        <v>0</v>
      </c>
      <c r="Q1687">
        <v>0</v>
      </c>
    </row>
    <row r="1688" spans="1:17" x14ac:dyDescent="0.2">
      <c r="A1688" t="s">
        <v>19426</v>
      </c>
      <c r="B1688" t="s">
        <v>88</v>
      </c>
      <c r="C1688" t="s">
        <v>191</v>
      </c>
      <c r="D1688" t="s">
        <v>17736</v>
      </c>
      <c r="E1688" t="s">
        <v>83</v>
      </c>
      <c r="F1688" t="s">
        <v>4927</v>
      </c>
      <c r="G1688">
        <v>0</v>
      </c>
      <c r="H1688">
        <v>0</v>
      </c>
      <c r="I1688">
        <v>0</v>
      </c>
      <c r="J1688">
        <v>0</v>
      </c>
      <c r="K1688">
        <v>0</v>
      </c>
      <c r="L1688">
        <v>0</v>
      </c>
      <c r="M1688">
        <v>0</v>
      </c>
      <c r="N1688">
        <v>5</v>
      </c>
      <c r="O1688">
        <v>5</v>
      </c>
      <c r="P1688">
        <v>0</v>
      </c>
      <c r="Q1688">
        <v>0</v>
      </c>
    </row>
    <row r="1689" spans="1:17" x14ac:dyDescent="0.2">
      <c r="A1689" t="s">
        <v>19427</v>
      </c>
      <c r="B1689" t="s">
        <v>88</v>
      </c>
      <c r="C1689" t="s">
        <v>191</v>
      </c>
      <c r="D1689" t="s">
        <v>17736</v>
      </c>
      <c r="E1689" t="s">
        <v>83</v>
      </c>
      <c r="F1689" t="s">
        <v>17734</v>
      </c>
      <c r="G1689">
        <v>5</v>
      </c>
      <c r="H1689">
        <v>0</v>
      </c>
      <c r="I1689">
        <v>0</v>
      </c>
      <c r="J1689">
        <v>0</v>
      </c>
      <c r="K1689">
        <v>0</v>
      </c>
      <c r="L1689">
        <v>0</v>
      </c>
      <c r="M1689">
        <v>0</v>
      </c>
      <c r="N1689">
        <v>0</v>
      </c>
      <c r="O1689">
        <v>0</v>
      </c>
      <c r="P1689">
        <v>0</v>
      </c>
      <c r="Q1689">
        <v>0</v>
      </c>
    </row>
    <row r="1690" spans="1:17" x14ac:dyDescent="0.2">
      <c r="A1690" t="s">
        <v>19428</v>
      </c>
      <c r="B1690" t="s">
        <v>88</v>
      </c>
      <c r="C1690" t="s">
        <v>191</v>
      </c>
      <c r="D1690" t="s">
        <v>17736</v>
      </c>
      <c r="E1690" t="s">
        <v>81</v>
      </c>
      <c r="F1690" t="s">
        <v>4929</v>
      </c>
      <c r="G1690">
        <v>0</v>
      </c>
      <c r="H1690">
        <v>4</v>
      </c>
      <c r="I1690">
        <v>0</v>
      </c>
      <c r="J1690">
        <v>1</v>
      </c>
      <c r="K1690">
        <v>3</v>
      </c>
      <c r="L1690">
        <v>0</v>
      </c>
      <c r="M1690">
        <v>0</v>
      </c>
      <c r="N1690">
        <v>0</v>
      </c>
      <c r="O1690">
        <v>0</v>
      </c>
      <c r="P1690">
        <v>0</v>
      </c>
      <c r="Q1690">
        <v>0</v>
      </c>
    </row>
    <row r="1691" spans="1:17" x14ac:dyDescent="0.2">
      <c r="A1691" t="s">
        <v>19429</v>
      </c>
      <c r="B1691" t="s">
        <v>88</v>
      </c>
      <c r="C1691" t="s">
        <v>191</v>
      </c>
      <c r="D1691" t="s">
        <v>17736</v>
      </c>
      <c r="E1691" t="s">
        <v>81</v>
      </c>
      <c r="F1691" t="s">
        <v>4931</v>
      </c>
      <c r="G1691">
        <v>0</v>
      </c>
      <c r="H1691">
        <v>4</v>
      </c>
      <c r="I1691">
        <v>0</v>
      </c>
      <c r="J1691">
        <v>1</v>
      </c>
      <c r="K1691">
        <v>3</v>
      </c>
      <c r="L1691">
        <v>0</v>
      </c>
      <c r="M1691">
        <v>0</v>
      </c>
      <c r="N1691">
        <v>0</v>
      </c>
      <c r="O1691">
        <v>0</v>
      </c>
      <c r="P1691">
        <v>0</v>
      </c>
      <c r="Q1691">
        <v>0</v>
      </c>
    </row>
    <row r="1692" spans="1:17" x14ac:dyDescent="0.2">
      <c r="A1692" t="s">
        <v>19430</v>
      </c>
      <c r="B1692" t="s">
        <v>88</v>
      </c>
      <c r="C1692" t="s">
        <v>191</v>
      </c>
      <c r="D1692" t="s">
        <v>17736</v>
      </c>
      <c r="E1692" t="s">
        <v>81</v>
      </c>
      <c r="F1692" t="s">
        <v>4933</v>
      </c>
      <c r="G1692">
        <v>0</v>
      </c>
      <c r="H1692">
        <v>0</v>
      </c>
      <c r="I1692">
        <v>0</v>
      </c>
      <c r="J1692">
        <v>0</v>
      </c>
      <c r="K1692">
        <v>0</v>
      </c>
      <c r="L1692">
        <v>0</v>
      </c>
      <c r="M1692">
        <v>4</v>
      </c>
      <c r="N1692">
        <v>0</v>
      </c>
      <c r="O1692">
        <v>0</v>
      </c>
      <c r="P1692">
        <v>0</v>
      </c>
      <c r="Q1692">
        <v>0</v>
      </c>
    </row>
    <row r="1693" spans="1:17" x14ac:dyDescent="0.2">
      <c r="A1693" t="s">
        <v>19431</v>
      </c>
      <c r="B1693" t="s">
        <v>88</v>
      </c>
      <c r="C1693" t="s">
        <v>191</v>
      </c>
      <c r="D1693" t="s">
        <v>17736</v>
      </c>
      <c r="E1693" t="s">
        <v>81</v>
      </c>
      <c r="F1693" t="s">
        <v>4935</v>
      </c>
      <c r="G1693">
        <v>0</v>
      </c>
      <c r="H1693">
        <v>4</v>
      </c>
      <c r="I1693">
        <v>0</v>
      </c>
      <c r="J1693">
        <v>1</v>
      </c>
      <c r="K1693">
        <v>3</v>
      </c>
      <c r="L1693">
        <v>0</v>
      </c>
      <c r="M1693">
        <v>0</v>
      </c>
      <c r="N1693">
        <v>0</v>
      </c>
      <c r="O1693">
        <v>0</v>
      </c>
      <c r="P1693">
        <v>0</v>
      </c>
      <c r="Q1693">
        <v>0</v>
      </c>
    </row>
    <row r="1694" spans="1:17" x14ac:dyDescent="0.2">
      <c r="A1694" t="s">
        <v>19432</v>
      </c>
      <c r="B1694" t="s">
        <v>88</v>
      </c>
      <c r="C1694" t="s">
        <v>191</v>
      </c>
      <c r="D1694" t="s">
        <v>17736</v>
      </c>
      <c r="E1694" t="s">
        <v>81</v>
      </c>
      <c r="F1694" t="s">
        <v>4937</v>
      </c>
      <c r="G1694">
        <v>0</v>
      </c>
      <c r="H1694">
        <v>4</v>
      </c>
      <c r="I1694">
        <v>0</v>
      </c>
      <c r="J1694">
        <v>2</v>
      </c>
      <c r="K1694">
        <v>2</v>
      </c>
      <c r="L1694">
        <v>0</v>
      </c>
      <c r="M1694">
        <v>0</v>
      </c>
      <c r="N1694">
        <v>0</v>
      </c>
      <c r="O1694">
        <v>0</v>
      </c>
      <c r="P1694">
        <v>0</v>
      </c>
      <c r="Q1694">
        <v>0</v>
      </c>
    </row>
    <row r="1695" spans="1:17" x14ac:dyDescent="0.2">
      <c r="A1695" t="s">
        <v>19433</v>
      </c>
      <c r="B1695" t="s">
        <v>88</v>
      </c>
      <c r="C1695" t="s">
        <v>191</v>
      </c>
      <c r="D1695" t="s">
        <v>17736</v>
      </c>
      <c r="E1695" t="s">
        <v>81</v>
      </c>
      <c r="F1695" t="s">
        <v>4939</v>
      </c>
      <c r="G1695">
        <v>0</v>
      </c>
      <c r="H1695">
        <v>0</v>
      </c>
      <c r="I1695">
        <v>0</v>
      </c>
      <c r="J1695">
        <v>0</v>
      </c>
      <c r="K1695">
        <v>0</v>
      </c>
      <c r="L1695">
        <v>0</v>
      </c>
      <c r="M1695">
        <v>4</v>
      </c>
      <c r="N1695">
        <v>0</v>
      </c>
      <c r="O1695">
        <v>0</v>
      </c>
      <c r="P1695">
        <v>0</v>
      </c>
      <c r="Q1695">
        <v>0</v>
      </c>
    </row>
    <row r="1696" spans="1:17" x14ac:dyDescent="0.2">
      <c r="A1696" t="s">
        <v>19434</v>
      </c>
      <c r="B1696" t="s">
        <v>88</v>
      </c>
      <c r="C1696" t="s">
        <v>191</v>
      </c>
      <c r="D1696" t="s">
        <v>17736</v>
      </c>
      <c r="E1696" t="s">
        <v>81</v>
      </c>
      <c r="F1696" t="s">
        <v>4941</v>
      </c>
      <c r="G1696">
        <v>0</v>
      </c>
      <c r="H1696">
        <v>4</v>
      </c>
      <c r="I1696">
        <v>0</v>
      </c>
      <c r="J1696">
        <v>1</v>
      </c>
      <c r="K1696">
        <v>3</v>
      </c>
      <c r="L1696">
        <v>0</v>
      </c>
      <c r="M1696">
        <v>0</v>
      </c>
      <c r="N1696">
        <v>0</v>
      </c>
      <c r="O1696">
        <v>0</v>
      </c>
      <c r="P1696">
        <v>0</v>
      </c>
      <c r="Q1696">
        <v>0</v>
      </c>
    </row>
    <row r="1697" spans="1:17" x14ac:dyDescent="0.2">
      <c r="A1697" t="s">
        <v>19435</v>
      </c>
      <c r="B1697" t="s">
        <v>88</v>
      </c>
      <c r="C1697" t="s">
        <v>191</v>
      </c>
      <c r="D1697" t="s">
        <v>17736</v>
      </c>
      <c r="E1697" t="s">
        <v>81</v>
      </c>
      <c r="F1697" t="s">
        <v>4943</v>
      </c>
      <c r="G1697">
        <v>0</v>
      </c>
      <c r="H1697">
        <v>0</v>
      </c>
      <c r="I1697">
        <v>0</v>
      </c>
      <c r="J1697">
        <v>0</v>
      </c>
      <c r="K1697">
        <v>0</v>
      </c>
      <c r="L1697">
        <v>0</v>
      </c>
      <c r="M1697">
        <v>4</v>
      </c>
      <c r="N1697">
        <v>0</v>
      </c>
      <c r="O1697">
        <v>0</v>
      </c>
      <c r="P1697">
        <v>0</v>
      </c>
      <c r="Q1697">
        <v>0</v>
      </c>
    </row>
    <row r="1698" spans="1:17" x14ac:dyDescent="0.2">
      <c r="A1698" t="s">
        <v>19436</v>
      </c>
      <c r="B1698" t="s">
        <v>88</v>
      </c>
      <c r="C1698" t="s">
        <v>191</v>
      </c>
      <c r="D1698" t="s">
        <v>17736</v>
      </c>
      <c r="E1698" t="s">
        <v>81</v>
      </c>
      <c r="F1698" t="s">
        <v>4925</v>
      </c>
      <c r="G1698">
        <v>0</v>
      </c>
      <c r="H1698">
        <v>0</v>
      </c>
      <c r="I1698">
        <v>0</v>
      </c>
      <c r="J1698">
        <v>0</v>
      </c>
      <c r="K1698">
        <v>0</v>
      </c>
      <c r="L1698">
        <v>0</v>
      </c>
      <c r="M1698">
        <v>0</v>
      </c>
      <c r="N1698">
        <v>4</v>
      </c>
      <c r="O1698">
        <v>4</v>
      </c>
      <c r="P1698">
        <v>0</v>
      </c>
      <c r="Q1698">
        <v>0</v>
      </c>
    </row>
    <row r="1699" spans="1:17" x14ac:dyDescent="0.2">
      <c r="A1699" t="s">
        <v>19437</v>
      </c>
      <c r="B1699" t="s">
        <v>88</v>
      </c>
      <c r="C1699" t="s">
        <v>191</v>
      </c>
      <c r="D1699" t="s">
        <v>17736</v>
      </c>
      <c r="E1699" t="s">
        <v>81</v>
      </c>
      <c r="F1699" t="s">
        <v>4927</v>
      </c>
      <c r="G1699">
        <v>0</v>
      </c>
      <c r="H1699">
        <v>0</v>
      </c>
      <c r="I1699">
        <v>0</v>
      </c>
      <c r="J1699">
        <v>0</v>
      </c>
      <c r="K1699">
        <v>0</v>
      </c>
      <c r="L1699">
        <v>0</v>
      </c>
      <c r="M1699">
        <v>0</v>
      </c>
      <c r="N1699">
        <v>2</v>
      </c>
      <c r="O1699">
        <v>2</v>
      </c>
      <c r="P1699">
        <v>0</v>
      </c>
      <c r="Q1699">
        <v>0</v>
      </c>
    </row>
    <row r="1700" spans="1:17" x14ac:dyDescent="0.2">
      <c r="A1700" t="s">
        <v>19438</v>
      </c>
      <c r="B1700" t="s">
        <v>88</v>
      </c>
      <c r="C1700" t="s">
        <v>191</v>
      </c>
      <c r="D1700" t="s">
        <v>17736</v>
      </c>
      <c r="E1700" t="s">
        <v>81</v>
      </c>
      <c r="F1700" t="s">
        <v>17734</v>
      </c>
      <c r="G1700">
        <v>4</v>
      </c>
      <c r="H1700">
        <v>0</v>
      </c>
      <c r="I1700">
        <v>0</v>
      </c>
      <c r="J1700">
        <v>0</v>
      </c>
      <c r="K1700">
        <v>0</v>
      </c>
      <c r="L1700">
        <v>0</v>
      </c>
      <c r="M1700">
        <v>0</v>
      </c>
      <c r="N1700">
        <v>0</v>
      </c>
      <c r="O1700">
        <v>0</v>
      </c>
      <c r="P1700">
        <v>0</v>
      </c>
      <c r="Q1700">
        <v>0</v>
      </c>
    </row>
    <row r="1701" spans="1:17" x14ac:dyDescent="0.2">
      <c r="A1701" t="s">
        <v>19439</v>
      </c>
      <c r="B1701" t="s">
        <v>88</v>
      </c>
      <c r="C1701" t="s">
        <v>192</v>
      </c>
      <c r="D1701" t="s">
        <v>17768</v>
      </c>
      <c r="E1701" t="s">
        <v>81</v>
      </c>
      <c r="F1701" t="s">
        <v>17734</v>
      </c>
      <c r="G1701">
        <v>1</v>
      </c>
      <c r="H1701">
        <v>0</v>
      </c>
      <c r="I1701">
        <v>0</v>
      </c>
      <c r="J1701">
        <v>0</v>
      </c>
      <c r="K1701">
        <v>0</v>
      </c>
      <c r="L1701">
        <v>0</v>
      </c>
      <c r="M1701">
        <v>0</v>
      </c>
      <c r="N1701">
        <v>0</v>
      </c>
      <c r="O1701">
        <v>0</v>
      </c>
      <c r="P1701">
        <v>0</v>
      </c>
      <c r="Q1701">
        <v>0</v>
      </c>
    </row>
    <row r="1702" spans="1:17" x14ac:dyDescent="0.2">
      <c r="A1702" t="s">
        <v>19440</v>
      </c>
      <c r="B1702" t="s">
        <v>88</v>
      </c>
      <c r="C1702" t="s">
        <v>192</v>
      </c>
      <c r="D1702" t="s">
        <v>17736</v>
      </c>
      <c r="E1702" t="s">
        <v>83</v>
      </c>
      <c r="F1702" t="s">
        <v>4929</v>
      </c>
      <c r="G1702">
        <v>0</v>
      </c>
      <c r="H1702">
        <v>2</v>
      </c>
      <c r="I1702">
        <v>0</v>
      </c>
      <c r="J1702">
        <v>2</v>
      </c>
      <c r="K1702">
        <v>0</v>
      </c>
      <c r="L1702">
        <v>0</v>
      </c>
      <c r="M1702">
        <v>0</v>
      </c>
      <c r="N1702">
        <v>0</v>
      </c>
      <c r="O1702">
        <v>0</v>
      </c>
      <c r="P1702">
        <v>0</v>
      </c>
      <c r="Q1702">
        <v>0</v>
      </c>
    </row>
    <row r="1703" spans="1:17" x14ac:dyDescent="0.2">
      <c r="A1703" t="s">
        <v>19441</v>
      </c>
      <c r="B1703" t="s">
        <v>88</v>
      </c>
      <c r="C1703" t="s">
        <v>256</v>
      </c>
      <c r="D1703" t="s">
        <v>17748</v>
      </c>
      <c r="E1703" t="s">
        <v>83</v>
      </c>
      <c r="F1703" t="s">
        <v>17749</v>
      </c>
      <c r="G1703">
        <v>0</v>
      </c>
      <c r="H1703">
        <v>0</v>
      </c>
      <c r="I1703">
        <v>0</v>
      </c>
      <c r="J1703">
        <v>0</v>
      </c>
      <c r="K1703">
        <v>0</v>
      </c>
      <c r="L1703">
        <v>0</v>
      </c>
      <c r="M1703">
        <v>0</v>
      </c>
      <c r="N1703">
        <v>1</v>
      </c>
      <c r="O1703">
        <v>1</v>
      </c>
      <c r="P1703">
        <v>0</v>
      </c>
      <c r="Q1703">
        <v>0</v>
      </c>
    </row>
    <row r="1704" spans="1:17" x14ac:dyDescent="0.2">
      <c r="A1704" t="s">
        <v>19442</v>
      </c>
      <c r="B1704" t="s">
        <v>88</v>
      </c>
      <c r="C1704" t="s">
        <v>256</v>
      </c>
      <c r="D1704" t="s">
        <v>17748</v>
      </c>
      <c r="E1704" t="s">
        <v>83</v>
      </c>
      <c r="F1704" t="s">
        <v>17734</v>
      </c>
      <c r="G1704">
        <v>1</v>
      </c>
      <c r="H1704">
        <v>0</v>
      </c>
      <c r="I1704">
        <v>0</v>
      </c>
      <c r="J1704">
        <v>0</v>
      </c>
      <c r="K1704">
        <v>0</v>
      </c>
      <c r="L1704">
        <v>0</v>
      </c>
      <c r="M1704">
        <v>0</v>
      </c>
      <c r="N1704">
        <v>0</v>
      </c>
      <c r="O1704">
        <v>0</v>
      </c>
      <c r="P1704">
        <v>0</v>
      </c>
      <c r="Q1704">
        <v>0</v>
      </c>
    </row>
    <row r="1705" spans="1:17" x14ac:dyDescent="0.2">
      <c r="A1705" t="s">
        <v>19443</v>
      </c>
      <c r="B1705" t="s">
        <v>88</v>
      </c>
      <c r="C1705" t="s">
        <v>256</v>
      </c>
      <c r="D1705" t="s">
        <v>17748</v>
      </c>
      <c r="E1705" t="s">
        <v>81</v>
      </c>
      <c r="F1705" t="s">
        <v>17749</v>
      </c>
      <c r="G1705">
        <v>0</v>
      </c>
      <c r="H1705">
        <v>0</v>
      </c>
      <c r="I1705">
        <v>0</v>
      </c>
      <c r="J1705">
        <v>0</v>
      </c>
      <c r="K1705">
        <v>0</v>
      </c>
      <c r="L1705">
        <v>0</v>
      </c>
      <c r="M1705">
        <v>0</v>
      </c>
      <c r="N1705">
        <v>2</v>
      </c>
      <c r="O1705">
        <v>2</v>
      </c>
      <c r="P1705">
        <v>0</v>
      </c>
      <c r="Q1705">
        <v>0</v>
      </c>
    </row>
    <row r="1706" spans="1:17" x14ac:dyDescent="0.2">
      <c r="A1706" t="s">
        <v>19444</v>
      </c>
      <c r="B1706" t="s">
        <v>88</v>
      </c>
      <c r="C1706" t="s">
        <v>256</v>
      </c>
      <c r="D1706" t="s">
        <v>17748</v>
      </c>
      <c r="E1706" t="s">
        <v>81</v>
      </c>
      <c r="F1706" t="s">
        <v>17734</v>
      </c>
      <c r="G1706">
        <v>2</v>
      </c>
      <c r="H1706">
        <v>0</v>
      </c>
      <c r="I1706">
        <v>0</v>
      </c>
      <c r="J1706">
        <v>0</v>
      </c>
      <c r="K1706">
        <v>0</v>
      </c>
      <c r="L1706">
        <v>0</v>
      </c>
      <c r="M1706">
        <v>0</v>
      </c>
      <c r="N1706">
        <v>0</v>
      </c>
      <c r="O1706">
        <v>0</v>
      </c>
      <c r="P1706">
        <v>0</v>
      </c>
      <c r="Q1706">
        <v>0</v>
      </c>
    </row>
    <row r="1707" spans="1:17" x14ac:dyDescent="0.2">
      <c r="A1707" t="s">
        <v>19445</v>
      </c>
      <c r="B1707" t="s">
        <v>88</v>
      </c>
      <c r="C1707" t="s">
        <v>257</v>
      </c>
      <c r="D1707" t="s">
        <v>17768</v>
      </c>
      <c r="E1707" t="s">
        <v>83</v>
      </c>
      <c r="F1707" t="s">
        <v>17734</v>
      </c>
      <c r="G1707">
        <v>1</v>
      </c>
      <c r="H1707">
        <v>0</v>
      </c>
      <c r="I1707">
        <v>0</v>
      </c>
      <c r="J1707">
        <v>0</v>
      </c>
      <c r="K1707">
        <v>0</v>
      </c>
      <c r="L1707">
        <v>0</v>
      </c>
      <c r="M1707">
        <v>0</v>
      </c>
      <c r="N1707">
        <v>0</v>
      </c>
      <c r="O1707">
        <v>0</v>
      </c>
      <c r="P1707">
        <v>0</v>
      </c>
      <c r="Q1707">
        <v>0</v>
      </c>
    </row>
    <row r="1708" spans="1:17" x14ac:dyDescent="0.2">
      <c r="A1708" t="s">
        <v>19446</v>
      </c>
      <c r="B1708" t="s">
        <v>88</v>
      </c>
      <c r="C1708" t="s">
        <v>257</v>
      </c>
      <c r="D1708" t="s">
        <v>17736</v>
      </c>
      <c r="E1708" t="s">
        <v>83</v>
      </c>
      <c r="F1708" t="s">
        <v>4929</v>
      </c>
      <c r="G1708">
        <v>0</v>
      </c>
      <c r="H1708">
        <v>7</v>
      </c>
      <c r="I1708">
        <v>0</v>
      </c>
      <c r="J1708">
        <v>6</v>
      </c>
      <c r="K1708">
        <v>1</v>
      </c>
      <c r="L1708">
        <v>0</v>
      </c>
      <c r="M1708">
        <v>0</v>
      </c>
      <c r="N1708">
        <v>0</v>
      </c>
      <c r="O1708">
        <v>0</v>
      </c>
      <c r="P1708">
        <v>0</v>
      </c>
      <c r="Q1708">
        <v>0</v>
      </c>
    </row>
    <row r="1709" spans="1:17" x14ac:dyDescent="0.2">
      <c r="A1709" t="s">
        <v>19447</v>
      </c>
      <c r="B1709" t="s">
        <v>88</v>
      </c>
      <c r="C1709" t="s">
        <v>257</v>
      </c>
      <c r="D1709" t="s">
        <v>17736</v>
      </c>
      <c r="E1709" t="s">
        <v>83</v>
      </c>
      <c r="F1709" t="s">
        <v>4931</v>
      </c>
      <c r="G1709">
        <v>0</v>
      </c>
      <c r="H1709">
        <v>7</v>
      </c>
      <c r="I1709">
        <v>0</v>
      </c>
      <c r="J1709">
        <v>6</v>
      </c>
      <c r="K1709">
        <v>0</v>
      </c>
      <c r="L1709">
        <v>1</v>
      </c>
      <c r="M1709">
        <v>0</v>
      </c>
      <c r="N1709">
        <v>0</v>
      </c>
      <c r="O1709">
        <v>0</v>
      </c>
      <c r="P1709">
        <v>0</v>
      </c>
      <c r="Q1709">
        <v>0</v>
      </c>
    </row>
    <row r="1710" spans="1:17" x14ac:dyDescent="0.2">
      <c r="A1710" t="s">
        <v>19448</v>
      </c>
      <c r="B1710" t="s">
        <v>88</v>
      </c>
      <c r="C1710" t="s">
        <v>257</v>
      </c>
      <c r="D1710" t="s">
        <v>17736</v>
      </c>
      <c r="E1710" t="s">
        <v>83</v>
      </c>
      <c r="F1710" t="s">
        <v>4933</v>
      </c>
      <c r="G1710">
        <v>0</v>
      </c>
      <c r="H1710">
        <v>0</v>
      </c>
      <c r="I1710">
        <v>0</v>
      </c>
      <c r="J1710">
        <v>0</v>
      </c>
      <c r="K1710">
        <v>0</v>
      </c>
      <c r="L1710">
        <v>0</v>
      </c>
      <c r="M1710">
        <v>7</v>
      </c>
      <c r="N1710">
        <v>0</v>
      </c>
      <c r="O1710">
        <v>0</v>
      </c>
      <c r="P1710">
        <v>0</v>
      </c>
      <c r="Q1710">
        <v>0</v>
      </c>
    </row>
    <row r="1711" spans="1:17" x14ac:dyDescent="0.2">
      <c r="A1711" t="s">
        <v>19449</v>
      </c>
      <c r="B1711" t="s">
        <v>88</v>
      </c>
      <c r="C1711" t="s">
        <v>257</v>
      </c>
      <c r="D1711" t="s">
        <v>17736</v>
      </c>
      <c r="E1711" t="s">
        <v>83</v>
      </c>
      <c r="F1711" t="s">
        <v>4935</v>
      </c>
      <c r="G1711">
        <v>0</v>
      </c>
      <c r="H1711">
        <v>7</v>
      </c>
      <c r="I1711">
        <v>0</v>
      </c>
      <c r="J1711">
        <v>6</v>
      </c>
      <c r="K1711">
        <v>0</v>
      </c>
      <c r="L1711">
        <v>1</v>
      </c>
      <c r="M1711">
        <v>0</v>
      </c>
      <c r="N1711">
        <v>0</v>
      </c>
      <c r="O1711">
        <v>0</v>
      </c>
      <c r="P1711">
        <v>0</v>
      </c>
      <c r="Q1711">
        <v>0</v>
      </c>
    </row>
    <row r="1712" spans="1:17" x14ac:dyDescent="0.2">
      <c r="A1712" t="s">
        <v>19450</v>
      </c>
      <c r="B1712" t="s">
        <v>88</v>
      </c>
      <c r="C1712" t="s">
        <v>257</v>
      </c>
      <c r="D1712" t="s">
        <v>17736</v>
      </c>
      <c r="E1712" t="s">
        <v>83</v>
      </c>
      <c r="F1712" t="s">
        <v>4937</v>
      </c>
      <c r="G1712">
        <v>0</v>
      </c>
      <c r="H1712">
        <v>7</v>
      </c>
      <c r="I1712">
        <v>0</v>
      </c>
      <c r="J1712">
        <v>6</v>
      </c>
      <c r="K1712">
        <v>0</v>
      </c>
      <c r="L1712">
        <v>1</v>
      </c>
      <c r="M1712">
        <v>0</v>
      </c>
      <c r="N1712">
        <v>0</v>
      </c>
      <c r="O1712">
        <v>0</v>
      </c>
      <c r="P1712">
        <v>0</v>
      </c>
      <c r="Q1712">
        <v>0</v>
      </c>
    </row>
    <row r="1713" spans="1:17" x14ac:dyDescent="0.2">
      <c r="A1713" t="s">
        <v>19451</v>
      </c>
      <c r="B1713" t="s">
        <v>88</v>
      </c>
      <c r="C1713" t="s">
        <v>257</v>
      </c>
      <c r="D1713" t="s">
        <v>17736</v>
      </c>
      <c r="E1713" t="s">
        <v>83</v>
      </c>
      <c r="F1713" t="s">
        <v>4939</v>
      </c>
      <c r="G1713">
        <v>0</v>
      </c>
      <c r="H1713">
        <v>0</v>
      </c>
      <c r="I1713">
        <v>0</v>
      </c>
      <c r="J1713">
        <v>0</v>
      </c>
      <c r="K1713">
        <v>0</v>
      </c>
      <c r="L1713">
        <v>0</v>
      </c>
      <c r="M1713">
        <v>7</v>
      </c>
      <c r="N1713">
        <v>0</v>
      </c>
      <c r="O1713">
        <v>0</v>
      </c>
      <c r="P1713">
        <v>0</v>
      </c>
      <c r="Q1713">
        <v>0</v>
      </c>
    </row>
    <row r="1714" spans="1:17" x14ac:dyDescent="0.2">
      <c r="A1714" t="s">
        <v>19452</v>
      </c>
      <c r="B1714" t="s">
        <v>88</v>
      </c>
      <c r="C1714" t="s">
        <v>257</v>
      </c>
      <c r="D1714" t="s">
        <v>17736</v>
      </c>
      <c r="E1714" t="s">
        <v>83</v>
      </c>
      <c r="F1714" t="s">
        <v>4941</v>
      </c>
      <c r="G1714">
        <v>0</v>
      </c>
      <c r="H1714">
        <v>7</v>
      </c>
      <c r="I1714">
        <v>0</v>
      </c>
      <c r="J1714">
        <v>6</v>
      </c>
      <c r="K1714">
        <v>1</v>
      </c>
      <c r="L1714">
        <v>0</v>
      </c>
      <c r="M1714">
        <v>0</v>
      </c>
      <c r="N1714">
        <v>0</v>
      </c>
      <c r="O1714">
        <v>0</v>
      </c>
      <c r="P1714">
        <v>0</v>
      </c>
      <c r="Q1714">
        <v>0</v>
      </c>
    </row>
    <row r="1715" spans="1:17" x14ac:dyDescent="0.2">
      <c r="A1715" t="s">
        <v>19453</v>
      </c>
      <c r="B1715" t="s">
        <v>88</v>
      </c>
      <c r="C1715" t="s">
        <v>257</v>
      </c>
      <c r="D1715" t="s">
        <v>17736</v>
      </c>
      <c r="E1715" t="s">
        <v>83</v>
      </c>
      <c r="F1715" t="s">
        <v>4943</v>
      </c>
      <c r="G1715">
        <v>0</v>
      </c>
      <c r="H1715">
        <v>0</v>
      </c>
      <c r="I1715">
        <v>0</v>
      </c>
      <c r="J1715">
        <v>0</v>
      </c>
      <c r="K1715">
        <v>0</v>
      </c>
      <c r="L1715">
        <v>0</v>
      </c>
      <c r="M1715">
        <v>7</v>
      </c>
      <c r="N1715">
        <v>0</v>
      </c>
      <c r="O1715">
        <v>0</v>
      </c>
      <c r="P1715">
        <v>0</v>
      </c>
      <c r="Q1715">
        <v>0</v>
      </c>
    </row>
    <row r="1716" spans="1:17" x14ac:dyDescent="0.2">
      <c r="A1716" t="s">
        <v>19454</v>
      </c>
      <c r="B1716" t="s">
        <v>88</v>
      </c>
      <c r="C1716" t="s">
        <v>257</v>
      </c>
      <c r="D1716" t="s">
        <v>17736</v>
      </c>
      <c r="E1716" t="s">
        <v>83</v>
      </c>
      <c r="F1716" t="s">
        <v>4925</v>
      </c>
      <c r="G1716">
        <v>0</v>
      </c>
      <c r="H1716">
        <v>0</v>
      </c>
      <c r="I1716">
        <v>0</v>
      </c>
      <c r="J1716">
        <v>0</v>
      </c>
      <c r="K1716">
        <v>0</v>
      </c>
      <c r="L1716">
        <v>0</v>
      </c>
      <c r="M1716">
        <v>0</v>
      </c>
      <c r="N1716">
        <v>7</v>
      </c>
      <c r="O1716">
        <v>6</v>
      </c>
      <c r="P1716">
        <v>1</v>
      </c>
      <c r="Q1716">
        <v>0</v>
      </c>
    </row>
    <row r="1717" spans="1:17" x14ac:dyDescent="0.2">
      <c r="A1717" t="s">
        <v>19455</v>
      </c>
      <c r="B1717" t="s">
        <v>88</v>
      </c>
      <c r="C1717" t="s">
        <v>257</v>
      </c>
      <c r="D1717" t="s">
        <v>17736</v>
      </c>
      <c r="E1717" t="s">
        <v>83</v>
      </c>
      <c r="F1717" t="s">
        <v>4927</v>
      </c>
      <c r="G1717">
        <v>0</v>
      </c>
      <c r="H1717">
        <v>0</v>
      </c>
      <c r="I1717">
        <v>0</v>
      </c>
      <c r="J1717">
        <v>0</v>
      </c>
      <c r="K1717">
        <v>0</v>
      </c>
      <c r="L1717">
        <v>0</v>
      </c>
      <c r="M1717">
        <v>0</v>
      </c>
      <c r="N1717">
        <v>6</v>
      </c>
      <c r="O1717">
        <v>6</v>
      </c>
      <c r="P1717">
        <v>0</v>
      </c>
      <c r="Q1717">
        <v>0</v>
      </c>
    </row>
    <row r="1718" spans="1:17" x14ac:dyDescent="0.2">
      <c r="A1718" t="s">
        <v>19456</v>
      </c>
      <c r="B1718" t="s">
        <v>88</v>
      </c>
      <c r="C1718" t="s">
        <v>257</v>
      </c>
      <c r="D1718" t="s">
        <v>17736</v>
      </c>
      <c r="E1718" t="s">
        <v>83</v>
      </c>
      <c r="F1718" t="s">
        <v>17734</v>
      </c>
      <c r="G1718">
        <v>7</v>
      </c>
      <c r="H1718">
        <v>0</v>
      </c>
      <c r="I1718">
        <v>0</v>
      </c>
      <c r="J1718">
        <v>0</v>
      </c>
      <c r="K1718">
        <v>0</v>
      </c>
      <c r="L1718">
        <v>0</v>
      </c>
      <c r="M1718">
        <v>0</v>
      </c>
      <c r="N1718">
        <v>0</v>
      </c>
      <c r="O1718">
        <v>0</v>
      </c>
      <c r="P1718">
        <v>0</v>
      </c>
      <c r="Q1718">
        <v>0</v>
      </c>
    </row>
    <row r="1719" spans="1:17" x14ac:dyDescent="0.2">
      <c r="A1719" t="s">
        <v>19457</v>
      </c>
      <c r="B1719" t="s">
        <v>88</v>
      </c>
      <c r="C1719" t="s">
        <v>257</v>
      </c>
      <c r="D1719" t="s">
        <v>17736</v>
      </c>
      <c r="E1719" t="s">
        <v>81</v>
      </c>
      <c r="F1719" t="s">
        <v>4929</v>
      </c>
      <c r="G1719">
        <v>0</v>
      </c>
      <c r="H1719">
        <v>5</v>
      </c>
      <c r="I1719">
        <v>0</v>
      </c>
      <c r="J1719">
        <v>4</v>
      </c>
      <c r="K1719">
        <v>1</v>
      </c>
      <c r="L1719">
        <v>0</v>
      </c>
      <c r="M1719">
        <v>0</v>
      </c>
      <c r="N1719">
        <v>0</v>
      </c>
      <c r="O1719">
        <v>0</v>
      </c>
      <c r="P1719">
        <v>0</v>
      </c>
      <c r="Q1719">
        <v>0</v>
      </c>
    </row>
    <row r="1720" spans="1:17" x14ac:dyDescent="0.2">
      <c r="A1720" t="s">
        <v>19458</v>
      </c>
      <c r="B1720" t="s">
        <v>88</v>
      </c>
      <c r="C1720" t="s">
        <v>257</v>
      </c>
      <c r="D1720" t="s">
        <v>17736</v>
      </c>
      <c r="E1720" t="s">
        <v>81</v>
      </c>
      <c r="F1720" t="s">
        <v>4931</v>
      </c>
      <c r="G1720">
        <v>0</v>
      </c>
      <c r="H1720">
        <v>5</v>
      </c>
      <c r="I1720">
        <v>0</v>
      </c>
      <c r="J1720">
        <v>4</v>
      </c>
      <c r="K1720">
        <v>1</v>
      </c>
      <c r="L1720">
        <v>0</v>
      </c>
      <c r="M1720">
        <v>0</v>
      </c>
      <c r="N1720">
        <v>0</v>
      </c>
      <c r="O1720">
        <v>0</v>
      </c>
      <c r="P1720">
        <v>0</v>
      </c>
      <c r="Q1720">
        <v>0</v>
      </c>
    </row>
    <row r="1721" spans="1:17" x14ac:dyDescent="0.2">
      <c r="A1721" t="s">
        <v>19459</v>
      </c>
      <c r="B1721" t="s">
        <v>88</v>
      </c>
      <c r="C1721" t="s">
        <v>257</v>
      </c>
      <c r="D1721" t="s">
        <v>17736</v>
      </c>
      <c r="E1721" t="s">
        <v>81</v>
      </c>
      <c r="F1721" t="s">
        <v>4933</v>
      </c>
      <c r="G1721">
        <v>0</v>
      </c>
      <c r="H1721">
        <v>0</v>
      </c>
      <c r="I1721">
        <v>0</v>
      </c>
      <c r="J1721">
        <v>0</v>
      </c>
      <c r="K1721">
        <v>0</v>
      </c>
      <c r="L1721">
        <v>0</v>
      </c>
      <c r="M1721">
        <v>5</v>
      </c>
      <c r="N1721">
        <v>0</v>
      </c>
      <c r="O1721">
        <v>0</v>
      </c>
      <c r="P1721">
        <v>0</v>
      </c>
      <c r="Q1721">
        <v>0</v>
      </c>
    </row>
    <row r="1722" spans="1:17" x14ac:dyDescent="0.2">
      <c r="A1722" t="s">
        <v>19460</v>
      </c>
      <c r="B1722" t="s">
        <v>88</v>
      </c>
      <c r="C1722" t="s">
        <v>257</v>
      </c>
      <c r="D1722" t="s">
        <v>17736</v>
      </c>
      <c r="E1722" t="s">
        <v>81</v>
      </c>
      <c r="F1722" t="s">
        <v>4935</v>
      </c>
      <c r="G1722">
        <v>0</v>
      </c>
      <c r="H1722">
        <v>5</v>
      </c>
      <c r="I1722">
        <v>0</v>
      </c>
      <c r="J1722">
        <v>4</v>
      </c>
      <c r="K1722">
        <v>1</v>
      </c>
      <c r="L1722">
        <v>0</v>
      </c>
      <c r="M1722">
        <v>0</v>
      </c>
      <c r="N1722">
        <v>0</v>
      </c>
      <c r="O1722">
        <v>0</v>
      </c>
      <c r="P1722">
        <v>0</v>
      </c>
      <c r="Q1722">
        <v>0</v>
      </c>
    </row>
    <row r="1723" spans="1:17" x14ac:dyDescent="0.2">
      <c r="A1723" t="s">
        <v>19461</v>
      </c>
      <c r="B1723" t="s">
        <v>88</v>
      </c>
      <c r="C1723" t="s">
        <v>257</v>
      </c>
      <c r="D1723" t="s">
        <v>17736</v>
      </c>
      <c r="E1723" t="s">
        <v>81</v>
      </c>
      <c r="F1723" t="s">
        <v>4937</v>
      </c>
      <c r="G1723">
        <v>0</v>
      </c>
      <c r="H1723">
        <v>5</v>
      </c>
      <c r="I1723">
        <v>0</v>
      </c>
      <c r="J1723">
        <v>4</v>
      </c>
      <c r="K1723">
        <v>1</v>
      </c>
      <c r="L1723">
        <v>0</v>
      </c>
      <c r="M1723">
        <v>0</v>
      </c>
      <c r="N1723">
        <v>0</v>
      </c>
      <c r="O1723">
        <v>0</v>
      </c>
      <c r="P1723">
        <v>0</v>
      </c>
      <c r="Q1723">
        <v>0</v>
      </c>
    </row>
    <row r="1724" spans="1:17" x14ac:dyDescent="0.2">
      <c r="A1724" t="s">
        <v>19462</v>
      </c>
      <c r="B1724" t="s">
        <v>88</v>
      </c>
      <c r="C1724" t="s">
        <v>257</v>
      </c>
      <c r="D1724" t="s">
        <v>17736</v>
      </c>
      <c r="E1724" t="s">
        <v>81</v>
      </c>
      <c r="F1724" t="s">
        <v>4939</v>
      </c>
      <c r="G1724">
        <v>0</v>
      </c>
      <c r="H1724">
        <v>0</v>
      </c>
      <c r="I1724">
        <v>0</v>
      </c>
      <c r="J1724">
        <v>0</v>
      </c>
      <c r="K1724">
        <v>0</v>
      </c>
      <c r="L1724">
        <v>0</v>
      </c>
      <c r="M1724">
        <v>5</v>
      </c>
      <c r="N1724">
        <v>0</v>
      </c>
      <c r="O1724">
        <v>0</v>
      </c>
      <c r="P1724">
        <v>0</v>
      </c>
      <c r="Q1724">
        <v>0</v>
      </c>
    </row>
    <row r="1725" spans="1:17" x14ac:dyDescent="0.2">
      <c r="A1725" t="s">
        <v>19463</v>
      </c>
      <c r="B1725" t="s">
        <v>88</v>
      </c>
      <c r="C1725" t="s">
        <v>257</v>
      </c>
      <c r="D1725" t="s">
        <v>17736</v>
      </c>
      <c r="E1725" t="s">
        <v>81</v>
      </c>
      <c r="F1725" t="s">
        <v>4941</v>
      </c>
      <c r="G1725">
        <v>0</v>
      </c>
      <c r="H1725">
        <v>5</v>
      </c>
      <c r="I1725">
        <v>0</v>
      </c>
      <c r="J1725">
        <v>4</v>
      </c>
      <c r="K1725">
        <v>1</v>
      </c>
      <c r="L1725">
        <v>0</v>
      </c>
      <c r="M1725">
        <v>0</v>
      </c>
      <c r="N1725">
        <v>0</v>
      </c>
      <c r="O1725">
        <v>0</v>
      </c>
      <c r="P1725">
        <v>0</v>
      </c>
      <c r="Q1725">
        <v>0</v>
      </c>
    </row>
    <row r="1726" spans="1:17" x14ac:dyDescent="0.2">
      <c r="A1726" t="s">
        <v>19464</v>
      </c>
      <c r="B1726" t="s">
        <v>88</v>
      </c>
      <c r="C1726" t="s">
        <v>257</v>
      </c>
      <c r="D1726" t="s">
        <v>17736</v>
      </c>
      <c r="E1726" t="s">
        <v>81</v>
      </c>
      <c r="F1726" t="s">
        <v>4943</v>
      </c>
      <c r="G1726">
        <v>0</v>
      </c>
      <c r="H1726">
        <v>0</v>
      </c>
      <c r="I1726">
        <v>0</v>
      </c>
      <c r="J1726">
        <v>0</v>
      </c>
      <c r="K1726">
        <v>0</v>
      </c>
      <c r="L1726">
        <v>0</v>
      </c>
      <c r="M1726">
        <v>5</v>
      </c>
      <c r="N1726">
        <v>0</v>
      </c>
      <c r="O1726">
        <v>0</v>
      </c>
      <c r="P1726">
        <v>0</v>
      </c>
      <c r="Q1726">
        <v>0</v>
      </c>
    </row>
    <row r="1727" spans="1:17" x14ac:dyDescent="0.2">
      <c r="A1727" t="s">
        <v>19465</v>
      </c>
      <c r="B1727" t="s">
        <v>88</v>
      </c>
      <c r="C1727" t="s">
        <v>257</v>
      </c>
      <c r="D1727" t="s">
        <v>17736</v>
      </c>
      <c r="E1727" t="s">
        <v>81</v>
      </c>
      <c r="F1727" t="s">
        <v>4925</v>
      </c>
      <c r="G1727">
        <v>0</v>
      </c>
      <c r="H1727">
        <v>0</v>
      </c>
      <c r="I1727">
        <v>0</v>
      </c>
      <c r="J1727">
        <v>0</v>
      </c>
      <c r="K1727">
        <v>0</v>
      </c>
      <c r="L1727">
        <v>0</v>
      </c>
      <c r="M1727">
        <v>0</v>
      </c>
      <c r="N1727">
        <v>5</v>
      </c>
      <c r="O1727">
        <v>5</v>
      </c>
      <c r="P1727">
        <v>0</v>
      </c>
      <c r="Q1727">
        <v>0</v>
      </c>
    </row>
    <row r="1728" spans="1:17" x14ac:dyDescent="0.2">
      <c r="A1728" t="s">
        <v>19466</v>
      </c>
      <c r="B1728" t="s">
        <v>88</v>
      </c>
      <c r="C1728" t="s">
        <v>257</v>
      </c>
      <c r="D1728" t="s">
        <v>17736</v>
      </c>
      <c r="E1728" t="s">
        <v>81</v>
      </c>
      <c r="F1728" t="s">
        <v>4927</v>
      </c>
      <c r="G1728">
        <v>0</v>
      </c>
      <c r="H1728">
        <v>0</v>
      </c>
      <c r="I1728">
        <v>0</v>
      </c>
      <c r="J1728">
        <v>0</v>
      </c>
      <c r="K1728">
        <v>0</v>
      </c>
      <c r="L1728">
        <v>0</v>
      </c>
      <c r="M1728">
        <v>0</v>
      </c>
      <c r="N1728">
        <v>4</v>
      </c>
      <c r="O1728">
        <v>4</v>
      </c>
      <c r="P1728">
        <v>0</v>
      </c>
      <c r="Q1728">
        <v>0</v>
      </c>
    </row>
    <row r="1729" spans="1:17" x14ac:dyDescent="0.2">
      <c r="A1729" t="s">
        <v>19467</v>
      </c>
      <c r="B1729" t="s">
        <v>88</v>
      </c>
      <c r="C1729" t="s">
        <v>257</v>
      </c>
      <c r="D1729" t="s">
        <v>17736</v>
      </c>
      <c r="E1729" t="s">
        <v>81</v>
      </c>
      <c r="F1729" t="s">
        <v>17734</v>
      </c>
      <c r="G1729">
        <v>5</v>
      </c>
      <c r="H1729">
        <v>0</v>
      </c>
      <c r="I1729">
        <v>0</v>
      </c>
      <c r="J1729">
        <v>0</v>
      </c>
      <c r="K1729">
        <v>0</v>
      </c>
      <c r="L1729">
        <v>0</v>
      </c>
      <c r="M1729">
        <v>0</v>
      </c>
      <c r="N1729">
        <v>0</v>
      </c>
      <c r="O1729">
        <v>0</v>
      </c>
      <c r="P1729">
        <v>0</v>
      </c>
      <c r="Q1729">
        <v>0</v>
      </c>
    </row>
    <row r="1730" spans="1:17" x14ac:dyDescent="0.2">
      <c r="A1730" t="s">
        <v>19468</v>
      </c>
      <c r="B1730" t="s">
        <v>88</v>
      </c>
      <c r="C1730" t="s">
        <v>257</v>
      </c>
      <c r="D1730" t="s">
        <v>17748</v>
      </c>
      <c r="E1730" t="s">
        <v>83</v>
      </c>
      <c r="F1730" t="s">
        <v>17749</v>
      </c>
      <c r="G1730">
        <v>0</v>
      </c>
      <c r="H1730">
        <v>0</v>
      </c>
      <c r="I1730">
        <v>0</v>
      </c>
      <c r="J1730">
        <v>0</v>
      </c>
      <c r="K1730">
        <v>0</v>
      </c>
      <c r="L1730">
        <v>0</v>
      </c>
      <c r="M1730">
        <v>0</v>
      </c>
      <c r="N1730">
        <v>2</v>
      </c>
      <c r="O1730">
        <v>2</v>
      </c>
      <c r="P1730">
        <v>0</v>
      </c>
      <c r="Q1730">
        <v>0</v>
      </c>
    </row>
    <row r="1731" spans="1:17" x14ac:dyDescent="0.2">
      <c r="A1731" t="s">
        <v>19469</v>
      </c>
      <c r="B1731" t="s">
        <v>88</v>
      </c>
      <c r="C1731" t="s">
        <v>257</v>
      </c>
      <c r="D1731" t="s">
        <v>17748</v>
      </c>
      <c r="E1731" t="s">
        <v>83</v>
      </c>
      <c r="F1731" t="s">
        <v>17734</v>
      </c>
      <c r="G1731">
        <v>2</v>
      </c>
      <c r="H1731">
        <v>0</v>
      </c>
      <c r="I1731">
        <v>0</v>
      </c>
      <c r="J1731">
        <v>0</v>
      </c>
      <c r="K1731">
        <v>0</v>
      </c>
      <c r="L1731">
        <v>0</v>
      </c>
      <c r="M1731">
        <v>0</v>
      </c>
      <c r="N1731">
        <v>0</v>
      </c>
      <c r="O1731">
        <v>0</v>
      </c>
      <c r="P1731">
        <v>0</v>
      </c>
      <c r="Q1731">
        <v>0</v>
      </c>
    </row>
    <row r="1732" spans="1:17" x14ac:dyDescent="0.2">
      <c r="A1732" t="s">
        <v>19470</v>
      </c>
      <c r="B1732" t="s">
        <v>88</v>
      </c>
      <c r="C1732" t="s">
        <v>256</v>
      </c>
      <c r="D1732" t="s">
        <v>17736</v>
      </c>
      <c r="E1732" t="s">
        <v>81</v>
      </c>
      <c r="F1732" t="s">
        <v>4943</v>
      </c>
      <c r="G1732">
        <v>0</v>
      </c>
      <c r="H1732">
        <v>0</v>
      </c>
      <c r="I1732">
        <v>0</v>
      </c>
      <c r="J1732">
        <v>0</v>
      </c>
      <c r="K1732">
        <v>0</v>
      </c>
      <c r="L1732">
        <v>0</v>
      </c>
      <c r="M1732">
        <v>21</v>
      </c>
      <c r="N1732">
        <v>0</v>
      </c>
      <c r="O1732">
        <v>0</v>
      </c>
      <c r="P1732">
        <v>0</v>
      </c>
      <c r="Q1732">
        <v>0</v>
      </c>
    </row>
    <row r="1733" spans="1:17" x14ac:dyDescent="0.2">
      <c r="A1733" t="s">
        <v>19471</v>
      </c>
      <c r="B1733" t="s">
        <v>88</v>
      </c>
      <c r="C1733" t="s">
        <v>256</v>
      </c>
      <c r="D1733" t="s">
        <v>17736</v>
      </c>
      <c r="E1733" t="s">
        <v>81</v>
      </c>
      <c r="F1733" t="s">
        <v>4925</v>
      </c>
      <c r="G1733">
        <v>0</v>
      </c>
      <c r="H1733">
        <v>0</v>
      </c>
      <c r="I1733">
        <v>0</v>
      </c>
      <c r="J1733">
        <v>0</v>
      </c>
      <c r="K1733">
        <v>0</v>
      </c>
      <c r="L1733">
        <v>0</v>
      </c>
      <c r="M1733">
        <v>0</v>
      </c>
      <c r="N1733">
        <v>21</v>
      </c>
      <c r="O1733">
        <v>20</v>
      </c>
      <c r="P1733">
        <v>1</v>
      </c>
      <c r="Q1733">
        <v>0</v>
      </c>
    </row>
    <row r="1734" spans="1:17" x14ac:dyDescent="0.2">
      <c r="A1734" t="s">
        <v>19472</v>
      </c>
      <c r="B1734" t="s">
        <v>88</v>
      </c>
      <c r="C1734" t="s">
        <v>256</v>
      </c>
      <c r="D1734" t="s">
        <v>17736</v>
      </c>
      <c r="E1734" t="s">
        <v>81</v>
      </c>
      <c r="F1734" t="s">
        <v>4927</v>
      </c>
      <c r="G1734">
        <v>0</v>
      </c>
      <c r="H1734">
        <v>0</v>
      </c>
      <c r="I1734">
        <v>0</v>
      </c>
      <c r="J1734">
        <v>0</v>
      </c>
      <c r="K1734">
        <v>0</v>
      </c>
      <c r="L1734">
        <v>0</v>
      </c>
      <c r="M1734">
        <v>0</v>
      </c>
      <c r="N1734">
        <v>19</v>
      </c>
      <c r="O1734">
        <v>18</v>
      </c>
      <c r="P1734">
        <v>1</v>
      </c>
      <c r="Q1734">
        <v>0</v>
      </c>
    </row>
    <row r="1735" spans="1:17" x14ac:dyDescent="0.2">
      <c r="A1735" t="s">
        <v>19473</v>
      </c>
      <c r="B1735" t="s">
        <v>88</v>
      </c>
      <c r="C1735" t="s">
        <v>256</v>
      </c>
      <c r="D1735" t="s">
        <v>17736</v>
      </c>
      <c r="E1735" t="s">
        <v>81</v>
      </c>
      <c r="F1735" t="s">
        <v>17734</v>
      </c>
      <c r="G1735">
        <v>21</v>
      </c>
      <c r="H1735">
        <v>0</v>
      </c>
      <c r="I1735">
        <v>0</v>
      </c>
      <c r="J1735">
        <v>0</v>
      </c>
      <c r="K1735">
        <v>0</v>
      </c>
      <c r="L1735">
        <v>0</v>
      </c>
      <c r="M1735">
        <v>0</v>
      </c>
      <c r="N1735">
        <v>0</v>
      </c>
      <c r="O1735">
        <v>0</v>
      </c>
      <c r="P1735">
        <v>0</v>
      </c>
      <c r="Q1735">
        <v>0</v>
      </c>
    </row>
    <row r="1736" spans="1:17" x14ac:dyDescent="0.2">
      <c r="A1736" t="s">
        <v>19474</v>
      </c>
      <c r="B1736" t="s">
        <v>89</v>
      </c>
      <c r="C1736" t="s">
        <v>203</v>
      </c>
      <c r="D1736" t="s">
        <v>17736</v>
      </c>
      <c r="E1736" t="s">
        <v>81</v>
      </c>
      <c r="F1736" t="s">
        <v>17734</v>
      </c>
      <c r="G1736">
        <v>10</v>
      </c>
      <c r="H1736">
        <v>0</v>
      </c>
      <c r="I1736">
        <v>0</v>
      </c>
      <c r="J1736">
        <v>0</v>
      </c>
      <c r="K1736">
        <v>0</v>
      </c>
      <c r="L1736">
        <v>0</v>
      </c>
      <c r="M1736">
        <v>0</v>
      </c>
      <c r="N1736">
        <v>0</v>
      </c>
      <c r="O1736">
        <v>0</v>
      </c>
      <c r="P1736">
        <v>0</v>
      </c>
      <c r="Q1736">
        <v>0</v>
      </c>
    </row>
    <row r="1737" spans="1:17" x14ac:dyDescent="0.2">
      <c r="A1737" t="s">
        <v>19475</v>
      </c>
      <c r="B1737" t="s">
        <v>89</v>
      </c>
      <c r="C1737" t="s">
        <v>203</v>
      </c>
      <c r="D1737" t="s">
        <v>17754</v>
      </c>
      <c r="E1737" t="s">
        <v>83</v>
      </c>
      <c r="F1737" t="s">
        <v>17734</v>
      </c>
      <c r="G1737">
        <v>2</v>
      </c>
      <c r="H1737">
        <v>0</v>
      </c>
      <c r="I1737">
        <v>0</v>
      </c>
      <c r="J1737">
        <v>0</v>
      </c>
      <c r="K1737">
        <v>0</v>
      </c>
      <c r="L1737">
        <v>0</v>
      </c>
      <c r="M1737">
        <v>0</v>
      </c>
      <c r="N1737">
        <v>0</v>
      </c>
      <c r="O1737">
        <v>0</v>
      </c>
      <c r="P1737">
        <v>0</v>
      </c>
      <c r="Q1737">
        <v>0</v>
      </c>
    </row>
    <row r="1738" spans="1:17" x14ac:dyDescent="0.2">
      <c r="A1738" t="s">
        <v>19476</v>
      </c>
      <c r="B1738" t="s">
        <v>89</v>
      </c>
      <c r="C1738" t="s">
        <v>203</v>
      </c>
      <c r="D1738" t="s">
        <v>17754</v>
      </c>
      <c r="E1738" t="s">
        <v>81</v>
      </c>
      <c r="F1738" t="s">
        <v>17734</v>
      </c>
      <c r="G1738">
        <v>1</v>
      </c>
      <c r="H1738">
        <v>0</v>
      </c>
      <c r="I1738">
        <v>0</v>
      </c>
      <c r="J1738">
        <v>0</v>
      </c>
      <c r="K1738">
        <v>0</v>
      </c>
      <c r="L1738">
        <v>0</v>
      </c>
      <c r="M1738">
        <v>0</v>
      </c>
      <c r="N1738">
        <v>0</v>
      </c>
      <c r="O1738">
        <v>0</v>
      </c>
      <c r="P1738">
        <v>0</v>
      </c>
      <c r="Q1738">
        <v>0</v>
      </c>
    </row>
    <row r="1739" spans="1:17" x14ac:dyDescent="0.2">
      <c r="A1739" t="s">
        <v>19477</v>
      </c>
      <c r="B1739" t="s">
        <v>89</v>
      </c>
      <c r="C1739" t="s">
        <v>204</v>
      </c>
      <c r="D1739" t="s">
        <v>17768</v>
      </c>
      <c r="E1739" t="s">
        <v>81</v>
      </c>
      <c r="F1739" t="s">
        <v>17734</v>
      </c>
      <c r="G1739">
        <v>1</v>
      </c>
      <c r="H1739">
        <v>0</v>
      </c>
      <c r="I1739">
        <v>0</v>
      </c>
      <c r="J1739">
        <v>0</v>
      </c>
      <c r="K1739">
        <v>0</v>
      </c>
      <c r="L1739">
        <v>0</v>
      </c>
      <c r="M1739">
        <v>0</v>
      </c>
      <c r="N1739">
        <v>0</v>
      </c>
      <c r="O1739">
        <v>0</v>
      </c>
      <c r="P1739">
        <v>0</v>
      </c>
      <c r="Q1739">
        <v>0</v>
      </c>
    </row>
    <row r="1740" spans="1:17" x14ac:dyDescent="0.2">
      <c r="A1740" t="s">
        <v>19478</v>
      </c>
      <c r="B1740" t="s">
        <v>89</v>
      </c>
      <c r="C1740" t="s">
        <v>204</v>
      </c>
      <c r="D1740" t="s">
        <v>17736</v>
      </c>
      <c r="E1740" t="s">
        <v>83</v>
      </c>
      <c r="F1740" t="s">
        <v>4929</v>
      </c>
      <c r="G1740">
        <v>0</v>
      </c>
      <c r="H1740">
        <v>14</v>
      </c>
      <c r="I1740">
        <v>2</v>
      </c>
      <c r="J1740">
        <v>9</v>
      </c>
      <c r="K1740">
        <v>2</v>
      </c>
      <c r="L1740">
        <v>1</v>
      </c>
      <c r="M1740">
        <v>0</v>
      </c>
      <c r="N1740">
        <v>0</v>
      </c>
      <c r="O1740">
        <v>0</v>
      </c>
      <c r="P1740">
        <v>0</v>
      </c>
      <c r="Q1740">
        <v>0</v>
      </c>
    </row>
    <row r="1741" spans="1:17" x14ac:dyDescent="0.2">
      <c r="A1741" t="s">
        <v>19479</v>
      </c>
      <c r="B1741" t="s">
        <v>89</v>
      </c>
      <c r="C1741" t="s">
        <v>204</v>
      </c>
      <c r="D1741" t="s">
        <v>17736</v>
      </c>
      <c r="E1741" t="s">
        <v>83</v>
      </c>
      <c r="F1741" t="s">
        <v>4931</v>
      </c>
      <c r="G1741">
        <v>0</v>
      </c>
      <c r="H1741">
        <v>14</v>
      </c>
      <c r="I1741">
        <v>2</v>
      </c>
      <c r="J1741">
        <v>9</v>
      </c>
      <c r="K1741">
        <v>2</v>
      </c>
      <c r="L1741">
        <v>1</v>
      </c>
      <c r="M1741">
        <v>0</v>
      </c>
      <c r="N1741">
        <v>0</v>
      </c>
      <c r="O1741">
        <v>0</v>
      </c>
      <c r="P1741">
        <v>0</v>
      </c>
      <c r="Q1741">
        <v>0</v>
      </c>
    </row>
    <row r="1742" spans="1:17" x14ac:dyDescent="0.2">
      <c r="A1742" t="s">
        <v>19480</v>
      </c>
      <c r="B1742" t="s">
        <v>89</v>
      </c>
      <c r="C1742" t="s">
        <v>204</v>
      </c>
      <c r="D1742" t="s">
        <v>17736</v>
      </c>
      <c r="E1742" t="s">
        <v>83</v>
      </c>
      <c r="F1742" t="s">
        <v>4933</v>
      </c>
      <c r="G1742">
        <v>0</v>
      </c>
      <c r="H1742">
        <v>0</v>
      </c>
      <c r="I1742">
        <v>0</v>
      </c>
      <c r="J1742">
        <v>0</v>
      </c>
      <c r="K1742">
        <v>0</v>
      </c>
      <c r="L1742">
        <v>0</v>
      </c>
      <c r="M1742">
        <v>14</v>
      </c>
      <c r="N1742">
        <v>0</v>
      </c>
      <c r="O1742">
        <v>0</v>
      </c>
      <c r="P1742">
        <v>0</v>
      </c>
      <c r="Q1742">
        <v>0</v>
      </c>
    </row>
    <row r="1743" spans="1:17" x14ac:dyDescent="0.2">
      <c r="A1743" t="s">
        <v>19481</v>
      </c>
      <c r="B1743" t="s">
        <v>89</v>
      </c>
      <c r="C1743" t="s">
        <v>204</v>
      </c>
      <c r="D1743" t="s">
        <v>17736</v>
      </c>
      <c r="E1743" t="s">
        <v>83</v>
      </c>
      <c r="F1743" t="s">
        <v>4935</v>
      </c>
      <c r="G1743">
        <v>0</v>
      </c>
      <c r="H1743">
        <v>14</v>
      </c>
      <c r="I1743">
        <v>2</v>
      </c>
      <c r="J1743">
        <v>9</v>
      </c>
      <c r="K1743">
        <v>2</v>
      </c>
      <c r="L1743">
        <v>1</v>
      </c>
      <c r="M1743">
        <v>0</v>
      </c>
      <c r="N1743">
        <v>0</v>
      </c>
      <c r="O1743">
        <v>0</v>
      </c>
      <c r="P1743">
        <v>0</v>
      </c>
      <c r="Q1743">
        <v>0</v>
      </c>
    </row>
    <row r="1744" spans="1:17" x14ac:dyDescent="0.2">
      <c r="A1744" t="s">
        <v>19482</v>
      </c>
      <c r="B1744" t="s">
        <v>89</v>
      </c>
      <c r="C1744" t="s">
        <v>204</v>
      </c>
      <c r="D1744" t="s">
        <v>17736</v>
      </c>
      <c r="E1744" t="s">
        <v>83</v>
      </c>
      <c r="F1744" t="s">
        <v>4937</v>
      </c>
      <c r="G1744">
        <v>0</v>
      </c>
      <c r="H1744">
        <v>14</v>
      </c>
      <c r="I1744">
        <v>2</v>
      </c>
      <c r="J1744">
        <v>9</v>
      </c>
      <c r="K1744">
        <v>2</v>
      </c>
      <c r="L1744">
        <v>1</v>
      </c>
      <c r="M1744">
        <v>0</v>
      </c>
      <c r="N1744">
        <v>0</v>
      </c>
      <c r="O1744">
        <v>0</v>
      </c>
      <c r="P1744">
        <v>0</v>
      </c>
      <c r="Q1744">
        <v>0</v>
      </c>
    </row>
    <row r="1745" spans="1:17" x14ac:dyDescent="0.2">
      <c r="A1745" t="s">
        <v>19483</v>
      </c>
      <c r="B1745" t="s">
        <v>89</v>
      </c>
      <c r="C1745" t="s">
        <v>204</v>
      </c>
      <c r="D1745" t="s">
        <v>17736</v>
      </c>
      <c r="E1745" t="s">
        <v>83</v>
      </c>
      <c r="F1745" t="s">
        <v>4939</v>
      </c>
      <c r="G1745">
        <v>0</v>
      </c>
      <c r="H1745">
        <v>0</v>
      </c>
      <c r="I1745">
        <v>0</v>
      </c>
      <c r="J1745">
        <v>0</v>
      </c>
      <c r="K1745">
        <v>0</v>
      </c>
      <c r="L1745">
        <v>0</v>
      </c>
      <c r="M1745">
        <v>14</v>
      </c>
      <c r="N1745">
        <v>0</v>
      </c>
      <c r="O1745">
        <v>0</v>
      </c>
      <c r="P1745">
        <v>0</v>
      </c>
      <c r="Q1745">
        <v>0</v>
      </c>
    </row>
    <row r="1746" spans="1:17" x14ac:dyDescent="0.2">
      <c r="A1746" t="s">
        <v>19484</v>
      </c>
      <c r="B1746" t="s">
        <v>89</v>
      </c>
      <c r="C1746" t="s">
        <v>204</v>
      </c>
      <c r="D1746" t="s">
        <v>17736</v>
      </c>
      <c r="E1746" t="s">
        <v>83</v>
      </c>
      <c r="F1746" t="s">
        <v>4941</v>
      </c>
      <c r="G1746">
        <v>0</v>
      </c>
      <c r="H1746">
        <v>14</v>
      </c>
      <c r="I1746">
        <v>2</v>
      </c>
      <c r="J1746">
        <v>9</v>
      </c>
      <c r="K1746">
        <v>2</v>
      </c>
      <c r="L1746">
        <v>1</v>
      </c>
      <c r="M1746">
        <v>0</v>
      </c>
      <c r="N1746">
        <v>0</v>
      </c>
      <c r="O1746">
        <v>0</v>
      </c>
      <c r="P1746">
        <v>0</v>
      </c>
      <c r="Q1746">
        <v>0</v>
      </c>
    </row>
    <row r="1747" spans="1:17" x14ac:dyDescent="0.2">
      <c r="A1747" t="s">
        <v>19485</v>
      </c>
      <c r="B1747" t="s">
        <v>89</v>
      </c>
      <c r="C1747" t="s">
        <v>204</v>
      </c>
      <c r="D1747" t="s">
        <v>17736</v>
      </c>
      <c r="E1747" t="s">
        <v>83</v>
      </c>
      <c r="F1747" t="s">
        <v>4943</v>
      </c>
      <c r="G1747">
        <v>0</v>
      </c>
      <c r="H1747">
        <v>0</v>
      </c>
      <c r="I1747">
        <v>0</v>
      </c>
      <c r="J1747">
        <v>0</v>
      </c>
      <c r="K1747">
        <v>0</v>
      </c>
      <c r="L1747">
        <v>0</v>
      </c>
      <c r="M1747">
        <v>14</v>
      </c>
      <c r="N1747">
        <v>0</v>
      </c>
      <c r="O1747">
        <v>0</v>
      </c>
      <c r="P1747">
        <v>0</v>
      </c>
      <c r="Q1747">
        <v>0</v>
      </c>
    </row>
    <row r="1748" spans="1:17" x14ac:dyDescent="0.2">
      <c r="A1748" t="s">
        <v>19486</v>
      </c>
      <c r="B1748" t="s">
        <v>89</v>
      </c>
      <c r="C1748" t="s">
        <v>204</v>
      </c>
      <c r="D1748" t="s">
        <v>17736</v>
      </c>
      <c r="E1748" t="s">
        <v>83</v>
      </c>
      <c r="F1748" t="s">
        <v>4925</v>
      </c>
      <c r="G1748">
        <v>0</v>
      </c>
      <c r="H1748">
        <v>0</v>
      </c>
      <c r="I1748">
        <v>0</v>
      </c>
      <c r="J1748">
        <v>0</v>
      </c>
      <c r="K1748">
        <v>0</v>
      </c>
      <c r="L1748">
        <v>0</v>
      </c>
      <c r="M1748">
        <v>0</v>
      </c>
      <c r="N1748">
        <v>8</v>
      </c>
      <c r="O1748">
        <v>7</v>
      </c>
      <c r="P1748">
        <v>1</v>
      </c>
      <c r="Q1748">
        <v>0</v>
      </c>
    </row>
    <row r="1749" spans="1:17" x14ac:dyDescent="0.2">
      <c r="A1749" t="s">
        <v>19487</v>
      </c>
      <c r="B1749" t="s">
        <v>89</v>
      </c>
      <c r="C1749" t="s">
        <v>204</v>
      </c>
      <c r="D1749" t="s">
        <v>17736</v>
      </c>
      <c r="E1749" t="s">
        <v>83</v>
      </c>
      <c r="F1749" t="s">
        <v>4927</v>
      </c>
      <c r="G1749">
        <v>0</v>
      </c>
      <c r="H1749">
        <v>0</v>
      </c>
      <c r="I1749">
        <v>0</v>
      </c>
      <c r="J1749">
        <v>0</v>
      </c>
      <c r="K1749">
        <v>0</v>
      </c>
      <c r="L1749">
        <v>0</v>
      </c>
      <c r="M1749">
        <v>0</v>
      </c>
      <c r="N1749">
        <v>5</v>
      </c>
      <c r="O1749">
        <v>4</v>
      </c>
      <c r="P1749">
        <v>1</v>
      </c>
      <c r="Q1749">
        <v>0</v>
      </c>
    </row>
    <row r="1750" spans="1:17" x14ac:dyDescent="0.2">
      <c r="A1750" t="s">
        <v>19488</v>
      </c>
      <c r="B1750" t="s">
        <v>89</v>
      </c>
      <c r="C1750" t="s">
        <v>204</v>
      </c>
      <c r="D1750" t="s">
        <v>17736</v>
      </c>
      <c r="E1750" t="s">
        <v>83</v>
      </c>
      <c r="F1750" t="s">
        <v>17734</v>
      </c>
      <c r="G1750">
        <v>14</v>
      </c>
      <c r="H1750">
        <v>0</v>
      </c>
      <c r="I1750">
        <v>0</v>
      </c>
      <c r="J1750">
        <v>0</v>
      </c>
      <c r="K1750">
        <v>0</v>
      </c>
      <c r="L1750">
        <v>0</v>
      </c>
      <c r="M1750">
        <v>0</v>
      </c>
      <c r="N1750">
        <v>0</v>
      </c>
      <c r="O1750">
        <v>0</v>
      </c>
      <c r="P1750">
        <v>0</v>
      </c>
      <c r="Q1750">
        <v>0</v>
      </c>
    </row>
    <row r="1751" spans="1:17" x14ac:dyDescent="0.2">
      <c r="A1751" t="s">
        <v>19489</v>
      </c>
      <c r="B1751" t="s">
        <v>89</v>
      </c>
      <c r="C1751" t="s">
        <v>204</v>
      </c>
      <c r="D1751" t="s">
        <v>17736</v>
      </c>
      <c r="E1751" t="s">
        <v>81</v>
      </c>
      <c r="F1751" t="s">
        <v>4929</v>
      </c>
      <c r="G1751">
        <v>0</v>
      </c>
      <c r="H1751">
        <v>11</v>
      </c>
      <c r="I1751">
        <v>2</v>
      </c>
      <c r="J1751">
        <v>6</v>
      </c>
      <c r="K1751">
        <v>1</v>
      </c>
      <c r="L1751">
        <v>2</v>
      </c>
      <c r="M1751">
        <v>0</v>
      </c>
      <c r="N1751">
        <v>0</v>
      </c>
      <c r="O1751">
        <v>0</v>
      </c>
      <c r="P1751">
        <v>0</v>
      </c>
      <c r="Q1751">
        <v>0</v>
      </c>
    </row>
    <row r="1752" spans="1:17" x14ac:dyDescent="0.2">
      <c r="A1752" t="s">
        <v>19490</v>
      </c>
      <c r="B1752" t="s">
        <v>89</v>
      </c>
      <c r="C1752" t="s">
        <v>204</v>
      </c>
      <c r="D1752" t="s">
        <v>17736</v>
      </c>
      <c r="E1752" t="s">
        <v>81</v>
      </c>
      <c r="F1752" t="s">
        <v>4931</v>
      </c>
      <c r="G1752">
        <v>0</v>
      </c>
      <c r="H1752">
        <v>11</v>
      </c>
      <c r="I1752">
        <v>2</v>
      </c>
      <c r="J1752">
        <v>6</v>
      </c>
      <c r="K1752">
        <v>1</v>
      </c>
      <c r="L1752">
        <v>2</v>
      </c>
      <c r="M1752">
        <v>0</v>
      </c>
      <c r="N1752">
        <v>0</v>
      </c>
      <c r="O1752">
        <v>0</v>
      </c>
      <c r="P1752">
        <v>0</v>
      </c>
      <c r="Q1752">
        <v>0</v>
      </c>
    </row>
    <row r="1753" spans="1:17" x14ac:dyDescent="0.2">
      <c r="A1753" t="s">
        <v>19491</v>
      </c>
      <c r="B1753" t="s">
        <v>89</v>
      </c>
      <c r="C1753" t="s">
        <v>204</v>
      </c>
      <c r="D1753" t="s">
        <v>17736</v>
      </c>
      <c r="E1753" t="s">
        <v>81</v>
      </c>
      <c r="F1753" t="s">
        <v>4933</v>
      </c>
      <c r="G1753">
        <v>0</v>
      </c>
      <c r="H1753">
        <v>0</v>
      </c>
      <c r="I1753">
        <v>0</v>
      </c>
      <c r="J1753">
        <v>0</v>
      </c>
      <c r="K1753">
        <v>0</v>
      </c>
      <c r="L1753">
        <v>0</v>
      </c>
      <c r="M1753">
        <v>11</v>
      </c>
      <c r="N1753">
        <v>0</v>
      </c>
      <c r="O1753">
        <v>0</v>
      </c>
      <c r="P1753">
        <v>0</v>
      </c>
      <c r="Q1753">
        <v>0</v>
      </c>
    </row>
    <row r="1754" spans="1:17" x14ac:dyDescent="0.2">
      <c r="A1754" t="s">
        <v>19492</v>
      </c>
      <c r="B1754" t="s">
        <v>89</v>
      </c>
      <c r="C1754" t="s">
        <v>204</v>
      </c>
      <c r="D1754" t="s">
        <v>17736</v>
      </c>
      <c r="E1754" t="s">
        <v>81</v>
      </c>
      <c r="F1754" t="s">
        <v>4935</v>
      </c>
      <c r="G1754">
        <v>0</v>
      </c>
      <c r="H1754">
        <v>11</v>
      </c>
      <c r="I1754">
        <v>2</v>
      </c>
      <c r="J1754">
        <v>6</v>
      </c>
      <c r="K1754">
        <v>1</v>
      </c>
      <c r="L1754">
        <v>2</v>
      </c>
      <c r="M1754">
        <v>0</v>
      </c>
      <c r="N1754">
        <v>0</v>
      </c>
      <c r="O1754">
        <v>0</v>
      </c>
      <c r="P1754">
        <v>0</v>
      </c>
      <c r="Q1754">
        <v>0</v>
      </c>
    </row>
    <row r="1755" spans="1:17" x14ac:dyDescent="0.2">
      <c r="A1755" t="s">
        <v>19493</v>
      </c>
      <c r="B1755" t="s">
        <v>89</v>
      </c>
      <c r="C1755" t="s">
        <v>204</v>
      </c>
      <c r="D1755" t="s">
        <v>17736</v>
      </c>
      <c r="E1755" t="s">
        <v>81</v>
      </c>
      <c r="F1755" t="s">
        <v>4937</v>
      </c>
      <c r="G1755">
        <v>0</v>
      </c>
      <c r="H1755">
        <v>11</v>
      </c>
      <c r="I1755">
        <v>2</v>
      </c>
      <c r="J1755">
        <v>6</v>
      </c>
      <c r="K1755">
        <v>1</v>
      </c>
      <c r="L1755">
        <v>2</v>
      </c>
      <c r="M1755">
        <v>0</v>
      </c>
      <c r="N1755">
        <v>0</v>
      </c>
      <c r="O1755">
        <v>0</v>
      </c>
      <c r="P1755">
        <v>0</v>
      </c>
      <c r="Q1755">
        <v>0</v>
      </c>
    </row>
    <row r="1756" spans="1:17" x14ac:dyDescent="0.2">
      <c r="A1756" t="s">
        <v>19494</v>
      </c>
      <c r="B1756" t="s">
        <v>89</v>
      </c>
      <c r="C1756" t="s">
        <v>204</v>
      </c>
      <c r="D1756" t="s">
        <v>17736</v>
      </c>
      <c r="E1756" t="s">
        <v>81</v>
      </c>
      <c r="F1756" t="s">
        <v>4939</v>
      </c>
      <c r="G1756">
        <v>0</v>
      </c>
      <c r="H1756">
        <v>0</v>
      </c>
      <c r="I1756">
        <v>0</v>
      </c>
      <c r="J1756">
        <v>0</v>
      </c>
      <c r="K1756">
        <v>0</v>
      </c>
      <c r="L1756">
        <v>0</v>
      </c>
      <c r="M1756">
        <v>11</v>
      </c>
      <c r="N1756">
        <v>0</v>
      </c>
      <c r="O1756">
        <v>0</v>
      </c>
      <c r="P1756">
        <v>0</v>
      </c>
      <c r="Q1756">
        <v>0</v>
      </c>
    </row>
    <row r="1757" spans="1:17" x14ac:dyDescent="0.2">
      <c r="A1757" t="s">
        <v>19495</v>
      </c>
      <c r="B1757" t="s">
        <v>89</v>
      </c>
      <c r="C1757" t="s">
        <v>204</v>
      </c>
      <c r="D1757" t="s">
        <v>17736</v>
      </c>
      <c r="E1757" t="s">
        <v>81</v>
      </c>
      <c r="F1757" t="s">
        <v>4941</v>
      </c>
      <c r="G1757">
        <v>0</v>
      </c>
      <c r="H1757">
        <v>11</v>
      </c>
      <c r="I1757">
        <v>2</v>
      </c>
      <c r="J1757">
        <v>6</v>
      </c>
      <c r="K1757">
        <v>1</v>
      </c>
      <c r="L1757">
        <v>2</v>
      </c>
      <c r="M1757">
        <v>0</v>
      </c>
      <c r="N1757">
        <v>0</v>
      </c>
      <c r="O1757">
        <v>0</v>
      </c>
      <c r="P1757">
        <v>0</v>
      </c>
      <c r="Q1757">
        <v>0</v>
      </c>
    </row>
    <row r="1758" spans="1:17" x14ac:dyDescent="0.2">
      <c r="A1758" t="s">
        <v>19496</v>
      </c>
      <c r="B1758" t="s">
        <v>89</v>
      </c>
      <c r="C1758" t="s">
        <v>204</v>
      </c>
      <c r="D1758" t="s">
        <v>17736</v>
      </c>
      <c r="E1758" t="s">
        <v>81</v>
      </c>
      <c r="F1758" t="s">
        <v>4943</v>
      </c>
      <c r="G1758">
        <v>0</v>
      </c>
      <c r="H1758">
        <v>0</v>
      </c>
      <c r="I1758">
        <v>0</v>
      </c>
      <c r="J1758">
        <v>0</v>
      </c>
      <c r="K1758">
        <v>0</v>
      </c>
      <c r="L1758">
        <v>0</v>
      </c>
      <c r="M1758">
        <v>11</v>
      </c>
      <c r="N1758">
        <v>0</v>
      </c>
      <c r="O1758">
        <v>0</v>
      </c>
      <c r="P1758">
        <v>0</v>
      </c>
      <c r="Q1758">
        <v>0</v>
      </c>
    </row>
    <row r="1759" spans="1:17" x14ac:dyDescent="0.2">
      <c r="A1759" t="s">
        <v>19497</v>
      </c>
      <c r="B1759" t="s">
        <v>89</v>
      </c>
      <c r="C1759" t="s">
        <v>204</v>
      </c>
      <c r="D1759" t="s">
        <v>17736</v>
      </c>
      <c r="E1759" t="s">
        <v>81</v>
      </c>
      <c r="F1759" t="s">
        <v>4925</v>
      </c>
      <c r="G1759">
        <v>0</v>
      </c>
      <c r="H1759">
        <v>0</v>
      </c>
      <c r="I1759">
        <v>0</v>
      </c>
      <c r="J1759">
        <v>0</v>
      </c>
      <c r="K1759">
        <v>0</v>
      </c>
      <c r="L1759">
        <v>0</v>
      </c>
      <c r="M1759">
        <v>0</v>
      </c>
      <c r="N1759">
        <v>8</v>
      </c>
      <c r="O1759">
        <v>7</v>
      </c>
      <c r="P1759">
        <v>0</v>
      </c>
      <c r="Q1759">
        <v>1</v>
      </c>
    </row>
    <row r="1760" spans="1:17" x14ac:dyDescent="0.2">
      <c r="A1760" t="s">
        <v>19498</v>
      </c>
      <c r="B1760" t="s">
        <v>89</v>
      </c>
      <c r="C1760" t="s">
        <v>204</v>
      </c>
      <c r="D1760" t="s">
        <v>17736</v>
      </c>
      <c r="E1760" t="s">
        <v>81</v>
      </c>
      <c r="F1760" t="s">
        <v>4927</v>
      </c>
      <c r="G1760">
        <v>0</v>
      </c>
      <c r="H1760">
        <v>0</v>
      </c>
      <c r="I1760">
        <v>0</v>
      </c>
      <c r="J1760">
        <v>0</v>
      </c>
      <c r="K1760">
        <v>0</v>
      </c>
      <c r="L1760">
        <v>0</v>
      </c>
      <c r="M1760">
        <v>0</v>
      </c>
      <c r="N1760">
        <v>4</v>
      </c>
      <c r="O1760">
        <v>3</v>
      </c>
      <c r="P1760">
        <v>0</v>
      </c>
      <c r="Q1760">
        <v>1</v>
      </c>
    </row>
    <row r="1761" spans="1:17" x14ac:dyDescent="0.2">
      <c r="A1761" t="s">
        <v>19499</v>
      </c>
      <c r="B1761" t="s">
        <v>89</v>
      </c>
      <c r="C1761" t="s">
        <v>204</v>
      </c>
      <c r="D1761" t="s">
        <v>17736</v>
      </c>
      <c r="E1761" t="s">
        <v>81</v>
      </c>
      <c r="F1761" t="s">
        <v>17734</v>
      </c>
      <c r="G1761">
        <v>11</v>
      </c>
      <c r="H1761">
        <v>0</v>
      </c>
      <c r="I1761">
        <v>0</v>
      </c>
      <c r="J1761">
        <v>0</v>
      </c>
      <c r="K1761">
        <v>0</v>
      </c>
      <c r="L1761">
        <v>0</v>
      </c>
      <c r="M1761">
        <v>0</v>
      </c>
      <c r="N1761">
        <v>0</v>
      </c>
      <c r="O1761">
        <v>0</v>
      </c>
      <c r="P1761">
        <v>0</v>
      </c>
      <c r="Q1761">
        <v>0</v>
      </c>
    </row>
    <row r="1762" spans="1:17" x14ac:dyDescent="0.2">
      <c r="A1762" t="s">
        <v>19500</v>
      </c>
      <c r="B1762" t="s">
        <v>89</v>
      </c>
      <c r="C1762" t="s">
        <v>204</v>
      </c>
      <c r="D1762" t="s">
        <v>17748</v>
      </c>
      <c r="E1762" t="s">
        <v>83</v>
      </c>
      <c r="F1762" t="s">
        <v>17749</v>
      </c>
      <c r="G1762">
        <v>0</v>
      </c>
      <c r="H1762">
        <v>0</v>
      </c>
      <c r="I1762">
        <v>0</v>
      </c>
      <c r="J1762">
        <v>0</v>
      </c>
      <c r="K1762">
        <v>0</v>
      </c>
      <c r="L1762">
        <v>0</v>
      </c>
      <c r="M1762">
        <v>0</v>
      </c>
      <c r="N1762">
        <v>1</v>
      </c>
      <c r="O1762">
        <v>1</v>
      </c>
      <c r="P1762">
        <v>0</v>
      </c>
      <c r="Q1762">
        <v>0</v>
      </c>
    </row>
    <row r="1763" spans="1:17" x14ac:dyDescent="0.2">
      <c r="A1763" t="s">
        <v>19501</v>
      </c>
      <c r="B1763" t="s">
        <v>89</v>
      </c>
      <c r="C1763" t="s">
        <v>204</v>
      </c>
      <c r="D1763" t="s">
        <v>17748</v>
      </c>
      <c r="E1763" t="s">
        <v>83</v>
      </c>
      <c r="F1763" t="s">
        <v>17734</v>
      </c>
      <c r="G1763">
        <v>1</v>
      </c>
      <c r="H1763">
        <v>0</v>
      </c>
      <c r="I1763">
        <v>0</v>
      </c>
      <c r="J1763">
        <v>0</v>
      </c>
      <c r="K1763">
        <v>0</v>
      </c>
      <c r="L1763">
        <v>0</v>
      </c>
      <c r="M1763">
        <v>0</v>
      </c>
      <c r="N1763">
        <v>0</v>
      </c>
      <c r="O1763">
        <v>0</v>
      </c>
      <c r="P1763">
        <v>0</v>
      </c>
      <c r="Q1763">
        <v>0</v>
      </c>
    </row>
    <row r="1764" spans="1:17" x14ac:dyDescent="0.2">
      <c r="A1764" t="s">
        <v>19502</v>
      </c>
      <c r="B1764" t="s">
        <v>88</v>
      </c>
      <c r="C1764" t="s">
        <v>113</v>
      </c>
      <c r="D1764" t="s">
        <v>17736</v>
      </c>
      <c r="E1764" t="s">
        <v>83</v>
      </c>
      <c r="F1764" t="s">
        <v>4933</v>
      </c>
      <c r="G1764">
        <v>0</v>
      </c>
      <c r="H1764">
        <v>0</v>
      </c>
      <c r="I1764">
        <v>0</v>
      </c>
      <c r="J1764">
        <v>0</v>
      </c>
      <c r="K1764">
        <v>0</v>
      </c>
      <c r="L1764">
        <v>0</v>
      </c>
      <c r="M1764">
        <v>19</v>
      </c>
      <c r="N1764">
        <v>0</v>
      </c>
      <c r="O1764">
        <v>0</v>
      </c>
      <c r="P1764">
        <v>0</v>
      </c>
      <c r="Q1764">
        <v>0</v>
      </c>
    </row>
    <row r="1765" spans="1:17" x14ac:dyDescent="0.2">
      <c r="A1765" t="s">
        <v>19503</v>
      </c>
      <c r="B1765" t="s">
        <v>88</v>
      </c>
      <c r="C1765" t="s">
        <v>113</v>
      </c>
      <c r="D1765" t="s">
        <v>17736</v>
      </c>
      <c r="E1765" t="s">
        <v>83</v>
      </c>
      <c r="F1765" t="s">
        <v>4935</v>
      </c>
      <c r="G1765">
        <v>0</v>
      </c>
      <c r="H1765">
        <v>19</v>
      </c>
      <c r="I1765">
        <v>4</v>
      </c>
      <c r="J1765">
        <v>13</v>
      </c>
      <c r="K1765">
        <v>1</v>
      </c>
      <c r="L1765">
        <v>1</v>
      </c>
      <c r="M1765">
        <v>0</v>
      </c>
      <c r="N1765">
        <v>0</v>
      </c>
      <c r="O1765">
        <v>0</v>
      </c>
      <c r="P1765">
        <v>0</v>
      </c>
      <c r="Q1765">
        <v>0</v>
      </c>
    </row>
    <row r="1766" spans="1:17" x14ac:dyDescent="0.2">
      <c r="A1766" t="s">
        <v>19504</v>
      </c>
      <c r="B1766" t="s">
        <v>88</v>
      </c>
      <c r="C1766" t="s">
        <v>113</v>
      </c>
      <c r="D1766" t="s">
        <v>17736</v>
      </c>
      <c r="E1766" t="s">
        <v>83</v>
      </c>
      <c r="F1766" t="s">
        <v>4937</v>
      </c>
      <c r="G1766">
        <v>0</v>
      </c>
      <c r="H1766">
        <v>19</v>
      </c>
      <c r="I1766">
        <v>4</v>
      </c>
      <c r="J1766">
        <v>13</v>
      </c>
      <c r="K1766">
        <v>1</v>
      </c>
      <c r="L1766">
        <v>1</v>
      </c>
      <c r="M1766">
        <v>0</v>
      </c>
      <c r="N1766">
        <v>0</v>
      </c>
      <c r="O1766">
        <v>0</v>
      </c>
      <c r="P1766">
        <v>0</v>
      </c>
      <c r="Q1766">
        <v>0</v>
      </c>
    </row>
    <row r="1767" spans="1:17" x14ac:dyDescent="0.2">
      <c r="A1767" t="s">
        <v>19505</v>
      </c>
      <c r="B1767" t="s">
        <v>88</v>
      </c>
      <c r="C1767" t="s">
        <v>113</v>
      </c>
      <c r="D1767" t="s">
        <v>17736</v>
      </c>
      <c r="E1767" t="s">
        <v>83</v>
      </c>
      <c r="F1767" t="s">
        <v>4939</v>
      </c>
      <c r="G1767">
        <v>0</v>
      </c>
      <c r="H1767">
        <v>0</v>
      </c>
      <c r="I1767">
        <v>0</v>
      </c>
      <c r="J1767">
        <v>0</v>
      </c>
      <c r="K1767">
        <v>0</v>
      </c>
      <c r="L1767">
        <v>0</v>
      </c>
      <c r="M1767">
        <v>19</v>
      </c>
      <c r="N1767">
        <v>0</v>
      </c>
      <c r="O1767">
        <v>0</v>
      </c>
      <c r="P1767">
        <v>0</v>
      </c>
      <c r="Q1767">
        <v>0</v>
      </c>
    </row>
    <row r="1768" spans="1:17" x14ac:dyDescent="0.2">
      <c r="A1768" t="s">
        <v>19506</v>
      </c>
      <c r="B1768" t="s">
        <v>88</v>
      </c>
      <c r="C1768" t="s">
        <v>113</v>
      </c>
      <c r="D1768" t="s">
        <v>17736</v>
      </c>
      <c r="E1768" t="s">
        <v>83</v>
      </c>
      <c r="F1768" t="s">
        <v>4941</v>
      </c>
      <c r="G1768">
        <v>0</v>
      </c>
      <c r="H1768">
        <v>19</v>
      </c>
      <c r="I1768">
        <v>4</v>
      </c>
      <c r="J1768">
        <v>14</v>
      </c>
      <c r="K1768">
        <v>0</v>
      </c>
      <c r="L1768">
        <v>1</v>
      </c>
      <c r="M1768">
        <v>0</v>
      </c>
      <c r="N1768">
        <v>0</v>
      </c>
      <c r="O1768">
        <v>0</v>
      </c>
      <c r="P1768">
        <v>0</v>
      </c>
      <c r="Q1768">
        <v>0</v>
      </c>
    </row>
    <row r="1769" spans="1:17" x14ac:dyDescent="0.2">
      <c r="A1769" t="s">
        <v>19507</v>
      </c>
      <c r="B1769" t="s">
        <v>88</v>
      </c>
      <c r="C1769" t="s">
        <v>113</v>
      </c>
      <c r="D1769" t="s">
        <v>17736</v>
      </c>
      <c r="E1769" t="s">
        <v>83</v>
      </c>
      <c r="F1769" t="s">
        <v>4943</v>
      </c>
      <c r="G1769">
        <v>0</v>
      </c>
      <c r="H1769">
        <v>0</v>
      </c>
      <c r="I1769">
        <v>0</v>
      </c>
      <c r="J1769">
        <v>0</v>
      </c>
      <c r="K1769">
        <v>0</v>
      </c>
      <c r="L1769">
        <v>0</v>
      </c>
      <c r="M1769">
        <v>19</v>
      </c>
      <c r="N1769">
        <v>0</v>
      </c>
      <c r="O1769">
        <v>0</v>
      </c>
      <c r="P1769">
        <v>0</v>
      </c>
      <c r="Q1769">
        <v>0</v>
      </c>
    </row>
    <row r="1770" spans="1:17" x14ac:dyDescent="0.2">
      <c r="A1770" t="s">
        <v>19508</v>
      </c>
      <c r="B1770" t="s">
        <v>88</v>
      </c>
      <c r="C1770" t="s">
        <v>113</v>
      </c>
      <c r="D1770" t="s">
        <v>17736</v>
      </c>
      <c r="E1770" t="s">
        <v>83</v>
      </c>
      <c r="F1770" t="s">
        <v>4925</v>
      </c>
      <c r="G1770">
        <v>0</v>
      </c>
      <c r="H1770">
        <v>0</v>
      </c>
      <c r="I1770">
        <v>0</v>
      </c>
      <c r="J1770">
        <v>0</v>
      </c>
      <c r="K1770">
        <v>0</v>
      </c>
      <c r="L1770">
        <v>0</v>
      </c>
      <c r="M1770">
        <v>0</v>
      </c>
      <c r="N1770">
        <v>19</v>
      </c>
      <c r="O1770">
        <v>18</v>
      </c>
      <c r="P1770">
        <v>1</v>
      </c>
      <c r="Q1770">
        <v>0</v>
      </c>
    </row>
    <row r="1771" spans="1:17" x14ac:dyDescent="0.2">
      <c r="A1771" t="s">
        <v>19509</v>
      </c>
      <c r="B1771" t="s">
        <v>88</v>
      </c>
      <c r="C1771" t="s">
        <v>113</v>
      </c>
      <c r="D1771" t="s">
        <v>17736</v>
      </c>
      <c r="E1771" t="s">
        <v>83</v>
      </c>
      <c r="F1771" t="s">
        <v>4927</v>
      </c>
      <c r="G1771">
        <v>0</v>
      </c>
      <c r="H1771">
        <v>0</v>
      </c>
      <c r="I1771">
        <v>0</v>
      </c>
      <c r="J1771">
        <v>0</v>
      </c>
      <c r="K1771">
        <v>0</v>
      </c>
      <c r="L1771">
        <v>0</v>
      </c>
      <c r="M1771">
        <v>0</v>
      </c>
      <c r="N1771">
        <v>15</v>
      </c>
      <c r="O1771">
        <v>14</v>
      </c>
      <c r="P1771">
        <v>1</v>
      </c>
      <c r="Q1771">
        <v>0</v>
      </c>
    </row>
    <row r="1772" spans="1:17" x14ac:dyDescent="0.2">
      <c r="A1772" t="s">
        <v>19510</v>
      </c>
      <c r="B1772" t="s">
        <v>88</v>
      </c>
      <c r="C1772" t="s">
        <v>113</v>
      </c>
      <c r="D1772" t="s">
        <v>17736</v>
      </c>
      <c r="E1772" t="s">
        <v>83</v>
      </c>
      <c r="F1772" t="s">
        <v>17734</v>
      </c>
      <c r="G1772">
        <v>19</v>
      </c>
      <c r="H1772">
        <v>0</v>
      </c>
      <c r="I1772">
        <v>0</v>
      </c>
      <c r="J1772">
        <v>0</v>
      </c>
      <c r="K1772">
        <v>0</v>
      </c>
      <c r="L1772">
        <v>0</v>
      </c>
      <c r="M1772">
        <v>0</v>
      </c>
      <c r="N1772">
        <v>0</v>
      </c>
      <c r="O1772">
        <v>0</v>
      </c>
      <c r="P1772">
        <v>0</v>
      </c>
      <c r="Q1772">
        <v>0</v>
      </c>
    </row>
    <row r="1773" spans="1:17" x14ac:dyDescent="0.2">
      <c r="A1773" t="s">
        <v>19511</v>
      </c>
      <c r="B1773" t="s">
        <v>88</v>
      </c>
      <c r="C1773" t="s">
        <v>113</v>
      </c>
      <c r="D1773" t="s">
        <v>17736</v>
      </c>
      <c r="E1773" t="s">
        <v>81</v>
      </c>
      <c r="F1773" t="s">
        <v>4929</v>
      </c>
      <c r="G1773">
        <v>0</v>
      </c>
      <c r="H1773">
        <v>23</v>
      </c>
      <c r="I1773">
        <v>0</v>
      </c>
      <c r="J1773">
        <v>18</v>
      </c>
      <c r="K1773">
        <v>2</v>
      </c>
      <c r="L1773">
        <v>3</v>
      </c>
      <c r="M1773">
        <v>0</v>
      </c>
      <c r="N1773">
        <v>0</v>
      </c>
      <c r="O1773">
        <v>0</v>
      </c>
      <c r="P1773">
        <v>0</v>
      </c>
      <c r="Q1773">
        <v>0</v>
      </c>
    </row>
    <row r="1774" spans="1:17" x14ac:dyDescent="0.2">
      <c r="A1774" t="s">
        <v>19512</v>
      </c>
      <c r="B1774" t="s">
        <v>88</v>
      </c>
      <c r="C1774" t="s">
        <v>113</v>
      </c>
      <c r="D1774" t="s">
        <v>17736</v>
      </c>
      <c r="E1774" t="s">
        <v>81</v>
      </c>
      <c r="F1774" t="s">
        <v>4931</v>
      </c>
      <c r="G1774">
        <v>0</v>
      </c>
      <c r="H1774">
        <v>23</v>
      </c>
      <c r="I1774">
        <v>0</v>
      </c>
      <c r="J1774">
        <v>18</v>
      </c>
      <c r="K1774">
        <v>1</v>
      </c>
      <c r="L1774">
        <v>4</v>
      </c>
      <c r="M1774">
        <v>0</v>
      </c>
      <c r="N1774">
        <v>0</v>
      </c>
      <c r="O1774">
        <v>0</v>
      </c>
      <c r="P1774">
        <v>0</v>
      </c>
      <c r="Q1774">
        <v>0</v>
      </c>
    </row>
    <row r="1775" spans="1:17" x14ac:dyDescent="0.2">
      <c r="A1775" t="s">
        <v>19513</v>
      </c>
      <c r="B1775" t="s">
        <v>88</v>
      </c>
      <c r="C1775" t="s">
        <v>113</v>
      </c>
      <c r="D1775" t="s">
        <v>17736</v>
      </c>
      <c r="E1775" t="s">
        <v>81</v>
      </c>
      <c r="F1775" t="s">
        <v>4933</v>
      </c>
      <c r="G1775">
        <v>0</v>
      </c>
      <c r="H1775">
        <v>0</v>
      </c>
      <c r="I1775">
        <v>0</v>
      </c>
      <c r="J1775">
        <v>0</v>
      </c>
      <c r="K1775">
        <v>0</v>
      </c>
      <c r="L1775">
        <v>0</v>
      </c>
      <c r="M1775">
        <v>23</v>
      </c>
      <c r="N1775">
        <v>0</v>
      </c>
      <c r="O1775">
        <v>0</v>
      </c>
      <c r="P1775">
        <v>0</v>
      </c>
      <c r="Q1775">
        <v>0</v>
      </c>
    </row>
    <row r="1776" spans="1:17" x14ac:dyDescent="0.2">
      <c r="A1776" t="s">
        <v>19514</v>
      </c>
      <c r="B1776" t="s">
        <v>88</v>
      </c>
      <c r="C1776" t="s">
        <v>113</v>
      </c>
      <c r="D1776" t="s">
        <v>17736</v>
      </c>
      <c r="E1776" t="s">
        <v>81</v>
      </c>
      <c r="F1776" t="s">
        <v>4935</v>
      </c>
      <c r="G1776">
        <v>0</v>
      </c>
      <c r="H1776">
        <v>23</v>
      </c>
      <c r="I1776">
        <v>0</v>
      </c>
      <c r="J1776">
        <v>18</v>
      </c>
      <c r="K1776">
        <v>1</v>
      </c>
      <c r="L1776">
        <v>4</v>
      </c>
      <c r="M1776">
        <v>0</v>
      </c>
      <c r="N1776">
        <v>0</v>
      </c>
      <c r="O1776">
        <v>0</v>
      </c>
      <c r="P1776">
        <v>0</v>
      </c>
      <c r="Q1776">
        <v>0</v>
      </c>
    </row>
    <row r="1777" spans="1:17" x14ac:dyDescent="0.2">
      <c r="A1777" t="s">
        <v>19515</v>
      </c>
      <c r="B1777" t="s">
        <v>88</v>
      </c>
      <c r="C1777" t="s">
        <v>113</v>
      </c>
      <c r="D1777" t="s">
        <v>17736</v>
      </c>
      <c r="E1777" t="s">
        <v>81</v>
      </c>
      <c r="F1777" t="s">
        <v>4937</v>
      </c>
      <c r="G1777">
        <v>0</v>
      </c>
      <c r="H1777">
        <v>23</v>
      </c>
      <c r="I1777">
        <v>0</v>
      </c>
      <c r="J1777">
        <v>18</v>
      </c>
      <c r="K1777">
        <v>1</v>
      </c>
      <c r="L1777">
        <v>4</v>
      </c>
      <c r="M1777">
        <v>0</v>
      </c>
      <c r="N1777">
        <v>0</v>
      </c>
      <c r="O1777">
        <v>0</v>
      </c>
      <c r="P1777">
        <v>0</v>
      </c>
      <c r="Q1777">
        <v>0</v>
      </c>
    </row>
    <row r="1778" spans="1:17" x14ac:dyDescent="0.2">
      <c r="A1778" t="s">
        <v>19516</v>
      </c>
      <c r="B1778" t="s">
        <v>88</v>
      </c>
      <c r="C1778" t="s">
        <v>113</v>
      </c>
      <c r="D1778" t="s">
        <v>17736</v>
      </c>
      <c r="E1778" t="s">
        <v>81</v>
      </c>
      <c r="F1778" t="s">
        <v>4939</v>
      </c>
      <c r="G1778">
        <v>0</v>
      </c>
      <c r="H1778">
        <v>0</v>
      </c>
      <c r="I1778">
        <v>0</v>
      </c>
      <c r="J1778">
        <v>0</v>
      </c>
      <c r="K1778">
        <v>0</v>
      </c>
      <c r="L1778">
        <v>0</v>
      </c>
      <c r="M1778">
        <v>23</v>
      </c>
      <c r="N1778">
        <v>0</v>
      </c>
      <c r="O1778">
        <v>0</v>
      </c>
      <c r="P1778">
        <v>0</v>
      </c>
      <c r="Q1778">
        <v>0</v>
      </c>
    </row>
    <row r="1779" spans="1:17" x14ac:dyDescent="0.2">
      <c r="A1779" t="s">
        <v>19517</v>
      </c>
      <c r="B1779" t="s">
        <v>88</v>
      </c>
      <c r="C1779" t="s">
        <v>113</v>
      </c>
      <c r="D1779" t="s">
        <v>17736</v>
      </c>
      <c r="E1779" t="s">
        <v>81</v>
      </c>
      <c r="F1779" t="s">
        <v>4941</v>
      </c>
      <c r="G1779">
        <v>0</v>
      </c>
      <c r="H1779">
        <v>23</v>
      </c>
      <c r="I1779">
        <v>0</v>
      </c>
      <c r="J1779">
        <v>18</v>
      </c>
      <c r="K1779">
        <v>2</v>
      </c>
      <c r="L1779">
        <v>3</v>
      </c>
      <c r="M1779">
        <v>0</v>
      </c>
      <c r="N1779">
        <v>0</v>
      </c>
      <c r="O1779">
        <v>0</v>
      </c>
      <c r="P1779">
        <v>0</v>
      </c>
      <c r="Q1779">
        <v>0</v>
      </c>
    </row>
    <row r="1780" spans="1:17" x14ac:dyDescent="0.2">
      <c r="A1780" t="s">
        <v>19518</v>
      </c>
      <c r="B1780" t="s">
        <v>88</v>
      </c>
      <c r="C1780" t="s">
        <v>113</v>
      </c>
      <c r="D1780" t="s">
        <v>17736</v>
      </c>
      <c r="E1780" t="s">
        <v>81</v>
      </c>
      <c r="F1780" t="s">
        <v>4943</v>
      </c>
      <c r="G1780">
        <v>0</v>
      </c>
      <c r="H1780">
        <v>0</v>
      </c>
      <c r="I1780">
        <v>0</v>
      </c>
      <c r="J1780">
        <v>0</v>
      </c>
      <c r="K1780">
        <v>0</v>
      </c>
      <c r="L1780">
        <v>0</v>
      </c>
      <c r="M1780">
        <v>23</v>
      </c>
      <c r="N1780">
        <v>0</v>
      </c>
      <c r="O1780">
        <v>0</v>
      </c>
      <c r="P1780">
        <v>0</v>
      </c>
      <c r="Q1780">
        <v>0</v>
      </c>
    </row>
    <row r="1781" spans="1:17" x14ac:dyDescent="0.2">
      <c r="A1781" t="s">
        <v>19519</v>
      </c>
      <c r="B1781" t="s">
        <v>88</v>
      </c>
      <c r="C1781" t="s">
        <v>113</v>
      </c>
      <c r="D1781" t="s">
        <v>17736</v>
      </c>
      <c r="E1781" t="s">
        <v>81</v>
      </c>
      <c r="F1781" t="s">
        <v>4925</v>
      </c>
      <c r="G1781">
        <v>0</v>
      </c>
      <c r="H1781">
        <v>0</v>
      </c>
      <c r="I1781">
        <v>0</v>
      </c>
      <c r="J1781">
        <v>0</v>
      </c>
      <c r="K1781">
        <v>0</v>
      </c>
      <c r="L1781">
        <v>0</v>
      </c>
      <c r="M1781">
        <v>0</v>
      </c>
      <c r="N1781">
        <v>23</v>
      </c>
      <c r="O1781">
        <v>20</v>
      </c>
      <c r="P1781">
        <v>2</v>
      </c>
      <c r="Q1781">
        <v>1</v>
      </c>
    </row>
    <row r="1782" spans="1:17" x14ac:dyDescent="0.2">
      <c r="A1782" t="s">
        <v>19520</v>
      </c>
      <c r="B1782" t="s">
        <v>88</v>
      </c>
      <c r="C1782" t="s">
        <v>113</v>
      </c>
      <c r="D1782" t="s">
        <v>17736</v>
      </c>
      <c r="E1782" t="s">
        <v>81</v>
      </c>
      <c r="F1782" t="s">
        <v>4927</v>
      </c>
      <c r="G1782">
        <v>0</v>
      </c>
      <c r="H1782">
        <v>0</v>
      </c>
      <c r="I1782">
        <v>0</v>
      </c>
      <c r="J1782">
        <v>0</v>
      </c>
      <c r="K1782">
        <v>0</v>
      </c>
      <c r="L1782">
        <v>0</v>
      </c>
      <c r="M1782">
        <v>0</v>
      </c>
      <c r="N1782">
        <v>16</v>
      </c>
      <c r="O1782">
        <v>14</v>
      </c>
      <c r="P1782">
        <v>1</v>
      </c>
      <c r="Q1782">
        <v>1</v>
      </c>
    </row>
    <row r="1783" spans="1:17" x14ac:dyDescent="0.2">
      <c r="A1783" t="s">
        <v>19521</v>
      </c>
      <c r="B1783" t="s">
        <v>88</v>
      </c>
      <c r="C1783" t="s">
        <v>113</v>
      </c>
      <c r="D1783" t="s">
        <v>17736</v>
      </c>
      <c r="E1783" t="s">
        <v>81</v>
      </c>
      <c r="F1783" t="s">
        <v>17734</v>
      </c>
      <c r="G1783">
        <v>23</v>
      </c>
      <c r="H1783">
        <v>0</v>
      </c>
      <c r="I1783">
        <v>0</v>
      </c>
      <c r="J1783">
        <v>0</v>
      </c>
      <c r="K1783">
        <v>0</v>
      </c>
      <c r="L1783">
        <v>0</v>
      </c>
      <c r="M1783">
        <v>0</v>
      </c>
      <c r="N1783">
        <v>0</v>
      </c>
      <c r="O1783">
        <v>0</v>
      </c>
      <c r="P1783">
        <v>0</v>
      </c>
      <c r="Q1783">
        <v>0</v>
      </c>
    </row>
    <row r="1784" spans="1:17" x14ac:dyDescent="0.2">
      <c r="A1784" t="s">
        <v>19522</v>
      </c>
      <c r="B1784" t="s">
        <v>88</v>
      </c>
      <c r="C1784" t="s">
        <v>113</v>
      </c>
      <c r="D1784" t="s">
        <v>17748</v>
      </c>
      <c r="E1784" t="s">
        <v>83</v>
      </c>
      <c r="F1784" t="s">
        <v>17749</v>
      </c>
      <c r="G1784">
        <v>0</v>
      </c>
      <c r="H1784">
        <v>0</v>
      </c>
      <c r="I1784">
        <v>0</v>
      </c>
      <c r="J1784">
        <v>0</v>
      </c>
      <c r="K1784">
        <v>0</v>
      </c>
      <c r="L1784">
        <v>0</v>
      </c>
      <c r="M1784">
        <v>0</v>
      </c>
      <c r="N1784">
        <v>6</v>
      </c>
      <c r="O1784">
        <v>4</v>
      </c>
      <c r="P1784">
        <v>1</v>
      </c>
      <c r="Q1784">
        <v>1</v>
      </c>
    </row>
    <row r="1785" spans="1:17" x14ac:dyDescent="0.2">
      <c r="A1785" t="s">
        <v>19523</v>
      </c>
      <c r="B1785" t="s">
        <v>88</v>
      </c>
      <c r="C1785" t="s">
        <v>113</v>
      </c>
      <c r="D1785" t="s">
        <v>17748</v>
      </c>
      <c r="E1785" t="s">
        <v>83</v>
      </c>
      <c r="F1785" t="s">
        <v>17734</v>
      </c>
      <c r="G1785">
        <v>6</v>
      </c>
      <c r="H1785">
        <v>0</v>
      </c>
      <c r="I1785">
        <v>0</v>
      </c>
      <c r="J1785">
        <v>0</v>
      </c>
      <c r="K1785">
        <v>0</v>
      </c>
      <c r="L1785">
        <v>0</v>
      </c>
      <c r="M1785">
        <v>0</v>
      </c>
      <c r="N1785">
        <v>0</v>
      </c>
      <c r="O1785">
        <v>0</v>
      </c>
      <c r="P1785">
        <v>0</v>
      </c>
      <c r="Q1785">
        <v>0</v>
      </c>
    </row>
    <row r="1786" spans="1:17" x14ac:dyDescent="0.2">
      <c r="A1786" t="s">
        <v>19524</v>
      </c>
      <c r="B1786" t="s">
        <v>88</v>
      </c>
      <c r="C1786" t="s">
        <v>113</v>
      </c>
      <c r="D1786" t="s">
        <v>17748</v>
      </c>
      <c r="E1786" t="s">
        <v>81</v>
      </c>
      <c r="F1786" t="s">
        <v>17749</v>
      </c>
      <c r="G1786">
        <v>0</v>
      </c>
      <c r="H1786">
        <v>0</v>
      </c>
      <c r="I1786">
        <v>0</v>
      </c>
      <c r="J1786">
        <v>0</v>
      </c>
      <c r="K1786">
        <v>0</v>
      </c>
      <c r="L1786">
        <v>0</v>
      </c>
      <c r="M1786">
        <v>0</v>
      </c>
      <c r="N1786">
        <v>6</v>
      </c>
      <c r="O1786">
        <v>6</v>
      </c>
      <c r="P1786">
        <v>0</v>
      </c>
      <c r="Q1786">
        <v>0</v>
      </c>
    </row>
    <row r="1787" spans="1:17" x14ac:dyDescent="0.2">
      <c r="A1787" t="s">
        <v>19525</v>
      </c>
      <c r="B1787" t="s">
        <v>88</v>
      </c>
      <c r="C1787" t="s">
        <v>113</v>
      </c>
      <c r="D1787" t="s">
        <v>17748</v>
      </c>
      <c r="E1787" t="s">
        <v>81</v>
      </c>
      <c r="F1787" t="s">
        <v>17734</v>
      </c>
      <c r="G1787">
        <v>6</v>
      </c>
      <c r="H1787">
        <v>0</v>
      </c>
      <c r="I1787">
        <v>0</v>
      </c>
      <c r="J1787">
        <v>0</v>
      </c>
      <c r="K1787">
        <v>0</v>
      </c>
      <c r="L1787">
        <v>0</v>
      </c>
      <c r="M1787">
        <v>0</v>
      </c>
      <c r="N1787">
        <v>0</v>
      </c>
      <c r="O1787">
        <v>0</v>
      </c>
      <c r="P1787">
        <v>0</v>
      </c>
      <c r="Q1787">
        <v>0</v>
      </c>
    </row>
    <row r="1788" spans="1:17" x14ac:dyDescent="0.2">
      <c r="A1788" t="s">
        <v>19526</v>
      </c>
      <c r="B1788" t="s">
        <v>88</v>
      </c>
      <c r="C1788" t="s">
        <v>113</v>
      </c>
      <c r="D1788" t="s">
        <v>17754</v>
      </c>
      <c r="E1788" t="s">
        <v>83</v>
      </c>
      <c r="F1788" t="s">
        <v>17734</v>
      </c>
      <c r="G1788">
        <v>1</v>
      </c>
      <c r="H1788">
        <v>0</v>
      </c>
      <c r="I1788">
        <v>0</v>
      </c>
      <c r="J1788">
        <v>0</v>
      </c>
      <c r="K1788">
        <v>0</v>
      </c>
      <c r="L1788">
        <v>0</v>
      </c>
      <c r="M1788">
        <v>0</v>
      </c>
      <c r="N1788">
        <v>0</v>
      </c>
      <c r="O1788">
        <v>0</v>
      </c>
      <c r="P1788">
        <v>0</v>
      </c>
      <c r="Q1788">
        <v>0</v>
      </c>
    </row>
    <row r="1789" spans="1:17" x14ac:dyDescent="0.2">
      <c r="A1789" t="s">
        <v>19527</v>
      </c>
      <c r="B1789" t="s">
        <v>88</v>
      </c>
      <c r="C1789" t="s">
        <v>113</v>
      </c>
      <c r="D1789" t="s">
        <v>17754</v>
      </c>
      <c r="E1789" t="s">
        <v>81</v>
      </c>
      <c r="F1789" t="s">
        <v>17734</v>
      </c>
      <c r="G1789">
        <v>2</v>
      </c>
      <c r="H1789">
        <v>0</v>
      </c>
      <c r="I1789">
        <v>0</v>
      </c>
      <c r="J1789">
        <v>0</v>
      </c>
      <c r="K1789">
        <v>0</v>
      </c>
      <c r="L1789">
        <v>0</v>
      </c>
      <c r="M1789">
        <v>0</v>
      </c>
      <c r="N1789">
        <v>0</v>
      </c>
      <c r="O1789">
        <v>0</v>
      </c>
      <c r="P1789">
        <v>0</v>
      </c>
      <c r="Q1789">
        <v>0</v>
      </c>
    </row>
    <row r="1790" spans="1:17" x14ac:dyDescent="0.2">
      <c r="A1790" t="s">
        <v>19528</v>
      </c>
      <c r="B1790" t="s">
        <v>88</v>
      </c>
      <c r="C1790" t="s">
        <v>114</v>
      </c>
      <c r="D1790" t="s">
        <v>17768</v>
      </c>
      <c r="E1790" t="s">
        <v>83</v>
      </c>
      <c r="F1790" t="s">
        <v>17734</v>
      </c>
      <c r="G1790">
        <v>2</v>
      </c>
      <c r="H1790">
        <v>0</v>
      </c>
      <c r="I1790">
        <v>0</v>
      </c>
      <c r="J1790">
        <v>0</v>
      </c>
      <c r="K1790">
        <v>0</v>
      </c>
      <c r="L1790">
        <v>0</v>
      </c>
      <c r="M1790">
        <v>0</v>
      </c>
      <c r="N1790">
        <v>0</v>
      </c>
      <c r="O1790">
        <v>0</v>
      </c>
      <c r="P1790">
        <v>0</v>
      </c>
      <c r="Q1790">
        <v>0</v>
      </c>
    </row>
    <row r="1791" spans="1:17" x14ac:dyDescent="0.2">
      <c r="A1791" t="s">
        <v>19529</v>
      </c>
      <c r="B1791" t="s">
        <v>88</v>
      </c>
      <c r="C1791" t="s">
        <v>114</v>
      </c>
      <c r="D1791" t="s">
        <v>17736</v>
      </c>
      <c r="E1791" t="s">
        <v>83</v>
      </c>
      <c r="F1791" t="s">
        <v>4929</v>
      </c>
      <c r="G1791">
        <v>0</v>
      </c>
      <c r="H1791">
        <v>4</v>
      </c>
      <c r="I1791">
        <v>0</v>
      </c>
      <c r="J1791">
        <v>4</v>
      </c>
      <c r="K1791">
        <v>0</v>
      </c>
      <c r="L1791">
        <v>0</v>
      </c>
      <c r="M1791">
        <v>0</v>
      </c>
      <c r="N1791">
        <v>0</v>
      </c>
      <c r="O1791">
        <v>0</v>
      </c>
      <c r="P1791">
        <v>0</v>
      </c>
      <c r="Q1791">
        <v>0</v>
      </c>
    </row>
    <row r="1792" spans="1:17" x14ac:dyDescent="0.2">
      <c r="A1792" t="s">
        <v>19530</v>
      </c>
      <c r="B1792" t="s">
        <v>88</v>
      </c>
      <c r="C1792" t="s">
        <v>114</v>
      </c>
      <c r="D1792" t="s">
        <v>17736</v>
      </c>
      <c r="E1792" t="s">
        <v>83</v>
      </c>
      <c r="F1792" t="s">
        <v>4931</v>
      </c>
      <c r="G1792">
        <v>0</v>
      </c>
      <c r="H1792">
        <v>4</v>
      </c>
      <c r="I1792">
        <v>0</v>
      </c>
      <c r="J1792">
        <v>4</v>
      </c>
      <c r="K1792">
        <v>0</v>
      </c>
      <c r="L1792">
        <v>0</v>
      </c>
      <c r="M1792">
        <v>0</v>
      </c>
      <c r="N1792">
        <v>0</v>
      </c>
      <c r="O1792">
        <v>0</v>
      </c>
      <c r="P1792">
        <v>0</v>
      </c>
      <c r="Q1792">
        <v>0</v>
      </c>
    </row>
    <row r="1793" spans="1:17" x14ac:dyDescent="0.2">
      <c r="A1793" t="s">
        <v>19531</v>
      </c>
      <c r="B1793" t="s">
        <v>88</v>
      </c>
      <c r="C1793" t="s">
        <v>114</v>
      </c>
      <c r="D1793" t="s">
        <v>17736</v>
      </c>
      <c r="E1793" t="s">
        <v>83</v>
      </c>
      <c r="F1793" t="s">
        <v>4933</v>
      </c>
      <c r="G1793">
        <v>0</v>
      </c>
      <c r="H1793">
        <v>0</v>
      </c>
      <c r="I1793">
        <v>0</v>
      </c>
      <c r="J1793">
        <v>0</v>
      </c>
      <c r="K1793">
        <v>0</v>
      </c>
      <c r="L1793">
        <v>0</v>
      </c>
      <c r="M1793">
        <v>4</v>
      </c>
      <c r="N1793">
        <v>0</v>
      </c>
      <c r="O1793">
        <v>0</v>
      </c>
      <c r="P1793">
        <v>0</v>
      </c>
      <c r="Q1793">
        <v>0</v>
      </c>
    </row>
    <row r="1794" spans="1:17" x14ac:dyDescent="0.2">
      <c r="A1794" t="s">
        <v>19532</v>
      </c>
      <c r="B1794" t="s">
        <v>88</v>
      </c>
      <c r="C1794" t="s">
        <v>180</v>
      </c>
      <c r="D1794" t="s">
        <v>17736</v>
      </c>
      <c r="E1794" t="s">
        <v>81</v>
      </c>
      <c r="F1794" t="s">
        <v>4937</v>
      </c>
      <c r="G1794">
        <v>0</v>
      </c>
      <c r="H1794">
        <v>27</v>
      </c>
      <c r="I1794">
        <v>1</v>
      </c>
      <c r="J1794">
        <v>24</v>
      </c>
      <c r="K1794">
        <v>1</v>
      </c>
      <c r="L1794">
        <v>1</v>
      </c>
      <c r="M1794">
        <v>0</v>
      </c>
      <c r="N1794">
        <v>0</v>
      </c>
      <c r="O1794">
        <v>0</v>
      </c>
      <c r="P1794">
        <v>0</v>
      </c>
      <c r="Q1794">
        <v>0</v>
      </c>
    </row>
    <row r="1795" spans="1:17" x14ac:dyDescent="0.2">
      <c r="A1795" t="s">
        <v>19533</v>
      </c>
      <c r="B1795" t="s">
        <v>88</v>
      </c>
      <c r="C1795" t="s">
        <v>180</v>
      </c>
      <c r="D1795" t="s">
        <v>17736</v>
      </c>
      <c r="E1795" t="s">
        <v>81</v>
      </c>
      <c r="F1795" t="s">
        <v>4939</v>
      </c>
      <c r="G1795">
        <v>0</v>
      </c>
      <c r="H1795">
        <v>0</v>
      </c>
      <c r="I1795">
        <v>0</v>
      </c>
      <c r="J1795">
        <v>0</v>
      </c>
      <c r="K1795">
        <v>0</v>
      </c>
      <c r="L1795">
        <v>0</v>
      </c>
      <c r="M1795">
        <v>27</v>
      </c>
      <c r="N1795">
        <v>0</v>
      </c>
      <c r="O1795">
        <v>0</v>
      </c>
      <c r="P1795">
        <v>0</v>
      </c>
      <c r="Q1795">
        <v>0</v>
      </c>
    </row>
    <row r="1796" spans="1:17" x14ac:dyDescent="0.2">
      <c r="A1796" t="s">
        <v>19534</v>
      </c>
      <c r="B1796" t="s">
        <v>88</v>
      </c>
      <c r="C1796" t="s">
        <v>180</v>
      </c>
      <c r="D1796" t="s">
        <v>17736</v>
      </c>
      <c r="E1796" t="s">
        <v>81</v>
      </c>
      <c r="F1796" t="s">
        <v>4941</v>
      </c>
      <c r="G1796">
        <v>0</v>
      </c>
      <c r="H1796">
        <v>27</v>
      </c>
      <c r="I1796">
        <v>1</v>
      </c>
      <c r="J1796">
        <v>24</v>
      </c>
      <c r="K1796">
        <v>1</v>
      </c>
      <c r="L1796">
        <v>1</v>
      </c>
      <c r="M1796">
        <v>0</v>
      </c>
      <c r="N1796">
        <v>0</v>
      </c>
      <c r="O1796">
        <v>0</v>
      </c>
      <c r="P1796">
        <v>0</v>
      </c>
      <c r="Q1796">
        <v>0</v>
      </c>
    </row>
    <row r="1797" spans="1:17" x14ac:dyDescent="0.2">
      <c r="A1797" t="s">
        <v>19535</v>
      </c>
      <c r="B1797" t="s">
        <v>88</v>
      </c>
      <c r="C1797" t="s">
        <v>180</v>
      </c>
      <c r="D1797" t="s">
        <v>17736</v>
      </c>
      <c r="E1797" t="s">
        <v>81</v>
      </c>
      <c r="F1797" t="s">
        <v>4943</v>
      </c>
      <c r="G1797">
        <v>0</v>
      </c>
      <c r="H1797">
        <v>0</v>
      </c>
      <c r="I1797">
        <v>0</v>
      </c>
      <c r="J1797">
        <v>0</v>
      </c>
      <c r="K1797">
        <v>0</v>
      </c>
      <c r="L1797">
        <v>0</v>
      </c>
      <c r="M1797">
        <v>27</v>
      </c>
      <c r="N1797">
        <v>0</v>
      </c>
      <c r="O1797">
        <v>0</v>
      </c>
      <c r="P1797">
        <v>0</v>
      </c>
      <c r="Q1797">
        <v>0</v>
      </c>
    </row>
    <row r="1798" spans="1:17" x14ac:dyDescent="0.2">
      <c r="A1798" t="s">
        <v>19536</v>
      </c>
      <c r="B1798" t="s">
        <v>88</v>
      </c>
      <c r="C1798" t="s">
        <v>180</v>
      </c>
      <c r="D1798" t="s">
        <v>17736</v>
      </c>
      <c r="E1798" t="s">
        <v>81</v>
      </c>
      <c r="F1798" t="s">
        <v>4925</v>
      </c>
      <c r="G1798">
        <v>0</v>
      </c>
      <c r="H1798">
        <v>0</v>
      </c>
      <c r="I1798">
        <v>0</v>
      </c>
      <c r="J1798">
        <v>0</v>
      </c>
      <c r="K1798">
        <v>0</v>
      </c>
      <c r="L1798">
        <v>0</v>
      </c>
      <c r="M1798">
        <v>0</v>
      </c>
      <c r="N1798">
        <v>26</v>
      </c>
      <c r="O1798">
        <v>25</v>
      </c>
      <c r="P1798">
        <v>0</v>
      </c>
      <c r="Q1798">
        <v>1</v>
      </c>
    </row>
    <row r="1799" spans="1:17" x14ac:dyDescent="0.2">
      <c r="A1799" t="s">
        <v>19537</v>
      </c>
      <c r="B1799" t="s">
        <v>88</v>
      </c>
      <c r="C1799" t="s">
        <v>180</v>
      </c>
      <c r="D1799" t="s">
        <v>17736</v>
      </c>
      <c r="E1799" t="s">
        <v>81</v>
      </c>
      <c r="F1799" t="s">
        <v>4927</v>
      </c>
      <c r="G1799">
        <v>0</v>
      </c>
      <c r="H1799">
        <v>0</v>
      </c>
      <c r="I1799">
        <v>0</v>
      </c>
      <c r="J1799">
        <v>0</v>
      </c>
      <c r="K1799">
        <v>0</v>
      </c>
      <c r="L1799">
        <v>0</v>
      </c>
      <c r="M1799">
        <v>0</v>
      </c>
      <c r="N1799">
        <v>25</v>
      </c>
      <c r="O1799">
        <v>24</v>
      </c>
      <c r="P1799">
        <v>0</v>
      </c>
      <c r="Q1799">
        <v>1</v>
      </c>
    </row>
    <row r="1800" spans="1:17" x14ac:dyDescent="0.2">
      <c r="A1800" t="s">
        <v>19538</v>
      </c>
      <c r="B1800" t="s">
        <v>88</v>
      </c>
      <c r="C1800" t="s">
        <v>180</v>
      </c>
      <c r="D1800" t="s">
        <v>17736</v>
      </c>
      <c r="E1800" t="s">
        <v>81</v>
      </c>
      <c r="F1800" t="s">
        <v>17734</v>
      </c>
      <c r="G1800">
        <v>27</v>
      </c>
      <c r="H1800">
        <v>0</v>
      </c>
      <c r="I1800">
        <v>0</v>
      </c>
      <c r="J1800">
        <v>0</v>
      </c>
      <c r="K1800">
        <v>0</v>
      </c>
      <c r="L1800">
        <v>0</v>
      </c>
      <c r="M1800">
        <v>0</v>
      </c>
      <c r="N1800">
        <v>0</v>
      </c>
      <c r="O1800">
        <v>0</v>
      </c>
      <c r="P1800">
        <v>0</v>
      </c>
      <c r="Q1800">
        <v>0</v>
      </c>
    </row>
    <row r="1801" spans="1:17" x14ac:dyDescent="0.2">
      <c r="A1801" t="s">
        <v>19539</v>
      </c>
      <c r="B1801" t="s">
        <v>88</v>
      </c>
      <c r="C1801" t="s">
        <v>180</v>
      </c>
      <c r="D1801" t="s">
        <v>17748</v>
      </c>
      <c r="E1801" t="s">
        <v>83</v>
      </c>
      <c r="F1801" t="s">
        <v>17749</v>
      </c>
      <c r="G1801">
        <v>0</v>
      </c>
      <c r="H1801">
        <v>0</v>
      </c>
      <c r="I1801">
        <v>0</v>
      </c>
      <c r="J1801">
        <v>0</v>
      </c>
      <c r="K1801">
        <v>0</v>
      </c>
      <c r="L1801">
        <v>0</v>
      </c>
      <c r="M1801">
        <v>0</v>
      </c>
      <c r="N1801">
        <v>2</v>
      </c>
      <c r="O1801">
        <v>2</v>
      </c>
      <c r="P1801">
        <v>0</v>
      </c>
      <c r="Q1801">
        <v>0</v>
      </c>
    </row>
    <row r="1802" spans="1:17" x14ac:dyDescent="0.2">
      <c r="A1802" t="s">
        <v>19540</v>
      </c>
      <c r="B1802" t="s">
        <v>88</v>
      </c>
      <c r="C1802" t="s">
        <v>180</v>
      </c>
      <c r="D1802" t="s">
        <v>17748</v>
      </c>
      <c r="E1802" t="s">
        <v>83</v>
      </c>
      <c r="F1802" t="s">
        <v>17734</v>
      </c>
      <c r="G1802">
        <v>2</v>
      </c>
      <c r="H1802">
        <v>0</v>
      </c>
      <c r="I1802">
        <v>0</v>
      </c>
      <c r="J1802">
        <v>0</v>
      </c>
      <c r="K1802">
        <v>0</v>
      </c>
      <c r="L1802">
        <v>0</v>
      </c>
      <c r="M1802">
        <v>0</v>
      </c>
      <c r="N1802">
        <v>0</v>
      </c>
      <c r="O1802">
        <v>0</v>
      </c>
      <c r="P1802">
        <v>0</v>
      </c>
      <c r="Q1802">
        <v>0</v>
      </c>
    </row>
    <row r="1803" spans="1:17" x14ac:dyDescent="0.2">
      <c r="A1803" t="s">
        <v>19541</v>
      </c>
      <c r="B1803" t="s">
        <v>88</v>
      </c>
      <c r="C1803" t="s">
        <v>180</v>
      </c>
      <c r="D1803" t="s">
        <v>17748</v>
      </c>
      <c r="E1803" t="s">
        <v>81</v>
      </c>
      <c r="F1803" t="s">
        <v>17749</v>
      </c>
      <c r="G1803">
        <v>0</v>
      </c>
      <c r="H1803">
        <v>0</v>
      </c>
      <c r="I1803">
        <v>0</v>
      </c>
      <c r="J1803">
        <v>0</v>
      </c>
      <c r="K1803">
        <v>0</v>
      </c>
      <c r="L1803">
        <v>0</v>
      </c>
      <c r="M1803">
        <v>0</v>
      </c>
      <c r="N1803">
        <v>2</v>
      </c>
      <c r="O1803">
        <v>2</v>
      </c>
      <c r="P1803">
        <v>0</v>
      </c>
      <c r="Q1803">
        <v>0</v>
      </c>
    </row>
    <row r="1804" spans="1:17" x14ac:dyDescent="0.2">
      <c r="A1804" t="s">
        <v>19542</v>
      </c>
      <c r="B1804" t="s">
        <v>88</v>
      </c>
      <c r="C1804" t="s">
        <v>180</v>
      </c>
      <c r="D1804" t="s">
        <v>17748</v>
      </c>
      <c r="E1804" t="s">
        <v>81</v>
      </c>
      <c r="F1804" t="s">
        <v>17734</v>
      </c>
      <c r="G1804">
        <v>2</v>
      </c>
      <c r="H1804">
        <v>0</v>
      </c>
      <c r="I1804">
        <v>0</v>
      </c>
      <c r="J1804">
        <v>0</v>
      </c>
      <c r="K1804">
        <v>0</v>
      </c>
      <c r="L1804">
        <v>0</v>
      </c>
      <c r="M1804">
        <v>0</v>
      </c>
      <c r="N1804">
        <v>0</v>
      </c>
      <c r="O1804">
        <v>0</v>
      </c>
      <c r="P1804">
        <v>0</v>
      </c>
      <c r="Q1804">
        <v>0</v>
      </c>
    </row>
    <row r="1805" spans="1:17" x14ac:dyDescent="0.2">
      <c r="A1805" t="s">
        <v>19543</v>
      </c>
      <c r="B1805" t="s">
        <v>88</v>
      </c>
      <c r="C1805" t="s">
        <v>180</v>
      </c>
      <c r="D1805" t="s">
        <v>17754</v>
      </c>
      <c r="E1805" t="s">
        <v>83</v>
      </c>
      <c r="F1805" t="s">
        <v>17734</v>
      </c>
      <c r="G1805">
        <v>1</v>
      </c>
      <c r="H1805">
        <v>0</v>
      </c>
      <c r="I1805">
        <v>0</v>
      </c>
      <c r="J1805">
        <v>0</v>
      </c>
      <c r="K1805">
        <v>0</v>
      </c>
      <c r="L1805">
        <v>0</v>
      </c>
      <c r="M1805">
        <v>0</v>
      </c>
      <c r="N1805">
        <v>0</v>
      </c>
      <c r="O1805">
        <v>0</v>
      </c>
      <c r="P1805">
        <v>0</v>
      </c>
      <c r="Q1805">
        <v>0</v>
      </c>
    </row>
    <row r="1806" spans="1:17" x14ac:dyDescent="0.2">
      <c r="A1806" t="s">
        <v>19544</v>
      </c>
      <c r="B1806" t="s">
        <v>88</v>
      </c>
      <c r="C1806" t="s">
        <v>180</v>
      </c>
      <c r="D1806" t="s">
        <v>17754</v>
      </c>
      <c r="E1806" t="s">
        <v>81</v>
      </c>
      <c r="F1806" t="s">
        <v>17734</v>
      </c>
      <c r="G1806">
        <v>1</v>
      </c>
      <c r="H1806">
        <v>0</v>
      </c>
      <c r="I1806">
        <v>0</v>
      </c>
      <c r="J1806">
        <v>0</v>
      </c>
      <c r="K1806">
        <v>0</v>
      </c>
      <c r="L1806">
        <v>0</v>
      </c>
      <c r="M1806">
        <v>0</v>
      </c>
      <c r="N1806">
        <v>0</v>
      </c>
      <c r="O1806">
        <v>0</v>
      </c>
      <c r="P1806">
        <v>0</v>
      </c>
      <c r="Q1806">
        <v>0</v>
      </c>
    </row>
    <row r="1807" spans="1:17" x14ac:dyDescent="0.2">
      <c r="A1807" t="s">
        <v>19545</v>
      </c>
      <c r="B1807" t="s">
        <v>88</v>
      </c>
      <c r="C1807" t="s">
        <v>181</v>
      </c>
      <c r="D1807" t="s">
        <v>17736</v>
      </c>
      <c r="E1807" t="s">
        <v>83</v>
      </c>
      <c r="F1807" t="s">
        <v>4929</v>
      </c>
      <c r="G1807">
        <v>0</v>
      </c>
      <c r="H1807">
        <v>8</v>
      </c>
      <c r="I1807">
        <v>0</v>
      </c>
      <c r="J1807">
        <v>6</v>
      </c>
      <c r="K1807">
        <v>1</v>
      </c>
      <c r="L1807">
        <v>1</v>
      </c>
      <c r="M1807">
        <v>0</v>
      </c>
      <c r="N1807">
        <v>0</v>
      </c>
      <c r="O1807">
        <v>0</v>
      </c>
      <c r="P1807">
        <v>0</v>
      </c>
      <c r="Q1807">
        <v>0</v>
      </c>
    </row>
    <row r="1808" spans="1:17" x14ac:dyDescent="0.2">
      <c r="A1808" t="s">
        <v>19546</v>
      </c>
      <c r="B1808" t="s">
        <v>88</v>
      </c>
      <c r="C1808" t="s">
        <v>181</v>
      </c>
      <c r="D1808" t="s">
        <v>17736</v>
      </c>
      <c r="E1808" t="s">
        <v>83</v>
      </c>
      <c r="F1808" t="s">
        <v>4931</v>
      </c>
      <c r="G1808">
        <v>0</v>
      </c>
      <c r="H1808">
        <v>8</v>
      </c>
      <c r="I1808">
        <v>0</v>
      </c>
      <c r="J1808">
        <v>6</v>
      </c>
      <c r="K1808">
        <v>1</v>
      </c>
      <c r="L1808">
        <v>1</v>
      </c>
      <c r="M1808">
        <v>0</v>
      </c>
      <c r="N1808">
        <v>0</v>
      </c>
      <c r="O1808">
        <v>0</v>
      </c>
      <c r="P1808">
        <v>0</v>
      </c>
      <c r="Q1808">
        <v>0</v>
      </c>
    </row>
    <row r="1809" spans="1:17" x14ac:dyDescent="0.2">
      <c r="A1809" t="s">
        <v>19547</v>
      </c>
      <c r="B1809" t="s">
        <v>88</v>
      </c>
      <c r="C1809" t="s">
        <v>181</v>
      </c>
      <c r="D1809" t="s">
        <v>17736</v>
      </c>
      <c r="E1809" t="s">
        <v>83</v>
      </c>
      <c r="F1809" t="s">
        <v>4933</v>
      </c>
      <c r="G1809">
        <v>0</v>
      </c>
      <c r="H1809">
        <v>0</v>
      </c>
      <c r="I1809">
        <v>0</v>
      </c>
      <c r="J1809">
        <v>0</v>
      </c>
      <c r="K1809">
        <v>0</v>
      </c>
      <c r="L1809">
        <v>0</v>
      </c>
      <c r="M1809">
        <v>8</v>
      </c>
      <c r="N1809">
        <v>0</v>
      </c>
      <c r="O1809">
        <v>0</v>
      </c>
      <c r="P1809">
        <v>0</v>
      </c>
      <c r="Q1809">
        <v>0</v>
      </c>
    </row>
    <row r="1810" spans="1:17" x14ac:dyDescent="0.2">
      <c r="A1810" t="s">
        <v>19548</v>
      </c>
      <c r="B1810" t="s">
        <v>88</v>
      </c>
      <c r="C1810" t="s">
        <v>181</v>
      </c>
      <c r="D1810" t="s">
        <v>17736</v>
      </c>
      <c r="E1810" t="s">
        <v>83</v>
      </c>
      <c r="F1810" t="s">
        <v>4935</v>
      </c>
      <c r="G1810">
        <v>0</v>
      </c>
      <c r="H1810">
        <v>8</v>
      </c>
      <c r="I1810">
        <v>0</v>
      </c>
      <c r="J1810">
        <v>6</v>
      </c>
      <c r="K1810">
        <v>1</v>
      </c>
      <c r="L1810">
        <v>1</v>
      </c>
      <c r="M1810">
        <v>0</v>
      </c>
      <c r="N1810">
        <v>0</v>
      </c>
      <c r="O1810">
        <v>0</v>
      </c>
      <c r="P1810">
        <v>0</v>
      </c>
      <c r="Q1810">
        <v>0</v>
      </c>
    </row>
    <row r="1811" spans="1:17" x14ac:dyDescent="0.2">
      <c r="A1811" t="s">
        <v>19549</v>
      </c>
      <c r="B1811" t="s">
        <v>88</v>
      </c>
      <c r="C1811" t="s">
        <v>181</v>
      </c>
      <c r="D1811" t="s">
        <v>17736</v>
      </c>
      <c r="E1811" t="s">
        <v>83</v>
      </c>
      <c r="F1811" t="s">
        <v>4937</v>
      </c>
      <c r="G1811">
        <v>0</v>
      </c>
      <c r="H1811">
        <v>8</v>
      </c>
      <c r="I1811">
        <v>0</v>
      </c>
      <c r="J1811">
        <v>6</v>
      </c>
      <c r="K1811">
        <v>1</v>
      </c>
      <c r="L1811">
        <v>1</v>
      </c>
      <c r="M1811">
        <v>0</v>
      </c>
      <c r="N1811">
        <v>0</v>
      </c>
      <c r="O1811">
        <v>0</v>
      </c>
      <c r="P1811">
        <v>0</v>
      </c>
      <c r="Q1811">
        <v>0</v>
      </c>
    </row>
    <row r="1812" spans="1:17" x14ac:dyDescent="0.2">
      <c r="A1812" t="s">
        <v>19550</v>
      </c>
      <c r="B1812" t="s">
        <v>88</v>
      </c>
      <c r="C1812" t="s">
        <v>181</v>
      </c>
      <c r="D1812" t="s">
        <v>17736</v>
      </c>
      <c r="E1812" t="s">
        <v>83</v>
      </c>
      <c r="F1812" t="s">
        <v>4939</v>
      </c>
      <c r="G1812">
        <v>0</v>
      </c>
      <c r="H1812">
        <v>0</v>
      </c>
      <c r="I1812">
        <v>0</v>
      </c>
      <c r="J1812">
        <v>0</v>
      </c>
      <c r="K1812">
        <v>0</v>
      </c>
      <c r="L1812">
        <v>0</v>
      </c>
      <c r="M1812">
        <v>8</v>
      </c>
      <c r="N1812">
        <v>0</v>
      </c>
      <c r="O1812">
        <v>0</v>
      </c>
      <c r="P1812">
        <v>0</v>
      </c>
      <c r="Q1812">
        <v>0</v>
      </c>
    </row>
    <row r="1813" spans="1:17" x14ac:dyDescent="0.2">
      <c r="A1813" t="s">
        <v>19551</v>
      </c>
      <c r="B1813" t="s">
        <v>88</v>
      </c>
      <c r="C1813" t="s">
        <v>181</v>
      </c>
      <c r="D1813" t="s">
        <v>17736</v>
      </c>
      <c r="E1813" t="s">
        <v>83</v>
      </c>
      <c r="F1813" t="s">
        <v>4941</v>
      </c>
      <c r="G1813">
        <v>0</v>
      </c>
      <c r="H1813">
        <v>8</v>
      </c>
      <c r="I1813">
        <v>0</v>
      </c>
      <c r="J1813">
        <v>6</v>
      </c>
      <c r="K1813">
        <v>1</v>
      </c>
      <c r="L1813">
        <v>1</v>
      </c>
      <c r="M1813">
        <v>0</v>
      </c>
      <c r="N1813">
        <v>0</v>
      </c>
      <c r="O1813">
        <v>0</v>
      </c>
      <c r="P1813">
        <v>0</v>
      </c>
      <c r="Q1813">
        <v>0</v>
      </c>
    </row>
    <row r="1814" spans="1:17" x14ac:dyDescent="0.2">
      <c r="A1814" t="s">
        <v>19552</v>
      </c>
      <c r="B1814" t="s">
        <v>88</v>
      </c>
      <c r="C1814" t="s">
        <v>181</v>
      </c>
      <c r="D1814" t="s">
        <v>17736</v>
      </c>
      <c r="E1814" t="s">
        <v>83</v>
      </c>
      <c r="F1814" t="s">
        <v>4943</v>
      </c>
      <c r="G1814">
        <v>0</v>
      </c>
      <c r="H1814">
        <v>0</v>
      </c>
      <c r="I1814">
        <v>0</v>
      </c>
      <c r="J1814">
        <v>0</v>
      </c>
      <c r="K1814">
        <v>0</v>
      </c>
      <c r="L1814">
        <v>0</v>
      </c>
      <c r="M1814">
        <v>8</v>
      </c>
      <c r="N1814">
        <v>0</v>
      </c>
      <c r="O1814">
        <v>0</v>
      </c>
      <c r="P1814">
        <v>0</v>
      </c>
      <c r="Q1814">
        <v>0</v>
      </c>
    </row>
    <row r="1815" spans="1:17" x14ac:dyDescent="0.2">
      <c r="A1815" t="s">
        <v>19553</v>
      </c>
      <c r="B1815" t="s">
        <v>88</v>
      </c>
      <c r="C1815" t="s">
        <v>181</v>
      </c>
      <c r="D1815" t="s">
        <v>17736</v>
      </c>
      <c r="E1815" t="s">
        <v>83</v>
      </c>
      <c r="F1815" t="s">
        <v>4925</v>
      </c>
      <c r="G1815">
        <v>0</v>
      </c>
      <c r="H1815">
        <v>0</v>
      </c>
      <c r="I1815">
        <v>0</v>
      </c>
      <c r="J1815">
        <v>0</v>
      </c>
      <c r="K1815">
        <v>0</v>
      </c>
      <c r="L1815">
        <v>0</v>
      </c>
      <c r="M1815">
        <v>0</v>
      </c>
      <c r="N1815">
        <v>7</v>
      </c>
      <c r="O1815">
        <v>6</v>
      </c>
      <c r="P1815">
        <v>1</v>
      </c>
      <c r="Q1815">
        <v>0</v>
      </c>
    </row>
    <row r="1816" spans="1:17" x14ac:dyDescent="0.2">
      <c r="A1816" t="s">
        <v>19554</v>
      </c>
      <c r="B1816" t="s">
        <v>88</v>
      </c>
      <c r="C1816" t="s">
        <v>181</v>
      </c>
      <c r="D1816" t="s">
        <v>17736</v>
      </c>
      <c r="E1816" t="s">
        <v>83</v>
      </c>
      <c r="F1816" t="s">
        <v>4927</v>
      </c>
      <c r="G1816">
        <v>0</v>
      </c>
      <c r="H1816">
        <v>0</v>
      </c>
      <c r="I1816">
        <v>0</v>
      </c>
      <c r="J1816">
        <v>0</v>
      </c>
      <c r="K1816">
        <v>0</v>
      </c>
      <c r="L1816">
        <v>0</v>
      </c>
      <c r="M1816">
        <v>0</v>
      </c>
      <c r="N1816">
        <v>6</v>
      </c>
      <c r="O1816">
        <v>5</v>
      </c>
      <c r="P1816">
        <v>1</v>
      </c>
      <c r="Q1816">
        <v>0</v>
      </c>
    </row>
    <row r="1817" spans="1:17" x14ac:dyDescent="0.2">
      <c r="A1817" t="s">
        <v>19555</v>
      </c>
      <c r="B1817" t="s">
        <v>88</v>
      </c>
      <c r="C1817" t="s">
        <v>181</v>
      </c>
      <c r="D1817" t="s">
        <v>17736</v>
      </c>
      <c r="E1817" t="s">
        <v>83</v>
      </c>
      <c r="F1817" t="s">
        <v>17734</v>
      </c>
      <c r="G1817">
        <v>8</v>
      </c>
      <c r="H1817">
        <v>0</v>
      </c>
      <c r="I1817">
        <v>0</v>
      </c>
      <c r="J1817">
        <v>0</v>
      </c>
      <c r="K1817">
        <v>0</v>
      </c>
      <c r="L1817">
        <v>0</v>
      </c>
      <c r="M1817">
        <v>0</v>
      </c>
      <c r="N1817">
        <v>0</v>
      </c>
      <c r="O1817">
        <v>0</v>
      </c>
      <c r="P1817">
        <v>0</v>
      </c>
      <c r="Q1817">
        <v>0</v>
      </c>
    </row>
    <row r="1818" spans="1:17" x14ac:dyDescent="0.2">
      <c r="A1818" t="s">
        <v>19556</v>
      </c>
      <c r="B1818" t="s">
        <v>88</v>
      </c>
      <c r="C1818" t="s">
        <v>181</v>
      </c>
      <c r="D1818" t="s">
        <v>17736</v>
      </c>
      <c r="E1818" t="s">
        <v>81</v>
      </c>
      <c r="F1818" t="s">
        <v>4929</v>
      </c>
      <c r="G1818">
        <v>0</v>
      </c>
      <c r="H1818">
        <v>4</v>
      </c>
      <c r="I1818">
        <v>0</v>
      </c>
      <c r="J1818">
        <v>2</v>
      </c>
      <c r="K1818">
        <v>2</v>
      </c>
      <c r="L1818">
        <v>0</v>
      </c>
      <c r="M1818">
        <v>0</v>
      </c>
      <c r="N1818">
        <v>0</v>
      </c>
      <c r="O1818">
        <v>0</v>
      </c>
      <c r="P1818">
        <v>0</v>
      </c>
      <c r="Q1818">
        <v>0</v>
      </c>
    </row>
    <row r="1819" spans="1:17" x14ac:dyDescent="0.2">
      <c r="A1819" t="s">
        <v>19557</v>
      </c>
      <c r="B1819" t="s">
        <v>88</v>
      </c>
      <c r="C1819" t="s">
        <v>181</v>
      </c>
      <c r="D1819" t="s">
        <v>17736</v>
      </c>
      <c r="E1819" t="s">
        <v>81</v>
      </c>
      <c r="F1819" t="s">
        <v>4931</v>
      </c>
      <c r="G1819">
        <v>0</v>
      </c>
      <c r="H1819">
        <v>4</v>
      </c>
      <c r="I1819">
        <v>0</v>
      </c>
      <c r="J1819">
        <v>2</v>
      </c>
      <c r="K1819">
        <v>1</v>
      </c>
      <c r="L1819">
        <v>1</v>
      </c>
      <c r="M1819">
        <v>0</v>
      </c>
      <c r="N1819">
        <v>0</v>
      </c>
      <c r="O1819">
        <v>0</v>
      </c>
      <c r="P1819">
        <v>0</v>
      </c>
      <c r="Q1819">
        <v>0</v>
      </c>
    </row>
    <row r="1820" spans="1:17" x14ac:dyDescent="0.2">
      <c r="A1820" t="s">
        <v>19558</v>
      </c>
      <c r="B1820" t="s">
        <v>88</v>
      </c>
      <c r="C1820" t="s">
        <v>181</v>
      </c>
      <c r="D1820" t="s">
        <v>17736</v>
      </c>
      <c r="E1820" t="s">
        <v>81</v>
      </c>
      <c r="F1820" t="s">
        <v>4933</v>
      </c>
      <c r="G1820">
        <v>0</v>
      </c>
      <c r="H1820">
        <v>0</v>
      </c>
      <c r="I1820">
        <v>0</v>
      </c>
      <c r="J1820">
        <v>0</v>
      </c>
      <c r="K1820">
        <v>0</v>
      </c>
      <c r="L1820">
        <v>0</v>
      </c>
      <c r="M1820">
        <v>4</v>
      </c>
      <c r="N1820">
        <v>0</v>
      </c>
      <c r="O1820">
        <v>0</v>
      </c>
      <c r="P1820">
        <v>0</v>
      </c>
      <c r="Q1820">
        <v>0</v>
      </c>
    </row>
    <row r="1821" spans="1:17" x14ac:dyDescent="0.2">
      <c r="A1821" t="s">
        <v>19559</v>
      </c>
      <c r="B1821" t="s">
        <v>88</v>
      </c>
      <c r="C1821" t="s">
        <v>181</v>
      </c>
      <c r="D1821" t="s">
        <v>17736</v>
      </c>
      <c r="E1821" t="s">
        <v>81</v>
      </c>
      <c r="F1821" t="s">
        <v>4935</v>
      </c>
      <c r="G1821">
        <v>0</v>
      </c>
      <c r="H1821">
        <v>4</v>
      </c>
      <c r="I1821">
        <v>0</v>
      </c>
      <c r="J1821">
        <v>2</v>
      </c>
      <c r="K1821">
        <v>1</v>
      </c>
      <c r="L1821">
        <v>1</v>
      </c>
      <c r="M1821">
        <v>0</v>
      </c>
      <c r="N1821">
        <v>0</v>
      </c>
      <c r="O1821">
        <v>0</v>
      </c>
      <c r="P1821">
        <v>0</v>
      </c>
      <c r="Q1821">
        <v>0</v>
      </c>
    </row>
    <row r="1822" spans="1:17" x14ac:dyDescent="0.2">
      <c r="A1822" t="s">
        <v>19560</v>
      </c>
      <c r="B1822" t="s">
        <v>88</v>
      </c>
      <c r="C1822" t="s">
        <v>181</v>
      </c>
      <c r="D1822" t="s">
        <v>17736</v>
      </c>
      <c r="E1822" t="s">
        <v>81</v>
      </c>
      <c r="F1822" t="s">
        <v>4937</v>
      </c>
      <c r="G1822">
        <v>0</v>
      </c>
      <c r="H1822">
        <v>4</v>
      </c>
      <c r="I1822">
        <v>0</v>
      </c>
      <c r="J1822">
        <v>2</v>
      </c>
      <c r="K1822">
        <v>1</v>
      </c>
      <c r="L1822">
        <v>1</v>
      </c>
      <c r="M1822">
        <v>0</v>
      </c>
      <c r="N1822">
        <v>0</v>
      </c>
      <c r="O1822">
        <v>0</v>
      </c>
      <c r="P1822">
        <v>0</v>
      </c>
      <c r="Q1822">
        <v>0</v>
      </c>
    </row>
    <row r="1823" spans="1:17" x14ac:dyDescent="0.2">
      <c r="A1823" t="s">
        <v>19561</v>
      </c>
      <c r="B1823" t="s">
        <v>88</v>
      </c>
      <c r="C1823" t="s">
        <v>181</v>
      </c>
      <c r="D1823" t="s">
        <v>17736</v>
      </c>
      <c r="E1823" t="s">
        <v>81</v>
      </c>
      <c r="F1823" t="s">
        <v>4939</v>
      </c>
      <c r="G1823">
        <v>0</v>
      </c>
      <c r="H1823">
        <v>0</v>
      </c>
      <c r="I1823">
        <v>0</v>
      </c>
      <c r="J1823">
        <v>0</v>
      </c>
      <c r="K1823">
        <v>0</v>
      </c>
      <c r="L1823">
        <v>0</v>
      </c>
      <c r="M1823">
        <v>4</v>
      </c>
      <c r="N1823">
        <v>0</v>
      </c>
      <c r="O1823">
        <v>0</v>
      </c>
      <c r="P1823">
        <v>0</v>
      </c>
      <c r="Q1823">
        <v>0</v>
      </c>
    </row>
    <row r="1824" spans="1:17" x14ac:dyDescent="0.2">
      <c r="A1824" t="s">
        <v>19562</v>
      </c>
      <c r="B1824" t="s">
        <v>88</v>
      </c>
      <c r="C1824" t="s">
        <v>245</v>
      </c>
      <c r="D1824" t="s">
        <v>17748</v>
      </c>
      <c r="E1824" t="s">
        <v>81</v>
      </c>
      <c r="F1824" t="s">
        <v>17749</v>
      </c>
      <c r="G1824">
        <v>0</v>
      </c>
      <c r="H1824">
        <v>0</v>
      </c>
      <c r="I1824">
        <v>0</v>
      </c>
      <c r="J1824">
        <v>0</v>
      </c>
      <c r="K1824">
        <v>0</v>
      </c>
      <c r="L1824">
        <v>0</v>
      </c>
      <c r="M1824">
        <v>0</v>
      </c>
      <c r="N1824">
        <v>1</v>
      </c>
      <c r="O1824">
        <v>1</v>
      </c>
      <c r="P1824">
        <v>0</v>
      </c>
      <c r="Q1824">
        <v>0</v>
      </c>
    </row>
    <row r="1825" spans="1:17" x14ac:dyDescent="0.2">
      <c r="A1825" t="s">
        <v>19563</v>
      </c>
      <c r="B1825" t="s">
        <v>88</v>
      </c>
      <c r="C1825" t="s">
        <v>245</v>
      </c>
      <c r="D1825" t="s">
        <v>17748</v>
      </c>
      <c r="E1825" t="s">
        <v>81</v>
      </c>
      <c r="F1825" t="s">
        <v>17734</v>
      </c>
      <c r="G1825">
        <v>1</v>
      </c>
      <c r="H1825">
        <v>0</v>
      </c>
      <c r="I1825">
        <v>0</v>
      </c>
      <c r="J1825">
        <v>0</v>
      </c>
      <c r="K1825">
        <v>0</v>
      </c>
      <c r="L1825">
        <v>0</v>
      </c>
      <c r="M1825">
        <v>0</v>
      </c>
      <c r="N1825">
        <v>0</v>
      </c>
      <c r="O1825">
        <v>0</v>
      </c>
      <c r="P1825">
        <v>0</v>
      </c>
      <c r="Q1825">
        <v>0</v>
      </c>
    </row>
    <row r="1826" spans="1:17" x14ac:dyDescent="0.2">
      <c r="A1826" t="s">
        <v>19564</v>
      </c>
      <c r="B1826" t="s">
        <v>88</v>
      </c>
      <c r="C1826" t="s">
        <v>246</v>
      </c>
      <c r="D1826" t="s">
        <v>17768</v>
      </c>
      <c r="E1826" t="s">
        <v>83</v>
      </c>
      <c r="F1826" t="s">
        <v>17734</v>
      </c>
      <c r="G1826">
        <v>1</v>
      </c>
      <c r="H1826">
        <v>0</v>
      </c>
      <c r="I1826">
        <v>0</v>
      </c>
      <c r="J1826">
        <v>0</v>
      </c>
      <c r="K1826">
        <v>0</v>
      </c>
      <c r="L1826">
        <v>0</v>
      </c>
      <c r="M1826">
        <v>0</v>
      </c>
      <c r="N1826">
        <v>0</v>
      </c>
      <c r="O1826">
        <v>0</v>
      </c>
      <c r="P1826">
        <v>0</v>
      </c>
      <c r="Q1826">
        <v>0</v>
      </c>
    </row>
    <row r="1827" spans="1:17" x14ac:dyDescent="0.2">
      <c r="A1827" t="s">
        <v>19565</v>
      </c>
      <c r="B1827" t="s">
        <v>88</v>
      </c>
      <c r="C1827" t="s">
        <v>246</v>
      </c>
      <c r="D1827" t="s">
        <v>17768</v>
      </c>
      <c r="E1827" t="s">
        <v>81</v>
      </c>
      <c r="F1827" t="s">
        <v>17734</v>
      </c>
      <c r="G1827">
        <v>1</v>
      </c>
      <c r="H1827">
        <v>0</v>
      </c>
      <c r="I1827">
        <v>0</v>
      </c>
      <c r="J1827">
        <v>0</v>
      </c>
      <c r="K1827">
        <v>0</v>
      </c>
      <c r="L1827">
        <v>0</v>
      </c>
      <c r="M1827">
        <v>0</v>
      </c>
      <c r="N1827">
        <v>0</v>
      </c>
      <c r="O1827">
        <v>0</v>
      </c>
      <c r="P1827">
        <v>0</v>
      </c>
      <c r="Q1827">
        <v>0</v>
      </c>
    </row>
    <row r="1828" spans="1:17" x14ac:dyDescent="0.2">
      <c r="A1828" t="s">
        <v>19566</v>
      </c>
      <c r="B1828" t="s">
        <v>88</v>
      </c>
      <c r="C1828" t="s">
        <v>246</v>
      </c>
      <c r="D1828" t="s">
        <v>17736</v>
      </c>
      <c r="E1828" t="s">
        <v>83</v>
      </c>
      <c r="F1828" t="s">
        <v>4929</v>
      </c>
      <c r="G1828">
        <v>0</v>
      </c>
      <c r="H1828">
        <v>30</v>
      </c>
      <c r="I1828">
        <v>2</v>
      </c>
      <c r="J1828">
        <v>27</v>
      </c>
      <c r="K1828">
        <v>1</v>
      </c>
      <c r="L1828">
        <v>0</v>
      </c>
      <c r="M1828">
        <v>0</v>
      </c>
      <c r="N1828">
        <v>0</v>
      </c>
      <c r="O1828">
        <v>0</v>
      </c>
      <c r="P1828">
        <v>0</v>
      </c>
      <c r="Q1828">
        <v>0</v>
      </c>
    </row>
    <row r="1829" spans="1:17" x14ac:dyDescent="0.2">
      <c r="A1829" t="s">
        <v>19567</v>
      </c>
      <c r="B1829" t="s">
        <v>88</v>
      </c>
      <c r="C1829" t="s">
        <v>246</v>
      </c>
      <c r="D1829" t="s">
        <v>17736</v>
      </c>
      <c r="E1829" t="s">
        <v>83</v>
      </c>
      <c r="F1829" t="s">
        <v>4931</v>
      </c>
      <c r="G1829">
        <v>0</v>
      </c>
      <c r="H1829">
        <v>30</v>
      </c>
      <c r="I1829">
        <v>2</v>
      </c>
      <c r="J1829">
        <v>25</v>
      </c>
      <c r="K1829">
        <v>2</v>
      </c>
      <c r="L1829">
        <v>1</v>
      </c>
      <c r="M1829">
        <v>0</v>
      </c>
      <c r="N1829">
        <v>0</v>
      </c>
      <c r="O1829">
        <v>0</v>
      </c>
      <c r="P1829">
        <v>0</v>
      </c>
      <c r="Q1829">
        <v>0</v>
      </c>
    </row>
    <row r="1830" spans="1:17" x14ac:dyDescent="0.2">
      <c r="A1830" t="s">
        <v>19568</v>
      </c>
      <c r="B1830" t="s">
        <v>88</v>
      </c>
      <c r="C1830" t="s">
        <v>246</v>
      </c>
      <c r="D1830" t="s">
        <v>17736</v>
      </c>
      <c r="E1830" t="s">
        <v>83</v>
      </c>
      <c r="F1830" t="s">
        <v>4933</v>
      </c>
      <c r="G1830">
        <v>0</v>
      </c>
      <c r="H1830">
        <v>0</v>
      </c>
      <c r="I1830">
        <v>0</v>
      </c>
      <c r="J1830">
        <v>0</v>
      </c>
      <c r="K1830">
        <v>0</v>
      </c>
      <c r="L1830">
        <v>0</v>
      </c>
      <c r="M1830">
        <v>30</v>
      </c>
      <c r="N1830">
        <v>0</v>
      </c>
      <c r="O1830">
        <v>0</v>
      </c>
      <c r="P1830">
        <v>0</v>
      </c>
      <c r="Q1830">
        <v>0</v>
      </c>
    </row>
    <row r="1831" spans="1:17" x14ac:dyDescent="0.2">
      <c r="A1831" t="s">
        <v>19569</v>
      </c>
      <c r="B1831" t="s">
        <v>88</v>
      </c>
      <c r="C1831" t="s">
        <v>246</v>
      </c>
      <c r="D1831" t="s">
        <v>17736</v>
      </c>
      <c r="E1831" t="s">
        <v>83</v>
      </c>
      <c r="F1831" t="s">
        <v>4935</v>
      </c>
      <c r="G1831">
        <v>0</v>
      </c>
      <c r="H1831">
        <v>30</v>
      </c>
      <c r="I1831">
        <v>2</v>
      </c>
      <c r="J1831">
        <v>25</v>
      </c>
      <c r="K1831">
        <v>2</v>
      </c>
      <c r="L1831">
        <v>1</v>
      </c>
      <c r="M1831">
        <v>0</v>
      </c>
      <c r="N1831">
        <v>0</v>
      </c>
      <c r="O1831">
        <v>0</v>
      </c>
      <c r="P1831">
        <v>0</v>
      </c>
      <c r="Q1831">
        <v>0</v>
      </c>
    </row>
    <row r="1832" spans="1:17" x14ac:dyDescent="0.2">
      <c r="A1832" t="s">
        <v>19570</v>
      </c>
      <c r="B1832" t="s">
        <v>88</v>
      </c>
      <c r="C1832" t="s">
        <v>246</v>
      </c>
      <c r="D1832" t="s">
        <v>17736</v>
      </c>
      <c r="E1832" t="s">
        <v>83</v>
      </c>
      <c r="F1832" t="s">
        <v>4937</v>
      </c>
      <c r="G1832">
        <v>0</v>
      </c>
      <c r="H1832">
        <v>30</v>
      </c>
      <c r="I1832">
        <v>2</v>
      </c>
      <c r="J1832">
        <v>26</v>
      </c>
      <c r="K1832">
        <v>1</v>
      </c>
      <c r="L1832">
        <v>1</v>
      </c>
      <c r="M1832">
        <v>0</v>
      </c>
      <c r="N1832">
        <v>0</v>
      </c>
      <c r="O1832">
        <v>0</v>
      </c>
      <c r="P1832">
        <v>0</v>
      </c>
      <c r="Q1832">
        <v>0</v>
      </c>
    </row>
    <row r="1833" spans="1:17" x14ac:dyDescent="0.2">
      <c r="A1833" t="s">
        <v>19571</v>
      </c>
      <c r="B1833" t="s">
        <v>88</v>
      </c>
      <c r="C1833" t="s">
        <v>246</v>
      </c>
      <c r="D1833" t="s">
        <v>17736</v>
      </c>
      <c r="E1833" t="s">
        <v>83</v>
      </c>
      <c r="F1833" t="s">
        <v>4939</v>
      </c>
      <c r="G1833">
        <v>0</v>
      </c>
      <c r="H1833">
        <v>0</v>
      </c>
      <c r="I1833">
        <v>0</v>
      </c>
      <c r="J1833">
        <v>0</v>
      </c>
      <c r="K1833">
        <v>0</v>
      </c>
      <c r="L1833">
        <v>0</v>
      </c>
      <c r="M1833">
        <v>30</v>
      </c>
      <c r="N1833">
        <v>0</v>
      </c>
      <c r="O1833">
        <v>0</v>
      </c>
      <c r="P1833">
        <v>0</v>
      </c>
      <c r="Q1833">
        <v>0</v>
      </c>
    </row>
    <row r="1834" spans="1:17" x14ac:dyDescent="0.2">
      <c r="A1834" t="s">
        <v>19572</v>
      </c>
      <c r="B1834" t="s">
        <v>88</v>
      </c>
      <c r="C1834" t="s">
        <v>246</v>
      </c>
      <c r="D1834" t="s">
        <v>17736</v>
      </c>
      <c r="E1834" t="s">
        <v>83</v>
      </c>
      <c r="F1834" t="s">
        <v>4941</v>
      </c>
      <c r="G1834">
        <v>0</v>
      </c>
      <c r="H1834">
        <v>30</v>
      </c>
      <c r="I1834">
        <v>2</v>
      </c>
      <c r="J1834">
        <v>27</v>
      </c>
      <c r="K1834">
        <v>1</v>
      </c>
      <c r="L1834">
        <v>0</v>
      </c>
      <c r="M1834">
        <v>0</v>
      </c>
      <c r="N1834">
        <v>0</v>
      </c>
      <c r="O1834">
        <v>0</v>
      </c>
      <c r="P1834">
        <v>0</v>
      </c>
      <c r="Q1834">
        <v>0</v>
      </c>
    </row>
    <row r="1835" spans="1:17" x14ac:dyDescent="0.2">
      <c r="A1835" t="s">
        <v>19573</v>
      </c>
      <c r="B1835" t="s">
        <v>88</v>
      </c>
      <c r="C1835" t="s">
        <v>246</v>
      </c>
      <c r="D1835" t="s">
        <v>17736</v>
      </c>
      <c r="E1835" t="s">
        <v>83</v>
      </c>
      <c r="F1835" t="s">
        <v>4943</v>
      </c>
      <c r="G1835">
        <v>0</v>
      </c>
      <c r="H1835">
        <v>0</v>
      </c>
      <c r="I1835">
        <v>0</v>
      </c>
      <c r="J1835">
        <v>0</v>
      </c>
      <c r="K1835">
        <v>0</v>
      </c>
      <c r="L1835">
        <v>0</v>
      </c>
      <c r="M1835">
        <v>30</v>
      </c>
      <c r="N1835">
        <v>0</v>
      </c>
      <c r="O1835">
        <v>0</v>
      </c>
      <c r="P1835">
        <v>0</v>
      </c>
      <c r="Q1835">
        <v>0</v>
      </c>
    </row>
    <row r="1836" spans="1:17" x14ac:dyDescent="0.2">
      <c r="A1836" t="s">
        <v>19574</v>
      </c>
      <c r="B1836" t="s">
        <v>88</v>
      </c>
      <c r="C1836" t="s">
        <v>246</v>
      </c>
      <c r="D1836" t="s">
        <v>17736</v>
      </c>
      <c r="E1836" t="s">
        <v>83</v>
      </c>
      <c r="F1836" t="s">
        <v>4925</v>
      </c>
      <c r="G1836">
        <v>0</v>
      </c>
      <c r="H1836">
        <v>0</v>
      </c>
      <c r="I1836">
        <v>0</v>
      </c>
      <c r="J1836">
        <v>0</v>
      </c>
      <c r="K1836">
        <v>0</v>
      </c>
      <c r="L1836">
        <v>0</v>
      </c>
      <c r="M1836">
        <v>0</v>
      </c>
      <c r="N1836">
        <v>28</v>
      </c>
      <c r="O1836">
        <v>27</v>
      </c>
      <c r="P1836">
        <v>1</v>
      </c>
      <c r="Q1836">
        <v>0</v>
      </c>
    </row>
    <row r="1837" spans="1:17" x14ac:dyDescent="0.2">
      <c r="A1837" t="s">
        <v>19575</v>
      </c>
      <c r="B1837" t="s">
        <v>88</v>
      </c>
      <c r="C1837" t="s">
        <v>246</v>
      </c>
      <c r="D1837" t="s">
        <v>17736</v>
      </c>
      <c r="E1837" t="s">
        <v>83</v>
      </c>
      <c r="F1837" t="s">
        <v>4927</v>
      </c>
      <c r="G1837">
        <v>0</v>
      </c>
      <c r="H1837">
        <v>0</v>
      </c>
      <c r="I1837">
        <v>0</v>
      </c>
      <c r="J1837">
        <v>0</v>
      </c>
      <c r="K1837">
        <v>0</v>
      </c>
      <c r="L1837">
        <v>0</v>
      </c>
      <c r="M1837">
        <v>0</v>
      </c>
      <c r="N1837">
        <v>25</v>
      </c>
      <c r="O1837">
        <v>25</v>
      </c>
      <c r="P1837">
        <v>0</v>
      </c>
      <c r="Q1837">
        <v>0</v>
      </c>
    </row>
    <row r="1838" spans="1:17" x14ac:dyDescent="0.2">
      <c r="A1838" t="s">
        <v>19576</v>
      </c>
      <c r="B1838" t="s">
        <v>88</v>
      </c>
      <c r="C1838" t="s">
        <v>246</v>
      </c>
      <c r="D1838" t="s">
        <v>17736</v>
      </c>
      <c r="E1838" t="s">
        <v>83</v>
      </c>
      <c r="F1838" t="s">
        <v>17734</v>
      </c>
      <c r="G1838">
        <v>30</v>
      </c>
      <c r="H1838">
        <v>0</v>
      </c>
      <c r="I1838">
        <v>0</v>
      </c>
      <c r="J1838">
        <v>0</v>
      </c>
      <c r="K1838">
        <v>0</v>
      </c>
      <c r="L1838">
        <v>0</v>
      </c>
      <c r="M1838">
        <v>0</v>
      </c>
      <c r="N1838">
        <v>0</v>
      </c>
      <c r="O1838">
        <v>0</v>
      </c>
      <c r="P1838">
        <v>0</v>
      </c>
      <c r="Q1838">
        <v>0</v>
      </c>
    </row>
    <row r="1839" spans="1:17" x14ac:dyDescent="0.2">
      <c r="A1839" t="s">
        <v>19577</v>
      </c>
      <c r="B1839" t="s">
        <v>88</v>
      </c>
      <c r="C1839" t="s">
        <v>246</v>
      </c>
      <c r="D1839" t="s">
        <v>17736</v>
      </c>
      <c r="E1839" t="s">
        <v>81</v>
      </c>
      <c r="F1839" t="s">
        <v>4929</v>
      </c>
      <c r="G1839">
        <v>0</v>
      </c>
      <c r="H1839">
        <v>21</v>
      </c>
      <c r="I1839">
        <v>2</v>
      </c>
      <c r="J1839">
        <v>19</v>
      </c>
      <c r="K1839">
        <v>0</v>
      </c>
      <c r="L1839">
        <v>0</v>
      </c>
      <c r="M1839">
        <v>0</v>
      </c>
      <c r="N1839">
        <v>0</v>
      </c>
      <c r="O1839">
        <v>0</v>
      </c>
      <c r="P1839">
        <v>0</v>
      </c>
      <c r="Q1839">
        <v>0</v>
      </c>
    </row>
    <row r="1840" spans="1:17" x14ac:dyDescent="0.2">
      <c r="A1840" t="s">
        <v>19578</v>
      </c>
      <c r="B1840" t="s">
        <v>88</v>
      </c>
      <c r="C1840" t="s">
        <v>246</v>
      </c>
      <c r="D1840" t="s">
        <v>17736</v>
      </c>
      <c r="E1840" t="s">
        <v>81</v>
      </c>
      <c r="F1840" t="s">
        <v>4931</v>
      </c>
      <c r="G1840">
        <v>0</v>
      </c>
      <c r="H1840">
        <v>21</v>
      </c>
      <c r="I1840">
        <v>1</v>
      </c>
      <c r="J1840">
        <v>19</v>
      </c>
      <c r="K1840">
        <v>0</v>
      </c>
      <c r="L1840">
        <v>1</v>
      </c>
      <c r="M1840">
        <v>0</v>
      </c>
      <c r="N1840">
        <v>0</v>
      </c>
      <c r="O1840">
        <v>0</v>
      </c>
      <c r="P1840">
        <v>0</v>
      </c>
      <c r="Q1840">
        <v>0</v>
      </c>
    </row>
    <row r="1841" spans="1:17" x14ac:dyDescent="0.2">
      <c r="A1841" t="s">
        <v>19579</v>
      </c>
      <c r="B1841" t="s">
        <v>88</v>
      </c>
      <c r="C1841" t="s">
        <v>246</v>
      </c>
      <c r="D1841" t="s">
        <v>17736</v>
      </c>
      <c r="E1841" t="s">
        <v>81</v>
      </c>
      <c r="F1841" t="s">
        <v>4933</v>
      </c>
      <c r="G1841">
        <v>0</v>
      </c>
      <c r="H1841">
        <v>0</v>
      </c>
      <c r="I1841">
        <v>0</v>
      </c>
      <c r="J1841">
        <v>0</v>
      </c>
      <c r="K1841">
        <v>0</v>
      </c>
      <c r="L1841">
        <v>0</v>
      </c>
      <c r="M1841">
        <v>21</v>
      </c>
      <c r="N1841">
        <v>0</v>
      </c>
      <c r="O1841">
        <v>0</v>
      </c>
      <c r="P1841">
        <v>0</v>
      </c>
      <c r="Q1841">
        <v>0</v>
      </c>
    </row>
    <row r="1842" spans="1:17" x14ac:dyDescent="0.2">
      <c r="A1842" t="s">
        <v>19580</v>
      </c>
      <c r="B1842" t="s">
        <v>88</v>
      </c>
      <c r="C1842" t="s">
        <v>246</v>
      </c>
      <c r="D1842" t="s">
        <v>17736</v>
      </c>
      <c r="E1842" t="s">
        <v>81</v>
      </c>
      <c r="F1842" t="s">
        <v>4935</v>
      </c>
      <c r="G1842">
        <v>0</v>
      </c>
      <c r="H1842">
        <v>21</v>
      </c>
      <c r="I1842">
        <v>1</v>
      </c>
      <c r="J1842">
        <v>19</v>
      </c>
      <c r="K1842">
        <v>0</v>
      </c>
      <c r="L1842">
        <v>1</v>
      </c>
      <c r="M1842">
        <v>0</v>
      </c>
      <c r="N1842">
        <v>0</v>
      </c>
      <c r="O1842">
        <v>0</v>
      </c>
      <c r="P1842">
        <v>0</v>
      </c>
      <c r="Q1842">
        <v>0</v>
      </c>
    </row>
    <row r="1843" spans="1:17" x14ac:dyDescent="0.2">
      <c r="A1843" t="s">
        <v>19581</v>
      </c>
      <c r="B1843" t="s">
        <v>88</v>
      </c>
      <c r="C1843" t="s">
        <v>246</v>
      </c>
      <c r="D1843" t="s">
        <v>17736</v>
      </c>
      <c r="E1843" t="s">
        <v>81</v>
      </c>
      <c r="F1843" t="s">
        <v>4937</v>
      </c>
      <c r="G1843">
        <v>0</v>
      </c>
      <c r="H1843">
        <v>21</v>
      </c>
      <c r="I1843">
        <v>1</v>
      </c>
      <c r="J1843">
        <v>19</v>
      </c>
      <c r="K1843">
        <v>0</v>
      </c>
      <c r="L1843">
        <v>1</v>
      </c>
      <c r="M1843">
        <v>0</v>
      </c>
      <c r="N1843">
        <v>0</v>
      </c>
      <c r="O1843">
        <v>0</v>
      </c>
      <c r="P1843">
        <v>0</v>
      </c>
      <c r="Q1843">
        <v>0</v>
      </c>
    </row>
    <row r="1844" spans="1:17" x14ac:dyDescent="0.2">
      <c r="A1844" t="s">
        <v>19582</v>
      </c>
      <c r="B1844" t="s">
        <v>88</v>
      </c>
      <c r="C1844" t="s">
        <v>246</v>
      </c>
      <c r="D1844" t="s">
        <v>17736</v>
      </c>
      <c r="E1844" t="s">
        <v>81</v>
      </c>
      <c r="F1844" t="s">
        <v>4939</v>
      </c>
      <c r="G1844">
        <v>0</v>
      </c>
      <c r="H1844">
        <v>0</v>
      </c>
      <c r="I1844">
        <v>0</v>
      </c>
      <c r="J1844">
        <v>0</v>
      </c>
      <c r="K1844">
        <v>0</v>
      </c>
      <c r="L1844">
        <v>0</v>
      </c>
      <c r="M1844">
        <v>21</v>
      </c>
      <c r="N1844">
        <v>0</v>
      </c>
      <c r="O1844">
        <v>0</v>
      </c>
      <c r="P1844">
        <v>0</v>
      </c>
      <c r="Q1844">
        <v>0</v>
      </c>
    </row>
    <row r="1845" spans="1:17" x14ac:dyDescent="0.2">
      <c r="A1845" t="s">
        <v>19583</v>
      </c>
      <c r="B1845" t="s">
        <v>88</v>
      </c>
      <c r="C1845" t="s">
        <v>246</v>
      </c>
      <c r="D1845" t="s">
        <v>17736</v>
      </c>
      <c r="E1845" t="s">
        <v>81</v>
      </c>
      <c r="F1845" t="s">
        <v>4941</v>
      </c>
      <c r="G1845">
        <v>0</v>
      </c>
      <c r="H1845">
        <v>21</v>
      </c>
      <c r="I1845">
        <v>1</v>
      </c>
      <c r="J1845">
        <v>20</v>
      </c>
      <c r="K1845">
        <v>0</v>
      </c>
      <c r="L1845">
        <v>0</v>
      </c>
      <c r="M1845">
        <v>0</v>
      </c>
      <c r="N1845">
        <v>0</v>
      </c>
      <c r="O1845">
        <v>0</v>
      </c>
      <c r="P1845">
        <v>0</v>
      </c>
      <c r="Q1845">
        <v>0</v>
      </c>
    </row>
    <row r="1846" spans="1:17" x14ac:dyDescent="0.2">
      <c r="A1846" t="s">
        <v>19584</v>
      </c>
      <c r="B1846" t="s">
        <v>88</v>
      </c>
      <c r="C1846" t="s">
        <v>246</v>
      </c>
      <c r="D1846" t="s">
        <v>17736</v>
      </c>
      <c r="E1846" t="s">
        <v>81</v>
      </c>
      <c r="F1846" t="s">
        <v>4943</v>
      </c>
      <c r="G1846">
        <v>0</v>
      </c>
      <c r="H1846">
        <v>0</v>
      </c>
      <c r="I1846">
        <v>0</v>
      </c>
      <c r="J1846">
        <v>0</v>
      </c>
      <c r="K1846">
        <v>0</v>
      </c>
      <c r="L1846">
        <v>0</v>
      </c>
      <c r="M1846">
        <v>21</v>
      </c>
      <c r="N1846">
        <v>0</v>
      </c>
      <c r="O1846">
        <v>0</v>
      </c>
      <c r="P1846">
        <v>0</v>
      </c>
      <c r="Q1846">
        <v>0</v>
      </c>
    </row>
    <row r="1847" spans="1:17" x14ac:dyDescent="0.2">
      <c r="A1847" t="s">
        <v>19585</v>
      </c>
      <c r="B1847" t="s">
        <v>88</v>
      </c>
      <c r="C1847" t="s">
        <v>246</v>
      </c>
      <c r="D1847" t="s">
        <v>17736</v>
      </c>
      <c r="E1847" t="s">
        <v>81</v>
      </c>
      <c r="F1847" t="s">
        <v>4925</v>
      </c>
      <c r="G1847">
        <v>0</v>
      </c>
      <c r="H1847">
        <v>0</v>
      </c>
      <c r="I1847">
        <v>0</v>
      </c>
      <c r="J1847">
        <v>0</v>
      </c>
      <c r="K1847">
        <v>0</v>
      </c>
      <c r="L1847">
        <v>0</v>
      </c>
      <c r="M1847">
        <v>0</v>
      </c>
      <c r="N1847">
        <v>20</v>
      </c>
      <c r="O1847">
        <v>19</v>
      </c>
      <c r="P1847">
        <v>1</v>
      </c>
      <c r="Q1847">
        <v>0</v>
      </c>
    </row>
    <row r="1848" spans="1:17" x14ac:dyDescent="0.2">
      <c r="A1848" t="s">
        <v>19586</v>
      </c>
      <c r="B1848" t="s">
        <v>88</v>
      </c>
      <c r="C1848" t="s">
        <v>246</v>
      </c>
      <c r="D1848" t="s">
        <v>17736</v>
      </c>
      <c r="E1848" t="s">
        <v>81</v>
      </c>
      <c r="F1848" t="s">
        <v>4927</v>
      </c>
      <c r="G1848">
        <v>0</v>
      </c>
      <c r="H1848">
        <v>0</v>
      </c>
      <c r="I1848">
        <v>0</v>
      </c>
      <c r="J1848">
        <v>0</v>
      </c>
      <c r="K1848">
        <v>0</v>
      </c>
      <c r="L1848">
        <v>0</v>
      </c>
      <c r="M1848">
        <v>0</v>
      </c>
      <c r="N1848">
        <v>13</v>
      </c>
      <c r="O1848">
        <v>12</v>
      </c>
      <c r="P1848">
        <v>1</v>
      </c>
      <c r="Q1848">
        <v>0</v>
      </c>
    </row>
    <row r="1849" spans="1:17" x14ac:dyDescent="0.2">
      <c r="A1849" t="s">
        <v>19587</v>
      </c>
      <c r="B1849" t="s">
        <v>86</v>
      </c>
      <c r="C1849" t="s">
        <v>139</v>
      </c>
      <c r="D1849" t="s">
        <v>17736</v>
      </c>
      <c r="E1849" t="s">
        <v>81</v>
      </c>
      <c r="F1849" t="s">
        <v>4927</v>
      </c>
      <c r="G1849">
        <v>0</v>
      </c>
      <c r="H1849">
        <v>0</v>
      </c>
      <c r="I1849">
        <v>0</v>
      </c>
      <c r="J1849">
        <v>0</v>
      </c>
      <c r="K1849">
        <v>0</v>
      </c>
      <c r="L1849">
        <v>0</v>
      </c>
      <c r="M1849">
        <v>0</v>
      </c>
      <c r="N1849">
        <v>46</v>
      </c>
      <c r="O1849">
        <v>41</v>
      </c>
      <c r="P1849">
        <v>5</v>
      </c>
      <c r="Q1849">
        <v>0</v>
      </c>
    </row>
    <row r="1850" spans="1:17" x14ac:dyDescent="0.2">
      <c r="A1850" t="s">
        <v>19588</v>
      </c>
      <c r="B1850" t="s">
        <v>86</v>
      </c>
      <c r="C1850" t="s">
        <v>139</v>
      </c>
      <c r="D1850" t="s">
        <v>17736</v>
      </c>
      <c r="E1850" t="s">
        <v>81</v>
      </c>
      <c r="F1850" t="s">
        <v>17734</v>
      </c>
      <c r="G1850">
        <v>60</v>
      </c>
      <c r="H1850">
        <v>0</v>
      </c>
      <c r="I1850">
        <v>0</v>
      </c>
      <c r="J1850">
        <v>0</v>
      </c>
      <c r="K1850">
        <v>0</v>
      </c>
      <c r="L1850">
        <v>0</v>
      </c>
      <c r="M1850">
        <v>0</v>
      </c>
      <c r="N1850">
        <v>0</v>
      </c>
      <c r="O1850">
        <v>0</v>
      </c>
      <c r="P1850">
        <v>0</v>
      </c>
      <c r="Q1850">
        <v>0</v>
      </c>
    </row>
    <row r="1851" spans="1:17" x14ac:dyDescent="0.2">
      <c r="A1851" t="s">
        <v>19589</v>
      </c>
      <c r="B1851" t="s">
        <v>86</v>
      </c>
      <c r="C1851" t="s">
        <v>139</v>
      </c>
      <c r="D1851" t="s">
        <v>17748</v>
      </c>
      <c r="E1851" t="s">
        <v>83</v>
      </c>
      <c r="F1851" t="s">
        <v>17749</v>
      </c>
      <c r="G1851">
        <v>0</v>
      </c>
      <c r="H1851">
        <v>0</v>
      </c>
      <c r="I1851">
        <v>0</v>
      </c>
      <c r="J1851">
        <v>0</v>
      </c>
      <c r="K1851">
        <v>0</v>
      </c>
      <c r="L1851">
        <v>0</v>
      </c>
      <c r="M1851">
        <v>0</v>
      </c>
      <c r="N1851">
        <v>1</v>
      </c>
      <c r="O1851">
        <v>1</v>
      </c>
      <c r="P1851">
        <v>0</v>
      </c>
      <c r="Q1851">
        <v>0</v>
      </c>
    </row>
    <row r="1852" spans="1:17" x14ac:dyDescent="0.2">
      <c r="A1852" t="s">
        <v>19590</v>
      </c>
      <c r="B1852" t="s">
        <v>86</v>
      </c>
      <c r="C1852" t="s">
        <v>139</v>
      </c>
      <c r="D1852" t="s">
        <v>17748</v>
      </c>
      <c r="E1852" t="s">
        <v>83</v>
      </c>
      <c r="F1852" t="s">
        <v>17734</v>
      </c>
      <c r="G1852">
        <v>1</v>
      </c>
      <c r="H1852">
        <v>0</v>
      </c>
      <c r="I1852">
        <v>0</v>
      </c>
      <c r="J1852">
        <v>0</v>
      </c>
      <c r="K1852">
        <v>0</v>
      </c>
      <c r="L1852">
        <v>0</v>
      </c>
      <c r="M1852">
        <v>0</v>
      </c>
      <c r="N1852">
        <v>0</v>
      </c>
      <c r="O1852">
        <v>0</v>
      </c>
      <c r="P1852">
        <v>0</v>
      </c>
      <c r="Q1852">
        <v>0</v>
      </c>
    </row>
    <row r="1853" spans="1:17" x14ac:dyDescent="0.2">
      <c r="A1853" t="s">
        <v>19591</v>
      </c>
      <c r="B1853" t="s">
        <v>86</v>
      </c>
      <c r="C1853" t="s">
        <v>139</v>
      </c>
      <c r="D1853" t="s">
        <v>17748</v>
      </c>
      <c r="E1853" t="s">
        <v>81</v>
      </c>
      <c r="F1853" t="s">
        <v>17749</v>
      </c>
      <c r="G1853">
        <v>0</v>
      </c>
      <c r="H1853">
        <v>0</v>
      </c>
      <c r="I1853">
        <v>0</v>
      </c>
      <c r="J1853">
        <v>0</v>
      </c>
      <c r="K1853">
        <v>0</v>
      </c>
      <c r="L1853">
        <v>0</v>
      </c>
      <c r="M1853">
        <v>0</v>
      </c>
      <c r="N1853">
        <v>3</v>
      </c>
      <c r="O1853">
        <v>3</v>
      </c>
      <c r="P1853">
        <v>0</v>
      </c>
      <c r="Q1853">
        <v>0</v>
      </c>
    </row>
    <row r="1854" spans="1:17" x14ac:dyDescent="0.2">
      <c r="A1854" t="s">
        <v>19592</v>
      </c>
      <c r="B1854" t="s">
        <v>86</v>
      </c>
      <c r="C1854" t="s">
        <v>139</v>
      </c>
      <c r="D1854" t="s">
        <v>17748</v>
      </c>
      <c r="E1854" t="s">
        <v>81</v>
      </c>
      <c r="F1854" t="s">
        <v>17734</v>
      </c>
      <c r="G1854">
        <v>3</v>
      </c>
      <c r="H1854">
        <v>0</v>
      </c>
      <c r="I1854">
        <v>0</v>
      </c>
      <c r="J1854">
        <v>0</v>
      </c>
      <c r="K1854">
        <v>0</v>
      </c>
      <c r="L1854">
        <v>0</v>
      </c>
      <c r="M1854">
        <v>0</v>
      </c>
      <c r="N1854">
        <v>0</v>
      </c>
      <c r="O1854">
        <v>0</v>
      </c>
      <c r="P1854">
        <v>0</v>
      </c>
      <c r="Q1854">
        <v>0</v>
      </c>
    </row>
    <row r="1855" spans="1:17" x14ac:dyDescent="0.2">
      <c r="A1855" t="s">
        <v>19593</v>
      </c>
      <c r="B1855" t="s">
        <v>86</v>
      </c>
      <c r="C1855" t="s">
        <v>139</v>
      </c>
      <c r="D1855" t="s">
        <v>17754</v>
      </c>
      <c r="E1855" t="s">
        <v>83</v>
      </c>
      <c r="F1855" t="s">
        <v>17734</v>
      </c>
      <c r="G1855">
        <v>12</v>
      </c>
      <c r="H1855">
        <v>0</v>
      </c>
      <c r="I1855">
        <v>0</v>
      </c>
      <c r="J1855">
        <v>0</v>
      </c>
      <c r="K1855">
        <v>0</v>
      </c>
      <c r="L1855">
        <v>0</v>
      </c>
      <c r="M1855">
        <v>0</v>
      </c>
      <c r="N1855">
        <v>0</v>
      </c>
      <c r="O1855">
        <v>0</v>
      </c>
      <c r="P1855">
        <v>0</v>
      </c>
      <c r="Q1855">
        <v>0</v>
      </c>
    </row>
    <row r="1856" spans="1:17" x14ac:dyDescent="0.2">
      <c r="A1856" t="s">
        <v>19594</v>
      </c>
      <c r="B1856" t="s">
        <v>86</v>
      </c>
      <c r="C1856" t="s">
        <v>139</v>
      </c>
      <c r="D1856" t="s">
        <v>17754</v>
      </c>
      <c r="E1856" t="s">
        <v>81</v>
      </c>
      <c r="F1856" t="s">
        <v>17734</v>
      </c>
      <c r="G1856">
        <v>10</v>
      </c>
      <c r="H1856">
        <v>0</v>
      </c>
      <c r="I1856">
        <v>0</v>
      </c>
      <c r="J1856">
        <v>0</v>
      </c>
      <c r="K1856">
        <v>0</v>
      </c>
      <c r="L1856">
        <v>0</v>
      </c>
      <c r="M1856">
        <v>0</v>
      </c>
      <c r="N1856">
        <v>0</v>
      </c>
      <c r="O1856">
        <v>0</v>
      </c>
      <c r="P1856">
        <v>0</v>
      </c>
      <c r="Q1856">
        <v>0</v>
      </c>
    </row>
    <row r="1857" spans="1:17" x14ac:dyDescent="0.2">
      <c r="A1857" t="s">
        <v>19595</v>
      </c>
      <c r="B1857" t="s">
        <v>86</v>
      </c>
      <c r="C1857" t="s">
        <v>140</v>
      </c>
      <c r="D1857" t="s">
        <v>17768</v>
      </c>
      <c r="E1857" t="s">
        <v>83</v>
      </c>
      <c r="F1857" t="s">
        <v>17734</v>
      </c>
      <c r="G1857">
        <v>15</v>
      </c>
      <c r="H1857">
        <v>0</v>
      </c>
      <c r="I1857">
        <v>0</v>
      </c>
      <c r="J1857">
        <v>0</v>
      </c>
      <c r="K1857">
        <v>0</v>
      </c>
      <c r="L1857">
        <v>0</v>
      </c>
      <c r="M1857">
        <v>0</v>
      </c>
      <c r="N1857">
        <v>0</v>
      </c>
      <c r="O1857">
        <v>0</v>
      </c>
      <c r="P1857">
        <v>0</v>
      </c>
      <c r="Q1857">
        <v>0</v>
      </c>
    </row>
    <row r="1858" spans="1:17" x14ac:dyDescent="0.2">
      <c r="A1858" t="s">
        <v>19596</v>
      </c>
      <c r="B1858" t="s">
        <v>86</v>
      </c>
      <c r="C1858" t="s">
        <v>140</v>
      </c>
      <c r="D1858" t="s">
        <v>17768</v>
      </c>
      <c r="E1858" t="s">
        <v>81</v>
      </c>
      <c r="F1858" t="s">
        <v>17734</v>
      </c>
      <c r="G1858">
        <v>4</v>
      </c>
      <c r="H1858">
        <v>0</v>
      </c>
      <c r="I1858">
        <v>0</v>
      </c>
      <c r="J1858">
        <v>0</v>
      </c>
      <c r="K1858">
        <v>0</v>
      </c>
      <c r="L1858">
        <v>0</v>
      </c>
      <c r="M1858">
        <v>0</v>
      </c>
      <c r="N1858">
        <v>0</v>
      </c>
      <c r="O1858">
        <v>0</v>
      </c>
      <c r="P1858">
        <v>0</v>
      </c>
      <c r="Q1858">
        <v>0</v>
      </c>
    </row>
    <row r="1859" spans="1:17" x14ac:dyDescent="0.2">
      <c r="A1859" t="s">
        <v>19597</v>
      </c>
      <c r="B1859" t="s">
        <v>86</v>
      </c>
      <c r="C1859" t="s">
        <v>140</v>
      </c>
      <c r="D1859" t="s">
        <v>17736</v>
      </c>
      <c r="E1859" t="s">
        <v>83</v>
      </c>
      <c r="F1859" t="s">
        <v>4929</v>
      </c>
      <c r="G1859">
        <v>0</v>
      </c>
      <c r="H1859">
        <v>52</v>
      </c>
      <c r="I1859">
        <v>7</v>
      </c>
      <c r="J1859">
        <v>35</v>
      </c>
      <c r="K1859">
        <v>3</v>
      </c>
      <c r="L1859">
        <v>7</v>
      </c>
      <c r="M1859">
        <v>0</v>
      </c>
      <c r="N1859">
        <v>0</v>
      </c>
      <c r="O1859">
        <v>0</v>
      </c>
      <c r="P1859">
        <v>0</v>
      </c>
      <c r="Q1859">
        <v>0</v>
      </c>
    </row>
    <row r="1860" spans="1:17" x14ac:dyDescent="0.2">
      <c r="A1860" t="s">
        <v>19598</v>
      </c>
      <c r="B1860" t="s">
        <v>86</v>
      </c>
      <c r="C1860" t="s">
        <v>140</v>
      </c>
      <c r="D1860" t="s">
        <v>17736</v>
      </c>
      <c r="E1860" t="s">
        <v>83</v>
      </c>
      <c r="F1860" t="s">
        <v>4931</v>
      </c>
      <c r="G1860">
        <v>0</v>
      </c>
      <c r="H1860">
        <v>52</v>
      </c>
      <c r="I1860">
        <v>7</v>
      </c>
      <c r="J1860">
        <v>35</v>
      </c>
      <c r="K1860">
        <v>3</v>
      </c>
      <c r="L1860">
        <v>7</v>
      </c>
      <c r="M1860">
        <v>0</v>
      </c>
      <c r="N1860">
        <v>0</v>
      </c>
      <c r="O1860">
        <v>0</v>
      </c>
      <c r="P1860">
        <v>0</v>
      </c>
      <c r="Q1860">
        <v>0</v>
      </c>
    </row>
    <row r="1861" spans="1:17" x14ac:dyDescent="0.2">
      <c r="A1861" t="s">
        <v>19599</v>
      </c>
      <c r="B1861" t="s">
        <v>86</v>
      </c>
      <c r="C1861" t="s">
        <v>140</v>
      </c>
      <c r="D1861" t="s">
        <v>17736</v>
      </c>
      <c r="E1861" t="s">
        <v>83</v>
      </c>
      <c r="F1861" t="s">
        <v>4933</v>
      </c>
      <c r="G1861">
        <v>0</v>
      </c>
      <c r="H1861">
        <v>0</v>
      </c>
      <c r="I1861">
        <v>0</v>
      </c>
      <c r="J1861">
        <v>0</v>
      </c>
      <c r="K1861">
        <v>0</v>
      </c>
      <c r="L1861">
        <v>0</v>
      </c>
      <c r="M1861">
        <v>52</v>
      </c>
      <c r="N1861">
        <v>0</v>
      </c>
      <c r="O1861">
        <v>0</v>
      </c>
      <c r="P1861">
        <v>0</v>
      </c>
      <c r="Q1861">
        <v>0</v>
      </c>
    </row>
    <row r="1862" spans="1:17" x14ac:dyDescent="0.2">
      <c r="A1862" t="s">
        <v>19600</v>
      </c>
      <c r="B1862" t="s">
        <v>86</v>
      </c>
      <c r="C1862" t="s">
        <v>140</v>
      </c>
      <c r="D1862" t="s">
        <v>17736</v>
      </c>
      <c r="E1862" t="s">
        <v>83</v>
      </c>
      <c r="F1862" t="s">
        <v>4935</v>
      </c>
      <c r="G1862">
        <v>0</v>
      </c>
      <c r="H1862">
        <v>52</v>
      </c>
      <c r="I1862">
        <v>7</v>
      </c>
      <c r="J1862">
        <v>35</v>
      </c>
      <c r="K1862">
        <v>3</v>
      </c>
      <c r="L1862">
        <v>7</v>
      </c>
      <c r="M1862">
        <v>0</v>
      </c>
      <c r="N1862">
        <v>0</v>
      </c>
      <c r="O1862">
        <v>0</v>
      </c>
      <c r="P1862">
        <v>0</v>
      </c>
      <c r="Q1862">
        <v>0</v>
      </c>
    </row>
    <row r="1863" spans="1:17" x14ac:dyDescent="0.2">
      <c r="A1863" t="s">
        <v>19601</v>
      </c>
      <c r="B1863" t="s">
        <v>86</v>
      </c>
      <c r="C1863" t="s">
        <v>140</v>
      </c>
      <c r="D1863" t="s">
        <v>17736</v>
      </c>
      <c r="E1863" t="s">
        <v>83</v>
      </c>
      <c r="F1863" t="s">
        <v>4937</v>
      </c>
      <c r="G1863">
        <v>0</v>
      </c>
      <c r="H1863">
        <v>52</v>
      </c>
      <c r="I1863">
        <v>7</v>
      </c>
      <c r="J1863">
        <v>36</v>
      </c>
      <c r="K1863">
        <v>2</v>
      </c>
      <c r="L1863">
        <v>7</v>
      </c>
      <c r="M1863">
        <v>0</v>
      </c>
      <c r="N1863">
        <v>0</v>
      </c>
      <c r="O1863">
        <v>0</v>
      </c>
      <c r="P1863">
        <v>0</v>
      </c>
      <c r="Q1863">
        <v>0</v>
      </c>
    </row>
    <row r="1864" spans="1:17" x14ac:dyDescent="0.2">
      <c r="A1864" t="s">
        <v>19602</v>
      </c>
      <c r="B1864" t="s">
        <v>86</v>
      </c>
      <c r="C1864" t="s">
        <v>140</v>
      </c>
      <c r="D1864" t="s">
        <v>17736</v>
      </c>
      <c r="E1864" t="s">
        <v>83</v>
      </c>
      <c r="F1864" t="s">
        <v>4939</v>
      </c>
      <c r="G1864">
        <v>0</v>
      </c>
      <c r="H1864">
        <v>0</v>
      </c>
      <c r="I1864">
        <v>0</v>
      </c>
      <c r="J1864">
        <v>0</v>
      </c>
      <c r="K1864">
        <v>0</v>
      </c>
      <c r="L1864">
        <v>0</v>
      </c>
      <c r="M1864">
        <v>52</v>
      </c>
      <c r="N1864">
        <v>0</v>
      </c>
      <c r="O1864">
        <v>0</v>
      </c>
      <c r="P1864">
        <v>0</v>
      </c>
      <c r="Q1864">
        <v>0</v>
      </c>
    </row>
    <row r="1865" spans="1:17" x14ac:dyDescent="0.2">
      <c r="A1865" t="s">
        <v>19603</v>
      </c>
      <c r="B1865" t="s">
        <v>86</v>
      </c>
      <c r="C1865" t="s">
        <v>140</v>
      </c>
      <c r="D1865" t="s">
        <v>17736</v>
      </c>
      <c r="E1865" t="s">
        <v>83</v>
      </c>
      <c r="F1865" t="s">
        <v>4941</v>
      </c>
      <c r="G1865">
        <v>0</v>
      </c>
      <c r="H1865">
        <v>52</v>
      </c>
      <c r="I1865">
        <v>7</v>
      </c>
      <c r="J1865">
        <v>36</v>
      </c>
      <c r="K1865">
        <v>2</v>
      </c>
      <c r="L1865">
        <v>7</v>
      </c>
      <c r="M1865">
        <v>0</v>
      </c>
      <c r="N1865">
        <v>0</v>
      </c>
      <c r="O1865">
        <v>0</v>
      </c>
      <c r="P1865">
        <v>0</v>
      </c>
      <c r="Q1865">
        <v>0</v>
      </c>
    </row>
    <row r="1866" spans="1:17" x14ac:dyDescent="0.2">
      <c r="A1866" t="s">
        <v>19604</v>
      </c>
      <c r="B1866" t="s">
        <v>86</v>
      </c>
      <c r="C1866" t="s">
        <v>140</v>
      </c>
      <c r="D1866" t="s">
        <v>17736</v>
      </c>
      <c r="E1866" t="s">
        <v>83</v>
      </c>
      <c r="F1866" t="s">
        <v>4943</v>
      </c>
      <c r="G1866">
        <v>0</v>
      </c>
      <c r="H1866">
        <v>0</v>
      </c>
      <c r="I1866">
        <v>0</v>
      </c>
      <c r="J1866">
        <v>0</v>
      </c>
      <c r="K1866">
        <v>0</v>
      </c>
      <c r="L1866">
        <v>0</v>
      </c>
      <c r="M1866">
        <v>52</v>
      </c>
      <c r="N1866">
        <v>0</v>
      </c>
      <c r="O1866">
        <v>0</v>
      </c>
      <c r="P1866">
        <v>0</v>
      </c>
      <c r="Q1866">
        <v>0</v>
      </c>
    </row>
    <row r="1867" spans="1:17" x14ac:dyDescent="0.2">
      <c r="A1867" t="s">
        <v>19605</v>
      </c>
      <c r="B1867" t="s">
        <v>86</v>
      </c>
      <c r="C1867" t="s">
        <v>140</v>
      </c>
      <c r="D1867" t="s">
        <v>17736</v>
      </c>
      <c r="E1867" t="s">
        <v>83</v>
      </c>
      <c r="F1867" t="s">
        <v>4925</v>
      </c>
      <c r="G1867">
        <v>0</v>
      </c>
      <c r="H1867">
        <v>0</v>
      </c>
      <c r="I1867">
        <v>0</v>
      </c>
      <c r="J1867">
        <v>0</v>
      </c>
      <c r="K1867">
        <v>0</v>
      </c>
      <c r="L1867">
        <v>0</v>
      </c>
      <c r="M1867">
        <v>0</v>
      </c>
      <c r="N1867">
        <v>46</v>
      </c>
      <c r="O1867">
        <v>41</v>
      </c>
      <c r="P1867">
        <v>3</v>
      </c>
      <c r="Q1867">
        <v>2</v>
      </c>
    </row>
    <row r="1868" spans="1:17" x14ac:dyDescent="0.2">
      <c r="A1868" t="s">
        <v>19606</v>
      </c>
      <c r="B1868" t="s">
        <v>86</v>
      </c>
      <c r="C1868" t="s">
        <v>140</v>
      </c>
      <c r="D1868" t="s">
        <v>17736</v>
      </c>
      <c r="E1868" t="s">
        <v>83</v>
      </c>
      <c r="F1868" t="s">
        <v>4927</v>
      </c>
      <c r="G1868">
        <v>0</v>
      </c>
      <c r="H1868">
        <v>0</v>
      </c>
      <c r="I1868">
        <v>0</v>
      </c>
      <c r="J1868">
        <v>0</v>
      </c>
      <c r="K1868">
        <v>0</v>
      </c>
      <c r="L1868">
        <v>0</v>
      </c>
      <c r="M1868">
        <v>0</v>
      </c>
      <c r="N1868">
        <v>38</v>
      </c>
      <c r="O1868">
        <v>34</v>
      </c>
      <c r="P1868">
        <v>2</v>
      </c>
      <c r="Q1868">
        <v>2</v>
      </c>
    </row>
    <row r="1869" spans="1:17" x14ac:dyDescent="0.2">
      <c r="A1869" t="s">
        <v>19607</v>
      </c>
      <c r="B1869" t="s">
        <v>86</v>
      </c>
      <c r="C1869" t="s">
        <v>140</v>
      </c>
      <c r="D1869" t="s">
        <v>17736</v>
      </c>
      <c r="E1869" t="s">
        <v>83</v>
      </c>
      <c r="F1869" t="s">
        <v>17734</v>
      </c>
      <c r="G1869">
        <v>52</v>
      </c>
      <c r="H1869">
        <v>0</v>
      </c>
      <c r="I1869">
        <v>0</v>
      </c>
      <c r="J1869">
        <v>0</v>
      </c>
      <c r="K1869">
        <v>0</v>
      </c>
      <c r="L1869">
        <v>0</v>
      </c>
      <c r="M1869">
        <v>0</v>
      </c>
      <c r="N1869">
        <v>0</v>
      </c>
      <c r="O1869">
        <v>0</v>
      </c>
      <c r="P1869">
        <v>0</v>
      </c>
      <c r="Q1869">
        <v>0</v>
      </c>
    </row>
    <row r="1870" spans="1:17" x14ac:dyDescent="0.2">
      <c r="A1870" t="s">
        <v>19608</v>
      </c>
      <c r="B1870" t="s">
        <v>86</v>
      </c>
      <c r="C1870" t="s">
        <v>140</v>
      </c>
      <c r="D1870" t="s">
        <v>17736</v>
      </c>
      <c r="E1870" t="s">
        <v>81</v>
      </c>
      <c r="F1870" t="s">
        <v>4929</v>
      </c>
      <c r="G1870">
        <v>0</v>
      </c>
      <c r="H1870">
        <v>55</v>
      </c>
      <c r="I1870">
        <v>8</v>
      </c>
      <c r="J1870">
        <v>40</v>
      </c>
      <c r="K1870">
        <v>5</v>
      </c>
      <c r="L1870">
        <v>2</v>
      </c>
      <c r="M1870">
        <v>0</v>
      </c>
      <c r="N1870">
        <v>0</v>
      </c>
      <c r="O1870">
        <v>0</v>
      </c>
      <c r="P1870">
        <v>0</v>
      </c>
      <c r="Q1870">
        <v>0</v>
      </c>
    </row>
    <row r="1871" spans="1:17" x14ac:dyDescent="0.2">
      <c r="A1871" t="s">
        <v>19609</v>
      </c>
      <c r="B1871" t="s">
        <v>86</v>
      </c>
      <c r="C1871" t="s">
        <v>140</v>
      </c>
      <c r="D1871" t="s">
        <v>17736</v>
      </c>
      <c r="E1871" t="s">
        <v>81</v>
      </c>
      <c r="F1871" t="s">
        <v>4931</v>
      </c>
      <c r="G1871">
        <v>0</v>
      </c>
      <c r="H1871">
        <v>55</v>
      </c>
      <c r="I1871">
        <v>6</v>
      </c>
      <c r="J1871">
        <v>41</v>
      </c>
      <c r="K1871">
        <v>5</v>
      </c>
      <c r="L1871">
        <v>3</v>
      </c>
      <c r="M1871">
        <v>0</v>
      </c>
      <c r="N1871">
        <v>0</v>
      </c>
      <c r="O1871">
        <v>0</v>
      </c>
      <c r="P1871">
        <v>0</v>
      </c>
      <c r="Q1871">
        <v>0</v>
      </c>
    </row>
    <row r="1872" spans="1:17" x14ac:dyDescent="0.2">
      <c r="A1872" t="s">
        <v>19610</v>
      </c>
      <c r="B1872" t="s">
        <v>86</v>
      </c>
      <c r="C1872" t="s">
        <v>140</v>
      </c>
      <c r="D1872" t="s">
        <v>17736</v>
      </c>
      <c r="E1872" t="s">
        <v>81</v>
      </c>
      <c r="F1872" t="s">
        <v>4933</v>
      </c>
      <c r="G1872">
        <v>0</v>
      </c>
      <c r="H1872">
        <v>0</v>
      </c>
      <c r="I1872">
        <v>0</v>
      </c>
      <c r="J1872">
        <v>0</v>
      </c>
      <c r="K1872">
        <v>0</v>
      </c>
      <c r="L1872">
        <v>0</v>
      </c>
      <c r="M1872">
        <v>55</v>
      </c>
      <c r="N1872">
        <v>0</v>
      </c>
      <c r="O1872">
        <v>0</v>
      </c>
      <c r="P1872">
        <v>0</v>
      </c>
      <c r="Q1872">
        <v>0</v>
      </c>
    </row>
    <row r="1873" spans="1:17" x14ac:dyDescent="0.2">
      <c r="A1873" t="s">
        <v>19611</v>
      </c>
      <c r="B1873" t="s">
        <v>86</v>
      </c>
      <c r="C1873" t="s">
        <v>140</v>
      </c>
      <c r="D1873" t="s">
        <v>17736</v>
      </c>
      <c r="E1873" t="s">
        <v>81</v>
      </c>
      <c r="F1873" t="s">
        <v>4935</v>
      </c>
      <c r="G1873">
        <v>0</v>
      </c>
      <c r="H1873">
        <v>55</v>
      </c>
      <c r="I1873">
        <v>6</v>
      </c>
      <c r="J1873">
        <v>41</v>
      </c>
      <c r="K1873">
        <v>5</v>
      </c>
      <c r="L1873">
        <v>3</v>
      </c>
      <c r="M1873">
        <v>0</v>
      </c>
      <c r="N1873">
        <v>0</v>
      </c>
      <c r="O1873">
        <v>0</v>
      </c>
      <c r="P1873">
        <v>0</v>
      </c>
      <c r="Q1873">
        <v>0</v>
      </c>
    </row>
    <row r="1874" spans="1:17" x14ac:dyDescent="0.2">
      <c r="A1874" t="s">
        <v>19612</v>
      </c>
      <c r="B1874" t="s">
        <v>86</v>
      </c>
      <c r="C1874" t="s">
        <v>140</v>
      </c>
      <c r="D1874" t="s">
        <v>17736</v>
      </c>
      <c r="E1874" t="s">
        <v>81</v>
      </c>
      <c r="F1874" t="s">
        <v>4937</v>
      </c>
      <c r="G1874">
        <v>0</v>
      </c>
      <c r="H1874">
        <v>55</v>
      </c>
      <c r="I1874">
        <v>7</v>
      </c>
      <c r="J1874">
        <v>40</v>
      </c>
      <c r="K1874">
        <v>5</v>
      </c>
      <c r="L1874">
        <v>3</v>
      </c>
      <c r="M1874">
        <v>0</v>
      </c>
      <c r="N1874">
        <v>0</v>
      </c>
      <c r="O1874">
        <v>0</v>
      </c>
      <c r="P1874">
        <v>0</v>
      </c>
      <c r="Q1874">
        <v>0</v>
      </c>
    </row>
    <row r="1875" spans="1:17" x14ac:dyDescent="0.2">
      <c r="A1875" t="s">
        <v>19613</v>
      </c>
      <c r="B1875" t="s">
        <v>86</v>
      </c>
      <c r="C1875" t="s">
        <v>140</v>
      </c>
      <c r="D1875" t="s">
        <v>17736</v>
      </c>
      <c r="E1875" t="s">
        <v>81</v>
      </c>
      <c r="F1875" t="s">
        <v>4939</v>
      </c>
      <c r="G1875">
        <v>0</v>
      </c>
      <c r="H1875">
        <v>0</v>
      </c>
      <c r="I1875">
        <v>0</v>
      </c>
      <c r="J1875">
        <v>0</v>
      </c>
      <c r="K1875">
        <v>0</v>
      </c>
      <c r="L1875">
        <v>0</v>
      </c>
      <c r="M1875">
        <v>55</v>
      </c>
      <c r="N1875">
        <v>0</v>
      </c>
      <c r="O1875">
        <v>0</v>
      </c>
      <c r="P1875">
        <v>0</v>
      </c>
      <c r="Q1875">
        <v>0</v>
      </c>
    </row>
    <row r="1876" spans="1:17" x14ac:dyDescent="0.2">
      <c r="A1876" t="s">
        <v>19614</v>
      </c>
      <c r="B1876" t="s">
        <v>86</v>
      </c>
      <c r="C1876" t="s">
        <v>140</v>
      </c>
      <c r="D1876" t="s">
        <v>17736</v>
      </c>
      <c r="E1876" t="s">
        <v>81</v>
      </c>
      <c r="F1876" t="s">
        <v>4941</v>
      </c>
      <c r="G1876">
        <v>0</v>
      </c>
      <c r="H1876">
        <v>55</v>
      </c>
      <c r="I1876">
        <v>6</v>
      </c>
      <c r="J1876">
        <v>42</v>
      </c>
      <c r="K1876">
        <v>5</v>
      </c>
      <c r="L1876">
        <v>2</v>
      </c>
      <c r="M1876">
        <v>0</v>
      </c>
      <c r="N1876">
        <v>0</v>
      </c>
      <c r="O1876">
        <v>0</v>
      </c>
      <c r="P1876">
        <v>0</v>
      </c>
      <c r="Q1876">
        <v>0</v>
      </c>
    </row>
    <row r="1877" spans="1:17" x14ac:dyDescent="0.2">
      <c r="A1877" t="s">
        <v>19615</v>
      </c>
      <c r="B1877" t="s">
        <v>86</v>
      </c>
      <c r="C1877" t="s">
        <v>140</v>
      </c>
      <c r="D1877" t="s">
        <v>17736</v>
      </c>
      <c r="E1877" t="s">
        <v>81</v>
      </c>
      <c r="F1877" t="s">
        <v>4943</v>
      </c>
      <c r="G1877">
        <v>0</v>
      </c>
      <c r="H1877">
        <v>0</v>
      </c>
      <c r="I1877">
        <v>0</v>
      </c>
      <c r="J1877">
        <v>0</v>
      </c>
      <c r="K1877">
        <v>0</v>
      </c>
      <c r="L1877">
        <v>0</v>
      </c>
      <c r="M1877">
        <v>55</v>
      </c>
      <c r="N1877">
        <v>0</v>
      </c>
      <c r="O1877">
        <v>0</v>
      </c>
      <c r="P1877">
        <v>0</v>
      </c>
      <c r="Q1877">
        <v>0</v>
      </c>
    </row>
    <row r="1878" spans="1:17" x14ac:dyDescent="0.2">
      <c r="A1878" t="s">
        <v>19616</v>
      </c>
      <c r="B1878" t="s">
        <v>86</v>
      </c>
      <c r="C1878" t="s">
        <v>140</v>
      </c>
      <c r="D1878" t="s">
        <v>17736</v>
      </c>
      <c r="E1878" t="s">
        <v>81</v>
      </c>
      <c r="F1878" t="s">
        <v>4925</v>
      </c>
      <c r="G1878">
        <v>0</v>
      </c>
      <c r="H1878">
        <v>0</v>
      </c>
      <c r="I1878">
        <v>0</v>
      </c>
      <c r="J1878">
        <v>0</v>
      </c>
      <c r="K1878">
        <v>0</v>
      </c>
      <c r="L1878">
        <v>0</v>
      </c>
      <c r="M1878">
        <v>0</v>
      </c>
      <c r="N1878">
        <v>44</v>
      </c>
      <c r="O1878">
        <v>42</v>
      </c>
      <c r="P1878">
        <v>2</v>
      </c>
      <c r="Q1878">
        <v>0</v>
      </c>
    </row>
    <row r="1879" spans="1:17" x14ac:dyDescent="0.2">
      <c r="A1879" t="s">
        <v>19617</v>
      </c>
      <c r="B1879" t="s">
        <v>86</v>
      </c>
      <c r="C1879" t="s">
        <v>140</v>
      </c>
      <c r="D1879" t="s">
        <v>17736</v>
      </c>
      <c r="E1879" t="s">
        <v>81</v>
      </c>
      <c r="F1879" t="s">
        <v>4927</v>
      </c>
      <c r="G1879">
        <v>0</v>
      </c>
      <c r="H1879">
        <v>0</v>
      </c>
      <c r="I1879">
        <v>0</v>
      </c>
      <c r="J1879">
        <v>0</v>
      </c>
      <c r="K1879">
        <v>0</v>
      </c>
      <c r="L1879">
        <v>0</v>
      </c>
      <c r="M1879">
        <v>0</v>
      </c>
      <c r="N1879">
        <v>38</v>
      </c>
      <c r="O1879">
        <v>36</v>
      </c>
      <c r="P1879">
        <v>2</v>
      </c>
      <c r="Q1879">
        <v>0</v>
      </c>
    </row>
    <row r="1880" spans="1:17" x14ac:dyDescent="0.2">
      <c r="A1880" t="s">
        <v>19618</v>
      </c>
      <c r="B1880" t="s">
        <v>86</v>
      </c>
      <c r="C1880" t="s">
        <v>200</v>
      </c>
      <c r="D1880" t="s">
        <v>17736</v>
      </c>
      <c r="E1880" t="s">
        <v>83</v>
      </c>
      <c r="F1880" t="s">
        <v>4935</v>
      </c>
      <c r="G1880">
        <v>0</v>
      </c>
      <c r="H1880">
        <v>19</v>
      </c>
      <c r="I1880">
        <v>1</v>
      </c>
      <c r="J1880">
        <v>14</v>
      </c>
      <c r="K1880">
        <v>1</v>
      </c>
      <c r="L1880">
        <v>3</v>
      </c>
      <c r="M1880">
        <v>0</v>
      </c>
      <c r="N1880">
        <v>0</v>
      </c>
      <c r="O1880">
        <v>0</v>
      </c>
      <c r="P1880">
        <v>0</v>
      </c>
      <c r="Q1880">
        <v>0</v>
      </c>
    </row>
    <row r="1881" spans="1:17" x14ac:dyDescent="0.2">
      <c r="A1881" t="s">
        <v>19619</v>
      </c>
      <c r="B1881" t="s">
        <v>86</v>
      </c>
      <c r="C1881" t="s">
        <v>200</v>
      </c>
      <c r="D1881" t="s">
        <v>17736</v>
      </c>
      <c r="E1881" t="s">
        <v>83</v>
      </c>
      <c r="F1881" t="s">
        <v>4937</v>
      </c>
      <c r="G1881">
        <v>0</v>
      </c>
      <c r="H1881">
        <v>19</v>
      </c>
      <c r="I1881">
        <v>1</v>
      </c>
      <c r="J1881">
        <v>14</v>
      </c>
      <c r="K1881">
        <v>1</v>
      </c>
      <c r="L1881">
        <v>3</v>
      </c>
      <c r="M1881">
        <v>0</v>
      </c>
      <c r="N1881">
        <v>0</v>
      </c>
      <c r="O1881">
        <v>0</v>
      </c>
      <c r="P1881">
        <v>0</v>
      </c>
      <c r="Q1881">
        <v>0</v>
      </c>
    </row>
    <row r="1882" spans="1:17" x14ac:dyDescent="0.2">
      <c r="A1882" t="s">
        <v>19620</v>
      </c>
      <c r="B1882" t="s">
        <v>86</v>
      </c>
      <c r="C1882" t="s">
        <v>200</v>
      </c>
      <c r="D1882" t="s">
        <v>17736</v>
      </c>
      <c r="E1882" t="s">
        <v>83</v>
      </c>
      <c r="F1882" t="s">
        <v>4939</v>
      </c>
      <c r="G1882">
        <v>0</v>
      </c>
      <c r="H1882">
        <v>0</v>
      </c>
      <c r="I1882">
        <v>0</v>
      </c>
      <c r="J1882">
        <v>0</v>
      </c>
      <c r="K1882">
        <v>0</v>
      </c>
      <c r="L1882">
        <v>0</v>
      </c>
      <c r="M1882">
        <v>19</v>
      </c>
      <c r="N1882">
        <v>0</v>
      </c>
      <c r="O1882">
        <v>0</v>
      </c>
      <c r="P1882">
        <v>0</v>
      </c>
      <c r="Q1882">
        <v>0</v>
      </c>
    </row>
    <row r="1883" spans="1:17" x14ac:dyDescent="0.2">
      <c r="A1883" t="s">
        <v>19621</v>
      </c>
      <c r="B1883" t="s">
        <v>86</v>
      </c>
      <c r="C1883" t="s">
        <v>200</v>
      </c>
      <c r="D1883" t="s">
        <v>17736</v>
      </c>
      <c r="E1883" t="s">
        <v>83</v>
      </c>
      <c r="F1883" t="s">
        <v>4941</v>
      </c>
      <c r="G1883">
        <v>0</v>
      </c>
      <c r="H1883">
        <v>19</v>
      </c>
      <c r="I1883">
        <v>1</v>
      </c>
      <c r="J1883">
        <v>14</v>
      </c>
      <c r="K1883">
        <v>1</v>
      </c>
      <c r="L1883">
        <v>3</v>
      </c>
      <c r="M1883">
        <v>0</v>
      </c>
      <c r="N1883">
        <v>0</v>
      </c>
      <c r="O1883">
        <v>0</v>
      </c>
      <c r="P1883">
        <v>0</v>
      </c>
      <c r="Q1883">
        <v>0</v>
      </c>
    </row>
    <row r="1884" spans="1:17" x14ac:dyDescent="0.2">
      <c r="A1884" t="s">
        <v>19622</v>
      </c>
      <c r="B1884" t="s">
        <v>86</v>
      </c>
      <c r="C1884" t="s">
        <v>200</v>
      </c>
      <c r="D1884" t="s">
        <v>17736</v>
      </c>
      <c r="E1884" t="s">
        <v>83</v>
      </c>
      <c r="F1884" t="s">
        <v>4943</v>
      </c>
      <c r="G1884">
        <v>0</v>
      </c>
      <c r="H1884">
        <v>0</v>
      </c>
      <c r="I1884">
        <v>0</v>
      </c>
      <c r="J1884">
        <v>0</v>
      </c>
      <c r="K1884">
        <v>0</v>
      </c>
      <c r="L1884">
        <v>0</v>
      </c>
      <c r="M1884">
        <v>19</v>
      </c>
      <c r="N1884">
        <v>0</v>
      </c>
      <c r="O1884">
        <v>0</v>
      </c>
      <c r="P1884">
        <v>0</v>
      </c>
      <c r="Q1884">
        <v>0</v>
      </c>
    </row>
    <row r="1885" spans="1:17" x14ac:dyDescent="0.2">
      <c r="A1885" t="s">
        <v>19623</v>
      </c>
      <c r="B1885" t="s">
        <v>86</v>
      </c>
      <c r="C1885" t="s">
        <v>200</v>
      </c>
      <c r="D1885" t="s">
        <v>17736</v>
      </c>
      <c r="E1885" t="s">
        <v>83</v>
      </c>
      <c r="F1885" t="s">
        <v>4925</v>
      </c>
      <c r="G1885">
        <v>0</v>
      </c>
      <c r="H1885">
        <v>0</v>
      </c>
      <c r="I1885">
        <v>0</v>
      </c>
      <c r="J1885">
        <v>0</v>
      </c>
      <c r="K1885">
        <v>0</v>
      </c>
      <c r="L1885">
        <v>0</v>
      </c>
      <c r="M1885">
        <v>0</v>
      </c>
      <c r="N1885">
        <v>18</v>
      </c>
      <c r="O1885">
        <v>15</v>
      </c>
      <c r="P1885">
        <v>2</v>
      </c>
      <c r="Q1885">
        <v>1</v>
      </c>
    </row>
    <row r="1886" spans="1:17" x14ac:dyDescent="0.2">
      <c r="A1886" t="s">
        <v>19624</v>
      </c>
      <c r="B1886" t="s">
        <v>86</v>
      </c>
      <c r="C1886" t="s">
        <v>200</v>
      </c>
      <c r="D1886" t="s">
        <v>17736</v>
      </c>
      <c r="E1886" t="s">
        <v>83</v>
      </c>
      <c r="F1886" t="s">
        <v>4927</v>
      </c>
      <c r="G1886">
        <v>0</v>
      </c>
      <c r="H1886">
        <v>0</v>
      </c>
      <c r="I1886">
        <v>0</v>
      </c>
      <c r="J1886">
        <v>0</v>
      </c>
      <c r="K1886">
        <v>0</v>
      </c>
      <c r="L1886">
        <v>0</v>
      </c>
      <c r="M1886">
        <v>0</v>
      </c>
      <c r="N1886">
        <v>16</v>
      </c>
      <c r="O1886">
        <v>14</v>
      </c>
      <c r="P1886">
        <v>1</v>
      </c>
      <c r="Q1886">
        <v>1</v>
      </c>
    </row>
    <row r="1887" spans="1:17" x14ac:dyDescent="0.2">
      <c r="A1887" t="s">
        <v>19625</v>
      </c>
      <c r="B1887" t="s">
        <v>86</v>
      </c>
      <c r="C1887" t="s">
        <v>200</v>
      </c>
      <c r="D1887" t="s">
        <v>17736</v>
      </c>
      <c r="E1887" t="s">
        <v>83</v>
      </c>
      <c r="F1887" t="s">
        <v>17734</v>
      </c>
      <c r="G1887">
        <v>19</v>
      </c>
      <c r="H1887">
        <v>0</v>
      </c>
      <c r="I1887">
        <v>0</v>
      </c>
      <c r="J1887">
        <v>0</v>
      </c>
      <c r="K1887">
        <v>0</v>
      </c>
      <c r="L1887">
        <v>0</v>
      </c>
      <c r="M1887">
        <v>0</v>
      </c>
      <c r="N1887">
        <v>0</v>
      </c>
      <c r="O1887">
        <v>0</v>
      </c>
      <c r="P1887">
        <v>0</v>
      </c>
      <c r="Q1887">
        <v>0</v>
      </c>
    </row>
    <row r="1888" spans="1:17" x14ac:dyDescent="0.2">
      <c r="A1888" t="s">
        <v>19626</v>
      </c>
      <c r="B1888" t="s">
        <v>86</v>
      </c>
      <c r="C1888" t="s">
        <v>200</v>
      </c>
      <c r="D1888" t="s">
        <v>17736</v>
      </c>
      <c r="E1888" t="s">
        <v>81</v>
      </c>
      <c r="F1888" t="s">
        <v>4929</v>
      </c>
      <c r="G1888">
        <v>0</v>
      </c>
      <c r="H1888">
        <v>19</v>
      </c>
      <c r="I1888">
        <v>1</v>
      </c>
      <c r="J1888">
        <v>13</v>
      </c>
      <c r="K1888">
        <v>5</v>
      </c>
      <c r="L1888">
        <v>0</v>
      </c>
      <c r="M1888">
        <v>0</v>
      </c>
      <c r="N1888">
        <v>0</v>
      </c>
      <c r="O1888">
        <v>0</v>
      </c>
      <c r="P1888">
        <v>0</v>
      </c>
      <c r="Q1888">
        <v>0</v>
      </c>
    </row>
    <row r="1889" spans="1:17" x14ac:dyDescent="0.2">
      <c r="A1889" t="s">
        <v>19627</v>
      </c>
      <c r="B1889" t="s">
        <v>86</v>
      </c>
      <c r="C1889" t="s">
        <v>200</v>
      </c>
      <c r="D1889" t="s">
        <v>17736</v>
      </c>
      <c r="E1889" t="s">
        <v>81</v>
      </c>
      <c r="F1889" t="s">
        <v>4931</v>
      </c>
      <c r="G1889">
        <v>0</v>
      </c>
      <c r="H1889">
        <v>19</v>
      </c>
      <c r="I1889">
        <v>0</v>
      </c>
      <c r="J1889">
        <v>14</v>
      </c>
      <c r="K1889">
        <v>4</v>
      </c>
      <c r="L1889">
        <v>1</v>
      </c>
      <c r="M1889">
        <v>0</v>
      </c>
      <c r="N1889">
        <v>0</v>
      </c>
      <c r="O1889">
        <v>0</v>
      </c>
      <c r="P1889">
        <v>0</v>
      </c>
      <c r="Q1889">
        <v>0</v>
      </c>
    </row>
    <row r="1890" spans="1:17" x14ac:dyDescent="0.2">
      <c r="A1890" t="s">
        <v>19628</v>
      </c>
      <c r="B1890" t="s">
        <v>86</v>
      </c>
      <c r="C1890" t="s">
        <v>200</v>
      </c>
      <c r="D1890" t="s">
        <v>17736</v>
      </c>
      <c r="E1890" t="s">
        <v>81</v>
      </c>
      <c r="F1890" t="s">
        <v>4933</v>
      </c>
      <c r="G1890">
        <v>0</v>
      </c>
      <c r="H1890">
        <v>0</v>
      </c>
      <c r="I1890">
        <v>0</v>
      </c>
      <c r="J1890">
        <v>0</v>
      </c>
      <c r="K1890">
        <v>0</v>
      </c>
      <c r="L1890">
        <v>0</v>
      </c>
      <c r="M1890">
        <v>19</v>
      </c>
      <c r="N1890">
        <v>0</v>
      </c>
      <c r="O1890">
        <v>0</v>
      </c>
      <c r="P1890">
        <v>0</v>
      </c>
      <c r="Q1890">
        <v>0</v>
      </c>
    </row>
    <row r="1891" spans="1:17" x14ac:dyDescent="0.2">
      <c r="A1891" t="s">
        <v>19629</v>
      </c>
      <c r="B1891" t="s">
        <v>86</v>
      </c>
      <c r="C1891" t="s">
        <v>200</v>
      </c>
      <c r="D1891" t="s">
        <v>17736</v>
      </c>
      <c r="E1891" t="s">
        <v>81</v>
      </c>
      <c r="F1891" t="s">
        <v>4935</v>
      </c>
      <c r="G1891">
        <v>0</v>
      </c>
      <c r="H1891">
        <v>19</v>
      </c>
      <c r="I1891">
        <v>0</v>
      </c>
      <c r="J1891">
        <v>14</v>
      </c>
      <c r="K1891">
        <v>4</v>
      </c>
      <c r="L1891">
        <v>1</v>
      </c>
      <c r="M1891">
        <v>0</v>
      </c>
      <c r="N1891">
        <v>0</v>
      </c>
      <c r="O1891">
        <v>0</v>
      </c>
      <c r="P1891">
        <v>0</v>
      </c>
      <c r="Q1891">
        <v>0</v>
      </c>
    </row>
    <row r="1892" spans="1:17" x14ac:dyDescent="0.2">
      <c r="A1892" t="s">
        <v>19630</v>
      </c>
      <c r="B1892" t="s">
        <v>86</v>
      </c>
      <c r="C1892" t="s">
        <v>200</v>
      </c>
      <c r="D1892" t="s">
        <v>17736</v>
      </c>
      <c r="E1892" t="s">
        <v>81</v>
      </c>
      <c r="F1892" t="s">
        <v>4937</v>
      </c>
      <c r="G1892">
        <v>0</v>
      </c>
      <c r="H1892">
        <v>19</v>
      </c>
      <c r="I1892">
        <v>1</v>
      </c>
      <c r="J1892">
        <v>13</v>
      </c>
      <c r="K1892">
        <v>4</v>
      </c>
      <c r="L1892">
        <v>1</v>
      </c>
      <c r="M1892">
        <v>0</v>
      </c>
      <c r="N1892">
        <v>0</v>
      </c>
      <c r="O1892">
        <v>0</v>
      </c>
      <c r="P1892">
        <v>0</v>
      </c>
      <c r="Q1892">
        <v>0</v>
      </c>
    </row>
    <row r="1893" spans="1:17" x14ac:dyDescent="0.2">
      <c r="A1893" t="s">
        <v>19631</v>
      </c>
      <c r="B1893" t="s">
        <v>86</v>
      </c>
      <c r="C1893" t="s">
        <v>200</v>
      </c>
      <c r="D1893" t="s">
        <v>17736</v>
      </c>
      <c r="E1893" t="s">
        <v>81</v>
      </c>
      <c r="F1893" t="s">
        <v>4939</v>
      </c>
      <c r="G1893">
        <v>0</v>
      </c>
      <c r="H1893">
        <v>0</v>
      </c>
      <c r="I1893">
        <v>0</v>
      </c>
      <c r="J1893">
        <v>0</v>
      </c>
      <c r="K1893">
        <v>0</v>
      </c>
      <c r="L1893">
        <v>0</v>
      </c>
      <c r="M1893">
        <v>19</v>
      </c>
      <c r="N1893">
        <v>0</v>
      </c>
      <c r="O1893">
        <v>0</v>
      </c>
      <c r="P1893">
        <v>0</v>
      </c>
      <c r="Q1893">
        <v>0</v>
      </c>
    </row>
    <row r="1894" spans="1:17" x14ac:dyDescent="0.2">
      <c r="A1894" t="s">
        <v>19632</v>
      </c>
      <c r="B1894" t="s">
        <v>86</v>
      </c>
      <c r="C1894" t="s">
        <v>200</v>
      </c>
      <c r="D1894" t="s">
        <v>17736</v>
      </c>
      <c r="E1894" t="s">
        <v>81</v>
      </c>
      <c r="F1894" t="s">
        <v>4941</v>
      </c>
      <c r="G1894">
        <v>0</v>
      </c>
      <c r="H1894">
        <v>19</v>
      </c>
      <c r="I1894">
        <v>0</v>
      </c>
      <c r="J1894">
        <v>14</v>
      </c>
      <c r="K1894">
        <v>5</v>
      </c>
      <c r="L1894">
        <v>0</v>
      </c>
      <c r="M1894">
        <v>0</v>
      </c>
      <c r="N1894">
        <v>0</v>
      </c>
      <c r="O1894">
        <v>0</v>
      </c>
      <c r="P1894">
        <v>0</v>
      </c>
      <c r="Q1894">
        <v>0</v>
      </c>
    </row>
    <row r="1895" spans="1:17" x14ac:dyDescent="0.2">
      <c r="A1895" t="s">
        <v>19633</v>
      </c>
      <c r="B1895" t="s">
        <v>86</v>
      </c>
      <c r="C1895" t="s">
        <v>200</v>
      </c>
      <c r="D1895" t="s">
        <v>17736</v>
      </c>
      <c r="E1895" t="s">
        <v>81</v>
      </c>
      <c r="F1895" t="s">
        <v>4943</v>
      </c>
      <c r="G1895">
        <v>0</v>
      </c>
      <c r="H1895">
        <v>0</v>
      </c>
      <c r="I1895">
        <v>0</v>
      </c>
      <c r="J1895">
        <v>0</v>
      </c>
      <c r="K1895">
        <v>0</v>
      </c>
      <c r="L1895">
        <v>0</v>
      </c>
      <c r="M1895">
        <v>19</v>
      </c>
      <c r="N1895">
        <v>0</v>
      </c>
      <c r="O1895">
        <v>0</v>
      </c>
      <c r="P1895">
        <v>0</v>
      </c>
      <c r="Q1895">
        <v>0</v>
      </c>
    </row>
    <row r="1896" spans="1:17" x14ac:dyDescent="0.2">
      <c r="A1896" t="s">
        <v>19634</v>
      </c>
      <c r="B1896" t="s">
        <v>86</v>
      </c>
      <c r="C1896" t="s">
        <v>200</v>
      </c>
      <c r="D1896" t="s">
        <v>17736</v>
      </c>
      <c r="E1896" t="s">
        <v>81</v>
      </c>
      <c r="F1896" t="s">
        <v>4925</v>
      </c>
      <c r="G1896">
        <v>0</v>
      </c>
      <c r="H1896">
        <v>0</v>
      </c>
      <c r="I1896">
        <v>0</v>
      </c>
      <c r="J1896">
        <v>0</v>
      </c>
      <c r="K1896">
        <v>0</v>
      </c>
      <c r="L1896">
        <v>0</v>
      </c>
      <c r="M1896">
        <v>0</v>
      </c>
      <c r="N1896">
        <v>14</v>
      </c>
      <c r="O1896">
        <v>13</v>
      </c>
      <c r="P1896">
        <v>0</v>
      </c>
      <c r="Q1896">
        <v>1</v>
      </c>
    </row>
    <row r="1897" spans="1:17" x14ac:dyDescent="0.2">
      <c r="A1897" t="s">
        <v>19635</v>
      </c>
      <c r="B1897" t="s">
        <v>86</v>
      </c>
      <c r="C1897" t="s">
        <v>200</v>
      </c>
      <c r="D1897" t="s">
        <v>17736</v>
      </c>
      <c r="E1897" t="s">
        <v>81</v>
      </c>
      <c r="F1897" t="s">
        <v>4927</v>
      </c>
      <c r="G1897">
        <v>0</v>
      </c>
      <c r="H1897">
        <v>0</v>
      </c>
      <c r="I1897">
        <v>0</v>
      </c>
      <c r="J1897">
        <v>0</v>
      </c>
      <c r="K1897">
        <v>0</v>
      </c>
      <c r="L1897">
        <v>0</v>
      </c>
      <c r="M1897">
        <v>0</v>
      </c>
      <c r="N1897">
        <v>12</v>
      </c>
      <c r="O1897">
        <v>11</v>
      </c>
      <c r="P1897">
        <v>0</v>
      </c>
      <c r="Q1897">
        <v>1</v>
      </c>
    </row>
    <row r="1898" spans="1:17" x14ac:dyDescent="0.2">
      <c r="A1898" t="s">
        <v>19636</v>
      </c>
      <c r="B1898" t="s">
        <v>86</v>
      </c>
      <c r="C1898" t="s">
        <v>200</v>
      </c>
      <c r="D1898" t="s">
        <v>17736</v>
      </c>
      <c r="E1898" t="s">
        <v>81</v>
      </c>
      <c r="F1898" t="s">
        <v>17734</v>
      </c>
      <c r="G1898">
        <v>19</v>
      </c>
      <c r="H1898">
        <v>0</v>
      </c>
      <c r="I1898">
        <v>0</v>
      </c>
      <c r="J1898">
        <v>0</v>
      </c>
      <c r="K1898">
        <v>0</v>
      </c>
      <c r="L1898">
        <v>0</v>
      </c>
      <c r="M1898">
        <v>0</v>
      </c>
      <c r="N1898">
        <v>0</v>
      </c>
      <c r="O1898">
        <v>0</v>
      </c>
      <c r="P1898">
        <v>0</v>
      </c>
      <c r="Q1898">
        <v>0</v>
      </c>
    </row>
    <row r="1899" spans="1:17" x14ac:dyDescent="0.2">
      <c r="A1899" t="s">
        <v>19637</v>
      </c>
      <c r="B1899" t="s">
        <v>86</v>
      </c>
      <c r="C1899" t="s">
        <v>200</v>
      </c>
      <c r="D1899" t="s">
        <v>17748</v>
      </c>
      <c r="E1899" t="s">
        <v>83</v>
      </c>
      <c r="F1899" t="s">
        <v>17749</v>
      </c>
      <c r="G1899">
        <v>0</v>
      </c>
      <c r="H1899">
        <v>0</v>
      </c>
      <c r="I1899">
        <v>0</v>
      </c>
      <c r="J1899">
        <v>0</v>
      </c>
      <c r="K1899">
        <v>0</v>
      </c>
      <c r="L1899">
        <v>0</v>
      </c>
      <c r="M1899">
        <v>0</v>
      </c>
      <c r="N1899">
        <v>1</v>
      </c>
      <c r="O1899">
        <v>1</v>
      </c>
      <c r="P1899">
        <v>0</v>
      </c>
      <c r="Q1899">
        <v>0</v>
      </c>
    </row>
    <row r="1900" spans="1:17" x14ac:dyDescent="0.2">
      <c r="A1900" t="s">
        <v>19638</v>
      </c>
      <c r="B1900" t="s">
        <v>86</v>
      </c>
      <c r="C1900" t="s">
        <v>200</v>
      </c>
      <c r="D1900" t="s">
        <v>17748</v>
      </c>
      <c r="E1900" t="s">
        <v>83</v>
      </c>
      <c r="F1900" t="s">
        <v>17734</v>
      </c>
      <c r="G1900">
        <v>1</v>
      </c>
      <c r="H1900">
        <v>0</v>
      </c>
      <c r="I1900">
        <v>0</v>
      </c>
      <c r="J1900">
        <v>0</v>
      </c>
      <c r="K1900">
        <v>0</v>
      </c>
      <c r="L1900">
        <v>0</v>
      </c>
      <c r="M1900">
        <v>0</v>
      </c>
      <c r="N1900">
        <v>0</v>
      </c>
      <c r="O1900">
        <v>0</v>
      </c>
      <c r="P1900">
        <v>0</v>
      </c>
      <c r="Q1900">
        <v>0</v>
      </c>
    </row>
    <row r="1901" spans="1:17" x14ac:dyDescent="0.2">
      <c r="A1901" t="s">
        <v>19639</v>
      </c>
      <c r="B1901" t="s">
        <v>86</v>
      </c>
      <c r="C1901" t="s">
        <v>200</v>
      </c>
      <c r="D1901" t="s">
        <v>17748</v>
      </c>
      <c r="E1901" t="s">
        <v>81</v>
      </c>
      <c r="F1901" t="s">
        <v>17749</v>
      </c>
      <c r="G1901">
        <v>0</v>
      </c>
      <c r="H1901">
        <v>0</v>
      </c>
      <c r="I1901">
        <v>0</v>
      </c>
      <c r="J1901">
        <v>0</v>
      </c>
      <c r="K1901">
        <v>0</v>
      </c>
      <c r="L1901">
        <v>0</v>
      </c>
      <c r="M1901">
        <v>0</v>
      </c>
      <c r="N1901">
        <v>5</v>
      </c>
      <c r="O1901">
        <v>5</v>
      </c>
      <c r="P1901">
        <v>0</v>
      </c>
      <c r="Q1901">
        <v>0</v>
      </c>
    </row>
    <row r="1902" spans="1:17" x14ac:dyDescent="0.2">
      <c r="A1902" t="s">
        <v>19640</v>
      </c>
      <c r="B1902" t="s">
        <v>86</v>
      </c>
      <c r="C1902" t="s">
        <v>200</v>
      </c>
      <c r="D1902" t="s">
        <v>17748</v>
      </c>
      <c r="E1902" t="s">
        <v>81</v>
      </c>
      <c r="F1902" t="s">
        <v>17734</v>
      </c>
      <c r="G1902">
        <v>5</v>
      </c>
      <c r="H1902">
        <v>0</v>
      </c>
      <c r="I1902">
        <v>0</v>
      </c>
      <c r="J1902">
        <v>0</v>
      </c>
      <c r="K1902">
        <v>0</v>
      </c>
      <c r="L1902">
        <v>0</v>
      </c>
      <c r="M1902">
        <v>0</v>
      </c>
      <c r="N1902">
        <v>0</v>
      </c>
      <c r="O1902">
        <v>0</v>
      </c>
      <c r="P1902">
        <v>0</v>
      </c>
      <c r="Q1902">
        <v>0</v>
      </c>
    </row>
    <row r="1903" spans="1:17" x14ac:dyDescent="0.2">
      <c r="A1903" t="s">
        <v>19641</v>
      </c>
      <c r="B1903" t="s">
        <v>86</v>
      </c>
      <c r="C1903" t="s">
        <v>200</v>
      </c>
      <c r="D1903" t="s">
        <v>17754</v>
      </c>
      <c r="E1903" t="s">
        <v>83</v>
      </c>
      <c r="F1903" t="s">
        <v>17734</v>
      </c>
      <c r="G1903">
        <v>1</v>
      </c>
      <c r="H1903">
        <v>0</v>
      </c>
      <c r="I1903">
        <v>0</v>
      </c>
      <c r="J1903">
        <v>0</v>
      </c>
      <c r="K1903">
        <v>0</v>
      </c>
      <c r="L1903">
        <v>0</v>
      </c>
      <c r="M1903">
        <v>0</v>
      </c>
      <c r="N1903">
        <v>0</v>
      </c>
      <c r="O1903">
        <v>0</v>
      </c>
      <c r="P1903">
        <v>0</v>
      </c>
      <c r="Q1903">
        <v>0</v>
      </c>
    </row>
    <row r="1904" spans="1:17" x14ac:dyDescent="0.2">
      <c r="A1904" t="s">
        <v>19642</v>
      </c>
      <c r="B1904" t="s">
        <v>86</v>
      </c>
      <c r="C1904" t="s">
        <v>200</v>
      </c>
      <c r="D1904" t="s">
        <v>17754</v>
      </c>
      <c r="E1904" t="s">
        <v>81</v>
      </c>
      <c r="F1904" t="s">
        <v>17734</v>
      </c>
      <c r="G1904">
        <v>3</v>
      </c>
      <c r="H1904">
        <v>0</v>
      </c>
      <c r="I1904">
        <v>0</v>
      </c>
      <c r="J1904">
        <v>0</v>
      </c>
      <c r="K1904">
        <v>0</v>
      </c>
      <c r="L1904">
        <v>0</v>
      </c>
      <c r="M1904">
        <v>0</v>
      </c>
      <c r="N1904">
        <v>0</v>
      </c>
      <c r="O1904">
        <v>0</v>
      </c>
      <c r="P1904">
        <v>0</v>
      </c>
      <c r="Q1904">
        <v>0</v>
      </c>
    </row>
    <row r="1905" spans="1:17" x14ac:dyDescent="0.2">
      <c r="A1905" t="s">
        <v>19643</v>
      </c>
      <c r="B1905" t="s">
        <v>86</v>
      </c>
      <c r="C1905" t="s">
        <v>201</v>
      </c>
      <c r="D1905" t="s">
        <v>17768</v>
      </c>
      <c r="E1905" t="s">
        <v>83</v>
      </c>
      <c r="F1905" t="s">
        <v>17734</v>
      </c>
      <c r="G1905">
        <v>26</v>
      </c>
      <c r="H1905">
        <v>0</v>
      </c>
      <c r="I1905">
        <v>0</v>
      </c>
      <c r="J1905">
        <v>0</v>
      </c>
      <c r="K1905">
        <v>0</v>
      </c>
      <c r="L1905">
        <v>0</v>
      </c>
      <c r="M1905">
        <v>0</v>
      </c>
      <c r="N1905">
        <v>0</v>
      </c>
      <c r="O1905">
        <v>0</v>
      </c>
      <c r="P1905">
        <v>0</v>
      </c>
      <c r="Q1905">
        <v>0</v>
      </c>
    </row>
    <row r="1906" spans="1:17" x14ac:dyDescent="0.2">
      <c r="A1906" t="s">
        <v>19644</v>
      </c>
      <c r="B1906" t="s">
        <v>86</v>
      </c>
      <c r="C1906" t="s">
        <v>201</v>
      </c>
      <c r="D1906" t="s">
        <v>17768</v>
      </c>
      <c r="E1906" t="s">
        <v>81</v>
      </c>
      <c r="F1906" t="s">
        <v>17734</v>
      </c>
      <c r="G1906">
        <v>12</v>
      </c>
      <c r="H1906">
        <v>0</v>
      </c>
      <c r="I1906">
        <v>0</v>
      </c>
      <c r="J1906">
        <v>0</v>
      </c>
      <c r="K1906">
        <v>0</v>
      </c>
      <c r="L1906">
        <v>0</v>
      </c>
      <c r="M1906">
        <v>0</v>
      </c>
      <c r="N1906">
        <v>0</v>
      </c>
      <c r="O1906">
        <v>0</v>
      </c>
      <c r="P1906">
        <v>0</v>
      </c>
      <c r="Q1906">
        <v>0</v>
      </c>
    </row>
    <row r="1907" spans="1:17" x14ac:dyDescent="0.2">
      <c r="A1907" t="s">
        <v>19645</v>
      </c>
      <c r="B1907" t="s">
        <v>86</v>
      </c>
      <c r="C1907" t="s">
        <v>201</v>
      </c>
      <c r="D1907" t="s">
        <v>17736</v>
      </c>
      <c r="E1907" t="s">
        <v>83</v>
      </c>
      <c r="F1907" t="s">
        <v>4929</v>
      </c>
      <c r="G1907">
        <v>0</v>
      </c>
      <c r="H1907">
        <v>64</v>
      </c>
      <c r="I1907">
        <v>8</v>
      </c>
      <c r="J1907">
        <v>47</v>
      </c>
      <c r="K1907">
        <v>7</v>
      </c>
      <c r="L1907">
        <v>2</v>
      </c>
      <c r="M1907">
        <v>0</v>
      </c>
      <c r="N1907">
        <v>0</v>
      </c>
      <c r="O1907">
        <v>0</v>
      </c>
      <c r="P1907">
        <v>0</v>
      </c>
      <c r="Q1907">
        <v>0</v>
      </c>
    </row>
    <row r="1908" spans="1:17" x14ac:dyDescent="0.2">
      <c r="A1908" t="s">
        <v>19646</v>
      </c>
      <c r="B1908" t="s">
        <v>86</v>
      </c>
      <c r="C1908" t="s">
        <v>201</v>
      </c>
      <c r="D1908" t="s">
        <v>17736</v>
      </c>
      <c r="E1908" t="s">
        <v>83</v>
      </c>
      <c r="F1908" t="s">
        <v>4931</v>
      </c>
      <c r="G1908">
        <v>0</v>
      </c>
      <c r="H1908">
        <v>64</v>
      </c>
      <c r="I1908">
        <v>7</v>
      </c>
      <c r="J1908">
        <v>46</v>
      </c>
      <c r="K1908">
        <v>5</v>
      </c>
      <c r="L1908">
        <v>6</v>
      </c>
      <c r="M1908">
        <v>0</v>
      </c>
      <c r="N1908">
        <v>0</v>
      </c>
      <c r="O1908">
        <v>0</v>
      </c>
      <c r="P1908">
        <v>0</v>
      </c>
      <c r="Q1908">
        <v>0</v>
      </c>
    </row>
    <row r="1909" spans="1:17" x14ac:dyDescent="0.2">
      <c r="A1909" t="s">
        <v>19647</v>
      </c>
      <c r="B1909" t="s">
        <v>86</v>
      </c>
      <c r="C1909" t="s">
        <v>201</v>
      </c>
      <c r="D1909" t="s">
        <v>17736</v>
      </c>
      <c r="E1909" t="s">
        <v>83</v>
      </c>
      <c r="F1909" t="s">
        <v>4933</v>
      </c>
      <c r="G1909">
        <v>0</v>
      </c>
      <c r="H1909">
        <v>0</v>
      </c>
      <c r="I1909">
        <v>0</v>
      </c>
      <c r="J1909">
        <v>0</v>
      </c>
      <c r="K1909">
        <v>0</v>
      </c>
      <c r="L1909">
        <v>0</v>
      </c>
      <c r="M1909">
        <v>64</v>
      </c>
      <c r="N1909">
        <v>0</v>
      </c>
      <c r="O1909">
        <v>0</v>
      </c>
      <c r="P1909">
        <v>0</v>
      </c>
      <c r="Q1909">
        <v>0</v>
      </c>
    </row>
    <row r="1910" spans="1:17" x14ac:dyDescent="0.2">
      <c r="A1910" t="s">
        <v>19648</v>
      </c>
      <c r="B1910" t="s">
        <v>86</v>
      </c>
      <c r="C1910" t="s">
        <v>201</v>
      </c>
      <c r="D1910" t="s">
        <v>17736</v>
      </c>
      <c r="E1910" t="s">
        <v>83</v>
      </c>
      <c r="F1910" t="s">
        <v>4935</v>
      </c>
      <c r="G1910">
        <v>0</v>
      </c>
      <c r="H1910">
        <v>64</v>
      </c>
      <c r="I1910">
        <v>7</v>
      </c>
      <c r="J1910">
        <v>46</v>
      </c>
      <c r="K1910">
        <v>5</v>
      </c>
      <c r="L1910">
        <v>6</v>
      </c>
      <c r="M1910">
        <v>0</v>
      </c>
      <c r="N1910">
        <v>0</v>
      </c>
      <c r="O1910">
        <v>0</v>
      </c>
      <c r="P1910">
        <v>0</v>
      </c>
      <c r="Q1910">
        <v>0</v>
      </c>
    </row>
    <row r="1911" spans="1:17" x14ac:dyDescent="0.2">
      <c r="A1911" t="s">
        <v>19649</v>
      </c>
      <c r="B1911" t="s">
        <v>91</v>
      </c>
      <c r="C1911" t="s">
        <v>108</v>
      </c>
      <c r="D1911" t="s">
        <v>17736</v>
      </c>
      <c r="E1911" t="s">
        <v>83</v>
      </c>
      <c r="F1911" t="s">
        <v>4931</v>
      </c>
      <c r="G1911">
        <v>0</v>
      </c>
      <c r="H1911">
        <v>1</v>
      </c>
      <c r="I1911">
        <v>0</v>
      </c>
      <c r="J1911">
        <v>0</v>
      </c>
      <c r="K1911">
        <v>0</v>
      </c>
      <c r="L1911">
        <v>1</v>
      </c>
      <c r="M1911">
        <v>0</v>
      </c>
      <c r="N1911">
        <v>0</v>
      </c>
      <c r="O1911">
        <v>0</v>
      </c>
      <c r="P1911">
        <v>0</v>
      </c>
      <c r="Q1911">
        <v>0</v>
      </c>
    </row>
    <row r="1912" spans="1:17" x14ac:dyDescent="0.2">
      <c r="A1912" t="s">
        <v>19650</v>
      </c>
      <c r="B1912" t="s">
        <v>91</v>
      </c>
      <c r="C1912" t="s">
        <v>108</v>
      </c>
      <c r="D1912" t="s">
        <v>17736</v>
      </c>
      <c r="E1912" t="s">
        <v>83</v>
      </c>
      <c r="F1912" t="s">
        <v>4933</v>
      </c>
      <c r="G1912">
        <v>0</v>
      </c>
      <c r="H1912">
        <v>0</v>
      </c>
      <c r="I1912">
        <v>0</v>
      </c>
      <c r="J1912">
        <v>0</v>
      </c>
      <c r="K1912">
        <v>0</v>
      </c>
      <c r="L1912">
        <v>0</v>
      </c>
      <c r="M1912">
        <v>1</v>
      </c>
      <c r="N1912">
        <v>0</v>
      </c>
      <c r="O1912">
        <v>0</v>
      </c>
      <c r="P1912">
        <v>0</v>
      </c>
      <c r="Q1912">
        <v>0</v>
      </c>
    </row>
    <row r="1913" spans="1:17" x14ac:dyDescent="0.2">
      <c r="A1913" t="s">
        <v>19651</v>
      </c>
      <c r="B1913" t="s">
        <v>91</v>
      </c>
      <c r="C1913" t="s">
        <v>108</v>
      </c>
      <c r="D1913" t="s">
        <v>17736</v>
      </c>
      <c r="E1913" t="s">
        <v>83</v>
      </c>
      <c r="F1913" t="s">
        <v>4935</v>
      </c>
      <c r="G1913">
        <v>0</v>
      </c>
      <c r="H1913">
        <v>1</v>
      </c>
      <c r="I1913">
        <v>0</v>
      </c>
      <c r="J1913">
        <v>0</v>
      </c>
      <c r="K1913">
        <v>0</v>
      </c>
      <c r="L1913">
        <v>1</v>
      </c>
      <c r="M1913">
        <v>0</v>
      </c>
      <c r="N1913">
        <v>0</v>
      </c>
      <c r="O1913">
        <v>0</v>
      </c>
      <c r="P1913">
        <v>0</v>
      </c>
      <c r="Q1913">
        <v>0</v>
      </c>
    </row>
    <row r="1914" spans="1:17" x14ac:dyDescent="0.2">
      <c r="A1914" t="s">
        <v>19652</v>
      </c>
      <c r="B1914" t="s">
        <v>91</v>
      </c>
      <c r="C1914" t="s">
        <v>108</v>
      </c>
      <c r="D1914" t="s">
        <v>17736</v>
      </c>
      <c r="E1914" t="s">
        <v>83</v>
      </c>
      <c r="F1914" t="s">
        <v>4937</v>
      </c>
      <c r="G1914">
        <v>0</v>
      </c>
      <c r="H1914">
        <v>1</v>
      </c>
      <c r="I1914">
        <v>0</v>
      </c>
      <c r="J1914">
        <v>0</v>
      </c>
      <c r="K1914">
        <v>0</v>
      </c>
      <c r="L1914">
        <v>1</v>
      </c>
      <c r="M1914">
        <v>0</v>
      </c>
      <c r="N1914">
        <v>0</v>
      </c>
      <c r="O1914">
        <v>0</v>
      </c>
      <c r="P1914">
        <v>0</v>
      </c>
      <c r="Q1914">
        <v>0</v>
      </c>
    </row>
    <row r="1915" spans="1:17" x14ac:dyDescent="0.2">
      <c r="A1915" t="s">
        <v>19653</v>
      </c>
      <c r="B1915" t="s">
        <v>91</v>
      </c>
      <c r="C1915" t="s">
        <v>108</v>
      </c>
      <c r="D1915" t="s">
        <v>17736</v>
      </c>
      <c r="E1915" t="s">
        <v>83</v>
      </c>
      <c r="F1915" t="s">
        <v>4939</v>
      </c>
      <c r="G1915">
        <v>0</v>
      </c>
      <c r="H1915">
        <v>0</v>
      </c>
      <c r="I1915">
        <v>0</v>
      </c>
      <c r="J1915">
        <v>0</v>
      </c>
      <c r="K1915">
        <v>0</v>
      </c>
      <c r="L1915">
        <v>0</v>
      </c>
      <c r="M1915">
        <v>1</v>
      </c>
      <c r="N1915">
        <v>0</v>
      </c>
      <c r="O1915">
        <v>0</v>
      </c>
      <c r="P1915">
        <v>0</v>
      </c>
      <c r="Q1915">
        <v>0</v>
      </c>
    </row>
    <row r="1916" spans="1:17" x14ac:dyDescent="0.2">
      <c r="A1916" t="s">
        <v>19654</v>
      </c>
      <c r="B1916" t="s">
        <v>91</v>
      </c>
      <c r="C1916" t="s">
        <v>108</v>
      </c>
      <c r="D1916" t="s">
        <v>17736</v>
      </c>
      <c r="E1916" t="s">
        <v>83</v>
      </c>
      <c r="F1916" t="s">
        <v>4941</v>
      </c>
      <c r="G1916">
        <v>0</v>
      </c>
      <c r="H1916">
        <v>1</v>
      </c>
      <c r="I1916">
        <v>0</v>
      </c>
      <c r="J1916">
        <v>1</v>
      </c>
      <c r="K1916">
        <v>0</v>
      </c>
      <c r="L1916">
        <v>0</v>
      </c>
      <c r="M1916">
        <v>0</v>
      </c>
      <c r="N1916">
        <v>0</v>
      </c>
      <c r="O1916">
        <v>0</v>
      </c>
      <c r="P1916">
        <v>0</v>
      </c>
      <c r="Q1916">
        <v>0</v>
      </c>
    </row>
    <row r="1917" spans="1:17" x14ac:dyDescent="0.2">
      <c r="A1917" t="s">
        <v>19655</v>
      </c>
      <c r="B1917" t="s">
        <v>91</v>
      </c>
      <c r="C1917" t="s">
        <v>108</v>
      </c>
      <c r="D1917" t="s">
        <v>17736</v>
      </c>
      <c r="E1917" t="s">
        <v>83</v>
      </c>
      <c r="F1917" t="s">
        <v>4943</v>
      </c>
      <c r="G1917">
        <v>0</v>
      </c>
      <c r="H1917">
        <v>0</v>
      </c>
      <c r="I1917">
        <v>0</v>
      </c>
      <c r="J1917">
        <v>0</v>
      </c>
      <c r="K1917">
        <v>0</v>
      </c>
      <c r="L1917">
        <v>0</v>
      </c>
      <c r="M1917">
        <v>1</v>
      </c>
      <c r="N1917">
        <v>0</v>
      </c>
      <c r="O1917">
        <v>0</v>
      </c>
      <c r="P1917">
        <v>0</v>
      </c>
      <c r="Q1917">
        <v>0</v>
      </c>
    </row>
    <row r="1918" spans="1:17" x14ac:dyDescent="0.2">
      <c r="A1918" t="s">
        <v>19656</v>
      </c>
      <c r="B1918" t="s">
        <v>91</v>
      </c>
      <c r="C1918" t="s">
        <v>108</v>
      </c>
      <c r="D1918" t="s">
        <v>17736</v>
      </c>
      <c r="E1918" t="s">
        <v>83</v>
      </c>
      <c r="F1918" t="s">
        <v>4925</v>
      </c>
      <c r="G1918">
        <v>0</v>
      </c>
      <c r="H1918">
        <v>0</v>
      </c>
      <c r="I1918">
        <v>0</v>
      </c>
      <c r="J1918">
        <v>0</v>
      </c>
      <c r="K1918">
        <v>0</v>
      </c>
      <c r="L1918">
        <v>0</v>
      </c>
      <c r="M1918">
        <v>0</v>
      </c>
      <c r="N1918">
        <v>1</v>
      </c>
      <c r="O1918">
        <v>1</v>
      </c>
      <c r="P1918">
        <v>0</v>
      </c>
      <c r="Q1918">
        <v>0</v>
      </c>
    </row>
    <row r="1919" spans="1:17" x14ac:dyDescent="0.2">
      <c r="A1919" t="s">
        <v>19657</v>
      </c>
      <c r="B1919" t="s">
        <v>91</v>
      </c>
      <c r="C1919" t="s">
        <v>108</v>
      </c>
      <c r="D1919" t="s">
        <v>17736</v>
      </c>
      <c r="E1919" t="s">
        <v>83</v>
      </c>
      <c r="F1919" t="s">
        <v>4927</v>
      </c>
      <c r="G1919">
        <v>0</v>
      </c>
      <c r="H1919">
        <v>0</v>
      </c>
      <c r="I1919">
        <v>0</v>
      </c>
      <c r="J1919">
        <v>0</v>
      </c>
      <c r="K1919">
        <v>0</v>
      </c>
      <c r="L1919">
        <v>0</v>
      </c>
      <c r="M1919">
        <v>0</v>
      </c>
      <c r="N1919">
        <v>1</v>
      </c>
      <c r="O1919">
        <v>1</v>
      </c>
      <c r="P1919">
        <v>0</v>
      </c>
      <c r="Q1919">
        <v>0</v>
      </c>
    </row>
    <row r="1920" spans="1:17" x14ac:dyDescent="0.2">
      <c r="A1920" t="s">
        <v>19658</v>
      </c>
      <c r="B1920" t="s">
        <v>91</v>
      </c>
      <c r="C1920" t="s">
        <v>108</v>
      </c>
      <c r="D1920" t="s">
        <v>17736</v>
      </c>
      <c r="E1920" t="s">
        <v>83</v>
      </c>
      <c r="F1920" t="s">
        <v>17734</v>
      </c>
      <c r="G1920">
        <v>1</v>
      </c>
      <c r="H1920">
        <v>0</v>
      </c>
      <c r="I1920">
        <v>0</v>
      </c>
      <c r="J1920">
        <v>0</v>
      </c>
      <c r="K1920">
        <v>0</v>
      </c>
      <c r="L1920">
        <v>0</v>
      </c>
      <c r="M1920">
        <v>0</v>
      </c>
      <c r="N1920">
        <v>0</v>
      </c>
      <c r="O1920">
        <v>0</v>
      </c>
      <c r="P1920">
        <v>0</v>
      </c>
      <c r="Q1920">
        <v>0</v>
      </c>
    </row>
    <row r="1921" spans="1:17" x14ac:dyDescent="0.2">
      <c r="A1921" t="s">
        <v>19659</v>
      </c>
      <c r="B1921" t="s">
        <v>91</v>
      </c>
      <c r="C1921" t="s">
        <v>108</v>
      </c>
      <c r="D1921" t="s">
        <v>17736</v>
      </c>
      <c r="E1921" t="s">
        <v>81</v>
      </c>
      <c r="F1921" t="s">
        <v>4929</v>
      </c>
      <c r="G1921">
        <v>0</v>
      </c>
      <c r="H1921">
        <v>4</v>
      </c>
      <c r="I1921">
        <v>1</v>
      </c>
      <c r="J1921">
        <v>2</v>
      </c>
      <c r="K1921">
        <v>1</v>
      </c>
      <c r="L1921">
        <v>0</v>
      </c>
      <c r="M1921">
        <v>0</v>
      </c>
      <c r="N1921">
        <v>0</v>
      </c>
      <c r="O1921">
        <v>0</v>
      </c>
      <c r="P1921">
        <v>0</v>
      </c>
      <c r="Q1921">
        <v>0</v>
      </c>
    </row>
    <row r="1922" spans="1:17" x14ac:dyDescent="0.2">
      <c r="A1922" t="s">
        <v>19660</v>
      </c>
      <c r="B1922" t="s">
        <v>91</v>
      </c>
      <c r="C1922" t="s">
        <v>108</v>
      </c>
      <c r="D1922" t="s">
        <v>17736</v>
      </c>
      <c r="E1922" t="s">
        <v>81</v>
      </c>
      <c r="F1922" t="s">
        <v>4931</v>
      </c>
      <c r="G1922">
        <v>0</v>
      </c>
      <c r="H1922">
        <v>4</v>
      </c>
      <c r="I1922">
        <v>1</v>
      </c>
      <c r="J1922">
        <v>2</v>
      </c>
      <c r="K1922">
        <v>0</v>
      </c>
      <c r="L1922">
        <v>1</v>
      </c>
      <c r="M1922">
        <v>0</v>
      </c>
      <c r="N1922">
        <v>0</v>
      </c>
      <c r="O1922">
        <v>0</v>
      </c>
      <c r="P1922">
        <v>0</v>
      </c>
      <c r="Q1922">
        <v>0</v>
      </c>
    </row>
    <row r="1923" spans="1:17" x14ac:dyDescent="0.2">
      <c r="A1923" t="s">
        <v>19661</v>
      </c>
      <c r="B1923" t="s">
        <v>91</v>
      </c>
      <c r="C1923" t="s">
        <v>108</v>
      </c>
      <c r="D1923" t="s">
        <v>17736</v>
      </c>
      <c r="E1923" t="s">
        <v>81</v>
      </c>
      <c r="F1923" t="s">
        <v>4933</v>
      </c>
      <c r="G1923">
        <v>0</v>
      </c>
      <c r="H1923">
        <v>0</v>
      </c>
      <c r="I1923">
        <v>0</v>
      </c>
      <c r="J1923">
        <v>0</v>
      </c>
      <c r="K1923">
        <v>0</v>
      </c>
      <c r="L1923">
        <v>0</v>
      </c>
      <c r="M1923">
        <v>4</v>
      </c>
      <c r="N1923">
        <v>0</v>
      </c>
      <c r="O1923">
        <v>0</v>
      </c>
      <c r="P1923">
        <v>0</v>
      </c>
      <c r="Q1923">
        <v>0</v>
      </c>
    </row>
    <row r="1924" spans="1:17" x14ac:dyDescent="0.2">
      <c r="A1924" t="s">
        <v>19662</v>
      </c>
      <c r="B1924" t="s">
        <v>91</v>
      </c>
      <c r="C1924" t="s">
        <v>108</v>
      </c>
      <c r="D1924" t="s">
        <v>17736</v>
      </c>
      <c r="E1924" t="s">
        <v>81</v>
      </c>
      <c r="F1924" t="s">
        <v>4935</v>
      </c>
      <c r="G1924">
        <v>0</v>
      </c>
      <c r="H1924">
        <v>4</v>
      </c>
      <c r="I1924">
        <v>1</v>
      </c>
      <c r="J1924">
        <v>2</v>
      </c>
      <c r="K1924">
        <v>0</v>
      </c>
      <c r="L1924">
        <v>1</v>
      </c>
      <c r="M1924">
        <v>0</v>
      </c>
      <c r="N1924">
        <v>0</v>
      </c>
      <c r="O1924">
        <v>0</v>
      </c>
      <c r="P1924">
        <v>0</v>
      </c>
      <c r="Q1924">
        <v>0</v>
      </c>
    </row>
    <row r="1925" spans="1:17" x14ac:dyDescent="0.2">
      <c r="A1925" t="s">
        <v>19663</v>
      </c>
      <c r="B1925" t="s">
        <v>91</v>
      </c>
      <c r="C1925" t="s">
        <v>108</v>
      </c>
      <c r="D1925" t="s">
        <v>17736</v>
      </c>
      <c r="E1925" t="s">
        <v>81</v>
      </c>
      <c r="F1925" t="s">
        <v>4937</v>
      </c>
      <c r="G1925">
        <v>0</v>
      </c>
      <c r="H1925">
        <v>4</v>
      </c>
      <c r="I1925">
        <v>1</v>
      </c>
      <c r="J1925">
        <v>2</v>
      </c>
      <c r="K1925">
        <v>0</v>
      </c>
      <c r="L1925">
        <v>1</v>
      </c>
      <c r="M1925">
        <v>0</v>
      </c>
      <c r="N1925">
        <v>0</v>
      </c>
      <c r="O1925">
        <v>0</v>
      </c>
      <c r="P1925">
        <v>0</v>
      </c>
      <c r="Q1925">
        <v>0</v>
      </c>
    </row>
    <row r="1926" spans="1:17" x14ac:dyDescent="0.2">
      <c r="A1926" t="s">
        <v>19664</v>
      </c>
      <c r="B1926" t="s">
        <v>91</v>
      </c>
      <c r="C1926" t="s">
        <v>108</v>
      </c>
      <c r="D1926" t="s">
        <v>17736</v>
      </c>
      <c r="E1926" t="s">
        <v>81</v>
      </c>
      <c r="F1926" t="s">
        <v>4939</v>
      </c>
      <c r="G1926">
        <v>0</v>
      </c>
      <c r="H1926">
        <v>0</v>
      </c>
      <c r="I1926">
        <v>0</v>
      </c>
      <c r="J1926">
        <v>0</v>
      </c>
      <c r="K1926">
        <v>0</v>
      </c>
      <c r="L1926">
        <v>0</v>
      </c>
      <c r="M1926">
        <v>4</v>
      </c>
      <c r="N1926">
        <v>0</v>
      </c>
      <c r="O1926">
        <v>0</v>
      </c>
      <c r="P1926">
        <v>0</v>
      </c>
      <c r="Q1926">
        <v>0</v>
      </c>
    </row>
    <row r="1927" spans="1:17" x14ac:dyDescent="0.2">
      <c r="A1927" t="s">
        <v>19665</v>
      </c>
      <c r="B1927" t="s">
        <v>91</v>
      </c>
      <c r="C1927" t="s">
        <v>108</v>
      </c>
      <c r="D1927" t="s">
        <v>17736</v>
      </c>
      <c r="E1927" t="s">
        <v>81</v>
      </c>
      <c r="F1927" t="s">
        <v>4941</v>
      </c>
      <c r="G1927">
        <v>0</v>
      </c>
      <c r="H1927">
        <v>4</v>
      </c>
      <c r="I1927">
        <v>1</v>
      </c>
      <c r="J1927">
        <v>2</v>
      </c>
      <c r="K1927">
        <v>1</v>
      </c>
      <c r="L1927">
        <v>0</v>
      </c>
      <c r="M1927">
        <v>0</v>
      </c>
      <c r="N1927">
        <v>0</v>
      </c>
      <c r="O1927">
        <v>0</v>
      </c>
      <c r="P1927">
        <v>0</v>
      </c>
      <c r="Q1927">
        <v>0</v>
      </c>
    </row>
    <row r="1928" spans="1:17" x14ac:dyDescent="0.2">
      <c r="A1928" t="s">
        <v>19666</v>
      </c>
      <c r="B1928" t="s">
        <v>91</v>
      </c>
      <c r="C1928" t="s">
        <v>108</v>
      </c>
      <c r="D1928" t="s">
        <v>17736</v>
      </c>
      <c r="E1928" t="s">
        <v>81</v>
      </c>
      <c r="F1928" t="s">
        <v>4943</v>
      </c>
      <c r="G1928">
        <v>0</v>
      </c>
      <c r="H1928">
        <v>0</v>
      </c>
      <c r="I1928">
        <v>0</v>
      </c>
      <c r="J1928">
        <v>0</v>
      </c>
      <c r="K1928">
        <v>0</v>
      </c>
      <c r="L1928">
        <v>0</v>
      </c>
      <c r="M1928">
        <v>4</v>
      </c>
      <c r="N1928">
        <v>0</v>
      </c>
      <c r="O1928">
        <v>0</v>
      </c>
      <c r="P1928">
        <v>0</v>
      </c>
      <c r="Q1928">
        <v>0</v>
      </c>
    </row>
    <row r="1929" spans="1:17" x14ac:dyDescent="0.2">
      <c r="A1929" t="s">
        <v>19667</v>
      </c>
      <c r="B1929" t="s">
        <v>91</v>
      </c>
      <c r="C1929" t="s">
        <v>108</v>
      </c>
      <c r="D1929" t="s">
        <v>17736</v>
      </c>
      <c r="E1929" t="s">
        <v>81</v>
      </c>
      <c r="F1929" t="s">
        <v>4925</v>
      </c>
      <c r="G1929">
        <v>0</v>
      </c>
      <c r="H1929">
        <v>0</v>
      </c>
      <c r="I1929">
        <v>0</v>
      </c>
      <c r="J1929">
        <v>0</v>
      </c>
      <c r="K1929">
        <v>0</v>
      </c>
      <c r="L1929">
        <v>0</v>
      </c>
      <c r="M1929">
        <v>0</v>
      </c>
      <c r="N1929">
        <v>3</v>
      </c>
      <c r="O1929">
        <v>2</v>
      </c>
      <c r="P1929">
        <v>0</v>
      </c>
      <c r="Q1929">
        <v>1</v>
      </c>
    </row>
    <row r="1930" spans="1:17" x14ac:dyDescent="0.2">
      <c r="A1930" t="s">
        <v>19668</v>
      </c>
      <c r="B1930" t="s">
        <v>91</v>
      </c>
      <c r="C1930" t="s">
        <v>108</v>
      </c>
      <c r="D1930" t="s">
        <v>17736</v>
      </c>
      <c r="E1930" t="s">
        <v>81</v>
      </c>
      <c r="F1930" t="s">
        <v>4927</v>
      </c>
      <c r="G1930">
        <v>0</v>
      </c>
      <c r="H1930">
        <v>0</v>
      </c>
      <c r="I1930">
        <v>0</v>
      </c>
      <c r="J1930">
        <v>0</v>
      </c>
      <c r="K1930">
        <v>0</v>
      </c>
      <c r="L1930">
        <v>0</v>
      </c>
      <c r="M1930">
        <v>0</v>
      </c>
      <c r="N1930">
        <v>3</v>
      </c>
      <c r="O1930">
        <v>2</v>
      </c>
      <c r="P1930">
        <v>0</v>
      </c>
      <c r="Q1930">
        <v>1</v>
      </c>
    </row>
    <row r="1931" spans="1:17" x14ac:dyDescent="0.2">
      <c r="A1931" t="s">
        <v>19669</v>
      </c>
      <c r="B1931" t="s">
        <v>91</v>
      </c>
      <c r="C1931" t="s">
        <v>108</v>
      </c>
      <c r="D1931" t="s">
        <v>17736</v>
      </c>
      <c r="E1931" t="s">
        <v>81</v>
      </c>
      <c r="F1931" t="s">
        <v>17734</v>
      </c>
      <c r="G1931">
        <v>4</v>
      </c>
      <c r="H1931">
        <v>0</v>
      </c>
      <c r="I1931">
        <v>0</v>
      </c>
      <c r="J1931">
        <v>0</v>
      </c>
      <c r="K1931">
        <v>0</v>
      </c>
      <c r="L1931">
        <v>0</v>
      </c>
      <c r="M1931">
        <v>0</v>
      </c>
      <c r="N1931">
        <v>0</v>
      </c>
      <c r="O1931">
        <v>0</v>
      </c>
      <c r="P1931">
        <v>0</v>
      </c>
      <c r="Q1931">
        <v>0</v>
      </c>
    </row>
    <row r="1932" spans="1:17" x14ac:dyDescent="0.2">
      <c r="A1932" t="s">
        <v>19670</v>
      </c>
      <c r="B1932" t="s">
        <v>91</v>
      </c>
      <c r="C1932" t="s">
        <v>113</v>
      </c>
      <c r="D1932" t="s">
        <v>17736</v>
      </c>
      <c r="E1932" t="s">
        <v>83</v>
      </c>
      <c r="F1932" t="s">
        <v>4929</v>
      </c>
      <c r="G1932">
        <v>0</v>
      </c>
      <c r="H1932">
        <v>1</v>
      </c>
      <c r="I1932">
        <v>0</v>
      </c>
      <c r="J1932">
        <v>0</v>
      </c>
      <c r="K1932">
        <v>0</v>
      </c>
      <c r="L1932">
        <v>1</v>
      </c>
      <c r="M1932">
        <v>0</v>
      </c>
      <c r="N1932">
        <v>0</v>
      </c>
      <c r="O1932">
        <v>0</v>
      </c>
      <c r="P1932">
        <v>0</v>
      </c>
      <c r="Q1932">
        <v>0</v>
      </c>
    </row>
    <row r="1933" spans="1:17" x14ac:dyDescent="0.2">
      <c r="A1933" t="s">
        <v>19671</v>
      </c>
      <c r="B1933" t="s">
        <v>91</v>
      </c>
      <c r="C1933" t="s">
        <v>113</v>
      </c>
      <c r="D1933" t="s">
        <v>17736</v>
      </c>
      <c r="E1933" t="s">
        <v>83</v>
      </c>
      <c r="F1933" t="s">
        <v>4931</v>
      </c>
      <c r="G1933">
        <v>0</v>
      </c>
      <c r="H1933">
        <v>1</v>
      </c>
      <c r="I1933">
        <v>0</v>
      </c>
      <c r="J1933">
        <v>0</v>
      </c>
      <c r="K1933">
        <v>0</v>
      </c>
      <c r="L1933">
        <v>1</v>
      </c>
      <c r="M1933">
        <v>0</v>
      </c>
      <c r="N1933">
        <v>0</v>
      </c>
      <c r="O1933">
        <v>0</v>
      </c>
      <c r="P1933">
        <v>0</v>
      </c>
      <c r="Q1933">
        <v>0</v>
      </c>
    </row>
    <row r="1934" spans="1:17" x14ac:dyDescent="0.2">
      <c r="A1934" t="s">
        <v>19672</v>
      </c>
      <c r="B1934" t="s">
        <v>91</v>
      </c>
      <c r="C1934" t="s">
        <v>113</v>
      </c>
      <c r="D1934" t="s">
        <v>17736</v>
      </c>
      <c r="E1934" t="s">
        <v>83</v>
      </c>
      <c r="F1934" t="s">
        <v>4933</v>
      </c>
      <c r="G1934">
        <v>0</v>
      </c>
      <c r="H1934">
        <v>0</v>
      </c>
      <c r="I1934">
        <v>0</v>
      </c>
      <c r="J1934">
        <v>0</v>
      </c>
      <c r="K1934">
        <v>0</v>
      </c>
      <c r="L1934">
        <v>0</v>
      </c>
      <c r="M1934">
        <v>1</v>
      </c>
      <c r="N1934">
        <v>0</v>
      </c>
      <c r="O1934">
        <v>0</v>
      </c>
      <c r="P1934">
        <v>0</v>
      </c>
      <c r="Q1934">
        <v>0</v>
      </c>
    </row>
    <row r="1935" spans="1:17" x14ac:dyDescent="0.2">
      <c r="A1935" t="s">
        <v>19673</v>
      </c>
      <c r="B1935" t="s">
        <v>91</v>
      </c>
      <c r="C1935" t="s">
        <v>113</v>
      </c>
      <c r="D1935" t="s">
        <v>17736</v>
      </c>
      <c r="E1935" t="s">
        <v>83</v>
      </c>
      <c r="F1935" t="s">
        <v>4935</v>
      </c>
      <c r="G1935">
        <v>0</v>
      </c>
      <c r="H1935">
        <v>1</v>
      </c>
      <c r="I1935">
        <v>0</v>
      </c>
      <c r="J1935">
        <v>0</v>
      </c>
      <c r="K1935">
        <v>0</v>
      </c>
      <c r="L1935">
        <v>1</v>
      </c>
      <c r="M1935">
        <v>0</v>
      </c>
      <c r="N1935">
        <v>0</v>
      </c>
      <c r="O1935">
        <v>0</v>
      </c>
      <c r="P1935">
        <v>0</v>
      </c>
      <c r="Q1935">
        <v>0</v>
      </c>
    </row>
    <row r="1936" spans="1:17" x14ac:dyDescent="0.2">
      <c r="A1936" t="s">
        <v>19674</v>
      </c>
      <c r="B1936" t="s">
        <v>91</v>
      </c>
      <c r="C1936" t="s">
        <v>113</v>
      </c>
      <c r="D1936" t="s">
        <v>17736</v>
      </c>
      <c r="E1936" t="s">
        <v>83</v>
      </c>
      <c r="F1936" t="s">
        <v>4937</v>
      </c>
      <c r="G1936">
        <v>0</v>
      </c>
      <c r="H1936">
        <v>1</v>
      </c>
      <c r="I1936">
        <v>0</v>
      </c>
      <c r="J1936">
        <v>0</v>
      </c>
      <c r="K1936">
        <v>0</v>
      </c>
      <c r="L1936">
        <v>1</v>
      </c>
      <c r="M1936">
        <v>0</v>
      </c>
      <c r="N1936">
        <v>0</v>
      </c>
      <c r="O1936">
        <v>0</v>
      </c>
      <c r="P1936">
        <v>0</v>
      </c>
      <c r="Q1936">
        <v>0</v>
      </c>
    </row>
    <row r="1937" spans="1:17" x14ac:dyDescent="0.2">
      <c r="A1937" t="s">
        <v>19675</v>
      </c>
      <c r="B1937" t="s">
        <v>91</v>
      </c>
      <c r="C1937" t="s">
        <v>113</v>
      </c>
      <c r="D1937" t="s">
        <v>17736</v>
      </c>
      <c r="E1937" t="s">
        <v>83</v>
      </c>
      <c r="F1937" t="s">
        <v>4939</v>
      </c>
      <c r="G1937">
        <v>0</v>
      </c>
      <c r="H1937">
        <v>0</v>
      </c>
      <c r="I1937">
        <v>0</v>
      </c>
      <c r="J1937">
        <v>0</v>
      </c>
      <c r="K1937">
        <v>0</v>
      </c>
      <c r="L1937">
        <v>0</v>
      </c>
      <c r="M1937">
        <v>1</v>
      </c>
      <c r="N1937">
        <v>0</v>
      </c>
      <c r="O1937">
        <v>0</v>
      </c>
      <c r="P1937">
        <v>0</v>
      </c>
      <c r="Q1937">
        <v>0</v>
      </c>
    </row>
    <row r="1938" spans="1:17" x14ac:dyDescent="0.2">
      <c r="A1938" t="s">
        <v>19676</v>
      </c>
      <c r="B1938" t="s">
        <v>91</v>
      </c>
      <c r="C1938" t="s">
        <v>113</v>
      </c>
      <c r="D1938" t="s">
        <v>17736</v>
      </c>
      <c r="E1938" t="s">
        <v>83</v>
      </c>
      <c r="F1938" t="s">
        <v>4941</v>
      </c>
      <c r="G1938">
        <v>0</v>
      </c>
      <c r="H1938">
        <v>1</v>
      </c>
      <c r="I1938">
        <v>0</v>
      </c>
      <c r="J1938">
        <v>0</v>
      </c>
      <c r="K1938">
        <v>0</v>
      </c>
      <c r="L1938">
        <v>1</v>
      </c>
      <c r="M1938">
        <v>0</v>
      </c>
      <c r="N1938">
        <v>0</v>
      </c>
      <c r="O1938">
        <v>0</v>
      </c>
      <c r="P1938">
        <v>0</v>
      </c>
      <c r="Q1938">
        <v>0</v>
      </c>
    </row>
    <row r="1939" spans="1:17" x14ac:dyDescent="0.2">
      <c r="A1939" t="s">
        <v>19677</v>
      </c>
      <c r="B1939" t="s">
        <v>89</v>
      </c>
      <c r="C1939" t="s">
        <v>153</v>
      </c>
      <c r="D1939" t="s">
        <v>17736</v>
      </c>
      <c r="E1939" t="s">
        <v>83</v>
      </c>
      <c r="F1939" t="s">
        <v>4939</v>
      </c>
      <c r="G1939">
        <v>0</v>
      </c>
      <c r="H1939">
        <v>0</v>
      </c>
      <c r="I1939">
        <v>0</v>
      </c>
      <c r="J1939">
        <v>0</v>
      </c>
      <c r="K1939">
        <v>0</v>
      </c>
      <c r="L1939">
        <v>0</v>
      </c>
      <c r="M1939">
        <v>14</v>
      </c>
      <c r="N1939">
        <v>0</v>
      </c>
      <c r="O1939">
        <v>0</v>
      </c>
      <c r="P1939">
        <v>0</v>
      </c>
      <c r="Q1939">
        <v>0</v>
      </c>
    </row>
    <row r="1940" spans="1:17" x14ac:dyDescent="0.2">
      <c r="A1940" t="s">
        <v>19678</v>
      </c>
      <c r="B1940" t="s">
        <v>89</v>
      </c>
      <c r="C1940" t="s">
        <v>153</v>
      </c>
      <c r="D1940" t="s">
        <v>17736</v>
      </c>
      <c r="E1940" t="s">
        <v>83</v>
      </c>
      <c r="F1940" t="s">
        <v>4941</v>
      </c>
      <c r="G1940">
        <v>0</v>
      </c>
      <c r="H1940">
        <v>14</v>
      </c>
      <c r="I1940">
        <v>3</v>
      </c>
      <c r="J1940">
        <v>9</v>
      </c>
      <c r="K1940">
        <v>1</v>
      </c>
      <c r="L1940">
        <v>1</v>
      </c>
      <c r="M1940">
        <v>0</v>
      </c>
      <c r="N1940">
        <v>0</v>
      </c>
      <c r="O1940">
        <v>0</v>
      </c>
      <c r="P1940">
        <v>0</v>
      </c>
      <c r="Q1940">
        <v>0</v>
      </c>
    </row>
    <row r="1941" spans="1:17" x14ac:dyDescent="0.2">
      <c r="A1941" t="s">
        <v>19679</v>
      </c>
      <c r="B1941" t="s">
        <v>89</v>
      </c>
      <c r="C1941" t="s">
        <v>153</v>
      </c>
      <c r="D1941" t="s">
        <v>17736</v>
      </c>
      <c r="E1941" t="s">
        <v>83</v>
      </c>
      <c r="F1941" t="s">
        <v>4943</v>
      </c>
      <c r="G1941">
        <v>0</v>
      </c>
      <c r="H1941">
        <v>0</v>
      </c>
      <c r="I1941">
        <v>0</v>
      </c>
      <c r="J1941">
        <v>0</v>
      </c>
      <c r="K1941">
        <v>0</v>
      </c>
      <c r="L1941">
        <v>0</v>
      </c>
      <c r="M1941">
        <v>14</v>
      </c>
      <c r="N1941">
        <v>0</v>
      </c>
      <c r="O1941">
        <v>0</v>
      </c>
      <c r="P1941">
        <v>0</v>
      </c>
      <c r="Q1941">
        <v>0</v>
      </c>
    </row>
    <row r="1942" spans="1:17" x14ac:dyDescent="0.2">
      <c r="A1942" t="s">
        <v>19680</v>
      </c>
      <c r="B1942" t="s">
        <v>89</v>
      </c>
      <c r="C1942" t="s">
        <v>153</v>
      </c>
      <c r="D1942" t="s">
        <v>17736</v>
      </c>
      <c r="E1942" t="s">
        <v>83</v>
      </c>
      <c r="F1942" t="s">
        <v>4925</v>
      </c>
      <c r="G1942">
        <v>0</v>
      </c>
      <c r="H1942">
        <v>0</v>
      </c>
      <c r="I1942">
        <v>0</v>
      </c>
      <c r="J1942">
        <v>0</v>
      </c>
      <c r="K1942">
        <v>0</v>
      </c>
      <c r="L1942">
        <v>0</v>
      </c>
      <c r="M1942">
        <v>0</v>
      </c>
      <c r="N1942">
        <v>10</v>
      </c>
      <c r="O1942">
        <v>10</v>
      </c>
      <c r="P1942">
        <v>0</v>
      </c>
      <c r="Q1942">
        <v>0</v>
      </c>
    </row>
    <row r="1943" spans="1:17" x14ac:dyDescent="0.2">
      <c r="A1943" t="s">
        <v>19681</v>
      </c>
      <c r="B1943" t="s">
        <v>89</v>
      </c>
      <c r="C1943" t="s">
        <v>153</v>
      </c>
      <c r="D1943" t="s">
        <v>17736</v>
      </c>
      <c r="E1943" t="s">
        <v>83</v>
      </c>
      <c r="F1943" t="s">
        <v>4927</v>
      </c>
      <c r="G1943">
        <v>0</v>
      </c>
      <c r="H1943">
        <v>0</v>
      </c>
      <c r="I1943">
        <v>0</v>
      </c>
      <c r="J1943">
        <v>0</v>
      </c>
      <c r="K1943">
        <v>0</v>
      </c>
      <c r="L1943">
        <v>0</v>
      </c>
      <c r="M1943">
        <v>0</v>
      </c>
      <c r="N1943">
        <v>2</v>
      </c>
      <c r="O1943">
        <v>2</v>
      </c>
      <c r="P1943">
        <v>0</v>
      </c>
      <c r="Q1943">
        <v>0</v>
      </c>
    </row>
    <row r="1944" spans="1:17" x14ac:dyDescent="0.2">
      <c r="A1944" t="s">
        <v>19682</v>
      </c>
      <c r="B1944" t="s">
        <v>89</v>
      </c>
      <c r="C1944" t="s">
        <v>153</v>
      </c>
      <c r="D1944" t="s">
        <v>17736</v>
      </c>
      <c r="E1944" t="s">
        <v>83</v>
      </c>
      <c r="F1944" t="s">
        <v>17734</v>
      </c>
      <c r="G1944">
        <v>14</v>
      </c>
      <c r="H1944">
        <v>0</v>
      </c>
      <c r="I1944">
        <v>0</v>
      </c>
      <c r="J1944">
        <v>0</v>
      </c>
      <c r="K1944">
        <v>0</v>
      </c>
      <c r="L1944">
        <v>0</v>
      </c>
      <c r="M1944">
        <v>0</v>
      </c>
      <c r="N1944">
        <v>0</v>
      </c>
      <c r="O1944">
        <v>0</v>
      </c>
      <c r="P1944">
        <v>0</v>
      </c>
      <c r="Q1944">
        <v>0</v>
      </c>
    </row>
    <row r="1945" spans="1:17" x14ac:dyDescent="0.2">
      <c r="A1945" t="s">
        <v>19683</v>
      </c>
      <c r="B1945" t="s">
        <v>89</v>
      </c>
      <c r="C1945" t="s">
        <v>153</v>
      </c>
      <c r="D1945" t="s">
        <v>17736</v>
      </c>
      <c r="E1945" t="s">
        <v>81</v>
      </c>
      <c r="F1945" t="s">
        <v>4929</v>
      </c>
      <c r="G1945">
        <v>0</v>
      </c>
      <c r="H1945">
        <v>16</v>
      </c>
      <c r="I1945">
        <v>2</v>
      </c>
      <c r="J1945">
        <v>10</v>
      </c>
      <c r="K1945">
        <v>2</v>
      </c>
      <c r="L1945">
        <v>2</v>
      </c>
      <c r="M1945">
        <v>0</v>
      </c>
      <c r="N1945">
        <v>0</v>
      </c>
      <c r="O1945">
        <v>0</v>
      </c>
      <c r="P1945">
        <v>0</v>
      </c>
      <c r="Q1945">
        <v>0</v>
      </c>
    </row>
    <row r="1946" spans="1:17" x14ac:dyDescent="0.2">
      <c r="A1946" t="s">
        <v>19684</v>
      </c>
      <c r="B1946" t="s">
        <v>89</v>
      </c>
      <c r="C1946" t="s">
        <v>153</v>
      </c>
      <c r="D1946" t="s">
        <v>17736</v>
      </c>
      <c r="E1946" t="s">
        <v>81</v>
      </c>
      <c r="F1946" t="s">
        <v>4931</v>
      </c>
      <c r="G1946">
        <v>0</v>
      </c>
      <c r="H1946">
        <v>16</v>
      </c>
      <c r="I1946">
        <v>2</v>
      </c>
      <c r="J1946">
        <v>10</v>
      </c>
      <c r="K1946">
        <v>1</v>
      </c>
      <c r="L1946">
        <v>3</v>
      </c>
      <c r="M1946">
        <v>0</v>
      </c>
      <c r="N1946">
        <v>0</v>
      </c>
      <c r="O1946">
        <v>0</v>
      </c>
      <c r="P1946">
        <v>0</v>
      </c>
      <c r="Q1946">
        <v>0</v>
      </c>
    </row>
    <row r="1947" spans="1:17" x14ac:dyDescent="0.2">
      <c r="A1947" t="s">
        <v>19685</v>
      </c>
      <c r="B1947" t="s">
        <v>89</v>
      </c>
      <c r="C1947" t="s">
        <v>153</v>
      </c>
      <c r="D1947" t="s">
        <v>17736</v>
      </c>
      <c r="E1947" t="s">
        <v>81</v>
      </c>
      <c r="F1947" t="s">
        <v>4933</v>
      </c>
      <c r="G1947">
        <v>0</v>
      </c>
      <c r="H1947">
        <v>0</v>
      </c>
      <c r="I1947">
        <v>0</v>
      </c>
      <c r="J1947">
        <v>0</v>
      </c>
      <c r="K1947">
        <v>0</v>
      </c>
      <c r="L1947">
        <v>0</v>
      </c>
      <c r="M1947">
        <v>16</v>
      </c>
      <c r="N1947">
        <v>0</v>
      </c>
      <c r="O1947">
        <v>0</v>
      </c>
      <c r="P1947">
        <v>0</v>
      </c>
      <c r="Q1947">
        <v>0</v>
      </c>
    </row>
    <row r="1948" spans="1:17" x14ac:dyDescent="0.2">
      <c r="A1948" t="s">
        <v>19686</v>
      </c>
      <c r="B1948" t="s">
        <v>89</v>
      </c>
      <c r="C1948" t="s">
        <v>153</v>
      </c>
      <c r="D1948" t="s">
        <v>17736</v>
      </c>
      <c r="E1948" t="s">
        <v>81</v>
      </c>
      <c r="F1948" t="s">
        <v>4935</v>
      </c>
      <c r="G1948">
        <v>0</v>
      </c>
      <c r="H1948">
        <v>16</v>
      </c>
      <c r="I1948">
        <v>2</v>
      </c>
      <c r="J1948">
        <v>10</v>
      </c>
      <c r="K1948">
        <v>1</v>
      </c>
      <c r="L1948">
        <v>3</v>
      </c>
      <c r="M1948">
        <v>0</v>
      </c>
      <c r="N1948">
        <v>0</v>
      </c>
      <c r="O1948">
        <v>0</v>
      </c>
      <c r="P1948">
        <v>0</v>
      </c>
      <c r="Q1948">
        <v>0</v>
      </c>
    </row>
    <row r="1949" spans="1:17" x14ac:dyDescent="0.2">
      <c r="A1949" t="s">
        <v>19687</v>
      </c>
      <c r="B1949" t="s">
        <v>89</v>
      </c>
      <c r="C1949" t="s">
        <v>153</v>
      </c>
      <c r="D1949" t="s">
        <v>17736</v>
      </c>
      <c r="E1949" t="s">
        <v>81</v>
      </c>
      <c r="F1949" t="s">
        <v>4937</v>
      </c>
      <c r="G1949">
        <v>0</v>
      </c>
      <c r="H1949">
        <v>16</v>
      </c>
      <c r="I1949">
        <v>2</v>
      </c>
      <c r="J1949">
        <v>10</v>
      </c>
      <c r="K1949">
        <v>1</v>
      </c>
      <c r="L1949">
        <v>3</v>
      </c>
      <c r="M1949">
        <v>0</v>
      </c>
      <c r="N1949">
        <v>0</v>
      </c>
      <c r="O1949">
        <v>0</v>
      </c>
      <c r="P1949">
        <v>0</v>
      </c>
      <c r="Q1949">
        <v>0</v>
      </c>
    </row>
    <row r="1950" spans="1:17" x14ac:dyDescent="0.2">
      <c r="A1950" t="s">
        <v>19688</v>
      </c>
      <c r="B1950" t="s">
        <v>89</v>
      </c>
      <c r="C1950" t="s">
        <v>153</v>
      </c>
      <c r="D1950" t="s">
        <v>17736</v>
      </c>
      <c r="E1950" t="s">
        <v>81</v>
      </c>
      <c r="F1950" t="s">
        <v>4939</v>
      </c>
      <c r="G1950">
        <v>0</v>
      </c>
      <c r="H1950">
        <v>0</v>
      </c>
      <c r="I1950">
        <v>0</v>
      </c>
      <c r="J1950">
        <v>0</v>
      </c>
      <c r="K1950">
        <v>0</v>
      </c>
      <c r="L1950">
        <v>0</v>
      </c>
      <c r="M1950">
        <v>16</v>
      </c>
      <c r="N1950">
        <v>0</v>
      </c>
      <c r="O1950">
        <v>0</v>
      </c>
      <c r="P1950">
        <v>0</v>
      </c>
      <c r="Q1950">
        <v>0</v>
      </c>
    </row>
    <row r="1951" spans="1:17" x14ac:dyDescent="0.2">
      <c r="A1951" t="s">
        <v>19689</v>
      </c>
      <c r="B1951" t="s">
        <v>89</v>
      </c>
      <c r="C1951" t="s">
        <v>153</v>
      </c>
      <c r="D1951" t="s">
        <v>17736</v>
      </c>
      <c r="E1951" t="s">
        <v>81</v>
      </c>
      <c r="F1951" t="s">
        <v>4941</v>
      </c>
      <c r="G1951">
        <v>0</v>
      </c>
      <c r="H1951">
        <v>16</v>
      </c>
      <c r="I1951">
        <v>2</v>
      </c>
      <c r="J1951">
        <v>10</v>
      </c>
      <c r="K1951">
        <v>1</v>
      </c>
      <c r="L1951">
        <v>3</v>
      </c>
      <c r="M1951">
        <v>0</v>
      </c>
      <c r="N1951">
        <v>0</v>
      </c>
      <c r="O1951">
        <v>0</v>
      </c>
      <c r="P1951">
        <v>0</v>
      </c>
      <c r="Q1951">
        <v>0</v>
      </c>
    </row>
    <row r="1952" spans="1:17" x14ac:dyDescent="0.2">
      <c r="A1952" t="s">
        <v>19690</v>
      </c>
      <c r="B1952" t="s">
        <v>89</v>
      </c>
      <c r="C1952" t="s">
        <v>153</v>
      </c>
      <c r="D1952" t="s">
        <v>17736</v>
      </c>
      <c r="E1952" t="s">
        <v>81</v>
      </c>
      <c r="F1952" t="s">
        <v>4943</v>
      </c>
      <c r="G1952">
        <v>0</v>
      </c>
      <c r="H1952">
        <v>0</v>
      </c>
      <c r="I1952">
        <v>0</v>
      </c>
      <c r="J1952">
        <v>0</v>
      </c>
      <c r="K1952">
        <v>0</v>
      </c>
      <c r="L1952">
        <v>0</v>
      </c>
      <c r="M1952">
        <v>16</v>
      </c>
      <c r="N1952">
        <v>0</v>
      </c>
      <c r="O1952">
        <v>0</v>
      </c>
      <c r="P1952">
        <v>0</v>
      </c>
      <c r="Q1952">
        <v>0</v>
      </c>
    </row>
    <row r="1953" spans="1:17" x14ac:dyDescent="0.2">
      <c r="A1953" t="s">
        <v>19691</v>
      </c>
      <c r="B1953" t="s">
        <v>89</v>
      </c>
      <c r="C1953" t="s">
        <v>153</v>
      </c>
      <c r="D1953" t="s">
        <v>17736</v>
      </c>
      <c r="E1953" t="s">
        <v>81</v>
      </c>
      <c r="F1953" t="s">
        <v>4925</v>
      </c>
      <c r="G1953">
        <v>0</v>
      </c>
      <c r="H1953">
        <v>0</v>
      </c>
      <c r="I1953">
        <v>0</v>
      </c>
      <c r="J1953">
        <v>0</v>
      </c>
      <c r="K1953">
        <v>0</v>
      </c>
      <c r="L1953">
        <v>0</v>
      </c>
      <c r="M1953">
        <v>0</v>
      </c>
      <c r="N1953">
        <v>12</v>
      </c>
      <c r="O1953">
        <v>11</v>
      </c>
      <c r="P1953">
        <v>1</v>
      </c>
      <c r="Q1953">
        <v>0</v>
      </c>
    </row>
    <row r="1954" spans="1:17" x14ac:dyDescent="0.2">
      <c r="A1954" t="s">
        <v>19692</v>
      </c>
      <c r="B1954" t="s">
        <v>89</v>
      </c>
      <c r="C1954" t="s">
        <v>153</v>
      </c>
      <c r="D1954" t="s">
        <v>17736</v>
      </c>
      <c r="E1954" t="s">
        <v>81</v>
      </c>
      <c r="F1954" t="s">
        <v>4927</v>
      </c>
      <c r="G1954">
        <v>0</v>
      </c>
      <c r="H1954">
        <v>0</v>
      </c>
      <c r="I1954">
        <v>0</v>
      </c>
      <c r="J1954">
        <v>0</v>
      </c>
      <c r="K1954">
        <v>0</v>
      </c>
      <c r="L1954">
        <v>0</v>
      </c>
      <c r="M1954">
        <v>0</v>
      </c>
      <c r="N1954">
        <v>10</v>
      </c>
      <c r="O1954">
        <v>9</v>
      </c>
      <c r="P1954">
        <v>1</v>
      </c>
      <c r="Q1954">
        <v>0</v>
      </c>
    </row>
    <row r="1955" spans="1:17" x14ac:dyDescent="0.2">
      <c r="A1955" t="s">
        <v>19693</v>
      </c>
      <c r="B1955" t="s">
        <v>89</v>
      </c>
      <c r="C1955" t="s">
        <v>153</v>
      </c>
      <c r="D1955" t="s">
        <v>17736</v>
      </c>
      <c r="E1955" t="s">
        <v>81</v>
      </c>
      <c r="F1955" t="s">
        <v>17734</v>
      </c>
      <c r="G1955">
        <v>16</v>
      </c>
      <c r="H1955">
        <v>0</v>
      </c>
      <c r="I1955">
        <v>0</v>
      </c>
      <c r="J1955">
        <v>0</v>
      </c>
      <c r="K1955">
        <v>0</v>
      </c>
      <c r="L1955">
        <v>0</v>
      </c>
      <c r="M1955">
        <v>0</v>
      </c>
      <c r="N1955">
        <v>0</v>
      </c>
      <c r="O1955">
        <v>0</v>
      </c>
      <c r="P1955">
        <v>0</v>
      </c>
      <c r="Q1955">
        <v>0</v>
      </c>
    </row>
    <row r="1956" spans="1:17" x14ac:dyDescent="0.2">
      <c r="A1956" t="s">
        <v>19694</v>
      </c>
      <c r="B1956" t="s">
        <v>89</v>
      </c>
      <c r="C1956" t="s">
        <v>153</v>
      </c>
      <c r="D1956" t="s">
        <v>17754</v>
      </c>
      <c r="E1956" t="s">
        <v>83</v>
      </c>
      <c r="F1956" t="s">
        <v>17734</v>
      </c>
      <c r="G1956">
        <v>2</v>
      </c>
      <c r="H1956">
        <v>0</v>
      </c>
      <c r="I1956">
        <v>0</v>
      </c>
      <c r="J1956">
        <v>0</v>
      </c>
      <c r="K1956">
        <v>0</v>
      </c>
      <c r="L1956">
        <v>0</v>
      </c>
      <c r="M1956">
        <v>0</v>
      </c>
      <c r="N1956">
        <v>0</v>
      </c>
      <c r="O1956">
        <v>0</v>
      </c>
      <c r="P1956">
        <v>0</v>
      </c>
      <c r="Q1956">
        <v>0</v>
      </c>
    </row>
    <row r="1957" spans="1:17" x14ac:dyDescent="0.2">
      <c r="A1957" t="s">
        <v>19695</v>
      </c>
      <c r="B1957" t="s">
        <v>89</v>
      </c>
      <c r="C1957" t="s">
        <v>153</v>
      </c>
      <c r="D1957" t="s">
        <v>17754</v>
      </c>
      <c r="E1957" t="s">
        <v>81</v>
      </c>
      <c r="F1957" t="s">
        <v>17734</v>
      </c>
      <c r="G1957">
        <v>2</v>
      </c>
      <c r="H1957">
        <v>0</v>
      </c>
      <c r="I1957">
        <v>0</v>
      </c>
      <c r="J1957">
        <v>0</v>
      </c>
      <c r="K1957">
        <v>0</v>
      </c>
      <c r="L1957">
        <v>0</v>
      </c>
      <c r="M1957">
        <v>0</v>
      </c>
      <c r="N1957">
        <v>0</v>
      </c>
      <c r="O1957">
        <v>0</v>
      </c>
      <c r="P1957">
        <v>0</v>
      </c>
      <c r="Q1957">
        <v>0</v>
      </c>
    </row>
    <row r="1958" spans="1:17" x14ac:dyDescent="0.2">
      <c r="A1958" t="s">
        <v>19696</v>
      </c>
      <c r="B1958" t="s">
        <v>89</v>
      </c>
      <c r="C1958" t="s">
        <v>154</v>
      </c>
      <c r="D1958" t="s">
        <v>17768</v>
      </c>
      <c r="E1958" t="s">
        <v>83</v>
      </c>
      <c r="F1958" t="s">
        <v>17734</v>
      </c>
      <c r="G1958">
        <v>1</v>
      </c>
      <c r="H1958">
        <v>0</v>
      </c>
      <c r="I1958">
        <v>0</v>
      </c>
      <c r="J1958">
        <v>0</v>
      </c>
      <c r="K1958">
        <v>0</v>
      </c>
      <c r="L1958">
        <v>0</v>
      </c>
      <c r="M1958">
        <v>0</v>
      </c>
      <c r="N1958">
        <v>0</v>
      </c>
      <c r="O1958">
        <v>0</v>
      </c>
      <c r="P1958">
        <v>0</v>
      </c>
      <c r="Q1958">
        <v>0</v>
      </c>
    </row>
    <row r="1959" spans="1:17" x14ac:dyDescent="0.2">
      <c r="A1959" t="s">
        <v>19697</v>
      </c>
      <c r="B1959" t="s">
        <v>89</v>
      </c>
      <c r="C1959" t="s">
        <v>154</v>
      </c>
      <c r="D1959" t="s">
        <v>17736</v>
      </c>
      <c r="E1959" t="s">
        <v>83</v>
      </c>
      <c r="F1959" t="s">
        <v>4929</v>
      </c>
      <c r="G1959">
        <v>0</v>
      </c>
      <c r="H1959">
        <v>4</v>
      </c>
      <c r="I1959">
        <v>0</v>
      </c>
      <c r="J1959">
        <v>4</v>
      </c>
      <c r="K1959">
        <v>0</v>
      </c>
      <c r="L1959">
        <v>0</v>
      </c>
      <c r="M1959">
        <v>0</v>
      </c>
      <c r="N1959">
        <v>0</v>
      </c>
      <c r="O1959">
        <v>0</v>
      </c>
      <c r="P1959">
        <v>0</v>
      </c>
      <c r="Q1959">
        <v>0</v>
      </c>
    </row>
    <row r="1960" spans="1:17" x14ac:dyDescent="0.2">
      <c r="A1960" t="s">
        <v>19698</v>
      </c>
      <c r="B1960" t="s">
        <v>89</v>
      </c>
      <c r="C1960" t="s">
        <v>154</v>
      </c>
      <c r="D1960" t="s">
        <v>17736</v>
      </c>
      <c r="E1960" t="s">
        <v>83</v>
      </c>
      <c r="F1960" t="s">
        <v>4931</v>
      </c>
      <c r="G1960">
        <v>0</v>
      </c>
      <c r="H1960">
        <v>4</v>
      </c>
      <c r="I1960">
        <v>0</v>
      </c>
      <c r="J1960">
        <v>4</v>
      </c>
      <c r="K1960">
        <v>0</v>
      </c>
      <c r="L1960">
        <v>0</v>
      </c>
      <c r="M1960">
        <v>0</v>
      </c>
      <c r="N1960">
        <v>0</v>
      </c>
      <c r="O1960">
        <v>0</v>
      </c>
      <c r="P1960">
        <v>0</v>
      </c>
      <c r="Q1960">
        <v>0</v>
      </c>
    </row>
    <row r="1961" spans="1:17" x14ac:dyDescent="0.2">
      <c r="A1961" t="s">
        <v>19699</v>
      </c>
      <c r="B1961" t="s">
        <v>89</v>
      </c>
      <c r="C1961" t="s">
        <v>154</v>
      </c>
      <c r="D1961" t="s">
        <v>17736</v>
      </c>
      <c r="E1961" t="s">
        <v>83</v>
      </c>
      <c r="F1961" t="s">
        <v>4933</v>
      </c>
      <c r="G1961">
        <v>0</v>
      </c>
      <c r="H1961">
        <v>0</v>
      </c>
      <c r="I1961">
        <v>0</v>
      </c>
      <c r="J1961">
        <v>0</v>
      </c>
      <c r="K1961">
        <v>0</v>
      </c>
      <c r="L1961">
        <v>0</v>
      </c>
      <c r="M1961">
        <v>4</v>
      </c>
      <c r="N1961">
        <v>0</v>
      </c>
      <c r="O1961">
        <v>0</v>
      </c>
      <c r="P1961">
        <v>0</v>
      </c>
      <c r="Q1961">
        <v>0</v>
      </c>
    </row>
    <row r="1962" spans="1:17" x14ac:dyDescent="0.2">
      <c r="A1962" t="s">
        <v>19700</v>
      </c>
      <c r="B1962" t="s">
        <v>89</v>
      </c>
      <c r="C1962" t="s">
        <v>154</v>
      </c>
      <c r="D1962" t="s">
        <v>17736</v>
      </c>
      <c r="E1962" t="s">
        <v>83</v>
      </c>
      <c r="F1962" t="s">
        <v>4935</v>
      </c>
      <c r="G1962">
        <v>0</v>
      </c>
      <c r="H1962">
        <v>4</v>
      </c>
      <c r="I1962">
        <v>0</v>
      </c>
      <c r="J1962">
        <v>4</v>
      </c>
      <c r="K1962">
        <v>0</v>
      </c>
      <c r="L1962">
        <v>0</v>
      </c>
      <c r="M1962">
        <v>0</v>
      </c>
      <c r="N1962">
        <v>0</v>
      </c>
      <c r="O1962">
        <v>0</v>
      </c>
      <c r="P1962">
        <v>0</v>
      </c>
      <c r="Q1962">
        <v>0</v>
      </c>
    </row>
    <row r="1963" spans="1:17" x14ac:dyDescent="0.2">
      <c r="A1963" t="s">
        <v>19701</v>
      </c>
      <c r="B1963" t="s">
        <v>89</v>
      </c>
      <c r="C1963" t="s">
        <v>154</v>
      </c>
      <c r="D1963" t="s">
        <v>17736</v>
      </c>
      <c r="E1963" t="s">
        <v>83</v>
      </c>
      <c r="F1963" t="s">
        <v>4937</v>
      </c>
      <c r="G1963">
        <v>0</v>
      </c>
      <c r="H1963">
        <v>4</v>
      </c>
      <c r="I1963">
        <v>0</v>
      </c>
      <c r="J1963">
        <v>4</v>
      </c>
      <c r="K1963">
        <v>0</v>
      </c>
      <c r="L1963">
        <v>0</v>
      </c>
      <c r="M1963">
        <v>0</v>
      </c>
      <c r="N1963">
        <v>0</v>
      </c>
      <c r="O1963">
        <v>0</v>
      </c>
      <c r="P1963">
        <v>0</v>
      </c>
      <c r="Q1963">
        <v>0</v>
      </c>
    </row>
    <row r="1964" spans="1:17" x14ac:dyDescent="0.2">
      <c r="A1964" t="s">
        <v>19702</v>
      </c>
      <c r="B1964" t="s">
        <v>89</v>
      </c>
      <c r="C1964" t="s">
        <v>154</v>
      </c>
      <c r="D1964" t="s">
        <v>17736</v>
      </c>
      <c r="E1964" t="s">
        <v>83</v>
      </c>
      <c r="F1964" t="s">
        <v>4939</v>
      </c>
      <c r="G1964">
        <v>0</v>
      </c>
      <c r="H1964">
        <v>0</v>
      </c>
      <c r="I1964">
        <v>0</v>
      </c>
      <c r="J1964">
        <v>0</v>
      </c>
      <c r="K1964">
        <v>0</v>
      </c>
      <c r="L1964">
        <v>0</v>
      </c>
      <c r="M1964">
        <v>4</v>
      </c>
      <c r="N1964">
        <v>0</v>
      </c>
      <c r="O1964">
        <v>0</v>
      </c>
      <c r="P1964">
        <v>0</v>
      </c>
      <c r="Q1964">
        <v>0</v>
      </c>
    </row>
    <row r="1965" spans="1:17" x14ac:dyDescent="0.2">
      <c r="A1965" t="s">
        <v>19703</v>
      </c>
      <c r="B1965" t="s">
        <v>89</v>
      </c>
      <c r="C1965" t="s">
        <v>154</v>
      </c>
      <c r="D1965" t="s">
        <v>17736</v>
      </c>
      <c r="E1965" t="s">
        <v>83</v>
      </c>
      <c r="F1965" t="s">
        <v>4941</v>
      </c>
      <c r="G1965">
        <v>0</v>
      </c>
      <c r="H1965">
        <v>4</v>
      </c>
      <c r="I1965">
        <v>0</v>
      </c>
      <c r="J1965">
        <v>4</v>
      </c>
      <c r="K1965">
        <v>0</v>
      </c>
      <c r="L1965">
        <v>0</v>
      </c>
      <c r="M1965">
        <v>0</v>
      </c>
      <c r="N1965">
        <v>0</v>
      </c>
      <c r="O1965">
        <v>0</v>
      </c>
      <c r="P1965">
        <v>0</v>
      </c>
      <c r="Q1965">
        <v>0</v>
      </c>
    </row>
    <row r="1966" spans="1:17" x14ac:dyDescent="0.2">
      <c r="A1966" t="s">
        <v>19704</v>
      </c>
      <c r="B1966" t="s">
        <v>89</v>
      </c>
      <c r="C1966" t="s">
        <v>152</v>
      </c>
      <c r="D1966" t="s">
        <v>17768</v>
      </c>
      <c r="E1966" t="s">
        <v>81</v>
      </c>
      <c r="F1966" t="s">
        <v>17734</v>
      </c>
      <c r="G1966">
        <v>2</v>
      </c>
      <c r="H1966">
        <v>0</v>
      </c>
      <c r="I1966">
        <v>0</v>
      </c>
      <c r="J1966">
        <v>0</v>
      </c>
      <c r="K1966">
        <v>0</v>
      </c>
      <c r="L1966">
        <v>0</v>
      </c>
      <c r="M1966">
        <v>0</v>
      </c>
      <c r="N1966">
        <v>0</v>
      </c>
      <c r="O1966">
        <v>0</v>
      </c>
      <c r="P1966">
        <v>0</v>
      </c>
      <c r="Q1966">
        <v>0</v>
      </c>
    </row>
    <row r="1967" spans="1:17" x14ac:dyDescent="0.2">
      <c r="A1967" t="s">
        <v>19705</v>
      </c>
      <c r="B1967" t="s">
        <v>89</v>
      </c>
      <c r="C1967" t="s">
        <v>152</v>
      </c>
      <c r="D1967" t="s">
        <v>17736</v>
      </c>
      <c r="E1967" t="s">
        <v>83</v>
      </c>
      <c r="F1967" t="s">
        <v>4929</v>
      </c>
      <c r="G1967">
        <v>0</v>
      </c>
      <c r="H1967">
        <v>29</v>
      </c>
      <c r="I1967">
        <v>4</v>
      </c>
      <c r="J1967">
        <v>19</v>
      </c>
      <c r="K1967">
        <v>2</v>
      </c>
      <c r="L1967">
        <v>4</v>
      </c>
      <c r="M1967">
        <v>0</v>
      </c>
      <c r="N1967">
        <v>0</v>
      </c>
      <c r="O1967">
        <v>0</v>
      </c>
      <c r="P1967">
        <v>0</v>
      </c>
      <c r="Q1967">
        <v>0</v>
      </c>
    </row>
    <row r="1968" spans="1:17" x14ac:dyDescent="0.2">
      <c r="A1968" t="s">
        <v>19706</v>
      </c>
      <c r="B1968" t="s">
        <v>89</v>
      </c>
      <c r="C1968" t="s">
        <v>215</v>
      </c>
      <c r="D1968" t="s">
        <v>17736</v>
      </c>
      <c r="E1968" t="s">
        <v>83</v>
      </c>
      <c r="F1968" t="s">
        <v>4935</v>
      </c>
      <c r="G1968">
        <v>0</v>
      </c>
      <c r="H1968">
        <v>14</v>
      </c>
      <c r="I1968">
        <v>2</v>
      </c>
      <c r="J1968">
        <v>9</v>
      </c>
      <c r="K1968">
        <v>1</v>
      </c>
      <c r="L1968">
        <v>2</v>
      </c>
      <c r="M1968">
        <v>0</v>
      </c>
      <c r="N1968">
        <v>0</v>
      </c>
      <c r="O1968">
        <v>0</v>
      </c>
      <c r="P1968">
        <v>0</v>
      </c>
      <c r="Q1968">
        <v>0</v>
      </c>
    </row>
    <row r="1969" spans="1:17" x14ac:dyDescent="0.2">
      <c r="A1969" t="s">
        <v>19707</v>
      </c>
      <c r="B1969" t="s">
        <v>89</v>
      </c>
      <c r="C1969" t="s">
        <v>215</v>
      </c>
      <c r="D1969" t="s">
        <v>17736</v>
      </c>
      <c r="E1969" t="s">
        <v>83</v>
      </c>
      <c r="F1969" t="s">
        <v>4937</v>
      </c>
      <c r="G1969">
        <v>0</v>
      </c>
      <c r="H1969">
        <v>14</v>
      </c>
      <c r="I1969">
        <v>2</v>
      </c>
      <c r="J1969">
        <v>9</v>
      </c>
      <c r="K1969">
        <v>1</v>
      </c>
      <c r="L1969">
        <v>2</v>
      </c>
      <c r="M1969">
        <v>0</v>
      </c>
      <c r="N1969">
        <v>0</v>
      </c>
      <c r="O1969">
        <v>0</v>
      </c>
      <c r="P1969">
        <v>0</v>
      </c>
      <c r="Q1969">
        <v>0</v>
      </c>
    </row>
    <row r="1970" spans="1:17" x14ac:dyDescent="0.2">
      <c r="A1970" t="s">
        <v>19708</v>
      </c>
      <c r="B1970" t="s">
        <v>89</v>
      </c>
      <c r="C1970" t="s">
        <v>215</v>
      </c>
      <c r="D1970" t="s">
        <v>17736</v>
      </c>
      <c r="E1970" t="s">
        <v>83</v>
      </c>
      <c r="F1970" t="s">
        <v>4939</v>
      </c>
      <c r="G1970">
        <v>0</v>
      </c>
      <c r="H1970">
        <v>0</v>
      </c>
      <c r="I1970">
        <v>0</v>
      </c>
      <c r="J1970">
        <v>0</v>
      </c>
      <c r="K1970">
        <v>0</v>
      </c>
      <c r="L1970">
        <v>0</v>
      </c>
      <c r="M1970">
        <v>14</v>
      </c>
      <c r="N1970">
        <v>0</v>
      </c>
      <c r="O1970">
        <v>0</v>
      </c>
      <c r="P1970">
        <v>0</v>
      </c>
      <c r="Q1970">
        <v>0</v>
      </c>
    </row>
    <row r="1971" spans="1:17" x14ac:dyDescent="0.2">
      <c r="A1971" t="s">
        <v>19709</v>
      </c>
      <c r="B1971" t="s">
        <v>89</v>
      </c>
      <c r="C1971" t="s">
        <v>215</v>
      </c>
      <c r="D1971" t="s">
        <v>17736</v>
      </c>
      <c r="E1971" t="s">
        <v>83</v>
      </c>
      <c r="F1971" t="s">
        <v>4941</v>
      </c>
      <c r="G1971">
        <v>0</v>
      </c>
      <c r="H1971">
        <v>14</v>
      </c>
      <c r="I1971">
        <v>2</v>
      </c>
      <c r="J1971">
        <v>9</v>
      </c>
      <c r="K1971">
        <v>2</v>
      </c>
      <c r="L1971">
        <v>1</v>
      </c>
      <c r="M1971">
        <v>0</v>
      </c>
      <c r="N1971">
        <v>0</v>
      </c>
      <c r="O1971">
        <v>0</v>
      </c>
      <c r="P1971">
        <v>0</v>
      </c>
      <c r="Q1971">
        <v>0</v>
      </c>
    </row>
    <row r="1972" spans="1:17" x14ac:dyDescent="0.2">
      <c r="A1972" t="s">
        <v>19710</v>
      </c>
      <c r="B1972" t="s">
        <v>89</v>
      </c>
      <c r="C1972" t="s">
        <v>215</v>
      </c>
      <c r="D1972" t="s">
        <v>17736</v>
      </c>
      <c r="E1972" t="s">
        <v>83</v>
      </c>
      <c r="F1972" t="s">
        <v>4943</v>
      </c>
      <c r="G1972">
        <v>0</v>
      </c>
      <c r="H1972">
        <v>0</v>
      </c>
      <c r="I1972">
        <v>0</v>
      </c>
      <c r="J1972">
        <v>0</v>
      </c>
      <c r="K1972">
        <v>0</v>
      </c>
      <c r="L1972">
        <v>0</v>
      </c>
      <c r="M1972">
        <v>14</v>
      </c>
      <c r="N1972">
        <v>0</v>
      </c>
      <c r="O1972">
        <v>0</v>
      </c>
      <c r="P1972">
        <v>0</v>
      </c>
      <c r="Q1972">
        <v>0</v>
      </c>
    </row>
    <row r="1973" spans="1:17" x14ac:dyDescent="0.2">
      <c r="A1973" t="s">
        <v>19711</v>
      </c>
      <c r="B1973" t="s">
        <v>89</v>
      </c>
      <c r="C1973" t="s">
        <v>215</v>
      </c>
      <c r="D1973" t="s">
        <v>17736</v>
      </c>
      <c r="E1973" t="s">
        <v>83</v>
      </c>
      <c r="F1973" t="s">
        <v>4925</v>
      </c>
      <c r="G1973">
        <v>0</v>
      </c>
      <c r="H1973">
        <v>0</v>
      </c>
      <c r="I1973">
        <v>0</v>
      </c>
      <c r="J1973">
        <v>0</v>
      </c>
      <c r="K1973">
        <v>0</v>
      </c>
      <c r="L1973">
        <v>0</v>
      </c>
      <c r="M1973">
        <v>0</v>
      </c>
      <c r="N1973">
        <v>11</v>
      </c>
      <c r="O1973">
        <v>9</v>
      </c>
      <c r="P1973">
        <v>2</v>
      </c>
      <c r="Q1973">
        <v>0</v>
      </c>
    </row>
    <row r="1974" spans="1:17" x14ac:dyDescent="0.2">
      <c r="A1974" t="s">
        <v>19712</v>
      </c>
      <c r="B1974" t="s">
        <v>89</v>
      </c>
      <c r="C1974" t="s">
        <v>215</v>
      </c>
      <c r="D1974" t="s">
        <v>17736</v>
      </c>
      <c r="E1974" t="s">
        <v>83</v>
      </c>
      <c r="F1974" t="s">
        <v>4927</v>
      </c>
      <c r="G1974">
        <v>0</v>
      </c>
      <c r="H1974">
        <v>0</v>
      </c>
      <c r="I1974">
        <v>0</v>
      </c>
      <c r="J1974">
        <v>0</v>
      </c>
      <c r="K1974">
        <v>0</v>
      </c>
      <c r="L1974">
        <v>0</v>
      </c>
      <c r="M1974">
        <v>0</v>
      </c>
      <c r="N1974">
        <v>10</v>
      </c>
      <c r="O1974">
        <v>8</v>
      </c>
      <c r="P1974">
        <v>2</v>
      </c>
      <c r="Q1974">
        <v>0</v>
      </c>
    </row>
    <row r="1975" spans="1:17" x14ac:dyDescent="0.2">
      <c r="A1975" t="s">
        <v>19713</v>
      </c>
      <c r="B1975" t="s">
        <v>89</v>
      </c>
      <c r="C1975" t="s">
        <v>215</v>
      </c>
      <c r="D1975" t="s">
        <v>17736</v>
      </c>
      <c r="E1975" t="s">
        <v>83</v>
      </c>
      <c r="F1975" t="s">
        <v>17734</v>
      </c>
      <c r="G1975">
        <v>14</v>
      </c>
      <c r="H1975">
        <v>0</v>
      </c>
      <c r="I1975">
        <v>0</v>
      </c>
      <c r="J1975">
        <v>0</v>
      </c>
      <c r="K1975">
        <v>0</v>
      </c>
      <c r="L1975">
        <v>0</v>
      </c>
      <c r="M1975">
        <v>0</v>
      </c>
      <c r="N1975">
        <v>0</v>
      </c>
      <c r="O1975">
        <v>0</v>
      </c>
      <c r="P1975">
        <v>0</v>
      </c>
      <c r="Q1975">
        <v>0</v>
      </c>
    </row>
    <row r="1976" spans="1:17" x14ac:dyDescent="0.2">
      <c r="A1976" t="s">
        <v>19714</v>
      </c>
      <c r="B1976" t="s">
        <v>89</v>
      </c>
      <c r="C1976" t="s">
        <v>215</v>
      </c>
      <c r="D1976" t="s">
        <v>17736</v>
      </c>
      <c r="E1976" t="s">
        <v>81</v>
      </c>
      <c r="F1976" t="s">
        <v>4929</v>
      </c>
      <c r="G1976">
        <v>0</v>
      </c>
      <c r="H1976">
        <v>18</v>
      </c>
      <c r="I1976">
        <v>1</v>
      </c>
      <c r="J1976">
        <v>16</v>
      </c>
      <c r="K1976">
        <v>1</v>
      </c>
      <c r="L1976">
        <v>0</v>
      </c>
      <c r="M1976">
        <v>0</v>
      </c>
      <c r="N1976">
        <v>0</v>
      </c>
      <c r="O1976">
        <v>0</v>
      </c>
      <c r="P1976">
        <v>0</v>
      </c>
      <c r="Q1976">
        <v>0</v>
      </c>
    </row>
    <row r="1977" spans="1:17" x14ac:dyDescent="0.2">
      <c r="A1977" t="s">
        <v>19715</v>
      </c>
      <c r="B1977" t="s">
        <v>89</v>
      </c>
      <c r="C1977" t="s">
        <v>215</v>
      </c>
      <c r="D1977" t="s">
        <v>17736</v>
      </c>
      <c r="E1977" t="s">
        <v>81</v>
      </c>
      <c r="F1977" t="s">
        <v>4931</v>
      </c>
      <c r="G1977">
        <v>0</v>
      </c>
      <c r="H1977">
        <v>18</v>
      </c>
      <c r="I1977">
        <v>1</v>
      </c>
      <c r="J1977">
        <v>16</v>
      </c>
      <c r="K1977">
        <v>1</v>
      </c>
      <c r="L1977">
        <v>0</v>
      </c>
      <c r="M1977">
        <v>0</v>
      </c>
      <c r="N1977">
        <v>0</v>
      </c>
      <c r="O1977">
        <v>0</v>
      </c>
      <c r="P1977">
        <v>0</v>
      </c>
      <c r="Q1977">
        <v>0</v>
      </c>
    </row>
    <row r="1978" spans="1:17" x14ac:dyDescent="0.2">
      <c r="A1978" t="s">
        <v>19716</v>
      </c>
      <c r="B1978" t="s">
        <v>89</v>
      </c>
      <c r="C1978" t="s">
        <v>215</v>
      </c>
      <c r="D1978" t="s">
        <v>17736</v>
      </c>
      <c r="E1978" t="s">
        <v>81</v>
      </c>
      <c r="F1978" t="s">
        <v>4933</v>
      </c>
      <c r="G1978">
        <v>0</v>
      </c>
      <c r="H1978">
        <v>0</v>
      </c>
      <c r="I1978">
        <v>0</v>
      </c>
      <c r="J1978">
        <v>0</v>
      </c>
      <c r="K1978">
        <v>0</v>
      </c>
      <c r="L1978">
        <v>0</v>
      </c>
      <c r="M1978">
        <v>18</v>
      </c>
      <c r="N1978">
        <v>0</v>
      </c>
      <c r="O1978">
        <v>0</v>
      </c>
      <c r="P1978">
        <v>0</v>
      </c>
      <c r="Q1978">
        <v>0</v>
      </c>
    </row>
    <row r="1979" spans="1:17" x14ac:dyDescent="0.2">
      <c r="A1979" t="s">
        <v>19717</v>
      </c>
      <c r="B1979" t="s">
        <v>89</v>
      </c>
      <c r="C1979" t="s">
        <v>215</v>
      </c>
      <c r="D1979" t="s">
        <v>17736</v>
      </c>
      <c r="E1979" t="s">
        <v>81</v>
      </c>
      <c r="F1979" t="s">
        <v>4935</v>
      </c>
      <c r="G1979">
        <v>0</v>
      </c>
      <c r="H1979">
        <v>18</v>
      </c>
      <c r="I1979">
        <v>1</v>
      </c>
      <c r="J1979">
        <v>16</v>
      </c>
      <c r="K1979">
        <v>1</v>
      </c>
      <c r="L1979">
        <v>0</v>
      </c>
      <c r="M1979">
        <v>0</v>
      </c>
      <c r="N1979">
        <v>0</v>
      </c>
      <c r="O1979">
        <v>0</v>
      </c>
      <c r="P1979">
        <v>0</v>
      </c>
      <c r="Q1979">
        <v>0</v>
      </c>
    </row>
    <row r="1980" spans="1:17" x14ac:dyDescent="0.2">
      <c r="A1980" t="s">
        <v>19718</v>
      </c>
      <c r="B1980" t="s">
        <v>89</v>
      </c>
      <c r="C1980" t="s">
        <v>215</v>
      </c>
      <c r="D1980" t="s">
        <v>17736</v>
      </c>
      <c r="E1980" t="s">
        <v>81</v>
      </c>
      <c r="F1980" t="s">
        <v>4937</v>
      </c>
      <c r="G1980">
        <v>0</v>
      </c>
      <c r="H1980">
        <v>18</v>
      </c>
      <c r="I1980">
        <v>1</v>
      </c>
      <c r="J1980">
        <v>16</v>
      </c>
      <c r="K1980">
        <v>1</v>
      </c>
      <c r="L1980">
        <v>0</v>
      </c>
      <c r="M1980">
        <v>0</v>
      </c>
      <c r="N1980">
        <v>0</v>
      </c>
      <c r="O1980">
        <v>0</v>
      </c>
      <c r="P1980">
        <v>0</v>
      </c>
      <c r="Q1980">
        <v>0</v>
      </c>
    </row>
    <row r="1981" spans="1:17" x14ac:dyDescent="0.2">
      <c r="A1981" t="s">
        <v>19719</v>
      </c>
      <c r="B1981" t="s">
        <v>89</v>
      </c>
      <c r="C1981" t="s">
        <v>215</v>
      </c>
      <c r="D1981" t="s">
        <v>17736</v>
      </c>
      <c r="E1981" t="s">
        <v>81</v>
      </c>
      <c r="F1981" t="s">
        <v>4939</v>
      </c>
      <c r="G1981">
        <v>0</v>
      </c>
      <c r="H1981">
        <v>0</v>
      </c>
      <c r="I1981">
        <v>0</v>
      </c>
      <c r="J1981">
        <v>0</v>
      </c>
      <c r="K1981">
        <v>0</v>
      </c>
      <c r="L1981">
        <v>0</v>
      </c>
      <c r="M1981">
        <v>18</v>
      </c>
      <c r="N1981">
        <v>0</v>
      </c>
      <c r="O1981">
        <v>0</v>
      </c>
      <c r="P1981">
        <v>0</v>
      </c>
      <c r="Q1981">
        <v>0</v>
      </c>
    </row>
    <row r="1982" spans="1:17" x14ac:dyDescent="0.2">
      <c r="A1982" t="s">
        <v>19720</v>
      </c>
      <c r="B1982" t="s">
        <v>89</v>
      </c>
      <c r="C1982" t="s">
        <v>215</v>
      </c>
      <c r="D1982" t="s">
        <v>17736</v>
      </c>
      <c r="E1982" t="s">
        <v>81</v>
      </c>
      <c r="F1982" t="s">
        <v>4941</v>
      </c>
      <c r="G1982">
        <v>0</v>
      </c>
      <c r="H1982">
        <v>18</v>
      </c>
      <c r="I1982">
        <v>1</v>
      </c>
      <c r="J1982">
        <v>16</v>
      </c>
      <c r="K1982">
        <v>1</v>
      </c>
      <c r="L1982">
        <v>0</v>
      </c>
      <c r="M1982">
        <v>0</v>
      </c>
      <c r="N1982">
        <v>0</v>
      </c>
      <c r="O1982">
        <v>0</v>
      </c>
      <c r="P1982">
        <v>0</v>
      </c>
      <c r="Q1982">
        <v>0</v>
      </c>
    </row>
    <row r="1983" spans="1:17" x14ac:dyDescent="0.2">
      <c r="A1983" t="s">
        <v>19721</v>
      </c>
      <c r="B1983" t="s">
        <v>89</v>
      </c>
      <c r="C1983" t="s">
        <v>215</v>
      </c>
      <c r="D1983" t="s">
        <v>17736</v>
      </c>
      <c r="E1983" t="s">
        <v>81</v>
      </c>
      <c r="F1983" t="s">
        <v>4943</v>
      </c>
      <c r="G1983">
        <v>0</v>
      </c>
      <c r="H1983">
        <v>0</v>
      </c>
      <c r="I1983">
        <v>0</v>
      </c>
      <c r="J1983">
        <v>0</v>
      </c>
      <c r="K1983">
        <v>0</v>
      </c>
      <c r="L1983">
        <v>0</v>
      </c>
      <c r="M1983">
        <v>18</v>
      </c>
      <c r="N1983">
        <v>0</v>
      </c>
      <c r="O1983">
        <v>0</v>
      </c>
      <c r="P1983">
        <v>0</v>
      </c>
      <c r="Q1983">
        <v>0</v>
      </c>
    </row>
    <row r="1984" spans="1:17" x14ac:dyDescent="0.2">
      <c r="A1984" t="s">
        <v>19722</v>
      </c>
      <c r="B1984" t="s">
        <v>89</v>
      </c>
      <c r="C1984" t="s">
        <v>215</v>
      </c>
      <c r="D1984" t="s">
        <v>17736</v>
      </c>
      <c r="E1984" t="s">
        <v>81</v>
      </c>
      <c r="F1984" t="s">
        <v>4925</v>
      </c>
      <c r="G1984">
        <v>0</v>
      </c>
      <c r="H1984">
        <v>0</v>
      </c>
      <c r="I1984">
        <v>0</v>
      </c>
      <c r="J1984">
        <v>0</v>
      </c>
      <c r="K1984">
        <v>0</v>
      </c>
      <c r="L1984">
        <v>0</v>
      </c>
      <c r="M1984">
        <v>0</v>
      </c>
      <c r="N1984">
        <v>12</v>
      </c>
      <c r="O1984">
        <v>12</v>
      </c>
      <c r="P1984">
        <v>0</v>
      </c>
      <c r="Q1984">
        <v>0</v>
      </c>
    </row>
    <row r="1985" spans="1:17" x14ac:dyDescent="0.2">
      <c r="A1985" t="s">
        <v>19723</v>
      </c>
      <c r="B1985" t="s">
        <v>89</v>
      </c>
      <c r="C1985" t="s">
        <v>215</v>
      </c>
      <c r="D1985" t="s">
        <v>17736</v>
      </c>
      <c r="E1985" t="s">
        <v>81</v>
      </c>
      <c r="F1985" t="s">
        <v>4927</v>
      </c>
      <c r="G1985">
        <v>0</v>
      </c>
      <c r="H1985">
        <v>0</v>
      </c>
      <c r="I1985">
        <v>0</v>
      </c>
      <c r="J1985">
        <v>0</v>
      </c>
      <c r="K1985">
        <v>0</v>
      </c>
      <c r="L1985">
        <v>0</v>
      </c>
      <c r="M1985">
        <v>0</v>
      </c>
      <c r="N1985">
        <v>12</v>
      </c>
      <c r="O1985">
        <v>12</v>
      </c>
      <c r="P1985">
        <v>0</v>
      </c>
      <c r="Q1985">
        <v>0</v>
      </c>
    </row>
    <row r="1986" spans="1:17" x14ac:dyDescent="0.2">
      <c r="A1986" t="s">
        <v>19724</v>
      </c>
      <c r="B1986" t="s">
        <v>89</v>
      </c>
      <c r="C1986" t="s">
        <v>215</v>
      </c>
      <c r="D1986" t="s">
        <v>17736</v>
      </c>
      <c r="E1986" t="s">
        <v>81</v>
      </c>
      <c r="F1986" t="s">
        <v>17734</v>
      </c>
      <c r="G1986">
        <v>18</v>
      </c>
      <c r="H1986">
        <v>0</v>
      </c>
      <c r="I1986">
        <v>0</v>
      </c>
      <c r="J1986">
        <v>0</v>
      </c>
      <c r="K1986">
        <v>0</v>
      </c>
      <c r="L1986">
        <v>0</v>
      </c>
      <c r="M1986">
        <v>0</v>
      </c>
      <c r="N1986">
        <v>0</v>
      </c>
      <c r="O1986">
        <v>0</v>
      </c>
      <c r="P1986">
        <v>0</v>
      </c>
      <c r="Q1986">
        <v>0</v>
      </c>
    </row>
    <row r="1987" spans="1:17" x14ac:dyDescent="0.2">
      <c r="A1987" t="s">
        <v>19725</v>
      </c>
      <c r="B1987" t="s">
        <v>89</v>
      </c>
      <c r="C1987" t="s">
        <v>215</v>
      </c>
      <c r="D1987" t="s">
        <v>17754</v>
      </c>
      <c r="E1987" t="s">
        <v>83</v>
      </c>
      <c r="F1987" t="s">
        <v>17734</v>
      </c>
      <c r="G1987">
        <v>6</v>
      </c>
      <c r="H1987">
        <v>0</v>
      </c>
      <c r="I1987">
        <v>0</v>
      </c>
      <c r="J1987">
        <v>0</v>
      </c>
      <c r="K1987">
        <v>0</v>
      </c>
      <c r="L1987">
        <v>0</v>
      </c>
      <c r="M1987">
        <v>0</v>
      </c>
      <c r="N1987">
        <v>0</v>
      </c>
      <c r="O1987">
        <v>0</v>
      </c>
      <c r="P1987">
        <v>0</v>
      </c>
      <c r="Q1987">
        <v>0</v>
      </c>
    </row>
    <row r="1988" spans="1:17" x14ac:dyDescent="0.2">
      <c r="A1988" t="s">
        <v>19726</v>
      </c>
      <c r="B1988" t="s">
        <v>89</v>
      </c>
      <c r="C1988" t="s">
        <v>215</v>
      </c>
      <c r="D1988" t="s">
        <v>17754</v>
      </c>
      <c r="E1988" t="s">
        <v>81</v>
      </c>
      <c r="F1988" t="s">
        <v>17734</v>
      </c>
      <c r="G1988">
        <v>5</v>
      </c>
      <c r="H1988">
        <v>0</v>
      </c>
      <c r="I1988">
        <v>0</v>
      </c>
      <c r="J1988">
        <v>0</v>
      </c>
      <c r="K1988">
        <v>0</v>
      </c>
      <c r="L1988">
        <v>0</v>
      </c>
      <c r="M1988">
        <v>0</v>
      </c>
      <c r="N1988">
        <v>0</v>
      </c>
      <c r="O1988">
        <v>0</v>
      </c>
      <c r="P1988">
        <v>0</v>
      </c>
      <c r="Q1988">
        <v>0</v>
      </c>
    </row>
    <row r="1989" spans="1:17" x14ac:dyDescent="0.2">
      <c r="A1989" t="s">
        <v>19727</v>
      </c>
      <c r="B1989" t="s">
        <v>89</v>
      </c>
      <c r="C1989" t="s">
        <v>216</v>
      </c>
      <c r="D1989" t="s">
        <v>17768</v>
      </c>
      <c r="E1989" t="s">
        <v>83</v>
      </c>
      <c r="F1989" t="s">
        <v>17734</v>
      </c>
      <c r="G1989">
        <v>4</v>
      </c>
      <c r="H1989">
        <v>0</v>
      </c>
      <c r="I1989">
        <v>0</v>
      </c>
      <c r="J1989">
        <v>0</v>
      </c>
      <c r="K1989">
        <v>0</v>
      </c>
      <c r="L1989">
        <v>0</v>
      </c>
      <c r="M1989">
        <v>0</v>
      </c>
      <c r="N1989">
        <v>0</v>
      </c>
      <c r="O1989">
        <v>0</v>
      </c>
      <c r="P1989">
        <v>0</v>
      </c>
      <c r="Q1989">
        <v>0</v>
      </c>
    </row>
    <row r="1990" spans="1:17" x14ac:dyDescent="0.2">
      <c r="A1990" t="s">
        <v>19728</v>
      </c>
      <c r="B1990" t="s">
        <v>89</v>
      </c>
      <c r="C1990" t="s">
        <v>216</v>
      </c>
      <c r="D1990" t="s">
        <v>17736</v>
      </c>
      <c r="E1990" t="s">
        <v>83</v>
      </c>
      <c r="F1990" t="s">
        <v>4929</v>
      </c>
      <c r="G1990">
        <v>0</v>
      </c>
      <c r="H1990">
        <v>18</v>
      </c>
      <c r="I1990">
        <v>5</v>
      </c>
      <c r="J1990">
        <v>11</v>
      </c>
      <c r="K1990">
        <v>2</v>
      </c>
      <c r="L1990">
        <v>0</v>
      </c>
      <c r="M1990">
        <v>0</v>
      </c>
      <c r="N1990">
        <v>0</v>
      </c>
      <c r="O1990">
        <v>0</v>
      </c>
      <c r="P1990">
        <v>0</v>
      </c>
      <c r="Q1990">
        <v>0</v>
      </c>
    </row>
    <row r="1991" spans="1:17" x14ac:dyDescent="0.2">
      <c r="A1991" t="s">
        <v>19729</v>
      </c>
      <c r="B1991" t="s">
        <v>89</v>
      </c>
      <c r="C1991" t="s">
        <v>216</v>
      </c>
      <c r="D1991" t="s">
        <v>17736</v>
      </c>
      <c r="E1991" t="s">
        <v>83</v>
      </c>
      <c r="F1991" t="s">
        <v>4931</v>
      </c>
      <c r="G1991">
        <v>0</v>
      </c>
      <c r="H1991">
        <v>18</v>
      </c>
      <c r="I1991">
        <v>5</v>
      </c>
      <c r="J1991">
        <v>10</v>
      </c>
      <c r="K1991">
        <v>2</v>
      </c>
      <c r="L1991">
        <v>1</v>
      </c>
      <c r="M1991">
        <v>0</v>
      </c>
      <c r="N1991">
        <v>0</v>
      </c>
      <c r="O1991">
        <v>0</v>
      </c>
      <c r="P1991">
        <v>0</v>
      </c>
      <c r="Q1991">
        <v>0</v>
      </c>
    </row>
    <row r="1992" spans="1:17" x14ac:dyDescent="0.2">
      <c r="A1992" t="s">
        <v>19730</v>
      </c>
      <c r="B1992" t="s">
        <v>89</v>
      </c>
      <c r="C1992" t="s">
        <v>216</v>
      </c>
      <c r="D1992" t="s">
        <v>17736</v>
      </c>
      <c r="E1992" t="s">
        <v>83</v>
      </c>
      <c r="F1992" t="s">
        <v>4933</v>
      </c>
      <c r="G1992">
        <v>0</v>
      </c>
      <c r="H1992">
        <v>0</v>
      </c>
      <c r="I1992">
        <v>0</v>
      </c>
      <c r="J1992">
        <v>0</v>
      </c>
      <c r="K1992">
        <v>0</v>
      </c>
      <c r="L1992">
        <v>0</v>
      </c>
      <c r="M1992">
        <v>18</v>
      </c>
      <c r="N1992">
        <v>0</v>
      </c>
      <c r="O1992">
        <v>0</v>
      </c>
      <c r="P1992">
        <v>0</v>
      </c>
      <c r="Q1992">
        <v>0</v>
      </c>
    </row>
    <row r="1993" spans="1:17" x14ac:dyDescent="0.2">
      <c r="A1993" t="s">
        <v>19731</v>
      </c>
      <c r="B1993" t="s">
        <v>89</v>
      </c>
      <c r="C1993" t="s">
        <v>216</v>
      </c>
      <c r="D1993" t="s">
        <v>17736</v>
      </c>
      <c r="E1993" t="s">
        <v>83</v>
      </c>
      <c r="F1993" t="s">
        <v>4935</v>
      </c>
      <c r="G1993">
        <v>0</v>
      </c>
      <c r="H1993">
        <v>18</v>
      </c>
      <c r="I1993">
        <v>5</v>
      </c>
      <c r="J1993">
        <v>10</v>
      </c>
      <c r="K1993">
        <v>2</v>
      </c>
      <c r="L1993">
        <v>1</v>
      </c>
      <c r="M1993">
        <v>0</v>
      </c>
      <c r="N1993">
        <v>0</v>
      </c>
      <c r="O1993">
        <v>0</v>
      </c>
      <c r="P1993">
        <v>0</v>
      </c>
      <c r="Q1993">
        <v>0</v>
      </c>
    </row>
    <row r="1994" spans="1:17" x14ac:dyDescent="0.2">
      <c r="A1994" t="s">
        <v>19732</v>
      </c>
      <c r="B1994" t="s">
        <v>89</v>
      </c>
      <c r="C1994" t="s">
        <v>216</v>
      </c>
      <c r="D1994" t="s">
        <v>17736</v>
      </c>
      <c r="E1994" t="s">
        <v>83</v>
      </c>
      <c r="F1994" t="s">
        <v>4937</v>
      </c>
      <c r="G1994">
        <v>0</v>
      </c>
      <c r="H1994">
        <v>18</v>
      </c>
      <c r="I1994">
        <v>5</v>
      </c>
      <c r="J1994">
        <v>10</v>
      </c>
      <c r="K1994">
        <v>2</v>
      </c>
      <c r="L1994">
        <v>1</v>
      </c>
      <c r="M1994">
        <v>0</v>
      </c>
      <c r="N1994">
        <v>0</v>
      </c>
      <c r="O1994">
        <v>0</v>
      </c>
      <c r="P1994">
        <v>0</v>
      </c>
      <c r="Q1994">
        <v>0</v>
      </c>
    </row>
    <row r="1995" spans="1:17" x14ac:dyDescent="0.2">
      <c r="A1995" t="s">
        <v>19733</v>
      </c>
      <c r="B1995" t="s">
        <v>89</v>
      </c>
      <c r="C1995" t="s">
        <v>216</v>
      </c>
      <c r="D1995" t="s">
        <v>17736</v>
      </c>
      <c r="E1995" t="s">
        <v>83</v>
      </c>
      <c r="F1995" t="s">
        <v>4939</v>
      </c>
      <c r="G1995">
        <v>0</v>
      </c>
      <c r="H1995">
        <v>0</v>
      </c>
      <c r="I1995">
        <v>0</v>
      </c>
      <c r="J1995">
        <v>0</v>
      </c>
      <c r="K1995">
        <v>0</v>
      </c>
      <c r="L1995">
        <v>0</v>
      </c>
      <c r="M1995">
        <v>18</v>
      </c>
      <c r="N1995">
        <v>0</v>
      </c>
      <c r="O1995">
        <v>0</v>
      </c>
      <c r="P1995">
        <v>0</v>
      </c>
      <c r="Q1995">
        <v>0</v>
      </c>
    </row>
    <row r="1996" spans="1:17" x14ac:dyDescent="0.2">
      <c r="A1996" t="s">
        <v>19734</v>
      </c>
      <c r="B1996" t="s">
        <v>88</v>
      </c>
      <c r="C1996" t="s">
        <v>125</v>
      </c>
      <c r="D1996" t="s">
        <v>17736</v>
      </c>
      <c r="E1996" t="s">
        <v>83</v>
      </c>
      <c r="F1996" t="s">
        <v>4935</v>
      </c>
      <c r="G1996">
        <v>0</v>
      </c>
      <c r="H1996">
        <v>3</v>
      </c>
      <c r="I1996">
        <v>0</v>
      </c>
      <c r="J1996">
        <v>3</v>
      </c>
      <c r="K1996">
        <v>0</v>
      </c>
      <c r="L1996">
        <v>0</v>
      </c>
      <c r="M1996">
        <v>0</v>
      </c>
      <c r="N1996">
        <v>0</v>
      </c>
      <c r="O1996">
        <v>0</v>
      </c>
      <c r="P1996">
        <v>0</v>
      </c>
      <c r="Q1996">
        <v>0</v>
      </c>
    </row>
    <row r="1997" spans="1:17" x14ac:dyDescent="0.2">
      <c r="A1997" t="s">
        <v>19735</v>
      </c>
      <c r="B1997" t="s">
        <v>88</v>
      </c>
      <c r="C1997" t="s">
        <v>125</v>
      </c>
      <c r="D1997" t="s">
        <v>17736</v>
      </c>
      <c r="E1997" t="s">
        <v>83</v>
      </c>
      <c r="F1997" t="s">
        <v>4937</v>
      </c>
      <c r="G1997">
        <v>0</v>
      </c>
      <c r="H1997">
        <v>3</v>
      </c>
      <c r="I1997">
        <v>0</v>
      </c>
      <c r="J1997">
        <v>3</v>
      </c>
      <c r="K1997">
        <v>0</v>
      </c>
      <c r="L1997">
        <v>0</v>
      </c>
      <c r="M1997">
        <v>0</v>
      </c>
      <c r="N1997">
        <v>0</v>
      </c>
      <c r="O1997">
        <v>0</v>
      </c>
      <c r="P1997">
        <v>0</v>
      </c>
      <c r="Q1997">
        <v>0</v>
      </c>
    </row>
    <row r="1998" spans="1:17" x14ac:dyDescent="0.2">
      <c r="A1998" t="s">
        <v>19736</v>
      </c>
      <c r="B1998" t="s">
        <v>88</v>
      </c>
      <c r="C1998" t="s">
        <v>125</v>
      </c>
      <c r="D1998" t="s">
        <v>17736</v>
      </c>
      <c r="E1998" t="s">
        <v>83</v>
      </c>
      <c r="F1998" t="s">
        <v>4939</v>
      </c>
      <c r="G1998">
        <v>0</v>
      </c>
      <c r="H1998">
        <v>0</v>
      </c>
      <c r="I1998">
        <v>0</v>
      </c>
      <c r="J1998">
        <v>0</v>
      </c>
      <c r="K1998">
        <v>0</v>
      </c>
      <c r="L1998">
        <v>0</v>
      </c>
      <c r="M1998">
        <v>3</v>
      </c>
      <c r="N1998">
        <v>0</v>
      </c>
      <c r="O1998">
        <v>0</v>
      </c>
      <c r="P1998">
        <v>0</v>
      </c>
      <c r="Q1998">
        <v>0</v>
      </c>
    </row>
    <row r="1999" spans="1:17" x14ac:dyDescent="0.2">
      <c r="A1999" t="s">
        <v>19737</v>
      </c>
      <c r="B1999" t="s">
        <v>88</v>
      </c>
      <c r="C1999" t="s">
        <v>125</v>
      </c>
      <c r="D1999" t="s">
        <v>17736</v>
      </c>
      <c r="E1999" t="s">
        <v>83</v>
      </c>
      <c r="F1999" t="s">
        <v>4941</v>
      </c>
      <c r="G1999">
        <v>0</v>
      </c>
      <c r="H1999">
        <v>3</v>
      </c>
      <c r="I1999">
        <v>0</v>
      </c>
      <c r="J1999">
        <v>3</v>
      </c>
      <c r="K1999">
        <v>0</v>
      </c>
      <c r="L1999">
        <v>0</v>
      </c>
      <c r="M1999">
        <v>0</v>
      </c>
      <c r="N1999">
        <v>0</v>
      </c>
      <c r="O1999">
        <v>0</v>
      </c>
      <c r="P1999">
        <v>0</v>
      </c>
      <c r="Q1999">
        <v>0</v>
      </c>
    </row>
    <row r="2000" spans="1:17" x14ac:dyDescent="0.2">
      <c r="A2000" t="s">
        <v>19738</v>
      </c>
      <c r="B2000" t="s">
        <v>88</v>
      </c>
      <c r="C2000" t="s">
        <v>125</v>
      </c>
      <c r="D2000" t="s">
        <v>17736</v>
      </c>
      <c r="E2000" t="s">
        <v>83</v>
      </c>
      <c r="F2000" t="s">
        <v>4943</v>
      </c>
      <c r="G2000">
        <v>0</v>
      </c>
      <c r="H2000">
        <v>0</v>
      </c>
      <c r="I2000">
        <v>0</v>
      </c>
      <c r="J2000">
        <v>0</v>
      </c>
      <c r="K2000">
        <v>0</v>
      </c>
      <c r="L2000">
        <v>0</v>
      </c>
      <c r="M2000">
        <v>3</v>
      </c>
      <c r="N2000">
        <v>0</v>
      </c>
      <c r="O2000">
        <v>0</v>
      </c>
      <c r="P2000">
        <v>0</v>
      </c>
      <c r="Q2000">
        <v>0</v>
      </c>
    </row>
    <row r="2001" spans="1:17" x14ac:dyDescent="0.2">
      <c r="A2001" t="s">
        <v>19739</v>
      </c>
      <c r="B2001" t="s">
        <v>88</v>
      </c>
      <c r="C2001" t="s">
        <v>125</v>
      </c>
      <c r="D2001" t="s">
        <v>17736</v>
      </c>
      <c r="E2001" t="s">
        <v>83</v>
      </c>
      <c r="F2001" t="s">
        <v>4925</v>
      </c>
      <c r="G2001">
        <v>0</v>
      </c>
      <c r="H2001">
        <v>0</v>
      </c>
      <c r="I2001">
        <v>0</v>
      </c>
      <c r="J2001">
        <v>0</v>
      </c>
      <c r="K2001">
        <v>0</v>
      </c>
      <c r="L2001">
        <v>0</v>
      </c>
      <c r="M2001">
        <v>0</v>
      </c>
      <c r="N2001">
        <v>3</v>
      </c>
      <c r="O2001">
        <v>3</v>
      </c>
      <c r="P2001">
        <v>0</v>
      </c>
      <c r="Q2001">
        <v>0</v>
      </c>
    </row>
    <row r="2002" spans="1:17" x14ac:dyDescent="0.2">
      <c r="A2002" t="s">
        <v>19740</v>
      </c>
      <c r="B2002" t="s">
        <v>88</v>
      </c>
      <c r="C2002" t="s">
        <v>125</v>
      </c>
      <c r="D2002" t="s">
        <v>17736</v>
      </c>
      <c r="E2002" t="s">
        <v>83</v>
      </c>
      <c r="F2002" t="s">
        <v>4927</v>
      </c>
      <c r="G2002">
        <v>0</v>
      </c>
      <c r="H2002">
        <v>0</v>
      </c>
      <c r="I2002">
        <v>0</v>
      </c>
      <c r="J2002">
        <v>0</v>
      </c>
      <c r="K2002">
        <v>0</v>
      </c>
      <c r="L2002">
        <v>0</v>
      </c>
      <c r="M2002">
        <v>0</v>
      </c>
      <c r="N2002">
        <v>3</v>
      </c>
      <c r="O2002">
        <v>3</v>
      </c>
      <c r="P2002">
        <v>0</v>
      </c>
      <c r="Q2002">
        <v>0</v>
      </c>
    </row>
    <row r="2003" spans="1:17" x14ac:dyDescent="0.2">
      <c r="A2003" t="s">
        <v>19741</v>
      </c>
      <c r="B2003" t="s">
        <v>88</v>
      </c>
      <c r="C2003" t="s">
        <v>125</v>
      </c>
      <c r="D2003" t="s">
        <v>17736</v>
      </c>
      <c r="E2003" t="s">
        <v>83</v>
      </c>
      <c r="F2003" t="s">
        <v>17734</v>
      </c>
      <c r="G2003">
        <v>3</v>
      </c>
      <c r="H2003">
        <v>0</v>
      </c>
      <c r="I2003">
        <v>0</v>
      </c>
      <c r="J2003">
        <v>0</v>
      </c>
      <c r="K2003">
        <v>0</v>
      </c>
      <c r="L2003">
        <v>0</v>
      </c>
      <c r="M2003">
        <v>0</v>
      </c>
      <c r="N2003">
        <v>0</v>
      </c>
      <c r="O2003">
        <v>0</v>
      </c>
      <c r="P2003">
        <v>0</v>
      </c>
      <c r="Q2003">
        <v>0</v>
      </c>
    </row>
    <row r="2004" spans="1:17" x14ac:dyDescent="0.2">
      <c r="A2004" t="s">
        <v>19742</v>
      </c>
      <c r="B2004" t="s">
        <v>88</v>
      </c>
      <c r="C2004" t="s">
        <v>125</v>
      </c>
      <c r="D2004" t="s">
        <v>17736</v>
      </c>
      <c r="E2004" t="s">
        <v>81</v>
      </c>
      <c r="F2004" t="s">
        <v>4929</v>
      </c>
      <c r="G2004">
        <v>0</v>
      </c>
      <c r="H2004">
        <v>5</v>
      </c>
      <c r="I2004">
        <v>1</v>
      </c>
      <c r="J2004">
        <v>3</v>
      </c>
      <c r="K2004">
        <v>1</v>
      </c>
      <c r="L2004">
        <v>0</v>
      </c>
      <c r="M2004">
        <v>0</v>
      </c>
      <c r="N2004">
        <v>0</v>
      </c>
      <c r="O2004">
        <v>0</v>
      </c>
      <c r="P2004">
        <v>0</v>
      </c>
      <c r="Q2004">
        <v>0</v>
      </c>
    </row>
    <row r="2005" spans="1:17" x14ac:dyDescent="0.2">
      <c r="A2005" t="s">
        <v>19743</v>
      </c>
      <c r="B2005" t="s">
        <v>88</v>
      </c>
      <c r="C2005" t="s">
        <v>125</v>
      </c>
      <c r="D2005" t="s">
        <v>17736</v>
      </c>
      <c r="E2005" t="s">
        <v>81</v>
      </c>
      <c r="F2005" t="s">
        <v>4931</v>
      </c>
      <c r="G2005">
        <v>0</v>
      </c>
      <c r="H2005">
        <v>5</v>
      </c>
      <c r="I2005">
        <v>1</v>
      </c>
      <c r="J2005">
        <v>3</v>
      </c>
      <c r="K2005">
        <v>0</v>
      </c>
      <c r="L2005">
        <v>1</v>
      </c>
      <c r="M2005">
        <v>0</v>
      </c>
      <c r="N2005">
        <v>0</v>
      </c>
      <c r="O2005">
        <v>0</v>
      </c>
      <c r="P2005">
        <v>0</v>
      </c>
      <c r="Q2005">
        <v>0</v>
      </c>
    </row>
    <row r="2006" spans="1:17" x14ac:dyDescent="0.2">
      <c r="A2006" t="s">
        <v>19744</v>
      </c>
      <c r="B2006" t="s">
        <v>88</v>
      </c>
      <c r="C2006" t="s">
        <v>125</v>
      </c>
      <c r="D2006" t="s">
        <v>17736</v>
      </c>
      <c r="E2006" t="s">
        <v>81</v>
      </c>
      <c r="F2006" t="s">
        <v>4933</v>
      </c>
      <c r="G2006">
        <v>0</v>
      </c>
      <c r="H2006">
        <v>0</v>
      </c>
      <c r="I2006">
        <v>0</v>
      </c>
      <c r="J2006">
        <v>0</v>
      </c>
      <c r="K2006">
        <v>0</v>
      </c>
      <c r="L2006">
        <v>0</v>
      </c>
      <c r="M2006">
        <v>5</v>
      </c>
      <c r="N2006">
        <v>0</v>
      </c>
      <c r="O2006">
        <v>0</v>
      </c>
      <c r="P2006">
        <v>0</v>
      </c>
      <c r="Q2006">
        <v>0</v>
      </c>
    </row>
    <row r="2007" spans="1:17" x14ac:dyDescent="0.2">
      <c r="A2007" t="s">
        <v>19745</v>
      </c>
      <c r="B2007" t="s">
        <v>88</v>
      </c>
      <c r="C2007" t="s">
        <v>125</v>
      </c>
      <c r="D2007" t="s">
        <v>17736</v>
      </c>
      <c r="E2007" t="s">
        <v>81</v>
      </c>
      <c r="F2007" t="s">
        <v>4935</v>
      </c>
      <c r="G2007">
        <v>0</v>
      </c>
      <c r="H2007">
        <v>5</v>
      </c>
      <c r="I2007">
        <v>1</v>
      </c>
      <c r="J2007">
        <v>3</v>
      </c>
      <c r="K2007">
        <v>0</v>
      </c>
      <c r="L2007">
        <v>1</v>
      </c>
      <c r="M2007">
        <v>0</v>
      </c>
      <c r="N2007">
        <v>0</v>
      </c>
      <c r="O2007">
        <v>0</v>
      </c>
      <c r="P2007">
        <v>0</v>
      </c>
      <c r="Q2007">
        <v>0</v>
      </c>
    </row>
    <row r="2008" spans="1:17" x14ac:dyDescent="0.2">
      <c r="A2008" t="s">
        <v>19746</v>
      </c>
      <c r="B2008" t="s">
        <v>88</v>
      </c>
      <c r="C2008" t="s">
        <v>125</v>
      </c>
      <c r="D2008" t="s">
        <v>17736</v>
      </c>
      <c r="E2008" t="s">
        <v>81</v>
      </c>
      <c r="F2008" t="s">
        <v>4937</v>
      </c>
      <c r="G2008">
        <v>0</v>
      </c>
      <c r="H2008">
        <v>5</v>
      </c>
      <c r="I2008">
        <v>1</v>
      </c>
      <c r="J2008">
        <v>3</v>
      </c>
      <c r="K2008">
        <v>0</v>
      </c>
      <c r="L2008">
        <v>1</v>
      </c>
      <c r="M2008">
        <v>0</v>
      </c>
      <c r="N2008">
        <v>0</v>
      </c>
      <c r="O2008">
        <v>0</v>
      </c>
      <c r="P2008">
        <v>0</v>
      </c>
      <c r="Q2008">
        <v>0</v>
      </c>
    </row>
    <row r="2009" spans="1:17" x14ac:dyDescent="0.2">
      <c r="A2009" t="s">
        <v>19747</v>
      </c>
      <c r="B2009" t="s">
        <v>88</v>
      </c>
      <c r="C2009" t="s">
        <v>125</v>
      </c>
      <c r="D2009" t="s">
        <v>17736</v>
      </c>
      <c r="E2009" t="s">
        <v>81</v>
      </c>
      <c r="F2009" t="s">
        <v>4939</v>
      </c>
      <c r="G2009">
        <v>0</v>
      </c>
      <c r="H2009">
        <v>0</v>
      </c>
      <c r="I2009">
        <v>0</v>
      </c>
      <c r="J2009">
        <v>0</v>
      </c>
      <c r="K2009">
        <v>0</v>
      </c>
      <c r="L2009">
        <v>0</v>
      </c>
      <c r="M2009">
        <v>5</v>
      </c>
      <c r="N2009">
        <v>0</v>
      </c>
      <c r="O2009">
        <v>0</v>
      </c>
      <c r="P2009">
        <v>0</v>
      </c>
      <c r="Q2009">
        <v>0</v>
      </c>
    </row>
    <row r="2010" spans="1:17" x14ac:dyDescent="0.2">
      <c r="A2010" t="s">
        <v>19748</v>
      </c>
      <c r="B2010" t="s">
        <v>88</v>
      </c>
      <c r="C2010" t="s">
        <v>125</v>
      </c>
      <c r="D2010" t="s">
        <v>17736</v>
      </c>
      <c r="E2010" t="s">
        <v>81</v>
      </c>
      <c r="F2010" t="s">
        <v>4941</v>
      </c>
      <c r="G2010">
        <v>0</v>
      </c>
      <c r="H2010">
        <v>5</v>
      </c>
      <c r="I2010">
        <v>1</v>
      </c>
      <c r="J2010">
        <v>3</v>
      </c>
      <c r="K2010">
        <v>0</v>
      </c>
      <c r="L2010">
        <v>1</v>
      </c>
      <c r="M2010">
        <v>0</v>
      </c>
      <c r="N2010">
        <v>0</v>
      </c>
      <c r="O2010">
        <v>0</v>
      </c>
      <c r="P2010">
        <v>0</v>
      </c>
      <c r="Q2010">
        <v>0</v>
      </c>
    </row>
    <row r="2011" spans="1:17" x14ac:dyDescent="0.2">
      <c r="A2011" t="s">
        <v>19749</v>
      </c>
      <c r="B2011" t="s">
        <v>88</v>
      </c>
      <c r="C2011" t="s">
        <v>125</v>
      </c>
      <c r="D2011" t="s">
        <v>17736</v>
      </c>
      <c r="E2011" t="s">
        <v>81</v>
      </c>
      <c r="F2011" t="s">
        <v>4943</v>
      </c>
      <c r="G2011">
        <v>0</v>
      </c>
      <c r="H2011">
        <v>0</v>
      </c>
      <c r="I2011">
        <v>0</v>
      </c>
      <c r="J2011">
        <v>0</v>
      </c>
      <c r="K2011">
        <v>0</v>
      </c>
      <c r="L2011">
        <v>0</v>
      </c>
      <c r="M2011">
        <v>5</v>
      </c>
      <c r="N2011">
        <v>0</v>
      </c>
      <c r="O2011">
        <v>0</v>
      </c>
      <c r="P2011">
        <v>0</v>
      </c>
      <c r="Q2011">
        <v>0</v>
      </c>
    </row>
    <row r="2012" spans="1:17" x14ac:dyDescent="0.2">
      <c r="A2012" t="s">
        <v>19750</v>
      </c>
      <c r="B2012" t="s">
        <v>88</v>
      </c>
      <c r="C2012" t="s">
        <v>125</v>
      </c>
      <c r="D2012" t="s">
        <v>17736</v>
      </c>
      <c r="E2012" t="s">
        <v>81</v>
      </c>
      <c r="F2012" t="s">
        <v>4925</v>
      </c>
      <c r="G2012">
        <v>0</v>
      </c>
      <c r="H2012">
        <v>0</v>
      </c>
      <c r="I2012">
        <v>0</v>
      </c>
      <c r="J2012">
        <v>0</v>
      </c>
      <c r="K2012">
        <v>0</v>
      </c>
      <c r="L2012">
        <v>0</v>
      </c>
      <c r="M2012">
        <v>0</v>
      </c>
      <c r="N2012">
        <v>5</v>
      </c>
      <c r="O2012">
        <v>4</v>
      </c>
      <c r="P2012">
        <v>1</v>
      </c>
      <c r="Q2012">
        <v>0</v>
      </c>
    </row>
    <row r="2013" spans="1:17" x14ac:dyDescent="0.2">
      <c r="A2013" t="s">
        <v>19751</v>
      </c>
      <c r="B2013" t="s">
        <v>88</v>
      </c>
      <c r="C2013" t="s">
        <v>125</v>
      </c>
      <c r="D2013" t="s">
        <v>17736</v>
      </c>
      <c r="E2013" t="s">
        <v>81</v>
      </c>
      <c r="F2013" t="s">
        <v>4927</v>
      </c>
      <c r="G2013">
        <v>0</v>
      </c>
      <c r="H2013">
        <v>0</v>
      </c>
      <c r="I2013">
        <v>0</v>
      </c>
      <c r="J2013">
        <v>0</v>
      </c>
      <c r="K2013">
        <v>0</v>
      </c>
      <c r="L2013">
        <v>0</v>
      </c>
      <c r="M2013">
        <v>0</v>
      </c>
      <c r="N2013">
        <v>3</v>
      </c>
      <c r="O2013">
        <v>2</v>
      </c>
      <c r="P2013">
        <v>1</v>
      </c>
      <c r="Q2013">
        <v>0</v>
      </c>
    </row>
    <row r="2014" spans="1:17" x14ac:dyDescent="0.2">
      <c r="A2014" t="s">
        <v>19752</v>
      </c>
      <c r="B2014" t="s">
        <v>88</v>
      </c>
      <c r="C2014" t="s">
        <v>125</v>
      </c>
      <c r="D2014" t="s">
        <v>17736</v>
      </c>
      <c r="E2014" t="s">
        <v>81</v>
      </c>
      <c r="F2014" t="s">
        <v>17734</v>
      </c>
      <c r="G2014">
        <v>5</v>
      </c>
      <c r="H2014">
        <v>0</v>
      </c>
      <c r="I2014">
        <v>0</v>
      </c>
      <c r="J2014">
        <v>0</v>
      </c>
      <c r="K2014">
        <v>0</v>
      </c>
      <c r="L2014">
        <v>0</v>
      </c>
      <c r="M2014">
        <v>0</v>
      </c>
      <c r="N2014">
        <v>0</v>
      </c>
      <c r="O2014">
        <v>0</v>
      </c>
      <c r="P2014">
        <v>0</v>
      </c>
      <c r="Q2014">
        <v>0</v>
      </c>
    </row>
    <row r="2015" spans="1:17" x14ac:dyDescent="0.2">
      <c r="A2015" t="s">
        <v>19753</v>
      </c>
      <c r="B2015" t="s">
        <v>88</v>
      </c>
      <c r="C2015" t="s">
        <v>126</v>
      </c>
      <c r="D2015" t="s">
        <v>17736</v>
      </c>
      <c r="E2015" t="s">
        <v>83</v>
      </c>
      <c r="F2015" t="s">
        <v>4929</v>
      </c>
      <c r="G2015">
        <v>0</v>
      </c>
      <c r="H2015">
        <v>4</v>
      </c>
      <c r="I2015">
        <v>1</v>
      </c>
      <c r="J2015">
        <v>3</v>
      </c>
      <c r="K2015">
        <v>0</v>
      </c>
      <c r="L2015">
        <v>0</v>
      </c>
      <c r="M2015">
        <v>0</v>
      </c>
      <c r="N2015">
        <v>0</v>
      </c>
      <c r="O2015">
        <v>0</v>
      </c>
      <c r="P2015">
        <v>0</v>
      </c>
      <c r="Q2015">
        <v>0</v>
      </c>
    </row>
    <row r="2016" spans="1:17" x14ac:dyDescent="0.2">
      <c r="A2016" t="s">
        <v>19754</v>
      </c>
      <c r="B2016" t="s">
        <v>88</v>
      </c>
      <c r="C2016" t="s">
        <v>126</v>
      </c>
      <c r="D2016" t="s">
        <v>17736</v>
      </c>
      <c r="E2016" t="s">
        <v>83</v>
      </c>
      <c r="F2016" t="s">
        <v>4931</v>
      </c>
      <c r="G2016">
        <v>0</v>
      </c>
      <c r="H2016">
        <v>4</v>
      </c>
      <c r="I2016">
        <v>1</v>
      </c>
      <c r="J2016">
        <v>3</v>
      </c>
      <c r="K2016">
        <v>0</v>
      </c>
      <c r="L2016">
        <v>0</v>
      </c>
      <c r="M2016">
        <v>0</v>
      </c>
      <c r="N2016">
        <v>0</v>
      </c>
      <c r="O2016">
        <v>0</v>
      </c>
      <c r="P2016">
        <v>0</v>
      </c>
      <c r="Q2016">
        <v>0</v>
      </c>
    </row>
    <row r="2017" spans="1:17" x14ac:dyDescent="0.2">
      <c r="A2017" t="s">
        <v>19755</v>
      </c>
      <c r="B2017" t="s">
        <v>88</v>
      </c>
      <c r="C2017" t="s">
        <v>126</v>
      </c>
      <c r="D2017" t="s">
        <v>17736</v>
      </c>
      <c r="E2017" t="s">
        <v>83</v>
      </c>
      <c r="F2017" t="s">
        <v>4933</v>
      </c>
      <c r="G2017">
        <v>0</v>
      </c>
      <c r="H2017">
        <v>0</v>
      </c>
      <c r="I2017">
        <v>0</v>
      </c>
      <c r="J2017">
        <v>0</v>
      </c>
      <c r="K2017">
        <v>0</v>
      </c>
      <c r="L2017">
        <v>0</v>
      </c>
      <c r="M2017">
        <v>4</v>
      </c>
      <c r="N2017">
        <v>0</v>
      </c>
      <c r="O2017">
        <v>0</v>
      </c>
      <c r="P2017">
        <v>0</v>
      </c>
      <c r="Q2017">
        <v>0</v>
      </c>
    </row>
    <row r="2018" spans="1:17" x14ac:dyDescent="0.2">
      <c r="A2018" t="s">
        <v>19756</v>
      </c>
      <c r="B2018" t="s">
        <v>88</v>
      </c>
      <c r="C2018" t="s">
        <v>126</v>
      </c>
      <c r="D2018" t="s">
        <v>17736</v>
      </c>
      <c r="E2018" t="s">
        <v>83</v>
      </c>
      <c r="F2018" t="s">
        <v>4935</v>
      </c>
      <c r="G2018">
        <v>0</v>
      </c>
      <c r="H2018">
        <v>4</v>
      </c>
      <c r="I2018">
        <v>1</v>
      </c>
      <c r="J2018">
        <v>3</v>
      </c>
      <c r="K2018">
        <v>0</v>
      </c>
      <c r="L2018">
        <v>0</v>
      </c>
      <c r="M2018">
        <v>0</v>
      </c>
      <c r="N2018">
        <v>0</v>
      </c>
      <c r="O2018">
        <v>0</v>
      </c>
      <c r="P2018">
        <v>0</v>
      </c>
      <c r="Q2018">
        <v>0</v>
      </c>
    </row>
    <row r="2019" spans="1:17" x14ac:dyDescent="0.2">
      <c r="A2019" t="s">
        <v>19757</v>
      </c>
      <c r="B2019" t="s">
        <v>88</v>
      </c>
      <c r="C2019" t="s">
        <v>126</v>
      </c>
      <c r="D2019" t="s">
        <v>17736</v>
      </c>
      <c r="E2019" t="s">
        <v>83</v>
      </c>
      <c r="F2019" t="s">
        <v>4937</v>
      </c>
      <c r="G2019">
        <v>0</v>
      </c>
      <c r="H2019">
        <v>4</v>
      </c>
      <c r="I2019">
        <v>1</v>
      </c>
      <c r="J2019">
        <v>3</v>
      </c>
      <c r="K2019">
        <v>0</v>
      </c>
      <c r="L2019">
        <v>0</v>
      </c>
      <c r="M2019">
        <v>0</v>
      </c>
      <c r="N2019">
        <v>0</v>
      </c>
      <c r="O2019">
        <v>0</v>
      </c>
      <c r="P2019">
        <v>0</v>
      </c>
      <c r="Q2019">
        <v>0</v>
      </c>
    </row>
    <row r="2020" spans="1:17" x14ac:dyDescent="0.2">
      <c r="A2020" t="s">
        <v>19758</v>
      </c>
      <c r="B2020" t="s">
        <v>88</v>
      </c>
      <c r="C2020" t="s">
        <v>126</v>
      </c>
      <c r="D2020" t="s">
        <v>17736</v>
      </c>
      <c r="E2020" t="s">
        <v>83</v>
      </c>
      <c r="F2020" t="s">
        <v>4939</v>
      </c>
      <c r="G2020">
        <v>0</v>
      </c>
      <c r="H2020">
        <v>0</v>
      </c>
      <c r="I2020">
        <v>0</v>
      </c>
      <c r="J2020">
        <v>0</v>
      </c>
      <c r="K2020">
        <v>0</v>
      </c>
      <c r="L2020">
        <v>0</v>
      </c>
      <c r="M2020">
        <v>4</v>
      </c>
      <c r="N2020">
        <v>0</v>
      </c>
      <c r="O2020">
        <v>0</v>
      </c>
      <c r="P2020">
        <v>0</v>
      </c>
      <c r="Q2020">
        <v>0</v>
      </c>
    </row>
    <row r="2021" spans="1:17" x14ac:dyDescent="0.2">
      <c r="A2021" t="s">
        <v>19759</v>
      </c>
      <c r="B2021" t="s">
        <v>88</v>
      </c>
      <c r="C2021" t="s">
        <v>126</v>
      </c>
      <c r="D2021" t="s">
        <v>17736</v>
      </c>
      <c r="E2021" t="s">
        <v>83</v>
      </c>
      <c r="F2021" t="s">
        <v>4941</v>
      </c>
      <c r="G2021">
        <v>0</v>
      </c>
      <c r="H2021">
        <v>4</v>
      </c>
      <c r="I2021">
        <v>1</v>
      </c>
      <c r="J2021">
        <v>3</v>
      </c>
      <c r="K2021">
        <v>0</v>
      </c>
      <c r="L2021">
        <v>0</v>
      </c>
      <c r="M2021">
        <v>0</v>
      </c>
      <c r="N2021">
        <v>0</v>
      </c>
      <c r="O2021">
        <v>0</v>
      </c>
      <c r="P2021">
        <v>0</v>
      </c>
      <c r="Q2021">
        <v>0</v>
      </c>
    </row>
    <row r="2022" spans="1:17" x14ac:dyDescent="0.2">
      <c r="A2022" t="s">
        <v>19760</v>
      </c>
      <c r="B2022" t="s">
        <v>88</v>
      </c>
      <c r="C2022" t="s">
        <v>126</v>
      </c>
      <c r="D2022" t="s">
        <v>17736</v>
      </c>
      <c r="E2022" t="s">
        <v>83</v>
      </c>
      <c r="F2022" t="s">
        <v>4943</v>
      </c>
      <c r="G2022">
        <v>0</v>
      </c>
      <c r="H2022">
        <v>0</v>
      </c>
      <c r="I2022">
        <v>0</v>
      </c>
      <c r="J2022">
        <v>0</v>
      </c>
      <c r="K2022">
        <v>0</v>
      </c>
      <c r="L2022">
        <v>0</v>
      </c>
      <c r="M2022">
        <v>4</v>
      </c>
      <c r="N2022">
        <v>0</v>
      </c>
      <c r="O2022">
        <v>0</v>
      </c>
      <c r="P2022">
        <v>0</v>
      </c>
      <c r="Q2022">
        <v>0</v>
      </c>
    </row>
    <row r="2023" spans="1:17" x14ac:dyDescent="0.2">
      <c r="A2023" t="s">
        <v>19761</v>
      </c>
      <c r="B2023" t="s">
        <v>88</v>
      </c>
      <c r="C2023" t="s">
        <v>126</v>
      </c>
      <c r="D2023" t="s">
        <v>17736</v>
      </c>
      <c r="E2023" t="s">
        <v>83</v>
      </c>
      <c r="F2023" t="s">
        <v>4925</v>
      </c>
      <c r="G2023">
        <v>0</v>
      </c>
      <c r="H2023">
        <v>0</v>
      </c>
      <c r="I2023">
        <v>0</v>
      </c>
      <c r="J2023">
        <v>0</v>
      </c>
      <c r="K2023">
        <v>0</v>
      </c>
      <c r="L2023">
        <v>0</v>
      </c>
      <c r="M2023">
        <v>0</v>
      </c>
      <c r="N2023">
        <v>4</v>
      </c>
      <c r="O2023">
        <v>4</v>
      </c>
      <c r="P2023">
        <v>0</v>
      </c>
      <c r="Q2023">
        <v>0</v>
      </c>
    </row>
    <row r="2024" spans="1:17" x14ac:dyDescent="0.2">
      <c r="A2024" t="s">
        <v>19762</v>
      </c>
      <c r="B2024" t="s">
        <v>88</v>
      </c>
      <c r="C2024" t="s">
        <v>126</v>
      </c>
      <c r="D2024" t="s">
        <v>17736</v>
      </c>
      <c r="E2024" t="s">
        <v>83</v>
      </c>
      <c r="F2024" t="s">
        <v>4927</v>
      </c>
      <c r="G2024">
        <v>0</v>
      </c>
      <c r="H2024">
        <v>0</v>
      </c>
      <c r="I2024">
        <v>0</v>
      </c>
      <c r="J2024">
        <v>0</v>
      </c>
      <c r="K2024">
        <v>0</v>
      </c>
      <c r="L2024">
        <v>0</v>
      </c>
      <c r="M2024">
        <v>0</v>
      </c>
      <c r="N2024">
        <v>4</v>
      </c>
      <c r="O2024">
        <v>4</v>
      </c>
      <c r="P2024">
        <v>0</v>
      </c>
      <c r="Q2024">
        <v>0</v>
      </c>
    </row>
    <row r="2025" spans="1:17" x14ac:dyDescent="0.2">
      <c r="A2025" t="s">
        <v>19763</v>
      </c>
      <c r="B2025" t="s">
        <v>88</v>
      </c>
      <c r="C2025" t="s">
        <v>126</v>
      </c>
      <c r="D2025" t="s">
        <v>17736</v>
      </c>
      <c r="E2025" t="s">
        <v>83</v>
      </c>
      <c r="F2025" t="s">
        <v>17734</v>
      </c>
      <c r="G2025">
        <v>4</v>
      </c>
      <c r="H2025">
        <v>0</v>
      </c>
      <c r="I2025">
        <v>0</v>
      </c>
      <c r="J2025">
        <v>0</v>
      </c>
      <c r="K2025">
        <v>0</v>
      </c>
      <c r="L2025">
        <v>0</v>
      </c>
      <c r="M2025">
        <v>0</v>
      </c>
      <c r="N2025">
        <v>0</v>
      </c>
      <c r="O2025">
        <v>0</v>
      </c>
      <c r="P2025">
        <v>0</v>
      </c>
      <c r="Q2025">
        <v>0</v>
      </c>
    </row>
    <row r="2026" spans="1:17" x14ac:dyDescent="0.2">
      <c r="A2026" t="s">
        <v>19764</v>
      </c>
      <c r="B2026" t="s">
        <v>88</v>
      </c>
      <c r="C2026" t="s">
        <v>126</v>
      </c>
      <c r="D2026" t="s">
        <v>17736</v>
      </c>
      <c r="E2026" t="s">
        <v>81</v>
      </c>
      <c r="F2026" t="s">
        <v>4929</v>
      </c>
      <c r="G2026">
        <v>0</v>
      </c>
      <c r="H2026">
        <v>13</v>
      </c>
      <c r="I2026">
        <v>1</v>
      </c>
      <c r="J2026">
        <v>12</v>
      </c>
      <c r="K2026">
        <v>0</v>
      </c>
      <c r="L2026">
        <v>0</v>
      </c>
      <c r="M2026">
        <v>0</v>
      </c>
      <c r="N2026">
        <v>0</v>
      </c>
      <c r="O2026">
        <v>0</v>
      </c>
      <c r="P2026">
        <v>0</v>
      </c>
      <c r="Q2026">
        <v>0</v>
      </c>
    </row>
    <row r="2027" spans="1:17" x14ac:dyDescent="0.2">
      <c r="A2027" t="s">
        <v>19765</v>
      </c>
      <c r="B2027" t="s">
        <v>88</v>
      </c>
      <c r="C2027" t="s">
        <v>192</v>
      </c>
      <c r="D2027" t="s">
        <v>17736</v>
      </c>
      <c r="E2027" t="s">
        <v>83</v>
      </c>
      <c r="F2027" t="s">
        <v>4931</v>
      </c>
      <c r="G2027">
        <v>0</v>
      </c>
      <c r="H2027">
        <v>2</v>
      </c>
      <c r="I2027">
        <v>0</v>
      </c>
      <c r="J2027">
        <v>2</v>
      </c>
      <c r="K2027">
        <v>0</v>
      </c>
      <c r="L2027">
        <v>0</v>
      </c>
      <c r="M2027">
        <v>0</v>
      </c>
      <c r="N2027">
        <v>0</v>
      </c>
      <c r="O2027">
        <v>0</v>
      </c>
      <c r="P2027">
        <v>0</v>
      </c>
      <c r="Q2027">
        <v>0</v>
      </c>
    </row>
    <row r="2028" spans="1:17" x14ac:dyDescent="0.2">
      <c r="A2028" t="s">
        <v>19766</v>
      </c>
      <c r="B2028" t="s">
        <v>88</v>
      </c>
      <c r="C2028" t="s">
        <v>192</v>
      </c>
      <c r="D2028" t="s">
        <v>17736</v>
      </c>
      <c r="E2028" t="s">
        <v>83</v>
      </c>
      <c r="F2028" t="s">
        <v>4933</v>
      </c>
      <c r="G2028">
        <v>0</v>
      </c>
      <c r="H2028">
        <v>0</v>
      </c>
      <c r="I2028">
        <v>0</v>
      </c>
      <c r="J2028">
        <v>0</v>
      </c>
      <c r="K2028">
        <v>0</v>
      </c>
      <c r="L2028">
        <v>0</v>
      </c>
      <c r="M2028">
        <v>2</v>
      </c>
      <c r="N2028">
        <v>0</v>
      </c>
      <c r="O2028">
        <v>0</v>
      </c>
      <c r="P2028">
        <v>0</v>
      </c>
      <c r="Q2028">
        <v>0</v>
      </c>
    </row>
    <row r="2029" spans="1:17" x14ac:dyDescent="0.2">
      <c r="A2029" t="s">
        <v>19767</v>
      </c>
      <c r="B2029" t="s">
        <v>88</v>
      </c>
      <c r="C2029" t="s">
        <v>192</v>
      </c>
      <c r="D2029" t="s">
        <v>17736</v>
      </c>
      <c r="E2029" t="s">
        <v>83</v>
      </c>
      <c r="F2029" t="s">
        <v>4935</v>
      </c>
      <c r="G2029">
        <v>0</v>
      </c>
      <c r="H2029">
        <v>2</v>
      </c>
      <c r="I2029">
        <v>0</v>
      </c>
      <c r="J2029">
        <v>2</v>
      </c>
      <c r="K2029">
        <v>0</v>
      </c>
      <c r="L2029">
        <v>0</v>
      </c>
      <c r="M2029">
        <v>0</v>
      </c>
      <c r="N2029">
        <v>0</v>
      </c>
      <c r="O2029">
        <v>0</v>
      </c>
      <c r="P2029">
        <v>0</v>
      </c>
      <c r="Q2029">
        <v>0</v>
      </c>
    </row>
    <row r="2030" spans="1:17" x14ac:dyDescent="0.2">
      <c r="A2030" t="s">
        <v>19768</v>
      </c>
      <c r="B2030" t="s">
        <v>88</v>
      </c>
      <c r="C2030" t="s">
        <v>192</v>
      </c>
      <c r="D2030" t="s">
        <v>17736</v>
      </c>
      <c r="E2030" t="s">
        <v>83</v>
      </c>
      <c r="F2030" t="s">
        <v>4937</v>
      </c>
      <c r="G2030">
        <v>0</v>
      </c>
      <c r="H2030">
        <v>2</v>
      </c>
      <c r="I2030">
        <v>0</v>
      </c>
      <c r="J2030">
        <v>2</v>
      </c>
      <c r="K2030">
        <v>0</v>
      </c>
      <c r="L2030">
        <v>0</v>
      </c>
      <c r="M2030">
        <v>0</v>
      </c>
      <c r="N2030">
        <v>0</v>
      </c>
      <c r="O2030">
        <v>0</v>
      </c>
      <c r="P2030">
        <v>0</v>
      </c>
      <c r="Q2030">
        <v>0</v>
      </c>
    </row>
    <row r="2031" spans="1:17" x14ac:dyDescent="0.2">
      <c r="A2031" t="s">
        <v>19769</v>
      </c>
      <c r="B2031" t="s">
        <v>88</v>
      </c>
      <c r="C2031" t="s">
        <v>192</v>
      </c>
      <c r="D2031" t="s">
        <v>17736</v>
      </c>
      <c r="E2031" t="s">
        <v>83</v>
      </c>
      <c r="F2031" t="s">
        <v>4939</v>
      </c>
      <c r="G2031">
        <v>0</v>
      </c>
      <c r="H2031">
        <v>0</v>
      </c>
      <c r="I2031">
        <v>0</v>
      </c>
      <c r="J2031">
        <v>0</v>
      </c>
      <c r="K2031">
        <v>0</v>
      </c>
      <c r="L2031">
        <v>0</v>
      </c>
      <c r="M2031">
        <v>2</v>
      </c>
      <c r="N2031">
        <v>0</v>
      </c>
      <c r="O2031">
        <v>0</v>
      </c>
      <c r="P2031">
        <v>0</v>
      </c>
      <c r="Q2031">
        <v>0</v>
      </c>
    </row>
    <row r="2032" spans="1:17" x14ac:dyDescent="0.2">
      <c r="A2032" t="s">
        <v>19770</v>
      </c>
      <c r="B2032" t="s">
        <v>88</v>
      </c>
      <c r="C2032" t="s">
        <v>192</v>
      </c>
      <c r="D2032" t="s">
        <v>17736</v>
      </c>
      <c r="E2032" t="s">
        <v>83</v>
      </c>
      <c r="F2032" t="s">
        <v>4941</v>
      </c>
      <c r="G2032">
        <v>0</v>
      </c>
      <c r="H2032">
        <v>2</v>
      </c>
      <c r="I2032">
        <v>0</v>
      </c>
      <c r="J2032">
        <v>2</v>
      </c>
      <c r="K2032">
        <v>0</v>
      </c>
      <c r="L2032">
        <v>0</v>
      </c>
      <c r="M2032">
        <v>0</v>
      </c>
      <c r="N2032">
        <v>0</v>
      </c>
      <c r="O2032">
        <v>0</v>
      </c>
      <c r="P2032">
        <v>0</v>
      </c>
      <c r="Q2032">
        <v>0</v>
      </c>
    </row>
    <row r="2033" spans="1:17" x14ac:dyDescent="0.2">
      <c r="A2033" t="s">
        <v>19771</v>
      </c>
      <c r="B2033" t="s">
        <v>88</v>
      </c>
      <c r="C2033" t="s">
        <v>192</v>
      </c>
      <c r="D2033" t="s">
        <v>17736</v>
      </c>
      <c r="E2033" t="s">
        <v>83</v>
      </c>
      <c r="F2033" t="s">
        <v>4943</v>
      </c>
      <c r="G2033">
        <v>0</v>
      </c>
      <c r="H2033">
        <v>0</v>
      </c>
      <c r="I2033">
        <v>0</v>
      </c>
      <c r="J2033">
        <v>0</v>
      </c>
      <c r="K2033">
        <v>0</v>
      </c>
      <c r="L2033">
        <v>0</v>
      </c>
      <c r="M2033">
        <v>2</v>
      </c>
      <c r="N2033">
        <v>0</v>
      </c>
      <c r="O2033">
        <v>0</v>
      </c>
      <c r="P2033">
        <v>0</v>
      </c>
      <c r="Q2033">
        <v>0</v>
      </c>
    </row>
    <row r="2034" spans="1:17" x14ac:dyDescent="0.2">
      <c r="A2034" t="s">
        <v>19772</v>
      </c>
      <c r="B2034" t="s">
        <v>88</v>
      </c>
      <c r="C2034" t="s">
        <v>192</v>
      </c>
      <c r="D2034" t="s">
        <v>17736</v>
      </c>
      <c r="E2034" t="s">
        <v>83</v>
      </c>
      <c r="F2034" t="s">
        <v>4925</v>
      </c>
      <c r="G2034">
        <v>0</v>
      </c>
      <c r="H2034">
        <v>0</v>
      </c>
      <c r="I2034">
        <v>0</v>
      </c>
      <c r="J2034">
        <v>0</v>
      </c>
      <c r="K2034">
        <v>0</v>
      </c>
      <c r="L2034">
        <v>0</v>
      </c>
      <c r="M2034">
        <v>0</v>
      </c>
      <c r="N2034">
        <v>2</v>
      </c>
      <c r="O2034">
        <v>2</v>
      </c>
      <c r="P2034">
        <v>0</v>
      </c>
      <c r="Q2034">
        <v>0</v>
      </c>
    </row>
    <row r="2035" spans="1:17" x14ac:dyDescent="0.2">
      <c r="A2035" t="s">
        <v>19773</v>
      </c>
      <c r="B2035" t="s">
        <v>88</v>
      </c>
      <c r="C2035" t="s">
        <v>192</v>
      </c>
      <c r="D2035" t="s">
        <v>17736</v>
      </c>
      <c r="E2035" t="s">
        <v>83</v>
      </c>
      <c r="F2035" t="s">
        <v>4927</v>
      </c>
      <c r="G2035">
        <v>0</v>
      </c>
      <c r="H2035">
        <v>0</v>
      </c>
      <c r="I2035">
        <v>0</v>
      </c>
      <c r="J2035">
        <v>0</v>
      </c>
      <c r="K2035">
        <v>0</v>
      </c>
      <c r="L2035">
        <v>0</v>
      </c>
      <c r="M2035">
        <v>0</v>
      </c>
      <c r="N2035">
        <v>2</v>
      </c>
      <c r="O2035">
        <v>2</v>
      </c>
      <c r="P2035">
        <v>0</v>
      </c>
      <c r="Q2035">
        <v>0</v>
      </c>
    </row>
    <row r="2036" spans="1:17" x14ac:dyDescent="0.2">
      <c r="A2036" t="s">
        <v>19774</v>
      </c>
      <c r="B2036" t="s">
        <v>88</v>
      </c>
      <c r="C2036" t="s">
        <v>192</v>
      </c>
      <c r="D2036" t="s">
        <v>17736</v>
      </c>
      <c r="E2036" t="s">
        <v>83</v>
      </c>
      <c r="F2036" t="s">
        <v>17734</v>
      </c>
      <c r="G2036">
        <v>2</v>
      </c>
      <c r="H2036">
        <v>0</v>
      </c>
      <c r="I2036">
        <v>0</v>
      </c>
      <c r="J2036">
        <v>0</v>
      </c>
      <c r="K2036">
        <v>0</v>
      </c>
      <c r="L2036">
        <v>0</v>
      </c>
      <c r="M2036">
        <v>0</v>
      </c>
      <c r="N2036">
        <v>0</v>
      </c>
      <c r="O2036">
        <v>0</v>
      </c>
      <c r="P2036">
        <v>0</v>
      </c>
      <c r="Q2036">
        <v>0</v>
      </c>
    </row>
    <row r="2037" spans="1:17" x14ac:dyDescent="0.2">
      <c r="A2037" t="s">
        <v>19775</v>
      </c>
      <c r="B2037" t="s">
        <v>88</v>
      </c>
      <c r="C2037" t="s">
        <v>192</v>
      </c>
      <c r="D2037" t="s">
        <v>17736</v>
      </c>
      <c r="E2037" t="s">
        <v>81</v>
      </c>
      <c r="F2037" t="s">
        <v>4929</v>
      </c>
      <c r="G2037">
        <v>0</v>
      </c>
      <c r="H2037">
        <v>8</v>
      </c>
      <c r="I2037">
        <v>1</v>
      </c>
      <c r="J2037">
        <v>7</v>
      </c>
      <c r="K2037">
        <v>0</v>
      </c>
      <c r="L2037">
        <v>0</v>
      </c>
      <c r="M2037">
        <v>0</v>
      </c>
      <c r="N2037">
        <v>0</v>
      </c>
      <c r="O2037">
        <v>0</v>
      </c>
      <c r="P2037">
        <v>0</v>
      </c>
      <c r="Q2037">
        <v>0</v>
      </c>
    </row>
    <row r="2038" spans="1:17" x14ac:dyDescent="0.2">
      <c r="A2038" t="s">
        <v>19776</v>
      </c>
      <c r="B2038" t="s">
        <v>88</v>
      </c>
      <c r="C2038" t="s">
        <v>192</v>
      </c>
      <c r="D2038" t="s">
        <v>17736</v>
      </c>
      <c r="E2038" t="s">
        <v>81</v>
      </c>
      <c r="F2038" t="s">
        <v>4931</v>
      </c>
      <c r="G2038">
        <v>0</v>
      </c>
      <c r="H2038">
        <v>8</v>
      </c>
      <c r="I2038">
        <v>1</v>
      </c>
      <c r="J2038">
        <v>7</v>
      </c>
      <c r="K2038">
        <v>0</v>
      </c>
      <c r="L2038">
        <v>0</v>
      </c>
      <c r="M2038">
        <v>0</v>
      </c>
      <c r="N2038">
        <v>0</v>
      </c>
      <c r="O2038">
        <v>0</v>
      </c>
      <c r="P2038">
        <v>0</v>
      </c>
      <c r="Q2038">
        <v>0</v>
      </c>
    </row>
    <row r="2039" spans="1:17" x14ac:dyDescent="0.2">
      <c r="A2039" t="s">
        <v>19777</v>
      </c>
      <c r="B2039" t="s">
        <v>88</v>
      </c>
      <c r="C2039" t="s">
        <v>192</v>
      </c>
      <c r="D2039" t="s">
        <v>17736</v>
      </c>
      <c r="E2039" t="s">
        <v>81</v>
      </c>
      <c r="F2039" t="s">
        <v>4933</v>
      </c>
      <c r="G2039">
        <v>0</v>
      </c>
      <c r="H2039">
        <v>0</v>
      </c>
      <c r="I2039">
        <v>0</v>
      </c>
      <c r="J2039">
        <v>0</v>
      </c>
      <c r="K2039">
        <v>0</v>
      </c>
      <c r="L2039">
        <v>0</v>
      </c>
      <c r="M2039">
        <v>8</v>
      </c>
      <c r="N2039">
        <v>0</v>
      </c>
      <c r="O2039">
        <v>0</v>
      </c>
      <c r="P2039">
        <v>0</v>
      </c>
      <c r="Q2039">
        <v>0</v>
      </c>
    </row>
    <row r="2040" spans="1:17" x14ac:dyDescent="0.2">
      <c r="A2040" t="s">
        <v>19778</v>
      </c>
      <c r="B2040" t="s">
        <v>88</v>
      </c>
      <c r="C2040" t="s">
        <v>192</v>
      </c>
      <c r="D2040" t="s">
        <v>17736</v>
      </c>
      <c r="E2040" t="s">
        <v>81</v>
      </c>
      <c r="F2040" t="s">
        <v>4935</v>
      </c>
      <c r="G2040">
        <v>0</v>
      </c>
      <c r="H2040">
        <v>8</v>
      </c>
      <c r="I2040">
        <v>1</v>
      </c>
      <c r="J2040">
        <v>7</v>
      </c>
      <c r="K2040">
        <v>0</v>
      </c>
      <c r="L2040">
        <v>0</v>
      </c>
      <c r="M2040">
        <v>0</v>
      </c>
      <c r="N2040">
        <v>0</v>
      </c>
      <c r="O2040">
        <v>0</v>
      </c>
      <c r="P2040">
        <v>0</v>
      </c>
      <c r="Q2040">
        <v>0</v>
      </c>
    </row>
    <row r="2041" spans="1:17" x14ac:dyDescent="0.2">
      <c r="A2041" t="s">
        <v>19779</v>
      </c>
      <c r="B2041" t="s">
        <v>88</v>
      </c>
      <c r="C2041" t="s">
        <v>192</v>
      </c>
      <c r="D2041" t="s">
        <v>17736</v>
      </c>
      <c r="E2041" t="s">
        <v>81</v>
      </c>
      <c r="F2041" t="s">
        <v>4937</v>
      </c>
      <c r="G2041">
        <v>0</v>
      </c>
      <c r="H2041">
        <v>8</v>
      </c>
      <c r="I2041">
        <v>1</v>
      </c>
      <c r="J2041">
        <v>7</v>
      </c>
      <c r="K2041">
        <v>0</v>
      </c>
      <c r="L2041">
        <v>0</v>
      </c>
      <c r="M2041">
        <v>0</v>
      </c>
      <c r="N2041">
        <v>0</v>
      </c>
      <c r="O2041">
        <v>0</v>
      </c>
      <c r="P2041">
        <v>0</v>
      </c>
      <c r="Q2041">
        <v>0</v>
      </c>
    </row>
    <row r="2042" spans="1:17" x14ac:dyDescent="0.2">
      <c r="A2042" t="s">
        <v>19780</v>
      </c>
      <c r="B2042" t="s">
        <v>88</v>
      </c>
      <c r="C2042" t="s">
        <v>192</v>
      </c>
      <c r="D2042" t="s">
        <v>17736</v>
      </c>
      <c r="E2042" t="s">
        <v>81</v>
      </c>
      <c r="F2042" t="s">
        <v>4939</v>
      </c>
      <c r="G2042">
        <v>0</v>
      </c>
      <c r="H2042">
        <v>0</v>
      </c>
      <c r="I2042">
        <v>0</v>
      </c>
      <c r="J2042">
        <v>0</v>
      </c>
      <c r="K2042">
        <v>0</v>
      </c>
      <c r="L2042">
        <v>0</v>
      </c>
      <c r="M2042">
        <v>8</v>
      </c>
      <c r="N2042">
        <v>0</v>
      </c>
      <c r="O2042">
        <v>0</v>
      </c>
      <c r="P2042">
        <v>0</v>
      </c>
      <c r="Q2042">
        <v>0</v>
      </c>
    </row>
    <row r="2043" spans="1:17" x14ac:dyDescent="0.2">
      <c r="A2043" t="s">
        <v>19781</v>
      </c>
      <c r="B2043" t="s">
        <v>88</v>
      </c>
      <c r="C2043" t="s">
        <v>192</v>
      </c>
      <c r="D2043" t="s">
        <v>17736</v>
      </c>
      <c r="E2043" t="s">
        <v>81</v>
      </c>
      <c r="F2043" t="s">
        <v>4941</v>
      </c>
      <c r="G2043">
        <v>0</v>
      </c>
      <c r="H2043">
        <v>8</v>
      </c>
      <c r="I2043">
        <v>1</v>
      </c>
      <c r="J2043">
        <v>7</v>
      </c>
      <c r="K2043">
        <v>0</v>
      </c>
      <c r="L2043">
        <v>0</v>
      </c>
      <c r="M2043">
        <v>0</v>
      </c>
      <c r="N2043">
        <v>0</v>
      </c>
      <c r="O2043">
        <v>0</v>
      </c>
      <c r="P2043">
        <v>0</v>
      </c>
      <c r="Q2043">
        <v>0</v>
      </c>
    </row>
    <row r="2044" spans="1:17" x14ac:dyDescent="0.2">
      <c r="A2044" t="s">
        <v>19782</v>
      </c>
      <c r="B2044" t="s">
        <v>88</v>
      </c>
      <c r="C2044" t="s">
        <v>192</v>
      </c>
      <c r="D2044" t="s">
        <v>17736</v>
      </c>
      <c r="E2044" t="s">
        <v>81</v>
      </c>
      <c r="F2044" t="s">
        <v>4943</v>
      </c>
      <c r="G2044">
        <v>0</v>
      </c>
      <c r="H2044">
        <v>0</v>
      </c>
      <c r="I2044">
        <v>0</v>
      </c>
      <c r="J2044">
        <v>0</v>
      </c>
      <c r="K2044">
        <v>0</v>
      </c>
      <c r="L2044">
        <v>0</v>
      </c>
      <c r="M2044">
        <v>8</v>
      </c>
      <c r="N2044">
        <v>0</v>
      </c>
      <c r="O2044">
        <v>0</v>
      </c>
      <c r="P2044">
        <v>0</v>
      </c>
      <c r="Q2044">
        <v>0</v>
      </c>
    </row>
    <row r="2045" spans="1:17" x14ac:dyDescent="0.2">
      <c r="A2045" t="s">
        <v>19783</v>
      </c>
      <c r="B2045" t="s">
        <v>88</v>
      </c>
      <c r="C2045" t="s">
        <v>192</v>
      </c>
      <c r="D2045" t="s">
        <v>17736</v>
      </c>
      <c r="E2045" t="s">
        <v>81</v>
      </c>
      <c r="F2045" t="s">
        <v>4925</v>
      </c>
      <c r="G2045">
        <v>0</v>
      </c>
      <c r="H2045">
        <v>0</v>
      </c>
      <c r="I2045">
        <v>0</v>
      </c>
      <c r="J2045">
        <v>0</v>
      </c>
      <c r="K2045">
        <v>0</v>
      </c>
      <c r="L2045">
        <v>0</v>
      </c>
      <c r="M2045">
        <v>0</v>
      </c>
      <c r="N2045">
        <v>8</v>
      </c>
      <c r="O2045">
        <v>8</v>
      </c>
      <c r="P2045">
        <v>0</v>
      </c>
      <c r="Q2045">
        <v>0</v>
      </c>
    </row>
    <row r="2046" spans="1:17" x14ac:dyDescent="0.2">
      <c r="A2046" t="s">
        <v>19784</v>
      </c>
      <c r="B2046" t="s">
        <v>88</v>
      </c>
      <c r="C2046" t="s">
        <v>192</v>
      </c>
      <c r="D2046" t="s">
        <v>17736</v>
      </c>
      <c r="E2046" t="s">
        <v>81</v>
      </c>
      <c r="F2046" t="s">
        <v>4927</v>
      </c>
      <c r="G2046">
        <v>0</v>
      </c>
      <c r="H2046">
        <v>0</v>
      </c>
      <c r="I2046">
        <v>0</v>
      </c>
      <c r="J2046">
        <v>0</v>
      </c>
      <c r="K2046">
        <v>0</v>
      </c>
      <c r="L2046">
        <v>0</v>
      </c>
      <c r="M2046">
        <v>0</v>
      </c>
      <c r="N2046">
        <v>8</v>
      </c>
      <c r="O2046">
        <v>8</v>
      </c>
      <c r="P2046">
        <v>0</v>
      </c>
      <c r="Q2046">
        <v>0</v>
      </c>
    </row>
    <row r="2047" spans="1:17" x14ac:dyDescent="0.2">
      <c r="A2047" t="s">
        <v>19785</v>
      </c>
      <c r="B2047" t="s">
        <v>88</v>
      </c>
      <c r="C2047" t="s">
        <v>192</v>
      </c>
      <c r="D2047" t="s">
        <v>17736</v>
      </c>
      <c r="E2047" t="s">
        <v>81</v>
      </c>
      <c r="F2047" t="s">
        <v>17734</v>
      </c>
      <c r="G2047">
        <v>8</v>
      </c>
      <c r="H2047">
        <v>0</v>
      </c>
      <c r="I2047">
        <v>0</v>
      </c>
      <c r="J2047">
        <v>0</v>
      </c>
      <c r="K2047">
        <v>0</v>
      </c>
      <c r="L2047">
        <v>0</v>
      </c>
      <c r="M2047">
        <v>0</v>
      </c>
      <c r="N2047">
        <v>0</v>
      </c>
      <c r="O2047">
        <v>0</v>
      </c>
      <c r="P2047">
        <v>0</v>
      </c>
      <c r="Q2047">
        <v>0</v>
      </c>
    </row>
    <row r="2048" spans="1:17" x14ac:dyDescent="0.2">
      <c r="A2048" t="s">
        <v>19786</v>
      </c>
      <c r="B2048" t="s">
        <v>88</v>
      </c>
      <c r="C2048" t="s">
        <v>192</v>
      </c>
      <c r="D2048" t="s">
        <v>17748</v>
      </c>
      <c r="E2048" t="s">
        <v>81</v>
      </c>
      <c r="F2048" t="s">
        <v>17749</v>
      </c>
      <c r="G2048">
        <v>0</v>
      </c>
      <c r="H2048">
        <v>0</v>
      </c>
      <c r="I2048">
        <v>0</v>
      </c>
      <c r="J2048">
        <v>0</v>
      </c>
      <c r="K2048">
        <v>0</v>
      </c>
      <c r="L2048">
        <v>0</v>
      </c>
      <c r="M2048">
        <v>0</v>
      </c>
      <c r="N2048">
        <v>1</v>
      </c>
      <c r="O2048">
        <v>1</v>
      </c>
      <c r="P2048">
        <v>0</v>
      </c>
      <c r="Q2048">
        <v>0</v>
      </c>
    </row>
    <row r="2049" spans="1:17" x14ac:dyDescent="0.2">
      <c r="A2049" t="s">
        <v>19787</v>
      </c>
      <c r="B2049" t="s">
        <v>88</v>
      </c>
      <c r="C2049" t="s">
        <v>192</v>
      </c>
      <c r="D2049" t="s">
        <v>17748</v>
      </c>
      <c r="E2049" t="s">
        <v>81</v>
      </c>
      <c r="F2049" t="s">
        <v>17734</v>
      </c>
      <c r="G2049">
        <v>1</v>
      </c>
      <c r="H2049">
        <v>0</v>
      </c>
      <c r="I2049">
        <v>0</v>
      </c>
      <c r="J2049">
        <v>0</v>
      </c>
      <c r="K2049">
        <v>0</v>
      </c>
      <c r="L2049">
        <v>0</v>
      </c>
      <c r="M2049">
        <v>0</v>
      </c>
      <c r="N2049">
        <v>0</v>
      </c>
      <c r="O2049">
        <v>0</v>
      </c>
      <c r="P2049">
        <v>0</v>
      </c>
      <c r="Q2049">
        <v>0</v>
      </c>
    </row>
    <row r="2050" spans="1:17" x14ac:dyDescent="0.2">
      <c r="A2050" t="s">
        <v>19788</v>
      </c>
      <c r="B2050" t="s">
        <v>88</v>
      </c>
      <c r="C2050" t="s">
        <v>193</v>
      </c>
      <c r="D2050" t="s">
        <v>17736</v>
      </c>
      <c r="E2050" t="s">
        <v>83</v>
      </c>
      <c r="F2050" t="s">
        <v>4929</v>
      </c>
      <c r="G2050">
        <v>0</v>
      </c>
      <c r="H2050">
        <v>14</v>
      </c>
      <c r="I2050">
        <v>1</v>
      </c>
      <c r="J2050">
        <v>11</v>
      </c>
      <c r="K2050">
        <v>1</v>
      </c>
      <c r="L2050">
        <v>1</v>
      </c>
      <c r="M2050">
        <v>0</v>
      </c>
      <c r="N2050">
        <v>0</v>
      </c>
      <c r="O2050">
        <v>0</v>
      </c>
      <c r="P2050">
        <v>0</v>
      </c>
      <c r="Q2050">
        <v>0</v>
      </c>
    </row>
    <row r="2051" spans="1:17" x14ac:dyDescent="0.2">
      <c r="A2051" t="s">
        <v>19789</v>
      </c>
      <c r="B2051" t="s">
        <v>88</v>
      </c>
      <c r="C2051" t="s">
        <v>193</v>
      </c>
      <c r="D2051" t="s">
        <v>17736</v>
      </c>
      <c r="E2051" t="s">
        <v>83</v>
      </c>
      <c r="F2051" t="s">
        <v>4931</v>
      </c>
      <c r="G2051">
        <v>0</v>
      </c>
      <c r="H2051">
        <v>14</v>
      </c>
      <c r="I2051">
        <v>0</v>
      </c>
      <c r="J2051">
        <v>12</v>
      </c>
      <c r="K2051">
        <v>1</v>
      </c>
      <c r="L2051">
        <v>1</v>
      </c>
      <c r="M2051">
        <v>0</v>
      </c>
      <c r="N2051">
        <v>0</v>
      </c>
      <c r="O2051">
        <v>0</v>
      </c>
      <c r="P2051">
        <v>0</v>
      </c>
      <c r="Q2051">
        <v>0</v>
      </c>
    </row>
    <row r="2052" spans="1:17" x14ac:dyDescent="0.2">
      <c r="A2052" t="s">
        <v>19790</v>
      </c>
      <c r="B2052" t="s">
        <v>88</v>
      </c>
      <c r="C2052" t="s">
        <v>193</v>
      </c>
      <c r="D2052" t="s">
        <v>17736</v>
      </c>
      <c r="E2052" t="s">
        <v>83</v>
      </c>
      <c r="F2052" t="s">
        <v>4933</v>
      </c>
      <c r="G2052">
        <v>0</v>
      </c>
      <c r="H2052">
        <v>0</v>
      </c>
      <c r="I2052">
        <v>0</v>
      </c>
      <c r="J2052">
        <v>0</v>
      </c>
      <c r="K2052">
        <v>0</v>
      </c>
      <c r="L2052">
        <v>0</v>
      </c>
      <c r="M2052">
        <v>14</v>
      </c>
      <c r="N2052">
        <v>0</v>
      </c>
      <c r="O2052">
        <v>0</v>
      </c>
      <c r="P2052">
        <v>0</v>
      </c>
      <c r="Q2052">
        <v>0</v>
      </c>
    </row>
    <row r="2053" spans="1:17" x14ac:dyDescent="0.2">
      <c r="A2053" t="s">
        <v>19791</v>
      </c>
      <c r="B2053" t="s">
        <v>88</v>
      </c>
      <c r="C2053" t="s">
        <v>193</v>
      </c>
      <c r="D2053" t="s">
        <v>17736</v>
      </c>
      <c r="E2053" t="s">
        <v>83</v>
      </c>
      <c r="F2053" t="s">
        <v>4935</v>
      </c>
      <c r="G2053">
        <v>0</v>
      </c>
      <c r="H2053">
        <v>14</v>
      </c>
      <c r="I2053">
        <v>0</v>
      </c>
      <c r="J2053">
        <v>12</v>
      </c>
      <c r="K2053">
        <v>1</v>
      </c>
      <c r="L2053">
        <v>1</v>
      </c>
      <c r="M2053">
        <v>0</v>
      </c>
      <c r="N2053">
        <v>0</v>
      </c>
      <c r="O2053">
        <v>0</v>
      </c>
      <c r="P2053">
        <v>0</v>
      </c>
      <c r="Q2053">
        <v>0</v>
      </c>
    </row>
    <row r="2054" spans="1:17" x14ac:dyDescent="0.2">
      <c r="A2054" t="s">
        <v>19792</v>
      </c>
      <c r="B2054" t="s">
        <v>88</v>
      </c>
      <c r="C2054" t="s">
        <v>193</v>
      </c>
      <c r="D2054" t="s">
        <v>17736</v>
      </c>
      <c r="E2054" t="s">
        <v>83</v>
      </c>
      <c r="F2054" t="s">
        <v>4937</v>
      </c>
      <c r="G2054">
        <v>0</v>
      </c>
      <c r="H2054">
        <v>14</v>
      </c>
      <c r="I2054">
        <v>0</v>
      </c>
      <c r="J2054">
        <v>12</v>
      </c>
      <c r="K2054">
        <v>1</v>
      </c>
      <c r="L2054">
        <v>1</v>
      </c>
      <c r="M2054">
        <v>0</v>
      </c>
      <c r="N2054">
        <v>0</v>
      </c>
      <c r="O2054">
        <v>0</v>
      </c>
      <c r="P2054">
        <v>0</v>
      </c>
      <c r="Q2054">
        <v>0</v>
      </c>
    </row>
    <row r="2055" spans="1:17" x14ac:dyDescent="0.2">
      <c r="A2055" t="s">
        <v>19793</v>
      </c>
      <c r="B2055" t="s">
        <v>88</v>
      </c>
      <c r="C2055" t="s">
        <v>193</v>
      </c>
      <c r="D2055" t="s">
        <v>17736</v>
      </c>
      <c r="E2055" t="s">
        <v>83</v>
      </c>
      <c r="F2055" t="s">
        <v>4939</v>
      </c>
      <c r="G2055">
        <v>0</v>
      </c>
      <c r="H2055">
        <v>0</v>
      </c>
      <c r="I2055">
        <v>0</v>
      </c>
      <c r="J2055">
        <v>0</v>
      </c>
      <c r="K2055">
        <v>0</v>
      </c>
      <c r="L2055">
        <v>0</v>
      </c>
      <c r="M2055">
        <v>14</v>
      </c>
      <c r="N2055">
        <v>0</v>
      </c>
      <c r="O2055">
        <v>0</v>
      </c>
      <c r="P2055">
        <v>0</v>
      </c>
      <c r="Q2055">
        <v>0</v>
      </c>
    </row>
    <row r="2056" spans="1:17" x14ac:dyDescent="0.2">
      <c r="A2056" t="s">
        <v>19794</v>
      </c>
      <c r="B2056" t="s">
        <v>88</v>
      </c>
      <c r="C2056" t="s">
        <v>257</v>
      </c>
      <c r="D2056" t="s">
        <v>17748</v>
      </c>
      <c r="E2056" t="s">
        <v>81</v>
      </c>
      <c r="F2056" t="s">
        <v>17734</v>
      </c>
      <c r="G2056">
        <v>1</v>
      </c>
      <c r="H2056">
        <v>0</v>
      </c>
      <c r="I2056">
        <v>0</v>
      </c>
      <c r="J2056">
        <v>0</v>
      </c>
      <c r="K2056">
        <v>0</v>
      </c>
      <c r="L2056">
        <v>0</v>
      </c>
      <c r="M2056">
        <v>0</v>
      </c>
      <c r="N2056">
        <v>0</v>
      </c>
      <c r="O2056">
        <v>0</v>
      </c>
      <c r="P2056">
        <v>0</v>
      </c>
      <c r="Q2056">
        <v>0</v>
      </c>
    </row>
    <row r="2057" spans="1:17" x14ac:dyDescent="0.2">
      <c r="A2057" t="s">
        <v>19795</v>
      </c>
      <c r="B2057" t="s">
        <v>88</v>
      </c>
      <c r="C2057" t="s">
        <v>258</v>
      </c>
      <c r="D2057" t="s">
        <v>17768</v>
      </c>
      <c r="E2057" t="s">
        <v>83</v>
      </c>
      <c r="F2057" t="s">
        <v>17734</v>
      </c>
      <c r="G2057">
        <v>2</v>
      </c>
      <c r="H2057">
        <v>0</v>
      </c>
      <c r="I2057">
        <v>0</v>
      </c>
      <c r="J2057">
        <v>0</v>
      </c>
      <c r="K2057">
        <v>0</v>
      </c>
      <c r="L2057">
        <v>0</v>
      </c>
      <c r="M2057">
        <v>0</v>
      </c>
      <c r="N2057">
        <v>0</v>
      </c>
      <c r="O2057">
        <v>0</v>
      </c>
      <c r="P2057">
        <v>0</v>
      </c>
      <c r="Q2057">
        <v>0</v>
      </c>
    </row>
    <row r="2058" spans="1:17" x14ac:dyDescent="0.2">
      <c r="A2058" t="s">
        <v>19796</v>
      </c>
      <c r="B2058" t="s">
        <v>88</v>
      </c>
      <c r="C2058" t="s">
        <v>258</v>
      </c>
      <c r="D2058" t="s">
        <v>17768</v>
      </c>
      <c r="E2058" t="s">
        <v>81</v>
      </c>
      <c r="F2058" t="s">
        <v>17734</v>
      </c>
      <c r="G2058">
        <v>1</v>
      </c>
      <c r="H2058">
        <v>0</v>
      </c>
      <c r="I2058">
        <v>0</v>
      </c>
      <c r="J2058">
        <v>0</v>
      </c>
      <c r="K2058">
        <v>0</v>
      </c>
      <c r="L2058">
        <v>0</v>
      </c>
      <c r="M2058">
        <v>0</v>
      </c>
      <c r="N2058">
        <v>0</v>
      </c>
      <c r="O2058">
        <v>0</v>
      </c>
      <c r="P2058">
        <v>0</v>
      </c>
      <c r="Q2058">
        <v>0</v>
      </c>
    </row>
    <row r="2059" spans="1:17" x14ac:dyDescent="0.2">
      <c r="A2059" t="s">
        <v>19797</v>
      </c>
      <c r="B2059" t="s">
        <v>88</v>
      </c>
      <c r="C2059" t="s">
        <v>258</v>
      </c>
      <c r="D2059" t="s">
        <v>17736</v>
      </c>
      <c r="E2059" t="s">
        <v>83</v>
      </c>
      <c r="F2059" t="s">
        <v>4929</v>
      </c>
      <c r="G2059">
        <v>0</v>
      </c>
      <c r="H2059">
        <v>11</v>
      </c>
      <c r="I2059">
        <v>2</v>
      </c>
      <c r="J2059">
        <v>9</v>
      </c>
      <c r="K2059">
        <v>0</v>
      </c>
      <c r="L2059">
        <v>0</v>
      </c>
      <c r="M2059">
        <v>0</v>
      </c>
      <c r="N2059">
        <v>0</v>
      </c>
      <c r="O2059">
        <v>0</v>
      </c>
      <c r="P2059">
        <v>0</v>
      </c>
      <c r="Q2059">
        <v>0</v>
      </c>
    </row>
    <row r="2060" spans="1:17" x14ac:dyDescent="0.2">
      <c r="A2060" t="s">
        <v>19798</v>
      </c>
      <c r="B2060" t="s">
        <v>88</v>
      </c>
      <c r="C2060" t="s">
        <v>258</v>
      </c>
      <c r="D2060" t="s">
        <v>17736</v>
      </c>
      <c r="E2060" t="s">
        <v>83</v>
      </c>
      <c r="F2060" t="s">
        <v>4931</v>
      </c>
      <c r="G2060">
        <v>0</v>
      </c>
      <c r="H2060">
        <v>11</v>
      </c>
      <c r="I2060">
        <v>1</v>
      </c>
      <c r="J2060">
        <v>10</v>
      </c>
      <c r="K2060">
        <v>0</v>
      </c>
      <c r="L2060">
        <v>0</v>
      </c>
      <c r="M2060">
        <v>0</v>
      </c>
      <c r="N2060">
        <v>0</v>
      </c>
      <c r="O2060">
        <v>0</v>
      </c>
      <c r="P2060">
        <v>0</v>
      </c>
      <c r="Q2060">
        <v>0</v>
      </c>
    </row>
    <row r="2061" spans="1:17" x14ac:dyDescent="0.2">
      <c r="A2061" t="s">
        <v>19799</v>
      </c>
      <c r="B2061" t="s">
        <v>88</v>
      </c>
      <c r="C2061" t="s">
        <v>258</v>
      </c>
      <c r="D2061" t="s">
        <v>17736</v>
      </c>
      <c r="E2061" t="s">
        <v>83</v>
      </c>
      <c r="F2061" t="s">
        <v>4933</v>
      </c>
      <c r="G2061">
        <v>0</v>
      </c>
      <c r="H2061">
        <v>0</v>
      </c>
      <c r="I2061">
        <v>0</v>
      </c>
      <c r="J2061">
        <v>0</v>
      </c>
      <c r="K2061">
        <v>0</v>
      </c>
      <c r="L2061">
        <v>0</v>
      </c>
      <c r="M2061">
        <v>11</v>
      </c>
      <c r="N2061">
        <v>0</v>
      </c>
      <c r="O2061">
        <v>0</v>
      </c>
      <c r="P2061">
        <v>0</v>
      </c>
      <c r="Q2061">
        <v>0</v>
      </c>
    </row>
    <row r="2062" spans="1:17" x14ac:dyDescent="0.2">
      <c r="A2062" t="s">
        <v>19800</v>
      </c>
      <c r="B2062" t="s">
        <v>88</v>
      </c>
      <c r="C2062" t="s">
        <v>258</v>
      </c>
      <c r="D2062" t="s">
        <v>17736</v>
      </c>
      <c r="E2062" t="s">
        <v>83</v>
      </c>
      <c r="F2062" t="s">
        <v>4935</v>
      </c>
      <c r="G2062">
        <v>0</v>
      </c>
      <c r="H2062">
        <v>11</v>
      </c>
      <c r="I2062">
        <v>1</v>
      </c>
      <c r="J2062">
        <v>10</v>
      </c>
      <c r="K2062">
        <v>0</v>
      </c>
      <c r="L2062">
        <v>0</v>
      </c>
      <c r="M2062">
        <v>0</v>
      </c>
      <c r="N2062">
        <v>0</v>
      </c>
      <c r="O2062">
        <v>0</v>
      </c>
      <c r="P2062">
        <v>0</v>
      </c>
      <c r="Q2062">
        <v>0</v>
      </c>
    </row>
    <row r="2063" spans="1:17" x14ac:dyDescent="0.2">
      <c r="A2063" t="s">
        <v>19801</v>
      </c>
      <c r="B2063" t="s">
        <v>88</v>
      </c>
      <c r="C2063" t="s">
        <v>258</v>
      </c>
      <c r="D2063" t="s">
        <v>17736</v>
      </c>
      <c r="E2063" t="s">
        <v>83</v>
      </c>
      <c r="F2063" t="s">
        <v>4937</v>
      </c>
      <c r="G2063">
        <v>0</v>
      </c>
      <c r="H2063">
        <v>11</v>
      </c>
      <c r="I2063">
        <v>1</v>
      </c>
      <c r="J2063">
        <v>10</v>
      </c>
      <c r="K2063">
        <v>0</v>
      </c>
      <c r="L2063">
        <v>0</v>
      </c>
      <c r="M2063">
        <v>0</v>
      </c>
      <c r="N2063">
        <v>0</v>
      </c>
      <c r="O2063">
        <v>0</v>
      </c>
      <c r="P2063">
        <v>0</v>
      </c>
      <c r="Q2063">
        <v>0</v>
      </c>
    </row>
    <row r="2064" spans="1:17" x14ac:dyDescent="0.2">
      <c r="A2064" t="s">
        <v>19802</v>
      </c>
      <c r="B2064" t="s">
        <v>88</v>
      </c>
      <c r="C2064" t="s">
        <v>258</v>
      </c>
      <c r="D2064" t="s">
        <v>17736</v>
      </c>
      <c r="E2064" t="s">
        <v>83</v>
      </c>
      <c r="F2064" t="s">
        <v>4939</v>
      </c>
      <c r="G2064">
        <v>0</v>
      </c>
      <c r="H2064">
        <v>0</v>
      </c>
      <c r="I2064">
        <v>0</v>
      </c>
      <c r="J2064">
        <v>0</v>
      </c>
      <c r="K2064">
        <v>0</v>
      </c>
      <c r="L2064">
        <v>0</v>
      </c>
      <c r="M2064">
        <v>11</v>
      </c>
      <c r="N2064">
        <v>0</v>
      </c>
      <c r="O2064">
        <v>0</v>
      </c>
      <c r="P2064">
        <v>0</v>
      </c>
      <c r="Q2064">
        <v>0</v>
      </c>
    </row>
    <row r="2065" spans="1:17" x14ac:dyDescent="0.2">
      <c r="A2065" t="s">
        <v>19803</v>
      </c>
      <c r="B2065" t="s">
        <v>88</v>
      </c>
      <c r="C2065" t="s">
        <v>258</v>
      </c>
      <c r="D2065" t="s">
        <v>17736</v>
      </c>
      <c r="E2065" t="s">
        <v>83</v>
      </c>
      <c r="F2065" t="s">
        <v>4941</v>
      </c>
      <c r="G2065">
        <v>0</v>
      </c>
      <c r="H2065">
        <v>11</v>
      </c>
      <c r="I2065">
        <v>1</v>
      </c>
      <c r="J2065">
        <v>10</v>
      </c>
      <c r="K2065">
        <v>0</v>
      </c>
      <c r="L2065">
        <v>0</v>
      </c>
      <c r="M2065">
        <v>0</v>
      </c>
      <c r="N2065">
        <v>0</v>
      </c>
      <c r="O2065">
        <v>0</v>
      </c>
      <c r="P2065">
        <v>0</v>
      </c>
      <c r="Q2065">
        <v>0</v>
      </c>
    </row>
    <row r="2066" spans="1:17" x14ac:dyDescent="0.2">
      <c r="A2066" t="s">
        <v>19804</v>
      </c>
      <c r="B2066" t="s">
        <v>88</v>
      </c>
      <c r="C2066" t="s">
        <v>258</v>
      </c>
      <c r="D2066" t="s">
        <v>17736</v>
      </c>
      <c r="E2066" t="s">
        <v>83</v>
      </c>
      <c r="F2066" t="s">
        <v>4943</v>
      </c>
      <c r="G2066">
        <v>0</v>
      </c>
      <c r="H2066">
        <v>0</v>
      </c>
      <c r="I2066">
        <v>0</v>
      </c>
      <c r="J2066">
        <v>0</v>
      </c>
      <c r="K2066">
        <v>0</v>
      </c>
      <c r="L2066">
        <v>0</v>
      </c>
      <c r="M2066">
        <v>11</v>
      </c>
      <c r="N2066">
        <v>0</v>
      </c>
      <c r="O2066">
        <v>0</v>
      </c>
      <c r="P2066">
        <v>0</v>
      </c>
      <c r="Q2066">
        <v>0</v>
      </c>
    </row>
    <row r="2067" spans="1:17" x14ac:dyDescent="0.2">
      <c r="A2067" t="s">
        <v>19805</v>
      </c>
      <c r="B2067" t="s">
        <v>88</v>
      </c>
      <c r="C2067" t="s">
        <v>258</v>
      </c>
      <c r="D2067" t="s">
        <v>17736</v>
      </c>
      <c r="E2067" t="s">
        <v>83</v>
      </c>
      <c r="F2067" t="s">
        <v>4925</v>
      </c>
      <c r="G2067">
        <v>0</v>
      </c>
      <c r="H2067">
        <v>0</v>
      </c>
      <c r="I2067">
        <v>0</v>
      </c>
      <c r="J2067">
        <v>0</v>
      </c>
      <c r="K2067">
        <v>0</v>
      </c>
      <c r="L2067">
        <v>0</v>
      </c>
      <c r="M2067">
        <v>0</v>
      </c>
      <c r="N2067">
        <v>11</v>
      </c>
      <c r="O2067">
        <v>11</v>
      </c>
      <c r="P2067">
        <v>0</v>
      </c>
      <c r="Q2067">
        <v>0</v>
      </c>
    </row>
    <row r="2068" spans="1:17" x14ac:dyDescent="0.2">
      <c r="A2068" t="s">
        <v>19806</v>
      </c>
      <c r="B2068" t="s">
        <v>88</v>
      </c>
      <c r="C2068" t="s">
        <v>258</v>
      </c>
      <c r="D2068" t="s">
        <v>17736</v>
      </c>
      <c r="E2068" t="s">
        <v>83</v>
      </c>
      <c r="F2068" t="s">
        <v>4927</v>
      </c>
      <c r="G2068">
        <v>0</v>
      </c>
      <c r="H2068">
        <v>0</v>
      </c>
      <c r="I2068">
        <v>0</v>
      </c>
      <c r="J2068">
        <v>0</v>
      </c>
      <c r="K2068">
        <v>0</v>
      </c>
      <c r="L2068">
        <v>0</v>
      </c>
      <c r="M2068">
        <v>0</v>
      </c>
      <c r="N2068">
        <v>9</v>
      </c>
      <c r="O2068">
        <v>9</v>
      </c>
      <c r="P2068">
        <v>0</v>
      </c>
      <c r="Q2068">
        <v>0</v>
      </c>
    </row>
    <row r="2069" spans="1:17" x14ac:dyDescent="0.2">
      <c r="A2069" t="s">
        <v>19807</v>
      </c>
      <c r="B2069" t="s">
        <v>88</v>
      </c>
      <c r="C2069" t="s">
        <v>258</v>
      </c>
      <c r="D2069" t="s">
        <v>17736</v>
      </c>
      <c r="E2069" t="s">
        <v>83</v>
      </c>
      <c r="F2069" t="s">
        <v>17734</v>
      </c>
      <c r="G2069">
        <v>11</v>
      </c>
      <c r="H2069">
        <v>0</v>
      </c>
      <c r="I2069">
        <v>0</v>
      </c>
      <c r="J2069">
        <v>0</v>
      </c>
      <c r="K2069">
        <v>0</v>
      </c>
      <c r="L2069">
        <v>0</v>
      </c>
      <c r="M2069">
        <v>0</v>
      </c>
      <c r="N2069">
        <v>0</v>
      </c>
      <c r="O2069">
        <v>0</v>
      </c>
      <c r="P2069">
        <v>0</v>
      </c>
      <c r="Q2069">
        <v>0</v>
      </c>
    </row>
    <row r="2070" spans="1:17" x14ac:dyDescent="0.2">
      <c r="A2070" t="s">
        <v>19808</v>
      </c>
      <c r="B2070" t="s">
        <v>88</v>
      </c>
      <c r="C2070" t="s">
        <v>258</v>
      </c>
      <c r="D2070" t="s">
        <v>17736</v>
      </c>
      <c r="E2070" t="s">
        <v>81</v>
      </c>
      <c r="F2070" t="s">
        <v>4929</v>
      </c>
      <c r="G2070">
        <v>0</v>
      </c>
      <c r="H2070">
        <v>12</v>
      </c>
      <c r="I2070">
        <v>2</v>
      </c>
      <c r="J2070">
        <v>8</v>
      </c>
      <c r="K2070">
        <v>0</v>
      </c>
      <c r="L2070">
        <v>2</v>
      </c>
      <c r="M2070">
        <v>0</v>
      </c>
      <c r="N2070">
        <v>0</v>
      </c>
      <c r="O2070">
        <v>0</v>
      </c>
      <c r="P2070">
        <v>0</v>
      </c>
      <c r="Q2070">
        <v>0</v>
      </c>
    </row>
    <row r="2071" spans="1:17" x14ac:dyDescent="0.2">
      <c r="A2071" t="s">
        <v>19809</v>
      </c>
      <c r="B2071" t="s">
        <v>88</v>
      </c>
      <c r="C2071" t="s">
        <v>258</v>
      </c>
      <c r="D2071" t="s">
        <v>17736</v>
      </c>
      <c r="E2071" t="s">
        <v>81</v>
      </c>
      <c r="F2071" t="s">
        <v>4931</v>
      </c>
      <c r="G2071">
        <v>0</v>
      </c>
      <c r="H2071">
        <v>12</v>
      </c>
      <c r="I2071">
        <v>1</v>
      </c>
      <c r="J2071">
        <v>9</v>
      </c>
      <c r="K2071">
        <v>0</v>
      </c>
      <c r="L2071">
        <v>2</v>
      </c>
      <c r="M2071">
        <v>0</v>
      </c>
      <c r="N2071">
        <v>0</v>
      </c>
      <c r="O2071">
        <v>0</v>
      </c>
      <c r="P2071">
        <v>0</v>
      </c>
      <c r="Q2071">
        <v>0</v>
      </c>
    </row>
    <row r="2072" spans="1:17" x14ac:dyDescent="0.2">
      <c r="A2072" t="s">
        <v>19810</v>
      </c>
      <c r="B2072" t="s">
        <v>88</v>
      </c>
      <c r="C2072" t="s">
        <v>258</v>
      </c>
      <c r="D2072" t="s">
        <v>17736</v>
      </c>
      <c r="E2072" t="s">
        <v>81</v>
      </c>
      <c r="F2072" t="s">
        <v>4933</v>
      </c>
      <c r="G2072">
        <v>0</v>
      </c>
      <c r="H2072">
        <v>0</v>
      </c>
      <c r="I2072">
        <v>0</v>
      </c>
      <c r="J2072">
        <v>0</v>
      </c>
      <c r="K2072">
        <v>0</v>
      </c>
      <c r="L2072">
        <v>0</v>
      </c>
      <c r="M2072">
        <v>12</v>
      </c>
      <c r="N2072">
        <v>0</v>
      </c>
      <c r="O2072">
        <v>0</v>
      </c>
      <c r="P2072">
        <v>0</v>
      </c>
      <c r="Q2072">
        <v>0</v>
      </c>
    </row>
    <row r="2073" spans="1:17" x14ac:dyDescent="0.2">
      <c r="A2073" t="s">
        <v>19811</v>
      </c>
      <c r="B2073" t="s">
        <v>88</v>
      </c>
      <c r="C2073" t="s">
        <v>258</v>
      </c>
      <c r="D2073" t="s">
        <v>17736</v>
      </c>
      <c r="E2073" t="s">
        <v>81</v>
      </c>
      <c r="F2073" t="s">
        <v>4935</v>
      </c>
      <c r="G2073">
        <v>0</v>
      </c>
      <c r="H2073">
        <v>12</v>
      </c>
      <c r="I2073">
        <v>1</v>
      </c>
      <c r="J2073">
        <v>9</v>
      </c>
      <c r="K2073">
        <v>0</v>
      </c>
      <c r="L2073">
        <v>2</v>
      </c>
      <c r="M2073">
        <v>0</v>
      </c>
      <c r="N2073">
        <v>0</v>
      </c>
      <c r="O2073">
        <v>0</v>
      </c>
      <c r="P2073">
        <v>0</v>
      </c>
      <c r="Q2073">
        <v>0</v>
      </c>
    </row>
    <row r="2074" spans="1:17" x14ac:dyDescent="0.2">
      <c r="A2074" t="s">
        <v>19812</v>
      </c>
      <c r="B2074" t="s">
        <v>88</v>
      </c>
      <c r="C2074" t="s">
        <v>258</v>
      </c>
      <c r="D2074" t="s">
        <v>17736</v>
      </c>
      <c r="E2074" t="s">
        <v>81</v>
      </c>
      <c r="F2074" t="s">
        <v>4937</v>
      </c>
      <c r="G2074">
        <v>0</v>
      </c>
      <c r="H2074">
        <v>12</v>
      </c>
      <c r="I2074">
        <v>1</v>
      </c>
      <c r="J2074">
        <v>9</v>
      </c>
      <c r="K2074">
        <v>0</v>
      </c>
      <c r="L2074">
        <v>2</v>
      </c>
      <c r="M2074">
        <v>0</v>
      </c>
      <c r="N2074">
        <v>0</v>
      </c>
      <c r="O2074">
        <v>0</v>
      </c>
      <c r="P2074">
        <v>0</v>
      </c>
      <c r="Q2074">
        <v>0</v>
      </c>
    </row>
    <row r="2075" spans="1:17" x14ac:dyDescent="0.2">
      <c r="A2075" t="s">
        <v>19813</v>
      </c>
      <c r="B2075" t="s">
        <v>88</v>
      </c>
      <c r="C2075" t="s">
        <v>258</v>
      </c>
      <c r="D2075" t="s">
        <v>17736</v>
      </c>
      <c r="E2075" t="s">
        <v>81</v>
      </c>
      <c r="F2075" t="s">
        <v>4939</v>
      </c>
      <c r="G2075">
        <v>0</v>
      </c>
      <c r="H2075">
        <v>0</v>
      </c>
      <c r="I2075">
        <v>0</v>
      </c>
      <c r="J2075">
        <v>0</v>
      </c>
      <c r="K2075">
        <v>0</v>
      </c>
      <c r="L2075">
        <v>0</v>
      </c>
      <c r="M2075">
        <v>12</v>
      </c>
      <c r="N2075">
        <v>0</v>
      </c>
      <c r="O2075">
        <v>0</v>
      </c>
      <c r="P2075">
        <v>0</v>
      </c>
      <c r="Q2075">
        <v>0</v>
      </c>
    </row>
    <row r="2076" spans="1:17" x14ac:dyDescent="0.2">
      <c r="A2076" t="s">
        <v>19814</v>
      </c>
      <c r="B2076" t="s">
        <v>88</v>
      </c>
      <c r="C2076" t="s">
        <v>258</v>
      </c>
      <c r="D2076" t="s">
        <v>17736</v>
      </c>
      <c r="E2076" t="s">
        <v>81</v>
      </c>
      <c r="F2076" t="s">
        <v>4941</v>
      </c>
      <c r="G2076">
        <v>0</v>
      </c>
      <c r="H2076">
        <v>12</v>
      </c>
      <c r="I2076">
        <v>1</v>
      </c>
      <c r="J2076">
        <v>9</v>
      </c>
      <c r="K2076">
        <v>0</v>
      </c>
      <c r="L2076">
        <v>2</v>
      </c>
      <c r="M2076">
        <v>0</v>
      </c>
      <c r="N2076">
        <v>0</v>
      </c>
      <c r="O2076">
        <v>0</v>
      </c>
      <c r="P2076">
        <v>0</v>
      </c>
      <c r="Q2076">
        <v>0</v>
      </c>
    </row>
    <row r="2077" spans="1:17" x14ac:dyDescent="0.2">
      <c r="A2077" t="s">
        <v>19815</v>
      </c>
      <c r="B2077" t="s">
        <v>88</v>
      </c>
      <c r="C2077" t="s">
        <v>258</v>
      </c>
      <c r="D2077" t="s">
        <v>17736</v>
      </c>
      <c r="E2077" t="s">
        <v>81</v>
      </c>
      <c r="F2077" t="s">
        <v>4943</v>
      </c>
      <c r="G2077">
        <v>0</v>
      </c>
      <c r="H2077">
        <v>0</v>
      </c>
      <c r="I2077">
        <v>0</v>
      </c>
      <c r="J2077">
        <v>0</v>
      </c>
      <c r="K2077">
        <v>0</v>
      </c>
      <c r="L2077">
        <v>0</v>
      </c>
      <c r="M2077">
        <v>12</v>
      </c>
      <c r="N2077">
        <v>0</v>
      </c>
      <c r="O2077">
        <v>0</v>
      </c>
      <c r="P2077">
        <v>0</v>
      </c>
      <c r="Q2077">
        <v>0</v>
      </c>
    </row>
    <row r="2078" spans="1:17" x14ac:dyDescent="0.2">
      <c r="A2078" t="s">
        <v>19816</v>
      </c>
      <c r="B2078" t="s">
        <v>88</v>
      </c>
      <c r="C2078" t="s">
        <v>258</v>
      </c>
      <c r="D2078" t="s">
        <v>17736</v>
      </c>
      <c r="E2078" t="s">
        <v>81</v>
      </c>
      <c r="F2078" t="s">
        <v>4925</v>
      </c>
      <c r="G2078">
        <v>0</v>
      </c>
      <c r="H2078">
        <v>0</v>
      </c>
      <c r="I2078">
        <v>0</v>
      </c>
      <c r="J2078">
        <v>0</v>
      </c>
      <c r="K2078">
        <v>0</v>
      </c>
      <c r="L2078">
        <v>0</v>
      </c>
      <c r="M2078">
        <v>0</v>
      </c>
      <c r="N2078">
        <v>12</v>
      </c>
      <c r="O2078">
        <v>10</v>
      </c>
      <c r="P2078">
        <v>1</v>
      </c>
      <c r="Q2078">
        <v>1</v>
      </c>
    </row>
    <row r="2079" spans="1:17" x14ac:dyDescent="0.2">
      <c r="A2079" t="s">
        <v>19817</v>
      </c>
      <c r="B2079" t="s">
        <v>88</v>
      </c>
      <c r="C2079" t="s">
        <v>253</v>
      </c>
      <c r="D2079" t="s">
        <v>17768</v>
      </c>
      <c r="E2079" t="s">
        <v>83</v>
      </c>
      <c r="F2079" t="s">
        <v>17734</v>
      </c>
      <c r="G2079">
        <v>2</v>
      </c>
      <c r="H2079">
        <v>0</v>
      </c>
      <c r="I2079">
        <v>0</v>
      </c>
      <c r="J2079">
        <v>0</v>
      </c>
      <c r="K2079">
        <v>0</v>
      </c>
      <c r="L2079">
        <v>0</v>
      </c>
      <c r="M2079">
        <v>0</v>
      </c>
      <c r="N2079">
        <v>0</v>
      </c>
      <c r="O2079">
        <v>0</v>
      </c>
      <c r="P2079">
        <v>0</v>
      </c>
      <c r="Q2079">
        <v>0</v>
      </c>
    </row>
    <row r="2080" spans="1:17" x14ac:dyDescent="0.2">
      <c r="A2080" t="s">
        <v>19818</v>
      </c>
      <c r="B2080" t="s">
        <v>88</v>
      </c>
      <c r="C2080" t="s">
        <v>253</v>
      </c>
      <c r="D2080" t="s">
        <v>17736</v>
      </c>
      <c r="E2080" t="s">
        <v>83</v>
      </c>
      <c r="F2080" t="s">
        <v>4929</v>
      </c>
      <c r="G2080">
        <v>0</v>
      </c>
      <c r="H2080">
        <v>36</v>
      </c>
      <c r="I2080">
        <v>3</v>
      </c>
      <c r="J2080">
        <v>30</v>
      </c>
      <c r="K2080">
        <v>1</v>
      </c>
      <c r="L2080">
        <v>2</v>
      </c>
      <c r="M2080">
        <v>0</v>
      </c>
      <c r="N2080">
        <v>0</v>
      </c>
      <c r="O2080">
        <v>0</v>
      </c>
      <c r="P2080">
        <v>0</v>
      </c>
      <c r="Q2080">
        <v>0</v>
      </c>
    </row>
    <row r="2081" spans="1:17" x14ac:dyDescent="0.2">
      <c r="A2081" t="s">
        <v>19819</v>
      </c>
      <c r="B2081" t="s">
        <v>88</v>
      </c>
      <c r="C2081" t="s">
        <v>253</v>
      </c>
      <c r="D2081" t="s">
        <v>17736</v>
      </c>
      <c r="E2081" t="s">
        <v>83</v>
      </c>
      <c r="F2081" t="s">
        <v>4931</v>
      </c>
      <c r="G2081">
        <v>0</v>
      </c>
      <c r="H2081">
        <v>36</v>
      </c>
      <c r="I2081">
        <v>3</v>
      </c>
      <c r="J2081">
        <v>28</v>
      </c>
      <c r="K2081">
        <v>3</v>
      </c>
      <c r="L2081">
        <v>2</v>
      </c>
      <c r="M2081">
        <v>0</v>
      </c>
      <c r="N2081">
        <v>0</v>
      </c>
      <c r="O2081">
        <v>0</v>
      </c>
      <c r="P2081">
        <v>0</v>
      </c>
      <c r="Q2081">
        <v>0</v>
      </c>
    </row>
    <row r="2082" spans="1:17" x14ac:dyDescent="0.2">
      <c r="A2082" t="s">
        <v>19820</v>
      </c>
      <c r="B2082" t="s">
        <v>88</v>
      </c>
      <c r="C2082" t="s">
        <v>253</v>
      </c>
      <c r="D2082" t="s">
        <v>17736</v>
      </c>
      <c r="E2082" t="s">
        <v>83</v>
      </c>
      <c r="F2082" t="s">
        <v>4933</v>
      </c>
      <c r="G2082">
        <v>0</v>
      </c>
      <c r="H2082">
        <v>0</v>
      </c>
      <c r="I2082">
        <v>0</v>
      </c>
      <c r="J2082">
        <v>0</v>
      </c>
      <c r="K2082">
        <v>0</v>
      </c>
      <c r="L2082">
        <v>0</v>
      </c>
      <c r="M2082">
        <v>36</v>
      </c>
      <c r="N2082">
        <v>0</v>
      </c>
      <c r="O2082">
        <v>0</v>
      </c>
      <c r="P2082">
        <v>0</v>
      </c>
      <c r="Q2082">
        <v>0</v>
      </c>
    </row>
    <row r="2083" spans="1:17" x14ac:dyDescent="0.2">
      <c r="A2083" t="s">
        <v>19821</v>
      </c>
      <c r="B2083" t="s">
        <v>88</v>
      </c>
      <c r="C2083" t="s">
        <v>253</v>
      </c>
      <c r="D2083" t="s">
        <v>17736</v>
      </c>
      <c r="E2083" t="s">
        <v>83</v>
      </c>
      <c r="F2083" t="s">
        <v>4935</v>
      </c>
      <c r="G2083">
        <v>0</v>
      </c>
      <c r="H2083">
        <v>36</v>
      </c>
      <c r="I2083">
        <v>3</v>
      </c>
      <c r="J2083">
        <v>28</v>
      </c>
      <c r="K2083">
        <v>3</v>
      </c>
      <c r="L2083">
        <v>2</v>
      </c>
      <c r="M2083">
        <v>0</v>
      </c>
      <c r="N2083">
        <v>0</v>
      </c>
      <c r="O2083">
        <v>0</v>
      </c>
      <c r="P2083">
        <v>0</v>
      </c>
      <c r="Q2083">
        <v>0</v>
      </c>
    </row>
    <row r="2084" spans="1:17" x14ac:dyDescent="0.2">
      <c r="A2084" t="s">
        <v>19822</v>
      </c>
      <c r="B2084" t="s">
        <v>88</v>
      </c>
      <c r="C2084" t="s">
        <v>253</v>
      </c>
      <c r="D2084" t="s">
        <v>17736</v>
      </c>
      <c r="E2084" t="s">
        <v>83</v>
      </c>
      <c r="F2084" t="s">
        <v>4937</v>
      </c>
      <c r="G2084">
        <v>0</v>
      </c>
      <c r="H2084">
        <v>36</v>
      </c>
      <c r="I2084">
        <v>3</v>
      </c>
      <c r="J2084">
        <v>29</v>
      </c>
      <c r="K2084">
        <v>2</v>
      </c>
      <c r="L2084">
        <v>2</v>
      </c>
      <c r="M2084">
        <v>0</v>
      </c>
      <c r="N2084">
        <v>0</v>
      </c>
      <c r="O2084">
        <v>0</v>
      </c>
      <c r="P2084">
        <v>0</v>
      </c>
      <c r="Q2084">
        <v>0</v>
      </c>
    </row>
    <row r="2085" spans="1:17" x14ac:dyDescent="0.2">
      <c r="A2085" t="s">
        <v>19823</v>
      </c>
      <c r="B2085" t="s">
        <v>88</v>
      </c>
      <c r="C2085" t="s">
        <v>253</v>
      </c>
      <c r="D2085" t="s">
        <v>17736</v>
      </c>
      <c r="E2085" t="s">
        <v>83</v>
      </c>
      <c r="F2085" t="s">
        <v>4939</v>
      </c>
      <c r="G2085">
        <v>0</v>
      </c>
      <c r="H2085">
        <v>0</v>
      </c>
      <c r="I2085">
        <v>0</v>
      </c>
      <c r="J2085">
        <v>0</v>
      </c>
      <c r="K2085">
        <v>0</v>
      </c>
      <c r="L2085">
        <v>0</v>
      </c>
      <c r="M2085">
        <v>36</v>
      </c>
      <c r="N2085">
        <v>0</v>
      </c>
      <c r="O2085">
        <v>0</v>
      </c>
      <c r="P2085">
        <v>0</v>
      </c>
      <c r="Q2085">
        <v>0</v>
      </c>
    </row>
    <row r="2086" spans="1:17" x14ac:dyDescent="0.2">
      <c r="A2086" t="s">
        <v>19824</v>
      </c>
      <c r="B2086" t="s">
        <v>88</v>
      </c>
      <c r="C2086" t="s">
        <v>253</v>
      </c>
      <c r="D2086" t="s">
        <v>17736</v>
      </c>
      <c r="E2086" t="s">
        <v>83</v>
      </c>
      <c r="F2086" t="s">
        <v>4941</v>
      </c>
      <c r="G2086">
        <v>0</v>
      </c>
      <c r="H2086">
        <v>36</v>
      </c>
      <c r="I2086">
        <v>3</v>
      </c>
      <c r="J2086">
        <v>30</v>
      </c>
      <c r="K2086">
        <v>1</v>
      </c>
      <c r="L2086">
        <v>2</v>
      </c>
      <c r="M2086">
        <v>0</v>
      </c>
      <c r="N2086">
        <v>0</v>
      </c>
      <c r="O2086">
        <v>0</v>
      </c>
      <c r="P2086">
        <v>0</v>
      </c>
      <c r="Q2086">
        <v>0</v>
      </c>
    </row>
    <row r="2087" spans="1:17" x14ac:dyDescent="0.2">
      <c r="A2087" t="s">
        <v>19825</v>
      </c>
      <c r="B2087" t="s">
        <v>89</v>
      </c>
      <c r="C2087" t="s">
        <v>200</v>
      </c>
      <c r="D2087" t="s">
        <v>17736</v>
      </c>
      <c r="E2087" t="s">
        <v>81</v>
      </c>
      <c r="F2087" t="s">
        <v>4937</v>
      </c>
      <c r="G2087">
        <v>0</v>
      </c>
      <c r="H2087">
        <v>11</v>
      </c>
      <c r="I2087">
        <v>1</v>
      </c>
      <c r="J2087">
        <v>7</v>
      </c>
      <c r="K2087">
        <v>3</v>
      </c>
      <c r="L2087">
        <v>0</v>
      </c>
      <c r="M2087">
        <v>0</v>
      </c>
      <c r="N2087">
        <v>0</v>
      </c>
      <c r="O2087">
        <v>0</v>
      </c>
      <c r="P2087">
        <v>0</v>
      </c>
      <c r="Q2087">
        <v>0</v>
      </c>
    </row>
    <row r="2088" spans="1:17" x14ac:dyDescent="0.2">
      <c r="A2088" t="s">
        <v>19826</v>
      </c>
      <c r="B2088" t="s">
        <v>89</v>
      </c>
      <c r="C2088" t="s">
        <v>200</v>
      </c>
      <c r="D2088" t="s">
        <v>17736</v>
      </c>
      <c r="E2088" t="s">
        <v>81</v>
      </c>
      <c r="F2088" t="s">
        <v>4939</v>
      </c>
      <c r="G2088">
        <v>0</v>
      </c>
      <c r="H2088">
        <v>0</v>
      </c>
      <c r="I2088">
        <v>0</v>
      </c>
      <c r="J2088">
        <v>0</v>
      </c>
      <c r="K2088">
        <v>0</v>
      </c>
      <c r="L2088">
        <v>0</v>
      </c>
      <c r="M2088">
        <v>11</v>
      </c>
      <c r="N2088">
        <v>0</v>
      </c>
      <c r="O2088">
        <v>0</v>
      </c>
      <c r="P2088">
        <v>0</v>
      </c>
      <c r="Q2088">
        <v>0</v>
      </c>
    </row>
    <row r="2089" spans="1:17" x14ac:dyDescent="0.2">
      <c r="A2089" t="s">
        <v>19827</v>
      </c>
      <c r="B2089" t="s">
        <v>89</v>
      </c>
      <c r="C2089" t="s">
        <v>200</v>
      </c>
      <c r="D2089" t="s">
        <v>17736</v>
      </c>
      <c r="E2089" t="s">
        <v>81</v>
      </c>
      <c r="F2089" t="s">
        <v>4941</v>
      </c>
      <c r="G2089">
        <v>0</v>
      </c>
      <c r="H2089">
        <v>11</v>
      </c>
      <c r="I2089">
        <v>0</v>
      </c>
      <c r="J2089">
        <v>8</v>
      </c>
      <c r="K2089">
        <v>3</v>
      </c>
      <c r="L2089">
        <v>0</v>
      </c>
      <c r="M2089">
        <v>0</v>
      </c>
      <c r="N2089">
        <v>0</v>
      </c>
      <c r="O2089">
        <v>0</v>
      </c>
      <c r="P2089">
        <v>0</v>
      </c>
      <c r="Q2089">
        <v>0</v>
      </c>
    </row>
    <row r="2090" spans="1:17" x14ac:dyDescent="0.2">
      <c r="A2090" t="s">
        <v>19828</v>
      </c>
      <c r="B2090" t="s">
        <v>89</v>
      </c>
      <c r="C2090" t="s">
        <v>200</v>
      </c>
      <c r="D2090" t="s">
        <v>17736</v>
      </c>
      <c r="E2090" t="s">
        <v>81</v>
      </c>
      <c r="F2090" t="s">
        <v>4943</v>
      </c>
      <c r="G2090">
        <v>0</v>
      </c>
      <c r="H2090">
        <v>0</v>
      </c>
      <c r="I2090">
        <v>0</v>
      </c>
      <c r="J2090">
        <v>0</v>
      </c>
      <c r="K2090">
        <v>0</v>
      </c>
      <c r="L2090">
        <v>0</v>
      </c>
      <c r="M2090">
        <v>11</v>
      </c>
      <c r="N2090">
        <v>0</v>
      </c>
      <c r="O2090">
        <v>0</v>
      </c>
      <c r="P2090">
        <v>0</v>
      </c>
      <c r="Q2090">
        <v>0</v>
      </c>
    </row>
    <row r="2091" spans="1:17" x14ac:dyDescent="0.2">
      <c r="A2091" t="s">
        <v>19829</v>
      </c>
      <c r="B2091" t="s">
        <v>89</v>
      </c>
      <c r="C2091" t="s">
        <v>200</v>
      </c>
      <c r="D2091" t="s">
        <v>17736</v>
      </c>
      <c r="E2091" t="s">
        <v>81</v>
      </c>
      <c r="F2091" t="s">
        <v>4925</v>
      </c>
      <c r="G2091">
        <v>0</v>
      </c>
      <c r="H2091">
        <v>0</v>
      </c>
      <c r="I2091">
        <v>0</v>
      </c>
      <c r="J2091">
        <v>0</v>
      </c>
      <c r="K2091">
        <v>0</v>
      </c>
      <c r="L2091">
        <v>0</v>
      </c>
      <c r="M2091">
        <v>0</v>
      </c>
      <c r="N2091">
        <v>6</v>
      </c>
      <c r="O2091">
        <v>6</v>
      </c>
      <c r="P2091">
        <v>0</v>
      </c>
      <c r="Q2091">
        <v>0</v>
      </c>
    </row>
    <row r="2092" spans="1:17" x14ac:dyDescent="0.2">
      <c r="A2092" t="s">
        <v>19830</v>
      </c>
      <c r="B2092" t="s">
        <v>89</v>
      </c>
      <c r="C2092" t="s">
        <v>200</v>
      </c>
      <c r="D2092" t="s">
        <v>17736</v>
      </c>
      <c r="E2092" t="s">
        <v>81</v>
      </c>
      <c r="F2092" t="s">
        <v>4927</v>
      </c>
      <c r="G2092">
        <v>0</v>
      </c>
      <c r="H2092">
        <v>0</v>
      </c>
      <c r="I2092">
        <v>0</v>
      </c>
      <c r="J2092">
        <v>0</v>
      </c>
      <c r="K2092">
        <v>0</v>
      </c>
      <c r="L2092">
        <v>0</v>
      </c>
      <c r="M2092">
        <v>0</v>
      </c>
      <c r="N2092">
        <v>4</v>
      </c>
      <c r="O2092">
        <v>4</v>
      </c>
      <c r="P2092">
        <v>0</v>
      </c>
      <c r="Q2092">
        <v>0</v>
      </c>
    </row>
    <row r="2093" spans="1:17" x14ac:dyDescent="0.2">
      <c r="A2093" t="s">
        <v>19831</v>
      </c>
      <c r="B2093" t="s">
        <v>89</v>
      </c>
      <c r="C2093" t="s">
        <v>200</v>
      </c>
      <c r="D2093" t="s">
        <v>17736</v>
      </c>
      <c r="E2093" t="s">
        <v>81</v>
      </c>
      <c r="F2093" t="s">
        <v>17734</v>
      </c>
      <c r="G2093">
        <v>11</v>
      </c>
      <c r="H2093">
        <v>0</v>
      </c>
      <c r="I2093">
        <v>0</v>
      </c>
      <c r="J2093">
        <v>0</v>
      </c>
      <c r="K2093">
        <v>0</v>
      </c>
      <c r="L2093">
        <v>0</v>
      </c>
      <c r="M2093">
        <v>0</v>
      </c>
      <c r="N2093">
        <v>0</v>
      </c>
      <c r="O2093">
        <v>0</v>
      </c>
      <c r="P2093">
        <v>0</v>
      </c>
      <c r="Q2093">
        <v>0</v>
      </c>
    </row>
    <row r="2094" spans="1:17" x14ac:dyDescent="0.2">
      <c r="A2094" t="s">
        <v>19832</v>
      </c>
      <c r="B2094" t="s">
        <v>89</v>
      </c>
      <c r="C2094" t="s">
        <v>200</v>
      </c>
      <c r="D2094" t="s">
        <v>17754</v>
      </c>
      <c r="E2094" t="s">
        <v>83</v>
      </c>
      <c r="F2094" t="s">
        <v>17734</v>
      </c>
      <c r="G2094">
        <v>1</v>
      </c>
      <c r="H2094">
        <v>0</v>
      </c>
      <c r="I2094">
        <v>0</v>
      </c>
      <c r="J2094">
        <v>0</v>
      </c>
      <c r="K2094">
        <v>0</v>
      </c>
      <c r="L2094">
        <v>0</v>
      </c>
      <c r="M2094">
        <v>0</v>
      </c>
      <c r="N2094">
        <v>0</v>
      </c>
      <c r="O2094">
        <v>0</v>
      </c>
      <c r="P2094">
        <v>0</v>
      </c>
      <c r="Q2094">
        <v>0</v>
      </c>
    </row>
    <row r="2095" spans="1:17" x14ac:dyDescent="0.2">
      <c r="A2095" t="s">
        <v>19833</v>
      </c>
      <c r="B2095" t="s">
        <v>89</v>
      </c>
      <c r="C2095" t="s">
        <v>200</v>
      </c>
      <c r="D2095" t="s">
        <v>17754</v>
      </c>
      <c r="E2095" t="s">
        <v>81</v>
      </c>
      <c r="F2095" t="s">
        <v>17734</v>
      </c>
      <c r="G2095">
        <v>3</v>
      </c>
      <c r="H2095">
        <v>0</v>
      </c>
      <c r="I2095">
        <v>0</v>
      </c>
      <c r="J2095">
        <v>0</v>
      </c>
      <c r="K2095">
        <v>0</v>
      </c>
      <c r="L2095">
        <v>0</v>
      </c>
      <c r="M2095">
        <v>0</v>
      </c>
      <c r="N2095">
        <v>0</v>
      </c>
      <c r="O2095">
        <v>0</v>
      </c>
      <c r="P2095">
        <v>0</v>
      </c>
      <c r="Q2095">
        <v>0</v>
      </c>
    </row>
    <row r="2096" spans="1:17" x14ac:dyDescent="0.2">
      <c r="A2096" t="s">
        <v>19834</v>
      </c>
      <c r="B2096" t="s">
        <v>89</v>
      </c>
      <c r="C2096" t="s">
        <v>201</v>
      </c>
      <c r="D2096" t="s">
        <v>17768</v>
      </c>
      <c r="E2096" t="s">
        <v>83</v>
      </c>
      <c r="F2096" t="s">
        <v>17734</v>
      </c>
      <c r="G2096">
        <v>12</v>
      </c>
      <c r="H2096">
        <v>0</v>
      </c>
      <c r="I2096">
        <v>0</v>
      </c>
      <c r="J2096">
        <v>0</v>
      </c>
      <c r="K2096">
        <v>0</v>
      </c>
      <c r="L2096">
        <v>0</v>
      </c>
      <c r="M2096">
        <v>0</v>
      </c>
      <c r="N2096">
        <v>0</v>
      </c>
      <c r="O2096">
        <v>0</v>
      </c>
      <c r="P2096">
        <v>0</v>
      </c>
      <c r="Q2096">
        <v>0</v>
      </c>
    </row>
    <row r="2097" spans="1:17" x14ac:dyDescent="0.2">
      <c r="A2097" t="s">
        <v>19835</v>
      </c>
      <c r="B2097" t="s">
        <v>89</v>
      </c>
      <c r="C2097" t="s">
        <v>201</v>
      </c>
      <c r="D2097" t="s">
        <v>17736</v>
      </c>
      <c r="E2097" t="s">
        <v>83</v>
      </c>
      <c r="F2097" t="s">
        <v>4929</v>
      </c>
      <c r="G2097">
        <v>0</v>
      </c>
      <c r="H2097">
        <v>34</v>
      </c>
      <c r="I2097">
        <v>6</v>
      </c>
      <c r="J2097">
        <v>23</v>
      </c>
      <c r="K2097">
        <v>4</v>
      </c>
      <c r="L2097">
        <v>1</v>
      </c>
      <c r="M2097">
        <v>0</v>
      </c>
      <c r="N2097">
        <v>0</v>
      </c>
      <c r="O2097">
        <v>0</v>
      </c>
      <c r="P2097">
        <v>0</v>
      </c>
      <c r="Q2097">
        <v>0</v>
      </c>
    </row>
    <row r="2098" spans="1:17" x14ac:dyDescent="0.2">
      <c r="A2098" t="s">
        <v>19836</v>
      </c>
      <c r="B2098" t="s">
        <v>89</v>
      </c>
      <c r="C2098" t="s">
        <v>201</v>
      </c>
      <c r="D2098" t="s">
        <v>17736</v>
      </c>
      <c r="E2098" t="s">
        <v>83</v>
      </c>
      <c r="F2098" t="s">
        <v>4931</v>
      </c>
      <c r="G2098">
        <v>0</v>
      </c>
      <c r="H2098">
        <v>34</v>
      </c>
      <c r="I2098">
        <v>5</v>
      </c>
      <c r="J2098">
        <v>23</v>
      </c>
      <c r="K2098">
        <v>3</v>
      </c>
      <c r="L2098">
        <v>3</v>
      </c>
      <c r="M2098">
        <v>0</v>
      </c>
      <c r="N2098">
        <v>0</v>
      </c>
      <c r="O2098">
        <v>0</v>
      </c>
      <c r="P2098">
        <v>0</v>
      </c>
      <c r="Q2098">
        <v>0</v>
      </c>
    </row>
    <row r="2099" spans="1:17" x14ac:dyDescent="0.2">
      <c r="A2099" t="s">
        <v>19837</v>
      </c>
      <c r="B2099" t="s">
        <v>89</v>
      </c>
      <c r="C2099" t="s">
        <v>201</v>
      </c>
      <c r="D2099" t="s">
        <v>17736</v>
      </c>
      <c r="E2099" t="s">
        <v>83</v>
      </c>
      <c r="F2099" t="s">
        <v>4933</v>
      </c>
      <c r="G2099">
        <v>0</v>
      </c>
      <c r="H2099">
        <v>0</v>
      </c>
      <c r="I2099">
        <v>0</v>
      </c>
      <c r="J2099">
        <v>0</v>
      </c>
      <c r="K2099">
        <v>0</v>
      </c>
      <c r="L2099">
        <v>0</v>
      </c>
      <c r="M2099">
        <v>34</v>
      </c>
      <c r="N2099">
        <v>0</v>
      </c>
      <c r="O2099">
        <v>0</v>
      </c>
      <c r="P2099">
        <v>0</v>
      </c>
      <c r="Q2099">
        <v>0</v>
      </c>
    </row>
    <row r="2100" spans="1:17" x14ac:dyDescent="0.2">
      <c r="A2100" t="s">
        <v>19838</v>
      </c>
      <c r="B2100" t="s">
        <v>89</v>
      </c>
      <c r="C2100" t="s">
        <v>201</v>
      </c>
      <c r="D2100" t="s">
        <v>17736</v>
      </c>
      <c r="E2100" t="s">
        <v>83</v>
      </c>
      <c r="F2100" t="s">
        <v>4935</v>
      </c>
      <c r="G2100">
        <v>0</v>
      </c>
      <c r="H2100">
        <v>34</v>
      </c>
      <c r="I2100">
        <v>5</v>
      </c>
      <c r="J2100">
        <v>23</v>
      </c>
      <c r="K2100">
        <v>3</v>
      </c>
      <c r="L2100">
        <v>3</v>
      </c>
      <c r="M2100">
        <v>0</v>
      </c>
      <c r="N2100">
        <v>0</v>
      </c>
      <c r="O2100">
        <v>0</v>
      </c>
      <c r="P2100">
        <v>0</v>
      </c>
      <c r="Q2100">
        <v>0</v>
      </c>
    </row>
    <row r="2101" spans="1:17" x14ac:dyDescent="0.2">
      <c r="A2101" t="s">
        <v>19839</v>
      </c>
      <c r="B2101" t="s">
        <v>89</v>
      </c>
      <c r="C2101" t="s">
        <v>201</v>
      </c>
      <c r="D2101" t="s">
        <v>17736</v>
      </c>
      <c r="E2101" t="s">
        <v>83</v>
      </c>
      <c r="F2101" t="s">
        <v>4937</v>
      </c>
      <c r="G2101">
        <v>0</v>
      </c>
      <c r="H2101">
        <v>34</v>
      </c>
      <c r="I2101">
        <v>6</v>
      </c>
      <c r="J2101">
        <v>22</v>
      </c>
      <c r="K2101">
        <v>3</v>
      </c>
      <c r="L2101">
        <v>3</v>
      </c>
      <c r="M2101">
        <v>0</v>
      </c>
      <c r="N2101">
        <v>0</v>
      </c>
      <c r="O2101">
        <v>0</v>
      </c>
      <c r="P2101">
        <v>0</v>
      </c>
      <c r="Q2101">
        <v>0</v>
      </c>
    </row>
    <row r="2102" spans="1:17" x14ac:dyDescent="0.2">
      <c r="A2102" t="s">
        <v>19840</v>
      </c>
      <c r="B2102" t="s">
        <v>89</v>
      </c>
      <c r="C2102" t="s">
        <v>201</v>
      </c>
      <c r="D2102" t="s">
        <v>17736</v>
      </c>
      <c r="E2102" t="s">
        <v>83</v>
      </c>
      <c r="F2102" t="s">
        <v>4939</v>
      </c>
      <c r="G2102">
        <v>0</v>
      </c>
      <c r="H2102">
        <v>0</v>
      </c>
      <c r="I2102">
        <v>0</v>
      </c>
      <c r="J2102">
        <v>0</v>
      </c>
      <c r="K2102">
        <v>0</v>
      </c>
      <c r="L2102">
        <v>0</v>
      </c>
      <c r="M2102">
        <v>34</v>
      </c>
      <c r="N2102">
        <v>0</v>
      </c>
      <c r="O2102">
        <v>0</v>
      </c>
      <c r="P2102">
        <v>0</v>
      </c>
      <c r="Q2102">
        <v>0</v>
      </c>
    </row>
    <row r="2103" spans="1:17" x14ac:dyDescent="0.2">
      <c r="A2103" t="s">
        <v>19841</v>
      </c>
      <c r="B2103" t="s">
        <v>89</v>
      </c>
      <c r="C2103" t="s">
        <v>201</v>
      </c>
      <c r="D2103" t="s">
        <v>17736</v>
      </c>
      <c r="E2103" t="s">
        <v>83</v>
      </c>
      <c r="F2103" t="s">
        <v>4941</v>
      </c>
      <c r="G2103">
        <v>0</v>
      </c>
      <c r="H2103">
        <v>34</v>
      </c>
      <c r="I2103">
        <v>5</v>
      </c>
      <c r="J2103">
        <v>24</v>
      </c>
      <c r="K2103">
        <v>4</v>
      </c>
      <c r="L2103">
        <v>1</v>
      </c>
      <c r="M2103">
        <v>0</v>
      </c>
      <c r="N2103">
        <v>0</v>
      </c>
      <c r="O2103">
        <v>0</v>
      </c>
      <c r="P2103">
        <v>0</v>
      </c>
      <c r="Q2103">
        <v>0</v>
      </c>
    </row>
    <row r="2104" spans="1:17" x14ac:dyDescent="0.2">
      <c r="A2104" t="s">
        <v>19842</v>
      </c>
      <c r="B2104" t="s">
        <v>89</v>
      </c>
      <c r="C2104" t="s">
        <v>201</v>
      </c>
      <c r="D2104" t="s">
        <v>17736</v>
      </c>
      <c r="E2104" t="s">
        <v>83</v>
      </c>
      <c r="F2104" t="s">
        <v>4943</v>
      </c>
      <c r="G2104">
        <v>0</v>
      </c>
      <c r="H2104">
        <v>0</v>
      </c>
      <c r="I2104">
        <v>0</v>
      </c>
      <c r="J2104">
        <v>0</v>
      </c>
      <c r="K2104">
        <v>0</v>
      </c>
      <c r="L2104">
        <v>0</v>
      </c>
      <c r="M2104">
        <v>34</v>
      </c>
      <c r="N2104">
        <v>0</v>
      </c>
      <c r="O2104">
        <v>0</v>
      </c>
      <c r="P2104">
        <v>0</v>
      </c>
      <c r="Q2104">
        <v>0</v>
      </c>
    </row>
    <row r="2105" spans="1:17" x14ac:dyDescent="0.2">
      <c r="A2105" t="s">
        <v>19843</v>
      </c>
      <c r="B2105" t="s">
        <v>89</v>
      </c>
      <c r="C2105" t="s">
        <v>201</v>
      </c>
      <c r="D2105" t="s">
        <v>17736</v>
      </c>
      <c r="E2105" t="s">
        <v>83</v>
      </c>
      <c r="F2105" t="s">
        <v>4925</v>
      </c>
      <c r="G2105">
        <v>0</v>
      </c>
      <c r="H2105">
        <v>0</v>
      </c>
      <c r="I2105">
        <v>0</v>
      </c>
      <c r="J2105">
        <v>0</v>
      </c>
      <c r="K2105">
        <v>0</v>
      </c>
      <c r="L2105">
        <v>0</v>
      </c>
      <c r="M2105">
        <v>0</v>
      </c>
      <c r="N2105">
        <v>18</v>
      </c>
      <c r="O2105">
        <v>17</v>
      </c>
      <c r="P2105">
        <v>1</v>
      </c>
      <c r="Q2105">
        <v>0</v>
      </c>
    </row>
    <row r="2106" spans="1:17" x14ac:dyDescent="0.2">
      <c r="A2106" t="s">
        <v>19844</v>
      </c>
      <c r="B2106" t="s">
        <v>89</v>
      </c>
      <c r="C2106" t="s">
        <v>201</v>
      </c>
      <c r="D2106" t="s">
        <v>17736</v>
      </c>
      <c r="E2106" t="s">
        <v>83</v>
      </c>
      <c r="F2106" t="s">
        <v>4927</v>
      </c>
      <c r="G2106">
        <v>0</v>
      </c>
      <c r="H2106">
        <v>0</v>
      </c>
      <c r="I2106">
        <v>0</v>
      </c>
      <c r="J2106">
        <v>0</v>
      </c>
      <c r="K2106">
        <v>0</v>
      </c>
      <c r="L2106">
        <v>0</v>
      </c>
      <c r="M2106">
        <v>0</v>
      </c>
      <c r="N2106">
        <v>15</v>
      </c>
      <c r="O2106">
        <v>14</v>
      </c>
      <c r="P2106">
        <v>1</v>
      </c>
      <c r="Q2106">
        <v>0</v>
      </c>
    </row>
    <row r="2107" spans="1:17" x14ac:dyDescent="0.2">
      <c r="A2107" t="s">
        <v>19845</v>
      </c>
      <c r="B2107" t="s">
        <v>89</v>
      </c>
      <c r="C2107" t="s">
        <v>201</v>
      </c>
      <c r="D2107" t="s">
        <v>17736</v>
      </c>
      <c r="E2107" t="s">
        <v>83</v>
      </c>
      <c r="F2107" t="s">
        <v>17734</v>
      </c>
      <c r="G2107">
        <v>34</v>
      </c>
      <c r="H2107">
        <v>0</v>
      </c>
      <c r="I2107">
        <v>0</v>
      </c>
      <c r="J2107">
        <v>0</v>
      </c>
      <c r="K2107">
        <v>0</v>
      </c>
      <c r="L2107">
        <v>0</v>
      </c>
      <c r="M2107">
        <v>0</v>
      </c>
      <c r="N2107">
        <v>0</v>
      </c>
      <c r="O2107">
        <v>0</v>
      </c>
      <c r="P2107">
        <v>0</v>
      </c>
      <c r="Q2107">
        <v>0</v>
      </c>
    </row>
    <row r="2108" spans="1:17" x14ac:dyDescent="0.2">
      <c r="A2108" t="s">
        <v>19846</v>
      </c>
      <c r="B2108" t="s">
        <v>89</v>
      </c>
      <c r="C2108" t="s">
        <v>201</v>
      </c>
      <c r="D2108" t="s">
        <v>17736</v>
      </c>
      <c r="E2108" t="s">
        <v>81</v>
      </c>
      <c r="F2108" t="s">
        <v>4929</v>
      </c>
      <c r="G2108">
        <v>0</v>
      </c>
      <c r="H2108">
        <v>40</v>
      </c>
      <c r="I2108">
        <v>3</v>
      </c>
      <c r="J2108">
        <v>33</v>
      </c>
      <c r="K2108">
        <v>2</v>
      </c>
      <c r="L2108">
        <v>2</v>
      </c>
      <c r="M2108">
        <v>0</v>
      </c>
      <c r="N2108">
        <v>0</v>
      </c>
      <c r="O2108">
        <v>0</v>
      </c>
      <c r="P2108">
        <v>0</v>
      </c>
      <c r="Q2108">
        <v>0</v>
      </c>
    </row>
    <row r="2109" spans="1:17" x14ac:dyDescent="0.2">
      <c r="A2109" t="s">
        <v>19847</v>
      </c>
      <c r="B2109" t="s">
        <v>89</v>
      </c>
      <c r="C2109" t="s">
        <v>201</v>
      </c>
      <c r="D2109" t="s">
        <v>17736</v>
      </c>
      <c r="E2109" t="s">
        <v>81</v>
      </c>
      <c r="F2109" t="s">
        <v>4931</v>
      </c>
      <c r="G2109">
        <v>0</v>
      </c>
      <c r="H2109">
        <v>40</v>
      </c>
      <c r="I2109">
        <v>2</v>
      </c>
      <c r="J2109">
        <v>34</v>
      </c>
      <c r="K2109">
        <v>2</v>
      </c>
      <c r="L2109">
        <v>2</v>
      </c>
      <c r="M2109">
        <v>0</v>
      </c>
      <c r="N2109">
        <v>0</v>
      </c>
      <c r="O2109">
        <v>0</v>
      </c>
      <c r="P2109">
        <v>0</v>
      </c>
      <c r="Q2109">
        <v>0</v>
      </c>
    </row>
    <row r="2110" spans="1:17" x14ac:dyDescent="0.2">
      <c r="A2110" t="s">
        <v>19848</v>
      </c>
      <c r="B2110" t="s">
        <v>89</v>
      </c>
      <c r="C2110" t="s">
        <v>201</v>
      </c>
      <c r="D2110" t="s">
        <v>17736</v>
      </c>
      <c r="E2110" t="s">
        <v>81</v>
      </c>
      <c r="F2110" t="s">
        <v>4933</v>
      </c>
      <c r="G2110">
        <v>0</v>
      </c>
      <c r="H2110">
        <v>0</v>
      </c>
      <c r="I2110">
        <v>0</v>
      </c>
      <c r="J2110">
        <v>0</v>
      </c>
      <c r="K2110">
        <v>0</v>
      </c>
      <c r="L2110">
        <v>0</v>
      </c>
      <c r="M2110">
        <v>40</v>
      </c>
      <c r="N2110">
        <v>0</v>
      </c>
      <c r="O2110">
        <v>0</v>
      </c>
      <c r="P2110">
        <v>0</v>
      </c>
      <c r="Q2110">
        <v>0</v>
      </c>
    </row>
    <row r="2111" spans="1:17" x14ac:dyDescent="0.2">
      <c r="A2111" t="s">
        <v>19849</v>
      </c>
      <c r="B2111" t="s">
        <v>89</v>
      </c>
      <c r="C2111" t="s">
        <v>201</v>
      </c>
      <c r="D2111" t="s">
        <v>17736</v>
      </c>
      <c r="E2111" t="s">
        <v>81</v>
      </c>
      <c r="F2111" t="s">
        <v>4935</v>
      </c>
      <c r="G2111">
        <v>0</v>
      </c>
      <c r="H2111">
        <v>40</v>
      </c>
      <c r="I2111">
        <v>2</v>
      </c>
      <c r="J2111">
        <v>34</v>
      </c>
      <c r="K2111">
        <v>2</v>
      </c>
      <c r="L2111">
        <v>2</v>
      </c>
      <c r="M2111">
        <v>0</v>
      </c>
      <c r="N2111">
        <v>0</v>
      </c>
      <c r="O2111">
        <v>0</v>
      </c>
      <c r="P2111">
        <v>0</v>
      </c>
      <c r="Q2111">
        <v>0</v>
      </c>
    </row>
    <row r="2112" spans="1:17" x14ac:dyDescent="0.2">
      <c r="A2112" t="s">
        <v>19850</v>
      </c>
      <c r="B2112" t="s">
        <v>89</v>
      </c>
      <c r="C2112" t="s">
        <v>201</v>
      </c>
      <c r="D2112" t="s">
        <v>17736</v>
      </c>
      <c r="E2112" t="s">
        <v>81</v>
      </c>
      <c r="F2112" t="s">
        <v>4937</v>
      </c>
      <c r="G2112">
        <v>0</v>
      </c>
      <c r="H2112">
        <v>40</v>
      </c>
      <c r="I2112">
        <v>3</v>
      </c>
      <c r="J2112">
        <v>33</v>
      </c>
      <c r="K2112">
        <v>2</v>
      </c>
      <c r="L2112">
        <v>2</v>
      </c>
      <c r="M2112">
        <v>0</v>
      </c>
      <c r="N2112">
        <v>0</v>
      </c>
      <c r="O2112">
        <v>0</v>
      </c>
      <c r="P2112">
        <v>0</v>
      </c>
      <c r="Q2112">
        <v>0</v>
      </c>
    </row>
    <row r="2113" spans="1:17" x14ac:dyDescent="0.2">
      <c r="A2113" t="s">
        <v>19851</v>
      </c>
      <c r="B2113" t="s">
        <v>89</v>
      </c>
      <c r="C2113" t="s">
        <v>201</v>
      </c>
      <c r="D2113" t="s">
        <v>17736</v>
      </c>
      <c r="E2113" t="s">
        <v>81</v>
      </c>
      <c r="F2113" t="s">
        <v>4939</v>
      </c>
      <c r="G2113">
        <v>0</v>
      </c>
      <c r="H2113">
        <v>0</v>
      </c>
      <c r="I2113">
        <v>0</v>
      </c>
      <c r="J2113">
        <v>0</v>
      </c>
      <c r="K2113">
        <v>0</v>
      </c>
      <c r="L2113">
        <v>0</v>
      </c>
      <c r="M2113">
        <v>40</v>
      </c>
      <c r="N2113">
        <v>0</v>
      </c>
      <c r="O2113">
        <v>0</v>
      </c>
      <c r="P2113">
        <v>0</v>
      </c>
      <c r="Q2113">
        <v>0</v>
      </c>
    </row>
    <row r="2114" spans="1:17" x14ac:dyDescent="0.2">
      <c r="A2114" t="s">
        <v>19852</v>
      </c>
      <c r="B2114" t="s">
        <v>89</v>
      </c>
      <c r="C2114" t="s">
        <v>201</v>
      </c>
      <c r="D2114" t="s">
        <v>17736</v>
      </c>
      <c r="E2114" t="s">
        <v>81</v>
      </c>
      <c r="F2114" t="s">
        <v>4941</v>
      </c>
      <c r="G2114">
        <v>0</v>
      </c>
      <c r="H2114">
        <v>40</v>
      </c>
      <c r="I2114">
        <v>2</v>
      </c>
      <c r="J2114">
        <v>34</v>
      </c>
      <c r="K2114">
        <v>2</v>
      </c>
      <c r="L2114">
        <v>2</v>
      </c>
      <c r="M2114">
        <v>0</v>
      </c>
      <c r="N2114">
        <v>0</v>
      </c>
      <c r="O2114">
        <v>0</v>
      </c>
      <c r="P2114">
        <v>0</v>
      </c>
      <c r="Q2114">
        <v>0</v>
      </c>
    </row>
    <row r="2115" spans="1:17" x14ac:dyDescent="0.2">
      <c r="A2115" t="s">
        <v>19853</v>
      </c>
      <c r="B2115" t="s">
        <v>89</v>
      </c>
      <c r="C2115" t="s">
        <v>208</v>
      </c>
      <c r="D2115" t="s">
        <v>17736</v>
      </c>
      <c r="E2115" t="s">
        <v>83</v>
      </c>
      <c r="F2115" t="s">
        <v>4941</v>
      </c>
      <c r="G2115">
        <v>0</v>
      </c>
      <c r="H2115">
        <v>14</v>
      </c>
      <c r="I2115">
        <v>2</v>
      </c>
      <c r="J2115">
        <v>12</v>
      </c>
      <c r="K2115">
        <v>0</v>
      </c>
      <c r="L2115">
        <v>0</v>
      </c>
      <c r="M2115">
        <v>0</v>
      </c>
      <c r="N2115">
        <v>0</v>
      </c>
      <c r="O2115">
        <v>0</v>
      </c>
      <c r="P2115">
        <v>0</v>
      </c>
      <c r="Q2115">
        <v>0</v>
      </c>
    </row>
    <row r="2116" spans="1:17" x14ac:dyDescent="0.2">
      <c r="A2116" t="s">
        <v>19854</v>
      </c>
      <c r="B2116" t="s">
        <v>89</v>
      </c>
      <c r="C2116" t="s">
        <v>208</v>
      </c>
      <c r="D2116" t="s">
        <v>17736</v>
      </c>
      <c r="E2116" t="s">
        <v>83</v>
      </c>
      <c r="F2116" t="s">
        <v>4943</v>
      </c>
      <c r="G2116">
        <v>0</v>
      </c>
      <c r="H2116">
        <v>0</v>
      </c>
      <c r="I2116">
        <v>0</v>
      </c>
      <c r="J2116">
        <v>0</v>
      </c>
      <c r="K2116">
        <v>0</v>
      </c>
      <c r="L2116">
        <v>0</v>
      </c>
      <c r="M2116">
        <v>14</v>
      </c>
      <c r="N2116">
        <v>0</v>
      </c>
      <c r="O2116">
        <v>0</v>
      </c>
      <c r="P2116">
        <v>0</v>
      </c>
      <c r="Q2116">
        <v>0</v>
      </c>
    </row>
    <row r="2117" spans="1:17" x14ac:dyDescent="0.2">
      <c r="A2117" t="s">
        <v>19855</v>
      </c>
      <c r="B2117" t="s">
        <v>89</v>
      </c>
      <c r="C2117" t="s">
        <v>208</v>
      </c>
      <c r="D2117" t="s">
        <v>17736</v>
      </c>
      <c r="E2117" t="s">
        <v>83</v>
      </c>
      <c r="F2117" t="s">
        <v>4925</v>
      </c>
      <c r="G2117">
        <v>0</v>
      </c>
      <c r="H2117">
        <v>0</v>
      </c>
      <c r="I2117">
        <v>0</v>
      </c>
      <c r="J2117">
        <v>0</v>
      </c>
      <c r="K2117">
        <v>0</v>
      </c>
      <c r="L2117">
        <v>0</v>
      </c>
      <c r="M2117">
        <v>0</v>
      </c>
      <c r="N2117">
        <v>8</v>
      </c>
      <c r="O2117">
        <v>8</v>
      </c>
      <c r="P2117">
        <v>0</v>
      </c>
      <c r="Q2117">
        <v>0</v>
      </c>
    </row>
    <row r="2118" spans="1:17" x14ac:dyDescent="0.2">
      <c r="A2118" t="s">
        <v>19856</v>
      </c>
      <c r="B2118" t="s">
        <v>89</v>
      </c>
      <c r="C2118" t="s">
        <v>208</v>
      </c>
      <c r="D2118" t="s">
        <v>17736</v>
      </c>
      <c r="E2118" t="s">
        <v>83</v>
      </c>
      <c r="F2118" t="s">
        <v>4927</v>
      </c>
      <c r="G2118">
        <v>0</v>
      </c>
      <c r="H2118">
        <v>0</v>
      </c>
      <c r="I2118">
        <v>0</v>
      </c>
      <c r="J2118">
        <v>0</v>
      </c>
      <c r="K2118">
        <v>0</v>
      </c>
      <c r="L2118">
        <v>0</v>
      </c>
      <c r="M2118">
        <v>0</v>
      </c>
      <c r="N2118">
        <v>3</v>
      </c>
      <c r="O2118">
        <v>3</v>
      </c>
      <c r="P2118">
        <v>0</v>
      </c>
      <c r="Q2118">
        <v>0</v>
      </c>
    </row>
    <row r="2119" spans="1:17" x14ac:dyDescent="0.2">
      <c r="A2119" t="s">
        <v>19857</v>
      </c>
      <c r="B2119" t="s">
        <v>89</v>
      </c>
      <c r="C2119" t="s">
        <v>208</v>
      </c>
      <c r="D2119" t="s">
        <v>17736</v>
      </c>
      <c r="E2119" t="s">
        <v>83</v>
      </c>
      <c r="F2119" t="s">
        <v>17734</v>
      </c>
      <c r="G2119">
        <v>14</v>
      </c>
      <c r="H2119">
        <v>0</v>
      </c>
      <c r="I2119">
        <v>0</v>
      </c>
      <c r="J2119">
        <v>0</v>
      </c>
      <c r="K2119">
        <v>0</v>
      </c>
      <c r="L2119">
        <v>0</v>
      </c>
      <c r="M2119">
        <v>0</v>
      </c>
      <c r="N2119">
        <v>0</v>
      </c>
      <c r="O2119">
        <v>0</v>
      </c>
      <c r="P2119">
        <v>0</v>
      </c>
      <c r="Q2119">
        <v>0</v>
      </c>
    </row>
    <row r="2120" spans="1:17" x14ac:dyDescent="0.2">
      <c r="A2120" t="s">
        <v>19858</v>
      </c>
      <c r="B2120" t="s">
        <v>89</v>
      </c>
      <c r="C2120" t="s">
        <v>208</v>
      </c>
      <c r="D2120" t="s">
        <v>17736</v>
      </c>
      <c r="E2120" t="s">
        <v>81</v>
      </c>
      <c r="F2120" t="s">
        <v>4929</v>
      </c>
      <c r="G2120">
        <v>0</v>
      </c>
      <c r="H2120">
        <v>9</v>
      </c>
      <c r="I2120">
        <v>0</v>
      </c>
      <c r="J2120">
        <v>8</v>
      </c>
      <c r="K2120">
        <v>0</v>
      </c>
      <c r="L2120">
        <v>1</v>
      </c>
      <c r="M2120">
        <v>0</v>
      </c>
      <c r="N2120">
        <v>0</v>
      </c>
      <c r="O2120">
        <v>0</v>
      </c>
      <c r="P2120">
        <v>0</v>
      </c>
      <c r="Q2120">
        <v>0</v>
      </c>
    </row>
    <row r="2121" spans="1:17" x14ac:dyDescent="0.2">
      <c r="A2121" t="s">
        <v>19859</v>
      </c>
      <c r="B2121" t="s">
        <v>89</v>
      </c>
      <c r="C2121" t="s">
        <v>208</v>
      </c>
      <c r="D2121" t="s">
        <v>17736</v>
      </c>
      <c r="E2121" t="s">
        <v>81</v>
      </c>
      <c r="F2121" t="s">
        <v>4931</v>
      </c>
      <c r="G2121">
        <v>0</v>
      </c>
      <c r="H2121">
        <v>9</v>
      </c>
      <c r="I2121">
        <v>0</v>
      </c>
      <c r="J2121">
        <v>8</v>
      </c>
      <c r="K2121">
        <v>0</v>
      </c>
      <c r="L2121">
        <v>1</v>
      </c>
      <c r="M2121">
        <v>0</v>
      </c>
      <c r="N2121">
        <v>0</v>
      </c>
      <c r="O2121">
        <v>0</v>
      </c>
      <c r="P2121">
        <v>0</v>
      </c>
      <c r="Q2121">
        <v>0</v>
      </c>
    </row>
    <row r="2122" spans="1:17" x14ac:dyDescent="0.2">
      <c r="A2122" t="s">
        <v>19860</v>
      </c>
      <c r="B2122" t="s">
        <v>89</v>
      </c>
      <c r="C2122" t="s">
        <v>208</v>
      </c>
      <c r="D2122" t="s">
        <v>17736</v>
      </c>
      <c r="E2122" t="s">
        <v>81</v>
      </c>
      <c r="F2122" t="s">
        <v>4933</v>
      </c>
      <c r="G2122">
        <v>0</v>
      </c>
      <c r="H2122">
        <v>0</v>
      </c>
      <c r="I2122">
        <v>0</v>
      </c>
      <c r="J2122">
        <v>0</v>
      </c>
      <c r="K2122">
        <v>0</v>
      </c>
      <c r="L2122">
        <v>0</v>
      </c>
      <c r="M2122">
        <v>9</v>
      </c>
      <c r="N2122">
        <v>0</v>
      </c>
      <c r="O2122">
        <v>0</v>
      </c>
      <c r="P2122">
        <v>0</v>
      </c>
      <c r="Q2122">
        <v>0</v>
      </c>
    </row>
    <row r="2123" spans="1:17" x14ac:dyDescent="0.2">
      <c r="A2123" t="s">
        <v>19861</v>
      </c>
      <c r="B2123" t="s">
        <v>89</v>
      </c>
      <c r="C2123" t="s">
        <v>208</v>
      </c>
      <c r="D2123" t="s">
        <v>17736</v>
      </c>
      <c r="E2123" t="s">
        <v>81</v>
      </c>
      <c r="F2123" t="s">
        <v>4935</v>
      </c>
      <c r="G2123">
        <v>0</v>
      </c>
      <c r="H2123">
        <v>9</v>
      </c>
      <c r="I2123">
        <v>0</v>
      </c>
      <c r="J2123">
        <v>8</v>
      </c>
      <c r="K2123">
        <v>0</v>
      </c>
      <c r="L2123">
        <v>1</v>
      </c>
      <c r="M2123">
        <v>0</v>
      </c>
      <c r="N2123">
        <v>0</v>
      </c>
      <c r="O2123">
        <v>0</v>
      </c>
      <c r="P2123">
        <v>0</v>
      </c>
      <c r="Q2123">
        <v>0</v>
      </c>
    </row>
    <row r="2124" spans="1:17" x14ac:dyDescent="0.2">
      <c r="A2124" t="s">
        <v>19862</v>
      </c>
      <c r="B2124" t="s">
        <v>89</v>
      </c>
      <c r="C2124" t="s">
        <v>208</v>
      </c>
      <c r="D2124" t="s">
        <v>17736</v>
      </c>
      <c r="E2124" t="s">
        <v>81</v>
      </c>
      <c r="F2124" t="s">
        <v>4937</v>
      </c>
      <c r="G2124">
        <v>0</v>
      </c>
      <c r="H2124">
        <v>9</v>
      </c>
      <c r="I2124">
        <v>0</v>
      </c>
      <c r="J2124">
        <v>8</v>
      </c>
      <c r="K2124">
        <v>0</v>
      </c>
      <c r="L2124">
        <v>1</v>
      </c>
      <c r="M2124">
        <v>0</v>
      </c>
      <c r="N2124">
        <v>0</v>
      </c>
      <c r="O2124">
        <v>0</v>
      </c>
      <c r="P2124">
        <v>0</v>
      </c>
      <c r="Q2124">
        <v>0</v>
      </c>
    </row>
    <row r="2125" spans="1:17" x14ac:dyDescent="0.2">
      <c r="A2125" t="s">
        <v>19863</v>
      </c>
      <c r="B2125" t="s">
        <v>89</v>
      </c>
      <c r="C2125" t="s">
        <v>208</v>
      </c>
      <c r="D2125" t="s">
        <v>17736</v>
      </c>
      <c r="E2125" t="s">
        <v>81</v>
      </c>
      <c r="F2125" t="s">
        <v>4939</v>
      </c>
      <c r="G2125">
        <v>0</v>
      </c>
      <c r="H2125">
        <v>0</v>
      </c>
      <c r="I2125">
        <v>0</v>
      </c>
      <c r="J2125">
        <v>0</v>
      </c>
      <c r="K2125">
        <v>0</v>
      </c>
      <c r="L2125">
        <v>0</v>
      </c>
      <c r="M2125">
        <v>9</v>
      </c>
      <c r="N2125">
        <v>0</v>
      </c>
      <c r="O2125">
        <v>0</v>
      </c>
      <c r="P2125">
        <v>0</v>
      </c>
      <c r="Q2125">
        <v>0</v>
      </c>
    </row>
    <row r="2126" spans="1:17" x14ac:dyDescent="0.2">
      <c r="A2126" t="s">
        <v>19864</v>
      </c>
      <c r="B2126" t="s">
        <v>89</v>
      </c>
      <c r="C2126" t="s">
        <v>208</v>
      </c>
      <c r="D2126" t="s">
        <v>17736</v>
      </c>
      <c r="E2126" t="s">
        <v>81</v>
      </c>
      <c r="F2126" t="s">
        <v>4941</v>
      </c>
      <c r="G2126">
        <v>0</v>
      </c>
      <c r="H2126">
        <v>9</v>
      </c>
      <c r="I2126">
        <v>0</v>
      </c>
      <c r="J2126">
        <v>8</v>
      </c>
      <c r="K2126">
        <v>0</v>
      </c>
      <c r="L2126">
        <v>1</v>
      </c>
      <c r="M2126">
        <v>0</v>
      </c>
      <c r="N2126">
        <v>0</v>
      </c>
      <c r="O2126">
        <v>0</v>
      </c>
      <c r="P2126">
        <v>0</v>
      </c>
      <c r="Q2126">
        <v>0</v>
      </c>
    </row>
    <row r="2127" spans="1:17" x14ac:dyDescent="0.2">
      <c r="A2127" t="s">
        <v>19865</v>
      </c>
      <c r="B2127" t="s">
        <v>89</v>
      </c>
      <c r="C2127" t="s">
        <v>208</v>
      </c>
      <c r="D2127" t="s">
        <v>17736</v>
      </c>
      <c r="E2127" t="s">
        <v>81</v>
      </c>
      <c r="F2127" t="s">
        <v>4943</v>
      </c>
      <c r="G2127">
        <v>0</v>
      </c>
      <c r="H2127">
        <v>0</v>
      </c>
      <c r="I2127">
        <v>0</v>
      </c>
      <c r="J2127">
        <v>0</v>
      </c>
      <c r="K2127">
        <v>0</v>
      </c>
      <c r="L2127">
        <v>0</v>
      </c>
      <c r="M2127">
        <v>9</v>
      </c>
      <c r="N2127">
        <v>0</v>
      </c>
      <c r="O2127">
        <v>0</v>
      </c>
      <c r="P2127">
        <v>0</v>
      </c>
      <c r="Q2127">
        <v>0</v>
      </c>
    </row>
    <row r="2128" spans="1:17" x14ac:dyDescent="0.2">
      <c r="A2128" t="s">
        <v>19866</v>
      </c>
      <c r="B2128" t="s">
        <v>89</v>
      </c>
      <c r="C2128" t="s">
        <v>208</v>
      </c>
      <c r="D2128" t="s">
        <v>17736</v>
      </c>
      <c r="E2128" t="s">
        <v>81</v>
      </c>
      <c r="F2128" t="s">
        <v>4925</v>
      </c>
      <c r="G2128">
        <v>0</v>
      </c>
      <c r="H2128">
        <v>0</v>
      </c>
      <c r="I2128">
        <v>0</v>
      </c>
      <c r="J2128">
        <v>0</v>
      </c>
      <c r="K2128">
        <v>0</v>
      </c>
      <c r="L2128">
        <v>0</v>
      </c>
      <c r="M2128">
        <v>0</v>
      </c>
      <c r="N2128">
        <v>6</v>
      </c>
      <c r="O2128">
        <v>6</v>
      </c>
      <c r="P2128">
        <v>0</v>
      </c>
      <c r="Q2128">
        <v>0</v>
      </c>
    </row>
    <row r="2129" spans="1:17" x14ac:dyDescent="0.2">
      <c r="A2129" t="s">
        <v>19867</v>
      </c>
      <c r="B2129" t="s">
        <v>89</v>
      </c>
      <c r="C2129" t="s">
        <v>208</v>
      </c>
      <c r="D2129" t="s">
        <v>17736</v>
      </c>
      <c r="E2129" t="s">
        <v>81</v>
      </c>
      <c r="F2129" t="s">
        <v>4927</v>
      </c>
      <c r="G2129">
        <v>0</v>
      </c>
      <c r="H2129">
        <v>0</v>
      </c>
      <c r="I2129">
        <v>0</v>
      </c>
      <c r="J2129">
        <v>0</v>
      </c>
      <c r="K2129">
        <v>0</v>
      </c>
      <c r="L2129">
        <v>0</v>
      </c>
      <c r="M2129">
        <v>0</v>
      </c>
      <c r="N2129">
        <v>4</v>
      </c>
      <c r="O2129">
        <v>4</v>
      </c>
      <c r="P2129">
        <v>0</v>
      </c>
      <c r="Q2129">
        <v>0</v>
      </c>
    </row>
    <row r="2130" spans="1:17" x14ac:dyDescent="0.2">
      <c r="A2130" t="s">
        <v>19868</v>
      </c>
      <c r="B2130" t="s">
        <v>89</v>
      </c>
      <c r="C2130" t="s">
        <v>208</v>
      </c>
      <c r="D2130" t="s">
        <v>17736</v>
      </c>
      <c r="E2130" t="s">
        <v>81</v>
      </c>
      <c r="F2130" t="s">
        <v>17734</v>
      </c>
      <c r="G2130">
        <v>9</v>
      </c>
      <c r="H2130">
        <v>0</v>
      </c>
      <c r="I2130">
        <v>0</v>
      </c>
      <c r="J2130">
        <v>0</v>
      </c>
      <c r="K2130">
        <v>0</v>
      </c>
      <c r="L2130">
        <v>0</v>
      </c>
      <c r="M2130">
        <v>0</v>
      </c>
      <c r="N2130">
        <v>0</v>
      </c>
      <c r="O2130">
        <v>0</v>
      </c>
      <c r="P2130">
        <v>0</v>
      </c>
      <c r="Q2130">
        <v>0</v>
      </c>
    </row>
    <row r="2131" spans="1:17" x14ac:dyDescent="0.2">
      <c r="A2131" t="s">
        <v>19869</v>
      </c>
      <c r="B2131" t="s">
        <v>89</v>
      </c>
      <c r="C2131" t="s">
        <v>208</v>
      </c>
      <c r="D2131" t="s">
        <v>17754</v>
      </c>
      <c r="E2131" t="s">
        <v>83</v>
      </c>
      <c r="F2131" t="s">
        <v>17734</v>
      </c>
      <c r="G2131">
        <v>7</v>
      </c>
      <c r="H2131">
        <v>0</v>
      </c>
      <c r="I2131">
        <v>0</v>
      </c>
      <c r="J2131">
        <v>0</v>
      </c>
      <c r="K2131">
        <v>0</v>
      </c>
      <c r="L2131">
        <v>0</v>
      </c>
      <c r="M2131">
        <v>0</v>
      </c>
      <c r="N2131">
        <v>0</v>
      </c>
      <c r="O2131">
        <v>0</v>
      </c>
      <c r="P2131">
        <v>0</v>
      </c>
      <c r="Q2131">
        <v>0</v>
      </c>
    </row>
    <row r="2132" spans="1:17" x14ac:dyDescent="0.2">
      <c r="A2132" t="s">
        <v>19870</v>
      </c>
      <c r="B2132" t="s">
        <v>89</v>
      </c>
      <c r="C2132" t="s">
        <v>208</v>
      </c>
      <c r="D2132" t="s">
        <v>17754</v>
      </c>
      <c r="E2132" t="s">
        <v>81</v>
      </c>
      <c r="F2132" t="s">
        <v>17734</v>
      </c>
      <c r="G2132">
        <v>5</v>
      </c>
      <c r="H2132">
        <v>0</v>
      </c>
      <c r="I2132">
        <v>0</v>
      </c>
      <c r="J2132">
        <v>0</v>
      </c>
      <c r="K2132">
        <v>0</v>
      </c>
      <c r="L2132">
        <v>0</v>
      </c>
      <c r="M2132">
        <v>0</v>
      </c>
      <c r="N2132">
        <v>0</v>
      </c>
      <c r="O2132">
        <v>0</v>
      </c>
      <c r="P2132">
        <v>0</v>
      </c>
      <c r="Q2132">
        <v>0</v>
      </c>
    </row>
    <row r="2133" spans="1:17" x14ac:dyDescent="0.2">
      <c r="A2133" t="s">
        <v>19871</v>
      </c>
      <c r="B2133" t="s">
        <v>89</v>
      </c>
      <c r="C2133" t="s">
        <v>209</v>
      </c>
      <c r="D2133" t="s">
        <v>17736</v>
      </c>
      <c r="E2133" t="s">
        <v>83</v>
      </c>
      <c r="F2133" t="s">
        <v>4929</v>
      </c>
      <c r="G2133">
        <v>0</v>
      </c>
      <c r="H2133">
        <v>13</v>
      </c>
      <c r="I2133">
        <v>0</v>
      </c>
      <c r="J2133">
        <v>11</v>
      </c>
      <c r="K2133">
        <v>1</v>
      </c>
      <c r="L2133">
        <v>1</v>
      </c>
      <c r="M2133">
        <v>0</v>
      </c>
      <c r="N2133">
        <v>0</v>
      </c>
      <c r="O2133">
        <v>0</v>
      </c>
      <c r="P2133">
        <v>0</v>
      </c>
      <c r="Q2133">
        <v>0</v>
      </c>
    </row>
    <row r="2134" spans="1:17" x14ac:dyDescent="0.2">
      <c r="A2134" t="s">
        <v>19872</v>
      </c>
      <c r="B2134" t="s">
        <v>89</v>
      </c>
      <c r="C2134" t="s">
        <v>209</v>
      </c>
      <c r="D2134" t="s">
        <v>17736</v>
      </c>
      <c r="E2134" t="s">
        <v>83</v>
      </c>
      <c r="F2134" t="s">
        <v>4931</v>
      </c>
      <c r="G2134">
        <v>0</v>
      </c>
      <c r="H2134">
        <v>13</v>
      </c>
      <c r="I2134">
        <v>0</v>
      </c>
      <c r="J2134">
        <v>11</v>
      </c>
      <c r="K2134">
        <v>1</v>
      </c>
      <c r="L2134">
        <v>1</v>
      </c>
      <c r="M2134">
        <v>0</v>
      </c>
      <c r="N2134">
        <v>0</v>
      </c>
      <c r="O2134">
        <v>0</v>
      </c>
      <c r="P2134">
        <v>0</v>
      </c>
      <c r="Q2134">
        <v>0</v>
      </c>
    </row>
    <row r="2135" spans="1:17" x14ac:dyDescent="0.2">
      <c r="A2135" t="s">
        <v>19873</v>
      </c>
      <c r="B2135" t="s">
        <v>89</v>
      </c>
      <c r="C2135" t="s">
        <v>209</v>
      </c>
      <c r="D2135" t="s">
        <v>17736</v>
      </c>
      <c r="E2135" t="s">
        <v>83</v>
      </c>
      <c r="F2135" t="s">
        <v>4933</v>
      </c>
      <c r="G2135">
        <v>0</v>
      </c>
      <c r="H2135">
        <v>0</v>
      </c>
      <c r="I2135">
        <v>0</v>
      </c>
      <c r="J2135">
        <v>0</v>
      </c>
      <c r="K2135">
        <v>0</v>
      </c>
      <c r="L2135">
        <v>0</v>
      </c>
      <c r="M2135">
        <v>13</v>
      </c>
      <c r="N2135">
        <v>0</v>
      </c>
      <c r="O2135">
        <v>0</v>
      </c>
      <c r="P2135">
        <v>0</v>
      </c>
      <c r="Q2135">
        <v>0</v>
      </c>
    </row>
    <row r="2136" spans="1:17" x14ac:dyDescent="0.2">
      <c r="A2136" t="s">
        <v>19874</v>
      </c>
      <c r="B2136" t="s">
        <v>89</v>
      </c>
      <c r="C2136" t="s">
        <v>209</v>
      </c>
      <c r="D2136" t="s">
        <v>17736</v>
      </c>
      <c r="E2136" t="s">
        <v>83</v>
      </c>
      <c r="F2136" t="s">
        <v>4935</v>
      </c>
      <c r="G2136">
        <v>0</v>
      </c>
      <c r="H2136">
        <v>13</v>
      </c>
      <c r="I2136">
        <v>0</v>
      </c>
      <c r="J2136">
        <v>11</v>
      </c>
      <c r="K2136">
        <v>1</v>
      </c>
      <c r="L2136">
        <v>1</v>
      </c>
      <c r="M2136">
        <v>0</v>
      </c>
      <c r="N2136">
        <v>0</v>
      </c>
      <c r="O2136">
        <v>0</v>
      </c>
      <c r="P2136">
        <v>0</v>
      </c>
      <c r="Q2136">
        <v>0</v>
      </c>
    </row>
    <row r="2137" spans="1:17" x14ac:dyDescent="0.2">
      <c r="A2137" t="s">
        <v>19875</v>
      </c>
      <c r="B2137" t="s">
        <v>89</v>
      </c>
      <c r="C2137" t="s">
        <v>209</v>
      </c>
      <c r="D2137" t="s">
        <v>17736</v>
      </c>
      <c r="E2137" t="s">
        <v>83</v>
      </c>
      <c r="F2137" t="s">
        <v>4937</v>
      </c>
      <c r="G2137">
        <v>0</v>
      </c>
      <c r="H2137">
        <v>13</v>
      </c>
      <c r="I2137">
        <v>0</v>
      </c>
      <c r="J2137">
        <v>11</v>
      </c>
      <c r="K2137">
        <v>1</v>
      </c>
      <c r="L2137">
        <v>1</v>
      </c>
      <c r="M2137">
        <v>0</v>
      </c>
      <c r="N2137">
        <v>0</v>
      </c>
      <c r="O2137">
        <v>0</v>
      </c>
      <c r="P2137">
        <v>0</v>
      </c>
      <c r="Q2137">
        <v>0</v>
      </c>
    </row>
    <row r="2138" spans="1:17" x14ac:dyDescent="0.2">
      <c r="A2138" t="s">
        <v>19876</v>
      </c>
      <c r="B2138" t="s">
        <v>89</v>
      </c>
      <c r="C2138" t="s">
        <v>209</v>
      </c>
      <c r="D2138" t="s">
        <v>17736</v>
      </c>
      <c r="E2138" t="s">
        <v>83</v>
      </c>
      <c r="F2138" t="s">
        <v>4939</v>
      </c>
      <c r="G2138">
        <v>0</v>
      </c>
      <c r="H2138">
        <v>0</v>
      </c>
      <c r="I2138">
        <v>0</v>
      </c>
      <c r="J2138">
        <v>0</v>
      </c>
      <c r="K2138">
        <v>0</v>
      </c>
      <c r="L2138">
        <v>0</v>
      </c>
      <c r="M2138">
        <v>13</v>
      </c>
      <c r="N2138">
        <v>0</v>
      </c>
      <c r="O2138">
        <v>0</v>
      </c>
      <c r="P2138">
        <v>0</v>
      </c>
      <c r="Q2138">
        <v>0</v>
      </c>
    </row>
    <row r="2139" spans="1:17" x14ac:dyDescent="0.2">
      <c r="A2139" t="s">
        <v>19877</v>
      </c>
      <c r="B2139" t="s">
        <v>89</v>
      </c>
      <c r="C2139" t="s">
        <v>209</v>
      </c>
      <c r="D2139" t="s">
        <v>17736</v>
      </c>
      <c r="E2139" t="s">
        <v>83</v>
      </c>
      <c r="F2139" t="s">
        <v>4941</v>
      </c>
      <c r="G2139">
        <v>0</v>
      </c>
      <c r="H2139">
        <v>13</v>
      </c>
      <c r="I2139">
        <v>0</v>
      </c>
      <c r="J2139">
        <v>11</v>
      </c>
      <c r="K2139">
        <v>1</v>
      </c>
      <c r="L2139">
        <v>1</v>
      </c>
      <c r="M2139">
        <v>0</v>
      </c>
      <c r="N2139">
        <v>0</v>
      </c>
      <c r="O2139">
        <v>0</v>
      </c>
      <c r="P2139">
        <v>0</v>
      </c>
      <c r="Q2139">
        <v>0</v>
      </c>
    </row>
    <row r="2140" spans="1:17" x14ac:dyDescent="0.2">
      <c r="A2140" t="s">
        <v>19878</v>
      </c>
      <c r="B2140" t="s">
        <v>89</v>
      </c>
      <c r="C2140" t="s">
        <v>209</v>
      </c>
      <c r="D2140" t="s">
        <v>17736</v>
      </c>
      <c r="E2140" t="s">
        <v>83</v>
      </c>
      <c r="F2140" t="s">
        <v>4943</v>
      </c>
      <c r="G2140">
        <v>0</v>
      </c>
      <c r="H2140">
        <v>0</v>
      </c>
      <c r="I2140">
        <v>0</v>
      </c>
      <c r="J2140">
        <v>0</v>
      </c>
      <c r="K2140">
        <v>0</v>
      </c>
      <c r="L2140">
        <v>0</v>
      </c>
      <c r="M2140">
        <v>13</v>
      </c>
      <c r="N2140">
        <v>0</v>
      </c>
      <c r="O2140">
        <v>0</v>
      </c>
      <c r="P2140">
        <v>0</v>
      </c>
      <c r="Q2140">
        <v>0</v>
      </c>
    </row>
    <row r="2141" spans="1:17" x14ac:dyDescent="0.2">
      <c r="A2141" t="s">
        <v>19879</v>
      </c>
      <c r="B2141" t="s">
        <v>89</v>
      </c>
      <c r="C2141" t="s">
        <v>209</v>
      </c>
      <c r="D2141" t="s">
        <v>17736</v>
      </c>
      <c r="E2141" t="s">
        <v>83</v>
      </c>
      <c r="F2141" t="s">
        <v>4925</v>
      </c>
      <c r="G2141">
        <v>0</v>
      </c>
      <c r="H2141">
        <v>0</v>
      </c>
      <c r="I2141">
        <v>0</v>
      </c>
      <c r="J2141">
        <v>0</v>
      </c>
      <c r="K2141">
        <v>0</v>
      </c>
      <c r="L2141">
        <v>0</v>
      </c>
      <c r="M2141">
        <v>0</v>
      </c>
      <c r="N2141">
        <v>8</v>
      </c>
      <c r="O2141">
        <v>8</v>
      </c>
      <c r="P2141">
        <v>0</v>
      </c>
      <c r="Q2141">
        <v>0</v>
      </c>
    </row>
    <row r="2142" spans="1:17" x14ac:dyDescent="0.2">
      <c r="A2142" t="s">
        <v>19880</v>
      </c>
      <c r="B2142" t="s">
        <v>88</v>
      </c>
      <c r="C2142" t="s">
        <v>118</v>
      </c>
      <c r="D2142" t="s">
        <v>17736</v>
      </c>
      <c r="E2142" t="s">
        <v>83</v>
      </c>
      <c r="F2142" t="s">
        <v>4943</v>
      </c>
      <c r="G2142">
        <v>0</v>
      </c>
      <c r="H2142">
        <v>0</v>
      </c>
      <c r="I2142">
        <v>0</v>
      </c>
      <c r="J2142">
        <v>0</v>
      </c>
      <c r="K2142">
        <v>0</v>
      </c>
      <c r="L2142">
        <v>0</v>
      </c>
      <c r="M2142">
        <v>13</v>
      </c>
      <c r="N2142">
        <v>0</v>
      </c>
      <c r="O2142">
        <v>0</v>
      </c>
      <c r="P2142">
        <v>0</v>
      </c>
      <c r="Q2142">
        <v>0</v>
      </c>
    </row>
    <row r="2143" spans="1:17" x14ac:dyDescent="0.2">
      <c r="A2143" t="s">
        <v>19881</v>
      </c>
      <c r="B2143" t="s">
        <v>88</v>
      </c>
      <c r="C2143" t="s">
        <v>118</v>
      </c>
      <c r="D2143" t="s">
        <v>17736</v>
      </c>
      <c r="E2143" t="s">
        <v>83</v>
      </c>
      <c r="F2143" t="s">
        <v>4925</v>
      </c>
      <c r="G2143">
        <v>0</v>
      </c>
      <c r="H2143">
        <v>0</v>
      </c>
      <c r="I2143">
        <v>0</v>
      </c>
      <c r="J2143">
        <v>0</v>
      </c>
      <c r="K2143">
        <v>0</v>
      </c>
      <c r="L2143">
        <v>0</v>
      </c>
      <c r="M2143">
        <v>0</v>
      </c>
      <c r="N2143">
        <v>13</v>
      </c>
      <c r="O2143">
        <v>13</v>
      </c>
      <c r="P2143">
        <v>0</v>
      </c>
      <c r="Q2143">
        <v>0</v>
      </c>
    </row>
    <row r="2144" spans="1:17" x14ac:dyDescent="0.2">
      <c r="A2144" t="s">
        <v>19882</v>
      </c>
      <c r="B2144" t="s">
        <v>88</v>
      </c>
      <c r="C2144" t="s">
        <v>118</v>
      </c>
      <c r="D2144" t="s">
        <v>17736</v>
      </c>
      <c r="E2144" t="s">
        <v>83</v>
      </c>
      <c r="F2144" t="s">
        <v>4927</v>
      </c>
      <c r="G2144">
        <v>0</v>
      </c>
      <c r="H2144">
        <v>0</v>
      </c>
      <c r="I2144">
        <v>0</v>
      </c>
      <c r="J2144">
        <v>0</v>
      </c>
      <c r="K2144">
        <v>0</v>
      </c>
      <c r="L2144">
        <v>0</v>
      </c>
      <c r="M2144">
        <v>0</v>
      </c>
      <c r="N2144">
        <v>11</v>
      </c>
      <c r="O2144">
        <v>11</v>
      </c>
      <c r="P2144">
        <v>0</v>
      </c>
      <c r="Q2144">
        <v>0</v>
      </c>
    </row>
    <row r="2145" spans="1:17" x14ac:dyDescent="0.2">
      <c r="A2145" t="s">
        <v>19883</v>
      </c>
      <c r="B2145" t="s">
        <v>88</v>
      </c>
      <c r="C2145" t="s">
        <v>118</v>
      </c>
      <c r="D2145" t="s">
        <v>17736</v>
      </c>
      <c r="E2145" t="s">
        <v>83</v>
      </c>
      <c r="F2145" t="s">
        <v>17734</v>
      </c>
      <c r="G2145">
        <v>13</v>
      </c>
      <c r="H2145">
        <v>0</v>
      </c>
      <c r="I2145">
        <v>0</v>
      </c>
      <c r="J2145">
        <v>0</v>
      </c>
      <c r="K2145">
        <v>0</v>
      </c>
      <c r="L2145">
        <v>0</v>
      </c>
      <c r="M2145">
        <v>0</v>
      </c>
      <c r="N2145">
        <v>0</v>
      </c>
      <c r="O2145">
        <v>0</v>
      </c>
      <c r="P2145">
        <v>0</v>
      </c>
      <c r="Q2145">
        <v>0</v>
      </c>
    </row>
    <row r="2146" spans="1:17" x14ac:dyDescent="0.2">
      <c r="A2146" t="s">
        <v>19884</v>
      </c>
      <c r="B2146" t="s">
        <v>88</v>
      </c>
      <c r="C2146" t="s">
        <v>118</v>
      </c>
      <c r="D2146" t="s">
        <v>17736</v>
      </c>
      <c r="E2146" t="s">
        <v>81</v>
      </c>
      <c r="F2146" t="s">
        <v>4929</v>
      </c>
      <c r="G2146">
        <v>0</v>
      </c>
      <c r="H2146">
        <v>15</v>
      </c>
      <c r="I2146">
        <v>1</v>
      </c>
      <c r="J2146">
        <v>14</v>
      </c>
      <c r="K2146">
        <v>0</v>
      </c>
      <c r="L2146">
        <v>0</v>
      </c>
      <c r="M2146">
        <v>0</v>
      </c>
      <c r="N2146">
        <v>0</v>
      </c>
      <c r="O2146">
        <v>0</v>
      </c>
      <c r="P2146">
        <v>0</v>
      </c>
      <c r="Q2146">
        <v>0</v>
      </c>
    </row>
    <row r="2147" spans="1:17" x14ac:dyDescent="0.2">
      <c r="A2147" t="s">
        <v>19885</v>
      </c>
      <c r="B2147" t="s">
        <v>88</v>
      </c>
      <c r="C2147" t="s">
        <v>118</v>
      </c>
      <c r="D2147" t="s">
        <v>17736</v>
      </c>
      <c r="E2147" t="s">
        <v>81</v>
      </c>
      <c r="F2147" t="s">
        <v>4931</v>
      </c>
      <c r="G2147">
        <v>0</v>
      </c>
      <c r="H2147">
        <v>15</v>
      </c>
      <c r="I2147">
        <v>1</v>
      </c>
      <c r="J2147">
        <v>14</v>
      </c>
      <c r="K2147">
        <v>0</v>
      </c>
      <c r="L2147">
        <v>0</v>
      </c>
      <c r="M2147">
        <v>0</v>
      </c>
      <c r="N2147">
        <v>0</v>
      </c>
      <c r="O2147">
        <v>0</v>
      </c>
      <c r="P2147">
        <v>0</v>
      </c>
      <c r="Q2147">
        <v>0</v>
      </c>
    </row>
    <row r="2148" spans="1:17" x14ac:dyDescent="0.2">
      <c r="A2148" t="s">
        <v>19886</v>
      </c>
      <c r="B2148" t="s">
        <v>88</v>
      </c>
      <c r="C2148" t="s">
        <v>118</v>
      </c>
      <c r="D2148" t="s">
        <v>17736</v>
      </c>
      <c r="E2148" t="s">
        <v>81</v>
      </c>
      <c r="F2148" t="s">
        <v>4933</v>
      </c>
      <c r="G2148">
        <v>0</v>
      </c>
      <c r="H2148">
        <v>0</v>
      </c>
      <c r="I2148">
        <v>0</v>
      </c>
      <c r="J2148">
        <v>0</v>
      </c>
      <c r="K2148">
        <v>0</v>
      </c>
      <c r="L2148">
        <v>0</v>
      </c>
      <c r="M2148">
        <v>15</v>
      </c>
      <c r="N2148">
        <v>0</v>
      </c>
      <c r="O2148">
        <v>0</v>
      </c>
      <c r="P2148">
        <v>0</v>
      </c>
      <c r="Q2148">
        <v>0</v>
      </c>
    </row>
    <row r="2149" spans="1:17" x14ac:dyDescent="0.2">
      <c r="A2149" t="s">
        <v>19887</v>
      </c>
      <c r="B2149" t="s">
        <v>88</v>
      </c>
      <c r="C2149" t="s">
        <v>118</v>
      </c>
      <c r="D2149" t="s">
        <v>17736</v>
      </c>
      <c r="E2149" t="s">
        <v>81</v>
      </c>
      <c r="F2149" t="s">
        <v>4935</v>
      </c>
      <c r="G2149">
        <v>0</v>
      </c>
      <c r="H2149">
        <v>15</v>
      </c>
      <c r="I2149">
        <v>1</v>
      </c>
      <c r="J2149">
        <v>14</v>
      </c>
      <c r="K2149">
        <v>0</v>
      </c>
      <c r="L2149">
        <v>0</v>
      </c>
      <c r="M2149">
        <v>0</v>
      </c>
      <c r="N2149">
        <v>0</v>
      </c>
      <c r="O2149">
        <v>0</v>
      </c>
      <c r="P2149">
        <v>0</v>
      </c>
      <c r="Q2149">
        <v>0</v>
      </c>
    </row>
    <row r="2150" spans="1:17" x14ac:dyDescent="0.2">
      <c r="A2150" t="s">
        <v>19888</v>
      </c>
      <c r="B2150" t="s">
        <v>88</v>
      </c>
      <c r="C2150" t="s">
        <v>118</v>
      </c>
      <c r="D2150" t="s">
        <v>17736</v>
      </c>
      <c r="E2150" t="s">
        <v>81</v>
      </c>
      <c r="F2150" t="s">
        <v>4937</v>
      </c>
      <c r="G2150">
        <v>0</v>
      </c>
      <c r="H2150">
        <v>15</v>
      </c>
      <c r="I2150">
        <v>1</v>
      </c>
      <c r="J2150">
        <v>14</v>
      </c>
      <c r="K2150">
        <v>0</v>
      </c>
      <c r="L2150">
        <v>0</v>
      </c>
      <c r="M2150">
        <v>0</v>
      </c>
      <c r="N2150">
        <v>0</v>
      </c>
      <c r="O2150">
        <v>0</v>
      </c>
      <c r="P2150">
        <v>0</v>
      </c>
      <c r="Q2150">
        <v>0</v>
      </c>
    </row>
    <row r="2151" spans="1:17" x14ac:dyDescent="0.2">
      <c r="A2151" t="s">
        <v>19889</v>
      </c>
      <c r="B2151" t="s">
        <v>88</v>
      </c>
      <c r="C2151" t="s">
        <v>118</v>
      </c>
      <c r="D2151" t="s">
        <v>17736</v>
      </c>
      <c r="E2151" t="s">
        <v>81</v>
      </c>
      <c r="F2151" t="s">
        <v>4939</v>
      </c>
      <c r="G2151">
        <v>0</v>
      </c>
      <c r="H2151">
        <v>0</v>
      </c>
      <c r="I2151">
        <v>0</v>
      </c>
      <c r="J2151">
        <v>0</v>
      </c>
      <c r="K2151">
        <v>0</v>
      </c>
      <c r="L2151">
        <v>0</v>
      </c>
      <c r="M2151">
        <v>15</v>
      </c>
      <c r="N2151">
        <v>0</v>
      </c>
      <c r="O2151">
        <v>0</v>
      </c>
      <c r="P2151">
        <v>0</v>
      </c>
      <c r="Q2151">
        <v>0</v>
      </c>
    </row>
    <row r="2152" spans="1:17" x14ac:dyDescent="0.2">
      <c r="A2152" t="s">
        <v>19890</v>
      </c>
      <c r="B2152" t="s">
        <v>88</v>
      </c>
      <c r="C2152" t="s">
        <v>118</v>
      </c>
      <c r="D2152" t="s">
        <v>17736</v>
      </c>
      <c r="E2152" t="s">
        <v>81</v>
      </c>
      <c r="F2152" t="s">
        <v>4941</v>
      </c>
      <c r="G2152">
        <v>0</v>
      </c>
      <c r="H2152">
        <v>15</v>
      </c>
      <c r="I2152">
        <v>1</v>
      </c>
      <c r="J2152">
        <v>14</v>
      </c>
      <c r="K2152">
        <v>0</v>
      </c>
      <c r="L2152">
        <v>0</v>
      </c>
      <c r="M2152">
        <v>0</v>
      </c>
      <c r="N2152">
        <v>0</v>
      </c>
      <c r="O2152">
        <v>0</v>
      </c>
      <c r="P2152">
        <v>0</v>
      </c>
      <c r="Q2152">
        <v>0</v>
      </c>
    </row>
    <row r="2153" spans="1:17" x14ac:dyDescent="0.2">
      <c r="A2153" t="s">
        <v>19891</v>
      </c>
      <c r="B2153" t="s">
        <v>88</v>
      </c>
      <c r="C2153" t="s">
        <v>118</v>
      </c>
      <c r="D2153" t="s">
        <v>17736</v>
      </c>
      <c r="E2153" t="s">
        <v>81</v>
      </c>
      <c r="F2153" t="s">
        <v>4943</v>
      </c>
      <c r="G2153">
        <v>0</v>
      </c>
      <c r="H2153">
        <v>0</v>
      </c>
      <c r="I2153">
        <v>0</v>
      </c>
      <c r="J2153">
        <v>0</v>
      </c>
      <c r="K2153">
        <v>0</v>
      </c>
      <c r="L2153">
        <v>0</v>
      </c>
      <c r="M2153">
        <v>15</v>
      </c>
      <c r="N2153">
        <v>0</v>
      </c>
      <c r="O2153">
        <v>0</v>
      </c>
      <c r="P2153">
        <v>0</v>
      </c>
      <c r="Q2153">
        <v>0</v>
      </c>
    </row>
    <row r="2154" spans="1:17" x14ac:dyDescent="0.2">
      <c r="A2154" t="s">
        <v>19892</v>
      </c>
      <c r="B2154" t="s">
        <v>88</v>
      </c>
      <c r="C2154" t="s">
        <v>118</v>
      </c>
      <c r="D2154" t="s">
        <v>17736</v>
      </c>
      <c r="E2154" t="s">
        <v>81</v>
      </c>
      <c r="F2154" t="s">
        <v>4925</v>
      </c>
      <c r="G2154">
        <v>0</v>
      </c>
      <c r="H2154">
        <v>0</v>
      </c>
      <c r="I2154">
        <v>0</v>
      </c>
      <c r="J2154">
        <v>0</v>
      </c>
      <c r="K2154">
        <v>0</v>
      </c>
      <c r="L2154">
        <v>0</v>
      </c>
      <c r="M2154">
        <v>0</v>
      </c>
      <c r="N2154">
        <v>15</v>
      </c>
      <c r="O2154">
        <v>15</v>
      </c>
      <c r="P2154">
        <v>0</v>
      </c>
      <c r="Q2154">
        <v>0</v>
      </c>
    </row>
    <row r="2155" spans="1:17" x14ac:dyDescent="0.2">
      <c r="A2155" t="s">
        <v>19893</v>
      </c>
      <c r="B2155" t="s">
        <v>88</v>
      </c>
      <c r="C2155" t="s">
        <v>118</v>
      </c>
      <c r="D2155" t="s">
        <v>17736</v>
      </c>
      <c r="E2155" t="s">
        <v>81</v>
      </c>
      <c r="F2155" t="s">
        <v>4927</v>
      </c>
      <c r="G2155">
        <v>0</v>
      </c>
      <c r="H2155">
        <v>0</v>
      </c>
      <c r="I2155">
        <v>0</v>
      </c>
      <c r="J2155">
        <v>0</v>
      </c>
      <c r="K2155">
        <v>0</v>
      </c>
      <c r="L2155">
        <v>0</v>
      </c>
      <c r="M2155">
        <v>0</v>
      </c>
      <c r="N2155">
        <v>14</v>
      </c>
      <c r="O2155">
        <v>14</v>
      </c>
      <c r="P2155">
        <v>0</v>
      </c>
      <c r="Q2155">
        <v>0</v>
      </c>
    </row>
    <row r="2156" spans="1:17" x14ac:dyDescent="0.2">
      <c r="A2156" t="s">
        <v>19894</v>
      </c>
      <c r="B2156" t="s">
        <v>88</v>
      </c>
      <c r="C2156" t="s">
        <v>118</v>
      </c>
      <c r="D2156" t="s">
        <v>17736</v>
      </c>
      <c r="E2156" t="s">
        <v>81</v>
      </c>
      <c r="F2156" t="s">
        <v>17734</v>
      </c>
      <c r="G2156">
        <v>15</v>
      </c>
      <c r="H2156">
        <v>0</v>
      </c>
      <c r="I2156">
        <v>0</v>
      </c>
      <c r="J2156">
        <v>0</v>
      </c>
      <c r="K2156">
        <v>0</v>
      </c>
      <c r="L2156">
        <v>0</v>
      </c>
      <c r="M2156">
        <v>0</v>
      </c>
      <c r="N2156">
        <v>0</v>
      </c>
      <c r="O2156">
        <v>0</v>
      </c>
      <c r="P2156">
        <v>0</v>
      </c>
      <c r="Q2156">
        <v>0</v>
      </c>
    </row>
    <row r="2157" spans="1:17" x14ac:dyDescent="0.2">
      <c r="A2157" t="s">
        <v>19895</v>
      </c>
      <c r="B2157" t="s">
        <v>88</v>
      </c>
      <c r="C2157" t="s">
        <v>118</v>
      </c>
      <c r="D2157" t="s">
        <v>17748</v>
      </c>
      <c r="E2157" t="s">
        <v>83</v>
      </c>
      <c r="F2157" t="s">
        <v>17749</v>
      </c>
      <c r="G2157">
        <v>0</v>
      </c>
      <c r="H2157">
        <v>0</v>
      </c>
      <c r="I2157">
        <v>0</v>
      </c>
      <c r="J2157">
        <v>0</v>
      </c>
      <c r="K2157">
        <v>0</v>
      </c>
      <c r="L2157">
        <v>0</v>
      </c>
      <c r="M2157">
        <v>0</v>
      </c>
      <c r="N2157">
        <v>3</v>
      </c>
      <c r="O2157">
        <v>3</v>
      </c>
      <c r="P2157">
        <v>0</v>
      </c>
      <c r="Q2157">
        <v>0</v>
      </c>
    </row>
    <row r="2158" spans="1:17" x14ac:dyDescent="0.2">
      <c r="A2158" t="s">
        <v>19896</v>
      </c>
      <c r="B2158" t="s">
        <v>88</v>
      </c>
      <c r="C2158" t="s">
        <v>118</v>
      </c>
      <c r="D2158" t="s">
        <v>17748</v>
      </c>
      <c r="E2158" t="s">
        <v>83</v>
      </c>
      <c r="F2158" t="s">
        <v>17734</v>
      </c>
      <c r="G2158">
        <v>3</v>
      </c>
      <c r="H2158">
        <v>0</v>
      </c>
      <c r="I2158">
        <v>0</v>
      </c>
      <c r="J2158">
        <v>0</v>
      </c>
      <c r="K2158">
        <v>0</v>
      </c>
      <c r="L2158">
        <v>0</v>
      </c>
      <c r="M2158">
        <v>0</v>
      </c>
      <c r="N2158">
        <v>0</v>
      </c>
      <c r="O2158">
        <v>0</v>
      </c>
      <c r="P2158">
        <v>0</v>
      </c>
      <c r="Q2158">
        <v>0</v>
      </c>
    </row>
    <row r="2159" spans="1:17" x14ac:dyDescent="0.2">
      <c r="A2159" t="s">
        <v>19897</v>
      </c>
      <c r="B2159" t="s">
        <v>88</v>
      </c>
      <c r="C2159" t="s">
        <v>118</v>
      </c>
      <c r="D2159" t="s">
        <v>17748</v>
      </c>
      <c r="E2159" t="s">
        <v>81</v>
      </c>
      <c r="F2159" t="s">
        <v>17749</v>
      </c>
      <c r="G2159">
        <v>0</v>
      </c>
      <c r="H2159">
        <v>0</v>
      </c>
      <c r="I2159">
        <v>0</v>
      </c>
      <c r="J2159">
        <v>0</v>
      </c>
      <c r="K2159">
        <v>0</v>
      </c>
      <c r="L2159">
        <v>0</v>
      </c>
      <c r="M2159">
        <v>0</v>
      </c>
      <c r="N2159">
        <v>1</v>
      </c>
      <c r="O2159">
        <v>1</v>
      </c>
      <c r="P2159">
        <v>0</v>
      </c>
      <c r="Q2159">
        <v>0</v>
      </c>
    </row>
    <row r="2160" spans="1:17" x14ac:dyDescent="0.2">
      <c r="A2160" t="s">
        <v>19898</v>
      </c>
      <c r="B2160" t="s">
        <v>88</v>
      </c>
      <c r="C2160" t="s">
        <v>118</v>
      </c>
      <c r="D2160" t="s">
        <v>17748</v>
      </c>
      <c r="E2160" t="s">
        <v>81</v>
      </c>
      <c r="F2160" t="s">
        <v>17734</v>
      </c>
      <c r="G2160">
        <v>1</v>
      </c>
      <c r="H2160">
        <v>0</v>
      </c>
      <c r="I2160">
        <v>0</v>
      </c>
      <c r="J2160">
        <v>0</v>
      </c>
      <c r="K2160">
        <v>0</v>
      </c>
      <c r="L2160">
        <v>0</v>
      </c>
      <c r="M2160">
        <v>0</v>
      </c>
      <c r="N2160">
        <v>0</v>
      </c>
      <c r="O2160">
        <v>0</v>
      </c>
      <c r="P2160">
        <v>0</v>
      </c>
      <c r="Q2160">
        <v>0</v>
      </c>
    </row>
    <row r="2161" spans="1:17" x14ac:dyDescent="0.2">
      <c r="A2161" t="s">
        <v>19899</v>
      </c>
      <c r="B2161" t="s">
        <v>88</v>
      </c>
      <c r="C2161" t="s">
        <v>119</v>
      </c>
      <c r="D2161" t="s">
        <v>17768</v>
      </c>
      <c r="E2161" t="s">
        <v>83</v>
      </c>
      <c r="F2161" t="s">
        <v>17734</v>
      </c>
      <c r="G2161">
        <v>2</v>
      </c>
      <c r="H2161">
        <v>0</v>
      </c>
      <c r="I2161">
        <v>0</v>
      </c>
      <c r="J2161">
        <v>0</v>
      </c>
      <c r="K2161">
        <v>0</v>
      </c>
      <c r="L2161">
        <v>0</v>
      </c>
      <c r="M2161">
        <v>0</v>
      </c>
      <c r="N2161">
        <v>0</v>
      </c>
      <c r="O2161">
        <v>0</v>
      </c>
      <c r="P2161">
        <v>0</v>
      </c>
      <c r="Q2161">
        <v>0</v>
      </c>
    </row>
    <row r="2162" spans="1:17" x14ac:dyDescent="0.2">
      <c r="A2162" t="s">
        <v>19900</v>
      </c>
      <c r="B2162" t="s">
        <v>88</v>
      </c>
      <c r="C2162" t="s">
        <v>119</v>
      </c>
      <c r="D2162" t="s">
        <v>17736</v>
      </c>
      <c r="E2162" t="s">
        <v>83</v>
      </c>
      <c r="F2162" t="s">
        <v>4929</v>
      </c>
      <c r="G2162">
        <v>0</v>
      </c>
      <c r="H2162">
        <v>12</v>
      </c>
      <c r="I2162">
        <v>3</v>
      </c>
      <c r="J2162">
        <v>9</v>
      </c>
      <c r="K2162">
        <v>0</v>
      </c>
      <c r="L2162">
        <v>0</v>
      </c>
      <c r="M2162">
        <v>0</v>
      </c>
      <c r="N2162">
        <v>0</v>
      </c>
      <c r="O2162">
        <v>0</v>
      </c>
      <c r="P2162">
        <v>0</v>
      </c>
      <c r="Q2162">
        <v>0</v>
      </c>
    </row>
    <row r="2163" spans="1:17" x14ac:dyDescent="0.2">
      <c r="A2163" t="s">
        <v>19901</v>
      </c>
      <c r="B2163" t="s">
        <v>88</v>
      </c>
      <c r="C2163" t="s">
        <v>119</v>
      </c>
      <c r="D2163" t="s">
        <v>17736</v>
      </c>
      <c r="E2163" t="s">
        <v>83</v>
      </c>
      <c r="F2163" t="s">
        <v>4931</v>
      </c>
      <c r="G2163">
        <v>0</v>
      </c>
      <c r="H2163">
        <v>12</v>
      </c>
      <c r="I2163">
        <v>3</v>
      </c>
      <c r="J2163">
        <v>9</v>
      </c>
      <c r="K2163">
        <v>0</v>
      </c>
      <c r="L2163">
        <v>0</v>
      </c>
      <c r="M2163">
        <v>0</v>
      </c>
      <c r="N2163">
        <v>0</v>
      </c>
      <c r="O2163">
        <v>0</v>
      </c>
      <c r="P2163">
        <v>0</v>
      </c>
      <c r="Q2163">
        <v>0</v>
      </c>
    </row>
    <row r="2164" spans="1:17" x14ac:dyDescent="0.2">
      <c r="A2164" t="s">
        <v>19902</v>
      </c>
      <c r="B2164" t="s">
        <v>88</v>
      </c>
      <c r="C2164" t="s">
        <v>119</v>
      </c>
      <c r="D2164" t="s">
        <v>17736</v>
      </c>
      <c r="E2164" t="s">
        <v>83</v>
      </c>
      <c r="F2164" t="s">
        <v>4933</v>
      </c>
      <c r="G2164">
        <v>0</v>
      </c>
      <c r="H2164">
        <v>0</v>
      </c>
      <c r="I2164">
        <v>0</v>
      </c>
      <c r="J2164">
        <v>0</v>
      </c>
      <c r="K2164">
        <v>0</v>
      </c>
      <c r="L2164">
        <v>0</v>
      </c>
      <c r="M2164">
        <v>12</v>
      </c>
      <c r="N2164">
        <v>0</v>
      </c>
      <c r="O2164">
        <v>0</v>
      </c>
      <c r="P2164">
        <v>0</v>
      </c>
      <c r="Q2164">
        <v>0</v>
      </c>
    </row>
    <row r="2165" spans="1:17" x14ac:dyDescent="0.2">
      <c r="A2165" t="s">
        <v>19903</v>
      </c>
      <c r="B2165" t="s">
        <v>88</v>
      </c>
      <c r="C2165" t="s">
        <v>119</v>
      </c>
      <c r="D2165" t="s">
        <v>17736</v>
      </c>
      <c r="E2165" t="s">
        <v>83</v>
      </c>
      <c r="F2165" t="s">
        <v>4935</v>
      </c>
      <c r="G2165">
        <v>0</v>
      </c>
      <c r="H2165">
        <v>12</v>
      </c>
      <c r="I2165">
        <v>3</v>
      </c>
      <c r="J2165">
        <v>9</v>
      </c>
      <c r="K2165">
        <v>0</v>
      </c>
      <c r="L2165">
        <v>0</v>
      </c>
      <c r="M2165">
        <v>0</v>
      </c>
      <c r="N2165">
        <v>0</v>
      </c>
      <c r="O2165">
        <v>0</v>
      </c>
      <c r="P2165">
        <v>0</v>
      </c>
      <c r="Q2165">
        <v>0</v>
      </c>
    </row>
    <row r="2166" spans="1:17" x14ac:dyDescent="0.2">
      <c r="A2166" t="s">
        <v>19904</v>
      </c>
      <c r="B2166" t="s">
        <v>88</v>
      </c>
      <c r="C2166" t="s">
        <v>119</v>
      </c>
      <c r="D2166" t="s">
        <v>17736</v>
      </c>
      <c r="E2166" t="s">
        <v>83</v>
      </c>
      <c r="F2166" t="s">
        <v>4937</v>
      </c>
      <c r="G2166">
        <v>0</v>
      </c>
      <c r="H2166">
        <v>12</v>
      </c>
      <c r="I2166">
        <v>3</v>
      </c>
      <c r="J2166">
        <v>9</v>
      </c>
      <c r="K2166">
        <v>0</v>
      </c>
      <c r="L2166">
        <v>0</v>
      </c>
      <c r="M2166">
        <v>0</v>
      </c>
      <c r="N2166">
        <v>0</v>
      </c>
      <c r="O2166">
        <v>0</v>
      </c>
      <c r="P2166">
        <v>0</v>
      </c>
      <c r="Q2166">
        <v>0</v>
      </c>
    </row>
    <row r="2167" spans="1:17" x14ac:dyDescent="0.2">
      <c r="A2167" t="s">
        <v>19905</v>
      </c>
      <c r="B2167" t="s">
        <v>88</v>
      </c>
      <c r="C2167" t="s">
        <v>119</v>
      </c>
      <c r="D2167" t="s">
        <v>17736</v>
      </c>
      <c r="E2167" t="s">
        <v>83</v>
      </c>
      <c r="F2167" t="s">
        <v>4939</v>
      </c>
      <c r="G2167">
        <v>0</v>
      </c>
      <c r="H2167">
        <v>0</v>
      </c>
      <c r="I2167">
        <v>0</v>
      </c>
      <c r="J2167">
        <v>0</v>
      </c>
      <c r="K2167">
        <v>0</v>
      </c>
      <c r="L2167">
        <v>0</v>
      </c>
      <c r="M2167">
        <v>12</v>
      </c>
      <c r="N2167">
        <v>0</v>
      </c>
      <c r="O2167">
        <v>0</v>
      </c>
      <c r="P2167">
        <v>0</v>
      </c>
      <c r="Q2167">
        <v>0</v>
      </c>
    </row>
    <row r="2168" spans="1:17" x14ac:dyDescent="0.2">
      <c r="A2168" t="s">
        <v>19906</v>
      </c>
      <c r="B2168" t="s">
        <v>88</v>
      </c>
      <c r="C2168" t="s">
        <v>119</v>
      </c>
      <c r="D2168" t="s">
        <v>17736</v>
      </c>
      <c r="E2168" t="s">
        <v>83</v>
      </c>
      <c r="F2168" t="s">
        <v>4941</v>
      </c>
      <c r="G2168">
        <v>0</v>
      </c>
      <c r="H2168">
        <v>12</v>
      </c>
      <c r="I2168">
        <v>3</v>
      </c>
      <c r="J2168">
        <v>9</v>
      </c>
      <c r="K2168">
        <v>0</v>
      </c>
      <c r="L2168">
        <v>0</v>
      </c>
      <c r="M2168">
        <v>0</v>
      </c>
      <c r="N2168">
        <v>0</v>
      </c>
      <c r="O2168">
        <v>0</v>
      </c>
      <c r="P2168">
        <v>0</v>
      </c>
      <c r="Q2168">
        <v>0</v>
      </c>
    </row>
    <row r="2169" spans="1:17" x14ac:dyDescent="0.2">
      <c r="A2169" t="s">
        <v>19907</v>
      </c>
      <c r="B2169" t="s">
        <v>88</v>
      </c>
      <c r="C2169" t="s">
        <v>119</v>
      </c>
      <c r="D2169" t="s">
        <v>17736</v>
      </c>
      <c r="E2169" t="s">
        <v>83</v>
      </c>
      <c r="F2169" t="s">
        <v>4943</v>
      </c>
      <c r="G2169">
        <v>0</v>
      </c>
      <c r="H2169">
        <v>0</v>
      </c>
      <c r="I2169">
        <v>0</v>
      </c>
      <c r="J2169">
        <v>0</v>
      </c>
      <c r="K2169">
        <v>0</v>
      </c>
      <c r="L2169">
        <v>0</v>
      </c>
      <c r="M2169">
        <v>12</v>
      </c>
      <c r="N2169">
        <v>0</v>
      </c>
      <c r="O2169">
        <v>0</v>
      </c>
      <c r="P2169">
        <v>0</v>
      </c>
      <c r="Q2169">
        <v>0</v>
      </c>
    </row>
    <row r="2170" spans="1:17" x14ac:dyDescent="0.2">
      <c r="A2170" t="s">
        <v>19908</v>
      </c>
      <c r="B2170" t="s">
        <v>88</v>
      </c>
      <c r="C2170" t="s">
        <v>119</v>
      </c>
      <c r="D2170" t="s">
        <v>17736</v>
      </c>
      <c r="E2170" t="s">
        <v>83</v>
      </c>
      <c r="F2170" t="s">
        <v>4925</v>
      </c>
      <c r="G2170">
        <v>0</v>
      </c>
      <c r="H2170">
        <v>0</v>
      </c>
      <c r="I2170">
        <v>0</v>
      </c>
      <c r="J2170">
        <v>0</v>
      </c>
      <c r="K2170">
        <v>0</v>
      </c>
      <c r="L2170">
        <v>0</v>
      </c>
      <c r="M2170">
        <v>0</v>
      </c>
      <c r="N2170">
        <v>12</v>
      </c>
      <c r="O2170">
        <v>12</v>
      </c>
      <c r="P2170">
        <v>0</v>
      </c>
      <c r="Q2170">
        <v>0</v>
      </c>
    </row>
    <row r="2171" spans="1:17" x14ac:dyDescent="0.2">
      <c r="A2171" t="s">
        <v>19909</v>
      </c>
      <c r="B2171" t="s">
        <v>88</v>
      </c>
      <c r="C2171" t="s">
        <v>119</v>
      </c>
      <c r="D2171" t="s">
        <v>17736</v>
      </c>
      <c r="E2171" t="s">
        <v>83</v>
      </c>
      <c r="F2171" t="s">
        <v>4927</v>
      </c>
      <c r="G2171">
        <v>0</v>
      </c>
      <c r="H2171">
        <v>0</v>
      </c>
      <c r="I2171">
        <v>0</v>
      </c>
      <c r="J2171">
        <v>0</v>
      </c>
      <c r="K2171">
        <v>0</v>
      </c>
      <c r="L2171">
        <v>0</v>
      </c>
      <c r="M2171">
        <v>0</v>
      </c>
      <c r="N2171">
        <v>12</v>
      </c>
      <c r="O2171">
        <v>12</v>
      </c>
      <c r="P2171">
        <v>0</v>
      </c>
      <c r="Q2171">
        <v>0</v>
      </c>
    </row>
    <row r="2172" spans="1:17" x14ac:dyDescent="0.2">
      <c r="A2172" t="s">
        <v>19910</v>
      </c>
      <c r="B2172" t="s">
        <v>88</v>
      </c>
      <c r="C2172" t="s">
        <v>185</v>
      </c>
      <c r="D2172" t="s">
        <v>17736</v>
      </c>
      <c r="E2172" t="s">
        <v>83</v>
      </c>
      <c r="F2172" t="s">
        <v>4933</v>
      </c>
      <c r="G2172">
        <v>0</v>
      </c>
      <c r="H2172">
        <v>0</v>
      </c>
      <c r="I2172">
        <v>0</v>
      </c>
      <c r="J2172">
        <v>0</v>
      </c>
      <c r="K2172">
        <v>0</v>
      </c>
      <c r="L2172">
        <v>0</v>
      </c>
      <c r="M2172">
        <v>17</v>
      </c>
      <c r="N2172">
        <v>0</v>
      </c>
      <c r="O2172">
        <v>0</v>
      </c>
      <c r="P2172">
        <v>0</v>
      </c>
      <c r="Q2172">
        <v>0</v>
      </c>
    </row>
    <row r="2173" spans="1:17" x14ac:dyDescent="0.2">
      <c r="A2173" t="s">
        <v>19911</v>
      </c>
      <c r="B2173" t="s">
        <v>88</v>
      </c>
      <c r="C2173" t="s">
        <v>185</v>
      </c>
      <c r="D2173" t="s">
        <v>17736</v>
      </c>
      <c r="E2173" t="s">
        <v>83</v>
      </c>
      <c r="F2173" t="s">
        <v>4935</v>
      </c>
      <c r="G2173">
        <v>0</v>
      </c>
      <c r="H2173">
        <v>17</v>
      </c>
      <c r="I2173">
        <v>0</v>
      </c>
      <c r="J2173">
        <v>16</v>
      </c>
      <c r="K2173">
        <v>0</v>
      </c>
      <c r="L2173">
        <v>1</v>
      </c>
      <c r="M2173">
        <v>0</v>
      </c>
      <c r="N2173">
        <v>0</v>
      </c>
      <c r="O2173">
        <v>0</v>
      </c>
      <c r="P2173">
        <v>0</v>
      </c>
      <c r="Q2173">
        <v>0</v>
      </c>
    </row>
    <row r="2174" spans="1:17" x14ac:dyDescent="0.2">
      <c r="A2174" t="s">
        <v>19912</v>
      </c>
      <c r="B2174" t="s">
        <v>88</v>
      </c>
      <c r="C2174" t="s">
        <v>185</v>
      </c>
      <c r="D2174" t="s">
        <v>17736</v>
      </c>
      <c r="E2174" t="s">
        <v>83</v>
      </c>
      <c r="F2174" t="s">
        <v>4937</v>
      </c>
      <c r="G2174">
        <v>0</v>
      </c>
      <c r="H2174">
        <v>17</v>
      </c>
      <c r="I2174">
        <v>0</v>
      </c>
      <c r="J2174">
        <v>16</v>
      </c>
      <c r="K2174">
        <v>0</v>
      </c>
      <c r="L2174">
        <v>1</v>
      </c>
      <c r="M2174">
        <v>0</v>
      </c>
      <c r="N2174">
        <v>0</v>
      </c>
      <c r="O2174">
        <v>0</v>
      </c>
      <c r="P2174">
        <v>0</v>
      </c>
      <c r="Q2174">
        <v>0</v>
      </c>
    </row>
    <row r="2175" spans="1:17" x14ac:dyDescent="0.2">
      <c r="A2175" t="s">
        <v>19913</v>
      </c>
      <c r="B2175" t="s">
        <v>88</v>
      </c>
      <c r="C2175" t="s">
        <v>185</v>
      </c>
      <c r="D2175" t="s">
        <v>17736</v>
      </c>
      <c r="E2175" t="s">
        <v>83</v>
      </c>
      <c r="F2175" t="s">
        <v>4939</v>
      </c>
      <c r="G2175">
        <v>0</v>
      </c>
      <c r="H2175">
        <v>0</v>
      </c>
      <c r="I2175">
        <v>0</v>
      </c>
      <c r="J2175">
        <v>0</v>
      </c>
      <c r="K2175">
        <v>0</v>
      </c>
      <c r="L2175">
        <v>0</v>
      </c>
      <c r="M2175">
        <v>17</v>
      </c>
      <c r="N2175">
        <v>0</v>
      </c>
      <c r="O2175">
        <v>0</v>
      </c>
      <c r="P2175">
        <v>0</v>
      </c>
      <c r="Q2175">
        <v>0</v>
      </c>
    </row>
    <row r="2176" spans="1:17" x14ac:dyDescent="0.2">
      <c r="A2176" t="s">
        <v>19914</v>
      </c>
      <c r="B2176" t="s">
        <v>88</v>
      </c>
      <c r="C2176" t="s">
        <v>185</v>
      </c>
      <c r="D2176" t="s">
        <v>17736</v>
      </c>
      <c r="E2176" t="s">
        <v>83</v>
      </c>
      <c r="F2176" t="s">
        <v>4941</v>
      </c>
      <c r="G2176">
        <v>0</v>
      </c>
      <c r="H2176">
        <v>17</v>
      </c>
      <c r="I2176">
        <v>0</v>
      </c>
      <c r="J2176">
        <v>16</v>
      </c>
      <c r="K2176">
        <v>0</v>
      </c>
      <c r="L2176">
        <v>1</v>
      </c>
      <c r="M2176">
        <v>0</v>
      </c>
      <c r="N2176">
        <v>0</v>
      </c>
      <c r="O2176">
        <v>0</v>
      </c>
      <c r="P2176">
        <v>0</v>
      </c>
      <c r="Q2176">
        <v>0</v>
      </c>
    </row>
    <row r="2177" spans="1:17" x14ac:dyDescent="0.2">
      <c r="A2177" t="s">
        <v>19915</v>
      </c>
      <c r="B2177" t="s">
        <v>88</v>
      </c>
      <c r="C2177" t="s">
        <v>185</v>
      </c>
      <c r="D2177" t="s">
        <v>17736</v>
      </c>
      <c r="E2177" t="s">
        <v>83</v>
      </c>
      <c r="F2177" t="s">
        <v>4943</v>
      </c>
      <c r="G2177">
        <v>0</v>
      </c>
      <c r="H2177">
        <v>0</v>
      </c>
      <c r="I2177">
        <v>0</v>
      </c>
      <c r="J2177">
        <v>0</v>
      </c>
      <c r="K2177">
        <v>0</v>
      </c>
      <c r="L2177">
        <v>0</v>
      </c>
      <c r="M2177">
        <v>17</v>
      </c>
      <c r="N2177">
        <v>0</v>
      </c>
      <c r="O2177">
        <v>0</v>
      </c>
      <c r="P2177">
        <v>0</v>
      </c>
      <c r="Q2177">
        <v>0</v>
      </c>
    </row>
    <row r="2178" spans="1:17" x14ac:dyDescent="0.2">
      <c r="A2178" t="s">
        <v>19916</v>
      </c>
      <c r="B2178" t="s">
        <v>88</v>
      </c>
      <c r="C2178" t="s">
        <v>185</v>
      </c>
      <c r="D2178" t="s">
        <v>17736</v>
      </c>
      <c r="E2178" t="s">
        <v>83</v>
      </c>
      <c r="F2178" t="s">
        <v>4925</v>
      </c>
      <c r="G2178">
        <v>0</v>
      </c>
      <c r="H2178">
        <v>0</v>
      </c>
      <c r="I2178">
        <v>0</v>
      </c>
      <c r="J2178">
        <v>0</v>
      </c>
      <c r="K2178">
        <v>0</v>
      </c>
      <c r="L2178">
        <v>0</v>
      </c>
      <c r="M2178">
        <v>0</v>
      </c>
      <c r="N2178">
        <v>17</v>
      </c>
      <c r="O2178">
        <v>16</v>
      </c>
      <c r="P2178">
        <v>0</v>
      </c>
      <c r="Q2178">
        <v>1</v>
      </c>
    </row>
    <row r="2179" spans="1:17" x14ac:dyDescent="0.2">
      <c r="A2179" t="s">
        <v>19917</v>
      </c>
      <c r="B2179" t="s">
        <v>88</v>
      </c>
      <c r="C2179" t="s">
        <v>185</v>
      </c>
      <c r="D2179" t="s">
        <v>17736</v>
      </c>
      <c r="E2179" t="s">
        <v>83</v>
      </c>
      <c r="F2179" t="s">
        <v>4927</v>
      </c>
      <c r="G2179">
        <v>0</v>
      </c>
      <c r="H2179">
        <v>0</v>
      </c>
      <c r="I2179">
        <v>0</v>
      </c>
      <c r="J2179">
        <v>0</v>
      </c>
      <c r="K2179">
        <v>0</v>
      </c>
      <c r="L2179">
        <v>0</v>
      </c>
      <c r="M2179">
        <v>0</v>
      </c>
      <c r="N2179">
        <v>16</v>
      </c>
      <c r="O2179">
        <v>15</v>
      </c>
      <c r="P2179">
        <v>0</v>
      </c>
      <c r="Q2179">
        <v>1</v>
      </c>
    </row>
    <row r="2180" spans="1:17" x14ac:dyDescent="0.2">
      <c r="A2180" t="s">
        <v>19918</v>
      </c>
      <c r="B2180" t="s">
        <v>88</v>
      </c>
      <c r="C2180" t="s">
        <v>185</v>
      </c>
      <c r="D2180" t="s">
        <v>17736</v>
      </c>
      <c r="E2180" t="s">
        <v>83</v>
      </c>
      <c r="F2180" t="s">
        <v>17734</v>
      </c>
      <c r="G2180">
        <v>17</v>
      </c>
      <c r="H2180">
        <v>0</v>
      </c>
      <c r="I2180">
        <v>0</v>
      </c>
      <c r="J2180">
        <v>0</v>
      </c>
      <c r="K2180">
        <v>0</v>
      </c>
      <c r="L2180">
        <v>0</v>
      </c>
      <c r="M2180">
        <v>0</v>
      </c>
      <c r="N2180">
        <v>0</v>
      </c>
      <c r="O2180">
        <v>0</v>
      </c>
      <c r="P2180">
        <v>0</v>
      </c>
      <c r="Q2180">
        <v>0</v>
      </c>
    </row>
    <row r="2181" spans="1:17" x14ac:dyDescent="0.2">
      <c r="A2181" t="s">
        <v>19919</v>
      </c>
      <c r="B2181" t="s">
        <v>88</v>
      </c>
      <c r="C2181" t="s">
        <v>185</v>
      </c>
      <c r="D2181" t="s">
        <v>17736</v>
      </c>
      <c r="E2181" t="s">
        <v>81</v>
      </c>
      <c r="F2181" t="s">
        <v>4929</v>
      </c>
      <c r="G2181">
        <v>0</v>
      </c>
      <c r="H2181">
        <v>11</v>
      </c>
      <c r="I2181">
        <v>0</v>
      </c>
      <c r="J2181">
        <v>9</v>
      </c>
      <c r="K2181">
        <v>1</v>
      </c>
      <c r="L2181">
        <v>1</v>
      </c>
      <c r="M2181">
        <v>0</v>
      </c>
      <c r="N2181">
        <v>0</v>
      </c>
      <c r="O2181">
        <v>0</v>
      </c>
      <c r="P2181">
        <v>0</v>
      </c>
      <c r="Q2181">
        <v>0</v>
      </c>
    </row>
    <row r="2182" spans="1:17" x14ac:dyDescent="0.2">
      <c r="A2182" t="s">
        <v>19920</v>
      </c>
      <c r="B2182" t="s">
        <v>88</v>
      </c>
      <c r="C2182" t="s">
        <v>185</v>
      </c>
      <c r="D2182" t="s">
        <v>17736</v>
      </c>
      <c r="E2182" t="s">
        <v>81</v>
      </c>
      <c r="F2182" t="s">
        <v>4931</v>
      </c>
      <c r="G2182">
        <v>0</v>
      </c>
      <c r="H2182">
        <v>11</v>
      </c>
      <c r="I2182">
        <v>0</v>
      </c>
      <c r="J2182">
        <v>8</v>
      </c>
      <c r="K2182">
        <v>0</v>
      </c>
      <c r="L2182">
        <v>3</v>
      </c>
      <c r="M2182">
        <v>0</v>
      </c>
      <c r="N2182">
        <v>0</v>
      </c>
      <c r="O2182">
        <v>0</v>
      </c>
      <c r="P2182">
        <v>0</v>
      </c>
      <c r="Q2182">
        <v>0</v>
      </c>
    </row>
    <row r="2183" spans="1:17" x14ac:dyDescent="0.2">
      <c r="A2183" t="s">
        <v>19921</v>
      </c>
      <c r="B2183" t="s">
        <v>88</v>
      </c>
      <c r="C2183" t="s">
        <v>185</v>
      </c>
      <c r="D2183" t="s">
        <v>17736</v>
      </c>
      <c r="E2183" t="s">
        <v>81</v>
      </c>
      <c r="F2183" t="s">
        <v>4933</v>
      </c>
      <c r="G2183">
        <v>0</v>
      </c>
      <c r="H2183">
        <v>0</v>
      </c>
      <c r="I2183">
        <v>0</v>
      </c>
      <c r="J2183">
        <v>0</v>
      </c>
      <c r="K2183">
        <v>0</v>
      </c>
      <c r="L2183">
        <v>0</v>
      </c>
      <c r="M2183">
        <v>11</v>
      </c>
      <c r="N2183">
        <v>0</v>
      </c>
      <c r="O2183">
        <v>0</v>
      </c>
      <c r="P2183">
        <v>0</v>
      </c>
      <c r="Q2183">
        <v>0</v>
      </c>
    </row>
    <row r="2184" spans="1:17" x14ac:dyDescent="0.2">
      <c r="A2184" t="s">
        <v>19922</v>
      </c>
      <c r="B2184" t="s">
        <v>88</v>
      </c>
      <c r="C2184" t="s">
        <v>185</v>
      </c>
      <c r="D2184" t="s">
        <v>17736</v>
      </c>
      <c r="E2184" t="s">
        <v>81</v>
      </c>
      <c r="F2184" t="s">
        <v>4935</v>
      </c>
      <c r="G2184">
        <v>0</v>
      </c>
      <c r="H2184">
        <v>11</v>
      </c>
      <c r="I2184">
        <v>0</v>
      </c>
      <c r="J2184">
        <v>8</v>
      </c>
      <c r="K2184">
        <v>0</v>
      </c>
      <c r="L2184">
        <v>3</v>
      </c>
      <c r="M2184">
        <v>0</v>
      </c>
      <c r="N2184">
        <v>0</v>
      </c>
      <c r="O2184">
        <v>0</v>
      </c>
      <c r="P2184">
        <v>0</v>
      </c>
      <c r="Q2184">
        <v>0</v>
      </c>
    </row>
    <row r="2185" spans="1:17" x14ac:dyDescent="0.2">
      <c r="A2185" t="s">
        <v>19923</v>
      </c>
      <c r="B2185" t="s">
        <v>88</v>
      </c>
      <c r="C2185" t="s">
        <v>185</v>
      </c>
      <c r="D2185" t="s">
        <v>17736</v>
      </c>
      <c r="E2185" t="s">
        <v>81</v>
      </c>
      <c r="F2185" t="s">
        <v>4937</v>
      </c>
      <c r="G2185">
        <v>0</v>
      </c>
      <c r="H2185">
        <v>11</v>
      </c>
      <c r="I2185">
        <v>0</v>
      </c>
      <c r="J2185">
        <v>8</v>
      </c>
      <c r="K2185">
        <v>0</v>
      </c>
      <c r="L2185">
        <v>3</v>
      </c>
      <c r="M2185">
        <v>0</v>
      </c>
      <c r="N2185">
        <v>0</v>
      </c>
      <c r="O2185">
        <v>0</v>
      </c>
      <c r="P2185">
        <v>0</v>
      </c>
      <c r="Q2185">
        <v>0</v>
      </c>
    </row>
    <row r="2186" spans="1:17" x14ac:dyDescent="0.2">
      <c r="A2186" t="s">
        <v>19924</v>
      </c>
      <c r="B2186" t="s">
        <v>88</v>
      </c>
      <c r="C2186" t="s">
        <v>185</v>
      </c>
      <c r="D2186" t="s">
        <v>17736</v>
      </c>
      <c r="E2186" t="s">
        <v>81</v>
      </c>
      <c r="F2186" t="s">
        <v>4939</v>
      </c>
      <c r="G2186">
        <v>0</v>
      </c>
      <c r="H2186">
        <v>0</v>
      </c>
      <c r="I2186">
        <v>0</v>
      </c>
      <c r="J2186">
        <v>0</v>
      </c>
      <c r="K2186">
        <v>0</v>
      </c>
      <c r="L2186">
        <v>0</v>
      </c>
      <c r="M2186">
        <v>11</v>
      </c>
      <c r="N2186">
        <v>0</v>
      </c>
      <c r="O2186">
        <v>0</v>
      </c>
      <c r="P2186">
        <v>0</v>
      </c>
      <c r="Q2186">
        <v>0</v>
      </c>
    </row>
    <row r="2187" spans="1:17" x14ac:dyDescent="0.2">
      <c r="A2187" t="s">
        <v>19925</v>
      </c>
      <c r="B2187" t="s">
        <v>88</v>
      </c>
      <c r="C2187" t="s">
        <v>185</v>
      </c>
      <c r="D2187" t="s">
        <v>17736</v>
      </c>
      <c r="E2187" t="s">
        <v>81</v>
      </c>
      <c r="F2187" t="s">
        <v>4941</v>
      </c>
      <c r="G2187">
        <v>0</v>
      </c>
      <c r="H2187">
        <v>11</v>
      </c>
      <c r="I2187">
        <v>0</v>
      </c>
      <c r="J2187">
        <v>9</v>
      </c>
      <c r="K2187">
        <v>1</v>
      </c>
      <c r="L2187">
        <v>1</v>
      </c>
      <c r="M2187">
        <v>0</v>
      </c>
      <c r="N2187">
        <v>0</v>
      </c>
      <c r="O2187">
        <v>0</v>
      </c>
      <c r="P2187">
        <v>0</v>
      </c>
      <c r="Q2187">
        <v>0</v>
      </c>
    </row>
    <row r="2188" spans="1:17" x14ac:dyDescent="0.2">
      <c r="A2188" t="s">
        <v>19926</v>
      </c>
      <c r="B2188" t="s">
        <v>88</v>
      </c>
      <c r="C2188" t="s">
        <v>185</v>
      </c>
      <c r="D2188" t="s">
        <v>17736</v>
      </c>
      <c r="E2188" t="s">
        <v>81</v>
      </c>
      <c r="F2188" t="s">
        <v>4943</v>
      </c>
      <c r="G2188">
        <v>0</v>
      </c>
      <c r="H2188">
        <v>0</v>
      </c>
      <c r="I2188">
        <v>0</v>
      </c>
      <c r="J2188">
        <v>0</v>
      </c>
      <c r="K2188">
        <v>0</v>
      </c>
      <c r="L2188">
        <v>0</v>
      </c>
      <c r="M2188">
        <v>11</v>
      </c>
      <c r="N2188">
        <v>0</v>
      </c>
      <c r="O2188">
        <v>0</v>
      </c>
      <c r="P2188">
        <v>0</v>
      </c>
      <c r="Q2188">
        <v>0</v>
      </c>
    </row>
    <row r="2189" spans="1:17" x14ac:dyDescent="0.2">
      <c r="A2189" t="s">
        <v>19927</v>
      </c>
      <c r="B2189" t="s">
        <v>88</v>
      </c>
      <c r="C2189" t="s">
        <v>185</v>
      </c>
      <c r="D2189" t="s">
        <v>17736</v>
      </c>
      <c r="E2189" t="s">
        <v>81</v>
      </c>
      <c r="F2189" t="s">
        <v>4925</v>
      </c>
      <c r="G2189">
        <v>0</v>
      </c>
      <c r="H2189">
        <v>0</v>
      </c>
      <c r="I2189">
        <v>0</v>
      </c>
      <c r="J2189">
        <v>0</v>
      </c>
      <c r="K2189">
        <v>0</v>
      </c>
      <c r="L2189">
        <v>0</v>
      </c>
      <c r="M2189">
        <v>0</v>
      </c>
      <c r="N2189">
        <v>11</v>
      </c>
      <c r="O2189">
        <v>8</v>
      </c>
      <c r="P2189">
        <v>2</v>
      </c>
      <c r="Q2189">
        <v>1</v>
      </c>
    </row>
    <row r="2190" spans="1:17" x14ac:dyDescent="0.2">
      <c r="A2190" t="s">
        <v>19928</v>
      </c>
      <c r="B2190" t="s">
        <v>88</v>
      </c>
      <c r="C2190" t="s">
        <v>185</v>
      </c>
      <c r="D2190" t="s">
        <v>17736</v>
      </c>
      <c r="E2190" t="s">
        <v>81</v>
      </c>
      <c r="F2190" t="s">
        <v>4927</v>
      </c>
      <c r="G2190">
        <v>0</v>
      </c>
      <c r="H2190">
        <v>0</v>
      </c>
      <c r="I2190">
        <v>0</v>
      </c>
      <c r="J2190">
        <v>0</v>
      </c>
      <c r="K2190">
        <v>0</v>
      </c>
      <c r="L2190">
        <v>0</v>
      </c>
      <c r="M2190">
        <v>0</v>
      </c>
      <c r="N2190">
        <v>9</v>
      </c>
      <c r="O2190">
        <v>6</v>
      </c>
      <c r="P2190">
        <v>2</v>
      </c>
      <c r="Q2190">
        <v>1</v>
      </c>
    </row>
    <row r="2191" spans="1:17" x14ac:dyDescent="0.2">
      <c r="A2191" t="s">
        <v>19929</v>
      </c>
      <c r="B2191" t="s">
        <v>88</v>
      </c>
      <c r="C2191" t="s">
        <v>185</v>
      </c>
      <c r="D2191" t="s">
        <v>17736</v>
      </c>
      <c r="E2191" t="s">
        <v>81</v>
      </c>
      <c r="F2191" t="s">
        <v>17734</v>
      </c>
      <c r="G2191">
        <v>11</v>
      </c>
      <c r="H2191">
        <v>0</v>
      </c>
      <c r="I2191">
        <v>0</v>
      </c>
      <c r="J2191">
        <v>0</v>
      </c>
      <c r="K2191">
        <v>0</v>
      </c>
      <c r="L2191">
        <v>0</v>
      </c>
      <c r="M2191">
        <v>0</v>
      </c>
      <c r="N2191">
        <v>0</v>
      </c>
      <c r="O2191">
        <v>0</v>
      </c>
      <c r="P2191">
        <v>0</v>
      </c>
      <c r="Q2191">
        <v>0</v>
      </c>
    </row>
    <row r="2192" spans="1:17" x14ac:dyDescent="0.2">
      <c r="A2192" t="s">
        <v>19930</v>
      </c>
      <c r="B2192" t="s">
        <v>88</v>
      </c>
      <c r="C2192" t="s">
        <v>185</v>
      </c>
      <c r="D2192" t="s">
        <v>17748</v>
      </c>
      <c r="E2192" t="s">
        <v>83</v>
      </c>
      <c r="F2192" t="s">
        <v>17749</v>
      </c>
      <c r="G2192">
        <v>0</v>
      </c>
      <c r="H2192">
        <v>0</v>
      </c>
      <c r="I2192">
        <v>0</v>
      </c>
      <c r="J2192">
        <v>0</v>
      </c>
      <c r="K2192">
        <v>0</v>
      </c>
      <c r="L2192">
        <v>0</v>
      </c>
      <c r="M2192">
        <v>0</v>
      </c>
      <c r="N2192">
        <v>5</v>
      </c>
      <c r="O2192">
        <v>3</v>
      </c>
      <c r="P2192">
        <v>2</v>
      </c>
      <c r="Q2192">
        <v>0</v>
      </c>
    </row>
    <row r="2193" spans="1:17" x14ac:dyDescent="0.2">
      <c r="A2193" t="s">
        <v>19931</v>
      </c>
      <c r="B2193" t="s">
        <v>89</v>
      </c>
      <c r="C2193" t="s">
        <v>210</v>
      </c>
      <c r="D2193" t="s">
        <v>17736</v>
      </c>
      <c r="E2193" t="s">
        <v>83</v>
      </c>
      <c r="F2193" t="s">
        <v>17734</v>
      </c>
      <c r="G2193">
        <v>5</v>
      </c>
      <c r="H2193">
        <v>0</v>
      </c>
      <c r="I2193">
        <v>0</v>
      </c>
      <c r="J2193">
        <v>0</v>
      </c>
      <c r="K2193">
        <v>0</v>
      </c>
      <c r="L2193">
        <v>0</v>
      </c>
      <c r="M2193">
        <v>0</v>
      </c>
      <c r="N2193">
        <v>0</v>
      </c>
      <c r="O2193">
        <v>0</v>
      </c>
      <c r="P2193">
        <v>0</v>
      </c>
      <c r="Q2193">
        <v>0</v>
      </c>
    </row>
    <row r="2194" spans="1:17" x14ac:dyDescent="0.2">
      <c r="A2194" t="s">
        <v>19932</v>
      </c>
      <c r="B2194" t="s">
        <v>89</v>
      </c>
      <c r="C2194" t="s">
        <v>210</v>
      </c>
      <c r="D2194" t="s">
        <v>17736</v>
      </c>
      <c r="E2194" t="s">
        <v>81</v>
      </c>
      <c r="F2194" t="s">
        <v>4929</v>
      </c>
      <c r="G2194">
        <v>0</v>
      </c>
      <c r="H2194">
        <v>15</v>
      </c>
      <c r="I2194">
        <v>5</v>
      </c>
      <c r="J2194">
        <v>10</v>
      </c>
      <c r="K2194">
        <v>0</v>
      </c>
      <c r="L2194">
        <v>0</v>
      </c>
      <c r="M2194">
        <v>0</v>
      </c>
      <c r="N2194">
        <v>0</v>
      </c>
      <c r="O2194">
        <v>0</v>
      </c>
      <c r="P2194">
        <v>0</v>
      </c>
      <c r="Q2194">
        <v>0</v>
      </c>
    </row>
    <row r="2195" spans="1:17" x14ac:dyDescent="0.2">
      <c r="A2195" t="s">
        <v>19933</v>
      </c>
      <c r="B2195" t="s">
        <v>89</v>
      </c>
      <c r="C2195" t="s">
        <v>210</v>
      </c>
      <c r="D2195" t="s">
        <v>17736</v>
      </c>
      <c r="E2195" t="s">
        <v>81</v>
      </c>
      <c r="F2195" t="s">
        <v>4931</v>
      </c>
      <c r="G2195">
        <v>0</v>
      </c>
      <c r="H2195">
        <v>15</v>
      </c>
      <c r="I2195">
        <v>5</v>
      </c>
      <c r="J2195">
        <v>9</v>
      </c>
      <c r="K2195">
        <v>0</v>
      </c>
      <c r="L2195">
        <v>1</v>
      </c>
      <c r="M2195">
        <v>0</v>
      </c>
      <c r="N2195">
        <v>0</v>
      </c>
      <c r="O2195">
        <v>0</v>
      </c>
      <c r="P2195">
        <v>0</v>
      </c>
      <c r="Q2195">
        <v>0</v>
      </c>
    </row>
    <row r="2196" spans="1:17" x14ac:dyDescent="0.2">
      <c r="A2196" t="s">
        <v>19934</v>
      </c>
      <c r="B2196" t="s">
        <v>89</v>
      </c>
      <c r="C2196" t="s">
        <v>210</v>
      </c>
      <c r="D2196" t="s">
        <v>17736</v>
      </c>
      <c r="E2196" t="s">
        <v>81</v>
      </c>
      <c r="F2196" t="s">
        <v>4933</v>
      </c>
      <c r="G2196">
        <v>0</v>
      </c>
      <c r="H2196">
        <v>0</v>
      </c>
      <c r="I2196">
        <v>0</v>
      </c>
      <c r="J2196">
        <v>0</v>
      </c>
      <c r="K2196">
        <v>0</v>
      </c>
      <c r="L2196">
        <v>0</v>
      </c>
      <c r="M2196">
        <v>15</v>
      </c>
      <c r="N2196">
        <v>0</v>
      </c>
      <c r="O2196">
        <v>0</v>
      </c>
      <c r="P2196">
        <v>0</v>
      </c>
      <c r="Q2196">
        <v>0</v>
      </c>
    </row>
    <row r="2197" spans="1:17" x14ac:dyDescent="0.2">
      <c r="A2197" t="s">
        <v>19935</v>
      </c>
      <c r="B2197" t="s">
        <v>88</v>
      </c>
      <c r="C2197" t="s">
        <v>119</v>
      </c>
      <c r="D2197" t="s">
        <v>17736</v>
      </c>
      <c r="E2197" t="s">
        <v>83</v>
      </c>
      <c r="F2197" t="s">
        <v>17734</v>
      </c>
      <c r="G2197">
        <v>12</v>
      </c>
      <c r="H2197">
        <v>0</v>
      </c>
      <c r="I2197">
        <v>0</v>
      </c>
      <c r="J2197">
        <v>0</v>
      </c>
      <c r="K2197">
        <v>0</v>
      </c>
      <c r="L2197">
        <v>0</v>
      </c>
      <c r="M2197">
        <v>0</v>
      </c>
      <c r="N2197">
        <v>0</v>
      </c>
      <c r="O2197">
        <v>0</v>
      </c>
      <c r="P2197">
        <v>0</v>
      </c>
      <c r="Q2197">
        <v>0</v>
      </c>
    </row>
    <row r="2198" spans="1:17" x14ac:dyDescent="0.2">
      <c r="A2198" t="s">
        <v>19936</v>
      </c>
      <c r="B2198" t="s">
        <v>88</v>
      </c>
      <c r="C2198" t="s">
        <v>119</v>
      </c>
      <c r="D2198" t="s">
        <v>17736</v>
      </c>
      <c r="E2198" t="s">
        <v>81</v>
      </c>
      <c r="F2198" t="s">
        <v>4929</v>
      </c>
      <c r="G2198">
        <v>0</v>
      </c>
      <c r="H2198">
        <v>22</v>
      </c>
      <c r="I2198">
        <v>3</v>
      </c>
      <c r="J2198">
        <v>18</v>
      </c>
      <c r="K2198">
        <v>1</v>
      </c>
      <c r="L2198">
        <v>0</v>
      </c>
      <c r="M2198">
        <v>0</v>
      </c>
      <c r="N2198">
        <v>0</v>
      </c>
      <c r="O2198">
        <v>0</v>
      </c>
      <c r="P2198">
        <v>0</v>
      </c>
      <c r="Q2198">
        <v>0</v>
      </c>
    </row>
    <row r="2199" spans="1:17" x14ac:dyDescent="0.2">
      <c r="A2199" t="s">
        <v>19937</v>
      </c>
      <c r="B2199" t="s">
        <v>88</v>
      </c>
      <c r="C2199" t="s">
        <v>119</v>
      </c>
      <c r="D2199" t="s">
        <v>17736</v>
      </c>
      <c r="E2199" t="s">
        <v>81</v>
      </c>
      <c r="F2199" t="s">
        <v>4931</v>
      </c>
      <c r="G2199">
        <v>0</v>
      </c>
      <c r="H2199">
        <v>22</v>
      </c>
      <c r="I2199">
        <v>3</v>
      </c>
      <c r="J2199">
        <v>18</v>
      </c>
      <c r="K2199">
        <v>1</v>
      </c>
      <c r="L2199">
        <v>0</v>
      </c>
      <c r="M2199">
        <v>0</v>
      </c>
      <c r="N2199">
        <v>0</v>
      </c>
      <c r="O2199">
        <v>0</v>
      </c>
      <c r="P2199">
        <v>0</v>
      </c>
      <c r="Q2199">
        <v>0</v>
      </c>
    </row>
    <row r="2200" spans="1:17" x14ac:dyDescent="0.2">
      <c r="A2200" t="s">
        <v>19938</v>
      </c>
      <c r="B2200" t="s">
        <v>88</v>
      </c>
      <c r="C2200" t="s">
        <v>119</v>
      </c>
      <c r="D2200" t="s">
        <v>17736</v>
      </c>
      <c r="E2200" t="s">
        <v>81</v>
      </c>
      <c r="F2200" t="s">
        <v>4933</v>
      </c>
      <c r="G2200">
        <v>0</v>
      </c>
      <c r="H2200">
        <v>0</v>
      </c>
      <c r="I2200">
        <v>0</v>
      </c>
      <c r="J2200">
        <v>0</v>
      </c>
      <c r="K2200">
        <v>0</v>
      </c>
      <c r="L2200">
        <v>0</v>
      </c>
      <c r="M2200">
        <v>22</v>
      </c>
      <c r="N2200">
        <v>0</v>
      </c>
      <c r="O2200">
        <v>0</v>
      </c>
      <c r="P2200">
        <v>0</v>
      </c>
      <c r="Q2200">
        <v>0</v>
      </c>
    </row>
    <row r="2201" spans="1:17" x14ac:dyDescent="0.2">
      <c r="A2201" t="s">
        <v>19939</v>
      </c>
      <c r="B2201" t="s">
        <v>88</v>
      </c>
      <c r="C2201" t="s">
        <v>119</v>
      </c>
      <c r="D2201" t="s">
        <v>17736</v>
      </c>
      <c r="E2201" t="s">
        <v>81</v>
      </c>
      <c r="F2201" t="s">
        <v>4935</v>
      </c>
      <c r="G2201">
        <v>0</v>
      </c>
      <c r="H2201">
        <v>22</v>
      </c>
      <c r="I2201">
        <v>3</v>
      </c>
      <c r="J2201">
        <v>18</v>
      </c>
      <c r="K2201">
        <v>1</v>
      </c>
      <c r="L2201">
        <v>0</v>
      </c>
      <c r="M2201">
        <v>0</v>
      </c>
      <c r="N2201">
        <v>0</v>
      </c>
      <c r="O2201">
        <v>0</v>
      </c>
      <c r="P2201">
        <v>0</v>
      </c>
      <c r="Q2201">
        <v>0</v>
      </c>
    </row>
    <row r="2202" spans="1:17" x14ac:dyDescent="0.2">
      <c r="A2202" t="s">
        <v>19940</v>
      </c>
      <c r="B2202" t="s">
        <v>88</v>
      </c>
      <c r="C2202" t="s">
        <v>119</v>
      </c>
      <c r="D2202" t="s">
        <v>17736</v>
      </c>
      <c r="E2202" t="s">
        <v>81</v>
      </c>
      <c r="F2202" t="s">
        <v>4937</v>
      </c>
      <c r="G2202">
        <v>0</v>
      </c>
      <c r="H2202">
        <v>22</v>
      </c>
      <c r="I2202">
        <v>3</v>
      </c>
      <c r="J2202">
        <v>18</v>
      </c>
      <c r="K2202">
        <v>1</v>
      </c>
      <c r="L2202">
        <v>0</v>
      </c>
      <c r="M2202">
        <v>0</v>
      </c>
      <c r="N2202">
        <v>0</v>
      </c>
      <c r="O2202">
        <v>0</v>
      </c>
      <c r="P2202">
        <v>0</v>
      </c>
      <c r="Q2202">
        <v>0</v>
      </c>
    </row>
    <row r="2203" spans="1:17" x14ac:dyDescent="0.2">
      <c r="A2203" t="s">
        <v>19941</v>
      </c>
      <c r="B2203" t="s">
        <v>88</v>
      </c>
      <c r="C2203" t="s">
        <v>119</v>
      </c>
      <c r="D2203" t="s">
        <v>17736</v>
      </c>
      <c r="E2203" t="s">
        <v>81</v>
      </c>
      <c r="F2203" t="s">
        <v>4939</v>
      </c>
      <c r="G2203">
        <v>0</v>
      </c>
      <c r="H2203">
        <v>0</v>
      </c>
      <c r="I2203">
        <v>0</v>
      </c>
      <c r="J2203">
        <v>0</v>
      </c>
      <c r="K2203">
        <v>0</v>
      </c>
      <c r="L2203">
        <v>0</v>
      </c>
      <c r="M2203">
        <v>22</v>
      </c>
      <c r="N2203">
        <v>0</v>
      </c>
      <c r="O2203">
        <v>0</v>
      </c>
      <c r="P2203">
        <v>0</v>
      </c>
      <c r="Q2203">
        <v>0</v>
      </c>
    </row>
    <row r="2204" spans="1:17" x14ac:dyDescent="0.2">
      <c r="A2204" t="s">
        <v>19942</v>
      </c>
      <c r="B2204" t="s">
        <v>88</v>
      </c>
      <c r="C2204" t="s">
        <v>119</v>
      </c>
      <c r="D2204" t="s">
        <v>17736</v>
      </c>
      <c r="E2204" t="s">
        <v>81</v>
      </c>
      <c r="F2204" t="s">
        <v>4941</v>
      </c>
      <c r="G2204">
        <v>0</v>
      </c>
      <c r="H2204">
        <v>22</v>
      </c>
      <c r="I2204">
        <v>3</v>
      </c>
      <c r="J2204">
        <v>18</v>
      </c>
      <c r="K2204">
        <v>1</v>
      </c>
      <c r="L2204">
        <v>0</v>
      </c>
      <c r="M2204">
        <v>0</v>
      </c>
      <c r="N2204">
        <v>0</v>
      </c>
      <c r="O2204">
        <v>0</v>
      </c>
      <c r="P2204">
        <v>0</v>
      </c>
      <c r="Q2204">
        <v>0</v>
      </c>
    </row>
    <row r="2205" spans="1:17" x14ac:dyDescent="0.2">
      <c r="A2205" t="s">
        <v>19943</v>
      </c>
      <c r="B2205" t="s">
        <v>88</v>
      </c>
      <c r="C2205" t="s">
        <v>119</v>
      </c>
      <c r="D2205" t="s">
        <v>17736</v>
      </c>
      <c r="E2205" t="s">
        <v>81</v>
      </c>
      <c r="F2205" t="s">
        <v>4943</v>
      </c>
      <c r="G2205">
        <v>0</v>
      </c>
      <c r="H2205">
        <v>0</v>
      </c>
      <c r="I2205">
        <v>0</v>
      </c>
      <c r="J2205">
        <v>0</v>
      </c>
      <c r="K2205">
        <v>0</v>
      </c>
      <c r="L2205">
        <v>0</v>
      </c>
      <c r="M2205">
        <v>22</v>
      </c>
      <c r="N2205">
        <v>0</v>
      </c>
      <c r="O2205">
        <v>0</v>
      </c>
      <c r="P2205">
        <v>0</v>
      </c>
      <c r="Q2205">
        <v>0</v>
      </c>
    </row>
    <row r="2206" spans="1:17" x14ac:dyDescent="0.2">
      <c r="A2206" t="s">
        <v>19944</v>
      </c>
      <c r="B2206" t="s">
        <v>88</v>
      </c>
      <c r="C2206" t="s">
        <v>119</v>
      </c>
      <c r="D2206" t="s">
        <v>17736</v>
      </c>
      <c r="E2206" t="s">
        <v>81</v>
      </c>
      <c r="F2206" t="s">
        <v>4925</v>
      </c>
      <c r="G2206">
        <v>0</v>
      </c>
      <c r="H2206">
        <v>0</v>
      </c>
      <c r="I2206">
        <v>0</v>
      </c>
      <c r="J2206">
        <v>0</v>
      </c>
      <c r="K2206">
        <v>0</v>
      </c>
      <c r="L2206">
        <v>0</v>
      </c>
      <c r="M2206">
        <v>0</v>
      </c>
      <c r="N2206">
        <v>22</v>
      </c>
      <c r="O2206">
        <v>22</v>
      </c>
      <c r="P2206">
        <v>0</v>
      </c>
      <c r="Q2206">
        <v>0</v>
      </c>
    </row>
    <row r="2207" spans="1:17" x14ac:dyDescent="0.2">
      <c r="A2207" t="s">
        <v>19945</v>
      </c>
      <c r="B2207" t="s">
        <v>88</v>
      </c>
      <c r="C2207" t="s">
        <v>119</v>
      </c>
      <c r="D2207" t="s">
        <v>17736</v>
      </c>
      <c r="E2207" t="s">
        <v>81</v>
      </c>
      <c r="F2207" t="s">
        <v>4927</v>
      </c>
      <c r="G2207">
        <v>0</v>
      </c>
      <c r="H2207">
        <v>0</v>
      </c>
      <c r="I2207">
        <v>0</v>
      </c>
      <c r="J2207">
        <v>0</v>
      </c>
      <c r="K2207">
        <v>0</v>
      </c>
      <c r="L2207">
        <v>0</v>
      </c>
      <c r="M2207">
        <v>0</v>
      </c>
      <c r="N2207">
        <v>21</v>
      </c>
      <c r="O2207">
        <v>21</v>
      </c>
      <c r="P2207">
        <v>0</v>
      </c>
      <c r="Q2207">
        <v>0</v>
      </c>
    </row>
    <row r="2208" spans="1:17" x14ac:dyDescent="0.2">
      <c r="A2208" t="s">
        <v>19946</v>
      </c>
      <c r="B2208" t="s">
        <v>88</v>
      </c>
      <c r="C2208" t="s">
        <v>119</v>
      </c>
      <c r="D2208" t="s">
        <v>17736</v>
      </c>
      <c r="E2208" t="s">
        <v>81</v>
      </c>
      <c r="F2208" t="s">
        <v>17734</v>
      </c>
      <c r="G2208">
        <v>22</v>
      </c>
      <c r="H2208">
        <v>0</v>
      </c>
      <c r="I2208">
        <v>0</v>
      </c>
      <c r="J2208">
        <v>0</v>
      </c>
      <c r="K2208">
        <v>0</v>
      </c>
      <c r="L2208">
        <v>0</v>
      </c>
      <c r="M2208">
        <v>0</v>
      </c>
      <c r="N2208">
        <v>0</v>
      </c>
      <c r="O2208">
        <v>0</v>
      </c>
      <c r="P2208">
        <v>0</v>
      </c>
      <c r="Q2208">
        <v>0</v>
      </c>
    </row>
    <row r="2209" spans="1:17" x14ac:dyDescent="0.2">
      <c r="A2209" t="s">
        <v>19947</v>
      </c>
      <c r="B2209" t="s">
        <v>88</v>
      </c>
      <c r="C2209" t="s">
        <v>119</v>
      </c>
      <c r="D2209" t="s">
        <v>17748</v>
      </c>
      <c r="E2209" t="s">
        <v>83</v>
      </c>
      <c r="F2209" t="s">
        <v>17749</v>
      </c>
      <c r="G2209">
        <v>0</v>
      </c>
      <c r="H2209">
        <v>0</v>
      </c>
      <c r="I2209">
        <v>0</v>
      </c>
      <c r="J2209">
        <v>0</v>
      </c>
      <c r="K2209">
        <v>0</v>
      </c>
      <c r="L2209">
        <v>0</v>
      </c>
      <c r="M2209">
        <v>0</v>
      </c>
      <c r="N2209">
        <v>1</v>
      </c>
      <c r="O2209">
        <v>1</v>
      </c>
      <c r="P2209">
        <v>0</v>
      </c>
      <c r="Q2209">
        <v>0</v>
      </c>
    </row>
    <row r="2210" spans="1:17" x14ac:dyDescent="0.2">
      <c r="A2210" t="s">
        <v>19948</v>
      </c>
      <c r="B2210" t="s">
        <v>88</v>
      </c>
      <c r="C2210" t="s">
        <v>119</v>
      </c>
      <c r="D2210" t="s">
        <v>17748</v>
      </c>
      <c r="E2210" t="s">
        <v>83</v>
      </c>
      <c r="F2210" t="s">
        <v>17734</v>
      </c>
      <c r="G2210">
        <v>1</v>
      </c>
      <c r="H2210">
        <v>0</v>
      </c>
      <c r="I2210">
        <v>0</v>
      </c>
      <c r="J2210">
        <v>0</v>
      </c>
      <c r="K2210">
        <v>0</v>
      </c>
      <c r="L2210">
        <v>0</v>
      </c>
      <c r="M2210">
        <v>0</v>
      </c>
      <c r="N2210">
        <v>0</v>
      </c>
      <c r="O2210">
        <v>0</v>
      </c>
      <c r="P2210">
        <v>0</v>
      </c>
      <c r="Q2210">
        <v>0</v>
      </c>
    </row>
    <row r="2211" spans="1:17" x14ac:dyDescent="0.2">
      <c r="A2211" t="s">
        <v>19949</v>
      </c>
      <c r="B2211" t="s">
        <v>88</v>
      </c>
      <c r="C2211" t="s">
        <v>119</v>
      </c>
      <c r="D2211" t="s">
        <v>17754</v>
      </c>
      <c r="E2211" t="s">
        <v>81</v>
      </c>
      <c r="F2211" t="s">
        <v>17734</v>
      </c>
      <c r="G2211">
        <v>1</v>
      </c>
      <c r="H2211">
        <v>0</v>
      </c>
      <c r="I2211">
        <v>0</v>
      </c>
      <c r="J2211">
        <v>0</v>
      </c>
      <c r="K2211">
        <v>0</v>
      </c>
      <c r="L2211">
        <v>0</v>
      </c>
      <c r="M2211">
        <v>0</v>
      </c>
      <c r="N2211">
        <v>0</v>
      </c>
      <c r="O2211">
        <v>0</v>
      </c>
      <c r="P2211">
        <v>0</v>
      </c>
      <c r="Q2211">
        <v>0</v>
      </c>
    </row>
    <row r="2212" spans="1:17" x14ac:dyDescent="0.2">
      <c r="A2212" t="s">
        <v>19950</v>
      </c>
      <c r="B2212" t="s">
        <v>88</v>
      </c>
      <c r="C2212" t="s">
        <v>120</v>
      </c>
      <c r="D2212" t="s">
        <v>17768</v>
      </c>
      <c r="E2212" t="s">
        <v>81</v>
      </c>
      <c r="F2212" t="s">
        <v>17734</v>
      </c>
      <c r="G2212">
        <v>1</v>
      </c>
      <c r="H2212">
        <v>0</v>
      </c>
      <c r="I2212">
        <v>0</v>
      </c>
      <c r="J2212">
        <v>0</v>
      </c>
      <c r="K2212">
        <v>0</v>
      </c>
      <c r="L2212">
        <v>0</v>
      </c>
      <c r="M2212">
        <v>0</v>
      </c>
      <c r="N2212">
        <v>0</v>
      </c>
      <c r="O2212">
        <v>0</v>
      </c>
      <c r="P2212">
        <v>0</v>
      </c>
      <c r="Q2212">
        <v>0</v>
      </c>
    </row>
    <row r="2213" spans="1:17" x14ac:dyDescent="0.2">
      <c r="A2213" t="s">
        <v>19951</v>
      </c>
      <c r="B2213" t="s">
        <v>88</v>
      </c>
      <c r="C2213" t="s">
        <v>120</v>
      </c>
      <c r="D2213" t="s">
        <v>17736</v>
      </c>
      <c r="E2213" t="s">
        <v>83</v>
      </c>
      <c r="F2213" t="s">
        <v>4929</v>
      </c>
      <c r="G2213">
        <v>0</v>
      </c>
      <c r="H2213">
        <v>6</v>
      </c>
      <c r="I2213">
        <v>0</v>
      </c>
      <c r="J2213">
        <v>6</v>
      </c>
      <c r="K2213">
        <v>0</v>
      </c>
      <c r="L2213">
        <v>0</v>
      </c>
      <c r="M2213">
        <v>0</v>
      </c>
      <c r="N2213">
        <v>0</v>
      </c>
      <c r="O2213">
        <v>0</v>
      </c>
      <c r="P2213">
        <v>0</v>
      </c>
      <c r="Q2213">
        <v>0</v>
      </c>
    </row>
    <row r="2214" spans="1:17" x14ac:dyDescent="0.2">
      <c r="A2214" t="s">
        <v>19952</v>
      </c>
      <c r="B2214" t="s">
        <v>88</v>
      </c>
      <c r="C2214" t="s">
        <v>120</v>
      </c>
      <c r="D2214" t="s">
        <v>17736</v>
      </c>
      <c r="E2214" t="s">
        <v>83</v>
      </c>
      <c r="F2214" t="s">
        <v>4931</v>
      </c>
      <c r="G2214">
        <v>0</v>
      </c>
      <c r="H2214">
        <v>6</v>
      </c>
      <c r="I2214">
        <v>0</v>
      </c>
      <c r="J2214">
        <v>6</v>
      </c>
      <c r="K2214">
        <v>0</v>
      </c>
      <c r="L2214">
        <v>0</v>
      </c>
      <c r="M2214">
        <v>0</v>
      </c>
      <c r="N2214">
        <v>0</v>
      </c>
      <c r="O2214">
        <v>0</v>
      </c>
      <c r="P2214">
        <v>0</v>
      </c>
      <c r="Q2214">
        <v>0</v>
      </c>
    </row>
    <row r="2215" spans="1:17" x14ac:dyDescent="0.2">
      <c r="A2215" t="s">
        <v>19953</v>
      </c>
      <c r="B2215" t="s">
        <v>88</v>
      </c>
      <c r="C2215" t="s">
        <v>120</v>
      </c>
      <c r="D2215" t="s">
        <v>17736</v>
      </c>
      <c r="E2215" t="s">
        <v>83</v>
      </c>
      <c r="F2215" t="s">
        <v>4933</v>
      </c>
      <c r="G2215">
        <v>0</v>
      </c>
      <c r="H2215">
        <v>0</v>
      </c>
      <c r="I2215">
        <v>0</v>
      </c>
      <c r="J2215">
        <v>0</v>
      </c>
      <c r="K2215">
        <v>0</v>
      </c>
      <c r="L2215">
        <v>0</v>
      </c>
      <c r="M2215">
        <v>6</v>
      </c>
      <c r="N2215">
        <v>0</v>
      </c>
      <c r="O2215">
        <v>0</v>
      </c>
      <c r="P2215">
        <v>0</v>
      </c>
      <c r="Q2215">
        <v>0</v>
      </c>
    </row>
    <row r="2216" spans="1:17" x14ac:dyDescent="0.2">
      <c r="A2216" t="s">
        <v>19954</v>
      </c>
      <c r="B2216" t="s">
        <v>88</v>
      </c>
      <c r="C2216" t="s">
        <v>120</v>
      </c>
      <c r="D2216" t="s">
        <v>17736</v>
      </c>
      <c r="E2216" t="s">
        <v>83</v>
      </c>
      <c r="F2216" t="s">
        <v>4935</v>
      </c>
      <c r="G2216">
        <v>0</v>
      </c>
      <c r="H2216">
        <v>6</v>
      </c>
      <c r="I2216">
        <v>0</v>
      </c>
      <c r="J2216">
        <v>6</v>
      </c>
      <c r="K2216">
        <v>0</v>
      </c>
      <c r="L2216">
        <v>0</v>
      </c>
      <c r="M2216">
        <v>0</v>
      </c>
      <c r="N2216">
        <v>0</v>
      </c>
      <c r="O2216">
        <v>0</v>
      </c>
      <c r="P2216">
        <v>0</v>
      </c>
      <c r="Q2216">
        <v>0</v>
      </c>
    </row>
    <row r="2217" spans="1:17" x14ac:dyDescent="0.2">
      <c r="A2217" t="s">
        <v>19955</v>
      </c>
      <c r="B2217" t="s">
        <v>88</v>
      </c>
      <c r="C2217" t="s">
        <v>120</v>
      </c>
      <c r="D2217" t="s">
        <v>17736</v>
      </c>
      <c r="E2217" t="s">
        <v>83</v>
      </c>
      <c r="F2217" t="s">
        <v>4937</v>
      </c>
      <c r="G2217">
        <v>0</v>
      </c>
      <c r="H2217">
        <v>6</v>
      </c>
      <c r="I2217">
        <v>0</v>
      </c>
      <c r="J2217">
        <v>6</v>
      </c>
      <c r="K2217">
        <v>0</v>
      </c>
      <c r="L2217">
        <v>0</v>
      </c>
      <c r="M2217">
        <v>0</v>
      </c>
      <c r="N2217">
        <v>0</v>
      </c>
      <c r="O2217">
        <v>0</v>
      </c>
      <c r="P2217">
        <v>0</v>
      </c>
      <c r="Q2217">
        <v>0</v>
      </c>
    </row>
    <row r="2218" spans="1:17" x14ac:dyDescent="0.2">
      <c r="A2218" t="s">
        <v>19956</v>
      </c>
      <c r="B2218" t="s">
        <v>88</v>
      </c>
      <c r="C2218" t="s">
        <v>120</v>
      </c>
      <c r="D2218" t="s">
        <v>17736</v>
      </c>
      <c r="E2218" t="s">
        <v>83</v>
      </c>
      <c r="F2218" t="s">
        <v>4939</v>
      </c>
      <c r="G2218">
        <v>0</v>
      </c>
      <c r="H2218">
        <v>0</v>
      </c>
      <c r="I2218">
        <v>0</v>
      </c>
      <c r="J2218">
        <v>0</v>
      </c>
      <c r="K2218">
        <v>0</v>
      </c>
      <c r="L2218">
        <v>0</v>
      </c>
      <c r="M2218">
        <v>6</v>
      </c>
      <c r="N2218">
        <v>0</v>
      </c>
      <c r="O2218">
        <v>0</v>
      </c>
      <c r="P2218">
        <v>0</v>
      </c>
      <c r="Q2218">
        <v>0</v>
      </c>
    </row>
    <row r="2219" spans="1:17" x14ac:dyDescent="0.2">
      <c r="A2219" t="s">
        <v>19957</v>
      </c>
      <c r="B2219" t="s">
        <v>88</v>
      </c>
      <c r="C2219" t="s">
        <v>120</v>
      </c>
      <c r="D2219" t="s">
        <v>17736</v>
      </c>
      <c r="E2219" t="s">
        <v>83</v>
      </c>
      <c r="F2219" t="s">
        <v>4941</v>
      </c>
      <c r="G2219">
        <v>0</v>
      </c>
      <c r="H2219">
        <v>6</v>
      </c>
      <c r="I2219">
        <v>0</v>
      </c>
      <c r="J2219">
        <v>6</v>
      </c>
      <c r="K2219">
        <v>0</v>
      </c>
      <c r="L2219">
        <v>0</v>
      </c>
      <c r="M2219">
        <v>0</v>
      </c>
      <c r="N2219">
        <v>0</v>
      </c>
      <c r="O2219">
        <v>0</v>
      </c>
      <c r="P2219">
        <v>0</v>
      </c>
      <c r="Q2219">
        <v>0</v>
      </c>
    </row>
    <row r="2220" spans="1:17" x14ac:dyDescent="0.2">
      <c r="A2220" t="s">
        <v>19958</v>
      </c>
      <c r="B2220" t="s">
        <v>88</v>
      </c>
      <c r="C2220" t="s">
        <v>120</v>
      </c>
      <c r="D2220" t="s">
        <v>17736</v>
      </c>
      <c r="E2220" t="s">
        <v>83</v>
      </c>
      <c r="F2220" t="s">
        <v>4943</v>
      </c>
      <c r="G2220">
        <v>0</v>
      </c>
      <c r="H2220">
        <v>0</v>
      </c>
      <c r="I2220">
        <v>0</v>
      </c>
      <c r="J2220">
        <v>0</v>
      </c>
      <c r="K2220">
        <v>0</v>
      </c>
      <c r="L2220">
        <v>0</v>
      </c>
      <c r="M2220">
        <v>6</v>
      </c>
      <c r="N2220">
        <v>0</v>
      </c>
      <c r="O2220">
        <v>0</v>
      </c>
      <c r="P2220">
        <v>0</v>
      </c>
      <c r="Q2220">
        <v>0</v>
      </c>
    </row>
    <row r="2221" spans="1:17" x14ac:dyDescent="0.2">
      <c r="A2221" t="s">
        <v>19959</v>
      </c>
      <c r="B2221" t="s">
        <v>88</v>
      </c>
      <c r="C2221" t="s">
        <v>120</v>
      </c>
      <c r="D2221" t="s">
        <v>17736</v>
      </c>
      <c r="E2221" t="s">
        <v>83</v>
      </c>
      <c r="F2221" t="s">
        <v>4925</v>
      </c>
      <c r="G2221">
        <v>0</v>
      </c>
      <c r="H2221">
        <v>0</v>
      </c>
      <c r="I2221">
        <v>0</v>
      </c>
      <c r="J2221">
        <v>0</v>
      </c>
      <c r="K2221">
        <v>0</v>
      </c>
      <c r="L2221">
        <v>0</v>
      </c>
      <c r="M2221">
        <v>0</v>
      </c>
      <c r="N2221">
        <v>6</v>
      </c>
      <c r="O2221">
        <v>6</v>
      </c>
      <c r="P2221">
        <v>0</v>
      </c>
      <c r="Q2221">
        <v>0</v>
      </c>
    </row>
    <row r="2222" spans="1:17" x14ac:dyDescent="0.2">
      <c r="A2222" t="s">
        <v>19960</v>
      </c>
      <c r="B2222" t="s">
        <v>88</v>
      </c>
      <c r="C2222" t="s">
        <v>120</v>
      </c>
      <c r="D2222" t="s">
        <v>17736</v>
      </c>
      <c r="E2222" t="s">
        <v>83</v>
      </c>
      <c r="F2222" t="s">
        <v>4927</v>
      </c>
      <c r="G2222">
        <v>0</v>
      </c>
      <c r="H2222">
        <v>0</v>
      </c>
      <c r="I2222">
        <v>0</v>
      </c>
      <c r="J2222">
        <v>0</v>
      </c>
      <c r="K2222">
        <v>0</v>
      </c>
      <c r="L2222">
        <v>0</v>
      </c>
      <c r="M2222">
        <v>0</v>
      </c>
      <c r="N2222">
        <v>5</v>
      </c>
      <c r="O2222">
        <v>5</v>
      </c>
      <c r="P2222">
        <v>0</v>
      </c>
      <c r="Q2222">
        <v>0</v>
      </c>
    </row>
    <row r="2223" spans="1:17" x14ac:dyDescent="0.2">
      <c r="A2223" t="s">
        <v>19961</v>
      </c>
      <c r="B2223" t="s">
        <v>88</v>
      </c>
      <c r="C2223" t="s">
        <v>120</v>
      </c>
      <c r="D2223" t="s">
        <v>17736</v>
      </c>
      <c r="E2223" t="s">
        <v>83</v>
      </c>
      <c r="F2223" t="s">
        <v>17734</v>
      </c>
      <c r="G2223">
        <v>6</v>
      </c>
      <c r="H2223">
        <v>0</v>
      </c>
      <c r="I2223">
        <v>0</v>
      </c>
      <c r="J2223">
        <v>0</v>
      </c>
      <c r="K2223">
        <v>0</v>
      </c>
      <c r="L2223">
        <v>0</v>
      </c>
      <c r="M2223">
        <v>0</v>
      </c>
      <c r="N2223">
        <v>0</v>
      </c>
      <c r="O2223">
        <v>0</v>
      </c>
      <c r="P2223">
        <v>0</v>
      </c>
      <c r="Q2223">
        <v>0</v>
      </c>
    </row>
    <row r="2224" spans="1:17" x14ac:dyDescent="0.2">
      <c r="A2224" t="s">
        <v>19962</v>
      </c>
      <c r="B2224" t="s">
        <v>88</v>
      </c>
      <c r="C2224" t="s">
        <v>120</v>
      </c>
      <c r="D2224" t="s">
        <v>17736</v>
      </c>
      <c r="E2224" t="s">
        <v>81</v>
      </c>
      <c r="F2224" t="s">
        <v>4929</v>
      </c>
      <c r="G2224">
        <v>0</v>
      </c>
      <c r="H2224">
        <v>10</v>
      </c>
      <c r="I2224">
        <v>0</v>
      </c>
      <c r="J2224">
        <v>8</v>
      </c>
      <c r="K2224">
        <v>2</v>
      </c>
      <c r="L2224">
        <v>0</v>
      </c>
      <c r="M2224">
        <v>0</v>
      </c>
      <c r="N2224">
        <v>0</v>
      </c>
      <c r="O2224">
        <v>0</v>
      </c>
      <c r="P2224">
        <v>0</v>
      </c>
      <c r="Q2224">
        <v>0</v>
      </c>
    </row>
    <row r="2225" spans="1:17" x14ac:dyDescent="0.2">
      <c r="A2225" t="s">
        <v>19963</v>
      </c>
      <c r="B2225" t="s">
        <v>88</v>
      </c>
      <c r="C2225" t="s">
        <v>120</v>
      </c>
      <c r="D2225" t="s">
        <v>17736</v>
      </c>
      <c r="E2225" t="s">
        <v>81</v>
      </c>
      <c r="F2225" t="s">
        <v>4931</v>
      </c>
      <c r="G2225">
        <v>0</v>
      </c>
      <c r="H2225">
        <v>10</v>
      </c>
      <c r="I2225">
        <v>0</v>
      </c>
      <c r="J2225">
        <v>8</v>
      </c>
      <c r="K2225">
        <v>2</v>
      </c>
      <c r="L2225">
        <v>0</v>
      </c>
      <c r="M2225">
        <v>0</v>
      </c>
      <c r="N2225">
        <v>0</v>
      </c>
      <c r="O2225">
        <v>0</v>
      </c>
      <c r="P2225">
        <v>0</v>
      </c>
      <c r="Q2225">
        <v>0</v>
      </c>
    </row>
    <row r="2226" spans="1:17" x14ac:dyDescent="0.2">
      <c r="A2226" t="s">
        <v>19964</v>
      </c>
      <c r="B2226" t="s">
        <v>88</v>
      </c>
      <c r="C2226" t="s">
        <v>120</v>
      </c>
      <c r="D2226" t="s">
        <v>17736</v>
      </c>
      <c r="E2226" t="s">
        <v>81</v>
      </c>
      <c r="F2226" t="s">
        <v>4933</v>
      </c>
      <c r="G2226">
        <v>0</v>
      </c>
      <c r="H2226">
        <v>0</v>
      </c>
      <c r="I2226">
        <v>0</v>
      </c>
      <c r="J2226">
        <v>0</v>
      </c>
      <c r="K2226">
        <v>0</v>
      </c>
      <c r="L2226">
        <v>0</v>
      </c>
      <c r="M2226">
        <v>10</v>
      </c>
      <c r="N2226">
        <v>0</v>
      </c>
      <c r="O2226">
        <v>0</v>
      </c>
      <c r="P2226">
        <v>0</v>
      </c>
      <c r="Q2226">
        <v>0</v>
      </c>
    </row>
    <row r="2227" spans="1:17" x14ac:dyDescent="0.2">
      <c r="A2227" t="s">
        <v>19965</v>
      </c>
      <c r="B2227" t="s">
        <v>88</v>
      </c>
      <c r="C2227" t="s">
        <v>120</v>
      </c>
      <c r="D2227" t="s">
        <v>17736</v>
      </c>
      <c r="E2227" t="s">
        <v>81</v>
      </c>
      <c r="F2227" t="s">
        <v>4935</v>
      </c>
      <c r="G2227">
        <v>0</v>
      </c>
      <c r="H2227">
        <v>10</v>
      </c>
      <c r="I2227">
        <v>0</v>
      </c>
      <c r="J2227">
        <v>8</v>
      </c>
      <c r="K2227">
        <v>2</v>
      </c>
      <c r="L2227">
        <v>0</v>
      </c>
      <c r="M2227">
        <v>0</v>
      </c>
      <c r="N2227">
        <v>0</v>
      </c>
      <c r="O2227">
        <v>0</v>
      </c>
      <c r="P2227">
        <v>0</v>
      </c>
      <c r="Q2227">
        <v>0</v>
      </c>
    </row>
    <row r="2228" spans="1:17" x14ac:dyDescent="0.2">
      <c r="A2228" t="s">
        <v>19966</v>
      </c>
      <c r="B2228" t="s">
        <v>88</v>
      </c>
      <c r="C2228" t="s">
        <v>187</v>
      </c>
      <c r="D2228" t="s">
        <v>17736</v>
      </c>
      <c r="E2228" t="s">
        <v>81</v>
      </c>
      <c r="F2228" t="s">
        <v>4931</v>
      </c>
      <c r="G2228">
        <v>0</v>
      </c>
      <c r="H2228">
        <v>17</v>
      </c>
      <c r="I2228">
        <v>1</v>
      </c>
      <c r="J2228">
        <v>14</v>
      </c>
      <c r="K2228">
        <v>2</v>
      </c>
      <c r="L2228">
        <v>0</v>
      </c>
      <c r="M2228">
        <v>0</v>
      </c>
      <c r="N2228">
        <v>0</v>
      </c>
      <c r="O2228">
        <v>0</v>
      </c>
      <c r="P2228">
        <v>0</v>
      </c>
      <c r="Q2228">
        <v>0</v>
      </c>
    </row>
    <row r="2229" spans="1:17" x14ac:dyDescent="0.2">
      <c r="A2229" t="s">
        <v>19967</v>
      </c>
      <c r="B2229" t="s">
        <v>88</v>
      </c>
      <c r="C2229" t="s">
        <v>187</v>
      </c>
      <c r="D2229" t="s">
        <v>17736</v>
      </c>
      <c r="E2229" t="s">
        <v>81</v>
      </c>
      <c r="F2229" t="s">
        <v>4933</v>
      </c>
      <c r="G2229">
        <v>0</v>
      </c>
      <c r="H2229">
        <v>0</v>
      </c>
      <c r="I2229">
        <v>0</v>
      </c>
      <c r="J2229">
        <v>0</v>
      </c>
      <c r="K2229">
        <v>0</v>
      </c>
      <c r="L2229">
        <v>0</v>
      </c>
      <c r="M2229">
        <v>17</v>
      </c>
      <c r="N2229">
        <v>0</v>
      </c>
      <c r="O2229">
        <v>0</v>
      </c>
      <c r="P2229">
        <v>0</v>
      </c>
      <c r="Q2229">
        <v>0</v>
      </c>
    </row>
    <row r="2230" spans="1:17" x14ac:dyDescent="0.2">
      <c r="A2230" t="s">
        <v>19968</v>
      </c>
      <c r="B2230" t="s">
        <v>88</v>
      </c>
      <c r="C2230" t="s">
        <v>187</v>
      </c>
      <c r="D2230" t="s">
        <v>17736</v>
      </c>
      <c r="E2230" t="s">
        <v>81</v>
      </c>
      <c r="F2230" t="s">
        <v>4935</v>
      </c>
      <c r="G2230">
        <v>0</v>
      </c>
      <c r="H2230">
        <v>17</v>
      </c>
      <c r="I2230">
        <v>1</v>
      </c>
      <c r="J2230">
        <v>14</v>
      </c>
      <c r="K2230">
        <v>2</v>
      </c>
      <c r="L2230">
        <v>0</v>
      </c>
      <c r="M2230">
        <v>0</v>
      </c>
      <c r="N2230">
        <v>0</v>
      </c>
      <c r="O2230">
        <v>0</v>
      </c>
      <c r="P2230">
        <v>0</v>
      </c>
      <c r="Q2230">
        <v>0</v>
      </c>
    </row>
    <row r="2231" spans="1:17" x14ac:dyDescent="0.2">
      <c r="A2231" t="s">
        <v>19969</v>
      </c>
      <c r="B2231" t="s">
        <v>88</v>
      </c>
      <c r="C2231" t="s">
        <v>187</v>
      </c>
      <c r="D2231" t="s">
        <v>17736</v>
      </c>
      <c r="E2231" t="s">
        <v>81</v>
      </c>
      <c r="F2231" t="s">
        <v>4937</v>
      </c>
      <c r="G2231">
        <v>0</v>
      </c>
      <c r="H2231">
        <v>17</v>
      </c>
      <c r="I2231">
        <v>1</v>
      </c>
      <c r="J2231">
        <v>14</v>
      </c>
      <c r="K2231">
        <v>2</v>
      </c>
      <c r="L2231">
        <v>0</v>
      </c>
      <c r="M2231">
        <v>0</v>
      </c>
      <c r="N2231">
        <v>0</v>
      </c>
      <c r="O2231">
        <v>0</v>
      </c>
      <c r="P2231">
        <v>0</v>
      </c>
      <c r="Q2231">
        <v>0</v>
      </c>
    </row>
    <row r="2232" spans="1:17" x14ac:dyDescent="0.2">
      <c r="A2232" t="s">
        <v>19970</v>
      </c>
      <c r="B2232" t="s">
        <v>88</v>
      </c>
      <c r="C2232" t="s">
        <v>187</v>
      </c>
      <c r="D2232" t="s">
        <v>17736</v>
      </c>
      <c r="E2232" t="s">
        <v>81</v>
      </c>
      <c r="F2232" t="s">
        <v>4939</v>
      </c>
      <c r="G2232">
        <v>0</v>
      </c>
      <c r="H2232">
        <v>0</v>
      </c>
      <c r="I2232">
        <v>0</v>
      </c>
      <c r="J2232">
        <v>0</v>
      </c>
      <c r="K2232">
        <v>0</v>
      </c>
      <c r="L2232">
        <v>0</v>
      </c>
      <c r="M2232">
        <v>17</v>
      </c>
      <c r="N2232">
        <v>0</v>
      </c>
      <c r="O2232">
        <v>0</v>
      </c>
      <c r="P2232">
        <v>0</v>
      </c>
      <c r="Q2232">
        <v>0</v>
      </c>
    </row>
    <row r="2233" spans="1:17" x14ac:dyDescent="0.2">
      <c r="A2233" t="s">
        <v>19971</v>
      </c>
      <c r="B2233" t="s">
        <v>88</v>
      </c>
      <c r="C2233" t="s">
        <v>187</v>
      </c>
      <c r="D2233" t="s">
        <v>17736</v>
      </c>
      <c r="E2233" t="s">
        <v>81</v>
      </c>
      <c r="F2233" t="s">
        <v>4941</v>
      </c>
      <c r="G2233">
        <v>0</v>
      </c>
      <c r="H2233">
        <v>17</v>
      </c>
      <c r="I2233">
        <v>1</v>
      </c>
      <c r="J2233">
        <v>14</v>
      </c>
      <c r="K2233">
        <v>2</v>
      </c>
      <c r="L2233">
        <v>0</v>
      </c>
      <c r="M2233">
        <v>0</v>
      </c>
      <c r="N2233">
        <v>0</v>
      </c>
      <c r="O2233">
        <v>0</v>
      </c>
      <c r="P2233">
        <v>0</v>
      </c>
      <c r="Q2233">
        <v>0</v>
      </c>
    </row>
    <row r="2234" spans="1:17" x14ac:dyDescent="0.2">
      <c r="A2234" t="s">
        <v>19972</v>
      </c>
      <c r="B2234" t="s">
        <v>88</v>
      </c>
      <c r="C2234" t="s">
        <v>187</v>
      </c>
      <c r="D2234" t="s">
        <v>17736</v>
      </c>
      <c r="E2234" t="s">
        <v>81</v>
      </c>
      <c r="F2234" t="s">
        <v>4943</v>
      </c>
      <c r="G2234">
        <v>0</v>
      </c>
      <c r="H2234">
        <v>0</v>
      </c>
      <c r="I2234">
        <v>0</v>
      </c>
      <c r="J2234">
        <v>0</v>
      </c>
      <c r="K2234">
        <v>0</v>
      </c>
      <c r="L2234">
        <v>0</v>
      </c>
      <c r="M2234">
        <v>17</v>
      </c>
      <c r="N2234">
        <v>0</v>
      </c>
      <c r="O2234">
        <v>0</v>
      </c>
      <c r="P2234">
        <v>0</v>
      </c>
      <c r="Q2234">
        <v>0</v>
      </c>
    </row>
    <row r="2235" spans="1:17" x14ac:dyDescent="0.2">
      <c r="A2235" t="s">
        <v>19973</v>
      </c>
      <c r="B2235" t="s">
        <v>88</v>
      </c>
      <c r="C2235" t="s">
        <v>187</v>
      </c>
      <c r="D2235" t="s">
        <v>17736</v>
      </c>
      <c r="E2235" t="s">
        <v>81</v>
      </c>
      <c r="F2235" t="s">
        <v>4925</v>
      </c>
      <c r="G2235">
        <v>0</v>
      </c>
      <c r="H2235">
        <v>0</v>
      </c>
      <c r="I2235">
        <v>0</v>
      </c>
      <c r="J2235">
        <v>0</v>
      </c>
      <c r="K2235">
        <v>0</v>
      </c>
      <c r="L2235">
        <v>0</v>
      </c>
      <c r="M2235">
        <v>0</v>
      </c>
      <c r="N2235">
        <v>17</v>
      </c>
      <c r="O2235">
        <v>16</v>
      </c>
      <c r="P2235">
        <v>1</v>
      </c>
      <c r="Q2235">
        <v>0</v>
      </c>
    </row>
    <row r="2236" spans="1:17" x14ac:dyDescent="0.2">
      <c r="A2236" t="s">
        <v>19974</v>
      </c>
      <c r="B2236" t="s">
        <v>88</v>
      </c>
      <c r="C2236" t="s">
        <v>187</v>
      </c>
      <c r="D2236" t="s">
        <v>17736</v>
      </c>
      <c r="E2236" t="s">
        <v>81</v>
      </c>
      <c r="F2236" t="s">
        <v>4927</v>
      </c>
      <c r="G2236">
        <v>0</v>
      </c>
      <c r="H2236">
        <v>0</v>
      </c>
      <c r="I2236">
        <v>0</v>
      </c>
      <c r="J2236">
        <v>0</v>
      </c>
      <c r="K2236">
        <v>0</v>
      </c>
      <c r="L2236">
        <v>0</v>
      </c>
      <c r="M2236">
        <v>0</v>
      </c>
      <c r="N2236">
        <v>17</v>
      </c>
      <c r="O2236">
        <v>16</v>
      </c>
      <c r="P2236">
        <v>1</v>
      </c>
      <c r="Q2236">
        <v>0</v>
      </c>
    </row>
    <row r="2237" spans="1:17" x14ac:dyDescent="0.2">
      <c r="A2237" t="s">
        <v>19975</v>
      </c>
      <c r="B2237" t="s">
        <v>88</v>
      </c>
      <c r="C2237" t="s">
        <v>187</v>
      </c>
      <c r="D2237" t="s">
        <v>17736</v>
      </c>
      <c r="E2237" t="s">
        <v>81</v>
      </c>
      <c r="F2237" t="s">
        <v>17734</v>
      </c>
      <c r="G2237">
        <v>17</v>
      </c>
      <c r="H2237">
        <v>0</v>
      </c>
      <c r="I2237">
        <v>0</v>
      </c>
      <c r="J2237">
        <v>0</v>
      </c>
      <c r="K2237">
        <v>0</v>
      </c>
      <c r="L2237">
        <v>0</v>
      </c>
      <c r="M2237">
        <v>0</v>
      </c>
      <c r="N2237">
        <v>0</v>
      </c>
      <c r="O2237">
        <v>0</v>
      </c>
      <c r="P2237">
        <v>0</v>
      </c>
      <c r="Q2237">
        <v>0</v>
      </c>
    </row>
    <row r="2238" spans="1:17" x14ac:dyDescent="0.2">
      <c r="A2238" t="s">
        <v>19976</v>
      </c>
      <c r="B2238" t="s">
        <v>88</v>
      </c>
      <c r="C2238" t="s">
        <v>187</v>
      </c>
      <c r="D2238" t="s">
        <v>17748</v>
      </c>
      <c r="E2238" t="s">
        <v>83</v>
      </c>
      <c r="F2238" t="s">
        <v>17749</v>
      </c>
      <c r="G2238">
        <v>0</v>
      </c>
      <c r="H2238">
        <v>0</v>
      </c>
      <c r="I2238">
        <v>0</v>
      </c>
      <c r="J2238">
        <v>0</v>
      </c>
      <c r="K2238">
        <v>0</v>
      </c>
      <c r="L2238">
        <v>0</v>
      </c>
      <c r="M2238">
        <v>0</v>
      </c>
      <c r="N2238">
        <v>1</v>
      </c>
      <c r="O2238">
        <v>0</v>
      </c>
      <c r="P2238">
        <v>1</v>
      </c>
      <c r="Q2238">
        <v>0</v>
      </c>
    </row>
    <row r="2239" spans="1:17" x14ac:dyDescent="0.2">
      <c r="A2239" t="s">
        <v>19977</v>
      </c>
      <c r="B2239" t="s">
        <v>88</v>
      </c>
      <c r="C2239" t="s">
        <v>187</v>
      </c>
      <c r="D2239" t="s">
        <v>17748</v>
      </c>
      <c r="E2239" t="s">
        <v>83</v>
      </c>
      <c r="F2239" t="s">
        <v>17734</v>
      </c>
      <c r="G2239">
        <v>1</v>
      </c>
      <c r="H2239">
        <v>0</v>
      </c>
      <c r="I2239">
        <v>0</v>
      </c>
      <c r="J2239">
        <v>0</v>
      </c>
      <c r="K2239">
        <v>0</v>
      </c>
      <c r="L2239">
        <v>0</v>
      </c>
      <c r="M2239">
        <v>0</v>
      </c>
      <c r="N2239">
        <v>0</v>
      </c>
      <c r="O2239">
        <v>0</v>
      </c>
      <c r="P2239">
        <v>0</v>
      </c>
      <c r="Q2239">
        <v>0</v>
      </c>
    </row>
    <row r="2240" spans="1:17" x14ac:dyDescent="0.2">
      <c r="A2240" t="s">
        <v>19978</v>
      </c>
      <c r="B2240" t="s">
        <v>88</v>
      </c>
      <c r="C2240" t="s">
        <v>187</v>
      </c>
      <c r="D2240" t="s">
        <v>17748</v>
      </c>
      <c r="E2240" t="s">
        <v>81</v>
      </c>
      <c r="F2240" t="s">
        <v>17749</v>
      </c>
      <c r="G2240">
        <v>0</v>
      </c>
      <c r="H2240">
        <v>0</v>
      </c>
      <c r="I2240">
        <v>0</v>
      </c>
      <c r="J2240">
        <v>0</v>
      </c>
      <c r="K2240">
        <v>0</v>
      </c>
      <c r="L2240">
        <v>0</v>
      </c>
      <c r="M2240">
        <v>0</v>
      </c>
      <c r="N2240">
        <v>2</v>
      </c>
      <c r="O2240">
        <v>0</v>
      </c>
      <c r="P2240">
        <v>0</v>
      </c>
      <c r="Q2240">
        <v>2</v>
      </c>
    </row>
    <row r="2241" spans="1:17" x14ac:dyDescent="0.2">
      <c r="A2241" t="s">
        <v>19979</v>
      </c>
      <c r="B2241" t="s">
        <v>88</v>
      </c>
      <c r="C2241" t="s">
        <v>187</v>
      </c>
      <c r="D2241" t="s">
        <v>17748</v>
      </c>
      <c r="E2241" t="s">
        <v>81</v>
      </c>
      <c r="F2241" t="s">
        <v>17734</v>
      </c>
      <c r="G2241">
        <v>2</v>
      </c>
      <c r="H2241">
        <v>0</v>
      </c>
      <c r="I2241">
        <v>0</v>
      </c>
      <c r="J2241">
        <v>0</v>
      </c>
      <c r="K2241">
        <v>0</v>
      </c>
      <c r="L2241">
        <v>0</v>
      </c>
      <c r="M2241">
        <v>0</v>
      </c>
      <c r="N2241">
        <v>0</v>
      </c>
      <c r="O2241">
        <v>0</v>
      </c>
      <c r="P2241">
        <v>0</v>
      </c>
      <c r="Q2241">
        <v>0</v>
      </c>
    </row>
    <row r="2242" spans="1:17" x14ac:dyDescent="0.2">
      <c r="A2242" t="s">
        <v>19980</v>
      </c>
      <c r="B2242" t="s">
        <v>88</v>
      </c>
      <c r="C2242" t="s">
        <v>187</v>
      </c>
      <c r="D2242" t="s">
        <v>17754</v>
      </c>
      <c r="E2242" t="s">
        <v>83</v>
      </c>
      <c r="F2242" t="s">
        <v>17734</v>
      </c>
      <c r="G2242">
        <v>1</v>
      </c>
      <c r="H2242">
        <v>0</v>
      </c>
      <c r="I2242">
        <v>0</v>
      </c>
      <c r="J2242">
        <v>0</v>
      </c>
      <c r="K2242">
        <v>0</v>
      </c>
      <c r="L2242">
        <v>0</v>
      </c>
      <c r="M2242">
        <v>0</v>
      </c>
      <c r="N2242">
        <v>0</v>
      </c>
      <c r="O2242">
        <v>0</v>
      </c>
      <c r="P2242">
        <v>0</v>
      </c>
      <c r="Q2242">
        <v>0</v>
      </c>
    </row>
    <row r="2243" spans="1:17" x14ac:dyDescent="0.2">
      <c r="A2243" t="s">
        <v>19981</v>
      </c>
      <c r="B2243" t="s">
        <v>88</v>
      </c>
      <c r="C2243" t="s">
        <v>188</v>
      </c>
      <c r="D2243" t="s">
        <v>17768</v>
      </c>
      <c r="E2243" t="s">
        <v>83</v>
      </c>
      <c r="F2243" t="s">
        <v>17734</v>
      </c>
      <c r="G2243">
        <v>1</v>
      </c>
      <c r="H2243">
        <v>0</v>
      </c>
      <c r="I2243">
        <v>0</v>
      </c>
      <c r="J2243">
        <v>0</v>
      </c>
      <c r="K2243">
        <v>0</v>
      </c>
      <c r="L2243">
        <v>0</v>
      </c>
      <c r="M2243">
        <v>0</v>
      </c>
      <c r="N2243">
        <v>0</v>
      </c>
      <c r="O2243">
        <v>0</v>
      </c>
      <c r="P2243">
        <v>0</v>
      </c>
      <c r="Q2243">
        <v>0</v>
      </c>
    </row>
    <row r="2244" spans="1:17" x14ac:dyDescent="0.2">
      <c r="A2244" t="s">
        <v>19982</v>
      </c>
      <c r="B2244" t="s">
        <v>88</v>
      </c>
      <c r="C2244" t="s">
        <v>188</v>
      </c>
      <c r="D2244" t="s">
        <v>17768</v>
      </c>
      <c r="E2244" t="s">
        <v>81</v>
      </c>
      <c r="F2244" t="s">
        <v>17734</v>
      </c>
      <c r="G2244">
        <v>1</v>
      </c>
      <c r="H2244">
        <v>0</v>
      </c>
      <c r="I2244">
        <v>0</v>
      </c>
      <c r="J2244">
        <v>0</v>
      </c>
      <c r="K2244">
        <v>0</v>
      </c>
      <c r="L2244">
        <v>0</v>
      </c>
      <c r="M2244">
        <v>0</v>
      </c>
      <c r="N2244">
        <v>0</v>
      </c>
      <c r="O2244">
        <v>0</v>
      </c>
      <c r="P2244">
        <v>0</v>
      </c>
      <c r="Q2244">
        <v>0</v>
      </c>
    </row>
    <row r="2245" spans="1:17" x14ac:dyDescent="0.2">
      <c r="A2245" t="s">
        <v>19983</v>
      </c>
      <c r="B2245" t="s">
        <v>88</v>
      </c>
      <c r="C2245" t="s">
        <v>188</v>
      </c>
      <c r="D2245" t="s">
        <v>17736</v>
      </c>
      <c r="E2245" t="s">
        <v>83</v>
      </c>
      <c r="F2245" t="s">
        <v>4929</v>
      </c>
      <c r="G2245">
        <v>0</v>
      </c>
      <c r="H2245">
        <v>9</v>
      </c>
      <c r="I2245">
        <v>0</v>
      </c>
      <c r="J2245">
        <v>9</v>
      </c>
      <c r="K2245">
        <v>0</v>
      </c>
      <c r="L2245">
        <v>0</v>
      </c>
      <c r="M2245">
        <v>0</v>
      </c>
      <c r="N2245">
        <v>0</v>
      </c>
      <c r="O2245">
        <v>0</v>
      </c>
      <c r="P2245">
        <v>0</v>
      </c>
      <c r="Q2245">
        <v>0</v>
      </c>
    </row>
    <row r="2246" spans="1:17" x14ac:dyDescent="0.2">
      <c r="A2246" t="s">
        <v>19984</v>
      </c>
      <c r="B2246" t="s">
        <v>88</v>
      </c>
      <c r="C2246" t="s">
        <v>188</v>
      </c>
      <c r="D2246" t="s">
        <v>17736</v>
      </c>
      <c r="E2246" t="s">
        <v>83</v>
      </c>
      <c r="F2246" t="s">
        <v>4931</v>
      </c>
      <c r="G2246">
        <v>0</v>
      </c>
      <c r="H2246">
        <v>9</v>
      </c>
      <c r="I2246">
        <v>0</v>
      </c>
      <c r="J2246">
        <v>8</v>
      </c>
      <c r="K2246">
        <v>1</v>
      </c>
      <c r="L2246">
        <v>0</v>
      </c>
      <c r="M2246">
        <v>0</v>
      </c>
      <c r="N2246">
        <v>0</v>
      </c>
      <c r="O2246">
        <v>0</v>
      </c>
      <c r="P2246">
        <v>0</v>
      </c>
      <c r="Q2246">
        <v>0</v>
      </c>
    </row>
    <row r="2247" spans="1:17" x14ac:dyDescent="0.2">
      <c r="A2247" t="s">
        <v>19985</v>
      </c>
      <c r="B2247" t="s">
        <v>88</v>
      </c>
      <c r="C2247" t="s">
        <v>188</v>
      </c>
      <c r="D2247" t="s">
        <v>17736</v>
      </c>
      <c r="E2247" t="s">
        <v>83</v>
      </c>
      <c r="F2247" t="s">
        <v>4933</v>
      </c>
      <c r="G2247">
        <v>0</v>
      </c>
      <c r="H2247">
        <v>0</v>
      </c>
      <c r="I2247">
        <v>0</v>
      </c>
      <c r="J2247">
        <v>0</v>
      </c>
      <c r="K2247">
        <v>0</v>
      </c>
      <c r="L2247">
        <v>0</v>
      </c>
      <c r="M2247">
        <v>9</v>
      </c>
      <c r="N2247">
        <v>0</v>
      </c>
      <c r="O2247">
        <v>0</v>
      </c>
      <c r="P2247">
        <v>0</v>
      </c>
      <c r="Q2247">
        <v>0</v>
      </c>
    </row>
    <row r="2248" spans="1:17" x14ac:dyDescent="0.2">
      <c r="A2248" t="s">
        <v>19986</v>
      </c>
      <c r="B2248" t="s">
        <v>88</v>
      </c>
      <c r="C2248" t="s">
        <v>188</v>
      </c>
      <c r="D2248" t="s">
        <v>17736</v>
      </c>
      <c r="E2248" t="s">
        <v>83</v>
      </c>
      <c r="F2248" t="s">
        <v>4935</v>
      </c>
      <c r="G2248">
        <v>0</v>
      </c>
      <c r="H2248">
        <v>9</v>
      </c>
      <c r="I2248">
        <v>0</v>
      </c>
      <c r="J2248">
        <v>8</v>
      </c>
      <c r="K2248">
        <v>1</v>
      </c>
      <c r="L2248">
        <v>0</v>
      </c>
      <c r="M2248">
        <v>0</v>
      </c>
      <c r="N2248">
        <v>0</v>
      </c>
      <c r="O2248">
        <v>0</v>
      </c>
      <c r="P2248">
        <v>0</v>
      </c>
      <c r="Q2248">
        <v>0</v>
      </c>
    </row>
    <row r="2249" spans="1:17" x14ac:dyDescent="0.2">
      <c r="A2249" t="s">
        <v>19987</v>
      </c>
      <c r="B2249" t="s">
        <v>88</v>
      </c>
      <c r="C2249" t="s">
        <v>188</v>
      </c>
      <c r="D2249" t="s">
        <v>17736</v>
      </c>
      <c r="E2249" t="s">
        <v>83</v>
      </c>
      <c r="F2249" t="s">
        <v>4937</v>
      </c>
      <c r="G2249">
        <v>0</v>
      </c>
      <c r="H2249">
        <v>9</v>
      </c>
      <c r="I2249">
        <v>0</v>
      </c>
      <c r="J2249">
        <v>9</v>
      </c>
      <c r="K2249">
        <v>0</v>
      </c>
      <c r="L2249">
        <v>0</v>
      </c>
      <c r="M2249">
        <v>0</v>
      </c>
      <c r="N2249">
        <v>0</v>
      </c>
      <c r="O2249">
        <v>0</v>
      </c>
      <c r="P2249">
        <v>0</v>
      </c>
      <c r="Q2249">
        <v>0</v>
      </c>
    </row>
    <row r="2250" spans="1:17" x14ac:dyDescent="0.2">
      <c r="A2250" t="s">
        <v>19988</v>
      </c>
      <c r="B2250" t="s">
        <v>88</v>
      </c>
      <c r="C2250" t="s">
        <v>188</v>
      </c>
      <c r="D2250" t="s">
        <v>17736</v>
      </c>
      <c r="E2250" t="s">
        <v>83</v>
      </c>
      <c r="F2250" t="s">
        <v>4939</v>
      </c>
      <c r="G2250">
        <v>0</v>
      </c>
      <c r="H2250">
        <v>0</v>
      </c>
      <c r="I2250">
        <v>0</v>
      </c>
      <c r="J2250">
        <v>0</v>
      </c>
      <c r="K2250">
        <v>0</v>
      </c>
      <c r="L2250">
        <v>0</v>
      </c>
      <c r="M2250">
        <v>9</v>
      </c>
      <c r="N2250">
        <v>0</v>
      </c>
      <c r="O2250">
        <v>0</v>
      </c>
      <c r="P2250">
        <v>0</v>
      </c>
      <c r="Q2250">
        <v>0</v>
      </c>
    </row>
    <row r="2251" spans="1:17" x14ac:dyDescent="0.2">
      <c r="A2251" t="s">
        <v>19989</v>
      </c>
      <c r="B2251" t="s">
        <v>88</v>
      </c>
      <c r="C2251" t="s">
        <v>188</v>
      </c>
      <c r="D2251" t="s">
        <v>17736</v>
      </c>
      <c r="E2251" t="s">
        <v>83</v>
      </c>
      <c r="F2251" t="s">
        <v>4941</v>
      </c>
      <c r="G2251">
        <v>0</v>
      </c>
      <c r="H2251">
        <v>9</v>
      </c>
      <c r="I2251">
        <v>0</v>
      </c>
      <c r="J2251">
        <v>8</v>
      </c>
      <c r="K2251">
        <v>1</v>
      </c>
      <c r="L2251">
        <v>0</v>
      </c>
      <c r="M2251">
        <v>0</v>
      </c>
      <c r="N2251">
        <v>0</v>
      </c>
      <c r="O2251">
        <v>0</v>
      </c>
      <c r="P2251">
        <v>0</v>
      </c>
      <c r="Q2251">
        <v>0</v>
      </c>
    </row>
    <row r="2252" spans="1:17" x14ac:dyDescent="0.2">
      <c r="A2252" t="s">
        <v>19990</v>
      </c>
      <c r="B2252" t="s">
        <v>88</v>
      </c>
      <c r="C2252" t="s">
        <v>188</v>
      </c>
      <c r="D2252" t="s">
        <v>17736</v>
      </c>
      <c r="E2252" t="s">
        <v>83</v>
      </c>
      <c r="F2252" t="s">
        <v>4943</v>
      </c>
      <c r="G2252">
        <v>0</v>
      </c>
      <c r="H2252">
        <v>0</v>
      </c>
      <c r="I2252">
        <v>0</v>
      </c>
      <c r="J2252">
        <v>0</v>
      </c>
      <c r="K2252">
        <v>0</v>
      </c>
      <c r="L2252">
        <v>0</v>
      </c>
      <c r="M2252">
        <v>9</v>
      </c>
      <c r="N2252">
        <v>0</v>
      </c>
      <c r="O2252">
        <v>0</v>
      </c>
      <c r="P2252">
        <v>0</v>
      </c>
      <c r="Q2252">
        <v>0</v>
      </c>
    </row>
    <row r="2253" spans="1:17" x14ac:dyDescent="0.2">
      <c r="A2253" t="s">
        <v>19991</v>
      </c>
      <c r="B2253" t="s">
        <v>88</v>
      </c>
      <c r="C2253" t="s">
        <v>188</v>
      </c>
      <c r="D2253" t="s">
        <v>17736</v>
      </c>
      <c r="E2253" t="s">
        <v>83</v>
      </c>
      <c r="F2253" t="s">
        <v>4925</v>
      </c>
      <c r="G2253">
        <v>0</v>
      </c>
      <c r="H2253">
        <v>0</v>
      </c>
      <c r="I2253">
        <v>0</v>
      </c>
      <c r="J2253">
        <v>0</v>
      </c>
      <c r="K2253">
        <v>0</v>
      </c>
      <c r="L2253">
        <v>0</v>
      </c>
      <c r="M2253">
        <v>0</v>
      </c>
      <c r="N2253">
        <v>9</v>
      </c>
      <c r="O2253">
        <v>9</v>
      </c>
      <c r="P2253">
        <v>0</v>
      </c>
      <c r="Q2253">
        <v>0</v>
      </c>
    </row>
    <row r="2254" spans="1:17" x14ac:dyDescent="0.2">
      <c r="A2254" t="s">
        <v>19992</v>
      </c>
      <c r="B2254" t="s">
        <v>88</v>
      </c>
      <c r="C2254" t="s">
        <v>188</v>
      </c>
      <c r="D2254" t="s">
        <v>17736</v>
      </c>
      <c r="E2254" t="s">
        <v>83</v>
      </c>
      <c r="F2254" t="s">
        <v>4927</v>
      </c>
      <c r="G2254">
        <v>0</v>
      </c>
      <c r="H2254">
        <v>0</v>
      </c>
      <c r="I2254">
        <v>0</v>
      </c>
      <c r="J2254">
        <v>0</v>
      </c>
      <c r="K2254">
        <v>0</v>
      </c>
      <c r="L2254">
        <v>0</v>
      </c>
      <c r="M2254">
        <v>0</v>
      </c>
      <c r="N2254">
        <v>9</v>
      </c>
      <c r="O2254">
        <v>9</v>
      </c>
      <c r="P2254">
        <v>0</v>
      </c>
      <c r="Q2254">
        <v>0</v>
      </c>
    </row>
    <row r="2255" spans="1:17" x14ac:dyDescent="0.2">
      <c r="A2255" t="s">
        <v>19993</v>
      </c>
      <c r="B2255" t="s">
        <v>88</v>
      </c>
      <c r="C2255" t="s">
        <v>188</v>
      </c>
      <c r="D2255" t="s">
        <v>17736</v>
      </c>
      <c r="E2255" t="s">
        <v>83</v>
      </c>
      <c r="F2255" t="s">
        <v>17734</v>
      </c>
      <c r="G2255">
        <v>9</v>
      </c>
      <c r="H2255">
        <v>0</v>
      </c>
      <c r="I2255">
        <v>0</v>
      </c>
      <c r="J2255">
        <v>0</v>
      </c>
      <c r="K2255">
        <v>0</v>
      </c>
      <c r="L2255">
        <v>0</v>
      </c>
      <c r="M2255">
        <v>0</v>
      </c>
      <c r="N2255">
        <v>0</v>
      </c>
      <c r="O2255">
        <v>0</v>
      </c>
      <c r="P2255">
        <v>0</v>
      </c>
      <c r="Q2255">
        <v>0</v>
      </c>
    </row>
    <row r="2256" spans="1:17" x14ac:dyDescent="0.2">
      <c r="A2256" t="s">
        <v>19994</v>
      </c>
      <c r="B2256" t="s">
        <v>88</v>
      </c>
      <c r="C2256" t="s">
        <v>188</v>
      </c>
      <c r="D2256" t="s">
        <v>17736</v>
      </c>
      <c r="E2256" t="s">
        <v>81</v>
      </c>
      <c r="F2256" t="s">
        <v>4929</v>
      </c>
      <c r="G2256">
        <v>0</v>
      </c>
      <c r="H2256">
        <v>3</v>
      </c>
      <c r="I2256">
        <v>1</v>
      </c>
      <c r="J2256">
        <v>2</v>
      </c>
      <c r="K2256">
        <v>0</v>
      </c>
      <c r="L2256">
        <v>0</v>
      </c>
      <c r="M2256">
        <v>0</v>
      </c>
      <c r="N2256">
        <v>0</v>
      </c>
      <c r="O2256">
        <v>0</v>
      </c>
      <c r="P2256">
        <v>0</v>
      </c>
      <c r="Q2256">
        <v>0</v>
      </c>
    </row>
    <row r="2257" spans="1:17" x14ac:dyDescent="0.2">
      <c r="A2257" t="s">
        <v>19995</v>
      </c>
      <c r="B2257" t="s">
        <v>88</v>
      </c>
      <c r="C2257" t="s">
        <v>188</v>
      </c>
      <c r="D2257" t="s">
        <v>17736</v>
      </c>
      <c r="E2257" t="s">
        <v>81</v>
      </c>
      <c r="F2257" t="s">
        <v>4931</v>
      </c>
      <c r="G2257">
        <v>0</v>
      </c>
      <c r="H2257">
        <v>3</v>
      </c>
      <c r="I2257">
        <v>1</v>
      </c>
      <c r="J2257">
        <v>2</v>
      </c>
      <c r="K2257">
        <v>0</v>
      </c>
      <c r="L2257">
        <v>0</v>
      </c>
      <c r="M2257">
        <v>0</v>
      </c>
      <c r="N2257">
        <v>0</v>
      </c>
      <c r="O2257">
        <v>0</v>
      </c>
      <c r="P2257">
        <v>0</v>
      </c>
      <c r="Q2257">
        <v>0</v>
      </c>
    </row>
    <row r="2258" spans="1:17" x14ac:dyDescent="0.2">
      <c r="A2258" t="s">
        <v>19996</v>
      </c>
      <c r="B2258" t="s">
        <v>88</v>
      </c>
      <c r="C2258" t="s">
        <v>253</v>
      </c>
      <c r="D2258" t="s">
        <v>17736</v>
      </c>
      <c r="E2258" t="s">
        <v>83</v>
      </c>
      <c r="F2258" t="s">
        <v>4943</v>
      </c>
      <c r="G2258">
        <v>0</v>
      </c>
      <c r="H2258">
        <v>0</v>
      </c>
      <c r="I2258">
        <v>0</v>
      </c>
      <c r="J2258">
        <v>0</v>
      </c>
      <c r="K2258">
        <v>0</v>
      </c>
      <c r="L2258">
        <v>0</v>
      </c>
      <c r="M2258">
        <v>36</v>
      </c>
      <c r="N2258">
        <v>0</v>
      </c>
      <c r="O2258">
        <v>0</v>
      </c>
      <c r="P2258">
        <v>0</v>
      </c>
      <c r="Q2258">
        <v>0</v>
      </c>
    </row>
    <row r="2259" spans="1:17" x14ac:dyDescent="0.2">
      <c r="A2259" t="s">
        <v>19997</v>
      </c>
      <c r="B2259" t="s">
        <v>88</v>
      </c>
      <c r="C2259" t="s">
        <v>253</v>
      </c>
      <c r="D2259" t="s">
        <v>17736</v>
      </c>
      <c r="E2259" t="s">
        <v>83</v>
      </c>
      <c r="F2259" t="s">
        <v>4925</v>
      </c>
      <c r="G2259">
        <v>0</v>
      </c>
      <c r="H2259">
        <v>0</v>
      </c>
      <c r="I2259">
        <v>0</v>
      </c>
      <c r="J2259">
        <v>0</v>
      </c>
      <c r="K2259">
        <v>0</v>
      </c>
      <c r="L2259">
        <v>0</v>
      </c>
      <c r="M2259">
        <v>0</v>
      </c>
      <c r="N2259">
        <v>36</v>
      </c>
      <c r="O2259">
        <v>33</v>
      </c>
      <c r="P2259">
        <v>2</v>
      </c>
      <c r="Q2259">
        <v>1</v>
      </c>
    </row>
    <row r="2260" spans="1:17" x14ac:dyDescent="0.2">
      <c r="A2260" t="s">
        <v>19998</v>
      </c>
      <c r="B2260" t="s">
        <v>88</v>
      </c>
      <c r="C2260" t="s">
        <v>253</v>
      </c>
      <c r="D2260" t="s">
        <v>17736</v>
      </c>
      <c r="E2260" t="s">
        <v>83</v>
      </c>
      <c r="F2260" t="s">
        <v>4927</v>
      </c>
      <c r="G2260">
        <v>0</v>
      </c>
      <c r="H2260">
        <v>0</v>
      </c>
      <c r="I2260">
        <v>0</v>
      </c>
      <c r="J2260">
        <v>0</v>
      </c>
      <c r="K2260">
        <v>0</v>
      </c>
      <c r="L2260">
        <v>0</v>
      </c>
      <c r="M2260">
        <v>0</v>
      </c>
      <c r="N2260">
        <v>35</v>
      </c>
      <c r="O2260">
        <v>32</v>
      </c>
      <c r="P2260">
        <v>2</v>
      </c>
      <c r="Q2260">
        <v>1</v>
      </c>
    </row>
    <row r="2261" spans="1:17" x14ac:dyDescent="0.2">
      <c r="A2261" t="s">
        <v>19999</v>
      </c>
      <c r="B2261" t="s">
        <v>88</v>
      </c>
      <c r="C2261" t="s">
        <v>253</v>
      </c>
      <c r="D2261" t="s">
        <v>17736</v>
      </c>
      <c r="E2261" t="s">
        <v>83</v>
      </c>
      <c r="F2261" t="s">
        <v>17734</v>
      </c>
      <c r="G2261">
        <v>36</v>
      </c>
      <c r="H2261">
        <v>0</v>
      </c>
      <c r="I2261">
        <v>0</v>
      </c>
      <c r="J2261">
        <v>0</v>
      </c>
      <c r="K2261">
        <v>0</v>
      </c>
      <c r="L2261">
        <v>0</v>
      </c>
      <c r="M2261">
        <v>0</v>
      </c>
      <c r="N2261">
        <v>0</v>
      </c>
      <c r="O2261">
        <v>0</v>
      </c>
      <c r="P2261">
        <v>0</v>
      </c>
      <c r="Q2261">
        <v>0</v>
      </c>
    </row>
    <row r="2262" spans="1:17" x14ac:dyDescent="0.2">
      <c r="A2262" t="s">
        <v>20000</v>
      </c>
      <c r="B2262" t="s">
        <v>88</v>
      </c>
      <c r="C2262" t="s">
        <v>253</v>
      </c>
      <c r="D2262" t="s">
        <v>17736</v>
      </c>
      <c r="E2262" t="s">
        <v>81</v>
      </c>
      <c r="F2262" t="s">
        <v>4929</v>
      </c>
      <c r="G2262">
        <v>0</v>
      </c>
      <c r="H2262">
        <v>28</v>
      </c>
      <c r="I2262">
        <v>3</v>
      </c>
      <c r="J2262">
        <v>20</v>
      </c>
      <c r="K2262">
        <v>4</v>
      </c>
      <c r="L2262">
        <v>1</v>
      </c>
      <c r="M2262">
        <v>0</v>
      </c>
      <c r="N2262">
        <v>0</v>
      </c>
      <c r="O2262">
        <v>0</v>
      </c>
      <c r="P2262">
        <v>0</v>
      </c>
      <c r="Q2262">
        <v>0</v>
      </c>
    </row>
    <row r="2263" spans="1:17" x14ac:dyDescent="0.2">
      <c r="A2263" t="s">
        <v>20001</v>
      </c>
      <c r="B2263" t="s">
        <v>88</v>
      </c>
      <c r="C2263" t="s">
        <v>253</v>
      </c>
      <c r="D2263" t="s">
        <v>17736</v>
      </c>
      <c r="E2263" t="s">
        <v>81</v>
      </c>
      <c r="F2263" t="s">
        <v>4931</v>
      </c>
      <c r="G2263">
        <v>0</v>
      </c>
      <c r="H2263">
        <v>28</v>
      </c>
      <c r="I2263">
        <v>2</v>
      </c>
      <c r="J2263">
        <v>19</v>
      </c>
      <c r="K2263">
        <v>4</v>
      </c>
      <c r="L2263">
        <v>3</v>
      </c>
      <c r="M2263">
        <v>0</v>
      </c>
      <c r="N2263">
        <v>0</v>
      </c>
      <c r="O2263">
        <v>0</v>
      </c>
      <c r="P2263">
        <v>0</v>
      </c>
      <c r="Q2263">
        <v>0</v>
      </c>
    </row>
    <row r="2264" spans="1:17" x14ac:dyDescent="0.2">
      <c r="A2264" t="s">
        <v>20002</v>
      </c>
      <c r="B2264" t="s">
        <v>88</v>
      </c>
      <c r="C2264" t="s">
        <v>253</v>
      </c>
      <c r="D2264" t="s">
        <v>17736</v>
      </c>
      <c r="E2264" t="s">
        <v>81</v>
      </c>
      <c r="F2264" t="s">
        <v>4933</v>
      </c>
      <c r="G2264">
        <v>0</v>
      </c>
      <c r="H2264">
        <v>0</v>
      </c>
      <c r="I2264">
        <v>0</v>
      </c>
      <c r="J2264">
        <v>0</v>
      </c>
      <c r="K2264">
        <v>0</v>
      </c>
      <c r="L2264">
        <v>0</v>
      </c>
      <c r="M2264">
        <v>28</v>
      </c>
      <c r="N2264">
        <v>0</v>
      </c>
      <c r="O2264">
        <v>0</v>
      </c>
      <c r="P2264">
        <v>0</v>
      </c>
      <c r="Q2264">
        <v>0</v>
      </c>
    </row>
    <row r="2265" spans="1:17" x14ac:dyDescent="0.2">
      <c r="A2265" t="s">
        <v>20003</v>
      </c>
      <c r="B2265" t="s">
        <v>88</v>
      </c>
      <c r="C2265" t="s">
        <v>253</v>
      </c>
      <c r="D2265" t="s">
        <v>17736</v>
      </c>
      <c r="E2265" t="s">
        <v>81</v>
      </c>
      <c r="F2265" t="s">
        <v>4935</v>
      </c>
      <c r="G2265">
        <v>0</v>
      </c>
      <c r="H2265">
        <v>28</v>
      </c>
      <c r="I2265">
        <v>2</v>
      </c>
      <c r="J2265">
        <v>19</v>
      </c>
      <c r="K2265">
        <v>4</v>
      </c>
      <c r="L2265">
        <v>3</v>
      </c>
      <c r="M2265">
        <v>0</v>
      </c>
      <c r="N2265">
        <v>0</v>
      </c>
      <c r="O2265">
        <v>0</v>
      </c>
      <c r="P2265">
        <v>0</v>
      </c>
      <c r="Q2265">
        <v>0</v>
      </c>
    </row>
    <row r="2266" spans="1:17" x14ac:dyDescent="0.2">
      <c r="A2266" t="s">
        <v>20004</v>
      </c>
      <c r="B2266" t="s">
        <v>88</v>
      </c>
      <c r="C2266" t="s">
        <v>253</v>
      </c>
      <c r="D2266" t="s">
        <v>17736</v>
      </c>
      <c r="E2266" t="s">
        <v>81</v>
      </c>
      <c r="F2266" t="s">
        <v>4937</v>
      </c>
      <c r="G2266">
        <v>0</v>
      </c>
      <c r="H2266">
        <v>28</v>
      </c>
      <c r="I2266">
        <v>2</v>
      </c>
      <c r="J2266">
        <v>20</v>
      </c>
      <c r="K2266">
        <v>5</v>
      </c>
      <c r="L2266">
        <v>1</v>
      </c>
      <c r="M2266">
        <v>0</v>
      </c>
      <c r="N2266">
        <v>0</v>
      </c>
      <c r="O2266">
        <v>0</v>
      </c>
      <c r="P2266">
        <v>0</v>
      </c>
      <c r="Q2266">
        <v>0</v>
      </c>
    </row>
    <row r="2267" spans="1:17" x14ac:dyDescent="0.2">
      <c r="A2267" t="s">
        <v>20005</v>
      </c>
      <c r="B2267" t="s">
        <v>88</v>
      </c>
      <c r="C2267" t="s">
        <v>253</v>
      </c>
      <c r="D2267" t="s">
        <v>17736</v>
      </c>
      <c r="E2267" t="s">
        <v>81</v>
      </c>
      <c r="F2267" t="s">
        <v>4939</v>
      </c>
      <c r="G2267">
        <v>0</v>
      </c>
      <c r="H2267">
        <v>0</v>
      </c>
      <c r="I2267">
        <v>0</v>
      </c>
      <c r="J2267">
        <v>0</v>
      </c>
      <c r="K2267">
        <v>0</v>
      </c>
      <c r="L2267">
        <v>0</v>
      </c>
      <c r="M2267">
        <v>28</v>
      </c>
      <c r="N2267">
        <v>0</v>
      </c>
      <c r="O2267">
        <v>0</v>
      </c>
      <c r="P2267">
        <v>0</v>
      </c>
      <c r="Q2267">
        <v>0</v>
      </c>
    </row>
    <row r="2268" spans="1:17" x14ac:dyDescent="0.2">
      <c r="A2268" t="s">
        <v>20006</v>
      </c>
      <c r="B2268" t="s">
        <v>88</v>
      </c>
      <c r="C2268" t="s">
        <v>253</v>
      </c>
      <c r="D2268" t="s">
        <v>17736</v>
      </c>
      <c r="E2268" t="s">
        <v>81</v>
      </c>
      <c r="F2268" t="s">
        <v>4941</v>
      </c>
      <c r="G2268">
        <v>0</v>
      </c>
      <c r="H2268">
        <v>28</v>
      </c>
      <c r="I2268">
        <v>2</v>
      </c>
      <c r="J2268">
        <v>20</v>
      </c>
      <c r="K2268">
        <v>3</v>
      </c>
      <c r="L2268">
        <v>3</v>
      </c>
      <c r="M2268">
        <v>0</v>
      </c>
      <c r="N2268">
        <v>0</v>
      </c>
      <c r="O2268">
        <v>0</v>
      </c>
      <c r="P2268">
        <v>0</v>
      </c>
      <c r="Q2268">
        <v>0</v>
      </c>
    </row>
    <row r="2269" spans="1:17" x14ac:dyDescent="0.2">
      <c r="A2269" t="s">
        <v>20007</v>
      </c>
      <c r="B2269" t="s">
        <v>88</v>
      </c>
      <c r="C2269" t="s">
        <v>253</v>
      </c>
      <c r="D2269" t="s">
        <v>17736</v>
      </c>
      <c r="E2269" t="s">
        <v>81</v>
      </c>
      <c r="F2269" t="s">
        <v>4943</v>
      </c>
      <c r="G2269">
        <v>0</v>
      </c>
      <c r="H2269">
        <v>0</v>
      </c>
      <c r="I2269">
        <v>0</v>
      </c>
      <c r="J2269">
        <v>0</v>
      </c>
      <c r="K2269">
        <v>0</v>
      </c>
      <c r="L2269">
        <v>0</v>
      </c>
      <c r="M2269">
        <v>28</v>
      </c>
      <c r="N2269">
        <v>0</v>
      </c>
      <c r="O2269">
        <v>0</v>
      </c>
      <c r="P2269">
        <v>0</v>
      </c>
      <c r="Q2269">
        <v>0</v>
      </c>
    </row>
    <row r="2270" spans="1:17" x14ac:dyDescent="0.2">
      <c r="A2270" t="s">
        <v>20008</v>
      </c>
      <c r="B2270" t="s">
        <v>88</v>
      </c>
      <c r="C2270" t="s">
        <v>253</v>
      </c>
      <c r="D2270" t="s">
        <v>17736</v>
      </c>
      <c r="E2270" t="s">
        <v>81</v>
      </c>
      <c r="F2270" t="s">
        <v>4925</v>
      </c>
      <c r="G2270">
        <v>0</v>
      </c>
      <c r="H2270">
        <v>0</v>
      </c>
      <c r="I2270">
        <v>0</v>
      </c>
      <c r="J2270">
        <v>0</v>
      </c>
      <c r="K2270">
        <v>0</v>
      </c>
      <c r="L2270">
        <v>0</v>
      </c>
      <c r="M2270">
        <v>0</v>
      </c>
      <c r="N2270">
        <v>28</v>
      </c>
      <c r="O2270">
        <v>27</v>
      </c>
      <c r="P2270">
        <v>1</v>
      </c>
      <c r="Q2270">
        <v>0</v>
      </c>
    </row>
    <row r="2271" spans="1:17" x14ac:dyDescent="0.2">
      <c r="A2271" t="s">
        <v>20009</v>
      </c>
      <c r="B2271" t="s">
        <v>88</v>
      </c>
      <c r="C2271" t="s">
        <v>253</v>
      </c>
      <c r="D2271" t="s">
        <v>17736</v>
      </c>
      <c r="E2271" t="s">
        <v>81</v>
      </c>
      <c r="F2271" t="s">
        <v>4927</v>
      </c>
      <c r="G2271">
        <v>0</v>
      </c>
      <c r="H2271">
        <v>0</v>
      </c>
      <c r="I2271">
        <v>0</v>
      </c>
      <c r="J2271">
        <v>0</v>
      </c>
      <c r="K2271">
        <v>0</v>
      </c>
      <c r="L2271">
        <v>0</v>
      </c>
      <c r="M2271">
        <v>0</v>
      </c>
      <c r="N2271">
        <v>28</v>
      </c>
      <c r="O2271">
        <v>27</v>
      </c>
      <c r="P2271">
        <v>1</v>
      </c>
      <c r="Q2271">
        <v>0</v>
      </c>
    </row>
    <row r="2272" spans="1:17" x14ac:dyDescent="0.2">
      <c r="A2272" t="s">
        <v>20010</v>
      </c>
      <c r="B2272" t="s">
        <v>88</v>
      </c>
      <c r="C2272" t="s">
        <v>253</v>
      </c>
      <c r="D2272" t="s">
        <v>17736</v>
      </c>
      <c r="E2272" t="s">
        <v>81</v>
      </c>
      <c r="F2272" t="s">
        <v>17734</v>
      </c>
      <c r="G2272">
        <v>28</v>
      </c>
      <c r="H2272">
        <v>0</v>
      </c>
      <c r="I2272">
        <v>0</v>
      </c>
      <c r="J2272">
        <v>0</v>
      </c>
      <c r="K2272">
        <v>0</v>
      </c>
      <c r="L2272">
        <v>0</v>
      </c>
      <c r="M2272">
        <v>0</v>
      </c>
      <c r="N2272">
        <v>0</v>
      </c>
      <c r="O2272">
        <v>0</v>
      </c>
      <c r="P2272">
        <v>0</v>
      </c>
      <c r="Q2272">
        <v>0</v>
      </c>
    </row>
    <row r="2273" spans="1:17" x14ac:dyDescent="0.2">
      <c r="A2273" t="s">
        <v>20011</v>
      </c>
      <c r="B2273" t="s">
        <v>88</v>
      </c>
      <c r="C2273" t="s">
        <v>253</v>
      </c>
      <c r="D2273" t="s">
        <v>17748</v>
      </c>
      <c r="E2273" t="s">
        <v>81</v>
      </c>
      <c r="F2273" t="s">
        <v>17749</v>
      </c>
      <c r="G2273">
        <v>0</v>
      </c>
      <c r="H2273">
        <v>0</v>
      </c>
      <c r="I2273">
        <v>0</v>
      </c>
      <c r="J2273">
        <v>0</v>
      </c>
      <c r="K2273">
        <v>0</v>
      </c>
      <c r="L2273">
        <v>0</v>
      </c>
      <c r="M2273">
        <v>0</v>
      </c>
      <c r="N2273">
        <v>3</v>
      </c>
      <c r="O2273">
        <v>3</v>
      </c>
      <c r="P2273">
        <v>0</v>
      </c>
      <c r="Q2273">
        <v>0</v>
      </c>
    </row>
    <row r="2274" spans="1:17" x14ac:dyDescent="0.2">
      <c r="A2274" t="s">
        <v>20012</v>
      </c>
      <c r="B2274" t="s">
        <v>88</v>
      </c>
      <c r="C2274" t="s">
        <v>253</v>
      </c>
      <c r="D2274" t="s">
        <v>17748</v>
      </c>
      <c r="E2274" t="s">
        <v>81</v>
      </c>
      <c r="F2274" t="s">
        <v>17734</v>
      </c>
      <c r="G2274">
        <v>3</v>
      </c>
      <c r="H2274">
        <v>0</v>
      </c>
      <c r="I2274">
        <v>0</v>
      </c>
      <c r="J2274">
        <v>0</v>
      </c>
      <c r="K2274">
        <v>0</v>
      </c>
      <c r="L2274">
        <v>0</v>
      </c>
      <c r="M2274">
        <v>0</v>
      </c>
      <c r="N2274">
        <v>0</v>
      </c>
      <c r="O2274">
        <v>0</v>
      </c>
      <c r="P2274">
        <v>0</v>
      </c>
      <c r="Q2274">
        <v>0</v>
      </c>
    </row>
    <row r="2275" spans="1:17" x14ac:dyDescent="0.2">
      <c r="A2275" t="s">
        <v>20013</v>
      </c>
      <c r="B2275" t="s">
        <v>88</v>
      </c>
      <c r="C2275" t="s">
        <v>253</v>
      </c>
      <c r="D2275" t="s">
        <v>17754</v>
      </c>
      <c r="E2275" t="s">
        <v>83</v>
      </c>
      <c r="F2275" t="s">
        <v>17734</v>
      </c>
      <c r="G2275">
        <v>1</v>
      </c>
      <c r="H2275">
        <v>0</v>
      </c>
      <c r="I2275">
        <v>0</v>
      </c>
      <c r="J2275">
        <v>0</v>
      </c>
      <c r="K2275">
        <v>0</v>
      </c>
      <c r="L2275">
        <v>0</v>
      </c>
      <c r="M2275">
        <v>0</v>
      </c>
      <c r="N2275">
        <v>0</v>
      </c>
      <c r="O2275">
        <v>0</v>
      </c>
      <c r="P2275">
        <v>0</v>
      </c>
      <c r="Q2275">
        <v>0</v>
      </c>
    </row>
    <row r="2276" spans="1:17" x14ac:dyDescent="0.2">
      <c r="A2276" t="s">
        <v>20014</v>
      </c>
      <c r="B2276" t="s">
        <v>88</v>
      </c>
      <c r="C2276" t="s">
        <v>254</v>
      </c>
      <c r="D2276" t="s">
        <v>17736</v>
      </c>
      <c r="E2276" t="s">
        <v>83</v>
      </c>
      <c r="F2276" t="s">
        <v>4929</v>
      </c>
      <c r="G2276">
        <v>0</v>
      </c>
      <c r="H2276">
        <v>6</v>
      </c>
      <c r="I2276">
        <v>1</v>
      </c>
      <c r="J2276">
        <v>5</v>
      </c>
      <c r="K2276">
        <v>0</v>
      </c>
      <c r="L2276">
        <v>0</v>
      </c>
      <c r="M2276">
        <v>0</v>
      </c>
      <c r="N2276">
        <v>0</v>
      </c>
      <c r="O2276">
        <v>0</v>
      </c>
      <c r="P2276">
        <v>0</v>
      </c>
      <c r="Q2276">
        <v>0</v>
      </c>
    </row>
    <row r="2277" spans="1:17" x14ac:dyDescent="0.2">
      <c r="A2277" t="s">
        <v>20015</v>
      </c>
      <c r="B2277" t="s">
        <v>88</v>
      </c>
      <c r="C2277" t="s">
        <v>254</v>
      </c>
      <c r="D2277" t="s">
        <v>17736</v>
      </c>
      <c r="E2277" t="s">
        <v>83</v>
      </c>
      <c r="F2277" t="s">
        <v>4931</v>
      </c>
      <c r="G2277">
        <v>0</v>
      </c>
      <c r="H2277">
        <v>6</v>
      </c>
      <c r="I2277">
        <v>1</v>
      </c>
      <c r="J2277">
        <v>5</v>
      </c>
      <c r="K2277">
        <v>0</v>
      </c>
      <c r="L2277">
        <v>0</v>
      </c>
      <c r="M2277">
        <v>0</v>
      </c>
      <c r="N2277">
        <v>0</v>
      </c>
      <c r="O2277">
        <v>0</v>
      </c>
      <c r="P2277">
        <v>0</v>
      </c>
      <c r="Q2277">
        <v>0</v>
      </c>
    </row>
    <row r="2278" spans="1:17" x14ac:dyDescent="0.2">
      <c r="A2278" t="s">
        <v>20016</v>
      </c>
      <c r="B2278" t="s">
        <v>88</v>
      </c>
      <c r="C2278" t="s">
        <v>254</v>
      </c>
      <c r="D2278" t="s">
        <v>17736</v>
      </c>
      <c r="E2278" t="s">
        <v>83</v>
      </c>
      <c r="F2278" t="s">
        <v>4933</v>
      </c>
      <c r="G2278">
        <v>0</v>
      </c>
      <c r="H2278">
        <v>0</v>
      </c>
      <c r="I2278">
        <v>0</v>
      </c>
      <c r="J2278">
        <v>0</v>
      </c>
      <c r="K2278">
        <v>0</v>
      </c>
      <c r="L2278">
        <v>0</v>
      </c>
      <c r="M2278">
        <v>6</v>
      </c>
      <c r="N2278">
        <v>0</v>
      </c>
      <c r="O2278">
        <v>0</v>
      </c>
      <c r="P2278">
        <v>0</v>
      </c>
      <c r="Q2278">
        <v>0</v>
      </c>
    </row>
    <row r="2279" spans="1:17" x14ac:dyDescent="0.2">
      <c r="A2279" t="s">
        <v>20017</v>
      </c>
      <c r="B2279" t="s">
        <v>88</v>
      </c>
      <c r="C2279" t="s">
        <v>254</v>
      </c>
      <c r="D2279" t="s">
        <v>17736</v>
      </c>
      <c r="E2279" t="s">
        <v>83</v>
      </c>
      <c r="F2279" t="s">
        <v>4935</v>
      </c>
      <c r="G2279">
        <v>0</v>
      </c>
      <c r="H2279">
        <v>6</v>
      </c>
      <c r="I2279">
        <v>1</v>
      </c>
      <c r="J2279">
        <v>5</v>
      </c>
      <c r="K2279">
        <v>0</v>
      </c>
      <c r="L2279">
        <v>0</v>
      </c>
      <c r="M2279">
        <v>0</v>
      </c>
      <c r="N2279">
        <v>0</v>
      </c>
      <c r="O2279">
        <v>0</v>
      </c>
      <c r="P2279">
        <v>0</v>
      </c>
      <c r="Q2279">
        <v>0</v>
      </c>
    </row>
    <row r="2280" spans="1:17" x14ac:dyDescent="0.2">
      <c r="A2280" t="s">
        <v>20018</v>
      </c>
      <c r="B2280" t="s">
        <v>88</v>
      </c>
      <c r="C2280" t="s">
        <v>254</v>
      </c>
      <c r="D2280" t="s">
        <v>17736</v>
      </c>
      <c r="E2280" t="s">
        <v>83</v>
      </c>
      <c r="F2280" t="s">
        <v>4937</v>
      </c>
      <c r="G2280">
        <v>0</v>
      </c>
      <c r="H2280">
        <v>6</v>
      </c>
      <c r="I2280">
        <v>1</v>
      </c>
      <c r="J2280">
        <v>5</v>
      </c>
      <c r="K2280">
        <v>0</v>
      </c>
      <c r="L2280">
        <v>0</v>
      </c>
      <c r="M2280">
        <v>0</v>
      </c>
      <c r="N2280">
        <v>0</v>
      </c>
      <c r="O2280">
        <v>0</v>
      </c>
      <c r="P2280">
        <v>0</v>
      </c>
      <c r="Q2280">
        <v>0</v>
      </c>
    </row>
    <row r="2281" spans="1:17" x14ac:dyDescent="0.2">
      <c r="A2281" t="s">
        <v>20019</v>
      </c>
      <c r="B2281" t="s">
        <v>88</v>
      </c>
      <c r="C2281" t="s">
        <v>254</v>
      </c>
      <c r="D2281" t="s">
        <v>17736</v>
      </c>
      <c r="E2281" t="s">
        <v>83</v>
      </c>
      <c r="F2281" t="s">
        <v>4939</v>
      </c>
      <c r="G2281">
        <v>0</v>
      </c>
      <c r="H2281">
        <v>0</v>
      </c>
      <c r="I2281">
        <v>0</v>
      </c>
      <c r="J2281">
        <v>0</v>
      </c>
      <c r="K2281">
        <v>0</v>
      </c>
      <c r="L2281">
        <v>0</v>
      </c>
      <c r="M2281">
        <v>6</v>
      </c>
      <c r="N2281">
        <v>0</v>
      </c>
      <c r="O2281">
        <v>0</v>
      </c>
      <c r="P2281">
        <v>0</v>
      </c>
      <c r="Q2281">
        <v>0</v>
      </c>
    </row>
    <row r="2282" spans="1:17" x14ac:dyDescent="0.2">
      <c r="A2282" t="s">
        <v>20020</v>
      </c>
      <c r="B2282" t="s">
        <v>88</v>
      </c>
      <c r="C2282" t="s">
        <v>254</v>
      </c>
      <c r="D2282" t="s">
        <v>17736</v>
      </c>
      <c r="E2282" t="s">
        <v>83</v>
      </c>
      <c r="F2282" t="s">
        <v>4941</v>
      </c>
      <c r="G2282">
        <v>0</v>
      </c>
      <c r="H2282">
        <v>6</v>
      </c>
      <c r="I2282">
        <v>1</v>
      </c>
      <c r="J2282">
        <v>5</v>
      </c>
      <c r="K2282">
        <v>0</v>
      </c>
      <c r="L2282">
        <v>0</v>
      </c>
      <c r="M2282">
        <v>0</v>
      </c>
      <c r="N2282">
        <v>0</v>
      </c>
      <c r="O2282">
        <v>0</v>
      </c>
      <c r="P2282">
        <v>0</v>
      </c>
      <c r="Q2282">
        <v>0</v>
      </c>
    </row>
    <row r="2283" spans="1:17" x14ac:dyDescent="0.2">
      <c r="A2283" t="s">
        <v>20021</v>
      </c>
      <c r="B2283" t="s">
        <v>88</v>
      </c>
      <c r="C2283" t="s">
        <v>254</v>
      </c>
      <c r="D2283" t="s">
        <v>17736</v>
      </c>
      <c r="E2283" t="s">
        <v>83</v>
      </c>
      <c r="F2283" t="s">
        <v>4943</v>
      </c>
      <c r="G2283">
        <v>0</v>
      </c>
      <c r="H2283">
        <v>0</v>
      </c>
      <c r="I2283">
        <v>0</v>
      </c>
      <c r="J2283">
        <v>0</v>
      </c>
      <c r="K2283">
        <v>0</v>
      </c>
      <c r="L2283">
        <v>0</v>
      </c>
      <c r="M2283">
        <v>6</v>
      </c>
      <c r="N2283">
        <v>0</v>
      </c>
      <c r="O2283">
        <v>0</v>
      </c>
      <c r="P2283">
        <v>0</v>
      </c>
      <c r="Q2283">
        <v>0</v>
      </c>
    </row>
    <row r="2284" spans="1:17" x14ac:dyDescent="0.2">
      <c r="A2284" t="s">
        <v>20022</v>
      </c>
      <c r="B2284" t="s">
        <v>88</v>
      </c>
      <c r="C2284" t="s">
        <v>254</v>
      </c>
      <c r="D2284" t="s">
        <v>17736</v>
      </c>
      <c r="E2284" t="s">
        <v>83</v>
      </c>
      <c r="F2284" t="s">
        <v>4925</v>
      </c>
      <c r="G2284">
        <v>0</v>
      </c>
      <c r="H2284">
        <v>0</v>
      </c>
      <c r="I2284">
        <v>0</v>
      </c>
      <c r="J2284">
        <v>0</v>
      </c>
      <c r="K2284">
        <v>0</v>
      </c>
      <c r="L2284">
        <v>0</v>
      </c>
      <c r="M2284">
        <v>0</v>
      </c>
      <c r="N2284">
        <v>6</v>
      </c>
      <c r="O2284">
        <v>6</v>
      </c>
      <c r="P2284">
        <v>0</v>
      </c>
      <c r="Q2284">
        <v>0</v>
      </c>
    </row>
    <row r="2285" spans="1:17" x14ac:dyDescent="0.2">
      <c r="A2285" t="s">
        <v>20023</v>
      </c>
      <c r="B2285" t="s">
        <v>88</v>
      </c>
      <c r="C2285" t="s">
        <v>254</v>
      </c>
      <c r="D2285" t="s">
        <v>17736</v>
      </c>
      <c r="E2285" t="s">
        <v>83</v>
      </c>
      <c r="F2285" t="s">
        <v>4927</v>
      </c>
      <c r="G2285">
        <v>0</v>
      </c>
      <c r="H2285">
        <v>0</v>
      </c>
      <c r="I2285">
        <v>0</v>
      </c>
      <c r="J2285">
        <v>0</v>
      </c>
      <c r="K2285">
        <v>0</v>
      </c>
      <c r="L2285">
        <v>0</v>
      </c>
      <c r="M2285">
        <v>0</v>
      </c>
      <c r="N2285">
        <v>6</v>
      </c>
      <c r="O2285">
        <v>6</v>
      </c>
      <c r="P2285">
        <v>0</v>
      </c>
      <c r="Q2285">
        <v>0</v>
      </c>
    </row>
    <row r="2286" spans="1:17" x14ac:dyDescent="0.2">
      <c r="A2286" t="s">
        <v>20024</v>
      </c>
      <c r="B2286" t="s">
        <v>88</v>
      </c>
      <c r="C2286" t="s">
        <v>254</v>
      </c>
      <c r="D2286" t="s">
        <v>17736</v>
      </c>
      <c r="E2286" t="s">
        <v>83</v>
      </c>
      <c r="F2286" t="s">
        <v>17734</v>
      </c>
      <c r="G2286">
        <v>6</v>
      </c>
      <c r="H2286">
        <v>0</v>
      </c>
      <c r="I2286">
        <v>0</v>
      </c>
      <c r="J2286">
        <v>0</v>
      </c>
      <c r="K2286">
        <v>0</v>
      </c>
      <c r="L2286">
        <v>0</v>
      </c>
      <c r="M2286">
        <v>0</v>
      </c>
      <c r="N2286">
        <v>0</v>
      </c>
      <c r="O2286">
        <v>0</v>
      </c>
      <c r="P2286">
        <v>0</v>
      </c>
      <c r="Q2286">
        <v>0</v>
      </c>
    </row>
    <row r="2287" spans="1:17" x14ac:dyDescent="0.2">
      <c r="A2287" t="s">
        <v>20025</v>
      </c>
      <c r="B2287" t="s">
        <v>88</v>
      </c>
      <c r="C2287" t="s">
        <v>254</v>
      </c>
      <c r="D2287" t="s">
        <v>17736</v>
      </c>
      <c r="E2287" t="s">
        <v>81</v>
      </c>
      <c r="F2287" t="s">
        <v>4929</v>
      </c>
      <c r="G2287">
        <v>0</v>
      </c>
      <c r="H2287">
        <v>15</v>
      </c>
      <c r="I2287">
        <v>1</v>
      </c>
      <c r="J2287">
        <v>12</v>
      </c>
      <c r="K2287">
        <v>1</v>
      </c>
      <c r="L2287">
        <v>1</v>
      </c>
      <c r="M2287">
        <v>0</v>
      </c>
      <c r="N2287">
        <v>0</v>
      </c>
      <c r="O2287">
        <v>0</v>
      </c>
      <c r="P2287">
        <v>0</v>
      </c>
      <c r="Q2287">
        <v>0</v>
      </c>
    </row>
    <row r="2288" spans="1:17" x14ac:dyDescent="0.2">
      <c r="A2288" t="s">
        <v>20026</v>
      </c>
      <c r="B2288" t="s">
        <v>89</v>
      </c>
      <c r="C2288" t="s">
        <v>201</v>
      </c>
      <c r="D2288" t="s">
        <v>17736</v>
      </c>
      <c r="E2288" t="s">
        <v>81</v>
      </c>
      <c r="F2288" t="s">
        <v>4943</v>
      </c>
      <c r="G2288">
        <v>0</v>
      </c>
      <c r="H2288">
        <v>0</v>
      </c>
      <c r="I2288">
        <v>0</v>
      </c>
      <c r="J2288">
        <v>0</v>
      </c>
      <c r="K2288">
        <v>0</v>
      </c>
      <c r="L2288">
        <v>0</v>
      </c>
      <c r="M2288">
        <v>40</v>
      </c>
      <c r="N2288">
        <v>0</v>
      </c>
      <c r="O2288">
        <v>0</v>
      </c>
      <c r="P2288">
        <v>0</v>
      </c>
      <c r="Q2288">
        <v>0</v>
      </c>
    </row>
    <row r="2289" spans="1:17" x14ac:dyDescent="0.2">
      <c r="A2289" t="s">
        <v>20027</v>
      </c>
      <c r="B2289" t="s">
        <v>89</v>
      </c>
      <c r="C2289" t="s">
        <v>201</v>
      </c>
      <c r="D2289" t="s">
        <v>17736</v>
      </c>
      <c r="E2289" t="s">
        <v>81</v>
      </c>
      <c r="F2289" t="s">
        <v>4925</v>
      </c>
      <c r="G2289">
        <v>0</v>
      </c>
      <c r="H2289">
        <v>0</v>
      </c>
      <c r="I2289">
        <v>0</v>
      </c>
      <c r="J2289">
        <v>0</v>
      </c>
      <c r="K2289">
        <v>0</v>
      </c>
      <c r="L2289">
        <v>0</v>
      </c>
      <c r="M2289">
        <v>0</v>
      </c>
      <c r="N2289">
        <v>24</v>
      </c>
      <c r="O2289">
        <v>22</v>
      </c>
      <c r="P2289">
        <v>2</v>
      </c>
      <c r="Q2289">
        <v>0</v>
      </c>
    </row>
    <row r="2290" spans="1:17" x14ac:dyDescent="0.2">
      <c r="A2290" t="s">
        <v>20028</v>
      </c>
      <c r="B2290" t="s">
        <v>89</v>
      </c>
      <c r="C2290" t="s">
        <v>201</v>
      </c>
      <c r="D2290" t="s">
        <v>17736</v>
      </c>
      <c r="E2290" t="s">
        <v>81</v>
      </c>
      <c r="F2290" t="s">
        <v>4927</v>
      </c>
      <c r="G2290">
        <v>0</v>
      </c>
      <c r="H2290">
        <v>0</v>
      </c>
      <c r="I2290">
        <v>0</v>
      </c>
      <c r="J2290">
        <v>0</v>
      </c>
      <c r="K2290">
        <v>0</v>
      </c>
      <c r="L2290">
        <v>0</v>
      </c>
      <c r="M2290">
        <v>0</v>
      </c>
      <c r="N2290">
        <v>20</v>
      </c>
      <c r="O2290">
        <v>19</v>
      </c>
      <c r="P2290">
        <v>1</v>
      </c>
      <c r="Q2290">
        <v>0</v>
      </c>
    </row>
    <row r="2291" spans="1:17" x14ac:dyDescent="0.2">
      <c r="A2291" t="s">
        <v>20029</v>
      </c>
      <c r="B2291" t="s">
        <v>89</v>
      </c>
      <c r="C2291" t="s">
        <v>201</v>
      </c>
      <c r="D2291" t="s">
        <v>17736</v>
      </c>
      <c r="E2291" t="s">
        <v>81</v>
      </c>
      <c r="F2291" t="s">
        <v>17734</v>
      </c>
      <c r="G2291">
        <v>40</v>
      </c>
      <c r="H2291">
        <v>0</v>
      </c>
      <c r="I2291">
        <v>0</v>
      </c>
      <c r="J2291">
        <v>0</v>
      </c>
      <c r="K2291">
        <v>0</v>
      </c>
      <c r="L2291">
        <v>0</v>
      </c>
      <c r="M2291">
        <v>0</v>
      </c>
      <c r="N2291">
        <v>0</v>
      </c>
      <c r="O2291">
        <v>0</v>
      </c>
      <c r="P2291">
        <v>0</v>
      </c>
      <c r="Q2291">
        <v>0</v>
      </c>
    </row>
    <row r="2292" spans="1:17" x14ac:dyDescent="0.2">
      <c r="A2292" t="s">
        <v>20030</v>
      </c>
      <c r="B2292" t="s">
        <v>89</v>
      </c>
      <c r="C2292" t="s">
        <v>201</v>
      </c>
      <c r="D2292" t="s">
        <v>17754</v>
      </c>
      <c r="E2292" t="s">
        <v>83</v>
      </c>
      <c r="F2292" t="s">
        <v>17734</v>
      </c>
      <c r="G2292">
        <v>4</v>
      </c>
      <c r="H2292">
        <v>0</v>
      </c>
      <c r="I2292">
        <v>0</v>
      </c>
      <c r="J2292">
        <v>0</v>
      </c>
      <c r="K2292">
        <v>0</v>
      </c>
      <c r="L2292">
        <v>0</v>
      </c>
      <c r="M2292">
        <v>0</v>
      </c>
      <c r="N2292">
        <v>0</v>
      </c>
      <c r="O2292">
        <v>0</v>
      </c>
      <c r="P2292">
        <v>0</v>
      </c>
      <c r="Q2292">
        <v>0</v>
      </c>
    </row>
    <row r="2293" spans="1:17" x14ac:dyDescent="0.2">
      <c r="A2293" t="s">
        <v>20031</v>
      </c>
      <c r="B2293" t="s">
        <v>89</v>
      </c>
      <c r="C2293" t="s">
        <v>201</v>
      </c>
      <c r="D2293" t="s">
        <v>17754</v>
      </c>
      <c r="E2293" t="s">
        <v>81</v>
      </c>
      <c r="F2293" t="s">
        <v>17734</v>
      </c>
      <c r="G2293">
        <v>6</v>
      </c>
      <c r="H2293">
        <v>0</v>
      </c>
      <c r="I2293">
        <v>0</v>
      </c>
      <c r="J2293">
        <v>0</v>
      </c>
      <c r="K2293">
        <v>0</v>
      </c>
      <c r="L2293">
        <v>0</v>
      </c>
      <c r="M2293">
        <v>0</v>
      </c>
      <c r="N2293">
        <v>0</v>
      </c>
      <c r="O2293">
        <v>0</v>
      </c>
      <c r="P2293">
        <v>0</v>
      </c>
      <c r="Q2293">
        <v>0</v>
      </c>
    </row>
    <row r="2294" spans="1:17" x14ac:dyDescent="0.2">
      <c r="A2294" t="s">
        <v>20032</v>
      </c>
      <c r="B2294" t="s">
        <v>89</v>
      </c>
      <c r="C2294" t="s">
        <v>202</v>
      </c>
      <c r="D2294" t="s">
        <v>17736</v>
      </c>
      <c r="E2294" t="s">
        <v>83</v>
      </c>
      <c r="F2294" t="s">
        <v>4929</v>
      </c>
      <c r="G2294">
        <v>0</v>
      </c>
      <c r="H2294">
        <v>5</v>
      </c>
      <c r="I2294">
        <v>1</v>
      </c>
      <c r="J2294">
        <v>3</v>
      </c>
      <c r="K2294">
        <v>0</v>
      </c>
      <c r="L2294">
        <v>1</v>
      </c>
      <c r="M2294">
        <v>0</v>
      </c>
      <c r="N2294">
        <v>0</v>
      </c>
      <c r="O2294">
        <v>0</v>
      </c>
      <c r="P2294">
        <v>0</v>
      </c>
      <c r="Q2294">
        <v>0</v>
      </c>
    </row>
    <row r="2295" spans="1:17" x14ac:dyDescent="0.2">
      <c r="A2295" t="s">
        <v>20033</v>
      </c>
      <c r="B2295" t="s">
        <v>89</v>
      </c>
      <c r="C2295" t="s">
        <v>202</v>
      </c>
      <c r="D2295" t="s">
        <v>17736</v>
      </c>
      <c r="E2295" t="s">
        <v>83</v>
      </c>
      <c r="F2295" t="s">
        <v>4931</v>
      </c>
      <c r="G2295">
        <v>0</v>
      </c>
      <c r="H2295">
        <v>5</v>
      </c>
      <c r="I2295">
        <v>1</v>
      </c>
      <c r="J2295">
        <v>3</v>
      </c>
      <c r="K2295">
        <v>0</v>
      </c>
      <c r="L2295">
        <v>1</v>
      </c>
      <c r="M2295">
        <v>0</v>
      </c>
      <c r="N2295">
        <v>0</v>
      </c>
      <c r="O2295">
        <v>0</v>
      </c>
      <c r="P2295">
        <v>0</v>
      </c>
      <c r="Q2295">
        <v>0</v>
      </c>
    </row>
    <row r="2296" spans="1:17" x14ac:dyDescent="0.2">
      <c r="A2296" t="s">
        <v>20034</v>
      </c>
      <c r="B2296" t="s">
        <v>89</v>
      </c>
      <c r="C2296" t="s">
        <v>202</v>
      </c>
      <c r="D2296" t="s">
        <v>17736</v>
      </c>
      <c r="E2296" t="s">
        <v>83</v>
      </c>
      <c r="F2296" t="s">
        <v>4933</v>
      </c>
      <c r="G2296">
        <v>0</v>
      </c>
      <c r="H2296">
        <v>0</v>
      </c>
      <c r="I2296">
        <v>0</v>
      </c>
      <c r="J2296">
        <v>0</v>
      </c>
      <c r="K2296">
        <v>0</v>
      </c>
      <c r="L2296">
        <v>0</v>
      </c>
      <c r="M2296">
        <v>5</v>
      </c>
      <c r="N2296">
        <v>0</v>
      </c>
      <c r="O2296">
        <v>0</v>
      </c>
      <c r="P2296">
        <v>0</v>
      </c>
      <c r="Q2296">
        <v>0</v>
      </c>
    </row>
    <row r="2297" spans="1:17" x14ac:dyDescent="0.2">
      <c r="A2297" t="s">
        <v>20035</v>
      </c>
      <c r="B2297" t="s">
        <v>89</v>
      </c>
      <c r="C2297" t="s">
        <v>202</v>
      </c>
      <c r="D2297" t="s">
        <v>17736</v>
      </c>
      <c r="E2297" t="s">
        <v>83</v>
      </c>
      <c r="F2297" t="s">
        <v>4935</v>
      </c>
      <c r="G2297">
        <v>0</v>
      </c>
      <c r="H2297">
        <v>5</v>
      </c>
      <c r="I2297">
        <v>1</v>
      </c>
      <c r="J2297">
        <v>3</v>
      </c>
      <c r="K2297">
        <v>0</v>
      </c>
      <c r="L2297">
        <v>1</v>
      </c>
      <c r="M2297">
        <v>0</v>
      </c>
      <c r="N2297">
        <v>0</v>
      </c>
      <c r="O2297">
        <v>0</v>
      </c>
      <c r="P2297">
        <v>0</v>
      </c>
      <c r="Q2297">
        <v>0</v>
      </c>
    </row>
    <row r="2298" spans="1:17" x14ac:dyDescent="0.2">
      <c r="A2298" t="s">
        <v>20036</v>
      </c>
      <c r="B2298" t="s">
        <v>89</v>
      </c>
      <c r="C2298" t="s">
        <v>202</v>
      </c>
      <c r="D2298" t="s">
        <v>17736</v>
      </c>
      <c r="E2298" t="s">
        <v>83</v>
      </c>
      <c r="F2298" t="s">
        <v>4937</v>
      </c>
      <c r="G2298">
        <v>0</v>
      </c>
      <c r="H2298">
        <v>5</v>
      </c>
      <c r="I2298">
        <v>1</v>
      </c>
      <c r="J2298">
        <v>3</v>
      </c>
      <c r="K2298">
        <v>0</v>
      </c>
      <c r="L2298">
        <v>1</v>
      </c>
      <c r="M2298">
        <v>0</v>
      </c>
      <c r="N2298">
        <v>0</v>
      </c>
      <c r="O2298">
        <v>0</v>
      </c>
      <c r="P2298">
        <v>0</v>
      </c>
      <c r="Q2298">
        <v>0</v>
      </c>
    </row>
    <row r="2299" spans="1:17" x14ac:dyDescent="0.2">
      <c r="A2299" t="s">
        <v>20037</v>
      </c>
      <c r="B2299" t="s">
        <v>89</v>
      </c>
      <c r="C2299" t="s">
        <v>202</v>
      </c>
      <c r="D2299" t="s">
        <v>17736</v>
      </c>
      <c r="E2299" t="s">
        <v>83</v>
      </c>
      <c r="F2299" t="s">
        <v>4939</v>
      </c>
      <c r="G2299">
        <v>0</v>
      </c>
      <c r="H2299">
        <v>0</v>
      </c>
      <c r="I2299">
        <v>0</v>
      </c>
      <c r="J2299">
        <v>0</v>
      </c>
      <c r="K2299">
        <v>0</v>
      </c>
      <c r="L2299">
        <v>0</v>
      </c>
      <c r="M2299">
        <v>5</v>
      </c>
      <c r="N2299">
        <v>0</v>
      </c>
      <c r="O2299">
        <v>0</v>
      </c>
      <c r="P2299">
        <v>0</v>
      </c>
      <c r="Q2299">
        <v>0</v>
      </c>
    </row>
    <row r="2300" spans="1:17" x14ac:dyDescent="0.2">
      <c r="A2300" t="s">
        <v>20038</v>
      </c>
      <c r="B2300" t="s">
        <v>89</v>
      </c>
      <c r="C2300" t="s">
        <v>202</v>
      </c>
      <c r="D2300" t="s">
        <v>17736</v>
      </c>
      <c r="E2300" t="s">
        <v>83</v>
      </c>
      <c r="F2300" t="s">
        <v>4941</v>
      </c>
      <c r="G2300">
        <v>0</v>
      </c>
      <c r="H2300">
        <v>5</v>
      </c>
      <c r="I2300">
        <v>1</v>
      </c>
      <c r="J2300">
        <v>3</v>
      </c>
      <c r="K2300">
        <v>0</v>
      </c>
      <c r="L2300">
        <v>1</v>
      </c>
      <c r="M2300">
        <v>0</v>
      </c>
      <c r="N2300">
        <v>0</v>
      </c>
      <c r="O2300">
        <v>0</v>
      </c>
      <c r="P2300">
        <v>0</v>
      </c>
      <c r="Q2300">
        <v>0</v>
      </c>
    </row>
    <row r="2301" spans="1:17" x14ac:dyDescent="0.2">
      <c r="A2301" t="s">
        <v>20039</v>
      </c>
      <c r="B2301" t="s">
        <v>89</v>
      </c>
      <c r="C2301" t="s">
        <v>202</v>
      </c>
      <c r="D2301" t="s">
        <v>17736</v>
      </c>
      <c r="E2301" t="s">
        <v>83</v>
      </c>
      <c r="F2301" t="s">
        <v>4943</v>
      </c>
      <c r="G2301">
        <v>0</v>
      </c>
      <c r="H2301">
        <v>0</v>
      </c>
      <c r="I2301">
        <v>0</v>
      </c>
      <c r="J2301">
        <v>0</v>
      </c>
      <c r="K2301">
        <v>0</v>
      </c>
      <c r="L2301">
        <v>0</v>
      </c>
      <c r="M2301">
        <v>5</v>
      </c>
      <c r="N2301">
        <v>0</v>
      </c>
      <c r="O2301">
        <v>0</v>
      </c>
      <c r="P2301">
        <v>0</v>
      </c>
      <c r="Q2301">
        <v>0</v>
      </c>
    </row>
    <row r="2302" spans="1:17" x14ac:dyDescent="0.2">
      <c r="A2302" t="s">
        <v>20040</v>
      </c>
      <c r="B2302" t="s">
        <v>89</v>
      </c>
      <c r="C2302" t="s">
        <v>202</v>
      </c>
      <c r="D2302" t="s">
        <v>17736</v>
      </c>
      <c r="E2302" t="s">
        <v>83</v>
      </c>
      <c r="F2302" t="s">
        <v>4925</v>
      </c>
      <c r="G2302">
        <v>0</v>
      </c>
      <c r="H2302">
        <v>0</v>
      </c>
      <c r="I2302">
        <v>0</v>
      </c>
      <c r="J2302">
        <v>0</v>
      </c>
      <c r="K2302">
        <v>0</v>
      </c>
      <c r="L2302">
        <v>0</v>
      </c>
      <c r="M2302">
        <v>0</v>
      </c>
      <c r="N2302">
        <v>4</v>
      </c>
      <c r="O2302">
        <v>3</v>
      </c>
      <c r="P2302">
        <v>0</v>
      </c>
      <c r="Q2302">
        <v>1</v>
      </c>
    </row>
    <row r="2303" spans="1:17" x14ac:dyDescent="0.2">
      <c r="A2303" t="s">
        <v>20041</v>
      </c>
      <c r="B2303" t="s">
        <v>89</v>
      </c>
      <c r="C2303" t="s">
        <v>202</v>
      </c>
      <c r="D2303" t="s">
        <v>17736</v>
      </c>
      <c r="E2303" t="s">
        <v>83</v>
      </c>
      <c r="F2303" t="s">
        <v>4927</v>
      </c>
      <c r="G2303">
        <v>0</v>
      </c>
      <c r="H2303">
        <v>0</v>
      </c>
      <c r="I2303">
        <v>0</v>
      </c>
      <c r="J2303">
        <v>0</v>
      </c>
      <c r="K2303">
        <v>0</v>
      </c>
      <c r="L2303">
        <v>0</v>
      </c>
      <c r="M2303">
        <v>0</v>
      </c>
      <c r="N2303">
        <v>3</v>
      </c>
      <c r="O2303">
        <v>2</v>
      </c>
      <c r="P2303">
        <v>0</v>
      </c>
      <c r="Q2303">
        <v>1</v>
      </c>
    </row>
    <row r="2304" spans="1:17" x14ac:dyDescent="0.2">
      <c r="A2304" t="s">
        <v>20042</v>
      </c>
      <c r="B2304" t="s">
        <v>89</v>
      </c>
      <c r="C2304" t="s">
        <v>202</v>
      </c>
      <c r="D2304" t="s">
        <v>17736</v>
      </c>
      <c r="E2304" t="s">
        <v>83</v>
      </c>
      <c r="F2304" t="s">
        <v>17734</v>
      </c>
      <c r="G2304">
        <v>5</v>
      </c>
      <c r="H2304">
        <v>0</v>
      </c>
      <c r="I2304">
        <v>0</v>
      </c>
      <c r="J2304">
        <v>0</v>
      </c>
      <c r="K2304">
        <v>0</v>
      </c>
      <c r="L2304">
        <v>0</v>
      </c>
      <c r="M2304">
        <v>0</v>
      </c>
      <c r="N2304">
        <v>0</v>
      </c>
      <c r="O2304">
        <v>0</v>
      </c>
      <c r="P2304">
        <v>0</v>
      </c>
      <c r="Q2304">
        <v>0</v>
      </c>
    </row>
    <row r="2305" spans="1:17" x14ac:dyDescent="0.2">
      <c r="A2305" t="s">
        <v>20043</v>
      </c>
      <c r="B2305" t="s">
        <v>89</v>
      </c>
      <c r="C2305" t="s">
        <v>202</v>
      </c>
      <c r="D2305" t="s">
        <v>17736</v>
      </c>
      <c r="E2305" t="s">
        <v>81</v>
      </c>
      <c r="F2305" t="s">
        <v>4929</v>
      </c>
      <c r="G2305">
        <v>0</v>
      </c>
      <c r="H2305">
        <v>8</v>
      </c>
      <c r="I2305">
        <v>0</v>
      </c>
      <c r="J2305">
        <v>5</v>
      </c>
      <c r="K2305">
        <v>2</v>
      </c>
      <c r="L2305">
        <v>1</v>
      </c>
      <c r="M2305">
        <v>0</v>
      </c>
      <c r="N2305">
        <v>0</v>
      </c>
      <c r="O2305">
        <v>0</v>
      </c>
      <c r="P2305">
        <v>0</v>
      </c>
      <c r="Q2305">
        <v>0</v>
      </c>
    </row>
    <row r="2306" spans="1:17" x14ac:dyDescent="0.2">
      <c r="A2306" t="s">
        <v>20044</v>
      </c>
      <c r="B2306" t="s">
        <v>89</v>
      </c>
      <c r="C2306" t="s">
        <v>202</v>
      </c>
      <c r="D2306" t="s">
        <v>17736</v>
      </c>
      <c r="E2306" t="s">
        <v>81</v>
      </c>
      <c r="F2306" t="s">
        <v>4931</v>
      </c>
      <c r="G2306">
        <v>0</v>
      </c>
      <c r="H2306">
        <v>8</v>
      </c>
      <c r="I2306">
        <v>0</v>
      </c>
      <c r="J2306">
        <v>5</v>
      </c>
      <c r="K2306">
        <v>2</v>
      </c>
      <c r="L2306">
        <v>1</v>
      </c>
      <c r="M2306">
        <v>0</v>
      </c>
      <c r="N2306">
        <v>0</v>
      </c>
      <c r="O2306">
        <v>0</v>
      </c>
      <c r="P2306">
        <v>0</v>
      </c>
      <c r="Q2306">
        <v>0</v>
      </c>
    </row>
    <row r="2307" spans="1:17" x14ac:dyDescent="0.2">
      <c r="A2307" t="s">
        <v>20045</v>
      </c>
      <c r="B2307" t="s">
        <v>89</v>
      </c>
      <c r="C2307" t="s">
        <v>202</v>
      </c>
      <c r="D2307" t="s">
        <v>17736</v>
      </c>
      <c r="E2307" t="s">
        <v>81</v>
      </c>
      <c r="F2307" t="s">
        <v>4933</v>
      </c>
      <c r="G2307">
        <v>0</v>
      </c>
      <c r="H2307">
        <v>0</v>
      </c>
      <c r="I2307">
        <v>0</v>
      </c>
      <c r="J2307">
        <v>0</v>
      </c>
      <c r="K2307">
        <v>0</v>
      </c>
      <c r="L2307">
        <v>0</v>
      </c>
      <c r="M2307">
        <v>8</v>
      </c>
      <c r="N2307">
        <v>0</v>
      </c>
      <c r="O2307">
        <v>0</v>
      </c>
      <c r="P2307">
        <v>0</v>
      </c>
      <c r="Q2307">
        <v>0</v>
      </c>
    </row>
    <row r="2308" spans="1:17" x14ac:dyDescent="0.2">
      <c r="A2308" t="s">
        <v>20046</v>
      </c>
      <c r="B2308" t="s">
        <v>89</v>
      </c>
      <c r="C2308" t="s">
        <v>202</v>
      </c>
      <c r="D2308" t="s">
        <v>17736</v>
      </c>
      <c r="E2308" t="s">
        <v>81</v>
      </c>
      <c r="F2308" t="s">
        <v>4935</v>
      </c>
      <c r="G2308">
        <v>0</v>
      </c>
      <c r="H2308">
        <v>8</v>
      </c>
      <c r="I2308">
        <v>0</v>
      </c>
      <c r="J2308">
        <v>5</v>
      </c>
      <c r="K2308">
        <v>2</v>
      </c>
      <c r="L2308">
        <v>1</v>
      </c>
      <c r="M2308">
        <v>0</v>
      </c>
      <c r="N2308">
        <v>0</v>
      </c>
      <c r="O2308">
        <v>0</v>
      </c>
      <c r="P2308">
        <v>0</v>
      </c>
      <c r="Q2308">
        <v>0</v>
      </c>
    </row>
    <row r="2309" spans="1:17" x14ac:dyDescent="0.2">
      <c r="A2309" t="s">
        <v>20047</v>
      </c>
      <c r="B2309" t="s">
        <v>89</v>
      </c>
      <c r="C2309" t="s">
        <v>202</v>
      </c>
      <c r="D2309" t="s">
        <v>17736</v>
      </c>
      <c r="E2309" t="s">
        <v>81</v>
      </c>
      <c r="F2309" t="s">
        <v>4937</v>
      </c>
      <c r="G2309">
        <v>0</v>
      </c>
      <c r="H2309">
        <v>8</v>
      </c>
      <c r="I2309">
        <v>0</v>
      </c>
      <c r="J2309">
        <v>5</v>
      </c>
      <c r="K2309">
        <v>2</v>
      </c>
      <c r="L2309">
        <v>1</v>
      </c>
      <c r="M2309">
        <v>0</v>
      </c>
      <c r="N2309">
        <v>0</v>
      </c>
      <c r="O2309">
        <v>0</v>
      </c>
      <c r="P2309">
        <v>0</v>
      </c>
      <c r="Q2309">
        <v>0</v>
      </c>
    </row>
    <row r="2310" spans="1:17" x14ac:dyDescent="0.2">
      <c r="A2310" t="s">
        <v>20048</v>
      </c>
      <c r="B2310" t="s">
        <v>88</v>
      </c>
      <c r="C2310" t="s">
        <v>255</v>
      </c>
      <c r="D2310" t="s">
        <v>17736</v>
      </c>
      <c r="E2310" t="s">
        <v>81</v>
      </c>
      <c r="F2310" t="s">
        <v>4929</v>
      </c>
      <c r="G2310">
        <v>0</v>
      </c>
      <c r="H2310">
        <v>14</v>
      </c>
      <c r="I2310">
        <v>3</v>
      </c>
      <c r="J2310">
        <v>9</v>
      </c>
      <c r="K2310">
        <v>1</v>
      </c>
      <c r="L2310">
        <v>1</v>
      </c>
      <c r="M2310">
        <v>0</v>
      </c>
      <c r="N2310">
        <v>0</v>
      </c>
      <c r="O2310">
        <v>0</v>
      </c>
      <c r="P2310">
        <v>0</v>
      </c>
      <c r="Q2310">
        <v>0</v>
      </c>
    </row>
    <row r="2311" spans="1:17" x14ac:dyDescent="0.2">
      <c r="A2311" t="s">
        <v>20049</v>
      </c>
      <c r="B2311" t="s">
        <v>88</v>
      </c>
      <c r="C2311" t="s">
        <v>255</v>
      </c>
      <c r="D2311" t="s">
        <v>17736</v>
      </c>
      <c r="E2311" t="s">
        <v>81</v>
      </c>
      <c r="F2311" t="s">
        <v>4931</v>
      </c>
      <c r="G2311">
        <v>0</v>
      </c>
      <c r="H2311">
        <v>14</v>
      </c>
      <c r="I2311">
        <v>3</v>
      </c>
      <c r="J2311">
        <v>8</v>
      </c>
      <c r="K2311">
        <v>2</v>
      </c>
      <c r="L2311">
        <v>1</v>
      </c>
      <c r="M2311">
        <v>0</v>
      </c>
      <c r="N2311">
        <v>0</v>
      </c>
      <c r="O2311">
        <v>0</v>
      </c>
      <c r="P2311">
        <v>0</v>
      </c>
      <c r="Q2311">
        <v>0</v>
      </c>
    </row>
    <row r="2312" spans="1:17" x14ac:dyDescent="0.2">
      <c r="A2312" t="s">
        <v>20050</v>
      </c>
      <c r="B2312" t="s">
        <v>88</v>
      </c>
      <c r="C2312" t="s">
        <v>255</v>
      </c>
      <c r="D2312" t="s">
        <v>17736</v>
      </c>
      <c r="E2312" t="s">
        <v>81</v>
      </c>
      <c r="F2312" t="s">
        <v>4933</v>
      </c>
      <c r="G2312">
        <v>0</v>
      </c>
      <c r="H2312">
        <v>0</v>
      </c>
      <c r="I2312">
        <v>0</v>
      </c>
      <c r="J2312">
        <v>0</v>
      </c>
      <c r="K2312">
        <v>0</v>
      </c>
      <c r="L2312">
        <v>0</v>
      </c>
      <c r="M2312">
        <v>14</v>
      </c>
      <c r="N2312">
        <v>0</v>
      </c>
      <c r="O2312">
        <v>0</v>
      </c>
      <c r="P2312">
        <v>0</v>
      </c>
      <c r="Q2312">
        <v>0</v>
      </c>
    </row>
    <row r="2313" spans="1:17" x14ac:dyDescent="0.2">
      <c r="A2313" t="s">
        <v>20051</v>
      </c>
      <c r="B2313" t="s">
        <v>88</v>
      </c>
      <c r="C2313" t="s">
        <v>255</v>
      </c>
      <c r="D2313" t="s">
        <v>17736</v>
      </c>
      <c r="E2313" t="s">
        <v>81</v>
      </c>
      <c r="F2313" t="s">
        <v>4935</v>
      </c>
      <c r="G2313">
        <v>0</v>
      </c>
      <c r="H2313">
        <v>14</v>
      </c>
      <c r="I2313">
        <v>3</v>
      </c>
      <c r="J2313">
        <v>8</v>
      </c>
      <c r="K2313">
        <v>2</v>
      </c>
      <c r="L2313">
        <v>1</v>
      </c>
      <c r="M2313">
        <v>0</v>
      </c>
      <c r="N2313">
        <v>0</v>
      </c>
      <c r="O2313">
        <v>0</v>
      </c>
      <c r="P2313">
        <v>0</v>
      </c>
      <c r="Q2313">
        <v>0</v>
      </c>
    </row>
    <row r="2314" spans="1:17" x14ac:dyDescent="0.2">
      <c r="A2314" t="s">
        <v>20052</v>
      </c>
      <c r="B2314" t="s">
        <v>88</v>
      </c>
      <c r="C2314" t="s">
        <v>255</v>
      </c>
      <c r="D2314" t="s">
        <v>17736</v>
      </c>
      <c r="E2314" t="s">
        <v>81</v>
      </c>
      <c r="F2314" t="s">
        <v>4937</v>
      </c>
      <c r="G2314">
        <v>0</v>
      </c>
      <c r="H2314">
        <v>14</v>
      </c>
      <c r="I2314">
        <v>3</v>
      </c>
      <c r="J2314">
        <v>8</v>
      </c>
      <c r="K2314">
        <v>2</v>
      </c>
      <c r="L2314">
        <v>1</v>
      </c>
      <c r="M2314">
        <v>0</v>
      </c>
      <c r="N2314">
        <v>0</v>
      </c>
      <c r="O2314">
        <v>0</v>
      </c>
      <c r="P2314">
        <v>0</v>
      </c>
      <c r="Q2314">
        <v>0</v>
      </c>
    </row>
    <row r="2315" spans="1:17" x14ac:dyDescent="0.2">
      <c r="A2315" t="s">
        <v>20053</v>
      </c>
      <c r="B2315" t="s">
        <v>89</v>
      </c>
      <c r="C2315" t="s">
        <v>202</v>
      </c>
      <c r="D2315" t="s">
        <v>17736</v>
      </c>
      <c r="E2315" t="s">
        <v>81</v>
      </c>
      <c r="F2315" t="s">
        <v>17734</v>
      </c>
      <c r="G2315">
        <v>8</v>
      </c>
      <c r="H2315">
        <v>0</v>
      </c>
      <c r="I2315">
        <v>0</v>
      </c>
      <c r="J2315">
        <v>0</v>
      </c>
      <c r="K2315">
        <v>0</v>
      </c>
      <c r="L2315">
        <v>0</v>
      </c>
      <c r="M2315">
        <v>0</v>
      </c>
      <c r="N2315">
        <v>0</v>
      </c>
      <c r="O2315">
        <v>0</v>
      </c>
      <c r="P2315">
        <v>0</v>
      </c>
      <c r="Q2315">
        <v>0</v>
      </c>
    </row>
    <row r="2316" spans="1:17" x14ac:dyDescent="0.2">
      <c r="A2316" t="s">
        <v>20054</v>
      </c>
      <c r="B2316" t="s">
        <v>89</v>
      </c>
      <c r="C2316" t="s">
        <v>202</v>
      </c>
      <c r="D2316" t="s">
        <v>17748</v>
      </c>
      <c r="E2316" t="s">
        <v>83</v>
      </c>
      <c r="F2316" t="s">
        <v>17749</v>
      </c>
      <c r="G2316">
        <v>0</v>
      </c>
      <c r="H2316">
        <v>0</v>
      </c>
      <c r="I2316">
        <v>0</v>
      </c>
      <c r="J2316">
        <v>0</v>
      </c>
      <c r="K2316">
        <v>0</v>
      </c>
      <c r="L2316">
        <v>0</v>
      </c>
      <c r="M2316">
        <v>0</v>
      </c>
      <c r="N2316">
        <v>1</v>
      </c>
      <c r="O2316">
        <v>1</v>
      </c>
      <c r="P2316">
        <v>0</v>
      </c>
      <c r="Q2316">
        <v>0</v>
      </c>
    </row>
    <row r="2317" spans="1:17" x14ac:dyDescent="0.2">
      <c r="A2317" t="s">
        <v>20055</v>
      </c>
      <c r="B2317" t="s">
        <v>89</v>
      </c>
      <c r="C2317" t="s">
        <v>202</v>
      </c>
      <c r="D2317" t="s">
        <v>17748</v>
      </c>
      <c r="E2317" t="s">
        <v>83</v>
      </c>
      <c r="F2317" t="s">
        <v>17734</v>
      </c>
      <c r="G2317">
        <v>1</v>
      </c>
      <c r="H2317">
        <v>0</v>
      </c>
      <c r="I2317">
        <v>0</v>
      </c>
      <c r="J2317">
        <v>0</v>
      </c>
      <c r="K2317">
        <v>0</v>
      </c>
      <c r="L2317">
        <v>0</v>
      </c>
      <c r="M2317">
        <v>0</v>
      </c>
      <c r="N2317">
        <v>0</v>
      </c>
      <c r="O2317">
        <v>0</v>
      </c>
      <c r="P2317">
        <v>0</v>
      </c>
      <c r="Q2317">
        <v>0</v>
      </c>
    </row>
    <row r="2318" spans="1:17" x14ac:dyDescent="0.2">
      <c r="A2318" t="s">
        <v>20056</v>
      </c>
      <c r="B2318" t="s">
        <v>89</v>
      </c>
      <c r="C2318" t="s">
        <v>202</v>
      </c>
      <c r="D2318" t="s">
        <v>17754</v>
      </c>
      <c r="E2318" t="s">
        <v>83</v>
      </c>
      <c r="F2318" t="s">
        <v>17734</v>
      </c>
      <c r="G2318">
        <v>2</v>
      </c>
      <c r="H2318">
        <v>0</v>
      </c>
      <c r="I2318">
        <v>0</v>
      </c>
      <c r="J2318">
        <v>0</v>
      </c>
      <c r="K2318">
        <v>0</v>
      </c>
      <c r="L2318">
        <v>0</v>
      </c>
      <c r="M2318">
        <v>0</v>
      </c>
      <c r="N2318">
        <v>0</v>
      </c>
      <c r="O2318">
        <v>0</v>
      </c>
      <c r="P2318">
        <v>0</v>
      </c>
      <c r="Q2318">
        <v>0</v>
      </c>
    </row>
    <row r="2319" spans="1:17" x14ac:dyDescent="0.2">
      <c r="A2319" t="s">
        <v>20057</v>
      </c>
      <c r="B2319" t="s">
        <v>89</v>
      </c>
      <c r="C2319" t="s">
        <v>202</v>
      </c>
      <c r="D2319" t="s">
        <v>17754</v>
      </c>
      <c r="E2319" t="s">
        <v>81</v>
      </c>
      <c r="F2319" t="s">
        <v>17734</v>
      </c>
      <c r="G2319">
        <v>1</v>
      </c>
      <c r="H2319">
        <v>0</v>
      </c>
      <c r="I2319">
        <v>0</v>
      </c>
      <c r="J2319">
        <v>0</v>
      </c>
      <c r="K2319">
        <v>0</v>
      </c>
      <c r="L2319">
        <v>0</v>
      </c>
      <c r="M2319">
        <v>0</v>
      </c>
      <c r="N2319">
        <v>0</v>
      </c>
      <c r="O2319">
        <v>0</v>
      </c>
      <c r="P2319">
        <v>0</v>
      </c>
      <c r="Q2319">
        <v>0</v>
      </c>
    </row>
    <row r="2320" spans="1:17" x14ac:dyDescent="0.2">
      <c r="A2320" t="s">
        <v>20058</v>
      </c>
      <c r="B2320" t="s">
        <v>89</v>
      </c>
      <c r="C2320" t="s">
        <v>203</v>
      </c>
      <c r="D2320" t="s">
        <v>17768</v>
      </c>
      <c r="E2320" t="s">
        <v>83</v>
      </c>
      <c r="F2320" t="s">
        <v>17734</v>
      </c>
      <c r="G2320">
        <v>4</v>
      </c>
      <c r="H2320">
        <v>0</v>
      </c>
      <c r="I2320">
        <v>0</v>
      </c>
      <c r="J2320">
        <v>0</v>
      </c>
      <c r="K2320">
        <v>0</v>
      </c>
      <c r="L2320">
        <v>0</v>
      </c>
      <c r="M2320">
        <v>0</v>
      </c>
      <c r="N2320">
        <v>0</v>
      </c>
      <c r="O2320">
        <v>0</v>
      </c>
      <c r="P2320">
        <v>0</v>
      </c>
      <c r="Q2320">
        <v>0</v>
      </c>
    </row>
    <row r="2321" spans="1:17" x14ac:dyDescent="0.2">
      <c r="A2321" t="s">
        <v>20059</v>
      </c>
      <c r="B2321" t="s">
        <v>89</v>
      </c>
      <c r="C2321" t="s">
        <v>203</v>
      </c>
      <c r="D2321" t="s">
        <v>17768</v>
      </c>
      <c r="E2321" t="s">
        <v>81</v>
      </c>
      <c r="F2321" t="s">
        <v>17734</v>
      </c>
      <c r="G2321">
        <v>1</v>
      </c>
      <c r="H2321">
        <v>0</v>
      </c>
      <c r="I2321">
        <v>0</v>
      </c>
      <c r="J2321">
        <v>0</v>
      </c>
      <c r="K2321">
        <v>0</v>
      </c>
      <c r="L2321">
        <v>0</v>
      </c>
      <c r="M2321">
        <v>0</v>
      </c>
      <c r="N2321">
        <v>0</v>
      </c>
      <c r="O2321">
        <v>0</v>
      </c>
      <c r="P2321">
        <v>0</v>
      </c>
      <c r="Q2321">
        <v>0</v>
      </c>
    </row>
    <row r="2322" spans="1:17" x14ac:dyDescent="0.2">
      <c r="A2322" t="s">
        <v>20060</v>
      </c>
      <c r="B2322" t="s">
        <v>89</v>
      </c>
      <c r="C2322" t="s">
        <v>203</v>
      </c>
      <c r="D2322" t="s">
        <v>17736</v>
      </c>
      <c r="E2322" t="s">
        <v>83</v>
      </c>
      <c r="F2322" t="s">
        <v>4929</v>
      </c>
      <c r="G2322">
        <v>0</v>
      </c>
      <c r="H2322">
        <v>8</v>
      </c>
      <c r="I2322">
        <v>1</v>
      </c>
      <c r="J2322">
        <v>6</v>
      </c>
      <c r="K2322">
        <v>0</v>
      </c>
      <c r="L2322">
        <v>1</v>
      </c>
      <c r="M2322">
        <v>0</v>
      </c>
      <c r="N2322">
        <v>0</v>
      </c>
      <c r="O2322">
        <v>0</v>
      </c>
      <c r="P2322">
        <v>0</v>
      </c>
      <c r="Q2322">
        <v>0</v>
      </c>
    </row>
    <row r="2323" spans="1:17" x14ac:dyDescent="0.2">
      <c r="A2323" t="s">
        <v>20061</v>
      </c>
      <c r="B2323" t="s">
        <v>89</v>
      </c>
      <c r="C2323" t="s">
        <v>203</v>
      </c>
      <c r="D2323" t="s">
        <v>17736</v>
      </c>
      <c r="E2323" t="s">
        <v>83</v>
      </c>
      <c r="F2323" t="s">
        <v>4931</v>
      </c>
      <c r="G2323">
        <v>0</v>
      </c>
      <c r="H2323">
        <v>8</v>
      </c>
      <c r="I2323">
        <v>1</v>
      </c>
      <c r="J2323">
        <v>5</v>
      </c>
      <c r="K2323">
        <v>0</v>
      </c>
      <c r="L2323">
        <v>2</v>
      </c>
      <c r="M2323">
        <v>0</v>
      </c>
      <c r="N2323">
        <v>0</v>
      </c>
      <c r="O2323">
        <v>0</v>
      </c>
      <c r="P2323">
        <v>0</v>
      </c>
      <c r="Q2323">
        <v>0</v>
      </c>
    </row>
    <row r="2324" spans="1:17" x14ac:dyDescent="0.2">
      <c r="A2324" t="s">
        <v>20062</v>
      </c>
      <c r="B2324" t="s">
        <v>89</v>
      </c>
      <c r="C2324" t="s">
        <v>203</v>
      </c>
      <c r="D2324" t="s">
        <v>17736</v>
      </c>
      <c r="E2324" t="s">
        <v>83</v>
      </c>
      <c r="F2324" t="s">
        <v>4933</v>
      </c>
      <c r="G2324">
        <v>0</v>
      </c>
      <c r="H2324">
        <v>0</v>
      </c>
      <c r="I2324">
        <v>0</v>
      </c>
      <c r="J2324">
        <v>0</v>
      </c>
      <c r="K2324">
        <v>0</v>
      </c>
      <c r="L2324">
        <v>0</v>
      </c>
      <c r="M2324">
        <v>8</v>
      </c>
      <c r="N2324">
        <v>0</v>
      </c>
      <c r="O2324">
        <v>0</v>
      </c>
      <c r="P2324">
        <v>0</v>
      </c>
      <c r="Q2324">
        <v>0</v>
      </c>
    </row>
    <row r="2325" spans="1:17" x14ac:dyDescent="0.2">
      <c r="A2325" t="s">
        <v>20063</v>
      </c>
      <c r="B2325" t="s">
        <v>89</v>
      </c>
      <c r="C2325" t="s">
        <v>203</v>
      </c>
      <c r="D2325" t="s">
        <v>17736</v>
      </c>
      <c r="E2325" t="s">
        <v>83</v>
      </c>
      <c r="F2325" t="s">
        <v>4935</v>
      </c>
      <c r="G2325">
        <v>0</v>
      </c>
      <c r="H2325">
        <v>8</v>
      </c>
      <c r="I2325">
        <v>1</v>
      </c>
      <c r="J2325">
        <v>5</v>
      </c>
      <c r="K2325">
        <v>0</v>
      </c>
      <c r="L2325">
        <v>2</v>
      </c>
      <c r="M2325">
        <v>0</v>
      </c>
      <c r="N2325">
        <v>0</v>
      </c>
      <c r="O2325">
        <v>0</v>
      </c>
      <c r="P2325">
        <v>0</v>
      </c>
      <c r="Q2325">
        <v>0</v>
      </c>
    </row>
    <row r="2326" spans="1:17" x14ac:dyDescent="0.2">
      <c r="A2326" t="s">
        <v>20064</v>
      </c>
      <c r="B2326" t="s">
        <v>89</v>
      </c>
      <c r="C2326" t="s">
        <v>203</v>
      </c>
      <c r="D2326" t="s">
        <v>17736</v>
      </c>
      <c r="E2326" t="s">
        <v>83</v>
      </c>
      <c r="F2326" t="s">
        <v>4937</v>
      </c>
      <c r="G2326">
        <v>0</v>
      </c>
      <c r="H2326">
        <v>8</v>
      </c>
      <c r="I2326">
        <v>1</v>
      </c>
      <c r="J2326">
        <v>5</v>
      </c>
      <c r="K2326">
        <v>0</v>
      </c>
      <c r="L2326">
        <v>2</v>
      </c>
      <c r="M2326">
        <v>0</v>
      </c>
      <c r="N2326">
        <v>0</v>
      </c>
      <c r="O2326">
        <v>0</v>
      </c>
      <c r="P2326">
        <v>0</v>
      </c>
      <c r="Q2326">
        <v>0</v>
      </c>
    </row>
    <row r="2327" spans="1:17" x14ac:dyDescent="0.2">
      <c r="A2327" t="s">
        <v>20065</v>
      </c>
      <c r="B2327" t="s">
        <v>89</v>
      </c>
      <c r="C2327" t="s">
        <v>203</v>
      </c>
      <c r="D2327" t="s">
        <v>17736</v>
      </c>
      <c r="E2327" t="s">
        <v>83</v>
      </c>
      <c r="F2327" t="s">
        <v>4939</v>
      </c>
      <c r="G2327">
        <v>0</v>
      </c>
      <c r="H2327">
        <v>0</v>
      </c>
      <c r="I2327">
        <v>0</v>
      </c>
      <c r="J2327">
        <v>0</v>
      </c>
      <c r="K2327">
        <v>0</v>
      </c>
      <c r="L2327">
        <v>0</v>
      </c>
      <c r="M2327">
        <v>8</v>
      </c>
      <c r="N2327">
        <v>0</v>
      </c>
      <c r="O2327">
        <v>0</v>
      </c>
      <c r="P2327">
        <v>0</v>
      </c>
      <c r="Q2327">
        <v>0</v>
      </c>
    </row>
    <row r="2328" spans="1:17" x14ac:dyDescent="0.2">
      <c r="A2328" t="s">
        <v>20066</v>
      </c>
      <c r="B2328" t="s">
        <v>89</v>
      </c>
      <c r="C2328" t="s">
        <v>203</v>
      </c>
      <c r="D2328" t="s">
        <v>17736</v>
      </c>
      <c r="E2328" t="s">
        <v>83</v>
      </c>
      <c r="F2328" t="s">
        <v>4941</v>
      </c>
      <c r="G2328">
        <v>0</v>
      </c>
      <c r="H2328">
        <v>8</v>
      </c>
      <c r="I2328">
        <v>1</v>
      </c>
      <c r="J2328">
        <v>6</v>
      </c>
      <c r="K2328">
        <v>0</v>
      </c>
      <c r="L2328">
        <v>1</v>
      </c>
      <c r="M2328">
        <v>0</v>
      </c>
      <c r="N2328">
        <v>0</v>
      </c>
      <c r="O2328">
        <v>0</v>
      </c>
      <c r="P2328">
        <v>0</v>
      </c>
      <c r="Q2328">
        <v>0</v>
      </c>
    </row>
    <row r="2329" spans="1:17" x14ac:dyDescent="0.2">
      <c r="A2329" t="s">
        <v>20067</v>
      </c>
      <c r="B2329" t="s">
        <v>89</v>
      </c>
      <c r="C2329" t="s">
        <v>203</v>
      </c>
      <c r="D2329" t="s">
        <v>17736</v>
      </c>
      <c r="E2329" t="s">
        <v>83</v>
      </c>
      <c r="F2329" t="s">
        <v>4943</v>
      </c>
      <c r="G2329">
        <v>0</v>
      </c>
      <c r="H2329">
        <v>0</v>
      </c>
      <c r="I2329">
        <v>0</v>
      </c>
      <c r="J2329">
        <v>0</v>
      </c>
      <c r="K2329">
        <v>0</v>
      </c>
      <c r="L2329">
        <v>0</v>
      </c>
      <c r="M2329">
        <v>8</v>
      </c>
      <c r="N2329">
        <v>0</v>
      </c>
      <c r="O2329">
        <v>0</v>
      </c>
      <c r="P2329">
        <v>0</v>
      </c>
      <c r="Q2329">
        <v>0</v>
      </c>
    </row>
    <row r="2330" spans="1:17" x14ac:dyDescent="0.2">
      <c r="A2330" t="s">
        <v>20068</v>
      </c>
      <c r="B2330" t="s">
        <v>89</v>
      </c>
      <c r="C2330" t="s">
        <v>203</v>
      </c>
      <c r="D2330" t="s">
        <v>17736</v>
      </c>
      <c r="E2330" t="s">
        <v>83</v>
      </c>
      <c r="F2330" t="s">
        <v>4925</v>
      </c>
      <c r="G2330">
        <v>0</v>
      </c>
      <c r="H2330">
        <v>0</v>
      </c>
      <c r="I2330">
        <v>0</v>
      </c>
      <c r="J2330">
        <v>0</v>
      </c>
      <c r="K2330">
        <v>0</v>
      </c>
      <c r="L2330">
        <v>0</v>
      </c>
      <c r="M2330">
        <v>0</v>
      </c>
      <c r="N2330">
        <v>4</v>
      </c>
      <c r="O2330">
        <v>2</v>
      </c>
      <c r="P2330">
        <v>2</v>
      </c>
      <c r="Q2330">
        <v>0</v>
      </c>
    </row>
    <row r="2331" spans="1:17" x14ac:dyDescent="0.2">
      <c r="A2331" t="s">
        <v>20069</v>
      </c>
      <c r="B2331" t="s">
        <v>89</v>
      </c>
      <c r="C2331" t="s">
        <v>203</v>
      </c>
      <c r="D2331" t="s">
        <v>17736</v>
      </c>
      <c r="E2331" t="s">
        <v>83</v>
      </c>
      <c r="F2331" t="s">
        <v>4927</v>
      </c>
      <c r="G2331">
        <v>0</v>
      </c>
      <c r="H2331">
        <v>0</v>
      </c>
      <c r="I2331">
        <v>0</v>
      </c>
      <c r="J2331">
        <v>0</v>
      </c>
      <c r="K2331">
        <v>0</v>
      </c>
      <c r="L2331">
        <v>0</v>
      </c>
      <c r="M2331">
        <v>0</v>
      </c>
      <c r="N2331">
        <v>4</v>
      </c>
      <c r="O2331">
        <v>2</v>
      </c>
      <c r="P2331">
        <v>2</v>
      </c>
      <c r="Q2331">
        <v>0</v>
      </c>
    </row>
    <row r="2332" spans="1:17" x14ac:dyDescent="0.2">
      <c r="A2332" t="s">
        <v>20070</v>
      </c>
      <c r="B2332" t="s">
        <v>89</v>
      </c>
      <c r="C2332" t="s">
        <v>203</v>
      </c>
      <c r="D2332" t="s">
        <v>17736</v>
      </c>
      <c r="E2332" t="s">
        <v>83</v>
      </c>
      <c r="F2332" t="s">
        <v>17734</v>
      </c>
      <c r="G2332">
        <v>8</v>
      </c>
      <c r="H2332">
        <v>0</v>
      </c>
      <c r="I2332">
        <v>0</v>
      </c>
      <c r="J2332">
        <v>0</v>
      </c>
      <c r="K2332">
        <v>0</v>
      </c>
      <c r="L2332">
        <v>0</v>
      </c>
      <c r="M2332">
        <v>0</v>
      </c>
      <c r="N2332">
        <v>0</v>
      </c>
      <c r="O2332">
        <v>0</v>
      </c>
      <c r="P2332">
        <v>0</v>
      </c>
      <c r="Q2332">
        <v>0</v>
      </c>
    </row>
    <row r="2333" spans="1:17" x14ac:dyDescent="0.2">
      <c r="A2333" t="s">
        <v>20071</v>
      </c>
      <c r="B2333" t="s">
        <v>89</v>
      </c>
      <c r="C2333" t="s">
        <v>203</v>
      </c>
      <c r="D2333" t="s">
        <v>17736</v>
      </c>
      <c r="E2333" t="s">
        <v>81</v>
      </c>
      <c r="F2333" t="s">
        <v>4929</v>
      </c>
      <c r="G2333">
        <v>0</v>
      </c>
      <c r="H2333">
        <v>10</v>
      </c>
      <c r="I2333">
        <v>0</v>
      </c>
      <c r="J2333">
        <v>5</v>
      </c>
      <c r="K2333">
        <v>3</v>
      </c>
      <c r="L2333">
        <v>2</v>
      </c>
      <c r="M2333">
        <v>0</v>
      </c>
      <c r="N2333">
        <v>0</v>
      </c>
      <c r="O2333">
        <v>0</v>
      </c>
      <c r="P2333">
        <v>0</v>
      </c>
      <c r="Q2333">
        <v>0</v>
      </c>
    </row>
    <row r="2334" spans="1:17" x14ac:dyDescent="0.2">
      <c r="A2334" t="s">
        <v>20072</v>
      </c>
      <c r="B2334" t="s">
        <v>89</v>
      </c>
      <c r="C2334" t="s">
        <v>203</v>
      </c>
      <c r="D2334" t="s">
        <v>17736</v>
      </c>
      <c r="E2334" t="s">
        <v>81</v>
      </c>
      <c r="F2334" t="s">
        <v>4931</v>
      </c>
      <c r="G2334">
        <v>0</v>
      </c>
      <c r="H2334">
        <v>10</v>
      </c>
      <c r="I2334">
        <v>0</v>
      </c>
      <c r="J2334">
        <v>5</v>
      </c>
      <c r="K2334">
        <v>3</v>
      </c>
      <c r="L2334">
        <v>2</v>
      </c>
      <c r="M2334">
        <v>0</v>
      </c>
      <c r="N2334">
        <v>0</v>
      </c>
      <c r="O2334">
        <v>0</v>
      </c>
      <c r="P2334">
        <v>0</v>
      </c>
      <c r="Q2334">
        <v>0</v>
      </c>
    </row>
    <row r="2335" spans="1:17" x14ac:dyDescent="0.2">
      <c r="A2335" t="s">
        <v>20073</v>
      </c>
      <c r="B2335" t="s">
        <v>89</v>
      </c>
      <c r="C2335" t="s">
        <v>203</v>
      </c>
      <c r="D2335" t="s">
        <v>17736</v>
      </c>
      <c r="E2335" t="s">
        <v>81</v>
      </c>
      <c r="F2335" t="s">
        <v>4933</v>
      </c>
      <c r="G2335">
        <v>0</v>
      </c>
      <c r="H2335">
        <v>0</v>
      </c>
      <c r="I2335">
        <v>0</v>
      </c>
      <c r="J2335">
        <v>0</v>
      </c>
      <c r="K2335">
        <v>0</v>
      </c>
      <c r="L2335">
        <v>0</v>
      </c>
      <c r="M2335">
        <v>10</v>
      </c>
      <c r="N2335">
        <v>0</v>
      </c>
      <c r="O2335">
        <v>0</v>
      </c>
      <c r="P2335">
        <v>0</v>
      </c>
      <c r="Q2335">
        <v>0</v>
      </c>
    </row>
    <row r="2336" spans="1:17" x14ac:dyDescent="0.2">
      <c r="A2336" t="s">
        <v>20074</v>
      </c>
      <c r="B2336" t="s">
        <v>89</v>
      </c>
      <c r="C2336" t="s">
        <v>203</v>
      </c>
      <c r="D2336" t="s">
        <v>17736</v>
      </c>
      <c r="E2336" t="s">
        <v>81</v>
      </c>
      <c r="F2336" t="s">
        <v>4935</v>
      </c>
      <c r="G2336">
        <v>0</v>
      </c>
      <c r="H2336">
        <v>10</v>
      </c>
      <c r="I2336">
        <v>0</v>
      </c>
      <c r="J2336">
        <v>5</v>
      </c>
      <c r="K2336">
        <v>3</v>
      </c>
      <c r="L2336">
        <v>2</v>
      </c>
      <c r="M2336">
        <v>0</v>
      </c>
      <c r="N2336">
        <v>0</v>
      </c>
      <c r="O2336">
        <v>0</v>
      </c>
      <c r="P2336">
        <v>0</v>
      </c>
      <c r="Q2336">
        <v>0</v>
      </c>
    </row>
    <row r="2337" spans="1:17" x14ac:dyDescent="0.2">
      <c r="A2337" t="s">
        <v>20075</v>
      </c>
      <c r="B2337" t="s">
        <v>89</v>
      </c>
      <c r="C2337" t="s">
        <v>203</v>
      </c>
      <c r="D2337" t="s">
        <v>17736</v>
      </c>
      <c r="E2337" t="s">
        <v>81</v>
      </c>
      <c r="F2337" t="s">
        <v>4937</v>
      </c>
      <c r="G2337">
        <v>0</v>
      </c>
      <c r="H2337">
        <v>10</v>
      </c>
      <c r="I2337">
        <v>0</v>
      </c>
      <c r="J2337">
        <v>5</v>
      </c>
      <c r="K2337">
        <v>3</v>
      </c>
      <c r="L2337">
        <v>2</v>
      </c>
      <c r="M2337">
        <v>0</v>
      </c>
      <c r="N2337">
        <v>0</v>
      </c>
      <c r="O2337">
        <v>0</v>
      </c>
      <c r="P2337">
        <v>0</v>
      </c>
      <c r="Q2337">
        <v>0</v>
      </c>
    </row>
    <row r="2338" spans="1:17" x14ac:dyDescent="0.2">
      <c r="A2338" t="s">
        <v>20076</v>
      </c>
      <c r="B2338" t="s">
        <v>89</v>
      </c>
      <c r="C2338" t="s">
        <v>203</v>
      </c>
      <c r="D2338" t="s">
        <v>17736</v>
      </c>
      <c r="E2338" t="s">
        <v>81</v>
      </c>
      <c r="F2338" t="s">
        <v>4939</v>
      </c>
      <c r="G2338">
        <v>0</v>
      </c>
      <c r="H2338">
        <v>0</v>
      </c>
      <c r="I2338">
        <v>0</v>
      </c>
      <c r="J2338">
        <v>0</v>
      </c>
      <c r="K2338">
        <v>0</v>
      </c>
      <c r="L2338">
        <v>0</v>
      </c>
      <c r="M2338">
        <v>10</v>
      </c>
      <c r="N2338">
        <v>0</v>
      </c>
      <c r="O2338">
        <v>0</v>
      </c>
      <c r="P2338">
        <v>0</v>
      </c>
      <c r="Q2338">
        <v>0</v>
      </c>
    </row>
    <row r="2339" spans="1:17" x14ac:dyDescent="0.2">
      <c r="A2339" t="s">
        <v>20077</v>
      </c>
      <c r="B2339" t="s">
        <v>89</v>
      </c>
      <c r="C2339" t="s">
        <v>203</v>
      </c>
      <c r="D2339" t="s">
        <v>17736</v>
      </c>
      <c r="E2339" t="s">
        <v>81</v>
      </c>
      <c r="F2339" t="s">
        <v>4941</v>
      </c>
      <c r="G2339">
        <v>0</v>
      </c>
      <c r="H2339">
        <v>10</v>
      </c>
      <c r="I2339">
        <v>0</v>
      </c>
      <c r="J2339">
        <v>5</v>
      </c>
      <c r="K2339">
        <v>3</v>
      </c>
      <c r="L2339">
        <v>2</v>
      </c>
      <c r="M2339">
        <v>0</v>
      </c>
      <c r="N2339">
        <v>0</v>
      </c>
      <c r="O2339">
        <v>0</v>
      </c>
      <c r="P2339">
        <v>0</v>
      </c>
      <c r="Q2339">
        <v>0</v>
      </c>
    </row>
    <row r="2340" spans="1:17" x14ac:dyDescent="0.2">
      <c r="A2340" t="s">
        <v>20078</v>
      </c>
      <c r="B2340" t="s">
        <v>89</v>
      </c>
      <c r="C2340" t="s">
        <v>203</v>
      </c>
      <c r="D2340" t="s">
        <v>17736</v>
      </c>
      <c r="E2340" t="s">
        <v>81</v>
      </c>
      <c r="F2340" t="s">
        <v>4943</v>
      </c>
      <c r="G2340">
        <v>0</v>
      </c>
      <c r="H2340">
        <v>0</v>
      </c>
      <c r="I2340">
        <v>0</v>
      </c>
      <c r="J2340">
        <v>0</v>
      </c>
      <c r="K2340">
        <v>0</v>
      </c>
      <c r="L2340">
        <v>0</v>
      </c>
      <c r="M2340">
        <v>10</v>
      </c>
      <c r="N2340">
        <v>0</v>
      </c>
      <c r="O2340">
        <v>0</v>
      </c>
      <c r="P2340">
        <v>0</v>
      </c>
      <c r="Q2340">
        <v>0</v>
      </c>
    </row>
    <row r="2341" spans="1:17" x14ac:dyDescent="0.2">
      <c r="A2341" t="s">
        <v>20079</v>
      </c>
      <c r="B2341" t="s">
        <v>89</v>
      </c>
      <c r="C2341" t="s">
        <v>203</v>
      </c>
      <c r="D2341" t="s">
        <v>17736</v>
      </c>
      <c r="E2341" t="s">
        <v>81</v>
      </c>
      <c r="F2341" t="s">
        <v>4925</v>
      </c>
      <c r="G2341">
        <v>0</v>
      </c>
      <c r="H2341">
        <v>0</v>
      </c>
      <c r="I2341">
        <v>0</v>
      </c>
      <c r="J2341">
        <v>0</v>
      </c>
      <c r="K2341">
        <v>0</v>
      </c>
      <c r="L2341">
        <v>0</v>
      </c>
      <c r="M2341">
        <v>0</v>
      </c>
      <c r="N2341">
        <v>6</v>
      </c>
      <c r="O2341">
        <v>5</v>
      </c>
      <c r="P2341">
        <v>0</v>
      </c>
      <c r="Q2341">
        <v>1</v>
      </c>
    </row>
    <row r="2342" spans="1:17" x14ac:dyDescent="0.2">
      <c r="A2342" t="s">
        <v>20080</v>
      </c>
      <c r="B2342" t="s">
        <v>89</v>
      </c>
      <c r="C2342" t="s">
        <v>203</v>
      </c>
      <c r="D2342" t="s">
        <v>17736</v>
      </c>
      <c r="E2342" t="s">
        <v>81</v>
      </c>
      <c r="F2342" t="s">
        <v>4927</v>
      </c>
      <c r="G2342">
        <v>0</v>
      </c>
      <c r="H2342">
        <v>0</v>
      </c>
      <c r="I2342">
        <v>0</v>
      </c>
      <c r="J2342">
        <v>0</v>
      </c>
      <c r="K2342">
        <v>0</v>
      </c>
      <c r="L2342">
        <v>0</v>
      </c>
      <c r="M2342">
        <v>0</v>
      </c>
      <c r="N2342">
        <v>6</v>
      </c>
      <c r="O2342">
        <v>5</v>
      </c>
      <c r="P2342">
        <v>0</v>
      </c>
      <c r="Q2342">
        <v>1</v>
      </c>
    </row>
    <row r="2343" spans="1:17" x14ac:dyDescent="0.2">
      <c r="A2343" t="s">
        <v>20081</v>
      </c>
      <c r="B2343" t="s">
        <v>88</v>
      </c>
      <c r="C2343" t="s">
        <v>111</v>
      </c>
      <c r="D2343" t="s">
        <v>17748</v>
      </c>
      <c r="E2343" t="s">
        <v>81</v>
      </c>
      <c r="F2343" t="s">
        <v>17734</v>
      </c>
      <c r="G2343">
        <v>2</v>
      </c>
      <c r="H2343">
        <v>0</v>
      </c>
      <c r="I2343">
        <v>0</v>
      </c>
      <c r="J2343">
        <v>0</v>
      </c>
      <c r="K2343">
        <v>0</v>
      </c>
      <c r="L2343">
        <v>0</v>
      </c>
      <c r="M2343">
        <v>0</v>
      </c>
      <c r="N2343">
        <v>0</v>
      </c>
      <c r="O2343">
        <v>0</v>
      </c>
      <c r="P2343">
        <v>0</v>
      </c>
      <c r="Q2343">
        <v>0</v>
      </c>
    </row>
    <row r="2344" spans="1:17" x14ac:dyDescent="0.2">
      <c r="A2344" t="s">
        <v>20082</v>
      </c>
      <c r="B2344" t="s">
        <v>88</v>
      </c>
      <c r="C2344" t="s">
        <v>112</v>
      </c>
      <c r="D2344" t="s">
        <v>17768</v>
      </c>
      <c r="E2344" t="s">
        <v>81</v>
      </c>
      <c r="F2344" t="s">
        <v>17734</v>
      </c>
      <c r="G2344">
        <v>2</v>
      </c>
      <c r="H2344">
        <v>0</v>
      </c>
      <c r="I2344">
        <v>0</v>
      </c>
      <c r="J2344">
        <v>0</v>
      </c>
      <c r="K2344">
        <v>0</v>
      </c>
      <c r="L2344">
        <v>0</v>
      </c>
      <c r="M2344">
        <v>0</v>
      </c>
      <c r="N2344">
        <v>0</v>
      </c>
      <c r="O2344">
        <v>0</v>
      </c>
      <c r="P2344">
        <v>0</v>
      </c>
      <c r="Q2344">
        <v>0</v>
      </c>
    </row>
    <row r="2345" spans="1:17" x14ac:dyDescent="0.2">
      <c r="A2345" t="s">
        <v>20083</v>
      </c>
      <c r="B2345" t="s">
        <v>88</v>
      </c>
      <c r="C2345" t="s">
        <v>112</v>
      </c>
      <c r="D2345" t="s">
        <v>17736</v>
      </c>
      <c r="E2345" t="s">
        <v>83</v>
      </c>
      <c r="F2345" t="s">
        <v>4929</v>
      </c>
      <c r="G2345">
        <v>0</v>
      </c>
      <c r="H2345">
        <v>17</v>
      </c>
      <c r="I2345">
        <v>2</v>
      </c>
      <c r="J2345">
        <v>15</v>
      </c>
      <c r="K2345">
        <v>0</v>
      </c>
      <c r="L2345">
        <v>0</v>
      </c>
      <c r="M2345">
        <v>0</v>
      </c>
      <c r="N2345">
        <v>0</v>
      </c>
      <c r="O2345">
        <v>0</v>
      </c>
      <c r="P2345">
        <v>0</v>
      </c>
      <c r="Q2345">
        <v>0</v>
      </c>
    </row>
    <row r="2346" spans="1:17" x14ac:dyDescent="0.2">
      <c r="A2346" t="s">
        <v>20084</v>
      </c>
      <c r="B2346" t="s">
        <v>88</v>
      </c>
      <c r="C2346" t="s">
        <v>112</v>
      </c>
      <c r="D2346" t="s">
        <v>17736</v>
      </c>
      <c r="E2346" t="s">
        <v>83</v>
      </c>
      <c r="F2346" t="s">
        <v>4931</v>
      </c>
      <c r="G2346">
        <v>0</v>
      </c>
      <c r="H2346">
        <v>17</v>
      </c>
      <c r="I2346">
        <v>2</v>
      </c>
      <c r="J2346">
        <v>15</v>
      </c>
      <c r="K2346">
        <v>0</v>
      </c>
      <c r="L2346">
        <v>0</v>
      </c>
      <c r="M2346">
        <v>0</v>
      </c>
      <c r="N2346">
        <v>0</v>
      </c>
      <c r="O2346">
        <v>0</v>
      </c>
      <c r="P2346">
        <v>0</v>
      </c>
      <c r="Q2346">
        <v>0</v>
      </c>
    </row>
    <row r="2347" spans="1:17" x14ac:dyDescent="0.2">
      <c r="A2347" t="s">
        <v>20085</v>
      </c>
      <c r="B2347" t="s">
        <v>88</v>
      </c>
      <c r="C2347" t="s">
        <v>112</v>
      </c>
      <c r="D2347" t="s">
        <v>17736</v>
      </c>
      <c r="E2347" t="s">
        <v>83</v>
      </c>
      <c r="F2347" t="s">
        <v>4933</v>
      </c>
      <c r="G2347">
        <v>0</v>
      </c>
      <c r="H2347">
        <v>0</v>
      </c>
      <c r="I2347">
        <v>0</v>
      </c>
      <c r="J2347">
        <v>0</v>
      </c>
      <c r="K2347">
        <v>0</v>
      </c>
      <c r="L2347">
        <v>0</v>
      </c>
      <c r="M2347">
        <v>17</v>
      </c>
      <c r="N2347">
        <v>0</v>
      </c>
      <c r="O2347">
        <v>0</v>
      </c>
      <c r="P2347">
        <v>0</v>
      </c>
      <c r="Q2347">
        <v>0</v>
      </c>
    </row>
    <row r="2348" spans="1:17" x14ac:dyDescent="0.2">
      <c r="A2348" t="s">
        <v>20086</v>
      </c>
      <c r="B2348" t="s">
        <v>88</v>
      </c>
      <c r="C2348" t="s">
        <v>112</v>
      </c>
      <c r="D2348" t="s">
        <v>17736</v>
      </c>
      <c r="E2348" t="s">
        <v>83</v>
      </c>
      <c r="F2348" t="s">
        <v>4935</v>
      </c>
      <c r="G2348">
        <v>0</v>
      </c>
      <c r="H2348">
        <v>17</v>
      </c>
      <c r="I2348">
        <v>2</v>
      </c>
      <c r="J2348">
        <v>15</v>
      </c>
      <c r="K2348">
        <v>0</v>
      </c>
      <c r="L2348">
        <v>0</v>
      </c>
      <c r="M2348">
        <v>0</v>
      </c>
      <c r="N2348">
        <v>0</v>
      </c>
      <c r="O2348">
        <v>0</v>
      </c>
      <c r="P2348">
        <v>0</v>
      </c>
      <c r="Q2348">
        <v>0</v>
      </c>
    </row>
    <row r="2349" spans="1:17" x14ac:dyDescent="0.2">
      <c r="A2349" t="s">
        <v>20087</v>
      </c>
      <c r="B2349" t="s">
        <v>88</v>
      </c>
      <c r="C2349" t="s">
        <v>112</v>
      </c>
      <c r="D2349" t="s">
        <v>17736</v>
      </c>
      <c r="E2349" t="s">
        <v>83</v>
      </c>
      <c r="F2349" t="s">
        <v>4937</v>
      </c>
      <c r="G2349">
        <v>0</v>
      </c>
      <c r="H2349">
        <v>17</v>
      </c>
      <c r="I2349">
        <v>2</v>
      </c>
      <c r="J2349">
        <v>15</v>
      </c>
      <c r="K2349">
        <v>0</v>
      </c>
      <c r="L2349">
        <v>0</v>
      </c>
      <c r="M2349">
        <v>0</v>
      </c>
      <c r="N2349">
        <v>0</v>
      </c>
      <c r="O2349">
        <v>0</v>
      </c>
      <c r="P2349">
        <v>0</v>
      </c>
      <c r="Q2349">
        <v>0</v>
      </c>
    </row>
    <row r="2350" spans="1:17" x14ac:dyDescent="0.2">
      <c r="A2350" t="s">
        <v>20088</v>
      </c>
      <c r="B2350" t="s">
        <v>88</v>
      </c>
      <c r="C2350" t="s">
        <v>112</v>
      </c>
      <c r="D2350" t="s">
        <v>17736</v>
      </c>
      <c r="E2350" t="s">
        <v>83</v>
      </c>
      <c r="F2350" t="s">
        <v>4939</v>
      </c>
      <c r="G2350">
        <v>0</v>
      </c>
      <c r="H2350">
        <v>0</v>
      </c>
      <c r="I2350">
        <v>0</v>
      </c>
      <c r="J2350">
        <v>0</v>
      </c>
      <c r="K2350">
        <v>0</v>
      </c>
      <c r="L2350">
        <v>0</v>
      </c>
      <c r="M2350">
        <v>17</v>
      </c>
      <c r="N2350">
        <v>0</v>
      </c>
      <c r="O2350">
        <v>0</v>
      </c>
      <c r="P2350">
        <v>0</v>
      </c>
      <c r="Q2350">
        <v>0</v>
      </c>
    </row>
    <row r="2351" spans="1:17" x14ac:dyDescent="0.2">
      <c r="A2351" t="s">
        <v>20089</v>
      </c>
      <c r="B2351" t="s">
        <v>88</v>
      </c>
      <c r="C2351" t="s">
        <v>112</v>
      </c>
      <c r="D2351" t="s">
        <v>17736</v>
      </c>
      <c r="E2351" t="s">
        <v>83</v>
      </c>
      <c r="F2351" t="s">
        <v>4941</v>
      </c>
      <c r="G2351">
        <v>0</v>
      </c>
      <c r="H2351">
        <v>17</v>
      </c>
      <c r="I2351">
        <v>2</v>
      </c>
      <c r="J2351">
        <v>15</v>
      </c>
      <c r="K2351">
        <v>0</v>
      </c>
      <c r="L2351">
        <v>0</v>
      </c>
      <c r="M2351">
        <v>0</v>
      </c>
      <c r="N2351">
        <v>0</v>
      </c>
      <c r="O2351">
        <v>0</v>
      </c>
      <c r="P2351">
        <v>0</v>
      </c>
      <c r="Q2351">
        <v>0</v>
      </c>
    </row>
    <row r="2352" spans="1:17" x14ac:dyDescent="0.2">
      <c r="A2352" t="s">
        <v>20090</v>
      </c>
      <c r="B2352" t="s">
        <v>88</v>
      </c>
      <c r="C2352" t="s">
        <v>112</v>
      </c>
      <c r="D2352" t="s">
        <v>17736</v>
      </c>
      <c r="E2352" t="s">
        <v>83</v>
      </c>
      <c r="F2352" t="s">
        <v>4943</v>
      </c>
      <c r="G2352">
        <v>0</v>
      </c>
      <c r="H2352">
        <v>0</v>
      </c>
      <c r="I2352">
        <v>0</v>
      </c>
      <c r="J2352">
        <v>0</v>
      </c>
      <c r="K2352">
        <v>0</v>
      </c>
      <c r="L2352">
        <v>0</v>
      </c>
      <c r="M2352">
        <v>17</v>
      </c>
      <c r="N2352">
        <v>0</v>
      </c>
      <c r="O2352">
        <v>0</v>
      </c>
      <c r="P2352">
        <v>0</v>
      </c>
      <c r="Q2352">
        <v>0</v>
      </c>
    </row>
    <row r="2353" spans="1:17" x14ac:dyDescent="0.2">
      <c r="A2353" t="s">
        <v>20091</v>
      </c>
      <c r="B2353" t="s">
        <v>88</v>
      </c>
      <c r="C2353" t="s">
        <v>112</v>
      </c>
      <c r="D2353" t="s">
        <v>17736</v>
      </c>
      <c r="E2353" t="s">
        <v>83</v>
      </c>
      <c r="F2353" t="s">
        <v>4925</v>
      </c>
      <c r="G2353">
        <v>0</v>
      </c>
      <c r="H2353">
        <v>0</v>
      </c>
      <c r="I2353">
        <v>0</v>
      </c>
      <c r="J2353">
        <v>0</v>
      </c>
      <c r="K2353">
        <v>0</v>
      </c>
      <c r="L2353">
        <v>0</v>
      </c>
      <c r="M2353">
        <v>0</v>
      </c>
      <c r="N2353">
        <v>17</v>
      </c>
      <c r="O2353">
        <v>17</v>
      </c>
      <c r="P2353">
        <v>0</v>
      </c>
      <c r="Q2353">
        <v>0</v>
      </c>
    </row>
    <row r="2354" spans="1:17" x14ac:dyDescent="0.2">
      <c r="A2354" t="s">
        <v>20092</v>
      </c>
      <c r="B2354" t="s">
        <v>88</v>
      </c>
      <c r="C2354" t="s">
        <v>112</v>
      </c>
      <c r="D2354" t="s">
        <v>17736</v>
      </c>
      <c r="E2354" t="s">
        <v>83</v>
      </c>
      <c r="F2354" t="s">
        <v>4927</v>
      </c>
      <c r="G2354">
        <v>0</v>
      </c>
      <c r="H2354">
        <v>0</v>
      </c>
      <c r="I2354">
        <v>0</v>
      </c>
      <c r="J2354">
        <v>0</v>
      </c>
      <c r="K2354">
        <v>0</v>
      </c>
      <c r="L2354">
        <v>0</v>
      </c>
      <c r="M2354">
        <v>0</v>
      </c>
      <c r="N2354">
        <v>16</v>
      </c>
      <c r="O2354">
        <v>16</v>
      </c>
      <c r="P2354">
        <v>0</v>
      </c>
      <c r="Q2354">
        <v>0</v>
      </c>
    </row>
    <row r="2355" spans="1:17" x14ac:dyDescent="0.2">
      <c r="A2355" t="s">
        <v>20093</v>
      </c>
      <c r="B2355" t="s">
        <v>88</v>
      </c>
      <c r="C2355" t="s">
        <v>112</v>
      </c>
      <c r="D2355" t="s">
        <v>17736</v>
      </c>
      <c r="E2355" t="s">
        <v>83</v>
      </c>
      <c r="F2355" t="s">
        <v>17734</v>
      </c>
      <c r="G2355">
        <v>17</v>
      </c>
      <c r="H2355">
        <v>0</v>
      </c>
      <c r="I2355">
        <v>0</v>
      </c>
      <c r="J2355">
        <v>0</v>
      </c>
      <c r="K2355">
        <v>0</v>
      </c>
      <c r="L2355">
        <v>0</v>
      </c>
      <c r="M2355">
        <v>0</v>
      </c>
      <c r="N2355">
        <v>0</v>
      </c>
      <c r="O2355">
        <v>0</v>
      </c>
      <c r="P2355">
        <v>0</v>
      </c>
      <c r="Q2355">
        <v>0</v>
      </c>
    </row>
    <row r="2356" spans="1:17" x14ac:dyDescent="0.2">
      <c r="A2356" t="s">
        <v>20094</v>
      </c>
      <c r="B2356" t="s">
        <v>88</v>
      </c>
      <c r="C2356" t="s">
        <v>112</v>
      </c>
      <c r="D2356" t="s">
        <v>17736</v>
      </c>
      <c r="E2356" t="s">
        <v>81</v>
      </c>
      <c r="F2356" t="s">
        <v>4929</v>
      </c>
      <c r="G2356">
        <v>0</v>
      </c>
      <c r="H2356">
        <v>22</v>
      </c>
      <c r="I2356">
        <v>1</v>
      </c>
      <c r="J2356">
        <v>18</v>
      </c>
      <c r="K2356">
        <v>1</v>
      </c>
      <c r="L2356">
        <v>2</v>
      </c>
      <c r="M2356">
        <v>0</v>
      </c>
      <c r="N2356">
        <v>0</v>
      </c>
      <c r="O2356">
        <v>0</v>
      </c>
      <c r="P2356">
        <v>0</v>
      </c>
      <c r="Q2356">
        <v>0</v>
      </c>
    </row>
    <row r="2357" spans="1:17" x14ac:dyDescent="0.2">
      <c r="A2357" t="s">
        <v>20095</v>
      </c>
      <c r="B2357" t="s">
        <v>88</v>
      </c>
      <c r="C2357" t="s">
        <v>112</v>
      </c>
      <c r="D2357" t="s">
        <v>17736</v>
      </c>
      <c r="E2357" t="s">
        <v>81</v>
      </c>
      <c r="F2357" t="s">
        <v>4931</v>
      </c>
      <c r="G2357">
        <v>0</v>
      </c>
      <c r="H2357">
        <v>22</v>
      </c>
      <c r="I2357">
        <v>1</v>
      </c>
      <c r="J2357">
        <v>18</v>
      </c>
      <c r="K2357">
        <v>0</v>
      </c>
      <c r="L2357">
        <v>3</v>
      </c>
      <c r="M2357">
        <v>0</v>
      </c>
      <c r="N2357">
        <v>0</v>
      </c>
      <c r="O2357">
        <v>0</v>
      </c>
      <c r="P2357">
        <v>0</v>
      </c>
      <c r="Q2357">
        <v>0</v>
      </c>
    </row>
    <row r="2358" spans="1:17" x14ac:dyDescent="0.2">
      <c r="A2358" t="s">
        <v>20096</v>
      </c>
      <c r="B2358" t="s">
        <v>88</v>
      </c>
      <c r="C2358" t="s">
        <v>112</v>
      </c>
      <c r="D2358" t="s">
        <v>17736</v>
      </c>
      <c r="E2358" t="s">
        <v>81</v>
      </c>
      <c r="F2358" t="s">
        <v>4933</v>
      </c>
      <c r="G2358">
        <v>0</v>
      </c>
      <c r="H2358">
        <v>0</v>
      </c>
      <c r="I2358">
        <v>0</v>
      </c>
      <c r="J2358">
        <v>0</v>
      </c>
      <c r="K2358">
        <v>0</v>
      </c>
      <c r="L2358">
        <v>0</v>
      </c>
      <c r="M2358">
        <v>22</v>
      </c>
      <c r="N2358">
        <v>0</v>
      </c>
      <c r="O2358">
        <v>0</v>
      </c>
      <c r="P2358">
        <v>0</v>
      </c>
      <c r="Q2358">
        <v>0</v>
      </c>
    </row>
    <row r="2359" spans="1:17" x14ac:dyDescent="0.2">
      <c r="A2359" t="s">
        <v>20097</v>
      </c>
      <c r="B2359" t="s">
        <v>88</v>
      </c>
      <c r="C2359" t="s">
        <v>112</v>
      </c>
      <c r="D2359" t="s">
        <v>17736</v>
      </c>
      <c r="E2359" t="s">
        <v>81</v>
      </c>
      <c r="F2359" t="s">
        <v>4935</v>
      </c>
      <c r="G2359">
        <v>0</v>
      </c>
      <c r="H2359">
        <v>22</v>
      </c>
      <c r="I2359">
        <v>1</v>
      </c>
      <c r="J2359">
        <v>18</v>
      </c>
      <c r="K2359">
        <v>0</v>
      </c>
      <c r="L2359">
        <v>3</v>
      </c>
      <c r="M2359">
        <v>0</v>
      </c>
      <c r="N2359">
        <v>0</v>
      </c>
      <c r="O2359">
        <v>0</v>
      </c>
      <c r="P2359">
        <v>0</v>
      </c>
      <c r="Q2359">
        <v>0</v>
      </c>
    </row>
    <row r="2360" spans="1:17" x14ac:dyDescent="0.2">
      <c r="A2360" t="s">
        <v>20098</v>
      </c>
      <c r="B2360" t="s">
        <v>88</v>
      </c>
      <c r="C2360" t="s">
        <v>112</v>
      </c>
      <c r="D2360" t="s">
        <v>17736</v>
      </c>
      <c r="E2360" t="s">
        <v>81</v>
      </c>
      <c r="F2360" t="s">
        <v>4937</v>
      </c>
      <c r="G2360">
        <v>0</v>
      </c>
      <c r="H2360">
        <v>22</v>
      </c>
      <c r="I2360">
        <v>1</v>
      </c>
      <c r="J2360">
        <v>18</v>
      </c>
      <c r="K2360">
        <v>0</v>
      </c>
      <c r="L2360">
        <v>3</v>
      </c>
      <c r="M2360">
        <v>0</v>
      </c>
      <c r="N2360">
        <v>0</v>
      </c>
      <c r="O2360">
        <v>0</v>
      </c>
      <c r="P2360">
        <v>0</v>
      </c>
      <c r="Q2360">
        <v>0</v>
      </c>
    </row>
    <row r="2361" spans="1:17" x14ac:dyDescent="0.2">
      <c r="A2361" t="s">
        <v>20099</v>
      </c>
      <c r="B2361" t="s">
        <v>88</v>
      </c>
      <c r="C2361" t="s">
        <v>112</v>
      </c>
      <c r="D2361" t="s">
        <v>17736</v>
      </c>
      <c r="E2361" t="s">
        <v>81</v>
      </c>
      <c r="F2361" t="s">
        <v>4939</v>
      </c>
      <c r="G2361">
        <v>0</v>
      </c>
      <c r="H2361">
        <v>0</v>
      </c>
      <c r="I2361">
        <v>0</v>
      </c>
      <c r="J2361">
        <v>0</v>
      </c>
      <c r="K2361">
        <v>0</v>
      </c>
      <c r="L2361">
        <v>0</v>
      </c>
      <c r="M2361">
        <v>22</v>
      </c>
      <c r="N2361">
        <v>0</v>
      </c>
      <c r="O2361">
        <v>0</v>
      </c>
      <c r="P2361">
        <v>0</v>
      </c>
      <c r="Q2361">
        <v>0</v>
      </c>
    </row>
    <row r="2362" spans="1:17" x14ac:dyDescent="0.2">
      <c r="A2362" t="s">
        <v>20100</v>
      </c>
      <c r="B2362" t="s">
        <v>88</v>
      </c>
      <c r="C2362" t="s">
        <v>112</v>
      </c>
      <c r="D2362" t="s">
        <v>17736</v>
      </c>
      <c r="E2362" t="s">
        <v>81</v>
      </c>
      <c r="F2362" t="s">
        <v>4941</v>
      </c>
      <c r="G2362">
        <v>0</v>
      </c>
      <c r="H2362">
        <v>22</v>
      </c>
      <c r="I2362">
        <v>1</v>
      </c>
      <c r="J2362">
        <v>18</v>
      </c>
      <c r="K2362">
        <v>1</v>
      </c>
      <c r="L2362">
        <v>2</v>
      </c>
      <c r="M2362">
        <v>0</v>
      </c>
      <c r="N2362">
        <v>0</v>
      </c>
      <c r="O2362">
        <v>0</v>
      </c>
      <c r="P2362">
        <v>0</v>
      </c>
      <c r="Q2362">
        <v>0</v>
      </c>
    </row>
    <row r="2363" spans="1:17" x14ac:dyDescent="0.2">
      <c r="A2363" t="s">
        <v>20101</v>
      </c>
      <c r="B2363" t="s">
        <v>88</v>
      </c>
      <c r="C2363" t="s">
        <v>112</v>
      </c>
      <c r="D2363" t="s">
        <v>17736</v>
      </c>
      <c r="E2363" t="s">
        <v>81</v>
      </c>
      <c r="F2363" t="s">
        <v>4943</v>
      </c>
      <c r="G2363">
        <v>0</v>
      </c>
      <c r="H2363">
        <v>0</v>
      </c>
      <c r="I2363">
        <v>0</v>
      </c>
      <c r="J2363">
        <v>0</v>
      </c>
      <c r="K2363">
        <v>0</v>
      </c>
      <c r="L2363">
        <v>0</v>
      </c>
      <c r="M2363">
        <v>22</v>
      </c>
      <c r="N2363">
        <v>0</v>
      </c>
      <c r="O2363">
        <v>0</v>
      </c>
      <c r="P2363">
        <v>0</v>
      </c>
      <c r="Q2363">
        <v>0</v>
      </c>
    </row>
    <row r="2364" spans="1:17" x14ac:dyDescent="0.2">
      <c r="A2364" t="s">
        <v>20102</v>
      </c>
      <c r="B2364" t="s">
        <v>88</v>
      </c>
      <c r="C2364" t="s">
        <v>112</v>
      </c>
      <c r="D2364" t="s">
        <v>17736</v>
      </c>
      <c r="E2364" t="s">
        <v>81</v>
      </c>
      <c r="F2364" t="s">
        <v>4925</v>
      </c>
      <c r="G2364">
        <v>0</v>
      </c>
      <c r="H2364">
        <v>0</v>
      </c>
      <c r="I2364">
        <v>0</v>
      </c>
      <c r="J2364">
        <v>0</v>
      </c>
      <c r="K2364">
        <v>0</v>
      </c>
      <c r="L2364">
        <v>0</v>
      </c>
      <c r="M2364">
        <v>0</v>
      </c>
      <c r="N2364">
        <v>22</v>
      </c>
      <c r="O2364">
        <v>19</v>
      </c>
      <c r="P2364">
        <v>2</v>
      </c>
      <c r="Q2364">
        <v>1</v>
      </c>
    </row>
    <row r="2365" spans="1:17" x14ac:dyDescent="0.2">
      <c r="A2365" t="s">
        <v>20103</v>
      </c>
      <c r="B2365" t="s">
        <v>88</v>
      </c>
      <c r="C2365" t="s">
        <v>112</v>
      </c>
      <c r="D2365" t="s">
        <v>17736</v>
      </c>
      <c r="E2365" t="s">
        <v>81</v>
      </c>
      <c r="F2365" t="s">
        <v>4927</v>
      </c>
      <c r="G2365">
        <v>0</v>
      </c>
      <c r="H2365">
        <v>0</v>
      </c>
      <c r="I2365">
        <v>0</v>
      </c>
      <c r="J2365">
        <v>0</v>
      </c>
      <c r="K2365">
        <v>0</v>
      </c>
      <c r="L2365">
        <v>0</v>
      </c>
      <c r="M2365">
        <v>0</v>
      </c>
      <c r="N2365">
        <v>20</v>
      </c>
      <c r="O2365">
        <v>18</v>
      </c>
      <c r="P2365">
        <v>2</v>
      </c>
      <c r="Q2365">
        <v>0</v>
      </c>
    </row>
    <row r="2366" spans="1:17" x14ac:dyDescent="0.2">
      <c r="A2366" t="s">
        <v>20104</v>
      </c>
      <c r="B2366" t="s">
        <v>88</v>
      </c>
      <c r="C2366" t="s">
        <v>112</v>
      </c>
      <c r="D2366" t="s">
        <v>17736</v>
      </c>
      <c r="E2366" t="s">
        <v>81</v>
      </c>
      <c r="F2366" t="s">
        <v>17734</v>
      </c>
      <c r="G2366">
        <v>22</v>
      </c>
      <c r="H2366">
        <v>0</v>
      </c>
      <c r="I2366">
        <v>0</v>
      </c>
      <c r="J2366">
        <v>0</v>
      </c>
      <c r="K2366">
        <v>0</v>
      </c>
      <c r="L2366">
        <v>0</v>
      </c>
      <c r="M2366">
        <v>0</v>
      </c>
      <c r="N2366">
        <v>0</v>
      </c>
      <c r="O2366">
        <v>0</v>
      </c>
      <c r="P2366">
        <v>0</v>
      </c>
      <c r="Q2366">
        <v>0</v>
      </c>
    </row>
    <row r="2367" spans="1:17" x14ac:dyDescent="0.2">
      <c r="A2367" t="s">
        <v>20105</v>
      </c>
      <c r="B2367" t="s">
        <v>88</v>
      </c>
      <c r="C2367" t="s">
        <v>112</v>
      </c>
      <c r="D2367" t="s">
        <v>17748</v>
      </c>
      <c r="E2367" t="s">
        <v>83</v>
      </c>
      <c r="F2367" t="s">
        <v>17749</v>
      </c>
      <c r="G2367">
        <v>0</v>
      </c>
      <c r="H2367">
        <v>0</v>
      </c>
      <c r="I2367">
        <v>0</v>
      </c>
      <c r="J2367">
        <v>0</v>
      </c>
      <c r="K2367">
        <v>0</v>
      </c>
      <c r="L2367">
        <v>0</v>
      </c>
      <c r="M2367">
        <v>0</v>
      </c>
      <c r="N2367">
        <v>4</v>
      </c>
      <c r="O2367">
        <v>3</v>
      </c>
      <c r="P2367">
        <v>1</v>
      </c>
      <c r="Q2367">
        <v>0</v>
      </c>
    </row>
    <row r="2368" spans="1:17" x14ac:dyDescent="0.2">
      <c r="A2368" t="s">
        <v>20106</v>
      </c>
      <c r="B2368" t="s">
        <v>88</v>
      </c>
      <c r="C2368" t="s">
        <v>112</v>
      </c>
      <c r="D2368" t="s">
        <v>17748</v>
      </c>
      <c r="E2368" t="s">
        <v>83</v>
      </c>
      <c r="F2368" t="s">
        <v>17734</v>
      </c>
      <c r="G2368">
        <v>4</v>
      </c>
      <c r="H2368">
        <v>0</v>
      </c>
      <c r="I2368">
        <v>0</v>
      </c>
      <c r="J2368">
        <v>0</v>
      </c>
      <c r="K2368">
        <v>0</v>
      </c>
      <c r="L2368">
        <v>0</v>
      </c>
      <c r="M2368">
        <v>0</v>
      </c>
      <c r="N2368">
        <v>0</v>
      </c>
      <c r="O2368">
        <v>0</v>
      </c>
      <c r="P2368">
        <v>0</v>
      </c>
      <c r="Q2368">
        <v>0</v>
      </c>
    </row>
    <row r="2369" spans="1:17" x14ac:dyDescent="0.2">
      <c r="A2369" t="s">
        <v>20107</v>
      </c>
      <c r="B2369" t="s">
        <v>88</v>
      </c>
      <c r="C2369" t="s">
        <v>112</v>
      </c>
      <c r="D2369" t="s">
        <v>17748</v>
      </c>
      <c r="E2369" t="s">
        <v>81</v>
      </c>
      <c r="F2369" t="s">
        <v>17749</v>
      </c>
      <c r="G2369">
        <v>0</v>
      </c>
      <c r="H2369">
        <v>0</v>
      </c>
      <c r="I2369">
        <v>0</v>
      </c>
      <c r="J2369">
        <v>0</v>
      </c>
      <c r="K2369">
        <v>0</v>
      </c>
      <c r="L2369">
        <v>0</v>
      </c>
      <c r="M2369">
        <v>0</v>
      </c>
      <c r="N2369">
        <v>5</v>
      </c>
      <c r="O2369">
        <v>5</v>
      </c>
      <c r="P2369">
        <v>0</v>
      </c>
      <c r="Q2369">
        <v>0</v>
      </c>
    </row>
    <row r="2370" spans="1:17" x14ac:dyDescent="0.2">
      <c r="A2370" t="s">
        <v>20108</v>
      </c>
      <c r="B2370" t="s">
        <v>88</v>
      </c>
      <c r="C2370" t="s">
        <v>112</v>
      </c>
      <c r="D2370" t="s">
        <v>17748</v>
      </c>
      <c r="E2370" t="s">
        <v>81</v>
      </c>
      <c r="F2370" t="s">
        <v>17734</v>
      </c>
      <c r="G2370">
        <v>5</v>
      </c>
      <c r="H2370">
        <v>0</v>
      </c>
      <c r="I2370">
        <v>0</v>
      </c>
      <c r="J2370">
        <v>0</v>
      </c>
      <c r="K2370">
        <v>0</v>
      </c>
      <c r="L2370">
        <v>0</v>
      </c>
      <c r="M2370">
        <v>0</v>
      </c>
      <c r="N2370">
        <v>0</v>
      </c>
      <c r="O2370">
        <v>0</v>
      </c>
      <c r="P2370">
        <v>0</v>
      </c>
      <c r="Q2370">
        <v>0</v>
      </c>
    </row>
    <row r="2371" spans="1:17" x14ac:dyDescent="0.2">
      <c r="A2371" t="s">
        <v>20109</v>
      </c>
      <c r="B2371" t="s">
        <v>88</v>
      </c>
      <c r="C2371" t="s">
        <v>113</v>
      </c>
      <c r="D2371" t="s">
        <v>17768</v>
      </c>
      <c r="E2371" t="s">
        <v>83</v>
      </c>
      <c r="F2371" t="s">
        <v>17734</v>
      </c>
      <c r="G2371">
        <v>4</v>
      </c>
      <c r="H2371">
        <v>0</v>
      </c>
      <c r="I2371">
        <v>0</v>
      </c>
      <c r="J2371">
        <v>0</v>
      </c>
      <c r="K2371">
        <v>0</v>
      </c>
      <c r="L2371">
        <v>0</v>
      </c>
      <c r="M2371">
        <v>0</v>
      </c>
      <c r="N2371">
        <v>0</v>
      </c>
      <c r="O2371">
        <v>0</v>
      </c>
      <c r="P2371">
        <v>0</v>
      </c>
      <c r="Q2371">
        <v>0</v>
      </c>
    </row>
    <row r="2372" spans="1:17" x14ac:dyDescent="0.2">
      <c r="A2372" t="s">
        <v>20110</v>
      </c>
      <c r="B2372" t="s">
        <v>88</v>
      </c>
      <c r="C2372" t="s">
        <v>113</v>
      </c>
      <c r="D2372" t="s">
        <v>17736</v>
      </c>
      <c r="E2372" t="s">
        <v>83</v>
      </c>
      <c r="F2372" t="s">
        <v>4929</v>
      </c>
      <c r="G2372">
        <v>0</v>
      </c>
      <c r="H2372">
        <v>19</v>
      </c>
      <c r="I2372">
        <v>4</v>
      </c>
      <c r="J2372">
        <v>13</v>
      </c>
      <c r="K2372">
        <v>1</v>
      </c>
      <c r="L2372">
        <v>1</v>
      </c>
      <c r="M2372">
        <v>0</v>
      </c>
      <c r="N2372">
        <v>0</v>
      </c>
      <c r="O2372">
        <v>0</v>
      </c>
      <c r="P2372">
        <v>0</v>
      </c>
      <c r="Q2372">
        <v>0</v>
      </c>
    </row>
    <row r="2373" spans="1:17" x14ac:dyDescent="0.2">
      <c r="A2373" t="s">
        <v>20111</v>
      </c>
      <c r="B2373" t="s">
        <v>88</v>
      </c>
      <c r="C2373" t="s">
        <v>113</v>
      </c>
      <c r="D2373" t="s">
        <v>17736</v>
      </c>
      <c r="E2373" t="s">
        <v>83</v>
      </c>
      <c r="F2373" t="s">
        <v>4931</v>
      </c>
      <c r="G2373">
        <v>0</v>
      </c>
      <c r="H2373">
        <v>19</v>
      </c>
      <c r="I2373">
        <v>4</v>
      </c>
      <c r="J2373">
        <v>13</v>
      </c>
      <c r="K2373">
        <v>1</v>
      </c>
      <c r="L2373">
        <v>1</v>
      </c>
      <c r="M2373">
        <v>0</v>
      </c>
      <c r="N2373">
        <v>0</v>
      </c>
      <c r="O2373">
        <v>0</v>
      </c>
      <c r="P2373">
        <v>0</v>
      </c>
      <c r="Q2373">
        <v>0</v>
      </c>
    </row>
    <row r="2374" spans="1:17" x14ac:dyDescent="0.2">
      <c r="A2374" t="s">
        <v>20112</v>
      </c>
      <c r="B2374" t="s">
        <v>88</v>
      </c>
      <c r="C2374" t="s">
        <v>178</v>
      </c>
      <c r="D2374" t="s">
        <v>17736</v>
      </c>
      <c r="E2374" t="s">
        <v>81</v>
      </c>
      <c r="F2374" t="s">
        <v>4929</v>
      </c>
      <c r="G2374">
        <v>0</v>
      </c>
      <c r="H2374">
        <v>37</v>
      </c>
      <c r="I2374">
        <v>1</v>
      </c>
      <c r="J2374">
        <v>31</v>
      </c>
      <c r="K2374">
        <v>4</v>
      </c>
      <c r="L2374">
        <v>1</v>
      </c>
      <c r="M2374">
        <v>0</v>
      </c>
      <c r="N2374">
        <v>0</v>
      </c>
      <c r="O2374">
        <v>0</v>
      </c>
      <c r="P2374">
        <v>0</v>
      </c>
      <c r="Q2374">
        <v>0</v>
      </c>
    </row>
    <row r="2375" spans="1:17" x14ac:dyDescent="0.2">
      <c r="A2375" t="s">
        <v>20113</v>
      </c>
      <c r="B2375" t="s">
        <v>88</v>
      </c>
      <c r="C2375" t="s">
        <v>178</v>
      </c>
      <c r="D2375" t="s">
        <v>17736</v>
      </c>
      <c r="E2375" t="s">
        <v>81</v>
      </c>
      <c r="F2375" t="s">
        <v>4931</v>
      </c>
      <c r="G2375">
        <v>0</v>
      </c>
      <c r="H2375">
        <v>37</v>
      </c>
      <c r="I2375">
        <v>1</v>
      </c>
      <c r="J2375">
        <v>31</v>
      </c>
      <c r="K2375">
        <v>4</v>
      </c>
      <c r="L2375">
        <v>1</v>
      </c>
      <c r="M2375">
        <v>0</v>
      </c>
      <c r="N2375">
        <v>0</v>
      </c>
      <c r="O2375">
        <v>0</v>
      </c>
      <c r="P2375">
        <v>0</v>
      </c>
      <c r="Q2375">
        <v>0</v>
      </c>
    </row>
    <row r="2376" spans="1:17" x14ac:dyDescent="0.2">
      <c r="A2376" t="s">
        <v>20114</v>
      </c>
      <c r="B2376" t="s">
        <v>88</v>
      </c>
      <c r="C2376" t="s">
        <v>178</v>
      </c>
      <c r="D2376" t="s">
        <v>17736</v>
      </c>
      <c r="E2376" t="s">
        <v>81</v>
      </c>
      <c r="F2376" t="s">
        <v>4933</v>
      </c>
      <c r="G2376">
        <v>0</v>
      </c>
      <c r="H2376">
        <v>0</v>
      </c>
      <c r="I2376">
        <v>0</v>
      </c>
      <c r="J2376">
        <v>0</v>
      </c>
      <c r="K2376">
        <v>0</v>
      </c>
      <c r="L2376">
        <v>0</v>
      </c>
      <c r="M2376">
        <v>37</v>
      </c>
      <c r="N2376">
        <v>0</v>
      </c>
      <c r="O2376">
        <v>0</v>
      </c>
      <c r="P2376">
        <v>0</v>
      </c>
      <c r="Q2376">
        <v>0</v>
      </c>
    </row>
    <row r="2377" spans="1:17" x14ac:dyDescent="0.2">
      <c r="A2377" t="s">
        <v>20115</v>
      </c>
      <c r="B2377" t="s">
        <v>88</v>
      </c>
      <c r="C2377" t="s">
        <v>178</v>
      </c>
      <c r="D2377" t="s">
        <v>17736</v>
      </c>
      <c r="E2377" t="s">
        <v>81</v>
      </c>
      <c r="F2377" t="s">
        <v>4935</v>
      </c>
      <c r="G2377">
        <v>0</v>
      </c>
      <c r="H2377">
        <v>37</v>
      </c>
      <c r="I2377">
        <v>1</v>
      </c>
      <c r="J2377">
        <v>31</v>
      </c>
      <c r="K2377">
        <v>4</v>
      </c>
      <c r="L2377">
        <v>1</v>
      </c>
      <c r="M2377">
        <v>0</v>
      </c>
      <c r="N2377">
        <v>0</v>
      </c>
      <c r="O2377">
        <v>0</v>
      </c>
      <c r="P2377">
        <v>0</v>
      </c>
      <c r="Q2377">
        <v>0</v>
      </c>
    </row>
    <row r="2378" spans="1:17" x14ac:dyDescent="0.2">
      <c r="A2378" t="s">
        <v>20116</v>
      </c>
      <c r="B2378" t="s">
        <v>88</v>
      </c>
      <c r="C2378" t="s">
        <v>178</v>
      </c>
      <c r="D2378" t="s">
        <v>17736</v>
      </c>
      <c r="E2378" t="s">
        <v>81</v>
      </c>
      <c r="F2378" t="s">
        <v>4937</v>
      </c>
      <c r="G2378">
        <v>0</v>
      </c>
      <c r="H2378">
        <v>37</v>
      </c>
      <c r="I2378">
        <v>1</v>
      </c>
      <c r="J2378">
        <v>31</v>
      </c>
      <c r="K2378">
        <v>5</v>
      </c>
      <c r="L2378">
        <v>0</v>
      </c>
      <c r="M2378">
        <v>0</v>
      </c>
      <c r="N2378">
        <v>0</v>
      </c>
      <c r="O2378">
        <v>0</v>
      </c>
      <c r="P2378">
        <v>0</v>
      </c>
      <c r="Q2378">
        <v>0</v>
      </c>
    </row>
    <row r="2379" spans="1:17" x14ac:dyDescent="0.2">
      <c r="A2379" t="s">
        <v>20117</v>
      </c>
      <c r="B2379" t="s">
        <v>88</v>
      </c>
      <c r="C2379" t="s">
        <v>178</v>
      </c>
      <c r="D2379" t="s">
        <v>17736</v>
      </c>
      <c r="E2379" t="s">
        <v>81</v>
      </c>
      <c r="F2379" t="s">
        <v>4939</v>
      </c>
      <c r="G2379">
        <v>0</v>
      </c>
      <c r="H2379">
        <v>0</v>
      </c>
      <c r="I2379">
        <v>0</v>
      </c>
      <c r="J2379">
        <v>0</v>
      </c>
      <c r="K2379">
        <v>0</v>
      </c>
      <c r="L2379">
        <v>0</v>
      </c>
      <c r="M2379">
        <v>37</v>
      </c>
      <c r="N2379">
        <v>0</v>
      </c>
      <c r="O2379">
        <v>0</v>
      </c>
      <c r="P2379">
        <v>0</v>
      </c>
      <c r="Q2379">
        <v>0</v>
      </c>
    </row>
    <row r="2380" spans="1:17" x14ac:dyDescent="0.2">
      <c r="A2380" t="s">
        <v>20118</v>
      </c>
      <c r="B2380" t="s">
        <v>88</v>
      </c>
      <c r="C2380" t="s">
        <v>178</v>
      </c>
      <c r="D2380" t="s">
        <v>17736</v>
      </c>
      <c r="E2380" t="s">
        <v>81</v>
      </c>
      <c r="F2380" t="s">
        <v>4941</v>
      </c>
      <c r="G2380">
        <v>0</v>
      </c>
      <c r="H2380">
        <v>37</v>
      </c>
      <c r="I2380">
        <v>1</v>
      </c>
      <c r="J2380">
        <v>31</v>
      </c>
      <c r="K2380">
        <v>4</v>
      </c>
      <c r="L2380">
        <v>1</v>
      </c>
      <c r="M2380">
        <v>0</v>
      </c>
      <c r="N2380">
        <v>0</v>
      </c>
      <c r="O2380">
        <v>0</v>
      </c>
      <c r="P2380">
        <v>0</v>
      </c>
      <c r="Q2380">
        <v>0</v>
      </c>
    </row>
    <row r="2381" spans="1:17" x14ac:dyDescent="0.2">
      <c r="A2381" t="s">
        <v>20119</v>
      </c>
      <c r="B2381" t="s">
        <v>88</v>
      </c>
      <c r="C2381" t="s">
        <v>178</v>
      </c>
      <c r="D2381" t="s">
        <v>17736</v>
      </c>
      <c r="E2381" t="s">
        <v>81</v>
      </c>
      <c r="F2381" t="s">
        <v>4943</v>
      </c>
      <c r="G2381">
        <v>0</v>
      </c>
      <c r="H2381">
        <v>0</v>
      </c>
      <c r="I2381">
        <v>0</v>
      </c>
      <c r="J2381">
        <v>0</v>
      </c>
      <c r="K2381">
        <v>0</v>
      </c>
      <c r="L2381">
        <v>0</v>
      </c>
      <c r="M2381">
        <v>37</v>
      </c>
      <c r="N2381">
        <v>0</v>
      </c>
      <c r="O2381">
        <v>0</v>
      </c>
      <c r="P2381">
        <v>0</v>
      </c>
      <c r="Q2381">
        <v>0</v>
      </c>
    </row>
    <row r="2382" spans="1:17" x14ac:dyDescent="0.2">
      <c r="A2382" t="s">
        <v>20120</v>
      </c>
      <c r="B2382" t="s">
        <v>88</v>
      </c>
      <c r="C2382" t="s">
        <v>178</v>
      </c>
      <c r="D2382" t="s">
        <v>17736</v>
      </c>
      <c r="E2382" t="s">
        <v>81</v>
      </c>
      <c r="F2382" t="s">
        <v>4925</v>
      </c>
      <c r="G2382">
        <v>0</v>
      </c>
      <c r="H2382">
        <v>0</v>
      </c>
      <c r="I2382">
        <v>0</v>
      </c>
      <c r="J2382">
        <v>0</v>
      </c>
      <c r="K2382">
        <v>0</v>
      </c>
      <c r="L2382">
        <v>0</v>
      </c>
      <c r="M2382">
        <v>0</v>
      </c>
      <c r="N2382">
        <v>37</v>
      </c>
      <c r="O2382">
        <v>36</v>
      </c>
      <c r="P2382">
        <v>1</v>
      </c>
      <c r="Q2382">
        <v>0</v>
      </c>
    </row>
    <row r="2383" spans="1:17" x14ac:dyDescent="0.2">
      <c r="A2383" t="s">
        <v>20121</v>
      </c>
      <c r="B2383" t="s">
        <v>88</v>
      </c>
      <c r="C2383" t="s">
        <v>178</v>
      </c>
      <c r="D2383" t="s">
        <v>17736</v>
      </c>
      <c r="E2383" t="s">
        <v>81</v>
      </c>
      <c r="F2383" t="s">
        <v>4927</v>
      </c>
      <c r="G2383">
        <v>0</v>
      </c>
      <c r="H2383">
        <v>0</v>
      </c>
      <c r="I2383">
        <v>0</v>
      </c>
      <c r="J2383">
        <v>0</v>
      </c>
      <c r="K2383">
        <v>0</v>
      </c>
      <c r="L2383">
        <v>0</v>
      </c>
      <c r="M2383">
        <v>0</v>
      </c>
      <c r="N2383">
        <v>33</v>
      </c>
      <c r="O2383">
        <v>32</v>
      </c>
      <c r="P2383">
        <v>1</v>
      </c>
      <c r="Q2383">
        <v>0</v>
      </c>
    </row>
    <row r="2384" spans="1:17" x14ac:dyDescent="0.2">
      <c r="A2384" t="s">
        <v>20122</v>
      </c>
      <c r="B2384" t="s">
        <v>88</v>
      </c>
      <c r="C2384" t="s">
        <v>178</v>
      </c>
      <c r="D2384" t="s">
        <v>17736</v>
      </c>
      <c r="E2384" t="s">
        <v>81</v>
      </c>
      <c r="F2384" t="s">
        <v>17734</v>
      </c>
      <c r="G2384">
        <v>37</v>
      </c>
      <c r="H2384">
        <v>0</v>
      </c>
      <c r="I2384">
        <v>0</v>
      </c>
      <c r="J2384">
        <v>0</v>
      </c>
      <c r="K2384">
        <v>0</v>
      </c>
      <c r="L2384">
        <v>0</v>
      </c>
      <c r="M2384">
        <v>0</v>
      </c>
      <c r="N2384">
        <v>0</v>
      </c>
      <c r="O2384">
        <v>0</v>
      </c>
      <c r="P2384">
        <v>0</v>
      </c>
      <c r="Q2384">
        <v>0</v>
      </c>
    </row>
    <row r="2385" spans="1:17" x14ac:dyDescent="0.2">
      <c r="A2385" t="s">
        <v>20123</v>
      </c>
      <c r="B2385" t="s">
        <v>88</v>
      </c>
      <c r="C2385" t="s">
        <v>178</v>
      </c>
      <c r="D2385" t="s">
        <v>17748</v>
      </c>
      <c r="E2385" t="s">
        <v>83</v>
      </c>
      <c r="F2385" t="s">
        <v>17749</v>
      </c>
      <c r="G2385">
        <v>0</v>
      </c>
      <c r="H2385">
        <v>0</v>
      </c>
      <c r="I2385">
        <v>0</v>
      </c>
      <c r="J2385">
        <v>0</v>
      </c>
      <c r="K2385">
        <v>0</v>
      </c>
      <c r="L2385">
        <v>0</v>
      </c>
      <c r="M2385">
        <v>0</v>
      </c>
      <c r="N2385">
        <v>1</v>
      </c>
      <c r="O2385">
        <v>1</v>
      </c>
      <c r="P2385">
        <v>0</v>
      </c>
      <c r="Q2385">
        <v>0</v>
      </c>
    </row>
    <row r="2386" spans="1:17" x14ac:dyDescent="0.2">
      <c r="A2386" t="s">
        <v>20124</v>
      </c>
      <c r="B2386" t="s">
        <v>88</v>
      </c>
      <c r="C2386" t="s">
        <v>178</v>
      </c>
      <c r="D2386" t="s">
        <v>17748</v>
      </c>
      <c r="E2386" t="s">
        <v>83</v>
      </c>
      <c r="F2386" t="s">
        <v>17734</v>
      </c>
      <c r="G2386">
        <v>1</v>
      </c>
      <c r="H2386">
        <v>0</v>
      </c>
      <c r="I2386">
        <v>0</v>
      </c>
      <c r="J2386">
        <v>0</v>
      </c>
      <c r="K2386">
        <v>0</v>
      </c>
      <c r="L2386">
        <v>0</v>
      </c>
      <c r="M2386">
        <v>0</v>
      </c>
      <c r="N2386">
        <v>0</v>
      </c>
      <c r="O2386">
        <v>0</v>
      </c>
      <c r="P2386">
        <v>0</v>
      </c>
      <c r="Q2386">
        <v>0</v>
      </c>
    </row>
    <row r="2387" spans="1:17" x14ac:dyDescent="0.2">
      <c r="A2387" t="s">
        <v>20125</v>
      </c>
      <c r="B2387" t="s">
        <v>88</v>
      </c>
      <c r="C2387" t="s">
        <v>178</v>
      </c>
      <c r="D2387" t="s">
        <v>17748</v>
      </c>
      <c r="E2387" t="s">
        <v>81</v>
      </c>
      <c r="F2387" t="s">
        <v>17749</v>
      </c>
      <c r="G2387">
        <v>0</v>
      </c>
      <c r="H2387">
        <v>0</v>
      </c>
      <c r="I2387">
        <v>0</v>
      </c>
      <c r="J2387">
        <v>0</v>
      </c>
      <c r="K2387">
        <v>0</v>
      </c>
      <c r="L2387">
        <v>0</v>
      </c>
      <c r="M2387">
        <v>0</v>
      </c>
      <c r="N2387">
        <v>4</v>
      </c>
      <c r="O2387">
        <v>3</v>
      </c>
      <c r="P2387">
        <v>1</v>
      </c>
      <c r="Q2387">
        <v>0</v>
      </c>
    </row>
    <row r="2388" spans="1:17" x14ac:dyDescent="0.2">
      <c r="A2388" t="s">
        <v>20126</v>
      </c>
      <c r="B2388" t="s">
        <v>88</v>
      </c>
      <c r="C2388" t="s">
        <v>178</v>
      </c>
      <c r="D2388" t="s">
        <v>17748</v>
      </c>
      <c r="E2388" t="s">
        <v>81</v>
      </c>
      <c r="F2388" t="s">
        <v>17734</v>
      </c>
      <c r="G2388">
        <v>4</v>
      </c>
      <c r="H2388">
        <v>0</v>
      </c>
      <c r="I2388">
        <v>0</v>
      </c>
      <c r="J2388">
        <v>0</v>
      </c>
      <c r="K2388">
        <v>0</v>
      </c>
      <c r="L2388">
        <v>0</v>
      </c>
      <c r="M2388">
        <v>0</v>
      </c>
      <c r="N2388">
        <v>0</v>
      </c>
      <c r="O2388">
        <v>0</v>
      </c>
      <c r="P2388">
        <v>0</v>
      </c>
      <c r="Q2388">
        <v>0</v>
      </c>
    </row>
    <row r="2389" spans="1:17" x14ac:dyDescent="0.2">
      <c r="A2389" t="s">
        <v>20127</v>
      </c>
      <c r="B2389" t="s">
        <v>88</v>
      </c>
      <c r="C2389" t="s">
        <v>178</v>
      </c>
      <c r="D2389" t="s">
        <v>17754</v>
      </c>
      <c r="E2389" t="s">
        <v>83</v>
      </c>
      <c r="F2389" t="s">
        <v>17734</v>
      </c>
      <c r="G2389">
        <v>3</v>
      </c>
      <c r="H2389">
        <v>0</v>
      </c>
      <c r="I2389">
        <v>0</v>
      </c>
      <c r="J2389">
        <v>0</v>
      </c>
      <c r="K2389">
        <v>0</v>
      </c>
      <c r="L2389">
        <v>0</v>
      </c>
      <c r="M2389">
        <v>0</v>
      </c>
      <c r="N2389">
        <v>0</v>
      </c>
      <c r="O2389">
        <v>0</v>
      </c>
      <c r="P2389">
        <v>0</v>
      </c>
      <c r="Q2389">
        <v>0</v>
      </c>
    </row>
    <row r="2390" spans="1:17" x14ac:dyDescent="0.2">
      <c r="A2390" t="s">
        <v>20128</v>
      </c>
      <c r="B2390" t="s">
        <v>88</v>
      </c>
      <c r="C2390" t="s">
        <v>178</v>
      </c>
      <c r="D2390" t="s">
        <v>17754</v>
      </c>
      <c r="E2390" t="s">
        <v>81</v>
      </c>
      <c r="F2390" t="s">
        <v>17734</v>
      </c>
      <c r="G2390">
        <v>4</v>
      </c>
      <c r="H2390">
        <v>0</v>
      </c>
      <c r="I2390">
        <v>0</v>
      </c>
      <c r="J2390">
        <v>0</v>
      </c>
      <c r="K2390">
        <v>0</v>
      </c>
      <c r="L2390">
        <v>0</v>
      </c>
      <c r="M2390">
        <v>0</v>
      </c>
      <c r="N2390">
        <v>0</v>
      </c>
      <c r="O2390">
        <v>0</v>
      </c>
      <c r="P2390">
        <v>0</v>
      </c>
      <c r="Q2390">
        <v>0</v>
      </c>
    </row>
    <row r="2391" spans="1:17" x14ac:dyDescent="0.2">
      <c r="A2391" t="s">
        <v>20129</v>
      </c>
      <c r="B2391" t="s">
        <v>88</v>
      </c>
      <c r="C2391" t="s">
        <v>179</v>
      </c>
      <c r="D2391" t="s">
        <v>17768</v>
      </c>
      <c r="E2391" t="s">
        <v>83</v>
      </c>
      <c r="F2391" t="s">
        <v>17734</v>
      </c>
      <c r="G2391">
        <v>4</v>
      </c>
      <c r="H2391">
        <v>0</v>
      </c>
      <c r="I2391">
        <v>0</v>
      </c>
      <c r="J2391">
        <v>0</v>
      </c>
      <c r="K2391">
        <v>0</v>
      </c>
      <c r="L2391">
        <v>0</v>
      </c>
      <c r="M2391">
        <v>0</v>
      </c>
      <c r="N2391">
        <v>0</v>
      </c>
      <c r="O2391">
        <v>0</v>
      </c>
      <c r="P2391">
        <v>0</v>
      </c>
      <c r="Q2391">
        <v>0</v>
      </c>
    </row>
    <row r="2392" spans="1:17" x14ac:dyDescent="0.2">
      <c r="A2392" t="s">
        <v>20130</v>
      </c>
      <c r="B2392" t="s">
        <v>88</v>
      </c>
      <c r="C2392" t="s">
        <v>179</v>
      </c>
      <c r="D2392" t="s">
        <v>17768</v>
      </c>
      <c r="E2392" t="s">
        <v>81</v>
      </c>
      <c r="F2392" t="s">
        <v>17734</v>
      </c>
      <c r="G2392">
        <v>4</v>
      </c>
      <c r="H2392">
        <v>0</v>
      </c>
      <c r="I2392">
        <v>0</v>
      </c>
      <c r="J2392">
        <v>0</v>
      </c>
      <c r="K2392">
        <v>0</v>
      </c>
      <c r="L2392">
        <v>0</v>
      </c>
      <c r="M2392">
        <v>0</v>
      </c>
      <c r="N2392">
        <v>0</v>
      </c>
      <c r="O2392">
        <v>0</v>
      </c>
      <c r="P2392">
        <v>0</v>
      </c>
      <c r="Q2392">
        <v>0</v>
      </c>
    </row>
    <row r="2393" spans="1:17" x14ac:dyDescent="0.2">
      <c r="A2393" t="s">
        <v>20131</v>
      </c>
      <c r="B2393" t="s">
        <v>88</v>
      </c>
      <c r="C2393" t="s">
        <v>179</v>
      </c>
      <c r="D2393" t="s">
        <v>17736</v>
      </c>
      <c r="E2393" t="s">
        <v>83</v>
      </c>
      <c r="F2393" t="s">
        <v>4929</v>
      </c>
      <c r="G2393">
        <v>0</v>
      </c>
      <c r="H2393">
        <v>14</v>
      </c>
      <c r="I2393">
        <v>3</v>
      </c>
      <c r="J2393">
        <v>9</v>
      </c>
      <c r="K2393">
        <v>2</v>
      </c>
      <c r="L2393">
        <v>0</v>
      </c>
      <c r="M2393">
        <v>0</v>
      </c>
      <c r="N2393">
        <v>0</v>
      </c>
      <c r="O2393">
        <v>0</v>
      </c>
      <c r="P2393">
        <v>0</v>
      </c>
      <c r="Q2393">
        <v>0</v>
      </c>
    </row>
    <row r="2394" spans="1:17" x14ac:dyDescent="0.2">
      <c r="A2394" t="s">
        <v>20132</v>
      </c>
      <c r="B2394" t="s">
        <v>88</v>
      </c>
      <c r="C2394" t="s">
        <v>179</v>
      </c>
      <c r="D2394" t="s">
        <v>17736</v>
      </c>
      <c r="E2394" t="s">
        <v>83</v>
      </c>
      <c r="F2394" t="s">
        <v>4931</v>
      </c>
      <c r="G2394">
        <v>0</v>
      </c>
      <c r="H2394">
        <v>14</v>
      </c>
      <c r="I2394">
        <v>3</v>
      </c>
      <c r="J2394">
        <v>7</v>
      </c>
      <c r="K2394">
        <v>1</v>
      </c>
      <c r="L2394">
        <v>3</v>
      </c>
      <c r="M2394">
        <v>0</v>
      </c>
      <c r="N2394">
        <v>0</v>
      </c>
      <c r="O2394">
        <v>0</v>
      </c>
      <c r="P2394">
        <v>0</v>
      </c>
      <c r="Q2394">
        <v>0</v>
      </c>
    </row>
    <row r="2395" spans="1:17" x14ac:dyDescent="0.2">
      <c r="A2395" t="s">
        <v>20133</v>
      </c>
      <c r="B2395" t="s">
        <v>88</v>
      </c>
      <c r="C2395" t="s">
        <v>179</v>
      </c>
      <c r="D2395" t="s">
        <v>17736</v>
      </c>
      <c r="E2395" t="s">
        <v>83</v>
      </c>
      <c r="F2395" t="s">
        <v>4933</v>
      </c>
      <c r="G2395">
        <v>0</v>
      </c>
      <c r="H2395">
        <v>0</v>
      </c>
      <c r="I2395">
        <v>0</v>
      </c>
      <c r="J2395">
        <v>0</v>
      </c>
      <c r="K2395">
        <v>0</v>
      </c>
      <c r="L2395">
        <v>0</v>
      </c>
      <c r="M2395">
        <v>14</v>
      </c>
      <c r="N2395">
        <v>0</v>
      </c>
      <c r="O2395">
        <v>0</v>
      </c>
      <c r="P2395">
        <v>0</v>
      </c>
      <c r="Q2395">
        <v>0</v>
      </c>
    </row>
    <row r="2396" spans="1:17" x14ac:dyDescent="0.2">
      <c r="A2396" t="s">
        <v>20134</v>
      </c>
      <c r="B2396" t="s">
        <v>88</v>
      </c>
      <c r="C2396" t="s">
        <v>179</v>
      </c>
      <c r="D2396" t="s">
        <v>17736</v>
      </c>
      <c r="E2396" t="s">
        <v>83</v>
      </c>
      <c r="F2396" t="s">
        <v>4935</v>
      </c>
      <c r="G2396">
        <v>0</v>
      </c>
      <c r="H2396">
        <v>14</v>
      </c>
      <c r="I2396">
        <v>3</v>
      </c>
      <c r="J2396">
        <v>7</v>
      </c>
      <c r="K2396">
        <v>1</v>
      </c>
      <c r="L2396">
        <v>3</v>
      </c>
      <c r="M2396">
        <v>0</v>
      </c>
      <c r="N2396">
        <v>0</v>
      </c>
      <c r="O2396">
        <v>0</v>
      </c>
      <c r="P2396">
        <v>0</v>
      </c>
      <c r="Q2396">
        <v>0</v>
      </c>
    </row>
    <row r="2397" spans="1:17" x14ac:dyDescent="0.2">
      <c r="A2397" t="s">
        <v>20135</v>
      </c>
      <c r="B2397" t="s">
        <v>88</v>
      </c>
      <c r="C2397" t="s">
        <v>179</v>
      </c>
      <c r="D2397" t="s">
        <v>17736</v>
      </c>
      <c r="E2397" t="s">
        <v>83</v>
      </c>
      <c r="F2397" t="s">
        <v>4937</v>
      </c>
      <c r="G2397">
        <v>0</v>
      </c>
      <c r="H2397">
        <v>14</v>
      </c>
      <c r="I2397">
        <v>3</v>
      </c>
      <c r="J2397">
        <v>7</v>
      </c>
      <c r="K2397">
        <v>1</v>
      </c>
      <c r="L2397">
        <v>3</v>
      </c>
      <c r="M2397">
        <v>0</v>
      </c>
      <c r="N2397">
        <v>0</v>
      </c>
      <c r="O2397">
        <v>0</v>
      </c>
      <c r="P2397">
        <v>0</v>
      </c>
      <c r="Q2397">
        <v>0</v>
      </c>
    </row>
    <row r="2398" spans="1:17" x14ac:dyDescent="0.2">
      <c r="A2398" t="s">
        <v>20136</v>
      </c>
      <c r="B2398" t="s">
        <v>88</v>
      </c>
      <c r="C2398" t="s">
        <v>179</v>
      </c>
      <c r="D2398" t="s">
        <v>17736</v>
      </c>
      <c r="E2398" t="s">
        <v>83</v>
      </c>
      <c r="F2398" t="s">
        <v>4939</v>
      </c>
      <c r="G2398">
        <v>0</v>
      </c>
      <c r="H2398">
        <v>0</v>
      </c>
      <c r="I2398">
        <v>0</v>
      </c>
      <c r="J2398">
        <v>0</v>
      </c>
      <c r="K2398">
        <v>0</v>
      </c>
      <c r="L2398">
        <v>0</v>
      </c>
      <c r="M2398">
        <v>14</v>
      </c>
      <c r="N2398">
        <v>0</v>
      </c>
      <c r="O2398">
        <v>0</v>
      </c>
      <c r="P2398">
        <v>0</v>
      </c>
      <c r="Q2398">
        <v>0</v>
      </c>
    </row>
    <row r="2399" spans="1:17" x14ac:dyDescent="0.2">
      <c r="A2399" t="s">
        <v>20137</v>
      </c>
      <c r="B2399" t="s">
        <v>88</v>
      </c>
      <c r="C2399" t="s">
        <v>179</v>
      </c>
      <c r="D2399" t="s">
        <v>17736</v>
      </c>
      <c r="E2399" t="s">
        <v>83</v>
      </c>
      <c r="F2399" t="s">
        <v>4941</v>
      </c>
      <c r="G2399">
        <v>0</v>
      </c>
      <c r="H2399">
        <v>14</v>
      </c>
      <c r="I2399">
        <v>3</v>
      </c>
      <c r="J2399">
        <v>9</v>
      </c>
      <c r="K2399">
        <v>2</v>
      </c>
      <c r="L2399">
        <v>0</v>
      </c>
      <c r="M2399">
        <v>0</v>
      </c>
      <c r="N2399">
        <v>0</v>
      </c>
      <c r="O2399">
        <v>0</v>
      </c>
      <c r="P2399">
        <v>0</v>
      </c>
      <c r="Q2399">
        <v>0</v>
      </c>
    </row>
    <row r="2400" spans="1:17" x14ac:dyDescent="0.2">
      <c r="A2400" t="s">
        <v>20138</v>
      </c>
      <c r="B2400" t="s">
        <v>88</v>
      </c>
      <c r="C2400" t="s">
        <v>179</v>
      </c>
      <c r="D2400" t="s">
        <v>17736</v>
      </c>
      <c r="E2400" t="s">
        <v>83</v>
      </c>
      <c r="F2400" t="s">
        <v>4943</v>
      </c>
      <c r="G2400">
        <v>0</v>
      </c>
      <c r="H2400">
        <v>0</v>
      </c>
      <c r="I2400">
        <v>0</v>
      </c>
      <c r="J2400">
        <v>0</v>
      </c>
      <c r="K2400">
        <v>0</v>
      </c>
      <c r="L2400">
        <v>0</v>
      </c>
      <c r="M2400">
        <v>14</v>
      </c>
      <c r="N2400">
        <v>0</v>
      </c>
      <c r="O2400">
        <v>0</v>
      </c>
      <c r="P2400">
        <v>0</v>
      </c>
      <c r="Q2400">
        <v>0</v>
      </c>
    </row>
    <row r="2401" spans="1:17" x14ac:dyDescent="0.2">
      <c r="A2401" t="s">
        <v>20139</v>
      </c>
      <c r="B2401" t="s">
        <v>88</v>
      </c>
      <c r="C2401" t="s">
        <v>179</v>
      </c>
      <c r="D2401" t="s">
        <v>17736</v>
      </c>
      <c r="E2401" t="s">
        <v>83</v>
      </c>
      <c r="F2401" t="s">
        <v>4925</v>
      </c>
      <c r="G2401">
        <v>0</v>
      </c>
      <c r="H2401">
        <v>0</v>
      </c>
      <c r="I2401">
        <v>0</v>
      </c>
      <c r="J2401">
        <v>0</v>
      </c>
      <c r="K2401">
        <v>0</v>
      </c>
      <c r="L2401">
        <v>0</v>
      </c>
      <c r="M2401">
        <v>0</v>
      </c>
      <c r="N2401">
        <v>14</v>
      </c>
      <c r="O2401">
        <v>11</v>
      </c>
      <c r="P2401">
        <v>3</v>
      </c>
      <c r="Q2401">
        <v>0</v>
      </c>
    </row>
    <row r="2402" spans="1:17" x14ac:dyDescent="0.2">
      <c r="A2402" t="s">
        <v>20140</v>
      </c>
      <c r="B2402" t="s">
        <v>88</v>
      </c>
      <c r="C2402" t="s">
        <v>179</v>
      </c>
      <c r="D2402" t="s">
        <v>17736</v>
      </c>
      <c r="E2402" t="s">
        <v>83</v>
      </c>
      <c r="F2402" t="s">
        <v>4927</v>
      </c>
      <c r="G2402">
        <v>0</v>
      </c>
      <c r="H2402">
        <v>0</v>
      </c>
      <c r="I2402">
        <v>0</v>
      </c>
      <c r="J2402">
        <v>0</v>
      </c>
      <c r="K2402">
        <v>0</v>
      </c>
      <c r="L2402">
        <v>0</v>
      </c>
      <c r="M2402">
        <v>0</v>
      </c>
      <c r="N2402">
        <v>11</v>
      </c>
      <c r="O2402">
        <v>8</v>
      </c>
      <c r="P2402">
        <v>3</v>
      </c>
      <c r="Q2402">
        <v>0</v>
      </c>
    </row>
    <row r="2403" spans="1:17" x14ac:dyDescent="0.2">
      <c r="A2403" t="s">
        <v>20141</v>
      </c>
      <c r="B2403" t="s">
        <v>88</v>
      </c>
      <c r="C2403" t="s">
        <v>179</v>
      </c>
      <c r="D2403" t="s">
        <v>17736</v>
      </c>
      <c r="E2403" t="s">
        <v>83</v>
      </c>
      <c r="F2403" t="s">
        <v>17734</v>
      </c>
      <c r="G2403">
        <v>14</v>
      </c>
      <c r="H2403">
        <v>0</v>
      </c>
      <c r="I2403">
        <v>0</v>
      </c>
      <c r="J2403">
        <v>0</v>
      </c>
      <c r="K2403">
        <v>0</v>
      </c>
      <c r="L2403">
        <v>0</v>
      </c>
      <c r="M2403">
        <v>0</v>
      </c>
      <c r="N2403">
        <v>0</v>
      </c>
      <c r="O2403">
        <v>0</v>
      </c>
      <c r="P2403">
        <v>0</v>
      </c>
      <c r="Q2403">
        <v>0</v>
      </c>
    </row>
    <row r="2404" spans="1:17" x14ac:dyDescent="0.2">
      <c r="A2404" t="s">
        <v>20142</v>
      </c>
      <c r="B2404" t="s">
        <v>88</v>
      </c>
      <c r="C2404" t="s">
        <v>179</v>
      </c>
      <c r="D2404" t="s">
        <v>17736</v>
      </c>
      <c r="E2404" t="s">
        <v>81</v>
      </c>
      <c r="F2404" t="s">
        <v>4929</v>
      </c>
      <c r="G2404">
        <v>0</v>
      </c>
      <c r="H2404">
        <v>20</v>
      </c>
      <c r="I2404">
        <v>0</v>
      </c>
      <c r="J2404">
        <v>16</v>
      </c>
      <c r="K2404">
        <v>3</v>
      </c>
      <c r="L2404">
        <v>1</v>
      </c>
      <c r="M2404">
        <v>0</v>
      </c>
      <c r="N2404">
        <v>0</v>
      </c>
      <c r="O2404">
        <v>0</v>
      </c>
      <c r="P2404">
        <v>0</v>
      </c>
      <c r="Q2404">
        <v>0</v>
      </c>
    </row>
    <row r="2405" spans="1:17" x14ac:dyDescent="0.2">
      <c r="A2405" t="s">
        <v>20143</v>
      </c>
      <c r="B2405" t="s">
        <v>88</v>
      </c>
      <c r="C2405" t="s">
        <v>243</v>
      </c>
      <c r="D2405" t="s">
        <v>17736</v>
      </c>
      <c r="E2405" t="s">
        <v>81</v>
      </c>
      <c r="F2405" t="s">
        <v>4939</v>
      </c>
      <c r="G2405">
        <v>0</v>
      </c>
      <c r="H2405">
        <v>0</v>
      </c>
      <c r="I2405">
        <v>0</v>
      </c>
      <c r="J2405">
        <v>0</v>
      </c>
      <c r="K2405">
        <v>0</v>
      </c>
      <c r="L2405">
        <v>0</v>
      </c>
      <c r="M2405">
        <v>13</v>
      </c>
      <c r="N2405">
        <v>0</v>
      </c>
      <c r="O2405">
        <v>0</v>
      </c>
      <c r="P2405">
        <v>0</v>
      </c>
      <c r="Q2405">
        <v>0</v>
      </c>
    </row>
    <row r="2406" spans="1:17" x14ac:dyDescent="0.2">
      <c r="A2406" t="s">
        <v>20144</v>
      </c>
      <c r="B2406" t="s">
        <v>88</v>
      </c>
      <c r="C2406" t="s">
        <v>243</v>
      </c>
      <c r="D2406" t="s">
        <v>17736</v>
      </c>
      <c r="E2406" t="s">
        <v>81</v>
      </c>
      <c r="F2406" t="s">
        <v>4941</v>
      </c>
      <c r="G2406">
        <v>0</v>
      </c>
      <c r="H2406">
        <v>13</v>
      </c>
      <c r="I2406">
        <v>1</v>
      </c>
      <c r="J2406">
        <v>12</v>
      </c>
      <c r="K2406">
        <v>0</v>
      </c>
      <c r="L2406">
        <v>0</v>
      </c>
      <c r="M2406">
        <v>0</v>
      </c>
      <c r="N2406">
        <v>0</v>
      </c>
      <c r="O2406">
        <v>0</v>
      </c>
      <c r="P2406">
        <v>0</v>
      </c>
      <c r="Q2406">
        <v>0</v>
      </c>
    </row>
    <row r="2407" spans="1:17" x14ac:dyDescent="0.2">
      <c r="A2407" t="s">
        <v>20145</v>
      </c>
      <c r="B2407" t="s">
        <v>88</v>
      </c>
      <c r="C2407" t="s">
        <v>243</v>
      </c>
      <c r="D2407" t="s">
        <v>17736</v>
      </c>
      <c r="E2407" t="s">
        <v>81</v>
      </c>
      <c r="F2407" t="s">
        <v>4943</v>
      </c>
      <c r="G2407">
        <v>0</v>
      </c>
      <c r="H2407">
        <v>0</v>
      </c>
      <c r="I2407">
        <v>0</v>
      </c>
      <c r="J2407">
        <v>0</v>
      </c>
      <c r="K2407">
        <v>0</v>
      </c>
      <c r="L2407">
        <v>0</v>
      </c>
      <c r="M2407">
        <v>13</v>
      </c>
      <c r="N2407">
        <v>0</v>
      </c>
      <c r="O2407">
        <v>0</v>
      </c>
      <c r="P2407">
        <v>0</v>
      </c>
      <c r="Q2407">
        <v>0</v>
      </c>
    </row>
    <row r="2408" spans="1:17" x14ac:dyDescent="0.2">
      <c r="A2408" t="s">
        <v>20146</v>
      </c>
      <c r="B2408" t="s">
        <v>88</v>
      </c>
      <c r="C2408" t="s">
        <v>243</v>
      </c>
      <c r="D2408" t="s">
        <v>17736</v>
      </c>
      <c r="E2408" t="s">
        <v>81</v>
      </c>
      <c r="F2408" t="s">
        <v>4925</v>
      </c>
      <c r="G2408">
        <v>0</v>
      </c>
      <c r="H2408">
        <v>0</v>
      </c>
      <c r="I2408">
        <v>0</v>
      </c>
      <c r="J2408">
        <v>0</v>
      </c>
      <c r="K2408">
        <v>0</v>
      </c>
      <c r="L2408">
        <v>0</v>
      </c>
      <c r="M2408">
        <v>0</v>
      </c>
      <c r="N2408">
        <v>13</v>
      </c>
      <c r="O2408">
        <v>13</v>
      </c>
      <c r="P2408">
        <v>0</v>
      </c>
      <c r="Q2408">
        <v>0</v>
      </c>
    </row>
    <row r="2409" spans="1:17" x14ac:dyDescent="0.2">
      <c r="A2409" t="s">
        <v>20147</v>
      </c>
      <c r="B2409" t="s">
        <v>88</v>
      </c>
      <c r="C2409" t="s">
        <v>243</v>
      </c>
      <c r="D2409" t="s">
        <v>17736</v>
      </c>
      <c r="E2409" t="s">
        <v>81</v>
      </c>
      <c r="F2409" t="s">
        <v>4927</v>
      </c>
      <c r="G2409">
        <v>0</v>
      </c>
      <c r="H2409">
        <v>0</v>
      </c>
      <c r="I2409">
        <v>0</v>
      </c>
      <c r="J2409">
        <v>0</v>
      </c>
      <c r="K2409">
        <v>0</v>
      </c>
      <c r="L2409">
        <v>0</v>
      </c>
      <c r="M2409">
        <v>0</v>
      </c>
      <c r="N2409">
        <v>13</v>
      </c>
      <c r="O2409">
        <v>13</v>
      </c>
      <c r="P2409">
        <v>0</v>
      </c>
      <c r="Q2409">
        <v>0</v>
      </c>
    </row>
    <row r="2410" spans="1:17" x14ac:dyDescent="0.2">
      <c r="A2410" t="s">
        <v>20148</v>
      </c>
      <c r="B2410" t="s">
        <v>88</v>
      </c>
      <c r="C2410" t="s">
        <v>243</v>
      </c>
      <c r="D2410" t="s">
        <v>17736</v>
      </c>
      <c r="E2410" t="s">
        <v>81</v>
      </c>
      <c r="F2410" t="s">
        <v>17734</v>
      </c>
      <c r="G2410">
        <v>13</v>
      </c>
      <c r="H2410">
        <v>0</v>
      </c>
      <c r="I2410">
        <v>0</v>
      </c>
      <c r="J2410">
        <v>0</v>
      </c>
      <c r="K2410">
        <v>0</v>
      </c>
      <c r="L2410">
        <v>0</v>
      </c>
      <c r="M2410">
        <v>0</v>
      </c>
      <c r="N2410">
        <v>0</v>
      </c>
      <c r="O2410">
        <v>0</v>
      </c>
      <c r="P2410">
        <v>0</v>
      </c>
      <c r="Q2410">
        <v>0</v>
      </c>
    </row>
    <row r="2411" spans="1:17" x14ac:dyDescent="0.2">
      <c r="A2411" t="s">
        <v>20149</v>
      </c>
      <c r="B2411" t="s">
        <v>88</v>
      </c>
      <c r="C2411" t="s">
        <v>243</v>
      </c>
      <c r="D2411" t="s">
        <v>17748</v>
      </c>
      <c r="E2411" t="s">
        <v>83</v>
      </c>
      <c r="F2411" t="s">
        <v>17749</v>
      </c>
      <c r="G2411">
        <v>0</v>
      </c>
      <c r="H2411">
        <v>0</v>
      </c>
      <c r="I2411">
        <v>0</v>
      </c>
      <c r="J2411">
        <v>0</v>
      </c>
      <c r="K2411">
        <v>0</v>
      </c>
      <c r="L2411">
        <v>0</v>
      </c>
      <c r="M2411">
        <v>0</v>
      </c>
      <c r="N2411">
        <v>9</v>
      </c>
      <c r="O2411">
        <v>8</v>
      </c>
      <c r="P2411">
        <v>0</v>
      </c>
      <c r="Q2411">
        <v>1</v>
      </c>
    </row>
    <row r="2412" spans="1:17" x14ac:dyDescent="0.2">
      <c r="A2412" t="s">
        <v>20150</v>
      </c>
      <c r="B2412" t="s">
        <v>88</v>
      </c>
      <c r="C2412" t="s">
        <v>243</v>
      </c>
      <c r="D2412" t="s">
        <v>17748</v>
      </c>
      <c r="E2412" t="s">
        <v>83</v>
      </c>
      <c r="F2412" t="s">
        <v>17734</v>
      </c>
      <c r="G2412">
        <v>9</v>
      </c>
      <c r="H2412">
        <v>0</v>
      </c>
      <c r="I2412">
        <v>0</v>
      </c>
      <c r="J2412">
        <v>0</v>
      </c>
      <c r="K2412">
        <v>0</v>
      </c>
      <c r="L2412">
        <v>0</v>
      </c>
      <c r="M2412">
        <v>0</v>
      </c>
      <c r="N2412">
        <v>0</v>
      </c>
      <c r="O2412">
        <v>0</v>
      </c>
      <c r="P2412">
        <v>0</v>
      </c>
      <c r="Q2412">
        <v>0</v>
      </c>
    </row>
    <row r="2413" spans="1:17" x14ac:dyDescent="0.2">
      <c r="A2413" t="s">
        <v>20151</v>
      </c>
      <c r="B2413" t="s">
        <v>88</v>
      </c>
      <c r="C2413" t="s">
        <v>243</v>
      </c>
      <c r="D2413" t="s">
        <v>17748</v>
      </c>
      <c r="E2413" t="s">
        <v>81</v>
      </c>
      <c r="F2413" t="s">
        <v>17749</v>
      </c>
      <c r="G2413">
        <v>0</v>
      </c>
      <c r="H2413">
        <v>0</v>
      </c>
      <c r="I2413">
        <v>0</v>
      </c>
      <c r="J2413">
        <v>0</v>
      </c>
      <c r="K2413">
        <v>0</v>
      </c>
      <c r="L2413">
        <v>0</v>
      </c>
      <c r="M2413">
        <v>0</v>
      </c>
      <c r="N2413">
        <v>5</v>
      </c>
      <c r="O2413">
        <v>5</v>
      </c>
      <c r="P2413">
        <v>0</v>
      </c>
      <c r="Q2413">
        <v>0</v>
      </c>
    </row>
    <row r="2414" spans="1:17" x14ac:dyDescent="0.2">
      <c r="A2414" t="s">
        <v>20152</v>
      </c>
      <c r="B2414" t="s">
        <v>88</v>
      </c>
      <c r="C2414" t="s">
        <v>243</v>
      </c>
      <c r="D2414" t="s">
        <v>17748</v>
      </c>
      <c r="E2414" t="s">
        <v>81</v>
      </c>
      <c r="F2414" t="s">
        <v>17734</v>
      </c>
      <c r="G2414">
        <v>5</v>
      </c>
      <c r="H2414">
        <v>0</v>
      </c>
      <c r="I2414">
        <v>0</v>
      </c>
      <c r="J2414">
        <v>0</v>
      </c>
      <c r="K2414">
        <v>0</v>
      </c>
      <c r="L2414">
        <v>0</v>
      </c>
      <c r="M2414">
        <v>0</v>
      </c>
      <c r="N2414">
        <v>0</v>
      </c>
      <c r="O2414">
        <v>0</v>
      </c>
      <c r="P2414">
        <v>0</v>
      </c>
      <c r="Q2414">
        <v>0</v>
      </c>
    </row>
    <row r="2415" spans="1:17" x14ac:dyDescent="0.2">
      <c r="A2415" t="s">
        <v>20153</v>
      </c>
      <c r="B2415" t="s">
        <v>88</v>
      </c>
      <c r="C2415" t="s">
        <v>244</v>
      </c>
      <c r="D2415" t="s">
        <v>17768</v>
      </c>
      <c r="E2415" t="s">
        <v>81</v>
      </c>
      <c r="F2415" t="s">
        <v>17734</v>
      </c>
      <c r="G2415">
        <v>1</v>
      </c>
      <c r="H2415">
        <v>0</v>
      </c>
      <c r="I2415">
        <v>0</v>
      </c>
      <c r="J2415">
        <v>0</v>
      </c>
      <c r="K2415">
        <v>0</v>
      </c>
      <c r="L2415">
        <v>0</v>
      </c>
      <c r="M2415">
        <v>0</v>
      </c>
      <c r="N2415">
        <v>0</v>
      </c>
      <c r="O2415">
        <v>0</v>
      </c>
      <c r="P2415">
        <v>0</v>
      </c>
      <c r="Q2415">
        <v>0</v>
      </c>
    </row>
    <row r="2416" spans="1:17" x14ac:dyDescent="0.2">
      <c r="A2416" t="s">
        <v>20154</v>
      </c>
      <c r="B2416" t="s">
        <v>88</v>
      </c>
      <c r="C2416" t="s">
        <v>244</v>
      </c>
      <c r="D2416" t="s">
        <v>17736</v>
      </c>
      <c r="E2416" t="s">
        <v>83</v>
      </c>
      <c r="F2416" t="s">
        <v>4929</v>
      </c>
      <c r="G2416">
        <v>0</v>
      </c>
      <c r="H2416">
        <v>10</v>
      </c>
      <c r="I2416">
        <v>0</v>
      </c>
      <c r="J2416">
        <v>9</v>
      </c>
      <c r="K2416">
        <v>0</v>
      </c>
      <c r="L2416">
        <v>1</v>
      </c>
      <c r="M2416">
        <v>0</v>
      </c>
      <c r="N2416">
        <v>0</v>
      </c>
      <c r="O2416">
        <v>0</v>
      </c>
      <c r="P2416">
        <v>0</v>
      </c>
      <c r="Q2416">
        <v>0</v>
      </c>
    </row>
    <row r="2417" spans="1:17" x14ac:dyDescent="0.2">
      <c r="A2417" t="s">
        <v>20155</v>
      </c>
      <c r="B2417" t="s">
        <v>88</v>
      </c>
      <c r="C2417" t="s">
        <v>244</v>
      </c>
      <c r="D2417" t="s">
        <v>17736</v>
      </c>
      <c r="E2417" t="s">
        <v>83</v>
      </c>
      <c r="F2417" t="s">
        <v>4931</v>
      </c>
      <c r="G2417">
        <v>0</v>
      </c>
      <c r="H2417">
        <v>10</v>
      </c>
      <c r="I2417">
        <v>0</v>
      </c>
      <c r="J2417">
        <v>9</v>
      </c>
      <c r="K2417">
        <v>0</v>
      </c>
      <c r="L2417">
        <v>1</v>
      </c>
      <c r="M2417">
        <v>0</v>
      </c>
      <c r="N2417">
        <v>0</v>
      </c>
      <c r="O2417">
        <v>0</v>
      </c>
      <c r="P2417">
        <v>0</v>
      </c>
      <c r="Q2417">
        <v>0</v>
      </c>
    </row>
    <row r="2418" spans="1:17" x14ac:dyDescent="0.2">
      <c r="A2418" t="s">
        <v>20156</v>
      </c>
      <c r="B2418" t="s">
        <v>88</v>
      </c>
      <c r="C2418" t="s">
        <v>244</v>
      </c>
      <c r="D2418" t="s">
        <v>17736</v>
      </c>
      <c r="E2418" t="s">
        <v>83</v>
      </c>
      <c r="F2418" t="s">
        <v>4933</v>
      </c>
      <c r="G2418">
        <v>0</v>
      </c>
      <c r="H2418">
        <v>0</v>
      </c>
      <c r="I2418">
        <v>0</v>
      </c>
      <c r="J2418">
        <v>0</v>
      </c>
      <c r="K2418">
        <v>0</v>
      </c>
      <c r="L2418">
        <v>0</v>
      </c>
      <c r="M2418">
        <v>10</v>
      </c>
      <c r="N2418">
        <v>0</v>
      </c>
      <c r="O2418">
        <v>0</v>
      </c>
      <c r="P2418">
        <v>0</v>
      </c>
      <c r="Q2418">
        <v>0</v>
      </c>
    </row>
    <row r="2419" spans="1:17" x14ac:dyDescent="0.2">
      <c r="A2419" t="s">
        <v>20157</v>
      </c>
      <c r="B2419" t="s">
        <v>88</v>
      </c>
      <c r="C2419" t="s">
        <v>244</v>
      </c>
      <c r="D2419" t="s">
        <v>17736</v>
      </c>
      <c r="E2419" t="s">
        <v>83</v>
      </c>
      <c r="F2419" t="s">
        <v>4935</v>
      </c>
      <c r="G2419">
        <v>0</v>
      </c>
      <c r="H2419">
        <v>10</v>
      </c>
      <c r="I2419">
        <v>0</v>
      </c>
      <c r="J2419">
        <v>9</v>
      </c>
      <c r="K2419">
        <v>0</v>
      </c>
      <c r="L2419">
        <v>1</v>
      </c>
      <c r="M2419">
        <v>0</v>
      </c>
      <c r="N2419">
        <v>0</v>
      </c>
      <c r="O2419">
        <v>0</v>
      </c>
      <c r="P2419">
        <v>0</v>
      </c>
      <c r="Q2419">
        <v>0</v>
      </c>
    </row>
    <row r="2420" spans="1:17" x14ac:dyDescent="0.2">
      <c r="A2420" t="s">
        <v>20158</v>
      </c>
      <c r="B2420" t="s">
        <v>88</v>
      </c>
      <c r="C2420" t="s">
        <v>244</v>
      </c>
      <c r="D2420" t="s">
        <v>17736</v>
      </c>
      <c r="E2420" t="s">
        <v>83</v>
      </c>
      <c r="F2420" t="s">
        <v>4937</v>
      </c>
      <c r="G2420">
        <v>0</v>
      </c>
      <c r="H2420">
        <v>10</v>
      </c>
      <c r="I2420">
        <v>0</v>
      </c>
      <c r="J2420">
        <v>9</v>
      </c>
      <c r="K2420">
        <v>0</v>
      </c>
      <c r="L2420">
        <v>1</v>
      </c>
      <c r="M2420">
        <v>0</v>
      </c>
      <c r="N2420">
        <v>0</v>
      </c>
      <c r="O2420">
        <v>0</v>
      </c>
      <c r="P2420">
        <v>0</v>
      </c>
      <c r="Q2420">
        <v>0</v>
      </c>
    </row>
    <row r="2421" spans="1:17" x14ac:dyDescent="0.2">
      <c r="A2421" t="s">
        <v>20159</v>
      </c>
      <c r="B2421" t="s">
        <v>88</v>
      </c>
      <c r="C2421" t="s">
        <v>244</v>
      </c>
      <c r="D2421" t="s">
        <v>17736</v>
      </c>
      <c r="E2421" t="s">
        <v>83</v>
      </c>
      <c r="F2421" t="s">
        <v>4939</v>
      </c>
      <c r="G2421">
        <v>0</v>
      </c>
      <c r="H2421">
        <v>0</v>
      </c>
      <c r="I2421">
        <v>0</v>
      </c>
      <c r="J2421">
        <v>0</v>
      </c>
      <c r="K2421">
        <v>0</v>
      </c>
      <c r="L2421">
        <v>0</v>
      </c>
      <c r="M2421">
        <v>10</v>
      </c>
      <c r="N2421">
        <v>0</v>
      </c>
      <c r="O2421">
        <v>0</v>
      </c>
      <c r="P2421">
        <v>0</v>
      </c>
      <c r="Q2421">
        <v>0</v>
      </c>
    </row>
    <row r="2422" spans="1:17" x14ac:dyDescent="0.2">
      <c r="A2422" t="s">
        <v>20160</v>
      </c>
      <c r="B2422" t="s">
        <v>88</v>
      </c>
      <c r="C2422" t="s">
        <v>244</v>
      </c>
      <c r="D2422" t="s">
        <v>17736</v>
      </c>
      <c r="E2422" t="s">
        <v>83</v>
      </c>
      <c r="F2422" t="s">
        <v>4941</v>
      </c>
      <c r="G2422">
        <v>0</v>
      </c>
      <c r="H2422">
        <v>10</v>
      </c>
      <c r="I2422">
        <v>0</v>
      </c>
      <c r="J2422">
        <v>9</v>
      </c>
      <c r="K2422">
        <v>0</v>
      </c>
      <c r="L2422">
        <v>1</v>
      </c>
      <c r="M2422">
        <v>0</v>
      </c>
      <c r="N2422">
        <v>0</v>
      </c>
      <c r="O2422">
        <v>0</v>
      </c>
      <c r="P2422">
        <v>0</v>
      </c>
      <c r="Q2422">
        <v>0</v>
      </c>
    </row>
    <row r="2423" spans="1:17" x14ac:dyDescent="0.2">
      <c r="A2423" t="s">
        <v>20161</v>
      </c>
      <c r="B2423" t="s">
        <v>88</v>
      </c>
      <c r="C2423" t="s">
        <v>244</v>
      </c>
      <c r="D2423" t="s">
        <v>17736</v>
      </c>
      <c r="E2423" t="s">
        <v>83</v>
      </c>
      <c r="F2423" t="s">
        <v>4943</v>
      </c>
      <c r="G2423">
        <v>0</v>
      </c>
      <c r="H2423">
        <v>0</v>
      </c>
      <c r="I2423">
        <v>0</v>
      </c>
      <c r="J2423">
        <v>0</v>
      </c>
      <c r="K2423">
        <v>0</v>
      </c>
      <c r="L2423">
        <v>0</v>
      </c>
      <c r="M2423">
        <v>10</v>
      </c>
      <c r="N2423">
        <v>0</v>
      </c>
      <c r="O2423">
        <v>0</v>
      </c>
      <c r="P2423">
        <v>0</v>
      </c>
      <c r="Q2423">
        <v>0</v>
      </c>
    </row>
    <row r="2424" spans="1:17" x14ac:dyDescent="0.2">
      <c r="A2424" t="s">
        <v>20162</v>
      </c>
      <c r="B2424" t="s">
        <v>88</v>
      </c>
      <c r="C2424" t="s">
        <v>244</v>
      </c>
      <c r="D2424" t="s">
        <v>17736</v>
      </c>
      <c r="E2424" t="s">
        <v>83</v>
      </c>
      <c r="F2424" t="s">
        <v>4925</v>
      </c>
      <c r="G2424">
        <v>0</v>
      </c>
      <c r="H2424">
        <v>0</v>
      </c>
      <c r="I2424">
        <v>0</v>
      </c>
      <c r="J2424">
        <v>0</v>
      </c>
      <c r="K2424">
        <v>0</v>
      </c>
      <c r="L2424">
        <v>0</v>
      </c>
      <c r="M2424">
        <v>0</v>
      </c>
      <c r="N2424">
        <v>10</v>
      </c>
      <c r="O2424">
        <v>9</v>
      </c>
      <c r="P2424">
        <v>0</v>
      </c>
      <c r="Q2424">
        <v>1</v>
      </c>
    </row>
    <row r="2425" spans="1:17" x14ac:dyDescent="0.2">
      <c r="A2425" t="s">
        <v>20163</v>
      </c>
      <c r="B2425" t="s">
        <v>88</v>
      </c>
      <c r="C2425" t="s">
        <v>244</v>
      </c>
      <c r="D2425" t="s">
        <v>17736</v>
      </c>
      <c r="E2425" t="s">
        <v>83</v>
      </c>
      <c r="F2425" t="s">
        <v>4927</v>
      </c>
      <c r="G2425">
        <v>0</v>
      </c>
      <c r="H2425">
        <v>0</v>
      </c>
      <c r="I2425">
        <v>0</v>
      </c>
      <c r="J2425">
        <v>0</v>
      </c>
      <c r="K2425">
        <v>0</v>
      </c>
      <c r="L2425">
        <v>0</v>
      </c>
      <c r="M2425">
        <v>0</v>
      </c>
      <c r="N2425">
        <v>9</v>
      </c>
      <c r="O2425">
        <v>8</v>
      </c>
      <c r="P2425">
        <v>0</v>
      </c>
      <c r="Q2425">
        <v>1</v>
      </c>
    </row>
    <row r="2426" spans="1:17" x14ac:dyDescent="0.2">
      <c r="A2426" t="s">
        <v>20164</v>
      </c>
      <c r="B2426" t="s">
        <v>88</v>
      </c>
      <c r="C2426" t="s">
        <v>244</v>
      </c>
      <c r="D2426" t="s">
        <v>17736</v>
      </c>
      <c r="E2426" t="s">
        <v>83</v>
      </c>
      <c r="F2426" t="s">
        <v>17734</v>
      </c>
      <c r="G2426">
        <v>10</v>
      </c>
      <c r="H2426">
        <v>0</v>
      </c>
      <c r="I2426">
        <v>0</v>
      </c>
      <c r="J2426">
        <v>0</v>
      </c>
      <c r="K2426">
        <v>0</v>
      </c>
      <c r="L2426">
        <v>0</v>
      </c>
      <c r="M2426">
        <v>0</v>
      </c>
      <c r="N2426">
        <v>0</v>
      </c>
      <c r="O2426">
        <v>0</v>
      </c>
      <c r="P2426">
        <v>0</v>
      </c>
      <c r="Q2426">
        <v>0</v>
      </c>
    </row>
    <row r="2427" spans="1:17" x14ac:dyDescent="0.2">
      <c r="A2427" t="s">
        <v>20165</v>
      </c>
      <c r="B2427" t="s">
        <v>88</v>
      </c>
      <c r="C2427" t="s">
        <v>244</v>
      </c>
      <c r="D2427" t="s">
        <v>17736</v>
      </c>
      <c r="E2427" t="s">
        <v>81</v>
      </c>
      <c r="F2427" t="s">
        <v>4929</v>
      </c>
      <c r="G2427">
        <v>0</v>
      </c>
      <c r="H2427">
        <v>11</v>
      </c>
      <c r="I2427">
        <v>1</v>
      </c>
      <c r="J2427">
        <v>8</v>
      </c>
      <c r="K2427">
        <v>2</v>
      </c>
      <c r="L2427">
        <v>0</v>
      </c>
      <c r="M2427">
        <v>0</v>
      </c>
      <c r="N2427">
        <v>0</v>
      </c>
      <c r="O2427">
        <v>0</v>
      </c>
      <c r="P2427">
        <v>0</v>
      </c>
      <c r="Q2427">
        <v>0</v>
      </c>
    </row>
    <row r="2428" spans="1:17" x14ac:dyDescent="0.2">
      <c r="A2428" t="s">
        <v>20166</v>
      </c>
      <c r="B2428" t="s">
        <v>88</v>
      </c>
      <c r="C2428" t="s">
        <v>244</v>
      </c>
      <c r="D2428" t="s">
        <v>17736</v>
      </c>
      <c r="E2428" t="s">
        <v>81</v>
      </c>
      <c r="F2428" t="s">
        <v>4931</v>
      </c>
      <c r="G2428">
        <v>0</v>
      </c>
      <c r="H2428">
        <v>11</v>
      </c>
      <c r="I2428">
        <v>1</v>
      </c>
      <c r="J2428">
        <v>8</v>
      </c>
      <c r="K2428">
        <v>2</v>
      </c>
      <c r="L2428">
        <v>0</v>
      </c>
      <c r="M2428">
        <v>0</v>
      </c>
      <c r="N2428">
        <v>0</v>
      </c>
      <c r="O2428">
        <v>0</v>
      </c>
      <c r="P2428">
        <v>0</v>
      </c>
      <c r="Q2428">
        <v>0</v>
      </c>
    </row>
    <row r="2429" spans="1:17" x14ac:dyDescent="0.2">
      <c r="A2429" t="s">
        <v>20167</v>
      </c>
      <c r="B2429" t="s">
        <v>89</v>
      </c>
      <c r="C2429" t="s">
        <v>200</v>
      </c>
      <c r="D2429" t="s">
        <v>17768</v>
      </c>
      <c r="E2429" t="s">
        <v>81</v>
      </c>
      <c r="F2429" t="s">
        <v>17734</v>
      </c>
      <c r="G2429">
        <v>1</v>
      </c>
      <c r="H2429">
        <v>0</v>
      </c>
      <c r="I2429">
        <v>0</v>
      </c>
      <c r="J2429">
        <v>0</v>
      </c>
      <c r="K2429">
        <v>0</v>
      </c>
      <c r="L2429">
        <v>0</v>
      </c>
      <c r="M2429">
        <v>0</v>
      </c>
      <c r="N2429">
        <v>0</v>
      </c>
      <c r="O2429">
        <v>0</v>
      </c>
      <c r="P2429">
        <v>0</v>
      </c>
      <c r="Q2429">
        <v>0</v>
      </c>
    </row>
    <row r="2430" spans="1:17" x14ac:dyDescent="0.2">
      <c r="A2430" t="s">
        <v>20168</v>
      </c>
      <c r="B2430" t="s">
        <v>89</v>
      </c>
      <c r="C2430" t="s">
        <v>200</v>
      </c>
      <c r="D2430" t="s">
        <v>17736</v>
      </c>
      <c r="E2430" t="s">
        <v>83</v>
      </c>
      <c r="F2430" t="s">
        <v>4929</v>
      </c>
      <c r="G2430">
        <v>0</v>
      </c>
      <c r="H2430">
        <v>12</v>
      </c>
      <c r="I2430">
        <v>1</v>
      </c>
      <c r="J2430">
        <v>8</v>
      </c>
      <c r="K2430">
        <v>1</v>
      </c>
      <c r="L2430">
        <v>2</v>
      </c>
      <c r="M2430">
        <v>0</v>
      </c>
      <c r="N2430">
        <v>0</v>
      </c>
      <c r="O2430">
        <v>0</v>
      </c>
      <c r="P2430">
        <v>0</v>
      </c>
      <c r="Q2430">
        <v>0</v>
      </c>
    </row>
    <row r="2431" spans="1:17" x14ac:dyDescent="0.2">
      <c r="A2431" t="s">
        <v>20169</v>
      </c>
      <c r="B2431" t="s">
        <v>89</v>
      </c>
      <c r="C2431" t="s">
        <v>200</v>
      </c>
      <c r="D2431" t="s">
        <v>17736</v>
      </c>
      <c r="E2431" t="s">
        <v>83</v>
      </c>
      <c r="F2431" t="s">
        <v>4931</v>
      </c>
      <c r="G2431">
        <v>0</v>
      </c>
      <c r="H2431">
        <v>12</v>
      </c>
      <c r="I2431">
        <v>1</v>
      </c>
      <c r="J2431">
        <v>8</v>
      </c>
      <c r="K2431">
        <v>1</v>
      </c>
      <c r="L2431">
        <v>2</v>
      </c>
      <c r="M2431">
        <v>0</v>
      </c>
      <c r="N2431">
        <v>0</v>
      </c>
      <c r="O2431">
        <v>0</v>
      </c>
      <c r="P2431">
        <v>0</v>
      </c>
      <c r="Q2431">
        <v>0</v>
      </c>
    </row>
    <row r="2432" spans="1:17" x14ac:dyDescent="0.2">
      <c r="A2432" t="s">
        <v>20170</v>
      </c>
      <c r="B2432" t="s">
        <v>89</v>
      </c>
      <c r="C2432" t="s">
        <v>200</v>
      </c>
      <c r="D2432" t="s">
        <v>17736</v>
      </c>
      <c r="E2432" t="s">
        <v>83</v>
      </c>
      <c r="F2432" t="s">
        <v>4933</v>
      </c>
      <c r="G2432">
        <v>0</v>
      </c>
      <c r="H2432">
        <v>0</v>
      </c>
      <c r="I2432">
        <v>0</v>
      </c>
      <c r="J2432">
        <v>0</v>
      </c>
      <c r="K2432">
        <v>0</v>
      </c>
      <c r="L2432">
        <v>0</v>
      </c>
      <c r="M2432">
        <v>12</v>
      </c>
      <c r="N2432">
        <v>0</v>
      </c>
      <c r="O2432">
        <v>0</v>
      </c>
      <c r="P2432">
        <v>0</v>
      </c>
      <c r="Q2432">
        <v>0</v>
      </c>
    </row>
    <row r="2433" spans="1:17" x14ac:dyDescent="0.2">
      <c r="A2433" t="s">
        <v>20171</v>
      </c>
      <c r="B2433" t="s">
        <v>89</v>
      </c>
      <c r="C2433" t="s">
        <v>200</v>
      </c>
      <c r="D2433" t="s">
        <v>17736</v>
      </c>
      <c r="E2433" t="s">
        <v>83</v>
      </c>
      <c r="F2433" t="s">
        <v>4935</v>
      </c>
      <c r="G2433">
        <v>0</v>
      </c>
      <c r="H2433">
        <v>12</v>
      </c>
      <c r="I2433">
        <v>1</v>
      </c>
      <c r="J2433">
        <v>8</v>
      </c>
      <c r="K2433">
        <v>1</v>
      </c>
      <c r="L2433">
        <v>2</v>
      </c>
      <c r="M2433">
        <v>0</v>
      </c>
      <c r="N2433">
        <v>0</v>
      </c>
      <c r="O2433">
        <v>0</v>
      </c>
      <c r="P2433">
        <v>0</v>
      </c>
      <c r="Q2433">
        <v>0</v>
      </c>
    </row>
    <row r="2434" spans="1:17" x14ac:dyDescent="0.2">
      <c r="A2434" t="s">
        <v>20172</v>
      </c>
      <c r="B2434" t="s">
        <v>89</v>
      </c>
      <c r="C2434" t="s">
        <v>200</v>
      </c>
      <c r="D2434" t="s">
        <v>17736</v>
      </c>
      <c r="E2434" t="s">
        <v>83</v>
      </c>
      <c r="F2434" t="s">
        <v>4937</v>
      </c>
      <c r="G2434">
        <v>0</v>
      </c>
      <c r="H2434">
        <v>12</v>
      </c>
      <c r="I2434">
        <v>1</v>
      </c>
      <c r="J2434">
        <v>8</v>
      </c>
      <c r="K2434">
        <v>1</v>
      </c>
      <c r="L2434">
        <v>2</v>
      </c>
      <c r="M2434">
        <v>0</v>
      </c>
      <c r="N2434">
        <v>0</v>
      </c>
      <c r="O2434">
        <v>0</v>
      </c>
      <c r="P2434">
        <v>0</v>
      </c>
      <c r="Q2434">
        <v>0</v>
      </c>
    </row>
    <row r="2435" spans="1:17" x14ac:dyDescent="0.2">
      <c r="A2435" t="s">
        <v>20173</v>
      </c>
      <c r="B2435" t="s">
        <v>89</v>
      </c>
      <c r="C2435" t="s">
        <v>200</v>
      </c>
      <c r="D2435" t="s">
        <v>17736</v>
      </c>
      <c r="E2435" t="s">
        <v>83</v>
      </c>
      <c r="F2435" t="s">
        <v>4939</v>
      </c>
      <c r="G2435">
        <v>0</v>
      </c>
      <c r="H2435">
        <v>0</v>
      </c>
      <c r="I2435">
        <v>0</v>
      </c>
      <c r="J2435">
        <v>0</v>
      </c>
      <c r="K2435">
        <v>0</v>
      </c>
      <c r="L2435">
        <v>0</v>
      </c>
      <c r="M2435">
        <v>12</v>
      </c>
      <c r="N2435">
        <v>0</v>
      </c>
      <c r="O2435">
        <v>0</v>
      </c>
      <c r="P2435">
        <v>0</v>
      </c>
      <c r="Q2435">
        <v>0</v>
      </c>
    </row>
    <row r="2436" spans="1:17" x14ac:dyDescent="0.2">
      <c r="A2436" t="s">
        <v>20174</v>
      </c>
      <c r="B2436" t="s">
        <v>89</v>
      </c>
      <c r="C2436" t="s">
        <v>200</v>
      </c>
      <c r="D2436" t="s">
        <v>17736</v>
      </c>
      <c r="E2436" t="s">
        <v>83</v>
      </c>
      <c r="F2436" t="s">
        <v>4941</v>
      </c>
      <c r="G2436">
        <v>0</v>
      </c>
      <c r="H2436">
        <v>12</v>
      </c>
      <c r="I2436">
        <v>1</v>
      </c>
      <c r="J2436">
        <v>8</v>
      </c>
      <c r="K2436">
        <v>1</v>
      </c>
      <c r="L2436">
        <v>2</v>
      </c>
      <c r="M2436">
        <v>0</v>
      </c>
      <c r="N2436">
        <v>0</v>
      </c>
      <c r="O2436">
        <v>0</v>
      </c>
      <c r="P2436">
        <v>0</v>
      </c>
      <c r="Q2436">
        <v>0</v>
      </c>
    </row>
    <row r="2437" spans="1:17" x14ac:dyDescent="0.2">
      <c r="A2437" t="s">
        <v>20175</v>
      </c>
      <c r="B2437" t="s">
        <v>89</v>
      </c>
      <c r="C2437" t="s">
        <v>200</v>
      </c>
      <c r="D2437" t="s">
        <v>17736</v>
      </c>
      <c r="E2437" t="s">
        <v>83</v>
      </c>
      <c r="F2437" t="s">
        <v>4943</v>
      </c>
      <c r="G2437">
        <v>0</v>
      </c>
      <c r="H2437">
        <v>0</v>
      </c>
      <c r="I2437">
        <v>0</v>
      </c>
      <c r="J2437">
        <v>0</v>
      </c>
      <c r="K2437">
        <v>0</v>
      </c>
      <c r="L2437">
        <v>0</v>
      </c>
      <c r="M2437">
        <v>12</v>
      </c>
      <c r="N2437">
        <v>0</v>
      </c>
      <c r="O2437">
        <v>0</v>
      </c>
      <c r="P2437">
        <v>0</v>
      </c>
      <c r="Q2437">
        <v>0</v>
      </c>
    </row>
    <row r="2438" spans="1:17" x14ac:dyDescent="0.2">
      <c r="A2438" t="s">
        <v>20176</v>
      </c>
      <c r="B2438" t="s">
        <v>89</v>
      </c>
      <c r="C2438" t="s">
        <v>200</v>
      </c>
      <c r="D2438" t="s">
        <v>17736</v>
      </c>
      <c r="E2438" t="s">
        <v>83</v>
      </c>
      <c r="F2438" t="s">
        <v>4925</v>
      </c>
      <c r="G2438">
        <v>0</v>
      </c>
      <c r="H2438">
        <v>0</v>
      </c>
      <c r="I2438">
        <v>0</v>
      </c>
      <c r="J2438">
        <v>0</v>
      </c>
      <c r="K2438">
        <v>0</v>
      </c>
      <c r="L2438">
        <v>0</v>
      </c>
      <c r="M2438">
        <v>0</v>
      </c>
      <c r="N2438">
        <v>11</v>
      </c>
      <c r="O2438">
        <v>9</v>
      </c>
      <c r="P2438">
        <v>2</v>
      </c>
      <c r="Q2438">
        <v>0</v>
      </c>
    </row>
    <row r="2439" spans="1:17" x14ac:dyDescent="0.2">
      <c r="A2439" t="s">
        <v>20177</v>
      </c>
      <c r="B2439" t="s">
        <v>89</v>
      </c>
      <c r="C2439" t="s">
        <v>200</v>
      </c>
      <c r="D2439" t="s">
        <v>17736</v>
      </c>
      <c r="E2439" t="s">
        <v>83</v>
      </c>
      <c r="F2439" t="s">
        <v>4927</v>
      </c>
      <c r="G2439">
        <v>0</v>
      </c>
      <c r="H2439">
        <v>0</v>
      </c>
      <c r="I2439">
        <v>0</v>
      </c>
      <c r="J2439">
        <v>0</v>
      </c>
      <c r="K2439">
        <v>0</v>
      </c>
      <c r="L2439">
        <v>0</v>
      </c>
      <c r="M2439">
        <v>0</v>
      </c>
      <c r="N2439">
        <v>9</v>
      </c>
      <c r="O2439">
        <v>8</v>
      </c>
      <c r="P2439">
        <v>1</v>
      </c>
      <c r="Q2439">
        <v>0</v>
      </c>
    </row>
    <row r="2440" spans="1:17" x14ac:dyDescent="0.2">
      <c r="A2440" t="s">
        <v>20178</v>
      </c>
      <c r="B2440" t="s">
        <v>89</v>
      </c>
      <c r="C2440" t="s">
        <v>200</v>
      </c>
      <c r="D2440" t="s">
        <v>17736</v>
      </c>
      <c r="E2440" t="s">
        <v>83</v>
      </c>
      <c r="F2440" t="s">
        <v>17734</v>
      </c>
      <c r="G2440">
        <v>12</v>
      </c>
      <c r="H2440">
        <v>0</v>
      </c>
      <c r="I2440">
        <v>0</v>
      </c>
      <c r="J2440">
        <v>0</v>
      </c>
      <c r="K2440">
        <v>0</v>
      </c>
      <c r="L2440">
        <v>0</v>
      </c>
      <c r="M2440">
        <v>0</v>
      </c>
      <c r="N2440">
        <v>0</v>
      </c>
      <c r="O2440">
        <v>0</v>
      </c>
      <c r="P2440">
        <v>0</v>
      </c>
      <c r="Q2440">
        <v>0</v>
      </c>
    </row>
    <row r="2441" spans="1:17" x14ac:dyDescent="0.2">
      <c r="A2441" t="s">
        <v>20179</v>
      </c>
      <c r="B2441" t="s">
        <v>89</v>
      </c>
      <c r="C2441" t="s">
        <v>200</v>
      </c>
      <c r="D2441" t="s">
        <v>17736</v>
      </c>
      <c r="E2441" t="s">
        <v>81</v>
      </c>
      <c r="F2441" t="s">
        <v>4929</v>
      </c>
      <c r="G2441">
        <v>0</v>
      </c>
      <c r="H2441">
        <v>11</v>
      </c>
      <c r="I2441">
        <v>1</v>
      </c>
      <c r="J2441">
        <v>7</v>
      </c>
      <c r="K2441">
        <v>3</v>
      </c>
      <c r="L2441">
        <v>0</v>
      </c>
      <c r="M2441">
        <v>0</v>
      </c>
      <c r="N2441">
        <v>0</v>
      </c>
      <c r="O2441">
        <v>0</v>
      </c>
      <c r="P2441">
        <v>0</v>
      </c>
      <c r="Q2441">
        <v>0</v>
      </c>
    </row>
    <row r="2442" spans="1:17" x14ac:dyDescent="0.2">
      <c r="A2442" t="s">
        <v>20180</v>
      </c>
      <c r="B2442" t="s">
        <v>89</v>
      </c>
      <c r="C2442" t="s">
        <v>200</v>
      </c>
      <c r="D2442" t="s">
        <v>17736</v>
      </c>
      <c r="E2442" t="s">
        <v>81</v>
      </c>
      <c r="F2442" t="s">
        <v>4931</v>
      </c>
      <c r="G2442">
        <v>0</v>
      </c>
      <c r="H2442">
        <v>11</v>
      </c>
      <c r="I2442">
        <v>0</v>
      </c>
      <c r="J2442">
        <v>8</v>
      </c>
      <c r="K2442">
        <v>3</v>
      </c>
      <c r="L2442">
        <v>0</v>
      </c>
      <c r="M2442">
        <v>0</v>
      </c>
      <c r="N2442">
        <v>0</v>
      </c>
      <c r="O2442">
        <v>0</v>
      </c>
      <c r="P2442">
        <v>0</v>
      </c>
      <c r="Q2442">
        <v>0</v>
      </c>
    </row>
    <row r="2443" spans="1:17" x14ac:dyDescent="0.2">
      <c r="A2443" t="s">
        <v>20181</v>
      </c>
      <c r="B2443" t="s">
        <v>89</v>
      </c>
      <c r="C2443" t="s">
        <v>200</v>
      </c>
      <c r="D2443" t="s">
        <v>17736</v>
      </c>
      <c r="E2443" t="s">
        <v>81</v>
      </c>
      <c r="F2443" t="s">
        <v>4933</v>
      </c>
      <c r="G2443">
        <v>0</v>
      </c>
      <c r="H2443">
        <v>0</v>
      </c>
      <c r="I2443">
        <v>0</v>
      </c>
      <c r="J2443">
        <v>0</v>
      </c>
      <c r="K2443">
        <v>0</v>
      </c>
      <c r="L2443">
        <v>0</v>
      </c>
      <c r="M2443">
        <v>11</v>
      </c>
      <c r="N2443">
        <v>0</v>
      </c>
      <c r="O2443">
        <v>0</v>
      </c>
      <c r="P2443">
        <v>0</v>
      </c>
      <c r="Q2443">
        <v>0</v>
      </c>
    </row>
    <row r="2444" spans="1:17" x14ac:dyDescent="0.2">
      <c r="A2444" t="s">
        <v>20182</v>
      </c>
      <c r="B2444" t="s">
        <v>89</v>
      </c>
      <c r="C2444" t="s">
        <v>200</v>
      </c>
      <c r="D2444" t="s">
        <v>17736</v>
      </c>
      <c r="E2444" t="s">
        <v>81</v>
      </c>
      <c r="F2444" t="s">
        <v>4935</v>
      </c>
      <c r="G2444">
        <v>0</v>
      </c>
      <c r="H2444">
        <v>11</v>
      </c>
      <c r="I2444">
        <v>0</v>
      </c>
      <c r="J2444">
        <v>8</v>
      </c>
      <c r="K2444">
        <v>3</v>
      </c>
      <c r="L2444">
        <v>0</v>
      </c>
      <c r="M2444">
        <v>0</v>
      </c>
      <c r="N2444">
        <v>0</v>
      </c>
      <c r="O2444">
        <v>0</v>
      </c>
      <c r="P2444">
        <v>0</v>
      </c>
      <c r="Q2444">
        <v>0</v>
      </c>
    </row>
    <row r="2445" spans="1:17" x14ac:dyDescent="0.2">
      <c r="A2445" t="s">
        <v>20183</v>
      </c>
      <c r="B2445" t="s">
        <v>88</v>
      </c>
      <c r="C2445" t="s">
        <v>168</v>
      </c>
      <c r="D2445" t="s">
        <v>17736</v>
      </c>
      <c r="E2445" t="s">
        <v>83</v>
      </c>
      <c r="F2445" t="s">
        <v>4941</v>
      </c>
      <c r="G2445">
        <v>0</v>
      </c>
      <c r="H2445">
        <v>2</v>
      </c>
      <c r="I2445">
        <v>0</v>
      </c>
      <c r="J2445">
        <v>2</v>
      </c>
      <c r="K2445">
        <v>0</v>
      </c>
      <c r="L2445">
        <v>0</v>
      </c>
      <c r="M2445">
        <v>0</v>
      </c>
      <c r="N2445">
        <v>0</v>
      </c>
      <c r="O2445">
        <v>0</v>
      </c>
      <c r="P2445">
        <v>0</v>
      </c>
      <c r="Q2445">
        <v>0</v>
      </c>
    </row>
    <row r="2446" spans="1:17" x14ac:dyDescent="0.2">
      <c r="A2446" t="s">
        <v>20184</v>
      </c>
      <c r="B2446" t="s">
        <v>88</v>
      </c>
      <c r="C2446" t="s">
        <v>168</v>
      </c>
      <c r="D2446" t="s">
        <v>17736</v>
      </c>
      <c r="E2446" t="s">
        <v>83</v>
      </c>
      <c r="F2446" t="s">
        <v>4943</v>
      </c>
      <c r="G2446">
        <v>0</v>
      </c>
      <c r="H2446">
        <v>0</v>
      </c>
      <c r="I2446">
        <v>0</v>
      </c>
      <c r="J2446">
        <v>0</v>
      </c>
      <c r="K2446">
        <v>0</v>
      </c>
      <c r="L2446">
        <v>0</v>
      </c>
      <c r="M2446">
        <v>2</v>
      </c>
      <c r="N2446">
        <v>0</v>
      </c>
      <c r="O2446">
        <v>0</v>
      </c>
      <c r="P2446">
        <v>0</v>
      </c>
      <c r="Q2446">
        <v>0</v>
      </c>
    </row>
    <row r="2447" spans="1:17" x14ac:dyDescent="0.2">
      <c r="A2447" t="s">
        <v>20185</v>
      </c>
      <c r="B2447" t="s">
        <v>88</v>
      </c>
      <c r="C2447" t="s">
        <v>168</v>
      </c>
      <c r="D2447" t="s">
        <v>17736</v>
      </c>
      <c r="E2447" t="s">
        <v>83</v>
      </c>
      <c r="F2447" t="s">
        <v>4925</v>
      </c>
      <c r="G2447">
        <v>0</v>
      </c>
      <c r="H2447">
        <v>0</v>
      </c>
      <c r="I2447">
        <v>0</v>
      </c>
      <c r="J2447">
        <v>0</v>
      </c>
      <c r="K2447">
        <v>0</v>
      </c>
      <c r="L2447">
        <v>0</v>
      </c>
      <c r="M2447">
        <v>0</v>
      </c>
      <c r="N2447">
        <v>2</v>
      </c>
      <c r="O2447">
        <v>2</v>
      </c>
      <c r="P2447">
        <v>0</v>
      </c>
      <c r="Q2447">
        <v>0</v>
      </c>
    </row>
    <row r="2448" spans="1:17" x14ac:dyDescent="0.2">
      <c r="A2448" t="s">
        <v>20186</v>
      </c>
      <c r="B2448" t="s">
        <v>88</v>
      </c>
      <c r="C2448" t="s">
        <v>168</v>
      </c>
      <c r="D2448" t="s">
        <v>17736</v>
      </c>
      <c r="E2448" t="s">
        <v>83</v>
      </c>
      <c r="F2448" t="s">
        <v>4927</v>
      </c>
      <c r="G2448">
        <v>0</v>
      </c>
      <c r="H2448">
        <v>0</v>
      </c>
      <c r="I2448">
        <v>0</v>
      </c>
      <c r="J2448">
        <v>0</v>
      </c>
      <c r="K2448">
        <v>0</v>
      </c>
      <c r="L2448">
        <v>0</v>
      </c>
      <c r="M2448">
        <v>0</v>
      </c>
      <c r="N2448">
        <v>1</v>
      </c>
      <c r="O2448">
        <v>1</v>
      </c>
      <c r="P2448">
        <v>0</v>
      </c>
      <c r="Q2448">
        <v>0</v>
      </c>
    </row>
    <row r="2449" spans="1:17" x14ac:dyDescent="0.2">
      <c r="A2449" t="s">
        <v>20187</v>
      </c>
      <c r="B2449" t="s">
        <v>88</v>
      </c>
      <c r="C2449" t="s">
        <v>168</v>
      </c>
      <c r="D2449" t="s">
        <v>17736</v>
      </c>
      <c r="E2449" t="s">
        <v>83</v>
      </c>
      <c r="F2449" t="s">
        <v>17734</v>
      </c>
      <c r="G2449">
        <v>2</v>
      </c>
      <c r="H2449">
        <v>0</v>
      </c>
      <c r="I2449">
        <v>0</v>
      </c>
      <c r="J2449">
        <v>0</v>
      </c>
      <c r="K2449">
        <v>0</v>
      </c>
      <c r="L2449">
        <v>0</v>
      </c>
      <c r="M2449">
        <v>0</v>
      </c>
      <c r="N2449">
        <v>0</v>
      </c>
      <c r="O2449">
        <v>0</v>
      </c>
      <c r="P2449">
        <v>0</v>
      </c>
      <c r="Q2449">
        <v>0</v>
      </c>
    </row>
    <row r="2450" spans="1:17" x14ac:dyDescent="0.2">
      <c r="A2450" t="s">
        <v>20188</v>
      </c>
      <c r="B2450" t="s">
        <v>88</v>
      </c>
      <c r="C2450" t="s">
        <v>168</v>
      </c>
      <c r="D2450" t="s">
        <v>17736</v>
      </c>
      <c r="E2450" t="s">
        <v>81</v>
      </c>
      <c r="F2450" t="s">
        <v>4929</v>
      </c>
      <c r="G2450">
        <v>0</v>
      </c>
      <c r="H2450">
        <v>1</v>
      </c>
      <c r="I2450">
        <v>0</v>
      </c>
      <c r="J2450">
        <v>1</v>
      </c>
      <c r="K2450">
        <v>0</v>
      </c>
      <c r="L2450">
        <v>0</v>
      </c>
      <c r="M2450">
        <v>0</v>
      </c>
      <c r="N2450">
        <v>0</v>
      </c>
      <c r="O2450">
        <v>0</v>
      </c>
      <c r="P2450">
        <v>0</v>
      </c>
      <c r="Q2450">
        <v>0</v>
      </c>
    </row>
    <row r="2451" spans="1:17" x14ac:dyDescent="0.2">
      <c r="A2451" t="s">
        <v>20189</v>
      </c>
      <c r="B2451" t="s">
        <v>88</v>
      </c>
      <c r="C2451" t="s">
        <v>168</v>
      </c>
      <c r="D2451" t="s">
        <v>17736</v>
      </c>
      <c r="E2451" t="s">
        <v>81</v>
      </c>
      <c r="F2451" t="s">
        <v>4931</v>
      </c>
      <c r="G2451">
        <v>0</v>
      </c>
      <c r="H2451">
        <v>1</v>
      </c>
      <c r="I2451">
        <v>0</v>
      </c>
      <c r="J2451">
        <v>1</v>
      </c>
      <c r="K2451">
        <v>0</v>
      </c>
      <c r="L2451">
        <v>0</v>
      </c>
      <c r="M2451">
        <v>0</v>
      </c>
      <c r="N2451">
        <v>0</v>
      </c>
      <c r="O2451">
        <v>0</v>
      </c>
      <c r="P2451">
        <v>0</v>
      </c>
      <c r="Q2451">
        <v>0</v>
      </c>
    </row>
    <row r="2452" spans="1:17" x14ac:dyDescent="0.2">
      <c r="A2452" t="s">
        <v>20190</v>
      </c>
      <c r="B2452" t="s">
        <v>88</v>
      </c>
      <c r="C2452" t="s">
        <v>168</v>
      </c>
      <c r="D2452" t="s">
        <v>17736</v>
      </c>
      <c r="E2452" t="s">
        <v>81</v>
      </c>
      <c r="F2452" t="s">
        <v>4933</v>
      </c>
      <c r="G2452">
        <v>0</v>
      </c>
      <c r="H2452">
        <v>0</v>
      </c>
      <c r="I2452">
        <v>0</v>
      </c>
      <c r="J2452">
        <v>0</v>
      </c>
      <c r="K2452">
        <v>0</v>
      </c>
      <c r="L2452">
        <v>0</v>
      </c>
      <c r="M2452">
        <v>1</v>
      </c>
      <c r="N2452">
        <v>0</v>
      </c>
      <c r="O2452">
        <v>0</v>
      </c>
      <c r="P2452">
        <v>0</v>
      </c>
      <c r="Q2452">
        <v>0</v>
      </c>
    </row>
    <row r="2453" spans="1:17" x14ac:dyDescent="0.2">
      <c r="A2453" t="s">
        <v>20191</v>
      </c>
      <c r="B2453" t="s">
        <v>88</v>
      </c>
      <c r="C2453" t="s">
        <v>168</v>
      </c>
      <c r="D2453" t="s">
        <v>17736</v>
      </c>
      <c r="E2453" t="s">
        <v>81</v>
      </c>
      <c r="F2453" t="s">
        <v>4935</v>
      </c>
      <c r="G2453">
        <v>0</v>
      </c>
      <c r="H2453">
        <v>1</v>
      </c>
      <c r="I2453">
        <v>0</v>
      </c>
      <c r="J2453">
        <v>1</v>
      </c>
      <c r="K2453">
        <v>0</v>
      </c>
      <c r="L2453">
        <v>0</v>
      </c>
      <c r="M2453">
        <v>0</v>
      </c>
      <c r="N2453">
        <v>0</v>
      </c>
      <c r="O2453">
        <v>0</v>
      </c>
      <c r="P2453">
        <v>0</v>
      </c>
      <c r="Q2453">
        <v>0</v>
      </c>
    </row>
    <row r="2454" spans="1:17" x14ac:dyDescent="0.2">
      <c r="A2454" t="s">
        <v>20192</v>
      </c>
      <c r="B2454" t="s">
        <v>88</v>
      </c>
      <c r="C2454" t="s">
        <v>168</v>
      </c>
      <c r="D2454" t="s">
        <v>17736</v>
      </c>
      <c r="E2454" t="s">
        <v>81</v>
      </c>
      <c r="F2454" t="s">
        <v>4937</v>
      </c>
      <c r="G2454">
        <v>0</v>
      </c>
      <c r="H2454">
        <v>1</v>
      </c>
      <c r="I2454">
        <v>0</v>
      </c>
      <c r="J2454">
        <v>1</v>
      </c>
      <c r="K2454">
        <v>0</v>
      </c>
      <c r="L2454">
        <v>0</v>
      </c>
      <c r="M2454">
        <v>0</v>
      </c>
      <c r="N2454">
        <v>0</v>
      </c>
      <c r="O2454">
        <v>0</v>
      </c>
      <c r="P2454">
        <v>0</v>
      </c>
      <c r="Q2454">
        <v>0</v>
      </c>
    </row>
    <row r="2455" spans="1:17" x14ac:dyDescent="0.2">
      <c r="A2455" t="s">
        <v>20193</v>
      </c>
      <c r="B2455" t="s">
        <v>88</v>
      </c>
      <c r="C2455" t="s">
        <v>168</v>
      </c>
      <c r="D2455" t="s">
        <v>17736</v>
      </c>
      <c r="E2455" t="s">
        <v>81</v>
      </c>
      <c r="F2455" t="s">
        <v>4939</v>
      </c>
      <c r="G2455">
        <v>0</v>
      </c>
      <c r="H2455">
        <v>0</v>
      </c>
      <c r="I2455">
        <v>0</v>
      </c>
      <c r="J2455">
        <v>0</v>
      </c>
      <c r="K2455">
        <v>0</v>
      </c>
      <c r="L2455">
        <v>0</v>
      </c>
      <c r="M2455">
        <v>1</v>
      </c>
      <c r="N2455">
        <v>0</v>
      </c>
      <c r="O2455">
        <v>0</v>
      </c>
      <c r="P2455">
        <v>0</v>
      </c>
      <c r="Q2455">
        <v>0</v>
      </c>
    </row>
    <row r="2456" spans="1:17" x14ac:dyDescent="0.2">
      <c r="A2456" t="s">
        <v>20194</v>
      </c>
      <c r="B2456" t="s">
        <v>88</v>
      </c>
      <c r="C2456" t="s">
        <v>168</v>
      </c>
      <c r="D2456" t="s">
        <v>17736</v>
      </c>
      <c r="E2456" t="s">
        <v>81</v>
      </c>
      <c r="F2456" t="s">
        <v>4941</v>
      </c>
      <c r="G2456">
        <v>0</v>
      </c>
      <c r="H2456">
        <v>1</v>
      </c>
      <c r="I2456">
        <v>0</v>
      </c>
      <c r="J2456">
        <v>1</v>
      </c>
      <c r="K2456">
        <v>0</v>
      </c>
      <c r="L2456">
        <v>0</v>
      </c>
      <c r="M2456">
        <v>0</v>
      </c>
      <c r="N2456">
        <v>0</v>
      </c>
      <c r="O2456">
        <v>0</v>
      </c>
      <c r="P2456">
        <v>0</v>
      </c>
      <c r="Q2456">
        <v>0</v>
      </c>
    </row>
    <row r="2457" spans="1:17" x14ac:dyDescent="0.2">
      <c r="A2457" t="s">
        <v>20195</v>
      </c>
      <c r="B2457" t="s">
        <v>88</v>
      </c>
      <c r="C2457" t="s">
        <v>168</v>
      </c>
      <c r="D2457" t="s">
        <v>17736</v>
      </c>
      <c r="E2457" t="s">
        <v>81</v>
      </c>
      <c r="F2457" t="s">
        <v>4943</v>
      </c>
      <c r="G2457">
        <v>0</v>
      </c>
      <c r="H2457">
        <v>0</v>
      </c>
      <c r="I2457">
        <v>0</v>
      </c>
      <c r="J2457">
        <v>0</v>
      </c>
      <c r="K2457">
        <v>0</v>
      </c>
      <c r="L2457">
        <v>0</v>
      </c>
      <c r="M2457">
        <v>1</v>
      </c>
      <c r="N2457">
        <v>0</v>
      </c>
      <c r="O2457">
        <v>0</v>
      </c>
      <c r="P2457">
        <v>0</v>
      </c>
      <c r="Q2457">
        <v>0</v>
      </c>
    </row>
    <row r="2458" spans="1:17" x14ac:dyDescent="0.2">
      <c r="A2458" t="s">
        <v>20196</v>
      </c>
      <c r="B2458" t="s">
        <v>88</v>
      </c>
      <c r="C2458" t="s">
        <v>168</v>
      </c>
      <c r="D2458" t="s">
        <v>17736</v>
      </c>
      <c r="E2458" t="s">
        <v>81</v>
      </c>
      <c r="F2458" t="s">
        <v>4925</v>
      </c>
      <c r="G2458">
        <v>0</v>
      </c>
      <c r="H2458">
        <v>0</v>
      </c>
      <c r="I2458">
        <v>0</v>
      </c>
      <c r="J2458">
        <v>0</v>
      </c>
      <c r="K2458">
        <v>0</v>
      </c>
      <c r="L2458">
        <v>0</v>
      </c>
      <c r="M2458">
        <v>0</v>
      </c>
      <c r="N2458">
        <v>1</v>
      </c>
      <c r="O2458">
        <v>1</v>
      </c>
      <c r="P2458">
        <v>0</v>
      </c>
      <c r="Q2458">
        <v>0</v>
      </c>
    </row>
    <row r="2459" spans="1:17" x14ac:dyDescent="0.2">
      <c r="A2459" t="s">
        <v>20197</v>
      </c>
      <c r="B2459" t="s">
        <v>88</v>
      </c>
      <c r="C2459" t="s">
        <v>168</v>
      </c>
      <c r="D2459" t="s">
        <v>17736</v>
      </c>
      <c r="E2459" t="s">
        <v>81</v>
      </c>
      <c r="F2459" t="s">
        <v>4927</v>
      </c>
      <c r="G2459">
        <v>0</v>
      </c>
      <c r="H2459">
        <v>0</v>
      </c>
      <c r="I2459">
        <v>0</v>
      </c>
      <c r="J2459">
        <v>0</v>
      </c>
      <c r="K2459">
        <v>0</v>
      </c>
      <c r="L2459">
        <v>0</v>
      </c>
      <c r="M2459">
        <v>0</v>
      </c>
      <c r="N2459">
        <v>1</v>
      </c>
      <c r="O2459">
        <v>1</v>
      </c>
      <c r="P2459">
        <v>0</v>
      </c>
      <c r="Q2459">
        <v>0</v>
      </c>
    </row>
    <row r="2460" spans="1:17" x14ac:dyDescent="0.2">
      <c r="A2460" t="s">
        <v>20198</v>
      </c>
      <c r="B2460" t="s">
        <v>88</v>
      </c>
      <c r="C2460" t="s">
        <v>168</v>
      </c>
      <c r="D2460" t="s">
        <v>17736</v>
      </c>
      <c r="E2460" t="s">
        <v>81</v>
      </c>
      <c r="F2460" t="s">
        <v>17734</v>
      </c>
      <c r="G2460">
        <v>1</v>
      </c>
      <c r="H2460">
        <v>0</v>
      </c>
      <c r="I2460">
        <v>0</v>
      </c>
      <c r="J2460">
        <v>0</v>
      </c>
      <c r="K2460">
        <v>0</v>
      </c>
      <c r="L2460">
        <v>0</v>
      </c>
      <c r="M2460">
        <v>0</v>
      </c>
      <c r="N2460">
        <v>0</v>
      </c>
      <c r="O2460">
        <v>0</v>
      </c>
      <c r="P2460">
        <v>0</v>
      </c>
      <c r="Q2460">
        <v>0</v>
      </c>
    </row>
    <row r="2461" spans="1:17" x14ac:dyDescent="0.2">
      <c r="A2461" t="s">
        <v>20199</v>
      </c>
      <c r="B2461" t="s">
        <v>88</v>
      </c>
      <c r="C2461" t="s">
        <v>168</v>
      </c>
      <c r="D2461" t="s">
        <v>17748</v>
      </c>
      <c r="E2461" t="s">
        <v>81</v>
      </c>
      <c r="F2461" t="s">
        <v>17749</v>
      </c>
      <c r="G2461">
        <v>0</v>
      </c>
      <c r="H2461">
        <v>0</v>
      </c>
      <c r="I2461">
        <v>0</v>
      </c>
      <c r="J2461">
        <v>0</v>
      </c>
      <c r="K2461">
        <v>0</v>
      </c>
      <c r="L2461">
        <v>0</v>
      </c>
      <c r="M2461">
        <v>0</v>
      </c>
      <c r="N2461">
        <v>2</v>
      </c>
      <c r="O2461">
        <v>2</v>
      </c>
      <c r="P2461">
        <v>0</v>
      </c>
      <c r="Q2461">
        <v>0</v>
      </c>
    </row>
    <row r="2462" spans="1:17" x14ac:dyDescent="0.2">
      <c r="A2462" t="s">
        <v>20200</v>
      </c>
      <c r="B2462" t="s">
        <v>88</v>
      </c>
      <c r="C2462" t="s">
        <v>168</v>
      </c>
      <c r="D2462" t="s">
        <v>17748</v>
      </c>
      <c r="E2462" t="s">
        <v>81</v>
      </c>
      <c r="F2462" t="s">
        <v>17734</v>
      </c>
      <c r="G2462">
        <v>2</v>
      </c>
      <c r="H2462">
        <v>0</v>
      </c>
      <c r="I2462">
        <v>0</v>
      </c>
      <c r="J2462">
        <v>0</v>
      </c>
      <c r="K2462">
        <v>0</v>
      </c>
      <c r="L2462">
        <v>0</v>
      </c>
      <c r="M2462">
        <v>0</v>
      </c>
      <c r="N2462">
        <v>0</v>
      </c>
      <c r="O2462">
        <v>0</v>
      </c>
      <c r="P2462">
        <v>0</v>
      </c>
      <c r="Q2462">
        <v>0</v>
      </c>
    </row>
    <row r="2463" spans="1:17" x14ac:dyDescent="0.2">
      <c r="A2463" t="s">
        <v>20201</v>
      </c>
      <c r="B2463" t="s">
        <v>88</v>
      </c>
      <c r="C2463" t="s">
        <v>169</v>
      </c>
      <c r="D2463" t="s">
        <v>17768</v>
      </c>
      <c r="E2463" t="s">
        <v>83</v>
      </c>
      <c r="F2463" t="s">
        <v>17734</v>
      </c>
      <c r="G2463">
        <v>3</v>
      </c>
      <c r="H2463">
        <v>0</v>
      </c>
      <c r="I2463">
        <v>0</v>
      </c>
      <c r="J2463">
        <v>0</v>
      </c>
      <c r="K2463">
        <v>0</v>
      </c>
      <c r="L2463">
        <v>0</v>
      </c>
      <c r="M2463">
        <v>0</v>
      </c>
      <c r="N2463">
        <v>0</v>
      </c>
      <c r="O2463">
        <v>0</v>
      </c>
      <c r="P2463">
        <v>0</v>
      </c>
      <c r="Q2463">
        <v>0</v>
      </c>
    </row>
    <row r="2464" spans="1:17" x14ac:dyDescent="0.2">
      <c r="A2464" t="s">
        <v>20202</v>
      </c>
      <c r="B2464" t="s">
        <v>88</v>
      </c>
      <c r="C2464" t="s">
        <v>169</v>
      </c>
      <c r="D2464" t="s">
        <v>17768</v>
      </c>
      <c r="E2464" t="s">
        <v>81</v>
      </c>
      <c r="F2464" t="s">
        <v>17734</v>
      </c>
      <c r="G2464">
        <v>1</v>
      </c>
      <c r="H2464">
        <v>0</v>
      </c>
      <c r="I2464">
        <v>0</v>
      </c>
      <c r="J2464">
        <v>0</v>
      </c>
      <c r="K2464">
        <v>0</v>
      </c>
      <c r="L2464">
        <v>0</v>
      </c>
      <c r="M2464">
        <v>0</v>
      </c>
      <c r="N2464">
        <v>0</v>
      </c>
      <c r="O2464">
        <v>0</v>
      </c>
      <c r="P2464">
        <v>0</v>
      </c>
      <c r="Q2464">
        <v>0</v>
      </c>
    </row>
    <row r="2465" spans="1:17" x14ac:dyDescent="0.2">
      <c r="A2465" t="s">
        <v>20203</v>
      </c>
      <c r="B2465" t="s">
        <v>88</v>
      </c>
      <c r="C2465" t="s">
        <v>169</v>
      </c>
      <c r="D2465" t="s">
        <v>17736</v>
      </c>
      <c r="E2465" t="s">
        <v>83</v>
      </c>
      <c r="F2465" t="s">
        <v>4929</v>
      </c>
      <c r="G2465">
        <v>0</v>
      </c>
      <c r="H2465">
        <v>46</v>
      </c>
      <c r="I2465">
        <v>6</v>
      </c>
      <c r="J2465">
        <v>39</v>
      </c>
      <c r="K2465">
        <v>0</v>
      </c>
      <c r="L2465">
        <v>1</v>
      </c>
      <c r="M2465">
        <v>0</v>
      </c>
      <c r="N2465">
        <v>0</v>
      </c>
      <c r="O2465">
        <v>0</v>
      </c>
      <c r="P2465">
        <v>0</v>
      </c>
      <c r="Q2465">
        <v>0</v>
      </c>
    </row>
    <row r="2466" spans="1:17" x14ac:dyDescent="0.2">
      <c r="A2466" t="s">
        <v>20204</v>
      </c>
      <c r="B2466" t="s">
        <v>88</v>
      </c>
      <c r="C2466" t="s">
        <v>169</v>
      </c>
      <c r="D2466" t="s">
        <v>17736</v>
      </c>
      <c r="E2466" t="s">
        <v>83</v>
      </c>
      <c r="F2466" t="s">
        <v>4931</v>
      </c>
      <c r="G2466">
        <v>0</v>
      </c>
      <c r="H2466">
        <v>46</v>
      </c>
      <c r="I2466">
        <v>6</v>
      </c>
      <c r="J2466">
        <v>38</v>
      </c>
      <c r="K2466">
        <v>0</v>
      </c>
      <c r="L2466">
        <v>2</v>
      </c>
      <c r="M2466">
        <v>0</v>
      </c>
      <c r="N2466">
        <v>0</v>
      </c>
      <c r="O2466">
        <v>0</v>
      </c>
      <c r="P2466">
        <v>0</v>
      </c>
      <c r="Q2466">
        <v>0</v>
      </c>
    </row>
    <row r="2467" spans="1:17" x14ac:dyDescent="0.2">
      <c r="A2467" t="s">
        <v>20205</v>
      </c>
      <c r="B2467" t="s">
        <v>88</v>
      </c>
      <c r="C2467" t="s">
        <v>169</v>
      </c>
      <c r="D2467" t="s">
        <v>17736</v>
      </c>
      <c r="E2467" t="s">
        <v>83</v>
      </c>
      <c r="F2467" t="s">
        <v>4933</v>
      </c>
      <c r="G2467">
        <v>0</v>
      </c>
      <c r="H2467">
        <v>0</v>
      </c>
      <c r="I2467">
        <v>0</v>
      </c>
      <c r="J2467">
        <v>0</v>
      </c>
      <c r="K2467">
        <v>0</v>
      </c>
      <c r="L2467">
        <v>0</v>
      </c>
      <c r="M2467">
        <v>46</v>
      </c>
      <c r="N2467">
        <v>0</v>
      </c>
      <c r="O2467">
        <v>0</v>
      </c>
      <c r="P2467">
        <v>0</v>
      </c>
      <c r="Q2467">
        <v>0</v>
      </c>
    </row>
    <row r="2468" spans="1:17" x14ac:dyDescent="0.2">
      <c r="A2468" t="s">
        <v>20206</v>
      </c>
      <c r="B2468" t="s">
        <v>88</v>
      </c>
      <c r="C2468" t="s">
        <v>169</v>
      </c>
      <c r="D2468" t="s">
        <v>17736</v>
      </c>
      <c r="E2468" t="s">
        <v>83</v>
      </c>
      <c r="F2468" t="s">
        <v>4935</v>
      </c>
      <c r="G2468">
        <v>0</v>
      </c>
      <c r="H2468">
        <v>46</v>
      </c>
      <c r="I2468">
        <v>6</v>
      </c>
      <c r="J2468">
        <v>38</v>
      </c>
      <c r="K2468">
        <v>0</v>
      </c>
      <c r="L2468">
        <v>2</v>
      </c>
      <c r="M2468">
        <v>0</v>
      </c>
      <c r="N2468">
        <v>0</v>
      </c>
      <c r="O2468">
        <v>0</v>
      </c>
      <c r="P2468">
        <v>0</v>
      </c>
      <c r="Q2468">
        <v>0</v>
      </c>
    </row>
    <row r="2469" spans="1:17" x14ac:dyDescent="0.2">
      <c r="A2469" t="s">
        <v>20207</v>
      </c>
      <c r="B2469" t="s">
        <v>88</v>
      </c>
      <c r="C2469" t="s">
        <v>169</v>
      </c>
      <c r="D2469" t="s">
        <v>17736</v>
      </c>
      <c r="E2469" t="s">
        <v>83</v>
      </c>
      <c r="F2469" t="s">
        <v>4937</v>
      </c>
      <c r="G2469">
        <v>0</v>
      </c>
      <c r="H2469">
        <v>46</v>
      </c>
      <c r="I2469">
        <v>6</v>
      </c>
      <c r="J2469">
        <v>38</v>
      </c>
      <c r="K2469">
        <v>0</v>
      </c>
      <c r="L2469">
        <v>2</v>
      </c>
      <c r="M2469">
        <v>0</v>
      </c>
      <c r="N2469">
        <v>0</v>
      </c>
      <c r="O2469">
        <v>0</v>
      </c>
      <c r="P2469">
        <v>0</v>
      </c>
      <c r="Q2469">
        <v>0</v>
      </c>
    </row>
    <row r="2470" spans="1:17" x14ac:dyDescent="0.2">
      <c r="A2470" t="s">
        <v>20208</v>
      </c>
      <c r="B2470" t="s">
        <v>88</v>
      </c>
      <c r="C2470" t="s">
        <v>169</v>
      </c>
      <c r="D2470" t="s">
        <v>17736</v>
      </c>
      <c r="E2470" t="s">
        <v>83</v>
      </c>
      <c r="F2470" t="s">
        <v>4939</v>
      </c>
      <c r="G2470">
        <v>0</v>
      </c>
      <c r="H2470">
        <v>0</v>
      </c>
      <c r="I2470">
        <v>0</v>
      </c>
      <c r="J2470">
        <v>0</v>
      </c>
      <c r="K2470">
        <v>0</v>
      </c>
      <c r="L2470">
        <v>0</v>
      </c>
      <c r="M2470">
        <v>46</v>
      </c>
      <c r="N2470">
        <v>0</v>
      </c>
      <c r="O2470">
        <v>0</v>
      </c>
      <c r="P2470">
        <v>0</v>
      </c>
      <c r="Q2470">
        <v>0</v>
      </c>
    </row>
    <row r="2471" spans="1:17" x14ac:dyDescent="0.2">
      <c r="A2471" t="s">
        <v>20209</v>
      </c>
      <c r="B2471" t="s">
        <v>88</v>
      </c>
      <c r="C2471" t="s">
        <v>169</v>
      </c>
      <c r="D2471" t="s">
        <v>17736</v>
      </c>
      <c r="E2471" t="s">
        <v>83</v>
      </c>
      <c r="F2471" t="s">
        <v>4941</v>
      </c>
      <c r="G2471">
        <v>0</v>
      </c>
      <c r="H2471">
        <v>46</v>
      </c>
      <c r="I2471">
        <v>6</v>
      </c>
      <c r="J2471">
        <v>39</v>
      </c>
      <c r="K2471">
        <v>0</v>
      </c>
      <c r="L2471">
        <v>1</v>
      </c>
      <c r="M2471">
        <v>0</v>
      </c>
      <c r="N2471">
        <v>0</v>
      </c>
      <c r="O2471">
        <v>0</v>
      </c>
      <c r="P2471">
        <v>0</v>
      </c>
      <c r="Q2471">
        <v>0</v>
      </c>
    </row>
    <row r="2472" spans="1:17" x14ac:dyDescent="0.2">
      <c r="A2472" t="s">
        <v>20210</v>
      </c>
      <c r="B2472" t="s">
        <v>88</v>
      </c>
      <c r="C2472" t="s">
        <v>169</v>
      </c>
      <c r="D2472" t="s">
        <v>17736</v>
      </c>
      <c r="E2472" t="s">
        <v>83</v>
      </c>
      <c r="F2472" t="s">
        <v>4943</v>
      </c>
      <c r="G2472">
        <v>0</v>
      </c>
      <c r="H2472">
        <v>0</v>
      </c>
      <c r="I2472">
        <v>0</v>
      </c>
      <c r="J2472">
        <v>0</v>
      </c>
      <c r="K2472">
        <v>0</v>
      </c>
      <c r="L2472">
        <v>0</v>
      </c>
      <c r="M2472">
        <v>46</v>
      </c>
      <c r="N2472">
        <v>0</v>
      </c>
      <c r="O2472">
        <v>0</v>
      </c>
      <c r="P2472">
        <v>0</v>
      </c>
      <c r="Q2472">
        <v>0</v>
      </c>
    </row>
    <row r="2473" spans="1:17" x14ac:dyDescent="0.2">
      <c r="A2473" t="s">
        <v>20211</v>
      </c>
      <c r="B2473" t="s">
        <v>88</v>
      </c>
      <c r="C2473" t="s">
        <v>169</v>
      </c>
      <c r="D2473" t="s">
        <v>17736</v>
      </c>
      <c r="E2473" t="s">
        <v>83</v>
      </c>
      <c r="F2473" t="s">
        <v>4925</v>
      </c>
      <c r="G2473">
        <v>0</v>
      </c>
      <c r="H2473">
        <v>0</v>
      </c>
      <c r="I2473">
        <v>0</v>
      </c>
      <c r="J2473">
        <v>0</v>
      </c>
      <c r="K2473">
        <v>0</v>
      </c>
      <c r="L2473">
        <v>0</v>
      </c>
      <c r="M2473">
        <v>0</v>
      </c>
      <c r="N2473">
        <v>45</v>
      </c>
      <c r="O2473">
        <v>43</v>
      </c>
      <c r="P2473">
        <v>2</v>
      </c>
      <c r="Q2473">
        <v>0</v>
      </c>
    </row>
    <row r="2474" spans="1:17" x14ac:dyDescent="0.2">
      <c r="A2474" t="s">
        <v>20212</v>
      </c>
      <c r="B2474" t="s">
        <v>88</v>
      </c>
      <c r="C2474" t="s">
        <v>169</v>
      </c>
      <c r="D2474" t="s">
        <v>17736</v>
      </c>
      <c r="E2474" t="s">
        <v>83</v>
      </c>
      <c r="F2474" t="s">
        <v>4927</v>
      </c>
      <c r="G2474">
        <v>0</v>
      </c>
      <c r="H2474">
        <v>0</v>
      </c>
      <c r="I2474">
        <v>0</v>
      </c>
      <c r="J2474">
        <v>0</v>
      </c>
      <c r="K2474">
        <v>0</v>
      </c>
      <c r="L2474">
        <v>0</v>
      </c>
      <c r="M2474">
        <v>0</v>
      </c>
      <c r="N2474">
        <v>44</v>
      </c>
      <c r="O2474">
        <v>42</v>
      </c>
      <c r="P2474">
        <v>2</v>
      </c>
      <c r="Q2474">
        <v>0</v>
      </c>
    </row>
    <row r="2475" spans="1:17" x14ac:dyDescent="0.2">
      <c r="A2475" t="s">
        <v>20213</v>
      </c>
      <c r="B2475" t="s">
        <v>88</v>
      </c>
      <c r="C2475" t="s">
        <v>232</v>
      </c>
      <c r="D2475" t="s">
        <v>17748</v>
      </c>
      <c r="E2475" t="s">
        <v>81</v>
      </c>
      <c r="F2475" t="s">
        <v>17734</v>
      </c>
      <c r="G2475">
        <v>11</v>
      </c>
      <c r="H2475">
        <v>0</v>
      </c>
      <c r="I2475">
        <v>0</v>
      </c>
      <c r="J2475">
        <v>0</v>
      </c>
      <c r="K2475">
        <v>0</v>
      </c>
      <c r="L2475">
        <v>0</v>
      </c>
      <c r="M2475">
        <v>0</v>
      </c>
      <c r="N2475">
        <v>0</v>
      </c>
      <c r="O2475">
        <v>0</v>
      </c>
      <c r="P2475">
        <v>0</v>
      </c>
      <c r="Q2475">
        <v>0</v>
      </c>
    </row>
    <row r="2476" spans="1:17" x14ac:dyDescent="0.2">
      <c r="A2476" t="s">
        <v>20214</v>
      </c>
      <c r="B2476" t="s">
        <v>88</v>
      </c>
      <c r="C2476" t="s">
        <v>232</v>
      </c>
      <c r="D2476" t="s">
        <v>17754</v>
      </c>
      <c r="E2476" t="s">
        <v>83</v>
      </c>
      <c r="F2476" t="s">
        <v>17734</v>
      </c>
      <c r="G2476">
        <v>1</v>
      </c>
      <c r="H2476">
        <v>0</v>
      </c>
      <c r="I2476">
        <v>0</v>
      </c>
      <c r="J2476">
        <v>0</v>
      </c>
      <c r="K2476">
        <v>0</v>
      </c>
      <c r="L2476">
        <v>0</v>
      </c>
      <c r="M2476">
        <v>0</v>
      </c>
      <c r="N2476">
        <v>0</v>
      </c>
      <c r="O2476">
        <v>0</v>
      </c>
      <c r="P2476">
        <v>0</v>
      </c>
      <c r="Q2476">
        <v>0</v>
      </c>
    </row>
    <row r="2477" spans="1:17" x14ac:dyDescent="0.2">
      <c r="A2477" t="s">
        <v>20215</v>
      </c>
      <c r="B2477" t="s">
        <v>88</v>
      </c>
      <c r="C2477" t="s">
        <v>232</v>
      </c>
      <c r="D2477" t="s">
        <v>17754</v>
      </c>
      <c r="E2477" t="s">
        <v>81</v>
      </c>
      <c r="F2477" t="s">
        <v>17734</v>
      </c>
      <c r="G2477">
        <v>3</v>
      </c>
      <c r="H2477">
        <v>0</v>
      </c>
      <c r="I2477">
        <v>0</v>
      </c>
      <c r="J2477">
        <v>0</v>
      </c>
      <c r="K2477">
        <v>0</v>
      </c>
      <c r="L2477">
        <v>0</v>
      </c>
      <c r="M2477">
        <v>0</v>
      </c>
      <c r="N2477">
        <v>0</v>
      </c>
      <c r="O2477">
        <v>0</v>
      </c>
      <c r="P2477">
        <v>0</v>
      </c>
      <c r="Q2477">
        <v>0</v>
      </c>
    </row>
    <row r="2478" spans="1:17" x14ac:dyDescent="0.2">
      <c r="A2478" t="s">
        <v>20216</v>
      </c>
      <c r="B2478" t="s">
        <v>88</v>
      </c>
      <c r="C2478" t="s">
        <v>233</v>
      </c>
      <c r="D2478" t="s">
        <v>17736</v>
      </c>
      <c r="E2478" t="s">
        <v>83</v>
      </c>
      <c r="F2478" t="s">
        <v>4929</v>
      </c>
      <c r="G2478">
        <v>0</v>
      </c>
      <c r="H2478">
        <v>10</v>
      </c>
      <c r="I2478">
        <v>1</v>
      </c>
      <c r="J2478">
        <v>9</v>
      </c>
      <c r="K2478">
        <v>0</v>
      </c>
      <c r="L2478">
        <v>0</v>
      </c>
      <c r="M2478">
        <v>0</v>
      </c>
      <c r="N2478">
        <v>0</v>
      </c>
      <c r="O2478">
        <v>0</v>
      </c>
      <c r="P2478">
        <v>0</v>
      </c>
      <c r="Q2478">
        <v>0</v>
      </c>
    </row>
    <row r="2479" spans="1:17" x14ac:dyDescent="0.2">
      <c r="A2479" t="s">
        <v>20217</v>
      </c>
      <c r="B2479" t="s">
        <v>88</v>
      </c>
      <c r="C2479" t="s">
        <v>233</v>
      </c>
      <c r="D2479" t="s">
        <v>17736</v>
      </c>
      <c r="E2479" t="s">
        <v>83</v>
      </c>
      <c r="F2479" t="s">
        <v>4931</v>
      </c>
      <c r="G2479">
        <v>0</v>
      </c>
      <c r="H2479">
        <v>10</v>
      </c>
      <c r="I2479">
        <v>0</v>
      </c>
      <c r="J2479">
        <v>10</v>
      </c>
      <c r="K2479">
        <v>0</v>
      </c>
      <c r="L2479">
        <v>0</v>
      </c>
      <c r="M2479">
        <v>0</v>
      </c>
      <c r="N2479">
        <v>0</v>
      </c>
      <c r="O2479">
        <v>0</v>
      </c>
      <c r="P2479">
        <v>0</v>
      </c>
      <c r="Q2479">
        <v>0</v>
      </c>
    </row>
    <row r="2480" spans="1:17" x14ac:dyDescent="0.2">
      <c r="A2480" t="s">
        <v>20218</v>
      </c>
      <c r="B2480" t="s">
        <v>88</v>
      </c>
      <c r="C2480" t="s">
        <v>233</v>
      </c>
      <c r="D2480" t="s">
        <v>17736</v>
      </c>
      <c r="E2480" t="s">
        <v>83</v>
      </c>
      <c r="F2480" t="s">
        <v>4933</v>
      </c>
      <c r="G2480">
        <v>0</v>
      </c>
      <c r="H2480">
        <v>0</v>
      </c>
      <c r="I2480">
        <v>0</v>
      </c>
      <c r="J2480">
        <v>0</v>
      </c>
      <c r="K2480">
        <v>0</v>
      </c>
      <c r="L2480">
        <v>0</v>
      </c>
      <c r="M2480">
        <v>10</v>
      </c>
      <c r="N2480">
        <v>0</v>
      </c>
      <c r="O2480">
        <v>0</v>
      </c>
      <c r="P2480">
        <v>0</v>
      </c>
      <c r="Q2480">
        <v>0</v>
      </c>
    </row>
    <row r="2481" spans="1:17" x14ac:dyDescent="0.2">
      <c r="A2481" t="s">
        <v>20219</v>
      </c>
      <c r="B2481" t="s">
        <v>88</v>
      </c>
      <c r="C2481" t="s">
        <v>233</v>
      </c>
      <c r="D2481" t="s">
        <v>17736</v>
      </c>
      <c r="E2481" t="s">
        <v>83</v>
      </c>
      <c r="F2481" t="s">
        <v>4935</v>
      </c>
      <c r="G2481">
        <v>0</v>
      </c>
      <c r="H2481">
        <v>10</v>
      </c>
      <c r="I2481">
        <v>0</v>
      </c>
      <c r="J2481">
        <v>10</v>
      </c>
      <c r="K2481">
        <v>0</v>
      </c>
      <c r="L2481">
        <v>0</v>
      </c>
      <c r="M2481">
        <v>0</v>
      </c>
      <c r="N2481">
        <v>0</v>
      </c>
      <c r="O2481">
        <v>0</v>
      </c>
      <c r="P2481">
        <v>0</v>
      </c>
      <c r="Q2481">
        <v>0</v>
      </c>
    </row>
    <row r="2482" spans="1:17" x14ac:dyDescent="0.2">
      <c r="A2482" t="s">
        <v>20220</v>
      </c>
      <c r="B2482" t="s">
        <v>88</v>
      </c>
      <c r="C2482" t="s">
        <v>233</v>
      </c>
      <c r="D2482" t="s">
        <v>17736</v>
      </c>
      <c r="E2482" t="s">
        <v>83</v>
      </c>
      <c r="F2482" t="s">
        <v>4937</v>
      </c>
      <c r="G2482">
        <v>0</v>
      </c>
      <c r="H2482">
        <v>10</v>
      </c>
      <c r="I2482">
        <v>0</v>
      </c>
      <c r="J2482">
        <v>10</v>
      </c>
      <c r="K2482">
        <v>0</v>
      </c>
      <c r="L2482">
        <v>0</v>
      </c>
      <c r="M2482">
        <v>0</v>
      </c>
      <c r="N2482">
        <v>0</v>
      </c>
      <c r="O2482">
        <v>0</v>
      </c>
      <c r="P2482">
        <v>0</v>
      </c>
      <c r="Q2482">
        <v>0</v>
      </c>
    </row>
    <row r="2483" spans="1:17" x14ac:dyDescent="0.2">
      <c r="A2483" t="s">
        <v>20221</v>
      </c>
      <c r="B2483" t="s">
        <v>88</v>
      </c>
      <c r="C2483" t="s">
        <v>233</v>
      </c>
      <c r="D2483" t="s">
        <v>17736</v>
      </c>
      <c r="E2483" t="s">
        <v>83</v>
      </c>
      <c r="F2483" t="s">
        <v>4939</v>
      </c>
      <c r="G2483">
        <v>0</v>
      </c>
      <c r="H2483">
        <v>0</v>
      </c>
      <c r="I2483">
        <v>0</v>
      </c>
      <c r="J2483">
        <v>0</v>
      </c>
      <c r="K2483">
        <v>0</v>
      </c>
      <c r="L2483">
        <v>0</v>
      </c>
      <c r="M2483">
        <v>10</v>
      </c>
      <c r="N2483">
        <v>0</v>
      </c>
      <c r="O2483">
        <v>0</v>
      </c>
      <c r="P2483">
        <v>0</v>
      </c>
      <c r="Q2483">
        <v>0</v>
      </c>
    </row>
    <row r="2484" spans="1:17" x14ac:dyDescent="0.2">
      <c r="A2484" t="s">
        <v>20222</v>
      </c>
      <c r="B2484" t="s">
        <v>88</v>
      </c>
      <c r="C2484" t="s">
        <v>233</v>
      </c>
      <c r="D2484" t="s">
        <v>17736</v>
      </c>
      <c r="E2484" t="s">
        <v>83</v>
      </c>
      <c r="F2484" t="s">
        <v>4941</v>
      </c>
      <c r="G2484">
        <v>0</v>
      </c>
      <c r="H2484">
        <v>10</v>
      </c>
      <c r="I2484">
        <v>0</v>
      </c>
      <c r="J2484">
        <v>10</v>
      </c>
      <c r="K2484">
        <v>0</v>
      </c>
      <c r="L2484">
        <v>0</v>
      </c>
      <c r="M2484">
        <v>0</v>
      </c>
      <c r="N2484">
        <v>0</v>
      </c>
      <c r="O2484">
        <v>0</v>
      </c>
      <c r="P2484">
        <v>0</v>
      </c>
      <c r="Q2484">
        <v>0</v>
      </c>
    </row>
    <row r="2485" spans="1:17" x14ac:dyDescent="0.2">
      <c r="A2485" t="s">
        <v>20223</v>
      </c>
      <c r="B2485" t="s">
        <v>88</v>
      </c>
      <c r="C2485" t="s">
        <v>233</v>
      </c>
      <c r="D2485" t="s">
        <v>17736</v>
      </c>
      <c r="E2485" t="s">
        <v>83</v>
      </c>
      <c r="F2485" t="s">
        <v>4943</v>
      </c>
      <c r="G2485">
        <v>0</v>
      </c>
      <c r="H2485">
        <v>0</v>
      </c>
      <c r="I2485">
        <v>0</v>
      </c>
      <c r="J2485">
        <v>0</v>
      </c>
      <c r="K2485">
        <v>0</v>
      </c>
      <c r="L2485">
        <v>0</v>
      </c>
      <c r="M2485">
        <v>10</v>
      </c>
      <c r="N2485">
        <v>0</v>
      </c>
      <c r="O2485">
        <v>0</v>
      </c>
      <c r="P2485">
        <v>0</v>
      </c>
      <c r="Q2485">
        <v>0</v>
      </c>
    </row>
    <row r="2486" spans="1:17" x14ac:dyDescent="0.2">
      <c r="A2486" t="s">
        <v>20224</v>
      </c>
      <c r="B2486" t="s">
        <v>88</v>
      </c>
      <c r="C2486" t="s">
        <v>233</v>
      </c>
      <c r="D2486" t="s">
        <v>17736</v>
      </c>
      <c r="E2486" t="s">
        <v>83</v>
      </c>
      <c r="F2486" t="s">
        <v>4925</v>
      </c>
      <c r="G2486">
        <v>0</v>
      </c>
      <c r="H2486">
        <v>0</v>
      </c>
      <c r="I2486">
        <v>0</v>
      </c>
      <c r="J2486">
        <v>0</v>
      </c>
      <c r="K2486">
        <v>0</v>
      </c>
      <c r="L2486">
        <v>0</v>
      </c>
      <c r="M2486">
        <v>0</v>
      </c>
      <c r="N2486">
        <v>10</v>
      </c>
      <c r="O2486">
        <v>10</v>
      </c>
      <c r="P2486">
        <v>0</v>
      </c>
      <c r="Q2486">
        <v>0</v>
      </c>
    </row>
    <row r="2487" spans="1:17" x14ac:dyDescent="0.2">
      <c r="A2487" t="s">
        <v>20225</v>
      </c>
      <c r="B2487" t="s">
        <v>88</v>
      </c>
      <c r="C2487" t="s">
        <v>233</v>
      </c>
      <c r="D2487" t="s">
        <v>17736</v>
      </c>
      <c r="E2487" t="s">
        <v>83</v>
      </c>
      <c r="F2487" t="s">
        <v>4927</v>
      </c>
      <c r="G2487">
        <v>0</v>
      </c>
      <c r="H2487">
        <v>0</v>
      </c>
      <c r="I2487">
        <v>0</v>
      </c>
      <c r="J2487">
        <v>0</v>
      </c>
      <c r="K2487">
        <v>0</v>
      </c>
      <c r="L2487">
        <v>0</v>
      </c>
      <c r="M2487">
        <v>0</v>
      </c>
      <c r="N2487">
        <v>9</v>
      </c>
      <c r="O2487">
        <v>9</v>
      </c>
      <c r="P2487">
        <v>0</v>
      </c>
      <c r="Q2487">
        <v>0</v>
      </c>
    </row>
    <row r="2488" spans="1:17" x14ac:dyDescent="0.2">
      <c r="A2488" t="s">
        <v>20226</v>
      </c>
      <c r="B2488" t="s">
        <v>88</v>
      </c>
      <c r="C2488" t="s">
        <v>233</v>
      </c>
      <c r="D2488" t="s">
        <v>17736</v>
      </c>
      <c r="E2488" t="s">
        <v>83</v>
      </c>
      <c r="F2488" t="s">
        <v>17734</v>
      </c>
      <c r="G2488">
        <v>10</v>
      </c>
      <c r="H2488">
        <v>0</v>
      </c>
      <c r="I2488">
        <v>0</v>
      </c>
      <c r="J2488">
        <v>0</v>
      </c>
      <c r="K2488">
        <v>0</v>
      </c>
      <c r="L2488">
        <v>0</v>
      </c>
      <c r="M2488">
        <v>0</v>
      </c>
      <c r="N2488">
        <v>0</v>
      </c>
      <c r="O2488">
        <v>0</v>
      </c>
      <c r="P2488">
        <v>0</v>
      </c>
      <c r="Q2488">
        <v>0</v>
      </c>
    </row>
    <row r="2489" spans="1:17" x14ac:dyDescent="0.2">
      <c r="A2489" t="s">
        <v>20227</v>
      </c>
      <c r="B2489" t="s">
        <v>88</v>
      </c>
      <c r="C2489" t="s">
        <v>233</v>
      </c>
      <c r="D2489" t="s">
        <v>17736</v>
      </c>
      <c r="E2489" t="s">
        <v>81</v>
      </c>
      <c r="F2489" t="s">
        <v>4929</v>
      </c>
      <c r="G2489">
        <v>0</v>
      </c>
      <c r="H2489">
        <v>5</v>
      </c>
      <c r="I2489">
        <v>0</v>
      </c>
      <c r="J2489">
        <v>5</v>
      </c>
      <c r="K2489">
        <v>0</v>
      </c>
      <c r="L2489">
        <v>0</v>
      </c>
      <c r="M2489">
        <v>0</v>
      </c>
      <c r="N2489">
        <v>0</v>
      </c>
      <c r="O2489">
        <v>0</v>
      </c>
      <c r="P2489">
        <v>0</v>
      </c>
      <c r="Q2489">
        <v>0</v>
      </c>
    </row>
    <row r="2490" spans="1:17" x14ac:dyDescent="0.2">
      <c r="A2490" t="s">
        <v>20228</v>
      </c>
      <c r="B2490" t="s">
        <v>88</v>
      </c>
      <c r="C2490" t="s">
        <v>233</v>
      </c>
      <c r="D2490" t="s">
        <v>17736</v>
      </c>
      <c r="E2490" t="s">
        <v>81</v>
      </c>
      <c r="F2490" t="s">
        <v>4931</v>
      </c>
      <c r="G2490">
        <v>0</v>
      </c>
      <c r="H2490">
        <v>5</v>
      </c>
      <c r="I2490">
        <v>0</v>
      </c>
      <c r="J2490">
        <v>5</v>
      </c>
      <c r="K2490">
        <v>0</v>
      </c>
      <c r="L2490">
        <v>0</v>
      </c>
      <c r="M2490">
        <v>0</v>
      </c>
      <c r="N2490">
        <v>0</v>
      </c>
      <c r="O2490">
        <v>0</v>
      </c>
      <c r="P2490">
        <v>0</v>
      </c>
      <c r="Q2490">
        <v>0</v>
      </c>
    </row>
    <row r="2491" spans="1:17" x14ac:dyDescent="0.2">
      <c r="A2491" t="s">
        <v>20229</v>
      </c>
      <c r="B2491" t="s">
        <v>88</v>
      </c>
      <c r="C2491" t="s">
        <v>233</v>
      </c>
      <c r="D2491" t="s">
        <v>17736</v>
      </c>
      <c r="E2491" t="s">
        <v>81</v>
      </c>
      <c r="F2491" t="s">
        <v>4933</v>
      </c>
      <c r="G2491">
        <v>0</v>
      </c>
      <c r="H2491">
        <v>0</v>
      </c>
      <c r="I2491">
        <v>0</v>
      </c>
      <c r="J2491">
        <v>0</v>
      </c>
      <c r="K2491">
        <v>0</v>
      </c>
      <c r="L2491">
        <v>0</v>
      </c>
      <c r="M2491">
        <v>5</v>
      </c>
      <c r="N2491">
        <v>0</v>
      </c>
      <c r="O2491">
        <v>0</v>
      </c>
      <c r="P2491">
        <v>0</v>
      </c>
      <c r="Q2491">
        <v>0</v>
      </c>
    </row>
    <row r="2492" spans="1:17" x14ac:dyDescent="0.2">
      <c r="A2492" t="s">
        <v>20230</v>
      </c>
      <c r="B2492" t="s">
        <v>88</v>
      </c>
      <c r="C2492" t="s">
        <v>233</v>
      </c>
      <c r="D2492" t="s">
        <v>17736</v>
      </c>
      <c r="E2492" t="s">
        <v>81</v>
      </c>
      <c r="F2492" t="s">
        <v>4935</v>
      </c>
      <c r="G2492">
        <v>0</v>
      </c>
      <c r="H2492">
        <v>5</v>
      </c>
      <c r="I2492">
        <v>0</v>
      </c>
      <c r="J2492">
        <v>5</v>
      </c>
      <c r="K2492">
        <v>0</v>
      </c>
      <c r="L2492">
        <v>0</v>
      </c>
      <c r="M2492">
        <v>0</v>
      </c>
      <c r="N2492">
        <v>0</v>
      </c>
      <c r="O2492">
        <v>0</v>
      </c>
      <c r="P2492">
        <v>0</v>
      </c>
      <c r="Q2492">
        <v>0</v>
      </c>
    </row>
    <row r="2493" spans="1:17" x14ac:dyDescent="0.2">
      <c r="A2493" t="s">
        <v>20231</v>
      </c>
      <c r="B2493" t="s">
        <v>88</v>
      </c>
      <c r="C2493" t="s">
        <v>233</v>
      </c>
      <c r="D2493" t="s">
        <v>17736</v>
      </c>
      <c r="E2493" t="s">
        <v>81</v>
      </c>
      <c r="F2493" t="s">
        <v>4937</v>
      </c>
      <c r="G2493">
        <v>0</v>
      </c>
      <c r="H2493">
        <v>5</v>
      </c>
      <c r="I2493">
        <v>0</v>
      </c>
      <c r="J2493">
        <v>5</v>
      </c>
      <c r="K2493">
        <v>0</v>
      </c>
      <c r="L2493">
        <v>0</v>
      </c>
      <c r="M2493">
        <v>0</v>
      </c>
      <c r="N2493">
        <v>0</v>
      </c>
      <c r="O2493">
        <v>0</v>
      </c>
      <c r="P2493">
        <v>0</v>
      </c>
      <c r="Q2493">
        <v>0</v>
      </c>
    </row>
    <row r="2494" spans="1:17" x14ac:dyDescent="0.2">
      <c r="A2494" t="s">
        <v>20232</v>
      </c>
      <c r="B2494" t="s">
        <v>88</v>
      </c>
      <c r="C2494" t="s">
        <v>233</v>
      </c>
      <c r="D2494" t="s">
        <v>17736</v>
      </c>
      <c r="E2494" t="s">
        <v>81</v>
      </c>
      <c r="F2494" t="s">
        <v>4939</v>
      </c>
      <c r="G2494">
        <v>0</v>
      </c>
      <c r="H2494">
        <v>0</v>
      </c>
      <c r="I2494">
        <v>0</v>
      </c>
      <c r="J2494">
        <v>0</v>
      </c>
      <c r="K2494">
        <v>0</v>
      </c>
      <c r="L2494">
        <v>0</v>
      </c>
      <c r="M2494">
        <v>5</v>
      </c>
      <c r="N2494">
        <v>0</v>
      </c>
      <c r="O2494">
        <v>0</v>
      </c>
      <c r="P2494">
        <v>0</v>
      </c>
      <c r="Q2494">
        <v>0</v>
      </c>
    </row>
    <row r="2495" spans="1:17" x14ac:dyDescent="0.2">
      <c r="A2495" t="s">
        <v>20233</v>
      </c>
      <c r="B2495" t="s">
        <v>88</v>
      </c>
      <c r="C2495" t="s">
        <v>233</v>
      </c>
      <c r="D2495" t="s">
        <v>17736</v>
      </c>
      <c r="E2495" t="s">
        <v>81</v>
      </c>
      <c r="F2495" t="s">
        <v>4941</v>
      </c>
      <c r="G2495">
        <v>0</v>
      </c>
      <c r="H2495">
        <v>5</v>
      </c>
      <c r="I2495">
        <v>0</v>
      </c>
      <c r="J2495">
        <v>5</v>
      </c>
      <c r="K2495">
        <v>0</v>
      </c>
      <c r="L2495">
        <v>0</v>
      </c>
      <c r="M2495">
        <v>0</v>
      </c>
      <c r="N2495">
        <v>0</v>
      </c>
      <c r="O2495">
        <v>0</v>
      </c>
      <c r="P2495">
        <v>0</v>
      </c>
      <c r="Q2495">
        <v>0</v>
      </c>
    </row>
    <row r="2496" spans="1:17" x14ac:dyDescent="0.2">
      <c r="A2496" t="s">
        <v>20234</v>
      </c>
      <c r="B2496" t="s">
        <v>88</v>
      </c>
      <c r="C2496" t="s">
        <v>233</v>
      </c>
      <c r="D2496" t="s">
        <v>17736</v>
      </c>
      <c r="E2496" t="s">
        <v>81</v>
      </c>
      <c r="F2496" t="s">
        <v>4943</v>
      </c>
      <c r="G2496">
        <v>0</v>
      </c>
      <c r="H2496">
        <v>0</v>
      </c>
      <c r="I2496">
        <v>0</v>
      </c>
      <c r="J2496">
        <v>0</v>
      </c>
      <c r="K2496">
        <v>0</v>
      </c>
      <c r="L2496">
        <v>0</v>
      </c>
      <c r="M2496">
        <v>5</v>
      </c>
      <c r="N2496">
        <v>0</v>
      </c>
      <c r="O2496">
        <v>0</v>
      </c>
      <c r="P2496">
        <v>0</v>
      </c>
      <c r="Q2496">
        <v>0</v>
      </c>
    </row>
    <row r="2497" spans="1:17" x14ac:dyDescent="0.2">
      <c r="A2497" t="s">
        <v>20235</v>
      </c>
      <c r="B2497" t="s">
        <v>88</v>
      </c>
      <c r="C2497" t="s">
        <v>233</v>
      </c>
      <c r="D2497" t="s">
        <v>17736</v>
      </c>
      <c r="E2497" t="s">
        <v>81</v>
      </c>
      <c r="F2497" t="s">
        <v>4925</v>
      </c>
      <c r="G2497">
        <v>0</v>
      </c>
      <c r="H2497">
        <v>0</v>
      </c>
      <c r="I2497">
        <v>0</v>
      </c>
      <c r="J2497">
        <v>0</v>
      </c>
      <c r="K2497">
        <v>0</v>
      </c>
      <c r="L2497">
        <v>0</v>
      </c>
      <c r="M2497">
        <v>0</v>
      </c>
      <c r="N2497">
        <v>5</v>
      </c>
      <c r="O2497">
        <v>5</v>
      </c>
      <c r="P2497">
        <v>0</v>
      </c>
      <c r="Q2497">
        <v>0</v>
      </c>
    </row>
    <row r="2498" spans="1:17" x14ac:dyDescent="0.2">
      <c r="A2498" t="s">
        <v>20236</v>
      </c>
      <c r="B2498" t="s">
        <v>88</v>
      </c>
      <c r="C2498" t="s">
        <v>233</v>
      </c>
      <c r="D2498" t="s">
        <v>17736</v>
      </c>
      <c r="E2498" t="s">
        <v>81</v>
      </c>
      <c r="F2498" t="s">
        <v>4927</v>
      </c>
      <c r="G2498">
        <v>0</v>
      </c>
      <c r="H2498">
        <v>0</v>
      </c>
      <c r="I2498">
        <v>0</v>
      </c>
      <c r="J2498">
        <v>0</v>
      </c>
      <c r="K2498">
        <v>0</v>
      </c>
      <c r="L2498">
        <v>0</v>
      </c>
      <c r="M2498">
        <v>0</v>
      </c>
      <c r="N2498">
        <v>4</v>
      </c>
      <c r="O2498">
        <v>4</v>
      </c>
      <c r="P2498">
        <v>0</v>
      </c>
      <c r="Q2498">
        <v>0</v>
      </c>
    </row>
    <row r="2499" spans="1:17" x14ac:dyDescent="0.2">
      <c r="A2499" t="s">
        <v>20237</v>
      </c>
      <c r="B2499" t="s">
        <v>88</v>
      </c>
      <c r="C2499" t="s">
        <v>233</v>
      </c>
      <c r="D2499" t="s">
        <v>17736</v>
      </c>
      <c r="E2499" t="s">
        <v>81</v>
      </c>
      <c r="F2499" t="s">
        <v>17734</v>
      </c>
      <c r="G2499">
        <v>5</v>
      </c>
      <c r="H2499">
        <v>0</v>
      </c>
      <c r="I2499">
        <v>0</v>
      </c>
      <c r="J2499">
        <v>0</v>
      </c>
      <c r="K2499">
        <v>0</v>
      </c>
      <c r="L2499">
        <v>0</v>
      </c>
      <c r="M2499">
        <v>0</v>
      </c>
      <c r="N2499">
        <v>0</v>
      </c>
      <c r="O2499">
        <v>0</v>
      </c>
      <c r="P2499">
        <v>0</v>
      </c>
      <c r="Q2499">
        <v>0</v>
      </c>
    </row>
    <row r="2500" spans="1:17" x14ac:dyDescent="0.2">
      <c r="A2500" t="s">
        <v>20238</v>
      </c>
      <c r="B2500" t="s">
        <v>88</v>
      </c>
      <c r="C2500" t="s">
        <v>233</v>
      </c>
      <c r="D2500" t="s">
        <v>17748</v>
      </c>
      <c r="E2500" t="s">
        <v>83</v>
      </c>
      <c r="F2500" t="s">
        <v>17749</v>
      </c>
      <c r="G2500">
        <v>0</v>
      </c>
      <c r="H2500">
        <v>0</v>
      </c>
      <c r="I2500">
        <v>0</v>
      </c>
      <c r="J2500">
        <v>0</v>
      </c>
      <c r="K2500">
        <v>0</v>
      </c>
      <c r="L2500">
        <v>0</v>
      </c>
      <c r="M2500">
        <v>0</v>
      </c>
      <c r="N2500">
        <v>8</v>
      </c>
      <c r="O2500">
        <v>8</v>
      </c>
      <c r="P2500">
        <v>0</v>
      </c>
      <c r="Q2500">
        <v>0</v>
      </c>
    </row>
    <row r="2501" spans="1:17" x14ac:dyDescent="0.2">
      <c r="A2501" t="s">
        <v>20239</v>
      </c>
      <c r="B2501" t="s">
        <v>88</v>
      </c>
      <c r="C2501" t="s">
        <v>233</v>
      </c>
      <c r="D2501" t="s">
        <v>17748</v>
      </c>
      <c r="E2501" t="s">
        <v>83</v>
      </c>
      <c r="F2501" t="s">
        <v>17734</v>
      </c>
      <c r="G2501">
        <v>8</v>
      </c>
      <c r="H2501">
        <v>0</v>
      </c>
      <c r="I2501">
        <v>0</v>
      </c>
      <c r="J2501">
        <v>0</v>
      </c>
      <c r="K2501">
        <v>0</v>
      </c>
      <c r="L2501">
        <v>0</v>
      </c>
      <c r="M2501">
        <v>0</v>
      </c>
      <c r="N2501">
        <v>0</v>
      </c>
      <c r="O2501">
        <v>0</v>
      </c>
      <c r="P2501">
        <v>0</v>
      </c>
      <c r="Q2501">
        <v>0</v>
      </c>
    </row>
    <row r="2502" spans="1:17" x14ac:dyDescent="0.2">
      <c r="A2502" t="s">
        <v>20240</v>
      </c>
      <c r="B2502" t="s">
        <v>88</v>
      </c>
      <c r="C2502" t="s">
        <v>233</v>
      </c>
      <c r="D2502" t="s">
        <v>17748</v>
      </c>
      <c r="E2502" t="s">
        <v>81</v>
      </c>
      <c r="F2502" t="s">
        <v>17749</v>
      </c>
      <c r="G2502">
        <v>0</v>
      </c>
      <c r="H2502">
        <v>0</v>
      </c>
      <c r="I2502">
        <v>0</v>
      </c>
      <c r="J2502">
        <v>0</v>
      </c>
      <c r="K2502">
        <v>0</v>
      </c>
      <c r="L2502">
        <v>0</v>
      </c>
      <c r="M2502">
        <v>0</v>
      </c>
      <c r="N2502">
        <v>6</v>
      </c>
      <c r="O2502">
        <v>6</v>
      </c>
      <c r="P2502">
        <v>0</v>
      </c>
      <c r="Q2502">
        <v>0</v>
      </c>
    </row>
    <row r="2503" spans="1:17" x14ac:dyDescent="0.2">
      <c r="A2503" t="s">
        <v>20241</v>
      </c>
      <c r="B2503" t="s">
        <v>88</v>
      </c>
      <c r="C2503" t="s">
        <v>233</v>
      </c>
      <c r="D2503" t="s">
        <v>17748</v>
      </c>
      <c r="E2503" t="s">
        <v>81</v>
      </c>
      <c r="F2503" t="s">
        <v>17734</v>
      </c>
      <c r="G2503">
        <v>6</v>
      </c>
      <c r="H2503">
        <v>0</v>
      </c>
      <c r="I2503">
        <v>0</v>
      </c>
      <c r="J2503">
        <v>0</v>
      </c>
      <c r="K2503">
        <v>0</v>
      </c>
      <c r="L2503">
        <v>0</v>
      </c>
      <c r="M2503">
        <v>0</v>
      </c>
      <c r="N2503">
        <v>0</v>
      </c>
      <c r="O2503">
        <v>0</v>
      </c>
      <c r="P2503">
        <v>0</v>
      </c>
      <c r="Q2503">
        <v>0</v>
      </c>
    </row>
    <row r="2504" spans="1:17" x14ac:dyDescent="0.2">
      <c r="A2504" t="s">
        <v>20242</v>
      </c>
      <c r="B2504" t="s">
        <v>88</v>
      </c>
      <c r="C2504" t="s">
        <v>233</v>
      </c>
      <c r="D2504" t="s">
        <v>17754</v>
      </c>
      <c r="E2504" t="s">
        <v>83</v>
      </c>
      <c r="F2504" t="s">
        <v>17734</v>
      </c>
      <c r="G2504">
        <v>1</v>
      </c>
      <c r="H2504">
        <v>0</v>
      </c>
      <c r="I2504">
        <v>0</v>
      </c>
      <c r="J2504">
        <v>0</v>
      </c>
      <c r="K2504">
        <v>0</v>
      </c>
      <c r="L2504">
        <v>0</v>
      </c>
      <c r="M2504">
        <v>0</v>
      </c>
      <c r="N2504">
        <v>0</v>
      </c>
      <c r="O2504">
        <v>0</v>
      </c>
      <c r="P2504">
        <v>0</v>
      </c>
      <c r="Q2504">
        <v>0</v>
      </c>
    </row>
    <row r="2505" spans="1:17" x14ac:dyDescent="0.2">
      <c r="A2505" t="s">
        <v>20243</v>
      </c>
      <c r="B2505" t="s">
        <v>88</v>
      </c>
      <c r="C2505" t="s">
        <v>234</v>
      </c>
      <c r="D2505" t="s">
        <v>17736</v>
      </c>
      <c r="E2505" t="s">
        <v>83</v>
      </c>
      <c r="F2505" t="s">
        <v>4929</v>
      </c>
      <c r="G2505">
        <v>0</v>
      </c>
      <c r="H2505">
        <v>17</v>
      </c>
      <c r="I2505">
        <v>3</v>
      </c>
      <c r="J2505">
        <v>13</v>
      </c>
      <c r="K2505">
        <v>0</v>
      </c>
      <c r="L2505">
        <v>1</v>
      </c>
      <c r="M2505">
        <v>0</v>
      </c>
      <c r="N2505">
        <v>0</v>
      </c>
      <c r="O2505">
        <v>0</v>
      </c>
      <c r="P2505">
        <v>0</v>
      </c>
      <c r="Q2505">
        <v>0</v>
      </c>
    </row>
    <row r="2506" spans="1:17" x14ac:dyDescent="0.2">
      <c r="A2506" t="s">
        <v>20244</v>
      </c>
      <c r="B2506" t="s">
        <v>86</v>
      </c>
      <c r="C2506" t="s">
        <v>114</v>
      </c>
      <c r="D2506" t="s">
        <v>17736</v>
      </c>
      <c r="E2506" t="s">
        <v>83</v>
      </c>
      <c r="F2506" t="s">
        <v>4927</v>
      </c>
      <c r="G2506">
        <v>0</v>
      </c>
      <c r="H2506">
        <v>0</v>
      </c>
      <c r="I2506">
        <v>0</v>
      </c>
      <c r="J2506">
        <v>0</v>
      </c>
      <c r="K2506">
        <v>0</v>
      </c>
      <c r="L2506">
        <v>0</v>
      </c>
      <c r="M2506">
        <v>0</v>
      </c>
      <c r="N2506">
        <v>4</v>
      </c>
      <c r="O2506">
        <v>4</v>
      </c>
      <c r="P2506">
        <v>0</v>
      </c>
      <c r="Q2506">
        <v>0</v>
      </c>
    </row>
    <row r="2507" spans="1:17" x14ac:dyDescent="0.2">
      <c r="A2507" t="s">
        <v>20245</v>
      </c>
      <c r="B2507" t="s">
        <v>86</v>
      </c>
      <c r="C2507" t="s">
        <v>114</v>
      </c>
      <c r="D2507" t="s">
        <v>17736</v>
      </c>
      <c r="E2507" t="s">
        <v>83</v>
      </c>
      <c r="F2507" t="s">
        <v>17734</v>
      </c>
      <c r="G2507">
        <v>9</v>
      </c>
      <c r="H2507">
        <v>0</v>
      </c>
      <c r="I2507">
        <v>0</v>
      </c>
      <c r="J2507">
        <v>0</v>
      </c>
      <c r="K2507">
        <v>0</v>
      </c>
      <c r="L2507">
        <v>0</v>
      </c>
      <c r="M2507">
        <v>0</v>
      </c>
      <c r="N2507">
        <v>0</v>
      </c>
      <c r="O2507">
        <v>0</v>
      </c>
      <c r="P2507">
        <v>0</v>
      </c>
      <c r="Q2507">
        <v>0</v>
      </c>
    </row>
    <row r="2508" spans="1:17" x14ac:dyDescent="0.2">
      <c r="A2508" t="s">
        <v>20246</v>
      </c>
      <c r="B2508" t="s">
        <v>86</v>
      </c>
      <c r="C2508" t="s">
        <v>114</v>
      </c>
      <c r="D2508" t="s">
        <v>17736</v>
      </c>
      <c r="E2508" t="s">
        <v>81</v>
      </c>
      <c r="F2508" t="s">
        <v>4929</v>
      </c>
      <c r="G2508">
        <v>0</v>
      </c>
      <c r="H2508">
        <v>11</v>
      </c>
      <c r="I2508">
        <v>1</v>
      </c>
      <c r="J2508">
        <v>9</v>
      </c>
      <c r="K2508">
        <v>0</v>
      </c>
      <c r="L2508">
        <v>1</v>
      </c>
      <c r="M2508">
        <v>0</v>
      </c>
      <c r="N2508">
        <v>0</v>
      </c>
      <c r="O2508">
        <v>0</v>
      </c>
      <c r="P2508">
        <v>0</v>
      </c>
      <c r="Q2508">
        <v>0</v>
      </c>
    </row>
    <row r="2509" spans="1:17" x14ac:dyDescent="0.2">
      <c r="A2509" t="s">
        <v>20247</v>
      </c>
      <c r="B2509" t="s">
        <v>86</v>
      </c>
      <c r="C2509" t="s">
        <v>114</v>
      </c>
      <c r="D2509" t="s">
        <v>17736</v>
      </c>
      <c r="E2509" t="s">
        <v>81</v>
      </c>
      <c r="F2509" t="s">
        <v>4931</v>
      </c>
      <c r="G2509">
        <v>0</v>
      </c>
      <c r="H2509">
        <v>11</v>
      </c>
      <c r="I2509">
        <v>1</v>
      </c>
      <c r="J2509">
        <v>8</v>
      </c>
      <c r="K2509">
        <v>1</v>
      </c>
      <c r="L2509">
        <v>1</v>
      </c>
      <c r="M2509">
        <v>0</v>
      </c>
      <c r="N2509">
        <v>0</v>
      </c>
      <c r="O2509">
        <v>0</v>
      </c>
      <c r="P2509">
        <v>0</v>
      </c>
      <c r="Q2509">
        <v>0</v>
      </c>
    </row>
    <row r="2510" spans="1:17" x14ac:dyDescent="0.2">
      <c r="A2510" t="s">
        <v>20248</v>
      </c>
      <c r="B2510" t="s">
        <v>86</v>
      </c>
      <c r="C2510" t="s">
        <v>114</v>
      </c>
      <c r="D2510" t="s">
        <v>17736</v>
      </c>
      <c r="E2510" t="s">
        <v>81</v>
      </c>
      <c r="F2510" t="s">
        <v>4933</v>
      </c>
      <c r="G2510">
        <v>0</v>
      </c>
      <c r="H2510">
        <v>0</v>
      </c>
      <c r="I2510">
        <v>0</v>
      </c>
      <c r="J2510">
        <v>0</v>
      </c>
      <c r="K2510">
        <v>0</v>
      </c>
      <c r="L2510">
        <v>0</v>
      </c>
      <c r="M2510">
        <v>11</v>
      </c>
      <c r="N2510">
        <v>0</v>
      </c>
      <c r="O2510">
        <v>0</v>
      </c>
      <c r="P2510">
        <v>0</v>
      </c>
      <c r="Q2510">
        <v>0</v>
      </c>
    </row>
    <row r="2511" spans="1:17" x14ac:dyDescent="0.2">
      <c r="A2511" t="s">
        <v>20249</v>
      </c>
      <c r="B2511" t="s">
        <v>86</v>
      </c>
      <c r="C2511" t="s">
        <v>114</v>
      </c>
      <c r="D2511" t="s">
        <v>17736</v>
      </c>
      <c r="E2511" t="s">
        <v>81</v>
      </c>
      <c r="F2511" t="s">
        <v>4935</v>
      </c>
      <c r="G2511">
        <v>0</v>
      </c>
      <c r="H2511">
        <v>11</v>
      </c>
      <c r="I2511">
        <v>1</v>
      </c>
      <c r="J2511">
        <v>8</v>
      </c>
      <c r="K2511">
        <v>1</v>
      </c>
      <c r="L2511">
        <v>1</v>
      </c>
      <c r="M2511">
        <v>0</v>
      </c>
      <c r="N2511">
        <v>0</v>
      </c>
      <c r="O2511">
        <v>0</v>
      </c>
      <c r="P2511">
        <v>0</v>
      </c>
      <c r="Q2511">
        <v>0</v>
      </c>
    </row>
    <row r="2512" spans="1:17" x14ac:dyDescent="0.2">
      <c r="A2512" t="s">
        <v>20250</v>
      </c>
      <c r="B2512" t="s">
        <v>86</v>
      </c>
      <c r="C2512" t="s">
        <v>114</v>
      </c>
      <c r="D2512" t="s">
        <v>17736</v>
      </c>
      <c r="E2512" t="s">
        <v>81</v>
      </c>
      <c r="F2512" t="s">
        <v>4937</v>
      </c>
      <c r="G2512">
        <v>0</v>
      </c>
      <c r="H2512">
        <v>11</v>
      </c>
      <c r="I2512">
        <v>1</v>
      </c>
      <c r="J2512">
        <v>8</v>
      </c>
      <c r="K2512">
        <v>1</v>
      </c>
      <c r="L2512">
        <v>1</v>
      </c>
      <c r="M2512">
        <v>0</v>
      </c>
      <c r="N2512">
        <v>0</v>
      </c>
      <c r="O2512">
        <v>0</v>
      </c>
      <c r="P2512">
        <v>0</v>
      </c>
      <c r="Q2512">
        <v>0</v>
      </c>
    </row>
    <row r="2513" spans="1:17" x14ac:dyDescent="0.2">
      <c r="A2513" t="s">
        <v>20251</v>
      </c>
      <c r="B2513" t="s">
        <v>86</v>
      </c>
      <c r="C2513" t="s">
        <v>114</v>
      </c>
      <c r="D2513" t="s">
        <v>17736</v>
      </c>
      <c r="E2513" t="s">
        <v>81</v>
      </c>
      <c r="F2513" t="s">
        <v>4939</v>
      </c>
      <c r="G2513">
        <v>0</v>
      </c>
      <c r="H2513">
        <v>0</v>
      </c>
      <c r="I2513">
        <v>0</v>
      </c>
      <c r="J2513">
        <v>0</v>
      </c>
      <c r="K2513">
        <v>0</v>
      </c>
      <c r="L2513">
        <v>0</v>
      </c>
      <c r="M2513">
        <v>11</v>
      </c>
      <c r="N2513">
        <v>0</v>
      </c>
      <c r="O2513">
        <v>0</v>
      </c>
      <c r="P2513">
        <v>0</v>
      </c>
      <c r="Q2513">
        <v>0</v>
      </c>
    </row>
    <row r="2514" spans="1:17" x14ac:dyDescent="0.2">
      <c r="A2514" t="s">
        <v>20252</v>
      </c>
      <c r="B2514" t="s">
        <v>86</v>
      </c>
      <c r="C2514" t="s">
        <v>114</v>
      </c>
      <c r="D2514" t="s">
        <v>17736</v>
      </c>
      <c r="E2514" t="s">
        <v>81</v>
      </c>
      <c r="F2514" t="s">
        <v>4941</v>
      </c>
      <c r="G2514">
        <v>0</v>
      </c>
      <c r="H2514">
        <v>11</v>
      </c>
      <c r="I2514">
        <v>1</v>
      </c>
      <c r="J2514">
        <v>8</v>
      </c>
      <c r="K2514">
        <v>1</v>
      </c>
      <c r="L2514">
        <v>1</v>
      </c>
      <c r="M2514">
        <v>0</v>
      </c>
      <c r="N2514">
        <v>0</v>
      </c>
      <c r="O2514">
        <v>0</v>
      </c>
      <c r="P2514">
        <v>0</v>
      </c>
      <c r="Q2514">
        <v>0</v>
      </c>
    </row>
    <row r="2515" spans="1:17" x14ac:dyDescent="0.2">
      <c r="A2515" t="s">
        <v>20253</v>
      </c>
      <c r="B2515" t="s">
        <v>86</v>
      </c>
      <c r="C2515" t="s">
        <v>114</v>
      </c>
      <c r="D2515" t="s">
        <v>17736</v>
      </c>
      <c r="E2515" t="s">
        <v>81</v>
      </c>
      <c r="F2515" t="s">
        <v>4943</v>
      </c>
      <c r="G2515">
        <v>0</v>
      </c>
      <c r="H2515">
        <v>0</v>
      </c>
      <c r="I2515">
        <v>0</v>
      </c>
      <c r="J2515">
        <v>0</v>
      </c>
      <c r="K2515">
        <v>0</v>
      </c>
      <c r="L2515">
        <v>0</v>
      </c>
      <c r="M2515">
        <v>11</v>
      </c>
      <c r="N2515">
        <v>0</v>
      </c>
      <c r="O2515">
        <v>0</v>
      </c>
      <c r="P2515">
        <v>0</v>
      </c>
      <c r="Q2515">
        <v>0</v>
      </c>
    </row>
    <row r="2516" spans="1:17" x14ac:dyDescent="0.2">
      <c r="A2516" t="s">
        <v>20254</v>
      </c>
      <c r="B2516" t="s">
        <v>86</v>
      </c>
      <c r="C2516" t="s">
        <v>114</v>
      </c>
      <c r="D2516" t="s">
        <v>17736</v>
      </c>
      <c r="E2516" t="s">
        <v>81</v>
      </c>
      <c r="F2516" t="s">
        <v>4925</v>
      </c>
      <c r="G2516">
        <v>0</v>
      </c>
      <c r="H2516">
        <v>0</v>
      </c>
      <c r="I2516">
        <v>0</v>
      </c>
      <c r="J2516">
        <v>0</v>
      </c>
      <c r="K2516">
        <v>0</v>
      </c>
      <c r="L2516">
        <v>0</v>
      </c>
      <c r="M2516">
        <v>0</v>
      </c>
      <c r="N2516">
        <v>8</v>
      </c>
      <c r="O2516">
        <v>8</v>
      </c>
      <c r="P2516">
        <v>0</v>
      </c>
      <c r="Q2516">
        <v>0</v>
      </c>
    </row>
    <row r="2517" spans="1:17" x14ac:dyDescent="0.2">
      <c r="A2517" t="s">
        <v>20255</v>
      </c>
      <c r="B2517" t="s">
        <v>86</v>
      </c>
      <c r="C2517" t="s">
        <v>114</v>
      </c>
      <c r="D2517" t="s">
        <v>17736</v>
      </c>
      <c r="E2517" t="s">
        <v>81</v>
      </c>
      <c r="F2517" t="s">
        <v>4927</v>
      </c>
      <c r="G2517">
        <v>0</v>
      </c>
      <c r="H2517">
        <v>0</v>
      </c>
      <c r="I2517">
        <v>0</v>
      </c>
      <c r="J2517">
        <v>0</v>
      </c>
      <c r="K2517">
        <v>0</v>
      </c>
      <c r="L2517">
        <v>0</v>
      </c>
      <c r="M2517">
        <v>0</v>
      </c>
      <c r="N2517">
        <v>7</v>
      </c>
      <c r="O2517">
        <v>7</v>
      </c>
      <c r="P2517">
        <v>0</v>
      </c>
      <c r="Q2517">
        <v>0</v>
      </c>
    </row>
    <row r="2518" spans="1:17" x14ac:dyDescent="0.2">
      <c r="A2518" t="s">
        <v>20256</v>
      </c>
      <c r="B2518" t="s">
        <v>86</v>
      </c>
      <c r="C2518" t="s">
        <v>114</v>
      </c>
      <c r="D2518" t="s">
        <v>17736</v>
      </c>
      <c r="E2518" t="s">
        <v>81</v>
      </c>
      <c r="F2518" t="s">
        <v>17734</v>
      </c>
      <c r="G2518">
        <v>11</v>
      </c>
      <c r="H2518">
        <v>0</v>
      </c>
      <c r="I2518">
        <v>0</v>
      </c>
      <c r="J2518">
        <v>0</v>
      </c>
      <c r="K2518">
        <v>0</v>
      </c>
      <c r="L2518">
        <v>0</v>
      </c>
      <c r="M2518">
        <v>0</v>
      </c>
      <c r="N2518">
        <v>0</v>
      </c>
      <c r="O2518">
        <v>0</v>
      </c>
      <c r="P2518">
        <v>0</v>
      </c>
      <c r="Q2518">
        <v>0</v>
      </c>
    </row>
    <row r="2519" spans="1:17" x14ac:dyDescent="0.2">
      <c r="A2519" t="s">
        <v>20257</v>
      </c>
      <c r="B2519" t="s">
        <v>86</v>
      </c>
      <c r="C2519" t="s">
        <v>114</v>
      </c>
      <c r="D2519" t="s">
        <v>17748</v>
      </c>
      <c r="E2519" t="s">
        <v>81</v>
      </c>
      <c r="F2519" t="s">
        <v>17749</v>
      </c>
      <c r="G2519">
        <v>0</v>
      </c>
      <c r="H2519">
        <v>0</v>
      </c>
      <c r="I2519">
        <v>0</v>
      </c>
      <c r="J2519">
        <v>0</v>
      </c>
      <c r="K2519">
        <v>0</v>
      </c>
      <c r="L2519">
        <v>0</v>
      </c>
      <c r="M2519">
        <v>0</v>
      </c>
      <c r="N2519">
        <v>1</v>
      </c>
      <c r="O2519">
        <v>1</v>
      </c>
      <c r="P2519">
        <v>0</v>
      </c>
      <c r="Q2519">
        <v>0</v>
      </c>
    </row>
    <row r="2520" spans="1:17" x14ac:dyDescent="0.2">
      <c r="A2520" t="s">
        <v>20258</v>
      </c>
      <c r="B2520" t="s">
        <v>86</v>
      </c>
      <c r="C2520" t="s">
        <v>114</v>
      </c>
      <c r="D2520" t="s">
        <v>17748</v>
      </c>
      <c r="E2520" t="s">
        <v>81</v>
      </c>
      <c r="F2520" t="s">
        <v>17734</v>
      </c>
      <c r="G2520">
        <v>1</v>
      </c>
      <c r="H2520">
        <v>0</v>
      </c>
      <c r="I2520">
        <v>0</v>
      </c>
      <c r="J2520">
        <v>0</v>
      </c>
      <c r="K2520">
        <v>0</v>
      </c>
      <c r="L2520">
        <v>0</v>
      </c>
      <c r="M2520">
        <v>0</v>
      </c>
      <c r="N2520">
        <v>0</v>
      </c>
      <c r="O2520">
        <v>0</v>
      </c>
      <c r="P2520">
        <v>0</v>
      </c>
      <c r="Q2520">
        <v>0</v>
      </c>
    </row>
    <row r="2521" spans="1:17" x14ac:dyDescent="0.2">
      <c r="A2521" t="s">
        <v>20259</v>
      </c>
      <c r="B2521" t="s">
        <v>86</v>
      </c>
      <c r="C2521" t="s">
        <v>114</v>
      </c>
      <c r="D2521" t="s">
        <v>17754</v>
      </c>
      <c r="E2521" t="s">
        <v>81</v>
      </c>
      <c r="F2521" t="s">
        <v>17734</v>
      </c>
      <c r="G2521">
        <v>1</v>
      </c>
      <c r="H2521">
        <v>0</v>
      </c>
      <c r="I2521">
        <v>0</v>
      </c>
      <c r="J2521">
        <v>0</v>
      </c>
      <c r="K2521">
        <v>0</v>
      </c>
      <c r="L2521">
        <v>0</v>
      </c>
      <c r="M2521">
        <v>0</v>
      </c>
      <c r="N2521">
        <v>0</v>
      </c>
      <c r="O2521">
        <v>0</v>
      </c>
      <c r="P2521">
        <v>0</v>
      </c>
      <c r="Q2521">
        <v>0</v>
      </c>
    </row>
    <row r="2522" spans="1:17" x14ac:dyDescent="0.2">
      <c r="A2522" t="s">
        <v>20260</v>
      </c>
      <c r="B2522" t="s">
        <v>86</v>
      </c>
      <c r="C2522" t="s">
        <v>115</v>
      </c>
      <c r="D2522" t="s">
        <v>17768</v>
      </c>
      <c r="E2522" t="s">
        <v>81</v>
      </c>
      <c r="F2522" t="s">
        <v>17734</v>
      </c>
      <c r="G2522">
        <v>1</v>
      </c>
      <c r="H2522">
        <v>0</v>
      </c>
      <c r="I2522">
        <v>0</v>
      </c>
      <c r="J2522">
        <v>0</v>
      </c>
      <c r="K2522">
        <v>0</v>
      </c>
      <c r="L2522">
        <v>0</v>
      </c>
      <c r="M2522">
        <v>0</v>
      </c>
      <c r="N2522">
        <v>0</v>
      </c>
      <c r="O2522">
        <v>0</v>
      </c>
      <c r="P2522">
        <v>0</v>
      </c>
      <c r="Q2522">
        <v>0</v>
      </c>
    </row>
    <row r="2523" spans="1:17" x14ac:dyDescent="0.2">
      <c r="A2523" t="s">
        <v>20261</v>
      </c>
      <c r="B2523" t="s">
        <v>86</v>
      </c>
      <c r="C2523" t="s">
        <v>115</v>
      </c>
      <c r="D2523" t="s">
        <v>17736</v>
      </c>
      <c r="E2523" t="s">
        <v>83</v>
      </c>
      <c r="F2523" t="s">
        <v>4929</v>
      </c>
      <c r="G2523">
        <v>0</v>
      </c>
      <c r="H2523">
        <v>4</v>
      </c>
      <c r="I2523">
        <v>0</v>
      </c>
      <c r="J2523">
        <v>4</v>
      </c>
      <c r="K2523">
        <v>0</v>
      </c>
      <c r="L2523">
        <v>0</v>
      </c>
      <c r="M2523">
        <v>0</v>
      </c>
      <c r="N2523">
        <v>0</v>
      </c>
      <c r="O2523">
        <v>0</v>
      </c>
      <c r="P2523">
        <v>0</v>
      </c>
      <c r="Q2523">
        <v>0</v>
      </c>
    </row>
    <row r="2524" spans="1:17" x14ac:dyDescent="0.2">
      <c r="A2524" t="s">
        <v>20262</v>
      </c>
      <c r="B2524" t="s">
        <v>86</v>
      </c>
      <c r="C2524" t="s">
        <v>115</v>
      </c>
      <c r="D2524" t="s">
        <v>17736</v>
      </c>
      <c r="E2524" t="s">
        <v>83</v>
      </c>
      <c r="F2524" t="s">
        <v>4931</v>
      </c>
      <c r="G2524">
        <v>0</v>
      </c>
      <c r="H2524">
        <v>4</v>
      </c>
      <c r="I2524">
        <v>0</v>
      </c>
      <c r="J2524">
        <v>4</v>
      </c>
      <c r="K2524">
        <v>0</v>
      </c>
      <c r="L2524">
        <v>0</v>
      </c>
      <c r="M2524">
        <v>0</v>
      </c>
      <c r="N2524">
        <v>0</v>
      </c>
      <c r="O2524">
        <v>0</v>
      </c>
      <c r="P2524">
        <v>0</v>
      </c>
      <c r="Q2524">
        <v>0</v>
      </c>
    </row>
    <row r="2525" spans="1:17" x14ac:dyDescent="0.2">
      <c r="A2525" t="s">
        <v>20263</v>
      </c>
      <c r="B2525" t="s">
        <v>86</v>
      </c>
      <c r="C2525" t="s">
        <v>115</v>
      </c>
      <c r="D2525" t="s">
        <v>17736</v>
      </c>
      <c r="E2525" t="s">
        <v>83</v>
      </c>
      <c r="F2525" t="s">
        <v>4933</v>
      </c>
      <c r="G2525">
        <v>0</v>
      </c>
      <c r="H2525">
        <v>0</v>
      </c>
      <c r="I2525">
        <v>0</v>
      </c>
      <c r="J2525">
        <v>0</v>
      </c>
      <c r="K2525">
        <v>0</v>
      </c>
      <c r="L2525">
        <v>0</v>
      </c>
      <c r="M2525">
        <v>4</v>
      </c>
      <c r="N2525">
        <v>0</v>
      </c>
      <c r="O2525">
        <v>0</v>
      </c>
      <c r="P2525">
        <v>0</v>
      </c>
      <c r="Q2525">
        <v>0</v>
      </c>
    </row>
    <row r="2526" spans="1:17" x14ac:dyDescent="0.2">
      <c r="A2526" t="s">
        <v>20264</v>
      </c>
      <c r="B2526" t="s">
        <v>86</v>
      </c>
      <c r="C2526" t="s">
        <v>115</v>
      </c>
      <c r="D2526" t="s">
        <v>17736</v>
      </c>
      <c r="E2526" t="s">
        <v>83</v>
      </c>
      <c r="F2526" t="s">
        <v>4935</v>
      </c>
      <c r="G2526">
        <v>0</v>
      </c>
      <c r="H2526">
        <v>4</v>
      </c>
      <c r="I2526">
        <v>0</v>
      </c>
      <c r="J2526">
        <v>4</v>
      </c>
      <c r="K2526">
        <v>0</v>
      </c>
      <c r="L2526">
        <v>0</v>
      </c>
      <c r="M2526">
        <v>0</v>
      </c>
      <c r="N2526">
        <v>0</v>
      </c>
      <c r="O2526">
        <v>0</v>
      </c>
      <c r="P2526">
        <v>0</v>
      </c>
      <c r="Q2526">
        <v>0</v>
      </c>
    </row>
    <row r="2527" spans="1:17" x14ac:dyDescent="0.2">
      <c r="A2527" t="s">
        <v>20265</v>
      </c>
      <c r="B2527" t="s">
        <v>86</v>
      </c>
      <c r="C2527" t="s">
        <v>115</v>
      </c>
      <c r="D2527" t="s">
        <v>17736</v>
      </c>
      <c r="E2527" t="s">
        <v>83</v>
      </c>
      <c r="F2527" t="s">
        <v>4937</v>
      </c>
      <c r="G2527">
        <v>0</v>
      </c>
      <c r="H2527">
        <v>4</v>
      </c>
      <c r="I2527">
        <v>0</v>
      </c>
      <c r="J2527">
        <v>4</v>
      </c>
      <c r="K2527">
        <v>0</v>
      </c>
      <c r="L2527">
        <v>0</v>
      </c>
      <c r="M2527">
        <v>0</v>
      </c>
      <c r="N2527">
        <v>0</v>
      </c>
      <c r="O2527">
        <v>0</v>
      </c>
      <c r="P2527">
        <v>0</v>
      </c>
      <c r="Q2527">
        <v>0</v>
      </c>
    </row>
    <row r="2528" spans="1:17" x14ac:dyDescent="0.2">
      <c r="A2528" t="s">
        <v>20266</v>
      </c>
      <c r="B2528" t="s">
        <v>86</v>
      </c>
      <c r="C2528" t="s">
        <v>115</v>
      </c>
      <c r="D2528" t="s">
        <v>17736</v>
      </c>
      <c r="E2528" t="s">
        <v>83</v>
      </c>
      <c r="F2528" t="s">
        <v>4939</v>
      </c>
      <c r="G2528">
        <v>0</v>
      </c>
      <c r="H2528">
        <v>0</v>
      </c>
      <c r="I2528">
        <v>0</v>
      </c>
      <c r="J2528">
        <v>0</v>
      </c>
      <c r="K2528">
        <v>0</v>
      </c>
      <c r="L2528">
        <v>0</v>
      </c>
      <c r="M2528">
        <v>4</v>
      </c>
      <c r="N2528">
        <v>0</v>
      </c>
      <c r="O2528">
        <v>0</v>
      </c>
      <c r="P2528">
        <v>0</v>
      </c>
      <c r="Q2528">
        <v>0</v>
      </c>
    </row>
    <row r="2529" spans="1:17" x14ac:dyDescent="0.2">
      <c r="A2529" t="s">
        <v>20267</v>
      </c>
      <c r="B2529" t="s">
        <v>86</v>
      </c>
      <c r="C2529" t="s">
        <v>115</v>
      </c>
      <c r="D2529" t="s">
        <v>17736</v>
      </c>
      <c r="E2529" t="s">
        <v>83</v>
      </c>
      <c r="F2529" t="s">
        <v>4941</v>
      </c>
      <c r="G2529">
        <v>0</v>
      </c>
      <c r="H2529">
        <v>4</v>
      </c>
      <c r="I2529">
        <v>0</v>
      </c>
      <c r="J2529">
        <v>4</v>
      </c>
      <c r="K2529">
        <v>0</v>
      </c>
      <c r="L2529">
        <v>0</v>
      </c>
      <c r="M2529">
        <v>0</v>
      </c>
      <c r="N2529">
        <v>0</v>
      </c>
      <c r="O2529">
        <v>0</v>
      </c>
      <c r="P2529">
        <v>0</v>
      </c>
      <c r="Q2529">
        <v>0</v>
      </c>
    </row>
    <row r="2530" spans="1:17" x14ac:dyDescent="0.2">
      <c r="A2530" t="s">
        <v>20268</v>
      </c>
      <c r="B2530" t="s">
        <v>86</v>
      </c>
      <c r="C2530" t="s">
        <v>115</v>
      </c>
      <c r="D2530" t="s">
        <v>17736</v>
      </c>
      <c r="E2530" t="s">
        <v>83</v>
      </c>
      <c r="F2530" t="s">
        <v>4943</v>
      </c>
      <c r="G2530">
        <v>0</v>
      </c>
      <c r="H2530">
        <v>0</v>
      </c>
      <c r="I2530">
        <v>0</v>
      </c>
      <c r="J2530">
        <v>0</v>
      </c>
      <c r="K2530">
        <v>0</v>
      </c>
      <c r="L2530">
        <v>0</v>
      </c>
      <c r="M2530">
        <v>4</v>
      </c>
      <c r="N2530">
        <v>0</v>
      </c>
      <c r="O2530">
        <v>0</v>
      </c>
      <c r="P2530">
        <v>0</v>
      </c>
      <c r="Q2530">
        <v>0</v>
      </c>
    </row>
    <row r="2531" spans="1:17" x14ac:dyDescent="0.2">
      <c r="A2531" t="s">
        <v>20269</v>
      </c>
      <c r="B2531" t="s">
        <v>86</v>
      </c>
      <c r="C2531" t="s">
        <v>115</v>
      </c>
      <c r="D2531" t="s">
        <v>17736</v>
      </c>
      <c r="E2531" t="s">
        <v>83</v>
      </c>
      <c r="F2531" t="s">
        <v>4925</v>
      </c>
      <c r="G2531">
        <v>0</v>
      </c>
      <c r="H2531">
        <v>0</v>
      </c>
      <c r="I2531">
        <v>0</v>
      </c>
      <c r="J2531">
        <v>0</v>
      </c>
      <c r="K2531">
        <v>0</v>
      </c>
      <c r="L2531">
        <v>0</v>
      </c>
      <c r="M2531">
        <v>0</v>
      </c>
      <c r="N2531">
        <v>3</v>
      </c>
      <c r="O2531">
        <v>3</v>
      </c>
      <c r="P2531">
        <v>0</v>
      </c>
      <c r="Q2531">
        <v>0</v>
      </c>
    </row>
    <row r="2532" spans="1:17" x14ac:dyDescent="0.2">
      <c r="A2532" t="s">
        <v>20270</v>
      </c>
      <c r="B2532" t="s">
        <v>86</v>
      </c>
      <c r="C2532" t="s">
        <v>115</v>
      </c>
      <c r="D2532" t="s">
        <v>17736</v>
      </c>
      <c r="E2532" t="s">
        <v>83</v>
      </c>
      <c r="F2532" t="s">
        <v>4927</v>
      </c>
      <c r="G2532">
        <v>0</v>
      </c>
      <c r="H2532">
        <v>0</v>
      </c>
      <c r="I2532">
        <v>0</v>
      </c>
      <c r="J2532">
        <v>0</v>
      </c>
      <c r="K2532">
        <v>0</v>
      </c>
      <c r="L2532">
        <v>0</v>
      </c>
      <c r="M2532">
        <v>0</v>
      </c>
      <c r="N2532">
        <v>3</v>
      </c>
      <c r="O2532">
        <v>3</v>
      </c>
      <c r="P2532">
        <v>0</v>
      </c>
      <c r="Q2532">
        <v>0</v>
      </c>
    </row>
    <row r="2533" spans="1:17" x14ac:dyDescent="0.2">
      <c r="A2533" t="s">
        <v>20271</v>
      </c>
      <c r="B2533" t="s">
        <v>86</v>
      </c>
      <c r="C2533" t="s">
        <v>115</v>
      </c>
      <c r="D2533" t="s">
        <v>17736</v>
      </c>
      <c r="E2533" t="s">
        <v>83</v>
      </c>
      <c r="F2533" t="s">
        <v>17734</v>
      </c>
      <c r="G2533">
        <v>4</v>
      </c>
      <c r="H2533">
        <v>0</v>
      </c>
      <c r="I2533">
        <v>0</v>
      </c>
      <c r="J2533">
        <v>0</v>
      </c>
      <c r="K2533">
        <v>0</v>
      </c>
      <c r="L2533">
        <v>0</v>
      </c>
      <c r="M2533">
        <v>0</v>
      </c>
      <c r="N2533">
        <v>0</v>
      </c>
      <c r="O2533">
        <v>0</v>
      </c>
      <c r="P2533">
        <v>0</v>
      </c>
      <c r="Q2533">
        <v>0</v>
      </c>
    </row>
    <row r="2534" spans="1:17" x14ac:dyDescent="0.2">
      <c r="A2534" t="s">
        <v>20272</v>
      </c>
      <c r="B2534" t="s">
        <v>86</v>
      </c>
      <c r="C2534" t="s">
        <v>115</v>
      </c>
      <c r="D2534" t="s">
        <v>17736</v>
      </c>
      <c r="E2534" t="s">
        <v>81</v>
      </c>
      <c r="F2534" t="s">
        <v>4929</v>
      </c>
      <c r="G2534">
        <v>0</v>
      </c>
      <c r="H2534">
        <v>6</v>
      </c>
      <c r="I2534">
        <v>0</v>
      </c>
      <c r="J2534">
        <v>6</v>
      </c>
      <c r="K2534">
        <v>0</v>
      </c>
      <c r="L2534">
        <v>0</v>
      </c>
      <c r="M2534">
        <v>0</v>
      </c>
      <c r="N2534">
        <v>0</v>
      </c>
      <c r="O2534">
        <v>0</v>
      </c>
      <c r="P2534">
        <v>0</v>
      </c>
      <c r="Q2534">
        <v>0</v>
      </c>
    </row>
    <row r="2535" spans="1:17" x14ac:dyDescent="0.2">
      <c r="A2535" t="s">
        <v>20273</v>
      </c>
      <c r="B2535" t="s">
        <v>86</v>
      </c>
      <c r="C2535" t="s">
        <v>115</v>
      </c>
      <c r="D2535" t="s">
        <v>17736</v>
      </c>
      <c r="E2535" t="s">
        <v>81</v>
      </c>
      <c r="F2535" t="s">
        <v>4931</v>
      </c>
      <c r="G2535">
        <v>0</v>
      </c>
      <c r="H2535">
        <v>6</v>
      </c>
      <c r="I2535">
        <v>0</v>
      </c>
      <c r="J2535">
        <v>6</v>
      </c>
      <c r="K2535">
        <v>0</v>
      </c>
      <c r="L2535">
        <v>0</v>
      </c>
      <c r="M2535">
        <v>0</v>
      </c>
      <c r="N2535">
        <v>0</v>
      </c>
      <c r="O2535">
        <v>0</v>
      </c>
      <c r="P2535">
        <v>0</v>
      </c>
      <c r="Q2535">
        <v>0</v>
      </c>
    </row>
    <row r="2536" spans="1:17" x14ac:dyDescent="0.2">
      <c r="A2536" t="s">
        <v>20274</v>
      </c>
      <c r="B2536" t="s">
        <v>86</v>
      </c>
      <c r="C2536" t="s">
        <v>176</v>
      </c>
      <c r="D2536" t="s">
        <v>17736</v>
      </c>
      <c r="E2536" t="s">
        <v>83</v>
      </c>
      <c r="F2536" t="s">
        <v>4941</v>
      </c>
      <c r="G2536">
        <v>0</v>
      </c>
      <c r="H2536">
        <v>69</v>
      </c>
      <c r="I2536">
        <v>9</v>
      </c>
      <c r="J2536">
        <v>50</v>
      </c>
      <c r="K2536">
        <v>6</v>
      </c>
      <c r="L2536">
        <v>4</v>
      </c>
      <c r="M2536">
        <v>0</v>
      </c>
      <c r="N2536">
        <v>0</v>
      </c>
      <c r="O2536">
        <v>0</v>
      </c>
      <c r="P2536">
        <v>0</v>
      </c>
      <c r="Q2536">
        <v>0</v>
      </c>
    </row>
    <row r="2537" spans="1:17" x14ac:dyDescent="0.2">
      <c r="A2537" t="s">
        <v>20275</v>
      </c>
      <c r="B2537" t="s">
        <v>86</v>
      </c>
      <c r="C2537" t="s">
        <v>176</v>
      </c>
      <c r="D2537" t="s">
        <v>17736</v>
      </c>
      <c r="E2537" t="s">
        <v>83</v>
      </c>
      <c r="F2537" t="s">
        <v>4943</v>
      </c>
      <c r="G2537">
        <v>0</v>
      </c>
      <c r="H2537">
        <v>0</v>
      </c>
      <c r="I2537">
        <v>0</v>
      </c>
      <c r="J2537">
        <v>0</v>
      </c>
      <c r="K2537">
        <v>0</v>
      </c>
      <c r="L2537">
        <v>0</v>
      </c>
      <c r="M2537">
        <v>69</v>
      </c>
      <c r="N2537">
        <v>0</v>
      </c>
      <c r="O2537">
        <v>0</v>
      </c>
      <c r="P2537">
        <v>0</v>
      </c>
      <c r="Q2537">
        <v>0</v>
      </c>
    </row>
    <row r="2538" spans="1:17" x14ac:dyDescent="0.2">
      <c r="A2538" t="s">
        <v>20276</v>
      </c>
      <c r="B2538" t="s">
        <v>86</v>
      </c>
      <c r="C2538" t="s">
        <v>176</v>
      </c>
      <c r="D2538" t="s">
        <v>17736</v>
      </c>
      <c r="E2538" t="s">
        <v>83</v>
      </c>
      <c r="F2538" t="s">
        <v>4925</v>
      </c>
      <c r="G2538">
        <v>0</v>
      </c>
      <c r="H2538">
        <v>0</v>
      </c>
      <c r="I2538">
        <v>0</v>
      </c>
      <c r="J2538">
        <v>0</v>
      </c>
      <c r="K2538">
        <v>0</v>
      </c>
      <c r="L2538">
        <v>0</v>
      </c>
      <c r="M2538">
        <v>0</v>
      </c>
      <c r="N2538">
        <v>61</v>
      </c>
      <c r="O2538">
        <v>55</v>
      </c>
      <c r="P2538">
        <v>6</v>
      </c>
      <c r="Q2538">
        <v>0</v>
      </c>
    </row>
    <row r="2539" spans="1:17" x14ac:dyDescent="0.2">
      <c r="A2539" t="s">
        <v>20277</v>
      </c>
      <c r="B2539" t="s">
        <v>86</v>
      </c>
      <c r="C2539" t="s">
        <v>176</v>
      </c>
      <c r="D2539" t="s">
        <v>17736</v>
      </c>
      <c r="E2539" t="s">
        <v>83</v>
      </c>
      <c r="F2539" t="s">
        <v>4927</v>
      </c>
      <c r="G2539">
        <v>0</v>
      </c>
      <c r="H2539">
        <v>0</v>
      </c>
      <c r="I2539">
        <v>0</v>
      </c>
      <c r="J2539">
        <v>0</v>
      </c>
      <c r="K2539">
        <v>0</v>
      </c>
      <c r="L2539">
        <v>0</v>
      </c>
      <c r="M2539">
        <v>0</v>
      </c>
      <c r="N2539">
        <v>56</v>
      </c>
      <c r="O2539">
        <v>50</v>
      </c>
      <c r="P2539">
        <v>6</v>
      </c>
      <c r="Q2539">
        <v>0</v>
      </c>
    </row>
    <row r="2540" spans="1:17" x14ac:dyDescent="0.2">
      <c r="A2540" t="s">
        <v>20278</v>
      </c>
      <c r="B2540" t="s">
        <v>86</v>
      </c>
      <c r="C2540" t="s">
        <v>176</v>
      </c>
      <c r="D2540" t="s">
        <v>17736</v>
      </c>
      <c r="E2540" t="s">
        <v>83</v>
      </c>
      <c r="F2540" t="s">
        <v>17734</v>
      </c>
      <c r="G2540">
        <v>69</v>
      </c>
      <c r="H2540">
        <v>0</v>
      </c>
      <c r="I2540">
        <v>0</v>
      </c>
      <c r="J2540">
        <v>0</v>
      </c>
      <c r="K2540">
        <v>0</v>
      </c>
      <c r="L2540">
        <v>0</v>
      </c>
      <c r="M2540">
        <v>0</v>
      </c>
      <c r="N2540">
        <v>0</v>
      </c>
      <c r="O2540">
        <v>0</v>
      </c>
      <c r="P2540">
        <v>0</v>
      </c>
      <c r="Q2540">
        <v>0</v>
      </c>
    </row>
    <row r="2541" spans="1:17" x14ac:dyDescent="0.2">
      <c r="A2541" t="s">
        <v>20279</v>
      </c>
      <c r="B2541" t="s">
        <v>86</v>
      </c>
      <c r="C2541" t="s">
        <v>176</v>
      </c>
      <c r="D2541" t="s">
        <v>17736</v>
      </c>
      <c r="E2541" t="s">
        <v>81</v>
      </c>
      <c r="F2541" t="s">
        <v>4929</v>
      </c>
      <c r="G2541">
        <v>0</v>
      </c>
      <c r="H2541">
        <v>93</v>
      </c>
      <c r="I2541">
        <v>20</v>
      </c>
      <c r="J2541">
        <v>68</v>
      </c>
      <c r="K2541">
        <v>4</v>
      </c>
      <c r="L2541">
        <v>1</v>
      </c>
      <c r="M2541">
        <v>0</v>
      </c>
      <c r="N2541">
        <v>0</v>
      </c>
      <c r="O2541">
        <v>0</v>
      </c>
      <c r="P2541">
        <v>0</v>
      </c>
      <c r="Q2541">
        <v>0</v>
      </c>
    </row>
    <row r="2542" spans="1:17" x14ac:dyDescent="0.2">
      <c r="A2542" t="s">
        <v>20280</v>
      </c>
      <c r="B2542" t="s">
        <v>86</v>
      </c>
      <c r="C2542" t="s">
        <v>176</v>
      </c>
      <c r="D2542" t="s">
        <v>17736</v>
      </c>
      <c r="E2542" t="s">
        <v>81</v>
      </c>
      <c r="F2542" t="s">
        <v>4931</v>
      </c>
      <c r="G2542">
        <v>0</v>
      </c>
      <c r="H2542">
        <v>93</v>
      </c>
      <c r="I2542">
        <v>19</v>
      </c>
      <c r="J2542">
        <v>68</v>
      </c>
      <c r="K2542">
        <v>4</v>
      </c>
      <c r="L2542">
        <v>2</v>
      </c>
      <c r="M2542">
        <v>0</v>
      </c>
      <c r="N2542">
        <v>0</v>
      </c>
      <c r="O2542">
        <v>0</v>
      </c>
      <c r="P2542">
        <v>0</v>
      </c>
      <c r="Q2542">
        <v>0</v>
      </c>
    </row>
    <row r="2543" spans="1:17" x14ac:dyDescent="0.2">
      <c r="A2543" t="s">
        <v>20281</v>
      </c>
      <c r="B2543" t="s">
        <v>86</v>
      </c>
      <c r="C2543" t="s">
        <v>176</v>
      </c>
      <c r="D2543" t="s">
        <v>17736</v>
      </c>
      <c r="E2543" t="s">
        <v>81</v>
      </c>
      <c r="F2543" t="s">
        <v>4933</v>
      </c>
      <c r="G2543">
        <v>0</v>
      </c>
      <c r="H2543">
        <v>0</v>
      </c>
      <c r="I2543">
        <v>0</v>
      </c>
      <c r="J2543">
        <v>0</v>
      </c>
      <c r="K2543">
        <v>0</v>
      </c>
      <c r="L2543">
        <v>0</v>
      </c>
      <c r="M2543">
        <v>93</v>
      </c>
      <c r="N2543">
        <v>0</v>
      </c>
      <c r="O2543">
        <v>0</v>
      </c>
      <c r="P2543">
        <v>0</v>
      </c>
      <c r="Q2543">
        <v>0</v>
      </c>
    </row>
    <row r="2544" spans="1:17" x14ac:dyDescent="0.2">
      <c r="A2544" t="s">
        <v>20282</v>
      </c>
      <c r="B2544" t="s">
        <v>86</v>
      </c>
      <c r="C2544" t="s">
        <v>176</v>
      </c>
      <c r="D2544" t="s">
        <v>17736</v>
      </c>
      <c r="E2544" t="s">
        <v>81</v>
      </c>
      <c r="F2544" t="s">
        <v>4935</v>
      </c>
      <c r="G2544">
        <v>0</v>
      </c>
      <c r="H2544">
        <v>93</v>
      </c>
      <c r="I2544">
        <v>19</v>
      </c>
      <c r="J2544">
        <v>68</v>
      </c>
      <c r="K2544">
        <v>4</v>
      </c>
      <c r="L2544">
        <v>2</v>
      </c>
      <c r="M2544">
        <v>0</v>
      </c>
      <c r="N2544">
        <v>0</v>
      </c>
      <c r="O2544">
        <v>0</v>
      </c>
      <c r="P2544">
        <v>0</v>
      </c>
      <c r="Q2544">
        <v>0</v>
      </c>
    </row>
    <row r="2545" spans="1:17" x14ac:dyDescent="0.2">
      <c r="A2545" t="s">
        <v>20283</v>
      </c>
      <c r="B2545" t="s">
        <v>86</v>
      </c>
      <c r="C2545" t="s">
        <v>176</v>
      </c>
      <c r="D2545" t="s">
        <v>17736</v>
      </c>
      <c r="E2545" t="s">
        <v>81</v>
      </c>
      <c r="F2545" t="s">
        <v>4937</v>
      </c>
      <c r="G2545">
        <v>0</v>
      </c>
      <c r="H2545">
        <v>93</v>
      </c>
      <c r="I2545">
        <v>19</v>
      </c>
      <c r="J2545">
        <v>68</v>
      </c>
      <c r="K2545">
        <v>4</v>
      </c>
      <c r="L2545">
        <v>2</v>
      </c>
      <c r="M2545">
        <v>0</v>
      </c>
      <c r="N2545">
        <v>0</v>
      </c>
      <c r="O2545">
        <v>0</v>
      </c>
      <c r="P2545">
        <v>0</v>
      </c>
      <c r="Q2545">
        <v>0</v>
      </c>
    </row>
    <row r="2546" spans="1:17" x14ac:dyDescent="0.2">
      <c r="A2546" t="s">
        <v>20284</v>
      </c>
      <c r="B2546" t="s">
        <v>88</v>
      </c>
      <c r="C2546" t="s">
        <v>257</v>
      </c>
      <c r="D2546" t="s">
        <v>17748</v>
      </c>
      <c r="E2546" t="s">
        <v>81</v>
      </c>
      <c r="F2546" t="s">
        <v>17749</v>
      </c>
      <c r="G2546">
        <v>0</v>
      </c>
      <c r="H2546">
        <v>0</v>
      </c>
      <c r="I2546">
        <v>0</v>
      </c>
      <c r="J2546">
        <v>0</v>
      </c>
      <c r="K2546">
        <v>0</v>
      </c>
      <c r="L2546">
        <v>0</v>
      </c>
      <c r="M2546">
        <v>0</v>
      </c>
      <c r="N2546">
        <v>1</v>
      </c>
      <c r="O2546">
        <v>1</v>
      </c>
      <c r="P2546">
        <v>0</v>
      </c>
      <c r="Q2546">
        <v>0</v>
      </c>
    </row>
    <row r="2547" spans="1:17" x14ac:dyDescent="0.2">
      <c r="A2547" t="s">
        <v>20285</v>
      </c>
      <c r="B2547" t="s">
        <v>89</v>
      </c>
      <c r="C2547" t="s">
        <v>204</v>
      </c>
      <c r="D2547" t="s">
        <v>17754</v>
      </c>
      <c r="E2547" t="s">
        <v>83</v>
      </c>
      <c r="F2547" t="s">
        <v>17734</v>
      </c>
      <c r="G2547">
        <v>2</v>
      </c>
      <c r="H2547">
        <v>0</v>
      </c>
      <c r="I2547">
        <v>0</v>
      </c>
      <c r="J2547">
        <v>0</v>
      </c>
      <c r="K2547">
        <v>0</v>
      </c>
      <c r="L2547">
        <v>0</v>
      </c>
      <c r="M2547">
        <v>0</v>
      </c>
      <c r="N2547">
        <v>0</v>
      </c>
      <c r="O2547">
        <v>0</v>
      </c>
      <c r="P2547">
        <v>0</v>
      </c>
      <c r="Q2547">
        <v>0</v>
      </c>
    </row>
    <row r="2548" spans="1:17" x14ac:dyDescent="0.2">
      <c r="A2548" t="s">
        <v>20286</v>
      </c>
      <c r="B2548" t="s">
        <v>89</v>
      </c>
      <c r="C2548" t="s">
        <v>204</v>
      </c>
      <c r="D2548" t="s">
        <v>17754</v>
      </c>
      <c r="E2548" t="s">
        <v>81</v>
      </c>
      <c r="F2548" t="s">
        <v>17734</v>
      </c>
      <c r="G2548">
        <v>2</v>
      </c>
      <c r="H2548">
        <v>0</v>
      </c>
      <c r="I2548">
        <v>0</v>
      </c>
      <c r="J2548">
        <v>0</v>
      </c>
      <c r="K2548">
        <v>0</v>
      </c>
      <c r="L2548">
        <v>0</v>
      </c>
      <c r="M2548">
        <v>0</v>
      </c>
      <c r="N2548">
        <v>0</v>
      </c>
      <c r="O2548">
        <v>0</v>
      </c>
      <c r="P2548">
        <v>0</v>
      </c>
      <c r="Q2548">
        <v>0</v>
      </c>
    </row>
    <row r="2549" spans="1:17" x14ac:dyDescent="0.2">
      <c r="A2549" t="s">
        <v>20287</v>
      </c>
      <c r="B2549" t="s">
        <v>89</v>
      </c>
      <c r="C2549" t="s">
        <v>205</v>
      </c>
      <c r="D2549" t="s">
        <v>17768</v>
      </c>
      <c r="E2549" t="s">
        <v>83</v>
      </c>
      <c r="F2549" t="s">
        <v>17734</v>
      </c>
      <c r="G2549">
        <v>1</v>
      </c>
      <c r="H2549">
        <v>0</v>
      </c>
      <c r="I2549">
        <v>0</v>
      </c>
      <c r="J2549">
        <v>0</v>
      </c>
      <c r="K2549">
        <v>0</v>
      </c>
      <c r="L2549">
        <v>0</v>
      </c>
      <c r="M2549">
        <v>0</v>
      </c>
      <c r="N2549">
        <v>0</v>
      </c>
      <c r="O2549">
        <v>0</v>
      </c>
      <c r="P2549">
        <v>0</v>
      </c>
      <c r="Q2549">
        <v>0</v>
      </c>
    </row>
    <row r="2550" spans="1:17" x14ac:dyDescent="0.2">
      <c r="A2550" t="s">
        <v>20288</v>
      </c>
      <c r="B2550" t="s">
        <v>89</v>
      </c>
      <c r="C2550" t="s">
        <v>205</v>
      </c>
      <c r="D2550" t="s">
        <v>17736</v>
      </c>
      <c r="E2550" t="s">
        <v>83</v>
      </c>
      <c r="F2550" t="s">
        <v>4929</v>
      </c>
      <c r="G2550">
        <v>0</v>
      </c>
      <c r="H2550">
        <v>9</v>
      </c>
      <c r="I2550">
        <v>1</v>
      </c>
      <c r="J2550">
        <v>6</v>
      </c>
      <c r="K2550">
        <v>1</v>
      </c>
      <c r="L2550">
        <v>1</v>
      </c>
      <c r="M2550">
        <v>0</v>
      </c>
      <c r="N2550">
        <v>0</v>
      </c>
      <c r="O2550">
        <v>0</v>
      </c>
      <c r="P2550">
        <v>0</v>
      </c>
      <c r="Q2550">
        <v>0</v>
      </c>
    </row>
    <row r="2551" spans="1:17" x14ac:dyDescent="0.2">
      <c r="A2551" t="s">
        <v>20289</v>
      </c>
      <c r="B2551" t="s">
        <v>89</v>
      </c>
      <c r="C2551" t="s">
        <v>205</v>
      </c>
      <c r="D2551" t="s">
        <v>17736</v>
      </c>
      <c r="E2551" t="s">
        <v>83</v>
      </c>
      <c r="F2551" t="s">
        <v>4931</v>
      </c>
      <c r="G2551">
        <v>0</v>
      </c>
      <c r="H2551">
        <v>9</v>
      </c>
      <c r="I2551">
        <v>1</v>
      </c>
      <c r="J2551">
        <v>6</v>
      </c>
      <c r="K2551">
        <v>1</v>
      </c>
      <c r="L2551">
        <v>1</v>
      </c>
      <c r="M2551">
        <v>0</v>
      </c>
      <c r="N2551">
        <v>0</v>
      </c>
      <c r="O2551">
        <v>0</v>
      </c>
      <c r="P2551">
        <v>0</v>
      </c>
      <c r="Q2551">
        <v>0</v>
      </c>
    </row>
    <row r="2552" spans="1:17" x14ac:dyDescent="0.2">
      <c r="A2552" t="s">
        <v>20290</v>
      </c>
      <c r="B2552" t="s">
        <v>89</v>
      </c>
      <c r="C2552" t="s">
        <v>205</v>
      </c>
      <c r="D2552" t="s">
        <v>17736</v>
      </c>
      <c r="E2552" t="s">
        <v>83</v>
      </c>
      <c r="F2552" t="s">
        <v>4933</v>
      </c>
      <c r="G2552">
        <v>0</v>
      </c>
      <c r="H2552">
        <v>0</v>
      </c>
      <c r="I2552">
        <v>0</v>
      </c>
      <c r="J2552">
        <v>0</v>
      </c>
      <c r="K2552">
        <v>0</v>
      </c>
      <c r="L2552">
        <v>0</v>
      </c>
      <c r="M2552">
        <v>9</v>
      </c>
      <c r="N2552">
        <v>0</v>
      </c>
      <c r="O2552">
        <v>0</v>
      </c>
      <c r="P2552">
        <v>0</v>
      </c>
      <c r="Q2552">
        <v>0</v>
      </c>
    </row>
    <row r="2553" spans="1:17" x14ac:dyDescent="0.2">
      <c r="A2553" t="s">
        <v>20291</v>
      </c>
      <c r="B2553" t="s">
        <v>89</v>
      </c>
      <c r="C2553" t="s">
        <v>205</v>
      </c>
      <c r="D2553" t="s">
        <v>17736</v>
      </c>
      <c r="E2553" t="s">
        <v>83</v>
      </c>
      <c r="F2553" t="s">
        <v>4935</v>
      </c>
      <c r="G2553">
        <v>0</v>
      </c>
      <c r="H2553">
        <v>9</v>
      </c>
      <c r="I2553">
        <v>1</v>
      </c>
      <c r="J2553">
        <v>6</v>
      </c>
      <c r="K2553">
        <v>1</v>
      </c>
      <c r="L2553">
        <v>1</v>
      </c>
      <c r="M2553">
        <v>0</v>
      </c>
      <c r="N2553">
        <v>0</v>
      </c>
      <c r="O2553">
        <v>0</v>
      </c>
      <c r="P2553">
        <v>0</v>
      </c>
      <c r="Q2553">
        <v>0</v>
      </c>
    </row>
    <row r="2554" spans="1:17" x14ac:dyDescent="0.2">
      <c r="A2554" t="s">
        <v>20292</v>
      </c>
      <c r="B2554" t="s">
        <v>89</v>
      </c>
      <c r="C2554" t="s">
        <v>205</v>
      </c>
      <c r="D2554" t="s">
        <v>17736</v>
      </c>
      <c r="E2554" t="s">
        <v>83</v>
      </c>
      <c r="F2554" t="s">
        <v>4937</v>
      </c>
      <c r="G2554">
        <v>0</v>
      </c>
      <c r="H2554">
        <v>9</v>
      </c>
      <c r="I2554">
        <v>1</v>
      </c>
      <c r="J2554">
        <v>6</v>
      </c>
      <c r="K2554">
        <v>1</v>
      </c>
      <c r="L2554">
        <v>1</v>
      </c>
      <c r="M2554">
        <v>0</v>
      </c>
      <c r="N2554">
        <v>0</v>
      </c>
      <c r="O2554">
        <v>0</v>
      </c>
      <c r="P2554">
        <v>0</v>
      </c>
      <c r="Q2554">
        <v>0</v>
      </c>
    </row>
    <row r="2555" spans="1:17" x14ac:dyDescent="0.2">
      <c r="A2555" t="s">
        <v>20293</v>
      </c>
      <c r="B2555" t="s">
        <v>89</v>
      </c>
      <c r="C2555" t="s">
        <v>205</v>
      </c>
      <c r="D2555" t="s">
        <v>17736</v>
      </c>
      <c r="E2555" t="s">
        <v>83</v>
      </c>
      <c r="F2555" t="s">
        <v>4939</v>
      </c>
      <c r="G2555">
        <v>0</v>
      </c>
      <c r="H2555">
        <v>0</v>
      </c>
      <c r="I2555">
        <v>0</v>
      </c>
      <c r="J2555">
        <v>0</v>
      </c>
      <c r="K2555">
        <v>0</v>
      </c>
      <c r="L2555">
        <v>0</v>
      </c>
      <c r="M2555">
        <v>9</v>
      </c>
      <c r="N2555">
        <v>0</v>
      </c>
      <c r="O2555">
        <v>0</v>
      </c>
      <c r="P2555">
        <v>0</v>
      </c>
      <c r="Q2555">
        <v>0</v>
      </c>
    </row>
    <row r="2556" spans="1:17" x14ac:dyDescent="0.2">
      <c r="A2556" t="s">
        <v>20294</v>
      </c>
      <c r="B2556" t="s">
        <v>89</v>
      </c>
      <c r="C2556" t="s">
        <v>205</v>
      </c>
      <c r="D2556" t="s">
        <v>17736</v>
      </c>
      <c r="E2556" t="s">
        <v>83</v>
      </c>
      <c r="F2556" t="s">
        <v>4941</v>
      </c>
      <c r="G2556">
        <v>0</v>
      </c>
      <c r="H2556">
        <v>9</v>
      </c>
      <c r="I2556">
        <v>1</v>
      </c>
      <c r="J2556">
        <v>6</v>
      </c>
      <c r="K2556">
        <v>1</v>
      </c>
      <c r="L2556">
        <v>1</v>
      </c>
      <c r="M2556">
        <v>0</v>
      </c>
      <c r="N2556">
        <v>0</v>
      </c>
      <c r="O2556">
        <v>0</v>
      </c>
      <c r="P2556">
        <v>0</v>
      </c>
      <c r="Q2556">
        <v>0</v>
      </c>
    </row>
    <row r="2557" spans="1:17" x14ac:dyDescent="0.2">
      <c r="A2557" t="s">
        <v>20295</v>
      </c>
      <c r="B2557" t="s">
        <v>89</v>
      </c>
      <c r="C2557" t="s">
        <v>205</v>
      </c>
      <c r="D2557" t="s">
        <v>17736</v>
      </c>
      <c r="E2557" t="s">
        <v>83</v>
      </c>
      <c r="F2557" t="s">
        <v>4943</v>
      </c>
      <c r="G2557">
        <v>0</v>
      </c>
      <c r="H2557">
        <v>0</v>
      </c>
      <c r="I2557">
        <v>0</v>
      </c>
      <c r="J2557">
        <v>0</v>
      </c>
      <c r="K2557">
        <v>0</v>
      </c>
      <c r="L2557">
        <v>0</v>
      </c>
      <c r="M2557">
        <v>9</v>
      </c>
      <c r="N2557">
        <v>0</v>
      </c>
      <c r="O2557">
        <v>0</v>
      </c>
      <c r="P2557">
        <v>0</v>
      </c>
      <c r="Q2557">
        <v>0</v>
      </c>
    </row>
    <row r="2558" spans="1:17" x14ac:dyDescent="0.2">
      <c r="A2558" t="s">
        <v>20296</v>
      </c>
      <c r="B2558" t="s">
        <v>89</v>
      </c>
      <c r="C2558" t="s">
        <v>205</v>
      </c>
      <c r="D2558" t="s">
        <v>17736</v>
      </c>
      <c r="E2558" t="s">
        <v>83</v>
      </c>
      <c r="F2558" t="s">
        <v>4925</v>
      </c>
      <c r="G2558">
        <v>0</v>
      </c>
      <c r="H2558">
        <v>0</v>
      </c>
      <c r="I2558">
        <v>0</v>
      </c>
      <c r="J2558">
        <v>0</v>
      </c>
      <c r="K2558">
        <v>0</v>
      </c>
      <c r="L2558">
        <v>0</v>
      </c>
      <c r="M2558">
        <v>0</v>
      </c>
      <c r="N2558">
        <v>7</v>
      </c>
      <c r="O2558">
        <v>6</v>
      </c>
      <c r="P2558">
        <v>1</v>
      </c>
      <c r="Q2558">
        <v>0</v>
      </c>
    </row>
    <row r="2559" spans="1:17" x14ac:dyDescent="0.2">
      <c r="A2559" t="s">
        <v>20297</v>
      </c>
      <c r="B2559" t="s">
        <v>89</v>
      </c>
      <c r="C2559" t="s">
        <v>205</v>
      </c>
      <c r="D2559" t="s">
        <v>17736</v>
      </c>
      <c r="E2559" t="s">
        <v>83</v>
      </c>
      <c r="F2559" t="s">
        <v>4927</v>
      </c>
      <c r="G2559">
        <v>0</v>
      </c>
      <c r="H2559">
        <v>0</v>
      </c>
      <c r="I2559">
        <v>0</v>
      </c>
      <c r="J2559">
        <v>0</v>
      </c>
      <c r="K2559">
        <v>0</v>
      </c>
      <c r="L2559">
        <v>0</v>
      </c>
      <c r="M2559">
        <v>0</v>
      </c>
      <c r="N2559">
        <v>5</v>
      </c>
      <c r="O2559">
        <v>4</v>
      </c>
      <c r="P2559">
        <v>1</v>
      </c>
      <c r="Q2559">
        <v>0</v>
      </c>
    </row>
    <row r="2560" spans="1:17" x14ac:dyDescent="0.2">
      <c r="A2560" t="s">
        <v>20298</v>
      </c>
      <c r="B2560" t="s">
        <v>89</v>
      </c>
      <c r="C2560" t="s">
        <v>205</v>
      </c>
      <c r="D2560" t="s">
        <v>17736</v>
      </c>
      <c r="E2560" t="s">
        <v>83</v>
      </c>
      <c r="F2560" t="s">
        <v>17734</v>
      </c>
      <c r="G2560">
        <v>9</v>
      </c>
      <c r="H2560">
        <v>0</v>
      </c>
      <c r="I2560">
        <v>0</v>
      </c>
      <c r="J2560">
        <v>0</v>
      </c>
      <c r="K2560">
        <v>0</v>
      </c>
      <c r="L2560">
        <v>0</v>
      </c>
      <c r="M2560">
        <v>0</v>
      </c>
      <c r="N2560">
        <v>0</v>
      </c>
      <c r="O2560">
        <v>0</v>
      </c>
      <c r="P2560">
        <v>0</v>
      </c>
      <c r="Q2560">
        <v>0</v>
      </c>
    </row>
    <row r="2561" spans="1:17" x14ac:dyDescent="0.2">
      <c r="A2561" t="s">
        <v>20299</v>
      </c>
      <c r="B2561" t="s">
        <v>89</v>
      </c>
      <c r="C2561" t="s">
        <v>205</v>
      </c>
      <c r="D2561" t="s">
        <v>17736</v>
      </c>
      <c r="E2561" t="s">
        <v>81</v>
      </c>
      <c r="F2561" t="s">
        <v>4929</v>
      </c>
      <c r="G2561">
        <v>0</v>
      </c>
      <c r="H2561">
        <v>7</v>
      </c>
      <c r="I2561">
        <v>0</v>
      </c>
      <c r="J2561">
        <v>5</v>
      </c>
      <c r="K2561">
        <v>0</v>
      </c>
      <c r="L2561">
        <v>2</v>
      </c>
      <c r="M2561">
        <v>0</v>
      </c>
      <c r="N2561">
        <v>0</v>
      </c>
      <c r="O2561">
        <v>0</v>
      </c>
      <c r="P2561">
        <v>0</v>
      </c>
      <c r="Q2561">
        <v>0</v>
      </c>
    </row>
    <row r="2562" spans="1:17" x14ac:dyDescent="0.2">
      <c r="A2562" t="s">
        <v>20300</v>
      </c>
      <c r="B2562" t="s">
        <v>89</v>
      </c>
      <c r="C2562" t="s">
        <v>205</v>
      </c>
      <c r="D2562" t="s">
        <v>17736</v>
      </c>
      <c r="E2562" t="s">
        <v>81</v>
      </c>
      <c r="F2562" t="s">
        <v>4931</v>
      </c>
      <c r="G2562">
        <v>0</v>
      </c>
      <c r="H2562">
        <v>7</v>
      </c>
      <c r="I2562">
        <v>0</v>
      </c>
      <c r="J2562">
        <v>5</v>
      </c>
      <c r="K2562">
        <v>0</v>
      </c>
      <c r="L2562">
        <v>2</v>
      </c>
      <c r="M2562">
        <v>0</v>
      </c>
      <c r="N2562">
        <v>0</v>
      </c>
      <c r="O2562">
        <v>0</v>
      </c>
      <c r="P2562">
        <v>0</v>
      </c>
      <c r="Q2562">
        <v>0</v>
      </c>
    </row>
    <row r="2563" spans="1:17" x14ac:dyDescent="0.2">
      <c r="A2563" t="s">
        <v>20301</v>
      </c>
      <c r="B2563" t="s">
        <v>89</v>
      </c>
      <c r="C2563" t="s">
        <v>205</v>
      </c>
      <c r="D2563" t="s">
        <v>17736</v>
      </c>
      <c r="E2563" t="s">
        <v>81</v>
      </c>
      <c r="F2563" t="s">
        <v>4933</v>
      </c>
      <c r="G2563">
        <v>0</v>
      </c>
      <c r="H2563">
        <v>0</v>
      </c>
      <c r="I2563">
        <v>0</v>
      </c>
      <c r="J2563">
        <v>0</v>
      </c>
      <c r="K2563">
        <v>0</v>
      </c>
      <c r="L2563">
        <v>0</v>
      </c>
      <c r="M2563">
        <v>7</v>
      </c>
      <c r="N2563">
        <v>0</v>
      </c>
      <c r="O2563">
        <v>0</v>
      </c>
      <c r="P2563">
        <v>0</v>
      </c>
      <c r="Q2563">
        <v>0</v>
      </c>
    </row>
    <row r="2564" spans="1:17" x14ac:dyDescent="0.2">
      <c r="A2564" t="s">
        <v>20302</v>
      </c>
      <c r="B2564" t="s">
        <v>89</v>
      </c>
      <c r="C2564" t="s">
        <v>205</v>
      </c>
      <c r="D2564" t="s">
        <v>17736</v>
      </c>
      <c r="E2564" t="s">
        <v>81</v>
      </c>
      <c r="F2564" t="s">
        <v>4935</v>
      </c>
      <c r="G2564">
        <v>0</v>
      </c>
      <c r="H2564">
        <v>7</v>
      </c>
      <c r="I2564">
        <v>0</v>
      </c>
      <c r="J2564">
        <v>5</v>
      </c>
      <c r="K2564">
        <v>0</v>
      </c>
      <c r="L2564">
        <v>2</v>
      </c>
      <c r="M2564">
        <v>0</v>
      </c>
      <c r="N2564">
        <v>0</v>
      </c>
      <c r="O2564">
        <v>0</v>
      </c>
      <c r="P2564">
        <v>0</v>
      </c>
      <c r="Q2564">
        <v>0</v>
      </c>
    </row>
    <row r="2565" spans="1:17" x14ac:dyDescent="0.2">
      <c r="A2565" t="s">
        <v>20303</v>
      </c>
      <c r="B2565" t="s">
        <v>89</v>
      </c>
      <c r="C2565" t="s">
        <v>205</v>
      </c>
      <c r="D2565" t="s">
        <v>17736</v>
      </c>
      <c r="E2565" t="s">
        <v>81</v>
      </c>
      <c r="F2565" t="s">
        <v>4937</v>
      </c>
      <c r="G2565">
        <v>0</v>
      </c>
      <c r="H2565">
        <v>7</v>
      </c>
      <c r="I2565">
        <v>0</v>
      </c>
      <c r="J2565">
        <v>5</v>
      </c>
      <c r="K2565">
        <v>0</v>
      </c>
      <c r="L2565">
        <v>2</v>
      </c>
      <c r="M2565">
        <v>0</v>
      </c>
      <c r="N2565">
        <v>0</v>
      </c>
      <c r="O2565">
        <v>0</v>
      </c>
      <c r="P2565">
        <v>0</v>
      </c>
      <c r="Q2565">
        <v>0</v>
      </c>
    </row>
    <row r="2566" spans="1:17" x14ac:dyDescent="0.2">
      <c r="A2566" t="s">
        <v>20304</v>
      </c>
      <c r="B2566" t="s">
        <v>89</v>
      </c>
      <c r="C2566" t="s">
        <v>205</v>
      </c>
      <c r="D2566" t="s">
        <v>17736</v>
      </c>
      <c r="E2566" t="s">
        <v>81</v>
      </c>
      <c r="F2566" t="s">
        <v>4939</v>
      </c>
      <c r="G2566">
        <v>0</v>
      </c>
      <c r="H2566">
        <v>0</v>
      </c>
      <c r="I2566">
        <v>0</v>
      </c>
      <c r="J2566">
        <v>0</v>
      </c>
      <c r="K2566">
        <v>0</v>
      </c>
      <c r="L2566">
        <v>0</v>
      </c>
      <c r="M2566">
        <v>7</v>
      </c>
      <c r="N2566">
        <v>0</v>
      </c>
      <c r="O2566">
        <v>0</v>
      </c>
      <c r="P2566">
        <v>0</v>
      </c>
      <c r="Q2566">
        <v>0</v>
      </c>
    </row>
    <row r="2567" spans="1:17" x14ac:dyDescent="0.2">
      <c r="A2567" t="s">
        <v>20305</v>
      </c>
      <c r="B2567" t="s">
        <v>89</v>
      </c>
      <c r="C2567" t="s">
        <v>205</v>
      </c>
      <c r="D2567" t="s">
        <v>17736</v>
      </c>
      <c r="E2567" t="s">
        <v>81</v>
      </c>
      <c r="F2567" t="s">
        <v>4941</v>
      </c>
      <c r="G2567">
        <v>0</v>
      </c>
      <c r="H2567">
        <v>7</v>
      </c>
      <c r="I2567">
        <v>0</v>
      </c>
      <c r="J2567">
        <v>5</v>
      </c>
      <c r="K2567">
        <v>0</v>
      </c>
      <c r="L2567">
        <v>2</v>
      </c>
      <c r="M2567">
        <v>0</v>
      </c>
      <c r="N2567">
        <v>0</v>
      </c>
      <c r="O2567">
        <v>0</v>
      </c>
      <c r="P2567">
        <v>0</v>
      </c>
      <c r="Q2567">
        <v>0</v>
      </c>
    </row>
    <row r="2568" spans="1:17" x14ac:dyDescent="0.2">
      <c r="A2568" t="s">
        <v>20306</v>
      </c>
      <c r="B2568" t="s">
        <v>89</v>
      </c>
      <c r="C2568" t="s">
        <v>205</v>
      </c>
      <c r="D2568" t="s">
        <v>17736</v>
      </c>
      <c r="E2568" t="s">
        <v>81</v>
      </c>
      <c r="F2568" t="s">
        <v>4943</v>
      </c>
      <c r="G2568">
        <v>0</v>
      </c>
      <c r="H2568">
        <v>0</v>
      </c>
      <c r="I2568">
        <v>0</v>
      </c>
      <c r="J2568">
        <v>0</v>
      </c>
      <c r="K2568">
        <v>0</v>
      </c>
      <c r="L2568">
        <v>0</v>
      </c>
      <c r="M2568">
        <v>7</v>
      </c>
      <c r="N2568">
        <v>0</v>
      </c>
      <c r="O2568">
        <v>0</v>
      </c>
      <c r="P2568">
        <v>0</v>
      </c>
      <c r="Q2568">
        <v>0</v>
      </c>
    </row>
    <row r="2569" spans="1:17" x14ac:dyDescent="0.2">
      <c r="A2569" t="s">
        <v>20307</v>
      </c>
      <c r="B2569" t="s">
        <v>89</v>
      </c>
      <c r="C2569" t="s">
        <v>205</v>
      </c>
      <c r="D2569" t="s">
        <v>17736</v>
      </c>
      <c r="E2569" t="s">
        <v>81</v>
      </c>
      <c r="F2569" t="s">
        <v>4925</v>
      </c>
      <c r="G2569">
        <v>0</v>
      </c>
      <c r="H2569">
        <v>0</v>
      </c>
      <c r="I2569">
        <v>0</v>
      </c>
      <c r="J2569">
        <v>0</v>
      </c>
      <c r="K2569">
        <v>0</v>
      </c>
      <c r="L2569">
        <v>0</v>
      </c>
      <c r="M2569">
        <v>0</v>
      </c>
      <c r="N2569">
        <v>4</v>
      </c>
      <c r="O2569">
        <v>4</v>
      </c>
      <c r="P2569">
        <v>0</v>
      </c>
      <c r="Q2569">
        <v>0</v>
      </c>
    </row>
    <row r="2570" spans="1:17" x14ac:dyDescent="0.2">
      <c r="A2570" t="s">
        <v>20308</v>
      </c>
      <c r="B2570" t="s">
        <v>89</v>
      </c>
      <c r="C2570" t="s">
        <v>205</v>
      </c>
      <c r="D2570" t="s">
        <v>17736</v>
      </c>
      <c r="E2570" t="s">
        <v>81</v>
      </c>
      <c r="F2570" t="s">
        <v>4927</v>
      </c>
      <c r="G2570">
        <v>0</v>
      </c>
      <c r="H2570">
        <v>0</v>
      </c>
      <c r="I2570">
        <v>0</v>
      </c>
      <c r="J2570">
        <v>0</v>
      </c>
      <c r="K2570">
        <v>0</v>
      </c>
      <c r="L2570">
        <v>0</v>
      </c>
      <c r="M2570">
        <v>0</v>
      </c>
      <c r="N2570">
        <v>4</v>
      </c>
      <c r="O2570">
        <v>4</v>
      </c>
      <c r="P2570">
        <v>0</v>
      </c>
      <c r="Q2570">
        <v>0</v>
      </c>
    </row>
    <row r="2571" spans="1:17" x14ac:dyDescent="0.2">
      <c r="A2571" t="s">
        <v>20309</v>
      </c>
      <c r="B2571" t="s">
        <v>89</v>
      </c>
      <c r="C2571" t="s">
        <v>205</v>
      </c>
      <c r="D2571" t="s">
        <v>17736</v>
      </c>
      <c r="E2571" t="s">
        <v>81</v>
      </c>
      <c r="F2571" t="s">
        <v>17734</v>
      </c>
      <c r="G2571">
        <v>7</v>
      </c>
      <c r="H2571">
        <v>0</v>
      </c>
      <c r="I2571">
        <v>0</v>
      </c>
      <c r="J2571">
        <v>0</v>
      </c>
      <c r="K2571">
        <v>0</v>
      </c>
      <c r="L2571">
        <v>0</v>
      </c>
      <c r="M2571">
        <v>0</v>
      </c>
      <c r="N2571">
        <v>0</v>
      </c>
      <c r="O2571">
        <v>0</v>
      </c>
      <c r="P2571">
        <v>0</v>
      </c>
      <c r="Q2571">
        <v>0</v>
      </c>
    </row>
    <row r="2572" spans="1:17" x14ac:dyDescent="0.2">
      <c r="A2572" t="s">
        <v>20310</v>
      </c>
      <c r="B2572" t="s">
        <v>89</v>
      </c>
      <c r="C2572" t="s">
        <v>205</v>
      </c>
      <c r="D2572" t="s">
        <v>17754</v>
      </c>
      <c r="E2572" t="s">
        <v>83</v>
      </c>
      <c r="F2572" t="s">
        <v>17734</v>
      </c>
      <c r="G2572">
        <v>3</v>
      </c>
      <c r="H2572">
        <v>0</v>
      </c>
      <c r="I2572">
        <v>0</v>
      </c>
      <c r="J2572">
        <v>0</v>
      </c>
      <c r="K2572">
        <v>0</v>
      </c>
      <c r="L2572">
        <v>0</v>
      </c>
      <c r="M2572">
        <v>0</v>
      </c>
      <c r="N2572">
        <v>0</v>
      </c>
      <c r="O2572">
        <v>0</v>
      </c>
      <c r="P2572">
        <v>0</v>
      </c>
      <c r="Q2572">
        <v>0</v>
      </c>
    </row>
    <row r="2573" spans="1:17" x14ac:dyDescent="0.2">
      <c r="A2573" t="s">
        <v>20311</v>
      </c>
      <c r="B2573" t="s">
        <v>89</v>
      </c>
      <c r="C2573" t="s">
        <v>206</v>
      </c>
      <c r="D2573" t="s">
        <v>17768</v>
      </c>
      <c r="E2573" t="s">
        <v>83</v>
      </c>
      <c r="F2573" t="s">
        <v>17734</v>
      </c>
      <c r="G2573">
        <v>4</v>
      </c>
      <c r="H2573">
        <v>0</v>
      </c>
      <c r="I2573">
        <v>0</v>
      </c>
      <c r="J2573">
        <v>0</v>
      </c>
      <c r="K2573">
        <v>0</v>
      </c>
      <c r="L2573">
        <v>0</v>
      </c>
      <c r="M2573">
        <v>0</v>
      </c>
      <c r="N2573">
        <v>0</v>
      </c>
      <c r="O2573">
        <v>0</v>
      </c>
      <c r="P2573">
        <v>0</v>
      </c>
      <c r="Q2573">
        <v>0</v>
      </c>
    </row>
    <row r="2574" spans="1:17" x14ac:dyDescent="0.2">
      <c r="A2574" t="s">
        <v>20312</v>
      </c>
      <c r="B2574" t="s">
        <v>89</v>
      </c>
      <c r="C2574" t="s">
        <v>206</v>
      </c>
      <c r="D2574" t="s">
        <v>17768</v>
      </c>
      <c r="E2574" t="s">
        <v>81</v>
      </c>
      <c r="F2574" t="s">
        <v>17734</v>
      </c>
      <c r="G2574">
        <v>4</v>
      </c>
      <c r="H2574">
        <v>0</v>
      </c>
      <c r="I2574">
        <v>0</v>
      </c>
      <c r="J2574">
        <v>0</v>
      </c>
      <c r="K2574">
        <v>0</v>
      </c>
      <c r="L2574">
        <v>0</v>
      </c>
      <c r="M2574">
        <v>0</v>
      </c>
      <c r="N2574">
        <v>0</v>
      </c>
      <c r="O2574">
        <v>0</v>
      </c>
      <c r="P2574">
        <v>0</v>
      </c>
      <c r="Q2574">
        <v>0</v>
      </c>
    </row>
    <row r="2575" spans="1:17" x14ac:dyDescent="0.2">
      <c r="A2575" t="s">
        <v>20313</v>
      </c>
      <c r="B2575" t="s">
        <v>89</v>
      </c>
      <c r="C2575" t="s">
        <v>206</v>
      </c>
      <c r="D2575" t="s">
        <v>17736</v>
      </c>
      <c r="E2575" t="s">
        <v>83</v>
      </c>
      <c r="F2575" t="s">
        <v>4929</v>
      </c>
      <c r="G2575">
        <v>0</v>
      </c>
      <c r="H2575">
        <v>18</v>
      </c>
      <c r="I2575">
        <v>3</v>
      </c>
      <c r="J2575">
        <v>15</v>
      </c>
      <c r="K2575">
        <v>0</v>
      </c>
      <c r="L2575">
        <v>0</v>
      </c>
      <c r="M2575">
        <v>0</v>
      </c>
      <c r="N2575">
        <v>0</v>
      </c>
      <c r="O2575">
        <v>0</v>
      </c>
      <c r="P2575">
        <v>0</v>
      </c>
      <c r="Q2575">
        <v>0</v>
      </c>
    </row>
    <row r="2576" spans="1:17" x14ac:dyDescent="0.2">
      <c r="A2576" t="s">
        <v>20314</v>
      </c>
      <c r="B2576" t="s">
        <v>88</v>
      </c>
      <c r="C2576" t="s">
        <v>114</v>
      </c>
      <c r="D2576" t="s">
        <v>17736</v>
      </c>
      <c r="E2576" t="s">
        <v>83</v>
      </c>
      <c r="F2576" t="s">
        <v>4935</v>
      </c>
      <c r="G2576">
        <v>0</v>
      </c>
      <c r="H2576">
        <v>4</v>
      </c>
      <c r="I2576">
        <v>0</v>
      </c>
      <c r="J2576">
        <v>4</v>
      </c>
      <c r="K2576">
        <v>0</v>
      </c>
      <c r="L2576">
        <v>0</v>
      </c>
      <c r="M2576">
        <v>0</v>
      </c>
      <c r="N2576">
        <v>0</v>
      </c>
      <c r="O2576">
        <v>0</v>
      </c>
      <c r="P2576">
        <v>0</v>
      </c>
      <c r="Q2576">
        <v>0</v>
      </c>
    </row>
    <row r="2577" spans="1:17" x14ac:dyDescent="0.2">
      <c r="A2577" t="s">
        <v>20315</v>
      </c>
      <c r="B2577" t="s">
        <v>88</v>
      </c>
      <c r="C2577" t="s">
        <v>114</v>
      </c>
      <c r="D2577" t="s">
        <v>17736</v>
      </c>
      <c r="E2577" t="s">
        <v>83</v>
      </c>
      <c r="F2577" t="s">
        <v>4937</v>
      </c>
      <c r="G2577">
        <v>0</v>
      </c>
      <c r="H2577">
        <v>4</v>
      </c>
      <c r="I2577">
        <v>0</v>
      </c>
      <c r="J2577">
        <v>4</v>
      </c>
      <c r="K2577">
        <v>0</v>
      </c>
      <c r="L2577">
        <v>0</v>
      </c>
      <c r="M2577">
        <v>0</v>
      </c>
      <c r="N2577">
        <v>0</v>
      </c>
      <c r="O2577">
        <v>0</v>
      </c>
      <c r="P2577">
        <v>0</v>
      </c>
      <c r="Q2577">
        <v>0</v>
      </c>
    </row>
    <row r="2578" spans="1:17" x14ac:dyDescent="0.2">
      <c r="A2578" t="s">
        <v>20316</v>
      </c>
      <c r="B2578" t="s">
        <v>88</v>
      </c>
      <c r="C2578" t="s">
        <v>114</v>
      </c>
      <c r="D2578" t="s">
        <v>17736</v>
      </c>
      <c r="E2578" t="s">
        <v>83</v>
      </c>
      <c r="F2578" t="s">
        <v>4939</v>
      </c>
      <c r="G2578">
        <v>0</v>
      </c>
      <c r="H2578">
        <v>0</v>
      </c>
      <c r="I2578">
        <v>0</v>
      </c>
      <c r="J2578">
        <v>0</v>
      </c>
      <c r="K2578">
        <v>0</v>
      </c>
      <c r="L2578">
        <v>0</v>
      </c>
      <c r="M2578">
        <v>4</v>
      </c>
      <c r="N2578">
        <v>0</v>
      </c>
      <c r="O2578">
        <v>0</v>
      </c>
      <c r="P2578">
        <v>0</v>
      </c>
      <c r="Q2578">
        <v>0</v>
      </c>
    </row>
    <row r="2579" spans="1:17" x14ac:dyDescent="0.2">
      <c r="A2579" t="s">
        <v>20317</v>
      </c>
      <c r="B2579" t="s">
        <v>88</v>
      </c>
      <c r="C2579" t="s">
        <v>114</v>
      </c>
      <c r="D2579" t="s">
        <v>17736</v>
      </c>
      <c r="E2579" t="s">
        <v>83</v>
      </c>
      <c r="F2579" t="s">
        <v>4941</v>
      </c>
      <c r="G2579">
        <v>0</v>
      </c>
      <c r="H2579">
        <v>4</v>
      </c>
      <c r="I2579">
        <v>0</v>
      </c>
      <c r="J2579">
        <v>4</v>
      </c>
      <c r="K2579">
        <v>0</v>
      </c>
      <c r="L2579">
        <v>0</v>
      </c>
      <c r="M2579">
        <v>0</v>
      </c>
      <c r="N2579">
        <v>0</v>
      </c>
      <c r="O2579">
        <v>0</v>
      </c>
      <c r="P2579">
        <v>0</v>
      </c>
      <c r="Q2579">
        <v>0</v>
      </c>
    </row>
    <row r="2580" spans="1:17" x14ac:dyDescent="0.2">
      <c r="A2580" t="s">
        <v>20318</v>
      </c>
      <c r="B2580" t="s">
        <v>88</v>
      </c>
      <c r="C2580" t="s">
        <v>114</v>
      </c>
      <c r="D2580" t="s">
        <v>17736</v>
      </c>
      <c r="E2580" t="s">
        <v>83</v>
      </c>
      <c r="F2580" t="s">
        <v>4943</v>
      </c>
      <c r="G2580">
        <v>0</v>
      </c>
      <c r="H2580">
        <v>0</v>
      </c>
      <c r="I2580">
        <v>0</v>
      </c>
      <c r="J2580">
        <v>0</v>
      </c>
      <c r="K2580">
        <v>0</v>
      </c>
      <c r="L2580">
        <v>0</v>
      </c>
      <c r="M2580">
        <v>4</v>
      </c>
      <c r="N2580">
        <v>0</v>
      </c>
      <c r="O2580">
        <v>0</v>
      </c>
      <c r="P2580">
        <v>0</v>
      </c>
      <c r="Q2580">
        <v>0</v>
      </c>
    </row>
    <row r="2581" spans="1:17" x14ac:dyDescent="0.2">
      <c r="A2581" t="s">
        <v>20319</v>
      </c>
      <c r="B2581" t="s">
        <v>88</v>
      </c>
      <c r="C2581" t="s">
        <v>114</v>
      </c>
      <c r="D2581" t="s">
        <v>17736</v>
      </c>
      <c r="E2581" t="s">
        <v>83</v>
      </c>
      <c r="F2581" t="s">
        <v>4925</v>
      </c>
      <c r="G2581">
        <v>0</v>
      </c>
      <c r="H2581">
        <v>0</v>
      </c>
      <c r="I2581">
        <v>0</v>
      </c>
      <c r="J2581">
        <v>0</v>
      </c>
      <c r="K2581">
        <v>0</v>
      </c>
      <c r="L2581">
        <v>0</v>
      </c>
      <c r="M2581">
        <v>0</v>
      </c>
      <c r="N2581">
        <v>4</v>
      </c>
      <c r="O2581">
        <v>4</v>
      </c>
      <c r="P2581">
        <v>0</v>
      </c>
      <c r="Q2581">
        <v>0</v>
      </c>
    </row>
    <row r="2582" spans="1:17" x14ac:dyDescent="0.2">
      <c r="A2582" t="s">
        <v>20320</v>
      </c>
      <c r="B2582" t="s">
        <v>88</v>
      </c>
      <c r="C2582" t="s">
        <v>114</v>
      </c>
      <c r="D2582" t="s">
        <v>17736</v>
      </c>
      <c r="E2582" t="s">
        <v>83</v>
      </c>
      <c r="F2582" t="s">
        <v>4927</v>
      </c>
      <c r="G2582">
        <v>0</v>
      </c>
      <c r="H2582">
        <v>0</v>
      </c>
      <c r="I2582">
        <v>0</v>
      </c>
      <c r="J2582">
        <v>0</v>
      </c>
      <c r="K2582">
        <v>0</v>
      </c>
      <c r="L2582">
        <v>0</v>
      </c>
      <c r="M2582">
        <v>0</v>
      </c>
      <c r="N2582">
        <v>3</v>
      </c>
      <c r="O2582">
        <v>3</v>
      </c>
      <c r="P2582">
        <v>0</v>
      </c>
      <c r="Q2582">
        <v>0</v>
      </c>
    </row>
    <row r="2583" spans="1:17" x14ac:dyDescent="0.2">
      <c r="A2583" t="s">
        <v>20321</v>
      </c>
      <c r="B2583" t="s">
        <v>88</v>
      </c>
      <c r="C2583" t="s">
        <v>114</v>
      </c>
      <c r="D2583" t="s">
        <v>17736</v>
      </c>
      <c r="E2583" t="s">
        <v>83</v>
      </c>
      <c r="F2583" t="s">
        <v>17734</v>
      </c>
      <c r="G2583">
        <v>4</v>
      </c>
      <c r="H2583">
        <v>0</v>
      </c>
      <c r="I2583">
        <v>0</v>
      </c>
      <c r="J2583">
        <v>0</v>
      </c>
      <c r="K2583">
        <v>0</v>
      </c>
      <c r="L2583">
        <v>0</v>
      </c>
      <c r="M2583">
        <v>0</v>
      </c>
      <c r="N2583">
        <v>0</v>
      </c>
      <c r="O2583">
        <v>0</v>
      </c>
      <c r="P2583">
        <v>0</v>
      </c>
      <c r="Q2583">
        <v>0</v>
      </c>
    </row>
    <row r="2584" spans="1:17" x14ac:dyDescent="0.2">
      <c r="A2584" t="s">
        <v>20322</v>
      </c>
      <c r="B2584" t="s">
        <v>88</v>
      </c>
      <c r="C2584" t="s">
        <v>114</v>
      </c>
      <c r="D2584" t="s">
        <v>17736</v>
      </c>
      <c r="E2584" t="s">
        <v>81</v>
      </c>
      <c r="F2584" t="s">
        <v>4929</v>
      </c>
      <c r="G2584">
        <v>0</v>
      </c>
      <c r="H2584">
        <v>5</v>
      </c>
      <c r="I2584">
        <v>1</v>
      </c>
      <c r="J2584">
        <v>4</v>
      </c>
      <c r="K2584">
        <v>0</v>
      </c>
      <c r="L2584">
        <v>0</v>
      </c>
      <c r="M2584">
        <v>0</v>
      </c>
      <c r="N2584">
        <v>0</v>
      </c>
      <c r="O2584">
        <v>0</v>
      </c>
      <c r="P2584">
        <v>0</v>
      </c>
      <c r="Q2584">
        <v>0</v>
      </c>
    </row>
    <row r="2585" spans="1:17" x14ac:dyDescent="0.2">
      <c r="A2585" t="s">
        <v>20323</v>
      </c>
      <c r="B2585" t="s">
        <v>88</v>
      </c>
      <c r="C2585" t="s">
        <v>114</v>
      </c>
      <c r="D2585" t="s">
        <v>17736</v>
      </c>
      <c r="E2585" t="s">
        <v>81</v>
      </c>
      <c r="F2585" t="s">
        <v>4931</v>
      </c>
      <c r="G2585">
        <v>0</v>
      </c>
      <c r="H2585">
        <v>5</v>
      </c>
      <c r="I2585">
        <v>1</v>
      </c>
      <c r="J2585">
        <v>4</v>
      </c>
      <c r="K2585">
        <v>0</v>
      </c>
      <c r="L2585">
        <v>0</v>
      </c>
      <c r="M2585">
        <v>0</v>
      </c>
      <c r="N2585">
        <v>0</v>
      </c>
      <c r="O2585">
        <v>0</v>
      </c>
      <c r="P2585">
        <v>0</v>
      </c>
      <c r="Q2585">
        <v>0</v>
      </c>
    </row>
    <row r="2586" spans="1:17" x14ac:dyDescent="0.2">
      <c r="A2586" t="s">
        <v>20324</v>
      </c>
      <c r="B2586" t="s">
        <v>88</v>
      </c>
      <c r="C2586" t="s">
        <v>114</v>
      </c>
      <c r="D2586" t="s">
        <v>17736</v>
      </c>
      <c r="E2586" t="s">
        <v>81</v>
      </c>
      <c r="F2586" t="s">
        <v>4933</v>
      </c>
      <c r="G2586">
        <v>0</v>
      </c>
      <c r="H2586">
        <v>0</v>
      </c>
      <c r="I2586">
        <v>0</v>
      </c>
      <c r="J2586">
        <v>0</v>
      </c>
      <c r="K2586">
        <v>0</v>
      </c>
      <c r="L2586">
        <v>0</v>
      </c>
      <c r="M2586">
        <v>5</v>
      </c>
      <c r="N2586">
        <v>0</v>
      </c>
      <c r="O2586">
        <v>0</v>
      </c>
      <c r="P2586">
        <v>0</v>
      </c>
      <c r="Q2586">
        <v>0</v>
      </c>
    </row>
    <row r="2587" spans="1:17" x14ac:dyDescent="0.2">
      <c r="A2587" t="s">
        <v>20325</v>
      </c>
      <c r="B2587" t="s">
        <v>88</v>
      </c>
      <c r="C2587" t="s">
        <v>114</v>
      </c>
      <c r="D2587" t="s">
        <v>17736</v>
      </c>
      <c r="E2587" t="s">
        <v>81</v>
      </c>
      <c r="F2587" t="s">
        <v>4935</v>
      </c>
      <c r="G2587">
        <v>0</v>
      </c>
      <c r="H2587">
        <v>5</v>
      </c>
      <c r="I2587">
        <v>1</v>
      </c>
      <c r="J2587">
        <v>4</v>
      </c>
      <c r="K2587">
        <v>0</v>
      </c>
      <c r="L2587">
        <v>0</v>
      </c>
      <c r="M2587">
        <v>0</v>
      </c>
      <c r="N2587">
        <v>0</v>
      </c>
      <c r="O2587">
        <v>0</v>
      </c>
      <c r="P2587">
        <v>0</v>
      </c>
      <c r="Q2587">
        <v>0</v>
      </c>
    </row>
    <row r="2588" spans="1:17" x14ac:dyDescent="0.2">
      <c r="A2588" t="s">
        <v>20326</v>
      </c>
      <c r="B2588" t="s">
        <v>88</v>
      </c>
      <c r="C2588" t="s">
        <v>114</v>
      </c>
      <c r="D2588" t="s">
        <v>17736</v>
      </c>
      <c r="E2588" t="s">
        <v>81</v>
      </c>
      <c r="F2588" t="s">
        <v>4937</v>
      </c>
      <c r="G2588">
        <v>0</v>
      </c>
      <c r="H2588">
        <v>5</v>
      </c>
      <c r="I2588">
        <v>1</v>
      </c>
      <c r="J2588">
        <v>4</v>
      </c>
      <c r="K2588">
        <v>0</v>
      </c>
      <c r="L2588">
        <v>0</v>
      </c>
      <c r="M2588">
        <v>0</v>
      </c>
      <c r="N2588">
        <v>0</v>
      </c>
      <c r="O2588">
        <v>0</v>
      </c>
      <c r="P2588">
        <v>0</v>
      </c>
      <c r="Q2588">
        <v>0</v>
      </c>
    </row>
    <row r="2589" spans="1:17" x14ac:dyDescent="0.2">
      <c r="A2589" t="s">
        <v>20327</v>
      </c>
      <c r="B2589" t="s">
        <v>88</v>
      </c>
      <c r="C2589" t="s">
        <v>114</v>
      </c>
      <c r="D2589" t="s">
        <v>17736</v>
      </c>
      <c r="E2589" t="s">
        <v>81</v>
      </c>
      <c r="F2589" t="s">
        <v>4939</v>
      </c>
      <c r="G2589">
        <v>0</v>
      </c>
      <c r="H2589">
        <v>0</v>
      </c>
      <c r="I2589">
        <v>0</v>
      </c>
      <c r="J2589">
        <v>0</v>
      </c>
      <c r="K2589">
        <v>0</v>
      </c>
      <c r="L2589">
        <v>0</v>
      </c>
      <c r="M2589">
        <v>5</v>
      </c>
      <c r="N2589">
        <v>0</v>
      </c>
      <c r="O2589">
        <v>0</v>
      </c>
      <c r="P2589">
        <v>0</v>
      </c>
      <c r="Q2589">
        <v>0</v>
      </c>
    </row>
    <row r="2590" spans="1:17" x14ac:dyDescent="0.2">
      <c r="A2590" t="s">
        <v>20328</v>
      </c>
      <c r="B2590" t="s">
        <v>88</v>
      </c>
      <c r="C2590" t="s">
        <v>114</v>
      </c>
      <c r="D2590" t="s">
        <v>17736</v>
      </c>
      <c r="E2590" t="s">
        <v>81</v>
      </c>
      <c r="F2590" t="s">
        <v>4941</v>
      </c>
      <c r="G2590">
        <v>0</v>
      </c>
      <c r="H2590">
        <v>5</v>
      </c>
      <c r="I2590">
        <v>1</v>
      </c>
      <c r="J2590">
        <v>4</v>
      </c>
      <c r="K2590">
        <v>0</v>
      </c>
      <c r="L2590">
        <v>0</v>
      </c>
      <c r="M2590">
        <v>0</v>
      </c>
      <c r="N2590">
        <v>0</v>
      </c>
      <c r="O2590">
        <v>0</v>
      </c>
      <c r="P2590">
        <v>0</v>
      </c>
      <c r="Q2590">
        <v>0</v>
      </c>
    </row>
    <row r="2591" spans="1:17" x14ac:dyDescent="0.2">
      <c r="A2591" t="s">
        <v>20329</v>
      </c>
      <c r="B2591" t="s">
        <v>88</v>
      </c>
      <c r="C2591" t="s">
        <v>114</v>
      </c>
      <c r="D2591" t="s">
        <v>17736</v>
      </c>
      <c r="E2591" t="s">
        <v>81</v>
      </c>
      <c r="F2591" t="s">
        <v>4943</v>
      </c>
      <c r="G2591">
        <v>0</v>
      </c>
      <c r="H2591">
        <v>0</v>
      </c>
      <c r="I2591">
        <v>0</v>
      </c>
      <c r="J2591">
        <v>0</v>
      </c>
      <c r="K2591">
        <v>0</v>
      </c>
      <c r="L2591">
        <v>0</v>
      </c>
      <c r="M2591">
        <v>5</v>
      </c>
      <c r="N2591">
        <v>0</v>
      </c>
      <c r="O2591">
        <v>0</v>
      </c>
      <c r="P2591">
        <v>0</v>
      </c>
      <c r="Q2591">
        <v>0</v>
      </c>
    </row>
    <row r="2592" spans="1:17" x14ac:dyDescent="0.2">
      <c r="A2592" t="s">
        <v>20330</v>
      </c>
      <c r="B2592" t="s">
        <v>88</v>
      </c>
      <c r="C2592" t="s">
        <v>114</v>
      </c>
      <c r="D2592" t="s">
        <v>17736</v>
      </c>
      <c r="E2592" t="s">
        <v>81</v>
      </c>
      <c r="F2592" t="s">
        <v>4925</v>
      </c>
      <c r="G2592">
        <v>0</v>
      </c>
      <c r="H2592">
        <v>0</v>
      </c>
      <c r="I2592">
        <v>0</v>
      </c>
      <c r="J2592">
        <v>0</v>
      </c>
      <c r="K2592">
        <v>0</v>
      </c>
      <c r="L2592">
        <v>0</v>
      </c>
      <c r="M2592">
        <v>0</v>
      </c>
      <c r="N2592">
        <v>5</v>
      </c>
      <c r="O2592">
        <v>5</v>
      </c>
      <c r="P2592">
        <v>0</v>
      </c>
      <c r="Q2592">
        <v>0</v>
      </c>
    </row>
    <row r="2593" spans="1:17" x14ac:dyDescent="0.2">
      <c r="A2593" t="s">
        <v>20331</v>
      </c>
      <c r="B2593" t="s">
        <v>88</v>
      </c>
      <c r="C2593" t="s">
        <v>114</v>
      </c>
      <c r="D2593" t="s">
        <v>17736</v>
      </c>
      <c r="E2593" t="s">
        <v>81</v>
      </c>
      <c r="F2593" t="s">
        <v>4927</v>
      </c>
      <c r="G2593">
        <v>0</v>
      </c>
      <c r="H2593">
        <v>0</v>
      </c>
      <c r="I2593">
        <v>0</v>
      </c>
      <c r="J2593">
        <v>0</v>
      </c>
      <c r="K2593">
        <v>0</v>
      </c>
      <c r="L2593">
        <v>0</v>
      </c>
      <c r="M2593">
        <v>0</v>
      </c>
      <c r="N2593">
        <v>5</v>
      </c>
      <c r="O2593">
        <v>5</v>
      </c>
      <c r="P2593">
        <v>0</v>
      </c>
      <c r="Q2593">
        <v>0</v>
      </c>
    </row>
    <row r="2594" spans="1:17" x14ac:dyDescent="0.2">
      <c r="A2594" t="s">
        <v>20332</v>
      </c>
      <c r="B2594" t="s">
        <v>88</v>
      </c>
      <c r="C2594" t="s">
        <v>114</v>
      </c>
      <c r="D2594" t="s">
        <v>17736</v>
      </c>
      <c r="E2594" t="s">
        <v>81</v>
      </c>
      <c r="F2594" t="s">
        <v>17734</v>
      </c>
      <c r="G2594">
        <v>5</v>
      </c>
      <c r="H2594">
        <v>0</v>
      </c>
      <c r="I2594">
        <v>0</v>
      </c>
      <c r="J2594">
        <v>0</v>
      </c>
      <c r="K2594">
        <v>0</v>
      </c>
      <c r="L2594">
        <v>0</v>
      </c>
      <c r="M2594">
        <v>0</v>
      </c>
      <c r="N2594">
        <v>0</v>
      </c>
      <c r="O2594">
        <v>0</v>
      </c>
      <c r="P2594">
        <v>0</v>
      </c>
      <c r="Q2594">
        <v>0</v>
      </c>
    </row>
    <row r="2595" spans="1:17" x14ac:dyDescent="0.2">
      <c r="A2595" t="s">
        <v>20333</v>
      </c>
      <c r="B2595" t="s">
        <v>88</v>
      </c>
      <c r="C2595" t="s">
        <v>114</v>
      </c>
      <c r="D2595" t="s">
        <v>17748</v>
      </c>
      <c r="E2595" t="s">
        <v>81</v>
      </c>
      <c r="F2595" t="s">
        <v>17749</v>
      </c>
      <c r="G2595">
        <v>0</v>
      </c>
      <c r="H2595">
        <v>0</v>
      </c>
      <c r="I2595">
        <v>0</v>
      </c>
      <c r="J2595">
        <v>0</v>
      </c>
      <c r="K2595">
        <v>0</v>
      </c>
      <c r="L2595">
        <v>0</v>
      </c>
      <c r="M2595">
        <v>0</v>
      </c>
      <c r="N2595">
        <v>1</v>
      </c>
      <c r="O2595">
        <v>1</v>
      </c>
      <c r="P2595">
        <v>0</v>
      </c>
      <c r="Q2595">
        <v>0</v>
      </c>
    </row>
    <row r="2596" spans="1:17" x14ac:dyDescent="0.2">
      <c r="A2596" t="s">
        <v>20334</v>
      </c>
      <c r="B2596" t="s">
        <v>88</v>
      </c>
      <c r="C2596" t="s">
        <v>114</v>
      </c>
      <c r="D2596" t="s">
        <v>17748</v>
      </c>
      <c r="E2596" t="s">
        <v>81</v>
      </c>
      <c r="F2596" t="s">
        <v>17734</v>
      </c>
      <c r="G2596">
        <v>1</v>
      </c>
      <c r="H2596">
        <v>0</v>
      </c>
      <c r="I2596">
        <v>0</v>
      </c>
      <c r="J2596">
        <v>0</v>
      </c>
      <c r="K2596">
        <v>0</v>
      </c>
      <c r="L2596">
        <v>0</v>
      </c>
      <c r="M2596">
        <v>0</v>
      </c>
      <c r="N2596">
        <v>0</v>
      </c>
      <c r="O2596">
        <v>0</v>
      </c>
      <c r="P2596">
        <v>0</v>
      </c>
      <c r="Q2596">
        <v>0</v>
      </c>
    </row>
    <row r="2597" spans="1:17" x14ac:dyDescent="0.2">
      <c r="A2597" t="s">
        <v>20335</v>
      </c>
      <c r="B2597" t="s">
        <v>88</v>
      </c>
      <c r="C2597" t="s">
        <v>115</v>
      </c>
      <c r="D2597" t="s">
        <v>17736</v>
      </c>
      <c r="E2597" t="s">
        <v>81</v>
      </c>
      <c r="F2597" t="s">
        <v>4929</v>
      </c>
      <c r="G2597">
        <v>0</v>
      </c>
      <c r="H2597">
        <v>1</v>
      </c>
      <c r="I2597">
        <v>0</v>
      </c>
      <c r="J2597">
        <v>1</v>
      </c>
      <c r="K2597">
        <v>0</v>
      </c>
      <c r="L2597">
        <v>0</v>
      </c>
      <c r="M2597">
        <v>0</v>
      </c>
      <c r="N2597">
        <v>0</v>
      </c>
      <c r="O2597">
        <v>0</v>
      </c>
      <c r="P2597">
        <v>0</v>
      </c>
      <c r="Q2597">
        <v>0</v>
      </c>
    </row>
    <row r="2598" spans="1:17" x14ac:dyDescent="0.2">
      <c r="A2598" t="s">
        <v>20336</v>
      </c>
      <c r="B2598" t="s">
        <v>88</v>
      </c>
      <c r="C2598" t="s">
        <v>115</v>
      </c>
      <c r="D2598" t="s">
        <v>17736</v>
      </c>
      <c r="E2598" t="s">
        <v>81</v>
      </c>
      <c r="F2598" t="s">
        <v>4931</v>
      </c>
      <c r="G2598">
        <v>0</v>
      </c>
      <c r="H2598">
        <v>1</v>
      </c>
      <c r="I2598">
        <v>0</v>
      </c>
      <c r="J2598">
        <v>1</v>
      </c>
      <c r="K2598">
        <v>0</v>
      </c>
      <c r="L2598">
        <v>0</v>
      </c>
      <c r="M2598">
        <v>0</v>
      </c>
      <c r="N2598">
        <v>0</v>
      </c>
      <c r="O2598">
        <v>0</v>
      </c>
      <c r="P2598">
        <v>0</v>
      </c>
      <c r="Q2598">
        <v>0</v>
      </c>
    </row>
    <row r="2599" spans="1:17" x14ac:dyDescent="0.2">
      <c r="A2599" t="s">
        <v>20337</v>
      </c>
      <c r="B2599" t="s">
        <v>88</v>
      </c>
      <c r="C2599" t="s">
        <v>115</v>
      </c>
      <c r="D2599" t="s">
        <v>17736</v>
      </c>
      <c r="E2599" t="s">
        <v>81</v>
      </c>
      <c r="F2599" t="s">
        <v>4933</v>
      </c>
      <c r="G2599">
        <v>0</v>
      </c>
      <c r="H2599">
        <v>0</v>
      </c>
      <c r="I2599">
        <v>0</v>
      </c>
      <c r="J2599">
        <v>0</v>
      </c>
      <c r="K2599">
        <v>0</v>
      </c>
      <c r="L2599">
        <v>0</v>
      </c>
      <c r="M2599">
        <v>1</v>
      </c>
      <c r="N2599">
        <v>0</v>
      </c>
      <c r="O2599">
        <v>0</v>
      </c>
      <c r="P2599">
        <v>0</v>
      </c>
      <c r="Q2599">
        <v>0</v>
      </c>
    </row>
    <row r="2600" spans="1:17" x14ac:dyDescent="0.2">
      <c r="A2600" t="s">
        <v>20338</v>
      </c>
      <c r="B2600" t="s">
        <v>88</v>
      </c>
      <c r="C2600" t="s">
        <v>115</v>
      </c>
      <c r="D2600" t="s">
        <v>17736</v>
      </c>
      <c r="E2600" t="s">
        <v>81</v>
      </c>
      <c r="F2600" t="s">
        <v>4935</v>
      </c>
      <c r="G2600">
        <v>0</v>
      </c>
      <c r="H2600">
        <v>1</v>
      </c>
      <c r="I2600">
        <v>0</v>
      </c>
      <c r="J2600">
        <v>1</v>
      </c>
      <c r="K2600">
        <v>0</v>
      </c>
      <c r="L2600">
        <v>0</v>
      </c>
      <c r="M2600">
        <v>0</v>
      </c>
      <c r="N2600">
        <v>0</v>
      </c>
      <c r="O2600">
        <v>0</v>
      </c>
      <c r="P2600">
        <v>0</v>
      </c>
      <c r="Q2600">
        <v>0</v>
      </c>
    </row>
    <row r="2601" spans="1:17" x14ac:dyDescent="0.2">
      <c r="A2601" t="s">
        <v>20339</v>
      </c>
      <c r="B2601" t="s">
        <v>88</v>
      </c>
      <c r="C2601" t="s">
        <v>115</v>
      </c>
      <c r="D2601" t="s">
        <v>17736</v>
      </c>
      <c r="E2601" t="s">
        <v>81</v>
      </c>
      <c r="F2601" t="s">
        <v>4937</v>
      </c>
      <c r="G2601">
        <v>0</v>
      </c>
      <c r="H2601">
        <v>1</v>
      </c>
      <c r="I2601">
        <v>0</v>
      </c>
      <c r="J2601">
        <v>1</v>
      </c>
      <c r="K2601">
        <v>0</v>
      </c>
      <c r="L2601">
        <v>0</v>
      </c>
      <c r="M2601">
        <v>0</v>
      </c>
      <c r="N2601">
        <v>0</v>
      </c>
      <c r="O2601">
        <v>0</v>
      </c>
      <c r="P2601">
        <v>0</v>
      </c>
      <c r="Q2601">
        <v>0</v>
      </c>
    </row>
    <row r="2602" spans="1:17" x14ac:dyDescent="0.2">
      <c r="A2602" t="s">
        <v>20340</v>
      </c>
      <c r="B2602" t="s">
        <v>88</v>
      </c>
      <c r="C2602" t="s">
        <v>115</v>
      </c>
      <c r="D2602" t="s">
        <v>17736</v>
      </c>
      <c r="E2602" t="s">
        <v>81</v>
      </c>
      <c r="F2602" t="s">
        <v>4939</v>
      </c>
      <c r="G2602">
        <v>0</v>
      </c>
      <c r="H2602">
        <v>0</v>
      </c>
      <c r="I2602">
        <v>0</v>
      </c>
      <c r="J2602">
        <v>0</v>
      </c>
      <c r="K2602">
        <v>0</v>
      </c>
      <c r="L2602">
        <v>0</v>
      </c>
      <c r="M2602">
        <v>1</v>
      </c>
      <c r="N2602">
        <v>0</v>
      </c>
      <c r="O2602">
        <v>0</v>
      </c>
      <c r="P2602">
        <v>0</v>
      </c>
      <c r="Q2602">
        <v>0</v>
      </c>
    </row>
    <row r="2603" spans="1:17" x14ac:dyDescent="0.2">
      <c r="A2603" t="s">
        <v>20341</v>
      </c>
      <c r="B2603" t="s">
        <v>88</v>
      </c>
      <c r="C2603" t="s">
        <v>115</v>
      </c>
      <c r="D2603" t="s">
        <v>17736</v>
      </c>
      <c r="E2603" t="s">
        <v>81</v>
      </c>
      <c r="F2603" t="s">
        <v>4941</v>
      </c>
      <c r="G2603">
        <v>0</v>
      </c>
      <c r="H2603">
        <v>1</v>
      </c>
      <c r="I2603">
        <v>0</v>
      </c>
      <c r="J2603">
        <v>1</v>
      </c>
      <c r="K2603">
        <v>0</v>
      </c>
      <c r="L2603">
        <v>0</v>
      </c>
      <c r="M2603">
        <v>0</v>
      </c>
      <c r="N2603">
        <v>0</v>
      </c>
      <c r="O2603">
        <v>0</v>
      </c>
      <c r="P2603">
        <v>0</v>
      </c>
      <c r="Q2603">
        <v>0</v>
      </c>
    </row>
    <row r="2604" spans="1:17" x14ac:dyDescent="0.2">
      <c r="A2604" t="s">
        <v>20342</v>
      </c>
      <c r="B2604" t="s">
        <v>88</v>
      </c>
      <c r="C2604" t="s">
        <v>115</v>
      </c>
      <c r="D2604" t="s">
        <v>17736</v>
      </c>
      <c r="E2604" t="s">
        <v>81</v>
      </c>
      <c r="F2604" t="s">
        <v>4943</v>
      </c>
      <c r="G2604">
        <v>0</v>
      </c>
      <c r="H2604">
        <v>0</v>
      </c>
      <c r="I2604">
        <v>0</v>
      </c>
      <c r="J2604">
        <v>0</v>
      </c>
      <c r="K2604">
        <v>0</v>
      </c>
      <c r="L2604">
        <v>0</v>
      </c>
      <c r="M2604">
        <v>1</v>
      </c>
      <c r="N2604">
        <v>0</v>
      </c>
      <c r="O2604">
        <v>0</v>
      </c>
      <c r="P2604">
        <v>0</v>
      </c>
      <c r="Q2604">
        <v>0</v>
      </c>
    </row>
    <row r="2605" spans="1:17" x14ac:dyDescent="0.2">
      <c r="A2605" t="s">
        <v>20343</v>
      </c>
      <c r="B2605" t="s">
        <v>88</v>
      </c>
      <c r="C2605" t="s">
        <v>181</v>
      </c>
      <c r="D2605" t="s">
        <v>17736</v>
      </c>
      <c r="E2605" t="s">
        <v>81</v>
      </c>
      <c r="F2605" t="s">
        <v>4941</v>
      </c>
      <c r="G2605">
        <v>0</v>
      </c>
      <c r="H2605">
        <v>4</v>
      </c>
      <c r="I2605">
        <v>0</v>
      </c>
      <c r="J2605">
        <v>2</v>
      </c>
      <c r="K2605">
        <v>1</v>
      </c>
      <c r="L2605">
        <v>1</v>
      </c>
      <c r="M2605">
        <v>0</v>
      </c>
      <c r="N2605">
        <v>0</v>
      </c>
      <c r="O2605">
        <v>0</v>
      </c>
      <c r="P2605">
        <v>0</v>
      </c>
      <c r="Q2605">
        <v>0</v>
      </c>
    </row>
    <row r="2606" spans="1:17" x14ac:dyDescent="0.2">
      <c r="A2606" t="s">
        <v>20344</v>
      </c>
      <c r="B2606" t="s">
        <v>88</v>
      </c>
      <c r="C2606" t="s">
        <v>181</v>
      </c>
      <c r="D2606" t="s">
        <v>17736</v>
      </c>
      <c r="E2606" t="s">
        <v>81</v>
      </c>
      <c r="F2606" t="s">
        <v>4943</v>
      </c>
      <c r="G2606">
        <v>0</v>
      </c>
      <c r="H2606">
        <v>0</v>
      </c>
      <c r="I2606">
        <v>0</v>
      </c>
      <c r="J2606">
        <v>0</v>
      </c>
      <c r="K2606">
        <v>0</v>
      </c>
      <c r="L2606">
        <v>0</v>
      </c>
      <c r="M2606">
        <v>4</v>
      </c>
      <c r="N2606">
        <v>0</v>
      </c>
      <c r="O2606">
        <v>0</v>
      </c>
      <c r="P2606">
        <v>0</v>
      </c>
      <c r="Q2606">
        <v>0</v>
      </c>
    </row>
    <row r="2607" spans="1:17" x14ac:dyDescent="0.2">
      <c r="A2607" t="s">
        <v>20345</v>
      </c>
      <c r="B2607" t="s">
        <v>88</v>
      </c>
      <c r="C2607" t="s">
        <v>181</v>
      </c>
      <c r="D2607" t="s">
        <v>17736</v>
      </c>
      <c r="E2607" t="s">
        <v>81</v>
      </c>
      <c r="F2607" t="s">
        <v>4925</v>
      </c>
      <c r="G2607">
        <v>0</v>
      </c>
      <c r="H2607">
        <v>0</v>
      </c>
      <c r="I2607">
        <v>0</v>
      </c>
      <c r="J2607">
        <v>0</v>
      </c>
      <c r="K2607">
        <v>0</v>
      </c>
      <c r="L2607">
        <v>0</v>
      </c>
      <c r="M2607">
        <v>0</v>
      </c>
      <c r="N2607">
        <v>4</v>
      </c>
      <c r="O2607">
        <v>4</v>
      </c>
      <c r="P2607">
        <v>0</v>
      </c>
      <c r="Q2607">
        <v>0</v>
      </c>
    </row>
    <row r="2608" spans="1:17" x14ac:dyDescent="0.2">
      <c r="A2608" t="s">
        <v>20346</v>
      </c>
      <c r="B2608" t="s">
        <v>88</v>
      </c>
      <c r="C2608" t="s">
        <v>181</v>
      </c>
      <c r="D2608" t="s">
        <v>17736</v>
      </c>
      <c r="E2608" t="s">
        <v>81</v>
      </c>
      <c r="F2608" t="s">
        <v>4927</v>
      </c>
      <c r="G2608">
        <v>0</v>
      </c>
      <c r="H2608">
        <v>0</v>
      </c>
      <c r="I2608">
        <v>0</v>
      </c>
      <c r="J2608">
        <v>0</v>
      </c>
      <c r="K2608">
        <v>0</v>
      </c>
      <c r="L2608">
        <v>0</v>
      </c>
      <c r="M2608">
        <v>0</v>
      </c>
      <c r="N2608">
        <v>4</v>
      </c>
      <c r="O2608">
        <v>4</v>
      </c>
      <c r="P2608">
        <v>0</v>
      </c>
      <c r="Q2608">
        <v>0</v>
      </c>
    </row>
    <row r="2609" spans="1:17" x14ac:dyDescent="0.2">
      <c r="A2609" t="s">
        <v>20347</v>
      </c>
      <c r="B2609" t="s">
        <v>88</v>
      </c>
      <c r="C2609" t="s">
        <v>181</v>
      </c>
      <c r="D2609" t="s">
        <v>17736</v>
      </c>
      <c r="E2609" t="s">
        <v>81</v>
      </c>
      <c r="F2609" t="s">
        <v>17734</v>
      </c>
      <c r="G2609">
        <v>4</v>
      </c>
      <c r="H2609">
        <v>0</v>
      </c>
      <c r="I2609">
        <v>0</v>
      </c>
      <c r="J2609">
        <v>0</v>
      </c>
      <c r="K2609">
        <v>0</v>
      </c>
      <c r="L2609">
        <v>0</v>
      </c>
      <c r="M2609">
        <v>0</v>
      </c>
      <c r="N2609">
        <v>0</v>
      </c>
      <c r="O2609">
        <v>0</v>
      </c>
      <c r="P2609">
        <v>0</v>
      </c>
      <c r="Q2609">
        <v>0</v>
      </c>
    </row>
    <row r="2610" spans="1:17" x14ac:dyDescent="0.2">
      <c r="A2610" t="s">
        <v>20348</v>
      </c>
      <c r="B2610" t="s">
        <v>88</v>
      </c>
      <c r="C2610" t="s">
        <v>181</v>
      </c>
      <c r="D2610" t="s">
        <v>17748</v>
      </c>
      <c r="E2610" t="s">
        <v>83</v>
      </c>
      <c r="F2610" t="s">
        <v>17749</v>
      </c>
      <c r="G2610">
        <v>0</v>
      </c>
      <c r="H2610">
        <v>0</v>
      </c>
      <c r="I2610">
        <v>0</v>
      </c>
      <c r="J2610">
        <v>0</v>
      </c>
      <c r="K2610">
        <v>0</v>
      </c>
      <c r="L2610">
        <v>0</v>
      </c>
      <c r="M2610">
        <v>0</v>
      </c>
      <c r="N2610">
        <v>2</v>
      </c>
      <c r="O2610">
        <v>1</v>
      </c>
      <c r="P2610">
        <v>1</v>
      </c>
      <c r="Q2610">
        <v>0</v>
      </c>
    </row>
    <row r="2611" spans="1:17" x14ac:dyDescent="0.2">
      <c r="A2611" t="s">
        <v>20349</v>
      </c>
      <c r="B2611" t="s">
        <v>88</v>
      </c>
      <c r="C2611" t="s">
        <v>181</v>
      </c>
      <c r="D2611" t="s">
        <v>17748</v>
      </c>
      <c r="E2611" t="s">
        <v>83</v>
      </c>
      <c r="F2611" t="s">
        <v>17734</v>
      </c>
      <c r="G2611">
        <v>2</v>
      </c>
      <c r="H2611">
        <v>0</v>
      </c>
      <c r="I2611">
        <v>0</v>
      </c>
      <c r="J2611">
        <v>0</v>
      </c>
      <c r="K2611">
        <v>0</v>
      </c>
      <c r="L2611">
        <v>0</v>
      </c>
      <c r="M2611">
        <v>0</v>
      </c>
      <c r="N2611">
        <v>0</v>
      </c>
      <c r="O2611">
        <v>0</v>
      </c>
      <c r="P2611">
        <v>0</v>
      </c>
      <c r="Q2611">
        <v>0</v>
      </c>
    </row>
    <row r="2612" spans="1:17" x14ac:dyDescent="0.2">
      <c r="A2612" t="s">
        <v>20350</v>
      </c>
      <c r="B2612" t="s">
        <v>88</v>
      </c>
      <c r="C2612" t="s">
        <v>181</v>
      </c>
      <c r="D2612" t="s">
        <v>17748</v>
      </c>
      <c r="E2612" t="s">
        <v>81</v>
      </c>
      <c r="F2612" t="s">
        <v>17749</v>
      </c>
      <c r="G2612">
        <v>0</v>
      </c>
      <c r="H2612">
        <v>0</v>
      </c>
      <c r="I2612">
        <v>0</v>
      </c>
      <c r="J2612">
        <v>0</v>
      </c>
      <c r="K2612">
        <v>0</v>
      </c>
      <c r="L2612">
        <v>0</v>
      </c>
      <c r="M2612">
        <v>0</v>
      </c>
      <c r="N2612">
        <v>1</v>
      </c>
      <c r="O2612">
        <v>1</v>
      </c>
      <c r="P2612">
        <v>0</v>
      </c>
      <c r="Q2612">
        <v>0</v>
      </c>
    </row>
    <row r="2613" spans="1:17" x14ac:dyDescent="0.2">
      <c r="A2613" t="s">
        <v>20351</v>
      </c>
      <c r="B2613" t="s">
        <v>88</v>
      </c>
      <c r="C2613" t="s">
        <v>181</v>
      </c>
      <c r="D2613" t="s">
        <v>17748</v>
      </c>
      <c r="E2613" t="s">
        <v>81</v>
      </c>
      <c r="F2613" t="s">
        <v>17734</v>
      </c>
      <c r="G2613">
        <v>1</v>
      </c>
      <c r="H2613">
        <v>0</v>
      </c>
      <c r="I2613">
        <v>0</v>
      </c>
      <c r="J2613">
        <v>0</v>
      </c>
      <c r="K2613">
        <v>0</v>
      </c>
      <c r="L2613">
        <v>0</v>
      </c>
      <c r="M2613">
        <v>0</v>
      </c>
      <c r="N2613">
        <v>0</v>
      </c>
      <c r="O2613">
        <v>0</v>
      </c>
      <c r="P2613">
        <v>0</v>
      </c>
      <c r="Q2613">
        <v>0</v>
      </c>
    </row>
    <row r="2614" spans="1:17" x14ac:dyDescent="0.2">
      <c r="A2614" t="s">
        <v>20352</v>
      </c>
      <c r="B2614" t="s">
        <v>88</v>
      </c>
      <c r="C2614" t="s">
        <v>182</v>
      </c>
      <c r="D2614" t="s">
        <v>17736</v>
      </c>
      <c r="E2614" t="s">
        <v>83</v>
      </c>
      <c r="F2614" t="s">
        <v>4929</v>
      </c>
      <c r="G2614">
        <v>0</v>
      </c>
      <c r="H2614">
        <v>7</v>
      </c>
      <c r="I2614">
        <v>1</v>
      </c>
      <c r="J2614">
        <v>6</v>
      </c>
      <c r="K2614">
        <v>0</v>
      </c>
      <c r="L2614">
        <v>0</v>
      </c>
      <c r="M2614">
        <v>0</v>
      </c>
      <c r="N2614">
        <v>0</v>
      </c>
      <c r="O2614">
        <v>0</v>
      </c>
      <c r="P2614">
        <v>0</v>
      </c>
      <c r="Q2614">
        <v>0</v>
      </c>
    </row>
    <row r="2615" spans="1:17" x14ac:dyDescent="0.2">
      <c r="A2615" t="s">
        <v>20353</v>
      </c>
      <c r="B2615" t="s">
        <v>88</v>
      </c>
      <c r="C2615" t="s">
        <v>182</v>
      </c>
      <c r="D2615" t="s">
        <v>17736</v>
      </c>
      <c r="E2615" t="s">
        <v>83</v>
      </c>
      <c r="F2615" t="s">
        <v>4931</v>
      </c>
      <c r="G2615">
        <v>0</v>
      </c>
      <c r="H2615">
        <v>7</v>
      </c>
      <c r="I2615">
        <v>1</v>
      </c>
      <c r="J2615">
        <v>5</v>
      </c>
      <c r="K2615">
        <v>1</v>
      </c>
      <c r="L2615">
        <v>0</v>
      </c>
      <c r="M2615">
        <v>0</v>
      </c>
      <c r="N2615">
        <v>0</v>
      </c>
      <c r="O2615">
        <v>0</v>
      </c>
      <c r="P2615">
        <v>0</v>
      </c>
      <c r="Q2615">
        <v>0</v>
      </c>
    </row>
    <row r="2616" spans="1:17" x14ac:dyDescent="0.2">
      <c r="A2616" t="s">
        <v>20354</v>
      </c>
      <c r="B2616" t="s">
        <v>88</v>
      </c>
      <c r="C2616" t="s">
        <v>182</v>
      </c>
      <c r="D2616" t="s">
        <v>17736</v>
      </c>
      <c r="E2616" t="s">
        <v>83</v>
      </c>
      <c r="F2616" t="s">
        <v>4933</v>
      </c>
      <c r="G2616">
        <v>0</v>
      </c>
      <c r="H2616">
        <v>0</v>
      </c>
      <c r="I2616">
        <v>0</v>
      </c>
      <c r="J2616">
        <v>0</v>
      </c>
      <c r="K2616">
        <v>0</v>
      </c>
      <c r="L2616">
        <v>0</v>
      </c>
      <c r="M2616">
        <v>7</v>
      </c>
      <c r="N2616">
        <v>0</v>
      </c>
      <c r="O2616">
        <v>0</v>
      </c>
      <c r="P2616">
        <v>0</v>
      </c>
      <c r="Q2616">
        <v>0</v>
      </c>
    </row>
    <row r="2617" spans="1:17" x14ac:dyDescent="0.2">
      <c r="A2617" t="s">
        <v>20355</v>
      </c>
      <c r="B2617" t="s">
        <v>88</v>
      </c>
      <c r="C2617" t="s">
        <v>182</v>
      </c>
      <c r="D2617" t="s">
        <v>17736</v>
      </c>
      <c r="E2617" t="s">
        <v>83</v>
      </c>
      <c r="F2617" t="s">
        <v>4935</v>
      </c>
      <c r="G2617">
        <v>0</v>
      </c>
      <c r="H2617">
        <v>7</v>
      </c>
      <c r="I2617">
        <v>1</v>
      </c>
      <c r="J2617">
        <v>5</v>
      </c>
      <c r="K2617">
        <v>1</v>
      </c>
      <c r="L2617">
        <v>0</v>
      </c>
      <c r="M2617">
        <v>0</v>
      </c>
      <c r="N2617">
        <v>0</v>
      </c>
      <c r="O2617">
        <v>0</v>
      </c>
      <c r="P2617">
        <v>0</v>
      </c>
      <c r="Q2617">
        <v>0</v>
      </c>
    </row>
    <row r="2618" spans="1:17" x14ac:dyDescent="0.2">
      <c r="A2618" t="s">
        <v>20356</v>
      </c>
      <c r="B2618" t="s">
        <v>88</v>
      </c>
      <c r="C2618" t="s">
        <v>182</v>
      </c>
      <c r="D2618" t="s">
        <v>17736</v>
      </c>
      <c r="E2618" t="s">
        <v>83</v>
      </c>
      <c r="F2618" t="s">
        <v>4937</v>
      </c>
      <c r="G2618">
        <v>0</v>
      </c>
      <c r="H2618">
        <v>7</v>
      </c>
      <c r="I2618">
        <v>1</v>
      </c>
      <c r="J2618">
        <v>5</v>
      </c>
      <c r="K2618">
        <v>1</v>
      </c>
      <c r="L2618">
        <v>0</v>
      </c>
      <c r="M2618">
        <v>0</v>
      </c>
      <c r="N2618">
        <v>0</v>
      </c>
      <c r="O2618">
        <v>0</v>
      </c>
      <c r="P2618">
        <v>0</v>
      </c>
      <c r="Q2618">
        <v>0</v>
      </c>
    </row>
    <row r="2619" spans="1:17" x14ac:dyDescent="0.2">
      <c r="A2619" t="s">
        <v>20357</v>
      </c>
      <c r="B2619" t="s">
        <v>88</v>
      </c>
      <c r="C2619" t="s">
        <v>182</v>
      </c>
      <c r="D2619" t="s">
        <v>17736</v>
      </c>
      <c r="E2619" t="s">
        <v>83</v>
      </c>
      <c r="F2619" t="s">
        <v>4939</v>
      </c>
      <c r="G2619">
        <v>0</v>
      </c>
      <c r="H2619">
        <v>0</v>
      </c>
      <c r="I2619">
        <v>0</v>
      </c>
      <c r="J2619">
        <v>0</v>
      </c>
      <c r="K2619">
        <v>0</v>
      </c>
      <c r="L2619">
        <v>0</v>
      </c>
      <c r="M2619">
        <v>7</v>
      </c>
      <c r="N2619">
        <v>0</v>
      </c>
      <c r="O2619">
        <v>0</v>
      </c>
      <c r="P2619">
        <v>0</v>
      </c>
      <c r="Q2619">
        <v>0</v>
      </c>
    </row>
    <row r="2620" spans="1:17" x14ac:dyDescent="0.2">
      <c r="A2620" t="s">
        <v>20358</v>
      </c>
      <c r="B2620" t="s">
        <v>88</v>
      </c>
      <c r="C2620" t="s">
        <v>182</v>
      </c>
      <c r="D2620" t="s">
        <v>17736</v>
      </c>
      <c r="E2620" t="s">
        <v>83</v>
      </c>
      <c r="F2620" t="s">
        <v>4941</v>
      </c>
      <c r="G2620">
        <v>0</v>
      </c>
      <c r="H2620">
        <v>7</v>
      </c>
      <c r="I2620">
        <v>1</v>
      </c>
      <c r="J2620">
        <v>6</v>
      </c>
      <c r="K2620">
        <v>0</v>
      </c>
      <c r="L2620">
        <v>0</v>
      </c>
      <c r="M2620">
        <v>0</v>
      </c>
      <c r="N2620">
        <v>0</v>
      </c>
      <c r="O2620">
        <v>0</v>
      </c>
      <c r="P2620">
        <v>0</v>
      </c>
      <c r="Q2620">
        <v>0</v>
      </c>
    </row>
    <row r="2621" spans="1:17" x14ac:dyDescent="0.2">
      <c r="A2621" t="s">
        <v>20359</v>
      </c>
      <c r="B2621" t="s">
        <v>88</v>
      </c>
      <c r="C2621" t="s">
        <v>182</v>
      </c>
      <c r="D2621" t="s">
        <v>17736</v>
      </c>
      <c r="E2621" t="s">
        <v>83</v>
      </c>
      <c r="F2621" t="s">
        <v>4943</v>
      </c>
      <c r="G2621">
        <v>0</v>
      </c>
      <c r="H2621">
        <v>0</v>
      </c>
      <c r="I2621">
        <v>0</v>
      </c>
      <c r="J2621">
        <v>0</v>
      </c>
      <c r="K2621">
        <v>0</v>
      </c>
      <c r="L2621">
        <v>0</v>
      </c>
      <c r="M2621">
        <v>7</v>
      </c>
      <c r="N2621">
        <v>0</v>
      </c>
      <c r="O2621">
        <v>0</v>
      </c>
      <c r="P2621">
        <v>0</v>
      </c>
      <c r="Q2621">
        <v>0</v>
      </c>
    </row>
    <row r="2622" spans="1:17" x14ac:dyDescent="0.2">
      <c r="A2622" t="s">
        <v>20360</v>
      </c>
      <c r="B2622" t="s">
        <v>88</v>
      </c>
      <c r="C2622" t="s">
        <v>182</v>
      </c>
      <c r="D2622" t="s">
        <v>17736</v>
      </c>
      <c r="E2622" t="s">
        <v>83</v>
      </c>
      <c r="F2622" t="s">
        <v>4925</v>
      </c>
      <c r="G2622">
        <v>0</v>
      </c>
      <c r="H2622">
        <v>0</v>
      </c>
      <c r="I2622">
        <v>0</v>
      </c>
      <c r="J2622">
        <v>0</v>
      </c>
      <c r="K2622">
        <v>0</v>
      </c>
      <c r="L2622">
        <v>0</v>
      </c>
      <c r="M2622">
        <v>0</v>
      </c>
      <c r="N2622">
        <v>7</v>
      </c>
      <c r="O2622">
        <v>6</v>
      </c>
      <c r="P2622">
        <v>1</v>
      </c>
      <c r="Q2622">
        <v>0</v>
      </c>
    </row>
    <row r="2623" spans="1:17" x14ac:dyDescent="0.2">
      <c r="A2623" t="s">
        <v>20361</v>
      </c>
      <c r="B2623" t="s">
        <v>88</v>
      </c>
      <c r="C2623" t="s">
        <v>182</v>
      </c>
      <c r="D2623" t="s">
        <v>17736</v>
      </c>
      <c r="E2623" t="s">
        <v>83</v>
      </c>
      <c r="F2623" t="s">
        <v>4927</v>
      </c>
      <c r="G2623">
        <v>0</v>
      </c>
      <c r="H2623">
        <v>0</v>
      </c>
      <c r="I2623">
        <v>0</v>
      </c>
      <c r="J2623">
        <v>0</v>
      </c>
      <c r="K2623">
        <v>0</v>
      </c>
      <c r="L2623">
        <v>0</v>
      </c>
      <c r="M2623">
        <v>0</v>
      </c>
      <c r="N2623">
        <v>7</v>
      </c>
      <c r="O2623">
        <v>6</v>
      </c>
      <c r="P2623">
        <v>1</v>
      </c>
      <c r="Q2623">
        <v>0</v>
      </c>
    </row>
    <row r="2624" spans="1:17" x14ac:dyDescent="0.2">
      <c r="A2624" t="s">
        <v>20362</v>
      </c>
      <c r="B2624" t="s">
        <v>88</v>
      </c>
      <c r="C2624" t="s">
        <v>182</v>
      </c>
      <c r="D2624" t="s">
        <v>17736</v>
      </c>
      <c r="E2624" t="s">
        <v>83</v>
      </c>
      <c r="F2624" t="s">
        <v>17734</v>
      </c>
      <c r="G2624">
        <v>7</v>
      </c>
      <c r="H2624">
        <v>0</v>
      </c>
      <c r="I2624">
        <v>0</v>
      </c>
      <c r="J2624">
        <v>0</v>
      </c>
      <c r="K2624">
        <v>0</v>
      </c>
      <c r="L2624">
        <v>0</v>
      </c>
      <c r="M2624">
        <v>0</v>
      </c>
      <c r="N2624">
        <v>0</v>
      </c>
      <c r="O2624">
        <v>0</v>
      </c>
      <c r="P2624">
        <v>0</v>
      </c>
      <c r="Q2624">
        <v>0</v>
      </c>
    </row>
    <row r="2625" spans="1:17" x14ac:dyDescent="0.2">
      <c r="A2625" t="s">
        <v>20363</v>
      </c>
      <c r="B2625" t="s">
        <v>88</v>
      </c>
      <c r="C2625" t="s">
        <v>182</v>
      </c>
      <c r="D2625" t="s">
        <v>17736</v>
      </c>
      <c r="E2625" t="s">
        <v>81</v>
      </c>
      <c r="F2625" t="s">
        <v>4929</v>
      </c>
      <c r="G2625">
        <v>0</v>
      </c>
      <c r="H2625">
        <v>9</v>
      </c>
      <c r="I2625">
        <v>1</v>
      </c>
      <c r="J2625">
        <v>8</v>
      </c>
      <c r="K2625">
        <v>0</v>
      </c>
      <c r="L2625">
        <v>0</v>
      </c>
      <c r="M2625">
        <v>0</v>
      </c>
      <c r="N2625">
        <v>0</v>
      </c>
      <c r="O2625">
        <v>0</v>
      </c>
      <c r="P2625">
        <v>0</v>
      </c>
      <c r="Q2625">
        <v>0</v>
      </c>
    </row>
    <row r="2626" spans="1:17" x14ac:dyDescent="0.2">
      <c r="A2626" t="s">
        <v>20364</v>
      </c>
      <c r="B2626" t="s">
        <v>88</v>
      </c>
      <c r="C2626" t="s">
        <v>182</v>
      </c>
      <c r="D2626" t="s">
        <v>17736</v>
      </c>
      <c r="E2626" t="s">
        <v>81</v>
      </c>
      <c r="F2626" t="s">
        <v>4931</v>
      </c>
      <c r="G2626">
        <v>0</v>
      </c>
      <c r="H2626">
        <v>9</v>
      </c>
      <c r="I2626">
        <v>1</v>
      </c>
      <c r="J2626">
        <v>8</v>
      </c>
      <c r="K2626">
        <v>0</v>
      </c>
      <c r="L2626">
        <v>0</v>
      </c>
      <c r="M2626">
        <v>0</v>
      </c>
      <c r="N2626">
        <v>0</v>
      </c>
      <c r="O2626">
        <v>0</v>
      </c>
      <c r="P2626">
        <v>0</v>
      </c>
      <c r="Q2626">
        <v>0</v>
      </c>
    </row>
    <row r="2627" spans="1:17" x14ac:dyDescent="0.2">
      <c r="A2627" t="s">
        <v>20365</v>
      </c>
      <c r="B2627" t="s">
        <v>88</v>
      </c>
      <c r="C2627" t="s">
        <v>182</v>
      </c>
      <c r="D2627" t="s">
        <v>17736</v>
      </c>
      <c r="E2627" t="s">
        <v>81</v>
      </c>
      <c r="F2627" t="s">
        <v>4933</v>
      </c>
      <c r="G2627">
        <v>0</v>
      </c>
      <c r="H2627">
        <v>0</v>
      </c>
      <c r="I2627">
        <v>0</v>
      </c>
      <c r="J2627">
        <v>0</v>
      </c>
      <c r="K2627">
        <v>0</v>
      </c>
      <c r="L2627">
        <v>0</v>
      </c>
      <c r="M2627">
        <v>9</v>
      </c>
      <c r="N2627">
        <v>0</v>
      </c>
      <c r="O2627">
        <v>0</v>
      </c>
      <c r="P2627">
        <v>0</v>
      </c>
      <c r="Q2627">
        <v>0</v>
      </c>
    </row>
    <row r="2628" spans="1:17" x14ac:dyDescent="0.2">
      <c r="A2628" t="s">
        <v>20366</v>
      </c>
      <c r="B2628" t="s">
        <v>88</v>
      </c>
      <c r="C2628" t="s">
        <v>182</v>
      </c>
      <c r="D2628" t="s">
        <v>17736</v>
      </c>
      <c r="E2628" t="s">
        <v>81</v>
      </c>
      <c r="F2628" t="s">
        <v>4935</v>
      </c>
      <c r="G2628">
        <v>0</v>
      </c>
      <c r="H2628">
        <v>9</v>
      </c>
      <c r="I2628">
        <v>1</v>
      </c>
      <c r="J2628">
        <v>8</v>
      </c>
      <c r="K2628">
        <v>0</v>
      </c>
      <c r="L2628">
        <v>0</v>
      </c>
      <c r="M2628">
        <v>0</v>
      </c>
      <c r="N2628">
        <v>0</v>
      </c>
      <c r="O2628">
        <v>0</v>
      </c>
      <c r="P2628">
        <v>0</v>
      </c>
      <c r="Q2628">
        <v>0</v>
      </c>
    </row>
    <row r="2629" spans="1:17" x14ac:dyDescent="0.2">
      <c r="A2629" t="s">
        <v>20367</v>
      </c>
      <c r="B2629" t="s">
        <v>88</v>
      </c>
      <c r="C2629" t="s">
        <v>182</v>
      </c>
      <c r="D2629" t="s">
        <v>17736</v>
      </c>
      <c r="E2629" t="s">
        <v>81</v>
      </c>
      <c r="F2629" t="s">
        <v>4937</v>
      </c>
      <c r="G2629">
        <v>0</v>
      </c>
      <c r="H2629">
        <v>9</v>
      </c>
      <c r="I2629">
        <v>1</v>
      </c>
      <c r="J2629">
        <v>8</v>
      </c>
      <c r="K2629">
        <v>0</v>
      </c>
      <c r="L2629">
        <v>0</v>
      </c>
      <c r="M2629">
        <v>0</v>
      </c>
      <c r="N2629">
        <v>0</v>
      </c>
      <c r="O2629">
        <v>0</v>
      </c>
      <c r="P2629">
        <v>0</v>
      </c>
      <c r="Q2629">
        <v>0</v>
      </c>
    </row>
    <row r="2630" spans="1:17" x14ac:dyDescent="0.2">
      <c r="A2630" t="s">
        <v>20368</v>
      </c>
      <c r="B2630" t="s">
        <v>88</v>
      </c>
      <c r="C2630" t="s">
        <v>182</v>
      </c>
      <c r="D2630" t="s">
        <v>17736</v>
      </c>
      <c r="E2630" t="s">
        <v>81</v>
      </c>
      <c r="F2630" t="s">
        <v>4939</v>
      </c>
      <c r="G2630">
        <v>0</v>
      </c>
      <c r="H2630">
        <v>0</v>
      </c>
      <c r="I2630">
        <v>0</v>
      </c>
      <c r="J2630">
        <v>0</v>
      </c>
      <c r="K2630">
        <v>0</v>
      </c>
      <c r="L2630">
        <v>0</v>
      </c>
      <c r="M2630">
        <v>9</v>
      </c>
      <c r="N2630">
        <v>0</v>
      </c>
      <c r="O2630">
        <v>0</v>
      </c>
      <c r="P2630">
        <v>0</v>
      </c>
      <c r="Q2630">
        <v>0</v>
      </c>
    </row>
    <row r="2631" spans="1:17" x14ac:dyDescent="0.2">
      <c r="A2631" t="s">
        <v>20369</v>
      </c>
      <c r="B2631" t="s">
        <v>88</v>
      </c>
      <c r="C2631" t="s">
        <v>182</v>
      </c>
      <c r="D2631" t="s">
        <v>17736</v>
      </c>
      <c r="E2631" t="s">
        <v>81</v>
      </c>
      <c r="F2631" t="s">
        <v>4941</v>
      </c>
      <c r="G2631">
        <v>0</v>
      </c>
      <c r="H2631">
        <v>9</v>
      </c>
      <c r="I2631">
        <v>1</v>
      </c>
      <c r="J2631">
        <v>8</v>
      </c>
      <c r="K2631">
        <v>0</v>
      </c>
      <c r="L2631">
        <v>0</v>
      </c>
      <c r="M2631">
        <v>0</v>
      </c>
      <c r="N2631">
        <v>0</v>
      </c>
      <c r="O2631">
        <v>0</v>
      </c>
      <c r="P2631">
        <v>0</v>
      </c>
      <c r="Q2631">
        <v>0</v>
      </c>
    </row>
    <row r="2632" spans="1:17" x14ac:dyDescent="0.2">
      <c r="A2632" t="s">
        <v>20370</v>
      </c>
      <c r="B2632" t="s">
        <v>88</v>
      </c>
      <c r="C2632" t="s">
        <v>182</v>
      </c>
      <c r="D2632" t="s">
        <v>17736</v>
      </c>
      <c r="E2632" t="s">
        <v>81</v>
      </c>
      <c r="F2632" t="s">
        <v>4943</v>
      </c>
      <c r="G2632">
        <v>0</v>
      </c>
      <c r="H2632">
        <v>0</v>
      </c>
      <c r="I2632">
        <v>0</v>
      </c>
      <c r="J2632">
        <v>0</v>
      </c>
      <c r="K2632">
        <v>0</v>
      </c>
      <c r="L2632">
        <v>0</v>
      </c>
      <c r="M2632">
        <v>9</v>
      </c>
      <c r="N2632">
        <v>0</v>
      </c>
      <c r="O2632">
        <v>0</v>
      </c>
      <c r="P2632">
        <v>0</v>
      </c>
      <c r="Q2632">
        <v>0</v>
      </c>
    </row>
    <row r="2633" spans="1:17" x14ac:dyDescent="0.2">
      <c r="A2633" t="s">
        <v>20371</v>
      </c>
      <c r="B2633" t="s">
        <v>88</v>
      </c>
      <c r="C2633" t="s">
        <v>182</v>
      </c>
      <c r="D2633" t="s">
        <v>17736</v>
      </c>
      <c r="E2633" t="s">
        <v>81</v>
      </c>
      <c r="F2633" t="s">
        <v>4925</v>
      </c>
      <c r="G2633">
        <v>0</v>
      </c>
      <c r="H2633">
        <v>0</v>
      </c>
      <c r="I2633">
        <v>0</v>
      </c>
      <c r="J2633">
        <v>0</v>
      </c>
      <c r="K2633">
        <v>0</v>
      </c>
      <c r="L2633">
        <v>0</v>
      </c>
      <c r="M2633">
        <v>0</v>
      </c>
      <c r="N2633">
        <v>9</v>
      </c>
      <c r="O2633">
        <v>9</v>
      </c>
      <c r="P2633">
        <v>0</v>
      </c>
      <c r="Q2633">
        <v>0</v>
      </c>
    </row>
    <row r="2634" spans="1:17" x14ac:dyDescent="0.2">
      <c r="A2634" t="s">
        <v>20372</v>
      </c>
      <c r="B2634" t="s">
        <v>88</v>
      </c>
      <c r="C2634" t="s">
        <v>182</v>
      </c>
      <c r="D2634" t="s">
        <v>17736</v>
      </c>
      <c r="E2634" t="s">
        <v>81</v>
      </c>
      <c r="F2634" t="s">
        <v>4927</v>
      </c>
      <c r="G2634">
        <v>0</v>
      </c>
      <c r="H2634">
        <v>0</v>
      </c>
      <c r="I2634">
        <v>0</v>
      </c>
      <c r="J2634">
        <v>0</v>
      </c>
      <c r="K2634">
        <v>0</v>
      </c>
      <c r="L2634">
        <v>0</v>
      </c>
      <c r="M2634">
        <v>0</v>
      </c>
      <c r="N2634">
        <v>9</v>
      </c>
      <c r="O2634">
        <v>9</v>
      </c>
      <c r="P2634">
        <v>0</v>
      </c>
      <c r="Q2634">
        <v>0</v>
      </c>
    </row>
    <row r="2635" spans="1:17" x14ac:dyDescent="0.2">
      <c r="A2635" t="s">
        <v>20373</v>
      </c>
      <c r="B2635" t="s">
        <v>88</v>
      </c>
      <c r="C2635" t="s">
        <v>182</v>
      </c>
      <c r="D2635" t="s">
        <v>17736</v>
      </c>
      <c r="E2635" t="s">
        <v>81</v>
      </c>
      <c r="F2635" t="s">
        <v>17734</v>
      </c>
      <c r="G2635">
        <v>9</v>
      </c>
      <c r="H2635">
        <v>0</v>
      </c>
      <c r="I2635">
        <v>0</v>
      </c>
      <c r="J2635">
        <v>0</v>
      </c>
      <c r="K2635">
        <v>0</v>
      </c>
      <c r="L2635">
        <v>0</v>
      </c>
      <c r="M2635">
        <v>0</v>
      </c>
      <c r="N2635">
        <v>0</v>
      </c>
      <c r="O2635">
        <v>0</v>
      </c>
      <c r="P2635">
        <v>0</v>
      </c>
      <c r="Q2635">
        <v>0</v>
      </c>
    </row>
    <row r="2636" spans="1:17" x14ac:dyDescent="0.2">
      <c r="A2636" t="s">
        <v>20374</v>
      </c>
      <c r="B2636" t="s">
        <v>88</v>
      </c>
      <c r="C2636" t="s">
        <v>247</v>
      </c>
      <c r="D2636" t="s">
        <v>17736</v>
      </c>
      <c r="E2636" t="s">
        <v>83</v>
      </c>
      <c r="F2636" t="s">
        <v>4931</v>
      </c>
      <c r="G2636">
        <v>0</v>
      </c>
      <c r="H2636">
        <v>7</v>
      </c>
      <c r="I2636">
        <v>0</v>
      </c>
      <c r="J2636">
        <v>7</v>
      </c>
      <c r="K2636">
        <v>0</v>
      </c>
      <c r="L2636">
        <v>0</v>
      </c>
      <c r="M2636">
        <v>0</v>
      </c>
      <c r="N2636">
        <v>0</v>
      </c>
      <c r="O2636">
        <v>0</v>
      </c>
      <c r="P2636">
        <v>0</v>
      </c>
      <c r="Q2636">
        <v>0</v>
      </c>
    </row>
    <row r="2637" spans="1:17" x14ac:dyDescent="0.2">
      <c r="A2637" t="s">
        <v>20375</v>
      </c>
      <c r="B2637" t="s">
        <v>88</v>
      </c>
      <c r="C2637" t="s">
        <v>247</v>
      </c>
      <c r="D2637" t="s">
        <v>17736</v>
      </c>
      <c r="E2637" t="s">
        <v>83</v>
      </c>
      <c r="F2637" t="s">
        <v>4933</v>
      </c>
      <c r="G2637">
        <v>0</v>
      </c>
      <c r="H2637">
        <v>0</v>
      </c>
      <c r="I2637">
        <v>0</v>
      </c>
      <c r="J2637">
        <v>0</v>
      </c>
      <c r="K2637">
        <v>0</v>
      </c>
      <c r="L2637">
        <v>0</v>
      </c>
      <c r="M2637">
        <v>7</v>
      </c>
      <c r="N2637">
        <v>0</v>
      </c>
      <c r="O2637">
        <v>0</v>
      </c>
      <c r="P2637">
        <v>0</v>
      </c>
      <c r="Q2637">
        <v>0</v>
      </c>
    </row>
    <row r="2638" spans="1:17" x14ac:dyDescent="0.2">
      <c r="A2638" t="s">
        <v>20376</v>
      </c>
      <c r="B2638" t="s">
        <v>88</v>
      </c>
      <c r="C2638" t="s">
        <v>247</v>
      </c>
      <c r="D2638" t="s">
        <v>17736</v>
      </c>
      <c r="E2638" t="s">
        <v>83</v>
      </c>
      <c r="F2638" t="s">
        <v>4935</v>
      </c>
      <c r="G2638">
        <v>0</v>
      </c>
      <c r="H2638">
        <v>7</v>
      </c>
      <c r="I2638">
        <v>0</v>
      </c>
      <c r="J2638">
        <v>7</v>
      </c>
      <c r="K2638">
        <v>0</v>
      </c>
      <c r="L2638">
        <v>0</v>
      </c>
      <c r="M2638">
        <v>0</v>
      </c>
      <c r="N2638">
        <v>0</v>
      </c>
      <c r="O2638">
        <v>0</v>
      </c>
      <c r="P2638">
        <v>0</v>
      </c>
      <c r="Q2638">
        <v>0</v>
      </c>
    </row>
    <row r="2639" spans="1:17" x14ac:dyDescent="0.2">
      <c r="A2639" t="s">
        <v>20377</v>
      </c>
      <c r="B2639" t="s">
        <v>88</v>
      </c>
      <c r="C2639" t="s">
        <v>247</v>
      </c>
      <c r="D2639" t="s">
        <v>17736</v>
      </c>
      <c r="E2639" t="s">
        <v>83</v>
      </c>
      <c r="F2639" t="s">
        <v>4937</v>
      </c>
      <c r="G2639">
        <v>0</v>
      </c>
      <c r="H2639">
        <v>7</v>
      </c>
      <c r="I2639">
        <v>0</v>
      </c>
      <c r="J2639">
        <v>7</v>
      </c>
      <c r="K2639">
        <v>0</v>
      </c>
      <c r="L2639">
        <v>0</v>
      </c>
      <c r="M2639">
        <v>0</v>
      </c>
      <c r="N2639">
        <v>0</v>
      </c>
      <c r="O2639">
        <v>0</v>
      </c>
      <c r="P2639">
        <v>0</v>
      </c>
      <c r="Q2639">
        <v>0</v>
      </c>
    </row>
    <row r="2640" spans="1:17" x14ac:dyDescent="0.2">
      <c r="A2640" t="s">
        <v>20378</v>
      </c>
      <c r="B2640" t="s">
        <v>88</v>
      </c>
      <c r="C2640" t="s">
        <v>247</v>
      </c>
      <c r="D2640" t="s">
        <v>17736</v>
      </c>
      <c r="E2640" t="s">
        <v>83</v>
      </c>
      <c r="F2640" t="s">
        <v>4939</v>
      </c>
      <c r="G2640">
        <v>0</v>
      </c>
      <c r="H2640">
        <v>0</v>
      </c>
      <c r="I2640">
        <v>0</v>
      </c>
      <c r="J2640">
        <v>0</v>
      </c>
      <c r="K2640">
        <v>0</v>
      </c>
      <c r="L2640">
        <v>0</v>
      </c>
      <c r="M2640">
        <v>7</v>
      </c>
      <c r="N2640">
        <v>0</v>
      </c>
      <c r="O2640">
        <v>0</v>
      </c>
      <c r="P2640">
        <v>0</v>
      </c>
      <c r="Q2640">
        <v>0</v>
      </c>
    </row>
    <row r="2641" spans="1:17" x14ac:dyDescent="0.2">
      <c r="A2641" t="s">
        <v>20379</v>
      </c>
      <c r="B2641" t="s">
        <v>88</v>
      </c>
      <c r="C2641" t="s">
        <v>247</v>
      </c>
      <c r="D2641" t="s">
        <v>17736</v>
      </c>
      <c r="E2641" t="s">
        <v>83</v>
      </c>
      <c r="F2641" t="s">
        <v>4941</v>
      </c>
      <c r="G2641">
        <v>0</v>
      </c>
      <c r="H2641">
        <v>7</v>
      </c>
      <c r="I2641">
        <v>0</v>
      </c>
      <c r="J2641">
        <v>7</v>
      </c>
      <c r="K2641">
        <v>0</v>
      </c>
      <c r="L2641">
        <v>0</v>
      </c>
      <c r="M2641">
        <v>0</v>
      </c>
      <c r="N2641">
        <v>0</v>
      </c>
      <c r="O2641">
        <v>0</v>
      </c>
      <c r="P2641">
        <v>0</v>
      </c>
      <c r="Q2641">
        <v>0</v>
      </c>
    </row>
    <row r="2642" spans="1:17" x14ac:dyDescent="0.2">
      <c r="A2642" t="s">
        <v>20380</v>
      </c>
      <c r="B2642" t="s">
        <v>88</v>
      </c>
      <c r="C2642" t="s">
        <v>247</v>
      </c>
      <c r="D2642" t="s">
        <v>17736</v>
      </c>
      <c r="E2642" t="s">
        <v>83</v>
      </c>
      <c r="F2642" t="s">
        <v>4943</v>
      </c>
      <c r="G2642">
        <v>0</v>
      </c>
      <c r="H2642">
        <v>0</v>
      </c>
      <c r="I2642">
        <v>0</v>
      </c>
      <c r="J2642">
        <v>0</v>
      </c>
      <c r="K2642">
        <v>0</v>
      </c>
      <c r="L2642">
        <v>0</v>
      </c>
      <c r="M2642">
        <v>7</v>
      </c>
      <c r="N2642">
        <v>0</v>
      </c>
      <c r="O2642">
        <v>0</v>
      </c>
      <c r="P2642">
        <v>0</v>
      </c>
      <c r="Q2642">
        <v>0</v>
      </c>
    </row>
    <row r="2643" spans="1:17" x14ac:dyDescent="0.2">
      <c r="A2643" t="s">
        <v>20381</v>
      </c>
      <c r="B2643" t="s">
        <v>88</v>
      </c>
      <c r="C2643" t="s">
        <v>247</v>
      </c>
      <c r="D2643" t="s">
        <v>17736</v>
      </c>
      <c r="E2643" t="s">
        <v>83</v>
      </c>
      <c r="F2643" t="s">
        <v>4925</v>
      </c>
      <c r="G2643">
        <v>0</v>
      </c>
      <c r="H2643">
        <v>0</v>
      </c>
      <c r="I2643">
        <v>0</v>
      </c>
      <c r="J2643">
        <v>0</v>
      </c>
      <c r="K2643">
        <v>0</v>
      </c>
      <c r="L2643">
        <v>0</v>
      </c>
      <c r="M2643">
        <v>0</v>
      </c>
      <c r="N2643">
        <v>7</v>
      </c>
      <c r="O2643">
        <v>7</v>
      </c>
      <c r="P2643">
        <v>0</v>
      </c>
      <c r="Q2643">
        <v>0</v>
      </c>
    </row>
    <row r="2644" spans="1:17" x14ac:dyDescent="0.2">
      <c r="A2644" t="s">
        <v>20382</v>
      </c>
      <c r="B2644" t="s">
        <v>88</v>
      </c>
      <c r="C2644" t="s">
        <v>247</v>
      </c>
      <c r="D2644" t="s">
        <v>17736</v>
      </c>
      <c r="E2644" t="s">
        <v>83</v>
      </c>
      <c r="F2644" t="s">
        <v>4927</v>
      </c>
      <c r="G2644">
        <v>0</v>
      </c>
      <c r="H2644">
        <v>0</v>
      </c>
      <c r="I2644">
        <v>0</v>
      </c>
      <c r="J2644">
        <v>0</v>
      </c>
      <c r="K2644">
        <v>0</v>
      </c>
      <c r="L2644">
        <v>0</v>
      </c>
      <c r="M2644">
        <v>0</v>
      </c>
      <c r="N2644">
        <v>7</v>
      </c>
      <c r="O2644">
        <v>7</v>
      </c>
      <c r="P2644">
        <v>0</v>
      </c>
      <c r="Q2644">
        <v>0</v>
      </c>
    </row>
    <row r="2645" spans="1:17" x14ac:dyDescent="0.2">
      <c r="A2645" t="s">
        <v>20383</v>
      </c>
      <c r="B2645" t="s">
        <v>88</v>
      </c>
      <c r="C2645" t="s">
        <v>247</v>
      </c>
      <c r="D2645" t="s">
        <v>17736</v>
      </c>
      <c r="E2645" t="s">
        <v>83</v>
      </c>
      <c r="F2645" t="s">
        <v>17734</v>
      </c>
      <c r="G2645">
        <v>7</v>
      </c>
      <c r="H2645">
        <v>0</v>
      </c>
      <c r="I2645">
        <v>0</v>
      </c>
      <c r="J2645">
        <v>0</v>
      </c>
      <c r="K2645">
        <v>0</v>
      </c>
      <c r="L2645">
        <v>0</v>
      </c>
      <c r="M2645">
        <v>0</v>
      </c>
      <c r="N2645">
        <v>0</v>
      </c>
      <c r="O2645">
        <v>0</v>
      </c>
      <c r="P2645">
        <v>0</v>
      </c>
      <c r="Q2645">
        <v>0</v>
      </c>
    </row>
    <row r="2646" spans="1:17" x14ac:dyDescent="0.2">
      <c r="A2646" t="s">
        <v>20384</v>
      </c>
      <c r="B2646" t="s">
        <v>88</v>
      </c>
      <c r="C2646" t="s">
        <v>247</v>
      </c>
      <c r="D2646" t="s">
        <v>17736</v>
      </c>
      <c r="E2646" t="s">
        <v>81</v>
      </c>
      <c r="F2646" t="s">
        <v>4929</v>
      </c>
      <c r="G2646">
        <v>0</v>
      </c>
      <c r="H2646">
        <v>12</v>
      </c>
      <c r="I2646">
        <v>0</v>
      </c>
      <c r="J2646">
        <v>12</v>
      </c>
      <c r="K2646">
        <v>0</v>
      </c>
      <c r="L2646">
        <v>0</v>
      </c>
      <c r="M2646">
        <v>0</v>
      </c>
      <c r="N2646">
        <v>0</v>
      </c>
      <c r="O2646">
        <v>0</v>
      </c>
      <c r="P2646">
        <v>0</v>
      </c>
      <c r="Q2646">
        <v>0</v>
      </c>
    </row>
    <row r="2647" spans="1:17" x14ac:dyDescent="0.2">
      <c r="A2647" t="s">
        <v>20385</v>
      </c>
      <c r="B2647" t="s">
        <v>88</v>
      </c>
      <c r="C2647" t="s">
        <v>247</v>
      </c>
      <c r="D2647" t="s">
        <v>17736</v>
      </c>
      <c r="E2647" t="s">
        <v>81</v>
      </c>
      <c r="F2647" t="s">
        <v>4931</v>
      </c>
      <c r="G2647">
        <v>0</v>
      </c>
      <c r="H2647">
        <v>12</v>
      </c>
      <c r="I2647">
        <v>0</v>
      </c>
      <c r="J2647">
        <v>12</v>
      </c>
      <c r="K2647">
        <v>0</v>
      </c>
      <c r="L2647">
        <v>0</v>
      </c>
      <c r="M2647">
        <v>0</v>
      </c>
      <c r="N2647">
        <v>0</v>
      </c>
      <c r="O2647">
        <v>0</v>
      </c>
      <c r="P2647">
        <v>0</v>
      </c>
      <c r="Q2647">
        <v>0</v>
      </c>
    </row>
    <row r="2648" spans="1:17" x14ac:dyDescent="0.2">
      <c r="A2648" t="s">
        <v>20386</v>
      </c>
      <c r="B2648" t="s">
        <v>88</v>
      </c>
      <c r="C2648" t="s">
        <v>247</v>
      </c>
      <c r="D2648" t="s">
        <v>17736</v>
      </c>
      <c r="E2648" t="s">
        <v>81</v>
      </c>
      <c r="F2648" t="s">
        <v>4933</v>
      </c>
      <c r="G2648">
        <v>0</v>
      </c>
      <c r="H2648">
        <v>0</v>
      </c>
      <c r="I2648">
        <v>0</v>
      </c>
      <c r="J2648">
        <v>0</v>
      </c>
      <c r="K2648">
        <v>0</v>
      </c>
      <c r="L2648">
        <v>0</v>
      </c>
      <c r="M2648">
        <v>12</v>
      </c>
      <c r="N2648">
        <v>0</v>
      </c>
      <c r="O2648">
        <v>0</v>
      </c>
      <c r="P2648">
        <v>0</v>
      </c>
      <c r="Q2648">
        <v>0</v>
      </c>
    </row>
    <row r="2649" spans="1:17" x14ac:dyDescent="0.2">
      <c r="A2649" t="s">
        <v>20387</v>
      </c>
      <c r="B2649" t="s">
        <v>88</v>
      </c>
      <c r="C2649" t="s">
        <v>247</v>
      </c>
      <c r="D2649" t="s">
        <v>17736</v>
      </c>
      <c r="E2649" t="s">
        <v>81</v>
      </c>
      <c r="F2649" t="s">
        <v>4935</v>
      </c>
      <c r="G2649">
        <v>0</v>
      </c>
      <c r="H2649">
        <v>12</v>
      </c>
      <c r="I2649">
        <v>0</v>
      </c>
      <c r="J2649">
        <v>12</v>
      </c>
      <c r="K2649">
        <v>0</v>
      </c>
      <c r="L2649">
        <v>0</v>
      </c>
      <c r="M2649">
        <v>0</v>
      </c>
      <c r="N2649">
        <v>0</v>
      </c>
      <c r="O2649">
        <v>0</v>
      </c>
      <c r="P2649">
        <v>0</v>
      </c>
      <c r="Q2649">
        <v>0</v>
      </c>
    </row>
    <row r="2650" spans="1:17" x14ac:dyDescent="0.2">
      <c r="A2650" t="s">
        <v>20388</v>
      </c>
      <c r="B2650" t="s">
        <v>88</v>
      </c>
      <c r="C2650" t="s">
        <v>247</v>
      </c>
      <c r="D2650" t="s">
        <v>17736</v>
      </c>
      <c r="E2650" t="s">
        <v>81</v>
      </c>
      <c r="F2650" t="s">
        <v>4937</v>
      </c>
      <c r="G2650">
        <v>0</v>
      </c>
      <c r="H2650">
        <v>12</v>
      </c>
      <c r="I2650">
        <v>0</v>
      </c>
      <c r="J2650">
        <v>12</v>
      </c>
      <c r="K2650">
        <v>0</v>
      </c>
      <c r="L2650">
        <v>0</v>
      </c>
      <c r="M2650">
        <v>0</v>
      </c>
      <c r="N2650">
        <v>0</v>
      </c>
      <c r="O2650">
        <v>0</v>
      </c>
      <c r="P2650">
        <v>0</v>
      </c>
      <c r="Q2650">
        <v>0</v>
      </c>
    </row>
    <row r="2651" spans="1:17" x14ac:dyDescent="0.2">
      <c r="A2651" t="s">
        <v>20389</v>
      </c>
      <c r="B2651" t="s">
        <v>88</v>
      </c>
      <c r="C2651" t="s">
        <v>247</v>
      </c>
      <c r="D2651" t="s">
        <v>17736</v>
      </c>
      <c r="E2651" t="s">
        <v>81</v>
      </c>
      <c r="F2651" t="s">
        <v>4939</v>
      </c>
      <c r="G2651">
        <v>0</v>
      </c>
      <c r="H2651">
        <v>0</v>
      </c>
      <c r="I2651">
        <v>0</v>
      </c>
      <c r="J2651">
        <v>0</v>
      </c>
      <c r="K2651">
        <v>0</v>
      </c>
      <c r="L2651">
        <v>0</v>
      </c>
      <c r="M2651">
        <v>12</v>
      </c>
      <c r="N2651">
        <v>0</v>
      </c>
      <c r="O2651">
        <v>0</v>
      </c>
      <c r="P2651">
        <v>0</v>
      </c>
      <c r="Q2651">
        <v>0</v>
      </c>
    </row>
    <row r="2652" spans="1:17" x14ac:dyDescent="0.2">
      <c r="A2652" t="s">
        <v>20390</v>
      </c>
      <c r="B2652" t="s">
        <v>88</v>
      </c>
      <c r="C2652" t="s">
        <v>247</v>
      </c>
      <c r="D2652" t="s">
        <v>17736</v>
      </c>
      <c r="E2652" t="s">
        <v>81</v>
      </c>
      <c r="F2652" t="s">
        <v>4941</v>
      </c>
      <c r="G2652">
        <v>0</v>
      </c>
      <c r="H2652">
        <v>12</v>
      </c>
      <c r="I2652">
        <v>0</v>
      </c>
      <c r="J2652">
        <v>12</v>
      </c>
      <c r="K2652">
        <v>0</v>
      </c>
      <c r="L2652">
        <v>0</v>
      </c>
      <c r="M2652">
        <v>0</v>
      </c>
      <c r="N2652">
        <v>0</v>
      </c>
      <c r="O2652">
        <v>0</v>
      </c>
      <c r="P2652">
        <v>0</v>
      </c>
      <c r="Q2652">
        <v>0</v>
      </c>
    </row>
    <row r="2653" spans="1:17" x14ac:dyDescent="0.2">
      <c r="A2653" t="s">
        <v>20391</v>
      </c>
      <c r="B2653" t="s">
        <v>88</v>
      </c>
      <c r="C2653" t="s">
        <v>247</v>
      </c>
      <c r="D2653" t="s">
        <v>17736</v>
      </c>
      <c r="E2653" t="s">
        <v>81</v>
      </c>
      <c r="F2653" t="s">
        <v>4943</v>
      </c>
      <c r="G2653">
        <v>0</v>
      </c>
      <c r="H2653">
        <v>0</v>
      </c>
      <c r="I2653">
        <v>0</v>
      </c>
      <c r="J2653">
        <v>0</v>
      </c>
      <c r="K2653">
        <v>0</v>
      </c>
      <c r="L2653">
        <v>0</v>
      </c>
      <c r="M2653">
        <v>12</v>
      </c>
      <c r="N2653">
        <v>0</v>
      </c>
      <c r="O2653">
        <v>0</v>
      </c>
      <c r="P2653">
        <v>0</v>
      </c>
      <c r="Q2653">
        <v>0</v>
      </c>
    </row>
    <row r="2654" spans="1:17" x14ac:dyDescent="0.2">
      <c r="A2654" t="s">
        <v>20392</v>
      </c>
      <c r="B2654" t="s">
        <v>88</v>
      </c>
      <c r="C2654" t="s">
        <v>247</v>
      </c>
      <c r="D2654" t="s">
        <v>17736</v>
      </c>
      <c r="E2654" t="s">
        <v>81</v>
      </c>
      <c r="F2654" t="s">
        <v>4925</v>
      </c>
      <c r="G2654">
        <v>0</v>
      </c>
      <c r="H2654">
        <v>0</v>
      </c>
      <c r="I2654">
        <v>0</v>
      </c>
      <c r="J2654">
        <v>0</v>
      </c>
      <c r="K2654">
        <v>0</v>
      </c>
      <c r="L2654">
        <v>0</v>
      </c>
      <c r="M2654">
        <v>0</v>
      </c>
      <c r="N2654">
        <v>12</v>
      </c>
      <c r="O2654">
        <v>12</v>
      </c>
      <c r="P2654">
        <v>0</v>
      </c>
      <c r="Q2654">
        <v>0</v>
      </c>
    </row>
    <row r="2655" spans="1:17" x14ac:dyDescent="0.2">
      <c r="A2655" t="s">
        <v>20393</v>
      </c>
      <c r="B2655" t="s">
        <v>88</v>
      </c>
      <c r="C2655" t="s">
        <v>247</v>
      </c>
      <c r="D2655" t="s">
        <v>17736</v>
      </c>
      <c r="E2655" t="s">
        <v>81</v>
      </c>
      <c r="F2655" t="s">
        <v>4927</v>
      </c>
      <c r="G2655">
        <v>0</v>
      </c>
      <c r="H2655">
        <v>0</v>
      </c>
      <c r="I2655">
        <v>0</v>
      </c>
      <c r="J2655">
        <v>0</v>
      </c>
      <c r="K2655">
        <v>0</v>
      </c>
      <c r="L2655">
        <v>0</v>
      </c>
      <c r="M2655">
        <v>0</v>
      </c>
      <c r="N2655">
        <v>11</v>
      </c>
      <c r="O2655">
        <v>11</v>
      </c>
      <c r="P2655">
        <v>0</v>
      </c>
      <c r="Q2655">
        <v>0</v>
      </c>
    </row>
    <row r="2656" spans="1:17" x14ac:dyDescent="0.2">
      <c r="A2656" t="s">
        <v>20394</v>
      </c>
      <c r="B2656" t="s">
        <v>88</v>
      </c>
      <c r="C2656" t="s">
        <v>247</v>
      </c>
      <c r="D2656" t="s">
        <v>17736</v>
      </c>
      <c r="E2656" t="s">
        <v>81</v>
      </c>
      <c r="F2656" t="s">
        <v>17734</v>
      </c>
      <c r="G2656">
        <v>12</v>
      </c>
      <c r="H2656">
        <v>0</v>
      </c>
      <c r="I2656">
        <v>0</v>
      </c>
      <c r="J2656">
        <v>0</v>
      </c>
      <c r="K2656">
        <v>0</v>
      </c>
      <c r="L2656">
        <v>0</v>
      </c>
      <c r="M2656">
        <v>0</v>
      </c>
      <c r="N2656">
        <v>0</v>
      </c>
      <c r="O2656">
        <v>0</v>
      </c>
      <c r="P2656">
        <v>0</v>
      </c>
      <c r="Q2656">
        <v>0</v>
      </c>
    </row>
    <row r="2657" spans="1:17" x14ac:dyDescent="0.2">
      <c r="A2657" t="s">
        <v>20395</v>
      </c>
      <c r="B2657" t="s">
        <v>88</v>
      </c>
      <c r="C2657" t="s">
        <v>247</v>
      </c>
      <c r="D2657" t="s">
        <v>17748</v>
      </c>
      <c r="E2657" t="s">
        <v>81</v>
      </c>
      <c r="F2657" t="s">
        <v>17749</v>
      </c>
      <c r="G2657">
        <v>0</v>
      </c>
      <c r="H2657">
        <v>0</v>
      </c>
      <c r="I2657">
        <v>0</v>
      </c>
      <c r="J2657">
        <v>0</v>
      </c>
      <c r="K2657">
        <v>0</v>
      </c>
      <c r="L2657">
        <v>0</v>
      </c>
      <c r="M2657">
        <v>0</v>
      </c>
      <c r="N2657">
        <v>3</v>
      </c>
      <c r="O2657">
        <v>3</v>
      </c>
      <c r="P2657">
        <v>0</v>
      </c>
      <c r="Q2657">
        <v>0</v>
      </c>
    </row>
    <row r="2658" spans="1:17" x14ac:dyDescent="0.2">
      <c r="A2658" t="s">
        <v>20396</v>
      </c>
      <c r="B2658" t="s">
        <v>88</v>
      </c>
      <c r="C2658" t="s">
        <v>247</v>
      </c>
      <c r="D2658" t="s">
        <v>17748</v>
      </c>
      <c r="E2658" t="s">
        <v>81</v>
      </c>
      <c r="F2658" t="s">
        <v>17734</v>
      </c>
      <c r="G2658">
        <v>3</v>
      </c>
      <c r="H2658">
        <v>0</v>
      </c>
      <c r="I2658">
        <v>0</v>
      </c>
      <c r="J2658">
        <v>0</v>
      </c>
      <c r="K2658">
        <v>0</v>
      </c>
      <c r="L2658">
        <v>0</v>
      </c>
      <c r="M2658">
        <v>0</v>
      </c>
      <c r="N2658">
        <v>0</v>
      </c>
      <c r="O2658">
        <v>0</v>
      </c>
      <c r="P2658">
        <v>0</v>
      </c>
      <c r="Q2658">
        <v>0</v>
      </c>
    </row>
    <row r="2659" spans="1:17" x14ac:dyDescent="0.2">
      <c r="A2659" t="s">
        <v>20397</v>
      </c>
      <c r="B2659" t="s">
        <v>88</v>
      </c>
      <c r="C2659" t="s">
        <v>248</v>
      </c>
      <c r="D2659" t="s">
        <v>17736</v>
      </c>
      <c r="E2659" t="s">
        <v>83</v>
      </c>
      <c r="F2659" t="s">
        <v>4929</v>
      </c>
      <c r="G2659">
        <v>0</v>
      </c>
      <c r="H2659">
        <v>19</v>
      </c>
      <c r="I2659">
        <v>0</v>
      </c>
      <c r="J2659">
        <v>19</v>
      </c>
      <c r="K2659">
        <v>0</v>
      </c>
      <c r="L2659">
        <v>0</v>
      </c>
      <c r="M2659">
        <v>0</v>
      </c>
      <c r="N2659">
        <v>0</v>
      </c>
      <c r="O2659">
        <v>0</v>
      </c>
      <c r="P2659">
        <v>0</v>
      </c>
      <c r="Q2659">
        <v>0</v>
      </c>
    </row>
    <row r="2660" spans="1:17" x14ac:dyDescent="0.2">
      <c r="A2660" t="s">
        <v>20398</v>
      </c>
      <c r="B2660" t="s">
        <v>88</v>
      </c>
      <c r="C2660" t="s">
        <v>248</v>
      </c>
      <c r="D2660" t="s">
        <v>17736</v>
      </c>
      <c r="E2660" t="s">
        <v>83</v>
      </c>
      <c r="F2660" t="s">
        <v>4931</v>
      </c>
      <c r="G2660">
        <v>0</v>
      </c>
      <c r="H2660">
        <v>19</v>
      </c>
      <c r="I2660">
        <v>0</v>
      </c>
      <c r="J2660">
        <v>18</v>
      </c>
      <c r="K2660">
        <v>0</v>
      </c>
      <c r="L2660">
        <v>1</v>
      </c>
      <c r="M2660">
        <v>0</v>
      </c>
      <c r="N2660">
        <v>0</v>
      </c>
      <c r="O2660">
        <v>0</v>
      </c>
      <c r="P2660">
        <v>0</v>
      </c>
      <c r="Q2660">
        <v>0</v>
      </c>
    </row>
    <row r="2661" spans="1:17" x14ac:dyDescent="0.2">
      <c r="A2661" t="s">
        <v>20399</v>
      </c>
      <c r="B2661" t="s">
        <v>88</v>
      </c>
      <c r="C2661" t="s">
        <v>248</v>
      </c>
      <c r="D2661" t="s">
        <v>17736</v>
      </c>
      <c r="E2661" t="s">
        <v>83</v>
      </c>
      <c r="F2661" t="s">
        <v>4933</v>
      </c>
      <c r="G2661">
        <v>0</v>
      </c>
      <c r="H2661">
        <v>0</v>
      </c>
      <c r="I2661">
        <v>0</v>
      </c>
      <c r="J2661">
        <v>0</v>
      </c>
      <c r="K2661">
        <v>0</v>
      </c>
      <c r="L2661">
        <v>0</v>
      </c>
      <c r="M2661">
        <v>19</v>
      </c>
      <c r="N2661">
        <v>0</v>
      </c>
      <c r="O2661">
        <v>0</v>
      </c>
      <c r="P2661">
        <v>0</v>
      </c>
      <c r="Q2661">
        <v>0</v>
      </c>
    </row>
    <row r="2662" spans="1:17" x14ac:dyDescent="0.2">
      <c r="A2662" t="s">
        <v>20400</v>
      </c>
      <c r="B2662" t="s">
        <v>88</v>
      </c>
      <c r="C2662" t="s">
        <v>246</v>
      </c>
      <c r="D2662" t="s">
        <v>17736</v>
      </c>
      <c r="E2662" t="s">
        <v>81</v>
      </c>
      <c r="F2662" t="s">
        <v>17734</v>
      </c>
      <c r="G2662">
        <v>21</v>
      </c>
      <c r="H2662">
        <v>0</v>
      </c>
      <c r="I2662">
        <v>0</v>
      </c>
      <c r="J2662">
        <v>0</v>
      </c>
      <c r="K2662">
        <v>0</v>
      </c>
      <c r="L2662">
        <v>0</v>
      </c>
      <c r="M2662">
        <v>0</v>
      </c>
      <c r="N2662">
        <v>0</v>
      </c>
      <c r="O2662">
        <v>0</v>
      </c>
      <c r="P2662">
        <v>0</v>
      </c>
      <c r="Q2662">
        <v>0</v>
      </c>
    </row>
    <row r="2663" spans="1:17" x14ac:dyDescent="0.2">
      <c r="A2663" t="s">
        <v>20401</v>
      </c>
      <c r="B2663" t="s">
        <v>88</v>
      </c>
      <c r="C2663" t="s">
        <v>246</v>
      </c>
      <c r="D2663" t="s">
        <v>17748</v>
      </c>
      <c r="E2663" t="s">
        <v>83</v>
      </c>
      <c r="F2663" t="s">
        <v>17749</v>
      </c>
      <c r="G2663">
        <v>0</v>
      </c>
      <c r="H2663">
        <v>0</v>
      </c>
      <c r="I2663">
        <v>0</v>
      </c>
      <c r="J2663">
        <v>0</v>
      </c>
      <c r="K2663">
        <v>0</v>
      </c>
      <c r="L2663">
        <v>0</v>
      </c>
      <c r="M2663">
        <v>0</v>
      </c>
      <c r="N2663">
        <v>2</v>
      </c>
      <c r="O2663">
        <v>1</v>
      </c>
      <c r="P2663">
        <v>0</v>
      </c>
      <c r="Q2663">
        <v>1</v>
      </c>
    </row>
    <row r="2664" spans="1:17" x14ac:dyDescent="0.2">
      <c r="A2664" t="s">
        <v>20402</v>
      </c>
      <c r="B2664" t="s">
        <v>88</v>
      </c>
      <c r="C2664" t="s">
        <v>246</v>
      </c>
      <c r="D2664" t="s">
        <v>17748</v>
      </c>
      <c r="E2664" t="s">
        <v>83</v>
      </c>
      <c r="F2664" t="s">
        <v>17734</v>
      </c>
      <c r="G2664">
        <v>2</v>
      </c>
      <c r="H2664">
        <v>0</v>
      </c>
      <c r="I2664">
        <v>0</v>
      </c>
      <c r="J2664">
        <v>0</v>
      </c>
      <c r="K2664">
        <v>0</v>
      </c>
      <c r="L2664">
        <v>0</v>
      </c>
      <c r="M2664">
        <v>0</v>
      </c>
      <c r="N2664">
        <v>0</v>
      </c>
      <c r="O2664">
        <v>0</v>
      </c>
      <c r="P2664">
        <v>0</v>
      </c>
      <c r="Q2664">
        <v>0</v>
      </c>
    </row>
    <row r="2665" spans="1:17" x14ac:dyDescent="0.2">
      <c r="A2665" t="s">
        <v>20403</v>
      </c>
      <c r="B2665" t="s">
        <v>88</v>
      </c>
      <c r="C2665" t="s">
        <v>246</v>
      </c>
      <c r="D2665" t="s">
        <v>17748</v>
      </c>
      <c r="E2665" t="s">
        <v>81</v>
      </c>
      <c r="F2665" t="s">
        <v>17749</v>
      </c>
      <c r="G2665">
        <v>0</v>
      </c>
      <c r="H2665">
        <v>0</v>
      </c>
      <c r="I2665">
        <v>0</v>
      </c>
      <c r="J2665">
        <v>0</v>
      </c>
      <c r="K2665">
        <v>0</v>
      </c>
      <c r="L2665">
        <v>0</v>
      </c>
      <c r="M2665">
        <v>0</v>
      </c>
      <c r="N2665">
        <v>3</v>
      </c>
      <c r="O2665">
        <v>3</v>
      </c>
      <c r="P2665">
        <v>0</v>
      </c>
      <c r="Q2665">
        <v>0</v>
      </c>
    </row>
    <row r="2666" spans="1:17" x14ac:dyDescent="0.2">
      <c r="A2666" t="s">
        <v>20404</v>
      </c>
      <c r="B2666" t="s">
        <v>88</v>
      </c>
      <c r="C2666" t="s">
        <v>246</v>
      </c>
      <c r="D2666" t="s">
        <v>17748</v>
      </c>
      <c r="E2666" t="s">
        <v>81</v>
      </c>
      <c r="F2666" t="s">
        <v>17734</v>
      </c>
      <c r="G2666">
        <v>3</v>
      </c>
      <c r="H2666">
        <v>0</v>
      </c>
      <c r="I2666">
        <v>0</v>
      </c>
      <c r="J2666">
        <v>0</v>
      </c>
      <c r="K2666">
        <v>0</v>
      </c>
      <c r="L2666">
        <v>0</v>
      </c>
      <c r="M2666">
        <v>0</v>
      </c>
      <c r="N2666">
        <v>0</v>
      </c>
      <c r="O2666">
        <v>0</v>
      </c>
      <c r="P2666">
        <v>0</v>
      </c>
      <c r="Q2666">
        <v>0</v>
      </c>
    </row>
    <row r="2667" spans="1:17" x14ac:dyDescent="0.2">
      <c r="A2667" t="s">
        <v>20405</v>
      </c>
      <c r="B2667" t="s">
        <v>88</v>
      </c>
      <c r="C2667" t="s">
        <v>247</v>
      </c>
      <c r="D2667" t="s">
        <v>17736</v>
      </c>
      <c r="E2667" t="s">
        <v>83</v>
      </c>
      <c r="F2667" t="s">
        <v>4929</v>
      </c>
      <c r="G2667">
        <v>0</v>
      </c>
      <c r="H2667">
        <v>7</v>
      </c>
      <c r="I2667">
        <v>0</v>
      </c>
      <c r="J2667">
        <v>7</v>
      </c>
      <c r="K2667">
        <v>0</v>
      </c>
      <c r="L2667">
        <v>0</v>
      </c>
      <c r="M2667">
        <v>0</v>
      </c>
      <c r="N2667">
        <v>0</v>
      </c>
      <c r="O2667">
        <v>0</v>
      </c>
      <c r="P2667">
        <v>0</v>
      </c>
      <c r="Q2667">
        <v>0</v>
      </c>
    </row>
    <row r="2668" spans="1:17" x14ac:dyDescent="0.2">
      <c r="A2668" t="s">
        <v>20406</v>
      </c>
      <c r="B2668" t="s">
        <v>86</v>
      </c>
      <c r="C2668" t="s">
        <v>126</v>
      </c>
      <c r="D2668" t="s">
        <v>17736</v>
      </c>
      <c r="E2668" t="s">
        <v>83</v>
      </c>
      <c r="F2668" t="s">
        <v>4925</v>
      </c>
      <c r="G2668">
        <v>0</v>
      </c>
      <c r="H2668">
        <v>0</v>
      </c>
      <c r="I2668">
        <v>0</v>
      </c>
      <c r="J2668">
        <v>0</v>
      </c>
      <c r="K2668">
        <v>0</v>
      </c>
      <c r="L2668">
        <v>0</v>
      </c>
      <c r="M2668">
        <v>0</v>
      </c>
      <c r="N2668">
        <v>7</v>
      </c>
      <c r="O2668">
        <v>7</v>
      </c>
      <c r="P2668">
        <v>0</v>
      </c>
      <c r="Q2668">
        <v>0</v>
      </c>
    </row>
    <row r="2669" spans="1:17" x14ac:dyDescent="0.2">
      <c r="A2669" t="s">
        <v>20407</v>
      </c>
      <c r="B2669" t="s">
        <v>86</v>
      </c>
      <c r="C2669" t="s">
        <v>126</v>
      </c>
      <c r="D2669" t="s">
        <v>17736</v>
      </c>
      <c r="E2669" t="s">
        <v>83</v>
      </c>
      <c r="F2669" t="s">
        <v>4927</v>
      </c>
      <c r="G2669">
        <v>0</v>
      </c>
      <c r="H2669">
        <v>0</v>
      </c>
      <c r="I2669">
        <v>0</v>
      </c>
      <c r="J2669">
        <v>0</v>
      </c>
      <c r="K2669">
        <v>0</v>
      </c>
      <c r="L2669">
        <v>0</v>
      </c>
      <c r="M2669">
        <v>0</v>
      </c>
      <c r="N2669">
        <v>7</v>
      </c>
      <c r="O2669">
        <v>7</v>
      </c>
      <c r="P2669">
        <v>0</v>
      </c>
      <c r="Q2669">
        <v>0</v>
      </c>
    </row>
    <row r="2670" spans="1:17" x14ac:dyDescent="0.2">
      <c r="A2670" t="s">
        <v>20408</v>
      </c>
      <c r="B2670" t="s">
        <v>86</v>
      </c>
      <c r="C2670" t="s">
        <v>126</v>
      </c>
      <c r="D2670" t="s">
        <v>17736</v>
      </c>
      <c r="E2670" t="s">
        <v>83</v>
      </c>
      <c r="F2670" t="s">
        <v>17734</v>
      </c>
      <c r="G2670">
        <v>9</v>
      </c>
      <c r="H2670">
        <v>0</v>
      </c>
      <c r="I2670">
        <v>0</v>
      </c>
      <c r="J2670">
        <v>0</v>
      </c>
      <c r="K2670">
        <v>0</v>
      </c>
      <c r="L2670">
        <v>0</v>
      </c>
      <c r="M2670">
        <v>0</v>
      </c>
      <c r="N2670">
        <v>0</v>
      </c>
      <c r="O2670">
        <v>0</v>
      </c>
      <c r="P2670">
        <v>0</v>
      </c>
      <c r="Q2670">
        <v>0</v>
      </c>
    </row>
    <row r="2671" spans="1:17" x14ac:dyDescent="0.2">
      <c r="A2671" t="s">
        <v>20409</v>
      </c>
      <c r="B2671" t="s">
        <v>86</v>
      </c>
      <c r="C2671" t="s">
        <v>126</v>
      </c>
      <c r="D2671" t="s">
        <v>17736</v>
      </c>
      <c r="E2671" t="s">
        <v>81</v>
      </c>
      <c r="F2671" t="s">
        <v>4929</v>
      </c>
      <c r="G2671">
        <v>0</v>
      </c>
      <c r="H2671">
        <v>24</v>
      </c>
      <c r="I2671">
        <v>2</v>
      </c>
      <c r="J2671">
        <v>22</v>
      </c>
      <c r="K2671">
        <v>0</v>
      </c>
      <c r="L2671">
        <v>0</v>
      </c>
      <c r="M2671">
        <v>0</v>
      </c>
      <c r="N2671">
        <v>0</v>
      </c>
      <c r="O2671">
        <v>0</v>
      </c>
      <c r="P2671">
        <v>0</v>
      </c>
      <c r="Q2671">
        <v>0</v>
      </c>
    </row>
    <row r="2672" spans="1:17" x14ac:dyDescent="0.2">
      <c r="A2672" t="s">
        <v>20410</v>
      </c>
      <c r="B2672" t="s">
        <v>86</v>
      </c>
      <c r="C2672" t="s">
        <v>126</v>
      </c>
      <c r="D2672" t="s">
        <v>17736</v>
      </c>
      <c r="E2672" t="s">
        <v>81</v>
      </c>
      <c r="F2672" t="s">
        <v>4931</v>
      </c>
      <c r="G2672">
        <v>0</v>
      </c>
      <c r="H2672">
        <v>24</v>
      </c>
      <c r="I2672">
        <v>2</v>
      </c>
      <c r="J2672">
        <v>22</v>
      </c>
      <c r="K2672">
        <v>0</v>
      </c>
      <c r="L2672">
        <v>0</v>
      </c>
      <c r="M2672">
        <v>0</v>
      </c>
      <c r="N2672">
        <v>0</v>
      </c>
      <c r="O2672">
        <v>0</v>
      </c>
      <c r="P2672">
        <v>0</v>
      </c>
      <c r="Q2672">
        <v>0</v>
      </c>
    </row>
    <row r="2673" spans="1:17" x14ac:dyDescent="0.2">
      <c r="A2673" t="s">
        <v>20411</v>
      </c>
      <c r="B2673" t="s">
        <v>86</v>
      </c>
      <c r="C2673" t="s">
        <v>126</v>
      </c>
      <c r="D2673" t="s">
        <v>17736</v>
      </c>
      <c r="E2673" t="s">
        <v>81</v>
      </c>
      <c r="F2673" t="s">
        <v>4933</v>
      </c>
      <c r="G2673">
        <v>0</v>
      </c>
      <c r="H2673">
        <v>0</v>
      </c>
      <c r="I2673">
        <v>0</v>
      </c>
      <c r="J2673">
        <v>0</v>
      </c>
      <c r="K2673">
        <v>0</v>
      </c>
      <c r="L2673">
        <v>0</v>
      </c>
      <c r="M2673">
        <v>24</v>
      </c>
      <c r="N2673">
        <v>0</v>
      </c>
      <c r="O2673">
        <v>0</v>
      </c>
      <c r="P2673">
        <v>0</v>
      </c>
      <c r="Q2673">
        <v>0</v>
      </c>
    </row>
    <row r="2674" spans="1:17" x14ac:dyDescent="0.2">
      <c r="A2674" t="s">
        <v>20412</v>
      </c>
      <c r="B2674" t="s">
        <v>86</v>
      </c>
      <c r="C2674" t="s">
        <v>126</v>
      </c>
      <c r="D2674" t="s">
        <v>17736</v>
      </c>
      <c r="E2674" t="s">
        <v>81</v>
      </c>
      <c r="F2674" t="s">
        <v>4935</v>
      </c>
      <c r="G2674">
        <v>0</v>
      </c>
      <c r="H2674">
        <v>24</v>
      </c>
      <c r="I2674">
        <v>2</v>
      </c>
      <c r="J2674">
        <v>22</v>
      </c>
      <c r="K2674">
        <v>0</v>
      </c>
      <c r="L2674">
        <v>0</v>
      </c>
      <c r="M2674">
        <v>0</v>
      </c>
      <c r="N2674">
        <v>0</v>
      </c>
      <c r="O2674">
        <v>0</v>
      </c>
      <c r="P2674">
        <v>0</v>
      </c>
      <c r="Q2674">
        <v>0</v>
      </c>
    </row>
    <row r="2675" spans="1:17" x14ac:dyDescent="0.2">
      <c r="A2675" t="s">
        <v>20413</v>
      </c>
      <c r="B2675" t="s">
        <v>86</v>
      </c>
      <c r="C2675" t="s">
        <v>126</v>
      </c>
      <c r="D2675" t="s">
        <v>17736</v>
      </c>
      <c r="E2675" t="s">
        <v>81</v>
      </c>
      <c r="F2675" t="s">
        <v>4937</v>
      </c>
      <c r="G2675">
        <v>0</v>
      </c>
      <c r="H2675">
        <v>24</v>
      </c>
      <c r="I2675">
        <v>2</v>
      </c>
      <c r="J2675">
        <v>22</v>
      </c>
      <c r="K2675">
        <v>0</v>
      </c>
      <c r="L2675">
        <v>0</v>
      </c>
      <c r="M2675">
        <v>0</v>
      </c>
      <c r="N2675">
        <v>0</v>
      </c>
      <c r="O2675">
        <v>0</v>
      </c>
      <c r="P2675">
        <v>0</v>
      </c>
      <c r="Q2675">
        <v>0</v>
      </c>
    </row>
    <row r="2676" spans="1:17" x14ac:dyDescent="0.2">
      <c r="A2676" t="s">
        <v>20414</v>
      </c>
      <c r="B2676" t="s">
        <v>86</v>
      </c>
      <c r="C2676" t="s">
        <v>126</v>
      </c>
      <c r="D2676" t="s">
        <v>17736</v>
      </c>
      <c r="E2676" t="s">
        <v>81</v>
      </c>
      <c r="F2676" t="s">
        <v>4939</v>
      </c>
      <c r="G2676">
        <v>0</v>
      </c>
      <c r="H2676">
        <v>0</v>
      </c>
      <c r="I2676">
        <v>0</v>
      </c>
      <c r="J2676">
        <v>0</v>
      </c>
      <c r="K2676">
        <v>0</v>
      </c>
      <c r="L2676">
        <v>0</v>
      </c>
      <c r="M2676">
        <v>24</v>
      </c>
      <c r="N2676">
        <v>0</v>
      </c>
      <c r="O2676">
        <v>0</v>
      </c>
      <c r="P2676">
        <v>0</v>
      </c>
      <c r="Q2676">
        <v>0</v>
      </c>
    </row>
    <row r="2677" spans="1:17" x14ac:dyDescent="0.2">
      <c r="A2677" t="s">
        <v>20415</v>
      </c>
      <c r="B2677" t="s">
        <v>86</v>
      </c>
      <c r="C2677" t="s">
        <v>126</v>
      </c>
      <c r="D2677" t="s">
        <v>17736</v>
      </c>
      <c r="E2677" t="s">
        <v>81</v>
      </c>
      <c r="F2677" t="s">
        <v>4941</v>
      </c>
      <c r="G2677">
        <v>0</v>
      </c>
      <c r="H2677">
        <v>24</v>
      </c>
      <c r="I2677">
        <v>2</v>
      </c>
      <c r="J2677">
        <v>22</v>
      </c>
      <c r="K2677">
        <v>0</v>
      </c>
      <c r="L2677">
        <v>0</v>
      </c>
      <c r="M2677">
        <v>0</v>
      </c>
      <c r="N2677">
        <v>0</v>
      </c>
      <c r="O2677">
        <v>0</v>
      </c>
      <c r="P2677">
        <v>0</v>
      </c>
      <c r="Q2677">
        <v>0</v>
      </c>
    </row>
    <row r="2678" spans="1:17" x14ac:dyDescent="0.2">
      <c r="A2678" t="s">
        <v>20416</v>
      </c>
      <c r="B2678" t="s">
        <v>86</v>
      </c>
      <c r="C2678" t="s">
        <v>126</v>
      </c>
      <c r="D2678" t="s">
        <v>17736</v>
      </c>
      <c r="E2678" t="s">
        <v>81</v>
      </c>
      <c r="F2678" t="s">
        <v>4943</v>
      </c>
      <c r="G2678">
        <v>0</v>
      </c>
      <c r="H2678">
        <v>0</v>
      </c>
      <c r="I2678">
        <v>0</v>
      </c>
      <c r="J2678">
        <v>0</v>
      </c>
      <c r="K2678">
        <v>0</v>
      </c>
      <c r="L2678">
        <v>0</v>
      </c>
      <c r="M2678">
        <v>24</v>
      </c>
      <c r="N2678">
        <v>0</v>
      </c>
      <c r="O2678">
        <v>0</v>
      </c>
      <c r="P2678">
        <v>0</v>
      </c>
      <c r="Q2678">
        <v>0</v>
      </c>
    </row>
    <row r="2679" spans="1:17" x14ac:dyDescent="0.2">
      <c r="A2679" t="s">
        <v>20417</v>
      </c>
      <c r="B2679" t="s">
        <v>86</v>
      </c>
      <c r="C2679" t="s">
        <v>126</v>
      </c>
      <c r="D2679" t="s">
        <v>17736</v>
      </c>
      <c r="E2679" t="s">
        <v>81</v>
      </c>
      <c r="F2679" t="s">
        <v>4925</v>
      </c>
      <c r="G2679">
        <v>0</v>
      </c>
      <c r="H2679">
        <v>0</v>
      </c>
      <c r="I2679">
        <v>0</v>
      </c>
      <c r="J2679">
        <v>0</v>
      </c>
      <c r="K2679">
        <v>0</v>
      </c>
      <c r="L2679">
        <v>0</v>
      </c>
      <c r="M2679">
        <v>0</v>
      </c>
      <c r="N2679">
        <v>22</v>
      </c>
      <c r="O2679">
        <v>22</v>
      </c>
      <c r="P2679">
        <v>0</v>
      </c>
      <c r="Q2679">
        <v>0</v>
      </c>
    </row>
    <row r="2680" spans="1:17" x14ac:dyDescent="0.2">
      <c r="A2680" t="s">
        <v>20418</v>
      </c>
      <c r="B2680" t="s">
        <v>86</v>
      </c>
      <c r="C2680" t="s">
        <v>126</v>
      </c>
      <c r="D2680" t="s">
        <v>17736</v>
      </c>
      <c r="E2680" t="s">
        <v>81</v>
      </c>
      <c r="F2680" t="s">
        <v>4927</v>
      </c>
      <c r="G2680">
        <v>0</v>
      </c>
      <c r="H2680">
        <v>0</v>
      </c>
      <c r="I2680">
        <v>0</v>
      </c>
      <c r="J2680">
        <v>0</v>
      </c>
      <c r="K2680">
        <v>0</v>
      </c>
      <c r="L2680">
        <v>0</v>
      </c>
      <c r="M2680">
        <v>0</v>
      </c>
      <c r="N2680">
        <v>19</v>
      </c>
      <c r="O2680">
        <v>19</v>
      </c>
      <c r="P2680">
        <v>0</v>
      </c>
      <c r="Q2680">
        <v>0</v>
      </c>
    </row>
    <row r="2681" spans="1:17" x14ac:dyDescent="0.2">
      <c r="A2681" t="s">
        <v>20419</v>
      </c>
      <c r="B2681" t="s">
        <v>86</v>
      </c>
      <c r="C2681" t="s">
        <v>126</v>
      </c>
      <c r="D2681" t="s">
        <v>17736</v>
      </c>
      <c r="E2681" t="s">
        <v>81</v>
      </c>
      <c r="F2681" t="s">
        <v>17734</v>
      </c>
      <c r="G2681">
        <v>24</v>
      </c>
      <c r="H2681">
        <v>0</v>
      </c>
      <c r="I2681">
        <v>0</v>
      </c>
      <c r="J2681">
        <v>0</v>
      </c>
      <c r="K2681">
        <v>0</v>
      </c>
      <c r="L2681">
        <v>0</v>
      </c>
      <c r="M2681">
        <v>0</v>
      </c>
      <c r="N2681">
        <v>0</v>
      </c>
      <c r="O2681">
        <v>0</v>
      </c>
      <c r="P2681">
        <v>0</v>
      </c>
      <c r="Q2681">
        <v>0</v>
      </c>
    </row>
    <row r="2682" spans="1:17" x14ac:dyDescent="0.2">
      <c r="A2682" t="s">
        <v>20420</v>
      </c>
      <c r="B2682" t="s">
        <v>86</v>
      </c>
      <c r="C2682" t="s">
        <v>126</v>
      </c>
      <c r="D2682" t="s">
        <v>17748</v>
      </c>
      <c r="E2682" t="s">
        <v>81</v>
      </c>
      <c r="F2682" t="s">
        <v>17749</v>
      </c>
      <c r="G2682">
        <v>0</v>
      </c>
      <c r="H2682">
        <v>0</v>
      </c>
      <c r="I2682">
        <v>0</v>
      </c>
      <c r="J2682">
        <v>0</v>
      </c>
      <c r="K2682">
        <v>0</v>
      </c>
      <c r="L2682">
        <v>0</v>
      </c>
      <c r="M2682">
        <v>0</v>
      </c>
      <c r="N2682">
        <v>1</v>
      </c>
      <c r="O2682">
        <v>1</v>
      </c>
      <c r="P2682">
        <v>0</v>
      </c>
      <c r="Q2682">
        <v>0</v>
      </c>
    </row>
    <row r="2683" spans="1:17" x14ac:dyDescent="0.2">
      <c r="A2683" t="s">
        <v>20421</v>
      </c>
      <c r="B2683" t="s">
        <v>86</v>
      </c>
      <c r="C2683" t="s">
        <v>126</v>
      </c>
      <c r="D2683" t="s">
        <v>17748</v>
      </c>
      <c r="E2683" t="s">
        <v>81</v>
      </c>
      <c r="F2683" t="s">
        <v>17734</v>
      </c>
      <c r="G2683">
        <v>1</v>
      </c>
      <c r="H2683">
        <v>0</v>
      </c>
      <c r="I2683">
        <v>0</v>
      </c>
      <c r="J2683">
        <v>0</v>
      </c>
      <c r="K2683">
        <v>0</v>
      </c>
      <c r="L2683">
        <v>0</v>
      </c>
      <c r="M2683">
        <v>0</v>
      </c>
      <c r="N2683">
        <v>0</v>
      </c>
      <c r="O2683">
        <v>0</v>
      </c>
      <c r="P2683">
        <v>0</v>
      </c>
      <c r="Q2683">
        <v>0</v>
      </c>
    </row>
    <row r="2684" spans="1:17" x14ac:dyDescent="0.2">
      <c r="A2684" t="s">
        <v>20422</v>
      </c>
      <c r="B2684" t="s">
        <v>86</v>
      </c>
      <c r="C2684" t="s">
        <v>126</v>
      </c>
      <c r="D2684" t="s">
        <v>17754</v>
      </c>
      <c r="E2684" t="s">
        <v>83</v>
      </c>
      <c r="F2684" t="s">
        <v>17734</v>
      </c>
      <c r="G2684">
        <v>1</v>
      </c>
      <c r="H2684">
        <v>0</v>
      </c>
      <c r="I2684">
        <v>0</v>
      </c>
      <c r="J2684">
        <v>0</v>
      </c>
      <c r="K2684">
        <v>0</v>
      </c>
      <c r="L2684">
        <v>0</v>
      </c>
      <c r="M2684">
        <v>0</v>
      </c>
      <c r="N2684">
        <v>0</v>
      </c>
      <c r="O2684">
        <v>0</v>
      </c>
      <c r="P2684">
        <v>0</v>
      </c>
      <c r="Q2684">
        <v>0</v>
      </c>
    </row>
    <row r="2685" spans="1:17" x14ac:dyDescent="0.2">
      <c r="A2685" t="s">
        <v>20423</v>
      </c>
      <c r="B2685" t="s">
        <v>86</v>
      </c>
      <c r="C2685" t="s">
        <v>126</v>
      </c>
      <c r="D2685" t="s">
        <v>17754</v>
      </c>
      <c r="E2685" t="s">
        <v>81</v>
      </c>
      <c r="F2685" t="s">
        <v>17734</v>
      </c>
      <c r="G2685">
        <v>3</v>
      </c>
      <c r="H2685">
        <v>0</v>
      </c>
      <c r="I2685">
        <v>0</v>
      </c>
      <c r="J2685">
        <v>0</v>
      </c>
      <c r="K2685">
        <v>0</v>
      </c>
      <c r="L2685">
        <v>0</v>
      </c>
      <c r="M2685">
        <v>0</v>
      </c>
      <c r="N2685">
        <v>0</v>
      </c>
      <c r="O2685">
        <v>0</v>
      </c>
      <c r="P2685">
        <v>0</v>
      </c>
      <c r="Q2685">
        <v>0</v>
      </c>
    </row>
    <row r="2686" spans="1:17" x14ac:dyDescent="0.2">
      <c r="A2686" t="s">
        <v>20424</v>
      </c>
      <c r="B2686" t="s">
        <v>86</v>
      </c>
      <c r="C2686" t="s">
        <v>127</v>
      </c>
      <c r="D2686" t="s">
        <v>17768</v>
      </c>
      <c r="E2686" t="s">
        <v>83</v>
      </c>
      <c r="F2686" t="s">
        <v>17734</v>
      </c>
      <c r="G2686">
        <v>17</v>
      </c>
      <c r="H2686">
        <v>0</v>
      </c>
      <c r="I2686">
        <v>0</v>
      </c>
      <c r="J2686">
        <v>0</v>
      </c>
      <c r="K2686">
        <v>0</v>
      </c>
      <c r="L2686">
        <v>0</v>
      </c>
      <c r="M2686">
        <v>0</v>
      </c>
      <c r="N2686">
        <v>0</v>
      </c>
      <c r="O2686">
        <v>0</v>
      </c>
      <c r="P2686">
        <v>0</v>
      </c>
      <c r="Q2686">
        <v>0</v>
      </c>
    </row>
    <row r="2687" spans="1:17" x14ac:dyDescent="0.2">
      <c r="A2687" t="s">
        <v>20425</v>
      </c>
      <c r="B2687" t="s">
        <v>86</v>
      </c>
      <c r="C2687" t="s">
        <v>127</v>
      </c>
      <c r="D2687" t="s">
        <v>17768</v>
      </c>
      <c r="E2687" t="s">
        <v>81</v>
      </c>
      <c r="F2687" t="s">
        <v>17734</v>
      </c>
      <c r="G2687">
        <v>10</v>
      </c>
      <c r="H2687">
        <v>0</v>
      </c>
      <c r="I2687">
        <v>0</v>
      </c>
      <c r="J2687">
        <v>0</v>
      </c>
      <c r="K2687">
        <v>0</v>
      </c>
      <c r="L2687">
        <v>0</v>
      </c>
      <c r="M2687">
        <v>0</v>
      </c>
      <c r="N2687">
        <v>0</v>
      </c>
      <c r="O2687">
        <v>0</v>
      </c>
      <c r="P2687">
        <v>0</v>
      </c>
      <c r="Q2687">
        <v>0</v>
      </c>
    </row>
    <row r="2688" spans="1:17" x14ac:dyDescent="0.2">
      <c r="A2688" t="s">
        <v>20426</v>
      </c>
      <c r="B2688" t="s">
        <v>86</v>
      </c>
      <c r="C2688" t="s">
        <v>127</v>
      </c>
      <c r="D2688" t="s">
        <v>17736</v>
      </c>
      <c r="E2688" t="s">
        <v>83</v>
      </c>
      <c r="F2688" t="s">
        <v>4929</v>
      </c>
      <c r="G2688">
        <v>0</v>
      </c>
      <c r="H2688">
        <v>44</v>
      </c>
      <c r="I2688">
        <v>6</v>
      </c>
      <c r="J2688">
        <v>35</v>
      </c>
      <c r="K2688">
        <v>1</v>
      </c>
      <c r="L2688">
        <v>2</v>
      </c>
      <c r="M2688">
        <v>0</v>
      </c>
      <c r="N2688">
        <v>0</v>
      </c>
      <c r="O2688">
        <v>0</v>
      </c>
      <c r="P2688">
        <v>0</v>
      </c>
      <c r="Q2688">
        <v>0</v>
      </c>
    </row>
    <row r="2689" spans="1:17" x14ac:dyDescent="0.2">
      <c r="A2689" t="s">
        <v>20427</v>
      </c>
      <c r="B2689" t="s">
        <v>86</v>
      </c>
      <c r="C2689" t="s">
        <v>127</v>
      </c>
      <c r="D2689" t="s">
        <v>17736</v>
      </c>
      <c r="E2689" t="s">
        <v>83</v>
      </c>
      <c r="F2689" t="s">
        <v>4931</v>
      </c>
      <c r="G2689">
        <v>0</v>
      </c>
      <c r="H2689">
        <v>44</v>
      </c>
      <c r="I2689">
        <v>5</v>
      </c>
      <c r="J2689">
        <v>34</v>
      </c>
      <c r="K2689">
        <v>3</v>
      </c>
      <c r="L2689">
        <v>2</v>
      </c>
      <c r="M2689">
        <v>0</v>
      </c>
      <c r="N2689">
        <v>0</v>
      </c>
      <c r="O2689">
        <v>0</v>
      </c>
      <c r="P2689">
        <v>0</v>
      </c>
      <c r="Q2689">
        <v>0</v>
      </c>
    </row>
    <row r="2690" spans="1:17" x14ac:dyDescent="0.2">
      <c r="A2690" t="s">
        <v>20428</v>
      </c>
      <c r="B2690" t="s">
        <v>86</v>
      </c>
      <c r="C2690" t="s">
        <v>127</v>
      </c>
      <c r="D2690" t="s">
        <v>17736</v>
      </c>
      <c r="E2690" t="s">
        <v>83</v>
      </c>
      <c r="F2690" t="s">
        <v>4933</v>
      </c>
      <c r="G2690">
        <v>0</v>
      </c>
      <c r="H2690">
        <v>0</v>
      </c>
      <c r="I2690">
        <v>0</v>
      </c>
      <c r="J2690">
        <v>0</v>
      </c>
      <c r="K2690">
        <v>0</v>
      </c>
      <c r="L2690">
        <v>0</v>
      </c>
      <c r="M2690">
        <v>44</v>
      </c>
      <c r="N2690">
        <v>0</v>
      </c>
      <c r="O2690">
        <v>0</v>
      </c>
      <c r="P2690">
        <v>0</v>
      </c>
      <c r="Q2690">
        <v>0</v>
      </c>
    </row>
    <row r="2691" spans="1:17" x14ac:dyDescent="0.2">
      <c r="A2691" t="s">
        <v>20429</v>
      </c>
      <c r="B2691" t="s">
        <v>86</v>
      </c>
      <c r="C2691" t="s">
        <v>127</v>
      </c>
      <c r="D2691" t="s">
        <v>17736</v>
      </c>
      <c r="E2691" t="s">
        <v>83</v>
      </c>
      <c r="F2691" t="s">
        <v>4935</v>
      </c>
      <c r="G2691">
        <v>0</v>
      </c>
      <c r="H2691">
        <v>44</v>
      </c>
      <c r="I2691">
        <v>5</v>
      </c>
      <c r="J2691">
        <v>34</v>
      </c>
      <c r="K2691">
        <v>3</v>
      </c>
      <c r="L2691">
        <v>2</v>
      </c>
      <c r="M2691">
        <v>0</v>
      </c>
      <c r="N2691">
        <v>0</v>
      </c>
      <c r="O2691">
        <v>0</v>
      </c>
      <c r="P2691">
        <v>0</v>
      </c>
      <c r="Q2691">
        <v>0</v>
      </c>
    </row>
    <row r="2692" spans="1:17" x14ac:dyDescent="0.2">
      <c r="A2692" t="s">
        <v>20430</v>
      </c>
      <c r="B2692" t="s">
        <v>86</v>
      </c>
      <c r="C2692" t="s">
        <v>127</v>
      </c>
      <c r="D2692" t="s">
        <v>17736</v>
      </c>
      <c r="E2692" t="s">
        <v>83</v>
      </c>
      <c r="F2692" t="s">
        <v>4937</v>
      </c>
      <c r="G2692">
        <v>0</v>
      </c>
      <c r="H2692">
        <v>44</v>
      </c>
      <c r="I2692">
        <v>5</v>
      </c>
      <c r="J2692">
        <v>36</v>
      </c>
      <c r="K2692">
        <v>1</v>
      </c>
      <c r="L2692">
        <v>2</v>
      </c>
      <c r="M2692">
        <v>0</v>
      </c>
      <c r="N2692">
        <v>0</v>
      </c>
      <c r="O2692">
        <v>0</v>
      </c>
      <c r="P2692">
        <v>0</v>
      </c>
      <c r="Q2692">
        <v>0</v>
      </c>
    </row>
    <row r="2693" spans="1:17" x14ac:dyDescent="0.2">
      <c r="A2693" t="s">
        <v>20431</v>
      </c>
      <c r="B2693" t="s">
        <v>86</v>
      </c>
      <c r="C2693" t="s">
        <v>127</v>
      </c>
      <c r="D2693" t="s">
        <v>17736</v>
      </c>
      <c r="E2693" t="s">
        <v>83</v>
      </c>
      <c r="F2693" t="s">
        <v>4939</v>
      </c>
      <c r="G2693">
        <v>0</v>
      </c>
      <c r="H2693">
        <v>0</v>
      </c>
      <c r="I2693">
        <v>0</v>
      </c>
      <c r="J2693">
        <v>0</v>
      </c>
      <c r="K2693">
        <v>0</v>
      </c>
      <c r="L2693">
        <v>0</v>
      </c>
      <c r="M2693">
        <v>44</v>
      </c>
      <c r="N2693">
        <v>0</v>
      </c>
      <c r="O2693">
        <v>0</v>
      </c>
      <c r="P2693">
        <v>0</v>
      </c>
      <c r="Q2693">
        <v>0</v>
      </c>
    </row>
    <row r="2694" spans="1:17" x14ac:dyDescent="0.2">
      <c r="A2694" t="s">
        <v>20432</v>
      </c>
      <c r="B2694" t="s">
        <v>86</v>
      </c>
      <c r="C2694" t="s">
        <v>127</v>
      </c>
      <c r="D2694" t="s">
        <v>17736</v>
      </c>
      <c r="E2694" t="s">
        <v>83</v>
      </c>
      <c r="F2694" t="s">
        <v>4941</v>
      </c>
      <c r="G2694">
        <v>0</v>
      </c>
      <c r="H2694">
        <v>44</v>
      </c>
      <c r="I2694">
        <v>5</v>
      </c>
      <c r="J2694">
        <v>36</v>
      </c>
      <c r="K2694">
        <v>1</v>
      </c>
      <c r="L2694">
        <v>2</v>
      </c>
      <c r="M2694">
        <v>0</v>
      </c>
      <c r="N2694">
        <v>0</v>
      </c>
      <c r="O2694">
        <v>0</v>
      </c>
      <c r="P2694">
        <v>0</v>
      </c>
      <c r="Q2694">
        <v>0</v>
      </c>
    </row>
    <row r="2695" spans="1:17" x14ac:dyDescent="0.2">
      <c r="A2695" t="s">
        <v>20433</v>
      </c>
      <c r="B2695" t="s">
        <v>86</v>
      </c>
      <c r="C2695" t="s">
        <v>127</v>
      </c>
      <c r="D2695" t="s">
        <v>17736</v>
      </c>
      <c r="E2695" t="s">
        <v>83</v>
      </c>
      <c r="F2695" t="s">
        <v>4943</v>
      </c>
      <c r="G2695">
        <v>0</v>
      </c>
      <c r="H2695">
        <v>0</v>
      </c>
      <c r="I2695">
        <v>0</v>
      </c>
      <c r="J2695">
        <v>0</v>
      </c>
      <c r="K2695">
        <v>0</v>
      </c>
      <c r="L2695">
        <v>0</v>
      </c>
      <c r="M2695">
        <v>44</v>
      </c>
      <c r="N2695">
        <v>0</v>
      </c>
      <c r="O2695">
        <v>0</v>
      </c>
      <c r="P2695">
        <v>0</v>
      </c>
      <c r="Q2695">
        <v>0</v>
      </c>
    </row>
    <row r="2696" spans="1:17" x14ac:dyDescent="0.2">
      <c r="A2696" t="s">
        <v>20434</v>
      </c>
      <c r="B2696" t="s">
        <v>86</v>
      </c>
      <c r="C2696" t="s">
        <v>127</v>
      </c>
      <c r="D2696" t="s">
        <v>17736</v>
      </c>
      <c r="E2696" t="s">
        <v>83</v>
      </c>
      <c r="F2696" t="s">
        <v>4925</v>
      </c>
      <c r="G2696">
        <v>0</v>
      </c>
      <c r="H2696">
        <v>0</v>
      </c>
      <c r="I2696">
        <v>0</v>
      </c>
      <c r="J2696">
        <v>0</v>
      </c>
      <c r="K2696">
        <v>0</v>
      </c>
      <c r="L2696">
        <v>0</v>
      </c>
      <c r="M2696">
        <v>0</v>
      </c>
      <c r="N2696">
        <v>42</v>
      </c>
      <c r="O2696">
        <v>40</v>
      </c>
      <c r="P2696">
        <v>2</v>
      </c>
      <c r="Q2696">
        <v>0</v>
      </c>
    </row>
    <row r="2697" spans="1:17" x14ac:dyDescent="0.2">
      <c r="A2697" t="s">
        <v>20435</v>
      </c>
      <c r="B2697" t="s">
        <v>86</v>
      </c>
      <c r="C2697" t="s">
        <v>127</v>
      </c>
      <c r="D2697" t="s">
        <v>17736</v>
      </c>
      <c r="E2697" t="s">
        <v>83</v>
      </c>
      <c r="F2697" t="s">
        <v>4927</v>
      </c>
      <c r="G2697">
        <v>0</v>
      </c>
      <c r="H2697">
        <v>0</v>
      </c>
      <c r="I2697">
        <v>0</v>
      </c>
      <c r="J2697">
        <v>0</v>
      </c>
      <c r="K2697">
        <v>0</v>
      </c>
      <c r="L2697">
        <v>0</v>
      </c>
      <c r="M2697">
        <v>0</v>
      </c>
      <c r="N2697">
        <v>38</v>
      </c>
      <c r="O2697">
        <v>37</v>
      </c>
      <c r="P2697">
        <v>1</v>
      </c>
      <c r="Q2697">
        <v>0</v>
      </c>
    </row>
    <row r="2698" spans="1:17" x14ac:dyDescent="0.2">
      <c r="A2698" t="s">
        <v>20436</v>
      </c>
      <c r="B2698" t="s">
        <v>86</v>
      </c>
      <c r="C2698" t="s">
        <v>187</v>
      </c>
      <c r="D2698" t="s">
        <v>17748</v>
      </c>
      <c r="E2698" t="s">
        <v>81</v>
      </c>
      <c r="F2698" t="s">
        <v>17734</v>
      </c>
      <c r="G2698">
        <v>2</v>
      </c>
      <c r="H2698">
        <v>0</v>
      </c>
      <c r="I2698">
        <v>0</v>
      </c>
      <c r="J2698">
        <v>0</v>
      </c>
      <c r="K2698">
        <v>0</v>
      </c>
      <c r="L2698">
        <v>0</v>
      </c>
      <c r="M2698">
        <v>0</v>
      </c>
      <c r="N2698">
        <v>0</v>
      </c>
      <c r="O2698">
        <v>0</v>
      </c>
      <c r="P2698">
        <v>0</v>
      </c>
      <c r="Q2698">
        <v>0</v>
      </c>
    </row>
    <row r="2699" spans="1:17" x14ac:dyDescent="0.2">
      <c r="A2699" t="s">
        <v>20437</v>
      </c>
      <c r="B2699" t="s">
        <v>86</v>
      </c>
      <c r="C2699" t="s">
        <v>187</v>
      </c>
      <c r="D2699" t="s">
        <v>17754</v>
      </c>
      <c r="E2699" t="s">
        <v>83</v>
      </c>
      <c r="F2699" t="s">
        <v>17734</v>
      </c>
      <c r="G2699">
        <v>4</v>
      </c>
      <c r="H2699">
        <v>0</v>
      </c>
      <c r="I2699">
        <v>0</v>
      </c>
      <c r="J2699">
        <v>0</v>
      </c>
      <c r="K2699">
        <v>0</v>
      </c>
      <c r="L2699">
        <v>0</v>
      </c>
      <c r="M2699">
        <v>0</v>
      </c>
      <c r="N2699">
        <v>0</v>
      </c>
      <c r="O2699">
        <v>0</v>
      </c>
      <c r="P2699">
        <v>0</v>
      </c>
      <c r="Q2699">
        <v>0</v>
      </c>
    </row>
    <row r="2700" spans="1:17" x14ac:dyDescent="0.2">
      <c r="A2700" t="s">
        <v>20438</v>
      </c>
      <c r="B2700" t="s">
        <v>86</v>
      </c>
      <c r="C2700" t="s">
        <v>188</v>
      </c>
      <c r="D2700" t="s">
        <v>17768</v>
      </c>
      <c r="E2700" t="s">
        <v>83</v>
      </c>
      <c r="F2700" t="s">
        <v>17734</v>
      </c>
      <c r="G2700">
        <v>6</v>
      </c>
      <c r="H2700">
        <v>0</v>
      </c>
      <c r="I2700">
        <v>0</v>
      </c>
      <c r="J2700">
        <v>0</v>
      </c>
      <c r="K2700">
        <v>0</v>
      </c>
      <c r="L2700">
        <v>0</v>
      </c>
      <c r="M2700">
        <v>0</v>
      </c>
      <c r="N2700">
        <v>0</v>
      </c>
      <c r="O2700">
        <v>0</v>
      </c>
      <c r="P2700">
        <v>0</v>
      </c>
      <c r="Q2700">
        <v>0</v>
      </c>
    </row>
    <row r="2701" spans="1:17" x14ac:dyDescent="0.2">
      <c r="A2701" t="s">
        <v>20439</v>
      </c>
      <c r="B2701" t="s">
        <v>86</v>
      </c>
      <c r="C2701" t="s">
        <v>188</v>
      </c>
      <c r="D2701" t="s">
        <v>17768</v>
      </c>
      <c r="E2701" t="s">
        <v>81</v>
      </c>
      <c r="F2701" t="s">
        <v>17734</v>
      </c>
      <c r="G2701">
        <v>2</v>
      </c>
      <c r="H2701">
        <v>0</v>
      </c>
      <c r="I2701">
        <v>0</v>
      </c>
      <c r="J2701">
        <v>0</v>
      </c>
      <c r="K2701">
        <v>0</v>
      </c>
      <c r="L2701">
        <v>0</v>
      </c>
      <c r="M2701">
        <v>0</v>
      </c>
      <c r="N2701">
        <v>0</v>
      </c>
      <c r="O2701">
        <v>0</v>
      </c>
      <c r="P2701">
        <v>0</v>
      </c>
      <c r="Q2701">
        <v>0</v>
      </c>
    </row>
    <row r="2702" spans="1:17" x14ac:dyDescent="0.2">
      <c r="A2702" t="s">
        <v>20440</v>
      </c>
      <c r="B2702" t="s">
        <v>86</v>
      </c>
      <c r="C2702" t="s">
        <v>188</v>
      </c>
      <c r="D2702" t="s">
        <v>17736</v>
      </c>
      <c r="E2702" t="s">
        <v>83</v>
      </c>
      <c r="F2702" t="s">
        <v>4929</v>
      </c>
      <c r="G2702">
        <v>0</v>
      </c>
      <c r="H2702">
        <v>17</v>
      </c>
      <c r="I2702">
        <v>3</v>
      </c>
      <c r="J2702">
        <v>13</v>
      </c>
      <c r="K2702">
        <v>1</v>
      </c>
      <c r="L2702">
        <v>0</v>
      </c>
      <c r="M2702">
        <v>0</v>
      </c>
      <c r="N2702">
        <v>0</v>
      </c>
      <c r="O2702">
        <v>0</v>
      </c>
      <c r="P2702">
        <v>0</v>
      </c>
      <c r="Q2702">
        <v>0</v>
      </c>
    </row>
    <row r="2703" spans="1:17" x14ac:dyDescent="0.2">
      <c r="A2703" t="s">
        <v>20441</v>
      </c>
      <c r="B2703" t="s">
        <v>86</v>
      </c>
      <c r="C2703" t="s">
        <v>188</v>
      </c>
      <c r="D2703" t="s">
        <v>17736</v>
      </c>
      <c r="E2703" t="s">
        <v>83</v>
      </c>
      <c r="F2703" t="s">
        <v>4931</v>
      </c>
      <c r="G2703">
        <v>0</v>
      </c>
      <c r="H2703">
        <v>17</v>
      </c>
      <c r="I2703">
        <v>3</v>
      </c>
      <c r="J2703">
        <v>12</v>
      </c>
      <c r="K2703">
        <v>1</v>
      </c>
      <c r="L2703">
        <v>1</v>
      </c>
      <c r="M2703">
        <v>0</v>
      </c>
      <c r="N2703">
        <v>0</v>
      </c>
      <c r="O2703">
        <v>0</v>
      </c>
      <c r="P2703">
        <v>0</v>
      </c>
      <c r="Q2703">
        <v>0</v>
      </c>
    </row>
    <row r="2704" spans="1:17" x14ac:dyDescent="0.2">
      <c r="A2704" t="s">
        <v>20442</v>
      </c>
      <c r="B2704" t="s">
        <v>86</v>
      </c>
      <c r="C2704" t="s">
        <v>188</v>
      </c>
      <c r="D2704" t="s">
        <v>17736</v>
      </c>
      <c r="E2704" t="s">
        <v>83</v>
      </c>
      <c r="F2704" t="s">
        <v>4933</v>
      </c>
      <c r="G2704">
        <v>0</v>
      </c>
      <c r="H2704">
        <v>0</v>
      </c>
      <c r="I2704">
        <v>0</v>
      </c>
      <c r="J2704">
        <v>0</v>
      </c>
      <c r="K2704">
        <v>0</v>
      </c>
      <c r="L2704">
        <v>0</v>
      </c>
      <c r="M2704">
        <v>17</v>
      </c>
      <c r="N2704">
        <v>0</v>
      </c>
      <c r="O2704">
        <v>0</v>
      </c>
      <c r="P2704">
        <v>0</v>
      </c>
      <c r="Q2704">
        <v>0</v>
      </c>
    </row>
    <row r="2705" spans="1:17" x14ac:dyDescent="0.2">
      <c r="A2705" t="s">
        <v>20443</v>
      </c>
      <c r="B2705" t="s">
        <v>86</v>
      </c>
      <c r="C2705" t="s">
        <v>188</v>
      </c>
      <c r="D2705" t="s">
        <v>17736</v>
      </c>
      <c r="E2705" t="s">
        <v>83</v>
      </c>
      <c r="F2705" t="s">
        <v>4935</v>
      </c>
      <c r="G2705">
        <v>0</v>
      </c>
      <c r="H2705">
        <v>17</v>
      </c>
      <c r="I2705">
        <v>3</v>
      </c>
      <c r="J2705">
        <v>12</v>
      </c>
      <c r="K2705">
        <v>1</v>
      </c>
      <c r="L2705">
        <v>1</v>
      </c>
      <c r="M2705">
        <v>0</v>
      </c>
      <c r="N2705">
        <v>0</v>
      </c>
      <c r="O2705">
        <v>0</v>
      </c>
      <c r="P2705">
        <v>0</v>
      </c>
      <c r="Q2705">
        <v>0</v>
      </c>
    </row>
    <row r="2706" spans="1:17" x14ac:dyDescent="0.2">
      <c r="A2706" t="s">
        <v>20444</v>
      </c>
      <c r="B2706" t="s">
        <v>86</v>
      </c>
      <c r="C2706" t="s">
        <v>188</v>
      </c>
      <c r="D2706" t="s">
        <v>17736</v>
      </c>
      <c r="E2706" t="s">
        <v>83</v>
      </c>
      <c r="F2706" t="s">
        <v>4937</v>
      </c>
      <c r="G2706">
        <v>0</v>
      </c>
      <c r="H2706">
        <v>17</v>
      </c>
      <c r="I2706">
        <v>3</v>
      </c>
      <c r="J2706">
        <v>13</v>
      </c>
      <c r="K2706">
        <v>0</v>
      </c>
      <c r="L2706">
        <v>1</v>
      </c>
      <c r="M2706">
        <v>0</v>
      </c>
      <c r="N2706">
        <v>0</v>
      </c>
      <c r="O2706">
        <v>0</v>
      </c>
      <c r="P2706">
        <v>0</v>
      </c>
      <c r="Q2706">
        <v>0</v>
      </c>
    </row>
    <row r="2707" spans="1:17" x14ac:dyDescent="0.2">
      <c r="A2707" t="s">
        <v>20445</v>
      </c>
      <c r="B2707" t="s">
        <v>86</v>
      </c>
      <c r="C2707" t="s">
        <v>188</v>
      </c>
      <c r="D2707" t="s">
        <v>17736</v>
      </c>
      <c r="E2707" t="s">
        <v>83</v>
      </c>
      <c r="F2707" t="s">
        <v>4939</v>
      </c>
      <c r="G2707">
        <v>0</v>
      </c>
      <c r="H2707">
        <v>0</v>
      </c>
      <c r="I2707">
        <v>0</v>
      </c>
      <c r="J2707">
        <v>0</v>
      </c>
      <c r="K2707">
        <v>0</v>
      </c>
      <c r="L2707">
        <v>0</v>
      </c>
      <c r="M2707">
        <v>17</v>
      </c>
      <c r="N2707">
        <v>0</v>
      </c>
      <c r="O2707">
        <v>0</v>
      </c>
      <c r="P2707">
        <v>0</v>
      </c>
      <c r="Q2707">
        <v>0</v>
      </c>
    </row>
    <row r="2708" spans="1:17" x14ac:dyDescent="0.2">
      <c r="A2708" t="s">
        <v>20446</v>
      </c>
      <c r="B2708" t="s">
        <v>86</v>
      </c>
      <c r="C2708" t="s">
        <v>188</v>
      </c>
      <c r="D2708" t="s">
        <v>17736</v>
      </c>
      <c r="E2708" t="s">
        <v>83</v>
      </c>
      <c r="F2708" t="s">
        <v>4941</v>
      </c>
      <c r="G2708">
        <v>0</v>
      </c>
      <c r="H2708">
        <v>17</v>
      </c>
      <c r="I2708">
        <v>3</v>
      </c>
      <c r="J2708">
        <v>12</v>
      </c>
      <c r="K2708">
        <v>2</v>
      </c>
      <c r="L2708">
        <v>0</v>
      </c>
      <c r="M2708">
        <v>0</v>
      </c>
      <c r="N2708">
        <v>0</v>
      </c>
      <c r="O2708">
        <v>0</v>
      </c>
      <c r="P2708">
        <v>0</v>
      </c>
      <c r="Q2708">
        <v>0</v>
      </c>
    </row>
    <row r="2709" spans="1:17" x14ac:dyDescent="0.2">
      <c r="A2709" t="s">
        <v>20447</v>
      </c>
      <c r="B2709" t="s">
        <v>86</v>
      </c>
      <c r="C2709" t="s">
        <v>188</v>
      </c>
      <c r="D2709" t="s">
        <v>17736</v>
      </c>
      <c r="E2709" t="s">
        <v>83</v>
      </c>
      <c r="F2709" t="s">
        <v>4943</v>
      </c>
      <c r="G2709">
        <v>0</v>
      </c>
      <c r="H2709">
        <v>0</v>
      </c>
      <c r="I2709">
        <v>0</v>
      </c>
      <c r="J2709">
        <v>0</v>
      </c>
      <c r="K2709">
        <v>0</v>
      </c>
      <c r="L2709">
        <v>0</v>
      </c>
      <c r="M2709">
        <v>17</v>
      </c>
      <c r="N2709">
        <v>0</v>
      </c>
      <c r="O2709">
        <v>0</v>
      </c>
      <c r="P2709">
        <v>0</v>
      </c>
      <c r="Q2709">
        <v>0</v>
      </c>
    </row>
    <row r="2710" spans="1:17" x14ac:dyDescent="0.2">
      <c r="A2710" t="s">
        <v>20448</v>
      </c>
      <c r="B2710" t="s">
        <v>86</v>
      </c>
      <c r="C2710" t="s">
        <v>188</v>
      </c>
      <c r="D2710" t="s">
        <v>17736</v>
      </c>
      <c r="E2710" t="s">
        <v>83</v>
      </c>
      <c r="F2710" t="s">
        <v>4925</v>
      </c>
      <c r="G2710">
        <v>0</v>
      </c>
      <c r="H2710">
        <v>0</v>
      </c>
      <c r="I2710">
        <v>0</v>
      </c>
      <c r="J2710">
        <v>0</v>
      </c>
      <c r="K2710">
        <v>0</v>
      </c>
      <c r="L2710">
        <v>0</v>
      </c>
      <c r="M2710">
        <v>0</v>
      </c>
      <c r="N2710">
        <v>16</v>
      </c>
      <c r="O2710">
        <v>15</v>
      </c>
      <c r="P2710">
        <v>0</v>
      </c>
      <c r="Q2710">
        <v>1</v>
      </c>
    </row>
    <row r="2711" spans="1:17" x14ac:dyDescent="0.2">
      <c r="A2711" t="s">
        <v>20449</v>
      </c>
      <c r="B2711" t="s">
        <v>86</v>
      </c>
      <c r="C2711" t="s">
        <v>188</v>
      </c>
      <c r="D2711" t="s">
        <v>17736</v>
      </c>
      <c r="E2711" t="s">
        <v>83</v>
      </c>
      <c r="F2711" t="s">
        <v>4927</v>
      </c>
      <c r="G2711">
        <v>0</v>
      </c>
      <c r="H2711">
        <v>0</v>
      </c>
      <c r="I2711">
        <v>0</v>
      </c>
      <c r="J2711">
        <v>0</v>
      </c>
      <c r="K2711">
        <v>0</v>
      </c>
      <c r="L2711">
        <v>0</v>
      </c>
      <c r="M2711">
        <v>0</v>
      </c>
      <c r="N2711">
        <v>16</v>
      </c>
      <c r="O2711">
        <v>15</v>
      </c>
      <c r="P2711">
        <v>0</v>
      </c>
      <c r="Q2711">
        <v>1</v>
      </c>
    </row>
    <row r="2712" spans="1:17" x14ac:dyDescent="0.2">
      <c r="A2712" t="s">
        <v>20450</v>
      </c>
      <c r="B2712" t="s">
        <v>86</v>
      </c>
      <c r="C2712" t="s">
        <v>188</v>
      </c>
      <c r="D2712" t="s">
        <v>17736</v>
      </c>
      <c r="E2712" t="s">
        <v>83</v>
      </c>
      <c r="F2712" t="s">
        <v>17734</v>
      </c>
      <c r="G2712">
        <v>17</v>
      </c>
      <c r="H2712">
        <v>0</v>
      </c>
      <c r="I2712">
        <v>0</v>
      </c>
      <c r="J2712">
        <v>0</v>
      </c>
      <c r="K2712">
        <v>0</v>
      </c>
      <c r="L2712">
        <v>0</v>
      </c>
      <c r="M2712">
        <v>0</v>
      </c>
      <c r="N2712">
        <v>0</v>
      </c>
      <c r="O2712">
        <v>0</v>
      </c>
      <c r="P2712">
        <v>0</v>
      </c>
      <c r="Q2712">
        <v>0</v>
      </c>
    </row>
    <row r="2713" spans="1:17" x14ac:dyDescent="0.2">
      <c r="A2713" t="s">
        <v>20451</v>
      </c>
      <c r="B2713" t="s">
        <v>86</v>
      </c>
      <c r="C2713" t="s">
        <v>188</v>
      </c>
      <c r="D2713" t="s">
        <v>17736</v>
      </c>
      <c r="E2713" t="s">
        <v>81</v>
      </c>
      <c r="F2713" t="s">
        <v>4929</v>
      </c>
      <c r="G2713">
        <v>0</v>
      </c>
      <c r="H2713">
        <v>11</v>
      </c>
      <c r="I2713">
        <v>1</v>
      </c>
      <c r="J2713">
        <v>10</v>
      </c>
      <c r="K2713">
        <v>0</v>
      </c>
      <c r="L2713">
        <v>0</v>
      </c>
      <c r="M2713">
        <v>0</v>
      </c>
      <c r="N2713">
        <v>0</v>
      </c>
      <c r="O2713">
        <v>0</v>
      </c>
      <c r="P2713">
        <v>0</v>
      </c>
      <c r="Q2713">
        <v>0</v>
      </c>
    </row>
    <row r="2714" spans="1:17" x14ac:dyDescent="0.2">
      <c r="A2714" t="s">
        <v>20452</v>
      </c>
      <c r="B2714" t="s">
        <v>86</v>
      </c>
      <c r="C2714" t="s">
        <v>188</v>
      </c>
      <c r="D2714" t="s">
        <v>17736</v>
      </c>
      <c r="E2714" t="s">
        <v>81</v>
      </c>
      <c r="F2714" t="s">
        <v>4931</v>
      </c>
      <c r="G2714">
        <v>0</v>
      </c>
      <c r="H2714">
        <v>11</v>
      </c>
      <c r="I2714">
        <v>1</v>
      </c>
      <c r="J2714">
        <v>10</v>
      </c>
      <c r="K2714">
        <v>0</v>
      </c>
      <c r="L2714">
        <v>0</v>
      </c>
      <c r="M2714">
        <v>0</v>
      </c>
      <c r="N2714">
        <v>0</v>
      </c>
      <c r="O2714">
        <v>0</v>
      </c>
      <c r="P2714">
        <v>0</v>
      </c>
      <c r="Q2714">
        <v>0</v>
      </c>
    </row>
    <row r="2715" spans="1:17" x14ac:dyDescent="0.2">
      <c r="A2715" t="s">
        <v>20453</v>
      </c>
      <c r="B2715" t="s">
        <v>86</v>
      </c>
      <c r="C2715" t="s">
        <v>188</v>
      </c>
      <c r="D2715" t="s">
        <v>17736</v>
      </c>
      <c r="E2715" t="s">
        <v>81</v>
      </c>
      <c r="F2715" t="s">
        <v>4933</v>
      </c>
      <c r="G2715">
        <v>0</v>
      </c>
      <c r="H2715">
        <v>0</v>
      </c>
      <c r="I2715">
        <v>0</v>
      </c>
      <c r="J2715">
        <v>0</v>
      </c>
      <c r="K2715">
        <v>0</v>
      </c>
      <c r="L2715">
        <v>0</v>
      </c>
      <c r="M2715">
        <v>11</v>
      </c>
      <c r="N2715">
        <v>0</v>
      </c>
      <c r="O2715">
        <v>0</v>
      </c>
      <c r="P2715">
        <v>0</v>
      </c>
      <c r="Q2715">
        <v>0</v>
      </c>
    </row>
    <row r="2716" spans="1:17" x14ac:dyDescent="0.2">
      <c r="A2716" t="s">
        <v>20454</v>
      </c>
      <c r="B2716" t="s">
        <v>86</v>
      </c>
      <c r="C2716" t="s">
        <v>188</v>
      </c>
      <c r="D2716" t="s">
        <v>17736</v>
      </c>
      <c r="E2716" t="s">
        <v>81</v>
      </c>
      <c r="F2716" t="s">
        <v>4935</v>
      </c>
      <c r="G2716">
        <v>0</v>
      </c>
      <c r="H2716">
        <v>11</v>
      </c>
      <c r="I2716">
        <v>1</v>
      </c>
      <c r="J2716">
        <v>10</v>
      </c>
      <c r="K2716">
        <v>0</v>
      </c>
      <c r="L2716">
        <v>0</v>
      </c>
      <c r="M2716">
        <v>0</v>
      </c>
      <c r="N2716">
        <v>0</v>
      </c>
      <c r="O2716">
        <v>0</v>
      </c>
      <c r="P2716">
        <v>0</v>
      </c>
      <c r="Q2716">
        <v>0</v>
      </c>
    </row>
    <row r="2717" spans="1:17" x14ac:dyDescent="0.2">
      <c r="A2717" t="s">
        <v>20455</v>
      </c>
      <c r="B2717" t="s">
        <v>86</v>
      </c>
      <c r="C2717" t="s">
        <v>188</v>
      </c>
      <c r="D2717" t="s">
        <v>17736</v>
      </c>
      <c r="E2717" t="s">
        <v>81</v>
      </c>
      <c r="F2717" t="s">
        <v>4937</v>
      </c>
      <c r="G2717">
        <v>0</v>
      </c>
      <c r="H2717">
        <v>11</v>
      </c>
      <c r="I2717">
        <v>1</v>
      </c>
      <c r="J2717">
        <v>10</v>
      </c>
      <c r="K2717">
        <v>0</v>
      </c>
      <c r="L2717">
        <v>0</v>
      </c>
      <c r="M2717">
        <v>0</v>
      </c>
      <c r="N2717">
        <v>0</v>
      </c>
      <c r="O2717">
        <v>0</v>
      </c>
      <c r="P2717">
        <v>0</v>
      </c>
      <c r="Q2717">
        <v>0</v>
      </c>
    </row>
    <row r="2718" spans="1:17" x14ac:dyDescent="0.2">
      <c r="A2718" t="s">
        <v>20456</v>
      </c>
      <c r="B2718" t="s">
        <v>86</v>
      </c>
      <c r="C2718" t="s">
        <v>188</v>
      </c>
      <c r="D2718" t="s">
        <v>17736</v>
      </c>
      <c r="E2718" t="s">
        <v>81</v>
      </c>
      <c r="F2718" t="s">
        <v>4939</v>
      </c>
      <c r="G2718">
        <v>0</v>
      </c>
      <c r="H2718">
        <v>0</v>
      </c>
      <c r="I2718">
        <v>0</v>
      </c>
      <c r="J2718">
        <v>0</v>
      </c>
      <c r="K2718">
        <v>0</v>
      </c>
      <c r="L2718">
        <v>0</v>
      </c>
      <c r="M2718">
        <v>11</v>
      </c>
      <c r="N2718">
        <v>0</v>
      </c>
      <c r="O2718">
        <v>0</v>
      </c>
      <c r="P2718">
        <v>0</v>
      </c>
      <c r="Q2718">
        <v>0</v>
      </c>
    </row>
    <row r="2719" spans="1:17" x14ac:dyDescent="0.2">
      <c r="A2719" t="s">
        <v>20457</v>
      </c>
      <c r="B2719" t="s">
        <v>86</v>
      </c>
      <c r="C2719" t="s">
        <v>188</v>
      </c>
      <c r="D2719" t="s">
        <v>17736</v>
      </c>
      <c r="E2719" t="s">
        <v>81</v>
      </c>
      <c r="F2719" t="s">
        <v>4941</v>
      </c>
      <c r="G2719">
        <v>0</v>
      </c>
      <c r="H2719">
        <v>11</v>
      </c>
      <c r="I2719">
        <v>1</v>
      </c>
      <c r="J2719">
        <v>10</v>
      </c>
      <c r="K2719">
        <v>0</v>
      </c>
      <c r="L2719">
        <v>0</v>
      </c>
      <c r="M2719">
        <v>0</v>
      </c>
      <c r="N2719">
        <v>0</v>
      </c>
      <c r="O2719">
        <v>0</v>
      </c>
      <c r="P2719">
        <v>0</v>
      </c>
      <c r="Q2719">
        <v>0</v>
      </c>
    </row>
    <row r="2720" spans="1:17" x14ac:dyDescent="0.2">
      <c r="A2720" t="s">
        <v>20458</v>
      </c>
      <c r="B2720" t="s">
        <v>86</v>
      </c>
      <c r="C2720" t="s">
        <v>188</v>
      </c>
      <c r="D2720" t="s">
        <v>17736</v>
      </c>
      <c r="E2720" t="s">
        <v>81</v>
      </c>
      <c r="F2720" t="s">
        <v>4943</v>
      </c>
      <c r="G2720">
        <v>0</v>
      </c>
      <c r="H2720">
        <v>0</v>
      </c>
      <c r="I2720">
        <v>0</v>
      </c>
      <c r="J2720">
        <v>0</v>
      </c>
      <c r="K2720">
        <v>0</v>
      </c>
      <c r="L2720">
        <v>0</v>
      </c>
      <c r="M2720">
        <v>11</v>
      </c>
      <c r="N2720">
        <v>0</v>
      </c>
      <c r="O2720">
        <v>0</v>
      </c>
      <c r="P2720">
        <v>0</v>
      </c>
      <c r="Q2720">
        <v>0</v>
      </c>
    </row>
    <row r="2721" spans="1:17" x14ac:dyDescent="0.2">
      <c r="A2721" t="s">
        <v>20459</v>
      </c>
      <c r="B2721" t="s">
        <v>86</v>
      </c>
      <c r="C2721" t="s">
        <v>188</v>
      </c>
      <c r="D2721" t="s">
        <v>17736</v>
      </c>
      <c r="E2721" t="s">
        <v>81</v>
      </c>
      <c r="F2721" t="s">
        <v>4925</v>
      </c>
      <c r="G2721">
        <v>0</v>
      </c>
      <c r="H2721">
        <v>0</v>
      </c>
      <c r="I2721">
        <v>0</v>
      </c>
      <c r="J2721">
        <v>0</v>
      </c>
      <c r="K2721">
        <v>0</v>
      </c>
      <c r="L2721">
        <v>0</v>
      </c>
      <c r="M2721">
        <v>0</v>
      </c>
      <c r="N2721">
        <v>7</v>
      </c>
      <c r="O2721">
        <v>7</v>
      </c>
      <c r="P2721">
        <v>0</v>
      </c>
      <c r="Q2721">
        <v>0</v>
      </c>
    </row>
    <row r="2722" spans="1:17" x14ac:dyDescent="0.2">
      <c r="A2722" t="s">
        <v>20460</v>
      </c>
      <c r="B2722" t="s">
        <v>86</v>
      </c>
      <c r="C2722" t="s">
        <v>188</v>
      </c>
      <c r="D2722" t="s">
        <v>17736</v>
      </c>
      <c r="E2722" t="s">
        <v>81</v>
      </c>
      <c r="F2722" t="s">
        <v>4927</v>
      </c>
      <c r="G2722">
        <v>0</v>
      </c>
      <c r="H2722">
        <v>0</v>
      </c>
      <c r="I2722">
        <v>0</v>
      </c>
      <c r="J2722">
        <v>0</v>
      </c>
      <c r="K2722">
        <v>0</v>
      </c>
      <c r="L2722">
        <v>0</v>
      </c>
      <c r="M2722">
        <v>0</v>
      </c>
      <c r="N2722">
        <v>7</v>
      </c>
      <c r="O2722">
        <v>7</v>
      </c>
      <c r="P2722">
        <v>0</v>
      </c>
      <c r="Q2722">
        <v>0</v>
      </c>
    </row>
    <row r="2723" spans="1:17" x14ac:dyDescent="0.2">
      <c r="A2723" t="s">
        <v>20461</v>
      </c>
      <c r="B2723" t="s">
        <v>86</v>
      </c>
      <c r="C2723" t="s">
        <v>188</v>
      </c>
      <c r="D2723" t="s">
        <v>17736</v>
      </c>
      <c r="E2723" t="s">
        <v>81</v>
      </c>
      <c r="F2723" t="s">
        <v>17734</v>
      </c>
      <c r="G2723">
        <v>11</v>
      </c>
      <c r="H2723">
        <v>0</v>
      </c>
      <c r="I2723">
        <v>0</v>
      </c>
      <c r="J2723">
        <v>0</v>
      </c>
      <c r="K2723">
        <v>0</v>
      </c>
      <c r="L2723">
        <v>0</v>
      </c>
      <c r="M2723">
        <v>0</v>
      </c>
      <c r="N2723">
        <v>0</v>
      </c>
      <c r="O2723">
        <v>0</v>
      </c>
      <c r="P2723">
        <v>0</v>
      </c>
      <c r="Q2723">
        <v>0</v>
      </c>
    </row>
    <row r="2724" spans="1:17" x14ac:dyDescent="0.2">
      <c r="A2724" t="s">
        <v>20462</v>
      </c>
      <c r="B2724" t="s">
        <v>86</v>
      </c>
      <c r="C2724" t="s">
        <v>188</v>
      </c>
      <c r="D2724" t="s">
        <v>17754</v>
      </c>
      <c r="E2724" t="s">
        <v>83</v>
      </c>
      <c r="F2724" t="s">
        <v>17734</v>
      </c>
      <c r="G2724">
        <v>6</v>
      </c>
      <c r="H2724">
        <v>0</v>
      </c>
      <c r="I2724">
        <v>0</v>
      </c>
      <c r="J2724">
        <v>0</v>
      </c>
      <c r="K2724">
        <v>0</v>
      </c>
      <c r="L2724">
        <v>0</v>
      </c>
      <c r="M2724">
        <v>0</v>
      </c>
      <c r="N2724">
        <v>0</v>
      </c>
      <c r="O2724">
        <v>0</v>
      </c>
      <c r="P2724">
        <v>0</v>
      </c>
      <c r="Q2724">
        <v>0</v>
      </c>
    </row>
    <row r="2725" spans="1:17" x14ac:dyDescent="0.2">
      <c r="A2725" t="s">
        <v>20463</v>
      </c>
      <c r="B2725" t="s">
        <v>86</v>
      </c>
      <c r="C2725" t="s">
        <v>188</v>
      </c>
      <c r="D2725" t="s">
        <v>17754</v>
      </c>
      <c r="E2725" t="s">
        <v>81</v>
      </c>
      <c r="F2725" t="s">
        <v>17734</v>
      </c>
      <c r="G2725">
        <v>3</v>
      </c>
      <c r="H2725">
        <v>0</v>
      </c>
      <c r="I2725">
        <v>0</v>
      </c>
      <c r="J2725">
        <v>0</v>
      </c>
      <c r="K2725">
        <v>0</v>
      </c>
      <c r="L2725">
        <v>0</v>
      </c>
      <c r="M2725">
        <v>0</v>
      </c>
      <c r="N2725">
        <v>0</v>
      </c>
      <c r="O2725">
        <v>0</v>
      </c>
      <c r="P2725">
        <v>0</v>
      </c>
      <c r="Q2725">
        <v>0</v>
      </c>
    </row>
    <row r="2726" spans="1:17" x14ac:dyDescent="0.2">
      <c r="A2726" t="s">
        <v>20464</v>
      </c>
      <c r="B2726" t="s">
        <v>86</v>
      </c>
      <c r="C2726" t="s">
        <v>189</v>
      </c>
      <c r="D2726" t="s">
        <v>17768</v>
      </c>
      <c r="E2726" t="s">
        <v>83</v>
      </c>
      <c r="F2726" t="s">
        <v>17734</v>
      </c>
      <c r="G2726">
        <v>12</v>
      </c>
      <c r="H2726">
        <v>0</v>
      </c>
      <c r="I2726">
        <v>0</v>
      </c>
      <c r="J2726">
        <v>0</v>
      </c>
      <c r="K2726">
        <v>0</v>
      </c>
      <c r="L2726">
        <v>0</v>
      </c>
      <c r="M2726">
        <v>0</v>
      </c>
      <c r="N2726">
        <v>0</v>
      </c>
      <c r="O2726">
        <v>0</v>
      </c>
      <c r="P2726">
        <v>0</v>
      </c>
      <c r="Q2726">
        <v>0</v>
      </c>
    </row>
    <row r="2727" spans="1:17" x14ac:dyDescent="0.2">
      <c r="A2727" t="s">
        <v>20465</v>
      </c>
      <c r="B2727" t="s">
        <v>86</v>
      </c>
      <c r="C2727" t="s">
        <v>189</v>
      </c>
      <c r="D2727" t="s">
        <v>17768</v>
      </c>
      <c r="E2727" t="s">
        <v>81</v>
      </c>
      <c r="F2727" t="s">
        <v>17734</v>
      </c>
      <c r="G2727">
        <v>23</v>
      </c>
      <c r="H2727">
        <v>0</v>
      </c>
      <c r="I2727">
        <v>0</v>
      </c>
      <c r="J2727">
        <v>0</v>
      </c>
      <c r="K2727">
        <v>0</v>
      </c>
      <c r="L2727">
        <v>0</v>
      </c>
      <c r="M2727">
        <v>0</v>
      </c>
      <c r="N2727">
        <v>0</v>
      </c>
      <c r="O2727">
        <v>0</v>
      </c>
      <c r="P2727">
        <v>0</v>
      </c>
      <c r="Q2727">
        <v>0</v>
      </c>
    </row>
    <row r="2728" spans="1:17" x14ac:dyDescent="0.2">
      <c r="A2728" t="s">
        <v>20466</v>
      </c>
      <c r="B2728" t="s">
        <v>86</v>
      </c>
      <c r="C2728" t="s">
        <v>248</v>
      </c>
      <c r="D2728" t="s">
        <v>17736</v>
      </c>
      <c r="E2728" t="s">
        <v>83</v>
      </c>
      <c r="F2728" t="s">
        <v>4939</v>
      </c>
      <c r="G2728">
        <v>0</v>
      </c>
      <c r="H2728">
        <v>0</v>
      </c>
      <c r="I2728">
        <v>0</v>
      </c>
      <c r="J2728">
        <v>0</v>
      </c>
      <c r="K2728">
        <v>0</v>
      </c>
      <c r="L2728">
        <v>0</v>
      </c>
      <c r="M2728">
        <v>44</v>
      </c>
      <c r="N2728">
        <v>0</v>
      </c>
      <c r="O2728">
        <v>0</v>
      </c>
      <c r="P2728">
        <v>0</v>
      </c>
      <c r="Q2728">
        <v>0</v>
      </c>
    </row>
    <row r="2729" spans="1:17" x14ac:dyDescent="0.2">
      <c r="A2729" t="s">
        <v>20467</v>
      </c>
      <c r="B2729" t="s">
        <v>86</v>
      </c>
      <c r="C2729" t="s">
        <v>248</v>
      </c>
      <c r="D2729" t="s">
        <v>17736</v>
      </c>
      <c r="E2729" t="s">
        <v>83</v>
      </c>
      <c r="F2729" t="s">
        <v>4941</v>
      </c>
      <c r="G2729">
        <v>0</v>
      </c>
      <c r="H2729">
        <v>44</v>
      </c>
      <c r="I2729">
        <v>3</v>
      </c>
      <c r="J2729">
        <v>39</v>
      </c>
      <c r="K2729">
        <v>1</v>
      </c>
      <c r="L2729">
        <v>1</v>
      </c>
      <c r="M2729">
        <v>0</v>
      </c>
      <c r="N2729">
        <v>0</v>
      </c>
      <c r="O2729">
        <v>0</v>
      </c>
      <c r="P2729">
        <v>0</v>
      </c>
      <c r="Q2729">
        <v>0</v>
      </c>
    </row>
    <row r="2730" spans="1:17" x14ac:dyDescent="0.2">
      <c r="A2730" t="s">
        <v>20468</v>
      </c>
      <c r="B2730" t="s">
        <v>86</v>
      </c>
      <c r="C2730" t="s">
        <v>248</v>
      </c>
      <c r="D2730" t="s">
        <v>17736</v>
      </c>
      <c r="E2730" t="s">
        <v>83</v>
      </c>
      <c r="F2730" t="s">
        <v>4943</v>
      </c>
      <c r="G2730">
        <v>0</v>
      </c>
      <c r="H2730">
        <v>0</v>
      </c>
      <c r="I2730">
        <v>0</v>
      </c>
      <c r="J2730">
        <v>0</v>
      </c>
      <c r="K2730">
        <v>0</v>
      </c>
      <c r="L2730">
        <v>0</v>
      </c>
      <c r="M2730">
        <v>44</v>
      </c>
      <c r="N2730">
        <v>0</v>
      </c>
      <c r="O2730">
        <v>0</v>
      </c>
      <c r="P2730">
        <v>0</v>
      </c>
      <c r="Q2730">
        <v>0</v>
      </c>
    </row>
    <row r="2731" spans="1:17" x14ac:dyDescent="0.2">
      <c r="A2731" t="s">
        <v>20469</v>
      </c>
      <c r="B2731" t="s">
        <v>86</v>
      </c>
      <c r="C2731" t="s">
        <v>248</v>
      </c>
      <c r="D2731" t="s">
        <v>17736</v>
      </c>
      <c r="E2731" t="s">
        <v>83</v>
      </c>
      <c r="F2731" t="s">
        <v>4925</v>
      </c>
      <c r="G2731">
        <v>0</v>
      </c>
      <c r="H2731">
        <v>0</v>
      </c>
      <c r="I2731">
        <v>0</v>
      </c>
      <c r="J2731">
        <v>0</v>
      </c>
      <c r="K2731">
        <v>0</v>
      </c>
      <c r="L2731">
        <v>0</v>
      </c>
      <c r="M2731">
        <v>0</v>
      </c>
      <c r="N2731">
        <v>37</v>
      </c>
      <c r="O2731">
        <v>36</v>
      </c>
      <c r="P2731">
        <v>1</v>
      </c>
      <c r="Q2731">
        <v>0</v>
      </c>
    </row>
    <row r="2732" spans="1:17" x14ac:dyDescent="0.2">
      <c r="A2732" t="s">
        <v>20470</v>
      </c>
      <c r="B2732" t="s">
        <v>86</v>
      </c>
      <c r="C2732" t="s">
        <v>248</v>
      </c>
      <c r="D2732" t="s">
        <v>17736</v>
      </c>
      <c r="E2732" t="s">
        <v>83</v>
      </c>
      <c r="F2732" t="s">
        <v>4927</v>
      </c>
      <c r="G2732">
        <v>0</v>
      </c>
      <c r="H2732">
        <v>0</v>
      </c>
      <c r="I2732">
        <v>0</v>
      </c>
      <c r="J2732">
        <v>0</v>
      </c>
      <c r="K2732">
        <v>0</v>
      </c>
      <c r="L2732">
        <v>0</v>
      </c>
      <c r="M2732">
        <v>0</v>
      </c>
      <c r="N2732">
        <v>31</v>
      </c>
      <c r="O2732">
        <v>31</v>
      </c>
      <c r="P2732">
        <v>0</v>
      </c>
      <c r="Q2732">
        <v>0</v>
      </c>
    </row>
    <row r="2733" spans="1:17" x14ac:dyDescent="0.2">
      <c r="A2733" t="s">
        <v>20471</v>
      </c>
      <c r="B2733" t="s">
        <v>86</v>
      </c>
      <c r="C2733" t="s">
        <v>248</v>
      </c>
      <c r="D2733" t="s">
        <v>17736</v>
      </c>
      <c r="E2733" t="s">
        <v>83</v>
      </c>
      <c r="F2733" t="s">
        <v>17734</v>
      </c>
      <c r="G2733">
        <v>44</v>
      </c>
      <c r="H2733">
        <v>0</v>
      </c>
      <c r="I2733">
        <v>0</v>
      </c>
      <c r="J2733">
        <v>0</v>
      </c>
      <c r="K2733">
        <v>0</v>
      </c>
      <c r="L2733">
        <v>0</v>
      </c>
      <c r="M2733">
        <v>0</v>
      </c>
      <c r="N2733">
        <v>0</v>
      </c>
      <c r="O2733">
        <v>0</v>
      </c>
      <c r="P2733">
        <v>0</v>
      </c>
      <c r="Q2733">
        <v>0</v>
      </c>
    </row>
    <row r="2734" spans="1:17" x14ac:dyDescent="0.2">
      <c r="A2734" t="s">
        <v>20472</v>
      </c>
      <c r="B2734" t="s">
        <v>86</v>
      </c>
      <c r="C2734" t="s">
        <v>248</v>
      </c>
      <c r="D2734" t="s">
        <v>17736</v>
      </c>
      <c r="E2734" t="s">
        <v>81</v>
      </c>
      <c r="F2734" t="s">
        <v>4929</v>
      </c>
      <c r="G2734">
        <v>0</v>
      </c>
      <c r="H2734">
        <v>42</v>
      </c>
      <c r="I2734">
        <v>2</v>
      </c>
      <c r="J2734">
        <v>33</v>
      </c>
      <c r="K2734">
        <v>4</v>
      </c>
      <c r="L2734">
        <v>3</v>
      </c>
      <c r="M2734">
        <v>0</v>
      </c>
      <c r="N2734">
        <v>0</v>
      </c>
      <c r="O2734">
        <v>0</v>
      </c>
      <c r="P2734">
        <v>0</v>
      </c>
      <c r="Q2734">
        <v>0</v>
      </c>
    </row>
    <row r="2735" spans="1:17" x14ac:dyDescent="0.2">
      <c r="A2735" t="s">
        <v>20473</v>
      </c>
      <c r="B2735" t="s">
        <v>86</v>
      </c>
      <c r="C2735" t="s">
        <v>248</v>
      </c>
      <c r="D2735" t="s">
        <v>17736</v>
      </c>
      <c r="E2735" t="s">
        <v>81</v>
      </c>
      <c r="F2735" t="s">
        <v>4931</v>
      </c>
      <c r="G2735">
        <v>0</v>
      </c>
      <c r="H2735">
        <v>42</v>
      </c>
      <c r="I2735">
        <v>2</v>
      </c>
      <c r="J2735">
        <v>33</v>
      </c>
      <c r="K2735">
        <v>4</v>
      </c>
      <c r="L2735">
        <v>3</v>
      </c>
      <c r="M2735">
        <v>0</v>
      </c>
      <c r="N2735">
        <v>0</v>
      </c>
      <c r="O2735">
        <v>0</v>
      </c>
      <c r="P2735">
        <v>0</v>
      </c>
      <c r="Q2735">
        <v>0</v>
      </c>
    </row>
    <row r="2736" spans="1:17" x14ac:dyDescent="0.2">
      <c r="A2736" t="s">
        <v>20474</v>
      </c>
      <c r="B2736" t="s">
        <v>86</v>
      </c>
      <c r="C2736" t="s">
        <v>248</v>
      </c>
      <c r="D2736" t="s">
        <v>17736</v>
      </c>
      <c r="E2736" t="s">
        <v>81</v>
      </c>
      <c r="F2736" t="s">
        <v>4933</v>
      </c>
      <c r="G2736">
        <v>0</v>
      </c>
      <c r="H2736">
        <v>0</v>
      </c>
      <c r="I2736">
        <v>0</v>
      </c>
      <c r="J2736">
        <v>0</v>
      </c>
      <c r="K2736">
        <v>0</v>
      </c>
      <c r="L2736">
        <v>0</v>
      </c>
      <c r="M2736">
        <v>42</v>
      </c>
      <c r="N2736">
        <v>0</v>
      </c>
      <c r="O2736">
        <v>0</v>
      </c>
      <c r="P2736">
        <v>0</v>
      </c>
      <c r="Q2736">
        <v>0</v>
      </c>
    </row>
    <row r="2737" spans="1:17" x14ac:dyDescent="0.2">
      <c r="A2737" t="s">
        <v>20475</v>
      </c>
      <c r="B2737" t="s">
        <v>86</v>
      </c>
      <c r="C2737" t="s">
        <v>248</v>
      </c>
      <c r="D2737" t="s">
        <v>17736</v>
      </c>
      <c r="E2737" t="s">
        <v>81</v>
      </c>
      <c r="F2737" t="s">
        <v>4935</v>
      </c>
      <c r="G2737">
        <v>0</v>
      </c>
      <c r="H2737">
        <v>42</v>
      </c>
      <c r="I2737">
        <v>2</v>
      </c>
      <c r="J2737">
        <v>33</v>
      </c>
      <c r="K2737">
        <v>4</v>
      </c>
      <c r="L2737">
        <v>3</v>
      </c>
      <c r="M2737">
        <v>0</v>
      </c>
      <c r="N2737">
        <v>0</v>
      </c>
      <c r="O2737">
        <v>0</v>
      </c>
      <c r="P2737">
        <v>0</v>
      </c>
      <c r="Q2737">
        <v>0</v>
      </c>
    </row>
    <row r="2738" spans="1:17" x14ac:dyDescent="0.2">
      <c r="A2738" t="s">
        <v>20476</v>
      </c>
      <c r="B2738" t="s">
        <v>86</v>
      </c>
      <c r="C2738" t="s">
        <v>248</v>
      </c>
      <c r="D2738" t="s">
        <v>17736</v>
      </c>
      <c r="E2738" t="s">
        <v>81</v>
      </c>
      <c r="F2738" t="s">
        <v>4937</v>
      </c>
      <c r="G2738">
        <v>0</v>
      </c>
      <c r="H2738">
        <v>42</v>
      </c>
      <c r="I2738">
        <v>2</v>
      </c>
      <c r="J2738">
        <v>33</v>
      </c>
      <c r="K2738">
        <v>4</v>
      </c>
      <c r="L2738">
        <v>3</v>
      </c>
      <c r="M2738">
        <v>0</v>
      </c>
      <c r="N2738">
        <v>0</v>
      </c>
      <c r="O2738">
        <v>0</v>
      </c>
      <c r="P2738">
        <v>0</v>
      </c>
      <c r="Q2738">
        <v>0</v>
      </c>
    </row>
    <row r="2739" spans="1:17" x14ac:dyDescent="0.2">
      <c r="A2739" t="s">
        <v>20477</v>
      </c>
      <c r="B2739" t="s">
        <v>86</v>
      </c>
      <c r="C2739" t="s">
        <v>248</v>
      </c>
      <c r="D2739" t="s">
        <v>17736</v>
      </c>
      <c r="E2739" t="s">
        <v>81</v>
      </c>
      <c r="F2739" t="s">
        <v>4939</v>
      </c>
      <c r="G2739">
        <v>0</v>
      </c>
      <c r="H2739">
        <v>0</v>
      </c>
      <c r="I2739">
        <v>0</v>
      </c>
      <c r="J2739">
        <v>0</v>
      </c>
      <c r="K2739">
        <v>0</v>
      </c>
      <c r="L2739">
        <v>0</v>
      </c>
      <c r="M2739">
        <v>42</v>
      </c>
      <c r="N2739">
        <v>0</v>
      </c>
      <c r="O2739">
        <v>0</v>
      </c>
      <c r="P2739">
        <v>0</v>
      </c>
      <c r="Q2739">
        <v>0</v>
      </c>
    </row>
    <row r="2740" spans="1:17" x14ac:dyDescent="0.2">
      <c r="A2740" t="s">
        <v>20478</v>
      </c>
      <c r="B2740" t="s">
        <v>86</v>
      </c>
      <c r="C2740" t="s">
        <v>248</v>
      </c>
      <c r="D2740" t="s">
        <v>17736</v>
      </c>
      <c r="E2740" t="s">
        <v>81</v>
      </c>
      <c r="F2740" t="s">
        <v>4941</v>
      </c>
      <c r="G2740">
        <v>0</v>
      </c>
      <c r="H2740">
        <v>42</v>
      </c>
      <c r="I2740">
        <v>2</v>
      </c>
      <c r="J2740">
        <v>33</v>
      </c>
      <c r="K2740">
        <v>4</v>
      </c>
      <c r="L2740">
        <v>3</v>
      </c>
      <c r="M2740">
        <v>0</v>
      </c>
      <c r="N2740">
        <v>0</v>
      </c>
      <c r="O2740">
        <v>0</v>
      </c>
      <c r="P2740">
        <v>0</v>
      </c>
      <c r="Q2740">
        <v>0</v>
      </c>
    </row>
    <row r="2741" spans="1:17" x14ac:dyDescent="0.2">
      <c r="A2741" t="s">
        <v>20479</v>
      </c>
      <c r="B2741" t="s">
        <v>86</v>
      </c>
      <c r="C2741" t="s">
        <v>248</v>
      </c>
      <c r="D2741" t="s">
        <v>17736</v>
      </c>
      <c r="E2741" t="s">
        <v>81</v>
      </c>
      <c r="F2741" t="s">
        <v>4943</v>
      </c>
      <c r="G2741">
        <v>0</v>
      </c>
      <c r="H2741">
        <v>0</v>
      </c>
      <c r="I2741">
        <v>0</v>
      </c>
      <c r="J2741">
        <v>0</v>
      </c>
      <c r="K2741">
        <v>0</v>
      </c>
      <c r="L2741">
        <v>0</v>
      </c>
      <c r="M2741">
        <v>42</v>
      </c>
      <c r="N2741">
        <v>0</v>
      </c>
      <c r="O2741">
        <v>0</v>
      </c>
      <c r="P2741">
        <v>0</v>
      </c>
      <c r="Q2741">
        <v>0</v>
      </c>
    </row>
    <row r="2742" spans="1:17" x14ac:dyDescent="0.2">
      <c r="A2742" t="s">
        <v>20480</v>
      </c>
      <c r="B2742" t="s">
        <v>86</v>
      </c>
      <c r="C2742" t="s">
        <v>248</v>
      </c>
      <c r="D2742" t="s">
        <v>17736</v>
      </c>
      <c r="E2742" t="s">
        <v>81</v>
      </c>
      <c r="F2742" t="s">
        <v>4925</v>
      </c>
      <c r="G2742">
        <v>0</v>
      </c>
      <c r="H2742">
        <v>0</v>
      </c>
      <c r="I2742">
        <v>0</v>
      </c>
      <c r="J2742">
        <v>0</v>
      </c>
      <c r="K2742">
        <v>0</v>
      </c>
      <c r="L2742">
        <v>0</v>
      </c>
      <c r="M2742">
        <v>0</v>
      </c>
      <c r="N2742">
        <v>37</v>
      </c>
      <c r="O2742">
        <v>32</v>
      </c>
      <c r="P2742">
        <v>3</v>
      </c>
      <c r="Q2742">
        <v>2</v>
      </c>
    </row>
    <row r="2743" spans="1:17" x14ac:dyDescent="0.2">
      <c r="A2743" t="s">
        <v>20481</v>
      </c>
      <c r="B2743" t="s">
        <v>86</v>
      </c>
      <c r="C2743" t="s">
        <v>248</v>
      </c>
      <c r="D2743" t="s">
        <v>17736</v>
      </c>
      <c r="E2743" t="s">
        <v>81</v>
      </c>
      <c r="F2743" t="s">
        <v>4927</v>
      </c>
      <c r="G2743">
        <v>0</v>
      </c>
      <c r="H2743">
        <v>0</v>
      </c>
      <c r="I2743">
        <v>0</v>
      </c>
      <c r="J2743">
        <v>0</v>
      </c>
      <c r="K2743">
        <v>0</v>
      </c>
      <c r="L2743">
        <v>0</v>
      </c>
      <c r="M2743">
        <v>0</v>
      </c>
      <c r="N2743">
        <v>32</v>
      </c>
      <c r="O2743">
        <v>27</v>
      </c>
      <c r="P2743">
        <v>3</v>
      </c>
      <c r="Q2743">
        <v>2</v>
      </c>
    </row>
    <row r="2744" spans="1:17" x14ac:dyDescent="0.2">
      <c r="A2744" t="s">
        <v>20482</v>
      </c>
      <c r="B2744" t="s">
        <v>86</v>
      </c>
      <c r="C2744" t="s">
        <v>248</v>
      </c>
      <c r="D2744" t="s">
        <v>17736</v>
      </c>
      <c r="E2744" t="s">
        <v>81</v>
      </c>
      <c r="F2744" t="s">
        <v>17734</v>
      </c>
      <c r="G2744">
        <v>42</v>
      </c>
      <c r="H2744">
        <v>0</v>
      </c>
      <c r="I2744">
        <v>0</v>
      </c>
      <c r="J2744">
        <v>0</v>
      </c>
      <c r="K2744">
        <v>0</v>
      </c>
      <c r="L2744">
        <v>0</v>
      </c>
      <c r="M2744">
        <v>0</v>
      </c>
      <c r="N2744">
        <v>0</v>
      </c>
      <c r="O2744">
        <v>0</v>
      </c>
      <c r="P2744">
        <v>0</v>
      </c>
      <c r="Q2744">
        <v>0</v>
      </c>
    </row>
    <row r="2745" spans="1:17" x14ac:dyDescent="0.2">
      <c r="A2745" t="s">
        <v>20483</v>
      </c>
      <c r="B2745" t="s">
        <v>86</v>
      </c>
      <c r="C2745" t="s">
        <v>248</v>
      </c>
      <c r="D2745" t="s">
        <v>17748</v>
      </c>
      <c r="E2745" t="s">
        <v>83</v>
      </c>
      <c r="F2745" t="s">
        <v>17749</v>
      </c>
      <c r="G2745">
        <v>0</v>
      </c>
      <c r="H2745">
        <v>0</v>
      </c>
      <c r="I2745">
        <v>0</v>
      </c>
      <c r="J2745">
        <v>0</v>
      </c>
      <c r="K2745">
        <v>0</v>
      </c>
      <c r="L2745">
        <v>0</v>
      </c>
      <c r="M2745">
        <v>0</v>
      </c>
      <c r="N2745">
        <v>1</v>
      </c>
      <c r="O2745">
        <v>0</v>
      </c>
      <c r="P2745">
        <v>1</v>
      </c>
      <c r="Q2745">
        <v>0</v>
      </c>
    </row>
    <row r="2746" spans="1:17" x14ac:dyDescent="0.2">
      <c r="A2746" t="s">
        <v>20484</v>
      </c>
      <c r="B2746" t="s">
        <v>86</v>
      </c>
      <c r="C2746" t="s">
        <v>248</v>
      </c>
      <c r="D2746" t="s">
        <v>17748</v>
      </c>
      <c r="E2746" t="s">
        <v>83</v>
      </c>
      <c r="F2746" t="s">
        <v>17734</v>
      </c>
      <c r="G2746">
        <v>1</v>
      </c>
      <c r="H2746">
        <v>0</v>
      </c>
      <c r="I2746">
        <v>0</v>
      </c>
      <c r="J2746">
        <v>0</v>
      </c>
      <c r="K2746">
        <v>0</v>
      </c>
      <c r="L2746">
        <v>0</v>
      </c>
      <c r="M2746">
        <v>0</v>
      </c>
      <c r="N2746">
        <v>0</v>
      </c>
      <c r="O2746">
        <v>0</v>
      </c>
      <c r="P2746">
        <v>0</v>
      </c>
      <c r="Q2746">
        <v>0</v>
      </c>
    </row>
    <row r="2747" spans="1:17" x14ac:dyDescent="0.2">
      <c r="A2747" t="s">
        <v>20485</v>
      </c>
      <c r="B2747" t="s">
        <v>86</v>
      </c>
      <c r="C2747" t="s">
        <v>248</v>
      </c>
      <c r="D2747" t="s">
        <v>17748</v>
      </c>
      <c r="E2747" t="s">
        <v>81</v>
      </c>
      <c r="F2747" t="s">
        <v>17749</v>
      </c>
      <c r="G2747">
        <v>0</v>
      </c>
      <c r="H2747">
        <v>0</v>
      </c>
      <c r="I2747">
        <v>0</v>
      </c>
      <c r="J2747">
        <v>0</v>
      </c>
      <c r="K2747">
        <v>0</v>
      </c>
      <c r="L2747">
        <v>0</v>
      </c>
      <c r="M2747">
        <v>0</v>
      </c>
      <c r="N2747">
        <v>2</v>
      </c>
      <c r="O2747">
        <v>2</v>
      </c>
      <c r="P2747">
        <v>0</v>
      </c>
      <c r="Q2747">
        <v>0</v>
      </c>
    </row>
    <row r="2748" spans="1:17" x14ac:dyDescent="0.2">
      <c r="A2748" t="s">
        <v>20486</v>
      </c>
      <c r="B2748" t="s">
        <v>86</v>
      </c>
      <c r="C2748" t="s">
        <v>248</v>
      </c>
      <c r="D2748" t="s">
        <v>17748</v>
      </c>
      <c r="E2748" t="s">
        <v>81</v>
      </c>
      <c r="F2748" t="s">
        <v>17734</v>
      </c>
      <c r="G2748">
        <v>2</v>
      </c>
      <c r="H2748">
        <v>0</v>
      </c>
      <c r="I2748">
        <v>0</v>
      </c>
      <c r="J2748">
        <v>0</v>
      </c>
      <c r="K2748">
        <v>0</v>
      </c>
      <c r="L2748">
        <v>0</v>
      </c>
      <c r="M2748">
        <v>0</v>
      </c>
      <c r="N2748">
        <v>0</v>
      </c>
      <c r="O2748">
        <v>0</v>
      </c>
      <c r="P2748">
        <v>0</v>
      </c>
      <c r="Q2748">
        <v>0</v>
      </c>
    </row>
    <row r="2749" spans="1:17" x14ac:dyDescent="0.2">
      <c r="A2749" t="s">
        <v>20487</v>
      </c>
      <c r="B2749" t="s">
        <v>86</v>
      </c>
      <c r="C2749" t="s">
        <v>248</v>
      </c>
      <c r="D2749" t="s">
        <v>17754</v>
      </c>
      <c r="E2749" t="s">
        <v>83</v>
      </c>
      <c r="F2749" t="s">
        <v>17734</v>
      </c>
      <c r="G2749">
        <v>1</v>
      </c>
      <c r="H2749">
        <v>0</v>
      </c>
      <c r="I2749">
        <v>0</v>
      </c>
      <c r="J2749">
        <v>0</v>
      </c>
      <c r="K2749">
        <v>0</v>
      </c>
      <c r="L2749">
        <v>0</v>
      </c>
      <c r="M2749">
        <v>0</v>
      </c>
      <c r="N2749">
        <v>0</v>
      </c>
      <c r="O2749">
        <v>0</v>
      </c>
      <c r="P2749">
        <v>0</v>
      </c>
      <c r="Q2749">
        <v>0</v>
      </c>
    </row>
    <row r="2750" spans="1:17" x14ac:dyDescent="0.2">
      <c r="A2750" t="s">
        <v>20488</v>
      </c>
      <c r="B2750" t="s">
        <v>86</v>
      </c>
      <c r="C2750" t="s">
        <v>248</v>
      </c>
      <c r="D2750" t="s">
        <v>17754</v>
      </c>
      <c r="E2750" t="s">
        <v>81</v>
      </c>
      <c r="F2750" t="s">
        <v>17734</v>
      </c>
      <c r="G2750">
        <v>3</v>
      </c>
      <c r="H2750">
        <v>0</v>
      </c>
      <c r="I2750">
        <v>0</v>
      </c>
      <c r="J2750">
        <v>0</v>
      </c>
      <c r="K2750">
        <v>0</v>
      </c>
      <c r="L2750">
        <v>0</v>
      </c>
      <c r="M2750">
        <v>0</v>
      </c>
      <c r="N2750">
        <v>0</v>
      </c>
      <c r="O2750">
        <v>0</v>
      </c>
      <c r="P2750">
        <v>0</v>
      </c>
      <c r="Q2750">
        <v>0</v>
      </c>
    </row>
    <row r="2751" spans="1:17" x14ac:dyDescent="0.2">
      <c r="A2751" t="s">
        <v>20489</v>
      </c>
      <c r="B2751" t="s">
        <v>86</v>
      </c>
      <c r="C2751" t="s">
        <v>249</v>
      </c>
      <c r="D2751" t="s">
        <v>17768</v>
      </c>
      <c r="E2751" t="s">
        <v>83</v>
      </c>
      <c r="F2751" t="s">
        <v>17734</v>
      </c>
      <c r="G2751">
        <v>11</v>
      </c>
      <c r="H2751">
        <v>0</v>
      </c>
      <c r="I2751">
        <v>0</v>
      </c>
      <c r="J2751">
        <v>0</v>
      </c>
      <c r="K2751">
        <v>0</v>
      </c>
      <c r="L2751">
        <v>0</v>
      </c>
      <c r="M2751">
        <v>0</v>
      </c>
      <c r="N2751">
        <v>0</v>
      </c>
      <c r="O2751">
        <v>0</v>
      </c>
      <c r="P2751">
        <v>0</v>
      </c>
      <c r="Q2751">
        <v>0</v>
      </c>
    </row>
    <row r="2752" spans="1:17" x14ac:dyDescent="0.2">
      <c r="A2752" t="s">
        <v>20490</v>
      </c>
      <c r="B2752" t="s">
        <v>86</v>
      </c>
      <c r="C2752" t="s">
        <v>249</v>
      </c>
      <c r="D2752" t="s">
        <v>17768</v>
      </c>
      <c r="E2752" t="s">
        <v>81</v>
      </c>
      <c r="F2752" t="s">
        <v>17734</v>
      </c>
      <c r="G2752">
        <v>12</v>
      </c>
      <c r="H2752">
        <v>0</v>
      </c>
      <c r="I2752">
        <v>0</v>
      </c>
      <c r="J2752">
        <v>0</v>
      </c>
      <c r="K2752">
        <v>0</v>
      </c>
      <c r="L2752">
        <v>0</v>
      </c>
      <c r="M2752">
        <v>0</v>
      </c>
      <c r="N2752">
        <v>0</v>
      </c>
      <c r="O2752">
        <v>0</v>
      </c>
      <c r="P2752">
        <v>0</v>
      </c>
      <c r="Q2752">
        <v>0</v>
      </c>
    </row>
    <row r="2753" spans="1:17" x14ac:dyDescent="0.2">
      <c r="A2753" t="s">
        <v>20491</v>
      </c>
      <c r="B2753" t="s">
        <v>86</v>
      </c>
      <c r="C2753" t="s">
        <v>249</v>
      </c>
      <c r="D2753" t="s">
        <v>17736</v>
      </c>
      <c r="E2753" t="s">
        <v>83</v>
      </c>
      <c r="F2753" t="s">
        <v>4929</v>
      </c>
      <c r="G2753">
        <v>0</v>
      </c>
      <c r="H2753">
        <v>67</v>
      </c>
      <c r="I2753">
        <v>8</v>
      </c>
      <c r="J2753">
        <v>48</v>
      </c>
      <c r="K2753">
        <v>3</v>
      </c>
      <c r="L2753">
        <v>8</v>
      </c>
      <c r="M2753">
        <v>0</v>
      </c>
      <c r="N2753">
        <v>0</v>
      </c>
      <c r="O2753">
        <v>0</v>
      </c>
      <c r="P2753">
        <v>0</v>
      </c>
      <c r="Q2753">
        <v>0</v>
      </c>
    </row>
    <row r="2754" spans="1:17" x14ac:dyDescent="0.2">
      <c r="A2754" t="s">
        <v>20492</v>
      </c>
      <c r="B2754" t="s">
        <v>86</v>
      </c>
      <c r="C2754" t="s">
        <v>249</v>
      </c>
      <c r="D2754" t="s">
        <v>17736</v>
      </c>
      <c r="E2754" t="s">
        <v>83</v>
      </c>
      <c r="F2754" t="s">
        <v>4931</v>
      </c>
      <c r="G2754">
        <v>0</v>
      </c>
      <c r="H2754">
        <v>67</v>
      </c>
      <c r="I2754">
        <v>5</v>
      </c>
      <c r="J2754">
        <v>49</v>
      </c>
      <c r="K2754">
        <v>2</v>
      </c>
      <c r="L2754">
        <v>11</v>
      </c>
      <c r="M2754">
        <v>0</v>
      </c>
      <c r="N2754">
        <v>0</v>
      </c>
      <c r="O2754">
        <v>0</v>
      </c>
      <c r="P2754">
        <v>0</v>
      </c>
      <c r="Q2754">
        <v>0</v>
      </c>
    </row>
    <row r="2755" spans="1:17" x14ac:dyDescent="0.2">
      <c r="A2755" t="s">
        <v>20493</v>
      </c>
      <c r="B2755" t="s">
        <v>86</v>
      </c>
      <c r="C2755" t="s">
        <v>249</v>
      </c>
      <c r="D2755" t="s">
        <v>17736</v>
      </c>
      <c r="E2755" t="s">
        <v>83</v>
      </c>
      <c r="F2755" t="s">
        <v>4933</v>
      </c>
      <c r="G2755">
        <v>0</v>
      </c>
      <c r="H2755">
        <v>0</v>
      </c>
      <c r="I2755">
        <v>0</v>
      </c>
      <c r="J2755">
        <v>0</v>
      </c>
      <c r="K2755">
        <v>0</v>
      </c>
      <c r="L2755">
        <v>0</v>
      </c>
      <c r="M2755">
        <v>67</v>
      </c>
      <c r="N2755">
        <v>0</v>
      </c>
      <c r="O2755">
        <v>0</v>
      </c>
      <c r="P2755">
        <v>0</v>
      </c>
      <c r="Q2755">
        <v>0</v>
      </c>
    </row>
    <row r="2756" spans="1:17" x14ac:dyDescent="0.2">
      <c r="A2756" t="s">
        <v>20494</v>
      </c>
      <c r="B2756" t="s">
        <v>86</v>
      </c>
      <c r="C2756" t="s">
        <v>249</v>
      </c>
      <c r="D2756" t="s">
        <v>17736</v>
      </c>
      <c r="E2756" t="s">
        <v>83</v>
      </c>
      <c r="F2756" t="s">
        <v>4935</v>
      </c>
      <c r="G2756">
        <v>0</v>
      </c>
      <c r="H2756">
        <v>67</v>
      </c>
      <c r="I2756">
        <v>5</v>
      </c>
      <c r="J2756">
        <v>49</v>
      </c>
      <c r="K2756">
        <v>2</v>
      </c>
      <c r="L2756">
        <v>11</v>
      </c>
      <c r="M2756">
        <v>0</v>
      </c>
      <c r="N2756">
        <v>0</v>
      </c>
      <c r="O2756">
        <v>0</v>
      </c>
      <c r="P2756">
        <v>0</v>
      </c>
      <c r="Q2756">
        <v>0</v>
      </c>
    </row>
    <row r="2757" spans="1:17" x14ac:dyDescent="0.2">
      <c r="A2757" t="s">
        <v>20495</v>
      </c>
      <c r="B2757" t="s">
        <v>89</v>
      </c>
      <c r="C2757" t="s">
        <v>139</v>
      </c>
      <c r="D2757" t="s">
        <v>17736</v>
      </c>
      <c r="E2757" t="s">
        <v>81</v>
      </c>
      <c r="F2757" t="s">
        <v>4943</v>
      </c>
      <c r="G2757">
        <v>0</v>
      </c>
      <c r="H2757">
        <v>0</v>
      </c>
      <c r="I2757">
        <v>0</v>
      </c>
      <c r="J2757">
        <v>0</v>
      </c>
      <c r="K2757">
        <v>0</v>
      </c>
      <c r="L2757">
        <v>0</v>
      </c>
      <c r="M2757">
        <v>36</v>
      </c>
      <c r="N2757">
        <v>0</v>
      </c>
      <c r="O2757">
        <v>0</v>
      </c>
      <c r="P2757">
        <v>0</v>
      </c>
      <c r="Q2757">
        <v>0</v>
      </c>
    </row>
    <row r="2758" spans="1:17" x14ac:dyDescent="0.2">
      <c r="A2758" t="s">
        <v>20496</v>
      </c>
      <c r="B2758" t="s">
        <v>89</v>
      </c>
      <c r="C2758" t="s">
        <v>139</v>
      </c>
      <c r="D2758" t="s">
        <v>17736</v>
      </c>
      <c r="E2758" t="s">
        <v>81</v>
      </c>
      <c r="F2758" t="s">
        <v>4925</v>
      </c>
      <c r="G2758">
        <v>0</v>
      </c>
      <c r="H2758">
        <v>0</v>
      </c>
      <c r="I2758">
        <v>0</v>
      </c>
      <c r="J2758">
        <v>0</v>
      </c>
      <c r="K2758">
        <v>0</v>
      </c>
      <c r="L2758">
        <v>0</v>
      </c>
      <c r="M2758">
        <v>0</v>
      </c>
      <c r="N2758">
        <v>26</v>
      </c>
      <c r="O2758">
        <v>24</v>
      </c>
      <c r="P2758">
        <v>2</v>
      </c>
      <c r="Q2758">
        <v>0</v>
      </c>
    </row>
    <row r="2759" spans="1:17" x14ac:dyDescent="0.2">
      <c r="A2759" t="s">
        <v>20497</v>
      </c>
      <c r="B2759" t="s">
        <v>89</v>
      </c>
      <c r="C2759" t="s">
        <v>139</v>
      </c>
      <c r="D2759" t="s">
        <v>17736</v>
      </c>
      <c r="E2759" t="s">
        <v>81</v>
      </c>
      <c r="F2759" t="s">
        <v>4927</v>
      </c>
      <c r="G2759">
        <v>0</v>
      </c>
      <c r="H2759">
        <v>0</v>
      </c>
      <c r="I2759">
        <v>0</v>
      </c>
      <c r="J2759">
        <v>0</v>
      </c>
      <c r="K2759">
        <v>0</v>
      </c>
      <c r="L2759">
        <v>0</v>
      </c>
      <c r="M2759">
        <v>0</v>
      </c>
      <c r="N2759">
        <v>22</v>
      </c>
      <c r="O2759">
        <v>20</v>
      </c>
      <c r="P2759">
        <v>2</v>
      </c>
      <c r="Q2759">
        <v>0</v>
      </c>
    </row>
    <row r="2760" spans="1:17" x14ac:dyDescent="0.2">
      <c r="A2760" t="s">
        <v>20498</v>
      </c>
      <c r="B2760" t="s">
        <v>89</v>
      </c>
      <c r="C2760" t="s">
        <v>139</v>
      </c>
      <c r="D2760" t="s">
        <v>17736</v>
      </c>
      <c r="E2760" t="s">
        <v>81</v>
      </c>
      <c r="F2760" t="s">
        <v>17734</v>
      </c>
      <c r="G2760">
        <v>36</v>
      </c>
      <c r="H2760">
        <v>0</v>
      </c>
      <c r="I2760">
        <v>0</v>
      </c>
      <c r="J2760">
        <v>0</v>
      </c>
      <c r="K2760">
        <v>0</v>
      </c>
      <c r="L2760">
        <v>0</v>
      </c>
      <c r="M2760">
        <v>0</v>
      </c>
      <c r="N2760">
        <v>0</v>
      </c>
      <c r="O2760">
        <v>0</v>
      </c>
      <c r="P2760">
        <v>0</v>
      </c>
      <c r="Q2760">
        <v>0</v>
      </c>
    </row>
    <row r="2761" spans="1:17" x14ac:dyDescent="0.2">
      <c r="A2761" t="s">
        <v>20499</v>
      </c>
      <c r="B2761" t="s">
        <v>89</v>
      </c>
      <c r="C2761" t="s">
        <v>139</v>
      </c>
      <c r="D2761" t="s">
        <v>17754</v>
      </c>
      <c r="E2761" t="s">
        <v>83</v>
      </c>
      <c r="F2761" t="s">
        <v>17734</v>
      </c>
      <c r="G2761">
        <v>11</v>
      </c>
      <c r="H2761">
        <v>0</v>
      </c>
      <c r="I2761">
        <v>0</v>
      </c>
      <c r="J2761">
        <v>0</v>
      </c>
      <c r="K2761">
        <v>0</v>
      </c>
      <c r="L2761">
        <v>0</v>
      </c>
      <c r="M2761">
        <v>0</v>
      </c>
      <c r="N2761">
        <v>0</v>
      </c>
      <c r="O2761">
        <v>0</v>
      </c>
      <c r="P2761">
        <v>0</v>
      </c>
      <c r="Q2761">
        <v>0</v>
      </c>
    </row>
    <row r="2762" spans="1:17" x14ac:dyDescent="0.2">
      <c r="A2762" t="s">
        <v>20500</v>
      </c>
      <c r="B2762" t="s">
        <v>89</v>
      </c>
      <c r="C2762" t="s">
        <v>139</v>
      </c>
      <c r="D2762" t="s">
        <v>17754</v>
      </c>
      <c r="E2762" t="s">
        <v>81</v>
      </c>
      <c r="F2762" t="s">
        <v>17734</v>
      </c>
      <c r="G2762">
        <v>9</v>
      </c>
      <c r="H2762">
        <v>0</v>
      </c>
      <c r="I2762">
        <v>0</v>
      </c>
      <c r="J2762">
        <v>0</v>
      </c>
      <c r="K2762">
        <v>0</v>
      </c>
      <c r="L2762">
        <v>0</v>
      </c>
      <c r="M2762">
        <v>0</v>
      </c>
      <c r="N2762">
        <v>0</v>
      </c>
      <c r="O2762">
        <v>0</v>
      </c>
      <c r="P2762">
        <v>0</v>
      </c>
      <c r="Q2762">
        <v>0</v>
      </c>
    </row>
    <row r="2763" spans="1:17" x14ac:dyDescent="0.2">
      <c r="A2763" t="s">
        <v>20501</v>
      </c>
      <c r="B2763" t="s">
        <v>89</v>
      </c>
      <c r="C2763" t="s">
        <v>140</v>
      </c>
      <c r="D2763" t="s">
        <v>17768</v>
      </c>
      <c r="E2763" t="s">
        <v>83</v>
      </c>
      <c r="F2763" t="s">
        <v>17734</v>
      </c>
      <c r="G2763">
        <v>6</v>
      </c>
      <c r="H2763">
        <v>0</v>
      </c>
      <c r="I2763">
        <v>0</v>
      </c>
      <c r="J2763">
        <v>0</v>
      </c>
      <c r="K2763">
        <v>0</v>
      </c>
      <c r="L2763">
        <v>0</v>
      </c>
      <c r="M2763">
        <v>0</v>
      </c>
      <c r="N2763">
        <v>0</v>
      </c>
      <c r="O2763">
        <v>0</v>
      </c>
      <c r="P2763">
        <v>0</v>
      </c>
      <c r="Q2763">
        <v>0</v>
      </c>
    </row>
    <row r="2764" spans="1:17" x14ac:dyDescent="0.2">
      <c r="A2764" t="s">
        <v>20502</v>
      </c>
      <c r="B2764" t="s">
        <v>89</v>
      </c>
      <c r="C2764" t="s">
        <v>140</v>
      </c>
      <c r="D2764" t="s">
        <v>17736</v>
      </c>
      <c r="E2764" t="s">
        <v>83</v>
      </c>
      <c r="F2764" t="s">
        <v>4929</v>
      </c>
      <c r="G2764">
        <v>0</v>
      </c>
      <c r="H2764">
        <v>27</v>
      </c>
      <c r="I2764">
        <v>3</v>
      </c>
      <c r="J2764">
        <v>19</v>
      </c>
      <c r="K2764">
        <v>2</v>
      </c>
      <c r="L2764">
        <v>3</v>
      </c>
      <c r="M2764">
        <v>0</v>
      </c>
      <c r="N2764">
        <v>0</v>
      </c>
      <c r="O2764">
        <v>0</v>
      </c>
      <c r="P2764">
        <v>0</v>
      </c>
      <c r="Q2764">
        <v>0</v>
      </c>
    </row>
    <row r="2765" spans="1:17" x14ac:dyDescent="0.2">
      <c r="A2765" t="s">
        <v>20503</v>
      </c>
      <c r="B2765" t="s">
        <v>89</v>
      </c>
      <c r="C2765" t="s">
        <v>140</v>
      </c>
      <c r="D2765" t="s">
        <v>17736</v>
      </c>
      <c r="E2765" t="s">
        <v>83</v>
      </c>
      <c r="F2765" t="s">
        <v>4931</v>
      </c>
      <c r="G2765">
        <v>0</v>
      </c>
      <c r="H2765">
        <v>27</v>
      </c>
      <c r="I2765">
        <v>3</v>
      </c>
      <c r="J2765">
        <v>19</v>
      </c>
      <c r="K2765">
        <v>2</v>
      </c>
      <c r="L2765">
        <v>3</v>
      </c>
      <c r="M2765">
        <v>0</v>
      </c>
      <c r="N2765">
        <v>0</v>
      </c>
      <c r="O2765">
        <v>0</v>
      </c>
      <c r="P2765">
        <v>0</v>
      </c>
      <c r="Q2765">
        <v>0</v>
      </c>
    </row>
    <row r="2766" spans="1:17" x14ac:dyDescent="0.2">
      <c r="A2766" t="s">
        <v>20504</v>
      </c>
      <c r="B2766" t="s">
        <v>89</v>
      </c>
      <c r="C2766" t="s">
        <v>140</v>
      </c>
      <c r="D2766" t="s">
        <v>17736</v>
      </c>
      <c r="E2766" t="s">
        <v>83</v>
      </c>
      <c r="F2766" t="s">
        <v>4933</v>
      </c>
      <c r="G2766">
        <v>0</v>
      </c>
      <c r="H2766">
        <v>0</v>
      </c>
      <c r="I2766">
        <v>0</v>
      </c>
      <c r="J2766">
        <v>0</v>
      </c>
      <c r="K2766">
        <v>0</v>
      </c>
      <c r="L2766">
        <v>0</v>
      </c>
      <c r="M2766">
        <v>27</v>
      </c>
      <c r="N2766">
        <v>0</v>
      </c>
      <c r="O2766">
        <v>0</v>
      </c>
      <c r="P2766">
        <v>0</v>
      </c>
      <c r="Q2766">
        <v>0</v>
      </c>
    </row>
    <row r="2767" spans="1:17" x14ac:dyDescent="0.2">
      <c r="A2767" t="s">
        <v>20505</v>
      </c>
      <c r="B2767" t="s">
        <v>89</v>
      </c>
      <c r="C2767" t="s">
        <v>140</v>
      </c>
      <c r="D2767" t="s">
        <v>17736</v>
      </c>
      <c r="E2767" t="s">
        <v>83</v>
      </c>
      <c r="F2767" t="s">
        <v>4935</v>
      </c>
      <c r="G2767">
        <v>0</v>
      </c>
      <c r="H2767">
        <v>27</v>
      </c>
      <c r="I2767">
        <v>3</v>
      </c>
      <c r="J2767">
        <v>19</v>
      </c>
      <c r="K2767">
        <v>2</v>
      </c>
      <c r="L2767">
        <v>3</v>
      </c>
      <c r="M2767">
        <v>0</v>
      </c>
      <c r="N2767">
        <v>0</v>
      </c>
      <c r="O2767">
        <v>0</v>
      </c>
      <c r="P2767">
        <v>0</v>
      </c>
      <c r="Q2767">
        <v>0</v>
      </c>
    </row>
    <row r="2768" spans="1:17" x14ac:dyDescent="0.2">
      <c r="A2768" t="s">
        <v>20506</v>
      </c>
      <c r="B2768" t="s">
        <v>89</v>
      </c>
      <c r="C2768" t="s">
        <v>140</v>
      </c>
      <c r="D2768" t="s">
        <v>17736</v>
      </c>
      <c r="E2768" t="s">
        <v>83</v>
      </c>
      <c r="F2768" t="s">
        <v>4937</v>
      </c>
      <c r="G2768">
        <v>0</v>
      </c>
      <c r="H2768">
        <v>27</v>
      </c>
      <c r="I2768">
        <v>3</v>
      </c>
      <c r="J2768">
        <v>19</v>
      </c>
      <c r="K2768">
        <v>2</v>
      </c>
      <c r="L2768">
        <v>3</v>
      </c>
      <c r="M2768">
        <v>0</v>
      </c>
      <c r="N2768">
        <v>0</v>
      </c>
      <c r="O2768">
        <v>0</v>
      </c>
      <c r="P2768">
        <v>0</v>
      </c>
      <c r="Q2768">
        <v>0</v>
      </c>
    </row>
    <row r="2769" spans="1:17" x14ac:dyDescent="0.2">
      <c r="A2769" t="s">
        <v>20507</v>
      </c>
      <c r="B2769" t="s">
        <v>89</v>
      </c>
      <c r="C2769" t="s">
        <v>140</v>
      </c>
      <c r="D2769" t="s">
        <v>17736</v>
      </c>
      <c r="E2769" t="s">
        <v>83</v>
      </c>
      <c r="F2769" t="s">
        <v>4939</v>
      </c>
      <c r="G2769">
        <v>0</v>
      </c>
      <c r="H2769">
        <v>0</v>
      </c>
      <c r="I2769">
        <v>0</v>
      </c>
      <c r="J2769">
        <v>0</v>
      </c>
      <c r="K2769">
        <v>0</v>
      </c>
      <c r="L2769">
        <v>0</v>
      </c>
      <c r="M2769">
        <v>27</v>
      </c>
      <c r="N2769">
        <v>0</v>
      </c>
      <c r="O2769">
        <v>0</v>
      </c>
      <c r="P2769">
        <v>0</v>
      </c>
      <c r="Q2769">
        <v>0</v>
      </c>
    </row>
    <row r="2770" spans="1:17" x14ac:dyDescent="0.2">
      <c r="A2770" t="s">
        <v>20508</v>
      </c>
      <c r="B2770" t="s">
        <v>89</v>
      </c>
      <c r="C2770" t="s">
        <v>140</v>
      </c>
      <c r="D2770" t="s">
        <v>17736</v>
      </c>
      <c r="E2770" t="s">
        <v>83</v>
      </c>
      <c r="F2770" t="s">
        <v>4941</v>
      </c>
      <c r="G2770">
        <v>0</v>
      </c>
      <c r="H2770">
        <v>27</v>
      </c>
      <c r="I2770">
        <v>3</v>
      </c>
      <c r="J2770">
        <v>19</v>
      </c>
      <c r="K2770">
        <v>2</v>
      </c>
      <c r="L2770">
        <v>3</v>
      </c>
      <c r="M2770">
        <v>0</v>
      </c>
      <c r="N2770">
        <v>0</v>
      </c>
      <c r="O2770">
        <v>0</v>
      </c>
      <c r="P2770">
        <v>0</v>
      </c>
      <c r="Q2770">
        <v>0</v>
      </c>
    </row>
    <row r="2771" spans="1:17" x14ac:dyDescent="0.2">
      <c r="A2771" t="s">
        <v>20509</v>
      </c>
      <c r="B2771" t="s">
        <v>89</v>
      </c>
      <c r="C2771" t="s">
        <v>140</v>
      </c>
      <c r="D2771" t="s">
        <v>17736</v>
      </c>
      <c r="E2771" t="s">
        <v>83</v>
      </c>
      <c r="F2771" t="s">
        <v>4943</v>
      </c>
      <c r="G2771">
        <v>0</v>
      </c>
      <c r="H2771">
        <v>0</v>
      </c>
      <c r="I2771">
        <v>0</v>
      </c>
      <c r="J2771">
        <v>0</v>
      </c>
      <c r="K2771">
        <v>0</v>
      </c>
      <c r="L2771">
        <v>0</v>
      </c>
      <c r="M2771">
        <v>27</v>
      </c>
      <c r="N2771">
        <v>0</v>
      </c>
      <c r="O2771">
        <v>0</v>
      </c>
      <c r="P2771">
        <v>0</v>
      </c>
      <c r="Q2771">
        <v>0</v>
      </c>
    </row>
    <row r="2772" spans="1:17" x14ac:dyDescent="0.2">
      <c r="A2772" t="s">
        <v>20510</v>
      </c>
      <c r="B2772" t="s">
        <v>89</v>
      </c>
      <c r="C2772" t="s">
        <v>140</v>
      </c>
      <c r="D2772" t="s">
        <v>17736</v>
      </c>
      <c r="E2772" t="s">
        <v>83</v>
      </c>
      <c r="F2772" t="s">
        <v>4925</v>
      </c>
      <c r="G2772">
        <v>0</v>
      </c>
      <c r="H2772">
        <v>0</v>
      </c>
      <c r="I2772">
        <v>0</v>
      </c>
      <c r="J2772">
        <v>0</v>
      </c>
      <c r="K2772">
        <v>0</v>
      </c>
      <c r="L2772">
        <v>0</v>
      </c>
      <c r="M2772">
        <v>0</v>
      </c>
      <c r="N2772">
        <v>21</v>
      </c>
      <c r="O2772">
        <v>20</v>
      </c>
      <c r="P2772">
        <v>1</v>
      </c>
      <c r="Q2772">
        <v>0</v>
      </c>
    </row>
    <row r="2773" spans="1:17" x14ac:dyDescent="0.2">
      <c r="A2773" t="s">
        <v>20511</v>
      </c>
      <c r="B2773" t="s">
        <v>89</v>
      </c>
      <c r="C2773" t="s">
        <v>140</v>
      </c>
      <c r="D2773" t="s">
        <v>17736</v>
      </c>
      <c r="E2773" t="s">
        <v>83</v>
      </c>
      <c r="F2773" t="s">
        <v>4927</v>
      </c>
      <c r="G2773">
        <v>0</v>
      </c>
      <c r="H2773">
        <v>0</v>
      </c>
      <c r="I2773">
        <v>0</v>
      </c>
      <c r="J2773">
        <v>0</v>
      </c>
      <c r="K2773">
        <v>0</v>
      </c>
      <c r="L2773">
        <v>0</v>
      </c>
      <c r="M2773">
        <v>0</v>
      </c>
      <c r="N2773">
        <v>16</v>
      </c>
      <c r="O2773">
        <v>15</v>
      </c>
      <c r="P2773">
        <v>1</v>
      </c>
      <c r="Q2773">
        <v>0</v>
      </c>
    </row>
    <row r="2774" spans="1:17" x14ac:dyDescent="0.2">
      <c r="A2774" t="s">
        <v>20512</v>
      </c>
      <c r="B2774" t="s">
        <v>89</v>
      </c>
      <c r="C2774" t="s">
        <v>140</v>
      </c>
      <c r="D2774" t="s">
        <v>17736</v>
      </c>
      <c r="E2774" t="s">
        <v>83</v>
      </c>
      <c r="F2774" t="s">
        <v>17734</v>
      </c>
      <c r="G2774">
        <v>27</v>
      </c>
      <c r="H2774">
        <v>0</v>
      </c>
      <c r="I2774">
        <v>0</v>
      </c>
      <c r="J2774">
        <v>0</v>
      </c>
      <c r="K2774">
        <v>0</v>
      </c>
      <c r="L2774">
        <v>0</v>
      </c>
      <c r="M2774">
        <v>0</v>
      </c>
      <c r="N2774">
        <v>0</v>
      </c>
      <c r="O2774">
        <v>0</v>
      </c>
      <c r="P2774">
        <v>0</v>
      </c>
      <c r="Q2774">
        <v>0</v>
      </c>
    </row>
    <row r="2775" spans="1:17" x14ac:dyDescent="0.2">
      <c r="A2775" t="s">
        <v>20513</v>
      </c>
      <c r="B2775" t="s">
        <v>89</v>
      </c>
      <c r="C2775" t="s">
        <v>140</v>
      </c>
      <c r="D2775" t="s">
        <v>17736</v>
      </c>
      <c r="E2775" t="s">
        <v>81</v>
      </c>
      <c r="F2775" t="s">
        <v>4929</v>
      </c>
      <c r="G2775">
        <v>0</v>
      </c>
      <c r="H2775">
        <v>35</v>
      </c>
      <c r="I2775">
        <v>3</v>
      </c>
      <c r="J2775">
        <v>27</v>
      </c>
      <c r="K2775">
        <v>4</v>
      </c>
      <c r="L2775">
        <v>1</v>
      </c>
      <c r="M2775">
        <v>0</v>
      </c>
      <c r="N2775">
        <v>0</v>
      </c>
      <c r="O2775">
        <v>0</v>
      </c>
      <c r="P2775">
        <v>0</v>
      </c>
      <c r="Q2775">
        <v>0</v>
      </c>
    </row>
    <row r="2776" spans="1:17" x14ac:dyDescent="0.2">
      <c r="A2776" t="s">
        <v>20514</v>
      </c>
      <c r="B2776" t="s">
        <v>89</v>
      </c>
      <c r="C2776" t="s">
        <v>140</v>
      </c>
      <c r="D2776" t="s">
        <v>17736</v>
      </c>
      <c r="E2776" t="s">
        <v>81</v>
      </c>
      <c r="F2776" t="s">
        <v>4931</v>
      </c>
      <c r="G2776">
        <v>0</v>
      </c>
      <c r="H2776">
        <v>35</v>
      </c>
      <c r="I2776">
        <v>2</v>
      </c>
      <c r="J2776">
        <v>27</v>
      </c>
      <c r="K2776">
        <v>4</v>
      </c>
      <c r="L2776">
        <v>2</v>
      </c>
      <c r="M2776">
        <v>0</v>
      </c>
      <c r="N2776">
        <v>0</v>
      </c>
      <c r="O2776">
        <v>0</v>
      </c>
      <c r="P2776">
        <v>0</v>
      </c>
      <c r="Q2776">
        <v>0</v>
      </c>
    </row>
    <row r="2777" spans="1:17" x14ac:dyDescent="0.2">
      <c r="A2777" t="s">
        <v>20515</v>
      </c>
      <c r="B2777" t="s">
        <v>89</v>
      </c>
      <c r="C2777" t="s">
        <v>154</v>
      </c>
      <c r="D2777" t="s">
        <v>17736</v>
      </c>
      <c r="E2777" t="s">
        <v>83</v>
      </c>
      <c r="F2777" t="s">
        <v>4943</v>
      </c>
      <c r="G2777">
        <v>0</v>
      </c>
      <c r="H2777">
        <v>0</v>
      </c>
      <c r="I2777">
        <v>0</v>
      </c>
      <c r="J2777">
        <v>0</v>
      </c>
      <c r="K2777">
        <v>0</v>
      </c>
      <c r="L2777">
        <v>0</v>
      </c>
      <c r="M2777">
        <v>4</v>
      </c>
      <c r="N2777">
        <v>0</v>
      </c>
      <c r="O2777">
        <v>0</v>
      </c>
      <c r="P2777">
        <v>0</v>
      </c>
      <c r="Q2777">
        <v>0</v>
      </c>
    </row>
    <row r="2778" spans="1:17" x14ac:dyDescent="0.2">
      <c r="A2778" t="s">
        <v>20516</v>
      </c>
      <c r="B2778" t="s">
        <v>89</v>
      </c>
      <c r="C2778" t="s">
        <v>217</v>
      </c>
      <c r="D2778" t="s">
        <v>17736</v>
      </c>
      <c r="E2778" t="s">
        <v>83</v>
      </c>
      <c r="F2778" t="s">
        <v>4925</v>
      </c>
      <c r="G2778">
        <v>0</v>
      </c>
      <c r="H2778">
        <v>0</v>
      </c>
      <c r="I2778">
        <v>0</v>
      </c>
      <c r="J2778">
        <v>0</v>
      </c>
      <c r="K2778">
        <v>0</v>
      </c>
      <c r="L2778">
        <v>0</v>
      </c>
      <c r="M2778">
        <v>0</v>
      </c>
      <c r="N2778">
        <v>2</v>
      </c>
      <c r="O2778">
        <v>2</v>
      </c>
      <c r="P2778">
        <v>0</v>
      </c>
      <c r="Q2778">
        <v>0</v>
      </c>
    </row>
    <row r="2779" spans="1:17" x14ac:dyDescent="0.2">
      <c r="A2779" t="s">
        <v>20517</v>
      </c>
      <c r="B2779" t="s">
        <v>89</v>
      </c>
      <c r="C2779" t="s">
        <v>217</v>
      </c>
      <c r="D2779" t="s">
        <v>17736</v>
      </c>
      <c r="E2779" t="s">
        <v>83</v>
      </c>
      <c r="F2779" t="s">
        <v>4927</v>
      </c>
      <c r="G2779">
        <v>0</v>
      </c>
      <c r="H2779">
        <v>0</v>
      </c>
      <c r="I2779">
        <v>0</v>
      </c>
      <c r="J2779">
        <v>0</v>
      </c>
      <c r="K2779">
        <v>0</v>
      </c>
      <c r="L2779">
        <v>0</v>
      </c>
      <c r="M2779">
        <v>0</v>
      </c>
      <c r="N2779">
        <v>0</v>
      </c>
      <c r="O2779">
        <v>0</v>
      </c>
      <c r="P2779">
        <v>0</v>
      </c>
      <c r="Q2779">
        <v>0</v>
      </c>
    </row>
    <row r="2780" spans="1:17" x14ac:dyDescent="0.2">
      <c r="A2780" t="s">
        <v>20518</v>
      </c>
      <c r="B2780" t="s">
        <v>89</v>
      </c>
      <c r="C2780" t="s">
        <v>217</v>
      </c>
      <c r="D2780" t="s">
        <v>17736</v>
      </c>
      <c r="E2780" t="s">
        <v>83</v>
      </c>
      <c r="F2780" t="s">
        <v>17734</v>
      </c>
      <c r="G2780">
        <v>4</v>
      </c>
      <c r="H2780">
        <v>0</v>
      </c>
      <c r="I2780">
        <v>0</v>
      </c>
      <c r="J2780">
        <v>0</v>
      </c>
      <c r="K2780">
        <v>0</v>
      </c>
      <c r="L2780">
        <v>0</v>
      </c>
      <c r="M2780">
        <v>0</v>
      </c>
      <c r="N2780">
        <v>0</v>
      </c>
      <c r="O2780">
        <v>0</v>
      </c>
      <c r="P2780">
        <v>0</v>
      </c>
      <c r="Q2780">
        <v>0</v>
      </c>
    </row>
    <row r="2781" spans="1:17" x14ac:dyDescent="0.2">
      <c r="A2781" t="s">
        <v>20519</v>
      </c>
      <c r="B2781" t="s">
        <v>89</v>
      </c>
      <c r="C2781" t="s">
        <v>217</v>
      </c>
      <c r="D2781" t="s">
        <v>17736</v>
      </c>
      <c r="E2781" t="s">
        <v>81</v>
      </c>
      <c r="F2781" t="s">
        <v>4929</v>
      </c>
      <c r="G2781">
        <v>0</v>
      </c>
      <c r="H2781">
        <v>2</v>
      </c>
      <c r="I2781">
        <v>0</v>
      </c>
      <c r="J2781">
        <v>2</v>
      </c>
      <c r="K2781">
        <v>0</v>
      </c>
      <c r="L2781">
        <v>0</v>
      </c>
      <c r="M2781">
        <v>0</v>
      </c>
      <c r="N2781">
        <v>0</v>
      </c>
      <c r="O2781">
        <v>0</v>
      </c>
      <c r="P2781">
        <v>0</v>
      </c>
      <c r="Q2781">
        <v>0</v>
      </c>
    </row>
    <row r="2782" spans="1:17" x14ac:dyDescent="0.2">
      <c r="A2782" t="s">
        <v>20520</v>
      </c>
      <c r="B2782" t="s">
        <v>89</v>
      </c>
      <c r="C2782" t="s">
        <v>217</v>
      </c>
      <c r="D2782" t="s">
        <v>17736</v>
      </c>
      <c r="E2782" t="s">
        <v>81</v>
      </c>
      <c r="F2782" t="s">
        <v>4931</v>
      </c>
      <c r="G2782">
        <v>0</v>
      </c>
      <c r="H2782">
        <v>2</v>
      </c>
      <c r="I2782">
        <v>0</v>
      </c>
      <c r="J2782">
        <v>2</v>
      </c>
      <c r="K2782">
        <v>0</v>
      </c>
      <c r="L2782">
        <v>0</v>
      </c>
      <c r="M2782">
        <v>0</v>
      </c>
      <c r="N2782">
        <v>0</v>
      </c>
      <c r="O2782">
        <v>0</v>
      </c>
      <c r="P2782">
        <v>0</v>
      </c>
      <c r="Q2782">
        <v>0</v>
      </c>
    </row>
    <row r="2783" spans="1:17" x14ac:dyDescent="0.2">
      <c r="A2783" t="s">
        <v>20521</v>
      </c>
      <c r="B2783" t="s">
        <v>89</v>
      </c>
      <c r="C2783" t="s">
        <v>217</v>
      </c>
      <c r="D2783" t="s">
        <v>17736</v>
      </c>
      <c r="E2783" t="s">
        <v>81</v>
      </c>
      <c r="F2783" t="s">
        <v>4933</v>
      </c>
      <c r="G2783">
        <v>0</v>
      </c>
      <c r="H2783">
        <v>0</v>
      </c>
      <c r="I2783">
        <v>0</v>
      </c>
      <c r="J2783">
        <v>0</v>
      </c>
      <c r="K2783">
        <v>0</v>
      </c>
      <c r="L2783">
        <v>0</v>
      </c>
      <c r="M2783">
        <v>2</v>
      </c>
      <c r="N2783">
        <v>0</v>
      </c>
      <c r="O2783">
        <v>0</v>
      </c>
      <c r="P2783">
        <v>0</v>
      </c>
      <c r="Q2783">
        <v>0</v>
      </c>
    </row>
    <row r="2784" spans="1:17" x14ac:dyDescent="0.2">
      <c r="A2784" t="s">
        <v>20522</v>
      </c>
      <c r="B2784" t="s">
        <v>89</v>
      </c>
      <c r="C2784" t="s">
        <v>217</v>
      </c>
      <c r="D2784" t="s">
        <v>17736</v>
      </c>
      <c r="E2784" t="s">
        <v>81</v>
      </c>
      <c r="F2784" t="s">
        <v>4935</v>
      </c>
      <c r="G2784">
        <v>0</v>
      </c>
      <c r="H2784">
        <v>2</v>
      </c>
      <c r="I2784">
        <v>0</v>
      </c>
      <c r="J2784">
        <v>2</v>
      </c>
      <c r="K2784">
        <v>0</v>
      </c>
      <c r="L2784">
        <v>0</v>
      </c>
      <c r="M2784">
        <v>0</v>
      </c>
      <c r="N2784">
        <v>0</v>
      </c>
      <c r="O2784">
        <v>0</v>
      </c>
      <c r="P2784">
        <v>0</v>
      </c>
      <c r="Q2784">
        <v>0</v>
      </c>
    </row>
    <row r="2785" spans="1:17" x14ac:dyDescent="0.2">
      <c r="A2785" t="s">
        <v>20523</v>
      </c>
      <c r="B2785" t="s">
        <v>89</v>
      </c>
      <c r="C2785" t="s">
        <v>217</v>
      </c>
      <c r="D2785" t="s">
        <v>17736</v>
      </c>
      <c r="E2785" t="s">
        <v>81</v>
      </c>
      <c r="F2785" t="s">
        <v>4937</v>
      </c>
      <c r="G2785">
        <v>0</v>
      </c>
      <c r="H2785">
        <v>2</v>
      </c>
      <c r="I2785">
        <v>0</v>
      </c>
      <c r="J2785">
        <v>2</v>
      </c>
      <c r="K2785">
        <v>0</v>
      </c>
      <c r="L2785">
        <v>0</v>
      </c>
      <c r="M2785">
        <v>0</v>
      </c>
      <c r="N2785">
        <v>0</v>
      </c>
      <c r="O2785">
        <v>0</v>
      </c>
      <c r="P2785">
        <v>0</v>
      </c>
      <c r="Q2785">
        <v>0</v>
      </c>
    </row>
    <row r="2786" spans="1:17" x14ac:dyDescent="0.2">
      <c r="A2786" t="s">
        <v>20524</v>
      </c>
      <c r="B2786" t="s">
        <v>89</v>
      </c>
      <c r="C2786" t="s">
        <v>217</v>
      </c>
      <c r="D2786" t="s">
        <v>17736</v>
      </c>
      <c r="E2786" t="s">
        <v>81</v>
      </c>
      <c r="F2786" t="s">
        <v>4939</v>
      </c>
      <c r="G2786">
        <v>0</v>
      </c>
      <c r="H2786">
        <v>0</v>
      </c>
      <c r="I2786">
        <v>0</v>
      </c>
      <c r="J2786">
        <v>0</v>
      </c>
      <c r="K2786">
        <v>0</v>
      </c>
      <c r="L2786">
        <v>0</v>
      </c>
      <c r="M2786">
        <v>2</v>
      </c>
      <c r="N2786">
        <v>0</v>
      </c>
      <c r="O2786">
        <v>0</v>
      </c>
      <c r="P2786">
        <v>0</v>
      </c>
      <c r="Q2786">
        <v>0</v>
      </c>
    </row>
    <row r="2787" spans="1:17" x14ac:dyDescent="0.2">
      <c r="A2787" t="s">
        <v>20525</v>
      </c>
      <c r="B2787" t="s">
        <v>89</v>
      </c>
      <c r="C2787" t="s">
        <v>217</v>
      </c>
      <c r="D2787" t="s">
        <v>17736</v>
      </c>
      <c r="E2787" t="s">
        <v>81</v>
      </c>
      <c r="F2787" t="s">
        <v>4941</v>
      </c>
      <c r="G2787">
        <v>0</v>
      </c>
      <c r="H2787">
        <v>2</v>
      </c>
      <c r="I2787">
        <v>0</v>
      </c>
      <c r="J2787">
        <v>2</v>
      </c>
      <c r="K2787">
        <v>0</v>
      </c>
      <c r="L2787">
        <v>0</v>
      </c>
      <c r="M2787">
        <v>0</v>
      </c>
      <c r="N2787">
        <v>0</v>
      </c>
      <c r="O2787">
        <v>0</v>
      </c>
      <c r="P2787">
        <v>0</v>
      </c>
      <c r="Q2787">
        <v>0</v>
      </c>
    </row>
    <row r="2788" spans="1:17" x14ac:dyDescent="0.2">
      <c r="A2788" t="s">
        <v>20526</v>
      </c>
      <c r="B2788" t="s">
        <v>89</v>
      </c>
      <c r="C2788" t="s">
        <v>217</v>
      </c>
      <c r="D2788" t="s">
        <v>17736</v>
      </c>
      <c r="E2788" t="s">
        <v>81</v>
      </c>
      <c r="F2788" t="s">
        <v>4943</v>
      </c>
      <c r="G2788">
        <v>0</v>
      </c>
      <c r="H2788">
        <v>0</v>
      </c>
      <c r="I2788">
        <v>0</v>
      </c>
      <c r="J2788">
        <v>0</v>
      </c>
      <c r="K2788">
        <v>0</v>
      </c>
      <c r="L2788">
        <v>0</v>
      </c>
      <c r="M2788">
        <v>2</v>
      </c>
      <c r="N2788">
        <v>0</v>
      </c>
      <c r="O2788">
        <v>0</v>
      </c>
      <c r="P2788">
        <v>0</v>
      </c>
      <c r="Q2788">
        <v>0</v>
      </c>
    </row>
    <row r="2789" spans="1:17" x14ac:dyDescent="0.2">
      <c r="A2789" t="s">
        <v>20527</v>
      </c>
      <c r="B2789" t="s">
        <v>89</v>
      </c>
      <c r="C2789" t="s">
        <v>217</v>
      </c>
      <c r="D2789" t="s">
        <v>17736</v>
      </c>
      <c r="E2789" t="s">
        <v>81</v>
      </c>
      <c r="F2789" t="s">
        <v>4925</v>
      </c>
      <c r="G2789">
        <v>0</v>
      </c>
      <c r="H2789">
        <v>0</v>
      </c>
      <c r="I2789">
        <v>0</v>
      </c>
      <c r="J2789">
        <v>0</v>
      </c>
      <c r="K2789">
        <v>0</v>
      </c>
      <c r="L2789">
        <v>0</v>
      </c>
      <c r="M2789">
        <v>0</v>
      </c>
      <c r="N2789">
        <v>0</v>
      </c>
      <c r="O2789">
        <v>0</v>
      </c>
      <c r="P2789">
        <v>0</v>
      </c>
      <c r="Q2789">
        <v>0</v>
      </c>
    </row>
    <row r="2790" spans="1:17" x14ac:dyDescent="0.2">
      <c r="A2790" t="s">
        <v>20528</v>
      </c>
      <c r="B2790" t="s">
        <v>89</v>
      </c>
      <c r="C2790" t="s">
        <v>217</v>
      </c>
      <c r="D2790" t="s">
        <v>17736</v>
      </c>
      <c r="E2790" t="s">
        <v>81</v>
      </c>
      <c r="F2790" t="s">
        <v>4927</v>
      </c>
      <c r="G2790">
        <v>0</v>
      </c>
      <c r="H2790">
        <v>0</v>
      </c>
      <c r="I2790">
        <v>0</v>
      </c>
      <c r="J2790">
        <v>0</v>
      </c>
      <c r="K2790">
        <v>0</v>
      </c>
      <c r="L2790">
        <v>0</v>
      </c>
      <c r="M2790">
        <v>0</v>
      </c>
      <c r="N2790">
        <v>0</v>
      </c>
      <c r="O2790">
        <v>0</v>
      </c>
      <c r="P2790">
        <v>0</v>
      </c>
      <c r="Q2790">
        <v>0</v>
      </c>
    </row>
    <row r="2791" spans="1:17" x14ac:dyDescent="0.2">
      <c r="A2791" t="s">
        <v>20529</v>
      </c>
      <c r="B2791" t="s">
        <v>89</v>
      </c>
      <c r="C2791" t="s">
        <v>217</v>
      </c>
      <c r="D2791" t="s">
        <v>17736</v>
      </c>
      <c r="E2791" t="s">
        <v>81</v>
      </c>
      <c r="F2791" t="s">
        <v>17734</v>
      </c>
      <c r="G2791">
        <v>2</v>
      </c>
      <c r="H2791">
        <v>0</v>
      </c>
      <c r="I2791">
        <v>0</v>
      </c>
      <c r="J2791">
        <v>0</v>
      </c>
      <c r="K2791">
        <v>0</v>
      </c>
      <c r="L2791">
        <v>0</v>
      </c>
      <c r="M2791">
        <v>0</v>
      </c>
      <c r="N2791">
        <v>0</v>
      </c>
      <c r="O2791">
        <v>0</v>
      </c>
      <c r="P2791">
        <v>0</v>
      </c>
      <c r="Q2791">
        <v>0</v>
      </c>
    </row>
    <row r="2792" spans="1:17" x14ac:dyDescent="0.2">
      <c r="A2792" t="s">
        <v>20530</v>
      </c>
      <c r="B2792" t="s">
        <v>89</v>
      </c>
      <c r="C2792" t="s">
        <v>217</v>
      </c>
      <c r="D2792" t="s">
        <v>17754</v>
      </c>
      <c r="E2792" t="s">
        <v>83</v>
      </c>
      <c r="F2792" t="s">
        <v>17734</v>
      </c>
      <c r="G2792">
        <v>2</v>
      </c>
      <c r="H2792">
        <v>0</v>
      </c>
      <c r="I2792">
        <v>0</v>
      </c>
      <c r="J2792">
        <v>0</v>
      </c>
      <c r="K2792">
        <v>0</v>
      </c>
      <c r="L2792">
        <v>0</v>
      </c>
      <c r="M2792">
        <v>0</v>
      </c>
      <c r="N2792">
        <v>0</v>
      </c>
      <c r="O2792">
        <v>0</v>
      </c>
      <c r="P2792">
        <v>0</v>
      </c>
      <c r="Q2792">
        <v>0</v>
      </c>
    </row>
    <row r="2793" spans="1:17" x14ac:dyDescent="0.2">
      <c r="A2793" t="s">
        <v>20531</v>
      </c>
      <c r="B2793" t="s">
        <v>89</v>
      </c>
      <c r="C2793" t="s">
        <v>218</v>
      </c>
      <c r="D2793" t="s">
        <v>17736</v>
      </c>
      <c r="E2793" t="s">
        <v>83</v>
      </c>
      <c r="F2793" t="s">
        <v>4929</v>
      </c>
      <c r="G2793">
        <v>0</v>
      </c>
      <c r="H2793">
        <v>10</v>
      </c>
      <c r="I2793">
        <v>1</v>
      </c>
      <c r="J2793">
        <v>7</v>
      </c>
      <c r="K2793">
        <v>1</v>
      </c>
      <c r="L2793">
        <v>1</v>
      </c>
      <c r="M2793">
        <v>0</v>
      </c>
      <c r="N2793">
        <v>0</v>
      </c>
      <c r="O2793">
        <v>0</v>
      </c>
      <c r="P2793">
        <v>0</v>
      </c>
      <c r="Q2793">
        <v>0</v>
      </c>
    </row>
    <row r="2794" spans="1:17" x14ac:dyDescent="0.2">
      <c r="A2794" t="s">
        <v>20532</v>
      </c>
      <c r="B2794" t="s">
        <v>89</v>
      </c>
      <c r="C2794" t="s">
        <v>218</v>
      </c>
      <c r="D2794" t="s">
        <v>17736</v>
      </c>
      <c r="E2794" t="s">
        <v>83</v>
      </c>
      <c r="F2794" t="s">
        <v>4931</v>
      </c>
      <c r="G2794">
        <v>0</v>
      </c>
      <c r="H2794">
        <v>10</v>
      </c>
      <c r="I2794">
        <v>1</v>
      </c>
      <c r="J2794">
        <v>7</v>
      </c>
      <c r="K2794">
        <v>1</v>
      </c>
      <c r="L2794">
        <v>1</v>
      </c>
      <c r="M2794">
        <v>0</v>
      </c>
      <c r="N2794">
        <v>0</v>
      </c>
      <c r="O2794">
        <v>0</v>
      </c>
      <c r="P2794">
        <v>0</v>
      </c>
      <c r="Q2794">
        <v>0</v>
      </c>
    </row>
    <row r="2795" spans="1:17" x14ac:dyDescent="0.2">
      <c r="A2795" t="s">
        <v>20533</v>
      </c>
      <c r="B2795" t="s">
        <v>89</v>
      </c>
      <c r="C2795" t="s">
        <v>218</v>
      </c>
      <c r="D2795" t="s">
        <v>17736</v>
      </c>
      <c r="E2795" t="s">
        <v>83</v>
      </c>
      <c r="F2795" t="s">
        <v>4933</v>
      </c>
      <c r="G2795">
        <v>0</v>
      </c>
      <c r="H2795">
        <v>0</v>
      </c>
      <c r="I2795">
        <v>0</v>
      </c>
      <c r="J2795">
        <v>0</v>
      </c>
      <c r="K2795">
        <v>0</v>
      </c>
      <c r="L2795">
        <v>0</v>
      </c>
      <c r="M2795">
        <v>10</v>
      </c>
      <c r="N2795">
        <v>0</v>
      </c>
      <c r="O2795">
        <v>0</v>
      </c>
      <c r="P2795">
        <v>0</v>
      </c>
      <c r="Q2795">
        <v>0</v>
      </c>
    </row>
    <row r="2796" spans="1:17" x14ac:dyDescent="0.2">
      <c r="A2796" t="s">
        <v>20534</v>
      </c>
      <c r="B2796" t="s">
        <v>89</v>
      </c>
      <c r="C2796" t="s">
        <v>218</v>
      </c>
      <c r="D2796" t="s">
        <v>17736</v>
      </c>
      <c r="E2796" t="s">
        <v>83</v>
      </c>
      <c r="F2796" t="s">
        <v>4935</v>
      </c>
      <c r="G2796">
        <v>0</v>
      </c>
      <c r="H2796">
        <v>10</v>
      </c>
      <c r="I2796">
        <v>1</v>
      </c>
      <c r="J2796">
        <v>7</v>
      </c>
      <c r="K2796">
        <v>1</v>
      </c>
      <c r="L2796">
        <v>1</v>
      </c>
      <c r="M2796">
        <v>0</v>
      </c>
      <c r="N2796">
        <v>0</v>
      </c>
      <c r="O2796">
        <v>0</v>
      </c>
      <c r="P2796">
        <v>0</v>
      </c>
      <c r="Q2796">
        <v>0</v>
      </c>
    </row>
    <row r="2797" spans="1:17" x14ac:dyDescent="0.2">
      <c r="A2797" t="s">
        <v>20535</v>
      </c>
      <c r="B2797" t="s">
        <v>89</v>
      </c>
      <c r="C2797" t="s">
        <v>218</v>
      </c>
      <c r="D2797" t="s">
        <v>17736</v>
      </c>
      <c r="E2797" t="s">
        <v>83</v>
      </c>
      <c r="F2797" t="s">
        <v>4937</v>
      </c>
      <c r="G2797">
        <v>0</v>
      </c>
      <c r="H2797">
        <v>10</v>
      </c>
      <c r="I2797">
        <v>1</v>
      </c>
      <c r="J2797">
        <v>7</v>
      </c>
      <c r="K2797">
        <v>1</v>
      </c>
      <c r="L2797">
        <v>1</v>
      </c>
      <c r="M2797">
        <v>0</v>
      </c>
      <c r="N2797">
        <v>0</v>
      </c>
      <c r="O2797">
        <v>0</v>
      </c>
      <c r="P2797">
        <v>0</v>
      </c>
      <c r="Q2797">
        <v>0</v>
      </c>
    </row>
    <row r="2798" spans="1:17" x14ac:dyDescent="0.2">
      <c r="A2798" t="s">
        <v>20536</v>
      </c>
      <c r="B2798" t="s">
        <v>89</v>
      </c>
      <c r="C2798" t="s">
        <v>218</v>
      </c>
      <c r="D2798" t="s">
        <v>17736</v>
      </c>
      <c r="E2798" t="s">
        <v>83</v>
      </c>
      <c r="F2798" t="s">
        <v>4939</v>
      </c>
      <c r="G2798">
        <v>0</v>
      </c>
      <c r="H2798">
        <v>0</v>
      </c>
      <c r="I2798">
        <v>0</v>
      </c>
      <c r="J2798">
        <v>0</v>
      </c>
      <c r="K2798">
        <v>0</v>
      </c>
      <c r="L2798">
        <v>0</v>
      </c>
      <c r="M2798">
        <v>10</v>
      </c>
      <c r="N2798">
        <v>0</v>
      </c>
      <c r="O2798">
        <v>0</v>
      </c>
      <c r="P2798">
        <v>0</v>
      </c>
      <c r="Q2798">
        <v>0</v>
      </c>
    </row>
    <row r="2799" spans="1:17" x14ac:dyDescent="0.2">
      <c r="A2799" t="s">
        <v>20537</v>
      </c>
      <c r="B2799" t="s">
        <v>89</v>
      </c>
      <c r="C2799" t="s">
        <v>218</v>
      </c>
      <c r="D2799" t="s">
        <v>17736</v>
      </c>
      <c r="E2799" t="s">
        <v>83</v>
      </c>
      <c r="F2799" t="s">
        <v>4941</v>
      </c>
      <c r="G2799">
        <v>0</v>
      </c>
      <c r="H2799">
        <v>10</v>
      </c>
      <c r="I2799">
        <v>1</v>
      </c>
      <c r="J2799">
        <v>7</v>
      </c>
      <c r="K2799">
        <v>1</v>
      </c>
      <c r="L2799">
        <v>1</v>
      </c>
      <c r="M2799">
        <v>0</v>
      </c>
      <c r="N2799">
        <v>0</v>
      </c>
      <c r="O2799">
        <v>0</v>
      </c>
      <c r="P2799">
        <v>0</v>
      </c>
      <c r="Q2799">
        <v>0</v>
      </c>
    </row>
    <row r="2800" spans="1:17" x14ac:dyDescent="0.2">
      <c r="A2800" t="s">
        <v>20538</v>
      </c>
      <c r="B2800" t="s">
        <v>89</v>
      </c>
      <c r="C2800" t="s">
        <v>218</v>
      </c>
      <c r="D2800" t="s">
        <v>17736</v>
      </c>
      <c r="E2800" t="s">
        <v>83</v>
      </c>
      <c r="F2800" t="s">
        <v>4943</v>
      </c>
      <c r="G2800">
        <v>0</v>
      </c>
      <c r="H2800">
        <v>0</v>
      </c>
      <c r="I2800">
        <v>0</v>
      </c>
      <c r="J2800">
        <v>0</v>
      </c>
      <c r="K2800">
        <v>0</v>
      </c>
      <c r="L2800">
        <v>0</v>
      </c>
      <c r="M2800">
        <v>10</v>
      </c>
      <c r="N2800">
        <v>0</v>
      </c>
      <c r="O2800">
        <v>0</v>
      </c>
      <c r="P2800">
        <v>0</v>
      </c>
      <c r="Q2800">
        <v>0</v>
      </c>
    </row>
    <row r="2801" spans="1:17" x14ac:dyDescent="0.2">
      <c r="A2801" t="s">
        <v>20539</v>
      </c>
      <c r="B2801" t="s">
        <v>89</v>
      </c>
      <c r="C2801" t="s">
        <v>218</v>
      </c>
      <c r="D2801" t="s">
        <v>17736</v>
      </c>
      <c r="E2801" t="s">
        <v>83</v>
      </c>
      <c r="F2801" t="s">
        <v>4925</v>
      </c>
      <c r="G2801">
        <v>0</v>
      </c>
      <c r="H2801">
        <v>0</v>
      </c>
      <c r="I2801">
        <v>0</v>
      </c>
      <c r="J2801">
        <v>0</v>
      </c>
      <c r="K2801">
        <v>0</v>
      </c>
      <c r="L2801">
        <v>0</v>
      </c>
      <c r="M2801">
        <v>0</v>
      </c>
      <c r="N2801">
        <v>4</v>
      </c>
      <c r="O2801">
        <v>2</v>
      </c>
      <c r="P2801">
        <v>1</v>
      </c>
      <c r="Q2801">
        <v>1</v>
      </c>
    </row>
    <row r="2802" spans="1:17" x14ac:dyDescent="0.2">
      <c r="A2802" t="s">
        <v>20540</v>
      </c>
      <c r="B2802" t="s">
        <v>89</v>
      </c>
      <c r="C2802" t="s">
        <v>218</v>
      </c>
      <c r="D2802" t="s">
        <v>17736</v>
      </c>
      <c r="E2802" t="s">
        <v>83</v>
      </c>
      <c r="F2802" t="s">
        <v>4927</v>
      </c>
      <c r="G2802">
        <v>0</v>
      </c>
      <c r="H2802">
        <v>0</v>
      </c>
      <c r="I2802">
        <v>0</v>
      </c>
      <c r="J2802">
        <v>0</v>
      </c>
      <c r="K2802">
        <v>0</v>
      </c>
      <c r="L2802">
        <v>0</v>
      </c>
      <c r="M2802">
        <v>0</v>
      </c>
      <c r="N2802">
        <v>3</v>
      </c>
      <c r="O2802">
        <v>2</v>
      </c>
      <c r="P2802">
        <v>0</v>
      </c>
      <c r="Q2802">
        <v>1</v>
      </c>
    </row>
    <row r="2803" spans="1:17" x14ac:dyDescent="0.2">
      <c r="A2803" t="s">
        <v>20541</v>
      </c>
      <c r="B2803" t="s">
        <v>89</v>
      </c>
      <c r="C2803" t="s">
        <v>218</v>
      </c>
      <c r="D2803" t="s">
        <v>17736</v>
      </c>
      <c r="E2803" t="s">
        <v>83</v>
      </c>
      <c r="F2803" t="s">
        <v>17734</v>
      </c>
      <c r="G2803">
        <v>10</v>
      </c>
      <c r="H2803">
        <v>0</v>
      </c>
      <c r="I2803">
        <v>0</v>
      </c>
      <c r="J2803">
        <v>0</v>
      </c>
      <c r="K2803">
        <v>0</v>
      </c>
      <c r="L2803">
        <v>0</v>
      </c>
      <c r="M2803">
        <v>0</v>
      </c>
      <c r="N2803">
        <v>0</v>
      </c>
      <c r="O2803">
        <v>0</v>
      </c>
      <c r="P2803">
        <v>0</v>
      </c>
      <c r="Q2803">
        <v>0</v>
      </c>
    </row>
    <row r="2804" spans="1:17" x14ac:dyDescent="0.2">
      <c r="A2804" t="s">
        <v>20542</v>
      </c>
      <c r="B2804" t="s">
        <v>89</v>
      </c>
      <c r="C2804" t="s">
        <v>218</v>
      </c>
      <c r="D2804" t="s">
        <v>17736</v>
      </c>
      <c r="E2804" t="s">
        <v>81</v>
      </c>
      <c r="F2804" t="s">
        <v>4929</v>
      </c>
      <c r="G2804">
        <v>0</v>
      </c>
      <c r="H2804">
        <v>12</v>
      </c>
      <c r="I2804">
        <v>1</v>
      </c>
      <c r="J2804">
        <v>9</v>
      </c>
      <c r="K2804">
        <v>1</v>
      </c>
      <c r="L2804">
        <v>1</v>
      </c>
      <c r="M2804">
        <v>0</v>
      </c>
      <c r="N2804">
        <v>0</v>
      </c>
      <c r="O2804">
        <v>0</v>
      </c>
      <c r="P2804">
        <v>0</v>
      </c>
      <c r="Q2804">
        <v>0</v>
      </c>
    </row>
    <row r="2805" spans="1:17" x14ac:dyDescent="0.2">
      <c r="A2805" t="s">
        <v>20543</v>
      </c>
      <c r="B2805" t="s">
        <v>89</v>
      </c>
      <c r="C2805" t="s">
        <v>218</v>
      </c>
      <c r="D2805" t="s">
        <v>17736</v>
      </c>
      <c r="E2805" t="s">
        <v>81</v>
      </c>
      <c r="F2805" t="s">
        <v>4931</v>
      </c>
      <c r="G2805">
        <v>0</v>
      </c>
      <c r="H2805">
        <v>12</v>
      </c>
      <c r="I2805">
        <v>1</v>
      </c>
      <c r="J2805">
        <v>8</v>
      </c>
      <c r="K2805">
        <v>2</v>
      </c>
      <c r="L2805">
        <v>1</v>
      </c>
      <c r="M2805">
        <v>0</v>
      </c>
      <c r="N2805">
        <v>0</v>
      </c>
      <c r="O2805">
        <v>0</v>
      </c>
      <c r="P2805">
        <v>0</v>
      </c>
      <c r="Q2805">
        <v>0</v>
      </c>
    </row>
    <row r="2806" spans="1:17" x14ac:dyDescent="0.2">
      <c r="A2806" t="s">
        <v>20544</v>
      </c>
      <c r="B2806" t="s">
        <v>88</v>
      </c>
      <c r="C2806" t="s">
        <v>127</v>
      </c>
      <c r="D2806" t="s">
        <v>17736</v>
      </c>
      <c r="E2806" t="s">
        <v>81</v>
      </c>
      <c r="F2806" t="s">
        <v>4941</v>
      </c>
      <c r="G2806">
        <v>0</v>
      </c>
      <c r="H2806">
        <v>40</v>
      </c>
      <c r="I2806">
        <v>8</v>
      </c>
      <c r="J2806">
        <v>30</v>
      </c>
      <c r="K2806">
        <v>1</v>
      </c>
      <c r="L2806">
        <v>1</v>
      </c>
      <c r="M2806">
        <v>0</v>
      </c>
      <c r="N2806">
        <v>0</v>
      </c>
      <c r="O2806">
        <v>0</v>
      </c>
      <c r="P2806">
        <v>0</v>
      </c>
      <c r="Q2806">
        <v>0</v>
      </c>
    </row>
    <row r="2807" spans="1:17" x14ac:dyDescent="0.2">
      <c r="A2807" t="s">
        <v>20545</v>
      </c>
      <c r="B2807" t="s">
        <v>88</v>
      </c>
      <c r="C2807" t="s">
        <v>127</v>
      </c>
      <c r="D2807" t="s">
        <v>17736</v>
      </c>
      <c r="E2807" t="s">
        <v>81</v>
      </c>
      <c r="F2807" t="s">
        <v>4943</v>
      </c>
      <c r="G2807">
        <v>0</v>
      </c>
      <c r="H2807">
        <v>0</v>
      </c>
      <c r="I2807">
        <v>0</v>
      </c>
      <c r="J2807">
        <v>0</v>
      </c>
      <c r="K2807">
        <v>0</v>
      </c>
      <c r="L2807">
        <v>0</v>
      </c>
      <c r="M2807">
        <v>40</v>
      </c>
      <c r="N2807">
        <v>0</v>
      </c>
      <c r="O2807">
        <v>0</v>
      </c>
      <c r="P2807">
        <v>0</v>
      </c>
      <c r="Q2807">
        <v>0</v>
      </c>
    </row>
    <row r="2808" spans="1:17" x14ac:dyDescent="0.2">
      <c r="A2808" t="s">
        <v>20546</v>
      </c>
      <c r="B2808" t="s">
        <v>88</v>
      </c>
      <c r="C2808" t="s">
        <v>127</v>
      </c>
      <c r="D2808" t="s">
        <v>17736</v>
      </c>
      <c r="E2808" t="s">
        <v>81</v>
      </c>
      <c r="F2808" t="s">
        <v>4925</v>
      </c>
      <c r="G2808">
        <v>0</v>
      </c>
      <c r="H2808">
        <v>0</v>
      </c>
      <c r="I2808">
        <v>0</v>
      </c>
      <c r="J2808">
        <v>0</v>
      </c>
      <c r="K2808">
        <v>0</v>
      </c>
      <c r="L2808">
        <v>0</v>
      </c>
      <c r="M2808">
        <v>0</v>
      </c>
      <c r="N2808">
        <v>39</v>
      </c>
      <c r="O2808">
        <v>38</v>
      </c>
      <c r="P2808">
        <v>1</v>
      </c>
      <c r="Q2808">
        <v>0</v>
      </c>
    </row>
    <row r="2809" spans="1:17" x14ac:dyDescent="0.2">
      <c r="A2809" t="s">
        <v>20547</v>
      </c>
      <c r="B2809" t="s">
        <v>88</v>
      </c>
      <c r="C2809" t="s">
        <v>127</v>
      </c>
      <c r="D2809" t="s">
        <v>17736</v>
      </c>
      <c r="E2809" t="s">
        <v>81</v>
      </c>
      <c r="F2809" t="s">
        <v>4927</v>
      </c>
      <c r="G2809">
        <v>0</v>
      </c>
      <c r="H2809">
        <v>0</v>
      </c>
      <c r="I2809">
        <v>0</v>
      </c>
      <c r="J2809">
        <v>0</v>
      </c>
      <c r="K2809">
        <v>0</v>
      </c>
      <c r="L2809">
        <v>0</v>
      </c>
      <c r="M2809">
        <v>0</v>
      </c>
      <c r="N2809">
        <v>36</v>
      </c>
      <c r="O2809">
        <v>35</v>
      </c>
      <c r="P2809">
        <v>1</v>
      </c>
      <c r="Q2809">
        <v>0</v>
      </c>
    </row>
    <row r="2810" spans="1:17" x14ac:dyDescent="0.2">
      <c r="A2810" t="s">
        <v>20548</v>
      </c>
      <c r="B2810" t="s">
        <v>88</v>
      </c>
      <c r="C2810" t="s">
        <v>127</v>
      </c>
      <c r="D2810" t="s">
        <v>17736</v>
      </c>
      <c r="E2810" t="s">
        <v>81</v>
      </c>
      <c r="F2810" t="s">
        <v>17734</v>
      </c>
      <c r="G2810">
        <v>40</v>
      </c>
      <c r="H2810">
        <v>0</v>
      </c>
      <c r="I2810">
        <v>0</v>
      </c>
      <c r="J2810">
        <v>0</v>
      </c>
      <c r="K2810">
        <v>0</v>
      </c>
      <c r="L2810">
        <v>0</v>
      </c>
      <c r="M2810">
        <v>0</v>
      </c>
      <c r="N2810">
        <v>0</v>
      </c>
      <c r="O2810">
        <v>0</v>
      </c>
      <c r="P2810">
        <v>0</v>
      </c>
      <c r="Q2810">
        <v>0</v>
      </c>
    </row>
    <row r="2811" spans="1:17" x14ac:dyDescent="0.2">
      <c r="A2811" t="s">
        <v>20549</v>
      </c>
      <c r="B2811" t="s">
        <v>88</v>
      </c>
      <c r="C2811" t="s">
        <v>127</v>
      </c>
      <c r="D2811" t="s">
        <v>17748</v>
      </c>
      <c r="E2811" t="s">
        <v>83</v>
      </c>
      <c r="F2811" t="s">
        <v>17749</v>
      </c>
      <c r="G2811">
        <v>0</v>
      </c>
      <c r="H2811">
        <v>0</v>
      </c>
      <c r="I2811">
        <v>0</v>
      </c>
      <c r="J2811">
        <v>0</v>
      </c>
      <c r="K2811">
        <v>0</v>
      </c>
      <c r="L2811">
        <v>0</v>
      </c>
      <c r="M2811">
        <v>0</v>
      </c>
      <c r="N2811">
        <v>2</v>
      </c>
      <c r="O2811">
        <v>1</v>
      </c>
      <c r="P2811">
        <v>1</v>
      </c>
      <c r="Q2811">
        <v>0</v>
      </c>
    </row>
    <row r="2812" spans="1:17" x14ac:dyDescent="0.2">
      <c r="A2812" t="s">
        <v>20550</v>
      </c>
      <c r="B2812" t="s">
        <v>88</v>
      </c>
      <c r="C2812" t="s">
        <v>127</v>
      </c>
      <c r="D2812" t="s">
        <v>17748</v>
      </c>
      <c r="E2812" t="s">
        <v>83</v>
      </c>
      <c r="F2812" t="s">
        <v>17734</v>
      </c>
      <c r="G2812">
        <v>2</v>
      </c>
      <c r="H2812">
        <v>0</v>
      </c>
      <c r="I2812">
        <v>0</v>
      </c>
      <c r="J2812">
        <v>0</v>
      </c>
      <c r="K2812">
        <v>0</v>
      </c>
      <c r="L2812">
        <v>0</v>
      </c>
      <c r="M2812">
        <v>0</v>
      </c>
      <c r="N2812">
        <v>0</v>
      </c>
      <c r="O2812">
        <v>0</v>
      </c>
      <c r="P2812">
        <v>0</v>
      </c>
      <c r="Q2812">
        <v>0</v>
      </c>
    </row>
    <row r="2813" spans="1:17" x14ac:dyDescent="0.2">
      <c r="A2813" t="s">
        <v>20551</v>
      </c>
      <c r="B2813" t="s">
        <v>88</v>
      </c>
      <c r="C2813" t="s">
        <v>127</v>
      </c>
      <c r="D2813" t="s">
        <v>17748</v>
      </c>
      <c r="E2813" t="s">
        <v>81</v>
      </c>
      <c r="F2813" t="s">
        <v>17749</v>
      </c>
      <c r="G2813">
        <v>0</v>
      </c>
      <c r="H2813">
        <v>0</v>
      </c>
      <c r="I2813">
        <v>0</v>
      </c>
      <c r="J2813">
        <v>0</v>
      </c>
      <c r="K2813">
        <v>0</v>
      </c>
      <c r="L2813">
        <v>0</v>
      </c>
      <c r="M2813">
        <v>0</v>
      </c>
      <c r="N2813">
        <v>2</v>
      </c>
      <c r="O2813">
        <v>2</v>
      </c>
      <c r="P2813">
        <v>0</v>
      </c>
      <c r="Q2813">
        <v>0</v>
      </c>
    </row>
    <row r="2814" spans="1:17" x14ac:dyDescent="0.2">
      <c r="A2814" t="s">
        <v>20552</v>
      </c>
      <c r="B2814" t="s">
        <v>88</v>
      </c>
      <c r="C2814" t="s">
        <v>127</v>
      </c>
      <c r="D2814" t="s">
        <v>17748</v>
      </c>
      <c r="E2814" t="s">
        <v>81</v>
      </c>
      <c r="F2814" t="s">
        <v>17734</v>
      </c>
      <c r="G2814">
        <v>2</v>
      </c>
      <c r="H2814">
        <v>0</v>
      </c>
      <c r="I2814">
        <v>0</v>
      </c>
      <c r="J2814">
        <v>0</v>
      </c>
      <c r="K2814">
        <v>0</v>
      </c>
      <c r="L2814">
        <v>0</v>
      </c>
      <c r="M2814">
        <v>0</v>
      </c>
      <c r="N2814">
        <v>0</v>
      </c>
      <c r="O2814">
        <v>0</v>
      </c>
      <c r="P2814">
        <v>0</v>
      </c>
      <c r="Q2814">
        <v>0</v>
      </c>
    </row>
    <row r="2815" spans="1:17" x14ac:dyDescent="0.2">
      <c r="A2815" t="s">
        <v>20553</v>
      </c>
      <c r="B2815" t="s">
        <v>88</v>
      </c>
      <c r="C2815" t="s">
        <v>128</v>
      </c>
      <c r="D2815" t="s">
        <v>17736</v>
      </c>
      <c r="E2815" t="s">
        <v>83</v>
      </c>
      <c r="F2815" t="s">
        <v>4929</v>
      </c>
      <c r="G2815">
        <v>0</v>
      </c>
      <c r="H2815">
        <v>4</v>
      </c>
      <c r="I2815">
        <v>0</v>
      </c>
      <c r="J2815">
        <v>3</v>
      </c>
      <c r="K2815">
        <v>1</v>
      </c>
      <c r="L2815">
        <v>0</v>
      </c>
      <c r="M2815">
        <v>0</v>
      </c>
      <c r="N2815">
        <v>0</v>
      </c>
      <c r="O2815">
        <v>0</v>
      </c>
      <c r="P2815">
        <v>0</v>
      </c>
      <c r="Q2815">
        <v>0</v>
      </c>
    </row>
    <row r="2816" spans="1:17" x14ac:dyDescent="0.2">
      <c r="A2816" t="s">
        <v>20554</v>
      </c>
      <c r="B2816" t="s">
        <v>88</v>
      </c>
      <c r="C2816" t="s">
        <v>128</v>
      </c>
      <c r="D2816" t="s">
        <v>17736</v>
      </c>
      <c r="E2816" t="s">
        <v>83</v>
      </c>
      <c r="F2816" t="s">
        <v>4931</v>
      </c>
      <c r="G2816">
        <v>0</v>
      </c>
      <c r="H2816">
        <v>4</v>
      </c>
      <c r="I2816">
        <v>0</v>
      </c>
      <c r="J2816">
        <v>3</v>
      </c>
      <c r="K2816">
        <v>1</v>
      </c>
      <c r="L2816">
        <v>0</v>
      </c>
      <c r="M2816">
        <v>0</v>
      </c>
      <c r="N2816">
        <v>0</v>
      </c>
      <c r="O2816">
        <v>0</v>
      </c>
      <c r="P2816">
        <v>0</v>
      </c>
      <c r="Q2816">
        <v>0</v>
      </c>
    </row>
    <row r="2817" spans="1:17" x14ac:dyDescent="0.2">
      <c r="A2817" t="s">
        <v>20555</v>
      </c>
      <c r="B2817" t="s">
        <v>88</v>
      </c>
      <c r="C2817" t="s">
        <v>128</v>
      </c>
      <c r="D2817" t="s">
        <v>17736</v>
      </c>
      <c r="E2817" t="s">
        <v>83</v>
      </c>
      <c r="F2817" t="s">
        <v>4933</v>
      </c>
      <c r="G2817">
        <v>0</v>
      </c>
      <c r="H2817">
        <v>0</v>
      </c>
      <c r="I2817">
        <v>0</v>
      </c>
      <c r="J2817">
        <v>0</v>
      </c>
      <c r="K2817">
        <v>0</v>
      </c>
      <c r="L2817">
        <v>0</v>
      </c>
      <c r="M2817">
        <v>4</v>
      </c>
      <c r="N2817">
        <v>0</v>
      </c>
      <c r="O2817">
        <v>0</v>
      </c>
      <c r="P2817">
        <v>0</v>
      </c>
      <c r="Q2817">
        <v>0</v>
      </c>
    </row>
    <row r="2818" spans="1:17" x14ac:dyDescent="0.2">
      <c r="A2818" t="s">
        <v>20556</v>
      </c>
      <c r="B2818" t="s">
        <v>88</v>
      </c>
      <c r="C2818" t="s">
        <v>128</v>
      </c>
      <c r="D2818" t="s">
        <v>17736</v>
      </c>
      <c r="E2818" t="s">
        <v>83</v>
      </c>
      <c r="F2818" t="s">
        <v>4935</v>
      </c>
      <c r="G2818">
        <v>0</v>
      </c>
      <c r="H2818">
        <v>4</v>
      </c>
      <c r="I2818">
        <v>0</v>
      </c>
      <c r="J2818">
        <v>3</v>
      </c>
      <c r="K2818">
        <v>1</v>
      </c>
      <c r="L2818">
        <v>0</v>
      </c>
      <c r="M2818">
        <v>0</v>
      </c>
      <c r="N2818">
        <v>0</v>
      </c>
      <c r="O2818">
        <v>0</v>
      </c>
      <c r="P2818">
        <v>0</v>
      </c>
      <c r="Q2818">
        <v>0</v>
      </c>
    </row>
    <row r="2819" spans="1:17" x14ac:dyDescent="0.2">
      <c r="A2819" t="s">
        <v>20557</v>
      </c>
      <c r="B2819" t="s">
        <v>88</v>
      </c>
      <c r="C2819" t="s">
        <v>128</v>
      </c>
      <c r="D2819" t="s">
        <v>17736</v>
      </c>
      <c r="E2819" t="s">
        <v>83</v>
      </c>
      <c r="F2819" t="s">
        <v>4937</v>
      </c>
      <c r="G2819">
        <v>0</v>
      </c>
      <c r="H2819">
        <v>4</v>
      </c>
      <c r="I2819">
        <v>0</v>
      </c>
      <c r="J2819">
        <v>3</v>
      </c>
      <c r="K2819">
        <v>1</v>
      </c>
      <c r="L2819">
        <v>0</v>
      </c>
      <c r="M2819">
        <v>0</v>
      </c>
      <c r="N2819">
        <v>0</v>
      </c>
      <c r="O2819">
        <v>0</v>
      </c>
      <c r="P2819">
        <v>0</v>
      </c>
      <c r="Q2819">
        <v>0</v>
      </c>
    </row>
    <row r="2820" spans="1:17" x14ac:dyDescent="0.2">
      <c r="A2820" t="s">
        <v>20558</v>
      </c>
      <c r="B2820" t="s">
        <v>88</v>
      </c>
      <c r="C2820" t="s">
        <v>128</v>
      </c>
      <c r="D2820" t="s">
        <v>17736</v>
      </c>
      <c r="E2820" t="s">
        <v>83</v>
      </c>
      <c r="F2820" t="s">
        <v>4939</v>
      </c>
      <c r="G2820">
        <v>0</v>
      </c>
      <c r="H2820">
        <v>0</v>
      </c>
      <c r="I2820">
        <v>0</v>
      </c>
      <c r="J2820">
        <v>0</v>
      </c>
      <c r="K2820">
        <v>0</v>
      </c>
      <c r="L2820">
        <v>0</v>
      </c>
      <c r="M2820">
        <v>4</v>
      </c>
      <c r="N2820">
        <v>0</v>
      </c>
      <c r="O2820">
        <v>0</v>
      </c>
      <c r="P2820">
        <v>0</v>
      </c>
      <c r="Q2820">
        <v>0</v>
      </c>
    </row>
    <row r="2821" spans="1:17" x14ac:dyDescent="0.2">
      <c r="A2821" t="s">
        <v>20559</v>
      </c>
      <c r="B2821" t="s">
        <v>88</v>
      </c>
      <c r="C2821" t="s">
        <v>128</v>
      </c>
      <c r="D2821" t="s">
        <v>17736</v>
      </c>
      <c r="E2821" t="s">
        <v>83</v>
      </c>
      <c r="F2821" t="s">
        <v>4941</v>
      </c>
      <c r="G2821">
        <v>0</v>
      </c>
      <c r="H2821">
        <v>4</v>
      </c>
      <c r="I2821">
        <v>0</v>
      </c>
      <c r="J2821">
        <v>3</v>
      </c>
      <c r="K2821">
        <v>1</v>
      </c>
      <c r="L2821">
        <v>0</v>
      </c>
      <c r="M2821">
        <v>0</v>
      </c>
      <c r="N2821">
        <v>0</v>
      </c>
      <c r="O2821">
        <v>0</v>
      </c>
      <c r="P2821">
        <v>0</v>
      </c>
      <c r="Q2821">
        <v>0</v>
      </c>
    </row>
    <row r="2822" spans="1:17" x14ac:dyDescent="0.2">
      <c r="A2822" t="s">
        <v>20560</v>
      </c>
      <c r="B2822" t="s">
        <v>88</v>
      </c>
      <c r="C2822" t="s">
        <v>128</v>
      </c>
      <c r="D2822" t="s">
        <v>17736</v>
      </c>
      <c r="E2822" t="s">
        <v>83</v>
      </c>
      <c r="F2822" t="s">
        <v>4943</v>
      </c>
      <c r="G2822">
        <v>0</v>
      </c>
      <c r="H2822">
        <v>0</v>
      </c>
      <c r="I2822">
        <v>0</v>
      </c>
      <c r="J2822">
        <v>0</v>
      </c>
      <c r="K2822">
        <v>0</v>
      </c>
      <c r="L2822">
        <v>0</v>
      </c>
      <c r="M2822">
        <v>4</v>
      </c>
      <c r="N2822">
        <v>0</v>
      </c>
      <c r="O2822">
        <v>0</v>
      </c>
      <c r="P2822">
        <v>0</v>
      </c>
      <c r="Q2822">
        <v>0</v>
      </c>
    </row>
    <row r="2823" spans="1:17" x14ac:dyDescent="0.2">
      <c r="A2823" t="s">
        <v>20561</v>
      </c>
      <c r="B2823" t="s">
        <v>88</v>
      </c>
      <c r="C2823" t="s">
        <v>128</v>
      </c>
      <c r="D2823" t="s">
        <v>17736</v>
      </c>
      <c r="E2823" t="s">
        <v>83</v>
      </c>
      <c r="F2823" t="s">
        <v>4925</v>
      </c>
      <c r="G2823">
        <v>0</v>
      </c>
      <c r="H2823">
        <v>0</v>
      </c>
      <c r="I2823">
        <v>0</v>
      </c>
      <c r="J2823">
        <v>0</v>
      </c>
      <c r="K2823">
        <v>0</v>
      </c>
      <c r="L2823">
        <v>0</v>
      </c>
      <c r="M2823">
        <v>0</v>
      </c>
      <c r="N2823">
        <v>4</v>
      </c>
      <c r="O2823">
        <v>4</v>
      </c>
      <c r="P2823">
        <v>0</v>
      </c>
      <c r="Q2823">
        <v>0</v>
      </c>
    </row>
    <row r="2824" spans="1:17" x14ac:dyDescent="0.2">
      <c r="A2824" t="s">
        <v>20562</v>
      </c>
      <c r="B2824" t="s">
        <v>88</v>
      </c>
      <c r="C2824" t="s">
        <v>128</v>
      </c>
      <c r="D2824" t="s">
        <v>17736</v>
      </c>
      <c r="E2824" t="s">
        <v>83</v>
      </c>
      <c r="F2824" t="s">
        <v>4927</v>
      </c>
      <c r="G2824">
        <v>0</v>
      </c>
      <c r="H2824">
        <v>0</v>
      </c>
      <c r="I2824">
        <v>0</v>
      </c>
      <c r="J2824">
        <v>0</v>
      </c>
      <c r="K2824">
        <v>0</v>
      </c>
      <c r="L2824">
        <v>0</v>
      </c>
      <c r="M2824">
        <v>0</v>
      </c>
      <c r="N2824">
        <v>2</v>
      </c>
      <c r="O2824">
        <v>2</v>
      </c>
      <c r="P2824">
        <v>0</v>
      </c>
      <c r="Q2824">
        <v>0</v>
      </c>
    </row>
    <row r="2825" spans="1:17" x14ac:dyDescent="0.2">
      <c r="A2825" t="s">
        <v>20563</v>
      </c>
      <c r="B2825" t="s">
        <v>88</v>
      </c>
      <c r="C2825" t="s">
        <v>128</v>
      </c>
      <c r="D2825" t="s">
        <v>17736</v>
      </c>
      <c r="E2825" t="s">
        <v>83</v>
      </c>
      <c r="F2825" t="s">
        <v>17734</v>
      </c>
      <c r="G2825">
        <v>4</v>
      </c>
      <c r="H2825">
        <v>0</v>
      </c>
      <c r="I2825">
        <v>0</v>
      </c>
      <c r="J2825">
        <v>0</v>
      </c>
      <c r="K2825">
        <v>0</v>
      </c>
      <c r="L2825">
        <v>0</v>
      </c>
      <c r="M2825">
        <v>0</v>
      </c>
      <c r="N2825">
        <v>0</v>
      </c>
      <c r="O2825">
        <v>0</v>
      </c>
      <c r="P2825">
        <v>0</v>
      </c>
      <c r="Q2825">
        <v>0</v>
      </c>
    </row>
    <row r="2826" spans="1:17" x14ac:dyDescent="0.2">
      <c r="A2826" t="s">
        <v>20564</v>
      </c>
      <c r="B2826" t="s">
        <v>88</v>
      </c>
      <c r="C2826" t="s">
        <v>128</v>
      </c>
      <c r="D2826" t="s">
        <v>17736</v>
      </c>
      <c r="E2826" t="s">
        <v>81</v>
      </c>
      <c r="F2826" t="s">
        <v>4929</v>
      </c>
      <c r="G2826">
        <v>0</v>
      </c>
      <c r="H2826">
        <v>8</v>
      </c>
      <c r="I2826">
        <v>0</v>
      </c>
      <c r="J2826">
        <v>8</v>
      </c>
      <c r="K2826">
        <v>0</v>
      </c>
      <c r="L2826">
        <v>0</v>
      </c>
      <c r="M2826">
        <v>0</v>
      </c>
      <c r="N2826">
        <v>0</v>
      </c>
      <c r="O2826">
        <v>0</v>
      </c>
      <c r="P2826">
        <v>0</v>
      </c>
      <c r="Q2826">
        <v>0</v>
      </c>
    </row>
    <row r="2827" spans="1:17" x14ac:dyDescent="0.2">
      <c r="A2827" t="s">
        <v>20565</v>
      </c>
      <c r="B2827" t="s">
        <v>88</v>
      </c>
      <c r="C2827" t="s">
        <v>128</v>
      </c>
      <c r="D2827" t="s">
        <v>17736</v>
      </c>
      <c r="E2827" t="s">
        <v>81</v>
      </c>
      <c r="F2827" t="s">
        <v>4931</v>
      </c>
      <c r="G2827">
        <v>0</v>
      </c>
      <c r="H2827">
        <v>8</v>
      </c>
      <c r="I2827">
        <v>0</v>
      </c>
      <c r="J2827">
        <v>7</v>
      </c>
      <c r="K2827">
        <v>1</v>
      </c>
      <c r="L2827">
        <v>0</v>
      </c>
      <c r="M2827">
        <v>0</v>
      </c>
      <c r="N2827">
        <v>0</v>
      </c>
      <c r="O2827">
        <v>0</v>
      </c>
      <c r="P2827">
        <v>0</v>
      </c>
      <c r="Q2827">
        <v>0</v>
      </c>
    </row>
    <row r="2828" spans="1:17" x14ac:dyDescent="0.2">
      <c r="A2828" t="s">
        <v>20566</v>
      </c>
      <c r="B2828" t="s">
        <v>88</v>
      </c>
      <c r="C2828" t="s">
        <v>128</v>
      </c>
      <c r="D2828" t="s">
        <v>17736</v>
      </c>
      <c r="E2828" t="s">
        <v>81</v>
      </c>
      <c r="F2828" t="s">
        <v>4933</v>
      </c>
      <c r="G2828">
        <v>0</v>
      </c>
      <c r="H2828">
        <v>0</v>
      </c>
      <c r="I2828">
        <v>0</v>
      </c>
      <c r="J2828">
        <v>0</v>
      </c>
      <c r="K2828">
        <v>0</v>
      </c>
      <c r="L2828">
        <v>0</v>
      </c>
      <c r="M2828">
        <v>8</v>
      </c>
      <c r="N2828">
        <v>0</v>
      </c>
      <c r="O2828">
        <v>0</v>
      </c>
      <c r="P2828">
        <v>0</v>
      </c>
      <c r="Q2828">
        <v>0</v>
      </c>
    </row>
    <row r="2829" spans="1:17" x14ac:dyDescent="0.2">
      <c r="A2829" t="s">
        <v>20567</v>
      </c>
      <c r="B2829" t="s">
        <v>88</v>
      </c>
      <c r="C2829" t="s">
        <v>128</v>
      </c>
      <c r="D2829" t="s">
        <v>17736</v>
      </c>
      <c r="E2829" t="s">
        <v>81</v>
      </c>
      <c r="F2829" t="s">
        <v>4935</v>
      </c>
      <c r="G2829">
        <v>0</v>
      </c>
      <c r="H2829">
        <v>8</v>
      </c>
      <c r="I2829">
        <v>0</v>
      </c>
      <c r="J2829">
        <v>7</v>
      </c>
      <c r="K2829">
        <v>1</v>
      </c>
      <c r="L2829">
        <v>0</v>
      </c>
      <c r="M2829">
        <v>0</v>
      </c>
      <c r="N2829">
        <v>0</v>
      </c>
      <c r="O2829">
        <v>0</v>
      </c>
      <c r="P2829">
        <v>0</v>
      </c>
      <c r="Q2829">
        <v>0</v>
      </c>
    </row>
    <row r="2830" spans="1:17" x14ac:dyDescent="0.2">
      <c r="A2830" t="s">
        <v>20568</v>
      </c>
      <c r="B2830" t="s">
        <v>88</v>
      </c>
      <c r="C2830" t="s">
        <v>128</v>
      </c>
      <c r="D2830" t="s">
        <v>17736</v>
      </c>
      <c r="E2830" t="s">
        <v>81</v>
      </c>
      <c r="F2830" t="s">
        <v>4937</v>
      </c>
      <c r="G2830">
        <v>0</v>
      </c>
      <c r="H2830">
        <v>8</v>
      </c>
      <c r="I2830">
        <v>0</v>
      </c>
      <c r="J2830">
        <v>7</v>
      </c>
      <c r="K2830">
        <v>1</v>
      </c>
      <c r="L2830">
        <v>0</v>
      </c>
      <c r="M2830">
        <v>0</v>
      </c>
      <c r="N2830">
        <v>0</v>
      </c>
      <c r="O2830">
        <v>0</v>
      </c>
      <c r="P2830">
        <v>0</v>
      </c>
      <c r="Q2830">
        <v>0</v>
      </c>
    </row>
    <row r="2831" spans="1:17" x14ac:dyDescent="0.2">
      <c r="A2831" t="s">
        <v>20569</v>
      </c>
      <c r="B2831" t="s">
        <v>88</v>
      </c>
      <c r="C2831" t="s">
        <v>128</v>
      </c>
      <c r="D2831" t="s">
        <v>17736</v>
      </c>
      <c r="E2831" t="s">
        <v>81</v>
      </c>
      <c r="F2831" t="s">
        <v>4939</v>
      </c>
      <c r="G2831">
        <v>0</v>
      </c>
      <c r="H2831">
        <v>0</v>
      </c>
      <c r="I2831">
        <v>0</v>
      </c>
      <c r="J2831">
        <v>0</v>
      </c>
      <c r="K2831">
        <v>0</v>
      </c>
      <c r="L2831">
        <v>0</v>
      </c>
      <c r="M2831">
        <v>8</v>
      </c>
      <c r="N2831">
        <v>0</v>
      </c>
      <c r="O2831">
        <v>0</v>
      </c>
      <c r="P2831">
        <v>0</v>
      </c>
      <c r="Q2831">
        <v>0</v>
      </c>
    </row>
    <row r="2832" spans="1:17" x14ac:dyDescent="0.2">
      <c r="A2832" t="s">
        <v>20570</v>
      </c>
      <c r="B2832" t="s">
        <v>88</v>
      </c>
      <c r="C2832" t="s">
        <v>128</v>
      </c>
      <c r="D2832" t="s">
        <v>17736</v>
      </c>
      <c r="E2832" t="s">
        <v>81</v>
      </c>
      <c r="F2832" t="s">
        <v>4941</v>
      </c>
      <c r="G2832">
        <v>0</v>
      </c>
      <c r="H2832">
        <v>8</v>
      </c>
      <c r="I2832">
        <v>0</v>
      </c>
      <c r="J2832">
        <v>8</v>
      </c>
      <c r="K2832">
        <v>0</v>
      </c>
      <c r="L2832">
        <v>0</v>
      </c>
      <c r="M2832">
        <v>0</v>
      </c>
      <c r="N2832">
        <v>0</v>
      </c>
      <c r="O2832">
        <v>0</v>
      </c>
      <c r="P2832">
        <v>0</v>
      </c>
      <c r="Q2832">
        <v>0</v>
      </c>
    </row>
    <row r="2833" spans="1:17" x14ac:dyDescent="0.2">
      <c r="A2833" t="s">
        <v>20571</v>
      </c>
      <c r="B2833" t="s">
        <v>88</v>
      </c>
      <c r="C2833" t="s">
        <v>128</v>
      </c>
      <c r="D2833" t="s">
        <v>17736</v>
      </c>
      <c r="E2833" t="s">
        <v>81</v>
      </c>
      <c r="F2833" t="s">
        <v>4943</v>
      </c>
      <c r="G2833">
        <v>0</v>
      </c>
      <c r="H2833">
        <v>0</v>
      </c>
      <c r="I2833">
        <v>0</v>
      </c>
      <c r="J2833">
        <v>0</v>
      </c>
      <c r="K2833">
        <v>0</v>
      </c>
      <c r="L2833">
        <v>0</v>
      </c>
      <c r="M2833">
        <v>8</v>
      </c>
      <c r="N2833">
        <v>0</v>
      </c>
      <c r="O2833">
        <v>0</v>
      </c>
      <c r="P2833">
        <v>0</v>
      </c>
      <c r="Q2833">
        <v>0</v>
      </c>
    </row>
    <row r="2834" spans="1:17" x14ac:dyDescent="0.2">
      <c r="A2834" t="s">
        <v>20572</v>
      </c>
      <c r="B2834" t="s">
        <v>88</v>
      </c>
      <c r="C2834" t="s">
        <v>128</v>
      </c>
      <c r="D2834" t="s">
        <v>17736</v>
      </c>
      <c r="E2834" t="s">
        <v>81</v>
      </c>
      <c r="F2834" t="s">
        <v>4925</v>
      </c>
      <c r="G2834">
        <v>0</v>
      </c>
      <c r="H2834">
        <v>0</v>
      </c>
      <c r="I2834">
        <v>0</v>
      </c>
      <c r="J2834">
        <v>0</v>
      </c>
      <c r="K2834">
        <v>0</v>
      </c>
      <c r="L2834">
        <v>0</v>
      </c>
      <c r="M2834">
        <v>0</v>
      </c>
      <c r="N2834">
        <v>8</v>
      </c>
      <c r="O2834">
        <v>8</v>
      </c>
      <c r="P2834">
        <v>0</v>
      </c>
      <c r="Q2834">
        <v>0</v>
      </c>
    </row>
    <row r="2835" spans="1:17" x14ac:dyDescent="0.2">
      <c r="A2835" t="s">
        <v>20573</v>
      </c>
      <c r="B2835" t="s">
        <v>88</v>
      </c>
      <c r="C2835" t="s">
        <v>128</v>
      </c>
      <c r="D2835" t="s">
        <v>17736</v>
      </c>
      <c r="E2835" t="s">
        <v>81</v>
      </c>
      <c r="F2835" t="s">
        <v>4927</v>
      </c>
      <c r="G2835">
        <v>0</v>
      </c>
      <c r="H2835">
        <v>0</v>
      </c>
      <c r="I2835">
        <v>0</v>
      </c>
      <c r="J2835">
        <v>0</v>
      </c>
      <c r="K2835">
        <v>0</v>
      </c>
      <c r="L2835">
        <v>0</v>
      </c>
      <c r="M2835">
        <v>0</v>
      </c>
      <c r="N2835">
        <v>7</v>
      </c>
      <c r="O2835">
        <v>7</v>
      </c>
      <c r="P2835">
        <v>0</v>
      </c>
      <c r="Q2835">
        <v>0</v>
      </c>
    </row>
    <row r="2836" spans="1:17" x14ac:dyDescent="0.2">
      <c r="A2836" t="s">
        <v>20574</v>
      </c>
      <c r="B2836" t="s">
        <v>88</v>
      </c>
      <c r="C2836" t="s">
        <v>194</v>
      </c>
      <c r="D2836" t="s">
        <v>17736</v>
      </c>
      <c r="E2836" t="s">
        <v>83</v>
      </c>
      <c r="F2836" t="s">
        <v>4925</v>
      </c>
      <c r="G2836">
        <v>0</v>
      </c>
      <c r="H2836">
        <v>0</v>
      </c>
      <c r="I2836">
        <v>0</v>
      </c>
      <c r="J2836">
        <v>0</v>
      </c>
      <c r="K2836">
        <v>0</v>
      </c>
      <c r="L2836">
        <v>0</v>
      </c>
      <c r="M2836">
        <v>0</v>
      </c>
      <c r="N2836">
        <v>14</v>
      </c>
      <c r="O2836">
        <v>14</v>
      </c>
      <c r="P2836">
        <v>0</v>
      </c>
      <c r="Q2836">
        <v>0</v>
      </c>
    </row>
    <row r="2837" spans="1:17" x14ac:dyDescent="0.2">
      <c r="A2837" t="s">
        <v>20575</v>
      </c>
      <c r="B2837" t="s">
        <v>88</v>
      </c>
      <c r="C2837" t="s">
        <v>194</v>
      </c>
      <c r="D2837" t="s">
        <v>17736</v>
      </c>
      <c r="E2837" t="s">
        <v>83</v>
      </c>
      <c r="F2837" t="s">
        <v>4927</v>
      </c>
      <c r="G2837">
        <v>0</v>
      </c>
      <c r="H2837">
        <v>0</v>
      </c>
      <c r="I2837">
        <v>0</v>
      </c>
      <c r="J2837">
        <v>0</v>
      </c>
      <c r="K2837">
        <v>0</v>
      </c>
      <c r="L2837">
        <v>0</v>
      </c>
      <c r="M2837">
        <v>0</v>
      </c>
      <c r="N2837">
        <v>14</v>
      </c>
      <c r="O2837">
        <v>14</v>
      </c>
      <c r="P2837">
        <v>0</v>
      </c>
      <c r="Q2837">
        <v>0</v>
      </c>
    </row>
    <row r="2838" spans="1:17" x14ac:dyDescent="0.2">
      <c r="A2838" t="s">
        <v>20576</v>
      </c>
      <c r="B2838" t="s">
        <v>88</v>
      </c>
      <c r="C2838" t="s">
        <v>194</v>
      </c>
      <c r="D2838" t="s">
        <v>17736</v>
      </c>
      <c r="E2838" t="s">
        <v>83</v>
      </c>
      <c r="F2838" t="s">
        <v>17734</v>
      </c>
      <c r="G2838">
        <v>14</v>
      </c>
      <c r="H2838">
        <v>0</v>
      </c>
      <c r="I2838">
        <v>0</v>
      </c>
      <c r="J2838">
        <v>0</v>
      </c>
      <c r="K2838">
        <v>0</v>
      </c>
      <c r="L2838">
        <v>0</v>
      </c>
      <c r="M2838">
        <v>0</v>
      </c>
      <c r="N2838">
        <v>0</v>
      </c>
      <c r="O2838">
        <v>0</v>
      </c>
      <c r="P2838">
        <v>0</v>
      </c>
      <c r="Q2838">
        <v>0</v>
      </c>
    </row>
    <row r="2839" spans="1:17" x14ac:dyDescent="0.2">
      <c r="A2839" t="s">
        <v>20577</v>
      </c>
      <c r="B2839" t="s">
        <v>88</v>
      </c>
      <c r="C2839" t="s">
        <v>194</v>
      </c>
      <c r="D2839" t="s">
        <v>17736</v>
      </c>
      <c r="E2839" t="s">
        <v>81</v>
      </c>
      <c r="F2839" t="s">
        <v>4929</v>
      </c>
      <c r="G2839">
        <v>0</v>
      </c>
      <c r="H2839">
        <v>11</v>
      </c>
      <c r="I2839">
        <v>0</v>
      </c>
      <c r="J2839">
        <v>7</v>
      </c>
      <c r="K2839">
        <v>0</v>
      </c>
      <c r="L2839">
        <v>4</v>
      </c>
      <c r="M2839">
        <v>0</v>
      </c>
      <c r="N2839">
        <v>0</v>
      </c>
      <c r="O2839">
        <v>0</v>
      </c>
      <c r="P2839">
        <v>0</v>
      </c>
      <c r="Q2839">
        <v>0</v>
      </c>
    </row>
    <row r="2840" spans="1:17" x14ac:dyDescent="0.2">
      <c r="A2840" t="s">
        <v>20578</v>
      </c>
      <c r="B2840" t="s">
        <v>88</v>
      </c>
      <c r="C2840" t="s">
        <v>194</v>
      </c>
      <c r="D2840" t="s">
        <v>17736</v>
      </c>
      <c r="E2840" t="s">
        <v>81</v>
      </c>
      <c r="F2840" t="s">
        <v>4931</v>
      </c>
      <c r="G2840">
        <v>0</v>
      </c>
      <c r="H2840">
        <v>11</v>
      </c>
      <c r="I2840">
        <v>0</v>
      </c>
      <c r="J2840">
        <v>7</v>
      </c>
      <c r="K2840">
        <v>0</v>
      </c>
      <c r="L2840">
        <v>4</v>
      </c>
      <c r="M2840">
        <v>0</v>
      </c>
      <c r="N2840">
        <v>0</v>
      </c>
      <c r="O2840">
        <v>0</v>
      </c>
      <c r="P2840">
        <v>0</v>
      </c>
      <c r="Q2840">
        <v>0</v>
      </c>
    </row>
    <row r="2841" spans="1:17" x14ac:dyDescent="0.2">
      <c r="A2841" t="s">
        <v>20579</v>
      </c>
      <c r="B2841" t="s">
        <v>88</v>
      </c>
      <c r="C2841" t="s">
        <v>194</v>
      </c>
      <c r="D2841" t="s">
        <v>17736</v>
      </c>
      <c r="E2841" t="s">
        <v>81</v>
      </c>
      <c r="F2841" t="s">
        <v>4933</v>
      </c>
      <c r="G2841">
        <v>0</v>
      </c>
      <c r="H2841">
        <v>0</v>
      </c>
      <c r="I2841">
        <v>0</v>
      </c>
      <c r="J2841">
        <v>0</v>
      </c>
      <c r="K2841">
        <v>0</v>
      </c>
      <c r="L2841">
        <v>0</v>
      </c>
      <c r="M2841">
        <v>11</v>
      </c>
      <c r="N2841">
        <v>0</v>
      </c>
      <c r="O2841">
        <v>0</v>
      </c>
      <c r="P2841">
        <v>0</v>
      </c>
      <c r="Q2841">
        <v>0</v>
      </c>
    </row>
    <row r="2842" spans="1:17" x14ac:dyDescent="0.2">
      <c r="A2842" t="s">
        <v>20580</v>
      </c>
      <c r="B2842" t="s">
        <v>88</v>
      </c>
      <c r="C2842" t="s">
        <v>194</v>
      </c>
      <c r="D2842" t="s">
        <v>17736</v>
      </c>
      <c r="E2842" t="s">
        <v>81</v>
      </c>
      <c r="F2842" t="s">
        <v>4935</v>
      </c>
      <c r="G2842">
        <v>0</v>
      </c>
      <c r="H2842">
        <v>11</v>
      </c>
      <c r="I2842">
        <v>0</v>
      </c>
      <c r="J2842">
        <v>7</v>
      </c>
      <c r="K2842">
        <v>0</v>
      </c>
      <c r="L2842">
        <v>4</v>
      </c>
      <c r="M2842">
        <v>0</v>
      </c>
      <c r="N2842">
        <v>0</v>
      </c>
      <c r="O2842">
        <v>0</v>
      </c>
      <c r="P2842">
        <v>0</v>
      </c>
      <c r="Q2842">
        <v>0</v>
      </c>
    </row>
    <row r="2843" spans="1:17" x14ac:dyDescent="0.2">
      <c r="A2843" t="s">
        <v>20581</v>
      </c>
      <c r="B2843" t="s">
        <v>88</v>
      </c>
      <c r="C2843" t="s">
        <v>194</v>
      </c>
      <c r="D2843" t="s">
        <v>17736</v>
      </c>
      <c r="E2843" t="s">
        <v>81</v>
      </c>
      <c r="F2843" t="s">
        <v>4937</v>
      </c>
      <c r="G2843">
        <v>0</v>
      </c>
      <c r="H2843">
        <v>11</v>
      </c>
      <c r="I2843">
        <v>1</v>
      </c>
      <c r="J2843">
        <v>6</v>
      </c>
      <c r="K2843">
        <v>0</v>
      </c>
      <c r="L2843">
        <v>4</v>
      </c>
      <c r="M2843">
        <v>0</v>
      </c>
      <c r="N2843">
        <v>0</v>
      </c>
      <c r="O2843">
        <v>0</v>
      </c>
      <c r="P2843">
        <v>0</v>
      </c>
      <c r="Q2843">
        <v>0</v>
      </c>
    </row>
    <row r="2844" spans="1:17" x14ac:dyDescent="0.2">
      <c r="A2844" t="s">
        <v>20582</v>
      </c>
      <c r="B2844" t="s">
        <v>88</v>
      </c>
      <c r="C2844" t="s">
        <v>194</v>
      </c>
      <c r="D2844" t="s">
        <v>17736</v>
      </c>
      <c r="E2844" t="s">
        <v>81</v>
      </c>
      <c r="F2844" t="s">
        <v>4939</v>
      </c>
      <c r="G2844">
        <v>0</v>
      </c>
      <c r="H2844">
        <v>0</v>
      </c>
      <c r="I2844">
        <v>0</v>
      </c>
      <c r="J2844">
        <v>0</v>
      </c>
      <c r="K2844">
        <v>0</v>
      </c>
      <c r="L2844">
        <v>0</v>
      </c>
      <c r="M2844">
        <v>11</v>
      </c>
      <c r="N2844">
        <v>0</v>
      </c>
      <c r="O2844">
        <v>0</v>
      </c>
      <c r="P2844">
        <v>0</v>
      </c>
      <c r="Q2844">
        <v>0</v>
      </c>
    </row>
    <row r="2845" spans="1:17" x14ac:dyDescent="0.2">
      <c r="A2845" t="s">
        <v>20583</v>
      </c>
      <c r="B2845" t="s">
        <v>88</v>
      </c>
      <c r="C2845" t="s">
        <v>194</v>
      </c>
      <c r="D2845" t="s">
        <v>17736</v>
      </c>
      <c r="E2845" t="s">
        <v>81</v>
      </c>
      <c r="F2845" t="s">
        <v>4941</v>
      </c>
      <c r="G2845">
        <v>0</v>
      </c>
      <c r="H2845">
        <v>11</v>
      </c>
      <c r="I2845">
        <v>0</v>
      </c>
      <c r="J2845">
        <v>7</v>
      </c>
      <c r="K2845">
        <v>0</v>
      </c>
      <c r="L2845">
        <v>4</v>
      </c>
      <c r="M2845">
        <v>0</v>
      </c>
      <c r="N2845">
        <v>0</v>
      </c>
      <c r="O2845">
        <v>0</v>
      </c>
      <c r="P2845">
        <v>0</v>
      </c>
      <c r="Q2845">
        <v>0</v>
      </c>
    </row>
    <row r="2846" spans="1:17" x14ac:dyDescent="0.2">
      <c r="A2846" t="s">
        <v>20584</v>
      </c>
      <c r="B2846" t="s">
        <v>88</v>
      </c>
      <c r="C2846" t="s">
        <v>194</v>
      </c>
      <c r="D2846" t="s">
        <v>17736</v>
      </c>
      <c r="E2846" t="s">
        <v>81</v>
      </c>
      <c r="F2846" t="s">
        <v>4943</v>
      </c>
      <c r="G2846">
        <v>0</v>
      </c>
      <c r="H2846">
        <v>0</v>
      </c>
      <c r="I2846">
        <v>0</v>
      </c>
      <c r="J2846">
        <v>0</v>
      </c>
      <c r="K2846">
        <v>0</v>
      </c>
      <c r="L2846">
        <v>0</v>
      </c>
      <c r="M2846">
        <v>11</v>
      </c>
      <c r="N2846">
        <v>0</v>
      </c>
      <c r="O2846">
        <v>0</v>
      </c>
      <c r="P2846">
        <v>0</v>
      </c>
      <c r="Q2846">
        <v>0</v>
      </c>
    </row>
    <row r="2847" spans="1:17" x14ac:dyDescent="0.2">
      <c r="A2847" t="s">
        <v>20585</v>
      </c>
      <c r="B2847" t="s">
        <v>88</v>
      </c>
      <c r="C2847" t="s">
        <v>194</v>
      </c>
      <c r="D2847" t="s">
        <v>17736</v>
      </c>
      <c r="E2847" t="s">
        <v>81</v>
      </c>
      <c r="F2847" t="s">
        <v>4925</v>
      </c>
      <c r="G2847">
        <v>0</v>
      </c>
      <c r="H2847">
        <v>0</v>
      </c>
      <c r="I2847">
        <v>0</v>
      </c>
      <c r="J2847">
        <v>0</v>
      </c>
      <c r="K2847">
        <v>0</v>
      </c>
      <c r="L2847">
        <v>0</v>
      </c>
      <c r="M2847">
        <v>0</v>
      </c>
      <c r="N2847">
        <v>11</v>
      </c>
      <c r="O2847">
        <v>7</v>
      </c>
      <c r="P2847">
        <v>3</v>
      </c>
      <c r="Q2847">
        <v>1</v>
      </c>
    </row>
    <row r="2848" spans="1:17" x14ac:dyDescent="0.2">
      <c r="A2848" t="s">
        <v>20586</v>
      </c>
      <c r="B2848" t="s">
        <v>88</v>
      </c>
      <c r="C2848" t="s">
        <v>194</v>
      </c>
      <c r="D2848" t="s">
        <v>17736</v>
      </c>
      <c r="E2848" t="s">
        <v>81</v>
      </c>
      <c r="F2848" t="s">
        <v>4927</v>
      </c>
      <c r="G2848">
        <v>0</v>
      </c>
      <c r="H2848">
        <v>0</v>
      </c>
      <c r="I2848">
        <v>0</v>
      </c>
      <c r="J2848">
        <v>0</v>
      </c>
      <c r="K2848">
        <v>0</v>
      </c>
      <c r="L2848">
        <v>0</v>
      </c>
      <c r="M2848">
        <v>0</v>
      </c>
      <c r="N2848">
        <v>10</v>
      </c>
      <c r="O2848">
        <v>6</v>
      </c>
      <c r="P2848">
        <v>3</v>
      </c>
      <c r="Q2848">
        <v>1</v>
      </c>
    </row>
    <row r="2849" spans="1:17" x14ac:dyDescent="0.2">
      <c r="A2849" t="s">
        <v>20587</v>
      </c>
      <c r="B2849" t="s">
        <v>88</v>
      </c>
      <c r="C2849" t="s">
        <v>194</v>
      </c>
      <c r="D2849" t="s">
        <v>17736</v>
      </c>
      <c r="E2849" t="s">
        <v>81</v>
      </c>
      <c r="F2849" t="s">
        <v>17734</v>
      </c>
      <c r="G2849">
        <v>11</v>
      </c>
      <c r="H2849">
        <v>0</v>
      </c>
      <c r="I2849">
        <v>0</v>
      </c>
      <c r="J2849">
        <v>0</v>
      </c>
      <c r="K2849">
        <v>0</v>
      </c>
      <c r="L2849">
        <v>0</v>
      </c>
      <c r="M2849">
        <v>0</v>
      </c>
      <c r="N2849">
        <v>0</v>
      </c>
      <c r="O2849">
        <v>0</v>
      </c>
      <c r="P2849">
        <v>0</v>
      </c>
      <c r="Q2849">
        <v>0</v>
      </c>
    </row>
    <row r="2850" spans="1:17" x14ac:dyDescent="0.2">
      <c r="A2850" t="s">
        <v>20588</v>
      </c>
      <c r="B2850" t="s">
        <v>88</v>
      </c>
      <c r="C2850" t="s">
        <v>194</v>
      </c>
      <c r="D2850" t="s">
        <v>17748</v>
      </c>
      <c r="E2850" t="s">
        <v>83</v>
      </c>
      <c r="F2850" t="s">
        <v>17749</v>
      </c>
      <c r="G2850">
        <v>0</v>
      </c>
      <c r="H2850">
        <v>0</v>
      </c>
      <c r="I2850">
        <v>0</v>
      </c>
      <c r="J2850">
        <v>0</v>
      </c>
      <c r="K2850">
        <v>0</v>
      </c>
      <c r="L2850">
        <v>0</v>
      </c>
      <c r="M2850">
        <v>0</v>
      </c>
      <c r="N2850">
        <v>1</v>
      </c>
      <c r="O2850">
        <v>0</v>
      </c>
      <c r="P2850">
        <v>1</v>
      </c>
      <c r="Q2850">
        <v>0</v>
      </c>
    </row>
    <row r="2851" spans="1:17" x14ac:dyDescent="0.2">
      <c r="A2851" t="s">
        <v>20589</v>
      </c>
      <c r="B2851" t="s">
        <v>88</v>
      </c>
      <c r="C2851" t="s">
        <v>194</v>
      </c>
      <c r="D2851" t="s">
        <v>17748</v>
      </c>
      <c r="E2851" t="s">
        <v>83</v>
      </c>
      <c r="F2851" t="s">
        <v>17734</v>
      </c>
      <c r="G2851">
        <v>1</v>
      </c>
      <c r="H2851">
        <v>0</v>
      </c>
      <c r="I2851">
        <v>0</v>
      </c>
      <c r="J2851">
        <v>0</v>
      </c>
      <c r="K2851">
        <v>0</v>
      </c>
      <c r="L2851">
        <v>0</v>
      </c>
      <c r="M2851">
        <v>0</v>
      </c>
      <c r="N2851">
        <v>0</v>
      </c>
      <c r="O2851">
        <v>0</v>
      </c>
      <c r="P2851">
        <v>0</v>
      </c>
      <c r="Q2851">
        <v>0</v>
      </c>
    </row>
    <row r="2852" spans="1:17" x14ac:dyDescent="0.2">
      <c r="A2852" t="s">
        <v>20590</v>
      </c>
      <c r="B2852" t="s">
        <v>88</v>
      </c>
      <c r="C2852" t="s">
        <v>194</v>
      </c>
      <c r="D2852" t="s">
        <v>17748</v>
      </c>
      <c r="E2852" t="s">
        <v>81</v>
      </c>
      <c r="F2852" t="s">
        <v>17749</v>
      </c>
      <c r="G2852">
        <v>0</v>
      </c>
      <c r="H2852">
        <v>0</v>
      </c>
      <c r="I2852">
        <v>0</v>
      </c>
      <c r="J2852">
        <v>0</v>
      </c>
      <c r="K2852">
        <v>0</v>
      </c>
      <c r="L2852">
        <v>0</v>
      </c>
      <c r="M2852">
        <v>0</v>
      </c>
      <c r="N2852">
        <v>2</v>
      </c>
      <c r="O2852">
        <v>2</v>
      </c>
      <c r="P2852">
        <v>0</v>
      </c>
      <c r="Q2852">
        <v>0</v>
      </c>
    </row>
    <row r="2853" spans="1:17" x14ac:dyDescent="0.2">
      <c r="A2853" t="s">
        <v>20591</v>
      </c>
      <c r="B2853" t="s">
        <v>88</v>
      </c>
      <c r="C2853" t="s">
        <v>194</v>
      </c>
      <c r="D2853" t="s">
        <v>17748</v>
      </c>
      <c r="E2853" t="s">
        <v>81</v>
      </c>
      <c r="F2853" t="s">
        <v>17734</v>
      </c>
      <c r="G2853">
        <v>2</v>
      </c>
      <c r="H2853">
        <v>0</v>
      </c>
      <c r="I2853">
        <v>0</v>
      </c>
      <c r="J2853">
        <v>0</v>
      </c>
      <c r="K2853">
        <v>0</v>
      </c>
      <c r="L2853">
        <v>0</v>
      </c>
      <c r="M2853">
        <v>0</v>
      </c>
      <c r="N2853">
        <v>0</v>
      </c>
      <c r="O2853">
        <v>0</v>
      </c>
      <c r="P2853">
        <v>0</v>
      </c>
      <c r="Q2853">
        <v>0</v>
      </c>
    </row>
    <row r="2854" spans="1:17" x14ac:dyDescent="0.2">
      <c r="A2854" t="s">
        <v>20592</v>
      </c>
      <c r="B2854" t="s">
        <v>88</v>
      </c>
      <c r="C2854" t="s">
        <v>195</v>
      </c>
      <c r="D2854" t="s">
        <v>17768</v>
      </c>
      <c r="E2854" t="s">
        <v>83</v>
      </c>
      <c r="F2854" t="s">
        <v>17734</v>
      </c>
      <c r="G2854">
        <v>1</v>
      </c>
      <c r="H2854">
        <v>0</v>
      </c>
      <c r="I2854">
        <v>0</v>
      </c>
      <c r="J2854">
        <v>0</v>
      </c>
      <c r="K2854">
        <v>0</v>
      </c>
      <c r="L2854">
        <v>0</v>
      </c>
      <c r="M2854">
        <v>0</v>
      </c>
      <c r="N2854">
        <v>0</v>
      </c>
      <c r="O2854">
        <v>0</v>
      </c>
      <c r="P2854">
        <v>0</v>
      </c>
      <c r="Q2854">
        <v>0</v>
      </c>
    </row>
    <row r="2855" spans="1:17" x14ac:dyDescent="0.2">
      <c r="A2855" t="s">
        <v>20593</v>
      </c>
      <c r="B2855" t="s">
        <v>88</v>
      </c>
      <c r="C2855" t="s">
        <v>195</v>
      </c>
      <c r="D2855" t="s">
        <v>17736</v>
      </c>
      <c r="E2855" t="s">
        <v>83</v>
      </c>
      <c r="F2855" t="s">
        <v>4929</v>
      </c>
      <c r="G2855">
        <v>0</v>
      </c>
      <c r="H2855">
        <v>7</v>
      </c>
      <c r="I2855">
        <v>1</v>
      </c>
      <c r="J2855">
        <v>6</v>
      </c>
      <c r="K2855">
        <v>0</v>
      </c>
      <c r="L2855">
        <v>0</v>
      </c>
      <c r="M2855">
        <v>0</v>
      </c>
      <c r="N2855">
        <v>0</v>
      </c>
      <c r="O2855">
        <v>0</v>
      </c>
      <c r="P2855">
        <v>0</v>
      </c>
      <c r="Q2855">
        <v>0</v>
      </c>
    </row>
    <row r="2856" spans="1:17" x14ac:dyDescent="0.2">
      <c r="A2856" t="s">
        <v>20594</v>
      </c>
      <c r="B2856" t="s">
        <v>88</v>
      </c>
      <c r="C2856" t="s">
        <v>195</v>
      </c>
      <c r="D2856" t="s">
        <v>17736</v>
      </c>
      <c r="E2856" t="s">
        <v>83</v>
      </c>
      <c r="F2856" t="s">
        <v>4931</v>
      </c>
      <c r="G2856">
        <v>0</v>
      </c>
      <c r="H2856">
        <v>7</v>
      </c>
      <c r="I2856">
        <v>1</v>
      </c>
      <c r="J2856">
        <v>6</v>
      </c>
      <c r="K2856">
        <v>0</v>
      </c>
      <c r="L2856">
        <v>0</v>
      </c>
      <c r="M2856">
        <v>0</v>
      </c>
      <c r="N2856">
        <v>0</v>
      </c>
      <c r="O2856">
        <v>0</v>
      </c>
      <c r="P2856">
        <v>0</v>
      </c>
      <c r="Q2856">
        <v>0</v>
      </c>
    </row>
    <row r="2857" spans="1:17" x14ac:dyDescent="0.2">
      <c r="A2857" t="s">
        <v>20595</v>
      </c>
      <c r="B2857" t="s">
        <v>88</v>
      </c>
      <c r="C2857" t="s">
        <v>195</v>
      </c>
      <c r="D2857" t="s">
        <v>17736</v>
      </c>
      <c r="E2857" t="s">
        <v>83</v>
      </c>
      <c r="F2857" t="s">
        <v>4933</v>
      </c>
      <c r="G2857">
        <v>0</v>
      </c>
      <c r="H2857">
        <v>0</v>
      </c>
      <c r="I2857">
        <v>0</v>
      </c>
      <c r="J2857">
        <v>0</v>
      </c>
      <c r="K2857">
        <v>0</v>
      </c>
      <c r="L2857">
        <v>0</v>
      </c>
      <c r="M2857">
        <v>7</v>
      </c>
      <c r="N2857">
        <v>0</v>
      </c>
      <c r="O2857">
        <v>0</v>
      </c>
      <c r="P2857">
        <v>0</v>
      </c>
      <c r="Q2857">
        <v>0</v>
      </c>
    </row>
    <row r="2858" spans="1:17" x14ac:dyDescent="0.2">
      <c r="A2858" t="s">
        <v>20596</v>
      </c>
      <c r="B2858" t="s">
        <v>88</v>
      </c>
      <c r="C2858" t="s">
        <v>195</v>
      </c>
      <c r="D2858" t="s">
        <v>17736</v>
      </c>
      <c r="E2858" t="s">
        <v>83</v>
      </c>
      <c r="F2858" t="s">
        <v>4935</v>
      </c>
      <c r="G2858">
        <v>0</v>
      </c>
      <c r="H2858">
        <v>7</v>
      </c>
      <c r="I2858">
        <v>1</v>
      </c>
      <c r="J2858">
        <v>6</v>
      </c>
      <c r="K2858">
        <v>0</v>
      </c>
      <c r="L2858">
        <v>0</v>
      </c>
      <c r="M2858">
        <v>0</v>
      </c>
      <c r="N2858">
        <v>0</v>
      </c>
      <c r="O2858">
        <v>0</v>
      </c>
      <c r="P2858">
        <v>0</v>
      </c>
      <c r="Q2858">
        <v>0</v>
      </c>
    </row>
    <row r="2859" spans="1:17" x14ac:dyDescent="0.2">
      <c r="A2859" t="s">
        <v>20597</v>
      </c>
      <c r="B2859" t="s">
        <v>88</v>
      </c>
      <c r="C2859" t="s">
        <v>195</v>
      </c>
      <c r="D2859" t="s">
        <v>17736</v>
      </c>
      <c r="E2859" t="s">
        <v>83</v>
      </c>
      <c r="F2859" t="s">
        <v>4937</v>
      </c>
      <c r="G2859">
        <v>0</v>
      </c>
      <c r="H2859">
        <v>7</v>
      </c>
      <c r="I2859">
        <v>1</v>
      </c>
      <c r="J2859">
        <v>6</v>
      </c>
      <c r="K2859">
        <v>0</v>
      </c>
      <c r="L2859">
        <v>0</v>
      </c>
      <c r="M2859">
        <v>0</v>
      </c>
      <c r="N2859">
        <v>0</v>
      </c>
      <c r="O2859">
        <v>0</v>
      </c>
      <c r="P2859">
        <v>0</v>
      </c>
      <c r="Q2859">
        <v>0</v>
      </c>
    </row>
    <row r="2860" spans="1:17" x14ac:dyDescent="0.2">
      <c r="A2860" t="s">
        <v>20598</v>
      </c>
      <c r="B2860" t="s">
        <v>88</v>
      </c>
      <c r="C2860" t="s">
        <v>195</v>
      </c>
      <c r="D2860" t="s">
        <v>17736</v>
      </c>
      <c r="E2860" t="s">
        <v>83</v>
      </c>
      <c r="F2860" t="s">
        <v>4939</v>
      </c>
      <c r="G2860">
        <v>0</v>
      </c>
      <c r="H2860">
        <v>0</v>
      </c>
      <c r="I2860">
        <v>0</v>
      </c>
      <c r="J2860">
        <v>0</v>
      </c>
      <c r="K2860">
        <v>0</v>
      </c>
      <c r="L2860">
        <v>0</v>
      </c>
      <c r="M2860">
        <v>7</v>
      </c>
      <c r="N2860">
        <v>0</v>
      </c>
      <c r="O2860">
        <v>0</v>
      </c>
      <c r="P2860">
        <v>0</v>
      </c>
      <c r="Q2860">
        <v>0</v>
      </c>
    </row>
    <row r="2861" spans="1:17" x14ac:dyDescent="0.2">
      <c r="A2861" t="s">
        <v>20599</v>
      </c>
      <c r="B2861" t="s">
        <v>88</v>
      </c>
      <c r="C2861" t="s">
        <v>195</v>
      </c>
      <c r="D2861" t="s">
        <v>17736</v>
      </c>
      <c r="E2861" t="s">
        <v>83</v>
      </c>
      <c r="F2861" t="s">
        <v>4941</v>
      </c>
      <c r="G2861">
        <v>0</v>
      </c>
      <c r="H2861">
        <v>7</v>
      </c>
      <c r="I2861">
        <v>1</v>
      </c>
      <c r="J2861">
        <v>6</v>
      </c>
      <c r="K2861">
        <v>0</v>
      </c>
      <c r="L2861">
        <v>0</v>
      </c>
      <c r="M2861">
        <v>0</v>
      </c>
      <c r="N2861">
        <v>0</v>
      </c>
      <c r="O2861">
        <v>0</v>
      </c>
      <c r="P2861">
        <v>0</v>
      </c>
      <c r="Q2861">
        <v>0</v>
      </c>
    </row>
    <row r="2862" spans="1:17" x14ac:dyDescent="0.2">
      <c r="A2862" t="s">
        <v>20600</v>
      </c>
      <c r="B2862" t="s">
        <v>88</v>
      </c>
      <c r="C2862" t="s">
        <v>195</v>
      </c>
      <c r="D2862" t="s">
        <v>17736</v>
      </c>
      <c r="E2862" t="s">
        <v>83</v>
      </c>
      <c r="F2862" t="s">
        <v>4943</v>
      </c>
      <c r="G2862">
        <v>0</v>
      </c>
      <c r="H2862">
        <v>0</v>
      </c>
      <c r="I2862">
        <v>0</v>
      </c>
      <c r="J2862">
        <v>0</v>
      </c>
      <c r="K2862">
        <v>0</v>
      </c>
      <c r="L2862">
        <v>0</v>
      </c>
      <c r="M2862">
        <v>7</v>
      </c>
      <c r="N2862">
        <v>0</v>
      </c>
      <c r="O2862">
        <v>0</v>
      </c>
      <c r="P2862">
        <v>0</v>
      </c>
      <c r="Q2862">
        <v>0</v>
      </c>
    </row>
    <row r="2863" spans="1:17" x14ac:dyDescent="0.2">
      <c r="A2863" t="s">
        <v>20601</v>
      </c>
      <c r="B2863" t="s">
        <v>88</v>
      </c>
      <c r="C2863" t="s">
        <v>195</v>
      </c>
      <c r="D2863" t="s">
        <v>17736</v>
      </c>
      <c r="E2863" t="s">
        <v>83</v>
      </c>
      <c r="F2863" t="s">
        <v>4925</v>
      </c>
      <c r="G2863">
        <v>0</v>
      </c>
      <c r="H2863">
        <v>0</v>
      </c>
      <c r="I2863">
        <v>0</v>
      </c>
      <c r="J2863">
        <v>0</v>
      </c>
      <c r="K2863">
        <v>0</v>
      </c>
      <c r="L2863">
        <v>0</v>
      </c>
      <c r="M2863">
        <v>0</v>
      </c>
      <c r="N2863">
        <v>7</v>
      </c>
      <c r="O2863">
        <v>7</v>
      </c>
      <c r="P2863">
        <v>0</v>
      </c>
      <c r="Q2863">
        <v>0</v>
      </c>
    </row>
    <row r="2864" spans="1:17" x14ac:dyDescent="0.2">
      <c r="A2864" t="s">
        <v>20602</v>
      </c>
      <c r="B2864" t="s">
        <v>88</v>
      </c>
      <c r="C2864" t="s">
        <v>195</v>
      </c>
      <c r="D2864" t="s">
        <v>17736</v>
      </c>
      <c r="E2864" t="s">
        <v>83</v>
      </c>
      <c r="F2864" t="s">
        <v>4927</v>
      </c>
      <c r="G2864">
        <v>0</v>
      </c>
      <c r="H2864">
        <v>0</v>
      </c>
      <c r="I2864">
        <v>0</v>
      </c>
      <c r="J2864">
        <v>0</v>
      </c>
      <c r="K2864">
        <v>0</v>
      </c>
      <c r="L2864">
        <v>0</v>
      </c>
      <c r="M2864">
        <v>0</v>
      </c>
      <c r="N2864">
        <v>7</v>
      </c>
      <c r="O2864">
        <v>7</v>
      </c>
      <c r="P2864">
        <v>0</v>
      </c>
      <c r="Q2864">
        <v>0</v>
      </c>
    </row>
    <row r="2865" spans="1:17" x14ac:dyDescent="0.2">
      <c r="A2865" t="s">
        <v>20603</v>
      </c>
      <c r="B2865" t="s">
        <v>88</v>
      </c>
      <c r="C2865" t="s">
        <v>195</v>
      </c>
      <c r="D2865" t="s">
        <v>17736</v>
      </c>
      <c r="E2865" t="s">
        <v>83</v>
      </c>
      <c r="F2865" t="s">
        <v>17734</v>
      </c>
      <c r="G2865">
        <v>7</v>
      </c>
      <c r="H2865">
        <v>0</v>
      </c>
      <c r="I2865">
        <v>0</v>
      </c>
      <c r="J2865">
        <v>0</v>
      </c>
      <c r="K2865">
        <v>0</v>
      </c>
      <c r="L2865">
        <v>0</v>
      </c>
      <c r="M2865">
        <v>0</v>
      </c>
      <c r="N2865">
        <v>0</v>
      </c>
      <c r="O2865">
        <v>0</v>
      </c>
      <c r="P2865">
        <v>0</v>
      </c>
      <c r="Q2865">
        <v>0</v>
      </c>
    </row>
    <row r="2866" spans="1:17" x14ac:dyDescent="0.2">
      <c r="A2866" t="s">
        <v>20604</v>
      </c>
      <c r="B2866" t="s">
        <v>93</v>
      </c>
      <c r="C2866" t="s">
        <v>106</v>
      </c>
      <c r="D2866" t="s">
        <v>17736</v>
      </c>
      <c r="E2866" t="s">
        <v>81</v>
      </c>
      <c r="F2866" t="s">
        <v>4925</v>
      </c>
      <c r="G2866">
        <v>0</v>
      </c>
      <c r="H2866">
        <v>0</v>
      </c>
      <c r="I2866">
        <v>0</v>
      </c>
      <c r="J2866">
        <v>0</v>
      </c>
      <c r="K2866">
        <v>0</v>
      </c>
      <c r="L2866">
        <v>0</v>
      </c>
      <c r="M2866">
        <v>0</v>
      </c>
      <c r="N2866">
        <v>1</v>
      </c>
      <c r="O2866">
        <v>0</v>
      </c>
      <c r="P2866">
        <v>0</v>
      </c>
      <c r="Q2866">
        <v>1</v>
      </c>
    </row>
    <row r="2867" spans="1:17" x14ac:dyDescent="0.2">
      <c r="A2867" t="s">
        <v>20605</v>
      </c>
      <c r="B2867" t="s">
        <v>93</v>
      </c>
      <c r="C2867" t="s">
        <v>106</v>
      </c>
      <c r="D2867" t="s">
        <v>17736</v>
      </c>
      <c r="E2867" t="s">
        <v>81</v>
      </c>
      <c r="F2867" t="s">
        <v>4927</v>
      </c>
      <c r="G2867">
        <v>0</v>
      </c>
      <c r="H2867">
        <v>0</v>
      </c>
      <c r="I2867">
        <v>0</v>
      </c>
      <c r="J2867">
        <v>0</v>
      </c>
      <c r="K2867">
        <v>0</v>
      </c>
      <c r="L2867">
        <v>0</v>
      </c>
      <c r="M2867">
        <v>0</v>
      </c>
      <c r="N2867">
        <v>1</v>
      </c>
      <c r="O2867">
        <v>0</v>
      </c>
      <c r="P2867">
        <v>0</v>
      </c>
      <c r="Q2867">
        <v>1</v>
      </c>
    </row>
    <row r="2868" spans="1:17" x14ac:dyDescent="0.2">
      <c r="A2868" t="s">
        <v>20606</v>
      </c>
      <c r="B2868" t="s">
        <v>93</v>
      </c>
      <c r="C2868" t="s">
        <v>106</v>
      </c>
      <c r="D2868" t="s">
        <v>17736</v>
      </c>
      <c r="E2868" t="s">
        <v>81</v>
      </c>
      <c r="F2868" t="s">
        <v>17734</v>
      </c>
      <c r="G2868">
        <v>1</v>
      </c>
      <c r="H2868">
        <v>0</v>
      </c>
      <c r="I2868">
        <v>0</v>
      </c>
      <c r="J2868">
        <v>0</v>
      </c>
      <c r="K2868">
        <v>0</v>
      </c>
      <c r="L2868">
        <v>0</v>
      </c>
      <c r="M2868">
        <v>0</v>
      </c>
      <c r="N2868">
        <v>0</v>
      </c>
      <c r="O2868">
        <v>0</v>
      </c>
      <c r="P2868">
        <v>0</v>
      </c>
      <c r="Q2868">
        <v>0</v>
      </c>
    </row>
    <row r="2869" spans="1:17" x14ac:dyDescent="0.2">
      <c r="A2869" t="s">
        <v>20607</v>
      </c>
      <c r="B2869" t="s">
        <v>93</v>
      </c>
      <c r="C2869" t="s">
        <v>107</v>
      </c>
      <c r="D2869" t="s">
        <v>17768</v>
      </c>
      <c r="E2869" t="s">
        <v>83</v>
      </c>
      <c r="F2869" t="s">
        <v>17734</v>
      </c>
      <c r="G2869">
        <v>3</v>
      </c>
      <c r="H2869">
        <v>0</v>
      </c>
      <c r="I2869">
        <v>0</v>
      </c>
      <c r="J2869">
        <v>0</v>
      </c>
      <c r="K2869">
        <v>0</v>
      </c>
      <c r="L2869">
        <v>0</v>
      </c>
      <c r="M2869">
        <v>0</v>
      </c>
      <c r="N2869">
        <v>0</v>
      </c>
      <c r="O2869">
        <v>0</v>
      </c>
      <c r="P2869">
        <v>0</v>
      </c>
      <c r="Q2869">
        <v>0</v>
      </c>
    </row>
    <row r="2870" spans="1:17" x14ac:dyDescent="0.2">
      <c r="A2870" t="s">
        <v>20608</v>
      </c>
      <c r="B2870" t="s">
        <v>93</v>
      </c>
      <c r="C2870" t="s">
        <v>107</v>
      </c>
      <c r="D2870" t="s">
        <v>17768</v>
      </c>
      <c r="E2870" t="s">
        <v>81</v>
      </c>
      <c r="F2870" t="s">
        <v>17734</v>
      </c>
      <c r="G2870">
        <v>14</v>
      </c>
      <c r="H2870">
        <v>0</v>
      </c>
      <c r="I2870">
        <v>0</v>
      </c>
      <c r="J2870">
        <v>0</v>
      </c>
      <c r="K2870">
        <v>0</v>
      </c>
      <c r="L2870">
        <v>0</v>
      </c>
      <c r="M2870">
        <v>0</v>
      </c>
      <c r="N2870">
        <v>0</v>
      </c>
      <c r="O2870">
        <v>0</v>
      </c>
      <c r="P2870">
        <v>0</v>
      </c>
      <c r="Q2870">
        <v>0</v>
      </c>
    </row>
    <row r="2871" spans="1:17" x14ac:dyDescent="0.2">
      <c r="A2871" t="s">
        <v>20609</v>
      </c>
      <c r="B2871" t="s">
        <v>93</v>
      </c>
      <c r="C2871" t="s">
        <v>108</v>
      </c>
      <c r="D2871" t="s">
        <v>17768</v>
      </c>
      <c r="E2871" t="s">
        <v>83</v>
      </c>
      <c r="F2871" t="s">
        <v>17734</v>
      </c>
      <c r="G2871">
        <v>9</v>
      </c>
      <c r="H2871">
        <v>0</v>
      </c>
      <c r="I2871">
        <v>0</v>
      </c>
      <c r="J2871">
        <v>0</v>
      </c>
      <c r="K2871">
        <v>0</v>
      </c>
      <c r="L2871">
        <v>0</v>
      </c>
      <c r="M2871">
        <v>0</v>
      </c>
      <c r="N2871">
        <v>0</v>
      </c>
      <c r="O2871">
        <v>0</v>
      </c>
      <c r="P2871">
        <v>0</v>
      </c>
      <c r="Q2871">
        <v>0</v>
      </c>
    </row>
    <row r="2872" spans="1:17" x14ac:dyDescent="0.2">
      <c r="A2872" t="s">
        <v>20610</v>
      </c>
      <c r="B2872" t="s">
        <v>93</v>
      </c>
      <c r="C2872" t="s">
        <v>108</v>
      </c>
      <c r="D2872" t="s">
        <v>17768</v>
      </c>
      <c r="E2872" t="s">
        <v>81</v>
      </c>
      <c r="F2872" t="s">
        <v>17734</v>
      </c>
      <c r="G2872">
        <v>11</v>
      </c>
      <c r="H2872">
        <v>0</v>
      </c>
      <c r="I2872">
        <v>0</v>
      </c>
      <c r="J2872">
        <v>0</v>
      </c>
      <c r="K2872">
        <v>0</v>
      </c>
      <c r="L2872">
        <v>0</v>
      </c>
      <c r="M2872">
        <v>0</v>
      </c>
      <c r="N2872">
        <v>0</v>
      </c>
      <c r="O2872">
        <v>0</v>
      </c>
      <c r="P2872">
        <v>0</v>
      </c>
      <c r="Q2872">
        <v>0</v>
      </c>
    </row>
    <row r="2873" spans="1:17" x14ac:dyDescent="0.2">
      <c r="A2873" t="s">
        <v>20611</v>
      </c>
      <c r="B2873" t="s">
        <v>93</v>
      </c>
      <c r="C2873" t="s">
        <v>110</v>
      </c>
      <c r="D2873" t="s">
        <v>17768</v>
      </c>
      <c r="E2873" t="s">
        <v>83</v>
      </c>
      <c r="F2873" t="s">
        <v>17734</v>
      </c>
      <c r="G2873">
        <v>1</v>
      </c>
      <c r="H2873">
        <v>0</v>
      </c>
      <c r="I2873">
        <v>0</v>
      </c>
      <c r="J2873">
        <v>0</v>
      </c>
      <c r="K2873">
        <v>0</v>
      </c>
      <c r="L2873">
        <v>0</v>
      </c>
      <c r="M2873">
        <v>0</v>
      </c>
      <c r="N2873">
        <v>0</v>
      </c>
      <c r="O2873">
        <v>0</v>
      </c>
      <c r="P2873">
        <v>0</v>
      </c>
      <c r="Q2873">
        <v>0</v>
      </c>
    </row>
    <row r="2874" spans="1:17" x14ac:dyDescent="0.2">
      <c r="A2874" t="s">
        <v>20612</v>
      </c>
      <c r="B2874" t="s">
        <v>93</v>
      </c>
      <c r="C2874" t="s">
        <v>111</v>
      </c>
      <c r="D2874" t="s">
        <v>17768</v>
      </c>
      <c r="E2874" t="s">
        <v>83</v>
      </c>
      <c r="F2874" t="s">
        <v>17734</v>
      </c>
      <c r="G2874">
        <v>1</v>
      </c>
      <c r="H2874">
        <v>0</v>
      </c>
      <c r="I2874">
        <v>0</v>
      </c>
      <c r="J2874">
        <v>0</v>
      </c>
      <c r="K2874">
        <v>0</v>
      </c>
      <c r="L2874">
        <v>0</v>
      </c>
      <c r="M2874">
        <v>0</v>
      </c>
      <c r="N2874">
        <v>0</v>
      </c>
      <c r="O2874">
        <v>0</v>
      </c>
      <c r="P2874">
        <v>0</v>
      </c>
      <c r="Q2874">
        <v>0</v>
      </c>
    </row>
    <row r="2875" spans="1:17" x14ac:dyDescent="0.2">
      <c r="A2875" t="s">
        <v>20613</v>
      </c>
      <c r="B2875" t="s">
        <v>93</v>
      </c>
      <c r="C2875" t="s">
        <v>111</v>
      </c>
      <c r="D2875" t="s">
        <v>17768</v>
      </c>
      <c r="E2875" t="s">
        <v>81</v>
      </c>
      <c r="F2875" t="s">
        <v>17734</v>
      </c>
      <c r="G2875">
        <v>2</v>
      </c>
      <c r="H2875">
        <v>0</v>
      </c>
      <c r="I2875">
        <v>0</v>
      </c>
      <c r="J2875">
        <v>0</v>
      </c>
      <c r="K2875">
        <v>0</v>
      </c>
      <c r="L2875">
        <v>0</v>
      </c>
      <c r="M2875">
        <v>0</v>
      </c>
      <c r="N2875">
        <v>0</v>
      </c>
      <c r="O2875">
        <v>0</v>
      </c>
      <c r="P2875">
        <v>0</v>
      </c>
      <c r="Q2875">
        <v>0</v>
      </c>
    </row>
    <row r="2876" spans="1:17" x14ac:dyDescent="0.2">
      <c r="A2876" t="s">
        <v>20614</v>
      </c>
      <c r="B2876" t="s">
        <v>93</v>
      </c>
      <c r="C2876" t="s">
        <v>112</v>
      </c>
      <c r="D2876" t="s">
        <v>17768</v>
      </c>
      <c r="E2876" t="s">
        <v>81</v>
      </c>
      <c r="F2876" t="s">
        <v>17734</v>
      </c>
      <c r="G2876">
        <v>3</v>
      </c>
      <c r="H2876">
        <v>0</v>
      </c>
      <c r="I2876">
        <v>0</v>
      </c>
      <c r="J2876">
        <v>0</v>
      </c>
      <c r="K2876">
        <v>0</v>
      </c>
      <c r="L2876">
        <v>0</v>
      </c>
      <c r="M2876">
        <v>0</v>
      </c>
      <c r="N2876">
        <v>0</v>
      </c>
      <c r="O2876">
        <v>0</v>
      </c>
      <c r="P2876">
        <v>0</v>
      </c>
      <c r="Q2876">
        <v>0</v>
      </c>
    </row>
    <row r="2877" spans="1:17" x14ac:dyDescent="0.2">
      <c r="A2877" t="s">
        <v>20615</v>
      </c>
      <c r="B2877" t="s">
        <v>93</v>
      </c>
      <c r="C2877" t="s">
        <v>113</v>
      </c>
      <c r="D2877" t="s">
        <v>17768</v>
      </c>
      <c r="E2877" t="s">
        <v>83</v>
      </c>
      <c r="F2877" t="s">
        <v>17734</v>
      </c>
      <c r="G2877">
        <v>9</v>
      </c>
      <c r="H2877">
        <v>0</v>
      </c>
      <c r="I2877">
        <v>0</v>
      </c>
      <c r="J2877">
        <v>0</v>
      </c>
      <c r="K2877">
        <v>0</v>
      </c>
      <c r="L2877">
        <v>0</v>
      </c>
      <c r="M2877">
        <v>0</v>
      </c>
      <c r="N2877">
        <v>0</v>
      </c>
      <c r="O2877">
        <v>0</v>
      </c>
      <c r="P2877">
        <v>0</v>
      </c>
      <c r="Q2877">
        <v>0</v>
      </c>
    </row>
    <row r="2878" spans="1:17" x14ac:dyDescent="0.2">
      <c r="A2878" t="s">
        <v>20616</v>
      </c>
      <c r="B2878" t="s">
        <v>93</v>
      </c>
      <c r="C2878" t="s">
        <v>113</v>
      </c>
      <c r="D2878" t="s">
        <v>17768</v>
      </c>
      <c r="E2878" t="s">
        <v>81</v>
      </c>
      <c r="F2878" t="s">
        <v>17734</v>
      </c>
      <c r="G2878">
        <v>3</v>
      </c>
      <c r="H2878">
        <v>0</v>
      </c>
      <c r="I2878">
        <v>0</v>
      </c>
      <c r="J2878">
        <v>0</v>
      </c>
      <c r="K2878">
        <v>0</v>
      </c>
      <c r="L2878">
        <v>0</v>
      </c>
      <c r="M2878">
        <v>0</v>
      </c>
      <c r="N2878">
        <v>0</v>
      </c>
      <c r="O2878">
        <v>0</v>
      </c>
      <c r="P2878">
        <v>0</v>
      </c>
      <c r="Q2878">
        <v>0</v>
      </c>
    </row>
    <row r="2879" spans="1:17" x14ac:dyDescent="0.2">
      <c r="A2879" t="s">
        <v>20617</v>
      </c>
      <c r="B2879" t="s">
        <v>93</v>
      </c>
      <c r="C2879" t="s">
        <v>116</v>
      </c>
      <c r="D2879" t="s">
        <v>17768</v>
      </c>
      <c r="E2879" t="s">
        <v>81</v>
      </c>
      <c r="F2879" t="s">
        <v>17734</v>
      </c>
      <c r="G2879">
        <v>1</v>
      </c>
      <c r="H2879">
        <v>0</v>
      </c>
      <c r="I2879">
        <v>0</v>
      </c>
      <c r="J2879">
        <v>0</v>
      </c>
      <c r="K2879">
        <v>0</v>
      </c>
      <c r="L2879">
        <v>0</v>
      </c>
      <c r="M2879">
        <v>0</v>
      </c>
      <c r="N2879">
        <v>0</v>
      </c>
      <c r="O2879">
        <v>0</v>
      </c>
      <c r="P2879">
        <v>0</v>
      </c>
      <c r="Q2879">
        <v>0</v>
      </c>
    </row>
    <row r="2880" spans="1:17" x14ac:dyDescent="0.2">
      <c r="A2880" t="s">
        <v>20618</v>
      </c>
      <c r="B2880" t="s">
        <v>93</v>
      </c>
      <c r="C2880" t="s">
        <v>117</v>
      </c>
      <c r="D2880" t="s">
        <v>17768</v>
      </c>
      <c r="E2880" t="s">
        <v>81</v>
      </c>
      <c r="F2880" t="s">
        <v>17734</v>
      </c>
      <c r="G2880">
        <v>3</v>
      </c>
      <c r="H2880">
        <v>0</v>
      </c>
      <c r="I2880">
        <v>0</v>
      </c>
      <c r="J2880">
        <v>0</v>
      </c>
      <c r="K2880">
        <v>0</v>
      </c>
      <c r="L2880">
        <v>0</v>
      </c>
      <c r="M2880">
        <v>0</v>
      </c>
      <c r="N2880">
        <v>0</v>
      </c>
      <c r="O2880">
        <v>0</v>
      </c>
      <c r="P2880">
        <v>0</v>
      </c>
      <c r="Q2880">
        <v>0</v>
      </c>
    </row>
    <row r="2881" spans="1:17" x14ac:dyDescent="0.2">
      <c r="A2881" t="s">
        <v>20619</v>
      </c>
      <c r="B2881" t="s">
        <v>93</v>
      </c>
      <c r="C2881" t="s">
        <v>118</v>
      </c>
      <c r="D2881" t="s">
        <v>17768</v>
      </c>
      <c r="E2881" t="s">
        <v>83</v>
      </c>
      <c r="F2881" t="s">
        <v>17734</v>
      </c>
      <c r="G2881">
        <v>3</v>
      </c>
      <c r="H2881">
        <v>0</v>
      </c>
      <c r="I2881">
        <v>0</v>
      </c>
      <c r="J2881">
        <v>0</v>
      </c>
      <c r="K2881">
        <v>0</v>
      </c>
      <c r="L2881">
        <v>0</v>
      </c>
      <c r="M2881">
        <v>0</v>
      </c>
      <c r="N2881">
        <v>0</v>
      </c>
      <c r="O2881">
        <v>0</v>
      </c>
      <c r="P2881">
        <v>0</v>
      </c>
      <c r="Q2881">
        <v>0</v>
      </c>
    </row>
    <row r="2882" spans="1:17" x14ac:dyDescent="0.2">
      <c r="A2882" t="s">
        <v>20620</v>
      </c>
      <c r="B2882" t="s">
        <v>93</v>
      </c>
      <c r="C2882" t="s">
        <v>118</v>
      </c>
      <c r="D2882" t="s">
        <v>17768</v>
      </c>
      <c r="E2882" t="s">
        <v>81</v>
      </c>
      <c r="F2882" t="s">
        <v>17734</v>
      </c>
      <c r="G2882">
        <v>1</v>
      </c>
      <c r="H2882">
        <v>0</v>
      </c>
      <c r="I2882">
        <v>0</v>
      </c>
      <c r="J2882">
        <v>0</v>
      </c>
      <c r="K2882">
        <v>0</v>
      </c>
      <c r="L2882">
        <v>0</v>
      </c>
      <c r="M2882">
        <v>0</v>
      </c>
      <c r="N2882">
        <v>0</v>
      </c>
      <c r="O2882">
        <v>0</v>
      </c>
      <c r="P2882">
        <v>0</v>
      </c>
      <c r="Q2882">
        <v>0</v>
      </c>
    </row>
    <row r="2883" spans="1:17" x14ac:dyDescent="0.2">
      <c r="A2883" t="s">
        <v>20621</v>
      </c>
      <c r="B2883" t="s">
        <v>93</v>
      </c>
      <c r="C2883" t="s">
        <v>120</v>
      </c>
      <c r="D2883" t="s">
        <v>17768</v>
      </c>
      <c r="E2883" t="s">
        <v>83</v>
      </c>
      <c r="F2883" t="s">
        <v>17734</v>
      </c>
      <c r="G2883">
        <v>4</v>
      </c>
      <c r="H2883">
        <v>0</v>
      </c>
      <c r="I2883">
        <v>0</v>
      </c>
      <c r="J2883">
        <v>0</v>
      </c>
      <c r="K2883">
        <v>0</v>
      </c>
      <c r="L2883">
        <v>0</v>
      </c>
      <c r="M2883">
        <v>0</v>
      </c>
      <c r="N2883">
        <v>0</v>
      </c>
      <c r="O2883">
        <v>0</v>
      </c>
      <c r="P2883">
        <v>0</v>
      </c>
      <c r="Q2883">
        <v>0</v>
      </c>
    </row>
    <row r="2884" spans="1:17" x14ac:dyDescent="0.2">
      <c r="A2884" t="s">
        <v>20622</v>
      </c>
      <c r="B2884" t="s">
        <v>93</v>
      </c>
      <c r="C2884" t="s">
        <v>120</v>
      </c>
      <c r="D2884" t="s">
        <v>17768</v>
      </c>
      <c r="E2884" t="s">
        <v>81</v>
      </c>
      <c r="F2884" t="s">
        <v>17734</v>
      </c>
      <c r="G2884">
        <v>5</v>
      </c>
      <c r="H2884">
        <v>0</v>
      </c>
      <c r="I2884">
        <v>0</v>
      </c>
      <c r="J2884">
        <v>0</v>
      </c>
      <c r="K2884">
        <v>0</v>
      </c>
      <c r="L2884">
        <v>0</v>
      </c>
      <c r="M2884">
        <v>0</v>
      </c>
      <c r="N2884">
        <v>0</v>
      </c>
      <c r="O2884">
        <v>0</v>
      </c>
      <c r="P2884">
        <v>0</v>
      </c>
      <c r="Q2884">
        <v>0</v>
      </c>
    </row>
    <row r="2885" spans="1:17" x14ac:dyDescent="0.2">
      <c r="A2885" t="s">
        <v>20623</v>
      </c>
      <c r="B2885" t="s">
        <v>93</v>
      </c>
      <c r="C2885" t="s">
        <v>121</v>
      </c>
      <c r="D2885" t="s">
        <v>17768</v>
      </c>
      <c r="E2885" t="s">
        <v>83</v>
      </c>
      <c r="F2885" t="s">
        <v>17734</v>
      </c>
      <c r="G2885">
        <v>6</v>
      </c>
      <c r="H2885">
        <v>0</v>
      </c>
      <c r="I2885">
        <v>0</v>
      </c>
      <c r="J2885">
        <v>0</v>
      </c>
      <c r="K2885">
        <v>0</v>
      </c>
      <c r="L2885">
        <v>0</v>
      </c>
      <c r="M2885">
        <v>0</v>
      </c>
      <c r="N2885">
        <v>0</v>
      </c>
      <c r="O2885">
        <v>0</v>
      </c>
      <c r="P2885">
        <v>0</v>
      </c>
      <c r="Q2885">
        <v>0</v>
      </c>
    </row>
    <row r="2886" spans="1:17" x14ac:dyDescent="0.2">
      <c r="A2886" t="s">
        <v>20624</v>
      </c>
      <c r="B2886" t="s">
        <v>93</v>
      </c>
      <c r="C2886" t="s">
        <v>122</v>
      </c>
      <c r="D2886" t="s">
        <v>17768</v>
      </c>
      <c r="E2886" t="s">
        <v>83</v>
      </c>
      <c r="F2886" t="s">
        <v>17734</v>
      </c>
      <c r="G2886">
        <v>5</v>
      </c>
      <c r="H2886">
        <v>0</v>
      </c>
      <c r="I2886">
        <v>0</v>
      </c>
      <c r="J2886">
        <v>0</v>
      </c>
      <c r="K2886">
        <v>0</v>
      </c>
      <c r="L2886">
        <v>0</v>
      </c>
      <c r="M2886">
        <v>0</v>
      </c>
      <c r="N2886">
        <v>0</v>
      </c>
      <c r="O2886">
        <v>0</v>
      </c>
      <c r="P2886">
        <v>0</v>
      </c>
      <c r="Q2886">
        <v>0</v>
      </c>
    </row>
    <row r="2887" spans="1:17" x14ac:dyDescent="0.2">
      <c r="A2887" t="s">
        <v>20625</v>
      </c>
      <c r="B2887" t="s">
        <v>93</v>
      </c>
      <c r="C2887" t="s">
        <v>122</v>
      </c>
      <c r="D2887" t="s">
        <v>17768</v>
      </c>
      <c r="E2887" t="s">
        <v>81</v>
      </c>
      <c r="F2887" t="s">
        <v>17734</v>
      </c>
      <c r="G2887">
        <v>4</v>
      </c>
      <c r="H2887">
        <v>0</v>
      </c>
      <c r="I2887">
        <v>0</v>
      </c>
      <c r="J2887">
        <v>0</v>
      </c>
      <c r="K2887">
        <v>0</v>
      </c>
      <c r="L2887">
        <v>0</v>
      </c>
      <c r="M2887">
        <v>0</v>
      </c>
      <c r="N2887">
        <v>0</v>
      </c>
      <c r="O2887">
        <v>0</v>
      </c>
      <c r="P2887">
        <v>0</v>
      </c>
      <c r="Q2887">
        <v>0</v>
      </c>
    </row>
    <row r="2888" spans="1:17" x14ac:dyDescent="0.2">
      <c r="A2888" t="s">
        <v>20626</v>
      </c>
      <c r="B2888" t="s">
        <v>93</v>
      </c>
      <c r="C2888" t="s">
        <v>123</v>
      </c>
      <c r="D2888" t="s">
        <v>17768</v>
      </c>
      <c r="E2888" t="s">
        <v>83</v>
      </c>
      <c r="F2888" t="s">
        <v>17734</v>
      </c>
      <c r="G2888">
        <v>6</v>
      </c>
      <c r="H2888">
        <v>0</v>
      </c>
      <c r="I2888">
        <v>0</v>
      </c>
      <c r="J2888">
        <v>0</v>
      </c>
      <c r="K2888">
        <v>0</v>
      </c>
      <c r="L2888">
        <v>0</v>
      </c>
      <c r="M2888">
        <v>0</v>
      </c>
      <c r="N2888">
        <v>0</v>
      </c>
      <c r="O2888">
        <v>0</v>
      </c>
      <c r="P2888">
        <v>0</v>
      </c>
      <c r="Q2888">
        <v>0</v>
      </c>
    </row>
    <row r="2889" spans="1:17" x14ac:dyDescent="0.2">
      <c r="A2889" t="s">
        <v>20627</v>
      </c>
      <c r="B2889" t="s">
        <v>93</v>
      </c>
      <c r="C2889" t="s">
        <v>123</v>
      </c>
      <c r="D2889" t="s">
        <v>17768</v>
      </c>
      <c r="E2889" t="s">
        <v>81</v>
      </c>
      <c r="F2889" t="s">
        <v>17734</v>
      </c>
      <c r="G2889">
        <v>7</v>
      </c>
      <c r="H2889">
        <v>0</v>
      </c>
      <c r="I2889">
        <v>0</v>
      </c>
      <c r="J2889">
        <v>0</v>
      </c>
      <c r="K2889">
        <v>0</v>
      </c>
      <c r="L2889">
        <v>0</v>
      </c>
      <c r="M2889">
        <v>0</v>
      </c>
      <c r="N2889">
        <v>0</v>
      </c>
      <c r="O2889">
        <v>0</v>
      </c>
      <c r="P2889">
        <v>0</v>
      </c>
      <c r="Q2889">
        <v>0</v>
      </c>
    </row>
    <row r="2890" spans="1:17" x14ac:dyDescent="0.2">
      <c r="A2890" t="s">
        <v>20628</v>
      </c>
      <c r="B2890" t="s">
        <v>93</v>
      </c>
      <c r="C2890" t="s">
        <v>124</v>
      </c>
      <c r="D2890" t="s">
        <v>17768</v>
      </c>
      <c r="E2890" t="s">
        <v>83</v>
      </c>
      <c r="F2890" t="s">
        <v>17734</v>
      </c>
      <c r="G2890">
        <v>11</v>
      </c>
      <c r="H2890">
        <v>0</v>
      </c>
      <c r="I2890">
        <v>0</v>
      </c>
      <c r="J2890">
        <v>0</v>
      </c>
      <c r="K2890">
        <v>0</v>
      </c>
      <c r="L2890">
        <v>0</v>
      </c>
      <c r="M2890">
        <v>0</v>
      </c>
      <c r="N2890">
        <v>0</v>
      </c>
      <c r="O2890">
        <v>0</v>
      </c>
      <c r="P2890">
        <v>0</v>
      </c>
      <c r="Q2890">
        <v>0</v>
      </c>
    </row>
    <row r="2891" spans="1:17" x14ac:dyDescent="0.2">
      <c r="A2891" t="s">
        <v>20629</v>
      </c>
      <c r="B2891" t="s">
        <v>93</v>
      </c>
      <c r="C2891" t="s">
        <v>124</v>
      </c>
      <c r="D2891" t="s">
        <v>17768</v>
      </c>
      <c r="E2891" t="s">
        <v>81</v>
      </c>
      <c r="F2891" t="s">
        <v>17734</v>
      </c>
      <c r="G2891">
        <v>1</v>
      </c>
      <c r="H2891">
        <v>0</v>
      </c>
      <c r="I2891">
        <v>0</v>
      </c>
      <c r="J2891">
        <v>0</v>
      </c>
      <c r="K2891">
        <v>0</v>
      </c>
      <c r="L2891">
        <v>0</v>
      </c>
      <c r="M2891">
        <v>0</v>
      </c>
      <c r="N2891">
        <v>0</v>
      </c>
      <c r="O2891">
        <v>0</v>
      </c>
      <c r="P2891">
        <v>0</v>
      </c>
      <c r="Q2891">
        <v>0</v>
      </c>
    </row>
    <row r="2892" spans="1:17" x14ac:dyDescent="0.2">
      <c r="A2892" t="s">
        <v>20630</v>
      </c>
      <c r="B2892" t="s">
        <v>93</v>
      </c>
      <c r="C2892" t="s">
        <v>126</v>
      </c>
      <c r="D2892" t="s">
        <v>17768</v>
      </c>
      <c r="E2892" t="s">
        <v>81</v>
      </c>
      <c r="F2892" t="s">
        <v>17734</v>
      </c>
      <c r="G2892">
        <v>1</v>
      </c>
      <c r="H2892">
        <v>0</v>
      </c>
      <c r="I2892">
        <v>0</v>
      </c>
      <c r="J2892">
        <v>0</v>
      </c>
      <c r="K2892">
        <v>0</v>
      </c>
      <c r="L2892">
        <v>0</v>
      </c>
      <c r="M2892">
        <v>0</v>
      </c>
      <c r="N2892">
        <v>0</v>
      </c>
      <c r="O2892">
        <v>0</v>
      </c>
      <c r="P2892">
        <v>0</v>
      </c>
      <c r="Q2892">
        <v>0</v>
      </c>
    </row>
    <row r="2893" spans="1:17" x14ac:dyDescent="0.2">
      <c r="A2893" t="s">
        <v>20631</v>
      </c>
      <c r="B2893" t="s">
        <v>93</v>
      </c>
      <c r="C2893" t="s">
        <v>127</v>
      </c>
      <c r="D2893" t="s">
        <v>17768</v>
      </c>
      <c r="E2893" t="s">
        <v>83</v>
      </c>
      <c r="F2893" t="s">
        <v>17734</v>
      </c>
      <c r="G2893">
        <v>8</v>
      </c>
      <c r="H2893">
        <v>0</v>
      </c>
      <c r="I2893">
        <v>0</v>
      </c>
      <c r="J2893">
        <v>0</v>
      </c>
      <c r="K2893">
        <v>0</v>
      </c>
      <c r="L2893">
        <v>0</v>
      </c>
      <c r="M2893">
        <v>0</v>
      </c>
      <c r="N2893">
        <v>0</v>
      </c>
      <c r="O2893">
        <v>0</v>
      </c>
      <c r="P2893">
        <v>0</v>
      </c>
      <c r="Q2893">
        <v>0</v>
      </c>
    </row>
    <row r="2894" spans="1:17" x14ac:dyDescent="0.2">
      <c r="A2894" t="s">
        <v>20632</v>
      </c>
      <c r="B2894" t="s">
        <v>93</v>
      </c>
      <c r="C2894" t="s">
        <v>127</v>
      </c>
      <c r="D2894" t="s">
        <v>17768</v>
      </c>
      <c r="E2894" t="s">
        <v>81</v>
      </c>
      <c r="F2894" t="s">
        <v>17734</v>
      </c>
      <c r="G2894">
        <v>8</v>
      </c>
      <c r="H2894">
        <v>0</v>
      </c>
      <c r="I2894">
        <v>0</v>
      </c>
      <c r="J2894">
        <v>0</v>
      </c>
      <c r="K2894">
        <v>0</v>
      </c>
      <c r="L2894">
        <v>0</v>
      </c>
      <c r="M2894">
        <v>0</v>
      </c>
      <c r="N2894">
        <v>0</v>
      </c>
      <c r="O2894">
        <v>0</v>
      </c>
      <c r="P2894">
        <v>0</v>
      </c>
      <c r="Q2894">
        <v>0</v>
      </c>
    </row>
    <row r="2895" spans="1:17" x14ac:dyDescent="0.2">
      <c r="A2895" t="s">
        <v>20633</v>
      </c>
      <c r="B2895" t="s">
        <v>93</v>
      </c>
      <c r="C2895" t="s">
        <v>128</v>
      </c>
      <c r="D2895" t="s">
        <v>17768</v>
      </c>
      <c r="E2895" t="s">
        <v>83</v>
      </c>
      <c r="F2895" t="s">
        <v>17734</v>
      </c>
      <c r="G2895">
        <v>2</v>
      </c>
      <c r="H2895">
        <v>0</v>
      </c>
      <c r="I2895">
        <v>0</v>
      </c>
      <c r="J2895">
        <v>0</v>
      </c>
      <c r="K2895">
        <v>0</v>
      </c>
      <c r="L2895">
        <v>0</v>
      </c>
      <c r="M2895">
        <v>0</v>
      </c>
      <c r="N2895">
        <v>0</v>
      </c>
      <c r="O2895">
        <v>0</v>
      </c>
      <c r="P2895">
        <v>0</v>
      </c>
      <c r="Q2895">
        <v>0</v>
      </c>
    </row>
    <row r="2896" spans="1:17" x14ac:dyDescent="0.2">
      <c r="A2896" t="s">
        <v>20634</v>
      </c>
      <c r="B2896" t="s">
        <v>93</v>
      </c>
      <c r="C2896" t="s">
        <v>128</v>
      </c>
      <c r="D2896" t="s">
        <v>17768</v>
      </c>
      <c r="E2896" t="s">
        <v>81</v>
      </c>
      <c r="F2896" t="s">
        <v>17734</v>
      </c>
      <c r="G2896">
        <v>5</v>
      </c>
      <c r="H2896">
        <v>0</v>
      </c>
      <c r="I2896">
        <v>0</v>
      </c>
      <c r="J2896">
        <v>0</v>
      </c>
      <c r="K2896">
        <v>0</v>
      </c>
      <c r="L2896">
        <v>0</v>
      </c>
      <c r="M2896">
        <v>0</v>
      </c>
      <c r="N2896">
        <v>0</v>
      </c>
      <c r="O2896">
        <v>0</v>
      </c>
      <c r="P2896">
        <v>0</v>
      </c>
      <c r="Q2896">
        <v>0</v>
      </c>
    </row>
    <row r="2897" spans="1:17" x14ac:dyDescent="0.2">
      <c r="A2897" t="s">
        <v>20635</v>
      </c>
      <c r="B2897" t="s">
        <v>88</v>
      </c>
      <c r="C2897" t="s">
        <v>258</v>
      </c>
      <c r="D2897" t="s">
        <v>17736</v>
      </c>
      <c r="E2897" t="s">
        <v>81</v>
      </c>
      <c r="F2897" t="s">
        <v>4927</v>
      </c>
      <c r="G2897">
        <v>0</v>
      </c>
      <c r="H2897">
        <v>0</v>
      </c>
      <c r="I2897">
        <v>0</v>
      </c>
      <c r="J2897">
        <v>0</v>
      </c>
      <c r="K2897">
        <v>0</v>
      </c>
      <c r="L2897">
        <v>0</v>
      </c>
      <c r="M2897">
        <v>0</v>
      </c>
      <c r="N2897">
        <v>12</v>
      </c>
      <c r="O2897">
        <v>10</v>
      </c>
      <c r="P2897">
        <v>1</v>
      </c>
      <c r="Q2897">
        <v>1</v>
      </c>
    </row>
    <row r="2898" spans="1:17" x14ac:dyDescent="0.2">
      <c r="A2898" t="s">
        <v>20636</v>
      </c>
      <c r="B2898" t="s">
        <v>88</v>
      </c>
      <c r="C2898" t="s">
        <v>258</v>
      </c>
      <c r="D2898" t="s">
        <v>17736</v>
      </c>
      <c r="E2898" t="s">
        <v>81</v>
      </c>
      <c r="F2898" t="s">
        <v>17734</v>
      </c>
      <c r="G2898">
        <v>12</v>
      </c>
      <c r="H2898">
        <v>0</v>
      </c>
      <c r="I2898">
        <v>0</v>
      </c>
      <c r="J2898">
        <v>0</v>
      </c>
      <c r="K2898">
        <v>0</v>
      </c>
      <c r="L2898">
        <v>0</v>
      </c>
      <c r="M2898">
        <v>0</v>
      </c>
      <c r="N2898">
        <v>0</v>
      </c>
      <c r="O2898">
        <v>0</v>
      </c>
      <c r="P2898">
        <v>0</v>
      </c>
      <c r="Q2898">
        <v>0</v>
      </c>
    </row>
    <row r="2899" spans="1:17" x14ac:dyDescent="0.2">
      <c r="A2899" t="s">
        <v>20637</v>
      </c>
      <c r="B2899" t="s">
        <v>88</v>
      </c>
      <c r="C2899" t="s">
        <v>258</v>
      </c>
      <c r="D2899" t="s">
        <v>17748</v>
      </c>
      <c r="E2899" t="s">
        <v>83</v>
      </c>
      <c r="F2899" t="s">
        <v>17749</v>
      </c>
      <c r="G2899">
        <v>0</v>
      </c>
      <c r="H2899">
        <v>0</v>
      </c>
      <c r="I2899">
        <v>0</v>
      </c>
      <c r="J2899">
        <v>0</v>
      </c>
      <c r="K2899">
        <v>0</v>
      </c>
      <c r="L2899">
        <v>0</v>
      </c>
      <c r="M2899">
        <v>0</v>
      </c>
      <c r="N2899">
        <v>1</v>
      </c>
      <c r="O2899">
        <v>1</v>
      </c>
      <c r="P2899">
        <v>0</v>
      </c>
      <c r="Q2899">
        <v>0</v>
      </c>
    </row>
    <row r="2900" spans="1:17" x14ac:dyDescent="0.2">
      <c r="A2900" t="s">
        <v>20638</v>
      </c>
      <c r="B2900" t="s">
        <v>88</v>
      </c>
      <c r="C2900" t="s">
        <v>258</v>
      </c>
      <c r="D2900" t="s">
        <v>17748</v>
      </c>
      <c r="E2900" t="s">
        <v>83</v>
      </c>
      <c r="F2900" t="s">
        <v>17734</v>
      </c>
      <c r="G2900">
        <v>1</v>
      </c>
      <c r="H2900">
        <v>0</v>
      </c>
      <c r="I2900">
        <v>0</v>
      </c>
      <c r="J2900">
        <v>0</v>
      </c>
      <c r="K2900">
        <v>0</v>
      </c>
      <c r="L2900">
        <v>0</v>
      </c>
      <c r="M2900">
        <v>0</v>
      </c>
      <c r="N2900">
        <v>0</v>
      </c>
      <c r="O2900">
        <v>0</v>
      </c>
      <c r="P2900">
        <v>0</v>
      </c>
      <c r="Q2900">
        <v>0</v>
      </c>
    </row>
    <row r="2901" spans="1:17" x14ac:dyDescent="0.2">
      <c r="A2901" t="s">
        <v>20639</v>
      </c>
      <c r="B2901" t="s">
        <v>88</v>
      </c>
      <c r="C2901" t="s">
        <v>259</v>
      </c>
      <c r="D2901" t="s">
        <v>17736</v>
      </c>
      <c r="E2901" t="s">
        <v>83</v>
      </c>
      <c r="F2901" t="s">
        <v>4929</v>
      </c>
      <c r="G2901">
        <v>0</v>
      </c>
      <c r="H2901">
        <v>5</v>
      </c>
      <c r="I2901">
        <v>0</v>
      </c>
      <c r="J2901">
        <v>5</v>
      </c>
      <c r="K2901">
        <v>0</v>
      </c>
      <c r="L2901">
        <v>0</v>
      </c>
      <c r="M2901">
        <v>0</v>
      </c>
      <c r="N2901">
        <v>0</v>
      </c>
      <c r="O2901">
        <v>0</v>
      </c>
      <c r="P2901">
        <v>0</v>
      </c>
      <c r="Q2901">
        <v>0</v>
      </c>
    </row>
    <row r="2902" spans="1:17" x14ac:dyDescent="0.2">
      <c r="A2902" t="s">
        <v>20640</v>
      </c>
      <c r="B2902" t="s">
        <v>88</v>
      </c>
      <c r="C2902" t="s">
        <v>259</v>
      </c>
      <c r="D2902" t="s">
        <v>17736</v>
      </c>
      <c r="E2902" t="s">
        <v>83</v>
      </c>
      <c r="F2902" t="s">
        <v>4931</v>
      </c>
      <c r="G2902">
        <v>0</v>
      </c>
      <c r="H2902">
        <v>5</v>
      </c>
      <c r="I2902">
        <v>0</v>
      </c>
      <c r="J2902">
        <v>4</v>
      </c>
      <c r="K2902">
        <v>1</v>
      </c>
      <c r="L2902">
        <v>0</v>
      </c>
      <c r="M2902">
        <v>0</v>
      </c>
      <c r="N2902">
        <v>0</v>
      </c>
      <c r="O2902">
        <v>0</v>
      </c>
      <c r="P2902">
        <v>0</v>
      </c>
      <c r="Q2902">
        <v>0</v>
      </c>
    </row>
    <row r="2903" spans="1:17" x14ac:dyDescent="0.2">
      <c r="A2903" t="s">
        <v>20641</v>
      </c>
      <c r="B2903" t="s">
        <v>88</v>
      </c>
      <c r="C2903" t="s">
        <v>259</v>
      </c>
      <c r="D2903" t="s">
        <v>17736</v>
      </c>
      <c r="E2903" t="s">
        <v>83</v>
      </c>
      <c r="F2903" t="s">
        <v>4933</v>
      </c>
      <c r="G2903">
        <v>0</v>
      </c>
      <c r="H2903">
        <v>0</v>
      </c>
      <c r="I2903">
        <v>0</v>
      </c>
      <c r="J2903">
        <v>0</v>
      </c>
      <c r="K2903">
        <v>0</v>
      </c>
      <c r="L2903">
        <v>0</v>
      </c>
      <c r="M2903">
        <v>5</v>
      </c>
      <c r="N2903">
        <v>0</v>
      </c>
      <c r="O2903">
        <v>0</v>
      </c>
      <c r="P2903">
        <v>0</v>
      </c>
      <c r="Q2903">
        <v>0</v>
      </c>
    </row>
    <row r="2904" spans="1:17" x14ac:dyDescent="0.2">
      <c r="A2904" t="s">
        <v>20642</v>
      </c>
      <c r="B2904" t="s">
        <v>89</v>
      </c>
      <c r="C2904" t="s">
        <v>206</v>
      </c>
      <c r="D2904" t="s">
        <v>17736</v>
      </c>
      <c r="E2904" t="s">
        <v>83</v>
      </c>
      <c r="F2904" t="s">
        <v>4931</v>
      </c>
      <c r="G2904">
        <v>0</v>
      </c>
      <c r="H2904">
        <v>18</v>
      </c>
      <c r="I2904">
        <v>3</v>
      </c>
      <c r="J2904">
        <v>15</v>
      </c>
      <c r="K2904">
        <v>0</v>
      </c>
      <c r="L2904">
        <v>0</v>
      </c>
      <c r="M2904">
        <v>0</v>
      </c>
      <c r="N2904">
        <v>0</v>
      </c>
      <c r="O2904">
        <v>0</v>
      </c>
      <c r="P2904">
        <v>0</v>
      </c>
      <c r="Q2904">
        <v>0</v>
      </c>
    </row>
    <row r="2905" spans="1:17" x14ac:dyDescent="0.2">
      <c r="A2905" t="s">
        <v>20643</v>
      </c>
      <c r="B2905" t="s">
        <v>89</v>
      </c>
      <c r="C2905" t="s">
        <v>206</v>
      </c>
      <c r="D2905" t="s">
        <v>17736</v>
      </c>
      <c r="E2905" t="s">
        <v>83</v>
      </c>
      <c r="F2905" t="s">
        <v>4933</v>
      </c>
      <c r="G2905">
        <v>0</v>
      </c>
      <c r="H2905">
        <v>0</v>
      </c>
      <c r="I2905">
        <v>0</v>
      </c>
      <c r="J2905">
        <v>0</v>
      </c>
      <c r="K2905">
        <v>0</v>
      </c>
      <c r="L2905">
        <v>0</v>
      </c>
      <c r="M2905">
        <v>18</v>
      </c>
      <c r="N2905">
        <v>0</v>
      </c>
      <c r="O2905">
        <v>0</v>
      </c>
      <c r="P2905">
        <v>0</v>
      </c>
      <c r="Q2905">
        <v>0</v>
      </c>
    </row>
    <row r="2906" spans="1:17" x14ac:dyDescent="0.2">
      <c r="A2906" t="s">
        <v>20644</v>
      </c>
      <c r="B2906" t="s">
        <v>89</v>
      </c>
      <c r="C2906" t="s">
        <v>206</v>
      </c>
      <c r="D2906" t="s">
        <v>17736</v>
      </c>
      <c r="E2906" t="s">
        <v>83</v>
      </c>
      <c r="F2906" t="s">
        <v>4935</v>
      </c>
      <c r="G2906">
        <v>0</v>
      </c>
      <c r="H2906">
        <v>18</v>
      </c>
      <c r="I2906">
        <v>3</v>
      </c>
      <c r="J2906">
        <v>15</v>
      </c>
      <c r="K2906">
        <v>0</v>
      </c>
      <c r="L2906">
        <v>0</v>
      </c>
      <c r="M2906">
        <v>0</v>
      </c>
      <c r="N2906">
        <v>0</v>
      </c>
      <c r="O2906">
        <v>0</v>
      </c>
      <c r="P2906">
        <v>0</v>
      </c>
      <c r="Q2906">
        <v>0</v>
      </c>
    </row>
    <row r="2907" spans="1:17" x14ac:dyDescent="0.2">
      <c r="A2907" t="s">
        <v>20645</v>
      </c>
      <c r="B2907" t="s">
        <v>89</v>
      </c>
      <c r="C2907" t="s">
        <v>206</v>
      </c>
      <c r="D2907" t="s">
        <v>17736</v>
      </c>
      <c r="E2907" t="s">
        <v>83</v>
      </c>
      <c r="F2907" t="s">
        <v>4937</v>
      </c>
      <c r="G2907">
        <v>0</v>
      </c>
      <c r="H2907">
        <v>18</v>
      </c>
      <c r="I2907">
        <v>3</v>
      </c>
      <c r="J2907">
        <v>15</v>
      </c>
      <c r="K2907">
        <v>0</v>
      </c>
      <c r="L2907">
        <v>0</v>
      </c>
      <c r="M2907">
        <v>0</v>
      </c>
      <c r="N2907">
        <v>0</v>
      </c>
      <c r="O2907">
        <v>0</v>
      </c>
      <c r="P2907">
        <v>0</v>
      </c>
      <c r="Q2907">
        <v>0</v>
      </c>
    </row>
    <row r="2908" spans="1:17" x14ac:dyDescent="0.2">
      <c r="A2908" t="s">
        <v>20646</v>
      </c>
      <c r="B2908" t="s">
        <v>89</v>
      </c>
      <c r="C2908" t="s">
        <v>206</v>
      </c>
      <c r="D2908" t="s">
        <v>17736</v>
      </c>
      <c r="E2908" t="s">
        <v>83</v>
      </c>
      <c r="F2908" t="s">
        <v>4939</v>
      </c>
      <c r="G2908">
        <v>0</v>
      </c>
      <c r="H2908">
        <v>0</v>
      </c>
      <c r="I2908">
        <v>0</v>
      </c>
      <c r="J2908">
        <v>0</v>
      </c>
      <c r="K2908">
        <v>0</v>
      </c>
      <c r="L2908">
        <v>0</v>
      </c>
      <c r="M2908">
        <v>18</v>
      </c>
      <c r="N2908">
        <v>0</v>
      </c>
      <c r="O2908">
        <v>0</v>
      </c>
      <c r="P2908">
        <v>0</v>
      </c>
      <c r="Q2908">
        <v>0</v>
      </c>
    </row>
    <row r="2909" spans="1:17" x14ac:dyDescent="0.2">
      <c r="A2909" t="s">
        <v>20647</v>
      </c>
      <c r="B2909" t="s">
        <v>89</v>
      </c>
      <c r="C2909" t="s">
        <v>206</v>
      </c>
      <c r="D2909" t="s">
        <v>17736</v>
      </c>
      <c r="E2909" t="s">
        <v>83</v>
      </c>
      <c r="F2909" t="s">
        <v>4941</v>
      </c>
      <c r="G2909">
        <v>0</v>
      </c>
      <c r="H2909">
        <v>18</v>
      </c>
      <c r="I2909">
        <v>3</v>
      </c>
      <c r="J2909">
        <v>15</v>
      </c>
      <c r="K2909">
        <v>0</v>
      </c>
      <c r="L2909">
        <v>0</v>
      </c>
      <c r="M2909">
        <v>0</v>
      </c>
      <c r="N2909">
        <v>0</v>
      </c>
      <c r="O2909">
        <v>0</v>
      </c>
      <c r="P2909">
        <v>0</v>
      </c>
      <c r="Q2909">
        <v>0</v>
      </c>
    </row>
    <row r="2910" spans="1:17" x14ac:dyDescent="0.2">
      <c r="A2910" t="s">
        <v>20648</v>
      </c>
      <c r="B2910" t="s">
        <v>89</v>
      </c>
      <c r="C2910" t="s">
        <v>206</v>
      </c>
      <c r="D2910" t="s">
        <v>17736</v>
      </c>
      <c r="E2910" t="s">
        <v>83</v>
      </c>
      <c r="F2910" t="s">
        <v>4943</v>
      </c>
      <c r="G2910">
        <v>0</v>
      </c>
      <c r="H2910">
        <v>0</v>
      </c>
      <c r="I2910">
        <v>0</v>
      </c>
      <c r="J2910">
        <v>0</v>
      </c>
      <c r="K2910">
        <v>0</v>
      </c>
      <c r="L2910">
        <v>0</v>
      </c>
      <c r="M2910">
        <v>18</v>
      </c>
      <c r="N2910">
        <v>0</v>
      </c>
      <c r="O2910">
        <v>0</v>
      </c>
      <c r="P2910">
        <v>0</v>
      </c>
      <c r="Q2910">
        <v>0</v>
      </c>
    </row>
    <row r="2911" spans="1:17" x14ac:dyDescent="0.2">
      <c r="A2911" t="s">
        <v>20649</v>
      </c>
      <c r="B2911" t="s">
        <v>89</v>
      </c>
      <c r="C2911" t="s">
        <v>206</v>
      </c>
      <c r="D2911" t="s">
        <v>17736</v>
      </c>
      <c r="E2911" t="s">
        <v>83</v>
      </c>
      <c r="F2911" t="s">
        <v>4925</v>
      </c>
      <c r="G2911">
        <v>0</v>
      </c>
      <c r="H2911">
        <v>0</v>
      </c>
      <c r="I2911">
        <v>0</v>
      </c>
      <c r="J2911">
        <v>0</v>
      </c>
      <c r="K2911">
        <v>0</v>
      </c>
      <c r="L2911">
        <v>0</v>
      </c>
      <c r="M2911">
        <v>0</v>
      </c>
      <c r="N2911">
        <v>13</v>
      </c>
      <c r="O2911">
        <v>13</v>
      </c>
      <c r="P2911">
        <v>0</v>
      </c>
      <c r="Q2911">
        <v>0</v>
      </c>
    </row>
    <row r="2912" spans="1:17" x14ac:dyDescent="0.2">
      <c r="A2912" t="s">
        <v>20650</v>
      </c>
      <c r="B2912" t="s">
        <v>89</v>
      </c>
      <c r="C2912" t="s">
        <v>206</v>
      </c>
      <c r="D2912" t="s">
        <v>17736</v>
      </c>
      <c r="E2912" t="s">
        <v>83</v>
      </c>
      <c r="F2912" t="s">
        <v>4927</v>
      </c>
      <c r="G2912">
        <v>0</v>
      </c>
      <c r="H2912">
        <v>0</v>
      </c>
      <c r="I2912">
        <v>0</v>
      </c>
      <c r="J2912">
        <v>0</v>
      </c>
      <c r="K2912">
        <v>0</v>
      </c>
      <c r="L2912">
        <v>0</v>
      </c>
      <c r="M2912">
        <v>0</v>
      </c>
      <c r="N2912">
        <v>12</v>
      </c>
      <c r="O2912">
        <v>12</v>
      </c>
      <c r="P2912">
        <v>0</v>
      </c>
      <c r="Q2912">
        <v>0</v>
      </c>
    </row>
    <row r="2913" spans="1:17" x14ac:dyDescent="0.2">
      <c r="A2913" t="s">
        <v>20651</v>
      </c>
      <c r="B2913" t="s">
        <v>89</v>
      </c>
      <c r="C2913" t="s">
        <v>206</v>
      </c>
      <c r="D2913" t="s">
        <v>17736</v>
      </c>
      <c r="E2913" t="s">
        <v>83</v>
      </c>
      <c r="F2913" t="s">
        <v>17734</v>
      </c>
      <c r="G2913">
        <v>18</v>
      </c>
      <c r="H2913">
        <v>0</v>
      </c>
      <c r="I2913">
        <v>0</v>
      </c>
      <c r="J2913">
        <v>0</v>
      </c>
      <c r="K2913">
        <v>0</v>
      </c>
      <c r="L2913">
        <v>0</v>
      </c>
      <c r="M2913">
        <v>0</v>
      </c>
      <c r="N2913">
        <v>0</v>
      </c>
      <c r="O2913">
        <v>0</v>
      </c>
      <c r="P2913">
        <v>0</v>
      </c>
      <c r="Q2913">
        <v>0</v>
      </c>
    </row>
    <row r="2914" spans="1:17" x14ac:dyDescent="0.2">
      <c r="A2914" t="s">
        <v>20652</v>
      </c>
      <c r="B2914" t="s">
        <v>89</v>
      </c>
      <c r="C2914" t="s">
        <v>206</v>
      </c>
      <c r="D2914" t="s">
        <v>17736</v>
      </c>
      <c r="E2914" t="s">
        <v>81</v>
      </c>
      <c r="F2914" t="s">
        <v>4929</v>
      </c>
      <c r="G2914">
        <v>0</v>
      </c>
      <c r="H2914">
        <v>21</v>
      </c>
      <c r="I2914">
        <v>4</v>
      </c>
      <c r="J2914">
        <v>15</v>
      </c>
      <c r="K2914">
        <v>1</v>
      </c>
      <c r="L2914">
        <v>1</v>
      </c>
      <c r="M2914">
        <v>0</v>
      </c>
      <c r="N2914">
        <v>0</v>
      </c>
      <c r="O2914">
        <v>0</v>
      </c>
      <c r="P2914">
        <v>0</v>
      </c>
      <c r="Q2914">
        <v>0</v>
      </c>
    </row>
    <row r="2915" spans="1:17" x14ac:dyDescent="0.2">
      <c r="A2915" t="s">
        <v>20653</v>
      </c>
      <c r="B2915" t="s">
        <v>89</v>
      </c>
      <c r="C2915" t="s">
        <v>206</v>
      </c>
      <c r="D2915" t="s">
        <v>17736</v>
      </c>
      <c r="E2915" t="s">
        <v>81</v>
      </c>
      <c r="F2915" t="s">
        <v>4931</v>
      </c>
      <c r="G2915">
        <v>0</v>
      </c>
      <c r="H2915">
        <v>21</v>
      </c>
      <c r="I2915">
        <v>4</v>
      </c>
      <c r="J2915">
        <v>14</v>
      </c>
      <c r="K2915">
        <v>1</v>
      </c>
      <c r="L2915">
        <v>2</v>
      </c>
      <c r="M2915">
        <v>0</v>
      </c>
      <c r="N2915">
        <v>0</v>
      </c>
      <c r="O2915">
        <v>0</v>
      </c>
      <c r="P2915">
        <v>0</v>
      </c>
      <c r="Q2915">
        <v>0</v>
      </c>
    </row>
    <row r="2916" spans="1:17" x14ac:dyDescent="0.2">
      <c r="A2916" t="s">
        <v>20654</v>
      </c>
      <c r="B2916" t="s">
        <v>89</v>
      </c>
      <c r="C2916" t="s">
        <v>206</v>
      </c>
      <c r="D2916" t="s">
        <v>17736</v>
      </c>
      <c r="E2916" t="s">
        <v>81</v>
      </c>
      <c r="F2916" t="s">
        <v>4933</v>
      </c>
      <c r="G2916">
        <v>0</v>
      </c>
      <c r="H2916">
        <v>0</v>
      </c>
      <c r="I2916">
        <v>0</v>
      </c>
      <c r="J2916">
        <v>0</v>
      </c>
      <c r="K2916">
        <v>0</v>
      </c>
      <c r="L2916">
        <v>0</v>
      </c>
      <c r="M2916">
        <v>21</v>
      </c>
      <c r="N2916">
        <v>0</v>
      </c>
      <c r="O2916">
        <v>0</v>
      </c>
      <c r="P2916">
        <v>0</v>
      </c>
      <c r="Q2916">
        <v>0</v>
      </c>
    </row>
    <row r="2917" spans="1:17" x14ac:dyDescent="0.2">
      <c r="A2917" t="s">
        <v>20655</v>
      </c>
      <c r="B2917" t="s">
        <v>89</v>
      </c>
      <c r="C2917" t="s">
        <v>206</v>
      </c>
      <c r="D2917" t="s">
        <v>17736</v>
      </c>
      <c r="E2917" t="s">
        <v>81</v>
      </c>
      <c r="F2917" t="s">
        <v>4935</v>
      </c>
      <c r="G2917">
        <v>0</v>
      </c>
      <c r="H2917">
        <v>21</v>
      </c>
      <c r="I2917">
        <v>4</v>
      </c>
      <c r="J2917">
        <v>14</v>
      </c>
      <c r="K2917">
        <v>1</v>
      </c>
      <c r="L2917">
        <v>2</v>
      </c>
      <c r="M2917">
        <v>0</v>
      </c>
      <c r="N2917">
        <v>0</v>
      </c>
      <c r="O2917">
        <v>0</v>
      </c>
      <c r="P2917">
        <v>0</v>
      </c>
      <c r="Q2917">
        <v>0</v>
      </c>
    </row>
    <row r="2918" spans="1:17" x14ac:dyDescent="0.2">
      <c r="A2918" t="s">
        <v>20656</v>
      </c>
      <c r="B2918" t="s">
        <v>89</v>
      </c>
      <c r="C2918" t="s">
        <v>206</v>
      </c>
      <c r="D2918" t="s">
        <v>17736</v>
      </c>
      <c r="E2918" t="s">
        <v>81</v>
      </c>
      <c r="F2918" t="s">
        <v>4937</v>
      </c>
      <c r="G2918">
        <v>0</v>
      </c>
      <c r="H2918">
        <v>21</v>
      </c>
      <c r="I2918">
        <v>4</v>
      </c>
      <c r="J2918">
        <v>14</v>
      </c>
      <c r="K2918">
        <v>1</v>
      </c>
      <c r="L2918">
        <v>2</v>
      </c>
      <c r="M2918">
        <v>0</v>
      </c>
      <c r="N2918">
        <v>0</v>
      </c>
      <c r="O2918">
        <v>0</v>
      </c>
      <c r="P2918">
        <v>0</v>
      </c>
      <c r="Q2918">
        <v>0</v>
      </c>
    </row>
    <row r="2919" spans="1:17" x14ac:dyDescent="0.2">
      <c r="A2919" t="s">
        <v>20657</v>
      </c>
      <c r="B2919" t="s">
        <v>89</v>
      </c>
      <c r="C2919" t="s">
        <v>206</v>
      </c>
      <c r="D2919" t="s">
        <v>17736</v>
      </c>
      <c r="E2919" t="s">
        <v>81</v>
      </c>
      <c r="F2919" t="s">
        <v>4939</v>
      </c>
      <c r="G2919">
        <v>0</v>
      </c>
      <c r="H2919">
        <v>0</v>
      </c>
      <c r="I2919">
        <v>0</v>
      </c>
      <c r="J2919">
        <v>0</v>
      </c>
      <c r="K2919">
        <v>0</v>
      </c>
      <c r="L2919">
        <v>0</v>
      </c>
      <c r="M2919">
        <v>21</v>
      </c>
      <c r="N2919">
        <v>0</v>
      </c>
      <c r="O2919">
        <v>0</v>
      </c>
      <c r="P2919">
        <v>0</v>
      </c>
      <c r="Q2919">
        <v>0</v>
      </c>
    </row>
    <row r="2920" spans="1:17" x14ac:dyDescent="0.2">
      <c r="A2920" t="s">
        <v>20658</v>
      </c>
      <c r="B2920" t="s">
        <v>89</v>
      </c>
      <c r="C2920" t="s">
        <v>206</v>
      </c>
      <c r="D2920" t="s">
        <v>17736</v>
      </c>
      <c r="E2920" t="s">
        <v>81</v>
      </c>
      <c r="F2920" t="s">
        <v>4941</v>
      </c>
      <c r="G2920">
        <v>0</v>
      </c>
      <c r="H2920">
        <v>21</v>
      </c>
      <c r="I2920">
        <v>4</v>
      </c>
      <c r="J2920">
        <v>15</v>
      </c>
      <c r="K2920">
        <v>1</v>
      </c>
      <c r="L2920">
        <v>1</v>
      </c>
      <c r="M2920">
        <v>0</v>
      </c>
      <c r="N2920">
        <v>0</v>
      </c>
      <c r="O2920">
        <v>0</v>
      </c>
      <c r="P2920">
        <v>0</v>
      </c>
      <c r="Q2920">
        <v>0</v>
      </c>
    </row>
    <row r="2921" spans="1:17" x14ac:dyDescent="0.2">
      <c r="A2921" t="s">
        <v>20659</v>
      </c>
      <c r="B2921" t="s">
        <v>89</v>
      </c>
      <c r="C2921" t="s">
        <v>206</v>
      </c>
      <c r="D2921" t="s">
        <v>17736</v>
      </c>
      <c r="E2921" t="s">
        <v>81</v>
      </c>
      <c r="F2921" t="s">
        <v>4943</v>
      </c>
      <c r="G2921">
        <v>0</v>
      </c>
      <c r="H2921">
        <v>0</v>
      </c>
      <c r="I2921">
        <v>0</v>
      </c>
      <c r="J2921">
        <v>0</v>
      </c>
      <c r="K2921">
        <v>0</v>
      </c>
      <c r="L2921">
        <v>0</v>
      </c>
      <c r="M2921">
        <v>21</v>
      </c>
      <c r="N2921">
        <v>0</v>
      </c>
      <c r="O2921">
        <v>0</v>
      </c>
      <c r="P2921">
        <v>0</v>
      </c>
      <c r="Q2921">
        <v>0</v>
      </c>
    </row>
    <row r="2922" spans="1:17" x14ac:dyDescent="0.2">
      <c r="A2922" t="s">
        <v>20660</v>
      </c>
      <c r="B2922" t="s">
        <v>89</v>
      </c>
      <c r="C2922" t="s">
        <v>206</v>
      </c>
      <c r="D2922" t="s">
        <v>17736</v>
      </c>
      <c r="E2922" t="s">
        <v>81</v>
      </c>
      <c r="F2922" t="s">
        <v>4925</v>
      </c>
      <c r="G2922">
        <v>0</v>
      </c>
      <c r="H2922">
        <v>0</v>
      </c>
      <c r="I2922">
        <v>0</v>
      </c>
      <c r="J2922">
        <v>0</v>
      </c>
      <c r="K2922">
        <v>0</v>
      </c>
      <c r="L2922">
        <v>0</v>
      </c>
      <c r="M2922">
        <v>0</v>
      </c>
      <c r="N2922">
        <v>12</v>
      </c>
      <c r="O2922">
        <v>11</v>
      </c>
      <c r="P2922">
        <v>1</v>
      </c>
      <c r="Q2922">
        <v>0</v>
      </c>
    </row>
    <row r="2923" spans="1:17" x14ac:dyDescent="0.2">
      <c r="A2923" t="s">
        <v>20661</v>
      </c>
      <c r="B2923" t="s">
        <v>89</v>
      </c>
      <c r="C2923" t="s">
        <v>206</v>
      </c>
      <c r="D2923" t="s">
        <v>17736</v>
      </c>
      <c r="E2923" t="s">
        <v>81</v>
      </c>
      <c r="F2923" t="s">
        <v>4927</v>
      </c>
      <c r="G2923">
        <v>0</v>
      </c>
      <c r="H2923">
        <v>0</v>
      </c>
      <c r="I2923">
        <v>0</v>
      </c>
      <c r="J2923">
        <v>0</v>
      </c>
      <c r="K2923">
        <v>0</v>
      </c>
      <c r="L2923">
        <v>0</v>
      </c>
      <c r="M2923">
        <v>0</v>
      </c>
      <c r="N2923">
        <v>8</v>
      </c>
      <c r="O2923">
        <v>7</v>
      </c>
      <c r="P2923">
        <v>1</v>
      </c>
      <c r="Q2923">
        <v>0</v>
      </c>
    </row>
    <row r="2924" spans="1:17" x14ac:dyDescent="0.2">
      <c r="A2924" t="s">
        <v>20662</v>
      </c>
      <c r="B2924" t="s">
        <v>89</v>
      </c>
      <c r="C2924" t="s">
        <v>206</v>
      </c>
      <c r="D2924" t="s">
        <v>17736</v>
      </c>
      <c r="E2924" t="s">
        <v>81</v>
      </c>
      <c r="F2924" t="s">
        <v>17734</v>
      </c>
      <c r="G2924">
        <v>21</v>
      </c>
      <c r="H2924">
        <v>0</v>
      </c>
      <c r="I2924">
        <v>0</v>
      </c>
      <c r="J2924">
        <v>0</v>
      </c>
      <c r="K2924">
        <v>0</v>
      </c>
      <c r="L2924">
        <v>0</v>
      </c>
      <c r="M2924">
        <v>0</v>
      </c>
      <c r="N2924">
        <v>0</v>
      </c>
      <c r="O2924">
        <v>0</v>
      </c>
      <c r="P2924">
        <v>0</v>
      </c>
      <c r="Q2924">
        <v>0</v>
      </c>
    </row>
    <row r="2925" spans="1:17" x14ac:dyDescent="0.2">
      <c r="A2925" t="s">
        <v>20663</v>
      </c>
      <c r="B2925" t="s">
        <v>89</v>
      </c>
      <c r="C2925" t="s">
        <v>206</v>
      </c>
      <c r="D2925" t="s">
        <v>17754</v>
      </c>
      <c r="E2925" t="s">
        <v>83</v>
      </c>
      <c r="F2925" t="s">
        <v>17734</v>
      </c>
      <c r="G2925">
        <v>1</v>
      </c>
      <c r="H2925">
        <v>0</v>
      </c>
      <c r="I2925">
        <v>0</v>
      </c>
      <c r="J2925">
        <v>0</v>
      </c>
      <c r="K2925">
        <v>0</v>
      </c>
      <c r="L2925">
        <v>0</v>
      </c>
      <c r="M2925">
        <v>0</v>
      </c>
      <c r="N2925">
        <v>0</v>
      </c>
      <c r="O2925">
        <v>0</v>
      </c>
      <c r="P2925">
        <v>0</v>
      </c>
      <c r="Q2925">
        <v>0</v>
      </c>
    </row>
    <row r="2926" spans="1:17" x14ac:dyDescent="0.2">
      <c r="A2926" t="s">
        <v>20664</v>
      </c>
      <c r="B2926" t="s">
        <v>89</v>
      </c>
      <c r="C2926" t="s">
        <v>206</v>
      </c>
      <c r="D2926" t="s">
        <v>17754</v>
      </c>
      <c r="E2926" t="s">
        <v>81</v>
      </c>
      <c r="F2926" t="s">
        <v>17734</v>
      </c>
      <c r="G2926">
        <v>3</v>
      </c>
      <c r="H2926">
        <v>0</v>
      </c>
      <c r="I2926">
        <v>0</v>
      </c>
      <c r="J2926">
        <v>0</v>
      </c>
      <c r="K2926">
        <v>0</v>
      </c>
      <c r="L2926">
        <v>0</v>
      </c>
      <c r="M2926">
        <v>0</v>
      </c>
      <c r="N2926">
        <v>0</v>
      </c>
      <c r="O2926">
        <v>0</v>
      </c>
      <c r="P2926">
        <v>0</v>
      </c>
      <c r="Q2926">
        <v>0</v>
      </c>
    </row>
    <row r="2927" spans="1:17" x14ac:dyDescent="0.2">
      <c r="A2927" t="s">
        <v>20665</v>
      </c>
      <c r="B2927" t="s">
        <v>89</v>
      </c>
      <c r="C2927" t="s">
        <v>207</v>
      </c>
      <c r="D2927" t="s">
        <v>17768</v>
      </c>
      <c r="E2927" t="s">
        <v>83</v>
      </c>
      <c r="F2927" t="s">
        <v>17734</v>
      </c>
      <c r="G2927">
        <v>2</v>
      </c>
      <c r="H2927">
        <v>0</v>
      </c>
      <c r="I2927">
        <v>0</v>
      </c>
      <c r="J2927">
        <v>0</v>
      </c>
      <c r="K2927">
        <v>0</v>
      </c>
      <c r="L2927">
        <v>0</v>
      </c>
      <c r="M2927">
        <v>0</v>
      </c>
      <c r="N2927">
        <v>0</v>
      </c>
      <c r="O2927">
        <v>0</v>
      </c>
      <c r="P2927">
        <v>0</v>
      </c>
      <c r="Q2927">
        <v>0</v>
      </c>
    </row>
    <row r="2928" spans="1:17" x14ac:dyDescent="0.2">
      <c r="A2928" t="s">
        <v>20666</v>
      </c>
      <c r="B2928" t="s">
        <v>89</v>
      </c>
      <c r="C2928" t="s">
        <v>207</v>
      </c>
      <c r="D2928" t="s">
        <v>17736</v>
      </c>
      <c r="E2928" t="s">
        <v>83</v>
      </c>
      <c r="F2928" t="s">
        <v>4929</v>
      </c>
      <c r="G2928">
        <v>0</v>
      </c>
      <c r="H2928">
        <v>7</v>
      </c>
      <c r="I2928">
        <v>0</v>
      </c>
      <c r="J2928">
        <v>6</v>
      </c>
      <c r="K2928">
        <v>1</v>
      </c>
      <c r="L2928">
        <v>0</v>
      </c>
      <c r="M2928">
        <v>0</v>
      </c>
      <c r="N2928">
        <v>0</v>
      </c>
      <c r="O2928">
        <v>0</v>
      </c>
      <c r="P2928">
        <v>0</v>
      </c>
      <c r="Q2928">
        <v>0</v>
      </c>
    </row>
    <row r="2929" spans="1:17" x14ac:dyDescent="0.2">
      <c r="A2929" t="s">
        <v>20667</v>
      </c>
      <c r="B2929" t="s">
        <v>89</v>
      </c>
      <c r="C2929" t="s">
        <v>207</v>
      </c>
      <c r="D2929" t="s">
        <v>17736</v>
      </c>
      <c r="E2929" t="s">
        <v>83</v>
      </c>
      <c r="F2929" t="s">
        <v>4931</v>
      </c>
      <c r="G2929">
        <v>0</v>
      </c>
      <c r="H2929">
        <v>7</v>
      </c>
      <c r="I2929">
        <v>0</v>
      </c>
      <c r="J2929">
        <v>5</v>
      </c>
      <c r="K2929">
        <v>2</v>
      </c>
      <c r="L2929">
        <v>0</v>
      </c>
      <c r="M2929">
        <v>0</v>
      </c>
      <c r="N2929">
        <v>0</v>
      </c>
      <c r="O2929">
        <v>0</v>
      </c>
      <c r="P2929">
        <v>0</v>
      </c>
      <c r="Q2929">
        <v>0</v>
      </c>
    </row>
    <row r="2930" spans="1:17" x14ac:dyDescent="0.2">
      <c r="A2930" t="s">
        <v>20668</v>
      </c>
      <c r="B2930" t="s">
        <v>89</v>
      </c>
      <c r="C2930" t="s">
        <v>207</v>
      </c>
      <c r="D2930" t="s">
        <v>17736</v>
      </c>
      <c r="E2930" t="s">
        <v>83</v>
      </c>
      <c r="F2930" t="s">
        <v>4933</v>
      </c>
      <c r="G2930">
        <v>0</v>
      </c>
      <c r="H2930">
        <v>0</v>
      </c>
      <c r="I2930">
        <v>0</v>
      </c>
      <c r="J2930">
        <v>0</v>
      </c>
      <c r="K2930">
        <v>0</v>
      </c>
      <c r="L2930">
        <v>0</v>
      </c>
      <c r="M2930">
        <v>7</v>
      </c>
      <c r="N2930">
        <v>0</v>
      </c>
      <c r="O2930">
        <v>0</v>
      </c>
      <c r="P2930">
        <v>0</v>
      </c>
      <c r="Q2930">
        <v>0</v>
      </c>
    </row>
    <row r="2931" spans="1:17" x14ac:dyDescent="0.2">
      <c r="A2931" t="s">
        <v>20669</v>
      </c>
      <c r="B2931" t="s">
        <v>89</v>
      </c>
      <c r="C2931" t="s">
        <v>207</v>
      </c>
      <c r="D2931" t="s">
        <v>17736</v>
      </c>
      <c r="E2931" t="s">
        <v>83</v>
      </c>
      <c r="F2931" t="s">
        <v>4935</v>
      </c>
      <c r="G2931">
        <v>0</v>
      </c>
      <c r="H2931">
        <v>7</v>
      </c>
      <c r="I2931">
        <v>0</v>
      </c>
      <c r="J2931">
        <v>5</v>
      </c>
      <c r="K2931">
        <v>2</v>
      </c>
      <c r="L2931">
        <v>0</v>
      </c>
      <c r="M2931">
        <v>0</v>
      </c>
      <c r="N2931">
        <v>0</v>
      </c>
      <c r="O2931">
        <v>0</v>
      </c>
      <c r="P2931">
        <v>0</v>
      </c>
      <c r="Q2931">
        <v>0</v>
      </c>
    </row>
    <row r="2932" spans="1:17" x14ac:dyDescent="0.2">
      <c r="A2932" t="s">
        <v>20670</v>
      </c>
      <c r="B2932" t="s">
        <v>88</v>
      </c>
      <c r="C2932" t="s">
        <v>115</v>
      </c>
      <c r="D2932" t="s">
        <v>17736</v>
      </c>
      <c r="E2932" t="s">
        <v>81</v>
      </c>
      <c r="F2932" t="s">
        <v>4925</v>
      </c>
      <c r="G2932">
        <v>0</v>
      </c>
      <c r="H2932">
        <v>0</v>
      </c>
      <c r="I2932">
        <v>0</v>
      </c>
      <c r="J2932">
        <v>0</v>
      </c>
      <c r="K2932">
        <v>0</v>
      </c>
      <c r="L2932">
        <v>0</v>
      </c>
      <c r="M2932">
        <v>0</v>
      </c>
      <c r="N2932">
        <v>1</v>
      </c>
      <c r="O2932">
        <v>1</v>
      </c>
      <c r="P2932">
        <v>0</v>
      </c>
      <c r="Q2932">
        <v>0</v>
      </c>
    </row>
    <row r="2933" spans="1:17" x14ac:dyDescent="0.2">
      <c r="A2933" t="s">
        <v>20671</v>
      </c>
      <c r="B2933" t="s">
        <v>88</v>
      </c>
      <c r="C2933" t="s">
        <v>115</v>
      </c>
      <c r="D2933" t="s">
        <v>17736</v>
      </c>
      <c r="E2933" t="s">
        <v>81</v>
      </c>
      <c r="F2933" t="s">
        <v>4927</v>
      </c>
      <c r="G2933">
        <v>0</v>
      </c>
      <c r="H2933">
        <v>0</v>
      </c>
      <c r="I2933">
        <v>0</v>
      </c>
      <c r="J2933">
        <v>0</v>
      </c>
      <c r="K2933">
        <v>0</v>
      </c>
      <c r="L2933">
        <v>0</v>
      </c>
      <c r="M2933">
        <v>0</v>
      </c>
      <c r="N2933">
        <v>1</v>
      </c>
      <c r="O2933">
        <v>1</v>
      </c>
      <c r="P2933">
        <v>0</v>
      </c>
      <c r="Q2933">
        <v>0</v>
      </c>
    </row>
    <row r="2934" spans="1:17" x14ac:dyDescent="0.2">
      <c r="A2934" t="s">
        <v>20672</v>
      </c>
      <c r="B2934" t="s">
        <v>88</v>
      </c>
      <c r="C2934" t="s">
        <v>115</v>
      </c>
      <c r="D2934" t="s">
        <v>17736</v>
      </c>
      <c r="E2934" t="s">
        <v>81</v>
      </c>
      <c r="F2934" t="s">
        <v>17734</v>
      </c>
      <c r="G2934">
        <v>1</v>
      </c>
      <c r="H2934">
        <v>0</v>
      </c>
      <c r="I2934">
        <v>0</v>
      </c>
      <c r="J2934">
        <v>0</v>
      </c>
      <c r="K2934">
        <v>0</v>
      </c>
      <c r="L2934">
        <v>0</v>
      </c>
      <c r="M2934">
        <v>0</v>
      </c>
      <c r="N2934">
        <v>0</v>
      </c>
      <c r="O2934">
        <v>0</v>
      </c>
      <c r="P2934">
        <v>0</v>
      </c>
      <c r="Q2934">
        <v>0</v>
      </c>
    </row>
    <row r="2935" spans="1:17" x14ac:dyDescent="0.2">
      <c r="A2935" t="s">
        <v>20673</v>
      </c>
      <c r="B2935" t="s">
        <v>88</v>
      </c>
      <c r="C2935" t="s">
        <v>116</v>
      </c>
      <c r="D2935" t="s">
        <v>17736</v>
      </c>
      <c r="E2935" t="s">
        <v>83</v>
      </c>
      <c r="F2935" t="s">
        <v>4929</v>
      </c>
      <c r="G2935">
        <v>0</v>
      </c>
      <c r="H2935">
        <v>7</v>
      </c>
      <c r="I2935">
        <v>0</v>
      </c>
      <c r="J2935">
        <v>7</v>
      </c>
      <c r="K2935">
        <v>0</v>
      </c>
      <c r="L2935">
        <v>0</v>
      </c>
      <c r="M2935">
        <v>0</v>
      </c>
      <c r="N2935">
        <v>0</v>
      </c>
      <c r="O2935">
        <v>0</v>
      </c>
      <c r="P2935">
        <v>0</v>
      </c>
      <c r="Q2935">
        <v>0</v>
      </c>
    </row>
    <row r="2936" spans="1:17" x14ac:dyDescent="0.2">
      <c r="A2936" t="s">
        <v>20674</v>
      </c>
      <c r="B2936" t="s">
        <v>88</v>
      </c>
      <c r="C2936" t="s">
        <v>116</v>
      </c>
      <c r="D2936" t="s">
        <v>17736</v>
      </c>
      <c r="E2936" t="s">
        <v>83</v>
      </c>
      <c r="F2936" t="s">
        <v>4931</v>
      </c>
      <c r="G2936">
        <v>0</v>
      </c>
      <c r="H2936">
        <v>7</v>
      </c>
      <c r="I2936">
        <v>0</v>
      </c>
      <c r="J2936">
        <v>7</v>
      </c>
      <c r="K2936">
        <v>0</v>
      </c>
      <c r="L2936">
        <v>0</v>
      </c>
      <c r="M2936">
        <v>0</v>
      </c>
      <c r="N2936">
        <v>0</v>
      </c>
      <c r="O2936">
        <v>0</v>
      </c>
      <c r="P2936">
        <v>0</v>
      </c>
      <c r="Q2936">
        <v>0</v>
      </c>
    </row>
    <row r="2937" spans="1:17" x14ac:dyDescent="0.2">
      <c r="A2937" t="s">
        <v>20675</v>
      </c>
      <c r="B2937" t="s">
        <v>88</v>
      </c>
      <c r="C2937" t="s">
        <v>116</v>
      </c>
      <c r="D2937" t="s">
        <v>17736</v>
      </c>
      <c r="E2937" t="s">
        <v>83</v>
      </c>
      <c r="F2937" t="s">
        <v>4933</v>
      </c>
      <c r="G2937">
        <v>0</v>
      </c>
      <c r="H2937">
        <v>0</v>
      </c>
      <c r="I2937">
        <v>0</v>
      </c>
      <c r="J2937">
        <v>0</v>
      </c>
      <c r="K2937">
        <v>0</v>
      </c>
      <c r="L2937">
        <v>0</v>
      </c>
      <c r="M2937">
        <v>7</v>
      </c>
      <c r="N2937">
        <v>0</v>
      </c>
      <c r="O2937">
        <v>0</v>
      </c>
      <c r="P2937">
        <v>0</v>
      </c>
      <c r="Q2937">
        <v>0</v>
      </c>
    </row>
    <row r="2938" spans="1:17" x14ac:dyDescent="0.2">
      <c r="A2938" t="s">
        <v>20676</v>
      </c>
      <c r="B2938" t="s">
        <v>88</v>
      </c>
      <c r="C2938" t="s">
        <v>116</v>
      </c>
      <c r="D2938" t="s">
        <v>17736</v>
      </c>
      <c r="E2938" t="s">
        <v>83</v>
      </c>
      <c r="F2938" t="s">
        <v>4935</v>
      </c>
      <c r="G2938">
        <v>0</v>
      </c>
      <c r="H2938">
        <v>7</v>
      </c>
      <c r="I2938">
        <v>0</v>
      </c>
      <c r="J2938">
        <v>7</v>
      </c>
      <c r="K2938">
        <v>0</v>
      </c>
      <c r="L2938">
        <v>0</v>
      </c>
      <c r="M2938">
        <v>0</v>
      </c>
      <c r="N2938">
        <v>0</v>
      </c>
      <c r="O2938">
        <v>0</v>
      </c>
      <c r="P2938">
        <v>0</v>
      </c>
      <c r="Q2938">
        <v>0</v>
      </c>
    </row>
    <row r="2939" spans="1:17" x14ac:dyDescent="0.2">
      <c r="A2939" t="s">
        <v>20677</v>
      </c>
      <c r="B2939" t="s">
        <v>88</v>
      </c>
      <c r="C2939" t="s">
        <v>116</v>
      </c>
      <c r="D2939" t="s">
        <v>17736</v>
      </c>
      <c r="E2939" t="s">
        <v>83</v>
      </c>
      <c r="F2939" t="s">
        <v>4937</v>
      </c>
      <c r="G2939">
        <v>0</v>
      </c>
      <c r="H2939">
        <v>7</v>
      </c>
      <c r="I2939">
        <v>0</v>
      </c>
      <c r="J2939">
        <v>7</v>
      </c>
      <c r="K2939">
        <v>0</v>
      </c>
      <c r="L2939">
        <v>0</v>
      </c>
      <c r="M2939">
        <v>0</v>
      </c>
      <c r="N2939">
        <v>0</v>
      </c>
      <c r="O2939">
        <v>0</v>
      </c>
      <c r="P2939">
        <v>0</v>
      </c>
      <c r="Q2939">
        <v>0</v>
      </c>
    </row>
    <row r="2940" spans="1:17" x14ac:dyDescent="0.2">
      <c r="A2940" t="s">
        <v>20678</v>
      </c>
      <c r="B2940" t="s">
        <v>88</v>
      </c>
      <c r="C2940" t="s">
        <v>116</v>
      </c>
      <c r="D2940" t="s">
        <v>17736</v>
      </c>
      <c r="E2940" t="s">
        <v>83</v>
      </c>
      <c r="F2940" t="s">
        <v>4939</v>
      </c>
      <c r="G2940">
        <v>0</v>
      </c>
      <c r="H2940">
        <v>0</v>
      </c>
      <c r="I2940">
        <v>0</v>
      </c>
      <c r="J2940">
        <v>0</v>
      </c>
      <c r="K2940">
        <v>0</v>
      </c>
      <c r="L2940">
        <v>0</v>
      </c>
      <c r="M2940">
        <v>7</v>
      </c>
      <c r="N2940">
        <v>0</v>
      </c>
      <c r="O2940">
        <v>0</v>
      </c>
      <c r="P2940">
        <v>0</v>
      </c>
      <c r="Q2940">
        <v>0</v>
      </c>
    </row>
    <row r="2941" spans="1:17" x14ac:dyDescent="0.2">
      <c r="A2941" t="s">
        <v>20679</v>
      </c>
      <c r="B2941" t="s">
        <v>88</v>
      </c>
      <c r="C2941" t="s">
        <v>116</v>
      </c>
      <c r="D2941" t="s">
        <v>17736</v>
      </c>
      <c r="E2941" t="s">
        <v>83</v>
      </c>
      <c r="F2941" t="s">
        <v>4941</v>
      </c>
      <c r="G2941">
        <v>0</v>
      </c>
      <c r="H2941">
        <v>7</v>
      </c>
      <c r="I2941">
        <v>0</v>
      </c>
      <c r="J2941">
        <v>7</v>
      </c>
      <c r="K2941">
        <v>0</v>
      </c>
      <c r="L2941">
        <v>0</v>
      </c>
      <c r="M2941">
        <v>0</v>
      </c>
      <c r="N2941">
        <v>0</v>
      </c>
      <c r="O2941">
        <v>0</v>
      </c>
      <c r="P2941">
        <v>0</v>
      </c>
      <c r="Q2941">
        <v>0</v>
      </c>
    </row>
    <row r="2942" spans="1:17" x14ac:dyDescent="0.2">
      <c r="A2942" t="s">
        <v>20680</v>
      </c>
      <c r="B2942" t="s">
        <v>88</v>
      </c>
      <c r="C2942" t="s">
        <v>116</v>
      </c>
      <c r="D2942" t="s">
        <v>17736</v>
      </c>
      <c r="E2942" t="s">
        <v>83</v>
      </c>
      <c r="F2942" t="s">
        <v>4943</v>
      </c>
      <c r="G2942">
        <v>0</v>
      </c>
      <c r="H2942">
        <v>0</v>
      </c>
      <c r="I2942">
        <v>0</v>
      </c>
      <c r="J2942">
        <v>0</v>
      </c>
      <c r="K2942">
        <v>0</v>
      </c>
      <c r="L2942">
        <v>0</v>
      </c>
      <c r="M2942">
        <v>7</v>
      </c>
      <c r="N2942">
        <v>0</v>
      </c>
      <c r="O2942">
        <v>0</v>
      </c>
      <c r="P2942">
        <v>0</v>
      </c>
      <c r="Q2942">
        <v>0</v>
      </c>
    </row>
    <row r="2943" spans="1:17" x14ac:dyDescent="0.2">
      <c r="A2943" t="s">
        <v>20681</v>
      </c>
      <c r="B2943" t="s">
        <v>88</v>
      </c>
      <c r="C2943" t="s">
        <v>116</v>
      </c>
      <c r="D2943" t="s">
        <v>17736</v>
      </c>
      <c r="E2943" t="s">
        <v>83</v>
      </c>
      <c r="F2943" t="s">
        <v>4925</v>
      </c>
      <c r="G2943">
        <v>0</v>
      </c>
      <c r="H2943">
        <v>0</v>
      </c>
      <c r="I2943">
        <v>0</v>
      </c>
      <c r="J2943">
        <v>0</v>
      </c>
      <c r="K2943">
        <v>0</v>
      </c>
      <c r="L2943">
        <v>0</v>
      </c>
      <c r="M2943">
        <v>0</v>
      </c>
      <c r="N2943">
        <v>7</v>
      </c>
      <c r="O2943">
        <v>7</v>
      </c>
      <c r="P2943">
        <v>0</v>
      </c>
      <c r="Q2943">
        <v>0</v>
      </c>
    </row>
    <row r="2944" spans="1:17" x14ac:dyDescent="0.2">
      <c r="A2944" t="s">
        <v>20682</v>
      </c>
      <c r="B2944" t="s">
        <v>88</v>
      </c>
      <c r="C2944" t="s">
        <v>116</v>
      </c>
      <c r="D2944" t="s">
        <v>17736</v>
      </c>
      <c r="E2944" t="s">
        <v>83</v>
      </c>
      <c r="F2944" t="s">
        <v>4927</v>
      </c>
      <c r="G2944">
        <v>0</v>
      </c>
      <c r="H2944">
        <v>0</v>
      </c>
      <c r="I2944">
        <v>0</v>
      </c>
      <c r="J2944">
        <v>0</v>
      </c>
      <c r="K2944">
        <v>0</v>
      </c>
      <c r="L2944">
        <v>0</v>
      </c>
      <c r="M2944">
        <v>0</v>
      </c>
      <c r="N2944">
        <v>7</v>
      </c>
      <c r="O2944">
        <v>7</v>
      </c>
      <c r="P2944">
        <v>0</v>
      </c>
      <c r="Q2944">
        <v>0</v>
      </c>
    </row>
    <row r="2945" spans="1:17" x14ac:dyDescent="0.2">
      <c r="A2945" t="s">
        <v>20683</v>
      </c>
      <c r="B2945" t="s">
        <v>88</v>
      </c>
      <c r="C2945" t="s">
        <v>116</v>
      </c>
      <c r="D2945" t="s">
        <v>17736</v>
      </c>
      <c r="E2945" t="s">
        <v>83</v>
      </c>
      <c r="F2945" t="s">
        <v>17734</v>
      </c>
      <c r="G2945">
        <v>7</v>
      </c>
      <c r="H2945">
        <v>0</v>
      </c>
      <c r="I2945">
        <v>0</v>
      </c>
      <c r="J2945">
        <v>0</v>
      </c>
      <c r="K2945">
        <v>0</v>
      </c>
      <c r="L2945">
        <v>0</v>
      </c>
      <c r="M2945">
        <v>0</v>
      </c>
      <c r="N2945">
        <v>0</v>
      </c>
      <c r="O2945">
        <v>0</v>
      </c>
      <c r="P2945">
        <v>0</v>
      </c>
      <c r="Q2945">
        <v>0</v>
      </c>
    </row>
    <row r="2946" spans="1:17" x14ac:dyDescent="0.2">
      <c r="A2946" t="s">
        <v>20684</v>
      </c>
      <c r="B2946" t="s">
        <v>88</v>
      </c>
      <c r="C2946" t="s">
        <v>116</v>
      </c>
      <c r="D2946" t="s">
        <v>17736</v>
      </c>
      <c r="E2946" t="s">
        <v>81</v>
      </c>
      <c r="F2946" t="s">
        <v>4929</v>
      </c>
      <c r="G2946">
        <v>0</v>
      </c>
      <c r="H2946">
        <v>3</v>
      </c>
      <c r="I2946">
        <v>0</v>
      </c>
      <c r="J2946">
        <v>2</v>
      </c>
      <c r="K2946">
        <v>1</v>
      </c>
      <c r="L2946">
        <v>0</v>
      </c>
      <c r="M2946">
        <v>0</v>
      </c>
      <c r="N2946">
        <v>0</v>
      </c>
      <c r="O2946">
        <v>0</v>
      </c>
      <c r="P2946">
        <v>0</v>
      </c>
      <c r="Q2946">
        <v>0</v>
      </c>
    </row>
    <row r="2947" spans="1:17" x14ac:dyDescent="0.2">
      <c r="A2947" t="s">
        <v>20685</v>
      </c>
      <c r="B2947" t="s">
        <v>88</v>
      </c>
      <c r="C2947" t="s">
        <v>116</v>
      </c>
      <c r="D2947" t="s">
        <v>17736</v>
      </c>
      <c r="E2947" t="s">
        <v>81</v>
      </c>
      <c r="F2947" t="s">
        <v>4931</v>
      </c>
      <c r="G2947">
        <v>0</v>
      </c>
      <c r="H2947">
        <v>3</v>
      </c>
      <c r="I2947">
        <v>0</v>
      </c>
      <c r="J2947">
        <v>2</v>
      </c>
      <c r="K2947">
        <v>1</v>
      </c>
      <c r="L2947">
        <v>0</v>
      </c>
      <c r="M2947">
        <v>0</v>
      </c>
      <c r="N2947">
        <v>0</v>
      </c>
      <c r="O2947">
        <v>0</v>
      </c>
      <c r="P2947">
        <v>0</v>
      </c>
      <c r="Q2947">
        <v>0</v>
      </c>
    </row>
    <row r="2948" spans="1:17" x14ac:dyDescent="0.2">
      <c r="A2948" t="s">
        <v>20686</v>
      </c>
      <c r="B2948" t="s">
        <v>88</v>
      </c>
      <c r="C2948" t="s">
        <v>116</v>
      </c>
      <c r="D2948" t="s">
        <v>17736</v>
      </c>
      <c r="E2948" t="s">
        <v>81</v>
      </c>
      <c r="F2948" t="s">
        <v>4933</v>
      </c>
      <c r="G2948">
        <v>0</v>
      </c>
      <c r="H2948">
        <v>0</v>
      </c>
      <c r="I2948">
        <v>0</v>
      </c>
      <c r="J2948">
        <v>0</v>
      </c>
      <c r="K2948">
        <v>0</v>
      </c>
      <c r="L2948">
        <v>0</v>
      </c>
      <c r="M2948">
        <v>3</v>
      </c>
      <c r="N2948">
        <v>0</v>
      </c>
      <c r="O2948">
        <v>0</v>
      </c>
      <c r="P2948">
        <v>0</v>
      </c>
      <c r="Q2948">
        <v>0</v>
      </c>
    </row>
    <row r="2949" spans="1:17" x14ac:dyDescent="0.2">
      <c r="A2949" t="s">
        <v>20687</v>
      </c>
      <c r="B2949" t="s">
        <v>88</v>
      </c>
      <c r="C2949" t="s">
        <v>116</v>
      </c>
      <c r="D2949" t="s">
        <v>17736</v>
      </c>
      <c r="E2949" t="s">
        <v>81</v>
      </c>
      <c r="F2949" t="s">
        <v>4935</v>
      </c>
      <c r="G2949">
        <v>0</v>
      </c>
      <c r="H2949">
        <v>3</v>
      </c>
      <c r="I2949">
        <v>0</v>
      </c>
      <c r="J2949">
        <v>2</v>
      </c>
      <c r="K2949">
        <v>1</v>
      </c>
      <c r="L2949">
        <v>0</v>
      </c>
      <c r="M2949">
        <v>0</v>
      </c>
      <c r="N2949">
        <v>0</v>
      </c>
      <c r="O2949">
        <v>0</v>
      </c>
      <c r="P2949">
        <v>0</v>
      </c>
      <c r="Q2949">
        <v>0</v>
      </c>
    </row>
    <row r="2950" spans="1:17" x14ac:dyDescent="0.2">
      <c r="A2950" t="s">
        <v>20688</v>
      </c>
      <c r="B2950" t="s">
        <v>88</v>
      </c>
      <c r="C2950" t="s">
        <v>116</v>
      </c>
      <c r="D2950" t="s">
        <v>17736</v>
      </c>
      <c r="E2950" t="s">
        <v>81</v>
      </c>
      <c r="F2950" t="s">
        <v>4937</v>
      </c>
      <c r="G2950">
        <v>0</v>
      </c>
      <c r="H2950">
        <v>3</v>
      </c>
      <c r="I2950">
        <v>0</v>
      </c>
      <c r="J2950">
        <v>2</v>
      </c>
      <c r="K2950">
        <v>1</v>
      </c>
      <c r="L2950">
        <v>0</v>
      </c>
      <c r="M2950">
        <v>0</v>
      </c>
      <c r="N2950">
        <v>0</v>
      </c>
      <c r="O2950">
        <v>0</v>
      </c>
      <c r="P2950">
        <v>0</v>
      </c>
      <c r="Q2950">
        <v>0</v>
      </c>
    </row>
    <row r="2951" spans="1:17" x14ac:dyDescent="0.2">
      <c r="A2951" t="s">
        <v>20689</v>
      </c>
      <c r="B2951" t="s">
        <v>88</v>
      </c>
      <c r="C2951" t="s">
        <v>116</v>
      </c>
      <c r="D2951" t="s">
        <v>17736</v>
      </c>
      <c r="E2951" t="s">
        <v>81</v>
      </c>
      <c r="F2951" t="s">
        <v>4939</v>
      </c>
      <c r="G2951">
        <v>0</v>
      </c>
      <c r="H2951">
        <v>0</v>
      </c>
      <c r="I2951">
        <v>0</v>
      </c>
      <c r="J2951">
        <v>0</v>
      </c>
      <c r="K2951">
        <v>0</v>
      </c>
      <c r="L2951">
        <v>0</v>
      </c>
      <c r="M2951">
        <v>3</v>
      </c>
      <c r="N2951">
        <v>0</v>
      </c>
      <c r="O2951">
        <v>0</v>
      </c>
      <c r="P2951">
        <v>0</v>
      </c>
      <c r="Q2951">
        <v>0</v>
      </c>
    </row>
    <row r="2952" spans="1:17" x14ac:dyDescent="0.2">
      <c r="A2952" t="s">
        <v>20690</v>
      </c>
      <c r="B2952" t="s">
        <v>88</v>
      </c>
      <c r="C2952" t="s">
        <v>116</v>
      </c>
      <c r="D2952" t="s">
        <v>17736</v>
      </c>
      <c r="E2952" t="s">
        <v>81</v>
      </c>
      <c r="F2952" t="s">
        <v>4941</v>
      </c>
      <c r="G2952">
        <v>0</v>
      </c>
      <c r="H2952">
        <v>3</v>
      </c>
      <c r="I2952">
        <v>0</v>
      </c>
      <c r="J2952">
        <v>2</v>
      </c>
      <c r="K2952">
        <v>1</v>
      </c>
      <c r="L2952">
        <v>0</v>
      </c>
      <c r="M2952">
        <v>0</v>
      </c>
      <c r="N2952">
        <v>0</v>
      </c>
      <c r="O2952">
        <v>0</v>
      </c>
      <c r="P2952">
        <v>0</v>
      </c>
      <c r="Q2952">
        <v>0</v>
      </c>
    </row>
    <row r="2953" spans="1:17" x14ac:dyDescent="0.2">
      <c r="A2953" t="s">
        <v>20691</v>
      </c>
      <c r="B2953" t="s">
        <v>88</v>
      </c>
      <c r="C2953" t="s">
        <v>116</v>
      </c>
      <c r="D2953" t="s">
        <v>17736</v>
      </c>
      <c r="E2953" t="s">
        <v>81</v>
      </c>
      <c r="F2953" t="s">
        <v>4943</v>
      </c>
      <c r="G2953">
        <v>0</v>
      </c>
      <c r="H2953">
        <v>0</v>
      </c>
      <c r="I2953">
        <v>0</v>
      </c>
      <c r="J2953">
        <v>0</v>
      </c>
      <c r="K2953">
        <v>0</v>
      </c>
      <c r="L2953">
        <v>0</v>
      </c>
      <c r="M2953">
        <v>3</v>
      </c>
      <c r="N2953">
        <v>0</v>
      </c>
      <c r="O2953">
        <v>0</v>
      </c>
      <c r="P2953">
        <v>0</v>
      </c>
      <c r="Q2953">
        <v>0</v>
      </c>
    </row>
    <row r="2954" spans="1:17" x14ac:dyDescent="0.2">
      <c r="A2954" t="s">
        <v>20692</v>
      </c>
      <c r="B2954" t="s">
        <v>88</v>
      </c>
      <c r="C2954" t="s">
        <v>116</v>
      </c>
      <c r="D2954" t="s">
        <v>17736</v>
      </c>
      <c r="E2954" t="s">
        <v>81</v>
      </c>
      <c r="F2954" t="s">
        <v>4925</v>
      </c>
      <c r="G2954">
        <v>0</v>
      </c>
      <c r="H2954">
        <v>0</v>
      </c>
      <c r="I2954">
        <v>0</v>
      </c>
      <c r="J2954">
        <v>0</v>
      </c>
      <c r="K2954">
        <v>0</v>
      </c>
      <c r="L2954">
        <v>0</v>
      </c>
      <c r="M2954">
        <v>0</v>
      </c>
      <c r="N2954">
        <v>3</v>
      </c>
      <c r="O2954">
        <v>3</v>
      </c>
      <c r="P2954">
        <v>0</v>
      </c>
      <c r="Q2954">
        <v>0</v>
      </c>
    </row>
    <row r="2955" spans="1:17" x14ac:dyDescent="0.2">
      <c r="A2955" t="s">
        <v>20693</v>
      </c>
      <c r="B2955" t="s">
        <v>88</v>
      </c>
      <c r="C2955" t="s">
        <v>116</v>
      </c>
      <c r="D2955" t="s">
        <v>17736</v>
      </c>
      <c r="E2955" t="s">
        <v>81</v>
      </c>
      <c r="F2955" t="s">
        <v>4927</v>
      </c>
      <c r="G2955">
        <v>0</v>
      </c>
      <c r="H2955">
        <v>0</v>
      </c>
      <c r="I2955">
        <v>0</v>
      </c>
      <c r="J2955">
        <v>0</v>
      </c>
      <c r="K2955">
        <v>0</v>
      </c>
      <c r="L2955">
        <v>0</v>
      </c>
      <c r="M2955">
        <v>0</v>
      </c>
      <c r="N2955">
        <v>3</v>
      </c>
      <c r="O2955">
        <v>3</v>
      </c>
      <c r="P2955">
        <v>0</v>
      </c>
      <c r="Q2955">
        <v>0</v>
      </c>
    </row>
    <row r="2956" spans="1:17" x14ac:dyDescent="0.2">
      <c r="A2956" t="s">
        <v>20694</v>
      </c>
      <c r="B2956" t="s">
        <v>88</v>
      </c>
      <c r="C2956" t="s">
        <v>116</v>
      </c>
      <c r="D2956" t="s">
        <v>17736</v>
      </c>
      <c r="E2956" t="s">
        <v>81</v>
      </c>
      <c r="F2956" t="s">
        <v>17734</v>
      </c>
      <c r="G2956">
        <v>3</v>
      </c>
      <c r="H2956">
        <v>0</v>
      </c>
      <c r="I2956">
        <v>0</v>
      </c>
      <c r="J2956">
        <v>0</v>
      </c>
      <c r="K2956">
        <v>0</v>
      </c>
      <c r="L2956">
        <v>0</v>
      </c>
      <c r="M2956">
        <v>0</v>
      </c>
      <c r="N2956">
        <v>0</v>
      </c>
      <c r="O2956">
        <v>0</v>
      </c>
      <c r="P2956">
        <v>0</v>
      </c>
      <c r="Q2956">
        <v>0</v>
      </c>
    </row>
    <row r="2957" spans="1:17" x14ac:dyDescent="0.2">
      <c r="A2957" t="s">
        <v>20695</v>
      </c>
      <c r="B2957" t="s">
        <v>88</v>
      </c>
      <c r="C2957" t="s">
        <v>116</v>
      </c>
      <c r="D2957" t="s">
        <v>17748</v>
      </c>
      <c r="E2957" t="s">
        <v>83</v>
      </c>
      <c r="F2957" t="s">
        <v>17749</v>
      </c>
      <c r="G2957">
        <v>0</v>
      </c>
      <c r="H2957">
        <v>0</v>
      </c>
      <c r="I2957">
        <v>0</v>
      </c>
      <c r="J2957">
        <v>0</v>
      </c>
      <c r="K2957">
        <v>0</v>
      </c>
      <c r="L2957">
        <v>0</v>
      </c>
      <c r="M2957">
        <v>0</v>
      </c>
      <c r="N2957">
        <v>1</v>
      </c>
      <c r="O2957">
        <v>1</v>
      </c>
      <c r="P2957">
        <v>0</v>
      </c>
      <c r="Q2957">
        <v>0</v>
      </c>
    </row>
    <row r="2958" spans="1:17" x14ac:dyDescent="0.2">
      <c r="A2958" t="s">
        <v>20696</v>
      </c>
      <c r="B2958" t="s">
        <v>88</v>
      </c>
      <c r="C2958" t="s">
        <v>116</v>
      </c>
      <c r="D2958" t="s">
        <v>17748</v>
      </c>
      <c r="E2958" t="s">
        <v>83</v>
      </c>
      <c r="F2958" t="s">
        <v>17734</v>
      </c>
      <c r="G2958">
        <v>1</v>
      </c>
      <c r="H2958">
        <v>0</v>
      </c>
      <c r="I2958">
        <v>0</v>
      </c>
      <c r="J2958">
        <v>0</v>
      </c>
      <c r="K2958">
        <v>0</v>
      </c>
      <c r="L2958">
        <v>0</v>
      </c>
      <c r="M2958">
        <v>0</v>
      </c>
      <c r="N2958">
        <v>0</v>
      </c>
      <c r="O2958">
        <v>0</v>
      </c>
      <c r="P2958">
        <v>0</v>
      </c>
      <c r="Q2958">
        <v>0</v>
      </c>
    </row>
    <row r="2959" spans="1:17" x14ac:dyDescent="0.2">
      <c r="A2959" t="s">
        <v>20697</v>
      </c>
      <c r="B2959" t="s">
        <v>88</v>
      </c>
      <c r="C2959" t="s">
        <v>117</v>
      </c>
      <c r="D2959" t="s">
        <v>17736</v>
      </c>
      <c r="E2959" t="s">
        <v>83</v>
      </c>
      <c r="F2959" t="s">
        <v>4929</v>
      </c>
      <c r="G2959">
        <v>0</v>
      </c>
      <c r="H2959">
        <v>14</v>
      </c>
      <c r="I2959">
        <v>1</v>
      </c>
      <c r="J2959">
        <v>12</v>
      </c>
      <c r="K2959">
        <v>1</v>
      </c>
      <c r="L2959">
        <v>0</v>
      </c>
      <c r="M2959">
        <v>0</v>
      </c>
      <c r="N2959">
        <v>0</v>
      </c>
      <c r="O2959">
        <v>0</v>
      </c>
      <c r="P2959">
        <v>0</v>
      </c>
      <c r="Q2959">
        <v>0</v>
      </c>
    </row>
    <row r="2960" spans="1:17" x14ac:dyDescent="0.2">
      <c r="A2960" t="s">
        <v>20698</v>
      </c>
      <c r="B2960" t="s">
        <v>88</v>
      </c>
      <c r="C2960" t="s">
        <v>117</v>
      </c>
      <c r="D2960" t="s">
        <v>17736</v>
      </c>
      <c r="E2960" t="s">
        <v>83</v>
      </c>
      <c r="F2960" t="s">
        <v>4931</v>
      </c>
      <c r="G2960">
        <v>0</v>
      </c>
      <c r="H2960">
        <v>14</v>
      </c>
      <c r="I2960">
        <v>1</v>
      </c>
      <c r="J2960">
        <v>11</v>
      </c>
      <c r="K2960">
        <v>1</v>
      </c>
      <c r="L2960">
        <v>1</v>
      </c>
      <c r="M2960">
        <v>0</v>
      </c>
      <c r="N2960">
        <v>0</v>
      </c>
      <c r="O2960">
        <v>0</v>
      </c>
      <c r="P2960">
        <v>0</v>
      </c>
      <c r="Q2960">
        <v>0</v>
      </c>
    </row>
    <row r="2961" spans="1:17" x14ac:dyDescent="0.2">
      <c r="A2961" t="s">
        <v>20699</v>
      </c>
      <c r="B2961" t="s">
        <v>88</v>
      </c>
      <c r="C2961" t="s">
        <v>117</v>
      </c>
      <c r="D2961" t="s">
        <v>17736</v>
      </c>
      <c r="E2961" t="s">
        <v>83</v>
      </c>
      <c r="F2961" t="s">
        <v>4933</v>
      </c>
      <c r="G2961">
        <v>0</v>
      </c>
      <c r="H2961">
        <v>0</v>
      </c>
      <c r="I2961">
        <v>0</v>
      </c>
      <c r="J2961">
        <v>0</v>
      </c>
      <c r="K2961">
        <v>0</v>
      </c>
      <c r="L2961">
        <v>0</v>
      </c>
      <c r="M2961">
        <v>14</v>
      </c>
      <c r="N2961">
        <v>0</v>
      </c>
      <c r="O2961">
        <v>0</v>
      </c>
      <c r="P2961">
        <v>0</v>
      </c>
      <c r="Q2961">
        <v>0</v>
      </c>
    </row>
    <row r="2962" spans="1:17" x14ac:dyDescent="0.2">
      <c r="A2962" t="s">
        <v>20700</v>
      </c>
      <c r="B2962" t="s">
        <v>88</v>
      </c>
      <c r="C2962" t="s">
        <v>182</v>
      </c>
      <c r="D2962" t="s">
        <v>17748</v>
      </c>
      <c r="E2962" t="s">
        <v>83</v>
      </c>
      <c r="F2962" t="s">
        <v>17749</v>
      </c>
      <c r="G2962">
        <v>0</v>
      </c>
      <c r="H2962">
        <v>0</v>
      </c>
      <c r="I2962">
        <v>0</v>
      </c>
      <c r="J2962">
        <v>0</v>
      </c>
      <c r="K2962">
        <v>0</v>
      </c>
      <c r="L2962">
        <v>0</v>
      </c>
      <c r="M2962">
        <v>0</v>
      </c>
      <c r="N2962">
        <v>1</v>
      </c>
      <c r="O2962">
        <v>1</v>
      </c>
      <c r="P2962">
        <v>0</v>
      </c>
      <c r="Q2962">
        <v>0</v>
      </c>
    </row>
    <row r="2963" spans="1:17" x14ac:dyDescent="0.2">
      <c r="A2963" t="s">
        <v>20701</v>
      </c>
      <c r="B2963" t="s">
        <v>88</v>
      </c>
      <c r="C2963" t="s">
        <v>182</v>
      </c>
      <c r="D2963" t="s">
        <v>17748</v>
      </c>
      <c r="E2963" t="s">
        <v>83</v>
      </c>
      <c r="F2963" t="s">
        <v>17734</v>
      </c>
      <c r="G2963">
        <v>1</v>
      </c>
      <c r="H2963">
        <v>0</v>
      </c>
      <c r="I2963">
        <v>0</v>
      </c>
      <c r="J2963">
        <v>0</v>
      </c>
      <c r="K2963">
        <v>0</v>
      </c>
      <c r="L2963">
        <v>0</v>
      </c>
      <c r="M2963">
        <v>0</v>
      </c>
      <c r="N2963">
        <v>0</v>
      </c>
      <c r="O2963">
        <v>0</v>
      </c>
      <c r="P2963">
        <v>0</v>
      </c>
      <c r="Q2963">
        <v>0</v>
      </c>
    </row>
    <row r="2964" spans="1:17" x14ac:dyDescent="0.2">
      <c r="A2964" t="s">
        <v>20702</v>
      </c>
      <c r="B2964" t="s">
        <v>88</v>
      </c>
      <c r="C2964" t="s">
        <v>183</v>
      </c>
      <c r="D2964" t="s">
        <v>17768</v>
      </c>
      <c r="E2964" t="s">
        <v>83</v>
      </c>
      <c r="F2964" t="s">
        <v>17734</v>
      </c>
      <c r="G2964">
        <v>3</v>
      </c>
      <c r="H2964">
        <v>0</v>
      </c>
      <c r="I2964">
        <v>0</v>
      </c>
      <c r="J2964">
        <v>0</v>
      </c>
      <c r="K2964">
        <v>0</v>
      </c>
      <c r="L2964">
        <v>0</v>
      </c>
      <c r="M2964">
        <v>0</v>
      </c>
      <c r="N2964">
        <v>0</v>
      </c>
      <c r="O2964">
        <v>0</v>
      </c>
      <c r="P2964">
        <v>0</v>
      </c>
      <c r="Q2964">
        <v>0</v>
      </c>
    </row>
    <row r="2965" spans="1:17" x14ac:dyDescent="0.2">
      <c r="A2965" t="s">
        <v>20703</v>
      </c>
      <c r="B2965" t="s">
        <v>88</v>
      </c>
      <c r="C2965" t="s">
        <v>183</v>
      </c>
      <c r="D2965" t="s">
        <v>17768</v>
      </c>
      <c r="E2965" t="s">
        <v>81</v>
      </c>
      <c r="F2965" t="s">
        <v>17734</v>
      </c>
      <c r="G2965">
        <v>2</v>
      </c>
      <c r="H2965">
        <v>0</v>
      </c>
      <c r="I2965">
        <v>0</v>
      </c>
      <c r="J2965">
        <v>0</v>
      </c>
      <c r="K2965">
        <v>0</v>
      </c>
      <c r="L2965">
        <v>0</v>
      </c>
      <c r="M2965">
        <v>0</v>
      </c>
      <c r="N2965">
        <v>0</v>
      </c>
      <c r="O2965">
        <v>0</v>
      </c>
      <c r="P2965">
        <v>0</v>
      </c>
      <c r="Q2965">
        <v>0</v>
      </c>
    </row>
    <row r="2966" spans="1:17" x14ac:dyDescent="0.2">
      <c r="A2966" t="s">
        <v>20704</v>
      </c>
      <c r="B2966" t="s">
        <v>88</v>
      </c>
      <c r="C2966" t="s">
        <v>183</v>
      </c>
      <c r="D2966" t="s">
        <v>17736</v>
      </c>
      <c r="E2966" t="s">
        <v>83</v>
      </c>
      <c r="F2966" t="s">
        <v>4929</v>
      </c>
      <c r="G2966">
        <v>0</v>
      </c>
      <c r="H2966">
        <v>19</v>
      </c>
      <c r="I2966">
        <v>1</v>
      </c>
      <c r="J2966">
        <v>18</v>
      </c>
      <c r="K2966">
        <v>0</v>
      </c>
      <c r="L2966">
        <v>0</v>
      </c>
      <c r="M2966">
        <v>0</v>
      </c>
      <c r="N2966">
        <v>0</v>
      </c>
      <c r="O2966">
        <v>0</v>
      </c>
      <c r="P2966">
        <v>0</v>
      </c>
      <c r="Q2966">
        <v>0</v>
      </c>
    </row>
    <row r="2967" spans="1:17" x14ac:dyDescent="0.2">
      <c r="A2967" t="s">
        <v>20705</v>
      </c>
      <c r="B2967" t="s">
        <v>88</v>
      </c>
      <c r="C2967" t="s">
        <v>183</v>
      </c>
      <c r="D2967" t="s">
        <v>17736</v>
      </c>
      <c r="E2967" t="s">
        <v>83</v>
      </c>
      <c r="F2967" t="s">
        <v>4931</v>
      </c>
      <c r="G2967">
        <v>0</v>
      </c>
      <c r="H2967">
        <v>19</v>
      </c>
      <c r="I2967">
        <v>1</v>
      </c>
      <c r="J2967">
        <v>18</v>
      </c>
      <c r="K2967">
        <v>0</v>
      </c>
      <c r="L2967">
        <v>0</v>
      </c>
      <c r="M2967">
        <v>0</v>
      </c>
      <c r="N2967">
        <v>0</v>
      </c>
      <c r="O2967">
        <v>0</v>
      </c>
      <c r="P2967">
        <v>0</v>
      </c>
      <c r="Q2967">
        <v>0</v>
      </c>
    </row>
    <row r="2968" spans="1:17" x14ac:dyDescent="0.2">
      <c r="A2968" t="s">
        <v>20706</v>
      </c>
      <c r="B2968" t="s">
        <v>88</v>
      </c>
      <c r="C2968" t="s">
        <v>183</v>
      </c>
      <c r="D2968" t="s">
        <v>17736</v>
      </c>
      <c r="E2968" t="s">
        <v>83</v>
      </c>
      <c r="F2968" t="s">
        <v>4933</v>
      </c>
      <c r="G2968">
        <v>0</v>
      </c>
      <c r="H2968">
        <v>0</v>
      </c>
      <c r="I2968">
        <v>0</v>
      </c>
      <c r="J2968">
        <v>0</v>
      </c>
      <c r="K2968">
        <v>0</v>
      </c>
      <c r="L2968">
        <v>0</v>
      </c>
      <c r="M2968">
        <v>19</v>
      </c>
      <c r="N2968">
        <v>0</v>
      </c>
      <c r="O2968">
        <v>0</v>
      </c>
      <c r="P2968">
        <v>0</v>
      </c>
      <c r="Q2968">
        <v>0</v>
      </c>
    </row>
    <row r="2969" spans="1:17" x14ac:dyDescent="0.2">
      <c r="A2969" t="s">
        <v>20707</v>
      </c>
      <c r="B2969" t="s">
        <v>88</v>
      </c>
      <c r="C2969" t="s">
        <v>183</v>
      </c>
      <c r="D2969" t="s">
        <v>17736</v>
      </c>
      <c r="E2969" t="s">
        <v>83</v>
      </c>
      <c r="F2969" t="s">
        <v>4935</v>
      </c>
      <c r="G2969">
        <v>0</v>
      </c>
      <c r="H2969">
        <v>19</v>
      </c>
      <c r="I2969">
        <v>1</v>
      </c>
      <c r="J2969">
        <v>18</v>
      </c>
      <c r="K2969">
        <v>0</v>
      </c>
      <c r="L2969">
        <v>0</v>
      </c>
      <c r="M2969">
        <v>0</v>
      </c>
      <c r="N2969">
        <v>0</v>
      </c>
      <c r="O2969">
        <v>0</v>
      </c>
      <c r="P2969">
        <v>0</v>
      </c>
      <c r="Q2969">
        <v>0</v>
      </c>
    </row>
    <row r="2970" spans="1:17" x14ac:dyDescent="0.2">
      <c r="A2970" t="s">
        <v>20708</v>
      </c>
      <c r="B2970" t="s">
        <v>88</v>
      </c>
      <c r="C2970" t="s">
        <v>183</v>
      </c>
      <c r="D2970" t="s">
        <v>17736</v>
      </c>
      <c r="E2970" t="s">
        <v>83</v>
      </c>
      <c r="F2970" t="s">
        <v>4937</v>
      </c>
      <c r="G2970">
        <v>0</v>
      </c>
      <c r="H2970">
        <v>19</v>
      </c>
      <c r="I2970">
        <v>1</v>
      </c>
      <c r="J2970">
        <v>18</v>
      </c>
      <c r="K2970">
        <v>0</v>
      </c>
      <c r="L2970">
        <v>0</v>
      </c>
      <c r="M2970">
        <v>0</v>
      </c>
      <c r="N2970">
        <v>0</v>
      </c>
      <c r="O2970">
        <v>0</v>
      </c>
      <c r="P2970">
        <v>0</v>
      </c>
      <c r="Q2970">
        <v>0</v>
      </c>
    </row>
    <row r="2971" spans="1:17" x14ac:dyDescent="0.2">
      <c r="A2971" t="s">
        <v>20709</v>
      </c>
      <c r="B2971" t="s">
        <v>88</v>
      </c>
      <c r="C2971" t="s">
        <v>183</v>
      </c>
      <c r="D2971" t="s">
        <v>17736</v>
      </c>
      <c r="E2971" t="s">
        <v>83</v>
      </c>
      <c r="F2971" t="s">
        <v>4939</v>
      </c>
      <c r="G2971">
        <v>0</v>
      </c>
      <c r="H2971">
        <v>0</v>
      </c>
      <c r="I2971">
        <v>0</v>
      </c>
      <c r="J2971">
        <v>0</v>
      </c>
      <c r="K2971">
        <v>0</v>
      </c>
      <c r="L2971">
        <v>0</v>
      </c>
      <c r="M2971">
        <v>19</v>
      </c>
      <c r="N2971">
        <v>0</v>
      </c>
      <c r="O2971">
        <v>0</v>
      </c>
      <c r="P2971">
        <v>0</v>
      </c>
      <c r="Q2971">
        <v>0</v>
      </c>
    </row>
    <row r="2972" spans="1:17" x14ac:dyDescent="0.2">
      <c r="A2972" t="s">
        <v>20710</v>
      </c>
      <c r="B2972" t="s">
        <v>88</v>
      </c>
      <c r="C2972" t="s">
        <v>183</v>
      </c>
      <c r="D2972" t="s">
        <v>17736</v>
      </c>
      <c r="E2972" t="s">
        <v>83</v>
      </c>
      <c r="F2972" t="s">
        <v>4941</v>
      </c>
      <c r="G2972">
        <v>0</v>
      </c>
      <c r="H2972">
        <v>19</v>
      </c>
      <c r="I2972">
        <v>1</v>
      </c>
      <c r="J2972">
        <v>18</v>
      </c>
      <c r="K2972">
        <v>0</v>
      </c>
      <c r="L2972">
        <v>0</v>
      </c>
      <c r="M2972">
        <v>0</v>
      </c>
      <c r="N2972">
        <v>0</v>
      </c>
      <c r="O2972">
        <v>0</v>
      </c>
      <c r="P2972">
        <v>0</v>
      </c>
      <c r="Q2972">
        <v>0</v>
      </c>
    </row>
    <row r="2973" spans="1:17" x14ac:dyDescent="0.2">
      <c r="A2973" t="s">
        <v>20711</v>
      </c>
      <c r="B2973" t="s">
        <v>88</v>
      </c>
      <c r="C2973" t="s">
        <v>183</v>
      </c>
      <c r="D2973" t="s">
        <v>17736</v>
      </c>
      <c r="E2973" t="s">
        <v>83</v>
      </c>
      <c r="F2973" t="s">
        <v>4943</v>
      </c>
      <c r="G2973">
        <v>0</v>
      </c>
      <c r="H2973">
        <v>0</v>
      </c>
      <c r="I2973">
        <v>0</v>
      </c>
      <c r="J2973">
        <v>0</v>
      </c>
      <c r="K2973">
        <v>0</v>
      </c>
      <c r="L2973">
        <v>0</v>
      </c>
      <c r="M2973">
        <v>19</v>
      </c>
      <c r="N2973">
        <v>0</v>
      </c>
      <c r="O2973">
        <v>0</v>
      </c>
      <c r="P2973">
        <v>0</v>
      </c>
      <c r="Q2973">
        <v>0</v>
      </c>
    </row>
    <row r="2974" spans="1:17" x14ac:dyDescent="0.2">
      <c r="A2974" t="s">
        <v>20712</v>
      </c>
      <c r="B2974" t="s">
        <v>88</v>
      </c>
      <c r="C2974" t="s">
        <v>183</v>
      </c>
      <c r="D2974" t="s">
        <v>17736</v>
      </c>
      <c r="E2974" t="s">
        <v>83</v>
      </c>
      <c r="F2974" t="s">
        <v>4925</v>
      </c>
      <c r="G2974">
        <v>0</v>
      </c>
      <c r="H2974">
        <v>0</v>
      </c>
      <c r="I2974">
        <v>0</v>
      </c>
      <c r="J2974">
        <v>0</v>
      </c>
      <c r="K2974">
        <v>0</v>
      </c>
      <c r="L2974">
        <v>0</v>
      </c>
      <c r="M2974">
        <v>0</v>
      </c>
      <c r="N2974">
        <v>19</v>
      </c>
      <c r="O2974">
        <v>19</v>
      </c>
      <c r="P2974">
        <v>0</v>
      </c>
      <c r="Q2974">
        <v>0</v>
      </c>
    </row>
    <row r="2975" spans="1:17" x14ac:dyDescent="0.2">
      <c r="A2975" t="s">
        <v>20713</v>
      </c>
      <c r="B2975" t="s">
        <v>88</v>
      </c>
      <c r="C2975" t="s">
        <v>183</v>
      </c>
      <c r="D2975" t="s">
        <v>17736</v>
      </c>
      <c r="E2975" t="s">
        <v>83</v>
      </c>
      <c r="F2975" t="s">
        <v>4927</v>
      </c>
      <c r="G2975">
        <v>0</v>
      </c>
      <c r="H2975">
        <v>0</v>
      </c>
      <c r="I2975">
        <v>0</v>
      </c>
      <c r="J2975">
        <v>0</v>
      </c>
      <c r="K2975">
        <v>0</v>
      </c>
      <c r="L2975">
        <v>0</v>
      </c>
      <c r="M2975">
        <v>0</v>
      </c>
      <c r="N2975">
        <v>16</v>
      </c>
      <c r="O2975">
        <v>16</v>
      </c>
      <c r="P2975">
        <v>0</v>
      </c>
      <c r="Q2975">
        <v>0</v>
      </c>
    </row>
    <row r="2976" spans="1:17" x14ac:dyDescent="0.2">
      <c r="A2976" t="s">
        <v>20714</v>
      </c>
      <c r="B2976" t="s">
        <v>88</v>
      </c>
      <c r="C2976" t="s">
        <v>183</v>
      </c>
      <c r="D2976" t="s">
        <v>17736</v>
      </c>
      <c r="E2976" t="s">
        <v>83</v>
      </c>
      <c r="F2976" t="s">
        <v>17734</v>
      </c>
      <c r="G2976">
        <v>19</v>
      </c>
      <c r="H2976">
        <v>0</v>
      </c>
      <c r="I2976">
        <v>0</v>
      </c>
      <c r="J2976">
        <v>0</v>
      </c>
      <c r="K2976">
        <v>0</v>
      </c>
      <c r="L2976">
        <v>0</v>
      </c>
      <c r="M2976">
        <v>0</v>
      </c>
      <c r="N2976">
        <v>0</v>
      </c>
      <c r="O2976">
        <v>0</v>
      </c>
      <c r="P2976">
        <v>0</v>
      </c>
      <c r="Q2976">
        <v>0</v>
      </c>
    </row>
    <row r="2977" spans="1:17" x14ac:dyDescent="0.2">
      <c r="A2977" t="s">
        <v>20715</v>
      </c>
      <c r="B2977" t="s">
        <v>88</v>
      </c>
      <c r="C2977" t="s">
        <v>183</v>
      </c>
      <c r="D2977" t="s">
        <v>17736</v>
      </c>
      <c r="E2977" t="s">
        <v>81</v>
      </c>
      <c r="F2977" t="s">
        <v>4929</v>
      </c>
      <c r="G2977">
        <v>0</v>
      </c>
      <c r="H2977">
        <v>29</v>
      </c>
      <c r="I2977">
        <v>2</v>
      </c>
      <c r="J2977">
        <v>25</v>
      </c>
      <c r="K2977">
        <v>2</v>
      </c>
      <c r="L2977">
        <v>0</v>
      </c>
      <c r="M2977">
        <v>0</v>
      </c>
      <c r="N2977">
        <v>0</v>
      </c>
      <c r="O2977">
        <v>0</v>
      </c>
      <c r="P2977">
        <v>0</v>
      </c>
      <c r="Q2977">
        <v>0</v>
      </c>
    </row>
    <row r="2978" spans="1:17" x14ac:dyDescent="0.2">
      <c r="A2978" t="s">
        <v>20716</v>
      </c>
      <c r="B2978" t="s">
        <v>88</v>
      </c>
      <c r="C2978" t="s">
        <v>183</v>
      </c>
      <c r="D2978" t="s">
        <v>17736</v>
      </c>
      <c r="E2978" t="s">
        <v>81</v>
      </c>
      <c r="F2978" t="s">
        <v>4931</v>
      </c>
      <c r="G2978">
        <v>0</v>
      </c>
      <c r="H2978">
        <v>29</v>
      </c>
      <c r="I2978">
        <v>2</v>
      </c>
      <c r="J2978">
        <v>24</v>
      </c>
      <c r="K2978">
        <v>2</v>
      </c>
      <c r="L2978">
        <v>1</v>
      </c>
      <c r="M2978">
        <v>0</v>
      </c>
      <c r="N2978">
        <v>0</v>
      </c>
      <c r="O2978">
        <v>0</v>
      </c>
      <c r="P2978">
        <v>0</v>
      </c>
      <c r="Q2978">
        <v>0</v>
      </c>
    </row>
    <row r="2979" spans="1:17" x14ac:dyDescent="0.2">
      <c r="A2979" t="s">
        <v>20717</v>
      </c>
      <c r="B2979" t="s">
        <v>88</v>
      </c>
      <c r="C2979" t="s">
        <v>183</v>
      </c>
      <c r="D2979" t="s">
        <v>17736</v>
      </c>
      <c r="E2979" t="s">
        <v>81</v>
      </c>
      <c r="F2979" t="s">
        <v>4933</v>
      </c>
      <c r="G2979">
        <v>0</v>
      </c>
      <c r="H2979">
        <v>0</v>
      </c>
      <c r="I2979">
        <v>0</v>
      </c>
      <c r="J2979">
        <v>0</v>
      </c>
      <c r="K2979">
        <v>0</v>
      </c>
      <c r="L2979">
        <v>0</v>
      </c>
      <c r="M2979">
        <v>29</v>
      </c>
      <c r="N2979">
        <v>0</v>
      </c>
      <c r="O2979">
        <v>0</v>
      </c>
      <c r="P2979">
        <v>0</v>
      </c>
      <c r="Q2979">
        <v>0</v>
      </c>
    </row>
    <row r="2980" spans="1:17" x14ac:dyDescent="0.2">
      <c r="A2980" t="s">
        <v>20718</v>
      </c>
      <c r="B2980" t="s">
        <v>88</v>
      </c>
      <c r="C2980" t="s">
        <v>183</v>
      </c>
      <c r="D2980" t="s">
        <v>17736</v>
      </c>
      <c r="E2980" t="s">
        <v>81</v>
      </c>
      <c r="F2980" t="s">
        <v>4935</v>
      </c>
      <c r="G2980">
        <v>0</v>
      </c>
      <c r="H2980">
        <v>29</v>
      </c>
      <c r="I2980">
        <v>2</v>
      </c>
      <c r="J2980">
        <v>24</v>
      </c>
      <c r="K2980">
        <v>2</v>
      </c>
      <c r="L2980">
        <v>1</v>
      </c>
      <c r="M2980">
        <v>0</v>
      </c>
      <c r="N2980">
        <v>0</v>
      </c>
      <c r="O2980">
        <v>0</v>
      </c>
      <c r="P2980">
        <v>0</v>
      </c>
      <c r="Q2980">
        <v>0</v>
      </c>
    </row>
    <row r="2981" spans="1:17" x14ac:dyDescent="0.2">
      <c r="A2981" t="s">
        <v>20719</v>
      </c>
      <c r="B2981" t="s">
        <v>88</v>
      </c>
      <c r="C2981" t="s">
        <v>183</v>
      </c>
      <c r="D2981" t="s">
        <v>17736</v>
      </c>
      <c r="E2981" t="s">
        <v>81</v>
      </c>
      <c r="F2981" t="s">
        <v>4937</v>
      </c>
      <c r="G2981">
        <v>0</v>
      </c>
      <c r="H2981">
        <v>29</v>
      </c>
      <c r="I2981">
        <v>2</v>
      </c>
      <c r="J2981">
        <v>24</v>
      </c>
      <c r="K2981">
        <v>2</v>
      </c>
      <c r="L2981">
        <v>1</v>
      </c>
      <c r="M2981">
        <v>0</v>
      </c>
      <c r="N2981">
        <v>0</v>
      </c>
      <c r="O2981">
        <v>0</v>
      </c>
      <c r="P2981">
        <v>0</v>
      </c>
      <c r="Q2981">
        <v>0</v>
      </c>
    </row>
    <row r="2982" spans="1:17" x14ac:dyDescent="0.2">
      <c r="A2982" t="s">
        <v>20720</v>
      </c>
      <c r="B2982" t="s">
        <v>88</v>
      </c>
      <c r="C2982" t="s">
        <v>183</v>
      </c>
      <c r="D2982" t="s">
        <v>17736</v>
      </c>
      <c r="E2982" t="s">
        <v>81</v>
      </c>
      <c r="F2982" t="s">
        <v>4939</v>
      </c>
      <c r="G2982">
        <v>0</v>
      </c>
      <c r="H2982">
        <v>0</v>
      </c>
      <c r="I2982">
        <v>0</v>
      </c>
      <c r="J2982">
        <v>0</v>
      </c>
      <c r="K2982">
        <v>0</v>
      </c>
      <c r="L2982">
        <v>0</v>
      </c>
      <c r="M2982">
        <v>29</v>
      </c>
      <c r="N2982">
        <v>0</v>
      </c>
      <c r="O2982">
        <v>0</v>
      </c>
      <c r="P2982">
        <v>0</v>
      </c>
      <c r="Q2982">
        <v>0</v>
      </c>
    </row>
    <row r="2983" spans="1:17" x14ac:dyDescent="0.2">
      <c r="A2983" t="s">
        <v>20721</v>
      </c>
      <c r="B2983" t="s">
        <v>88</v>
      </c>
      <c r="C2983" t="s">
        <v>183</v>
      </c>
      <c r="D2983" t="s">
        <v>17736</v>
      </c>
      <c r="E2983" t="s">
        <v>81</v>
      </c>
      <c r="F2983" t="s">
        <v>4941</v>
      </c>
      <c r="G2983">
        <v>0</v>
      </c>
      <c r="H2983">
        <v>29</v>
      </c>
      <c r="I2983">
        <v>2</v>
      </c>
      <c r="J2983">
        <v>25</v>
      </c>
      <c r="K2983">
        <v>2</v>
      </c>
      <c r="L2983">
        <v>0</v>
      </c>
      <c r="M2983">
        <v>0</v>
      </c>
      <c r="N2983">
        <v>0</v>
      </c>
      <c r="O2983">
        <v>0</v>
      </c>
      <c r="P2983">
        <v>0</v>
      </c>
      <c r="Q2983">
        <v>0</v>
      </c>
    </row>
    <row r="2984" spans="1:17" x14ac:dyDescent="0.2">
      <c r="A2984" t="s">
        <v>20722</v>
      </c>
      <c r="B2984" t="s">
        <v>88</v>
      </c>
      <c r="C2984" t="s">
        <v>183</v>
      </c>
      <c r="D2984" t="s">
        <v>17736</v>
      </c>
      <c r="E2984" t="s">
        <v>81</v>
      </c>
      <c r="F2984" t="s">
        <v>4943</v>
      </c>
      <c r="G2984">
        <v>0</v>
      </c>
      <c r="H2984">
        <v>0</v>
      </c>
      <c r="I2984">
        <v>0</v>
      </c>
      <c r="J2984">
        <v>0</v>
      </c>
      <c r="K2984">
        <v>0</v>
      </c>
      <c r="L2984">
        <v>0</v>
      </c>
      <c r="M2984">
        <v>29</v>
      </c>
      <c r="N2984">
        <v>0</v>
      </c>
      <c r="O2984">
        <v>0</v>
      </c>
      <c r="P2984">
        <v>0</v>
      </c>
      <c r="Q2984">
        <v>0</v>
      </c>
    </row>
    <row r="2985" spans="1:17" x14ac:dyDescent="0.2">
      <c r="A2985" t="s">
        <v>20723</v>
      </c>
      <c r="B2985" t="s">
        <v>88</v>
      </c>
      <c r="C2985" t="s">
        <v>183</v>
      </c>
      <c r="D2985" t="s">
        <v>17736</v>
      </c>
      <c r="E2985" t="s">
        <v>81</v>
      </c>
      <c r="F2985" t="s">
        <v>4925</v>
      </c>
      <c r="G2985">
        <v>0</v>
      </c>
      <c r="H2985">
        <v>0</v>
      </c>
      <c r="I2985">
        <v>0</v>
      </c>
      <c r="J2985">
        <v>0</v>
      </c>
      <c r="K2985">
        <v>0</v>
      </c>
      <c r="L2985">
        <v>0</v>
      </c>
      <c r="M2985">
        <v>0</v>
      </c>
      <c r="N2985">
        <v>29</v>
      </c>
      <c r="O2985">
        <v>28</v>
      </c>
      <c r="P2985">
        <v>1</v>
      </c>
      <c r="Q2985">
        <v>0</v>
      </c>
    </row>
    <row r="2986" spans="1:17" x14ac:dyDescent="0.2">
      <c r="A2986" t="s">
        <v>20724</v>
      </c>
      <c r="B2986" t="s">
        <v>88</v>
      </c>
      <c r="C2986" t="s">
        <v>183</v>
      </c>
      <c r="D2986" t="s">
        <v>17736</v>
      </c>
      <c r="E2986" t="s">
        <v>81</v>
      </c>
      <c r="F2986" t="s">
        <v>4927</v>
      </c>
      <c r="G2986">
        <v>0</v>
      </c>
      <c r="H2986">
        <v>0</v>
      </c>
      <c r="I2986">
        <v>0</v>
      </c>
      <c r="J2986">
        <v>0</v>
      </c>
      <c r="K2986">
        <v>0</v>
      </c>
      <c r="L2986">
        <v>0</v>
      </c>
      <c r="M2986">
        <v>0</v>
      </c>
      <c r="N2986">
        <v>24</v>
      </c>
      <c r="O2986">
        <v>23</v>
      </c>
      <c r="P2986">
        <v>1</v>
      </c>
      <c r="Q2986">
        <v>0</v>
      </c>
    </row>
    <row r="2987" spans="1:17" x14ac:dyDescent="0.2">
      <c r="A2987" t="s">
        <v>20725</v>
      </c>
      <c r="B2987" t="s">
        <v>88</v>
      </c>
      <c r="C2987" t="s">
        <v>183</v>
      </c>
      <c r="D2987" t="s">
        <v>17736</v>
      </c>
      <c r="E2987" t="s">
        <v>81</v>
      </c>
      <c r="F2987" t="s">
        <v>17734</v>
      </c>
      <c r="G2987">
        <v>29</v>
      </c>
      <c r="H2987">
        <v>0</v>
      </c>
      <c r="I2987">
        <v>0</v>
      </c>
      <c r="J2987">
        <v>0</v>
      </c>
      <c r="K2987">
        <v>0</v>
      </c>
      <c r="L2987">
        <v>0</v>
      </c>
      <c r="M2987">
        <v>0</v>
      </c>
      <c r="N2987">
        <v>0</v>
      </c>
      <c r="O2987">
        <v>0</v>
      </c>
      <c r="P2987">
        <v>0</v>
      </c>
      <c r="Q2987">
        <v>0</v>
      </c>
    </row>
    <row r="2988" spans="1:17" x14ac:dyDescent="0.2">
      <c r="A2988" t="s">
        <v>20726</v>
      </c>
      <c r="B2988" t="s">
        <v>88</v>
      </c>
      <c r="C2988" t="s">
        <v>183</v>
      </c>
      <c r="D2988" t="s">
        <v>17748</v>
      </c>
      <c r="E2988" t="s">
        <v>83</v>
      </c>
      <c r="F2988" t="s">
        <v>17749</v>
      </c>
      <c r="G2988">
        <v>0</v>
      </c>
      <c r="H2988">
        <v>0</v>
      </c>
      <c r="I2988">
        <v>0</v>
      </c>
      <c r="J2988">
        <v>0</v>
      </c>
      <c r="K2988">
        <v>0</v>
      </c>
      <c r="L2988">
        <v>0</v>
      </c>
      <c r="M2988">
        <v>0</v>
      </c>
      <c r="N2988">
        <v>1</v>
      </c>
      <c r="O2988">
        <v>0</v>
      </c>
      <c r="P2988">
        <v>1</v>
      </c>
      <c r="Q2988">
        <v>0</v>
      </c>
    </row>
    <row r="2989" spans="1:17" x14ac:dyDescent="0.2">
      <c r="A2989" t="s">
        <v>20727</v>
      </c>
      <c r="B2989" t="s">
        <v>88</v>
      </c>
      <c r="C2989" t="s">
        <v>183</v>
      </c>
      <c r="D2989" t="s">
        <v>17748</v>
      </c>
      <c r="E2989" t="s">
        <v>83</v>
      </c>
      <c r="F2989" t="s">
        <v>17734</v>
      </c>
      <c r="G2989">
        <v>1</v>
      </c>
      <c r="H2989">
        <v>0</v>
      </c>
      <c r="I2989">
        <v>0</v>
      </c>
      <c r="J2989">
        <v>0</v>
      </c>
      <c r="K2989">
        <v>0</v>
      </c>
      <c r="L2989">
        <v>0</v>
      </c>
      <c r="M2989">
        <v>0</v>
      </c>
      <c r="N2989">
        <v>0</v>
      </c>
      <c r="O2989">
        <v>0</v>
      </c>
      <c r="P2989">
        <v>0</v>
      </c>
      <c r="Q2989">
        <v>0</v>
      </c>
    </row>
    <row r="2990" spans="1:17" x14ac:dyDescent="0.2">
      <c r="A2990" t="s">
        <v>20728</v>
      </c>
      <c r="B2990" t="s">
        <v>88</v>
      </c>
      <c r="C2990" t="s">
        <v>183</v>
      </c>
      <c r="D2990" t="s">
        <v>17748</v>
      </c>
      <c r="E2990" t="s">
        <v>81</v>
      </c>
      <c r="F2990" t="s">
        <v>17749</v>
      </c>
      <c r="G2990">
        <v>0</v>
      </c>
      <c r="H2990">
        <v>0</v>
      </c>
      <c r="I2990">
        <v>0</v>
      </c>
      <c r="J2990">
        <v>0</v>
      </c>
      <c r="K2990">
        <v>0</v>
      </c>
      <c r="L2990">
        <v>0</v>
      </c>
      <c r="M2990">
        <v>0</v>
      </c>
      <c r="N2990">
        <v>10</v>
      </c>
      <c r="O2990">
        <v>8</v>
      </c>
      <c r="P2990">
        <v>0</v>
      </c>
      <c r="Q2990">
        <v>2</v>
      </c>
    </row>
    <row r="2991" spans="1:17" x14ac:dyDescent="0.2">
      <c r="A2991" t="s">
        <v>20729</v>
      </c>
      <c r="B2991" t="s">
        <v>88</v>
      </c>
      <c r="C2991" t="s">
        <v>183</v>
      </c>
      <c r="D2991" t="s">
        <v>17748</v>
      </c>
      <c r="E2991" t="s">
        <v>81</v>
      </c>
      <c r="F2991" t="s">
        <v>17734</v>
      </c>
      <c r="G2991">
        <v>10</v>
      </c>
      <c r="H2991">
        <v>0</v>
      </c>
      <c r="I2991">
        <v>0</v>
      </c>
      <c r="J2991">
        <v>0</v>
      </c>
      <c r="K2991">
        <v>0</v>
      </c>
      <c r="L2991">
        <v>0</v>
      </c>
      <c r="M2991">
        <v>0</v>
      </c>
      <c r="N2991">
        <v>0</v>
      </c>
      <c r="O2991">
        <v>0</v>
      </c>
      <c r="P2991">
        <v>0</v>
      </c>
      <c r="Q2991">
        <v>0</v>
      </c>
    </row>
    <row r="2992" spans="1:17" x14ac:dyDescent="0.2">
      <c r="A2992" t="s">
        <v>20730</v>
      </c>
      <c r="B2992" t="s">
        <v>88</v>
      </c>
      <c r="C2992" t="s">
        <v>183</v>
      </c>
      <c r="D2992" t="s">
        <v>17754</v>
      </c>
      <c r="E2992" t="s">
        <v>81</v>
      </c>
      <c r="F2992" t="s">
        <v>17734</v>
      </c>
      <c r="G2992">
        <v>1</v>
      </c>
      <c r="H2992">
        <v>0</v>
      </c>
      <c r="I2992">
        <v>0</v>
      </c>
      <c r="J2992">
        <v>0</v>
      </c>
      <c r="K2992">
        <v>0</v>
      </c>
      <c r="L2992">
        <v>0</v>
      </c>
      <c r="M2992">
        <v>0</v>
      </c>
      <c r="N2992">
        <v>0</v>
      </c>
      <c r="O2992">
        <v>0</v>
      </c>
      <c r="P2992">
        <v>0</v>
      </c>
      <c r="Q2992">
        <v>0</v>
      </c>
    </row>
    <row r="2993" spans="1:17" x14ac:dyDescent="0.2">
      <c r="A2993" t="s">
        <v>20731</v>
      </c>
      <c r="B2993" t="s">
        <v>88</v>
      </c>
      <c r="C2993" t="s">
        <v>248</v>
      </c>
      <c r="D2993" t="s">
        <v>17736</v>
      </c>
      <c r="E2993" t="s">
        <v>83</v>
      </c>
      <c r="F2993" t="s">
        <v>4943</v>
      </c>
      <c r="G2993">
        <v>0</v>
      </c>
      <c r="H2993">
        <v>0</v>
      </c>
      <c r="I2993">
        <v>0</v>
      </c>
      <c r="J2993">
        <v>0</v>
      </c>
      <c r="K2993">
        <v>0</v>
      </c>
      <c r="L2993">
        <v>0</v>
      </c>
      <c r="M2993">
        <v>19</v>
      </c>
      <c r="N2993">
        <v>0</v>
      </c>
      <c r="O2993">
        <v>0</v>
      </c>
      <c r="P2993">
        <v>0</v>
      </c>
      <c r="Q2993">
        <v>0</v>
      </c>
    </row>
    <row r="2994" spans="1:17" x14ac:dyDescent="0.2">
      <c r="A2994" t="s">
        <v>20732</v>
      </c>
      <c r="B2994" t="s">
        <v>88</v>
      </c>
      <c r="C2994" t="s">
        <v>248</v>
      </c>
      <c r="D2994" t="s">
        <v>17736</v>
      </c>
      <c r="E2994" t="s">
        <v>83</v>
      </c>
      <c r="F2994" t="s">
        <v>4925</v>
      </c>
      <c r="G2994">
        <v>0</v>
      </c>
      <c r="H2994">
        <v>0</v>
      </c>
      <c r="I2994">
        <v>0</v>
      </c>
      <c r="J2994">
        <v>0</v>
      </c>
      <c r="K2994">
        <v>0</v>
      </c>
      <c r="L2994">
        <v>0</v>
      </c>
      <c r="M2994">
        <v>0</v>
      </c>
      <c r="N2994">
        <v>19</v>
      </c>
      <c r="O2994">
        <v>19</v>
      </c>
      <c r="P2994">
        <v>0</v>
      </c>
      <c r="Q2994">
        <v>0</v>
      </c>
    </row>
    <row r="2995" spans="1:17" x14ac:dyDescent="0.2">
      <c r="A2995" t="s">
        <v>20733</v>
      </c>
      <c r="B2995" t="s">
        <v>88</v>
      </c>
      <c r="C2995" t="s">
        <v>248</v>
      </c>
      <c r="D2995" t="s">
        <v>17736</v>
      </c>
      <c r="E2995" t="s">
        <v>83</v>
      </c>
      <c r="F2995" t="s">
        <v>4927</v>
      </c>
      <c r="G2995">
        <v>0</v>
      </c>
      <c r="H2995">
        <v>0</v>
      </c>
      <c r="I2995">
        <v>0</v>
      </c>
      <c r="J2995">
        <v>0</v>
      </c>
      <c r="K2995">
        <v>0</v>
      </c>
      <c r="L2995">
        <v>0</v>
      </c>
      <c r="M2995">
        <v>0</v>
      </c>
      <c r="N2995">
        <v>17</v>
      </c>
      <c r="O2995">
        <v>17</v>
      </c>
      <c r="P2995">
        <v>0</v>
      </c>
      <c r="Q2995">
        <v>0</v>
      </c>
    </row>
    <row r="2996" spans="1:17" x14ac:dyDescent="0.2">
      <c r="A2996" t="s">
        <v>20734</v>
      </c>
      <c r="B2996" t="s">
        <v>88</v>
      </c>
      <c r="C2996" t="s">
        <v>248</v>
      </c>
      <c r="D2996" t="s">
        <v>17736</v>
      </c>
      <c r="E2996" t="s">
        <v>83</v>
      </c>
      <c r="F2996" t="s">
        <v>17734</v>
      </c>
      <c r="G2996">
        <v>19</v>
      </c>
      <c r="H2996">
        <v>0</v>
      </c>
      <c r="I2996">
        <v>0</v>
      </c>
      <c r="J2996">
        <v>0</v>
      </c>
      <c r="K2996">
        <v>0</v>
      </c>
      <c r="L2996">
        <v>0</v>
      </c>
      <c r="M2996">
        <v>0</v>
      </c>
      <c r="N2996">
        <v>0</v>
      </c>
      <c r="O2996">
        <v>0</v>
      </c>
      <c r="P2996">
        <v>0</v>
      </c>
      <c r="Q2996">
        <v>0</v>
      </c>
    </row>
    <row r="2997" spans="1:17" x14ac:dyDescent="0.2">
      <c r="A2997" t="s">
        <v>20735</v>
      </c>
      <c r="B2997" t="s">
        <v>88</v>
      </c>
      <c r="C2997" t="s">
        <v>248</v>
      </c>
      <c r="D2997" t="s">
        <v>17736</v>
      </c>
      <c r="E2997" t="s">
        <v>81</v>
      </c>
      <c r="F2997" t="s">
        <v>4929</v>
      </c>
      <c r="G2997">
        <v>0</v>
      </c>
      <c r="H2997">
        <v>26</v>
      </c>
      <c r="I2997">
        <v>1</v>
      </c>
      <c r="J2997">
        <v>20</v>
      </c>
      <c r="K2997">
        <v>3</v>
      </c>
      <c r="L2997">
        <v>2</v>
      </c>
      <c r="M2997">
        <v>0</v>
      </c>
      <c r="N2997">
        <v>0</v>
      </c>
      <c r="O2997">
        <v>0</v>
      </c>
      <c r="P2997">
        <v>0</v>
      </c>
      <c r="Q2997">
        <v>0</v>
      </c>
    </row>
    <row r="2998" spans="1:17" x14ac:dyDescent="0.2">
      <c r="A2998" t="s">
        <v>20736</v>
      </c>
      <c r="B2998" t="s">
        <v>88</v>
      </c>
      <c r="C2998" t="s">
        <v>248</v>
      </c>
      <c r="D2998" t="s">
        <v>17736</v>
      </c>
      <c r="E2998" t="s">
        <v>81</v>
      </c>
      <c r="F2998" t="s">
        <v>4931</v>
      </c>
      <c r="G2998">
        <v>0</v>
      </c>
      <c r="H2998">
        <v>26</v>
      </c>
      <c r="I2998">
        <v>1</v>
      </c>
      <c r="J2998">
        <v>20</v>
      </c>
      <c r="K2998">
        <v>3</v>
      </c>
      <c r="L2998">
        <v>2</v>
      </c>
      <c r="M2998">
        <v>0</v>
      </c>
      <c r="N2998">
        <v>0</v>
      </c>
      <c r="O2998">
        <v>0</v>
      </c>
      <c r="P2998">
        <v>0</v>
      </c>
      <c r="Q2998">
        <v>0</v>
      </c>
    </row>
    <row r="2999" spans="1:17" x14ac:dyDescent="0.2">
      <c r="A2999" t="s">
        <v>20737</v>
      </c>
      <c r="B2999" t="s">
        <v>88</v>
      </c>
      <c r="C2999" t="s">
        <v>248</v>
      </c>
      <c r="D2999" t="s">
        <v>17736</v>
      </c>
      <c r="E2999" t="s">
        <v>81</v>
      </c>
      <c r="F2999" t="s">
        <v>4933</v>
      </c>
      <c r="G2999">
        <v>0</v>
      </c>
      <c r="H2999">
        <v>0</v>
      </c>
      <c r="I2999">
        <v>0</v>
      </c>
      <c r="J2999">
        <v>0</v>
      </c>
      <c r="K2999">
        <v>0</v>
      </c>
      <c r="L2999">
        <v>0</v>
      </c>
      <c r="M2999">
        <v>26</v>
      </c>
      <c r="N2999">
        <v>0</v>
      </c>
      <c r="O2999">
        <v>0</v>
      </c>
      <c r="P2999">
        <v>0</v>
      </c>
      <c r="Q2999">
        <v>0</v>
      </c>
    </row>
    <row r="3000" spans="1:17" x14ac:dyDescent="0.2">
      <c r="A3000" t="s">
        <v>20738</v>
      </c>
      <c r="B3000" t="s">
        <v>88</v>
      </c>
      <c r="C3000" t="s">
        <v>248</v>
      </c>
      <c r="D3000" t="s">
        <v>17736</v>
      </c>
      <c r="E3000" t="s">
        <v>81</v>
      </c>
      <c r="F3000" t="s">
        <v>4935</v>
      </c>
      <c r="G3000">
        <v>0</v>
      </c>
      <c r="H3000">
        <v>26</v>
      </c>
      <c r="I3000">
        <v>1</v>
      </c>
      <c r="J3000">
        <v>20</v>
      </c>
      <c r="K3000">
        <v>3</v>
      </c>
      <c r="L3000">
        <v>2</v>
      </c>
      <c r="M3000">
        <v>0</v>
      </c>
      <c r="N3000">
        <v>0</v>
      </c>
      <c r="O3000">
        <v>0</v>
      </c>
      <c r="P3000">
        <v>0</v>
      </c>
      <c r="Q3000">
        <v>0</v>
      </c>
    </row>
    <row r="3001" spans="1:17" x14ac:dyDescent="0.2">
      <c r="A3001" t="s">
        <v>20739</v>
      </c>
      <c r="B3001" t="s">
        <v>88</v>
      </c>
      <c r="C3001" t="s">
        <v>248</v>
      </c>
      <c r="D3001" t="s">
        <v>17736</v>
      </c>
      <c r="E3001" t="s">
        <v>81</v>
      </c>
      <c r="F3001" t="s">
        <v>4937</v>
      </c>
      <c r="G3001">
        <v>0</v>
      </c>
      <c r="H3001">
        <v>26</v>
      </c>
      <c r="I3001">
        <v>1</v>
      </c>
      <c r="J3001">
        <v>20</v>
      </c>
      <c r="K3001">
        <v>3</v>
      </c>
      <c r="L3001">
        <v>2</v>
      </c>
      <c r="M3001">
        <v>0</v>
      </c>
      <c r="N3001">
        <v>0</v>
      </c>
      <c r="O3001">
        <v>0</v>
      </c>
      <c r="P3001">
        <v>0</v>
      </c>
      <c r="Q3001">
        <v>0</v>
      </c>
    </row>
    <row r="3002" spans="1:17" x14ac:dyDescent="0.2">
      <c r="A3002" t="s">
        <v>20740</v>
      </c>
      <c r="B3002" t="s">
        <v>88</v>
      </c>
      <c r="C3002" t="s">
        <v>248</v>
      </c>
      <c r="D3002" t="s">
        <v>17736</v>
      </c>
      <c r="E3002" t="s">
        <v>81</v>
      </c>
      <c r="F3002" t="s">
        <v>4939</v>
      </c>
      <c r="G3002">
        <v>0</v>
      </c>
      <c r="H3002">
        <v>0</v>
      </c>
      <c r="I3002">
        <v>0</v>
      </c>
      <c r="J3002">
        <v>0</v>
      </c>
      <c r="K3002">
        <v>0</v>
      </c>
      <c r="L3002">
        <v>0</v>
      </c>
      <c r="M3002">
        <v>26</v>
      </c>
      <c r="N3002">
        <v>0</v>
      </c>
      <c r="O3002">
        <v>0</v>
      </c>
      <c r="P3002">
        <v>0</v>
      </c>
      <c r="Q3002">
        <v>0</v>
      </c>
    </row>
    <row r="3003" spans="1:17" x14ac:dyDescent="0.2">
      <c r="A3003" t="s">
        <v>20741</v>
      </c>
      <c r="B3003" t="s">
        <v>88</v>
      </c>
      <c r="C3003" t="s">
        <v>248</v>
      </c>
      <c r="D3003" t="s">
        <v>17736</v>
      </c>
      <c r="E3003" t="s">
        <v>81</v>
      </c>
      <c r="F3003" t="s">
        <v>4941</v>
      </c>
      <c r="G3003">
        <v>0</v>
      </c>
      <c r="H3003">
        <v>26</v>
      </c>
      <c r="I3003">
        <v>1</v>
      </c>
      <c r="J3003">
        <v>20</v>
      </c>
      <c r="K3003">
        <v>3</v>
      </c>
      <c r="L3003">
        <v>2</v>
      </c>
      <c r="M3003">
        <v>0</v>
      </c>
      <c r="N3003">
        <v>0</v>
      </c>
      <c r="O3003">
        <v>0</v>
      </c>
      <c r="P3003">
        <v>0</v>
      </c>
      <c r="Q3003">
        <v>0</v>
      </c>
    </row>
    <row r="3004" spans="1:17" x14ac:dyDescent="0.2">
      <c r="A3004" t="s">
        <v>20742</v>
      </c>
      <c r="B3004" t="s">
        <v>88</v>
      </c>
      <c r="C3004" t="s">
        <v>248</v>
      </c>
      <c r="D3004" t="s">
        <v>17736</v>
      </c>
      <c r="E3004" t="s">
        <v>81</v>
      </c>
      <c r="F3004" t="s">
        <v>4943</v>
      </c>
      <c r="G3004">
        <v>0</v>
      </c>
      <c r="H3004">
        <v>0</v>
      </c>
      <c r="I3004">
        <v>0</v>
      </c>
      <c r="J3004">
        <v>0</v>
      </c>
      <c r="K3004">
        <v>0</v>
      </c>
      <c r="L3004">
        <v>0</v>
      </c>
      <c r="M3004">
        <v>26</v>
      </c>
      <c r="N3004">
        <v>0</v>
      </c>
      <c r="O3004">
        <v>0</v>
      </c>
      <c r="P3004">
        <v>0</v>
      </c>
      <c r="Q3004">
        <v>0</v>
      </c>
    </row>
    <row r="3005" spans="1:17" x14ac:dyDescent="0.2">
      <c r="A3005" t="s">
        <v>20743</v>
      </c>
      <c r="B3005" t="s">
        <v>88</v>
      </c>
      <c r="C3005" t="s">
        <v>248</v>
      </c>
      <c r="D3005" t="s">
        <v>17736</v>
      </c>
      <c r="E3005" t="s">
        <v>81</v>
      </c>
      <c r="F3005" t="s">
        <v>4925</v>
      </c>
      <c r="G3005">
        <v>0</v>
      </c>
      <c r="H3005">
        <v>0</v>
      </c>
      <c r="I3005">
        <v>0</v>
      </c>
      <c r="J3005">
        <v>0</v>
      </c>
      <c r="K3005">
        <v>0</v>
      </c>
      <c r="L3005">
        <v>0</v>
      </c>
      <c r="M3005">
        <v>0</v>
      </c>
      <c r="N3005">
        <v>26</v>
      </c>
      <c r="O3005">
        <v>22</v>
      </c>
      <c r="P3005">
        <v>3</v>
      </c>
      <c r="Q3005">
        <v>1</v>
      </c>
    </row>
    <row r="3006" spans="1:17" x14ac:dyDescent="0.2">
      <c r="A3006" t="s">
        <v>20744</v>
      </c>
      <c r="B3006" t="s">
        <v>88</v>
      </c>
      <c r="C3006" t="s">
        <v>248</v>
      </c>
      <c r="D3006" t="s">
        <v>17736</v>
      </c>
      <c r="E3006" t="s">
        <v>81</v>
      </c>
      <c r="F3006" t="s">
        <v>4927</v>
      </c>
      <c r="G3006">
        <v>0</v>
      </c>
      <c r="H3006">
        <v>0</v>
      </c>
      <c r="I3006">
        <v>0</v>
      </c>
      <c r="J3006">
        <v>0</v>
      </c>
      <c r="K3006">
        <v>0</v>
      </c>
      <c r="L3006">
        <v>0</v>
      </c>
      <c r="M3006">
        <v>0</v>
      </c>
      <c r="N3006">
        <v>24</v>
      </c>
      <c r="O3006">
        <v>20</v>
      </c>
      <c r="P3006">
        <v>3</v>
      </c>
      <c r="Q3006">
        <v>1</v>
      </c>
    </row>
    <row r="3007" spans="1:17" x14ac:dyDescent="0.2">
      <c r="A3007" t="s">
        <v>20745</v>
      </c>
      <c r="B3007" t="s">
        <v>88</v>
      </c>
      <c r="C3007" t="s">
        <v>248</v>
      </c>
      <c r="D3007" t="s">
        <v>17736</v>
      </c>
      <c r="E3007" t="s">
        <v>81</v>
      </c>
      <c r="F3007" t="s">
        <v>17734</v>
      </c>
      <c r="G3007">
        <v>26</v>
      </c>
      <c r="H3007">
        <v>0</v>
      </c>
      <c r="I3007">
        <v>0</v>
      </c>
      <c r="J3007">
        <v>0</v>
      </c>
      <c r="K3007">
        <v>0</v>
      </c>
      <c r="L3007">
        <v>0</v>
      </c>
      <c r="M3007">
        <v>0</v>
      </c>
      <c r="N3007">
        <v>0</v>
      </c>
      <c r="O3007">
        <v>0</v>
      </c>
      <c r="P3007">
        <v>0</v>
      </c>
      <c r="Q3007">
        <v>0</v>
      </c>
    </row>
    <row r="3008" spans="1:17" x14ac:dyDescent="0.2">
      <c r="A3008" t="s">
        <v>20746</v>
      </c>
      <c r="B3008" t="s">
        <v>88</v>
      </c>
      <c r="C3008" t="s">
        <v>248</v>
      </c>
      <c r="D3008" t="s">
        <v>17748</v>
      </c>
      <c r="E3008" t="s">
        <v>83</v>
      </c>
      <c r="F3008" t="s">
        <v>17749</v>
      </c>
      <c r="G3008">
        <v>0</v>
      </c>
      <c r="H3008">
        <v>0</v>
      </c>
      <c r="I3008">
        <v>0</v>
      </c>
      <c r="J3008">
        <v>0</v>
      </c>
      <c r="K3008">
        <v>0</v>
      </c>
      <c r="L3008">
        <v>0</v>
      </c>
      <c r="M3008">
        <v>0</v>
      </c>
      <c r="N3008">
        <v>1</v>
      </c>
      <c r="O3008">
        <v>0</v>
      </c>
      <c r="P3008">
        <v>1</v>
      </c>
      <c r="Q3008">
        <v>0</v>
      </c>
    </row>
    <row r="3009" spans="1:17" x14ac:dyDescent="0.2">
      <c r="A3009" t="s">
        <v>20747</v>
      </c>
      <c r="B3009" t="s">
        <v>88</v>
      </c>
      <c r="C3009" t="s">
        <v>248</v>
      </c>
      <c r="D3009" t="s">
        <v>17748</v>
      </c>
      <c r="E3009" t="s">
        <v>83</v>
      </c>
      <c r="F3009" t="s">
        <v>17734</v>
      </c>
      <c r="G3009">
        <v>1</v>
      </c>
      <c r="H3009">
        <v>0</v>
      </c>
      <c r="I3009">
        <v>0</v>
      </c>
      <c r="J3009">
        <v>0</v>
      </c>
      <c r="K3009">
        <v>0</v>
      </c>
      <c r="L3009">
        <v>0</v>
      </c>
      <c r="M3009">
        <v>0</v>
      </c>
      <c r="N3009">
        <v>0</v>
      </c>
      <c r="O3009">
        <v>0</v>
      </c>
      <c r="P3009">
        <v>0</v>
      </c>
      <c r="Q3009">
        <v>0</v>
      </c>
    </row>
    <row r="3010" spans="1:17" x14ac:dyDescent="0.2">
      <c r="A3010" t="s">
        <v>20748</v>
      </c>
      <c r="B3010" t="s">
        <v>88</v>
      </c>
      <c r="C3010" t="s">
        <v>248</v>
      </c>
      <c r="D3010" t="s">
        <v>17748</v>
      </c>
      <c r="E3010" t="s">
        <v>81</v>
      </c>
      <c r="F3010" t="s">
        <v>17749</v>
      </c>
      <c r="G3010">
        <v>0</v>
      </c>
      <c r="H3010">
        <v>0</v>
      </c>
      <c r="I3010">
        <v>0</v>
      </c>
      <c r="J3010">
        <v>0</v>
      </c>
      <c r="K3010">
        <v>0</v>
      </c>
      <c r="L3010">
        <v>0</v>
      </c>
      <c r="M3010">
        <v>0</v>
      </c>
      <c r="N3010">
        <v>2</v>
      </c>
      <c r="O3010">
        <v>2</v>
      </c>
      <c r="P3010">
        <v>0</v>
      </c>
      <c r="Q3010">
        <v>0</v>
      </c>
    </row>
    <row r="3011" spans="1:17" x14ac:dyDescent="0.2">
      <c r="A3011" t="s">
        <v>20749</v>
      </c>
      <c r="B3011" t="s">
        <v>88</v>
      </c>
      <c r="C3011" t="s">
        <v>248</v>
      </c>
      <c r="D3011" t="s">
        <v>17748</v>
      </c>
      <c r="E3011" t="s">
        <v>81</v>
      </c>
      <c r="F3011" t="s">
        <v>17734</v>
      </c>
      <c r="G3011">
        <v>2</v>
      </c>
      <c r="H3011">
        <v>0</v>
      </c>
      <c r="I3011">
        <v>0</v>
      </c>
      <c r="J3011">
        <v>0</v>
      </c>
      <c r="K3011">
        <v>0</v>
      </c>
      <c r="L3011">
        <v>0</v>
      </c>
      <c r="M3011">
        <v>0</v>
      </c>
      <c r="N3011">
        <v>0</v>
      </c>
      <c r="O3011">
        <v>0</v>
      </c>
      <c r="P3011">
        <v>0</v>
      </c>
      <c r="Q3011">
        <v>0</v>
      </c>
    </row>
    <row r="3012" spans="1:17" x14ac:dyDescent="0.2">
      <c r="A3012" t="s">
        <v>20750</v>
      </c>
      <c r="B3012" t="s">
        <v>88</v>
      </c>
      <c r="C3012" t="s">
        <v>185</v>
      </c>
      <c r="D3012" t="s">
        <v>17748</v>
      </c>
      <c r="E3012" t="s">
        <v>83</v>
      </c>
      <c r="F3012" t="s">
        <v>17734</v>
      </c>
      <c r="G3012">
        <v>5</v>
      </c>
      <c r="H3012">
        <v>0</v>
      </c>
      <c r="I3012">
        <v>0</v>
      </c>
      <c r="J3012">
        <v>0</v>
      </c>
      <c r="K3012">
        <v>0</v>
      </c>
      <c r="L3012">
        <v>0</v>
      </c>
      <c r="M3012">
        <v>0</v>
      </c>
      <c r="N3012">
        <v>0</v>
      </c>
      <c r="O3012">
        <v>0</v>
      </c>
      <c r="P3012">
        <v>0</v>
      </c>
      <c r="Q3012">
        <v>0</v>
      </c>
    </row>
    <row r="3013" spans="1:17" x14ac:dyDescent="0.2">
      <c r="A3013" t="s">
        <v>20751</v>
      </c>
      <c r="B3013" t="s">
        <v>88</v>
      </c>
      <c r="C3013" t="s">
        <v>185</v>
      </c>
      <c r="D3013" t="s">
        <v>17748</v>
      </c>
      <c r="E3013" t="s">
        <v>81</v>
      </c>
      <c r="F3013" t="s">
        <v>17749</v>
      </c>
      <c r="G3013">
        <v>0</v>
      </c>
      <c r="H3013">
        <v>0</v>
      </c>
      <c r="I3013">
        <v>0</v>
      </c>
      <c r="J3013">
        <v>0</v>
      </c>
      <c r="K3013">
        <v>0</v>
      </c>
      <c r="L3013">
        <v>0</v>
      </c>
      <c r="M3013">
        <v>0</v>
      </c>
      <c r="N3013">
        <v>6</v>
      </c>
      <c r="O3013">
        <v>5</v>
      </c>
      <c r="P3013">
        <v>1</v>
      </c>
      <c r="Q3013">
        <v>0</v>
      </c>
    </row>
    <row r="3014" spans="1:17" x14ac:dyDescent="0.2">
      <c r="A3014" t="s">
        <v>20752</v>
      </c>
      <c r="B3014" t="s">
        <v>88</v>
      </c>
      <c r="C3014" t="s">
        <v>185</v>
      </c>
      <c r="D3014" t="s">
        <v>17748</v>
      </c>
      <c r="E3014" t="s">
        <v>81</v>
      </c>
      <c r="F3014" t="s">
        <v>17734</v>
      </c>
      <c r="G3014">
        <v>6</v>
      </c>
      <c r="H3014">
        <v>0</v>
      </c>
      <c r="I3014">
        <v>0</v>
      </c>
      <c r="J3014">
        <v>0</v>
      </c>
      <c r="K3014">
        <v>0</v>
      </c>
      <c r="L3014">
        <v>0</v>
      </c>
      <c r="M3014">
        <v>0</v>
      </c>
      <c r="N3014">
        <v>0</v>
      </c>
      <c r="O3014">
        <v>0</v>
      </c>
      <c r="P3014">
        <v>0</v>
      </c>
      <c r="Q3014">
        <v>0</v>
      </c>
    </row>
    <row r="3015" spans="1:17" x14ac:dyDescent="0.2">
      <c r="A3015" t="s">
        <v>20753</v>
      </c>
      <c r="B3015" t="s">
        <v>88</v>
      </c>
      <c r="C3015" t="s">
        <v>186</v>
      </c>
      <c r="D3015" t="s">
        <v>17736</v>
      </c>
      <c r="E3015" t="s">
        <v>83</v>
      </c>
      <c r="F3015" t="s">
        <v>4929</v>
      </c>
      <c r="G3015">
        <v>0</v>
      </c>
      <c r="H3015">
        <v>4</v>
      </c>
      <c r="I3015">
        <v>0</v>
      </c>
      <c r="J3015">
        <v>3</v>
      </c>
      <c r="K3015">
        <v>1</v>
      </c>
      <c r="L3015">
        <v>0</v>
      </c>
      <c r="M3015">
        <v>0</v>
      </c>
      <c r="N3015">
        <v>0</v>
      </c>
      <c r="O3015">
        <v>0</v>
      </c>
      <c r="P3015">
        <v>0</v>
      </c>
      <c r="Q3015">
        <v>0</v>
      </c>
    </row>
    <row r="3016" spans="1:17" x14ac:dyDescent="0.2">
      <c r="A3016" t="s">
        <v>20754</v>
      </c>
      <c r="B3016" t="s">
        <v>88</v>
      </c>
      <c r="C3016" t="s">
        <v>186</v>
      </c>
      <c r="D3016" t="s">
        <v>17736</v>
      </c>
      <c r="E3016" t="s">
        <v>83</v>
      </c>
      <c r="F3016" t="s">
        <v>4931</v>
      </c>
      <c r="G3016">
        <v>0</v>
      </c>
      <c r="H3016">
        <v>4</v>
      </c>
      <c r="I3016">
        <v>0</v>
      </c>
      <c r="J3016">
        <v>3</v>
      </c>
      <c r="K3016">
        <v>1</v>
      </c>
      <c r="L3016">
        <v>0</v>
      </c>
      <c r="M3016">
        <v>0</v>
      </c>
      <c r="N3016">
        <v>0</v>
      </c>
      <c r="O3016">
        <v>0</v>
      </c>
      <c r="P3016">
        <v>0</v>
      </c>
      <c r="Q3016">
        <v>0</v>
      </c>
    </row>
    <row r="3017" spans="1:17" x14ac:dyDescent="0.2">
      <c r="A3017" t="s">
        <v>20755</v>
      </c>
      <c r="B3017" t="s">
        <v>88</v>
      </c>
      <c r="C3017" t="s">
        <v>186</v>
      </c>
      <c r="D3017" t="s">
        <v>17736</v>
      </c>
      <c r="E3017" t="s">
        <v>83</v>
      </c>
      <c r="F3017" t="s">
        <v>4933</v>
      </c>
      <c r="G3017">
        <v>0</v>
      </c>
      <c r="H3017">
        <v>0</v>
      </c>
      <c r="I3017">
        <v>0</v>
      </c>
      <c r="J3017">
        <v>0</v>
      </c>
      <c r="K3017">
        <v>0</v>
      </c>
      <c r="L3017">
        <v>0</v>
      </c>
      <c r="M3017">
        <v>4</v>
      </c>
      <c r="N3017">
        <v>0</v>
      </c>
      <c r="O3017">
        <v>0</v>
      </c>
      <c r="P3017">
        <v>0</v>
      </c>
      <c r="Q3017">
        <v>0</v>
      </c>
    </row>
    <row r="3018" spans="1:17" x14ac:dyDescent="0.2">
      <c r="A3018" t="s">
        <v>20756</v>
      </c>
      <c r="B3018" t="s">
        <v>88</v>
      </c>
      <c r="C3018" t="s">
        <v>186</v>
      </c>
      <c r="D3018" t="s">
        <v>17736</v>
      </c>
      <c r="E3018" t="s">
        <v>83</v>
      </c>
      <c r="F3018" t="s">
        <v>4935</v>
      </c>
      <c r="G3018">
        <v>0</v>
      </c>
      <c r="H3018">
        <v>4</v>
      </c>
      <c r="I3018">
        <v>0</v>
      </c>
      <c r="J3018">
        <v>3</v>
      </c>
      <c r="K3018">
        <v>1</v>
      </c>
      <c r="L3018">
        <v>0</v>
      </c>
      <c r="M3018">
        <v>0</v>
      </c>
      <c r="N3018">
        <v>0</v>
      </c>
      <c r="O3018">
        <v>0</v>
      </c>
      <c r="P3018">
        <v>0</v>
      </c>
      <c r="Q3018">
        <v>0</v>
      </c>
    </row>
    <row r="3019" spans="1:17" x14ac:dyDescent="0.2">
      <c r="A3019" t="s">
        <v>20757</v>
      </c>
      <c r="B3019" t="s">
        <v>88</v>
      </c>
      <c r="C3019" t="s">
        <v>186</v>
      </c>
      <c r="D3019" t="s">
        <v>17736</v>
      </c>
      <c r="E3019" t="s">
        <v>83</v>
      </c>
      <c r="F3019" t="s">
        <v>4937</v>
      </c>
      <c r="G3019">
        <v>0</v>
      </c>
      <c r="H3019">
        <v>4</v>
      </c>
      <c r="I3019">
        <v>0</v>
      </c>
      <c r="J3019">
        <v>3</v>
      </c>
      <c r="K3019">
        <v>1</v>
      </c>
      <c r="L3019">
        <v>0</v>
      </c>
      <c r="M3019">
        <v>0</v>
      </c>
      <c r="N3019">
        <v>0</v>
      </c>
      <c r="O3019">
        <v>0</v>
      </c>
      <c r="P3019">
        <v>0</v>
      </c>
      <c r="Q3019">
        <v>0</v>
      </c>
    </row>
    <row r="3020" spans="1:17" x14ac:dyDescent="0.2">
      <c r="A3020" t="s">
        <v>20758</v>
      </c>
      <c r="B3020" t="s">
        <v>88</v>
      </c>
      <c r="C3020" t="s">
        <v>186</v>
      </c>
      <c r="D3020" t="s">
        <v>17736</v>
      </c>
      <c r="E3020" t="s">
        <v>83</v>
      </c>
      <c r="F3020" t="s">
        <v>4939</v>
      </c>
      <c r="G3020">
        <v>0</v>
      </c>
      <c r="H3020">
        <v>0</v>
      </c>
      <c r="I3020">
        <v>0</v>
      </c>
      <c r="J3020">
        <v>0</v>
      </c>
      <c r="K3020">
        <v>0</v>
      </c>
      <c r="L3020">
        <v>0</v>
      </c>
      <c r="M3020">
        <v>4</v>
      </c>
      <c r="N3020">
        <v>0</v>
      </c>
      <c r="O3020">
        <v>0</v>
      </c>
      <c r="P3020">
        <v>0</v>
      </c>
      <c r="Q3020">
        <v>0</v>
      </c>
    </row>
    <row r="3021" spans="1:17" x14ac:dyDescent="0.2">
      <c r="A3021" t="s">
        <v>20759</v>
      </c>
      <c r="B3021" t="s">
        <v>88</v>
      </c>
      <c r="C3021" t="s">
        <v>186</v>
      </c>
      <c r="D3021" t="s">
        <v>17736</v>
      </c>
      <c r="E3021" t="s">
        <v>83</v>
      </c>
      <c r="F3021" t="s">
        <v>4941</v>
      </c>
      <c r="G3021">
        <v>0</v>
      </c>
      <c r="H3021">
        <v>4</v>
      </c>
      <c r="I3021">
        <v>0</v>
      </c>
      <c r="J3021">
        <v>3</v>
      </c>
      <c r="K3021">
        <v>1</v>
      </c>
      <c r="L3021">
        <v>0</v>
      </c>
      <c r="M3021">
        <v>0</v>
      </c>
      <c r="N3021">
        <v>0</v>
      </c>
      <c r="O3021">
        <v>0</v>
      </c>
      <c r="P3021">
        <v>0</v>
      </c>
      <c r="Q3021">
        <v>0</v>
      </c>
    </row>
    <row r="3022" spans="1:17" x14ac:dyDescent="0.2">
      <c r="A3022" t="s">
        <v>20760</v>
      </c>
      <c r="B3022" t="s">
        <v>88</v>
      </c>
      <c r="C3022" t="s">
        <v>249</v>
      </c>
      <c r="D3022" t="s">
        <v>17736</v>
      </c>
      <c r="E3022" t="s">
        <v>83</v>
      </c>
      <c r="F3022" t="s">
        <v>4927</v>
      </c>
      <c r="G3022">
        <v>0</v>
      </c>
      <c r="H3022">
        <v>0</v>
      </c>
      <c r="I3022">
        <v>0</v>
      </c>
      <c r="J3022">
        <v>0</v>
      </c>
      <c r="K3022">
        <v>0</v>
      </c>
      <c r="L3022">
        <v>0</v>
      </c>
      <c r="M3022">
        <v>0</v>
      </c>
      <c r="N3022">
        <v>16</v>
      </c>
      <c r="O3022">
        <v>15</v>
      </c>
      <c r="P3022">
        <v>1</v>
      </c>
      <c r="Q3022">
        <v>0</v>
      </c>
    </row>
    <row r="3023" spans="1:17" x14ac:dyDescent="0.2">
      <c r="A3023" t="s">
        <v>20761</v>
      </c>
      <c r="B3023" t="s">
        <v>88</v>
      </c>
      <c r="C3023" t="s">
        <v>249</v>
      </c>
      <c r="D3023" t="s">
        <v>17736</v>
      </c>
      <c r="E3023" t="s">
        <v>83</v>
      </c>
      <c r="F3023" t="s">
        <v>17734</v>
      </c>
      <c r="G3023">
        <v>17</v>
      </c>
      <c r="H3023">
        <v>0</v>
      </c>
      <c r="I3023">
        <v>0</v>
      </c>
      <c r="J3023">
        <v>0</v>
      </c>
      <c r="K3023">
        <v>0</v>
      </c>
      <c r="L3023">
        <v>0</v>
      </c>
      <c r="M3023">
        <v>0</v>
      </c>
      <c r="N3023">
        <v>0</v>
      </c>
      <c r="O3023">
        <v>0</v>
      </c>
      <c r="P3023">
        <v>0</v>
      </c>
      <c r="Q3023">
        <v>0</v>
      </c>
    </row>
    <row r="3024" spans="1:17" x14ac:dyDescent="0.2">
      <c r="A3024" t="s">
        <v>20762</v>
      </c>
      <c r="B3024" t="s">
        <v>88</v>
      </c>
      <c r="C3024" t="s">
        <v>249</v>
      </c>
      <c r="D3024" t="s">
        <v>17736</v>
      </c>
      <c r="E3024" t="s">
        <v>81</v>
      </c>
      <c r="F3024" t="s">
        <v>4929</v>
      </c>
      <c r="G3024">
        <v>0</v>
      </c>
      <c r="H3024">
        <v>25</v>
      </c>
      <c r="I3024">
        <v>1</v>
      </c>
      <c r="J3024">
        <v>24</v>
      </c>
      <c r="K3024">
        <v>0</v>
      </c>
      <c r="L3024">
        <v>0</v>
      </c>
      <c r="M3024">
        <v>0</v>
      </c>
      <c r="N3024">
        <v>0</v>
      </c>
      <c r="O3024">
        <v>0</v>
      </c>
      <c r="P3024">
        <v>0</v>
      </c>
      <c r="Q3024">
        <v>0</v>
      </c>
    </row>
    <row r="3025" spans="1:17" x14ac:dyDescent="0.2">
      <c r="A3025" t="s">
        <v>20763</v>
      </c>
      <c r="B3025" t="s">
        <v>88</v>
      </c>
      <c r="C3025" t="s">
        <v>249</v>
      </c>
      <c r="D3025" t="s">
        <v>17736</v>
      </c>
      <c r="E3025" t="s">
        <v>81</v>
      </c>
      <c r="F3025" t="s">
        <v>4931</v>
      </c>
      <c r="G3025">
        <v>0</v>
      </c>
      <c r="H3025">
        <v>25</v>
      </c>
      <c r="I3025">
        <v>1</v>
      </c>
      <c r="J3025">
        <v>24</v>
      </c>
      <c r="K3025">
        <v>0</v>
      </c>
      <c r="L3025">
        <v>0</v>
      </c>
      <c r="M3025">
        <v>0</v>
      </c>
      <c r="N3025">
        <v>0</v>
      </c>
      <c r="O3025">
        <v>0</v>
      </c>
      <c r="P3025">
        <v>0</v>
      </c>
      <c r="Q3025">
        <v>0</v>
      </c>
    </row>
    <row r="3026" spans="1:17" x14ac:dyDescent="0.2">
      <c r="A3026" t="s">
        <v>20764</v>
      </c>
      <c r="B3026" t="s">
        <v>88</v>
      </c>
      <c r="C3026" t="s">
        <v>249</v>
      </c>
      <c r="D3026" t="s">
        <v>17736</v>
      </c>
      <c r="E3026" t="s">
        <v>81</v>
      </c>
      <c r="F3026" t="s">
        <v>4933</v>
      </c>
      <c r="G3026">
        <v>0</v>
      </c>
      <c r="H3026">
        <v>0</v>
      </c>
      <c r="I3026">
        <v>0</v>
      </c>
      <c r="J3026">
        <v>0</v>
      </c>
      <c r="K3026">
        <v>0</v>
      </c>
      <c r="L3026">
        <v>0</v>
      </c>
      <c r="M3026">
        <v>25</v>
      </c>
      <c r="N3026">
        <v>0</v>
      </c>
      <c r="O3026">
        <v>0</v>
      </c>
      <c r="P3026">
        <v>0</v>
      </c>
      <c r="Q3026">
        <v>0</v>
      </c>
    </row>
    <row r="3027" spans="1:17" x14ac:dyDescent="0.2">
      <c r="A3027" t="s">
        <v>20765</v>
      </c>
      <c r="B3027" t="s">
        <v>88</v>
      </c>
      <c r="C3027" t="s">
        <v>249</v>
      </c>
      <c r="D3027" t="s">
        <v>17736</v>
      </c>
      <c r="E3027" t="s">
        <v>81</v>
      </c>
      <c r="F3027" t="s">
        <v>4935</v>
      </c>
      <c r="G3027">
        <v>0</v>
      </c>
      <c r="H3027">
        <v>25</v>
      </c>
      <c r="I3027">
        <v>1</v>
      </c>
      <c r="J3027">
        <v>24</v>
      </c>
      <c r="K3027">
        <v>0</v>
      </c>
      <c r="L3027">
        <v>0</v>
      </c>
      <c r="M3027">
        <v>0</v>
      </c>
      <c r="N3027">
        <v>0</v>
      </c>
      <c r="O3027">
        <v>0</v>
      </c>
      <c r="P3027">
        <v>0</v>
      </c>
      <c r="Q3027">
        <v>0</v>
      </c>
    </row>
    <row r="3028" spans="1:17" x14ac:dyDescent="0.2">
      <c r="A3028" t="s">
        <v>20766</v>
      </c>
      <c r="B3028" t="s">
        <v>88</v>
      </c>
      <c r="C3028" t="s">
        <v>249</v>
      </c>
      <c r="D3028" t="s">
        <v>17736</v>
      </c>
      <c r="E3028" t="s">
        <v>81</v>
      </c>
      <c r="F3028" t="s">
        <v>4937</v>
      </c>
      <c r="G3028">
        <v>0</v>
      </c>
      <c r="H3028">
        <v>25</v>
      </c>
      <c r="I3028">
        <v>1</v>
      </c>
      <c r="J3028">
        <v>24</v>
      </c>
      <c r="K3028">
        <v>0</v>
      </c>
      <c r="L3028">
        <v>0</v>
      </c>
      <c r="M3028">
        <v>0</v>
      </c>
      <c r="N3028">
        <v>0</v>
      </c>
      <c r="O3028">
        <v>0</v>
      </c>
      <c r="P3028">
        <v>0</v>
      </c>
      <c r="Q3028">
        <v>0</v>
      </c>
    </row>
    <row r="3029" spans="1:17" x14ac:dyDescent="0.2">
      <c r="A3029" t="s">
        <v>20767</v>
      </c>
      <c r="B3029" t="s">
        <v>88</v>
      </c>
      <c r="C3029" t="s">
        <v>249</v>
      </c>
      <c r="D3029" t="s">
        <v>17736</v>
      </c>
      <c r="E3029" t="s">
        <v>81</v>
      </c>
      <c r="F3029" t="s">
        <v>4939</v>
      </c>
      <c r="G3029">
        <v>0</v>
      </c>
      <c r="H3029">
        <v>0</v>
      </c>
      <c r="I3029">
        <v>0</v>
      </c>
      <c r="J3029">
        <v>0</v>
      </c>
      <c r="K3029">
        <v>0</v>
      </c>
      <c r="L3029">
        <v>0</v>
      </c>
      <c r="M3029">
        <v>25</v>
      </c>
      <c r="N3029">
        <v>0</v>
      </c>
      <c r="O3029">
        <v>0</v>
      </c>
      <c r="P3029">
        <v>0</v>
      </c>
      <c r="Q3029">
        <v>0</v>
      </c>
    </row>
    <row r="3030" spans="1:17" x14ac:dyDescent="0.2">
      <c r="A3030" t="s">
        <v>20768</v>
      </c>
      <c r="B3030" t="s">
        <v>88</v>
      </c>
      <c r="C3030" t="s">
        <v>249</v>
      </c>
      <c r="D3030" t="s">
        <v>17736</v>
      </c>
      <c r="E3030" t="s">
        <v>81</v>
      </c>
      <c r="F3030" t="s">
        <v>4941</v>
      </c>
      <c r="G3030">
        <v>0</v>
      </c>
      <c r="H3030">
        <v>25</v>
      </c>
      <c r="I3030">
        <v>1</v>
      </c>
      <c r="J3030">
        <v>24</v>
      </c>
      <c r="K3030">
        <v>0</v>
      </c>
      <c r="L3030">
        <v>0</v>
      </c>
      <c r="M3030">
        <v>0</v>
      </c>
      <c r="N3030">
        <v>0</v>
      </c>
      <c r="O3030">
        <v>0</v>
      </c>
      <c r="P3030">
        <v>0</v>
      </c>
      <c r="Q3030">
        <v>0</v>
      </c>
    </row>
    <row r="3031" spans="1:17" x14ac:dyDescent="0.2">
      <c r="A3031" t="s">
        <v>20769</v>
      </c>
      <c r="B3031" t="s">
        <v>88</v>
      </c>
      <c r="C3031" t="s">
        <v>249</v>
      </c>
      <c r="D3031" t="s">
        <v>17736</v>
      </c>
      <c r="E3031" t="s">
        <v>81</v>
      </c>
      <c r="F3031" t="s">
        <v>4943</v>
      </c>
      <c r="G3031">
        <v>0</v>
      </c>
      <c r="H3031">
        <v>0</v>
      </c>
      <c r="I3031">
        <v>0</v>
      </c>
      <c r="J3031">
        <v>0</v>
      </c>
      <c r="K3031">
        <v>0</v>
      </c>
      <c r="L3031">
        <v>0</v>
      </c>
      <c r="M3031">
        <v>25</v>
      </c>
      <c r="N3031">
        <v>0</v>
      </c>
      <c r="O3031">
        <v>0</v>
      </c>
      <c r="P3031">
        <v>0</v>
      </c>
      <c r="Q3031">
        <v>0</v>
      </c>
    </row>
    <row r="3032" spans="1:17" x14ac:dyDescent="0.2">
      <c r="A3032" t="s">
        <v>20770</v>
      </c>
      <c r="B3032" t="s">
        <v>88</v>
      </c>
      <c r="C3032" t="s">
        <v>249</v>
      </c>
      <c r="D3032" t="s">
        <v>17736</v>
      </c>
      <c r="E3032" t="s">
        <v>81</v>
      </c>
      <c r="F3032" t="s">
        <v>4925</v>
      </c>
      <c r="G3032">
        <v>0</v>
      </c>
      <c r="H3032">
        <v>0</v>
      </c>
      <c r="I3032">
        <v>0</v>
      </c>
      <c r="J3032">
        <v>0</v>
      </c>
      <c r="K3032">
        <v>0</v>
      </c>
      <c r="L3032">
        <v>0</v>
      </c>
      <c r="M3032">
        <v>0</v>
      </c>
      <c r="N3032">
        <v>24</v>
      </c>
      <c r="O3032">
        <v>24</v>
      </c>
      <c r="P3032">
        <v>0</v>
      </c>
      <c r="Q3032">
        <v>0</v>
      </c>
    </row>
    <row r="3033" spans="1:17" x14ac:dyDescent="0.2">
      <c r="A3033" t="s">
        <v>20771</v>
      </c>
      <c r="B3033" t="s">
        <v>88</v>
      </c>
      <c r="C3033" t="s">
        <v>249</v>
      </c>
      <c r="D3033" t="s">
        <v>17736</v>
      </c>
      <c r="E3033" t="s">
        <v>81</v>
      </c>
      <c r="F3033" t="s">
        <v>4927</v>
      </c>
      <c r="G3033">
        <v>0</v>
      </c>
      <c r="H3033">
        <v>0</v>
      </c>
      <c r="I3033">
        <v>0</v>
      </c>
      <c r="J3033">
        <v>0</v>
      </c>
      <c r="K3033">
        <v>0</v>
      </c>
      <c r="L3033">
        <v>0</v>
      </c>
      <c r="M3033">
        <v>0</v>
      </c>
      <c r="N3033">
        <v>20</v>
      </c>
      <c r="O3033">
        <v>20</v>
      </c>
      <c r="P3033">
        <v>0</v>
      </c>
      <c r="Q3033">
        <v>0</v>
      </c>
    </row>
    <row r="3034" spans="1:17" x14ac:dyDescent="0.2">
      <c r="A3034" t="s">
        <v>20772</v>
      </c>
      <c r="B3034" t="s">
        <v>88</v>
      </c>
      <c r="C3034" t="s">
        <v>249</v>
      </c>
      <c r="D3034" t="s">
        <v>17736</v>
      </c>
      <c r="E3034" t="s">
        <v>81</v>
      </c>
      <c r="F3034" t="s">
        <v>17734</v>
      </c>
      <c r="G3034">
        <v>25</v>
      </c>
      <c r="H3034">
        <v>0</v>
      </c>
      <c r="I3034">
        <v>0</v>
      </c>
      <c r="J3034">
        <v>0</v>
      </c>
      <c r="K3034">
        <v>0</v>
      </c>
      <c r="L3034">
        <v>0</v>
      </c>
      <c r="M3034">
        <v>0</v>
      </c>
      <c r="N3034">
        <v>0</v>
      </c>
      <c r="O3034">
        <v>0</v>
      </c>
      <c r="P3034">
        <v>0</v>
      </c>
      <c r="Q3034">
        <v>0</v>
      </c>
    </row>
    <row r="3035" spans="1:17" x14ac:dyDescent="0.2">
      <c r="A3035" t="s">
        <v>20773</v>
      </c>
      <c r="B3035" t="s">
        <v>88</v>
      </c>
      <c r="C3035" t="s">
        <v>249</v>
      </c>
      <c r="D3035" t="s">
        <v>17748</v>
      </c>
      <c r="E3035" t="s">
        <v>83</v>
      </c>
      <c r="F3035" t="s">
        <v>17749</v>
      </c>
      <c r="G3035">
        <v>0</v>
      </c>
      <c r="H3035">
        <v>0</v>
      </c>
      <c r="I3035">
        <v>0</v>
      </c>
      <c r="J3035">
        <v>0</v>
      </c>
      <c r="K3035">
        <v>0</v>
      </c>
      <c r="L3035">
        <v>0</v>
      </c>
      <c r="M3035">
        <v>0</v>
      </c>
      <c r="N3035">
        <v>5</v>
      </c>
      <c r="O3035">
        <v>5</v>
      </c>
      <c r="P3035">
        <v>0</v>
      </c>
      <c r="Q3035">
        <v>0</v>
      </c>
    </row>
    <row r="3036" spans="1:17" x14ac:dyDescent="0.2">
      <c r="A3036" t="s">
        <v>20774</v>
      </c>
      <c r="B3036" t="s">
        <v>88</v>
      </c>
      <c r="C3036" t="s">
        <v>249</v>
      </c>
      <c r="D3036" t="s">
        <v>17748</v>
      </c>
      <c r="E3036" t="s">
        <v>83</v>
      </c>
      <c r="F3036" t="s">
        <v>17734</v>
      </c>
      <c r="G3036">
        <v>5</v>
      </c>
      <c r="H3036">
        <v>0</v>
      </c>
      <c r="I3036">
        <v>0</v>
      </c>
      <c r="J3036">
        <v>0</v>
      </c>
      <c r="K3036">
        <v>0</v>
      </c>
      <c r="L3036">
        <v>0</v>
      </c>
      <c r="M3036">
        <v>0</v>
      </c>
      <c r="N3036">
        <v>0</v>
      </c>
      <c r="O3036">
        <v>0</v>
      </c>
      <c r="P3036">
        <v>0</v>
      </c>
      <c r="Q3036">
        <v>0</v>
      </c>
    </row>
    <row r="3037" spans="1:17" x14ac:dyDescent="0.2">
      <c r="A3037" t="s">
        <v>20775</v>
      </c>
      <c r="B3037" t="s">
        <v>88</v>
      </c>
      <c r="C3037" t="s">
        <v>249</v>
      </c>
      <c r="D3037" t="s">
        <v>17748</v>
      </c>
      <c r="E3037" t="s">
        <v>81</v>
      </c>
      <c r="F3037" t="s">
        <v>17749</v>
      </c>
      <c r="G3037">
        <v>0</v>
      </c>
      <c r="H3037">
        <v>0</v>
      </c>
      <c r="I3037">
        <v>0</v>
      </c>
      <c r="J3037">
        <v>0</v>
      </c>
      <c r="K3037">
        <v>0</v>
      </c>
      <c r="L3037">
        <v>0</v>
      </c>
      <c r="M3037">
        <v>0</v>
      </c>
      <c r="N3037">
        <v>2</v>
      </c>
      <c r="O3037">
        <v>2</v>
      </c>
      <c r="P3037">
        <v>0</v>
      </c>
      <c r="Q3037">
        <v>0</v>
      </c>
    </row>
    <row r="3038" spans="1:17" x14ac:dyDescent="0.2">
      <c r="A3038" t="s">
        <v>20776</v>
      </c>
      <c r="B3038" t="s">
        <v>88</v>
      </c>
      <c r="C3038" t="s">
        <v>249</v>
      </c>
      <c r="D3038" t="s">
        <v>17748</v>
      </c>
      <c r="E3038" t="s">
        <v>81</v>
      </c>
      <c r="F3038" t="s">
        <v>17734</v>
      </c>
      <c r="G3038">
        <v>2</v>
      </c>
      <c r="H3038">
        <v>0</v>
      </c>
      <c r="I3038">
        <v>0</v>
      </c>
      <c r="J3038">
        <v>0</v>
      </c>
      <c r="K3038">
        <v>0</v>
      </c>
      <c r="L3038">
        <v>0</v>
      </c>
      <c r="M3038">
        <v>0</v>
      </c>
      <c r="N3038">
        <v>0</v>
      </c>
      <c r="O3038">
        <v>0</v>
      </c>
      <c r="P3038">
        <v>0</v>
      </c>
      <c r="Q3038">
        <v>0</v>
      </c>
    </row>
    <row r="3039" spans="1:17" x14ac:dyDescent="0.2">
      <c r="A3039" t="s">
        <v>20777</v>
      </c>
      <c r="B3039" t="s">
        <v>88</v>
      </c>
      <c r="C3039" t="s">
        <v>249</v>
      </c>
      <c r="D3039" t="s">
        <v>17754</v>
      </c>
      <c r="E3039" t="s">
        <v>83</v>
      </c>
      <c r="F3039" t="s">
        <v>17734</v>
      </c>
      <c r="G3039">
        <v>2</v>
      </c>
      <c r="H3039">
        <v>0</v>
      </c>
      <c r="I3039">
        <v>0</v>
      </c>
      <c r="J3039">
        <v>0</v>
      </c>
      <c r="K3039">
        <v>0</v>
      </c>
      <c r="L3039">
        <v>0</v>
      </c>
      <c r="M3039">
        <v>0</v>
      </c>
      <c r="N3039">
        <v>0</v>
      </c>
      <c r="O3039">
        <v>0</v>
      </c>
      <c r="P3039">
        <v>0</v>
      </c>
      <c r="Q3039">
        <v>0</v>
      </c>
    </row>
    <row r="3040" spans="1:17" x14ac:dyDescent="0.2">
      <c r="A3040" t="s">
        <v>20778</v>
      </c>
      <c r="B3040" t="s">
        <v>88</v>
      </c>
      <c r="C3040" t="s">
        <v>250</v>
      </c>
      <c r="D3040" t="s">
        <v>17736</v>
      </c>
      <c r="E3040" t="s">
        <v>81</v>
      </c>
      <c r="F3040" t="s">
        <v>4929</v>
      </c>
      <c r="G3040">
        <v>0</v>
      </c>
      <c r="H3040">
        <v>3</v>
      </c>
      <c r="I3040">
        <v>1</v>
      </c>
      <c r="J3040">
        <v>2</v>
      </c>
      <c r="K3040">
        <v>0</v>
      </c>
      <c r="L3040">
        <v>0</v>
      </c>
      <c r="M3040">
        <v>0</v>
      </c>
      <c r="N3040">
        <v>0</v>
      </c>
      <c r="O3040">
        <v>0</v>
      </c>
      <c r="P3040">
        <v>0</v>
      </c>
      <c r="Q3040">
        <v>0</v>
      </c>
    </row>
    <row r="3041" spans="1:17" x14ac:dyDescent="0.2">
      <c r="A3041" t="s">
        <v>20779</v>
      </c>
      <c r="B3041" t="s">
        <v>88</v>
      </c>
      <c r="C3041" t="s">
        <v>250</v>
      </c>
      <c r="D3041" t="s">
        <v>17736</v>
      </c>
      <c r="E3041" t="s">
        <v>81</v>
      </c>
      <c r="F3041" t="s">
        <v>4931</v>
      </c>
      <c r="G3041">
        <v>0</v>
      </c>
      <c r="H3041">
        <v>3</v>
      </c>
      <c r="I3041">
        <v>1</v>
      </c>
      <c r="J3041">
        <v>2</v>
      </c>
      <c r="K3041">
        <v>0</v>
      </c>
      <c r="L3041">
        <v>0</v>
      </c>
      <c r="M3041">
        <v>0</v>
      </c>
      <c r="N3041">
        <v>0</v>
      </c>
      <c r="O3041">
        <v>0</v>
      </c>
      <c r="P3041">
        <v>0</v>
      </c>
      <c r="Q3041">
        <v>0</v>
      </c>
    </row>
    <row r="3042" spans="1:17" x14ac:dyDescent="0.2">
      <c r="A3042" t="s">
        <v>20780</v>
      </c>
      <c r="B3042" t="s">
        <v>88</v>
      </c>
      <c r="C3042" t="s">
        <v>250</v>
      </c>
      <c r="D3042" t="s">
        <v>17736</v>
      </c>
      <c r="E3042" t="s">
        <v>81</v>
      </c>
      <c r="F3042" t="s">
        <v>4933</v>
      </c>
      <c r="G3042">
        <v>0</v>
      </c>
      <c r="H3042">
        <v>0</v>
      </c>
      <c r="I3042">
        <v>0</v>
      </c>
      <c r="J3042">
        <v>0</v>
      </c>
      <c r="K3042">
        <v>0</v>
      </c>
      <c r="L3042">
        <v>0</v>
      </c>
      <c r="M3042">
        <v>3</v>
      </c>
      <c r="N3042">
        <v>0</v>
      </c>
      <c r="O3042">
        <v>0</v>
      </c>
      <c r="P3042">
        <v>0</v>
      </c>
      <c r="Q3042">
        <v>0</v>
      </c>
    </row>
    <row r="3043" spans="1:17" x14ac:dyDescent="0.2">
      <c r="A3043" t="s">
        <v>20781</v>
      </c>
      <c r="B3043" t="s">
        <v>88</v>
      </c>
      <c r="C3043" t="s">
        <v>250</v>
      </c>
      <c r="D3043" t="s">
        <v>17736</v>
      </c>
      <c r="E3043" t="s">
        <v>81</v>
      </c>
      <c r="F3043" t="s">
        <v>4935</v>
      </c>
      <c r="G3043">
        <v>0</v>
      </c>
      <c r="H3043">
        <v>3</v>
      </c>
      <c r="I3043">
        <v>1</v>
      </c>
      <c r="J3043">
        <v>2</v>
      </c>
      <c r="K3043">
        <v>0</v>
      </c>
      <c r="L3043">
        <v>0</v>
      </c>
      <c r="M3043">
        <v>0</v>
      </c>
      <c r="N3043">
        <v>0</v>
      </c>
      <c r="O3043">
        <v>0</v>
      </c>
      <c r="P3043">
        <v>0</v>
      </c>
      <c r="Q3043">
        <v>0</v>
      </c>
    </row>
    <row r="3044" spans="1:17" x14ac:dyDescent="0.2">
      <c r="A3044" t="s">
        <v>20782</v>
      </c>
      <c r="B3044" t="s">
        <v>88</v>
      </c>
      <c r="C3044" t="s">
        <v>250</v>
      </c>
      <c r="D3044" t="s">
        <v>17736</v>
      </c>
      <c r="E3044" t="s">
        <v>81</v>
      </c>
      <c r="F3044" t="s">
        <v>4937</v>
      </c>
      <c r="G3044">
        <v>0</v>
      </c>
      <c r="H3044">
        <v>3</v>
      </c>
      <c r="I3044">
        <v>1</v>
      </c>
      <c r="J3044">
        <v>2</v>
      </c>
      <c r="K3044">
        <v>0</v>
      </c>
      <c r="L3044">
        <v>0</v>
      </c>
      <c r="M3044">
        <v>0</v>
      </c>
      <c r="N3044">
        <v>0</v>
      </c>
      <c r="O3044">
        <v>0</v>
      </c>
      <c r="P3044">
        <v>0</v>
      </c>
      <c r="Q3044">
        <v>0</v>
      </c>
    </row>
    <row r="3045" spans="1:17" x14ac:dyDescent="0.2">
      <c r="A3045" t="s">
        <v>20783</v>
      </c>
      <c r="B3045" t="s">
        <v>88</v>
      </c>
      <c r="C3045" t="s">
        <v>250</v>
      </c>
      <c r="D3045" t="s">
        <v>17736</v>
      </c>
      <c r="E3045" t="s">
        <v>81</v>
      </c>
      <c r="F3045" t="s">
        <v>4939</v>
      </c>
      <c r="G3045">
        <v>0</v>
      </c>
      <c r="H3045">
        <v>0</v>
      </c>
      <c r="I3045">
        <v>0</v>
      </c>
      <c r="J3045">
        <v>0</v>
      </c>
      <c r="K3045">
        <v>0</v>
      </c>
      <c r="L3045">
        <v>0</v>
      </c>
      <c r="M3045">
        <v>3</v>
      </c>
      <c r="N3045">
        <v>0</v>
      </c>
      <c r="O3045">
        <v>0</v>
      </c>
      <c r="P3045">
        <v>0</v>
      </c>
      <c r="Q3045">
        <v>0</v>
      </c>
    </row>
    <row r="3046" spans="1:17" x14ac:dyDescent="0.2">
      <c r="A3046" t="s">
        <v>20784</v>
      </c>
      <c r="B3046" t="s">
        <v>88</v>
      </c>
      <c r="C3046" t="s">
        <v>250</v>
      </c>
      <c r="D3046" t="s">
        <v>17736</v>
      </c>
      <c r="E3046" t="s">
        <v>81</v>
      </c>
      <c r="F3046" t="s">
        <v>4941</v>
      </c>
      <c r="G3046">
        <v>0</v>
      </c>
      <c r="H3046">
        <v>3</v>
      </c>
      <c r="I3046">
        <v>1</v>
      </c>
      <c r="J3046">
        <v>2</v>
      </c>
      <c r="K3046">
        <v>0</v>
      </c>
      <c r="L3046">
        <v>0</v>
      </c>
      <c r="M3046">
        <v>0</v>
      </c>
      <c r="N3046">
        <v>0</v>
      </c>
      <c r="O3046">
        <v>0</v>
      </c>
      <c r="P3046">
        <v>0</v>
      </c>
      <c r="Q3046">
        <v>0</v>
      </c>
    </row>
    <row r="3047" spans="1:17" x14ac:dyDescent="0.2">
      <c r="A3047" t="s">
        <v>20785</v>
      </c>
      <c r="B3047" t="s">
        <v>88</v>
      </c>
      <c r="C3047" t="s">
        <v>250</v>
      </c>
      <c r="D3047" t="s">
        <v>17736</v>
      </c>
      <c r="E3047" t="s">
        <v>81</v>
      </c>
      <c r="F3047" t="s">
        <v>4943</v>
      </c>
      <c r="G3047">
        <v>0</v>
      </c>
      <c r="H3047">
        <v>0</v>
      </c>
      <c r="I3047">
        <v>0</v>
      </c>
      <c r="J3047">
        <v>0</v>
      </c>
      <c r="K3047">
        <v>0</v>
      </c>
      <c r="L3047">
        <v>0</v>
      </c>
      <c r="M3047">
        <v>3</v>
      </c>
      <c r="N3047">
        <v>0</v>
      </c>
      <c r="O3047">
        <v>0</v>
      </c>
      <c r="P3047">
        <v>0</v>
      </c>
      <c r="Q3047">
        <v>0</v>
      </c>
    </row>
    <row r="3048" spans="1:17" x14ac:dyDescent="0.2">
      <c r="A3048" t="s">
        <v>20786</v>
      </c>
      <c r="B3048" t="s">
        <v>88</v>
      </c>
      <c r="C3048" t="s">
        <v>250</v>
      </c>
      <c r="D3048" t="s">
        <v>17736</v>
      </c>
      <c r="E3048" t="s">
        <v>81</v>
      </c>
      <c r="F3048" t="s">
        <v>4925</v>
      </c>
      <c r="G3048">
        <v>0</v>
      </c>
      <c r="H3048">
        <v>0</v>
      </c>
      <c r="I3048">
        <v>0</v>
      </c>
      <c r="J3048">
        <v>0</v>
      </c>
      <c r="K3048">
        <v>0</v>
      </c>
      <c r="L3048">
        <v>0</v>
      </c>
      <c r="M3048">
        <v>0</v>
      </c>
      <c r="N3048">
        <v>3</v>
      </c>
      <c r="O3048">
        <v>3</v>
      </c>
      <c r="P3048">
        <v>0</v>
      </c>
      <c r="Q3048">
        <v>0</v>
      </c>
    </row>
    <row r="3049" spans="1:17" x14ac:dyDescent="0.2">
      <c r="A3049" t="s">
        <v>20787</v>
      </c>
      <c r="B3049" t="s">
        <v>88</v>
      </c>
      <c r="C3049" t="s">
        <v>250</v>
      </c>
      <c r="D3049" t="s">
        <v>17736</v>
      </c>
      <c r="E3049" t="s">
        <v>81</v>
      </c>
      <c r="F3049" t="s">
        <v>4927</v>
      </c>
      <c r="G3049">
        <v>0</v>
      </c>
      <c r="H3049">
        <v>0</v>
      </c>
      <c r="I3049">
        <v>0</v>
      </c>
      <c r="J3049">
        <v>0</v>
      </c>
      <c r="K3049">
        <v>0</v>
      </c>
      <c r="L3049">
        <v>0</v>
      </c>
      <c r="M3049">
        <v>0</v>
      </c>
      <c r="N3049">
        <v>3</v>
      </c>
      <c r="O3049">
        <v>3</v>
      </c>
      <c r="P3049">
        <v>0</v>
      </c>
      <c r="Q3049">
        <v>0</v>
      </c>
    </row>
    <row r="3050" spans="1:17" x14ac:dyDescent="0.2">
      <c r="A3050" t="s">
        <v>20788</v>
      </c>
      <c r="B3050" t="s">
        <v>88</v>
      </c>
      <c r="C3050" t="s">
        <v>250</v>
      </c>
      <c r="D3050" t="s">
        <v>17736</v>
      </c>
      <c r="E3050" t="s">
        <v>81</v>
      </c>
      <c r="F3050" t="s">
        <v>17734</v>
      </c>
      <c r="G3050">
        <v>3</v>
      </c>
      <c r="H3050">
        <v>0</v>
      </c>
      <c r="I3050">
        <v>0</v>
      </c>
      <c r="J3050">
        <v>0</v>
      </c>
      <c r="K3050">
        <v>0</v>
      </c>
      <c r="L3050">
        <v>0</v>
      </c>
      <c r="M3050">
        <v>0</v>
      </c>
      <c r="N3050">
        <v>0</v>
      </c>
      <c r="O3050">
        <v>0</v>
      </c>
      <c r="P3050">
        <v>0</v>
      </c>
      <c r="Q3050">
        <v>0</v>
      </c>
    </row>
    <row r="3051" spans="1:17" x14ac:dyDescent="0.2">
      <c r="A3051" t="s">
        <v>20789</v>
      </c>
      <c r="B3051" t="s">
        <v>88</v>
      </c>
      <c r="C3051" t="s">
        <v>250</v>
      </c>
      <c r="D3051" t="s">
        <v>17748</v>
      </c>
      <c r="E3051" t="s">
        <v>83</v>
      </c>
      <c r="F3051" t="s">
        <v>17749</v>
      </c>
      <c r="G3051">
        <v>0</v>
      </c>
      <c r="H3051">
        <v>0</v>
      </c>
      <c r="I3051">
        <v>0</v>
      </c>
      <c r="J3051">
        <v>0</v>
      </c>
      <c r="K3051">
        <v>0</v>
      </c>
      <c r="L3051">
        <v>0</v>
      </c>
      <c r="M3051">
        <v>0</v>
      </c>
      <c r="N3051">
        <v>3</v>
      </c>
      <c r="O3051">
        <v>2</v>
      </c>
      <c r="P3051">
        <v>1</v>
      </c>
      <c r="Q3051">
        <v>0</v>
      </c>
    </row>
    <row r="3052" spans="1:17" x14ac:dyDescent="0.2">
      <c r="A3052" t="s">
        <v>20790</v>
      </c>
      <c r="B3052" t="s">
        <v>86</v>
      </c>
      <c r="C3052" t="s">
        <v>129</v>
      </c>
      <c r="D3052" t="s">
        <v>17736</v>
      </c>
      <c r="E3052" t="s">
        <v>81</v>
      </c>
      <c r="F3052" t="s">
        <v>4929</v>
      </c>
      <c r="G3052">
        <v>0</v>
      </c>
      <c r="H3052">
        <v>37</v>
      </c>
      <c r="I3052">
        <v>5</v>
      </c>
      <c r="J3052">
        <v>31</v>
      </c>
      <c r="K3052">
        <v>1</v>
      </c>
      <c r="L3052">
        <v>0</v>
      </c>
      <c r="M3052">
        <v>0</v>
      </c>
      <c r="N3052">
        <v>0</v>
      </c>
      <c r="O3052">
        <v>0</v>
      </c>
      <c r="P3052">
        <v>0</v>
      </c>
      <c r="Q3052">
        <v>0</v>
      </c>
    </row>
    <row r="3053" spans="1:17" x14ac:dyDescent="0.2">
      <c r="A3053" t="s">
        <v>20791</v>
      </c>
      <c r="B3053" t="s">
        <v>86</v>
      </c>
      <c r="C3053" t="s">
        <v>129</v>
      </c>
      <c r="D3053" t="s">
        <v>17736</v>
      </c>
      <c r="E3053" t="s">
        <v>81</v>
      </c>
      <c r="F3053" t="s">
        <v>4931</v>
      </c>
      <c r="G3053">
        <v>0</v>
      </c>
      <c r="H3053">
        <v>37</v>
      </c>
      <c r="I3053">
        <v>5</v>
      </c>
      <c r="J3053">
        <v>31</v>
      </c>
      <c r="K3053">
        <v>1</v>
      </c>
      <c r="L3053">
        <v>0</v>
      </c>
      <c r="M3053">
        <v>0</v>
      </c>
      <c r="N3053">
        <v>0</v>
      </c>
      <c r="O3053">
        <v>0</v>
      </c>
      <c r="P3053">
        <v>0</v>
      </c>
      <c r="Q3053">
        <v>0</v>
      </c>
    </row>
    <row r="3054" spans="1:17" x14ac:dyDescent="0.2">
      <c r="A3054" t="s">
        <v>20792</v>
      </c>
      <c r="B3054" t="s">
        <v>86</v>
      </c>
      <c r="C3054" t="s">
        <v>129</v>
      </c>
      <c r="D3054" t="s">
        <v>17736</v>
      </c>
      <c r="E3054" t="s">
        <v>81</v>
      </c>
      <c r="F3054" t="s">
        <v>4933</v>
      </c>
      <c r="G3054">
        <v>0</v>
      </c>
      <c r="H3054">
        <v>0</v>
      </c>
      <c r="I3054">
        <v>0</v>
      </c>
      <c r="J3054">
        <v>0</v>
      </c>
      <c r="K3054">
        <v>0</v>
      </c>
      <c r="L3054">
        <v>0</v>
      </c>
      <c r="M3054">
        <v>37</v>
      </c>
      <c r="N3054">
        <v>0</v>
      </c>
      <c r="O3054">
        <v>0</v>
      </c>
      <c r="P3054">
        <v>0</v>
      </c>
      <c r="Q3054">
        <v>0</v>
      </c>
    </row>
    <row r="3055" spans="1:17" x14ac:dyDescent="0.2">
      <c r="A3055" t="s">
        <v>20793</v>
      </c>
      <c r="B3055" t="s">
        <v>86</v>
      </c>
      <c r="C3055" t="s">
        <v>129</v>
      </c>
      <c r="D3055" t="s">
        <v>17736</v>
      </c>
      <c r="E3055" t="s">
        <v>81</v>
      </c>
      <c r="F3055" t="s">
        <v>4935</v>
      </c>
      <c r="G3055">
        <v>0</v>
      </c>
      <c r="H3055">
        <v>37</v>
      </c>
      <c r="I3055">
        <v>5</v>
      </c>
      <c r="J3055">
        <v>31</v>
      </c>
      <c r="K3055">
        <v>1</v>
      </c>
      <c r="L3055">
        <v>0</v>
      </c>
      <c r="M3055">
        <v>0</v>
      </c>
      <c r="N3055">
        <v>0</v>
      </c>
      <c r="O3055">
        <v>0</v>
      </c>
      <c r="P3055">
        <v>0</v>
      </c>
      <c r="Q3055">
        <v>0</v>
      </c>
    </row>
    <row r="3056" spans="1:17" x14ac:dyDescent="0.2">
      <c r="A3056" t="s">
        <v>20794</v>
      </c>
      <c r="B3056" t="s">
        <v>86</v>
      </c>
      <c r="C3056" t="s">
        <v>129</v>
      </c>
      <c r="D3056" t="s">
        <v>17736</v>
      </c>
      <c r="E3056" t="s">
        <v>81</v>
      </c>
      <c r="F3056" t="s">
        <v>4937</v>
      </c>
      <c r="G3056">
        <v>0</v>
      </c>
      <c r="H3056">
        <v>37</v>
      </c>
      <c r="I3056">
        <v>5</v>
      </c>
      <c r="J3056">
        <v>31</v>
      </c>
      <c r="K3056">
        <v>1</v>
      </c>
      <c r="L3056">
        <v>0</v>
      </c>
      <c r="M3056">
        <v>0</v>
      </c>
      <c r="N3056">
        <v>0</v>
      </c>
      <c r="O3056">
        <v>0</v>
      </c>
      <c r="P3056">
        <v>0</v>
      </c>
      <c r="Q3056">
        <v>0</v>
      </c>
    </row>
    <row r="3057" spans="1:17" x14ac:dyDescent="0.2">
      <c r="A3057" t="s">
        <v>20795</v>
      </c>
      <c r="B3057" t="s">
        <v>86</v>
      </c>
      <c r="C3057" t="s">
        <v>129</v>
      </c>
      <c r="D3057" t="s">
        <v>17736</v>
      </c>
      <c r="E3057" t="s">
        <v>81</v>
      </c>
      <c r="F3057" t="s">
        <v>4939</v>
      </c>
      <c r="G3057">
        <v>0</v>
      </c>
      <c r="H3057">
        <v>0</v>
      </c>
      <c r="I3057">
        <v>0</v>
      </c>
      <c r="J3057">
        <v>0</v>
      </c>
      <c r="K3057">
        <v>0</v>
      </c>
      <c r="L3057">
        <v>0</v>
      </c>
      <c r="M3057">
        <v>37</v>
      </c>
      <c r="N3057">
        <v>0</v>
      </c>
      <c r="O3057">
        <v>0</v>
      </c>
      <c r="P3057">
        <v>0</v>
      </c>
      <c r="Q3057">
        <v>0</v>
      </c>
    </row>
    <row r="3058" spans="1:17" x14ac:dyDescent="0.2">
      <c r="A3058" t="s">
        <v>20796</v>
      </c>
      <c r="B3058" t="s">
        <v>86</v>
      </c>
      <c r="C3058" t="s">
        <v>129</v>
      </c>
      <c r="D3058" t="s">
        <v>17736</v>
      </c>
      <c r="E3058" t="s">
        <v>81</v>
      </c>
      <c r="F3058" t="s">
        <v>4941</v>
      </c>
      <c r="G3058">
        <v>0</v>
      </c>
      <c r="H3058">
        <v>37</v>
      </c>
      <c r="I3058">
        <v>5</v>
      </c>
      <c r="J3058">
        <v>31</v>
      </c>
      <c r="K3058">
        <v>1</v>
      </c>
      <c r="L3058">
        <v>0</v>
      </c>
      <c r="M3058">
        <v>0</v>
      </c>
      <c r="N3058">
        <v>0</v>
      </c>
      <c r="O3058">
        <v>0</v>
      </c>
      <c r="P3058">
        <v>0</v>
      </c>
      <c r="Q3058">
        <v>0</v>
      </c>
    </row>
    <row r="3059" spans="1:17" x14ac:dyDescent="0.2">
      <c r="A3059" t="s">
        <v>20797</v>
      </c>
      <c r="B3059" t="s">
        <v>86</v>
      </c>
      <c r="C3059" t="s">
        <v>129</v>
      </c>
      <c r="D3059" t="s">
        <v>17736</v>
      </c>
      <c r="E3059" t="s">
        <v>81</v>
      </c>
      <c r="F3059" t="s">
        <v>4943</v>
      </c>
      <c r="G3059">
        <v>0</v>
      </c>
      <c r="H3059">
        <v>0</v>
      </c>
      <c r="I3059">
        <v>0</v>
      </c>
      <c r="J3059">
        <v>0</v>
      </c>
      <c r="K3059">
        <v>0</v>
      </c>
      <c r="L3059">
        <v>0</v>
      </c>
      <c r="M3059">
        <v>37</v>
      </c>
      <c r="N3059">
        <v>0</v>
      </c>
      <c r="O3059">
        <v>0</v>
      </c>
      <c r="P3059">
        <v>0</v>
      </c>
      <c r="Q3059">
        <v>0</v>
      </c>
    </row>
    <row r="3060" spans="1:17" x14ac:dyDescent="0.2">
      <c r="A3060" t="s">
        <v>20798</v>
      </c>
      <c r="B3060" t="s">
        <v>86</v>
      </c>
      <c r="C3060" t="s">
        <v>129</v>
      </c>
      <c r="D3060" t="s">
        <v>17736</v>
      </c>
      <c r="E3060" t="s">
        <v>81</v>
      </c>
      <c r="F3060" t="s">
        <v>4925</v>
      </c>
      <c r="G3060">
        <v>0</v>
      </c>
      <c r="H3060">
        <v>0</v>
      </c>
      <c r="I3060">
        <v>0</v>
      </c>
      <c r="J3060">
        <v>0</v>
      </c>
      <c r="K3060">
        <v>0</v>
      </c>
      <c r="L3060">
        <v>0</v>
      </c>
      <c r="M3060">
        <v>0</v>
      </c>
      <c r="N3060">
        <v>35</v>
      </c>
      <c r="O3060">
        <v>35</v>
      </c>
      <c r="P3060">
        <v>0</v>
      </c>
      <c r="Q3060">
        <v>0</v>
      </c>
    </row>
    <row r="3061" spans="1:17" x14ac:dyDescent="0.2">
      <c r="A3061" t="s">
        <v>20799</v>
      </c>
      <c r="B3061" t="s">
        <v>86</v>
      </c>
      <c r="C3061" t="s">
        <v>129</v>
      </c>
      <c r="D3061" t="s">
        <v>17736</v>
      </c>
      <c r="E3061" t="s">
        <v>81</v>
      </c>
      <c r="F3061" t="s">
        <v>4927</v>
      </c>
      <c r="G3061">
        <v>0</v>
      </c>
      <c r="H3061">
        <v>0</v>
      </c>
      <c r="I3061">
        <v>0</v>
      </c>
      <c r="J3061">
        <v>0</v>
      </c>
      <c r="K3061">
        <v>0</v>
      </c>
      <c r="L3061">
        <v>0</v>
      </c>
      <c r="M3061">
        <v>0</v>
      </c>
      <c r="N3061">
        <v>33</v>
      </c>
      <c r="O3061">
        <v>33</v>
      </c>
      <c r="P3061">
        <v>0</v>
      </c>
      <c r="Q3061">
        <v>0</v>
      </c>
    </row>
    <row r="3062" spans="1:17" x14ac:dyDescent="0.2">
      <c r="A3062" t="s">
        <v>20800</v>
      </c>
      <c r="B3062" t="s">
        <v>86</v>
      </c>
      <c r="C3062" t="s">
        <v>129</v>
      </c>
      <c r="D3062" t="s">
        <v>17736</v>
      </c>
      <c r="E3062" t="s">
        <v>81</v>
      </c>
      <c r="F3062" t="s">
        <v>17734</v>
      </c>
      <c r="G3062">
        <v>37</v>
      </c>
      <c r="H3062">
        <v>0</v>
      </c>
      <c r="I3062">
        <v>0</v>
      </c>
      <c r="J3062">
        <v>0</v>
      </c>
      <c r="K3062">
        <v>0</v>
      </c>
      <c r="L3062">
        <v>0</v>
      </c>
      <c r="M3062">
        <v>0</v>
      </c>
      <c r="N3062">
        <v>0</v>
      </c>
      <c r="O3062">
        <v>0</v>
      </c>
      <c r="P3062">
        <v>0</v>
      </c>
      <c r="Q3062">
        <v>0</v>
      </c>
    </row>
    <row r="3063" spans="1:17" x14ac:dyDescent="0.2">
      <c r="A3063" t="s">
        <v>20801</v>
      </c>
      <c r="B3063" t="s">
        <v>86</v>
      </c>
      <c r="C3063" t="s">
        <v>129</v>
      </c>
      <c r="D3063" t="s">
        <v>17748</v>
      </c>
      <c r="E3063" t="s">
        <v>83</v>
      </c>
      <c r="F3063" t="s">
        <v>17749</v>
      </c>
      <c r="G3063">
        <v>0</v>
      </c>
      <c r="H3063">
        <v>0</v>
      </c>
      <c r="I3063">
        <v>0</v>
      </c>
      <c r="J3063">
        <v>0</v>
      </c>
      <c r="K3063">
        <v>0</v>
      </c>
      <c r="L3063">
        <v>0</v>
      </c>
      <c r="M3063">
        <v>0</v>
      </c>
      <c r="N3063">
        <v>2</v>
      </c>
      <c r="O3063">
        <v>0</v>
      </c>
      <c r="P3063">
        <v>1</v>
      </c>
      <c r="Q3063">
        <v>1</v>
      </c>
    </row>
    <row r="3064" spans="1:17" x14ac:dyDescent="0.2">
      <c r="A3064" t="s">
        <v>20802</v>
      </c>
      <c r="B3064" t="s">
        <v>86</v>
      </c>
      <c r="C3064" t="s">
        <v>129</v>
      </c>
      <c r="D3064" t="s">
        <v>17748</v>
      </c>
      <c r="E3064" t="s">
        <v>83</v>
      </c>
      <c r="F3064" t="s">
        <v>17734</v>
      </c>
      <c r="G3064">
        <v>2</v>
      </c>
      <c r="H3064">
        <v>0</v>
      </c>
      <c r="I3064">
        <v>0</v>
      </c>
      <c r="J3064">
        <v>0</v>
      </c>
      <c r="K3064">
        <v>0</v>
      </c>
      <c r="L3064">
        <v>0</v>
      </c>
      <c r="M3064">
        <v>0</v>
      </c>
      <c r="N3064">
        <v>0</v>
      </c>
      <c r="O3064">
        <v>0</v>
      </c>
      <c r="P3064">
        <v>0</v>
      </c>
      <c r="Q3064">
        <v>0</v>
      </c>
    </row>
    <row r="3065" spans="1:17" x14ac:dyDescent="0.2">
      <c r="A3065" t="s">
        <v>20803</v>
      </c>
      <c r="B3065" t="s">
        <v>86</v>
      </c>
      <c r="C3065" t="s">
        <v>129</v>
      </c>
      <c r="D3065" t="s">
        <v>17748</v>
      </c>
      <c r="E3065" t="s">
        <v>81</v>
      </c>
      <c r="F3065" t="s">
        <v>17749</v>
      </c>
      <c r="G3065">
        <v>0</v>
      </c>
      <c r="H3065">
        <v>0</v>
      </c>
      <c r="I3065">
        <v>0</v>
      </c>
      <c r="J3065">
        <v>0</v>
      </c>
      <c r="K3065">
        <v>0</v>
      </c>
      <c r="L3065">
        <v>0</v>
      </c>
      <c r="M3065">
        <v>0</v>
      </c>
      <c r="N3065">
        <v>3</v>
      </c>
      <c r="O3065">
        <v>3</v>
      </c>
      <c r="P3065">
        <v>0</v>
      </c>
      <c r="Q3065">
        <v>0</v>
      </c>
    </row>
    <row r="3066" spans="1:17" x14ac:dyDescent="0.2">
      <c r="A3066" t="s">
        <v>20804</v>
      </c>
      <c r="B3066" t="s">
        <v>86</v>
      </c>
      <c r="C3066" t="s">
        <v>129</v>
      </c>
      <c r="D3066" t="s">
        <v>17748</v>
      </c>
      <c r="E3066" t="s">
        <v>81</v>
      </c>
      <c r="F3066" t="s">
        <v>17734</v>
      </c>
      <c r="G3066">
        <v>3</v>
      </c>
      <c r="H3066">
        <v>0</v>
      </c>
      <c r="I3066">
        <v>0</v>
      </c>
      <c r="J3066">
        <v>0</v>
      </c>
      <c r="K3066">
        <v>0</v>
      </c>
      <c r="L3066">
        <v>0</v>
      </c>
      <c r="M3066">
        <v>0</v>
      </c>
      <c r="N3066">
        <v>0</v>
      </c>
      <c r="O3066">
        <v>0</v>
      </c>
      <c r="P3066">
        <v>0</v>
      </c>
      <c r="Q3066">
        <v>0</v>
      </c>
    </row>
    <row r="3067" spans="1:17" x14ac:dyDescent="0.2">
      <c r="A3067" t="s">
        <v>20805</v>
      </c>
      <c r="B3067" t="s">
        <v>86</v>
      </c>
      <c r="C3067" t="s">
        <v>129</v>
      </c>
      <c r="D3067" t="s">
        <v>17754</v>
      </c>
      <c r="E3067" t="s">
        <v>83</v>
      </c>
      <c r="F3067" t="s">
        <v>17734</v>
      </c>
      <c r="G3067">
        <v>1</v>
      </c>
      <c r="H3067">
        <v>0</v>
      </c>
      <c r="I3067">
        <v>0</v>
      </c>
      <c r="J3067">
        <v>0</v>
      </c>
      <c r="K3067">
        <v>0</v>
      </c>
      <c r="L3067">
        <v>0</v>
      </c>
      <c r="M3067">
        <v>0</v>
      </c>
      <c r="N3067">
        <v>0</v>
      </c>
      <c r="O3067">
        <v>0</v>
      </c>
      <c r="P3067">
        <v>0</v>
      </c>
      <c r="Q3067">
        <v>0</v>
      </c>
    </row>
    <row r="3068" spans="1:17" x14ac:dyDescent="0.2">
      <c r="A3068" t="s">
        <v>20806</v>
      </c>
      <c r="B3068" t="s">
        <v>86</v>
      </c>
      <c r="C3068" t="s">
        <v>129</v>
      </c>
      <c r="D3068" t="s">
        <v>17754</v>
      </c>
      <c r="E3068" t="s">
        <v>81</v>
      </c>
      <c r="F3068" t="s">
        <v>17734</v>
      </c>
      <c r="G3068">
        <v>2</v>
      </c>
      <c r="H3068">
        <v>0</v>
      </c>
      <c r="I3068">
        <v>0</v>
      </c>
      <c r="J3068">
        <v>0</v>
      </c>
      <c r="K3068">
        <v>0</v>
      </c>
      <c r="L3068">
        <v>0</v>
      </c>
      <c r="M3068">
        <v>0</v>
      </c>
      <c r="N3068">
        <v>0</v>
      </c>
      <c r="O3068">
        <v>0</v>
      </c>
      <c r="P3068">
        <v>0</v>
      </c>
      <c r="Q3068">
        <v>0</v>
      </c>
    </row>
    <row r="3069" spans="1:17" x14ac:dyDescent="0.2">
      <c r="A3069" t="s">
        <v>20807</v>
      </c>
      <c r="B3069" t="s">
        <v>86</v>
      </c>
      <c r="C3069" t="s">
        <v>130</v>
      </c>
      <c r="D3069" t="s">
        <v>17768</v>
      </c>
      <c r="E3069" t="s">
        <v>83</v>
      </c>
      <c r="F3069" t="s">
        <v>17734</v>
      </c>
      <c r="G3069">
        <v>1</v>
      </c>
      <c r="H3069">
        <v>0</v>
      </c>
      <c r="I3069">
        <v>0</v>
      </c>
      <c r="J3069">
        <v>0</v>
      </c>
      <c r="K3069">
        <v>0</v>
      </c>
      <c r="L3069">
        <v>0</v>
      </c>
      <c r="M3069">
        <v>0</v>
      </c>
      <c r="N3069">
        <v>0</v>
      </c>
      <c r="O3069">
        <v>0</v>
      </c>
      <c r="P3069">
        <v>0</v>
      </c>
      <c r="Q3069">
        <v>0</v>
      </c>
    </row>
    <row r="3070" spans="1:17" x14ac:dyDescent="0.2">
      <c r="A3070" t="s">
        <v>20808</v>
      </c>
      <c r="B3070" t="s">
        <v>86</v>
      </c>
      <c r="C3070" t="s">
        <v>130</v>
      </c>
      <c r="D3070" t="s">
        <v>17768</v>
      </c>
      <c r="E3070" t="s">
        <v>81</v>
      </c>
      <c r="F3070" t="s">
        <v>17734</v>
      </c>
      <c r="G3070">
        <v>2</v>
      </c>
      <c r="H3070">
        <v>0</v>
      </c>
      <c r="I3070">
        <v>0</v>
      </c>
      <c r="J3070">
        <v>0</v>
      </c>
      <c r="K3070">
        <v>0</v>
      </c>
      <c r="L3070">
        <v>0</v>
      </c>
      <c r="M3070">
        <v>0</v>
      </c>
      <c r="N3070">
        <v>0</v>
      </c>
      <c r="O3070">
        <v>0</v>
      </c>
      <c r="P3070">
        <v>0</v>
      </c>
      <c r="Q3070">
        <v>0</v>
      </c>
    </row>
    <row r="3071" spans="1:17" x14ac:dyDescent="0.2">
      <c r="A3071" t="s">
        <v>20809</v>
      </c>
      <c r="B3071" t="s">
        <v>86</v>
      </c>
      <c r="C3071" t="s">
        <v>130</v>
      </c>
      <c r="D3071" t="s">
        <v>17736</v>
      </c>
      <c r="E3071" t="s">
        <v>83</v>
      </c>
      <c r="F3071" t="s">
        <v>4929</v>
      </c>
      <c r="G3071">
        <v>0</v>
      </c>
      <c r="H3071">
        <v>32</v>
      </c>
      <c r="I3071">
        <v>2</v>
      </c>
      <c r="J3071">
        <v>24</v>
      </c>
      <c r="K3071">
        <v>4</v>
      </c>
      <c r="L3071">
        <v>2</v>
      </c>
      <c r="M3071">
        <v>0</v>
      </c>
      <c r="N3071">
        <v>0</v>
      </c>
      <c r="O3071">
        <v>0</v>
      </c>
      <c r="P3071">
        <v>0</v>
      </c>
      <c r="Q3071">
        <v>0</v>
      </c>
    </row>
    <row r="3072" spans="1:17" x14ac:dyDescent="0.2">
      <c r="A3072" t="s">
        <v>20810</v>
      </c>
      <c r="B3072" t="s">
        <v>86</v>
      </c>
      <c r="C3072" t="s">
        <v>130</v>
      </c>
      <c r="D3072" t="s">
        <v>17736</v>
      </c>
      <c r="E3072" t="s">
        <v>83</v>
      </c>
      <c r="F3072" t="s">
        <v>4931</v>
      </c>
      <c r="G3072">
        <v>0</v>
      </c>
      <c r="H3072">
        <v>32</v>
      </c>
      <c r="I3072">
        <v>2</v>
      </c>
      <c r="J3072">
        <v>22</v>
      </c>
      <c r="K3072">
        <v>2</v>
      </c>
      <c r="L3072">
        <v>6</v>
      </c>
      <c r="M3072">
        <v>0</v>
      </c>
      <c r="N3072">
        <v>0</v>
      </c>
      <c r="O3072">
        <v>0</v>
      </c>
      <c r="P3072">
        <v>0</v>
      </c>
      <c r="Q3072">
        <v>0</v>
      </c>
    </row>
    <row r="3073" spans="1:17" x14ac:dyDescent="0.2">
      <c r="A3073" t="s">
        <v>20811</v>
      </c>
      <c r="B3073" t="s">
        <v>86</v>
      </c>
      <c r="C3073" t="s">
        <v>130</v>
      </c>
      <c r="D3073" t="s">
        <v>17736</v>
      </c>
      <c r="E3073" t="s">
        <v>83</v>
      </c>
      <c r="F3073" t="s">
        <v>4933</v>
      </c>
      <c r="G3073">
        <v>0</v>
      </c>
      <c r="H3073">
        <v>0</v>
      </c>
      <c r="I3073">
        <v>0</v>
      </c>
      <c r="J3073">
        <v>0</v>
      </c>
      <c r="K3073">
        <v>0</v>
      </c>
      <c r="L3073">
        <v>0</v>
      </c>
      <c r="M3073">
        <v>32</v>
      </c>
      <c r="N3073">
        <v>0</v>
      </c>
      <c r="O3073">
        <v>0</v>
      </c>
      <c r="P3073">
        <v>0</v>
      </c>
      <c r="Q3073">
        <v>0</v>
      </c>
    </row>
    <row r="3074" spans="1:17" x14ac:dyDescent="0.2">
      <c r="A3074" t="s">
        <v>20812</v>
      </c>
      <c r="B3074" t="s">
        <v>86</v>
      </c>
      <c r="C3074" t="s">
        <v>130</v>
      </c>
      <c r="D3074" t="s">
        <v>17736</v>
      </c>
      <c r="E3074" t="s">
        <v>83</v>
      </c>
      <c r="F3074" t="s">
        <v>4935</v>
      </c>
      <c r="G3074">
        <v>0</v>
      </c>
      <c r="H3074">
        <v>32</v>
      </c>
      <c r="I3074">
        <v>2</v>
      </c>
      <c r="J3074">
        <v>22</v>
      </c>
      <c r="K3074">
        <v>2</v>
      </c>
      <c r="L3074">
        <v>6</v>
      </c>
      <c r="M3074">
        <v>0</v>
      </c>
      <c r="N3074">
        <v>0</v>
      </c>
      <c r="O3074">
        <v>0</v>
      </c>
      <c r="P3074">
        <v>0</v>
      </c>
      <c r="Q3074">
        <v>0</v>
      </c>
    </row>
    <row r="3075" spans="1:17" x14ac:dyDescent="0.2">
      <c r="A3075" t="s">
        <v>20813</v>
      </c>
      <c r="B3075" t="s">
        <v>86</v>
      </c>
      <c r="C3075" t="s">
        <v>130</v>
      </c>
      <c r="D3075" t="s">
        <v>17736</v>
      </c>
      <c r="E3075" t="s">
        <v>83</v>
      </c>
      <c r="F3075" t="s">
        <v>4937</v>
      </c>
      <c r="G3075">
        <v>0</v>
      </c>
      <c r="H3075">
        <v>32</v>
      </c>
      <c r="I3075">
        <v>2</v>
      </c>
      <c r="J3075">
        <v>22</v>
      </c>
      <c r="K3075">
        <v>2</v>
      </c>
      <c r="L3075">
        <v>6</v>
      </c>
      <c r="M3075">
        <v>0</v>
      </c>
      <c r="N3075">
        <v>0</v>
      </c>
      <c r="O3075">
        <v>0</v>
      </c>
      <c r="P3075">
        <v>0</v>
      </c>
      <c r="Q3075">
        <v>0</v>
      </c>
    </row>
    <row r="3076" spans="1:17" x14ac:dyDescent="0.2">
      <c r="A3076" t="s">
        <v>20814</v>
      </c>
      <c r="B3076" t="s">
        <v>86</v>
      </c>
      <c r="C3076" t="s">
        <v>130</v>
      </c>
      <c r="D3076" t="s">
        <v>17736</v>
      </c>
      <c r="E3076" t="s">
        <v>83</v>
      </c>
      <c r="F3076" t="s">
        <v>4939</v>
      </c>
      <c r="G3076">
        <v>0</v>
      </c>
      <c r="H3076">
        <v>0</v>
      </c>
      <c r="I3076">
        <v>0</v>
      </c>
      <c r="J3076">
        <v>0</v>
      </c>
      <c r="K3076">
        <v>0</v>
      </c>
      <c r="L3076">
        <v>0</v>
      </c>
      <c r="M3076">
        <v>32</v>
      </c>
      <c r="N3076">
        <v>0</v>
      </c>
      <c r="O3076">
        <v>0</v>
      </c>
      <c r="P3076">
        <v>0</v>
      </c>
      <c r="Q3076">
        <v>0</v>
      </c>
    </row>
    <row r="3077" spans="1:17" x14ac:dyDescent="0.2">
      <c r="A3077" t="s">
        <v>20815</v>
      </c>
      <c r="B3077" t="s">
        <v>86</v>
      </c>
      <c r="C3077" t="s">
        <v>130</v>
      </c>
      <c r="D3077" t="s">
        <v>17736</v>
      </c>
      <c r="E3077" t="s">
        <v>83</v>
      </c>
      <c r="F3077" t="s">
        <v>4941</v>
      </c>
      <c r="G3077">
        <v>0</v>
      </c>
      <c r="H3077">
        <v>32</v>
      </c>
      <c r="I3077">
        <v>2</v>
      </c>
      <c r="J3077">
        <v>24</v>
      </c>
      <c r="K3077">
        <v>4</v>
      </c>
      <c r="L3077">
        <v>2</v>
      </c>
      <c r="M3077">
        <v>0</v>
      </c>
      <c r="N3077">
        <v>0</v>
      </c>
      <c r="O3077">
        <v>0</v>
      </c>
      <c r="P3077">
        <v>0</v>
      </c>
      <c r="Q3077">
        <v>0</v>
      </c>
    </row>
    <row r="3078" spans="1:17" x14ac:dyDescent="0.2">
      <c r="A3078" t="s">
        <v>20816</v>
      </c>
      <c r="B3078" t="s">
        <v>86</v>
      </c>
      <c r="C3078" t="s">
        <v>130</v>
      </c>
      <c r="D3078" t="s">
        <v>17736</v>
      </c>
      <c r="E3078" t="s">
        <v>83</v>
      </c>
      <c r="F3078" t="s">
        <v>4943</v>
      </c>
      <c r="G3078">
        <v>0</v>
      </c>
      <c r="H3078">
        <v>0</v>
      </c>
      <c r="I3078">
        <v>0</v>
      </c>
      <c r="J3078">
        <v>0</v>
      </c>
      <c r="K3078">
        <v>0</v>
      </c>
      <c r="L3078">
        <v>0</v>
      </c>
      <c r="M3078">
        <v>32</v>
      </c>
      <c r="N3078">
        <v>0</v>
      </c>
      <c r="O3078">
        <v>0</v>
      </c>
      <c r="P3078">
        <v>0</v>
      </c>
      <c r="Q3078">
        <v>0</v>
      </c>
    </row>
    <row r="3079" spans="1:17" x14ac:dyDescent="0.2">
      <c r="A3079" t="s">
        <v>20817</v>
      </c>
      <c r="B3079" t="s">
        <v>86</v>
      </c>
      <c r="C3079" t="s">
        <v>130</v>
      </c>
      <c r="D3079" t="s">
        <v>17736</v>
      </c>
      <c r="E3079" t="s">
        <v>83</v>
      </c>
      <c r="F3079" t="s">
        <v>4925</v>
      </c>
      <c r="G3079">
        <v>0</v>
      </c>
      <c r="H3079">
        <v>0</v>
      </c>
      <c r="I3079">
        <v>0</v>
      </c>
      <c r="J3079">
        <v>0</v>
      </c>
      <c r="K3079">
        <v>0</v>
      </c>
      <c r="L3079">
        <v>0</v>
      </c>
      <c r="M3079">
        <v>0</v>
      </c>
      <c r="N3079">
        <v>19</v>
      </c>
      <c r="O3079">
        <v>15</v>
      </c>
      <c r="P3079">
        <v>2</v>
      </c>
      <c r="Q3079">
        <v>2</v>
      </c>
    </row>
    <row r="3080" spans="1:17" x14ac:dyDescent="0.2">
      <c r="A3080" t="s">
        <v>20818</v>
      </c>
      <c r="B3080" t="s">
        <v>86</v>
      </c>
      <c r="C3080" t="s">
        <v>130</v>
      </c>
      <c r="D3080" t="s">
        <v>17736</v>
      </c>
      <c r="E3080" t="s">
        <v>83</v>
      </c>
      <c r="F3080" t="s">
        <v>4927</v>
      </c>
      <c r="G3080">
        <v>0</v>
      </c>
      <c r="H3080">
        <v>0</v>
      </c>
      <c r="I3080">
        <v>0</v>
      </c>
      <c r="J3080">
        <v>0</v>
      </c>
      <c r="K3080">
        <v>0</v>
      </c>
      <c r="L3080">
        <v>0</v>
      </c>
      <c r="M3080">
        <v>0</v>
      </c>
      <c r="N3080">
        <v>16</v>
      </c>
      <c r="O3080">
        <v>12</v>
      </c>
      <c r="P3080">
        <v>2</v>
      </c>
      <c r="Q3080">
        <v>2</v>
      </c>
    </row>
    <row r="3081" spans="1:17" x14ac:dyDescent="0.2">
      <c r="A3081" t="s">
        <v>20819</v>
      </c>
      <c r="B3081" t="s">
        <v>86</v>
      </c>
      <c r="C3081" t="s">
        <v>130</v>
      </c>
      <c r="D3081" t="s">
        <v>17736</v>
      </c>
      <c r="E3081" t="s">
        <v>83</v>
      </c>
      <c r="F3081" t="s">
        <v>17734</v>
      </c>
      <c r="G3081">
        <v>32</v>
      </c>
      <c r="H3081">
        <v>0</v>
      </c>
      <c r="I3081">
        <v>0</v>
      </c>
      <c r="J3081">
        <v>0</v>
      </c>
      <c r="K3081">
        <v>0</v>
      </c>
      <c r="L3081">
        <v>0</v>
      </c>
      <c r="M3081">
        <v>0</v>
      </c>
      <c r="N3081">
        <v>0</v>
      </c>
      <c r="O3081">
        <v>0</v>
      </c>
      <c r="P3081">
        <v>0</v>
      </c>
      <c r="Q3081">
        <v>0</v>
      </c>
    </row>
    <row r="3082" spans="1:17" x14ac:dyDescent="0.2">
      <c r="A3082" t="s">
        <v>20820</v>
      </c>
      <c r="B3082" t="s">
        <v>86</v>
      </c>
      <c r="C3082" t="s">
        <v>191</v>
      </c>
      <c r="D3082" t="s">
        <v>17736</v>
      </c>
      <c r="E3082" t="s">
        <v>83</v>
      </c>
      <c r="F3082" t="s">
        <v>4935</v>
      </c>
      <c r="G3082">
        <v>0</v>
      </c>
      <c r="H3082">
        <v>8</v>
      </c>
      <c r="I3082">
        <v>0</v>
      </c>
      <c r="J3082">
        <v>7</v>
      </c>
      <c r="K3082">
        <v>1</v>
      </c>
      <c r="L3082">
        <v>0</v>
      </c>
      <c r="M3082">
        <v>0</v>
      </c>
      <c r="N3082">
        <v>0</v>
      </c>
      <c r="O3082">
        <v>0</v>
      </c>
      <c r="P3082">
        <v>0</v>
      </c>
      <c r="Q3082">
        <v>0</v>
      </c>
    </row>
    <row r="3083" spans="1:17" x14ac:dyDescent="0.2">
      <c r="A3083" t="s">
        <v>20821</v>
      </c>
      <c r="B3083" t="s">
        <v>86</v>
      </c>
      <c r="C3083" t="s">
        <v>191</v>
      </c>
      <c r="D3083" t="s">
        <v>17736</v>
      </c>
      <c r="E3083" t="s">
        <v>83</v>
      </c>
      <c r="F3083" t="s">
        <v>4937</v>
      </c>
      <c r="G3083">
        <v>0</v>
      </c>
      <c r="H3083">
        <v>8</v>
      </c>
      <c r="I3083">
        <v>0</v>
      </c>
      <c r="J3083">
        <v>7</v>
      </c>
      <c r="K3083">
        <v>1</v>
      </c>
      <c r="L3083">
        <v>0</v>
      </c>
      <c r="M3083">
        <v>0</v>
      </c>
      <c r="N3083">
        <v>0</v>
      </c>
      <c r="O3083">
        <v>0</v>
      </c>
      <c r="P3083">
        <v>0</v>
      </c>
      <c r="Q3083">
        <v>0</v>
      </c>
    </row>
    <row r="3084" spans="1:17" x14ac:dyDescent="0.2">
      <c r="A3084" t="s">
        <v>20822</v>
      </c>
      <c r="B3084" t="s">
        <v>86</v>
      </c>
      <c r="C3084" t="s">
        <v>191</v>
      </c>
      <c r="D3084" t="s">
        <v>17736</v>
      </c>
      <c r="E3084" t="s">
        <v>83</v>
      </c>
      <c r="F3084" t="s">
        <v>4939</v>
      </c>
      <c r="G3084">
        <v>0</v>
      </c>
      <c r="H3084">
        <v>0</v>
      </c>
      <c r="I3084">
        <v>0</v>
      </c>
      <c r="J3084">
        <v>0</v>
      </c>
      <c r="K3084">
        <v>0</v>
      </c>
      <c r="L3084">
        <v>0</v>
      </c>
      <c r="M3084">
        <v>8</v>
      </c>
      <c r="N3084">
        <v>0</v>
      </c>
      <c r="O3084">
        <v>0</v>
      </c>
      <c r="P3084">
        <v>0</v>
      </c>
      <c r="Q3084">
        <v>0</v>
      </c>
    </row>
    <row r="3085" spans="1:17" x14ac:dyDescent="0.2">
      <c r="A3085" t="s">
        <v>20823</v>
      </c>
      <c r="B3085" t="s">
        <v>86</v>
      </c>
      <c r="C3085" t="s">
        <v>191</v>
      </c>
      <c r="D3085" t="s">
        <v>17736</v>
      </c>
      <c r="E3085" t="s">
        <v>83</v>
      </c>
      <c r="F3085" t="s">
        <v>4941</v>
      </c>
      <c r="G3085">
        <v>0</v>
      </c>
      <c r="H3085">
        <v>8</v>
      </c>
      <c r="I3085">
        <v>0</v>
      </c>
      <c r="J3085">
        <v>7</v>
      </c>
      <c r="K3085">
        <v>1</v>
      </c>
      <c r="L3085">
        <v>0</v>
      </c>
      <c r="M3085">
        <v>0</v>
      </c>
      <c r="N3085">
        <v>0</v>
      </c>
      <c r="O3085">
        <v>0</v>
      </c>
      <c r="P3085">
        <v>0</v>
      </c>
      <c r="Q3085">
        <v>0</v>
      </c>
    </row>
    <row r="3086" spans="1:17" x14ac:dyDescent="0.2">
      <c r="A3086" t="s">
        <v>20824</v>
      </c>
      <c r="B3086" t="s">
        <v>86</v>
      </c>
      <c r="C3086" t="s">
        <v>191</v>
      </c>
      <c r="D3086" t="s">
        <v>17736</v>
      </c>
      <c r="E3086" t="s">
        <v>83</v>
      </c>
      <c r="F3086" t="s">
        <v>4943</v>
      </c>
      <c r="G3086">
        <v>0</v>
      </c>
      <c r="H3086">
        <v>0</v>
      </c>
      <c r="I3086">
        <v>0</v>
      </c>
      <c r="J3086">
        <v>0</v>
      </c>
      <c r="K3086">
        <v>0</v>
      </c>
      <c r="L3086">
        <v>0</v>
      </c>
      <c r="M3086">
        <v>8</v>
      </c>
      <c r="N3086">
        <v>0</v>
      </c>
      <c r="O3086">
        <v>0</v>
      </c>
      <c r="P3086">
        <v>0</v>
      </c>
      <c r="Q3086">
        <v>0</v>
      </c>
    </row>
    <row r="3087" spans="1:17" x14ac:dyDescent="0.2">
      <c r="A3087" t="s">
        <v>20825</v>
      </c>
      <c r="B3087" t="s">
        <v>86</v>
      </c>
      <c r="C3087" t="s">
        <v>191</v>
      </c>
      <c r="D3087" t="s">
        <v>17736</v>
      </c>
      <c r="E3087" t="s">
        <v>83</v>
      </c>
      <c r="F3087" t="s">
        <v>4925</v>
      </c>
      <c r="G3087">
        <v>0</v>
      </c>
      <c r="H3087">
        <v>0</v>
      </c>
      <c r="I3087">
        <v>0</v>
      </c>
      <c r="J3087">
        <v>0</v>
      </c>
      <c r="K3087">
        <v>0</v>
      </c>
      <c r="L3087">
        <v>0</v>
      </c>
      <c r="M3087">
        <v>0</v>
      </c>
      <c r="N3087">
        <v>8</v>
      </c>
      <c r="O3087">
        <v>8</v>
      </c>
      <c r="P3087">
        <v>0</v>
      </c>
      <c r="Q3087">
        <v>0</v>
      </c>
    </row>
    <row r="3088" spans="1:17" x14ac:dyDescent="0.2">
      <c r="A3088" t="s">
        <v>20826</v>
      </c>
      <c r="B3088" t="s">
        <v>86</v>
      </c>
      <c r="C3088" t="s">
        <v>191</v>
      </c>
      <c r="D3088" t="s">
        <v>17736</v>
      </c>
      <c r="E3088" t="s">
        <v>83</v>
      </c>
      <c r="F3088" t="s">
        <v>4927</v>
      </c>
      <c r="G3088">
        <v>0</v>
      </c>
      <c r="H3088">
        <v>0</v>
      </c>
      <c r="I3088">
        <v>0</v>
      </c>
      <c r="J3088">
        <v>0</v>
      </c>
      <c r="K3088">
        <v>0</v>
      </c>
      <c r="L3088">
        <v>0</v>
      </c>
      <c r="M3088">
        <v>0</v>
      </c>
      <c r="N3088">
        <v>8</v>
      </c>
      <c r="O3088">
        <v>8</v>
      </c>
      <c r="P3088">
        <v>0</v>
      </c>
      <c r="Q3088">
        <v>0</v>
      </c>
    </row>
    <row r="3089" spans="1:17" x14ac:dyDescent="0.2">
      <c r="A3089" t="s">
        <v>20827</v>
      </c>
      <c r="B3089" t="s">
        <v>86</v>
      </c>
      <c r="C3089" t="s">
        <v>191</v>
      </c>
      <c r="D3089" t="s">
        <v>17736</v>
      </c>
      <c r="E3089" t="s">
        <v>83</v>
      </c>
      <c r="F3089" t="s">
        <v>17734</v>
      </c>
      <c r="G3089">
        <v>8</v>
      </c>
      <c r="H3089">
        <v>0</v>
      </c>
      <c r="I3089">
        <v>0</v>
      </c>
      <c r="J3089">
        <v>0</v>
      </c>
      <c r="K3089">
        <v>0</v>
      </c>
      <c r="L3089">
        <v>0</v>
      </c>
      <c r="M3089">
        <v>0</v>
      </c>
      <c r="N3089">
        <v>0</v>
      </c>
      <c r="O3089">
        <v>0</v>
      </c>
      <c r="P3089">
        <v>0</v>
      </c>
      <c r="Q3089">
        <v>0</v>
      </c>
    </row>
    <row r="3090" spans="1:17" x14ac:dyDescent="0.2">
      <c r="A3090" t="s">
        <v>20828</v>
      </c>
      <c r="B3090" t="s">
        <v>86</v>
      </c>
      <c r="C3090" t="s">
        <v>191</v>
      </c>
      <c r="D3090" t="s">
        <v>17736</v>
      </c>
      <c r="E3090" t="s">
        <v>81</v>
      </c>
      <c r="F3090" t="s">
        <v>4929</v>
      </c>
      <c r="G3090">
        <v>0</v>
      </c>
      <c r="H3090">
        <v>9</v>
      </c>
      <c r="I3090">
        <v>0</v>
      </c>
      <c r="J3090">
        <v>3</v>
      </c>
      <c r="K3090">
        <v>6</v>
      </c>
      <c r="L3090">
        <v>0</v>
      </c>
      <c r="M3090">
        <v>0</v>
      </c>
      <c r="N3090">
        <v>0</v>
      </c>
      <c r="O3090">
        <v>0</v>
      </c>
      <c r="P3090">
        <v>0</v>
      </c>
      <c r="Q3090">
        <v>0</v>
      </c>
    </row>
    <row r="3091" spans="1:17" x14ac:dyDescent="0.2">
      <c r="A3091" t="s">
        <v>20829</v>
      </c>
      <c r="B3091" t="s">
        <v>86</v>
      </c>
      <c r="C3091" t="s">
        <v>191</v>
      </c>
      <c r="D3091" t="s">
        <v>17736</v>
      </c>
      <c r="E3091" t="s">
        <v>81</v>
      </c>
      <c r="F3091" t="s">
        <v>4931</v>
      </c>
      <c r="G3091">
        <v>0</v>
      </c>
      <c r="H3091">
        <v>9</v>
      </c>
      <c r="I3091">
        <v>0</v>
      </c>
      <c r="J3091">
        <v>3</v>
      </c>
      <c r="K3091">
        <v>5</v>
      </c>
      <c r="L3091">
        <v>1</v>
      </c>
      <c r="M3091">
        <v>0</v>
      </c>
      <c r="N3091">
        <v>0</v>
      </c>
      <c r="O3091">
        <v>0</v>
      </c>
      <c r="P3091">
        <v>0</v>
      </c>
      <c r="Q3091">
        <v>0</v>
      </c>
    </row>
    <row r="3092" spans="1:17" x14ac:dyDescent="0.2">
      <c r="A3092" t="s">
        <v>20830</v>
      </c>
      <c r="B3092" t="s">
        <v>86</v>
      </c>
      <c r="C3092" t="s">
        <v>191</v>
      </c>
      <c r="D3092" t="s">
        <v>17736</v>
      </c>
      <c r="E3092" t="s">
        <v>81</v>
      </c>
      <c r="F3092" t="s">
        <v>4933</v>
      </c>
      <c r="G3092">
        <v>0</v>
      </c>
      <c r="H3092">
        <v>0</v>
      </c>
      <c r="I3092">
        <v>0</v>
      </c>
      <c r="J3092">
        <v>0</v>
      </c>
      <c r="K3092">
        <v>0</v>
      </c>
      <c r="L3092">
        <v>0</v>
      </c>
      <c r="M3092">
        <v>9</v>
      </c>
      <c r="N3092">
        <v>0</v>
      </c>
      <c r="O3092">
        <v>0</v>
      </c>
      <c r="P3092">
        <v>0</v>
      </c>
      <c r="Q3092">
        <v>0</v>
      </c>
    </row>
    <row r="3093" spans="1:17" x14ac:dyDescent="0.2">
      <c r="A3093" t="s">
        <v>20831</v>
      </c>
      <c r="B3093" t="s">
        <v>86</v>
      </c>
      <c r="C3093" t="s">
        <v>191</v>
      </c>
      <c r="D3093" t="s">
        <v>17736</v>
      </c>
      <c r="E3093" t="s">
        <v>81</v>
      </c>
      <c r="F3093" t="s">
        <v>4935</v>
      </c>
      <c r="G3093">
        <v>0</v>
      </c>
      <c r="H3093">
        <v>9</v>
      </c>
      <c r="I3093">
        <v>0</v>
      </c>
      <c r="J3093">
        <v>3</v>
      </c>
      <c r="K3093">
        <v>5</v>
      </c>
      <c r="L3093">
        <v>1</v>
      </c>
      <c r="M3093">
        <v>0</v>
      </c>
      <c r="N3093">
        <v>0</v>
      </c>
      <c r="O3093">
        <v>0</v>
      </c>
      <c r="P3093">
        <v>0</v>
      </c>
      <c r="Q3093">
        <v>0</v>
      </c>
    </row>
    <row r="3094" spans="1:17" x14ac:dyDescent="0.2">
      <c r="A3094" t="s">
        <v>20832</v>
      </c>
      <c r="B3094" t="s">
        <v>86</v>
      </c>
      <c r="C3094" t="s">
        <v>191</v>
      </c>
      <c r="D3094" t="s">
        <v>17736</v>
      </c>
      <c r="E3094" t="s">
        <v>81</v>
      </c>
      <c r="F3094" t="s">
        <v>4937</v>
      </c>
      <c r="G3094">
        <v>0</v>
      </c>
      <c r="H3094">
        <v>9</v>
      </c>
      <c r="I3094">
        <v>0</v>
      </c>
      <c r="J3094">
        <v>4</v>
      </c>
      <c r="K3094">
        <v>4</v>
      </c>
      <c r="L3094">
        <v>1</v>
      </c>
      <c r="M3094">
        <v>0</v>
      </c>
      <c r="N3094">
        <v>0</v>
      </c>
      <c r="O3094">
        <v>0</v>
      </c>
      <c r="P3094">
        <v>0</v>
      </c>
      <c r="Q3094">
        <v>0</v>
      </c>
    </row>
    <row r="3095" spans="1:17" x14ac:dyDescent="0.2">
      <c r="A3095" t="s">
        <v>20833</v>
      </c>
      <c r="B3095" t="s">
        <v>86</v>
      </c>
      <c r="C3095" t="s">
        <v>191</v>
      </c>
      <c r="D3095" t="s">
        <v>17736</v>
      </c>
      <c r="E3095" t="s">
        <v>81</v>
      </c>
      <c r="F3095" t="s">
        <v>4939</v>
      </c>
      <c r="G3095">
        <v>0</v>
      </c>
      <c r="H3095">
        <v>0</v>
      </c>
      <c r="I3095">
        <v>0</v>
      </c>
      <c r="J3095">
        <v>0</v>
      </c>
      <c r="K3095">
        <v>0</v>
      </c>
      <c r="L3095">
        <v>0</v>
      </c>
      <c r="M3095">
        <v>9</v>
      </c>
      <c r="N3095">
        <v>0</v>
      </c>
      <c r="O3095">
        <v>0</v>
      </c>
      <c r="P3095">
        <v>0</v>
      </c>
      <c r="Q3095">
        <v>0</v>
      </c>
    </row>
    <row r="3096" spans="1:17" x14ac:dyDescent="0.2">
      <c r="A3096" t="s">
        <v>20834</v>
      </c>
      <c r="B3096" t="s">
        <v>86</v>
      </c>
      <c r="C3096" t="s">
        <v>191</v>
      </c>
      <c r="D3096" t="s">
        <v>17736</v>
      </c>
      <c r="E3096" t="s">
        <v>81</v>
      </c>
      <c r="F3096" t="s">
        <v>4941</v>
      </c>
      <c r="G3096">
        <v>0</v>
      </c>
      <c r="H3096">
        <v>9</v>
      </c>
      <c r="I3096">
        <v>0</v>
      </c>
      <c r="J3096">
        <v>3</v>
      </c>
      <c r="K3096">
        <v>6</v>
      </c>
      <c r="L3096">
        <v>0</v>
      </c>
      <c r="M3096">
        <v>0</v>
      </c>
      <c r="N3096">
        <v>0</v>
      </c>
      <c r="O3096">
        <v>0</v>
      </c>
      <c r="P3096">
        <v>0</v>
      </c>
      <c r="Q3096">
        <v>0</v>
      </c>
    </row>
    <row r="3097" spans="1:17" x14ac:dyDescent="0.2">
      <c r="A3097" t="s">
        <v>20835</v>
      </c>
      <c r="B3097" t="s">
        <v>86</v>
      </c>
      <c r="C3097" t="s">
        <v>191</v>
      </c>
      <c r="D3097" t="s">
        <v>17736</v>
      </c>
      <c r="E3097" t="s">
        <v>81</v>
      </c>
      <c r="F3097" t="s">
        <v>4943</v>
      </c>
      <c r="G3097">
        <v>0</v>
      </c>
      <c r="H3097">
        <v>0</v>
      </c>
      <c r="I3097">
        <v>0</v>
      </c>
      <c r="J3097">
        <v>0</v>
      </c>
      <c r="K3097">
        <v>0</v>
      </c>
      <c r="L3097">
        <v>0</v>
      </c>
      <c r="M3097">
        <v>9</v>
      </c>
      <c r="N3097">
        <v>0</v>
      </c>
      <c r="O3097">
        <v>0</v>
      </c>
      <c r="P3097">
        <v>0</v>
      </c>
      <c r="Q3097">
        <v>0</v>
      </c>
    </row>
    <row r="3098" spans="1:17" x14ac:dyDescent="0.2">
      <c r="A3098" t="s">
        <v>20836</v>
      </c>
      <c r="B3098" t="s">
        <v>86</v>
      </c>
      <c r="C3098" t="s">
        <v>191</v>
      </c>
      <c r="D3098" t="s">
        <v>17736</v>
      </c>
      <c r="E3098" t="s">
        <v>81</v>
      </c>
      <c r="F3098" t="s">
        <v>4925</v>
      </c>
      <c r="G3098">
        <v>0</v>
      </c>
      <c r="H3098">
        <v>0</v>
      </c>
      <c r="I3098">
        <v>0</v>
      </c>
      <c r="J3098">
        <v>0</v>
      </c>
      <c r="K3098">
        <v>0</v>
      </c>
      <c r="L3098">
        <v>0</v>
      </c>
      <c r="M3098">
        <v>0</v>
      </c>
      <c r="N3098">
        <v>9</v>
      </c>
      <c r="O3098">
        <v>8</v>
      </c>
      <c r="P3098">
        <v>1</v>
      </c>
      <c r="Q3098">
        <v>0</v>
      </c>
    </row>
    <row r="3099" spans="1:17" x14ac:dyDescent="0.2">
      <c r="A3099" t="s">
        <v>20837</v>
      </c>
      <c r="B3099" t="s">
        <v>86</v>
      </c>
      <c r="C3099" t="s">
        <v>191</v>
      </c>
      <c r="D3099" t="s">
        <v>17736</v>
      </c>
      <c r="E3099" t="s">
        <v>81</v>
      </c>
      <c r="F3099" t="s">
        <v>4927</v>
      </c>
      <c r="G3099">
        <v>0</v>
      </c>
      <c r="H3099">
        <v>0</v>
      </c>
      <c r="I3099">
        <v>0</v>
      </c>
      <c r="J3099">
        <v>0</v>
      </c>
      <c r="K3099">
        <v>0</v>
      </c>
      <c r="L3099">
        <v>0</v>
      </c>
      <c r="M3099">
        <v>0</v>
      </c>
      <c r="N3099">
        <v>7</v>
      </c>
      <c r="O3099">
        <v>6</v>
      </c>
      <c r="P3099">
        <v>1</v>
      </c>
      <c r="Q3099">
        <v>0</v>
      </c>
    </row>
    <row r="3100" spans="1:17" x14ac:dyDescent="0.2">
      <c r="A3100" t="s">
        <v>20838</v>
      </c>
      <c r="B3100" t="s">
        <v>86</v>
      </c>
      <c r="C3100" t="s">
        <v>191</v>
      </c>
      <c r="D3100" t="s">
        <v>17736</v>
      </c>
      <c r="E3100" t="s">
        <v>81</v>
      </c>
      <c r="F3100" t="s">
        <v>17734</v>
      </c>
      <c r="G3100">
        <v>9</v>
      </c>
      <c r="H3100">
        <v>0</v>
      </c>
      <c r="I3100">
        <v>0</v>
      </c>
      <c r="J3100">
        <v>0</v>
      </c>
      <c r="K3100">
        <v>0</v>
      </c>
      <c r="L3100">
        <v>0</v>
      </c>
      <c r="M3100">
        <v>0</v>
      </c>
      <c r="N3100">
        <v>0</v>
      </c>
      <c r="O3100">
        <v>0</v>
      </c>
      <c r="P3100">
        <v>0</v>
      </c>
      <c r="Q3100">
        <v>0</v>
      </c>
    </row>
    <row r="3101" spans="1:17" x14ac:dyDescent="0.2">
      <c r="A3101" t="s">
        <v>20839</v>
      </c>
      <c r="B3101" t="s">
        <v>86</v>
      </c>
      <c r="C3101" t="s">
        <v>191</v>
      </c>
      <c r="D3101" t="s">
        <v>17754</v>
      </c>
      <c r="E3101" t="s">
        <v>81</v>
      </c>
      <c r="F3101" t="s">
        <v>17734</v>
      </c>
      <c r="G3101">
        <v>1</v>
      </c>
      <c r="H3101">
        <v>0</v>
      </c>
      <c r="I3101">
        <v>0</v>
      </c>
      <c r="J3101">
        <v>0</v>
      </c>
      <c r="K3101">
        <v>0</v>
      </c>
      <c r="L3101">
        <v>0</v>
      </c>
      <c r="M3101">
        <v>0</v>
      </c>
      <c r="N3101">
        <v>0</v>
      </c>
      <c r="O3101">
        <v>0</v>
      </c>
      <c r="P3101">
        <v>0</v>
      </c>
      <c r="Q3101">
        <v>0</v>
      </c>
    </row>
    <row r="3102" spans="1:17" x14ac:dyDescent="0.2">
      <c r="A3102" t="s">
        <v>20840</v>
      </c>
      <c r="B3102" t="s">
        <v>86</v>
      </c>
      <c r="C3102" t="s">
        <v>192</v>
      </c>
      <c r="D3102" t="s">
        <v>17768</v>
      </c>
      <c r="E3102" t="s">
        <v>83</v>
      </c>
      <c r="F3102" t="s">
        <v>17734</v>
      </c>
      <c r="G3102">
        <v>2</v>
      </c>
      <c r="H3102">
        <v>0</v>
      </c>
      <c r="I3102">
        <v>0</v>
      </c>
      <c r="J3102">
        <v>0</v>
      </c>
      <c r="K3102">
        <v>0</v>
      </c>
      <c r="L3102">
        <v>0</v>
      </c>
      <c r="M3102">
        <v>0</v>
      </c>
      <c r="N3102">
        <v>0</v>
      </c>
      <c r="O3102">
        <v>0</v>
      </c>
      <c r="P3102">
        <v>0</v>
      </c>
      <c r="Q3102">
        <v>0</v>
      </c>
    </row>
    <row r="3103" spans="1:17" x14ac:dyDescent="0.2">
      <c r="A3103" t="s">
        <v>20841</v>
      </c>
      <c r="B3103" t="s">
        <v>86</v>
      </c>
      <c r="C3103" t="s">
        <v>192</v>
      </c>
      <c r="D3103" t="s">
        <v>17768</v>
      </c>
      <c r="E3103" t="s">
        <v>81</v>
      </c>
      <c r="F3103" t="s">
        <v>17734</v>
      </c>
      <c r="G3103">
        <v>1</v>
      </c>
      <c r="H3103">
        <v>0</v>
      </c>
      <c r="I3103">
        <v>0</v>
      </c>
      <c r="J3103">
        <v>0</v>
      </c>
      <c r="K3103">
        <v>0</v>
      </c>
      <c r="L3103">
        <v>0</v>
      </c>
      <c r="M3103">
        <v>0</v>
      </c>
      <c r="N3103">
        <v>0</v>
      </c>
      <c r="O3103">
        <v>0</v>
      </c>
      <c r="P3103">
        <v>0</v>
      </c>
      <c r="Q3103">
        <v>0</v>
      </c>
    </row>
    <row r="3104" spans="1:17" x14ac:dyDescent="0.2">
      <c r="A3104" t="s">
        <v>20842</v>
      </c>
      <c r="B3104" t="s">
        <v>86</v>
      </c>
      <c r="C3104" t="s">
        <v>192</v>
      </c>
      <c r="D3104" t="s">
        <v>17736</v>
      </c>
      <c r="E3104" t="s">
        <v>83</v>
      </c>
      <c r="F3104" t="s">
        <v>4929</v>
      </c>
      <c r="G3104">
        <v>0</v>
      </c>
      <c r="H3104">
        <v>3</v>
      </c>
      <c r="I3104">
        <v>0</v>
      </c>
      <c r="J3104">
        <v>3</v>
      </c>
      <c r="K3104">
        <v>0</v>
      </c>
      <c r="L3104">
        <v>0</v>
      </c>
      <c r="M3104">
        <v>0</v>
      </c>
      <c r="N3104">
        <v>0</v>
      </c>
      <c r="O3104">
        <v>0</v>
      </c>
      <c r="P3104">
        <v>0</v>
      </c>
      <c r="Q3104">
        <v>0</v>
      </c>
    </row>
    <row r="3105" spans="1:17" x14ac:dyDescent="0.2">
      <c r="A3105" t="s">
        <v>20843</v>
      </c>
      <c r="B3105" t="s">
        <v>86</v>
      </c>
      <c r="C3105" t="s">
        <v>192</v>
      </c>
      <c r="D3105" t="s">
        <v>17736</v>
      </c>
      <c r="E3105" t="s">
        <v>83</v>
      </c>
      <c r="F3105" t="s">
        <v>4931</v>
      </c>
      <c r="G3105">
        <v>0</v>
      </c>
      <c r="H3105">
        <v>3</v>
      </c>
      <c r="I3105">
        <v>0</v>
      </c>
      <c r="J3105">
        <v>3</v>
      </c>
      <c r="K3105">
        <v>0</v>
      </c>
      <c r="L3105">
        <v>0</v>
      </c>
      <c r="M3105">
        <v>0</v>
      </c>
      <c r="N3105">
        <v>0</v>
      </c>
      <c r="O3105">
        <v>0</v>
      </c>
      <c r="P3105">
        <v>0</v>
      </c>
      <c r="Q3105">
        <v>0</v>
      </c>
    </row>
    <row r="3106" spans="1:17" x14ac:dyDescent="0.2">
      <c r="A3106" t="s">
        <v>20844</v>
      </c>
      <c r="B3106" t="s">
        <v>86</v>
      </c>
      <c r="C3106" t="s">
        <v>192</v>
      </c>
      <c r="D3106" t="s">
        <v>17736</v>
      </c>
      <c r="E3106" t="s">
        <v>83</v>
      </c>
      <c r="F3106" t="s">
        <v>4933</v>
      </c>
      <c r="G3106">
        <v>0</v>
      </c>
      <c r="H3106">
        <v>0</v>
      </c>
      <c r="I3106">
        <v>0</v>
      </c>
      <c r="J3106">
        <v>0</v>
      </c>
      <c r="K3106">
        <v>0</v>
      </c>
      <c r="L3106">
        <v>0</v>
      </c>
      <c r="M3106">
        <v>3</v>
      </c>
      <c r="N3106">
        <v>0</v>
      </c>
      <c r="O3106">
        <v>0</v>
      </c>
      <c r="P3106">
        <v>0</v>
      </c>
      <c r="Q3106">
        <v>0</v>
      </c>
    </row>
    <row r="3107" spans="1:17" x14ac:dyDescent="0.2">
      <c r="A3107" t="s">
        <v>20845</v>
      </c>
      <c r="B3107" t="s">
        <v>86</v>
      </c>
      <c r="C3107" t="s">
        <v>192</v>
      </c>
      <c r="D3107" t="s">
        <v>17736</v>
      </c>
      <c r="E3107" t="s">
        <v>83</v>
      </c>
      <c r="F3107" t="s">
        <v>4935</v>
      </c>
      <c r="G3107">
        <v>0</v>
      </c>
      <c r="H3107">
        <v>3</v>
      </c>
      <c r="I3107">
        <v>0</v>
      </c>
      <c r="J3107">
        <v>3</v>
      </c>
      <c r="K3107">
        <v>0</v>
      </c>
      <c r="L3107">
        <v>0</v>
      </c>
      <c r="M3107">
        <v>0</v>
      </c>
      <c r="N3107">
        <v>0</v>
      </c>
      <c r="O3107">
        <v>0</v>
      </c>
      <c r="P3107">
        <v>0</v>
      </c>
      <c r="Q3107">
        <v>0</v>
      </c>
    </row>
    <row r="3108" spans="1:17" x14ac:dyDescent="0.2">
      <c r="A3108" t="s">
        <v>20846</v>
      </c>
      <c r="B3108" t="s">
        <v>86</v>
      </c>
      <c r="C3108" t="s">
        <v>192</v>
      </c>
      <c r="D3108" t="s">
        <v>17736</v>
      </c>
      <c r="E3108" t="s">
        <v>83</v>
      </c>
      <c r="F3108" t="s">
        <v>4937</v>
      </c>
      <c r="G3108">
        <v>0</v>
      </c>
      <c r="H3108">
        <v>3</v>
      </c>
      <c r="I3108">
        <v>0</v>
      </c>
      <c r="J3108">
        <v>3</v>
      </c>
      <c r="K3108">
        <v>0</v>
      </c>
      <c r="L3108">
        <v>0</v>
      </c>
      <c r="M3108">
        <v>0</v>
      </c>
      <c r="N3108">
        <v>0</v>
      </c>
      <c r="O3108">
        <v>0</v>
      </c>
      <c r="P3108">
        <v>0</v>
      </c>
      <c r="Q3108">
        <v>0</v>
      </c>
    </row>
    <row r="3109" spans="1:17" x14ac:dyDescent="0.2">
      <c r="A3109" t="s">
        <v>20847</v>
      </c>
      <c r="B3109" t="s">
        <v>86</v>
      </c>
      <c r="C3109" t="s">
        <v>192</v>
      </c>
      <c r="D3109" t="s">
        <v>17736</v>
      </c>
      <c r="E3109" t="s">
        <v>83</v>
      </c>
      <c r="F3109" t="s">
        <v>4939</v>
      </c>
      <c r="G3109">
        <v>0</v>
      </c>
      <c r="H3109">
        <v>0</v>
      </c>
      <c r="I3109">
        <v>0</v>
      </c>
      <c r="J3109">
        <v>0</v>
      </c>
      <c r="K3109">
        <v>0</v>
      </c>
      <c r="L3109">
        <v>0</v>
      </c>
      <c r="M3109">
        <v>3</v>
      </c>
      <c r="N3109">
        <v>0</v>
      </c>
      <c r="O3109">
        <v>0</v>
      </c>
      <c r="P3109">
        <v>0</v>
      </c>
      <c r="Q3109">
        <v>0</v>
      </c>
    </row>
    <row r="3110" spans="1:17" x14ac:dyDescent="0.2">
      <c r="A3110" t="s">
        <v>20848</v>
      </c>
      <c r="B3110" t="s">
        <v>86</v>
      </c>
      <c r="C3110" t="s">
        <v>192</v>
      </c>
      <c r="D3110" t="s">
        <v>17736</v>
      </c>
      <c r="E3110" t="s">
        <v>83</v>
      </c>
      <c r="F3110" t="s">
        <v>4941</v>
      </c>
      <c r="G3110">
        <v>0</v>
      </c>
      <c r="H3110">
        <v>3</v>
      </c>
      <c r="I3110">
        <v>0</v>
      </c>
      <c r="J3110">
        <v>3</v>
      </c>
      <c r="K3110">
        <v>0</v>
      </c>
      <c r="L3110">
        <v>0</v>
      </c>
      <c r="M3110">
        <v>0</v>
      </c>
      <c r="N3110">
        <v>0</v>
      </c>
      <c r="O3110">
        <v>0</v>
      </c>
      <c r="P3110">
        <v>0</v>
      </c>
      <c r="Q3110">
        <v>0</v>
      </c>
    </row>
    <row r="3111" spans="1:17" x14ac:dyDescent="0.2">
      <c r="A3111" t="s">
        <v>20849</v>
      </c>
      <c r="B3111" t="s">
        <v>86</v>
      </c>
      <c r="C3111" t="s">
        <v>251</v>
      </c>
      <c r="D3111" t="s">
        <v>17736</v>
      </c>
      <c r="E3111" t="s">
        <v>83</v>
      </c>
      <c r="F3111" t="s">
        <v>4939</v>
      </c>
      <c r="G3111">
        <v>0</v>
      </c>
      <c r="H3111">
        <v>0</v>
      </c>
      <c r="I3111">
        <v>0</v>
      </c>
      <c r="J3111">
        <v>0</v>
      </c>
      <c r="K3111">
        <v>0</v>
      </c>
      <c r="L3111">
        <v>0</v>
      </c>
      <c r="M3111">
        <v>10</v>
      </c>
      <c r="N3111">
        <v>0</v>
      </c>
      <c r="O3111">
        <v>0</v>
      </c>
      <c r="P3111">
        <v>0</v>
      </c>
      <c r="Q3111">
        <v>0</v>
      </c>
    </row>
    <row r="3112" spans="1:17" x14ac:dyDescent="0.2">
      <c r="A3112" t="s">
        <v>20850</v>
      </c>
      <c r="B3112" t="s">
        <v>86</v>
      </c>
      <c r="C3112" t="s">
        <v>251</v>
      </c>
      <c r="D3112" t="s">
        <v>17736</v>
      </c>
      <c r="E3112" t="s">
        <v>83</v>
      </c>
      <c r="F3112" t="s">
        <v>4941</v>
      </c>
      <c r="G3112">
        <v>0</v>
      </c>
      <c r="H3112">
        <v>10</v>
      </c>
      <c r="I3112">
        <v>1</v>
      </c>
      <c r="J3112">
        <v>9</v>
      </c>
      <c r="K3112">
        <v>0</v>
      </c>
      <c r="L3112">
        <v>0</v>
      </c>
      <c r="M3112">
        <v>0</v>
      </c>
      <c r="N3112">
        <v>0</v>
      </c>
      <c r="O3112">
        <v>0</v>
      </c>
      <c r="P3112">
        <v>0</v>
      </c>
      <c r="Q3112">
        <v>0</v>
      </c>
    </row>
    <row r="3113" spans="1:17" x14ac:dyDescent="0.2">
      <c r="A3113" t="s">
        <v>20851</v>
      </c>
      <c r="B3113" t="s">
        <v>86</v>
      </c>
      <c r="C3113" t="s">
        <v>251</v>
      </c>
      <c r="D3113" t="s">
        <v>17736</v>
      </c>
      <c r="E3113" t="s">
        <v>83</v>
      </c>
      <c r="F3113" t="s">
        <v>4943</v>
      </c>
      <c r="G3113">
        <v>0</v>
      </c>
      <c r="H3113">
        <v>0</v>
      </c>
      <c r="I3113">
        <v>0</v>
      </c>
      <c r="J3113">
        <v>0</v>
      </c>
      <c r="K3113">
        <v>0</v>
      </c>
      <c r="L3113">
        <v>0</v>
      </c>
      <c r="M3113">
        <v>10</v>
      </c>
      <c r="N3113">
        <v>0</v>
      </c>
      <c r="O3113">
        <v>0</v>
      </c>
      <c r="P3113">
        <v>0</v>
      </c>
      <c r="Q3113">
        <v>0</v>
      </c>
    </row>
    <row r="3114" spans="1:17" x14ac:dyDescent="0.2">
      <c r="A3114" t="s">
        <v>20852</v>
      </c>
      <c r="B3114" t="s">
        <v>86</v>
      </c>
      <c r="C3114" t="s">
        <v>251</v>
      </c>
      <c r="D3114" t="s">
        <v>17736</v>
      </c>
      <c r="E3114" t="s">
        <v>83</v>
      </c>
      <c r="F3114" t="s">
        <v>4925</v>
      </c>
      <c r="G3114">
        <v>0</v>
      </c>
      <c r="H3114">
        <v>0</v>
      </c>
      <c r="I3114">
        <v>0</v>
      </c>
      <c r="J3114">
        <v>0</v>
      </c>
      <c r="K3114">
        <v>0</v>
      </c>
      <c r="L3114">
        <v>0</v>
      </c>
      <c r="M3114">
        <v>0</v>
      </c>
      <c r="N3114">
        <v>9</v>
      </c>
      <c r="O3114">
        <v>9</v>
      </c>
      <c r="P3114">
        <v>0</v>
      </c>
      <c r="Q3114">
        <v>0</v>
      </c>
    </row>
    <row r="3115" spans="1:17" x14ac:dyDescent="0.2">
      <c r="A3115" t="s">
        <v>20853</v>
      </c>
      <c r="B3115" t="s">
        <v>86</v>
      </c>
      <c r="C3115" t="s">
        <v>251</v>
      </c>
      <c r="D3115" t="s">
        <v>17736</v>
      </c>
      <c r="E3115" t="s">
        <v>83</v>
      </c>
      <c r="F3115" t="s">
        <v>4927</v>
      </c>
      <c r="G3115">
        <v>0</v>
      </c>
      <c r="H3115">
        <v>0</v>
      </c>
      <c r="I3115">
        <v>0</v>
      </c>
      <c r="J3115">
        <v>0</v>
      </c>
      <c r="K3115">
        <v>0</v>
      </c>
      <c r="L3115">
        <v>0</v>
      </c>
      <c r="M3115">
        <v>0</v>
      </c>
      <c r="N3115">
        <v>7</v>
      </c>
      <c r="O3115">
        <v>7</v>
      </c>
      <c r="P3115">
        <v>0</v>
      </c>
      <c r="Q3115">
        <v>0</v>
      </c>
    </row>
    <row r="3116" spans="1:17" x14ac:dyDescent="0.2">
      <c r="A3116" t="s">
        <v>20854</v>
      </c>
      <c r="B3116" t="s">
        <v>86</v>
      </c>
      <c r="C3116" t="s">
        <v>251</v>
      </c>
      <c r="D3116" t="s">
        <v>17736</v>
      </c>
      <c r="E3116" t="s">
        <v>83</v>
      </c>
      <c r="F3116" t="s">
        <v>17734</v>
      </c>
      <c r="G3116">
        <v>10</v>
      </c>
      <c r="H3116">
        <v>0</v>
      </c>
      <c r="I3116">
        <v>0</v>
      </c>
      <c r="J3116">
        <v>0</v>
      </c>
      <c r="K3116">
        <v>0</v>
      </c>
      <c r="L3116">
        <v>0</v>
      </c>
      <c r="M3116">
        <v>0</v>
      </c>
      <c r="N3116">
        <v>0</v>
      </c>
      <c r="O3116">
        <v>0</v>
      </c>
      <c r="P3116">
        <v>0</v>
      </c>
      <c r="Q3116">
        <v>0</v>
      </c>
    </row>
    <row r="3117" spans="1:17" x14ac:dyDescent="0.2">
      <c r="A3117" t="s">
        <v>20855</v>
      </c>
      <c r="B3117" t="s">
        <v>86</v>
      </c>
      <c r="C3117" t="s">
        <v>251</v>
      </c>
      <c r="D3117" t="s">
        <v>17736</v>
      </c>
      <c r="E3117" t="s">
        <v>81</v>
      </c>
      <c r="F3117" t="s">
        <v>4929</v>
      </c>
      <c r="G3117">
        <v>0</v>
      </c>
      <c r="H3117">
        <v>8</v>
      </c>
      <c r="I3117">
        <v>3</v>
      </c>
      <c r="J3117">
        <v>5</v>
      </c>
      <c r="K3117">
        <v>0</v>
      </c>
      <c r="L3117">
        <v>0</v>
      </c>
      <c r="M3117">
        <v>0</v>
      </c>
      <c r="N3117">
        <v>0</v>
      </c>
      <c r="O3117">
        <v>0</v>
      </c>
      <c r="P3117">
        <v>0</v>
      </c>
      <c r="Q3117">
        <v>0</v>
      </c>
    </row>
    <row r="3118" spans="1:17" x14ac:dyDescent="0.2">
      <c r="A3118" t="s">
        <v>20856</v>
      </c>
      <c r="B3118" t="s">
        <v>86</v>
      </c>
      <c r="C3118" t="s">
        <v>251</v>
      </c>
      <c r="D3118" t="s">
        <v>17736</v>
      </c>
      <c r="E3118" t="s">
        <v>81</v>
      </c>
      <c r="F3118" t="s">
        <v>4931</v>
      </c>
      <c r="G3118">
        <v>0</v>
      </c>
      <c r="H3118">
        <v>8</v>
      </c>
      <c r="I3118">
        <v>3</v>
      </c>
      <c r="J3118">
        <v>5</v>
      </c>
      <c r="K3118">
        <v>0</v>
      </c>
      <c r="L3118">
        <v>0</v>
      </c>
      <c r="M3118">
        <v>0</v>
      </c>
      <c r="N3118">
        <v>0</v>
      </c>
      <c r="O3118">
        <v>0</v>
      </c>
      <c r="P3118">
        <v>0</v>
      </c>
      <c r="Q3118">
        <v>0</v>
      </c>
    </row>
    <row r="3119" spans="1:17" x14ac:dyDescent="0.2">
      <c r="A3119" t="s">
        <v>20857</v>
      </c>
      <c r="B3119" t="s">
        <v>86</v>
      </c>
      <c r="C3119" t="s">
        <v>251</v>
      </c>
      <c r="D3119" t="s">
        <v>17736</v>
      </c>
      <c r="E3119" t="s">
        <v>81</v>
      </c>
      <c r="F3119" t="s">
        <v>4933</v>
      </c>
      <c r="G3119">
        <v>0</v>
      </c>
      <c r="H3119">
        <v>0</v>
      </c>
      <c r="I3119">
        <v>0</v>
      </c>
      <c r="J3119">
        <v>0</v>
      </c>
      <c r="K3119">
        <v>0</v>
      </c>
      <c r="L3119">
        <v>0</v>
      </c>
      <c r="M3119">
        <v>8</v>
      </c>
      <c r="N3119">
        <v>0</v>
      </c>
      <c r="O3119">
        <v>0</v>
      </c>
      <c r="P3119">
        <v>0</v>
      </c>
      <c r="Q3119">
        <v>0</v>
      </c>
    </row>
    <row r="3120" spans="1:17" x14ac:dyDescent="0.2">
      <c r="A3120" t="s">
        <v>20858</v>
      </c>
      <c r="B3120" t="s">
        <v>86</v>
      </c>
      <c r="C3120" t="s">
        <v>251</v>
      </c>
      <c r="D3120" t="s">
        <v>17736</v>
      </c>
      <c r="E3120" t="s">
        <v>81</v>
      </c>
      <c r="F3120" t="s">
        <v>4935</v>
      </c>
      <c r="G3120">
        <v>0</v>
      </c>
      <c r="H3120">
        <v>8</v>
      </c>
      <c r="I3120">
        <v>3</v>
      </c>
      <c r="J3120">
        <v>5</v>
      </c>
      <c r="K3120">
        <v>0</v>
      </c>
      <c r="L3120">
        <v>0</v>
      </c>
      <c r="M3120">
        <v>0</v>
      </c>
      <c r="N3120">
        <v>0</v>
      </c>
      <c r="O3120">
        <v>0</v>
      </c>
      <c r="P3120">
        <v>0</v>
      </c>
      <c r="Q3120">
        <v>0</v>
      </c>
    </row>
    <row r="3121" spans="1:17" x14ac:dyDescent="0.2">
      <c r="A3121" t="s">
        <v>20859</v>
      </c>
      <c r="B3121" t="s">
        <v>86</v>
      </c>
      <c r="C3121" t="s">
        <v>251</v>
      </c>
      <c r="D3121" t="s">
        <v>17736</v>
      </c>
      <c r="E3121" t="s">
        <v>81</v>
      </c>
      <c r="F3121" t="s">
        <v>4937</v>
      </c>
      <c r="G3121">
        <v>0</v>
      </c>
      <c r="H3121">
        <v>8</v>
      </c>
      <c r="I3121">
        <v>3</v>
      </c>
      <c r="J3121">
        <v>5</v>
      </c>
      <c r="K3121">
        <v>0</v>
      </c>
      <c r="L3121">
        <v>0</v>
      </c>
      <c r="M3121">
        <v>0</v>
      </c>
      <c r="N3121">
        <v>0</v>
      </c>
      <c r="O3121">
        <v>0</v>
      </c>
      <c r="P3121">
        <v>0</v>
      </c>
      <c r="Q3121">
        <v>0</v>
      </c>
    </row>
    <row r="3122" spans="1:17" x14ac:dyDescent="0.2">
      <c r="A3122" t="s">
        <v>20860</v>
      </c>
      <c r="B3122" t="s">
        <v>86</v>
      </c>
      <c r="C3122" t="s">
        <v>251</v>
      </c>
      <c r="D3122" t="s">
        <v>17736</v>
      </c>
      <c r="E3122" t="s">
        <v>81</v>
      </c>
      <c r="F3122" t="s">
        <v>4939</v>
      </c>
      <c r="G3122">
        <v>0</v>
      </c>
      <c r="H3122">
        <v>0</v>
      </c>
      <c r="I3122">
        <v>0</v>
      </c>
      <c r="J3122">
        <v>0</v>
      </c>
      <c r="K3122">
        <v>0</v>
      </c>
      <c r="L3122">
        <v>0</v>
      </c>
      <c r="M3122">
        <v>8</v>
      </c>
      <c r="N3122">
        <v>0</v>
      </c>
      <c r="O3122">
        <v>0</v>
      </c>
      <c r="P3122">
        <v>0</v>
      </c>
      <c r="Q3122">
        <v>0</v>
      </c>
    </row>
    <row r="3123" spans="1:17" x14ac:dyDescent="0.2">
      <c r="A3123" t="s">
        <v>20861</v>
      </c>
      <c r="B3123" t="s">
        <v>86</v>
      </c>
      <c r="C3123" t="s">
        <v>251</v>
      </c>
      <c r="D3123" t="s">
        <v>17736</v>
      </c>
      <c r="E3123" t="s">
        <v>81</v>
      </c>
      <c r="F3123" t="s">
        <v>4941</v>
      </c>
      <c r="G3123">
        <v>0</v>
      </c>
      <c r="H3123">
        <v>8</v>
      </c>
      <c r="I3123">
        <v>3</v>
      </c>
      <c r="J3123">
        <v>5</v>
      </c>
      <c r="K3123">
        <v>0</v>
      </c>
      <c r="L3123">
        <v>0</v>
      </c>
      <c r="M3123">
        <v>0</v>
      </c>
      <c r="N3123">
        <v>0</v>
      </c>
      <c r="O3123">
        <v>0</v>
      </c>
      <c r="P3123">
        <v>0</v>
      </c>
      <c r="Q3123">
        <v>0</v>
      </c>
    </row>
    <row r="3124" spans="1:17" x14ac:dyDescent="0.2">
      <c r="A3124" t="s">
        <v>20862</v>
      </c>
      <c r="B3124" t="s">
        <v>86</v>
      </c>
      <c r="C3124" t="s">
        <v>251</v>
      </c>
      <c r="D3124" t="s">
        <v>17736</v>
      </c>
      <c r="E3124" t="s">
        <v>81</v>
      </c>
      <c r="F3124" t="s">
        <v>4943</v>
      </c>
      <c r="G3124">
        <v>0</v>
      </c>
      <c r="H3124">
        <v>0</v>
      </c>
      <c r="I3124">
        <v>0</v>
      </c>
      <c r="J3124">
        <v>0</v>
      </c>
      <c r="K3124">
        <v>0</v>
      </c>
      <c r="L3124">
        <v>0</v>
      </c>
      <c r="M3124">
        <v>8</v>
      </c>
      <c r="N3124">
        <v>0</v>
      </c>
      <c r="O3124">
        <v>0</v>
      </c>
      <c r="P3124">
        <v>0</v>
      </c>
      <c r="Q3124">
        <v>0</v>
      </c>
    </row>
    <row r="3125" spans="1:17" x14ac:dyDescent="0.2">
      <c r="A3125" t="s">
        <v>20863</v>
      </c>
      <c r="B3125" t="s">
        <v>86</v>
      </c>
      <c r="C3125" t="s">
        <v>251</v>
      </c>
      <c r="D3125" t="s">
        <v>17736</v>
      </c>
      <c r="E3125" t="s">
        <v>81</v>
      </c>
      <c r="F3125" t="s">
        <v>4925</v>
      </c>
      <c r="G3125">
        <v>0</v>
      </c>
      <c r="H3125">
        <v>0</v>
      </c>
      <c r="I3125">
        <v>0</v>
      </c>
      <c r="J3125">
        <v>0</v>
      </c>
      <c r="K3125">
        <v>0</v>
      </c>
      <c r="L3125">
        <v>0</v>
      </c>
      <c r="M3125">
        <v>0</v>
      </c>
      <c r="N3125">
        <v>6</v>
      </c>
      <c r="O3125">
        <v>6</v>
      </c>
      <c r="P3125">
        <v>0</v>
      </c>
      <c r="Q3125">
        <v>0</v>
      </c>
    </row>
    <row r="3126" spans="1:17" x14ac:dyDescent="0.2">
      <c r="A3126" t="s">
        <v>20864</v>
      </c>
      <c r="B3126" t="s">
        <v>86</v>
      </c>
      <c r="C3126" t="s">
        <v>251</v>
      </c>
      <c r="D3126" t="s">
        <v>17736</v>
      </c>
      <c r="E3126" t="s">
        <v>81</v>
      </c>
      <c r="F3126" t="s">
        <v>4927</v>
      </c>
      <c r="G3126">
        <v>0</v>
      </c>
      <c r="H3126">
        <v>0</v>
      </c>
      <c r="I3126">
        <v>0</v>
      </c>
      <c r="J3126">
        <v>0</v>
      </c>
      <c r="K3126">
        <v>0</v>
      </c>
      <c r="L3126">
        <v>0</v>
      </c>
      <c r="M3126">
        <v>0</v>
      </c>
      <c r="N3126">
        <v>6</v>
      </c>
      <c r="O3126">
        <v>6</v>
      </c>
      <c r="P3126">
        <v>0</v>
      </c>
      <c r="Q3126">
        <v>0</v>
      </c>
    </row>
    <row r="3127" spans="1:17" x14ac:dyDescent="0.2">
      <c r="A3127" t="s">
        <v>20865</v>
      </c>
      <c r="B3127" t="s">
        <v>88</v>
      </c>
      <c r="C3127" t="s">
        <v>244</v>
      </c>
      <c r="D3127" t="s">
        <v>17736</v>
      </c>
      <c r="E3127" t="s">
        <v>81</v>
      </c>
      <c r="F3127" t="s">
        <v>4933</v>
      </c>
      <c r="G3127">
        <v>0</v>
      </c>
      <c r="H3127">
        <v>0</v>
      </c>
      <c r="I3127">
        <v>0</v>
      </c>
      <c r="J3127">
        <v>0</v>
      </c>
      <c r="K3127">
        <v>0</v>
      </c>
      <c r="L3127">
        <v>0</v>
      </c>
      <c r="M3127">
        <v>11</v>
      </c>
      <c r="N3127">
        <v>0</v>
      </c>
      <c r="O3127">
        <v>0</v>
      </c>
      <c r="P3127">
        <v>0</v>
      </c>
      <c r="Q3127">
        <v>0</v>
      </c>
    </row>
    <row r="3128" spans="1:17" x14ac:dyDescent="0.2">
      <c r="A3128" t="s">
        <v>20866</v>
      </c>
      <c r="B3128" t="s">
        <v>88</v>
      </c>
      <c r="C3128" t="s">
        <v>244</v>
      </c>
      <c r="D3128" t="s">
        <v>17736</v>
      </c>
      <c r="E3128" t="s">
        <v>81</v>
      </c>
      <c r="F3128" t="s">
        <v>4935</v>
      </c>
      <c r="G3128">
        <v>0</v>
      </c>
      <c r="H3128">
        <v>11</v>
      </c>
      <c r="I3128">
        <v>1</v>
      </c>
      <c r="J3128">
        <v>8</v>
      </c>
      <c r="K3128">
        <v>2</v>
      </c>
      <c r="L3128">
        <v>0</v>
      </c>
      <c r="M3128">
        <v>0</v>
      </c>
      <c r="N3128">
        <v>0</v>
      </c>
      <c r="O3128">
        <v>0</v>
      </c>
      <c r="P3128">
        <v>0</v>
      </c>
      <c r="Q3128">
        <v>0</v>
      </c>
    </row>
    <row r="3129" spans="1:17" x14ac:dyDescent="0.2">
      <c r="A3129" t="s">
        <v>20867</v>
      </c>
      <c r="B3129" t="s">
        <v>88</v>
      </c>
      <c r="C3129" t="s">
        <v>244</v>
      </c>
      <c r="D3129" t="s">
        <v>17736</v>
      </c>
      <c r="E3129" t="s">
        <v>81</v>
      </c>
      <c r="F3129" t="s">
        <v>4937</v>
      </c>
      <c r="G3129">
        <v>0</v>
      </c>
      <c r="H3129">
        <v>11</v>
      </c>
      <c r="I3129">
        <v>1</v>
      </c>
      <c r="J3129">
        <v>8</v>
      </c>
      <c r="K3129">
        <v>2</v>
      </c>
      <c r="L3129">
        <v>0</v>
      </c>
      <c r="M3129">
        <v>0</v>
      </c>
      <c r="N3129">
        <v>0</v>
      </c>
      <c r="O3129">
        <v>0</v>
      </c>
      <c r="P3129">
        <v>0</v>
      </c>
      <c r="Q3129">
        <v>0</v>
      </c>
    </row>
    <row r="3130" spans="1:17" x14ac:dyDescent="0.2">
      <c r="A3130" t="s">
        <v>20868</v>
      </c>
      <c r="B3130" t="s">
        <v>88</v>
      </c>
      <c r="C3130" t="s">
        <v>244</v>
      </c>
      <c r="D3130" t="s">
        <v>17736</v>
      </c>
      <c r="E3130" t="s">
        <v>81</v>
      </c>
      <c r="F3130" t="s">
        <v>4939</v>
      </c>
      <c r="G3130">
        <v>0</v>
      </c>
      <c r="H3130">
        <v>0</v>
      </c>
      <c r="I3130">
        <v>0</v>
      </c>
      <c r="J3130">
        <v>0</v>
      </c>
      <c r="K3130">
        <v>0</v>
      </c>
      <c r="L3130">
        <v>0</v>
      </c>
      <c r="M3130">
        <v>11</v>
      </c>
      <c r="N3130">
        <v>0</v>
      </c>
      <c r="O3130">
        <v>0</v>
      </c>
      <c r="P3130">
        <v>0</v>
      </c>
      <c r="Q3130">
        <v>0</v>
      </c>
    </row>
    <row r="3131" spans="1:17" x14ac:dyDescent="0.2">
      <c r="A3131" t="s">
        <v>20869</v>
      </c>
      <c r="B3131" t="s">
        <v>88</v>
      </c>
      <c r="C3131" t="s">
        <v>244</v>
      </c>
      <c r="D3131" t="s">
        <v>17736</v>
      </c>
      <c r="E3131" t="s">
        <v>81</v>
      </c>
      <c r="F3131" t="s">
        <v>4941</v>
      </c>
      <c r="G3131">
        <v>0</v>
      </c>
      <c r="H3131">
        <v>11</v>
      </c>
      <c r="I3131">
        <v>1</v>
      </c>
      <c r="J3131">
        <v>8</v>
      </c>
      <c r="K3131">
        <v>2</v>
      </c>
      <c r="L3131">
        <v>0</v>
      </c>
      <c r="M3131">
        <v>0</v>
      </c>
      <c r="N3131">
        <v>0</v>
      </c>
      <c r="O3131">
        <v>0</v>
      </c>
      <c r="P3131">
        <v>0</v>
      </c>
      <c r="Q3131">
        <v>0</v>
      </c>
    </row>
    <row r="3132" spans="1:17" x14ac:dyDescent="0.2">
      <c r="A3132" t="s">
        <v>20870</v>
      </c>
      <c r="B3132" t="s">
        <v>88</v>
      </c>
      <c r="C3132" t="s">
        <v>244</v>
      </c>
      <c r="D3132" t="s">
        <v>17736</v>
      </c>
      <c r="E3132" t="s">
        <v>81</v>
      </c>
      <c r="F3132" t="s">
        <v>4943</v>
      </c>
      <c r="G3132">
        <v>0</v>
      </c>
      <c r="H3132">
        <v>0</v>
      </c>
      <c r="I3132">
        <v>0</v>
      </c>
      <c r="J3132">
        <v>0</v>
      </c>
      <c r="K3132">
        <v>0</v>
      </c>
      <c r="L3132">
        <v>0</v>
      </c>
      <c r="M3132">
        <v>11</v>
      </c>
      <c r="N3132">
        <v>0</v>
      </c>
      <c r="O3132">
        <v>0</v>
      </c>
      <c r="P3132">
        <v>0</v>
      </c>
      <c r="Q3132">
        <v>0</v>
      </c>
    </row>
    <row r="3133" spans="1:17" x14ac:dyDescent="0.2">
      <c r="A3133" t="s">
        <v>20871</v>
      </c>
      <c r="B3133" t="s">
        <v>86</v>
      </c>
      <c r="C3133" t="s">
        <v>124</v>
      </c>
      <c r="D3133" t="s">
        <v>17736</v>
      </c>
      <c r="E3133" t="s">
        <v>83</v>
      </c>
      <c r="F3133" t="s">
        <v>4933</v>
      </c>
      <c r="G3133">
        <v>0</v>
      </c>
      <c r="H3133">
        <v>0</v>
      </c>
      <c r="I3133">
        <v>0</v>
      </c>
      <c r="J3133">
        <v>0</v>
      </c>
      <c r="K3133">
        <v>0</v>
      </c>
      <c r="L3133">
        <v>0</v>
      </c>
      <c r="M3133">
        <v>57</v>
      </c>
      <c r="N3133">
        <v>0</v>
      </c>
      <c r="O3133">
        <v>0</v>
      </c>
      <c r="P3133">
        <v>0</v>
      </c>
      <c r="Q3133">
        <v>0</v>
      </c>
    </row>
    <row r="3134" spans="1:17" x14ac:dyDescent="0.2">
      <c r="A3134" t="s">
        <v>20872</v>
      </c>
      <c r="B3134" t="s">
        <v>86</v>
      </c>
      <c r="C3134" t="s">
        <v>124</v>
      </c>
      <c r="D3134" t="s">
        <v>17736</v>
      </c>
      <c r="E3134" t="s">
        <v>83</v>
      </c>
      <c r="F3134" t="s">
        <v>4935</v>
      </c>
      <c r="G3134">
        <v>0</v>
      </c>
      <c r="H3134">
        <v>57</v>
      </c>
      <c r="I3134">
        <v>3</v>
      </c>
      <c r="J3134">
        <v>42</v>
      </c>
      <c r="K3134">
        <v>9</v>
      </c>
      <c r="L3134">
        <v>3</v>
      </c>
      <c r="M3134">
        <v>0</v>
      </c>
      <c r="N3134">
        <v>0</v>
      </c>
      <c r="O3134">
        <v>0</v>
      </c>
      <c r="P3134">
        <v>0</v>
      </c>
      <c r="Q3134">
        <v>0</v>
      </c>
    </row>
    <row r="3135" spans="1:17" x14ac:dyDescent="0.2">
      <c r="A3135" t="s">
        <v>20873</v>
      </c>
      <c r="B3135" t="s">
        <v>86</v>
      </c>
      <c r="C3135" t="s">
        <v>124</v>
      </c>
      <c r="D3135" t="s">
        <v>17736</v>
      </c>
      <c r="E3135" t="s">
        <v>83</v>
      </c>
      <c r="F3135" t="s">
        <v>4937</v>
      </c>
      <c r="G3135">
        <v>0</v>
      </c>
      <c r="H3135">
        <v>57</v>
      </c>
      <c r="I3135">
        <v>3</v>
      </c>
      <c r="J3135">
        <v>42</v>
      </c>
      <c r="K3135">
        <v>9</v>
      </c>
      <c r="L3135">
        <v>3</v>
      </c>
      <c r="M3135">
        <v>0</v>
      </c>
      <c r="N3135">
        <v>0</v>
      </c>
      <c r="O3135">
        <v>0</v>
      </c>
      <c r="P3135">
        <v>0</v>
      </c>
      <c r="Q3135">
        <v>0</v>
      </c>
    </row>
    <row r="3136" spans="1:17" x14ac:dyDescent="0.2">
      <c r="A3136" t="s">
        <v>20874</v>
      </c>
      <c r="B3136" t="s">
        <v>86</v>
      </c>
      <c r="C3136" t="s">
        <v>124</v>
      </c>
      <c r="D3136" t="s">
        <v>17736</v>
      </c>
      <c r="E3136" t="s">
        <v>83</v>
      </c>
      <c r="F3136" t="s">
        <v>4939</v>
      </c>
      <c r="G3136">
        <v>0</v>
      </c>
      <c r="H3136">
        <v>0</v>
      </c>
      <c r="I3136">
        <v>0</v>
      </c>
      <c r="J3136">
        <v>0</v>
      </c>
      <c r="K3136">
        <v>0</v>
      </c>
      <c r="L3136">
        <v>0</v>
      </c>
      <c r="M3136">
        <v>57</v>
      </c>
      <c r="N3136">
        <v>0</v>
      </c>
      <c r="O3136">
        <v>0</v>
      </c>
      <c r="P3136">
        <v>0</v>
      </c>
      <c r="Q3136">
        <v>0</v>
      </c>
    </row>
    <row r="3137" spans="1:17" x14ac:dyDescent="0.2">
      <c r="A3137" t="s">
        <v>20875</v>
      </c>
      <c r="B3137" t="s">
        <v>86</v>
      </c>
      <c r="C3137" t="s">
        <v>124</v>
      </c>
      <c r="D3137" t="s">
        <v>17736</v>
      </c>
      <c r="E3137" t="s">
        <v>83</v>
      </c>
      <c r="F3137" t="s">
        <v>4941</v>
      </c>
      <c r="G3137">
        <v>0</v>
      </c>
      <c r="H3137">
        <v>57</v>
      </c>
      <c r="I3137">
        <v>3</v>
      </c>
      <c r="J3137">
        <v>43</v>
      </c>
      <c r="K3137">
        <v>9</v>
      </c>
      <c r="L3137">
        <v>2</v>
      </c>
      <c r="M3137">
        <v>0</v>
      </c>
      <c r="N3137">
        <v>0</v>
      </c>
      <c r="O3137">
        <v>0</v>
      </c>
      <c r="P3137">
        <v>0</v>
      </c>
      <c r="Q3137">
        <v>0</v>
      </c>
    </row>
    <row r="3138" spans="1:17" x14ac:dyDescent="0.2">
      <c r="A3138" t="s">
        <v>20876</v>
      </c>
      <c r="B3138" t="s">
        <v>86</v>
      </c>
      <c r="C3138" t="s">
        <v>124</v>
      </c>
      <c r="D3138" t="s">
        <v>17736</v>
      </c>
      <c r="E3138" t="s">
        <v>83</v>
      </c>
      <c r="F3138" t="s">
        <v>4943</v>
      </c>
      <c r="G3138">
        <v>0</v>
      </c>
      <c r="H3138">
        <v>0</v>
      </c>
      <c r="I3138">
        <v>0</v>
      </c>
      <c r="J3138">
        <v>0</v>
      </c>
      <c r="K3138">
        <v>0</v>
      </c>
      <c r="L3138">
        <v>0</v>
      </c>
      <c r="M3138">
        <v>57</v>
      </c>
      <c r="N3138">
        <v>0</v>
      </c>
      <c r="O3138">
        <v>0</v>
      </c>
      <c r="P3138">
        <v>0</v>
      </c>
      <c r="Q3138">
        <v>0</v>
      </c>
    </row>
    <row r="3139" spans="1:17" x14ac:dyDescent="0.2">
      <c r="A3139" t="s">
        <v>20877</v>
      </c>
      <c r="B3139" t="s">
        <v>86</v>
      </c>
      <c r="C3139" t="s">
        <v>124</v>
      </c>
      <c r="D3139" t="s">
        <v>17736</v>
      </c>
      <c r="E3139" t="s">
        <v>83</v>
      </c>
      <c r="F3139" t="s">
        <v>4925</v>
      </c>
      <c r="G3139">
        <v>0</v>
      </c>
      <c r="H3139">
        <v>0</v>
      </c>
      <c r="I3139">
        <v>0</v>
      </c>
      <c r="J3139">
        <v>0</v>
      </c>
      <c r="K3139">
        <v>0</v>
      </c>
      <c r="L3139">
        <v>0</v>
      </c>
      <c r="M3139">
        <v>0</v>
      </c>
      <c r="N3139">
        <v>44</v>
      </c>
      <c r="O3139">
        <v>42</v>
      </c>
      <c r="P3139">
        <v>2</v>
      </c>
      <c r="Q3139">
        <v>0</v>
      </c>
    </row>
    <row r="3140" spans="1:17" x14ac:dyDescent="0.2">
      <c r="A3140" t="s">
        <v>20878</v>
      </c>
      <c r="B3140" t="s">
        <v>86</v>
      </c>
      <c r="C3140" t="s">
        <v>124</v>
      </c>
      <c r="D3140" t="s">
        <v>17736</v>
      </c>
      <c r="E3140" t="s">
        <v>83</v>
      </c>
      <c r="F3140" t="s">
        <v>4927</v>
      </c>
      <c r="G3140">
        <v>0</v>
      </c>
      <c r="H3140">
        <v>0</v>
      </c>
      <c r="I3140">
        <v>0</v>
      </c>
      <c r="J3140">
        <v>0</v>
      </c>
      <c r="K3140">
        <v>0</v>
      </c>
      <c r="L3140">
        <v>0</v>
      </c>
      <c r="M3140">
        <v>0</v>
      </c>
      <c r="N3140">
        <v>39</v>
      </c>
      <c r="O3140">
        <v>37</v>
      </c>
      <c r="P3140">
        <v>2</v>
      </c>
      <c r="Q3140">
        <v>0</v>
      </c>
    </row>
    <row r="3141" spans="1:17" x14ac:dyDescent="0.2">
      <c r="A3141" t="s">
        <v>20879</v>
      </c>
      <c r="B3141" t="s">
        <v>86</v>
      </c>
      <c r="C3141" t="s">
        <v>124</v>
      </c>
      <c r="D3141" t="s">
        <v>17736</v>
      </c>
      <c r="E3141" t="s">
        <v>83</v>
      </c>
      <c r="F3141" t="s">
        <v>17734</v>
      </c>
      <c r="G3141">
        <v>57</v>
      </c>
      <c r="H3141">
        <v>0</v>
      </c>
      <c r="I3141">
        <v>0</v>
      </c>
      <c r="J3141">
        <v>0</v>
      </c>
      <c r="K3141">
        <v>0</v>
      </c>
      <c r="L3141">
        <v>0</v>
      </c>
      <c r="M3141">
        <v>0</v>
      </c>
      <c r="N3141">
        <v>0</v>
      </c>
      <c r="O3141">
        <v>0</v>
      </c>
      <c r="P3141">
        <v>0</v>
      </c>
      <c r="Q3141">
        <v>0</v>
      </c>
    </row>
    <row r="3142" spans="1:17" x14ac:dyDescent="0.2">
      <c r="A3142" t="s">
        <v>20880</v>
      </c>
      <c r="B3142" t="s">
        <v>86</v>
      </c>
      <c r="C3142" t="s">
        <v>124</v>
      </c>
      <c r="D3142" t="s">
        <v>17736</v>
      </c>
      <c r="E3142" t="s">
        <v>81</v>
      </c>
      <c r="F3142" t="s">
        <v>4929</v>
      </c>
      <c r="G3142">
        <v>0</v>
      </c>
      <c r="H3142">
        <v>76</v>
      </c>
      <c r="I3142">
        <v>8</v>
      </c>
      <c r="J3142">
        <v>64</v>
      </c>
      <c r="K3142">
        <v>4</v>
      </c>
      <c r="L3142">
        <v>0</v>
      </c>
      <c r="M3142">
        <v>0</v>
      </c>
      <c r="N3142">
        <v>0</v>
      </c>
      <c r="O3142">
        <v>0</v>
      </c>
      <c r="P3142">
        <v>0</v>
      </c>
      <c r="Q3142">
        <v>0</v>
      </c>
    </row>
    <row r="3143" spans="1:17" x14ac:dyDescent="0.2">
      <c r="A3143" t="s">
        <v>20881</v>
      </c>
      <c r="B3143" t="s">
        <v>86</v>
      </c>
      <c r="C3143" t="s">
        <v>124</v>
      </c>
      <c r="D3143" t="s">
        <v>17736</v>
      </c>
      <c r="E3143" t="s">
        <v>81</v>
      </c>
      <c r="F3143" t="s">
        <v>4931</v>
      </c>
      <c r="G3143">
        <v>0</v>
      </c>
      <c r="H3143">
        <v>76</v>
      </c>
      <c r="I3143">
        <v>7</v>
      </c>
      <c r="J3143">
        <v>65</v>
      </c>
      <c r="K3143">
        <v>4</v>
      </c>
      <c r="L3143">
        <v>0</v>
      </c>
      <c r="M3143">
        <v>0</v>
      </c>
      <c r="N3143">
        <v>0</v>
      </c>
      <c r="O3143">
        <v>0</v>
      </c>
      <c r="P3143">
        <v>0</v>
      </c>
      <c r="Q3143">
        <v>0</v>
      </c>
    </row>
    <row r="3144" spans="1:17" x14ac:dyDescent="0.2">
      <c r="A3144" t="s">
        <v>20882</v>
      </c>
      <c r="B3144" t="s">
        <v>86</v>
      </c>
      <c r="C3144" t="s">
        <v>124</v>
      </c>
      <c r="D3144" t="s">
        <v>17736</v>
      </c>
      <c r="E3144" t="s">
        <v>81</v>
      </c>
      <c r="F3144" t="s">
        <v>4933</v>
      </c>
      <c r="G3144">
        <v>0</v>
      </c>
      <c r="H3144">
        <v>0</v>
      </c>
      <c r="I3144">
        <v>0</v>
      </c>
      <c r="J3144">
        <v>0</v>
      </c>
      <c r="K3144">
        <v>0</v>
      </c>
      <c r="L3144">
        <v>0</v>
      </c>
      <c r="M3144">
        <v>76</v>
      </c>
      <c r="N3144">
        <v>0</v>
      </c>
      <c r="O3144">
        <v>0</v>
      </c>
      <c r="P3144">
        <v>0</v>
      </c>
      <c r="Q3144">
        <v>0</v>
      </c>
    </row>
    <row r="3145" spans="1:17" x14ac:dyDescent="0.2">
      <c r="A3145" t="s">
        <v>20883</v>
      </c>
      <c r="B3145" t="s">
        <v>86</v>
      </c>
      <c r="C3145" t="s">
        <v>124</v>
      </c>
      <c r="D3145" t="s">
        <v>17736</v>
      </c>
      <c r="E3145" t="s">
        <v>81</v>
      </c>
      <c r="F3145" t="s">
        <v>4935</v>
      </c>
      <c r="G3145">
        <v>0</v>
      </c>
      <c r="H3145">
        <v>76</v>
      </c>
      <c r="I3145">
        <v>7</v>
      </c>
      <c r="J3145">
        <v>65</v>
      </c>
      <c r="K3145">
        <v>4</v>
      </c>
      <c r="L3145">
        <v>0</v>
      </c>
      <c r="M3145">
        <v>0</v>
      </c>
      <c r="N3145">
        <v>0</v>
      </c>
      <c r="O3145">
        <v>0</v>
      </c>
      <c r="P3145">
        <v>0</v>
      </c>
      <c r="Q3145">
        <v>0</v>
      </c>
    </row>
    <row r="3146" spans="1:17" x14ac:dyDescent="0.2">
      <c r="A3146" t="s">
        <v>20884</v>
      </c>
      <c r="B3146" t="s">
        <v>86</v>
      </c>
      <c r="C3146" t="s">
        <v>124</v>
      </c>
      <c r="D3146" t="s">
        <v>17736</v>
      </c>
      <c r="E3146" t="s">
        <v>81</v>
      </c>
      <c r="F3146" t="s">
        <v>4937</v>
      </c>
      <c r="G3146">
        <v>0</v>
      </c>
      <c r="H3146">
        <v>76</v>
      </c>
      <c r="I3146">
        <v>8</v>
      </c>
      <c r="J3146">
        <v>64</v>
      </c>
      <c r="K3146">
        <v>4</v>
      </c>
      <c r="L3146">
        <v>0</v>
      </c>
      <c r="M3146">
        <v>0</v>
      </c>
      <c r="N3146">
        <v>0</v>
      </c>
      <c r="O3146">
        <v>0</v>
      </c>
      <c r="P3146">
        <v>0</v>
      </c>
      <c r="Q3146">
        <v>0</v>
      </c>
    </row>
    <row r="3147" spans="1:17" x14ac:dyDescent="0.2">
      <c r="A3147" t="s">
        <v>20885</v>
      </c>
      <c r="B3147" t="s">
        <v>86</v>
      </c>
      <c r="C3147" t="s">
        <v>124</v>
      </c>
      <c r="D3147" t="s">
        <v>17736</v>
      </c>
      <c r="E3147" t="s">
        <v>81</v>
      </c>
      <c r="F3147" t="s">
        <v>4939</v>
      </c>
      <c r="G3147">
        <v>0</v>
      </c>
      <c r="H3147">
        <v>0</v>
      </c>
      <c r="I3147">
        <v>0</v>
      </c>
      <c r="J3147">
        <v>0</v>
      </c>
      <c r="K3147">
        <v>0</v>
      </c>
      <c r="L3147">
        <v>0</v>
      </c>
      <c r="M3147">
        <v>76</v>
      </c>
      <c r="N3147">
        <v>0</v>
      </c>
      <c r="O3147">
        <v>0</v>
      </c>
      <c r="P3147">
        <v>0</v>
      </c>
      <c r="Q3147">
        <v>0</v>
      </c>
    </row>
    <row r="3148" spans="1:17" x14ac:dyDescent="0.2">
      <c r="A3148" t="s">
        <v>20886</v>
      </c>
      <c r="B3148" t="s">
        <v>86</v>
      </c>
      <c r="C3148" t="s">
        <v>124</v>
      </c>
      <c r="D3148" t="s">
        <v>17736</v>
      </c>
      <c r="E3148" t="s">
        <v>81</v>
      </c>
      <c r="F3148" t="s">
        <v>4941</v>
      </c>
      <c r="G3148">
        <v>0</v>
      </c>
      <c r="H3148">
        <v>76</v>
      </c>
      <c r="I3148">
        <v>7</v>
      </c>
      <c r="J3148">
        <v>65</v>
      </c>
      <c r="K3148">
        <v>4</v>
      </c>
      <c r="L3148">
        <v>0</v>
      </c>
      <c r="M3148">
        <v>0</v>
      </c>
      <c r="N3148">
        <v>0</v>
      </c>
      <c r="O3148">
        <v>0</v>
      </c>
      <c r="P3148">
        <v>0</v>
      </c>
      <c r="Q3148">
        <v>0</v>
      </c>
    </row>
    <row r="3149" spans="1:17" x14ac:dyDescent="0.2">
      <c r="A3149" t="s">
        <v>20887</v>
      </c>
      <c r="B3149" t="s">
        <v>86</v>
      </c>
      <c r="C3149" t="s">
        <v>124</v>
      </c>
      <c r="D3149" t="s">
        <v>17736</v>
      </c>
      <c r="E3149" t="s">
        <v>81</v>
      </c>
      <c r="F3149" t="s">
        <v>4943</v>
      </c>
      <c r="G3149">
        <v>0</v>
      </c>
      <c r="H3149">
        <v>0</v>
      </c>
      <c r="I3149">
        <v>0</v>
      </c>
      <c r="J3149">
        <v>0</v>
      </c>
      <c r="K3149">
        <v>0</v>
      </c>
      <c r="L3149">
        <v>0</v>
      </c>
      <c r="M3149">
        <v>76</v>
      </c>
      <c r="N3149">
        <v>0</v>
      </c>
      <c r="O3149">
        <v>0</v>
      </c>
      <c r="P3149">
        <v>0</v>
      </c>
      <c r="Q3149">
        <v>0</v>
      </c>
    </row>
    <row r="3150" spans="1:17" x14ac:dyDescent="0.2">
      <c r="A3150" t="s">
        <v>20888</v>
      </c>
      <c r="B3150" t="s">
        <v>86</v>
      </c>
      <c r="C3150" t="s">
        <v>124</v>
      </c>
      <c r="D3150" t="s">
        <v>17736</v>
      </c>
      <c r="E3150" t="s">
        <v>81</v>
      </c>
      <c r="F3150" t="s">
        <v>4925</v>
      </c>
      <c r="G3150">
        <v>0</v>
      </c>
      <c r="H3150">
        <v>0</v>
      </c>
      <c r="I3150">
        <v>0</v>
      </c>
      <c r="J3150">
        <v>0</v>
      </c>
      <c r="K3150">
        <v>0</v>
      </c>
      <c r="L3150">
        <v>0</v>
      </c>
      <c r="M3150">
        <v>0</v>
      </c>
      <c r="N3150">
        <v>56</v>
      </c>
      <c r="O3150">
        <v>56</v>
      </c>
      <c r="P3150">
        <v>0</v>
      </c>
      <c r="Q3150">
        <v>0</v>
      </c>
    </row>
    <row r="3151" spans="1:17" x14ac:dyDescent="0.2">
      <c r="A3151" t="s">
        <v>20889</v>
      </c>
      <c r="B3151" t="s">
        <v>86</v>
      </c>
      <c r="C3151" t="s">
        <v>124</v>
      </c>
      <c r="D3151" t="s">
        <v>17736</v>
      </c>
      <c r="E3151" t="s">
        <v>81</v>
      </c>
      <c r="F3151" t="s">
        <v>4927</v>
      </c>
      <c r="G3151">
        <v>0</v>
      </c>
      <c r="H3151">
        <v>0</v>
      </c>
      <c r="I3151">
        <v>0</v>
      </c>
      <c r="J3151">
        <v>0</v>
      </c>
      <c r="K3151">
        <v>0</v>
      </c>
      <c r="L3151">
        <v>0</v>
      </c>
      <c r="M3151">
        <v>0</v>
      </c>
      <c r="N3151">
        <v>47</v>
      </c>
      <c r="O3151">
        <v>47</v>
      </c>
      <c r="P3151">
        <v>0</v>
      </c>
      <c r="Q3151">
        <v>0</v>
      </c>
    </row>
    <row r="3152" spans="1:17" x14ac:dyDescent="0.2">
      <c r="A3152" t="s">
        <v>20890</v>
      </c>
      <c r="B3152" t="s">
        <v>86</v>
      </c>
      <c r="C3152" t="s">
        <v>124</v>
      </c>
      <c r="D3152" t="s">
        <v>17736</v>
      </c>
      <c r="E3152" t="s">
        <v>81</v>
      </c>
      <c r="F3152" t="s">
        <v>17734</v>
      </c>
      <c r="G3152">
        <v>76</v>
      </c>
      <c r="H3152">
        <v>0</v>
      </c>
      <c r="I3152">
        <v>0</v>
      </c>
      <c r="J3152">
        <v>0</v>
      </c>
      <c r="K3152">
        <v>0</v>
      </c>
      <c r="L3152">
        <v>0</v>
      </c>
      <c r="M3152">
        <v>0</v>
      </c>
      <c r="N3152">
        <v>0</v>
      </c>
      <c r="O3152">
        <v>0</v>
      </c>
      <c r="P3152">
        <v>0</v>
      </c>
      <c r="Q3152">
        <v>0</v>
      </c>
    </row>
    <row r="3153" spans="1:17" x14ac:dyDescent="0.2">
      <c r="A3153" t="s">
        <v>20891</v>
      </c>
      <c r="B3153" t="s">
        <v>86</v>
      </c>
      <c r="C3153" t="s">
        <v>124</v>
      </c>
      <c r="D3153" t="s">
        <v>17748</v>
      </c>
      <c r="E3153" t="s">
        <v>83</v>
      </c>
      <c r="F3153" t="s">
        <v>17749</v>
      </c>
      <c r="G3153">
        <v>0</v>
      </c>
      <c r="H3153">
        <v>0</v>
      </c>
      <c r="I3153">
        <v>0</v>
      </c>
      <c r="J3153">
        <v>0</v>
      </c>
      <c r="K3153">
        <v>0</v>
      </c>
      <c r="L3153">
        <v>0</v>
      </c>
      <c r="M3153">
        <v>0</v>
      </c>
      <c r="N3153">
        <v>4</v>
      </c>
      <c r="O3153">
        <v>4</v>
      </c>
      <c r="P3153">
        <v>0</v>
      </c>
      <c r="Q3153">
        <v>0</v>
      </c>
    </row>
    <row r="3154" spans="1:17" x14ac:dyDescent="0.2">
      <c r="A3154" t="s">
        <v>20892</v>
      </c>
      <c r="B3154" t="s">
        <v>86</v>
      </c>
      <c r="C3154" t="s">
        <v>124</v>
      </c>
      <c r="D3154" t="s">
        <v>17748</v>
      </c>
      <c r="E3154" t="s">
        <v>83</v>
      </c>
      <c r="F3154" t="s">
        <v>17734</v>
      </c>
      <c r="G3154">
        <v>4</v>
      </c>
      <c r="H3154">
        <v>0</v>
      </c>
      <c r="I3154">
        <v>0</v>
      </c>
      <c r="J3154">
        <v>0</v>
      </c>
      <c r="K3154">
        <v>0</v>
      </c>
      <c r="L3154">
        <v>0</v>
      </c>
      <c r="M3154">
        <v>0</v>
      </c>
      <c r="N3154">
        <v>0</v>
      </c>
      <c r="O3154">
        <v>0</v>
      </c>
      <c r="P3154">
        <v>0</v>
      </c>
      <c r="Q3154">
        <v>0</v>
      </c>
    </row>
    <row r="3155" spans="1:17" x14ac:dyDescent="0.2">
      <c r="A3155" t="s">
        <v>20893</v>
      </c>
      <c r="B3155" t="s">
        <v>86</v>
      </c>
      <c r="C3155" t="s">
        <v>124</v>
      </c>
      <c r="D3155" t="s">
        <v>17748</v>
      </c>
      <c r="E3155" t="s">
        <v>81</v>
      </c>
      <c r="F3155" t="s">
        <v>17749</v>
      </c>
      <c r="G3155">
        <v>0</v>
      </c>
      <c r="H3155">
        <v>0</v>
      </c>
      <c r="I3155">
        <v>0</v>
      </c>
      <c r="J3155">
        <v>0</v>
      </c>
      <c r="K3155">
        <v>0</v>
      </c>
      <c r="L3155">
        <v>0</v>
      </c>
      <c r="M3155">
        <v>0</v>
      </c>
      <c r="N3155">
        <v>6</v>
      </c>
      <c r="O3155">
        <v>6</v>
      </c>
      <c r="P3155">
        <v>0</v>
      </c>
      <c r="Q3155">
        <v>0</v>
      </c>
    </row>
    <row r="3156" spans="1:17" x14ac:dyDescent="0.2">
      <c r="A3156" t="s">
        <v>20894</v>
      </c>
      <c r="B3156" t="s">
        <v>86</v>
      </c>
      <c r="C3156" t="s">
        <v>124</v>
      </c>
      <c r="D3156" t="s">
        <v>17748</v>
      </c>
      <c r="E3156" t="s">
        <v>81</v>
      </c>
      <c r="F3156" t="s">
        <v>17734</v>
      </c>
      <c r="G3156">
        <v>6</v>
      </c>
      <c r="H3156">
        <v>0</v>
      </c>
      <c r="I3156">
        <v>0</v>
      </c>
      <c r="J3156">
        <v>0</v>
      </c>
      <c r="K3156">
        <v>0</v>
      </c>
      <c r="L3156">
        <v>0</v>
      </c>
      <c r="M3156">
        <v>0</v>
      </c>
      <c r="N3156">
        <v>0</v>
      </c>
      <c r="O3156">
        <v>0</v>
      </c>
      <c r="P3156">
        <v>0</v>
      </c>
      <c r="Q3156">
        <v>0</v>
      </c>
    </row>
    <row r="3157" spans="1:17" x14ac:dyDescent="0.2">
      <c r="A3157" t="s">
        <v>20895</v>
      </c>
      <c r="B3157" t="s">
        <v>86</v>
      </c>
      <c r="C3157" t="s">
        <v>124</v>
      </c>
      <c r="D3157" t="s">
        <v>17754</v>
      </c>
      <c r="E3157" t="s">
        <v>83</v>
      </c>
      <c r="F3157" t="s">
        <v>17734</v>
      </c>
      <c r="G3157">
        <v>10</v>
      </c>
      <c r="H3157">
        <v>0</v>
      </c>
      <c r="I3157">
        <v>0</v>
      </c>
      <c r="J3157">
        <v>0</v>
      </c>
      <c r="K3157">
        <v>0</v>
      </c>
      <c r="L3157">
        <v>0</v>
      </c>
      <c r="M3157">
        <v>0</v>
      </c>
      <c r="N3157">
        <v>0</v>
      </c>
      <c r="O3157">
        <v>0</v>
      </c>
      <c r="P3157">
        <v>0</v>
      </c>
      <c r="Q3157">
        <v>0</v>
      </c>
    </row>
    <row r="3158" spans="1:17" x14ac:dyDescent="0.2">
      <c r="A3158" t="s">
        <v>20896</v>
      </c>
      <c r="B3158" t="s">
        <v>86</v>
      </c>
      <c r="C3158" t="s">
        <v>124</v>
      </c>
      <c r="D3158" t="s">
        <v>17754</v>
      </c>
      <c r="E3158" t="s">
        <v>81</v>
      </c>
      <c r="F3158" t="s">
        <v>17734</v>
      </c>
      <c r="G3158">
        <v>16</v>
      </c>
      <c r="H3158">
        <v>0</v>
      </c>
      <c r="I3158">
        <v>0</v>
      </c>
      <c r="J3158">
        <v>0</v>
      </c>
      <c r="K3158">
        <v>0</v>
      </c>
      <c r="L3158">
        <v>0</v>
      </c>
      <c r="M3158">
        <v>0</v>
      </c>
      <c r="N3158">
        <v>0</v>
      </c>
      <c r="O3158">
        <v>0</v>
      </c>
      <c r="P3158">
        <v>0</v>
      </c>
      <c r="Q3158">
        <v>0</v>
      </c>
    </row>
    <row r="3159" spans="1:17" x14ac:dyDescent="0.2">
      <c r="A3159" t="s">
        <v>20897</v>
      </c>
      <c r="B3159" t="s">
        <v>86</v>
      </c>
      <c r="C3159" t="s">
        <v>125</v>
      </c>
      <c r="D3159" t="s">
        <v>17768</v>
      </c>
      <c r="E3159" t="s">
        <v>83</v>
      </c>
      <c r="F3159" t="s">
        <v>17734</v>
      </c>
      <c r="G3159">
        <v>1</v>
      </c>
      <c r="H3159">
        <v>0</v>
      </c>
      <c r="I3159">
        <v>0</v>
      </c>
      <c r="J3159">
        <v>0</v>
      </c>
      <c r="K3159">
        <v>0</v>
      </c>
      <c r="L3159">
        <v>0</v>
      </c>
      <c r="M3159">
        <v>0</v>
      </c>
      <c r="N3159">
        <v>0</v>
      </c>
      <c r="O3159">
        <v>0</v>
      </c>
      <c r="P3159">
        <v>0</v>
      </c>
      <c r="Q3159">
        <v>0</v>
      </c>
    </row>
    <row r="3160" spans="1:17" x14ac:dyDescent="0.2">
      <c r="A3160" t="s">
        <v>20898</v>
      </c>
      <c r="B3160" t="s">
        <v>86</v>
      </c>
      <c r="C3160" t="s">
        <v>125</v>
      </c>
      <c r="D3160" t="s">
        <v>17768</v>
      </c>
      <c r="E3160" t="s">
        <v>81</v>
      </c>
      <c r="F3160" t="s">
        <v>17734</v>
      </c>
      <c r="G3160">
        <v>1</v>
      </c>
      <c r="H3160">
        <v>0</v>
      </c>
      <c r="I3160">
        <v>0</v>
      </c>
      <c r="J3160">
        <v>0</v>
      </c>
      <c r="K3160">
        <v>0</v>
      </c>
      <c r="L3160">
        <v>0</v>
      </c>
      <c r="M3160">
        <v>0</v>
      </c>
      <c r="N3160">
        <v>0</v>
      </c>
      <c r="O3160">
        <v>0</v>
      </c>
      <c r="P3160">
        <v>0</v>
      </c>
      <c r="Q3160">
        <v>0</v>
      </c>
    </row>
    <row r="3161" spans="1:17" x14ac:dyDescent="0.2">
      <c r="A3161" t="s">
        <v>20899</v>
      </c>
      <c r="B3161" t="s">
        <v>86</v>
      </c>
      <c r="C3161" t="s">
        <v>125</v>
      </c>
      <c r="D3161" t="s">
        <v>17736</v>
      </c>
      <c r="E3161" t="s">
        <v>83</v>
      </c>
      <c r="F3161" t="s">
        <v>4929</v>
      </c>
      <c r="G3161">
        <v>0</v>
      </c>
      <c r="H3161">
        <v>9</v>
      </c>
      <c r="I3161">
        <v>1</v>
      </c>
      <c r="J3161">
        <v>7</v>
      </c>
      <c r="K3161">
        <v>1</v>
      </c>
      <c r="L3161">
        <v>0</v>
      </c>
      <c r="M3161">
        <v>0</v>
      </c>
      <c r="N3161">
        <v>0</v>
      </c>
      <c r="O3161">
        <v>0</v>
      </c>
      <c r="P3161">
        <v>0</v>
      </c>
      <c r="Q3161">
        <v>0</v>
      </c>
    </row>
    <row r="3162" spans="1:17" x14ac:dyDescent="0.2">
      <c r="A3162" t="s">
        <v>20900</v>
      </c>
      <c r="B3162" t="s">
        <v>86</v>
      </c>
      <c r="C3162" t="s">
        <v>125</v>
      </c>
      <c r="D3162" t="s">
        <v>17736</v>
      </c>
      <c r="E3162" t="s">
        <v>83</v>
      </c>
      <c r="F3162" t="s">
        <v>4931</v>
      </c>
      <c r="G3162">
        <v>0</v>
      </c>
      <c r="H3162">
        <v>9</v>
      </c>
      <c r="I3162">
        <v>0</v>
      </c>
      <c r="J3162">
        <v>8</v>
      </c>
      <c r="K3162">
        <v>0</v>
      </c>
      <c r="L3162">
        <v>1</v>
      </c>
      <c r="M3162">
        <v>0</v>
      </c>
      <c r="N3162">
        <v>0</v>
      </c>
      <c r="O3162">
        <v>0</v>
      </c>
      <c r="P3162">
        <v>0</v>
      </c>
      <c r="Q3162">
        <v>0</v>
      </c>
    </row>
    <row r="3163" spans="1:17" x14ac:dyDescent="0.2">
      <c r="A3163" t="s">
        <v>20901</v>
      </c>
      <c r="B3163" t="s">
        <v>86</v>
      </c>
      <c r="C3163" t="s">
        <v>185</v>
      </c>
      <c r="D3163" t="s">
        <v>17736</v>
      </c>
      <c r="E3163" t="s">
        <v>81</v>
      </c>
      <c r="F3163" t="s">
        <v>4925</v>
      </c>
      <c r="G3163">
        <v>0</v>
      </c>
      <c r="H3163">
        <v>0</v>
      </c>
      <c r="I3163">
        <v>0</v>
      </c>
      <c r="J3163">
        <v>0</v>
      </c>
      <c r="K3163">
        <v>0</v>
      </c>
      <c r="L3163">
        <v>0</v>
      </c>
      <c r="M3163">
        <v>0</v>
      </c>
      <c r="N3163">
        <v>24</v>
      </c>
      <c r="O3163">
        <v>19</v>
      </c>
      <c r="P3163">
        <v>3</v>
      </c>
      <c r="Q3163">
        <v>2</v>
      </c>
    </row>
    <row r="3164" spans="1:17" x14ac:dyDescent="0.2">
      <c r="A3164" t="s">
        <v>20902</v>
      </c>
      <c r="B3164" t="s">
        <v>86</v>
      </c>
      <c r="C3164" t="s">
        <v>185</v>
      </c>
      <c r="D3164" t="s">
        <v>17736</v>
      </c>
      <c r="E3164" t="s">
        <v>81</v>
      </c>
      <c r="F3164" t="s">
        <v>4927</v>
      </c>
      <c r="G3164">
        <v>0</v>
      </c>
      <c r="H3164">
        <v>0</v>
      </c>
      <c r="I3164">
        <v>0</v>
      </c>
      <c r="J3164">
        <v>0</v>
      </c>
      <c r="K3164">
        <v>0</v>
      </c>
      <c r="L3164">
        <v>0</v>
      </c>
      <c r="M3164">
        <v>0</v>
      </c>
      <c r="N3164">
        <v>19</v>
      </c>
      <c r="O3164">
        <v>14</v>
      </c>
      <c r="P3164">
        <v>3</v>
      </c>
      <c r="Q3164">
        <v>2</v>
      </c>
    </row>
    <row r="3165" spans="1:17" x14ac:dyDescent="0.2">
      <c r="A3165" t="s">
        <v>20903</v>
      </c>
      <c r="B3165" t="s">
        <v>86</v>
      </c>
      <c r="C3165" t="s">
        <v>185</v>
      </c>
      <c r="D3165" t="s">
        <v>17736</v>
      </c>
      <c r="E3165" t="s">
        <v>81</v>
      </c>
      <c r="F3165" t="s">
        <v>17734</v>
      </c>
      <c r="G3165">
        <v>33</v>
      </c>
      <c r="H3165">
        <v>0</v>
      </c>
      <c r="I3165">
        <v>0</v>
      </c>
      <c r="J3165">
        <v>0</v>
      </c>
      <c r="K3165">
        <v>0</v>
      </c>
      <c r="L3165">
        <v>0</v>
      </c>
      <c r="M3165">
        <v>0</v>
      </c>
      <c r="N3165">
        <v>0</v>
      </c>
      <c r="O3165">
        <v>0</v>
      </c>
      <c r="P3165">
        <v>0</v>
      </c>
      <c r="Q3165">
        <v>0</v>
      </c>
    </row>
    <row r="3166" spans="1:17" x14ac:dyDescent="0.2">
      <c r="A3166" t="s">
        <v>20904</v>
      </c>
      <c r="B3166" t="s">
        <v>86</v>
      </c>
      <c r="C3166" t="s">
        <v>185</v>
      </c>
      <c r="D3166" t="s">
        <v>17748</v>
      </c>
      <c r="E3166" t="s">
        <v>83</v>
      </c>
      <c r="F3166" t="s">
        <v>17749</v>
      </c>
      <c r="G3166">
        <v>0</v>
      </c>
      <c r="H3166">
        <v>0</v>
      </c>
      <c r="I3166">
        <v>0</v>
      </c>
      <c r="J3166">
        <v>0</v>
      </c>
      <c r="K3166">
        <v>0</v>
      </c>
      <c r="L3166">
        <v>0</v>
      </c>
      <c r="M3166">
        <v>0</v>
      </c>
      <c r="N3166">
        <v>5</v>
      </c>
      <c r="O3166">
        <v>3</v>
      </c>
      <c r="P3166">
        <v>2</v>
      </c>
      <c r="Q3166">
        <v>0</v>
      </c>
    </row>
    <row r="3167" spans="1:17" x14ac:dyDescent="0.2">
      <c r="A3167" t="s">
        <v>20905</v>
      </c>
      <c r="B3167" t="s">
        <v>86</v>
      </c>
      <c r="C3167" t="s">
        <v>185</v>
      </c>
      <c r="D3167" t="s">
        <v>17748</v>
      </c>
      <c r="E3167" t="s">
        <v>83</v>
      </c>
      <c r="F3167" t="s">
        <v>17734</v>
      </c>
      <c r="G3167">
        <v>5</v>
      </c>
      <c r="H3167">
        <v>0</v>
      </c>
      <c r="I3167">
        <v>0</v>
      </c>
      <c r="J3167">
        <v>0</v>
      </c>
      <c r="K3167">
        <v>0</v>
      </c>
      <c r="L3167">
        <v>0</v>
      </c>
      <c r="M3167">
        <v>0</v>
      </c>
      <c r="N3167">
        <v>0</v>
      </c>
      <c r="O3167">
        <v>0</v>
      </c>
      <c r="P3167">
        <v>0</v>
      </c>
      <c r="Q3167">
        <v>0</v>
      </c>
    </row>
    <row r="3168" spans="1:17" x14ac:dyDescent="0.2">
      <c r="A3168" t="s">
        <v>20906</v>
      </c>
      <c r="B3168" t="s">
        <v>86</v>
      </c>
      <c r="C3168" t="s">
        <v>185</v>
      </c>
      <c r="D3168" t="s">
        <v>17748</v>
      </c>
      <c r="E3168" t="s">
        <v>81</v>
      </c>
      <c r="F3168" t="s">
        <v>17749</v>
      </c>
      <c r="G3168">
        <v>0</v>
      </c>
      <c r="H3168">
        <v>0</v>
      </c>
      <c r="I3168">
        <v>0</v>
      </c>
      <c r="J3168">
        <v>0</v>
      </c>
      <c r="K3168">
        <v>0</v>
      </c>
      <c r="L3168">
        <v>0</v>
      </c>
      <c r="M3168">
        <v>0</v>
      </c>
      <c r="N3168">
        <v>6</v>
      </c>
      <c r="O3168">
        <v>5</v>
      </c>
      <c r="P3168">
        <v>1</v>
      </c>
      <c r="Q3168">
        <v>0</v>
      </c>
    </row>
    <row r="3169" spans="1:17" x14ac:dyDescent="0.2">
      <c r="A3169" t="s">
        <v>20907</v>
      </c>
      <c r="B3169" t="s">
        <v>86</v>
      </c>
      <c r="C3169" t="s">
        <v>185</v>
      </c>
      <c r="D3169" t="s">
        <v>17748</v>
      </c>
      <c r="E3169" t="s">
        <v>81</v>
      </c>
      <c r="F3169" t="s">
        <v>17734</v>
      </c>
      <c r="G3169">
        <v>6</v>
      </c>
      <c r="H3169">
        <v>0</v>
      </c>
      <c r="I3169">
        <v>0</v>
      </c>
      <c r="J3169">
        <v>0</v>
      </c>
      <c r="K3169">
        <v>0</v>
      </c>
      <c r="L3169">
        <v>0</v>
      </c>
      <c r="M3169">
        <v>0</v>
      </c>
      <c r="N3169">
        <v>0</v>
      </c>
      <c r="O3169">
        <v>0</v>
      </c>
      <c r="P3169">
        <v>0</v>
      </c>
      <c r="Q3169">
        <v>0</v>
      </c>
    </row>
    <row r="3170" spans="1:17" x14ac:dyDescent="0.2">
      <c r="A3170" t="s">
        <v>20908</v>
      </c>
      <c r="B3170" t="s">
        <v>86</v>
      </c>
      <c r="C3170" t="s">
        <v>185</v>
      </c>
      <c r="D3170" t="s">
        <v>17754</v>
      </c>
      <c r="E3170" t="s">
        <v>83</v>
      </c>
      <c r="F3170" t="s">
        <v>17734</v>
      </c>
      <c r="G3170">
        <v>2</v>
      </c>
      <c r="H3170">
        <v>0</v>
      </c>
      <c r="I3170">
        <v>0</v>
      </c>
      <c r="J3170">
        <v>0</v>
      </c>
      <c r="K3170">
        <v>0</v>
      </c>
      <c r="L3170">
        <v>0</v>
      </c>
      <c r="M3170">
        <v>0</v>
      </c>
      <c r="N3170">
        <v>0</v>
      </c>
      <c r="O3170">
        <v>0</v>
      </c>
      <c r="P3170">
        <v>0</v>
      </c>
      <c r="Q3170">
        <v>0</v>
      </c>
    </row>
    <row r="3171" spans="1:17" x14ac:dyDescent="0.2">
      <c r="A3171" t="s">
        <v>20909</v>
      </c>
      <c r="B3171" t="s">
        <v>86</v>
      </c>
      <c r="C3171" t="s">
        <v>185</v>
      </c>
      <c r="D3171" t="s">
        <v>17754</v>
      </c>
      <c r="E3171" t="s">
        <v>81</v>
      </c>
      <c r="F3171" t="s">
        <v>17734</v>
      </c>
      <c r="G3171">
        <v>2</v>
      </c>
      <c r="H3171">
        <v>0</v>
      </c>
      <c r="I3171">
        <v>0</v>
      </c>
      <c r="J3171">
        <v>0</v>
      </c>
      <c r="K3171">
        <v>0</v>
      </c>
      <c r="L3171">
        <v>0</v>
      </c>
      <c r="M3171">
        <v>0</v>
      </c>
      <c r="N3171">
        <v>0</v>
      </c>
      <c r="O3171">
        <v>0</v>
      </c>
      <c r="P3171">
        <v>0</v>
      </c>
      <c r="Q3171">
        <v>0</v>
      </c>
    </row>
    <row r="3172" spans="1:17" x14ac:dyDescent="0.2">
      <c r="A3172" t="s">
        <v>20910</v>
      </c>
      <c r="B3172" t="s">
        <v>86</v>
      </c>
      <c r="C3172" t="s">
        <v>186</v>
      </c>
      <c r="D3172" t="s">
        <v>17736</v>
      </c>
      <c r="E3172" t="s">
        <v>83</v>
      </c>
      <c r="F3172" t="s">
        <v>4929</v>
      </c>
      <c r="G3172">
        <v>0</v>
      </c>
      <c r="H3172">
        <v>7</v>
      </c>
      <c r="I3172">
        <v>0</v>
      </c>
      <c r="J3172">
        <v>6</v>
      </c>
      <c r="K3172">
        <v>1</v>
      </c>
      <c r="L3172">
        <v>0</v>
      </c>
      <c r="M3172">
        <v>0</v>
      </c>
      <c r="N3172">
        <v>0</v>
      </c>
      <c r="O3172">
        <v>0</v>
      </c>
      <c r="P3172">
        <v>0</v>
      </c>
      <c r="Q3172">
        <v>0</v>
      </c>
    </row>
    <row r="3173" spans="1:17" x14ac:dyDescent="0.2">
      <c r="A3173" t="s">
        <v>20911</v>
      </c>
      <c r="B3173" t="s">
        <v>86</v>
      </c>
      <c r="C3173" t="s">
        <v>186</v>
      </c>
      <c r="D3173" t="s">
        <v>17736</v>
      </c>
      <c r="E3173" t="s">
        <v>83</v>
      </c>
      <c r="F3173" t="s">
        <v>4931</v>
      </c>
      <c r="G3173">
        <v>0</v>
      </c>
      <c r="H3173">
        <v>7</v>
      </c>
      <c r="I3173">
        <v>0</v>
      </c>
      <c r="J3173">
        <v>6</v>
      </c>
      <c r="K3173">
        <v>1</v>
      </c>
      <c r="L3173">
        <v>0</v>
      </c>
      <c r="M3173">
        <v>0</v>
      </c>
      <c r="N3173">
        <v>0</v>
      </c>
      <c r="O3173">
        <v>0</v>
      </c>
      <c r="P3173">
        <v>0</v>
      </c>
      <c r="Q3173">
        <v>0</v>
      </c>
    </row>
    <row r="3174" spans="1:17" x14ac:dyDescent="0.2">
      <c r="A3174" t="s">
        <v>20912</v>
      </c>
      <c r="B3174" t="s">
        <v>86</v>
      </c>
      <c r="C3174" t="s">
        <v>186</v>
      </c>
      <c r="D3174" t="s">
        <v>17736</v>
      </c>
      <c r="E3174" t="s">
        <v>83</v>
      </c>
      <c r="F3174" t="s">
        <v>4933</v>
      </c>
      <c r="G3174">
        <v>0</v>
      </c>
      <c r="H3174">
        <v>0</v>
      </c>
      <c r="I3174">
        <v>0</v>
      </c>
      <c r="J3174">
        <v>0</v>
      </c>
      <c r="K3174">
        <v>0</v>
      </c>
      <c r="L3174">
        <v>0</v>
      </c>
      <c r="M3174">
        <v>7</v>
      </c>
      <c r="N3174">
        <v>0</v>
      </c>
      <c r="O3174">
        <v>0</v>
      </c>
      <c r="P3174">
        <v>0</v>
      </c>
      <c r="Q3174">
        <v>0</v>
      </c>
    </row>
    <row r="3175" spans="1:17" x14ac:dyDescent="0.2">
      <c r="A3175" t="s">
        <v>20913</v>
      </c>
      <c r="B3175" t="s">
        <v>86</v>
      </c>
      <c r="C3175" t="s">
        <v>186</v>
      </c>
      <c r="D3175" t="s">
        <v>17736</v>
      </c>
      <c r="E3175" t="s">
        <v>83</v>
      </c>
      <c r="F3175" t="s">
        <v>4935</v>
      </c>
      <c r="G3175">
        <v>0</v>
      </c>
      <c r="H3175">
        <v>7</v>
      </c>
      <c r="I3175">
        <v>0</v>
      </c>
      <c r="J3175">
        <v>6</v>
      </c>
      <c r="K3175">
        <v>1</v>
      </c>
      <c r="L3175">
        <v>0</v>
      </c>
      <c r="M3175">
        <v>0</v>
      </c>
      <c r="N3175">
        <v>0</v>
      </c>
      <c r="O3175">
        <v>0</v>
      </c>
      <c r="P3175">
        <v>0</v>
      </c>
      <c r="Q3175">
        <v>0</v>
      </c>
    </row>
    <row r="3176" spans="1:17" x14ac:dyDescent="0.2">
      <c r="A3176" t="s">
        <v>20914</v>
      </c>
      <c r="B3176" t="s">
        <v>86</v>
      </c>
      <c r="C3176" t="s">
        <v>186</v>
      </c>
      <c r="D3176" t="s">
        <v>17736</v>
      </c>
      <c r="E3176" t="s">
        <v>83</v>
      </c>
      <c r="F3176" t="s">
        <v>4937</v>
      </c>
      <c r="G3176">
        <v>0</v>
      </c>
      <c r="H3176">
        <v>7</v>
      </c>
      <c r="I3176">
        <v>0</v>
      </c>
      <c r="J3176">
        <v>6</v>
      </c>
      <c r="K3176">
        <v>1</v>
      </c>
      <c r="L3176">
        <v>0</v>
      </c>
      <c r="M3176">
        <v>0</v>
      </c>
      <c r="N3176">
        <v>0</v>
      </c>
      <c r="O3176">
        <v>0</v>
      </c>
      <c r="P3176">
        <v>0</v>
      </c>
      <c r="Q3176">
        <v>0</v>
      </c>
    </row>
    <row r="3177" spans="1:17" x14ac:dyDescent="0.2">
      <c r="A3177" t="s">
        <v>20915</v>
      </c>
      <c r="B3177" t="s">
        <v>86</v>
      </c>
      <c r="C3177" t="s">
        <v>186</v>
      </c>
      <c r="D3177" t="s">
        <v>17736</v>
      </c>
      <c r="E3177" t="s">
        <v>83</v>
      </c>
      <c r="F3177" t="s">
        <v>4939</v>
      </c>
      <c r="G3177">
        <v>0</v>
      </c>
      <c r="H3177">
        <v>0</v>
      </c>
      <c r="I3177">
        <v>0</v>
      </c>
      <c r="J3177">
        <v>0</v>
      </c>
      <c r="K3177">
        <v>0</v>
      </c>
      <c r="L3177">
        <v>0</v>
      </c>
      <c r="M3177">
        <v>7</v>
      </c>
      <c r="N3177">
        <v>0</v>
      </c>
      <c r="O3177">
        <v>0</v>
      </c>
      <c r="P3177">
        <v>0</v>
      </c>
      <c r="Q3177">
        <v>0</v>
      </c>
    </row>
    <row r="3178" spans="1:17" x14ac:dyDescent="0.2">
      <c r="A3178" t="s">
        <v>20916</v>
      </c>
      <c r="B3178" t="s">
        <v>86</v>
      </c>
      <c r="C3178" t="s">
        <v>186</v>
      </c>
      <c r="D3178" t="s">
        <v>17736</v>
      </c>
      <c r="E3178" t="s">
        <v>83</v>
      </c>
      <c r="F3178" t="s">
        <v>4941</v>
      </c>
      <c r="G3178">
        <v>0</v>
      </c>
      <c r="H3178">
        <v>7</v>
      </c>
      <c r="I3178">
        <v>0</v>
      </c>
      <c r="J3178">
        <v>6</v>
      </c>
      <c r="K3178">
        <v>1</v>
      </c>
      <c r="L3178">
        <v>0</v>
      </c>
      <c r="M3178">
        <v>0</v>
      </c>
      <c r="N3178">
        <v>0</v>
      </c>
      <c r="O3178">
        <v>0</v>
      </c>
      <c r="P3178">
        <v>0</v>
      </c>
      <c r="Q3178">
        <v>0</v>
      </c>
    </row>
    <row r="3179" spans="1:17" x14ac:dyDescent="0.2">
      <c r="A3179" t="s">
        <v>20917</v>
      </c>
      <c r="B3179" t="s">
        <v>86</v>
      </c>
      <c r="C3179" t="s">
        <v>186</v>
      </c>
      <c r="D3179" t="s">
        <v>17736</v>
      </c>
      <c r="E3179" t="s">
        <v>83</v>
      </c>
      <c r="F3179" t="s">
        <v>4943</v>
      </c>
      <c r="G3179">
        <v>0</v>
      </c>
      <c r="H3179">
        <v>0</v>
      </c>
      <c r="I3179">
        <v>0</v>
      </c>
      <c r="J3179">
        <v>0</v>
      </c>
      <c r="K3179">
        <v>0</v>
      </c>
      <c r="L3179">
        <v>0</v>
      </c>
      <c r="M3179">
        <v>7</v>
      </c>
      <c r="N3179">
        <v>0</v>
      </c>
      <c r="O3179">
        <v>0</v>
      </c>
      <c r="P3179">
        <v>0</v>
      </c>
      <c r="Q3179">
        <v>0</v>
      </c>
    </row>
    <row r="3180" spans="1:17" x14ac:dyDescent="0.2">
      <c r="A3180" t="s">
        <v>20918</v>
      </c>
      <c r="B3180" t="s">
        <v>86</v>
      </c>
      <c r="C3180" t="s">
        <v>186</v>
      </c>
      <c r="D3180" t="s">
        <v>17736</v>
      </c>
      <c r="E3180" t="s">
        <v>83</v>
      </c>
      <c r="F3180" t="s">
        <v>4925</v>
      </c>
      <c r="G3180">
        <v>0</v>
      </c>
      <c r="H3180">
        <v>0</v>
      </c>
      <c r="I3180">
        <v>0</v>
      </c>
      <c r="J3180">
        <v>0</v>
      </c>
      <c r="K3180">
        <v>0</v>
      </c>
      <c r="L3180">
        <v>0</v>
      </c>
      <c r="M3180">
        <v>0</v>
      </c>
      <c r="N3180">
        <v>7</v>
      </c>
      <c r="O3180">
        <v>7</v>
      </c>
      <c r="P3180">
        <v>0</v>
      </c>
      <c r="Q3180">
        <v>0</v>
      </c>
    </row>
    <row r="3181" spans="1:17" x14ac:dyDescent="0.2">
      <c r="A3181" t="s">
        <v>20919</v>
      </c>
      <c r="B3181" t="s">
        <v>86</v>
      </c>
      <c r="C3181" t="s">
        <v>186</v>
      </c>
      <c r="D3181" t="s">
        <v>17736</v>
      </c>
      <c r="E3181" t="s">
        <v>83</v>
      </c>
      <c r="F3181" t="s">
        <v>4927</v>
      </c>
      <c r="G3181">
        <v>0</v>
      </c>
      <c r="H3181">
        <v>0</v>
      </c>
      <c r="I3181">
        <v>0</v>
      </c>
      <c r="J3181">
        <v>0</v>
      </c>
      <c r="K3181">
        <v>0</v>
      </c>
      <c r="L3181">
        <v>0</v>
      </c>
      <c r="M3181">
        <v>0</v>
      </c>
      <c r="N3181">
        <v>7</v>
      </c>
      <c r="O3181">
        <v>7</v>
      </c>
      <c r="P3181">
        <v>0</v>
      </c>
      <c r="Q3181">
        <v>0</v>
      </c>
    </row>
    <row r="3182" spans="1:17" x14ac:dyDescent="0.2">
      <c r="A3182" t="s">
        <v>20920</v>
      </c>
      <c r="B3182" t="s">
        <v>86</v>
      </c>
      <c r="C3182" t="s">
        <v>186</v>
      </c>
      <c r="D3182" t="s">
        <v>17736</v>
      </c>
      <c r="E3182" t="s">
        <v>83</v>
      </c>
      <c r="F3182" t="s">
        <v>17734</v>
      </c>
      <c r="G3182">
        <v>7</v>
      </c>
      <c r="H3182">
        <v>0</v>
      </c>
      <c r="I3182">
        <v>0</v>
      </c>
      <c r="J3182">
        <v>0</v>
      </c>
      <c r="K3182">
        <v>0</v>
      </c>
      <c r="L3182">
        <v>0</v>
      </c>
      <c r="M3182">
        <v>0</v>
      </c>
      <c r="N3182">
        <v>0</v>
      </c>
      <c r="O3182">
        <v>0</v>
      </c>
      <c r="P3182">
        <v>0</v>
      </c>
      <c r="Q3182">
        <v>0</v>
      </c>
    </row>
    <row r="3183" spans="1:17" x14ac:dyDescent="0.2">
      <c r="A3183" t="s">
        <v>20921</v>
      </c>
      <c r="B3183" t="s">
        <v>86</v>
      </c>
      <c r="C3183" t="s">
        <v>186</v>
      </c>
      <c r="D3183" t="s">
        <v>17736</v>
      </c>
      <c r="E3183" t="s">
        <v>81</v>
      </c>
      <c r="F3183" t="s">
        <v>4929</v>
      </c>
      <c r="G3183">
        <v>0</v>
      </c>
      <c r="H3183">
        <v>1</v>
      </c>
      <c r="I3183">
        <v>1</v>
      </c>
      <c r="J3183">
        <v>0</v>
      </c>
      <c r="K3183">
        <v>0</v>
      </c>
      <c r="L3183">
        <v>0</v>
      </c>
      <c r="M3183">
        <v>0</v>
      </c>
      <c r="N3183">
        <v>0</v>
      </c>
      <c r="O3183">
        <v>0</v>
      </c>
      <c r="P3183">
        <v>0</v>
      </c>
      <c r="Q3183">
        <v>0</v>
      </c>
    </row>
    <row r="3184" spans="1:17" x14ac:dyDescent="0.2">
      <c r="A3184" t="s">
        <v>20922</v>
      </c>
      <c r="B3184" t="s">
        <v>86</v>
      </c>
      <c r="C3184" t="s">
        <v>186</v>
      </c>
      <c r="D3184" t="s">
        <v>17736</v>
      </c>
      <c r="E3184" t="s">
        <v>81</v>
      </c>
      <c r="F3184" t="s">
        <v>4931</v>
      </c>
      <c r="G3184">
        <v>0</v>
      </c>
      <c r="H3184">
        <v>1</v>
      </c>
      <c r="I3184">
        <v>1</v>
      </c>
      <c r="J3184">
        <v>0</v>
      </c>
      <c r="K3184">
        <v>0</v>
      </c>
      <c r="L3184">
        <v>0</v>
      </c>
      <c r="M3184">
        <v>0</v>
      </c>
      <c r="N3184">
        <v>0</v>
      </c>
      <c r="O3184">
        <v>0</v>
      </c>
      <c r="P3184">
        <v>0</v>
      </c>
      <c r="Q3184">
        <v>0</v>
      </c>
    </row>
    <row r="3185" spans="1:17" x14ac:dyDescent="0.2">
      <c r="A3185" t="s">
        <v>20923</v>
      </c>
      <c r="B3185" t="s">
        <v>86</v>
      </c>
      <c r="C3185" t="s">
        <v>186</v>
      </c>
      <c r="D3185" t="s">
        <v>17736</v>
      </c>
      <c r="E3185" t="s">
        <v>81</v>
      </c>
      <c r="F3185" t="s">
        <v>4933</v>
      </c>
      <c r="G3185">
        <v>0</v>
      </c>
      <c r="H3185">
        <v>0</v>
      </c>
      <c r="I3185">
        <v>0</v>
      </c>
      <c r="J3185">
        <v>0</v>
      </c>
      <c r="K3185">
        <v>0</v>
      </c>
      <c r="L3185">
        <v>0</v>
      </c>
      <c r="M3185">
        <v>1</v>
      </c>
      <c r="N3185">
        <v>0</v>
      </c>
      <c r="O3185">
        <v>0</v>
      </c>
      <c r="P3185">
        <v>0</v>
      </c>
      <c r="Q3185">
        <v>0</v>
      </c>
    </row>
    <row r="3186" spans="1:17" x14ac:dyDescent="0.2">
      <c r="A3186" t="s">
        <v>20924</v>
      </c>
      <c r="B3186" t="s">
        <v>86</v>
      </c>
      <c r="C3186" t="s">
        <v>186</v>
      </c>
      <c r="D3186" t="s">
        <v>17736</v>
      </c>
      <c r="E3186" t="s">
        <v>81</v>
      </c>
      <c r="F3186" t="s">
        <v>4935</v>
      </c>
      <c r="G3186">
        <v>0</v>
      </c>
      <c r="H3186">
        <v>1</v>
      </c>
      <c r="I3186">
        <v>1</v>
      </c>
      <c r="J3186">
        <v>0</v>
      </c>
      <c r="K3186">
        <v>0</v>
      </c>
      <c r="L3186">
        <v>0</v>
      </c>
      <c r="M3186">
        <v>0</v>
      </c>
      <c r="N3186">
        <v>0</v>
      </c>
      <c r="O3186">
        <v>0</v>
      </c>
      <c r="P3186">
        <v>0</v>
      </c>
      <c r="Q3186">
        <v>0</v>
      </c>
    </row>
    <row r="3187" spans="1:17" x14ac:dyDescent="0.2">
      <c r="A3187" t="s">
        <v>20925</v>
      </c>
      <c r="B3187" t="s">
        <v>86</v>
      </c>
      <c r="C3187" t="s">
        <v>186</v>
      </c>
      <c r="D3187" t="s">
        <v>17736</v>
      </c>
      <c r="E3187" t="s">
        <v>81</v>
      </c>
      <c r="F3187" t="s">
        <v>4937</v>
      </c>
      <c r="G3187">
        <v>0</v>
      </c>
      <c r="H3187">
        <v>1</v>
      </c>
      <c r="I3187">
        <v>1</v>
      </c>
      <c r="J3187">
        <v>0</v>
      </c>
      <c r="K3187">
        <v>0</v>
      </c>
      <c r="L3187">
        <v>0</v>
      </c>
      <c r="M3187">
        <v>0</v>
      </c>
      <c r="N3187">
        <v>0</v>
      </c>
      <c r="O3187">
        <v>0</v>
      </c>
      <c r="P3187">
        <v>0</v>
      </c>
      <c r="Q3187">
        <v>0</v>
      </c>
    </row>
    <row r="3188" spans="1:17" x14ac:dyDescent="0.2">
      <c r="A3188" t="s">
        <v>20926</v>
      </c>
      <c r="B3188" t="s">
        <v>86</v>
      </c>
      <c r="C3188" t="s">
        <v>186</v>
      </c>
      <c r="D3188" t="s">
        <v>17736</v>
      </c>
      <c r="E3188" t="s">
        <v>81</v>
      </c>
      <c r="F3188" t="s">
        <v>4939</v>
      </c>
      <c r="G3188">
        <v>0</v>
      </c>
      <c r="H3188">
        <v>0</v>
      </c>
      <c r="I3188">
        <v>0</v>
      </c>
      <c r="J3188">
        <v>0</v>
      </c>
      <c r="K3188">
        <v>0</v>
      </c>
      <c r="L3188">
        <v>0</v>
      </c>
      <c r="M3188">
        <v>1</v>
      </c>
      <c r="N3188">
        <v>0</v>
      </c>
      <c r="O3188">
        <v>0</v>
      </c>
      <c r="P3188">
        <v>0</v>
      </c>
      <c r="Q3188">
        <v>0</v>
      </c>
    </row>
    <row r="3189" spans="1:17" x14ac:dyDescent="0.2">
      <c r="A3189" t="s">
        <v>20927</v>
      </c>
      <c r="B3189" t="s">
        <v>86</v>
      </c>
      <c r="C3189" t="s">
        <v>186</v>
      </c>
      <c r="D3189" t="s">
        <v>17736</v>
      </c>
      <c r="E3189" t="s">
        <v>81</v>
      </c>
      <c r="F3189" t="s">
        <v>4941</v>
      </c>
      <c r="G3189">
        <v>0</v>
      </c>
      <c r="H3189">
        <v>1</v>
      </c>
      <c r="I3189">
        <v>1</v>
      </c>
      <c r="J3189">
        <v>0</v>
      </c>
      <c r="K3189">
        <v>0</v>
      </c>
      <c r="L3189">
        <v>0</v>
      </c>
      <c r="M3189">
        <v>0</v>
      </c>
      <c r="N3189">
        <v>0</v>
      </c>
      <c r="O3189">
        <v>0</v>
      </c>
      <c r="P3189">
        <v>0</v>
      </c>
      <c r="Q3189">
        <v>0</v>
      </c>
    </row>
    <row r="3190" spans="1:17" x14ac:dyDescent="0.2">
      <c r="A3190" t="s">
        <v>20928</v>
      </c>
      <c r="B3190" t="s">
        <v>86</v>
      </c>
      <c r="C3190" t="s">
        <v>186</v>
      </c>
      <c r="D3190" t="s">
        <v>17736</v>
      </c>
      <c r="E3190" t="s">
        <v>81</v>
      </c>
      <c r="F3190" t="s">
        <v>4943</v>
      </c>
      <c r="G3190">
        <v>0</v>
      </c>
      <c r="H3190">
        <v>0</v>
      </c>
      <c r="I3190">
        <v>0</v>
      </c>
      <c r="J3190">
        <v>0</v>
      </c>
      <c r="K3190">
        <v>0</v>
      </c>
      <c r="L3190">
        <v>0</v>
      </c>
      <c r="M3190">
        <v>1</v>
      </c>
      <c r="N3190">
        <v>0</v>
      </c>
      <c r="O3190">
        <v>0</v>
      </c>
      <c r="P3190">
        <v>0</v>
      </c>
      <c r="Q3190">
        <v>0</v>
      </c>
    </row>
    <row r="3191" spans="1:17" x14ac:dyDescent="0.2">
      <c r="A3191" t="s">
        <v>20929</v>
      </c>
      <c r="B3191" t="s">
        <v>86</v>
      </c>
      <c r="C3191" t="s">
        <v>186</v>
      </c>
      <c r="D3191" t="s">
        <v>17736</v>
      </c>
      <c r="E3191" t="s">
        <v>81</v>
      </c>
      <c r="F3191" t="s">
        <v>4925</v>
      </c>
      <c r="G3191">
        <v>0</v>
      </c>
      <c r="H3191">
        <v>0</v>
      </c>
      <c r="I3191">
        <v>0</v>
      </c>
      <c r="J3191">
        <v>0</v>
      </c>
      <c r="K3191">
        <v>0</v>
      </c>
      <c r="L3191">
        <v>0</v>
      </c>
      <c r="M3191">
        <v>0</v>
      </c>
      <c r="N3191">
        <v>1</v>
      </c>
      <c r="O3191">
        <v>1</v>
      </c>
      <c r="P3191">
        <v>0</v>
      </c>
      <c r="Q3191">
        <v>0</v>
      </c>
    </row>
    <row r="3192" spans="1:17" x14ac:dyDescent="0.2">
      <c r="A3192" t="s">
        <v>20930</v>
      </c>
      <c r="B3192" t="s">
        <v>86</v>
      </c>
      <c r="C3192" t="s">
        <v>186</v>
      </c>
      <c r="D3192" t="s">
        <v>17736</v>
      </c>
      <c r="E3192" t="s">
        <v>81</v>
      </c>
      <c r="F3192" t="s">
        <v>4927</v>
      </c>
      <c r="G3192">
        <v>0</v>
      </c>
      <c r="H3192">
        <v>0</v>
      </c>
      <c r="I3192">
        <v>0</v>
      </c>
      <c r="J3192">
        <v>0</v>
      </c>
      <c r="K3192">
        <v>0</v>
      </c>
      <c r="L3192">
        <v>0</v>
      </c>
      <c r="M3192">
        <v>0</v>
      </c>
      <c r="N3192">
        <v>1</v>
      </c>
      <c r="O3192">
        <v>1</v>
      </c>
      <c r="P3192">
        <v>0</v>
      </c>
      <c r="Q3192">
        <v>0</v>
      </c>
    </row>
    <row r="3193" spans="1:17" x14ac:dyDescent="0.2">
      <c r="A3193" t="s">
        <v>20931</v>
      </c>
      <c r="B3193" t="s">
        <v>86</v>
      </c>
      <c r="C3193" t="s">
        <v>246</v>
      </c>
      <c r="D3193" t="s">
        <v>17736</v>
      </c>
      <c r="E3193" t="s">
        <v>83</v>
      </c>
      <c r="F3193" t="s">
        <v>4933</v>
      </c>
      <c r="G3193">
        <v>0</v>
      </c>
      <c r="H3193">
        <v>0</v>
      </c>
      <c r="I3193">
        <v>0</v>
      </c>
      <c r="J3193">
        <v>0</v>
      </c>
      <c r="K3193">
        <v>0</v>
      </c>
      <c r="L3193">
        <v>0</v>
      </c>
      <c r="M3193">
        <v>58</v>
      </c>
      <c r="N3193">
        <v>0</v>
      </c>
      <c r="O3193">
        <v>0</v>
      </c>
      <c r="P3193">
        <v>0</v>
      </c>
      <c r="Q3193">
        <v>0</v>
      </c>
    </row>
    <row r="3194" spans="1:17" x14ac:dyDescent="0.2">
      <c r="A3194" t="s">
        <v>20932</v>
      </c>
      <c r="B3194" t="s">
        <v>86</v>
      </c>
      <c r="C3194" t="s">
        <v>246</v>
      </c>
      <c r="D3194" t="s">
        <v>17736</v>
      </c>
      <c r="E3194" t="s">
        <v>83</v>
      </c>
      <c r="F3194" t="s">
        <v>4935</v>
      </c>
      <c r="G3194">
        <v>0</v>
      </c>
      <c r="H3194">
        <v>58</v>
      </c>
      <c r="I3194">
        <v>8</v>
      </c>
      <c r="J3194">
        <v>41</v>
      </c>
      <c r="K3194">
        <v>5</v>
      </c>
      <c r="L3194">
        <v>4</v>
      </c>
      <c r="M3194">
        <v>0</v>
      </c>
      <c r="N3194">
        <v>0</v>
      </c>
      <c r="O3194">
        <v>0</v>
      </c>
      <c r="P3194">
        <v>0</v>
      </c>
      <c r="Q3194">
        <v>0</v>
      </c>
    </row>
    <row r="3195" spans="1:17" x14ac:dyDescent="0.2">
      <c r="A3195" t="s">
        <v>20933</v>
      </c>
      <c r="B3195" t="s">
        <v>86</v>
      </c>
      <c r="C3195" t="s">
        <v>246</v>
      </c>
      <c r="D3195" t="s">
        <v>17736</v>
      </c>
      <c r="E3195" t="s">
        <v>83</v>
      </c>
      <c r="F3195" t="s">
        <v>4937</v>
      </c>
      <c r="G3195">
        <v>0</v>
      </c>
      <c r="H3195">
        <v>58</v>
      </c>
      <c r="I3195">
        <v>8</v>
      </c>
      <c r="J3195">
        <v>43</v>
      </c>
      <c r="K3195">
        <v>3</v>
      </c>
      <c r="L3195">
        <v>4</v>
      </c>
      <c r="M3195">
        <v>0</v>
      </c>
      <c r="N3195">
        <v>0</v>
      </c>
      <c r="O3195">
        <v>0</v>
      </c>
      <c r="P3195">
        <v>0</v>
      </c>
      <c r="Q3195">
        <v>0</v>
      </c>
    </row>
    <row r="3196" spans="1:17" x14ac:dyDescent="0.2">
      <c r="A3196" t="s">
        <v>20934</v>
      </c>
      <c r="B3196" t="s">
        <v>86</v>
      </c>
      <c r="C3196" t="s">
        <v>246</v>
      </c>
      <c r="D3196" t="s">
        <v>17736</v>
      </c>
      <c r="E3196" t="s">
        <v>83</v>
      </c>
      <c r="F3196" t="s">
        <v>4939</v>
      </c>
      <c r="G3196">
        <v>0</v>
      </c>
      <c r="H3196">
        <v>0</v>
      </c>
      <c r="I3196">
        <v>0</v>
      </c>
      <c r="J3196">
        <v>0</v>
      </c>
      <c r="K3196">
        <v>0</v>
      </c>
      <c r="L3196">
        <v>0</v>
      </c>
      <c r="M3196">
        <v>58</v>
      </c>
      <c r="N3196">
        <v>0</v>
      </c>
      <c r="O3196">
        <v>0</v>
      </c>
      <c r="P3196">
        <v>0</v>
      </c>
      <c r="Q3196">
        <v>0</v>
      </c>
    </row>
    <row r="3197" spans="1:17" x14ac:dyDescent="0.2">
      <c r="A3197" t="s">
        <v>20935</v>
      </c>
      <c r="B3197" t="s">
        <v>86</v>
      </c>
      <c r="C3197" t="s">
        <v>246</v>
      </c>
      <c r="D3197" t="s">
        <v>17736</v>
      </c>
      <c r="E3197" t="s">
        <v>83</v>
      </c>
      <c r="F3197" t="s">
        <v>4941</v>
      </c>
      <c r="G3197">
        <v>0</v>
      </c>
      <c r="H3197">
        <v>58</v>
      </c>
      <c r="I3197">
        <v>8</v>
      </c>
      <c r="J3197">
        <v>45</v>
      </c>
      <c r="K3197">
        <v>4</v>
      </c>
      <c r="L3197">
        <v>1</v>
      </c>
      <c r="M3197">
        <v>0</v>
      </c>
      <c r="N3197">
        <v>0</v>
      </c>
      <c r="O3197">
        <v>0</v>
      </c>
      <c r="P3197">
        <v>0</v>
      </c>
      <c r="Q3197">
        <v>0</v>
      </c>
    </row>
    <row r="3198" spans="1:17" x14ac:dyDescent="0.2">
      <c r="A3198" t="s">
        <v>20936</v>
      </c>
      <c r="B3198" t="s">
        <v>86</v>
      </c>
      <c r="C3198" t="s">
        <v>246</v>
      </c>
      <c r="D3198" t="s">
        <v>17736</v>
      </c>
      <c r="E3198" t="s">
        <v>83</v>
      </c>
      <c r="F3198" t="s">
        <v>4943</v>
      </c>
      <c r="G3198">
        <v>0</v>
      </c>
      <c r="H3198">
        <v>0</v>
      </c>
      <c r="I3198">
        <v>0</v>
      </c>
      <c r="J3198">
        <v>0</v>
      </c>
      <c r="K3198">
        <v>0</v>
      </c>
      <c r="L3198">
        <v>0</v>
      </c>
      <c r="M3198">
        <v>58</v>
      </c>
      <c r="N3198">
        <v>0</v>
      </c>
      <c r="O3198">
        <v>0</v>
      </c>
      <c r="P3198">
        <v>0</v>
      </c>
      <c r="Q3198">
        <v>0</v>
      </c>
    </row>
    <row r="3199" spans="1:17" x14ac:dyDescent="0.2">
      <c r="A3199" t="s">
        <v>20937</v>
      </c>
      <c r="B3199" t="s">
        <v>86</v>
      </c>
      <c r="C3199" t="s">
        <v>246</v>
      </c>
      <c r="D3199" t="s">
        <v>17736</v>
      </c>
      <c r="E3199" t="s">
        <v>83</v>
      </c>
      <c r="F3199" t="s">
        <v>4925</v>
      </c>
      <c r="G3199">
        <v>0</v>
      </c>
      <c r="H3199">
        <v>0</v>
      </c>
      <c r="I3199">
        <v>0</v>
      </c>
      <c r="J3199">
        <v>0</v>
      </c>
      <c r="K3199">
        <v>0</v>
      </c>
      <c r="L3199">
        <v>0</v>
      </c>
      <c r="M3199">
        <v>0</v>
      </c>
      <c r="N3199">
        <v>46</v>
      </c>
      <c r="O3199">
        <v>43</v>
      </c>
      <c r="P3199">
        <v>3</v>
      </c>
      <c r="Q3199">
        <v>0</v>
      </c>
    </row>
    <row r="3200" spans="1:17" x14ac:dyDescent="0.2">
      <c r="A3200" t="s">
        <v>20938</v>
      </c>
      <c r="B3200" t="s">
        <v>86</v>
      </c>
      <c r="C3200" t="s">
        <v>246</v>
      </c>
      <c r="D3200" t="s">
        <v>17736</v>
      </c>
      <c r="E3200" t="s">
        <v>83</v>
      </c>
      <c r="F3200" t="s">
        <v>4927</v>
      </c>
      <c r="G3200">
        <v>0</v>
      </c>
      <c r="H3200">
        <v>0</v>
      </c>
      <c r="I3200">
        <v>0</v>
      </c>
      <c r="J3200">
        <v>0</v>
      </c>
      <c r="K3200">
        <v>0</v>
      </c>
      <c r="L3200">
        <v>0</v>
      </c>
      <c r="M3200">
        <v>0</v>
      </c>
      <c r="N3200">
        <v>37</v>
      </c>
      <c r="O3200">
        <v>35</v>
      </c>
      <c r="P3200">
        <v>2</v>
      </c>
      <c r="Q3200">
        <v>0</v>
      </c>
    </row>
    <row r="3201" spans="1:17" x14ac:dyDescent="0.2">
      <c r="A3201" t="s">
        <v>20939</v>
      </c>
      <c r="B3201" t="s">
        <v>86</v>
      </c>
      <c r="C3201" t="s">
        <v>246</v>
      </c>
      <c r="D3201" t="s">
        <v>17736</v>
      </c>
      <c r="E3201" t="s">
        <v>83</v>
      </c>
      <c r="F3201" t="s">
        <v>17734</v>
      </c>
      <c r="G3201">
        <v>58</v>
      </c>
      <c r="H3201">
        <v>0</v>
      </c>
      <c r="I3201">
        <v>0</v>
      </c>
      <c r="J3201">
        <v>0</v>
      </c>
      <c r="K3201">
        <v>0</v>
      </c>
      <c r="L3201">
        <v>0</v>
      </c>
      <c r="M3201">
        <v>0</v>
      </c>
      <c r="N3201">
        <v>0</v>
      </c>
      <c r="O3201">
        <v>0</v>
      </c>
      <c r="P3201">
        <v>0</v>
      </c>
      <c r="Q3201">
        <v>0</v>
      </c>
    </row>
    <row r="3202" spans="1:17" x14ac:dyDescent="0.2">
      <c r="A3202" t="s">
        <v>20940</v>
      </c>
      <c r="B3202" t="s">
        <v>86</v>
      </c>
      <c r="C3202" t="s">
        <v>246</v>
      </c>
      <c r="D3202" t="s">
        <v>17736</v>
      </c>
      <c r="E3202" t="s">
        <v>81</v>
      </c>
      <c r="F3202" t="s">
        <v>4929</v>
      </c>
      <c r="G3202">
        <v>0</v>
      </c>
      <c r="H3202">
        <v>54</v>
      </c>
      <c r="I3202">
        <v>6</v>
      </c>
      <c r="J3202">
        <v>45</v>
      </c>
      <c r="K3202">
        <v>2</v>
      </c>
      <c r="L3202">
        <v>1</v>
      </c>
      <c r="M3202">
        <v>0</v>
      </c>
      <c r="N3202">
        <v>0</v>
      </c>
      <c r="O3202">
        <v>0</v>
      </c>
      <c r="P3202">
        <v>0</v>
      </c>
      <c r="Q3202">
        <v>0</v>
      </c>
    </row>
    <row r="3203" spans="1:17" x14ac:dyDescent="0.2">
      <c r="A3203" t="s">
        <v>20941</v>
      </c>
      <c r="B3203" t="s">
        <v>86</v>
      </c>
      <c r="C3203" t="s">
        <v>246</v>
      </c>
      <c r="D3203" t="s">
        <v>17736</v>
      </c>
      <c r="E3203" t="s">
        <v>81</v>
      </c>
      <c r="F3203" t="s">
        <v>4931</v>
      </c>
      <c r="G3203">
        <v>0</v>
      </c>
      <c r="H3203">
        <v>54</v>
      </c>
      <c r="I3203">
        <v>5</v>
      </c>
      <c r="J3203">
        <v>45</v>
      </c>
      <c r="K3203">
        <v>1</v>
      </c>
      <c r="L3203">
        <v>3</v>
      </c>
      <c r="M3203">
        <v>0</v>
      </c>
      <c r="N3203">
        <v>0</v>
      </c>
      <c r="O3203">
        <v>0</v>
      </c>
      <c r="P3203">
        <v>0</v>
      </c>
      <c r="Q3203">
        <v>0</v>
      </c>
    </row>
    <row r="3204" spans="1:17" x14ac:dyDescent="0.2">
      <c r="A3204" t="s">
        <v>20942</v>
      </c>
      <c r="B3204" t="s">
        <v>86</v>
      </c>
      <c r="C3204" t="s">
        <v>246</v>
      </c>
      <c r="D3204" t="s">
        <v>17736</v>
      </c>
      <c r="E3204" t="s">
        <v>81</v>
      </c>
      <c r="F3204" t="s">
        <v>4933</v>
      </c>
      <c r="G3204">
        <v>0</v>
      </c>
      <c r="H3204">
        <v>0</v>
      </c>
      <c r="I3204">
        <v>0</v>
      </c>
      <c r="J3204">
        <v>0</v>
      </c>
      <c r="K3204">
        <v>0</v>
      </c>
      <c r="L3204">
        <v>0</v>
      </c>
      <c r="M3204">
        <v>54</v>
      </c>
      <c r="N3204">
        <v>0</v>
      </c>
      <c r="O3204">
        <v>0</v>
      </c>
      <c r="P3204">
        <v>0</v>
      </c>
      <c r="Q3204">
        <v>0</v>
      </c>
    </row>
    <row r="3205" spans="1:17" x14ac:dyDescent="0.2">
      <c r="A3205" t="s">
        <v>20943</v>
      </c>
      <c r="B3205" t="s">
        <v>86</v>
      </c>
      <c r="C3205" t="s">
        <v>246</v>
      </c>
      <c r="D3205" t="s">
        <v>17736</v>
      </c>
      <c r="E3205" t="s">
        <v>81</v>
      </c>
      <c r="F3205" t="s">
        <v>4935</v>
      </c>
      <c r="G3205">
        <v>0</v>
      </c>
      <c r="H3205">
        <v>54</v>
      </c>
      <c r="I3205">
        <v>5</v>
      </c>
      <c r="J3205">
        <v>45</v>
      </c>
      <c r="K3205">
        <v>1</v>
      </c>
      <c r="L3205">
        <v>3</v>
      </c>
      <c r="M3205">
        <v>0</v>
      </c>
      <c r="N3205">
        <v>0</v>
      </c>
      <c r="O3205">
        <v>0</v>
      </c>
      <c r="P3205">
        <v>0</v>
      </c>
      <c r="Q3205">
        <v>0</v>
      </c>
    </row>
    <row r="3206" spans="1:17" x14ac:dyDescent="0.2">
      <c r="A3206" t="s">
        <v>20944</v>
      </c>
      <c r="B3206" t="s">
        <v>86</v>
      </c>
      <c r="C3206" t="s">
        <v>246</v>
      </c>
      <c r="D3206" t="s">
        <v>17736</v>
      </c>
      <c r="E3206" t="s">
        <v>81</v>
      </c>
      <c r="F3206" t="s">
        <v>4937</v>
      </c>
      <c r="G3206">
        <v>0</v>
      </c>
      <c r="H3206">
        <v>54</v>
      </c>
      <c r="I3206">
        <v>5</v>
      </c>
      <c r="J3206">
        <v>45</v>
      </c>
      <c r="K3206">
        <v>1</v>
      </c>
      <c r="L3206">
        <v>3</v>
      </c>
      <c r="M3206">
        <v>0</v>
      </c>
      <c r="N3206">
        <v>0</v>
      </c>
      <c r="O3206">
        <v>0</v>
      </c>
      <c r="P3206">
        <v>0</v>
      </c>
      <c r="Q3206">
        <v>0</v>
      </c>
    </row>
    <row r="3207" spans="1:17" x14ac:dyDescent="0.2">
      <c r="A3207" t="s">
        <v>20945</v>
      </c>
      <c r="B3207" t="s">
        <v>86</v>
      </c>
      <c r="C3207" t="s">
        <v>246</v>
      </c>
      <c r="D3207" t="s">
        <v>17736</v>
      </c>
      <c r="E3207" t="s">
        <v>81</v>
      </c>
      <c r="F3207" t="s">
        <v>4939</v>
      </c>
      <c r="G3207">
        <v>0</v>
      </c>
      <c r="H3207">
        <v>0</v>
      </c>
      <c r="I3207">
        <v>0</v>
      </c>
      <c r="J3207">
        <v>0</v>
      </c>
      <c r="K3207">
        <v>0</v>
      </c>
      <c r="L3207">
        <v>0</v>
      </c>
      <c r="M3207">
        <v>54</v>
      </c>
      <c r="N3207">
        <v>0</v>
      </c>
      <c r="O3207">
        <v>0</v>
      </c>
      <c r="P3207">
        <v>0</v>
      </c>
      <c r="Q3207">
        <v>0</v>
      </c>
    </row>
    <row r="3208" spans="1:17" x14ac:dyDescent="0.2">
      <c r="A3208" t="s">
        <v>20946</v>
      </c>
      <c r="B3208" t="s">
        <v>86</v>
      </c>
      <c r="C3208" t="s">
        <v>246</v>
      </c>
      <c r="D3208" t="s">
        <v>17736</v>
      </c>
      <c r="E3208" t="s">
        <v>81</v>
      </c>
      <c r="F3208" t="s">
        <v>4941</v>
      </c>
      <c r="G3208">
        <v>0</v>
      </c>
      <c r="H3208">
        <v>54</v>
      </c>
      <c r="I3208">
        <v>5</v>
      </c>
      <c r="J3208">
        <v>46</v>
      </c>
      <c r="K3208">
        <v>2</v>
      </c>
      <c r="L3208">
        <v>1</v>
      </c>
      <c r="M3208">
        <v>0</v>
      </c>
      <c r="N3208">
        <v>0</v>
      </c>
      <c r="O3208">
        <v>0</v>
      </c>
      <c r="P3208">
        <v>0</v>
      </c>
      <c r="Q3208">
        <v>0</v>
      </c>
    </row>
    <row r="3209" spans="1:17" x14ac:dyDescent="0.2">
      <c r="A3209" t="s">
        <v>20947</v>
      </c>
      <c r="B3209" t="s">
        <v>86</v>
      </c>
      <c r="C3209" t="s">
        <v>246</v>
      </c>
      <c r="D3209" t="s">
        <v>17736</v>
      </c>
      <c r="E3209" t="s">
        <v>81</v>
      </c>
      <c r="F3209" t="s">
        <v>4943</v>
      </c>
      <c r="G3209">
        <v>0</v>
      </c>
      <c r="H3209">
        <v>0</v>
      </c>
      <c r="I3209">
        <v>0</v>
      </c>
      <c r="J3209">
        <v>0</v>
      </c>
      <c r="K3209">
        <v>0</v>
      </c>
      <c r="L3209">
        <v>0</v>
      </c>
      <c r="M3209">
        <v>54</v>
      </c>
      <c r="N3209">
        <v>0</v>
      </c>
      <c r="O3209">
        <v>0</v>
      </c>
      <c r="P3209">
        <v>0</v>
      </c>
      <c r="Q3209">
        <v>0</v>
      </c>
    </row>
    <row r="3210" spans="1:17" x14ac:dyDescent="0.2">
      <c r="A3210" t="s">
        <v>20948</v>
      </c>
      <c r="B3210" t="s">
        <v>86</v>
      </c>
      <c r="C3210" t="s">
        <v>246</v>
      </c>
      <c r="D3210" t="s">
        <v>17736</v>
      </c>
      <c r="E3210" t="s">
        <v>81</v>
      </c>
      <c r="F3210" t="s">
        <v>4925</v>
      </c>
      <c r="G3210">
        <v>0</v>
      </c>
      <c r="H3210">
        <v>0</v>
      </c>
      <c r="I3210">
        <v>0</v>
      </c>
      <c r="J3210">
        <v>0</v>
      </c>
      <c r="K3210">
        <v>0</v>
      </c>
      <c r="L3210">
        <v>0</v>
      </c>
      <c r="M3210">
        <v>0</v>
      </c>
      <c r="N3210">
        <v>40</v>
      </c>
      <c r="O3210">
        <v>37</v>
      </c>
      <c r="P3210">
        <v>3</v>
      </c>
      <c r="Q3210">
        <v>0</v>
      </c>
    </row>
    <row r="3211" spans="1:17" x14ac:dyDescent="0.2">
      <c r="A3211" t="s">
        <v>20949</v>
      </c>
      <c r="B3211" t="s">
        <v>86</v>
      </c>
      <c r="C3211" t="s">
        <v>246</v>
      </c>
      <c r="D3211" t="s">
        <v>17736</v>
      </c>
      <c r="E3211" t="s">
        <v>81</v>
      </c>
      <c r="F3211" t="s">
        <v>4927</v>
      </c>
      <c r="G3211">
        <v>0</v>
      </c>
      <c r="H3211">
        <v>0</v>
      </c>
      <c r="I3211">
        <v>0</v>
      </c>
      <c r="J3211">
        <v>0</v>
      </c>
      <c r="K3211">
        <v>0</v>
      </c>
      <c r="L3211">
        <v>0</v>
      </c>
      <c r="M3211">
        <v>0</v>
      </c>
      <c r="N3211">
        <v>30</v>
      </c>
      <c r="O3211">
        <v>28</v>
      </c>
      <c r="P3211">
        <v>2</v>
      </c>
      <c r="Q3211">
        <v>0</v>
      </c>
    </row>
    <row r="3212" spans="1:17" x14ac:dyDescent="0.2">
      <c r="A3212" t="s">
        <v>20950</v>
      </c>
      <c r="B3212" t="s">
        <v>86</v>
      </c>
      <c r="C3212" t="s">
        <v>246</v>
      </c>
      <c r="D3212" t="s">
        <v>17736</v>
      </c>
      <c r="E3212" t="s">
        <v>81</v>
      </c>
      <c r="F3212" t="s">
        <v>17734</v>
      </c>
      <c r="G3212">
        <v>54</v>
      </c>
      <c r="H3212">
        <v>0</v>
      </c>
      <c r="I3212">
        <v>0</v>
      </c>
      <c r="J3212">
        <v>0</v>
      </c>
      <c r="K3212">
        <v>0</v>
      </c>
      <c r="L3212">
        <v>0</v>
      </c>
      <c r="M3212">
        <v>0</v>
      </c>
      <c r="N3212">
        <v>0</v>
      </c>
      <c r="O3212">
        <v>0</v>
      </c>
      <c r="P3212">
        <v>0</v>
      </c>
      <c r="Q3212">
        <v>0</v>
      </c>
    </row>
    <row r="3213" spans="1:17" x14ac:dyDescent="0.2">
      <c r="A3213" t="s">
        <v>20951</v>
      </c>
      <c r="B3213" t="s">
        <v>86</v>
      </c>
      <c r="C3213" t="s">
        <v>246</v>
      </c>
      <c r="D3213" t="s">
        <v>17748</v>
      </c>
      <c r="E3213" t="s">
        <v>83</v>
      </c>
      <c r="F3213" t="s">
        <v>17749</v>
      </c>
      <c r="G3213">
        <v>0</v>
      </c>
      <c r="H3213">
        <v>0</v>
      </c>
      <c r="I3213">
        <v>0</v>
      </c>
      <c r="J3213">
        <v>0</v>
      </c>
      <c r="K3213">
        <v>0</v>
      </c>
      <c r="L3213">
        <v>0</v>
      </c>
      <c r="M3213">
        <v>0</v>
      </c>
      <c r="N3213">
        <v>2</v>
      </c>
      <c r="O3213">
        <v>1</v>
      </c>
      <c r="P3213">
        <v>0</v>
      </c>
      <c r="Q3213">
        <v>1</v>
      </c>
    </row>
    <row r="3214" spans="1:17" x14ac:dyDescent="0.2">
      <c r="A3214" t="s">
        <v>20952</v>
      </c>
      <c r="B3214" t="s">
        <v>86</v>
      </c>
      <c r="C3214" t="s">
        <v>246</v>
      </c>
      <c r="D3214" t="s">
        <v>17748</v>
      </c>
      <c r="E3214" t="s">
        <v>83</v>
      </c>
      <c r="F3214" t="s">
        <v>17734</v>
      </c>
      <c r="G3214">
        <v>2</v>
      </c>
      <c r="H3214">
        <v>0</v>
      </c>
      <c r="I3214">
        <v>0</v>
      </c>
      <c r="J3214">
        <v>0</v>
      </c>
      <c r="K3214">
        <v>0</v>
      </c>
      <c r="L3214">
        <v>0</v>
      </c>
      <c r="M3214">
        <v>0</v>
      </c>
      <c r="N3214">
        <v>0</v>
      </c>
      <c r="O3214">
        <v>0</v>
      </c>
      <c r="P3214">
        <v>0</v>
      </c>
      <c r="Q3214">
        <v>0</v>
      </c>
    </row>
    <row r="3215" spans="1:17" x14ac:dyDescent="0.2">
      <c r="A3215" t="s">
        <v>20953</v>
      </c>
      <c r="B3215" t="s">
        <v>86</v>
      </c>
      <c r="C3215" t="s">
        <v>246</v>
      </c>
      <c r="D3215" t="s">
        <v>17748</v>
      </c>
      <c r="E3215" t="s">
        <v>81</v>
      </c>
      <c r="F3215" t="s">
        <v>17749</v>
      </c>
      <c r="G3215">
        <v>0</v>
      </c>
      <c r="H3215">
        <v>0</v>
      </c>
      <c r="I3215">
        <v>0</v>
      </c>
      <c r="J3215">
        <v>0</v>
      </c>
      <c r="K3215">
        <v>0</v>
      </c>
      <c r="L3215">
        <v>0</v>
      </c>
      <c r="M3215">
        <v>0</v>
      </c>
      <c r="N3215">
        <v>3</v>
      </c>
      <c r="O3215">
        <v>3</v>
      </c>
      <c r="P3215">
        <v>0</v>
      </c>
      <c r="Q3215">
        <v>0</v>
      </c>
    </row>
    <row r="3216" spans="1:17" x14ac:dyDescent="0.2">
      <c r="A3216" t="s">
        <v>20954</v>
      </c>
      <c r="B3216" t="s">
        <v>86</v>
      </c>
      <c r="C3216" t="s">
        <v>246</v>
      </c>
      <c r="D3216" t="s">
        <v>17748</v>
      </c>
      <c r="E3216" t="s">
        <v>81</v>
      </c>
      <c r="F3216" t="s">
        <v>17734</v>
      </c>
      <c r="G3216">
        <v>3</v>
      </c>
      <c r="H3216">
        <v>0</v>
      </c>
      <c r="I3216">
        <v>0</v>
      </c>
      <c r="J3216">
        <v>0</v>
      </c>
      <c r="K3216">
        <v>0</v>
      </c>
      <c r="L3216">
        <v>0</v>
      </c>
      <c r="M3216">
        <v>0</v>
      </c>
      <c r="N3216">
        <v>0</v>
      </c>
      <c r="O3216">
        <v>0</v>
      </c>
      <c r="P3216">
        <v>0</v>
      </c>
      <c r="Q3216">
        <v>0</v>
      </c>
    </row>
    <row r="3217" spans="1:17" x14ac:dyDescent="0.2">
      <c r="A3217" t="s">
        <v>20955</v>
      </c>
      <c r="B3217" t="s">
        <v>86</v>
      </c>
      <c r="C3217" t="s">
        <v>246</v>
      </c>
      <c r="D3217" t="s">
        <v>17754</v>
      </c>
      <c r="E3217" t="s">
        <v>83</v>
      </c>
      <c r="F3217" t="s">
        <v>17734</v>
      </c>
      <c r="G3217">
        <v>4</v>
      </c>
      <c r="H3217">
        <v>0</v>
      </c>
      <c r="I3217">
        <v>0</v>
      </c>
      <c r="J3217">
        <v>0</v>
      </c>
      <c r="K3217">
        <v>0</v>
      </c>
      <c r="L3217">
        <v>0</v>
      </c>
      <c r="M3217">
        <v>0</v>
      </c>
      <c r="N3217">
        <v>0</v>
      </c>
      <c r="O3217">
        <v>0</v>
      </c>
      <c r="P3217">
        <v>0</v>
      </c>
      <c r="Q3217">
        <v>0</v>
      </c>
    </row>
    <row r="3218" spans="1:17" x14ac:dyDescent="0.2">
      <c r="A3218" t="s">
        <v>20956</v>
      </c>
      <c r="B3218" t="s">
        <v>86</v>
      </c>
      <c r="C3218" t="s">
        <v>246</v>
      </c>
      <c r="D3218" t="s">
        <v>17754</v>
      </c>
      <c r="E3218" t="s">
        <v>81</v>
      </c>
      <c r="F3218" t="s">
        <v>17734</v>
      </c>
      <c r="G3218">
        <v>2</v>
      </c>
      <c r="H3218">
        <v>0</v>
      </c>
      <c r="I3218">
        <v>0</v>
      </c>
      <c r="J3218">
        <v>0</v>
      </c>
      <c r="K3218">
        <v>0</v>
      </c>
      <c r="L3218">
        <v>0</v>
      </c>
      <c r="M3218">
        <v>0</v>
      </c>
      <c r="N3218">
        <v>0</v>
      </c>
      <c r="O3218">
        <v>0</v>
      </c>
      <c r="P3218">
        <v>0</v>
      </c>
      <c r="Q3218">
        <v>0</v>
      </c>
    </row>
    <row r="3219" spans="1:17" x14ac:dyDescent="0.2">
      <c r="A3219" t="s">
        <v>20957</v>
      </c>
      <c r="B3219" t="s">
        <v>86</v>
      </c>
      <c r="C3219" t="s">
        <v>247</v>
      </c>
      <c r="D3219" t="s">
        <v>17768</v>
      </c>
      <c r="E3219" t="s">
        <v>83</v>
      </c>
      <c r="F3219" t="s">
        <v>17734</v>
      </c>
      <c r="G3219">
        <v>2</v>
      </c>
      <c r="H3219">
        <v>0</v>
      </c>
      <c r="I3219">
        <v>0</v>
      </c>
      <c r="J3219">
        <v>0</v>
      </c>
      <c r="K3219">
        <v>0</v>
      </c>
      <c r="L3219">
        <v>0</v>
      </c>
      <c r="M3219">
        <v>0</v>
      </c>
      <c r="N3219">
        <v>0</v>
      </c>
      <c r="O3219">
        <v>0</v>
      </c>
      <c r="P3219">
        <v>0</v>
      </c>
      <c r="Q3219">
        <v>0</v>
      </c>
    </row>
    <row r="3220" spans="1:17" x14ac:dyDescent="0.2">
      <c r="A3220" t="s">
        <v>20958</v>
      </c>
      <c r="B3220" t="s">
        <v>86</v>
      </c>
      <c r="C3220" t="s">
        <v>247</v>
      </c>
      <c r="D3220" t="s">
        <v>17736</v>
      </c>
      <c r="E3220" t="s">
        <v>83</v>
      </c>
      <c r="F3220" t="s">
        <v>4929</v>
      </c>
      <c r="G3220">
        <v>0</v>
      </c>
      <c r="H3220">
        <v>13</v>
      </c>
      <c r="I3220">
        <v>1</v>
      </c>
      <c r="J3220">
        <v>12</v>
      </c>
      <c r="K3220">
        <v>0</v>
      </c>
      <c r="L3220">
        <v>0</v>
      </c>
      <c r="M3220">
        <v>0</v>
      </c>
      <c r="N3220">
        <v>0</v>
      </c>
      <c r="O3220">
        <v>0</v>
      </c>
      <c r="P3220">
        <v>0</v>
      </c>
      <c r="Q3220">
        <v>0</v>
      </c>
    </row>
    <row r="3221" spans="1:17" x14ac:dyDescent="0.2">
      <c r="A3221" t="s">
        <v>20959</v>
      </c>
      <c r="B3221" t="s">
        <v>86</v>
      </c>
      <c r="C3221" t="s">
        <v>247</v>
      </c>
      <c r="D3221" t="s">
        <v>17736</v>
      </c>
      <c r="E3221" t="s">
        <v>83</v>
      </c>
      <c r="F3221" t="s">
        <v>4931</v>
      </c>
      <c r="G3221">
        <v>0</v>
      </c>
      <c r="H3221">
        <v>13</v>
      </c>
      <c r="I3221">
        <v>1</v>
      </c>
      <c r="J3221">
        <v>12</v>
      </c>
      <c r="K3221">
        <v>0</v>
      </c>
      <c r="L3221">
        <v>0</v>
      </c>
      <c r="M3221">
        <v>0</v>
      </c>
      <c r="N3221">
        <v>0</v>
      </c>
      <c r="O3221">
        <v>0</v>
      </c>
      <c r="P3221">
        <v>0</v>
      </c>
      <c r="Q3221">
        <v>0</v>
      </c>
    </row>
    <row r="3222" spans="1:17" x14ac:dyDescent="0.2">
      <c r="A3222" t="s">
        <v>20960</v>
      </c>
      <c r="B3222" t="s">
        <v>86</v>
      </c>
      <c r="C3222" t="s">
        <v>247</v>
      </c>
      <c r="D3222" t="s">
        <v>17736</v>
      </c>
      <c r="E3222" t="s">
        <v>83</v>
      </c>
      <c r="F3222" t="s">
        <v>4933</v>
      </c>
      <c r="G3222">
        <v>0</v>
      </c>
      <c r="H3222">
        <v>0</v>
      </c>
      <c r="I3222">
        <v>0</v>
      </c>
      <c r="J3222">
        <v>0</v>
      </c>
      <c r="K3222">
        <v>0</v>
      </c>
      <c r="L3222">
        <v>0</v>
      </c>
      <c r="M3222">
        <v>13</v>
      </c>
      <c r="N3222">
        <v>0</v>
      </c>
      <c r="O3222">
        <v>0</v>
      </c>
      <c r="P3222">
        <v>0</v>
      </c>
      <c r="Q3222">
        <v>0</v>
      </c>
    </row>
    <row r="3223" spans="1:17" x14ac:dyDescent="0.2">
      <c r="A3223" t="s">
        <v>20961</v>
      </c>
      <c r="B3223" t="s">
        <v>89</v>
      </c>
      <c r="C3223" t="s">
        <v>136</v>
      </c>
      <c r="D3223" t="s">
        <v>17736</v>
      </c>
      <c r="E3223" t="s">
        <v>81</v>
      </c>
      <c r="F3223" t="s">
        <v>17734</v>
      </c>
      <c r="G3223">
        <v>10</v>
      </c>
      <c r="H3223">
        <v>0</v>
      </c>
      <c r="I3223">
        <v>0</v>
      </c>
      <c r="J3223">
        <v>0</v>
      </c>
      <c r="K3223">
        <v>0</v>
      </c>
      <c r="L3223">
        <v>0</v>
      </c>
      <c r="M3223">
        <v>0</v>
      </c>
      <c r="N3223">
        <v>0</v>
      </c>
      <c r="O3223">
        <v>0</v>
      </c>
      <c r="P3223">
        <v>0</v>
      </c>
      <c r="Q3223">
        <v>0</v>
      </c>
    </row>
    <row r="3224" spans="1:17" x14ac:dyDescent="0.2">
      <c r="A3224" t="s">
        <v>20962</v>
      </c>
      <c r="B3224" t="s">
        <v>89</v>
      </c>
      <c r="C3224" t="s">
        <v>137</v>
      </c>
      <c r="D3224" t="s">
        <v>17768</v>
      </c>
      <c r="E3224" t="s">
        <v>83</v>
      </c>
      <c r="F3224" t="s">
        <v>17734</v>
      </c>
      <c r="G3224">
        <v>1</v>
      </c>
      <c r="H3224">
        <v>0</v>
      </c>
      <c r="I3224">
        <v>0</v>
      </c>
      <c r="J3224">
        <v>0</v>
      </c>
      <c r="K3224">
        <v>0</v>
      </c>
      <c r="L3224">
        <v>0</v>
      </c>
      <c r="M3224">
        <v>0</v>
      </c>
      <c r="N3224">
        <v>0</v>
      </c>
      <c r="O3224">
        <v>0</v>
      </c>
      <c r="P3224">
        <v>0</v>
      </c>
      <c r="Q3224">
        <v>0</v>
      </c>
    </row>
    <row r="3225" spans="1:17" x14ac:dyDescent="0.2">
      <c r="A3225" t="s">
        <v>20963</v>
      </c>
      <c r="B3225" t="s">
        <v>89</v>
      </c>
      <c r="C3225" t="s">
        <v>137</v>
      </c>
      <c r="D3225" t="s">
        <v>17736</v>
      </c>
      <c r="E3225" t="s">
        <v>83</v>
      </c>
      <c r="F3225" t="s">
        <v>4929</v>
      </c>
      <c r="G3225">
        <v>0</v>
      </c>
      <c r="H3225">
        <v>3</v>
      </c>
      <c r="I3225">
        <v>1</v>
      </c>
      <c r="J3225">
        <v>2</v>
      </c>
      <c r="K3225">
        <v>0</v>
      </c>
      <c r="L3225">
        <v>0</v>
      </c>
      <c r="M3225">
        <v>0</v>
      </c>
      <c r="N3225">
        <v>0</v>
      </c>
      <c r="O3225">
        <v>0</v>
      </c>
      <c r="P3225">
        <v>0</v>
      </c>
      <c r="Q3225">
        <v>0</v>
      </c>
    </row>
    <row r="3226" spans="1:17" x14ac:dyDescent="0.2">
      <c r="A3226" t="s">
        <v>20964</v>
      </c>
      <c r="B3226" t="s">
        <v>89</v>
      </c>
      <c r="C3226" t="s">
        <v>137</v>
      </c>
      <c r="D3226" t="s">
        <v>17736</v>
      </c>
      <c r="E3226" t="s">
        <v>83</v>
      </c>
      <c r="F3226" t="s">
        <v>4931</v>
      </c>
      <c r="G3226">
        <v>0</v>
      </c>
      <c r="H3226">
        <v>3</v>
      </c>
      <c r="I3226">
        <v>0</v>
      </c>
      <c r="J3226">
        <v>3</v>
      </c>
      <c r="K3226">
        <v>0</v>
      </c>
      <c r="L3226">
        <v>0</v>
      </c>
      <c r="M3226">
        <v>0</v>
      </c>
      <c r="N3226">
        <v>0</v>
      </c>
      <c r="O3226">
        <v>0</v>
      </c>
      <c r="P3226">
        <v>0</v>
      </c>
      <c r="Q3226">
        <v>0</v>
      </c>
    </row>
    <row r="3227" spans="1:17" x14ac:dyDescent="0.2">
      <c r="A3227" t="s">
        <v>20965</v>
      </c>
      <c r="B3227" t="s">
        <v>89</v>
      </c>
      <c r="C3227" t="s">
        <v>137</v>
      </c>
      <c r="D3227" t="s">
        <v>17736</v>
      </c>
      <c r="E3227" t="s">
        <v>83</v>
      </c>
      <c r="F3227" t="s">
        <v>4933</v>
      </c>
      <c r="G3227">
        <v>0</v>
      </c>
      <c r="H3227">
        <v>0</v>
      </c>
      <c r="I3227">
        <v>0</v>
      </c>
      <c r="J3227">
        <v>0</v>
      </c>
      <c r="K3227">
        <v>0</v>
      </c>
      <c r="L3227">
        <v>0</v>
      </c>
      <c r="M3227">
        <v>3</v>
      </c>
      <c r="N3227">
        <v>0</v>
      </c>
      <c r="O3227">
        <v>0</v>
      </c>
      <c r="P3227">
        <v>0</v>
      </c>
      <c r="Q3227">
        <v>0</v>
      </c>
    </row>
    <row r="3228" spans="1:17" x14ac:dyDescent="0.2">
      <c r="A3228" t="s">
        <v>20966</v>
      </c>
      <c r="B3228" t="s">
        <v>89</v>
      </c>
      <c r="C3228" t="s">
        <v>137</v>
      </c>
      <c r="D3228" t="s">
        <v>17736</v>
      </c>
      <c r="E3228" t="s">
        <v>83</v>
      </c>
      <c r="F3228" t="s">
        <v>4935</v>
      </c>
      <c r="G3228">
        <v>0</v>
      </c>
      <c r="H3228">
        <v>3</v>
      </c>
      <c r="I3228">
        <v>0</v>
      </c>
      <c r="J3228">
        <v>3</v>
      </c>
      <c r="K3228">
        <v>0</v>
      </c>
      <c r="L3228">
        <v>0</v>
      </c>
      <c r="M3228">
        <v>0</v>
      </c>
      <c r="N3228">
        <v>0</v>
      </c>
      <c r="O3228">
        <v>0</v>
      </c>
      <c r="P3228">
        <v>0</v>
      </c>
      <c r="Q3228">
        <v>0</v>
      </c>
    </row>
    <row r="3229" spans="1:17" x14ac:dyDescent="0.2">
      <c r="A3229" t="s">
        <v>20967</v>
      </c>
      <c r="B3229" t="s">
        <v>89</v>
      </c>
      <c r="C3229" t="s">
        <v>137</v>
      </c>
      <c r="D3229" t="s">
        <v>17736</v>
      </c>
      <c r="E3229" t="s">
        <v>83</v>
      </c>
      <c r="F3229" t="s">
        <v>4937</v>
      </c>
      <c r="G3229">
        <v>0</v>
      </c>
      <c r="H3229">
        <v>3</v>
      </c>
      <c r="I3229">
        <v>0</v>
      </c>
      <c r="J3229">
        <v>3</v>
      </c>
      <c r="K3229">
        <v>0</v>
      </c>
      <c r="L3229">
        <v>0</v>
      </c>
      <c r="M3229">
        <v>0</v>
      </c>
      <c r="N3229">
        <v>0</v>
      </c>
      <c r="O3229">
        <v>0</v>
      </c>
      <c r="P3229">
        <v>0</v>
      </c>
      <c r="Q3229">
        <v>0</v>
      </c>
    </row>
    <row r="3230" spans="1:17" x14ac:dyDescent="0.2">
      <c r="A3230" t="s">
        <v>20968</v>
      </c>
      <c r="B3230" t="s">
        <v>89</v>
      </c>
      <c r="C3230" t="s">
        <v>137</v>
      </c>
      <c r="D3230" t="s">
        <v>17736</v>
      </c>
      <c r="E3230" t="s">
        <v>83</v>
      </c>
      <c r="F3230" t="s">
        <v>4939</v>
      </c>
      <c r="G3230">
        <v>0</v>
      </c>
      <c r="H3230">
        <v>0</v>
      </c>
      <c r="I3230">
        <v>0</v>
      </c>
      <c r="J3230">
        <v>0</v>
      </c>
      <c r="K3230">
        <v>0</v>
      </c>
      <c r="L3230">
        <v>0</v>
      </c>
      <c r="M3230">
        <v>3</v>
      </c>
      <c r="N3230">
        <v>0</v>
      </c>
      <c r="O3230">
        <v>0</v>
      </c>
      <c r="P3230">
        <v>0</v>
      </c>
      <c r="Q3230">
        <v>0</v>
      </c>
    </row>
    <row r="3231" spans="1:17" x14ac:dyDescent="0.2">
      <c r="A3231" t="s">
        <v>20969</v>
      </c>
      <c r="B3231" t="s">
        <v>89</v>
      </c>
      <c r="C3231" t="s">
        <v>137</v>
      </c>
      <c r="D3231" t="s">
        <v>17736</v>
      </c>
      <c r="E3231" t="s">
        <v>83</v>
      </c>
      <c r="F3231" t="s">
        <v>4941</v>
      </c>
      <c r="G3231">
        <v>0</v>
      </c>
      <c r="H3231">
        <v>3</v>
      </c>
      <c r="I3231">
        <v>0</v>
      </c>
      <c r="J3231">
        <v>3</v>
      </c>
      <c r="K3231">
        <v>0</v>
      </c>
      <c r="L3231">
        <v>0</v>
      </c>
      <c r="M3231">
        <v>0</v>
      </c>
      <c r="N3231">
        <v>0</v>
      </c>
      <c r="O3231">
        <v>0</v>
      </c>
      <c r="P3231">
        <v>0</v>
      </c>
      <c r="Q3231">
        <v>0</v>
      </c>
    </row>
    <row r="3232" spans="1:17" x14ac:dyDescent="0.2">
      <c r="A3232" t="s">
        <v>20970</v>
      </c>
      <c r="B3232" t="s">
        <v>89</v>
      </c>
      <c r="C3232" t="s">
        <v>137</v>
      </c>
      <c r="D3232" t="s">
        <v>17736</v>
      </c>
      <c r="E3232" t="s">
        <v>83</v>
      </c>
      <c r="F3232" t="s">
        <v>4943</v>
      </c>
      <c r="G3232">
        <v>0</v>
      </c>
      <c r="H3232">
        <v>0</v>
      </c>
      <c r="I3232">
        <v>0</v>
      </c>
      <c r="J3232">
        <v>0</v>
      </c>
      <c r="K3232">
        <v>0</v>
      </c>
      <c r="L3232">
        <v>0</v>
      </c>
      <c r="M3232">
        <v>3</v>
      </c>
      <c r="N3232">
        <v>0</v>
      </c>
      <c r="O3232">
        <v>0</v>
      </c>
      <c r="P3232">
        <v>0</v>
      </c>
      <c r="Q3232">
        <v>0</v>
      </c>
    </row>
    <row r="3233" spans="1:17" x14ac:dyDescent="0.2">
      <c r="A3233" t="s">
        <v>20971</v>
      </c>
      <c r="B3233" t="s">
        <v>89</v>
      </c>
      <c r="C3233" t="s">
        <v>137</v>
      </c>
      <c r="D3233" t="s">
        <v>17736</v>
      </c>
      <c r="E3233" t="s">
        <v>83</v>
      </c>
      <c r="F3233" t="s">
        <v>4925</v>
      </c>
      <c r="G3233">
        <v>0</v>
      </c>
      <c r="H3233">
        <v>0</v>
      </c>
      <c r="I3233">
        <v>0</v>
      </c>
      <c r="J3233">
        <v>0</v>
      </c>
      <c r="K3233">
        <v>0</v>
      </c>
      <c r="L3233">
        <v>0</v>
      </c>
      <c r="M3233">
        <v>0</v>
      </c>
      <c r="N3233">
        <v>2</v>
      </c>
      <c r="O3233">
        <v>2</v>
      </c>
      <c r="P3233">
        <v>0</v>
      </c>
      <c r="Q3233">
        <v>0</v>
      </c>
    </row>
    <row r="3234" spans="1:17" x14ac:dyDescent="0.2">
      <c r="A3234" t="s">
        <v>20972</v>
      </c>
      <c r="B3234" t="s">
        <v>89</v>
      </c>
      <c r="C3234" t="s">
        <v>137</v>
      </c>
      <c r="D3234" t="s">
        <v>17736</v>
      </c>
      <c r="E3234" t="s">
        <v>83</v>
      </c>
      <c r="F3234" t="s">
        <v>4927</v>
      </c>
      <c r="G3234">
        <v>0</v>
      </c>
      <c r="H3234">
        <v>0</v>
      </c>
      <c r="I3234">
        <v>0</v>
      </c>
      <c r="J3234">
        <v>0</v>
      </c>
      <c r="K3234">
        <v>0</v>
      </c>
      <c r="L3234">
        <v>0</v>
      </c>
      <c r="M3234">
        <v>0</v>
      </c>
      <c r="N3234">
        <v>2</v>
      </c>
      <c r="O3234">
        <v>2</v>
      </c>
      <c r="P3234">
        <v>0</v>
      </c>
      <c r="Q3234">
        <v>0</v>
      </c>
    </row>
    <row r="3235" spans="1:17" x14ac:dyDescent="0.2">
      <c r="A3235" t="s">
        <v>20973</v>
      </c>
      <c r="B3235" t="s">
        <v>89</v>
      </c>
      <c r="C3235" t="s">
        <v>137</v>
      </c>
      <c r="D3235" t="s">
        <v>17736</v>
      </c>
      <c r="E3235" t="s">
        <v>83</v>
      </c>
      <c r="F3235" t="s">
        <v>17734</v>
      </c>
      <c r="G3235">
        <v>3</v>
      </c>
      <c r="H3235">
        <v>0</v>
      </c>
      <c r="I3235">
        <v>0</v>
      </c>
      <c r="J3235">
        <v>0</v>
      </c>
      <c r="K3235">
        <v>0</v>
      </c>
      <c r="L3235">
        <v>0</v>
      </c>
      <c r="M3235">
        <v>0</v>
      </c>
      <c r="N3235">
        <v>0</v>
      </c>
      <c r="O3235">
        <v>0</v>
      </c>
      <c r="P3235">
        <v>0</v>
      </c>
      <c r="Q3235">
        <v>0</v>
      </c>
    </row>
    <row r="3236" spans="1:17" x14ac:dyDescent="0.2">
      <c r="A3236" t="s">
        <v>20974</v>
      </c>
      <c r="B3236" t="s">
        <v>89</v>
      </c>
      <c r="C3236" t="s">
        <v>138</v>
      </c>
      <c r="D3236" t="s">
        <v>17768</v>
      </c>
      <c r="E3236" t="s">
        <v>81</v>
      </c>
      <c r="F3236" t="s">
        <v>17734</v>
      </c>
      <c r="G3236">
        <v>1</v>
      </c>
      <c r="H3236">
        <v>0</v>
      </c>
      <c r="I3236">
        <v>0</v>
      </c>
      <c r="J3236">
        <v>0</v>
      </c>
      <c r="K3236">
        <v>0</v>
      </c>
      <c r="L3236">
        <v>0</v>
      </c>
      <c r="M3236">
        <v>0</v>
      </c>
      <c r="N3236">
        <v>0</v>
      </c>
      <c r="O3236">
        <v>0</v>
      </c>
      <c r="P3236">
        <v>0</v>
      </c>
      <c r="Q3236">
        <v>0</v>
      </c>
    </row>
    <row r="3237" spans="1:17" x14ac:dyDescent="0.2">
      <c r="A3237" t="s">
        <v>20975</v>
      </c>
      <c r="B3237" t="s">
        <v>89</v>
      </c>
      <c r="C3237" t="s">
        <v>138</v>
      </c>
      <c r="D3237" t="s">
        <v>17736</v>
      </c>
      <c r="E3237" t="s">
        <v>83</v>
      </c>
      <c r="F3237" t="s">
        <v>4929</v>
      </c>
      <c r="G3237">
        <v>0</v>
      </c>
      <c r="H3237">
        <v>16</v>
      </c>
      <c r="I3237">
        <v>1</v>
      </c>
      <c r="J3237">
        <v>11</v>
      </c>
      <c r="K3237">
        <v>3</v>
      </c>
      <c r="L3237">
        <v>1</v>
      </c>
      <c r="M3237">
        <v>0</v>
      </c>
      <c r="N3237">
        <v>0</v>
      </c>
      <c r="O3237">
        <v>0</v>
      </c>
      <c r="P3237">
        <v>0</v>
      </c>
      <c r="Q3237">
        <v>0</v>
      </c>
    </row>
    <row r="3238" spans="1:17" x14ac:dyDescent="0.2">
      <c r="A3238" t="s">
        <v>20976</v>
      </c>
      <c r="B3238" t="s">
        <v>89</v>
      </c>
      <c r="C3238" t="s">
        <v>138</v>
      </c>
      <c r="D3238" t="s">
        <v>17736</v>
      </c>
      <c r="E3238" t="s">
        <v>83</v>
      </c>
      <c r="F3238" t="s">
        <v>4931</v>
      </c>
      <c r="G3238">
        <v>0</v>
      </c>
      <c r="H3238">
        <v>16</v>
      </c>
      <c r="I3238">
        <v>1</v>
      </c>
      <c r="J3238">
        <v>11</v>
      </c>
      <c r="K3238">
        <v>2</v>
      </c>
      <c r="L3238">
        <v>2</v>
      </c>
      <c r="M3238">
        <v>0</v>
      </c>
      <c r="N3238">
        <v>0</v>
      </c>
      <c r="O3238">
        <v>0</v>
      </c>
      <c r="P3238">
        <v>0</v>
      </c>
      <c r="Q3238">
        <v>0</v>
      </c>
    </row>
    <row r="3239" spans="1:17" x14ac:dyDescent="0.2">
      <c r="A3239" t="s">
        <v>20977</v>
      </c>
      <c r="B3239" t="s">
        <v>89</v>
      </c>
      <c r="C3239" t="s">
        <v>138</v>
      </c>
      <c r="D3239" t="s">
        <v>17736</v>
      </c>
      <c r="E3239" t="s">
        <v>83</v>
      </c>
      <c r="F3239" t="s">
        <v>4933</v>
      </c>
      <c r="G3239">
        <v>0</v>
      </c>
      <c r="H3239">
        <v>0</v>
      </c>
      <c r="I3239">
        <v>0</v>
      </c>
      <c r="J3239">
        <v>0</v>
      </c>
      <c r="K3239">
        <v>0</v>
      </c>
      <c r="L3239">
        <v>0</v>
      </c>
      <c r="M3239">
        <v>16</v>
      </c>
      <c r="N3239">
        <v>0</v>
      </c>
      <c r="O3239">
        <v>0</v>
      </c>
      <c r="P3239">
        <v>0</v>
      </c>
      <c r="Q3239">
        <v>0</v>
      </c>
    </row>
    <row r="3240" spans="1:17" x14ac:dyDescent="0.2">
      <c r="A3240" t="s">
        <v>20978</v>
      </c>
      <c r="B3240" t="s">
        <v>89</v>
      </c>
      <c r="C3240" t="s">
        <v>138</v>
      </c>
      <c r="D3240" t="s">
        <v>17736</v>
      </c>
      <c r="E3240" t="s">
        <v>83</v>
      </c>
      <c r="F3240" t="s">
        <v>4935</v>
      </c>
      <c r="G3240">
        <v>0</v>
      </c>
      <c r="H3240">
        <v>16</v>
      </c>
      <c r="I3240">
        <v>1</v>
      </c>
      <c r="J3240">
        <v>11</v>
      </c>
      <c r="K3240">
        <v>2</v>
      </c>
      <c r="L3240">
        <v>2</v>
      </c>
      <c r="M3240">
        <v>0</v>
      </c>
      <c r="N3240">
        <v>0</v>
      </c>
      <c r="O3240">
        <v>0</v>
      </c>
      <c r="P3240">
        <v>0</v>
      </c>
      <c r="Q3240">
        <v>0</v>
      </c>
    </row>
    <row r="3241" spans="1:17" x14ac:dyDescent="0.2">
      <c r="A3241" t="s">
        <v>20979</v>
      </c>
      <c r="B3241" t="s">
        <v>89</v>
      </c>
      <c r="C3241" t="s">
        <v>138</v>
      </c>
      <c r="D3241" t="s">
        <v>17736</v>
      </c>
      <c r="E3241" t="s">
        <v>83</v>
      </c>
      <c r="F3241" t="s">
        <v>4937</v>
      </c>
      <c r="G3241">
        <v>0</v>
      </c>
      <c r="H3241">
        <v>16</v>
      </c>
      <c r="I3241">
        <v>1</v>
      </c>
      <c r="J3241">
        <v>11</v>
      </c>
      <c r="K3241">
        <v>2</v>
      </c>
      <c r="L3241">
        <v>2</v>
      </c>
      <c r="M3241">
        <v>0</v>
      </c>
      <c r="N3241">
        <v>0</v>
      </c>
      <c r="O3241">
        <v>0</v>
      </c>
      <c r="P3241">
        <v>0</v>
      </c>
      <c r="Q3241">
        <v>0</v>
      </c>
    </row>
    <row r="3242" spans="1:17" x14ac:dyDescent="0.2">
      <c r="A3242" t="s">
        <v>20980</v>
      </c>
      <c r="B3242" t="s">
        <v>89</v>
      </c>
      <c r="C3242" t="s">
        <v>138</v>
      </c>
      <c r="D3242" t="s">
        <v>17736</v>
      </c>
      <c r="E3242" t="s">
        <v>83</v>
      </c>
      <c r="F3242" t="s">
        <v>4939</v>
      </c>
      <c r="G3242">
        <v>0</v>
      </c>
      <c r="H3242">
        <v>0</v>
      </c>
      <c r="I3242">
        <v>0</v>
      </c>
      <c r="J3242">
        <v>0</v>
      </c>
      <c r="K3242">
        <v>0</v>
      </c>
      <c r="L3242">
        <v>0</v>
      </c>
      <c r="M3242">
        <v>16</v>
      </c>
      <c r="N3242">
        <v>0</v>
      </c>
      <c r="O3242">
        <v>0</v>
      </c>
      <c r="P3242">
        <v>0</v>
      </c>
      <c r="Q3242">
        <v>0</v>
      </c>
    </row>
    <row r="3243" spans="1:17" x14ac:dyDescent="0.2">
      <c r="A3243" t="s">
        <v>20981</v>
      </c>
      <c r="B3243" t="s">
        <v>89</v>
      </c>
      <c r="C3243" t="s">
        <v>138</v>
      </c>
      <c r="D3243" t="s">
        <v>17736</v>
      </c>
      <c r="E3243" t="s">
        <v>83</v>
      </c>
      <c r="F3243" t="s">
        <v>4941</v>
      </c>
      <c r="G3243">
        <v>0</v>
      </c>
      <c r="H3243">
        <v>16</v>
      </c>
      <c r="I3243">
        <v>1</v>
      </c>
      <c r="J3243">
        <v>11</v>
      </c>
      <c r="K3243">
        <v>2</v>
      </c>
      <c r="L3243">
        <v>2</v>
      </c>
      <c r="M3243">
        <v>0</v>
      </c>
      <c r="N3243">
        <v>0</v>
      </c>
      <c r="O3243">
        <v>0</v>
      </c>
      <c r="P3243">
        <v>0</v>
      </c>
      <c r="Q3243">
        <v>0</v>
      </c>
    </row>
    <row r="3244" spans="1:17" x14ac:dyDescent="0.2">
      <c r="A3244" t="s">
        <v>20982</v>
      </c>
      <c r="B3244" t="s">
        <v>89</v>
      </c>
      <c r="C3244" t="s">
        <v>138</v>
      </c>
      <c r="D3244" t="s">
        <v>17736</v>
      </c>
      <c r="E3244" t="s">
        <v>83</v>
      </c>
      <c r="F3244" t="s">
        <v>4943</v>
      </c>
      <c r="G3244">
        <v>0</v>
      </c>
      <c r="H3244">
        <v>0</v>
      </c>
      <c r="I3244">
        <v>0</v>
      </c>
      <c r="J3244">
        <v>0</v>
      </c>
      <c r="K3244">
        <v>0</v>
      </c>
      <c r="L3244">
        <v>0</v>
      </c>
      <c r="M3244">
        <v>16</v>
      </c>
      <c r="N3244">
        <v>0</v>
      </c>
      <c r="O3244">
        <v>0</v>
      </c>
      <c r="P3244">
        <v>0</v>
      </c>
      <c r="Q3244">
        <v>0</v>
      </c>
    </row>
    <row r="3245" spans="1:17" x14ac:dyDescent="0.2">
      <c r="A3245" t="s">
        <v>20983</v>
      </c>
      <c r="B3245" t="s">
        <v>89</v>
      </c>
      <c r="C3245" t="s">
        <v>202</v>
      </c>
      <c r="D3245" t="s">
        <v>17736</v>
      </c>
      <c r="E3245" t="s">
        <v>81</v>
      </c>
      <c r="F3245" t="s">
        <v>4939</v>
      </c>
      <c r="G3245">
        <v>0</v>
      </c>
      <c r="H3245">
        <v>0</v>
      </c>
      <c r="I3245">
        <v>0</v>
      </c>
      <c r="J3245">
        <v>0</v>
      </c>
      <c r="K3245">
        <v>0</v>
      </c>
      <c r="L3245">
        <v>0</v>
      </c>
      <c r="M3245">
        <v>8</v>
      </c>
      <c r="N3245">
        <v>0</v>
      </c>
      <c r="O3245">
        <v>0</v>
      </c>
      <c r="P3245">
        <v>0</v>
      </c>
      <c r="Q3245">
        <v>0</v>
      </c>
    </row>
    <row r="3246" spans="1:17" x14ac:dyDescent="0.2">
      <c r="A3246" t="s">
        <v>20984</v>
      </c>
      <c r="B3246" t="s">
        <v>89</v>
      </c>
      <c r="C3246" t="s">
        <v>202</v>
      </c>
      <c r="D3246" t="s">
        <v>17736</v>
      </c>
      <c r="E3246" t="s">
        <v>81</v>
      </c>
      <c r="F3246" t="s">
        <v>4941</v>
      </c>
      <c r="G3246">
        <v>0</v>
      </c>
      <c r="H3246">
        <v>8</v>
      </c>
      <c r="I3246">
        <v>0</v>
      </c>
      <c r="J3246">
        <v>5</v>
      </c>
      <c r="K3246">
        <v>2</v>
      </c>
      <c r="L3246">
        <v>1</v>
      </c>
      <c r="M3246">
        <v>0</v>
      </c>
      <c r="N3246">
        <v>0</v>
      </c>
      <c r="O3246">
        <v>0</v>
      </c>
      <c r="P3246">
        <v>0</v>
      </c>
      <c r="Q3246">
        <v>0</v>
      </c>
    </row>
    <row r="3247" spans="1:17" x14ac:dyDescent="0.2">
      <c r="A3247" t="s">
        <v>20985</v>
      </c>
      <c r="B3247" t="s">
        <v>89</v>
      </c>
      <c r="C3247" t="s">
        <v>202</v>
      </c>
      <c r="D3247" t="s">
        <v>17736</v>
      </c>
      <c r="E3247" t="s">
        <v>81</v>
      </c>
      <c r="F3247" t="s">
        <v>4943</v>
      </c>
      <c r="G3247">
        <v>0</v>
      </c>
      <c r="H3247">
        <v>0</v>
      </c>
      <c r="I3247">
        <v>0</v>
      </c>
      <c r="J3247">
        <v>0</v>
      </c>
      <c r="K3247">
        <v>0</v>
      </c>
      <c r="L3247">
        <v>0</v>
      </c>
      <c r="M3247">
        <v>8</v>
      </c>
      <c r="N3247">
        <v>0</v>
      </c>
      <c r="O3247">
        <v>0</v>
      </c>
      <c r="P3247">
        <v>0</v>
      </c>
      <c r="Q3247">
        <v>0</v>
      </c>
    </row>
    <row r="3248" spans="1:17" x14ac:dyDescent="0.2">
      <c r="A3248" t="s">
        <v>20986</v>
      </c>
      <c r="B3248" t="s">
        <v>89</v>
      </c>
      <c r="C3248" t="s">
        <v>202</v>
      </c>
      <c r="D3248" t="s">
        <v>17736</v>
      </c>
      <c r="E3248" t="s">
        <v>81</v>
      </c>
      <c r="F3248" t="s">
        <v>4925</v>
      </c>
      <c r="G3248">
        <v>0</v>
      </c>
      <c r="H3248">
        <v>0</v>
      </c>
      <c r="I3248">
        <v>0</v>
      </c>
      <c r="J3248">
        <v>0</v>
      </c>
      <c r="K3248">
        <v>0</v>
      </c>
      <c r="L3248">
        <v>0</v>
      </c>
      <c r="M3248">
        <v>0</v>
      </c>
      <c r="N3248">
        <v>3</v>
      </c>
      <c r="O3248">
        <v>3</v>
      </c>
      <c r="P3248">
        <v>0</v>
      </c>
      <c r="Q3248">
        <v>0</v>
      </c>
    </row>
    <row r="3249" spans="1:17" x14ac:dyDescent="0.2">
      <c r="A3249" t="s">
        <v>20987</v>
      </c>
      <c r="B3249" t="s">
        <v>89</v>
      </c>
      <c r="C3249" t="s">
        <v>202</v>
      </c>
      <c r="D3249" t="s">
        <v>17736</v>
      </c>
      <c r="E3249" t="s">
        <v>81</v>
      </c>
      <c r="F3249" t="s">
        <v>4927</v>
      </c>
      <c r="G3249">
        <v>0</v>
      </c>
      <c r="H3249">
        <v>0</v>
      </c>
      <c r="I3249">
        <v>0</v>
      </c>
      <c r="J3249">
        <v>0</v>
      </c>
      <c r="K3249">
        <v>0</v>
      </c>
      <c r="L3249">
        <v>0</v>
      </c>
      <c r="M3249">
        <v>0</v>
      </c>
      <c r="N3249">
        <v>3</v>
      </c>
      <c r="O3249">
        <v>3</v>
      </c>
      <c r="P3249">
        <v>0</v>
      </c>
      <c r="Q3249">
        <v>0</v>
      </c>
    </row>
    <row r="3250" spans="1:17" x14ac:dyDescent="0.2">
      <c r="A3250" t="s">
        <v>20988</v>
      </c>
      <c r="B3250" t="s">
        <v>88</v>
      </c>
      <c r="C3250" t="s">
        <v>110</v>
      </c>
      <c r="D3250" t="s">
        <v>17736</v>
      </c>
      <c r="E3250" t="s">
        <v>81</v>
      </c>
      <c r="F3250" t="s">
        <v>4941</v>
      </c>
      <c r="G3250">
        <v>0</v>
      </c>
      <c r="H3250">
        <v>5</v>
      </c>
      <c r="I3250">
        <v>0</v>
      </c>
      <c r="J3250">
        <v>5</v>
      </c>
      <c r="K3250">
        <v>0</v>
      </c>
      <c r="L3250">
        <v>0</v>
      </c>
      <c r="M3250">
        <v>0</v>
      </c>
      <c r="N3250">
        <v>0</v>
      </c>
      <c r="O3250">
        <v>0</v>
      </c>
      <c r="P3250">
        <v>0</v>
      </c>
      <c r="Q3250">
        <v>0</v>
      </c>
    </row>
    <row r="3251" spans="1:17" x14ac:dyDescent="0.2">
      <c r="A3251" t="s">
        <v>20989</v>
      </c>
      <c r="B3251" t="s">
        <v>88</v>
      </c>
      <c r="C3251" t="s">
        <v>110</v>
      </c>
      <c r="D3251" t="s">
        <v>17736</v>
      </c>
      <c r="E3251" t="s">
        <v>81</v>
      </c>
      <c r="F3251" t="s">
        <v>4943</v>
      </c>
      <c r="G3251">
        <v>0</v>
      </c>
      <c r="H3251">
        <v>0</v>
      </c>
      <c r="I3251">
        <v>0</v>
      </c>
      <c r="J3251">
        <v>0</v>
      </c>
      <c r="K3251">
        <v>0</v>
      </c>
      <c r="L3251">
        <v>0</v>
      </c>
      <c r="M3251">
        <v>5</v>
      </c>
      <c r="N3251">
        <v>0</v>
      </c>
      <c r="O3251">
        <v>0</v>
      </c>
      <c r="P3251">
        <v>0</v>
      </c>
      <c r="Q3251">
        <v>0</v>
      </c>
    </row>
    <row r="3252" spans="1:17" x14ac:dyDescent="0.2">
      <c r="A3252" t="s">
        <v>20990</v>
      </c>
      <c r="B3252" t="s">
        <v>88</v>
      </c>
      <c r="C3252" t="s">
        <v>110</v>
      </c>
      <c r="D3252" t="s">
        <v>17736</v>
      </c>
      <c r="E3252" t="s">
        <v>81</v>
      </c>
      <c r="F3252" t="s">
        <v>4925</v>
      </c>
      <c r="G3252">
        <v>0</v>
      </c>
      <c r="H3252">
        <v>0</v>
      </c>
      <c r="I3252">
        <v>0</v>
      </c>
      <c r="J3252">
        <v>0</v>
      </c>
      <c r="K3252">
        <v>0</v>
      </c>
      <c r="L3252">
        <v>0</v>
      </c>
      <c r="M3252">
        <v>0</v>
      </c>
      <c r="N3252">
        <v>4</v>
      </c>
      <c r="O3252">
        <v>4</v>
      </c>
      <c r="P3252">
        <v>0</v>
      </c>
      <c r="Q3252">
        <v>0</v>
      </c>
    </row>
    <row r="3253" spans="1:17" x14ac:dyDescent="0.2">
      <c r="A3253" t="s">
        <v>20991</v>
      </c>
      <c r="B3253" t="s">
        <v>88</v>
      </c>
      <c r="C3253" t="s">
        <v>110</v>
      </c>
      <c r="D3253" t="s">
        <v>17736</v>
      </c>
      <c r="E3253" t="s">
        <v>81</v>
      </c>
      <c r="F3253" t="s">
        <v>4927</v>
      </c>
      <c r="G3253">
        <v>0</v>
      </c>
      <c r="H3253">
        <v>0</v>
      </c>
      <c r="I3253">
        <v>0</v>
      </c>
      <c r="J3253">
        <v>0</v>
      </c>
      <c r="K3253">
        <v>0</v>
      </c>
      <c r="L3253">
        <v>0</v>
      </c>
      <c r="M3253">
        <v>0</v>
      </c>
      <c r="N3253">
        <v>4</v>
      </c>
      <c r="O3253">
        <v>4</v>
      </c>
      <c r="P3253">
        <v>0</v>
      </c>
      <c r="Q3253">
        <v>0</v>
      </c>
    </row>
    <row r="3254" spans="1:17" x14ac:dyDescent="0.2">
      <c r="A3254" t="s">
        <v>20992</v>
      </c>
      <c r="B3254" t="s">
        <v>88</v>
      </c>
      <c r="C3254" t="s">
        <v>110</v>
      </c>
      <c r="D3254" t="s">
        <v>17736</v>
      </c>
      <c r="E3254" t="s">
        <v>81</v>
      </c>
      <c r="F3254" t="s">
        <v>17734</v>
      </c>
      <c r="G3254">
        <v>5</v>
      </c>
      <c r="H3254">
        <v>0</v>
      </c>
      <c r="I3254">
        <v>0</v>
      </c>
      <c r="J3254">
        <v>0</v>
      </c>
      <c r="K3254">
        <v>0</v>
      </c>
      <c r="L3254">
        <v>0</v>
      </c>
      <c r="M3254">
        <v>0</v>
      </c>
      <c r="N3254">
        <v>0</v>
      </c>
      <c r="O3254">
        <v>0</v>
      </c>
      <c r="P3254">
        <v>0</v>
      </c>
      <c r="Q3254">
        <v>0</v>
      </c>
    </row>
    <row r="3255" spans="1:17" x14ac:dyDescent="0.2">
      <c r="A3255" t="s">
        <v>20993</v>
      </c>
      <c r="B3255" t="s">
        <v>88</v>
      </c>
      <c r="C3255" t="s">
        <v>110</v>
      </c>
      <c r="D3255" t="s">
        <v>17748</v>
      </c>
      <c r="E3255" t="s">
        <v>81</v>
      </c>
      <c r="F3255" t="s">
        <v>17749</v>
      </c>
      <c r="G3255">
        <v>0</v>
      </c>
      <c r="H3255">
        <v>0</v>
      </c>
      <c r="I3255">
        <v>0</v>
      </c>
      <c r="J3255">
        <v>0</v>
      </c>
      <c r="K3255">
        <v>0</v>
      </c>
      <c r="L3255">
        <v>0</v>
      </c>
      <c r="M3255">
        <v>0</v>
      </c>
      <c r="N3255">
        <v>3</v>
      </c>
      <c r="O3255">
        <v>3</v>
      </c>
      <c r="P3255">
        <v>0</v>
      </c>
      <c r="Q3255">
        <v>0</v>
      </c>
    </row>
    <row r="3256" spans="1:17" x14ac:dyDescent="0.2">
      <c r="A3256" t="s">
        <v>20994</v>
      </c>
      <c r="B3256" t="s">
        <v>88</v>
      </c>
      <c r="C3256" t="s">
        <v>110</v>
      </c>
      <c r="D3256" t="s">
        <v>17748</v>
      </c>
      <c r="E3256" t="s">
        <v>81</v>
      </c>
      <c r="F3256" t="s">
        <v>17734</v>
      </c>
      <c r="G3256">
        <v>3</v>
      </c>
      <c r="H3256">
        <v>0</v>
      </c>
      <c r="I3256">
        <v>0</v>
      </c>
      <c r="J3256">
        <v>0</v>
      </c>
      <c r="K3256">
        <v>0</v>
      </c>
      <c r="L3256">
        <v>0</v>
      </c>
      <c r="M3256">
        <v>0</v>
      </c>
      <c r="N3256">
        <v>0</v>
      </c>
      <c r="O3256">
        <v>0</v>
      </c>
      <c r="P3256">
        <v>0</v>
      </c>
      <c r="Q3256">
        <v>0</v>
      </c>
    </row>
    <row r="3257" spans="1:17" x14ac:dyDescent="0.2">
      <c r="A3257" t="s">
        <v>20995</v>
      </c>
      <c r="B3257" t="s">
        <v>88</v>
      </c>
      <c r="C3257" t="s">
        <v>111</v>
      </c>
      <c r="D3257" t="s">
        <v>17736</v>
      </c>
      <c r="E3257" t="s">
        <v>83</v>
      </c>
      <c r="F3257" t="s">
        <v>4929</v>
      </c>
      <c r="G3257">
        <v>0</v>
      </c>
      <c r="H3257">
        <v>9</v>
      </c>
      <c r="I3257">
        <v>0</v>
      </c>
      <c r="J3257">
        <v>9</v>
      </c>
      <c r="K3257">
        <v>0</v>
      </c>
      <c r="L3257">
        <v>0</v>
      </c>
      <c r="M3257">
        <v>0</v>
      </c>
      <c r="N3257">
        <v>0</v>
      </c>
      <c r="O3257">
        <v>0</v>
      </c>
      <c r="P3257">
        <v>0</v>
      </c>
      <c r="Q3257">
        <v>0</v>
      </c>
    </row>
    <row r="3258" spans="1:17" x14ac:dyDescent="0.2">
      <c r="A3258" t="s">
        <v>20996</v>
      </c>
      <c r="B3258" t="s">
        <v>88</v>
      </c>
      <c r="C3258" t="s">
        <v>111</v>
      </c>
      <c r="D3258" t="s">
        <v>17736</v>
      </c>
      <c r="E3258" t="s">
        <v>83</v>
      </c>
      <c r="F3258" t="s">
        <v>4931</v>
      </c>
      <c r="G3258">
        <v>0</v>
      </c>
      <c r="H3258">
        <v>9</v>
      </c>
      <c r="I3258">
        <v>0</v>
      </c>
      <c r="J3258">
        <v>9</v>
      </c>
      <c r="K3258">
        <v>0</v>
      </c>
      <c r="L3258">
        <v>0</v>
      </c>
      <c r="M3258">
        <v>0</v>
      </c>
      <c r="N3258">
        <v>0</v>
      </c>
      <c r="O3258">
        <v>0</v>
      </c>
      <c r="P3258">
        <v>0</v>
      </c>
      <c r="Q3258">
        <v>0</v>
      </c>
    </row>
    <row r="3259" spans="1:17" x14ac:dyDescent="0.2">
      <c r="A3259" t="s">
        <v>20997</v>
      </c>
      <c r="B3259" t="s">
        <v>88</v>
      </c>
      <c r="C3259" t="s">
        <v>111</v>
      </c>
      <c r="D3259" t="s">
        <v>17736</v>
      </c>
      <c r="E3259" t="s">
        <v>83</v>
      </c>
      <c r="F3259" t="s">
        <v>4933</v>
      </c>
      <c r="G3259">
        <v>0</v>
      </c>
      <c r="H3259">
        <v>0</v>
      </c>
      <c r="I3259">
        <v>0</v>
      </c>
      <c r="J3259">
        <v>0</v>
      </c>
      <c r="K3259">
        <v>0</v>
      </c>
      <c r="L3259">
        <v>0</v>
      </c>
      <c r="M3259">
        <v>9</v>
      </c>
      <c r="N3259">
        <v>0</v>
      </c>
      <c r="O3259">
        <v>0</v>
      </c>
      <c r="P3259">
        <v>0</v>
      </c>
      <c r="Q3259">
        <v>0</v>
      </c>
    </row>
    <row r="3260" spans="1:17" x14ac:dyDescent="0.2">
      <c r="A3260" t="s">
        <v>20998</v>
      </c>
      <c r="B3260" t="s">
        <v>88</v>
      </c>
      <c r="C3260" t="s">
        <v>111</v>
      </c>
      <c r="D3260" t="s">
        <v>17736</v>
      </c>
      <c r="E3260" t="s">
        <v>83</v>
      </c>
      <c r="F3260" t="s">
        <v>4935</v>
      </c>
      <c r="G3260">
        <v>0</v>
      </c>
      <c r="H3260">
        <v>9</v>
      </c>
      <c r="I3260">
        <v>0</v>
      </c>
      <c r="J3260">
        <v>9</v>
      </c>
      <c r="K3260">
        <v>0</v>
      </c>
      <c r="L3260">
        <v>0</v>
      </c>
      <c r="M3260">
        <v>0</v>
      </c>
      <c r="N3260">
        <v>0</v>
      </c>
      <c r="O3260">
        <v>0</v>
      </c>
      <c r="P3260">
        <v>0</v>
      </c>
      <c r="Q3260">
        <v>0</v>
      </c>
    </row>
    <row r="3261" spans="1:17" x14ac:dyDescent="0.2">
      <c r="A3261" t="s">
        <v>20999</v>
      </c>
      <c r="B3261" t="s">
        <v>88</v>
      </c>
      <c r="C3261" t="s">
        <v>111</v>
      </c>
      <c r="D3261" t="s">
        <v>17736</v>
      </c>
      <c r="E3261" t="s">
        <v>83</v>
      </c>
      <c r="F3261" t="s">
        <v>4937</v>
      </c>
      <c r="G3261">
        <v>0</v>
      </c>
      <c r="H3261">
        <v>9</v>
      </c>
      <c r="I3261">
        <v>0</v>
      </c>
      <c r="J3261">
        <v>9</v>
      </c>
      <c r="K3261">
        <v>0</v>
      </c>
      <c r="L3261">
        <v>0</v>
      </c>
      <c r="M3261">
        <v>0</v>
      </c>
      <c r="N3261">
        <v>0</v>
      </c>
      <c r="O3261">
        <v>0</v>
      </c>
      <c r="P3261">
        <v>0</v>
      </c>
      <c r="Q3261">
        <v>0</v>
      </c>
    </row>
    <row r="3262" spans="1:17" x14ac:dyDescent="0.2">
      <c r="A3262" t="s">
        <v>21000</v>
      </c>
      <c r="B3262" t="s">
        <v>88</v>
      </c>
      <c r="C3262" t="s">
        <v>111</v>
      </c>
      <c r="D3262" t="s">
        <v>17736</v>
      </c>
      <c r="E3262" t="s">
        <v>83</v>
      </c>
      <c r="F3262" t="s">
        <v>4939</v>
      </c>
      <c r="G3262">
        <v>0</v>
      </c>
      <c r="H3262">
        <v>0</v>
      </c>
      <c r="I3262">
        <v>0</v>
      </c>
      <c r="J3262">
        <v>0</v>
      </c>
      <c r="K3262">
        <v>0</v>
      </c>
      <c r="L3262">
        <v>0</v>
      </c>
      <c r="M3262">
        <v>9</v>
      </c>
      <c r="N3262">
        <v>0</v>
      </c>
      <c r="O3262">
        <v>0</v>
      </c>
      <c r="P3262">
        <v>0</v>
      </c>
      <c r="Q3262">
        <v>0</v>
      </c>
    </row>
    <row r="3263" spans="1:17" x14ac:dyDescent="0.2">
      <c r="A3263" t="s">
        <v>21001</v>
      </c>
      <c r="B3263" t="s">
        <v>88</v>
      </c>
      <c r="C3263" t="s">
        <v>111</v>
      </c>
      <c r="D3263" t="s">
        <v>17736</v>
      </c>
      <c r="E3263" t="s">
        <v>83</v>
      </c>
      <c r="F3263" t="s">
        <v>4941</v>
      </c>
      <c r="G3263">
        <v>0</v>
      </c>
      <c r="H3263">
        <v>9</v>
      </c>
      <c r="I3263">
        <v>0</v>
      </c>
      <c r="J3263">
        <v>9</v>
      </c>
      <c r="K3263">
        <v>0</v>
      </c>
      <c r="L3263">
        <v>0</v>
      </c>
      <c r="M3263">
        <v>0</v>
      </c>
      <c r="N3263">
        <v>0</v>
      </c>
      <c r="O3263">
        <v>0</v>
      </c>
      <c r="P3263">
        <v>0</v>
      </c>
      <c r="Q3263">
        <v>0</v>
      </c>
    </row>
    <row r="3264" spans="1:17" x14ac:dyDescent="0.2">
      <c r="A3264" t="s">
        <v>21002</v>
      </c>
      <c r="B3264" t="s">
        <v>88</v>
      </c>
      <c r="C3264" t="s">
        <v>111</v>
      </c>
      <c r="D3264" t="s">
        <v>17736</v>
      </c>
      <c r="E3264" t="s">
        <v>83</v>
      </c>
      <c r="F3264" t="s">
        <v>4943</v>
      </c>
      <c r="G3264">
        <v>0</v>
      </c>
      <c r="H3264">
        <v>0</v>
      </c>
      <c r="I3264">
        <v>0</v>
      </c>
      <c r="J3264">
        <v>0</v>
      </c>
      <c r="K3264">
        <v>0</v>
      </c>
      <c r="L3264">
        <v>0</v>
      </c>
      <c r="M3264">
        <v>9</v>
      </c>
      <c r="N3264">
        <v>0</v>
      </c>
      <c r="O3264">
        <v>0</v>
      </c>
      <c r="P3264">
        <v>0</v>
      </c>
      <c r="Q3264">
        <v>0</v>
      </c>
    </row>
    <row r="3265" spans="1:17" x14ac:dyDescent="0.2">
      <c r="A3265" t="s">
        <v>21003</v>
      </c>
      <c r="B3265" t="s">
        <v>88</v>
      </c>
      <c r="C3265" t="s">
        <v>111</v>
      </c>
      <c r="D3265" t="s">
        <v>17736</v>
      </c>
      <c r="E3265" t="s">
        <v>83</v>
      </c>
      <c r="F3265" t="s">
        <v>4925</v>
      </c>
      <c r="G3265">
        <v>0</v>
      </c>
      <c r="H3265">
        <v>0</v>
      </c>
      <c r="I3265">
        <v>0</v>
      </c>
      <c r="J3265">
        <v>0</v>
      </c>
      <c r="K3265">
        <v>0</v>
      </c>
      <c r="L3265">
        <v>0</v>
      </c>
      <c r="M3265">
        <v>0</v>
      </c>
      <c r="N3265">
        <v>9</v>
      </c>
      <c r="O3265">
        <v>9</v>
      </c>
      <c r="P3265">
        <v>0</v>
      </c>
      <c r="Q3265">
        <v>0</v>
      </c>
    </row>
    <row r="3266" spans="1:17" x14ac:dyDescent="0.2">
      <c r="A3266" t="s">
        <v>21004</v>
      </c>
      <c r="B3266" t="s">
        <v>88</v>
      </c>
      <c r="C3266" t="s">
        <v>111</v>
      </c>
      <c r="D3266" t="s">
        <v>17736</v>
      </c>
      <c r="E3266" t="s">
        <v>83</v>
      </c>
      <c r="F3266" t="s">
        <v>4927</v>
      </c>
      <c r="G3266">
        <v>0</v>
      </c>
      <c r="H3266">
        <v>0</v>
      </c>
      <c r="I3266">
        <v>0</v>
      </c>
      <c r="J3266">
        <v>0</v>
      </c>
      <c r="K3266">
        <v>0</v>
      </c>
      <c r="L3266">
        <v>0</v>
      </c>
      <c r="M3266">
        <v>0</v>
      </c>
      <c r="N3266">
        <v>8</v>
      </c>
      <c r="O3266">
        <v>8</v>
      </c>
      <c r="P3266">
        <v>0</v>
      </c>
      <c r="Q3266">
        <v>0</v>
      </c>
    </row>
    <row r="3267" spans="1:17" x14ac:dyDescent="0.2">
      <c r="A3267" t="s">
        <v>21005</v>
      </c>
      <c r="B3267" t="s">
        <v>88</v>
      </c>
      <c r="C3267" t="s">
        <v>111</v>
      </c>
      <c r="D3267" t="s">
        <v>17736</v>
      </c>
      <c r="E3267" t="s">
        <v>83</v>
      </c>
      <c r="F3267" t="s">
        <v>17734</v>
      </c>
      <c r="G3267">
        <v>9</v>
      </c>
      <c r="H3267">
        <v>0</v>
      </c>
      <c r="I3267">
        <v>0</v>
      </c>
      <c r="J3267">
        <v>0</v>
      </c>
      <c r="K3267">
        <v>0</v>
      </c>
      <c r="L3267">
        <v>0</v>
      </c>
      <c r="M3267">
        <v>0</v>
      </c>
      <c r="N3267">
        <v>0</v>
      </c>
      <c r="O3267">
        <v>0</v>
      </c>
      <c r="P3267">
        <v>0</v>
      </c>
      <c r="Q3267">
        <v>0</v>
      </c>
    </row>
    <row r="3268" spans="1:17" x14ac:dyDescent="0.2">
      <c r="A3268" t="s">
        <v>21006</v>
      </c>
      <c r="B3268" t="s">
        <v>88</v>
      </c>
      <c r="C3268" t="s">
        <v>111</v>
      </c>
      <c r="D3268" t="s">
        <v>17736</v>
      </c>
      <c r="E3268" t="s">
        <v>81</v>
      </c>
      <c r="F3268" t="s">
        <v>4929</v>
      </c>
      <c r="G3268">
        <v>0</v>
      </c>
      <c r="H3268">
        <v>9</v>
      </c>
      <c r="I3268">
        <v>2</v>
      </c>
      <c r="J3268">
        <v>7</v>
      </c>
      <c r="K3268">
        <v>0</v>
      </c>
      <c r="L3268">
        <v>0</v>
      </c>
      <c r="M3268">
        <v>0</v>
      </c>
      <c r="N3268">
        <v>0</v>
      </c>
      <c r="O3268">
        <v>0</v>
      </c>
      <c r="P3268">
        <v>0</v>
      </c>
      <c r="Q3268">
        <v>0</v>
      </c>
    </row>
    <row r="3269" spans="1:17" x14ac:dyDescent="0.2">
      <c r="A3269" t="s">
        <v>21007</v>
      </c>
      <c r="B3269" t="s">
        <v>88</v>
      </c>
      <c r="C3269" t="s">
        <v>111</v>
      </c>
      <c r="D3269" t="s">
        <v>17736</v>
      </c>
      <c r="E3269" t="s">
        <v>81</v>
      </c>
      <c r="F3269" t="s">
        <v>4931</v>
      </c>
      <c r="G3269">
        <v>0</v>
      </c>
      <c r="H3269">
        <v>9</v>
      </c>
      <c r="I3269">
        <v>2</v>
      </c>
      <c r="J3269">
        <v>7</v>
      </c>
      <c r="K3269">
        <v>0</v>
      </c>
      <c r="L3269">
        <v>0</v>
      </c>
      <c r="M3269">
        <v>0</v>
      </c>
      <c r="N3269">
        <v>0</v>
      </c>
      <c r="O3269">
        <v>0</v>
      </c>
      <c r="P3269">
        <v>0</v>
      </c>
      <c r="Q3269">
        <v>0</v>
      </c>
    </row>
    <row r="3270" spans="1:17" x14ac:dyDescent="0.2">
      <c r="A3270" t="s">
        <v>21008</v>
      </c>
      <c r="B3270" t="s">
        <v>88</v>
      </c>
      <c r="C3270" t="s">
        <v>111</v>
      </c>
      <c r="D3270" t="s">
        <v>17736</v>
      </c>
      <c r="E3270" t="s">
        <v>81</v>
      </c>
      <c r="F3270" t="s">
        <v>4933</v>
      </c>
      <c r="G3270">
        <v>0</v>
      </c>
      <c r="H3270">
        <v>0</v>
      </c>
      <c r="I3270">
        <v>0</v>
      </c>
      <c r="J3270">
        <v>0</v>
      </c>
      <c r="K3270">
        <v>0</v>
      </c>
      <c r="L3270">
        <v>0</v>
      </c>
      <c r="M3270">
        <v>9</v>
      </c>
      <c r="N3270">
        <v>0</v>
      </c>
      <c r="O3270">
        <v>0</v>
      </c>
      <c r="P3270">
        <v>0</v>
      </c>
      <c r="Q3270">
        <v>0</v>
      </c>
    </row>
    <row r="3271" spans="1:17" x14ac:dyDescent="0.2">
      <c r="A3271" t="s">
        <v>21009</v>
      </c>
      <c r="B3271" t="s">
        <v>88</v>
      </c>
      <c r="C3271" t="s">
        <v>111</v>
      </c>
      <c r="D3271" t="s">
        <v>17736</v>
      </c>
      <c r="E3271" t="s">
        <v>81</v>
      </c>
      <c r="F3271" t="s">
        <v>4935</v>
      </c>
      <c r="G3271">
        <v>0</v>
      </c>
      <c r="H3271">
        <v>9</v>
      </c>
      <c r="I3271">
        <v>2</v>
      </c>
      <c r="J3271">
        <v>7</v>
      </c>
      <c r="K3271">
        <v>0</v>
      </c>
      <c r="L3271">
        <v>0</v>
      </c>
      <c r="M3271">
        <v>0</v>
      </c>
      <c r="N3271">
        <v>0</v>
      </c>
      <c r="O3271">
        <v>0</v>
      </c>
      <c r="P3271">
        <v>0</v>
      </c>
      <c r="Q3271">
        <v>0</v>
      </c>
    </row>
    <row r="3272" spans="1:17" x14ac:dyDescent="0.2">
      <c r="A3272" t="s">
        <v>21010</v>
      </c>
      <c r="B3272" t="s">
        <v>88</v>
      </c>
      <c r="C3272" t="s">
        <v>111</v>
      </c>
      <c r="D3272" t="s">
        <v>17736</v>
      </c>
      <c r="E3272" t="s">
        <v>81</v>
      </c>
      <c r="F3272" t="s">
        <v>4937</v>
      </c>
      <c r="G3272">
        <v>0</v>
      </c>
      <c r="H3272">
        <v>9</v>
      </c>
      <c r="I3272">
        <v>2</v>
      </c>
      <c r="J3272">
        <v>7</v>
      </c>
      <c r="K3272">
        <v>0</v>
      </c>
      <c r="L3272">
        <v>0</v>
      </c>
      <c r="M3272">
        <v>0</v>
      </c>
      <c r="N3272">
        <v>0</v>
      </c>
      <c r="O3272">
        <v>0</v>
      </c>
      <c r="P3272">
        <v>0</v>
      </c>
      <c r="Q3272">
        <v>0</v>
      </c>
    </row>
    <row r="3273" spans="1:17" x14ac:dyDescent="0.2">
      <c r="A3273" t="s">
        <v>21011</v>
      </c>
      <c r="B3273" t="s">
        <v>88</v>
      </c>
      <c r="C3273" t="s">
        <v>111</v>
      </c>
      <c r="D3273" t="s">
        <v>17736</v>
      </c>
      <c r="E3273" t="s">
        <v>81</v>
      </c>
      <c r="F3273" t="s">
        <v>4939</v>
      </c>
      <c r="G3273">
        <v>0</v>
      </c>
      <c r="H3273">
        <v>0</v>
      </c>
      <c r="I3273">
        <v>0</v>
      </c>
      <c r="J3273">
        <v>0</v>
      </c>
      <c r="K3273">
        <v>0</v>
      </c>
      <c r="L3273">
        <v>0</v>
      </c>
      <c r="M3273">
        <v>9</v>
      </c>
      <c r="N3273">
        <v>0</v>
      </c>
      <c r="O3273">
        <v>0</v>
      </c>
      <c r="P3273">
        <v>0</v>
      </c>
      <c r="Q3273">
        <v>0</v>
      </c>
    </row>
    <row r="3274" spans="1:17" x14ac:dyDescent="0.2">
      <c r="A3274" t="s">
        <v>21012</v>
      </c>
      <c r="B3274" t="s">
        <v>88</v>
      </c>
      <c r="C3274" t="s">
        <v>111</v>
      </c>
      <c r="D3274" t="s">
        <v>17736</v>
      </c>
      <c r="E3274" t="s">
        <v>81</v>
      </c>
      <c r="F3274" t="s">
        <v>4941</v>
      </c>
      <c r="G3274">
        <v>0</v>
      </c>
      <c r="H3274">
        <v>9</v>
      </c>
      <c r="I3274">
        <v>2</v>
      </c>
      <c r="J3274">
        <v>7</v>
      </c>
      <c r="K3274">
        <v>0</v>
      </c>
      <c r="L3274">
        <v>0</v>
      </c>
      <c r="M3274">
        <v>0</v>
      </c>
      <c r="N3274">
        <v>0</v>
      </c>
      <c r="O3274">
        <v>0</v>
      </c>
      <c r="P3274">
        <v>0</v>
      </c>
      <c r="Q3274">
        <v>0</v>
      </c>
    </row>
    <row r="3275" spans="1:17" x14ac:dyDescent="0.2">
      <c r="A3275" t="s">
        <v>21013</v>
      </c>
      <c r="B3275" t="s">
        <v>88</v>
      </c>
      <c r="C3275" t="s">
        <v>111</v>
      </c>
      <c r="D3275" t="s">
        <v>17736</v>
      </c>
      <c r="E3275" t="s">
        <v>81</v>
      </c>
      <c r="F3275" t="s">
        <v>4943</v>
      </c>
      <c r="G3275">
        <v>0</v>
      </c>
      <c r="H3275">
        <v>0</v>
      </c>
      <c r="I3275">
        <v>0</v>
      </c>
      <c r="J3275">
        <v>0</v>
      </c>
      <c r="K3275">
        <v>0</v>
      </c>
      <c r="L3275">
        <v>0</v>
      </c>
      <c r="M3275">
        <v>9</v>
      </c>
      <c r="N3275">
        <v>0</v>
      </c>
      <c r="O3275">
        <v>0</v>
      </c>
      <c r="P3275">
        <v>0</v>
      </c>
      <c r="Q3275">
        <v>0</v>
      </c>
    </row>
    <row r="3276" spans="1:17" x14ac:dyDescent="0.2">
      <c r="A3276" t="s">
        <v>21014</v>
      </c>
      <c r="B3276" t="s">
        <v>88</v>
      </c>
      <c r="C3276" t="s">
        <v>111</v>
      </c>
      <c r="D3276" t="s">
        <v>17736</v>
      </c>
      <c r="E3276" t="s">
        <v>81</v>
      </c>
      <c r="F3276" t="s">
        <v>4925</v>
      </c>
      <c r="G3276">
        <v>0</v>
      </c>
      <c r="H3276">
        <v>0</v>
      </c>
      <c r="I3276">
        <v>0</v>
      </c>
      <c r="J3276">
        <v>0</v>
      </c>
      <c r="K3276">
        <v>0</v>
      </c>
      <c r="L3276">
        <v>0</v>
      </c>
      <c r="M3276">
        <v>0</v>
      </c>
      <c r="N3276">
        <v>9</v>
      </c>
      <c r="O3276">
        <v>9</v>
      </c>
      <c r="P3276">
        <v>0</v>
      </c>
      <c r="Q3276">
        <v>0</v>
      </c>
    </row>
    <row r="3277" spans="1:17" x14ac:dyDescent="0.2">
      <c r="A3277" t="s">
        <v>21015</v>
      </c>
      <c r="B3277" t="s">
        <v>88</v>
      </c>
      <c r="C3277" t="s">
        <v>111</v>
      </c>
      <c r="D3277" t="s">
        <v>17736</v>
      </c>
      <c r="E3277" t="s">
        <v>81</v>
      </c>
      <c r="F3277" t="s">
        <v>4927</v>
      </c>
      <c r="G3277">
        <v>0</v>
      </c>
      <c r="H3277">
        <v>0</v>
      </c>
      <c r="I3277">
        <v>0</v>
      </c>
      <c r="J3277">
        <v>0</v>
      </c>
      <c r="K3277">
        <v>0</v>
      </c>
      <c r="L3277">
        <v>0</v>
      </c>
      <c r="M3277">
        <v>0</v>
      </c>
      <c r="N3277">
        <v>8</v>
      </c>
      <c r="O3277">
        <v>8</v>
      </c>
      <c r="P3277">
        <v>0</v>
      </c>
      <c r="Q3277">
        <v>0</v>
      </c>
    </row>
    <row r="3278" spans="1:17" x14ac:dyDescent="0.2">
      <c r="A3278" t="s">
        <v>21016</v>
      </c>
      <c r="B3278" t="s">
        <v>88</v>
      </c>
      <c r="C3278" t="s">
        <v>111</v>
      </c>
      <c r="D3278" t="s">
        <v>17736</v>
      </c>
      <c r="E3278" t="s">
        <v>81</v>
      </c>
      <c r="F3278" t="s">
        <v>17734</v>
      </c>
      <c r="G3278">
        <v>9</v>
      </c>
      <c r="H3278">
        <v>0</v>
      </c>
      <c r="I3278">
        <v>0</v>
      </c>
      <c r="J3278">
        <v>0</v>
      </c>
      <c r="K3278">
        <v>0</v>
      </c>
      <c r="L3278">
        <v>0</v>
      </c>
      <c r="M3278">
        <v>0</v>
      </c>
      <c r="N3278">
        <v>0</v>
      </c>
      <c r="O3278">
        <v>0</v>
      </c>
      <c r="P3278">
        <v>0</v>
      </c>
      <c r="Q3278">
        <v>0</v>
      </c>
    </row>
    <row r="3279" spans="1:17" x14ac:dyDescent="0.2">
      <c r="A3279" t="s">
        <v>21017</v>
      </c>
      <c r="B3279" t="s">
        <v>88</v>
      </c>
      <c r="C3279" t="s">
        <v>111</v>
      </c>
      <c r="D3279" t="s">
        <v>17748</v>
      </c>
      <c r="E3279" t="s">
        <v>81</v>
      </c>
      <c r="F3279" t="s">
        <v>17749</v>
      </c>
      <c r="G3279">
        <v>0</v>
      </c>
      <c r="H3279">
        <v>0</v>
      </c>
      <c r="I3279">
        <v>0</v>
      </c>
      <c r="J3279">
        <v>0</v>
      </c>
      <c r="K3279">
        <v>0</v>
      </c>
      <c r="L3279">
        <v>0</v>
      </c>
      <c r="M3279">
        <v>0</v>
      </c>
      <c r="N3279">
        <v>2</v>
      </c>
      <c r="O3279">
        <v>1</v>
      </c>
      <c r="P3279">
        <v>1</v>
      </c>
      <c r="Q3279">
        <v>0</v>
      </c>
    </row>
    <row r="3280" spans="1:17" x14ac:dyDescent="0.2">
      <c r="A3280" t="s">
        <v>21018</v>
      </c>
      <c r="B3280" t="s">
        <v>88</v>
      </c>
      <c r="C3280" t="s">
        <v>179</v>
      </c>
      <c r="D3280" t="s">
        <v>17736</v>
      </c>
      <c r="E3280" t="s">
        <v>81</v>
      </c>
      <c r="F3280" t="s">
        <v>4931</v>
      </c>
      <c r="G3280">
        <v>0</v>
      </c>
      <c r="H3280">
        <v>20</v>
      </c>
      <c r="I3280">
        <v>0</v>
      </c>
      <c r="J3280">
        <v>16</v>
      </c>
      <c r="K3280">
        <v>3</v>
      </c>
      <c r="L3280">
        <v>1</v>
      </c>
      <c r="M3280">
        <v>0</v>
      </c>
      <c r="N3280">
        <v>0</v>
      </c>
      <c r="O3280">
        <v>0</v>
      </c>
      <c r="P3280">
        <v>0</v>
      </c>
      <c r="Q3280">
        <v>0</v>
      </c>
    </row>
    <row r="3281" spans="1:17" x14ac:dyDescent="0.2">
      <c r="A3281" t="s">
        <v>21019</v>
      </c>
      <c r="B3281" t="s">
        <v>88</v>
      </c>
      <c r="C3281" t="s">
        <v>179</v>
      </c>
      <c r="D3281" t="s">
        <v>17736</v>
      </c>
      <c r="E3281" t="s">
        <v>81</v>
      </c>
      <c r="F3281" t="s">
        <v>4933</v>
      </c>
      <c r="G3281">
        <v>0</v>
      </c>
      <c r="H3281">
        <v>0</v>
      </c>
      <c r="I3281">
        <v>0</v>
      </c>
      <c r="J3281">
        <v>0</v>
      </c>
      <c r="K3281">
        <v>0</v>
      </c>
      <c r="L3281">
        <v>0</v>
      </c>
      <c r="M3281">
        <v>20</v>
      </c>
      <c r="N3281">
        <v>0</v>
      </c>
      <c r="O3281">
        <v>0</v>
      </c>
      <c r="P3281">
        <v>0</v>
      </c>
      <c r="Q3281">
        <v>0</v>
      </c>
    </row>
    <row r="3282" spans="1:17" x14ac:dyDescent="0.2">
      <c r="A3282" t="s">
        <v>21020</v>
      </c>
      <c r="B3282" t="s">
        <v>88</v>
      </c>
      <c r="C3282" t="s">
        <v>179</v>
      </c>
      <c r="D3282" t="s">
        <v>17736</v>
      </c>
      <c r="E3282" t="s">
        <v>81</v>
      </c>
      <c r="F3282" t="s">
        <v>4935</v>
      </c>
      <c r="G3282">
        <v>0</v>
      </c>
      <c r="H3282">
        <v>20</v>
      </c>
      <c r="I3282">
        <v>0</v>
      </c>
      <c r="J3282">
        <v>16</v>
      </c>
      <c r="K3282">
        <v>3</v>
      </c>
      <c r="L3282">
        <v>1</v>
      </c>
      <c r="M3282">
        <v>0</v>
      </c>
      <c r="N3282">
        <v>0</v>
      </c>
      <c r="O3282">
        <v>0</v>
      </c>
      <c r="P3282">
        <v>0</v>
      </c>
      <c r="Q3282">
        <v>0</v>
      </c>
    </row>
    <row r="3283" spans="1:17" x14ac:dyDescent="0.2">
      <c r="A3283" t="s">
        <v>21021</v>
      </c>
      <c r="B3283" t="s">
        <v>88</v>
      </c>
      <c r="C3283" t="s">
        <v>179</v>
      </c>
      <c r="D3283" t="s">
        <v>17736</v>
      </c>
      <c r="E3283" t="s">
        <v>81</v>
      </c>
      <c r="F3283" t="s">
        <v>4937</v>
      </c>
      <c r="G3283">
        <v>0</v>
      </c>
      <c r="H3283">
        <v>20</v>
      </c>
      <c r="I3283">
        <v>0</v>
      </c>
      <c r="J3283">
        <v>16</v>
      </c>
      <c r="K3283">
        <v>3</v>
      </c>
      <c r="L3283">
        <v>1</v>
      </c>
      <c r="M3283">
        <v>0</v>
      </c>
      <c r="N3283">
        <v>0</v>
      </c>
      <c r="O3283">
        <v>0</v>
      </c>
      <c r="P3283">
        <v>0</v>
      </c>
      <c r="Q3283">
        <v>0</v>
      </c>
    </row>
    <row r="3284" spans="1:17" x14ac:dyDescent="0.2">
      <c r="A3284" t="s">
        <v>21022</v>
      </c>
      <c r="B3284" t="s">
        <v>88</v>
      </c>
      <c r="C3284" t="s">
        <v>179</v>
      </c>
      <c r="D3284" t="s">
        <v>17736</v>
      </c>
      <c r="E3284" t="s">
        <v>81</v>
      </c>
      <c r="F3284" t="s">
        <v>4939</v>
      </c>
      <c r="G3284">
        <v>0</v>
      </c>
      <c r="H3284">
        <v>0</v>
      </c>
      <c r="I3284">
        <v>0</v>
      </c>
      <c r="J3284">
        <v>0</v>
      </c>
      <c r="K3284">
        <v>0</v>
      </c>
      <c r="L3284">
        <v>0</v>
      </c>
      <c r="M3284">
        <v>20</v>
      </c>
      <c r="N3284">
        <v>0</v>
      </c>
      <c r="O3284">
        <v>0</v>
      </c>
      <c r="P3284">
        <v>0</v>
      </c>
      <c r="Q3284">
        <v>0</v>
      </c>
    </row>
    <row r="3285" spans="1:17" x14ac:dyDescent="0.2">
      <c r="A3285" t="s">
        <v>21023</v>
      </c>
      <c r="B3285" t="s">
        <v>88</v>
      </c>
      <c r="C3285" t="s">
        <v>179</v>
      </c>
      <c r="D3285" t="s">
        <v>17736</v>
      </c>
      <c r="E3285" t="s">
        <v>81</v>
      </c>
      <c r="F3285" t="s">
        <v>4941</v>
      </c>
      <c r="G3285">
        <v>0</v>
      </c>
      <c r="H3285">
        <v>20</v>
      </c>
      <c r="I3285">
        <v>0</v>
      </c>
      <c r="J3285">
        <v>16</v>
      </c>
      <c r="K3285">
        <v>3</v>
      </c>
      <c r="L3285">
        <v>1</v>
      </c>
      <c r="M3285">
        <v>0</v>
      </c>
      <c r="N3285">
        <v>0</v>
      </c>
      <c r="O3285">
        <v>0</v>
      </c>
      <c r="P3285">
        <v>0</v>
      </c>
      <c r="Q3285">
        <v>0</v>
      </c>
    </row>
    <row r="3286" spans="1:17" x14ac:dyDescent="0.2">
      <c r="A3286" t="s">
        <v>21024</v>
      </c>
      <c r="B3286" t="s">
        <v>88</v>
      </c>
      <c r="C3286" t="s">
        <v>179</v>
      </c>
      <c r="D3286" t="s">
        <v>17736</v>
      </c>
      <c r="E3286" t="s">
        <v>81</v>
      </c>
      <c r="F3286" t="s">
        <v>4943</v>
      </c>
      <c r="G3286">
        <v>0</v>
      </c>
      <c r="H3286">
        <v>0</v>
      </c>
      <c r="I3286">
        <v>0</v>
      </c>
      <c r="J3286">
        <v>0</v>
      </c>
      <c r="K3286">
        <v>0</v>
      </c>
      <c r="L3286">
        <v>0</v>
      </c>
      <c r="M3286">
        <v>20</v>
      </c>
      <c r="N3286">
        <v>0</v>
      </c>
      <c r="O3286">
        <v>0</v>
      </c>
      <c r="P3286">
        <v>0</v>
      </c>
      <c r="Q3286">
        <v>0</v>
      </c>
    </row>
    <row r="3287" spans="1:17" x14ac:dyDescent="0.2">
      <c r="A3287" t="s">
        <v>21025</v>
      </c>
      <c r="B3287" t="s">
        <v>88</v>
      </c>
      <c r="C3287" t="s">
        <v>179</v>
      </c>
      <c r="D3287" t="s">
        <v>17736</v>
      </c>
      <c r="E3287" t="s">
        <v>81</v>
      </c>
      <c r="F3287" t="s">
        <v>4925</v>
      </c>
      <c r="G3287">
        <v>0</v>
      </c>
      <c r="H3287">
        <v>0</v>
      </c>
      <c r="I3287">
        <v>0</v>
      </c>
      <c r="J3287">
        <v>0</v>
      </c>
      <c r="K3287">
        <v>0</v>
      </c>
      <c r="L3287">
        <v>0</v>
      </c>
      <c r="M3287">
        <v>0</v>
      </c>
      <c r="N3287">
        <v>20</v>
      </c>
      <c r="O3287">
        <v>18</v>
      </c>
      <c r="P3287">
        <v>1</v>
      </c>
      <c r="Q3287">
        <v>1</v>
      </c>
    </row>
    <row r="3288" spans="1:17" x14ac:dyDescent="0.2">
      <c r="A3288" t="s">
        <v>21026</v>
      </c>
      <c r="B3288" t="s">
        <v>88</v>
      </c>
      <c r="C3288" t="s">
        <v>179</v>
      </c>
      <c r="D3288" t="s">
        <v>17736</v>
      </c>
      <c r="E3288" t="s">
        <v>81</v>
      </c>
      <c r="F3288" t="s">
        <v>4927</v>
      </c>
      <c r="G3288">
        <v>0</v>
      </c>
      <c r="H3288">
        <v>0</v>
      </c>
      <c r="I3288">
        <v>0</v>
      </c>
      <c r="J3288">
        <v>0</v>
      </c>
      <c r="K3288">
        <v>0</v>
      </c>
      <c r="L3288">
        <v>0</v>
      </c>
      <c r="M3288">
        <v>0</v>
      </c>
      <c r="N3288">
        <v>19</v>
      </c>
      <c r="O3288">
        <v>18</v>
      </c>
      <c r="P3288">
        <v>1</v>
      </c>
      <c r="Q3288">
        <v>0</v>
      </c>
    </row>
    <row r="3289" spans="1:17" x14ac:dyDescent="0.2">
      <c r="A3289" t="s">
        <v>21027</v>
      </c>
      <c r="B3289" t="s">
        <v>88</v>
      </c>
      <c r="C3289" t="s">
        <v>179</v>
      </c>
      <c r="D3289" t="s">
        <v>17736</v>
      </c>
      <c r="E3289" t="s">
        <v>81</v>
      </c>
      <c r="F3289" t="s">
        <v>17734</v>
      </c>
      <c r="G3289">
        <v>20</v>
      </c>
      <c r="H3289">
        <v>0</v>
      </c>
      <c r="I3289">
        <v>0</v>
      </c>
      <c r="J3289">
        <v>0</v>
      </c>
      <c r="K3289">
        <v>0</v>
      </c>
      <c r="L3289">
        <v>0</v>
      </c>
      <c r="M3289">
        <v>0</v>
      </c>
      <c r="N3289">
        <v>0</v>
      </c>
      <c r="O3289">
        <v>0</v>
      </c>
      <c r="P3289">
        <v>0</v>
      </c>
      <c r="Q3289">
        <v>0</v>
      </c>
    </row>
    <row r="3290" spans="1:17" x14ac:dyDescent="0.2">
      <c r="A3290" t="s">
        <v>21028</v>
      </c>
      <c r="B3290" t="s">
        <v>88</v>
      </c>
      <c r="C3290" t="s">
        <v>179</v>
      </c>
      <c r="D3290" t="s">
        <v>17748</v>
      </c>
      <c r="E3290" t="s">
        <v>83</v>
      </c>
      <c r="F3290" t="s">
        <v>17749</v>
      </c>
      <c r="G3290">
        <v>0</v>
      </c>
      <c r="H3290">
        <v>0</v>
      </c>
      <c r="I3290">
        <v>0</v>
      </c>
      <c r="J3290">
        <v>0</v>
      </c>
      <c r="K3290">
        <v>0</v>
      </c>
      <c r="L3290">
        <v>0</v>
      </c>
      <c r="M3290">
        <v>0</v>
      </c>
      <c r="N3290">
        <v>9</v>
      </c>
      <c r="O3290">
        <v>7</v>
      </c>
      <c r="P3290">
        <v>2</v>
      </c>
      <c r="Q3290">
        <v>0</v>
      </c>
    </row>
    <row r="3291" spans="1:17" x14ac:dyDescent="0.2">
      <c r="A3291" t="s">
        <v>21029</v>
      </c>
      <c r="B3291" t="s">
        <v>88</v>
      </c>
      <c r="C3291" t="s">
        <v>179</v>
      </c>
      <c r="D3291" t="s">
        <v>17748</v>
      </c>
      <c r="E3291" t="s">
        <v>83</v>
      </c>
      <c r="F3291" t="s">
        <v>17734</v>
      </c>
      <c r="G3291">
        <v>9</v>
      </c>
      <c r="H3291">
        <v>0</v>
      </c>
      <c r="I3291">
        <v>0</v>
      </c>
      <c r="J3291">
        <v>0</v>
      </c>
      <c r="K3291">
        <v>0</v>
      </c>
      <c r="L3291">
        <v>0</v>
      </c>
      <c r="M3291">
        <v>0</v>
      </c>
      <c r="N3291">
        <v>0</v>
      </c>
      <c r="O3291">
        <v>0</v>
      </c>
      <c r="P3291">
        <v>0</v>
      </c>
      <c r="Q3291">
        <v>0</v>
      </c>
    </row>
    <row r="3292" spans="1:17" x14ac:dyDescent="0.2">
      <c r="A3292" t="s">
        <v>21030</v>
      </c>
      <c r="B3292" t="s">
        <v>88</v>
      </c>
      <c r="C3292" t="s">
        <v>179</v>
      </c>
      <c r="D3292" t="s">
        <v>17748</v>
      </c>
      <c r="E3292" t="s">
        <v>81</v>
      </c>
      <c r="F3292" t="s">
        <v>17749</v>
      </c>
      <c r="G3292">
        <v>0</v>
      </c>
      <c r="H3292">
        <v>0</v>
      </c>
      <c r="I3292">
        <v>0</v>
      </c>
      <c r="J3292">
        <v>0</v>
      </c>
      <c r="K3292">
        <v>0</v>
      </c>
      <c r="L3292">
        <v>0</v>
      </c>
      <c r="M3292">
        <v>0</v>
      </c>
      <c r="N3292">
        <v>3</v>
      </c>
      <c r="O3292">
        <v>3</v>
      </c>
      <c r="P3292">
        <v>0</v>
      </c>
      <c r="Q3292">
        <v>0</v>
      </c>
    </row>
    <row r="3293" spans="1:17" x14ac:dyDescent="0.2">
      <c r="A3293" t="s">
        <v>21031</v>
      </c>
      <c r="B3293" t="s">
        <v>88</v>
      </c>
      <c r="C3293" t="s">
        <v>179</v>
      </c>
      <c r="D3293" t="s">
        <v>17748</v>
      </c>
      <c r="E3293" t="s">
        <v>81</v>
      </c>
      <c r="F3293" t="s">
        <v>17734</v>
      </c>
      <c r="G3293">
        <v>3</v>
      </c>
      <c r="H3293">
        <v>0</v>
      </c>
      <c r="I3293">
        <v>0</v>
      </c>
      <c r="J3293">
        <v>0</v>
      </c>
      <c r="K3293">
        <v>0</v>
      </c>
      <c r="L3293">
        <v>0</v>
      </c>
      <c r="M3293">
        <v>0</v>
      </c>
      <c r="N3293">
        <v>0</v>
      </c>
      <c r="O3293">
        <v>0</v>
      </c>
      <c r="P3293">
        <v>0</v>
      </c>
      <c r="Q3293">
        <v>0</v>
      </c>
    </row>
    <row r="3294" spans="1:17" x14ac:dyDescent="0.2">
      <c r="A3294" t="s">
        <v>21032</v>
      </c>
      <c r="B3294" t="s">
        <v>88</v>
      </c>
      <c r="C3294" t="s">
        <v>180</v>
      </c>
      <c r="D3294" t="s">
        <v>17768</v>
      </c>
      <c r="E3294" t="s">
        <v>83</v>
      </c>
      <c r="F3294" t="s">
        <v>17734</v>
      </c>
      <c r="G3294">
        <v>1</v>
      </c>
      <c r="H3294">
        <v>0</v>
      </c>
      <c r="I3294">
        <v>0</v>
      </c>
      <c r="J3294">
        <v>0</v>
      </c>
      <c r="K3294">
        <v>0</v>
      </c>
      <c r="L3294">
        <v>0</v>
      </c>
      <c r="M3294">
        <v>0</v>
      </c>
      <c r="N3294">
        <v>0</v>
      </c>
      <c r="O3294">
        <v>0</v>
      </c>
      <c r="P3294">
        <v>0</v>
      </c>
      <c r="Q3294">
        <v>0</v>
      </c>
    </row>
    <row r="3295" spans="1:17" x14ac:dyDescent="0.2">
      <c r="A3295" t="s">
        <v>21033</v>
      </c>
      <c r="B3295" t="s">
        <v>88</v>
      </c>
      <c r="C3295" t="s">
        <v>180</v>
      </c>
      <c r="D3295" t="s">
        <v>17736</v>
      </c>
      <c r="E3295" t="s">
        <v>83</v>
      </c>
      <c r="F3295" t="s">
        <v>4929</v>
      </c>
      <c r="G3295">
        <v>0</v>
      </c>
      <c r="H3295">
        <v>35</v>
      </c>
      <c r="I3295">
        <v>1</v>
      </c>
      <c r="J3295">
        <v>33</v>
      </c>
      <c r="K3295">
        <v>0</v>
      </c>
      <c r="L3295">
        <v>1</v>
      </c>
      <c r="M3295">
        <v>0</v>
      </c>
      <c r="N3295">
        <v>0</v>
      </c>
      <c r="O3295">
        <v>0</v>
      </c>
      <c r="P3295">
        <v>0</v>
      </c>
      <c r="Q3295">
        <v>0</v>
      </c>
    </row>
    <row r="3296" spans="1:17" x14ac:dyDescent="0.2">
      <c r="A3296" t="s">
        <v>21034</v>
      </c>
      <c r="B3296" t="s">
        <v>88</v>
      </c>
      <c r="C3296" t="s">
        <v>180</v>
      </c>
      <c r="D3296" t="s">
        <v>17736</v>
      </c>
      <c r="E3296" t="s">
        <v>83</v>
      </c>
      <c r="F3296" t="s">
        <v>4931</v>
      </c>
      <c r="G3296">
        <v>0</v>
      </c>
      <c r="H3296">
        <v>35</v>
      </c>
      <c r="I3296">
        <v>1</v>
      </c>
      <c r="J3296">
        <v>32</v>
      </c>
      <c r="K3296">
        <v>0</v>
      </c>
      <c r="L3296">
        <v>2</v>
      </c>
      <c r="M3296">
        <v>0</v>
      </c>
      <c r="N3296">
        <v>0</v>
      </c>
      <c r="O3296">
        <v>0</v>
      </c>
      <c r="P3296">
        <v>0</v>
      </c>
      <c r="Q3296">
        <v>0</v>
      </c>
    </row>
    <row r="3297" spans="1:17" x14ac:dyDescent="0.2">
      <c r="A3297" t="s">
        <v>21035</v>
      </c>
      <c r="B3297" t="s">
        <v>88</v>
      </c>
      <c r="C3297" t="s">
        <v>180</v>
      </c>
      <c r="D3297" t="s">
        <v>17736</v>
      </c>
      <c r="E3297" t="s">
        <v>83</v>
      </c>
      <c r="F3297" t="s">
        <v>4933</v>
      </c>
      <c r="G3297">
        <v>0</v>
      </c>
      <c r="H3297">
        <v>0</v>
      </c>
      <c r="I3297">
        <v>0</v>
      </c>
      <c r="J3297">
        <v>0</v>
      </c>
      <c r="K3297">
        <v>0</v>
      </c>
      <c r="L3297">
        <v>0</v>
      </c>
      <c r="M3297">
        <v>35</v>
      </c>
      <c r="N3297">
        <v>0</v>
      </c>
      <c r="O3297">
        <v>0</v>
      </c>
      <c r="P3297">
        <v>0</v>
      </c>
      <c r="Q3297">
        <v>0</v>
      </c>
    </row>
    <row r="3298" spans="1:17" x14ac:dyDescent="0.2">
      <c r="A3298" t="s">
        <v>21036</v>
      </c>
      <c r="B3298" t="s">
        <v>88</v>
      </c>
      <c r="C3298" t="s">
        <v>180</v>
      </c>
      <c r="D3298" t="s">
        <v>17736</v>
      </c>
      <c r="E3298" t="s">
        <v>83</v>
      </c>
      <c r="F3298" t="s">
        <v>4935</v>
      </c>
      <c r="G3298">
        <v>0</v>
      </c>
      <c r="H3298">
        <v>35</v>
      </c>
      <c r="I3298">
        <v>1</v>
      </c>
      <c r="J3298">
        <v>32</v>
      </c>
      <c r="K3298">
        <v>0</v>
      </c>
      <c r="L3298">
        <v>2</v>
      </c>
      <c r="M3298">
        <v>0</v>
      </c>
      <c r="N3298">
        <v>0</v>
      </c>
      <c r="O3298">
        <v>0</v>
      </c>
      <c r="P3298">
        <v>0</v>
      </c>
      <c r="Q3298">
        <v>0</v>
      </c>
    </row>
    <row r="3299" spans="1:17" x14ac:dyDescent="0.2">
      <c r="A3299" t="s">
        <v>21037</v>
      </c>
      <c r="B3299" t="s">
        <v>88</v>
      </c>
      <c r="C3299" t="s">
        <v>180</v>
      </c>
      <c r="D3299" t="s">
        <v>17736</v>
      </c>
      <c r="E3299" t="s">
        <v>83</v>
      </c>
      <c r="F3299" t="s">
        <v>4937</v>
      </c>
      <c r="G3299">
        <v>0</v>
      </c>
      <c r="H3299">
        <v>35</v>
      </c>
      <c r="I3299">
        <v>1</v>
      </c>
      <c r="J3299">
        <v>32</v>
      </c>
      <c r="K3299">
        <v>0</v>
      </c>
      <c r="L3299">
        <v>2</v>
      </c>
      <c r="M3299">
        <v>0</v>
      </c>
      <c r="N3299">
        <v>0</v>
      </c>
      <c r="O3299">
        <v>0</v>
      </c>
      <c r="P3299">
        <v>0</v>
      </c>
      <c r="Q3299">
        <v>0</v>
      </c>
    </row>
    <row r="3300" spans="1:17" x14ac:dyDescent="0.2">
      <c r="A3300" t="s">
        <v>21038</v>
      </c>
      <c r="B3300" t="s">
        <v>88</v>
      </c>
      <c r="C3300" t="s">
        <v>180</v>
      </c>
      <c r="D3300" t="s">
        <v>17736</v>
      </c>
      <c r="E3300" t="s">
        <v>83</v>
      </c>
      <c r="F3300" t="s">
        <v>4939</v>
      </c>
      <c r="G3300">
        <v>0</v>
      </c>
      <c r="H3300">
        <v>0</v>
      </c>
      <c r="I3300">
        <v>0</v>
      </c>
      <c r="J3300">
        <v>0</v>
      </c>
      <c r="K3300">
        <v>0</v>
      </c>
      <c r="L3300">
        <v>0</v>
      </c>
      <c r="M3300">
        <v>35</v>
      </c>
      <c r="N3300">
        <v>0</v>
      </c>
      <c r="O3300">
        <v>0</v>
      </c>
      <c r="P3300">
        <v>0</v>
      </c>
      <c r="Q3300">
        <v>0</v>
      </c>
    </row>
    <row r="3301" spans="1:17" x14ac:dyDescent="0.2">
      <c r="A3301" t="s">
        <v>21039</v>
      </c>
      <c r="B3301" t="s">
        <v>88</v>
      </c>
      <c r="C3301" t="s">
        <v>180</v>
      </c>
      <c r="D3301" t="s">
        <v>17736</v>
      </c>
      <c r="E3301" t="s">
        <v>83</v>
      </c>
      <c r="F3301" t="s">
        <v>4941</v>
      </c>
      <c r="G3301">
        <v>0</v>
      </c>
      <c r="H3301">
        <v>35</v>
      </c>
      <c r="I3301">
        <v>1</v>
      </c>
      <c r="J3301">
        <v>33</v>
      </c>
      <c r="K3301">
        <v>0</v>
      </c>
      <c r="L3301">
        <v>1</v>
      </c>
      <c r="M3301">
        <v>0</v>
      </c>
      <c r="N3301">
        <v>0</v>
      </c>
      <c r="O3301">
        <v>0</v>
      </c>
      <c r="P3301">
        <v>0</v>
      </c>
      <c r="Q3301">
        <v>0</v>
      </c>
    </row>
    <row r="3302" spans="1:17" x14ac:dyDescent="0.2">
      <c r="A3302" t="s">
        <v>21040</v>
      </c>
      <c r="B3302" t="s">
        <v>88</v>
      </c>
      <c r="C3302" t="s">
        <v>180</v>
      </c>
      <c r="D3302" t="s">
        <v>17736</v>
      </c>
      <c r="E3302" t="s">
        <v>83</v>
      </c>
      <c r="F3302" t="s">
        <v>4943</v>
      </c>
      <c r="G3302">
        <v>0</v>
      </c>
      <c r="H3302">
        <v>0</v>
      </c>
      <c r="I3302">
        <v>0</v>
      </c>
      <c r="J3302">
        <v>0</v>
      </c>
      <c r="K3302">
        <v>0</v>
      </c>
      <c r="L3302">
        <v>0</v>
      </c>
      <c r="M3302">
        <v>35</v>
      </c>
      <c r="N3302">
        <v>0</v>
      </c>
      <c r="O3302">
        <v>0</v>
      </c>
      <c r="P3302">
        <v>0</v>
      </c>
      <c r="Q3302">
        <v>0</v>
      </c>
    </row>
    <row r="3303" spans="1:17" x14ac:dyDescent="0.2">
      <c r="A3303" t="s">
        <v>21041</v>
      </c>
      <c r="B3303" t="s">
        <v>88</v>
      </c>
      <c r="C3303" t="s">
        <v>180</v>
      </c>
      <c r="D3303" t="s">
        <v>17736</v>
      </c>
      <c r="E3303" t="s">
        <v>83</v>
      </c>
      <c r="F3303" t="s">
        <v>4925</v>
      </c>
      <c r="G3303">
        <v>0</v>
      </c>
      <c r="H3303">
        <v>0</v>
      </c>
      <c r="I3303">
        <v>0</v>
      </c>
      <c r="J3303">
        <v>0</v>
      </c>
      <c r="K3303">
        <v>0</v>
      </c>
      <c r="L3303">
        <v>0</v>
      </c>
      <c r="M3303">
        <v>0</v>
      </c>
      <c r="N3303">
        <v>35</v>
      </c>
      <c r="O3303">
        <v>33</v>
      </c>
      <c r="P3303">
        <v>2</v>
      </c>
      <c r="Q3303">
        <v>0</v>
      </c>
    </row>
    <row r="3304" spans="1:17" x14ac:dyDescent="0.2">
      <c r="A3304" t="s">
        <v>21042</v>
      </c>
      <c r="B3304" t="s">
        <v>88</v>
      </c>
      <c r="C3304" t="s">
        <v>180</v>
      </c>
      <c r="D3304" t="s">
        <v>17736</v>
      </c>
      <c r="E3304" t="s">
        <v>83</v>
      </c>
      <c r="F3304" t="s">
        <v>4927</v>
      </c>
      <c r="G3304">
        <v>0</v>
      </c>
      <c r="H3304">
        <v>0</v>
      </c>
      <c r="I3304">
        <v>0</v>
      </c>
      <c r="J3304">
        <v>0</v>
      </c>
      <c r="K3304">
        <v>0</v>
      </c>
      <c r="L3304">
        <v>0</v>
      </c>
      <c r="M3304">
        <v>0</v>
      </c>
      <c r="N3304">
        <v>32</v>
      </c>
      <c r="O3304">
        <v>30</v>
      </c>
      <c r="P3304">
        <v>2</v>
      </c>
      <c r="Q3304">
        <v>0</v>
      </c>
    </row>
    <row r="3305" spans="1:17" x14ac:dyDescent="0.2">
      <c r="A3305" t="s">
        <v>21043</v>
      </c>
      <c r="B3305" t="s">
        <v>88</v>
      </c>
      <c r="C3305" t="s">
        <v>180</v>
      </c>
      <c r="D3305" t="s">
        <v>17736</v>
      </c>
      <c r="E3305" t="s">
        <v>83</v>
      </c>
      <c r="F3305" t="s">
        <v>17734</v>
      </c>
      <c r="G3305">
        <v>35</v>
      </c>
      <c r="H3305">
        <v>0</v>
      </c>
      <c r="I3305">
        <v>0</v>
      </c>
      <c r="J3305">
        <v>0</v>
      </c>
      <c r="K3305">
        <v>0</v>
      </c>
      <c r="L3305">
        <v>0</v>
      </c>
      <c r="M3305">
        <v>0</v>
      </c>
      <c r="N3305">
        <v>0</v>
      </c>
      <c r="O3305">
        <v>0</v>
      </c>
      <c r="P3305">
        <v>0</v>
      </c>
      <c r="Q3305">
        <v>0</v>
      </c>
    </row>
    <row r="3306" spans="1:17" x14ac:dyDescent="0.2">
      <c r="A3306" t="s">
        <v>21044</v>
      </c>
      <c r="B3306" t="s">
        <v>88</v>
      </c>
      <c r="C3306" t="s">
        <v>180</v>
      </c>
      <c r="D3306" t="s">
        <v>17736</v>
      </c>
      <c r="E3306" t="s">
        <v>81</v>
      </c>
      <c r="F3306" t="s">
        <v>4929</v>
      </c>
      <c r="G3306">
        <v>0</v>
      </c>
      <c r="H3306">
        <v>27</v>
      </c>
      <c r="I3306">
        <v>1</v>
      </c>
      <c r="J3306">
        <v>24</v>
      </c>
      <c r="K3306">
        <v>1</v>
      </c>
      <c r="L3306">
        <v>1</v>
      </c>
      <c r="M3306">
        <v>0</v>
      </c>
      <c r="N3306">
        <v>0</v>
      </c>
      <c r="O3306">
        <v>0</v>
      </c>
      <c r="P3306">
        <v>0</v>
      </c>
      <c r="Q3306">
        <v>0</v>
      </c>
    </row>
    <row r="3307" spans="1:17" x14ac:dyDescent="0.2">
      <c r="A3307" t="s">
        <v>21045</v>
      </c>
      <c r="B3307" t="s">
        <v>88</v>
      </c>
      <c r="C3307" t="s">
        <v>180</v>
      </c>
      <c r="D3307" t="s">
        <v>17736</v>
      </c>
      <c r="E3307" t="s">
        <v>81</v>
      </c>
      <c r="F3307" t="s">
        <v>4931</v>
      </c>
      <c r="G3307">
        <v>0</v>
      </c>
      <c r="H3307">
        <v>27</v>
      </c>
      <c r="I3307">
        <v>1</v>
      </c>
      <c r="J3307">
        <v>24</v>
      </c>
      <c r="K3307">
        <v>1</v>
      </c>
      <c r="L3307">
        <v>1</v>
      </c>
      <c r="M3307">
        <v>0</v>
      </c>
      <c r="N3307">
        <v>0</v>
      </c>
      <c r="O3307">
        <v>0</v>
      </c>
      <c r="P3307">
        <v>0</v>
      </c>
      <c r="Q3307">
        <v>0</v>
      </c>
    </row>
    <row r="3308" spans="1:17" x14ac:dyDescent="0.2">
      <c r="A3308" t="s">
        <v>21046</v>
      </c>
      <c r="B3308" t="s">
        <v>88</v>
      </c>
      <c r="C3308" t="s">
        <v>180</v>
      </c>
      <c r="D3308" t="s">
        <v>17736</v>
      </c>
      <c r="E3308" t="s">
        <v>81</v>
      </c>
      <c r="F3308" t="s">
        <v>4933</v>
      </c>
      <c r="G3308">
        <v>0</v>
      </c>
      <c r="H3308">
        <v>0</v>
      </c>
      <c r="I3308">
        <v>0</v>
      </c>
      <c r="J3308">
        <v>0</v>
      </c>
      <c r="K3308">
        <v>0</v>
      </c>
      <c r="L3308">
        <v>0</v>
      </c>
      <c r="M3308">
        <v>27</v>
      </c>
      <c r="N3308">
        <v>0</v>
      </c>
      <c r="O3308">
        <v>0</v>
      </c>
      <c r="P3308">
        <v>0</v>
      </c>
      <c r="Q3308">
        <v>0</v>
      </c>
    </row>
    <row r="3309" spans="1:17" x14ac:dyDescent="0.2">
      <c r="A3309" t="s">
        <v>21047</v>
      </c>
      <c r="B3309" t="s">
        <v>88</v>
      </c>
      <c r="C3309" t="s">
        <v>180</v>
      </c>
      <c r="D3309" t="s">
        <v>17736</v>
      </c>
      <c r="E3309" t="s">
        <v>81</v>
      </c>
      <c r="F3309" t="s">
        <v>4935</v>
      </c>
      <c r="G3309">
        <v>0</v>
      </c>
      <c r="H3309">
        <v>27</v>
      </c>
      <c r="I3309">
        <v>1</v>
      </c>
      <c r="J3309">
        <v>24</v>
      </c>
      <c r="K3309">
        <v>1</v>
      </c>
      <c r="L3309">
        <v>1</v>
      </c>
      <c r="M3309">
        <v>0</v>
      </c>
      <c r="N3309">
        <v>0</v>
      </c>
      <c r="O3309">
        <v>0</v>
      </c>
      <c r="P3309">
        <v>0</v>
      </c>
      <c r="Q3309">
        <v>0</v>
      </c>
    </row>
    <row r="3310" spans="1:17" x14ac:dyDescent="0.2">
      <c r="A3310" t="s">
        <v>21048</v>
      </c>
      <c r="B3310" t="s">
        <v>88</v>
      </c>
      <c r="C3310" t="s">
        <v>244</v>
      </c>
      <c r="D3310" t="s">
        <v>17736</v>
      </c>
      <c r="E3310" t="s">
        <v>81</v>
      </c>
      <c r="F3310" t="s">
        <v>4925</v>
      </c>
      <c r="G3310">
        <v>0</v>
      </c>
      <c r="H3310">
        <v>0</v>
      </c>
      <c r="I3310">
        <v>0</v>
      </c>
      <c r="J3310">
        <v>0</v>
      </c>
      <c r="K3310">
        <v>0</v>
      </c>
      <c r="L3310">
        <v>0</v>
      </c>
      <c r="M3310">
        <v>0</v>
      </c>
      <c r="N3310">
        <v>9</v>
      </c>
      <c r="O3310">
        <v>9</v>
      </c>
      <c r="P3310">
        <v>0</v>
      </c>
      <c r="Q3310">
        <v>0</v>
      </c>
    </row>
    <row r="3311" spans="1:17" x14ac:dyDescent="0.2">
      <c r="A3311" t="s">
        <v>21049</v>
      </c>
      <c r="B3311" t="s">
        <v>88</v>
      </c>
      <c r="C3311" t="s">
        <v>244</v>
      </c>
      <c r="D3311" t="s">
        <v>17736</v>
      </c>
      <c r="E3311" t="s">
        <v>81</v>
      </c>
      <c r="F3311" t="s">
        <v>4927</v>
      </c>
      <c r="G3311">
        <v>0</v>
      </c>
      <c r="H3311">
        <v>0</v>
      </c>
      <c r="I3311">
        <v>0</v>
      </c>
      <c r="J3311">
        <v>0</v>
      </c>
      <c r="K3311">
        <v>0</v>
      </c>
      <c r="L3311">
        <v>0</v>
      </c>
      <c r="M3311">
        <v>0</v>
      </c>
      <c r="N3311">
        <v>8</v>
      </c>
      <c r="O3311">
        <v>8</v>
      </c>
      <c r="P3311">
        <v>0</v>
      </c>
      <c r="Q3311">
        <v>0</v>
      </c>
    </row>
    <row r="3312" spans="1:17" x14ac:dyDescent="0.2">
      <c r="A3312" t="s">
        <v>21050</v>
      </c>
      <c r="B3312" t="s">
        <v>88</v>
      </c>
      <c r="C3312" t="s">
        <v>244</v>
      </c>
      <c r="D3312" t="s">
        <v>17736</v>
      </c>
      <c r="E3312" t="s">
        <v>81</v>
      </c>
      <c r="F3312" t="s">
        <v>17734</v>
      </c>
      <c r="G3312">
        <v>11</v>
      </c>
      <c r="H3312">
        <v>0</v>
      </c>
      <c r="I3312">
        <v>0</v>
      </c>
      <c r="J3312">
        <v>0</v>
      </c>
      <c r="K3312">
        <v>0</v>
      </c>
      <c r="L3312">
        <v>0</v>
      </c>
      <c r="M3312">
        <v>0</v>
      </c>
      <c r="N3312">
        <v>0</v>
      </c>
      <c r="O3312">
        <v>0</v>
      </c>
      <c r="P3312">
        <v>0</v>
      </c>
      <c r="Q3312">
        <v>0</v>
      </c>
    </row>
    <row r="3313" spans="1:17" x14ac:dyDescent="0.2">
      <c r="A3313" t="s">
        <v>21051</v>
      </c>
      <c r="B3313" t="s">
        <v>88</v>
      </c>
      <c r="C3313" t="s">
        <v>244</v>
      </c>
      <c r="D3313" t="s">
        <v>17748</v>
      </c>
      <c r="E3313" t="s">
        <v>83</v>
      </c>
      <c r="F3313" t="s">
        <v>17749</v>
      </c>
      <c r="G3313">
        <v>0</v>
      </c>
      <c r="H3313">
        <v>0</v>
      </c>
      <c r="I3313">
        <v>0</v>
      </c>
      <c r="J3313">
        <v>0</v>
      </c>
      <c r="K3313">
        <v>0</v>
      </c>
      <c r="L3313">
        <v>0</v>
      </c>
      <c r="M3313">
        <v>0</v>
      </c>
      <c r="N3313">
        <v>3</v>
      </c>
      <c r="O3313">
        <v>3</v>
      </c>
      <c r="P3313">
        <v>0</v>
      </c>
      <c r="Q3313">
        <v>0</v>
      </c>
    </row>
    <row r="3314" spans="1:17" x14ac:dyDescent="0.2">
      <c r="A3314" t="s">
        <v>21052</v>
      </c>
      <c r="B3314" t="s">
        <v>88</v>
      </c>
      <c r="C3314" t="s">
        <v>244</v>
      </c>
      <c r="D3314" t="s">
        <v>17748</v>
      </c>
      <c r="E3314" t="s">
        <v>83</v>
      </c>
      <c r="F3314" t="s">
        <v>17734</v>
      </c>
      <c r="G3314">
        <v>3</v>
      </c>
      <c r="H3314">
        <v>0</v>
      </c>
      <c r="I3314">
        <v>0</v>
      </c>
      <c r="J3314">
        <v>0</v>
      </c>
      <c r="K3314">
        <v>0</v>
      </c>
      <c r="L3314">
        <v>0</v>
      </c>
      <c r="M3314">
        <v>0</v>
      </c>
      <c r="N3314">
        <v>0</v>
      </c>
      <c r="O3314">
        <v>0</v>
      </c>
      <c r="P3314">
        <v>0</v>
      </c>
      <c r="Q3314">
        <v>0</v>
      </c>
    </row>
    <row r="3315" spans="1:17" x14ac:dyDescent="0.2">
      <c r="A3315" t="s">
        <v>21053</v>
      </c>
      <c r="B3315" t="s">
        <v>88</v>
      </c>
      <c r="C3315" t="s">
        <v>244</v>
      </c>
      <c r="D3315" t="s">
        <v>17748</v>
      </c>
      <c r="E3315" t="s">
        <v>81</v>
      </c>
      <c r="F3315" t="s">
        <v>17749</v>
      </c>
      <c r="G3315">
        <v>0</v>
      </c>
      <c r="H3315">
        <v>0</v>
      </c>
      <c r="I3315">
        <v>0</v>
      </c>
      <c r="J3315">
        <v>0</v>
      </c>
      <c r="K3315">
        <v>0</v>
      </c>
      <c r="L3315">
        <v>0</v>
      </c>
      <c r="M3315">
        <v>0</v>
      </c>
      <c r="N3315">
        <v>6</v>
      </c>
      <c r="O3315">
        <v>6</v>
      </c>
      <c r="P3315">
        <v>0</v>
      </c>
      <c r="Q3315">
        <v>0</v>
      </c>
    </row>
    <row r="3316" spans="1:17" x14ac:dyDescent="0.2">
      <c r="A3316" t="s">
        <v>21054</v>
      </c>
      <c r="B3316" t="s">
        <v>88</v>
      </c>
      <c r="C3316" t="s">
        <v>244</v>
      </c>
      <c r="D3316" t="s">
        <v>17748</v>
      </c>
      <c r="E3316" t="s">
        <v>81</v>
      </c>
      <c r="F3316" t="s">
        <v>17734</v>
      </c>
      <c r="G3316">
        <v>6</v>
      </c>
      <c r="H3316">
        <v>0</v>
      </c>
      <c r="I3316">
        <v>0</v>
      </c>
      <c r="J3316">
        <v>0</v>
      </c>
      <c r="K3316">
        <v>0</v>
      </c>
      <c r="L3316">
        <v>0</v>
      </c>
      <c r="M3316">
        <v>0</v>
      </c>
      <c r="N3316">
        <v>0</v>
      </c>
      <c r="O3316">
        <v>0</v>
      </c>
      <c r="P3316">
        <v>0</v>
      </c>
      <c r="Q3316">
        <v>0</v>
      </c>
    </row>
    <row r="3317" spans="1:17" x14ac:dyDescent="0.2">
      <c r="A3317" t="s">
        <v>21055</v>
      </c>
      <c r="B3317" t="s">
        <v>88</v>
      </c>
      <c r="C3317" t="s">
        <v>245</v>
      </c>
      <c r="D3317" t="s">
        <v>17768</v>
      </c>
      <c r="E3317" t="s">
        <v>83</v>
      </c>
      <c r="F3317" t="s">
        <v>17734</v>
      </c>
      <c r="G3317">
        <v>1</v>
      </c>
      <c r="H3317">
        <v>0</v>
      </c>
      <c r="I3317">
        <v>0</v>
      </c>
      <c r="J3317">
        <v>0</v>
      </c>
      <c r="K3317">
        <v>0</v>
      </c>
      <c r="L3317">
        <v>0</v>
      </c>
      <c r="M3317">
        <v>0</v>
      </c>
      <c r="N3317">
        <v>0</v>
      </c>
      <c r="O3317">
        <v>0</v>
      </c>
      <c r="P3317">
        <v>0</v>
      </c>
      <c r="Q3317">
        <v>0</v>
      </c>
    </row>
    <row r="3318" spans="1:17" x14ac:dyDescent="0.2">
      <c r="A3318" t="s">
        <v>21056</v>
      </c>
      <c r="B3318" t="s">
        <v>88</v>
      </c>
      <c r="C3318" t="s">
        <v>245</v>
      </c>
      <c r="D3318" t="s">
        <v>17768</v>
      </c>
      <c r="E3318" t="s">
        <v>81</v>
      </c>
      <c r="F3318" t="s">
        <v>17734</v>
      </c>
      <c r="G3318">
        <v>1</v>
      </c>
      <c r="H3318">
        <v>0</v>
      </c>
      <c r="I3318">
        <v>0</v>
      </c>
      <c r="J3318">
        <v>0</v>
      </c>
      <c r="K3318">
        <v>0</v>
      </c>
      <c r="L3318">
        <v>0</v>
      </c>
      <c r="M3318">
        <v>0</v>
      </c>
      <c r="N3318">
        <v>0</v>
      </c>
      <c r="O3318">
        <v>0</v>
      </c>
      <c r="P3318">
        <v>0</v>
      </c>
      <c r="Q3318">
        <v>0</v>
      </c>
    </row>
    <row r="3319" spans="1:17" x14ac:dyDescent="0.2">
      <c r="A3319" t="s">
        <v>21057</v>
      </c>
      <c r="B3319" t="s">
        <v>88</v>
      </c>
      <c r="C3319" t="s">
        <v>245</v>
      </c>
      <c r="D3319" t="s">
        <v>17736</v>
      </c>
      <c r="E3319" t="s">
        <v>83</v>
      </c>
      <c r="F3319" t="s">
        <v>4929</v>
      </c>
      <c r="G3319">
        <v>0</v>
      </c>
      <c r="H3319">
        <v>4</v>
      </c>
      <c r="I3319">
        <v>2</v>
      </c>
      <c r="J3319">
        <v>2</v>
      </c>
      <c r="K3319">
        <v>0</v>
      </c>
      <c r="L3319">
        <v>0</v>
      </c>
      <c r="M3319">
        <v>0</v>
      </c>
      <c r="N3319">
        <v>0</v>
      </c>
      <c r="O3319">
        <v>0</v>
      </c>
      <c r="P3319">
        <v>0</v>
      </c>
      <c r="Q3319">
        <v>0</v>
      </c>
    </row>
    <row r="3320" spans="1:17" x14ac:dyDescent="0.2">
      <c r="A3320" t="s">
        <v>21058</v>
      </c>
      <c r="B3320" t="s">
        <v>88</v>
      </c>
      <c r="C3320" t="s">
        <v>245</v>
      </c>
      <c r="D3320" t="s">
        <v>17736</v>
      </c>
      <c r="E3320" t="s">
        <v>83</v>
      </c>
      <c r="F3320" t="s">
        <v>4931</v>
      </c>
      <c r="G3320">
        <v>0</v>
      </c>
      <c r="H3320">
        <v>4</v>
      </c>
      <c r="I3320">
        <v>2</v>
      </c>
      <c r="J3320">
        <v>2</v>
      </c>
      <c r="K3320">
        <v>0</v>
      </c>
      <c r="L3320">
        <v>0</v>
      </c>
      <c r="M3320">
        <v>0</v>
      </c>
      <c r="N3320">
        <v>0</v>
      </c>
      <c r="O3320">
        <v>0</v>
      </c>
      <c r="P3320">
        <v>0</v>
      </c>
      <c r="Q3320">
        <v>0</v>
      </c>
    </row>
    <row r="3321" spans="1:17" x14ac:dyDescent="0.2">
      <c r="A3321" t="s">
        <v>21059</v>
      </c>
      <c r="B3321" t="s">
        <v>88</v>
      </c>
      <c r="C3321" t="s">
        <v>245</v>
      </c>
      <c r="D3321" t="s">
        <v>17736</v>
      </c>
      <c r="E3321" t="s">
        <v>83</v>
      </c>
      <c r="F3321" t="s">
        <v>4933</v>
      </c>
      <c r="G3321">
        <v>0</v>
      </c>
      <c r="H3321">
        <v>0</v>
      </c>
      <c r="I3321">
        <v>0</v>
      </c>
      <c r="J3321">
        <v>0</v>
      </c>
      <c r="K3321">
        <v>0</v>
      </c>
      <c r="L3321">
        <v>0</v>
      </c>
      <c r="M3321">
        <v>4</v>
      </c>
      <c r="N3321">
        <v>0</v>
      </c>
      <c r="O3321">
        <v>0</v>
      </c>
      <c r="P3321">
        <v>0</v>
      </c>
      <c r="Q3321">
        <v>0</v>
      </c>
    </row>
    <row r="3322" spans="1:17" x14ac:dyDescent="0.2">
      <c r="A3322" t="s">
        <v>21060</v>
      </c>
      <c r="B3322" t="s">
        <v>88</v>
      </c>
      <c r="C3322" t="s">
        <v>245</v>
      </c>
      <c r="D3322" t="s">
        <v>17736</v>
      </c>
      <c r="E3322" t="s">
        <v>83</v>
      </c>
      <c r="F3322" t="s">
        <v>4935</v>
      </c>
      <c r="G3322">
        <v>0</v>
      </c>
      <c r="H3322">
        <v>4</v>
      </c>
      <c r="I3322">
        <v>2</v>
      </c>
      <c r="J3322">
        <v>2</v>
      </c>
      <c r="K3322">
        <v>0</v>
      </c>
      <c r="L3322">
        <v>0</v>
      </c>
      <c r="M3322">
        <v>0</v>
      </c>
      <c r="N3322">
        <v>0</v>
      </c>
      <c r="O3322">
        <v>0</v>
      </c>
      <c r="P3322">
        <v>0</v>
      </c>
      <c r="Q3322">
        <v>0</v>
      </c>
    </row>
    <row r="3323" spans="1:17" x14ac:dyDescent="0.2">
      <c r="A3323" t="s">
        <v>21061</v>
      </c>
      <c r="B3323" t="s">
        <v>88</v>
      </c>
      <c r="C3323" t="s">
        <v>245</v>
      </c>
      <c r="D3323" t="s">
        <v>17736</v>
      </c>
      <c r="E3323" t="s">
        <v>83</v>
      </c>
      <c r="F3323" t="s">
        <v>4937</v>
      </c>
      <c r="G3323">
        <v>0</v>
      </c>
      <c r="H3323">
        <v>4</v>
      </c>
      <c r="I3323">
        <v>2</v>
      </c>
      <c r="J3323">
        <v>2</v>
      </c>
      <c r="K3323">
        <v>0</v>
      </c>
      <c r="L3323">
        <v>0</v>
      </c>
      <c r="M3323">
        <v>0</v>
      </c>
      <c r="N3323">
        <v>0</v>
      </c>
      <c r="O3323">
        <v>0</v>
      </c>
      <c r="P3323">
        <v>0</v>
      </c>
      <c r="Q3323">
        <v>0</v>
      </c>
    </row>
    <row r="3324" spans="1:17" x14ac:dyDescent="0.2">
      <c r="A3324" t="s">
        <v>21062</v>
      </c>
      <c r="B3324" t="s">
        <v>88</v>
      </c>
      <c r="C3324" t="s">
        <v>245</v>
      </c>
      <c r="D3324" t="s">
        <v>17736</v>
      </c>
      <c r="E3324" t="s">
        <v>83</v>
      </c>
      <c r="F3324" t="s">
        <v>4939</v>
      </c>
      <c r="G3324">
        <v>0</v>
      </c>
      <c r="H3324">
        <v>0</v>
      </c>
      <c r="I3324">
        <v>0</v>
      </c>
      <c r="J3324">
        <v>0</v>
      </c>
      <c r="K3324">
        <v>0</v>
      </c>
      <c r="L3324">
        <v>0</v>
      </c>
      <c r="M3324">
        <v>4</v>
      </c>
      <c r="N3324">
        <v>0</v>
      </c>
      <c r="O3324">
        <v>0</v>
      </c>
      <c r="P3324">
        <v>0</v>
      </c>
      <c r="Q3324">
        <v>0</v>
      </c>
    </row>
    <row r="3325" spans="1:17" x14ac:dyDescent="0.2">
      <c r="A3325" t="s">
        <v>21063</v>
      </c>
      <c r="B3325" t="s">
        <v>88</v>
      </c>
      <c r="C3325" t="s">
        <v>245</v>
      </c>
      <c r="D3325" t="s">
        <v>17736</v>
      </c>
      <c r="E3325" t="s">
        <v>83</v>
      </c>
      <c r="F3325" t="s">
        <v>4941</v>
      </c>
      <c r="G3325">
        <v>0</v>
      </c>
      <c r="H3325">
        <v>4</v>
      </c>
      <c r="I3325">
        <v>2</v>
      </c>
      <c r="J3325">
        <v>2</v>
      </c>
      <c r="K3325">
        <v>0</v>
      </c>
      <c r="L3325">
        <v>0</v>
      </c>
      <c r="M3325">
        <v>0</v>
      </c>
      <c r="N3325">
        <v>0</v>
      </c>
      <c r="O3325">
        <v>0</v>
      </c>
      <c r="P3325">
        <v>0</v>
      </c>
      <c r="Q3325">
        <v>0</v>
      </c>
    </row>
    <row r="3326" spans="1:17" x14ac:dyDescent="0.2">
      <c r="A3326" t="s">
        <v>21064</v>
      </c>
      <c r="B3326" t="s">
        <v>88</v>
      </c>
      <c r="C3326" t="s">
        <v>245</v>
      </c>
      <c r="D3326" t="s">
        <v>17736</v>
      </c>
      <c r="E3326" t="s">
        <v>83</v>
      </c>
      <c r="F3326" t="s">
        <v>4943</v>
      </c>
      <c r="G3326">
        <v>0</v>
      </c>
      <c r="H3326">
        <v>0</v>
      </c>
      <c r="I3326">
        <v>0</v>
      </c>
      <c r="J3326">
        <v>0</v>
      </c>
      <c r="K3326">
        <v>0</v>
      </c>
      <c r="L3326">
        <v>0</v>
      </c>
      <c r="M3326">
        <v>4</v>
      </c>
      <c r="N3326">
        <v>0</v>
      </c>
      <c r="O3326">
        <v>0</v>
      </c>
      <c r="P3326">
        <v>0</v>
      </c>
      <c r="Q3326">
        <v>0</v>
      </c>
    </row>
    <row r="3327" spans="1:17" x14ac:dyDescent="0.2">
      <c r="A3327" t="s">
        <v>21065</v>
      </c>
      <c r="B3327" t="s">
        <v>88</v>
      </c>
      <c r="C3327" t="s">
        <v>245</v>
      </c>
      <c r="D3327" t="s">
        <v>17736</v>
      </c>
      <c r="E3327" t="s">
        <v>83</v>
      </c>
      <c r="F3327" t="s">
        <v>4925</v>
      </c>
      <c r="G3327">
        <v>0</v>
      </c>
      <c r="H3327">
        <v>0</v>
      </c>
      <c r="I3327">
        <v>0</v>
      </c>
      <c r="J3327">
        <v>0</v>
      </c>
      <c r="K3327">
        <v>0</v>
      </c>
      <c r="L3327">
        <v>0</v>
      </c>
      <c r="M3327">
        <v>0</v>
      </c>
      <c r="N3327">
        <v>4</v>
      </c>
      <c r="O3327">
        <v>4</v>
      </c>
      <c r="P3327">
        <v>0</v>
      </c>
      <c r="Q3327">
        <v>0</v>
      </c>
    </row>
    <row r="3328" spans="1:17" x14ac:dyDescent="0.2">
      <c r="A3328" t="s">
        <v>21066</v>
      </c>
      <c r="B3328" t="s">
        <v>88</v>
      </c>
      <c r="C3328" t="s">
        <v>245</v>
      </c>
      <c r="D3328" t="s">
        <v>17736</v>
      </c>
      <c r="E3328" t="s">
        <v>83</v>
      </c>
      <c r="F3328" t="s">
        <v>4927</v>
      </c>
      <c r="G3328">
        <v>0</v>
      </c>
      <c r="H3328">
        <v>0</v>
      </c>
      <c r="I3328">
        <v>0</v>
      </c>
      <c r="J3328">
        <v>0</v>
      </c>
      <c r="K3328">
        <v>0</v>
      </c>
      <c r="L3328">
        <v>0</v>
      </c>
      <c r="M3328">
        <v>0</v>
      </c>
      <c r="N3328">
        <v>4</v>
      </c>
      <c r="O3328">
        <v>4</v>
      </c>
      <c r="P3328">
        <v>0</v>
      </c>
      <c r="Q3328">
        <v>0</v>
      </c>
    </row>
    <row r="3329" spans="1:17" x14ac:dyDescent="0.2">
      <c r="A3329" t="s">
        <v>21067</v>
      </c>
      <c r="B3329" t="s">
        <v>88</v>
      </c>
      <c r="C3329" t="s">
        <v>245</v>
      </c>
      <c r="D3329" t="s">
        <v>17736</v>
      </c>
      <c r="E3329" t="s">
        <v>83</v>
      </c>
      <c r="F3329" t="s">
        <v>17734</v>
      </c>
      <c r="G3329">
        <v>4</v>
      </c>
      <c r="H3329">
        <v>0</v>
      </c>
      <c r="I3329">
        <v>0</v>
      </c>
      <c r="J3329">
        <v>0</v>
      </c>
      <c r="K3329">
        <v>0</v>
      </c>
      <c r="L3329">
        <v>0</v>
      </c>
      <c r="M3329">
        <v>0</v>
      </c>
      <c r="N3329">
        <v>0</v>
      </c>
      <c r="O3329">
        <v>0</v>
      </c>
      <c r="P3329">
        <v>0</v>
      </c>
      <c r="Q3329">
        <v>0</v>
      </c>
    </row>
    <row r="3330" spans="1:17" x14ac:dyDescent="0.2">
      <c r="A3330" t="s">
        <v>21068</v>
      </c>
      <c r="B3330" t="s">
        <v>88</v>
      </c>
      <c r="C3330" t="s">
        <v>245</v>
      </c>
      <c r="D3330" t="s">
        <v>17736</v>
      </c>
      <c r="E3330" t="s">
        <v>81</v>
      </c>
      <c r="F3330" t="s">
        <v>4929</v>
      </c>
      <c r="G3330">
        <v>0</v>
      </c>
      <c r="H3330">
        <v>9</v>
      </c>
      <c r="I3330">
        <v>0</v>
      </c>
      <c r="J3330">
        <v>9</v>
      </c>
      <c r="K3330">
        <v>0</v>
      </c>
      <c r="L3330">
        <v>0</v>
      </c>
      <c r="M3330">
        <v>0</v>
      </c>
      <c r="N3330">
        <v>0</v>
      </c>
      <c r="O3330">
        <v>0</v>
      </c>
      <c r="P3330">
        <v>0</v>
      </c>
      <c r="Q3330">
        <v>0</v>
      </c>
    </row>
    <row r="3331" spans="1:17" x14ac:dyDescent="0.2">
      <c r="A3331" t="s">
        <v>21069</v>
      </c>
      <c r="B3331" t="s">
        <v>88</v>
      </c>
      <c r="C3331" t="s">
        <v>245</v>
      </c>
      <c r="D3331" t="s">
        <v>17736</v>
      </c>
      <c r="E3331" t="s">
        <v>81</v>
      </c>
      <c r="F3331" t="s">
        <v>4931</v>
      </c>
      <c r="G3331">
        <v>0</v>
      </c>
      <c r="H3331">
        <v>9</v>
      </c>
      <c r="I3331">
        <v>0</v>
      </c>
      <c r="J3331">
        <v>9</v>
      </c>
      <c r="K3331">
        <v>0</v>
      </c>
      <c r="L3331">
        <v>0</v>
      </c>
      <c r="M3331">
        <v>0</v>
      </c>
      <c r="N3331">
        <v>0</v>
      </c>
      <c r="O3331">
        <v>0</v>
      </c>
      <c r="P3331">
        <v>0</v>
      </c>
      <c r="Q3331">
        <v>0</v>
      </c>
    </row>
    <row r="3332" spans="1:17" x14ac:dyDescent="0.2">
      <c r="A3332" t="s">
        <v>21070</v>
      </c>
      <c r="B3332" t="s">
        <v>88</v>
      </c>
      <c r="C3332" t="s">
        <v>245</v>
      </c>
      <c r="D3332" t="s">
        <v>17736</v>
      </c>
      <c r="E3332" t="s">
        <v>81</v>
      </c>
      <c r="F3332" t="s">
        <v>4933</v>
      </c>
      <c r="G3332">
        <v>0</v>
      </c>
      <c r="H3332">
        <v>0</v>
      </c>
      <c r="I3332">
        <v>0</v>
      </c>
      <c r="J3332">
        <v>0</v>
      </c>
      <c r="K3332">
        <v>0</v>
      </c>
      <c r="L3332">
        <v>0</v>
      </c>
      <c r="M3332">
        <v>9</v>
      </c>
      <c r="N3332">
        <v>0</v>
      </c>
      <c r="O3332">
        <v>0</v>
      </c>
      <c r="P3332">
        <v>0</v>
      </c>
      <c r="Q3332">
        <v>0</v>
      </c>
    </row>
    <row r="3333" spans="1:17" x14ac:dyDescent="0.2">
      <c r="A3333" t="s">
        <v>21071</v>
      </c>
      <c r="B3333" t="s">
        <v>88</v>
      </c>
      <c r="C3333" t="s">
        <v>245</v>
      </c>
      <c r="D3333" t="s">
        <v>17736</v>
      </c>
      <c r="E3333" t="s">
        <v>81</v>
      </c>
      <c r="F3333" t="s">
        <v>4935</v>
      </c>
      <c r="G3333">
        <v>0</v>
      </c>
      <c r="H3333">
        <v>9</v>
      </c>
      <c r="I3333">
        <v>0</v>
      </c>
      <c r="J3333">
        <v>9</v>
      </c>
      <c r="K3333">
        <v>0</v>
      </c>
      <c r="L3333">
        <v>0</v>
      </c>
      <c r="M3333">
        <v>0</v>
      </c>
      <c r="N3333">
        <v>0</v>
      </c>
      <c r="O3333">
        <v>0</v>
      </c>
      <c r="P3333">
        <v>0</v>
      </c>
      <c r="Q3333">
        <v>0</v>
      </c>
    </row>
    <row r="3334" spans="1:17" x14ac:dyDescent="0.2">
      <c r="A3334" t="s">
        <v>21072</v>
      </c>
      <c r="B3334" t="s">
        <v>88</v>
      </c>
      <c r="C3334" t="s">
        <v>245</v>
      </c>
      <c r="D3334" t="s">
        <v>17736</v>
      </c>
      <c r="E3334" t="s">
        <v>81</v>
      </c>
      <c r="F3334" t="s">
        <v>4937</v>
      </c>
      <c r="G3334">
        <v>0</v>
      </c>
      <c r="H3334">
        <v>9</v>
      </c>
      <c r="I3334">
        <v>0</v>
      </c>
      <c r="J3334">
        <v>9</v>
      </c>
      <c r="K3334">
        <v>0</v>
      </c>
      <c r="L3334">
        <v>0</v>
      </c>
      <c r="M3334">
        <v>0</v>
      </c>
      <c r="N3334">
        <v>0</v>
      </c>
      <c r="O3334">
        <v>0</v>
      </c>
      <c r="P3334">
        <v>0</v>
      </c>
      <c r="Q3334">
        <v>0</v>
      </c>
    </row>
    <row r="3335" spans="1:17" x14ac:dyDescent="0.2">
      <c r="A3335" t="s">
        <v>21073</v>
      </c>
      <c r="B3335" t="s">
        <v>88</v>
      </c>
      <c r="C3335" t="s">
        <v>245</v>
      </c>
      <c r="D3335" t="s">
        <v>17736</v>
      </c>
      <c r="E3335" t="s">
        <v>81</v>
      </c>
      <c r="F3335" t="s">
        <v>4939</v>
      </c>
      <c r="G3335">
        <v>0</v>
      </c>
      <c r="H3335">
        <v>0</v>
      </c>
      <c r="I3335">
        <v>0</v>
      </c>
      <c r="J3335">
        <v>0</v>
      </c>
      <c r="K3335">
        <v>0</v>
      </c>
      <c r="L3335">
        <v>0</v>
      </c>
      <c r="M3335">
        <v>9</v>
      </c>
      <c r="N3335">
        <v>0</v>
      </c>
      <c r="O3335">
        <v>0</v>
      </c>
      <c r="P3335">
        <v>0</v>
      </c>
      <c r="Q3335">
        <v>0</v>
      </c>
    </row>
    <row r="3336" spans="1:17" x14ac:dyDescent="0.2">
      <c r="A3336" t="s">
        <v>21074</v>
      </c>
      <c r="B3336" t="s">
        <v>88</v>
      </c>
      <c r="C3336" t="s">
        <v>245</v>
      </c>
      <c r="D3336" t="s">
        <v>17736</v>
      </c>
      <c r="E3336" t="s">
        <v>81</v>
      </c>
      <c r="F3336" t="s">
        <v>4941</v>
      </c>
      <c r="G3336">
        <v>0</v>
      </c>
      <c r="H3336">
        <v>9</v>
      </c>
      <c r="I3336">
        <v>0</v>
      </c>
      <c r="J3336">
        <v>9</v>
      </c>
      <c r="K3336">
        <v>0</v>
      </c>
      <c r="L3336">
        <v>0</v>
      </c>
      <c r="M3336">
        <v>0</v>
      </c>
      <c r="N3336">
        <v>0</v>
      </c>
      <c r="O3336">
        <v>0</v>
      </c>
      <c r="P3336">
        <v>0</v>
      </c>
      <c r="Q3336">
        <v>0</v>
      </c>
    </row>
    <row r="3337" spans="1:17" x14ac:dyDescent="0.2">
      <c r="A3337" t="s">
        <v>21075</v>
      </c>
      <c r="B3337" t="s">
        <v>88</v>
      </c>
      <c r="C3337" t="s">
        <v>245</v>
      </c>
      <c r="D3337" t="s">
        <v>17736</v>
      </c>
      <c r="E3337" t="s">
        <v>81</v>
      </c>
      <c r="F3337" t="s">
        <v>4943</v>
      </c>
      <c r="G3337">
        <v>0</v>
      </c>
      <c r="H3337">
        <v>0</v>
      </c>
      <c r="I3337">
        <v>0</v>
      </c>
      <c r="J3337">
        <v>0</v>
      </c>
      <c r="K3337">
        <v>0</v>
      </c>
      <c r="L3337">
        <v>0</v>
      </c>
      <c r="M3337">
        <v>9</v>
      </c>
      <c r="N3337">
        <v>0</v>
      </c>
      <c r="O3337">
        <v>0</v>
      </c>
      <c r="P3337">
        <v>0</v>
      </c>
      <c r="Q3337">
        <v>0</v>
      </c>
    </row>
    <row r="3338" spans="1:17" x14ac:dyDescent="0.2">
      <c r="A3338" t="s">
        <v>21076</v>
      </c>
      <c r="B3338" t="s">
        <v>88</v>
      </c>
      <c r="C3338" t="s">
        <v>245</v>
      </c>
      <c r="D3338" t="s">
        <v>17736</v>
      </c>
      <c r="E3338" t="s">
        <v>81</v>
      </c>
      <c r="F3338" t="s">
        <v>4925</v>
      </c>
      <c r="G3338">
        <v>0</v>
      </c>
      <c r="H3338">
        <v>0</v>
      </c>
      <c r="I3338">
        <v>0</v>
      </c>
      <c r="J3338">
        <v>0</v>
      </c>
      <c r="K3338">
        <v>0</v>
      </c>
      <c r="L3338">
        <v>0</v>
      </c>
      <c r="M3338">
        <v>0</v>
      </c>
      <c r="N3338">
        <v>9</v>
      </c>
      <c r="O3338">
        <v>9</v>
      </c>
      <c r="P3338">
        <v>0</v>
      </c>
      <c r="Q3338">
        <v>0</v>
      </c>
    </row>
    <row r="3339" spans="1:17" x14ac:dyDescent="0.2">
      <c r="A3339" t="s">
        <v>21077</v>
      </c>
      <c r="B3339" t="s">
        <v>88</v>
      </c>
      <c r="C3339" t="s">
        <v>245</v>
      </c>
      <c r="D3339" t="s">
        <v>17736</v>
      </c>
      <c r="E3339" t="s">
        <v>81</v>
      </c>
      <c r="F3339" t="s">
        <v>4927</v>
      </c>
      <c r="G3339">
        <v>0</v>
      </c>
      <c r="H3339">
        <v>0</v>
      </c>
      <c r="I3339">
        <v>0</v>
      </c>
      <c r="J3339">
        <v>0</v>
      </c>
      <c r="K3339">
        <v>0</v>
      </c>
      <c r="L3339">
        <v>0</v>
      </c>
      <c r="M3339">
        <v>0</v>
      </c>
      <c r="N3339">
        <v>9</v>
      </c>
      <c r="O3339">
        <v>9</v>
      </c>
      <c r="P3339">
        <v>0</v>
      </c>
      <c r="Q3339">
        <v>0</v>
      </c>
    </row>
    <row r="3340" spans="1:17" x14ac:dyDescent="0.2">
      <c r="A3340" t="s">
        <v>21078</v>
      </c>
      <c r="B3340" t="s">
        <v>88</v>
      </c>
      <c r="C3340" t="s">
        <v>245</v>
      </c>
      <c r="D3340" t="s">
        <v>17736</v>
      </c>
      <c r="E3340" t="s">
        <v>81</v>
      </c>
      <c r="F3340" t="s">
        <v>17734</v>
      </c>
      <c r="G3340">
        <v>9</v>
      </c>
      <c r="H3340">
        <v>0</v>
      </c>
      <c r="I3340">
        <v>0</v>
      </c>
      <c r="J3340">
        <v>0</v>
      </c>
      <c r="K3340">
        <v>0</v>
      </c>
      <c r="L3340">
        <v>0</v>
      </c>
      <c r="M3340">
        <v>0</v>
      </c>
      <c r="N3340">
        <v>0</v>
      </c>
      <c r="O3340">
        <v>0</v>
      </c>
      <c r="P3340">
        <v>0</v>
      </c>
      <c r="Q3340">
        <v>0</v>
      </c>
    </row>
    <row r="3341" spans="1:17" x14ac:dyDescent="0.2">
      <c r="A3341" t="s">
        <v>21079</v>
      </c>
      <c r="B3341" t="s">
        <v>86</v>
      </c>
      <c r="C3341" t="s">
        <v>125</v>
      </c>
      <c r="D3341" t="s">
        <v>17736</v>
      </c>
      <c r="E3341" t="s">
        <v>83</v>
      </c>
      <c r="F3341" t="s">
        <v>4933</v>
      </c>
      <c r="G3341">
        <v>0</v>
      </c>
      <c r="H3341">
        <v>0</v>
      </c>
      <c r="I3341">
        <v>0</v>
      </c>
      <c r="J3341">
        <v>0</v>
      </c>
      <c r="K3341">
        <v>0</v>
      </c>
      <c r="L3341">
        <v>0</v>
      </c>
      <c r="M3341">
        <v>9</v>
      </c>
      <c r="N3341">
        <v>0</v>
      </c>
      <c r="O3341">
        <v>0</v>
      </c>
      <c r="P3341">
        <v>0</v>
      </c>
      <c r="Q3341">
        <v>0</v>
      </c>
    </row>
    <row r="3342" spans="1:17" x14ac:dyDescent="0.2">
      <c r="A3342" t="s">
        <v>21080</v>
      </c>
      <c r="B3342" t="s">
        <v>86</v>
      </c>
      <c r="C3342" t="s">
        <v>125</v>
      </c>
      <c r="D3342" t="s">
        <v>17736</v>
      </c>
      <c r="E3342" t="s">
        <v>83</v>
      </c>
      <c r="F3342" t="s">
        <v>4935</v>
      </c>
      <c r="G3342">
        <v>0</v>
      </c>
      <c r="H3342">
        <v>9</v>
      </c>
      <c r="I3342">
        <v>0</v>
      </c>
      <c r="J3342">
        <v>8</v>
      </c>
      <c r="K3342">
        <v>0</v>
      </c>
      <c r="L3342">
        <v>1</v>
      </c>
      <c r="M3342">
        <v>0</v>
      </c>
      <c r="N3342">
        <v>0</v>
      </c>
      <c r="O3342">
        <v>0</v>
      </c>
      <c r="P3342">
        <v>0</v>
      </c>
      <c r="Q3342">
        <v>0</v>
      </c>
    </row>
    <row r="3343" spans="1:17" x14ac:dyDescent="0.2">
      <c r="A3343" t="s">
        <v>21081</v>
      </c>
      <c r="B3343" t="s">
        <v>86</v>
      </c>
      <c r="C3343" t="s">
        <v>125</v>
      </c>
      <c r="D3343" t="s">
        <v>17736</v>
      </c>
      <c r="E3343" t="s">
        <v>83</v>
      </c>
      <c r="F3343" t="s">
        <v>4937</v>
      </c>
      <c r="G3343">
        <v>0</v>
      </c>
      <c r="H3343">
        <v>9</v>
      </c>
      <c r="I3343">
        <v>1</v>
      </c>
      <c r="J3343">
        <v>7</v>
      </c>
      <c r="K3343">
        <v>0</v>
      </c>
      <c r="L3343">
        <v>1</v>
      </c>
      <c r="M3343">
        <v>0</v>
      </c>
      <c r="N3343">
        <v>0</v>
      </c>
      <c r="O3343">
        <v>0</v>
      </c>
      <c r="P3343">
        <v>0</v>
      </c>
      <c r="Q3343">
        <v>0</v>
      </c>
    </row>
    <row r="3344" spans="1:17" x14ac:dyDescent="0.2">
      <c r="A3344" t="s">
        <v>21082</v>
      </c>
      <c r="B3344" t="s">
        <v>86</v>
      </c>
      <c r="C3344" t="s">
        <v>125</v>
      </c>
      <c r="D3344" t="s">
        <v>17736</v>
      </c>
      <c r="E3344" t="s">
        <v>83</v>
      </c>
      <c r="F3344" t="s">
        <v>4939</v>
      </c>
      <c r="G3344">
        <v>0</v>
      </c>
      <c r="H3344">
        <v>0</v>
      </c>
      <c r="I3344">
        <v>0</v>
      </c>
      <c r="J3344">
        <v>0</v>
      </c>
      <c r="K3344">
        <v>0</v>
      </c>
      <c r="L3344">
        <v>0</v>
      </c>
      <c r="M3344">
        <v>9</v>
      </c>
      <c r="N3344">
        <v>0</v>
      </c>
      <c r="O3344">
        <v>0</v>
      </c>
      <c r="P3344">
        <v>0</v>
      </c>
      <c r="Q3344">
        <v>0</v>
      </c>
    </row>
    <row r="3345" spans="1:17" x14ac:dyDescent="0.2">
      <c r="A3345" t="s">
        <v>21083</v>
      </c>
      <c r="B3345" t="s">
        <v>86</v>
      </c>
      <c r="C3345" t="s">
        <v>125</v>
      </c>
      <c r="D3345" t="s">
        <v>17736</v>
      </c>
      <c r="E3345" t="s">
        <v>83</v>
      </c>
      <c r="F3345" t="s">
        <v>4941</v>
      </c>
      <c r="G3345">
        <v>0</v>
      </c>
      <c r="H3345">
        <v>9</v>
      </c>
      <c r="I3345">
        <v>0</v>
      </c>
      <c r="J3345">
        <v>8</v>
      </c>
      <c r="K3345">
        <v>1</v>
      </c>
      <c r="L3345">
        <v>0</v>
      </c>
      <c r="M3345">
        <v>0</v>
      </c>
      <c r="N3345">
        <v>0</v>
      </c>
      <c r="O3345">
        <v>0</v>
      </c>
      <c r="P3345">
        <v>0</v>
      </c>
      <c r="Q3345">
        <v>0</v>
      </c>
    </row>
    <row r="3346" spans="1:17" x14ac:dyDescent="0.2">
      <c r="A3346" t="s">
        <v>21084</v>
      </c>
      <c r="B3346" t="s">
        <v>86</v>
      </c>
      <c r="C3346" t="s">
        <v>125</v>
      </c>
      <c r="D3346" t="s">
        <v>17736</v>
      </c>
      <c r="E3346" t="s">
        <v>83</v>
      </c>
      <c r="F3346" t="s">
        <v>4943</v>
      </c>
      <c r="G3346">
        <v>0</v>
      </c>
      <c r="H3346">
        <v>0</v>
      </c>
      <c r="I3346">
        <v>0</v>
      </c>
      <c r="J3346">
        <v>0</v>
      </c>
      <c r="K3346">
        <v>0</v>
      </c>
      <c r="L3346">
        <v>0</v>
      </c>
      <c r="M3346">
        <v>9</v>
      </c>
      <c r="N3346">
        <v>0</v>
      </c>
      <c r="O3346">
        <v>0</v>
      </c>
      <c r="P3346">
        <v>0</v>
      </c>
      <c r="Q3346">
        <v>0</v>
      </c>
    </row>
    <row r="3347" spans="1:17" x14ac:dyDescent="0.2">
      <c r="A3347" t="s">
        <v>21085</v>
      </c>
      <c r="B3347" t="s">
        <v>86</v>
      </c>
      <c r="C3347" t="s">
        <v>125</v>
      </c>
      <c r="D3347" t="s">
        <v>17736</v>
      </c>
      <c r="E3347" t="s">
        <v>83</v>
      </c>
      <c r="F3347" t="s">
        <v>4925</v>
      </c>
      <c r="G3347">
        <v>0</v>
      </c>
      <c r="H3347">
        <v>0</v>
      </c>
      <c r="I3347">
        <v>0</v>
      </c>
      <c r="J3347">
        <v>0</v>
      </c>
      <c r="K3347">
        <v>0</v>
      </c>
      <c r="L3347">
        <v>0</v>
      </c>
      <c r="M3347">
        <v>0</v>
      </c>
      <c r="N3347">
        <v>9</v>
      </c>
      <c r="O3347">
        <v>8</v>
      </c>
      <c r="P3347">
        <v>0</v>
      </c>
      <c r="Q3347">
        <v>1</v>
      </c>
    </row>
    <row r="3348" spans="1:17" x14ac:dyDescent="0.2">
      <c r="A3348" t="s">
        <v>21086</v>
      </c>
      <c r="B3348" t="s">
        <v>86</v>
      </c>
      <c r="C3348" t="s">
        <v>125</v>
      </c>
      <c r="D3348" t="s">
        <v>17736</v>
      </c>
      <c r="E3348" t="s">
        <v>83</v>
      </c>
      <c r="F3348" t="s">
        <v>4927</v>
      </c>
      <c r="G3348">
        <v>0</v>
      </c>
      <c r="H3348">
        <v>0</v>
      </c>
      <c r="I3348">
        <v>0</v>
      </c>
      <c r="J3348">
        <v>0</v>
      </c>
      <c r="K3348">
        <v>0</v>
      </c>
      <c r="L3348">
        <v>0</v>
      </c>
      <c r="M3348">
        <v>0</v>
      </c>
      <c r="N3348">
        <v>7</v>
      </c>
      <c r="O3348">
        <v>6</v>
      </c>
      <c r="P3348">
        <v>0</v>
      </c>
      <c r="Q3348">
        <v>1</v>
      </c>
    </row>
    <row r="3349" spans="1:17" x14ac:dyDescent="0.2">
      <c r="A3349" t="s">
        <v>21087</v>
      </c>
      <c r="B3349" t="s">
        <v>86</v>
      </c>
      <c r="C3349" t="s">
        <v>125</v>
      </c>
      <c r="D3349" t="s">
        <v>17736</v>
      </c>
      <c r="E3349" t="s">
        <v>83</v>
      </c>
      <c r="F3349" t="s">
        <v>17734</v>
      </c>
      <c r="G3349">
        <v>9</v>
      </c>
      <c r="H3349">
        <v>0</v>
      </c>
      <c r="I3349">
        <v>0</v>
      </c>
      <c r="J3349">
        <v>0</v>
      </c>
      <c r="K3349">
        <v>0</v>
      </c>
      <c r="L3349">
        <v>0</v>
      </c>
      <c r="M3349">
        <v>0</v>
      </c>
      <c r="N3349">
        <v>0</v>
      </c>
      <c r="O3349">
        <v>0</v>
      </c>
      <c r="P3349">
        <v>0</v>
      </c>
      <c r="Q3349">
        <v>0</v>
      </c>
    </row>
    <row r="3350" spans="1:17" x14ac:dyDescent="0.2">
      <c r="A3350" t="s">
        <v>21088</v>
      </c>
      <c r="B3350" t="s">
        <v>86</v>
      </c>
      <c r="C3350" t="s">
        <v>125</v>
      </c>
      <c r="D3350" t="s">
        <v>17736</v>
      </c>
      <c r="E3350" t="s">
        <v>81</v>
      </c>
      <c r="F3350" t="s">
        <v>4929</v>
      </c>
      <c r="G3350">
        <v>0</v>
      </c>
      <c r="H3350">
        <v>14</v>
      </c>
      <c r="I3350">
        <v>2</v>
      </c>
      <c r="J3350">
        <v>10</v>
      </c>
      <c r="K3350">
        <v>2</v>
      </c>
      <c r="L3350">
        <v>0</v>
      </c>
      <c r="M3350">
        <v>0</v>
      </c>
      <c r="N3350">
        <v>0</v>
      </c>
      <c r="O3350">
        <v>0</v>
      </c>
      <c r="P3350">
        <v>0</v>
      </c>
      <c r="Q3350">
        <v>0</v>
      </c>
    </row>
    <row r="3351" spans="1:17" x14ac:dyDescent="0.2">
      <c r="A3351" t="s">
        <v>21089</v>
      </c>
      <c r="B3351" t="s">
        <v>86</v>
      </c>
      <c r="C3351" t="s">
        <v>125</v>
      </c>
      <c r="D3351" t="s">
        <v>17736</v>
      </c>
      <c r="E3351" t="s">
        <v>81</v>
      </c>
      <c r="F3351" t="s">
        <v>4931</v>
      </c>
      <c r="G3351">
        <v>0</v>
      </c>
      <c r="H3351">
        <v>14</v>
      </c>
      <c r="I3351">
        <v>2</v>
      </c>
      <c r="J3351">
        <v>10</v>
      </c>
      <c r="K3351">
        <v>1</v>
      </c>
      <c r="L3351">
        <v>1</v>
      </c>
      <c r="M3351">
        <v>0</v>
      </c>
      <c r="N3351">
        <v>0</v>
      </c>
      <c r="O3351">
        <v>0</v>
      </c>
      <c r="P3351">
        <v>0</v>
      </c>
      <c r="Q3351">
        <v>0</v>
      </c>
    </row>
    <row r="3352" spans="1:17" x14ac:dyDescent="0.2">
      <c r="A3352" t="s">
        <v>21090</v>
      </c>
      <c r="B3352" t="s">
        <v>86</v>
      </c>
      <c r="C3352" t="s">
        <v>125</v>
      </c>
      <c r="D3352" t="s">
        <v>17736</v>
      </c>
      <c r="E3352" t="s">
        <v>81</v>
      </c>
      <c r="F3352" t="s">
        <v>4933</v>
      </c>
      <c r="G3352">
        <v>0</v>
      </c>
      <c r="H3352">
        <v>0</v>
      </c>
      <c r="I3352">
        <v>0</v>
      </c>
      <c r="J3352">
        <v>0</v>
      </c>
      <c r="K3352">
        <v>0</v>
      </c>
      <c r="L3352">
        <v>0</v>
      </c>
      <c r="M3352">
        <v>14</v>
      </c>
      <c r="N3352">
        <v>0</v>
      </c>
      <c r="O3352">
        <v>0</v>
      </c>
      <c r="P3352">
        <v>0</v>
      </c>
      <c r="Q3352">
        <v>0</v>
      </c>
    </row>
    <row r="3353" spans="1:17" x14ac:dyDescent="0.2">
      <c r="A3353" t="s">
        <v>21091</v>
      </c>
      <c r="B3353" t="s">
        <v>86</v>
      </c>
      <c r="C3353" t="s">
        <v>125</v>
      </c>
      <c r="D3353" t="s">
        <v>17736</v>
      </c>
      <c r="E3353" t="s">
        <v>81</v>
      </c>
      <c r="F3353" t="s">
        <v>4935</v>
      </c>
      <c r="G3353">
        <v>0</v>
      </c>
      <c r="H3353">
        <v>14</v>
      </c>
      <c r="I3353">
        <v>2</v>
      </c>
      <c r="J3353">
        <v>10</v>
      </c>
      <c r="K3353">
        <v>1</v>
      </c>
      <c r="L3353">
        <v>1</v>
      </c>
      <c r="M3353">
        <v>0</v>
      </c>
      <c r="N3353">
        <v>0</v>
      </c>
      <c r="O3353">
        <v>0</v>
      </c>
      <c r="P3353">
        <v>0</v>
      </c>
      <c r="Q3353">
        <v>0</v>
      </c>
    </row>
    <row r="3354" spans="1:17" x14ac:dyDescent="0.2">
      <c r="A3354" t="s">
        <v>21092</v>
      </c>
      <c r="B3354" t="s">
        <v>86</v>
      </c>
      <c r="C3354" t="s">
        <v>125</v>
      </c>
      <c r="D3354" t="s">
        <v>17736</v>
      </c>
      <c r="E3354" t="s">
        <v>81</v>
      </c>
      <c r="F3354" t="s">
        <v>4937</v>
      </c>
      <c r="G3354">
        <v>0</v>
      </c>
      <c r="H3354">
        <v>14</v>
      </c>
      <c r="I3354">
        <v>2</v>
      </c>
      <c r="J3354">
        <v>10</v>
      </c>
      <c r="K3354">
        <v>1</v>
      </c>
      <c r="L3354">
        <v>1</v>
      </c>
      <c r="M3354">
        <v>0</v>
      </c>
      <c r="N3354">
        <v>0</v>
      </c>
      <c r="O3354">
        <v>0</v>
      </c>
      <c r="P3354">
        <v>0</v>
      </c>
      <c r="Q3354">
        <v>0</v>
      </c>
    </row>
    <row r="3355" spans="1:17" x14ac:dyDescent="0.2">
      <c r="A3355" t="s">
        <v>21093</v>
      </c>
      <c r="B3355" t="s">
        <v>86</v>
      </c>
      <c r="C3355" t="s">
        <v>125</v>
      </c>
      <c r="D3355" t="s">
        <v>17736</v>
      </c>
      <c r="E3355" t="s">
        <v>81</v>
      </c>
      <c r="F3355" t="s">
        <v>4939</v>
      </c>
      <c r="G3355">
        <v>0</v>
      </c>
      <c r="H3355">
        <v>0</v>
      </c>
      <c r="I3355">
        <v>0</v>
      </c>
      <c r="J3355">
        <v>0</v>
      </c>
      <c r="K3355">
        <v>0</v>
      </c>
      <c r="L3355">
        <v>0</v>
      </c>
      <c r="M3355">
        <v>14</v>
      </c>
      <c r="N3355">
        <v>0</v>
      </c>
      <c r="O3355">
        <v>0</v>
      </c>
      <c r="P3355">
        <v>0</v>
      </c>
      <c r="Q3355">
        <v>0</v>
      </c>
    </row>
    <row r="3356" spans="1:17" x14ac:dyDescent="0.2">
      <c r="A3356" t="s">
        <v>21094</v>
      </c>
      <c r="B3356" t="s">
        <v>86</v>
      </c>
      <c r="C3356" t="s">
        <v>125</v>
      </c>
      <c r="D3356" t="s">
        <v>17736</v>
      </c>
      <c r="E3356" t="s">
        <v>81</v>
      </c>
      <c r="F3356" t="s">
        <v>4941</v>
      </c>
      <c r="G3356">
        <v>0</v>
      </c>
      <c r="H3356">
        <v>14</v>
      </c>
      <c r="I3356">
        <v>2</v>
      </c>
      <c r="J3356">
        <v>10</v>
      </c>
      <c r="K3356">
        <v>1</v>
      </c>
      <c r="L3356">
        <v>1</v>
      </c>
      <c r="M3356">
        <v>0</v>
      </c>
      <c r="N3356">
        <v>0</v>
      </c>
      <c r="O3356">
        <v>0</v>
      </c>
      <c r="P3356">
        <v>0</v>
      </c>
      <c r="Q3356">
        <v>0</v>
      </c>
    </row>
    <row r="3357" spans="1:17" x14ac:dyDescent="0.2">
      <c r="A3357" t="s">
        <v>21095</v>
      </c>
      <c r="B3357" t="s">
        <v>86</v>
      </c>
      <c r="C3357" t="s">
        <v>125</v>
      </c>
      <c r="D3357" t="s">
        <v>17736</v>
      </c>
      <c r="E3357" t="s">
        <v>81</v>
      </c>
      <c r="F3357" t="s">
        <v>4943</v>
      </c>
      <c r="G3357">
        <v>0</v>
      </c>
      <c r="H3357">
        <v>0</v>
      </c>
      <c r="I3357">
        <v>0</v>
      </c>
      <c r="J3357">
        <v>0</v>
      </c>
      <c r="K3357">
        <v>0</v>
      </c>
      <c r="L3357">
        <v>0</v>
      </c>
      <c r="M3357">
        <v>14</v>
      </c>
      <c r="N3357">
        <v>0</v>
      </c>
      <c r="O3357">
        <v>0</v>
      </c>
      <c r="P3357">
        <v>0</v>
      </c>
      <c r="Q3357">
        <v>0</v>
      </c>
    </row>
    <row r="3358" spans="1:17" x14ac:dyDescent="0.2">
      <c r="A3358" t="s">
        <v>21096</v>
      </c>
      <c r="B3358" t="s">
        <v>86</v>
      </c>
      <c r="C3358" t="s">
        <v>125</v>
      </c>
      <c r="D3358" t="s">
        <v>17736</v>
      </c>
      <c r="E3358" t="s">
        <v>81</v>
      </c>
      <c r="F3358" t="s">
        <v>4925</v>
      </c>
      <c r="G3358">
        <v>0</v>
      </c>
      <c r="H3358">
        <v>0</v>
      </c>
      <c r="I3358">
        <v>0</v>
      </c>
      <c r="J3358">
        <v>0</v>
      </c>
      <c r="K3358">
        <v>0</v>
      </c>
      <c r="L3358">
        <v>0</v>
      </c>
      <c r="M3358">
        <v>0</v>
      </c>
      <c r="N3358">
        <v>11</v>
      </c>
      <c r="O3358">
        <v>10</v>
      </c>
      <c r="P3358">
        <v>1</v>
      </c>
      <c r="Q3358">
        <v>0</v>
      </c>
    </row>
    <row r="3359" spans="1:17" x14ac:dyDescent="0.2">
      <c r="A3359" t="s">
        <v>21097</v>
      </c>
      <c r="B3359" t="s">
        <v>86</v>
      </c>
      <c r="C3359" t="s">
        <v>125</v>
      </c>
      <c r="D3359" t="s">
        <v>17736</v>
      </c>
      <c r="E3359" t="s">
        <v>81</v>
      </c>
      <c r="F3359" t="s">
        <v>4927</v>
      </c>
      <c r="G3359">
        <v>0</v>
      </c>
      <c r="H3359">
        <v>0</v>
      </c>
      <c r="I3359">
        <v>0</v>
      </c>
      <c r="J3359">
        <v>0</v>
      </c>
      <c r="K3359">
        <v>0</v>
      </c>
      <c r="L3359">
        <v>0</v>
      </c>
      <c r="M3359">
        <v>0</v>
      </c>
      <c r="N3359">
        <v>7</v>
      </c>
      <c r="O3359">
        <v>6</v>
      </c>
      <c r="P3359">
        <v>1</v>
      </c>
      <c r="Q3359">
        <v>0</v>
      </c>
    </row>
    <row r="3360" spans="1:17" x14ac:dyDescent="0.2">
      <c r="A3360" t="s">
        <v>21098</v>
      </c>
      <c r="B3360" t="s">
        <v>86</v>
      </c>
      <c r="C3360" t="s">
        <v>125</v>
      </c>
      <c r="D3360" t="s">
        <v>17736</v>
      </c>
      <c r="E3360" t="s">
        <v>81</v>
      </c>
      <c r="F3360" t="s">
        <v>17734</v>
      </c>
      <c r="G3360">
        <v>14</v>
      </c>
      <c r="H3360">
        <v>0</v>
      </c>
      <c r="I3360">
        <v>0</v>
      </c>
      <c r="J3360">
        <v>0</v>
      </c>
      <c r="K3360">
        <v>0</v>
      </c>
      <c r="L3360">
        <v>0</v>
      </c>
      <c r="M3360">
        <v>0</v>
      </c>
      <c r="N3360">
        <v>0</v>
      </c>
      <c r="O3360">
        <v>0</v>
      </c>
      <c r="P3360">
        <v>0</v>
      </c>
      <c r="Q3360">
        <v>0</v>
      </c>
    </row>
    <row r="3361" spans="1:17" x14ac:dyDescent="0.2">
      <c r="A3361" t="s">
        <v>21099</v>
      </c>
      <c r="B3361" t="s">
        <v>86</v>
      </c>
      <c r="C3361" t="s">
        <v>125</v>
      </c>
      <c r="D3361" t="s">
        <v>17754</v>
      </c>
      <c r="E3361" t="s">
        <v>83</v>
      </c>
      <c r="F3361" t="s">
        <v>17734</v>
      </c>
      <c r="G3361">
        <v>1</v>
      </c>
      <c r="H3361">
        <v>0</v>
      </c>
      <c r="I3361">
        <v>0</v>
      </c>
      <c r="J3361">
        <v>0</v>
      </c>
      <c r="K3361">
        <v>0</v>
      </c>
      <c r="L3361">
        <v>0</v>
      </c>
      <c r="M3361">
        <v>0</v>
      </c>
      <c r="N3361">
        <v>0</v>
      </c>
      <c r="O3361">
        <v>0</v>
      </c>
      <c r="P3361">
        <v>0</v>
      </c>
      <c r="Q3361">
        <v>0</v>
      </c>
    </row>
    <row r="3362" spans="1:17" x14ac:dyDescent="0.2">
      <c r="A3362" t="s">
        <v>21100</v>
      </c>
      <c r="B3362" t="s">
        <v>86</v>
      </c>
      <c r="C3362" t="s">
        <v>125</v>
      </c>
      <c r="D3362" t="s">
        <v>17754</v>
      </c>
      <c r="E3362" t="s">
        <v>81</v>
      </c>
      <c r="F3362" t="s">
        <v>17734</v>
      </c>
      <c r="G3362">
        <v>2</v>
      </c>
      <c r="H3362">
        <v>0</v>
      </c>
      <c r="I3362">
        <v>0</v>
      </c>
      <c r="J3362">
        <v>0</v>
      </c>
      <c r="K3362">
        <v>0</v>
      </c>
      <c r="L3362">
        <v>0</v>
      </c>
      <c r="M3362">
        <v>0</v>
      </c>
      <c r="N3362">
        <v>0</v>
      </c>
      <c r="O3362">
        <v>0</v>
      </c>
      <c r="P3362">
        <v>0</v>
      </c>
      <c r="Q3362">
        <v>0</v>
      </c>
    </row>
    <row r="3363" spans="1:17" x14ac:dyDescent="0.2">
      <c r="A3363" t="s">
        <v>21101</v>
      </c>
      <c r="B3363" t="s">
        <v>86</v>
      </c>
      <c r="C3363" t="s">
        <v>176</v>
      </c>
      <c r="D3363" t="s">
        <v>17736</v>
      </c>
      <c r="E3363" t="s">
        <v>81</v>
      </c>
      <c r="F3363" t="s">
        <v>4939</v>
      </c>
      <c r="G3363">
        <v>0</v>
      </c>
      <c r="H3363">
        <v>0</v>
      </c>
      <c r="I3363">
        <v>0</v>
      </c>
      <c r="J3363">
        <v>0</v>
      </c>
      <c r="K3363">
        <v>0</v>
      </c>
      <c r="L3363">
        <v>0</v>
      </c>
      <c r="M3363">
        <v>93</v>
      </c>
      <c r="N3363">
        <v>0</v>
      </c>
      <c r="O3363">
        <v>0</v>
      </c>
      <c r="P3363">
        <v>0</v>
      </c>
      <c r="Q3363">
        <v>0</v>
      </c>
    </row>
    <row r="3364" spans="1:17" x14ac:dyDescent="0.2">
      <c r="A3364" t="s">
        <v>21102</v>
      </c>
      <c r="B3364" t="s">
        <v>86</v>
      </c>
      <c r="C3364" t="s">
        <v>176</v>
      </c>
      <c r="D3364" t="s">
        <v>17736</v>
      </c>
      <c r="E3364" t="s">
        <v>81</v>
      </c>
      <c r="F3364" t="s">
        <v>4941</v>
      </c>
      <c r="G3364">
        <v>0</v>
      </c>
      <c r="H3364">
        <v>93</v>
      </c>
      <c r="I3364">
        <v>19</v>
      </c>
      <c r="J3364">
        <v>69</v>
      </c>
      <c r="K3364">
        <v>4</v>
      </c>
      <c r="L3364">
        <v>1</v>
      </c>
      <c r="M3364">
        <v>0</v>
      </c>
      <c r="N3364">
        <v>0</v>
      </c>
      <c r="O3364">
        <v>0</v>
      </c>
      <c r="P3364">
        <v>0</v>
      </c>
      <c r="Q3364">
        <v>0</v>
      </c>
    </row>
    <row r="3365" spans="1:17" x14ac:dyDescent="0.2">
      <c r="A3365" t="s">
        <v>21103</v>
      </c>
      <c r="B3365" t="s">
        <v>86</v>
      </c>
      <c r="C3365" t="s">
        <v>176</v>
      </c>
      <c r="D3365" t="s">
        <v>17736</v>
      </c>
      <c r="E3365" t="s">
        <v>81</v>
      </c>
      <c r="F3365" t="s">
        <v>4943</v>
      </c>
      <c r="G3365">
        <v>0</v>
      </c>
      <c r="H3365">
        <v>0</v>
      </c>
      <c r="I3365">
        <v>0</v>
      </c>
      <c r="J3365">
        <v>0</v>
      </c>
      <c r="K3365">
        <v>0</v>
      </c>
      <c r="L3365">
        <v>0</v>
      </c>
      <c r="M3365">
        <v>93</v>
      </c>
      <c r="N3365">
        <v>0</v>
      </c>
      <c r="O3365">
        <v>0</v>
      </c>
      <c r="P3365">
        <v>0</v>
      </c>
      <c r="Q3365">
        <v>0</v>
      </c>
    </row>
    <row r="3366" spans="1:17" x14ac:dyDescent="0.2">
      <c r="A3366" t="s">
        <v>21104</v>
      </c>
      <c r="B3366" t="s">
        <v>86</v>
      </c>
      <c r="C3366" t="s">
        <v>176</v>
      </c>
      <c r="D3366" t="s">
        <v>17736</v>
      </c>
      <c r="E3366" t="s">
        <v>81</v>
      </c>
      <c r="F3366" t="s">
        <v>4925</v>
      </c>
      <c r="G3366">
        <v>0</v>
      </c>
      <c r="H3366">
        <v>0</v>
      </c>
      <c r="I3366">
        <v>0</v>
      </c>
      <c r="J3366">
        <v>0</v>
      </c>
      <c r="K3366">
        <v>0</v>
      </c>
      <c r="L3366">
        <v>0</v>
      </c>
      <c r="M3366">
        <v>0</v>
      </c>
      <c r="N3366">
        <v>86</v>
      </c>
      <c r="O3366">
        <v>84</v>
      </c>
      <c r="P3366">
        <v>2</v>
      </c>
      <c r="Q3366">
        <v>0</v>
      </c>
    </row>
    <row r="3367" spans="1:17" x14ac:dyDescent="0.2">
      <c r="A3367" t="s">
        <v>21105</v>
      </c>
      <c r="B3367" t="s">
        <v>86</v>
      </c>
      <c r="C3367" t="s">
        <v>176</v>
      </c>
      <c r="D3367" t="s">
        <v>17736</v>
      </c>
      <c r="E3367" t="s">
        <v>81</v>
      </c>
      <c r="F3367" t="s">
        <v>4927</v>
      </c>
      <c r="G3367">
        <v>0</v>
      </c>
      <c r="H3367">
        <v>0</v>
      </c>
      <c r="I3367">
        <v>0</v>
      </c>
      <c r="J3367">
        <v>0</v>
      </c>
      <c r="K3367">
        <v>0</v>
      </c>
      <c r="L3367">
        <v>0</v>
      </c>
      <c r="M3367">
        <v>0</v>
      </c>
      <c r="N3367">
        <v>84</v>
      </c>
      <c r="O3367">
        <v>82</v>
      </c>
      <c r="P3367">
        <v>2</v>
      </c>
      <c r="Q3367">
        <v>0</v>
      </c>
    </row>
    <row r="3368" spans="1:17" x14ac:dyDescent="0.2">
      <c r="A3368" t="s">
        <v>21106</v>
      </c>
      <c r="B3368" t="s">
        <v>86</v>
      </c>
      <c r="C3368" t="s">
        <v>176</v>
      </c>
      <c r="D3368" t="s">
        <v>17736</v>
      </c>
      <c r="E3368" t="s">
        <v>81</v>
      </c>
      <c r="F3368" t="s">
        <v>17734</v>
      </c>
      <c r="G3368">
        <v>93</v>
      </c>
      <c r="H3368">
        <v>0</v>
      </c>
      <c r="I3368">
        <v>0</v>
      </c>
      <c r="J3368">
        <v>0</v>
      </c>
      <c r="K3368">
        <v>0</v>
      </c>
      <c r="L3368">
        <v>0</v>
      </c>
      <c r="M3368">
        <v>0</v>
      </c>
      <c r="N3368">
        <v>0</v>
      </c>
      <c r="O3368">
        <v>0</v>
      </c>
      <c r="P3368">
        <v>0</v>
      </c>
      <c r="Q3368">
        <v>0</v>
      </c>
    </row>
    <row r="3369" spans="1:17" x14ac:dyDescent="0.2">
      <c r="A3369" t="s">
        <v>21107</v>
      </c>
      <c r="B3369" t="s">
        <v>86</v>
      </c>
      <c r="C3369" t="s">
        <v>176</v>
      </c>
      <c r="D3369" t="s">
        <v>17748</v>
      </c>
      <c r="E3369" t="s">
        <v>83</v>
      </c>
      <c r="F3369" t="s">
        <v>17749</v>
      </c>
      <c r="G3369">
        <v>0</v>
      </c>
      <c r="H3369">
        <v>0</v>
      </c>
      <c r="I3369">
        <v>0</v>
      </c>
      <c r="J3369">
        <v>0</v>
      </c>
      <c r="K3369">
        <v>0</v>
      </c>
      <c r="L3369">
        <v>0</v>
      </c>
      <c r="M3369">
        <v>0</v>
      </c>
      <c r="N3369">
        <v>4</v>
      </c>
      <c r="O3369">
        <v>3</v>
      </c>
      <c r="P3369">
        <v>1</v>
      </c>
      <c r="Q3369">
        <v>0</v>
      </c>
    </row>
    <row r="3370" spans="1:17" x14ac:dyDescent="0.2">
      <c r="A3370" t="s">
        <v>21108</v>
      </c>
      <c r="B3370" t="s">
        <v>86</v>
      </c>
      <c r="C3370" t="s">
        <v>176</v>
      </c>
      <c r="D3370" t="s">
        <v>17748</v>
      </c>
      <c r="E3370" t="s">
        <v>83</v>
      </c>
      <c r="F3370" t="s">
        <v>17734</v>
      </c>
      <c r="G3370">
        <v>4</v>
      </c>
      <c r="H3370">
        <v>0</v>
      </c>
      <c r="I3370">
        <v>0</v>
      </c>
      <c r="J3370">
        <v>0</v>
      </c>
      <c r="K3370">
        <v>0</v>
      </c>
      <c r="L3370">
        <v>0</v>
      </c>
      <c r="M3370">
        <v>0</v>
      </c>
      <c r="N3370">
        <v>0</v>
      </c>
      <c r="O3370">
        <v>0</v>
      </c>
      <c r="P3370">
        <v>0</v>
      </c>
      <c r="Q3370">
        <v>0</v>
      </c>
    </row>
    <row r="3371" spans="1:17" x14ac:dyDescent="0.2">
      <c r="A3371" t="s">
        <v>21109</v>
      </c>
      <c r="B3371" t="s">
        <v>86</v>
      </c>
      <c r="C3371" t="s">
        <v>176</v>
      </c>
      <c r="D3371" t="s">
        <v>17748</v>
      </c>
      <c r="E3371" t="s">
        <v>81</v>
      </c>
      <c r="F3371" t="s">
        <v>17749</v>
      </c>
      <c r="G3371">
        <v>0</v>
      </c>
      <c r="H3371">
        <v>0</v>
      </c>
      <c r="I3371">
        <v>0</v>
      </c>
      <c r="J3371">
        <v>0</v>
      </c>
      <c r="K3371">
        <v>0</v>
      </c>
      <c r="L3371">
        <v>0</v>
      </c>
      <c r="M3371">
        <v>0</v>
      </c>
      <c r="N3371">
        <v>5</v>
      </c>
      <c r="O3371">
        <v>4</v>
      </c>
      <c r="P3371">
        <v>1</v>
      </c>
      <c r="Q3371">
        <v>0</v>
      </c>
    </row>
    <row r="3372" spans="1:17" x14ac:dyDescent="0.2">
      <c r="A3372" t="s">
        <v>21110</v>
      </c>
      <c r="B3372" t="s">
        <v>86</v>
      </c>
      <c r="C3372" t="s">
        <v>176</v>
      </c>
      <c r="D3372" t="s">
        <v>17748</v>
      </c>
      <c r="E3372" t="s">
        <v>81</v>
      </c>
      <c r="F3372" t="s">
        <v>17734</v>
      </c>
      <c r="G3372">
        <v>5</v>
      </c>
      <c r="H3372">
        <v>0</v>
      </c>
      <c r="I3372">
        <v>0</v>
      </c>
      <c r="J3372">
        <v>0</v>
      </c>
      <c r="K3372">
        <v>0</v>
      </c>
      <c r="L3372">
        <v>0</v>
      </c>
      <c r="M3372">
        <v>0</v>
      </c>
      <c r="N3372">
        <v>0</v>
      </c>
      <c r="O3372">
        <v>0</v>
      </c>
      <c r="P3372">
        <v>0</v>
      </c>
      <c r="Q3372">
        <v>0</v>
      </c>
    </row>
    <row r="3373" spans="1:17" x14ac:dyDescent="0.2">
      <c r="A3373" t="s">
        <v>21111</v>
      </c>
      <c r="B3373" t="s">
        <v>86</v>
      </c>
      <c r="C3373" t="s">
        <v>176</v>
      </c>
      <c r="D3373" t="s">
        <v>17754</v>
      </c>
      <c r="E3373" t="s">
        <v>83</v>
      </c>
      <c r="F3373" t="s">
        <v>17734</v>
      </c>
      <c r="G3373">
        <v>7</v>
      </c>
      <c r="H3373">
        <v>0</v>
      </c>
      <c r="I3373">
        <v>0</v>
      </c>
      <c r="J3373">
        <v>0</v>
      </c>
      <c r="K3373">
        <v>0</v>
      </c>
      <c r="L3373">
        <v>0</v>
      </c>
      <c r="M3373">
        <v>0</v>
      </c>
      <c r="N3373">
        <v>0</v>
      </c>
      <c r="O3373">
        <v>0</v>
      </c>
      <c r="P3373">
        <v>0</v>
      </c>
      <c r="Q3373">
        <v>0</v>
      </c>
    </row>
    <row r="3374" spans="1:17" x14ac:dyDescent="0.2">
      <c r="A3374" t="s">
        <v>21112</v>
      </c>
      <c r="B3374" t="s">
        <v>86</v>
      </c>
      <c r="C3374" t="s">
        <v>176</v>
      </c>
      <c r="D3374" t="s">
        <v>17754</v>
      </c>
      <c r="E3374" t="s">
        <v>81</v>
      </c>
      <c r="F3374" t="s">
        <v>17734</v>
      </c>
      <c r="G3374">
        <v>5</v>
      </c>
      <c r="H3374">
        <v>0</v>
      </c>
      <c r="I3374">
        <v>0</v>
      </c>
      <c r="J3374">
        <v>0</v>
      </c>
      <c r="K3374">
        <v>0</v>
      </c>
      <c r="L3374">
        <v>0</v>
      </c>
      <c r="M3374">
        <v>0</v>
      </c>
      <c r="N3374">
        <v>0</v>
      </c>
      <c r="O3374">
        <v>0</v>
      </c>
      <c r="P3374">
        <v>0</v>
      </c>
      <c r="Q3374">
        <v>0</v>
      </c>
    </row>
    <row r="3375" spans="1:17" x14ac:dyDescent="0.2">
      <c r="A3375" t="s">
        <v>21113</v>
      </c>
      <c r="B3375" t="s">
        <v>86</v>
      </c>
      <c r="C3375" t="s">
        <v>177</v>
      </c>
      <c r="D3375" t="s">
        <v>17768</v>
      </c>
      <c r="E3375" t="s">
        <v>83</v>
      </c>
      <c r="F3375" t="s">
        <v>17734</v>
      </c>
      <c r="G3375">
        <v>2</v>
      </c>
      <c r="H3375">
        <v>0</v>
      </c>
      <c r="I3375">
        <v>0</v>
      </c>
      <c r="J3375">
        <v>0</v>
      </c>
      <c r="K3375">
        <v>0</v>
      </c>
      <c r="L3375">
        <v>0</v>
      </c>
      <c r="M3375">
        <v>0</v>
      </c>
      <c r="N3375">
        <v>0</v>
      </c>
      <c r="O3375">
        <v>0</v>
      </c>
      <c r="P3375">
        <v>0</v>
      </c>
      <c r="Q3375">
        <v>0</v>
      </c>
    </row>
    <row r="3376" spans="1:17" x14ac:dyDescent="0.2">
      <c r="A3376" t="s">
        <v>21114</v>
      </c>
      <c r="B3376" t="s">
        <v>86</v>
      </c>
      <c r="C3376" t="s">
        <v>177</v>
      </c>
      <c r="D3376" t="s">
        <v>17768</v>
      </c>
      <c r="E3376" t="s">
        <v>81</v>
      </c>
      <c r="F3376" t="s">
        <v>17734</v>
      </c>
      <c r="G3376">
        <v>8</v>
      </c>
      <c r="H3376">
        <v>0</v>
      </c>
      <c r="I3376">
        <v>0</v>
      </c>
      <c r="J3376">
        <v>0</v>
      </c>
      <c r="K3376">
        <v>0</v>
      </c>
      <c r="L3376">
        <v>0</v>
      </c>
      <c r="M3376">
        <v>0</v>
      </c>
      <c r="N3376">
        <v>0</v>
      </c>
      <c r="O3376">
        <v>0</v>
      </c>
      <c r="P3376">
        <v>0</v>
      </c>
      <c r="Q3376">
        <v>0</v>
      </c>
    </row>
    <row r="3377" spans="1:17" x14ac:dyDescent="0.2">
      <c r="A3377" t="s">
        <v>21115</v>
      </c>
      <c r="B3377" t="s">
        <v>86</v>
      </c>
      <c r="C3377" t="s">
        <v>177</v>
      </c>
      <c r="D3377" t="s">
        <v>17736</v>
      </c>
      <c r="E3377" t="s">
        <v>83</v>
      </c>
      <c r="F3377" t="s">
        <v>4929</v>
      </c>
      <c r="G3377">
        <v>0</v>
      </c>
      <c r="H3377">
        <v>12</v>
      </c>
      <c r="I3377">
        <v>1</v>
      </c>
      <c r="J3377">
        <v>9</v>
      </c>
      <c r="K3377">
        <v>2</v>
      </c>
      <c r="L3377">
        <v>0</v>
      </c>
      <c r="M3377">
        <v>0</v>
      </c>
      <c r="N3377">
        <v>0</v>
      </c>
      <c r="O3377">
        <v>0</v>
      </c>
      <c r="P3377">
        <v>0</v>
      </c>
      <c r="Q3377">
        <v>0</v>
      </c>
    </row>
    <row r="3378" spans="1:17" x14ac:dyDescent="0.2">
      <c r="A3378" t="s">
        <v>21116</v>
      </c>
      <c r="B3378" t="s">
        <v>86</v>
      </c>
      <c r="C3378" t="s">
        <v>177</v>
      </c>
      <c r="D3378" t="s">
        <v>17736</v>
      </c>
      <c r="E3378" t="s">
        <v>83</v>
      </c>
      <c r="F3378" t="s">
        <v>4931</v>
      </c>
      <c r="G3378">
        <v>0</v>
      </c>
      <c r="H3378">
        <v>12</v>
      </c>
      <c r="I3378">
        <v>1</v>
      </c>
      <c r="J3378">
        <v>8</v>
      </c>
      <c r="K3378">
        <v>1</v>
      </c>
      <c r="L3378">
        <v>2</v>
      </c>
      <c r="M3378">
        <v>0</v>
      </c>
      <c r="N3378">
        <v>0</v>
      </c>
      <c r="O3378">
        <v>0</v>
      </c>
      <c r="P3378">
        <v>0</v>
      </c>
      <c r="Q3378">
        <v>0</v>
      </c>
    </row>
    <row r="3379" spans="1:17" x14ac:dyDescent="0.2">
      <c r="A3379" t="s">
        <v>21117</v>
      </c>
      <c r="B3379" t="s">
        <v>86</v>
      </c>
      <c r="C3379" t="s">
        <v>177</v>
      </c>
      <c r="D3379" t="s">
        <v>17736</v>
      </c>
      <c r="E3379" t="s">
        <v>83</v>
      </c>
      <c r="F3379" t="s">
        <v>4933</v>
      </c>
      <c r="G3379">
        <v>0</v>
      </c>
      <c r="H3379">
        <v>0</v>
      </c>
      <c r="I3379">
        <v>0</v>
      </c>
      <c r="J3379">
        <v>0</v>
      </c>
      <c r="K3379">
        <v>0</v>
      </c>
      <c r="L3379">
        <v>0</v>
      </c>
      <c r="M3379">
        <v>12</v>
      </c>
      <c r="N3379">
        <v>0</v>
      </c>
      <c r="O3379">
        <v>0</v>
      </c>
      <c r="P3379">
        <v>0</v>
      </c>
      <c r="Q3379">
        <v>0</v>
      </c>
    </row>
    <row r="3380" spans="1:17" x14ac:dyDescent="0.2">
      <c r="A3380" t="s">
        <v>21118</v>
      </c>
      <c r="B3380" t="s">
        <v>86</v>
      </c>
      <c r="C3380" t="s">
        <v>177</v>
      </c>
      <c r="D3380" t="s">
        <v>17736</v>
      </c>
      <c r="E3380" t="s">
        <v>83</v>
      </c>
      <c r="F3380" t="s">
        <v>4935</v>
      </c>
      <c r="G3380">
        <v>0</v>
      </c>
      <c r="H3380">
        <v>12</v>
      </c>
      <c r="I3380">
        <v>1</v>
      </c>
      <c r="J3380">
        <v>8</v>
      </c>
      <c r="K3380">
        <v>1</v>
      </c>
      <c r="L3380">
        <v>2</v>
      </c>
      <c r="M3380">
        <v>0</v>
      </c>
      <c r="N3380">
        <v>0</v>
      </c>
      <c r="O3380">
        <v>0</v>
      </c>
      <c r="P3380">
        <v>0</v>
      </c>
      <c r="Q3380">
        <v>0</v>
      </c>
    </row>
    <row r="3381" spans="1:17" x14ac:dyDescent="0.2">
      <c r="A3381" t="s">
        <v>21119</v>
      </c>
      <c r="B3381" t="s">
        <v>86</v>
      </c>
      <c r="C3381" t="s">
        <v>177</v>
      </c>
      <c r="D3381" t="s">
        <v>17736</v>
      </c>
      <c r="E3381" t="s">
        <v>83</v>
      </c>
      <c r="F3381" t="s">
        <v>4937</v>
      </c>
      <c r="G3381">
        <v>0</v>
      </c>
      <c r="H3381">
        <v>12</v>
      </c>
      <c r="I3381">
        <v>1</v>
      </c>
      <c r="J3381">
        <v>8</v>
      </c>
      <c r="K3381">
        <v>1</v>
      </c>
      <c r="L3381">
        <v>2</v>
      </c>
      <c r="M3381">
        <v>0</v>
      </c>
      <c r="N3381">
        <v>0</v>
      </c>
      <c r="O3381">
        <v>0</v>
      </c>
      <c r="P3381">
        <v>0</v>
      </c>
      <c r="Q3381">
        <v>0</v>
      </c>
    </row>
    <row r="3382" spans="1:17" x14ac:dyDescent="0.2">
      <c r="A3382" t="s">
        <v>21120</v>
      </c>
      <c r="B3382" t="s">
        <v>86</v>
      </c>
      <c r="C3382" t="s">
        <v>177</v>
      </c>
      <c r="D3382" t="s">
        <v>17736</v>
      </c>
      <c r="E3382" t="s">
        <v>83</v>
      </c>
      <c r="F3382" t="s">
        <v>4939</v>
      </c>
      <c r="G3382">
        <v>0</v>
      </c>
      <c r="H3382">
        <v>0</v>
      </c>
      <c r="I3382">
        <v>0</v>
      </c>
      <c r="J3382">
        <v>0</v>
      </c>
      <c r="K3382">
        <v>0</v>
      </c>
      <c r="L3382">
        <v>0</v>
      </c>
      <c r="M3382">
        <v>12</v>
      </c>
      <c r="N3382">
        <v>0</v>
      </c>
      <c r="O3382">
        <v>0</v>
      </c>
      <c r="P3382">
        <v>0</v>
      </c>
      <c r="Q3382">
        <v>0</v>
      </c>
    </row>
    <row r="3383" spans="1:17" x14ac:dyDescent="0.2">
      <c r="A3383" t="s">
        <v>21121</v>
      </c>
      <c r="B3383" t="s">
        <v>86</v>
      </c>
      <c r="C3383" t="s">
        <v>177</v>
      </c>
      <c r="D3383" t="s">
        <v>17736</v>
      </c>
      <c r="E3383" t="s">
        <v>83</v>
      </c>
      <c r="F3383" t="s">
        <v>4941</v>
      </c>
      <c r="G3383">
        <v>0</v>
      </c>
      <c r="H3383">
        <v>12</v>
      </c>
      <c r="I3383">
        <v>1</v>
      </c>
      <c r="J3383">
        <v>9</v>
      </c>
      <c r="K3383">
        <v>2</v>
      </c>
      <c r="L3383">
        <v>0</v>
      </c>
      <c r="M3383">
        <v>0</v>
      </c>
      <c r="N3383">
        <v>0</v>
      </c>
      <c r="O3383">
        <v>0</v>
      </c>
      <c r="P3383">
        <v>0</v>
      </c>
      <c r="Q3383">
        <v>0</v>
      </c>
    </row>
    <row r="3384" spans="1:17" x14ac:dyDescent="0.2">
      <c r="A3384" t="s">
        <v>21122</v>
      </c>
      <c r="B3384" t="s">
        <v>86</v>
      </c>
      <c r="C3384" t="s">
        <v>167</v>
      </c>
      <c r="D3384" t="s">
        <v>17736</v>
      </c>
      <c r="E3384" t="s">
        <v>81</v>
      </c>
      <c r="F3384" t="s">
        <v>4941</v>
      </c>
      <c r="G3384">
        <v>0</v>
      </c>
      <c r="H3384">
        <v>15</v>
      </c>
      <c r="I3384">
        <v>4</v>
      </c>
      <c r="J3384">
        <v>10</v>
      </c>
      <c r="K3384">
        <v>1</v>
      </c>
      <c r="L3384">
        <v>0</v>
      </c>
      <c r="M3384">
        <v>0</v>
      </c>
      <c r="N3384">
        <v>0</v>
      </c>
      <c r="O3384">
        <v>0</v>
      </c>
      <c r="P3384">
        <v>0</v>
      </c>
      <c r="Q3384">
        <v>0</v>
      </c>
    </row>
    <row r="3385" spans="1:17" x14ac:dyDescent="0.2">
      <c r="A3385" t="s">
        <v>21123</v>
      </c>
      <c r="B3385" t="s">
        <v>86</v>
      </c>
      <c r="C3385" t="s">
        <v>167</v>
      </c>
      <c r="D3385" t="s">
        <v>17736</v>
      </c>
      <c r="E3385" t="s">
        <v>81</v>
      </c>
      <c r="F3385" t="s">
        <v>4943</v>
      </c>
      <c r="G3385">
        <v>0</v>
      </c>
      <c r="H3385">
        <v>0</v>
      </c>
      <c r="I3385">
        <v>0</v>
      </c>
      <c r="J3385">
        <v>0</v>
      </c>
      <c r="K3385">
        <v>0</v>
      </c>
      <c r="L3385">
        <v>0</v>
      </c>
      <c r="M3385">
        <v>15</v>
      </c>
      <c r="N3385">
        <v>0</v>
      </c>
      <c r="O3385">
        <v>0</v>
      </c>
      <c r="P3385">
        <v>0</v>
      </c>
      <c r="Q3385">
        <v>0</v>
      </c>
    </row>
    <row r="3386" spans="1:17" x14ac:dyDescent="0.2">
      <c r="A3386" t="s">
        <v>21124</v>
      </c>
      <c r="B3386" t="s">
        <v>86</v>
      </c>
      <c r="C3386" t="s">
        <v>167</v>
      </c>
      <c r="D3386" t="s">
        <v>17736</v>
      </c>
      <c r="E3386" t="s">
        <v>81</v>
      </c>
      <c r="F3386" t="s">
        <v>4925</v>
      </c>
      <c r="G3386">
        <v>0</v>
      </c>
      <c r="H3386">
        <v>0</v>
      </c>
      <c r="I3386">
        <v>0</v>
      </c>
      <c r="J3386">
        <v>0</v>
      </c>
      <c r="K3386">
        <v>0</v>
      </c>
      <c r="L3386">
        <v>0</v>
      </c>
      <c r="M3386">
        <v>0</v>
      </c>
      <c r="N3386">
        <v>11</v>
      </c>
      <c r="O3386">
        <v>10</v>
      </c>
      <c r="P3386">
        <v>1</v>
      </c>
      <c r="Q3386">
        <v>0</v>
      </c>
    </row>
    <row r="3387" spans="1:17" x14ac:dyDescent="0.2">
      <c r="A3387" t="s">
        <v>21125</v>
      </c>
      <c r="B3387" t="s">
        <v>86</v>
      </c>
      <c r="C3387" t="s">
        <v>167</v>
      </c>
      <c r="D3387" t="s">
        <v>17736</v>
      </c>
      <c r="E3387" t="s">
        <v>81</v>
      </c>
      <c r="F3387" t="s">
        <v>4927</v>
      </c>
      <c r="G3387">
        <v>0</v>
      </c>
      <c r="H3387">
        <v>0</v>
      </c>
      <c r="I3387">
        <v>0</v>
      </c>
      <c r="J3387">
        <v>0</v>
      </c>
      <c r="K3387">
        <v>0</v>
      </c>
      <c r="L3387">
        <v>0</v>
      </c>
      <c r="M3387">
        <v>0</v>
      </c>
      <c r="N3387">
        <v>8</v>
      </c>
      <c r="O3387">
        <v>7</v>
      </c>
      <c r="P3387">
        <v>1</v>
      </c>
      <c r="Q3387">
        <v>0</v>
      </c>
    </row>
    <row r="3388" spans="1:17" x14ac:dyDescent="0.2">
      <c r="A3388" t="s">
        <v>21126</v>
      </c>
      <c r="B3388" t="s">
        <v>86</v>
      </c>
      <c r="C3388" t="s">
        <v>167</v>
      </c>
      <c r="D3388" t="s">
        <v>17736</v>
      </c>
      <c r="E3388" t="s">
        <v>81</v>
      </c>
      <c r="F3388" t="s">
        <v>17734</v>
      </c>
      <c r="G3388">
        <v>15</v>
      </c>
      <c r="H3388">
        <v>0</v>
      </c>
      <c r="I3388">
        <v>0</v>
      </c>
      <c r="J3388">
        <v>0</v>
      </c>
      <c r="K3388">
        <v>0</v>
      </c>
      <c r="L3388">
        <v>0</v>
      </c>
      <c r="M3388">
        <v>0</v>
      </c>
      <c r="N3388">
        <v>0</v>
      </c>
      <c r="O3388">
        <v>0</v>
      </c>
      <c r="P3388">
        <v>0</v>
      </c>
      <c r="Q3388">
        <v>0</v>
      </c>
    </row>
    <row r="3389" spans="1:17" x14ac:dyDescent="0.2">
      <c r="A3389" t="s">
        <v>21127</v>
      </c>
      <c r="B3389" t="s">
        <v>86</v>
      </c>
      <c r="C3389" t="s">
        <v>167</v>
      </c>
      <c r="D3389" t="s">
        <v>17748</v>
      </c>
      <c r="E3389" t="s">
        <v>81</v>
      </c>
      <c r="F3389" t="s">
        <v>17749</v>
      </c>
      <c r="G3389">
        <v>0</v>
      </c>
      <c r="H3389">
        <v>0</v>
      </c>
      <c r="I3389">
        <v>0</v>
      </c>
      <c r="J3389">
        <v>0</v>
      </c>
      <c r="K3389">
        <v>0</v>
      </c>
      <c r="L3389">
        <v>0</v>
      </c>
      <c r="M3389">
        <v>0</v>
      </c>
      <c r="N3389">
        <v>2</v>
      </c>
      <c r="O3389">
        <v>1</v>
      </c>
      <c r="P3389">
        <v>1</v>
      </c>
      <c r="Q3389">
        <v>0</v>
      </c>
    </row>
    <row r="3390" spans="1:17" x14ac:dyDescent="0.2">
      <c r="A3390" t="s">
        <v>21128</v>
      </c>
      <c r="B3390" t="s">
        <v>86</v>
      </c>
      <c r="C3390" t="s">
        <v>167</v>
      </c>
      <c r="D3390" t="s">
        <v>17748</v>
      </c>
      <c r="E3390" t="s">
        <v>81</v>
      </c>
      <c r="F3390" t="s">
        <v>17734</v>
      </c>
      <c r="G3390">
        <v>2</v>
      </c>
      <c r="H3390">
        <v>0</v>
      </c>
      <c r="I3390">
        <v>0</v>
      </c>
      <c r="J3390">
        <v>0</v>
      </c>
      <c r="K3390">
        <v>0</v>
      </c>
      <c r="L3390">
        <v>0</v>
      </c>
      <c r="M3390">
        <v>0</v>
      </c>
      <c r="N3390">
        <v>0</v>
      </c>
      <c r="O3390">
        <v>0</v>
      </c>
      <c r="P3390">
        <v>0</v>
      </c>
      <c r="Q3390">
        <v>0</v>
      </c>
    </row>
    <row r="3391" spans="1:17" x14ac:dyDescent="0.2">
      <c r="A3391" t="s">
        <v>21129</v>
      </c>
      <c r="B3391" t="s">
        <v>86</v>
      </c>
      <c r="C3391" t="s">
        <v>167</v>
      </c>
      <c r="D3391" t="s">
        <v>17754</v>
      </c>
      <c r="E3391" t="s">
        <v>83</v>
      </c>
      <c r="F3391" t="s">
        <v>17734</v>
      </c>
      <c r="G3391">
        <v>1</v>
      </c>
      <c r="H3391">
        <v>0</v>
      </c>
      <c r="I3391">
        <v>0</v>
      </c>
      <c r="J3391">
        <v>0</v>
      </c>
      <c r="K3391">
        <v>0</v>
      </c>
      <c r="L3391">
        <v>0</v>
      </c>
      <c r="M3391">
        <v>0</v>
      </c>
      <c r="N3391">
        <v>0</v>
      </c>
      <c r="O3391">
        <v>0</v>
      </c>
      <c r="P3391">
        <v>0</v>
      </c>
      <c r="Q3391">
        <v>0</v>
      </c>
    </row>
    <row r="3392" spans="1:17" x14ac:dyDescent="0.2">
      <c r="A3392" t="s">
        <v>21130</v>
      </c>
      <c r="B3392" t="s">
        <v>86</v>
      </c>
      <c r="C3392" t="s">
        <v>167</v>
      </c>
      <c r="D3392" t="s">
        <v>17754</v>
      </c>
      <c r="E3392" t="s">
        <v>81</v>
      </c>
      <c r="F3392" t="s">
        <v>17734</v>
      </c>
      <c r="G3392">
        <v>2</v>
      </c>
      <c r="H3392">
        <v>0</v>
      </c>
      <c r="I3392">
        <v>0</v>
      </c>
      <c r="J3392">
        <v>0</v>
      </c>
      <c r="K3392">
        <v>0</v>
      </c>
      <c r="L3392">
        <v>0</v>
      </c>
      <c r="M3392">
        <v>0</v>
      </c>
      <c r="N3392">
        <v>0</v>
      </c>
      <c r="O3392">
        <v>0</v>
      </c>
      <c r="P3392">
        <v>0</v>
      </c>
      <c r="Q3392">
        <v>0</v>
      </c>
    </row>
    <row r="3393" spans="1:17" x14ac:dyDescent="0.2">
      <c r="A3393" t="s">
        <v>21131</v>
      </c>
      <c r="B3393" t="s">
        <v>86</v>
      </c>
      <c r="C3393" t="s">
        <v>168</v>
      </c>
      <c r="D3393" t="s">
        <v>17768</v>
      </c>
      <c r="E3393" t="s">
        <v>81</v>
      </c>
      <c r="F3393" t="s">
        <v>17734</v>
      </c>
      <c r="G3393">
        <v>2</v>
      </c>
      <c r="H3393">
        <v>0</v>
      </c>
      <c r="I3393">
        <v>0</v>
      </c>
      <c r="J3393">
        <v>0</v>
      </c>
      <c r="K3393">
        <v>0</v>
      </c>
      <c r="L3393">
        <v>0</v>
      </c>
      <c r="M3393">
        <v>0</v>
      </c>
      <c r="N3393">
        <v>0</v>
      </c>
      <c r="O3393">
        <v>0</v>
      </c>
      <c r="P3393">
        <v>0</v>
      </c>
      <c r="Q3393">
        <v>0</v>
      </c>
    </row>
    <row r="3394" spans="1:17" x14ac:dyDescent="0.2">
      <c r="A3394" t="s">
        <v>21132</v>
      </c>
      <c r="B3394" t="s">
        <v>86</v>
      </c>
      <c r="C3394" t="s">
        <v>168</v>
      </c>
      <c r="D3394" t="s">
        <v>17736</v>
      </c>
      <c r="E3394" t="s">
        <v>83</v>
      </c>
      <c r="F3394" t="s">
        <v>4929</v>
      </c>
      <c r="G3394">
        <v>0</v>
      </c>
      <c r="H3394">
        <v>6</v>
      </c>
      <c r="I3394">
        <v>0</v>
      </c>
      <c r="J3394">
        <v>6</v>
      </c>
      <c r="K3394">
        <v>0</v>
      </c>
      <c r="L3394">
        <v>0</v>
      </c>
      <c r="M3394">
        <v>0</v>
      </c>
      <c r="N3394">
        <v>0</v>
      </c>
      <c r="O3394">
        <v>0</v>
      </c>
      <c r="P3394">
        <v>0</v>
      </c>
      <c r="Q3394">
        <v>0</v>
      </c>
    </row>
    <row r="3395" spans="1:17" x14ac:dyDescent="0.2">
      <c r="A3395" t="s">
        <v>21133</v>
      </c>
      <c r="B3395" t="s">
        <v>86</v>
      </c>
      <c r="C3395" t="s">
        <v>168</v>
      </c>
      <c r="D3395" t="s">
        <v>17736</v>
      </c>
      <c r="E3395" t="s">
        <v>83</v>
      </c>
      <c r="F3395" t="s">
        <v>4931</v>
      </c>
      <c r="G3395">
        <v>0</v>
      </c>
      <c r="H3395">
        <v>6</v>
      </c>
      <c r="I3395">
        <v>0</v>
      </c>
      <c r="J3395">
        <v>6</v>
      </c>
      <c r="K3395">
        <v>0</v>
      </c>
      <c r="L3395">
        <v>0</v>
      </c>
      <c r="M3395">
        <v>0</v>
      </c>
      <c r="N3395">
        <v>0</v>
      </c>
      <c r="O3395">
        <v>0</v>
      </c>
      <c r="P3395">
        <v>0</v>
      </c>
      <c r="Q3395">
        <v>0</v>
      </c>
    </row>
    <row r="3396" spans="1:17" x14ac:dyDescent="0.2">
      <c r="A3396" t="s">
        <v>21134</v>
      </c>
      <c r="B3396" t="s">
        <v>86</v>
      </c>
      <c r="C3396" t="s">
        <v>168</v>
      </c>
      <c r="D3396" t="s">
        <v>17736</v>
      </c>
      <c r="E3396" t="s">
        <v>83</v>
      </c>
      <c r="F3396" t="s">
        <v>4933</v>
      </c>
      <c r="G3396">
        <v>0</v>
      </c>
      <c r="H3396">
        <v>0</v>
      </c>
      <c r="I3396">
        <v>0</v>
      </c>
      <c r="J3396">
        <v>0</v>
      </c>
      <c r="K3396">
        <v>0</v>
      </c>
      <c r="L3396">
        <v>0</v>
      </c>
      <c r="M3396">
        <v>6</v>
      </c>
      <c r="N3396">
        <v>0</v>
      </c>
      <c r="O3396">
        <v>0</v>
      </c>
      <c r="P3396">
        <v>0</v>
      </c>
      <c r="Q3396">
        <v>0</v>
      </c>
    </row>
    <row r="3397" spans="1:17" x14ac:dyDescent="0.2">
      <c r="A3397" t="s">
        <v>21135</v>
      </c>
      <c r="B3397" t="s">
        <v>86</v>
      </c>
      <c r="C3397" t="s">
        <v>168</v>
      </c>
      <c r="D3397" t="s">
        <v>17736</v>
      </c>
      <c r="E3397" t="s">
        <v>83</v>
      </c>
      <c r="F3397" t="s">
        <v>4935</v>
      </c>
      <c r="G3397">
        <v>0</v>
      </c>
      <c r="H3397">
        <v>6</v>
      </c>
      <c r="I3397">
        <v>0</v>
      </c>
      <c r="J3397">
        <v>6</v>
      </c>
      <c r="K3397">
        <v>0</v>
      </c>
      <c r="L3397">
        <v>0</v>
      </c>
      <c r="M3397">
        <v>0</v>
      </c>
      <c r="N3397">
        <v>0</v>
      </c>
      <c r="O3397">
        <v>0</v>
      </c>
      <c r="P3397">
        <v>0</v>
      </c>
      <c r="Q3397">
        <v>0</v>
      </c>
    </row>
    <row r="3398" spans="1:17" x14ac:dyDescent="0.2">
      <c r="A3398" t="s">
        <v>21136</v>
      </c>
      <c r="B3398" t="s">
        <v>86</v>
      </c>
      <c r="C3398" t="s">
        <v>168</v>
      </c>
      <c r="D3398" t="s">
        <v>17736</v>
      </c>
      <c r="E3398" t="s">
        <v>83</v>
      </c>
      <c r="F3398" t="s">
        <v>4937</v>
      </c>
      <c r="G3398">
        <v>0</v>
      </c>
      <c r="H3398">
        <v>6</v>
      </c>
      <c r="I3398">
        <v>0</v>
      </c>
      <c r="J3398">
        <v>6</v>
      </c>
      <c r="K3398">
        <v>0</v>
      </c>
      <c r="L3398">
        <v>0</v>
      </c>
      <c r="M3398">
        <v>0</v>
      </c>
      <c r="N3398">
        <v>0</v>
      </c>
      <c r="O3398">
        <v>0</v>
      </c>
      <c r="P3398">
        <v>0</v>
      </c>
      <c r="Q3398">
        <v>0</v>
      </c>
    </row>
    <row r="3399" spans="1:17" x14ac:dyDescent="0.2">
      <c r="A3399" t="s">
        <v>21137</v>
      </c>
      <c r="B3399" t="s">
        <v>86</v>
      </c>
      <c r="C3399" t="s">
        <v>168</v>
      </c>
      <c r="D3399" t="s">
        <v>17736</v>
      </c>
      <c r="E3399" t="s">
        <v>83</v>
      </c>
      <c r="F3399" t="s">
        <v>4939</v>
      </c>
      <c r="G3399">
        <v>0</v>
      </c>
      <c r="H3399">
        <v>0</v>
      </c>
      <c r="I3399">
        <v>0</v>
      </c>
      <c r="J3399">
        <v>0</v>
      </c>
      <c r="K3399">
        <v>0</v>
      </c>
      <c r="L3399">
        <v>0</v>
      </c>
      <c r="M3399">
        <v>6</v>
      </c>
      <c r="N3399">
        <v>0</v>
      </c>
      <c r="O3399">
        <v>0</v>
      </c>
      <c r="P3399">
        <v>0</v>
      </c>
      <c r="Q3399">
        <v>0</v>
      </c>
    </row>
    <row r="3400" spans="1:17" x14ac:dyDescent="0.2">
      <c r="A3400" t="s">
        <v>21138</v>
      </c>
      <c r="B3400" t="s">
        <v>86</v>
      </c>
      <c r="C3400" t="s">
        <v>168</v>
      </c>
      <c r="D3400" t="s">
        <v>17736</v>
      </c>
      <c r="E3400" t="s">
        <v>83</v>
      </c>
      <c r="F3400" t="s">
        <v>4941</v>
      </c>
      <c r="G3400">
        <v>0</v>
      </c>
      <c r="H3400">
        <v>6</v>
      </c>
      <c r="I3400">
        <v>0</v>
      </c>
      <c r="J3400">
        <v>6</v>
      </c>
      <c r="K3400">
        <v>0</v>
      </c>
      <c r="L3400">
        <v>0</v>
      </c>
      <c r="M3400">
        <v>0</v>
      </c>
      <c r="N3400">
        <v>0</v>
      </c>
      <c r="O3400">
        <v>0</v>
      </c>
      <c r="P3400">
        <v>0</v>
      </c>
      <c r="Q3400">
        <v>0</v>
      </c>
    </row>
    <row r="3401" spans="1:17" x14ac:dyDescent="0.2">
      <c r="A3401" t="s">
        <v>21139</v>
      </c>
      <c r="B3401" t="s">
        <v>86</v>
      </c>
      <c r="C3401" t="s">
        <v>168</v>
      </c>
      <c r="D3401" t="s">
        <v>17736</v>
      </c>
      <c r="E3401" t="s">
        <v>83</v>
      </c>
      <c r="F3401" t="s">
        <v>4943</v>
      </c>
      <c r="G3401">
        <v>0</v>
      </c>
      <c r="H3401">
        <v>0</v>
      </c>
      <c r="I3401">
        <v>0</v>
      </c>
      <c r="J3401">
        <v>0</v>
      </c>
      <c r="K3401">
        <v>0</v>
      </c>
      <c r="L3401">
        <v>0</v>
      </c>
      <c r="M3401">
        <v>6</v>
      </c>
      <c r="N3401">
        <v>0</v>
      </c>
      <c r="O3401">
        <v>0</v>
      </c>
      <c r="P3401">
        <v>0</v>
      </c>
      <c r="Q3401">
        <v>0</v>
      </c>
    </row>
    <row r="3402" spans="1:17" x14ac:dyDescent="0.2">
      <c r="A3402" t="s">
        <v>21140</v>
      </c>
      <c r="B3402" t="s">
        <v>86</v>
      </c>
      <c r="C3402" t="s">
        <v>168</v>
      </c>
      <c r="D3402" t="s">
        <v>17736</v>
      </c>
      <c r="E3402" t="s">
        <v>83</v>
      </c>
      <c r="F3402" t="s">
        <v>4925</v>
      </c>
      <c r="G3402">
        <v>0</v>
      </c>
      <c r="H3402">
        <v>0</v>
      </c>
      <c r="I3402">
        <v>0</v>
      </c>
      <c r="J3402">
        <v>0</v>
      </c>
      <c r="K3402">
        <v>0</v>
      </c>
      <c r="L3402">
        <v>0</v>
      </c>
      <c r="M3402">
        <v>0</v>
      </c>
      <c r="N3402">
        <v>3</v>
      </c>
      <c r="O3402">
        <v>3</v>
      </c>
      <c r="P3402">
        <v>0</v>
      </c>
      <c r="Q3402">
        <v>0</v>
      </c>
    </row>
    <row r="3403" spans="1:17" x14ac:dyDescent="0.2">
      <c r="A3403" t="s">
        <v>21141</v>
      </c>
      <c r="B3403" t="s">
        <v>86</v>
      </c>
      <c r="C3403" t="s">
        <v>168</v>
      </c>
      <c r="D3403" t="s">
        <v>17736</v>
      </c>
      <c r="E3403" t="s">
        <v>83</v>
      </c>
      <c r="F3403" t="s">
        <v>4927</v>
      </c>
      <c r="G3403">
        <v>0</v>
      </c>
      <c r="H3403">
        <v>0</v>
      </c>
      <c r="I3403">
        <v>0</v>
      </c>
      <c r="J3403">
        <v>0</v>
      </c>
      <c r="K3403">
        <v>0</v>
      </c>
      <c r="L3403">
        <v>0</v>
      </c>
      <c r="M3403">
        <v>0</v>
      </c>
      <c r="N3403">
        <v>2</v>
      </c>
      <c r="O3403">
        <v>2</v>
      </c>
      <c r="P3403">
        <v>0</v>
      </c>
      <c r="Q3403">
        <v>0</v>
      </c>
    </row>
    <row r="3404" spans="1:17" x14ac:dyDescent="0.2">
      <c r="A3404" t="s">
        <v>21142</v>
      </c>
      <c r="B3404" t="s">
        <v>86</v>
      </c>
      <c r="C3404" t="s">
        <v>168</v>
      </c>
      <c r="D3404" t="s">
        <v>17736</v>
      </c>
      <c r="E3404" t="s">
        <v>83</v>
      </c>
      <c r="F3404" t="s">
        <v>17734</v>
      </c>
      <c r="G3404">
        <v>6</v>
      </c>
      <c r="H3404">
        <v>0</v>
      </c>
      <c r="I3404">
        <v>0</v>
      </c>
      <c r="J3404">
        <v>0</v>
      </c>
      <c r="K3404">
        <v>0</v>
      </c>
      <c r="L3404">
        <v>0</v>
      </c>
      <c r="M3404">
        <v>0</v>
      </c>
      <c r="N3404">
        <v>0</v>
      </c>
      <c r="O3404">
        <v>0</v>
      </c>
      <c r="P3404">
        <v>0</v>
      </c>
      <c r="Q3404">
        <v>0</v>
      </c>
    </row>
    <row r="3405" spans="1:17" x14ac:dyDescent="0.2">
      <c r="A3405" t="s">
        <v>21143</v>
      </c>
      <c r="B3405" t="s">
        <v>86</v>
      </c>
      <c r="C3405" t="s">
        <v>168</v>
      </c>
      <c r="D3405" t="s">
        <v>17736</v>
      </c>
      <c r="E3405" t="s">
        <v>81</v>
      </c>
      <c r="F3405" t="s">
        <v>4929</v>
      </c>
      <c r="G3405">
        <v>0</v>
      </c>
      <c r="H3405">
        <v>10</v>
      </c>
      <c r="I3405">
        <v>2</v>
      </c>
      <c r="J3405">
        <v>7</v>
      </c>
      <c r="K3405">
        <v>1</v>
      </c>
      <c r="L3405">
        <v>0</v>
      </c>
      <c r="M3405">
        <v>0</v>
      </c>
      <c r="N3405">
        <v>0</v>
      </c>
      <c r="O3405">
        <v>0</v>
      </c>
      <c r="P3405">
        <v>0</v>
      </c>
      <c r="Q3405">
        <v>0</v>
      </c>
    </row>
    <row r="3406" spans="1:17" x14ac:dyDescent="0.2">
      <c r="A3406" t="s">
        <v>21144</v>
      </c>
      <c r="B3406" t="s">
        <v>86</v>
      </c>
      <c r="C3406" t="s">
        <v>168</v>
      </c>
      <c r="D3406" t="s">
        <v>17736</v>
      </c>
      <c r="E3406" t="s">
        <v>81</v>
      </c>
      <c r="F3406" t="s">
        <v>4931</v>
      </c>
      <c r="G3406">
        <v>0</v>
      </c>
      <c r="H3406">
        <v>10</v>
      </c>
      <c r="I3406">
        <v>2</v>
      </c>
      <c r="J3406">
        <v>7</v>
      </c>
      <c r="K3406">
        <v>1</v>
      </c>
      <c r="L3406">
        <v>0</v>
      </c>
      <c r="M3406">
        <v>0</v>
      </c>
      <c r="N3406">
        <v>0</v>
      </c>
      <c r="O3406">
        <v>0</v>
      </c>
      <c r="P3406">
        <v>0</v>
      </c>
      <c r="Q3406">
        <v>0</v>
      </c>
    </row>
    <row r="3407" spans="1:17" x14ac:dyDescent="0.2">
      <c r="A3407" t="s">
        <v>21145</v>
      </c>
      <c r="B3407" t="s">
        <v>86</v>
      </c>
      <c r="C3407" t="s">
        <v>168</v>
      </c>
      <c r="D3407" t="s">
        <v>17736</v>
      </c>
      <c r="E3407" t="s">
        <v>81</v>
      </c>
      <c r="F3407" t="s">
        <v>4933</v>
      </c>
      <c r="G3407">
        <v>0</v>
      </c>
      <c r="H3407">
        <v>0</v>
      </c>
      <c r="I3407">
        <v>0</v>
      </c>
      <c r="J3407">
        <v>0</v>
      </c>
      <c r="K3407">
        <v>0</v>
      </c>
      <c r="L3407">
        <v>0</v>
      </c>
      <c r="M3407">
        <v>10</v>
      </c>
      <c r="N3407">
        <v>0</v>
      </c>
      <c r="O3407">
        <v>0</v>
      </c>
      <c r="P3407">
        <v>0</v>
      </c>
      <c r="Q3407">
        <v>0</v>
      </c>
    </row>
    <row r="3408" spans="1:17" x14ac:dyDescent="0.2">
      <c r="A3408" t="s">
        <v>21146</v>
      </c>
      <c r="B3408" t="s">
        <v>86</v>
      </c>
      <c r="C3408" t="s">
        <v>168</v>
      </c>
      <c r="D3408" t="s">
        <v>17736</v>
      </c>
      <c r="E3408" t="s">
        <v>81</v>
      </c>
      <c r="F3408" t="s">
        <v>4935</v>
      </c>
      <c r="G3408">
        <v>0</v>
      </c>
      <c r="H3408">
        <v>10</v>
      </c>
      <c r="I3408">
        <v>2</v>
      </c>
      <c r="J3408">
        <v>7</v>
      </c>
      <c r="K3408">
        <v>1</v>
      </c>
      <c r="L3408">
        <v>0</v>
      </c>
      <c r="M3408">
        <v>0</v>
      </c>
      <c r="N3408">
        <v>0</v>
      </c>
      <c r="O3408">
        <v>0</v>
      </c>
      <c r="P3408">
        <v>0</v>
      </c>
      <c r="Q3408">
        <v>0</v>
      </c>
    </row>
    <row r="3409" spans="1:17" x14ac:dyDescent="0.2">
      <c r="A3409" t="s">
        <v>21147</v>
      </c>
      <c r="B3409" t="s">
        <v>86</v>
      </c>
      <c r="C3409" t="s">
        <v>168</v>
      </c>
      <c r="D3409" t="s">
        <v>17736</v>
      </c>
      <c r="E3409" t="s">
        <v>81</v>
      </c>
      <c r="F3409" t="s">
        <v>4937</v>
      </c>
      <c r="G3409">
        <v>0</v>
      </c>
      <c r="H3409">
        <v>10</v>
      </c>
      <c r="I3409">
        <v>2</v>
      </c>
      <c r="J3409">
        <v>7</v>
      </c>
      <c r="K3409">
        <v>1</v>
      </c>
      <c r="L3409">
        <v>0</v>
      </c>
      <c r="M3409">
        <v>0</v>
      </c>
      <c r="N3409">
        <v>0</v>
      </c>
      <c r="O3409">
        <v>0</v>
      </c>
      <c r="P3409">
        <v>0</v>
      </c>
      <c r="Q3409">
        <v>0</v>
      </c>
    </row>
    <row r="3410" spans="1:17" x14ac:dyDescent="0.2">
      <c r="A3410" t="s">
        <v>21148</v>
      </c>
      <c r="B3410" t="s">
        <v>86</v>
      </c>
      <c r="C3410" t="s">
        <v>168</v>
      </c>
      <c r="D3410" t="s">
        <v>17736</v>
      </c>
      <c r="E3410" t="s">
        <v>81</v>
      </c>
      <c r="F3410" t="s">
        <v>4939</v>
      </c>
      <c r="G3410">
        <v>0</v>
      </c>
      <c r="H3410">
        <v>0</v>
      </c>
      <c r="I3410">
        <v>0</v>
      </c>
      <c r="J3410">
        <v>0</v>
      </c>
      <c r="K3410">
        <v>0</v>
      </c>
      <c r="L3410">
        <v>0</v>
      </c>
      <c r="M3410">
        <v>10</v>
      </c>
      <c r="N3410">
        <v>0</v>
      </c>
      <c r="O3410">
        <v>0</v>
      </c>
      <c r="P3410">
        <v>0</v>
      </c>
      <c r="Q3410">
        <v>0</v>
      </c>
    </row>
    <row r="3411" spans="1:17" x14ac:dyDescent="0.2">
      <c r="A3411" t="s">
        <v>21149</v>
      </c>
      <c r="B3411" t="s">
        <v>86</v>
      </c>
      <c r="C3411" t="s">
        <v>168</v>
      </c>
      <c r="D3411" t="s">
        <v>17736</v>
      </c>
      <c r="E3411" t="s">
        <v>81</v>
      </c>
      <c r="F3411" t="s">
        <v>4941</v>
      </c>
      <c r="G3411">
        <v>0</v>
      </c>
      <c r="H3411">
        <v>10</v>
      </c>
      <c r="I3411">
        <v>2</v>
      </c>
      <c r="J3411">
        <v>7</v>
      </c>
      <c r="K3411">
        <v>1</v>
      </c>
      <c r="L3411">
        <v>0</v>
      </c>
      <c r="M3411">
        <v>0</v>
      </c>
      <c r="N3411">
        <v>0</v>
      </c>
      <c r="O3411">
        <v>0</v>
      </c>
      <c r="P3411">
        <v>0</v>
      </c>
      <c r="Q3411">
        <v>0</v>
      </c>
    </row>
    <row r="3412" spans="1:17" x14ac:dyDescent="0.2">
      <c r="A3412" t="s">
        <v>21150</v>
      </c>
      <c r="B3412" t="s">
        <v>86</v>
      </c>
      <c r="C3412" t="s">
        <v>168</v>
      </c>
      <c r="D3412" t="s">
        <v>17736</v>
      </c>
      <c r="E3412" t="s">
        <v>81</v>
      </c>
      <c r="F3412" t="s">
        <v>4943</v>
      </c>
      <c r="G3412">
        <v>0</v>
      </c>
      <c r="H3412">
        <v>0</v>
      </c>
      <c r="I3412">
        <v>0</v>
      </c>
      <c r="J3412">
        <v>0</v>
      </c>
      <c r="K3412">
        <v>0</v>
      </c>
      <c r="L3412">
        <v>0</v>
      </c>
      <c r="M3412">
        <v>10</v>
      </c>
      <c r="N3412">
        <v>0</v>
      </c>
      <c r="O3412">
        <v>0</v>
      </c>
      <c r="P3412">
        <v>0</v>
      </c>
      <c r="Q3412">
        <v>0</v>
      </c>
    </row>
    <row r="3413" spans="1:17" x14ac:dyDescent="0.2">
      <c r="A3413" t="s">
        <v>21151</v>
      </c>
      <c r="B3413" t="s">
        <v>86</v>
      </c>
      <c r="C3413" t="s">
        <v>227</v>
      </c>
      <c r="D3413" t="s">
        <v>17736</v>
      </c>
      <c r="E3413" t="s">
        <v>81</v>
      </c>
      <c r="F3413" t="s">
        <v>4937</v>
      </c>
      <c r="G3413">
        <v>0</v>
      </c>
      <c r="H3413">
        <v>34</v>
      </c>
      <c r="I3413">
        <v>3</v>
      </c>
      <c r="J3413">
        <v>30</v>
      </c>
      <c r="K3413">
        <v>1</v>
      </c>
      <c r="L3413">
        <v>0</v>
      </c>
      <c r="M3413">
        <v>0</v>
      </c>
      <c r="N3413">
        <v>0</v>
      </c>
      <c r="O3413">
        <v>0</v>
      </c>
      <c r="P3413">
        <v>0</v>
      </c>
      <c r="Q3413">
        <v>0</v>
      </c>
    </row>
    <row r="3414" spans="1:17" x14ac:dyDescent="0.2">
      <c r="A3414" t="s">
        <v>21152</v>
      </c>
      <c r="B3414" t="s">
        <v>86</v>
      </c>
      <c r="C3414" t="s">
        <v>227</v>
      </c>
      <c r="D3414" t="s">
        <v>17736</v>
      </c>
      <c r="E3414" t="s">
        <v>81</v>
      </c>
      <c r="F3414" t="s">
        <v>4939</v>
      </c>
      <c r="G3414">
        <v>0</v>
      </c>
      <c r="H3414">
        <v>0</v>
      </c>
      <c r="I3414">
        <v>0</v>
      </c>
      <c r="J3414">
        <v>0</v>
      </c>
      <c r="K3414">
        <v>0</v>
      </c>
      <c r="L3414">
        <v>0</v>
      </c>
      <c r="M3414">
        <v>34</v>
      </c>
      <c r="N3414">
        <v>0</v>
      </c>
      <c r="O3414">
        <v>0</v>
      </c>
      <c r="P3414">
        <v>0</v>
      </c>
      <c r="Q3414">
        <v>0</v>
      </c>
    </row>
    <row r="3415" spans="1:17" x14ac:dyDescent="0.2">
      <c r="A3415" t="s">
        <v>21153</v>
      </c>
      <c r="B3415" t="s">
        <v>86</v>
      </c>
      <c r="C3415" t="s">
        <v>227</v>
      </c>
      <c r="D3415" t="s">
        <v>17736</v>
      </c>
      <c r="E3415" t="s">
        <v>81</v>
      </c>
      <c r="F3415" t="s">
        <v>4941</v>
      </c>
      <c r="G3415">
        <v>0</v>
      </c>
      <c r="H3415">
        <v>34</v>
      </c>
      <c r="I3415">
        <v>2</v>
      </c>
      <c r="J3415">
        <v>31</v>
      </c>
      <c r="K3415">
        <v>1</v>
      </c>
      <c r="L3415">
        <v>0</v>
      </c>
      <c r="M3415">
        <v>0</v>
      </c>
      <c r="N3415">
        <v>0</v>
      </c>
      <c r="O3415">
        <v>0</v>
      </c>
      <c r="P3415">
        <v>0</v>
      </c>
      <c r="Q3415">
        <v>0</v>
      </c>
    </row>
    <row r="3416" spans="1:17" x14ac:dyDescent="0.2">
      <c r="A3416" t="s">
        <v>21154</v>
      </c>
      <c r="B3416" t="s">
        <v>86</v>
      </c>
      <c r="C3416" t="s">
        <v>227</v>
      </c>
      <c r="D3416" t="s">
        <v>17736</v>
      </c>
      <c r="E3416" t="s">
        <v>81</v>
      </c>
      <c r="F3416" t="s">
        <v>4943</v>
      </c>
      <c r="G3416">
        <v>0</v>
      </c>
      <c r="H3416">
        <v>0</v>
      </c>
      <c r="I3416">
        <v>0</v>
      </c>
      <c r="J3416">
        <v>0</v>
      </c>
      <c r="K3416">
        <v>0</v>
      </c>
      <c r="L3416">
        <v>0</v>
      </c>
      <c r="M3416">
        <v>34</v>
      </c>
      <c r="N3416">
        <v>0</v>
      </c>
      <c r="O3416">
        <v>0</v>
      </c>
      <c r="P3416">
        <v>0</v>
      </c>
      <c r="Q3416">
        <v>0</v>
      </c>
    </row>
    <row r="3417" spans="1:17" x14ac:dyDescent="0.2">
      <c r="A3417" t="s">
        <v>21155</v>
      </c>
      <c r="B3417" t="s">
        <v>86</v>
      </c>
      <c r="C3417" t="s">
        <v>227</v>
      </c>
      <c r="D3417" t="s">
        <v>17736</v>
      </c>
      <c r="E3417" t="s">
        <v>81</v>
      </c>
      <c r="F3417" t="s">
        <v>4925</v>
      </c>
      <c r="G3417">
        <v>0</v>
      </c>
      <c r="H3417">
        <v>0</v>
      </c>
      <c r="I3417">
        <v>0</v>
      </c>
      <c r="J3417">
        <v>0</v>
      </c>
      <c r="K3417">
        <v>0</v>
      </c>
      <c r="L3417">
        <v>0</v>
      </c>
      <c r="M3417">
        <v>0</v>
      </c>
      <c r="N3417">
        <v>28</v>
      </c>
      <c r="O3417">
        <v>28</v>
      </c>
      <c r="P3417">
        <v>0</v>
      </c>
      <c r="Q3417">
        <v>0</v>
      </c>
    </row>
    <row r="3418" spans="1:17" x14ac:dyDescent="0.2">
      <c r="A3418" t="s">
        <v>21156</v>
      </c>
      <c r="B3418" t="s">
        <v>86</v>
      </c>
      <c r="C3418" t="s">
        <v>227</v>
      </c>
      <c r="D3418" t="s">
        <v>17736</v>
      </c>
      <c r="E3418" t="s">
        <v>81</v>
      </c>
      <c r="F3418" t="s">
        <v>4927</v>
      </c>
      <c r="G3418">
        <v>0</v>
      </c>
      <c r="H3418">
        <v>0</v>
      </c>
      <c r="I3418">
        <v>0</v>
      </c>
      <c r="J3418">
        <v>0</v>
      </c>
      <c r="K3418">
        <v>0</v>
      </c>
      <c r="L3418">
        <v>0</v>
      </c>
      <c r="M3418">
        <v>0</v>
      </c>
      <c r="N3418">
        <v>24</v>
      </c>
      <c r="O3418">
        <v>24</v>
      </c>
      <c r="P3418">
        <v>0</v>
      </c>
      <c r="Q3418">
        <v>0</v>
      </c>
    </row>
    <row r="3419" spans="1:17" x14ac:dyDescent="0.2">
      <c r="A3419" t="s">
        <v>21157</v>
      </c>
      <c r="B3419" t="s">
        <v>86</v>
      </c>
      <c r="C3419" t="s">
        <v>227</v>
      </c>
      <c r="D3419" t="s">
        <v>17736</v>
      </c>
      <c r="E3419" t="s">
        <v>81</v>
      </c>
      <c r="F3419" t="s">
        <v>17734</v>
      </c>
      <c r="G3419">
        <v>34</v>
      </c>
      <c r="H3419">
        <v>0</v>
      </c>
      <c r="I3419">
        <v>0</v>
      </c>
      <c r="J3419">
        <v>0</v>
      </c>
      <c r="K3419">
        <v>0</v>
      </c>
      <c r="L3419">
        <v>0</v>
      </c>
      <c r="M3419">
        <v>0</v>
      </c>
      <c r="N3419">
        <v>0</v>
      </c>
      <c r="O3419">
        <v>0</v>
      </c>
      <c r="P3419">
        <v>0</v>
      </c>
      <c r="Q3419">
        <v>0</v>
      </c>
    </row>
    <row r="3420" spans="1:17" x14ac:dyDescent="0.2">
      <c r="A3420" t="s">
        <v>21158</v>
      </c>
      <c r="B3420" t="s">
        <v>86</v>
      </c>
      <c r="C3420" t="s">
        <v>227</v>
      </c>
      <c r="D3420" t="s">
        <v>17748</v>
      </c>
      <c r="E3420" t="s">
        <v>83</v>
      </c>
      <c r="F3420" t="s">
        <v>17749</v>
      </c>
      <c r="G3420">
        <v>0</v>
      </c>
      <c r="H3420">
        <v>0</v>
      </c>
      <c r="I3420">
        <v>0</v>
      </c>
      <c r="J3420">
        <v>0</v>
      </c>
      <c r="K3420">
        <v>0</v>
      </c>
      <c r="L3420">
        <v>0</v>
      </c>
      <c r="M3420">
        <v>0</v>
      </c>
      <c r="N3420">
        <v>3</v>
      </c>
      <c r="O3420">
        <v>3</v>
      </c>
      <c r="P3420">
        <v>0</v>
      </c>
      <c r="Q3420">
        <v>0</v>
      </c>
    </row>
    <row r="3421" spans="1:17" x14ac:dyDescent="0.2">
      <c r="A3421" t="s">
        <v>21159</v>
      </c>
      <c r="B3421" t="s">
        <v>86</v>
      </c>
      <c r="C3421" t="s">
        <v>227</v>
      </c>
      <c r="D3421" t="s">
        <v>17748</v>
      </c>
      <c r="E3421" t="s">
        <v>83</v>
      </c>
      <c r="F3421" t="s">
        <v>17734</v>
      </c>
      <c r="G3421">
        <v>3</v>
      </c>
      <c r="H3421">
        <v>0</v>
      </c>
      <c r="I3421">
        <v>0</v>
      </c>
      <c r="J3421">
        <v>0</v>
      </c>
      <c r="K3421">
        <v>0</v>
      </c>
      <c r="L3421">
        <v>0</v>
      </c>
      <c r="M3421">
        <v>0</v>
      </c>
      <c r="N3421">
        <v>0</v>
      </c>
      <c r="O3421">
        <v>0</v>
      </c>
      <c r="P3421">
        <v>0</v>
      </c>
      <c r="Q3421">
        <v>0</v>
      </c>
    </row>
    <row r="3422" spans="1:17" x14ac:dyDescent="0.2">
      <c r="A3422" t="s">
        <v>21160</v>
      </c>
      <c r="B3422" t="s">
        <v>86</v>
      </c>
      <c r="C3422" t="s">
        <v>227</v>
      </c>
      <c r="D3422" t="s">
        <v>17748</v>
      </c>
      <c r="E3422" t="s">
        <v>81</v>
      </c>
      <c r="F3422" t="s">
        <v>17749</v>
      </c>
      <c r="G3422">
        <v>0</v>
      </c>
      <c r="H3422">
        <v>0</v>
      </c>
      <c r="I3422">
        <v>0</v>
      </c>
      <c r="J3422">
        <v>0</v>
      </c>
      <c r="K3422">
        <v>0</v>
      </c>
      <c r="L3422">
        <v>0</v>
      </c>
      <c r="M3422">
        <v>0</v>
      </c>
      <c r="N3422">
        <v>2</v>
      </c>
      <c r="O3422">
        <v>1</v>
      </c>
      <c r="P3422">
        <v>0</v>
      </c>
      <c r="Q3422">
        <v>1</v>
      </c>
    </row>
    <row r="3423" spans="1:17" x14ac:dyDescent="0.2">
      <c r="A3423" t="s">
        <v>21161</v>
      </c>
      <c r="B3423" t="s">
        <v>86</v>
      </c>
      <c r="C3423" t="s">
        <v>227</v>
      </c>
      <c r="D3423" t="s">
        <v>17748</v>
      </c>
      <c r="E3423" t="s">
        <v>81</v>
      </c>
      <c r="F3423" t="s">
        <v>17734</v>
      </c>
      <c r="G3423">
        <v>2</v>
      </c>
      <c r="H3423">
        <v>0</v>
      </c>
      <c r="I3423">
        <v>0</v>
      </c>
      <c r="J3423">
        <v>0</v>
      </c>
      <c r="K3423">
        <v>0</v>
      </c>
      <c r="L3423">
        <v>0</v>
      </c>
      <c r="M3423">
        <v>0</v>
      </c>
      <c r="N3423">
        <v>0</v>
      </c>
      <c r="O3423">
        <v>0</v>
      </c>
      <c r="P3423">
        <v>0</v>
      </c>
      <c r="Q3423">
        <v>0</v>
      </c>
    </row>
    <row r="3424" spans="1:17" x14ac:dyDescent="0.2">
      <c r="A3424" t="s">
        <v>21162</v>
      </c>
      <c r="B3424" t="s">
        <v>86</v>
      </c>
      <c r="C3424" t="s">
        <v>227</v>
      </c>
      <c r="D3424" t="s">
        <v>17754</v>
      </c>
      <c r="E3424" t="s">
        <v>83</v>
      </c>
      <c r="F3424" t="s">
        <v>17734</v>
      </c>
      <c r="G3424">
        <v>2</v>
      </c>
      <c r="H3424">
        <v>0</v>
      </c>
      <c r="I3424">
        <v>0</v>
      </c>
      <c r="J3424">
        <v>0</v>
      </c>
      <c r="K3424">
        <v>0</v>
      </c>
      <c r="L3424">
        <v>0</v>
      </c>
      <c r="M3424">
        <v>0</v>
      </c>
      <c r="N3424">
        <v>0</v>
      </c>
      <c r="O3424">
        <v>0</v>
      </c>
      <c r="P3424">
        <v>0</v>
      </c>
      <c r="Q3424">
        <v>0</v>
      </c>
    </row>
    <row r="3425" spans="1:17" x14ac:dyDescent="0.2">
      <c r="A3425" t="s">
        <v>21163</v>
      </c>
      <c r="B3425" t="s">
        <v>86</v>
      </c>
      <c r="C3425" t="s">
        <v>227</v>
      </c>
      <c r="D3425" t="s">
        <v>17754</v>
      </c>
      <c r="E3425" t="s">
        <v>81</v>
      </c>
      <c r="F3425" t="s">
        <v>17734</v>
      </c>
      <c r="G3425">
        <v>4</v>
      </c>
      <c r="H3425">
        <v>0</v>
      </c>
      <c r="I3425">
        <v>0</v>
      </c>
      <c r="J3425">
        <v>0</v>
      </c>
      <c r="K3425">
        <v>0</v>
      </c>
      <c r="L3425">
        <v>0</v>
      </c>
      <c r="M3425">
        <v>0</v>
      </c>
      <c r="N3425">
        <v>0</v>
      </c>
      <c r="O3425">
        <v>0</v>
      </c>
      <c r="P3425">
        <v>0</v>
      </c>
      <c r="Q3425">
        <v>0</v>
      </c>
    </row>
    <row r="3426" spans="1:17" x14ac:dyDescent="0.2">
      <c r="A3426" t="s">
        <v>21164</v>
      </c>
      <c r="B3426" t="s">
        <v>86</v>
      </c>
      <c r="C3426" t="s">
        <v>228</v>
      </c>
      <c r="D3426" t="s">
        <v>17768</v>
      </c>
      <c r="E3426" t="s">
        <v>81</v>
      </c>
      <c r="F3426" t="s">
        <v>17734</v>
      </c>
      <c r="G3426">
        <v>1</v>
      </c>
      <c r="H3426">
        <v>0</v>
      </c>
      <c r="I3426">
        <v>0</v>
      </c>
      <c r="J3426">
        <v>0</v>
      </c>
      <c r="K3426">
        <v>0</v>
      </c>
      <c r="L3426">
        <v>0</v>
      </c>
      <c r="M3426">
        <v>0</v>
      </c>
      <c r="N3426">
        <v>0</v>
      </c>
      <c r="O3426">
        <v>0</v>
      </c>
      <c r="P3426">
        <v>0</v>
      </c>
      <c r="Q3426">
        <v>0</v>
      </c>
    </row>
    <row r="3427" spans="1:17" x14ac:dyDescent="0.2">
      <c r="A3427" t="s">
        <v>21165</v>
      </c>
      <c r="B3427" t="s">
        <v>86</v>
      </c>
      <c r="C3427" t="s">
        <v>228</v>
      </c>
      <c r="D3427" t="s">
        <v>17736</v>
      </c>
      <c r="E3427" t="s">
        <v>83</v>
      </c>
      <c r="F3427" t="s">
        <v>4929</v>
      </c>
      <c r="G3427">
        <v>0</v>
      </c>
      <c r="H3427">
        <v>14</v>
      </c>
      <c r="I3427">
        <v>1</v>
      </c>
      <c r="J3427">
        <v>11</v>
      </c>
      <c r="K3427">
        <v>2</v>
      </c>
      <c r="L3427">
        <v>0</v>
      </c>
      <c r="M3427">
        <v>0</v>
      </c>
      <c r="N3427">
        <v>0</v>
      </c>
      <c r="O3427">
        <v>0</v>
      </c>
      <c r="P3427">
        <v>0</v>
      </c>
      <c r="Q3427">
        <v>0</v>
      </c>
    </row>
    <row r="3428" spans="1:17" x14ac:dyDescent="0.2">
      <c r="A3428" t="s">
        <v>21166</v>
      </c>
      <c r="B3428" t="s">
        <v>86</v>
      </c>
      <c r="C3428" t="s">
        <v>228</v>
      </c>
      <c r="D3428" t="s">
        <v>17736</v>
      </c>
      <c r="E3428" t="s">
        <v>83</v>
      </c>
      <c r="F3428" t="s">
        <v>4931</v>
      </c>
      <c r="G3428">
        <v>0</v>
      </c>
      <c r="H3428">
        <v>14</v>
      </c>
      <c r="I3428">
        <v>1</v>
      </c>
      <c r="J3428">
        <v>11</v>
      </c>
      <c r="K3428">
        <v>2</v>
      </c>
      <c r="L3428">
        <v>0</v>
      </c>
      <c r="M3428">
        <v>0</v>
      </c>
      <c r="N3428">
        <v>0</v>
      </c>
      <c r="O3428">
        <v>0</v>
      </c>
      <c r="P3428">
        <v>0</v>
      </c>
      <c r="Q3428">
        <v>0</v>
      </c>
    </row>
    <row r="3429" spans="1:17" x14ac:dyDescent="0.2">
      <c r="A3429" t="s">
        <v>21167</v>
      </c>
      <c r="B3429" t="s">
        <v>86</v>
      </c>
      <c r="C3429" t="s">
        <v>228</v>
      </c>
      <c r="D3429" t="s">
        <v>17736</v>
      </c>
      <c r="E3429" t="s">
        <v>83</v>
      </c>
      <c r="F3429" t="s">
        <v>4933</v>
      </c>
      <c r="G3429">
        <v>0</v>
      </c>
      <c r="H3429">
        <v>0</v>
      </c>
      <c r="I3429">
        <v>0</v>
      </c>
      <c r="J3429">
        <v>0</v>
      </c>
      <c r="K3429">
        <v>0</v>
      </c>
      <c r="L3429">
        <v>0</v>
      </c>
      <c r="M3429">
        <v>14</v>
      </c>
      <c r="N3429">
        <v>0</v>
      </c>
      <c r="O3429">
        <v>0</v>
      </c>
      <c r="P3429">
        <v>0</v>
      </c>
      <c r="Q3429">
        <v>0</v>
      </c>
    </row>
    <row r="3430" spans="1:17" x14ac:dyDescent="0.2">
      <c r="A3430" t="s">
        <v>21168</v>
      </c>
      <c r="B3430" t="s">
        <v>86</v>
      </c>
      <c r="C3430" t="s">
        <v>228</v>
      </c>
      <c r="D3430" t="s">
        <v>17736</v>
      </c>
      <c r="E3430" t="s">
        <v>83</v>
      </c>
      <c r="F3430" t="s">
        <v>4935</v>
      </c>
      <c r="G3430">
        <v>0</v>
      </c>
      <c r="H3430">
        <v>14</v>
      </c>
      <c r="I3430">
        <v>1</v>
      </c>
      <c r="J3430">
        <v>11</v>
      </c>
      <c r="K3430">
        <v>2</v>
      </c>
      <c r="L3430">
        <v>0</v>
      </c>
      <c r="M3430">
        <v>0</v>
      </c>
      <c r="N3430">
        <v>0</v>
      </c>
      <c r="O3430">
        <v>0</v>
      </c>
      <c r="P3430">
        <v>0</v>
      </c>
      <c r="Q3430">
        <v>0</v>
      </c>
    </row>
    <row r="3431" spans="1:17" x14ac:dyDescent="0.2">
      <c r="A3431" t="s">
        <v>21169</v>
      </c>
      <c r="B3431" t="s">
        <v>86</v>
      </c>
      <c r="C3431" t="s">
        <v>228</v>
      </c>
      <c r="D3431" t="s">
        <v>17736</v>
      </c>
      <c r="E3431" t="s">
        <v>83</v>
      </c>
      <c r="F3431" t="s">
        <v>4937</v>
      </c>
      <c r="G3431">
        <v>0</v>
      </c>
      <c r="H3431">
        <v>14</v>
      </c>
      <c r="I3431">
        <v>1</v>
      </c>
      <c r="J3431">
        <v>11</v>
      </c>
      <c r="K3431">
        <v>2</v>
      </c>
      <c r="L3431">
        <v>0</v>
      </c>
      <c r="M3431">
        <v>0</v>
      </c>
      <c r="N3431">
        <v>0</v>
      </c>
      <c r="O3431">
        <v>0</v>
      </c>
      <c r="P3431">
        <v>0</v>
      </c>
      <c r="Q3431">
        <v>0</v>
      </c>
    </row>
    <row r="3432" spans="1:17" x14ac:dyDescent="0.2">
      <c r="A3432" t="s">
        <v>21170</v>
      </c>
      <c r="B3432" t="s">
        <v>86</v>
      </c>
      <c r="C3432" t="s">
        <v>228</v>
      </c>
      <c r="D3432" t="s">
        <v>17736</v>
      </c>
      <c r="E3432" t="s">
        <v>83</v>
      </c>
      <c r="F3432" t="s">
        <v>4939</v>
      </c>
      <c r="G3432">
        <v>0</v>
      </c>
      <c r="H3432">
        <v>0</v>
      </c>
      <c r="I3432">
        <v>0</v>
      </c>
      <c r="J3432">
        <v>0</v>
      </c>
      <c r="K3432">
        <v>0</v>
      </c>
      <c r="L3432">
        <v>0</v>
      </c>
      <c r="M3432">
        <v>14</v>
      </c>
      <c r="N3432">
        <v>0</v>
      </c>
      <c r="O3432">
        <v>0</v>
      </c>
      <c r="P3432">
        <v>0</v>
      </c>
      <c r="Q3432">
        <v>0</v>
      </c>
    </row>
    <row r="3433" spans="1:17" x14ac:dyDescent="0.2">
      <c r="A3433" t="s">
        <v>21171</v>
      </c>
      <c r="B3433" t="s">
        <v>86</v>
      </c>
      <c r="C3433" t="s">
        <v>228</v>
      </c>
      <c r="D3433" t="s">
        <v>17736</v>
      </c>
      <c r="E3433" t="s">
        <v>83</v>
      </c>
      <c r="F3433" t="s">
        <v>4941</v>
      </c>
      <c r="G3433">
        <v>0</v>
      </c>
      <c r="H3433">
        <v>14</v>
      </c>
      <c r="I3433">
        <v>1</v>
      </c>
      <c r="J3433">
        <v>11</v>
      </c>
      <c r="K3433">
        <v>2</v>
      </c>
      <c r="L3433">
        <v>0</v>
      </c>
      <c r="M3433">
        <v>0</v>
      </c>
      <c r="N3433">
        <v>0</v>
      </c>
      <c r="O3433">
        <v>0</v>
      </c>
      <c r="P3433">
        <v>0</v>
      </c>
      <c r="Q3433">
        <v>0</v>
      </c>
    </row>
    <row r="3434" spans="1:17" x14ac:dyDescent="0.2">
      <c r="A3434" t="s">
        <v>21172</v>
      </c>
      <c r="B3434" t="s">
        <v>86</v>
      </c>
      <c r="C3434" t="s">
        <v>228</v>
      </c>
      <c r="D3434" t="s">
        <v>17736</v>
      </c>
      <c r="E3434" t="s">
        <v>83</v>
      </c>
      <c r="F3434" t="s">
        <v>4943</v>
      </c>
      <c r="G3434">
        <v>0</v>
      </c>
      <c r="H3434">
        <v>0</v>
      </c>
      <c r="I3434">
        <v>0</v>
      </c>
      <c r="J3434">
        <v>0</v>
      </c>
      <c r="K3434">
        <v>0</v>
      </c>
      <c r="L3434">
        <v>0</v>
      </c>
      <c r="M3434">
        <v>14</v>
      </c>
      <c r="N3434">
        <v>0</v>
      </c>
      <c r="O3434">
        <v>0</v>
      </c>
      <c r="P3434">
        <v>0</v>
      </c>
      <c r="Q3434">
        <v>0</v>
      </c>
    </row>
    <row r="3435" spans="1:17" x14ac:dyDescent="0.2">
      <c r="A3435" t="s">
        <v>21173</v>
      </c>
      <c r="B3435" t="s">
        <v>86</v>
      </c>
      <c r="C3435" t="s">
        <v>228</v>
      </c>
      <c r="D3435" t="s">
        <v>17736</v>
      </c>
      <c r="E3435" t="s">
        <v>83</v>
      </c>
      <c r="F3435" t="s">
        <v>4925</v>
      </c>
      <c r="G3435">
        <v>0</v>
      </c>
      <c r="H3435">
        <v>0</v>
      </c>
      <c r="I3435">
        <v>0</v>
      </c>
      <c r="J3435">
        <v>0</v>
      </c>
      <c r="K3435">
        <v>0</v>
      </c>
      <c r="L3435">
        <v>0</v>
      </c>
      <c r="M3435">
        <v>0</v>
      </c>
      <c r="N3435">
        <v>12</v>
      </c>
      <c r="O3435">
        <v>12</v>
      </c>
      <c r="P3435">
        <v>0</v>
      </c>
      <c r="Q3435">
        <v>0</v>
      </c>
    </row>
    <row r="3436" spans="1:17" x14ac:dyDescent="0.2">
      <c r="A3436" t="s">
        <v>21174</v>
      </c>
      <c r="B3436" t="s">
        <v>86</v>
      </c>
      <c r="C3436" t="s">
        <v>228</v>
      </c>
      <c r="D3436" t="s">
        <v>17736</v>
      </c>
      <c r="E3436" t="s">
        <v>83</v>
      </c>
      <c r="F3436" t="s">
        <v>4927</v>
      </c>
      <c r="G3436">
        <v>0</v>
      </c>
      <c r="H3436">
        <v>0</v>
      </c>
      <c r="I3436">
        <v>0</v>
      </c>
      <c r="J3436">
        <v>0</v>
      </c>
      <c r="K3436">
        <v>0</v>
      </c>
      <c r="L3436">
        <v>0</v>
      </c>
      <c r="M3436">
        <v>0</v>
      </c>
      <c r="N3436">
        <v>11</v>
      </c>
      <c r="O3436">
        <v>11</v>
      </c>
      <c r="P3436">
        <v>0</v>
      </c>
      <c r="Q3436">
        <v>0</v>
      </c>
    </row>
    <row r="3437" spans="1:17" x14ac:dyDescent="0.2">
      <c r="A3437" t="s">
        <v>21175</v>
      </c>
      <c r="B3437" t="s">
        <v>86</v>
      </c>
      <c r="C3437" t="s">
        <v>228</v>
      </c>
      <c r="D3437" t="s">
        <v>17736</v>
      </c>
      <c r="E3437" t="s">
        <v>83</v>
      </c>
      <c r="F3437" t="s">
        <v>17734</v>
      </c>
      <c r="G3437">
        <v>14</v>
      </c>
      <c r="H3437">
        <v>0</v>
      </c>
      <c r="I3437">
        <v>0</v>
      </c>
      <c r="J3437">
        <v>0</v>
      </c>
      <c r="K3437">
        <v>0</v>
      </c>
      <c r="L3437">
        <v>0</v>
      </c>
      <c r="M3437">
        <v>0</v>
      </c>
      <c r="N3437">
        <v>0</v>
      </c>
      <c r="O3437">
        <v>0</v>
      </c>
      <c r="P3437">
        <v>0</v>
      </c>
      <c r="Q3437">
        <v>0</v>
      </c>
    </row>
    <row r="3438" spans="1:17" x14ac:dyDescent="0.2">
      <c r="A3438" t="s">
        <v>21176</v>
      </c>
      <c r="B3438" t="s">
        <v>86</v>
      </c>
      <c r="C3438" t="s">
        <v>228</v>
      </c>
      <c r="D3438" t="s">
        <v>17736</v>
      </c>
      <c r="E3438" t="s">
        <v>81</v>
      </c>
      <c r="F3438" t="s">
        <v>4929</v>
      </c>
      <c r="G3438">
        <v>0</v>
      </c>
      <c r="H3438">
        <v>13</v>
      </c>
      <c r="I3438">
        <v>2</v>
      </c>
      <c r="J3438">
        <v>11</v>
      </c>
      <c r="K3438">
        <v>0</v>
      </c>
      <c r="L3438">
        <v>0</v>
      </c>
      <c r="M3438">
        <v>0</v>
      </c>
      <c r="N3438">
        <v>0</v>
      </c>
      <c r="O3438">
        <v>0</v>
      </c>
      <c r="P3438">
        <v>0</v>
      </c>
      <c r="Q3438">
        <v>0</v>
      </c>
    </row>
    <row r="3439" spans="1:17" x14ac:dyDescent="0.2">
      <c r="A3439" t="s">
        <v>21177</v>
      </c>
      <c r="B3439" t="s">
        <v>86</v>
      </c>
      <c r="C3439" t="s">
        <v>228</v>
      </c>
      <c r="D3439" t="s">
        <v>17736</v>
      </c>
      <c r="E3439" t="s">
        <v>81</v>
      </c>
      <c r="F3439" t="s">
        <v>4931</v>
      </c>
      <c r="G3439">
        <v>0</v>
      </c>
      <c r="H3439">
        <v>13</v>
      </c>
      <c r="I3439">
        <v>2</v>
      </c>
      <c r="J3439">
        <v>11</v>
      </c>
      <c r="K3439">
        <v>0</v>
      </c>
      <c r="L3439">
        <v>0</v>
      </c>
      <c r="M3439">
        <v>0</v>
      </c>
      <c r="N3439">
        <v>0</v>
      </c>
      <c r="O3439">
        <v>0</v>
      </c>
      <c r="P3439">
        <v>0</v>
      </c>
      <c r="Q3439">
        <v>0</v>
      </c>
    </row>
    <row r="3440" spans="1:17" x14ac:dyDescent="0.2">
      <c r="A3440" t="s">
        <v>21178</v>
      </c>
      <c r="B3440" t="s">
        <v>86</v>
      </c>
      <c r="C3440" t="s">
        <v>228</v>
      </c>
      <c r="D3440" t="s">
        <v>17736</v>
      </c>
      <c r="E3440" t="s">
        <v>81</v>
      </c>
      <c r="F3440" t="s">
        <v>4933</v>
      </c>
      <c r="G3440">
        <v>0</v>
      </c>
      <c r="H3440">
        <v>0</v>
      </c>
      <c r="I3440">
        <v>0</v>
      </c>
      <c r="J3440">
        <v>0</v>
      </c>
      <c r="K3440">
        <v>0</v>
      </c>
      <c r="L3440">
        <v>0</v>
      </c>
      <c r="M3440">
        <v>13</v>
      </c>
      <c r="N3440">
        <v>0</v>
      </c>
      <c r="O3440">
        <v>0</v>
      </c>
      <c r="P3440">
        <v>0</v>
      </c>
      <c r="Q3440">
        <v>0</v>
      </c>
    </row>
    <row r="3441" spans="1:17" x14ac:dyDescent="0.2">
      <c r="A3441" t="s">
        <v>21179</v>
      </c>
      <c r="B3441" t="s">
        <v>86</v>
      </c>
      <c r="C3441" t="s">
        <v>228</v>
      </c>
      <c r="D3441" t="s">
        <v>17736</v>
      </c>
      <c r="E3441" t="s">
        <v>81</v>
      </c>
      <c r="F3441" t="s">
        <v>4935</v>
      </c>
      <c r="G3441">
        <v>0</v>
      </c>
      <c r="H3441">
        <v>13</v>
      </c>
      <c r="I3441">
        <v>2</v>
      </c>
      <c r="J3441">
        <v>11</v>
      </c>
      <c r="K3441">
        <v>0</v>
      </c>
      <c r="L3441">
        <v>0</v>
      </c>
      <c r="M3441">
        <v>0</v>
      </c>
      <c r="N3441">
        <v>0</v>
      </c>
      <c r="O3441">
        <v>0</v>
      </c>
      <c r="P3441">
        <v>0</v>
      </c>
      <c r="Q3441">
        <v>0</v>
      </c>
    </row>
    <row r="3442" spans="1:17" x14ac:dyDescent="0.2">
      <c r="A3442" t="s">
        <v>21180</v>
      </c>
      <c r="B3442" t="s">
        <v>86</v>
      </c>
      <c r="C3442" t="s">
        <v>228</v>
      </c>
      <c r="D3442" t="s">
        <v>17736</v>
      </c>
      <c r="E3442" t="s">
        <v>81</v>
      </c>
      <c r="F3442" t="s">
        <v>4937</v>
      </c>
      <c r="G3442">
        <v>0</v>
      </c>
      <c r="H3442">
        <v>13</v>
      </c>
      <c r="I3442">
        <v>2</v>
      </c>
      <c r="J3442">
        <v>11</v>
      </c>
      <c r="K3442">
        <v>0</v>
      </c>
      <c r="L3442">
        <v>0</v>
      </c>
      <c r="M3442">
        <v>0</v>
      </c>
      <c r="N3442">
        <v>0</v>
      </c>
      <c r="O3442">
        <v>0</v>
      </c>
      <c r="P3442">
        <v>0</v>
      </c>
      <c r="Q3442">
        <v>0</v>
      </c>
    </row>
    <row r="3443" spans="1:17" x14ac:dyDescent="0.2">
      <c r="A3443" t="s">
        <v>21181</v>
      </c>
      <c r="B3443" t="s">
        <v>89</v>
      </c>
      <c r="C3443" t="s">
        <v>117</v>
      </c>
      <c r="D3443" t="s">
        <v>17736</v>
      </c>
      <c r="E3443" t="s">
        <v>81</v>
      </c>
      <c r="F3443" t="s">
        <v>4941</v>
      </c>
      <c r="G3443">
        <v>0</v>
      </c>
      <c r="H3443">
        <v>21</v>
      </c>
      <c r="I3443">
        <v>2</v>
      </c>
      <c r="J3443">
        <v>17</v>
      </c>
      <c r="K3443">
        <v>1</v>
      </c>
      <c r="L3443">
        <v>1</v>
      </c>
      <c r="M3443">
        <v>0</v>
      </c>
      <c r="N3443">
        <v>0</v>
      </c>
      <c r="O3443">
        <v>0</v>
      </c>
      <c r="P3443">
        <v>0</v>
      </c>
      <c r="Q3443">
        <v>0</v>
      </c>
    </row>
    <row r="3444" spans="1:17" x14ac:dyDescent="0.2">
      <c r="A3444" t="s">
        <v>21182</v>
      </c>
      <c r="B3444" t="s">
        <v>89</v>
      </c>
      <c r="C3444" t="s">
        <v>117</v>
      </c>
      <c r="D3444" t="s">
        <v>17736</v>
      </c>
      <c r="E3444" t="s">
        <v>81</v>
      </c>
      <c r="F3444" t="s">
        <v>4943</v>
      </c>
      <c r="G3444">
        <v>0</v>
      </c>
      <c r="H3444">
        <v>0</v>
      </c>
      <c r="I3444">
        <v>0</v>
      </c>
      <c r="J3444">
        <v>0</v>
      </c>
      <c r="K3444">
        <v>0</v>
      </c>
      <c r="L3444">
        <v>0</v>
      </c>
      <c r="M3444">
        <v>21</v>
      </c>
      <c r="N3444">
        <v>0</v>
      </c>
      <c r="O3444">
        <v>0</v>
      </c>
      <c r="P3444">
        <v>0</v>
      </c>
      <c r="Q3444">
        <v>0</v>
      </c>
    </row>
    <row r="3445" spans="1:17" x14ac:dyDescent="0.2">
      <c r="A3445" t="s">
        <v>21183</v>
      </c>
      <c r="B3445" t="s">
        <v>89</v>
      </c>
      <c r="C3445" t="s">
        <v>117</v>
      </c>
      <c r="D3445" t="s">
        <v>17736</v>
      </c>
      <c r="E3445" t="s">
        <v>81</v>
      </c>
      <c r="F3445" t="s">
        <v>4925</v>
      </c>
      <c r="G3445">
        <v>0</v>
      </c>
      <c r="H3445">
        <v>0</v>
      </c>
      <c r="I3445">
        <v>0</v>
      </c>
      <c r="J3445">
        <v>0</v>
      </c>
      <c r="K3445">
        <v>0</v>
      </c>
      <c r="L3445">
        <v>0</v>
      </c>
      <c r="M3445">
        <v>0</v>
      </c>
      <c r="N3445">
        <v>11</v>
      </c>
      <c r="O3445">
        <v>11</v>
      </c>
      <c r="P3445">
        <v>0</v>
      </c>
      <c r="Q3445">
        <v>0</v>
      </c>
    </row>
    <row r="3446" spans="1:17" x14ac:dyDescent="0.2">
      <c r="A3446" t="s">
        <v>21184</v>
      </c>
      <c r="B3446" t="s">
        <v>89</v>
      </c>
      <c r="C3446" t="s">
        <v>117</v>
      </c>
      <c r="D3446" t="s">
        <v>17736</v>
      </c>
      <c r="E3446" t="s">
        <v>81</v>
      </c>
      <c r="F3446" t="s">
        <v>4927</v>
      </c>
      <c r="G3446">
        <v>0</v>
      </c>
      <c r="H3446">
        <v>0</v>
      </c>
      <c r="I3446">
        <v>0</v>
      </c>
      <c r="J3446">
        <v>0</v>
      </c>
      <c r="K3446">
        <v>0</v>
      </c>
      <c r="L3446">
        <v>0</v>
      </c>
      <c r="M3446">
        <v>0</v>
      </c>
      <c r="N3446">
        <v>7</v>
      </c>
      <c r="O3446">
        <v>7</v>
      </c>
      <c r="P3446">
        <v>0</v>
      </c>
      <c r="Q3446">
        <v>0</v>
      </c>
    </row>
    <row r="3447" spans="1:17" x14ac:dyDescent="0.2">
      <c r="A3447" t="s">
        <v>21185</v>
      </c>
      <c r="B3447" t="s">
        <v>89</v>
      </c>
      <c r="C3447" t="s">
        <v>117</v>
      </c>
      <c r="D3447" t="s">
        <v>17736</v>
      </c>
      <c r="E3447" t="s">
        <v>81</v>
      </c>
      <c r="F3447" t="s">
        <v>17734</v>
      </c>
      <c r="G3447">
        <v>21</v>
      </c>
      <c r="H3447">
        <v>0</v>
      </c>
      <c r="I3447">
        <v>0</v>
      </c>
      <c r="J3447">
        <v>0</v>
      </c>
      <c r="K3447">
        <v>0</v>
      </c>
      <c r="L3447">
        <v>0</v>
      </c>
      <c r="M3447">
        <v>0</v>
      </c>
      <c r="N3447">
        <v>0</v>
      </c>
      <c r="O3447">
        <v>0</v>
      </c>
      <c r="P3447">
        <v>0</v>
      </c>
      <c r="Q3447">
        <v>0</v>
      </c>
    </row>
    <row r="3448" spans="1:17" x14ac:dyDescent="0.2">
      <c r="A3448" t="s">
        <v>21186</v>
      </c>
      <c r="B3448" t="s">
        <v>89</v>
      </c>
      <c r="C3448" t="s">
        <v>117</v>
      </c>
      <c r="D3448" t="s">
        <v>17754</v>
      </c>
      <c r="E3448" t="s">
        <v>83</v>
      </c>
      <c r="F3448" t="s">
        <v>17734</v>
      </c>
      <c r="G3448">
        <v>2</v>
      </c>
      <c r="H3448">
        <v>0</v>
      </c>
      <c r="I3448">
        <v>0</v>
      </c>
      <c r="J3448">
        <v>0</v>
      </c>
      <c r="K3448">
        <v>0</v>
      </c>
      <c r="L3448">
        <v>0</v>
      </c>
      <c r="M3448">
        <v>0</v>
      </c>
      <c r="N3448">
        <v>0</v>
      </c>
      <c r="O3448">
        <v>0</v>
      </c>
      <c r="P3448">
        <v>0</v>
      </c>
      <c r="Q3448">
        <v>0</v>
      </c>
    </row>
    <row r="3449" spans="1:17" x14ac:dyDescent="0.2">
      <c r="A3449" t="s">
        <v>21187</v>
      </c>
      <c r="B3449" t="s">
        <v>89</v>
      </c>
      <c r="C3449" t="s">
        <v>117</v>
      </c>
      <c r="D3449" t="s">
        <v>17754</v>
      </c>
      <c r="E3449" t="s">
        <v>81</v>
      </c>
      <c r="F3449" t="s">
        <v>17734</v>
      </c>
      <c r="G3449">
        <v>4</v>
      </c>
      <c r="H3449">
        <v>0</v>
      </c>
      <c r="I3449">
        <v>0</v>
      </c>
      <c r="J3449">
        <v>0</v>
      </c>
      <c r="K3449">
        <v>0</v>
      </c>
      <c r="L3449">
        <v>0</v>
      </c>
      <c r="M3449">
        <v>0</v>
      </c>
      <c r="N3449">
        <v>0</v>
      </c>
      <c r="O3449">
        <v>0</v>
      </c>
      <c r="P3449">
        <v>0</v>
      </c>
      <c r="Q3449">
        <v>0</v>
      </c>
    </row>
    <row r="3450" spans="1:17" x14ac:dyDescent="0.2">
      <c r="A3450" t="s">
        <v>21188</v>
      </c>
      <c r="B3450" t="s">
        <v>89</v>
      </c>
      <c r="C3450" t="s">
        <v>118</v>
      </c>
      <c r="D3450" t="s">
        <v>17768</v>
      </c>
      <c r="E3450" t="s">
        <v>83</v>
      </c>
      <c r="F3450" t="s">
        <v>17734</v>
      </c>
      <c r="G3450">
        <v>1</v>
      </c>
      <c r="H3450">
        <v>0</v>
      </c>
      <c r="I3450">
        <v>0</v>
      </c>
      <c r="J3450">
        <v>0</v>
      </c>
      <c r="K3450">
        <v>0</v>
      </c>
      <c r="L3450">
        <v>0</v>
      </c>
      <c r="M3450">
        <v>0</v>
      </c>
      <c r="N3450">
        <v>0</v>
      </c>
      <c r="O3450">
        <v>0</v>
      </c>
      <c r="P3450">
        <v>0</v>
      </c>
      <c r="Q3450">
        <v>0</v>
      </c>
    </row>
    <row r="3451" spans="1:17" x14ac:dyDescent="0.2">
      <c r="A3451" t="s">
        <v>21189</v>
      </c>
      <c r="B3451" t="s">
        <v>89</v>
      </c>
      <c r="C3451" t="s">
        <v>118</v>
      </c>
      <c r="D3451" t="s">
        <v>17736</v>
      </c>
      <c r="E3451" t="s">
        <v>83</v>
      </c>
      <c r="F3451" t="s">
        <v>4929</v>
      </c>
      <c r="G3451">
        <v>0</v>
      </c>
      <c r="H3451">
        <v>6</v>
      </c>
      <c r="I3451">
        <v>0</v>
      </c>
      <c r="J3451">
        <v>5</v>
      </c>
      <c r="K3451">
        <v>1</v>
      </c>
      <c r="L3451">
        <v>0</v>
      </c>
      <c r="M3451">
        <v>0</v>
      </c>
      <c r="N3451">
        <v>0</v>
      </c>
      <c r="O3451">
        <v>0</v>
      </c>
      <c r="P3451">
        <v>0</v>
      </c>
      <c r="Q3451">
        <v>0</v>
      </c>
    </row>
    <row r="3452" spans="1:17" x14ac:dyDescent="0.2">
      <c r="A3452" t="s">
        <v>21190</v>
      </c>
      <c r="B3452" t="s">
        <v>89</v>
      </c>
      <c r="C3452" t="s">
        <v>118</v>
      </c>
      <c r="D3452" t="s">
        <v>17736</v>
      </c>
      <c r="E3452" t="s">
        <v>83</v>
      </c>
      <c r="F3452" t="s">
        <v>4931</v>
      </c>
      <c r="G3452">
        <v>0</v>
      </c>
      <c r="H3452">
        <v>6</v>
      </c>
      <c r="I3452">
        <v>0</v>
      </c>
      <c r="J3452">
        <v>5</v>
      </c>
      <c r="K3452">
        <v>1</v>
      </c>
      <c r="L3452">
        <v>0</v>
      </c>
      <c r="M3452">
        <v>0</v>
      </c>
      <c r="N3452">
        <v>0</v>
      </c>
      <c r="O3452">
        <v>0</v>
      </c>
      <c r="P3452">
        <v>0</v>
      </c>
      <c r="Q3452">
        <v>0</v>
      </c>
    </row>
    <row r="3453" spans="1:17" x14ac:dyDescent="0.2">
      <c r="A3453" t="s">
        <v>21191</v>
      </c>
      <c r="B3453" t="s">
        <v>89</v>
      </c>
      <c r="C3453" t="s">
        <v>118</v>
      </c>
      <c r="D3453" t="s">
        <v>17736</v>
      </c>
      <c r="E3453" t="s">
        <v>83</v>
      </c>
      <c r="F3453" t="s">
        <v>4933</v>
      </c>
      <c r="G3453">
        <v>0</v>
      </c>
      <c r="H3453">
        <v>0</v>
      </c>
      <c r="I3453">
        <v>0</v>
      </c>
      <c r="J3453">
        <v>0</v>
      </c>
      <c r="K3453">
        <v>0</v>
      </c>
      <c r="L3453">
        <v>0</v>
      </c>
      <c r="M3453">
        <v>6</v>
      </c>
      <c r="N3453">
        <v>0</v>
      </c>
      <c r="O3453">
        <v>0</v>
      </c>
      <c r="P3453">
        <v>0</v>
      </c>
      <c r="Q3453">
        <v>0</v>
      </c>
    </row>
    <row r="3454" spans="1:17" x14ac:dyDescent="0.2">
      <c r="A3454" t="s">
        <v>21192</v>
      </c>
      <c r="B3454" t="s">
        <v>89</v>
      </c>
      <c r="C3454" t="s">
        <v>118</v>
      </c>
      <c r="D3454" t="s">
        <v>17736</v>
      </c>
      <c r="E3454" t="s">
        <v>83</v>
      </c>
      <c r="F3454" t="s">
        <v>4935</v>
      </c>
      <c r="G3454">
        <v>0</v>
      </c>
      <c r="H3454">
        <v>6</v>
      </c>
      <c r="I3454">
        <v>0</v>
      </c>
      <c r="J3454">
        <v>5</v>
      </c>
      <c r="K3454">
        <v>1</v>
      </c>
      <c r="L3454">
        <v>0</v>
      </c>
      <c r="M3454">
        <v>0</v>
      </c>
      <c r="N3454">
        <v>0</v>
      </c>
      <c r="O3454">
        <v>0</v>
      </c>
      <c r="P3454">
        <v>0</v>
      </c>
      <c r="Q3454">
        <v>0</v>
      </c>
    </row>
    <row r="3455" spans="1:17" x14ac:dyDescent="0.2">
      <c r="A3455" t="s">
        <v>21193</v>
      </c>
      <c r="B3455" t="s">
        <v>89</v>
      </c>
      <c r="C3455" t="s">
        <v>118</v>
      </c>
      <c r="D3455" t="s">
        <v>17736</v>
      </c>
      <c r="E3455" t="s">
        <v>83</v>
      </c>
      <c r="F3455" t="s">
        <v>4937</v>
      </c>
      <c r="G3455">
        <v>0</v>
      </c>
      <c r="H3455">
        <v>6</v>
      </c>
      <c r="I3455">
        <v>0</v>
      </c>
      <c r="J3455">
        <v>5</v>
      </c>
      <c r="K3455">
        <v>1</v>
      </c>
      <c r="L3455">
        <v>0</v>
      </c>
      <c r="M3455">
        <v>0</v>
      </c>
      <c r="N3455">
        <v>0</v>
      </c>
      <c r="O3455">
        <v>0</v>
      </c>
      <c r="P3455">
        <v>0</v>
      </c>
      <c r="Q3455">
        <v>0</v>
      </c>
    </row>
    <row r="3456" spans="1:17" x14ac:dyDescent="0.2">
      <c r="A3456" t="s">
        <v>21194</v>
      </c>
      <c r="B3456" t="s">
        <v>89</v>
      </c>
      <c r="C3456" t="s">
        <v>118</v>
      </c>
      <c r="D3456" t="s">
        <v>17736</v>
      </c>
      <c r="E3456" t="s">
        <v>83</v>
      </c>
      <c r="F3456" t="s">
        <v>4939</v>
      </c>
      <c r="G3456">
        <v>0</v>
      </c>
      <c r="H3456">
        <v>0</v>
      </c>
      <c r="I3456">
        <v>0</v>
      </c>
      <c r="J3456">
        <v>0</v>
      </c>
      <c r="K3456">
        <v>0</v>
      </c>
      <c r="L3456">
        <v>0</v>
      </c>
      <c r="M3456">
        <v>6</v>
      </c>
      <c r="N3456">
        <v>0</v>
      </c>
      <c r="O3456">
        <v>0</v>
      </c>
      <c r="P3456">
        <v>0</v>
      </c>
      <c r="Q3456">
        <v>0</v>
      </c>
    </row>
    <row r="3457" spans="1:17" x14ac:dyDescent="0.2">
      <c r="A3457" t="s">
        <v>21195</v>
      </c>
      <c r="B3457" t="s">
        <v>89</v>
      </c>
      <c r="C3457" t="s">
        <v>118</v>
      </c>
      <c r="D3457" t="s">
        <v>17736</v>
      </c>
      <c r="E3457" t="s">
        <v>83</v>
      </c>
      <c r="F3457" t="s">
        <v>4941</v>
      </c>
      <c r="G3457">
        <v>0</v>
      </c>
      <c r="H3457">
        <v>6</v>
      </c>
      <c r="I3457">
        <v>0</v>
      </c>
      <c r="J3457">
        <v>5</v>
      </c>
      <c r="K3457">
        <v>1</v>
      </c>
      <c r="L3457">
        <v>0</v>
      </c>
      <c r="M3457">
        <v>0</v>
      </c>
      <c r="N3457">
        <v>0</v>
      </c>
      <c r="O3457">
        <v>0</v>
      </c>
      <c r="P3457">
        <v>0</v>
      </c>
      <c r="Q3457">
        <v>0</v>
      </c>
    </row>
    <row r="3458" spans="1:17" x14ac:dyDescent="0.2">
      <c r="A3458" t="s">
        <v>21196</v>
      </c>
      <c r="B3458" t="s">
        <v>89</v>
      </c>
      <c r="C3458" t="s">
        <v>118</v>
      </c>
      <c r="D3458" t="s">
        <v>17736</v>
      </c>
      <c r="E3458" t="s">
        <v>83</v>
      </c>
      <c r="F3458" t="s">
        <v>4943</v>
      </c>
      <c r="G3458">
        <v>0</v>
      </c>
      <c r="H3458">
        <v>0</v>
      </c>
      <c r="I3458">
        <v>0</v>
      </c>
      <c r="J3458">
        <v>0</v>
      </c>
      <c r="K3458">
        <v>0</v>
      </c>
      <c r="L3458">
        <v>0</v>
      </c>
      <c r="M3458">
        <v>6</v>
      </c>
      <c r="N3458">
        <v>0</v>
      </c>
      <c r="O3458">
        <v>0</v>
      </c>
      <c r="P3458">
        <v>0</v>
      </c>
      <c r="Q3458">
        <v>0</v>
      </c>
    </row>
    <row r="3459" spans="1:17" x14ac:dyDescent="0.2">
      <c r="A3459" t="s">
        <v>21197</v>
      </c>
      <c r="B3459" t="s">
        <v>89</v>
      </c>
      <c r="C3459" t="s">
        <v>118</v>
      </c>
      <c r="D3459" t="s">
        <v>17736</v>
      </c>
      <c r="E3459" t="s">
        <v>83</v>
      </c>
      <c r="F3459" t="s">
        <v>4925</v>
      </c>
      <c r="G3459">
        <v>0</v>
      </c>
      <c r="H3459">
        <v>0</v>
      </c>
      <c r="I3459">
        <v>0</v>
      </c>
      <c r="J3459">
        <v>0</v>
      </c>
      <c r="K3459">
        <v>0</v>
      </c>
      <c r="L3459">
        <v>0</v>
      </c>
      <c r="M3459">
        <v>0</v>
      </c>
      <c r="N3459">
        <v>4</v>
      </c>
      <c r="O3459">
        <v>4</v>
      </c>
      <c r="P3459">
        <v>0</v>
      </c>
      <c r="Q3459">
        <v>0</v>
      </c>
    </row>
    <row r="3460" spans="1:17" x14ac:dyDescent="0.2">
      <c r="A3460" t="s">
        <v>21198</v>
      </c>
      <c r="B3460" t="s">
        <v>89</v>
      </c>
      <c r="C3460" t="s">
        <v>118</v>
      </c>
      <c r="D3460" t="s">
        <v>17736</v>
      </c>
      <c r="E3460" t="s">
        <v>83</v>
      </c>
      <c r="F3460" t="s">
        <v>4927</v>
      </c>
      <c r="G3460">
        <v>0</v>
      </c>
      <c r="H3460">
        <v>0</v>
      </c>
      <c r="I3460">
        <v>0</v>
      </c>
      <c r="J3460">
        <v>0</v>
      </c>
      <c r="K3460">
        <v>0</v>
      </c>
      <c r="L3460">
        <v>0</v>
      </c>
      <c r="M3460">
        <v>0</v>
      </c>
      <c r="N3460">
        <v>3</v>
      </c>
      <c r="O3460">
        <v>3</v>
      </c>
      <c r="P3460">
        <v>0</v>
      </c>
      <c r="Q3460">
        <v>0</v>
      </c>
    </row>
    <row r="3461" spans="1:17" x14ac:dyDescent="0.2">
      <c r="A3461" t="s">
        <v>21199</v>
      </c>
      <c r="B3461" t="s">
        <v>89</v>
      </c>
      <c r="C3461" t="s">
        <v>118</v>
      </c>
      <c r="D3461" t="s">
        <v>17736</v>
      </c>
      <c r="E3461" t="s">
        <v>83</v>
      </c>
      <c r="F3461" t="s">
        <v>17734</v>
      </c>
      <c r="G3461">
        <v>6</v>
      </c>
      <c r="H3461">
        <v>0</v>
      </c>
      <c r="I3461">
        <v>0</v>
      </c>
      <c r="J3461">
        <v>0</v>
      </c>
      <c r="K3461">
        <v>0</v>
      </c>
      <c r="L3461">
        <v>0</v>
      </c>
      <c r="M3461">
        <v>0</v>
      </c>
      <c r="N3461">
        <v>0</v>
      </c>
      <c r="O3461">
        <v>0</v>
      </c>
      <c r="P3461">
        <v>0</v>
      </c>
      <c r="Q3461">
        <v>0</v>
      </c>
    </row>
    <row r="3462" spans="1:17" x14ac:dyDescent="0.2">
      <c r="A3462" t="s">
        <v>21200</v>
      </c>
      <c r="B3462" t="s">
        <v>89</v>
      </c>
      <c r="C3462" t="s">
        <v>118</v>
      </c>
      <c r="D3462" t="s">
        <v>17736</v>
      </c>
      <c r="E3462" t="s">
        <v>81</v>
      </c>
      <c r="F3462" t="s">
        <v>4929</v>
      </c>
      <c r="G3462">
        <v>0</v>
      </c>
      <c r="H3462">
        <v>2</v>
      </c>
      <c r="I3462">
        <v>0</v>
      </c>
      <c r="J3462">
        <v>2</v>
      </c>
      <c r="K3462">
        <v>0</v>
      </c>
      <c r="L3462">
        <v>0</v>
      </c>
      <c r="M3462">
        <v>0</v>
      </c>
      <c r="N3462">
        <v>0</v>
      </c>
      <c r="O3462">
        <v>0</v>
      </c>
      <c r="P3462">
        <v>0</v>
      </c>
      <c r="Q3462">
        <v>0</v>
      </c>
    </row>
    <row r="3463" spans="1:17" x14ac:dyDescent="0.2">
      <c r="A3463" t="s">
        <v>21201</v>
      </c>
      <c r="B3463" t="s">
        <v>89</v>
      </c>
      <c r="C3463" t="s">
        <v>118</v>
      </c>
      <c r="D3463" t="s">
        <v>17736</v>
      </c>
      <c r="E3463" t="s">
        <v>81</v>
      </c>
      <c r="F3463" t="s">
        <v>4931</v>
      </c>
      <c r="G3463">
        <v>0</v>
      </c>
      <c r="H3463">
        <v>2</v>
      </c>
      <c r="I3463">
        <v>0</v>
      </c>
      <c r="J3463">
        <v>2</v>
      </c>
      <c r="K3463">
        <v>0</v>
      </c>
      <c r="L3463">
        <v>0</v>
      </c>
      <c r="M3463">
        <v>0</v>
      </c>
      <c r="N3463">
        <v>0</v>
      </c>
      <c r="O3463">
        <v>0</v>
      </c>
      <c r="P3463">
        <v>0</v>
      </c>
      <c r="Q3463">
        <v>0</v>
      </c>
    </row>
    <row r="3464" spans="1:17" x14ac:dyDescent="0.2">
      <c r="A3464" t="s">
        <v>21202</v>
      </c>
      <c r="B3464" t="s">
        <v>89</v>
      </c>
      <c r="C3464" t="s">
        <v>118</v>
      </c>
      <c r="D3464" t="s">
        <v>17736</v>
      </c>
      <c r="E3464" t="s">
        <v>81</v>
      </c>
      <c r="F3464" t="s">
        <v>4933</v>
      </c>
      <c r="G3464">
        <v>0</v>
      </c>
      <c r="H3464">
        <v>0</v>
      </c>
      <c r="I3464">
        <v>0</v>
      </c>
      <c r="J3464">
        <v>0</v>
      </c>
      <c r="K3464">
        <v>0</v>
      </c>
      <c r="L3464">
        <v>0</v>
      </c>
      <c r="M3464">
        <v>2</v>
      </c>
      <c r="N3464">
        <v>0</v>
      </c>
      <c r="O3464">
        <v>0</v>
      </c>
      <c r="P3464">
        <v>0</v>
      </c>
      <c r="Q3464">
        <v>0</v>
      </c>
    </row>
    <row r="3465" spans="1:17" x14ac:dyDescent="0.2">
      <c r="A3465" t="s">
        <v>21203</v>
      </c>
      <c r="B3465" t="s">
        <v>89</v>
      </c>
      <c r="C3465" t="s">
        <v>118</v>
      </c>
      <c r="D3465" t="s">
        <v>17736</v>
      </c>
      <c r="E3465" t="s">
        <v>81</v>
      </c>
      <c r="F3465" t="s">
        <v>4935</v>
      </c>
      <c r="G3465">
        <v>0</v>
      </c>
      <c r="H3465">
        <v>2</v>
      </c>
      <c r="I3465">
        <v>0</v>
      </c>
      <c r="J3465">
        <v>2</v>
      </c>
      <c r="K3465">
        <v>0</v>
      </c>
      <c r="L3465">
        <v>0</v>
      </c>
      <c r="M3465">
        <v>0</v>
      </c>
      <c r="N3465">
        <v>0</v>
      </c>
      <c r="O3465">
        <v>0</v>
      </c>
      <c r="P3465">
        <v>0</v>
      </c>
      <c r="Q3465">
        <v>0</v>
      </c>
    </row>
    <row r="3466" spans="1:17" x14ac:dyDescent="0.2">
      <c r="A3466" t="s">
        <v>21204</v>
      </c>
      <c r="B3466" t="s">
        <v>89</v>
      </c>
      <c r="C3466" t="s">
        <v>118</v>
      </c>
      <c r="D3466" t="s">
        <v>17736</v>
      </c>
      <c r="E3466" t="s">
        <v>81</v>
      </c>
      <c r="F3466" t="s">
        <v>4937</v>
      </c>
      <c r="G3466">
        <v>0</v>
      </c>
      <c r="H3466">
        <v>2</v>
      </c>
      <c r="I3466">
        <v>0</v>
      </c>
      <c r="J3466">
        <v>2</v>
      </c>
      <c r="K3466">
        <v>0</v>
      </c>
      <c r="L3466">
        <v>0</v>
      </c>
      <c r="M3466">
        <v>0</v>
      </c>
      <c r="N3466">
        <v>0</v>
      </c>
      <c r="O3466">
        <v>0</v>
      </c>
      <c r="P3466">
        <v>0</v>
      </c>
      <c r="Q3466">
        <v>0</v>
      </c>
    </row>
    <row r="3467" spans="1:17" x14ac:dyDescent="0.2">
      <c r="A3467" t="s">
        <v>21205</v>
      </c>
      <c r="B3467" t="s">
        <v>89</v>
      </c>
      <c r="C3467" t="s">
        <v>118</v>
      </c>
      <c r="D3467" t="s">
        <v>17736</v>
      </c>
      <c r="E3467" t="s">
        <v>81</v>
      </c>
      <c r="F3467" t="s">
        <v>4939</v>
      </c>
      <c r="G3467">
        <v>0</v>
      </c>
      <c r="H3467">
        <v>0</v>
      </c>
      <c r="I3467">
        <v>0</v>
      </c>
      <c r="J3467">
        <v>0</v>
      </c>
      <c r="K3467">
        <v>0</v>
      </c>
      <c r="L3467">
        <v>0</v>
      </c>
      <c r="M3467">
        <v>2</v>
      </c>
      <c r="N3467">
        <v>0</v>
      </c>
      <c r="O3467">
        <v>0</v>
      </c>
      <c r="P3467">
        <v>0</v>
      </c>
      <c r="Q3467">
        <v>0</v>
      </c>
    </row>
    <row r="3468" spans="1:17" x14ac:dyDescent="0.2">
      <c r="A3468" t="s">
        <v>21206</v>
      </c>
      <c r="B3468" t="s">
        <v>89</v>
      </c>
      <c r="C3468" t="s">
        <v>118</v>
      </c>
      <c r="D3468" t="s">
        <v>17736</v>
      </c>
      <c r="E3468" t="s">
        <v>81</v>
      </c>
      <c r="F3468" t="s">
        <v>4941</v>
      </c>
      <c r="G3468">
        <v>0</v>
      </c>
      <c r="H3468">
        <v>2</v>
      </c>
      <c r="I3468">
        <v>0</v>
      </c>
      <c r="J3468">
        <v>2</v>
      </c>
      <c r="K3468">
        <v>0</v>
      </c>
      <c r="L3468">
        <v>0</v>
      </c>
      <c r="M3468">
        <v>0</v>
      </c>
      <c r="N3468">
        <v>0</v>
      </c>
      <c r="O3468">
        <v>0</v>
      </c>
      <c r="P3468">
        <v>0</v>
      </c>
      <c r="Q3468">
        <v>0</v>
      </c>
    </row>
    <row r="3469" spans="1:17" x14ac:dyDescent="0.2">
      <c r="A3469" t="s">
        <v>21207</v>
      </c>
      <c r="B3469" t="s">
        <v>89</v>
      </c>
      <c r="C3469" t="s">
        <v>118</v>
      </c>
      <c r="D3469" t="s">
        <v>17736</v>
      </c>
      <c r="E3469" t="s">
        <v>81</v>
      </c>
      <c r="F3469" t="s">
        <v>4943</v>
      </c>
      <c r="G3469">
        <v>0</v>
      </c>
      <c r="H3469">
        <v>0</v>
      </c>
      <c r="I3469">
        <v>0</v>
      </c>
      <c r="J3469">
        <v>0</v>
      </c>
      <c r="K3469">
        <v>0</v>
      </c>
      <c r="L3469">
        <v>0</v>
      </c>
      <c r="M3469">
        <v>2</v>
      </c>
      <c r="N3469">
        <v>0</v>
      </c>
      <c r="O3469">
        <v>0</v>
      </c>
      <c r="P3469">
        <v>0</v>
      </c>
      <c r="Q3469">
        <v>0</v>
      </c>
    </row>
    <row r="3470" spans="1:17" x14ac:dyDescent="0.2">
      <c r="A3470" t="s">
        <v>21208</v>
      </c>
      <c r="B3470" t="s">
        <v>89</v>
      </c>
      <c r="C3470" t="s">
        <v>182</v>
      </c>
      <c r="D3470" t="s">
        <v>17736</v>
      </c>
      <c r="E3470" t="s">
        <v>83</v>
      </c>
      <c r="F3470" t="s">
        <v>4941</v>
      </c>
      <c r="G3470">
        <v>0</v>
      </c>
      <c r="H3470">
        <v>7</v>
      </c>
      <c r="I3470">
        <v>1</v>
      </c>
      <c r="J3470">
        <v>6</v>
      </c>
      <c r="K3470">
        <v>0</v>
      </c>
      <c r="L3470">
        <v>0</v>
      </c>
      <c r="M3470">
        <v>0</v>
      </c>
      <c r="N3470">
        <v>0</v>
      </c>
      <c r="O3470">
        <v>0</v>
      </c>
      <c r="P3470">
        <v>0</v>
      </c>
      <c r="Q3470">
        <v>0</v>
      </c>
    </row>
    <row r="3471" spans="1:17" x14ac:dyDescent="0.2">
      <c r="A3471" t="s">
        <v>21209</v>
      </c>
      <c r="B3471" t="s">
        <v>89</v>
      </c>
      <c r="C3471" t="s">
        <v>182</v>
      </c>
      <c r="D3471" t="s">
        <v>17736</v>
      </c>
      <c r="E3471" t="s">
        <v>83</v>
      </c>
      <c r="F3471" t="s">
        <v>4943</v>
      </c>
      <c r="G3471">
        <v>0</v>
      </c>
      <c r="H3471">
        <v>0</v>
      </c>
      <c r="I3471">
        <v>0</v>
      </c>
      <c r="J3471">
        <v>0</v>
      </c>
      <c r="K3471">
        <v>0</v>
      </c>
      <c r="L3471">
        <v>0</v>
      </c>
      <c r="M3471">
        <v>7</v>
      </c>
      <c r="N3471">
        <v>0</v>
      </c>
      <c r="O3471">
        <v>0</v>
      </c>
      <c r="P3471">
        <v>0</v>
      </c>
      <c r="Q3471">
        <v>0</v>
      </c>
    </row>
    <row r="3472" spans="1:17" x14ac:dyDescent="0.2">
      <c r="A3472" t="s">
        <v>21210</v>
      </c>
      <c r="B3472" t="s">
        <v>89</v>
      </c>
      <c r="C3472" t="s">
        <v>182</v>
      </c>
      <c r="D3472" t="s">
        <v>17736</v>
      </c>
      <c r="E3472" t="s">
        <v>83</v>
      </c>
      <c r="F3472" t="s">
        <v>4925</v>
      </c>
      <c r="G3472">
        <v>0</v>
      </c>
      <c r="H3472">
        <v>0</v>
      </c>
      <c r="I3472">
        <v>0</v>
      </c>
      <c r="J3472">
        <v>0</v>
      </c>
      <c r="K3472">
        <v>0</v>
      </c>
      <c r="L3472">
        <v>0</v>
      </c>
      <c r="M3472">
        <v>0</v>
      </c>
      <c r="N3472">
        <v>5</v>
      </c>
      <c r="O3472">
        <v>5</v>
      </c>
      <c r="P3472">
        <v>0</v>
      </c>
      <c r="Q3472">
        <v>0</v>
      </c>
    </row>
    <row r="3473" spans="1:17" x14ac:dyDescent="0.2">
      <c r="A3473" t="s">
        <v>21211</v>
      </c>
      <c r="B3473" t="s">
        <v>89</v>
      </c>
      <c r="C3473" t="s">
        <v>182</v>
      </c>
      <c r="D3473" t="s">
        <v>17736</v>
      </c>
      <c r="E3473" t="s">
        <v>83</v>
      </c>
      <c r="F3473" t="s">
        <v>4927</v>
      </c>
      <c r="G3473">
        <v>0</v>
      </c>
      <c r="H3473">
        <v>0</v>
      </c>
      <c r="I3473">
        <v>0</v>
      </c>
      <c r="J3473">
        <v>0</v>
      </c>
      <c r="K3473">
        <v>0</v>
      </c>
      <c r="L3473">
        <v>0</v>
      </c>
      <c r="M3473">
        <v>0</v>
      </c>
      <c r="N3473">
        <v>5</v>
      </c>
      <c r="O3473">
        <v>5</v>
      </c>
      <c r="P3473">
        <v>0</v>
      </c>
      <c r="Q3473">
        <v>0</v>
      </c>
    </row>
    <row r="3474" spans="1:17" x14ac:dyDescent="0.2">
      <c r="A3474" t="s">
        <v>21212</v>
      </c>
      <c r="B3474" t="s">
        <v>89</v>
      </c>
      <c r="C3474" t="s">
        <v>182</v>
      </c>
      <c r="D3474" t="s">
        <v>17736</v>
      </c>
      <c r="E3474" t="s">
        <v>83</v>
      </c>
      <c r="F3474" t="s">
        <v>17734</v>
      </c>
      <c r="G3474">
        <v>7</v>
      </c>
      <c r="H3474">
        <v>0</v>
      </c>
      <c r="I3474">
        <v>0</v>
      </c>
      <c r="J3474">
        <v>0</v>
      </c>
      <c r="K3474">
        <v>0</v>
      </c>
      <c r="L3474">
        <v>0</v>
      </c>
      <c r="M3474">
        <v>0</v>
      </c>
      <c r="N3474">
        <v>0</v>
      </c>
      <c r="O3474">
        <v>0</v>
      </c>
      <c r="P3474">
        <v>0</v>
      </c>
      <c r="Q3474">
        <v>0</v>
      </c>
    </row>
    <row r="3475" spans="1:17" x14ac:dyDescent="0.2">
      <c r="A3475" t="s">
        <v>21213</v>
      </c>
      <c r="B3475" t="s">
        <v>89</v>
      </c>
      <c r="C3475" t="s">
        <v>182</v>
      </c>
      <c r="D3475" t="s">
        <v>17736</v>
      </c>
      <c r="E3475" t="s">
        <v>81</v>
      </c>
      <c r="F3475" t="s">
        <v>4929</v>
      </c>
      <c r="G3475">
        <v>0</v>
      </c>
      <c r="H3475">
        <v>9</v>
      </c>
      <c r="I3475">
        <v>1</v>
      </c>
      <c r="J3475">
        <v>5</v>
      </c>
      <c r="K3475">
        <v>2</v>
      </c>
      <c r="L3475">
        <v>1</v>
      </c>
      <c r="M3475">
        <v>0</v>
      </c>
      <c r="N3475">
        <v>0</v>
      </c>
      <c r="O3475">
        <v>0</v>
      </c>
      <c r="P3475">
        <v>0</v>
      </c>
      <c r="Q3475">
        <v>0</v>
      </c>
    </row>
    <row r="3476" spans="1:17" x14ac:dyDescent="0.2">
      <c r="A3476" t="s">
        <v>21214</v>
      </c>
      <c r="B3476" t="s">
        <v>88</v>
      </c>
      <c r="C3476" t="s">
        <v>248</v>
      </c>
      <c r="D3476" t="s">
        <v>17736</v>
      </c>
      <c r="E3476" t="s">
        <v>83</v>
      </c>
      <c r="F3476" t="s">
        <v>4935</v>
      </c>
      <c r="G3476">
        <v>0</v>
      </c>
      <c r="H3476">
        <v>19</v>
      </c>
      <c r="I3476">
        <v>0</v>
      </c>
      <c r="J3476">
        <v>18</v>
      </c>
      <c r="K3476">
        <v>0</v>
      </c>
      <c r="L3476">
        <v>1</v>
      </c>
      <c r="M3476">
        <v>0</v>
      </c>
      <c r="N3476">
        <v>0</v>
      </c>
      <c r="O3476">
        <v>0</v>
      </c>
      <c r="P3476">
        <v>0</v>
      </c>
      <c r="Q3476">
        <v>0</v>
      </c>
    </row>
    <row r="3477" spans="1:17" x14ac:dyDescent="0.2">
      <c r="A3477" t="s">
        <v>21215</v>
      </c>
      <c r="B3477" t="s">
        <v>88</v>
      </c>
      <c r="C3477" t="s">
        <v>248</v>
      </c>
      <c r="D3477" t="s">
        <v>17736</v>
      </c>
      <c r="E3477" t="s">
        <v>83</v>
      </c>
      <c r="F3477" t="s">
        <v>4937</v>
      </c>
      <c r="G3477">
        <v>0</v>
      </c>
      <c r="H3477">
        <v>19</v>
      </c>
      <c r="I3477">
        <v>0</v>
      </c>
      <c r="J3477">
        <v>18</v>
      </c>
      <c r="K3477">
        <v>0</v>
      </c>
      <c r="L3477">
        <v>1</v>
      </c>
      <c r="M3477">
        <v>0</v>
      </c>
      <c r="N3477">
        <v>0</v>
      </c>
      <c r="O3477">
        <v>0</v>
      </c>
      <c r="P3477">
        <v>0</v>
      </c>
      <c r="Q3477">
        <v>0</v>
      </c>
    </row>
    <row r="3478" spans="1:17" x14ac:dyDescent="0.2">
      <c r="A3478" t="s">
        <v>21216</v>
      </c>
      <c r="B3478" t="s">
        <v>88</v>
      </c>
      <c r="C3478" t="s">
        <v>248</v>
      </c>
      <c r="D3478" t="s">
        <v>17736</v>
      </c>
      <c r="E3478" t="s">
        <v>83</v>
      </c>
      <c r="F3478" t="s">
        <v>4939</v>
      </c>
      <c r="G3478">
        <v>0</v>
      </c>
      <c r="H3478">
        <v>0</v>
      </c>
      <c r="I3478">
        <v>0</v>
      </c>
      <c r="J3478">
        <v>0</v>
      </c>
      <c r="K3478">
        <v>0</v>
      </c>
      <c r="L3478">
        <v>0</v>
      </c>
      <c r="M3478">
        <v>19</v>
      </c>
      <c r="N3478">
        <v>0</v>
      </c>
      <c r="O3478">
        <v>0</v>
      </c>
      <c r="P3478">
        <v>0</v>
      </c>
      <c r="Q3478">
        <v>0</v>
      </c>
    </row>
    <row r="3479" spans="1:17" x14ac:dyDescent="0.2">
      <c r="A3479" t="s">
        <v>21217</v>
      </c>
      <c r="B3479" t="s">
        <v>88</v>
      </c>
      <c r="C3479" t="s">
        <v>248</v>
      </c>
      <c r="D3479" t="s">
        <v>17736</v>
      </c>
      <c r="E3479" t="s">
        <v>83</v>
      </c>
      <c r="F3479" t="s">
        <v>4941</v>
      </c>
      <c r="G3479">
        <v>0</v>
      </c>
      <c r="H3479">
        <v>19</v>
      </c>
      <c r="I3479">
        <v>0</v>
      </c>
      <c r="J3479">
        <v>19</v>
      </c>
      <c r="K3479">
        <v>0</v>
      </c>
      <c r="L3479">
        <v>0</v>
      </c>
      <c r="M3479">
        <v>0</v>
      </c>
      <c r="N3479">
        <v>0</v>
      </c>
      <c r="O3479">
        <v>0</v>
      </c>
      <c r="P3479">
        <v>0</v>
      </c>
      <c r="Q3479">
        <v>0</v>
      </c>
    </row>
    <row r="3480" spans="1:17" x14ac:dyDescent="0.2">
      <c r="A3480" t="s">
        <v>21218</v>
      </c>
      <c r="B3480" t="s">
        <v>86</v>
      </c>
      <c r="C3480" t="s">
        <v>127</v>
      </c>
      <c r="D3480" t="s">
        <v>17736</v>
      </c>
      <c r="E3480" t="s">
        <v>83</v>
      </c>
      <c r="F3480" t="s">
        <v>17734</v>
      </c>
      <c r="G3480">
        <v>44</v>
      </c>
      <c r="H3480">
        <v>0</v>
      </c>
      <c r="I3480">
        <v>0</v>
      </c>
      <c r="J3480">
        <v>0</v>
      </c>
      <c r="K3480">
        <v>0</v>
      </c>
      <c r="L3480">
        <v>0</v>
      </c>
      <c r="M3480">
        <v>0</v>
      </c>
      <c r="N3480">
        <v>0</v>
      </c>
      <c r="O3480">
        <v>0</v>
      </c>
      <c r="P3480">
        <v>0</v>
      </c>
      <c r="Q3480">
        <v>0</v>
      </c>
    </row>
    <row r="3481" spans="1:17" x14ac:dyDescent="0.2">
      <c r="A3481" t="s">
        <v>21219</v>
      </c>
      <c r="B3481" t="s">
        <v>86</v>
      </c>
      <c r="C3481" t="s">
        <v>127</v>
      </c>
      <c r="D3481" t="s">
        <v>17736</v>
      </c>
      <c r="E3481" t="s">
        <v>81</v>
      </c>
      <c r="F3481" t="s">
        <v>4929</v>
      </c>
      <c r="G3481">
        <v>0</v>
      </c>
      <c r="H3481">
        <v>72</v>
      </c>
      <c r="I3481">
        <v>13</v>
      </c>
      <c r="J3481">
        <v>55</v>
      </c>
      <c r="K3481">
        <v>2</v>
      </c>
      <c r="L3481">
        <v>2</v>
      </c>
      <c r="M3481">
        <v>0</v>
      </c>
      <c r="N3481">
        <v>0</v>
      </c>
      <c r="O3481">
        <v>0</v>
      </c>
      <c r="P3481">
        <v>0</v>
      </c>
      <c r="Q3481">
        <v>0</v>
      </c>
    </row>
    <row r="3482" spans="1:17" x14ac:dyDescent="0.2">
      <c r="A3482" t="s">
        <v>21220</v>
      </c>
      <c r="B3482" t="s">
        <v>86</v>
      </c>
      <c r="C3482" t="s">
        <v>127</v>
      </c>
      <c r="D3482" t="s">
        <v>17736</v>
      </c>
      <c r="E3482" t="s">
        <v>81</v>
      </c>
      <c r="F3482" t="s">
        <v>4931</v>
      </c>
      <c r="G3482">
        <v>0</v>
      </c>
      <c r="H3482">
        <v>72</v>
      </c>
      <c r="I3482">
        <v>13</v>
      </c>
      <c r="J3482">
        <v>55</v>
      </c>
      <c r="K3482">
        <v>2</v>
      </c>
      <c r="L3482">
        <v>2</v>
      </c>
      <c r="M3482">
        <v>0</v>
      </c>
      <c r="N3482">
        <v>0</v>
      </c>
      <c r="O3482">
        <v>0</v>
      </c>
      <c r="P3482">
        <v>0</v>
      </c>
      <c r="Q3482">
        <v>0</v>
      </c>
    </row>
    <row r="3483" spans="1:17" x14ac:dyDescent="0.2">
      <c r="A3483" t="s">
        <v>21221</v>
      </c>
      <c r="B3483" t="s">
        <v>86</v>
      </c>
      <c r="C3483" t="s">
        <v>127</v>
      </c>
      <c r="D3483" t="s">
        <v>17736</v>
      </c>
      <c r="E3483" t="s">
        <v>81</v>
      </c>
      <c r="F3483" t="s">
        <v>4933</v>
      </c>
      <c r="G3483">
        <v>0</v>
      </c>
      <c r="H3483">
        <v>0</v>
      </c>
      <c r="I3483">
        <v>0</v>
      </c>
      <c r="J3483">
        <v>0</v>
      </c>
      <c r="K3483">
        <v>0</v>
      </c>
      <c r="L3483">
        <v>0</v>
      </c>
      <c r="M3483">
        <v>72</v>
      </c>
      <c r="N3483">
        <v>0</v>
      </c>
      <c r="O3483">
        <v>0</v>
      </c>
      <c r="P3483">
        <v>0</v>
      </c>
      <c r="Q3483">
        <v>0</v>
      </c>
    </row>
    <row r="3484" spans="1:17" x14ac:dyDescent="0.2">
      <c r="A3484" t="s">
        <v>21222</v>
      </c>
      <c r="B3484" t="s">
        <v>86</v>
      </c>
      <c r="C3484" t="s">
        <v>127</v>
      </c>
      <c r="D3484" t="s">
        <v>17736</v>
      </c>
      <c r="E3484" t="s">
        <v>81</v>
      </c>
      <c r="F3484" t="s">
        <v>4935</v>
      </c>
      <c r="G3484">
        <v>0</v>
      </c>
      <c r="H3484">
        <v>72</v>
      </c>
      <c r="I3484">
        <v>13</v>
      </c>
      <c r="J3484">
        <v>55</v>
      </c>
      <c r="K3484">
        <v>2</v>
      </c>
      <c r="L3484">
        <v>2</v>
      </c>
      <c r="M3484">
        <v>0</v>
      </c>
      <c r="N3484">
        <v>0</v>
      </c>
      <c r="O3484">
        <v>0</v>
      </c>
      <c r="P3484">
        <v>0</v>
      </c>
      <c r="Q3484">
        <v>0</v>
      </c>
    </row>
    <row r="3485" spans="1:17" x14ac:dyDescent="0.2">
      <c r="A3485" t="s">
        <v>21223</v>
      </c>
      <c r="B3485" t="s">
        <v>86</v>
      </c>
      <c r="C3485" t="s">
        <v>127</v>
      </c>
      <c r="D3485" t="s">
        <v>17736</v>
      </c>
      <c r="E3485" t="s">
        <v>81</v>
      </c>
      <c r="F3485" t="s">
        <v>4937</v>
      </c>
      <c r="G3485">
        <v>0</v>
      </c>
      <c r="H3485">
        <v>72</v>
      </c>
      <c r="I3485">
        <v>13</v>
      </c>
      <c r="J3485">
        <v>55</v>
      </c>
      <c r="K3485">
        <v>2</v>
      </c>
      <c r="L3485">
        <v>2</v>
      </c>
      <c r="M3485">
        <v>0</v>
      </c>
      <c r="N3485">
        <v>0</v>
      </c>
      <c r="O3485">
        <v>0</v>
      </c>
      <c r="P3485">
        <v>0</v>
      </c>
      <c r="Q3485">
        <v>0</v>
      </c>
    </row>
    <row r="3486" spans="1:17" x14ac:dyDescent="0.2">
      <c r="A3486" t="s">
        <v>21224</v>
      </c>
      <c r="B3486" t="s">
        <v>86</v>
      </c>
      <c r="C3486" t="s">
        <v>127</v>
      </c>
      <c r="D3486" t="s">
        <v>17736</v>
      </c>
      <c r="E3486" t="s">
        <v>81</v>
      </c>
      <c r="F3486" t="s">
        <v>4939</v>
      </c>
      <c r="G3486">
        <v>0</v>
      </c>
      <c r="H3486">
        <v>0</v>
      </c>
      <c r="I3486">
        <v>0</v>
      </c>
      <c r="J3486">
        <v>0</v>
      </c>
      <c r="K3486">
        <v>0</v>
      </c>
      <c r="L3486">
        <v>0</v>
      </c>
      <c r="M3486">
        <v>72</v>
      </c>
      <c r="N3486">
        <v>0</v>
      </c>
      <c r="O3486">
        <v>0</v>
      </c>
      <c r="P3486">
        <v>0</v>
      </c>
      <c r="Q3486">
        <v>0</v>
      </c>
    </row>
    <row r="3487" spans="1:17" x14ac:dyDescent="0.2">
      <c r="A3487" t="s">
        <v>21225</v>
      </c>
      <c r="B3487" t="s">
        <v>86</v>
      </c>
      <c r="C3487" t="s">
        <v>127</v>
      </c>
      <c r="D3487" t="s">
        <v>17736</v>
      </c>
      <c r="E3487" t="s">
        <v>81</v>
      </c>
      <c r="F3487" t="s">
        <v>4941</v>
      </c>
      <c r="G3487">
        <v>0</v>
      </c>
      <c r="H3487">
        <v>72</v>
      </c>
      <c r="I3487">
        <v>13</v>
      </c>
      <c r="J3487">
        <v>55</v>
      </c>
      <c r="K3487">
        <v>2</v>
      </c>
      <c r="L3487">
        <v>2</v>
      </c>
      <c r="M3487">
        <v>0</v>
      </c>
      <c r="N3487">
        <v>0</v>
      </c>
      <c r="O3487">
        <v>0</v>
      </c>
      <c r="P3487">
        <v>0</v>
      </c>
      <c r="Q3487">
        <v>0</v>
      </c>
    </row>
    <row r="3488" spans="1:17" x14ac:dyDescent="0.2">
      <c r="A3488" t="s">
        <v>21226</v>
      </c>
      <c r="B3488" t="s">
        <v>86</v>
      </c>
      <c r="C3488" t="s">
        <v>127</v>
      </c>
      <c r="D3488" t="s">
        <v>17736</v>
      </c>
      <c r="E3488" t="s">
        <v>81</v>
      </c>
      <c r="F3488" t="s">
        <v>4943</v>
      </c>
      <c r="G3488">
        <v>0</v>
      </c>
      <c r="H3488">
        <v>0</v>
      </c>
      <c r="I3488">
        <v>0</v>
      </c>
      <c r="J3488">
        <v>0</v>
      </c>
      <c r="K3488">
        <v>0</v>
      </c>
      <c r="L3488">
        <v>0</v>
      </c>
      <c r="M3488">
        <v>72</v>
      </c>
      <c r="N3488">
        <v>0</v>
      </c>
      <c r="O3488">
        <v>0</v>
      </c>
      <c r="P3488">
        <v>0</v>
      </c>
      <c r="Q3488">
        <v>0</v>
      </c>
    </row>
    <row r="3489" spans="1:17" x14ac:dyDescent="0.2">
      <c r="A3489" t="s">
        <v>21227</v>
      </c>
      <c r="B3489" t="s">
        <v>86</v>
      </c>
      <c r="C3489" t="s">
        <v>127</v>
      </c>
      <c r="D3489" t="s">
        <v>17736</v>
      </c>
      <c r="E3489" t="s">
        <v>81</v>
      </c>
      <c r="F3489" t="s">
        <v>4925</v>
      </c>
      <c r="G3489">
        <v>0</v>
      </c>
      <c r="H3489">
        <v>0</v>
      </c>
      <c r="I3489">
        <v>0</v>
      </c>
      <c r="J3489">
        <v>0</v>
      </c>
      <c r="K3489">
        <v>0</v>
      </c>
      <c r="L3489">
        <v>0</v>
      </c>
      <c r="M3489">
        <v>0</v>
      </c>
      <c r="N3489">
        <v>60</v>
      </c>
      <c r="O3489">
        <v>58</v>
      </c>
      <c r="P3489">
        <v>1</v>
      </c>
      <c r="Q3489">
        <v>1</v>
      </c>
    </row>
    <row r="3490" spans="1:17" x14ac:dyDescent="0.2">
      <c r="A3490" t="s">
        <v>21228</v>
      </c>
      <c r="B3490" t="s">
        <v>86</v>
      </c>
      <c r="C3490" t="s">
        <v>127</v>
      </c>
      <c r="D3490" t="s">
        <v>17736</v>
      </c>
      <c r="E3490" t="s">
        <v>81</v>
      </c>
      <c r="F3490" t="s">
        <v>4927</v>
      </c>
      <c r="G3490">
        <v>0</v>
      </c>
      <c r="H3490">
        <v>0</v>
      </c>
      <c r="I3490">
        <v>0</v>
      </c>
      <c r="J3490">
        <v>0</v>
      </c>
      <c r="K3490">
        <v>0</v>
      </c>
      <c r="L3490">
        <v>0</v>
      </c>
      <c r="M3490">
        <v>0</v>
      </c>
      <c r="N3490">
        <v>48</v>
      </c>
      <c r="O3490">
        <v>47</v>
      </c>
      <c r="P3490">
        <v>1</v>
      </c>
      <c r="Q3490">
        <v>0</v>
      </c>
    </row>
    <row r="3491" spans="1:17" x14ac:dyDescent="0.2">
      <c r="A3491" t="s">
        <v>21229</v>
      </c>
      <c r="B3491" t="s">
        <v>86</v>
      </c>
      <c r="C3491" t="s">
        <v>127</v>
      </c>
      <c r="D3491" t="s">
        <v>17736</v>
      </c>
      <c r="E3491" t="s">
        <v>81</v>
      </c>
      <c r="F3491" t="s">
        <v>17734</v>
      </c>
      <c r="G3491">
        <v>72</v>
      </c>
      <c r="H3491">
        <v>0</v>
      </c>
      <c r="I3491">
        <v>0</v>
      </c>
      <c r="J3491">
        <v>0</v>
      </c>
      <c r="K3491">
        <v>0</v>
      </c>
      <c r="L3491">
        <v>0</v>
      </c>
      <c r="M3491">
        <v>0</v>
      </c>
      <c r="N3491">
        <v>0</v>
      </c>
      <c r="O3491">
        <v>0</v>
      </c>
      <c r="P3491">
        <v>0</v>
      </c>
      <c r="Q3491">
        <v>0</v>
      </c>
    </row>
    <row r="3492" spans="1:17" x14ac:dyDescent="0.2">
      <c r="A3492" t="s">
        <v>21230</v>
      </c>
      <c r="B3492" t="s">
        <v>86</v>
      </c>
      <c r="C3492" t="s">
        <v>127</v>
      </c>
      <c r="D3492" t="s">
        <v>17748</v>
      </c>
      <c r="E3492" t="s">
        <v>83</v>
      </c>
      <c r="F3492" t="s">
        <v>17749</v>
      </c>
      <c r="G3492">
        <v>0</v>
      </c>
      <c r="H3492">
        <v>0</v>
      </c>
      <c r="I3492">
        <v>0</v>
      </c>
      <c r="J3492">
        <v>0</v>
      </c>
      <c r="K3492">
        <v>0</v>
      </c>
      <c r="L3492">
        <v>0</v>
      </c>
      <c r="M3492">
        <v>0</v>
      </c>
      <c r="N3492">
        <v>2</v>
      </c>
      <c r="O3492">
        <v>1</v>
      </c>
      <c r="P3492">
        <v>1</v>
      </c>
      <c r="Q3492">
        <v>0</v>
      </c>
    </row>
    <row r="3493" spans="1:17" x14ac:dyDescent="0.2">
      <c r="A3493" t="s">
        <v>21231</v>
      </c>
      <c r="B3493" t="s">
        <v>86</v>
      </c>
      <c r="C3493" t="s">
        <v>127</v>
      </c>
      <c r="D3493" t="s">
        <v>17748</v>
      </c>
      <c r="E3493" t="s">
        <v>83</v>
      </c>
      <c r="F3493" t="s">
        <v>17734</v>
      </c>
      <c r="G3493">
        <v>2</v>
      </c>
      <c r="H3493">
        <v>0</v>
      </c>
      <c r="I3493">
        <v>0</v>
      </c>
      <c r="J3493">
        <v>0</v>
      </c>
      <c r="K3493">
        <v>0</v>
      </c>
      <c r="L3493">
        <v>0</v>
      </c>
      <c r="M3493">
        <v>0</v>
      </c>
      <c r="N3493">
        <v>0</v>
      </c>
      <c r="O3493">
        <v>0</v>
      </c>
      <c r="P3493">
        <v>0</v>
      </c>
      <c r="Q3493">
        <v>0</v>
      </c>
    </row>
    <row r="3494" spans="1:17" x14ac:dyDescent="0.2">
      <c r="A3494" t="s">
        <v>21232</v>
      </c>
      <c r="B3494" t="s">
        <v>86</v>
      </c>
      <c r="C3494" t="s">
        <v>127</v>
      </c>
      <c r="D3494" t="s">
        <v>17748</v>
      </c>
      <c r="E3494" t="s">
        <v>81</v>
      </c>
      <c r="F3494" t="s">
        <v>17749</v>
      </c>
      <c r="G3494">
        <v>0</v>
      </c>
      <c r="H3494">
        <v>0</v>
      </c>
      <c r="I3494">
        <v>0</v>
      </c>
      <c r="J3494">
        <v>0</v>
      </c>
      <c r="K3494">
        <v>0</v>
      </c>
      <c r="L3494">
        <v>0</v>
      </c>
      <c r="M3494">
        <v>0</v>
      </c>
      <c r="N3494">
        <v>2</v>
      </c>
      <c r="O3494">
        <v>2</v>
      </c>
      <c r="P3494">
        <v>0</v>
      </c>
      <c r="Q3494">
        <v>0</v>
      </c>
    </row>
    <row r="3495" spans="1:17" x14ac:dyDescent="0.2">
      <c r="A3495" t="s">
        <v>21233</v>
      </c>
      <c r="B3495" t="s">
        <v>86</v>
      </c>
      <c r="C3495" t="s">
        <v>127</v>
      </c>
      <c r="D3495" t="s">
        <v>17748</v>
      </c>
      <c r="E3495" t="s">
        <v>81</v>
      </c>
      <c r="F3495" t="s">
        <v>17734</v>
      </c>
      <c r="G3495">
        <v>2</v>
      </c>
      <c r="H3495">
        <v>0</v>
      </c>
      <c r="I3495">
        <v>0</v>
      </c>
      <c r="J3495">
        <v>0</v>
      </c>
      <c r="K3495">
        <v>0</v>
      </c>
      <c r="L3495">
        <v>0</v>
      </c>
      <c r="M3495">
        <v>0</v>
      </c>
      <c r="N3495">
        <v>0</v>
      </c>
      <c r="O3495">
        <v>0</v>
      </c>
      <c r="P3495">
        <v>0</v>
      </c>
      <c r="Q3495">
        <v>0</v>
      </c>
    </row>
    <row r="3496" spans="1:17" x14ac:dyDescent="0.2">
      <c r="A3496" t="s">
        <v>21234</v>
      </c>
      <c r="B3496" t="s">
        <v>86</v>
      </c>
      <c r="C3496" t="s">
        <v>127</v>
      </c>
      <c r="D3496" t="s">
        <v>17754</v>
      </c>
      <c r="E3496" t="s">
        <v>83</v>
      </c>
      <c r="F3496" t="s">
        <v>17734</v>
      </c>
      <c r="G3496">
        <v>4</v>
      </c>
      <c r="H3496">
        <v>0</v>
      </c>
      <c r="I3496">
        <v>0</v>
      </c>
      <c r="J3496">
        <v>0</v>
      </c>
      <c r="K3496">
        <v>0</v>
      </c>
      <c r="L3496">
        <v>0</v>
      </c>
      <c r="M3496">
        <v>0</v>
      </c>
      <c r="N3496">
        <v>0</v>
      </c>
      <c r="O3496">
        <v>0</v>
      </c>
      <c r="P3496">
        <v>0</v>
      </c>
      <c r="Q3496">
        <v>0</v>
      </c>
    </row>
    <row r="3497" spans="1:17" x14ac:dyDescent="0.2">
      <c r="A3497" t="s">
        <v>21235</v>
      </c>
      <c r="B3497" t="s">
        <v>86</v>
      </c>
      <c r="C3497" t="s">
        <v>127</v>
      </c>
      <c r="D3497" t="s">
        <v>17754</v>
      </c>
      <c r="E3497" t="s">
        <v>81</v>
      </c>
      <c r="F3497" t="s">
        <v>17734</v>
      </c>
      <c r="G3497">
        <v>9</v>
      </c>
      <c r="H3497">
        <v>0</v>
      </c>
      <c r="I3497">
        <v>0</v>
      </c>
      <c r="J3497">
        <v>0</v>
      </c>
      <c r="K3497">
        <v>0</v>
      </c>
      <c r="L3497">
        <v>0</v>
      </c>
      <c r="M3497">
        <v>0</v>
      </c>
      <c r="N3497">
        <v>0</v>
      </c>
      <c r="O3497">
        <v>0</v>
      </c>
      <c r="P3497">
        <v>0</v>
      </c>
      <c r="Q3497">
        <v>0</v>
      </c>
    </row>
    <row r="3498" spans="1:17" x14ac:dyDescent="0.2">
      <c r="A3498" t="s">
        <v>21236</v>
      </c>
      <c r="B3498" t="s">
        <v>86</v>
      </c>
      <c r="C3498" t="s">
        <v>128</v>
      </c>
      <c r="D3498" t="s">
        <v>17768</v>
      </c>
      <c r="E3498" t="s">
        <v>83</v>
      </c>
      <c r="F3498" t="s">
        <v>17734</v>
      </c>
      <c r="G3498">
        <v>2</v>
      </c>
      <c r="H3498">
        <v>0</v>
      </c>
      <c r="I3498">
        <v>0</v>
      </c>
      <c r="J3498">
        <v>0</v>
      </c>
      <c r="K3498">
        <v>0</v>
      </c>
      <c r="L3498">
        <v>0</v>
      </c>
      <c r="M3498">
        <v>0</v>
      </c>
      <c r="N3498">
        <v>0</v>
      </c>
      <c r="O3498">
        <v>0</v>
      </c>
      <c r="P3498">
        <v>0</v>
      </c>
      <c r="Q3498">
        <v>0</v>
      </c>
    </row>
    <row r="3499" spans="1:17" x14ac:dyDescent="0.2">
      <c r="A3499" t="s">
        <v>21237</v>
      </c>
      <c r="B3499" t="s">
        <v>86</v>
      </c>
      <c r="C3499" t="s">
        <v>128</v>
      </c>
      <c r="D3499" t="s">
        <v>17768</v>
      </c>
      <c r="E3499" t="s">
        <v>81</v>
      </c>
      <c r="F3499" t="s">
        <v>17734</v>
      </c>
      <c r="G3499">
        <v>5</v>
      </c>
      <c r="H3499">
        <v>0</v>
      </c>
      <c r="I3499">
        <v>0</v>
      </c>
      <c r="J3499">
        <v>0</v>
      </c>
      <c r="K3499">
        <v>0</v>
      </c>
      <c r="L3499">
        <v>0</v>
      </c>
      <c r="M3499">
        <v>0</v>
      </c>
      <c r="N3499">
        <v>0</v>
      </c>
      <c r="O3499">
        <v>0</v>
      </c>
      <c r="P3499">
        <v>0</v>
      </c>
      <c r="Q3499">
        <v>0</v>
      </c>
    </row>
    <row r="3500" spans="1:17" x14ac:dyDescent="0.2">
      <c r="A3500" t="s">
        <v>21238</v>
      </c>
      <c r="B3500" t="s">
        <v>86</v>
      </c>
      <c r="C3500" t="s">
        <v>128</v>
      </c>
      <c r="D3500" t="s">
        <v>17736</v>
      </c>
      <c r="E3500" t="s">
        <v>83</v>
      </c>
      <c r="F3500" t="s">
        <v>4929</v>
      </c>
      <c r="G3500">
        <v>0</v>
      </c>
      <c r="H3500">
        <v>15</v>
      </c>
      <c r="I3500">
        <v>1</v>
      </c>
      <c r="J3500">
        <v>12</v>
      </c>
      <c r="K3500">
        <v>2</v>
      </c>
      <c r="L3500">
        <v>0</v>
      </c>
      <c r="M3500">
        <v>0</v>
      </c>
      <c r="N3500">
        <v>0</v>
      </c>
      <c r="O3500">
        <v>0</v>
      </c>
      <c r="P3500">
        <v>0</v>
      </c>
      <c r="Q3500">
        <v>0</v>
      </c>
    </row>
    <row r="3501" spans="1:17" x14ac:dyDescent="0.2">
      <c r="A3501" t="s">
        <v>21239</v>
      </c>
      <c r="B3501" t="s">
        <v>86</v>
      </c>
      <c r="C3501" t="s">
        <v>128</v>
      </c>
      <c r="D3501" t="s">
        <v>17736</v>
      </c>
      <c r="E3501" t="s">
        <v>83</v>
      </c>
      <c r="F3501" t="s">
        <v>4931</v>
      </c>
      <c r="G3501">
        <v>0</v>
      </c>
      <c r="H3501">
        <v>15</v>
      </c>
      <c r="I3501">
        <v>1</v>
      </c>
      <c r="J3501">
        <v>12</v>
      </c>
      <c r="K3501">
        <v>2</v>
      </c>
      <c r="L3501">
        <v>0</v>
      </c>
      <c r="M3501">
        <v>0</v>
      </c>
      <c r="N3501">
        <v>0</v>
      </c>
      <c r="O3501">
        <v>0</v>
      </c>
      <c r="P3501">
        <v>0</v>
      </c>
      <c r="Q3501">
        <v>0</v>
      </c>
    </row>
    <row r="3502" spans="1:17" x14ac:dyDescent="0.2">
      <c r="A3502" t="s">
        <v>21240</v>
      </c>
      <c r="B3502" t="s">
        <v>86</v>
      </c>
      <c r="C3502" t="s">
        <v>128</v>
      </c>
      <c r="D3502" t="s">
        <v>17736</v>
      </c>
      <c r="E3502" t="s">
        <v>83</v>
      </c>
      <c r="F3502" t="s">
        <v>4933</v>
      </c>
      <c r="G3502">
        <v>0</v>
      </c>
      <c r="H3502">
        <v>0</v>
      </c>
      <c r="I3502">
        <v>0</v>
      </c>
      <c r="J3502">
        <v>0</v>
      </c>
      <c r="K3502">
        <v>0</v>
      </c>
      <c r="L3502">
        <v>0</v>
      </c>
      <c r="M3502">
        <v>15</v>
      </c>
      <c r="N3502">
        <v>0</v>
      </c>
      <c r="O3502">
        <v>0</v>
      </c>
      <c r="P3502">
        <v>0</v>
      </c>
      <c r="Q3502">
        <v>0</v>
      </c>
    </row>
    <row r="3503" spans="1:17" x14ac:dyDescent="0.2">
      <c r="A3503" t="s">
        <v>21241</v>
      </c>
      <c r="B3503" t="s">
        <v>86</v>
      </c>
      <c r="C3503" t="s">
        <v>128</v>
      </c>
      <c r="D3503" t="s">
        <v>17736</v>
      </c>
      <c r="E3503" t="s">
        <v>83</v>
      </c>
      <c r="F3503" t="s">
        <v>4935</v>
      </c>
      <c r="G3503">
        <v>0</v>
      </c>
      <c r="H3503">
        <v>15</v>
      </c>
      <c r="I3503">
        <v>1</v>
      </c>
      <c r="J3503">
        <v>12</v>
      </c>
      <c r="K3503">
        <v>2</v>
      </c>
      <c r="L3503">
        <v>0</v>
      </c>
      <c r="M3503">
        <v>0</v>
      </c>
      <c r="N3503">
        <v>0</v>
      </c>
      <c r="O3503">
        <v>0</v>
      </c>
      <c r="P3503">
        <v>0</v>
      </c>
      <c r="Q3503">
        <v>0</v>
      </c>
    </row>
    <row r="3504" spans="1:17" x14ac:dyDescent="0.2">
      <c r="A3504" t="s">
        <v>21242</v>
      </c>
      <c r="B3504" t="s">
        <v>86</v>
      </c>
      <c r="C3504" t="s">
        <v>128</v>
      </c>
      <c r="D3504" t="s">
        <v>17736</v>
      </c>
      <c r="E3504" t="s">
        <v>83</v>
      </c>
      <c r="F3504" t="s">
        <v>4937</v>
      </c>
      <c r="G3504">
        <v>0</v>
      </c>
      <c r="H3504">
        <v>15</v>
      </c>
      <c r="I3504">
        <v>1</v>
      </c>
      <c r="J3504">
        <v>12</v>
      </c>
      <c r="K3504">
        <v>2</v>
      </c>
      <c r="L3504">
        <v>0</v>
      </c>
      <c r="M3504">
        <v>0</v>
      </c>
      <c r="N3504">
        <v>0</v>
      </c>
      <c r="O3504">
        <v>0</v>
      </c>
      <c r="P3504">
        <v>0</v>
      </c>
      <c r="Q3504">
        <v>0</v>
      </c>
    </row>
    <row r="3505" spans="1:17" x14ac:dyDescent="0.2">
      <c r="A3505" t="s">
        <v>21243</v>
      </c>
      <c r="B3505" t="s">
        <v>86</v>
      </c>
      <c r="C3505" t="s">
        <v>128</v>
      </c>
      <c r="D3505" t="s">
        <v>17736</v>
      </c>
      <c r="E3505" t="s">
        <v>83</v>
      </c>
      <c r="F3505" t="s">
        <v>4939</v>
      </c>
      <c r="G3505">
        <v>0</v>
      </c>
      <c r="H3505">
        <v>0</v>
      </c>
      <c r="I3505">
        <v>0</v>
      </c>
      <c r="J3505">
        <v>0</v>
      </c>
      <c r="K3505">
        <v>0</v>
      </c>
      <c r="L3505">
        <v>0</v>
      </c>
      <c r="M3505">
        <v>15</v>
      </c>
      <c r="N3505">
        <v>0</v>
      </c>
      <c r="O3505">
        <v>0</v>
      </c>
      <c r="P3505">
        <v>0</v>
      </c>
      <c r="Q3505">
        <v>0</v>
      </c>
    </row>
    <row r="3506" spans="1:17" x14ac:dyDescent="0.2">
      <c r="A3506" t="s">
        <v>21244</v>
      </c>
      <c r="B3506" t="s">
        <v>86</v>
      </c>
      <c r="C3506" t="s">
        <v>128</v>
      </c>
      <c r="D3506" t="s">
        <v>17736</v>
      </c>
      <c r="E3506" t="s">
        <v>83</v>
      </c>
      <c r="F3506" t="s">
        <v>4941</v>
      </c>
      <c r="G3506">
        <v>0</v>
      </c>
      <c r="H3506">
        <v>15</v>
      </c>
      <c r="I3506">
        <v>1</v>
      </c>
      <c r="J3506">
        <v>12</v>
      </c>
      <c r="K3506">
        <v>2</v>
      </c>
      <c r="L3506">
        <v>0</v>
      </c>
      <c r="M3506">
        <v>0</v>
      </c>
      <c r="N3506">
        <v>0</v>
      </c>
      <c r="O3506">
        <v>0</v>
      </c>
      <c r="P3506">
        <v>0</v>
      </c>
      <c r="Q3506">
        <v>0</v>
      </c>
    </row>
    <row r="3507" spans="1:17" x14ac:dyDescent="0.2">
      <c r="A3507" t="s">
        <v>21245</v>
      </c>
      <c r="B3507" t="s">
        <v>86</v>
      </c>
      <c r="C3507" t="s">
        <v>128</v>
      </c>
      <c r="D3507" t="s">
        <v>17736</v>
      </c>
      <c r="E3507" t="s">
        <v>83</v>
      </c>
      <c r="F3507" t="s">
        <v>4943</v>
      </c>
      <c r="G3507">
        <v>0</v>
      </c>
      <c r="H3507">
        <v>0</v>
      </c>
      <c r="I3507">
        <v>0</v>
      </c>
      <c r="J3507">
        <v>0</v>
      </c>
      <c r="K3507">
        <v>0</v>
      </c>
      <c r="L3507">
        <v>0</v>
      </c>
      <c r="M3507">
        <v>15</v>
      </c>
      <c r="N3507">
        <v>0</v>
      </c>
      <c r="O3507">
        <v>0</v>
      </c>
      <c r="P3507">
        <v>0</v>
      </c>
      <c r="Q3507">
        <v>0</v>
      </c>
    </row>
    <row r="3508" spans="1:17" x14ac:dyDescent="0.2">
      <c r="A3508" t="s">
        <v>21246</v>
      </c>
      <c r="B3508" t="s">
        <v>86</v>
      </c>
      <c r="C3508" t="s">
        <v>128</v>
      </c>
      <c r="D3508" t="s">
        <v>17736</v>
      </c>
      <c r="E3508" t="s">
        <v>83</v>
      </c>
      <c r="F3508" t="s">
        <v>4925</v>
      </c>
      <c r="G3508">
        <v>0</v>
      </c>
      <c r="H3508">
        <v>0</v>
      </c>
      <c r="I3508">
        <v>0</v>
      </c>
      <c r="J3508">
        <v>0</v>
      </c>
      <c r="K3508">
        <v>0</v>
      </c>
      <c r="L3508">
        <v>0</v>
      </c>
      <c r="M3508">
        <v>0</v>
      </c>
      <c r="N3508">
        <v>9</v>
      </c>
      <c r="O3508">
        <v>9</v>
      </c>
      <c r="P3508">
        <v>0</v>
      </c>
      <c r="Q3508">
        <v>0</v>
      </c>
    </row>
    <row r="3509" spans="1:17" x14ac:dyDescent="0.2">
      <c r="A3509" t="s">
        <v>21247</v>
      </c>
      <c r="B3509" t="s">
        <v>86</v>
      </c>
      <c r="C3509" t="s">
        <v>128</v>
      </c>
      <c r="D3509" t="s">
        <v>17736</v>
      </c>
      <c r="E3509" t="s">
        <v>83</v>
      </c>
      <c r="F3509" t="s">
        <v>4927</v>
      </c>
      <c r="G3509">
        <v>0</v>
      </c>
      <c r="H3509">
        <v>0</v>
      </c>
      <c r="I3509">
        <v>0</v>
      </c>
      <c r="J3509">
        <v>0</v>
      </c>
      <c r="K3509">
        <v>0</v>
      </c>
      <c r="L3509">
        <v>0</v>
      </c>
      <c r="M3509">
        <v>0</v>
      </c>
      <c r="N3509">
        <v>5</v>
      </c>
      <c r="O3509">
        <v>5</v>
      </c>
      <c r="P3509">
        <v>0</v>
      </c>
      <c r="Q3509">
        <v>0</v>
      </c>
    </row>
    <row r="3510" spans="1:17" x14ac:dyDescent="0.2">
      <c r="A3510" t="s">
        <v>21248</v>
      </c>
      <c r="B3510" t="s">
        <v>86</v>
      </c>
      <c r="C3510" t="s">
        <v>189</v>
      </c>
      <c r="D3510" t="s">
        <v>17736</v>
      </c>
      <c r="E3510" t="s">
        <v>83</v>
      </c>
      <c r="F3510" t="s">
        <v>4929</v>
      </c>
      <c r="G3510">
        <v>0</v>
      </c>
      <c r="H3510">
        <v>17</v>
      </c>
      <c r="I3510">
        <v>1</v>
      </c>
      <c r="J3510">
        <v>14</v>
      </c>
      <c r="K3510">
        <v>2</v>
      </c>
      <c r="L3510">
        <v>0</v>
      </c>
      <c r="M3510">
        <v>0</v>
      </c>
      <c r="N3510">
        <v>0</v>
      </c>
      <c r="O3510">
        <v>0</v>
      </c>
      <c r="P3510">
        <v>0</v>
      </c>
      <c r="Q3510">
        <v>0</v>
      </c>
    </row>
    <row r="3511" spans="1:17" x14ac:dyDescent="0.2">
      <c r="A3511" t="s">
        <v>21249</v>
      </c>
      <c r="B3511" t="s">
        <v>86</v>
      </c>
      <c r="C3511" t="s">
        <v>189</v>
      </c>
      <c r="D3511" t="s">
        <v>17736</v>
      </c>
      <c r="E3511" t="s">
        <v>83</v>
      </c>
      <c r="F3511" t="s">
        <v>4931</v>
      </c>
      <c r="G3511">
        <v>0</v>
      </c>
      <c r="H3511">
        <v>17</v>
      </c>
      <c r="I3511">
        <v>1</v>
      </c>
      <c r="J3511">
        <v>14</v>
      </c>
      <c r="K3511">
        <v>1</v>
      </c>
      <c r="L3511">
        <v>1</v>
      </c>
      <c r="M3511">
        <v>0</v>
      </c>
      <c r="N3511">
        <v>0</v>
      </c>
      <c r="O3511">
        <v>0</v>
      </c>
      <c r="P3511">
        <v>0</v>
      </c>
      <c r="Q3511">
        <v>0</v>
      </c>
    </row>
    <row r="3512" spans="1:17" x14ac:dyDescent="0.2">
      <c r="A3512" t="s">
        <v>21250</v>
      </c>
      <c r="B3512" t="s">
        <v>86</v>
      </c>
      <c r="C3512" t="s">
        <v>189</v>
      </c>
      <c r="D3512" t="s">
        <v>17736</v>
      </c>
      <c r="E3512" t="s">
        <v>83</v>
      </c>
      <c r="F3512" t="s">
        <v>4933</v>
      </c>
      <c r="G3512">
        <v>0</v>
      </c>
      <c r="H3512">
        <v>0</v>
      </c>
      <c r="I3512">
        <v>0</v>
      </c>
      <c r="J3512">
        <v>0</v>
      </c>
      <c r="K3512">
        <v>0</v>
      </c>
      <c r="L3512">
        <v>0</v>
      </c>
      <c r="M3512">
        <v>17</v>
      </c>
      <c r="N3512">
        <v>0</v>
      </c>
      <c r="O3512">
        <v>0</v>
      </c>
      <c r="P3512">
        <v>0</v>
      </c>
      <c r="Q3512">
        <v>0</v>
      </c>
    </row>
    <row r="3513" spans="1:17" x14ac:dyDescent="0.2">
      <c r="A3513" t="s">
        <v>21251</v>
      </c>
      <c r="B3513" t="s">
        <v>86</v>
      </c>
      <c r="C3513" t="s">
        <v>189</v>
      </c>
      <c r="D3513" t="s">
        <v>17736</v>
      </c>
      <c r="E3513" t="s">
        <v>83</v>
      </c>
      <c r="F3513" t="s">
        <v>4935</v>
      </c>
      <c r="G3513">
        <v>0</v>
      </c>
      <c r="H3513">
        <v>17</v>
      </c>
      <c r="I3513">
        <v>1</v>
      </c>
      <c r="J3513">
        <v>14</v>
      </c>
      <c r="K3513">
        <v>1</v>
      </c>
      <c r="L3513">
        <v>1</v>
      </c>
      <c r="M3513">
        <v>0</v>
      </c>
      <c r="N3513">
        <v>0</v>
      </c>
      <c r="O3513">
        <v>0</v>
      </c>
      <c r="P3513">
        <v>0</v>
      </c>
      <c r="Q3513">
        <v>0</v>
      </c>
    </row>
    <row r="3514" spans="1:17" x14ac:dyDescent="0.2">
      <c r="A3514" t="s">
        <v>21252</v>
      </c>
      <c r="B3514" t="s">
        <v>86</v>
      </c>
      <c r="C3514" t="s">
        <v>189</v>
      </c>
      <c r="D3514" t="s">
        <v>17736</v>
      </c>
      <c r="E3514" t="s">
        <v>83</v>
      </c>
      <c r="F3514" t="s">
        <v>4937</v>
      </c>
      <c r="G3514">
        <v>0</v>
      </c>
      <c r="H3514">
        <v>17</v>
      </c>
      <c r="I3514">
        <v>1</v>
      </c>
      <c r="J3514">
        <v>14</v>
      </c>
      <c r="K3514">
        <v>1</v>
      </c>
      <c r="L3514">
        <v>1</v>
      </c>
      <c r="M3514">
        <v>0</v>
      </c>
      <c r="N3514">
        <v>0</v>
      </c>
      <c r="O3514">
        <v>0</v>
      </c>
      <c r="P3514">
        <v>0</v>
      </c>
      <c r="Q3514">
        <v>0</v>
      </c>
    </row>
    <row r="3515" spans="1:17" x14ac:dyDescent="0.2">
      <c r="A3515" t="s">
        <v>21253</v>
      </c>
      <c r="B3515" t="s">
        <v>86</v>
      </c>
      <c r="C3515" t="s">
        <v>189</v>
      </c>
      <c r="D3515" t="s">
        <v>17736</v>
      </c>
      <c r="E3515" t="s">
        <v>83</v>
      </c>
      <c r="F3515" t="s">
        <v>4939</v>
      </c>
      <c r="G3515">
        <v>0</v>
      </c>
      <c r="H3515">
        <v>0</v>
      </c>
      <c r="I3515">
        <v>0</v>
      </c>
      <c r="J3515">
        <v>0</v>
      </c>
      <c r="K3515">
        <v>0</v>
      </c>
      <c r="L3515">
        <v>0</v>
      </c>
      <c r="M3515">
        <v>17</v>
      </c>
      <c r="N3515">
        <v>0</v>
      </c>
      <c r="O3515">
        <v>0</v>
      </c>
      <c r="P3515">
        <v>0</v>
      </c>
      <c r="Q3515">
        <v>0</v>
      </c>
    </row>
    <row r="3516" spans="1:17" x14ac:dyDescent="0.2">
      <c r="A3516" t="s">
        <v>21254</v>
      </c>
      <c r="B3516" t="s">
        <v>86</v>
      </c>
      <c r="C3516" t="s">
        <v>189</v>
      </c>
      <c r="D3516" t="s">
        <v>17736</v>
      </c>
      <c r="E3516" t="s">
        <v>83</v>
      </c>
      <c r="F3516" t="s">
        <v>4941</v>
      </c>
      <c r="G3516">
        <v>0</v>
      </c>
      <c r="H3516">
        <v>17</v>
      </c>
      <c r="I3516">
        <v>1</v>
      </c>
      <c r="J3516">
        <v>14</v>
      </c>
      <c r="K3516">
        <v>2</v>
      </c>
      <c r="L3516">
        <v>0</v>
      </c>
      <c r="M3516">
        <v>0</v>
      </c>
      <c r="N3516">
        <v>0</v>
      </c>
      <c r="O3516">
        <v>0</v>
      </c>
      <c r="P3516">
        <v>0</v>
      </c>
      <c r="Q3516">
        <v>0</v>
      </c>
    </row>
    <row r="3517" spans="1:17" x14ac:dyDescent="0.2">
      <c r="A3517" t="s">
        <v>21255</v>
      </c>
      <c r="B3517" t="s">
        <v>86</v>
      </c>
      <c r="C3517" t="s">
        <v>189</v>
      </c>
      <c r="D3517" t="s">
        <v>17736</v>
      </c>
      <c r="E3517" t="s">
        <v>83</v>
      </c>
      <c r="F3517" t="s">
        <v>4943</v>
      </c>
      <c r="G3517">
        <v>0</v>
      </c>
      <c r="H3517">
        <v>0</v>
      </c>
      <c r="I3517">
        <v>0</v>
      </c>
      <c r="J3517">
        <v>0</v>
      </c>
      <c r="K3517">
        <v>0</v>
      </c>
      <c r="L3517">
        <v>0</v>
      </c>
      <c r="M3517">
        <v>17</v>
      </c>
      <c r="N3517">
        <v>0</v>
      </c>
      <c r="O3517">
        <v>0</v>
      </c>
      <c r="P3517">
        <v>0</v>
      </c>
      <c r="Q3517">
        <v>0</v>
      </c>
    </row>
    <row r="3518" spans="1:17" x14ac:dyDescent="0.2">
      <c r="A3518" t="s">
        <v>21256</v>
      </c>
      <c r="B3518" t="s">
        <v>86</v>
      </c>
      <c r="C3518" t="s">
        <v>189</v>
      </c>
      <c r="D3518" t="s">
        <v>17736</v>
      </c>
      <c r="E3518" t="s">
        <v>83</v>
      </c>
      <c r="F3518" t="s">
        <v>4925</v>
      </c>
      <c r="G3518">
        <v>0</v>
      </c>
      <c r="H3518">
        <v>0</v>
      </c>
      <c r="I3518">
        <v>0</v>
      </c>
      <c r="J3518">
        <v>0</v>
      </c>
      <c r="K3518">
        <v>0</v>
      </c>
      <c r="L3518">
        <v>0</v>
      </c>
      <c r="M3518">
        <v>0</v>
      </c>
      <c r="N3518">
        <v>11</v>
      </c>
      <c r="O3518">
        <v>10</v>
      </c>
      <c r="P3518">
        <v>1</v>
      </c>
      <c r="Q3518">
        <v>0</v>
      </c>
    </row>
    <row r="3519" spans="1:17" x14ac:dyDescent="0.2">
      <c r="A3519" t="s">
        <v>21257</v>
      </c>
      <c r="B3519" t="s">
        <v>86</v>
      </c>
      <c r="C3519" t="s">
        <v>189</v>
      </c>
      <c r="D3519" t="s">
        <v>17736</v>
      </c>
      <c r="E3519" t="s">
        <v>83</v>
      </c>
      <c r="F3519" t="s">
        <v>4927</v>
      </c>
      <c r="G3519">
        <v>0</v>
      </c>
      <c r="H3519">
        <v>0</v>
      </c>
      <c r="I3519">
        <v>0</v>
      </c>
      <c r="J3519">
        <v>0</v>
      </c>
      <c r="K3519">
        <v>0</v>
      </c>
      <c r="L3519">
        <v>0</v>
      </c>
      <c r="M3519">
        <v>0</v>
      </c>
      <c r="N3519">
        <v>9</v>
      </c>
      <c r="O3519">
        <v>8</v>
      </c>
      <c r="P3519">
        <v>1</v>
      </c>
      <c r="Q3519">
        <v>0</v>
      </c>
    </row>
    <row r="3520" spans="1:17" x14ac:dyDescent="0.2">
      <c r="A3520" t="s">
        <v>21258</v>
      </c>
      <c r="B3520" t="s">
        <v>86</v>
      </c>
      <c r="C3520" t="s">
        <v>189</v>
      </c>
      <c r="D3520" t="s">
        <v>17736</v>
      </c>
      <c r="E3520" t="s">
        <v>83</v>
      </c>
      <c r="F3520" t="s">
        <v>17734</v>
      </c>
      <c r="G3520">
        <v>17</v>
      </c>
      <c r="H3520">
        <v>0</v>
      </c>
      <c r="I3520">
        <v>0</v>
      </c>
      <c r="J3520">
        <v>0</v>
      </c>
      <c r="K3520">
        <v>0</v>
      </c>
      <c r="L3520">
        <v>0</v>
      </c>
      <c r="M3520">
        <v>0</v>
      </c>
      <c r="N3520">
        <v>0</v>
      </c>
      <c r="O3520">
        <v>0</v>
      </c>
      <c r="P3520">
        <v>0</v>
      </c>
      <c r="Q3520">
        <v>0</v>
      </c>
    </row>
    <row r="3521" spans="1:17" x14ac:dyDescent="0.2">
      <c r="A3521" t="s">
        <v>21259</v>
      </c>
      <c r="B3521" t="s">
        <v>86</v>
      </c>
      <c r="C3521" t="s">
        <v>189</v>
      </c>
      <c r="D3521" t="s">
        <v>17736</v>
      </c>
      <c r="E3521" t="s">
        <v>81</v>
      </c>
      <c r="F3521" t="s">
        <v>4929</v>
      </c>
      <c r="G3521">
        <v>0</v>
      </c>
      <c r="H3521">
        <v>19</v>
      </c>
      <c r="I3521">
        <v>1</v>
      </c>
      <c r="J3521">
        <v>14</v>
      </c>
      <c r="K3521">
        <v>3</v>
      </c>
      <c r="L3521">
        <v>1</v>
      </c>
      <c r="M3521">
        <v>0</v>
      </c>
      <c r="N3521">
        <v>0</v>
      </c>
      <c r="O3521">
        <v>0</v>
      </c>
      <c r="P3521">
        <v>0</v>
      </c>
      <c r="Q3521">
        <v>0</v>
      </c>
    </row>
    <row r="3522" spans="1:17" x14ac:dyDescent="0.2">
      <c r="A3522" t="s">
        <v>21260</v>
      </c>
      <c r="B3522" t="s">
        <v>86</v>
      </c>
      <c r="C3522" t="s">
        <v>189</v>
      </c>
      <c r="D3522" t="s">
        <v>17736</v>
      </c>
      <c r="E3522" t="s">
        <v>81</v>
      </c>
      <c r="F3522" t="s">
        <v>4931</v>
      </c>
      <c r="G3522">
        <v>0</v>
      </c>
      <c r="H3522">
        <v>19</v>
      </c>
      <c r="I3522">
        <v>1</v>
      </c>
      <c r="J3522">
        <v>14</v>
      </c>
      <c r="K3522">
        <v>3</v>
      </c>
      <c r="L3522">
        <v>1</v>
      </c>
      <c r="M3522">
        <v>0</v>
      </c>
      <c r="N3522">
        <v>0</v>
      </c>
      <c r="O3522">
        <v>0</v>
      </c>
      <c r="P3522">
        <v>0</v>
      </c>
      <c r="Q3522">
        <v>0</v>
      </c>
    </row>
    <row r="3523" spans="1:17" x14ac:dyDescent="0.2">
      <c r="A3523" t="s">
        <v>21261</v>
      </c>
      <c r="B3523" t="s">
        <v>86</v>
      </c>
      <c r="C3523" t="s">
        <v>189</v>
      </c>
      <c r="D3523" t="s">
        <v>17736</v>
      </c>
      <c r="E3523" t="s">
        <v>81</v>
      </c>
      <c r="F3523" t="s">
        <v>4933</v>
      </c>
      <c r="G3523">
        <v>0</v>
      </c>
      <c r="H3523">
        <v>0</v>
      </c>
      <c r="I3523">
        <v>0</v>
      </c>
      <c r="J3523">
        <v>0</v>
      </c>
      <c r="K3523">
        <v>0</v>
      </c>
      <c r="L3523">
        <v>0</v>
      </c>
      <c r="M3523">
        <v>19</v>
      </c>
      <c r="N3523">
        <v>0</v>
      </c>
      <c r="O3523">
        <v>0</v>
      </c>
      <c r="P3523">
        <v>0</v>
      </c>
      <c r="Q3523">
        <v>0</v>
      </c>
    </row>
    <row r="3524" spans="1:17" x14ac:dyDescent="0.2">
      <c r="A3524" t="s">
        <v>21262</v>
      </c>
      <c r="B3524" t="s">
        <v>86</v>
      </c>
      <c r="C3524" t="s">
        <v>189</v>
      </c>
      <c r="D3524" t="s">
        <v>17736</v>
      </c>
      <c r="E3524" t="s">
        <v>81</v>
      </c>
      <c r="F3524" t="s">
        <v>4935</v>
      </c>
      <c r="G3524">
        <v>0</v>
      </c>
      <c r="H3524">
        <v>19</v>
      </c>
      <c r="I3524">
        <v>1</v>
      </c>
      <c r="J3524">
        <v>14</v>
      </c>
      <c r="K3524">
        <v>3</v>
      </c>
      <c r="L3524">
        <v>1</v>
      </c>
      <c r="M3524">
        <v>0</v>
      </c>
      <c r="N3524">
        <v>0</v>
      </c>
      <c r="O3524">
        <v>0</v>
      </c>
      <c r="P3524">
        <v>0</v>
      </c>
      <c r="Q3524">
        <v>0</v>
      </c>
    </row>
    <row r="3525" spans="1:17" x14ac:dyDescent="0.2">
      <c r="A3525" t="s">
        <v>21263</v>
      </c>
      <c r="B3525" t="s">
        <v>86</v>
      </c>
      <c r="C3525" t="s">
        <v>189</v>
      </c>
      <c r="D3525" t="s">
        <v>17736</v>
      </c>
      <c r="E3525" t="s">
        <v>81</v>
      </c>
      <c r="F3525" t="s">
        <v>4937</v>
      </c>
      <c r="G3525">
        <v>0</v>
      </c>
      <c r="H3525">
        <v>19</v>
      </c>
      <c r="I3525">
        <v>1</v>
      </c>
      <c r="J3525">
        <v>14</v>
      </c>
      <c r="K3525">
        <v>3</v>
      </c>
      <c r="L3525">
        <v>1</v>
      </c>
      <c r="M3525">
        <v>0</v>
      </c>
      <c r="N3525">
        <v>0</v>
      </c>
      <c r="O3525">
        <v>0</v>
      </c>
      <c r="P3525">
        <v>0</v>
      </c>
      <c r="Q3525">
        <v>0</v>
      </c>
    </row>
    <row r="3526" spans="1:17" x14ac:dyDescent="0.2">
      <c r="A3526" t="s">
        <v>21264</v>
      </c>
      <c r="B3526" t="s">
        <v>86</v>
      </c>
      <c r="C3526" t="s">
        <v>189</v>
      </c>
      <c r="D3526" t="s">
        <v>17736</v>
      </c>
      <c r="E3526" t="s">
        <v>81</v>
      </c>
      <c r="F3526" t="s">
        <v>4939</v>
      </c>
      <c r="G3526">
        <v>0</v>
      </c>
      <c r="H3526">
        <v>0</v>
      </c>
      <c r="I3526">
        <v>0</v>
      </c>
      <c r="J3526">
        <v>0</v>
      </c>
      <c r="K3526">
        <v>0</v>
      </c>
      <c r="L3526">
        <v>0</v>
      </c>
      <c r="M3526">
        <v>19</v>
      </c>
      <c r="N3526">
        <v>0</v>
      </c>
      <c r="O3526">
        <v>0</v>
      </c>
      <c r="P3526">
        <v>0</v>
      </c>
      <c r="Q3526">
        <v>0</v>
      </c>
    </row>
    <row r="3527" spans="1:17" x14ac:dyDescent="0.2">
      <c r="A3527" t="s">
        <v>21265</v>
      </c>
      <c r="B3527" t="s">
        <v>86</v>
      </c>
      <c r="C3527" t="s">
        <v>189</v>
      </c>
      <c r="D3527" t="s">
        <v>17736</v>
      </c>
      <c r="E3527" t="s">
        <v>81</v>
      </c>
      <c r="F3527" t="s">
        <v>4941</v>
      </c>
      <c r="G3527">
        <v>0</v>
      </c>
      <c r="H3527">
        <v>19</v>
      </c>
      <c r="I3527">
        <v>1</v>
      </c>
      <c r="J3527">
        <v>14</v>
      </c>
      <c r="K3527">
        <v>3</v>
      </c>
      <c r="L3527">
        <v>1</v>
      </c>
      <c r="M3527">
        <v>0</v>
      </c>
      <c r="N3527">
        <v>0</v>
      </c>
      <c r="O3527">
        <v>0</v>
      </c>
      <c r="P3527">
        <v>0</v>
      </c>
      <c r="Q3527">
        <v>0</v>
      </c>
    </row>
    <row r="3528" spans="1:17" x14ac:dyDescent="0.2">
      <c r="A3528" t="s">
        <v>21266</v>
      </c>
      <c r="B3528" t="s">
        <v>86</v>
      </c>
      <c r="C3528" t="s">
        <v>189</v>
      </c>
      <c r="D3528" t="s">
        <v>17736</v>
      </c>
      <c r="E3528" t="s">
        <v>81</v>
      </c>
      <c r="F3528" t="s">
        <v>4943</v>
      </c>
      <c r="G3528">
        <v>0</v>
      </c>
      <c r="H3528">
        <v>0</v>
      </c>
      <c r="I3528">
        <v>0</v>
      </c>
      <c r="J3528">
        <v>0</v>
      </c>
      <c r="K3528">
        <v>0</v>
      </c>
      <c r="L3528">
        <v>0</v>
      </c>
      <c r="M3528">
        <v>19</v>
      </c>
      <c r="N3528">
        <v>0</v>
      </c>
      <c r="O3528">
        <v>0</v>
      </c>
      <c r="P3528">
        <v>0</v>
      </c>
      <c r="Q3528">
        <v>0</v>
      </c>
    </row>
    <row r="3529" spans="1:17" x14ac:dyDescent="0.2">
      <c r="A3529" t="s">
        <v>21267</v>
      </c>
      <c r="B3529" t="s">
        <v>86</v>
      </c>
      <c r="C3529" t="s">
        <v>189</v>
      </c>
      <c r="D3529" t="s">
        <v>17736</v>
      </c>
      <c r="E3529" t="s">
        <v>81</v>
      </c>
      <c r="F3529" t="s">
        <v>4925</v>
      </c>
      <c r="G3529">
        <v>0</v>
      </c>
      <c r="H3529">
        <v>0</v>
      </c>
      <c r="I3529">
        <v>0</v>
      </c>
      <c r="J3529">
        <v>0</v>
      </c>
      <c r="K3529">
        <v>0</v>
      </c>
      <c r="L3529">
        <v>0</v>
      </c>
      <c r="M3529">
        <v>0</v>
      </c>
      <c r="N3529">
        <v>16</v>
      </c>
      <c r="O3529">
        <v>14</v>
      </c>
      <c r="P3529">
        <v>2</v>
      </c>
      <c r="Q3529">
        <v>0</v>
      </c>
    </row>
    <row r="3530" spans="1:17" x14ac:dyDescent="0.2">
      <c r="A3530" t="s">
        <v>21268</v>
      </c>
      <c r="B3530" t="s">
        <v>86</v>
      </c>
      <c r="C3530" t="s">
        <v>189</v>
      </c>
      <c r="D3530" t="s">
        <v>17736</v>
      </c>
      <c r="E3530" t="s">
        <v>81</v>
      </c>
      <c r="F3530" t="s">
        <v>4927</v>
      </c>
      <c r="G3530">
        <v>0</v>
      </c>
      <c r="H3530">
        <v>0</v>
      </c>
      <c r="I3530">
        <v>0</v>
      </c>
      <c r="J3530">
        <v>0</v>
      </c>
      <c r="K3530">
        <v>0</v>
      </c>
      <c r="L3530">
        <v>0</v>
      </c>
      <c r="M3530">
        <v>0</v>
      </c>
      <c r="N3530">
        <v>14</v>
      </c>
      <c r="O3530">
        <v>12</v>
      </c>
      <c r="P3530">
        <v>2</v>
      </c>
      <c r="Q3530">
        <v>0</v>
      </c>
    </row>
    <row r="3531" spans="1:17" x14ac:dyDescent="0.2">
      <c r="A3531" t="s">
        <v>21269</v>
      </c>
      <c r="B3531" t="s">
        <v>86</v>
      </c>
      <c r="C3531" t="s">
        <v>189</v>
      </c>
      <c r="D3531" t="s">
        <v>17736</v>
      </c>
      <c r="E3531" t="s">
        <v>81</v>
      </c>
      <c r="F3531" t="s">
        <v>17734</v>
      </c>
      <c r="G3531">
        <v>19</v>
      </c>
      <c r="H3531">
        <v>0</v>
      </c>
      <c r="I3531">
        <v>0</v>
      </c>
      <c r="J3531">
        <v>0</v>
      </c>
      <c r="K3531">
        <v>0</v>
      </c>
      <c r="L3531">
        <v>0</v>
      </c>
      <c r="M3531">
        <v>0</v>
      </c>
      <c r="N3531">
        <v>0</v>
      </c>
      <c r="O3531">
        <v>0</v>
      </c>
      <c r="P3531">
        <v>0</v>
      </c>
      <c r="Q3531">
        <v>0</v>
      </c>
    </row>
    <row r="3532" spans="1:17" x14ac:dyDescent="0.2">
      <c r="A3532" t="s">
        <v>21270</v>
      </c>
      <c r="B3532" t="s">
        <v>86</v>
      </c>
      <c r="C3532" t="s">
        <v>189</v>
      </c>
      <c r="D3532" t="s">
        <v>17748</v>
      </c>
      <c r="E3532" t="s">
        <v>83</v>
      </c>
      <c r="F3532" t="s">
        <v>17749</v>
      </c>
      <c r="G3532">
        <v>0</v>
      </c>
      <c r="H3532">
        <v>0</v>
      </c>
      <c r="I3532">
        <v>0</v>
      </c>
      <c r="J3532">
        <v>0</v>
      </c>
      <c r="K3532">
        <v>0</v>
      </c>
      <c r="L3532">
        <v>0</v>
      </c>
      <c r="M3532">
        <v>0</v>
      </c>
      <c r="N3532">
        <v>2</v>
      </c>
      <c r="O3532">
        <v>1</v>
      </c>
      <c r="P3532">
        <v>1</v>
      </c>
      <c r="Q3532">
        <v>0</v>
      </c>
    </row>
    <row r="3533" spans="1:17" x14ac:dyDescent="0.2">
      <c r="A3533" t="s">
        <v>21271</v>
      </c>
      <c r="B3533" t="s">
        <v>86</v>
      </c>
      <c r="C3533" t="s">
        <v>189</v>
      </c>
      <c r="D3533" t="s">
        <v>17748</v>
      </c>
      <c r="E3533" t="s">
        <v>83</v>
      </c>
      <c r="F3533" t="s">
        <v>17734</v>
      </c>
      <c r="G3533">
        <v>2</v>
      </c>
      <c r="H3533">
        <v>0</v>
      </c>
      <c r="I3533">
        <v>0</v>
      </c>
      <c r="J3533">
        <v>0</v>
      </c>
      <c r="K3533">
        <v>0</v>
      </c>
      <c r="L3533">
        <v>0</v>
      </c>
      <c r="M3533">
        <v>0</v>
      </c>
      <c r="N3533">
        <v>0</v>
      </c>
      <c r="O3533">
        <v>0</v>
      </c>
      <c r="P3533">
        <v>0</v>
      </c>
      <c r="Q3533">
        <v>0</v>
      </c>
    </row>
    <row r="3534" spans="1:17" x14ac:dyDescent="0.2">
      <c r="A3534" t="s">
        <v>21272</v>
      </c>
      <c r="B3534" t="s">
        <v>86</v>
      </c>
      <c r="C3534" t="s">
        <v>189</v>
      </c>
      <c r="D3534" t="s">
        <v>17748</v>
      </c>
      <c r="E3534" t="s">
        <v>81</v>
      </c>
      <c r="F3534" t="s">
        <v>17749</v>
      </c>
      <c r="G3534">
        <v>0</v>
      </c>
      <c r="H3534">
        <v>0</v>
      </c>
      <c r="I3534">
        <v>0</v>
      </c>
      <c r="J3534">
        <v>0</v>
      </c>
      <c r="K3534">
        <v>0</v>
      </c>
      <c r="L3534">
        <v>0</v>
      </c>
      <c r="M3534">
        <v>0</v>
      </c>
      <c r="N3534">
        <v>4</v>
      </c>
      <c r="O3534">
        <v>2</v>
      </c>
      <c r="P3534">
        <v>2</v>
      </c>
      <c r="Q3534">
        <v>0</v>
      </c>
    </row>
    <row r="3535" spans="1:17" x14ac:dyDescent="0.2">
      <c r="A3535" t="s">
        <v>21273</v>
      </c>
      <c r="B3535" t="s">
        <v>86</v>
      </c>
      <c r="C3535" t="s">
        <v>189</v>
      </c>
      <c r="D3535" t="s">
        <v>17748</v>
      </c>
      <c r="E3535" t="s">
        <v>81</v>
      </c>
      <c r="F3535" t="s">
        <v>17734</v>
      </c>
      <c r="G3535">
        <v>4</v>
      </c>
      <c r="H3535">
        <v>0</v>
      </c>
      <c r="I3535">
        <v>0</v>
      </c>
      <c r="J3535">
        <v>0</v>
      </c>
      <c r="K3535">
        <v>0</v>
      </c>
      <c r="L3535">
        <v>0</v>
      </c>
      <c r="M3535">
        <v>0</v>
      </c>
      <c r="N3535">
        <v>0</v>
      </c>
      <c r="O3535">
        <v>0</v>
      </c>
      <c r="P3535">
        <v>0</v>
      </c>
      <c r="Q3535">
        <v>0</v>
      </c>
    </row>
    <row r="3536" spans="1:17" x14ac:dyDescent="0.2">
      <c r="A3536" t="s">
        <v>21274</v>
      </c>
      <c r="B3536" t="s">
        <v>86</v>
      </c>
      <c r="C3536" t="s">
        <v>189</v>
      </c>
      <c r="D3536" t="s">
        <v>17754</v>
      </c>
      <c r="E3536" t="s">
        <v>83</v>
      </c>
      <c r="F3536" t="s">
        <v>17734</v>
      </c>
      <c r="G3536">
        <v>3</v>
      </c>
      <c r="H3536">
        <v>0</v>
      </c>
      <c r="I3536">
        <v>0</v>
      </c>
      <c r="J3536">
        <v>0</v>
      </c>
      <c r="K3536">
        <v>0</v>
      </c>
      <c r="L3536">
        <v>0</v>
      </c>
      <c r="M3536">
        <v>0</v>
      </c>
      <c r="N3536">
        <v>0</v>
      </c>
      <c r="O3536">
        <v>0</v>
      </c>
      <c r="P3536">
        <v>0</v>
      </c>
      <c r="Q3536">
        <v>0</v>
      </c>
    </row>
    <row r="3537" spans="1:17" x14ac:dyDescent="0.2">
      <c r="A3537" t="s">
        <v>21275</v>
      </c>
      <c r="B3537" t="s">
        <v>86</v>
      </c>
      <c r="C3537" t="s">
        <v>189</v>
      </c>
      <c r="D3537" t="s">
        <v>17754</v>
      </c>
      <c r="E3537" t="s">
        <v>81</v>
      </c>
      <c r="F3537" t="s">
        <v>17734</v>
      </c>
      <c r="G3537">
        <v>2</v>
      </c>
      <c r="H3537">
        <v>0</v>
      </c>
      <c r="I3537">
        <v>0</v>
      </c>
      <c r="J3537">
        <v>0</v>
      </c>
      <c r="K3537">
        <v>0</v>
      </c>
      <c r="L3537">
        <v>0</v>
      </c>
      <c r="M3537">
        <v>0</v>
      </c>
      <c r="N3537">
        <v>0</v>
      </c>
      <c r="O3537">
        <v>0</v>
      </c>
      <c r="P3537">
        <v>0</v>
      </c>
      <c r="Q3537">
        <v>0</v>
      </c>
    </row>
    <row r="3538" spans="1:17" x14ac:dyDescent="0.2">
      <c r="A3538" t="s">
        <v>21276</v>
      </c>
      <c r="B3538" t="s">
        <v>86</v>
      </c>
      <c r="C3538" t="s">
        <v>190</v>
      </c>
      <c r="D3538" t="s">
        <v>17768</v>
      </c>
      <c r="E3538" t="s">
        <v>83</v>
      </c>
      <c r="F3538" t="s">
        <v>17734</v>
      </c>
      <c r="G3538">
        <v>6</v>
      </c>
      <c r="H3538">
        <v>0</v>
      </c>
      <c r="I3538">
        <v>0</v>
      </c>
      <c r="J3538">
        <v>0</v>
      </c>
      <c r="K3538">
        <v>0</v>
      </c>
      <c r="L3538">
        <v>0</v>
      </c>
      <c r="M3538">
        <v>0</v>
      </c>
      <c r="N3538">
        <v>0</v>
      </c>
      <c r="O3538">
        <v>0</v>
      </c>
      <c r="P3538">
        <v>0</v>
      </c>
      <c r="Q3538">
        <v>0</v>
      </c>
    </row>
    <row r="3539" spans="1:17" x14ac:dyDescent="0.2">
      <c r="A3539" t="s">
        <v>21277</v>
      </c>
      <c r="B3539" t="s">
        <v>86</v>
      </c>
      <c r="C3539" t="s">
        <v>190</v>
      </c>
      <c r="D3539" t="s">
        <v>17768</v>
      </c>
      <c r="E3539" t="s">
        <v>81</v>
      </c>
      <c r="F3539" t="s">
        <v>17734</v>
      </c>
      <c r="G3539">
        <v>3</v>
      </c>
      <c r="H3539">
        <v>0</v>
      </c>
      <c r="I3539">
        <v>0</v>
      </c>
      <c r="J3539">
        <v>0</v>
      </c>
      <c r="K3539">
        <v>0</v>
      </c>
      <c r="L3539">
        <v>0</v>
      </c>
      <c r="M3539">
        <v>0</v>
      </c>
      <c r="N3539">
        <v>0</v>
      </c>
      <c r="O3539">
        <v>0</v>
      </c>
      <c r="P3539">
        <v>0</v>
      </c>
      <c r="Q3539">
        <v>0</v>
      </c>
    </row>
    <row r="3540" spans="1:17" x14ac:dyDescent="0.2">
      <c r="A3540" t="s">
        <v>21278</v>
      </c>
      <c r="B3540" t="s">
        <v>86</v>
      </c>
      <c r="C3540" t="s">
        <v>190</v>
      </c>
      <c r="D3540" t="s">
        <v>17736</v>
      </c>
      <c r="E3540" t="s">
        <v>83</v>
      </c>
      <c r="F3540" t="s">
        <v>4929</v>
      </c>
      <c r="G3540">
        <v>0</v>
      </c>
      <c r="H3540">
        <v>49</v>
      </c>
      <c r="I3540">
        <v>4</v>
      </c>
      <c r="J3540">
        <v>41</v>
      </c>
      <c r="K3540">
        <v>2</v>
      </c>
      <c r="L3540">
        <v>2</v>
      </c>
      <c r="M3540">
        <v>0</v>
      </c>
      <c r="N3540">
        <v>0</v>
      </c>
      <c r="O3540">
        <v>0</v>
      </c>
      <c r="P3540">
        <v>0</v>
      </c>
      <c r="Q3540">
        <v>0</v>
      </c>
    </row>
    <row r="3541" spans="1:17" x14ac:dyDescent="0.2">
      <c r="A3541" t="s">
        <v>21279</v>
      </c>
      <c r="B3541" t="s">
        <v>86</v>
      </c>
      <c r="C3541" t="s">
        <v>249</v>
      </c>
      <c r="D3541" t="s">
        <v>17736</v>
      </c>
      <c r="E3541" t="s">
        <v>83</v>
      </c>
      <c r="F3541" t="s">
        <v>4937</v>
      </c>
      <c r="G3541">
        <v>0</v>
      </c>
      <c r="H3541">
        <v>67</v>
      </c>
      <c r="I3541">
        <v>6</v>
      </c>
      <c r="J3541">
        <v>48</v>
      </c>
      <c r="K3541">
        <v>2</v>
      </c>
      <c r="L3541">
        <v>11</v>
      </c>
      <c r="M3541">
        <v>0</v>
      </c>
      <c r="N3541">
        <v>0</v>
      </c>
      <c r="O3541">
        <v>0</v>
      </c>
      <c r="P3541">
        <v>0</v>
      </c>
      <c r="Q3541">
        <v>0</v>
      </c>
    </row>
    <row r="3542" spans="1:17" x14ac:dyDescent="0.2">
      <c r="A3542" t="s">
        <v>21280</v>
      </c>
      <c r="B3542" t="s">
        <v>86</v>
      </c>
      <c r="C3542" t="s">
        <v>249</v>
      </c>
      <c r="D3542" t="s">
        <v>17736</v>
      </c>
      <c r="E3542" t="s">
        <v>83</v>
      </c>
      <c r="F3542" t="s">
        <v>4939</v>
      </c>
      <c r="G3542">
        <v>0</v>
      </c>
      <c r="H3542">
        <v>0</v>
      </c>
      <c r="I3542">
        <v>0</v>
      </c>
      <c r="J3542">
        <v>0</v>
      </c>
      <c r="K3542">
        <v>0</v>
      </c>
      <c r="L3542">
        <v>0</v>
      </c>
      <c r="M3542">
        <v>67</v>
      </c>
      <c r="N3542">
        <v>0</v>
      </c>
      <c r="O3542">
        <v>0</v>
      </c>
      <c r="P3542">
        <v>0</v>
      </c>
      <c r="Q3542">
        <v>0</v>
      </c>
    </row>
    <row r="3543" spans="1:17" x14ac:dyDescent="0.2">
      <c r="A3543" t="s">
        <v>21281</v>
      </c>
      <c r="B3543" t="s">
        <v>86</v>
      </c>
      <c r="C3543" t="s">
        <v>249</v>
      </c>
      <c r="D3543" t="s">
        <v>17736</v>
      </c>
      <c r="E3543" t="s">
        <v>83</v>
      </c>
      <c r="F3543" t="s">
        <v>4941</v>
      </c>
      <c r="G3543">
        <v>0</v>
      </c>
      <c r="H3543">
        <v>67</v>
      </c>
      <c r="I3543">
        <v>5</v>
      </c>
      <c r="J3543">
        <v>51</v>
      </c>
      <c r="K3543">
        <v>3</v>
      </c>
      <c r="L3543">
        <v>8</v>
      </c>
      <c r="M3543">
        <v>0</v>
      </c>
      <c r="N3543">
        <v>0</v>
      </c>
      <c r="O3543">
        <v>0</v>
      </c>
      <c r="P3543">
        <v>0</v>
      </c>
      <c r="Q3543">
        <v>0</v>
      </c>
    </row>
    <row r="3544" spans="1:17" x14ac:dyDescent="0.2">
      <c r="A3544" t="s">
        <v>21282</v>
      </c>
      <c r="B3544" t="s">
        <v>86</v>
      </c>
      <c r="C3544" t="s">
        <v>249</v>
      </c>
      <c r="D3544" t="s">
        <v>17736</v>
      </c>
      <c r="E3544" t="s">
        <v>83</v>
      </c>
      <c r="F3544" t="s">
        <v>4943</v>
      </c>
      <c r="G3544">
        <v>0</v>
      </c>
      <c r="H3544">
        <v>0</v>
      </c>
      <c r="I3544">
        <v>0</v>
      </c>
      <c r="J3544">
        <v>0</v>
      </c>
      <c r="K3544">
        <v>0</v>
      </c>
      <c r="L3544">
        <v>0</v>
      </c>
      <c r="M3544">
        <v>67</v>
      </c>
      <c r="N3544">
        <v>0</v>
      </c>
      <c r="O3544">
        <v>0</v>
      </c>
      <c r="P3544">
        <v>0</v>
      </c>
      <c r="Q3544">
        <v>0</v>
      </c>
    </row>
    <row r="3545" spans="1:17" x14ac:dyDescent="0.2">
      <c r="A3545" t="s">
        <v>21283</v>
      </c>
      <c r="B3545" t="s">
        <v>86</v>
      </c>
      <c r="C3545" t="s">
        <v>249</v>
      </c>
      <c r="D3545" t="s">
        <v>17736</v>
      </c>
      <c r="E3545" t="s">
        <v>83</v>
      </c>
      <c r="F3545" t="s">
        <v>4925</v>
      </c>
      <c r="G3545">
        <v>0</v>
      </c>
      <c r="H3545">
        <v>0</v>
      </c>
      <c r="I3545">
        <v>0</v>
      </c>
      <c r="J3545">
        <v>0</v>
      </c>
      <c r="K3545">
        <v>0</v>
      </c>
      <c r="L3545">
        <v>0</v>
      </c>
      <c r="M3545">
        <v>0</v>
      </c>
      <c r="N3545">
        <v>43</v>
      </c>
      <c r="O3545">
        <v>37</v>
      </c>
      <c r="P3545">
        <v>4</v>
      </c>
      <c r="Q3545">
        <v>2</v>
      </c>
    </row>
    <row r="3546" spans="1:17" x14ac:dyDescent="0.2">
      <c r="A3546" t="s">
        <v>21284</v>
      </c>
      <c r="B3546" t="s">
        <v>86</v>
      </c>
      <c r="C3546" t="s">
        <v>249</v>
      </c>
      <c r="D3546" t="s">
        <v>17736</v>
      </c>
      <c r="E3546" t="s">
        <v>83</v>
      </c>
      <c r="F3546" t="s">
        <v>4927</v>
      </c>
      <c r="G3546">
        <v>0</v>
      </c>
      <c r="H3546">
        <v>0</v>
      </c>
      <c r="I3546">
        <v>0</v>
      </c>
      <c r="J3546">
        <v>0</v>
      </c>
      <c r="K3546">
        <v>0</v>
      </c>
      <c r="L3546">
        <v>0</v>
      </c>
      <c r="M3546">
        <v>0</v>
      </c>
      <c r="N3546">
        <v>39</v>
      </c>
      <c r="O3546">
        <v>34</v>
      </c>
      <c r="P3546">
        <v>4</v>
      </c>
      <c r="Q3546">
        <v>1</v>
      </c>
    </row>
    <row r="3547" spans="1:17" x14ac:dyDescent="0.2">
      <c r="A3547" t="s">
        <v>21285</v>
      </c>
      <c r="B3547" t="s">
        <v>86</v>
      </c>
      <c r="C3547" t="s">
        <v>249</v>
      </c>
      <c r="D3547" t="s">
        <v>17736</v>
      </c>
      <c r="E3547" t="s">
        <v>83</v>
      </c>
      <c r="F3547" t="s">
        <v>17734</v>
      </c>
      <c r="G3547">
        <v>67</v>
      </c>
      <c r="H3547">
        <v>0</v>
      </c>
      <c r="I3547">
        <v>0</v>
      </c>
      <c r="J3547">
        <v>0</v>
      </c>
      <c r="K3547">
        <v>0</v>
      </c>
      <c r="L3547">
        <v>0</v>
      </c>
      <c r="M3547">
        <v>0</v>
      </c>
      <c r="N3547">
        <v>0</v>
      </c>
      <c r="O3547">
        <v>0</v>
      </c>
      <c r="P3547">
        <v>0</v>
      </c>
      <c r="Q3547">
        <v>0</v>
      </c>
    </row>
    <row r="3548" spans="1:17" x14ac:dyDescent="0.2">
      <c r="A3548" t="s">
        <v>21286</v>
      </c>
      <c r="B3548" t="s">
        <v>86</v>
      </c>
      <c r="C3548" t="s">
        <v>249</v>
      </c>
      <c r="D3548" t="s">
        <v>17736</v>
      </c>
      <c r="E3548" t="s">
        <v>81</v>
      </c>
      <c r="F3548" t="s">
        <v>4929</v>
      </c>
      <c r="G3548">
        <v>0</v>
      </c>
      <c r="H3548">
        <v>78</v>
      </c>
      <c r="I3548">
        <v>5</v>
      </c>
      <c r="J3548">
        <v>67</v>
      </c>
      <c r="K3548">
        <v>4</v>
      </c>
      <c r="L3548">
        <v>2</v>
      </c>
      <c r="M3548">
        <v>0</v>
      </c>
      <c r="N3548">
        <v>0</v>
      </c>
      <c r="O3548">
        <v>0</v>
      </c>
      <c r="P3548">
        <v>0</v>
      </c>
      <c r="Q3548">
        <v>0</v>
      </c>
    </row>
    <row r="3549" spans="1:17" x14ac:dyDescent="0.2">
      <c r="A3549" t="s">
        <v>21287</v>
      </c>
      <c r="B3549" t="s">
        <v>86</v>
      </c>
      <c r="C3549" t="s">
        <v>249</v>
      </c>
      <c r="D3549" t="s">
        <v>17736</v>
      </c>
      <c r="E3549" t="s">
        <v>81</v>
      </c>
      <c r="F3549" t="s">
        <v>4931</v>
      </c>
      <c r="G3549">
        <v>0</v>
      </c>
      <c r="H3549">
        <v>78</v>
      </c>
      <c r="I3549">
        <v>5</v>
      </c>
      <c r="J3549">
        <v>65</v>
      </c>
      <c r="K3549">
        <v>3</v>
      </c>
      <c r="L3549">
        <v>5</v>
      </c>
      <c r="M3549">
        <v>0</v>
      </c>
      <c r="N3549">
        <v>0</v>
      </c>
      <c r="O3549">
        <v>0</v>
      </c>
      <c r="P3549">
        <v>0</v>
      </c>
      <c r="Q3549">
        <v>0</v>
      </c>
    </row>
    <row r="3550" spans="1:17" x14ac:dyDescent="0.2">
      <c r="A3550" t="s">
        <v>21288</v>
      </c>
      <c r="B3550" t="s">
        <v>86</v>
      </c>
      <c r="C3550" t="s">
        <v>249</v>
      </c>
      <c r="D3550" t="s">
        <v>17736</v>
      </c>
      <c r="E3550" t="s">
        <v>81</v>
      </c>
      <c r="F3550" t="s">
        <v>4933</v>
      </c>
      <c r="G3550">
        <v>0</v>
      </c>
      <c r="H3550">
        <v>0</v>
      </c>
      <c r="I3550">
        <v>0</v>
      </c>
      <c r="J3550">
        <v>0</v>
      </c>
      <c r="K3550">
        <v>0</v>
      </c>
      <c r="L3550">
        <v>0</v>
      </c>
      <c r="M3550">
        <v>78</v>
      </c>
      <c r="N3550">
        <v>0</v>
      </c>
      <c r="O3550">
        <v>0</v>
      </c>
      <c r="P3550">
        <v>0</v>
      </c>
      <c r="Q3550">
        <v>0</v>
      </c>
    </row>
    <row r="3551" spans="1:17" x14ac:dyDescent="0.2">
      <c r="A3551" t="s">
        <v>21289</v>
      </c>
      <c r="B3551" t="s">
        <v>86</v>
      </c>
      <c r="C3551" t="s">
        <v>249</v>
      </c>
      <c r="D3551" t="s">
        <v>17736</v>
      </c>
      <c r="E3551" t="s">
        <v>81</v>
      </c>
      <c r="F3551" t="s">
        <v>4935</v>
      </c>
      <c r="G3551">
        <v>0</v>
      </c>
      <c r="H3551">
        <v>78</v>
      </c>
      <c r="I3551">
        <v>5</v>
      </c>
      <c r="J3551">
        <v>65</v>
      </c>
      <c r="K3551">
        <v>3</v>
      </c>
      <c r="L3551">
        <v>5</v>
      </c>
      <c r="M3551">
        <v>0</v>
      </c>
      <c r="N3551">
        <v>0</v>
      </c>
      <c r="O3551">
        <v>0</v>
      </c>
      <c r="P3551">
        <v>0</v>
      </c>
      <c r="Q3551">
        <v>0</v>
      </c>
    </row>
    <row r="3552" spans="1:17" x14ac:dyDescent="0.2">
      <c r="A3552" t="s">
        <v>21290</v>
      </c>
      <c r="B3552" t="s">
        <v>86</v>
      </c>
      <c r="C3552" t="s">
        <v>249</v>
      </c>
      <c r="D3552" t="s">
        <v>17736</v>
      </c>
      <c r="E3552" t="s">
        <v>81</v>
      </c>
      <c r="F3552" t="s">
        <v>4937</v>
      </c>
      <c r="G3552">
        <v>0</v>
      </c>
      <c r="H3552">
        <v>78</v>
      </c>
      <c r="I3552">
        <v>5</v>
      </c>
      <c r="J3552">
        <v>65</v>
      </c>
      <c r="K3552">
        <v>3</v>
      </c>
      <c r="L3552">
        <v>5</v>
      </c>
      <c r="M3552">
        <v>0</v>
      </c>
      <c r="N3552">
        <v>0</v>
      </c>
      <c r="O3552">
        <v>0</v>
      </c>
      <c r="P3552">
        <v>0</v>
      </c>
      <c r="Q3552">
        <v>0</v>
      </c>
    </row>
    <row r="3553" spans="1:17" x14ac:dyDescent="0.2">
      <c r="A3553" t="s">
        <v>21291</v>
      </c>
      <c r="B3553" t="s">
        <v>86</v>
      </c>
      <c r="C3553" t="s">
        <v>249</v>
      </c>
      <c r="D3553" t="s">
        <v>17736</v>
      </c>
      <c r="E3553" t="s">
        <v>81</v>
      </c>
      <c r="F3553" t="s">
        <v>4939</v>
      </c>
      <c r="G3553">
        <v>0</v>
      </c>
      <c r="H3553">
        <v>0</v>
      </c>
      <c r="I3553">
        <v>0</v>
      </c>
      <c r="J3553">
        <v>0</v>
      </c>
      <c r="K3553">
        <v>0</v>
      </c>
      <c r="L3553">
        <v>0</v>
      </c>
      <c r="M3553">
        <v>78</v>
      </c>
      <c r="N3553">
        <v>0</v>
      </c>
      <c r="O3553">
        <v>0</v>
      </c>
      <c r="P3553">
        <v>0</v>
      </c>
      <c r="Q3553">
        <v>0</v>
      </c>
    </row>
    <row r="3554" spans="1:17" x14ac:dyDescent="0.2">
      <c r="A3554" t="s">
        <v>21292</v>
      </c>
      <c r="B3554" t="s">
        <v>86</v>
      </c>
      <c r="C3554" t="s">
        <v>249</v>
      </c>
      <c r="D3554" t="s">
        <v>17736</v>
      </c>
      <c r="E3554" t="s">
        <v>81</v>
      </c>
      <c r="F3554" t="s">
        <v>4941</v>
      </c>
      <c r="G3554">
        <v>0</v>
      </c>
      <c r="H3554">
        <v>78</v>
      </c>
      <c r="I3554">
        <v>5</v>
      </c>
      <c r="J3554">
        <v>67</v>
      </c>
      <c r="K3554">
        <v>4</v>
      </c>
      <c r="L3554">
        <v>2</v>
      </c>
      <c r="M3554">
        <v>0</v>
      </c>
      <c r="N3554">
        <v>0</v>
      </c>
      <c r="O3554">
        <v>0</v>
      </c>
      <c r="P3554">
        <v>0</v>
      </c>
      <c r="Q3554">
        <v>0</v>
      </c>
    </row>
    <row r="3555" spans="1:17" x14ac:dyDescent="0.2">
      <c r="A3555" t="s">
        <v>21293</v>
      </c>
      <c r="B3555" t="s">
        <v>86</v>
      </c>
      <c r="C3555" t="s">
        <v>249</v>
      </c>
      <c r="D3555" t="s">
        <v>17736</v>
      </c>
      <c r="E3555" t="s">
        <v>81</v>
      </c>
      <c r="F3555" t="s">
        <v>4943</v>
      </c>
      <c r="G3555">
        <v>0</v>
      </c>
      <c r="H3555">
        <v>0</v>
      </c>
      <c r="I3555">
        <v>0</v>
      </c>
      <c r="J3555">
        <v>0</v>
      </c>
      <c r="K3555">
        <v>0</v>
      </c>
      <c r="L3555">
        <v>0</v>
      </c>
      <c r="M3555">
        <v>78</v>
      </c>
      <c r="N3555">
        <v>0</v>
      </c>
      <c r="O3555">
        <v>0</v>
      </c>
      <c r="P3555">
        <v>0</v>
      </c>
      <c r="Q3555">
        <v>0</v>
      </c>
    </row>
    <row r="3556" spans="1:17" x14ac:dyDescent="0.2">
      <c r="A3556" t="s">
        <v>21294</v>
      </c>
      <c r="B3556" t="s">
        <v>86</v>
      </c>
      <c r="C3556" t="s">
        <v>249</v>
      </c>
      <c r="D3556" t="s">
        <v>17736</v>
      </c>
      <c r="E3556" t="s">
        <v>81</v>
      </c>
      <c r="F3556" t="s">
        <v>4925</v>
      </c>
      <c r="G3556">
        <v>0</v>
      </c>
      <c r="H3556">
        <v>0</v>
      </c>
      <c r="I3556">
        <v>0</v>
      </c>
      <c r="J3556">
        <v>0</v>
      </c>
      <c r="K3556">
        <v>0</v>
      </c>
      <c r="L3556">
        <v>0</v>
      </c>
      <c r="M3556">
        <v>0</v>
      </c>
      <c r="N3556">
        <v>54</v>
      </c>
      <c r="O3556">
        <v>49</v>
      </c>
      <c r="P3556">
        <v>3</v>
      </c>
      <c r="Q3556">
        <v>2</v>
      </c>
    </row>
    <row r="3557" spans="1:17" x14ac:dyDescent="0.2">
      <c r="A3557" t="s">
        <v>21295</v>
      </c>
      <c r="B3557" t="s">
        <v>86</v>
      </c>
      <c r="C3557" t="s">
        <v>249</v>
      </c>
      <c r="D3557" t="s">
        <v>17736</v>
      </c>
      <c r="E3557" t="s">
        <v>81</v>
      </c>
      <c r="F3557" t="s">
        <v>4927</v>
      </c>
      <c r="G3557">
        <v>0</v>
      </c>
      <c r="H3557">
        <v>0</v>
      </c>
      <c r="I3557">
        <v>0</v>
      </c>
      <c r="J3557">
        <v>0</v>
      </c>
      <c r="K3557">
        <v>0</v>
      </c>
      <c r="L3557">
        <v>0</v>
      </c>
      <c r="M3557">
        <v>0</v>
      </c>
      <c r="N3557">
        <v>45</v>
      </c>
      <c r="O3557">
        <v>40</v>
      </c>
      <c r="P3557">
        <v>3</v>
      </c>
      <c r="Q3557">
        <v>2</v>
      </c>
    </row>
    <row r="3558" spans="1:17" x14ac:dyDescent="0.2">
      <c r="A3558" t="s">
        <v>21296</v>
      </c>
      <c r="B3558" t="s">
        <v>86</v>
      </c>
      <c r="C3558" t="s">
        <v>249</v>
      </c>
      <c r="D3558" t="s">
        <v>17736</v>
      </c>
      <c r="E3558" t="s">
        <v>81</v>
      </c>
      <c r="F3558" t="s">
        <v>17734</v>
      </c>
      <c r="G3558">
        <v>78</v>
      </c>
      <c r="H3558">
        <v>0</v>
      </c>
      <c r="I3558">
        <v>0</v>
      </c>
      <c r="J3558">
        <v>0</v>
      </c>
      <c r="K3558">
        <v>0</v>
      </c>
      <c r="L3558">
        <v>0</v>
      </c>
      <c r="M3558">
        <v>0</v>
      </c>
      <c r="N3558">
        <v>0</v>
      </c>
      <c r="O3558">
        <v>0</v>
      </c>
      <c r="P3558">
        <v>0</v>
      </c>
      <c r="Q3558">
        <v>0</v>
      </c>
    </row>
    <row r="3559" spans="1:17" x14ac:dyDescent="0.2">
      <c r="A3559" t="s">
        <v>21297</v>
      </c>
      <c r="B3559" t="s">
        <v>86</v>
      </c>
      <c r="C3559" t="s">
        <v>249</v>
      </c>
      <c r="D3559" t="s">
        <v>17748</v>
      </c>
      <c r="E3559" t="s">
        <v>83</v>
      </c>
      <c r="F3559" t="s">
        <v>17749</v>
      </c>
      <c r="G3559">
        <v>0</v>
      </c>
      <c r="H3559">
        <v>0</v>
      </c>
      <c r="I3559">
        <v>0</v>
      </c>
      <c r="J3559">
        <v>0</v>
      </c>
      <c r="K3559">
        <v>0</v>
      </c>
      <c r="L3559">
        <v>0</v>
      </c>
      <c r="M3559">
        <v>0</v>
      </c>
      <c r="N3559">
        <v>5</v>
      </c>
      <c r="O3559">
        <v>5</v>
      </c>
      <c r="P3559">
        <v>0</v>
      </c>
      <c r="Q3559">
        <v>0</v>
      </c>
    </row>
    <row r="3560" spans="1:17" x14ac:dyDescent="0.2">
      <c r="A3560" t="s">
        <v>21298</v>
      </c>
      <c r="B3560" t="s">
        <v>86</v>
      </c>
      <c r="C3560" t="s">
        <v>249</v>
      </c>
      <c r="D3560" t="s">
        <v>17748</v>
      </c>
      <c r="E3560" t="s">
        <v>83</v>
      </c>
      <c r="F3560" t="s">
        <v>17734</v>
      </c>
      <c r="G3560">
        <v>5</v>
      </c>
      <c r="H3560">
        <v>0</v>
      </c>
      <c r="I3560">
        <v>0</v>
      </c>
      <c r="J3560">
        <v>0</v>
      </c>
      <c r="K3560">
        <v>0</v>
      </c>
      <c r="L3560">
        <v>0</v>
      </c>
      <c r="M3560">
        <v>0</v>
      </c>
      <c r="N3560">
        <v>0</v>
      </c>
      <c r="O3560">
        <v>0</v>
      </c>
      <c r="P3560">
        <v>0</v>
      </c>
      <c r="Q3560">
        <v>0</v>
      </c>
    </row>
    <row r="3561" spans="1:17" x14ac:dyDescent="0.2">
      <c r="A3561" t="s">
        <v>21299</v>
      </c>
      <c r="B3561" t="s">
        <v>86</v>
      </c>
      <c r="C3561" t="s">
        <v>249</v>
      </c>
      <c r="D3561" t="s">
        <v>17748</v>
      </c>
      <c r="E3561" t="s">
        <v>81</v>
      </c>
      <c r="F3561" t="s">
        <v>17749</v>
      </c>
      <c r="G3561">
        <v>0</v>
      </c>
      <c r="H3561">
        <v>0</v>
      </c>
      <c r="I3561">
        <v>0</v>
      </c>
      <c r="J3561">
        <v>0</v>
      </c>
      <c r="K3561">
        <v>0</v>
      </c>
      <c r="L3561">
        <v>0</v>
      </c>
      <c r="M3561">
        <v>0</v>
      </c>
      <c r="N3561">
        <v>2</v>
      </c>
      <c r="O3561">
        <v>2</v>
      </c>
      <c r="P3561">
        <v>0</v>
      </c>
      <c r="Q3561">
        <v>0</v>
      </c>
    </row>
    <row r="3562" spans="1:17" x14ac:dyDescent="0.2">
      <c r="A3562" t="s">
        <v>21300</v>
      </c>
      <c r="B3562" t="s">
        <v>86</v>
      </c>
      <c r="C3562" t="s">
        <v>249</v>
      </c>
      <c r="D3562" t="s">
        <v>17748</v>
      </c>
      <c r="E3562" t="s">
        <v>81</v>
      </c>
      <c r="F3562" t="s">
        <v>17734</v>
      </c>
      <c r="G3562">
        <v>2</v>
      </c>
      <c r="H3562">
        <v>0</v>
      </c>
      <c r="I3562">
        <v>0</v>
      </c>
      <c r="J3562">
        <v>0</v>
      </c>
      <c r="K3562">
        <v>0</v>
      </c>
      <c r="L3562">
        <v>0</v>
      </c>
      <c r="M3562">
        <v>0</v>
      </c>
      <c r="N3562">
        <v>0</v>
      </c>
      <c r="O3562">
        <v>0</v>
      </c>
      <c r="P3562">
        <v>0</v>
      </c>
      <c r="Q3562">
        <v>0</v>
      </c>
    </row>
    <row r="3563" spans="1:17" x14ac:dyDescent="0.2">
      <c r="A3563" t="s">
        <v>21301</v>
      </c>
      <c r="B3563" t="s">
        <v>86</v>
      </c>
      <c r="C3563" t="s">
        <v>249</v>
      </c>
      <c r="D3563" t="s">
        <v>17754</v>
      </c>
      <c r="E3563" t="s">
        <v>83</v>
      </c>
      <c r="F3563" t="s">
        <v>17734</v>
      </c>
      <c r="G3563">
        <v>11</v>
      </c>
      <c r="H3563">
        <v>0</v>
      </c>
      <c r="I3563">
        <v>0</v>
      </c>
      <c r="J3563">
        <v>0</v>
      </c>
      <c r="K3563">
        <v>0</v>
      </c>
      <c r="L3563">
        <v>0</v>
      </c>
      <c r="M3563">
        <v>0</v>
      </c>
      <c r="N3563">
        <v>0</v>
      </c>
      <c r="O3563">
        <v>0</v>
      </c>
      <c r="P3563">
        <v>0</v>
      </c>
      <c r="Q3563">
        <v>0</v>
      </c>
    </row>
    <row r="3564" spans="1:17" x14ac:dyDescent="0.2">
      <c r="A3564" t="s">
        <v>21302</v>
      </c>
      <c r="B3564" t="s">
        <v>86</v>
      </c>
      <c r="C3564" t="s">
        <v>249</v>
      </c>
      <c r="D3564" t="s">
        <v>17754</v>
      </c>
      <c r="E3564" t="s">
        <v>81</v>
      </c>
      <c r="F3564" t="s">
        <v>17734</v>
      </c>
      <c r="G3564">
        <v>14</v>
      </c>
      <c r="H3564">
        <v>0</v>
      </c>
      <c r="I3564">
        <v>0</v>
      </c>
      <c r="J3564">
        <v>0</v>
      </c>
      <c r="K3564">
        <v>0</v>
      </c>
      <c r="L3564">
        <v>0</v>
      </c>
      <c r="M3564">
        <v>0</v>
      </c>
      <c r="N3564">
        <v>0</v>
      </c>
      <c r="O3564">
        <v>0</v>
      </c>
      <c r="P3564">
        <v>0</v>
      </c>
      <c r="Q3564">
        <v>0</v>
      </c>
    </row>
    <row r="3565" spans="1:17" x14ac:dyDescent="0.2">
      <c r="A3565" t="s">
        <v>21303</v>
      </c>
      <c r="B3565" t="s">
        <v>86</v>
      </c>
      <c r="C3565" t="s">
        <v>250</v>
      </c>
      <c r="D3565" t="s">
        <v>17768</v>
      </c>
      <c r="E3565" t="s">
        <v>83</v>
      </c>
      <c r="F3565" t="s">
        <v>17734</v>
      </c>
      <c r="G3565">
        <v>2</v>
      </c>
      <c r="H3565">
        <v>0</v>
      </c>
      <c r="I3565">
        <v>0</v>
      </c>
      <c r="J3565">
        <v>0</v>
      </c>
      <c r="K3565">
        <v>0</v>
      </c>
      <c r="L3565">
        <v>0</v>
      </c>
      <c r="M3565">
        <v>0</v>
      </c>
      <c r="N3565">
        <v>0</v>
      </c>
      <c r="O3565">
        <v>0</v>
      </c>
      <c r="P3565">
        <v>0</v>
      </c>
      <c r="Q3565">
        <v>0</v>
      </c>
    </row>
    <row r="3566" spans="1:17" x14ac:dyDescent="0.2">
      <c r="A3566" t="s">
        <v>21304</v>
      </c>
      <c r="B3566" t="s">
        <v>86</v>
      </c>
      <c r="C3566" t="s">
        <v>250</v>
      </c>
      <c r="D3566" t="s">
        <v>17768</v>
      </c>
      <c r="E3566" t="s">
        <v>81</v>
      </c>
      <c r="F3566" t="s">
        <v>17734</v>
      </c>
      <c r="G3566">
        <v>4</v>
      </c>
      <c r="H3566">
        <v>0</v>
      </c>
      <c r="I3566">
        <v>0</v>
      </c>
      <c r="J3566">
        <v>0</v>
      </c>
      <c r="K3566">
        <v>0</v>
      </c>
      <c r="L3566">
        <v>0</v>
      </c>
      <c r="M3566">
        <v>0</v>
      </c>
      <c r="N3566">
        <v>0</v>
      </c>
      <c r="O3566">
        <v>0</v>
      </c>
      <c r="P3566">
        <v>0</v>
      </c>
      <c r="Q3566">
        <v>0</v>
      </c>
    </row>
    <row r="3567" spans="1:17" x14ac:dyDescent="0.2">
      <c r="A3567" t="s">
        <v>21305</v>
      </c>
      <c r="B3567" t="s">
        <v>86</v>
      </c>
      <c r="C3567" t="s">
        <v>250</v>
      </c>
      <c r="D3567" t="s">
        <v>17736</v>
      </c>
      <c r="E3567" t="s">
        <v>83</v>
      </c>
      <c r="F3567" t="s">
        <v>4929</v>
      </c>
      <c r="G3567">
        <v>0</v>
      </c>
      <c r="H3567">
        <v>3</v>
      </c>
      <c r="I3567">
        <v>0</v>
      </c>
      <c r="J3567">
        <v>1</v>
      </c>
      <c r="K3567">
        <v>0</v>
      </c>
      <c r="L3567">
        <v>2</v>
      </c>
      <c r="M3567">
        <v>0</v>
      </c>
      <c r="N3567">
        <v>0</v>
      </c>
      <c r="O3567">
        <v>0</v>
      </c>
      <c r="P3567">
        <v>0</v>
      </c>
      <c r="Q3567">
        <v>0</v>
      </c>
    </row>
    <row r="3568" spans="1:17" x14ac:dyDescent="0.2">
      <c r="A3568" t="s">
        <v>21306</v>
      </c>
      <c r="B3568" t="s">
        <v>86</v>
      </c>
      <c r="C3568" t="s">
        <v>250</v>
      </c>
      <c r="D3568" t="s">
        <v>17736</v>
      </c>
      <c r="E3568" t="s">
        <v>83</v>
      </c>
      <c r="F3568" t="s">
        <v>4931</v>
      </c>
      <c r="G3568">
        <v>0</v>
      </c>
      <c r="H3568">
        <v>3</v>
      </c>
      <c r="I3568">
        <v>0</v>
      </c>
      <c r="J3568">
        <v>1</v>
      </c>
      <c r="K3568">
        <v>0</v>
      </c>
      <c r="L3568">
        <v>2</v>
      </c>
      <c r="M3568">
        <v>0</v>
      </c>
      <c r="N3568">
        <v>0</v>
      </c>
      <c r="O3568">
        <v>0</v>
      </c>
      <c r="P3568">
        <v>0</v>
      </c>
      <c r="Q3568">
        <v>0</v>
      </c>
    </row>
    <row r="3569" spans="1:17" x14ac:dyDescent="0.2">
      <c r="A3569" t="s">
        <v>21307</v>
      </c>
      <c r="B3569" t="s">
        <v>86</v>
      </c>
      <c r="C3569" t="s">
        <v>250</v>
      </c>
      <c r="D3569" t="s">
        <v>17736</v>
      </c>
      <c r="E3569" t="s">
        <v>83</v>
      </c>
      <c r="F3569" t="s">
        <v>4933</v>
      </c>
      <c r="G3569">
        <v>0</v>
      </c>
      <c r="H3569">
        <v>0</v>
      </c>
      <c r="I3569">
        <v>0</v>
      </c>
      <c r="J3569">
        <v>0</v>
      </c>
      <c r="K3569">
        <v>0</v>
      </c>
      <c r="L3569">
        <v>0</v>
      </c>
      <c r="M3569">
        <v>3</v>
      </c>
      <c r="N3569">
        <v>0</v>
      </c>
      <c r="O3569">
        <v>0</v>
      </c>
      <c r="P3569">
        <v>0</v>
      </c>
      <c r="Q3569">
        <v>0</v>
      </c>
    </row>
    <row r="3570" spans="1:17" x14ac:dyDescent="0.2">
      <c r="A3570" t="s">
        <v>21308</v>
      </c>
      <c r="B3570" t="s">
        <v>86</v>
      </c>
      <c r="C3570" t="s">
        <v>250</v>
      </c>
      <c r="D3570" t="s">
        <v>17736</v>
      </c>
      <c r="E3570" t="s">
        <v>83</v>
      </c>
      <c r="F3570" t="s">
        <v>4935</v>
      </c>
      <c r="G3570">
        <v>0</v>
      </c>
      <c r="H3570">
        <v>3</v>
      </c>
      <c r="I3570">
        <v>0</v>
      </c>
      <c r="J3570">
        <v>1</v>
      </c>
      <c r="K3570">
        <v>0</v>
      </c>
      <c r="L3570">
        <v>2</v>
      </c>
      <c r="M3570">
        <v>0</v>
      </c>
      <c r="N3570">
        <v>0</v>
      </c>
      <c r="O3570">
        <v>0</v>
      </c>
      <c r="P3570">
        <v>0</v>
      </c>
      <c r="Q3570">
        <v>0</v>
      </c>
    </row>
    <row r="3571" spans="1:17" x14ac:dyDescent="0.2">
      <c r="A3571" t="s">
        <v>21309</v>
      </c>
      <c r="B3571" t="s">
        <v>89</v>
      </c>
      <c r="C3571" t="s">
        <v>140</v>
      </c>
      <c r="D3571" t="s">
        <v>17736</v>
      </c>
      <c r="E3571" t="s">
        <v>81</v>
      </c>
      <c r="F3571" t="s">
        <v>17734</v>
      </c>
      <c r="G3571">
        <v>35</v>
      </c>
      <c r="H3571">
        <v>0</v>
      </c>
      <c r="I3571">
        <v>0</v>
      </c>
      <c r="J3571">
        <v>0</v>
      </c>
      <c r="K3571">
        <v>0</v>
      </c>
      <c r="L3571">
        <v>0</v>
      </c>
      <c r="M3571">
        <v>0</v>
      </c>
      <c r="N3571">
        <v>0</v>
      </c>
      <c r="O3571">
        <v>0</v>
      </c>
      <c r="P3571">
        <v>0</v>
      </c>
      <c r="Q3571">
        <v>0</v>
      </c>
    </row>
    <row r="3572" spans="1:17" x14ac:dyDescent="0.2">
      <c r="A3572" t="s">
        <v>21310</v>
      </c>
      <c r="B3572" t="s">
        <v>89</v>
      </c>
      <c r="C3572" t="s">
        <v>140</v>
      </c>
      <c r="D3572" t="s">
        <v>17754</v>
      </c>
      <c r="E3572" t="s">
        <v>83</v>
      </c>
      <c r="F3572" t="s">
        <v>17734</v>
      </c>
      <c r="G3572">
        <v>4</v>
      </c>
      <c r="H3572">
        <v>0</v>
      </c>
      <c r="I3572">
        <v>0</v>
      </c>
      <c r="J3572">
        <v>0</v>
      </c>
      <c r="K3572">
        <v>0</v>
      </c>
      <c r="L3572">
        <v>0</v>
      </c>
      <c r="M3572">
        <v>0</v>
      </c>
      <c r="N3572">
        <v>0</v>
      </c>
      <c r="O3572">
        <v>0</v>
      </c>
      <c r="P3572">
        <v>0</v>
      </c>
      <c r="Q3572">
        <v>0</v>
      </c>
    </row>
    <row r="3573" spans="1:17" x14ac:dyDescent="0.2">
      <c r="A3573" t="s">
        <v>21311</v>
      </c>
      <c r="B3573" t="s">
        <v>89</v>
      </c>
      <c r="C3573" t="s">
        <v>140</v>
      </c>
      <c r="D3573" t="s">
        <v>17754</v>
      </c>
      <c r="E3573" t="s">
        <v>81</v>
      </c>
      <c r="F3573" t="s">
        <v>17734</v>
      </c>
      <c r="G3573">
        <v>5</v>
      </c>
      <c r="H3573">
        <v>0</v>
      </c>
      <c r="I3573">
        <v>0</v>
      </c>
      <c r="J3573">
        <v>0</v>
      </c>
      <c r="K3573">
        <v>0</v>
      </c>
      <c r="L3573">
        <v>0</v>
      </c>
      <c r="M3573">
        <v>0</v>
      </c>
      <c r="N3573">
        <v>0</v>
      </c>
      <c r="O3573">
        <v>0</v>
      </c>
      <c r="P3573">
        <v>0</v>
      </c>
      <c r="Q3573">
        <v>0</v>
      </c>
    </row>
    <row r="3574" spans="1:17" x14ac:dyDescent="0.2">
      <c r="A3574" t="s">
        <v>21312</v>
      </c>
      <c r="B3574" t="s">
        <v>89</v>
      </c>
      <c r="C3574" t="s">
        <v>141</v>
      </c>
      <c r="D3574" t="s">
        <v>17736</v>
      </c>
      <c r="E3574" t="s">
        <v>83</v>
      </c>
      <c r="F3574" t="s">
        <v>4929</v>
      </c>
      <c r="G3574">
        <v>0</v>
      </c>
      <c r="H3574">
        <v>4</v>
      </c>
      <c r="I3574">
        <v>0</v>
      </c>
      <c r="J3574">
        <v>3</v>
      </c>
      <c r="K3574">
        <v>1</v>
      </c>
      <c r="L3574">
        <v>0</v>
      </c>
      <c r="M3574">
        <v>0</v>
      </c>
      <c r="N3574">
        <v>0</v>
      </c>
      <c r="O3574">
        <v>0</v>
      </c>
      <c r="P3574">
        <v>0</v>
      </c>
      <c r="Q3574">
        <v>0</v>
      </c>
    </row>
    <row r="3575" spans="1:17" x14ac:dyDescent="0.2">
      <c r="A3575" t="s">
        <v>21313</v>
      </c>
      <c r="B3575" t="s">
        <v>89</v>
      </c>
      <c r="C3575" t="s">
        <v>141</v>
      </c>
      <c r="D3575" t="s">
        <v>17736</v>
      </c>
      <c r="E3575" t="s">
        <v>83</v>
      </c>
      <c r="F3575" t="s">
        <v>4931</v>
      </c>
      <c r="G3575">
        <v>0</v>
      </c>
      <c r="H3575">
        <v>4</v>
      </c>
      <c r="I3575">
        <v>0</v>
      </c>
      <c r="J3575">
        <v>3</v>
      </c>
      <c r="K3575">
        <v>1</v>
      </c>
      <c r="L3575">
        <v>0</v>
      </c>
      <c r="M3575">
        <v>0</v>
      </c>
      <c r="N3575">
        <v>0</v>
      </c>
      <c r="O3575">
        <v>0</v>
      </c>
      <c r="P3575">
        <v>0</v>
      </c>
      <c r="Q3575">
        <v>0</v>
      </c>
    </row>
    <row r="3576" spans="1:17" x14ac:dyDescent="0.2">
      <c r="A3576" t="s">
        <v>21314</v>
      </c>
      <c r="B3576" t="s">
        <v>89</v>
      </c>
      <c r="C3576" t="s">
        <v>141</v>
      </c>
      <c r="D3576" t="s">
        <v>17736</v>
      </c>
      <c r="E3576" t="s">
        <v>83</v>
      </c>
      <c r="F3576" t="s">
        <v>4933</v>
      </c>
      <c r="G3576">
        <v>0</v>
      </c>
      <c r="H3576">
        <v>0</v>
      </c>
      <c r="I3576">
        <v>0</v>
      </c>
      <c r="J3576">
        <v>0</v>
      </c>
      <c r="K3576">
        <v>0</v>
      </c>
      <c r="L3576">
        <v>0</v>
      </c>
      <c r="M3576">
        <v>4</v>
      </c>
      <c r="N3576">
        <v>0</v>
      </c>
      <c r="O3576">
        <v>0</v>
      </c>
      <c r="P3576">
        <v>0</v>
      </c>
      <c r="Q3576">
        <v>0</v>
      </c>
    </row>
    <row r="3577" spans="1:17" x14ac:dyDescent="0.2">
      <c r="A3577" t="s">
        <v>21315</v>
      </c>
      <c r="B3577" t="s">
        <v>89</v>
      </c>
      <c r="C3577" t="s">
        <v>141</v>
      </c>
      <c r="D3577" t="s">
        <v>17736</v>
      </c>
      <c r="E3577" t="s">
        <v>83</v>
      </c>
      <c r="F3577" t="s">
        <v>4935</v>
      </c>
      <c r="G3577">
        <v>0</v>
      </c>
      <c r="H3577">
        <v>4</v>
      </c>
      <c r="I3577">
        <v>0</v>
      </c>
      <c r="J3577">
        <v>3</v>
      </c>
      <c r="K3577">
        <v>1</v>
      </c>
      <c r="L3577">
        <v>0</v>
      </c>
      <c r="M3577">
        <v>0</v>
      </c>
      <c r="N3577">
        <v>0</v>
      </c>
      <c r="O3577">
        <v>0</v>
      </c>
      <c r="P3577">
        <v>0</v>
      </c>
      <c r="Q3577">
        <v>0</v>
      </c>
    </row>
    <row r="3578" spans="1:17" x14ac:dyDescent="0.2">
      <c r="A3578" t="s">
        <v>21316</v>
      </c>
      <c r="B3578" t="s">
        <v>89</v>
      </c>
      <c r="C3578" t="s">
        <v>141</v>
      </c>
      <c r="D3578" t="s">
        <v>17736</v>
      </c>
      <c r="E3578" t="s">
        <v>83</v>
      </c>
      <c r="F3578" t="s">
        <v>4937</v>
      </c>
      <c r="G3578">
        <v>0</v>
      </c>
      <c r="H3578">
        <v>4</v>
      </c>
      <c r="I3578">
        <v>0</v>
      </c>
      <c r="J3578">
        <v>3</v>
      </c>
      <c r="K3578">
        <v>1</v>
      </c>
      <c r="L3578">
        <v>0</v>
      </c>
      <c r="M3578">
        <v>0</v>
      </c>
      <c r="N3578">
        <v>0</v>
      </c>
      <c r="O3578">
        <v>0</v>
      </c>
      <c r="P3578">
        <v>0</v>
      </c>
      <c r="Q3578">
        <v>0</v>
      </c>
    </row>
    <row r="3579" spans="1:17" x14ac:dyDescent="0.2">
      <c r="A3579" t="s">
        <v>21317</v>
      </c>
      <c r="B3579" t="s">
        <v>89</v>
      </c>
      <c r="C3579" t="s">
        <v>141</v>
      </c>
      <c r="D3579" t="s">
        <v>17736</v>
      </c>
      <c r="E3579" t="s">
        <v>83</v>
      </c>
      <c r="F3579" t="s">
        <v>4939</v>
      </c>
      <c r="G3579">
        <v>0</v>
      </c>
      <c r="H3579">
        <v>0</v>
      </c>
      <c r="I3579">
        <v>0</v>
      </c>
      <c r="J3579">
        <v>0</v>
      </c>
      <c r="K3579">
        <v>0</v>
      </c>
      <c r="L3579">
        <v>0</v>
      </c>
      <c r="M3579">
        <v>4</v>
      </c>
      <c r="N3579">
        <v>0</v>
      </c>
      <c r="O3579">
        <v>0</v>
      </c>
      <c r="P3579">
        <v>0</v>
      </c>
      <c r="Q3579">
        <v>0</v>
      </c>
    </row>
    <row r="3580" spans="1:17" x14ac:dyDescent="0.2">
      <c r="A3580" t="s">
        <v>21318</v>
      </c>
      <c r="B3580" t="s">
        <v>89</v>
      </c>
      <c r="C3580" t="s">
        <v>141</v>
      </c>
      <c r="D3580" t="s">
        <v>17736</v>
      </c>
      <c r="E3580" t="s">
        <v>83</v>
      </c>
      <c r="F3580" t="s">
        <v>4941</v>
      </c>
      <c r="G3580">
        <v>0</v>
      </c>
      <c r="H3580">
        <v>4</v>
      </c>
      <c r="I3580">
        <v>0</v>
      </c>
      <c r="J3580">
        <v>3</v>
      </c>
      <c r="K3580">
        <v>1</v>
      </c>
      <c r="L3580">
        <v>0</v>
      </c>
      <c r="M3580">
        <v>0</v>
      </c>
      <c r="N3580">
        <v>0</v>
      </c>
      <c r="O3580">
        <v>0</v>
      </c>
      <c r="P3580">
        <v>0</v>
      </c>
      <c r="Q3580">
        <v>0</v>
      </c>
    </row>
    <row r="3581" spans="1:17" x14ac:dyDescent="0.2">
      <c r="A3581" t="s">
        <v>21319</v>
      </c>
      <c r="B3581" t="s">
        <v>89</v>
      </c>
      <c r="C3581" t="s">
        <v>141</v>
      </c>
      <c r="D3581" t="s">
        <v>17736</v>
      </c>
      <c r="E3581" t="s">
        <v>83</v>
      </c>
      <c r="F3581" t="s">
        <v>4943</v>
      </c>
      <c r="G3581">
        <v>0</v>
      </c>
      <c r="H3581">
        <v>0</v>
      </c>
      <c r="I3581">
        <v>0</v>
      </c>
      <c r="J3581">
        <v>0</v>
      </c>
      <c r="K3581">
        <v>0</v>
      </c>
      <c r="L3581">
        <v>0</v>
      </c>
      <c r="M3581">
        <v>4</v>
      </c>
      <c r="N3581">
        <v>0</v>
      </c>
      <c r="O3581">
        <v>0</v>
      </c>
      <c r="P3581">
        <v>0</v>
      </c>
      <c r="Q3581">
        <v>0</v>
      </c>
    </row>
    <row r="3582" spans="1:17" x14ac:dyDescent="0.2">
      <c r="A3582" t="s">
        <v>21320</v>
      </c>
      <c r="B3582" t="s">
        <v>89</v>
      </c>
      <c r="C3582" t="s">
        <v>141</v>
      </c>
      <c r="D3582" t="s">
        <v>17736</v>
      </c>
      <c r="E3582" t="s">
        <v>83</v>
      </c>
      <c r="F3582" t="s">
        <v>4925</v>
      </c>
      <c r="G3582">
        <v>0</v>
      </c>
      <c r="H3582">
        <v>0</v>
      </c>
      <c r="I3582">
        <v>0</v>
      </c>
      <c r="J3582">
        <v>0</v>
      </c>
      <c r="K3582">
        <v>0</v>
      </c>
      <c r="L3582">
        <v>0</v>
      </c>
      <c r="M3582">
        <v>0</v>
      </c>
      <c r="N3582">
        <v>2</v>
      </c>
      <c r="O3582">
        <v>2</v>
      </c>
      <c r="P3582">
        <v>0</v>
      </c>
      <c r="Q3582">
        <v>0</v>
      </c>
    </row>
    <row r="3583" spans="1:17" x14ac:dyDescent="0.2">
      <c r="A3583" t="s">
        <v>21321</v>
      </c>
      <c r="B3583" t="s">
        <v>89</v>
      </c>
      <c r="C3583" t="s">
        <v>141</v>
      </c>
      <c r="D3583" t="s">
        <v>17736</v>
      </c>
      <c r="E3583" t="s">
        <v>83</v>
      </c>
      <c r="F3583" t="s">
        <v>4927</v>
      </c>
      <c r="G3583">
        <v>0</v>
      </c>
      <c r="H3583">
        <v>0</v>
      </c>
      <c r="I3583">
        <v>0</v>
      </c>
      <c r="J3583">
        <v>0</v>
      </c>
      <c r="K3583">
        <v>0</v>
      </c>
      <c r="L3583">
        <v>0</v>
      </c>
      <c r="M3583">
        <v>0</v>
      </c>
      <c r="N3583">
        <v>2</v>
      </c>
      <c r="O3583">
        <v>2</v>
      </c>
      <c r="P3583">
        <v>0</v>
      </c>
      <c r="Q3583">
        <v>0</v>
      </c>
    </row>
    <row r="3584" spans="1:17" x14ac:dyDescent="0.2">
      <c r="A3584" t="s">
        <v>21322</v>
      </c>
      <c r="B3584" t="s">
        <v>89</v>
      </c>
      <c r="C3584" t="s">
        <v>141</v>
      </c>
      <c r="D3584" t="s">
        <v>17736</v>
      </c>
      <c r="E3584" t="s">
        <v>83</v>
      </c>
      <c r="F3584" t="s">
        <v>17734</v>
      </c>
      <c r="G3584">
        <v>4</v>
      </c>
      <c r="H3584">
        <v>0</v>
      </c>
      <c r="I3584">
        <v>0</v>
      </c>
      <c r="J3584">
        <v>0</v>
      </c>
      <c r="K3584">
        <v>0</v>
      </c>
      <c r="L3584">
        <v>0</v>
      </c>
      <c r="M3584">
        <v>0</v>
      </c>
      <c r="N3584">
        <v>0</v>
      </c>
      <c r="O3584">
        <v>0</v>
      </c>
      <c r="P3584">
        <v>0</v>
      </c>
      <c r="Q3584">
        <v>0</v>
      </c>
    </row>
    <row r="3585" spans="1:17" x14ac:dyDescent="0.2">
      <c r="A3585" t="s">
        <v>21323</v>
      </c>
      <c r="B3585" t="s">
        <v>89</v>
      </c>
      <c r="C3585" t="s">
        <v>141</v>
      </c>
      <c r="D3585" t="s">
        <v>17736</v>
      </c>
      <c r="E3585" t="s">
        <v>81</v>
      </c>
      <c r="F3585" t="s">
        <v>4929</v>
      </c>
      <c r="G3585">
        <v>0</v>
      </c>
      <c r="H3585">
        <v>9</v>
      </c>
      <c r="I3585">
        <v>0</v>
      </c>
      <c r="J3585">
        <v>8</v>
      </c>
      <c r="K3585">
        <v>0</v>
      </c>
      <c r="L3585">
        <v>1</v>
      </c>
      <c r="M3585">
        <v>0</v>
      </c>
      <c r="N3585">
        <v>0</v>
      </c>
      <c r="O3585">
        <v>0</v>
      </c>
      <c r="P3585">
        <v>0</v>
      </c>
      <c r="Q3585">
        <v>0</v>
      </c>
    </row>
    <row r="3586" spans="1:17" x14ac:dyDescent="0.2">
      <c r="A3586" t="s">
        <v>21324</v>
      </c>
      <c r="B3586" t="s">
        <v>89</v>
      </c>
      <c r="C3586" t="s">
        <v>141</v>
      </c>
      <c r="D3586" t="s">
        <v>17736</v>
      </c>
      <c r="E3586" t="s">
        <v>81</v>
      </c>
      <c r="F3586" t="s">
        <v>4931</v>
      </c>
      <c r="G3586">
        <v>0</v>
      </c>
      <c r="H3586">
        <v>9</v>
      </c>
      <c r="I3586">
        <v>0</v>
      </c>
      <c r="J3586">
        <v>8</v>
      </c>
      <c r="K3586">
        <v>0</v>
      </c>
      <c r="L3586">
        <v>1</v>
      </c>
      <c r="M3586">
        <v>0</v>
      </c>
      <c r="N3586">
        <v>0</v>
      </c>
      <c r="O3586">
        <v>0</v>
      </c>
      <c r="P3586">
        <v>0</v>
      </c>
      <c r="Q3586">
        <v>0</v>
      </c>
    </row>
    <row r="3587" spans="1:17" x14ac:dyDescent="0.2">
      <c r="A3587" t="s">
        <v>21325</v>
      </c>
      <c r="B3587" t="s">
        <v>89</v>
      </c>
      <c r="C3587" t="s">
        <v>141</v>
      </c>
      <c r="D3587" t="s">
        <v>17736</v>
      </c>
      <c r="E3587" t="s">
        <v>81</v>
      </c>
      <c r="F3587" t="s">
        <v>4933</v>
      </c>
      <c r="G3587">
        <v>0</v>
      </c>
      <c r="H3587">
        <v>0</v>
      </c>
      <c r="I3587">
        <v>0</v>
      </c>
      <c r="J3587">
        <v>0</v>
      </c>
      <c r="K3587">
        <v>0</v>
      </c>
      <c r="L3587">
        <v>0</v>
      </c>
      <c r="M3587">
        <v>9</v>
      </c>
      <c r="N3587">
        <v>0</v>
      </c>
      <c r="O3587">
        <v>0</v>
      </c>
      <c r="P3587">
        <v>0</v>
      </c>
      <c r="Q3587">
        <v>0</v>
      </c>
    </row>
    <row r="3588" spans="1:17" x14ac:dyDescent="0.2">
      <c r="A3588" t="s">
        <v>21326</v>
      </c>
      <c r="B3588" t="s">
        <v>89</v>
      </c>
      <c r="C3588" t="s">
        <v>141</v>
      </c>
      <c r="D3588" t="s">
        <v>17736</v>
      </c>
      <c r="E3588" t="s">
        <v>81</v>
      </c>
      <c r="F3588" t="s">
        <v>4935</v>
      </c>
      <c r="G3588">
        <v>0</v>
      </c>
      <c r="H3588">
        <v>9</v>
      </c>
      <c r="I3588">
        <v>0</v>
      </c>
      <c r="J3588">
        <v>8</v>
      </c>
      <c r="K3588">
        <v>0</v>
      </c>
      <c r="L3588">
        <v>1</v>
      </c>
      <c r="M3588">
        <v>0</v>
      </c>
      <c r="N3588">
        <v>0</v>
      </c>
      <c r="O3588">
        <v>0</v>
      </c>
      <c r="P3588">
        <v>0</v>
      </c>
      <c r="Q3588">
        <v>0</v>
      </c>
    </row>
    <row r="3589" spans="1:17" x14ac:dyDescent="0.2">
      <c r="A3589" t="s">
        <v>21327</v>
      </c>
      <c r="B3589" t="s">
        <v>89</v>
      </c>
      <c r="C3589" t="s">
        <v>141</v>
      </c>
      <c r="D3589" t="s">
        <v>17736</v>
      </c>
      <c r="E3589" t="s">
        <v>81</v>
      </c>
      <c r="F3589" t="s">
        <v>4937</v>
      </c>
      <c r="G3589">
        <v>0</v>
      </c>
      <c r="H3589">
        <v>9</v>
      </c>
      <c r="I3589">
        <v>0</v>
      </c>
      <c r="J3589">
        <v>8</v>
      </c>
      <c r="K3589">
        <v>0</v>
      </c>
      <c r="L3589">
        <v>1</v>
      </c>
      <c r="M3589">
        <v>0</v>
      </c>
      <c r="N3589">
        <v>0</v>
      </c>
      <c r="O3589">
        <v>0</v>
      </c>
      <c r="P3589">
        <v>0</v>
      </c>
      <c r="Q3589">
        <v>0</v>
      </c>
    </row>
    <row r="3590" spans="1:17" x14ac:dyDescent="0.2">
      <c r="A3590" t="s">
        <v>21328</v>
      </c>
      <c r="B3590" t="s">
        <v>89</v>
      </c>
      <c r="C3590" t="s">
        <v>141</v>
      </c>
      <c r="D3590" t="s">
        <v>17736</v>
      </c>
      <c r="E3590" t="s">
        <v>81</v>
      </c>
      <c r="F3590" t="s">
        <v>4939</v>
      </c>
      <c r="G3590">
        <v>0</v>
      </c>
      <c r="H3590">
        <v>0</v>
      </c>
      <c r="I3590">
        <v>0</v>
      </c>
      <c r="J3590">
        <v>0</v>
      </c>
      <c r="K3590">
        <v>0</v>
      </c>
      <c r="L3590">
        <v>0</v>
      </c>
      <c r="M3590">
        <v>9</v>
      </c>
      <c r="N3590">
        <v>0</v>
      </c>
      <c r="O3590">
        <v>0</v>
      </c>
      <c r="P3590">
        <v>0</v>
      </c>
      <c r="Q3590">
        <v>0</v>
      </c>
    </row>
    <row r="3591" spans="1:17" x14ac:dyDescent="0.2">
      <c r="A3591" t="s">
        <v>21329</v>
      </c>
      <c r="B3591" t="s">
        <v>89</v>
      </c>
      <c r="C3591" t="s">
        <v>141</v>
      </c>
      <c r="D3591" t="s">
        <v>17736</v>
      </c>
      <c r="E3591" t="s">
        <v>81</v>
      </c>
      <c r="F3591" t="s">
        <v>4941</v>
      </c>
      <c r="G3591">
        <v>0</v>
      </c>
      <c r="H3591">
        <v>9</v>
      </c>
      <c r="I3591">
        <v>0</v>
      </c>
      <c r="J3591">
        <v>8</v>
      </c>
      <c r="K3591">
        <v>0</v>
      </c>
      <c r="L3591">
        <v>1</v>
      </c>
      <c r="M3591">
        <v>0</v>
      </c>
      <c r="N3591">
        <v>0</v>
      </c>
      <c r="O3591">
        <v>0</v>
      </c>
      <c r="P3591">
        <v>0</v>
      </c>
      <c r="Q3591">
        <v>0</v>
      </c>
    </row>
    <row r="3592" spans="1:17" x14ac:dyDescent="0.2">
      <c r="A3592" t="s">
        <v>21330</v>
      </c>
      <c r="B3592" t="s">
        <v>89</v>
      </c>
      <c r="C3592" t="s">
        <v>141</v>
      </c>
      <c r="D3592" t="s">
        <v>17736</v>
      </c>
      <c r="E3592" t="s">
        <v>81</v>
      </c>
      <c r="F3592" t="s">
        <v>4943</v>
      </c>
      <c r="G3592">
        <v>0</v>
      </c>
      <c r="H3592">
        <v>0</v>
      </c>
      <c r="I3592">
        <v>0</v>
      </c>
      <c r="J3592">
        <v>0</v>
      </c>
      <c r="K3592">
        <v>0</v>
      </c>
      <c r="L3592">
        <v>0</v>
      </c>
      <c r="M3592">
        <v>9</v>
      </c>
      <c r="N3592">
        <v>0</v>
      </c>
      <c r="O3592">
        <v>0</v>
      </c>
      <c r="P3592">
        <v>0</v>
      </c>
      <c r="Q3592">
        <v>0</v>
      </c>
    </row>
    <row r="3593" spans="1:17" x14ac:dyDescent="0.2">
      <c r="A3593" t="s">
        <v>21331</v>
      </c>
      <c r="B3593" t="s">
        <v>89</v>
      </c>
      <c r="C3593" t="s">
        <v>140</v>
      </c>
      <c r="D3593" t="s">
        <v>17736</v>
      </c>
      <c r="E3593" t="s">
        <v>81</v>
      </c>
      <c r="F3593" t="s">
        <v>4933</v>
      </c>
      <c r="G3593">
        <v>0</v>
      </c>
      <c r="H3593">
        <v>0</v>
      </c>
      <c r="I3593">
        <v>0</v>
      </c>
      <c r="J3593">
        <v>0</v>
      </c>
      <c r="K3593">
        <v>0</v>
      </c>
      <c r="L3593">
        <v>0</v>
      </c>
      <c r="M3593">
        <v>35</v>
      </c>
      <c r="N3593">
        <v>0</v>
      </c>
      <c r="O3593">
        <v>0</v>
      </c>
      <c r="P3593">
        <v>0</v>
      </c>
      <c r="Q3593">
        <v>0</v>
      </c>
    </row>
    <row r="3594" spans="1:17" x14ac:dyDescent="0.2">
      <c r="A3594" t="s">
        <v>21332</v>
      </c>
      <c r="B3594" t="s">
        <v>89</v>
      </c>
      <c r="C3594" t="s">
        <v>140</v>
      </c>
      <c r="D3594" t="s">
        <v>17736</v>
      </c>
      <c r="E3594" t="s">
        <v>81</v>
      </c>
      <c r="F3594" t="s">
        <v>4935</v>
      </c>
      <c r="G3594">
        <v>0</v>
      </c>
      <c r="H3594">
        <v>35</v>
      </c>
      <c r="I3594">
        <v>2</v>
      </c>
      <c r="J3594">
        <v>27</v>
      </c>
      <c r="K3594">
        <v>4</v>
      </c>
      <c r="L3594">
        <v>2</v>
      </c>
      <c r="M3594">
        <v>0</v>
      </c>
      <c r="N3594">
        <v>0</v>
      </c>
      <c r="O3594">
        <v>0</v>
      </c>
      <c r="P3594">
        <v>0</v>
      </c>
      <c r="Q3594">
        <v>0</v>
      </c>
    </row>
    <row r="3595" spans="1:17" x14ac:dyDescent="0.2">
      <c r="A3595" t="s">
        <v>21333</v>
      </c>
      <c r="B3595" t="s">
        <v>89</v>
      </c>
      <c r="C3595" t="s">
        <v>140</v>
      </c>
      <c r="D3595" t="s">
        <v>17736</v>
      </c>
      <c r="E3595" t="s">
        <v>81</v>
      </c>
      <c r="F3595" t="s">
        <v>4937</v>
      </c>
      <c r="G3595">
        <v>0</v>
      </c>
      <c r="H3595">
        <v>35</v>
      </c>
      <c r="I3595">
        <v>3</v>
      </c>
      <c r="J3595">
        <v>26</v>
      </c>
      <c r="K3595">
        <v>4</v>
      </c>
      <c r="L3595">
        <v>2</v>
      </c>
      <c r="M3595">
        <v>0</v>
      </c>
      <c r="N3595">
        <v>0</v>
      </c>
      <c r="O3595">
        <v>0</v>
      </c>
      <c r="P3595">
        <v>0</v>
      </c>
      <c r="Q3595">
        <v>0</v>
      </c>
    </row>
    <row r="3596" spans="1:17" x14ac:dyDescent="0.2">
      <c r="A3596" t="s">
        <v>21334</v>
      </c>
      <c r="B3596" t="s">
        <v>89</v>
      </c>
      <c r="C3596" t="s">
        <v>140</v>
      </c>
      <c r="D3596" t="s">
        <v>17736</v>
      </c>
      <c r="E3596" t="s">
        <v>81</v>
      </c>
      <c r="F3596" t="s">
        <v>4939</v>
      </c>
      <c r="G3596">
        <v>0</v>
      </c>
      <c r="H3596">
        <v>0</v>
      </c>
      <c r="I3596">
        <v>0</v>
      </c>
      <c r="J3596">
        <v>0</v>
      </c>
      <c r="K3596">
        <v>0</v>
      </c>
      <c r="L3596">
        <v>0</v>
      </c>
      <c r="M3596">
        <v>35</v>
      </c>
      <c r="N3596">
        <v>0</v>
      </c>
      <c r="O3596">
        <v>0</v>
      </c>
      <c r="P3596">
        <v>0</v>
      </c>
      <c r="Q3596">
        <v>0</v>
      </c>
    </row>
    <row r="3597" spans="1:17" x14ac:dyDescent="0.2">
      <c r="A3597" t="s">
        <v>21335</v>
      </c>
      <c r="B3597" t="s">
        <v>89</v>
      </c>
      <c r="C3597" t="s">
        <v>140</v>
      </c>
      <c r="D3597" t="s">
        <v>17736</v>
      </c>
      <c r="E3597" t="s">
        <v>81</v>
      </c>
      <c r="F3597" t="s">
        <v>4941</v>
      </c>
      <c r="G3597">
        <v>0</v>
      </c>
      <c r="H3597">
        <v>35</v>
      </c>
      <c r="I3597">
        <v>2</v>
      </c>
      <c r="J3597">
        <v>28</v>
      </c>
      <c r="K3597">
        <v>4</v>
      </c>
      <c r="L3597">
        <v>1</v>
      </c>
      <c r="M3597">
        <v>0</v>
      </c>
      <c r="N3597">
        <v>0</v>
      </c>
      <c r="O3597">
        <v>0</v>
      </c>
      <c r="P3597">
        <v>0</v>
      </c>
      <c r="Q3597">
        <v>0</v>
      </c>
    </row>
    <row r="3598" spans="1:17" x14ac:dyDescent="0.2">
      <c r="A3598" t="s">
        <v>21336</v>
      </c>
      <c r="B3598" t="s">
        <v>89</v>
      </c>
      <c r="C3598" t="s">
        <v>140</v>
      </c>
      <c r="D3598" t="s">
        <v>17736</v>
      </c>
      <c r="E3598" t="s">
        <v>81</v>
      </c>
      <c r="F3598" t="s">
        <v>4943</v>
      </c>
      <c r="G3598">
        <v>0</v>
      </c>
      <c r="H3598">
        <v>0</v>
      </c>
      <c r="I3598">
        <v>0</v>
      </c>
      <c r="J3598">
        <v>0</v>
      </c>
      <c r="K3598">
        <v>0</v>
      </c>
      <c r="L3598">
        <v>0</v>
      </c>
      <c r="M3598">
        <v>35</v>
      </c>
      <c r="N3598">
        <v>0</v>
      </c>
      <c r="O3598">
        <v>0</v>
      </c>
      <c r="P3598">
        <v>0</v>
      </c>
      <c r="Q3598">
        <v>0</v>
      </c>
    </row>
    <row r="3599" spans="1:17" x14ac:dyDescent="0.2">
      <c r="A3599" t="s">
        <v>21337</v>
      </c>
      <c r="B3599" t="s">
        <v>89</v>
      </c>
      <c r="C3599" t="s">
        <v>140</v>
      </c>
      <c r="D3599" t="s">
        <v>17736</v>
      </c>
      <c r="E3599" t="s">
        <v>81</v>
      </c>
      <c r="F3599" t="s">
        <v>4925</v>
      </c>
      <c r="G3599">
        <v>0</v>
      </c>
      <c r="H3599">
        <v>0</v>
      </c>
      <c r="I3599">
        <v>0</v>
      </c>
      <c r="J3599">
        <v>0</v>
      </c>
      <c r="K3599">
        <v>0</v>
      </c>
      <c r="L3599">
        <v>0</v>
      </c>
      <c r="M3599">
        <v>0</v>
      </c>
      <c r="N3599">
        <v>24</v>
      </c>
      <c r="O3599">
        <v>22</v>
      </c>
      <c r="P3599">
        <v>2</v>
      </c>
      <c r="Q3599">
        <v>0</v>
      </c>
    </row>
    <row r="3600" spans="1:17" x14ac:dyDescent="0.2">
      <c r="A3600" t="s">
        <v>21338</v>
      </c>
      <c r="B3600" t="s">
        <v>89</v>
      </c>
      <c r="C3600" t="s">
        <v>140</v>
      </c>
      <c r="D3600" t="s">
        <v>17736</v>
      </c>
      <c r="E3600" t="s">
        <v>81</v>
      </c>
      <c r="F3600" t="s">
        <v>4927</v>
      </c>
      <c r="G3600">
        <v>0</v>
      </c>
      <c r="H3600">
        <v>0</v>
      </c>
      <c r="I3600">
        <v>0</v>
      </c>
      <c r="J3600">
        <v>0</v>
      </c>
      <c r="K3600">
        <v>0</v>
      </c>
      <c r="L3600">
        <v>0</v>
      </c>
      <c r="M3600">
        <v>0</v>
      </c>
      <c r="N3600">
        <v>22</v>
      </c>
      <c r="O3600">
        <v>20</v>
      </c>
      <c r="P3600">
        <v>2</v>
      </c>
      <c r="Q3600">
        <v>0</v>
      </c>
    </row>
    <row r="3601" spans="1:17" x14ac:dyDescent="0.2">
      <c r="A3601" t="s">
        <v>21339</v>
      </c>
      <c r="B3601" t="s">
        <v>86</v>
      </c>
      <c r="C3601" t="s">
        <v>239</v>
      </c>
      <c r="D3601" t="s">
        <v>17736</v>
      </c>
      <c r="E3601" t="s">
        <v>81</v>
      </c>
      <c r="F3601" t="s">
        <v>4927</v>
      </c>
      <c r="G3601">
        <v>0</v>
      </c>
      <c r="H3601">
        <v>0</v>
      </c>
      <c r="I3601">
        <v>0</v>
      </c>
      <c r="J3601">
        <v>0</v>
      </c>
      <c r="K3601">
        <v>0</v>
      </c>
      <c r="L3601">
        <v>0</v>
      </c>
      <c r="M3601">
        <v>0</v>
      </c>
      <c r="N3601">
        <v>11</v>
      </c>
      <c r="O3601">
        <v>11</v>
      </c>
      <c r="P3601">
        <v>0</v>
      </c>
      <c r="Q3601">
        <v>0</v>
      </c>
    </row>
    <row r="3602" spans="1:17" x14ac:dyDescent="0.2">
      <c r="A3602" t="s">
        <v>21340</v>
      </c>
      <c r="B3602" t="s">
        <v>86</v>
      </c>
      <c r="C3602" t="s">
        <v>239</v>
      </c>
      <c r="D3602" t="s">
        <v>17736</v>
      </c>
      <c r="E3602" t="s">
        <v>81</v>
      </c>
      <c r="F3602" t="s">
        <v>17734</v>
      </c>
      <c r="G3602">
        <v>11</v>
      </c>
      <c r="H3602">
        <v>0</v>
      </c>
      <c r="I3602">
        <v>0</v>
      </c>
      <c r="J3602">
        <v>0</v>
      </c>
      <c r="K3602">
        <v>0</v>
      </c>
      <c r="L3602">
        <v>0</v>
      </c>
      <c r="M3602">
        <v>0</v>
      </c>
      <c r="N3602">
        <v>0</v>
      </c>
      <c r="O3602">
        <v>0</v>
      </c>
      <c r="P3602">
        <v>0</v>
      </c>
      <c r="Q3602">
        <v>0</v>
      </c>
    </row>
    <row r="3603" spans="1:17" x14ac:dyDescent="0.2">
      <c r="A3603" t="s">
        <v>21341</v>
      </c>
      <c r="B3603" t="s">
        <v>86</v>
      </c>
      <c r="C3603" t="s">
        <v>239</v>
      </c>
      <c r="D3603" t="s">
        <v>17748</v>
      </c>
      <c r="E3603" t="s">
        <v>83</v>
      </c>
      <c r="F3603" t="s">
        <v>17749</v>
      </c>
      <c r="G3603">
        <v>0</v>
      </c>
      <c r="H3603">
        <v>0</v>
      </c>
      <c r="I3603">
        <v>0</v>
      </c>
      <c r="J3603">
        <v>0</v>
      </c>
      <c r="K3603">
        <v>0</v>
      </c>
      <c r="L3603">
        <v>0</v>
      </c>
      <c r="M3603">
        <v>0</v>
      </c>
      <c r="N3603">
        <v>3</v>
      </c>
      <c r="O3603">
        <v>3</v>
      </c>
      <c r="P3603">
        <v>0</v>
      </c>
      <c r="Q3603">
        <v>0</v>
      </c>
    </row>
    <row r="3604" spans="1:17" x14ac:dyDescent="0.2">
      <c r="A3604" t="s">
        <v>21342</v>
      </c>
      <c r="B3604" t="s">
        <v>86</v>
      </c>
      <c r="C3604" t="s">
        <v>239</v>
      </c>
      <c r="D3604" t="s">
        <v>17748</v>
      </c>
      <c r="E3604" t="s">
        <v>83</v>
      </c>
      <c r="F3604" t="s">
        <v>17734</v>
      </c>
      <c r="G3604">
        <v>3</v>
      </c>
      <c r="H3604">
        <v>0</v>
      </c>
      <c r="I3604">
        <v>0</v>
      </c>
      <c r="J3604">
        <v>0</v>
      </c>
      <c r="K3604">
        <v>0</v>
      </c>
      <c r="L3604">
        <v>0</v>
      </c>
      <c r="M3604">
        <v>0</v>
      </c>
      <c r="N3604">
        <v>0</v>
      </c>
      <c r="O3604">
        <v>0</v>
      </c>
      <c r="P3604">
        <v>0</v>
      </c>
      <c r="Q3604">
        <v>0</v>
      </c>
    </row>
    <row r="3605" spans="1:17" x14ac:dyDescent="0.2">
      <c r="A3605" t="s">
        <v>21343</v>
      </c>
      <c r="B3605" t="s">
        <v>86</v>
      </c>
      <c r="C3605" t="s">
        <v>239</v>
      </c>
      <c r="D3605" t="s">
        <v>17748</v>
      </c>
      <c r="E3605" t="s">
        <v>81</v>
      </c>
      <c r="F3605" t="s">
        <v>17749</v>
      </c>
      <c r="G3605">
        <v>0</v>
      </c>
      <c r="H3605">
        <v>0</v>
      </c>
      <c r="I3605">
        <v>0</v>
      </c>
      <c r="J3605">
        <v>0</v>
      </c>
      <c r="K3605">
        <v>0</v>
      </c>
      <c r="L3605">
        <v>0</v>
      </c>
      <c r="M3605">
        <v>0</v>
      </c>
      <c r="N3605">
        <v>5</v>
      </c>
      <c r="O3605">
        <v>4</v>
      </c>
      <c r="P3605">
        <v>1</v>
      </c>
      <c r="Q3605">
        <v>0</v>
      </c>
    </row>
    <row r="3606" spans="1:17" x14ac:dyDescent="0.2">
      <c r="A3606" t="s">
        <v>21344</v>
      </c>
      <c r="B3606" t="s">
        <v>86</v>
      </c>
      <c r="C3606" t="s">
        <v>239</v>
      </c>
      <c r="D3606" t="s">
        <v>17748</v>
      </c>
      <c r="E3606" t="s">
        <v>81</v>
      </c>
      <c r="F3606" t="s">
        <v>17734</v>
      </c>
      <c r="G3606">
        <v>5</v>
      </c>
      <c r="H3606">
        <v>0</v>
      </c>
      <c r="I3606">
        <v>0</v>
      </c>
      <c r="J3606">
        <v>0</v>
      </c>
      <c r="K3606">
        <v>0</v>
      </c>
      <c r="L3606">
        <v>0</v>
      </c>
      <c r="M3606">
        <v>0</v>
      </c>
      <c r="N3606">
        <v>0</v>
      </c>
      <c r="O3606">
        <v>0</v>
      </c>
      <c r="P3606">
        <v>0</v>
      </c>
      <c r="Q3606">
        <v>0</v>
      </c>
    </row>
    <row r="3607" spans="1:17" x14ac:dyDescent="0.2">
      <c r="A3607" t="s">
        <v>21345</v>
      </c>
      <c r="B3607" t="s">
        <v>86</v>
      </c>
      <c r="C3607" t="s">
        <v>239</v>
      </c>
      <c r="D3607" t="s">
        <v>17754</v>
      </c>
      <c r="E3607" t="s">
        <v>83</v>
      </c>
      <c r="F3607" t="s">
        <v>17734</v>
      </c>
      <c r="G3607">
        <v>1</v>
      </c>
      <c r="H3607">
        <v>0</v>
      </c>
      <c r="I3607">
        <v>0</v>
      </c>
      <c r="J3607">
        <v>0</v>
      </c>
      <c r="K3607">
        <v>0</v>
      </c>
      <c r="L3607">
        <v>0</v>
      </c>
      <c r="M3607">
        <v>0</v>
      </c>
      <c r="N3607">
        <v>0</v>
      </c>
      <c r="O3607">
        <v>0</v>
      </c>
      <c r="P3607">
        <v>0</v>
      </c>
      <c r="Q3607">
        <v>0</v>
      </c>
    </row>
    <row r="3608" spans="1:17" x14ac:dyDescent="0.2">
      <c r="A3608" t="s">
        <v>21346</v>
      </c>
      <c r="B3608" t="s">
        <v>86</v>
      </c>
      <c r="C3608" t="s">
        <v>240</v>
      </c>
      <c r="D3608" t="s">
        <v>17768</v>
      </c>
      <c r="E3608" t="s">
        <v>83</v>
      </c>
      <c r="F3608" t="s">
        <v>17734</v>
      </c>
      <c r="G3608">
        <v>1</v>
      </c>
      <c r="H3608">
        <v>0</v>
      </c>
      <c r="I3608">
        <v>0</v>
      </c>
      <c r="J3608">
        <v>0</v>
      </c>
      <c r="K3608">
        <v>0</v>
      </c>
      <c r="L3608">
        <v>0</v>
      </c>
      <c r="M3608">
        <v>0</v>
      </c>
      <c r="N3608">
        <v>0</v>
      </c>
      <c r="O3608">
        <v>0</v>
      </c>
      <c r="P3608">
        <v>0</v>
      </c>
      <c r="Q3608">
        <v>0</v>
      </c>
    </row>
    <row r="3609" spans="1:17" x14ac:dyDescent="0.2">
      <c r="A3609" t="s">
        <v>21347</v>
      </c>
      <c r="B3609" t="s">
        <v>86</v>
      </c>
      <c r="C3609" t="s">
        <v>240</v>
      </c>
      <c r="D3609" t="s">
        <v>17736</v>
      </c>
      <c r="E3609" t="s">
        <v>83</v>
      </c>
      <c r="F3609" t="s">
        <v>4929</v>
      </c>
      <c r="G3609">
        <v>0</v>
      </c>
      <c r="H3609">
        <v>15</v>
      </c>
      <c r="I3609">
        <v>4</v>
      </c>
      <c r="J3609">
        <v>10</v>
      </c>
      <c r="K3609">
        <v>0</v>
      </c>
      <c r="L3609">
        <v>1</v>
      </c>
      <c r="M3609">
        <v>0</v>
      </c>
      <c r="N3609">
        <v>0</v>
      </c>
      <c r="O3609">
        <v>0</v>
      </c>
      <c r="P3609">
        <v>0</v>
      </c>
      <c r="Q3609">
        <v>0</v>
      </c>
    </row>
    <row r="3610" spans="1:17" x14ac:dyDescent="0.2">
      <c r="A3610" t="s">
        <v>21348</v>
      </c>
      <c r="B3610" t="s">
        <v>86</v>
      </c>
      <c r="C3610" t="s">
        <v>240</v>
      </c>
      <c r="D3610" t="s">
        <v>17736</v>
      </c>
      <c r="E3610" t="s">
        <v>83</v>
      </c>
      <c r="F3610" t="s">
        <v>4931</v>
      </c>
      <c r="G3610">
        <v>0</v>
      </c>
      <c r="H3610">
        <v>15</v>
      </c>
      <c r="I3610">
        <v>4</v>
      </c>
      <c r="J3610">
        <v>10</v>
      </c>
      <c r="K3610">
        <v>0</v>
      </c>
      <c r="L3610">
        <v>1</v>
      </c>
      <c r="M3610">
        <v>0</v>
      </c>
      <c r="N3610">
        <v>0</v>
      </c>
      <c r="O3610">
        <v>0</v>
      </c>
      <c r="P3610">
        <v>0</v>
      </c>
      <c r="Q3610">
        <v>0</v>
      </c>
    </row>
    <row r="3611" spans="1:17" x14ac:dyDescent="0.2">
      <c r="A3611" t="s">
        <v>21349</v>
      </c>
      <c r="B3611" t="s">
        <v>86</v>
      </c>
      <c r="C3611" t="s">
        <v>240</v>
      </c>
      <c r="D3611" t="s">
        <v>17736</v>
      </c>
      <c r="E3611" t="s">
        <v>83</v>
      </c>
      <c r="F3611" t="s">
        <v>4933</v>
      </c>
      <c r="G3611">
        <v>0</v>
      </c>
      <c r="H3611">
        <v>0</v>
      </c>
      <c r="I3611">
        <v>0</v>
      </c>
      <c r="J3611">
        <v>0</v>
      </c>
      <c r="K3611">
        <v>0</v>
      </c>
      <c r="L3611">
        <v>0</v>
      </c>
      <c r="M3611">
        <v>15</v>
      </c>
      <c r="N3611">
        <v>0</v>
      </c>
      <c r="O3611">
        <v>0</v>
      </c>
      <c r="P3611">
        <v>0</v>
      </c>
      <c r="Q3611">
        <v>0</v>
      </c>
    </row>
    <row r="3612" spans="1:17" x14ac:dyDescent="0.2">
      <c r="A3612" t="s">
        <v>21350</v>
      </c>
      <c r="B3612" t="s">
        <v>86</v>
      </c>
      <c r="C3612" t="s">
        <v>240</v>
      </c>
      <c r="D3612" t="s">
        <v>17736</v>
      </c>
      <c r="E3612" t="s">
        <v>83</v>
      </c>
      <c r="F3612" t="s">
        <v>4935</v>
      </c>
      <c r="G3612">
        <v>0</v>
      </c>
      <c r="H3612">
        <v>15</v>
      </c>
      <c r="I3612">
        <v>4</v>
      </c>
      <c r="J3612">
        <v>10</v>
      </c>
      <c r="K3612">
        <v>0</v>
      </c>
      <c r="L3612">
        <v>1</v>
      </c>
      <c r="M3612">
        <v>0</v>
      </c>
      <c r="N3612">
        <v>0</v>
      </c>
      <c r="O3612">
        <v>0</v>
      </c>
      <c r="P3612">
        <v>0</v>
      </c>
      <c r="Q3612">
        <v>0</v>
      </c>
    </row>
    <row r="3613" spans="1:17" x14ac:dyDescent="0.2">
      <c r="A3613" t="s">
        <v>21351</v>
      </c>
      <c r="B3613" t="s">
        <v>86</v>
      </c>
      <c r="C3613" t="s">
        <v>240</v>
      </c>
      <c r="D3613" t="s">
        <v>17736</v>
      </c>
      <c r="E3613" t="s">
        <v>83</v>
      </c>
      <c r="F3613" t="s">
        <v>4937</v>
      </c>
      <c r="G3613">
        <v>0</v>
      </c>
      <c r="H3613">
        <v>15</v>
      </c>
      <c r="I3613">
        <v>4</v>
      </c>
      <c r="J3613">
        <v>10</v>
      </c>
      <c r="K3613">
        <v>0</v>
      </c>
      <c r="L3613">
        <v>1</v>
      </c>
      <c r="M3613">
        <v>0</v>
      </c>
      <c r="N3613">
        <v>0</v>
      </c>
      <c r="O3613">
        <v>0</v>
      </c>
      <c r="P3613">
        <v>0</v>
      </c>
      <c r="Q3613">
        <v>0</v>
      </c>
    </row>
    <row r="3614" spans="1:17" x14ac:dyDescent="0.2">
      <c r="A3614" t="s">
        <v>21352</v>
      </c>
      <c r="B3614" t="s">
        <v>86</v>
      </c>
      <c r="C3614" t="s">
        <v>240</v>
      </c>
      <c r="D3614" t="s">
        <v>17736</v>
      </c>
      <c r="E3614" t="s">
        <v>83</v>
      </c>
      <c r="F3614" t="s">
        <v>4939</v>
      </c>
      <c r="G3614">
        <v>0</v>
      </c>
      <c r="H3614">
        <v>0</v>
      </c>
      <c r="I3614">
        <v>0</v>
      </c>
      <c r="J3614">
        <v>0</v>
      </c>
      <c r="K3614">
        <v>0</v>
      </c>
      <c r="L3614">
        <v>0</v>
      </c>
      <c r="M3614">
        <v>15</v>
      </c>
      <c r="N3614">
        <v>0</v>
      </c>
      <c r="O3614">
        <v>0</v>
      </c>
      <c r="P3614">
        <v>0</v>
      </c>
      <c r="Q3614">
        <v>0</v>
      </c>
    </row>
    <row r="3615" spans="1:17" x14ac:dyDescent="0.2">
      <c r="A3615" t="s">
        <v>21353</v>
      </c>
      <c r="B3615" t="s">
        <v>86</v>
      </c>
      <c r="C3615" t="s">
        <v>240</v>
      </c>
      <c r="D3615" t="s">
        <v>17736</v>
      </c>
      <c r="E3615" t="s">
        <v>83</v>
      </c>
      <c r="F3615" t="s">
        <v>4941</v>
      </c>
      <c r="G3615">
        <v>0</v>
      </c>
      <c r="H3615">
        <v>15</v>
      </c>
      <c r="I3615">
        <v>4</v>
      </c>
      <c r="J3615">
        <v>10</v>
      </c>
      <c r="K3615">
        <v>0</v>
      </c>
      <c r="L3615">
        <v>1</v>
      </c>
      <c r="M3615">
        <v>0</v>
      </c>
      <c r="N3615">
        <v>0</v>
      </c>
      <c r="O3615">
        <v>0</v>
      </c>
      <c r="P3615">
        <v>0</v>
      </c>
      <c r="Q3615">
        <v>0</v>
      </c>
    </row>
    <row r="3616" spans="1:17" x14ac:dyDescent="0.2">
      <c r="A3616" t="s">
        <v>21354</v>
      </c>
      <c r="B3616" t="s">
        <v>86</v>
      </c>
      <c r="C3616" t="s">
        <v>240</v>
      </c>
      <c r="D3616" t="s">
        <v>17736</v>
      </c>
      <c r="E3616" t="s">
        <v>83</v>
      </c>
      <c r="F3616" t="s">
        <v>4943</v>
      </c>
      <c r="G3616">
        <v>0</v>
      </c>
      <c r="H3616">
        <v>0</v>
      </c>
      <c r="I3616">
        <v>0</v>
      </c>
      <c r="J3616">
        <v>0</v>
      </c>
      <c r="K3616">
        <v>0</v>
      </c>
      <c r="L3616">
        <v>0</v>
      </c>
      <c r="M3616">
        <v>15</v>
      </c>
      <c r="N3616">
        <v>0</v>
      </c>
      <c r="O3616">
        <v>0</v>
      </c>
      <c r="P3616">
        <v>0</v>
      </c>
      <c r="Q3616">
        <v>0</v>
      </c>
    </row>
    <row r="3617" spans="1:17" x14ac:dyDescent="0.2">
      <c r="A3617" t="s">
        <v>21355</v>
      </c>
      <c r="B3617" t="s">
        <v>86</v>
      </c>
      <c r="C3617" t="s">
        <v>240</v>
      </c>
      <c r="D3617" t="s">
        <v>17736</v>
      </c>
      <c r="E3617" t="s">
        <v>83</v>
      </c>
      <c r="F3617" t="s">
        <v>4925</v>
      </c>
      <c r="G3617">
        <v>0</v>
      </c>
      <c r="H3617">
        <v>0</v>
      </c>
      <c r="I3617">
        <v>0</v>
      </c>
      <c r="J3617">
        <v>0</v>
      </c>
      <c r="K3617">
        <v>0</v>
      </c>
      <c r="L3617">
        <v>0</v>
      </c>
      <c r="M3617">
        <v>0</v>
      </c>
      <c r="N3617">
        <v>10</v>
      </c>
      <c r="O3617">
        <v>10</v>
      </c>
      <c r="P3617">
        <v>0</v>
      </c>
      <c r="Q3617">
        <v>0</v>
      </c>
    </row>
    <row r="3618" spans="1:17" x14ac:dyDescent="0.2">
      <c r="A3618" t="s">
        <v>21356</v>
      </c>
      <c r="B3618" t="s">
        <v>86</v>
      </c>
      <c r="C3618" t="s">
        <v>240</v>
      </c>
      <c r="D3618" t="s">
        <v>17736</v>
      </c>
      <c r="E3618" t="s">
        <v>83</v>
      </c>
      <c r="F3618" t="s">
        <v>4927</v>
      </c>
      <c r="G3618">
        <v>0</v>
      </c>
      <c r="H3618">
        <v>0</v>
      </c>
      <c r="I3618">
        <v>0</v>
      </c>
      <c r="J3618">
        <v>0</v>
      </c>
      <c r="K3618">
        <v>0</v>
      </c>
      <c r="L3618">
        <v>0</v>
      </c>
      <c r="M3618">
        <v>0</v>
      </c>
      <c r="N3618">
        <v>9</v>
      </c>
      <c r="O3618">
        <v>9</v>
      </c>
      <c r="P3618">
        <v>0</v>
      </c>
      <c r="Q3618">
        <v>0</v>
      </c>
    </row>
    <row r="3619" spans="1:17" x14ac:dyDescent="0.2">
      <c r="A3619" t="s">
        <v>21357</v>
      </c>
      <c r="B3619" t="s">
        <v>86</v>
      </c>
      <c r="C3619" t="s">
        <v>240</v>
      </c>
      <c r="D3619" t="s">
        <v>17736</v>
      </c>
      <c r="E3619" t="s">
        <v>83</v>
      </c>
      <c r="F3619" t="s">
        <v>17734</v>
      </c>
      <c r="G3619">
        <v>15</v>
      </c>
      <c r="H3619">
        <v>0</v>
      </c>
      <c r="I3619">
        <v>0</v>
      </c>
      <c r="J3619">
        <v>0</v>
      </c>
      <c r="K3619">
        <v>0</v>
      </c>
      <c r="L3619">
        <v>0</v>
      </c>
      <c r="M3619">
        <v>0</v>
      </c>
      <c r="N3619">
        <v>0</v>
      </c>
      <c r="O3619">
        <v>0</v>
      </c>
      <c r="P3619">
        <v>0</v>
      </c>
      <c r="Q3619">
        <v>0</v>
      </c>
    </row>
    <row r="3620" spans="1:17" x14ac:dyDescent="0.2">
      <c r="A3620" t="s">
        <v>21358</v>
      </c>
      <c r="B3620" t="s">
        <v>86</v>
      </c>
      <c r="C3620" t="s">
        <v>240</v>
      </c>
      <c r="D3620" t="s">
        <v>17736</v>
      </c>
      <c r="E3620" t="s">
        <v>81</v>
      </c>
      <c r="F3620" t="s">
        <v>4929</v>
      </c>
      <c r="G3620">
        <v>0</v>
      </c>
      <c r="H3620">
        <v>26</v>
      </c>
      <c r="I3620">
        <v>2</v>
      </c>
      <c r="J3620">
        <v>22</v>
      </c>
      <c r="K3620">
        <v>2</v>
      </c>
      <c r="L3620">
        <v>0</v>
      </c>
      <c r="M3620">
        <v>0</v>
      </c>
      <c r="N3620">
        <v>0</v>
      </c>
      <c r="O3620">
        <v>0</v>
      </c>
      <c r="P3620">
        <v>0</v>
      </c>
      <c r="Q3620">
        <v>0</v>
      </c>
    </row>
    <row r="3621" spans="1:17" x14ac:dyDescent="0.2">
      <c r="A3621" t="s">
        <v>21359</v>
      </c>
      <c r="B3621" t="s">
        <v>86</v>
      </c>
      <c r="C3621" t="s">
        <v>240</v>
      </c>
      <c r="D3621" t="s">
        <v>17736</v>
      </c>
      <c r="E3621" t="s">
        <v>81</v>
      </c>
      <c r="F3621" t="s">
        <v>4931</v>
      </c>
      <c r="G3621">
        <v>0</v>
      </c>
      <c r="H3621">
        <v>26</v>
      </c>
      <c r="I3621">
        <v>2</v>
      </c>
      <c r="J3621">
        <v>21</v>
      </c>
      <c r="K3621">
        <v>3</v>
      </c>
      <c r="L3621">
        <v>0</v>
      </c>
      <c r="M3621">
        <v>0</v>
      </c>
      <c r="N3621">
        <v>0</v>
      </c>
      <c r="O3621">
        <v>0</v>
      </c>
      <c r="P3621">
        <v>0</v>
      </c>
      <c r="Q3621">
        <v>0</v>
      </c>
    </row>
    <row r="3622" spans="1:17" x14ac:dyDescent="0.2">
      <c r="A3622" t="s">
        <v>21360</v>
      </c>
      <c r="B3622" t="s">
        <v>86</v>
      </c>
      <c r="C3622" t="s">
        <v>240</v>
      </c>
      <c r="D3622" t="s">
        <v>17736</v>
      </c>
      <c r="E3622" t="s">
        <v>81</v>
      </c>
      <c r="F3622" t="s">
        <v>4933</v>
      </c>
      <c r="G3622">
        <v>0</v>
      </c>
      <c r="H3622">
        <v>0</v>
      </c>
      <c r="I3622">
        <v>0</v>
      </c>
      <c r="J3622">
        <v>0</v>
      </c>
      <c r="K3622">
        <v>0</v>
      </c>
      <c r="L3622">
        <v>0</v>
      </c>
      <c r="M3622">
        <v>26</v>
      </c>
      <c r="N3622">
        <v>0</v>
      </c>
      <c r="O3622">
        <v>0</v>
      </c>
      <c r="P3622">
        <v>0</v>
      </c>
      <c r="Q3622">
        <v>0</v>
      </c>
    </row>
    <row r="3623" spans="1:17" x14ac:dyDescent="0.2">
      <c r="A3623" t="s">
        <v>21361</v>
      </c>
      <c r="B3623" t="s">
        <v>86</v>
      </c>
      <c r="C3623" t="s">
        <v>240</v>
      </c>
      <c r="D3623" t="s">
        <v>17736</v>
      </c>
      <c r="E3623" t="s">
        <v>81</v>
      </c>
      <c r="F3623" t="s">
        <v>4935</v>
      </c>
      <c r="G3623">
        <v>0</v>
      </c>
      <c r="H3623">
        <v>26</v>
      </c>
      <c r="I3623">
        <v>2</v>
      </c>
      <c r="J3623">
        <v>21</v>
      </c>
      <c r="K3623">
        <v>3</v>
      </c>
      <c r="L3623">
        <v>0</v>
      </c>
      <c r="M3623">
        <v>0</v>
      </c>
      <c r="N3623">
        <v>0</v>
      </c>
      <c r="O3623">
        <v>0</v>
      </c>
      <c r="P3623">
        <v>0</v>
      </c>
      <c r="Q3623">
        <v>0</v>
      </c>
    </row>
    <row r="3624" spans="1:17" x14ac:dyDescent="0.2">
      <c r="A3624" t="s">
        <v>21362</v>
      </c>
      <c r="B3624" t="s">
        <v>86</v>
      </c>
      <c r="C3624" t="s">
        <v>240</v>
      </c>
      <c r="D3624" t="s">
        <v>17736</v>
      </c>
      <c r="E3624" t="s">
        <v>81</v>
      </c>
      <c r="F3624" t="s">
        <v>4937</v>
      </c>
      <c r="G3624">
        <v>0</v>
      </c>
      <c r="H3624">
        <v>26</v>
      </c>
      <c r="I3624">
        <v>2</v>
      </c>
      <c r="J3624">
        <v>22</v>
      </c>
      <c r="K3624">
        <v>2</v>
      </c>
      <c r="L3624">
        <v>0</v>
      </c>
      <c r="M3624">
        <v>0</v>
      </c>
      <c r="N3624">
        <v>0</v>
      </c>
      <c r="O3624">
        <v>0</v>
      </c>
      <c r="P3624">
        <v>0</v>
      </c>
      <c r="Q3624">
        <v>0</v>
      </c>
    </row>
    <row r="3625" spans="1:17" x14ac:dyDescent="0.2">
      <c r="A3625" t="s">
        <v>21363</v>
      </c>
      <c r="B3625" t="s">
        <v>86</v>
      </c>
      <c r="C3625" t="s">
        <v>240</v>
      </c>
      <c r="D3625" t="s">
        <v>17736</v>
      </c>
      <c r="E3625" t="s">
        <v>81</v>
      </c>
      <c r="F3625" t="s">
        <v>4939</v>
      </c>
      <c r="G3625">
        <v>0</v>
      </c>
      <c r="H3625">
        <v>0</v>
      </c>
      <c r="I3625">
        <v>0</v>
      </c>
      <c r="J3625">
        <v>0</v>
      </c>
      <c r="K3625">
        <v>0</v>
      </c>
      <c r="L3625">
        <v>0</v>
      </c>
      <c r="M3625">
        <v>26</v>
      </c>
      <c r="N3625">
        <v>0</v>
      </c>
      <c r="O3625">
        <v>0</v>
      </c>
      <c r="P3625">
        <v>0</v>
      </c>
      <c r="Q3625">
        <v>0</v>
      </c>
    </row>
    <row r="3626" spans="1:17" x14ac:dyDescent="0.2">
      <c r="A3626" t="s">
        <v>21364</v>
      </c>
      <c r="B3626" t="s">
        <v>86</v>
      </c>
      <c r="C3626" t="s">
        <v>240</v>
      </c>
      <c r="D3626" t="s">
        <v>17736</v>
      </c>
      <c r="E3626" t="s">
        <v>81</v>
      </c>
      <c r="F3626" t="s">
        <v>4941</v>
      </c>
      <c r="G3626">
        <v>0</v>
      </c>
      <c r="H3626">
        <v>26</v>
      </c>
      <c r="I3626">
        <v>2</v>
      </c>
      <c r="J3626">
        <v>22</v>
      </c>
      <c r="K3626">
        <v>2</v>
      </c>
      <c r="L3626">
        <v>0</v>
      </c>
      <c r="M3626">
        <v>0</v>
      </c>
      <c r="N3626">
        <v>0</v>
      </c>
      <c r="O3626">
        <v>0</v>
      </c>
      <c r="P3626">
        <v>0</v>
      </c>
      <c r="Q3626">
        <v>0</v>
      </c>
    </row>
    <row r="3627" spans="1:17" x14ac:dyDescent="0.2">
      <c r="A3627" t="s">
        <v>21365</v>
      </c>
      <c r="B3627" t="s">
        <v>86</v>
      </c>
      <c r="C3627" t="s">
        <v>240</v>
      </c>
      <c r="D3627" t="s">
        <v>17736</v>
      </c>
      <c r="E3627" t="s">
        <v>81</v>
      </c>
      <c r="F3627" t="s">
        <v>4943</v>
      </c>
      <c r="G3627">
        <v>0</v>
      </c>
      <c r="H3627">
        <v>0</v>
      </c>
      <c r="I3627">
        <v>0</v>
      </c>
      <c r="J3627">
        <v>0</v>
      </c>
      <c r="K3627">
        <v>0</v>
      </c>
      <c r="L3627">
        <v>0</v>
      </c>
      <c r="M3627">
        <v>26</v>
      </c>
      <c r="N3627">
        <v>0</v>
      </c>
      <c r="O3627">
        <v>0</v>
      </c>
      <c r="P3627">
        <v>0</v>
      </c>
      <c r="Q3627">
        <v>0</v>
      </c>
    </row>
    <row r="3628" spans="1:17" x14ac:dyDescent="0.2">
      <c r="A3628" t="s">
        <v>21366</v>
      </c>
      <c r="B3628" t="s">
        <v>86</v>
      </c>
      <c r="C3628" t="s">
        <v>240</v>
      </c>
      <c r="D3628" t="s">
        <v>17736</v>
      </c>
      <c r="E3628" t="s">
        <v>81</v>
      </c>
      <c r="F3628" t="s">
        <v>4925</v>
      </c>
      <c r="G3628">
        <v>0</v>
      </c>
      <c r="H3628">
        <v>0</v>
      </c>
      <c r="I3628">
        <v>0</v>
      </c>
      <c r="J3628">
        <v>0</v>
      </c>
      <c r="K3628">
        <v>0</v>
      </c>
      <c r="L3628">
        <v>0</v>
      </c>
      <c r="M3628">
        <v>0</v>
      </c>
      <c r="N3628">
        <v>23</v>
      </c>
      <c r="O3628">
        <v>23</v>
      </c>
      <c r="P3628">
        <v>0</v>
      </c>
      <c r="Q3628">
        <v>0</v>
      </c>
    </row>
    <row r="3629" spans="1:17" x14ac:dyDescent="0.2">
      <c r="A3629" t="s">
        <v>21367</v>
      </c>
      <c r="B3629" t="s">
        <v>86</v>
      </c>
      <c r="C3629" t="s">
        <v>240</v>
      </c>
      <c r="D3629" t="s">
        <v>17736</v>
      </c>
      <c r="E3629" t="s">
        <v>81</v>
      </c>
      <c r="F3629" t="s">
        <v>4927</v>
      </c>
      <c r="G3629">
        <v>0</v>
      </c>
      <c r="H3629">
        <v>0</v>
      </c>
      <c r="I3629">
        <v>0</v>
      </c>
      <c r="J3629">
        <v>0</v>
      </c>
      <c r="K3629">
        <v>0</v>
      </c>
      <c r="L3629">
        <v>0</v>
      </c>
      <c r="M3629">
        <v>0</v>
      </c>
      <c r="N3629">
        <v>21</v>
      </c>
      <c r="O3629">
        <v>21</v>
      </c>
      <c r="P3629">
        <v>0</v>
      </c>
      <c r="Q3629">
        <v>0</v>
      </c>
    </row>
    <row r="3630" spans="1:17" x14ac:dyDescent="0.2">
      <c r="A3630" t="s">
        <v>21368</v>
      </c>
      <c r="B3630" t="s">
        <v>86</v>
      </c>
      <c r="C3630" t="s">
        <v>240</v>
      </c>
      <c r="D3630" t="s">
        <v>17736</v>
      </c>
      <c r="E3630" t="s">
        <v>81</v>
      </c>
      <c r="F3630" t="s">
        <v>17734</v>
      </c>
      <c r="G3630">
        <v>26</v>
      </c>
      <c r="H3630">
        <v>0</v>
      </c>
      <c r="I3630">
        <v>0</v>
      </c>
      <c r="J3630">
        <v>0</v>
      </c>
      <c r="K3630">
        <v>0</v>
      </c>
      <c r="L3630">
        <v>0</v>
      </c>
      <c r="M3630">
        <v>0</v>
      </c>
      <c r="N3630">
        <v>0</v>
      </c>
      <c r="O3630">
        <v>0</v>
      </c>
      <c r="P3630">
        <v>0</v>
      </c>
      <c r="Q3630">
        <v>0</v>
      </c>
    </row>
    <row r="3631" spans="1:17" x14ac:dyDescent="0.2">
      <c r="A3631" t="s">
        <v>21369</v>
      </c>
      <c r="B3631" t="s">
        <v>89</v>
      </c>
      <c r="C3631" t="s">
        <v>129</v>
      </c>
      <c r="D3631" t="s">
        <v>17736</v>
      </c>
      <c r="E3631" t="s">
        <v>81</v>
      </c>
      <c r="F3631" t="s">
        <v>4943</v>
      </c>
      <c r="G3631">
        <v>0</v>
      </c>
      <c r="H3631">
        <v>0</v>
      </c>
      <c r="I3631">
        <v>0</v>
      </c>
      <c r="J3631">
        <v>0</v>
      </c>
      <c r="K3631">
        <v>0</v>
      </c>
      <c r="L3631">
        <v>0</v>
      </c>
      <c r="M3631">
        <v>7</v>
      </c>
      <c r="N3631">
        <v>0</v>
      </c>
      <c r="O3631">
        <v>0</v>
      </c>
      <c r="P3631">
        <v>0</v>
      </c>
      <c r="Q3631">
        <v>0</v>
      </c>
    </row>
    <row r="3632" spans="1:17" x14ac:dyDescent="0.2">
      <c r="A3632" t="s">
        <v>21370</v>
      </c>
      <c r="B3632" t="s">
        <v>89</v>
      </c>
      <c r="C3632" t="s">
        <v>129</v>
      </c>
      <c r="D3632" t="s">
        <v>17736</v>
      </c>
      <c r="E3632" t="s">
        <v>81</v>
      </c>
      <c r="F3632" t="s">
        <v>4925</v>
      </c>
      <c r="G3632">
        <v>0</v>
      </c>
      <c r="H3632">
        <v>0</v>
      </c>
      <c r="I3632">
        <v>0</v>
      </c>
      <c r="J3632">
        <v>0</v>
      </c>
      <c r="K3632">
        <v>0</v>
      </c>
      <c r="L3632">
        <v>0</v>
      </c>
      <c r="M3632">
        <v>0</v>
      </c>
      <c r="N3632">
        <v>5</v>
      </c>
      <c r="O3632">
        <v>5</v>
      </c>
      <c r="P3632">
        <v>0</v>
      </c>
      <c r="Q3632">
        <v>0</v>
      </c>
    </row>
    <row r="3633" spans="1:17" x14ac:dyDescent="0.2">
      <c r="A3633" t="s">
        <v>21371</v>
      </c>
      <c r="B3633" t="s">
        <v>89</v>
      </c>
      <c r="C3633" t="s">
        <v>129</v>
      </c>
      <c r="D3633" t="s">
        <v>17736</v>
      </c>
      <c r="E3633" t="s">
        <v>81</v>
      </c>
      <c r="F3633" t="s">
        <v>4927</v>
      </c>
      <c r="G3633">
        <v>0</v>
      </c>
      <c r="H3633">
        <v>0</v>
      </c>
      <c r="I3633">
        <v>0</v>
      </c>
      <c r="J3633">
        <v>0</v>
      </c>
      <c r="K3633">
        <v>0</v>
      </c>
      <c r="L3633">
        <v>0</v>
      </c>
      <c r="M3633">
        <v>0</v>
      </c>
      <c r="N3633">
        <v>4</v>
      </c>
      <c r="O3633">
        <v>4</v>
      </c>
      <c r="P3633">
        <v>0</v>
      </c>
      <c r="Q3633">
        <v>0</v>
      </c>
    </row>
    <row r="3634" spans="1:17" x14ac:dyDescent="0.2">
      <c r="A3634" t="s">
        <v>21372</v>
      </c>
      <c r="B3634" t="s">
        <v>89</v>
      </c>
      <c r="C3634" t="s">
        <v>129</v>
      </c>
      <c r="D3634" t="s">
        <v>17736</v>
      </c>
      <c r="E3634" t="s">
        <v>81</v>
      </c>
      <c r="F3634" t="s">
        <v>17734</v>
      </c>
      <c r="G3634">
        <v>7</v>
      </c>
      <c r="H3634">
        <v>0</v>
      </c>
      <c r="I3634">
        <v>0</v>
      </c>
      <c r="J3634">
        <v>0</v>
      </c>
      <c r="K3634">
        <v>0</v>
      </c>
      <c r="L3634">
        <v>0</v>
      </c>
      <c r="M3634">
        <v>0</v>
      </c>
      <c r="N3634">
        <v>0</v>
      </c>
      <c r="O3634">
        <v>0</v>
      </c>
      <c r="P3634">
        <v>0</v>
      </c>
      <c r="Q3634">
        <v>0</v>
      </c>
    </row>
    <row r="3635" spans="1:17" x14ac:dyDescent="0.2">
      <c r="A3635" t="s">
        <v>21373</v>
      </c>
      <c r="B3635" t="s">
        <v>89</v>
      </c>
      <c r="C3635" t="s">
        <v>129</v>
      </c>
      <c r="D3635" t="s">
        <v>17748</v>
      </c>
      <c r="E3635" t="s">
        <v>81</v>
      </c>
      <c r="F3635" t="s">
        <v>17749</v>
      </c>
      <c r="G3635">
        <v>0</v>
      </c>
      <c r="H3635">
        <v>0</v>
      </c>
      <c r="I3635">
        <v>0</v>
      </c>
      <c r="J3635">
        <v>0</v>
      </c>
      <c r="K3635">
        <v>0</v>
      </c>
      <c r="L3635">
        <v>0</v>
      </c>
      <c r="M3635">
        <v>0</v>
      </c>
      <c r="N3635">
        <v>1</v>
      </c>
      <c r="O3635">
        <v>1</v>
      </c>
      <c r="P3635">
        <v>0</v>
      </c>
      <c r="Q3635">
        <v>0</v>
      </c>
    </row>
    <row r="3636" spans="1:17" x14ac:dyDescent="0.2">
      <c r="A3636" t="s">
        <v>21374</v>
      </c>
      <c r="B3636" t="s">
        <v>89</v>
      </c>
      <c r="C3636" t="s">
        <v>129</v>
      </c>
      <c r="D3636" t="s">
        <v>17748</v>
      </c>
      <c r="E3636" t="s">
        <v>81</v>
      </c>
      <c r="F3636" t="s">
        <v>17734</v>
      </c>
      <c r="G3636">
        <v>1</v>
      </c>
      <c r="H3636">
        <v>0</v>
      </c>
      <c r="I3636">
        <v>0</v>
      </c>
      <c r="J3636">
        <v>0</v>
      </c>
      <c r="K3636">
        <v>0</v>
      </c>
      <c r="L3636">
        <v>0</v>
      </c>
      <c r="M3636">
        <v>0</v>
      </c>
      <c r="N3636">
        <v>0</v>
      </c>
      <c r="O3636">
        <v>0</v>
      </c>
      <c r="P3636">
        <v>0</v>
      </c>
      <c r="Q3636">
        <v>0</v>
      </c>
    </row>
    <row r="3637" spans="1:17" x14ac:dyDescent="0.2">
      <c r="A3637" t="s">
        <v>21375</v>
      </c>
      <c r="B3637" t="s">
        <v>89</v>
      </c>
      <c r="C3637" t="s">
        <v>129</v>
      </c>
      <c r="D3637" t="s">
        <v>17754</v>
      </c>
      <c r="E3637" t="s">
        <v>83</v>
      </c>
      <c r="F3637" t="s">
        <v>17734</v>
      </c>
      <c r="G3637">
        <v>1</v>
      </c>
      <c r="H3637">
        <v>0</v>
      </c>
      <c r="I3637">
        <v>0</v>
      </c>
      <c r="J3637">
        <v>0</v>
      </c>
      <c r="K3637">
        <v>0</v>
      </c>
      <c r="L3637">
        <v>0</v>
      </c>
      <c r="M3637">
        <v>0</v>
      </c>
      <c r="N3637">
        <v>0</v>
      </c>
      <c r="O3637">
        <v>0</v>
      </c>
      <c r="P3637">
        <v>0</v>
      </c>
      <c r="Q3637">
        <v>0</v>
      </c>
    </row>
    <row r="3638" spans="1:17" x14ac:dyDescent="0.2">
      <c r="A3638" t="s">
        <v>21376</v>
      </c>
      <c r="B3638" t="s">
        <v>89</v>
      </c>
      <c r="C3638" t="s">
        <v>129</v>
      </c>
      <c r="D3638" t="s">
        <v>17754</v>
      </c>
      <c r="E3638" t="s">
        <v>81</v>
      </c>
      <c r="F3638" t="s">
        <v>17734</v>
      </c>
      <c r="G3638">
        <v>2</v>
      </c>
      <c r="H3638">
        <v>0</v>
      </c>
      <c r="I3638">
        <v>0</v>
      </c>
      <c r="J3638">
        <v>0</v>
      </c>
      <c r="K3638">
        <v>0</v>
      </c>
      <c r="L3638">
        <v>0</v>
      </c>
      <c r="M3638">
        <v>0</v>
      </c>
      <c r="N3638">
        <v>0</v>
      </c>
      <c r="O3638">
        <v>0</v>
      </c>
      <c r="P3638">
        <v>0</v>
      </c>
      <c r="Q3638">
        <v>0</v>
      </c>
    </row>
    <row r="3639" spans="1:17" x14ac:dyDescent="0.2">
      <c r="A3639" t="s">
        <v>21377</v>
      </c>
      <c r="B3639" t="s">
        <v>89</v>
      </c>
      <c r="C3639" t="s">
        <v>130</v>
      </c>
      <c r="D3639" t="s">
        <v>17768</v>
      </c>
      <c r="E3639" t="s">
        <v>83</v>
      </c>
      <c r="F3639" t="s">
        <v>17734</v>
      </c>
      <c r="G3639">
        <v>1</v>
      </c>
      <c r="H3639">
        <v>0</v>
      </c>
      <c r="I3639">
        <v>0</v>
      </c>
      <c r="J3639">
        <v>0</v>
      </c>
      <c r="K3639">
        <v>0</v>
      </c>
      <c r="L3639">
        <v>0</v>
      </c>
      <c r="M3639">
        <v>0</v>
      </c>
      <c r="N3639">
        <v>0</v>
      </c>
      <c r="O3639">
        <v>0</v>
      </c>
      <c r="P3639">
        <v>0</v>
      </c>
      <c r="Q3639">
        <v>0</v>
      </c>
    </row>
    <row r="3640" spans="1:17" x14ac:dyDescent="0.2">
      <c r="A3640" t="s">
        <v>21378</v>
      </c>
      <c r="B3640" t="s">
        <v>89</v>
      </c>
      <c r="C3640" t="s">
        <v>130</v>
      </c>
      <c r="D3640" t="s">
        <v>17768</v>
      </c>
      <c r="E3640" t="s">
        <v>81</v>
      </c>
      <c r="F3640" t="s">
        <v>17734</v>
      </c>
      <c r="G3640">
        <v>1</v>
      </c>
      <c r="H3640">
        <v>0</v>
      </c>
      <c r="I3640">
        <v>0</v>
      </c>
      <c r="J3640">
        <v>0</v>
      </c>
      <c r="K3640">
        <v>0</v>
      </c>
      <c r="L3640">
        <v>0</v>
      </c>
      <c r="M3640">
        <v>0</v>
      </c>
      <c r="N3640">
        <v>0</v>
      </c>
      <c r="O3640">
        <v>0</v>
      </c>
      <c r="P3640">
        <v>0</v>
      </c>
      <c r="Q3640">
        <v>0</v>
      </c>
    </row>
    <row r="3641" spans="1:17" x14ac:dyDescent="0.2">
      <c r="A3641" t="s">
        <v>21379</v>
      </c>
      <c r="B3641" t="s">
        <v>89</v>
      </c>
      <c r="C3641" t="s">
        <v>130</v>
      </c>
      <c r="D3641" t="s">
        <v>17736</v>
      </c>
      <c r="E3641" t="s">
        <v>83</v>
      </c>
      <c r="F3641" t="s">
        <v>4929</v>
      </c>
      <c r="G3641">
        <v>0</v>
      </c>
      <c r="H3641">
        <v>22</v>
      </c>
      <c r="I3641">
        <v>0</v>
      </c>
      <c r="J3641">
        <v>16</v>
      </c>
      <c r="K3641">
        <v>4</v>
      </c>
      <c r="L3641">
        <v>2</v>
      </c>
      <c r="M3641">
        <v>0</v>
      </c>
      <c r="N3641">
        <v>0</v>
      </c>
      <c r="O3641">
        <v>0</v>
      </c>
      <c r="P3641">
        <v>0</v>
      </c>
      <c r="Q3641">
        <v>0</v>
      </c>
    </row>
    <row r="3642" spans="1:17" x14ac:dyDescent="0.2">
      <c r="A3642" t="s">
        <v>21380</v>
      </c>
      <c r="B3642" t="s">
        <v>89</v>
      </c>
      <c r="C3642" t="s">
        <v>130</v>
      </c>
      <c r="D3642" t="s">
        <v>17736</v>
      </c>
      <c r="E3642" t="s">
        <v>83</v>
      </c>
      <c r="F3642" t="s">
        <v>4931</v>
      </c>
      <c r="G3642">
        <v>0</v>
      </c>
      <c r="H3642">
        <v>22</v>
      </c>
      <c r="I3642">
        <v>0</v>
      </c>
      <c r="J3642">
        <v>14</v>
      </c>
      <c r="K3642">
        <v>2</v>
      </c>
      <c r="L3642">
        <v>6</v>
      </c>
      <c r="M3642">
        <v>0</v>
      </c>
      <c r="N3642">
        <v>0</v>
      </c>
      <c r="O3642">
        <v>0</v>
      </c>
      <c r="P3642">
        <v>0</v>
      </c>
      <c r="Q3642">
        <v>0</v>
      </c>
    </row>
    <row r="3643" spans="1:17" x14ac:dyDescent="0.2">
      <c r="A3643" t="s">
        <v>21381</v>
      </c>
      <c r="B3643" t="s">
        <v>89</v>
      </c>
      <c r="C3643" t="s">
        <v>130</v>
      </c>
      <c r="D3643" t="s">
        <v>17736</v>
      </c>
      <c r="E3643" t="s">
        <v>83</v>
      </c>
      <c r="F3643" t="s">
        <v>4933</v>
      </c>
      <c r="G3643">
        <v>0</v>
      </c>
      <c r="H3643">
        <v>0</v>
      </c>
      <c r="I3643">
        <v>0</v>
      </c>
      <c r="J3643">
        <v>0</v>
      </c>
      <c r="K3643">
        <v>0</v>
      </c>
      <c r="L3643">
        <v>0</v>
      </c>
      <c r="M3643">
        <v>22</v>
      </c>
      <c r="N3643">
        <v>0</v>
      </c>
      <c r="O3643">
        <v>0</v>
      </c>
      <c r="P3643">
        <v>0</v>
      </c>
      <c r="Q3643">
        <v>0</v>
      </c>
    </row>
    <row r="3644" spans="1:17" x14ac:dyDescent="0.2">
      <c r="A3644" t="s">
        <v>21382</v>
      </c>
      <c r="B3644" t="s">
        <v>89</v>
      </c>
      <c r="C3644" t="s">
        <v>130</v>
      </c>
      <c r="D3644" t="s">
        <v>17736</v>
      </c>
      <c r="E3644" t="s">
        <v>83</v>
      </c>
      <c r="F3644" t="s">
        <v>4935</v>
      </c>
      <c r="G3644">
        <v>0</v>
      </c>
      <c r="H3644">
        <v>22</v>
      </c>
      <c r="I3644">
        <v>0</v>
      </c>
      <c r="J3644">
        <v>14</v>
      </c>
      <c r="K3644">
        <v>2</v>
      </c>
      <c r="L3644">
        <v>6</v>
      </c>
      <c r="M3644">
        <v>0</v>
      </c>
      <c r="N3644">
        <v>0</v>
      </c>
      <c r="O3644">
        <v>0</v>
      </c>
      <c r="P3644">
        <v>0</v>
      </c>
      <c r="Q3644">
        <v>0</v>
      </c>
    </row>
    <row r="3645" spans="1:17" x14ac:dyDescent="0.2">
      <c r="A3645" t="s">
        <v>21383</v>
      </c>
      <c r="B3645" t="s">
        <v>89</v>
      </c>
      <c r="C3645" t="s">
        <v>130</v>
      </c>
      <c r="D3645" t="s">
        <v>17736</v>
      </c>
      <c r="E3645" t="s">
        <v>83</v>
      </c>
      <c r="F3645" t="s">
        <v>4937</v>
      </c>
      <c r="G3645">
        <v>0</v>
      </c>
      <c r="H3645">
        <v>22</v>
      </c>
      <c r="I3645">
        <v>0</v>
      </c>
      <c r="J3645">
        <v>14</v>
      </c>
      <c r="K3645">
        <v>2</v>
      </c>
      <c r="L3645">
        <v>6</v>
      </c>
      <c r="M3645">
        <v>0</v>
      </c>
      <c r="N3645">
        <v>0</v>
      </c>
      <c r="O3645">
        <v>0</v>
      </c>
      <c r="P3645">
        <v>0</v>
      </c>
      <c r="Q3645">
        <v>0</v>
      </c>
    </row>
    <row r="3646" spans="1:17" x14ac:dyDescent="0.2">
      <c r="A3646" t="s">
        <v>21384</v>
      </c>
      <c r="B3646" t="s">
        <v>89</v>
      </c>
      <c r="C3646" t="s">
        <v>130</v>
      </c>
      <c r="D3646" t="s">
        <v>17736</v>
      </c>
      <c r="E3646" t="s">
        <v>83</v>
      </c>
      <c r="F3646" t="s">
        <v>4939</v>
      </c>
      <c r="G3646">
        <v>0</v>
      </c>
      <c r="H3646">
        <v>0</v>
      </c>
      <c r="I3646">
        <v>0</v>
      </c>
      <c r="J3646">
        <v>0</v>
      </c>
      <c r="K3646">
        <v>0</v>
      </c>
      <c r="L3646">
        <v>0</v>
      </c>
      <c r="M3646">
        <v>22</v>
      </c>
      <c r="N3646">
        <v>0</v>
      </c>
      <c r="O3646">
        <v>0</v>
      </c>
      <c r="P3646">
        <v>0</v>
      </c>
      <c r="Q3646">
        <v>0</v>
      </c>
    </row>
    <row r="3647" spans="1:17" x14ac:dyDescent="0.2">
      <c r="A3647" t="s">
        <v>21385</v>
      </c>
      <c r="B3647" t="s">
        <v>89</v>
      </c>
      <c r="C3647" t="s">
        <v>130</v>
      </c>
      <c r="D3647" t="s">
        <v>17736</v>
      </c>
      <c r="E3647" t="s">
        <v>83</v>
      </c>
      <c r="F3647" t="s">
        <v>4941</v>
      </c>
      <c r="G3647">
        <v>0</v>
      </c>
      <c r="H3647">
        <v>22</v>
      </c>
      <c r="I3647">
        <v>0</v>
      </c>
      <c r="J3647">
        <v>16</v>
      </c>
      <c r="K3647">
        <v>4</v>
      </c>
      <c r="L3647">
        <v>2</v>
      </c>
      <c r="M3647">
        <v>0</v>
      </c>
      <c r="N3647">
        <v>0</v>
      </c>
      <c r="O3647">
        <v>0</v>
      </c>
      <c r="P3647">
        <v>0</v>
      </c>
      <c r="Q3647">
        <v>0</v>
      </c>
    </row>
    <row r="3648" spans="1:17" x14ac:dyDescent="0.2">
      <c r="A3648" t="s">
        <v>21386</v>
      </c>
      <c r="B3648" t="s">
        <v>89</v>
      </c>
      <c r="C3648" t="s">
        <v>130</v>
      </c>
      <c r="D3648" t="s">
        <v>17736</v>
      </c>
      <c r="E3648" t="s">
        <v>83</v>
      </c>
      <c r="F3648" t="s">
        <v>4943</v>
      </c>
      <c r="G3648">
        <v>0</v>
      </c>
      <c r="H3648">
        <v>0</v>
      </c>
      <c r="I3648">
        <v>0</v>
      </c>
      <c r="J3648">
        <v>0</v>
      </c>
      <c r="K3648">
        <v>0</v>
      </c>
      <c r="L3648">
        <v>0</v>
      </c>
      <c r="M3648">
        <v>22</v>
      </c>
      <c r="N3648">
        <v>0</v>
      </c>
      <c r="O3648">
        <v>0</v>
      </c>
      <c r="P3648">
        <v>0</v>
      </c>
      <c r="Q3648">
        <v>0</v>
      </c>
    </row>
    <row r="3649" spans="1:17" x14ac:dyDescent="0.2">
      <c r="A3649" t="s">
        <v>21387</v>
      </c>
      <c r="B3649" t="s">
        <v>89</v>
      </c>
      <c r="C3649" t="s">
        <v>130</v>
      </c>
      <c r="D3649" t="s">
        <v>17736</v>
      </c>
      <c r="E3649" t="s">
        <v>83</v>
      </c>
      <c r="F3649" t="s">
        <v>4925</v>
      </c>
      <c r="G3649">
        <v>0</v>
      </c>
      <c r="H3649">
        <v>0</v>
      </c>
      <c r="I3649">
        <v>0</v>
      </c>
      <c r="J3649">
        <v>0</v>
      </c>
      <c r="K3649">
        <v>0</v>
      </c>
      <c r="L3649">
        <v>0</v>
      </c>
      <c r="M3649">
        <v>0</v>
      </c>
      <c r="N3649">
        <v>10</v>
      </c>
      <c r="O3649">
        <v>6</v>
      </c>
      <c r="P3649">
        <v>2</v>
      </c>
      <c r="Q3649">
        <v>2</v>
      </c>
    </row>
    <row r="3650" spans="1:17" x14ac:dyDescent="0.2">
      <c r="A3650" t="s">
        <v>21388</v>
      </c>
      <c r="B3650" t="s">
        <v>89</v>
      </c>
      <c r="C3650" t="s">
        <v>130</v>
      </c>
      <c r="D3650" t="s">
        <v>17736</v>
      </c>
      <c r="E3650" t="s">
        <v>83</v>
      </c>
      <c r="F3650" t="s">
        <v>4927</v>
      </c>
      <c r="G3650">
        <v>0</v>
      </c>
      <c r="H3650">
        <v>0</v>
      </c>
      <c r="I3650">
        <v>0</v>
      </c>
      <c r="J3650">
        <v>0</v>
      </c>
      <c r="K3650">
        <v>0</v>
      </c>
      <c r="L3650">
        <v>0</v>
      </c>
      <c r="M3650">
        <v>0</v>
      </c>
      <c r="N3650">
        <v>8</v>
      </c>
      <c r="O3650">
        <v>4</v>
      </c>
      <c r="P3650">
        <v>2</v>
      </c>
      <c r="Q3650">
        <v>2</v>
      </c>
    </row>
    <row r="3651" spans="1:17" x14ac:dyDescent="0.2">
      <c r="A3651" t="s">
        <v>21389</v>
      </c>
      <c r="B3651" t="s">
        <v>89</v>
      </c>
      <c r="C3651" t="s">
        <v>130</v>
      </c>
      <c r="D3651" t="s">
        <v>17736</v>
      </c>
      <c r="E3651" t="s">
        <v>83</v>
      </c>
      <c r="F3651" t="s">
        <v>17734</v>
      </c>
      <c r="G3651">
        <v>22</v>
      </c>
      <c r="H3651">
        <v>0</v>
      </c>
      <c r="I3651">
        <v>0</v>
      </c>
      <c r="J3651">
        <v>0</v>
      </c>
      <c r="K3651">
        <v>0</v>
      </c>
      <c r="L3651">
        <v>0</v>
      </c>
      <c r="M3651">
        <v>0</v>
      </c>
      <c r="N3651">
        <v>0</v>
      </c>
      <c r="O3651">
        <v>0</v>
      </c>
      <c r="P3651">
        <v>0</v>
      </c>
      <c r="Q3651">
        <v>0</v>
      </c>
    </row>
    <row r="3652" spans="1:17" x14ac:dyDescent="0.2">
      <c r="A3652" t="s">
        <v>21390</v>
      </c>
      <c r="B3652" t="s">
        <v>89</v>
      </c>
      <c r="C3652" t="s">
        <v>130</v>
      </c>
      <c r="D3652" t="s">
        <v>17736</v>
      </c>
      <c r="E3652" t="s">
        <v>81</v>
      </c>
      <c r="F3652" t="s">
        <v>4929</v>
      </c>
      <c r="G3652">
        <v>0</v>
      </c>
      <c r="H3652">
        <v>21</v>
      </c>
      <c r="I3652">
        <v>1</v>
      </c>
      <c r="J3652">
        <v>18</v>
      </c>
      <c r="K3652">
        <v>2</v>
      </c>
      <c r="L3652">
        <v>0</v>
      </c>
      <c r="M3652">
        <v>0</v>
      </c>
      <c r="N3652">
        <v>0</v>
      </c>
      <c r="O3652">
        <v>0</v>
      </c>
      <c r="P3652">
        <v>0</v>
      </c>
      <c r="Q3652">
        <v>0</v>
      </c>
    </row>
    <row r="3653" spans="1:17" x14ac:dyDescent="0.2">
      <c r="A3653" t="s">
        <v>21391</v>
      </c>
      <c r="B3653" t="s">
        <v>89</v>
      </c>
      <c r="C3653" t="s">
        <v>130</v>
      </c>
      <c r="D3653" t="s">
        <v>17736</v>
      </c>
      <c r="E3653" t="s">
        <v>81</v>
      </c>
      <c r="F3653" t="s">
        <v>4931</v>
      </c>
      <c r="G3653">
        <v>0</v>
      </c>
      <c r="H3653">
        <v>21</v>
      </c>
      <c r="I3653">
        <v>1</v>
      </c>
      <c r="J3653">
        <v>18</v>
      </c>
      <c r="K3653">
        <v>2</v>
      </c>
      <c r="L3653">
        <v>0</v>
      </c>
      <c r="M3653">
        <v>0</v>
      </c>
      <c r="N3653">
        <v>0</v>
      </c>
      <c r="O3653">
        <v>0</v>
      </c>
      <c r="P3653">
        <v>0</v>
      </c>
      <c r="Q3653">
        <v>0</v>
      </c>
    </row>
    <row r="3654" spans="1:17" x14ac:dyDescent="0.2">
      <c r="A3654" t="s">
        <v>21392</v>
      </c>
      <c r="B3654" t="s">
        <v>89</v>
      </c>
      <c r="C3654" t="s">
        <v>130</v>
      </c>
      <c r="D3654" t="s">
        <v>17736</v>
      </c>
      <c r="E3654" t="s">
        <v>81</v>
      </c>
      <c r="F3654" t="s">
        <v>4933</v>
      </c>
      <c r="G3654">
        <v>0</v>
      </c>
      <c r="H3654">
        <v>0</v>
      </c>
      <c r="I3654">
        <v>0</v>
      </c>
      <c r="J3654">
        <v>0</v>
      </c>
      <c r="K3654">
        <v>0</v>
      </c>
      <c r="L3654">
        <v>0</v>
      </c>
      <c r="M3654">
        <v>21</v>
      </c>
      <c r="N3654">
        <v>0</v>
      </c>
      <c r="O3654">
        <v>0</v>
      </c>
      <c r="P3654">
        <v>0</v>
      </c>
      <c r="Q3654">
        <v>0</v>
      </c>
    </row>
    <row r="3655" spans="1:17" x14ac:dyDescent="0.2">
      <c r="A3655" t="s">
        <v>21393</v>
      </c>
      <c r="B3655" t="s">
        <v>89</v>
      </c>
      <c r="C3655" t="s">
        <v>130</v>
      </c>
      <c r="D3655" t="s">
        <v>17736</v>
      </c>
      <c r="E3655" t="s">
        <v>81</v>
      </c>
      <c r="F3655" t="s">
        <v>4935</v>
      </c>
      <c r="G3655">
        <v>0</v>
      </c>
      <c r="H3655">
        <v>21</v>
      </c>
      <c r="I3655">
        <v>1</v>
      </c>
      <c r="J3655">
        <v>18</v>
      </c>
      <c r="K3655">
        <v>2</v>
      </c>
      <c r="L3655">
        <v>0</v>
      </c>
      <c r="M3655">
        <v>0</v>
      </c>
      <c r="N3655">
        <v>0</v>
      </c>
      <c r="O3655">
        <v>0</v>
      </c>
      <c r="P3655">
        <v>0</v>
      </c>
      <c r="Q3655">
        <v>0</v>
      </c>
    </row>
    <row r="3656" spans="1:17" x14ac:dyDescent="0.2">
      <c r="A3656" t="s">
        <v>21394</v>
      </c>
      <c r="B3656" t="s">
        <v>89</v>
      </c>
      <c r="C3656" t="s">
        <v>130</v>
      </c>
      <c r="D3656" t="s">
        <v>17736</v>
      </c>
      <c r="E3656" t="s">
        <v>81</v>
      </c>
      <c r="F3656" t="s">
        <v>4937</v>
      </c>
      <c r="G3656">
        <v>0</v>
      </c>
      <c r="H3656">
        <v>21</v>
      </c>
      <c r="I3656">
        <v>1</v>
      </c>
      <c r="J3656">
        <v>18</v>
      </c>
      <c r="K3656">
        <v>2</v>
      </c>
      <c r="L3656">
        <v>0</v>
      </c>
      <c r="M3656">
        <v>0</v>
      </c>
      <c r="N3656">
        <v>0</v>
      </c>
      <c r="O3656">
        <v>0</v>
      </c>
      <c r="P3656">
        <v>0</v>
      </c>
      <c r="Q3656">
        <v>0</v>
      </c>
    </row>
    <row r="3657" spans="1:17" x14ac:dyDescent="0.2">
      <c r="A3657" t="s">
        <v>21395</v>
      </c>
      <c r="B3657" t="s">
        <v>89</v>
      </c>
      <c r="C3657" t="s">
        <v>130</v>
      </c>
      <c r="D3657" t="s">
        <v>17736</v>
      </c>
      <c r="E3657" t="s">
        <v>81</v>
      </c>
      <c r="F3657" t="s">
        <v>4939</v>
      </c>
      <c r="G3657">
        <v>0</v>
      </c>
      <c r="H3657">
        <v>0</v>
      </c>
      <c r="I3657">
        <v>0</v>
      </c>
      <c r="J3657">
        <v>0</v>
      </c>
      <c r="K3657">
        <v>0</v>
      </c>
      <c r="L3657">
        <v>0</v>
      </c>
      <c r="M3657">
        <v>21</v>
      </c>
      <c r="N3657">
        <v>0</v>
      </c>
      <c r="O3657">
        <v>0</v>
      </c>
      <c r="P3657">
        <v>0</v>
      </c>
      <c r="Q3657">
        <v>0</v>
      </c>
    </row>
    <row r="3658" spans="1:17" x14ac:dyDescent="0.2">
      <c r="A3658" t="s">
        <v>21396</v>
      </c>
      <c r="B3658" t="s">
        <v>89</v>
      </c>
      <c r="C3658" t="s">
        <v>130</v>
      </c>
      <c r="D3658" t="s">
        <v>17736</v>
      </c>
      <c r="E3658" t="s">
        <v>81</v>
      </c>
      <c r="F3658" t="s">
        <v>4941</v>
      </c>
      <c r="G3658">
        <v>0</v>
      </c>
      <c r="H3658">
        <v>21</v>
      </c>
      <c r="I3658">
        <v>1</v>
      </c>
      <c r="J3658">
        <v>18</v>
      </c>
      <c r="K3658">
        <v>2</v>
      </c>
      <c r="L3658">
        <v>0</v>
      </c>
      <c r="M3658">
        <v>0</v>
      </c>
      <c r="N3658">
        <v>0</v>
      </c>
      <c r="O3658">
        <v>0</v>
      </c>
      <c r="P3658">
        <v>0</v>
      </c>
      <c r="Q3658">
        <v>0</v>
      </c>
    </row>
    <row r="3659" spans="1:17" x14ac:dyDescent="0.2">
      <c r="A3659" t="s">
        <v>21397</v>
      </c>
      <c r="B3659" t="s">
        <v>89</v>
      </c>
      <c r="C3659" t="s">
        <v>195</v>
      </c>
      <c r="D3659" t="s">
        <v>17736</v>
      </c>
      <c r="E3659" t="s">
        <v>83</v>
      </c>
      <c r="F3659" t="s">
        <v>4935</v>
      </c>
      <c r="G3659">
        <v>0</v>
      </c>
      <c r="H3659">
        <v>7</v>
      </c>
      <c r="I3659">
        <v>2</v>
      </c>
      <c r="J3659">
        <v>5</v>
      </c>
      <c r="K3659">
        <v>0</v>
      </c>
      <c r="L3659">
        <v>0</v>
      </c>
      <c r="M3659">
        <v>0</v>
      </c>
      <c r="N3659">
        <v>0</v>
      </c>
      <c r="O3659">
        <v>0</v>
      </c>
      <c r="P3659">
        <v>0</v>
      </c>
      <c r="Q3659">
        <v>0</v>
      </c>
    </row>
    <row r="3660" spans="1:17" x14ac:dyDescent="0.2">
      <c r="A3660" t="s">
        <v>21398</v>
      </c>
      <c r="B3660" t="s">
        <v>89</v>
      </c>
      <c r="C3660" t="s">
        <v>195</v>
      </c>
      <c r="D3660" t="s">
        <v>17736</v>
      </c>
      <c r="E3660" t="s">
        <v>83</v>
      </c>
      <c r="F3660" t="s">
        <v>4937</v>
      </c>
      <c r="G3660">
        <v>0</v>
      </c>
      <c r="H3660">
        <v>7</v>
      </c>
      <c r="I3660">
        <v>2</v>
      </c>
      <c r="J3660">
        <v>5</v>
      </c>
      <c r="K3660">
        <v>0</v>
      </c>
      <c r="L3660">
        <v>0</v>
      </c>
      <c r="M3660">
        <v>0</v>
      </c>
      <c r="N3660">
        <v>0</v>
      </c>
      <c r="O3660">
        <v>0</v>
      </c>
      <c r="P3660">
        <v>0</v>
      </c>
      <c r="Q3660">
        <v>0</v>
      </c>
    </row>
    <row r="3661" spans="1:17" x14ac:dyDescent="0.2">
      <c r="A3661" t="s">
        <v>21399</v>
      </c>
      <c r="B3661" t="s">
        <v>89</v>
      </c>
      <c r="C3661" t="s">
        <v>195</v>
      </c>
      <c r="D3661" t="s">
        <v>17736</v>
      </c>
      <c r="E3661" t="s">
        <v>83</v>
      </c>
      <c r="F3661" t="s">
        <v>4939</v>
      </c>
      <c r="G3661">
        <v>0</v>
      </c>
      <c r="H3661">
        <v>0</v>
      </c>
      <c r="I3661">
        <v>0</v>
      </c>
      <c r="J3661">
        <v>0</v>
      </c>
      <c r="K3661">
        <v>0</v>
      </c>
      <c r="L3661">
        <v>0</v>
      </c>
      <c r="M3661">
        <v>7</v>
      </c>
      <c r="N3661">
        <v>0</v>
      </c>
      <c r="O3661">
        <v>0</v>
      </c>
      <c r="P3661">
        <v>0</v>
      </c>
      <c r="Q3661">
        <v>0</v>
      </c>
    </row>
    <row r="3662" spans="1:17" x14ac:dyDescent="0.2">
      <c r="A3662" t="s">
        <v>21400</v>
      </c>
      <c r="B3662" t="s">
        <v>89</v>
      </c>
      <c r="C3662" t="s">
        <v>195</v>
      </c>
      <c r="D3662" t="s">
        <v>17736</v>
      </c>
      <c r="E3662" t="s">
        <v>83</v>
      </c>
      <c r="F3662" t="s">
        <v>4941</v>
      </c>
      <c r="G3662">
        <v>0</v>
      </c>
      <c r="H3662">
        <v>7</v>
      </c>
      <c r="I3662">
        <v>2</v>
      </c>
      <c r="J3662">
        <v>5</v>
      </c>
      <c r="K3662">
        <v>0</v>
      </c>
      <c r="L3662">
        <v>0</v>
      </c>
      <c r="M3662">
        <v>0</v>
      </c>
      <c r="N3662">
        <v>0</v>
      </c>
      <c r="O3662">
        <v>0</v>
      </c>
      <c r="P3662">
        <v>0</v>
      </c>
      <c r="Q3662">
        <v>0</v>
      </c>
    </row>
    <row r="3663" spans="1:17" x14ac:dyDescent="0.2">
      <c r="A3663" t="s">
        <v>21401</v>
      </c>
      <c r="B3663" t="s">
        <v>89</v>
      </c>
      <c r="C3663" t="s">
        <v>195</v>
      </c>
      <c r="D3663" t="s">
        <v>17736</v>
      </c>
      <c r="E3663" t="s">
        <v>83</v>
      </c>
      <c r="F3663" t="s">
        <v>4943</v>
      </c>
      <c r="G3663">
        <v>0</v>
      </c>
      <c r="H3663">
        <v>0</v>
      </c>
      <c r="I3663">
        <v>0</v>
      </c>
      <c r="J3663">
        <v>0</v>
      </c>
      <c r="K3663">
        <v>0</v>
      </c>
      <c r="L3663">
        <v>0</v>
      </c>
      <c r="M3663">
        <v>7</v>
      </c>
      <c r="N3663">
        <v>0</v>
      </c>
      <c r="O3663">
        <v>0</v>
      </c>
      <c r="P3663">
        <v>0</v>
      </c>
      <c r="Q3663">
        <v>0</v>
      </c>
    </row>
    <row r="3664" spans="1:17" x14ac:dyDescent="0.2">
      <c r="A3664" t="s">
        <v>21402</v>
      </c>
      <c r="B3664" t="s">
        <v>89</v>
      </c>
      <c r="C3664" t="s">
        <v>195</v>
      </c>
      <c r="D3664" t="s">
        <v>17736</v>
      </c>
      <c r="E3664" t="s">
        <v>83</v>
      </c>
      <c r="F3664" t="s">
        <v>4925</v>
      </c>
      <c r="G3664">
        <v>0</v>
      </c>
      <c r="H3664">
        <v>0</v>
      </c>
      <c r="I3664">
        <v>0</v>
      </c>
      <c r="J3664">
        <v>0</v>
      </c>
      <c r="K3664">
        <v>0</v>
      </c>
      <c r="L3664">
        <v>0</v>
      </c>
      <c r="M3664">
        <v>0</v>
      </c>
      <c r="N3664">
        <v>5</v>
      </c>
      <c r="O3664">
        <v>5</v>
      </c>
      <c r="P3664">
        <v>0</v>
      </c>
      <c r="Q3664">
        <v>0</v>
      </c>
    </row>
    <row r="3665" spans="1:17" x14ac:dyDescent="0.2">
      <c r="A3665" t="s">
        <v>21403</v>
      </c>
      <c r="B3665" t="s">
        <v>89</v>
      </c>
      <c r="C3665" t="s">
        <v>195</v>
      </c>
      <c r="D3665" t="s">
        <v>17736</v>
      </c>
      <c r="E3665" t="s">
        <v>83</v>
      </c>
      <c r="F3665" t="s">
        <v>4927</v>
      </c>
      <c r="G3665">
        <v>0</v>
      </c>
      <c r="H3665">
        <v>0</v>
      </c>
      <c r="I3665">
        <v>0</v>
      </c>
      <c r="J3665">
        <v>0</v>
      </c>
      <c r="K3665">
        <v>0</v>
      </c>
      <c r="L3665">
        <v>0</v>
      </c>
      <c r="M3665">
        <v>0</v>
      </c>
      <c r="N3665">
        <v>5</v>
      </c>
      <c r="O3665">
        <v>5</v>
      </c>
      <c r="P3665">
        <v>0</v>
      </c>
      <c r="Q3665">
        <v>0</v>
      </c>
    </row>
    <row r="3666" spans="1:17" x14ac:dyDescent="0.2">
      <c r="A3666" t="s">
        <v>21404</v>
      </c>
      <c r="B3666" t="s">
        <v>89</v>
      </c>
      <c r="C3666" t="s">
        <v>195</v>
      </c>
      <c r="D3666" t="s">
        <v>17736</v>
      </c>
      <c r="E3666" t="s">
        <v>83</v>
      </c>
      <c r="F3666" t="s">
        <v>17734</v>
      </c>
      <c r="G3666">
        <v>7</v>
      </c>
      <c r="H3666">
        <v>0</v>
      </c>
      <c r="I3666">
        <v>0</v>
      </c>
      <c r="J3666">
        <v>0</v>
      </c>
      <c r="K3666">
        <v>0</v>
      </c>
      <c r="L3666">
        <v>0</v>
      </c>
      <c r="M3666">
        <v>0</v>
      </c>
      <c r="N3666">
        <v>0</v>
      </c>
      <c r="O3666">
        <v>0</v>
      </c>
      <c r="P3666">
        <v>0</v>
      </c>
      <c r="Q3666">
        <v>0</v>
      </c>
    </row>
    <row r="3667" spans="1:17" x14ac:dyDescent="0.2">
      <c r="A3667" t="s">
        <v>21405</v>
      </c>
      <c r="B3667" t="s">
        <v>89</v>
      </c>
      <c r="C3667" t="s">
        <v>195</v>
      </c>
      <c r="D3667" t="s">
        <v>17736</v>
      </c>
      <c r="E3667" t="s">
        <v>81</v>
      </c>
      <c r="F3667" t="s">
        <v>4929</v>
      </c>
      <c r="G3667">
        <v>0</v>
      </c>
      <c r="H3667">
        <v>2</v>
      </c>
      <c r="I3667">
        <v>1</v>
      </c>
      <c r="J3667">
        <v>1</v>
      </c>
      <c r="K3667">
        <v>0</v>
      </c>
      <c r="L3667">
        <v>0</v>
      </c>
      <c r="M3667">
        <v>0</v>
      </c>
      <c r="N3667">
        <v>0</v>
      </c>
      <c r="O3667">
        <v>0</v>
      </c>
      <c r="P3667">
        <v>0</v>
      </c>
      <c r="Q3667">
        <v>0</v>
      </c>
    </row>
    <row r="3668" spans="1:17" x14ac:dyDescent="0.2">
      <c r="A3668" t="s">
        <v>21406</v>
      </c>
      <c r="B3668" t="s">
        <v>89</v>
      </c>
      <c r="C3668" t="s">
        <v>195</v>
      </c>
      <c r="D3668" t="s">
        <v>17736</v>
      </c>
      <c r="E3668" t="s">
        <v>81</v>
      </c>
      <c r="F3668" t="s">
        <v>4931</v>
      </c>
      <c r="G3668">
        <v>0</v>
      </c>
      <c r="H3668">
        <v>2</v>
      </c>
      <c r="I3668">
        <v>1</v>
      </c>
      <c r="J3668">
        <v>1</v>
      </c>
      <c r="K3668">
        <v>0</v>
      </c>
      <c r="L3668">
        <v>0</v>
      </c>
      <c r="M3668">
        <v>0</v>
      </c>
      <c r="N3668">
        <v>0</v>
      </c>
      <c r="O3668">
        <v>0</v>
      </c>
      <c r="P3668">
        <v>0</v>
      </c>
      <c r="Q3668">
        <v>0</v>
      </c>
    </row>
    <row r="3669" spans="1:17" x14ac:dyDescent="0.2">
      <c r="A3669" t="s">
        <v>21407</v>
      </c>
      <c r="B3669" t="s">
        <v>89</v>
      </c>
      <c r="C3669" t="s">
        <v>195</v>
      </c>
      <c r="D3669" t="s">
        <v>17736</v>
      </c>
      <c r="E3669" t="s">
        <v>81</v>
      </c>
      <c r="F3669" t="s">
        <v>4933</v>
      </c>
      <c r="G3669">
        <v>0</v>
      </c>
      <c r="H3669">
        <v>0</v>
      </c>
      <c r="I3669">
        <v>0</v>
      </c>
      <c r="J3669">
        <v>0</v>
      </c>
      <c r="K3669">
        <v>0</v>
      </c>
      <c r="L3669">
        <v>0</v>
      </c>
      <c r="M3669">
        <v>2</v>
      </c>
      <c r="N3669">
        <v>0</v>
      </c>
      <c r="O3669">
        <v>0</v>
      </c>
      <c r="P3669">
        <v>0</v>
      </c>
      <c r="Q3669">
        <v>0</v>
      </c>
    </row>
    <row r="3670" spans="1:17" x14ac:dyDescent="0.2">
      <c r="A3670" t="s">
        <v>21408</v>
      </c>
      <c r="B3670" t="s">
        <v>89</v>
      </c>
      <c r="C3670" t="s">
        <v>195</v>
      </c>
      <c r="D3670" t="s">
        <v>17736</v>
      </c>
      <c r="E3670" t="s">
        <v>81</v>
      </c>
      <c r="F3670" t="s">
        <v>4935</v>
      </c>
      <c r="G3670">
        <v>0</v>
      </c>
      <c r="H3670">
        <v>2</v>
      </c>
      <c r="I3670">
        <v>1</v>
      </c>
      <c r="J3670">
        <v>1</v>
      </c>
      <c r="K3670">
        <v>0</v>
      </c>
      <c r="L3670">
        <v>0</v>
      </c>
      <c r="M3670">
        <v>0</v>
      </c>
      <c r="N3670">
        <v>0</v>
      </c>
      <c r="O3670">
        <v>0</v>
      </c>
      <c r="P3670">
        <v>0</v>
      </c>
      <c r="Q3670">
        <v>0</v>
      </c>
    </row>
    <row r="3671" spans="1:17" x14ac:dyDescent="0.2">
      <c r="A3671" t="s">
        <v>21409</v>
      </c>
      <c r="B3671" t="s">
        <v>89</v>
      </c>
      <c r="C3671" t="s">
        <v>195</v>
      </c>
      <c r="D3671" t="s">
        <v>17736</v>
      </c>
      <c r="E3671" t="s">
        <v>81</v>
      </c>
      <c r="F3671" t="s">
        <v>4937</v>
      </c>
      <c r="G3671">
        <v>0</v>
      </c>
      <c r="H3671">
        <v>2</v>
      </c>
      <c r="I3671">
        <v>1</v>
      </c>
      <c r="J3671">
        <v>1</v>
      </c>
      <c r="K3671">
        <v>0</v>
      </c>
      <c r="L3671">
        <v>0</v>
      </c>
      <c r="M3671">
        <v>0</v>
      </c>
      <c r="N3671">
        <v>0</v>
      </c>
      <c r="O3671">
        <v>0</v>
      </c>
      <c r="P3671">
        <v>0</v>
      </c>
      <c r="Q3671">
        <v>0</v>
      </c>
    </row>
    <row r="3672" spans="1:17" x14ac:dyDescent="0.2">
      <c r="A3672" t="s">
        <v>21410</v>
      </c>
      <c r="B3672" t="s">
        <v>89</v>
      </c>
      <c r="C3672" t="s">
        <v>195</v>
      </c>
      <c r="D3672" t="s">
        <v>17736</v>
      </c>
      <c r="E3672" t="s">
        <v>81</v>
      </c>
      <c r="F3672" t="s">
        <v>4939</v>
      </c>
      <c r="G3672">
        <v>0</v>
      </c>
      <c r="H3672">
        <v>0</v>
      </c>
      <c r="I3672">
        <v>0</v>
      </c>
      <c r="J3672">
        <v>0</v>
      </c>
      <c r="K3672">
        <v>0</v>
      </c>
      <c r="L3672">
        <v>0</v>
      </c>
      <c r="M3672">
        <v>2</v>
      </c>
      <c r="N3672">
        <v>0</v>
      </c>
      <c r="O3672">
        <v>0</v>
      </c>
      <c r="P3672">
        <v>0</v>
      </c>
      <c r="Q3672">
        <v>0</v>
      </c>
    </row>
    <row r="3673" spans="1:17" x14ac:dyDescent="0.2">
      <c r="A3673" t="s">
        <v>21411</v>
      </c>
      <c r="B3673" t="s">
        <v>89</v>
      </c>
      <c r="C3673" t="s">
        <v>195</v>
      </c>
      <c r="D3673" t="s">
        <v>17736</v>
      </c>
      <c r="E3673" t="s">
        <v>81</v>
      </c>
      <c r="F3673" t="s">
        <v>4941</v>
      </c>
      <c r="G3673">
        <v>0</v>
      </c>
      <c r="H3673">
        <v>2</v>
      </c>
      <c r="I3673">
        <v>1</v>
      </c>
      <c r="J3673">
        <v>1</v>
      </c>
      <c r="K3673">
        <v>0</v>
      </c>
      <c r="L3673">
        <v>0</v>
      </c>
      <c r="M3673">
        <v>0</v>
      </c>
      <c r="N3673">
        <v>0</v>
      </c>
      <c r="O3673">
        <v>0</v>
      </c>
      <c r="P3673">
        <v>0</v>
      </c>
      <c r="Q3673">
        <v>0</v>
      </c>
    </row>
    <row r="3674" spans="1:17" x14ac:dyDescent="0.2">
      <c r="A3674" t="s">
        <v>21412</v>
      </c>
      <c r="B3674" t="s">
        <v>89</v>
      </c>
      <c r="C3674" t="s">
        <v>195</v>
      </c>
      <c r="D3674" t="s">
        <v>17736</v>
      </c>
      <c r="E3674" t="s">
        <v>81</v>
      </c>
      <c r="F3674" t="s">
        <v>4943</v>
      </c>
      <c r="G3674">
        <v>0</v>
      </c>
      <c r="H3674">
        <v>0</v>
      </c>
      <c r="I3674">
        <v>0</v>
      </c>
      <c r="J3674">
        <v>0</v>
      </c>
      <c r="K3674">
        <v>0</v>
      </c>
      <c r="L3674">
        <v>0</v>
      </c>
      <c r="M3674">
        <v>2</v>
      </c>
      <c r="N3674">
        <v>0</v>
      </c>
      <c r="O3674">
        <v>0</v>
      </c>
      <c r="P3674">
        <v>0</v>
      </c>
      <c r="Q3674">
        <v>0</v>
      </c>
    </row>
    <row r="3675" spans="1:17" x14ac:dyDescent="0.2">
      <c r="A3675" t="s">
        <v>21413</v>
      </c>
      <c r="B3675" t="s">
        <v>89</v>
      </c>
      <c r="C3675" t="s">
        <v>195</v>
      </c>
      <c r="D3675" t="s">
        <v>17736</v>
      </c>
      <c r="E3675" t="s">
        <v>81</v>
      </c>
      <c r="F3675" t="s">
        <v>4925</v>
      </c>
      <c r="G3675">
        <v>0</v>
      </c>
      <c r="H3675">
        <v>0</v>
      </c>
      <c r="I3675">
        <v>0</v>
      </c>
      <c r="J3675">
        <v>0</v>
      </c>
      <c r="K3675">
        <v>0</v>
      </c>
      <c r="L3675">
        <v>0</v>
      </c>
      <c r="M3675">
        <v>0</v>
      </c>
      <c r="N3675">
        <v>2</v>
      </c>
      <c r="O3675">
        <v>2</v>
      </c>
      <c r="P3675">
        <v>0</v>
      </c>
      <c r="Q3675">
        <v>0</v>
      </c>
    </row>
    <row r="3676" spans="1:17" x14ac:dyDescent="0.2">
      <c r="A3676" t="s">
        <v>21414</v>
      </c>
      <c r="B3676" t="s">
        <v>89</v>
      </c>
      <c r="C3676" t="s">
        <v>195</v>
      </c>
      <c r="D3676" t="s">
        <v>17736</v>
      </c>
      <c r="E3676" t="s">
        <v>81</v>
      </c>
      <c r="F3676" t="s">
        <v>4927</v>
      </c>
      <c r="G3676">
        <v>0</v>
      </c>
      <c r="H3676">
        <v>0</v>
      </c>
      <c r="I3676">
        <v>0</v>
      </c>
      <c r="J3676">
        <v>0</v>
      </c>
      <c r="K3676">
        <v>0</v>
      </c>
      <c r="L3676">
        <v>0</v>
      </c>
      <c r="M3676">
        <v>0</v>
      </c>
      <c r="N3676">
        <v>2</v>
      </c>
      <c r="O3676">
        <v>2</v>
      </c>
      <c r="P3676">
        <v>0</v>
      </c>
      <c r="Q3676">
        <v>0</v>
      </c>
    </row>
    <row r="3677" spans="1:17" x14ac:dyDescent="0.2">
      <c r="A3677" t="s">
        <v>21415</v>
      </c>
      <c r="B3677" t="s">
        <v>89</v>
      </c>
      <c r="C3677" t="s">
        <v>195</v>
      </c>
      <c r="D3677" t="s">
        <v>17736</v>
      </c>
      <c r="E3677" t="s">
        <v>81</v>
      </c>
      <c r="F3677" t="s">
        <v>17734</v>
      </c>
      <c r="G3677">
        <v>2</v>
      </c>
      <c r="H3677">
        <v>0</v>
      </c>
      <c r="I3677">
        <v>0</v>
      </c>
      <c r="J3677">
        <v>0</v>
      </c>
      <c r="K3677">
        <v>0</v>
      </c>
      <c r="L3677">
        <v>0</v>
      </c>
      <c r="M3677">
        <v>0</v>
      </c>
      <c r="N3677">
        <v>0</v>
      </c>
      <c r="O3677">
        <v>0</v>
      </c>
      <c r="P3677">
        <v>0</v>
      </c>
      <c r="Q3677">
        <v>0</v>
      </c>
    </row>
    <row r="3678" spans="1:17" x14ac:dyDescent="0.2">
      <c r="A3678" t="s">
        <v>21416</v>
      </c>
      <c r="B3678" t="s">
        <v>89</v>
      </c>
      <c r="C3678" t="s">
        <v>195</v>
      </c>
      <c r="D3678" t="s">
        <v>17754</v>
      </c>
      <c r="E3678" t="s">
        <v>81</v>
      </c>
      <c r="F3678" t="s">
        <v>17734</v>
      </c>
      <c r="G3678">
        <v>1</v>
      </c>
      <c r="H3678">
        <v>0</v>
      </c>
      <c r="I3678">
        <v>0</v>
      </c>
      <c r="J3678">
        <v>0</v>
      </c>
      <c r="K3678">
        <v>0</v>
      </c>
      <c r="L3678">
        <v>0</v>
      </c>
      <c r="M3678">
        <v>0</v>
      </c>
      <c r="N3678">
        <v>0</v>
      </c>
      <c r="O3678">
        <v>0</v>
      </c>
      <c r="P3678">
        <v>0</v>
      </c>
      <c r="Q3678">
        <v>0</v>
      </c>
    </row>
    <row r="3679" spans="1:17" x14ac:dyDescent="0.2">
      <c r="A3679" t="s">
        <v>21417</v>
      </c>
      <c r="B3679" t="s">
        <v>89</v>
      </c>
      <c r="C3679" t="s">
        <v>196</v>
      </c>
      <c r="D3679" t="s">
        <v>17768</v>
      </c>
      <c r="E3679" t="s">
        <v>83</v>
      </c>
      <c r="F3679" t="s">
        <v>17734</v>
      </c>
      <c r="G3679">
        <v>1</v>
      </c>
      <c r="H3679">
        <v>0</v>
      </c>
      <c r="I3679">
        <v>0</v>
      </c>
      <c r="J3679">
        <v>0</v>
      </c>
      <c r="K3679">
        <v>0</v>
      </c>
      <c r="L3679">
        <v>0</v>
      </c>
      <c r="M3679">
        <v>0</v>
      </c>
      <c r="N3679">
        <v>0</v>
      </c>
      <c r="O3679">
        <v>0</v>
      </c>
      <c r="P3679">
        <v>0</v>
      </c>
      <c r="Q3679">
        <v>0</v>
      </c>
    </row>
    <row r="3680" spans="1:17" x14ac:dyDescent="0.2">
      <c r="A3680" t="s">
        <v>21418</v>
      </c>
      <c r="B3680" t="s">
        <v>89</v>
      </c>
      <c r="C3680" t="s">
        <v>196</v>
      </c>
      <c r="D3680" t="s">
        <v>17768</v>
      </c>
      <c r="E3680" t="s">
        <v>81</v>
      </c>
      <c r="F3680" t="s">
        <v>17734</v>
      </c>
      <c r="G3680">
        <v>2</v>
      </c>
      <c r="H3680">
        <v>0</v>
      </c>
      <c r="I3680">
        <v>0</v>
      </c>
      <c r="J3680">
        <v>0</v>
      </c>
      <c r="K3680">
        <v>0</v>
      </c>
      <c r="L3680">
        <v>0</v>
      </c>
      <c r="M3680">
        <v>0</v>
      </c>
      <c r="N3680">
        <v>0</v>
      </c>
      <c r="O3680">
        <v>0</v>
      </c>
      <c r="P3680">
        <v>0</v>
      </c>
      <c r="Q3680">
        <v>0</v>
      </c>
    </row>
    <row r="3681" spans="1:17" x14ac:dyDescent="0.2">
      <c r="A3681" t="s">
        <v>21419</v>
      </c>
      <c r="B3681" t="s">
        <v>89</v>
      </c>
      <c r="C3681" t="s">
        <v>196</v>
      </c>
      <c r="D3681" t="s">
        <v>17736</v>
      </c>
      <c r="E3681" t="s">
        <v>83</v>
      </c>
      <c r="F3681" t="s">
        <v>4929</v>
      </c>
      <c r="G3681">
        <v>0</v>
      </c>
      <c r="H3681">
        <v>19</v>
      </c>
      <c r="I3681">
        <v>1</v>
      </c>
      <c r="J3681">
        <v>12</v>
      </c>
      <c r="K3681">
        <v>5</v>
      </c>
      <c r="L3681">
        <v>1</v>
      </c>
      <c r="M3681">
        <v>0</v>
      </c>
      <c r="N3681">
        <v>0</v>
      </c>
      <c r="O3681">
        <v>0</v>
      </c>
      <c r="P3681">
        <v>0</v>
      </c>
      <c r="Q3681">
        <v>0</v>
      </c>
    </row>
    <row r="3682" spans="1:17" x14ac:dyDescent="0.2">
      <c r="A3682" t="s">
        <v>21420</v>
      </c>
      <c r="B3682" t="s">
        <v>89</v>
      </c>
      <c r="C3682" t="s">
        <v>196</v>
      </c>
      <c r="D3682" t="s">
        <v>17736</v>
      </c>
      <c r="E3682" t="s">
        <v>83</v>
      </c>
      <c r="F3682" t="s">
        <v>4931</v>
      </c>
      <c r="G3682">
        <v>0</v>
      </c>
      <c r="H3682">
        <v>19</v>
      </c>
      <c r="I3682">
        <v>1</v>
      </c>
      <c r="J3682">
        <v>10</v>
      </c>
      <c r="K3682">
        <v>5</v>
      </c>
      <c r="L3682">
        <v>3</v>
      </c>
      <c r="M3682">
        <v>0</v>
      </c>
      <c r="N3682">
        <v>0</v>
      </c>
      <c r="O3682">
        <v>0</v>
      </c>
      <c r="P3682">
        <v>0</v>
      </c>
      <c r="Q3682">
        <v>0</v>
      </c>
    </row>
    <row r="3683" spans="1:17" x14ac:dyDescent="0.2">
      <c r="A3683" t="s">
        <v>21421</v>
      </c>
      <c r="B3683" t="s">
        <v>89</v>
      </c>
      <c r="C3683" t="s">
        <v>196</v>
      </c>
      <c r="D3683" t="s">
        <v>17736</v>
      </c>
      <c r="E3683" t="s">
        <v>83</v>
      </c>
      <c r="F3683" t="s">
        <v>4933</v>
      </c>
      <c r="G3683">
        <v>0</v>
      </c>
      <c r="H3683">
        <v>0</v>
      </c>
      <c r="I3683">
        <v>0</v>
      </c>
      <c r="J3683">
        <v>0</v>
      </c>
      <c r="K3683">
        <v>0</v>
      </c>
      <c r="L3683">
        <v>0</v>
      </c>
      <c r="M3683">
        <v>19</v>
      </c>
      <c r="N3683">
        <v>0</v>
      </c>
      <c r="O3683">
        <v>0</v>
      </c>
      <c r="P3683">
        <v>0</v>
      </c>
      <c r="Q3683">
        <v>0</v>
      </c>
    </row>
    <row r="3684" spans="1:17" x14ac:dyDescent="0.2">
      <c r="A3684" t="s">
        <v>21422</v>
      </c>
      <c r="B3684" t="s">
        <v>89</v>
      </c>
      <c r="C3684" t="s">
        <v>196</v>
      </c>
      <c r="D3684" t="s">
        <v>17736</v>
      </c>
      <c r="E3684" t="s">
        <v>83</v>
      </c>
      <c r="F3684" t="s">
        <v>4935</v>
      </c>
      <c r="G3684">
        <v>0</v>
      </c>
      <c r="H3684">
        <v>19</v>
      </c>
      <c r="I3684">
        <v>1</v>
      </c>
      <c r="J3684">
        <v>10</v>
      </c>
      <c r="K3684">
        <v>5</v>
      </c>
      <c r="L3684">
        <v>3</v>
      </c>
      <c r="M3684">
        <v>0</v>
      </c>
      <c r="N3684">
        <v>0</v>
      </c>
      <c r="O3684">
        <v>0</v>
      </c>
      <c r="P3684">
        <v>0</v>
      </c>
      <c r="Q3684">
        <v>0</v>
      </c>
    </row>
    <row r="3685" spans="1:17" x14ac:dyDescent="0.2">
      <c r="A3685" t="s">
        <v>21423</v>
      </c>
      <c r="B3685" t="s">
        <v>89</v>
      </c>
      <c r="C3685" t="s">
        <v>196</v>
      </c>
      <c r="D3685" t="s">
        <v>17736</v>
      </c>
      <c r="E3685" t="s">
        <v>83</v>
      </c>
      <c r="F3685" t="s">
        <v>4937</v>
      </c>
      <c r="G3685">
        <v>0</v>
      </c>
      <c r="H3685">
        <v>19</v>
      </c>
      <c r="I3685">
        <v>1</v>
      </c>
      <c r="J3685">
        <v>10</v>
      </c>
      <c r="K3685">
        <v>5</v>
      </c>
      <c r="L3685">
        <v>3</v>
      </c>
      <c r="M3685">
        <v>0</v>
      </c>
      <c r="N3685">
        <v>0</v>
      </c>
      <c r="O3685">
        <v>0</v>
      </c>
      <c r="P3685">
        <v>0</v>
      </c>
      <c r="Q3685">
        <v>0</v>
      </c>
    </row>
    <row r="3686" spans="1:17" x14ac:dyDescent="0.2">
      <c r="A3686" t="s">
        <v>21424</v>
      </c>
      <c r="B3686" t="s">
        <v>89</v>
      </c>
      <c r="C3686" t="s">
        <v>196</v>
      </c>
      <c r="D3686" t="s">
        <v>17736</v>
      </c>
      <c r="E3686" t="s">
        <v>83</v>
      </c>
      <c r="F3686" t="s">
        <v>4939</v>
      </c>
      <c r="G3686">
        <v>0</v>
      </c>
      <c r="H3686">
        <v>0</v>
      </c>
      <c r="I3686">
        <v>0</v>
      </c>
      <c r="J3686">
        <v>0</v>
      </c>
      <c r="K3686">
        <v>0</v>
      </c>
      <c r="L3686">
        <v>0</v>
      </c>
      <c r="M3686">
        <v>19</v>
      </c>
      <c r="N3686">
        <v>0</v>
      </c>
      <c r="O3686">
        <v>0</v>
      </c>
      <c r="P3686">
        <v>0</v>
      </c>
      <c r="Q3686">
        <v>0</v>
      </c>
    </row>
    <row r="3687" spans="1:17" x14ac:dyDescent="0.2">
      <c r="A3687" t="s">
        <v>21425</v>
      </c>
      <c r="B3687" t="s">
        <v>89</v>
      </c>
      <c r="C3687" t="s">
        <v>258</v>
      </c>
      <c r="D3687" t="s">
        <v>17736</v>
      </c>
      <c r="E3687" t="s">
        <v>83</v>
      </c>
      <c r="F3687" t="s">
        <v>4929</v>
      </c>
      <c r="G3687">
        <v>0</v>
      </c>
      <c r="H3687">
        <v>39</v>
      </c>
      <c r="I3687">
        <v>5</v>
      </c>
      <c r="J3687">
        <v>28</v>
      </c>
      <c r="K3687">
        <v>2</v>
      </c>
      <c r="L3687">
        <v>4</v>
      </c>
      <c r="M3687">
        <v>0</v>
      </c>
      <c r="N3687">
        <v>0</v>
      </c>
      <c r="O3687">
        <v>0</v>
      </c>
      <c r="P3687">
        <v>0</v>
      </c>
      <c r="Q3687">
        <v>0</v>
      </c>
    </row>
    <row r="3688" spans="1:17" x14ac:dyDescent="0.2">
      <c r="A3688" t="s">
        <v>21426</v>
      </c>
      <c r="B3688" t="s">
        <v>89</v>
      </c>
      <c r="C3688" t="s">
        <v>258</v>
      </c>
      <c r="D3688" t="s">
        <v>17736</v>
      </c>
      <c r="E3688" t="s">
        <v>83</v>
      </c>
      <c r="F3688" t="s">
        <v>4931</v>
      </c>
      <c r="G3688">
        <v>0</v>
      </c>
      <c r="H3688">
        <v>39</v>
      </c>
      <c r="I3688">
        <v>4</v>
      </c>
      <c r="J3688">
        <v>29</v>
      </c>
      <c r="K3688">
        <v>1</v>
      </c>
      <c r="L3688">
        <v>5</v>
      </c>
      <c r="M3688">
        <v>0</v>
      </c>
      <c r="N3688">
        <v>0</v>
      </c>
      <c r="O3688">
        <v>0</v>
      </c>
      <c r="P3688">
        <v>0</v>
      </c>
      <c r="Q3688">
        <v>0</v>
      </c>
    </row>
    <row r="3689" spans="1:17" x14ac:dyDescent="0.2">
      <c r="A3689" t="s">
        <v>21427</v>
      </c>
      <c r="B3689" t="s">
        <v>89</v>
      </c>
      <c r="C3689" t="s">
        <v>258</v>
      </c>
      <c r="D3689" t="s">
        <v>17736</v>
      </c>
      <c r="E3689" t="s">
        <v>83</v>
      </c>
      <c r="F3689" t="s">
        <v>4933</v>
      </c>
      <c r="G3689">
        <v>0</v>
      </c>
      <c r="H3689">
        <v>0</v>
      </c>
      <c r="I3689">
        <v>0</v>
      </c>
      <c r="J3689">
        <v>0</v>
      </c>
      <c r="K3689">
        <v>0</v>
      </c>
      <c r="L3689">
        <v>0</v>
      </c>
      <c r="M3689">
        <v>39</v>
      </c>
      <c r="N3689">
        <v>0</v>
      </c>
      <c r="O3689">
        <v>0</v>
      </c>
      <c r="P3689">
        <v>0</v>
      </c>
      <c r="Q3689">
        <v>0</v>
      </c>
    </row>
    <row r="3690" spans="1:17" x14ac:dyDescent="0.2">
      <c r="A3690" t="s">
        <v>21428</v>
      </c>
      <c r="B3690" t="s">
        <v>89</v>
      </c>
      <c r="C3690" t="s">
        <v>258</v>
      </c>
      <c r="D3690" t="s">
        <v>17736</v>
      </c>
      <c r="E3690" t="s">
        <v>83</v>
      </c>
      <c r="F3690" t="s">
        <v>4935</v>
      </c>
      <c r="G3690">
        <v>0</v>
      </c>
      <c r="H3690">
        <v>39</v>
      </c>
      <c r="I3690">
        <v>4</v>
      </c>
      <c r="J3690">
        <v>29</v>
      </c>
      <c r="K3690">
        <v>1</v>
      </c>
      <c r="L3690">
        <v>5</v>
      </c>
      <c r="M3690">
        <v>0</v>
      </c>
      <c r="N3690">
        <v>0</v>
      </c>
      <c r="O3690">
        <v>0</v>
      </c>
      <c r="P3690">
        <v>0</v>
      </c>
      <c r="Q3690">
        <v>0</v>
      </c>
    </row>
    <row r="3691" spans="1:17" x14ac:dyDescent="0.2">
      <c r="A3691" t="s">
        <v>21429</v>
      </c>
      <c r="B3691" t="s">
        <v>89</v>
      </c>
      <c r="C3691" t="s">
        <v>258</v>
      </c>
      <c r="D3691" t="s">
        <v>17736</v>
      </c>
      <c r="E3691" t="s">
        <v>83</v>
      </c>
      <c r="F3691" t="s">
        <v>4937</v>
      </c>
      <c r="G3691">
        <v>0</v>
      </c>
      <c r="H3691">
        <v>39</v>
      </c>
      <c r="I3691">
        <v>4</v>
      </c>
      <c r="J3691">
        <v>29</v>
      </c>
      <c r="K3691">
        <v>1</v>
      </c>
      <c r="L3691">
        <v>5</v>
      </c>
      <c r="M3691">
        <v>0</v>
      </c>
      <c r="N3691">
        <v>0</v>
      </c>
      <c r="O3691">
        <v>0</v>
      </c>
      <c r="P3691">
        <v>0</v>
      </c>
      <c r="Q3691">
        <v>0</v>
      </c>
    </row>
    <row r="3692" spans="1:17" x14ac:dyDescent="0.2">
      <c r="A3692" t="s">
        <v>21430</v>
      </c>
      <c r="B3692" t="s">
        <v>89</v>
      </c>
      <c r="C3692" t="s">
        <v>258</v>
      </c>
      <c r="D3692" t="s">
        <v>17736</v>
      </c>
      <c r="E3692" t="s">
        <v>83</v>
      </c>
      <c r="F3692" t="s">
        <v>4939</v>
      </c>
      <c r="G3692">
        <v>0</v>
      </c>
      <c r="H3692">
        <v>0</v>
      </c>
      <c r="I3692">
        <v>0</v>
      </c>
      <c r="J3692">
        <v>0</v>
      </c>
      <c r="K3692">
        <v>0</v>
      </c>
      <c r="L3692">
        <v>0</v>
      </c>
      <c r="M3692">
        <v>39</v>
      </c>
      <c r="N3692">
        <v>0</v>
      </c>
      <c r="O3692">
        <v>0</v>
      </c>
      <c r="P3692">
        <v>0</v>
      </c>
      <c r="Q3692">
        <v>0</v>
      </c>
    </row>
    <row r="3693" spans="1:17" x14ac:dyDescent="0.2">
      <c r="A3693" t="s">
        <v>21431</v>
      </c>
      <c r="B3693" t="s">
        <v>89</v>
      </c>
      <c r="C3693" t="s">
        <v>258</v>
      </c>
      <c r="D3693" t="s">
        <v>17736</v>
      </c>
      <c r="E3693" t="s">
        <v>83</v>
      </c>
      <c r="F3693" t="s">
        <v>4941</v>
      </c>
      <c r="G3693">
        <v>0</v>
      </c>
      <c r="H3693">
        <v>39</v>
      </c>
      <c r="I3693">
        <v>4</v>
      </c>
      <c r="J3693">
        <v>29</v>
      </c>
      <c r="K3693">
        <v>2</v>
      </c>
      <c r="L3693">
        <v>4</v>
      </c>
      <c r="M3693">
        <v>0</v>
      </c>
      <c r="N3693">
        <v>0</v>
      </c>
      <c r="O3693">
        <v>0</v>
      </c>
      <c r="P3693">
        <v>0</v>
      </c>
      <c r="Q3693">
        <v>0</v>
      </c>
    </row>
    <row r="3694" spans="1:17" x14ac:dyDescent="0.2">
      <c r="A3694" t="s">
        <v>21432</v>
      </c>
      <c r="B3694" t="s">
        <v>89</v>
      </c>
      <c r="C3694" t="s">
        <v>258</v>
      </c>
      <c r="D3694" t="s">
        <v>17736</v>
      </c>
      <c r="E3694" t="s">
        <v>83</v>
      </c>
      <c r="F3694" t="s">
        <v>4943</v>
      </c>
      <c r="G3694">
        <v>0</v>
      </c>
      <c r="H3694">
        <v>0</v>
      </c>
      <c r="I3694">
        <v>0</v>
      </c>
      <c r="J3694">
        <v>0</v>
      </c>
      <c r="K3694">
        <v>0</v>
      </c>
      <c r="L3694">
        <v>0</v>
      </c>
      <c r="M3694">
        <v>39</v>
      </c>
      <c r="N3694">
        <v>0</v>
      </c>
      <c r="O3694">
        <v>0</v>
      </c>
      <c r="P3694">
        <v>0</v>
      </c>
      <c r="Q3694">
        <v>0</v>
      </c>
    </row>
    <row r="3695" spans="1:17" x14ac:dyDescent="0.2">
      <c r="A3695" t="s">
        <v>21433</v>
      </c>
      <c r="B3695" t="s">
        <v>89</v>
      </c>
      <c r="C3695" t="s">
        <v>258</v>
      </c>
      <c r="D3695" t="s">
        <v>17736</v>
      </c>
      <c r="E3695" t="s">
        <v>83</v>
      </c>
      <c r="F3695" t="s">
        <v>4925</v>
      </c>
      <c r="G3695">
        <v>0</v>
      </c>
      <c r="H3695">
        <v>0</v>
      </c>
      <c r="I3695">
        <v>0</v>
      </c>
      <c r="J3695">
        <v>0</v>
      </c>
      <c r="K3695">
        <v>0</v>
      </c>
      <c r="L3695">
        <v>0</v>
      </c>
      <c r="M3695">
        <v>0</v>
      </c>
      <c r="N3695">
        <v>30</v>
      </c>
      <c r="O3695">
        <v>26</v>
      </c>
      <c r="P3695">
        <v>3</v>
      </c>
      <c r="Q3695">
        <v>1</v>
      </c>
    </row>
    <row r="3696" spans="1:17" x14ac:dyDescent="0.2">
      <c r="A3696" t="s">
        <v>21434</v>
      </c>
      <c r="B3696" t="s">
        <v>89</v>
      </c>
      <c r="C3696" t="s">
        <v>258</v>
      </c>
      <c r="D3696" t="s">
        <v>17736</v>
      </c>
      <c r="E3696" t="s">
        <v>83</v>
      </c>
      <c r="F3696" t="s">
        <v>4927</v>
      </c>
      <c r="G3696">
        <v>0</v>
      </c>
      <c r="H3696">
        <v>0</v>
      </c>
      <c r="I3696">
        <v>0</v>
      </c>
      <c r="J3696">
        <v>0</v>
      </c>
      <c r="K3696">
        <v>0</v>
      </c>
      <c r="L3696">
        <v>0</v>
      </c>
      <c r="M3696">
        <v>0</v>
      </c>
      <c r="N3696">
        <v>26</v>
      </c>
      <c r="O3696">
        <v>22</v>
      </c>
      <c r="P3696">
        <v>3</v>
      </c>
      <c r="Q3696">
        <v>1</v>
      </c>
    </row>
    <row r="3697" spans="1:17" x14ac:dyDescent="0.2">
      <c r="A3697" t="s">
        <v>21435</v>
      </c>
      <c r="B3697" t="s">
        <v>89</v>
      </c>
      <c r="C3697" t="s">
        <v>258</v>
      </c>
      <c r="D3697" t="s">
        <v>17736</v>
      </c>
      <c r="E3697" t="s">
        <v>83</v>
      </c>
      <c r="F3697" t="s">
        <v>17734</v>
      </c>
      <c r="G3697">
        <v>39</v>
      </c>
      <c r="H3697">
        <v>0</v>
      </c>
      <c r="I3697">
        <v>0</v>
      </c>
      <c r="J3697">
        <v>0</v>
      </c>
      <c r="K3697">
        <v>0</v>
      </c>
      <c r="L3697">
        <v>0</v>
      </c>
      <c r="M3697">
        <v>0</v>
      </c>
      <c r="N3697">
        <v>0</v>
      </c>
      <c r="O3697">
        <v>0</v>
      </c>
      <c r="P3697">
        <v>0</v>
      </c>
      <c r="Q3697">
        <v>0</v>
      </c>
    </row>
    <row r="3698" spans="1:17" x14ac:dyDescent="0.2">
      <c r="A3698" t="s">
        <v>21436</v>
      </c>
      <c r="B3698" t="s">
        <v>89</v>
      </c>
      <c r="C3698" t="s">
        <v>258</v>
      </c>
      <c r="D3698" t="s">
        <v>17736</v>
      </c>
      <c r="E3698" t="s">
        <v>81</v>
      </c>
      <c r="F3698" t="s">
        <v>4929</v>
      </c>
      <c r="G3698">
        <v>0</v>
      </c>
      <c r="H3698">
        <v>24</v>
      </c>
      <c r="I3698">
        <v>1</v>
      </c>
      <c r="J3698">
        <v>21</v>
      </c>
      <c r="K3698">
        <v>1</v>
      </c>
      <c r="L3698">
        <v>1</v>
      </c>
      <c r="M3698">
        <v>0</v>
      </c>
      <c r="N3698">
        <v>0</v>
      </c>
      <c r="O3698">
        <v>0</v>
      </c>
      <c r="P3698">
        <v>0</v>
      </c>
      <c r="Q3698">
        <v>0</v>
      </c>
    </row>
    <row r="3699" spans="1:17" x14ac:dyDescent="0.2">
      <c r="A3699" t="s">
        <v>21437</v>
      </c>
      <c r="B3699" t="s">
        <v>89</v>
      </c>
      <c r="C3699" t="s">
        <v>258</v>
      </c>
      <c r="D3699" t="s">
        <v>17736</v>
      </c>
      <c r="E3699" t="s">
        <v>81</v>
      </c>
      <c r="F3699" t="s">
        <v>4931</v>
      </c>
      <c r="G3699">
        <v>0</v>
      </c>
      <c r="H3699">
        <v>24</v>
      </c>
      <c r="I3699">
        <v>0</v>
      </c>
      <c r="J3699">
        <v>21</v>
      </c>
      <c r="K3699">
        <v>1</v>
      </c>
      <c r="L3699">
        <v>2</v>
      </c>
      <c r="M3699">
        <v>0</v>
      </c>
      <c r="N3699">
        <v>0</v>
      </c>
      <c r="O3699">
        <v>0</v>
      </c>
      <c r="P3699">
        <v>0</v>
      </c>
      <c r="Q3699">
        <v>0</v>
      </c>
    </row>
    <row r="3700" spans="1:17" x14ac:dyDescent="0.2">
      <c r="A3700" t="s">
        <v>21438</v>
      </c>
      <c r="B3700" t="s">
        <v>89</v>
      </c>
      <c r="C3700" t="s">
        <v>258</v>
      </c>
      <c r="D3700" t="s">
        <v>17736</v>
      </c>
      <c r="E3700" t="s">
        <v>81</v>
      </c>
      <c r="F3700" t="s">
        <v>4933</v>
      </c>
      <c r="G3700">
        <v>0</v>
      </c>
      <c r="H3700">
        <v>0</v>
      </c>
      <c r="I3700">
        <v>0</v>
      </c>
      <c r="J3700">
        <v>0</v>
      </c>
      <c r="K3700">
        <v>0</v>
      </c>
      <c r="L3700">
        <v>0</v>
      </c>
      <c r="M3700">
        <v>24</v>
      </c>
      <c r="N3700">
        <v>0</v>
      </c>
      <c r="O3700">
        <v>0</v>
      </c>
      <c r="P3700">
        <v>0</v>
      </c>
      <c r="Q3700">
        <v>0</v>
      </c>
    </row>
    <row r="3701" spans="1:17" x14ac:dyDescent="0.2">
      <c r="A3701" t="s">
        <v>21439</v>
      </c>
      <c r="B3701" t="s">
        <v>88</v>
      </c>
      <c r="C3701" t="s">
        <v>249</v>
      </c>
      <c r="D3701" t="s">
        <v>17768</v>
      </c>
      <c r="E3701" t="s">
        <v>83</v>
      </c>
      <c r="F3701" t="s">
        <v>17734</v>
      </c>
      <c r="G3701">
        <v>2</v>
      </c>
      <c r="H3701">
        <v>0</v>
      </c>
      <c r="I3701">
        <v>0</v>
      </c>
      <c r="J3701">
        <v>0</v>
      </c>
      <c r="K3701">
        <v>0</v>
      </c>
      <c r="L3701">
        <v>0</v>
      </c>
      <c r="M3701">
        <v>0</v>
      </c>
      <c r="N3701">
        <v>0</v>
      </c>
      <c r="O3701">
        <v>0</v>
      </c>
      <c r="P3701">
        <v>0</v>
      </c>
      <c r="Q3701">
        <v>0</v>
      </c>
    </row>
    <row r="3702" spans="1:17" x14ac:dyDescent="0.2">
      <c r="A3702" t="s">
        <v>21440</v>
      </c>
      <c r="B3702" t="s">
        <v>88</v>
      </c>
      <c r="C3702" t="s">
        <v>249</v>
      </c>
      <c r="D3702" t="s">
        <v>17736</v>
      </c>
      <c r="E3702" t="s">
        <v>83</v>
      </c>
      <c r="F3702" t="s">
        <v>4929</v>
      </c>
      <c r="G3702">
        <v>0</v>
      </c>
      <c r="H3702">
        <v>17</v>
      </c>
      <c r="I3702">
        <v>1</v>
      </c>
      <c r="J3702">
        <v>15</v>
      </c>
      <c r="K3702">
        <v>1</v>
      </c>
      <c r="L3702">
        <v>0</v>
      </c>
      <c r="M3702">
        <v>0</v>
      </c>
      <c r="N3702">
        <v>0</v>
      </c>
      <c r="O3702">
        <v>0</v>
      </c>
      <c r="P3702">
        <v>0</v>
      </c>
      <c r="Q3702">
        <v>0</v>
      </c>
    </row>
    <row r="3703" spans="1:17" x14ac:dyDescent="0.2">
      <c r="A3703" t="s">
        <v>21441</v>
      </c>
      <c r="B3703" t="s">
        <v>88</v>
      </c>
      <c r="C3703" t="s">
        <v>249</v>
      </c>
      <c r="D3703" t="s">
        <v>17736</v>
      </c>
      <c r="E3703" t="s">
        <v>83</v>
      </c>
      <c r="F3703" t="s">
        <v>4931</v>
      </c>
      <c r="G3703">
        <v>0</v>
      </c>
      <c r="H3703">
        <v>17</v>
      </c>
      <c r="I3703">
        <v>1</v>
      </c>
      <c r="J3703">
        <v>14</v>
      </c>
      <c r="K3703">
        <v>1</v>
      </c>
      <c r="L3703">
        <v>1</v>
      </c>
      <c r="M3703">
        <v>0</v>
      </c>
      <c r="N3703">
        <v>0</v>
      </c>
      <c r="O3703">
        <v>0</v>
      </c>
      <c r="P3703">
        <v>0</v>
      </c>
      <c r="Q3703">
        <v>0</v>
      </c>
    </row>
    <row r="3704" spans="1:17" x14ac:dyDescent="0.2">
      <c r="A3704" t="s">
        <v>21442</v>
      </c>
      <c r="B3704" t="s">
        <v>88</v>
      </c>
      <c r="C3704" t="s">
        <v>249</v>
      </c>
      <c r="D3704" t="s">
        <v>17736</v>
      </c>
      <c r="E3704" t="s">
        <v>83</v>
      </c>
      <c r="F3704" t="s">
        <v>4933</v>
      </c>
      <c r="G3704">
        <v>0</v>
      </c>
      <c r="H3704">
        <v>0</v>
      </c>
      <c r="I3704">
        <v>0</v>
      </c>
      <c r="J3704">
        <v>0</v>
      </c>
      <c r="K3704">
        <v>0</v>
      </c>
      <c r="L3704">
        <v>0</v>
      </c>
      <c r="M3704">
        <v>17</v>
      </c>
      <c r="N3704">
        <v>0</v>
      </c>
      <c r="O3704">
        <v>0</v>
      </c>
      <c r="P3704">
        <v>0</v>
      </c>
      <c r="Q3704">
        <v>0</v>
      </c>
    </row>
    <row r="3705" spans="1:17" x14ac:dyDescent="0.2">
      <c r="A3705" t="s">
        <v>21443</v>
      </c>
      <c r="B3705" t="s">
        <v>88</v>
      </c>
      <c r="C3705" t="s">
        <v>249</v>
      </c>
      <c r="D3705" t="s">
        <v>17736</v>
      </c>
      <c r="E3705" t="s">
        <v>83</v>
      </c>
      <c r="F3705" t="s">
        <v>4935</v>
      </c>
      <c r="G3705">
        <v>0</v>
      </c>
      <c r="H3705">
        <v>17</v>
      </c>
      <c r="I3705">
        <v>1</v>
      </c>
      <c r="J3705">
        <v>14</v>
      </c>
      <c r="K3705">
        <v>1</v>
      </c>
      <c r="L3705">
        <v>1</v>
      </c>
      <c r="M3705">
        <v>0</v>
      </c>
      <c r="N3705">
        <v>0</v>
      </c>
      <c r="O3705">
        <v>0</v>
      </c>
      <c r="P3705">
        <v>0</v>
      </c>
      <c r="Q3705">
        <v>0</v>
      </c>
    </row>
    <row r="3706" spans="1:17" x14ac:dyDescent="0.2">
      <c r="A3706" t="s">
        <v>21444</v>
      </c>
      <c r="B3706" t="s">
        <v>88</v>
      </c>
      <c r="C3706" t="s">
        <v>249</v>
      </c>
      <c r="D3706" t="s">
        <v>17736</v>
      </c>
      <c r="E3706" t="s">
        <v>83</v>
      </c>
      <c r="F3706" t="s">
        <v>4937</v>
      </c>
      <c r="G3706">
        <v>0</v>
      </c>
      <c r="H3706">
        <v>17</v>
      </c>
      <c r="I3706">
        <v>1</v>
      </c>
      <c r="J3706">
        <v>14</v>
      </c>
      <c r="K3706">
        <v>1</v>
      </c>
      <c r="L3706">
        <v>1</v>
      </c>
      <c r="M3706">
        <v>0</v>
      </c>
      <c r="N3706">
        <v>0</v>
      </c>
      <c r="O3706">
        <v>0</v>
      </c>
      <c r="P3706">
        <v>0</v>
      </c>
      <c r="Q3706">
        <v>0</v>
      </c>
    </row>
    <row r="3707" spans="1:17" x14ac:dyDescent="0.2">
      <c r="A3707" t="s">
        <v>21445</v>
      </c>
      <c r="B3707" t="s">
        <v>88</v>
      </c>
      <c r="C3707" t="s">
        <v>249</v>
      </c>
      <c r="D3707" t="s">
        <v>17736</v>
      </c>
      <c r="E3707" t="s">
        <v>83</v>
      </c>
      <c r="F3707" t="s">
        <v>4939</v>
      </c>
      <c r="G3707">
        <v>0</v>
      </c>
      <c r="H3707">
        <v>0</v>
      </c>
      <c r="I3707">
        <v>0</v>
      </c>
      <c r="J3707">
        <v>0</v>
      </c>
      <c r="K3707">
        <v>0</v>
      </c>
      <c r="L3707">
        <v>0</v>
      </c>
      <c r="M3707">
        <v>17</v>
      </c>
      <c r="N3707">
        <v>0</v>
      </c>
      <c r="O3707">
        <v>0</v>
      </c>
      <c r="P3707">
        <v>0</v>
      </c>
      <c r="Q3707">
        <v>0</v>
      </c>
    </row>
    <row r="3708" spans="1:17" x14ac:dyDescent="0.2">
      <c r="A3708" t="s">
        <v>21446</v>
      </c>
      <c r="B3708" t="s">
        <v>88</v>
      </c>
      <c r="C3708" t="s">
        <v>249</v>
      </c>
      <c r="D3708" t="s">
        <v>17736</v>
      </c>
      <c r="E3708" t="s">
        <v>83</v>
      </c>
      <c r="F3708" t="s">
        <v>4941</v>
      </c>
      <c r="G3708">
        <v>0</v>
      </c>
      <c r="H3708">
        <v>17</v>
      </c>
      <c r="I3708">
        <v>1</v>
      </c>
      <c r="J3708">
        <v>15</v>
      </c>
      <c r="K3708">
        <v>1</v>
      </c>
      <c r="L3708">
        <v>0</v>
      </c>
      <c r="M3708">
        <v>0</v>
      </c>
      <c r="N3708">
        <v>0</v>
      </c>
      <c r="O3708">
        <v>0</v>
      </c>
      <c r="P3708">
        <v>0</v>
      </c>
      <c r="Q3708">
        <v>0</v>
      </c>
    </row>
    <row r="3709" spans="1:17" x14ac:dyDescent="0.2">
      <c r="A3709" t="s">
        <v>21447</v>
      </c>
      <c r="B3709" t="s">
        <v>88</v>
      </c>
      <c r="C3709" t="s">
        <v>249</v>
      </c>
      <c r="D3709" t="s">
        <v>17736</v>
      </c>
      <c r="E3709" t="s">
        <v>83</v>
      </c>
      <c r="F3709" t="s">
        <v>4943</v>
      </c>
      <c r="G3709">
        <v>0</v>
      </c>
      <c r="H3709">
        <v>0</v>
      </c>
      <c r="I3709">
        <v>0</v>
      </c>
      <c r="J3709">
        <v>0</v>
      </c>
      <c r="K3709">
        <v>0</v>
      </c>
      <c r="L3709">
        <v>0</v>
      </c>
      <c r="M3709">
        <v>17</v>
      </c>
      <c r="N3709">
        <v>0</v>
      </c>
      <c r="O3709">
        <v>0</v>
      </c>
      <c r="P3709">
        <v>0</v>
      </c>
      <c r="Q3709">
        <v>0</v>
      </c>
    </row>
    <row r="3710" spans="1:17" x14ac:dyDescent="0.2">
      <c r="A3710" t="s">
        <v>21448</v>
      </c>
      <c r="B3710" t="s">
        <v>88</v>
      </c>
      <c r="C3710" t="s">
        <v>249</v>
      </c>
      <c r="D3710" t="s">
        <v>17736</v>
      </c>
      <c r="E3710" t="s">
        <v>83</v>
      </c>
      <c r="F3710" t="s">
        <v>4925</v>
      </c>
      <c r="G3710">
        <v>0</v>
      </c>
      <c r="H3710">
        <v>0</v>
      </c>
      <c r="I3710">
        <v>0</v>
      </c>
      <c r="J3710">
        <v>0</v>
      </c>
      <c r="K3710">
        <v>0</v>
      </c>
      <c r="L3710">
        <v>0</v>
      </c>
      <c r="M3710">
        <v>0</v>
      </c>
      <c r="N3710">
        <v>16</v>
      </c>
      <c r="O3710">
        <v>15</v>
      </c>
      <c r="P3710">
        <v>1</v>
      </c>
      <c r="Q3710">
        <v>0</v>
      </c>
    </row>
    <row r="3711" spans="1:17" x14ac:dyDescent="0.2">
      <c r="A3711" t="s">
        <v>21449</v>
      </c>
      <c r="B3711" t="s">
        <v>86</v>
      </c>
      <c r="C3711" t="s">
        <v>128</v>
      </c>
      <c r="D3711" t="s">
        <v>17736</v>
      </c>
      <c r="E3711" t="s">
        <v>83</v>
      </c>
      <c r="F3711" t="s">
        <v>17734</v>
      </c>
      <c r="G3711">
        <v>15</v>
      </c>
      <c r="H3711">
        <v>0</v>
      </c>
      <c r="I3711">
        <v>0</v>
      </c>
      <c r="J3711">
        <v>0</v>
      </c>
      <c r="K3711">
        <v>0</v>
      </c>
      <c r="L3711">
        <v>0</v>
      </c>
      <c r="M3711">
        <v>0</v>
      </c>
      <c r="N3711">
        <v>0</v>
      </c>
      <c r="O3711">
        <v>0</v>
      </c>
      <c r="P3711">
        <v>0</v>
      </c>
      <c r="Q3711">
        <v>0</v>
      </c>
    </row>
    <row r="3712" spans="1:17" x14ac:dyDescent="0.2">
      <c r="A3712" t="s">
        <v>21450</v>
      </c>
      <c r="B3712" t="s">
        <v>86</v>
      </c>
      <c r="C3712" t="s">
        <v>128</v>
      </c>
      <c r="D3712" t="s">
        <v>17736</v>
      </c>
      <c r="E3712" t="s">
        <v>81</v>
      </c>
      <c r="F3712" t="s">
        <v>4929</v>
      </c>
      <c r="G3712">
        <v>0</v>
      </c>
      <c r="H3712">
        <v>13</v>
      </c>
      <c r="I3712">
        <v>0</v>
      </c>
      <c r="J3712">
        <v>12</v>
      </c>
      <c r="K3712">
        <v>1</v>
      </c>
      <c r="L3712">
        <v>0</v>
      </c>
      <c r="M3712">
        <v>0</v>
      </c>
      <c r="N3712">
        <v>0</v>
      </c>
      <c r="O3712">
        <v>0</v>
      </c>
      <c r="P3712">
        <v>0</v>
      </c>
      <c r="Q3712">
        <v>0</v>
      </c>
    </row>
    <row r="3713" spans="1:17" x14ac:dyDescent="0.2">
      <c r="A3713" t="s">
        <v>21451</v>
      </c>
      <c r="B3713" t="s">
        <v>86</v>
      </c>
      <c r="C3713" t="s">
        <v>128</v>
      </c>
      <c r="D3713" t="s">
        <v>17736</v>
      </c>
      <c r="E3713" t="s">
        <v>81</v>
      </c>
      <c r="F3713" t="s">
        <v>4931</v>
      </c>
      <c r="G3713">
        <v>0</v>
      </c>
      <c r="H3713">
        <v>13</v>
      </c>
      <c r="I3713">
        <v>0</v>
      </c>
      <c r="J3713">
        <v>11</v>
      </c>
      <c r="K3713">
        <v>2</v>
      </c>
      <c r="L3713">
        <v>0</v>
      </c>
      <c r="M3713">
        <v>0</v>
      </c>
      <c r="N3713">
        <v>0</v>
      </c>
      <c r="O3713">
        <v>0</v>
      </c>
      <c r="P3713">
        <v>0</v>
      </c>
      <c r="Q3713">
        <v>0</v>
      </c>
    </row>
    <row r="3714" spans="1:17" x14ac:dyDescent="0.2">
      <c r="A3714" t="s">
        <v>21452</v>
      </c>
      <c r="B3714" t="s">
        <v>86</v>
      </c>
      <c r="C3714" t="s">
        <v>128</v>
      </c>
      <c r="D3714" t="s">
        <v>17736</v>
      </c>
      <c r="E3714" t="s">
        <v>81</v>
      </c>
      <c r="F3714" t="s">
        <v>4933</v>
      </c>
      <c r="G3714">
        <v>0</v>
      </c>
      <c r="H3714">
        <v>0</v>
      </c>
      <c r="I3714">
        <v>0</v>
      </c>
      <c r="J3714">
        <v>0</v>
      </c>
      <c r="K3714">
        <v>0</v>
      </c>
      <c r="L3714">
        <v>0</v>
      </c>
      <c r="M3714">
        <v>13</v>
      </c>
      <c r="N3714">
        <v>0</v>
      </c>
      <c r="O3714">
        <v>0</v>
      </c>
      <c r="P3714">
        <v>0</v>
      </c>
      <c r="Q3714">
        <v>0</v>
      </c>
    </row>
    <row r="3715" spans="1:17" x14ac:dyDescent="0.2">
      <c r="A3715" t="s">
        <v>21453</v>
      </c>
      <c r="B3715" t="s">
        <v>86</v>
      </c>
      <c r="C3715" t="s">
        <v>128</v>
      </c>
      <c r="D3715" t="s">
        <v>17736</v>
      </c>
      <c r="E3715" t="s">
        <v>81</v>
      </c>
      <c r="F3715" t="s">
        <v>4935</v>
      </c>
      <c r="G3715">
        <v>0</v>
      </c>
      <c r="H3715">
        <v>13</v>
      </c>
      <c r="I3715">
        <v>0</v>
      </c>
      <c r="J3715">
        <v>11</v>
      </c>
      <c r="K3715">
        <v>2</v>
      </c>
      <c r="L3715">
        <v>0</v>
      </c>
      <c r="M3715">
        <v>0</v>
      </c>
      <c r="N3715">
        <v>0</v>
      </c>
      <c r="O3715">
        <v>0</v>
      </c>
      <c r="P3715">
        <v>0</v>
      </c>
      <c r="Q3715">
        <v>0</v>
      </c>
    </row>
    <row r="3716" spans="1:17" x14ac:dyDescent="0.2">
      <c r="A3716" t="s">
        <v>21454</v>
      </c>
      <c r="B3716" t="s">
        <v>86</v>
      </c>
      <c r="C3716" t="s">
        <v>128</v>
      </c>
      <c r="D3716" t="s">
        <v>17736</v>
      </c>
      <c r="E3716" t="s">
        <v>81</v>
      </c>
      <c r="F3716" t="s">
        <v>4937</v>
      </c>
      <c r="G3716">
        <v>0</v>
      </c>
      <c r="H3716">
        <v>13</v>
      </c>
      <c r="I3716">
        <v>0</v>
      </c>
      <c r="J3716">
        <v>11</v>
      </c>
      <c r="K3716">
        <v>2</v>
      </c>
      <c r="L3716">
        <v>0</v>
      </c>
      <c r="M3716">
        <v>0</v>
      </c>
      <c r="N3716">
        <v>0</v>
      </c>
      <c r="O3716">
        <v>0</v>
      </c>
      <c r="P3716">
        <v>0</v>
      </c>
      <c r="Q3716">
        <v>0</v>
      </c>
    </row>
    <row r="3717" spans="1:17" x14ac:dyDescent="0.2">
      <c r="A3717" t="s">
        <v>21455</v>
      </c>
      <c r="B3717" t="s">
        <v>86</v>
      </c>
      <c r="C3717" t="s">
        <v>128</v>
      </c>
      <c r="D3717" t="s">
        <v>17736</v>
      </c>
      <c r="E3717" t="s">
        <v>81</v>
      </c>
      <c r="F3717" t="s">
        <v>4939</v>
      </c>
      <c r="G3717">
        <v>0</v>
      </c>
      <c r="H3717">
        <v>0</v>
      </c>
      <c r="I3717">
        <v>0</v>
      </c>
      <c r="J3717">
        <v>0</v>
      </c>
      <c r="K3717">
        <v>0</v>
      </c>
      <c r="L3717">
        <v>0</v>
      </c>
      <c r="M3717">
        <v>13</v>
      </c>
      <c r="N3717">
        <v>0</v>
      </c>
      <c r="O3717">
        <v>0</v>
      </c>
      <c r="P3717">
        <v>0</v>
      </c>
      <c r="Q3717">
        <v>0</v>
      </c>
    </row>
    <row r="3718" spans="1:17" x14ac:dyDescent="0.2">
      <c r="A3718" t="s">
        <v>21456</v>
      </c>
      <c r="B3718" t="s">
        <v>86</v>
      </c>
      <c r="C3718" t="s">
        <v>128</v>
      </c>
      <c r="D3718" t="s">
        <v>17736</v>
      </c>
      <c r="E3718" t="s">
        <v>81</v>
      </c>
      <c r="F3718" t="s">
        <v>4941</v>
      </c>
      <c r="G3718">
        <v>0</v>
      </c>
      <c r="H3718">
        <v>13</v>
      </c>
      <c r="I3718">
        <v>0</v>
      </c>
      <c r="J3718">
        <v>12</v>
      </c>
      <c r="K3718">
        <v>1</v>
      </c>
      <c r="L3718">
        <v>0</v>
      </c>
      <c r="M3718">
        <v>0</v>
      </c>
      <c r="N3718">
        <v>0</v>
      </c>
      <c r="O3718">
        <v>0</v>
      </c>
      <c r="P3718">
        <v>0</v>
      </c>
      <c r="Q3718">
        <v>0</v>
      </c>
    </row>
    <row r="3719" spans="1:17" x14ac:dyDescent="0.2">
      <c r="A3719" t="s">
        <v>21457</v>
      </c>
      <c r="B3719" t="s">
        <v>86</v>
      </c>
      <c r="C3719" t="s">
        <v>128</v>
      </c>
      <c r="D3719" t="s">
        <v>17736</v>
      </c>
      <c r="E3719" t="s">
        <v>81</v>
      </c>
      <c r="F3719" t="s">
        <v>4943</v>
      </c>
      <c r="G3719">
        <v>0</v>
      </c>
      <c r="H3719">
        <v>0</v>
      </c>
      <c r="I3719">
        <v>0</v>
      </c>
      <c r="J3719">
        <v>0</v>
      </c>
      <c r="K3719">
        <v>0</v>
      </c>
      <c r="L3719">
        <v>0</v>
      </c>
      <c r="M3719">
        <v>13</v>
      </c>
      <c r="N3719">
        <v>0</v>
      </c>
      <c r="O3719">
        <v>0</v>
      </c>
      <c r="P3719">
        <v>0</v>
      </c>
      <c r="Q3719">
        <v>0</v>
      </c>
    </row>
    <row r="3720" spans="1:17" x14ac:dyDescent="0.2">
      <c r="A3720" t="s">
        <v>21458</v>
      </c>
      <c r="B3720" t="s">
        <v>86</v>
      </c>
      <c r="C3720" t="s">
        <v>128</v>
      </c>
      <c r="D3720" t="s">
        <v>17736</v>
      </c>
      <c r="E3720" t="s">
        <v>81</v>
      </c>
      <c r="F3720" t="s">
        <v>4925</v>
      </c>
      <c r="G3720">
        <v>0</v>
      </c>
      <c r="H3720">
        <v>0</v>
      </c>
      <c r="I3720">
        <v>0</v>
      </c>
      <c r="J3720">
        <v>0</v>
      </c>
      <c r="K3720">
        <v>0</v>
      </c>
      <c r="L3720">
        <v>0</v>
      </c>
      <c r="M3720">
        <v>0</v>
      </c>
      <c r="N3720">
        <v>12</v>
      </c>
      <c r="O3720">
        <v>12</v>
      </c>
      <c r="P3720">
        <v>0</v>
      </c>
      <c r="Q3720">
        <v>0</v>
      </c>
    </row>
    <row r="3721" spans="1:17" x14ac:dyDescent="0.2">
      <c r="A3721" t="s">
        <v>21459</v>
      </c>
      <c r="B3721" t="s">
        <v>86</v>
      </c>
      <c r="C3721" t="s">
        <v>128</v>
      </c>
      <c r="D3721" t="s">
        <v>17736</v>
      </c>
      <c r="E3721" t="s">
        <v>81</v>
      </c>
      <c r="F3721" t="s">
        <v>4927</v>
      </c>
      <c r="G3721">
        <v>0</v>
      </c>
      <c r="H3721">
        <v>0</v>
      </c>
      <c r="I3721">
        <v>0</v>
      </c>
      <c r="J3721">
        <v>0</v>
      </c>
      <c r="K3721">
        <v>0</v>
      </c>
      <c r="L3721">
        <v>0</v>
      </c>
      <c r="M3721">
        <v>0</v>
      </c>
      <c r="N3721">
        <v>9</v>
      </c>
      <c r="O3721">
        <v>9</v>
      </c>
      <c r="P3721">
        <v>0</v>
      </c>
      <c r="Q3721">
        <v>0</v>
      </c>
    </row>
    <row r="3722" spans="1:17" x14ac:dyDescent="0.2">
      <c r="A3722" t="s">
        <v>21460</v>
      </c>
      <c r="B3722" t="s">
        <v>86</v>
      </c>
      <c r="C3722" t="s">
        <v>128</v>
      </c>
      <c r="D3722" t="s">
        <v>17736</v>
      </c>
      <c r="E3722" t="s">
        <v>81</v>
      </c>
      <c r="F3722" t="s">
        <v>17734</v>
      </c>
      <c r="G3722">
        <v>13</v>
      </c>
      <c r="H3722">
        <v>0</v>
      </c>
      <c r="I3722">
        <v>0</v>
      </c>
      <c r="J3722">
        <v>0</v>
      </c>
      <c r="K3722">
        <v>0</v>
      </c>
      <c r="L3722">
        <v>0</v>
      </c>
      <c r="M3722">
        <v>0</v>
      </c>
      <c r="N3722">
        <v>0</v>
      </c>
      <c r="O3722">
        <v>0</v>
      </c>
      <c r="P3722">
        <v>0</v>
      </c>
      <c r="Q3722">
        <v>0</v>
      </c>
    </row>
    <row r="3723" spans="1:17" x14ac:dyDescent="0.2">
      <c r="A3723" t="s">
        <v>21461</v>
      </c>
      <c r="B3723" t="s">
        <v>86</v>
      </c>
      <c r="C3723" t="s">
        <v>128</v>
      </c>
      <c r="D3723" t="s">
        <v>17748</v>
      </c>
      <c r="E3723" t="s">
        <v>83</v>
      </c>
      <c r="F3723" t="s">
        <v>17749</v>
      </c>
      <c r="G3723">
        <v>0</v>
      </c>
      <c r="H3723">
        <v>0</v>
      </c>
      <c r="I3723">
        <v>0</v>
      </c>
      <c r="J3723">
        <v>0</v>
      </c>
      <c r="K3723">
        <v>0</v>
      </c>
      <c r="L3723">
        <v>0</v>
      </c>
      <c r="M3723">
        <v>0</v>
      </c>
      <c r="N3723">
        <v>2</v>
      </c>
      <c r="O3723">
        <v>2</v>
      </c>
      <c r="P3723">
        <v>0</v>
      </c>
      <c r="Q3723">
        <v>0</v>
      </c>
    </row>
    <row r="3724" spans="1:17" x14ac:dyDescent="0.2">
      <c r="A3724" t="s">
        <v>21462</v>
      </c>
      <c r="B3724" t="s">
        <v>86</v>
      </c>
      <c r="C3724" t="s">
        <v>128</v>
      </c>
      <c r="D3724" t="s">
        <v>17748</v>
      </c>
      <c r="E3724" t="s">
        <v>83</v>
      </c>
      <c r="F3724" t="s">
        <v>17734</v>
      </c>
      <c r="G3724">
        <v>2</v>
      </c>
      <c r="H3724">
        <v>0</v>
      </c>
      <c r="I3724">
        <v>0</v>
      </c>
      <c r="J3724">
        <v>0</v>
      </c>
      <c r="K3724">
        <v>0</v>
      </c>
      <c r="L3724">
        <v>0</v>
      </c>
      <c r="M3724">
        <v>0</v>
      </c>
      <c r="N3724">
        <v>0</v>
      </c>
      <c r="O3724">
        <v>0</v>
      </c>
      <c r="P3724">
        <v>0</v>
      </c>
      <c r="Q3724">
        <v>0</v>
      </c>
    </row>
    <row r="3725" spans="1:17" x14ac:dyDescent="0.2">
      <c r="A3725" t="s">
        <v>21463</v>
      </c>
      <c r="B3725" t="s">
        <v>86</v>
      </c>
      <c r="C3725" t="s">
        <v>128</v>
      </c>
      <c r="D3725" t="s">
        <v>17748</v>
      </c>
      <c r="E3725" t="s">
        <v>81</v>
      </c>
      <c r="F3725" t="s">
        <v>17749</v>
      </c>
      <c r="G3725">
        <v>0</v>
      </c>
      <c r="H3725">
        <v>0</v>
      </c>
      <c r="I3725">
        <v>0</v>
      </c>
      <c r="J3725">
        <v>0</v>
      </c>
      <c r="K3725">
        <v>0</v>
      </c>
      <c r="L3725">
        <v>0</v>
      </c>
      <c r="M3725">
        <v>0</v>
      </c>
      <c r="N3725">
        <v>2</v>
      </c>
      <c r="O3725">
        <v>2</v>
      </c>
      <c r="P3725">
        <v>0</v>
      </c>
      <c r="Q3725">
        <v>0</v>
      </c>
    </row>
    <row r="3726" spans="1:17" x14ac:dyDescent="0.2">
      <c r="A3726" t="s">
        <v>21464</v>
      </c>
      <c r="B3726" t="s">
        <v>86</v>
      </c>
      <c r="C3726" t="s">
        <v>128</v>
      </c>
      <c r="D3726" t="s">
        <v>17748</v>
      </c>
      <c r="E3726" t="s">
        <v>81</v>
      </c>
      <c r="F3726" t="s">
        <v>17734</v>
      </c>
      <c r="G3726">
        <v>2</v>
      </c>
      <c r="H3726">
        <v>0</v>
      </c>
      <c r="I3726">
        <v>0</v>
      </c>
      <c r="J3726">
        <v>0</v>
      </c>
      <c r="K3726">
        <v>0</v>
      </c>
      <c r="L3726">
        <v>0</v>
      </c>
      <c r="M3726">
        <v>0</v>
      </c>
      <c r="N3726">
        <v>0</v>
      </c>
      <c r="O3726">
        <v>0</v>
      </c>
      <c r="P3726">
        <v>0</v>
      </c>
      <c r="Q3726">
        <v>0</v>
      </c>
    </row>
    <row r="3727" spans="1:17" x14ac:dyDescent="0.2">
      <c r="A3727" t="s">
        <v>21465</v>
      </c>
      <c r="B3727" t="s">
        <v>86</v>
      </c>
      <c r="C3727" t="s">
        <v>128</v>
      </c>
      <c r="D3727" t="s">
        <v>17754</v>
      </c>
      <c r="E3727" t="s">
        <v>83</v>
      </c>
      <c r="F3727" t="s">
        <v>17734</v>
      </c>
      <c r="G3727">
        <v>3</v>
      </c>
      <c r="H3727">
        <v>0</v>
      </c>
      <c r="I3727">
        <v>0</v>
      </c>
      <c r="J3727">
        <v>0</v>
      </c>
      <c r="K3727">
        <v>0</v>
      </c>
      <c r="L3727">
        <v>0</v>
      </c>
      <c r="M3727">
        <v>0</v>
      </c>
      <c r="N3727">
        <v>0</v>
      </c>
      <c r="O3727">
        <v>0</v>
      </c>
      <c r="P3727">
        <v>0</v>
      </c>
      <c r="Q3727">
        <v>0</v>
      </c>
    </row>
    <row r="3728" spans="1:17" x14ac:dyDescent="0.2">
      <c r="A3728" t="s">
        <v>21466</v>
      </c>
      <c r="B3728" t="s">
        <v>86</v>
      </c>
      <c r="C3728" t="s">
        <v>129</v>
      </c>
      <c r="D3728" t="s">
        <v>17768</v>
      </c>
      <c r="E3728" t="s">
        <v>83</v>
      </c>
      <c r="F3728" t="s">
        <v>17734</v>
      </c>
      <c r="G3728">
        <v>3</v>
      </c>
      <c r="H3728">
        <v>0</v>
      </c>
      <c r="I3728">
        <v>0</v>
      </c>
      <c r="J3728">
        <v>0</v>
      </c>
      <c r="K3728">
        <v>0</v>
      </c>
      <c r="L3728">
        <v>0</v>
      </c>
      <c r="M3728">
        <v>0</v>
      </c>
      <c r="N3728">
        <v>0</v>
      </c>
      <c r="O3728">
        <v>0</v>
      </c>
      <c r="P3728">
        <v>0</v>
      </c>
      <c r="Q3728">
        <v>0</v>
      </c>
    </row>
    <row r="3729" spans="1:17" x14ac:dyDescent="0.2">
      <c r="A3729" t="s">
        <v>21467</v>
      </c>
      <c r="B3729" t="s">
        <v>86</v>
      </c>
      <c r="C3729" t="s">
        <v>129</v>
      </c>
      <c r="D3729" t="s">
        <v>17768</v>
      </c>
      <c r="E3729" t="s">
        <v>81</v>
      </c>
      <c r="F3729" t="s">
        <v>17734</v>
      </c>
      <c r="G3729">
        <v>7</v>
      </c>
      <c r="H3729">
        <v>0</v>
      </c>
      <c r="I3729">
        <v>0</v>
      </c>
      <c r="J3729">
        <v>0</v>
      </c>
      <c r="K3729">
        <v>0</v>
      </c>
      <c r="L3729">
        <v>0</v>
      </c>
      <c r="M3729">
        <v>0</v>
      </c>
      <c r="N3729">
        <v>0</v>
      </c>
      <c r="O3729">
        <v>0</v>
      </c>
      <c r="P3729">
        <v>0</v>
      </c>
      <c r="Q3729">
        <v>0</v>
      </c>
    </row>
    <row r="3730" spans="1:17" x14ac:dyDescent="0.2">
      <c r="A3730" t="s">
        <v>21468</v>
      </c>
      <c r="B3730" t="s">
        <v>86</v>
      </c>
      <c r="C3730" t="s">
        <v>129</v>
      </c>
      <c r="D3730" t="s">
        <v>17736</v>
      </c>
      <c r="E3730" t="s">
        <v>83</v>
      </c>
      <c r="F3730" t="s">
        <v>4929</v>
      </c>
      <c r="G3730">
        <v>0</v>
      </c>
      <c r="H3730">
        <v>29</v>
      </c>
      <c r="I3730">
        <v>4</v>
      </c>
      <c r="J3730">
        <v>23</v>
      </c>
      <c r="K3730">
        <v>1</v>
      </c>
      <c r="L3730">
        <v>1</v>
      </c>
      <c r="M3730">
        <v>0</v>
      </c>
      <c r="N3730">
        <v>0</v>
      </c>
      <c r="O3730">
        <v>0</v>
      </c>
      <c r="P3730">
        <v>0</v>
      </c>
      <c r="Q3730">
        <v>0</v>
      </c>
    </row>
    <row r="3731" spans="1:17" x14ac:dyDescent="0.2">
      <c r="A3731" t="s">
        <v>21469</v>
      </c>
      <c r="B3731" t="s">
        <v>86</v>
      </c>
      <c r="C3731" t="s">
        <v>129</v>
      </c>
      <c r="D3731" t="s">
        <v>17736</v>
      </c>
      <c r="E3731" t="s">
        <v>83</v>
      </c>
      <c r="F3731" t="s">
        <v>4931</v>
      </c>
      <c r="G3731">
        <v>0</v>
      </c>
      <c r="H3731">
        <v>29</v>
      </c>
      <c r="I3731">
        <v>4</v>
      </c>
      <c r="J3731">
        <v>23</v>
      </c>
      <c r="K3731">
        <v>1</v>
      </c>
      <c r="L3731">
        <v>1</v>
      </c>
      <c r="M3731">
        <v>0</v>
      </c>
      <c r="N3731">
        <v>0</v>
      </c>
      <c r="O3731">
        <v>0</v>
      </c>
      <c r="P3731">
        <v>0</v>
      </c>
      <c r="Q3731">
        <v>0</v>
      </c>
    </row>
    <row r="3732" spans="1:17" x14ac:dyDescent="0.2">
      <c r="A3732" t="s">
        <v>21470</v>
      </c>
      <c r="B3732" t="s">
        <v>86</v>
      </c>
      <c r="C3732" t="s">
        <v>129</v>
      </c>
      <c r="D3732" t="s">
        <v>17736</v>
      </c>
      <c r="E3732" t="s">
        <v>83</v>
      </c>
      <c r="F3732" t="s">
        <v>4933</v>
      </c>
      <c r="G3732">
        <v>0</v>
      </c>
      <c r="H3732">
        <v>0</v>
      </c>
      <c r="I3732">
        <v>0</v>
      </c>
      <c r="J3732">
        <v>0</v>
      </c>
      <c r="K3732">
        <v>0</v>
      </c>
      <c r="L3732">
        <v>0</v>
      </c>
      <c r="M3732">
        <v>29</v>
      </c>
      <c r="N3732">
        <v>0</v>
      </c>
      <c r="O3732">
        <v>0</v>
      </c>
      <c r="P3732">
        <v>0</v>
      </c>
      <c r="Q3732">
        <v>0</v>
      </c>
    </row>
    <row r="3733" spans="1:17" x14ac:dyDescent="0.2">
      <c r="A3733" t="s">
        <v>21471</v>
      </c>
      <c r="B3733" t="s">
        <v>86</v>
      </c>
      <c r="C3733" t="s">
        <v>129</v>
      </c>
      <c r="D3733" t="s">
        <v>17736</v>
      </c>
      <c r="E3733" t="s">
        <v>83</v>
      </c>
      <c r="F3733" t="s">
        <v>4935</v>
      </c>
      <c r="G3733">
        <v>0</v>
      </c>
      <c r="H3733">
        <v>29</v>
      </c>
      <c r="I3733">
        <v>4</v>
      </c>
      <c r="J3733">
        <v>23</v>
      </c>
      <c r="K3733">
        <v>1</v>
      </c>
      <c r="L3733">
        <v>1</v>
      </c>
      <c r="M3733">
        <v>0</v>
      </c>
      <c r="N3733">
        <v>0</v>
      </c>
      <c r="O3733">
        <v>0</v>
      </c>
      <c r="P3733">
        <v>0</v>
      </c>
      <c r="Q3733">
        <v>0</v>
      </c>
    </row>
    <row r="3734" spans="1:17" x14ac:dyDescent="0.2">
      <c r="A3734" t="s">
        <v>21472</v>
      </c>
      <c r="B3734" t="s">
        <v>86</v>
      </c>
      <c r="C3734" t="s">
        <v>129</v>
      </c>
      <c r="D3734" t="s">
        <v>17736</v>
      </c>
      <c r="E3734" t="s">
        <v>83</v>
      </c>
      <c r="F3734" t="s">
        <v>4937</v>
      </c>
      <c r="G3734">
        <v>0</v>
      </c>
      <c r="H3734">
        <v>29</v>
      </c>
      <c r="I3734">
        <v>4</v>
      </c>
      <c r="J3734">
        <v>23</v>
      </c>
      <c r="K3734">
        <v>1</v>
      </c>
      <c r="L3734">
        <v>1</v>
      </c>
      <c r="M3734">
        <v>0</v>
      </c>
      <c r="N3734">
        <v>0</v>
      </c>
      <c r="O3734">
        <v>0</v>
      </c>
      <c r="P3734">
        <v>0</v>
      </c>
      <c r="Q3734">
        <v>0</v>
      </c>
    </row>
    <row r="3735" spans="1:17" x14ac:dyDescent="0.2">
      <c r="A3735" t="s">
        <v>21473</v>
      </c>
      <c r="B3735" t="s">
        <v>86</v>
      </c>
      <c r="C3735" t="s">
        <v>129</v>
      </c>
      <c r="D3735" t="s">
        <v>17736</v>
      </c>
      <c r="E3735" t="s">
        <v>83</v>
      </c>
      <c r="F3735" t="s">
        <v>4939</v>
      </c>
      <c r="G3735">
        <v>0</v>
      </c>
      <c r="H3735">
        <v>0</v>
      </c>
      <c r="I3735">
        <v>0</v>
      </c>
      <c r="J3735">
        <v>0</v>
      </c>
      <c r="K3735">
        <v>0</v>
      </c>
      <c r="L3735">
        <v>0</v>
      </c>
      <c r="M3735">
        <v>29</v>
      </c>
      <c r="N3735">
        <v>0</v>
      </c>
      <c r="O3735">
        <v>0</v>
      </c>
      <c r="P3735">
        <v>0</v>
      </c>
      <c r="Q3735">
        <v>0</v>
      </c>
    </row>
    <row r="3736" spans="1:17" x14ac:dyDescent="0.2">
      <c r="A3736" t="s">
        <v>21474</v>
      </c>
      <c r="B3736" t="s">
        <v>86</v>
      </c>
      <c r="C3736" t="s">
        <v>129</v>
      </c>
      <c r="D3736" t="s">
        <v>17736</v>
      </c>
      <c r="E3736" t="s">
        <v>83</v>
      </c>
      <c r="F3736" t="s">
        <v>4941</v>
      </c>
      <c r="G3736">
        <v>0</v>
      </c>
      <c r="H3736">
        <v>29</v>
      </c>
      <c r="I3736">
        <v>4</v>
      </c>
      <c r="J3736">
        <v>23</v>
      </c>
      <c r="K3736">
        <v>1</v>
      </c>
      <c r="L3736">
        <v>1</v>
      </c>
      <c r="M3736">
        <v>0</v>
      </c>
      <c r="N3736">
        <v>0</v>
      </c>
      <c r="O3736">
        <v>0</v>
      </c>
      <c r="P3736">
        <v>0</v>
      </c>
      <c r="Q3736">
        <v>0</v>
      </c>
    </row>
    <row r="3737" spans="1:17" x14ac:dyDescent="0.2">
      <c r="A3737" t="s">
        <v>21475</v>
      </c>
      <c r="B3737" t="s">
        <v>86</v>
      </c>
      <c r="C3737" t="s">
        <v>129</v>
      </c>
      <c r="D3737" t="s">
        <v>17736</v>
      </c>
      <c r="E3737" t="s">
        <v>83</v>
      </c>
      <c r="F3737" t="s">
        <v>4943</v>
      </c>
      <c r="G3737">
        <v>0</v>
      </c>
      <c r="H3737">
        <v>0</v>
      </c>
      <c r="I3737">
        <v>0</v>
      </c>
      <c r="J3737">
        <v>0</v>
      </c>
      <c r="K3737">
        <v>0</v>
      </c>
      <c r="L3737">
        <v>0</v>
      </c>
      <c r="M3737">
        <v>29</v>
      </c>
      <c r="N3737">
        <v>0</v>
      </c>
      <c r="O3737">
        <v>0</v>
      </c>
      <c r="P3737">
        <v>0</v>
      </c>
      <c r="Q3737">
        <v>0</v>
      </c>
    </row>
    <row r="3738" spans="1:17" x14ac:dyDescent="0.2">
      <c r="A3738" t="s">
        <v>21476</v>
      </c>
      <c r="B3738" t="s">
        <v>86</v>
      </c>
      <c r="C3738" t="s">
        <v>129</v>
      </c>
      <c r="D3738" t="s">
        <v>17736</v>
      </c>
      <c r="E3738" t="s">
        <v>83</v>
      </c>
      <c r="F3738" t="s">
        <v>4925</v>
      </c>
      <c r="G3738">
        <v>0</v>
      </c>
      <c r="H3738">
        <v>0</v>
      </c>
      <c r="I3738">
        <v>0</v>
      </c>
      <c r="J3738">
        <v>0</v>
      </c>
      <c r="K3738">
        <v>0</v>
      </c>
      <c r="L3738">
        <v>0</v>
      </c>
      <c r="M3738">
        <v>0</v>
      </c>
      <c r="N3738">
        <v>25</v>
      </c>
      <c r="O3738">
        <v>24</v>
      </c>
      <c r="P3738">
        <v>0</v>
      </c>
      <c r="Q3738">
        <v>1</v>
      </c>
    </row>
    <row r="3739" spans="1:17" x14ac:dyDescent="0.2">
      <c r="A3739" t="s">
        <v>21477</v>
      </c>
      <c r="B3739" t="s">
        <v>86</v>
      </c>
      <c r="C3739" t="s">
        <v>129</v>
      </c>
      <c r="D3739" t="s">
        <v>17736</v>
      </c>
      <c r="E3739" t="s">
        <v>83</v>
      </c>
      <c r="F3739" t="s">
        <v>4927</v>
      </c>
      <c r="G3739">
        <v>0</v>
      </c>
      <c r="H3739">
        <v>0</v>
      </c>
      <c r="I3739">
        <v>0</v>
      </c>
      <c r="J3739">
        <v>0</v>
      </c>
      <c r="K3739">
        <v>0</v>
      </c>
      <c r="L3739">
        <v>0</v>
      </c>
      <c r="M3739">
        <v>0</v>
      </c>
      <c r="N3739">
        <v>22</v>
      </c>
      <c r="O3739">
        <v>21</v>
      </c>
      <c r="P3739">
        <v>0</v>
      </c>
      <c r="Q3739">
        <v>1</v>
      </c>
    </row>
    <row r="3740" spans="1:17" x14ac:dyDescent="0.2">
      <c r="A3740" t="s">
        <v>21478</v>
      </c>
      <c r="B3740" t="s">
        <v>86</v>
      </c>
      <c r="C3740" t="s">
        <v>129</v>
      </c>
      <c r="D3740" t="s">
        <v>17736</v>
      </c>
      <c r="E3740" t="s">
        <v>83</v>
      </c>
      <c r="F3740" t="s">
        <v>17734</v>
      </c>
      <c r="G3740">
        <v>29</v>
      </c>
      <c r="H3740">
        <v>0</v>
      </c>
      <c r="I3740">
        <v>0</v>
      </c>
      <c r="J3740">
        <v>0</v>
      </c>
      <c r="K3740">
        <v>0</v>
      </c>
      <c r="L3740">
        <v>0</v>
      </c>
      <c r="M3740">
        <v>0</v>
      </c>
      <c r="N3740">
        <v>0</v>
      </c>
      <c r="O3740">
        <v>0</v>
      </c>
      <c r="P3740">
        <v>0</v>
      </c>
      <c r="Q3740">
        <v>0</v>
      </c>
    </row>
    <row r="3741" spans="1:17" x14ac:dyDescent="0.2">
      <c r="A3741" t="s">
        <v>21479</v>
      </c>
      <c r="B3741" t="s">
        <v>86</v>
      </c>
      <c r="C3741" t="s">
        <v>190</v>
      </c>
      <c r="D3741" t="s">
        <v>17736</v>
      </c>
      <c r="E3741" t="s">
        <v>83</v>
      </c>
      <c r="F3741" t="s">
        <v>4931</v>
      </c>
      <c r="G3741">
        <v>0</v>
      </c>
      <c r="H3741">
        <v>49</v>
      </c>
      <c r="I3741">
        <v>4</v>
      </c>
      <c r="J3741">
        <v>40</v>
      </c>
      <c r="K3741">
        <v>0</v>
      </c>
      <c r="L3741">
        <v>5</v>
      </c>
      <c r="M3741">
        <v>0</v>
      </c>
      <c r="N3741">
        <v>0</v>
      </c>
      <c r="O3741">
        <v>0</v>
      </c>
      <c r="P3741">
        <v>0</v>
      </c>
      <c r="Q3741">
        <v>0</v>
      </c>
    </row>
    <row r="3742" spans="1:17" x14ac:dyDescent="0.2">
      <c r="A3742" t="s">
        <v>21480</v>
      </c>
      <c r="B3742" t="s">
        <v>86</v>
      </c>
      <c r="C3742" t="s">
        <v>190</v>
      </c>
      <c r="D3742" t="s">
        <v>17736</v>
      </c>
      <c r="E3742" t="s">
        <v>83</v>
      </c>
      <c r="F3742" t="s">
        <v>4933</v>
      </c>
      <c r="G3742">
        <v>0</v>
      </c>
      <c r="H3742">
        <v>0</v>
      </c>
      <c r="I3742">
        <v>0</v>
      </c>
      <c r="J3742">
        <v>0</v>
      </c>
      <c r="K3742">
        <v>0</v>
      </c>
      <c r="L3742">
        <v>0</v>
      </c>
      <c r="M3742">
        <v>49</v>
      </c>
      <c r="N3742">
        <v>0</v>
      </c>
      <c r="O3742">
        <v>0</v>
      </c>
      <c r="P3742">
        <v>0</v>
      </c>
      <c r="Q3742">
        <v>0</v>
      </c>
    </row>
    <row r="3743" spans="1:17" x14ac:dyDescent="0.2">
      <c r="A3743" t="s">
        <v>21481</v>
      </c>
      <c r="B3743" t="s">
        <v>86</v>
      </c>
      <c r="C3743" t="s">
        <v>190</v>
      </c>
      <c r="D3743" t="s">
        <v>17736</v>
      </c>
      <c r="E3743" t="s">
        <v>83</v>
      </c>
      <c r="F3743" t="s">
        <v>4935</v>
      </c>
      <c r="G3743">
        <v>0</v>
      </c>
      <c r="H3743">
        <v>49</v>
      </c>
      <c r="I3743">
        <v>4</v>
      </c>
      <c r="J3743">
        <v>40</v>
      </c>
      <c r="K3743">
        <v>0</v>
      </c>
      <c r="L3743">
        <v>5</v>
      </c>
      <c r="M3743">
        <v>0</v>
      </c>
      <c r="N3743">
        <v>0</v>
      </c>
      <c r="O3743">
        <v>0</v>
      </c>
      <c r="P3743">
        <v>0</v>
      </c>
      <c r="Q3743">
        <v>0</v>
      </c>
    </row>
    <row r="3744" spans="1:17" x14ac:dyDescent="0.2">
      <c r="A3744" t="s">
        <v>21482</v>
      </c>
      <c r="B3744" t="s">
        <v>86</v>
      </c>
      <c r="C3744" t="s">
        <v>190</v>
      </c>
      <c r="D3744" t="s">
        <v>17736</v>
      </c>
      <c r="E3744" t="s">
        <v>83</v>
      </c>
      <c r="F3744" t="s">
        <v>4937</v>
      </c>
      <c r="G3744">
        <v>0</v>
      </c>
      <c r="H3744">
        <v>49</v>
      </c>
      <c r="I3744">
        <v>4</v>
      </c>
      <c r="J3744">
        <v>40</v>
      </c>
      <c r="K3744">
        <v>0</v>
      </c>
      <c r="L3744">
        <v>5</v>
      </c>
      <c r="M3744">
        <v>0</v>
      </c>
      <c r="N3744">
        <v>0</v>
      </c>
      <c r="O3744">
        <v>0</v>
      </c>
      <c r="P3744">
        <v>0</v>
      </c>
      <c r="Q3744">
        <v>0</v>
      </c>
    </row>
    <row r="3745" spans="1:17" x14ac:dyDescent="0.2">
      <c r="A3745" t="s">
        <v>21483</v>
      </c>
      <c r="B3745" t="s">
        <v>86</v>
      </c>
      <c r="C3745" t="s">
        <v>190</v>
      </c>
      <c r="D3745" t="s">
        <v>17736</v>
      </c>
      <c r="E3745" t="s">
        <v>83</v>
      </c>
      <c r="F3745" t="s">
        <v>4939</v>
      </c>
      <c r="G3745">
        <v>0</v>
      </c>
      <c r="H3745">
        <v>0</v>
      </c>
      <c r="I3745">
        <v>0</v>
      </c>
      <c r="J3745">
        <v>0</v>
      </c>
      <c r="K3745">
        <v>0</v>
      </c>
      <c r="L3745">
        <v>0</v>
      </c>
      <c r="M3745">
        <v>49</v>
      </c>
      <c r="N3745">
        <v>0</v>
      </c>
      <c r="O3745">
        <v>0</v>
      </c>
      <c r="P3745">
        <v>0</v>
      </c>
      <c r="Q3745">
        <v>0</v>
      </c>
    </row>
    <row r="3746" spans="1:17" x14ac:dyDescent="0.2">
      <c r="A3746" t="s">
        <v>21484</v>
      </c>
      <c r="B3746" t="s">
        <v>86</v>
      </c>
      <c r="C3746" t="s">
        <v>190</v>
      </c>
      <c r="D3746" t="s">
        <v>17736</v>
      </c>
      <c r="E3746" t="s">
        <v>83</v>
      </c>
      <c r="F3746" t="s">
        <v>4941</v>
      </c>
      <c r="G3746">
        <v>0</v>
      </c>
      <c r="H3746">
        <v>49</v>
      </c>
      <c r="I3746">
        <v>4</v>
      </c>
      <c r="J3746">
        <v>41</v>
      </c>
      <c r="K3746">
        <v>2</v>
      </c>
      <c r="L3746">
        <v>2</v>
      </c>
      <c r="M3746">
        <v>0</v>
      </c>
      <c r="N3746">
        <v>0</v>
      </c>
      <c r="O3746">
        <v>0</v>
      </c>
      <c r="P3746">
        <v>0</v>
      </c>
      <c r="Q3746">
        <v>0</v>
      </c>
    </row>
    <row r="3747" spans="1:17" x14ac:dyDescent="0.2">
      <c r="A3747" t="s">
        <v>21485</v>
      </c>
      <c r="B3747" t="s">
        <v>86</v>
      </c>
      <c r="C3747" t="s">
        <v>190</v>
      </c>
      <c r="D3747" t="s">
        <v>17736</v>
      </c>
      <c r="E3747" t="s">
        <v>83</v>
      </c>
      <c r="F3747" t="s">
        <v>4943</v>
      </c>
      <c r="G3747">
        <v>0</v>
      </c>
      <c r="H3747">
        <v>0</v>
      </c>
      <c r="I3747">
        <v>0</v>
      </c>
      <c r="J3747">
        <v>0</v>
      </c>
      <c r="K3747">
        <v>0</v>
      </c>
      <c r="L3747">
        <v>0</v>
      </c>
      <c r="M3747">
        <v>49</v>
      </c>
      <c r="N3747">
        <v>0</v>
      </c>
      <c r="O3747">
        <v>0</v>
      </c>
      <c r="P3747">
        <v>0</v>
      </c>
      <c r="Q3747">
        <v>0</v>
      </c>
    </row>
    <row r="3748" spans="1:17" x14ac:dyDescent="0.2">
      <c r="A3748" t="s">
        <v>21486</v>
      </c>
      <c r="B3748" t="s">
        <v>86</v>
      </c>
      <c r="C3748" t="s">
        <v>190</v>
      </c>
      <c r="D3748" t="s">
        <v>17736</v>
      </c>
      <c r="E3748" t="s">
        <v>83</v>
      </c>
      <c r="F3748" t="s">
        <v>4925</v>
      </c>
      <c r="G3748">
        <v>0</v>
      </c>
      <c r="H3748">
        <v>0</v>
      </c>
      <c r="I3748">
        <v>0</v>
      </c>
      <c r="J3748">
        <v>0</v>
      </c>
      <c r="K3748">
        <v>0</v>
      </c>
      <c r="L3748">
        <v>0</v>
      </c>
      <c r="M3748">
        <v>0</v>
      </c>
      <c r="N3748">
        <v>37</v>
      </c>
      <c r="O3748">
        <v>36</v>
      </c>
      <c r="P3748">
        <v>1</v>
      </c>
      <c r="Q3748">
        <v>0</v>
      </c>
    </row>
    <row r="3749" spans="1:17" x14ac:dyDescent="0.2">
      <c r="A3749" t="s">
        <v>21487</v>
      </c>
      <c r="B3749" t="s">
        <v>86</v>
      </c>
      <c r="C3749" t="s">
        <v>190</v>
      </c>
      <c r="D3749" t="s">
        <v>17736</v>
      </c>
      <c r="E3749" t="s">
        <v>83</v>
      </c>
      <c r="F3749" t="s">
        <v>4927</v>
      </c>
      <c r="G3749">
        <v>0</v>
      </c>
      <c r="H3749">
        <v>0</v>
      </c>
      <c r="I3749">
        <v>0</v>
      </c>
      <c r="J3749">
        <v>0</v>
      </c>
      <c r="K3749">
        <v>0</v>
      </c>
      <c r="L3749">
        <v>0</v>
      </c>
      <c r="M3749">
        <v>0</v>
      </c>
      <c r="N3749">
        <v>30</v>
      </c>
      <c r="O3749">
        <v>29</v>
      </c>
      <c r="P3749">
        <v>1</v>
      </c>
      <c r="Q3749">
        <v>0</v>
      </c>
    </row>
    <row r="3750" spans="1:17" x14ac:dyDescent="0.2">
      <c r="A3750" t="s">
        <v>21488</v>
      </c>
      <c r="B3750" t="s">
        <v>86</v>
      </c>
      <c r="C3750" t="s">
        <v>190</v>
      </c>
      <c r="D3750" t="s">
        <v>17736</v>
      </c>
      <c r="E3750" t="s">
        <v>83</v>
      </c>
      <c r="F3750" t="s">
        <v>17734</v>
      </c>
      <c r="G3750">
        <v>49</v>
      </c>
      <c r="H3750">
        <v>0</v>
      </c>
      <c r="I3750">
        <v>0</v>
      </c>
      <c r="J3750">
        <v>0</v>
      </c>
      <c r="K3750">
        <v>0</v>
      </c>
      <c r="L3750">
        <v>0</v>
      </c>
      <c r="M3750">
        <v>0</v>
      </c>
      <c r="N3750">
        <v>0</v>
      </c>
      <c r="O3750">
        <v>0</v>
      </c>
      <c r="P3750">
        <v>0</v>
      </c>
      <c r="Q3750">
        <v>0</v>
      </c>
    </row>
    <row r="3751" spans="1:17" x14ac:dyDescent="0.2">
      <c r="A3751" t="s">
        <v>21489</v>
      </c>
      <c r="B3751" t="s">
        <v>86</v>
      </c>
      <c r="C3751" t="s">
        <v>190</v>
      </c>
      <c r="D3751" t="s">
        <v>17736</v>
      </c>
      <c r="E3751" t="s">
        <v>81</v>
      </c>
      <c r="F3751" t="s">
        <v>4929</v>
      </c>
      <c r="G3751">
        <v>0</v>
      </c>
      <c r="H3751">
        <v>50</v>
      </c>
      <c r="I3751">
        <v>4</v>
      </c>
      <c r="J3751">
        <v>40</v>
      </c>
      <c r="K3751">
        <v>6</v>
      </c>
      <c r="L3751">
        <v>0</v>
      </c>
      <c r="M3751">
        <v>0</v>
      </c>
      <c r="N3751">
        <v>0</v>
      </c>
      <c r="O3751">
        <v>0</v>
      </c>
      <c r="P3751">
        <v>0</v>
      </c>
      <c r="Q3751">
        <v>0</v>
      </c>
    </row>
    <row r="3752" spans="1:17" x14ac:dyDescent="0.2">
      <c r="A3752" t="s">
        <v>21490</v>
      </c>
      <c r="B3752" t="s">
        <v>86</v>
      </c>
      <c r="C3752" t="s">
        <v>190</v>
      </c>
      <c r="D3752" t="s">
        <v>17736</v>
      </c>
      <c r="E3752" t="s">
        <v>81</v>
      </c>
      <c r="F3752" t="s">
        <v>4931</v>
      </c>
      <c r="G3752">
        <v>0</v>
      </c>
      <c r="H3752">
        <v>50</v>
      </c>
      <c r="I3752">
        <v>4</v>
      </c>
      <c r="J3752">
        <v>37</v>
      </c>
      <c r="K3752">
        <v>7</v>
      </c>
      <c r="L3752">
        <v>2</v>
      </c>
      <c r="M3752">
        <v>0</v>
      </c>
      <c r="N3752">
        <v>0</v>
      </c>
      <c r="O3752">
        <v>0</v>
      </c>
      <c r="P3752">
        <v>0</v>
      </c>
      <c r="Q3752">
        <v>0</v>
      </c>
    </row>
    <row r="3753" spans="1:17" x14ac:dyDescent="0.2">
      <c r="A3753" t="s">
        <v>21491</v>
      </c>
      <c r="B3753" t="s">
        <v>86</v>
      </c>
      <c r="C3753" t="s">
        <v>190</v>
      </c>
      <c r="D3753" t="s">
        <v>17736</v>
      </c>
      <c r="E3753" t="s">
        <v>81</v>
      </c>
      <c r="F3753" t="s">
        <v>4933</v>
      </c>
      <c r="G3753">
        <v>0</v>
      </c>
      <c r="H3753">
        <v>0</v>
      </c>
      <c r="I3753">
        <v>0</v>
      </c>
      <c r="J3753">
        <v>0</v>
      </c>
      <c r="K3753">
        <v>0</v>
      </c>
      <c r="L3753">
        <v>0</v>
      </c>
      <c r="M3753">
        <v>50</v>
      </c>
      <c r="N3753">
        <v>0</v>
      </c>
      <c r="O3753">
        <v>0</v>
      </c>
      <c r="P3753">
        <v>0</v>
      </c>
      <c r="Q3753">
        <v>0</v>
      </c>
    </row>
    <row r="3754" spans="1:17" x14ac:dyDescent="0.2">
      <c r="A3754" t="s">
        <v>21492</v>
      </c>
      <c r="B3754" t="s">
        <v>86</v>
      </c>
      <c r="C3754" t="s">
        <v>190</v>
      </c>
      <c r="D3754" t="s">
        <v>17736</v>
      </c>
      <c r="E3754" t="s">
        <v>81</v>
      </c>
      <c r="F3754" t="s">
        <v>4935</v>
      </c>
      <c r="G3754">
        <v>0</v>
      </c>
      <c r="H3754">
        <v>50</v>
      </c>
      <c r="I3754">
        <v>4</v>
      </c>
      <c r="J3754">
        <v>37</v>
      </c>
      <c r="K3754">
        <v>7</v>
      </c>
      <c r="L3754">
        <v>2</v>
      </c>
      <c r="M3754">
        <v>0</v>
      </c>
      <c r="N3754">
        <v>0</v>
      </c>
      <c r="O3754">
        <v>0</v>
      </c>
      <c r="P3754">
        <v>0</v>
      </c>
      <c r="Q3754">
        <v>0</v>
      </c>
    </row>
    <row r="3755" spans="1:17" x14ac:dyDescent="0.2">
      <c r="A3755" t="s">
        <v>21493</v>
      </c>
      <c r="B3755" t="s">
        <v>86</v>
      </c>
      <c r="C3755" t="s">
        <v>190</v>
      </c>
      <c r="D3755" t="s">
        <v>17736</v>
      </c>
      <c r="E3755" t="s">
        <v>81</v>
      </c>
      <c r="F3755" t="s">
        <v>4937</v>
      </c>
      <c r="G3755">
        <v>0</v>
      </c>
      <c r="H3755">
        <v>50</v>
      </c>
      <c r="I3755">
        <v>4</v>
      </c>
      <c r="J3755">
        <v>37</v>
      </c>
      <c r="K3755">
        <v>7</v>
      </c>
      <c r="L3755">
        <v>2</v>
      </c>
      <c r="M3755">
        <v>0</v>
      </c>
      <c r="N3755">
        <v>0</v>
      </c>
      <c r="O3755">
        <v>0</v>
      </c>
      <c r="P3755">
        <v>0</v>
      </c>
      <c r="Q3755">
        <v>0</v>
      </c>
    </row>
    <row r="3756" spans="1:17" x14ac:dyDescent="0.2">
      <c r="A3756" t="s">
        <v>21494</v>
      </c>
      <c r="B3756" t="s">
        <v>86</v>
      </c>
      <c r="C3756" t="s">
        <v>190</v>
      </c>
      <c r="D3756" t="s">
        <v>17736</v>
      </c>
      <c r="E3756" t="s">
        <v>81</v>
      </c>
      <c r="F3756" t="s">
        <v>4939</v>
      </c>
      <c r="G3756">
        <v>0</v>
      </c>
      <c r="H3756">
        <v>0</v>
      </c>
      <c r="I3756">
        <v>0</v>
      </c>
      <c r="J3756">
        <v>0</v>
      </c>
      <c r="K3756">
        <v>0</v>
      </c>
      <c r="L3756">
        <v>0</v>
      </c>
      <c r="M3756">
        <v>50</v>
      </c>
      <c r="N3756">
        <v>0</v>
      </c>
      <c r="O3756">
        <v>0</v>
      </c>
      <c r="P3756">
        <v>0</v>
      </c>
      <c r="Q3756">
        <v>0</v>
      </c>
    </row>
    <row r="3757" spans="1:17" x14ac:dyDescent="0.2">
      <c r="A3757" t="s">
        <v>21495</v>
      </c>
      <c r="B3757" t="s">
        <v>86</v>
      </c>
      <c r="C3757" t="s">
        <v>190</v>
      </c>
      <c r="D3757" t="s">
        <v>17736</v>
      </c>
      <c r="E3757" t="s">
        <v>81</v>
      </c>
      <c r="F3757" t="s">
        <v>4941</v>
      </c>
      <c r="G3757">
        <v>0</v>
      </c>
      <c r="H3757">
        <v>50</v>
      </c>
      <c r="I3757">
        <v>4</v>
      </c>
      <c r="J3757">
        <v>39</v>
      </c>
      <c r="K3757">
        <v>7</v>
      </c>
      <c r="L3757">
        <v>0</v>
      </c>
      <c r="M3757">
        <v>0</v>
      </c>
      <c r="N3757">
        <v>0</v>
      </c>
      <c r="O3757">
        <v>0</v>
      </c>
      <c r="P3757">
        <v>0</v>
      </c>
      <c r="Q3757">
        <v>0</v>
      </c>
    </row>
    <row r="3758" spans="1:17" x14ac:dyDescent="0.2">
      <c r="A3758" t="s">
        <v>21496</v>
      </c>
      <c r="B3758" t="s">
        <v>86</v>
      </c>
      <c r="C3758" t="s">
        <v>190</v>
      </c>
      <c r="D3758" t="s">
        <v>17736</v>
      </c>
      <c r="E3758" t="s">
        <v>81</v>
      </c>
      <c r="F3758" t="s">
        <v>4943</v>
      </c>
      <c r="G3758">
        <v>0</v>
      </c>
      <c r="H3758">
        <v>0</v>
      </c>
      <c r="I3758">
        <v>0</v>
      </c>
      <c r="J3758">
        <v>0</v>
      </c>
      <c r="K3758">
        <v>0</v>
      </c>
      <c r="L3758">
        <v>0</v>
      </c>
      <c r="M3758">
        <v>50</v>
      </c>
      <c r="N3758">
        <v>0</v>
      </c>
      <c r="O3758">
        <v>0</v>
      </c>
      <c r="P3758">
        <v>0</v>
      </c>
      <c r="Q3758">
        <v>0</v>
      </c>
    </row>
    <row r="3759" spans="1:17" x14ac:dyDescent="0.2">
      <c r="A3759" t="s">
        <v>21497</v>
      </c>
      <c r="B3759" t="s">
        <v>86</v>
      </c>
      <c r="C3759" t="s">
        <v>190</v>
      </c>
      <c r="D3759" t="s">
        <v>17736</v>
      </c>
      <c r="E3759" t="s">
        <v>81</v>
      </c>
      <c r="F3759" t="s">
        <v>4925</v>
      </c>
      <c r="G3759">
        <v>0</v>
      </c>
      <c r="H3759">
        <v>0</v>
      </c>
      <c r="I3759">
        <v>0</v>
      </c>
      <c r="J3759">
        <v>0</v>
      </c>
      <c r="K3759">
        <v>0</v>
      </c>
      <c r="L3759">
        <v>0</v>
      </c>
      <c r="M3759">
        <v>0</v>
      </c>
      <c r="N3759">
        <v>35</v>
      </c>
      <c r="O3759">
        <v>32</v>
      </c>
      <c r="P3759">
        <v>3</v>
      </c>
      <c r="Q3759">
        <v>0</v>
      </c>
    </row>
    <row r="3760" spans="1:17" x14ac:dyDescent="0.2">
      <c r="A3760" t="s">
        <v>21498</v>
      </c>
      <c r="B3760" t="s">
        <v>86</v>
      </c>
      <c r="C3760" t="s">
        <v>190</v>
      </c>
      <c r="D3760" t="s">
        <v>17736</v>
      </c>
      <c r="E3760" t="s">
        <v>81</v>
      </c>
      <c r="F3760" t="s">
        <v>4927</v>
      </c>
      <c r="G3760">
        <v>0</v>
      </c>
      <c r="H3760">
        <v>0</v>
      </c>
      <c r="I3760">
        <v>0</v>
      </c>
      <c r="J3760">
        <v>0</v>
      </c>
      <c r="K3760">
        <v>0</v>
      </c>
      <c r="L3760">
        <v>0</v>
      </c>
      <c r="M3760">
        <v>0</v>
      </c>
      <c r="N3760">
        <v>29</v>
      </c>
      <c r="O3760">
        <v>26</v>
      </c>
      <c r="P3760">
        <v>3</v>
      </c>
      <c r="Q3760">
        <v>0</v>
      </c>
    </row>
    <row r="3761" spans="1:17" x14ac:dyDescent="0.2">
      <c r="A3761" t="s">
        <v>21499</v>
      </c>
      <c r="B3761" t="s">
        <v>86</v>
      </c>
      <c r="C3761" t="s">
        <v>190</v>
      </c>
      <c r="D3761" t="s">
        <v>17736</v>
      </c>
      <c r="E3761" t="s">
        <v>81</v>
      </c>
      <c r="F3761" t="s">
        <v>17734</v>
      </c>
      <c r="G3761">
        <v>50</v>
      </c>
      <c r="H3761">
        <v>0</v>
      </c>
      <c r="I3761">
        <v>0</v>
      </c>
      <c r="J3761">
        <v>0</v>
      </c>
      <c r="K3761">
        <v>0</v>
      </c>
      <c r="L3761">
        <v>0</v>
      </c>
      <c r="M3761">
        <v>0</v>
      </c>
      <c r="N3761">
        <v>0</v>
      </c>
      <c r="O3761">
        <v>0</v>
      </c>
      <c r="P3761">
        <v>0</v>
      </c>
      <c r="Q3761">
        <v>0</v>
      </c>
    </row>
    <row r="3762" spans="1:17" x14ac:dyDescent="0.2">
      <c r="A3762" t="s">
        <v>21500</v>
      </c>
      <c r="B3762" t="s">
        <v>86</v>
      </c>
      <c r="C3762" t="s">
        <v>190</v>
      </c>
      <c r="D3762" t="s">
        <v>17748</v>
      </c>
      <c r="E3762" t="s">
        <v>83</v>
      </c>
      <c r="F3762" t="s">
        <v>17749</v>
      </c>
      <c r="G3762">
        <v>0</v>
      </c>
      <c r="H3762">
        <v>0</v>
      </c>
      <c r="I3762">
        <v>0</v>
      </c>
      <c r="J3762">
        <v>0</v>
      </c>
      <c r="K3762">
        <v>0</v>
      </c>
      <c r="L3762">
        <v>0</v>
      </c>
      <c r="M3762">
        <v>0</v>
      </c>
      <c r="N3762">
        <v>1</v>
      </c>
      <c r="O3762">
        <v>1</v>
      </c>
      <c r="P3762">
        <v>0</v>
      </c>
      <c r="Q3762">
        <v>0</v>
      </c>
    </row>
    <row r="3763" spans="1:17" x14ac:dyDescent="0.2">
      <c r="A3763" t="s">
        <v>21501</v>
      </c>
      <c r="B3763" t="s">
        <v>86</v>
      </c>
      <c r="C3763" t="s">
        <v>190</v>
      </c>
      <c r="D3763" t="s">
        <v>17748</v>
      </c>
      <c r="E3763" t="s">
        <v>83</v>
      </c>
      <c r="F3763" t="s">
        <v>17734</v>
      </c>
      <c r="G3763">
        <v>1</v>
      </c>
      <c r="H3763">
        <v>0</v>
      </c>
      <c r="I3763">
        <v>0</v>
      </c>
      <c r="J3763">
        <v>0</v>
      </c>
      <c r="K3763">
        <v>0</v>
      </c>
      <c r="L3763">
        <v>0</v>
      </c>
      <c r="M3763">
        <v>0</v>
      </c>
      <c r="N3763">
        <v>0</v>
      </c>
      <c r="O3763">
        <v>0</v>
      </c>
      <c r="P3763">
        <v>0</v>
      </c>
      <c r="Q3763">
        <v>0</v>
      </c>
    </row>
    <row r="3764" spans="1:17" x14ac:dyDescent="0.2">
      <c r="A3764" t="s">
        <v>21502</v>
      </c>
      <c r="B3764" t="s">
        <v>86</v>
      </c>
      <c r="C3764" t="s">
        <v>190</v>
      </c>
      <c r="D3764" t="s">
        <v>17748</v>
      </c>
      <c r="E3764" t="s">
        <v>81</v>
      </c>
      <c r="F3764" t="s">
        <v>17749</v>
      </c>
      <c r="G3764">
        <v>0</v>
      </c>
      <c r="H3764">
        <v>0</v>
      </c>
      <c r="I3764">
        <v>0</v>
      </c>
      <c r="J3764">
        <v>0</v>
      </c>
      <c r="K3764">
        <v>0</v>
      </c>
      <c r="L3764">
        <v>0</v>
      </c>
      <c r="M3764">
        <v>0</v>
      </c>
      <c r="N3764">
        <v>3</v>
      </c>
      <c r="O3764">
        <v>3</v>
      </c>
      <c r="P3764">
        <v>0</v>
      </c>
      <c r="Q3764">
        <v>0</v>
      </c>
    </row>
    <row r="3765" spans="1:17" x14ac:dyDescent="0.2">
      <c r="A3765" t="s">
        <v>21503</v>
      </c>
      <c r="B3765" t="s">
        <v>86</v>
      </c>
      <c r="C3765" t="s">
        <v>190</v>
      </c>
      <c r="D3765" t="s">
        <v>17748</v>
      </c>
      <c r="E3765" t="s">
        <v>81</v>
      </c>
      <c r="F3765" t="s">
        <v>17734</v>
      </c>
      <c r="G3765">
        <v>3</v>
      </c>
      <c r="H3765">
        <v>0</v>
      </c>
      <c r="I3765">
        <v>0</v>
      </c>
      <c r="J3765">
        <v>0</v>
      </c>
      <c r="K3765">
        <v>0</v>
      </c>
      <c r="L3765">
        <v>0</v>
      </c>
      <c r="M3765">
        <v>0</v>
      </c>
      <c r="N3765">
        <v>0</v>
      </c>
      <c r="O3765">
        <v>0</v>
      </c>
      <c r="P3765">
        <v>0</v>
      </c>
      <c r="Q3765">
        <v>0</v>
      </c>
    </row>
    <row r="3766" spans="1:17" x14ac:dyDescent="0.2">
      <c r="A3766" t="s">
        <v>21504</v>
      </c>
      <c r="B3766" t="s">
        <v>86</v>
      </c>
      <c r="C3766" t="s">
        <v>190</v>
      </c>
      <c r="D3766" t="s">
        <v>17754</v>
      </c>
      <c r="E3766" t="s">
        <v>83</v>
      </c>
      <c r="F3766" t="s">
        <v>17734</v>
      </c>
      <c r="G3766">
        <v>2</v>
      </c>
      <c r="H3766">
        <v>0</v>
      </c>
      <c r="I3766">
        <v>0</v>
      </c>
      <c r="J3766">
        <v>0</v>
      </c>
      <c r="K3766">
        <v>0</v>
      </c>
      <c r="L3766">
        <v>0</v>
      </c>
      <c r="M3766">
        <v>0</v>
      </c>
      <c r="N3766">
        <v>0</v>
      </c>
      <c r="O3766">
        <v>0</v>
      </c>
      <c r="P3766">
        <v>0</v>
      </c>
      <c r="Q3766">
        <v>0</v>
      </c>
    </row>
    <row r="3767" spans="1:17" x14ac:dyDescent="0.2">
      <c r="A3767" t="s">
        <v>21505</v>
      </c>
      <c r="B3767" t="s">
        <v>86</v>
      </c>
      <c r="C3767" t="s">
        <v>190</v>
      </c>
      <c r="D3767" t="s">
        <v>17754</v>
      </c>
      <c r="E3767" t="s">
        <v>81</v>
      </c>
      <c r="F3767" t="s">
        <v>17734</v>
      </c>
      <c r="G3767">
        <v>2</v>
      </c>
      <c r="H3767">
        <v>0</v>
      </c>
      <c r="I3767">
        <v>0</v>
      </c>
      <c r="J3767">
        <v>0</v>
      </c>
      <c r="K3767">
        <v>0</v>
      </c>
      <c r="L3767">
        <v>0</v>
      </c>
      <c r="M3767">
        <v>0</v>
      </c>
      <c r="N3767">
        <v>0</v>
      </c>
      <c r="O3767">
        <v>0</v>
      </c>
      <c r="P3767">
        <v>0</v>
      </c>
      <c r="Q3767">
        <v>0</v>
      </c>
    </row>
    <row r="3768" spans="1:17" x14ac:dyDescent="0.2">
      <c r="A3768" t="s">
        <v>21506</v>
      </c>
      <c r="B3768" t="s">
        <v>86</v>
      </c>
      <c r="C3768" t="s">
        <v>191</v>
      </c>
      <c r="D3768" t="s">
        <v>17736</v>
      </c>
      <c r="E3768" t="s">
        <v>83</v>
      </c>
      <c r="F3768" t="s">
        <v>4929</v>
      </c>
      <c r="G3768">
        <v>0</v>
      </c>
      <c r="H3768">
        <v>8</v>
      </c>
      <c r="I3768">
        <v>0</v>
      </c>
      <c r="J3768">
        <v>7</v>
      </c>
      <c r="K3768">
        <v>1</v>
      </c>
      <c r="L3768">
        <v>0</v>
      </c>
      <c r="M3768">
        <v>0</v>
      </c>
      <c r="N3768">
        <v>0</v>
      </c>
      <c r="O3768">
        <v>0</v>
      </c>
      <c r="P3768">
        <v>0</v>
      </c>
      <c r="Q3768">
        <v>0</v>
      </c>
    </row>
    <row r="3769" spans="1:17" x14ac:dyDescent="0.2">
      <c r="A3769" t="s">
        <v>21507</v>
      </c>
      <c r="B3769" t="s">
        <v>86</v>
      </c>
      <c r="C3769" t="s">
        <v>191</v>
      </c>
      <c r="D3769" t="s">
        <v>17736</v>
      </c>
      <c r="E3769" t="s">
        <v>83</v>
      </c>
      <c r="F3769" t="s">
        <v>4931</v>
      </c>
      <c r="G3769">
        <v>0</v>
      </c>
      <c r="H3769">
        <v>8</v>
      </c>
      <c r="I3769">
        <v>0</v>
      </c>
      <c r="J3769">
        <v>7</v>
      </c>
      <c r="K3769">
        <v>1</v>
      </c>
      <c r="L3769">
        <v>0</v>
      </c>
      <c r="M3769">
        <v>0</v>
      </c>
      <c r="N3769">
        <v>0</v>
      </c>
      <c r="O3769">
        <v>0</v>
      </c>
      <c r="P3769">
        <v>0</v>
      </c>
      <c r="Q3769">
        <v>0</v>
      </c>
    </row>
    <row r="3770" spans="1:17" x14ac:dyDescent="0.2">
      <c r="A3770" t="s">
        <v>21508</v>
      </c>
      <c r="B3770" t="s">
        <v>86</v>
      </c>
      <c r="C3770" t="s">
        <v>191</v>
      </c>
      <c r="D3770" t="s">
        <v>17736</v>
      </c>
      <c r="E3770" t="s">
        <v>83</v>
      </c>
      <c r="F3770" t="s">
        <v>4933</v>
      </c>
      <c r="G3770">
        <v>0</v>
      </c>
      <c r="H3770">
        <v>0</v>
      </c>
      <c r="I3770">
        <v>0</v>
      </c>
      <c r="J3770">
        <v>0</v>
      </c>
      <c r="K3770">
        <v>0</v>
      </c>
      <c r="L3770">
        <v>0</v>
      </c>
      <c r="M3770">
        <v>8</v>
      </c>
      <c r="N3770">
        <v>0</v>
      </c>
      <c r="O3770">
        <v>0</v>
      </c>
      <c r="P3770">
        <v>0</v>
      </c>
      <c r="Q3770">
        <v>0</v>
      </c>
    </row>
    <row r="3771" spans="1:17" x14ac:dyDescent="0.2">
      <c r="A3771" t="s">
        <v>21509</v>
      </c>
      <c r="B3771" t="s">
        <v>86</v>
      </c>
      <c r="C3771" t="s">
        <v>250</v>
      </c>
      <c r="D3771" t="s">
        <v>17736</v>
      </c>
      <c r="E3771" t="s">
        <v>83</v>
      </c>
      <c r="F3771" t="s">
        <v>4937</v>
      </c>
      <c r="G3771">
        <v>0</v>
      </c>
      <c r="H3771">
        <v>3</v>
      </c>
      <c r="I3771">
        <v>0</v>
      </c>
      <c r="J3771">
        <v>1</v>
      </c>
      <c r="K3771">
        <v>0</v>
      </c>
      <c r="L3771">
        <v>2</v>
      </c>
      <c r="M3771">
        <v>0</v>
      </c>
      <c r="N3771">
        <v>0</v>
      </c>
      <c r="O3771">
        <v>0</v>
      </c>
      <c r="P3771">
        <v>0</v>
      </c>
      <c r="Q3771">
        <v>0</v>
      </c>
    </row>
    <row r="3772" spans="1:17" x14ac:dyDescent="0.2">
      <c r="A3772" t="s">
        <v>21510</v>
      </c>
      <c r="B3772" t="s">
        <v>86</v>
      </c>
      <c r="C3772" t="s">
        <v>250</v>
      </c>
      <c r="D3772" t="s">
        <v>17736</v>
      </c>
      <c r="E3772" t="s">
        <v>83</v>
      </c>
      <c r="F3772" t="s">
        <v>4939</v>
      </c>
      <c r="G3772">
        <v>0</v>
      </c>
      <c r="H3772">
        <v>0</v>
      </c>
      <c r="I3772">
        <v>0</v>
      </c>
      <c r="J3772">
        <v>0</v>
      </c>
      <c r="K3772">
        <v>0</v>
      </c>
      <c r="L3772">
        <v>0</v>
      </c>
      <c r="M3772">
        <v>3</v>
      </c>
      <c r="N3772">
        <v>0</v>
      </c>
      <c r="O3772">
        <v>0</v>
      </c>
      <c r="P3772">
        <v>0</v>
      </c>
      <c r="Q3772">
        <v>0</v>
      </c>
    </row>
    <row r="3773" spans="1:17" x14ac:dyDescent="0.2">
      <c r="A3773" t="s">
        <v>21511</v>
      </c>
      <c r="B3773" t="s">
        <v>86</v>
      </c>
      <c r="C3773" t="s">
        <v>250</v>
      </c>
      <c r="D3773" t="s">
        <v>17736</v>
      </c>
      <c r="E3773" t="s">
        <v>83</v>
      </c>
      <c r="F3773" t="s">
        <v>4941</v>
      </c>
      <c r="G3773">
        <v>0</v>
      </c>
      <c r="H3773">
        <v>3</v>
      </c>
      <c r="I3773">
        <v>0</v>
      </c>
      <c r="J3773">
        <v>1</v>
      </c>
      <c r="K3773">
        <v>0</v>
      </c>
      <c r="L3773">
        <v>2</v>
      </c>
      <c r="M3773">
        <v>0</v>
      </c>
      <c r="N3773">
        <v>0</v>
      </c>
      <c r="O3773">
        <v>0</v>
      </c>
      <c r="P3773">
        <v>0</v>
      </c>
      <c r="Q3773">
        <v>0</v>
      </c>
    </row>
    <row r="3774" spans="1:17" x14ac:dyDescent="0.2">
      <c r="A3774" t="s">
        <v>21512</v>
      </c>
      <c r="B3774" t="s">
        <v>86</v>
      </c>
      <c r="C3774" t="s">
        <v>250</v>
      </c>
      <c r="D3774" t="s">
        <v>17736</v>
      </c>
      <c r="E3774" t="s">
        <v>83</v>
      </c>
      <c r="F3774" t="s">
        <v>4943</v>
      </c>
      <c r="G3774">
        <v>0</v>
      </c>
      <c r="H3774">
        <v>0</v>
      </c>
      <c r="I3774">
        <v>0</v>
      </c>
      <c r="J3774">
        <v>0</v>
      </c>
      <c r="K3774">
        <v>0</v>
      </c>
      <c r="L3774">
        <v>0</v>
      </c>
      <c r="M3774">
        <v>3</v>
      </c>
      <c r="N3774">
        <v>0</v>
      </c>
      <c r="O3774">
        <v>0</v>
      </c>
      <c r="P3774">
        <v>0</v>
      </c>
      <c r="Q3774">
        <v>0</v>
      </c>
    </row>
    <row r="3775" spans="1:17" x14ac:dyDescent="0.2">
      <c r="A3775" t="s">
        <v>21513</v>
      </c>
      <c r="B3775" t="s">
        <v>86</v>
      </c>
      <c r="C3775" t="s">
        <v>250</v>
      </c>
      <c r="D3775" t="s">
        <v>17736</v>
      </c>
      <c r="E3775" t="s">
        <v>83</v>
      </c>
      <c r="F3775" t="s">
        <v>4925</v>
      </c>
      <c r="G3775">
        <v>0</v>
      </c>
      <c r="H3775">
        <v>0</v>
      </c>
      <c r="I3775">
        <v>0</v>
      </c>
      <c r="J3775">
        <v>0</v>
      </c>
      <c r="K3775">
        <v>0</v>
      </c>
      <c r="L3775">
        <v>0</v>
      </c>
      <c r="M3775">
        <v>0</v>
      </c>
      <c r="N3775">
        <v>1</v>
      </c>
      <c r="O3775">
        <v>0</v>
      </c>
      <c r="P3775">
        <v>1</v>
      </c>
      <c r="Q3775">
        <v>0</v>
      </c>
    </row>
    <row r="3776" spans="1:17" x14ac:dyDescent="0.2">
      <c r="A3776" t="s">
        <v>21514</v>
      </c>
      <c r="B3776" t="s">
        <v>86</v>
      </c>
      <c r="C3776" t="s">
        <v>250</v>
      </c>
      <c r="D3776" t="s">
        <v>17736</v>
      </c>
      <c r="E3776" t="s">
        <v>83</v>
      </c>
      <c r="F3776" t="s">
        <v>4927</v>
      </c>
      <c r="G3776">
        <v>0</v>
      </c>
      <c r="H3776">
        <v>0</v>
      </c>
      <c r="I3776">
        <v>0</v>
      </c>
      <c r="J3776">
        <v>0</v>
      </c>
      <c r="K3776">
        <v>0</v>
      </c>
      <c r="L3776">
        <v>0</v>
      </c>
      <c r="M3776">
        <v>0</v>
      </c>
      <c r="N3776">
        <v>1</v>
      </c>
      <c r="O3776">
        <v>0</v>
      </c>
      <c r="P3776">
        <v>1</v>
      </c>
      <c r="Q3776">
        <v>0</v>
      </c>
    </row>
    <row r="3777" spans="1:17" x14ac:dyDescent="0.2">
      <c r="A3777" t="s">
        <v>21515</v>
      </c>
      <c r="B3777" t="s">
        <v>86</v>
      </c>
      <c r="C3777" t="s">
        <v>250</v>
      </c>
      <c r="D3777" t="s">
        <v>17736</v>
      </c>
      <c r="E3777" t="s">
        <v>83</v>
      </c>
      <c r="F3777" t="s">
        <v>17734</v>
      </c>
      <c r="G3777">
        <v>3</v>
      </c>
      <c r="H3777">
        <v>0</v>
      </c>
      <c r="I3777">
        <v>0</v>
      </c>
      <c r="J3777">
        <v>0</v>
      </c>
      <c r="K3777">
        <v>0</v>
      </c>
      <c r="L3777">
        <v>0</v>
      </c>
      <c r="M3777">
        <v>0</v>
      </c>
      <c r="N3777">
        <v>0</v>
      </c>
      <c r="O3777">
        <v>0</v>
      </c>
      <c r="P3777">
        <v>0</v>
      </c>
      <c r="Q3777">
        <v>0</v>
      </c>
    </row>
    <row r="3778" spans="1:17" x14ac:dyDescent="0.2">
      <c r="A3778" t="s">
        <v>21516</v>
      </c>
      <c r="B3778" t="s">
        <v>86</v>
      </c>
      <c r="C3778" t="s">
        <v>250</v>
      </c>
      <c r="D3778" t="s">
        <v>17736</v>
      </c>
      <c r="E3778" t="s">
        <v>81</v>
      </c>
      <c r="F3778" t="s">
        <v>4929</v>
      </c>
      <c r="G3778">
        <v>0</v>
      </c>
      <c r="H3778">
        <v>15</v>
      </c>
      <c r="I3778">
        <v>5</v>
      </c>
      <c r="J3778">
        <v>10</v>
      </c>
      <c r="K3778">
        <v>0</v>
      </c>
      <c r="L3778">
        <v>0</v>
      </c>
      <c r="M3778">
        <v>0</v>
      </c>
      <c r="N3778">
        <v>0</v>
      </c>
      <c r="O3778">
        <v>0</v>
      </c>
      <c r="P3778">
        <v>0</v>
      </c>
      <c r="Q3778">
        <v>0</v>
      </c>
    </row>
    <row r="3779" spans="1:17" x14ac:dyDescent="0.2">
      <c r="A3779" t="s">
        <v>21517</v>
      </c>
      <c r="B3779" t="s">
        <v>86</v>
      </c>
      <c r="C3779" t="s">
        <v>250</v>
      </c>
      <c r="D3779" t="s">
        <v>17736</v>
      </c>
      <c r="E3779" t="s">
        <v>81</v>
      </c>
      <c r="F3779" t="s">
        <v>4931</v>
      </c>
      <c r="G3779">
        <v>0</v>
      </c>
      <c r="H3779">
        <v>15</v>
      </c>
      <c r="I3779">
        <v>5</v>
      </c>
      <c r="J3779">
        <v>10</v>
      </c>
      <c r="K3779">
        <v>0</v>
      </c>
      <c r="L3779">
        <v>0</v>
      </c>
      <c r="M3779">
        <v>0</v>
      </c>
      <c r="N3779">
        <v>0</v>
      </c>
      <c r="O3779">
        <v>0</v>
      </c>
      <c r="P3779">
        <v>0</v>
      </c>
      <c r="Q3779">
        <v>0</v>
      </c>
    </row>
    <row r="3780" spans="1:17" x14ac:dyDescent="0.2">
      <c r="A3780" t="s">
        <v>21518</v>
      </c>
      <c r="B3780" t="s">
        <v>86</v>
      </c>
      <c r="C3780" t="s">
        <v>250</v>
      </c>
      <c r="D3780" t="s">
        <v>17736</v>
      </c>
      <c r="E3780" t="s">
        <v>81</v>
      </c>
      <c r="F3780" t="s">
        <v>4933</v>
      </c>
      <c r="G3780">
        <v>0</v>
      </c>
      <c r="H3780">
        <v>0</v>
      </c>
      <c r="I3780">
        <v>0</v>
      </c>
      <c r="J3780">
        <v>0</v>
      </c>
      <c r="K3780">
        <v>0</v>
      </c>
      <c r="L3780">
        <v>0</v>
      </c>
      <c r="M3780">
        <v>15</v>
      </c>
      <c r="N3780">
        <v>0</v>
      </c>
      <c r="O3780">
        <v>0</v>
      </c>
      <c r="P3780">
        <v>0</v>
      </c>
      <c r="Q3780">
        <v>0</v>
      </c>
    </row>
    <row r="3781" spans="1:17" x14ac:dyDescent="0.2">
      <c r="A3781" t="s">
        <v>21519</v>
      </c>
      <c r="B3781" t="s">
        <v>86</v>
      </c>
      <c r="C3781" t="s">
        <v>250</v>
      </c>
      <c r="D3781" t="s">
        <v>17736</v>
      </c>
      <c r="E3781" t="s">
        <v>81</v>
      </c>
      <c r="F3781" t="s">
        <v>4935</v>
      </c>
      <c r="G3781">
        <v>0</v>
      </c>
      <c r="H3781">
        <v>15</v>
      </c>
      <c r="I3781">
        <v>5</v>
      </c>
      <c r="J3781">
        <v>10</v>
      </c>
      <c r="K3781">
        <v>0</v>
      </c>
      <c r="L3781">
        <v>0</v>
      </c>
      <c r="M3781">
        <v>0</v>
      </c>
      <c r="N3781">
        <v>0</v>
      </c>
      <c r="O3781">
        <v>0</v>
      </c>
      <c r="P3781">
        <v>0</v>
      </c>
      <c r="Q3781">
        <v>0</v>
      </c>
    </row>
    <row r="3782" spans="1:17" x14ac:dyDescent="0.2">
      <c r="A3782" t="s">
        <v>21520</v>
      </c>
      <c r="B3782" t="s">
        <v>86</v>
      </c>
      <c r="C3782" t="s">
        <v>250</v>
      </c>
      <c r="D3782" t="s">
        <v>17736</v>
      </c>
      <c r="E3782" t="s">
        <v>81</v>
      </c>
      <c r="F3782" t="s">
        <v>4937</v>
      </c>
      <c r="G3782">
        <v>0</v>
      </c>
      <c r="H3782">
        <v>15</v>
      </c>
      <c r="I3782">
        <v>5</v>
      </c>
      <c r="J3782">
        <v>10</v>
      </c>
      <c r="K3782">
        <v>0</v>
      </c>
      <c r="L3782">
        <v>0</v>
      </c>
      <c r="M3782">
        <v>0</v>
      </c>
      <c r="N3782">
        <v>0</v>
      </c>
      <c r="O3782">
        <v>0</v>
      </c>
      <c r="P3782">
        <v>0</v>
      </c>
      <c r="Q3782">
        <v>0</v>
      </c>
    </row>
    <row r="3783" spans="1:17" x14ac:dyDescent="0.2">
      <c r="A3783" t="s">
        <v>21521</v>
      </c>
      <c r="B3783" t="s">
        <v>86</v>
      </c>
      <c r="C3783" t="s">
        <v>250</v>
      </c>
      <c r="D3783" t="s">
        <v>17736</v>
      </c>
      <c r="E3783" t="s">
        <v>81</v>
      </c>
      <c r="F3783" t="s">
        <v>4939</v>
      </c>
      <c r="G3783">
        <v>0</v>
      </c>
      <c r="H3783">
        <v>0</v>
      </c>
      <c r="I3783">
        <v>0</v>
      </c>
      <c r="J3783">
        <v>0</v>
      </c>
      <c r="K3783">
        <v>0</v>
      </c>
      <c r="L3783">
        <v>0</v>
      </c>
      <c r="M3783">
        <v>15</v>
      </c>
      <c r="N3783">
        <v>0</v>
      </c>
      <c r="O3783">
        <v>0</v>
      </c>
      <c r="P3783">
        <v>0</v>
      </c>
      <c r="Q3783">
        <v>0</v>
      </c>
    </row>
    <row r="3784" spans="1:17" x14ac:dyDescent="0.2">
      <c r="A3784" t="s">
        <v>21522</v>
      </c>
      <c r="B3784" t="s">
        <v>86</v>
      </c>
      <c r="C3784" t="s">
        <v>250</v>
      </c>
      <c r="D3784" t="s">
        <v>17736</v>
      </c>
      <c r="E3784" t="s">
        <v>81</v>
      </c>
      <c r="F3784" t="s">
        <v>4941</v>
      </c>
      <c r="G3784">
        <v>0</v>
      </c>
      <c r="H3784">
        <v>15</v>
      </c>
      <c r="I3784">
        <v>5</v>
      </c>
      <c r="J3784">
        <v>10</v>
      </c>
      <c r="K3784">
        <v>0</v>
      </c>
      <c r="L3784">
        <v>0</v>
      </c>
      <c r="M3784">
        <v>0</v>
      </c>
      <c r="N3784">
        <v>0</v>
      </c>
      <c r="O3784">
        <v>0</v>
      </c>
      <c r="P3784">
        <v>0</v>
      </c>
      <c r="Q3784">
        <v>0</v>
      </c>
    </row>
    <row r="3785" spans="1:17" x14ac:dyDescent="0.2">
      <c r="A3785" t="s">
        <v>21523</v>
      </c>
      <c r="B3785" t="s">
        <v>86</v>
      </c>
      <c r="C3785" t="s">
        <v>250</v>
      </c>
      <c r="D3785" t="s">
        <v>17736</v>
      </c>
      <c r="E3785" t="s">
        <v>81</v>
      </c>
      <c r="F3785" t="s">
        <v>4943</v>
      </c>
      <c r="G3785">
        <v>0</v>
      </c>
      <c r="H3785">
        <v>0</v>
      </c>
      <c r="I3785">
        <v>0</v>
      </c>
      <c r="J3785">
        <v>0</v>
      </c>
      <c r="K3785">
        <v>0</v>
      </c>
      <c r="L3785">
        <v>0</v>
      </c>
      <c r="M3785">
        <v>15</v>
      </c>
      <c r="N3785">
        <v>0</v>
      </c>
      <c r="O3785">
        <v>0</v>
      </c>
      <c r="P3785">
        <v>0</v>
      </c>
      <c r="Q3785">
        <v>0</v>
      </c>
    </row>
    <row r="3786" spans="1:17" x14ac:dyDescent="0.2">
      <c r="A3786" t="s">
        <v>21524</v>
      </c>
      <c r="B3786" t="s">
        <v>86</v>
      </c>
      <c r="C3786" t="s">
        <v>250</v>
      </c>
      <c r="D3786" t="s">
        <v>17736</v>
      </c>
      <c r="E3786" t="s">
        <v>81</v>
      </c>
      <c r="F3786" t="s">
        <v>4925</v>
      </c>
      <c r="G3786">
        <v>0</v>
      </c>
      <c r="H3786">
        <v>0</v>
      </c>
      <c r="I3786">
        <v>0</v>
      </c>
      <c r="J3786">
        <v>0</v>
      </c>
      <c r="K3786">
        <v>0</v>
      </c>
      <c r="L3786">
        <v>0</v>
      </c>
      <c r="M3786">
        <v>0</v>
      </c>
      <c r="N3786">
        <v>12</v>
      </c>
      <c r="O3786">
        <v>12</v>
      </c>
      <c r="P3786">
        <v>0</v>
      </c>
      <c r="Q3786">
        <v>0</v>
      </c>
    </row>
    <row r="3787" spans="1:17" x14ac:dyDescent="0.2">
      <c r="A3787" t="s">
        <v>21525</v>
      </c>
      <c r="B3787" t="s">
        <v>86</v>
      </c>
      <c r="C3787" t="s">
        <v>250</v>
      </c>
      <c r="D3787" t="s">
        <v>17736</v>
      </c>
      <c r="E3787" t="s">
        <v>81</v>
      </c>
      <c r="F3787" t="s">
        <v>4927</v>
      </c>
      <c r="G3787">
        <v>0</v>
      </c>
      <c r="H3787">
        <v>0</v>
      </c>
      <c r="I3787">
        <v>0</v>
      </c>
      <c r="J3787">
        <v>0</v>
      </c>
      <c r="K3787">
        <v>0</v>
      </c>
      <c r="L3787">
        <v>0</v>
      </c>
      <c r="M3787">
        <v>0</v>
      </c>
      <c r="N3787">
        <v>10</v>
      </c>
      <c r="O3787">
        <v>10</v>
      </c>
      <c r="P3787">
        <v>0</v>
      </c>
      <c r="Q3787">
        <v>0</v>
      </c>
    </row>
    <row r="3788" spans="1:17" x14ac:dyDescent="0.2">
      <c r="A3788" t="s">
        <v>21526</v>
      </c>
      <c r="B3788" t="s">
        <v>86</v>
      </c>
      <c r="C3788" t="s">
        <v>250</v>
      </c>
      <c r="D3788" t="s">
        <v>17736</v>
      </c>
      <c r="E3788" t="s">
        <v>81</v>
      </c>
      <c r="F3788" t="s">
        <v>17734</v>
      </c>
      <c r="G3788">
        <v>15</v>
      </c>
      <c r="H3788">
        <v>0</v>
      </c>
      <c r="I3788">
        <v>0</v>
      </c>
      <c r="J3788">
        <v>0</v>
      </c>
      <c r="K3788">
        <v>0</v>
      </c>
      <c r="L3788">
        <v>0</v>
      </c>
      <c r="M3788">
        <v>0</v>
      </c>
      <c r="N3788">
        <v>0</v>
      </c>
      <c r="O3788">
        <v>0</v>
      </c>
      <c r="P3788">
        <v>0</v>
      </c>
      <c r="Q3788">
        <v>0</v>
      </c>
    </row>
    <row r="3789" spans="1:17" x14ac:dyDescent="0.2">
      <c r="A3789" t="s">
        <v>21527</v>
      </c>
      <c r="B3789" t="s">
        <v>86</v>
      </c>
      <c r="C3789" t="s">
        <v>250</v>
      </c>
      <c r="D3789" t="s">
        <v>17748</v>
      </c>
      <c r="E3789" t="s">
        <v>83</v>
      </c>
      <c r="F3789" t="s">
        <v>17749</v>
      </c>
      <c r="G3789">
        <v>0</v>
      </c>
      <c r="H3789">
        <v>0</v>
      </c>
      <c r="I3789">
        <v>0</v>
      </c>
      <c r="J3789">
        <v>0</v>
      </c>
      <c r="K3789">
        <v>0</v>
      </c>
      <c r="L3789">
        <v>0</v>
      </c>
      <c r="M3789">
        <v>0</v>
      </c>
      <c r="N3789">
        <v>3</v>
      </c>
      <c r="O3789">
        <v>2</v>
      </c>
      <c r="P3789">
        <v>1</v>
      </c>
      <c r="Q3789">
        <v>0</v>
      </c>
    </row>
    <row r="3790" spans="1:17" x14ac:dyDescent="0.2">
      <c r="A3790" t="s">
        <v>21528</v>
      </c>
      <c r="B3790" t="s">
        <v>86</v>
      </c>
      <c r="C3790" t="s">
        <v>250</v>
      </c>
      <c r="D3790" t="s">
        <v>17748</v>
      </c>
      <c r="E3790" t="s">
        <v>83</v>
      </c>
      <c r="F3790" t="s">
        <v>17734</v>
      </c>
      <c r="G3790">
        <v>3</v>
      </c>
      <c r="H3790">
        <v>0</v>
      </c>
      <c r="I3790">
        <v>0</v>
      </c>
      <c r="J3790">
        <v>0</v>
      </c>
      <c r="K3790">
        <v>0</v>
      </c>
      <c r="L3790">
        <v>0</v>
      </c>
      <c r="M3790">
        <v>0</v>
      </c>
      <c r="N3790">
        <v>0</v>
      </c>
      <c r="O3790">
        <v>0</v>
      </c>
      <c r="P3790">
        <v>0</v>
      </c>
      <c r="Q3790">
        <v>0</v>
      </c>
    </row>
    <row r="3791" spans="1:17" x14ac:dyDescent="0.2">
      <c r="A3791" t="s">
        <v>21529</v>
      </c>
      <c r="B3791" t="s">
        <v>86</v>
      </c>
      <c r="C3791" t="s">
        <v>250</v>
      </c>
      <c r="D3791" t="s">
        <v>17748</v>
      </c>
      <c r="E3791" t="s">
        <v>81</v>
      </c>
      <c r="F3791" t="s">
        <v>17749</v>
      </c>
      <c r="G3791">
        <v>0</v>
      </c>
      <c r="H3791">
        <v>0</v>
      </c>
      <c r="I3791">
        <v>0</v>
      </c>
      <c r="J3791">
        <v>0</v>
      </c>
      <c r="K3791">
        <v>0</v>
      </c>
      <c r="L3791">
        <v>0</v>
      </c>
      <c r="M3791">
        <v>0</v>
      </c>
      <c r="N3791">
        <v>2</v>
      </c>
      <c r="O3791">
        <v>2</v>
      </c>
      <c r="P3791">
        <v>0</v>
      </c>
      <c r="Q3791">
        <v>0</v>
      </c>
    </row>
    <row r="3792" spans="1:17" x14ac:dyDescent="0.2">
      <c r="A3792" t="s">
        <v>21530</v>
      </c>
      <c r="B3792" t="s">
        <v>86</v>
      </c>
      <c r="C3792" t="s">
        <v>250</v>
      </c>
      <c r="D3792" t="s">
        <v>17748</v>
      </c>
      <c r="E3792" t="s">
        <v>81</v>
      </c>
      <c r="F3792" t="s">
        <v>17734</v>
      </c>
      <c r="G3792">
        <v>2</v>
      </c>
      <c r="H3792">
        <v>0</v>
      </c>
      <c r="I3792">
        <v>0</v>
      </c>
      <c r="J3792">
        <v>0</v>
      </c>
      <c r="K3792">
        <v>0</v>
      </c>
      <c r="L3792">
        <v>0</v>
      </c>
      <c r="M3792">
        <v>0</v>
      </c>
      <c r="N3792">
        <v>0</v>
      </c>
      <c r="O3792">
        <v>0</v>
      </c>
      <c r="P3792">
        <v>0</v>
      </c>
      <c r="Q3792">
        <v>0</v>
      </c>
    </row>
    <row r="3793" spans="1:17" x14ac:dyDescent="0.2">
      <c r="A3793" t="s">
        <v>21531</v>
      </c>
      <c r="B3793" t="s">
        <v>86</v>
      </c>
      <c r="C3793" t="s">
        <v>250</v>
      </c>
      <c r="D3793" t="s">
        <v>17754</v>
      </c>
      <c r="E3793" t="s">
        <v>83</v>
      </c>
      <c r="F3793" t="s">
        <v>17734</v>
      </c>
      <c r="G3793">
        <v>1</v>
      </c>
      <c r="H3793">
        <v>0</v>
      </c>
      <c r="I3793">
        <v>0</v>
      </c>
      <c r="J3793">
        <v>0</v>
      </c>
      <c r="K3793">
        <v>0</v>
      </c>
      <c r="L3793">
        <v>0</v>
      </c>
      <c r="M3793">
        <v>0</v>
      </c>
      <c r="N3793">
        <v>0</v>
      </c>
      <c r="O3793">
        <v>0</v>
      </c>
      <c r="P3793">
        <v>0</v>
      </c>
      <c r="Q3793">
        <v>0</v>
      </c>
    </row>
    <row r="3794" spans="1:17" x14ac:dyDescent="0.2">
      <c r="A3794" t="s">
        <v>21532</v>
      </c>
      <c r="B3794" t="s">
        <v>86</v>
      </c>
      <c r="C3794" t="s">
        <v>250</v>
      </c>
      <c r="D3794" t="s">
        <v>17754</v>
      </c>
      <c r="E3794" t="s">
        <v>81</v>
      </c>
      <c r="F3794" t="s">
        <v>17734</v>
      </c>
      <c r="G3794">
        <v>1</v>
      </c>
      <c r="H3794">
        <v>0</v>
      </c>
      <c r="I3794">
        <v>0</v>
      </c>
      <c r="J3794">
        <v>0</v>
      </c>
      <c r="K3794">
        <v>0</v>
      </c>
      <c r="L3794">
        <v>0</v>
      </c>
      <c r="M3794">
        <v>0</v>
      </c>
      <c r="N3794">
        <v>0</v>
      </c>
      <c r="O3794">
        <v>0</v>
      </c>
      <c r="P3794">
        <v>0</v>
      </c>
      <c r="Q3794">
        <v>0</v>
      </c>
    </row>
    <row r="3795" spans="1:17" x14ac:dyDescent="0.2">
      <c r="A3795" t="s">
        <v>21533</v>
      </c>
      <c r="B3795" t="s">
        <v>86</v>
      </c>
      <c r="C3795" t="s">
        <v>251</v>
      </c>
      <c r="D3795" t="s">
        <v>17768</v>
      </c>
      <c r="E3795" t="s">
        <v>83</v>
      </c>
      <c r="F3795" t="s">
        <v>17734</v>
      </c>
      <c r="G3795">
        <v>1</v>
      </c>
      <c r="H3795">
        <v>0</v>
      </c>
      <c r="I3795">
        <v>0</v>
      </c>
      <c r="J3795">
        <v>0</v>
      </c>
      <c r="K3795">
        <v>0</v>
      </c>
      <c r="L3795">
        <v>0</v>
      </c>
      <c r="M3795">
        <v>0</v>
      </c>
      <c r="N3795">
        <v>0</v>
      </c>
      <c r="O3795">
        <v>0</v>
      </c>
      <c r="P3795">
        <v>0</v>
      </c>
      <c r="Q3795">
        <v>0</v>
      </c>
    </row>
    <row r="3796" spans="1:17" x14ac:dyDescent="0.2">
      <c r="A3796" t="s">
        <v>21534</v>
      </c>
      <c r="B3796" t="s">
        <v>86</v>
      </c>
      <c r="C3796" t="s">
        <v>251</v>
      </c>
      <c r="D3796" t="s">
        <v>17736</v>
      </c>
      <c r="E3796" t="s">
        <v>83</v>
      </c>
      <c r="F3796" t="s">
        <v>4929</v>
      </c>
      <c r="G3796">
        <v>0</v>
      </c>
      <c r="H3796">
        <v>10</v>
      </c>
      <c r="I3796">
        <v>1</v>
      </c>
      <c r="J3796">
        <v>9</v>
      </c>
      <c r="K3796">
        <v>0</v>
      </c>
      <c r="L3796">
        <v>0</v>
      </c>
      <c r="M3796">
        <v>0</v>
      </c>
      <c r="N3796">
        <v>0</v>
      </c>
      <c r="O3796">
        <v>0</v>
      </c>
      <c r="P3796">
        <v>0</v>
      </c>
      <c r="Q3796">
        <v>0</v>
      </c>
    </row>
    <row r="3797" spans="1:17" x14ac:dyDescent="0.2">
      <c r="A3797" t="s">
        <v>21535</v>
      </c>
      <c r="B3797" t="s">
        <v>86</v>
      </c>
      <c r="C3797" t="s">
        <v>251</v>
      </c>
      <c r="D3797" t="s">
        <v>17736</v>
      </c>
      <c r="E3797" t="s">
        <v>83</v>
      </c>
      <c r="F3797" t="s">
        <v>4931</v>
      </c>
      <c r="G3797">
        <v>0</v>
      </c>
      <c r="H3797">
        <v>10</v>
      </c>
      <c r="I3797">
        <v>1</v>
      </c>
      <c r="J3797">
        <v>9</v>
      </c>
      <c r="K3797">
        <v>0</v>
      </c>
      <c r="L3797">
        <v>0</v>
      </c>
      <c r="M3797">
        <v>0</v>
      </c>
      <c r="N3797">
        <v>0</v>
      </c>
      <c r="O3797">
        <v>0</v>
      </c>
      <c r="P3797">
        <v>0</v>
      </c>
      <c r="Q3797">
        <v>0</v>
      </c>
    </row>
    <row r="3798" spans="1:17" x14ac:dyDescent="0.2">
      <c r="A3798" t="s">
        <v>21536</v>
      </c>
      <c r="B3798" t="s">
        <v>86</v>
      </c>
      <c r="C3798" t="s">
        <v>251</v>
      </c>
      <c r="D3798" t="s">
        <v>17736</v>
      </c>
      <c r="E3798" t="s">
        <v>83</v>
      </c>
      <c r="F3798" t="s">
        <v>4933</v>
      </c>
      <c r="G3798">
        <v>0</v>
      </c>
      <c r="H3798">
        <v>0</v>
      </c>
      <c r="I3798">
        <v>0</v>
      </c>
      <c r="J3798">
        <v>0</v>
      </c>
      <c r="K3798">
        <v>0</v>
      </c>
      <c r="L3798">
        <v>0</v>
      </c>
      <c r="M3798">
        <v>10</v>
      </c>
      <c r="N3798">
        <v>0</v>
      </c>
      <c r="O3798">
        <v>0</v>
      </c>
      <c r="P3798">
        <v>0</v>
      </c>
      <c r="Q3798">
        <v>0</v>
      </c>
    </row>
    <row r="3799" spans="1:17" x14ac:dyDescent="0.2">
      <c r="A3799" t="s">
        <v>21537</v>
      </c>
      <c r="B3799" t="s">
        <v>86</v>
      </c>
      <c r="C3799" t="s">
        <v>251</v>
      </c>
      <c r="D3799" t="s">
        <v>17736</v>
      </c>
      <c r="E3799" t="s">
        <v>83</v>
      </c>
      <c r="F3799" t="s">
        <v>4935</v>
      </c>
      <c r="G3799">
        <v>0</v>
      </c>
      <c r="H3799">
        <v>10</v>
      </c>
      <c r="I3799">
        <v>1</v>
      </c>
      <c r="J3799">
        <v>9</v>
      </c>
      <c r="K3799">
        <v>0</v>
      </c>
      <c r="L3799">
        <v>0</v>
      </c>
      <c r="M3799">
        <v>0</v>
      </c>
      <c r="N3799">
        <v>0</v>
      </c>
      <c r="O3799">
        <v>0</v>
      </c>
      <c r="P3799">
        <v>0</v>
      </c>
      <c r="Q3799">
        <v>0</v>
      </c>
    </row>
    <row r="3800" spans="1:17" x14ac:dyDescent="0.2">
      <c r="A3800" t="s">
        <v>21538</v>
      </c>
      <c r="B3800" t="s">
        <v>86</v>
      </c>
      <c r="C3800" t="s">
        <v>251</v>
      </c>
      <c r="D3800" t="s">
        <v>17736</v>
      </c>
      <c r="E3800" t="s">
        <v>83</v>
      </c>
      <c r="F3800" t="s">
        <v>4937</v>
      </c>
      <c r="G3800">
        <v>0</v>
      </c>
      <c r="H3800">
        <v>10</v>
      </c>
      <c r="I3800">
        <v>1</v>
      </c>
      <c r="J3800">
        <v>9</v>
      </c>
      <c r="K3800">
        <v>0</v>
      </c>
      <c r="L3800">
        <v>0</v>
      </c>
      <c r="M3800">
        <v>0</v>
      </c>
      <c r="N3800">
        <v>0</v>
      </c>
      <c r="O3800">
        <v>0</v>
      </c>
      <c r="P3800">
        <v>0</v>
      </c>
      <c r="Q3800">
        <v>0</v>
      </c>
    </row>
    <row r="3801" spans="1:17" x14ac:dyDescent="0.2">
      <c r="A3801" t="s">
        <v>21539</v>
      </c>
      <c r="B3801" t="s">
        <v>89</v>
      </c>
      <c r="C3801" t="s">
        <v>142</v>
      </c>
      <c r="D3801" t="s">
        <v>17736</v>
      </c>
      <c r="E3801" t="s">
        <v>83</v>
      </c>
      <c r="F3801" t="s">
        <v>4929</v>
      </c>
      <c r="G3801">
        <v>0</v>
      </c>
      <c r="H3801">
        <v>17</v>
      </c>
      <c r="I3801">
        <v>1</v>
      </c>
      <c r="J3801">
        <v>12</v>
      </c>
      <c r="K3801">
        <v>2</v>
      </c>
      <c r="L3801">
        <v>2</v>
      </c>
      <c r="M3801">
        <v>0</v>
      </c>
      <c r="N3801">
        <v>0</v>
      </c>
      <c r="O3801">
        <v>0</v>
      </c>
      <c r="P3801">
        <v>0</v>
      </c>
      <c r="Q3801">
        <v>0</v>
      </c>
    </row>
    <row r="3802" spans="1:17" x14ac:dyDescent="0.2">
      <c r="A3802" t="s">
        <v>21540</v>
      </c>
      <c r="B3802" t="s">
        <v>89</v>
      </c>
      <c r="C3802" t="s">
        <v>142</v>
      </c>
      <c r="D3802" t="s">
        <v>17736</v>
      </c>
      <c r="E3802" t="s">
        <v>83</v>
      </c>
      <c r="F3802" t="s">
        <v>4931</v>
      </c>
      <c r="G3802">
        <v>0</v>
      </c>
      <c r="H3802">
        <v>17</v>
      </c>
      <c r="I3802">
        <v>1</v>
      </c>
      <c r="J3802">
        <v>12</v>
      </c>
      <c r="K3802">
        <v>2</v>
      </c>
      <c r="L3802">
        <v>2</v>
      </c>
      <c r="M3802">
        <v>0</v>
      </c>
      <c r="N3802">
        <v>0</v>
      </c>
      <c r="O3802">
        <v>0</v>
      </c>
      <c r="P3802">
        <v>0</v>
      </c>
      <c r="Q3802">
        <v>0</v>
      </c>
    </row>
    <row r="3803" spans="1:17" x14ac:dyDescent="0.2">
      <c r="A3803" t="s">
        <v>21541</v>
      </c>
      <c r="B3803" t="s">
        <v>89</v>
      </c>
      <c r="C3803" t="s">
        <v>142</v>
      </c>
      <c r="D3803" t="s">
        <v>17736</v>
      </c>
      <c r="E3803" t="s">
        <v>83</v>
      </c>
      <c r="F3803" t="s">
        <v>4933</v>
      </c>
      <c r="G3803">
        <v>0</v>
      </c>
      <c r="H3803">
        <v>0</v>
      </c>
      <c r="I3803">
        <v>0</v>
      </c>
      <c r="J3803">
        <v>0</v>
      </c>
      <c r="K3803">
        <v>0</v>
      </c>
      <c r="L3803">
        <v>0</v>
      </c>
      <c r="M3803">
        <v>17</v>
      </c>
      <c r="N3803">
        <v>0</v>
      </c>
      <c r="O3803">
        <v>0</v>
      </c>
      <c r="P3803">
        <v>0</v>
      </c>
      <c r="Q3803">
        <v>0</v>
      </c>
    </row>
    <row r="3804" spans="1:17" x14ac:dyDescent="0.2">
      <c r="A3804" t="s">
        <v>21542</v>
      </c>
      <c r="B3804" t="s">
        <v>89</v>
      </c>
      <c r="C3804" t="s">
        <v>142</v>
      </c>
      <c r="D3804" t="s">
        <v>17736</v>
      </c>
      <c r="E3804" t="s">
        <v>83</v>
      </c>
      <c r="F3804" t="s">
        <v>4935</v>
      </c>
      <c r="G3804">
        <v>0</v>
      </c>
      <c r="H3804">
        <v>17</v>
      </c>
      <c r="I3804">
        <v>1</v>
      </c>
      <c r="J3804">
        <v>12</v>
      </c>
      <c r="K3804">
        <v>2</v>
      </c>
      <c r="L3804">
        <v>2</v>
      </c>
      <c r="M3804">
        <v>0</v>
      </c>
      <c r="N3804">
        <v>0</v>
      </c>
      <c r="O3804">
        <v>0</v>
      </c>
      <c r="P3804">
        <v>0</v>
      </c>
      <c r="Q3804">
        <v>0</v>
      </c>
    </row>
    <row r="3805" spans="1:17" x14ac:dyDescent="0.2">
      <c r="A3805" t="s">
        <v>21543</v>
      </c>
      <c r="B3805" t="s">
        <v>89</v>
      </c>
      <c r="C3805" t="s">
        <v>142</v>
      </c>
      <c r="D3805" t="s">
        <v>17736</v>
      </c>
      <c r="E3805" t="s">
        <v>83</v>
      </c>
      <c r="F3805" t="s">
        <v>4937</v>
      </c>
      <c r="G3805">
        <v>0</v>
      </c>
      <c r="H3805">
        <v>17</v>
      </c>
      <c r="I3805">
        <v>1</v>
      </c>
      <c r="J3805">
        <v>12</v>
      </c>
      <c r="K3805">
        <v>2</v>
      </c>
      <c r="L3805">
        <v>2</v>
      </c>
      <c r="M3805">
        <v>0</v>
      </c>
      <c r="N3805">
        <v>0</v>
      </c>
      <c r="O3805">
        <v>0</v>
      </c>
      <c r="P3805">
        <v>0</v>
      </c>
      <c r="Q3805">
        <v>0</v>
      </c>
    </row>
    <row r="3806" spans="1:17" x14ac:dyDescent="0.2">
      <c r="A3806" t="s">
        <v>21544</v>
      </c>
      <c r="B3806" t="s">
        <v>89</v>
      </c>
      <c r="C3806" t="s">
        <v>142</v>
      </c>
      <c r="D3806" t="s">
        <v>17736</v>
      </c>
      <c r="E3806" t="s">
        <v>83</v>
      </c>
      <c r="F3806" t="s">
        <v>4939</v>
      </c>
      <c r="G3806">
        <v>0</v>
      </c>
      <c r="H3806">
        <v>0</v>
      </c>
      <c r="I3806">
        <v>0</v>
      </c>
      <c r="J3806">
        <v>0</v>
      </c>
      <c r="K3806">
        <v>0</v>
      </c>
      <c r="L3806">
        <v>0</v>
      </c>
      <c r="M3806">
        <v>17</v>
      </c>
      <c r="N3806">
        <v>0</v>
      </c>
      <c r="O3806">
        <v>0</v>
      </c>
      <c r="P3806">
        <v>0</v>
      </c>
      <c r="Q3806">
        <v>0</v>
      </c>
    </row>
    <row r="3807" spans="1:17" x14ac:dyDescent="0.2">
      <c r="A3807" t="s">
        <v>21545</v>
      </c>
      <c r="B3807" t="s">
        <v>89</v>
      </c>
      <c r="C3807" t="s">
        <v>142</v>
      </c>
      <c r="D3807" t="s">
        <v>17736</v>
      </c>
      <c r="E3807" t="s">
        <v>83</v>
      </c>
      <c r="F3807" t="s">
        <v>4941</v>
      </c>
      <c r="G3807">
        <v>0</v>
      </c>
      <c r="H3807">
        <v>17</v>
      </c>
      <c r="I3807">
        <v>1</v>
      </c>
      <c r="J3807">
        <v>12</v>
      </c>
      <c r="K3807">
        <v>2</v>
      </c>
      <c r="L3807">
        <v>2</v>
      </c>
      <c r="M3807">
        <v>0</v>
      </c>
      <c r="N3807">
        <v>0</v>
      </c>
      <c r="O3807">
        <v>0</v>
      </c>
      <c r="P3807">
        <v>0</v>
      </c>
      <c r="Q3807">
        <v>0</v>
      </c>
    </row>
    <row r="3808" spans="1:17" x14ac:dyDescent="0.2">
      <c r="A3808" t="s">
        <v>21546</v>
      </c>
      <c r="B3808" t="s">
        <v>89</v>
      </c>
      <c r="C3808" t="s">
        <v>142</v>
      </c>
      <c r="D3808" t="s">
        <v>17736</v>
      </c>
      <c r="E3808" t="s">
        <v>83</v>
      </c>
      <c r="F3808" t="s">
        <v>4943</v>
      </c>
      <c r="G3808">
        <v>0</v>
      </c>
      <c r="H3808">
        <v>0</v>
      </c>
      <c r="I3808">
        <v>0</v>
      </c>
      <c r="J3808">
        <v>0</v>
      </c>
      <c r="K3808">
        <v>0</v>
      </c>
      <c r="L3808">
        <v>0</v>
      </c>
      <c r="M3808">
        <v>17</v>
      </c>
      <c r="N3808">
        <v>0</v>
      </c>
      <c r="O3808">
        <v>0</v>
      </c>
      <c r="P3808">
        <v>0</v>
      </c>
      <c r="Q3808">
        <v>0</v>
      </c>
    </row>
    <row r="3809" spans="1:17" x14ac:dyDescent="0.2">
      <c r="A3809" t="s">
        <v>21547</v>
      </c>
      <c r="B3809" t="s">
        <v>89</v>
      </c>
      <c r="C3809" t="s">
        <v>142</v>
      </c>
      <c r="D3809" t="s">
        <v>17736</v>
      </c>
      <c r="E3809" t="s">
        <v>83</v>
      </c>
      <c r="F3809" t="s">
        <v>4925</v>
      </c>
      <c r="G3809">
        <v>0</v>
      </c>
      <c r="H3809">
        <v>0</v>
      </c>
      <c r="I3809">
        <v>0</v>
      </c>
      <c r="J3809">
        <v>0</v>
      </c>
      <c r="K3809">
        <v>0</v>
      </c>
      <c r="L3809">
        <v>0</v>
      </c>
      <c r="M3809">
        <v>0</v>
      </c>
      <c r="N3809">
        <v>12</v>
      </c>
      <c r="O3809">
        <v>8</v>
      </c>
      <c r="P3809">
        <v>3</v>
      </c>
      <c r="Q3809">
        <v>1</v>
      </c>
    </row>
    <row r="3810" spans="1:17" x14ac:dyDescent="0.2">
      <c r="A3810" t="s">
        <v>21548</v>
      </c>
      <c r="B3810" t="s">
        <v>89</v>
      </c>
      <c r="C3810" t="s">
        <v>142</v>
      </c>
      <c r="D3810" t="s">
        <v>17736</v>
      </c>
      <c r="E3810" t="s">
        <v>83</v>
      </c>
      <c r="F3810" t="s">
        <v>4927</v>
      </c>
      <c r="G3810">
        <v>0</v>
      </c>
      <c r="H3810">
        <v>0</v>
      </c>
      <c r="I3810">
        <v>0</v>
      </c>
      <c r="J3810">
        <v>0</v>
      </c>
      <c r="K3810">
        <v>0</v>
      </c>
      <c r="L3810">
        <v>0</v>
      </c>
      <c r="M3810">
        <v>0</v>
      </c>
      <c r="N3810">
        <v>9</v>
      </c>
      <c r="O3810">
        <v>6</v>
      </c>
      <c r="P3810">
        <v>2</v>
      </c>
      <c r="Q3810">
        <v>1</v>
      </c>
    </row>
    <row r="3811" spans="1:17" x14ac:dyDescent="0.2">
      <c r="A3811" t="s">
        <v>21549</v>
      </c>
      <c r="B3811" t="s">
        <v>89</v>
      </c>
      <c r="C3811" t="s">
        <v>142</v>
      </c>
      <c r="D3811" t="s">
        <v>17736</v>
      </c>
      <c r="E3811" t="s">
        <v>83</v>
      </c>
      <c r="F3811" t="s">
        <v>17734</v>
      </c>
      <c r="G3811">
        <v>17</v>
      </c>
      <c r="H3811">
        <v>0</v>
      </c>
      <c r="I3811">
        <v>0</v>
      </c>
      <c r="J3811">
        <v>0</v>
      </c>
      <c r="K3811">
        <v>0</v>
      </c>
      <c r="L3811">
        <v>0</v>
      </c>
      <c r="M3811">
        <v>0</v>
      </c>
      <c r="N3811">
        <v>0</v>
      </c>
      <c r="O3811">
        <v>0</v>
      </c>
      <c r="P3811">
        <v>0</v>
      </c>
      <c r="Q3811">
        <v>0</v>
      </c>
    </row>
    <row r="3812" spans="1:17" x14ac:dyDescent="0.2">
      <c r="A3812" t="s">
        <v>21550</v>
      </c>
      <c r="B3812" t="s">
        <v>89</v>
      </c>
      <c r="C3812" t="s">
        <v>142</v>
      </c>
      <c r="D3812" t="s">
        <v>17736</v>
      </c>
      <c r="E3812" t="s">
        <v>81</v>
      </c>
      <c r="F3812" t="s">
        <v>4929</v>
      </c>
      <c r="G3812">
        <v>0</v>
      </c>
      <c r="H3812">
        <v>14</v>
      </c>
      <c r="I3812">
        <v>2</v>
      </c>
      <c r="J3812">
        <v>10</v>
      </c>
      <c r="K3812">
        <v>2</v>
      </c>
      <c r="L3812">
        <v>0</v>
      </c>
      <c r="M3812">
        <v>0</v>
      </c>
      <c r="N3812">
        <v>0</v>
      </c>
      <c r="O3812">
        <v>0</v>
      </c>
      <c r="P3812">
        <v>0</v>
      </c>
      <c r="Q3812">
        <v>0</v>
      </c>
    </row>
    <row r="3813" spans="1:17" x14ac:dyDescent="0.2">
      <c r="A3813" t="s">
        <v>21551</v>
      </c>
      <c r="B3813" t="s">
        <v>89</v>
      </c>
      <c r="C3813" t="s">
        <v>142</v>
      </c>
      <c r="D3813" t="s">
        <v>17736</v>
      </c>
      <c r="E3813" t="s">
        <v>81</v>
      </c>
      <c r="F3813" t="s">
        <v>4931</v>
      </c>
      <c r="G3813">
        <v>0</v>
      </c>
      <c r="H3813">
        <v>14</v>
      </c>
      <c r="I3813">
        <v>2</v>
      </c>
      <c r="J3813">
        <v>10</v>
      </c>
      <c r="K3813">
        <v>2</v>
      </c>
      <c r="L3813">
        <v>0</v>
      </c>
      <c r="M3813">
        <v>0</v>
      </c>
      <c r="N3813">
        <v>0</v>
      </c>
      <c r="O3813">
        <v>0</v>
      </c>
      <c r="P3813">
        <v>0</v>
      </c>
      <c r="Q3813">
        <v>0</v>
      </c>
    </row>
    <row r="3814" spans="1:17" x14ac:dyDescent="0.2">
      <c r="A3814" t="s">
        <v>21552</v>
      </c>
      <c r="B3814" t="s">
        <v>89</v>
      </c>
      <c r="C3814" t="s">
        <v>142</v>
      </c>
      <c r="D3814" t="s">
        <v>17736</v>
      </c>
      <c r="E3814" t="s">
        <v>81</v>
      </c>
      <c r="F3814" t="s">
        <v>4933</v>
      </c>
      <c r="G3814">
        <v>0</v>
      </c>
      <c r="H3814">
        <v>0</v>
      </c>
      <c r="I3814">
        <v>0</v>
      </c>
      <c r="J3814">
        <v>0</v>
      </c>
      <c r="K3814">
        <v>0</v>
      </c>
      <c r="L3814">
        <v>0</v>
      </c>
      <c r="M3814">
        <v>14</v>
      </c>
      <c r="N3814">
        <v>0</v>
      </c>
      <c r="O3814">
        <v>0</v>
      </c>
      <c r="P3814">
        <v>0</v>
      </c>
      <c r="Q3814">
        <v>0</v>
      </c>
    </row>
    <row r="3815" spans="1:17" x14ac:dyDescent="0.2">
      <c r="A3815" t="s">
        <v>21553</v>
      </c>
      <c r="B3815" t="s">
        <v>89</v>
      </c>
      <c r="C3815" t="s">
        <v>142</v>
      </c>
      <c r="D3815" t="s">
        <v>17736</v>
      </c>
      <c r="E3815" t="s">
        <v>81</v>
      </c>
      <c r="F3815" t="s">
        <v>4935</v>
      </c>
      <c r="G3815">
        <v>0</v>
      </c>
      <c r="H3815">
        <v>14</v>
      </c>
      <c r="I3815">
        <v>2</v>
      </c>
      <c r="J3815">
        <v>10</v>
      </c>
      <c r="K3815">
        <v>2</v>
      </c>
      <c r="L3815">
        <v>0</v>
      </c>
      <c r="M3815">
        <v>0</v>
      </c>
      <c r="N3815">
        <v>0</v>
      </c>
      <c r="O3815">
        <v>0</v>
      </c>
      <c r="P3815">
        <v>0</v>
      </c>
      <c r="Q3815">
        <v>0</v>
      </c>
    </row>
    <row r="3816" spans="1:17" x14ac:dyDescent="0.2">
      <c r="A3816" t="s">
        <v>21554</v>
      </c>
      <c r="B3816" t="s">
        <v>89</v>
      </c>
      <c r="C3816" t="s">
        <v>142</v>
      </c>
      <c r="D3816" t="s">
        <v>17736</v>
      </c>
      <c r="E3816" t="s">
        <v>81</v>
      </c>
      <c r="F3816" t="s">
        <v>4937</v>
      </c>
      <c r="G3816">
        <v>0</v>
      </c>
      <c r="H3816">
        <v>14</v>
      </c>
      <c r="I3816">
        <v>2</v>
      </c>
      <c r="J3816">
        <v>10</v>
      </c>
      <c r="K3816">
        <v>2</v>
      </c>
      <c r="L3816">
        <v>0</v>
      </c>
      <c r="M3816">
        <v>0</v>
      </c>
      <c r="N3816">
        <v>0</v>
      </c>
      <c r="O3816">
        <v>0</v>
      </c>
      <c r="P3816">
        <v>0</v>
      </c>
      <c r="Q3816">
        <v>0</v>
      </c>
    </row>
    <row r="3817" spans="1:17" x14ac:dyDescent="0.2">
      <c r="A3817" t="s">
        <v>21555</v>
      </c>
      <c r="B3817" t="s">
        <v>89</v>
      </c>
      <c r="C3817" t="s">
        <v>142</v>
      </c>
      <c r="D3817" t="s">
        <v>17736</v>
      </c>
      <c r="E3817" t="s">
        <v>81</v>
      </c>
      <c r="F3817" t="s">
        <v>4939</v>
      </c>
      <c r="G3817">
        <v>0</v>
      </c>
      <c r="H3817">
        <v>0</v>
      </c>
      <c r="I3817">
        <v>0</v>
      </c>
      <c r="J3817">
        <v>0</v>
      </c>
      <c r="K3817">
        <v>0</v>
      </c>
      <c r="L3817">
        <v>0</v>
      </c>
      <c r="M3817">
        <v>14</v>
      </c>
      <c r="N3817">
        <v>0</v>
      </c>
      <c r="O3817">
        <v>0</v>
      </c>
      <c r="P3817">
        <v>0</v>
      </c>
      <c r="Q3817">
        <v>0</v>
      </c>
    </row>
    <row r="3818" spans="1:17" x14ac:dyDescent="0.2">
      <c r="A3818" t="s">
        <v>21556</v>
      </c>
      <c r="B3818" t="s">
        <v>89</v>
      </c>
      <c r="C3818" t="s">
        <v>142</v>
      </c>
      <c r="D3818" t="s">
        <v>17736</v>
      </c>
      <c r="E3818" t="s">
        <v>81</v>
      </c>
      <c r="F3818" t="s">
        <v>4941</v>
      </c>
      <c r="G3818">
        <v>0</v>
      </c>
      <c r="H3818">
        <v>14</v>
      </c>
      <c r="I3818">
        <v>2</v>
      </c>
      <c r="J3818">
        <v>10</v>
      </c>
      <c r="K3818">
        <v>2</v>
      </c>
      <c r="L3818">
        <v>0</v>
      </c>
      <c r="M3818">
        <v>0</v>
      </c>
      <c r="N3818">
        <v>0</v>
      </c>
      <c r="O3818">
        <v>0</v>
      </c>
      <c r="P3818">
        <v>0</v>
      </c>
      <c r="Q3818">
        <v>0</v>
      </c>
    </row>
    <row r="3819" spans="1:17" x14ac:dyDescent="0.2">
      <c r="A3819" t="s">
        <v>21557</v>
      </c>
      <c r="B3819" t="s">
        <v>93</v>
      </c>
      <c r="C3819" t="s">
        <v>129</v>
      </c>
      <c r="D3819" t="s">
        <v>17768</v>
      </c>
      <c r="E3819" t="s">
        <v>81</v>
      </c>
      <c r="F3819" t="s">
        <v>17734</v>
      </c>
      <c r="G3819">
        <v>7</v>
      </c>
      <c r="H3819">
        <v>0</v>
      </c>
      <c r="I3819">
        <v>0</v>
      </c>
      <c r="J3819">
        <v>0</v>
      </c>
      <c r="K3819">
        <v>0</v>
      </c>
      <c r="L3819">
        <v>0</v>
      </c>
      <c r="M3819">
        <v>0</v>
      </c>
      <c r="N3819">
        <v>0</v>
      </c>
      <c r="O3819">
        <v>0</v>
      </c>
      <c r="P3819">
        <v>0</v>
      </c>
      <c r="Q3819">
        <v>0</v>
      </c>
    </row>
    <row r="3820" spans="1:17" x14ac:dyDescent="0.2">
      <c r="A3820" t="s">
        <v>21558</v>
      </c>
      <c r="B3820" t="s">
        <v>93</v>
      </c>
      <c r="C3820" t="s">
        <v>130</v>
      </c>
      <c r="D3820" t="s">
        <v>17768</v>
      </c>
      <c r="E3820" t="s">
        <v>81</v>
      </c>
      <c r="F3820" t="s">
        <v>17734</v>
      </c>
      <c r="G3820">
        <v>1</v>
      </c>
      <c r="H3820">
        <v>0</v>
      </c>
      <c r="I3820">
        <v>0</v>
      </c>
      <c r="J3820">
        <v>0</v>
      </c>
      <c r="K3820">
        <v>0</v>
      </c>
      <c r="L3820">
        <v>0</v>
      </c>
      <c r="M3820">
        <v>0</v>
      </c>
      <c r="N3820">
        <v>0</v>
      </c>
      <c r="O3820">
        <v>0</v>
      </c>
      <c r="P3820">
        <v>0</v>
      </c>
      <c r="Q3820">
        <v>0</v>
      </c>
    </row>
    <row r="3821" spans="1:17" x14ac:dyDescent="0.2">
      <c r="A3821" t="s">
        <v>21559</v>
      </c>
      <c r="B3821" t="s">
        <v>93</v>
      </c>
      <c r="C3821" t="s">
        <v>131</v>
      </c>
      <c r="D3821" t="s">
        <v>17768</v>
      </c>
      <c r="E3821" t="s">
        <v>81</v>
      </c>
      <c r="F3821" t="s">
        <v>17734</v>
      </c>
      <c r="G3821">
        <v>1</v>
      </c>
      <c r="H3821">
        <v>0</v>
      </c>
      <c r="I3821">
        <v>0</v>
      </c>
      <c r="J3821">
        <v>0</v>
      </c>
      <c r="K3821">
        <v>0</v>
      </c>
      <c r="L3821">
        <v>0</v>
      </c>
      <c r="M3821">
        <v>0</v>
      </c>
      <c r="N3821">
        <v>0</v>
      </c>
      <c r="O3821">
        <v>0</v>
      </c>
      <c r="P3821">
        <v>0</v>
      </c>
      <c r="Q3821">
        <v>0</v>
      </c>
    </row>
    <row r="3822" spans="1:17" x14ac:dyDescent="0.2">
      <c r="A3822" t="s">
        <v>21560</v>
      </c>
      <c r="B3822" t="s">
        <v>93</v>
      </c>
      <c r="C3822" t="s">
        <v>133</v>
      </c>
      <c r="D3822" t="s">
        <v>17768</v>
      </c>
      <c r="E3822" t="s">
        <v>83</v>
      </c>
      <c r="F3822" t="s">
        <v>17734</v>
      </c>
      <c r="G3822">
        <v>1</v>
      </c>
      <c r="H3822">
        <v>0</v>
      </c>
      <c r="I3822">
        <v>0</v>
      </c>
      <c r="J3822">
        <v>0</v>
      </c>
      <c r="K3822">
        <v>0</v>
      </c>
      <c r="L3822">
        <v>0</v>
      </c>
      <c r="M3822">
        <v>0</v>
      </c>
      <c r="N3822">
        <v>0</v>
      </c>
      <c r="O3822">
        <v>0</v>
      </c>
      <c r="P3822">
        <v>0</v>
      </c>
      <c r="Q3822">
        <v>0</v>
      </c>
    </row>
    <row r="3823" spans="1:17" x14ac:dyDescent="0.2">
      <c r="A3823" t="s">
        <v>21561</v>
      </c>
      <c r="B3823" t="s">
        <v>93</v>
      </c>
      <c r="C3823" t="s">
        <v>135</v>
      </c>
      <c r="D3823" t="s">
        <v>17768</v>
      </c>
      <c r="E3823" t="s">
        <v>83</v>
      </c>
      <c r="F3823" t="s">
        <v>17734</v>
      </c>
      <c r="G3823">
        <v>6</v>
      </c>
      <c r="H3823">
        <v>0</v>
      </c>
      <c r="I3823">
        <v>0</v>
      </c>
      <c r="J3823">
        <v>0</v>
      </c>
      <c r="K3823">
        <v>0</v>
      </c>
      <c r="L3823">
        <v>0</v>
      </c>
      <c r="M3823">
        <v>0</v>
      </c>
      <c r="N3823">
        <v>0</v>
      </c>
      <c r="O3823">
        <v>0</v>
      </c>
      <c r="P3823">
        <v>0</v>
      </c>
      <c r="Q3823">
        <v>0</v>
      </c>
    </row>
    <row r="3824" spans="1:17" x14ac:dyDescent="0.2">
      <c r="A3824" t="s">
        <v>21562</v>
      </c>
      <c r="B3824" t="s">
        <v>88</v>
      </c>
      <c r="C3824" t="s">
        <v>109</v>
      </c>
      <c r="D3824" t="s">
        <v>17736</v>
      </c>
      <c r="E3824" t="s">
        <v>81</v>
      </c>
      <c r="F3824" t="s">
        <v>4935</v>
      </c>
      <c r="G3824">
        <v>0</v>
      </c>
      <c r="H3824">
        <v>12</v>
      </c>
      <c r="I3824">
        <v>0</v>
      </c>
      <c r="J3824">
        <v>11</v>
      </c>
      <c r="K3824">
        <v>0</v>
      </c>
      <c r="L3824">
        <v>1</v>
      </c>
      <c r="M3824">
        <v>0</v>
      </c>
      <c r="N3824">
        <v>0</v>
      </c>
      <c r="O3824">
        <v>0</v>
      </c>
      <c r="P3824">
        <v>0</v>
      </c>
      <c r="Q3824">
        <v>0</v>
      </c>
    </row>
    <row r="3825" spans="1:17" x14ac:dyDescent="0.2">
      <c r="A3825" t="s">
        <v>21563</v>
      </c>
      <c r="B3825" t="s">
        <v>88</v>
      </c>
      <c r="C3825" t="s">
        <v>109</v>
      </c>
      <c r="D3825" t="s">
        <v>17736</v>
      </c>
      <c r="E3825" t="s">
        <v>81</v>
      </c>
      <c r="F3825" t="s">
        <v>4937</v>
      </c>
      <c r="G3825">
        <v>0</v>
      </c>
      <c r="H3825">
        <v>12</v>
      </c>
      <c r="I3825">
        <v>0</v>
      </c>
      <c r="J3825">
        <v>11</v>
      </c>
      <c r="K3825">
        <v>0</v>
      </c>
      <c r="L3825">
        <v>1</v>
      </c>
      <c r="M3825">
        <v>0</v>
      </c>
      <c r="N3825">
        <v>0</v>
      </c>
      <c r="O3825">
        <v>0</v>
      </c>
      <c r="P3825">
        <v>0</v>
      </c>
      <c r="Q3825">
        <v>0</v>
      </c>
    </row>
    <row r="3826" spans="1:17" x14ac:dyDescent="0.2">
      <c r="A3826" t="s">
        <v>21564</v>
      </c>
      <c r="B3826" t="s">
        <v>88</v>
      </c>
      <c r="C3826" t="s">
        <v>109</v>
      </c>
      <c r="D3826" t="s">
        <v>17736</v>
      </c>
      <c r="E3826" t="s">
        <v>81</v>
      </c>
      <c r="F3826" t="s">
        <v>4939</v>
      </c>
      <c r="G3826">
        <v>0</v>
      </c>
      <c r="H3826">
        <v>0</v>
      </c>
      <c r="I3826">
        <v>0</v>
      </c>
      <c r="J3826">
        <v>0</v>
      </c>
      <c r="K3826">
        <v>0</v>
      </c>
      <c r="L3826">
        <v>0</v>
      </c>
      <c r="M3826">
        <v>12</v>
      </c>
      <c r="N3826">
        <v>0</v>
      </c>
      <c r="O3826">
        <v>0</v>
      </c>
      <c r="P3826">
        <v>0</v>
      </c>
      <c r="Q3826">
        <v>0</v>
      </c>
    </row>
    <row r="3827" spans="1:17" x14ac:dyDescent="0.2">
      <c r="A3827" t="s">
        <v>21565</v>
      </c>
      <c r="B3827" t="s">
        <v>88</v>
      </c>
      <c r="C3827" t="s">
        <v>109</v>
      </c>
      <c r="D3827" t="s">
        <v>17736</v>
      </c>
      <c r="E3827" t="s">
        <v>81</v>
      </c>
      <c r="F3827" t="s">
        <v>4941</v>
      </c>
      <c r="G3827">
        <v>0</v>
      </c>
      <c r="H3827">
        <v>12</v>
      </c>
      <c r="I3827">
        <v>0</v>
      </c>
      <c r="J3827">
        <v>12</v>
      </c>
      <c r="K3827">
        <v>0</v>
      </c>
      <c r="L3827">
        <v>0</v>
      </c>
      <c r="M3827">
        <v>0</v>
      </c>
      <c r="N3827">
        <v>0</v>
      </c>
      <c r="O3827">
        <v>0</v>
      </c>
      <c r="P3827">
        <v>0</v>
      </c>
      <c r="Q3827">
        <v>0</v>
      </c>
    </row>
    <row r="3828" spans="1:17" x14ac:dyDescent="0.2">
      <c r="A3828" t="s">
        <v>21566</v>
      </c>
      <c r="B3828" t="s">
        <v>88</v>
      </c>
      <c r="C3828" t="s">
        <v>109</v>
      </c>
      <c r="D3828" t="s">
        <v>17736</v>
      </c>
      <c r="E3828" t="s">
        <v>81</v>
      </c>
      <c r="F3828" t="s">
        <v>4943</v>
      </c>
      <c r="G3828">
        <v>0</v>
      </c>
      <c r="H3828">
        <v>0</v>
      </c>
      <c r="I3828">
        <v>0</v>
      </c>
      <c r="J3828">
        <v>0</v>
      </c>
      <c r="K3828">
        <v>0</v>
      </c>
      <c r="L3828">
        <v>0</v>
      </c>
      <c r="M3828">
        <v>12</v>
      </c>
      <c r="N3828">
        <v>0</v>
      </c>
      <c r="O3828">
        <v>0</v>
      </c>
      <c r="P3828">
        <v>0</v>
      </c>
      <c r="Q3828">
        <v>0</v>
      </c>
    </row>
    <row r="3829" spans="1:17" x14ac:dyDescent="0.2">
      <c r="A3829" t="s">
        <v>21567</v>
      </c>
      <c r="B3829" t="s">
        <v>88</v>
      </c>
      <c r="C3829" t="s">
        <v>109</v>
      </c>
      <c r="D3829" t="s">
        <v>17736</v>
      </c>
      <c r="E3829" t="s">
        <v>81</v>
      </c>
      <c r="F3829" t="s">
        <v>4925</v>
      </c>
      <c r="G3829">
        <v>0</v>
      </c>
      <c r="H3829">
        <v>0</v>
      </c>
      <c r="I3829">
        <v>0</v>
      </c>
      <c r="J3829">
        <v>0</v>
      </c>
      <c r="K3829">
        <v>0</v>
      </c>
      <c r="L3829">
        <v>0</v>
      </c>
      <c r="M3829">
        <v>0</v>
      </c>
      <c r="N3829">
        <v>12</v>
      </c>
      <c r="O3829">
        <v>11</v>
      </c>
      <c r="P3829">
        <v>1</v>
      </c>
      <c r="Q3829">
        <v>0</v>
      </c>
    </row>
    <row r="3830" spans="1:17" x14ac:dyDescent="0.2">
      <c r="A3830" t="s">
        <v>21568</v>
      </c>
      <c r="B3830" t="s">
        <v>88</v>
      </c>
      <c r="C3830" t="s">
        <v>109</v>
      </c>
      <c r="D3830" t="s">
        <v>17736</v>
      </c>
      <c r="E3830" t="s">
        <v>81</v>
      </c>
      <c r="F3830" t="s">
        <v>4927</v>
      </c>
      <c r="G3830">
        <v>0</v>
      </c>
      <c r="H3830">
        <v>0</v>
      </c>
      <c r="I3830">
        <v>0</v>
      </c>
      <c r="J3830">
        <v>0</v>
      </c>
      <c r="K3830">
        <v>0</v>
      </c>
      <c r="L3830">
        <v>0</v>
      </c>
      <c r="M3830">
        <v>0</v>
      </c>
      <c r="N3830">
        <v>11</v>
      </c>
      <c r="O3830">
        <v>10</v>
      </c>
      <c r="P3830">
        <v>1</v>
      </c>
      <c r="Q3830">
        <v>0</v>
      </c>
    </row>
    <row r="3831" spans="1:17" x14ac:dyDescent="0.2">
      <c r="A3831" t="s">
        <v>21569</v>
      </c>
      <c r="B3831" t="s">
        <v>88</v>
      </c>
      <c r="C3831" t="s">
        <v>109</v>
      </c>
      <c r="D3831" t="s">
        <v>17736</v>
      </c>
      <c r="E3831" t="s">
        <v>81</v>
      </c>
      <c r="F3831" t="s">
        <v>17734</v>
      </c>
      <c r="G3831">
        <v>12</v>
      </c>
      <c r="H3831">
        <v>0</v>
      </c>
      <c r="I3831">
        <v>0</v>
      </c>
      <c r="J3831">
        <v>0</v>
      </c>
      <c r="K3831">
        <v>0</v>
      </c>
      <c r="L3831">
        <v>0</v>
      </c>
      <c r="M3831">
        <v>0</v>
      </c>
      <c r="N3831">
        <v>0</v>
      </c>
      <c r="O3831">
        <v>0</v>
      </c>
      <c r="P3831">
        <v>0</v>
      </c>
      <c r="Q3831">
        <v>0</v>
      </c>
    </row>
    <row r="3832" spans="1:17" x14ac:dyDescent="0.2">
      <c r="A3832" t="s">
        <v>21570</v>
      </c>
      <c r="B3832" t="s">
        <v>88</v>
      </c>
      <c r="C3832" t="s">
        <v>109</v>
      </c>
      <c r="D3832" t="s">
        <v>17748</v>
      </c>
      <c r="E3832" t="s">
        <v>83</v>
      </c>
      <c r="F3832" t="s">
        <v>17749</v>
      </c>
      <c r="G3832">
        <v>0</v>
      </c>
      <c r="H3832">
        <v>0</v>
      </c>
      <c r="I3832">
        <v>0</v>
      </c>
      <c r="J3832">
        <v>0</v>
      </c>
      <c r="K3832">
        <v>0</v>
      </c>
      <c r="L3832">
        <v>0</v>
      </c>
      <c r="M3832">
        <v>0</v>
      </c>
      <c r="N3832">
        <v>1</v>
      </c>
      <c r="O3832">
        <v>1</v>
      </c>
      <c r="P3832">
        <v>0</v>
      </c>
      <c r="Q3832">
        <v>0</v>
      </c>
    </row>
    <row r="3833" spans="1:17" x14ac:dyDescent="0.2">
      <c r="A3833" t="s">
        <v>21571</v>
      </c>
      <c r="B3833" t="s">
        <v>88</v>
      </c>
      <c r="C3833" t="s">
        <v>109</v>
      </c>
      <c r="D3833" t="s">
        <v>17748</v>
      </c>
      <c r="E3833" t="s">
        <v>83</v>
      </c>
      <c r="F3833" t="s">
        <v>17734</v>
      </c>
      <c r="G3833">
        <v>1</v>
      </c>
      <c r="H3833">
        <v>0</v>
      </c>
      <c r="I3833">
        <v>0</v>
      </c>
      <c r="J3833">
        <v>0</v>
      </c>
      <c r="K3833">
        <v>0</v>
      </c>
      <c r="L3833">
        <v>0</v>
      </c>
      <c r="M3833">
        <v>0</v>
      </c>
      <c r="N3833">
        <v>0</v>
      </c>
      <c r="O3833">
        <v>0</v>
      </c>
      <c r="P3833">
        <v>0</v>
      </c>
      <c r="Q3833">
        <v>0</v>
      </c>
    </row>
    <row r="3834" spans="1:17" x14ac:dyDescent="0.2">
      <c r="A3834" t="s">
        <v>21572</v>
      </c>
      <c r="B3834" t="s">
        <v>88</v>
      </c>
      <c r="C3834" t="s">
        <v>109</v>
      </c>
      <c r="D3834" t="s">
        <v>17748</v>
      </c>
      <c r="E3834" t="s">
        <v>81</v>
      </c>
      <c r="F3834" t="s">
        <v>17749</v>
      </c>
      <c r="G3834">
        <v>0</v>
      </c>
      <c r="H3834">
        <v>0</v>
      </c>
      <c r="I3834">
        <v>0</v>
      </c>
      <c r="J3834">
        <v>0</v>
      </c>
      <c r="K3834">
        <v>0</v>
      </c>
      <c r="L3834">
        <v>0</v>
      </c>
      <c r="M3834">
        <v>0</v>
      </c>
      <c r="N3834">
        <v>3</v>
      </c>
      <c r="O3834">
        <v>3</v>
      </c>
      <c r="P3834">
        <v>0</v>
      </c>
      <c r="Q3834">
        <v>0</v>
      </c>
    </row>
    <row r="3835" spans="1:17" x14ac:dyDescent="0.2">
      <c r="A3835" t="s">
        <v>21573</v>
      </c>
      <c r="B3835" t="s">
        <v>88</v>
      </c>
      <c r="C3835" t="s">
        <v>109</v>
      </c>
      <c r="D3835" t="s">
        <v>17748</v>
      </c>
      <c r="E3835" t="s">
        <v>81</v>
      </c>
      <c r="F3835" t="s">
        <v>17734</v>
      </c>
      <c r="G3835">
        <v>3</v>
      </c>
      <c r="H3835">
        <v>0</v>
      </c>
      <c r="I3835">
        <v>0</v>
      </c>
      <c r="J3835">
        <v>0</v>
      </c>
      <c r="K3835">
        <v>0</v>
      </c>
      <c r="L3835">
        <v>0</v>
      </c>
      <c r="M3835">
        <v>0</v>
      </c>
      <c r="N3835">
        <v>0</v>
      </c>
      <c r="O3835">
        <v>0</v>
      </c>
      <c r="P3835">
        <v>0</v>
      </c>
      <c r="Q3835">
        <v>0</v>
      </c>
    </row>
    <row r="3836" spans="1:17" x14ac:dyDescent="0.2">
      <c r="A3836" t="s">
        <v>21574</v>
      </c>
      <c r="B3836" t="s">
        <v>88</v>
      </c>
      <c r="C3836" t="s">
        <v>110</v>
      </c>
      <c r="D3836" t="s">
        <v>17736</v>
      </c>
      <c r="E3836" t="s">
        <v>83</v>
      </c>
      <c r="F3836" t="s">
        <v>4929</v>
      </c>
      <c r="G3836">
        <v>0</v>
      </c>
      <c r="H3836">
        <v>1</v>
      </c>
      <c r="I3836">
        <v>0</v>
      </c>
      <c r="J3836">
        <v>1</v>
      </c>
      <c r="K3836">
        <v>0</v>
      </c>
      <c r="L3836">
        <v>0</v>
      </c>
      <c r="M3836">
        <v>0</v>
      </c>
      <c r="N3836">
        <v>0</v>
      </c>
      <c r="O3836">
        <v>0</v>
      </c>
      <c r="P3836">
        <v>0</v>
      </c>
      <c r="Q3836">
        <v>0</v>
      </c>
    </row>
    <row r="3837" spans="1:17" x14ac:dyDescent="0.2">
      <c r="A3837" t="s">
        <v>21575</v>
      </c>
      <c r="B3837" t="s">
        <v>88</v>
      </c>
      <c r="C3837" t="s">
        <v>110</v>
      </c>
      <c r="D3837" t="s">
        <v>17736</v>
      </c>
      <c r="E3837" t="s">
        <v>83</v>
      </c>
      <c r="F3837" t="s">
        <v>4931</v>
      </c>
      <c r="G3837">
        <v>0</v>
      </c>
      <c r="H3837">
        <v>1</v>
      </c>
      <c r="I3837">
        <v>0</v>
      </c>
      <c r="J3837">
        <v>1</v>
      </c>
      <c r="K3837">
        <v>0</v>
      </c>
      <c r="L3837">
        <v>0</v>
      </c>
      <c r="M3837">
        <v>0</v>
      </c>
      <c r="N3837">
        <v>0</v>
      </c>
      <c r="O3837">
        <v>0</v>
      </c>
      <c r="P3837">
        <v>0</v>
      </c>
      <c r="Q3837">
        <v>0</v>
      </c>
    </row>
    <row r="3838" spans="1:17" x14ac:dyDescent="0.2">
      <c r="A3838" t="s">
        <v>21576</v>
      </c>
      <c r="B3838" t="s">
        <v>88</v>
      </c>
      <c r="C3838" t="s">
        <v>110</v>
      </c>
      <c r="D3838" t="s">
        <v>17736</v>
      </c>
      <c r="E3838" t="s">
        <v>83</v>
      </c>
      <c r="F3838" t="s">
        <v>4933</v>
      </c>
      <c r="G3838">
        <v>0</v>
      </c>
      <c r="H3838">
        <v>0</v>
      </c>
      <c r="I3838">
        <v>0</v>
      </c>
      <c r="J3838">
        <v>0</v>
      </c>
      <c r="K3838">
        <v>0</v>
      </c>
      <c r="L3838">
        <v>0</v>
      </c>
      <c r="M3838">
        <v>1</v>
      </c>
      <c r="N3838">
        <v>0</v>
      </c>
      <c r="O3838">
        <v>0</v>
      </c>
      <c r="P3838">
        <v>0</v>
      </c>
      <c r="Q3838">
        <v>0</v>
      </c>
    </row>
    <row r="3839" spans="1:17" x14ac:dyDescent="0.2">
      <c r="A3839" t="s">
        <v>21577</v>
      </c>
      <c r="B3839" t="s">
        <v>88</v>
      </c>
      <c r="C3839" t="s">
        <v>110</v>
      </c>
      <c r="D3839" t="s">
        <v>17736</v>
      </c>
      <c r="E3839" t="s">
        <v>83</v>
      </c>
      <c r="F3839" t="s">
        <v>4935</v>
      </c>
      <c r="G3839">
        <v>0</v>
      </c>
      <c r="H3839">
        <v>1</v>
      </c>
      <c r="I3839">
        <v>0</v>
      </c>
      <c r="J3839">
        <v>1</v>
      </c>
      <c r="K3839">
        <v>0</v>
      </c>
      <c r="L3839">
        <v>0</v>
      </c>
      <c r="M3839">
        <v>0</v>
      </c>
      <c r="N3839">
        <v>0</v>
      </c>
      <c r="O3839">
        <v>0</v>
      </c>
      <c r="P3839">
        <v>0</v>
      </c>
      <c r="Q3839">
        <v>0</v>
      </c>
    </row>
    <row r="3840" spans="1:17" x14ac:dyDescent="0.2">
      <c r="A3840" t="s">
        <v>21578</v>
      </c>
      <c r="B3840" t="s">
        <v>88</v>
      </c>
      <c r="C3840" t="s">
        <v>110</v>
      </c>
      <c r="D3840" t="s">
        <v>17736</v>
      </c>
      <c r="E3840" t="s">
        <v>83</v>
      </c>
      <c r="F3840" t="s">
        <v>4937</v>
      </c>
      <c r="G3840">
        <v>0</v>
      </c>
      <c r="H3840">
        <v>1</v>
      </c>
      <c r="I3840">
        <v>0</v>
      </c>
      <c r="J3840">
        <v>1</v>
      </c>
      <c r="K3840">
        <v>0</v>
      </c>
      <c r="L3840">
        <v>0</v>
      </c>
      <c r="M3840">
        <v>0</v>
      </c>
      <c r="N3840">
        <v>0</v>
      </c>
      <c r="O3840">
        <v>0</v>
      </c>
      <c r="P3840">
        <v>0</v>
      </c>
      <c r="Q3840">
        <v>0</v>
      </c>
    </row>
    <row r="3841" spans="1:17" x14ac:dyDescent="0.2">
      <c r="A3841" t="s">
        <v>21579</v>
      </c>
      <c r="B3841" t="s">
        <v>88</v>
      </c>
      <c r="C3841" t="s">
        <v>110</v>
      </c>
      <c r="D3841" t="s">
        <v>17736</v>
      </c>
      <c r="E3841" t="s">
        <v>83</v>
      </c>
      <c r="F3841" t="s">
        <v>4939</v>
      </c>
      <c r="G3841">
        <v>0</v>
      </c>
      <c r="H3841">
        <v>0</v>
      </c>
      <c r="I3841">
        <v>0</v>
      </c>
      <c r="J3841">
        <v>0</v>
      </c>
      <c r="K3841">
        <v>0</v>
      </c>
      <c r="L3841">
        <v>0</v>
      </c>
      <c r="M3841">
        <v>1</v>
      </c>
      <c r="N3841">
        <v>0</v>
      </c>
      <c r="O3841">
        <v>0</v>
      </c>
      <c r="P3841">
        <v>0</v>
      </c>
      <c r="Q3841">
        <v>0</v>
      </c>
    </row>
    <row r="3842" spans="1:17" x14ac:dyDescent="0.2">
      <c r="A3842" t="s">
        <v>21580</v>
      </c>
      <c r="B3842" t="s">
        <v>88</v>
      </c>
      <c r="C3842" t="s">
        <v>110</v>
      </c>
      <c r="D3842" t="s">
        <v>17736</v>
      </c>
      <c r="E3842" t="s">
        <v>83</v>
      </c>
      <c r="F3842" t="s">
        <v>4941</v>
      </c>
      <c r="G3842">
        <v>0</v>
      </c>
      <c r="H3842">
        <v>1</v>
      </c>
      <c r="I3842">
        <v>0</v>
      </c>
      <c r="J3842">
        <v>1</v>
      </c>
      <c r="K3842">
        <v>0</v>
      </c>
      <c r="L3842">
        <v>0</v>
      </c>
      <c r="M3842">
        <v>0</v>
      </c>
      <c r="N3842">
        <v>0</v>
      </c>
      <c r="O3842">
        <v>0</v>
      </c>
      <c r="P3842">
        <v>0</v>
      </c>
      <c r="Q3842">
        <v>0</v>
      </c>
    </row>
    <row r="3843" spans="1:17" x14ac:dyDescent="0.2">
      <c r="A3843" t="s">
        <v>21581</v>
      </c>
      <c r="B3843" t="s">
        <v>88</v>
      </c>
      <c r="C3843" t="s">
        <v>110</v>
      </c>
      <c r="D3843" t="s">
        <v>17736</v>
      </c>
      <c r="E3843" t="s">
        <v>83</v>
      </c>
      <c r="F3843" t="s">
        <v>4943</v>
      </c>
      <c r="G3843">
        <v>0</v>
      </c>
      <c r="H3843">
        <v>0</v>
      </c>
      <c r="I3843">
        <v>0</v>
      </c>
      <c r="J3843">
        <v>0</v>
      </c>
      <c r="K3843">
        <v>0</v>
      </c>
      <c r="L3843">
        <v>0</v>
      </c>
      <c r="M3843">
        <v>1</v>
      </c>
      <c r="N3843">
        <v>0</v>
      </c>
      <c r="O3843">
        <v>0</v>
      </c>
      <c r="P3843">
        <v>0</v>
      </c>
      <c r="Q3843">
        <v>0</v>
      </c>
    </row>
    <row r="3844" spans="1:17" x14ac:dyDescent="0.2">
      <c r="A3844" t="s">
        <v>21582</v>
      </c>
      <c r="B3844" t="s">
        <v>88</v>
      </c>
      <c r="C3844" t="s">
        <v>110</v>
      </c>
      <c r="D3844" t="s">
        <v>17736</v>
      </c>
      <c r="E3844" t="s">
        <v>83</v>
      </c>
      <c r="F3844" t="s">
        <v>4925</v>
      </c>
      <c r="G3844">
        <v>0</v>
      </c>
      <c r="H3844">
        <v>0</v>
      </c>
      <c r="I3844">
        <v>0</v>
      </c>
      <c r="J3844">
        <v>0</v>
      </c>
      <c r="K3844">
        <v>0</v>
      </c>
      <c r="L3844">
        <v>0</v>
      </c>
      <c r="M3844">
        <v>0</v>
      </c>
      <c r="N3844">
        <v>1</v>
      </c>
      <c r="O3844">
        <v>1</v>
      </c>
      <c r="P3844">
        <v>0</v>
      </c>
      <c r="Q3844">
        <v>0</v>
      </c>
    </row>
    <row r="3845" spans="1:17" x14ac:dyDescent="0.2">
      <c r="A3845" t="s">
        <v>21583</v>
      </c>
      <c r="B3845" t="s">
        <v>88</v>
      </c>
      <c r="C3845" t="s">
        <v>110</v>
      </c>
      <c r="D3845" t="s">
        <v>17736</v>
      </c>
      <c r="E3845" t="s">
        <v>83</v>
      </c>
      <c r="F3845" t="s">
        <v>4927</v>
      </c>
      <c r="G3845">
        <v>0</v>
      </c>
      <c r="H3845">
        <v>0</v>
      </c>
      <c r="I3845">
        <v>0</v>
      </c>
      <c r="J3845">
        <v>0</v>
      </c>
      <c r="K3845">
        <v>0</v>
      </c>
      <c r="L3845">
        <v>0</v>
      </c>
      <c r="M3845">
        <v>0</v>
      </c>
      <c r="N3845">
        <v>1</v>
      </c>
      <c r="O3845">
        <v>1</v>
      </c>
      <c r="P3845">
        <v>0</v>
      </c>
      <c r="Q3845">
        <v>0</v>
      </c>
    </row>
    <row r="3846" spans="1:17" x14ac:dyDescent="0.2">
      <c r="A3846" t="s">
        <v>21584</v>
      </c>
      <c r="B3846" t="s">
        <v>88</v>
      </c>
      <c r="C3846" t="s">
        <v>110</v>
      </c>
      <c r="D3846" t="s">
        <v>17736</v>
      </c>
      <c r="E3846" t="s">
        <v>83</v>
      </c>
      <c r="F3846" t="s">
        <v>17734</v>
      </c>
      <c r="G3846">
        <v>1</v>
      </c>
      <c r="H3846">
        <v>0</v>
      </c>
      <c r="I3846">
        <v>0</v>
      </c>
      <c r="J3846">
        <v>0</v>
      </c>
      <c r="K3846">
        <v>0</v>
      </c>
      <c r="L3846">
        <v>0</v>
      </c>
      <c r="M3846">
        <v>0</v>
      </c>
      <c r="N3846">
        <v>0</v>
      </c>
      <c r="O3846">
        <v>0</v>
      </c>
      <c r="P3846">
        <v>0</v>
      </c>
      <c r="Q3846">
        <v>0</v>
      </c>
    </row>
    <row r="3847" spans="1:17" x14ac:dyDescent="0.2">
      <c r="A3847" t="s">
        <v>21585</v>
      </c>
      <c r="B3847" t="s">
        <v>88</v>
      </c>
      <c r="C3847" t="s">
        <v>110</v>
      </c>
      <c r="D3847" t="s">
        <v>17736</v>
      </c>
      <c r="E3847" t="s">
        <v>81</v>
      </c>
      <c r="F3847" t="s">
        <v>4929</v>
      </c>
      <c r="G3847">
        <v>0</v>
      </c>
      <c r="H3847">
        <v>5</v>
      </c>
      <c r="I3847">
        <v>0</v>
      </c>
      <c r="J3847">
        <v>5</v>
      </c>
      <c r="K3847">
        <v>0</v>
      </c>
      <c r="L3847">
        <v>0</v>
      </c>
      <c r="M3847">
        <v>0</v>
      </c>
      <c r="N3847">
        <v>0</v>
      </c>
      <c r="O3847">
        <v>0</v>
      </c>
      <c r="P3847">
        <v>0</v>
      </c>
      <c r="Q3847">
        <v>0</v>
      </c>
    </row>
    <row r="3848" spans="1:17" x14ac:dyDescent="0.2">
      <c r="A3848" t="s">
        <v>21586</v>
      </c>
      <c r="B3848" t="s">
        <v>88</v>
      </c>
      <c r="C3848" t="s">
        <v>110</v>
      </c>
      <c r="D3848" t="s">
        <v>17736</v>
      </c>
      <c r="E3848" t="s">
        <v>81</v>
      </c>
      <c r="F3848" t="s">
        <v>4931</v>
      </c>
      <c r="G3848">
        <v>0</v>
      </c>
      <c r="H3848">
        <v>5</v>
      </c>
      <c r="I3848">
        <v>0</v>
      </c>
      <c r="J3848">
        <v>5</v>
      </c>
      <c r="K3848">
        <v>0</v>
      </c>
      <c r="L3848">
        <v>0</v>
      </c>
      <c r="M3848">
        <v>0</v>
      </c>
      <c r="N3848">
        <v>0</v>
      </c>
      <c r="O3848">
        <v>0</v>
      </c>
      <c r="P3848">
        <v>0</v>
      </c>
      <c r="Q3848">
        <v>0</v>
      </c>
    </row>
    <row r="3849" spans="1:17" x14ac:dyDescent="0.2">
      <c r="A3849" t="s">
        <v>21587</v>
      </c>
      <c r="B3849" t="s">
        <v>88</v>
      </c>
      <c r="C3849" t="s">
        <v>110</v>
      </c>
      <c r="D3849" t="s">
        <v>17736</v>
      </c>
      <c r="E3849" t="s">
        <v>81</v>
      </c>
      <c r="F3849" t="s">
        <v>4933</v>
      </c>
      <c r="G3849">
        <v>0</v>
      </c>
      <c r="H3849">
        <v>0</v>
      </c>
      <c r="I3849">
        <v>0</v>
      </c>
      <c r="J3849">
        <v>0</v>
      </c>
      <c r="K3849">
        <v>0</v>
      </c>
      <c r="L3849">
        <v>0</v>
      </c>
      <c r="M3849">
        <v>5</v>
      </c>
      <c r="N3849">
        <v>0</v>
      </c>
      <c r="O3849">
        <v>0</v>
      </c>
      <c r="P3849">
        <v>0</v>
      </c>
      <c r="Q3849">
        <v>0</v>
      </c>
    </row>
    <row r="3850" spans="1:17" x14ac:dyDescent="0.2">
      <c r="A3850" t="s">
        <v>21588</v>
      </c>
      <c r="B3850" t="s">
        <v>88</v>
      </c>
      <c r="C3850" t="s">
        <v>110</v>
      </c>
      <c r="D3850" t="s">
        <v>17736</v>
      </c>
      <c r="E3850" t="s">
        <v>81</v>
      </c>
      <c r="F3850" t="s">
        <v>4935</v>
      </c>
      <c r="G3850">
        <v>0</v>
      </c>
      <c r="H3850">
        <v>5</v>
      </c>
      <c r="I3850">
        <v>0</v>
      </c>
      <c r="J3850">
        <v>5</v>
      </c>
      <c r="K3850">
        <v>0</v>
      </c>
      <c r="L3850">
        <v>0</v>
      </c>
      <c r="M3850">
        <v>0</v>
      </c>
      <c r="N3850">
        <v>0</v>
      </c>
      <c r="O3850">
        <v>0</v>
      </c>
      <c r="P3850">
        <v>0</v>
      </c>
      <c r="Q3850">
        <v>0</v>
      </c>
    </row>
    <row r="3851" spans="1:17" x14ac:dyDescent="0.2">
      <c r="A3851" t="s">
        <v>21589</v>
      </c>
      <c r="B3851" t="s">
        <v>88</v>
      </c>
      <c r="C3851" t="s">
        <v>110</v>
      </c>
      <c r="D3851" t="s">
        <v>17736</v>
      </c>
      <c r="E3851" t="s">
        <v>81</v>
      </c>
      <c r="F3851" t="s">
        <v>4937</v>
      </c>
      <c r="G3851">
        <v>0</v>
      </c>
      <c r="H3851">
        <v>5</v>
      </c>
      <c r="I3851">
        <v>0</v>
      </c>
      <c r="J3851">
        <v>5</v>
      </c>
      <c r="K3851">
        <v>0</v>
      </c>
      <c r="L3851">
        <v>0</v>
      </c>
      <c r="M3851">
        <v>0</v>
      </c>
      <c r="N3851">
        <v>0</v>
      </c>
      <c r="O3851">
        <v>0</v>
      </c>
      <c r="P3851">
        <v>0</v>
      </c>
      <c r="Q3851">
        <v>0</v>
      </c>
    </row>
    <row r="3852" spans="1:17" x14ac:dyDescent="0.2">
      <c r="A3852" t="s">
        <v>21590</v>
      </c>
      <c r="B3852" t="s">
        <v>88</v>
      </c>
      <c r="C3852" t="s">
        <v>110</v>
      </c>
      <c r="D3852" t="s">
        <v>17736</v>
      </c>
      <c r="E3852" t="s">
        <v>81</v>
      </c>
      <c r="F3852" t="s">
        <v>4939</v>
      </c>
      <c r="G3852">
        <v>0</v>
      </c>
      <c r="H3852">
        <v>0</v>
      </c>
      <c r="I3852">
        <v>0</v>
      </c>
      <c r="J3852">
        <v>0</v>
      </c>
      <c r="K3852">
        <v>0</v>
      </c>
      <c r="L3852">
        <v>0</v>
      </c>
      <c r="M3852">
        <v>5</v>
      </c>
      <c r="N3852">
        <v>0</v>
      </c>
      <c r="O3852">
        <v>0</v>
      </c>
      <c r="P3852">
        <v>0</v>
      </c>
      <c r="Q3852">
        <v>0</v>
      </c>
    </row>
    <row r="3853" spans="1:17" x14ac:dyDescent="0.2">
      <c r="A3853" t="s">
        <v>21591</v>
      </c>
      <c r="B3853" t="s">
        <v>88</v>
      </c>
      <c r="C3853" t="s">
        <v>177</v>
      </c>
      <c r="D3853" t="s">
        <v>17736</v>
      </c>
      <c r="E3853" t="s">
        <v>83</v>
      </c>
      <c r="F3853" t="s">
        <v>4941</v>
      </c>
      <c r="G3853">
        <v>0</v>
      </c>
      <c r="H3853">
        <v>3</v>
      </c>
      <c r="I3853">
        <v>0</v>
      </c>
      <c r="J3853">
        <v>2</v>
      </c>
      <c r="K3853">
        <v>1</v>
      </c>
      <c r="L3853">
        <v>0</v>
      </c>
      <c r="M3853">
        <v>0</v>
      </c>
      <c r="N3853">
        <v>0</v>
      </c>
      <c r="O3853">
        <v>0</v>
      </c>
      <c r="P3853">
        <v>0</v>
      </c>
      <c r="Q3853">
        <v>0</v>
      </c>
    </row>
    <row r="3854" spans="1:17" x14ac:dyDescent="0.2">
      <c r="A3854" t="s">
        <v>21592</v>
      </c>
      <c r="B3854" t="s">
        <v>88</v>
      </c>
      <c r="C3854" t="s">
        <v>177</v>
      </c>
      <c r="D3854" t="s">
        <v>17736</v>
      </c>
      <c r="E3854" t="s">
        <v>83</v>
      </c>
      <c r="F3854" t="s">
        <v>4943</v>
      </c>
      <c r="G3854">
        <v>0</v>
      </c>
      <c r="H3854">
        <v>0</v>
      </c>
      <c r="I3854">
        <v>0</v>
      </c>
      <c r="J3854">
        <v>0</v>
      </c>
      <c r="K3854">
        <v>0</v>
      </c>
      <c r="L3854">
        <v>0</v>
      </c>
      <c r="M3854">
        <v>3</v>
      </c>
      <c r="N3854">
        <v>0</v>
      </c>
      <c r="O3854">
        <v>0</v>
      </c>
      <c r="P3854">
        <v>0</v>
      </c>
      <c r="Q3854">
        <v>0</v>
      </c>
    </row>
    <row r="3855" spans="1:17" x14ac:dyDescent="0.2">
      <c r="A3855" t="s">
        <v>21593</v>
      </c>
      <c r="B3855" t="s">
        <v>88</v>
      </c>
      <c r="C3855" t="s">
        <v>177</v>
      </c>
      <c r="D3855" t="s">
        <v>17736</v>
      </c>
      <c r="E3855" t="s">
        <v>83</v>
      </c>
      <c r="F3855" t="s">
        <v>4925</v>
      </c>
      <c r="G3855">
        <v>0</v>
      </c>
      <c r="H3855">
        <v>0</v>
      </c>
      <c r="I3855">
        <v>0</v>
      </c>
      <c r="J3855">
        <v>0</v>
      </c>
      <c r="K3855">
        <v>0</v>
      </c>
      <c r="L3855">
        <v>0</v>
      </c>
      <c r="M3855">
        <v>0</v>
      </c>
      <c r="N3855">
        <v>3</v>
      </c>
      <c r="O3855">
        <v>2</v>
      </c>
      <c r="P3855">
        <v>1</v>
      </c>
      <c r="Q3855">
        <v>0</v>
      </c>
    </row>
    <row r="3856" spans="1:17" x14ac:dyDescent="0.2">
      <c r="A3856" t="s">
        <v>21594</v>
      </c>
      <c r="B3856" t="s">
        <v>88</v>
      </c>
      <c r="C3856" t="s">
        <v>177</v>
      </c>
      <c r="D3856" t="s">
        <v>17736</v>
      </c>
      <c r="E3856" t="s">
        <v>83</v>
      </c>
      <c r="F3856" t="s">
        <v>4927</v>
      </c>
      <c r="G3856">
        <v>0</v>
      </c>
      <c r="H3856">
        <v>0</v>
      </c>
      <c r="I3856">
        <v>0</v>
      </c>
      <c r="J3856">
        <v>0</v>
      </c>
      <c r="K3856">
        <v>0</v>
      </c>
      <c r="L3856">
        <v>0</v>
      </c>
      <c r="M3856">
        <v>0</v>
      </c>
      <c r="N3856">
        <v>3</v>
      </c>
      <c r="O3856">
        <v>2</v>
      </c>
      <c r="P3856">
        <v>1</v>
      </c>
      <c r="Q3856">
        <v>0</v>
      </c>
    </row>
    <row r="3857" spans="1:17" x14ac:dyDescent="0.2">
      <c r="A3857" t="s">
        <v>21595</v>
      </c>
      <c r="B3857" t="s">
        <v>88</v>
      </c>
      <c r="C3857" t="s">
        <v>177</v>
      </c>
      <c r="D3857" t="s">
        <v>17736</v>
      </c>
      <c r="E3857" t="s">
        <v>83</v>
      </c>
      <c r="F3857" t="s">
        <v>17734</v>
      </c>
      <c r="G3857">
        <v>3</v>
      </c>
      <c r="H3857">
        <v>0</v>
      </c>
      <c r="I3857">
        <v>0</v>
      </c>
      <c r="J3857">
        <v>0</v>
      </c>
      <c r="K3857">
        <v>0</v>
      </c>
      <c r="L3857">
        <v>0</v>
      </c>
      <c r="M3857">
        <v>0</v>
      </c>
      <c r="N3857">
        <v>0</v>
      </c>
      <c r="O3857">
        <v>0</v>
      </c>
      <c r="P3857">
        <v>0</v>
      </c>
      <c r="Q3857">
        <v>0</v>
      </c>
    </row>
    <row r="3858" spans="1:17" x14ac:dyDescent="0.2">
      <c r="A3858" t="s">
        <v>21596</v>
      </c>
      <c r="B3858" t="s">
        <v>88</v>
      </c>
      <c r="C3858" t="s">
        <v>177</v>
      </c>
      <c r="D3858" t="s">
        <v>17736</v>
      </c>
      <c r="E3858" t="s">
        <v>81</v>
      </c>
      <c r="F3858" t="s">
        <v>4929</v>
      </c>
      <c r="G3858">
        <v>0</v>
      </c>
      <c r="H3858">
        <v>3</v>
      </c>
      <c r="I3858">
        <v>1</v>
      </c>
      <c r="J3858">
        <v>2</v>
      </c>
      <c r="K3858">
        <v>0</v>
      </c>
      <c r="L3858">
        <v>0</v>
      </c>
      <c r="M3858">
        <v>0</v>
      </c>
      <c r="N3858">
        <v>0</v>
      </c>
      <c r="O3858">
        <v>0</v>
      </c>
      <c r="P3858">
        <v>0</v>
      </c>
      <c r="Q3858">
        <v>0</v>
      </c>
    </row>
    <row r="3859" spans="1:17" x14ac:dyDescent="0.2">
      <c r="A3859" t="s">
        <v>21597</v>
      </c>
      <c r="B3859" t="s">
        <v>88</v>
      </c>
      <c r="C3859" t="s">
        <v>177</v>
      </c>
      <c r="D3859" t="s">
        <v>17736</v>
      </c>
      <c r="E3859" t="s">
        <v>81</v>
      </c>
      <c r="F3859" t="s">
        <v>4931</v>
      </c>
      <c r="G3859">
        <v>0</v>
      </c>
      <c r="H3859">
        <v>3</v>
      </c>
      <c r="I3859">
        <v>1</v>
      </c>
      <c r="J3859">
        <v>1</v>
      </c>
      <c r="K3859">
        <v>0</v>
      </c>
      <c r="L3859">
        <v>1</v>
      </c>
      <c r="M3859">
        <v>0</v>
      </c>
      <c r="N3859">
        <v>0</v>
      </c>
      <c r="O3859">
        <v>0</v>
      </c>
      <c r="P3859">
        <v>0</v>
      </c>
      <c r="Q3859">
        <v>0</v>
      </c>
    </row>
    <row r="3860" spans="1:17" x14ac:dyDescent="0.2">
      <c r="A3860" t="s">
        <v>21598</v>
      </c>
      <c r="B3860" t="s">
        <v>88</v>
      </c>
      <c r="C3860" t="s">
        <v>177</v>
      </c>
      <c r="D3860" t="s">
        <v>17736</v>
      </c>
      <c r="E3860" t="s">
        <v>81</v>
      </c>
      <c r="F3860" t="s">
        <v>4933</v>
      </c>
      <c r="G3860">
        <v>0</v>
      </c>
      <c r="H3860">
        <v>0</v>
      </c>
      <c r="I3860">
        <v>0</v>
      </c>
      <c r="J3860">
        <v>0</v>
      </c>
      <c r="K3860">
        <v>0</v>
      </c>
      <c r="L3860">
        <v>0</v>
      </c>
      <c r="M3860">
        <v>3</v>
      </c>
      <c r="N3860">
        <v>0</v>
      </c>
      <c r="O3860">
        <v>0</v>
      </c>
      <c r="P3860">
        <v>0</v>
      </c>
      <c r="Q3860">
        <v>0</v>
      </c>
    </row>
    <row r="3861" spans="1:17" x14ac:dyDescent="0.2">
      <c r="A3861" t="s">
        <v>21599</v>
      </c>
      <c r="B3861" t="s">
        <v>88</v>
      </c>
      <c r="C3861" t="s">
        <v>177</v>
      </c>
      <c r="D3861" t="s">
        <v>17736</v>
      </c>
      <c r="E3861" t="s">
        <v>81</v>
      </c>
      <c r="F3861" t="s">
        <v>4935</v>
      </c>
      <c r="G3861">
        <v>0</v>
      </c>
      <c r="H3861">
        <v>3</v>
      </c>
      <c r="I3861">
        <v>1</v>
      </c>
      <c r="J3861">
        <v>1</v>
      </c>
      <c r="K3861">
        <v>0</v>
      </c>
      <c r="L3861">
        <v>1</v>
      </c>
      <c r="M3861">
        <v>0</v>
      </c>
      <c r="N3861">
        <v>0</v>
      </c>
      <c r="O3861">
        <v>0</v>
      </c>
      <c r="P3861">
        <v>0</v>
      </c>
      <c r="Q3861">
        <v>0</v>
      </c>
    </row>
    <row r="3862" spans="1:17" x14ac:dyDescent="0.2">
      <c r="A3862" t="s">
        <v>21600</v>
      </c>
      <c r="B3862" t="s">
        <v>88</v>
      </c>
      <c r="C3862" t="s">
        <v>177</v>
      </c>
      <c r="D3862" t="s">
        <v>17736</v>
      </c>
      <c r="E3862" t="s">
        <v>81</v>
      </c>
      <c r="F3862" t="s">
        <v>4937</v>
      </c>
      <c r="G3862">
        <v>0</v>
      </c>
      <c r="H3862">
        <v>3</v>
      </c>
      <c r="I3862">
        <v>1</v>
      </c>
      <c r="J3862">
        <v>1</v>
      </c>
      <c r="K3862">
        <v>0</v>
      </c>
      <c r="L3862">
        <v>1</v>
      </c>
      <c r="M3862">
        <v>0</v>
      </c>
      <c r="N3862">
        <v>0</v>
      </c>
      <c r="O3862">
        <v>0</v>
      </c>
      <c r="P3862">
        <v>0</v>
      </c>
      <c r="Q3862">
        <v>0</v>
      </c>
    </row>
    <row r="3863" spans="1:17" x14ac:dyDescent="0.2">
      <c r="A3863" t="s">
        <v>21601</v>
      </c>
      <c r="B3863" t="s">
        <v>88</v>
      </c>
      <c r="C3863" t="s">
        <v>177</v>
      </c>
      <c r="D3863" t="s">
        <v>17736</v>
      </c>
      <c r="E3863" t="s">
        <v>81</v>
      </c>
      <c r="F3863" t="s">
        <v>4939</v>
      </c>
      <c r="G3863">
        <v>0</v>
      </c>
      <c r="H3863">
        <v>0</v>
      </c>
      <c r="I3863">
        <v>0</v>
      </c>
      <c r="J3863">
        <v>0</v>
      </c>
      <c r="K3863">
        <v>0</v>
      </c>
      <c r="L3863">
        <v>0</v>
      </c>
      <c r="M3863">
        <v>3</v>
      </c>
      <c r="N3863">
        <v>0</v>
      </c>
      <c r="O3863">
        <v>0</v>
      </c>
      <c r="P3863">
        <v>0</v>
      </c>
      <c r="Q3863">
        <v>0</v>
      </c>
    </row>
    <row r="3864" spans="1:17" x14ac:dyDescent="0.2">
      <c r="A3864" t="s">
        <v>21602</v>
      </c>
      <c r="B3864" t="s">
        <v>88</v>
      </c>
      <c r="C3864" t="s">
        <v>177</v>
      </c>
      <c r="D3864" t="s">
        <v>17736</v>
      </c>
      <c r="E3864" t="s">
        <v>81</v>
      </c>
      <c r="F3864" t="s">
        <v>4941</v>
      </c>
      <c r="G3864">
        <v>0</v>
      </c>
      <c r="H3864">
        <v>3</v>
      </c>
      <c r="I3864">
        <v>1</v>
      </c>
      <c r="J3864">
        <v>2</v>
      </c>
      <c r="K3864">
        <v>0</v>
      </c>
      <c r="L3864">
        <v>0</v>
      </c>
      <c r="M3864">
        <v>0</v>
      </c>
      <c r="N3864">
        <v>0</v>
      </c>
      <c r="O3864">
        <v>0</v>
      </c>
      <c r="P3864">
        <v>0</v>
      </c>
      <c r="Q3864">
        <v>0</v>
      </c>
    </row>
    <row r="3865" spans="1:17" x14ac:dyDescent="0.2">
      <c r="A3865" t="s">
        <v>21603</v>
      </c>
      <c r="B3865" t="s">
        <v>88</v>
      </c>
      <c r="C3865" t="s">
        <v>177</v>
      </c>
      <c r="D3865" t="s">
        <v>17736</v>
      </c>
      <c r="E3865" t="s">
        <v>81</v>
      </c>
      <c r="F3865" t="s">
        <v>4943</v>
      </c>
      <c r="G3865">
        <v>0</v>
      </c>
      <c r="H3865">
        <v>0</v>
      </c>
      <c r="I3865">
        <v>0</v>
      </c>
      <c r="J3865">
        <v>0</v>
      </c>
      <c r="K3865">
        <v>0</v>
      </c>
      <c r="L3865">
        <v>0</v>
      </c>
      <c r="M3865">
        <v>3</v>
      </c>
      <c r="N3865">
        <v>0</v>
      </c>
      <c r="O3865">
        <v>0</v>
      </c>
      <c r="P3865">
        <v>0</v>
      </c>
      <c r="Q3865">
        <v>0</v>
      </c>
    </row>
    <row r="3866" spans="1:17" x14ac:dyDescent="0.2">
      <c r="A3866" t="s">
        <v>21604</v>
      </c>
      <c r="B3866" t="s">
        <v>88</v>
      </c>
      <c r="C3866" t="s">
        <v>177</v>
      </c>
      <c r="D3866" t="s">
        <v>17736</v>
      </c>
      <c r="E3866" t="s">
        <v>81</v>
      </c>
      <c r="F3866" t="s">
        <v>4925</v>
      </c>
      <c r="G3866">
        <v>0</v>
      </c>
      <c r="H3866">
        <v>0</v>
      </c>
      <c r="I3866">
        <v>0</v>
      </c>
      <c r="J3866">
        <v>0</v>
      </c>
      <c r="K3866">
        <v>0</v>
      </c>
      <c r="L3866">
        <v>0</v>
      </c>
      <c r="M3866">
        <v>0</v>
      </c>
      <c r="N3866">
        <v>3</v>
      </c>
      <c r="O3866">
        <v>2</v>
      </c>
      <c r="P3866">
        <v>0</v>
      </c>
      <c r="Q3866">
        <v>1</v>
      </c>
    </row>
    <row r="3867" spans="1:17" x14ac:dyDescent="0.2">
      <c r="A3867" t="s">
        <v>21605</v>
      </c>
      <c r="B3867" t="s">
        <v>88</v>
      </c>
      <c r="C3867" t="s">
        <v>177</v>
      </c>
      <c r="D3867" t="s">
        <v>17736</v>
      </c>
      <c r="E3867" t="s">
        <v>81</v>
      </c>
      <c r="F3867" t="s">
        <v>4927</v>
      </c>
      <c r="G3867">
        <v>0</v>
      </c>
      <c r="H3867">
        <v>0</v>
      </c>
      <c r="I3867">
        <v>0</v>
      </c>
      <c r="J3867">
        <v>0</v>
      </c>
      <c r="K3867">
        <v>0</v>
      </c>
      <c r="L3867">
        <v>0</v>
      </c>
      <c r="M3867">
        <v>0</v>
      </c>
      <c r="N3867">
        <v>3</v>
      </c>
      <c r="O3867">
        <v>2</v>
      </c>
      <c r="P3867">
        <v>0</v>
      </c>
      <c r="Q3867">
        <v>1</v>
      </c>
    </row>
    <row r="3868" spans="1:17" x14ac:dyDescent="0.2">
      <c r="A3868" t="s">
        <v>21606</v>
      </c>
      <c r="B3868" t="s">
        <v>88</v>
      </c>
      <c r="C3868" t="s">
        <v>177</v>
      </c>
      <c r="D3868" t="s">
        <v>17736</v>
      </c>
      <c r="E3868" t="s">
        <v>81</v>
      </c>
      <c r="F3868" t="s">
        <v>17734</v>
      </c>
      <c r="G3868">
        <v>3</v>
      </c>
      <c r="H3868">
        <v>0</v>
      </c>
      <c r="I3868">
        <v>0</v>
      </c>
      <c r="J3868">
        <v>0</v>
      </c>
      <c r="K3868">
        <v>0</v>
      </c>
      <c r="L3868">
        <v>0</v>
      </c>
      <c r="M3868">
        <v>0</v>
      </c>
      <c r="N3868">
        <v>0</v>
      </c>
      <c r="O3868">
        <v>0</v>
      </c>
      <c r="P3868">
        <v>0</v>
      </c>
      <c r="Q3868">
        <v>0</v>
      </c>
    </row>
    <row r="3869" spans="1:17" x14ac:dyDescent="0.2">
      <c r="A3869" t="s">
        <v>21607</v>
      </c>
      <c r="B3869" t="s">
        <v>88</v>
      </c>
      <c r="C3869" t="s">
        <v>177</v>
      </c>
      <c r="D3869" t="s">
        <v>17748</v>
      </c>
      <c r="E3869" t="s">
        <v>81</v>
      </c>
      <c r="F3869" t="s">
        <v>17749</v>
      </c>
      <c r="G3869">
        <v>0</v>
      </c>
      <c r="H3869">
        <v>0</v>
      </c>
      <c r="I3869">
        <v>0</v>
      </c>
      <c r="J3869">
        <v>0</v>
      </c>
      <c r="K3869">
        <v>0</v>
      </c>
      <c r="L3869">
        <v>0</v>
      </c>
      <c r="M3869">
        <v>0</v>
      </c>
      <c r="N3869">
        <v>2</v>
      </c>
      <c r="O3869">
        <v>0</v>
      </c>
      <c r="P3869">
        <v>1</v>
      </c>
      <c r="Q3869">
        <v>1</v>
      </c>
    </row>
    <row r="3870" spans="1:17" x14ac:dyDescent="0.2">
      <c r="A3870" t="s">
        <v>21608</v>
      </c>
      <c r="B3870" t="s">
        <v>88</v>
      </c>
      <c r="C3870" t="s">
        <v>177</v>
      </c>
      <c r="D3870" t="s">
        <v>17748</v>
      </c>
      <c r="E3870" t="s">
        <v>81</v>
      </c>
      <c r="F3870" t="s">
        <v>17734</v>
      </c>
      <c r="G3870">
        <v>2</v>
      </c>
      <c r="H3870">
        <v>0</v>
      </c>
      <c r="I3870">
        <v>0</v>
      </c>
      <c r="J3870">
        <v>0</v>
      </c>
      <c r="K3870">
        <v>0</v>
      </c>
      <c r="L3870">
        <v>0</v>
      </c>
      <c r="M3870">
        <v>0</v>
      </c>
      <c r="N3870">
        <v>0</v>
      </c>
      <c r="O3870">
        <v>0</v>
      </c>
      <c r="P3870">
        <v>0</v>
      </c>
      <c r="Q3870">
        <v>0</v>
      </c>
    </row>
    <row r="3871" spans="1:17" x14ac:dyDescent="0.2">
      <c r="A3871" t="s">
        <v>21609</v>
      </c>
      <c r="B3871" t="s">
        <v>88</v>
      </c>
      <c r="C3871" t="s">
        <v>178</v>
      </c>
      <c r="D3871" t="s">
        <v>17768</v>
      </c>
      <c r="E3871" t="s">
        <v>83</v>
      </c>
      <c r="F3871" t="s">
        <v>17734</v>
      </c>
      <c r="G3871">
        <v>1</v>
      </c>
      <c r="H3871">
        <v>0</v>
      </c>
      <c r="I3871">
        <v>0</v>
      </c>
      <c r="J3871">
        <v>0</v>
      </c>
      <c r="K3871">
        <v>0</v>
      </c>
      <c r="L3871">
        <v>0</v>
      </c>
      <c r="M3871">
        <v>0</v>
      </c>
      <c r="N3871">
        <v>0</v>
      </c>
      <c r="O3871">
        <v>0</v>
      </c>
      <c r="P3871">
        <v>0</v>
      </c>
      <c r="Q3871">
        <v>0</v>
      </c>
    </row>
    <row r="3872" spans="1:17" x14ac:dyDescent="0.2">
      <c r="A3872" t="s">
        <v>21610</v>
      </c>
      <c r="B3872" t="s">
        <v>88</v>
      </c>
      <c r="C3872" t="s">
        <v>178</v>
      </c>
      <c r="D3872" t="s">
        <v>17736</v>
      </c>
      <c r="E3872" t="s">
        <v>83</v>
      </c>
      <c r="F3872" t="s">
        <v>4929</v>
      </c>
      <c r="G3872">
        <v>0</v>
      </c>
      <c r="H3872">
        <v>28</v>
      </c>
      <c r="I3872">
        <v>2</v>
      </c>
      <c r="J3872">
        <v>23</v>
      </c>
      <c r="K3872">
        <v>1</v>
      </c>
      <c r="L3872">
        <v>2</v>
      </c>
      <c r="M3872">
        <v>0</v>
      </c>
      <c r="N3872">
        <v>0</v>
      </c>
      <c r="O3872">
        <v>0</v>
      </c>
      <c r="P3872">
        <v>0</v>
      </c>
      <c r="Q3872">
        <v>0</v>
      </c>
    </row>
    <row r="3873" spans="1:17" x14ac:dyDescent="0.2">
      <c r="A3873" t="s">
        <v>21611</v>
      </c>
      <c r="B3873" t="s">
        <v>88</v>
      </c>
      <c r="C3873" t="s">
        <v>178</v>
      </c>
      <c r="D3873" t="s">
        <v>17736</v>
      </c>
      <c r="E3873" t="s">
        <v>83</v>
      </c>
      <c r="F3873" t="s">
        <v>4931</v>
      </c>
      <c r="G3873">
        <v>0</v>
      </c>
      <c r="H3873">
        <v>28</v>
      </c>
      <c r="I3873">
        <v>2</v>
      </c>
      <c r="J3873">
        <v>22</v>
      </c>
      <c r="K3873">
        <v>1</v>
      </c>
      <c r="L3873">
        <v>3</v>
      </c>
      <c r="M3873">
        <v>0</v>
      </c>
      <c r="N3873">
        <v>0</v>
      </c>
      <c r="O3873">
        <v>0</v>
      </c>
      <c r="P3873">
        <v>0</v>
      </c>
      <c r="Q3873">
        <v>0</v>
      </c>
    </row>
    <row r="3874" spans="1:17" x14ac:dyDescent="0.2">
      <c r="A3874" t="s">
        <v>21612</v>
      </c>
      <c r="B3874" t="s">
        <v>88</v>
      </c>
      <c r="C3874" t="s">
        <v>178</v>
      </c>
      <c r="D3874" t="s">
        <v>17736</v>
      </c>
      <c r="E3874" t="s">
        <v>83</v>
      </c>
      <c r="F3874" t="s">
        <v>4933</v>
      </c>
      <c r="G3874">
        <v>0</v>
      </c>
      <c r="H3874">
        <v>0</v>
      </c>
      <c r="I3874">
        <v>0</v>
      </c>
      <c r="J3874">
        <v>0</v>
      </c>
      <c r="K3874">
        <v>0</v>
      </c>
      <c r="L3874">
        <v>0</v>
      </c>
      <c r="M3874">
        <v>28</v>
      </c>
      <c r="N3874">
        <v>0</v>
      </c>
      <c r="O3874">
        <v>0</v>
      </c>
      <c r="P3874">
        <v>0</v>
      </c>
      <c r="Q3874">
        <v>0</v>
      </c>
    </row>
    <row r="3875" spans="1:17" x14ac:dyDescent="0.2">
      <c r="A3875" t="s">
        <v>21613</v>
      </c>
      <c r="B3875" t="s">
        <v>88</v>
      </c>
      <c r="C3875" t="s">
        <v>178</v>
      </c>
      <c r="D3875" t="s">
        <v>17736</v>
      </c>
      <c r="E3875" t="s">
        <v>83</v>
      </c>
      <c r="F3875" t="s">
        <v>4935</v>
      </c>
      <c r="G3875">
        <v>0</v>
      </c>
      <c r="H3875">
        <v>28</v>
      </c>
      <c r="I3875">
        <v>2</v>
      </c>
      <c r="J3875">
        <v>22</v>
      </c>
      <c r="K3875">
        <v>1</v>
      </c>
      <c r="L3875">
        <v>3</v>
      </c>
      <c r="M3875">
        <v>0</v>
      </c>
      <c r="N3875">
        <v>0</v>
      </c>
      <c r="O3875">
        <v>0</v>
      </c>
      <c r="P3875">
        <v>0</v>
      </c>
      <c r="Q3875">
        <v>0</v>
      </c>
    </row>
    <row r="3876" spans="1:17" x14ac:dyDescent="0.2">
      <c r="A3876" t="s">
        <v>21614</v>
      </c>
      <c r="B3876" t="s">
        <v>88</v>
      </c>
      <c r="C3876" t="s">
        <v>178</v>
      </c>
      <c r="D3876" t="s">
        <v>17736</v>
      </c>
      <c r="E3876" t="s">
        <v>83</v>
      </c>
      <c r="F3876" t="s">
        <v>4937</v>
      </c>
      <c r="G3876">
        <v>0</v>
      </c>
      <c r="H3876">
        <v>28</v>
      </c>
      <c r="I3876">
        <v>2</v>
      </c>
      <c r="J3876">
        <v>22</v>
      </c>
      <c r="K3876">
        <v>1</v>
      </c>
      <c r="L3876">
        <v>3</v>
      </c>
      <c r="M3876">
        <v>0</v>
      </c>
      <c r="N3876">
        <v>0</v>
      </c>
      <c r="O3876">
        <v>0</v>
      </c>
      <c r="P3876">
        <v>0</v>
      </c>
      <c r="Q3876">
        <v>0</v>
      </c>
    </row>
    <row r="3877" spans="1:17" x14ac:dyDescent="0.2">
      <c r="A3877" t="s">
        <v>21615</v>
      </c>
      <c r="B3877" t="s">
        <v>88</v>
      </c>
      <c r="C3877" t="s">
        <v>178</v>
      </c>
      <c r="D3877" t="s">
        <v>17736</v>
      </c>
      <c r="E3877" t="s">
        <v>83</v>
      </c>
      <c r="F3877" t="s">
        <v>4939</v>
      </c>
      <c r="G3877">
        <v>0</v>
      </c>
      <c r="H3877">
        <v>0</v>
      </c>
      <c r="I3877">
        <v>0</v>
      </c>
      <c r="J3877">
        <v>0</v>
      </c>
      <c r="K3877">
        <v>0</v>
      </c>
      <c r="L3877">
        <v>0</v>
      </c>
      <c r="M3877">
        <v>28</v>
      </c>
      <c r="N3877">
        <v>0</v>
      </c>
      <c r="O3877">
        <v>0</v>
      </c>
      <c r="P3877">
        <v>0</v>
      </c>
      <c r="Q3877">
        <v>0</v>
      </c>
    </row>
    <row r="3878" spans="1:17" x14ac:dyDescent="0.2">
      <c r="A3878" t="s">
        <v>21616</v>
      </c>
      <c r="B3878" t="s">
        <v>88</v>
      </c>
      <c r="C3878" t="s">
        <v>178</v>
      </c>
      <c r="D3878" t="s">
        <v>17736</v>
      </c>
      <c r="E3878" t="s">
        <v>83</v>
      </c>
      <c r="F3878" t="s">
        <v>4941</v>
      </c>
      <c r="G3878">
        <v>0</v>
      </c>
      <c r="H3878">
        <v>28</v>
      </c>
      <c r="I3878">
        <v>2</v>
      </c>
      <c r="J3878">
        <v>23</v>
      </c>
      <c r="K3878">
        <v>1</v>
      </c>
      <c r="L3878">
        <v>2</v>
      </c>
      <c r="M3878">
        <v>0</v>
      </c>
      <c r="N3878">
        <v>0</v>
      </c>
      <c r="O3878">
        <v>0</v>
      </c>
      <c r="P3878">
        <v>0</v>
      </c>
      <c r="Q3878">
        <v>0</v>
      </c>
    </row>
    <row r="3879" spans="1:17" x14ac:dyDescent="0.2">
      <c r="A3879" t="s">
        <v>21617</v>
      </c>
      <c r="B3879" t="s">
        <v>88</v>
      </c>
      <c r="C3879" t="s">
        <v>178</v>
      </c>
      <c r="D3879" t="s">
        <v>17736</v>
      </c>
      <c r="E3879" t="s">
        <v>83</v>
      </c>
      <c r="F3879" t="s">
        <v>4943</v>
      </c>
      <c r="G3879">
        <v>0</v>
      </c>
      <c r="H3879">
        <v>0</v>
      </c>
      <c r="I3879">
        <v>0</v>
      </c>
      <c r="J3879">
        <v>0</v>
      </c>
      <c r="K3879">
        <v>0</v>
      </c>
      <c r="L3879">
        <v>0</v>
      </c>
      <c r="M3879">
        <v>28</v>
      </c>
      <c r="N3879">
        <v>0</v>
      </c>
      <c r="O3879">
        <v>0</v>
      </c>
      <c r="P3879">
        <v>0</v>
      </c>
      <c r="Q3879">
        <v>0</v>
      </c>
    </row>
    <row r="3880" spans="1:17" x14ac:dyDescent="0.2">
      <c r="A3880" t="s">
        <v>21618</v>
      </c>
      <c r="B3880" t="s">
        <v>88</v>
      </c>
      <c r="C3880" t="s">
        <v>178</v>
      </c>
      <c r="D3880" t="s">
        <v>17736</v>
      </c>
      <c r="E3880" t="s">
        <v>83</v>
      </c>
      <c r="F3880" t="s">
        <v>4925</v>
      </c>
      <c r="G3880">
        <v>0</v>
      </c>
      <c r="H3880">
        <v>0</v>
      </c>
      <c r="I3880">
        <v>0</v>
      </c>
      <c r="J3880">
        <v>0</v>
      </c>
      <c r="K3880">
        <v>0</v>
      </c>
      <c r="L3880">
        <v>0</v>
      </c>
      <c r="M3880">
        <v>0</v>
      </c>
      <c r="N3880">
        <v>28</v>
      </c>
      <c r="O3880">
        <v>25</v>
      </c>
      <c r="P3880">
        <v>3</v>
      </c>
      <c r="Q3880">
        <v>0</v>
      </c>
    </row>
    <row r="3881" spans="1:17" x14ac:dyDescent="0.2">
      <c r="A3881" t="s">
        <v>21619</v>
      </c>
      <c r="B3881" t="s">
        <v>88</v>
      </c>
      <c r="C3881" t="s">
        <v>178</v>
      </c>
      <c r="D3881" t="s">
        <v>17736</v>
      </c>
      <c r="E3881" t="s">
        <v>83</v>
      </c>
      <c r="F3881" t="s">
        <v>4927</v>
      </c>
      <c r="G3881">
        <v>0</v>
      </c>
      <c r="H3881">
        <v>0</v>
      </c>
      <c r="I3881">
        <v>0</v>
      </c>
      <c r="J3881">
        <v>0</v>
      </c>
      <c r="K3881">
        <v>0</v>
      </c>
      <c r="L3881">
        <v>0</v>
      </c>
      <c r="M3881">
        <v>0</v>
      </c>
      <c r="N3881">
        <v>27</v>
      </c>
      <c r="O3881">
        <v>25</v>
      </c>
      <c r="P3881">
        <v>2</v>
      </c>
      <c r="Q3881">
        <v>0</v>
      </c>
    </row>
    <row r="3882" spans="1:17" x14ac:dyDescent="0.2">
      <c r="A3882" t="s">
        <v>21620</v>
      </c>
      <c r="B3882" t="s">
        <v>88</v>
      </c>
      <c r="C3882" t="s">
        <v>178</v>
      </c>
      <c r="D3882" t="s">
        <v>17736</v>
      </c>
      <c r="E3882" t="s">
        <v>83</v>
      </c>
      <c r="F3882" t="s">
        <v>17734</v>
      </c>
      <c r="G3882">
        <v>28</v>
      </c>
      <c r="H3882">
        <v>0</v>
      </c>
      <c r="I3882">
        <v>0</v>
      </c>
      <c r="J3882">
        <v>0</v>
      </c>
      <c r="K3882">
        <v>0</v>
      </c>
      <c r="L3882">
        <v>0</v>
      </c>
      <c r="M3882">
        <v>0</v>
      </c>
      <c r="N3882">
        <v>0</v>
      </c>
      <c r="O3882">
        <v>0</v>
      </c>
      <c r="P3882">
        <v>0</v>
      </c>
      <c r="Q3882">
        <v>0</v>
      </c>
    </row>
    <row r="3883" spans="1:17" x14ac:dyDescent="0.2">
      <c r="A3883" t="s">
        <v>21621</v>
      </c>
      <c r="B3883" t="s">
        <v>88</v>
      </c>
      <c r="C3883" t="s">
        <v>242</v>
      </c>
      <c r="D3883" t="s">
        <v>17736</v>
      </c>
      <c r="E3883" t="s">
        <v>81</v>
      </c>
      <c r="F3883" t="s">
        <v>4931</v>
      </c>
      <c r="G3883">
        <v>0</v>
      </c>
      <c r="H3883">
        <v>4</v>
      </c>
      <c r="I3883">
        <v>0</v>
      </c>
      <c r="J3883">
        <v>3</v>
      </c>
      <c r="K3883">
        <v>1</v>
      </c>
      <c r="L3883">
        <v>0</v>
      </c>
      <c r="M3883">
        <v>0</v>
      </c>
      <c r="N3883">
        <v>0</v>
      </c>
      <c r="O3883">
        <v>0</v>
      </c>
      <c r="P3883">
        <v>0</v>
      </c>
      <c r="Q3883">
        <v>0</v>
      </c>
    </row>
    <row r="3884" spans="1:17" x14ac:dyDescent="0.2">
      <c r="A3884" t="s">
        <v>21622</v>
      </c>
      <c r="B3884" t="s">
        <v>88</v>
      </c>
      <c r="C3884" t="s">
        <v>242</v>
      </c>
      <c r="D3884" t="s">
        <v>17736</v>
      </c>
      <c r="E3884" t="s">
        <v>81</v>
      </c>
      <c r="F3884" t="s">
        <v>4933</v>
      </c>
      <c r="G3884">
        <v>0</v>
      </c>
      <c r="H3884">
        <v>0</v>
      </c>
      <c r="I3884">
        <v>0</v>
      </c>
      <c r="J3884">
        <v>0</v>
      </c>
      <c r="K3884">
        <v>0</v>
      </c>
      <c r="L3884">
        <v>0</v>
      </c>
      <c r="M3884">
        <v>4</v>
      </c>
      <c r="N3884">
        <v>0</v>
      </c>
      <c r="O3884">
        <v>0</v>
      </c>
      <c r="P3884">
        <v>0</v>
      </c>
      <c r="Q3884">
        <v>0</v>
      </c>
    </row>
    <row r="3885" spans="1:17" x14ac:dyDescent="0.2">
      <c r="A3885" t="s">
        <v>21623</v>
      </c>
      <c r="B3885" t="s">
        <v>88</v>
      </c>
      <c r="C3885" t="s">
        <v>242</v>
      </c>
      <c r="D3885" t="s">
        <v>17736</v>
      </c>
      <c r="E3885" t="s">
        <v>81</v>
      </c>
      <c r="F3885" t="s">
        <v>4935</v>
      </c>
      <c r="G3885">
        <v>0</v>
      </c>
      <c r="H3885">
        <v>4</v>
      </c>
      <c r="I3885">
        <v>0</v>
      </c>
      <c r="J3885">
        <v>3</v>
      </c>
      <c r="K3885">
        <v>1</v>
      </c>
      <c r="L3885">
        <v>0</v>
      </c>
      <c r="M3885">
        <v>0</v>
      </c>
      <c r="N3885">
        <v>0</v>
      </c>
      <c r="O3885">
        <v>0</v>
      </c>
      <c r="P3885">
        <v>0</v>
      </c>
      <c r="Q3885">
        <v>0</v>
      </c>
    </row>
    <row r="3886" spans="1:17" x14ac:dyDescent="0.2">
      <c r="A3886" t="s">
        <v>21624</v>
      </c>
      <c r="B3886" t="s">
        <v>88</v>
      </c>
      <c r="C3886" t="s">
        <v>242</v>
      </c>
      <c r="D3886" t="s">
        <v>17736</v>
      </c>
      <c r="E3886" t="s">
        <v>81</v>
      </c>
      <c r="F3886" t="s">
        <v>4937</v>
      </c>
      <c r="G3886">
        <v>0</v>
      </c>
      <c r="H3886">
        <v>4</v>
      </c>
      <c r="I3886">
        <v>0</v>
      </c>
      <c r="J3886">
        <v>3</v>
      </c>
      <c r="K3886">
        <v>1</v>
      </c>
      <c r="L3886">
        <v>0</v>
      </c>
      <c r="M3886">
        <v>0</v>
      </c>
      <c r="N3886">
        <v>0</v>
      </c>
      <c r="O3886">
        <v>0</v>
      </c>
      <c r="P3886">
        <v>0</v>
      </c>
      <c r="Q3886">
        <v>0</v>
      </c>
    </row>
    <row r="3887" spans="1:17" x14ac:dyDescent="0.2">
      <c r="A3887" t="s">
        <v>21625</v>
      </c>
      <c r="B3887" t="s">
        <v>88</v>
      </c>
      <c r="C3887" t="s">
        <v>242</v>
      </c>
      <c r="D3887" t="s">
        <v>17736</v>
      </c>
      <c r="E3887" t="s">
        <v>81</v>
      </c>
      <c r="F3887" t="s">
        <v>4939</v>
      </c>
      <c r="G3887">
        <v>0</v>
      </c>
      <c r="H3887">
        <v>0</v>
      </c>
      <c r="I3887">
        <v>0</v>
      </c>
      <c r="J3887">
        <v>0</v>
      </c>
      <c r="K3887">
        <v>0</v>
      </c>
      <c r="L3887">
        <v>0</v>
      </c>
      <c r="M3887">
        <v>4</v>
      </c>
      <c r="N3887">
        <v>0</v>
      </c>
      <c r="O3887">
        <v>0</v>
      </c>
      <c r="P3887">
        <v>0</v>
      </c>
      <c r="Q3887">
        <v>0</v>
      </c>
    </row>
    <row r="3888" spans="1:17" x14ac:dyDescent="0.2">
      <c r="A3888" t="s">
        <v>21626</v>
      </c>
      <c r="B3888" t="s">
        <v>88</v>
      </c>
      <c r="C3888" t="s">
        <v>242</v>
      </c>
      <c r="D3888" t="s">
        <v>17736</v>
      </c>
      <c r="E3888" t="s">
        <v>81</v>
      </c>
      <c r="F3888" t="s">
        <v>4941</v>
      </c>
      <c r="G3888">
        <v>0</v>
      </c>
      <c r="H3888">
        <v>4</v>
      </c>
      <c r="I3888">
        <v>0</v>
      </c>
      <c r="J3888">
        <v>4</v>
      </c>
      <c r="K3888">
        <v>0</v>
      </c>
      <c r="L3888">
        <v>0</v>
      </c>
      <c r="M3888">
        <v>0</v>
      </c>
      <c r="N3888">
        <v>0</v>
      </c>
      <c r="O3888">
        <v>0</v>
      </c>
      <c r="P3888">
        <v>0</v>
      </c>
      <c r="Q3888">
        <v>0</v>
      </c>
    </row>
    <row r="3889" spans="1:17" x14ac:dyDescent="0.2">
      <c r="A3889" t="s">
        <v>21627</v>
      </c>
      <c r="B3889" t="s">
        <v>88</v>
      </c>
      <c r="C3889" t="s">
        <v>242</v>
      </c>
      <c r="D3889" t="s">
        <v>17736</v>
      </c>
      <c r="E3889" t="s">
        <v>81</v>
      </c>
      <c r="F3889" t="s">
        <v>4943</v>
      </c>
      <c r="G3889">
        <v>0</v>
      </c>
      <c r="H3889">
        <v>0</v>
      </c>
      <c r="I3889">
        <v>0</v>
      </c>
      <c r="J3889">
        <v>0</v>
      </c>
      <c r="K3889">
        <v>0</v>
      </c>
      <c r="L3889">
        <v>0</v>
      </c>
      <c r="M3889">
        <v>4</v>
      </c>
      <c r="N3889">
        <v>0</v>
      </c>
      <c r="O3889">
        <v>0</v>
      </c>
      <c r="P3889">
        <v>0</v>
      </c>
      <c r="Q3889">
        <v>0</v>
      </c>
    </row>
    <row r="3890" spans="1:17" x14ac:dyDescent="0.2">
      <c r="A3890" t="s">
        <v>21628</v>
      </c>
      <c r="B3890" t="s">
        <v>88</v>
      </c>
      <c r="C3890" t="s">
        <v>242</v>
      </c>
      <c r="D3890" t="s">
        <v>17736</v>
      </c>
      <c r="E3890" t="s">
        <v>81</v>
      </c>
      <c r="F3890" t="s">
        <v>4925</v>
      </c>
      <c r="G3890">
        <v>0</v>
      </c>
      <c r="H3890">
        <v>0</v>
      </c>
      <c r="I3890">
        <v>0</v>
      </c>
      <c r="J3890">
        <v>0</v>
      </c>
      <c r="K3890">
        <v>0</v>
      </c>
      <c r="L3890">
        <v>0</v>
      </c>
      <c r="M3890">
        <v>0</v>
      </c>
      <c r="N3890">
        <v>4</v>
      </c>
      <c r="O3890">
        <v>4</v>
      </c>
      <c r="P3890">
        <v>0</v>
      </c>
      <c r="Q3890">
        <v>0</v>
      </c>
    </row>
    <row r="3891" spans="1:17" x14ac:dyDescent="0.2">
      <c r="A3891" t="s">
        <v>21629</v>
      </c>
      <c r="B3891" t="s">
        <v>88</v>
      </c>
      <c r="C3891" t="s">
        <v>242</v>
      </c>
      <c r="D3891" t="s">
        <v>17736</v>
      </c>
      <c r="E3891" t="s">
        <v>81</v>
      </c>
      <c r="F3891" t="s">
        <v>4927</v>
      </c>
      <c r="G3891">
        <v>0</v>
      </c>
      <c r="H3891">
        <v>0</v>
      </c>
      <c r="I3891">
        <v>0</v>
      </c>
      <c r="J3891">
        <v>0</v>
      </c>
      <c r="K3891">
        <v>0</v>
      </c>
      <c r="L3891">
        <v>0</v>
      </c>
      <c r="M3891">
        <v>0</v>
      </c>
      <c r="N3891">
        <v>4</v>
      </c>
      <c r="O3891">
        <v>4</v>
      </c>
      <c r="P3891">
        <v>0</v>
      </c>
      <c r="Q3891">
        <v>0</v>
      </c>
    </row>
    <row r="3892" spans="1:17" x14ac:dyDescent="0.2">
      <c r="A3892" t="s">
        <v>21630</v>
      </c>
      <c r="B3892" t="s">
        <v>88</v>
      </c>
      <c r="C3892" t="s">
        <v>242</v>
      </c>
      <c r="D3892" t="s">
        <v>17736</v>
      </c>
      <c r="E3892" t="s">
        <v>81</v>
      </c>
      <c r="F3892" t="s">
        <v>17734</v>
      </c>
      <c r="G3892">
        <v>4</v>
      </c>
      <c r="H3892">
        <v>0</v>
      </c>
      <c r="I3892">
        <v>0</v>
      </c>
      <c r="J3892">
        <v>0</v>
      </c>
      <c r="K3892">
        <v>0</v>
      </c>
      <c r="L3892">
        <v>0</v>
      </c>
      <c r="M3892">
        <v>0</v>
      </c>
      <c r="N3892">
        <v>0</v>
      </c>
      <c r="O3892">
        <v>0</v>
      </c>
      <c r="P3892">
        <v>0</v>
      </c>
      <c r="Q3892">
        <v>0</v>
      </c>
    </row>
    <row r="3893" spans="1:17" x14ac:dyDescent="0.2">
      <c r="A3893" t="s">
        <v>21631</v>
      </c>
      <c r="B3893" t="s">
        <v>88</v>
      </c>
      <c r="C3893" t="s">
        <v>242</v>
      </c>
      <c r="D3893" t="s">
        <v>17748</v>
      </c>
      <c r="E3893" t="s">
        <v>83</v>
      </c>
      <c r="F3893" t="s">
        <v>17749</v>
      </c>
      <c r="G3893">
        <v>0</v>
      </c>
      <c r="H3893">
        <v>0</v>
      </c>
      <c r="I3893">
        <v>0</v>
      </c>
      <c r="J3893">
        <v>0</v>
      </c>
      <c r="K3893">
        <v>0</v>
      </c>
      <c r="L3893">
        <v>0</v>
      </c>
      <c r="M3893">
        <v>0</v>
      </c>
      <c r="N3893">
        <v>1</v>
      </c>
      <c r="O3893">
        <v>1</v>
      </c>
      <c r="P3893">
        <v>0</v>
      </c>
      <c r="Q3893">
        <v>0</v>
      </c>
    </row>
    <row r="3894" spans="1:17" x14ac:dyDescent="0.2">
      <c r="A3894" t="s">
        <v>21632</v>
      </c>
      <c r="B3894" t="s">
        <v>88</v>
      </c>
      <c r="C3894" t="s">
        <v>242</v>
      </c>
      <c r="D3894" t="s">
        <v>17748</v>
      </c>
      <c r="E3894" t="s">
        <v>83</v>
      </c>
      <c r="F3894" t="s">
        <v>17734</v>
      </c>
      <c r="G3894">
        <v>1</v>
      </c>
      <c r="H3894">
        <v>0</v>
      </c>
      <c r="I3894">
        <v>0</v>
      </c>
      <c r="J3894">
        <v>0</v>
      </c>
      <c r="K3894">
        <v>0</v>
      </c>
      <c r="L3894">
        <v>0</v>
      </c>
      <c r="M3894">
        <v>0</v>
      </c>
      <c r="N3894">
        <v>0</v>
      </c>
      <c r="O3894">
        <v>0</v>
      </c>
      <c r="P3894">
        <v>0</v>
      </c>
      <c r="Q3894">
        <v>0</v>
      </c>
    </row>
    <row r="3895" spans="1:17" x14ac:dyDescent="0.2">
      <c r="A3895" t="s">
        <v>21633</v>
      </c>
      <c r="B3895" t="s">
        <v>88</v>
      </c>
      <c r="C3895" t="s">
        <v>242</v>
      </c>
      <c r="D3895" t="s">
        <v>17748</v>
      </c>
      <c r="E3895" t="s">
        <v>81</v>
      </c>
      <c r="F3895" t="s">
        <v>17749</v>
      </c>
      <c r="G3895">
        <v>0</v>
      </c>
      <c r="H3895">
        <v>0</v>
      </c>
      <c r="I3895">
        <v>0</v>
      </c>
      <c r="J3895">
        <v>0</v>
      </c>
      <c r="K3895">
        <v>0</v>
      </c>
      <c r="L3895">
        <v>0</v>
      </c>
      <c r="M3895">
        <v>0</v>
      </c>
      <c r="N3895">
        <v>1</v>
      </c>
      <c r="O3895">
        <v>1</v>
      </c>
      <c r="P3895">
        <v>0</v>
      </c>
      <c r="Q3895">
        <v>0</v>
      </c>
    </row>
    <row r="3896" spans="1:17" x14ac:dyDescent="0.2">
      <c r="A3896" t="s">
        <v>21634</v>
      </c>
      <c r="B3896" t="s">
        <v>88</v>
      </c>
      <c r="C3896" t="s">
        <v>242</v>
      </c>
      <c r="D3896" t="s">
        <v>17748</v>
      </c>
      <c r="E3896" t="s">
        <v>81</v>
      </c>
      <c r="F3896" t="s">
        <v>17734</v>
      </c>
      <c r="G3896">
        <v>1</v>
      </c>
      <c r="H3896">
        <v>0</v>
      </c>
      <c r="I3896">
        <v>0</v>
      </c>
      <c r="J3896">
        <v>0</v>
      </c>
      <c r="K3896">
        <v>0</v>
      </c>
      <c r="L3896">
        <v>0</v>
      </c>
      <c r="M3896">
        <v>0</v>
      </c>
      <c r="N3896">
        <v>0</v>
      </c>
      <c r="O3896">
        <v>0</v>
      </c>
      <c r="P3896">
        <v>0</v>
      </c>
      <c r="Q3896">
        <v>0</v>
      </c>
    </row>
    <row r="3897" spans="1:17" x14ac:dyDescent="0.2">
      <c r="A3897" t="s">
        <v>21635</v>
      </c>
      <c r="B3897" t="s">
        <v>88</v>
      </c>
      <c r="C3897" t="s">
        <v>243</v>
      </c>
      <c r="D3897" t="s">
        <v>17736</v>
      </c>
      <c r="E3897" t="s">
        <v>83</v>
      </c>
      <c r="F3897" t="s">
        <v>4929</v>
      </c>
      <c r="G3897">
        <v>0</v>
      </c>
      <c r="H3897">
        <v>11</v>
      </c>
      <c r="I3897">
        <v>1</v>
      </c>
      <c r="J3897">
        <v>8</v>
      </c>
      <c r="K3897">
        <v>2</v>
      </c>
      <c r="L3897">
        <v>0</v>
      </c>
      <c r="M3897">
        <v>0</v>
      </c>
      <c r="N3897">
        <v>0</v>
      </c>
      <c r="O3897">
        <v>0</v>
      </c>
      <c r="P3897">
        <v>0</v>
      </c>
      <c r="Q3897">
        <v>0</v>
      </c>
    </row>
    <row r="3898" spans="1:17" x14ac:dyDescent="0.2">
      <c r="A3898" t="s">
        <v>21636</v>
      </c>
      <c r="B3898" t="s">
        <v>88</v>
      </c>
      <c r="C3898" t="s">
        <v>243</v>
      </c>
      <c r="D3898" t="s">
        <v>17736</v>
      </c>
      <c r="E3898" t="s">
        <v>83</v>
      </c>
      <c r="F3898" t="s">
        <v>4931</v>
      </c>
      <c r="G3898">
        <v>0</v>
      </c>
      <c r="H3898">
        <v>11</v>
      </c>
      <c r="I3898">
        <v>1</v>
      </c>
      <c r="J3898">
        <v>8</v>
      </c>
      <c r="K3898">
        <v>2</v>
      </c>
      <c r="L3898">
        <v>0</v>
      </c>
      <c r="M3898">
        <v>0</v>
      </c>
      <c r="N3898">
        <v>0</v>
      </c>
      <c r="O3898">
        <v>0</v>
      </c>
      <c r="P3898">
        <v>0</v>
      </c>
      <c r="Q3898">
        <v>0</v>
      </c>
    </row>
    <row r="3899" spans="1:17" x14ac:dyDescent="0.2">
      <c r="A3899" t="s">
        <v>21637</v>
      </c>
      <c r="B3899" t="s">
        <v>88</v>
      </c>
      <c r="C3899" t="s">
        <v>243</v>
      </c>
      <c r="D3899" t="s">
        <v>17736</v>
      </c>
      <c r="E3899" t="s">
        <v>83</v>
      </c>
      <c r="F3899" t="s">
        <v>4933</v>
      </c>
      <c r="G3899">
        <v>0</v>
      </c>
      <c r="H3899">
        <v>0</v>
      </c>
      <c r="I3899">
        <v>0</v>
      </c>
      <c r="J3899">
        <v>0</v>
      </c>
      <c r="K3899">
        <v>0</v>
      </c>
      <c r="L3899">
        <v>0</v>
      </c>
      <c r="M3899">
        <v>11</v>
      </c>
      <c r="N3899">
        <v>0</v>
      </c>
      <c r="O3899">
        <v>0</v>
      </c>
      <c r="P3899">
        <v>0</v>
      </c>
      <c r="Q3899">
        <v>0</v>
      </c>
    </row>
    <row r="3900" spans="1:17" x14ac:dyDescent="0.2">
      <c r="A3900" t="s">
        <v>21638</v>
      </c>
      <c r="B3900" t="s">
        <v>88</v>
      </c>
      <c r="C3900" t="s">
        <v>243</v>
      </c>
      <c r="D3900" t="s">
        <v>17736</v>
      </c>
      <c r="E3900" t="s">
        <v>83</v>
      </c>
      <c r="F3900" t="s">
        <v>4935</v>
      </c>
      <c r="G3900">
        <v>0</v>
      </c>
      <c r="H3900">
        <v>11</v>
      </c>
      <c r="I3900">
        <v>1</v>
      </c>
      <c r="J3900">
        <v>8</v>
      </c>
      <c r="K3900">
        <v>2</v>
      </c>
      <c r="L3900">
        <v>0</v>
      </c>
      <c r="M3900">
        <v>0</v>
      </c>
      <c r="N3900">
        <v>0</v>
      </c>
      <c r="O3900">
        <v>0</v>
      </c>
      <c r="P3900">
        <v>0</v>
      </c>
      <c r="Q3900">
        <v>0</v>
      </c>
    </row>
    <row r="3901" spans="1:17" x14ac:dyDescent="0.2">
      <c r="A3901" t="s">
        <v>21639</v>
      </c>
      <c r="B3901" t="s">
        <v>88</v>
      </c>
      <c r="C3901" t="s">
        <v>243</v>
      </c>
      <c r="D3901" t="s">
        <v>17736</v>
      </c>
      <c r="E3901" t="s">
        <v>83</v>
      </c>
      <c r="F3901" t="s">
        <v>4937</v>
      </c>
      <c r="G3901">
        <v>0</v>
      </c>
      <c r="H3901">
        <v>11</v>
      </c>
      <c r="I3901">
        <v>1</v>
      </c>
      <c r="J3901">
        <v>9</v>
      </c>
      <c r="K3901">
        <v>1</v>
      </c>
      <c r="L3901">
        <v>0</v>
      </c>
      <c r="M3901">
        <v>0</v>
      </c>
      <c r="N3901">
        <v>0</v>
      </c>
      <c r="O3901">
        <v>0</v>
      </c>
      <c r="P3901">
        <v>0</v>
      </c>
      <c r="Q3901">
        <v>0</v>
      </c>
    </row>
    <row r="3902" spans="1:17" x14ac:dyDescent="0.2">
      <c r="A3902" t="s">
        <v>21640</v>
      </c>
      <c r="B3902" t="s">
        <v>88</v>
      </c>
      <c r="C3902" t="s">
        <v>243</v>
      </c>
      <c r="D3902" t="s">
        <v>17736</v>
      </c>
      <c r="E3902" t="s">
        <v>83</v>
      </c>
      <c r="F3902" t="s">
        <v>4939</v>
      </c>
      <c r="G3902">
        <v>0</v>
      </c>
      <c r="H3902">
        <v>0</v>
      </c>
      <c r="I3902">
        <v>0</v>
      </c>
      <c r="J3902">
        <v>0</v>
      </c>
      <c r="K3902">
        <v>0</v>
      </c>
      <c r="L3902">
        <v>0</v>
      </c>
      <c r="M3902">
        <v>11</v>
      </c>
      <c r="N3902">
        <v>0</v>
      </c>
      <c r="O3902">
        <v>0</v>
      </c>
      <c r="P3902">
        <v>0</v>
      </c>
      <c r="Q3902">
        <v>0</v>
      </c>
    </row>
    <row r="3903" spans="1:17" x14ac:dyDescent="0.2">
      <c r="A3903" t="s">
        <v>21641</v>
      </c>
      <c r="B3903" t="s">
        <v>88</v>
      </c>
      <c r="C3903" t="s">
        <v>243</v>
      </c>
      <c r="D3903" t="s">
        <v>17736</v>
      </c>
      <c r="E3903" t="s">
        <v>83</v>
      </c>
      <c r="F3903" t="s">
        <v>4941</v>
      </c>
      <c r="G3903">
        <v>0</v>
      </c>
      <c r="H3903">
        <v>11</v>
      </c>
      <c r="I3903">
        <v>1</v>
      </c>
      <c r="J3903">
        <v>8</v>
      </c>
      <c r="K3903">
        <v>2</v>
      </c>
      <c r="L3903">
        <v>0</v>
      </c>
      <c r="M3903">
        <v>0</v>
      </c>
      <c r="N3903">
        <v>0</v>
      </c>
      <c r="O3903">
        <v>0</v>
      </c>
      <c r="P3903">
        <v>0</v>
      </c>
      <c r="Q3903">
        <v>0</v>
      </c>
    </row>
    <row r="3904" spans="1:17" x14ac:dyDescent="0.2">
      <c r="A3904" t="s">
        <v>21642</v>
      </c>
      <c r="B3904" t="s">
        <v>88</v>
      </c>
      <c r="C3904" t="s">
        <v>243</v>
      </c>
      <c r="D3904" t="s">
        <v>17736</v>
      </c>
      <c r="E3904" t="s">
        <v>83</v>
      </c>
      <c r="F3904" t="s">
        <v>4943</v>
      </c>
      <c r="G3904">
        <v>0</v>
      </c>
      <c r="H3904">
        <v>0</v>
      </c>
      <c r="I3904">
        <v>0</v>
      </c>
      <c r="J3904">
        <v>0</v>
      </c>
      <c r="K3904">
        <v>0</v>
      </c>
      <c r="L3904">
        <v>0</v>
      </c>
      <c r="M3904">
        <v>11</v>
      </c>
      <c r="N3904">
        <v>0</v>
      </c>
      <c r="O3904">
        <v>0</v>
      </c>
      <c r="P3904">
        <v>0</v>
      </c>
      <c r="Q3904">
        <v>0</v>
      </c>
    </row>
    <row r="3905" spans="1:17" x14ac:dyDescent="0.2">
      <c r="A3905" t="s">
        <v>21643</v>
      </c>
      <c r="B3905" t="s">
        <v>88</v>
      </c>
      <c r="C3905" t="s">
        <v>243</v>
      </c>
      <c r="D3905" t="s">
        <v>17736</v>
      </c>
      <c r="E3905" t="s">
        <v>83</v>
      </c>
      <c r="F3905" t="s">
        <v>4925</v>
      </c>
      <c r="G3905">
        <v>0</v>
      </c>
      <c r="H3905">
        <v>0</v>
      </c>
      <c r="I3905">
        <v>0</v>
      </c>
      <c r="J3905">
        <v>0</v>
      </c>
      <c r="K3905">
        <v>0</v>
      </c>
      <c r="L3905">
        <v>0</v>
      </c>
      <c r="M3905">
        <v>0</v>
      </c>
      <c r="N3905">
        <v>8</v>
      </c>
      <c r="O3905">
        <v>7</v>
      </c>
      <c r="P3905">
        <v>1</v>
      </c>
      <c r="Q3905">
        <v>0</v>
      </c>
    </row>
    <row r="3906" spans="1:17" x14ac:dyDescent="0.2">
      <c r="A3906" t="s">
        <v>21644</v>
      </c>
      <c r="B3906" t="s">
        <v>88</v>
      </c>
      <c r="C3906" t="s">
        <v>243</v>
      </c>
      <c r="D3906" t="s">
        <v>17736</v>
      </c>
      <c r="E3906" t="s">
        <v>83</v>
      </c>
      <c r="F3906" t="s">
        <v>4927</v>
      </c>
      <c r="G3906">
        <v>0</v>
      </c>
      <c r="H3906">
        <v>0</v>
      </c>
      <c r="I3906">
        <v>0</v>
      </c>
      <c r="J3906">
        <v>0</v>
      </c>
      <c r="K3906">
        <v>0</v>
      </c>
      <c r="L3906">
        <v>0</v>
      </c>
      <c r="M3906">
        <v>0</v>
      </c>
      <c r="N3906">
        <v>5</v>
      </c>
      <c r="O3906">
        <v>4</v>
      </c>
      <c r="P3906">
        <v>1</v>
      </c>
      <c r="Q3906">
        <v>0</v>
      </c>
    </row>
    <row r="3907" spans="1:17" x14ac:dyDescent="0.2">
      <c r="A3907" t="s">
        <v>21645</v>
      </c>
      <c r="B3907" t="s">
        <v>88</v>
      </c>
      <c r="C3907" t="s">
        <v>243</v>
      </c>
      <c r="D3907" t="s">
        <v>17736</v>
      </c>
      <c r="E3907" t="s">
        <v>83</v>
      </c>
      <c r="F3907" t="s">
        <v>17734</v>
      </c>
      <c r="G3907">
        <v>11</v>
      </c>
      <c r="H3907">
        <v>0</v>
      </c>
      <c r="I3907">
        <v>0</v>
      </c>
      <c r="J3907">
        <v>0</v>
      </c>
      <c r="K3907">
        <v>0</v>
      </c>
      <c r="L3907">
        <v>0</v>
      </c>
      <c r="M3907">
        <v>0</v>
      </c>
      <c r="N3907">
        <v>0</v>
      </c>
      <c r="O3907">
        <v>0</v>
      </c>
      <c r="P3907">
        <v>0</v>
      </c>
      <c r="Q3907">
        <v>0</v>
      </c>
    </row>
    <row r="3908" spans="1:17" x14ac:dyDescent="0.2">
      <c r="A3908" t="s">
        <v>21646</v>
      </c>
      <c r="B3908" t="s">
        <v>88</v>
      </c>
      <c r="C3908" t="s">
        <v>243</v>
      </c>
      <c r="D3908" t="s">
        <v>17736</v>
      </c>
      <c r="E3908" t="s">
        <v>81</v>
      </c>
      <c r="F3908" t="s">
        <v>4929</v>
      </c>
      <c r="G3908">
        <v>0</v>
      </c>
      <c r="H3908">
        <v>13</v>
      </c>
      <c r="I3908">
        <v>1</v>
      </c>
      <c r="J3908">
        <v>12</v>
      </c>
      <c r="K3908">
        <v>0</v>
      </c>
      <c r="L3908">
        <v>0</v>
      </c>
      <c r="M3908">
        <v>0</v>
      </c>
      <c r="N3908">
        <v>0</v>
      </c>
      <c r="O3908">
        <v>0</v>
      </c>
      <c r="P3908">
        <v>0</v>
      </c>
      <c r="Q3908">
        <v>0</v>
      </c>
    </row>
    <row r="3909" spans="1:17" x14ac:dyDescent="0.2">
      <c r="A3909" t="s">
        <v>21647</v>
      </c>
      <c r="B3909" t="s">
        <v>88</v>
      </c>
      <c r="C3909" t="s">
        <v>243</v>
      </c>
      <c r="D3909" t="s">
        <v>17736</v>
      </c>
      <c r="E3909" t="s">
        <v>81</v>
      </c>
      <c r="F3909" t="s">
        <v>4931</v>
      </c>
      <c r="G3909">
        <v>0</v>
      </c>
      <c r="H3909">
        <v>13</v>
      </c>
      <c r="I3909">
        <v>1</v>
      </c>
      <c r="J3909">
        <v>12</v>
      </c>
      <c r="K3909">
        <v>0</v>
      </c>
      <c r="L3909">
        <v>0</v>
      </c>
      <c r="M3909">
        <v>0</v>
      </c>
      <c r="N3909">
        <v>0</v>
      </c>
      <c r="O3909">
        <v>0</v>
      </c>
      <c r="P3909">
        <v>0</v>
      </c>
      <c r="Q3909">
        <v>0</v>
      </c>
    </row>
    <row r="3910" spans="1:17" x14ac:dyDescent="0.2">
      <c r="A3910" t="s">
        <v>21648</v>
      </c>
      <c r="B3910" t="s">
        <v>88</v>
      </c>
      <c r="C3910" t="s">
        <v>243</v>
      </c>
      <c r="D3910" t="s">
        <v>17736</v>
      </c>
      <c r="E3910" t="s">
        <v>81</v>
      </c>
      <c r="F3910" t="s">
        <v>4933</v>
      </c>
      <c r="G3910">
        <v>0</v>
      </c>
      <c r="H3910">
        <v>0</v>
      </c>
      <c r="I3910">
        <v>0</v>
      </c>
      <c r="J3910">
        <v>0</v>
      </c>
      <c r="K3910">
        <v>0</v>
      </c>
      <c r="L3910">
        <v>0</v>
      </c>
      <c r="M3910">
        <v>13</v>
      </c>
      <c r="N3910">
        <v>0</v>
      </c>
      <c r="O3910">
        <v>0</v>
      </c>
      <c r="P3910">
        <v>0</v>
      </c>
      <c r="Q3910">
        <v>0</v>
      </c>
    </row>
    <row r="3911" spans="1:17" x14ac:dyDescent="0.2">
      <c r="A3911" t="s">
        <v>21649</v>
      </c>
      <c r="B3911" t="s">
        <v>88</v>
      </c>
      <c r="C3911" t="s">
        <v>243</v>
      </c>
      <c r="D3911" t="s">
        <v>17736</v>
      </c>
      <c r="E3911" t="s">
        <v>81</v>
      </c>
      <c r="F3911" t="s">
        <v>4935</v>
      </c>
      <c r="G3911">
        <v>0</v>
      </c>
      <c r="H3911">
        <v>13</v>
      </c>
      <c r="I3911">
        <v>1</v>
      </c>
      <c r="J3911">
        <v>12</v>
      </c>
      <c r="K3911">
        <v>0</v>
      </c>
      <c r="L3911">
        <v>0</v>
      </c>
      <c r="M3911">
        <v>0</v>
      </c>
      <c r="N3911">
        <v>0</v>
      </c>
      <c r="O3911">
        <v>0</v>
      </c>
      <c r="P3911">
        <v>0</v>
      </c>
      <c r="Q3911">
        <v>0</v>
      </c>
    </row>
    <row r="3912" spans="1:17" x14ac:dyDescent="0.2">
      <c r="A3912" t="s">
        <v>21650</v>
      </c>
      <c r="B3912" t="s">
        <v>88</v>
      </c>
      <c r="C3912" t="s">
        <v>243</v>
      </c>
      <c r="D3912" t="s">
        <v>17736</v>
      </c>
      <c r="E3912" t="s">
        <v>81</v>
      </c>
      <c r="F3912" t="s">
        <v>4937</v>
      </c>
      <c r="G3912">
        <v>0</v>
      </c>
      <c r="H3912">
        <v>13</v>
      </c>
      <c r="I3912">
        <v>1</v>
      </c>
      <c r="J3912">
        <v>12</v>
      </c>
      <c r="K3912">
        <v>0</v>
      </c>
      <c r="L3912">
        <v>0</v>
      </c>
      <c r="M3912">
        <v>0</v>
      </c>
      <c r="N3912">
        <v>0</v>
      </c>
      <c r="O3912">
        <v>0</v>
      </c>
      <c r="P3912">
        <v>0</v>
      </c>
      <c r="Q3912">
        <v>0</v>
      </c>
    </row>
    <row r="3913" spans="1:17" x14ac:dyDescent="0.2">
      <c r="A3913" t="s">
        <v>21651</v>
      </c>
      <c r="B3913" t="s">
        <v>86</v>
      </c>
      <c r="C3913" t="s">
        <v>123</v>
      </c>
      <c r="D3913" t="s">
        <v>17736</v>
      </c>
      <c r="E3913" t="s">
        <v>83</v>
      </c>
      <c r="F3913" t="s">
        <v>4931</v>
      </c>
      <c r="G3913">
        <v>0</v>
      </c>
      <c r="H3913">
        <v>42</v>
      </c>
      <c r="I3913">
        <v>2</v>
      </c>
      <c r="J3913">
        <v>38</v>
      </c>
      <c r="K3913">
        <v>1</v>
      </c>
      <c r="L3913">
        <v>1</v>
      </c>
      <c r="M3913">
        <v>0</v>
      </c>
      <c r="N3913">
        <v>0</v>
      </c>
      <c r="O3913">
        <v>0</v>
      </c>
      <c r="P3913">
        <v>0</v>
      </c>
      <c r="Q3913">
        <v>0</v>
      </c>
    </row>
    <row r="3914" spans="1:17" x14ac:dyDescent="0.2">
      <c r="A3914" t="s">
        <v>21652</v>
      </c>
      <c r="B3914" t="s">
        <v>86</v>
      </c>
      <c r="C3914" t="s">
        <v>123</v>
      </c>
      <c r="D3914" t="s">
        <v>17736</v>
      </c>
      <c r="E3914" t="s">
        <v>83</v>
      </c>
      <c r="F3914" t="s">
        <v>4933</v>
      </c>
      <c r="G3914">
        <v>0</v>
      </c>
      <c r="H3914">
        <v>0</v>
      </c>
      <c r="I3914">
        <v>0</v>
      </c>
      <c r="J3914">
        <v>0</v>
      </c>
      <c r="K3914">
        <v>0</v>
      </c>
      <c r="L3914">
        <v>0</v>
      </c>
      <c r="M3914">
        <v>42</v>
      </c>
      <c r="N3914">
        <v>0</v>
      </c>
      <c r="O3914">
        <v>0</v>
      </c>
      <c r="P3914">
        <v>0</v>
      </c>
      <c r="Q3914">
        <v>0</v>
      </c>
    </row>
    <row r="3915" spans="1:17" x14ac:dyDescent="0.2">
      <c r="A3915" t="s">
        <v>21653</v>
      </c>
      <c r="B3915" t="s">
        <v>86</v>
      </c>
      <c r="C3915" t="s">
        <v>123</v>
      </c>
      <c r="D3915" t="s">
        <v>17736</v>
      </c>
      <c r="E3915" t="s">
        <v>83</v>
      </c>
      <c r="F3915" t="s">
        <v>4935</v>
      </c>
      <c r="G3915">
        <v>0</v>
      </c>
      <c r="H3915">
        <v>42</v>
      </c>
      <c r="I3915">
        <v>2</v>
      </c>
      <c r="J3915">
        <v>38</v>
      </c>
      <c r="K3915">
        <v>1</v>
      </c>
      <c r="L3915">
        <v>1</v>
      </c>
      <c r="M3915">
        <v>0</v>
      </c>
      <c r="N3915">
        <v>0</v>
      </c>
      <c r="O3915">
        <v>0</v>
      </c>
      <c r="P3915">
        <v>0</v>
      </c>
      <c r="Q3915">
        <v>0</v>
      </c>
    </row>
    <row r="3916" spans="1:17" x14ac:dyDescent="0.2">
      <c r="A3916" t="s">
        <v>21654</v>
      </c>
      <c r="B3916" t="s">
        <v>86</v>
      </c>
      <c r="C3916" t="s">
        <v>123</v>
      </c>
      <c r="D3916" t="s">
        <v>17736</v>
      </c>
      <c r="E3916" t="s">
        <v>83</v>
      </c>
      <c r="F3916" t="s">
        <v>4937</v>
      </c>
      <c r="G3916">
        <v>0</v>
      </c>
      <c r="H3916">
        <v>42</v>
      </c>
      <c r="I3916">
        <v>2</v>
      </c>
      <c r="J3916">
        <v>38</v>
      </c>
      <c r="K3916">
        <v>1</v>
      </c>
      <c r="L3916">
        <v>1</v>
      </c>
      <c r="M3916">
        <v>0</v>
      </c>
      <c r="N3916">
        <v>0</v>
      </c>
      <c r="O3916">
        <v>0</v>
      </c>
      <c r="P3916">
        <v>0</v>
      </c>
      <c r="Q3916">
        <v>0</v>
      </c>
    </row>
    <row r="3917" spans="1:17" x14ac:dyDescent="0.2">
      <c r="A3917" t="s">
        <v>21655</v>
      </c>
      <c r="B3917" t="s">
        <v>86</v>
      </c>
      <c r="C3917" t="s">
        <v>123</v>
      </c>
      <c r="D3917" t="s">
        <v>17736</v>
      </c>
      <c r="E3917" t="s">
        <v>83</v>
      </c>
      <c r="F3917" t="s">
        <v>4939</v>
      </c>
      <c r="G3917">
        <v>0</v>
      </c>
      <c r="H3917">
        <v>0</v>
      </c>
      <c r="I3917">
        <v>0</v>
      </c>
      <c r="J3917">
        <v>0</v>
      </c>
      <c r="K3917">
        <v>0</v>
      </c>
      <c r="L3917">
        <v>0</v>
      </c>
      <c r="M3917">
        <v>42</v>
      </c>
      <c r="N3917">
        <v>0</v>
      </c>
      <c r="O3917">
        <v>0</v>
      </c>
      <c r="P3917">
        <v>0</v>
      </c>
      <c r="Q3917">
        <v>0</v>
      </c>
    </row>
    <row r="3918" spans="1:17" x14ac:dyDescent="0.2">
      <c r="A3918" t="s">
        <v>21656</v>
      </c>
      <c r="B3918" t="s">
        <v>86</v>
      </c>
      <c r="C3918" t="s">
        <v>123</v>
      </c>
      <c r="D3918" t="s">
        <v>17736</v>
      </c>
      <c r="E3918" t="s">
        <v>83</v>
      </c>
      <c r="F3918" t="s">
        <v>4941</v>
      </c>
      <c r="G3918">
        <v>0</v>
      </c>
      <c r="H3918">
        <v>42</v>
      </c>
      <c r="I3918">
        <v>2</v>
      </c>
      <c r="J3918">
        <v>38</v>
      </c>
      <c r="K3918">
        <v>1</v>
      </c>
      <c r="L3918">
        <v>1</v>
      </c>
      <c r="M3918">
        <v>0</v>
      </c>
      <c r="N3918">
        <v>0</v>
      </c>
      <c r="O3918">
        <v>0</v>
      </c>
      <c r="P3918">
        <v>0</v>
      </c>
      <c r="Q3918">
        <v>0</v>
      </c>
    </row>
    <row r="3919" spans="1:17" x14ac:dyDescent="0.2">
      <c r="A3919" t="s">
        <v>21657</v>
      </c>
      <c r="B3919" t="s">
        <v>86</v>
      </c>
      <c r="C3919" t="s">
        <v>123</v>
      </c>
      <c r="D3919" t="s">
        <v>17736</v>
      </c>
      <c r="E3919" t="s">
        <v>83</v>
      </c>
      <c r="F3919" t="s">
        <v>4943</v>
      </c>
      <c r="G3919">
        <v>0</v>
      </c>
      <c r="H3919">
        <v>0</v>
      </c>
      <c r="I3919">
        <v>0</v>
      </c>
      <c r="J3919">
        <v>0</v>
      </c>
      <c r="K3919">
        <v>0</v>
      </c>
      <c r="L3919">
        <v>0</v>
      </c>
      <c r="M3919">
        <v>42</v>
      </c>
      <c r="N3919">
        <v>0</v>
      </c>
      <c r="O3919">
        <v>0</v>
      </c>
      <c r="P3919">
        <v>0</v>
      </c>
      <c r="Q3919">
        <v>0</v>
      </c>
    </row>
    <row r="3920" spans="1:17" x14ac:dyDescent="0.2">
      <c r="A3920" t="s">
        <v>21658</v>
      </c>
      <c r="B3920" t="s">
        <v>86</v>
      </c>
      <c r="C3920" t="s">
        <v>123</v>
      </c>
      <c r="D3920" t="s">
        <v>17736</v>
      </c>
      <c r="E3920" t="s">
        <v>83</v>
      </c>
      <c r="F3920" t="s">
        <v>4925</v>
      </c>
      <c r="G3920">
        <v>0</v>
      </c>
      <c r="H3920">
        <v>0</v>
      </c>
      <c r="I3920">
        <v>0</v>
      </c>
      <c r="J3920">
        <v>0</v>
      </c>
      <c r="K3920">
        <v>0</v>
      </c>
      <c r="L3920">
        <v>0</v>
      </c>
      <c r="M3920">
        <v>0</v>
      </c>
      <c r="N3920">
        <v>34</v>
      </c>
      <c r="O3920">
        <v>34</v>
      </c>
      <c r="P3920">
        <v>0</v>
      </c>
      <c r="Q3920">
        <v>0</v>
      </c>
    </row>
    <row r="3921" spans="1:17" x14ac:dyDescent="0.2">
      <c r="A3921" t="s">
        <v>21659</v>
      </c>
      <c r="B3921" t="s">
        <v>86</v>
      </c>
      <c r="C3921" t="s">
        <v>123</v>
      </c>
      <c r="D3921" t="s">
        <v>17736</v>
      </c>
      <c r="E3921" t="s">
        <v>83</v>
      </c>
      <c r="F3921" t="s">
        <v>4927</v>
      </c>
      <c r="G3921">
        <v>0</v>
      </c>
      <c r="H3921">
        <v>0</v>
      </c>
      <c r="I3921">
        <v>0</v>
      </c>
      <c r="J3921">
        <v>0</v>
      </c>
      <c r="K3921">
        <v>0</v>
      </c>
      <c r="L3921">
        <v>0</v>
      </c>
      <c r="M3921">
        <v>0</v>
      </c>
      <c r="N3921">
        <v>29</v>
      </c>
      <c r="O3921">
        <v>29</v>
      </c>
      <c r="P3921">
        <v>0</v>
      </c>
      <c r="Q3921">
        <v>0</v>
      </c>
    </row>
    <row r="3922" spans="1:17" x14ac:dyDescent="0.2">
      <c r="A3922" t="s">
        <v>21660</v>
      </c>
      <c r="B3922" t="s">
        <v>86</v>
      </c>
      <c r="C3922" t="s">
        <v>123</v>
      </c>
      <c r="D3922" t="s">
        <v>17736</v>
      </c>
      <c r="E3922" t="s">
        <v>83</v>
      </c>
      <c r="F3922" t="s">
        <v>17734</v>
      </c>
      <c r="G3922">
        <v>42</v>
      </c>
      <c r="H3922">
        <v>0</v>
      </c>
      <c r="I3922">
        <v>0</v>
      </c>
      <c r="J3922">
        <v>0</v>
      </c>
      <c r="K3922">
        <v>0</v>
      </c>
      <c r="L3922">
        <v>0</v>
      </c>
      <c r="M3922">
        <v>0</v>
      </c>
      <c r="N3922">
        <v>0</v>
      </c>
      <c r="O3922">
        <v>0</v>
      </c>
      <c r="P3922">
        <v>0</v>
      </c>
      <c r="Q3922">
        <v>0</v>
      </c>
    </row>
    <row r="3923" spans="1:17" x14ac:dyDescent="0.2">
      <c r="A3923" t="s">
        <v>21661</v>
      </c>
      <c r="B3923" t="s">
        <v>86</v>
      </c>
      <c r="C3923" t="s">
        <v>123</v>
      </c>
      <c r="D3923" t="s">
        <v>17736</v>
      </c>
      <c r="E3923" t="s">
        <v>81</v>
      </c>
      <c r="F3923" t="s">
        <v>4929</v>
      </c>
      <c r="G3923">
        <v>0</v>
      </c>
      <c r="H3923">
        <v>44</v>
      </c>
      <c r="I3923">
        <v>7</v>
      </c>
      <c r="J3923">
        <v>34</v>
      </c>
      <c r="K3923">
        <v>3</v>
      </c>
      <c r="L3923">
        <v>0</v>
      </c>
      <c r="M3923">
        <v>0</v>
      </c>
      <c r="N3923">
        <v>0</v>
      </c>
      <c r="O3923">
        <v>0</v>
      </c>
      <c r="P3923">
        <v>0</v>
      </c>
      <c r="Q3923">
        <v>0</v>
      </c>
    </row>
    <row r="3924" spans="1:17" x14ac:dyDescent="0.2">
      <c r="A3924" t="s">
        <v>21662</v>
      </c>
      <c r="B3924" t="s">
        <v>86</v>
      </c>
      <c r="C3924" t="s">
        <v>123</v>
      </c>
      <c r="D3924" t="s">
        <v>17736</v>
      </c>
      <c r="E3924" t="s">
        <v>81</v>
      </c>
      <c r="F3924" t="s">
        <v>4931</v>
      </c>
      <c r="G3924">
        <v>0</v>
      </c>
      <c r="H3924">
        <v>44</v>
      </c>
      <c r="I3924">
        <v>7</v>
      </c>
      <c r="J3924">
        <v>32</v>
      </c>
      <c r="K3924">
        <v>4</v>
      </c>
      <c r="L3924">
        <v>1</v>
      </c>
      <c r="M3924">
        <v>0</v>
      </c>
      <c r="N3924">
        <v>0</v>
      </c>
      <c r="O3924">
        <v>0</v>
      </c>
      <c r="P3924">
        <v>0</v>
      </c>
      <c r="Q3924">
        <v>0</v>
      </c>
    </row>
    <row r="3925" spans="1:17" x14ac:dyDescent="0.2">
      <c r="A3925" t="s">
        <v>21663</v>
      </c>
      <c r="B3925" t="s">
        <v>86</v>
      </c>
      <c r="C3925" t="s">
        <v>123</v>
      </c>
      <c r="D3925" t="s">
        <v>17736</v>
      </c>
      <c r="E3925" t="s">
        <v>81</v>
      </c>
      <c r="F3925" t="s">
        <v>4933</v>
      </c>
      <c r="G3925">
        <v>0</v>
      </c>
      <c r="H3925">
        <v>0</v>
      </c>
      <c r="I3925">
        <v>0</v>
      </c>
      <c r="J3925">
        <v>0</v>
      </c>
      <c r="K3925">
        <v>0</v>
      </c>
      <c r="L3925">
        <v>0</v>
      </c>
      <c r="M3925">
        <v>44</v>
      </c>
      <c r="N3925">
        <v>0</v>
      </c>
      <c r="O3925">
        <v>0</v>
      </c>
      <c r="P3925">
        <v>0</v>
      </c>
      <c r="Q3925">
        <v>0</v>
      </c>
    </row>
    <row r="3926" spans="1:17" x14ac:dyDescent="0.2">
      <c r="A3926" t="s">
        <v>21664</v>
      </c>
      <c r="B3926" t="s">
        <v>86</v>
      </c>
      <c r="C3926" t="s">
        <v>123</v>
      </c>
      <c r="D3926" t="s">
        <v>17736</v>
      </c>
      <c r="E3926" t="s">
        <v>81</v>
      </c>
      <c r="F3926" t="s">
        <v>4935</v>
      </c>
      <c r="G3926">
        <v>0</v>
      </c>
      <c r="H3926">
        <v>44</v>
      </c>
      <c r="I3926">
        <v>7</v>
      </c>
      <c r="J3926">
        <v>32</v>
      </c>
      <c r="K3926">
        <v>4</v>
      </c>
      <c r="L3926">
        <v>1</v>
      </c>
      <c r="M3926">
        <v>0</v>
      </c>
      <c r="N3926">
        <v>0</v>
      </c>
      <c r="O3926">
        <v>0</v>
      </c>
      <c r="P3926">
        <v>0</v>
      </c>
      <c r="Q3926">
        <v>0</v>
      </c>
    </row>
    <row r="3927" spans="1:17" x14ac:dyDescent="0.2">
      <c r="A3927" t="s">
        <v>21665</v>
      </c>
      <c r="B3927" t="s">
        <v>86</v>
      </c>
      <c r="C3927" t="s">
        <v>123</v>
      </c>
      <c r="D3927" t="s">
        <v>17736</v>
      </c>
      <c r="E3927" t="s">
        <v>81</v>
      </c>
      <c r="F3927" t="s">
        <v>4937</v>
      </c>
      <c r="G3927">
        <v>0</v>
      </c>
      <c r="H3927">
        <v>44</v>
      </c>
      <c r="I3927">
        <v>7</v>
      </c>
      <c r="J3927">
        <v>33</v>
      </c>
      <c r="K3927">
        <v>3</v>
      </c>
      <c r="L3927">
        <v>1</v>
      </c>
      <c r="M3927">
        <v>0</v>
      </c>
      <c r="N3927">
        <v>0</v>
      </c>
      <c r="O3927">
        <v>0</v>
      </c>
      <c r="P3927">
        <v>0</v>
      </c>
      <c r="Q3927">
        <v>0</v>
      </c>
    </row>
    <row r="3928" spans="1:17" x14ac:dyDescent="0.2">
      <c r="A3928" t="s">
        <v>21666</v>
      </c>
      <c r="B3928" t="s">
        <v>86</v>
      </c>
      <c r="C3928" t="s">
        <v>123</v>
      </c>
      <c r="D3928" t="s">
        <v>17736</v>
      </c>
      <c r="E3928" t="s">
        <v>81</v>
      </c>
      <c r="F3928" t="s">
        <v>4939</v>
      </c>
      <c r="G3928">
        <v>0</v>
      </c>
      <c r="H3928">
        <v>0</v>
      </c>
      <c r="I3928">
        <v>0</v>
      </c>
      <c r="J3928">
        <v>0</v>
      </c>
      <c r="K3928">
        <v>0</v>
      </c>
      <c r="L3928">
        <v>0</v>
      </c>
      <c r="M3928">
        <v>44</v>
      </c>
      <c r="N3928">
        <v>0</v>
      </c>
      <c r="O3928">
        <v>0</v>
      </c>
      <c r="P3928">
        <v>0</v>
      </c>
      <c r="Q3928">
        <v>0</v>
      </c>
    </row>
    <row r="3929" spans="1:17" x14ac:dyDescent="0.2">
      <c r="A3929" t="s">
        <v>21667</v>
      </c>
      <c r="B3929" t="s">
        <v>86</v>
      </c>
      <c r="C3929" t="s">
        <v>123</v>
      </c>
      <c r="D3929" t="s">
        <v>17736</v>
      </c>
      <c r="E3929" t="s">
        <v>81</v>
      </c>
      <c r="F3929" t="s">
        <v>4941</v>
      </c>
      <c r="G3929">
        <v>0</v>
      </c>
      <c r="H3929">
        <v>44</v>
      </c>
      <c r="I3929">
        <v>7</v>
      </c>
      <c r="J3929">
        <v>34</v>
      </c>
      <c r="K3929">
        <v>3</v>
      </c>
      <c r="L3929">
        <v>0</v>
      </c>
      <c r="M3929">
        <v>0</v>
      </c>
      <c r="N3929">
        <v>0</v>
      </c>
      <c r="O3929">
        <v>0</v>
      </c>
      <c r="P3929">
        <v>0</v>
      </c>
      <c r="Q3929">
        <v>0</v>
      </c>
    </row>
    <row r="3930" spans="1:17" x14ac:dyDescent="0.2">
      <c r="A3930" t="s">
        <v>21668</v>
      </c>
      <c r="B3930" t="s">
        <v>86</v>
      </c>
      <c r="C3930" t="s">
        <v>123</v>
      </c>
      <c r="D3930" t="s">
        <v>17736</v>
      </c>
      <c r="E3930" t="s">
        <v>81</v>
      </c>
      <c r="F3930" t="s">
        <v>4943</v>
      </c>
      <c r="G3930">
        <v>0</v>
      </c>
      <c r="H3930">
        <v>0</v>
      </c>
      <c r="I3930">
        <v>0</v>
      </c>
      <c r="J3930">
        <v>0</v>
      </c>
      <c r="K3930">
        <v>0</v>
      </c>
      <c r="L3930">
        <v>0</v>
      </c>
      <c r="M3930">
        <v>44</v>
      </c>
      <c r="N3930">
        <v>0</v>
      </c>
      <c r="O3930">
        <v>0</v>
      </c>
      <c r="P3930">
        <v>0</v>
      </c>
      <c r="Q3930">
        <v>0</v>
      </c>
    </row>
    <row r="3931" spans="1:17" x14ac:dyDescent="0.2">
      <c r="A3931" t="s">
        <v>21669</v>
      </c>
      <c r="B3931" t="s">
        <v>86</v>
      </c>
      <c r="C3931" t="s">
        <v>123</v>
      </c>
      <c r="D3931" t="s">
        <v>17736</v>
      </c>
      <c r="E3931" t="s">
        <v>81</v>
      </c>
      <c r="F3931" t="s">
        <v>4925</v>
      </c>
      <c r="G3931">
        <v>0</v>
      </c>
      <c r="H3931">
        <v>0</v>
      </c>
      <c r="I3931">
        <v>0</v>
      </c>
      <c r="J3931">
        <v>0</v>
      </c>
      <c r="K3931">
        <v>0</v>
      </c>
      <c r="L3931">
        <v>0</v>
      </c>
      <c r="M3931">
        <v>0</v>
      </c>
      <c r="N3931">
        <v>39</v>
      </c>
      <c r="O3931">
        <v>37</v>
      </c>
      <c r="P3931">
        <v>2</v>
      </c>
      <c r="Q3931">
        <v>0</v>
      </c>
    </row>
    <row r="3932" spans="1:17" x14ac:dyDescent="0.2">
      <c r="A3932" t="s">
        <v>21670</v>
      </c>
      <c r="B3932" t="s">
        <v>86</v>
      </c>
      <c r="C3932" t="s">
        <v>123</v>
      </c>
      <c r="D3932" t="s">
        <v>17736</v>
      </c>
      <c r="E3932" t="s">
        <v>81</v>
      </c>
      <c r="F3932" t="s">
        <v>4927</v>
      </c>
      <c r="G3932">
        <v>0</v>
      </c>
      <c r="H3932">
        <v>0</v>
      </c>
      <c r="I3932">
        <v>0</v>
      </c>
      <c r="J3932">
        <v>0</v>
      </c>
      <c r="K3932">
        <v>0</v>
      </c>
      <c r="L3932">
        <v>0</v>
      </c>
      <c r="M3932">
        <v>0</v>
      </c>
      <c r="N3932">
        <v>34</v>
      </c>
      <c r="O3932">
        <v>32</v>
      </c>
      <c r="P3932">
        <v>2</v>
      </c>
      <c r="Q3932">
        <v>0</v>
      </c>
    </row>
    <row r="3933" spans="1:17" x14ac:dyDescent="0.2">
      <c r="A3933" t="s">
        <v>21671</v>
      </c>
      <c r="B3933" t="s">
        <v>86</v>
      </c>
      <c r="C3933" t="s">
        <v>123</v>
      </c>
      <c r="D3933" t="s">
        <v>17736</v>
      </c>
      <c r="E3933" t="s">
        <v>81</v>
      </c>
      <c r="F3933" t="s">
        <v>17734</v>
      </c>
      <c r="G3933">
        <v>44</v>
      </c>
      <c r="H3933">
        <v>0</v>
      </c>
      <c r="I3933">
        <v>0</v>
      </c>
      <c r="J3933">
        <v>0</v>
      </c>
      <c r="K3933">
        <v>0</v>
      </c>
      <c r="L3933">
        <v>0</v>
      </c>
      <c r="M3933">
        <v>0</v>
      </c>
      <c r="N3933">
        <v>0</v>
      </c>
      <c r="O3933">
        <v>0</v>
      </c>
      <c r="P3933">
        <v>0</v>
      </c>
      <c r="Q3933">
        <v>0</v>
      </c>
    </row>
    <row r="3934" spans="1:17" x14ac:dyDescent="0.2">
      <c r="A3934" t="s">
        <v>21672</v>
      </c>
      <c r="B3934" t="s">
        <v>86</v>
      </c>
      <c r="C3934" t="s">
        <v>123</v>
      </c>
      <c r="D3934" t="s">
        <v>17748</v>
      </c>
      <c r="E3934" t="s">
        <v>83</v>
      </c>
      <c r="F3934" t="s">
        <v>17749</v>
      </c>
      <c r="G3934">
        <v>0</v>
      </c>
      <c r="H3934">
        <v>0</v>
      </c>
      <c r="I3934">
        <v>0</v>
      </c>
      <c r="J3934">
        <v>0</v>
      </c>
      <c r="K3934">
        <v>0</v>
      </c>
      <c r="L3934">
        <v>0</v>
      </c>
      <c r="M3934">
        <v>0</v>
      </c>
      <c r="N3934">
        <v>7</v>
      </c>
      <c r="O3934">
        <v>6</v>
      </c>
      <c r="P3934">
        <v>1</v>
      </c>
      <c r="Q3934">
        <v>0</v>
      </c>
    </row>
    <row r="3935" spans="1:17" x14ac:dyDescent="0.2">
      <c r="A3935" t="s">
        <v>21673</v>
      </c>
      <c r="B3935" t="s">
        <v>86</v>
      </c>
      <c r="C3935" t="s">
        <v>123</v>
      </c>
      <c r="D3935" t="s">
        <v>17748</v>
      </c>
      <c r="E3935" t="s">
        <v>83</v>
      </c>
      <c r="F3935" t="s">
        <v>17734</v>
      </c>
      <c r="G3935">
        <v>7</v>
      </c>
      <c r="H3935">
        <v>0</v>
      </c>
      <c r="I3935">
        <v>0</v>
      </c>
      <c r="J3935">
        <v>0</v>
      </c>
      <c r="K3935">
        <v>0</v>
      </c>
      <c r="L3935">
        <v>0</v>
      </c>
      <c r="M3935">
        <v>0</v>
      </c>
      <c r="N3935">
        <v>0</v>
      </c>
      <c r="O3935">
        <v>0</v>
      </c>
      <c r="P3935">
        <v>0</v>
      </c>
      <c r="Q3935">
        <v>0</v>
      </c>
    </row>
    <row r="3936" spans="1:17" x14ac:dyDescent="0.2">
      <c r="A3936" t="s">
        <v>21674</v>
      </c>
      <c r="B3936" t="s">
        <v>86</v>
      </c>
      <c r="C3936" t="s">
        <v>123</v>
      </c>
      <c r="D3936" t="s">
        <v>17748</v>
      </c>
      <c r="E3936" t="s">
        <v>81</v>
      </c>
      <c r="F3936" t="s">
        <v>17749</v>
      </c>
      <c r="G3936">
        <v>0</v>
      </c>
      <c r="H3936">
        <v>0</v>
      </c>
      <c r="I3936">
        <v>0</v>
      </c>
      <c r="J3936">
        <v>0</v>
      </c>
      <c r="K3936">
        <v>0</v>
      </c>
      <c r="L3936">
        <v>0</v>
      </c>
      <c r="M3936">
        <v>0</v>
      </c>
      <c r="N3936">
        <v>5</v>
      </c>
      <c r="O3936">
        <v>3</v>
      </c>
      <c r="P3936">
        <v>2</v>
      </c>
      <c r="Q3936">
        <v>0</v>
      </c>
    </row>
    <row r="3937" spans="1:17" x14ac:dyDescent="0.2">
      <c r="A3937" t="s">
        <v>21675</v>
      </c>
      <c r="B3937" t="s">
        <v>86</v>
      </c>
      <c r="C3937" t="s">
        <v>123</v>
      </c>
      <c r="D3937" t="s">
        <v>17748</v>
      </c>
      <c r="E3937" t="s">
        <v>81</v>
      </c>
      <c r="F3937" t="s">
        <v>17734</v>
      </c>
      <c r="G3937">
        <v>5</v>
      </c>
      <c r="H3937">
        <v>0</v>
      </c>
      <c r="I3937">
        <v>0</v>
      </c>
      <c r="J3937">
        <v>0</v>
      </c>
      <c r="K3937">
        <v>0</v>
      </c>
      <c r="L3937">
        <v>0</v>
      </c>
      <c r="M3937">
        <v>0</v>
      </c>
      <c r="N3937">
        <v>0</v>
      </c>
      <c r="O3937">
        <v>0</v>
      </c>
      <c r="P3937">
        <v>0</v>
      </c>
      <c r="Q3937">
        <v>0</v>
      </c>
    </row>
    <row r="3938" spans="1:17" x14ac:dyDescent="0.2">
      <c r="A3938" t="s">
        <v>21676</v>
      </c>
      <c r="B3938" t="s">
        <v>86</v>
      </c>
      <c r="C3938" t="s">
        <v>123</v>
      </c>
      <c r="D3938" t="s">
        <v>17754</v>
      </c>
      <c r="E3938" t="s">
        <v>83</v>
      </c>
      <c r="F3938" t="s">
        <v>17734</v>
      </c>
      <c r="G3938">
        <v>4</v>
      </c>
      <c r="H3938">
        <v>0</v>
      </c>
      <c r="I3938">
        <v>0</v>
      </c>
      <c r="J3938">
        <v>0</v>
      </c>
      <c r="K3938">
        <v>0</v>
      </c>
      <c r="L3938">
        <v>0</v>
      </c>
      <c r="M3938">
        <v>0</v>
      </c>
      <c r="N3938">
        <v>0</v>
      </c>
      <c r="O3938">
        <v>0</v>
      </c>
      <c r="P3938">
        <v>0</v>
      </c>
      <c r="Q3938">
        <v>0</v>
      </c>
    </row>
    <row r="3939" spans="1:17" x14ac:dyDescent="0.2">
      <c r="A3939" t="s">
        <v>21677</v>
      </c>
      <c r="B3939" t="s">
        <v>86</v>
      </c>
      <c r="C3939" t="s">
        <v>251</v>
      </c>
      <c r="D3939" t="s">
        <v>17736</v>
      </c>
      <c r="E3939" t="s">
        <v>81</v>
      </c>
      <c r="F3939" t="s">
        <v>17734</v>
      </c>
      <c r="G3939">
        <v>8</v>
      </c>
      <c r="H3939">
        <v>0</v>
      </c>
      <c r="I3939">
        <v>0</v>
      </c>
      <c r="J3939">
        <v>0</v>
      </c>
      <c r="K3939">
        <v>0</v>
      </c>
      <c r="L3939">
        <v>0</v>
      </c>
      <c r="M3939">
        <v>0</v>
      </c>
      <c r="N3939">
        <v>0</v>
      </c>
      <c r="O3939">
        <v>0</v>
      </c>
      <c r="P3939">
        <v>0</v>
      </c>
      <c r="Q3939">
        <v>0</v>
      </c>
    </row>
    <row r="3940" spans="1:17" x14ac:dyDescent="0.2">
      <c r="A3940" t="s">
        <v>21678</v>
      </c>
      <c r="B3940" t="s">
        <v>86</v>
      </c>
      <c r="C3940" t="s">
        <v>252</v>
      </c>
      <c r="D3940" t="s">
        <v>17768</v>
      </c>
      <c r="E3940" t="s">
        <v>83</v>
      </c>
      <c r="F3940" t="s">
        <v>17734</v>
      </c>
      <c r="G3940">
        <v>2</v>
      </c>
      <c r="H3940">
        <v>0</v>
      </c>
      <c r="I3940">
        <v>0</v>
      </c>
      <c r="J3940">
        <v>0</v>
      </c>
      <c r="K3940">
        <v>0</v>
      </c>
      <c r="L3940">
        <v>0</v>
      </c>
      <c r="M3940">
        <v>0</v>
      </c>
      <c r="N3940">
        <v>0</v>
      </c>
      <c r="O3940">
        <v>0</v>
      </c>
      <c r="P3940">
        <v>0</v>
      </c>
      <c r="Q3940">
        <v>0</v>
      </c>
    </row>
    <row r="3941" spans="1:17" x14ac:dyDescent="0.2">
      <c r="A3941" t="s">
        <v>21679</v>
      </c>
      <c r="B3941" t="s">
        <v>86</v>
      </c>
      <c r="C3941" t="s">
        <v>252</v>
      </c>
      <c r="D3941" t="s">
        <v>17768</v>
      </c>
      <c r="E3941" t="s">
        <v>81</v>
      </c>
      <c r="F3941" t="s">
        <v>17734</v>
      </c>
      <c r="G3941">
        <v>1</v>
      </c>
      <c r="H3941">
        <v>0</v>
      </c>
      <c r="I3941">
        <v>0</v>
      </c>
      <c r="J3941">
        <v>0</v>
      </c>
      <c r="K3941">
        <v>0</v>
      </c>
      <c r="L3941">
        <v>0</v>
      </c>
      <c r="M3941">
        <v>0</v>
      </c>
      <c r="N3941">
        <v>0</v>
      </c>
      <c r="O3941">
        <v>0</v>
      </c>
      <c r="P3941">
        <v>0</v>
      </c>
      <c r="Q3941">
        <v>0</v>
      </c>
    </row>
    <row r="3942" spans="1:17" x14ac:dyDescent="0.2">
      <c r="A3942" t="s">
        <v>21680</v>
      </c>
      <c r="B3942" t="s">
        <v>86</v>
      </c>
      <c r="C3942" t="s">
        <v>252</v>
      </c>
      <c r="D3942" t="s">
        <v>17736</v>
      </c>
      <c r="E3942" t="s">
        <v>83</v>
      </c>
      <c r="F3942" t="s">
        <v>4929</v>
      </c>
      <c r="G3942">
        <v>0</v>
      </c>
      <c r="H3942">
        <v>23</v>
      </c>
      <c r="I3942">
        <v>3</v>
      </c>
      <c r="J3942">
        <v>19</v>
      </c>
      <c r="K3942">
        <v>1</v>
      </c>
      <c r="L3942">
        <v>0</v>
      </c>
      <c r="M3942">
        <v>0</v>
      </c>
      <c r="N3942">
        <v>0</v>
      </c>
      <c r="O3942">
        <v>0</v>
      </c>
      <c r="P3942">
        <v>0</v>
      </c>
      <c r="Q3942">
        <v>0</v>
      </c>
    </row>
    <row r="3943" spans="1:17" x14ac:dyDescent="0.2">
      <c r="A3943" t="s">
        <v>21681</v>
      </c>
      <c r="B3943" t="s">
        <v>86</v>
      </c>
      <c r="C3943" t="s">
        <v>252</v>
      </c>
      <c r="D3943" t="s">
        <v>17736</v>
      </c>
      <c r="E3943" t="s">
        <v>83</v>
      </c>
      <c r="F3943" t="s">
        <v>4931</v>
      </c>
      <c r="G3943">
        <v>0</v>
      </c>
      <c r="H3943">
        <v>23</v>
      </c>
      <c r="I3943">
        <v>2</v>
      </c>
      <c r="J3943">
        <v>20</v>
      </c>
      <c r="K3943">
        <v>1</v>
      </c>
      <c r="L3943">
        <v>0</v>
      </c>
      <c r="M3943">
        <v>0</v>
      </c>
      <c r="N3943">
        <v>0</v>
      </c>
      <c r="O3943">
        <v>0</v>
      </c>
      <c r="P3943">
        <v>0</v>
      </c>
      <c r="Q3943">
        <v>0</v>
      </c>
    </row>
    <row r="3944" spans="1:17" x14ac:dyDescent="0.2">
      <c r="A3944" t="s">
        <v>21682</v>
      </c>
      <c r="B3944" t="s">
        <v>86</v>
      </c>
      <c r="C3944" t="s">
        <v>252</v>
      </c>
      <c r="D3944" t="s">
        <v>17736</v>
      </c>
      <c r="E3944" t="s">
        <v>83</v>
      </c>
      <c r="F3944" t="s">
        <v>4933</v>
      </c>
      <c r="G3944">
        <v>0</v>
      </c>
      <c r="H3944">
        <v>0</v>
      </c>
      <c r="I3944">
        <v>0</v>
      </c>
      <c r="J3944">
        <v>0</v>
      </c>
      <c r="K3944">
        <v>0</v>
      </c>
      <c r="L3944">
        <v>0</v>
      </c>
      <c r="M3944">
        <v>23</v>
      </c>
      <c r="N3944">
        <v>0</v>
      </c>
      <c r="O3944">
        <v>0</v>
      </c>
      <c r="P3944">
        <v>0</v>
      </c>
      <c r="Q3944">
        <v>0</v>
      </c>
    </row>
    <row r="3945" spans="1:17" x14ac:dyDescent="0.2">
      <c r="A3945" t="s">
        <v>21683</v>
      </c>
      <c r="B3945" t="s">
        <v>86</v>
      </c>
      <c r="C3945" t="s">
        <v>252</v>
      </c>
      <c r="D3945" t="s">
        <v>17736</v>
      </c>
      <c r="E3945" t="s">
        <v>83</v>
      </c>
      <c r="F3945" t="s">
        <v>4935</v>
      </c>
      <c r="G3945">
        <v>0</v>
      </c>
      <c r="H3945">
        <v>23</v>
      </c>
      <c r="I3945">
        <v>2</v>
      </c>
      <c r="J3945">
        <v>20</v>
      </c>
      <c r="K3945">
        <v>1</v>
      </c>
      <c r="L3945">
        <v>0</v>
      </c>
      <c r="M3945">
        <v>0</v>
      </c>
      <c r="N3945">
        <v>0</v>
      </c>
      <c r="O3945">
        <v>0</v>
      </c>
      <c r="P3945">
        <v>0</v>
      </c>
      <c r="Q3945">
        <v>0</v>
      </c>
    </row>
    <row r="3946" spans="1:17" x14ac:dyDescent="0.2">
      <c r="A3946" t="s">
        <v>21684</v>
      </c>
      <c r="B3946" t="s">
        <v>86</v>
      </c>
      <c r="C3946" t="s">
        <v>252</v>
      </c>
      <c r="D3946" t="s">
        <v>17736</v>
      </c>
      <c r="E3946" t="s">
        <v>83</v>
      </c>
      <c r="F3946" t="s">
        <v>4937</v>
      </c>
      <c r="G3946">
        <v>0</v>
      </c>
      <c r="H3946">
        <v>23</v>
      </c>
      <c r="I3946">
        <v>2</v>
      </c>
      <c r="J3946">
        <v>20</v>
      </c>
      <c r="K3946">
        <v>1</v>
      </c>
      <c r="L3946">
        <v>0</v>
      </c>
      <c r="M3946">
        <v>0</v>
      </c>
      <c r="N3946">
        <v>0</v>
      </c>
      <c r="O3946">
        <v>0</v>
      </c>
      <c r="P3946">
        <v>0</v>
      </c>
      <c r="Q3946">
        <v>0</v>
      </c>
    </row>
    <row r="3947" spans="1:17" x14ac:dyDescent="0.2">
      <c r="A3947" t="s">
        <v>21685</v>
      </c>
      <c r="B3947" t="s">
        <v>86</v>
      </c>
      <c r="C3947" t="s">
        <v>252</v>
      </c>
      <c r="D3947" t="s">
        <v>17736</v>
      </c>
      <c r="E3947" t="s">
        <v>83</v>
      </c>
      <c r="F3947" t="s">
        <v>4939</v>
      </c>
      <c r="G3947">
        <v>0</v>
      </c>
      <c r="H3947">
        <v>0</v>
      </c>
      <c r="I3947">
        <v>0</v>
      </c>
      <c r="J3947">
        <v>0</v>
      </c>
      <c r="K3947">
        <v>0</v>
      </c>
      <c r="L3947">
        <v>0</v>
      </c>
      <c r="M3947">
        <v>23</v>
      </c>
      <c r="N3947">
        <v>0</v>
      </c>
      <c r="O3947">
        <v>0</v>
      </c>
      <c r="P3947">
        <v>0</v>
      </c>
      <c r="Q3947">
        <v>0</v>
      </c>
    </row>
    <row r="3948" spans="1:17" x14ac:dyDescent="0.2">
      <c r="A3948" t="s">
        <v>21686</v>
      </c>
      <c r="B3948" t="s">
        <v>86</v>
      </c>
      <c r="C3948" t="s">
        <v>252</v>
      </c>
      <c r="D3948" t="s">
        <v>17736</v>
      </c>
      <c r="E3948" t="s">
        <v>83</v>
      </c>
      <c r="F3948" t="s">
        <v>4941</v>
      </c>
      <c r="G3948">
        <v>0</v>
      </c>
      <c r="H3948">
        <v>23</v>
      </c>
      <c r="I3948">
        <v>2</v>
      </c>
      <c r="J3948">
        <v>20</v>
      </c>
      <c r="K3948">
        <v>1</v>
      </c>
      <c r="L3948">
        <v>0</v>
      </c>
      <c r="M3948">
        <v>0</v>
      </c>
      <c r="N3948">
        <v>0</v>
      </c>
      <c r="O3948">
        <v>0</v>
      </c>
      <c r="P3948">
        <v>0</v>
      </c>
      <c r="Q3948">
        <v>0</v>
      </c>
    </row>
    <row r="3949" spans="1:17" x14ac:dyDescent="0.2">
      <c r="A3949" t="s">
        <v>21687</v>
      </c>
      <c r="B3949" t="s">
        <v>86</v>
      </c>
      <c r="C3949" t="s">
        <v>252</v>
      </c>
      <c r="D3949" t="s">
        <v>17736</v>
      </c>
      <c r="E3949" t="s">
        <v>83</v>
      </c>
      <c r="F3949" t="s">
        <v>4943</v>
      </c>
      <c r="G3949">
        <v>0</v>
      </c>
      <c r="H3949">
        <v>0</v>
      </c>
      <c r="I3949">
        <v>0</v>
      </c>
      <c r="J3949">
        <v>0</v>
      </c>
      <c r="K3949">
        <v>0</v>
      </c>
      <c r="L3949">
        <v>0</v>
      </c>
      <c r="M3949">
        <v>23</v>
      </c>
      <c r="N3949">
        <v>0</v>
      </c>
      <c r="O3949">
        <v>0</v>
      </c>
      <c r="P3949">
        <v>0</v>
      </c>
      <c r="Q3949">
        <v>0</v>
      </c>
    </row>
    <row r="3950" spans="1:17" x14ac:dyDescent="0.2">
      <c r="A3950" t="s">
        <v>21688</v>
      </c>
      <c r="B3950" t="s">
        <v>86</v>
      </c>
      <c r="C3950" t="s">
        <v>252</v>
      </c>
      <c r="D3950" t="s">
        <v>17736</v>
      </c>
      <c r="E3950" t="s">
        <v>83</v>
      </c>
      <c r="F3950" t="s">
        <v>4925</v>
      </c>
      <c r="G3950">
        <v>0</v>
      </c>
      <c r="H3950">
        <v>0</v>
      </c>
      <c r="I3950">
        <v>0</v>
      </c>
      <c r="J3950">
        <v>0</v>
      </c>
      <c r="K3950">
        <v>0</v>
      </c>
      <c r="L3950">
        <v>0</v>
      </c>
      <c r="M3950">
        <v>0</v>
      </c>
      <c r="N3950">
        <v>18</v>
      </c>
      <c r="O3950">
        <v>18</v>
      </c>
      <c r="P3950">
        <v>0</v>
      </c>
      <c r="Q3950">
        <v>0</v>
      </c>
    </row>
    <row r="3951" spans="1:17" x14ac:dyDescent="0.2">
      <c r="A3951" t="s">
        <v>21689</v>
      </c>
      <c r="B3951" t="s">
        <v>86</v>
      </c>
      <c r="C3951" t="s">
        <v>252</v>
      </c>
      <c r="D3951" t="s">
        <v>17736</v>
      </c>
      <c r="E3951" t="s">
        <v>83</v>
      </c>
      <c r="F3951" t="s">
        <v>4927</v>
      </c>
      <c r="G3951">
        <v>0</v>
      </c>
      <c r="H3951">
        <v>0</v>
      </c>
      <c r="I3951">
        <v>0</v>
      </c>
      <c r="J3951">
        <v>0</v>
      </c>
      <c r="K3951">
        <v>0</v>
      </c>
      <c r="L3951">
        <v>0</v>
      </c>
      <c r="M3951">
        <v>0</v>
      </c>
      <c r="N3951">
        <v>17</v>
      </c>
      <c r="O3951">
        <v>17</v>
      </c>
      <c r="P3951">
        <v>0</v>
      </c>
      <c r="Q3951">
        <v>0</v>
      </c>
    </row>
    <row r="3952" spans="1:17" x14ac:dyDescent="0.2">
      <c r="A3952" t="s">
        <v>21690</v>
      </c>
      <c r="B3952" t="s">
        <v>86</v>
      </c>
      <c r="C3952" t="s">
        <v>252</v>
      </c>
      <c r="D3952" t="s">
        <v>17736</v>
      </c>
      <c r="E3952" t="s">
        <v>83</v>
      </c>
      <c r="F3952" t="s">
        <v>17734</v>
      </c>
      <c r="G3952">
        <v>23</v>
      </c>
      <c r="H3952">
        <v>0</v>
      </c>
      <c r="I3952">
        <v>0</v>
      </c>
      <c r="J3952">
        <v>0</v>
      </c>
      <c r="K3952">
        <v>0</v>
      </c>
      <c r="L3952">
        <v>0</v>
      </c>
      <c r="M3952">
        <v>0</v>
      </c>
      <c r="N3952">
        <v>0</v>
      </c>
      <c r="O3952">
        <v>0</v>
      </c>
      <c r="P3952">
        <v>0</v>
      </c>
      <c r="Q3952">
        <v>0</v>
      </c>
    </row>
    <row r="3953" spans="1:17" x14ac:dyDescent="0.2">
      <c r="A3953" t="s">
        <v>21691</v>
      </c>
      <c r="B3953" t="s">
        <v>89</v>
      </c>
      <c r="C3953" t="s">
        <v>143</v>
      </c>
      <c r="D3953" t="s">
        <v>17736</v>
      </c>
      <c r="E3953" t="s">
        <v>83</v>
      </c>
      <c r="F3953" t="s">
        <v>4939</v>
      </c>
      <c r="G3953">
        <v>0</v>
      </c>
      <c r="H3953">
        <v>0</v>
      </c>
      <c r="I3953">
        <v>0</v>
      </c>
      <c r="J3953">
        <v>0</v>
      </c>
      <c r="K3953">
        <v>0</v>
      </c>
      <c r="L3953">
        <v>0</v>
      </c>
      <c r="M3953">
        <v>15</v>
      </c>
      <c r="N3953">
        <v>0</v>
      </c>
      <c r="O3953">
        <v>0</v>
      </c>
      <c r="P3953">
        <v>0</v>
      </c>
      <c r="Q3953">
        <v>0</v>
      </c>
    </row>
    <row r="3954" spans="1:17" x14ac:dyDescent="0.2">
      <c r="A3954" t="s">
        <v>21692</v>
      </c>
      <c r="B3954" t="s">
        <v>89</v>
      </c>
      <c r="C3954" t="s">
        <v>143</v>
      </c>
      <c r="D3954" t="s">
        <v>17736</v>
      </c>
      <c r="E3954" t="s">
        <v>83</v>
      </c>
      <c r="F3954" t="s">
        <v>4941</v>
      </c>
      <c r="G3954">
        <v>0</v>
      </c>
      <c r="H3954">
        <v>15</v>
      </c>
      <c r="I3954">
        <v>1</v>
      </c>
      <c r="J3954">
        <v>12</v>
      </c>
      <c r="K3954">
        <v>1</v>
      </c>
      <c r="L3954">
        <v>1</v>
      </c>
      <c r="M3954">
        <v>0</v>
      </c>
      <c r="N3954">
        <v>0</v>
      </c>
      <c r="O3954">
        <v>0</v>
      </c>
      <c r="P3954">
        <v>0</v>
      </c>
      <c r="Q3954">
        <v>0</v>
      </c>
    </row>
    <row r="3955" spans="1:17" x14ac:dyDescent="0.2">
      <c r="A3955" t="s">
        <v>21693</v>
      </c>
      <c r="B3955" t="s">
        <v>89</v>
      </c>
      <c r="C3955" t="s">
        <v>143</v>
      </c>
      <c r="D3955" t="s">
        <v>17736</v>
      </c>
      <c r="E3955" t="s">
        <v>83</v>
      </c>
      <c r="F3955" t="s">
        <v>4943</v>
      </c>
      <c r="G3955">
        <v>0</v>
      </c>
      <c r="H3955">
        <v>0</v>
      </c>
      <c r="I3955">
        <v>0</v>
      </c>
      <c r="J3955">
        <v>0</v>
      </c>
      <c r="K3955">
        <v>0</v>
      </c>
      <c r="L3955">
        <v>0</v>
      </c>
      <c r="M3955">
        <v>15</v>
      </c>
      <c r="N3955">
        <v>0</v>
      </c>
      <c r="O3955">
        <v>0</v>
      </c>
      <c r="P3955">
        <v>0</v>
      </c>
      <c r="Q3955">
        <v>0</v>
      </c>
    </row>
    <row r="3956" spans="1:17" x14ac:dyDescent="0.2">
      <c r="A3956" t="s">
        <v>21694</v>
      </c>
      <c r="B3956" t="s">
        <v>89</v>
      </c>
      <c r="C3956" t="s">
        <v>143</v>
      </c>
      <c r="D3956" t="s">
        <v>17736</v>
      </c>
      <c r="E3956" t="s">
        <v>83</v>
      </c>
      <c r="F3956" t="s">
        <v>4925</v>
      </c>
      <c r="G3956">
        <v>0</v>
      </c>
      <c r="H3956">
        <v>0</v>
      </c>
      <c r="I3956">
        <v>0</v>
      </c>
      <c r="J3956">
        <v>0</v>
      </c>
      <c r="K3956">
        <v>0</v>
      </c>
      <c r="L3956">
        <v>0</v>
      </c>
      <c r="M3956">
        <v>0</v>
      </c>
      <c r="N3956">
        <v>11</v>
      </c>
      <c r="O3956">
        <v>9</v>
      </c>
      <c r="P3956">
        <v>1</v>
      </c>
      <c r="Q3956">
        <v>1</v>
      </c>
    </row>
    <row r="3957" spans="1:17" x14ac:dyDescent="0.2">
      <c r="A3957" t="s">
        <v>21695</v>
      </c>
      <c r="B3957" t="s">
        <v>89</v>
      </c>
      <c r="C3957" t="s">
        <v>143</v>
      </c>
      <c r="D3957" t="s">
        <v>17736</v>
      </c>
      <c r="E3957" t="s">
        <v>83</v>
      </c>
      <c r="F3957" t="s">
        <v>4927</v>
      </c>
      <c r="G3957">
        <v>0</v>
      </c>
      <c r="H3957">
        <v>0</v>
      </c>
      <c r="I3957">
        <v>0</v>
      </c>
      <c r="J3957">
        <v>0</v>
      </c>
      <c r="K3957">
        <v>0</v>
      </c>
      <c r="L3957">
        <v>0</v>
      </c>
      <c r="M3957">
        <v>0</v>
      </c>
      <c r="N3957">
        <v>10</v>
      </c>
      <c r="O3957">
        <v>8</v>
      </c>
      <c r="P3957">
        <v>1</v>
      </c>
      <c r="Q3957">
        <v>1</v>
      </c>
    </row>
    <row r="3958" spans="1:17" x14ac:dyDescent="0.2">
      <c r="A3958" t="s">
        <v>21696</v>
      </c>
      <c r="B3958" t="s">
        <v>89</v>
      </c>
      <c r="C3958" t="s">
        <v>143</v>
      </c>
      <c r="D3958" t="s">
        <v>17736</v>
      </c>
      <c r="E3958" t="s">
        <v>83</v>
      </c>
      <c r="F3958" t="s">
        <v>17734</v>
      </c>
      <c r="G3958">
        <v>15</v>
      </c>
      <c r="H3958">
        <v>0</v>
      </c>
      <c r="I3958">
        <v>0</v>
      </c>
      <c r="J3958">
        <v>0</v>
      </c>
      <c r="K3958">
        <v>0</v>
      </c>
      <c r="L3958">
        <v>0</v>
      </c>
      <c r="M3958">
        <v>0</v>
      </c>
      <c r="N3958">
        <v>0</v>
      </c>
      <c r="O3958">
        <v>0</v>
      </c>
      <c r="P3958">
        <v>0</v>
      </c>
      <c r="Q3958">
        <v>0</v>
      </c>
    </row>
    <row r="3959" spans="1:17" x14ac:dyDescent="0.2">
      <c r="A3959" t="s">
        <v>21697</v>
      </c>
      <c r="B3959" t="s">
        <v>89</v>
      </c>
      <c r="C3959" t="s">
        <v>143</v>
      </c>
      <c r="D3959" t="s">
        <v>17736</v>
      </c>
      <c r="E3959" t="s">
        <v>81</v>
      </c>
      <c r="F3959" t="s">
        <v>4929</v>
      </c>
      <c r="G3959">
        <v>0</v>
      </c>
      <c r="H3959">
        <v>9</v>
      </c>
      <c r="I3959">
        <v>1</v>
      </c>
      <c r="J3959">
        <v>7</v>
      </c>
      <c r="K3959">
        <v>1</v>
      </c>
      <c r="L3959">
        <v>0</v>
      </c>
      <c r="M3959">
        <v>0</v>
      </c>
      <c r="N3959">
        <v>0</v>
      </c>
      <c r="O3959">
        <v>0</v>
      </c>
      <c r="P3959">
        <v>0</v>
      </c>
      <c r="Q3959">
        <v>0</v>
      </c>
    </row>
    <row r="3960" spans="1:17" x14ac:dyDescent="0.2">
      <c r="A3960" t="s">
        <v>21698</v>
      </c>
      <c r="B3960" t="s">
        <v>89</v>
      </c>
      <c r="C3960" t="s">
        <v>143</v>
      </c>
      <c r="D3960" t="s">
        <v>17736</v>
      </c>
      <c r="E3960" t="s">
        <v>81</v>
      </c>
      <c r="F3960" t="s">
        <v>4931</v>
      </c>
      <c r="G3960">
        <v>0</v>
      </c>
      <c r="H3960">
        <v>9</v>
      </c>
      <c r="I3960">
        <v>1</v>
      </c>
      <c r="J3960">
        <v>7</v>
      </c>
      <c r="K3960">
        <v>1</v>
      </c>
      <c r="L3960">
        <v>0</v>
      </c>
      <c r="M3960">
        <v>0</v>
      </c>
      <c r="N3960">
        <v>0</v>
      </c>
      <c r="O3960">
        <v>0</v>
      </c>
      <c r="P3960">
        <v>0</v>
      </c>
      <c r="Q3960">
        <v>0</v>
      </c>
    </row>
    <row r="3961" spans="1:17" x14ac:dyDescent="0.2">
      <c r="A3961" t="s">
        <v>21699</v>
      </c>
      <c r="B3961" t="s">
        <v>89</v>
      </c>
      <c r="C3961" t="s">
        <v>143</v>
      </c>
      <c r="D3961" t="s">
        <v>17736</v>
      </c>
      <c r="E3961" t="s">
        <v>81</v>
      </c>
      <c r="F3961" t="s">
        <v>4933</v>
      </c>
      <c r="G3961">
        <v>0</v>
      </c>
      <c r="H3961">
        <v>0</v>
      </c>
      <c r="I3961">
        <v>0</v>
      </c>
      <c r="J3961">
        <v>0</v>
      </c>
      <c r="K3961">
        <v>0</v>
      </c>
      <c r="L3961">
        <v>0</v>
      </c>
      <c r="M3961">
        <v>9</v>
      </c>
      <c r="N3961">
        <v>0</v>
      </c>
      <c r="O3961">
        <v>0</v>
      </c>
      <c r="P3961">
        <v>0</v>
      </c>
      <c r="Q3961">
        <v>0</v>
      </c>
    </row>
    <row r="3962" spans="1:17" x14ac:dyDescent="0.2">
      <c r="A3962" t="s">
        <v>21700</v>
      </c>
      <c r="B3962" t="s">
        <v>89</v>
      </c>
      <c r="C3962" t="s">
        <v>143</v>
      </c>
      <c r="D3962" t="s">
        <v>17736</v>
      </c>
      <c r="E3962" t="s">
        <v>81</v>
      </c>
      <c r="F3962" t="s">
        <v>4935</v>
      </c>
      <c r="G3962">
        <v>0</v>
      </c>
      <c r="H3962">
        <v>9</v>
      </c>
      <c r="I3962">
        <v>1</v>
      </c>
      <c r="J3962">
        <v>7</v>
      </c>
      <c r="K3962">
        <v>1</v>
      </c>
      <c r="L3962">
        <v>0</v>
      </c>
      <c r="M3962">
        <v>0</v>
      </c>
      <c r="N3962">
        <v>0</v>
      </c>
      <c r="O3962">
        <v>0</v>
      </c>
      <c r="P3962">
        <v>0</v>
      </c>
      <c r="Q3962">
        <v>0</v>
      </c>
    </row>
    <row r="3963" spans="1:17" x14ac:dyDescent="0.2">
      <c r="A3963" t="s">
        <v>21701</v>
      </c>
      <c r="B3963" t="s">
        <v>89</v>
      </c>
      <c r="C3963" t="s">
        <v>143</v>
      </c>
      <c r="D3963" t="s">
        <v>17736</v>
      </c>
      <c r="E3963" t="s">
        <v>81</v>
      </c>
      <c r="F3963" t="s">
        <v>4937</v>
      </c>
      <c r="G3963">
        <v>0</v>
      </c>
      <c r="H3963">
        <v>9</v>
      </c>
      <c r="I3963">
        <v>1</v>
      </c>
      <c r="J3963">
        <v>7</v>
      </c>
      <c r="K3963">
        <v>1</v>
      </c>
      <c r="L3963">
        <v>0</v>
      </c>
      <c r="M3963">
        <v>0</v>
      </c>
      <c r="N3963">
        <v>0</v>
      </c>
      <c r="O3963">
        <v>0</v>
      </c>
      <c r="P3963">
        <v>0</v>
      </c>
      <c r="Q3963">
        <v>0</v>
      </c>
    </row>
    <row r="3964" spans="1:17" x14ac:dyDescent="0.2">
      <c r="A3964" t="s">
        <v>21702</v>
      </c>
      <c r="B3964" t="s">
        <v>89</v>
      </c>
      <c r="C3964" t="s">
        <v>143</v>
      </c>
      <c r="D3964" t="s">
        <v>17736</v>
      </c>
      <c r="E3964" t="s">
        <v>81</v>
      </c>
      <c r="F3964" t="s">
        <v>4939</v>
      </c>
      <c r="G3964">
        <v>0</v>
      </c>
      <c r="H3964">
        <v>0</v>
      </c>
      <c r="I3964">
        <v>0</v>
      </c>
      <c r="J3964">
        <v>0</v>
      </c>
      <c r="K3964">
        <v>0</v>
      </c>
      <c r="L3964">
        <v>0</v>
      </c>
      <c r="M3964">
        <v>9</v>
      </c>
      <c r="N3964">
        <v>0</v>
      </c>
      <c r="O3964">
        <v>0</v>
      </c>
      <c r="P3964">
        <v>0</v>
      </c>
      <c r="Q3964">
        <v>0</v>
      </c>
    </row>
    <row r="3965" spans="1:17" x14ac:dyDescent="0.2">
      <c r="A3965" t="s">
        <v>21703</v>
      </c>
      <c r="B3965" t="s">
        <v>89</v>
      </c>
      <c r="C3965" t="s">
        <v>143</v>
      </c>
      <c r="D3965" t="s">
        <v>17736</v>
      </c>
      <c r="E3965" t="s">
        <v>81</v>
      </c>
      <c r="F3965" t="s">
        <v>4941</v>
      </c>
      <c r="G3965">
        <v>0</v>
      </c>
      <c r="H3965">
        <v>9</v>
      </c>
      <c r="I3965">
        <v>1</v>
      </c>
      <c r="J3965">
        <v>7</v>
      </c>
      <c r="K3965">
        <v>1</v>
      </c>
      <c r="L3965">
        <v>0</v>
      </c>
      <c r="M3965">
        <v>0</v>
      </c>
      <c r="N3965">
        <v>0</v>
      </c>
      <c r="O3965">
        <v>0</v>
      </c>
      <c r="P3965">
        <v>0</v>
      </c>
      <c r="Q3965">
        <v>0</v>
      </c>
    </row>
    <row r="3966" spans="1:17" x14ac:dyDescent="0.2">
      <c r="A3966" t="s">
        <v>21704</v>
      </c>
      <c r="B3966" t="s">
        <v>89</v>
      </c>
      <c r="C3966" t="s">
        <v>143</v>
      </c>
      <c r="D3966" t="s">
        <v>17736</v>
      </c>
      <c r="E3966" t="s">
        <v>81</v>
      </c>
      <c r="F3966" t="s">
        <v>4943</v>
      </c>
      <c r="G3966">
        <v>0</v>
      </c>
      <c r="H3966">
        <v>0</v>
      </c>
      <c r="I3966">
        <v>0</v>
      </c>
      <c r="J3966">
        <v>0</v>
      </c>
      <c r="K3966">
        <v>0</v>
      </c>
      <c r="L3966">
        <v>0</v>
      </c>
      <c r="M3966">
        <v>9</v>
      </c>
      <c r="N3966">
        <v>0</v>
      </c>
      <c r="O3966">
        <v>0</v>
      </c>
      <c r="P3966">
        <v>0</v>
      </c>
      <c r="Q3966">
        <v>0</v>
      </c>
    </row>
    <row r="3967" spans="1:17" x14ac:dyDescent="0.2">
      <c r="A3967" t="s">
        <v>21705</v>
      </c>
      <c r="B3967" t="s">
        <v>89</v>
      </c>
      <c r="C3967" t="s">
        <v>143</v>
      </c>
      <c r="D3967" t="s">
        <v>17736</v>
      </c>
      <c r="E3967" t="s">
        <v>81</v>
      </c>
      <c r="F3967" t="s">
        <v>4925</v>
      </c>
      <c r="G3967">
        <v>0</v>
      </c>
      <c r="H3967">
        <v>0</v>
      </c>
      <c r="I3967">
        <v>0</v>
      </c>
      <c r="J3967">
        <v>0</v>
      </c>
      <c r="K3967">
        <v>0</v>
      </c>
      <c r="L3967">
        <v>0</v>
      </c>
      <c r="M3967">
        <v>0</v>
      </c>
      <c r="N3967">
        <v>6</v>
      </c>
      <c r="O3967">
        <v>6</v>
      </c>
      <c r="P3967">
        <v>0</v>
      </c>
      <c r="Q3967">
        <v>0</v>
      </c>
    </row>
    <row r="3968" spans="1:17" x14ac:dyDescent="0.2">
      <c r="A3968" t="s">
        <v>21706</v>
      </c>
      <c r="B3968" t="s">
        <v>89</v>
      </c>
      <c r="C3968" t="s">
        <v>143</v>
      </c>
      <c r="D3968" t="s">
        <v>17736</v>
      </c>
      <c r="E3968" t="s">
        <v>81</v>
      </c>
      <c r="F3968" t="s">
        <v>4927</v>
      </c>
      <c r="G3968">
        <v>0</v>
      </c>
      <c r="H3968">
        <v>0</v>
      </c>
      <c r="I3968">
        <v>0</v>
      </c>
      <c r="J3968">
        <v>0</v>
      </c>
      <c r="K3968">
        <v>0</v>
      </c>
      <c r="L3968">
        <v>0</v>
      </c>
      <c r="M3968">
        <v>0</v>
      </c>
      <c r="N3968">
        <v>6</v>
      </c>
      <c r="O3968">
        <v>6</v>
      </c>
      <c r="P3968">
        <v>0</v>
      </c>
      <c r="Q3968">
        <v>0</v>
      </c>
    </row>
    <row r="3969" spans="1:17" x14ac:dyDescent="0.2">
      <c r="A3969" t="s">
        <v>21707</v>
      </c>
      <c r="B3969" t="s">
        <v>89</v>
      </c>
      <c r="C3969" t="s">
        <v>143</v>
      </c>
      <c r="D3969" t="s">
        <v>17736</v>
      </c>
      <c r="E3969" t="s">
        <v>81</v>
      </c>
      <c r="F3969" t="s">
        <v>17734</v>
      </c>
      <c r="G3969">
        <v>9</v>
      </c>
      <c r="H3969">
        <v>0</v>
      </c>
      <c r="I3969">
        <v>0</v>
      </c>
      <c r="J3969">
        <v>0</v>
      </c>
      <c r="K3969">
        <v>0</v>
      </c>
      <c r="L3969">
        <v>0</v>
      </c>
      <c r="M3969">
        <v>0</v>
      </c>
      <c r="N3969">
        <v>0</v>
      </c>
      <c r="O3969">
        <v>0</v>
      </c>
      <c r="P3969">
        <v>0</v>
      </c>
      <c r="Q3969">
        <v>0</v>
      </c>
    </row>
    <row r="3970" spans="1:17" x14ac:dyDescent="0.2">
      <c r="A3970" t="s">
        <v>21708</v>
      </c>
      <c r="B3970" t="s">
        <v>89</v>
      </c>
      <c r="C3970" t="s">
        <v>143</v>
      </c>
      <c r="D3970" t="s">
        <v>17754</v>
      </c>
      <c r="E3970" t="s">
        <v>81</v>
      </c>
      <c r="F3970" t="s">
        <v>17734</v>
      </c>
      <c r="G3970">
        <v>1</v>
      </c>
      <c r="H3970">
        <v>0</v>
      </c>
      <c r="I3970">
        <v>0</v>
      </c>
      <c r="J3970">
        <v>0</v>
      </c>
      <c r="K3970">
        <v>0</v>
      </c>
      <c r="L3970">
        <v>0</v>
      </c>
      <c r="M3970">
        <v>0</v>
      </c>
      <c r="N3970">
        <v>0</v>
      </c>
      <c r="O3970">
        <v>0</v>
      </c>
      <c r="P3970">
        <v>0</v>
      </c>
      <c r="Q3970">
        <v>0</v>
      </c>
    </row>
    <row r="3971" spans="1:17" x14ac:dyDescent="0.2">
      <c r="A3971" t="s">
        <v>21709</v>
      </c>
      <c r="B3971" t="s">
        <v>89</v>
      </c>
      <c r="C3971" t="s">
        <v>144</v>
      </c>
      <c r="D3971" t="s">
        <v>17768</v>
      </c>
      <c r="E3971" t="s">
        <v>83</v>
      </c>
      <c r="F3971" t="s">
        <v>17734</v>
      </c>
      <c r="G3971">
        <v>1</v>
      </c>
      <c r="H3971">
        <v>0</v>
      </c>
      <c r="I3971">
        <v>0</v>
      </c>
      <c r="J3971">
        <v>0</v>
      </c>
      <c r="K3971">
        <v>0</v>
      </c>
      <c r="L3971">
        <v>0</v>
      </c>
      <c r="M3971">
        <v>0</v>
      </c>
      <c r="N3971">
        <v>0</v>
      </c>
      <c r="O3971">
        <v>0</v>
      </c>
      <c r="P3971">
        <v>0</v>
      </c>
      <c r="Q3971">
        <v>0</v>
      </c>
    </row>
    <row r="3972" spans="1:17" x14ac:dyDescent="0.2">
      <c r="A3972" t="s">
        <v>21710</v>
      </c>
      <c r="B3972" t="s">
        <v>89</v>
      </c>
      <c r="C3972" t="s">
        <v>144</v>
      </c>
      <c r="D3972" t="s">
        <v>17736</v>
      </c>
      <c r="E3972" t="s">
        <v>83</v>
      </c>
      <c r="F3972" t="s">
        <v>4929</v>
      </c>
      <c r="G3972">
        <v>0</v>
      </c>
      <c r="H3972">
        <v>16</v>
      </c>
      <c r="I3972">
        <v>4</v>
      </c>
      <c r="J3972">
        <v>11</v>
      </c>
      <c r="K3972">
        <v>1</v>
      </c>
      <c r="L3972">
        <v>0</v>
      </c>
      <c r="M3972">
        <v>0</v>
      </c>
      <c r="N3972">
        <v>0</v>
      </c>
      <c r="O3972">
        <v>0</v>
      </c>
      <c r="P3972">
        <v>0</v>
      </c>
      <c r="Q3972">
        <v>0</v>
      </c>
    </row>
    <row r="3973" spans="1:17" x14ac:dyDescent="0.2">
      <c r="A3973" t="s">
        <v>21711</v>
      </c>
      <c r="B3973" t="s">
        <v>89</v>
      </c>
      <c r="C3973" t="s">
        <v>144</v>
      </c>
      <c r="D3973" t="s">
        <v>17736</v>
      </c>
      <c r="E3973" t="s">
        <v>83</v>
      </c>
      <c r="F3973" t="s">
        <v>4931</v>
      </c>
      <c r="G3973">
        <v>0</v>
      </c>
      <c r="H3973">
        <v>16</v>
      </c>
      <c r="I3973">
        <v>4</v>
      </c>
      <c r="J3973">
        <v>11</v>
      </c>
      <c r="K3973">
        <v>1</v>
      </c>
      <c r="L3973">
        <v>0</v>
      </c>
      <c r="M3973">
        <v>0</v>
      </c>
      <c r="N3973">
        <v>0</v>
      </c>
      <c r="O3973">
        <v>0</v>
      </c>
      <c r="P3973">
        <v>0</v>
      </c>
      <c r="Q3973">
        <v>0</v>
      </c>
    </row>
    <row r="3974" spans="1:17" x14ac:dyDescent="0.2">
      <c r="A3974" t="s">
        <v>21712</v>
      </c>
      <c r="B3974" t="s">
        <v>89</v>
      </c>
      <c r="C3974" t="s">
        <v>144</v>
      </c>
      <c r="D3974" t="s">
        <v>17736</v>
      </c>
      <c r="E3974" t="s">
        <v>83</v>
      </c>
      <c r="F3974" t="s">
        <v>4933</v>
      </c>
      <c r="G3974">
        <v>0</v>
      </c>
      <c r="H3974">
        <v>0</v>
      </c>
      <c r="I3974">
        <v>0</v>
      </c>
      <c r="J3974">
        <v>0</v>
      </c>
      <c r="K3974">
        <v>0</v>
      </c>
      <c r="L3974">
        <v>0</v>
      </c>
      <c r="M3974">
        <v>16</v>
      </c>
      <c r="N3974">
        <v>0</v>
      </c>
      <c r="O3974">
        <v>0</v>
      </c>
      <c r="P3974">
        <v>0</v>
      </c>
      <c r="Q3974">
        <v>0</v>
      </c>
    </row>
    <row r="3975" spans="1:17" x14ac:dyDescent="0.2">
      <c r="A3975" t="s">
        <v>21713</v>
      </c>
      <c r="B3975" t="s">
        <v>89</v>
      </c>
      <c r="C3975" t="s">
        <v>144</v>
      </c>
      <c r="D3975" t="s">
        <v>17736</v>
      </c>
      <c r="E3975" t="s">
        <v>83</v>
      </c>
      <c r="F3975" t="s">
        <v>4935</v>
      </c>
      <c r="G3975">
        <v>0</v>
      </c>
      <c r="H3975">
        <v>16</v>
      </c>
      <c r="I3975">
        <v>4</v>
      </c>
      <c r="J3975">
        <v>11</v>
      </c>
      <c r="K3975">
        <v>1</v>
      </c>
      <c r="L3975">
        <v>0</v>
      </c>
      <c r="M3975">
        <v>0</v>
      </c>
      <c r="N3975">
        <v>0</v>
      </c>
      <c r="O3975">
        <v>0</v>
      </c>
      <c r="P3975">
        <v>0</v>
      </c>
      <c r="Q3975">
        <v>0</v>
      </c>
    </row>
    <row r="3976" spans="1:17" x14ac:dyDescent="0.2">
      <c r="A3976" t="s">
        <v>21714</v>
      </c>
      <c r="B3976" t="s">
        <v>89</v>
      </c>
      <c r="C3976" t="s">
        <v>144</v>
      </c>
      <c r="D3976" t="s">
        <v>17736</v>
      </c>
      <c r="E3976" t="s">
        <v>83</v>
      </c>
      <c r="F3976" t="s">
        <v>4937</v>
      </c>
      <c r="G3976">
        <v>0</v>
      </c>
      <c r="H3976">
        <v>16</v>
      </c>
      <c r="I3976">
        <v>4</v>
      </c>
      <c r="J3976">
        <v>11</v>
      </c>
      <c r="K3976">
        <v>1</v>
      </c>
      <c r="L3976">
        <v>0</v>
      </c>
      <c r="M3976">
        <v>0</v>
      </c>
      <c r="N3976">
        <v>0</v>
      </c>
      <c r="O3976">
        <v>0</v>
      </c>
      <c r="P3976">
        <v>0</v>
      </c>
      <c r="Q3976">
        <v>0</v>
      </c>
    </row>
    <row r="3977" spans="1:17" x14ac:dyDescent="0.2">
      <c r="A3977" t="s">
        <v>21715</v>
      </c>
      <c r="B3977" t="s">
        <v>89</v>
      </c>
      <c r="C3977" t="s">
        <v>144</v>
      </c>
      <c r="D3977" t="s">
        <v>17736</v>
      </c>
      <c r="E3977" t="s">
        <v>83</v>
      </c>
      <c r="F3977" t="s">
        <v>4939</v>
      </c>
      <c r="G3977">
        <v>0</v>
      </c>
      <c r="H3977">
        <v>0</v>
      </c>
      <c r="I3977">
        <v>0</v>
      </c>
      <c r="J3977">
        <v>0</v>
      </c>
      <c r="K3977">
        <v>0</v>
      </c>
      <c r="L3977">
        <v>0</v>
      </c>
      <c r="M3977">
        <v>16</v>
      </c>
      <c r="N3977">
        <v>0</v>
      </c>
      <c r="O3977">
        <v>0</v>
      </c>
      <c r="P3977">
        <v>0</v>
      </c>
      <c r="Q3977">
        <v>0</v>
      </c>
    </row>
    <row r="3978" spans="1:17" x14ac:dyDescent="0.2">
      <c r="A3978" t="s">
        <v>21716</v>
      </c>
      <c r="B3978" t="s">
        <v>89</v>
      </c>
      <c r="C3978" t="s">
        <v>144</v>
      </c>
      <c r="D3978" t="s">
        <v>17736</v>
      </c>
      <c r="E3978" t="s">
        <v>83</v>
      </c>
      <c r="F3978" t="s">
        <v>4941</v>
      </c>
      <c r="G3978">
        <v>0</v>
      </c>
      <c r="H3978">
        <v>16</v>
      </c>
      <c r="I3978">
        <v>4</v>
      </c>
      <c r="J3978">
        <v>11</v>
      </c>
      <c r="K3978">
        <v>1</v>
      </c>
      <c r="L3978">
        <v>0</v>
      </c>
      <c r="M3978">
        <v>0</v>
      </c>
      <c r="N3978">
        <v>0</v>
      </c>
      <c r="O3978">
        <v>0</v>
      </c>
      <c r="P3978">
        <v>0</v>
      </c>
      <c r="Q3978">
        <v>0</v>
      </c>
    </row>
    <row r="3979" spans="1:17" x14ac:dyDescent="0.2">
      <c r="A3979" t="s">
        <v>21717</v>
      </c>
      <c r="B3979" t="s">
        <v>89</v>
      </c>
      <c r="C3979" t="s">
        <v>144</v>
      </c>
      <c r="D3979" t="s">
        <v>17736</v>
      </c>
      <c r="E3979" t="s">
        <v>83</v>
      </c>
      <c r="F3979" t="s">
        <v>4943</v>
      </c>
      <c r="G3979">
        <v>0</v>
      </c>
      <c r="H3979">
        <v>0</v>
      </c>
      <c r="I3979">
        <v>0</v>
      </c>
      <c r="J3979">
        <v>0</v>
      </c>
      <c r="K3979">
        <v>0</v>
      </c>
      <c r="L3979">
        <v>0</v>
      </c>
      <c r="M3979">
        <v>16</v>
      </c>
      <c r="N3979">
        <v>0</v>
      </c>
      <c r="O3979">
        <v>0</v>
      </c>
      <c r="P3979">
        <v>0</v>
      </c>
      <c r="Q3979">
        <v>0</v>
      </c>
    </row>
    <row r="3980" spans="1:17" x14ac:dyDescent="0.2">
      <c r="A3980" t="s">
        <v>21718</v>
      </c>
      <c r="B3980" t="s">
        <v>89</v>
      </c>
      <c r="C3980" t="s">
        <v>144</v>
      </c>
      <c r="D3980" t="s">
        <v>17736</v>
      </c>
      <c r="E3980" t="s">
        <v>83</v>
      </c>
      <c r="F3980" t="s">
        <v>4925</v>
      </c>
      <c r="G3980">
        <v>0</v>
      </c>
      <c r="H3980">
        <v>0</v>
      </c>
      <c r="I3980">
        <v>0</v>
      </c>
      <c r="J3980">
        <v>0</v>
      </c>
      <c r="K3980">
        <v>0</v>
      </c>
      <c r="L3980">
        <v>0</v>
      </c>
      <c r="M3980">
        <v>0</v>
      </c>
      <c r="N3980">
        <v>15</v>
      </c>
      <c r="O3980">
        <v>15</v>
      </c>
      <c r="P3980">
        <v>0</v>
      </c>
      <c r="Q3980">
        <v>0</v>
      </c>
    </row>
    <row r="3981" spans="1:17" x14ac:dyDescent="0.2">
      <c r="A3981" t="s">
        <v>21719</v>
      </c>
      <c r="B3981" t="s">
        <v>86</v>
      </c>
      <c r="C3981" t="s">
        <v>243</v>
      </c>
      <c r="D3981" t="s">
        <v>17768</v>
      </c>
      <c r="E3981" t="s">
        <v>83</v>
      </c>
      <c r="F3981" t="s">
        <v>17734</v>
      </c>
      <c r="G3981">
        <v>13</v>
      </c>
      <c r="H3981">
        <v>0</v>
      </c>
      <c r="I3981">
        <v>0</v>
      </c>
      <c r="J3981">
        <v>0</v>
      </c>
      <c r="K3981">
        <v>0</v>
      </c>
      <c r="L3981">
        <v>0</v>
      </c>
      <c r="M3981">
        <v>0</v>
      </c>
      <c r="N3981">
        <v>0</v>
      </c>
      <c r="O3981">
        <v>0</v>
      </c>
      <c r="P3981">
        <v>0</v>
      </c>
      <c r="Q3981">
        <v>0</v>
      </c>
    </row>
    <row r="3982" spans="1:17" x14ac:dyDescent="0.2">
      <c r="A3982" t="s">
        <v>21720</v>
      </c>
      <c r="B3982" t="s">
        <v>86</v>
      </c>
      <c r="C3982" t="s">
        <v>243</v>
      </c>
      <c r="D3982" t="s">
        <v>17768</v>
      </c>
      <c r="E3982" t="s">
        <v>81</v>
      </c>
      <c r="F3982" t="s">
        <v>17734</v>
      </c>
      <c r="G3982">
        <v>11</v>
      </c>
      <c r="H3982">
        <v>0</v>
      </c>
      <c r="I3982">
        <v>0</v>
      </c>
      <c r="J3982">
        <v>0</v>
      </c>
      <c r="K3982">
        <v>0</v>
      </c>
      <c r="L3982">
        <v>0</v>
      </c>
      <c r="M3982">
        <v>0</v>
      </c>
      <c r="N3982">
        <v>0</v>
      </c>
      <c r="O3982">
        <v>0</v>
      </c>
      <c r="P3982">
        <v>0</v>
      </c>
      <c r="Q3982">
        <v>0</v>
      </c>
    </row>
    <row r="3983" spans="1:17" x14ac:dyDescent="0.2">
      <c r="A3983" t="s">
        <v>21721</v>
      </c>
      <c r="B3983" t="s">
        <v>86</v>
      </c>
      <c r="C3983" t="s">
        <v>243</v>
      </c>
      <c r="D3983" t="s">
        <v>17736</v>
      </c>
      <c r="E3983" t="s">
        <v>83</v>
      </c>
      <c r="F3983" t="s">
        <v>4929</v>
      </c>
      <c r="G3983">
        <v>0</v>
      </c>
      <c r="H3983">
        <v>26</v>
      </c>
      <c r="I3983">
        <v>2</v>
      </c>
      <c r="J3983">
        <v>20</v>
      </c>
      <c r="K3983">
        <v>2</v>
      </c>
      <c r="L3983">
        <v>2</v>
      </c>
      <c r="M3983">
        <v>0</v>
      </c>
      <c r="N3983">
        <v>0</v>
      </c>
      <c r="O3983">
        <v>0</v>
      </c>
      <c r="P3983">
        <v>0</v>
      </c>
      <c r="Q3983">
        <v>0</v>
      </c>
    </row>
    <row r="3984" spans="1:17" x14ac:dyDescent="0.2">
      <c r="A3984" t="s">
        <v>21722</v>
      </c>
      <c r="B3984" t="s">
        <v>86</v>
      </c>
      <c r="C3984" t="s">
        <v>243</v>
      </c>
      <c r="D3984" t="s">
        <v>17736</v>
      </c>
      <c r="E3984" t="s">
        <v>83</v>
      </c>
      <c r="F3984" t="s">
        <v>4931</v>
      </c>
      <c r="G3984">
        <v>0</v>
      </c>
      <c r="H3984">
        <v>26</v>
      </c>
      <c r="I3984">
        <v>2</v>
      </c>
      <c r="J3984">
        <v>19</v>
      </c>
      <c r="K3984">
        <v>3</v>
      </c>
      <c r="L3984">
        <v>2</v>
      </c>
      <c r="M3984">
        <v>0</v>
      </c>
      <c r="N3984">
        <v>0</v>
      </c>
      <c r="O3984">
        <v>0</v>
      </c>
      <c r="P3984">
        <v>0</v>
      </c>
      <c r="Q3984">
        <v>0</v>
      </c>
    </row>
    <row r="3985" spans="1:17" x14ac:dyDescent="0.2">
      <c r="A3985" t="s">
        <v>21723</v>
      </c>
      <c r="B3985" t="s">
        <v>86</v>
      </c>
      <c r="C3985" t="s">
        <v>243</v>
      </c>
      <c r="D3985" t="s">
        <v>17736</v>
      </c>
      <c r="E3985" t="s">
        <v>83</v>
      </c>
      <c r="F3985" t="s">
        <v>4933</v>
      </c>
      <c r="G3985">
        <v>0</v>
      </c>
      <c r="H3985">
        <v>0</v>
      </c>
      <c r="I3985">
        <v>0</v>
      </c>
      <c r="J3985">
        <v>0</v>
      </c>
      <c r="K3985">
        <v>0</v>
      </c>
      <c r="L3985">
        <v>0</v>
      </c>
      <c r="M3985">
        <v>26</v>
      </c>
      <c r="N3985">
        <v>0</v>
      </c>
      <c r="O3985">
        <v>0</v>
      </c>
      <c r="P3985">
        <v>0</v>
      </c>
      <c r="Q3985">
        <v>0</v>
      </c>
    </row>
    <row r="3986" spans="1:17" x14ac:dyDescent="0.2">
      <c r="A3986" t="s">
        <v>21724</v>
      </c>
      <c r="B3986" t="s">
        <v>86</v>
      </c>
      <c r="C3986" t="s">
        <v>243</v>
      </c>
      <c r="D3986" t="s">
        <v>17736</v>
      </c>
      <c r="E3986" t="s">
        <v>83</v>
      </c>
      <c r="F3986" t="s">
        <v>4935</v>
      </c>
      <c r="G3986">
        <v>0</v>
      </c>
      <c r="H3986">
        <v>26</v>
      </c>
      <c r="I3986">
        <v>2</v>
      </c>
      <c r="J3986">
        <v>19</v>
      </c>
      <c r="K3986">
        <v>3</v>
      </c>
      <c r="L3986">
        <v>2</v>
      </c>
      <c r="M3986">
        <v>0</v>
      </c>
      <c r="N3986">
        <v>0</v>
      </c>
      <c r="O3986">
        <v>0</v>
      </c>
      <c r="P3986">
        <v>0</v>
      </c>
      <c r="Q3986">
        <v>0</v>
      </c>
    </row>
    <row r="3987" spans="1:17" x14ac:dyDescent="0.2">
      <c r="A3987" t="s">
        <v>21725</v>
      </c>
      <c r="B3987" t="s">
        <v>86</v>
      </c>
      <c r="C3987" t="s">
        <v>243</v>
      </c>
      <c r="D3987" t="s">
        <v>17736</v>
      </c>
      <c r="E3987" t="s">
        <v>83</v>
      </c>
      <c r="F3987" t="s">
        <v>4937</v>
      </c>
      <c r="G3987">
        <v>0</v>
      </c>
      <c r="H3987">
        <v>26</v>
      </c>
      <c r="I3987">
        <v>2</v>
      </c>
      <c r="J3987">
        <v>21</v>
      </c>
      <c r="K3987">
        <v>1</v>
      </c>
      <c r="L3987">
        <v>2</v>
      </c>
      <c r="M3987">
        <v>0</v>
      </c>
      <c r="N3987">
        <v>0</v>
      </c>
      <c r="O3987">
        <v>0</v>
      </c>
      <c r="P3987">
        <v>0</v>
      </c>
      <c r="Q3987">
        <v>0</v>
      </c>
    </row>
    <row r="3988" spans="1:17" x14ac:dyDescent="0.2">
      <c r="A3988" t="s">
        <v>21726</v>
      </c>
      <c r="B3988" t="s">
        <v>86</v>
      </c>
      <c r="C3988" t="s">
        <v>243</v>
      </c>
      <c r="D3988" t="s">
        <v>17736</v>
      </c>
      <c r="E3988" t="s">
        <v>83</v>
      </c>
      <c r="F3988" t="s">
        <v>4939</v>
      </c>
      <c r="G3988">
        <v>0</v>
      </c>
      <c r="H3988">
        <v>0</v>
      </c>
      <c r="I3988">
        <v>0</v>
      </c>
      <c r="J3988">
        <v>0</v>
      </c>
      <c r="K3988">
        <v>0</v>
      </c>
      <c r="L3988">
        <v>0</v>
      </c>
      <c r="M3988">
        <v>26</v>
      </c>
      <c r="N3988">
        <v>0</v>
      </c>
      <c r="O3988">
        <v>0</v>
      </c>
      <c r="P3988">
        <v>0</v>
      </c>
      <c r="Q3988">
        <v>0</v>
      </c>
    </row>
    <row r="3989" spans="1:17" x14ac:dyDescent="0.2">
      <c r="A3989" t="s">
        <v>21727</v>
      </c>
      <c r="B3989" t="s">
        <v>86</v>
      </c>
      <c r="C3989" t="s">
        <v>243</v>
      </c>
      <c r="D3989" t="s">
        <v>17736</v>
      </c>
      <c r="E3989" t="s">
        <v>83</v>
      </c>
      <c r="F3989" t="s">
        <v>4941</v>
      </c>
      <c r="G3989">
        <v>0</v>
      </c>
      <c r="H3989">
        <v>26</v>
      </c>
      <c r="I3989">
        <v>2</v>
      </c>
      <c r="J3989">
        <v>20</v>
      </c>
      <c r="K3989">
        <v>2</v>
      </c>
      <c r="L3989">
        <v>2</v>
      </c>
      <c r="M3989">
        <v>0</v>
      </c>
      <c r="N3989">
        <v>0</v>
      </c>
      <c r="O3989">
        <v>0</v>
      </c>
      <c r="P3989">
        <v>0</v>
      </c>
      <c r="Q3989">
        <v>0</v>
      </c>
    </row>
    <row r="3990" spans="1:17" x14ac:dyDescent="0.2">
      <c r="A3990" t="s">
        <v>21728</v>
      </c>
      <c r="B3990" t="s">
        <v>86</v>
      </c>
      <c r="C3990" t="s">
        <v>243</v>
      </c>
      <c r="D3990" t="s">
        <v>17736</v>
      </c>
      <c r="E3990" t="s">
        <v>83</v>
      </c>
      <c r="F3990" t="s">
        <v>4943</v>
      </c>
      <c r="G3990">
        <v>0</v>
      </c>
      <c r="H3990">
        <v>0</v>
      </c>
      <c r="I3990">
        <v>0</v>
      </c>
      <c r="J3990">
        <v>0</v>
      </c>
      <c r="K3990">
        <v>0</v>
      </c>
      <c r="L3990">
        <v>0</v>
      </c>
      <c r="M3990">
        <v>26</v>
      </c>
      <c r="N3990">
        <v>0</v>
      </c>
      <c r="O3990">
        <v>0</v>
      </c>
      <c r="P3990">
        <v>0</v>
      </c>
      <c r="Q3990">
        <v>0</v>
      </c>
    </row>
    <row r="3991" spans="1:17" x14ac:dyDescent="0.2">
      <c r="A3991" t="s">
        <v>21729</v>
      </c>
      <c r="B3991" t="s">
        <v>86</v>
      </c>
      <c r="C3991" t="s">
        <v>243</v>
      </c>
      <c r="D3991" t="s">
        <v>17736</v>
      </c>
      <c r="E3991" t="s">
        <v>83</v>
      </c>
      <c r="F3991" t="s">
        <v>4925</v>
      </c>
      <c r="G3991">
        <v>0</v>
      </c>
      <c r="H3991">
        <v>0</v>
      </c>
      <c r="I3991">
        <v>0</v>
      </c>
      <c r="J3991">
        <v>0</v>
      </c>
      <c r="K3991">
        <v>0</v>
      </c>
      <c r="L3991">
        <v>0</v>
      </c>
      <c r="M3991">
        <v>0</v>
      </c>
      <c r="N3991">
        <v>21</v>
      </c>
      <c r="O3991">
        <v>19</v>
      </c>
      <c r="P3991">
        <v>1</v>
      </c>
      <c r="Q3991">
        <v>1</v>
      </c>
    </row>
    <row r="3992" spans="1:17" x14ac:dyDescent="0.2">
      <c r="A3992" t="s">
        <v>21730</v>
      </c>
      <c r="B3992" t="s">
        <v>86</v>
      </c>
      <c r="C3992" t="s">
        <v>243</v>
      </c>
      <c r="D3992" t="s">
        <v>17736</v>
      </c>
      <c r="E3992" t="s">
        <v>83</v>
      </c>
      <c r="F3992" t="s">
        <v>4927</v>
      </c>
      <c r="G3992">
        <v>0</v>
      </c>
      <c r="H3992">
        <v>0</v>
      </c>
      <c r="I3992">
        <v>0</v>
      </c>
      <c r="J3992">
        <v>0</v>
      </c>
      <c r="K3992">
        <v>0</v>
      </c>
      <c r="L3992">
        <v>0</v>
      </c>
      <c r="M3992">
        <v>0</v>
      </c>
      <c r="N3992">
        <v>13</v>
      </c>
      <c r="O3992">
        <v>11</v>
      </c>
      <c r="P3992">
        <v>1</v>
      </c>
      <c r="Q3992">
        <v>1</v>
      </c>
    </row>
    <row r="3993" spans="1:17" x14ac:dyDescent="0.2">
      <c r="A3993" t="s">
        <v>21731</v>
      </c>
      <c r="B3993" t="s">
        <v>86</v>
      </c>
      <c r="C3993" t="s">
        <v>243</v>
      </c>
      <c r="D3993" t="s">
        <v>17736</v>
      </c>
      <c r="E3993" t="s">
        <v>83</v>
      </c>
      <c r="F3993" t="s">
        <v>17734</v>
      </c>
      <c r="G3993">
        <v>26</v>
      </c>
      <c r="H3993">
        <v>0</v>
      </c>
      <c r="I3993">
        <v>0</v>
      </c>
      <c r="J3993">
        <v>0</v>
      </c>
      <c r="K3993">
        <v>0</v>
      </c>
      <c r="L3993">
        <v>0</v>
      </c>
      <c r="M3993">
        <v>0</v>
      </c>
      <c r="N3993">
        <v>0</v>
      </c>
      <c r="O3993">
        <v>0</v>
      </c>
      <c r="P3993">
        <v>0</v>
      </c>
      <c r="Q3993">
        <v>0</v>
      </c>
    </row>
    <row r="3994" spans="1:17" x14ac:dyDescent="0.2">
      <c r="A3994" t="s">
        <v>21732</v>
      </c>
      <c r="B3994" t="s">
        <v>86</v>
      </c>
      <c r="C3994" t="s">
        <v>243</v>
      </c>
      <c r="D3994" t="s">
        <v>17736</v>
      </c>
      <c r="E3994" t="s">
        <v>81</v>
      </c>
      <c r="F3994" t="s">
        <v>4929</v>
      </c>
      <c r="G3994">
        <v>0</v>
      </c>
      <c r="H3994">
        <v>29</v>
      </c>
      <c r="I3994">
        <v>1</v>
      </c>
      <c r="J3994">
        <v>25</v>
      </c>
      <c r="K3994">
        <v>2</v>
      </c>
      <c r="L3994">
        <v>1</v>
      </c>
      <c r="M3994">
        <v>0</v>
      </c>
      <c r="N3994">
        <v>0</v>
      </c>
      <c r="O3994">
        <v>0</v>
      </c>
      <c r="P3994">
        <v>0</v>
      </c>
      <c r="Q3994">
        <v>0</v>
      </c>
    </row>
    <row r="3995" spans="1:17" x14ac:dyDescent="0.2">
      <c r="A3995" t="s">
        <v>21733</v>
      </c>
      <c r="B3995" t="s">
        <v>86</v>
      </c>
      <c r="C3995" t="s">
        <v>243</v>
      </c>
      <c r="D3995" t="s">
        <v>17736</v>
      </c>
      <c r="E3995" t="s">
        <v>81</v>
      </c>
      <c r="F3995" t="s">
        <v>4931</v>
      </c>
      <c r="G3995">
        <v>0</v>
      </c>
      <c r="H3995">
        <v>29</v>
      </c>
      <c r="I3995">
        <v>1</v>
      </c>
      <c r="J3995">
        <v>25</v>
      </c>
      <c r="K3995">
        <v>2</v>
      </c>
      <c r="L3995">
        <v>1</v>
      </c>
      <c r="M3995">
        <v>0</v>
      </c>
      <c r="N3995">
        <v>0</v>
      </c>
      <c r="O3995">
        <v>0</v>
      </c>
      <c r="P3995">
        <v>0</v>
      </c>
      <c r="Q3995">
        <v>0</v>
      </c>
    </row>
    <row r="3996" spans="1:17" x14ac:dyDescent="0.2">
      <c r="A3996" t="s">
        <v>21734</v>
      </c>
      <c r="B3996" t="s">
        <v>86</v>
      </c>
      <c r="C3996" t="s">
        <v>243</v>
      </c>
      <c r="D3996" t="s">
        <v>17736</v>
      </c>
      <c r="E3996" t="s">
        <v>81</v>
      </c>
      <c r="F3996" t="s">
        <v>4933</v>
      </c>
      <c r="G3996">
        <v>0</v>
      </c>
      <c r="H3996">
        <v>0</v>
      </c>
      <c r="I3996">
        <v>0</v>
      </c>
      <c r="J3996">
        <v>0</v>
      </c>
      <c r="K3996">
        <v>0</v>
      </c>
      <c r="L3996">
        <v>0</v>
      </c>
      <c r="M3996">
        <v>29</v>
      </c>
      <c r="N3996">
        <v>0</v>
      </c>
      <c r="O3996">
        <v>0</v>
      </c>
      <c r="P3996">
        <v>0</v>
      </c>
      <c r="Q3996">
        <v>0</v>
      </c>
    </row>
    <row r="3997" spans="1:17" x14ac:dyDescent="0.2">
      <c r="A3997" t="s">
        <v>21735</v>
      </c>
      <c r="B3997" t="s">
        <v>86</v>
      </c>
      <c r="C3997" t="s">
        <v>243</v>
      </c>
      <c r="D3997" t="s">
        <v>17736</v>
      </c>
      <c r="E3997" t="s">
        <v>81</v>
      </c>
      <c r="F3997" t="s">
        <v>4935</v>
      </c>
      <c r="G3997">
        <v>0</v>
      </c>
      <c r="H3997">
        <v>29</v>
      </c>
      <c r="I3997">
        <v>1</v>
      </c>
      <c r="J3997">
        <v>25</v>
      </c>
      <c r="K3997">
        <v>2</v>
      </c>
      <c r="L3997">
        <v>1</v>
      </c>
      <c r="M3997">
        <v>0</v>
      </c>
      <c r="N3997">
        <v>0</v>
      </c>
      <c r="O3997">
        <v>0</v>
      </c>
      <c r="P3997">
        <v>0</v>
      </c>
      <c r="Q3997">
        <v>0</v>
      </c>
    </row>
    <row r="3998" spans="1:17" x14ac:dyDescent="0.2">
      <c r="A3998" t="s">
        <v>21736</v>
      </c>
      <c r="B3998" t="s">
        <v>86</v>
      </c>
      <c r="C3998" t="s">
        <v>243</v>
      </c>
      <c r="D3998" t="s">
        <v>17736</v>
      </c>
      <c r="E3998" t="s">
        <v>81</v>
      </c>
      <c r="F3998" t="s">
        <v>4937</v>
      </c>
      <c r="G3998">
        <v>0</v>
      </c>
      <c r="H3998">
        <v>29</v>
      </c>
      <c r="I3998">
        <v>1</v>
      </c>
      <c r="J3998">
        <v>25</v>
      </c>
      <c r="K3998">
        <v>2</v>
      </c>
      <c r="L3998">
        <v>1</v>
      </c>
      <c r="M3998">
        <v>0</v>
      </c>
      <c r="N3998">
        <v>0</v>
      </c>
      <c r="O3998">
        <v>0</v>
      </c>
      <c r="P3998">
        <v>0</v>
      </c>
      <c r="Q3998">
        <v>0</v>
      </c>
    </row>
    <row r="3999" spans="1:17" x14ac:dyDescent="0.2">
      <c r="A3999" t="s">
        <v>21737</v>
      </c>
      <c r="B3999" t="s">
        <v>86</v>
      </c>
      <c r="C3999" t="s">
        <v>243</v>
      </c>
      <c r="D3999" t="s">
        <v>17736</v>
      </c>
      <c r="E3999" t="s">
        <v>81</v>
      </c>
      <c r="F3999" t="s">
        <v>4939</v>
      </c>
      <c r="G3999">
        <v>0</v>
      </c>
      <c r="H3999">
        <v>0</v>
      </c>
      <c r="I3999">
        <v>0</v>
      </c>
      <c r="J3999">
        <v>0</v>
      </c>
      <c r="K3999">
        <v>0</v>
      </c>
      <c r="L3999">
        <v>0</v>
      </c>
      <c r="M3999">
        <v>29</v>
      </c>
      <c r="N3999">
        <v>0</v>
      </c>
      <c r="O3999">
        <v>0</v>
      </c>
      <c r="P3999">
        <v>0</v>
      </c>
      <c r="Q3999">
        <v>0</v>
      </c>
    </row>
    <row r="4000" spans="1:17" x14ac:dyDescent="0.2">
      <c r="A4000" t="s">
        <v>21738</v>
      </c>
      <c r="B4000" t="s">
        <v>86</v>
      </c>
      <c r="C4000" t="s">
        <v>243</v>
      </c>
      <c r="D4000" t="s">
        <v>17736</v>
      </c>
      <c r="E4000" t="s">
        <v>81</v>
      </c>
      <c r="F4000" t="s">
        <v>4941</v>
      </c>
      <c r="G4000">
        <v>0</v>
      </c>
      <c r="H4000">
        <v>29</v>
      </c>
      <c r="I4000">
        <v>1</v>
      </c>
      <c r="J4000">
        <v>25</v>
      </c>
      <c r="K4000">
        <v>2</v>
      </c>
      <c r="L4000">
        <v>1</v>
      </c>
      <c r="M4000">
        <v>0</v>
      </c>
      <c r="N4000">
        <v>0</v>
      </c>
      <c r="O4000">
        <v>0</v>
      </c>
      <c r="P4000">
        <v>0</v>
      </c>
      <c r="Q4000">
        <v>0</v>
      </c>
    </row>
    <row r="4001" spans="1:17" x14ac:dyDescent="0.2">
      <c r="A4001" t="s">
        <v>21739</v>
      </c>
      <c r="B4001" t="s">
        <v>86</v>
      </c>
      <c r="C4001" t="s">
        <v>243</v>
      </c>
      <c r="D4001" t="s">
        <v>17736</v>
      </c>
      <c r="E4001" t="s">
        <v>81</v>
      </c>
      <c r="F4001" t="s">
        <v>4943</v>
      </c>
      <c r="G4001">
        <v>0</v>
      </c>
      <c r="H4001">
        <v>0</v>
      </c>
      <c r="I4001">
        <v>0</v>
      </c>
      <c r="J4001">
        <v>0</v>
      </c>
      <c r="K4001">
        <v>0</v>
      </c>
      <c r="L4001">
        <v>0</v>
      </c>
      <c r="M4001">
        <v>29</v>
      </c>
      <c r="N4001">
        <v>0</v>
      </c>
      <c r="O4001">
        <v>0</v>
      </c>
      <c r="P4001">
        <v>0</v>
      </c>
      <c r="Q4001">
        <v>0</v>
      </c>
    </row>
    <row r="4002" spans="1:17" x14ac:dyDescent="0.2">
      <c r="A4002" t="s">
        <v>21740</v>
      </c>
      <c r="B4002" t="s">
        <v>86</v>
      </c>
      <c r="C4002" t="s">
        <v>243</v>
      </c>
      <c r="D4002" t="s">
        <v>17736</v>
      </c>
      <c r="E4002" t="s">
        <v>81</v>
      </c>
      <c r="F4002" t="s">
        <v>4925</v>
      </c>
      <c r="G4002">
        <v>0</v>
      </c>
      <c r="H4002">
        <v>0</v>
      </c>
      <c r="I4002">
        <v>0</v>
      </c>
      <c r="J4002">
        <v>0</v>
      </c>
      <c r="K4002">
        <v>0</v>
      </c>
      <c r="L4002">
        <v>0</v>
      </c>
      <c r="M4002">
        <v>0</v>
      </c>
      <c r="N4002">
        <v>21</v>
      </c>
      <c r="O4002">
        <v>20</v>
      </c>
      <c r="P4002">
        <v>1</v>
      </c>
      <c r="Q4002">
        <v>0</v>
      </c>
    </row>
    <row r="4003" spans="1:17" x14ac:dyDescent="0.2">
      <c r="A4003" t="s">
        <v>21741</v>
      </c>
      <c r="B4003" t="s">
        <v>86</v>
      </c>
      <c r="C4003" t="s">
        <v>243</v>
      </c>
      <c r="D4003" t="s">
        <v>17736</v>
      </c>
      <c r="E4003" t="s">
        <v>81</v>
      </c>
      <c r="F4003" t="s">
        <v>4927</v>
      </c>
      <c r="G4003">
        <v>0</v>
      </c>
      <c r="H4003">
        <v>0</v>
      </c>
      <c r="I4003">
        <v>0</v>
      </c>
      <c r="J4003">
        <v>0</v>
      </c>
      <c r="K4003">
        <v>0</v>
      </c>
      <c r="L4003">
        <v>0</v>
      </c>
      <c r="M4003">
        <v>0</v>
      </c>
      <c r="N4003">
        <v>19</v>
      </c>
      <c r="O4003">
        <v>18</v>
      </c>
      <c r="P4003">
        <v>1</v>
      </c>
      <c r="Q4003">
        <v>0</v>
      </c>
    </row>
    <row r="4004" spans="1:17" x14ac:dyDescent="0.2">
      <c r="A4004" t="s">
        <v>21742</v>
      </c>
      <c r="B4004" t="s">
        <v>86</v>
      </c>
      <c r="C4004" t="s">
        <v>243</v>
      </c>
      <c r="D4004" t="s">
        <v>17736</v>
      </c>
      <c r="E4004" t="s">
        <v>81</v>
      </c>
      <c r="F4004" t="s">
        <v>17734</v>
      </c>
      <c r="G4004">
        <v>29</v>
      </c>
      <c r="H4004">
        <v>0</v>
      </c>
      <c r="I4004">
        <v>0</v>
      </c>
      <c r="J4004">
        <v>0</v>
      </c>
      <c r="K4004">
        <v>0</v>
      </c>
      <c r="L4004">
        <v>0</v>
      </c>
      <c r="M4004">
        <v>0</v>
      </c>
      <c r="N4004">
        <v>0</v>
      </c>
      <c r="O4004">
        <v>0</v>
      </c>
      <c r="P4004">
        <v>0</v>
      </c>
      <c r="Q4004">
        <v>0</v>
      </c>
    </row>
    <row r="4005" spans="1:17" x14ac:dyDescent="0.2">
      <c r="A4005" t="s">
        <v>21743</v>
      </c>
      <c r="B4005" t="s">
        <v>86</v>
      </c>
      <c r="C4005" t="s">
        <v>243</v>
      </c>
      <c r="D4005" t="s">
        <v>17748</v>
      </c>
      <c r="E4005" t="s">
        <v>83</v>
      </c>
      <c r="F4005" t="s">
        <v>17749</v>
      </c>
      <c r="G4005">
        <v>0</v>
      </c>
      <c r="H4005">
        <v>0</v>
      </c>
      <c r="I4005">
        <v>0</v>
      </c>
      <c r="J4005">
        <v>0</v>
      </c>
      <c r="K4005">
        <v>0</v>
      </c>
      <c r="L4005">
        <v>0</v>
      </c>
      <c r="M4005">
        <v>0</v>
      </c>
      <c r="N4005">
        <v>9</v>
      </c>
      <c r="O4005">
        <v>8</v>
      </c>
      <c r="P4005">
        <v>0</v>
      </c>
      <c r="Q4005">
        <v>1</v>
      </c>
    </row>
    <row r="4006" spans="1:17" x14ac:dyDescent="0.2">
      <c r="A4006" t="s">
        <v>21744</v>
      </c>
      <c r="B4006" t="s">
        <v>86</v>
      </c>
      <c r="C4006" t="s">
        <v>243</v>
      </c>
      <c r="D4006" t="s">
        <v>17748</v>
      </c>
      <c r="E4006" t="s">
        <v>83</v>
      </c>
      <c r="F4006" t="s">
        <v>17734</v>
      </c>
      <c r="G4006">
        <v>9</v>
      </c>
      <c r="H4006">
        <v>0</v>
      </c>
      <c r="I4006">
        <v>0</v>
      </c>
      <c r="J4006">
        <v>0</v>
      </c>
      <c r="K4006">
        <v>0</v>
      </c>
      <c r="L4006">
        <v>0</v>
      </c>
      <c r="M4006">
        <v>0</v>
      </c>
      <c r="N4006">
        <v>0</v>
      </c>
      <c r="O4006">
        <v>0</v>
      </c>
      <c r="P4006">
        <v>0</v>
      </c>
      <c r="Q4006">
        <v>0</v>
      </c>
    </row>
    <row r="4007" spans="1:17" x14ac:dyDescent="0.2">
      <c r="A4007" t="s">
        <v>21745</v>
      </c>
      <c r="B4007" t="s">
        <v>86</v>
      </c>
      <c r="C4007" t="s">
        <v>243</v>
      </c>
      <c r="D4007" t="s">
        <v>17748</v>
      </c>
      <c r="E4007" t="s">
        <v>81</v>
      </c>
      <c r="F4007" t="s">
        <v>17749</v>
      </c>
      <c r="G4007">
        <v>0</v>
      </c>
      <c r="H4007">
        <v>0</v>
      </c>
      <c r="I4007">
        <v>0</v>
      </c>
      <c r="J4007">
        <v>0</v>
      </c>
      <c r="K4007">
        <v>0</v>
      </c>
      <c r="L4007">
        <v>0</v>
      </c>
      <c r="M4007">
        <v>0</v>
      </c>
      <c r="N4007">
        <v>5</v>
      </c>
      <c r="O4007">
        <v>5</v>
      </c>
      <c r="P4007">
        <v>0</v>
      </c>
      <c r="Q4007">
        <v>0</v>
      </c>
    </row>
    <row r="4008" spans="1:17" x14ac:dyDescent="0.2">
      <c r="A4008" t="s">
        <v>21746</v>
      </c>
      <c r="B4008" t="s">
        <v>86</v>
      </c>
      <c r="C4008" t="s">
        <v>243</v>
      </c>
      <c r="D4008" t="s">
        <v>17748</v>
      </c>
      <c r="E4008" t="s">
        <v>81</v>
      </c>
      <c r="F4008" t="s">
        <v>17734</v>
      </c>
      <c r="G4008">
        <v>5</v>
      </c>
      <c r="H4008">
        <v>0</v>
      </c>
      <c r="I4008">
        <v>0</v>
      </c>
      <c r="J4008">
        <v>0</v>
      </c>
      <c r="K4008">
        <v>0</v>
      </c>
      <c r="L4008">
        <v>0</v>
      </c>
      <c r="M4008">
        <v>0</v>
      </c>
      <c r="N4008">
        <v>0</v>
      </c>
      <c r="O4008">
        <v>0</v>
      </c>
      <c r="P4008">
        <v>0</v>
      </c>
      <c r="Q4008">
        <v>0</v>
      </c>
    </row>
    <row r="4009" spans="1:17" x14ac:dyDescent="0.2">
      <c r="A4009" t="s">
        <v>21747</v>
      </c>
      <c r="B4009" t="s">
        <v>86</v>
      </c>
      <c r="C4009" t="s">
        <v>243</v>
      </c>
      <c r="D4009" t="s">
        <v>17754</v>
      </c>
      <c r="E4009" t="s">
        <v>83</v>
      </c>
      <c r="F4009" t="s">
        <v>17734</v>
      </c>
      <c r="G4009">
        <v>2</v>
      </c>
      <c r="H4009">
        <v>0</v>
      </c>
      <c r="I4009">
        <v>0</v>
      </c>
      <c r="J4009">
        <v>0</v>
      </c>
      <c r="K4009">
        <v>0</v>
      </c>
      <c r="L4009">
        <v>0</v>
      </c>
      <c r="M4009">
        <v>0</v>
      </c>
      <c r="N4009">
        <v>0</v>
      </c>
      <c r="O4009">
        <v>0</v>
      </c>
      <c r="P4009">
        <v>0</v>
      </c>
      <c r="Q4009">
        <v>0</v>
      </c>
    </row>
    <row r="4010" spans="1:17" x14ac:dyDescent="0.2">
      <c r="A4010" t="s">
        <v>21748</v>
      </c>
      <c r="B4010" t="s">
        <v>86</v>
      </c>
      <c r="C4010" t="s">
        <v>243</v>
      </c>
      <c r="D4010" t="s">
        <v>17754</v>
      </c>
      <c r="E4010" t="s">
        <v>81</v>
      </c>
      <c r="F4010" t="s">
        <v>17734</v>
      </c>
      <c r="G4010">
        <v>4</v>
      </c>
      <c r="H4010">
        <v>0</v>
      </c>
      <c r="I4010">
        <v>0</v>
      </c>
      <c r="J4010">
        <v>0</v>
      </c>
      <c r="K4010">
        <v>0</v>
      </c>
      <c r="L4010">
        <v>0</v>
      </c>
      <c r="M4010">
        <v>0</v>
      </c>
      <c r="N4010">
        <v>0</v>
      </c>
      <c r="O4010">
        <v>0</v>
      </c>
      <c r="P4010">
        <v>0</v>
      </c>
      <c r="Q4010">
        <v>0</v>
      </c>
    </row>
    <row r="4011" spans="1:17" x14ac:dyDescent="0.2">
      <c r="A4011" t="s">
        <v>21749</v>
      </c>
      <c r="B4011" t="s">
        <v>89</v>
      </c>
      <c r="C4011" t="s">
        <v>133</v>
      </c>
      <c r="D4011" t="s">
        <v>17736</v>
      </c>
      <c r="E4011" t="s">
        <v>81</v>
      </c>
      <c r="F4011" t="s">
        <v>4931</v>
      </c>
      <c r="G4011">
        <v>0</v>
      </c>
      <c r="H4011">
        <v>23</v>
      </c>
      <c r="I4011">
        <v>2</v>
      </c>
      <c r="J4011">
        <v>16</v>
      </c>
      <c r="K4011">
        <v>3</v>
      </c>
      <c r="L4011">
        <v>2</v>
      </c>
      <c r="M4011">
        <v>0</v>
      </c>
      <c r="N4011">
        <v>0</v>
      </c>
      <c r="O4011">
        <v>0</v>
      </c>
      <c r="P4011">
        <v>0</v>
      </c>
      <c r="Q4011">
        <v>0</v>
      </c>
    </row>
    <row r="4012" spans="1:17" x14ac:dyDescent="0.2">
      <c r="A4012" t="s">
        <v>21750</v>
      </c>
      <c r="B4012" t="s">
        <v>89</v>
      </c>
      <c r="C4012" t="s">
        <v>133</v>
      </c>
      <c r="D4012" t="s">
        <v>17736</v>
      </c>
      <c r="E4012" t="s">
        <v>81</v>
      </c>
      <c r="F4012" t="s">
        <v>4933</v>
      </c>
      <c r="G4012">
        <v>0</v>
      </c>
      <c r="H4012">
        <v>0</v>
      </c>
      <c r="I4012">
        <v>0</v>
      </c>
      <c r="J4012">
        <v>0</v>
      </c>
      <c r="K4012">
        <v>0</v>
      </c>
      <c r="L4012">
        <v>0</v>
      </c>
      <c r="M4012">
        <v>23</v>
      </c>
      <c r="N4012">
        <v>0</v>
      </c>
      <c r="O4012">
        <v>0</v>
      </c>
      <c r="P4012">
        <v>0</v>
      </c>
      <c r="Q4012">
        <v>0</v>
      </c>
    </row>
    <row r="4013" spans="1:17" x14ac:dyDescent="0.2">
      <c r="A4013" t="s">
        <v>21751</v>
      </c>
      <c r="B4013" t="s">
        <v>89</v>
      </c>
      <c r="C4013" t="s">
        <v>133</v>
      </c>
      <c r="D4013" t="s">
        <v>17736</v>
      </c>
      <c r="E4013" t="s">
        <v>81</v>
      </c>
      <c r="F4013" t="s">
        <v>4935</v>
      </c>
      <c r="G4013">
        <v>0</v>
      </c>
      <c r="H4013">
        <v>23</v>
      </c>
      <c r="I4013">
        <v>2</v>
      </c>
      <c r="J4013">
        <v>16</v>
      </c>
      <c r="K4013">
        <v>3</v>
      </c>
      <c r="L4013">
        <v>2</v>
      </c>
      <c r="M4013">
        <v>0</v>
      </c>
      <c r="N4013">
        <v>0</v>
      </c>
      <c r="O4013">
        <v>0</v>
      </c>
      <c r="P4013">
        <v>0</v>
      </c>
      <c r="Q4013">
        <v>0</v>
      </c>
    </row>
    <row r="4014" spans="1:17" x14ac:dyDescent="0.2">
      <c r="A4014" t="s">
        <v>21752</v>
      </c>
      <c r="B4014" t="s">
        <v>89</v>
      </c>
      <c r="C4014" t="s">
        <v>133</v>
      </c>
      <c r="D4014" t="s">
        <v>17736</v>
      </c>
      <c r="E4014" t="s">
        <v>81</v>
      </c>
      <c r="F4014" t="s">
        <v>4937</v>
      </c>
      <c r="G4014">
        <v>0</v>
      </c>
      <c r="H4014">
        <v>23</v>
      </c>
      <c r="I4014">
        <v>2</v>
      </c>
      <c r="J4014">
        <v>16</v>
      </c>
      <c r="K4014">
        <v>3</v>
      </c>
      <c r="L4014">
        <v>2</v>
      </c>
      <c r="M4014">
        <v>0</v>
      </c>
      <c r="N4014">
        <v>0</v>
      </c>
      <c r="O4014">
        <v>0</v>
      </c>
      <c r="P4014">
        <v>0</v>
      </c>
      <c r="Q4014">
        <v>0</v>
      </c>
    </row>
    <row r="4015" spans="1:17" x14ac:dyDescent="0.2">
      <c r="A4015" t="s">
        <v>21753</v>
      </c>
      <c r="B4015" t="s">
        <v>89</v>
      </c>
      <c r="C4015" t="s">
        <v>133</v>
      </c>
      <c r="D4015" t="s">
        <v>17736</v>
      </c>
      <c r="E4015" t="s">
        <v>81</v>
      </c>
      <c r="F4015" t="s">
        <v>4939</v>
      </c>
      <c r="G4015">
        <v>0</v>
      </c>
      <c r="H4015">
        <v>0</v>
      </c>
      <c r="I4015">
        <v>0</v>
      </c>
      <c r="J4015">
        <v>0</v>
      </c>
      <c r="K4015">
        <v>0</v>
      </c>
      <c r="L4015">
        <v>0</v>
      </c>
      <c r="M4015">
        <v>23</v>
      </c>
      <c r="N4015">
        <v>0</v>
      </c>
      <c r="O4015">
        <v>0</v>
      </c>
      <c r="P4015">
        <v>0</v>
      </c>
      <c r="Q4015">
        <v>0</v>
      </c>
    </row>
    <row r="4016" spans="1:17" x14ac:dyDescent="0.2">
      <c r="A4016" t="s">
        <v>21754</v>
      </c>
      <c r="B4016" t="s">
        <v>89</v>
      </c>
      <c r="C4016" t="s">
        <v>133</v>
      </c>
      <c r="D4016" t="s">
        <v>17736</v>
      </c>
      <c r="E4016" t="s">
        <v>81</v>
      </c>
      <c r="F4016" t="s">
        <v>4941</v>
      </c>
      <c r="G4016">
        <v>0</v>
      </c>
      <c r="H4016">
        <v>23</v>
      </c>
      <c r="I4016">
        <v>2</v>
      </c>
      <c r="J4016">
        <v>16</v>
      </c>
      <c r="K4016">
        <v>4</v>
      </c>
      <c r="L4016">
        <v>1</v>
      </c>
      <c r="M4016">
        <v>0</v>
      </c>
      <c r="N4016">
        <v>0</v>
      </c>
      <c r="O4016">
        <v>0</v>
      </c>
      <c r="P4016">
        <v>0</v>
      </c>
      <c r="Q4016">
        <v>0</v>
      </c>
    </row>
    <row r="4017" spans="1:17" x14ac:dyDescent="0.2">
      <c r="A4017" t="s">
        <v>21755</v>
      </c>
      <c r="B4017" t="s">
        <v>89</v>
      </c>
      <c r="C4017" t="s">
        <v>133</v>
      </c>
      <c r="D4017" t="s">
        <v>17736</v>
      </c>
      <c r="E4017" t="s">
        <v>81</v>
      </c>
      <c r="F4017" t="s">
        <v>4943</v>
      </c>
      <c r="G4017">
        <v>0</v>
      </c>
      <c r="H4017">
        <v>0</v>
      </c>
      <c r="I4017">
        <v>0</v>
      </c>
      <c r="J4017">
        <v>0</v>
      </c>
      <c r="K4017">
        <v>0</v>
      </c>
      <c r="L4017">
        <v>0</v>
      </c>
      <c r="M4017">
        <v>23</v>
      </c>
      <c r="N4017">
        <v>0</v>
      </c>
      <c r="O4017">
        <v>0</v>
      </c>
      <c r="P4017">
        <v>0</v>
      </c>
      <c r="Q4017">
        <v>0</v>
      </c>
    </row>
    <row r="4018" spans="1:17" x14ac:dyDescent="0.2">
      <c r="A4018" t="s">
        <v>21756</v>
      </c>
      <c r="B4018" t="s">
        <v>89</v>
      </c>
      <c r="C4018" t="s">
        <v>133</v>
      </c>
      <c r="D4018" t="s">
        <v>17736</v>
      </c>
      <c r="E4018" t="s">
        <v>81</v>
      </c>
      <c r="F4018" t="s">
        <v>4925</v>
      </c>
      <c r="G4018">
        <v>0</v>
      </c>
      <c r="H4018">
        <v>0</v>
      </c>
      <c r="I4018">
        <v>0</v>
      </c>
      <c r="J4018">
        <v>0</v>
      </c>
      <c r="K4018">
        <v>0</v>
      </c>
      <c r="L4018">
        <v>0</v>
      </c>
      <c r="M4018">
        <v>0</v>
      </c>
      <c r="N4018">
        <v>17</v>
      </c>
      <c r="O4018">
        <v>15</v>
      </c>
      <c r="P4018">
        <v>2</v>
      </c>
      <c r="Q4018">
        <v>0</v>
      </c>
    </row>
    <row r="4019" spans="1:17" x14ac:dyDescent="0.2">
      <c r="A4019" t="s">
        <v>21757</v>
      </c>
      <c r="B4019" t="s">
        <v>89</v>
      </c>
      <c r="C4019" t="s">
        <v>133</v>
      </c>
      <c r="D4019" t="s">
        <v>17736</v>
      </c>
      <c r="E4019" t="s">
        <v>81</v>
      </c>
      <c r="F4019" t="s">
        <v>4927</v>
      </c>
      <c r="G4019">
        <v>0</v>
      </c>
      <c r="H4019">
        <v>0</v>
      </c>
      <c r="I4019">
        <v>0</v>
      </c>
      <c r="J4019">
        <v>0</v>
      </c>
      <c r="K4019">
        <v>0</v>
      </c>
      <c r="L4019">
        <v>0</v>
      </c>
      <c r="M4019">
        <v>0</v>
      </c>
      <c r="N4019">
        <v>17</v>
      </c>
      <c r="O4019">
        <v>15</v>
      </c>
      <c r="P4019">
        <v>2</v>
      </c>
      <c r="Q4019">
        <v>0</v>
      </c>
    </row>
    <row r="4020" spans="1:17" x14ac:dyDescent="0.2">
      <c r="A4020" t="s">
        <v>21758</v>
      </c>
      <c r="B4020" t="s">
        <v>89</v>
      </c>
      <c r="C4020" t="s">
        <v>133</v>
      </c>
      <c r="D4020" t="s">
        <v>17736</v>
      </c>
      <c r="E4020" t="s">
        <v>81</v>
      </c>
      <c r="F4020" t="s">
        <v>17734</v>
      </c>
      <c r="G4020">
        <v>23</v>
      </c>
      <c r="H4020">
        <v>0</v>
      </c>
      <c r="I4020">
        <v>0</v>
      </c>
      <c r="J4020">
        <v>0</v>
      </c>
      <c r="K4020">
        <v>0</v>
      </c>
      <c r="L4020">
        <v>0</v>
      </c>
      <c r="M4020">
        <v>0</v>
      </c>
      <c r="N4020">
        <v>0</v>
      </c>
      <c r="O4020">
        <v>0</v>
      </c>
      <c r="P4020">
        <v>0</v>
      </c>
      <c r="Q4020">
        <v>0</v>
      </c>
    </row>
    <row r="4021" spans="1:17" x14ac:dyDescent="0.2">
      <c r="A4021" t="s">
        <v>21759</v>
      </c>
      <c r="B4021" t="s">
        <v>89</v>
      </c>
      <c r="C4021" t="s">
        <v>134</v>
      </c>
      <c r="D4021" t="s">
        <v>17768</v>
      </c>
      <c r="E4021" t="s">
        <v>83</v>
      </c>
      <c r="F4021" t="s">
        <v>17734</v>
      </c>
      <c r="G4021">
        <v>1</v>
      </c>
      <c r="H4021">
        <v>0</v>
      </c>
      <c r="I4021">
        <v>0</v>
      </c>
      <c r="J4021">
        <v>0</v>
      </c>
      <c r="K4021">
        <v>0</v>
      </c>
      <c r="L4021">
        <v>0</v>
      </c>
      <c r="M4021">
        <v>0</v>
      </c>
      <c r="N4021">
        <v>0</v>
      </c>
      <c r="O4021">
        <v>0</v>
      </c>
      <c r="P4021">
        <v>0</v>
      </c>
      <c r="Q4021">
        <v>0</v>
      </c>
    </row>
    <row r="4022" spans="1:17" x14ac:dyDescent="0.2">
      <c r="A4022" t="s">
        <v>21760</v>
      </c>
      <c r="B4022" t="s">
        <v>89</v>
      </c>
      <c r="C4022" t="s">
        <v>134</v>
      </c>
      <c r="D4022" t="s">
        <v>17768</v>
      </c>
      <c r="E4022" t="s">
        <v>81</v>
      </c>
      <c r="F4022" t="s">
        <v>17734</v>
      </c>
      <c r="G4022">
        <v>1</v>
      </c>
      <c r="H4022">
        <v>0</v>
      </c>
      <c r="I4022">
        <v>0</v>
      </c>
      <c r="J4022">
        <v>0</v>
      </c>
      <c r="K4022">
        <v>0</v>
      </c>
      <c r="L4022">
        <v>0</v>
      </c>
      <c r="M4022">
        <v>0</v>
      </c>
      <c r="N4022">
        <v>0</v>
      </c>
      <c r="O4022">
        <v>0</v>
      </c>
      <c r="P4022">
        <v>0</v>
      </c>
      <c r="Q4022">
        <v>0</v>
      </c>
    </row>
    <row r="4023" spans="1:17" x14ac:dyDescent="0.2">
      <c r="A4023" t="s">
        <v>21761</v>
      </c>
      <c r="B4023" t="s">
        <v>89</v>
      </c>
      <c r="C4023" t="s">
        <v>134</v>
      </c>
      <c r="D4023" t="s">
        <v>17736</v>
      </c>
      <c r="E4023" t="s">
        <v>83</v>
      </c>
      <c r="F4023" t="s">
        <v>4929</v>
      </c>
      <c r="G4023">
        <v>0</v>
      </c>
      <c r="H4023">
        <v>12</v>
      </c>
      <c r="I4023">
        <v>3</v>
      </c>
      <c r="J4023">
        <v>7</v>
      </c>
      <c r="K4023">
        <v>1</v>
      </c>
      <c r="L4023">
        <v>1</v>
      </c>
      <c r="M4023">
        <v>0</v>
      </c>
      <c r="N4023">
        <v>0</v>
      </c>
      <c r="O4023">
        <v>0</v>
      </c>
      <c r="P4023">
        <v>0</v>
      </c>
      <c r="Q4023">
        <v>0</v>
      </c>
    </row>
    <row r="4024" spans="1:17" x14ac:dyDescent="0.2">
      <c r="A4024" t="s">
        <v>21762</v>
      </c>
      <c r="B4024" t="s">
        <v>89</v>
      </c>
      <c r="C4024" t="s">
        <v>134</v>
      </c>
      <c r="D4024" t="s">
        <v>17736</v>
      </c>
      <c r="E4024" t="s">
        <v>83</v>
      </c>
      <c r="F4024" t="s">
        <v>4931</v>
      </c>
      <c r="G4024">
        <v>0</v>
      </c>
      <c r="H4024">
        <v>12</v>
      </c>
      <c r="I4024">
        <v>3</v>
      </c>
      <c r="J4024">
        <v>7</v>
      </c>
      <c r="K4024">
        <v>1</v>
      </c>
      <c r="L4024">
        <v>1</v>
      </c>
      <c r="M4024">
        <v>0</v>
      </c>
      <c r="N4024">
        <v>0</v>
      </c>
      <c r="O4024">
        <v>0</v>
      </c>
      <c r="P4024">
        <v>0</v>
      </c>
      <c r="Q4024">
        <v>0</v>
      </c>
    </row>
    <row r="4025" spans="1:17" x14ac:dyDescent="0.2">
      <c r="A4025" t="s">
        <v>21763</v>
      </c>
      <c r="B4025" t="s">
        <v>89</v>
      </c>
      <c r="C4025" t="s">
        <v>134</v>
      </c>
      <c r="D4025" t="s">
        <v>17736</v>
      </c>
      <c r="E4025" t="s">
        <v>83</v>
      </c>
      <c r="F4025" t="s">
        <v>4933</v>
      </c>
      <c r="G4025">
        <v>0</v>
      </c>
      <c r="H4025">
        <v>0</v>
      </c>
      <c r="I4025">
        <v>0</v>
      </c>
      <c r="J4025">
        <v>0</v>
      </c>
      <c r="K4025">
        <v>0</v>
      </c>
      <c r="L4025">
        <v>0</v>
      </c>
      <c r="M4025">
        <v>12</v>
      </c>
      <c r="N4025">
        <v>0</v>
      </c>
      <c r="O4025">
        <v>0</v>
      </c>
      <c r="P4025">
        <v>0</v>
      </c>
      <c r="Q4025">
        <v>0</v>
      </c>
    </row>
    <row r="4026" spans="1:17" x14ac:dyDescent="0.2">
      <c r="A4026" t="s">
        <v>21764</v>
      </c>
      <c r="B4026" t="s">
        <v>89</v>
      </c>
      <c r="C4026" t="s">
        <v>134</v>
      </c>
      <c r="D4026" t="s">
        <v>17736</v>
      </c>
      <c r="E4026" t="s">
        <v>83</v>
      </c>
      <c r="F4026" t="s">
        <v>4935</v>
      </c>
      <c r="G4026">
        <v>0</v>
      </c>
      <c r="H4026">
        <v>12</v>
      </c>
      <c r="I4026">
        <v>3</v>
      </c>
      <c r="J4026">
        <v>7</v>
      </c>
      <c r="K4026">
        <v>1</v>
      </c>
      <c r="L4026">
        <v>1</v>
      </c>
      <c r="M4026">
        <v>0</v>
      </c>
      <c r="N4026">
        <v>0</v>
      </c>
      <c r="O4026">
        <v>0</v>
      </c>
      <c r="P4026">
        <v>0</v>
      </c>
      <c r="Q4026">
        <v>0</v>
      </c>
    </row>
    <row r="4027" spans="1:17" x14ac:dyDescent="0.2">
      <c r="A4027" t="s">
        <v>21765</v>
      </c>
      <c r="B4027" t="s">
        <v>89</v>
      </c>
      <c r="C4027" t="s">
        <v>134</v>
      </c>
      <c r="D4027" t="s">
        <v>17736</v>
      </c>
      <c r="E4027" t="s">
        <v>83</v>
      </c>
      <c r="F4027" t="s">
        <v>4937</v>
      </c>
      <c r="G4027">
        <v>0</v>
      </c>
      <c r="H4027">
        <v>12</v>
      </c>
      <c r="I4027">
        <v>3</v>
      </c>
      <c r="J4027">
        <v>7</v>
      </c>
      <c r="K4027">
        <v>1</v>
      </c>
      <c r="L4027">
        <v>1</v>
      </c>
      <c r="M4027">
        <v>0</v>
      </c>
      <c r="N4027">
        <v>0</v>
      </c>
      <c r="O4027">
        <v>0</v>
      </c>
      <c r="P4027">
        <v>0</v>
      </c>
      <c r="Q4027">
        <v>0</v>
      </c>
    </row>
    <row r="4028" spans="1:17" x14ac:dyDescent="0.2">
      <c r="A4028" t="s">
        <v>21766</v>
      </c>
      <c r="B4028" t="s">
        <v>89</v>
      </c>
      <c r="C4028" t="s">
        <v>134</v>
      </c>
      <c r="D4028" t="s">
        <v>17736</v>
      </c>
      <c r="E4028" t="s">
        <v>83</v>
      </c>
      <c r="F4028" t="s">
        <v>4939</v>
      </c>
      <c r="G4028">
        <v>0</v>
      </c>
      <c r="H4028">
        <v>0</v>
      </c>
      <c r="I4028">
        <v>0</v>
      </c>
      <c r="J4028">
        <v>0</v>
      </c>
      <c r="K4028">
        <v>0</v>
      </c>
      <c r="L4028">
        <v>0</v>
      </c>
      <c r="M4028">
        <v>12</v>
      </c>
      <c r="N4028">
        <v>0</v>
      </c>
      <c r="O4028">
        <v>0</v>
      </c>
      <c r="P4028">
        <v>0</v>
      </c>
      <c r="Q4028">
        <v>0</v>
      </c>
    </row>
    <row r="4029" spans="1:17" x14ac:dyDescent="0.2">
      <c r="A4029" t="s">
        <v>21767</v>
      </c>
      <c r="B4029" t="s">
        <v>89</v>
      </c>
      <c r="C4029" t="s">
        <v>134</v>
      </c>
      <c r="D4029" t="s">
        <v>17736</v>
      </c>
      <c r="E4029" t="s">
        <v>83</v>
      </c>
      <c r="F4029" t="s">
        <v>4941</v>
      </c>
      <c r="G4029">
        <v>0</v>
      </c>
      <c r="H4029">
        <v>12</v>
      </c>
      <c r="I4029">
        <v>3</v>
      </c>
      <c r="J4029">
        <v>7</v>
      </c>
      <c r="K4029">
        <v>1</v>
      </c>
      <c r="L4029">
        <v>1</v>
      </c>
      <c r="M4029">
        <v>0</v>
      </c>
      <c r="N4029">
        <v>0</v>
      </c>
      <c r="O4029">
        <v>0</v>
      </c>
      <c r="P4029">
        <v>0</v>
      </c>
      <c r="Q4029">
        <v>0</v>
      </c>
    </row>
    <row r="4030" spans="1:17" x14ac:dyDescent="0.2">
      <c r="A4030" t="s">
        <v>21768</v>
      </c>
      <c r="B4030" t="s">
        <v>89</v>
      </c>
      <c r="C4030" t="s">
        <v>134</v>
      </c>
      <c r="D4030" t="s">
        <v>17736</v>
      </c>
      <c r="E4030" t="s">
        <v>83</v>
      </c>
      <c r="F4030" t="s">
        <v>4943</v>
      </c>
      <c r="G4030">
        <v>0</v>
      </c>
      <c r="H4030">
        <v>0</v>
      </c>
      <c r="I4030">
        <v>0</v>
      </c>
      <c r="J4030">
        <v>0</v>
      </c>
      <c r="K4030">
        <v>0</v>
      </c>
      <c r="L4030">
        <v>0</v>
      </c>
      <c r="M4030">
        <v>12</v>
      </c>
      <c r="N4030">
        <v>0</v>
      </c>
      <c r="O4030">
        <v>0</v>
      </c>
      <c r="P4030">
        <v>0</v>
      </c>
      <c r="Q4030">
        <v>0</v>
      </c>
    </row>
    <row r="4031" spans="1:17" x14ac:dyDescent="0.2">
      <c r="A4031" t="s">
        <v>21769</v>
      </c>
      <c r="B4031" t="s">
        <v>89</v>
      </c>
      <c r="C4031" t="s">
        <v>134</v>
      </c>
      <c r="D4031" t="s">
        <v>17736</v>
      </c>
      <c r="E4031" t="s">
        <v>83</v>
      </c>
      <c r="F4031" t="s">
        <v>4925</v>
      </c>
      <c r="G4031">
        <v>0</v>
      </c>
      <c r="H4031">
        <v>0</v>
      </c>
      <c r="I4031">
        <v>0</v>
      </c>
      <c r="J4031">
        <v>0</v>
      </c>
      <c r="K4031">
        <v>0</v>
      </c>
      <c r="L4031">
        <v>0</v>
      </c>
      <c r="M4031">
        <v>0</v>
      </c>
      <c r="N4031">
        <v>7</v>
      </c>
      <c r="O4031">
        <v>6</v>
      </c>
      <c r="P4031">
        <v>1</v>
      </c>
      <c r="Q4031">
        <v>0</v>
      </c>
    </row>
    <row r="4032" spans="1:17" x14ac:dyDescent="0.2">
      <c r="A4032" t="s">
        <v>21770</v>
      </c>
      <c r="B4032" t="s">
        <v>89</v>
      </c>
      <c r="C4032" t="s">
        <v>134</v>
      </c>
      <c r="D4032" t="s">
        <v>17736</v>
      </c>
      <c r="E4032" t="s">
        <v>83</v>
      </c>
      <c r="F4032" t="s">
        <v>4927</v>
      </c>
      <c r="G4032">
        <v>0</v>
      </c>
      <c r="H4032">
        <v>0</v>
      </c>
      <c r="I4032">
        <v>0</v>
      </c>
      <c r="J4032">
        <v>0</v>
      </c>
      <c r="K4032">
        <v>0</v>
      </c>
      <c r="L4032">
        <v>0</v>
      </c>
      <c r="M4032">
        <v>0</v>
      </c>
      <c r="N4032">
        <v>5</v>
      </c>
      <c r="O4032">
        <v>4</v>
      </c>
      <c r="P4032">
        <v>1</v>
      </c>
      <c r="Q4032">
        <v>0</v>
      </c>
    </row>
    <row r="4033" spans="1:17" x14ac:dyDescent="0.2">
      <c r="A4033" t="s">
        <v>21771</v>
      </c>
      <c r="B4033" t="s">
        <v>89</v>
      </c>
      <c r="C4033" t="s">
        <v>134</v>
      </c>
      <c r="D4033" t="s">
        <v>17736</v>
      </c>
      <c r="E4033" t="s">
        <v>83</v>
      </c>
      <c r="F4033" t="s">
        <v>17734</v>
      </c>
      <c r="G4033">
        <v>12</v>
      </c>
      <c r="H4033">
        <v>0</v>
      </c>
      <c r="I4033">
        <v>0</v>
      </c>
      <c r="J4033">
        <v>0</v>
      </c>
      <c r="K4033">
        <v>0</v>
      </c>
      <c r="L4033">
        <v>0</v>
      </c>
      <c r="M4033">
        <v>0</v>
      </c>
      <c r="N4033">
        <v>0</v>
      </c>
      <c r="O4033">
        <v>0</v>
      </c>
      <c r="P4033">
        <v>0</v>
      </c>
      <c r="Q4033">
        <v>0</v>
      </c>
    </row>
    <row r="4034" spans="1:17" x14ac:dyDescent="0.2">
      <c r="A4034" t="s">
        <v>21772</v>
      </c>
      <c r="B4034" t="s">
        <v>89</v>
      </c>
      <c r="C4034" t="s">
        <v>134</v>
      </c>
      <c r="D4034" t="s">
        <v>17736</v>
      </c>
      <c r="E4034" t="s">
        <v>81</v>
      </c>
      <c r="F4034" t="s">
        <v>4929</v>
      </c>
      <c r="G4034">
        <v>0</v>
      </c>
      <c r="H4034">
        <v>12</v>
      </c>
      <c r="I4034">
        <v>0</v>
      </c>
      <c r="J4034">
        <v>8</v>
      </c>
      <c r="K4034">
        <v>1</v>
      </c>
      <c r="L4034">
        <v>3</v>
      </c>
      <c r="M4034">
        <v>0</v>
      </c>
      <c r="N4034">
        <v>0</v>
      </c>
      <c r="O4034">
        <v>0</v>
      </c>
      <c r="P4034">
        <v>0</v>
      </c>
      <c r="Q4034">
        <v>0</v>
      </c>
    </row>
    <row r="4035" spans="1:17" x14ac:dyDescent="0.2">
      <c r="A4035" t="s">
        <v>21773</v>
      </c>
      <c r="B4035" t="s">
        <v>89</v>
      </c>
      <c r="C4035" t="s">
        <v>134</v>
      </c>
      <c r="D4035" t="s">
        <v>17736</v>
      </c>
      <c r="E4035" t="s">
        <v>81</v>
      </c>
      <c r="F4035" t="s">
        <v>4931</v>
      </c>
      <c r="G4035">
        <v>0</v>
      </c>
      <c r="H4035">
        <v>12</v>
      </c>
      <c r="I4035">
        <v>0</v>
      </c>
      <c r="J4035">
        <v>7</v>
      </c>
      <c r="K4035">
        <v>2</v>
      </c>
      <c r="L4035">
        <v>3</v>
      </c>
      <c r="M4035">
        <v>0</v>
      </c>
      <c r="N4035">
        <v>0</v>
      </c>
      <c r="O4035">
        <v>0</v>
      </c>
      <c r="P4035">
        <v>0</v>
      </c>
      <c r="Q4035">
        <v>0</v>
      </c>
    </row>
    <row r="4036" spans="1:17" x14ac:dyDescent="0.2">
      <c r="A4036" t="s">
        <v>21774</v>
      </c>
      <c r="B4036" t="s">
        <v>89</v>
      </c>
      <c r="C4036" t="s">
        <v>134</v>
      </c>
      <c r="D4036" t="s">
        <v>17736</v>
      </c>
      <c r="E4036" t="s">
        <v>81</v>
      </c>
      <c r="F4036" t="s">
        <v>4933</v>
      </c>
      <c r="G4036">
        <v>0</v>
      </c>
      <c r="H4036">
        <v>0</v>
      </c>
      <c r="I4036">
        <v>0</v>
      </c>
      <c r="J4036">
        <v>0</v>
      </c>
      <c r="K4036">
        <v>0</v>
      </c>
      <c r="L4036">
        <v>0</v>
      </c>
      <c r="M4036">
        <v>12</v>
      </c>
      <c r="N4036">
        <v>0</v>
      </c>
      <c r="O4036">
        <v>0</v>
      </c>
      <c r="P4036">
        <v>0</v>
      </c>
      <c r="Q4036">
        <v>0</v>
      </c>
    </row>
    <row r="4037" spans="1:17" x14ac:dyDescent="0.2">
      <c r="A4037" t="s">
        <v>21775</v>
      </c>
      <c r="B4037" t="s">
        <v>89</v>
      </c>
      <c r="C4037" t="s">
        <v>134</v>
      </c>
      <c r="D4037" t="s">
        <v>17736</v>
      </c>
      <c r="E4037" t="s">
        <v>81</v>
      </c>
      <c r="F4037" t="s">
        <v>4935</v>
      </c>
      <c r="G4037">
        <v>0</v>
      </c>
      <c r="H4037">
        <v>12</v>
      </c>
      <c r="I4037">
        <v>0</v>
      </c>
      <c r="J4037">
        <v>7</v>
      </c>
      <c r="K4037">
        <v>2</v>
      </c>
      <c r="L4037">
        <v>3</v>
      </c>
      <c r="M4037">
        <v>0</v>
      </c>
      <c r="N4037">
        <v>0</v>
      </c>
      <c r="O4037">
        <v>0</v>
      </c>
      <c r="P4037">
        <v>0</v>
      </c>
      <c r="Q4037">
        <v>0</v>
      </c>
    </row>
    <row r="4038" spans="1:17" x14ac:dyDescent="0.2">
      <c r="A4038" t="s">
        <v>21776</v>
      </c>
      <c r="B4038" t="s">
        <v>89</v>
      </c>
      <c r="C4038" t="s">
        <v>134</v>
      </c>
      <c r="D4038" t="s">
        <v>17736</v>
      </c>
      <c r="E4038" t="s">
        <v>81</v>
      </c>
      <c r="F4038" t="s">
        <v>4937</v>
      </c>
      <c r="G4038">
        <v>0</v>
      </c>
      <c r="H4038">
        <v>12</v>
      </c>
      <c r="I4038">
        <v>0</v>
      </c>
      <c r="J4038">
        <v>8</v>
      </c>
      <c r="K4038">
        <v>1</v>
      </c>
      <c r="L4038">
        <v>3</v>
      </c>
      <c r="M4038">
        <v>0</v>
      </c>
      <c r="N4038">
        <v>0</v>
      </c>
      <c r="O4038">
        <v>0</v>
      </c>
      <c r="P4038">
        <v>0</v>
      </c>
      <c r="Q4038">
        <v>0</v>
      </c>
    </row>
    <row r="4039" spans="1:17" x14ac:dyDescent="0.2">
      <c r="A4039" t="s">
        <v>21777</v>
      </c>
      <c r="B4039" t="s">
        <v>89</v>
      </c>
      <c r="C4039" t="s">
        <v>198</v>
      </c>
      <c r="D4039" t="s">
        <v>17736</v>
      </c>
      <c r="E4039" t="s">
        <v>81</v>
      </c>
      <c r="F4039" t="s">
        <v>4933</v>
      </c>
      <c r="G4039">
        <v>0</v>
      </c>
      <c r="H4039">
        <v>0</v>
      </c>
      <c r="I4039">
        <v>0</v>
      </c>
      <c r="J4039">
        <v>0</v>
      </c>
      <c r="K4039">
        <v>0</v>
      </c>
      <c r="L4039">
        <v>0</v>
      </c>
      <c r="M4039">
        <v>5</v>
      </c>
      <c r="N4039">
        <v>0</v>
      </c>
      <c r="O4039">
        <v>0</v>
      </c>
      <c r="P4039">
        <v>0</v>
      </c>
      <c r="Q4039">
        <v>0</v>
      </c>
    </row>
    <row r="4040" spans="1:17" x14ac:dyDescent="0.2">
      <c r="A4040" t="s">
        <v>21778</v>
      </c>
      <c r="B4040" t="s">
        <v>89</v>
      </c>
      <c r="C4040" t="s">
        <v>198</v>
      </c>
      <c r="D4040" t="s">
        <v>17736</v>
      </c>
      <c r="E4040" t="s">
        <v>81</v>
      </c>
      <c r="F4040" t="s">
        <v>4935</v>
      </c>
      <c r="G4040">
        <v>0</v>
      </c>
      <c r="H4040">
        <v>5</v>
      </c>
      <c r="I4040">
        <v>0</v>
      </c>
      <c r="J4040">
        <v>5</v>
      </c>
      <c r="K4040">
        <v>0</v>
      </c>
      <c r="L4040">
        <v>0</v>
      </c>
      <c r="M4040">
        <v>0</v>
      </c>
      <c r="N4040">
        <v>0</v>
      </c>
      <c r="O4040">
        <v>0</v>
      </c>
      <c r="P4040">
        <v>0</v>
      </c>
      <c r="Q4040">
        <v>0</v>
      </c>
    </row>
    <row r="4041" spans="1:17" x14ac:dyDescent="0.2">
      <c r="A4041" t="s">
        <v>21779</v>
      </c>
      <c r="B4041" t="s">
        <v>89</v>
      </c>
      <c r="C4041" t="s">
        <v>198</v>
      </c>
      <c r="D4041" t="s">
        <v>17736</v>
      </c>
      <c r="E4041" t="s">
        <v>81</v>
      </c>
      <c r="F4041" t="s">
        <v>4937</v>
      </c>
      <c r="G4041">
        <v>0</v>
      </c>
      <c r="H4041">
        <v>5</v>
      </c>
      <c r="I4041">
        <v>0</v>
      </c>
      <c r="J4041">
        <v>5</v>
      </c>
      <c r="K4041">
        <v>0</v>
      </c>
      <c r="L4041">
        <v>0</v>
      </c>
      <c r="M4041">
        <v>0</v>
      </c>
      <c r="N4041">
        <v>0</v>
      </c>
      <c r="O4041">
        <v>0</v>
      </c>
      <c r="P4041">
        <v>0</v>
      </c>
      <c r="Q4041">
        <v>0</v>
      </c>
    </row>
    <row r="4042" spans="1:17" x14ac:dyDescent="0.2">
      <c r="A4042" t="s">
        <v>21780</v>
      </c>
      <c r="B4042" t="s">
        <v>89</v>
      </c>
      <c r="C4042" t="s">
        <v>198</v>
      </c>
      <c r="D4042" t="s">
        <v>17736</v>
      </c>
      <c r="E4042" t="s">
        <v>81</v>
      </c>
      <c r="F4042" t="s">
        <v>4939</v>
      </c>
      <c r="G4042">
        <v>0</v>
      </c>
      <c r="H4042">
        <v>0</v>
      </c>
      <c r="I4042">
        <v>0</v>
      </c>
      <c r="J4042">
        <v>0</v>
      </c>
      <c r="K4042">
        <v>0</v>
      </c>
      <c r="L4042">
        <v>0</v>
      </c>
      <c r="M4042">
        <v>5</v>
      </c>
      <c r="N4042">
        <v>0</v>
      </c>
      <c r="O4042">
        <v>0</v>
      </c>
      <c r="P4042">
        <v>0</v>
      </c>
      <c r="Q4042">
        <v>0</v>
      </c>
    </row>
    <row r="4043" spans="1:17" x14ac:dyDescent="0.2">
      <c r="A4043" t="s">
        <v>21781</v>
      </c>
      <c r="B4043" t="s">
        <v>89</v>
      </c>
      <c r="C4043" t="s">
        <v>198</v>
      </c>
      <c r="D4043" t="s">
        <v>17736</v>
      </c>
      <c r="E4043" t="s">
        <v>81</v>
      </c>
      <c r="F4043" t="s">
        <v>4941</v>
      </c>
      <c r="G4043">
        <v>0</v>
      </c>
      <c r="H4043">
        <v>5</v>
      </c>
      <c r="I4043">
        <v>0</v>
      </c>
      <c r="J4043">
        <v>5</v>
      </c>
      <c r="K4043">
        <v>0</v>
      </c>
      <c r="L4043">
        <v>0</v>
      </c>
      <c r="M4043">
        <v>0</v>
      </c>
      <c r="N4043">
        <v>0</v>
      </c>
      <c r="O4043">
        <v>0</v>
      </c>
      <c r="P4043">
        <v>0</v>
      </c>
      <c r="Q4043">
        <v>0</v>
      </c>
    </row>
    <row r="4044" spans="1:17" x14ac:dyDescent="0.2">
      <c r="A4044" t="s">
        <v>21782</v>
      </c>
      <c r="B4044" t="s">
        <v>89</v>
      </c>
      <c r="C4044" t="s">
        <v>198</v>
      </c>
      <c r="D4044" t="s">
        <v>17736</v>
      </c>
      <c r="E4044" t="s">
        <v>81</v>
      </c>
      <c r="F4044" t="s">
        <v>4943</v>
      </c>
      <c r="G4044">
        <v>0</v>
      </c>
      <c r="H4044">
        <v>0</v>
      </c>
      <c r="I4044">
        <v>0</v>
      </c>
      <c r="J4044">
        <v>0</v>
      </c>
      <c r="K4044">
        <v>0</v>
      </c>
      <c r="L4044">
        <v>0</v>
      </c>
      <c r="M4044">
        <v>5</v>
      </c>
      <c r="N4044">
        <v>0</v>
      </c>
      <c r="O4044">
        <v>0</v>
      </c>
      <c r="P4044">
        <v>0</v>
      </c>
      <c r="Q4044">
        <v>0</v>
      </c>
    </row>
    <row r="4045" spans="1:17" x14ac:dyDescent="0.2">
      <c r="A4045" t="s">
        <v>21783</v>
      </c>
      <c r="B4045" t="s">
        <v>89</v>
      </c>
      <c r="C4045" t="s">
        <v>198</v>
      </c>
      <c r="D4045" t="s">
        <v>17736</v>
      </c>
      <c r="E4045" t="s">
        <v>81</v>
      </c>
      <c r="F4045" t="s">
        <v>4925</v>
      </c>
      <c r="G4045">
        <v>0</v>
      </c>
      <c r="H4045">
        <v>0</v>
      </c>
      <c r="I4045">
        <v>0</v>
      </c>
      <c r="J4045">
        <v>0</v>
      </c>
      <c r="K4045">
        <v>0</v>
      </c>
      <c r="L4045">
        <v>0</v>
      </c>
      <c r="M4045">
        <v>0</v>
      </c>
      <c r="N4045">
        <v>3</v>
      </c>
      <c r="O4045">
        <v>3</v>
      </c>
      <c r="P4045">
        <v>0</v>
      </c>
      <c r="Q4045">
        <v>0</v>
      </c>
    </row>
    <row r="4046" spans="1:17" x14ac:dyDescent="0.2">
      <c r="A4046" t="s">
        <v>21784</v>
      </c>
      <c r="B4046" t="s">
        <v>89</v>
      </c>
      <c r="C4046" t="s">
        <v>198</v>
      </c>
      <c r="D4046" t="s">
        <v>17736</v>
      </c>
      <c r="E4046" t="s">
        <v>81</v>
      </c>
      <c r="F4046" t="s">
        <v>4927</v>
      </c>
      <c r="G4046">
        <v>0</v>
      </c>
      <c r="H4046">
        <v>0</v>
      </c>
      <c r="I4046">
        <v>0</v>
      </c>
      <c r="J4046">
        <v>0</v>
      </c>
      <c r="K4046">
        <v>0</v>
      </c>
      <c r="L4046">
        <v>0</v>
      </c>
      <c r="M4046">
        <v>0</v>
      </c>
      <c r="N4046">
        <v>2</v>
      </c>
      <c r="O4046">
        <v>2</v>
      </c>
      <c r="P4046">
        <v>0</v>
      </c>
      <c r="Q4046">
        <v>0</v>
      </c>
    </row>
    <row r="4047" spans="1:17" x14ac:dyDescent="0.2">
      <c r="A4047" t="s">
        <v>21785</v>
      </c>
      <c r="B4047" t="s">
        <v>89</v>
      </c>
      <c r="C4047" t="s">
        <v>198</v>
      </c>
      <c r="D4047" t="s">
        <v>17736</v>
      </c>
      <c r="E4047" t="s">
        <v>81</v>
      </c>
      <c r="F4047" t="s">
        <v>17734</v>
      </c>
      <c r="G4047">
        <v>5</v>
      </c>
      <c r="H4047">
        <v>0</v>
      </c>
      <c r="I4047">
        <v>0</v>
      </c>
      <c r="J4047">
        <v>0</v>
      </c>
      <c r="K4047">
        <v>0</v>
      </c>
      <c r="L4047">
        <v>0</v>
      </c>
      <c r="M4047">
        <v>0</v>
      </c>
      <c r="N4047">
        <v>0</v>
      </c>
      <c r="O4047">
        <v>0</v>
      </c>
      <c r="P4047">
        <v>0</v>
      </c>
      <c r="Q4047">
        <v>0</v>
      </c>
    </row>
    <row r="4048" spans="1:17" x14ac:dyDescent="0.2">
      <c r="A4048" t="s">
        <v>21786</v>
      </c>
      <c r="B4048" t="s">
        <v>89</v>
      </c>
      <c r="C4048" t="s">
        <v>198</v>
      </c>
      <c r="D4048" t="s">
        <v>17748</v>
      </c>
      <c r="E4048" t="s">
        <v>81</v>
      </c>
      <c r="F4048" t="s">
        <v>17749</v>
      </c>
      <c r="G4048">
        <v>0</v>
      </c>
      <c r="H4048">
        <v>0</v>
      </c>
      <c r="I4048">
        <v>0</v>
      </c>
      <c r="J4048">
        <v>0</v>
      </c>
      <c r="K4048">
        <v>0</v>
      </c>
      <c r="L4048">
        <v>0</v>
      </c>
      <c r="M4048">
        <v>0</v>
      </c>
      <c r="N4048">
        <v>1</v>
      </c>
      <c r="O4048">
        <v>1</v>
      </c>
      <c r="P4048">
        <v>0</v>
      </c>
      <c r="Q4048">
        <v>0</v>
      </c>
    </row>
    <row r="4049" spans="1:17" x14ac:dyDescent="0.2">
      <c r="A4049" t="s">
        <v>21787</v>
      </c>
      <c r="B4049" t="s">
        <v>89</v>
      </c>
      <c r="C4049" t="s">
        <v>198</v>
      </c>
      <c r="D4049" t="s">
        <v>17748</v>
      </c>
      <c r="E4049" t="s">
        <v>81</v>
      </c>
      <c r="F4049" t="s">
        <v>17734</v>
      </c>
      <c r="G4049">
        <v>1</v>
      </c>
      <c r="H4049">
        <v>0</v>
      </c>
      <c r="I4049">
        <v>0</v>
      </c>
      <c r="J4049">
        <v>0</v>
      </c>
      <c r="K4049">
        <v>0</v>
      </c>
      <c r="L4049">
        <v>0</v>
      </c>
      <c r="M4049">
        <v>0</v>
      </c>
      <c r="N4049">
        <v>0</v>
      </c>
      <c r="O4049">
        <v>0</v>
      </c>
      <c r="P4049">
        <v>0</v>
      </c>
      <c r="Q4049">
        <v>0</v>
      </c>
    </row>
    <row r="4050" spans="1:17" x14ac:dyDescent="0.2">
      <c r="A4050" t="s">
        <v>21788</v>
      </c>
      <c r="B4050" t="s">
        <v>89</v>
      </c>
      <c r="C4050" t="s">
        <v>198</v>
      </c>
      <c r="D4050" t="s">
        <v>17754</v>
      </c>
      <c r="E4050" t="s">
        <v>83</v>
      </c>
      <c r="F4050" t="s">
        <v>17734</v>
      </c>
      <c r="G4050">
        <v>1</v>
      </c>
      <c r="H4050">
        <v>0</v>
      </c>
      <c r="I4050">
        <v>0</v>
      </c>
      <c r="J4050">
        <v>0</v>
      </c>
      <c r="K4050">
        <v>0</v>
      </c>
      <c r="L4050">
        <v>0</v>
      </c>
      <c r="M4050">
        <v>0</v>
      </c>
      <c r="N4050">
        <v>0</v>
      </c>
      <c r="O4050">
        <v>0</v>
      </c>
      <c r="P4050">
        <v>0</v>
      </c>
      <c r="Q4050">
        <v>0</v>
      </c>
    </row>
    <row r="4051" spans="1:17" x14ac:dyDescent="0.2">
      <c r="A4051" t="s">
        <v>21789</v>
      </c>
      <c r="B4051" t="s">
        <v>89</v>
      </c>
      <c r="C4051" t="s">
        <v>138</v>
      </c>
      <c r="D4051" t="s">
        <v>17736</v>
      </c>
      <c r="E4051" t="s">
        <v>83</v>
      </c>
      <c r="F4051" t="s">
        <v>4925</v>
      </c>
      <c r="G4051">
        <v>0</v>
      </c>
      <c r="H4051">
        <v>0</v>
      </c>
      <c r="I4051">
        <v>0</v>
      </c>
      <c r="J4051">
        <v>0</v>
      </c>
      <c r="K4051">
        <v>0</v>
      </c>
      <c r="L4051">
        <v>0</v>
      </c>
      <c r="M4051">
        <v>0</v>
      </c>
      <c r="N4051">
        <v>13</v>
      </c>
      <c r="O4051">
        <v>11</v>
      </c>
      <c r="P4051">
        <v>1</v>
      </c>
      <c r="Q4051">
        <v>1</v>
      </c>
    </row>
    <row r="4052" spans="1:17" x14ac:dyDescent="0.2">
      <c r="A4052" t="s">
        <v>21790</v>
      </c>
      <c r="B4052" t="s">
        <v>89</v>
      </c>
      <c r="C4052" t="s">
        <v>138</v>
      </c>
      <c r="D4052" t="s">
        <v>17736</v>
      </c>
      <c r="E4052" t="s">
        <v>83</v>
      </c>
      <c r="F4052" t="s">
        <v>4927</v>
      </c>
      <c r="G4052">
        <v>0</v>
      </c>
      <c r="H4052">
        <v>0</v>
      </c>
      <c r="I4052">
        <v>0</v>
      </c>
      <c r="J4052">
        <v>0</v>
      </c>
      <c r="K4052">
        <v>0</v>
      </c>
      <c r="L4052">
        <v>0</v>
      </c>
      <c r="M4052">
        <v>0</v>
      </c>
      <c r="N4052">
        <v>11</v>
      </c>
      <c r="O4052">
        <v>9</v>
      </c>
      <c r="P4052">
        <v>1</v>
      </c>
      <c r="Q4052">
        <v>1</v>
      </c>
    </row>
    <row r="4053" spans="1:17" x14ac:dyDescent="0.2">
      <c r="A4053" t="s">
        <v>21791</v>
      </c>
      <c r="B4053" t="s">
        <v>89</v>
      </c>
      <c r="C4053" t="s">
        <v>138</v>
      </c>
      <c r="D4053" t="s">
        <v>17736</v>
      </c>
      <c r="E4053" t="s">
        <v>83</v>
      </c>
      <c r="F4053" t="s">
        <v>17734</v>
      </c>
      <c r="G4053">
        <v>16</v>
      </c>
      <c r="H4053">
        <v>0</v>
      </c>
      <c r="I4053">
        <v>0</v>
      </c>
      <c r="J4053">
        <v>0</v>
      </c>
      <c r="K4053">
        <v>0</v>
      </c>
      <c r="L4053">
        <v>0</v>
      </c>
      <c r="M4053">
        <v>0</v>
      </c>
      <c r="N4053">
        <v>0</v>
      </c>
      <c r="O4053">
        <v>0</v>
      </c>
      <c r="P4053">
        <v>0</v>
      </c>
      <c r="Q4053">
        <v>0</v>
      </c>
    </row>
    <row r="4054" spans="1:17" x14ac:dyDescent="0.2">
      <c r="A4054" t="s">
        <v>21792</v>
      </c>
      <c r="B4054" t="s">
        <v>89</v>
      </c>
      <c r="C4054" t="s">
        <v>138</v>
      </c>
      <c r="D4054" t="s">
        <v>17736</v>
      </c>
      <c r="E4054" t="s">
        <v>81</v>
      </c>
      <c r="F4054" t="s">
        <v>4929</v>
      </c>
      <c r="G4054">
        <v>0</v>
      </c>
      <c r="H4054">
        <v>8</v>
      </c>
      <c r="I4054">
        <v>0</v>
      </c>
      <c r="J4054">
        <v>7</v>
      </c>
      <c r="K4054">
        <v>1</v>
      </c>
      <c r="L4054">
        <v>0</v>
      </c>
      <c r="M4054">
        <v>0</v>
      </c>
      <c r="N4054">
        <v>0</v>
      </c>
      <c r="O4054">
        <v>0</v>
      </c>
      <c r="P4054">
        <v>0</v>
      </c>
      <c r="Q4054">
        <v>0</v>
      </c>
    </row>
    <row r="4055" spans="1:17" x14ac:dyDescent="0.2">
      <c r="A4055" t="s">
        <v>21793</v>
      </c>
      <c r="B4055" t="s">
        <v>89</v>
      </c>
      <c r="C4055" t="s">
        <v>138</v>
      </c>
      <c r="D4055" t="s">
        <v>17736</v>
      </c>
      <c r="E4055" t="s">
        <v>81</v>
      </c>
      <c r="F4055" t="s">
        <v>4931</v>
      </c>
      <c r="G4055">
        <v>0</v>
      </c>
      <c r="H4055">
        <v>8</v>
      </c>
      <c r="I4055">
        <v>0</v>
      </c>
      <c r="J4055">
        <v>7</v>
      </c>
      <c r="K4055">
        <v>1</v>
      </c>
      <c r="L4055">
        <v>0</v>
      </c>
      <c r="M4055">
        <v>0</v>
      </c>
      <c r="N4055">
        <v>0</v>
      </c>
      <c r="O4055">
        <v>0</v>
      </c>
      <c r="P4055">
        <v>0</v>
      </c>
      <c r="Q4055">
        <v>0</v>
      </c>
    </row>
    <row r="4056" spans="1:17" x14ac:dyDescent="0.2">
      <c r="A4056" t="s">
        <v>21794</v>
      </c>
      <c r="B4056" t="s">
        <v>89</v>
      </c>
      <c r="C4056" t="s">
        <v>138</v>
      </c>
      <c r="D4056" t="s">
        <v>17736</v>
      </c>
      <c r="E4056" t="s">
        <v>81</v>
      </c>
      <c r="F4056" t="s">
        <v>4933</v>
      </c>
      <c r="G4056">
        <v>0</v>
      </c>
      <c r="H4056">
        <v>0</v>
      </c>
      <c r="I4056">
        <v>0</v>
      </c>
      <c r="J4056">
        <v>0</v>
      </c>
      <c r="K4056">
        <v>0</v>
      </c>
      <c r="L4056">
        <v>0</v>
      </c>
      <c r="M4056">
        <v>8</v>
      </c>
      <c r="N4056">
        <v>0</v>
      </c>
      <c r="O4056">
        <v>0</v>
      </c>
      <c r="P4056">
        <v>0</v>
      </c>
      <c r="Q4056">
        <v>0</v>
      </c>
    </row>
    <row r="4057" spans="1:17" x14ac:dyDescent="0.2">
      <c r="A4057" t="s">
        <v>21795</v>
      </c>
      <c r="B4057" t="s">
        <v>89</v>
      </c>
      <c r="C4057" t="s">
        <v>138</v>
      </c>
      <c r="D4057" t="s">
        <v>17736</v>
      </c>
      <c r="E4057" t="s">
        <v>81</v>
      </c>
      <c r="F4057" t="s">
        <v>4935</v>
      </c>
      <c r="G4057">
        <v>0</v>
      </c>
      <c r="H4057">
        <v>8</v>
      </c>
      <c r="I4057">
        <v>0</v>
      </c>
      <c r="J4057">
        <v>7</v>
      </c>
      <c r="K4057">
        <v>1</v>
      </c>
      <c r="L4057">
        <v>0</v>
      </c>
      <c r="M4057">
        <v>0</v>
      </c>
      <c r="N4057">
        <v>0</v>
      </c>
      <c r="O4057">
        <v>0</v>
      </c>
      <c r="P4057">
        <v>0</v>
      </c>
      <c r="Q4057">
        <v>0</v>
      </c>
    </row>
    <row r="4058" spans="1:17" x14ac:dyDescent="0.2">
      <c r="A4058" t="s">
        <v>21796</v>
      </c>
      <c r="B4058" t="s">
        <v>86</v>
      </c>
      <c r="C4058" t="s">
        <v>237</v>
      </c>
      <c r="D4058" t="s">
        <v>17736</v>
      </c>
      <c r="E4058" t="s">
        <v>81</v>
      </c>
      <c r="F4058" t="s">
        <v>4933</v>
      </c>
      <c r="G4058">
        <v>0</v>
      </c>
      <c r="H4058">
        <v>0</v>
      </c>
      <c r="I4058">
        <v>0</v>
      </c>
      <c r="J4058">
        <v>0</v>
      </c>
      <c r="K4058">
        <v>0</v>
      </c>
      <c r="L4058">
        <v>0</v>
      </c>
      <c r="M4058">
        <v>18</v>
      </c>
      <c r="N4058">
        <v>0</v>
      </c>
      <c r="O4058">
        <v>0</v>
      </c>
      <c r="P4058">
        <v>0</v>
      </c>
      <c r="Q4058">
        <v>0</v>
      </c>
    </row>
    <row r="4059" spans="1:17" x14ac:dyDescent="0.2">
      <c r="A4059" t="s">
        <v>21797</v>
      </c>
      <c r="B4059" t="s">
        <v>86</v>
      </c>
      <c r="C4059" t="s">
        <v>237</v>
      </c>
      <c r="D4059" t="s">
        <v>17736</v>
      </c>
      <c r="E4059" t="s">
        <v>81</v>
      </c>
      <c r="F4059" t="s">
        <v>4935</v>
      </c>
      <c r="G4059">
        <v>0</v>
      </c>
      <c r="H4059">
        <v>18</v>
      </c>
      <c r="I4059">
        <v>5</v>
      </c>
      <c r="J4059">
        <v>11</v>
      </c>
      <c r="K4059">
        <v>2</v>
      </c>
      <c r="L4059">
        <v>0</v>
      </c>
      <c r="M4059">
        <v>0</v>
      </c>
      <c r="N4059">
        <v>0</v>
      </c>
      <c r="O4059">
        <v>0</v>
      </c>
      <c r="P4059">
        <v>0</v>
      </c>
      <c r="Q4059">
        <v>0</v>
      </c>
    </row>
    <row r="4060" spans="1:17" x14ac:dyDescent="0.2">
      <c r="A4060" t="s">
        <v>21798</v>
      </c>
      <c r="B4060" t="s">
        <v>86</v>
      </c>
      <c r="C4060" t="s">
        <v>237</v>
      </c>
      <c r="D4060" t="s">
        <v>17736</v>
      </c>
      <c r="E4060" t="s">
        <v>81</v>
      </c>
      <c r="F4060" t="s">
        <v>4937</v>
      </c>
      <c r="G4060">
        <v>0</v>
      </c>
      <c r="H4060">
        <v>18</v>
      </c>
      <c r="I4060">
        <v>5</v>
      </c>
      <c r="J4060">
        <v>11</v>
      </c>
      <c r="K4060">
        <v>2</v>
      </c>
      <c r="L4060">
        <v>0</v>
      </c>
      <c r="M4060">
        <v>0</v>
      </c>
      <c r="N4060">
        <v>0</v>
      </c>
      <c r="O4060">
        <v>0</v>
      </c>
      <c r="P4060">
        <v>0</v>
      </c>
      <c r="Q4060">
        <v>0</v>
      </c>
    </row>
    <row r="4061" spans="1:17" x14ac:dyDescent="0.2">
      <c r="A4061" t="s">
        <v>21799</v>
      </c>
      <c r="B4061" t="s">
        <v>86</v>
      </c>
      <c r="C4061" t="s">
        <v>237</v>
      </c>
      <c r="D4061" t="s">
        <v>17736</v>
      </c>
      <c r="E4061" t="s">
        <v>81</v>
      </c>
      <c r="F4061" t="s">
        <v>4939</v>
      </c>
      <c r="G4061">
        <v>0</v>
      </c>
      <c r="H4061">
        <v>0</v>
      </c>
      <c r="I4061">
        <v>0</v>
      </c>
      <c r="J4061">
        <v>0</v>
      </c>
      <c r="K4061">
        <v>0</v>
      </c>
      <c r="L4061">
        <v>0</v>
      </c>
      <c r="M4061">
        <v>18</v>
      </c>
      <c r="N4061">
        <v>0</v>
      </c>
      <c r="O4061">
        <v>0</v>
      </c>
      <c r="P4061">
        <v>0</v>
      </c>
      <c r="Q4061">
        <v>0</v>
      </c>
    </row>
    <row r="4062" spans="1:17" x14ac:dyDescent="0.2">
      <c r="A4062" t="s">
        <v>21800</v>
      </c>
      <c r="B4062" t="s">
        <v>86</v>
      </c>
      <c r="C4062" t="s">
        <v>237</v>
      </c>
      <c r="D4062" t="s">
        <v>17736</v>
      </c>
      <c r="E4062" t="s">
        <v>81</v>
      </c>
      <c r="F4062" t="s">
        <v>4941</v>
      </c>
      <c r="G4062">
        <v>0</v>
      </c>
      <c r="H4062">
        <v>18</v>
      </c>
      <c r="I4062">
        <v>5</v>
      </c>
      <c r="J4062">
        <v>11</v>
      </c>
      <c r="K4062">
        <v>2</v>
      </c>
      <c r="L4062">
        <v>0</v>
      </c>
      <c r="M4062">
        <v>0</v>
      </c>
      <c r="N4062">
        <v>0</v>
      </c>
      <c r="O4062">
        <v>0</v>
      </c>
      <c r="P4062">
        <v>0</v>
      </c>
      <c r="Q4062">
        <v>0</v>
      </c>
    </row>
    <row r="4063" spans="1:17" x14ac:dyDescent="0.2">
      <c r="A4063" t="s">
        <v>21801</v>
      </c>
      <c r="B4063" t="s">
        <v>86</v>
      </c>
      <c r="C4063" t="s">
        <v>237</v>
      </c>
      <c r="D4063" t="s">
        <v>17736</v>
      </c>
      <c r="E4063" t="s">
        <v>81</v>
      </c>
      <c r="F4063" t="s">
        <v>4943</v>
      </c>
      <c r="G4063">
        <v>0</v>
      </c>
      <c r="H4063">
        <v>0</v>
      </c>
      <c r="I4063">
        <v>0</v>
      </c>
      <c r="J4063">
        <v>0</v>
      </c>
      <c r="K4063">
        <v>0</v>
      </c>
      <c r="L4063">
        <v>0</v>
      </c>
      <c r="M4063">
        <v>18</v>
      </c>
      <c r="N4063">
        <v>0</v>
      </c>
      <c r="O4063">
        <v>0</v>
      </c>
      <c r="P4063">
        <v>0</v>
      </c>
      <c r="Q4063">
        <v>0</v>
      </c>
    </row>
    <row r="4064" spans="1:17" x14ac:dyDescent="0.2">
      <c r="A4064" t="s">
        <v>21802</v>
      </c>
      <c r="B4064" t="s">
        <v>86</v>
      </c>
      <c r="C4064" t="s">
        <v>237</v>
      </c>
      <c r="D4064" t="s">
        <v>17736</v>
      </c>
      <c r="E4064" t="s">
        <v>81</v>
      </c>
      <c r="F4064" t="s">
        <v>4925</v>
      </c>
      <c r="G4064">
        <v>0</v>
      </c>
      <c r="H4064">
        <v>0</v>
      </c>
      <c r="I4064">
        <v>0</v>
      </c>
      <c r="J4064">
        <v>0</v>
      </c>
      <c r="K4064">
        <v>0</v>
      </c>
      <c r="L4064">
        <v>0</v>
      </c>
      <c r="M4064">
        <v>0</v>
      </c>
      <c r="N4064">
        <v>16</v>
      </c>
      <c r="O4064">
        <v>16</v>
      </c>
      <c r="P4064">
        <v>0</v>
      </c>
      <c r="Q4064">
        <v>0</v>
      </c>
    </row>
    <row r="4065" spans="1:17" x14ac:dyDescent="0.2">
      <c r="A4065" t="s">
        <v>21803</v>
      </c>
      <c r="B4065" t="s">
        <v>86</v>
      </c>
      <c r="C4065" t="s">
        <v>237</v>
      </c>
      <c r="D4065" t="s">
        <v>17736</v>
      </c>
      <c r="E4065" t="s">
        <v>81</v>
      </c>
      <c r="F4065" t="s">
        <v>4927</v>
      </c>
      <c r="G4065">
        <v>0</v>
      </c>
      <c r="H4065">
        <v>0</v>
      </c>
      <c r="I4065">
        <v>0</v>
      </c>
      <c r="J4065">
        <v>0</v>
      </c>
      <c r="K4065">
        <v>0</v>
      </c>
      <c r="L4065">
        <v>0</v>
      </c>
      <c r="M4065">
        <v>0</v>
      </c>
      <c r="N4065">
        <v>10</v>
      </c>
      <c r="O4065">
        <v>10</v>
      </c>
      <c r="P4065">
        <v>0</v>
      </c>
      <c r="Q4065">
        <v>0</v>
      </c>
    </row>
    <row r="4066" spans="1:17" x14ac:dyDescent="0.2">
      <c r="A4066" t="s">
        <v>21804</v>
      </c>
      <c r="B4066" t="s">
        <v>86</v>
      </c>
      <c r="C4066" t="s">
        <v>237</v>
      </c>
      <c r="D4066" t="s">
        <v>17736</v>
      </c>
      <c r="E4066" t="s">
        <v>81</v>
      </c>
      <c r="F4066" t="s">
        <v>17734</v>
      </c>
      <c r="G4066">
        <v>18</v>
      </c>
      <c r="H4066">
        <v>0</v>
      </c>
      <c r="I4066">
        <v>0</v>
      </c>
      <c r="J4066">
        <v>0</v>
      </c>
      <c r="K4066">
        <v>0</v>
      </c>
      <c r="L4066">
        <v>0</v>
      </c>
      <c r="M4066">
        <v>0</v>
      </c>
      <c r="N4066">
        <v>0</v>
      </c>
      <c r="O4066">
        <v>0</v>
      </c>
      <c r="P4066">
        <v>0</v>
      </c>
      <c r="Q4066">
        <v>0</v>
      </c>
    </row>
    <row r="4067" spans="1:17" x14ac:dyDescent="0.2">
      <c r="A4067" t="s">
        <v>21805</v>
      </c>
      <c r="B4067" t="s">
        <v>86</v>
      </c>
      <c r="C4067" t="s">
        <v>237</v>
      </c>
      <c r="D4067" t="s">
        <v>17748</v>
      </c>
      <c r="E4067" t="s">
        <v>83</v>
      </c>
      <c r="F4067" t="s">
        <v>17749</v>
      </c>
      <c r="G4067">
        <v>0</v>
      </c>
      <c r="H4067">
        <v>0</v>
      </c>
      <c r="I4067">
        <v>0</v>
      </c>
      <c r="J4067">
        <v>0</v>
      </c>
      <c r="K4067">
        <v>0</v>
      </c>
      <c r="L4067">
        <v>0</v>
      </c>
      <c r="M4067">
        <v>0</v>
      </c>
      <c r="N4067">
        <v>5</v>
      </c>
      <c r="O4067">
        <v>4</v>
      </c>
      <c r="P4067">
        <v>0</v>
      </c>
      <c r="Q4067">
        <v>1</v>
      </c>
    </row>
    <row r="4068" spans="1:17" x14ac:dyDescent="0.2">
      <c r="A4068" t="s">
        <v>21806</v>
      </c>
      <c r="B4068" t="s">
        <v>86</v>
      </c>
      <c r="C4068" t="s">
        <v>237</v>
      </c>
      <c r="D4068" t="s">
        <v>17748</v>
      </c>
      <c r="E4068" t="s">
        <v>83</v>
      </c>
      <c r="F4068" t="s">
        <v>17734</v>
      </c>
      <c r="G4068">
        <v>5</v>
      </c>
      <c r="H4068">
        <v>0</v>
      </c>
      <c r="I4068">
        <v>0</v>
      </c>
      <c r="J4068">
        <v>0</v>
      </c>
      <c r="K4068">
        <v>0</v>
      </c>
      <c r="L4068">
        <v>0</v>
      </c>
      <c r="M4068">
        <v>0</v>
      </c>
      <c r="N4068">
        <v>0</v>
      </c>
      <c r="O4068">
        <v>0</v>
      </c>
      <c r="P4068">
        <v>0</v>
      </c>
      <c r="Q4068">
        <v>0</v>
      </c>
    </row>
    <row r="4069" spans="1:17" x14ac:dyDescent="0.2">
      <c r="A4069" t="s">
        <v>21807</v>
      </c>
      <c r="B4069" t="s">
        <v>86</v>
      </c>
      <c r="C4069" t="s">
        <v>237</v>
      </c>
      <c r="D4069" t="s">
        <v>17748</v>
      </c>
      <c r="E4069" t="s">
        <v>81</v>
      </c>
      <c r="F4069" t="s">
        <v>17749</v>
      </c>
      <c r="G4069">
        <v>0</v>
      </c>
      <c r="H4069">
        <v>0</v>
      </c>
      <c r="I4069">
        <v>0</v>
      </c>
      <c r="J4069">
        <v>0</v>
      </c>
      <c r="K4069">
        <v>0</v>
      </c>
      <c r="L4069">
        <v>0</v>
      </c>
      <c r="M4069">
        <v>0</v>
      </c>
      <c r="N4069">
        <v>1</v>
      </c>
      <c r="O4069">
        <v>1</v>
      </c>
      <c r="P4069">
        <v>0</v>
      </c>
      <c r="Q4069">
        <v>0</v>
      </c>
    </row>
    <row r="4070" spans="1:17" x14ac:dyDescent="0.2">
      <c r="A4070" t="s">
        <v>21808</v>
      </c>
      <c r="B4070" t="s">
        <v>86</v>
      </c>
      <c r="C4070" t="s">
        <v>237</v>
      </c>
      <c r="D4070" t="s">
        <v>17748</v>
      </c>
      <c r="E4070" t="s">
        <v>81</v>
      </c>
      <c r="F4070" t="s">
        <v>17734</v>
      </c>
      <c r="G4070">
        <v>1</v>
      </c>
      <c r="H4070">
        <v>0</v>
      </c>
      <c r="I4070">
        <v>0</v>
      </c>
      <c r="J4070">
        <v>0</v>
      </c>
      <c r="K4070">
        <v>0</v>
      </c>
      <c r="L4070">
        <v>0</v>
      </c>
      <c r="M4070">
        <v>0</v>
      </c>
      <c r="N4070">
        <v>0</v>
      </c>
      <c r="O4070">
        <v>0</v>
      </c>
      <c r="P4070">
        <v>0</v>
      </c>
      <c r="Q4070">
        <v>0</v>
      </c>
    </row>
    <row r="4071" spans="1:17" x14ac:dyDescent="0.2">
      <c r="A4071" t="s">
        <v>21809</v>
      </c>
      <c r="B4071" t="s">
        <v>86</v>
      </c>
      <c r="C4071" t="s">
        <v>238</v>
      </c>
      <c r="D4071" t="s">
        <v>17768</v>
      </c>
      <c r="E4071" t="s">
        <v>83</v>
      </c>
      <c r="F4071" t="s">
        <v>17734</v>
      </c>
      <c r="G4071">
        <v>3</v>
      </c>
      <c r="H4071">
        <v>0</v>
      </c>
      <c r="I4071">
        <v>0</v>
      </c>
      <c r="J4071">
        <v>0</v>
      </c>
      <c r="K4071">
        <v>0</v>
      </c>
      <c r="L4071">
        <v>0</v>
      </c>
      <c r="M4071">
        <v>0</v>
      </c>
      <c r="N4071">
        <v>0</v>
      </c>
      <c r="O4071">
        <v>0</v>
      </c>
      <c r="P4071">
        <v>0</v>
      </c>
      <c r="Q4071">
        <v>0</v>
      </c>
    </row>
    <row r="4072" spans="1:17" x14ac:dyDescent="0.2">
      <c r="A4072" t="s">
        <v>21810</v>
      </c>
      <c r="B4072" t="s">
        <v>86</v>
      </c>
      <c r="C4072" t="s">
        <v>238</v>
      </c>
      <c r="D4072" t="s">
        <v>17768</v>
      </c>
      <c r="E4072" t="s">
        <v>81</v>
      </c>
      <c r="F4072" t="s">
        <v>17734</v>
      </c>
      <c r="G4072">
        <v>1</v>
      </c>
      <c r="H4072">
        <v>0</v>
      </c>
      <c r="I4072">
        <v>0</v>
      </c>
      <c r="J4072">
        <v>0</v>
      </c>
      <c r="K4072">
        <v>0</v>
      </c>
      <c r="L4072">
        <v>0</v>
      </c>
      <c r="M4072">
        <v>0</v>
      </c>
      <c r="N4072">
        <v>0</v>
      </c>
      <c r="O4072">
        <v>0</v>
      </c>
      <c r="P4072">
        <v>0</v>
      </c>
      <c r="Q4072">
        <v>0</v>
      </c>
    </row>
    <row r="4073" spans="1:17" x14ac:dyDescent="0.2">
      <c r="A4073" t="s">
        <v>21811</v>
      </c>
      <c r="B4073" t="s">
        <v>86</v>
      </c>
      <c r="C4073" t="s">
        <v>238</v>
      </c>
      <c r="D4073" t="s">
        <v>17736</v>
      </c>
      <c r="E4073" t="s">
        <v>83</v>
      </c>
      <c r="F4073" t="s">
        <v>4929</v>
      </c>
      <c r="G4073">
        <v>0</v>
      </c>
      <c r="H4073">
        <v>5</v>
      </c>
      <c r="I4073">
        <v>0</v>
      </c>
      <c r="J4073">
        <v>5</v>
      </c>
      <c r="K4073">
        <v>0</v>
      </c>
      <c r="L4073">
        <v>0</v>
      </c>
      <c r="M4073">
        <v>0</v>
      </c>
      <c r="N4073">
        <v>0</v>
      </c>
      <c r="O4073">
        <v>0</v>
      </c>
      <c r="P4073">
        <v>0</v>
      </c>
      <c r="Q4073">
        <v>0</v>
      </c>
    </row>
    <row r="4074" spans="1:17" x14ac:dyDescent="0.2">
      <c r="A4074" t="s">
        <v>21812</v>
      </c>
      <c r="B4074" t="s">
        <v>86</v>
      </c>
      <c r="C4074" t="s">
        <v>238</v>
      </c>
      <c r="D4074" t="s">
        <v>17736</v>
      </c>
      <c r="E4074" t="s">
        <v>83</v>
      </c>
      <c r="F4074" t="s">
        <v>4931</v>
      </c>
      <c r="G4074">
        <v>0</v>
      </c>
      <c r="H4074">
        <v>5</v>
      </c>
      <c r="I4074">
        <v>0</v>
      </c>
      <c r="J4074">
        <v>5</v>
      </c>
      <c r="K4074">
        <v>0</v>
      </c>
      <c r="L4074">
        <v>0</v>
      </c>
      <c r="M4074">
        <v>0</v>
      </c>
      <c r="N4074">
        <v>0</v>
      </c>
      <c r="O4074">
        <v>0</v>
      </c>
      <c r="P4074">
        <v>0</v>
      </c>
      <c r="Q4074">
        <v>0</v>
      </c>
    </row>
    <row r="4075" spans="1:17" x14ac:dyDescent="0.2">
      <c r="A4075" t="s">
        <v>21813</v>
      </c>
      <c r="B4075" t="s">
        <v>86</v>
      </c>
      <c r="C4075" t="s">
        <v>238</v>
      </c>
      <c r="D4075" t="s">
        <v>17736</v>
      </c>
      <c r="E4075" t="s">
        <v>83</v>
      </c>
      <c r="F4075" t="s">
        <v>4933</v>
      </c>
      <c r="G4075">
        <v>0</v>
      </c>
      <c r="H4075">
        <v>0</v>
      </c>
      <c r="I4075">
        <v>0</v>
      </c>
      <c r="J4075">
        <v>0</v>
      </c>
      <c r="K4075">
        <v>0</v>
      </c>
      <c r="L4075">
        <v>0</v>
      </c>
      <c r="M4075">
        <v>5</v>
      </c>
      <c r="N4075">
        <v>0</v>
      </c>
      <c r="O4075">
        <v>0</v>
      </c>
      <c r="P4075">
        <v>0</v>
      </c>
      <c r="Q4075">
        <v>0</v>
      </c>
    </row>
    <row r="4076" spans="1:17" x14ac:dyDescent="0.2">
      <c r="A4076" t="s">
        <v>21814</v>
      </c>
      <c r="B4076" t="s">
        <v>86</v>
      </c>
      <c r="C4076" t="s">
        <v>238</v>
      </c>
      <c r="D4076" t="s">
        <v>17736</v>
      </c>
      <c r="E4076" t="s">
        <v>83</v>
      </c>
      <c r="F4076" t="s">
        <v>4935</v>
      </c>
      <c r="G4076">
        <v>0</v>
      </c>
      <c r="H4076">
        <v>5</v>
      </c>
      <c r="I4076">
        <v>0</v>
      </c>
      <c r="J4076">
        <v>5</v>
      </c>
      <c r="K4076">
        <v>0</v>
      </c>
      <c r="L4076">
        <v>0</v>
      </c>
      <c r="M4076">
        <v>0</v>
      </c>
      <c r="N4076">
        <v>0</v>
      </c>
      <c r="O4076">
        <v>0</v>
      </c>
      <c r="P4076">
        <v>0</v>
      </c>
      <c r="Q4076">
        <v>0</v>
      </c>
    </row>
    <row r="4077" spans="1:17" x14ac:dyDescent="0.2">
      <c r="A4077" t="s">
        <v>21815</v>
      </c>
      <c r="B4077" t="s">
        <v>86</v>
      </c>
      <c r="C4077" t="s">
        <v>238</v>
      </c>
      <c r="D4077" t="s">
        <v>17736</v>
      </c>
      <c r="E4077" t="s">
        <v>83</v>
      </c>
      <c r="F4077" t="s">
        <v>4937</v>
      </c>
      <c r="G4077">
        <v>0</v>
      </c>
      <c r="H4077">
        <v>5</v>
      </c>
      <c r="I4077">
        <v>0</v>
      </c>
      <c r="J4077">
        <v>5</v>
      </c>
      <c r="K4077">
        <v>0</v>
      </c>
      <c r="L4077">
        <v>0</v>
      </c>
      <c r="M4077">
        <v>0</v>
      </c>
      <c r="N4077">
        <v>0</v>
      </c>
      <c r="O4077">
        <v>0</v>
      </c>
      <c r="P4077">
        <v>0</v>
      </c>
      <c r="Q4077">
        <v>0</v>
      </c>
    </row>
    <row r="4078" spans="1:17" x14ac:dyDescent="0.2">
      <c r="A4078" t="s">
        <v>21816</v>
      </c>
      <c r="B4078" t="s">
        <v>86</v>
      </c>
      <c r="C4078" t="s">
        <v>238</v>
      </c>
      <c r="D4078" t="s">
        <v>17736</v>
      </c>
      <c r="E4078" t="s">
        <v>83</v>
      </c>
      <c r="F4078" t="s">
        <v>4939</v>
      </c>
      <c r="G4078">
        <v>0</v>
      </c>
      <c r="H4078">
        <v>0</v>
      </c>
      <c r="I4078">
        <v>0</v>
      </c>
      <c r="J4078">
        <v>0</v>
      </c>
      <c r="K4078">
        <v>0</v>
      </c>
      <c r="L4078">
        <v>0</v>
      </c>
      <c r="M4078">
        <v>5</v>
      </c>
      <c r="N4078">
        <v>0</v>
      </c>
      <c r="O4078">
        <v>0</v>
      </c>
      <c r="P4078">
        <v>0</v>
      </c>
      <c r="Q4078">
        <v>0</v>
      </c>
    </row>
    <row r="4079" spans="1:17" x14ac:dyDescent="0.2">
      <c r="A4079" t="s">
        <v>21817</v>
      </c>
      <c r="B4079" t="s">
        <v>86</v>
      </c>
      <c r="C4079" t="s">
        <v>238</v>
      </c>
      <c r="D4079" t="s">
        <v>17736</v>
      </c>
      <c r="E4079" t="s">
        <v>83</v>
      </c>
      <c r="F4079" t="s">
        <v>4941</v>
      </c>
      <c r="G4079">
        <v>0</v>
      </c>
      <c r="H4079">
        <v>5</v>
      </c>
      <c r="I4079">
        <v>0</v>
      </c>
      <c r="J4079">
        <v>5</v>
      </c>
      <c r="K4079">
        <v>0</v>
      </c>
      <c r="L4079">
        <v>0</v>
      </c>
      <c r="M4079">
        <v>0</v>
      </c>
      <c r="N4079">
        <v>0</v>
      </c>
      <c r="O4079">
        <v>0</v>
      </c>
      <c r="P4079">
        <v>0</v>
      </c>
      <c r="Q4079">
        <v>0</v>
      </c>
    </row>
    <row r="4080" spans="1:17" x14ac:dyDescent="0.2">
      <c r="A4080" t="s">
        <v>21818</v>
      </c>
      <c r="B4080" t="s">
        <v>86</v>
      </c>
      <c r="C4080" t="s">
        <v>238</v>
      </c>
      <c r="D4080" t="s">
        <v>17736</v>
      </c>
      <c r="E4080" t="s">
        <v>83</v>
      </c>
      <c r="F4080" t="s">
        <v>4943</v>
      </c>
      <c r="G4080">
        <v>0</v>
      </c>
      <c r="H4080">
        <v>0</v>
      </c>
      <c r="I4080">
        <v>0</v>
      </c>
      <c r="J4080">
        <v>0</v>
      </c>
      <c r="K4080">
        <v>0</v>
      </c>
      <c r="L4080">
        <v>0</v>
      </c>
      <c r="M4080">
        <v>5</v>
      </c>
      <c r="N4080">
        <v>0</v>
      </c>
      <c r="O4080">
        <v>0</v>
      </c>
      <c r="P4080">
        <v>0</v>
      </c>
      <c r="Q4080">
        <v>0</v>
      </c>
    </row>
    <row r="4081" spans="1:17" x14ac:dyDescent="0.2">
      <c r="A4081" t="s">
        <v>21819</v>
      </c>
      <c r="B4081" t="s">
        <v>86</v>
      </c>
      <c r="C4081" t="s">
        <v>238</v>
      </c>
      <c r="D4081" t="s">
        <v>17736</v>
      </c>
      <c r="E4081" t="s">
        <v>83</v>
      </c>
      <c r="F4081" t="s">
        <v>4925</v>
      </c>
      <c r="G4081">
        <v>0</v>
      </c>
      <c r="H4081">
        <v>0</v>
      </c>
      <c r="I4081">
        <v>0</v>
      </c>
      <c r="J4081">
        <v>0</v>
      </c>
      <c r="K4081">
        <v>0</v>
      </c>
      <c r="L4081">
        <v>0</v>
      </c>
      <c r="M4081">
        <v>0</v>
      </c>
      <c r="N4081">
        <v>5</v>
      </c>
      <c r="O4081">
        <v>5</v>
      </c>
      <c r="P4081">
        <v>0</v>
      </c>
      <c r="Q4081">
        <v>0</v>
      </c>
    </row>
    <row r="4082" spans="1:17" x14ac:dyDescent="0.2">
      <c r="A4082" t="s">
        <v>21820</v>
      </c>
      <c r="B4082" t="s">
        <v>86</v>
      </c>
      <c r="C4082" t="s">
        <v>238</v>
      </c>
      <c r="D4082" t="s">
        <v>17736</v>
      </c>
      <c r="E4082" t="s">
        <v>83</v>
      </c>
      <c r="F4082" t="s">
        <v>4927</v>
      </c>
      <c r="G4082">
        <v>0</v>
      </c>
      <c r="H4082">
        <v>0</v>
      </c>
      <c r="I4082">
        <v>0</v>
      </c>
      <c r="J4082">
        <v>0</v>
      </c>
      <c r="K4082">
        <v>0</v>
      </c>
      <c r="L4082">
        <v>0</v>
      </c>
      <c r="M4082">
        <v>0</v>
      </c>
      <c r="N4082">
        <v>5</v>
      </c>
      <c r="O4082">
        <v>5</v>
      </c>
      <c r="P4082">
        <v>0</v>
      </c>
      <c r="Q4082">
        <v>0</v>
      </c>
    </row>
    <row r="4083" spans="1:17" x14ac:dyDescent="0.2">
      <c r="A4083" t="s">
        <v>21821</v>
      </c>
      <c r="B4083" t="s">
        <v>86</v>
      </c>
      <c r="C4083" t="s">
        <v>238</v>
      </c>
      <c r="D4083" t="s">
        <v>17736</v>
      </c>
      <c r="E4083" t="s">
        <v>83</v>
      </c>
      <c r="F4083" t="s">
        <v>17734</v>
      </c>
      <c r="G4083">
        <v>5</v>
      </c>
      <c r="H4083">
        <v>0</v>
      </c>
      <c r="I4083">
        <v>0</v>
      </c>
      <c r="J4083">
        <v>0</v>
      </c>
      <c r="K4083">
        <v>0</v>
      </c>
      <c r="L4083">
        <v>0</v>
      </c>
      <c r="M4083">
        <v>0</v>
      </c>
      <c r="N4083">
        <v>0</v>
      </c>
      <c r="O4083">
        <v>0</v>
      </c>
      <c r="P4083">
        <v>0</v>
      </c>
      <c r="Q4083">
        <v>0</v>
      </c>
    </row>
    <row r="4084" spans="1:17" x14ac:dyDescent="0.2">
      <c r="A4084" t="s">
        <v>21822</v>
      </c>
      <c r="B4084" t="s">
        <v>86</v>
      </c>
      <c r="C4084" t="s">
        <v>238</v>
      </c>
      <c r="D4084" t="s">
        <v>17736</v>
      </c>
      <c r="E4084" t="s">
        <v>81</v>
      </c>
      <c r="F4084" t="s">
        <v>4929</v>
      </c>
      <c r="G4084">
        <v>0</v>
      </c>
      <c r="H4084">
        <v>8</v>
      </c>
      <c r="I4084">
        <v>1</v>
      </c>
      <c r="J4084">
        <v>5</v>
      </c>
      <c r="K4084">
        <v>1</v>
      </c>
      <c r="L4084">
        <v>1</v>
      </c>
      <c r="M4084">
        <v>0</v>
      </c>
      <c r="N4084">
        <v>0</v>
      </c>
      <c r="O4084">
        <v>0</v>
      </c>
      <c r="P4084">
        <v>0</v>
      </c>
      <c r="Q4084">
        <v>0</v>
      </c>
    </row>
    <row r="4085" spans="1:17" x14ac:dyDescent="0.2">
      <c r="A4085" t="s">
        <v>21823</v>
      </c>
      <c r="B4085" t="s">
        <v>86</v>
      </c>
      <c r="C4085" t="s">
        <v>238</v>
      </c>
      <c r="D4085" t="s">
        <v>17736</v>
      </c>
      <c r="E4085" t="s">
        <v>81</v>
      </c>
      <c r="F4085" t="s">
        <v>4931</v>
      </c>
      <c r="G4085">
        <v>0</v>
      </c>
      <c r="H4085">
        <v>8</v>
      </c>
      <c r="I4085">
        <v>1</v>
      </c>
      <c r="J4085">
        <v>5</v>
      </c>
      <c r="K4085">
        <v>1</v>
      </c>
      <c r="L4085">
        <v>1</v>
      </c>
      <c r="M4085">
        <v>0</v>
      </c>
      <c r="N4085">
        <v>0</v>
      </c>
      <c r="O4085">
        <v>0</v>
      </c>
      <c r="P4085">
        <v>0</v>
      </c>
      <c r="Q4085">
        <v>0</v>
      </c>
    </row>
    <row r="4086" spans="1:17" x14ac:dyDescent="0.2">
      <c r="A4086" t="s">
        <v>21824</v>
      </c>
      <c r="B4086" t="s">
        <v>86</v>
      </c>
      <c r="C4086" t="s">
        <v>238</v>
      </c>
      <c r="D4086" t="s">
        <v>17736</v>
      </c>
      <c r="E4086" t="s">
        <v>81</v>
      </c>
      <c r="F4086" t="s">
        <v>4933</v>
      </c>
      <c r="G4086">
        <v>0</v>
      </c>
      <c r="H4086">
        <v>0</v>
      </c>
      <c r="I4086">
        <v>0</v>
      </c>
      <c r="J4086">
        <v>0</v>
      </c>
      <c r="K4086">
        <v>0</v>
      </c>
      <c r="L4086">
        <v>0</v>
      </c>
      <c r="M4086">
        <v>8</v>
      </c>
      <c r="N4086">
        <v>0</v>
      </c>
      <c r="O4086">
        <v>0</v>
      </c>
      <c r="P4086">
        <v>0</v>
      </c>
      <c r="Q4086">
        <v>0</v>
      </c>
    </row>
    <row r="4087" spans="1:17" x14ac:dyDescent="0.2">
      <c r="A4087" t="s">
        <v>21825</v>
      </c>
      <c r="B4087" t="s">
        <v>86</v>
      </c>
      <c r="C4087" t="s">
        <v>238</v>
      </c>
      <c r="D4087" t="s">
        <v>17736</v>
      </c>
      <c r="E4087" t="s">
        <v>81</v>
      </c>
      <c r="F4087" t="s">
        <v>4935</v>
      </c>
      <c r="G4087">
        <v>0</v>
      </c>
      <c r="H4087">
        <v>8</v>
      </c>
      <c r="I4087">
        <v>1</v>
      </c>
      <c r="J4087">
        <v>5</v>
      </c>
      <c r="K4087">
        <v>1</v>
      </c>
      <c r="L4087">
        <v>1</v>
      </c>
      <c r="M4087">
        <v>0</v>
      </c>
      <c r="N4087">
        <v>0</v>
      </c>
      <c r="O4087">
        <v>0</v>
      </c>
      <c r="P4087">
        <v>0</v>
      </c>
      <c r="Q4087">
        <v>0</v>
      </c>
    </row>
    <row r="4088" spans="1:17" x14ac:dyDescent="0.2">
      <c r="A4088" t="s">
        <v>21826</v>
      </c>
      <c r="B4088" t="s">
        <v>86</v>
      </c>
      <c r="C4088" t="s">
        <v>238</v>
      </c>
      <c r="D4088" t="s">
        <v>17736</v>
      </c>
      <c r="E4088" t="s">
        <v>81</v>
      </c>
      <c r="F4088" t="s">
        <v>4937</v>
      </c>
      <c r="G4088">
        <v>0</v>
      </c>
      <c r="H4088">
        <v>8</v>
      </c>
      <c r="I4088">
        <v>1</v>
      </c>
      <c r="J4088">
        <v>5</v>
      </c>
      <c r="K4088">
        <v>1</v>
      </c>
      <c r="L4088">
        <v>1</v>
      </c>
      <c r="M4088">
        <v>0</v>
      </c>
      <c r="N4088">
        <v>0</v>
      </c>
      <c r="O4088">
        <v>0</v>
      </c>
      <c r="P4088">
        <v>0</v>
      </c>
      <c r="Q4088">
        <v>0</v>
      </c>
    </row>
    <row r="4089" spans="1:17" x14ac:dyDescent="0.2">
      <c r="A4089" t="s">
        <v>21827</v>
      </c>
      <c r="B4089" t="s">
        <v>89</v>
      </c>
      <c r="C4089" t="s">
        <v>127</v>
      </c>
      <c r="D4089" t="s">
        <v>17736</v>
      </c>
      <c r="E4089" t="s">
        <v>81</v>
      </c>
      <c r="F4089" t="s">
        <v>4929</v>
      </c>
      <c r="G4089">
        <v>0</v>
      </c>
      <c r="H4089">
        <v>31</v>
      </c>
      <c r="I4089">
        <v>4</v>
      </c>
      <c r="J4089">
        <v>25</v>
      </c>
      <c r="K4089">
        <v>1</v>
      </c>
      <c r="L4089">
        <v>1</v>
      </c>
      <c r="M4089">
        <v>0</v>
      </c>
      <c r="N4089">
        <v>0</v>
      </c>
      <c r="O4089">
        <v>0</v>
      </c>
      <c r="P4089">
        <v>0</v>
      </c>
      <c r="Q4089">
        <v>0</v>
      </c>
    </row>
    <row r="4090" spans="1:17" x14ac:dyDescent="0.2">
      <c r="A4090" t="s">
        <v>21828</v>
      </c>
      <c r="B4090" t="s">
        <v>89</v>
      </c>
      <c r="C4090" t="s">
        <v>127</v>
      </c>
      <c r="D4090" t="s">
        <v>17736</v>
      </c>
      <c r="E4090" t="s">
        <v>81</v>
      </c>
      <c r="F4090" t="s">
        <v>4931</v>
      </c>
      <c r="G4090">
        <v>0</v>
      </c>
      <c r="H4090">
        <v>31</v>
      </c>
      <c r="I4090">
        <v>4</v>
      </c>
      <c r="J4090">
        <v>25</v>
      </c>
      <c r="K4090">
        <v>1</v>
      </c>
      <c r="L4090">
        <v>1</v>
      </c>
      <c r="M4090">
        <v>0</v>
      </c>
      <c r="N4090">
        <v>0</v>
      </c>
      <c r="O4090">
        <v>0</v>
      </c>
      <c r="P4090">
        <v>0</v>
      </c>
      <c r="Q4090">
        <v>0</v>
      </c>
    </row>
    <row r="4091" spans="1:17" x14ac:dyDescent="0.2">
      <c r="A4091" t="s">
        <v>21829</v>
      </c>
      <c r="B4091" t="s">
        <v>89</v>
      </c>
      <c r="C4091" t="s">
        <v>127</v>
      </c>
      <c r="D4091" t="s">
        <v>17736</v>
      </c>
      <c r="E4091" t="s">
        <v>81</v>
      </c>
      <c r="F4091" t="s">
        <v>4933</v>
      </c>
      <c r="G4091">
        <v>0</v>
      </c>
      <c r="H4091">
        <v>0</v>
      </c>
      <c r="I4091">
        <v>0</v>
      </c>
      <c r="J4091">
        <v>0</v>
      </c>
      <c r="K4091">
        <v>0</v>
      </c>
      <c r="L4091">
        <v>0</v>
      </c>
      <c r="M4091">
        <v>31</v>
      </c>
      <c r="N4091">
        <v>0</v>
      </c>
      <c r="O4091">
        <v>0</v>
      </c>
      <c r="P4091">
        <v>0</v>
      </c>
      <c r="Q4091">
        <v>0</v>
      </c>
    </row>
    <row r="4092" spans="1:17" x14ac:dyDescent="0.2">
      <c r="A4092" t="s">
        <v>21830</v>
      </c>
      <c r="B4092" t="s">
        <v>89</v>
      </c>
      <c r="C4092" t="s">
        <v>127</v>
      </c>
      <c r="D4092" t="s">
        <v>17736</v>
      </c>
      <c r="E4092" t="s">
        <v>81</v>
      </c>
      <c r="F4092" t="s">
        <v>4935</v>
      </c>
      <c r="G4092">
        <v>0</v>
      </c>
      <c r="H4092">
        <v>31</v>
      </c>
      <c r="I4092">
        <v>4</v>
      </c>
      <c r="J4092">
        <v>25</v>
      </c>
      <c r="K4092">
        <v>1</v>
      </c>
      <c r="L4092">
        <v>1</v>
      </c>
      <c r="M4092">
        <v>0</v>
      </c>
      <c r="N4092">
        <v>0</v>
      </c>
      <c r="O4092">
        <v>0</v>
      </c>
      <c r="P4092">
        <v>0</v>
      </c>
      <c r="Q4092">
        <v>0</v>
      </c>
    </row>
    <row r="4093" spans="1:17" x14ac:dyDescent="0.2">
      <c r="A4093" t="s">
        <v>21831</v>
      </c>
      <c r="B4093" t="s">
        <v>89</v>
      </c>
      <c r="C4093" t="s">
        <v>127</v>
      </c>
      <c r="D4093" t="s">
        <v>17736</v>
      </c>
      <c r="E4093" t="s">
        <v>81</v>
      </c>
      <c r="F4093" t="s">
        <v>4937</v>
      </c>
      <c r="G4093">
        <v>0</v>
      </c>
      <c r="H4093">
        <v>31</v>
      </c>
      <c r="I4093">
        <v>4</v>
      </c>
      <c r="J4093">
        <v>25</v>
      </c>
      <c r="K4093">
        <v>1</v>
      </c>
      <c r="L4093">
        <v>1</v>
      </c>
      <c r="M4093">
        <v>0</v>
      </c>
      <c r="N4093">
        <v>0</v>
      </c>
      <c r="O4093">
        <v>0</v>
      </c>
      <c r="P4093">
        <v>0</v>
      </c>
      <c r="Q4093">
        <v>0</v>
      </c>
    </row>
    <row r="4094" spans="1:17" x14ac:dyDescent="0.2">
      <c r="A4094" t="s">
        <v>21832</v>
      </c>
      <c r="B4094" t="s">
        <v>89</v>
      </c>
      <c r="C4094" t="s">
        <v>127</v>
      </c>
      <c r="D4094" t="s">
        <v>17736</v>
      </c>
      <c r="E4094" t="s">
        <v>81</v>
      </c>
      <c r="F4094" t="s">
        <v>4939</v>
      </c>
      <c r="G4094">
        <v>0</v>
      </c>
      <c r="H4094">
        <v>0</v>
      </c>
      <c r="I4094">
        <v>0</v>
      </c>
      <c r="J4094">
        <v>0</v>
      </c>
      <c r="K4094">
        <v>0</v>
      </c>
      <c r="L4094">
        <v>0</v>
      </c>
      <c r="M4094">
        <v>31</v>
      </c>
      <c r="N4094">
        <v>0</v>
      </c>
      <c r="O4094">
        <v>0</v>
      </c>
      <c r="P4094">
        <v>0</v>
      </c>
      <c r="Q4094">
        <v>0</v>
      </c>
    </row>
    <row r="4095" spans="1:17" x14ac:dyDescent="0.2">
      <c r="A4095" t="s">
        <v>21833</v>
      </c>
      <c r="B4095" t="s">
        <v>89</v>
      </c>
      <c r="C4095" t="s">
        <v>127</v>
      </c>
      <c r="D4095" t="s">
        <v>17736</v>
      </c>
      <c r="E4095" t="s">
        <v>81</v>
      </c>
      <c r="F4095" t="s">
        <v>4941</v>
      </c>
      <c r="G4095">
        <v>0</v>
      </c>
      <c r="H4095">
        <v>31</v>
      </c>
      <c r="I4095">
        <v>4</v>
      </c>
      <c r="J4095">
        <v>25</v>
      </c>
      <c r="K4095">
        <v>1</v>
      </c>
      <c r="L4095">
        <v>1</v>
      </c>
      <c r="M4095">
        <v>0</v>
      </c>
      <c r="N4095">
        <v>0</v>
      </c>
      <c r="O4095">
        <v>0</v>
      </c>
      <c r="P4095">
        <v>0</v>
      </c>
      <c r="Q4095">
        <v>0</v>
      </c>
    </row>
    <row r="4096" spans="1:17" x14ac:dyDescent="0.2">
      <c r="A4096" t="s">
        <v>21834</v>
      </c>
      <c r="B4096" t="s">
        <v>89</v>
      </c>
      <c r="C4096" t="s">
        <v>127</v>
      </c>
      <c r="D4096" t="s">
        <v>17736</v>
      </c>
      <c r="E4096" t="s">
        <v>81</v>
      </c>
      <c r="F4096" t="s">
        <v>4943</v>
      </c>
      <c r="G4096">
        <v>0</v>
      </c>
      <c r="H4096">
        <v>0</v>
      </c>
      <c r="I4096">
        <v>0</v>
      </c>
      <c r="J4096">
        <v>0</v>
      </c>
      <c r="K4096">
        <v>0</v>
      </c>
      <c r="L4096">
        <v>0</v>
      </c>
      <c r="M4096">
        <v>31</v>
      </c>
      <c r="N4096">
        <v>0</v>
      </c>
      <c r="O4096">
        <v>0</v>
      </c>
      <c r="P4096">
        <v>0</v>
      </c>
      <c r="Q4096">
        <v>0</v>
      </c>
    </row>
    <row r="4097" spans="1:17" x14ac:dyDescent="0.2">
      <c r="A4097" t="s">
        <v>21835</v>
      </c>
      <c r="B4097" t="s">
        <v>89</v>
      </c>
      <c r="C4097" t="s">
        <v>127</v>
      </c>
      <c r="D4097" t="s">
        <v>17736</v>
      </c>
      <c r="E4097" t="s">
        <v>81</v>
      </c>
      <c r="F4097" t="s">
        <v>4925</v>
      </c>
      <c r="G4097">
        <v>0</v>
      </c>
      <c r="H4097">
        <v>0</v>
      </c>
      <c r="I4097">
        <v>0</v>
      </c>
      <c r="J4097">
        <v>0</v>
      </c>
      <c r="K4097">
        <v>0</v>
      </c>
      <c r="L4097">
        <v>0</v>
      </c>
      <c r="M4097">
        <v>0</v>
      </c>
      <c r="N4097">
        <v>20</v>
      </c>
      <c r="O4097">
        <v>19</v>
      </c>
      <c r="P4097">
        <v>0</v>
      </c>
      <c r="Q4097">
        <v>1</v>
      </c>
    </row>
    <row r="4098" spans="1:17" x14ac:dyDescent="0.2">
      <c r="A4098" t="s">
        <v>21836</v>
      </c>
      <c r="B4098" t="s">
        <v>89</v>
      </c>
      <c r="C4098" t="s">
        <v>127</v>
      </c>
      <c r="D4098" t="s">
        <v>17736</v>
      </c>
      <c r="E4098" t="s">
        <v>81</v>
      </c>
      <c r="F4098" t="s">
        <v>4927</v>
      </c>
      <c r="G4098">
        <v>0</v>
      </c>
      <c r="H4098">
        <v>0</v>
      </c>
      <c r="I4098">
        <v>0</v>
      </c>
      <c r="J4098">
        <v>0</v>
      </c>
      <c r="K4098">
        <v>0</v>
      </c>
      <c r="L4098">
        <v>0</v>
      </c>
      <c r="M4098">
        <v>0</v>
      </c>
      <c r="N4098">
        <v>11</v>
      </c>
      <c r="O4098">
        <v>11</v>
      </c>
      <c r="P4098">
        <v>0</v>
      </c>
      <c r="Q4098">
        <v>0</v>
      </c>
    </row>
    <row r="4099" spans="1:17" x14ac:dyDescent="0.2">
      <c r="A4099" t="s">
        <v>21837</v>
      </c>
      <c r="B4099" t="s">
        <v>89</v>
      </c>
      <c r="C4099" t="s">
        <v>127</v>
      </c>
      <c r="D4099" t="s">
        <v>17736</v>
      </c>
      <c r="E4099" t="s">
        <v>81</v>
      </c>
      <c r="F4099" t="s">
        <v>17734</v>
      </c>
      <c r="G4099">
        <v>31</v>
      </c>
      <c r="H4099">
        <v>0</v>
      </c>
      <c r="I4099">
        <v>0</v>
      </c>
      <c r="J4099">
        <v>0</v>
      </c>
      <c r="K4099">
        <v>0</v>
      </c>
      <c r="L4099">
        <v>0</v>
      </c>
      <c r="M4099">
        <v>0</v>
      </c>
      <c r="N4099">
        <v>0</v>
      </c>
      <c r="O4099">
        <v>0</v>
      </c>
      <c r="P4099">
        <v>0</v>
      </c>
      <c r="Q4099">
        <v>0</v>
      </c>
    </row>
    <row r="4100" spans="1:17" x14ac:dyDescent="0.2">
      <c r="A4100" t="s">
        <v>21838</v>
      </c>
      <c r="B4100" t="s">
        <v>89</v>
      </c>
      <c r="C4100" t="s">
        <v>127</v>
      </c>
      <c r="D4100" t="s">
        <v>17754</v>
      </c>
      <c r="E4100" t="s">
        <v>83</v>
      </c>
      <c r="F4100" t="s">
        <v>17734</v>
      </c>
      <c r="G4100">
        <v>4</v>
      </c>
      <c r="H4100">
        <v>0</v>
      </c>
      <c r="I4100">
        <v>0</v>
      </c>
      <c r="J4100">
        <v>0</v>
      </c>
      <c r="K4100">
        <v>0</v>
      </c>
      <c r="L4100">
        <v>0</v>
      </c>
      <c r="M4100">
        <v>0</v>
      </c>
      <c r="N4100">
        <v>0</v>
      </c>
      <c r="O4100">
        <v>0</v>
      </c>
      <c r="P4100">
        <v>0</v>
      </c>
      <c r="Q4100">
        <v>0</v>
      </c>
    </row>
    <row r="4101" spans="1:17" x14ac:dyDescent="0.2">
      <c r="A4101" t="s">
        <v>21839</v>
      </c>
      <c r="B4101" t="s">
        <v>89</v>
      </c>
      <c r="C4101" t="s">
        <v>127</v>
      </c>
      <c r="D4101" t="s">
        <v>17754</v>
      </c>
      <c r="E4101" t="s">
        <v>81</v>
      </c>
      <c r="F4101" t="s">
        <v>17734</v>
      </c>
      <c r="G4101">
        <v>9</v>
      </c>
      <c r="H4101">
        <v>0</v>
      </c>
      <c r="I4101">
        <v>0</v>
      </c>
      <c r="J4101">
        <v>0</v>
      </c>
      <c r="K4101">
        <v>0</v>
      </c>
      <c r="L4101">
        <v>0</v>
      </c>
      <c r="M4101">
        <v>0</v>
      </c>
      <c r="N4101">
        <v>0</v>
      </c>
      <c r="O4101">
        <v>0</v>
      </c>
      <c r="P4101">
        <v>0</v>
      </c>
      <c r="Q4101">
        <v>0</v>
      </c>
    </row>
    <row r="4102" spans="1:17" x14ac:dyDescent="0.2">
      <c r="A4102" t="s">
        <v>21840</v>
      </c>
      <c r="B4102" t="s">
        <v>89</v>
      </c>
      <c r="C4102" t="s">
        <v>128</v>
      </c>
      <c r="D4102" t="s">
        <v>17736</v>
      </c>
      <c r="E4102" t="s">
        <v>83</v>
      </c>
      <c r="F4102" t="s">
        <v>4929</v>
      </c>
      <c r="G4102">
        <v>0</v>
      </c>
      <c r="H4102">
        <v>11</v>
      </c>
      <c r="I4102">
        <v>1</v>
      </c>
      <c r="J4102">
        <v>9</v>
      </c>
      <c r="K4102">
        <v>1</v>
      </c>
      <c r="L4102">
        <v>0</v>
      </c>
      <c r="M4102">
        <v>0</v>
      </c>
      <c r="N4102">
        <v>0</v>
      </c>
      <c r="O4102">
        <v>0</v>
      </c>
      <c r="P4102">
        <v>0</v>
      </c>
      <c r="Q4102">
        <v>0</v>
      </c>
    </row>
    <row r="4103" spans="1:17" x14ac:dyDescent="0.2">
      <c r="A4103" t="s">
        <v>21841</v>
      </c>
      <c r="B4103" t="s">
        <v>89</v>
      </c>
      <c r="C4103" t="s">
        <v>128</v>
      </c>
      <c r="D4103" t="s">
        <v>17736</v>
      </c>
      <c r="E4103" t="s">
        <v>83</v>
      </c>
      <c r="F4103" t="s">
        <v>4931</v>
      </c>
      <c r="G4103">
        <v>0</v>
      </c>
      <c r="H4103">
        <v>11</v>
      </c>
      <c r="I4103">
        <v>1</v>
      </c>
      <c r="J4103">
        <v>9</v>
      </c>
      <c r="K4103">
        <v>1</v>
      </c>
      <c r="L4103">
        <v>0</v>
      </c>
      <c r="M4103">
        <v>0</v>
      </c>
      <c r="N4103">
        <v>0</v>
      </c>
      <c r="O4103">
        <v>0</v>
      </c>
      <c r="P4103">
        <v>0</v>
      </c>
      <c r="Q4103">
        <v>0</v>
      </c>
    </row>
    <row r="4104" spans="1:17" x14ac:dyDescent="0.2">
      <c r="A4104" t="s">
        <v>21842</v>
      </c>
      <c r="B4104" t="s">
        <v>89</v>
      </c>
      <c r="C4104" t="s">
        <v>128</v>
      </c>
      <c r="D4104" t="s">
        <v>17736</v>
      </c>
      <c r="E4104" t="s">
        <v>83</v>
      </c>
      <c r="F4104" t="s">
        <v>4933</v>
      </c>
      <c r="G4104">
        <v>0</v>
      </c>
      <c r="H4104">
        <v>0</v>
      </c>
      <c r="I4104">
        <v>0</v>
      </c>
      <c r="J4104">
        <v>0</v>
      </c>
      <c r="K4104">
        <v>0</v>
      </c>
      <c r="L4104">
        <v>0</v>
      </c>
      <c r="M4104">
        <v>11</v>
      </c>
      <c r="N4104">
        <v>0</v>
      </c>
      <c r="O4104">
        <v>0</v>
      </c>
      <c r="P4104">
        <v>0</v>
      </c>
      <c r="Q4104">
        <v>0</v>
      </c>
    </row>
    <row r="4105" spans="1:17" x14ac:dyDescent="0.2">
      <c r="A4105" t="s">
        <v>21843</v>
      </c>
      <c r="B4105" t="s">
        <v>89</v>
      </c>
      <c r="C4105" t="s">
        <v>128</v>
      </c>
      <c r="D4105" t="s">
        <v>17736</v>
      </c>
      <c r="E4105" t="s">
        <v>83</v>
      </c>
      <c r="F4105" t="s">
        <v>4935</v>
      </c>
      <c r="G4105">
        <v>0</v>
      </c>
      <c r="H4105">
        <v>11</v>
      </c>
      <c r="I4105">
        <v>1</v>
      </c>
      <c r="J4105">
        <v>9</v>
      </c>
      <c r="K4105">
        <v>1</v>
      </c>
      <c r="L4105">
        <v>0</v>
      </c>
      <c r="M4105">
        <v>0</v>
      </c>
      <c r="N4105">
        <v>0</v>
      </c>
      <c r="O4105">
        <v>0</v>
      </c>
      <c r="P4105">
        <v>0</v>
      </c>
      <c r="Q4105">
        <v>0</v>
      </c>
    </row>
    <row r="4106" spans="1:17" x14ac:dyDescent="0.2">
      <c r="A4106" t="s">
        <v>21844</v>
      </c>
      <c r="B4106" t="s">
        <v>89</v>
      </c>
      <c r="C4106" t="s">
        <v>128</v>
      </c>
      <c r="D4106" t="s">
        <v>17736</v>
      </c>
      <c r="E4106" t="s">
        <v>83</v>
      </c>
      <c r="F4106" t="s">
        <v>4937</v>
      </c>
      <c r="G4106">
        <v>0</v>
      </c>
      <c r="H4106">
        <v>11</v>
      </c>
      <c r="I4106">
        <v>1</v>
      </c>
      <c r="J4106">
        <v>9</v>
      </c>
      <c r="K4106">
        <v>1</v>
      </c>
      <c r="L4106">
        <v>0</v>
      </c>
      <c r="M4106">
        <v>0</v>
      </c>
      <c r="N4106">
        <v>0</v>
      </c>
      <c r="O4106">
        <v>0</v>
      </c>
      <c r="P4106">
        <v>0</v>
      </c>
      <c r="Q4106">
        <v>0</v>
      </c>
    </row>
    <row r="4107" spans="1:17" x14ac:dyDescent="0.2">
      <c r="A4107" t="s">
        <v>21845</v>
      </c>
      <c r="B4107" t="s">
        <v>89</v>
      </c>
      <c r="C4107" t="s">
        <v>128</v>
      </c>
      <c r="D4107" t="s">
        <v>17736</v>
      </c>
      <c r="E4107" t="s">
        <v>83</v>
      </c>
      <c r="F4107" t="s">
        <v>4939</v>
      </c>
      <c r="G4107">
        <v>0</v>
      </c>
      <c r="H4107">
        <v>0</v>
      </c>
      <c r="I4107">
        <v>0</v>
      </c>
      <c r="J4107">
        <v>0</v>
      </c>
      <c r="K4107">
        <v>0</v>
      </c>
      <c r="L4107">
        <v>0</v>
      </c>
      <c r="M4107">
        <v>11</v>
      </c>
      <c r="N4107">
        <v>0</v>
      </c>
      <c r="O4107">
        <v>0</v>
      </c>
      <c r="P4107">
        <v>0</v>
      </c>
      <c r="Q4107">
        <v>0</v>
      </c>
    </row>
    <row r="4108" spans="1:17" x14ac:dyDescent="0.2">
      <c r="A4108" t="s">
        <v>21846</v>
      </c>
      <c r="B4108" t="s">
        <v>89</v>
      </c>
      <c r="C4108" t="s">
        <v>128</v>
      </c>
      <c r="D4108" t="s">
        <v>17736</v>
      </c>
      <c r="E4108" t="s">
        <v>83</v>
      </c>
      <c r="F4108" t="s">
        <v>4941</v>
      </c>
      <c r="G4108">
        <v>0</v>
      </c>
      <c r="H4108">
        <v>11</v>
      </c>
      <c r="I4108">
        <v>1</v>
      </c>
      <c r="J4108">
        <v>9</v>
      </c>
      <c r="K4108">
        <v>1</v>
      </c>
      <c r="L4108">
        <v>0</v>
      </c>
      <c r="M4108">
        <v>0</v>
      </c>
      <c r="N4108">
        <v>0</v>
      </c>
      <c r="O4108">
        <v>0</v>
      </c>
      <c r="P4108">
        <v>0</v>
      </c>
      <c r="Q4108">
        <v>0</v>
      </c>
    </row>
    <row r="4109" spans="1:17" x14ac:dyDescent="0.2">
      <c r="A4109" t="s">
        <v>21847</v>
      </c>
      <c r="B4109" t="s">
        <v>89</v>
      </c>
      <c r="C4109" t="s">
        <v>128</v>
      </c>
      <c r="D4109" t="s">
        <v>17736</v>
      </c>
      <c r="E4109" t="s">
        <v>83</v>
      </c>
      <c r="F4109" t="s">
        <v>4943</v>
      </c>
      <c r="G4109">
        <v>0</v>
      </c>
      <c r="H4109">
        <v>0</v>
      </c>
      <c r="I4109">
        <v>0</v>
      </c>
      <c r="J4109">
        <v>0</v>
      </c>
      <c r="K4109">
        <v>0</v>
      </c>
      <c r="L4109">
        <v>0</v>
      </c>
      <c r="M4109">
        <v>11</v>
      </c>
      <c r="N4109">
        <v>0</v>
      </c>
      <c r="O4109">
        <v>0</v>
      </c>
      <c r="P4109">
        <v>0</v>
      </c>
      <c r="Q4109">
        <v>0</v>
      </c>
    </row>
    <row r="4110" spans="1:17" x14ac:dyDescent="0.2">
      <c r="A4110" t="s">
        <v>21848</v>
      </c>
      <c r="B4110" t="s">
        <v>89</v>
      </c>
      <c r="C4110" t="s">
        <v>128</v>
      </c>
      <c r="D4110" t="s">
        <v>17736</v>
      </c>
      <c r="E4110" t="s">
        <v>83</v>
      </c>
      <c r="F4110" t="s">
        <v>4925</v>
      </c>
      <c r="G4110">
        <v>0</v>
      </c>
      <c r="H4110">
        <v>0</v>
      </c>
      <c r="I4110">
        <v>0</v>
      </c>
      <c r="J4110">
        <v>0</v>
      </c>
      <c r="K4110">
        <v>0</v>
      </c>
      <c r="L4110">
        <v>0</v>
      </c>
      <c r="M4110">
        <v>0</v>
      </c>
      <c r="N4110">
        <v>5</v>
      </c>
      <c r="O4110">
        <v>5</v>
      </c>
      <c r="P4110">
        <v>0</v>
      </c>
      <c r="Q4110">
        <v>0</v>
      </c>
    </row>
    <row r="4111" spans="1:17" x14ac:dyDescent="0.2">
      <c r="A4111" t="s">
        <v>21849</v>
      </c>
      <c r="B4111" t="s">
        <v>89</v>
      </c>
      <c r="C4111" t="s">
        <v>128</v>
      </c>
      <c r="D4111" t="s">
        <v>17736</v>
      </c>
      <c r="E4111" t="s">
        <v>83</v>
      </c>
      <c r="F4111" t="s">
        <v>4927</v>
      </c>
      <c r="G4111">
        <v>0</v>
      </c>
      <c r="H4111">
        <v>0</v>
      </c>
      <c r="I4111">
        <v>0</v>
      </c>
      <c r="J4111">
        <v>0</v>
      </c>
      <c r="K4111">
        <v>0</v>
      </c>
      <c r="L4111">
        <v>0</v>
      </c>
      <c r="M4111">
        <v>0</v>
      </c>
      <c r="N4111">
        <v>3</v>
      </c>
      <c r="O4111">
        <v>3</v>
      </c>
      <c r="P4111">
        <v>0</v>
      </c>
      <c r="Q4111">
        <v>0</v>
      </c>
    </row>
    <row r="4112" spans="1:17" x14ac:dyDescent="0.2">
      <c r="A4112" t="s">
        <v>21850</v>
      </c>
      <c r="B4112" t="s">
        <v>89</v>
      </c>
      <c r="C4112" t="s">
        <v>128</v>
      </c>
      <c r="D4112" t="s">
        <v>17736</v>
      </c>
      <c r="E4112" t="s">
        <v>83</v>
      </c>
      <c r="F4112" t="s">
        <v>17734</v>
      </c>
      <c r="G4112">
        <v>11</v>
      </c>
      <c r="H4112">
        <v>0</v>
      </c>
      <c r="I4112">
        <v>0</v>
      </c>
      <c r="J4112">
        <v>0</v>
      </c>
      <c r="K4112">
        <v>0</v>
      </c>
      <c r="L4112">
        <v>0</v>
      </c>
      <c r="M4112">
        <v>0</v>
      </c>
      <c r="N4112">
        <v>0</v>
      </c>
      <c r="O4112">
        <v>0</v>
      </c>
      <c r="P4112">
        <v>0</v>
      </c>
      <c r="Q4112">
        <v>0</v>
      </c>
    </row>
    <row r="4113" spans="1:17" x14ac:dyDescent="0.2">
      <c r="A4113" t="s">
        <v>21851</v>
      </c>
      <c r="B4113" t="s">
        <v>89</v>
      </c>
      <c r="C4113" t="s">
        <v>128</v>
      </c>
      <c r="D4113" t="s">
        <v>17736</v>
      </c>
      <c r="E4113" t="s">
        <v>81</v>
      </c>
      <c r="F4113" t="s">
        <v>4929</v>
      </c>
      <c r="G4113">
        <v>0</v>
      </c>
      <c r="H4113">
        <v>5</v>
      </c>
      <c r="I4113">
        <v>0</v>
      </c>
      <c r="J4113">
        <v>4</v>
      </c>
      <c r="K4113">
        <v>1</v>
      </c>
      <c r="L4113">
        <v>0</v>
      </c>
      <c r="M4113">
        <v>0</v>
      </c>
      <c r="N4113">
        <v>0</v>
      </c>
      <c r="O4113">
        <v>0</v>
      </c>
      <c r="P4113">
        <v>0</v>
      </c>
      <c r="Q4113">
        <v>0</v>
      </c>
    </row>
    <row r="4114" spans="1:17" x14ac:dyDescent="0.2">
      <c r="A4114" t="s">
        <v>21852</v>
      </c>
      <c r="B4114" t="s">
        <v>89</v>
      </c>
      <c r="C4114" t="s">
        <v>128</v>
      </c>
      <c r="D4114" t="s">
        <v>17736</v>
      </c>
      <c r="E4114" t="s">
        <v>81</v>
      </c>
      <c r="F4114" t="s">
        <v>4931</v>
      </c>
      <c r="G4114">
        <v>0</v>
      </c>
      <c r="H4114">
        <v>5</v>
      </c>
      <c r="I4114">
        <v>0</v>
      </c>
      <c r="J4114">
        <v>4</v>
      </c>
      <c r="K4114">
        <v>1</v>
      </c>
      <c r="L4114">
        <v>0</v>
      </c>
      <c r="M4114">
        <v>0</v>
      </c>
      <c r="N4114">
        <v>0</v>
      </c>
      <c r="O4114">
        <v>0</v>
      </c>
      <c r="P4114">
        <v>0</v>
      </c>
      <c r="Q4114">
        <v>0</v>
      </c>
    </row>
    <row r="4115" spans="1:17" x14ac:dyDescent="0.2">
      <c r="A4115" t="s">
        <v>21853</v>
      </c>
      <c r="B4115" t="s">
        <v>89</v>
      </c>
      <c r="C4115" t="s">
        <v>128</v>
      </c>
      <c r="D4115" t="s">
        <v>17736</v>
      </c>
      <c r="E4115" t="s">
        <v>81</v>
      </c>
      <c r="F4115" t="s">
        <v>4933</v>
      </c>
      <c r="G4115">
        <v>0</v>
      </c>
      <c r="H4115">
        <v>0</v>
      </c>
      <c r="I4115">
        <v>0</v>
      </c>
      <c r="J4115">
        <v>0</v>
      </c>
      <c r="K4115">
        <v>0</v>
      </c>
      <c r="L4115">
        <v>0</v>
      </c>
      <c r="M4115">
        <v>5</v>
      </c>
      <c r="N4115">
        <v>0</v>
      </c>
      <c r="O4115">
        <v>0</v>
      </c>
      <c r="P4115">
        <v>0</v>
      </c>
      <c r="Q4115">
        <v>0</v>
      </c>
    </row>
    <row r="4116" spans="1:17" x14ac:dyDescent="0.2">
      <c r="A4116" t="s">
        <v>21854</v>
      </c>
      <c r="B4116" t="s">
        <v>89</v>
      </c>
      <c r="C4116" t="s">
        <v>128</v>
      </c>
      <c r="D4116" t="s">
        <v>17736</v>
      </c>
      <c r="E4116" t="s">
        <v>81</v>
      </c>
      <c r="F4116" t="s">
        <v>4935</v>
      </c>
      <c r="G4116">
        <v>0</v>
      </c>
      <c r="H4116">
        <v>5</v>
      </c>
      <c r="I4116">
        <v>0</v>
      </c>
      <c r="J4116">
        <v>4</v>
      </c>
      <c r="K4116">
        <v>1</v>
      </c>
      <c r="L4116">
        <v>0</v>
      </c>
      <c r="M4116">
        <v>0</v>
      </c>
      <c r="N4116">
        <v>0</v>
      </c>
      <c r="O4116">
        <v>0</v>
      </c>
      <c r="P4116">
        <v>0</v>
      </c>
      <c r="Q4116">
        <v>0</v>
      </c>
    </row>
    <row r="4117" spans="1:17" x14ac:dyDescent="0.2">
      <c r="A4117" t="s">
        <v>21855</v>
      </c>
      <c r="B4117" t="s">
        <v>89</v>
      </c>
      <c r="C4117" t="s">
        <v>192</v>
      </c>
      <c r="D4117" t="s">
        <v>17736</v>
      </c>
      <c r="E4117" t="s">
        <v>81</v>
      </c>
      <c r="F4117" t="s">
        <v>17734</v>
      </c>
      <c r="G4117">
        <v>12</v>
      </c>
      <c r="H4117">
        <v>0</v>
      </c>
      <c r="I4117">
        <v>0</v>
      </c>
      <c r="J4117">
        <v>0</v>
      </c>
      <c r="K4117">
        <v>0</v>
      </c>
      <c r="L4117">
        <v>0</v>
      </c>
      <c r="M4117">
        <v>0</v>
      </c>
      <c r="N4117">
        <v>0</v>
      </c>
      <c r="O4117">
        <v>0</v>
      </c>
      <c r="P4117">
        <v>0</v>
      </c>
      <c r="Q4117">
        <v>0</v>
      </c>
    </row>
    <row r="4118" spans="1:17" x14ac:dyDescent="0.2">
      <c r="A4118" t="s">
        <v>21856</v>
      </c>
      <c r="B4118" t="s">
        <v>89</v>
      </c>
      <c r="C4118" t="s">
        <v>192</v>
      </c>
      <c r="D4118" t="s">
        <v>17754</v>
      </c>
      <c r="E4118" t="s">
        <v>81</v>
      </c>
      <c r="F4118" t="s">
        <v>17734</v>
      </c>
      <c r="G4118">
        <v>3</v>
      </c>
      <c r="H4118">
        <v>0</v>
      </c>
      <c r="I4118">
        <v>0</v>
      </c>
      <c r="J4118">
        <v>0</v>
      </c>
      <c r="K4118">
        <v>0</v>
      </c>
      <c r="L4118">
        <v>0</v>
      </c>
      <c r="M4118">
        <v>0</v>
      </c>
      <c r="N4118">
        <v>0</v>
      </c>
      <c r="O4118">
        <v>0</v>
      </c>
      <c r="P4118">
        <v>0</v>
      </c>
      <c r="Q4118">
        <v>0</v>
      </c>
    </row>
    <row r="4119" spans="1:17" x14ac:dyDescent="0.2">
      <c r="A4119" t="s">
        <v>21857</v>
      </c>
      <c r="B4119" t="s">
        <v>89</v>
      </c>
      <c r="C4119" t="s">
        <v>193</v>
      </c>
      <c r="D4119" t="s">
        <v>17768</v>
      </c>
      <c r="E4119" t="s">
        <v>83</v>
      </c>
      <c r="F4119" t="s">
        <v>17734</v>
      </c>
      <c r="G4119">
        <v>1</v>
      </c>
      <c r="H4119">
        <v>0</v>
      </c>
      <c r="I4119">
        <v>0</v>
      </c>
      <c r="J4119">
        <v>0</v>
      </c>
      <c r="K4119">
        <v>0</v>
      </c>
      <c r="L4119">
        <v>0</v>
      </c>
      <c r="M4119">
        <v>0</v>
      </c>
      <c r="N4119">
        <v>0</v>
      </c>
      <c r="O4119">
        <v>0</v>
      </c>
      <c r="P4119">
        <v>0</v>
      </c>
      <c r="Q4119">
        <v>0</v>
      </c>
    </row>
    <row r="4120" spans="1:17" x14ac:dyDescent="0.2">
      <c r="A4120" t="s">
        <v>21858</v>
      </c>
      <c r="B4120" t="s">
        <v>89</v>
      </c>
      <c r="C4120" t="s">
        <v>193</v>
      </c>
      <c r="D4120" t="s">
        <v>17736</v>
      </c>
      <c r="E4120" t="s">
        <v>83</v>
      </c>
      <c r="F4120" t="s">
        <v>4929</v>
      </c>
      <c r="G4120">
        <v>0</v>
      </c>
      <c r="H4120">
        <v>15</v>
      </c>
      <c r="I4120">
        <v>3</v>
      </c>
      <c r="J4120">
        <v>12</v>
      </c>
      <c r="K4120">
        <v>0</v>
      </c>
      <c r="L4120">
        <v>0</v>
      </c>
      <c r="M4120">
        <v>0</v>
      </c>
      <c r="N4120">
        <v>0</v>
      </c>
      <c r="O4120">
        <v>0</v>
      </c>
      <c r="P4120">
        <v>0</v>
      </c>
      <c r="Q4120">
        <v>0</v>
      </c>
    </row>
    <row r="4121" spans="1:17" x14ac:dyDescent="0.2">
      <c r="A4121" t="s">
        <v>21859</v>
      </c>
      <c r="B4121" t="s">
        <v>89</v>
      </c>
      <c r="C4121" t="s">
        <v>193</v>
      </c>
      <c r="D4121" t="s">
        <v>17736</v>
      </c>
      <c r="E4121" t="s">
        <v>83</v>
      </c>
      <c r="F4121" t="s">
        <v>4931</v>
      </c>
      <c r="G4121">
        <v>0</v>
      </c>
      <c r="H4121">
        <v>15</v>
      </c>
      <c r="I4121">
        <v>3</v>
      </c>
      <c r="J4121">
        <v>11</v>
      </c>
      <c r="K4121">
        <v>1</v>
      </c>
      <c r="L4121">
        <v>0</v>
      </c>
      <c r="M4121">
        <v>0</v>
      </c>
      <c r="N4121">
        <v>0</v>
      </c>
      <c r="O4121">
        <v>0</v>
      </c>
      <c r="P4121">
        <v>0</v>
      </c>
      <c r="Q4121">
        <v>0</v>
      </c>
    </row>
    <row r="4122" spans="1:17" x14ac:dyDescent="0.2">
      <c r="A4122" t="s">
        <v>21860</v>
      </c>
      <c r="B4122" t="s">
        <v>89</v>
      </c>
      <c r="C4122" t="s">
        <v>193</v>
      </c>
      <c r="D4122" t="s">
        <v>17736</v>
      </c>
      <c r="E4122" t="s">
        <v>83</v>
      </c>
      <c r="F4122" t="s">
        <v>4933</v>
      </c>
      <c r="G4122">
        <v>0</v>
      </c>
      <c r="H4122">
        <v>0</v>
      </c>
      <c r="I4122">
        <v>0</v>
      </c>
      <c r="J4122">
        <v>0</v>
      </c>
      <c r="K4122">
        <v>0</v>
      </c>
      <c r="L4122">
        <v>0</v>
      </c>
      <c r="M4122">
        <v>15</v>
      </c>
      <c r="N4122">
        <v>0</v>
      </c>
      <c r="O4122">
        <v>0</v>
      </c>
      <c r="P4122">
        <v>0</v>
      </c>
      <c r="Q4122">
        <v>0</v>
      </c>
    </row>
    <row r="4123" spans="1:17" x14ac:dyDescent="0.2">
      <c r="A4123" t="s">
        <v>21861</v>
      </c>
      <c r="B4123" t="s">
        <v>89</v>
      </c>
      <c r="C4123" t="s">
        <v>193</v>
      </c>
      <c r="D4123" t="s">
        <v>17736</v>
      </c>
      <c r="E4123" t="s">
        <v>83</v>
      </c>
      <c r="F4123" t="s">
        <v>4935</v>
      </c>
      <c r="G4123">
        <v>0</v>
      </c>
      <c r="H4123">
        <v>15</v>
      </c>
      <c r="I4123">
        <v>3</v>
      </c>
      <c r="J4123">
        <v>11</v>
      </c>
      <c r="K4123">
        <v>1</v>
      </c>
      <c r="L4123">
        <v>0</v>
      </c>
      <c r="M4123">
        <v>0</v>
      </c>
      <c r="N4123">
        <v>0</v>
      </c>
      <c r="O4123">
        <v>0</v>
      </c>
      <c r="P4123">
        <v>0</v>
      </c>
      <c r="Q4123">
        <v>0</v>
      </c>
    </row>
    <row r="4124" spans="1:17" x14ac:dyDescent="0.2">
      <c r="A4124" t="s">
        <v>21862</v>
      </c>
      <c r="B4124" t="s">
        <v>89</v>
      </c>
      <c r="C4124" t="s">
        <v>193</v>
      </c>
      <c r="D4124" t="s">
        <v>17736</v>
      </c>
      <c r="E4124" t="s">
        <v>83</v>
      </c>
      <c r="F4124" t="s">
        <v>4937</v>
      </c>
      <c r="G4124">
        <v>0</v>
      </c>
      <c r="H4124">
        <v>15</v>
      </c>
      <c r="I4124">
        <v>3</v>
      </c>
      <c r="J4124">
        <v>11</v>
      </c>
      <c r="K4124">
        <v>1</v>
      </c>
      <c r="L4124">
        <v>0</v>
      </c>
      <c r="M4124">
        <v>0</v>
      </c>
      <c r="N4124">
        <v>0</v>
      </c>
      <c r="O4124">
        <v>0</v>
      </c>
      <c r="P4124">
        <v>0</v>
      </c>
      <c r="Q4124">
        <v>0</v>
      </c>
    </row>
    <row r="4125" spans="1:17" x14ac:dyDescent="0.2">
      <c r="A4125" t="s">
        <v>21863</v>
      </c>
      <c r="B4125" t="s">
        <v>89</v>
      </c>
      <c r="C4125" t="s">
        <v>193</v>
      </c>
      <c r="D4125" t="s">
        <v>17736</v>
      </c>
      <c r="E4125" t="s">
        <v>83</v>
      </c>
      <c r="F4125" t="s">
        <v>4939</v>
      </c>
      <c r="G4125">
        <v>0</v>
      </c>
      <c r="H4125">
        <v>0</v>
      </c>
      <c r="I4125">
        <v>0</v>
      </c>
      <c r="J4125">
        <v>0</v>
      </c>
      <c r="K4125">
        <v>0</v>
      </c>
      <c r="L4125">
        <v>0</v>
      </c>
      <c r="M4125">
        <v>15</v>
      </c>
      <c r="N4125">
        <v>0</v>
      </c>
      <c r="O4125">
        <v>0</v>
      </c>
      <c r="P4125">
        <v>0</v>
      </c>
      <c r="Q4125">
        <v>0</v>
      </c>
    </row>
    <row r="4126" spans="1:17" x14ac:dyDescent="0.2">
      <c r="A4126" t="s">
        <v>21864</v>
      </c>
      <c r="B4126" t="s">
        <v>89</v>
      </c>
      <c r="C4126" t="s">
        <v>193</v>
      </c>
      <c r="D4126" t="s">
        <v>17736</v>
      </c>
      <c r="E4126" t="s">
        <v>83</v>
      </c>
      <c r="F4126" t="s">
        <v>4941</v>
      </c>
      <c r="G4126">
        <v>0</v>
      </c>
      <c r="H4126">
        <v>15</v>
      </c>
      <c r="I4126">
        <v>3</v>
      </c>
      <c r="J4126">
        <v>11</v>
      </c>
      <c r="K4126">
        <v>1</v>
      </c>
      <c r="L4126">
        <v>0</v>
      </c>
      <c r="M4126">
        <v>0</v>
      </c>
      <c r="N4126">
        <v>0</v>
      </c>
      <c r="O4126">
        <v>0</v>
      </c>
      <c r="P4126">
        <v>0</v>
      </c>
      <c r="Q4126">
        <v>0</v>
      </c>
    </row>
    <row r="4127" spans="1:17" x14ac:dyDescent="0.2">
      <c r="A4127" t="s">
        <v>21865</v>
      </c>
      <c r="B4127" t="s">
        <v>89</v>
      </c>
      <c r="C4127" t="s">
        <v>193</v>
      </c>
      <c r="D4127" t="s">
        <v>17736</v>
      </c>
      <c r="E4127" t="s">
        <v>83</v>
      </c>
      <c r="F4127" t="s">
        <v>4943</v>
      </c>
      <c r="G4127">
        <v>0</v>
      </c>
      <c r="H4127">
        <v>0</v>
      </c>
      <c r="I4127">
        <v>0</v>
      </c>
      <c r="J4127">
        <v>0</v>
      </c>
      <c r="K4127">
        <v>0</v>
      </c>
      <c r="L4127">
        <v>0</v>
      </c>
      <c r="M4127">
        <v>15</v>
      </c>
      <c r="N4127">
        <v>0</v>
      </c>
      <c r="O4127">
        <v>0</v>
      </c>
      <c r="P4127">
        <v>0</v>
      </c>
      <c r="Q4127">
        <v>0</v>
      </c>
    </row>
    <row r="4128" spans="1:17" x14ac:dyDescent="0.2">
      <c r="A4128" t="s">
        <v>21866</v>
      </c>
      <c r="B4128" t="s">
        <v>89</v>
      </c>
      <c r="C4128" t="s">
        <v>193</v>
      </c>
      <c r="D4128" t="s">
        <v>17736</v>
      </c>
      <c r="E4128" t="s">
        <v>83</v>
      </c>
      <c r="F4128" t="s">
        <v>4925</v>
      </c>
      <c r="G4128">
        <v>0</v>
      </c>
      <c r="H4128">
        <v>0</v>
      </c>
      <c r="I4128">
        <v>0</v>
      </c>
      <c r="J4128">
        <v>0</v>
      </c>
      <c r="K4128">
        <v>0</v>
      </c>
      <c r="L4128">
        <v>0</v>
      </c>
      <c r="M4128">
        <v>0</v>
      </c>
      <c r="N4128">
        <v>11</v>
      </c>
      <c r="O4128">
        <v>11</v>
      </c>
      <c r="P4128">
        <v>0</v>
      </c>
      <c r="Q4128">
        <v>0</v>
      </c>
    </row>
    <row r="4129" spans="1:17" x14ac:dyDescent="0.2">
      <c r="A4129" t="s">
        <v>21867</v>
      </c>
      <c r="B4129" t="s">
        <v>89</v>
      </c>
      <c r="C4129" t="s">
        <v>193</v>
      </c>
      <c r="D4129" t="s">
        <v>17736</v>
      </c>
      <c r="E4129" t="s">
        <v>83</v>
      </c>
      <c r="F4129" t="s">
        <v>4927</v>
      </c>
      <c r="G4129">
        <v>0</v>
      </c>
      <c r="H4129">
        <v>0</v>
      </c>
      <c r="I4129">
        <v>0</v>
      </c>
      <c r="J4129">
        <v>0</v>
      </c>
      <c r="K4129">
        <v>0</v>
      </c>
      <c r="L4129">
        <v>0</v>
      </c>
      <c r="M4129">
        <v>0</v>
      </c>
      <c r="N4129">
        <v>9</v>
      </c>
      <c r="O4129">
        <v>9</v>
      </c>
      <c r="P4129">
        <v>0</v>
      </c>
      <c r="Q4129">
        <v>0</v>
      </c>
    </row>
    <row r="4130" spans="1:17" x14ac:dyDescent="0.2">
      <c r="A4130" t="s">
        <v>21868</v>
      </c>
      <c r="B4130" t="s">
        <v>89</v>
      </c>
      <c r="C4130" t="s">
        <v>193</v>
      </c>
      <c r="D4130" t="s">
        <v>17736</v>
      </c>
      <c r="E4130" t="s">
        <v>83</v>
      </c>
      <c r="F4130" t="s">
        <v>17734</v>
      </c>
      <c r="G4130">
        <v>15</v>
      </c>
      <c r="H4130">
        <v>0</v>
      </c>
      <c r="I4130">
        <v>0</v>
      </c>
      <c r="J4130">
        <v>0</v>
      </c>
      <c r="K4130">
        <v>0</v>
      </c>
      <c r="L4130">
        <v>0</v>
      </c>
      <c r="M4130">
        <v>0</v>
      </c>
      <c r="N4130">
        <v>0</v>
      </c>
      <c r="O4130">
        <v>0</v>
      </c>
      <c r="P4130">
        <v>0</v>
      </c>
      <c r="Q4130">
        <v>0</v>
      </c>
    </row>
    <row r="4131" spans="1:17" x14ac:dyDescent="0.2">
      <c r="A4131" t="s">
        <v>21869</v>
      </c>
      <c r="B4131" t="s">
        <v>89</v>
      </c>
      <c r="C4131" t="s">
        <v>193</v>
      </c>
      <c r="D4131" t="s">
        <v>17736</v>
      </c>
      <c r="E4131" t="s">
        <v>81</v>
      </c>
      <c r="F4131" t="s">
        <v>4929</v>
      </c>
      <c r="G4131">
        <v>0</v>
      </c>
      <c r="H4131">
        <v>11</v>
      </c>
      <c r="I4131">
        <v>1</v>
      </c>
      <c r="J4131">
        <v>8</v>
      </c>
      <c r="K4131">
        <v>0</v>
      </c>
      <c r="L4131">
        <v>2</v>
      </c>
      <c r="M4131">
        <v>0</v>
      </c>
      <c r="N4131">
        <v>0</v>
      </c>
      <c r="O4131">
        <v>0</v>
      </c>
      <c r="P4131">
        <v>0</v>
      </c>
      <c r="Q4131">
        <v>0</v>
      </c>
    </row>
    <row r="4132" spans="1:17" x14ac:dyDescent="0.2">
      <c r="A4132" t="s">
        <v>21870</v>
      </c>
      <c r="B4132" t="s">
        <v>89</v>
      </c>
      <c r="C4132" t="s">
        <v>193</v>
      </c>
      <c r="D4132" t="s">
        <v>17736</v>
      </c>
      <c r="E4132" t="s">
        <v>81</v>
      </c>
      <c r="F4132" t="s">
        <v>4931</v>
      </c>
      <c r="G4132">
        <v>0</v>
      </c>
      <c r="H4132">
        <v>11</v>
      </c>
      <c r="I4132">
        <v>1</v>
      </c>
      <c r="J4132">
        <v>7</v>
      </c>
      <c r="K4132">
        <v>0</v>
      </c>
      <c r="L4132">
        <v>3</v>
      </c>
      <c r="M4132">
        <v>0</v>
      </c>
      <c r="N4132">
        <v>0</v>
      </c>
      <c r="O4132">
        <v>0</v>
      </c>
      <c r="P4132">
        <v>0</v>
      </c>
      <c r="Q4132">
        <v>0</v>
      </c>
    </row>
    <row r="4133" spans="1:17" x14ac:dyDescent="0.2">
      <c r="A4133" t="s">
        <v>21871</v>
      </c>
      <c r="B4133" t="s">
        <v>89</v>
      </c>
      <c r="C4133" t="s">
        <v>193</v>
      </c>
      <c r="D4133" t="s">
        <v>17736</v>
      </c>
      <c r="E4133" t="s">
        <v>81</v>
      </c>
      <c r="F4133" t="s">
        <v>4933</v>
      </c>
      <c r="G4133">
        <v>0</v>
      </c>
      <c r="H4133">
        <v>0</v>
      </c>
      <c r="I4133">
        <v>0</v>
      </c>
      <c r="J4133">
        <v>0</v>
      </c>
      <c r="K4133">
        <v>0</v>
      </c>
      <c r="L4133">
        <v>0</v>
      </c>
      <c r="M4133">
        <v>11</v>
      </c>
      <c r="N4133">
        <v>0</v>
      </c>
      <c r="O4133">
        <v>0</v>
      </c>
      <c r="P4133">
        <v>0</v>
      </c>
      <c r="Q4133">
        <v>0</v>
      </c>
    </row>
    <row r="4134" spans="1:17" x14ac:dyDescent="0.2">
      <c r="A4134" t="s">
        <v>21872</v>
      </c>
      <c r="B4134" t="s">
        <v>89</v>
      </c>
      <c r="C4134" t="s">
        <v>193</v>
      </c>
      <c r="D4134" t="s">
        <v>17736</v>
      </c>
      <c r="E4134" t="s">
        <v>81</v>
      </c>
      <c r="F4134" t="s">
        <v>4935</v>
      </c>
      <c r="G4134">
        <v>0</v>
      </c>
      <c r="H4134">
        <v>11</v>
      </c>
      <c r="I4134">
        <v>1</v>
      </c>
      <c r="J4134">
        <v>7</v>
      </c>
      <c r="K4134">
        <v>0</v>
      </c>
      <c r="L4134">
        <v>3</v>
      </c>
      <c r="M4134">
        <v>0</v>
      </c>
      <c r="N4134">
        <v>0</v>
      </c>
      <c r="O4134">
        <v>0</v>
      </c>
      <c r="P4134">
        <v>0</v>
      </c>
      <c r="Q4134">
        <v>0</v>
      </c>
    </row>
    <row r="4135" spans="1:17" x14ac:dyDescent="0.2">
      <c r="A4135" t="s">
        <v>21873</v>
      </c>
      <c r="B4135" t="s">
        <v>89</v>
      </c>
      <c r="C4135" t="s">
        <v>193</v>
      </c>
      <c r="D4135" t="s">
        <v>17736</v>
      </c>
      <c r="E4135" t="s">
        <v>81</v>
      </c>
      <c r="F4135" t="s">
        <v>4937</v>
      </c>
      <c r="G4135">
        <v>0</v>
      </c>
      <c r="H4135">
        <v>11</v>
      </c>
      <c r="I4135">
        <v>1</v>
      </c>
      <c r="J4135">
        <v>7</v>
      </c>
      <c r="K4135">
        <v>0</v>
      </c>
      <c r="L4135">
        <v>3</v>
      </c>
      <c r="M4135">
        <v>0</v>
      </c>
      <c r="N4135">
        <v>0</v>
      </c>
      <c r="O4135">
        <v>0</v>
      </c>
      <c r="P4135">
        <v>0</v>
      </c>
      <c r="Q4135">
        <v>0</v>
      </c>
    </row>
    <row r="4136" spans="1:17" x14ac:dyDescent="0.2">
      <c r="A4136" t="s">
        <v>21874</v>
      </c>
      <c r="B4136" t="s">
        <v>89</v>
      </c>
      <c r="C4136" t="s">
        <v>193</v>
      </c>
      <c r="D4136" t="s">
        <v>17736</v>
      </c>
      <c r="E4136" t="s">
        <v>81</v>
      </c>
      <c r="F4136" t="s">
        <v>4939</v>
      </c>
      <c r="G4136">
        <v>0</v>
      </c>
      <c r="H4136">
        <v>0</v>
      </c>
      <c r="I4136">
        <v>0</v>
      </c>
      <c r="J4136">
        <v>0</v>
      </c>
      <c r="K4136">
        <v>0</v>
      </c>
      <c r="L4136">
        <v>0</v>
      </c>
      <c r="M4136">
        <v>11</v>
      </c>
      <c r="N4136">
        <v>0</v>
      </c>
      <c r="O4136">
        <v>0</v>
      </c>
      <c r="P4136">
        <v>0</v>
      </c>
      <c r="Q4136">
        <v>0</v>
      </c>
    </row>
    <row r="4137" spans="1:17" x14ac:dyDescent="0.2">
      <c r="A4137" t="s">
        <v>21875</v>
      </c>
      <c r="B4137" t="s">
        <v>89</v>
      </c>
      <c r="C4137" t="s">
        <v>193</v>
      </c>
      <c r="D4137" t="s">
        <v>17736</v>
      </c>
      <c r="E4137" t="s">
        <v>81</v>
      </c>
      <c r="F4137" t="s">
        <v>4941</v>
      </c>
      <c r="G4137">
        <v>0</v>
      </c>
      <c r="H4137">
        <v>11</v>
      </c>
      <c r="I4137">
        <v>1</v>
      </c>
      <c r="J4137">
        <v>8</v>
      </c>
      <c r="K4137">
        <v>0</v>
      </c>
      <c r="L4137">
        <v>2</v>
      </c>
      <c r="M4137">
        <v>0</v>
      </c>
      <c r="N4137">
        <v>0</v>
      </c>
      <c r="O4137">
        <v>0</v>
      </c>
      <c r="P4137">
        <v>0</v>
      </c>
      <c r="Q4137">
        <v>0</v>
      </c>
    </row>
    <row r="4138" spans="1:17" x14ac:dyDescent="0.2">
      <c r="A4138" t="s">
        <v>21876</v>
      </c>
      <c r="B4138" t="s">
        <v>89</v>
      </c>
      <c r="C4138" t="s">
        <v>193</v>
      </c>
      <c r="D4138" t="s">
        <v>17736</v>
      </c>
      <c r="E4138" t="s">
        <v>81</v>
      </c>
      <c r="F4138" t="s">
        <v>4943</v>
      </c>
      <c r="G4138">
        <v>0</v>
      </c>
      <c r="H4138">
        <v>0</v>
      </c>
      <c r="I4138">
        <v>0</v>
      </c>
      <c r="J4138">
        <v>0</v>
      </c>
      <c r="K4138">
        <v>0</v>
      </c>
      <c r="L4138">
        <v>0</v>
      </c>
      <c r="M4138">
        <v>11</v>
      </c>
      <c r="N4138">
        <v>0</v>
      </c>
      <c r="O4138">
        <v>0</v>
      </c>
      <c r="P4138">
        <v>0</v>
      </c>
      <c r="Q4138">
        <v>0</v>
      </c>
    </row>
    <row r="4139" spans="1:17" x14ac:dyDescent="0.2">
      <c r="A4139" t="s">
        <v>21877</v>
      </c>
      <c r="B4139" t="s">
        <v>89</v>
      </c>
      <c r="C4139" t="s">
        <v>193</v>
      </c>
      <c r="D4139" t="s">
        <v>17736</v>
      </c>
      <c r="E4139" t="s">
        <v>81</v>
      </c>
      <c r="F4139" t="s">
        <v>4925</v>
      </c>
      <c r="G4139">
        <v>0</v>
      </c>
      <c r="H4139">
        <v>0</v>
      </c>
      <c r="I4139">
        <v>0</v>
      </c>
      <c r="J4139">
        <v>0</v>
      </c>
      <c r="K4139">
        <v>0</v>
      </c>
      <c r="L4139">
        <v>0</v>
      </c>
      <c r="M4139">
        <v>0</v>
      </c>
      <c r="N4139">
        <v>9</v>
      </c>
      <c r="O4139">
        <v>6</v>
      </c>
      <c r="P4139">
        <v>2</v>
      </c>
      <c r="Q4139">
        <v>1</v>
      </c>
    </row>
    <row r="4140" spans="1:17" x14ac:dyDescent="0.2">
      <c r="A4140" t="s">
        <v>21878</v>
      </c>
      <c r="B4140" t="s">
        <v>89</v>
      </c>
      <c r="C4140" t="s">
        <v>193</v>
      </c>
      <c r="D4140" t="s">
        <v>17736</v>
      </c>
      <c r="E4140" t="s">
        <v>81</v>
      </c>
      <c r="F4140" t="s">
        <v>4927</v>
      </c>
      <c r="G4140">
        <v>0</v>
      </c>
      <c r="H4140">
        <v>0</v>
      </c>
      <c r="I4140">
        <v>0</v>
      </c>
      <c r="J4140">
        <v>0</v>
      </c>
      <c r="K4140">
        <v>0</v>
      </c>
      <c r="L4140">
        <v>0</v>
      </c>
      <c r="M4140">
        <v>0</v>
      </c>
      <c r="N4140">
        <v>7</v>
      </c>
      <c r="O4140">
        <v>5</v>
      </c>
      <c r="P4140">
        <v>1</v>
      </c>
      <c r="Q4140">
        <v>1</v>
      </c>
    </row>
    <row r="4141" spans="1:17" x14ac:dyDescent="0.2">
      <c r="A4141" t="s">
        <v>21879</v>
      </c>
      <c r="B4141" t="s">
        <v>89</v>
      </c>
      <c r="C4141" t="s">
        <v>193</v>
      </c>
      <c r="D4141" t="s">
        <v>17736</v>
      </c>
      <c r="E4141" t="s">
        <v>81</v>
      </c>
      <c r="F4141" t="s">
        <v>17734</v>
      </c>
      <c r="G4141">
        <v>11</v>
      </c>
      <c r="H4141">
        <v>0</v>
      </c>
      <c r="I4141">
        <v>0</v>
      </c>
      <c r="J4141">
        <v>0</v>
      </c>
      <c r="K4141">
        <v>0</v>
      </c>
      <c r="L4141">
        <v>0</v>
      </c>
      <c r="M4141">
        <v>0</v>
      </c>
      <c r="N4141">
        <v>0</v>
      </c>
      <c r="O4141">
        <v>0</v>
      </c>
      <c r="P4141">
        <v>0</v>
      </c>
      <c r="Q4141">
        <v>0</v>
      </c>
    </row>
    <row r="4142" spans="1:17" x14ac:dyDescent="0.2">
      <c r="A4142" t="s">
        <v>21880</v>
      </c>
      <c r="B4142" t="s">
        <v>89</v>
      </c>
      <c r="C4142" t="s">
        <v>193</v>
      </c>
      <c r="D4142" t="s">
        <v>17754</v>
      </c>
      <c r="E4142" t="s">
        <v>83</v>
      </c>
      <c r="F4142" t="s">
        <v>17734</v>
      </c>
      <c r="G4142">
        <v>1</v>
      </c>
      <c r="H4142">
        <v>0</v>
      </c>
      <c r="I4142">
        <v>0</v>
      </c>
      <c r="J4142">
        <v>0</v>
      </c>
      <c r="K4142">
        <v>0</v>
      </c>
      <c r="L4142">
        <v>0</v>
      </c>
      <c r="M4142">
        <v>0</v>
      </c>
      <c r="N4142">
        <v>0</v>
      </c>
      <c r="O4142">
        <v>0</v>
      </c>
      <c r="P4142">
        <v>0</v>
      </c>
      <c r="Q4142">
        <v>0</v>
      </c>
    </row>
    <row r="4143" spans="1:17" x14ac:dyDescent="0.2">
      <c r="A4143" t="s">
        <v>21881</v>
      </c>
      <c r="B4143" t="s">
        <v>89</v>
      </c>
      <c r="C4143" t="s">
        <v>193</v>
      </c>
      <c r="D4143" t="s">
        <v>17754</v>
      </c>
      <c r="E4143" t="s">
        <v>81</v>
      </c>
      <c r="F4143" t="s">
        <v>17734</v>
      </c>
      <c r="G4143">
        <v>1</v>
      </c>
      <c r="H4143">
        <v>0</v>
      </c>
      <c r="I4143">
        <v>0</v>
      </c>
      <c r="J4143">
        <v>0</v>
      </c>
      <c r="K4143">
        <v>0</v>
      </c>
      <c r="L4143">
        <v>0</v>
      </c>
      <c r="M4143">
        <v>0</v>
      </c>
      <c r="N4143">
        <v>0</v>
      </c>
      <c r="O4143">
        <v>0</v>
      </c>
      <c r="P4143">
        <v>0</v>
      </c>
      <c r="Q4143">
        <v>0</v>
      </c>
    </row>
    <row r="4144" spans="1:17" x14ac:dyDescent="0.2">
      <c r="A4144" t="s">
        <v>21882</v>
      </c>
      <c r="B4144" t="s">
        <v>89</v>
      </c>
      <c r="C4144" t="s">
        <v>255</v>
      </c>
      <c r="D4144" t="s">
        <v>17754</v>
      </c>
      <c r="E4144" t="s">
        <v>81</v>
      </c>
      <c r="F4144" t="s">
        <v>17734</v>
      </c>
      <c r="G4144">
        <v>3</v>
      </c>
      <c r="H4144">
        <v>0</v>
      </c>
      <c r="I4144">
        <v>0</v>
      </c>
      <c r="J4144">
        <v>0</v>
      </c>
      <c r="K4144">
        <v>0</v>
      </c>
      <c r="L4144">
        <v>0</v>
      </c>
      <c r="M4144">
        <v>0</v>
      </c>
      <c r="N4144">
        <v>0</v>
      </c>
      <c r="O4144">
        <v>0</v>
      </c>
      <c r="P4144">
        <v>0</v>
      </c>
      <c r="Q4144">
        <v>0</v>
      </c>
    </row>
    <row r="4145" spans="1:17" x14ac:dyDescent="0.2">
      <c r="A4145" t="s">
        <v>21883</v>
      </c>
      <c r="B4145" t="s">
        <v>89</v>
      </c>
      <c r="C4145" t="s">
        <v>256</v>
      </c>
      <c r="D4145" t="s">
        <v>17768</v>
      </c>
      <c r="E4145" t="s">
        <v>83</v>
      </c>
      <c r="F4145" t="s">
        <v>17734</v>
      </c>
      <c r="G4145">
        <v>4</v>
      </c>
      <c r="H4145">
        <v>0</v>
      </c>
      <c r="I4145">
        <v>0</v>
      </c>
      <c r="J4145">
        <v>0</v>
      </c>
      <c r="K4145">
        <v>0</v>
      </c>
      <c r="L4145">
        <v>0</v>
      </c>
      <c r="M4145">
        <v>0</v>
      </c>
      <c r="N4145">
        <v>0</v>
      </c>
      <c r="O4145">
        <v>0</v>
      </c>
      <c r="P4145">
        <v>0</v>
      </c>
      <c r="Q4145">
        <v>0</v>
      </c>
    </row>
    <row r="4146" spans="1:17" x14ac:dyDescent="0.2">
      <c r="A4146" t="s">
        <v>21884</v>
      </c>
      <c r="B4146" t="s">
        <v>89</v>
      </c>
      <c r="C4146" t="s">
        <v>256</v>
      </c>
      <c r="D4146" t="s">
        <v>17768</v>
      </c>
      <c r="E4146" t="s">
        <v>81</v>
      </c>
      <c r="F4146" t="s">
        <v>17734</v>
      </c>
      <c r="G4146">
        <v>1</v>
      </c>
      <c r="H4146">
        <v>0</v>
      </c>
      <c r="I4146">
        <v>0</v>
      </c>
      <c r="J4146">
        <v>0</v>
      </c>
      <c r="K4146">
        <v>0</v>
      </c>
      <c r="L4146">
        <v>0</v>
      </c>
      <c r="M4146">
        <v>0</v>
      </c>
      <c r="N4146">
        <v>0</v>
      </c>
      <c r="O4146">
        <v>0</v>
      </c>
      <c r="P4146">
        <v>0</v>
      </c>
      <c r="Q4146">
        <v>0</v>
      </c>
    </row>
    <row r="4147" spans="1:17" x14ac:dyDescent="0.2">
      <c r="A4147" t="s">
        <v>21885</v>
      </c>
      <c r="B4147" t="s">
        <v>89</v>
      </c>
      <c r="C4147" t="s">
        <v>256</v>
      </c>
      <c r="D4147" t="s">
        <v>17736</v>
      </c>
      <c r="E4147" t="s">
        <v>83</v>
      </c>
      <c r="F4147" t="s">
        <v>4929</v>
      </c>
      <c r="G4147">
        <v>0</v>
      </c>
      <c r="H4147">
        <v>12</v>
      </c>
      <c r="I4147">
        <v>3</v>
      </c>
      <c r="J4147">
        <v>8</v>
      </c>
      <c r="K4147">
        <v>0</v>
      </c>
      <c r="L4147">
        <v>1</v>
      </c>
      <c r="M4147">
        <v>0</v>
      </c>
      <c r="N4147">
        <v>0</v>
      </c>
      <c r="O4147">
        <v>0</v>
      </c>
      <c r="P4147">
        <v>0</v>
      </c>
      <c r="Q4147">
        <v>0</v>
      </c>
    </row>
    <row r="4148" spans="1:17" x14ac:dyDescent="0.2">
      <c r="A4148" t="s">
        <v>21886</v>
      </c>
      <c r="B4148" t="s">
        <v>89</v>
      </c>
      <c r="C4148" t="s">
        <v>256</v>
      </c>
      <c r="D4148" t="s">
        <v>17736</v>
      </c>
      <c r="E4148" t="s">
        <v>83</v>
      </c>
      <c r="F4148" t="s">
        <v>4931</v>
      </c>
      <c r="G4148">
        <v>0</v>
      </c>
      <c r="H4148">
        <v>12</v>
      </c>
      <c r="I4148">
        <v>3</v>
      </c>
      <c r="J4148">
        <v>7</v>
      </c>
      <c r="K4148">
        <v>1</v>
      </c>
      <c r="L4148">
        <v>1</v>
      </c>
      <c r="M4148">
        <v>0</v>
      </c>
      <c r="N4148">
        <v>0</v>
      </c>
      <c r="O4148">
        <v>0</v>
      </c>
      <c r="P4148">
        <v>0</v>
      </c>
      <c r="Q4148">
        <v>0</v>
      </c>
    </row>
    <row r="4149" spans="1:17" x14ac:dyDescent="0.2">
      <c r="A4149" t="s">
        <v>21887</v>
      </c>
      <c r="B4149" t="s">
        <v>89</v>
      </c>
      <c r="C4149" t="s">
        <v>256</v>
      </c>
      <c r="D4149" t="s">
        <v>17736</v>
      </c>
      <c r="E4149" t="s">
        <v>83</v>
      </c>
      <c r="F4149" t="s">
        <v>4933</v>
      </c>
      <c r="G4149">
        <v>0</v>
      </c>
      <c r="H4149">
        <v>0</v>
      </c>
      <c r="I4149">
        <v>0</v>
      </c>
      <c r="J4149">
        <v>0</v>
      </c>
      <c r="K4149">
        <v>0</v>
      </c>
      <c r="L4149">
        <v>0</v>
      </c>
      <c r="M4149">
        <v>12</v>
      </c>
      <c r="N4149">
        <v>0</v>
      </c>
      <c r="O4149">
        <v>0</v>
      </c>
      <c r="P4149">
        <v>0</v>
      </c>
      <c r="Q4149">
        <v>0</v>
      </c>
    </row>
    <row r="4150" spans="1:17" x14ac:dyDescent="0.2">
      <c r="A4150" t="s">
        <v>21888</v>
      </c>
      <c r="B4150" t="s">
        <v>89</v>
      </c>
      <c r="C4150" t="s">
        <v>256</v>
      </c>
      <c r="D4150" t="s">
        <v>17736</v>
      </c>
      <c r="E4150" t="s">
        <v>83</v>
      </c>
      <c r="F4150" t="s">
        <v>4935</v>
      </c>
      <c r="G4150">
        <v>0</v>
      </c>
      <c r="H4150">
        <v>12</v>
      </c>
      <c r="I4150">
        <v>3</v>
      </c>
      <c r="J4150">
        <v>7</v>
      </c>
      <c r="K4150">
        <v>1</v>
      </c>
      <c r="L4150">
        <v>1</v>
      </c>
      <c r="M4150">
        <v>0</v>
      </c>
      <c r="N4150">
        <v>0</v>
      </c>
      <c r="O4150">
        <v>0</v>
      </c>
      <c r="P4150">
        <v>0</v>
      </c>
      <c r="Q4150">
        <v>0</v>
      </c>
    </row>
    <row r="4151" spans="1:17" x14ac:dyDescent="0.2">
      <c r="A4151" t="s">
        <v>21889</v>
      </c>
      <c r="B4151" t="s">
        <v>89</v>
      </c>
      <c r="C4151" t="s">
        <v>256</v>
      </c>
      <c r="D4151" t="s">
        <v>17736</v>
      </c>
      <c r="E4151" t="s">
        <v>83</v>
      </c>
      <c r="F4151" t="s">
        <v>4937</v>
      </c>
      <c r="G4151">
        <v>0</v>
      </c>
      <c r="H4151">
        <v>12</v>
      </c>
      <c r="I4151">
        <v>3</v>
      </c>
      <c r="J4151">
        <v>7</v>
      </c>
      <c r="K4151">
        <v>1</v>
      </c>
      <c r="L4151">
        <v>1</v>
      </c>
      <c r="M4151">
        <v>0</v>
      </c>
      <c r="N4151">
        <v>0</v>
      </c>
      <c r="O4151">
        <v>0</v>
      </c>
      <c r="P4151">
        <v>0</v>
      </c>
      <c r="Q4151">
        <v>0</v>
      </c>
    </row>
    <row r="4152" spans="1:17" x14ac:dyDescent="0.2">
      <c r="A4152" t="s">
        <v>21890</v>
      </c>
      <c r="B4152" t="s">
        <v>89</v>
      </c>
      <c r="C4152" t="s">
        <v>256</v>
      </c>
      <c r="D4152" t="s">
        <v>17736</v>
      </c>
      <c r="E4152" t="s">
        <v>83</v>
      </c>
      <c r="F4152" t="s">
        <v>4939</v>
      </c>
      <c r="G4152">
        <v>0</v>
      </c>
      <c r="H4152">
        <v>0</v>
      </c>
      <c r="I4152">
        <v>0</v>
      </c>
      <c r="J4152">
        <v>0</v>
      </c>
      <c r="K4152">
        <v>0</v>
      </c>
      <c r="L4152">
        <v>0</v>
      </c>
      <c r="M4152">
        <v>12</v>
      </c>
      <c r="N4152">
        <v>0</v>
      </c>
      <c r="O4152">
        <v>0</v>
      </c>
      <c r="P4152">
        <v>0</v>
      </c>
      <c r="Q4152">
        <v>0</v>
      </c>
    </row>
    <row r="4153" spans="1:17" x14ac:dyDescent="0.2">
      <c r="A4153" t="s">
        <v>21891</v>
      </c>
      <c r="B4153" t="s">
        <v>89</v>
      </c>
      <c r="C4153" t="s">
        <v>256</v>
      </c>
      <c r="D4153" t="s">
        <v>17736</v>
      </c>
      <c r="E4153" t="s">
        <v>83</v>
      </c>
      <c r="F4153" t="s">
        <v>4941</v>
      </c>
      <c r="G4153">
        <v>0</v>
      </c>
      <c r="H4153">
        <v>12</v>
      </c>
      <c r="I4153">
        <v>3</v>
      </c>
      <c r="J4153">
        <v>7</v>
      </c>
      <c r="K4153">
        <v>1</v>
      </c>
      <c r="L4153">
        <v>1</v>
      </c>
      <c r="M4153">
        <v>0</v>
      </c>
      <c r="N4153">
        <v>0</v>
      </c>
      <c r="O4153">
        <v>0</v>
      </c>
      <c r="P4153">
        <v>0</v>
      </c>
      <c r="Q4153">
        <v>0</v>
      </c>
    </row>
    <row r="4154" spans="1:17" x14ac:dyDescent="0.2">
      <c r="A4154" t="s">
        <v>21892</v>
      </c>
      <c r="B4154" t="s">
        <v>89</v>
      </c>
      <c r="C4154" t="s">
        <v>256</v>
      </c>
      <c r="D4154" t="s">
        <v>17736</v>
      </c>
      <c r="E4154" t="s">
        <v>83</v>
      </c>
      <c r="F4154" t="s">
        <v>4943</v>
      </c>
      <c r="G4154">
        <v>0</v>
      </c>
      <c r="H4154">
        <v>0</v>
      </c>
      <c r="I4154">
        <v>0</v>
      </c>
      <c r="J4154">
        <v>0</v>
      </c>
      <c r="K4154">
        <v>0</v>
      </c>
      <c r="L4154">
        <v>0</v>
      </c>
      <c r="M4154">
        <v>12</v>
      </c>
      <c r="N4154">
        <v>0</v>
      </c>
      <c r="O4154">
        <v>0</v>
      </c>
      <c r="P4154">
        <v>0</v>
      </c>
      <c r="Q4154">
        <v>0</v>
      </c>
    </row>
    <row r="4155" spans="1:17" x14ac:dyDescent="0.2">
      <c r="A4155" t="s">
        <v>21893</v>
      </c>
      <c r="B4155" t="s">
        <v>89</v>
      </c>
      <c r="C4155" t="s">
        <v>256</v>
      </c>
      <c r="D4155" t="s">
        <v>17736</v>
      </c>
      <c r="E4155" t="s">
        <v>83</v>
      </c>
      <c r="F4155" t="s">
        <v>4925</v>
      </c>
      <c r="G4155">
        <v>0</v>
      </c>
      <c r="H4155">
        <v>0</v>
      </c>
      <c r="I4155">
        <v>0</v>
      </c>
      <c r="J4155">
        <v>0</v>
      </c>
      <c r="K4155">
        <v>0</v>
      </c>
      <c r="L4155">
        <v>0</v>
      </c>
      <c r="M4155">
        <v>0</v>
      </c>
      <c r="N4155">
        <v>6</v>
      </c>
      <c r="O4155">
        <v>6</v>
      </c>
      <c r="P4155">
        <v>0</v>
      </c>
      <c r="Q4155">
        <v>0</v>
      </c>
    </row>
    <row r="4156" spans="1:17" x14ac:dyDescent="0.2">
      <c r="A4156" t="s">
        <v>21894</v>
      </c>
      <c r="B4156" t="s">
        <v>89</v>
      </c>
      <c r="C4156" t="s">
        <v>256</v>
      </c>
      <c r="D4156" t="s">
        <v>17736</v>
      </c>
      <c r="E4156" t="s">
        <v>83</v>
      </c>
      <c r="F4156" t="s">
        <v>4927</v>
      </c>
      <c r="G4156">
        <v>0</v>
      </c>
      <c r="H4156">
        <v>0</v>
      </c>
      <c r="I4156">
        <v>0</v>
      </c>
      <c r="J4156">
        <v>0</v>
      </c>
      <c r="K4156">
        <v>0</v>
      </c>
      <c r="L4156">
        <v>0</v>
      </c>
      <c r="M4156">
        <v>0</v>
      </c>
      <c r="N4156">
        <v>6</v>
      </c>
      <c r="O4156">
        <v>6</v>
      </c>
      <c r="P4156">
        <v>0</v>
      </c>
      <c r="Q4156">
        <v>0</v>
      </c>
    </row>
    <row r="4157" spans="1:17" x14ac:dyDescent="0.2">
      <c r="A4157" t="s">
        <v>21895</v>
      </c>
      <c r="B4157" t="s">
        <v>89</v>
      </c>
      <c r="C4157" t="s">
        <v>256</v>
      </c>
      <c r="D4157" t="s">
        <v>17736</v>
      </c>
      <c r="E4157" t="s">
        <v>83</v>
      </c>
      <c r="F4157" t="s">
        <v>17734</v>
      </c>
      <c r="G4157">
        <v>12</v>
      </c>
      <c r="H4157">
        <v>0</v>
      </c>
      <c r="I4157">
        <v>0</v>
      </c>
      <c r="J4157">
        <v>0</v>
      </c>
      <c r="K4157">
        <v>0</v>
      </c>
      <c r="L4157">
        <v>0</v>
      </c>
      <c r="M4157">
        <v>0</v>
      </c>
      <c r="N4157">
        <v>0</v>
      </c>
      <c r="O4157">
        <v>0</v>
      </c>
      <c r="P4157">
        <v>0</v>
      </c>
      <c r="Q4157">
        <v>0</v>
      </c>
    </row>
    <row r="4158" spans="1:17" x14ac:dyDescent="0.2">
      <c r="A4158" t="s">
        <v>21896</v>
      </c>
      <c r="B4158" t="s">
        <v>89</v>
      </c>
      <c r="C4158" t="s">
        <v>256</v>
      </c>
      <c r="D4158" t="s">
        <v>17736</v>
      </c>
      <c r="E4158" t="s">
        <v>81</v>
      </c>
      <c r="F4158" t="s">
        <v>4929</v>
      </c>
      <c r="G4158">
        <v>0</v>
      </c>
      <c r="H4158">
        <v>6</v>
      </c>
      <c r="I4158">
        <v>0</v>
      </c>
      <c r="J4158">
        <v>6</v>
      </c>
      <c r="K4158">
        <v>0</v>
      </c>
      <c r="L4158">
        <v>0</v>
      </c>
      <c r="M4158">
        <v>0</v>
      </c>
      <c r="N4158">
        <v>0</v>
      </c>
      <c r="O4158">
        <v>0</v>
      </c>
      <c r="P4158">
        <v>0</v>
      </c>
      <c r="Q4158">
        <v>0</v>
      </c>
    </row>
    <row r="4159" spans="1:17" x14ac:dyDescent="0.2">
      <c r="A4159" t="s">
        <v>21897</v>
      </c>
      <c r="B4159" t="s">
        <v>89</v>
      </c>
      <c r="C4159" t="s">
        <v>256</v>
      </c>
      <c r="D4159" t="s">
        <v>17736</v>
      </c>
      <c r="E4159" t="s">
        <v>81</v>
      </c>
      <c r="F4159" t="s">
        <v>4931</v>
      </c>
      <c r="G4159">
        <v>0</v>
      </c>
      <c r="H4159">
        <v>6</v>
      </c>
      <c r="I4159">
        <v>0</v>
      </c>
      <c r="J4159">
        <v>6</v>
      </c>
      <c r="K4159">
        <v>0</v>
      </c>
      <c r="L4159">
        <v>0</v>
      </c>
      <c r="M4159">
        <v>0</v>
      </c>
      <c r="N4159">
        <v>0</v>
      </c>
      <c r="O4159">
        <v>0</v>
      </c>
      <c r="P4159">
        <v>0</v>
      </c>
      <c r="Q4159">
        <v>0</v>
      </c>
    </row>
    <row r="4160" spans="1:17" x14ac:dyDescent="0.2">
      <c r="A4160" t="s">
        <v>21898</v>
      </c>
      <c r="B4160" t="s">
        <v>86</v>
      </c>
      <c r="C4160" t="s">
        <v>126</v>
      </c>
      <c r="D4160" t="s">
        <v>17768</v>
      </c>
      <c r="E4160" t="s">
        <v>81</v>
      </c>
      <c r="F4160" t="s">
        <v>17734</v>
      </c>
      <c r="G4160">
        <v>1</v>
      </c>
      <c r="H4160">
        <v>0</v>
      </c>
      <c r="I4160">
        <v>0</v>
      </c>
      <c r="J4160">
        <v>0</v>
      </c>
      <c r="K4160">
        <v>0</v>
      </c>
      <c r="L4160">
        <v>0</v>
      </c>
      <c r="M4160">
        <v>0</v>
      </c>
      <c r="N4160">
        <v>0</v>
      </c>
      <c r="O4160">
        <v>0</v>
      </c>
      <c r="P4160">
        <v>0</v>
      </c>
      <c r="Q4160">
        <v>0</v>
      </c>
    </row>
    <row r="4161" spans="1:17" x14ac:dyDescent="0.2">
      <c r="A4161" t="s">
        <v>21899</v>
      </c>
      <c r="B4161" t="s">
        <v>86</v>
      </c>
      <c r="C4161" t="s">
        <v>126</v>
      </c>
      <c r="D4161" t="s">
        <v>17736</v>
      </c>
      <c r="E4161" t="s">
        <v>83</v>
      </c>
      <c r="F4161" t="s">
        <v>4929</v>
      </c>
      <c r="G4161">
        <v>0</v>
      </c>
      <c r="H4161">
        <v>9</v>
      </c>
      <c r="I4161">
        <v>2</v>
      </c>
      <c r="J4161">
        <v>7</v>
      </c>
      <c r="K4161">
        <v>0</v>
      </c>
      <c r="L4161">
        <v>0</v>
      </c>
      <c r="M4161">
        <v>0</v>
      </c>
      <c r="N4161">
        <v>0</v>
      </c>
      <c r="O4161">
        <v>0</v>
      </c>
      <c r="P4161">
        <v>0</v>
      </c>
      <c r="Q4161">
        <v>0</v>
      </c>
    </row>
    <row r="4162" spans="1:17" x14ac:dyDescent="0.2">
      <c r="A4162" t="s">
        <v>21900</v>
      </c>
      <c r="B4162" t="s">
        <v>86</v>
      </c>
      <c r="C4162" t="s">
        <v>126</v>
      </c>
      <c r="D4162" t="s">
        <v>17736</v>
      </c>
      <c r="E4162" t="s">
        <v>83</v>
      </c>
      <c r="F4162" t="s">
        <v>4931</v>
      </c>
      <c r="G4162">
        <v>0</v>
      </c>
      <c r="H4162">
        <v>9</v>
      </c>
      <c r="I4162">
        <v>2</v>
      </c>
      <c r="J4162">
        <v>6</v>
      </c>
      <c r="K4162">
        <v>1</v>
      </c>
      <c r="L4162">
        <v>0</v>
      </c>
      <c r="M4162">
        <v>0</v>
      </c>
      <c r="N4162">
        <v>0</v>
      </c>
      <c r="O4162">
        <v>0</v>
      </c>
      <c r="P4162">
        <v>0</v>
      </c>
      <c r="Q4162">
        <v>0</v>
      </c>
    </row>
    <row r="4163" spans="1:17" x14ac:dyDescent="0.2">
      <c r="A4163" t="s">
        <v>21901</v>
      </c>
      <c r="B4163" t="s">
        <v>86</v>
      </c>
      <c r="C4163" t="s">
        <v>126</v>
      </c>
      <c r="D4163" t="s">
        <v>17736</v>
      </c>
      <c r="E4163" t="s">
        <v>83</v>
      </c>
      <c r="F4163" t="s">
        <v>4933</v>
      </c>
      <c r="G4163">
        <v>0</v>
      </c>
      <c r="H4163">
        <v>0</v>
      </c>
      <c r="I4163">
        <v>0</v>
      </c>
      <c r="J4163">
        <v>0</v>
      </c>
      <c r="K4163">
        <v>0</v>
      </c>
      <c r="L4163">
        <v>0</v>
      </c>
      <c r="M4163">
        <v>9</v>
      </c>
      <c r="N4163">
        <v>0</v>
      </c>
      <c r="O4163">
        <v>0</v>
      </c>
      <c r="P4163">
        <v>0</v>
      </c>
      <c r="Q4163">
        <v>0</v>
      </c>
    </row>
    <row r="4164" spans="1:17" x14ac:dyDescent="0.2">
      <c r="A4164" t="s">
        <v>21902</v>
      </c>
      <c r="B4164" t="s">
        <v>86</v>
      </c>
      <c r="C4164" t="s">
        <v>126</v>
      </c>
      <c r="D4164" t="s">
        <v>17736</v>
      </c>
      <c r="E4164" t="s">
        <v>83</v>
      </c>
      <c r="F4164" t="s">
        <v>4935</v>
      </c>
      <c r="G4164">
        <v>0</v>
      </c>
      <c r="H4164">
        <v>9</v>
      </c>
      <c r="I4164">
        <v>2</v>
      </c>
      <c r="J4164">
        <v>6</v>
      </c>
      <c r="K4164">
        <v>1</v>
      </c>
      <c r="L4164">
        <v>0</v>
      </c>
      <c r="M4164">
        <v>0</v>
      </c>
      <c r="N4164">
        <v>0</v>
      </c>
      <c r="O4164">
        <v>0</v>
      </c>
      <c r="P4164">
        <v>0</v>
      </c>
      <c r="Q4164">
        <v>0</v>
      </c>
    </row>
    <row r="4165" spans="1:17" x14ac:dyDescent="0.2">
      <c r="A4165" t="s">
        <v>21903</v>
      </c>
      <c r="B4165" t="s">
        <v>86</v>
      </c>
      <c r="C4165" t="s">
        <v>126</v>
      </c>
      <c r="D4165" t="s">
        <v>17736</v>
      </c>
      <c r="E4165" t="s">
        <v>83</v>
      </c>
      <c r="F4165" t="s">
        <v>4937</v>
      </c>
      <c r="G4165">
        <v>0</v>
      </c>
      <c r="H4165">
        <v>9</v>
      </c>
      <c r="I4165">
        <v>2</v>
      </c>
      <c r="J4165">
        <v>6</v>
      </c>
      <c r="K4165">
        <v>1</v>
      </c>
      <c r="L4165">
        <v>0</v>
      </c>
      <c r="M4165">
        <v>0</v>
      </c>
      <c r="N4165">
        <v>0</v>
      </c>
      <c r="O4165">
        <v>0</v>
      </c>
      <c r="P4165">
        <v>0</v>
      </c>
      <c r="Q4165">
        <v>0</v>
      </c>
    </row>
    <row r="4166" spans="1:17" x14ac:dyDescent="0.2">
      <c r="A4166" t="s">
        <v>21904</v>
      </c>
      <c r="B4166" t="s">
        <v>86</v>
      </c>
      <c r="C4166" t="s">
        <v>126</v>
      </c>
      <c r="D4166" t="s">
        <v>17736</v>
      </c>
      <c r="E4166" t="s">
        <v>83</v>
      </c>
      <c r="F4166" t="s">
        <v>4939</v>
      </c>
      <c r="G4166">
        <v>0</v>
      </c>
      <c r="H4166">
        <v>0</v>
      </c>
      <c r="I4166">
        <v>0</v>
      </c>
      <c r="J4166">
        <v>0</v>
      </c>
      <c r="K4166">
        <v>0</v>
      </c>
      <c r="L4166">
        <v>0</v>
      </c>
      <c r="M4166">
        <v>9</v>
      </c>
      <c r="N4166">
        <v>0</v>
      </c>
      <c r="O4166">
        <v>0</v>
      </c>
      <c r="P4166">
        <v>0</v>
      </c>
      <c r="Q4166">
        <v>0</v>
      </c>
    </row>
    <row r="4167" spans="1:17" x14ac:dyDescent="0.2">
      <c r="A4167" t="s">
        <v>21905</v>
      </c>
      <c r="B4167" t="s">
        <v>86</v>
      </c>
      <c r="C4167" t="s">
        <v>126</v>
      </c>
      <c r="D4167" t="s">
        <v>17736</v>
      </c>
      <c r="E4167" t="s">
        <v>83</v>
      </c>
      <c r="F4167" t="s">
        <v>4941</v>
      </c>
      <c r="G4167">
        <v>0</v>
      </c>
      <c r="H4167">
        <v>9</v>
      </c>
      <c r="I4167">
        <v>2</v>
      </c>
      <c r="J4167">
        <v>7</v>
      </c>
      <c r="K4167">
        <v>0</v>
      </c>
      <c r="L4167">
        <v>0</v>
      </c>
      <c r="M4167">
        <v>0</v>
      </c>
      <c r="N4167">
        <v>0</v>
      </c>
      <c r="O4167">
        <v>0</v>
      </c>
      <c r="P4167">
        <v>0</v>
      </c>
      <c r="Q4167">
        <v>0</v>
      </c>
    </row>
    <row r="4168" spans="1:17" x14ac:dyDescent="0.2">
      <c r="A4168" t="s">
        <v>21906</v>
      </c>
      <c r="B4168" t="s">
        <v>86</v>
      </c>
      <c r="C4168" t="s">
        <v>126</v>
      </c>
      <c r="D4168" t="s">
        <v>17736</v>
      </c>
      <c r="E4168" t="s">
        <v>83</v>
      </c>
      <c r="F4168" t="s">
        <v>4943</v>
      </c>
      <c r="G4168">
        <v>0</v>
      </c>
      <c r="H4168">
        <v>0</v>
      </c>
      <c r="I4168">
        <v>0</v>
      </c>
      <c r="J4168">
        <v>0</v>
      </c>
      <c r="K4168">
        <v>0</v>
      </c>
      <c r="L4168">
        <v>0</v>
      </c>
      <c r="M4168">
        <v>9</v>
      </c>
      <c r="N4168">
        <v>0</v>
      </c>
      <c r="O4168">
        <v>0</v>
      </c>
      <c r="P4168">
        <v>0</v>
      </c>
      <c r="Q4168">
        <v>0</v>
      </c>
    </row>
    <row r="4169" spans="1:17" x14ac:dyDescent="0.2">
      <c r="A4169" t="s">
        <v>21907</v>
      </c>
      <c r="B4169" t="s">
        <v>86</v>
      </c>
      <c r="C4169" t="s">
        <v>186</v>
      </c>
      <c r="D4169" t="s">
        <v>17736</v>
      </c>
      <c r="E4169" t="s">
        <v>81</v>
      </c>
      <c r="F4169" t="s">
        <v>17734</v>
      </c>
      <c r="G4169">
        <v>1</v>
      </c>
      <c r="H4169">
        <v>0</v>
      </c>
      <c r="I4169">
        <v>0</v>
      </c>
      <c r="J4169">
        <v>0</v>
      </c>
      <c r="K4169">
        <v>0</v>
      </c>
      <c r="L4169">
        <v>0</v>
      </c>
      <c r="M4169">
        <v>0</v>
      </c>
      <c r="N4169">
        <v>0</v>
      </c>
      <c r="O4169">
        <v>0</v>
      </c>
      <c r="P4169">
        <v>0</v>
      </c>
      <c r="Q4169">
        <v>0</v>
      </c>
    </row>
    <row r="4170" spans="1:17" x14ac:dyDescent="0.2">
      <c r="A4170" t="s">
        <v>21908</v>
      </c>
      <c r="B4170" t="s">
        <v>86</v>
      </c>
      <c r="C4170" t="s">
        <v>186</v>
      </c>
      <c r="D4170" t="s">
        <v>17748</v>
      </c>
      <c r="E4170" t="s">
        <v>83</v>
      </c>
      <c r="F4170" t="s">
        <v>17749</v>
      </c>
      <c r="G4170">
        <v>0</v>
      </c>
      <c r="H4170">
        <v>0</v>
      </c>
      <c r="I4170">
        <v>0</v>
      </c>
      <c r="J4170">
        <v>0</v>
      </c>
      <c r="K4170">
        <v>0</v>
      </c>
      <c r="L4170">
        <v>0</v>
      </c>
      <c r="M4170">
        <v>0</v>
      </c>
      <c r="N4170">
        <v>1</v>
      </c>
      <c r="O4170">
        <v>1</v>
      </c>
      <c r="P4170">
        <v>0</v>
      </c>
      <c r="Q4170">
        <v>0</v>
      </c>
    </row>
    <row r="4171" spans="1:17" x14ac:dyDescent="0.2">
      <c r="A4171" t="s">
        <v>21909</v>
      </c>
      <c r="B4171" t="s">
        <v>86</v>
      </c>
      <c r="C4171" t="s">
        <v>186</v>
      </c>
      <c r="D4171" t="s">
        <v>17748</v>
      </c>
      <c r="E4171" t="s">
        <v>83</v>
      </c>
      <c r="F4171" t="s">
        <v>17734</v>
      </c>
      <c r="G4171">
        <v>1</v>
      </c>
      <c r="H4171">
        <v>0</v>
      </c>
      <c r="I4171">
        <v>0</v>
      </c>
      <c r="J4171">
        <v>0</v>
      </c>
      <c r="K4171">
        <v>0</v>
      </c>
      <c r="L4171">
        <v>0</v>
      </c>
      <c r="M4171">
        <v>0</v>
      </c>
      <c r="N4171">
        <v>0</v>
      </c>
      <c r="O4171">
        <v>0</v>
      </c>
      <c r="P4171">
        <v>0</v>
      </c>
      <c r="Q4171">
        <v>0</v>
      </c>
    </row>
    <row r="4172" spans="1:17" x14ac:dyDescent="0.2">
      <c r="A4172" t="s">
        <v>21910</v>
      </c>
      <c r="B4172" t="s">
        <v>86</v>
      </c>
      <c r="C4172" t="s">
        <v>187</v>
      </c>
      <c r="D4172" t="s">
        <v>17768</v>
      </c>
      <c r="E4172" t="s">
        <v>83</v>
      </c>
      <c r="F4172" t="s">
        <v>17734</v>
      </c>
      <c r="G4172">
        <v>8</v>
      </c>
      <c r="H4172">
        <v>0</v>
      </c>
      <c r="I4172">
        <v>0</v>
      </c>
      <c r="J4172">
        <v>0</v>
      </c>
      <c r="K4172">
        <v>0</v>
      </c>
      <c r="L4172">
        <v>0</v>
      </c>
      <c r="M4172">
        <v>0</v>
      </c>
      <c r="N4172">
        <v>0</v>
      </c>
      <c r="O4172">
        <v>0</v>
      </c>
      <c r="P4172">
        <v>0</v>
      </c>
      <c r="Q4172">
        <v>0</v>
      </c>
    </row>
    <row r="4173" spans="1:17" x14ac:dyDescent="0.2">
      <c r="A4173" t="s">
        <v>21911</v>
      </c>
      <c r="B4173" t="s">
        <v>86</v>
      </c>
      <c r="C4173" t="s">
        <v>187</v>
      </c>
      <c r="D4173" t="s">
        <v>17768</v>
      </c>
      <c r="E4173" t="s">
        <v>81</v>
      </c>
      <c r="F4173" t="s">
        <v>17734</v>
      </c>
      <c r="G4173">
        <v>7</v>
      </c>
      <c r="H4173">
        <v>0</v>
      </c>
      <c r="I4173">
        <v>0</v>
      </c>
      <c r="J4173">
        <v>0</v>
      </c>
      <c r="K4173">
        <v>0</v>
      </c>
      <c r="L4173">
        <v>0</v>
      </c>
      <c r="M4173">
        <v>0</v>
      </c>
      <c r="N4173">
        <v>0</v>
      </c>
      <c r="O4173">
        <v>0</v>
      </c>
      <c r="P4173">
        <v>0</v>
      </c>
      <c r="Q4173">
        <v>0</v>
      </c>
    </row>
    <row r="4174" spans="1:17" x14ac:dyDescent="0.2">
      <c r="A4174" t="s">
        <v>21912</v>
      </c>
      <c r="B4174" t="s">
        <v>86</v>
      </c>
      <c r="C4174" t="s">
        <v>187</v>
      </c>
      <c r="D4174" t="s">
        <v>17736</v>
      </c>
      <c r="E4174" t="s">
        <v>83</v>
      </c>
      <c r="F4174" t="s">
        <v>4929</v>
      </c>
      <c r="G4174">
        <v>0</v>
      </c>
      <c r="H4174">
        <v>26</v>
      </c>
      <c r="I4174">
        <v>3</v>
      </c>
      <c r="J4174">
        <v>21</v>
      </c>
      <c r="K4174">
        <v>2</v>
      </c>
      <c r="L4174">
        <v>0</v>
      </c>
      <c r="M4174">
        <v>0</v>
      </c>
      <c r="N4174">
        <v>0</v>
      </c>
      <c r="O4174">
        <v>0</v>
      </c>
      <c r="P4174">
        <v>0</v>
      </c>
      <c r="Q4174">
        <v>0</v>
      </c>
    </row>
    <row r="4175" spans="1:17" x14ac:dyDescent="0.2">
      <c r="A4175" t="s">
        <v>21913</v>
      </c>
      <c r="B4175" t="s">
        <v>86</v>
      </c>
      <c r="C4175" t="s">
        <v>187</v>
      </c>
      <c r="D4175" t="s">
        <v>17736</v>
      </c>
      <c r="E4175" t="s">
        <v>83</v>
      </c>
      <c r="F4175" t="s">
        <v>4931</v>
      </c>
      <c r="G4175">
        <v>0</v>
      </c>
      <c r="H4175">
        <v>26</v>
      </c>
      <c r="I4175">
        <v>3</v>
      </c>
      <c r="J4175">
        <v>21</v>
      </c>
      <c r="K4175">
        <v>2</v>
      </c>
      <c r="L4175">
        <v>0</v>
      </c>
      <c r="M4175">
        <v>0</v>
      </c>
      <c r="N4175">
        <v>0</v>
      </c>
      <c r="O4175">
        <v>0</v>
      </c>
      <c r="P4175">
        <v>0</v>
      </c>
      <c r="Q4175">
        <v>0</v>
      </c>
    </row>
    <row r="4176" spans="1:17" x14ac:dyDescent="0.2">
      <c r="A4176" t="s">
        <v>21914</v>
      </c>
      <c r="B4176" t="s">
        <v>86</v>
      </c>
      <c r="C4176" t="s">
        <v>187</v>
      </c>
      <c r="D4176" t="s">
        <v>17736</v>
      </c>
      <c r="E4176" t="s">
        <v>83</v>
      </c>
      <c r="F4176" t="s">
        <v>4933</v>
      </c>
      <c r="G4176">
        <v>0</v>
      </c>
      <c r="H4176">
        <v>0</v>
      </c>
      <c r="I4176">
        <v>0</v>
      </c>
      <c r="J4176">
        <v>0</v>
      </c>
      <c r="K4176">
        <v>0</v>
      </c>
      <c r="L4176">
        <v>0</v>
      </c>
      <c r="M4176">
        <v>26</v>
      </c>
      <c r="N4176">
        <v>0</v>
      </c>
      <c r="O4176">
        <v>0</v>
      </c>
      <c r="P4176">
        <v>0</v>
      </c>
      <c r="Q4176">
        <v>0</v>
      </c>
    </row>
    <row r="4177" spans="1:17" x14ac:dyDescent="0.2">
      <c r="A4177" t="s">
        <v>21915</v>
      </c>
      <c r="B4177" t="s">
        <v>86</v>
      </c>
      <c r="C4177" t="s">
        <v>187</v>
      </c>
      <c r="D4177" t="s">
        <v>17736</v>
      </c>
      <c r="E4177" t="s">
        <v>83</v>
      </c>
      <c r="F4177" t="s">
        <v>4935</v>
      </c>
      <c r="G4177">
        <v>0</v>
      </c>
      <c r="H4177">
        <v>26</v>
      </c>
      <c r="I4177">
        <v>3</v>
      </c>
      <c r="J4177">
        <v>21</v>
      </c>
      <c r="K4177">
        <v>2</v>
      </c>
      <c r="L4177">
        <v>0</v>
      </c>
      <c r="M4177">
        <v>0</v>
      </c>
      <c r="N4177">
        <v>0</v>
      </c>
      <c r="O4177">
        <v>0</v>
      </c>
      <c r="P4177">
        <v>0</v>
      </c>
      <c r="Q4177">
        <v>0</v>
      </c>
    </row>
    <row r="4178" spans="1:17" x14ac:dyDescent="0.2">
      <c r="A4178" t="s">
        <v>21916</v>
      </c>
      <c r="B4178" t="s">
        <v>86</v>
      </c>
      <c r="C4178" t="s">
        <v>187</v>
      </c>
      <c r="D4178" t="s">
        <v>17736</v>
      </c>
      <c r="E4178" t="s">
        <v>83</v>
      </c>
      <c r="F4178" t="s">
        <v>4937</v>
      </c>
      <c r="G4178">
        <v>0</v>
      </c>
      <c r="H4178">
        <v>26</v>
      </c>
      <c r="I4178">
        <v>3</v>
      </c>
      <c r="J4178">
        <v>21</v>
      </c>
      <c r="K4178">
        <v>2</v>
      </c>
      <c r="L4178">
        <v>0</v>
      </c>
      <c r="M4178">
        <v>0</v>
      </c>
      <c r="N4178">
        <v>0</v>
      </c>
      <c r="O4178">
        <v>0</v>
      </c>
      <c r="P4178">
        <v>0</v>
      </c>
      <c r="Q4178">
        <v>0</v>
      </c>
    </row>
    <row r="4179" spans="1:17" x14ac:dyDescent="0.2">
      <c r="A4179" t="s">
        <v>21917</v>
      </c>
      <c r="B4179" t="s">
        <v>86</v>
      </c>
      <c r="C4179" t="s">
        <v>187</v>
      </c>
      <c r="D4179" t="s">
        <v>17736</v>
      </c>
      <c r="E4179" t="s">
        <v>83</v>
      </c>
      <c r="F4179" t="s">
        <v>4939</v>
      </c>
      <c r="G4179">
        <v>0</v>
      </c>
      <c r="H4179">
        <v>0</v>
      </c>
      <c r="I4179">
        <v>0</v>
      </c>
      <c r="J4179">
        <v>0</v>
      </c>
      <c r="K4179">
        <v>0</v>
      </c>
      <c r="L4179">
        <v>0</v>
      </c>
      <c r="M4179">
        <v>26</v>
      </c>
      <c r="N4179">
        <v>0</v>
      </c>
      <c r="O4179">
        <v>0</v>
      </c>
      <c r="P4179">
        <v>0</v>
      </c>
      <c r="Q4179">
        <v>0</v>
      </c>
    </row>
    <row r="4180" spans="1:17" x14ac:dyDescent="0.2">
      <c r="A4180" t="s">
        <v>21918</v>
      </c>
      <c r="B4180" t="s">
        <v>86</v>
      </c>
      <c r="C4180" t="s">
        <v>187</v>
      </c>
      <c r="D4180" t="s">
        <v>17736</v>
      </c>
      <c r="E4180" t="s">
        <v>83</v>
      </c>
      <c r="F4180" t="s">
        <v>4941</v>
      </c>
      <c r="G4180">
        <v>0</v>
      </c>
      <c r="H4180">
        <v>26</v>
      </c>
      <c r="I4180">
        <v>3</v>
      </c>
      <c r="J4180">
        <v>21</v>
      </c>
      <c r="K4180">
        <v>2</v>
      </c>
      <c r="L4180">
        <v>0</v>
      </c>
      <c r="M4180">
        <v>0</v>
      </c>
      <c r="N4180">
        <v>0</v>
      </c>
      <c r="O4180">
        <v>0</v>
      </c>
      <c r="P4180">
        <v>0</v>
      </c>
      <c r="Q4180">
        <v>0</v>
      </c>
    </row>
    <row r="4181" spans="1:17" x14ac:dyDescent="0.2">
      <c r="A4181" t="s">
        <v>21919</v>
      </c>
      <c r="B4181" t="s">
        <v>86</v>
      </c>
      <c r="C4181" t="s">
        <v>187</v>
      </c>
      <c r="D4181" t="s">
        <v>17736</v>
      </c>
      <c r="E4181" t="s">
        <v>83</v>
      </c>
      <c r="F4181" t="s">
        <v>4943</v>
      </c>
      <c r="G4181">
        <v>0</v>
      </c>
      <c r="H4181">
        <v>0</v>
      </c>
      <c r="I4181">
        <v>0</v>
      </c>
      <c r="J4181">
        <v>0</v>
      </c>
      <c r="K4181">
        <v>0</v>
      </c>
      <c r="L4181">
        <v>0</v>
      </c>
      <c r="M4181">
        <v>26</v>
      </c>
      <c r="N4181">
        <v>0</v>
      </c>
      <c r="O4181">
        <v>0</v>
      </c>
      <c r="P4181">
        <v>0</v>
      </c>
      <c r="Q4181">
        <v>0</v>
      </c>
    </row>
    <row r="4182" spans="1:17" x14ac:dyDescent="0.2">
      <c r="A4182" t="s">
        <v>21920</v>
      </c>
      <c r="B4182" t="s">
        <v>86</v>
      </c>
      <c r="C4182" t="s">
        <v>187</v>
      </c>
      <c r="D4182" t="s">
        <v>17736</v>
      </c>
      <c r="E4182" t="s">
        <v>83</v>
      </c>
      <c r="F4182" t="s">
        <v>4925</v>
      </c>
      <c r="G4182">
        <v>0</v>
      </c>
      <c r="H4182">
        <v>0</v>
      </c>
      <c r="I4182">
        <v>0</v>
      </c>
      <c r="J4182">
        <v>0</v>
      </c>
      <c r="K4182">
        <v>0</v>
      </c>
      <c r="L4182">
        <v>0</v>
      </c>
      <c r="M4182">
        <v>0</v>
      </c>
      <c r="N4182">
        <v>22</v>
      </c>
      <c r="O4182">
        <v>21</v>
      </c>
      <c r="P4182">
        <v>1</v>
      </c>
      <c r="Q4182">
        <v>0</v>
      </c>
    </row>
    <row r="4183" spans="1:17" x14ac:dyDescent="0.2">
      <c r="A4183" t="s">
        <v>21921</v>
      </c>
      <c r="B4183" t="s">
        <v>86</v>
      </c>
      <c r="C4183" t="s">
        <v>187</v>
      </c>
      <c r="D4183" t="s">
        <v>17736</v>
      </c>
      <c r="E4183" t="s">
        <v>83</v>
      </c>
      <c r="F4183" t="s">
        <v>4927</v>
      </c>
      <c r="G4183">
        <v>0</v>
      </c>
      <c r="H4183">
        <v>0</v>
      </c>
      <c r="I4183">
        <v>0</v>
      </c>
      <c r="J4183">
        <v>0</v>
      </c>
      <c r="K4183">
        <v>0</v>
      </c>
      <c r="L4183">
        <v>0</v>
      </c>
      <c r="M4183">
        <v>0</v>
      </c>
      <c r="N4183">
        <v>18</v>
      </c>
      <c r="O4183">
        <v>17</v>
      </c>
      <c r="P4183">
        <v>1</v>
      </c>
      <c r="Q4183">
        <v>0</v>
      </c>
    </row>
    <row r="4184" spans="1:17" x14ac:dyDescent="0.2">
      <c r="A4184" t="s">
        <v>21922</v>
      </c>
      <c r="B4184" t="s">
        <v>86</v>
      </c>
      <c r="C4184" t="s">
        <v>187</v>
      </c>
      <c r="D4184" t="s">
        <v>17736</v>
      </c>
      <c r="E4184" t="s">
        <v>83</v>
      </c>
      <c r="F4184" t="s">
        <v>17734</v>
      </c>
      <c r="G4184">
        <v>26</v>
      </c>
      <c r="H4184">
        <v>0</v>
      </c>
      <c r="I4184">
        <v>0</v>
      </c>
      <c r="J4184">
        <v>0</v>
      </c>
      <c r="K4184">
        <v>0</v>
      </c>
      <c r="L4184">
        <v>0</v>
      </c>
      <c r="M4184">
        <v>0</v>
      </c>
      <c r="N4184">
        <v>0</v>
      </c>
      <c r="O4184">
        <v>0</v>
      </c>
      <c r="P4184">
        <v>0</v>
      </c>
      <c r="Q4184">
        <v>0</v>
      </c>
    </row>
    <row r="4185" spans="1:17" x14ac:dyDescent="0.2">
      <c r="A4185" t="s">
        <v>21923</v>
      </c>
      <c r="B4185" t="s">
        <v>86</v>
      </c>
      <c r="C4185" t="s">
        <v>187</v>
      </c>
      <c r="D4185" t="s">
        <v>17736</v>
      </c>
      <c r="E4185" t="s">
        <v>81</v>
      </c>
      <c r="F4185" t="s">
        <v>4929</v>
      </c>
      <c r="G4185">
        <v>0</v>
      </c>
      <c r="H4185">
        <v>42</v>
      </c>
      <c r="I4185">
        <v>6</v>
      </c>
      <c r="J4185">
        <v>34</v>
      </c>
      <c r="K4185">
        <v>2</v>
      </c>
      <c r="L4185">
        <v>0</v>
      </c>
      <c r="M4185">
        <v>0</v>
      </c>
      <c r="N4185">
        <v>0</v>
      </c>
      <c r="O4185">
        <v>0</v>
      </c>
      <c r="P4185">
        <v>0</v>
      </c>
      <c r="Q4185">
        <v>0</v>
      </c>
    </row>
    <row r="4186" spans="1:17" x14ac:dyDescent="0.2">
      <c r="A4186" t="s">
        <v>21924</v>
      </c>
      <c r="B4186" t="s">
        <v>86</v>
      </c>
      <c r="C4186" t="s">
        <v>187</v>
      </c>
      <c r="D4186" t="s">
        <v>17736</v>
      </c>
      <c r="E4186" t="s">
        <v>81</v>
      </c>
      <c r="F4186" t="s">
        <v>4931</v>
      </c>
      <c r="G4186">
        <v>0</v>
      </c>
      <c r="H4186">
        <v>42</v>
      </c>
      <c r="I4186">
        <v>6</v>
      </c>
      <c r="J4186">
        <v>33</v>
      </c>
      <c r="K4186">
        <v>2</v>
      </c>
      <c r="L4186">
        <v>1</v>
      </c>
      <c r="M4186">
        <v>0</v>
      </c>
      <c r="N4186">
        <v>0</v>
      </c>
      <c r="O4186">
        <v>0</v>
      </c>
      <c r="P4186">
        <v>0</v>
      </c>
      <c r="Q4186">
        <v>0</v>
      </c>
    </row>
    <row r="4187" spans="1:17" x14ac:dyDescent="0.2">
      <c r="A4187" t="s">
        <v>21925</v>
      </c>
      <c r="B4187" t="s">
        <v>86</v>
      </c>
      <c r="C4187" t="s">
        <v>187</v>
      </c>
      <c r="D4187" t="s">
        <v>17736</v>
      </c>
      <c r="E4187" t="s">
        <v>81</v>
      </c>
      <c r="F4187" t="s">
        <v>4933</v>
      </c>
      <c r="G4187">
        <v>0</v>
      </c>
      <c r="H4187">
        <v>0</v>
      </c>
      <c r="I4187">
        <v>0</v>
      </c>
      <c r="J4187">
        <v>0</v>
      </c>
      <c r="K4187">
        <v>0</v>
      </c>
      <c r="L4187">
        <v>0</v>
      </c>
      <c r="M4187">
        <v>42</v>
      </c>
      <c r="N4187">
        <v>0</v>
      </c>
      <c r="O4187">
        <v>0</v>
      </c>
      <c r="P4187">
        <v>0</v>
      </c>
      <c r="Q4187">
        <v>0</v>
      </c>
    </row>
    <row r="4188" spans="1:17" x14ac:dyDescent="0.2">
      <c r="A4188" t="s">
        <v>21926</v>
      </c>
      <c r="B4188" t="s">
        <v>86</v>
      </c>
      <c r="C4188" t="s">
        <v>187</v>
      </c>
      <c r="D4188" t="s">
        <v>17736</v>
      </c>
      <c r="E4188" t="s">
        <v>81</v>
      </c>
      <c r="F4188" t="s">
        <v>4935</v>
      </c>
      <c r="G4188">
        <v>0</v>
      </c>
      <c r="H4188">
        <v>42</v>
      </c>
      <c r="I4188">
        <v>6</v>
      </c>
      <c r="J4188">
        <v>33</v>
      </c>
      <c r="K4188">
        <v>2</v>
      </c>
      <c r="L4188">
        <v>1</v>
      </c>
      <c r="M4188">
        <v>0</v>
      </c>
      <c r="N4188">
        <v>0</v>
      </c>
      <c r="O4188">
        <v>0</v>
      </c>
      <c r="P4188">
        <v>0</v>
      </c>
      <c r="Q4188">
        <v>0</v>
      </c>
    </row>
    <row r="4189" spans="1:17" x14ac:dyDescent="0.2">
      <c r="A4189" t="s">
        <v>21927</v>
      </c>
      <c r="B4189" t="s">
        <v>86</v>
      </c>
      <c r="C4189" t="s">
        <v>187</v>
      </c>
      <c r="D4189" t="s">
        <v>17736</v>
      </c>
      <c r="E4189" t="s">
        <v>81</v>
      </c>
      <c r="F4189" t="s">
        <v>4937</v>
      </c>
      <c r="G4189">
        <v>0</v>
      </c>
      <c r="H4189">
        <v>42</v>
      </c>
      <c r="I4189">
        <v>6</v>
      </c>
      <c r="J4189">
        <v>33</v>
      </c>
      <c r="K4189">
        <v>2</v>
      </c>
      <c r="L4189">
        <v>1</v>
      </c>
      <c r="M4189">
        <v>0</v>
      </c>
      <c r="N4189">
        <v>0</v>
      </c>
      <c r="O4189">
        <v>0</v>
      </c>
      <c r="P4189">
        <v>0</v>
      </c>
      <c r="Q4189">
        <v>0</v>
      </c>
    </row>
    <row r="4190" spans="1:17" x14ac:dyDescent="0.2">
      <c r="A4190" t="s">
        <v>21928</v>
      </c>
      <c r="B4190" t="s">
        <v>86</v>
      </c>
      <c r="C4190" t="s">
        <v>187</v>
      </c>
      <c r="D4190" t="s">
        <v>17736</v>
      </c>
      <c r="E4190" t="s">
        <v>81</v>
      </c>
      <c r="F4190" t="s">
        <v>4939</v>
      </c>
      <c r="G4190">
        <v>0</v>
      </c>
      <c r="H4190">
        <v>0</v>
      </c>
      <c r="I4190">
        <v>0</v>
      </c>
      <c r="J4190">
        <v>0</v>
      </c>
      <c r="K4190">
        <v>0</v>
      </c>
      <c r="L4190">
        <v>0</v>
      </c>
      <c r="M4190">
        <v>42</v>
      </c>
      <c r="N4190">
        <v>0</v>
      </c>
      <c r="O4190">
        <v>0</v>
      </c>
      <c r="P4190">
        <v>0</v>
      </c>
      <c r="Q4190">
        <v>0</v>
      </c>
    </row>
    <row r="4191" spans="1:17" x14ac:dyDescent="0.2">
      <c r="A4191" t="s">
        <v>21929</v>
      </c>
      <c r="B4191" t="s">
        <v>86</v>
      </c>
      <c r="C4191" t="s">
        <v>187</v>
      </c>
      <c r="D4191" t="s">
        <v>17736</v>
      </c>
      <c r="E4191" t="s">
        <v>81</v>
      </c>
      <c r="F4191" t="s">
        <v>4941</v>
      </c>
      <c r="G4191">
        <v>0</v>
      </c>
      <c r="H4191">
        <v>42</v>
      </c>
      <c r="I4191">
        <v>6</v>
      </c>
      <c r="J4191">
        <v>34</v>
      </c>
      <c r="K4191">
        <v>2</v>
      </c>
      <c r="L4191">
        <v>0</v>
      </c>
      <c r="M4191">
        <v>0</v>
      </c>
      <c r="N4191">
        <v>0</v>
      </c>
      <c r="O4191">
        <v>0</v>
      </c>
      <c r="P4191">
        <v>0</v>
      </c>
      <c r="Q4191">
        <v>0</v>
      </c>
    </row>
    <row r="4192" spans="1:17" x14ac:dyDescent="0.2">
      <c r="A4192" t="s">
        <v>21930</v>
      </c>
      <c r="B4192" t="s">
        <v>86</v>
      </c>
      <c r="C4192" t="s">
        <v>187</v>
      </c>
      <c r="D4192" t="s">
        <v>17736</v>
      </c>
      <c r="E4192" t="s">
        <v>81</v>
      </c>
      <c r="F4192" t="s">
        <v>4943</v>
      </c>
      <c r="G4192">
        <v>0</v>
      </c>
      <c r="H4192">
        <v>0</v>
      </c>
      <c r="I4192">
        <v>0</v>
      </c>
      <c r="J4192">
        <v>0</v>
      </c>
      <c r="K4192">
        <v>0</v>
      </c>
      <c r="L4192">
        <v>0</v>
      </c>
      <c r="M4192">
        <v>42</v>
      </c>
      <c r="N4192">
        <v>0</v>
      </c>
      <c r="O4192">
        <v>0</v>
      </c>
      <c r="P4192">
        <v>0</v>
      </c>
      <c r="Q4192">
        <v>0</v>
      </c>
    </row>
    <row r="4193" spans="1:17" x14ac:dyDescent="0.2">
      <c r="A4193" t="s">
        <v>21931</v>
      </c>
      <c r="B4193" t="s">
        <v>86</v>
      </c>
      <c r="C4193" t="s">
        <v>187</v>
      </c>
      <c r="D4193" t="s">
        <v>17736</v>
      </c>
      <c r="E4193" t="s">
        <v>81</v>
      </c>
      <c r="F4193" t="s">
        <v>4925</v>
      </c>
      <c r="G4193">
        <v>0</v>
      </c>
      <c r="H4193">
        <v>0</v>
      </c>
      <c r="I4193">
        <v>0</v>
      </c>
      <c r="J4193">
        <v>0</v>
      </c>
      <c r="K4193">
        <v>0</v>
      </c>
      <c r="L4193">
        <v>0</v>
      </c>
      <c r="M4193">
        <v>0</v>
      </c>
      <c r="N4193">
        <v>39</v>
      </c>
      <c r="O4193">
        <v>37</v>
      </c>
      <c r="P4193">
        <v>2</v>
      </c>
      <c r="Q4193">
        <v>0</v>
      </c>
    </row>
    <row r="4194" spans="1:17" x14ac:dyDescent="0.2">
      <c r="A4194" t="s">
        <v>21932</v>
      </c>
      <c r="B4194" t="s">
        <v>86</v>
      </c>
      <c r="C4194" t="s">
        <v>187</v>
      </c>
      <c r="D4194" t="s">
        <v>17736</v>
      </c>
      <c r="E4194" t="s">
        <v>81</v>
      </c>
      <c r="F4194" t="s">
        <v>4927</v>
      </c>
      <c r="G4194">
        <v>0</v>
      </c>
      <c r="H4194">
        <v>0</v>
      </c>
      <c r="I4194">
        <v>0</v>
      </c>
      <c r="J4194">
        <v>0</v>
      </c>
      <c r="K4194">
        <v>0</v>
      </c>
      <c r="L4194">
        <v>0</v>
      </c>
      <c r="M4194">
        <v>0</v>
      </c>
      <c r="N4194">
        <v>35</v>
      </c>
      <c r="O4194">
        <v>33</v>
      </c>
      <c r="P4194">
        <v>2</v>
      </c>
      <c r="Q4194">
        <v>0</v>
      </c>
    </row>
    <row r="4195" spans="1:17" x14ac:dyDescent="0.2">
      <c r="A4195" t="s">
        <v>21933</v>
      </c>
      <c r="B4195" t="s">
        <v>86</v>
      </c>
      <c r="C4195" t="s">
        <v>187</v>
      </c>
      <c r="D4195" t="s">
        <v>17736</v>
      </c>
      <c r="E4195" t="s">
        <v>81</v>
      </c>
      <c r="F4195" t="s">
        <v>17734</v>
      </c>
      <c r="G4195">
        <v>42</v>
      </c>
      <c r="H4195">
        <v>0</v>
      </c>
      <c r="I4195">
        <v>0</v>
      </c>
      <c r="J4195">
        <v>0</v>
      </c>
      <c r="K4195">
        <v>0</v>
      </c>
      <c r="L4195">
        <v>0</v>
      </c>
      <c r="M4195">
        <v>0</v>
      </c>
      <c r="N4195">
        <v>0</v>
      </c>
      <c r="O4195">
        <v>0</v>
      </c>
      <c r="P4195">
        <v>0</v>
      </c>
      <c r="Q4195">
        <v>0</v>
      </c>
    </row>
    <row r="4196" spans="1:17" x14ac:dyDescent="0.2">
      <c r="A4196" t="s">
        <v>21934</v>
      </c>
      <c r="B4196" t="s">
        <v>86</v>
      </c>
      <c r="C4196" t="s">
        <v>187</v>
      </c>
      <c r="D4196" t="s">
        <v>17748</v>
      </c>
      <c r="E4196" t="s">
        <v>83</v>
      </c>
      <c r="F4196" t="s">
        <v>17749</v>
      </c>
      <c r="G4196">
        <v>0</v>
      </c>
      <c r="H4196">
        <v>0</v>
      </c>
      <c r="I4196">
        <v>0</v>
      </c>
      <c r="J4196">
        <v>0</v>
      </c>
      <c r="K4196">
        <v>0</v>
      </c>
      <c r="L4196">
        <v>0</v>
      </c>
      <c r="M4196">
        <v>0</v>
      </c>
      <c r="N4196">
        <v>1</v>
      </c>
      <c r="O4196">
        <v>0</v>
      </c>
      <c r="P4196">
        <v>1</v>
      </c>
      <c r="Q4196">
        <v>0</v>
      </c>
    </row>
    <row r="4197" spans="1:17" x14ac:dyDescent="0.2">
      <c r="A4197" t="s">
        <v>21935</v>
      </c>
      <c r="B4197" t="s">
        <v>86</v>
      </c>
      <c r="C4197" t="s">
        <v>187</v>
      </c>
      <c r="D4197" t="s">
        <v>17748</v>
      </c>
      <c r="E4197" t="s">
        <v>83</v>
      </c>
      <c r="F4197" t="s">
        <v>17734</v>
      </c>
      <c r="G4197">
        <v>1</v>
      </c>
      <c r="H4197">
        <v>0</v>
      </c>
      <c r="I4197">
        <v>0</v>
      </c>
      <c r="J4197">
        <v>0</v>
      </c>
      <c r="K4197">
        <v>0</v>
      </c>
      <c r="L4197">
        <v>0</v>
      </c>
      <c r="M4197">
        <v>0</v>
      </c>
      <c r="N4197">
        <v>0</v>
      </c>
      <c r="O4197">
        <v>0</v>
      </c>
      <c r="P4197">
        <v>0</v>
      </c>
      <c r="Q4197">
        <v>0</v>
      </c>
    </row>
    <row r="4198" spans="1:17" x14ac:dyDescent="0.2">
      <c r="A4198" t="s">
        <v>21936</v>
      </c>
      <c r="B4198" t="s">
        <v>86</v>
      </c>
      <c r="C4198" t="s">
        <v>187</v>
      </c>
      <c r="D4198" t="s">
        <v>17748</v>
      </c>
      <c r="E4198" t="s">
        <v>81</v>
      </c>
      <c r="F4198" t="s">
        <v>17749</v>
      </c>
      <c r="G4198">
        <v>0</v>
      </c>
      <c r="H4198">
        <v>0</v>
      </c>
      <c r="I4198">
        <v>0</v>
      </c>
      <c r="J4198">
        <v>0</v>
      </c>
      <c r="K4198">
        <v>0</v>
      </c>
      <c r="L4198">
        <v>0</v>
      </c>
      <c r="M4198">
        <v>0</v>
      </c>
      <c r="N4198">
        <v>2</v>
      </c>
      <c r="O4198">
        <v>0</v>
      </c>
      <c r="P4198">
        <v>0</v>
      </c>
      <c r="Q4198">
        <v>2</v>
      </c>
    </row>
    <row r="4199" spans="1:17" x14ac:dyDescent="0.2">
      <c r="A4199" t="s">
        <v>21937</v>
      </c>
      <c r="B4199" t="s">
        <v>86</v>
      </c>
      <c r="C4199" t="s">
        <v>247</v>
      </c>
      <c r="D4199" t="s">
        <v>17736</v>
      </c>
      <c r="E4199" t="s">
        <v>83</v>
      </c>
      <c r="F4199" t="s">
        <v>4935</v>
      </c>
      <c r="G4199">
        <v>0</v>
      </c>
      <c r="H4199">
        <v>13</v>
      </c>
      <c r="I4199">
        <v>1</v>
      </c>
      <c r="J4199">
        <v>12</v>
      </c>
      <c r="K4199">
        <v>0</v>
      </c>
      <c r="L4199">
        <v>0</v>
      </c>
      <c r="M4199">
        <v>0</v>
      </c>
      <c r="N4199">
        <v>0</v>
      </c>
      <c r="O4199">
        <v>0</v>
      </c>
      <c r="P4199">
        <v>0</v>
      </c>
      <c r="Q4199">
        <v>0</v>
      </c>
    </row>
    <row r="4200" spans="1:17" x14ac:dyDescent="0.2">
      <c r="A4200" t="s">
        <v>21938</v>
      </c>
      <c r="B4200" t="s">
        <v>86</v>
      </c>
      <c r="C4200" t="s">
        <v>247</v>
      </c>
      <c r="D4200" t="s">
        <v>17736</v>
      </c>
      <c r="E4200" t="s">
        <v>83</v>
      </c>
      <c r="F4200" t="s">
        <v>4937</v>
      </c>
      <c r="G4200">
        <v>0</v>
      </c>
      <c r="H4200">
        <v>13</v>
      </c>
      <c r="I4200">
        <v>1</v>
      </c>
      <c r="J4200">
        <v>12</v>
      </c>
      <c r="K4200">
        <v>0</v>
      </c>
      <c r="L4200">
        <v>0</v>
      </c>
      <c r="M4200">
        <v>0</v>
      </c>
      <c r="N4200">
        <v>0</v>
      </c>
      <c r="O4200">
        <v>0</v>
      </c>
      <c r="P4200">
        <v>0</v>
      </c>
      <c r="Q4200">
        <v>0</v>
      </c>
    </row>
    <row r="4201" spans="1:17" x14ac:dyDescent="0.2">
      <c r="A4201" t="s">
        <v>21939</v>
      </c>
      <c r="B4201" t="s">
        <v>86</v>
      </c>
      <c r="C4201" t="s">
        <v>247</v>
      </c>
      <c r="D4201" t="s">
        <v>17736</v>
      </c>
      <c r="E4201" t="s">
        <v>83</v>
      </c>
      <c r="F4201" t="s">
        <v>4939</v>
      </c>
      <c r="G4201">
        <v>0</v>
      </c>
      <c r="H4201">
        <v>0</v>
      </c>
      <c r="I4201">
        <v>0</v>
      </c>
      <c r="J4201">
        <v>0</v>
      </c>
      <c r="K4201">
        <v>0</v>
      </c>
      <c r="L4201">
        <v>0</v>
      </c>
      <c r="M4201">
        <v>13</v>
      </c>
      <c r="N4201">
        <v>0</v>
      </c>
      <c r="O4201">
        <v>0</v>
      </c>
      <c r="P4201">
        <v>0</v>
      </c>
      <c r="Q4201">
        <v>0</v>
      </c>
    </row>
    <row r="4202" spans="1:17" x14ac:dyDescent="0.2">
      <c r="A4202" t="s">
        <v>21940</v>
      </c>
      <c r="B4202" t="s">
        <v>86</v>
      </c>
      <c r="C4202" t="s">
        <v>247</v>
      </c>
      <c r="D4202" t="s">
        <v>17736</v>
      </c>
      <c r="E4202" t="s">
        <v>83</v>
      </c>
      <c r="F4202" t="s">
        <v>4941</v>
      </c>
      <c r="G4202">
        <v>0</v>
      </c>
      <c r="H4202">
        <v>13</v>
      </c>
      <c r="I4202">
        <v>1</v>
      </c>
      <c r="J4202">
        <v>12</v>
      </c>
      <c r="K4202">
        <v>0</v>
      </c>
      <c r="L4202">
        <v>0</v>
      </c>
      <c r="M4202">
        <v>0</v>
      </c>
      <c r="N4202">
        <v>0</v>
      </c>
      <c r="O4202">
        <v>0</v>
      </c>
      <c r="P4202">
        <v>0</v>
      </c>
      <c r="Q4202">
        <v>0</v>
      </c>
    </row>
    <row r="4203" spans="1:17" x14ac:dyDescent="0.2">
      <c r="A4203" t="s">
        <v>21941</v>
      </c>
      <c r="B4203" t="s">
        <v>86</v>
      </c>
      <c r="C4203" t="s">
        <v>247</v>
      </c>
      <c r="D4203" t="s">
        <v>17736</v>
      </c>
      <c r="E4203" t="s">
        <v>83</v>
      </c>
      <c r="F4203" t="s">
        <v>4943</v>
      </c>
      <c r="G4203">
        <v>0</v>
      </c>
      <c r="H4203">
        <v>0</v>
      </c>
      <c r="I4203">
        <v>0</v>
      </c>
      <c r="J4203">
        <v>0</v>
      </c>
      <c r="K4203">
        <v>0</v>
      </c>
      <c r="L4203">
        <v>0</v>
      </c>
      <c r="M4203">
        <v>13</v>
      </c>
      <c r="N4203">
        <v>0</v>
      </c>
      <c r="O4203">
        <v>0</v>
      </c>
      <c r="P4203">
        <v>0</v>
      </c>
      <c r="Q4203">
        <v>0</v>
      </c>
    </row>
    <row r="4204" spans="1:17" x14ac:dyDescent="0.2">
      <c r="A4204" t="s">
        <v>21942</v>
      </c>
      <c r="B4204" t="s">
        <v>86</v>
      </c>
      <c r="C4204" t="s">
        <v>247</v>
      </c>
      <c r="D4204" t="s">
        <v>17736</v>
      </c>
      <c r="E4204" t="s">
        <v>83</v>
      </c>
      <c r="F4204" t="s">
        <v>4925</v>
      </c>
      <c r="G4204">
        <v>0</v>
      </c>
      <c r="H4204">
        <v>0</v>
      </c>
      <c r="I4204">
        <v>0</v>
      </c>
      <c r="J4204">
        <v>0</v>
      </c>
      <c r="K4204">
        <v>0</v>
      </c>
      <c r="L4204">
        <v>0</v>
      </c>
      <c r="M4204">
        <v>0</v>
      </c>
      <c r="N4204">
        <v>11</v>
      </c>
      <c r="O4204">
        <v>11</v>
      </c>
      <c r="P4204">
        <v>0</v>
      </c>
      <c r="Q4204">
        <v>0</v>
      </c>
    </row>
    <row r="4205" spans="1:17" x14ac:dyDescent="0.2">
      <c r="A4205" t="s">
        <v>21943</v>
      </c>
      <c r="B4205" t="s">
        <v>86</v>
      </c>
      <c r="C4205" t="s">
        <v>247</v>
      </c>
      <c r="D4205" t="s">
        <v>17736</v>
      </c>
      <c r="E4205" t="s">
        <v>83</v>
      </c>
      <c r="F4205" t="s">
        <v>4927</v>
      </c>
      <c r="G4205">
        <v>0</v>
      </c>
      <c r="H4205">
        <v>0</v>
      </c>
      <c r="I4205">
        <v>0</v>
      </c>
      <c r="J4205">
        <v>0</v>
      </c>
      <c r="K4205">
        <v>0</v>
      </c>
      <c r="L4205">
        <v>0</v>
      </c>
      <c r="M4205">
        <v>0</v>
      </c>
      <c r="N4205">
        <v>10</v>
      </c>
      <c r="O4205">
        <v>10</v>
      </c>
      <c r="P4205">
        <v>0</v>
      </c>
      <c r="Q4205">
        <v>0</v>
      </c>
    </row>
    <row r="4206" spans="1:17" x14ac:dyDescent="0.2">
      <c r="A4206" t="s">
        <v>21944</v>
      </c>
      <c r="B4206" t="s">
        <v>86</v>
      </c>
      <c r="C4206" t="s">
        <v>247</v>
      </c>
      <c r="D4206" t="s">
        <v>17736</v>
      </c>
      <c r="E4206" t="s">
        <v>83</v>
      </c>
      <c r="F4206" t="s">
        <v>17734</v>
      </c>
      <c r="G4206">
        <v>13</v>
      </c>
      <c r="H4206">
        <v>0</v>
      </c>
      <c r="I4206">
        <v>0</v>
      </c>
      <c r="J4206">
        <v>0</v>
      </c>
      <c r="K4206">
        <v>0</v>
      </c>
      <c r="L4206">
        <v>0</v>
      </c>
      <c r="M4206">
        <v>0</v>
      </c>
      <c r="N4206">
        <v>0</v>
      </c>
      <c r="O4206">
        <v>0</v>
      </c>
      <c r="P4206">
        <v>0</v>
      </c>
      <c r="Q4206">
        <v>0</v>
      </c>
    </row>
    <row r="4207" spans="1:17" x14ac:dyDescent="0.2">
      <c r="A4207" t="s">
        <v>21945</v>
      </c>
      <c r="B4207" t="s">
        <v>86</v>
      </c>
      <c r="C4207" t="s">
        <v>247</v>
      </c>
      <c r="D4207" t="s">
        <v>17736</v>
      </c>
      <c r="E4207" t="s">
        <v>81</v>
      </c>
      <c r="F4207" t="s">
        <v>4929</v>
      </c>
      <c r="G4207">
        <v>0</v>
      </c>
      <c r="H4207">
        <v>24</v>
      </c>
      <c r="I4207">
        <v>2</v>
      </c>
      <c r="J4207">
        <v>21</v>
      </c>
      <c r="K4207">
        <v>1</v>
      </c>
      <c r="L4207">
        <v>0</v>
      </c>
      <c r="M4207">
        <v>0</v>
      </c>
      <c r="N4207">
        <v>0</v>
      </c>
      <c r="O4207">
        <v>0</v>
      </c>
      <c r="P4207">
        <v>0</v>
      </c>
      <c r="Q4207">
        <v>0</v>
      </c>
    </row>
    <row r="4208" spans="1:17" x14ac:dyDescent="0.2">
      <c r="A4208" t="s">
        <v>21946</v>
      </c>
      <c r="B4208" t="s">
        <v>86</v>
      </c>
      <c r="C4208" t="s">
        <v>247</v>
      </c>
      <c r="D4208" t="s">
        <v>17736</v>
      </c>
      <c r="E4208" t="s">
        <v>81</v>
      </c>
      <c r="F4208" t="s">
        <v>4931</v>
      </c>
      <c r="G4208">
        <v>0</v>
      </c>
      <c r="H4208">
        <v>24</v>
      </c>
      <c r="I4208">
        <v>2</v>
      </c>
      <c r="J4208">
        <v>21</v>
      </c>
      <c r="K4208">
        <v>1</v>
      </c>
      <c r="L4208">
        <v>0</v>
      </c>
      <c r="M4208">
        <v>0</v>
      </c>
      <c r="N4208">
        <v>0</v>
      </c>
      <c r="O4208">
        <v>0</v>
      </c>
      <c r="P4208">
        <v>0</v>
      </c>
      <c r="Q4208">
        <v>0</v>
      </c>
    </row>
    <row r="4209" spans="1:17" x14ac:dyDescent="0.2">
      <c r="A4209" t="s">
        <v>21947</v>
      </c>
      <c r="B4209" t="s">
        <v>86</v>
      </c>
      <c r="C4209" t="s">
        <v>247</v>
      </c>
      <c r="D4209" t="s">
        <v>17736</v>
      </c>
      <c r="E4209" t="s">
        <v>81</v>
      </c>
      <c r="F4209" t="s">
        <v>4933</v>
      </c>
      <c r="G4209">
        <v>0</v>
      </c>
      <c r="H4209">
        <v>0</v>
      </c>
      <c r="I4209">
        <v>0</v>
      </c>
      <c r="J4209">
        <v>0</v>
      </c>
      <c r="K4209">
        <v>0</v>
      </c>
      <c r="L4209">
        <v>0</v>
      </c>
      <c r="M4209">
        <v>24</v>
      </c>
      <c r="N4209">
        <v>0</v>
      </c>
      <c r="O4209">
        <v>0</v>
      </c>
      <c r="P4209">
        <v>0</v>
      </c>
      <c r="Q4209">
        <v>0</v>
      </c>
    </row>
    <row r="4210" spans="1:17" x14ac:dyDescent="0.2">
      <c r="A4210" t="s">
        <v>21948</v>
      </c>
      <c r="B4210" t="s">
        <v>86</v>
      </c>
      <c r="C4210" t="s">
        <v>247</v>
      </c>
      <c r="D4210" t="s">
        <v>17736</v>
      </c>
      <c r="E4210" t="s">
        <v>81</v>
      </c>
      <c r="F4210" t="s">
        <v>4935</v>
      </c>
      <c r="G4210">
        <v>0</v>
      </c>
      <c r="H4210">
        <v>24</v>
      </c>
      <c r="I4210">
        <v>2</v>
      </c>
      <c r="J4210">
        <v>21</v>
      </c>
      <c r="K4210">
        <v>1</v>
      </c>
      <c r="L4210">
        <v>0</v>
      </c>
      <c r="M4210">
        <v>0</v>
      </c>
      <c r="N4210">
        <v>0</v>
      </c>
      <c r="O4210">
        <v>0</v>
      </c>
      <c r="P4210">
        <v>0</v>
      </c>
      <c r="Q4210">
        <v>0</v>
      </c>
    </row>
    <row r="4211" spans="1:17" x14ac:dyDescent="0.2">
      <c r="A4211" t="s">
        <v>21949</v>
      </c>
      <c r="B4211" t="s">
        <v>86</v>
      </c>
      <c r="C4211" t="s">
        <v>247</v>
      </c>
      <c r="D4211" t="s">
        <v>17736</v>
      </c>
      <c r="E4211" t="s">
        <v>81</v>
      </c>
      <c r="F4211" t="s">
        <v>4937</v>
      </c>
      <c r="G4211">
        <v>0</v>
      </c>
      <c r="H4211">
        <v>24</v>
      </c>
      <c r="I4211">
        <v>2</v>
      </c>
      <c r="J4211">
        <v>21</v>
      </c>
      <c r="K4211">
        <v>1</v>
      </c>
      <c r="L4211">
        <v>0</v>
      </c>
      <c r="M4211">
        <v>0</v>
      </c>
      <c r="N4211">
        <v>0</v>
      </c>
      <c r="O4211">
        <v>0</v>
      </c>
      <c r="P4211">
        <v>0</v>
      </c>
      <c r="Q4211">
        <v>0</v>
      </c>
    </row>
    <row r="4212" spans="1:17" x14ac:dyDescent="0.2">
      <c r="A4212" t="s">
        <v>21950</v>
      </c>
      <c r="B4212" t="s">
        <v>86</v>
      </c>
      <c r="C4212" t="s">
        <v>247</v>
      </c>
      <c r="D4212" t="s">
        <v>17736</v>
      </c>
      <c r="E4212" t="s">
        <v>81</v>
      </c>
      <c r="F4212" t="s">
        <v>4939</v>
      </c>
      <c r="G4212">
        <v>0</v>
      </c>
      <c r="H4212">
        <v>0</v>
      </c>
      <c r="I4212">
        <v>0</v>
      </c>
      <c r="J4212">
        <v>0</v>
      </c>
      <c r="K4212">
        <v>0</v>
      </c>
      <c r="L4212">
        <v>0</v>
      </c>
      <c r="M4212">
        <v>24</v>
      </c>
      <c r="N4212">
        <v>0</v>
      </c>
      <c r="O4212">
        <v>0</v>
      </c>
      <c r="P4212">
        <v>0</v>
      </c>
      <c r="Q4212">
        <v>0</v>
      </c>
    </row>
    <row r="4213" spans="1:17" x14ac:dyDescent="0.2">
      <c r="A4213" t="s">
        <v>21951</v>
      </c>
      <c r="B4213" t="s">
        <v>86</v>
      </c>
      <c r="C4213" t="s">
        <v>247</v>
      </c>
      <c r="D4213" t="s">
        <v>17736</v>
      </c>
      <c r="E4213" t="s">
        <v>81</v>
      </c>
      <c r="F4213" t="s">
        <v>4941</v>
      </c>
      <c r="G4213">
        <v>0</v>
      </c>
      <c r="H4213">
        <v>24</v>
      </c>
      <c r="I4213">
        <v>2</v>
      </c>
      <c r="J4213">
        <v>21</v>
      </c>
      <c r="K4213">
        <v>1</v>
      </c>
      <c r="L4213">
        <v>0</v>
      </c>
      <c r="M4213">
        <v>0</v>
      </c>
      <c r="N4213">
        <v>0</v>
      </c>
      <c r="O4213">
        <v>0</v>
      </c>
      <c r="P4213">
        <v>0</v>
      </c>
      <c r="Q4213">
        <v>0</v>
      </c>
    </row>
    <row r="4214" spans="1:17" x14ac:dyDescent="0.2">
      <c r="A4214" t="s">
        <v>21952</v>
      </c>
      <c r="B4214" t="s">
        <v>86</v>
      </c>
      <c r="C4214" t="s">
        <v>247</v>
      </c>
      <c r="D4214" t="s">
        <v>17736</v>
      </c>
      <c r="E4214" t="s">
        <v>81</v>
      </c>
      <c r="F4214" t="s">
        <v>4943</v>
      </c>
      <c r="G4214">
        <v>0</v>
      </c>
      <c r="H4214">
        <v>0</v>
      </c>
      <c r="I4214">
        <v>0</v>
      </c>
      <c r="J4214">
        <v>0</v>
      </c>
      <c r="K4214">
        <v>0</v>
      </c>
      <c r="L4214">
        <v>0</v>
      </c>
      <c r="M4214">
        <v>24</v>
      </c>
      <c r="N4214">
        <v>0</v>
      </c>
      <c r="O4214">
        <v>0</v>
      </c>
      <c r="P4214">
        <v>0</v>
      </c>
      <c r="Q4214">
        <v>0</v>
      </c>
    </row>
    <row r="4215" spans="1:17" x14ac:dyDescent="0.2">
      <c r="A4215" t="s">
        <v>21953</v>
      </c>
      <c r="B4215" t="s">
        <v>86</v>
      </c>
      <c r="C4215" t="s">
        <v>247</v>
      </c>
      <c r="D4215" t="s">
        <v>17736</v>
      </c>
      <c r="E4215" t="s">
        <v>81</v>
      </c>
      <c r="F4215" t="s">
        <v>4925</v>
      </c>
      <c r="G4215">
        <v>0</v>
      </c>
      <c r="H4215">
        <v>0</v>
      </c>
      <c r="I4215">
        <v>0</v>
      </c>
      <c r="J4215">
        <v>0</v>
      </c>
      <c r="K4215">
        <v>0</v>
      </c>
      <c r="L4215">
        <v>0</v>
      </c>
      <c r="M4215">
        <v>0</v>
      </c>
      <c r="N4215">
        <v>17</v>
      </c>
      <c r="O4215">
        <v>17</v>
      </c>
      <c r="P4215">
        <v>0</v>
      </c>
      <c r="Q4215">
        <v>0</v>
      </c>
    </row>
    <row r="4216" spans="1:17" x14ac:dyDescent="0.2">
      <c r="A4216" t="s">
        <v>21954</v>
      </c>
      <c r="B4216" t="s">
        <v>86</v>
      </c>
      <c r="C4216" t="s">
        <v>247</v>
      </c>
      <c r="D4216" t="s">
        <v>17736</v>
      </c>
      <c r="E4216" t="s">
        <v>81</v>
      </c>
      <c r="F4216" t="s">
        <v>4927</v>
      </c>
      <c r="G4216">
        <v>0</v>
      </c>
      <c r="H4216">
        <v>0</v>
      </c>
      <c r="I4216">
        <v>0</v>
      </c>
      <c r="J4216">
        <v>0</v>
      </c>
      <c r="K4216">
        <v>0</v>
      </c>
      <c r="L4216">
        <v>0</v>
      </c>
      <c r="M4216">
        <v>0</v>
      </c>
      <c r="N4216">
        <v>16</v>
      </c>
      <c r="O4216">
        <v>16</v>
      </c>
      <c r="P4216">
        <v>0</v>
      </c>
      <c r="Q4216">
        <v>0</v>
      </c>
    </row>
    <row r="4217" spans="1:17" x14ac:dyDescent="0.2">
      <c r="A4217" t="s">
        <v>21955</v>
      </c>
      <c r="B4217" t="s">
        <v>86</v>
      </c>
      <c r="C4217" t="s">
        <v>247</v>
      </c>
      <c r="D4217" t="s">
        <v>17736</v>
      </c>
      <c r="E4217" t="s">
        <v>81</v>
      </c>
      <c r="F4217" t="s">
        <v>17734</v>
      </c>
      <c r="G4217">
        <v>24</v>
      </c>
      <c r="H4217">
        <v>0</v>
      </c>
      <c r="I4217">
        <v>0</v>
      </c>
      <c r="J4217">
        <v>0</v>
      </c>
      <c r="K4217">
        <v>0</v>
      </c>
      <c r="L4217">
        <v>0</v>
      </c>
      <c r="M4217">
        <v>0</v>
      </c>
      <c r="N4217">
        <v>0</v>
      </c>
      <c r="O4217">
        <v>0</v>
      </c>
      <c r="P4217">
        <v>0</v>
      </c>
      <c r="Q4217">
        <v>0</v>
      </c>
    </row>
    <row r="4218" spans="1:17" x14ac:dyDescent="0.2">
      <c r="A4218" t="s">
        <v>21956</v>
      </c>
      <c r="B4218" t="s">
        <v>86</v>
      </c>
      <c r="C4218" t="s">
        <v>247</v>
      </c>
      <c r="D4218" t="s">
        <v>17748</v>
      </c>
      <c r="E4218" t="s">
        <v>81</v>
      </c>
      <c r="F4218" t="s">
        <v>17749</v>
      </c>
      <c r="G4218">
        <v>0</v>
      </c>
      <c r="H4218">
        <v>0</v>
      </c>
      <c r="I4218">
        <v>0</v>
      </c>
      <c r="J4218">
        <v>0</v>
      </c>
      <c r="K4218">
        <v>0</v>
      </c>
      <c r="L4218">
        <v>0</v>
      </c>
      <c r="M4218">
        <v>0</v>
      </c>
      <c r="N4218">
        <v>3</v>
      </c>
      <c r="O4218">
        <v>3</v>
      </c>
      <c r="P4218">
        <v>0</v>
      </c>
      <c r="Q4218">
        <v>0</v>
      </c>
    </row>
    <row r="4219" spans="1:17" x14ac:dyDescent="0.2">
      <c r="A4219" t="s">
        <v>21957</v>
      </c>
      <c r="B4219" t="s">
        <v>86</v>
      </c>
      <c r="C4219" t="s">
        <v>247</v>
      </c>
      <c r="D4219" t="s">
        <v>17748</v>
      </c>
      <c r="E4219" t="s">
        <v>81</v>
      </c>
      <c r="F4219" t="s">
        <v>17734</v>
      </c>
      <c r="G4219">
        <v>3</v>
      </c>
      <c r="H4219">
        <v>0</v>
      </c>
      <c r="I4219">
        <v>0</v>
      </c>
      <c r="J4219">
        <v>0</v>
      </c>
      <c r="K4219">
        <v>0</v>
      </c>
      <c r="L4219">
        <v>0</v>
      </c>
      <c r="M4219">
        <v>0</v>
      </c>
      <c r="N4219">
        <v>0</v>
      </c>
      <c r="O4219">
        <v>0</v>
      </c>
      <c r="P4219">
        <v>0</v>
      </c>
      <c r="Q4219">
        <v>0</v>
      </c>
    </row>
    <row r="4220" spans="1:17" x14ac:dyDescent="0.2">
      <c r="A4220" t="s">
        <v>21958</v>
      </c>
      <c r="B4220" t="s">
        <v>86</v>
      </c>
      <c r="C4220" t="s">
        <v>247</v>
      </c>
      <c r="D4220" t="s">
        <v>17754</v>
      </c>
      <c r="E4220" t="s">
        <v>83</v>
      </c>
      <c r="F4220" t="s">
        <v>17734</v>
      </c>
      <c r="G4220">
        <v>3</v>
      </c>
      <c r="H4220">
        <v>0</v>
      </c>
      <c r="I4220">
        <v>0</v>
      </c>
      <c r="J4220">
        <v>0</v>
      </c>
      <c r="K4220">
        <v>0</v>
      </c>
      <c r="L4220">
        <v>0</v>
      </c>
      <c r="M4220">
        <v>0</v>
      </c>
      <c r="N4220">
        <v>0</v>
      </c>
      <c r="O4220">
        <v>0</v>
      </c>
      <c r="P4220">
        <v>0</v>
      </c>
      <c r="Q4220">
        <v>0</v>
      </c>
    </row>
    <row r="4221" spans="1:17" x14ac:dyDescent="0.2">
      <c r="A4221" t="s">
        <v>21959</v>
      </c>
      <c r="B4221" t="s">
        <v>86</v>
      </c>
      <c r="C4221" t="s">
        <v>247</v>
      </c>
      <c r="D4221" t="s">
        <v>17754</v>
      </c>
      <c r="E4221" t="s">
        <v>81</v>
      </c>
      <c r="F4221" t="s">
        <v>17734</v>
      </c>
      <c r="G4221">
        <v>1</v>
      </c>
      <c r="H4221">
        <v>0</v>
      </c>
      <c r="I4221">
        <v>0</v>
      </c>
      <c r="J4221">
        <v>0</v>
      </c>
      <c r="K4221">
        <v>0</v>
      </c>
      <c r="L4221">
        <v>0</v>
      </c>
      <c r="M4221">
        <v>0</v>
      </c>
      <c r="N4221">
        <v>0</v>
      </c>
      <c r="O4221">
        <v>0</v>
      </c>
      <c r="P4221">
        <v>0</v>
      </c>
      <c r="Q4221">
        <v>0</v>
      </c>
    </row>
    <row r="4222" spans="1:17" x14ac:dyDescent="0.2">
      <c r="A4222" t="s">
        <v>21960</v>
      </c>
      <c r="B4222" t="s">
        <v>86</v>
      </c>
      <c r="C4222" t="s">
        <v>248</v>
      </c>
      <c r="D4222" t="s">
        <v>17768</v>
      </c>
      <c r="E4222" t="s">
        <v>83</v>
      </c>
      <c r="F4222" t="s">
        <v>17734</v>
      </c>
      <c r="G4222">
        <v>1</v>
      </c>
      <c r="H4222">
        <v>0</v>
      </c>
      <c r="I4222">
        <v>0</v>
      </c>
      <c r="J4222">
        <v>0</v>
      </c>
      <c r="K4222">
        <v>0</v>
      </c>
      <c r="L4222">
        <v>0</v>
      </c>
      <c r="M4222">
        <v>0</v>
      </c>
      <c r="N4222">
        <v>0</v>
      </c>
      <c r="O4222">
        <v>0</v>
      </c>
      <c r="P4222">
        <v>0</v>
      </c>
      <c r="Q4222">
        <v>0</v>
      </c>
    </row>
    <row r="4223" spans="1:17" x14ac:dyDescent="0.2">
      <c r="A4223" t="s">
        <v>21961</v>
      </c>
      <c r="B4223" t="s">
        <v>86</v>
      </c>
      <c r="C4223" t="s">
        <v>248</v>
      </c>
      <c r="D4223" t="s">
        <v>17768</v>
      </c>
      <c r="E4223" t="s">
        <v>81</v>
      </c>
      <c r="F4223" t="s">
        <v>17734</v>
      </c>
      <c r="G4223">
        <v>3</v>
      </c>
      <c r="H4223">
        <v>0</v>
      </c>
      <c r="I4223">
        <v>0</v>
      </c>
      <c r="J4223">
        <v>0</v>
      </c>
      <c r="K4223">
        <v>0</v>
      </c>
      <c r="L4223">
        <v>0</v>
      </c>
      <c r="M4223">
        <v>0</v>
      </c>
      <c r="N4223">
        <v>0</v>
      </c>
      <c r="O4223">
        <v>0</v>
      </c>
      <c r="P4223">
        <v>0</v>
      </c>
      <c r="Q4223">
        <v>0</v>
      </c>
    </row>
    <row r="4224" spans="1:17" x14ac:dyDescent="0.2">
      <c r="A4224" t="s">
        <v>21962</v>
      </c>
      <c r="B4224" t="s">
        <v>86</v>
      </c>
      <c r="C4224" t="s">
        <v>248</v>
      </c>
      <c r="D4224" t="s">
        <v>17736</v>
      </c>
      <c r="E4224" t="s">
        <v>83</v>
      </c>
      <c r="F4224" t="s">
        <v>4929</v>
      </c>
      <c r="G4224">
        <v>0</v>
      </c>
      <c r="H4224">
        <v>44</v>
      </c>
      <c r="I4224">
        <v>5</v>
      </c>
      <c r="J4224">
        <v>37</v>
      </c>
      <c r="K4224">
        <v>1</v>
      </c>
      <c r="L4224">
        <v>1</v>
      </c>
      <c r="M4224">
        <v>0</v>
      </c>
      <c r="N4224">
        <v>0</v>
      </c>
      <c r="O4224">
        <v>0</v>
      </c>
      <c r="P4224">
        <v>0</v>
      </c>
      <c r="Q4224">
        <v>0</v>
      </c>
    </row>
    <row r="4225" spans="1:17" x14ac:dyDescent="0.2">
      <c r="A4225" t="s">
        <v>21963</v>
      </c>
      <c r="B4225" t="s">
        <v>86</v>
      </c>
      <c r="C4225" t="s">
        <v>248</v>
      </c>
      <c r="D4225" t="s">
        <v>17736</v>
      </c>
      <c r="E4225" t="s">
        <v>83</v>
      </c>
      <c r="F4225" t="s">
        <v>4931</v>
      </c>
      <c r="G4225">
        <v>0</v>
      </c>
      <c r="H4225">
        <v>44</v>
      </c>
      <c r="I4225">
        <v>3</v>
      </c>
      <c r="J4225">
        <v>38</v>
      </c>
      <c r="K4225">
        <v>1</v>
      </c>
      <c r="L4225">
        <v>2</v>
      </c>
      <c r="M4225">
        <v>0</v>
      </c>
      <c r="N4225">
        <v>0</v>
      </c>
      <c r="O4225">
        <v>0</v>
      </c>
      <c r="P4225">
        <v>0</v>
      </c>
      <c r="Q4225">
        <v>0</v>
      </c>
    </row>
    <row r="4226" spans="1:17" x14ac:dyDescent="0.2">
      <c r="A4226" t="s">
        <v>21964</v>
      </c>
      <c r="B4226" t="s">
        <v>86</v>
      </c>
      <c r="C4226" t="s">
        <v>248</v>
      </c>
      <c r="D4226" t="s">
        <v>17736</v>
      </c>
      <c r="E4226" t="s">
        <v>83</v>
      </c>
      <c r="F4226" t="s">
        <v>4933</v>
      </c>
      <c r="G4226">
        <v>0</v>
      </c>
      <c r="H4226">
        <v>0</v>
      </c>
      <c r="I4226">
        <v>0</v>
      </c>
      <c r="J4226">
        <v>0</v>
      </c>
      <c r="K4226">
        <v>0</v>
      </c>
      <c r="L4226">
        <v>0</v>
      </c>
      <c r="M4226">
        <v>44</v>
      </c>
      <c r="N4226">
        <v>0</v>
      </c>
      <c r="O4226">
        <v>0</v>
      </c>
      <c r="P4226">
        <v>0</v>
      </c>
      <c r="Q4226">
        <v>0</v>
      </c>
    </row>
    <row r="4227" spans="1:17" x14ac:dyDescent="0.2">
      <c r="A4227" t="s">
        <v>21965</v>
      </c>
      <c r="B4227" t="s">
        <v>86</v>
      </c>
      <c r="C4227" t="s">
        <v>248</v>
      </c>
      <c r="D4227" t="s">
        <v>17736</v>
      </c>
      <c r="E4227" t="s">
        <v>83</v>
      </c>
      <c r="F4227" t="s">
        <v>4935</v>
      </c>
      <c r="G4227">
        <v>0</v>
      </c>
      <c r="H4227">
        <v>44</v>
      </c>
      <c r="I4227">
        <v>3</v>
      </c>
      <c r="J4227">
        <v>38</v>
      </c>
      <c r="K4227">
        <v>1</v>
      </c>
      <c r="L4227">
        <v>2</v>
      </c>
      <c r="M4227">
        <v>0</v>
      </c>
      <c r="N4227">
        <v>0</v>
      </c>
      <c r="O4227">
        <v>0</v>
      </c>
      <c r="P4227">
        <v>0</v>
      </c>
      <c r="Q4227">
        <v>0</v>
      </c>
    </row>
    <row r="4228" spans="1:17" x14ac:dyDescent="0.2">
      <c r="A4228" t="s">
        <v>21966</v>
      </c>
      <c r="B4228" t="s">
        <v>86</v>
      </c>
      <c r="C4228" t="s">
        <v>248</v>
      </c>
      <c r="D4228" t="s">
        <v>17736</v>
      </c>
      <c r="E4228" t="s">
        <v>83</v>
      </c>
      <c r="F4228" t="s">
        <v>4937</v>
      </c>
      <c r="G4228">
        <v>0</v>
      </c>
      <c r="H4228">
        <v>44</v>
      </c>
      <c r="I4228">
        <v>3</v>
      </c>
      <c r="J4228">
        <v>38</v>
      </c>
      <c r="K4228">
        <v>1</v>
      </c>
      <c r="L4228">
        <v>2</v>
      </c>
      <c r="M4228">
        <v>0</v>
      </c>
      <c r="N4228">
        <v>0</v>
      </c>
      <c r="O4228">
        <v>0</v>
      </c>
      <c r="P4228">
        <v>0</v>
      </c>
      <c r="Q4228">
        <v>0</v>
      </c>
    </row>
    <row r="4229" spans="1:17" x14ac:dyDescent="0.2">
      <c r="A4229" t="s">
        <v>21967</v>
      </c>
      <c r="B4229" t="s">
        <v>89</v>
      </c>
      <c r="C4229" t="s">
        <v>138</v>
      </c>
      <c r="D4229" t="s">
        <v>17736</v>
      </c>
      <c r="E4229" t="s">
        <v>81</v>
      </c>
      <c r="F4229" t="s">
        <v>4937</v>
      </c>
      <c r="G4229">
        <v>0</v>
      </c>
      <c r="H4229">
        <v>8</v>
      </c>
      <c r="I4229">
        <v>0</v>
      </c>
      <c r="J4229">
        <v>7</v>
      </c>
      <c r="K4229">
        <v>1</v>
      </c>
      <c r="L4229">
        <v>0</v>
      </c>
      <c r="M4229">
        <v>0</v>
      </c>
      <c r="N4229">
        <v>0</v>
      </c>
      <c r="O4229">
        <v>0</v>
      </c>
      <c r="P4229">
        <v>0</v>
      </c>
      <c r="Q4229">
        <v>0</v>
      </c>
    </row>
    <row r="4230" spans="1:17" x14ac:dyDescent="0.2">
      <c r="A4230" t="s">
        <v>21968</v>
      </c>
      <c r="B4230" t="s">
        <v>89</v>
      </c>
      <c r="C4230" t="s">
        <v>138</v>
      </c>
      <c r="D4230" t="s">
        <v>17736</v>
      </c>
      <c r="E4230" t="s">
        <v>81</v>
      </c>
      <c r="F4230" t="s">
        <v>4939</v>
      </c>
      <c r="G4230">
        <v>0</v>
      </c>
      <c r="H4230">
        <v>0</v>
      </c>
      <c r="I4230">
        <v>0</v>
      </c>
      <c r="J4230">
        <v>0</v>
      </c>
      <c r="K4230">
        <v>0</v>
      </c>
      <c r="L4230">
        <v>0</v>
      </c>
      <c r="M4230">
        <v>8</v>
      </c>
      <c r="N4230">
        <v>0</v>
      </c>
      <c r="O4230">
        <v>0</v>
      </c>
      <c r="P4230">
        <v>0</v>
      </c>
      <c r="Q4230">
        <v>0</v>
      </c>
    </row>
    <row r="4231" spans="1:17" x14ac:dyDescent="0.2">
      <c r="A4231" t="s">
        <v>21969</v>
      </c>
      <c r="B4231" t="s">
        <v>89</v>
      </c>
      <c r="C4231" t="s">
        <v>138</v>
      </c>
      <c r="D4231" t="s">
        <v>17736</v>
      </c>
      <c r="E4231" t="s">
        <v>81</v>
      </c>
      <c r="F4231" t="s">
        <v>4941</v>
      </c>
      <c r="G4231">
        <v>0</v>
      </c>
      <c r="H4231">
        <v>8</v>
      </c>
      <c r="I4231">
        <v>0</v>
      </c>
      <c r="J4231">
        <v>7</v>
      </c>
      <c r="K4231">
        <v>1</v>
      </c>
      <c r="L4231">
        <v>0</v>
      </c>
      <c r="M4231">
        <v>0</v>
      </c>
      <c r="N4231">
        <v>0</v>
      </c>
      <c r="O4231">
        <v>0</v>
      </c>
      <c r="P4231">
        <v>0</v>
      </c>
      <c r="Q4231">
        <v>0</v>
      </c>
    </row>
    <row r="4232" spans="1:17" x14ac:dyDescent="0.2">
      <c r="A4232" t="s">
        <v>21970</v>
      </c>
      <c r="B4232" t="s">
        <v>89</v>
      </c>
      <c r="C4232" t="s">
        <v>138</v>
      </c>
      <c r="D4232" t="s">
        <v>17736</v>
      </c>
      <c r="E4232" t="s">
        <v>81</v>
      </c>
      <c r="F4232" t="s">
        <v>4943</v>
      </c>
      <c r="G4232">
        <v>0</v>
      </c>
      <c r="H4232">
        <v>0</v>
      </c>
      <c r="I4232">
        <v>0</v>
      </c>
      <c r="J4232">
        <v>0</v>
      </c>
      <c r="K4232">
        <v>0</v>
      </c>
      <c r="L4232">
        <v>0</v>
      </c>
      <c r="M4232">
        <v>8</v>
      </c>
      <c r="N4232">
        <v>0</v>
      </c>
      <c r="O4232">
        <v>0</v>
      </c>
      <c r="P4232">
        <v>0</v>
      </c>
      <c r="Q4232">
        <v>0</v>
      </c>
    </row>
    <row r="4233" spans="1:17" x14ac:dyDescent="0.2">
      <c r="A4233" t="s">
        <v>21971</v>
      </c>
      <c r="B4233" t="s">
        <v>89</v>
      </c>
      <c r="C4233" t="s">
        <v>138</v>
      </c>
      <c r="D4233" t="s">
        <v>17736</v>
      </c>
      <c r="E4233" t="s">
        <v>81</v>
      </c>
      <c r="F4233" t="s">
        <v>4925</v>
      </c>
      <c r="G4233">
        <v>0</v>
      </c>
      <c r="H4233">
        <v>0</v>
      </c>
      <c r="I4233">
        <v>0</v>
      </c>
      <c r="J4233">
        <v>0</v>
      </c>
      <c r="K4233">
        <v>0</v>
      </c>
      <c r="L4233">
        <v>0</v>
      </c>
      <c r="M4233">
        <v>0</v>
      </c>
      <c r="N4233">
        <v>8</v>
      </c>
      <c r="O4233">
        <v>8</v>
      </c>
      <c r="P4233">
        <v>0</v>
      </c>
      <c r="Q4233">
        <v>0</v>
      </c>
    </row>
    <row r="4234" spans="1:17" x14ac:dyDescent="0.2">
      <c r="A4234" t="s">
        <v>21972</v>
      </c>
      <c r="B4234" t="s">
        <v>89</v>
      </c>
      <c r="C4234" t="s">
        <v>138</v>
      </c>
      <c r="D4234" t="s">
        <v>17736</v>
      </c>
      <c r="E4234" t="s">
        <v>81</v>
      </c>
      <c r="F4234" t="s">
        <v>4927</v>
      </c>
      <c r="G4234">
        <v>0</v>
      </c>
      <c r="H4234">
        <v>0</v>
      </c>
      <c r="I4234">
        <v>0</v>
      </c>
      <c r="J4234">
        <v>0</v>
      </c>
      <c r="K4234">
        <v>0</v>
      </c>
      <c r="L4234">
        <v>0</v>
      </c>
      <c r="M4234">
        <v>0</v>
      </c>
      <c r="N4234">
        <v>7</v>
      </c>
      <c r="O4234">
        <v>7</v>
      </c>
      <c r="P4234">
        <v>0</v>
      </c>
      <c r="Q4234">
        <v>0</v>
      </c>
    </row>
    <row r="4235" spans="1:17" x14ac:dyDescent="0.2">
      <c r="A4235" t="s">
        <v>21973</v>
      </c>
      <c r="B4235" t="s">
        <v>89</v>
      </c>
      <c r="C4235" t="s">
        <v>138</v>
      </c>
      <c r="D4235" t="s">
        <v>17736</v>
      </c>
      <c r="E4235" t="s">
        <v>81</v>
      </c>
      <c r="F4235" t="s">
        <v>17734</v>
      </c>
      <c r="G4235">
        <v>8</v>
      </c>
      <c r="H4235">
        <v>0</v>
      </c>
      <c r="I4235">
        <v>0</v>
      </c>
      <c r="J4235">
        <v>0</v>
      </c>
      <c r="K4235">
        <v>0</v>
      </c>
      <c r="L4235">
        <v>0</v>
      </c>
      <c r="M4235">
        <v>0</v>
      </c>
      <c r="N4235">
        <v>0</v>
      </c>
      <c r="O4235">
        <v>0</v>
      </c>
      <c r="P4235">
        <v>0</v>
      </c>
      <c r="Q4235">
        <v>0</v>
      </c>
    </row>
    <row r="4236" spans="1:17" x14ac:dyDescent="0.2">
      <c r="A4236" t="s">
        <v>21974</v>
      </c>
      <c r="B4236" t="s">
        <v>89</v>
      </c>
      <c r="C4236" t="s">
        <v>138</v>
      </c>
      <c r="D4236" t="s">
        <v>17754</v>
      </c>
      <c r="E4236" t="s">
        <v>83</v>
      </c>
      <c r="F4236" t="s">
        <v>17734</v>
      </c>
      <c r="G4236">
        <v>2</v>
      </c>
      <c r="H4236">
        <v>0</v>
      </c>
      <c r="I4236">
        <v>0</v>
      </c>
      <c r="J4236">
        <v>0</v>
      </c>
      <c r="K4236">
        <v>0</v>
      </c>
      <c r="L4236">
        <v>0</v>
      </c>
      <c r="M4236">
        <v>0</v>
      </c>
      <c r="N4236">
        <v>0</v>
      </c>
      <c r="O4236">
        <v>0</v>
      </c>
      <c r="P4236">
        <v>0</v>
      </c>
      <c r="Q4236">
        <v>0</v>
      </c>
    </row>
    <row r="4237" spans="1:17" x14ac:dyDescent="0.2">
      <c r="A4237" t="s">
        <v>21975</v>
      </c>
      <c r="B4237" t="s">
        <v>89</v>
      </c>
      <c r="C4237" t="s">
        <v>138</v>
      </c>
      <c r="D4237" t="s">
        <v>17754</v>
      </c>
      <c r="E4237" t="s">
        <v>81</v>
      </c>
      <c r="F4237" t="s">
        <v>17734</v>
      </c>
      <c r="G4237">
        <v>2</v>
      </c>
      <c r="H4237">
        <v>0</v>
      </c>
      <c r="I4237">
        <v>0</v>
      </c>
      <c r="J4237">
        <v>0</v>
      </c>
      <c r="K4237">
        <v>0</v>
      </c>
      <c r="L4237">
        <v>0</v>
      </c>
      <c r="M4237">
        <v>0</v>
      </c>
      <c r="N4237">
        <v>0</v>
      </c>
      <c r="O4237">
        <v>0</v>
      </c>
      <c r="P4237">
        <v>0</v>
      </c>
      <c r="Q4237">
        <v>0</v>
      </c>
    </row>
    <row r="4238" spans="1:17" x14ac:dyDescent="0.2">
      <c r="A4238" t="s">
        <v>21976</v>
      </c>
      <c r="B4238" t="s">
        <v>89</v>
      </c>
      <c r="C4238" t="s">
        <v>139</v>
      </c>
      <c r="D4238" t="s">
        <v>17768</v>
      </c>
      <c r="E4238" t="s">
        <v>81</v>
      </c>
      <c r="F4238" t="s">
        <v>17734</v>
      </c>
      <c r="G4238">
        <v>1</v>
      </c>
      <c r="H4238">
        <v>0</v>
      </c>
      <c r="I4238">
        <v>0</v>
      </c>
      <c r="J4238">
        <v>0</v>
      </c>
      <c r="K4238">
        <v>0</v>
      </c>
      <c r="L4238">
        <v>0</v>
      </c>
      <c r="M4238">
        <v>0</v>
      </c>
      <c r="N4238">
        <v>0</v>
      </c>
      <c r="O4238">
        <v>0</v>
      </c>
      <c r="P4238">
        <v>0</v>
      </c>
      <c r="Q4238">
        <v>0</v>
      </c>
    </row>
    <row r="4239" spans="1:17" x14ac:dyDescent="0.2">
      <c r="A4239" t="s">
        <v>21977</v>
      </c>
      <c r="B4239" t="s">
        <v>89</v>
      </c>
      <c r="C4239" t="s">
        <v>139</v>
      </c>
      <c r="D4239" t="s">
        <v>17736</v>
      </c>
      <c r="E4239" t="s">
        <v>83</v>
      </c>
      <c r="F4239" t="s">
        <v>4929</v>
      </c>
      <c r="G4239">
        <v>0</v>
      </c>
      <c r="H4239">
        <v>35</v>
      </c>
      <c r="I4239">
        <v>2</v>
      </c>
      <c r="J4239">
        <v>24</v>
      </c>
      <c r="K4239">
        <v>3</v>
      </c>
      <c r="L4239">
        <v>6</v>
      </c>
      <c r="M4239">
        <v>0</v>
      </c>
      <c r="N4239">
        <v>0</v>
      </c>
      <c r="O4239">
        <v>0</v>
      </c>
      <c r="P4239">
        <v>0</v>
      </c>
      <c r="Q4239">
        <v>0</v>
      </c>
    </row>
    <row r="4240" spans="1:17" x14ac:dyDescent="0.2">
      <c r="A4240" t="s">
        <v>21978</v>
      </c>
      <c r="B4240" t="s">
        <v>89</v>
      </c>
      <c r="C4240" t="s">
        <v>139</v>
      </c>
      <c r="D4240" t="s">
        <v>17736</v>
      </c>
      <c r="E4240" t="s">
        <v>83</v>
      </c>
      <c r="F4240" t="s">
        <v>4931</v>
      </c>
      <c r="G4240">
        <v>0</v>
      </c>
      <c r="H4240">
        <v>35</v>
      </c>
      <c r="I4240">
        <v>1</v>
      </c>
      <c r="J4240">
        <v>24</v>
      </c>
      <c r="K4240">
        <v>2</v>
      </c>
      <c r="L4240">
        <v>8</v>
      </c>
      <c r="M4240">
        <v>0</v>
      </c>
      <c r="N4240">
        <v>0</v>
      </c>
      <c r="O4240">
        <v>0</v>
      </c>
      <c r="P4240">
        <v>0</v>
      </c>
      <c r="Q4240">
        <v>0</v>
      </c>
    </row>
    <row r="4241" spans="1:17" x14ac:dyDescent="0.2">
      <c r="A4241" t="s">
        <v>21979</v>
      </c>
      <c r="B4241" t="s">
        <v>89</v>
      </c>
      <c r="C4241" t="s">
        <v>139</v>
      </c>
      <c r="D4241" t="s">
        <v>17736</v>
      </c>
      <c r="E4241" t="s">
        <v>83</v>
      </c>
      <c r="F4241" t="s">
        <v>4933</v>
      </c>
      <c r="G4241">
        <v>0</v>
      </c>
      <c r="H4241">
        <v>0</v>
      </c>
      <c r="I4241">
        <v>0</v>
      </c>
      <c r="J4241">
        <v>0</v>
      </c>
      <c r="K4241">
        <v>0</v>
      </c>
      <c r="L4241">
        <v>0</v>
      </c>
      <c r="M4241">
        <v>35</v>
      </c>
      <c r="N4241">
        <v>0</v>
      </c>
      <c r="O4241">
        <v>0</v>
      </c>
      <c r="P4241">
        <v>0</v>
      </c>
      <c r="Q4241">
        <v>0</v>
      </c>
    </row>
    <row r="4242" spans="1:17" x14ac:dyDescent="0.2">
      <c r="A4242" t="s">
        <v>21980</v>
      </c>
      <c r="B4242" t="s">
        <v>89</v>
      </c>
      <c r="C4242" t="s">
        <v>139</v>
      </c>
      <c r="D4242" t="s">
        <v>17736</v>
      </c>
      <c r="E4242" t="s">
        <v>83</v>
      </c>
      <c r="F4242" t="s">
        <v>4935</v>
      </c>
      <c r="G4242">
        <v>0</v>
      </c>
      <c r="H4242">
        <v>35</v>
      </c>
      <c r="I4242">
        <v>1</v>
      </c>
      <c r="J4242">
        <v>24</v>
      </c>
      <c r="K4242">
        <v>2</v>
      </c>
      <c r="L4242">
        <v>8</v>
      </c>
      <c r="M4242">
        <v>0</v>
      </c>
      <c r="N4242">
        <v>0</v>
      </c>
      <c r="O4242">
        <v>0</v>
      </c>
      <c r="P4242">
        <v>0</v>
      </c>
      <c r="Q4242">
        <v>0</v>
      </c>
    </row>
    <row r="4243" spans="1:17" x14ac:dyDescent="0.2">
      <c r="A4243" t="s">
        <v>21981</v>
      </c>
      <c r="B4243" t="s">
        <v>89</v>
      </c>
      <c r="C4243" t="s">
        <v>139</v>
      </c>
      <c r="D4243" t="s">
        <v>17736</v>
      </c>
      <c r="E4243" t="s">
        <v>83</v>
      </c>
      <c r="F4243" t="s">
        <v>4937</v>
      </c>
      <c r="G4243">
        <v>0</v>
      </c>
      <c r="H4243">
        <v>35</v>
      </c>
      <c r="I4243">
        <v>1</v>
      </c>
      <c r="J4243">
        <v>24</v>
      </c>
      <c r="K4243">
        <v>2</v>
      </c>
      <c r="L4243">
        <v>8</v>
      </c>
      <c r="M4243">
        <v>0</v>
      </c>
      <c r="N4243">
        <v>0</v>
      </c>
      <c r="O4243">
        <v>0</v>
      </c>
      <c r="P4243">
        <v>0</v>
      </c>
      <c r="Q4243">
        <v>0</v>
      </c>
    </row>
    <row r="4244" spans="1:17" x14ac:dyDescent="0.2">
      <c r="A4244" t="s">
        <v>21982</v>
      </c>
      <c r="B4244" t="s">
        <v>89</v>
      </c>
      <c r="C4244" t="s">
        <v>139</v>
      </c>
      <c r="D4244" t="s">
        <v>17736</v>
      </c>
      <c r="E4244" t="s">
        <v>83</v>
      </c>
      <c r="F4244" t="s">
        <v>4939</v>
      </c>
      <c r="G4244">
        <v>0</v>
      </c>
      <c r="H4244">
        <v>0</v>
      </c>
      <c r="I4244">
        <v>0</v>
      </c>
      <c r="J4244">
        <v>0</v>
      </c>
      <c r="K4244">
        <v>0</v>
      </c>
      <c r="L4244">
        <v>0</v>
      </c>
      <c r="M4244">
        <v>35</v>
      </c>
      <c r="N4244">
        <v>0</v>
      </c>
      <c r="O4244">
        <v>0</v>
      </c>
      <c r="P4244">
        <v>0</v>
      </c>
      <c r="Q4244">
        <v>0</v>
      </c>
    </row>
    <row r="4245" spans="1:17" x14ac:dyDescent="0.2">
      <c r="A4245" t="s">
        <v>21983</v>
      </c>
      <c r="B4245" t="s">
        <v>89</v>
      </c>
      <c r="C4245" t="s">
        <v>139</v>
      </c>
      <c r="D4245" t="s">
        <v>17736</v>
      </c>
      <c r="E4245" t="s">
        <v>83</v>
      </c>
      <c r="F4245" t="s">
        <v>4941</v>
      </c>
      <c r="G4245">
        <v>0</v>
      </c>
      <c r="H4245">
        <v>35</v>
      </c>
      <c r="I4245">
        <v>3</v>
      </c>
      <c r="J4245">
        <v>23</v>
      </c>
      <c r="K4245">
        <v>3</v>
      </c>
      <c r="L4245">
        <v>6</v>
      </c>
      <c r="M4245">
        <v>0</v>
      </c>
      <c r="N4245">
        <v>0</v>
      </c>
      <c r="O4245">
        <v>0</v>
      </c>
      <c r="P4245">
        <v>0</v>
      </c>
      <c r="Q4245">
        <v>0</v>
      </c>
    </row>
    <row r="4246" spans="1:17" x14ac:dyDescent="0.2">
      <c r="A4246" t="s">
        <v>21984</v>
      </c>
      <c r="B4246" t="s">
        <v>89</v>
      </c>
      <c r="C4246" t="s">
        <v>139</v>
      </c>
      <c r="D4246" t="s">
        <v>17736</v>
      </c>
      <c r="E4246" t="s">
        <v>83</v>
      </c>
      <c r="F4246" t="s">
        <v>4943</v>
      </c>
      <c r="G4246">
        <v>0</v>
      </c>
      <c r="H4246">
        <v>0</v>
      </c>
      <c r="I4246">
        <v>0</v>
      </c>
      <c r="J4246">
        <v>0</v>
      </c>
      <c r="K4246">
        <v>0</v>
      </c>
      <c r="L4246">
        <v>0</v>
      </c>
      <c r="M4246">
        <v>35</v>
      </c>
      <c r="N4246">
        <v>0</v>
      </c>
      <c r="O4246">
        <v>0</v>
      </c>
      <c r="P4246">
        <v>0</v>
      </c>
      <c r="Q4246">
        <v>0</v>
      </c>
    </row>
    <row r="4247" spans="1:17" x14ac:dyDescent="0.2">
      <c r="A4247" t="s">
        <v>21985</v>
      </c>
      <c r="B4247" t="s">
        <v>89</v>
      </c>
      <c r="C4247" t="s">
        <v>139</v>
      </c>
      <c r="D4247" t="s">
        <v>17736</v>
      </c>
      <c r="E4247" t="s">
        <v>83</v>
      </c>
      <c r="F4247" t="s">
        <v>4925</v>
      </c>
      <c r="G4247">
        <v>0</v>
      </c>
      <c r="H4247">
        <v>0</v>
      </c>
      <c r="I4247">
        <v>0</v>
      </c>
      <c r="J4247">
        <v>0</v>
      </c>
      <c r="K4247">
        <v>0</v>
      </c>
      <c r="L4247">
        <v>0</v>
      </c>
      <c r="M4247">
        <v>0</v>
      </c>
      <c r="N4247">
        <v>25</v>
      </c>
      <c r="O4247">
        <v>20</v>
      </c>
      <c r="P4247">
        <v>4</v>
      </c>
      <c r="Q4247">
        <v>1</v>
      </c>
    </row>
    <row r="4248" spans="1:17" x14ac:dyDescent="0.2">
      <c r="A4248" t="s">
        <v>21986</v>
      </c>
      <c r="B4248" t="s">
        <v>89</v>
      </c>
      <c r="C4248" t="s">
        <v>139</v>
      </c>
      <c r="D4248" t="s">
        <v>17736</v>
      </c>
      <c r="E4248" t="s">
        <v>83</v>
      </c>
      <c r="F4248" t="s">
        <v>4927</v>
      </c>
      <c r="G4248">
        <v>0</v>
      </c>
      <c r="H4248">
        <v>0</v>
      </c>
      <c r="I4248">
        <v>0</v>
      </c>
      <c r="J4248">
        <v>0</v>
      </c>
      <c r="K4248">
        <v>0</v>
      </c>
      <c r="L4248">
        <v>0</v>
      </c>
      <c r="M4248">
        <v>0</v>
      </c>
      <c r="N4248">
        <v>21</v>
      </c>
      <c r="O4248">
        <v>17</v>
      </c>
      <c r="P4248">
        <v>3</v>
      </c>
      <c r="Q4248">
        <v>1</v>
      </c>
    </row>
    <row r="4249" spans="1:17" x14ac:dyDescent="0.2">
      <c r="A4249" t="s">
        <v>21987</v>
      </c>
      <c r="B4249" t="s">
        <v>89</v>
      </c>
      <c r="C4249" t="s">
        <v>139</v>
      </c>
      <c r="D4249" t="s">
        <v>17736</v>
      </c>
      <c r="E4249" t="s">
        <v>83</v>
      </c>
      <c r="F4249" t="s">
        <v>17734</v>
      </c>
      <c r="G4249">
        <v>35</v>
      </c>
      <c r="H4249">
        <v>0</v>
      </c>
      <c r="I4249">
        <v>0</v>
      </c>
      <c r="J4249">
        <v>0</v>
      </c>
      <c r="K4249">
        <v>0</v>
      </c>
      <c r="L4249">
        <v>0</v>
      </c>
      <c r="M4249">
        <v>0</v>
      </c>
      <c r="N4249">
        <v>0</v>
      </c>
      <c r="O4249">
        <v>0</v>
      </c>
      <c r="P4249">
        <v>0</v>
      </c>
      <c r="Q4249">
        <v>0</v>
      </c>
    </row>
    <row r="4250" spans="1:17" x14ac:dyDescent="0.2">
      <c r="A4250" t="s">
        <v>21988</v>
      </c>
      <c r="B4250" t="s">
        <v>89</v>
      </c>
      <c r="C4250" t="s">
        <v>139</v>
      </c>
      <c r="D4250" t="s">
        <v>17736</v>
      </c>
      <c r="E4250" t="s">
        <v>81</v>
      </c>
      <c r="F4250" t="s">
        <v>4929</v>
      </c>
      <c r="G4250">
        <v>0</v>
      </c>
      <c r="H4250">
        <v>36</v>
      </c>
      <c r="I4250">
        <v>2</v>
      </c>
      <c r="J4250">
        <v>28</v>
      </c>
      <c r="K4250">
        <v>5</v>
      </c>
      <c r="L4250">
        <v>1</v>
      </c>
      <c r="M4250">
        <v>0</v>
      </c>
      <c r="N4250">
        <v>0</v>
      </c>
      <c r="O4250">
        <v>0</v>
      </c>
      <c r="P4250">
        <v>0</v>
      </c>
      <c r="Q4250">
        <v>0</v>
      </c>
    </row>
    <row r="4251" spans="1:17" x14ac:dyDescent="0.2">
      <c r="A4251" t="s">
        <v>21989</v>
      </c>
      <c r="B4251" t="s">
        <v>89</v>
      </c>
      <c r="C4251" t="s">
        <v>139</v>
      </c>
      <c r="D4251" t="s">
        <v>17736</v>
      </c>
      <c r="E4251" t="s">
        <v>81</v>
      </c>
      <c r="F4251" t="s">
        <v>4931</v>
      </c>
      <c r="G4251">
        <v>0</v>
      </c>
      <c r="H4251">
        <v>36</v>
      </c>
      <c r="I4251">
        <v>1</v>
      </c>
      <c r="J4251">
        <v>29</v>
      </c>
      <c r="K4251">
        <v>4</v>
      </c>
      <c r="L4251">
        <v>2</v>
      </c>
      <c r="M4251">
        <v>0</v>
      </c>
      <c r="N4251">
        <v>0</v>
      </c>
      <c r="O4251">
        <v>0</v>
      </c>
      <c r="P4251">
        <v>0</v>
      </c>
      <c r="Q4251">
        <v>0</v>
      </c>
    </row>
    <row r="4252" spans="1:17" x14ac:dyDescent="0.2">
      <c r="A4252" t="s">
        <v>21990</v>
      </c>
      <c r="B4252" t="s">
        <v>89</v>
      </c>
      <c r="C4252" t="s">
        <v>139</v>
      </c>
      <c r="D4252" t="s">
        <v>17736</v>
      </c>
      <c r="E4252" t="s">
        <v>81</v>
      </c>
      <c r="F4252" t="s">
        <v>4933</v>
      </c>
      <c r="G4252">
        <v>0</v>
      </c>
      <c r="H4252">
        <v>0</v>
      </c>
      <c r="I4252">
        <v>0</v>
      </c>
      <c r="J4252">
        <v>0</v>
      </c>
      <c r="K4252">
        <v>0</v>
      </c>
      <c r="L4252">
        <v>0</v>
      </c>
      <c r="M4252">
        <v>36</v>
      </c>
      <c r="N4252">
        <v>0</v>
      </c>
      <c r="O4252">
        <v>0</v>
      </c>
      <c r="P4252">
        <v>0</v>
      </c>
      <c r="Q4252">
        <v>0</v>
      </c>
    </row>
    <row r="4253" spans="1:17" x14ac:dyDescent="0.2">
      <c r="A4253" t="s">
        <v>21991</v>
      </c>
      <c r="B4253" t="s">
        <v>89</v>
      </c>
      <c r="C4253" t="s">
        <v>139</v>
      </c>
      <c r="D4253" t="s">
        <v>17736</v>
      </c>
      <c r="E4253" t="s">
        <v>81</v>
      </c>
      <c r="F4253" t="s">
        <v>4935</v>
      </c>
      <c r="G4253">
        <v>0</v>
      </c>
      <c r="H4253">
        <v>36</v>
      </c>
      <c r="I4253">
        <v>1</v>
      </c>
      <c r="J4253">
        <v>29</v>
      </c>
      <c r="K4253">
        <v>4</v>
      </c>
      <c r="L4253">
        <v>2</v>
      </c>
      <c r="M4253">
        <v>0</v>
      </c>
      <c r="N4253">
        <v>0</v>
      </c>
      <c r="O4253">
        <v>0</v>
      </c>
      <c r="P4253">
        <v>0</v>
      </c>
      <c r="Q4253">
        <v>0</v>
      </c>
    </row>
    <row r="4254" spans="1:17" x14ac:dyDescent="0.2">
      <c r="A4254" t="s">
        <v>21992</v>
      </c>
      <c r="B4254" t="s">
        <v>89</v>
      </c>
      <c r="C4254" t="s">
        <v>139</v>
      </c>
      <c r="D4254" t="s">
        <v>17736</v>
      </c>
      <c r="E4254" t="s">
        <v>81</v>
      </c>
      <c r="F4254" t="s">
        <v>4937</v>
      </c>
      <c r="G4254">
        <v>0</v>
      </c>
      <c r="H4254">
        <v>36</v>
      </c>
      <c r="I4254">
        <v>2</v>
      </c>
      <c r="J4254">
        <v>28</v>
      </c>
      <c r="K4254">
        <v>4</v>
      </c>
      <c r="L4254">
        <v>2</v>
      </c>
      <c r="M4254">
        <v>0</v>
      </c>
      <c r="N4254">
        <v>0</v>
      </c>
      <c r="O4254">
        <v>0</v>
      </c>
      <c r="P4254">
        <v>0</v>
      </c>
      <c r="Q4254">
        <v>0</v>
      </c>
    </row>
    <row r="4255" spans="1:17" x14ac:dyDescent="0.2">
      <c r="A4255" t="s">
        <v>21993</v>
      </c>
      <c r="B4255" t="s">
        <v>89</v>
      </c>
      <c r="C4255" t="s">
        <v>139</v>
      </c>
      <c r="D4255" t="s">
        <v>17736</v>
      </c>
      <c r="E4255" t="s">
        <v>81</v>
      </c>
      <c r="F4255" t="s">
        <v>4939</v>
      </c>
      <c r="G4255">
        <v>0</v>
      </c>
      <c r="H4255">
        <v>0</v>
      </c>
      <c r="I4255">
        <v>0</v>
      </c>
      <c r="J4255">
        <v>0</v>
      </c>
      <c r="K4255">
        <v>0</v>
      </c>
      <c r="L4255">
        <v>0</v>
      </c>
      <c r="M4255">
        <v>36</v>
      </c>
      <c r="N4255">
        <v>0</v>
      </c>
      <c r="O4255">
        <v>0</v>
      </c>
      <c r="P4255">
        <v>0</v>
      </c>
      <c r="Q4255">
        <v>0</v>
      </c>
    </row>
    <row r="4256" spans="1:17" x14ac:dyDescent="0.2">
      <c r="A4256" t="s">
        <v>21994</v>
      </c>
      <c r="B4256" t="s">
        <v>89</v>
      </c>
      <c r="C4256" t="s">
        <v>139</v>
      </c>
      <c r="D4256" t="s">
        <v>17736</v>
      </c>
      <c r="E4256" t="s">
        <v>81</v>
      </c>
      <c r="F4256" t="s">
        <v>4941</v>
      </c>
      <c r="G4256">
        <v>0</v>
      </c>
      <c r="H4256">
        <v>36</v>
      </c>
      <c r="I4256">
        <v>1</v>
      </c>
      <c r="J4256">
        <v>29</v>
      </c>
      <c r="K4256">
        <v>5</v>
      </c>
      <c r="L4256">
        <v>1</v>
      </c>
      <c r="M4256">
        <v>0</v>
      </c>
      <c r="N4256">
        <v>0</v>
      </c>
      <c r="O4256">
        <v>0</v>
      </c>
      <c r="P4256">
        <v>0</v>
      </c>
      <c r="Q4256">
        <v>0</v>
      </c>
    </row>
    <row r="4257" spans="1:17" x14ac:dyDescent="0.2">
      <c r="A4257" t="s">
        <v>21995</v>
      </c>
      <c r="B4257" t="s">
        <v>86</v>
      </c>
      <c r="C4257" t="s">
        <v>238</v>
      </c>
      <c r="D4257" t="s">
        <v>17736</v>
      </c>
      <c r="E4257" t="s">
        <v>81</v>
      </c>
      <c r="F4257" t="s">
        <v>4939</v>
      </c>
      <c r="G4257">
        <v>0</v>
      </c>
      <c r="H4257">
        <v>0</v>
      </c>
      <c r="I4257">
        <v>0</v>
      </c>
      <c r="J4257">
        <v>0</v>
      </c>
      <c r="K4257">
        <v>0</v>
      </c>
      <c r="L4257">
        <v>0</v>
      </c>
      <c r="M4257">
        <v>8</v>
      </c>
      <c r="N4257">
        <v>0</v>
      </c>
      <c r="O4257">
        <v>0</v>
      </c>
      <c r="P4257">
        <v>0</v>
      </c>
      <c r="Q4257">
        <v>0</v>
      </c>
    </row>
    <row r="4258" spans="1:17" x14ac:dyDescent="0.2">
      <c r="A4258" t="s">
        <v>21996</v>
      </c>
      <c r="B4258" t="s">
        <v>86</v>
      </c>
      <c r="C4258" t="s">
        <v>238</v>
      </c>
      <c r="D4258" t="s">
        <v>17736</v>
      </c>
      <c r="E4258" t="s">
        <v>81</v>
      </c>
      <c r="F4258" t="s">
        <v>4941</v>
      </c>
      <c r="G4258">
        <v>0</v>
      </c>
      <c r="H4258">
        <v>8</v>
      </c>
      <c r="I4258">
        <v>1</v>
      </c>
      <c r="J4258">
        <v>5</v>
      </c>
      <c r="K4258">
        <v>1</v>
      </c>
      <c r="L4258">
        <v>1</v>
      </c>
      <c r="M4258">
        <v>0</v>
      </c>
      <c r="N4258">
        <v>0</v>
      </c>
      <c r="O4258">
        <v>0</v>
      </c>
      <c r="P4258">
        <v>0</v>
      </c>
      <c r="Q4258">
        <v>0</v>
      </c>
    </row>
    <row r="4259" spans="1:17" x14ac:dyDescent="0.2">
      <c r="A4259" t="s">
        <v>21997</v>
      </c>
      <c r="B4259" t="s">
        <v>86</v>
      </c>
      <c r="C4259" t="s">
        <v>238</v>
      </c>
      <c r="D4259" t="s">
        <v>17736</v>
      </c>
      <c r="E4259" t="s">
        <v>81</v>
      </c>
      <c r="F4259" t="s">
        <v>4943</v>
      </c>
      <c r="G4259">
        <v>0</v>
      </c>
      <c r="H4259">
        <v>0</v>
      </c>
      <c r="I4259">
        <v>0</v>
      </c>
      <c r="J4259">
        <v>0</v>
      </c>
      <c r="K4259">
        <v>0</v>
      </c>
      <c r="L4259">
        <v>0</v>
      </c>
      <c r="M4259">
        <v>8</v>
      </c>
      <c r="N4259">
        <v>0</v>
      </c>
      <c r="O4259">
        <v>0</v>
      </c>
      <c r="P4259">
        <v>0</v>
      </c>
      <c r="Q4259">
        <v>0</v>
      </c>
    </row>
    <row r="4260" spans="1:17" x14ac:dyDescent="0.2">
      <c r="A4260" t="s">
        <v>21998</v>
      </c>
      <c r="B4260" t="s">
        <v>86</v>
      </c>
      <c r="C4260" t="s">
        <v>238</v>
      </c>
      <c r="D4260" t="s">
        <v>17736</v>
      </c>
      <c r="E4260" t="s">
        <v>81</v>
      </c>
      <c r="F4260" t="s">
        <v>4925</v>
      </c>
      <c r="G4260">
        <v>0</v>
      </c>
      <c r="H4260">
        <v>0</v>
      </c>
      <c r="I4260">
        <v>0</v>
      </c>
      <c r="J4260">
        <v>0</v>
      </c>
      <c r="K4260">
        <v>0</v>
      </c>
      <c r="L4260">
        <v>0</v>
      </c>
      <c r="M4260">
        <v>0</v>
      </c>
      <c r="N4260">
        <v>7</v>
      </c>
      <c r="O4260">
        <v>7</v>
      </c>
      <c r="P4260">
        <v>0</v>
      </c>
      <c r="Q4260">
        <v>0</v>
      </c>
    </row>
    <row r="4261" spans="1:17" x14ac:dyDescent="0.2">
      <c r="A4261" t="s">
        <v>21999</v>
      </c>
      <c r="B4261" t="s">
        <v>86</v>
      </c>
      <c r="C4261" t="s">
        <v>238</v>
      </c>
      <c r="D4261" t="s">
        <v>17736</v>
      </c>
      <c r="E4261" t="s">
        <v>81</v>
      </c>
      <c r="F4261" t="s">
        <v>4927</v>
      </c>
      <c r="G4261">
        <v>0</v>
      </c>
      <c r="H4261">
        <v>0</v>
      </c>
      <c r="I4261">
        <v>0</v>
      </c>
      <c r="J4261">
        <v>0</v>
      </c>
      <c r="K4261">
        <v>0</v>
      </c>
      <c r="L4261">
        <v>0</v>
      </c>
      <c r="M4261">
        <v>0</v>
      </c>
      <c r="N4261">
        <v>5</v>
      </c>
      <c r="O4261">
        <v>5</v>
      </c>
      <c r="P4261">
        <v>0</v>
      </c>
      <c r="Q4261">
        <v>0</v>
      </c>
    </row>
    <row r="4262" spans="1:17" x14ac:dyDescent="0.2">
      <c r="A4262" t="s">
        <v>22000</v>
      </c>
      <c r="B4262" t="s">
        <v>86</v>
      </c>
      <c r="C4262" t="s">
        <v>238</v>
      </c>
      <c r="D4262" t="s">
        <v>17736</v>
      </c>
      <c r="E4262" t="s">
        <v>81</v>
      </c>
      <c r="F4262" t="s">
        <v>17734</v>
      </c>
      <c r="G4262">
        <v>8</v>
      </c>
      <c r="H4262">
        <v>0</v>
      </c>
      <c r="I4262">
        <v>0</v>
      </c>
      <c r="J4262">
        <v>0</v>
      </c>
      <c r="K4262">
        <v>0</v>
      </c>
      <c r="L4262">
        <v>0</v>
      </c>
      <c r="M4262">
        <v>0</v>
      </c>
      <c r="N4262">
        <v>0</v>
      </c>
      <c r="O4262">
        <v>0</v>
      </c>
      <c r="P4262">
        <v>0</v>
      </c>
      <c r="Q4262">
        <v>0</v>
      </c>
    </row>
    <row r="4263" spans="1:17" x14ac:dyDescent="0.2">
      <c r="A4263" t="s">
        <v>22001</v>
      </c>
      <c r="B4263" t="s">
        <v>86</v>
      </c>
      <c r="C4263" t="s">
        <v>238</v>
      </c>
      <c r="D4263" t="s">
        <v>17748</v>
      </c>
      <c r="E4263" t="s">
        <v>81</v>
      </c>
      <c r="F4263" t="s">
        <v>17749</v>
      </c>
      <c r="G4263">
        <v>0</v>
      </c>
      <c r="H4263">
        <v>0</v>
      </c>
      <c r="I4263">
        <v>0</v>
      </c>
      <c r="J4263">
        <v>0</v>
      </c>
      <c r="K4263">
        <v>0</v>
      </c>
      <c r="L4263">
        <v>0</v>
      </c>
      <c r="M4263">
        <v>0</v>
      </c>
      <c r="N4263">
        <v>1</v>
      </c>
      <c r="O4263">
        <v>1</v>
      </c>
      <c r="P4263">
        <v>0</v>
      </c>
      <c r="Q4263">
        <v>0</v>
      </c>
    </row>
    <row r="4264" spans="1:17" x14ac:dyDescent="0.2">
      <c r="A4264" t="s">
        <v>22002</v>
      </c>
      <c r="B4264" t="s">
        <v>86</v>
      </c>
      <c r="C4264" t="s">
        <v>238</v>
      </c>
      <c r="D4264" t="s">
        <v>17748</v>
      </c>
      <c r="E4264" t="s">
        <v>81</v>
      </c>
      <c r="F4264" t="s">
        <v>17734</v>
      </c>
      <c r="G4264">
        <v>1</v>
      </c>
      <c r="H4264">
        <v>0</v>
      </c>
      <c r="I4264">
        <v>0</v>
      </c>
      <c r="J4264">
        <v>0</v>
      </c>
      <c r="K4264">
        <v>0</v>
      </c>
      <c r="L4264">
        <v>0</v>
      </c>
      <c r="M4264">
        <v>0</v>
      </c>
      <c r="N4264">
        <v>0</v>
      </c>
      <c r="O4264">
        <v>0</v>
      </c>
      <c r="P4264">
        <v>0</v>
      </c>
      <c r="Q4264">
        <v>0</v>
      </c>
    </row>
    <row r="4265" spans="1:17" x14ac:dyDescent="0.2">
      <c r="A4265" t="s">
        <v>22003</v>
      </c>
      <c r="B4265" t="s">
        <v>86</v>
      </c>
      <c r="C4265" t="s">
        <v>239</v>
      </c>
      <c r="D4265" t="s">
        <v>17768</v>
      </c>
      <c r="E4265" t="s">
        <v>83</v>
      </c>
      <c r="F4265" t="s">
        <v>17734</v>
      </c>
      <c r="G4265">
        <v>7</v>
      </c>
      <c r="H4265">
        <v>0</v>
      </c>
      <c r="I4265">
        <v>0</v>
      </c>
      <c r="J4265">
        <v>0</v>
      </c>
      <c r="K4265">
        <v>0</v>
      </c>
      <c r="L4265">
        <v>0</v>
      </c>
      <c r="M4265">
        <v>0</v>
      </c>
      <c r="N4265">
        <v>0</v>
      </c>
      <c r="O4265">
        <v>0</v>
      </c>
      <c r="P4265">
        <v>0</v>
      </c>
      <c r="Q4265">
        <v>0</v>
      </c>
    </row>
    <row r="4266" spans="1:17" x14ac:dyDescent="0.2">
      <c r="A4266" t="s">
        <v>22004</v>
      </c>
      <c r="B4266" t="s">
        <v>86</v>
      </c>
      <c r="C4266" t="s">
        <v>239</v>
      </c>
      <c r="D4266" t="s">
        <v>17768</v>
      </c>
      <c r="E4266" t="s">
        <v>81</v>
      </c>
      <c r="F4266" t="s">
        <v>17734</v>
      </c>
      <c r="G4266">
        <v>6</v>
      </c>
      <c r="H4266">
        <v>0</v>
      </c>
      <c r="I4266">
        <v>0</v>
      </c>
      <c r="J4266">
        <v>0</v>
      </c>
      <c r="K4266">
        <v>0</v>
      </c>
      <c r="L4266">
        <v>0</v>
      </c>
      <c r="M4266">
        <v>0</v>
      </c>
      <c r="N4266">
        <v>0</v>
      </c>
      <c r="O4266">
        <v>0</v>
      </c>
      <c r="P4266">
        <v>0</v>
      </c>
      <c r="Q4266">
        <v>0</v>
      </c>
    </row>
    <row r="4267" spans="1:17" x14ac:dyDescent="0.2">
      <c r="A4267" t="s">
        <v>22005</v>
      </c>
      <c r="B4267" t="s">
        <v>86</v>
      </c>
      <c r="C4267" t="s">
        <v>239</v>
      </c>
      <c r="D4267" t="s">
        <v>17736</v>
      </c>
      <c r="E4267" t="s">
        <v>83</v>
      </c>
      <c r="F4267" t="s">
        <v>4929</v>
      </c>
      <c r="G4267">
        <v>0</v>
      </c>
      <c r="H4267">
        <v>17</v>
      </c>
      <c r="I4267">
        <v>0</v>
      </c>
      <c r="J4267">
        <v>11</v>
      </c>
      <c r="K4267">
        <v>5</v>
      </c>
      <c r="L4267">
        <v>1</v>
      </c>
      <c r="M4267">
        <v>0</v>
      </c>
      <c r="N4267">
        <v>0</v>
      </c>
      <c r="O4267">
        <v>0</v>
      </c>
      <c r="P4267">
        <v>0</v>
      </c>
      <c r="Q4267">
        <v>0</v>
      </c>
    </row>
    <row r="4268" spans="1:17" x14ac:dyDescent="0.2">
      <c r="A4268" t="s">
        <v>22006</v>
      </c>
      <c r="B4268" t="s">
        <v>86</v>
      </c>
      <c r="C4268" t="s">
        <v>239</v>
      </c>
      <c r="D4268" t="s">
        <v>17736</v>
      </c>
      <c r="E4268" t="s">
        <v>83</v>
      </c>
      <c r="F4268" t="s">
        <v>4931</v>
      </c>
      <c r="G4268">
        <v>0</v>
      </c>
      <c r="H4268">
        <v>17</v>
      </c>
      <c r="I4268">
        <v>0</v>
      </c>
      <c r="J4268">
        <v>11</v>
      </c>
      <c r="K4268">
        <v>3</v>
      </c>
      <c r="L4268">
        <v>3</v>
      </c>
      <c r="M4268">
        <v>0</v>
      </c>
      <c r="N4268">
        <v>0</v>
      </c>
      <c r="O4268">
        <v>0</v>
      </c>
      <c r="P4268">
        <v>0</v>
      </c>
      <c r="Q4268">
        <v>0</v>
      </c>
    </row>
    <row r="4269" spans="1:17" x14ac:dyDescent="0.2">
      <c r="A4269" t="s">
        <v>22007</v>
      </c>
      <c r="B4269" t="s">
        <v>86</v>
      </c>
      <c r="C4269" t="s">
        <v>239</v>
      </c>
      <c r="D4269" t="s">
        <v>17736</v>
      </c>
      <c r="E4269" t="s">
        <v>83</v>
      </c>
      <c r="F4269" t="s">
        <v>4933</v>
      </c>
      <c r="G4269">
        <v>0</v>
      </c>
      <c r="H4269">
        <v>0</v>
      </c>
      <c r="I4269">
        <v>0</v>
      </c>
      <c r="J4269">
        <v>0</v>
      </c>
      <c r="K4269">
        <v>0</v>
      </c>
      <c r="L4269">
        <v>0</v>
      </c>
      <c r="M4269">
        <v>17</v>
      </c>
      <c r="N4269">
        <v>0</v>
      </c>
      <c r="O4269">
        <v>0</v>
      </c>
      <c r="P4269">
        <v>0</v>
      </c>
      <c r="Q4269">
        <v>0</v>
      </c>
    </row>
    <row r="4270" spans="1:17" x14ac:dyDescent="0.2">
      <c r="A4270" t="s">
        <v>22008</v>
      </c>
      <c r="B4270" t="s">
        <v>86</v>
      </c>
      <c r="C4270" t="s">
        <v>239</v>
      </c>
      <c r="D4270" t="s">
        <v>17736</v>
      </c>
      <c r="E4270" t="s">
        <v>83</v>
      </c>
      <c r="F4270" t="s">
        <v>4935</v>
      </c>
      <c r="G4270">
        <v>0</v>
      </c>
      <c r="H4270">
        <v>17</v>
      </c>
      <c r="I4270">
        <v>0</v>
      </c>
      <c r="J4270">
        <v>11</v>
      </c>
      <c r="K4270">
        <v>3</v>
      </c>
      <c r="L4270">
        <v>3</v>
      </c>
      <c r="M4270">
        <v>0</v>
      </c>
      <c r="N4270">
        <v>0</v>
      </c>
      <c r="O4270">
        <v>0</v>
      </c>
      <c r="P4270">
        <v>0</v>
      </c>
      <c r="Q4270">
        <v>0</v>
      </c>
    </row>
    <row r="4271" spans="1:17" x14ac:dyDescent="0.2">
      <c r="A4271" t="s">
        <v>22009</v>
      </c>
      <c r="B4271" t="s">
        <v>86</v>
      </c>
      <c r="C4271" t="s">
        <v>239</v>
      </c>
      <c r="D4271" t="s">
        <v>17736</v>
      </c>
      <c r="E4271" t="s">
        <v>83</v>
      </c>
      <c r="F4271" t="s">
        <v>4937</v>
      </c>
      <c r="G4271">
        <v>0</v>
      </c>
      <c r="H4271">
        <v>17</v>
      </c>
      <c r="I4271">
        <v>0</v>
      </c>
      <c r="J4271">
        <v>11</v>
      </c>
      <c r="K4271">
        <v>3</v>
      </c>
      <c r="L4271">
        <v>3</v>
      </c>
      <c r="M4271">
        <v>0</v>
      </c>
      <c r="N4271">
        <v>0</v>
      </c>
      <c r="O4271">
        <v>0</v>
      </c>
      <c r="P4271">
        <v>0</v>
      </c>
      <c r="Q4271">
        <v>0</v>
      </c>
    </row>
    <row r="4272" spans="1:17" x14ac:dyDescent="0.2">
      <c r="A4272" t="s">
        <v>22010</v>
      </c>
      <c r="B4272" t="s">
        <v>86</v>
      </c>
      <c r="C4272" t="s">
        <v>239</v>
      </c>
      <c r="D4272" t="s">
        <v>17736</v>
      </c>
      <c r="E4272" t="s">
        <v>83</v>
      </c>
      <c r="F4272" t="s">
        <v>4939</v>
      </c>
      <c r="G4272">
        <v>0</v>
      </c>
      <c r="H4272">
        <v>0</v>
      </c>
      <c r="I4272">
        <v>0</v>
      </c>
      <c r="J4272">
        <v>0</v>
      </c>
      <c r="K4272">
        <v>0</v>
      </c>
      <c r="L4272">
        <v>0</v>
      </c>
      <c r="M4272">
        <v>17</v>
      </c>
      <c r="N4272">
        <v>0</v>
      </c>
      <c r="O4272">
        <v>0</v>
      </c>
      <c r="P4272">
        <v>0</v>
      </c>
      <c r="Q4272">
        <v>0</v>
      </c>
    </row>
    <row r="4273" spans="1:17" x14ac:dyDescent="0.2">
      <c r="A4273" t="s">
        <v>22011</v>
      </c>
      <c r="B4273" t="s">
        <v>86</v>
      </c>
      <c r="C4273" t="s">
        <v>239</v>
      </c>
      <c r="D4273" t="s">
        <v>17736</v>
      </c>
      <c r="E4273" t="s">
        <v>83</v>
      </c>
      <c r="F4273" t="s">
        <v>4941</v>
      </c>
      <c r="G4273">
        <v>0</v>
      </c>
      <c r="H4273">
        <v>17</v>
      </c>
      <c r="I4273">
        <v>0</v>
      </c>
      <c r="J4273">
        <v>11</v>
      </c>
      <c r="K4273">
        <v>5</v>
      </c>
      <c r="L4273">
        <v>1</v>
      </c>
      <c r="M4273">
        <v>0</v>
      </c>
      <c r="N4273">
        <v>0</v>
      </c>
      <c r="O4273">
        <v>0</v>
      </c>
      <c r="P4273">
        <v>0</v>
      </c>
      <c r="Q4273">
        <v>0</v>
      </c>
    </row>
    <row r="4274" spans="1:17" x14ac:dyDescent="0.2">
      <c r="A4274" t="s">
        <v>22012</v>
      </c>
      <c r="B4274" t="s">
        <v>86</v>
      </c>
      <c r="C4274" t="s">
        <v>239</v>
      </c>
      <c r="D4274" t="s">
        <v>17736</v>
      </c>
      <c r="E4274" t="s">
        <v>83</v>
      </c>
      <c r="F4274" t="s">
        <v>4943</v>
      </c>
      <c r="G4274">
        <v>0</v>
      </c>
      <c r="H4274">
        <v>0</v>
      </c>
      <c r="I4274">
        <v>0</v>
      </c>
      <c r="J4274">
        <v>0</v>
      </c>
      <c r="K4274">
        <v>0</v>
      </c>
      <c r="L4274">
        <v>0</v>
      </c>
      <c r="M4274">
        <v>17</v>
      </c>
      <c r="N4274">
        <v>0</v>
      </c>
      <c r="O4274">
        <v>0</v>
      </c>
      <c r="P4274">
        <v>0</v>
      </c>
      <c r="Q4274">
        <v>0</v>
      </c>
    </row>
    <row r="4275" spans="1:17" x14ac:dyDescent="0.2">
      <c r="A4275" t="s">
        <v>22013</v>
      </c>
      <c r="B4275" t="s">
        <v>86</v>
      </c>
      <c r="C4275" t="s">
        <v>239</v>
      </c>
      <c r="D4275" t="s">
        <v>17736</v>
      </c>
      <c r="E4275" t="s">
        <v>83</v>
      </c>
      <c r="F4275" t="s">
        <v>4925</v>
      </c>
      <c r="G4275">
        <v>0</v>
      </c>
      <c r="H4275">
        <v>0</v>
      </c>
      <c r="I4275">
        <v>0</v>
      </c>
      <c r="J4275">
        <v>0</v>
      </c>
      <c r="K4275">
        <v>0</v>
      </c>
      <c r="L4275">
        <v>0</v>
      </c>
      <c r="M4275">
        <v>0</v>
      </c>
      <c r="N4275">
        <v>13</v>
      </c>
      <c r="O4275">
        <v>10</v>
      </c>
      <c r="P4275">
        <v>3</v>
      </c>
      <c r="Q4275">
        <v>0</v>
      </c>
    </row>
    <row r="4276" spans="1:17" x14ac:dyDescent="0.2">
      <c r="A4276" t="s">
        <v>22014</v>
      </c>
      <c r="B4276" t="s">
        <v>86</v>
      </c>
      <c r="C4276" t="s">
        <v>239</v>
      </c>
      <c r="D4276" t="s">
        <v>17736</v>
      </c>
      <c r="E4276" t="s">
        <v>83</v>
      </c>
      <c r="F4276" t="s">
        <v>4927</v>
      </c>
      <c r="G4276">
        <v>0</v>
      </c>
      <c r="H4276">
        <v>0</v>
      </c>
      <c r="I4276">
        <v>0</v>
      </c>
      <c r="J4276">
        <v>0</v>
      </c>
      <c r="K4276">
        <v>0</v>
      </c>
      <c r="L4276">
        <v>0</v>
      </c>
      <c r="M4276">
        <v>0</v>
      </c>
      <c r="N4276">
        <v>6</v>
      </c>
      <c r="O4276">
        <v>3</v>
      </c>
      <c r="P4276">
        <v>3</v>
      </c>
      <c r="Q4276">
        <v>0</v>
      </c>
    </row>
    <row r="4277" spans="1:17" x14ac:dyDescent="0.2">
      <c r="A4277" t="s">
        <v>22015</v>
      </c>
      <c r="B4277" t="s">
        <v>89</v>
      </c>
      <c r="C4277" t="s">
        <v>182</v>
      </c>
      <c r="D4277" t="s">
        <v>17736</v>
      </c>
      <c r="E4277" t="s">
        <v>81</v>
      </c>
      <c r="F4277" t="s">
        <v>4931</v>
      </c>
      <c r="G4277">
        <v>0</v>
      </c>
      <c r="H4277">
        <v>9</v>
      </c>
      <c r="I4277">
        <v>1</v>
      </c>
      <c r="J4277">
        <v>5</v>
      </c>
      <c r="K4277">
        <v>2</v>
      </c>
      <c r="L4277">
        <v>1</v>
      </c>
      <c r="M4277">
        <v>0</v>
      </c>
      <c r="N4277">
        <v>0</v>
      </c>
      <c r="O4277">
        <v>0</v>
      </c>
      <c r="P4277">
        <v>0</v>
      </c>
      <c r="Q4277">
        <v>0</v>
      </c>
    </row>
    <row r="4278" spans="1:17" x14ac:dyDescent="0.2">
      <c r="A4278" t="s">
        <v>22016</v>
      </c>
      <c r="B4278" t="s">
        <v>89</v>
      </c>
      <c r="C4278" t="s">
        <v>182</v>
      </c>
      <c r="D4278" t="s">
        <v>17736</v>
      </c>
      <c r="E4278" t="s">
        <v>81</v>
      </c>
      <c r="F4278" t="s">
        <v>4933</v>
      </c>
      <c r="G4278">
        <v>0</v>
      </c>
      <c r="H4278">
        <v>0</v>
      </c>
      <c r="I4278">
        <v>0</v>
      </c>
      <c r="J4278">
        <v>0</v>
      </c>
      <c r="K4278">
        <v>0</v>
      </c>
      <c r="L4278">
        <v>0</v>
      </c>
      <c r="M4278">
        <v>9</v>
      </c>
      <c r="N4278">
        <v>0</v>
      </c>
      <c r="O4278">
        <v>0</v>
      </c>
      <c r="P4278">
        <v>0</v>
      </c>
      <c r="Q4278">
        <v>0</v>
      </c>
    </row>
    <row r="4279" spans="1:17" x14ac:dyDescent="0.2">
      <c r="A4279" t="s">
        <v>22017</v>
      </c>
      <c r="B4279" t="s">
        <v>89</v>
      </c>
      <c r="C4279" t="s">
        <v>182</v>
      </c>
      <c r="D4279" t="s">
        <v>17736</v>
      </c>
      <c r="E4279" t="s">
        <v>81</v>
      </c>
      <c r="F4279" t="s">
        <v>4935</v>
      </c>
      <c r="G4279">
        <v>0</v>
      </c>
      <c r="H4279">
        <v>9</v>
      </c>
      <c r="I4279">
        <v>1</v>
      </c>
      <c r="J4279">
        <v>5</v>
      </c>
      <c r="K4279">
        <v>2</v>
      </c>
      <c r="L4279">
        <v>1</v>
      </c>
      <c r="M4279">
        <v>0</v>
      </c>
      <c r="N4279">
        <v>0</v>
      </c>
      <c r="O4279">
        <v>0</v>
      </c>
      <c r="P4279">
        <v>0</v>
      </c>
      <c r="Q4279">
        <v>0</v>
      </c>
    </row>
    <row r="4280" spans="1:17" x14ac:dyDescent="0.2">
      <c r="A4280" t="s">
        <v>22018</v>
      </c>
      <c r="B4280" t="s">
        <v>89</v>
      </c>
      <c r="C4280" t="s">
        <v>182</v>
      </c>
      <c r="D4280" t="s">
        <v>17736</v>
      </c>
      <c r="E4280" t="s">
        <v>81</v>
      </c>
      <c r="F4280" t="s">
        <v>4937</v>
      </c>
      <c r="G4280">
        <v>0</v>
      </c>
      <c r="H4280">
        <v>9</v>
      </c>
      <c r="I4280">
        <v>1</v>
      </c>
      <c r="J4280">
        <v>5</v>
      </c>
      <c r="K4280">
        <v>2</v>
      </c>
      <c r="L4280">
        <v>1</v>
      </c>
      <c r="M4280">
        <v>0</v>
      </c>
      <c r="N4280">
        <v>0</v>
      </c>
      <c r="O4280">
        <v>0</v>
      </c>
      <c r="P4280">
        <v>0</v>
      </c>
      <c r="Q4280">
        <v>0</v>
      </c>
    </row>
    <row r="4281" spans="1:17" x14ac:dyDescent="0.2">
      <c r="A4281" t="s">
        <v>22019</v>
      </c>
      <c r="B4281" t="s">
        <v>89</v>
      </c>
      <c r="C4281" t="s">
        <v>182</v>
      </c>
      <c r="D4281" t="s">
        <v>17736</v>
      </c>
      <c r="E4281" t="s">
        <v>81</v>
      </c>
      <c r="F4281" t="s">
        <v>4939</v>
      </c>
      <c r="G4281">
        <v>0</v>
      </c>
      <c r="H4281">
        <v>0</v>
      </c>
      <c r="I4281">
        <v>0</v>
      </c>
      <c r="J4281">
        <v>0</v>
      </c>
      <c r="K4281">
        <v>0</v>
      </c>
      <c r="L4281">
        <v>0</v>
      </c>
      <c r="M4281">
        <v>9</v>
      </c>
      <c r="N4281">
        <v>0</v>
      </c>
      <c r="O4281">
        <v>0</v>
      </c>
      <c r="P4281">
        <v>0</v>
      </c>
      <c r="Q4281">
        <v>0</v>
      </c>
    </row>
    <row r="4282" spans="1:17" x14ac:dyDescent="0.2">
      <c r="A4282" t="s">
        <v>22020</v>
      </c>
      <c r="B4282" t="s">
        <v>89</v>
      </c>
      <c r="C4282" t="s">
        <v>182</v>
      </c>
      <c r="D4282" t="s">
        <v>17736</v>
      </c>
      <c r="E4282" t="s">
        <v>81</v>
      </c>
      <c r="F4282" t="s">
        <v>4941</v>
      </c>
      <c r="G4282">
        <v>0</v>
      </c>
      <c r="H4282">
        <v>9</v>
      </c>
      <c r="I4282">
        <v>1</v>
      </c>
      <c r="J4282">
        <v>5</v>
      </c>
      <c r="K4282">
        <v>2</v>
      </c>
      <c r="L4282">
        <v>1</v>
      </c>
      <c r="M4282">
        <v>0</v>
      </c>
      <c r="N4282">
        <v>0</v>
      </c>
      <c r="O4282">
        <v>0</v>
      </c>
      <c r="P4282">
        <v>0</v>
      </c>
      <c r="Q4282">
        <v>0</v>
      </c>
    </row>
    <row r="4283" spans="1:17" x14ac:dyDescent="0.2">
      <c r="A4283" t="s">
        <v>22021</v>
      </c>
      <c r="B4283" t="s">
        <v>89</v>
      </c>
      <c r="C4283" t="s">
        <v>182</v>
      </c>
      <c r="D4283" t="s">
        <v>17736</v>
      </c>
      <c r="E4283" t="s">
        <v>81</v>
      </c>
      <c r="F4283" t="s">
        <v>4943</v>
      </c>
      <c r="G4283">
        <v>0</v>
      </c>
      <c r="H4283">
        <v>0</v>
      </c>
      <c r="I4283">
        <v>0</v>
      </c>
      <c r="J4283">
        <v>0</v>
      </c>
      <c r="K4283">
        <v>0</v>
      </c>
      <c r="L4283">
        <v>0</v>
      </c>
      <c r="M4283">
        <v>9</v>
      </c>
      <c r="N4283">
        <v>0</v>
      </c>
      <c r="O4283">
        <v>0</v>
      </c>
      <c r="P4283">
        <v>0</v>
      </c>
      <c r="Q4283">
        <v>0</v>
      </c>
    </row>
    <row r="4284" spans="1:17" x14ac:dyDescent="0.2">
      <c r="A4284" t="s">
        <v>22022</v>
      </c>
      <c r="B4284" t="s">
        <v>89</v>
      </c>
      <c r="C4284" t="s">
        <v>182</v>
      </c>
      <c r="D4284" t="s">
        <v>17736</v>
      </c>
      <c r="E4284" t="s">
        <v>81</v>
      </c>
      <c r="F4284" t="s">
        <v>4925</v>
      </c>
      <c r="G4284">
        <v>0</v>
      </c>
      <c r="H4284">
        <v>0</v>
      </c>
      <c r="I4284">
        <v>0</v>
      </c>
      <c r="J4284">
        <v>0</v>
      </c>
      <c r="K4284">
        <v>0</v>
      </c>
      <c r="L4284">
        <v>0</v>
      </c>
      <c r="M4284">
        <v>0</v>
      </c>
      <c r="N4284">
        <v>6</v>
      </c>
      <c r="O4284">
        <v>6</v>
      </c>
      <c r="P4284">
        <v>0</v>
      </c>
      <c r="Q4284">
        <v>0</v>
      </c>
    </row>
    <row r="4285" spans="1:17" x14ac:dyDescent="0.2">
      <c r="A4285" t="s">
        <v>22023</v>
      </c>
      <c r="B4285" t="s">
        <v>89</v>
      </c>
      <c r="C4285" t="s">
        <v>182</v>
      </c>
      <c r="D4285" t="s">
        <v>17736</v>
      </c>
      <c r="E4285" t="s">
        <v>81</v>
      </c>
      <c r="F4285" t="s">
        <v>4927</v>
      </c>
      <c r="G4285">
        <v>0</v>
      </c>
      <c r="H4285">
        <v>0</v>
      </c>
      <c r="I4285">
        <v>0</v>
      </c>
      <c r="J4285">
        <v>0</v>
      </c>
      <c r="K4285">
        <v>0</v>
      </c>
      <c r="L4285">
        <v>0</v>
      </c>
      <c r="M4285">
        <v>0</v>
      </c>
      <c r="N4285">
        <v>2</v>
      </c>
      <c r="O4285">
        <v>2</v>
      </c>
      <c r="P4285">
        <v>0</v>
      </c>
      <c r="Q4285">
        <v>0</v>
      </c>
    </row>
    <row r="4286" spans="1:17" x14ac:dyDescent="0.2">
      <c r="A4286" t="s">
        <v>22024</v>
      </c>
      <c r="B4286" t="s">
        <v>89</v>
      </c>
      <c r="C4286" t="s">
        <v>182</v>
      </c>
      <c r="D4286" t="s">
        <v>17736</v>
      </c>
      <c r="E4286" t="s">
        <v>81</v>
      </c>
      <c r="F4286" t="s">
        <v>17734</v>
      </c>
      <c r="G4286">
        <v>9</v>
      </c>
      <c r="H4286">
        <v>0</v>
      </c>
      <c r="I4286">
        <v>0</v>
      </c>
      <c r="J4286">
        <v>0</v>
      </c>
      <c r="K4286">
        <v>0</v>
      </c>
      <c r="L4286">
        <v>0</v>
      </c>
      <c r="M4286">
        <v>0</v>
      </c>
      <c r="N4286">
        <v>0</v>
      </c>
      <c r="O4286">
        <v>0</v>
      </c>
      <c r="P4286">
        <v>0</v>
      </c>
      <c r="Q4286">
        <v>0</v>
      </c>
    </row>
    <row r="4287" spans="1:17" x14ac:dyDescent="0.2">
      <c r="A4287" t="s">
        <v>22025</v>
      </c>
      <c r="B4287" t="s">
        <v>89</v>
      </c>
      <c r="C4287" t="s">
        <v>182</v>
      </c>
      <c r="D4287" t="s">
        <v>17754</v>
      </c>
      <c r="E4287" t="s">
        <v>83</v>
      </c>
      <c r="F4287" t="s">
        <v>17734</v>
      </c>
      <c r="G4287">
        <v>1</v>
      </c>
      <c r="H4287">
        <v>0</v>
      </c>
      <c r="I4287">
        <v>0</v>
      </c>
      <c r="J4287">
        <v>0</v>
      </c>
      <c r="K4287">
        <v>0</v>
      </c>
      <c r="L4287">
        <v>0</v>
      </c>
      <c r="M4287">
        <v>0</v>
      </c>
      <c r="N4287">
        <v>0</v>
      </c>
      <c r="O4287">
        <v>0</v>
      </c>
      <c r="P4287">
        <v>0</v>
      </c>
      <c r="Q4287">
        <v>0</v>
      </c>
    </row>
    <row r="4288" spans="1:17" x14ac:dyDescent="0.2">
      <c r="A4288" t="s">
        <v>22026</v>
      </c>
      <c r="B4288" t="s">
        <v>89</v>
      </c>
      <c r="C4288" t="s">
        <v>183</v>
      </c>
      <c r="D4288" t="s">
        <v>17768</v>
      </c>
      <c r="E4288" t="s">
        <v>83</v>
      </c>
      <c r="F4288" t="s">
        <v>17734</v>
      </c>
      <c r="G4288">
        <v>2</v>
      </c>
      <c r="H4288">
        <v>0</v>
      </c>
      <c r="I4288">
        <v>0</v>
      </c>
      <c r="J4288">
        <v>0</v>
      </c>
      <c r="K4288">
        <v>0</v>
      </c>
      <c r="L4288">
        <v>0</v>
      </c>
      <c r="M4288">
        <v>0</v>
      </c>
      <c r="N4288">
        <v>0</v>
      </c>
      <c r="O4288">
        <v>0</v>
      </c>
      <c r="P4288">
        <v>0</v>
      </c>
      <c r="Q4288">
        <v>0</v>
      </c>
    </row>
    <row r="4289" spans="1:17" x14ac:dyDescent="0.2">
      <c r="A4289" t="s">
        <v>22027</v>
      </c>
      <c r="B4289" t="s">
        <v>89</v>
      </c>
      <c r="C4289" t="s">
        <v>183</v>
      </c>
      <c r="D4289" t="s">
        <v>17736</v>
      </c>
      <c r="E4289" t="s">
        <v>83</v>
      </c>
      <c r="F4289" t="s">
        <v>4929</v>
      </c>
      <c r="G4289">
        <v>0</v>
      </c>
      <c r="H4289">
        <v>14</v>
      </c>
      <c r="I4289">
        <v>1</v>
      </c>
      <c r="J4289">
        <v>10</v>
      </c>
      <c r="K4289">
        <v>3</v>
      </c>
      <c r="L4289">
        <v>0</v>
      </c>
      <c r="M4289">
        <v>0</v>
      </c>
      <c r="N4289">
        <v>0</v>
      </c>
      <c r="O4289">
        <v>0</v>
      </c>
      <c r="P4289">
        <v>0</v>
      </c>
      <c r="Q4289">
        <v>0</v>
      </c>
    </row>
    <row r="4290" spans="1:17" x14ac:dyDescent="0.2">
      <c r="A4290" t="s">
        <v>22028</v>
      </c>
      <c r="B4290" t="s">
        <v>89</v>
      </c>
      <c r="C4290" t="s">
        <v>183</v>
      </c>
      <c r="D4290" t="s">
        <v>17736</v>
      </c>
      <c r="E4290" t="s">
        <v>83</v>
      </c>
      <c r="F4290" t="s">
        <v>4931</v>
      </c>
      <c r="G4290">
        <v>0</v>
      </c>
      <c r="H4290">
        <v>14</v>
      </c>
      <c r="I4290">
        <v>1</v>
      </c>
      <c r="J4290">
        <v>10</v>
      </c>
      <c r="K4290">
        <v>3</v>
      </c>
      <c r="L4290">
        <v>0</v>
      </c>
      <c r="M4290">
        <v>0</v>
      </c>
      <c r="N4290">
        <v>0</v>
      </c>
      <c r="O4290">
        <v>0</v>
      </c>
      <c r="P4290">
        <v>0</v>
      </c>
      <c r="Q4290">
        <v>0</v>
      </c>
    </row>
    <row r="4291" spans="1:17" x14ac:dyDescent="0.2">
      <c r="A4291" t="s">
        <v>22029</v>
      </c>
      <c r="B4291" t="s">
        <v>89</v>
      </c>
      <c r="C4291" t="s">
        <v>183</v>
      </c>
      <c r="D4291" t="s">
        <v>17736</v>
      </c>
      <c r="E4291" t="s">
        <v>83</v>
      </c>
      <c r="F4291" t="s">
        <v>4933</v>
      </c>
      <c r="G4291">
        <v>0</v>
      </c>
      <c r="H4291">
        <v>0</v>
      </c>
      <c r="I4291">
        <v>0</v>
      </c>
      <c r="J4291">
        <v>0</v>
      </c>
      <c r="K4291">
        <v>0</v>
      </c>
      <c r="L4291">
        <v>0</v>
      </c>
      <c r="M4291">
        <v>14</v>
      </c>
      <c r="N4291">
        <v>0</v>
      </c>
      <c r="O4291">
        <v>0</v>
      </c>
      <c r="P4291">
        <v>0</v>
      </c>
      <c r="Q4291">
        <v>0</v>
      </c>
    </row>
    <row r="4292" spans="1:17" x14ac:dyDescent="0.2">
      <c r="A4292" t="s">
        <v>22030</v>
      </c>
      <c r="B4292" t="s">
        <v>89</v>
      </c>
      <c r="C4292" t="s">
        <v>183</v>
      </c>
      <c r="D4292" t="s">
        <v>17736</v>
      </c>
      <c r="E4292" t="s">
        <v>83</v>
      </c>
      <c r="F4292" t="s">
        <v>4935</v>
      </c>
      <c r="G4292">
        <v>0</v>
      </c>
      <c r="H4292">
        <v>14</v>
      </c>
      <c r="I4292">
        <v>1</v>
      </c>
      <c r="J4292">
        <v>10</v>
      </c>
      <c r="K4292">
        <v>3</v>
      </c>
      <c r="L4292">
        <v>0</v>
      </c>
      <c r="M4292">
        <v>0</v>
      </c>
      <c r="N4292">
        <v>0</v>
      </c>
      <c r="O4292">
        <v>0</v>
      </c>
      <c r="P4292">
        <v>0</v>
      </c>
      <c r="Q4292">
        <v>0</v>
      </c>
    </row>
    <row r="4293" spans="1:17" x14ac:dyDescent="0.2">
      <c r="A4293" t="s">
        <v>22031</v>
      </c>
      <c r="B4293" t="s">
        <v>89</v>
      </c>
      <c r="C4293" t="s">
        <v>183</v>
      </c>
      <c r="D4293" t="s">
        <v>17736</v>
      </c>
      <c r="E4293" t="s">
        <v>83</v>
      </c>
      <c r="F4293" t="s">
        <v>4937</v>
      </c>
      <c r="G4293">
        <v>0</v>
      </c>
      <c r="H4293">
        <v>14</v>
      </c>
      <c r="I4293">
        <v>1</v>
      </c>
      <c r="J4293">
        <v>10</v>
      </c>
      <c r="K4293">
        <v>3</v>
      </c>
      <c r="L4293">
        <v>0</v>
      </c>
      <c r="M4293">
        <v>0</v>
      </c>
      <c r="N4293">
        <v>0</v>
      </c>
      <c r="O4293">
        <v>0</v>
      </c>
      <c r="P4293">
        <v>0</v>
      </c>
      <c r="Q4293">
        <v>0</v>
      </c>
    </row>
    <row r="4294" spans="1:17" x14ac:dyDescent="0.2">
      <c r="A4294" t="s">
        <v>22032</v>
      </c>
      <c r="B4294" t="s">
        <v>89</v>
      </c>
      <c r="C4294" t="s">
        <v>183</v>
      </c>
      <c r="D4294" t="s">
        <v>17736</v>
      </c>
      <c r="E4294" t="s">
        <v>83</v>
      </c>
      <c r="F4294" t="s">
        <v>4939</v>
      </c>
      <c r="G4294">
        <v>0</v>
      </c>
      <c r="H4294">
        <v>0</v>
      </c>
      <c r="I4294">
        <v>0</v>
      </c>
      <c r="J4294">
        <v>0</v>
      </c>
      <c r="K4294">
        <v>0</v>
      </c>
      <c r="L4294">
        <v>0</v>
      </c>
      <c r="M4294">
        <v>14</v>
      </c>
      <c r="N4294">
        <v>0</v>
      </c>
      <c r="O4294">
        <v>0</v>
      </c>
      <c r="P4294">
        <v>0</v>
      </c>
      <c r="Q4294">
        <v>0</v>
      </c>
    </row>
    <row r="4295" spans="1:17" x14ac:dyDescent="0.2">
      <c r="A4295" t="s">
        <v>22033</v>
      </c>
      <c r="B4295" t="s">
        <v>89</v>
      </c>
      <c r="C4295" t="s">
        <v>183</v>
      </c>
      <c r="D4295" t="s">
        <v>17736</v>
      </c>
      <c r="E4295" t="s">
        <v>83</v>
      </c>
      <c r="F4295" t="s">
        <v>4941</v>
      </c>
      <c r="G4295">
        <v>0</v>
      </c>
      <c r="H4295">
        <v>14</v>
      </c>
      <c r="I4295">
        <v>1</v>
      </c>
      <c r="J4295">
        <v>10</v>
      </c>
      <c r="K4295">
        <v>3</v>
      </c>
      <c r="L4295">
        <v>0</v>
      </c>
      <c r="M4295">
        <v>0</v>
      </c>
      <c r="N4295">
        <v>0</v>
      </c>
      <c r="O4295">
        <v>0</v>
      </c>
      <c r="P4295">
        <v>0</v>
      </c>
      <c r="Q4295">
        <v>0</v>
      </c>
    </row>
    <row r="4296" spans="1:17" x14ac:dyDescent="0.2">
      <c r="A4296" t="s">
        <v>22034</v>
      </c>
      <c r="B4296" t="s">
        <v>89</v>
      </c>
      <c r="C4296" t="s">
        <v>183</v>
      </c>
      <c r="D4296" t="s">
        <v>17736</v>
      </c>
      <c r="E4296" t="s">
        <v>83</v>
      </c>
      <c r="F4296" t="s">
        <v>4943</v>
      </c>
      <c r="G4296">
        <v>0</v>
      </c>
      <c r="H4296">
        <v>0</v>
      </c>
      <c r="I4296">
        <v>0</v>
      </c>
      <c r="J4296">
        <v>0</v>
      </c>
      <c r="K4296">
        <v>0</v>
      </c>
      <c r="L4296">
        <v>0</v>
      </c>
      <c r="M4296">
        <v>14</v>
      </c>
      <c r="N4296">
        <v>0</v>
      </c>
      <c r="O4296">
        <v>0</v>
      </c>
      <c r="P4296">
        <v>0</v>
      </c>
      <c r="Q4296">
        <v>0</v>
      </c>
    </row>
    <row r="4297" spans="1:17" x14ac:dyDescent="0.2">
      <c r="A4297" t="s">
        <v>22035</v>
      </c>
      <c r="B4297" t="s">
        <v>89</v>
      </c>
      <c r="C4297" t="s">
        <v>183</v>
      </c>
      <c r="D4297" t="s">
        <v>17736</v>
      </c>
      <c r="E4297" t="s">
        <v>83</v>
      </c>
      <c r="F4297" t="s">
        <v>4925</v>
      </c>
      <c r="G4297">
        <v>0</v>
      </c>
      <c r="H4297">
        <v>0</v>
      </c>
      <c r="I4297">
        <v>0</v>
      </c>
      <c r="J4297">
        <v>0</v>
      </c>
      <c r="K4297">
        <v>0</v>
      </c>
      <c r="L4297">
        <v>0</v>
      </c>
      <c r="M4297">
        <v>0</v>
      </c>
      <c r="N4297">
        <v>13</v>
      </c>
      <c r="O4297">
        <v>13</v>
      </c>
      <c r="P4297">
        <v>0</v>
      </c>
      <c r="Q4297">
        <v>0</v>
      </c>
    </row>
    <row r="4298" spans="1:17" x14ac:dyDescent="0.2">
      <c r="A4298" t="s">
        <v>22036</v>
      </c>
      <c r="B4298" t="s">
        <v>89</v>
      </c>
      <c r="C4298" t="s">
        <v>183</v>
      </c>
      <c r="D4298" t="s">
        <v>17736</v>
      </c>
      <c r="E4298" t="s">
        <v>83</v>
      </c>
      <c r="F4298" t="s">
        <v>4927</v>
      </c>
      <c r="G4298">
        <v>0</v>
      </c>
      <c r="H4298">
        <v>0</v>
      </c>
      <c r="I4298">
        <v>0</v>
      </c>
      <c r="J4298">
        <v>0</v>
      </c>
      <c r="K4298">
        <v>0</v>
      </c>
      <c r="L4298">
        <v>0</v>
      </c>
      <c r="M4298">
        <v>0</v>
      </c>
      <c r="N4298">
        <v>12</v>
      </c>
      <c r="O4298">
        <v>12</v>
      </c>
      <c r="P4298">
        <v>0</v>
      </c>
      <c r="Q4298">
        <v>0</v>
      </c>
    </row>
    <row r="4299" spans="1:17" x14ac:dyDescent="0.2">
      <c r="A4299" t="s">
        <v>22037</v>
      </c>
      <c r="B4299" t="s">
        <v>89</v>
      </c>
      <c r="C4299" t="s">
        <v>245</v>
      </c>
      <c r="D4299" t="s">
        <v>17754</v>
      </c>
      <c r="E4299" t="s">
        <v>83</v>
      </c>
      <c r="F4299" t="s">
        <v>17734</v>
      </c>
      <c r="G4299">
        <v>3</v>
      </c>
      <c r="H4299">
        <v>0</v>
      </c>
      <c r="I4299">
        <v>0</v>
      </c>
      <c r="J4299">
        <v>0</v>
      </c>
      <c r="K4299">
        <v>0</v>
      </c>
      <c r="L4299">
        <v>0</v>
      </c>
      <c r="M4299">
        <v>0</v>
      </c>
      <c r="N4299">
        <v>0</v>
      </c>
      <c r="O4299">
        <v>0</v>
      </c>
      <c r="P4299">
        <v>0</v>
      </c>
      <c r="Q4299">
        <v>0</v>
      </c>
    </row>
    <row r="4300" spans="1:17" x14ac:dyDescent="0.2">
      <c r="A4300" t="s">
        <v>22038</v>
      </c>
      <c r="B4300" t="s">
        <v>89</v>
      </c>
      <c r="C4300" t="s">
        <v>245</v>
      </c>
      <c r="D4300" t="s">
        <v>17754</v>
      </c>
      <c r="E4300" t="s">
        <v>81</v>
      </c>
      <c r="F4300" t="s">
        <v>17734</v>
      </c>
      <c r="G4300">
        <v>1</v>
      </c>
      <c r="H4300">
        <v>0</v>
      </c>
      <c r="I4300">
        <v>0</v>
      </c>
      <c r="J4300">
        <v>0</v>
      </c>
      <c r="K4300">
        <v>0</v>
      </c>
      <c r="L4300">
        <v>0</v>
      </c>
      <c r="M4300">
        <v>0</v>
      </c>
      <c r="N4300">
        <v>0</v>
      </c>
      <c r="O4300">
        <v>0</v>
      </c>
      <c r="P4300">
        <v>0</v>
      </c>
      <c r="Q4300">
        <v>0</v>
      </c>
    </row>
    <row r="4301" spans="1:17" x14ac:dyDescent="0.2">
      <c r="A4301" t="s">
        <v>22039</v>
      </c>
      <c r="B4301" t="s">
        <v>89</v>
      </c>
      <c r="C4301" t="s">
        <v>246</v>
      </c>
      <c r="D4301" t="s">
        <v>17768</v>
      </c>
      <c r="E4301" t="s">
        <v>83</v>
      </c>
      <c r="F4301" t="s">
        <v>17734</v>
      </c>
      <c r="G4301">
        <v>9</v>
      </c>
      <c r="H4301">
        <v>0</v>
      </c>
      <c r="I4301">
        <v>0</v>
      </c>
      <c r="J4301">
        <v>0</v>
      </c>
      <c r="K4301">
        <v>0</v>
      </c>
      <c r="L4301">
        <v>0</v>
      </c>
      <c r="M4301">
        <v>0</v>
      </c>
      <c r="N4301">
        <v>0</v>
      </c>
      <c r="O4301">
        <v>0</v>
      </c>
      <c r="P4301">
        <v>0</v>
      </c>
      <c r="Q4301">
        <v>0</v>
      </c>
    </row>
    <row r="4302" spans="1:17" x14ac:dyDescent="0.2">
      <c r="A4302" t="s">
        <v>22040</v>
      </c>
      <c r="B4302" t="s">
        <v>89</v>
      </c>
      <c r="C4302" t="s">
        <v>246</v>
      </c>
      <c r="D4302" t="s">
        <v>17768</v>
      </c>
      <c r="E4302" t="s">
        <v>81</v>
      </c>
      <c r="F4302" t="s">
        <v>17734</v>
      </c>
      <c r="G4302">
        <v>1</v>
      </c>
      <c r="H4302">
        <v>0</v>
      </c>
      <c r="I4302">
        <v>0</v>
      </c>
      <c r="J4302">
        <v>0</v>
      </c>
      <c r="K4302">
        <v>0</v>
      </c>
      <c r="L4302">
        <v>0</v>
      </c>
      <c r="M4302">
        <v>0</v>
      </c>
      <c r="N4302">
        <v>0</v>
      </c>
      <c r="O4302">
        <v>0</v>
      </c>
      <c r="P4302">
        <v>0</v>
      </c>
      <c r="Q4302">
        <v>0</v>
      </c>
    </row>
    <row r="4303" spans="1:17" x14ac:dyDescent="0.2">
      <c r="A4303" t="s">
        <v>22041</v>
      </c>
      <c r="B4303" t="s">
        <v>89</v>
      </c>
      <c r="C4303" t="s">
        <v>246</v>
      </c>
      <c r="D4303" t="s">
        <v>17736</v>
      </c>
      <c r="E4303" t="s">
        <v>83</v>
      </c>
      <c r="F4303" t="s">
        <v>4929</v>
      </c>
      <c r="G4303">
        <v>0</v>
      </c>
      <c r="H4303">
        <v>28</v>
      </c>
      <c r="I4303">
        <v>6</v>
      </c>
      <c r="J4303">
        <v>19</v>
      </c>
      <c r="K4303">
        <v>2</v>
      </c>
      <c r="L4303">
        <v>1</v>
      </c>
      <c r="M4303">
        <v>0</v>
      </c>
      <c r="N4303">
        <v>0</v>
      </c>
      <c r="O4303">
        <v>0</v>
      </c>
      <c r="P4303">
        <v>0</v>
      </c>
      <c r="Q4303">
        <v>0</v>
      </c>
    </row>
    <row r="4304" spans="1:17" x14ac:dyDescent="0.2">
      <c r="A4304" t="s">
        <v>22042</v>
      </c>
      <c r="B4304" t="s">
        <v>89</v>
      </c>
      <c r="C4304" t="s">
        <v>246</v>
      </c>
      <c r="D4304" t="s">
        <v>17736</v>
      </c>
      <c r="E4304" t="s">
        <v>83</v>
      </c>
      <c r="F4304" t="s">
        <v>4931</v>
      </c>
      <c r="G4304">
        <v>0</v>
      </c>
      <c r="H4304">
        <v>28</v>
      </c>
      <c r="I4304">
        <v>6</v>
      </c>
      <c r="J4304">
        <v>16</v>
      </c>
      <c r="K4304">
        <v>3</v>
      </c>
      <c r="L4304">
        <v>3</v>
      </c>
      <c r="M4304">
        <v>0</v>
      </c>
      <c r="N4304">
        <v>0</v>
      </c>
      <c r="O4304">
        <v>0</v>
      </c>
      <c r="P4304">
        <v>0</v>
      </c>
      <c r="Q4304">
        <v>0</v>
      </c>
    </row>
    <row r="4305" spans="1:17" x14ac:dyDescent="0.2">
      <c r="A4305" t="s">
        <v>22043</v>
      </c>
      <c r="B4305" t="s">
        <v>89</v>
      </c>
      <c r="C4305" t="s">
        <v>246</v>
      </c>
      <c r="D4305" t="s">
        <v>17736</v>
      </c>
      <c r="E4305" t="s">
        <v>83</v>
      </c>
      <c r="F4305" t="s">
        <v>4933</v>
      </c>
      <c r="G4305">
        <v>0</v>
      </c>
      <c r="H4305">
        <v>0</v>
      </c>
      <c r="I4305">
        <v>0</v>
      </c>
      <c r="J4305">
        <v>0</v>
      </c>
      <c r="K4305">
        <v>0</v>
      </c>
      <c r="L4305">
        <v>0</v>
      </c>
      <c r="M4305">
        <v>28</v>
      </c>
      <c r="N4305">
        <v>0</v>
      </c>
      <c r="O4305">
        <v>0</v>
      </c>
      <c r="P4305">
        <v>0</v>
      </c>
      <c r="Q4305">
        <v>0</v>
      </c>
    </row>
    <row r="4306" spans="1:17" x14ac:dyDescent="0.2">
      <c r="A4306" t="s">
        <v>22044</v>
      </c>
      <c r="B4306" t="s">
        <v>89</v>
      </c>
      <c r="C4306" t="s">
        <v>246</v>
      </c>
      <c r="D4306" t="s">
        <v>17736</v>
      </c>
      <c r="E4306" t="s">
        <v>83</v>
      </c>
      <c r="F4306" t="s">
        <v>4935</v>
      </c>
      <c r="G4306">
        <v>0</v>
      </c>
      <c r="H4306">
        <v>28</v>
      </c>
      <c r="I4306">
        <v>6</v>
      </c>
      <c r="J4306">
        <v>16</v>
      </c>
      <c r="K4306">
        <v>3</v>
      </c>
      <c r="L4306">
        <v>3</v>
      </c>
      <c r="M4306">
        <v>0</v>
      </c>
      <c r="N4306">
        <v>0</v>
      </c>
      <c r="O4306">
        <v>0</v>
      </c>
      <c r="P4306">
        <v>0</v>
      </c>
      <c r="Q4306">
        <v>0</v>
      </c>
    </row>
    <row r="4307" spans="1:17" x14ac:dyDescent="0.2">
      <c r="A4307" t="s">
        <v>22045</v>
      </c>
      <c r="B4307" t="s">
        <v>89</v>
      </c>
      <c r="C4307" t="s">
        <v>246</v>
      </c>
      <c r="D4307" t="s">
        <v>17736</v>
      </c>
      <c r="E4307" t="s">
        <v>83</v>
      </c>
      <c r="F4307" t="s">
        <v>4937</v>
      </c>
      <c r="G4307">
        <v>0</v>
      </c>
      <c r="H4307">
        <v>28</v>
      </c>
      <c r="I4307">
        <v>6</v>
      </c>
      <c r="J4307">
        <v>17</v>
      </c>
      <c r="K4307">
        <v>2</v>
      </c>
      <c r="L4307">
        <v>3</v>
      </c>
      <c r="M4307">
        <v>0</v>
      </c>
      <c r="N4307">
        <v>0</v>
      </c>
      <c r="O4307">
        <v>0</v>
      </c>
      <c r="P4307">
        <v>0</v>
      </c>
      <c r="Q4307">
        <v>0</v>
      </c>
    </row>
    <row r="4308" spans="1:17" x14ac:dyDescent="0.2">
      <c r="A4308" t="s">
        <v>22046</v>
      </c>
      <c r="B4308" t="s">
        <v>89</v>
      </c>
      <c r="C4308" t="s">
        <v>246</v>
      </c>
      <c r="D4308" t="s">
        <v>17736</v>
      </c>
      <c r="E4308" t="s">
        <v>83</v>
      </c>
      <c r="F4308" t="s">
        <v>4939</v>
      </c>
      <c r="G4308">
        <v>0</v>
      </c>
      <c r="H4308">
        <v>0</v>
      </c>
      <c r="I4308">
        <v>0</v>
      </c>
      <c r="J4308">
        <v>0</v>
      </c>
      <c r="K4308">
        <v>0</v>
      </c>
      <c r="L4308">
        <v>0</v>
      </c>
      <c r="M4308">
        <v>28</v>
      </c>
      <c r="N4308">
        <v>0</v>
      </c>
      <c r="O4308">
        <v>0</v>
      </c>
      <c r="P4308">
        <v>0</v>
      </c>
      <c r="Q4308">
        <v>0</v>
      </c>
    </row>
    <row r="4309" spans="1:17" x14ac:dyDescent="0.2">
      <c r="A4309" t="s">
        <v>22047</v>
      </c>
      <c r="B4309" t="s">
        <v>89</v>
      </c>
      <c r="C4309" t="s">
        <v>246</v>
      </c>
      <c r="D4309" t="s">
        <v>17736</v>
      </c>
      <c r="E4309" t="s">
        <v>83</v>
      </c>
      <c r="F4309" t="s">
        <v>4941</v>
      </c>
      <c r="G4309">
        <v>0</v>
      </c>
      <c r="H4309">
        <v>28</v>
      </c>
      <c r="I4309">
        <v>6</v>
      </c>
      <c r="J4309">
        <v>18</v>
      </c>
      <c r="K4309">
        <v>3</v>
      </c>
      <c r="L4309">
        <v>1</v>
      </c>
      <c r="M4309">
        <v>0</v>
      </c>
      <c r="N4309">
        <v>0</v>
      </c>
      <c r="O4309">
        <v>0</v>
      </c>
      <c r="P4309">
        <v>0</v>
      </c>
      <c r="Q4309">
        <v>0</v>
      </c>
    </row>
    <row r="4310" spans="1:17" x14ac:dyDescent="0.2">
      <c r="A4310" t="s">
        <v>22048</v>
      </c>
      <c r="B4310" t="s">
        <v>89</v>
      </c>
      <c r="C4310" t="s">
        <v>246</v>
      </c>
      <c r="D4310" t="s">
        <v>17736</v>
      </c>
      <c r="E4310" t="s">
        <v>83</v>
      </c>
      <c r="F4310" t="s">
        <v>4943</v>
      </c>
      <c r="G4310">
        <v>0</v>
      </c>
      <c r="H4310">
        <v>0</v>
      </c>
      <c r="I4310">
        <v>0</v>
      </c>
      <c r="J4310">
        <v>0</v>
      </c>
      <c r="K4310">
        <v>0</v>
      </c>
      <c r="L4310">
        <v>0</v>
      </c>
      <c r="M4310">
        <v>28</v>
      </c>
      <c r="N4310">
        <v>0</v>
      </c>
      <c r="O4310">
        <v>0</v>
      </c>
      <c r="P4310">
        <v>0</v>
      </c>
      <c r="Q4310">
        <v>0</v>
      </c>
    </row>
    <row r="4311" spans="1:17" x14ac:dyDescent="0.2">
      <c r="A4311" t="s">
        <v>22049</v>
      </c>
      <c r="B4311" t="s">
        <v>89</v>
      </c>
      <c r="C4311" t="s">
        <v>246</v>
      </c>
      <c r="D4311" t="s">
        <v>17736</v>
      </c>
      <c r="E4311" t="s">
        <v>83</v>
      </c>
      <c r="F4311" t="s">
        <v>4925</v>
      </c>
      <c r="G4311">
        <v>0</v>
      </c>
      <c r="H4311">
        <v>0</v>
      </c>
      <c r="I4311">
        <v>0</v>
      </c>
      <c r="J4311">
        <v>0</v>
      </c>
      <c r="K4311">
        <v>0</v>
      </c>
      <c r="L4311">
        <v>0</v>
      </c>
      <c r="M4311">
        <v>0</v>
      </c>
      <c r="N4311">
        <v>18</v>
      </c>
      <c r="O4311">
        <v>16</v>
      </c>
      <c r="P4311">
        <v>2</v>
      </c>
      <c r="Q4311">
        <v>0</v>
      </c>
    </row>
    <row r="4312" spans="1:17" x14ac:dyDescent="0.2">
      <c r="A4312" t="s">
        <v>22050</v>
      </c>
      <c r="B4312" t="s">
        <v>89</v>
      </c>
      <c r="C4312" t="s">
        <v>246</v>
      </c>
      <c r="D4312" t="s">
        <v>17736</v>
      </c>
      <c r="E4312" t="s">
        <v>83</v>
      </c>
      <c r="F4312" t="s">
        <v>4927</v>
      </c>
      <c r="G4312">
        <v>0</v>
      </c>
      <c r="H4312">
        <v>0</v>
      </c>
      <c r="I4312">
        <v>0</v>
      </c>
      <c r="J4312">
        <v>0</v>
      </c>
      <c r="K4312">
        <v>0</v>
      </c>
      <c r="L4312">
        <v>0</v>
      </c>
      <c r="M4312">
        <v>0</v>
      </c>
      <c r="N4312">
        <v>12</v>
      </c>
      <c r="O4312">
        <v>10</v>
      </c>
      <c r="P4312">
        <v>2</v>
      </c>
      <c r="Q4312">
        <v>0</v>
      </c>
    </row>
    <row r="4313" spans="1:17" x14ac:dyDescent="0.2">
      <c r="A4313" t="s">
        <v>22051</v>
      </c>
      <c r="B4313" t="s">
        <v>89</v>
      </c>
      <c r="C4313" t="s">
        <v>246</v>
      </c>
      <c r="D4313" t="s">
        <v>17736</v>
      </c>
      <c r="E4313" t="s">
        <v>83</v>
      </c>
      <c r="F4313" t="s">
        <v>17734</v>
      </c>
      <c r="G4313">
        <v>28</v>
      </c>
      <c r="H4313">
        <v>0</v>
      </c>
      <c r="I4313">
        <v>0</v>
      </c>
      <c r="J4313">
        <v>0</v>
      </c>
      <c r="K4313">
        <v>0</v>
      </c>
      <c r="L4313">
        <v>0</v>
      </c>
      <c r="M4313">
        <v>0</v>
      </c>
      <c r="N4313">
        <v>0</v>
      </c>
      <c r="O4313">
        <v>0</v>
      </c>
      <c r="P4313">
        <v>0</v>
      </c>
      <c r="Q4313">
        <v>0</v>
      </c>
    </row>
    <row r="4314" spans="1:17" x14ac:dyDescent="0.2">
      <c r="A4314" t="s">
        <v>22052</v>
      </c>
      <c r="B4314" t="s">
        <v>89</v>
      </c>
      <c r="C4314" t="s">
        <v>246</v>
      </c>
      <c r="D4314" t="s">
        <v>17736</v>
      </c>
      <c r="E4314" t="s">
        <v>81</v>
      </c>
      <c r="F4314" t="s">
        <v>4929</v>
      </c>
      <c r="G4314">
        <v>0</v>
      </c>
      <c r="H4314">
        <v>33</v>
      </c>
      <c r="I4314">
        <v>4</v>
      </c>
      <c r="J4314">
        <v>26</v>
      </c>
      <c r="K4314">
        <v>2</v>
      </c>
      <c r="L4314">
        <v>1</v>
      </c>
      <c r="M4314">
        <v>0</v>
      </c>
      <c r="N4314">
        <v>0</v>
      </c>
      <c r="O4314">
        <v>0</v>
      </c>
      <c r="P4314">
        <v>0</v>
      </c>
      <c r="Q4314">
        <v>0</v>
      </c>
    </row>
    <row r="4315" spans="1:17" x14ac:dyDescent="0.2">
      <c r="A4315" t="s">
        <v>22053</v>
      </c>
      <c r="B4315" t="s">
        <v>89</v>
      </c>
      <c r="C4315" t="s">
        <v>246</v>
      </c>
      <c r="D4315" t="s">
        <v>17736</v>
      </c>
      <c r="E4315" t="s">
        <v>81</v>
      </c>
      <c r="F4315" t="s">
        <v>4931</v>
      </c>
      <c r="G4315">
        <v>0</v>
      </c>
      <c r="H4315">
        <v>33</v>
      </c>
      <c r="I4315">
        <v>4</v>
      </c>
      <c r="J4315">
        <v>26</v>
      </c>
      <c r="K4315">
        <v>1</v>
      </c>
      <c r="L4315">
        <v>2</v>
      </c>
      <c r="M4315">
        <v>0</v>
      </c>
      <c r="N4315">
        <v>0</v>
      </c>
      <c r="O4315">
        <v>0</v>
      </c>
      <c r="P4315">
        <v>0</v>
      </c>
      <c r="Q4315">
        <v>0</v>
      </c>
    </row>
    <row r="4316" spans="1:17" x14ac:dyDescent="0.2">
      <c r="A4316" t="s">
        <v>22054</v>
      </c>
      <c r="B4316" t="s">
        <v>89</v>
      </c>
      <c r="C4316" t="s">
        <v>246</v>
      </c>
      <c r="D4316" t="s">
        <v>17736</v>
      </c>
      <c r="E4316" t="s">
        <v>81</v>
      </c>
      <c r="F4316" t="s">
        <v>4933</v>
      </c>
      <c r="G4316">
        <v>0</v>
      </c>
      <c r="H4316">
        <v>0</v>
      </c>
      <c r="I4316">
        <v>0</v>
      </c>
      <c r="J4316">
        <v>0</v>
      </c>
      <c r="K4316">
        <v>0</v>
      </c>
      <c r="L4316">
        <v>0</v>
      </c>
      <c r="M4316">
        <v>33</v>
      </c>
      <c r="N4316">
        <v>0</v>
      </c>
      <c r="O4316">
        <v>0</v>
      </c>
      <c r="P4316">
        <v>0</v>
      </c>
      <c r="Q4316">
        <v>0</v>
      </c>
    </row>
    <row r="4317" spans="1:17" x14ac:dyDescent="0.2">
      <c r="A4317" t="s">
        <v>22055</v>
      </c>
      <c r="B4317" t="s">
        <v>89</v>
      </c>
      <c r="C4317" t="s">
        <v>246</v>
      </c>
      <c r="D4317" t="s">
        <v>17736</v>
      </c>
      <c r="E4317" t="s">
        <v>81</v>
      </c>
      <c r="F4317" t="s">
        <v>4935</v>
      </c>
      <c r="G4317">
        <v>0</v>
      </c>
      <c r="H4317">
        <v>33</v>
      </c>
      <c r="I4317">
        <v>4</v>
      </c>
      <c r="J4317">
        <v>26</v>
      </c>
      <c r="K4317">
        <v>1</v>
      </c>
      <c r="L4317">
        <v>2</v>
      </c>
      <c r="M4317">
        <v>0</v>
      </c>
      <c r="N4317">
        <v>0</v>
      </c>
      <c r="O4317">
        <v>0</v>
      </c>
      <c r="P4317">
        <v>0</v>
      </c>
      <c r="Q4317">
        <v>0</v>
      </c>
    </row>
    <row r="4318" spans="1:17" x14ac:dyDescent="0.2">
      <c r="A4318" t="s">
        <v>22056</v>
      </c>
      <c r="B4318" t="s">
        <v>89</v>
      </c>
      <c r="C4318" t="s">
        <v>246</v>
      </c>
      <c r="D4318" t="s">
        <v>17736</v>
      </c>
      <c r="E4318" t="s">
        <v>81</v>
      </c>
      <c r="F4318" t="s">
        <v>4937</v>
      </c>
      <c r="G4318">
        <v>0</v>
      </c>
      <c r="H4318">
        <v>33</v>
      </c>
      <c r="I4318">
        <v>4</v>
      </c>
      <c r="J4318">
        <v>26</v>
      </c>
      <c r="K4318">
        <v>1</v>
      </c>
      <c r="L4318">
        <v>2</v>
      </c>
      <c r="M4318">
        <v>0</v>
      </c>
      <c r="N4318">
        <v>0</v>
      </c>
      <c r="O4318">
        <v>0</v>
      </c>
      <c r="P4318">
        <v>0</v>
      </c>
      <c r="Q4318">
        <v>0</v>
      </c>
    </row>
    <row r="4319" spans="1:17" x14ac:dyDescent="0.2">
      <c r="A4319" t="s">
        <v>22057</v>
      </c>
      <c r="B4319" t="s">
        <v>89</v>
      </c>
      <c r="C4319" t="s">
        <v>246</v>
      </c>
      <c r="D4319" t="s">
        <v>17736</v>
      </c>
      <c r="E4319" t="s">
        <v>81</v>
      </c>
      <c r="F4319" t="s">
        <v>4939</v>
      </c>
      <c r="G4319">
        <v>0</v>
      </c>
      <c r="H4319">
        <v>0</v>
      </c>
      <c r="I4319">
        <v>0</v>
      </c>
      <c r="J4319">
        <v>0</v>
      </c>
      <c r="K4319">
        <v>0</v>
      </c>
      <c r="L4319">
        <v>0</v>
      </c>
      <c r="M4319">
        <v>33</v>
      </c>
      <c r="N4319">
        <v>0</v>
      </c>
      <c r="O4319">
        <v>0</v>
      </c>
      <c r="P4319">
        <v>0</v>
      </c>
      <c r="Q4319">
        <v>0</v>
      </c>
    </row>
    <row r="4320" spans="1:17" x14ac:dyDescent="0.2">
      <c r="A4320" t="s">
        <v>22058</v>
      </c>
      <c r="B4320" t="s">
        <v>89</v>
      </c>
      <c r="C4320" t="s">
        <v>246</v>
      </c>
      <c r="D4320" t="s">
        <v>17736</v>
      </c>
      <c r="E4320" t="s">
        <v>81</v>
      </c>
      <c r="F4320" t="s">
        <v>4941</v>
      </c>
      <c r="G4320">
        <v>0</v>
      </c>
      <c r="H4320">
        <v>33</v>
      </c>
      <c r="I4320">
        <v>4</v>
      </c>
      <c r="J4320">
        <v>26</v>
      </c>
      <c r="K4320">
        <v>2</v>
      </c>
      <c r="L4320">
        <v>1</v>
      </c>
      <c r="M4320">
        <v>0</v>
      </c>
      <c r="N4320">
        <v>0</v>
      </c>
      <c r="O4320">
        <v>0</v>
      </c>
      <c r="P4320">
        <v>0</v>
      </c>
      <c r="Q4320">
        <v>0</v>
      </c>
    </row>
    <row r="4321" spans="1:17" x14ac:dyDescent="0.2">
      <c r="A4321" t="s">
        <v>22059</v>
      </c>
      <c r="B4321" t="s">
        <v>89</v>
      </c>
      <c r="C4321" t="s">
        <v>246</v>
      </c>
      <c r="D4321" t="s">
        <v>17736</v>
      </c>
      <c r="E4321" t="s">
        <v>81</v>
      </c>
      <c r="F4321" t="s">
        <v>4943</v>
      </c>
      <c r="G4321">
        <v>0</v>
      </c>
      <c r="H4321">
        <v>0</v>
      </c>
      <c r="I4321">
        <v>0</v>
      </c>
      <c r="J4321">
        <v>0</v>
      </c>
      <c r="K4321">
        <v>0</v>
      </c>
      <c r="L4321">
        <v>0</v>
      </c>
      <c r="M4321">
        <v>33</v>
      </c>
      <c r="N4321">
        <v>0</v>
      </c>
      <c r="O4321">
        <v>0</v>
      </c>
      <c r="P4321">
        <v>0</v>
      </c>
      <c r="Q4321">
        <v>0</v>
      </c>
    </row>
    <row r="4322" spans="1:17" x14ac:dyDescent="0.2">
      <c r="A4322" t="s">
        <v>22060</v>
      </c>
      <c r="B4322" t="s">
        <v>89</v>
      </c>
      <c r="C4322" t="s">
        <v>246</v>
      </c>
      <c r="D4322" t="s">
        <v>17736</v>
      </c>
      <c r="E4322" t="s">
        <v>81</v>
      </c>
      <c r="F4322" t="s">
        <v>4925</v>
      </c>
      <c r="G4322">
        <v>0</v>
      </c>
      <c r="H4322">
        <v>0</v>
      </c>
      <c r="I4322">
        <v>0</v>
      </c>
      <c r="J4322">
        <v>0</v>
      </c>
      <c r="K4322">
        <v>0</v>
      </c>
      <c r="L4322">
        <v>0</v>
      </c>
      <c r="M4322">
        <v>0</v>
      </c>
      <c r="N4322">
        <v>20</v>
      </c>
      <c r="O4322">
        <v>18</v>
      </c>
      <c r="P4322">
        <v>2</v>
      </c>
      <c r="Q4322">
        <v>0</v>
      </c>
    </row>
    <row r="4323" spans="1:17" x14ac:dyDescent="0.2">
      <c r="A4323" t="s">
        <v>22061</v>
      </c>
      <c r="B4323" t="s">
        <v>89</v>
      </c>
      <c r="C4323" t="s">
        <v>246</v>
      </c>
      <c r="D4323" t="s">
        <v>17736</v>
      </c>
      <c r="E4323" t="s">
        <v>81</v>
      </c>
      <c r="F4323" t="s">
        <v>4927</v>
      </c>
      <c r="G4323">
        <v>0</v>
      </c>
      <c r="H4323">
        <v>0</v>
      </c>
      <c r="I4323">
        <v>0</v>
      </c>
      <c r="J4323">
        <v>0</v>
      </c>
      <c r="K4323">
        <v>0</v>
      </c>
      <c r="L4323">
        <v>0</v>
      </c>
      <c r="M4323">
        <v>0</v>
      </c>
      <c r="N4323">
        <v>17</v>
      </c>
      <c r="O4323">
        <v>16</v>
      </c>
      <c r="P4323">
        <v>1</v>
      </c>
      <c r="Q4323">
        <v>0</v>
      </c>
    </row>
    <row r="4324" spans="1:17" x14ac:dyDescent="0.2">
      <c r="A4324" t="s">
        <v>22062</v>
      </c>
      <c r="B4324" t="s">
        <v>89</v>
      </c>
      <c r="C4324" t="s">
        <v>246</v>
      </c>
      <c r="D4324" t="s">
        <v>17736</v>
      </c>
      <c r="E4324" t="s">
        <v>81</v>
      </c>
      <c r="F4324" t="s">
        <v>17734</v>
      </c>
      <c r="G4324">
        <v>33</v>
      </c>
      <c r="H4324">
        <v>0</v>
      </c>
      <c r="I4324">
        <v>0</v>
      </c>
      <c r="J4324">
        <v>0</v>
      </c>
      <c r="K4324">
        <v>0</v>
      </c>
      <c r="L4324">
        <v>0</v>
      </c>
      <c r="M4324">
        <v>0</v>
      </c>
      <c r="N4324">
        <v>0</v>
      </c>
      <c r="O4324">
        <v>0</v>
      </c>
      <c r="P4324">
        <v>0</v>
      </c>
      <c r="Q4324">
        <v>0</v>
      </c>
    </row>
    <row r="4325" spans="1:17" x14ac:dyDescent="0.2">
      <c r="A4325" t="s">
        <v>22063</v>
      </c>
      <c r="B4325" t="s">
        <v>89</v>
      </c>
      <c r="C4325" t="s">
        <v>246</v>
      </c>
      <c r="D4325" t="s">
        <v>17754</v>
      </c>
      <c r="E4325" t="s">
        <v>83</v>
      </c>
      <c r="F4325" t="s">
        <v>17734</v>
      </c>
      <c r="G4325">
        <v>4</v>
      </c>
      <c r="H4325">
        <v>0</v>
      </c>
      <c r="I4325">
        <v>0</v>
      </c>
      <c r="J4325">
        <v>0</v>
      </c>
      <c r="K4325">
        <v>0</v>
      </c>
      <c r="L4325">
        <v>0</v>
      </c>
      <c r="M4325">
        <v>0</v>
      </c>
      <c r="N4325">
        <v>0</v>
      </c>
      <c r="O4325">
        <v>0</v>
      </c>
      <c r="P4325">
        <v>0</v>
      </c>
      <c r="Q4325">
        <v>0</v>
      </c>
    </row>
    <row r="4326" spans="1:17" x14ac:dyDescent="0.2">
      <c r="A4326" t="s">
        <v>22064</v>
      </c>
      <c r="B4326" t="s">
        <v>89</v>
      </c>
      <c r="C4326" t="s">
        <v>246</v>
      </c>
      <c r="D4326" t="s">
        <v>17754</v>
      </c>
      <c r="E4326" t="s">
        <v>81</v>
      </c>
      <c r="F4326" t="s">
        <v>17734</v>
      </c>
      <c r="G4326">
        <v>2</v>
      </c>
      <c r="H4326">
        <v>0</v>
      </c>
      <c r="I4326">
        <v>0</v>
      </c>
      <c r="J4326">
        <v>0</v>
      </c>
      <c r="K4326">
        <v>0</v>
      </c>
      <c r="L4326">
        <v>0</v>
      </c>
      <c r="M4326">
        <v>0</v>
      </c>
      <c r="N4326">
        <v>0</v>
      </c>
      <c r="O4326">
        <v>0</v>
      </c>
      <c r="P4326">
        <v>0</v>
      </c>
      <c r="Q4326">
        <v>0</v>
      </c>
    </row>
    <row r="4327" spans="1:17" x14ac:dyDescent="0.2">
      <c r="A4327" t="s">
        <v>22065</v>
      </c>
      <c r="B4327" t="s">
        <v>88</v>
      </c>
      <c r="C4327" t="s">
        <v>157</v>
      </c>
      <c r="D4327" t="s">
        <v>17736</v>
      </c>
      <c r="E4327" t="s">
        <v>81</v>
      </c>
      <c r="F4327" t="s">
        <v>4927</v>
      </c>
      <c r="G4327">
        <v>0</v>
      </c>
      <c r="H4327">
        <v>0</v>
      </c>
      <c r="I4327">
        <v>0</v>
      </c>
      <c r="J4327">
        <v>0</v>
      </c>
      <c r="K4327">
        <v>0</v>
      </c>
      <c r="L4327">
        <v>0</v>
      </c>
      <c r="M4327">
        <v>0</v>
      </c>
      <c r="N4327">
        <v>2</v>
      </c>
      <c r="O4327">
        <v>2</v>
      </c>
      <c r="P4327">
        <v>0</v>
      </c>
      <c r="Q4327">
        <v>0</v>
      </c>
    </row>
    <row r="4328" spans="1:17" x14ac:dyDescent="0.2">
      <c r="A4328" t="s">
        <v>22066</v>
      </c>
      <c r="B4328" t="s">
        <v>88</v>
      </c>
      <c r="C4328" t="s">
        <v>157</v>
      </c>
      <c r="D4328" t="s">
        <v>17736</v>
      </c>
      <c r="E4328" t="s">
        <v>81</v>
      </c>
      <c r="F4328" t="s">
        <v>17734</v>
      </c>
      <c r="G4328">
        <v>2</v>
      </c>
      <c r="H4328">
        <v>0</v>
      </c>
      <c r="I4328">
        <v>0</v>
      </c>
      <c r="J4328">
        <v>0</v>
      </c>
      <c r="K4328">
        <v>0</v>
      </c>
      <c r="L4328">
        <v>0</v>
      </c>
      <c r="M4328">
        <v>0</v>
      </c>
      <c r="N4328">
        <v>0</v>
      </c>
      <c r="O4328">
        <v>0</v>
      </c>
      <c r="P4328">
        <v>0</v>
      </c>
      <c r="Q4328">
        <v>0</v>
      </c>
    </row>
    <row r="4329" spans="1:17" x14ac:dyDescent="0.2">
      <c r="A4329" t="s">
        <v>22067</v>
      </c>
      <c r="B4329" t="s">
        <v>88</v>
      </c>
      <c r="C4329" t="s">
        <v>157</v>
      </c>
      <c r="D4329" t="s">
        <v>17748</v>
      </c>
      <c r="E4329" t="s">
        <v>83</v>
      </c>
      <c r="F4329" t="s">
        <v>17749</v>
      </c>
      <c r="G4329">
        <v>0</v>
      </c>
      <c r="H4329">
        <v>0</v>
      </c>
      <c r="I4329">
        <v>0</v>
      </c>
      <c r="J4329">
        <v>0</v>
      </c>
      <c r="K4329">
        <v>0</v>
      </c>
      <c r="L4329">
        <v>0</v>
      </c>
      <c r="M4329">
        <v>0</v>
      </c>
      <c r="N4329">
        <v>7</v>
      </c>
      <c r="O4329">
        <v>7</v>
      </c>
      <c r="P4329">
        <v>0</v>
      </c>
      <c r="Q4329">
        <v>0</v>
      </c>
    </row>
    <row r="4330" spans="1:17" x14ac:dyDescent="0.2">
      <c r="A4330" t="s">
        <v>22068</v>
      </c>
      <c r="B4330" t="s">
        <v>88</v>
      </c>
      <c r="C4330" t="s">
        <v>157</v>
      </c>
      <c r="D4330" t="s">
        <v>17748</v>
      </c>
      <c r="E4330" t="s">
        <v>83</v>
      </c>
      <c r="F4330" t="s">
        <v>17734</v>
      </c>
      <c r="G4330">
        <v>7</v>
      </c>
      <c r="H4330">
        <v>0</v>
      </c>
      <c r="I4330">
        <v>0</v>
      </c>
      <c r="J4330">
        <v>0</v>
      </c>
      <c r="K4330">
        <v>0</v>
      </c>
      <c r="L4330">
        <v>0</v>
      </c>
      <c r="M4330">
        <v>0</v>
      </c>
      <c r="N4330">
        <v>0</v>
      </c>
      <c r="O4330">
        <v>0</v>
      </c>
      <c r="P4330">
        <v>0</v>
      </c>
      <c r="Q4330">
        <v>0</v>
      </c>
    </row>
    <row r="4331" spans="1:17" x14ac:dyDescent="0.2">
      <c r="A4331" t="s">
        <v>22069</v>
      </c>
      <c r="B4331" t="s">
        <v>88</v>
      </c>
      <c r="C4331" t="s">
        <v>157</v>
      </c>
      <c r="D4331" t="s">
        <v>17748</v>
      </c>
      <c r="E4331" t="s">
        <v>81</v>
      </c>
      <c r="F4331" t="s">
        <v>17749</v>
      </c>
      <c r="G4331">
        <v>0</v>
      </c>
      <c r="H4331">
        <v>0</v>
      </c>
      <c r="I4331">
        <v>0</v>
      </c>
      <c r="J4331">
        <v>0</v>
      </c>
      <c r="K4331">
        <v>0</v>
      </c>
      <c r="L4331">
        <v>0</v>
      </c>
      <c r="M4331">
        <v>0</v>
      </c>
      <c r="N4331">
        <v>1</v>
      </c>
      <c r="O4331">
        <v>0</v>
      </c>
      <c r="P4331">
        <v>1</v>
      </c>
      <c r="Q4331">
        <v>0</v>
      </c>
    </row>
    <row r="4332" spans="1:17" x14ac:dyDescent="0.2">
      <c r="A4332" t="s">
        <v>22070</v>
      </c>
      <c r="B4332" t="s">
        <v>88</v>
      </c>
      <c r="C4332" t="s">
        <v>157</v>
      </c>
      <c r="D4332" t="s">
        <v>17748</v>
      </c>
      <c r="E4332" t="s">
        <v>81</v>
      </c>
      <c r="F4332" t="s">
        <v>17734</v>
      </c>
      <c r="G4332">
        <v>1</v>
      </c>
      <c r="H4332">
        <v>0</v>
      </c>
      <c r="I4332">
        <v>0</v>
      </c>
      <c r="J4332">
        <v>0</v>
      </c>
      <c r="K4332">
        <v>0</v>
      </c>
      <c r="L4332">
        <v>0</v>
      </c>
      <c r="M4332">
        <v>0</v>
      </c>
      <c r="N4332">
        <v>0</v>
      </c>
      <c r="O4332">
        <v>0</v>
      </c>
      <c r="P4332">
        <v>0</v>
      </c>
      <c r="Q4332">
        <v>0</v>
      </c>
    </row>
    <row r="4333" spans="1:17" x14ac:dyDescent="0.2">
      <c r="A4333" t="s">
        <v>22071</v>
      </c>
      <c r="B4333" t="s">
        <v>88</v>
      </c>
      <c r="C4333" t="s">
        <v>158</v>
      </c>
      <c r="D4333" t="s">
        <v>17768</v>
      </c>
      <c r="E4333" t="s">
        <v>81</v>
      </c>
      <c r="F4333" t="s">
        <v>17734</v>
      </c>
      <c r="G4333">
        <v>1</v>
      </c>
      <c r="H4333">
        <v>0</v>
      </c>
      <c r="I4333">
        <v>0</v>
      </c>
      <c r="J4333">
        <v>0</v>
      </c>
      <c r="K4333">
        <v>0</v>
      </c>
      <c r="L4333">
        <v>0</v>
      </c>
      <c r="M4333">
        <v>0</v>
      </c>
      <c r="N4333">
        <v>0</v>
      </c>
      <c r="O4333">
        <v>0</v>
      </c>
      <c r="P4333">
        <v>0</v>
      </c>
      <c r="Q4333">
        <v>0</v>
      </c>
    </row>
    <row r="4334" spans="1:17" x14ac:dyDescent="0.2">
      <c r="A4334" t="s">
        <v>22072</v>
      </c>
      <c r="B4334" t="s">
        <v>88</v>
      </c>
      <c r="C4334" t="s">
        <v>158</v>
      </c>
      <c r="D4334" t="s">
        <v>17736</v>
      </c>
      <c r="E4334" t="s">
        <v>83</v>
      </c>
      <c r="F4334" t="s">
        <v>4929</v>
      </c>
      <c r="G4334">
        <v>0</v>
      </c>
      <c r="H4334">
        <v>9</v>
      </c>
      <c r="I4334">
        <v>0</v>
      </c>
      <c r="J4334">
        <v>8</v>
      </c>
      <c r="K4334">
        <v>1</v>
      </c>
      <c r="L4334">
        <v>0</v>
      </c>
      <c r="M4334">
        <v>0</v>
      </c>
      <c r="N4334">
        <v>0</v>
      </c>
      <c r="O4334">
        <v>0</v>
      </c>
      <c r="P4334">
        <v>0</v>
      </c>
      <c r="Q4334">
        <v>0</v>
      </c>
    </row>
    <row r="4335" spans="1:17" x14ac:dyDescent="0.2">
      <c r="A4335" t="s">
        <v>22073</v>
      </c>
      <c r="B4335" t="s">
        <v>88</v>
      </c>
      <c r="C4335" t="s">
        <v>158</v>
      </c>
      <c r="D4335" t="s">
        <v>17736</v>
      </c>
      <c r="E4335" t="s">
        <v>83</v>
      </c>
      <c r="F4335" t="s">
        <v>4931</v>
      </c>
      <c r="G4335">
        <v>0</v>
      </c>
      <c r="H4335">
        <v>9</v>
      </c>
      <c r="I4335">
        <v>0</v>
      </c>
      <c r="J4335">
        <v>8</v>
      </c>
      <c r="K4335">
        <v>1</v>
      </c>
      <c r="L4335">
        <v>0</v>
      </c>
      <c r="M4335">
        <v>0</v>
      </c>
      <c r="N4335">
        <v>0</v>
      </c>
      <c r="O4335">
        <v>0</v>
      </c>
      <c r="P4335">
        <v>0</v>
      </c>
      <c r="Q4335">
        <v>0</v>
      </c>
    </row>
    <row r="4336" spans="1:17" x14ac:dyDescent="0.2">
      <c r="A4336" t="s">
        <v>22074</v>
      </c>
      <c r="B4336" t="s">
        <v>88</v>
      </c>
      <c r="C4336" t="s">
        <v>158</v>
      </c>
      <c r="D4336" t="s">
        <v>17736</v>
      </c>
      <c r="E4336" t="s">
        <v>83</v>
      </c>
      <c r="F4336" t="s">
        <v>4933</v>
      </c>
      <c r="G4336">
        <v>0</v>
      </c>
      <c r="H4336">
        <v>0</v>
      </c>
      <c r="I4336">
        <v>0</v>
      </c>
      <c r="J4336">
        <v>0</v>
      </c>
      <c r="K4336">
        <v>0</v>
      </c>
      <c r="L4336">
        <v>0</v>
      </c>
      <c r="M4336">
        <v>9</v>
      </c>
      <c r="N4336">
        <v>0</v>
      </c>
      <c r="O4336">
        <v>0</v>
      </c>
      <c r="P4336">
        <v>0</v>
      </c>
      <c r="Q4336">
        <v>0</v>
      </c>
    </row>
    <row r="4337" spans="1:17" x14ac:dyDescent="0.2">
      <c r="A4337" t="s">
        <v>22075</v>
      </c>
      <c r="B4337" t="s">
        <v>88</v>
      </c>
      <c r="C4337" t="s">
        <v>158</v>
      </c>
      <c r="D4337" t="s">
        <v>17736</v>
      </c>
      <c r="E4337" t="s">
        <v>83</v>
      </c>
      <c r="F4337" t="s">
        <v>4935</v>
      </c>
      <c r="G4337">
        <v>0</v>
      </c>
      <c r="H4337">
        <v>9</v>
      </c>
      <c r="I4337">
        <v>0</v>
      </c>
      <c r="J4337">
        <v>8</v>
      </c>
      <c r="K4337">
        <v>1</v>
      </c>
      <c r="L4337">
        <v>0</v>
      </c>
      <c r="M4337">
        <v>0</v>
      </c>
      <c r="N4337">
        <v>0</v>
      </c>
      <c r="O4337">
        <v>0</v>
      </c>
      <c r="P4337">
        <v>0</v>
      </c>
      <c r="Q4337">
        <v>0</v>
      </c>
    </row>
    <row r="4338" spans="1:17" x14ac:dyDescent="0.2">
      <c r="A4338" t="s">
        <v>22076</v>
      </c>
      <c r="B4338" t="s">
        <v>88</v>
      </c>
      <c r="C4338" t="s">
        <v>158</v>
      </c>
      <c r="D4338" t="s">
        <v>17736</v>
      </c>
      <c r="E4338" t="s">
        <v>83</v>
      </c>
      <c r="F4338" t="s">
        <v>4937</v>
      </c>
      <c r="G4338">
        <v>0</v>
      </c>
      <c r="H4338">
        <v>9</v>
      </c>
      <c r="I4338">
        <v>0</v>
      </c>
      <c r="J4338">
        <v>8</v>
      </c>
      <c r="K4338">
        <v>1</v>
      </c>
      <c r="L4338">
        <v>0</v>
      </c>
      <c r="M4338">
        <v>0</v>
      </c>
      <c r="N4338">
        <v>0</v>
      </c>
      <c r="O4338">
        <v>0</v>
      </c>
      <c r="P4338">
        <v>0</v>
      </c>
      <c r="Q4338">
        <v>0</v>
      </c>
    </row>
    <row r="4339" spans="1:17" x14ac:dyDescent="0.2">
      <c r="A4339" t="s">
        <v>22077</v>
      </c>
      <c r="B4339" t="s">
        <v>88</v>
      </c>
      <c r="C4339" t="s">
        <v>158</v>
      </c>
      <c r="D4339" t="s">
        <v>17736</v>
      </c>
      <c r="E4339" t="s">
        <v>83</v>
      </c>
      <c r="F4339" t="s">
        <v>4939</v>
      </c>
      <c r="G4339">
        <v>0</v>
      </c>
      <c r="H4339">
        <v>0</v>
      </c>
      <c r="I4339">
        <v>0</v>
      </c>
      <c r="J4339">
        <v>0</v>
      </c>
      <c r="K4339">
        <v>0</v>
      </c>
      <c r="L4339">
        <v>0</v>
      </c>
      <c r="M4339">
        <v>9</v>
      </c>
      <c r="N4339">
        <v>0</v>
      </c>
      <c r="O4339">
        <v>0</v>
      </c>
      <c r="P4339">
        <v>0</v>
      </c>
      <c r="Q4339">
        <v>0</v>
      </c>
    </row>
    <row r="4340" spans="1:17" x14ac:dyDescent="0.2">
      <c r="A4340" t="s">
        <v>22078</v>
      </c>
      <c r="B4340" t="s">
        <v>88</v>
      </c>
      <c r="C4340" t="s">
        <v>158</v>
      </c>
      <c r="D4340" t="s">
        <v>17736</v>
      </c>
      <c r="E4340" t="s">
        <v>83</v>
      </c>
      <c r="F4340" t="s">
        <v>4941</v>
      </c>
      <c r="G4340">
        <v>0</v>
      </c>
      <c r="H4340">
        <v>9</v>
      </c>
      <c r="I4340">
        <v>0</v>
      </c>
      <c r="J4340">
        <v>8</v>
      </c>
      <c r="K4340">
        <v>1</v>
      </c>
      <c r="L4340">
        <v>0</v>
      </c>
      <c r="M4340">
        <v>0</v>
      </c>
      <c r="N4340">
        <v>0</v>
      </c>
      <c r="O4340">
        <v>0</v>
      </c>
      <c r="P4340">
        <v>0</v>
      </c>
      <c r="Q4340">
        <v>0</v>
      </c>
    </row>
    <row r="4341" spans="1:17" x14ac:dyDescent="0.2">
      <c r="A4341" t="s">
        <v>22079</v>
      </c>
      <c r="B4341" t="s">
        <v>88</v>
      </c>
      <c r="C4341" t="s">
        <v>158</v>
      </c>
      <c r="D4341" t="s">
        <v>17736</v>
      </c>
      <c r="E4341" t="s">
        <v>83</v>
      </c>
      <c r="F4341" t="s">
        <v>4943</v>
      </c>
      <c r="G4341">
        <v>0</v>
      </c>
      <c r="H4341">
        <v>0</v>
      </c>
      <c r="I4341">
        <v>0</v>
      </c>
      <c r="J4341">
        <v>0</v>
      </c>
      <c r="K4341">
        <v>0</v>
      </c>
      <c r="L4341">
        <v>0</v>
      </c>
      <c r="M4341">
        <v>9</v>
      </c>
      <c r="N4341">
        <v>0</v>
      </c>
      <c r="O4341">
        <v>0</v>
      </c>
      <c r="P4341">
        <v>0</v>
      </c>
      <c r="Q4341">
        <v>0</v>
      </c>
    </row>
    <row r="4342" spans="1:17" x14ac:dyDescent="0.2">
      <c r="A4342" t="s">
        <v>22080</v>
      </c>
      <c r="B4342" t="s">
        <v>88</v>
      </c>
      <c r="C4342" t="s">
        <v>158</v>
      </c>
      <c r="D4342" t="s">
        <v>17736</v>
      </c>
      <c r="E4342" t="s">
        <v>83</v>
      </c>
      <c r="F4342" t="s">
        <v>4925</v>
      </c>
      <c r="G4342">
        <v>0</v>
      </c>
      <c r="H4342">
        <v>0</v>
      </c>
      <c r="I4342">
        <v>0</v>
      </c>
      <c r="J4342">
        <v>0</v>
      </c>
      <c r="K4342">
        <v>0</v>
      </c>
      <c r="L4342">
        <v>0</v>
      </c>
      <c r="M4342">
        <v>0</v>
      </c>
      <c r="N4342">
        <v>9</v>
      </c>
      <c r="O4342">
        <v>9</v>
      </c>
      <c r="P4342">
        <v>0</v>
      </c>
      <c r="Q4342">
        <v>0</v>
      </c>
    </row>
    <row r="4343" spans="1:17" x14ac:dyDescent="0.2">
      <c r="A4343" t="s">
        <v>22081</v>
      </c>
      <c r="B4343" t="s">
        <v>88</v>
      </c>
      <c r="C4343" t="s">
        <v>158</v>
      </c>
      <c r="D4343" t="s">
        <v>17736</v>
      </c>
      <c r="E4343" t="s">
        <v>83</v>
      </c>
      <c r="F4343" t="s">
        <v>4927</v>
      </c>
      <c r="G4343">
        <v>0</v>
      </c>
      <c r="H4343">
        <v>0</v>
      </c>
      <c r="I4343">
        <v>0</v>
      </c>
      <c r="J4343">
        <v>0</v>
      </c>
      <c r="K4343">
        <v>0</v>
      </c>
      <c r="L4343">
        <v>0</v>
      </c>
      <c r="M4343">
        <v>0</v>
      </c>
      <c r="N4343">
        <v>8</v>
      </c>
      <c r="O4343">
        <v>8</v>
      </c>
      <c r="P4343">
        <v>0</v>
      </c>
      <c r="Q4343">
        <v>0</v>
      </c>
    </row>
    <row r="4344" spans="1:17" x14ac:dyDescent="0.2">
      <c r="A4344" t="s">
        <v>22082</v>
      </c>
      <c r="B4344" t="s">
        <v>88</v>
      </c>
      <c r="C4344" t="s">
        <v>158</v>
      </c>
      <c r="D4344" t="s">
        <v>17736</v>
      </c>
      <c r="E4344" t="s">
        <v>83</v>
      </c>
      <c r="F4344" t="s">
        <v>17734</v>
      </c>
      <c r="G4344">
        <v>9</v>
      </c>
      <c r="H4344">
        <v>0</v>
      </c>
      <c r="I4344">
        <v>0</v>
      </c>
      <c r="J4344">
        <v>0</v>
      </c>
      <c r="K4344">
        <v>0</v>
      </c>
      <c r="L4344">
        <v>0</v>
      </c>
      <c r="M4344">
        <v>0</v>
      </c>
      <c r="N4344">
        <v>0</v>
      </c>
      <c r="O4344">
        <v>0</v>
      </c>
      <c r="P4344">
        <v>0</v>
      </c>
      <c r="Q4344">
        <v>0</v>
      </c>
    </row>
    <row r="4345" spans="1:17" x14ac:dyDescent="0.2">
      <c r="A4345" t="s">
        <v>22083</v>
      </c>
      <c r="B4345" t="s">
        <v>88</v>
      </c>
      <c r="C4345" t="s">
        <v>158</v>
      </c>
      <c r="D4345" t="s">
        <v>17736</v>
      </c>
      <c r="E4345" t="s">
        <v>81</v>
      </c>
      <c r="F4345" t="s">
        <v>4929</v>
      </c>
      <c r="G4345">
        <v>0</v>
      </c>
      <c r="H4345">
        <v>9</v>
      </c>
      <c r="I4345">
        <v>1</v>
      </c>
      <c r="J4345">
        <v>4</v>
      </c>
      <c r="K4345">
        <v>0</v>
      </c>
      <c r="L4345">
        <v>4</v>
      </c>
      <c r="M4345">
        <v>0</v>
      </c>
      <c r="N4345">
        <v>0</v>
      </c>
      <c r="O4345">
        <v>0</v>
      </c>
      <c r="P4345">
        <v>0</v>
      </c>
      <c r="Q4345">
        <v>0</v>
      </c>
    </row>
    <row r="4346" spans="1:17" x14ac:dyDescent="0.2">
      <c r="A4346" t="s">
        <v>22084</v>
      </c>
      <c r="B4346" t="s">
        <v>88</v>
      </c>
      <c r="C4346" t="s">
        <v>158</v>
      </c>
      <c r="D4346" t="s">
        <v>17736</v>
      </c>
      <c r="E4346" t="s">
        <v>81</v>
      </c>
      <c r="F4346" t="s">
        <v>4931</v>
      </c>
      <c r="G4346">
        <v>0</v>
      </c>
      <c r="H4346">
        <v>9</v>
      </c>
      <c r="I4346">
        <v>1</v>
      </c>
      <c r="J4346">
        <v>4</v>
      </c>
      <c r="K4346">
        <v>0</v>
      </c>
      <c r="L4346">
        <v>4</v>
      </c>
      <c r="M4346">
        <v>0</v>
      </c>
      <c r="N4346">
        <v>0</v>
      </c>
      <c r="O4346">
        <v>0</v>
      </c>
      <c r="P4346">
        <v>0</v>
      </c>
      <c r="Q4346">
        <v>0</v>
      </c>
    </row>
    <row r="4347" spans="1:17" x14ac:dyDescent="0.2">
      <c r="A4347" t="s">
        <v>22085</v>
      </c>
      <c r="B4347" t="s">
        <v>88</v>
      </c>
      <c r="C4347" t="s">
        <v>158</v>
      </c>
      <c r="D4347" t="s">
        <v>17736</v>
      </c>
      <c r="E4347" t="s">
        <v>81</v>
      </c>
      <c r="F4347" t="s">
        <v>4933</v>
      </c>
      <c r="G4347">
        <v>0</v>
      </c>
      <c r="H4347">
        <v>0</v>
      </c>
      <c r="I4347">
        <v>0</v>
      </c>
      <c r="J4347">
        <v>0</v>
      </c>
      <c r="K4347">
        <v>0</v>
      </c>
      <c r="L4347">
        <v>0</v>
      </c>
      <c r="M4347">
        <v>9</v>
      </c>
      <c r="N4347">
        <v>0</v>
      </c>
      <c r="O4347">
        <v>0</v>
      </c>
      <c r="P4347">
        <v>0</v>
      </c>
      <c r="Q4347">
        <v>0</v>
      </c>
    </row>
    <row r="4348" spans="1:17" x14ac:dyDescent="0.2">
      <c r="A4348" t="s">
        <v>22086</v>
      </c>
      <c r="B4348" t="s">
        <v>88</v>
      </c>
      <c r="C4348" t="s">
        <v>158</v>
      </c>
      <c r="D4348" t="s">
        <v>17736</v>
      </c>
      <c r="E4348" t="s">
        <v>81</v>
      </c>
      <c r="F4348" t="s">
        <v>4935</v>
      </c>
      <c r="G4348">
        <v>0</v>
      </c>
      <c r="H4348">
        <v>9</v>
      </c>
      <c r="I4348">
        <v>1</v>
      </c>
      <c r="J4348">
        <v>4</v>
      </c>
      <c r="K4348">
        <v>0</v>
      </c>
      <c r="L4348">
        <v>4</v>
      </c>
      <c r="M4348">
        <v>0</v>
      </c>
      <c r="N4348">
        <v>0</v>
      </c>
      <c r="O4348">
        <v>0</v>
      </c>
      <c r="P4348">
        <v>0</v>
      </c>
      <c r="Q4348">
        <v>0</v>
      </c>
    </row>
    <row r="4349" spans="1:17" x14ac:dyDescent="0.2">
      <c r="A4349" t="s">
        <v>22087</v>
      </c>
      <c r="B4349" t="s">
        <v>88</v>
      </c>
      <c r="C4349" t="s">
        <v>158</v>
      </c>
      <c r="D4349" t="s">
        <v>17736</v>
      </c>
      <c r="E4349" t="s">
        <v>81</v>
      </c>
      <c r="F4349" t="s">
        <v>4937</v>
      </c>
      <c r="G4349">
        <v>0</v>
      </c>
      <c r="H4349">
        <v>9</v>
      </c>
      <c r="I4349">
        <v>1</v>
      </c>
      <c r="J4349">
        <v>4</v>
      </c>
      <c r="K4349">
        <v>0</v>
      </c>
      <c r="L4349">
        <v>4</v>
      </c>
      <c r="M4349">
        <v>0</v>
      </c>
      <c r="N4349">
        <v>0</v>
      </c>
      <c r="O4349">
        <v>0</v>
      </c>
      <c r="P4349">
        <v>0</v>
      </c>
      <c r="Q4349">
        <v>0</v>
      </c>
    </row>
    <row r="4350" spans="1:17" x14ac:dyDescent="0.2">
      <c r="A4350" t="s">
        <v>22088</v>
      </c>
      <c r="B4350" t="s">
        <v>88</v>
      </c>
      <c r="C4350" t="s">
        <v>158</v>
      </c>
      <c r="D4350" t="s">
        <v>17736</v>
      </c>
      <c r="E4350" t="s">
        <v>81</v>
      </c>
      <c r="F4350" t="s">
        <v>4939</v>
      </c>
      <c r="G4350">
        <v>0</v>
      </c>
      <c r="H4350">
        <v>0</v>
      </c>
      <c r="I4350">
        <v>0</v>
      </c>
      <c r="J4350">
        <v>0</v>
      </c>
      <c r="K4350">
        <v>0</v>
      </c>
      <c r="L4350">
        <v>0</v>
      </c>
      <c r="M4350">
        <v>9</v>
      </c>
      <c r="N4350">
        <v>0</v>
      </c>
      <c r="O4350">
        <v>0</v>
      </c>
      <c r="P4350">
        <v>0</v>
      </c>
      <c r="Q4350">
        <v>0</v>
      </c>
    </row>
    <row r="4351" spans="1:17" x14ac:dyDescent="0.2">
      <c r="A4351" t="s">
        <v>22089</v>
      </c>
      <c r="B4351" t="s">
        <v>88</v>
      </c>
      <c r="C4351" t="s">
        <v>158</v>
      </c>
      <c r="D4351" t="s">
        <v>17736</v>
      </c>
      <c r="E4351" t="s">
        <v>81</v>
      </c>
      <c r="F4351" t="s">
        <v>4941</v>
      </c>
      <c r="G4351">
        <v>0</v>
      </c>
      <c r="H4351">
        <v>9</v>
      </c>
      <c r="I4351">
        <v>1</v>
      </c>
      <c r="J4351">
        <v>4</v>
      </c>
      <c r="K4351">
        <v>0</v>
      </c>
      <c r="L4351">
        <v>4</v>
      </c>
      <c r="M4351">
        <v>0</v>
      </c>
      <c r="N4351">
        <v>0</v>
      </c>
      <c r="O4351">
        <v>0</v>
      </c>
      <c r="P4351">
        <v>0</v>
      </c>
      <c r="Q4351">
        <v>0</v>
      </c>
    </row>
    <row r="4352" spans="1:17" x14ac:dyDescent="0.2">
      <c r="A4352" t="s">
        <v>22090</v>
      </c>
      <c r="B4352" t="s">
        <v>88</v>
      </c>
      <c r="C4352" t="s">
        <v>158</v>
      </c>
      <c r="D4352" t="s">
        <v>17736</v>
      </c>
      <c r="E4352" t="s">
        <v>81</v>
      </c>
      <c r="F4352" t="s">
        <v>4943</v>
      </c>
      <c r="G4352">
        <v>0</v>
      </c>
      <c r="H4352">
        <v>0</v>
      </c>
      <c r="I4352">
        <v>0</v>
      </c>
      <c r="J4352">
        <v>0</v>
      </c>
      <c r="K4352">
        <v>0</v>
      </c>
      <c r="L4352">
        <v>0</v>
      </c>
      <c r="M4352">
        <v>9</v>
      </c>
      <c r="N4352">
        <v>0</v>
      </c>
      <c r="O4352">
        <v>0</v>
      </c>
      <c r="P4352">
        <v>0</v>
      </c>
      <c r="Q4352">
        <v>0</v>
      </c>
    </row>
    <row r="4353" spans="1:17" x14ac:dyDescent="0.2">
      <c r="A4353" t="s">
        <v>22091</v>
      </c>
      <c r="B4353" t="s">
        <v>88</v>
      </c>
      <c r="C4353" t="s">
        <v>158</v>
      </c>
      <c r="D4353" t="s">
        <v>17736</v>
      </c>
      <c r="E4353" t="s">
        <v>81</v>
      </c>
      <c r="F4353" t="s">
        <v>4925</v>
      </c>
      <c r="G4353">
        <v>0</v>
      </c>
      <c r="H4353">
        <v>0</v>
      </c>
      <c r="I4353">
        <v>0</v>
      </c>
      <c r="J4353">
        <v>0</v>
      </c>
      <c r="K4353">
        <v>0</v>
      </c>
      <c r="L4353">
        <v>0</v>
      </c>
      <c r="M4353">
        <v>0</v>
      </c>
      <c r="N4353">
        <v>8</v>
      </c>
      <c r="O4353">
        <v>5</v>
      </c>
      <c r="P4353">
        <v>3</v>
      </c>
      <c r="Q4353">
        <v>0</v>
      </c>
    </row>
    <row r="4354" spans="1:17" x14ac:dyDescent="0.2">
      <c r="A4354" t="s">
        <v>22092</v>
      </c>
      <c r="B4354" t="s">
        <v>88</v>
      </c>
      <c r="C4354" t="s">
        <v>158</v>
      </c>
      <c r="D4354" t="s">
        <v>17736</v>
      </c>
      <c r="E4354" t="s">
        <v>81</v>
      </c>
      <c r="F4354" t="s">
        <v>4927</v>
      </c>
      <c r="G4354">
        <v>0</v>
      </c>
      <c r="H4354">
        <v>0</v>
      </c>
      <c r="I4354">
        <v>0</v>
      </c>
      <c r="J4354">
        <v>0</v>
      </c>
      <c r="K4354">
        <v>0</v>
      </c>
      <c r="L4354">
        <v>0</v>
      </c>
      <c r="M4354">
        <v>0</v>
      </c>
      <c r="N4354">
        <v>8</v>
      </c>
      <c r="O4354">
        <v>5</v>
      </c>
      <c r="P4354">
        <v>3</v>
      </c>
      <c r="Q4354">
        <v>0</v>
      </c>
    </row>
    <row r="4355" spans="1:17" x14ac:dyDescent="0.2">
      <c r="A4355" t="s">
        <v>22093</v>
      </c>
      <c r="B4355" t="s">
        <v>88</v>
      </c>
      <c r="C4355" t="s">
        <v>158</v>
      </c>
      <c r="D4355" t="s">
        <v>17736</v>
      </c>
      <c r="E4355" t="s">
        <v>81</v>
      </c>
      <c r="F4355" t="s">
        <v>17734</v>
      </c>
      <c r="G4355">
        <v>9</v>
      </c>
      <c r="H4355">
        <v>0</v>
      </c>
      <c r="I4355">
        <v>0</v>
      </c>
      <c r="J4355">
        <v>0</v>
      </c>
      <c r="K4355">
        <v>0</v>
      </c>
      <c r="L4355">
        <v>0</v>
      </c>
      <c r="M4355">
        <v>0</v>
      </c>
      <c r="N4355">
        <v>0</v>
      </c>
      <c r="O4355">
        <v>0</v>
      </c>
      <c r="P4355">
        <v>0</v>
      </c>
      <c r="Q4355">
        <v>0</v>
      </c>
    </row>
    <row r="4356" spans="1:17" x14ac:dyDescent="0.2">
      <c r="A4356" t="s">
        <v>22094</v>
      </c>
      <c r="B4356" t="s">
        <v>88</v>
      </c>
      <c r="C4356" t="s">
        <v>158</v>
      </c>
      <c r="D4356" t="s">
        <v>17748</v>
      </c>
      <c r="E4356" t="s">
        <v>83</v>
      </c>
      <c r="F4356" t="s">
        <v>17749</v>
      </c>
      <c r="G4356">
        <v>0</v>
      </c>
      <c r="H4356">
        <v>0</v>
      </c>
      <c r="I4356">
        <v>0</v>
      </c>
      <c r="J4356">
        <v>0</v>
      </c>
      <c r="K4356">
        <v>0</v>
      </c>
      <c r="L4356">
        <v>0</v>
      </c>
      <c r="M4356">
        <v>0</v>
      </c>
      <c r="N4356">
        <v>3</v>
      </c>
      <c r="O4356">
        <v>2</v>
      </c>
      <c r="P4356">
        <v>1</v>
      </c>
      <c r="Q4356">
        <v>0</v>
      </c>
    </row>
    <row r="4357" spans="1:17" x14ac:dyDescent="0.2">
      <c r="A4357" t="s">
        <v>22095</v>
      </c>
      <c r="B4357" t="s">
        <v>88</v>
      </c>
      <c r="C4357" t="s">
        <v>158</v>
      </c>
      <c r="D4357" t="s">
        <v>17748</v>
      </c>
      <c r="E4357" t="s">
        <v>83</v>
      </c>
      <c r="F4357" t="s">
        <v>17734</v>
      </c>
      <c r="G4357">
        <v>3</v>
      </c>
      <c r="H4357">
        <v>0</v>
      </c>
      <c r="I4357">
        <v>0</v>
      </c>
      <c r="J4357">
        <v>0</v>
      </c>
      <c r="K4357">
        <v>0</v>
      </c>
      <c r="L4357">
        <v>0</v>
      </c>
      <c r="M4357">
        <v>0</v>
      </c>
      <c r="N4357">
        <v>0</v>
      </c>
      <c r="O4357">
        <v>0</v>
      </c>
      <c r="P4357">
        <v>0</v>
      </c>
      <c r="Q4357">
        <v>0</v>
      </c>
    </row>
    <row r="4358" spans="1:17" x14ac:dyDescent="0.2">
      <c r="A4358" t="s">
        <v>22096</v>
      </c>
      <c r="B4358" t="s">
        <v>88</v>
      </c>
      <c r="C4358" t="s">
        <v>223</v>
      </c>
      <c r="D4358" t="s">
        <v>17736</v>
      </c>
      <c r="E4358" t="s">
        <v>81</v>
      </c>
      <c r="F4358" t="s">
        <v>4929</v>
      </c>
      <c r="G4358">
        <v>0</v>
      </c>
      <c r="H4358">
        <v>8</v>
      </c>
      <c r="I4358">
        <v>1</v>
      </c>
      <c r="J4358">
        <v>6</v>
      </c>
      <c r="K4358">
        <v>1</v>
      </c>
      <c r="L4358">
        <v>0</v>
      </c>
      <c r="M4358">
        <v>0</v>
      </c>
      <c r="N4358">
        <v>0</v>
      </c>
      <c r="O4358">
        <v>0</v>
      </c>
      <c r="P4358">
        <v>0</v>
      </c>
      <c r="Q4358">
        <v>0</v>
      </c>
    </row>
    <row r="4359" spans="1:17" x14ac:dyDescent="0.2">
      <c r="A4359" t="s">
        <v>22097</v>
      </c>
      <c r="B4359" t="s">
        <v>88</v>
      </c>
      <c r="C4359" t="s">
        <v>223</v>
      </c>
      <c r="D4359" t="s">
        <v>17736</v>
      </c>
      <c r="E4359" t="s">
        <v>81</v>
      </c>
      <c r="F4359" t="s">
        <v>4931</v>
      </c>
      <c r="G4359">
        <v>0</v>
      </c>
      <c r="H4359">
        <v>8</v>
      </c>
      <c r="I4359">
        <v>1</v>
      </c>
      <c r="J4359">
        <v>6</v>
      </c>
      <c r="K4359">
        <v>1</v>
      </c>
      <c r="L4359">
        <v>0</v>
      </c>
      <c r="M4359">
        <v>0</v>
      </c>
      <c r="N4359">
        <v>0</v>
      </c>
      <c r="O4359">
        <v>0</v>
      </c>
      <c r="P4359">
        <v>0</v>
      </c>
      <c r="Q4359">
        <v>0</v>
      </c>
    </row>
    <row r="4360" spans="1:17" x14ac:dyDescent="0.2">
      <c r="A4360" t="s">
        <v>22098</v>
      </c>
      <c r="B4360" t="s">
        <v>88</v>
      </c>
      <c r="C4360" t="s">
        <v>223</v>
      </c>
      <c r="D4360" t="s">
        <v>17736</v>
      </c>
      <c r="E4360" t="s">
        <v>81</v>
      </c>
      <c r="F4360" t="s">
        <v>4933</v>
      </c>
      <c r="G4360">
        <v>0</v>
      </c>
      <c r="H4360">
        <v>0</v>
      </c>
      <c r="I4360">
        <v>0</v>
      </c>
      <c r="J4360">
        <v>0</v>
      </c>
      <c r="K4360">
        <v>0</v>
      </c>
      <c r="L4360">
        <v>0</v>
      </c>
      <c r="M4360">
        <v>8</v>
      </c>
      <c r="N4360">
        <v>0</v>
      </c>
      <c r="O4360">
        <v>0</v>
      </c>
      <c r="P4360">
        <v>0</v>
      </c>
      <c r="Q4360">
        <v>0</v>
      </c>
    </row>
    <row r="4361" spans="1:17" x14ac:dyDescent="0.2">
      <c r="A4361" t="s">
        <v>22099</v>
      </c>
      <c r="B4361" t="s">
        <v>88</v>
      </c>
      <c r="C4361" t="s">
        <v>223</v>
      </c>
      <c r="D4361" t="s">
        <v>17736</v>
      </c>
      <c r="E4361" t="s">
        <v>81</v>
      </c>
      <c r="F4361" t="s">
        <v>4935</v>
      </c>
      <c r="G4361">
        <v>0</v>
      </c>
      <c r="H4361">
        <v>8</v>
      </c>
      <c r="I4361">
        <v>1</v>
      </c>
      <c r="J4361">
        <v>6</v>
      </c>
      <c r="K4361">
        <v>1</v>
      </c>
      <c r="L4361">
        <v>0</v>
      </c>
      <c r="M4361">
        <v>0</v>
      </c>
      <c r="N4361">
        <v>0</v>
      </c>
      <c r="O4361">
        <v>0</v>
      </c>
      <c r="P4361">
        <v>0</v>
      </c>
      <c r="Q4361">
        <v>0</v>
      </c>
    </row>
    <row r="4362" spans="1:17" x14ac:dyDescent="0.2">
      <c r="A4362" t="s">
        <v>22100</v>
      </c>
      <c r="B4362" t="s">
        <v>88</v>
      </c>
      <c r="C4362" t="s">
        <v>223</v>
      </c>
      <c r="D4362" t="s">
        <v>17736</v>
      </c>
      <c r="E4362" t="s">
        <v>81</v>
      </c>
      <c r="F4362" t="s">
        <v>4937</v>
      </c>
      <c r="G4362">
        <v>0</v>
      </c>
      <c r="H4362">
        <v>8</v>
      </c>
      <c r="I4362">
        <v>1</v>
      </c>
      <c r="J4362">
        <v>6</v>
      </c>
      <c r="K4362">
        <v>1</v>
      </c>
      <c r="L4362">
        <v>0</v>
      </c>
      <c r="M4362">
        <v>0</v>
      </c>
      <c r="N4362">
        <v>0</v>
      </c>
      <c r="O4362">
        <v>0</v>
      </c>
      <c r="P4362">
        <v>0</v>
      </c>
      <c r="Q4362">
        <v>0</v>
      </c>
    </row>
    <row r="4363" spans="1:17" x14ac:dyDescent="0.2">
      <c r="A4363" t="s">
        <v>22101</v>
      </c>
      <c r="B4363" t="s">
        <v>88</v>
      </c>
      <c r="C4363" t="s">
        <v>223</v>
      </c>
      <c r="D4363" t="s">
        <v>17736</v>
      </c>
      <c r="E4363" t="s">
        <v>81</v>
      </c>
      <c r="F4363" t="s">
        <v>4939</v>
      </c>
      <c r="G4363">
        <v>0</v>
      </c>
      <c r="H4363">
        <v>0</v>
      </c>
      <c r="I4363">
        <v>0</v>
      </c>
      <c r="J4363">
        <v>0</v>
      </c>
      <c r="K4363">
        <v>0</v>
      </c>
      <c r="L4363">
        <v>0</v>
      </c>
      <c r="M4363">
        <v>8</v>
      </c>
      <c r="N4363">
        <v>0</v>
      </c>
      <c r="O4363">
        <v>0</v>
      </c>
      <c r="P4363">
        <v>0</v>
      </c>
      <c r="Q4363">
        <v>0</v>
      </c>
    </row>
    <row r="4364" spans="1:17" x14ac:dyDescent="0.2">
      <c r="A4364" t="s">
        <v>22102</v>
      </c>
      <c r="B4364" t="s">
        <v>88</v>
      </c>
      <c r="C4364" t="s">
        <v>223</v>
      </c>
      <c r="D4364" t="s">
        <v>17736</v>
      </c>
      <c r="E4364" t="s">
        <v>81</v>
      </c>
      <c r="F4364" t="s">
        <v>4941</v>
      </c>
      <c r="G4364">
        <v>0</v>
      </c>
      <c r="H4364">
        <v>8</v>
      </c>
      <c r="I4364">
        <v>1</v>
      </c>
      <c r="J4364">
        <v>6</v>
      </c>
      <c r="K4364">
        <v>1</v>
      </c>
      <c r="L4364">
        <v>0</v>
      </c>
      <c r="M4364">
        <v>0</v>
      </c>
      <c r="N4364">
        <v>0</v>
      </c>
      <c r="O4364">
        <v>0</v>
      </c>
      <c r="P4364">
        <v>0</v>
      </c>
      <c r="Q4364">
        <v>0</v>
      </c>
    </row>
    <row r="4365" spans="1:17" x14ac:dyDescent="0.2">
      <c r="A4365" t="s">
        <v>22103</v>
      </c>
      <c r="B4365" t="s">
        <v>88</v>
      </c>
      <c r="C4365" t="s">
        <v>223</v>
      </c>
      <c r="D4365" t="s">
        <v>17736</v>
      </c>
      <c r="E4365" t="s">
        <v>81</v>
      </c>
      <c r="F4365" t="s">
        <v>4943</v>
      </c>
      <c r="G4365">
        <v>0</v>
      </c>
      <c r="H4365">
        <v>0</v>
      </c>
      <c r="I4365">
        <v>0</v>
      </c>
      <c r="J4365">
        <v>0</v>
      </c>
      <c r="K4365">
        <v>0</v>
      </c>
      <c r="L4365">
        <v>0</v>
      </c>
      <c r="M4365">
        <v>8</v>
      </c>
      <c r="N4365">
        <v>0</v>
      </c>
      <c r="O4365">
        <v>0</v>
      </c>
      <c r="P4365">
        <v>0</v>
      </c>
      <c r="Q4365">
        <v>0</v>
      </c>
    </row>
    <row r="4366" spans="1:17" x14ac:dyDescent="0.2">
      <c r="A4366" t="s">
        <v>22104</v>
      </c>
      <c r="B4366" t="s">
        <v>88</v>
      </c>
      <c r="C4366" t="s">
        <v>223</v>
      </c>
      <c r="D4366" t="s">
        <v>17736</v>
      </c>
      <c r="E4366" t="s">
        <v>81</v>
      </c>
      <c r="F4366" t="s">
        <v>4925</v>
      </c>
      <c r="G4366">
        <v>0</v>
      </c>
      <c r="H4366">
        <v>0</v>
      </c>
      <c r="I4366">
        <v>0</v>
      </c>
      <c r="J4366">
        <v>0</v>
      </c>
      <c r="K4366">
        <v>0</v>
      </c>
      <c r="L4366">
        <v>0</v>
      </c>
      <c r="M4366">
        <v>0</v>
      </c>
      <c r="N4366">
        <v>8</v>
      </c>
      <c r="O4366">
        <v>7</v>
      </c>
      <c r="P4366">
        <v>1</v>
      </c>
      <c r="Q4366">
        <v>0</v>
      </c>
    </row>
    <row r="4367" spans="1:17" x14ac:dyDescent="0.2">
      <c r="A4367" t="s">
        <v>22105</v>
      </c>
      <c r="B4367" t="s">
        <v>88</v>
      </c>
      <c r="C4367" t="s">
        <v>223</v>
      </c>
      <c r="D4367" t="s">
        <v>17736</v>
      </c>
      <c r="E4367" t="s">
        <v>81</v>
      </c>
      <c r="F4367" t="s">
        <v>4927</v>
      </c>
      <c r="G4367">
        <v>0</v>
      </c>
      <c r="H4367">
        <v>0</v>
      </c>
      <c r="I4367">
        <v>0</v>
      </c>
      <c r="J4367">
        <v>0</v>
      </c>
      <c r="K4367">
        <v>0</v>
      </c>
      <c r="L4367">
        <v>0</v>
      </c>
      <c r="M4367">
        <v>0</v>
      </c>
      <c r="N4367">
        <v>7</v>
      </c>
      <c r="O4367">
        <v>7</v>
      </c>
      <c r="P4367">
        <v>0</v>
      </c>
      <c r="Q4367">
        <v>0</v>
      </c>
    </row>
    <row r="4368" spans="1:17" x14ac:dyDescent="0.2">
      <c r="A4368" t="s">
        <v>22106</v>
      </c>
      <c r="B4368" t="s">
        <v>88</v>
      </c>
      <c r="C4368" t="s">
        <v>223</v>
      </c>
      <c r="D4368" t="s">
        <v>17736</v>
      </c>
      <c r="E4368" t="s">
        <v>81</v>
      </c>
      <c r="F4368" t="s">
        <v>17734</v>
      </c>
      <c r="G4368">
        <v>8</v>
      </c>
      <c r="H4368">
        <v>0</v>
      </c>
      <c r="I4368">
        <v>0</v>
      </c>
      <c r="J4368">
        <v>0</v>
      </c>
      <c r="K4368">
        <v>0</v>
      </c>
      <c r="L4368">
        <v>0</v>
      </c>
      <c r="M4368">
        <v>0</v>
      </c>
      <c r="N4368">
        <v>0</v>
      </c>
      <c r="O4368">
        <v>0</v>
      </c>
      <c r="P4368">
        <v>0</v>
      </c>
      <c r="Q4368">
        <v>0</v>
      </c>
    </row>
    <row r="4369" spans="1:17" x14ac:dyDescent="0.2">
      <c r="A4369" t="s">
        <v>22107</v>
      </c>
      <c r="B4369" t="s">
        <v>88</v>
      </c>
      <c r="C4369" t="s">
        <v>224</v>
      </c>
      <c r="D4369" t="s">
        <v>17768</v>
      </c>
      <c r="E4369" t="s">
        <v>83</v>
      </c>
      <c r="F4369" t="s">
        <v>17734</v>
      </c>
      <c r="G4369">
        <v>1</v>
      </c>
      <c r="H4369">
        <v>0</v>
      </c>
      <c r="I4369">
        <v>0</v>
      </c>
      <c r="J4369">
        <v>0</v>
      </c>
      <c r="K4369">
        <v>0</v>
      </c>
      <c r="L4369">
        <v>0</v>
      </c>
      <c r="M4369">
        <v>0</v>
      </c>
      <c r="N4369">
        <v>0</v>
      </c>
      <c r="O4369">
        <v>0</v>
      </c>
      <c r="P4369">
        <v>0</v>
      </c>
      <c r="Q4369">
        <v>0</v>
      </c>
    </row>
    <row r="4370" spans="1:17" x14ac:dyDescent="0.2">
      <c r="A4370" t="s">
        <v>22108</v>
      </c>
      <c r="B4370" t="s">
        <v>88</v>
      </c>
      <c r="C4370" t="s">
        <v>224</v>
      </c>
      <c r="D4370" t="s">
        <v>17768</v>
      </c>
      <c r="E4370" t="s">
        <v>81</v>
      </c>
      <c r="F4370" t="s">
        <v>17734</v>
      </c>
      <c r="G4370">
        <v>2</v>
      </c>
      <c r="H4370">
        <v>0</v>
      </c>
      <c r="I4370">
        <v>0</v>
      </c>
      <c r="J4370">
        <v>0</v>
      </c>
      <c r="K4370">
        <v>0</v>
      </c>
      <c r="L4370">
        <v>0</v>
      </c>
      <c r="M4370">
        <v>0</v>
      </c>
      <c r="N4370">
        <v>0</v>
      </c>
      <c r="O4370">
        <v>0</v>
      </c>
      <c r="P4370">
        <v>0</v>
      </c>
      <c r="Q4370">
        <v>0</v>
      </c>
    </row>
    <row r="4371" spans="1:17" x14ac:dyDescent="0.2">
      <c r="A4371" t="s">
        <v>22109</v>
      </c>
      <c r="B4371" t="s">
        <v>88</v>
      </c>
      <c r="C4371" t="s">
        <v>224</v>
      </c>
      <c r="D4371" t="s">
        <v>17736</v>
      </c>
      <c r="E4371" t="s">
        <v>83</v>
      </c>
      <c r="F4371" t="s">
        <v>4929</v>
      </c>
      <c r="G4371">
        <v>0</v>
      </c>
      <c r="H4371">
        <v>10</v>
      </c>
      <c r="I4371">
        <v>1</v>
      </c>
      <c r="J4371">
        <v>7</v>
      </c>
      <c r="K4371">
        <v>2</v>
      </c>
      <c r="L4371">
        <v>0</v>
      </c>
      <c r="M4371">
        <v>0</v>
      </c>
      <c r="N4371">
        <v>0</v>
      </c>
      <c r="O4371">
        <v>0</v>
      </c>
      <c r="P4371">
        <v>0</v>
      </c>
      <c r="Q4371">
        <v>0</v>
      </c>
    </row>
    <row r="4372" spans="1:17" x14ac:dyDescent="0.2">
      <c r="A4372" t="s">
        <v>22110</v>
      </c>
      <c r="B4372" t="s">
        <v>88</v>
      </c>
      <c r="C4372" t="s">
        <v>224</v>
      </c>
      <c r="D4372" t="s">
        <v>17736</v>
      </c>
      <c r="E4372" t="s">
        <v>83</v>
      </c>
      <c r="F4372" t="s">
        <v>4931</v>
      </c>
      <c r="G4372">
        <v>0</v>
      </c>
      <c r="H4372">
        <v>10</v>
      </c>
      <c r="I4372">
        <v>1</v>
      </c>
      <c r="J4372">
        <v>7</v>
      </c>
      <c r="K4372">
        <v>1</v>
      </c>
      <c r="L4372">
        <v>1</v>
      </c>
      <c r="M4372">
        <v>0</v>
      </c>
      <c r="N4372">
        <v>0</v>
      </c>
      <c r="O4372">
        <v>0</v>
      </c>
      <c r="P4372">
        <v>0</v>
      </c>
      <c r="Q4372">
        <v>0</v>
      </c>
    </row>
    <row r="4373" spans="1:17" x14ac:dyDescent="0.2">
      <c r="A4373" t="s">
        <v>22111</v>
      </c>
      <c r="B4373" t="s">
        <v>88</v>
      </c>
      <c r="C4373" t="s">
        <v>224</v>
      </c>
      <c r="D4373" t="s">
        <v>17736</v>
      </c>
      <c r="E4373" t="s">
        <v>83</v>
      </c>
      <c r="F4373" t="s">
        <v>4933</v>
      </c>
      <c r="G4373">
        <v>0</v>
      </c>
      <c r="H4373">
        <v>0</v>
      </c>
      <c r="I4373">
        <v>0</v>
      </c>
      <c r="J4373">
        <v>0</v>
      </c>
      <c r="K4373">
        <v>0</v>
      </c>
      <c r="L4373">
        <v>0</v>
      </c>
      <c r="M4373">
        <v>10</v>
      </c>
      <c r="N4373">
        <v>0</v>
      </c>
      <c r="O4373">
        <v>0</v>
      </c>
      <c r="P4373">
        <v>0</v>
      </c>
      <c r="Q4373">
        <v>0</v>
      </c>
    </row>
    <row r="4374" spans="1:17" x14ac:dyDescent="0.2">
      <c r="A4374" t="s">
        <v>22112</v>
      </c>
      <c r="B4374" t="s">
        <v>88</v>
      </c>
      <c r="C4374" t="s">
        <v>224</v>
      </c>
      <c r="D4374" t="s">
        <v>17736</v>
      </c>
      <c r="E4374" t="s">
        <v>83</v>
      </c>
      <c r="F4374" t="s">
        <v>4935</v>
      </c>
      <c r="G4374">
        <v>0</v>
      </c>
      <c r="H4374">
        <v>10</v>
      </c>
      <c r="I4374">
        <v>1</v>
      </c>
      <c r="J4374">
        <v>7</v>
      </c>
      <c r="K4374">
        <v>1</v>
      </c>
      <c r="L4374">
        <v>1</v>
      </c>
      <c r="M4374">
        <v>0</v>
      </c>
      <c r="N4374">
        <v>0</v>
      </c>
      <c r="O4374">
        <v>0</v>
      </c>
      <c r="P4374">
        <v>0</v>
      </c>
      <c r="Q4374">
        <v>0</v>
      </c>
    </row>
    <row r="4375" spans="1:17" x14ac:dyDescent="0.2">
      <c r="A4375" t="s">
        <v>22113</v>
      </c>
      <c r="B4375" t="s">
        <v>88</v>
      </c>
      <c r="C4375" t="s">
        <v>224</v>
      </c>
      <c r="D4375" t="s">
        <v>17736</v>
      </c>
      <c r="E4375" t="s">
        <v>83</v>
      </c>
      <c r="F4375" t="s">
        <v>4937</v>
      </c>
      <c r="G4375">
        <v>0</v>
      </c>
      <c r="H4375">
        <v>10</v>
      </c>
      <c r="I4375">
        <v>1</v>
      </c>
      <c r="J4375">
        <v>7</v>
      </c>
      <c r="K4375">
        <v>1</v>
      </c>
      <c r="L4375">
        <v>1</v>
      </c>
      <c r="M4375">
        <v>0</v>
      </c>
      <c r="N4375">
        <v>0</v>
      </c>
      <c r="O4375">
        <v>0</v>
      </c>
      <c r="P4375">
        <v>0</v>
      </c>
      <c r="Q4375">
        <v>0</v>
      </c>
    </row>
    <row r="4376" spans="1:17" x14ac:dyDescent="0.2">
      <c r="A4376" t="s">
        <v>22114</v>
      </c>
      <c r="B4376" t="s">
        <v>88</v>
      </c>
      <c r="C4376" t="s">
        <v>224</v>
      </c>
      <c r="D4376" t="s">
        <v>17736</v>
      </c>
      <c r="E4376" t="s">
        <v>83</v>
      </c>
      <c r="F4376" t="s">
        <v>4939</v>
      </c>
      <c r="G4376">
        <v>0</v>
      </c>
      <c r="H4376">
        <v>0</v>
      </c>
      <c r="I4376">
        <v>0</v>
      </c>
      <c r="J4376">
        <v>0</v>
      </c>
      <c r="K4376">
        <v>0</v>
      </c>
      <c r="L4376">
        <v>0</v>
      </c>
      <c r="M4376">
        <v>10</v>
      </c>
      <c r="N4376">
        <v>0</v>
      </c>
      <c r="O4376">
        <v>0</v>
      </c>
      <c r="P4376">
        <v>0</v>
      </c>
      <c r="Q4376">
        <v>0</v>
      </c>
    </row>
    <row r="4377" spans="1:17" x14ac:dyDescent="0.2">
      <c r="A4377" t="s">
        <v>22115</v>
      </c>
      <c r="B4377" t="s">
        <v>88</v>
      </c>
      <c r="C4377" t="s">
        <v>224</v>
      </c>
      <c r="D4377" t="s">
        <v>17736</v>
      </c>
      <c r="E4377" t="s">
        <v>83</v>
      </c>
      <c r="F4377" t="s">
        <v>4941</v>
      </c>
      <c r="G4377">
        <v>0</v>
      </c>
      <c r="H4377">
        <v>10</v>
      </c>
      <c r="I4377">
        <v>1</v>
      </c>
      <c r="J4377">
        <v>7</v>
      </c>
      <c r="K4377">
        <v>2</v>
      </c>
      <c r="L4377">
        <v>0</v>
      </c>
      <c r="M4377">
        <v>0</v>
      </c>
      <c r="N4377">
        <v>0</v>
      </c>
      <c r="O4377">
        <v>0</v>
      </c>
      <c r="P4377">
        <v>0</v>
      </c>
      <c r="Q4377">
        <v>0</v>
      </c>
    </row>
    <row r="4378" spans="1:17" x14ac:dyDescent="0.2">
      <c r="A4378" t="s">
        <v>22116</v>
      </c>
      <c r="B4378" t="s">
        <v>88</v>
      </c>
      <c r="C4378" t="s">
        <v>224</v>
      </c>
      <c r="D4378" t="s">
        <v>17736</v>
      </c>
      <c r="E4378" t="s">
        <v>83</v>
      </c>
      <c r="F4378" t="s">
        <v>4943</v>
      </c>
      <c r="G4378">
        <v>0</v>
      </c>
      <c r="H4378">
        <v>0</v>
      </c>
      <c r="I4378">
        <v>0</v>
      </c>
      <c r="J4378">
        <v>0</v>
      </c>
      <c r="K4378">
        <v>0</v>
      </c>
      <c r="L4378">
        <v>0</v>
      </c>
      <c r="M4378">
        <v>10</v>
      </c>
      <c r="N4378">
        <v>0</v>
      </c>
      <c r="O4378">
        <v>0</v>
      </c>
      <c r="P4378">
        <v>0</v>
      </c>
      <c r="Q4378">
        <v>0</v>
      </c>
    </row>
    <row r="4379" spans="1:17" x14ac:dyDescent="0.2">
      <c r="A4379" t="s">
        <v>22117</v>
      </c>
      <c r="B4379" t="s">
        <v>88</v>
      </c>
      <c r="C4379" t="s">
        <v>224</v>
      </c>
      <c r="D4379" t="s">
        <v>17736</v>
      </c>
      <c r="E4379" t="s">
        <v>83</v>
      </c>
      <c r="F4379" t="s">
        <v>4925</v>
      </c>
      <c r="G4379">
        <v>0</v>
      </c>
      <c r="H4379">
        <v>0</v>
      </c>
      <c r="I4379">
        <v>0</v>
      </c>
      <c r="J4379">
        <v>0</v>
      </c>
      <c r="K4379">
        <v>0</v>
      </c>
      <c r="L4379">
        <v>0</v>
      </c>
      <c r="M4379">
        <v>0</v>
      </c>
      <c r="N4379">
        <v>9</v>
      </c>
      <c r="O4379">
        <v>8</v>
      </c>
      <c r="P4379">
        <v>1</v>
      </c>
      <c r="Q4379">
        <v>0</v>
      </c>
    </row>
    <row r="4380" spans="1:17" x14ac:dyDescent="0.2">
      <c r="A4380" t="s">
        <v>22118</v>
      </c>
      <c r="B4380" t="s">
        <v>88</v>
      </c>
      <c r="C4380" t="s">
        <v>224</v>
      </c>
      <c r="D4380" t="s">
        <v>17736</v>
      </c>
      <c r="E4380" t="s">
        <v>83</v>
      </c>
      <c r="F4380" t="s">
        <v>4927</v>
      </c>
      <c r="G4380">
        <v>0</v>
      </c>
      <c r="H4380">
        <v>0</v>
      </c>
      <c r="I4380">
        <v>0</v>
      </c>
      <c r="J4380">
        <v>0</v>
      </c>
      <c r="K4380">
        <v>0</v>
      </c>
      <c r="L4380">
        <v>0</v>
      </c>
      <c r="M4380">
        <v>0</v>
      </c>
      <c r="N4380">
        <v>9</v>
      </c>
      <c r="O4380">
        <v>8</v>
      </c>
      <c r="P4380">
        <v>1</v>
      </c>
      <c r="Q4380">
        <v>0</v>
      </c>
    </row>
    <row r="4381" spans="1:17" x14ac:dyDescent="0.2">
      <c r="A4381" t="s">
        <v>22119</v>
      </c>
      <c r="B4381" t="s">
        <v>88</v>
      </c>
      <c r="C4381" t="s">
        <v>224</v>
      </c>
      <c r="D4381" t="s">
        <v>17736</v>
      </c>
      <c r="E4381" t="s">
        <v>83</v>
      </c>
      <c r="F4381" t="s">
        <v>17734</v>
      </c>
      <c r="G4381">
        <v>10</v>
      </c>
      <c r="H4381">
        <v>0</v>
      </c>
      <c r="I4381">
        <v>0</v>
      </c>
      <c r="J4381">
        <v>0</v>
      </c>
      <c r="K4381">
        <v>0</v>
      </c>
      <c r="L4381">
        <v>0</v>
      </c>
      <c r="M4381">
        <v>0</v>
      </c>
      <c r="N4381">
        <v>0</v>
      </c>
      <c r="O4381">
        <v>0</v>
      </c>
      <c r="P4381">
        <v>0</v>
      </c>
      <c r="Q4381">
        <v>0</v>
      </c>
    </row>
    <row r="4382" spans="1:17" x14ac:dyDescent="0.2">
      <c r="A4382" t="s">
        <v>22120</v>
      </c>
      <c r="B4382" t="s">
        <v>88</v>
      </c>
      <c r="C4382" t="s">
        <v>224</v>
      </c>
      <c r="D4382" t="s">
        <v>17736</v>
      </c>
      <c r="E4382" t="s">
        <v>81</v>
      </c>
      <c r="F4382" t="s">
        <v>4929</v>
      </c>
      <c r="G4382">
        <v>0</v>
      </c>
      <c r="H4382">
        <v>12</v>
      </c>
      <c r="I4382">
        <v>0</v>
      </c>
      <c r="J4382">
        <v>11</v>
      </c>
      <c r="K4382">
        <v>0</v>
      </c>
      <c r="L4382">
        <v>1</v>
      </c>
      <c r="M4382">
        <v>0</v>
      </c>
      <c r="N4382">
        <v>0</v>
      </c>
      <c r="O4382">
        <v>0</v>
      </c>
      <c r="P4382">
        <v>0</v>
      </c>
      <c r="Q4382">
        <v>0</v>
      </c>
    </row>
    <row r="4383" spans="1:17" x14ac:dyDescent="0.2">
      <c r="A4383" t="s">
        <v>22121</v>
      </c>
      <c r="B4383" t="s">
        <v>88</v>
      </c>
      <c r="C4383" t="s">
        <v>224</v>
      </c>
      <c r="D4383" t="s">
        <v>17736</v>
      </c>
      <c r="E4383" t="s">
        <v>81</v>
      </c>
      <c r="F4383" t="s">
        <v>4931</v>
      </c>
      <c r="G4383">
        <v>0</v>
      </c>
      <c r="H4383">
        <v>12</v>
      </c>
      <c r="I4383">
        <v>0</v>
      </c>
      <c r="J4383">
        <v>11</v>
      </c>
      <c r="K4383">
        <v>0</v>
      </c>
      <c r="L4383">
        <v>1</v>
      </c>
      <c r="M4383">
        <v>0</v>
      </c>
      <c r="N4383">
        <v>0</v>
      </c>
      <c r="O4383">
        <v>0</v>
      </c>
      <c r="P4383">
        <v>0</v>
      </c>
      <c r="Q4383">
        <v>0</v>
      </c>
    </row>
    <row r="4384" spans="1:17" x14ac:dyDescent="0.2">
      <c r="A4384" t="s">
        <v>22122</v>
      </c>
      <c r="B4384" t="s">
        <v>88</v>
      </c>
      <c r="C4384" t="s">
        <v>224</v>
      </c>
      <c r="D4384" t="s">
        <v>17736</v>
      </c>
      <c r="E4384" t="s">
        <v>81</v>
      </c>
      <c r="F4384" t="s">
        <v>4933</v>
      </c>
      <c r="G4384">
        <v>0</v>
      </c>
      <c r="H4384">
        <v>0</v>
      </c>
      <c r="I4384">
        <v>0</v>
      </c>
      <c r="J4384">
        <v>0</v>
      </c>
      <c r="K4384">
        <v>0</v>
      </c>
      <c r="L4384">
        <v>0</v>
      </c>
      <c r="M4384">
        <v>12</v>
      </c>
      <c r="N4384">
        <v>0</v>
      </c>
      <c r="O4384">
        <v>0</v>
      </c>
      <c r="P4384">
        <v>0</v>
      </c>
      <c r="Q4384">
        <v>0</v>
      </c>
    </row>
    <row r="4385" spans="1:17" x14ac:dyDescent="0.2">
      <c r="A4385" t="s">
        <v>22123</v>
      </c>
      <c r="B4385" t="s">
        <v>88</v>
      </c>
      <c r="C4385" t="s">
        <v>224</v>
      </c>
      <c r="D4385" t="s">
        <v>17736</v>
      </c>
      <c r="E4385" t="s">
        <v>81</v>
      </c>
      <c r="F4385" t="s">
        <v>4935</v>
      </c>
      <c r="G4385">
        <v>0</v>
      </c>
      <c r="H4385">
        <v>12</v>
      </c>
      <c r="I4385">
        <v>0</v>
      </c>
      <c r="J4385">
        <v>11</v>
      </c>
      <c r="K4385">
        <v>0</v>
      </c>
      <c r="L4385">
        <v>1</v>
      </c>
      <c r="M4385">
        <v>0</v>
      </c>
      <c r="N4385">
        <v>0</v>
      </c>
      <c r="O4385">
        <v>0</v>
      </c>
      <c r="P4385">
        <v>0</v>
      </c>
      <c r="Q4385">
        <v>0</v>
      </c>
    </row>
    <row r="4386" spans="1:17" x14ac:dyDescent="0.2">
      <c r="A4386" t="s">
        <v>22124</v>
      </c>
      <c r="B4386" t="s">
        <v>88</v>
      </c>
      <c r="C4386" t="s">
        <v>224</v>
      </c>
      <c r="D4386" t="s">
        <v>17736</v>
      </c>
      <c r="E4386" t="s">
        <v>81</v>
      </c>
      <c r="F4386" t="s">
        <v>4937</v>
      </c>
      <c r="G4386">
        <v>0</v>
      </c>
      <c r="H4386">
        <v>12</v>
      </c>
      <c r="I4386">
        <v>0</v>
      </c>
      <c r="J4386">
        <v>11</v>
      </c>
      <c r="K4386">
        <v>0</v>
      </c>
      <c r="L4386">
        <v>1</v>
      </c>
      <c r="M4386">
        <v>0</v>
      </c>
      <c r="N4386">
        <v>0</v>
      </c>
      <c r="O4386">
        <v>0</v>
      </c>
      <c r="P4386">
        <v>0</v>
      </c>
      <c r="Q4386">
        <v>0</v>
      </c>
    </row>
    <row r="4387" spans="1:17" x14ac:dyDescent="0.2">
      <c r="A4387" t="s">
        <v>22125</v>
      </c>
      <c r="B4387" t="s">
        <v>88</v>
      </c>
      <c r="C4387" t="s">
        <v>224</v>
      </c>
      <c r="D4387" t="s">
        <v>17736</v>
      </c>
      <c r="E4387" t="s">
        <v>81</v>
      </c>
      <c r="F4387" t="s">
        <v>4939</v>
      </c>
      <c r="G4387">
        <v>0</v>
      </c>
      <c r="H4387">
        <v>0</v>
      </c>
      <c r="I4387">
        <v>0</v>
      </c>
      <c r="J4387">
        <v>0</v>
      </c>
      <c r="K4387">
        <v>0</v>
      </c>
      <c r="L4387">
        <v>0</v>
      </c>
      <c r="M4387">
        <v>12</v>
      </c>
      <c r="N4387">
        <v>0</v>
      </c>
      <c r="O4387">
        <v>0</v>
      </c>
      <c r="P4387">
        <v>0</v>
      </c>
      <c r="Q4387">
        <v>0</v>
      </c>
    </row>
    <row r="4388" spans="1:17" x14ac:dyDescent="0.2">
      <c r="A4388" t="s">
        <v>22126</v>
      </c>
      <c r="B4388" t="s">
        <v>86</v>
      </c>
      <c r="C4388" t="s">
        <v>106</v>
      </c>
      <c r="D4388" t="s">
        <v>17768</v>
      </c>
      <c r="E4388" t="s">
        <v>83</v>
      </c>
      <c r="F4388" t="s">
        <v>17734</v>
      </c>
      <c r="G4388">
        <v>770</v>
      </c>
      <c r="H4388">
        <v>0</v>
      </c>
      <c r="I4388">
        <v>0</v>
      </c>
      <c r="J4388">
        <v>0</v>
      </c>
      <c r="K4388">
        <v>0</v>
      </c>
      <c r="L4388">
        <v>0</v>
      </c>
      <c r="M4388">
        <v>0</v>
      </c>
      <c r="N4388">
        <v>0</v>
      </c>
      <c r="O4388">
        <v>0</v>
      </c>
      <c r="P4388">
        <v>0</v>
      </c>
      <c r="Q4388">
        <v>0</v>
      </c>
    </row>
    <row r="4389" spans="1:17" x14ac:dyDescent="0.2">
      <c r="A4389" t="s">
        <v>22127</v>
      </c>
      <c r="B4389" t="s">
        <v>86</v>
      </c>
      <c r="C4389" t="s">
        <v>106</v>
      </c>
      <c r="D4389" t="s">
        <v>17768</v>
      </c>
      <c r="E4389" t="s">
        <v>81</v>
      </c>
      <c r="F4389" t="s">
        <v>17734</v>
      </c>
      <c r="G4389">
        <v>713</v>
      </c>
      <c r="H4389">
        <v>0</v>
      </c>
      <c r="I4389">
        <v>0</v>
      </c>
      <c r="J4389">
        <v>0</v>
      </c>
      <c r="K4389">
        <v>0</v>
      </c>
      <c r="L4389">
        <v>0</v>
      </c>
      <c r="M4389">
        <v>0</v>
      </c>
      <c r="N4389">
        <v>0</v>
      </c>
      <c r="O4389">
        <v>0</v>
      </c>
      <c r="P4389">
        <v>0</v>
      </c>
      <c r="Q4389">
        <v>0</v>
      </c>
    </row>
    <row r="4390" spans="1:17" x14ac:dyDescent="0.2">
      <c r="A4390" t="s">
        <v>22128</v>
      </c>
      <c r="B4390" t="s">
        <v>86</v>
      </c>
      <c r="C4390" t="s">
        <v>106</v>
      </c>
      <c r="D4390" t="s">
        <v>17736</v>
      </c>
      <c r="E4390" t="s">
        <v>83</v>
      </c>
      <c r="F4390" t="s">
        <v>4929</v>
      </c>
      <c r="G4390">
        <v>0</v>
      </c>
      <c r="H4390">
        <v>4288</v>
      </c>
      <c r="I4390">
        <v>468</v>
      </c>
      <c r="J4390">
        <v>3318</v>
      </c>
      <c r="K4390">
        <v>288</v>
      </c>
      <c r="L4390">
        <v>214</v>
      </c>
      <c r="M4390">
        <v>0</v>
      </c>
      <c r="N4390">
        <v>0</v>
      </c>
      <c r="O4390">
        <v>0</v>
      </c>
      <c r="P4390">
        <v>0</v>
      </c>
      <c r="Q4390">
        <v>0</v>
      </c>
    </row>
    <row r="4391" spans="1:17" x14ac:dyDescent="0.2">
      <c r="A4391" t="s">
        <v>22129</v>
      </c>
      <c r="B4391" t="s">
        <v>86</v>
      </c>
      <c r="C4391" t="s">
        <v>106</v>
      </c>
      <c r="D4391" t="s">
        <v>17736</v>
      </c>
      <c r="E4391" t="s">
        <v>83</v>
      </c>
      <c r="F4391" t="s">
        <v>4931</v>
      </c>
      <c r="G4391">
        <v>0</v>
      </c>
      <c r="H4391">
        <v>4288</v>
      </c>
      <c r="I4391">
        <v>420</v>
      </c>
      <c r="J4391">
        <v>3258</v>
      </c>
      <c r="K4391">
        <v>287</v>
      </c>
      <c r="L4391">
        <v>323</v>
      </c>
      <c r="M4391">
        <v>0</v>
      </c>
      <c r="N4391">
        <v>0</v>
      </c>
      <c r="O4391">
        <v>0</v>
      </c>
      <c r="P4391">
        <v>0</v>
      </c>
      <c r="Q4391">
        <v>0</v>
      </c>
    </row>
    <row r="4392" spans="1:17" x14ac:dyDescent="0.2">
      <c r="A4392" t="s">
        <v>22130</v>
      </c>
      <c r="B4392" t="s">
        <v>86</v>
      </c>
      <c r="C4392" t="s">
        <v>106</v>
      </c>
      <c r="D4392" t="s">
        <v>17736</v>
      </c>
      <c r="E4392" t="s">
        <v>83</v>
      </c>
      <c r="F4392" t="s">
        <v>4933</v>
      </c>
      <c r="G4392">
        <v>0</v>
      </c>
      <c r="H4392">
        <v>0</v>
      </c>
      <c r="I4392">
        <v>0</v>
      </c>
      <c r="J4392">
        <v>0</v>
      </c>
      <c r="K4392">
        <v>0</v>
      </c>
      <c r="L4392">
        <v>0</v>
      </c>
      <c r="M4392">
        <v>4288</v>
      </c>
      <c r="N4392">
        <v>0</v>
      </c>
      <c r="O4392">
        <v>0</v>
      </c>
      <c r="P4392">
        <v>0</v>
      </c>
      <c r="Q4392">
        <v>0</v>
      </c>
    </row>
    <row r="4393" spans="1:17" x14ac:dyDescent="0.2">
      <c r="A4393" t="s">
        <v>22131</v>
      </c>
      <c r="B4393" t="s">
        <v>89</v>
      </c>
      <c r="C4393" t="s">
        <v>141</v>
      </c>
      <c r="D4393" t="s">
        <v>17736</v>
      </c>
      <c r="E4393" t="s">
        <v>81</v>
      </c>
      <c r="F4393" t="s">
        <v>4925</v>
      </c>
      <c r="G4393">
        <v>0</v>
      </c>
      <c r="H4393">
        <v>0</v>
      </c>
      <c r="I4393">
        <v>0</v>
      </c>
      <c r="J4393">
        <v>0</v>
      </c>
      <c r="K4393">
        <v>0</v>
      </c>
      <c r="L4393">
        <v>0</v>
      </c>
      <c r="M4393">
        <v>0</v>
      </c>
      <c r="N4393">
        <v>5</v>
      </c>
      <c r="O4393">
        <v>5</v>
      </c>
      <c r="P4393">
        <v>0</v>
      </c>
      <c r="Q4393">
        <v>0</v>
      </c>
    </row>
    <row r="4394" spans="1:17" x14ac:dyDescent="0.2">
      <c r="A4394" t="s">
        <v>22132</v>
      </c>
      <c r="B4394" t="s">
        <v>89</v>
      </c>
      <c r="C4394" t="s">
        <v>141</v>
      </c>
      <c r="D4394" t="s">
        <v>17736</v>
      </c>
      <c r="E4394" t="s">
        <v>81</v>
      </c>
      <c r="F4394" t="s">
        <v>4927</v>
      </c>
      <c r="G4394">
        <v>0</v>
      </c>
      <c r="H4394">
        <v>0</v>
      </c>
      <c r="I4394">
        <v>0</v>
      </c>
      <c r="J4394">
        <v>0</v>
      </c>
      <c r="K4394">
        <v>0</v>
      </c>
      <c r="L4394">
        <v>0</v>
      </c>
      <c r="M4394">
        <v>0</v>
      </c>
      <c r="N4394">
        <v>2</v>
      </c>
      <c r="O4394">
        <v>2</v>
      </c>
      <c r="P4394">
        <v>0</v>
      </c>
      <c r="Q4394">
        <v>0</v>
      </c>
    </row>
    <row r="4395" spans="1:17" x14ac:dyDescent="0.2">
      <c r="A4395" t="s">
        <v>22133</v>
      </c>
      <c r="B4395" t="s">
        <v>89</v>
      </c>
      <c r="C4395" t="s">
        <v>141</v>
      </c>
      <c r="D4395" t="s">
        <v>17736</v>
      </c>
      <c r="E4395" t="s">
        <v>81</v>
      </c>
      <c r="F4395" t="s">
        <v>17734</v>
      </c>
      <c r="G4395">
        <v>9</v>
      </c>
      <c r="H4395">
        <v>0</v>
      </c>
      <c r="I4395">
        <v>0</v>
      </c>
      <c r="J4395">
        <v>0</v>
      </c>
      <c r="K4395">
        <v>0</v>
      </c>
      <c r="L4395">
        <v>0</v>
      </c>
      <c r="M4395">
        <v>0</v>
      </c>
      <c r="N4395">
        <v>0</v>
      </c>
      <c r="O4395">
        <v>0</v>
      </c>
      <c r="P4395">
        <v>0</v>
      </c>
      <c r="Q4395">
        <v>0</v>
      </c>
    </row>
    <row r="4396" spans="1:17" x14ac:dyDescent="0.2">
      <c r="A4396" t="s">
        <v>22134</v>
      </c>
      <c r="B4396" t="s">
        <v>89</v>
      </c>
      <c r="C4396" t="s">
        <v>141</v>
      </c>
      <c r="D4396" t="s">
        <v>17754</v>
      </c>
      <c r="E4396" t="s">
        <v>83</v>
      </c>
      <c r="F4396" t="s">
        <v>17734</v>
      </c>
      <c r="G4396">
        <v>1</v>
      </c>
      <c r="H4396">
        <v>0</v>
      </c>
      <c r="I4396">
        <v>0</v>
      </c>
      <c r="J4396">
        <v>0</v>
      </c>
      <c r="K4396">
        <v>0</v>
      </c>
      <c r="L4396">
        <v>0</v>
      </c>
      <c r="M4396">
        <v>0</v>
      </c>
      <c r="N4396">
        <v>0</v>
      </c>
      <c r="O4396">
        <v>0</v>
      </c>
      <c r="P4396">
        <v>0</v>
      </c>
      <c r="Q4396">
        <v>0</v>
      </c>
    </row>
    <row r="4397" spans="1:17" x14ac:dyDescent="0.2">
      <c r="A4397" t="s">
        <v>22135</v>
      </c>
      <c r="B4397" t="s">
        <v>89</v>
      </c>
      <c r="C4397" t="s">
        <v>141</v>
      </c>
      <c r="D4397" t="s">
        <v>17754</v>
      </c>
      <c r="E4397" t="s">
        <v>81</v>
      </c>
      <c r="F4397" t="s">
        <v>17734</v>
      </c>
      <c r="G4397">
        <v>1</v>
      </c>
      <c r="H4397">
        <v>0</v>
      </c>
      <c r="I4397">
        <v>0</v>
      </c>
      <c r="J4397">
        <v>0</v>
      </c>
      <c r="K4397">
        <v>0</v>
      </c>
      <c r="L4397">
        <v>0</v>
      </c>
      <c r="M4397">
        <v>0</v>
      </c>
      <c r="N4397">
        <v>0</v>
      </c>
      <c r="O4397">
        <v>0</v>
      </c>
      <c r="P4397">
        <v>0</v>
      </c>
      <c r="Q4397">
        <v>0</v>
      </c>
    </row>
    <row r="4398" spans="1:17" x14ac:dyDescent="0.2">
      <c r="A4398" t="s">
        <v>22136</v>
      </c>
      <c r="B4398" t="s">
        <v>89</v>
      </c>
      <c r="C4398" t="s">
        <v>142</v>
      </c>
      <c r="D4398" t="s">
        <v>17768</v>
      </c>
      <c r="E4398" t="s">
        <v>83</v>
      </c>
      <c r="F4398" t="s">
        <v>17734</v>
      </c>
      <c r="G4398">
        <v>1</v>
      </c>
      <c r="H4398">
        <v>0</v>
      </c>
      <c r="I4398">
        <v>0</v>
      </c>
      <c r="J4398">
        <v>0</v>
      </c>
      <c r="K4398">
        <v>0</v>
      </c>
      <c r="L4398">
        <v>0</v>
      </c>
      <c r="M4398">
        <v>0</v>
      </c>
      <c r="N4398">
        <v>0</v>
      </c>
      <c r="O4398">
        <v>0</v>
      </c>
      <c r="P4398">
        <v>0</v>
      </c>
      <c r="Q4398">
        <v>0</v>
      </c>
    </row>
    <row r="4399" spans="1:17" x14ac:dyDescent="0.2">
      <c r="A4399" t="s">
        <v>22137</v>
      </c>
      <c r="B4399" t="s">
        <v>86</v>
      </c>
      <c r="C4399" t="s">
        <v>240</v>
      </c>
      <c r="D4399" t="s">
        <v>17748</v>
      </c>
      <c r="E4399" t="s">
        <v>81</v>
      </c>
      <c r="F4399" t="s">
        <v>17749</v>
      </c>
      <c r="G4399">
        <v>0</v>
      </c>
      <c r="H4399">
        <v>0</v>
      </c>
      <c r="I4399">
        <v>0</v>
      </c>
      <c r="J4399">
        <v>0</v>
      </c>
      <c r="K4399">
        <v>0</v>
      </c>
      <c r="L4399">
        <v>0</v>
      </c>
      <c r="M4399">
        <v>0</v>
      </c>
      <c r="N4399">
        <v>4</v>
      </c>
      <c r="O4399">
        <v>3</v>
      </c>
      <c r="P4399">
        <v>1</v>
      </c>
      <c r="Q4399">
        <v>0</v>
      </c>
    </row>
    <row r="4400" spans="1:17" x14ac:dyDescent="0.2">
      <c r="A4400" t="s">
        <v>22138</v>
      </c>
      <c r="B4400" t="s">
        <v>86</v>
      </c>
      <c r="C4400" t="s">
        <v>240</v>
      </c>
      <c r="D4400" t="s">
        <v>17748</v>
      </c>
      <c r="E4400" t="s">
        <v>81</v>
      </c>
      <c r="F4400" t="s">
        <v>17734</v>
      </c>
      <c r="G4400">
        <v>4</v>
      </c>
      <c r="H4400">
        <v>0</v>
      </c>
      <c r="I4400">
        <v>0</v>
      </c>
      <c r="J4400">
        <v>0</v>
      </c>
      <c r="K4400">
        <v>0</v>
      </c>
      <c r="L4400">
        <v>0</v>
      </c>
      <c r="M4400">
        <v>0</v>
      </c>
      <c r="N4400">
        <v>0</v>
      </c>
      <c r="O4400">
        <v>0</v>
      </c>
      <c r="P4400">
        <v>0</v>
      </c>
      <c r="Q4400">
        <v>0</v>
      </c>
    </row>
    <row r="4401" spans="1:17" x14ac:dyDescent="0.2">
      <c r="A4401" t="s">
        <v>22139</v>
      </c>
      <c r="B4401" t="s">
        <v>86</v>
      </c>
      <c r="C4401" t="s">
        <v>240</v>
      </c>
      <c r="D4401" t="s">
        <v>17754</v>
      </c>
      <c r="E4401" t="s">
        <v>83</v>
      </c>
      <c r="F4401" t="s">
        <v>17734</v>
      </c>
      <c r="G4401">
        <v>6</v>
      </c>
      <c r="H4401">
        <v>0</v>
      </c>
      <c r="I4401">
        <v>0</v>
      </c>
      <c r="J4401">
        <v>0</v>
      </c>
      <c r="K4401">
        <v>0</v>
      </c>
      <c r="L4401">
        <v>0</v>
      </c>
      <c r="M4401">
        <v>0</v>
      </c>
      <c r="N4401">
        <v>0</v>
      </c>
      <c r="O4401">
        <v>0</v>
      </c>
      <c r="P4401">
        <v>0</v>
      </c>
      <c r="Q4401">
        <v>0</v>
      </c>
    </row>
    <row r="4402" spans="1:17" x14ac:dyDescent="0.2">
      <c r="A4402" t="s">
        <v>22140</v>
      </c>
      <c r="B4402" t="s">
        <v>86</v>
      </c>
      <c r="C4402" t="s">
        <v>240</v>
      </c>
      <c r="D4402" t="s">
        <v>17754</v>
      </c>
      <c r="E4402" t="s">
        <v>81</v>
      </c>
      <c r="F4402" t="s">
        <v>17734</v>
      </c>
      <c r="G4402">
        <v>2</v>
      </c>
      <c r="H4402">
        <v>0</v>
      </c>
      <c r="I4402">
        <v>0</v>
      </c>
      <c r="J4402">
        <v>0</v>
      </c>
      <c r="K4402">
        <v>0</v>
      </c>
      <c r="L4402">
        <v>0</v>
      </c>
      <c r="M4402">
        <v>0</v>
      </c>
      <c r="N4402">
        <v>0</v>
      </c>
      <c r="O4402">
        <v>0</v>
      </c>
      <c r="P4402">
        <v>0</v>
      </c>
      <c r="Q4402">
        <v>0</v>
      </c>
    </row>
    <row r="4403" spans="1:17" x14ac:dyDescent="0.2">
      <c r="A4403" t="s">
        <v>22141</v>
      </c>
      <c r="B4403" t="s">
        <v>86</v>
      </c>
      <c r="C4403" t="s">
        <v>241</v>
      </c>
      <c r="D4403" t="s">
        <v>17736</v>
      </c>
      <c r="E4403" t="s">
        <v>83</v>
      </c>
      <c r="F4403" t="s">
        <v>4929</v>
      </c>
      <c r="G4403">
        <v>0</v>
      </c>
      <c r="H4403">
        <v>17</v>
      </c>
      <c r="I4403">
        <v>2</v>
      </c>
      <c r="J4403">
        <v>13</v>
      </c>
      <c r="K4403">
        <v>0</v>
      </c>
      <c r="L4403">
        <v>2</v>
      </c>
      <c r="M4403">
        <v>0</v>
      </c>
      <c r="N4403">
        <v>0</v>
      </c>
      <c r="O4403">
        <v>0</v>
      </c>
      <c r="P4403">
        <v>0</v>
      </c>
      <c r="Q4403">
        <v>0</v>
      </c>
    </row>
    <row r="4404" spans="1:17" x14ac:dyDescent="0.2">
      <c r="A4404" t="s">
        <v>22142</v>
      </c>
      <c r="B4404" t="s">
        <v>86</v>
      </c>
      <c r="C4404" t="s">
        <v>241</v>
      </c>
      <c r="D4404" t="s">
        <v>17736</v>
      </c>
      <c r="E4404" t="s">
        <v>83</v>
      </c>
      <c r="F4404" t="s">
        <v>4931</v>
      </c>
      <c r="G4404">
        <v>0</v>
      </c>
      <c r="H4404">
        <v>17</v>
      </c>
      <c r="I4404">
        <v>2</v>
      </c>
      <c r="J4404">
        <v>13</v>
      </c>
      <c r="K4404">
        <v>0</v>
      </c>
      <c r="L4404">
        <v>2</v>
      </c>
      <c r="M4404">
        <v>0</v>
      </c>
      <c r="N4404">
        <v>0</v>
      </c>
      <c r="O4404">
        <v>0</v>
      </c>
      <c r="P4404">
        <v>0</v>
      </c>
      <c r="Q4404">
        <v>0</v>
      </c>
    </row>
    <row r="4405" spans="1:17" x14ac:dyDescent="0.2">
      <c r="A4405" t="s">
        <v>22143</v>
      </c>
      <c r="B4405" t="s">
        <v>86</v>
      </c>
      <c r="C4405" t="s">
        <v>241</v>
      </c>
      <c r="D4405" t="s">
        <v>17736</v>
      </c>
      <c r="E4405" t="s">
        <v>83</v>
      </c>
      <c r="F4405" t="s">
        <v>4933</v>
      </c>
      <c r="G4405">
        <v>0</v>
      </c>
      <c r="H4405">
        <v>0</v>
      </c>
      <c r="I4405">
        <v>0</v>
      </c>
      <c r="J4405">
        <v>0</v>
      </c>
      <c r="K4405">
        <v>0</v>
      </c>
      <c r="L4405">
        <v>0</v>
      </c>
      <c r="M4405">
        <v>17</v>
      </c>
      <c r="N4405">
        <v>0</v>
      </c>
      <c r="O4405">
        <v>0</v>
      </c>
      <c r="P4405">
        <v>0</v>
      </c>
      <c r="Q4405">
        <v>0</v>
      </c>
    </row>
    <row r="4406" spans="1:17" x14ac:dyDescent="0.2">
      <c r="A4406" t="s">
        <v>22144</v>
      </c>
      <c r="B4406" t="s">
        <v>86</v>
      </c>
      <c r="C4406" t="s">
        <v>241</v>
      </c>
      <c r="D4406" t="s">
        <v>17736</v>
      </c>
      <c r="E4406" t="s">
        <v>83</v>
      </c>
      <c r="F4406" t="s">
        <v>4935</v>
      </c>
      <c r="G4406">
        <v>0</v>
      </c>
      <c r="H4406">
        <v>17</v>
      </c>
      <c r="I4406">
        <v>2</v>
      </c>
      <c r="J4406">
        <v>13</v>
      </c>
      <c r="K4406">
        <v>0</v>
      </c>
      <c r="L4406">
        <v>2</v>
      </c>
      <c r="M4406">
        <v>0</v>
      </c>
      <c r="N4406">
        <v>0</v>
      </c>
      <c r="O4406">
        <v>0</v>
      </c>
      <c r="P4406">
        <v>0</v>
      </c>
      <c r="Q4406">
        <v>0</v>
      </c>
    </row>
    <row r="4407" spans="1:17" x14ac:dyDescent="0.2">
      <c r="A4407" t="s">
        <v>22145</v>
      </c>
      <c r="B4407" t="s">
        <v>86</v>
      </c>
      <c r="C4407" t="s">
        <v>241</v>
      </c>
      <c r="D4407" t="s">
        <v>17736</v>
      </c>
      <c r="E4407" t="s">
        <v>83</v>
      </c>
      <c r="F4407" t="s">
        <v>4937</v>
      </c>
      <c r="G4407">
        <v>0</v>
      </c>
      <c r="H4407">
        <v>17</v>
      </c>
      <c r="I4407">
        <v>3</v>
      </c>
      <c r="J4407">
        <v>12</v>
      </c>
      <c r="K4407">
        <v>0</v>
      </c>
      <c r="L4407">
        <v>2</v>
      </c>
      <c r="M4407">
        <v>0</v>
      </c>
      <c r="N4407">
        <v>0</v>
      </c>
      <c r="O4407">
        <v>0</v>
      </c>
      <c r="P4407">
        <v>0</v>
      </c>
      <c r="Q4407">
        <v>0</v>
      </c>
    </row>
    <row r="4408" spans="1:17" x14ac:dyDescent="0.2">
      <c r="A4408" t="s">
        <v>22146</v>
      </c>
      <c r="B4408" t="s">
        <v>86</v>
      </c>
      <c r="C4408" t="s">
        <v>241</v>
      </c>
      <c r="D4408" t="s">
        <v>17736</v>
      </c>
      <c r="E4408" t="s">
        <v>83</v>
      </c>
      <c r="F4408" t="s">
        <v>4939</v>
      </c>
      <c r="G4408">
        <v>0</v>
      </c>
      <c r="H4408">
        <v>0</v>
      </c>
      <c r="I4408">
        <v>0</v>
      </c>
      <c r="J4408">
        <v>0</v>
      </c>
      <c r="K4408">
        <v>0</v>
      </c>
      <c r="L4408">
        <v>0</v>
      </c>
      <c r="M4408">
        <v>17</v>
      </c>
      <c r="N4408">
        <v>0</v>
      </c>
      <c r="O4408">
        <v>0</v>
      </c>
      <c r="P4408">
        <v>0</v>
      </c>
      <c r="Q4408">
        <v>0</v>
      </c>
    </row>
    <row r="4409" spans="1:17" x14ac:dyDescent="0.2">
      <c r="A4409" t="s">
        <v>22147</v>
      </c>
      <c r="B4409" t="s">
        <v>86</v>
      </c>
      <c r="C4409" t="s">
        <v>241</v>
      </c>
      <c r="D4409" t="s">
        <v>17736</v>
      </c>
      <c r="E4409" t="s">
        <v>83</v>
      </c>
      <c r="F4409" t="s">
        <v>4941</v>
      </c>
      <c r="G4409">
        <v>0</v>
      </c>
      <c r="H4409">
        <v>17</v>
      </c>
      <c r="I4409">
        <v>2</v>
      </c>
      <c r="J4409">
        <v>13</v>
      </c>
      <c r="K4409">
        <v>0</v>
      </c>
      <c r="L4409">
        <v>2</v>
      </c>
      <c r="M4409">
        <v>0</v>
      </c>
      <c r="N4409">
        <v>0</v>
      </c>
      <c r="O4409">
        <v>0</v>
      </c>
      <c r="P4409">
        <v>0</v>
      </c>
      <c r="Q4409">
        <v>0</v>
      </c>
    </row>
    <row r="4410" spans="1:17" x14ac:dyDescent="0.2">
      <c r="A4410" t="s">
        <v>22148</v>
      </c>
      <c r="B4410" t="s">
        <v>86</v>
      </c>
      <c r="C4410" t="s">
        <v>241</v>
      </c>
      <c r="D4410" t="s">
        <v>17736</v>
      </c>
      <c r="E4410" t="s">
        <v>83</v>
      </c>
      <c r="F4410" t="s">
        <v>4943</v>
      </c>
      <c r="G4410">
        <v>0</v>
      </c>
      <c r="H4410">
        <v>0</v>
      </c>
      <c r="I4410">
        <v>0</v>
      </c>
      <c r="J4410">
        <v>0</v>
      </c>
      <c r="K4410">
        <v>0</v>
      </c>
      <c r="L4410">
        <v>0</v>
      </c>
      <c r="M4410">
        <v>17</v>
      </c>
      <c r="N4410">
        <v>0</v>
      </c>
      <c r="O4410">
        <v>0</v>
      </c>
      <c r="P4410">
        <v>0</v>
      </c>
      <c r="Q4410">
        <v>0</v>
      </c>
    </row>
    <row r="4411" spans="1:17" x14ac:dyDescent="0.2">
      <c r="A4411" t="s">
        <v>22149</v>
      </c>
      <c r="B4411" t="s">
        <v>86</v>
      </c>
      <c r="C4411" t="s">
        <v>241</v>
      </c>
      <c r="D4411" t="s">
        <v>17736</v>
      </c>
      <c r="E4411" t="s">
        <v>83</v>
      </c>
      <c r="F4411" t="s">
        <v>4925</v>
      </c>
      <c r="G4411">
        <v>0</v>
      </c>
      <c r="H4411">
        <v>0</v>
      </c>
      <c r="I4411">
        <v>0</v>
      </c>
      <c r="J4411">
        <v>0</v>
      </c>
      <c r="K4411">
        <v>0</v>
      </c>
      <c r="L4411">
        <v>0</v>
      </c>
      <c r="M4411">
        <v>0</v>
      </c>
      <c r="N4411">
        <v>14</v>
      </c>
      <c r="O4411">
        <v>13</v>
      </c>
      <c r="P4411">
        <v>1</v>
      </c>
      <c r="Q4411">
        <v>0</v>
      </c>
    </row>
    <row r="4412" spans="1:17" x14ac:dyDescent="0.2">
      <c r="A4412" t="s">
        <v>22150</v>
      </c>
      <c r="B4412" t="s">
        <v>86</v>
      </c>
      <c r="C4412" t="s">
        <v>241</v>
      </c>
      <c r="D4412" t="s">
        <v>17736</v>
      </c>
      <c r="E4412" t="s">
        <v>83</v>
      </c>
      <c r="F4412" t="s">
        <v>4927</v>
      </c>
      <c r="G4412">
        <v>0</v>
      </c>
      <c r="H4412">
        <v>0</v>
      </c>
      <c r="I4412">
        <v>0</v>
      </c>
      <c r="J4412">
        <v>0</v>
      </c>
      <c r="K4412">
        <v>0</v>
      </c>
      <c r="L4412">
        <v>0</v>
      </c>
      <c r="M4412">
        <v>0</v>
      </c>
      <c r="N4412">
        <v>14</v>
      </c>
      <c r="O4412">
        <v>13</v>
      </c>
      <c r="P4412">
        <v>1</v>
      </c>
      <c r="Q4412">
        <v>0</v>
      </c>
    </row>
    <row r="4413" spans="1:17" x14ac:dyDescent="0.2">
      <c r="A4413" t="s">
        <v>22151</v>
      </c>
      <c r="B4413" t="s">
        <v>86</v>
      </c>
      <c r="C4413" t="s">
        <v>241</v>
      </c>
      <c r="D4413" t="s">
        <v>17736</v>
      </c>
      <c r="E4413" t="s">
        <v>83</v>
      </c>
      <c r="F4413" t="s">
        <v>17734</v>
      </c>
      <c r="G4413">
        <v>17</v>
      </c>
      <c r="H4413">
        <v>0</v>
      </c>
      <c r="I4413">
        <v>0</v>
      </c>
      <c r="J4413">
        <v>0</v>
      </c>
      <c r="K4413">
        <v>0</v>
      </c>
      <c r="L4413">
        <v>0</v>
      </c>
      <c r="M4413">
        <v>0</v>
      </c>
      <c r="N4413">
        <v>0</v>
      </c>
      <c r="O4413">
        <v>0</v>
      </c>
      <c r="P4413">
        <v>0</v>
      </c>
      <c r="Q4413">
        <v>0</v>
      </c>
    </row>
    <row r="4414" spans="1:17" x14ac:dyDescent="0.2">
      <c r="A4414" t="s">
        <v>22152</v>
      </c>
      <c r="B4414" t="s">
        <v>86</v>
      </c>
      <c r="C4414" t="s">
        <v>241</v>
      </c>
      <c r="D4414" t="s">
        <v>17736</v>
      </c>
      <c r="E4414" t="s">
        <v>81</v>
      </c>
      <c r="F4414" t="s">
        <v>4929</v>
      </c>
      <c r="G4414">
        <v>0</v>
      </c>
      <c r="H4414">
        <v>41</v>
      </c>
      <c r="I4414">
        <v>5</v>
      </c>
      <c r="J4414">
        <v>30</v>
      </c>
      <c r="K4414">
        <v>4</v>
      </c>
      <c r="L4414">
        <v>2</v>
      </c>
      <c r="M4414">
        <v>0</v>
      </c>
      <c r="N4414">
        <v>0</v>
      </c>
      <c r="O4414">
        <v>0</v>
      </c>
      <c r="P4414">
        <v>0</v>
      </c>
      <c r="Q4414">
        <v>0</v>
      </c>
    </row>
    <row r="4415" spans="1:17" x14ac:dyDescent="0.2">
      <c r="A4415" t="s">
        <v>22153</v>
      </c>
      <c r="B4415" t="s">
        <v>86</v>
      </c>
      <c r="C4415" t="s">
        <v>241</v>
      </c>
      <c r="D4415" t="s">
        <v>17736</v>
      </c>
      <c r="E4415" t="s">
        <v>81</v>
      </c>
      <c r="F4415" t="s">
        <v>4931</v>
      </c>
      <c r="G4415">
        <v>0</v>
      </c>
      <c r="H4415">
        <v>41</v>
      </c>
      <c r="I4415">
        <v>5</v>
      </c>
      <c r="J4415">
        <v>29</v>
      </c>
      <c r="K4415">
        <v>5</v>
      </c>
      <c r="L4415">
        <v>2</v>
      </c>
      <c r="M4415">
        <v>0</v>
      </c>
      <c r="N4415">
        <v>0</v>
      </c>
      <c r="O4415">
        <v>0</v>
      </c>
      <c r="P4415">
        <v>0</v>
      </c>
      <c r="Q4415">
        <v>0</v>
      </c>
    </row>
    <row r="4416" spans="1:17" x14ac:dyDescent="0.2">
      <c r="A4416" t="s">
        <v>22154</v>
      </c>
      <c r="B4416" t="s">
        <v>86</v>
      </c>
      <c r="C4416" t="s">
        <v>241</v>
      </c>
      <c r="D4416" t="s">
        <v>17736</v>
      </c>
      <c r="E4416" t="s">
        <v>81</v>
      </c>
      <c r="F4416" t="s">
        <v>4933</v>
      </c>
      <c r="G4416">
        <v>0</v>
      </c>
      <c r="H4416">
        <v>0</v>
      </c>
      <c r="I4416">
        <v>0</v>
      </c>
      <c r="J4416">
        <v>0</v>
      </c>
      <c r="K4416">
        <v>0</v>
      </c>
      <c r="L4416">
        <v>0</v>
      </c>
      <c r="M4416">
        <v>41</v>
      </c>
      <c r="N4416">
        <v>0</v>
      </c>
      <c r="O4416">
        <v>0</v>
      </c>
      <c r="P4416">
        <v>0</v>
      </c>
      <c r="Q4416">
        <v>0</v>
      </c>
    </row>
    <row r="4417" spans="1:17" x14ac:dyDescent="0.2">
      <c r="A4417" t="s">
        <v>22155</v>
      </c>
      <c r="B4417" t="s">
        <v>86</v>
      </c>
      <c r="C4417" t="s">
        <v>241</v>
      </c>
      <c r="D4417" t="s">
        <v>17736</v>
      </c>
      <c r="E4417" t="s">
        <v>81</v>
      </c>
      <c r="F4417" t="s">
        <v>4935</v>
      </c>
      <c r="G4417">
        <v>0</v>
      </c>
      <c r="H4417">
        <v>41</v>
      </c>
      <c r="I4417">
        <v>5</v>
      </c>
      <c r="J4417">
        <v>29</v>
      </c>
      <c r="K4417">
        <v>5</v>
      </c>
      <c r="L4417">
        <v>2</v>
      </c>
      <c r="M4417">
        <v>0</v>
      </c>
      <c r="N4417">
        <v>0</v>
      </c>
      <c r="O4417">
        <v>0</v>
      </c>
      <c r="P4417">
        <v>0</v>
      </c>
      <c r="Q4417">
        <v>0</v>
      </c>
    </row>
    <row r="4418" spans="1:17" x14ac:dyDescent="0.2">
      <c r="A4418" t="s">
        <v>22156</v>
      </c>
      <c r="B4418" t="s">
        <v>86</v>
      </c>
      <c r="C4418" t="s">
        <v>241</v>
      </c>
      <c r="D4418" t="s">
        <v>17736</v>
      </c>
      <c r="E4418" t="s">
        <v>81</v>
      </c>
      <c r="F4418" t="s">
        <v>4937</v>
      </c>
      <c r="G4418">
        <v>0</v>
      </c>
      <c r="H4418">
        <v>41</v>
      </c>
      <c r="I4418">
        <v>5</v>
      </c>
      <c r="J4418">
        <v>29</v>
      </c>
      <c r="K4418">
        <v>5</v>
      </c>
      <c r="L4418">
        <v>2</v>
      </c>
      <c r="M4418">
        <v>0</v>
      </c>
      <c r="N4418">
        <v>0</v>
      </c>
      <c r="O4418">
        <v>0</v>
      </c>
      <c r="P4418">
        <v>0</v>
      </c>
      <c r="Q4418">
        <v>0</v>
      </c>
    </row>
    <row r="4419" spans="1:17" x14ac:dyDescent="0.2">
      <c r="A4419" t="s">
        <v>22157</v>
      </c>
      <c r="B4419" t="s">
        <v>86</v>
      </c>
      <c r="C4419" t="s">
        <v>241</v>
      </c>
      <c r="D4419" t="s">
        <v>17736</v>
      </c>
      <c r="E4419" t="s">
        <v>81</v>
      </c>
      <c r="F4419" t="s">
        <v>4939</v>
      </c>
      <c r="G4419">
        <v>0</v>
      </c>
      <c r="H4419">
        <v>0</v>
      </c>
      <c r="I4419">
        <v>0</v>
      </c>
      <c r="J4419">
        <v>0</v>
      </c>
      <c r="K4419">
        <v>0</v>
      </c>
      <c r="L4419">
        <v>0</v>
      </c>
      <c r="M4419">
        <v>41</v>
      </c>
      <c r="N4419">
        <v>0</v>
      </c>
      <c r="O4419">
        <v>0</v>
      </c>
      <c r="P4419">
        <v>0</v>
      </c>
      <c r="Q4419">
        <v>0</v>
      </c>
    </row>
    <row r="4420" spans="1:17" x14ac:dyDescent="0.2">
      <c r="A4420" t="s">
        <v>22158</v>
      </c>
      <c r="B4420" t="s">
        <v>86</v>
      </c>
      <c r="C4420" t="s">
        <v>241</v>
      </c>
      <c r="D4420" t="s">
        <v>17736</v>
      </c>
      <c r="E4420" t="s">
        <v>81</v>
      </c>
      <c r="F4420" t="s">
        <v>4941</v>
      </c>
      <c r="G4420">
        <v>0</v>
      </c>
      <c r="H4420">
        <v>41</v>
      </c>
      <c r="I4420">
        <v>5</v>
      </c>
      <c r="J4420">
        <v>30</v>
      </c>
      <c r="K4420">
        <v>4</v>
      </c>
      <c r="L4420">
        <v>2</v>
      </c>
      <c r="M4420">
        <v>0</v>
      </c>
      <c r="N4420">
        <v>0</v>
      </c>
      <c r="O4420">
        <v>0</v>
      </c>
      <c r="P4420">
        <v>0</v>
      </c>
      <c r="Q4420">
        <v>0</v>
      </c>
    </row>
    <row r="4421" spans="1:17" x14ac:dyDescent="0.2">
      <c r="A4421" t="s">
        <v>22159</v>
      </c>
      <c r="B4421" t="s">
        <v>86</v>
      </c>
      <c r="C4421" t="s">
        <v>241</v>
      </c>
      <c r="D4421" t="s">
        <v>17736</v>
      </c>
      <c r="E4421" t="s">
        <v>81</v>
      </c>
      <c r="F4421" t="s">
        <v>4943</v>
      </c>
      <c r="G4421">
        <v>0</v>
      </c>
      <c r="H4421">
        <v>0</v>
      </c>
      <c r="I4421">
        <v>0</v>
      </c>
      <c r="J4421">
        <v>0</v>
      </c>
      <c r="K4421">
        <v>0</v>
      </c>
      <c r="L4421">
        <v>0</v>
      </c>
      <c r="M4421">
        <v>41</v>
      </c>
      <c r="N4421">
        <v>0</v>
      </c>
      <c r="O4421">
        <v>0</v>
      </c>
      <c r="P4421">
        <v>0</v>
      </c>
      <c r="Q4421">
        <v>0</v>
      </c>
    </row>
    <row r="4422" spans="1:17" x14ac:dyDescent="0.2">
      <c r="A4422" t="s">
        <v>22160</v>
      </c>
      <c r="B4422" t="s">
        <v>86</v>
      </c>
      <c r="C4422" t="s">
        <v>241</v>
      </c>
      <c r="D4422" t="s">
        <v>17736</v>
      </c>
      <c r="E4422" t="s">
        <v>81</v>
      </c>
      <c r="F4422" t="s">
        <v>4925</v>
      </c>
      <c r="G4422">
        <v>0</v>
      </c>
      <c r="H4422">
        <v>0</v>
      </c>
      <c r="I4422">
        <v>0</v>
      </c>
      <c r="J4422">
        <v>0</v>
      </c>
      <c r="K4422">
        <v>0</v>
      </c>
      <c r="L4422">
        <v>0</v>
      </c>
      <c r="M4422">
        <v>0</v>
      </c>
      <c r="N4422">
        <v>38</v>
      </c>
      <c r="O4422">
        <v>35</v>
      </c>
      <c r="P4422">
        <v>2</v>
      </c>
      <c r="Q4422">
        <v>1</v>
      </c>
    </row>
    <row r="4423" spans="1:17" x14ac:dyDescent="0.2">
      <c r="A4423" t="s">
        <v>22161</v>
      </c>
      <c r="B4423" t="s">
        <v>86</v>
      </c>
      <c r="C4423" t="s">
        <v>241</v>
      </c>
      <c r="D4423" t="s">
        <v>17736</v>
      </c>
      <c r="E4423" t="s">
        <v>81</v>
      </c>
      <c r="F4423" t="s">
        <v>4927</v>
      </c>
      <c r="G4423">
        <v>0</v>
      </c>
      <c r="H4423">
        <v>0</v>
      </c>
      <c r="I4423">
        <v>0</v>
      </c>
      <c r="J4423">
        <v>0</v>
      </c>
      <c r="K4423">
        <v>0</v>
      </c>
      <c r="L4423">
        <v>0</v>
      </c>
      <c r="M4423">
        <v>0</v>
      </c>
      <c r="N4423">
        <v>33</v>
      </c>
      <c r="O4423">
        <v>30</v>
      </c>
      <c r="P4423">
        <v>2</v>
      </c>
      <c r="Q4423">
        <v>1</v>
      </c>
    </row>
    <row r="4424" spans="1:17" x14ac:dyDescent="0.2">
      <c r="A4424" t="s">
        <v>22162</v>
      </c>
      <c r="B4424" t="s">
        <v>86</v>
      </c>
      <c r="C4424" t="s">
        <v>241</v>
      </c>
      <c r="D4424" t="s">
        <v>17736</v>
      </c>
      <c r="E4424" t="s">
        <v>81</v>
      </c>
      <c r="F4424" t="s">
        <v>17734</v>
      </c>
      <c r="G4424">
        <v>41</v>
      </c>
      <c r="H4424">
        <v>0</v>
      </c>
      <c r="I4424">
        <v>0</v>
      </c>
      <c r="J4424">
        <v>0</v>
      </c>
      <c r="K4424">
        <v>0</v>
      </c>
      <c r="L4424">
        <v>0</v>
      </c>
      <c r="M4424">
        <v>0</v>
      </c>
      <c r="N4424">
        <v>0</v>
      </c>
      <c r="O4424">
        <v>0</v>
      </c>
      <c r="P4424">
        <v>0</v>
      </c>
      <c r="Q4424">
        <v>0</v>
      </c>
    </row>
    <row r="4425" spans="1:17" x14ac:dyDescent="0.2">
      <c r="A4425" t="s">
        <v>22163</v>
      </c>
      <c r="B4425" t="s">
        <v>86</v>
      </c>
      <c r="C4425" t="s">
        <v>241</v>
      </c>
      <c r="D4425" t="s">
        <v>17748</v>
      </c>
      <c r="E4425" t="s">
        <v>83</v>
      </c>
      <c r="F4425" t="s">
        <v>17749</v>
      </c>
      <c r="G4425">
        <v>0</v>
      </c>
      <c r="H4425">
        <v>0</v>
      </c>
      <c r="I4425">
        <v>0</v>
      </c>
      <c r="J4425">
        <v>0</v>
      </c>
      <c r="K4425">
        <v>0</v>
      </c>
      <c r="L4425">
        <v>0</v>
      </c>
      <c r="M4425">
        <v>0</v>
      </c>
      <c r="N4425">
        <v>1</v>
      </c>
      <c r="O4425">
        <v>1</v>
      </c>
      <c r="P4425">
        <v>0</v>
      </c>
      <c r="Q4425">
        <v>0</v>
      </c>
    </row>
    <row r="4426" spans="1:17" x14ac:dyDescent="0.2">
      <c r="A4426" t="s">
        <v>22164</v>
      </c>
      <c r="B4426" t="s">
        <v>86</v>
      </c>
      <c r="C4426" t="s">
        <v>241</v>
      </c>
      <c r="D4426" t="s">
        <v>17748</v>
      </c>
      <c r="E4426" t="s">
        <v>83</v>
      </c>
      <c r="F4426" t="s">
        <v>17734</v>
      </c>
      <c r="G4426">
        <v>1</v>
      </c>
      <c r="H4426">
        <v>0</v>
      </c>
      <c r="I4426">
        <v>0</v>
      </c>
      <c r="J4426">
        <v>0</v>
      </c>
      <c r="K4426">
        <v>0</v>
      </c>
      <c r="L4426">
        <v>0</v>
      </c>
      <c r="M4426">
        <v>0</v>
      </c>
      <c r="N4426">
        <v>0</v>
      </c>
      <c r="O4426">
        <v>0</v>
      </c>
      <c r="P4426">
        <v>0</v>
      </c>
      <c r="Q4426">
        <v>0</v>
      </c>
    </row>
    <row r="4427" spans="1:17" x14ac:dyDescent="0.2">
      <c r="A4427" t="s">
        <v>22165</v>
      </c>
      <c r="B4427" t="s">
        <v>86</v>
      </c>
      <c r="C4427" t="s">
        <v>241</v>
      </c>
      <c r="D4427" t="s">
        <v>17748</v>
      </c>
      <c r="E4427" t="s">
        <v>81</v>
      </c>
      <c r="F4427" t="s">
        <v>17749</v>
      </c>
      <c r="G4427">
        <v>0</v>
      </c>
      <c r="H4427">
        <v>0</v>
      </c>
      <c r="I4427">
        <v>0</v>
      </c>
      <c r="J4427">
        <v>0</v>
      </c>
      <c r="K4427">
        <v>0</v>
      </c>
      <c r="L4427">
        <v>0</v>
      </c>
      <c r="M4427">
        <v>0</v>
      </c>
      <c r="N4427">
        <v>1</v>
      </c>
      <c r="O4427">
        <v>1</v>
      </c>
      <c r="P4427">
        <v>0</v>
      </c>
      <c r="Q4427">
        <v>0</v>
      </c>
    </row>
    <row r="4428" spans="1:17" x14ac:dyDescent="0.2">
      <c r="A4428" t="s">
        <v>22166</v>
      </c>
      <c r="B4428" t="s">
        <v>86</v>
      </c>
      <c r="C4428" t="s">
        <v>241</v>
      </c>
      <c r="D4428" t="s">
        <v>17748</v>
      </c>
      <c r="E4428" t="s">
        <v>81</v>
      </c>
      <c r="F4428" t="s">
        <v>17734</v>
      </c>
      <c r="G4428">
        <v>1</v>
      </c>
      <c r="H4428">
        <v>0</v>
      </c>
      <c r="I4428">
        <v>0</v>
      </c>
      <c r="J4428">
        <v>0</v>
      </c>
      <c r="K4428">
        <v>0</v>
      </c>
      <c r="L4428">
        <v>0</v>
      </c>
      <c r="M4428">
        <v>0</v>
      </c>
      <c r="N4428">
        <v>0</v>
      </c>
      <c r="O4428">
        <v>0</v>
      </c>
      <c r="P4428">
        <v>0</v>
      </c>
      <c r="Q4428">
        <v>0</v>
      </c>
    </row>
    <row r="4429" spans="1:17" x14ac:dyDescent="0.2">
      <c r="A4429" t="s">
        <v>22167</v>
      </c>
      <c r="B4429" t="s">
        <v>89</v>
      </c>
      <c r="C4429" t="s">
        <v>130</v>
      </c>
      <c r="D4429" t="s">
        <v>17736</v>
      </c>
      <c r="E4429" t="s">
        <v>81</v>
      </c>
      <c r="F4429" t="s">
        <v>4943</v>
      </c>
      <c r="G4429">
        <v>0</v>
      </c>
      <c r="H4429">
        <v>0</v>
      </c>
      <c r="I4429">
        <v>0</v>
      </c>
      <c r="J4429">
        <v>0</v>
      </c>
      <c r="K4429">
        <v>0</v>
      </c>
      <c r="L4429">
        <v>0</v>
      </c>
      <c r="M4429">
        <v>21</v>
      </c>
      <c r="N4429">
        <v>0</v>
      </c>
      <c r="O4429">
        <v>0</v>
      </c>
      <c r="P4429">
        <v>0</v>
      </c>
      <c r="Q4429">
        <v>0</v>
      </c>
    </row>
    <row r="4430" spans="1:17" x14ac:dyDescent="0.2">
      <c r="A4430" t="s">
        <v>22168</v>
      </c>
      <c r="B4430" t="s">
        <v>89</v>
      </c>
      <c r="C4430" t="s">
        <v>130</v>
      </c>
      <c r="D4430" t="s">
        <v>17736</v>
      </c>
      <c r="E4430" t="s">
        <v>81</v>
      </c>
      <c r="F4430" t="s">
        <v>4925</v>
      </c>
      <c r="G4430">
        <v>0</v>
      </c>
      <c r="H4430">
        <v>0</v>
      </c>
      <c r="I4430">
        <v>0</v>
      </c>
      <c r="J4430">
        <v>0</v>
      </c>
      <c r="K4430">
        <v>0</v>
      </c>
      <c r="L4430">
        <v>0</v>
      </c>
      <c r="M4430">
        <v>0</v>
      </c>
      <c r="N4430">
        <v>14</v>
      </c>
      <c r="O4430">
        <v>14</v>
      </c>
      <c r="P4430">
        <v>0</v>
      </c>
      <c r="Q4430">
        <v>0</v>
      </c>
    </row>
    <row r="4431" spans="1:17" x14ac:dyDescent="0.2">
      <c r="A4431" t="s">
        <v>22169</v>
      </c>
      <c r="B4431" t="s">
        <v>89</v>
      </c>
      <c r="C4431" t="s">
        <v>130</v>
      </c>
      <c r="D4431" t="s">
        <v>17736</v>
      </c>
      <c r="E4431" t="s">
        <v>81</v>
      </c>
      <c r="F4431" t="s">
        <v>4927</v>
      </c>
      <c r="G4431">
        <v>0</v>
      </c>
      <c r="H4431">
        <v>0</v>
      </c>
      <c r="I4431">
        <v>0</v>
      </c>
      <c r="J4431">
        <v>0</v>
      </c>
      <c r="K4431">
        <v>0</v>
      </c>
      <c r="L4431">
        <v>0</v>
      </c>
      <c r="M4431">
        <v>0</v>
      </c>
      <c r="N4431">
        <v>11</v>
      </c>
      <c r="O4431">
        <v>11</v>
      </c>
      <c r="P4431">
        <v>0</v>
      </c>
      <c r="Q4431">
        <v>0</v>
      </c>
    </row>
    <row r="4432" spans="1:17" x14ac:dyDescent="0.2">
      <c r="A4432" t="s">
        <v>22170</v>
      </c>
      <c r="B4432" t="s">
        <v>89</v>
      </c>
      <c r="C4432" t="s">
        <v>130</v>
      </c>
      <c r="D4432" t="s">
        <v>17736</v>
      </c>
      <c r="E4432" t="s">
        <v>81</v>
      </c>
      <c r="F4432" t="s">
        <v>17734</v>
      </c>
      <c r="G4432">
        <v>21</v>
      </c>
      <c r="H4432">
        <v>0</v>
      </c>
      <c r="I4432">
        <v>0</v>
      </c>
      <c r="J4432">
        <v>0</v>
      </c>
      <c r="K4432">
        <v>0</v>
      </c>
      <c r="L4432">
        <v>0</v>
      </c>
      <c r="M4432">
        <v>0</v>
      </c>
      <c r="N4432">
        <v>0</v>
      </c>
      <c r="O4432">
        <v>0</v>
      </c>
      <c r="P4432">
        <v>0</v>
      </c>
      <c r="Q4432">
        <v>0</v>
      </c>
    </row>
    <row r="4433" spans="1:17" x14ac:dyDescent="0.2">
      <c r="A4433" t="s">
        <v>22171</v>
      </c>
      <c r="B4433" t="s">
        <v>89</v>
      </c>
      <c r="C4433" t="s">
        <v>130</v>
      </c>
      <c r="D4433" t="s">
        <v>17754</v>
      </c>
      <c r="E4433" t="s">
        <v>83</v>
      </c>
      <c r="F4433" t="s">
        <v>17734</v>
      </c>
      <c r="G4433">
        <v>1</v>
      </c>
      <c r="H4433">
        <v>0</v>
      </c>
      <c r="I4433">
        <v>0</v>
      </c>
      <c r="J4433">
        <v>0</v>
      </c>
      <c r="K4433">
        <v>0</v>
      </c>
      <c r="L4433">
        <v>0</v>
      </c>
      <c r="M4433">
        <v>0</v>
      </c>
      <c r="N4433">
        <v>0</v>
      </c>
      <c r="O4433">
        <v>0</v>
      </c>
      <c r="P4433">
        <v>0</v>
      </c>
      <c r="Q4433">
        <v>0</v>
      </c>
    </row>
    <row r="4434" spans="1:17" x14ac:dyDescent="0.2">
      <c r="A4434" t="s">
        <v>22172</v>
      </c>
      <c r="B4434" t="s">
        <v>89</v>
      </c>
      <c r="C4434" t="s">
        <v>130</v>
      </c>
      <c r="D4434" t="s">
        <v>17754</v>
      </c>
      <c r="E4434" t="s">
        <v>81</v>
      </c>
      <c r="F4434" t="s">
        <v>17734</v>
      </c>
      <c r="G4434">
        <v>4</v>
      </c>
      <c r="H4434">
        <v>0</v>
      </c>
      <c r="I4434">
        <v>0</v>
      </c>
      <c r="J4434">
        <v>0</v>
      </c>
      <c r="K4434">
        <v>0</v>
      </c>
      <c r="L4434">
        <v>0</v>
      </c>
      <c r="M4434">
        <v>0</v>
      </c>
      <c r="N4434">
        <v>0</v>
      </c>
      <c r="O4434">
        <v>0</v>
      </c>
      <c r="P4434">
        <v>0</v>
      </c>
      <c r="Q4434">
        <v>0</v>
      </c>
    </row>
    <row r="4435" spans="1:17" x14ac:dyDescent="0.2">
      <c r="A4435" t="s">
        <v>22173</v>
      </c>
      <c r="B4435" t="s">
        <v>89</v>
      </c>
      <c r="C4435" t="s">
        <v>131</v>
      </c>
      <c r="D4435" t="s">
        <v>17768</v>
      </c>
      <c r="E4435" t="s">
        <v>81</v>
      </c>
      <c r="F4435" t="s">
        <v>17734</v>
      </c>
      <c r="G4435">
        <v>2</v>
      </c>
      <c r="H4435">
        <v>0</v>
      </c>
      <c r="I4435">
        <v>0</v>
      </c>
      <c r="J4435">
        <v>0</v>
      </c>
      <c r="K4435">
        <v>0</v>
      </c>
      <c r="L4435">
        <v>0</v>
      </c>
      <c r="M4435">
        <v>0</v>
      </c>
      <c r="N4435">
        <v>0</v>
      </c>
      <c r="O4435">
        <v>0</v>
      </c>
      <c r="P4435">
        <v>0</v>
      </c>
      <c r="Q4435">
        <v>0</v>
      </c>
    </row>
    <row r="4436" spans="1:17" x14ac:dyDescent="0.2">
      <c r="A4436" t="s">
        <v>22174</v>
      </c>
      <c r="B4436" t="s">
        <v>89</v>
      </c>
      <c r="C4436" t="s">
        <v>131</v>
      </c>
      <c r="D4436" t="s">
        <v>17736</v>
      </c>
      <c r="E4436" t="s">
        <v>83</v>
      </c>
      <c r="F4436" t="s">
        <v>4929</v>
      </c>
      <c r="G4436">
        <v>0</v>
      </c>
      <c r="H4436">
        <v>16</v>
      </c>
      <c r="I4436">
        <v>0</v>
      </c>
      <c r="J4436">
        <v>16</v>
      </c>
      <c r="K4436">
        <v>0</v>
      </c>
      <c r="L4436">
        <v>0</v>
      </c>
      <c r="M4436">
        <v>0</v>
      </c>
      <c r="N4436">
        <v>0</v>
      </c>
      <c r="O4436">
        <v>0</v>
      </c>
      <c r="P4436">
        <v>0</v>
      </c>
      <c r="Q4436">
        <v>0</v>
      </c>
    </row>
    <row r="4437" spans="1:17" x14ac:dyDescent="0.2">
      <c r="A4437" t="s">
        <v>22175</v>
      </c>
      <c r="B4437" t="s">
        <v>89</v>
      </c>
      <c r="C4437" t="s">
        <v>131</v>
      </c>
      <c r="D4437" t="s">
        <v>17736</v>
      </c>
      <c r="E4437" t="s">
        <v>83</v>
      </c>
      <c r="F4437" t="s">
        <v>4931</v>
      </c>
      <c r="G4437">
        <v>0</v>
      </c>
      <c r="H4437">
        <v>16</v>
      </c>
      <c r="I4437">
        <v>0</v>
      </c>
      <c r="J4437">
        <v>16</v>
      </c>
      <c r="K4437">
        <v>0</v>
      </c>
      <c r="L4437">
        <v>0</v>
      </c>
      <c r="M4437">
        <v>0</v>
      </c>
      <c r="N4437">
        <v>0</v>
      </c>
      <c r="O4437">
        <v>0</v>
      </c>
      <c r="P4437">
        <v>0</v>
      </c>
      <c r="Q4437">
        <v>0</v>
      </c>
    </row>
    <row r="4438" spans="1:17" x14ac:dyDescent="0.2">
      <c r="A4438" t="s">
        <v>22176</v>
      </c>
      <c r="B4438" t="s">
        <v>89</v>
      </c>
      <c r="C4438" t="s">
        <v>131</v>
      </c>
      <c r="D4438" t="s">
        <v>17736</v>
      </c>
      <c r="E4438" t="s">
        <v>83</v>
      </c>
      <c r="F4438" t="s">
        <v>4933</v>
      </c>
      <c r="G4438">
        <v>0</v>
      </c>
      <c r="H4438">
        <v>0</v>
      </c>
      <c r="I4438">
        <v>0</v>
      </c>
      <c r="J4438">
        <v>0</v>
      </c>
      <c r="K4438">
        <v>0</v>
      </c>
      <c r="L4438">
        <v>0</v>
      </c>
      <c r="M4438">
        <v>16</v>
      </c>
      <c r="N4438">
        <v>0</v>
      </c>
      <c r="O4438">
        <v>0</v>
      </c>
      <c r="P4438">
        <v>0</v>
      </c>
      <c r="Q4438">
        <v>0</v>
      </c>
    </row>
    <row r="4439" spans="1:17" x14ac:dyDescent="0.2">
      <c r="A4439" t="s">
        <v>22177</v>
      </c>
      <c r="B4439" t="s">
        <v>89</v>
      </c>
      <c r="C4439" t="s">
        <v>131</v>
      </c>
      <c r="D4439" t="s">
        <v>17736</v>
      </c>
      <c r="E4439" t="s">
        <v>83</v>
      </c>
      <c r="F4439" t="s">
        <v>4935</v>
      </c>
      <c r="G4439">
        <v>0</v>
      </c>
      <c r="H4439">
        <v>16</v>
      </c>
      <c r="I4439">
        <v>0</v>
      </c>
      <c r="J4439">
        <v>16</v>
      </c>
      <c r="K4439">
        <v>0</v>
      </c>
      <c r="L4439">
        <v>0</v>
      </c>
      <c r="M4439">
        <v>0</v>
      </c>
      <c r="N4439">
        <v>0</v>
      </c>
      <c r="O4439">
        <v>0</v>
      </c>
      <c r="P4439">
        <v>0</v>
      </c>
      <c r="Q4439">
        <v>0</v>
      </c>
    </row>
    <row r="4440" spans="1:17" x14ac:dyDescent="0.2">
      <c r="A4440" t="s">
        <v>22178</v>
      </c>
      <c r="B4440" t="s">
        <v>89</v>
      </c>
      <c r="C4440" t="s">
        <v>131</v>
      </c>
      <c r="D4440" t="s">
        <v>17736</v>
      </c>
      <c r="E4440" t="s">
        <v>83</v>
      </c>
      <c r="F4440" t="s">
        <v>4937</v>
      </c>
      <c r="G4440">
        <v>0</v>
      </c>
      <c r="H4440">
        <v>16</v>
      </c>
      <c r="I4440">
        <v>0</v>
      </c>
      <c r="J4440">
        <v>16</v>
      </c>
      <c r="K4440">
        <v>0</v>
      </c>
      <c r="L4440">
        <v>0</v>
      </c>
      <c r="M4440">
        <v>0</v>
      </c>
      <c r="N4440">
        <v>0</v>
      </c>
      <c r="O4440">
        <v>0</v>
      </c>
      <c r="P4440">
        <v>0</v>
      </c>
      <c r="Q4440">
        <v>0</v>
      </c>
    </row>
    <row r="4441" spans="1:17" x14ac:dyDescent="0.2">
      <c r="A4441" t="s">
        <v>22179</v>
      </c>
      <c r="B4441" t="s">
        <v>89</v>
      </c>
      <c r="C4441" t="s">
        <v>131</v>
      </c>
      <c r="D4441" t="s">
        <v>17736</v>
      </c>
      <c r="E4441" t="s">
        <v>83</v>
      </c>
      <c r="F4441" t="s">
        <v>4939</v>
      </c>
      <c r="G4441">
        <v>0</v>
      </c>
      <c r="H4441">
        <v>0</v>
      </c>
      <c r="I4441">
        <v>0</v>
      </c>
      <c r="J4441">
        <v>0</v>
      </c>
      <c r="K4441">
        <v>0</v>
      </c>
      <c r="L4441">
        <v>0</v>
      </c>
      <c r="M4441">
        <v>16</v>
      </c>
      <c r="N4441">
        <v>0</v>
      </c>
      <c r="O4441">
        <v>0</v>
      </c>
      <c r="P4441">
        <v>0</v>
      </c>
      <c r="Q4441">
        <v>0</v>
      </c>
    </row>
    <row r="4442" spans="1:17" x14ac:dyDescent="0.2">
      <c r="A4442" t="s">
        <v>22180</v>
      </c>
      <c r="B4442" t="s">
        <v>89</v>
      </c>
      <c r="C4442" t="s">
        <v>131</v>
      </c>
      <c r="D4442" t="s">
        <v>17736</v>
      </c>
      <c r="E4442" t="s">
        <v>83</v>
      </c>
      <c r="F4442" t="s">
        <v>4941</v>
      </c>
      <c r="G4442">
        <v>0</v>
      </c>
      <c r="H4442">
        <v>16</v>
      </c>
      <c r="I4442">
        <v>0</v>
      </c>
      <c r="J4442">
        <v>16</v>
      </c>
      <c r="K4442">
        <v>0</v>
      </c>
      <c r="L4442">
        <v>0</v>
      </c>
      <c r="M4442">
        <v>0</v>
      </c>
      <c r="N4442">
        <v>0</v>
      </c>
      <c r="O4442">
        <v>0</v>
      </c>
      <c r="P4442">
        <v>0</v>
      </c>
      <c r="Q4442">
        <v>0</v>
      </c>
    </row>
    <row r="4443" spans="1:17" x14ac:dyDescent="0.2">
      <c r="A4443" t="s">
        <v>22181</v>
      </c>
      <c r="B4443" t="s">
        <v>89</v>
      </c>
      <c r="C4443" t="s">
        <v>131</v>
      </c>
      <c r="D4443" t="s">
        <v>17736</v>
      </c>
      <c r="E4443" t="s">
        <v>83</v>
      </c>
      <c r="F4443" t="s">
        <v>4943</v>
      </c>
      <c r="G4443">
        <v>0</v>
      </c>
      <c r="H4443">
        <v>0</v>
      </c>
      <c r="I4443">
        <v>0</v>
      </c>
      <c r="J4443">
        <v>0</v>
      </c>
      <c r="K4443">
        <v>0</v>
      </c>
      <c r="L4443">
        <v>0</v>
      </c>
      <c r="M4443">
        <v>16</v>
      </c>
      <c r="N4443">
        <v>0</v>
      </c>
      <c r="O4443">
        <v>0</v>
      </c>
      <c r="P4443">
        <v>0</v>
      </c>
      <c r="Q4443">
        <v>0</v>
      </c>
    </row>
    <row r="4444" spans="1:17" x14ac:dyDescent="0.2">
      <c r="A4444" t="s">
        <v>22182</v>
      </c>
      <c r="B4444" t="s">
        <v>89</v>
      </c>
      <c r="C4444" t="s">
        <v>131</v>
      </c>
      <c r="D4444" t="s">
        <v>17736</v>
      </c>
      <c r="E4444" t="s">
        <v>83</v>
      </c>
      <c r="F4444" t="s">
        <v>4925</v>
      </c>
      <c r="G4444">
        <v>0</v>
      </c>
      <c r="H4444">
        <v>0</v>
      </c>
      <c r="I4444">
        <v>0</v>
      </c>
      <c r="J4444">
        <v>0</v>
      </c>
      <c r="K4444">
        <v>0</v>
      </c>
      <c r="L4444">
        <v>0</v>
      </c>
      <c r="M4444">
        <v>0</v>
      </c>
      <c r="N4444">
        <v>15</v>
      </c>
      <c r="O4444">
        <v>15</v>
      </c>
      <c r="P4444">
        <v>0</v>
      </c>
      <c r="Q4444">
        <v>0</v>
      </c>
    </row>
    <row r="4445" spans="1:17" x14ac:dyDescent="0.2">
      <c r="A4445" t="s">
        <v>22183</v>
      </c>
      <c r="B4445" t="s">
        <v>89</v>
      </c>
      <c r="C4445" t="s">
        <v>131</v>
      </c>
      <c r="D4445" t="s">
        <v>17736</v>
      </c>
      <c r="E4445" t="s">
        <v>83</v>
      </c>
      <c r="F4445" t="s">
        <v>4927</v>
      </c>
      <c r="G4445">
        <v>0</v>
      </c>
      <c r="H4445">
        <v>0</v>
      </c>
      <c r="I4445">
        <v>0</v>
      </c>
      <c r="J4445">
        <v>0</v>
      </c>
      <c r="K4445">
        <v>0</v>
      </c>
      <c r="L4445">
        <v>0</v>
      </c>
      <c r="M4445">
        <v>0</v>
      </c>
      <c r="N4445">
        <v>14</v>
      </c>
      <c r="O4445">
        <v>14</v>
      </c>
      <c r="P4445">
        <v>0</v>
      </c>
      <c r="Q4445">
        <v>0</v>
      </c>
    </row>
    <row r="4446" spans="1:17" x14ac:dyDescent="0.2">
      <c r="A4446" t="s">
        <v>22184</v>
      </c>
      <c r="B4446" t="s">
        <v>89</v>
      </c>
      <c r="C4446" t="s">
        <v>131</v>
      </c>
      <c r="D4446" t="s">
        <v>17736</v>
      </c>
      <c r="E4446" t="s">
        <v>83</v>
      </c>
      <c r="F4446" t="s">
        <v>17734</v>
      </c>
      <c r="G4446">
        <v>16</v>
      </c>
      <c r="H4446">
        <v>0</v>
      </c>
      <c r="I4446">
        <v>0</v>
      </c>
      <c r="J4446">
        <v>0</v>
      </c>
      <c r="K4446">
        <v>0</v>
      </c>
      <c r="L4446">
        <v>0</v>
      </c>
      <c r="M4446">
        <v>0</v>
      </c>
      <c r="N4446">
        <v>0</v>
      </c>
      <c r="O4446">
        <v>0</v>
      </c>
      <c r="P4446">
        <v>0</v>
      </c>
      <c r="Q4446">
        <v>0</v>
      </c>
    </row>
    <row r="4447" spans="1:17" x14ac:dyDescent="0.2">
      <c r="A4447" t="s">
        <v>22185</v>
      </c>
      <c r="B4447" t="s">
        <v>89</v>
      </c>
      <c r="C4447" t="s">
        <v>131</v>
      </c>
      <c r="D4447" t="s">
        <v>17736</v>
      </c>
      <c r="E4447" t="s">
        <v>81</v>
      </c>
      <c r="F4447" t="s">
        <v>4929</v>
      </c>
      <c r="G4447">
        <v>0</v>
      </c>
      <c r="H4447">
        <v>15</v>
      </c>
      <c r="I4447">
        <v>3</v>
      </c>
      <c r="J4447">
        <v>11</v>
      </c>
      <c r="K4447">
        <v>1</v>
      </c>
      <c r="L4447">
        <v>0</v>
      </c>
      <c r="M4447">
        <v>0</v>
      </c>
      <c r="N4447">
        <v>0</v>
      </c>
      <c r="O4447">
        <v>0</v>
      </c>
      <c r="P4447">
        <v>0</v>
      </c>
      <c r="Q4447">
        <v>0</v>
      </c>
    </row>
    <row r="4448" spans="1:17" x14ac:dyDescent="0.2">
      <c r="A4448" t="s">
        <v>22186</v>
      </c>
      <c r="B4448" t="s">
        <v>89</v>
      </c>
      <c r="C4448" t="s">
        <v>131</v>
      </c>
      <c r="D4448" t="s">
        <v>17736</v>
      </c>
      <c r="E4448" t="s">
        <v>81</v>
      </c>
      <c r="F4448" t="s">
        <v>4931</v>
      </c>
      <c r="G4448">
        <v>0</v>
      </c>
      <c r="H4448">
        <v>15</v>
      </c>
      <c r="I4448">
        <v>3</v>
      </c>
      <c r="J4448">
        <v>11</v>
      </c>
      <c r="K4448">
        <v>1</v>
      </c>
      <c r="L4448">
        <v>0</v>
      </c>
      <c r="M4448">
        <v>0</v>
      </c>
      <c r="N4448">
        <v>0</v>
      </c>
      <c r="O4448">
        <v>0</v>
      </c>
      <c r="P4448">
        <v>0</v>
      </c>
      <c r="Q4448">
        <v>0</v>
      </c>
    </row>
    <row r="4449" spans="1:17" x14ac:dyDescent="0.2">
      <c r="A4449" t="s">
        <v>22187</v>
      </c>
      <c r="B4449" t="s">
        <v>89</v>
      </c>
      <c r="C4449" t="s">
        <v>131</v>
      </c>
      <c r="D4449" t="s">
        <v>17736</v>
      </c>
      <c r="E4449" t="s">
        <v>81</v>
      </c>
      <c r="F4449" t="s">
        <v>4933</v>
      </c>
      <c r="G4449">
        <v>0</v>
      </c>
      <c r="H4449">
        <v>0</v>
      </c>
      <c r="I4449">
        <v>0</v>
      </c>
      <c r="J4449">
        <v>0</v>
      </c>
      <c r="K4449">
        <v>0</v>
      </c>
      <c r="L4449">
        <v>0</v>
      </c>
      <c r="M4449">
        <v>15</v>
      </c>
      <c r="N4449">
        <v>0</v>
      </c>
      <c r="O4449">
        <v>0</v>
      </c>
      <c r="P4449">
        <v>0</v>
      </c>
      <c r="Q4449">
        <v>0</v>
      </c>
    </row>
    <row r="4450" spans="1:17" x14ac:dyDescent="0.2">
      <c r="A4450" t="s">
        <v>22188</v>
      </c>
      <c r="B4450" t="s">
        <v>89</v>
      </c>
      <c r="C4450" t="s">
        <v>131</v>
      </c>
      <c r="D4450" t="s">
        <v>17736</v>
      </c>
      <c r="E4450" t="s">
        <v>81</v>
      </c>
      <c r="F4450" t="s">
        <v>4935</v>
      </c>
      <c r="G4450">
        <v>0</v>
      </c>
      <c r="H4450">
        <v>15</v>
      </c>
      <c r="I4450">
        <v>3</v>
      </c>
      <c r="J4450">
        <v>11</v>
      </c>
      <c r="K4450">
        <v>1</v>
      </c>
      <c r="L4450">
        <v>0</v>
      </c>
      <c r="M4450">
        <v>0</v>
      </c>
      <c r="N4450">
        <v>0</v>
      </c>
      <c r="O4450">
        <v>0</v>
      </c>
      <c r="P4450">
        <v>0</v>
      </c>
      <c r="Q4450">
        <v>0</v>
      </c>
    </row>
    <row r="4451" spans="1:17" x14ac:dyDescent="0.2">
      <c r="A4451" t="s">
        <v>22189</v>
      </c>
      <c r="B4451" t="s">
        <v>89</v>
      </c>
      <c r="C4451" t="s">
        <v>131</v>
      </c>
      <c r="D4451" t="s">
        <v>17736</v>
      </c>
      <c r="E4451" t="s">
        <v>81</v>
      </c>
      <c r="F4451" t="s">
        <v>4937</v>
      </c>
      <c r="G4451">
        <v>0</v>
      </c>
      <c r="H4451">
        <v>15</v>
      </c>
      <c r="I4451">
        <v>3</v>
      </c>
      <c r="J4451">
        <v>11</v>
      </c>
      <c r="K4451">
        <v>1</v>
      </c>
      <c r="L4451">
        <v>0</v>
      </c>
      <c r="M4451">
        <v>0</v>
      </c>
      <c r="N4451">
        <v>0</v>
      </c>
      <c r="O4451">
        <v>0</v>
      </c>
      <c r="P4451">
        <v>0</v>
      </c>
      <c r="Q4451">
        <v>0</v>
      </c>
    </row>
    <row r="4452" spans="1:17" x14ac:dyDescent="0.2">
      <c r="A4452" t="s">
        <v>22190</v>
      </c>
      <c r="B4452" t="s">
        <v>89</v>
      </c>
      <c r="C4452" t="s">
        <v>131</v>
      </c>
      <c r="D4452" t="s">
        <v>17736</v>
      </c>
      <c r="E4452" t="s">
        <v>81</v>
      </c>
      <c r="F4452" t="s">
        <v>4939</v>
      </c>
      <c r="G4452">
        <v>0</v>
      </c>
      <c r="H4452">
        <v>0</v>
      </c>
      <c r="I4452">
        <v>0</v>
      </c>
      <c r="J4452">
        <v>0</v>
      </c>
      <c r="K4452">
        <v>0</v>
      </c>
      <c r="L4452">
        <v>0</v>
      </c>
      <c r="M4452">
        <v>15</v>
      </c>
      <c r="N4452">
        <v>0</v>
      </c>
      <c r="O4452">
        <v>0</v>
      </c>
      <c r="P4452">
        <v>0</v>
      </c>
      <c r="Q4452">
        <v>0</v>
      </c>
    </row>
    <row r="4453" spans="1:17" x14ac:dyDescent="0.2">
      <c r="A4453" t="s">
        <v>22191</v>
      </c>
      <c r="B4453" t="s">
        <v>89</v>
      </c>
      <c r="C4453" t="s">
        <v>131</v>
      </c>
      <c r="D4453" t="s">
        <v>17736</v>
      </c>
      <c r="E4453" t="s">
        <v>81</v>
      </c>
      <c r="F4453" t="s">
        <v>4941</v>
      </c>
      <c r="G4453">
        <v>0</v>
      </c>
      <c r="H4453">
        <v>15</v>
      </c>
      <c r="I4453">
        <v>3</v>
      </c>
      <c r="J4453">
        <v>11</v>
      </c>
      <c r="K4453">
        <v>1</v>
      </c>
      <c r="L4453">
        <v>0</v>
      </c>
      <c r="M4453">
        <v>0</v>
      </c>
      <c r="N4453">
        <v>0</v>
      </c>
      <c r="O4453">
        <v>0</v>
      </c>
      <c r="P4453">
        <v>0</v>
      </c>
      <c r="Q4453">
        <v>0</v>
      </c>
    </row>
    <row r="4454" spans="1:17" x14ac:dyDescent="0.2">
      <c r="A4454" t="s">
        <v>22192</v>
      </c>
      <c r="B4454" t="s">
        <v>89</v>
      </c>
      <c r="C4454" t="s">
        <v>131</v>
      </c>
      <c r="D4454" t="s">
        <v>17736</v>
      </c>
      <c r="E4454" t="s">
        <v>81</v>
      </c>
      <c r="F4454" t="s">
        <v>4943</v>
      </c>
      <c r="G4454">
        <v>0</v>
      </c>
      <c r="H4454">
        <v>0</v>
      </c>
      <c r="I4454">
        <v>0</v>
      </c>
      <c r="J4454">
        <v>0</v>
      </c>
      <c r="K4454">
        <v>0</v>
      </c>
      <c r="L4454">
        <v>0</v>
      </c>
      <c r="M4454">
        <v>15</v>
      </c>
      <c r="N4454">
        <v>0</v>
      </c>
      <c r="O4454">
        <v>0</v>
      </c>
      <c r="P4454">
        <v>0</v>
      </c>
      <c r="Q4454">
        <v>0</v>
      </c>
    </row>
    <row r="4455" spans="1:17" x14ac:dyDescent="0.2">
      <c r="A4455" t="s">
        <v>22193</v>
      </c>
      <c r="B4455" t="s">
        <v>89</v>
      </c>
      <c r="C4455" t="s">
        <v>131</v>
      </c>
      <c r="D4455" t="s">
        <v>17736</v>
      </c>
      <c r="E4455" t="s">
        <v>81</v>
      </c>
      <c r="F4455" t="s">
        <v>4925</v>
      </c>
      <c r="G4455">
        <v>0</v>
      </c>
      <c r="H4455">
        <v>0</v>
      </c>
      <c r="I4455">
        <v>0</v>
      </c>
      <c r="J4455">
        <v>0</v>
      </c>
      <c r="K4455">
        <v>0</v>
      </c>
      <c r="L4455">
        <v>0</v>
      </c>
      <c r="M4455">
        <v>0</v>
      </c>
      <c r="N4455">
        <v>8</v>
      </c>
      <c r="O4455">
        <v>8</v>
      </c>
      <c r="P4455">
        <v>0</v>
      </c>
      <c r="Q4455">
        <v>0</v>
      </c>
    </row>
    <row r="4456" spans="1:17" x14ac:dyDescent="0.2">
      <c r="A4456" t="s">
        <v>22194</v>
      </c>
      <c r="B4456" t="s">
        <v>89</v>
      </c>
      <c r="C4456" t="s">
        <v>196</v>
      </c>
      <c r="D4456" t="s">
        <v>17736</v>
      </c>
      <c r="E4456" t="s">
        <v>83</v>
      </c>
      <c r="F4456" t="s">
        <v>4941</v>
      </c>
      <c r="G4456">
        <v>0</v>
      </c>
      <c r="H4456">
        <v>19</v>
      </c>
      <c r="I4456">
        <v>1</v>
      </c>
      <c r="J4456">
        <v>12</v>
      </c>
      <c r="K4456">
        <v>5</v>
      </c>
      <c r="L4456">
        <v>1</v>
      </c>
      <c r="M4456">
        <v>0</v>
      </c>
      <c r="N4456">
        <v>0</v>
      </c>
      <c r="O4456">
        <v>0</v>
      </c>
      <c r="P4456">
        <v>0</v>
      </c>
      <c r="Q4456">
        <v>0</v>
      </c>
    </row>
    <row r="4457" spans="1:17" x14ac:dyDescent="0.2">
      <c r="A4457" t="s">
        <v>22195</v>
      </c>
      <c r="B4457" t="s">
        <v>89</v>
      </c>
      <c r="C4457" t="s">
        <v>196</v>
      </c>
      <c r="D4457" t="s">
        <v>17736</v>
      </c>
      <c r="E4457" t="s">
        <v>83</v>
      </c>
      <c r="F4457" t="s">
        <v>4943</v>
      </c>
      <c r="G4457">
        <v>0</v>
      </c>
      <c r="H4457">
        <v>0</v>
      </c>
      <c r="I4457">
        <v>0</v>
      </c>
      <c r="J4457">
        <v>0</v>
      </c>
      <c r="K4457">
        <v>0</v>
      </c>
      <c r="L4457">
        <v>0</v>
      </c>
      <c r="M4457">
        <v>19</v>
      </c>
      <c r="N4457">
        <v>0</v>
      </c>
      <c r="O4457">
        <v>0</v>
      </c>
      <c r="P4457">
        <v>0</v>
      </c>
      <c r="Q4457">
        <v>0</v>
      </c>
    </row>
    <row r="4458" spans="1:17" x14ac:dyDescent="0.2">
      <c r="A4458" t="s">
        <v>22196</v>
      </c>
      <c r="B4458" t="s">
        <v>89</v>
      </c>
      <c r="C4458" t="s">
        <v>196</v>
      </c>
      <c r="D4458" t="s">
        <v>17736</v>
      </c>
      <c r="E4458" t="s">
        <v>83</v>
      </c>
      <c r="F4458" t="s">
        <v>4925</v>
      </c>
      <c r="G4458">
        <v>0</v>
      </c>
      <c r="H4458">
        <v>0</v>
      </c>
      <c r="I4458">
        <v>0</v>
      </c>
      <c r="J4458">
        <v>0</v>
      </c>
      <c r="K4458">
        <v>0</v>
      </c>
      <c r="L4458">
        <v>0</v>
      </c>
      <c r="M4458">
        <v>0</v>
      </c>
      <c r="N4458">
        <v>10</v>
      </c>
      <c r="O4458">
        <v>6</v>
      </c>
      <c r="P4458">
        <v>4</v>
      </c>
      <c r="Q4458">
        <v>0</v>
      </c>
    </row>
    <row r="4459" spans="1:17" x14ac:dyDescent="0.2">
      <c r="A4459" t="s">
        <v>22197</v>
      </c>
      <c r="B4459" t="s">
        <v>89</v>
      </c>
      <c r="C4459" t="s">
        <v>196</v>
      </c>
      <c r="D4459" t="s">
        <v>17736</v>
      </c>
      <c r="E4459" t="s">
        <v>83</v>
      </c>
      <c r="F4459" t="s">
        <v>4927</v>
      </c>
      <c r="G4459">
        <v>0</v>
      </c>
      <c r="H4459">
        <v>0</v>
      </c>
      <c r="I4459">
        <v>0</v>
      </c>
      <c r="J4459">
        <v>0</v>
      </c>
      <c r="K4459">
        <v>0</v>
      </c>
      <c r="L4459">
        <v>0</v>
      </c>
      <c r="M4459">
        <v>0</v>
      </c>
      <c r="N4459">
        <v>9</v>
      </c>
      <c r="O4459">
        <v>6</v>
      </c>
      <c r="P4459">
        <v>3</v>
      </c>
      <c r="Q4459">
        <v>0</v>
      </c>
    </row>
    <row r="4460" spans="1:17" x14ac:dyDescent="0.2">
      <c r="A4460" t="s">
        <v>22198</v>
      </c>
      <c r="B4460" t="s">
        <v>89</v>
      </c>
      <c r="C4460" t="s">
        <v>196</v>
      </c>
      <c r="D4460" t="s">
        <v>17736</v>
      </c>
      <c r="E4460" t="s">
        <v>83</v>
      </c>
      <c r="F4460" t="s">
        <v>17734</v>
      </c>
      <c r="G4460">
        <v>19</v>
      </c>
      <c r="H4460">
        <v>0</v>
      </c>
      <c r="I4460">
        <v>0</v>
      </c>
      <c r="J4460">
        <v>0</v>
      </c>
      <c r="K4460">
        <v>0</v>
      </c>
      <c r="L4460">
        <v>0</v>
      </c>
      <c r="M4460">
        <v>0</v>
      </c>
      <c r="N4460">
        <v>0</v>
      </c>
      <c r="O4460">
        <v>0</v>
      </c>
      <c r="P4460">
        <v>0</v>
      </c>
      <c r="Q4460">
        <v>0</v>
      </c>
    </row>
    <row r="4461" spans="1:17" x14ac:dyDescent="0.2">
      <c r="A4461" t="s">
        <v>22199</v>
      </c>
      <c r="B4461" t="s">
        <v>89</v>
      </c>
      <c r="C4461" t="s">
        <v>196</v>
      </c>
      <c r="D4461" t="s">
        <v>17736</v>
      </c>
      <c r="E4461" t="s">
        <v>81</v>
      </c>
      <c r="F4461" t="s">
        <v>4929</v>
      </c>
      <c r="G4461">
        <v>0</v>
      </c>
      <c r="H4461">
        <v>30</v>
      </c>
      <c r="I4461">
        <v>4</v>
      </c>
      <c r="J4461">
        <v>25</v>
      </c>
      <c r="K4461">
        <v>1</v>
      </c>
      <c r="L4461">
        <v>0</v>
      </c>
      <c r="M4461">
        <v>0</v>
      </c>
      <c r="N4461">
        <v>0</v>
      </c>
      <c r="O4461">
        <v>0</v>
      </c>
      <c r="P4461">
        <v>0</v>
      </c>
      <c r="Q4461">
        <v>0</v>
      </c>
    </row>
    <row r="4462" spans="1:17" x14ac:dyDescent="0.2">
      <c r="A4462" t="s">
        <v>22200</v>
      </c>
      <c r="B4462" t="s">
        <v>89</v>
      </c>
      <c r="C4462" t="s">
        <v>196</v>
      </c>
      <c r="D4462" t="s">
        <v>17736</v>
      </c>
      <c r="E4462" t="s">
        <v>81</v>
      </c>
      <c r="F4462" t="s">
        <v>4931</v>
      </c>
      <c r="G4462">
        <v>0</v>
      </c>
      <c r="H4462">
        <v>30</v>
      </c>
      <c r="I4462">
        <v>4</v>
      </c>
      <c r="J4462">
        <v>21</v>
      </c>
      <c r="K4462">
        <v>3</v>
      </c>
      <c r="L4462">
        <v>2</v>
      </c>
      <c r="M4462">
        <v>0</v>
      </c>
      <c r="N4462">
        <v>0</v>
      </c>
      <c r="O4462">
        <v>0</v>
      </c>
      <c r="P4462">
        <v>0</v>
      </c>
      <c r="Q4462">
        <v>0</v>
      </c>
    </row>
    <row r="4463" spans="1:17" x14ac:dyDescent="0.2">
      <c r="A4463" t="s">
        <v>22201</v>
      </c>
      <c r="B4463" t="s">
        <v>89</v>
      </c>
      <c r="C4463" t="s">
        <v>196</v>
      </c>
      <c r="D4463" t="s">
        <v>17736</v>
      </c>
      <c r="E4463" t="s">
        <v>81</v>
      </c>
      <c r="F4463" t="s">
        <v>4933</v>
      </c>
      <c r="G4463">
        <v>0</v>
      </c>
      <c r="H4463">
        <v>0</v>
      </c>
      <c r="I4463">
        <v>0</v>
      </c>
      <c r="J4463">
        <v>0</v>
      </c>
      <c r="K4463">
        <v>0</v>
      </c>
      <c r="L4463">
        <v>0</v>
      </c>
      <c r="M4463">
        <v>30</v>
      </c>
      <c r="N4463">
        <v>0</v>
      </c>
      <c r="O4463">
        <v>0</v>
      </c>
      <c r="P4463">
        <v>0</v>
      </c>
      <c r="Q4463">
        <v>0</v>
      </c>
    </row>
    <row r="4464" spans="1:17" x14ac:dyDescent="0.2">
      <c r="A4464" t="s">
        <v>22202</v>
      </c>
      <c r="B4464" t="s">
        <v>89</v>
      </c>
      <c r="C4464" t="s">
        <v>196</v>
      </c>
      <c r="D4464" t="s">
        <v>17736</v>
      </c>
      <c r="E4464" t="s">
        <v>81</v>
      </c>
      <c r="F4464" t="s">
        <v>4935</v>
      </c>
      <c r="G4464">
        <v>0</v>
      </c>
      <c r="H4464">
        <v>30</v>
      </c>
      <c r="I4464">
        <v>4</v>
      </c>
      <c r="J4464">
        <v>21</v>
      </c>
      <c r="K4464">
        <v>3</v>
      </c>
      <c r="L4464">
        <v>2</v>
      </c>
      <c r="M4464">
        <v>0</v>
      </c>
      <c r="N4464">
        <v>0</v>
      </c>
      <c r="O4464">
        <v>0</v>
      </c>
      <c r="P4464">
        <v>0</v>
      </c>
      <c r="Q4464">
        <v>0</v>
      </c>
    </row>
    <row r="4465" spans="1:17" x14ac:dyDescent="0.2">
      <c r="A4465" t="s">
        <v>22203</v>
      </c>
      <c r="B4465" t="s">
        <v>89</v>
      </c>
      <c r="C4465" t="s">
        <v>196</v>
      </c>
      <c r="D4465" t="s">
        <v>17736</v>
      </c>
      <c r="E4465" t="s">
        <v>81</v>
      </c>
      <c r="F4465" t="s">
        <v>4937</v>
      </c>
      <c r="G4465">
        <v>0</v>
      </c>
      <c r="H4465">
        <v>30</v>
      </c>
      <c r="I4465">
        <v>4</v>
      </c>
      <c r="J4465">
        <v>22</v>
      </c>
      <c r="K4465">
        <v>2</v>
      </c>
      <c r="L4465">
        <v>2</v>
      </c>
      <c r="M4465">
        <v>0</v>
      </c>
      <c r="N4465">
        <v>0</v>
      </c>
      <c r="O4465">
        <v>0</v>
      </c>
      <c r="P4465">
        <v>0</v>
      </c>
      <c r="Q4465">
        <v>0</v>
      </c>
    </row>
    <row r="4466" spans="1:17" x14ac:dyDescent="0.2">
      <c r="A4466" t="s">
        <v>22204</v>
      </c>
      <c r="B4466" t="s">
        <v>89</v>
      </c>
      <c r="C4466" t="s">
        <v>196</v>
      </c>
      <c r="D4466" t="s">
        <v>17736</v>
      </c>
      <c r="E4466" t="s">
        <v>81</v>
      </c>
      <c r="F4466" t="s">
        <v>4939</v>
      </c>
      <c r="G4466">
        <v>0</v>
      </c>
      <c r="H4466">
        <v>0</v>
      </c>
      <c r="I4466">
        <v>0</v>
      </c>
      <c r="J4466">
        <v>0</v>
      </c>
      <c r="K4466">
        <v>0</v>
      </c>
      <c r="L4466">
        <v>0</v>
      </c>
      <c r="M4466">
        <v>30</v>
      </c>
      <c r="N4466">
        <v>0</v>
      </c>
      <c r="O4466">
        <v>0</v>
      </c>
      <c r="P4466">
        <v>0</v>
      </c>
      <c r="Q4466">
        <v>0</v>
      </c>
    </row>
    <row r="4467" spans="1:17" x14ac:dyDescent="0.2">
      <c r="A4467" t="s">
        <v>22205</v>
      </c>
      <c r="B4467" t="s">
        <v>89</v>
      </c>
      <c r="C4467" t="s">
        <v>196</v>
      </c>
      <c r="D4467" t="s">
        <v>17736</v>
      </c>
      <c r="E4467" t="s">
        <v>81</v>
      </c>
      <c r="F4467" t="s">
        <v>4941</v>
      </c>
      <c r="G4467">
        <v>0</v>
      </c>
      <c r="H4467">
        <v>30</v>
      </c>
      <c r="I4467">
        <v>4</v>
      </c>
      <c r="J4467">
        <v>24</v>
      </c>
      <c r="K4467">
        <v>2</v>
      </c>
      <c r="L4467">
        <v>0</v>
      </c>
      <c r="M4467">
        <v>0</v>
      </c>
      <c r="N4467">
        <v>0</v>
      </c>
      <c r="O4467">
        <v>0</v>
      </c>
      <c r="P4467">
        <v>0</v>
      </c>
      <c r="Q4467">
        <v>0</v>
      </c>
    </row>
    <row r="4468" spans="1:17" x14ac:dyDescent="0.2">
      <c r="A4468" t="s">
        <v>22206</v>
      </c>
      <c r="B4468" t="s">
        <v>89</v>
      </c>
      <c r="C4468" t="s">
        <v>196</v>
      </c>
      <c r="D4468" t="s">
        <v>17736</v>
      </c>
      <c r="E4468" t="s">
        <v>81</v>
      </c>
      <c r="F4468" t="s">
        <v>4943</v>
      </c>
      <c r="G4468">
        <v>0</v>
      </c>
      <c r="H4468">
        <v>0</v>
      </c>
      <c r="I4468">
        <v>0</v>
      </c>
      <c r="J4468">
        <v>0</v>
      </c>
      <c r="K4468">
        <v>0</v>
      </c>
      <c r="L4468">
        <v>0</v>
      </c>
      <c r="M4468">
        <v>30</v>
      </c>
      <c r="N4468">
        <v>0</v>
      </c>
      <c r="O4468">
        <v>0</v>
      </c>
      <c r="P4468">
        <v>0</v>
      </c>
      <c r="Q4468">
        <v>0</v>
      </c>
    </row>
    <row r="4469" spans="1:17" x14ac:dyDescent="0.2">
      <c r="A4469" t="s">
        <v>22207</v>
      </c>
      <c r="B4469" t="s">
        <v>89</v>
      </c>
      <c r="C4469" t="s">
        <v>196</v>
      </c>
      <c r="D4469" t="s">
        <v>17736</v>
      </c>
      <c r="E4469" t="s">
        <v>81</v>
      </c>
      <c r="F4469" t="s">
        <v>4925</v>
      </c>
      <c r="G4469">
        <v>0</v>
      </c>
      <c r="H4469">
        <v>0</v>
      </c>
      <c r="I4469">
        <v>0</v>
      </c>
      <c r="J4469">
        <v>0</v>
      </c>
      <c r="K4469">
        <v>0</v>
      </c>
      <c r="L4469">
        <v>0</v>
      </c>
      <c r="M4469">
        <v>0</v>
      </c>
      <c r="N4469">
        <v>22</v>
      </c>
      <c r="O4469">
        <v>21</v>
      </c>
      <c r="P4469">
        <v>1</v>
      </c>
      <c r="Q4469">
        <v>0</v>
      </c>
    </row>
    <row r="4470" spans="1:17" x14ac:dyDescent="0.2">
      <c r="A4470" t="s">
        <v>22208</v>
      </c>
      <c r="B4470" t="s">
        <v>89</v>
      </c>
      <c r="C4470" t="s">
        <v>196</v>
      </c>
      <c r="D4470" t="s">
        <v>17736</v>
      </c>
      <c r="E4470" t="s">
        <v>81</v>
      </c>
      <c r="F4470" t="s">
        <v>4927</v>
      </c>
      <c r="G4470">
        <v>0</v>
      </c>
      <c r="H4470">
        <v>0</v>
      </c>
      <c r="I4470">
        <v>0</v>
      </c>
      <c r="J4470">
        <v>0</v>
      </c>
      <c r="K4470">
        <v>0</v>
      </c>
      <c r="L4470">
        <v>0</v>
      </c>
      <c r="M4470">
        <v>0</v>
      </c>
      <c r="N4470">
        <v>18</v>
      </c>
      <c r="O4470">
        <v>17</v>
      </c>
      <c r="P4470">
        <v>1</v>
      </c>
      <c r="Q4470">
        <v>0</v>
      </c>
    </row>
    <row r="4471" spans="1:17" x14ac:dyDescent="0.2">
      <c r="A4471" t="s">
        <v>22209</v>
      </c>
      <c r="B4471" t="s">
        <v>89</v>
      </c>
      <c r="C4471" t="s">
        <v>196</v>
      </c>
      <c r="D4471" t="s">
        <v>17736</v>
      </c>
      <c r="E4471" t="s">
        <v>81</v>
      </c>
      <c r="F4471" t="s">
        <v>17734</v>
      </c>
      <c r="G4471">
        <v>30</v>
      </c>
      <c r="H4471">
        <v>0</v>
      </c>
      <c r="I4471">
        <v>0</v>
      </c>
      <c r="J4471">
        <v>0</v>
      </c>
      <c r="K4471">
        <v>0</v>
      </c>
      <c r="L4471">
        <v>0</v>
      </c>
      <c r="M4471">
        <v>0</v>
      </c>
      <c r="N4471">
        <v>0</v>
      </c>
      <c r="O4471">
        <v>0</v>
      </c>
      <c r="P4471">
        <v>0</v>
      </c>
      <c r="Q4471">
        <v>0</v>
      </c>
    </row>
    <row r="4472" spans="1:17" x14ac:dyDescent="0.2">
      <c r="A4472" t="s">
        <v>22210</v>
      </c>
      <c r="B4472" t="s">
        <v>89</v>
      </c>
      <c r="C4472" t="s">
        <v>196</v>
      </c>
      <c r="D4472" t="s">
        <v>17754</v>
      </c>
      <c r="E4472" t="s">
        <v>83</v>
      </c>
      <c r="F4472" t="s">
        <v>17734</v>
      </c>
      <c r="G4472">
        <v>5</v>
      </c>
      <c r="H4472">
        <v>0</v>
      </c>
      <c r="I4472">
        <v>0</v>
      </c>
      <c r="J4472">
        <v>0</v>
      </c>
      <c r="K4472">
        <v>0</v>
      </c>
      <c r="L4472">
        <v>0</v>
      </c>
      <c r="M4472">
        <v>0</v>
      </c>
      <c r="N4472">
        <v>0</v>
      </c>
      <c r="O4472">
        <v>0</v>
      </c>
      <c r="P4472">
        <v>0</v>
      </c>
      <c r="Q4472">
        <v>0</v>
      </c>
    </row>
    <row r="4473" spans="1:17" x14ac:dyDescent="0.2">
      <c r="A4473" t="s">
        <v>22211</v>
      </c>
      <c r="B4473" t="s">
        <v>89</v>
      </c>
      <c r="C4473" t="s">
        <v>196</v>
      </c>
      <c r="D4473" t="s">
        <v>17754</v>
      </c>
      <c r="E4473" t="s">
        <v>81</v>
      </c>
      <c r="F4473" t="s">
        <v>17734</v>
      </c>
      <c r="G4473">
        <v>2</v>
      </c>
      <c r="H4473">
        <v>0</v>
      </c>
      <c r="I4473">
        <v>0</v>
      </c>
      <c r="J4473">
        <v>0</v>
      </c>
      <c r="K4473">
        <v>0</v>
      </c>
      <c r="L4473">
        <v>0</v>
      </c>
      <c r="M4473">
        <v>0</v>
      </c>
      <c r="N4473">
        <v>0</v>
      </c>
      <c r="O4473">
        <v>0</v>
      </c>
      <c r="P4473">
        <v>0</v>
      </c>
      <c r="Q4473">
        <v>0</v>
      </c>
    </row>
    <row r="4474" spans="1:17" x14ac:dyDescent="0.2">
      <c r="A4474" t="s">
        <v>22212</v>
      </c>
      <c r="B4474" t="s">
        <v>89</v>
      </c>
      <c r="C4474" t="s">
        <v>197</v>
      </c>
      <c r="D4474" t="s">
        <v>17768</v>
      </c>
      <c r="E4474" t="s">
        <v>83</v>
      </c>
      <c r="F4474" t="s">
        <v>17734</v>
      </c>
      <c r="G4474">
        <v>1</v>
      </c>
      <c r="H4474">
        <v>0</v>
      </c>
      <c r="I4474">
        <v>0</v>
      </c>
      <c r="J4474">
        <v>0</v>
      </c>
      <c r="K4474">
        <v>0</v>
      </c>
      <c r="L4474">
        <v>0</v>
      </c>
      <c r="M4474">
        <v>0</v>
      </c>
      <c r="N4474">
        <v>0</v>
      </c>
      <c r="O4474">
        <v>0</v>
      </c>
      <c r="P4474">
        <v>0</v>
      </c>
      <c r="Q4474">
        <v>0</v>
      </c>
    </row>
    <row r="4475" spans="1:17" x14ac:dyDescent="0.2">
      <c r="A4475" t="s">
        <v>22213</v>
      </c>
      <c r="B4475" t="s">
        <v>89</v>
      </c>
      <c r="C4475" t="s">
        <v>197</v>
      </c>
      <c r="D4475" t="s">
        <v>17736</v>
      </c>
      <c r="E4475" t="s">
        <v>83</v>
      </c>
      <c r="F4475" t="s">
        <v>4929</v>
      </c>
      <c r="G4475">
        <v>0</v>
      </c>
      <c r="H4475">
        <v>7</v>
      </c>
      <c r="I4475">
        <v>2</v>
      </c>
      <c r="J4475">
        <v>3</v>
      </c>
      <c r="K4475">
        <v>1</v>
      </c>
      <c r="L4475">
        <v>1</v>
      </c>
      <c r="M4475">
        <v>0</v>
      </c>
      <c r="N4475">
        <v>0</v>
      </c>
      <c r="O4475">
        <v>0</v>
      </c>
      <c r="P4475">
        <v>0</v>
      </c>
      <c r="Q4475">
        <v>0</v>
      </c>
    </row>
    <row r="4476" spans="1:17" x14ac:dyDescent="0.2">
      <c r="A4476" t="s">
        <v>22214</v>
      </c>
      <c r="B4476" t="s">
        <v>89</v>
      </c>
      <c r="C4476" t="s">
        <v>197</v>
      </c>
      <c r="D4476" t="s">
        <v>17736</v>
      </c>
      <c r="E4476" t="s">
        <v>83</v>
      </c>
      <c r="F4476" t="s">
        <v>4931</v>
      </c>
      <c r="G4476">
        <v>0</v>
      </c>
      <c r="H4476">
        <v>7</v>
      </c>
      <c r="I4476">
        <v>1</v>
      </c>
      <c r="J4476">
        <v>4</v>
      </c>
      <c r="K4476">
        <v>1</v>
      </c>
      <c r="L4476">
        <v>1</v>
      </c>
      <c r="M4476">
        <v>0</v>
      </c>
      <c r="N4476">
        <v>0</v>
      </c>
      <c r="O4476">
        <v>0</v>
      </c>
      <c r="P4476">
        <v>0</v>
      </c>
      <c r="Q4476">
        <v>0</v>
      </c>
    </row>
    <row r="4477" spans="1:17" x14ac:dyDescent="0.2">
      <c r="A4477" t="s">
        <v>22215</v>
      </c>
      <c r="B4477" t="s">
        <v>89</v>
      </c>
      <c r="C4477" t="s">
        <v>197</v>
      </c>
      <c r="D4477" t="s">
        <v>17736</v>
      </c>
      <c r="E4477" t="s">
        <v>83</v>
      </c>
      <c r="F4477" t="s">
        <v>4933</v>
      </c>
      <c r="G4477">
        <v>0</v>
      </c>
      <c r="H4477">
        <v>0</v>
      </c>
      <c r="I4477">
        <v>0</v>
      </c>
      <c r="J4477">
        <v>0</v>
      </c>
      <c r="K4477">
        <v>0</v>
      </c>
      <c r="L4477">
        <v>0</v>
      </c>
      <c r="M4477">
        <v>7</v>
      </c>
      <c r="N4477">
        <v>0</v>
      </c>
      <c r="O4477">
        <v>0</v>
      </c>
      <c r="P4477">
        <v>0</v>
      </c>
      <c r="Q4477">
        <v>0</v>
      </c>
    </row>
    <row r="4478" spans="1:17" x14ac:dyDescent="0.2">
      <c r="A4478" t="s">
        <v>22216</v>
      </c>
      <c r="B4478" t="s">
        <v>89</v>
      </c>
      <c r="C4478" t="s">
        <v>197</v>
      </c>
      <c r="D4478" t="s">
        <v>17736</v>
      </c>
      <c r="E4478" t="s">
        <v>83</v>
      </c>
      <c r="F4478" t="s">
        <v>4935</v>
      </c>
      <c r="G4478">
        <v>0</v>
      </c>
      <c r="H4478">
        <v>7</v>
      </c>
      <c r="I4478">
        <v>1</v>
      </c>
      <c r="J4478">
        <v>4</v>
      </c>
      <c r="K4478">
        <v>1</v>
      </c>
      <c r="L4478">
        <v>1</v>
      </c>
      <c r="M4478">
        <v>0</v>
      </c>
      <c r="N4478">
        <v>0</v>
      </c>
      <c r="O4478">
        <v>0</v>
      </c>
      <c r="P4478">
        <v>0</v>
      </c>
      <c r="Q4478">
        <v>0</v>
      </c>
    </row>
    <row r="4479" spans="1:17" x14ac:dyDescent="0.2">
      <c r="A4479" t="s">
        <v>22217</v>
      </c>
      <c r="B4479" t="s">
        <v>89</v>
      </c>
      <c r="C4479" t="s">
        <v>197</v>
      </c>
      <c r="D4479" t="s">
        <v>17736</v>
      </c>
      <c r="E4479" t="s">
        <v>83</v>
      </c>
      <c r="F4479" t="s">
        <v>4937</v>
      </c>
      <c r="G4479">
        <v>0</v>
      </c>
      <c r="H4479">
        <v>7</v>
      </c>
      <c r="I4479">
        <v>2</v>
      </c>
      <c r="J4479">
        <v>3</v>
      </c>
      <c r="K4479">
        <v>1</v>
      </c>
      <c r="L4479">
        <v>1</v>
      </c>
      <c r="M4479">
        <v>0</v>
      </c>
      <c r="N4479">
        <v>0</v>
      </c>
      <c r="O4479">
        <v>0</v>
      </c>
      <c r="P4479">
        <v>0</v>
      </c>
      <c r="Q4479">
        <v>0</v>
      </c>
    </row>
    <row r="4480" spans="1:17" x14ac:dyDescent="0.2">
      <c r="A4480" t="s">
        <v>22218</v>
      </c>
      <c r="B4480" t="s">
        <v>89</v>
      </c>
      <c r="C4480" t="s">
        <v>197</v>
      </c>
      <c r="D4480" t="s">
        <v>17736</v>
      </c>
      <c r="E4480" t="s">
        <v>83</v>
      </c>
      <c r="F4480" t="s">
        <v>4939</v>
      </c>
      <c r="G4480">
        <v>0</v>
      </c>
      <c r="H4480">
        <v>0</v>
      </c>
      <c r="I4480">
        <v>0</v>
      </c>
      <c r="J4480">
        <v>0</v>
      </c>
      <c r="K4480">
        <v>0</v>
      </c>
      <c r="L4480">
        <v>0</v>
      </c>
      <c r="M4480">
        <v>7</v>
      </c>
      <c r="N4480">
        <v>0</v>
      </c>
      <c r="O4480">
        <v>0</v>
      </c>
      <c r="P4480">
        <v>0</v>
      </c>
      <c r="Q4480">
        <v>0</v>
      </c>
    </row>
    <row r="4481" spans="1:17" x14ac:dyDescent="0.2">
      <c r="A4481" t="s">
        <v>22219</v>
      </c>
      <c r="B4481" t="s">
        <v>89</v>
      </c>
      <c r="C4481" t="s">
        <v>197</v>
      </c>
      <c r="D4481" t="s">
        <v>17736</v>
      </c>
      <c r="E4481" t="s">
        <v>83</v>
      </c>
      <c r="F4481" t="s">
        <v>4941</v>
      </c>
      <c r="G4481">
        <v>0</v>
      </c>
      <c r="H4481">
        <v>7</v>
      </c>
      <c r="I4481">
        <v>1</v>
      </c>
      <c r="J4481">
        <v>4</v>
      </c>
      <c r="K4481">
        <v>1</v>
      </c>
      <c r="L4481">
        <v>1</v>
      </c>
      <c r="M4481">
        <v>0</v>
      </c>
      <c r="N4481">
        <v>0</v>
      </c>
      <c r="O4481">
        <v>0</v>
      </c>
      <c r="P4481">
        <v>0</v>
      </c>
      <c r="Q4481">
        <v>0</v>
      </c>
    </row>
    <row r="4482" spans="1:17" x14ac:dyDescent="0.2">
      <c r="A4482" t="s">
        <v>22220</v>
      </c>
      <c r="B4482" t="s">
        <v>89</v>
      </c>
      <c r="C4482" t="s">
        <v>197</v>
      </c>
      <c r="D4482" t="s">
        <v>17736</v>
      </c>
      <c r="E4482" t="s">
        <v>83</v>
      </c>
      <c r="F4482" t="s">
        <v>4943</v>
      </c>
      <c r="G4482">
        <v>0</v>
      </c>
      <c r="H4482">
        <v>0</v>
      </c>
      <c r="I4482">
        <v>0</v>
      </c>
      <c r="J4482">
        <v>0</v>
      </c>
      <c r="K4482">
        <v>0</v>
      </c>
      <c r="L4482">
        <v>0</v>
      </c>
      <c r="M4482">
        <v>7</v>
      </c>
      <c r="N4482">
        <v>0</v>
      </c>
      <c r="O4482">
        <v>0</v>
      </c>
      <c r="P4482">
        <v>0</v>
      </c>
      <c r="Q4482">
        <v>0</v>
      </c>
    </row>
    <row r="4483" spans="1:17" x14ac:dyDescent="0.2">
      <c r="A4483" t="s">
        <v>22221</v>
      </c>
      <c r="B4483" t="s">
        <v>89</v>
      </c>
      <c r="C4483" t="s">
        <v>259</v>
      </c>
      <c r="D4483" t="s">
        <v>17736</v>
      </c>
      <c r="E4483" t="s">
        <v>83</v>
      </c>
      <c r="F4483" t="s">
        <v>4933</v>
      </c>
      <c r="G4483">
        <v>0</v>
      </c>
      <c r="H4483">
        <v>0</v>
      </c>
      <c r="I4483">
        <v>0</v>
      </c>
      <c r="J4483">
        <v>0</v>
      </c>
      <c r="K4483">
        <v>0</v>
      </c>
      <c r="L4483">
        <v>0</v>
      </c>
      <c r="M4483">
        <v>8</v>
      </c>
      <c r="N4483">
        <v>0</v>
      </c>
      <c r="O4483">
        <v>0</v>
      </c>
      <c r="P4483">
        <v>0</v>
      </c>
      <c r="Q4483">
        <v>0</v>
      </c>
    </row>
    <row r="4484" spans="1:17" x14ac:dyDescent="0.2">
      <c r="A4484" t="s">
        <v>22222</v>
      </c>
      <c r="B4484" t="s">
        <v>89</v>
      </c>
      <c r="C4484" t="s">
        <v>259</v>
      </c>
      <c r="D4484" t="s">
        <v>17736</v>
      </c>
      <c r="E4484" t="s">
        <v>83</v>
      </c>
      <c r="F4484" t="s">
        <v>4935</v>
      </c>
      <c r="G4484">
        <v>0</v>
      </c>
      <c r="H4484">
        <v>8</v>
      </c>
      <c r="I4484">
        <v>0</v>
      </c>
      <c r="J4484">
        <v>4</v>
      </c>
      <c r="K4484">
        <v>1</v>
      </c>
      <c r="L4484">
        <v>3</v>
      </c>
      <c r="M4484">
        <v>0</v>
      </c>
      <c r="N4484">
        <v>0</v>
      </c>
      <c r="O4484">
        <v>0</v>
      </c>
      <c r="P4484">
        <v>0</v>
      </c>
      <c r="Q4484">
        <v>0</v>
      </c>
    </row>
    <row r="4485" spans="1:17" x14ac:dyDescent="0.2">
      <c r="A4485" t="s">
        <v>22223</v>
      </c>
      <c r="B4485" t="s">
        <v>89</v>
      </c>
      <c r="C4485" t="s">
        <v>259</v>
      </c>
      <c r="D4485" t="s">
        <v>17736</v>
      </c>
      <c r="E4485" t="s">
        <v>83</v>
      </c>
      <c r="F4485" t="s">
        <v>4937</v>
      </c>
      <c r="G4485">
        <v>0</v>
      </c>
      <c r="H4485">
        <v>8</v>
      </c>
      <c r="I4485">
        <v>0</v>
      </c>
      <c r="J4485">
        <v>4</v>
      </c>
      <c r="K4485">
        <v>1</v>
      </c>
      <c r="L4485">
        <v>3</v>
      </c>
      <c r="M4485">
        <v>0</v>
      </c>
      <c r="N4485">
        <v>0</v>
      </c>
      <c r="O4485">
        <v>0</v>
      </c>
      <c r="P4485">
        <v>0</v>
      </c>
      <c r="Q4485">
        <v>0</v>
      </c>
    </row>
    <row r="4486" spans="1:17" x14ac:dyDescent="0.2">
      <c r="A4486" t="s">
        <v>22224</v>
      </c>
      <c r="B4486" t="s">
        <v>89</v>
      </c>
      <c r="C4486" t="s">
        <v>259</v>
      </c>
      <c r="D4486" t="s">
        <v>17736</v>
      </c>
      <c r="E4486" t="s">
        <v>83</v>
      </c>
      <c r="F4486" t="s">
        <v>4939</v>
      </c>
      <c r="G4486">
        <v>0</v>
      </c>
      <c r="H4486">
        <v>0</v>
      </c>
      <c r="I4486">
        <v>0</v>
      </c>
      <c r="J4486">
        <v>0</v>
      </c>
      <c r="K4486">
        <v>0</v>
      </c>
      <c r="L4486">
        <v>0</v>
      </c>
      <c r="M4486">
        <v>8</v>
      </c>
      <c r="N4486">
        <v>0</v>
      </c>
      <c r="O4486">
        <v>0</v>
      </c>
      <c r="P4486">
        <v>0</v>
      </c>
      <c r="Q4486">
        <v>0</v>
      </c>
    </row>
    <row r="4487" spans="1:17" x14ac:dyDescent="0.2">
      <c r="A4487" t="s">
        <v>22225</v>
      </c>
      <c r="B4487" t="s">
        <v>89</v>
      </c>
      <c r="C4487" t="s">
        <v>259</v>
      </c>
      <c r="D4487" t="s">
        <v>17736</v>
      </c>
      <c r="E4487" t="s">
        <v>83</v>
      </c>
      <c r="F4487" t="s">
        <v>4941</v>
      </c>
      <c r="G4487">
        <v>0</v>
      </c>
      <c r="H4487">
        <v>8</v>
      </c>
      <c r="I4487">
        <v>0</v>
      </c>
      <c r="J4487">
        <v>5</v>
      </c>
      <c r="K4487">
        <v>2</v>
      </c>
      <c r="L4487">
        <v>1</v>
      </c>
      <c r="M4487">
        <v>0</v>
      </c>
      <c r="N4487">
        <v>0</v>
      </c>
      <c r="O4487">
        <v>0</v>
      </c>
      <c r="P4487">
        <v>0</v>
      </c>
      <c r="Q4487">
        <v>0</v>
      </c>
    </row>
    <row r="4488" spans="1:17" x14ac:dyDescent="0.2">
      <c r="A4488" t="s">
        <v>22226</v>
      </c>
      <c r="B4488" t="s">
        <v>89</v>
      </c>
      <c r="C4488" t="s">
        <v>259</v>
      </c>
      <c r="D4488" t="s">
        <v>17736</v>
      </c>
      <c r="E4488" t="s">
        <v>83</v>
      </c>
      <c r="F4488" t="s">
        <v>4943</v>
      </c>
      <c r="G4488">
        <v>0</v>
      </c>
      <c r="H4488">
        <v>0</v>
      </c>
      <c r="I4488">
        <v>0</v>
      </c>
      <c r="J4488">
        <v>0</v>
      </c>
      <c r="K4488">
        <v>0</v>
      </c>
      <c r="L4488">
        <v>0</v>
      </c>
      <c r="M4488">
        <v>8</v>
      </c>
      <c r="N4488">
        <v>0</v>
      </c>
      <c r="O4488">
        <v>0</v>
      </c>
      <c r="P4488">
        <v>0</v>
      </c>
      <c r="Q4488">
        <v>0</v>
      </c>
    </row>
    <row r="4489" spans="1:17" x14ac:dyDescent="0.2">
      <c r="A4489" t="s">
        <v>22227</v>
      </c>
      <c r="B4489" t="s">
        <v>89</v>
      </c>
      <c r="C4489" t="s">
        <v>259</v>
      </c>
      <c r="D4489" t="s">
        <v>17736</v>
      </c>
      <c r="E4489" t="s">
        <v>83</v>
      </c>
      <c r="F4489" t="s">
        <v>4925</v>
      </c>
      <c r="G4489">
        <v>0</v>
      </c>
      <c r="H4489">
        <v>0</v>
      </c>
      <c r="I4489">
        <v>0</v>
      </c>
      <c r="J4489">
        <v>0</v>
      </c>
      <c r="K4489">
        <v>0</v>
      </c>
      <c r="L4489">
        <v>0</v>
      </c>
      <c r="M4489">
        <v>0</v>
      </c>
      <c r="N4489">
        <v>4</v>
      </c>
      <c r="O4489">
        <v>2</v>
      </c>
      <c r="P4489">
        <v>1</v>
      </c>
      <c r="Q4489">
        <v>1</v>
      </c>
    </row>
    <row r="4490" spans="1:17" x14ac:dyDescent="0.2">
      <c r="A4490" t="s">
        <v>22228</v>
      </c>
      <c r="B4490" t="s">
        <v>89</v>
      </c>
      <c r="C4490" t="s">
        <v>259</v>
      </c>
      <c r="D4490" t="s">
        <v>17736</v>
      </c>
      <c r="E4490" t="s">
        <v>83</v>
      </c>
      <c r="F4490" t="s">
        <v>4927</v>
      </c>
      <c r="G4490">
        <v>0</v>
      </c>
      <c r="H4490">
        <v>0</v>
      </c>
      <c r="I4490">
        <v>0</v>
      </c>
      <c r="J4490">
        <v>0</v>
      </c>
      <c r="K4490">
        <v>0</v>
      </c>
      <c r="L4490">
        <v>0</v>
      </c>
      <c r="M4490">
        <v>0</v>
      </c>
      <c r="N4490">
        <v>2</v>
      </c>
      <c r="O4490">
        <v>0</v>
      </c>
      <c r="P4490">
        <v>1</v>
      </c>
      <c r="Q4490">
        <v>1</v>
      </c>
    </row>
    <row r="4491" spans="1:17" x14ac:dyDescent="0.2">
      <c r="A4491" t="s">
        <v>22229</v>
      </c>
      <c r="B4491" t="s">
        <v>89</v>
      </c>
      <c r="C4491" t="s">
        <v>259</v>
      </c>
      <c r="D4491" t="s">
        <v>17736</v>
      </c>
      <c r="E4491" t="s">
        <v>83</v>
      </c>
      <c r="F4491" t="s">
        <v>17734</v>
      </c>
      <c r="G4491">
        <v>8</v>
      </c>
      <c r="H4491">
        <v>0</v>
      </c>
      <c r="I4491">
        <v>0</v>
      </c>
      <c r="J4491">
        <v>0</v>
      </c>
      <c r="K4491">
        <v>0</v>
      </c>
      <c r="L4491">
        <v>0</v>
      </c>
      <c r="M4491">
        <v>0</v>
      </c>
      <c r="N4491">
        <v>0</v>
      </c>
      <c r="O4491">
        <v>0</v>
      </c>
      <c r="P4491">
        <v>0</v>
      </c>
      <c r="Q4491">
        <v>0</v>
      </c>
    </row>
    <row r="4492" spans="1:17" x14ac:dyDescent="0.2">
      <c r="A4492" t="s">
        <v>22230</v>
      </c>
      <c r="B4492" t="s">
        <v>89</v>
      </c>
      <c r="C4492" t="s">
        <v>259</v>
      </c>
      <c r="D4492" t="s">
        <v>17736</v>
      </c>
      <c r="E4492" t="s">
        <v>81</v>
      </c>
      <c r="F4492" t="s">
        <v>4929</v>
      </c>
      <c r="G4492">
        <v>0</v>
      </c>
      <c r="H4492">
        <v>4</v>
      </c>
      <c r="I4492">
        <v>0</v>
      </c>
      <c r="J4492">
        <v>4</v>
      </c>
      <c r="K4492">
        <v>0</v>
      </c>
      <c r="L4492">
        <v>0</v>
      </c>
      <c r="M4492">
        <v>0</v>
      </c>
      <c r="N4492">
        <v>0</v>
      </c>
      <c r="O4492">
        <v>0</v>
      </c>
      <c r="P4492">
        <v>0</v>
      </c>
      <c r="Q4492">
        <v>0</v>
      </c>
    </row>
    <row r="4493" spans="1:17" x14ac:dyDescent="0.2">
      <c r="A4493" t="s">
        <v>22231</v>
      </c>
      <c r="B4493" t="s">
        <v>89</v>
      </c>
      <c r="C4493" t="s">
        <v>259</v>
      </c>
      <c r="D4493" t="s">
        <v>17736</v>
      </c>
      <c r="E4493" t="s">
        <v>81</v>
      </c>
      <c r="F4493" t="s">
        <v>4931</v>
      </c>
      <c r="G4493">
        <v>0</v>
      </c>
      <c r="H4493">
        <v>4</v>
      </c>
      <c r="I4493">
        <v>0</v>
      </c>
      <c r="J4493">
        <v>4</v>
      </c>
      <c r="K4493">
        <v>0</v>
      </c>
      <c r="L4493">
        <v>0</v>
      </c>
      <c r="M4493">
        <v>0</v>
      </c>
      <c r="N4493">
        <v>0</v>
      </c>
      <c r="O4493">
        <v>0</v>
      </c>
      <c r="P4493">
        <v>0</v>
      </c>
      <c r="Q4493">
        <v>0</v>
      </c>
    </row>
    <row r="4494" spans="1:17" x14ac:dyDescent="0.2">
      <c r="A4494" t="s">
        <v>22232</v>
      </c>
      <c r="B4494" t="s">
        <v>89</v>
      </c>
      <c r="C4494" t="s">
        <v>259</v>
      </c>
      <c r="D4494" t="s">
        <v>17736</v>
      </c>
      <c r="E4494" t="s">
        <v>81</v>
      </c>
      <c r="F4494" t="s">
        <v>4933</v>
      </c>
      <c r="G4494">
        <v>0</v>
      </c>
      <c r="H4494">
        <v>0</v>
      </c>
      <c r="I4494">
        <v>0</v>
      </c>
      <c r="J4494">
        <v>0</v>
      </c>
      <c r="K4494">
        <v>0</v>
      </c>
      <c r="L4494">
        <v>0</v>
      </c>
      <c r="M4494">
        <v>4</v>
      </c>
      <c r="N4494">
        <v>0</v>
      </c>
      <c r="O4494">
        <v>0</v>
      </c>
      <c r="P4494">
        <v>0</v>
      </c>
      <c r="Q4494">
        <v>0</v>
      </c>
    </row>
    <row r="4495" spans="1:17" x14ac:dyDescent="0.2">
      <c r="A4495" t="s">
        <v>22233</v>
      </c>
      <c r="B4495" t="s">
        <v>89</v>
      </c>
      <c r="C4495" t="s">
        <v>259</v>
      </c>
      <c r="D4495" t="s">
        <v>17736</v>
      </c>
      <c r="E4495" t="s">
        <v>81</v>
      </c>
      <c r="F4495" t="s">
        <v>4935</v>
      </c>
      <c r="G4495">
        <v>0</v>
      </c>
      <c r="H4495">
        <v>4</v>
      </c>
      <c r="I4495">
        <v>0</v>
      </c>
      <c r="J4495">
        <v>4</v>
      </c>
      <c r="K4495">
        <v>0</v>
      </c>
      <c r="L4495">
        <v>0</v>
      </c>
      <c r="M4495">
        <v>0</v>
      </c>
      <c r="N4495">
        <v>0</v>
      </c>
      <c r="O4495">
        <v>0</v>
      </c>
      <c r="P4495">
        <v>0</v>
      </c>
      <c r="Q4495">
        <v>0</v>
      </c>
    </row>
    <row r="4496" spans="1:17" x14ac:dyDescent="0.2">
      <c r="A4496" t="s">
        <v>22234</v>
      </c>
      <c r="B4496" t="s">
        <v>89</v>
      </c>
      <c r="C4496" t="s">
        <v>259</v>
      </c>
      <c r="D4496" t="s">
        <v>17736</v>
      </c>
      <c r="E4496" t="s">
        <v>81</v>
      </c>
      <c r="F4496" t="s">
        <v>4937</v>
      </c>
      <c r="G4496">
        <v>0</v>
      </c>
      <c r="H4496">
        <v>4</v>
      </c>
      <c r="I4496">
        <v>0</v>
      </c>
      <c r="J4496">
        <v>4</v>
      </c>
      <c r="K4496">
        <v>0</v>
      </c>
      <c r="L4496">
        <v>0</v>
      </c>
      <c r="M4496">
        <v>0</v>
      </c>
      <c r="N4496">
        <v>0</v>
      </c>
      <c r="O4496">
        <v>0</v>
      </c>
      <c r="P4496">
        <v>0</v>
      </c>
      <c r="Q4496">
        <v>0</v>
      </c>
    </row>
    <row r="4497" spans="1:17" x14ac:dyDescent="0.2">
      <c r="A4497" t="s">
        <v>22235</v>
      </c>
      <c r="B4497" t="s">
        <v>89</v>
      </c>
      <c r="C4497" t="s">
        <v>259</v>
      </c>
      <c r="D4497" t="s">
        <v>17736</v>
      </c>
      <c r="E4497" t="s">
        <v>81</v>
      </c>
      <c r="F4497" t="s">
        <v>4939</v>
      </c>
      <c r="G4497">
        <v>0</v>
      </c>
      <c r="H4497">
        <v>0</v>
      </c>
      <c r="I4497">
        <v>0</v>
      </c>
      <c r="J4497">
        <v>0</v>
      </c>
      <c r="K4497">
        <v>0</v>
      </c>
      <c r="L4497">
        <v>0</v>
      </c>
      <c r="M4497">
        <v>4</v>
      </c>
      <c r="N4497">
        <v>0</v>
      </c>
      <c r="O4497">
        <v>0</v>
      </c>
      <c r="P4497">
        <v>0</v>
      </c>
      <c r="Q4497">
        <v>0</v>
      </c>
    </row>
    <row r="4498" spans="1:17" x14ac:dyDescent="0.2">
      <c r="A4498" t="s">
        <v>22236</v>
      </c>
      <c r="B4498" t="s">
        <v>89</v>
      </c>
      <c r="C4498" t="s">
        <v>259</v>
      </c>
      <c r="D4498" t="s">
        <v>17736</v>
      </c>
      <c r="E4498" t="s">
        <v>81</v>
      </c>
      <c r="F4498" t="s">
        <v>4941</v>
      </c>
      <c r="G4498">
        <v>0</v>
      </c>
      <c r="H4498">
        <v>4</v>
      </c>
      <c r="I4498">
        <v>0</v>
      </c>
      <c r="J4498">
        <v>4</v>
      </c>
      <c r="K4498">
        <v>0</v>
      </c>
      <c r="L4498">
        <v>0</v>
      </c>
      <c r="M4498">
        <v>0</v>
      </c>
      <c r="N4498">
        <v>0</v>
      </c>
      <c r="O4498">
        <v>0</v>
      </c>
      <c r="P4498">
        <v>0</v>
      </c>
      <c r="Q4498">
        <v>0</v>
      </c>
    </row>
    <row r="4499" spans="1:17" x14ac:dyDescent="0.2">
      <c r="A4499" t="s">
        <v>22237</v>
      </c>
      <c r="B4499" t="s">
        <v>89</v>
      </c>
      <c r="C4499" t="s">
        <v>259</v>
      </c>
      <c r="D4499" t="s">
        <v>17736</v>
      </c>
      <c r="E4499" t="s">
        <v>81</v>
      </c>
      <c r="F4499" t="s">
        <v>4943</v>
      </c>
      <c r="G4499">
        <v>0</v>
      </c>
      <c r="H4499">
        <v>0</v>
      </c>
      <c r="I4499">
        <v>0</v>
      </c>
      <c r="J4499">
        <v>0</v>
      </c>
      <c r="K4499">
        <v>0</v>
      </c>
      <c r="L4499">
        <v>0</v>
      </c>
      <c r="M4499">
        <v>4</v>
      </c>
      <c r="N4499">
        <v>0</v>
      </c>
      <c r="O4499">
        <v>0</v>
      </c>
      <c r="P4499">
        <v>0</v>
      </c>
      <c r="Q4499">
        <v>0</v>
      </c>
    </row>
    <row r="4500" spans="1:17" x14ac:dyDescent="0.2">
      <c r="A4500" t="s">
        <v>22238</v>
      </c>
      <c r="B4500" t="s">
        <v>89</v>
      </c>
      <c r="C4500" t="s">
        <v>259</v>
      </c>
      <c r="D4500" t="s">
        <v>17736</v>
      </c>
      <c r="E4500" t="s">
        <v>81</v>
      </c>
      <c r="F4500" t="s">
        <v>4925</v>
      </c>
      <c r="G4500">
        <v>0</v>
      </c>
      <c r="H4500">
        <v>0</v>
      </c>
      <c r="I4500">
        <v>0</v>
      </c>
      <c r="J4500">
        <v>0</v>
      </c>
      <c r="K4500">
        <v>0</v>
      </c>
      <c r="L4500">
        <v>0</v>
      </c>
      <c r="M4500">
        <v>0</v>
      </c>
      <c r="N4500">
        <v>3</v>
      </c>
      <c r="O4500">
        <v>3</v>
      </c>
      <c r="P4500">
        <v>0</v>
      </c>
      <c r="Q4500">
        <v>0</v>
      </c>
    </row>
    <row r="4501" spans="1:17" x14ac:dyDescent="0.2">
      <c r="A4501" t="s">
        <v>22239</v>
      </c>
      <c r="B4501" t="s">
        <v>89</v>
      </c>
      <c r="C4501" t="s">
        <v>258</v>
      </c>
      <c r="D4501" t="s">
        <v>17736</v>
      </c>
      <c r="E4501" t="s">
        <v>81</v>
      </c>
      <c r="F4501" t="s">
        <v>4935</v>
      </c>
      <c r="G4501">
        <v>0</v>
      </c>
      <c r="H4501">
        <v>24</v>
      </c>
      <c r="I4501">
        <v>0</v>
      </c>
      <c r="J4501">
        <v>21</v>
      </c>
      <c r="K4501">
        <v>1</v>
      </c>
      <c r="L4501">
        <v>2</v>
      </c>
      <c r="M4501">
        <v>0</v>
      </c>
      <c r="N4501">
        <v>0</v>
      </c>
      <c r="O4501">
        <v>0</v>
      </c>
      <c r="P4501">
        <v>0</v>
      </c>
      <c r="Q4501">
        <v>0</v>
      </c>
    </row>
    <row r="4502" spans="1:17" x14ac:dyDescent="0.2">
      <c r="A4502" t="s">
        <v>22240</v>
      </c>
      <c r="B4502" t="s">
        <v>89</v>
      </c>
      <c r="C4502" t="s">
        <v>258</v>
      </c>
      <c r="D4502" t="s">
        <v>17736</v>
      </c>
      <c r="E4502" t="s">
        <v>81</v>
      </c>
      <c r="F4502" t="s">
        <v>4937</v>
      </c>
      <c r="G4502">
        <v>0</v>
      </c>
      <c r="H4502">
        <v>24</v>
      </c>
      <c r="I4502">
        <v>0</v>
      </c>
      <c r="J4502">
        <v>21</v>
      </c>
      <c r="K4502">
        <v>1</v>
      </c>
      <c r="L4502">
        <v>2</v>
      </c>
      <c r="M4502">
        <v>0</v>
      </c>
      <c r="N4502">
        <v>0</v>
      </c>
      <c r="O4502">
        <v>0</v>
      </c>
      <c r="P4502">
        <v>0</v>
      </c>
      <c r="Q4502">
        <v>0</v>
      </c>
    </row>
    <row r="4503" spans="1:17" x14ac:dyDescent="0.2">
      <c r="A4503" t="s">
        <v>22241</v>
      </c>
      <c r="B4503" t="s">
        <v>89</v>
      </c>
      <c r="C4503" t="s">
        <v>258</v>
      </c>
      <c r="D4503" t="s">
        <v>17736</v>
      </c>
      <c r="E4503" t="s">
        <v>81</v>
      </c>
      <c r="F4503" t="s">
        <v>4939</v>
      </c>
      <c r="G4503">
        <v>0</v>
      </c>
      <c r="H4503">
        <v>0</v>
      </c>
      <c r="I4503">
        <v>0</v>
      </c>
      <c r="J4503">
        <v>0</v>
      </c>
      <c r="K4503">
        <v>0</v>
      </c>
      <c r="L4503">
        <v>0</v>
      </c>
      <c r="M4503">
        <v>24</v>
      </c>
      <c r="N4503">
        <v>0</v>
      </c>
      <c r="O4503">
        <v>0</v>
      </c>
      <c r="P4503">
        <v>0</v>
      </c>
      <c r="Q4503">
        <v>0</v>
      </c>
    </row>
    <row r="4504" spans="1:17" x14ac:dyDescent="0.2">
      <c r="A4504" t="s">
        <v>22242</v>
      </c>
      <c r="B4504" t="s">
        <v>89</v>
      </c>
      <c r="C4504" t="s">
        <v>258</v>
      </c>
      <c r="D4504" t="s">
        <v>17736</v>
      </c>
      <c r="E4504" t="s">
        <v>81</v>
      </c>
      <c r="F4504" t="s">
        <v>4941</v>
      </c>
      <c r="G4504">
        <v>0</v>
      </c>
      <c r="H4504">
        <v>24</v>
      </c>
      <c r="I4504">
        <v>0</v>
      </c>
      <c r="J4504">
        <v>22</v>
      </c>
      <c r="K4504">
        <v>1</v>
      </c>
      <c r="L4504">
        <v>1</v>
      </c>
      <c r="M4504">
        <v>0</v>
      </c>
      <c r="N4504">
        <v>0</v>
      </c>
      <c r="O4504">
        <v>0</v>
      </c>
      <c r="P4504">
        <v>0</v>
      </c>
      <c r="Q4504">
        <v>0</v>
      </c>
    </row>
    <row r="4505" spans="1:17" x14ac:dyDescent="0.2">
      <c r="A4505" t="s">
        <v>22243</v>
      </c>
      <c r="B4505" t="s">
        <v>89</v>
      </c>
      <c r="C4505" t="s">
        <v>258</v>
      </c>
      <c r="D4505" t="s">
        <v>17736</v>
      </c>
      <c r="E4505" t="s">
        <v>81</v>
      </c>
      <c r="F4505" t="s">
        <v>4943</v>
      </c>
      <c r="G4505">
        <v>0</v>
      </c>
      <c r="H4505">
        <v>0</v>
      </c>
      <c r="I4505">
        <v>0</v>
      </c>
      <c r="J4505">
        <v>0</v>
      </c>
      <c r="K4505">
        <v>0</v>
      </c>
      <c r="L4505">
        <v>0</v>
      </c>
      <c r="M4505">
        <v>24</v>
      </c>
      <c r="N4505">
        <v>0</v>
      </c>
      <c r="O4505">
        <v>0</v>
      </c>
      <c r="P4505">
        <v>0</v>
      </c>
      <c r="Q4505">
        <v>0</v>
      </c>
    </row>
    <row r="4506" spans="1:17" x14ac:dyDescent="0.2">
      <c r="A4506" t="s">
        <v>22244</v>
      </c>
      <c r="B4506" t="s">
        <v>89</v>
      </c>
      <c r="C4506" t="s">
        <v>258</v>
      </c>
      <c r="D4506" t="s">
        <v>17736</v>
      </c>
      <c r="E4506" t="s">
        <v>81</v>
      </c>
      <c r="F4506" t="s">
        <v>4925</v>
      </c>
      <c r="G4506">
        <v>0</v>
      </c>
      <c r="H4506">
        <v>0</v>
      </c>
      <c r="I4506">
        <v>0</v>
      </c>
      <c r="J4506">
        <v>0</v>
      </c>
      <c r="K4506">
        <v>0</v>
      </c>
      <c r="L4506">
        <v>0</v>
      </c>
      <c r="M4506">
        <v>0</v>
      </c>
      <c r="N4506">
        <v>17</v>
      </c>
      <c r="O4506">
        <v>15</v>
      </c>
      <c r="P4506">
        <v>1</v>
      </c>
      <c r="Q4506">
        <v>1</v>
      </c>
    </row>
    <row r="4507" spans="1:17" x14ac:dyDescent="0.2">
      <c r="A4507" t="s">
        <v>22245</v>
      </c>
      <c r="B4507" t="s">
        <v>89</v>
      </c>
      <c r="C4507" t="s">
        <v>258</v>
      </c>
      <c r="D4507" t="s">
        <v>17736</v>
      </c>
      <c r="E4507" t="s">
        <v>81</v>
      </c>
      <c r="F4507" t="s">
        <v>4927</v>
      </c>
      <c r="G4507">
        <v>0</v>
      </c>
      <c r="H4507">
        <v>0</v>
      </c>
      <c r="I4507">
        <v>0</v>
      </c>
      <c r="J4507">
        <v>0</v>
      </c>
      <c r="K4507">
        <v>0</v>
      </c>
      <c r="L4507">
        <v>0</v>
      </c>
      <c r="M4507">
        <v>0</v>
      </c>
      <c r="N4507">
        <v>16</v>
      </c>
      <c r="O4507">
        <v>15</v>
      </c>
      <c r="P4507">
        <v>0</v>
      </c>
      <c r="Q4507">
        <v>1</v>
      </c>
    </row>
    <row r="4508" spans="1:17" x14ac:dyDescent="0.2">
      <c r="A4508" t="s">
        <v>22246</v>
      </c>
      <c r="B4508" t="s">
        <v>89</v>
      </c>
      <c r="C4508" t="s">
        <v>258</v>
      </c>
      <c r="D4508" t="s">
        <v>17736</v>
      </c>
      <c r="E4508" t="s">
        <v>81</v>
      </c>
      <c r="F4508" t="s">
        <v>17734</v>
      </c>
      <c r="G4508">
        <v>24</v>
      </c>
      <c r="H4508">
        <v>0</v>
      </c>
      <c r="I4508">
        <v>0</v>
      </c>
      <c r="J4508">
        <v>0</v>
      </c>
      <c r="K4508">
        <v>0</v>
      </c>
      <c r="L4508">
        <v>0</v>
      </c>
      <c r="M4508">
        <v>0</v>
      </c>
      <c r="N4508">
        <v>0</v>
      </c>
      <c r="O4508">
        <v>0</v>
      </c>
      <c r="P4508">
        <v>0</v>
      </c>
      <c r="Q4508">
        <v>0</v>
      </c>
    </row>
    <row r="4509" spans="1:17" x14ac:dyDescent="0.2">
      <c r="A4509" t="s">
        <v>22247</v>
      </c>
      <c r="B4509" t="s">
        <v>89</v>
      </c>
      <c r="C4509" t="s">
        <v>258</v>
      </c>
      <c r="D4509" t="s">
        <v>17754</v>
      </c>
      <c r="E4509" t="s">
        <v>83</v>
      </c>
      <c r="F4509" t="s">
        <v>17734</v>
      </c>
      <c r="G4509">
        <v>6</v>
      </c>
      <c r="H4509">
        <v>0</v>
      </c>
      <c r="I4509">
        <v>0</v>
      </c>
      <c r="J4509">
        <v>0</v>
      </c>
      <c r="K4509">
        <v>0</v>
      </c>
      <c r="L4509">
        <v>0</v>
      </c>
      <c r="M4509">
        <v>0</v>
      </c>
      <c r="N4509">
        <v>0</v>
      </c>
      <c r="O4509">
        <v>0</v>
      </c>
      <c r="P4509">
        <v>0</v>
      </c>
      <c r="Q4509">
        <v>0</v>
      </c>
    </row>
    <row r="4510" spans="1:17" x14ac:dyDescent="0.2">
      <c r="A4510" t="s">
        <v>22248</v>
      </c>
      <c r="B4510" t="s">
        <v>89</v>
      </c>
      <c r="C4510" t="s">
        <v>258</v>
      </c>
      <c r="D4510" t="s">
        <v>17754</v>
      </c>
      <c r="E4510" t="s">
        <v>81</v>
      </c>
      <c r="F4510" t="s">
        <v>17734</v>
      </c>
      <c r="G4510">
        <v>5</v>
      </c>
      <c r="H4510">
        <v>0</v>
      </c>
      <c r="I4510">
        <v>0</v>
      </c>
      <c r="J4510">
        <v>0</v>
      </c>
      <c r="K4510">
        <v>0</v>
      </c>
      <c r="L4510">
        <v>0</v>
      </c>
      <c r="M4510">
        <v>0</v>
      </c>
      <c r="N4510">
        <v>0</v>
      </c>
      <c r="O4510">
        <v>0</v>
      </c>
      <c r="P4510">
        <v>0</v>
      </c>
      <c r="Q4510">
        <v>0</v>
      </c>
    </row>
    <row r="4511" spans="1:17" x14ac:dyDescent="0.2">
      <c r="A4511" t="s">
        <v>22249</v>
      </c>
      <c r="B4511" t="s">
        <v>89</v>
      </c>
      <c r="C4511" t="s">
        <v>259</v>
      </c>
      <c r="D4511" t="s">
        <v>17768</v>
      </c>
      <c r="E4511" t="s">
        <v>83</v>
      </c>
      <c r="F4511" t="s">
        <v>17734</v>
      </c>
      <c r="G4511">
        <v>1</v>
      </c>
      <c r="H4511">
        <v>0</v>
      </c>
      <c r="I4511">
        <v>0</v>
      </c>
      <c r="J4511">
        <v>0</v>
      </c>
      <c r="K4511">
        <v>0</v>
      </c>
      <c r="L4511">
        <v>0</v>
      </c>
      <c r="M4511">
        <v>0</v>
      </c>
      <c r="N4511">
        <v>0</v>
      </c>
      <c r="O4511">
        <v>0</v>
      </c>
      <c r="P4511">
        <v>0</v>
      </c>
      <c r="Q4511">
        <v>0</v>
      </c>
    </row>
    <row r="4512" spans="1:17" x14ac:dyDescent="0.2">
      <c r="A4512" t="s">
        <v>22250</v>
      </c>
      <c r="B4512" t="s">
        <v>89</v>
      </c>
      <c r="C4512" t="s">
        <v>259</v>
      </c>
      <c r="D4512" t="s">
        <v>17768</v>
      </c>
      <c r="E4512" t="s">
        <v>81</v>
      </c>
      <c r="F4512" t="s">
        <v>17734</v>
      </c>
      <c r="G4512">
        <v>1</v>
      </c>
      <c r="H4512">
        <v>0</v>
      </c>
      <c r="I4512">
        <v>0</v>
      </c>
      <c r="J4512">
        <v>0</v>
      </c>
      <c r="K4512">
        <v>0</v>
      </c>
      <c r="L4512">
        <v>0</v>
      </c>
      <c r="M4512">
        <v>0</v>
      </c>
      <c r="N4512">
        <v>0</v>
      </c>
      <c r="O4512">
        <v>0</v>
      </c>
      <c r="P4512">
        <v>0</v>
      </c>
      <c r="Q4512">
        <v>0</v>
      </c>
    </row>
    <row r="4513" spans="1:17" x14ac:dyDescent="0.2">
      <c r="A4513" t="s">
        <v>22251</v>
      </c>
      <c r="B4513" t="s">
        <v>89</v>
      </c>
      <c r="C4513" t="s">
        <v>259</v>
      </c>
      <c r="D4513" t="s">
        <v>17736</v>
      </c>
      <c r="E4513" t="s">
        <v>83</v>
      </c>
      <c r="F4513" t="s">
        <v>4929</v>
      </c>
      <c r="G4513">
        <v>0</v>
      </c>
      <c r="H4513">
        <v>8</v>
      </c>
      <c r="I4513">
        <v>0</v>
      </c>
      <c r="J4513">
        <v>5</v>
      </c>
      <c r="K4513">
        <v>2</v>
      </c>
      <c r="L4513">
        <v>1</v>
      </c>
      <c r="M4513">
        <v>0</v>
      </c>
      <c r="N4513">
        <v>0</v>
      </c>
      <c r="O4513">
        <v>0</v>
      </c>
      <c r="P4513">
        <v>0</v>
      </c>
      <c r="Q4513">
        <v>0</v>
      </c>
    </row>
    <row r="4514" spans="1:17" x14ac:dyDescent="0.2">
      <c r="A4514" t="s">
        <v>22252</v>
      </c>
      <c r="B4514" t="s">
        <v>89</v>
      </c>
      <c r="C4514" t="s">
        <v>259</v>
      </c>
      <c r="D4514" t="s">
        <v>17736</v>
      </c>
      <c r="E4514" t="s">
        <v>83</v>
      </c>
      <c r="F4514" t="s">
        <v>4931</v>
      </c>
      <c r="G4514">
        <v>0</v>
      </c>
      <c r="H4514">
        <v>8</v>
      </c>
      <c r="I4514">
        <v>0</v>
      </c>
      <c r="J4514">
        <v>4</v>
      </c>
      <c r="K4514">
        <v>1</v>
      </c>
      <c r="L4514">
        <v>3</v>
      </c>
      <c r="M4514">
        <v>0</v>
      </c>
      <c r="N4514">
        <v>0</v>
      </c>
      <c r="O4514">
        <v>0</v>
      </c>
      <c r="P4514">
        <v>0</v>
      </c>
      <c r="Q4514">
        <v>0</v>
      </c>
    </row>
    <row r="4515" spans="1:17" x14ac:dyDescent="0.2">
      <c r="A4515" t="s">
        <v>22253</v>
      </c>
      <c r="B4515" t="s">
        <v>88</v>
      </c>
      <c r="C4515" t="s">
        <v>171</v>
      </c>
      <c r="D4515" t="s">
        <v>17736</v>
      </c>
      <c r="E4515" t="s">
        <v>81</v>
      </c>
      <c r="F4515" t="s">
        <v>4935</v>
      </c>
      <c r="G4515">
        <v>0</v>
      </c>
      <c r="H4515">
        <v>6</v>
      </c>
      <c r="I4515">
        <v>1</v>
      </c>
      <c r="J4515">
        <v>3</v>
      </c>
      <c r="K4515">
        <v>0</v>
      </c>
      <c r="L4515">
        <v>2</v>
      </c>
      <c r="M4515">
        <v>0</v>
      </c>
      <c r="N4515">
        <v>0</v>
      </c>
      <c r="O4515">
        <v>0</v>
      </c>
      <c r="P4515">
        <v>0</v>
      </c>
      <c r="Q4515">
        <v>0</v>
      </c>
    </row>
    <row r="4516" spans="1:17" x14ac:dyDescent="0.2">
      <c r="A4516" t="s">
        <v>22254</v>
      </c>
      <c r="B4516" t="s">
        <v>88</v>
      </c>
      <c r="C4516" t="s">
        <v>171</v>
      </c>
      <c r="D4516" t="s">
        <v>17736</v>
      </c>
      <c r="E4516" t="s">
        <v>81</v>
      </c>
      <c r="F4516" t="s">
        <v>4937</v>
      </c>
      <c r="G4516">
        <v>0</v>
      </c>
      <c r="H4516">
        <v>6</v>
      </c>
      <c r="I4516">
        <v>1</v>
      </c>
      <c r="J4516">
        <v>3</v>
      </c>
      <c r="K4516">
        <v>0</v>
      </c>
      <c r="L4516">
        <v>2</v>
      </c>
      <c r="M4516">
        <v>0</v>
      </c>
      <c r="N4516">
        <v>0</v>
      </c>
      <c r="O4516">
        <v>0</v>
      </c>
      <c r="P4516">
        <v>0</v>
      </c>
      <c r="Q4516">
        <v>0</v>
      </c>
    </row>
    <row r="4517" spans="1:17" x14ac:dyDescent="0.2">
      <c r="A4517" t="s">
        <v>22255</v>
      </c>
      <c r="B4517" t="s">
        <v>88</v>
      </c>
      <c r="C4517" t="s">
        <v>171</v>
      </c>
      <c r="D4517" t="s">
        <v>17736</v>
      </c>
      <c r="E4517" t="s">
        <v>81</v>
      </c>
      <c r="F4517" t="s">
        <v>4939</v>
      </c>
      <c r="G4517">
        <v>0</v>
      </c>
      <c r="H4517">
        <v>0</v>
      </c>
      <c r="I4517">
        <v>0</v>
      </c>
      <c r="J4517">
        <v>0</v>
      </c>
      <c r="K4517">
        <v>0</v>
      </c>
      <c r="L4517">
        <v>0</v>
      </c>
      <c r="M4517">
        <v>6</v>
      </c>
      <c r="N4517">
        <v>0</v>
      </c>
      <c r="O4517">
        <v>0</v>
      </c>
      <c r="P4517">
        <v>0</v>
      </c>
      <c r="Q4517">
        <v>0</v>
      </c>
    </row>
    <row r="4518" spans="1:17" x14ac:dyDescent="0.2">
      <c r="A4518" t="s">
        <v>22256</v>
      </c>
      <c r="B4518" t="s">
        <v>88</v>
      </c>
      <c r="C4518" t="s">
        <v>171</v>
      </c>
      <c r="D4518" t="s">
        <v>17736</v>
      </c>
      <c r="E4518" t="s">
        <v>81</v>
      </c>
      <c r="F4518" t="s">
        <v>4941</v>
      </c>
      <c r="G4518">
        <v>0</v>
      </c>
      <c r="H4518">
        <v>6</v>
      </c>
      <c r="I4518">
        <v>1</v>
      </c>
      <c r="J4518">
        <v>3</v>
      </c>
      <c r="K4518">
        <v>0</v>
      </c>
      <c r="L4518">
        <v>2</v>
      </c>
      <c r="M4518">
        <v>0</v>
      </c>
      <c r="N4518">
        <v>0</v>
      </c>
      <c r="O4518">
        <v>0</v>
      </c>
      <c r="P4518">
        <v>0</v>
      </c>
      <c r="Q4518">
        <v>0</v>
      </c>
    </row>
    <row r="4519" spans="1:17" x14ac:dyDescent="0.2">
      <c r="A4519" t="s">
        <v>22257</v>
      </c>
      <c r="B4519" t="s">
        <v>88</v>
      </c>
      <c r="C4519" t="s">
        <v>171</v>
      </c>
      <c r="D4519" t="s">
        <v>17736</v>
      </c>
      <c r="E4519" t="s">
        <v>81</v>
      </c>
      <c r="F4519" t="s">
        <v>4943</v>
      </c>
      <c r="G4519">
        <v>0</v>
      </c>
      <c r="H4519">
        <v>0</v>
      </c>
      <c r="I4519">
        <v>0</v>
      </c>
      <c r="J4519">
        <v>0</v>
      </c>
      <c r="K4519">
        <v>0</v>
      </c>
      <c r="L4519">
        <v>0</v>
      </c>
      <c r="M4519">
        <v>6</v>
      </c>
      <c r="N4519">
        <v>0</v>
      </c>
      <c r="O4519">
        <v>0</v>
      </c>
      <c r="P4519">
        <v>0</v>
      </c>
      <c r="Q4519">
        <v>0</v>
      </c>
    </row>
    <row r="4520" spans="1:17" x14ac:dyDescent="0.2">
      <c r="A4520" t="s">
        <v>22258</v>
      </c>
      <c r="B4520" t="s">
        <v>88</v>
      </c>
      <c r="C4520" t="s">
        <v>171</v>
      </c>
      <c r="D4520" t="s">
        <v>17736</v>
      </c>
      <c r="E4520" t="s">
        <v>81</v>
      </c>
      <c r="F4520" t="s">
        <v>4925</v>
      </c>
      <c r="G4520">
        <v>0</v>
      </c>
      <c r="H4520">
        <v>0</v>
      </c>
      <c r="I4520">
        <v>0</v>
      </c>
      <c r="J4520">
        <v>0</v>
      </c>
      <c r="K4520">
        <v>0</v>
      </c>
      <c r="L4520">
        <v>0</v>
      </c>
      <c r="M4520">
        <v>0</v>
      </c>
      <c r="N4520">
        <v>6</v>
      </c>
      <c r="O4520">
        <v>4</v>
      </c>
      <c r="P4520">
        <v>2</v>
      </c>
      <c r="Q4520">
        <v>0</v>
      </c>
    </row>
    <row r="4521" spans="1:17" x14ac:dyDescent="0.2">
      <c r="A4521" t="s">
        <v>22259</v>
      </c>
      <c r="B4521" t="s">
        <v>88</v>
      </c>
      <c r="C4521" t="s">
        <v>171</v>
      </c>
      <c r="D4521" t="s">
        <v>17736</v>
      </c>
      <c r="E4521" t="s">
        <v>81</v>
      </c>
      <c r="F4521" t="s">
        <v>4927</v>
      </c>
      <c r="G4521">
        <v>0</v>
      </c>
      <c r="H4521">
        <v>0</v>
      </c>
      <c r="I4521">
        <v>0</v>
      </c>
      <c r="J4521">
        <v>0</v>
      </c>
      <c r="K4521">
        <v>0</v>
      </c>
      <c r="L4521">
        <v>0</v>
      </c>
      <c r="M4521">
        <v>0</v>
      </c>
      <c r="N4521">
        <v>5</v>
      </c>
      <c r="O4521">
        <v>3</v>
      </c>
      <c r="P4521">
        <v>2</v>
      </c>
      <c r="Q4521">
        <v>0</v>
      </c>
    </row>
    <row r="4522" spans="1:17" x14ac:dyDescent="0.2">
      <c r="A4522" t="s">
        <v>22260</v>
      </c>
      <c r="B4522" t="s">
        <v>88</v>
      </c>
      <c r="C4522" t="s">
        <v>171</v>
      </c>
      <c r="D4522" t="s">
        <v>17736</v>
      </c>
      <c r="E4522" t="s">
        <v>81</v>
      </c>
      <c r="F4522" t="s">
        <v>17734</v>
      </c>
      <c r="G4522">
        <v>6</v>
      </c>
      <c r="H4522">
        <v>0</v>
      </c>
      <c r="I4522">
        <v>0</v>
      </c>
      <c r="J4522">
        <v>0</v>
      </c>
      <c r="K4522">
        <v>0</v>
      </c>
      <c r="L4522">
        <v>0</v>
      </c>
      <c r="M4522">
        <v>0</v>
      </c>
      <c r="N4522">
        <v>0</v>
      </c>
      <c r="O4522">
        <v>0</v>
      </c>
      <c r="P4522">
        <v>0</v>
      </c>
      <c r="Q4522">
        <v>0</v>
      </c>
    </row>
    <row r="4523" spans="1:17" x14ac:dyDescent="0.2">
      <c r="A4523" t="s">
        <v>22261</v>
      </c>
      <c r="B4523" t="s">
        <v>88</v>
      </c>
      <c r="C4523" t="s">
        <v>171</v>
      </c>
      <c r="D4523" t="s">
        <v>17748</v>
      </c>
      <c r="E4523" t="s">
        <v>83</v>
      </c>
      <c r="F4523" t="s">
        <v>17749</v>
      </c>
      <c r="G4523">
        <v>0</v>
      </c>
      <c r="H4523">
        <v>0</v>
      </c>
      <c r="I4523">
        <v>0</v>
      </c>
      <c r="J4523">
        <v>0</v>
      </c>
      <c r="K4523">
        <v>0</v>
      </c>
      <c r="L4523">
        <v>0</v>
      </c>
      <c r="M4523">
        <v>0</v>
      </c>
      <c r="N4523">
        <v>2</v>
      </c>
      <c r="O4523">
        <v>2</v>
      </c>
      <c r="P4523">
        <v>0</v>
      </c>
      <c r="Q4523">
        <v>0</v>
      </c>
    </row>
    <row r="4524" spans="1:17" x14ac:dyDescent="0.2">
      <c r="A4524" t="s">
        <v>22262</v>
      </c>
      <c r="B4524" t="s">
        <v>88</v>
      </c>
      <c r="C4524" t="s">
        <v>171</v>
      </c>
      <c r="D4524" t="s">
        <v>17748</v>
      </c>
      <c r="E4524" t="s">
        <v>83</v>
      </c>
      <c r="F4524" t="s">
        <v>17734</v>
      </c>
      <c r="G4524">
        <v>2</v>
      </c>
      <c r="H4524">
        <v>0</v>
      </c>
      <c r="I4524">
        <v>0</v>
      </c>
      <c r="J4524">
        <v>0</v>
      </c>
      <c r="K4524">
        <v>0</v>
      </c>
      <c r="L4524">
        <v>0</v>
      </c>
      <c r="M4524">
        <v>0</v>
      </c>
      <c r="N4524">
        <v>0</v>
      </c>
      <c r="O4524">
        <v>0</v>
      </c>
      <c r="P4524">
        <v>0</v>
      </c>
      <c r="Q4524">
        <v>0</v>
      </c>
    </row>
    <row r="4525" spans="1:17" x14ac:dyDescent="0.2">
      <c r="A4525" t="s">
        <v>22263</v>
      </c>
      <c r="B4525" t="s">
        <v>88</v>
      </c>
      <c r="C4525" t="s">
        <v>171</v>
      </c>
      <c r="D4525" t="s">
        <v>17748</v>
      </c>
      <c r="E4525" t="s">
        <v>81</v>
      </c>
      <c r="F4525" t="s">
        <v>17749</v>
      </c>
      <c r="G4525">
        <v>0</v>
      </c>
      <c r="H4525">
        <v>0</v>
      </c>
      <c r="I4525">
        <v>0</v>
      </c>
      <c r="J4525">
        <v>0</v>
      </c>
      <c r="K4525">
        <v>0</v>
      </c>
      <c r="L4525">
        <v>0</v>
      </c>
      <c r="M4525">
        <v>0</v>
      </c>
      <c r="N4525">
        <v>2</v>
      </c>
      <c r="O4525">
        <v>1</v>
      </c>
      <c r="P4525">
        <v>1</v>
      </c>
      <c r="Q4525">
        <v>0</v>
      </c>
    </row>
    <row r="4526" spans="1:17" x14ac:dyDescent="0.2">
      <c r="A4526" t="s">
        <v>22264</v>
      </c>
      <c r="B4526" t="s">
        <v>88</v>
      </c>
      <c r="C4526" t="s">
        <v>171</v>
      </c>
      <c r="D4526" t="s">
        <v>17748</v>
      </c>
      <c r="E4526" t="s">
        <v>81</v>
      </c>
      <c r="F4526" t="s">
        <v>17734</v>
      </c>
      <c r="G4526">
        <v>2</v>
      </c>
      <c r="H4526">
        <v>0</v>
      </c>
      <c r="I4526">
        <v>0</v>
      </c>
      <c r="J4526">
        <v>0</v>
      </c>
      <c r="K4526">
        <v>0</v>
      </c>
      <c r="L4526">
        <v>0</v>
      </c>
      <c r="M4526">
        <v>0</v>
      </c>
      <c r="N4526">
        <v>0</v>
      </c>
      <c r="O4526">
        <v>0</v>
      </c>
      <c r="P4526">
        <v>0</v>
      </c>
      <c r="Q4526">
        <v>0</v>
      </c>
    </row>
    <row r="4527" spans="1:17" x14ac:dyDescent="0.2">
      <c r="A4527" t="s">
        <v>22265</v>
      </c>
      <c r="B4527" t="s">
        <v>88</v>
      </c>
      <c r="C4527" t="s">
        <v>172</v>
      </c>
      <c r="D4527" t="s">
        <v>17736</v>
      </c>
      <c r="E4527" t="s">
        <v>83</v>
      </c>
      <c r="F4527" t="s">
        <v>4929</v>
      </c>
      <c r="G4527">
        <v>0</v>
      </c>
      <c r="H4527">
        <v>4</v>
      </c>
      <c r="I4527">
        <v>0</v>
      </c>
      <c r="J4527">
        <v>4</v>
      </c>
      <c r="K4527">
        <v>0</v>
      </c>
      <c r="L4527">
        <v>0</v>
      </c>
      <c r="M4527">
        <v>0</v>
      </c>
      <c r="N4527">
        <v>0</v>
      </c>
      <c r="O4527">
        <v>0</v>
      </c>
      <c r="P4527">
        <v>0</v>
      </c>
      <c r="Q4527">
        <v>0</v>
      </c>
    </row>
    <row r="4528" spans="1:17" x14ac:dyDescent="0.2">
      <c r="A4528" t="s">
        <v>22266</v>
      </c>
      <c r="B4528" t="s">
        <v>88</v>
      </c>
      <c r="C4528" t="s">
        <v>172</v>
      </c>
      <c r="D4528" t="s">
        <v>17736</v>
      </c>
      <c r="E4528" t="s">
        <v>83</v>
      </c>
      <c r="F4528" t="s">
        <v>4931</v>
      </c>
      <c r="G4528">
        <v>0</v>
      </c>
      <c r="H4528">
        <v>4</v>
      </c>
      <c r="I4528">
        <v>0</v>
      </c>
      <c r="J4528">
        <v>4</v>
      </c>
      <c r="K4528">
        <v>0</v>
      </c>
      <c r="L4528">
        <v>0</v>
      </c>
      <c r="M4528">
        <v>0</v>
      </c>
      <c r="N4528">
        <v>0</v>
      </c>
      <c r="O4528">
        <v>0</v>
      </c>
      <c r="P4528">
        <v>0</v>
      </c>
      <c r="Q4528">
        <v>0</v>
      </c>
    </row>
    <row r="4529" spans="1:17" x14ac:dyDescent="0.2">
      <c r="A4529" t="s">
        <v>22267</v>
      </c>
      <c r="B4529" t="s">
        <v>88</v>
      </c>
      <c r="C4529" t="s">
        <v>172</v>
      </c>
      <c r="D4529" t="s">
        <v>17736</v>
      </c>
      <c r="E4529" t="s">
        <v>83</v>
      </c>
      <c r="F4529" t="s">
        <v>4933</v>
      </c>
      <c r="G4529">
        <v>0</v>
      </c>
      <c r="H4529">
        <v>0</v>
      </c>
      <c r="I4529">
        <v>0</v>
      </c>
      <c r="J4529">
        <v>0</v>
      </c>
      <c r="K4529">
        <v>0</v>
      </c>
      <c r="L4529">
        <v>0</v>
      </c>
      <c r="M4529">
        <v>4</v>
      </c>
      <c r="N4529">
        <v>0</v>
      </c>
      <c r="O4529">
        <v>0</v>
      </c>
      <c r="P4529">
        <v>0</v>
      </c>
      <c r="Q4529">
        <v>0</v>
      </c>
    </row>
    <row r="4530" spans="1:17" x14ac:dyDescent="0.2">
      <c r="A4530" t="s">
        <v>22268</v>
      </c>
      <c r="B4530" t="s">
        <v>88</v>
      </c>
      <c r="C4530" t="s">
        <v>172</v>
      </c>
      <c r="D4530" t="s">
        <v>17736</v>
      </c>
      <c r="E4530" t="s">
        <v>83</v>
      </c>
      <c r="F4530" t="s">
        <v>4935</v>
      </c>
      <c r="G4530">
        <v>0</v>
      </c>
      <c r="H4530">
        <v>4</v>
      </c>
      <c r="I4530">
        <v>0</v>
      </c>
      <c r="J4530">
        <v>4</v>
      </c>
      <c r="K4530">
        <v>0</v>
      </c>
      <c r="L4530">
        <v>0</v>
      </c>
      <c r="M4530">
        <v>0</v>
      </c>
      <c r="N4530">
        <v>0</v>
      </c>
      <c r="O4530">
        <v>0</v>
      </c>
      <c r="P4530">
        <v>0</v>
      </c>
      <c r="Q4530">
        <v>0</v>
      </c>
    </row>
    <row r="4531" spans="1:17" x14ac:dyDescent="0.2">
      <c r="A4531" t="s">
        <v>22269</v>
      </c>
      <c r="B4531" t="s">
        <v>88</v>
      </c>
      <c r="C4531" t="s">
        <v>172</v>
      </c>
      <c r="D4531" t="s">
        <v>17736</v>
      </c>
      <c r="E4531" t="s">
        <v>83</v>
      </c>
      <c r="F4531" t="s">
        <v>4937</v>
      </c>
      <c r="G4531">
        <v>0</v>
      </c>
      <c r="H4531">
        <v>4</v>
      </c>
      <c r="I4531">
        <v>0</v>
      </c>
      <c r="J4531">
        <v>4</v>
      </c>
      <c r="K4531">
        <v>0</v>
      </c>
      <c r="L4531">
        <v>0</v>
      </c>
      <c r="M4531">
        <v>0</v>
      </c>
      <c r="N4531">
        <v>0</v>
      </c>
      <c r="O4531">
        <v>0</v>
      </c>
      <c r="P4531">
        <v>0</v>
      </c>
      <c r="Q4531">
        <v>0</v>
      </c>
    </row>
    <row r="4532" spans="1:17" x14ac:dyDescent="0.2">
      <c r="A4532" t="s">
        <v>22270</v>
      </c>
      <c r="B4532" t="s">
        <v>88</v>
      </c>
      <c r="C4532" t="s">
        <v>172</v>
      </c>
      <c r="D4532" t="s">
        <v>17736</v>
      </c>
      <c r="E4532" t="s">
        <v>83</v>
      </c>
      <c r="F4532" t="s">
        <v>4939</v>
      </c>
      <c r="G4532">
        <v>0</v>
      </c>
      <c r="H4532">
        <v>0</v>
      </c>
      <c r="I4532">
        <v>0</v>
      </c>
      <c r="J4532">
        <v>0</v>
      </c>
      <c r="K4532">
        <v>0</v>
      </c>
      <c r="L4532">
        <v>0</v>
      </c>
      <c r="M4532">
        <v>4</v>
      </c>
      <c r="N4532">
        <v>0</v>
      </c>
      <c r="O4532">
        <v>0</v>
      </c>
      <c r="P4532">
        <v>0</v>
      </c>
      <c r="Q4532">
        <v>0</v>
      </c>
    </row>
    <row r="4533" spans="1:17" x14ac:dyDescent="0.2">
      <c r="A4533" t="s">
        <v>22271</v>
      </c>
      <c r="B4533" t="s">
        <v>88</v>
      </c>
      <c r="C4533" t="s">
        <v>172</v>
      </c>
      <c r="D4533" t="s">
        <v>17736</v>
      </c>
      <c r="E4533" t="s">
        <v>83</v>
      </c>
      <c r="F4533" t="s">
        <v>4941</v>
      </c>
      <c r="G4533">
        <v>0</v>
      </c>
      <c r="H4533">
        <v>4</v>
      </c>
      <c r="I4533">
        <v>0</v>
      </c>
      <c r="J4533">
        <v>4</v>
      </c>
      <c r="K4533">
        <v>0</v>
      </c>
      <c r="L4533">
        <v>0</v>
      </c>
      <c r="M4533">
        <v>0</v>
      </c>
      <c r="N4533">
        <v>0</v>
      </c>
      <c r="O4533">
        <v>0</v>
      </c>
      <c r="P4533">
        <v>0</v>
      </c>
      <c r="Q4533">
        <v>0</v>
      </c>
    </row>
    <row r="4534" spans="1:17" x14ac:dyDescent="0.2">
      <c r="A4534" t="s">
        <v>22272</v>
      </c>
      <c r="B4534" t="s">
        <v>88</v>
      </c>
      <c r="C4534" t="s">
        <v>172</v>
      </c>
      <c r="D4534" t="s">
        <v>17736</v>
      </c>
      <c r="E4534" t="s">
        <v>83</v>
      </c>
      <c r="F4534" t="s">
        <v>4943</v>
      </c>
      <c r="G4534">
        <v>0</v>
      </c>
      <c r="H4534">
        <v>0</v>
      </c>
      <c r="I4534">
        <v>0</v>
      </c>
      <c r="J4534">
        <v>0</v>
      </c>
      <c r="K4534">
        <v>0</v>
      </c>
      <c r="L4534">
        <v>0</v>
      </c>
      <c r="M4534">
        <v>4</v>
      </c>
      <c r="N4534">
        <v>0</v>
      </c>
      <c r="O4534">
        <v>0</v>
      </c>
      <c r="P4534">
        <v>0</v>
      </c>
      <c r="Q4534">
        <v>0</v>
      </c>
    </row>
    <row r="4535" spans="1:17" x14ac:dyDescent="0.2">
      <c r="A4535" t="s">
        <v>22273</v>
      </c>
      <c r="B4535" t="s">
        <v>88</v>
      </c>
      <c r="C4535" t="s">
        <v>172</v>
      </c>
      <c r="D4535" t="s">
        <v>17736</v>
      </c>
      <c r="E4535" t="s">
        <v>83</v>
      </c>
      <c r="F4535" t="s">
        <v>4925</v>
      </c>
      <c r="G4535">
        <v>0</v>
      </c>
      <c r="H4535">
        <v>0</v>
      </c>
      <c r="I4535">
        <v>0</v>
      </c>
      <c r="J4535">
        <v>0</v>
      </c>
      <c r="K4535">
        <v>0</v>
      </c>
      <c r="L4535">
        <v>0</v>
      </c>
      <c r="M4535">
        <v>0</v>
      </c>
      <c r="N4535">
        <v>4</v>
      </c>
      <c r="O4535">
        <v>4</v>
      </c>
      <c r="P4535">
        <v>0</v>
      </c>
      <c r="Q4535">
        <v>0</v>
      </c>
    </row>
    <row r="4536" spans="1:17" x14ac:dyDescent="0.2">
      <c r="A4536" t="s">
        <v>22274</v>
      </c>
      <c r="B4536" t="s">
        <v>88</v>
      </c>
      <c r="C4536" t="s">
        <v>172</v>
      </c>
      <c r="D4536" t="s">
        <v>17736</v>
      </c>
      <c r="E4536" t="s">
        <v>83</v>
      </c>
      <c r="F4536" t="s">
        <v>4927</v>
      </c>
      <c r="G4536">
        <v>0</v>
      </c>
      <c r="H4536">
        <v>0</v>
      </c>
      <c r="I4536">
        <v>0</v>
      </c>
      <c r="J4536">
        <v>0</v>
      </c>
      <c r="K4536">
        <v>0</v>
      </c>
      <c r="L4536">
        <v>0</v>
      </c>
      <c r="M4536">
        <v>0</v>
      </c>
      <c r="N4536">
        <v>4</v>
      </c>
      <c r="O4536">
        <v>4</v>
      </c>
      <c r="P4536">
        <v>0</v>
      </c>
      <c r="Q4536">
        <v>0</v>
      </c>
    </row>
    <row r="4537" spans="1:17" x14ac:dyDescent="0.2">
      <c r="A4537" t="s">
        <v>22275</v>
      </c>
      <c r="B4537" t="s">
        <v>88</v>
      </c>
      <c r="C4537" t="s">
        <v>172</v>
      </c>
      <c r="D4537" t="s">
        <v>17736</v>
      </c>
      <c r="E4537" t="s">
        <v>83</v>
      </c>
      <c r="F4537" t="s">
        <v>17734</v>
      </c>
      <c r="G4537">
        <v>4</v>
      </c>
      <c r="H4537">
        <v>0</v>
      </c>
      <c r="I4537">
        <v>0</v>
      </c>
      <c r="J4537">
        <v>0</v>
      </c>
      <c r="K4537">
        <v>0</v>
      </c>
      <c r="L4537">
        <v>0</v>
      </c>
      <c r="M4537">
        <v>0</v>
      </c>
      <c r="N4537">
        <v>0</v>
      </c>
      <c r="O4537">
        <v>0</v>
      </c>
      <c r="P4537">
        <v>0</v>
      </c>
      <c r="Q4537">
        <v>0</v>
      </c>
    </row>
    <row r="4538" spans="1:17" x14ac:dyDescent="0.2">
      <c r="A4538" t="s">
        <v>22276</v>
      </c>
      <c r="B4538" t="s">
        <v>88</v>
      </c>
      <c r="C4538" t="s">
        <v>172</v>
      </c>
      <c r="D4538" t="s">
        <v>17736</v>
      </c>
      <c r="E4538" t="s">
        <v>81</v>
      </c>
      <c r="F4538" t="s">
        <v>4929</v>
      </c>
      <c r="G4538">
        <v>0</v>
      </c>
      <c r="H4538">
        <v>25</v>
      </c>
      <c r="I4538">
        <v>3</v>
      </c>
      <c r="J4538">
        <v>21</v>
      </c>
      <c r="K4538">
        <v>1</v>
      </c>
      <c r="L4538">
        <v>0</v>
      </c>
      <c r="M4538">
        <v>0</v>
      </c>
      <c r="N4538">
        <v>0</v>
      </c>
      <c r="O4538">
        <v>0</v>
      </c>
      <c r="P4538">
        <v>0</v>
      </c>
      <c r="Q4538">
        <v>0</v>
      </c>
    </row>
    <row r="4539" spans="1:17" x14ac:dyDescent="0.2">
      <c r="A4539" t="s">
        <v>22277</v>
      </c>
      <c r="B4539" t="s">
        <v>88</v>
      </c>
      <c r="C4539" t="s">
        <v>172</v>
      </c>
      <c r="D4539" t="s">
        <v>17736</v>
      </c>
      <c r="E4539" t="s">
        <v>81</v>
      </c>
      <c r="F4539" t="s">
        <v>4931</v>
      </c>
      <c r="G4539">
        <v>0</v>
      </c>
      <c r="H4539">
        <v>25</v>
      </c>
      <c r="I4539">
        <v>3</v>
      </c>
      <c r="J4539">
        <v>21</v>
      </c>
      <c r="K4539">
        <v>1</v>
      </c>
      <c r="L4539">
        <v>0</v>
      </c>
      <c r="M4539">
        <v>0</v>
      </c>
      <c r="N4539">
        <v>0</v>
      </c>
      <c r="O4539">
        <v>0</v>
      </c>
      <c r="P4539">
        <v>0</v>
      </c>
      <c r="Q4539">
        <v>0</v>
      </c>
    </row>
    <row r="4540" spans="1:17" x14ac:dyDescent="0.2">
      <c r="A4540" t="s">
        <v>22278</v>
      </c>
      <c r="B4540" t="s">
        <v>88</v>
      </c>
      <c r="C4540" t="s">
        <v>172</v>
      </c>
      <c r="D4540" t="s">
        <v>17736</v>
      </c>
      <c r="E4540" t="s">
        <v>81</v>
      </c>
      <c r="F4540" t="s">
        <v>4933</v>
      </c>
      <c r="G4540">
        <v>0</v>
      </c>
      <c r="H4540">
        <v>0</v>
      </c>
      <c r="I4540">
        <v>0</v>
      </c>
      <c r="J4540">
        <v>0</v>
      </c>
      <c r="K4540">
        <v>0</v>
      </c>
      <c r="L4540">
        <v>0</v>
      </c>
      <c r="M4540">
        <v>25</v>
      </c>
      <c r="N4540">
        <v>0</v>
      </c>
      <c r="O4540">
        <v>0</v>
      </c>
      <c r="P4540">
        <v>0</v>
      </c>
      <c r="Q4540">
        <v>0</v>
      </c>
    </row>
    <row r="4541" spans="1:17" x14ac:dyDescent="0.2">
      <c r="A4541" t="s">
        <v>22279</v>
      </c>
      <c r="B4541" t="s">
        <v>88</v>
      </c>
      <c r="C4541" t="s">
        <v>172</v>
      </c>
      <c r="D4541" t="s">
        <v>17736</v>
      </c>
      <c r="E4541" t="s">
        <v>81</v>
      </c>
      <c r="F4541" t="s">
        <v>4935</v>
      </c>
      <c r="G4541">
        <v>0</v>
      </c>
      <c r="H4541">
        <v>25</v>
      </c>
      <c r="I4541">
        <v>3</v>
      </c>
      <c r="J4541">
        <v>21</v>
      </c>
      <c r="K4541">
        <v>1</v>
      </c>
      <c r="L4541">
        <v>0</v>
      </c>
      <c r="M4541">
        <v>0</v>
      </c>
      <c r="N4541">
        <v>0</v>
      </c>
      <c r="O4541">
        <v>0</v>
      </c>
      <c r="P4541">
        <v>0</v>
      </c>
      <c r="Q4541">
        <v>0</v>
      </c>
    </row>
    <row r="4542" spans="1:17" x14ac:dyDescent="0.2">
      <c r="A4542" t="s">
        <v>22280</v>
      </c>
      <c r="B4542" t="s">
        <v>88</v>
      </c>
      <c r="C4542" t="s">
        <v>172</v>
      </c>
      <c r="D4542" t="s">
        <v>17736</v>
      </c>
      <c r="E4542" t="s">
        <v>81</v>
      </c>
      <c r="F4542" t="s">
        <v>4937</v>
      </c>
      <c r="G4542">
        <v>0</v>
      </c>
      <c r="H4542">
        <v>25</v>
      </c>
      <c r="I4542">
        <v>3</v>
      </c>
      <c r="J4542">
        <v>21</v>
      </c>
      <c r="K4542">
        <v>1</v>
      </c>
      <c r="L4542">
        <v>0</v>
      </c>
      <c r="M4542">
        <v>0</v>
      </c>
      <c r="N4542">
        <v>0</v>
      </c>
      <c r="O4542">
        <v>0</v>
      </c>
      <c r="P4542">
        <v>0</v>
      </c>
      <c r="Q4542">
        <v>0</v>
      </c>
    </row>
    <row r="4543" spans="1:17" x14ac:dyDescent="0.2">
      <c r="A4543" t="s">
        <v>22281</v>
      </c>
      <c r="B4543" t="s">
        <v>88</v>
      </c>
      <c r="C4543" t="s">
        <v>172</v>
      </c>
      <c r="D4543" t="s">
        <v>17736</v>
      </c>
      <c r="E4543" t="s">
        <v>81</v>
      </c>
      <c r="F4543" t="s">
        <v>4939</v>
      </c>
      <c r="G4543">
        <v>0</v>
      </c>
      <c r="H4543">
        <v>0</v>
      </c>
      <c r="I4543">
        <v>0</v>
      </c>
      <c r="J4543">
        <v>0</v>
      </c>
      <c r="K4543">
        <v>0</v>
      </c>
      <c r="L4543">
        <v>0</v>
      </c>
      <c r="M4543">
        <v>25</v>
      </c>
      <c r="N4543">
        <v>0</v>
      </c>
      <c r="O4543">
        <v>0</v>
      </c>
      <c r="P4543">
        <v>0</v>
      </c>
      <c r="Q4543">
        <v>0</v>
      </c>
    </row>
    <row r="4544" spans="1:17" x14ac:dyDescent="0.2">
      <c r="A4544" t="s">
        <v>22282</v>
      </c>
      <c r="B4544" t="s">
        <v>88</v>
      </c>
      <c r="C4544" t="s">
        <v>172</v>
      </c>
      <c r="D4544" t="s">
        <v>17736</v>
      </c>
      <c r="E4544" t="s">
        <v>81</v>
      </c>
      <c r="F4544" t="s">
        <v>4941</v>
      </c>
      <c r="G4544">
        <v>0</v>
      </c>
      <c r="H4544">
        <v>25</v>
      </c>
      <c r="I4544">
        <v>3</v>
      </c>
      <c r="J4544">
        <v>21</v>
      </c>
      <c r="K4544">
        <v>1</v>
      </c>
      <c r="L4544">
        <v>0</v>
      </c>
      <c r="M4544">
        <v>0</v>
      </c>
      <c r="N4544">
        <v>0</v>
      </c>
      <c r="O4544">
        <v>0</v>
      </c>
      <c r="P4544">
        <v>0</v>
      </c>
      <c r="Q4544">
        <v>0</v>
      </c>
    </row>
    <row r="4545" spans="1:17" x14ac:dyDescent="0.2">
      <c r="A4545" t="s">
        <v>22283</v>
      </c>
      <c r="B4545" t="s">
        <v>88</v>
      </c>
      <c r="C4545" t="s">
        <v>236</v>
      </c>
      <c r="D4545" t="s">
        <v>17736</v>
      </c>
      <c r="E4545" t="s">
        <v>81</v>
      </c>
      <c r="F4545" t="s">
        <v>4937</v>
      </c>
      <c r="G4545">
        <v>0</v>
      </c>
      <c r="H4545">
        <v>9</v>
      </c>
      <c r="I4545">
        <v>1</v>
      </c>
      <c r="J4545">
        <v>8</v>
      </c>
      <c r="K4545">
        <v>0</v>
      </c>
      <c r="L4545">
        <v>0</v>
      </c>
      <c r="M4545">
        <v>0</v>
      </c>
      <c r="N4545">
        <v>0</v>
      </c>
      <c r="O4545">
        <v>0</v>
      </c>
      <c r="P4545">
        <v>0</v>
      </c>
      <c r="Q4545">
        <v>0</v>
      </c>
    </row>
    <row r="4546" spans="1:17" x14ac:dyDescent="0.2">
      <c r="A4546" t="s">
        <v>22284</v>
      </c>
      <c r="B4546" t="s">
        <v>88</v>
      </c>
      <c r="C4546" t="s">
        <v>236</v>
      </c>
      <c r="D4546" t="s">
        <v>17736</v>
      </c>
      <c r="E4546" t="s">
        <v>81</v>
      </c>
      <c r="F4546" t="s">
        <v>4939</v>
      </c>
      <c r="G4546">
        <v>0</v>
      </c>
      <c r="H4546">
        <v>0</v>
      </c>
      <c r="I4546">
        <v>0</v>
      </c>
      <c r="J4546">
        <v>0</v>
      </c>
      <c r="K4546">
        <v>0</v>
      </c>
      <c r="L4546">
        <v>0</v>
      </c>
      <c r="M4546">
        <v>9</v>
      </c>
      <c r="N4546">
        <v>0</v>
      </c>
      <c r="O4546">
        <v>0</v>
      </c>
      <c r="P4546">
        <v>0</v>
      </c>
      <c r="Q4546">
        <v>0</v>
      </c>
    </row>
    <row r="4547" spans="1:17" x14ac:dyDescent="0.2">
      <c r="A4547" t="s">
        <v>22285</v>
      </c>
      <c r="B4547" t="s">
        <v>88</v>
      </c>
      <c r="C4547" t="s">
        <v>236</v>
      </c>
      <c r="D4547" t="s">
        <v>17736</v>
      </c>
      <c r="E4547" t="s">
        <v>81</v>
      </c>
      <c r="F4547" t="s">
        <v>4941</v>
      </c>
      <c r="G4547">
        <v>0</v>
      </c>
      <c r="H4547">
        <v>9</v>
      </c>
      <c r="I4547">
        <v>1</v>
      </c>
      <c r="J4547">
        <v>8</v>
      </c>
      <c r="K4547">
        <v>0</v>
      </c>
      <c r="L4547">
        <v>0</v>
      </c>
      <c r="M4547">
        <v>0</v>
      </c>
      <c r="N4547">
        <v>0</v>
      </c>
      <c r="O4547">
        <v>0</v>
      </c>
      <c r="P4547">
        <v>0</v>
      </c>
      <c r="Q4547">
        <v>0</v>
      </c>
    </row>
    <row r="4548" spans="1:17" x14ac:dyDescent="0.2">
      <c r="A4548" t="s">
        <v>22286</v>
      </c>
      <c r="B4548" t="s">
        <v>88</v>
      </c>
      <c r="C4548" t="s">
        <v>236</v>
      </c>
      <c r="D4548" t="s">
        <v>17736</v>
      </c>
      <c r="E4548" t="s">
        <v>81</v>
      </c>
      <c r="F4548" t="s">
        <v>4943</v>
      </c>
      <c r="G4548">
        <v>0</v>
      </c>
      <c r="H4548">
        <v>0</v>
      </c>
      <c r="I4548">
        <v>0</v>
      </c>
      <c r="J4548">
        <v>0</v>
      </c>
      <c r="K4548">
        <v>0</v>
      </c>
      <c r="L4548">
        <v>0</v>
      </c>
      <c r="M4548">
        <v>9</v>
      </c>
      <c r="N4548">
        <v>0</v>
      </c>
      <c r="O4548">
        <v>0</v>
      </c>
      <c r="P4548">
        <v>0</v>
      </c>
      <c r="Q4548">
        <v>0</v>
      </c>
    </row>
    <row r="4549" spans="1:17" x14ac:dyDescent="0.2">
      <c r="A4549" t="s">
        <v>22287</v>
      </c>
      <c r="B4549" t="s">
        <v>88</v>
      </c>
      <c r="C4549" t="s">
        <v>236</v>
      </c>
      <c r="D4549" t="s">
        <v>17736</v>
      </c>
      <c r="E4549" t="s">
        <v>81</v>
      </c>
      <c r="F4549" t="s">
        <v>4925</v>
      </c>
      <c r="G4549">
        <v>0</v>
      </c>
      <c r="H4549">
        <v>0</v>
      </c>
      <c r="I4549">
        <v>0</v>
      </c>
      <c r="J4549">
        <v>0</v>
      </c>
      <c r="K4549">
        <v>0</v>
      </c>
      <c r="L4549">
        <v>0</v>
      </c>
      <c r="M4549">
        <v>0</v>
      </c>
      <c r="N4549">
        <v>9</v>
      </c>
      <c r="O4549">
        <v>9</v>
      </c>
      <c r="P4549">
        <v>0</v>
      </c>
      <c r="Q4549">
        <v>0</v>
      </c>
    </row>
    <row r="4550" spans="1:17" x14ac:dyDescent="0.2">
      <c r="A4550" t="s">
        <v>22288</v>
      </c>
      <c r="B4550" t="s">
        <v>88</v>
      </c>
      <c r="C4550" t="s">
        <v>236</v>
      </c>
      <c r="D4550" t="s">
        <v>17736</v>
      </c>
      <c r="E4550" t="s">
        <v>81</v>
      </c>
      <c r="F4550" t="s">
        <v>4927</v>
      </c>
      <c r="G4550">
        <v>0</v>
      </c>
      <c r="H4550">
        <v>0</v>
      </c>
      <c r="I4550">
        <v>0</v>
      </c>
      <c r="J4550">
        <v>0</v>
      </c>
      <c r="K4550">
        <v>0</v>
      </c>
      <c r="L4550">
        <v>0</v>
      </c>
      <c r="M4550">
        <v>0</v>
      </c>
      <c r="N4550">
        <v>9</v>
      </c>
      <c r="O4550">
        <v>9</v>
      </c>
      <c r="P4550">
        <v>0</v>
      </c>
      <c r="Q4550">
        <v>0</v>
      </c>
    </row>
    <row r="4551" spans="1:17" x14ac:dyDescent="0.2">
      <c r="A4551" t="s">
        <v>22289</v>
      </c>
      <c r="B4551" t="s">
        <v>88</v>
      </c>
      <c r="C4551" t="s">
        <v>236</v>
      </c>
      <c r="D4551" t="s">
        <v>17736</v>
      </c>
      <c r="E4551" t="s">
        <v>81</v>
      </c>
      <c r="F4551" t="s">
        <v>17734</v>
      </c>
      <c r="G4551">
        <v>9</v>
      </c>
      <c r="H4551">
        <v>0</v>
      </c>
      <c r="I4551">
        <v>0</v>
      </c>
      <c r="J4551">
        <v>0</v>
      </c>
      <c r="K4551">
        <v>0</v>
      </c>
      <c r="L4551">
        <v>0</v>
      </c>
      <c r="M4551">
        <v>0</v>
      </c>
      <c r="N4551">
        <v>0</v>
      </c>
      <c r="O4551">
        <v>0</v>
      </c>
      <c r="P4551">
        <v>0</v>
      </c>
      <c r="Q4551">
        <v>0</v>
      </c>
    </row>
    <row r="4552" spans="1:17" x14ac:dyDescent="0.2">
      <c r="A4552" t="s">
        <v>22290</v>
      </c>
      <c r="B4552" t="s">
        <v>88</v>
      </c>
      <c r="C4552" t="s">
        <v>236</v>
      </c>
      <c r="D4552" t="s">
        <v>17748</v>
      </c>
      <c r="E4552" t="s">
        <v>81</v>
      </c>
      <c r="F4552" t="s">
        <v>17749</v>
      </c>
      <c r="G4552">
        <v>0</v>
      </c>
      <c r="H4552">
        <v>0</v>
      </c>
      <c r="I4552">
        <v>0</v>
      </c>
      <c r="J4552">
        <v>0</v>
      </c>
      <c r="K4552">
        <v>0</v>
      </c>
      <c r="L4552">
        <v>0</v>
      </c>
      <c r="M4552">
        <v>0</v>
      </c>
      <c r="N4552">
        <v>1</v>
      </c>
      <c r="O4552">
        <v>0</v>
      </c>
      <c r="P4552">
        <v>1</v>
      </c>
      <c r="Q4552">
        <v>0</v>
      </c>
    </row>
    <row r="4553" spans="1:17" x14ac:dyDescent="0.2">
      <c r="A4553" t="s">
        <v>22291</v>
      </c>
      <c r="B4553" t="s">
        <v>88</v>
      </c>
      <c r="C4553" t="s">
        <v>236</v>
      </c>
      <c r="D4553" t="s">
        <v>17748</v>
      </c>
      <c r="E4553" t="s">
        <v>81</v>
      </c>
      <c r="F4553" t="s">
        <v>17734</v>
      </c>
      <c r="G4553">
        <v>1</v>
      </c>
      <c r="H4553">
        <v>0</v>
      </c>
      <c r="I4553">
        <v>0</v>
      </c>
      <c r="J4553">
        <v>0</v>
      </c>
      <c r="K4553">
        <v>0</v>
      </c>
      <c r="L4553">
        <v>0</v>
      </c>
      <c r="M4553">
        <v>0</v>
      </c>
      <c r="N4553">
        <v>0</v>
      </c>
      <c r="O4553">
        <v>0</v>
      </c>
      <c r="P4553">
        <v>0</v>
      </c>
      <c r="Q4553">
        <v>0</v>
      </c>
    </row>
    <row r="4554" spans="1:17" x14ac:dyDescent="0.2">
      <c r="A4554" t="s">
        <v>22292</v>
      </c>
      <c r="B4554" t="s">
        <v>88</v>
      </c>
      <c r="C4554" t="s">
        <v>237</v>
      </c>
      <c r="D4554" t="s">
        <v>17768</v>
      </c>
      <c r="E4554" t="s">
        <v>83</v>
      </c>
      <c r="F4554" t="s">
        <v>17734</v>
      </c>
      <c r="G4554">
        <v>1</v>
      </c>
      <c r="H4554">
        <v>0</v>
      </c>
      <c r="I4554">
        <v>0</v>
      </c>
      <c r="J4554">
        <v>0</v>
      </c>
      <c r="K4554">
        <v>0</v>
      </c>
      <c r="L4554">
        <v>0</v>
      </c>
      <c r="M4554">
        <v>0</v>
      </c>
      <c r="N4554">
        <v>0</v>
      </c>
      <c r="O4554">
        <v>0</v>
      </c>
      <c r="P4554">
        <v>0</v>
      </c>
      <c r="Q4554">
        <v>0</v>
      </c>
    </row>
    <row r="4555" spans="1:17" x14ac:dyDescent="0.2">
      <c r="A4555" t="s">
        <v>22293</v>
      </c>
      <c r="B4555" t="s">
        <v>88</v>
      </c>
      <c r="C4555" t="s">
        <v>237</v>
      </c>
      <c r="D4555" t="s">
        <v>17768</v>
      </c>
      <c r="E4555" t="s">
        <v>81</v>
      </c>
      <c r="F4555" t="s">
        <v>17734</v>
      </c>
      <c r="G4555">
        <v>2</v>
      </c>
      <c r="H4555">
        <v>0</v>
      </c>
      <c r="I4555">
        <v>0</v>
      </c>
      <c r="J4555">
        <v>0</v>
      </c>
      <c r="K4555">
        <v>0</v>
      </c>
      <c r="L4555">
        <v>0</v>
      </c>
      <c r="M4555">
        <v>0</v>
      </c>
      <c r="N4555">
        <v>0</v>
      </c>
      <c r="O4555">
        <v>0</v>
      </c>
      <c r="P4555">
        <v>0</v>
      </c>
      <c r="Q4555">
        <v>0</v>
      </c>
    </row>
    <row r="4556" spans="1:17" x14ac:dyDescent="0.2">
      <c r="A4556" t="s">
        <v>22294</v>
      </c>
      <c r="B4556" t="s">
        <v>88</v>
      </c>
      <c r="C4556" t="s">
        <v>237</v>
      </c>
      <c r="D4556" t="s">
        <v>17736</v>
      </c>
      <c r="E4556" t="s">
        <v>83</v>
      </c>
      <c r="F4556" t="s">
        <v>4929</v>
      </c>
      <c r="G4556">
        <v>0</v>
      </c>
      <c r="H4556">
        <v>4</v>
      </c>
      <c r="I4556">
        <v>1</v>
      </c>
      <c r="J4556">
        <v>3</v>
      </c>
      <c r="K4556">
        <v>0</v>
      </c>
      <c r="L4556">
        <v>0</v>
      </c>
      <c r="M4556">
        <v>0</v>
      </c>
      <c r="N4556">
        <v>0</v>
      </c>
      <c r="O4556">
        <v>0</v>
      </c>
      <c r="P4556">
        <v>0</v>
      </c>
      <c r="Q4556">
        <v>0</v>
      </c>
    </row>
    <row r="4557" spans="1:17" x14ac:dyDescent="0.2">
      <c r="A4557" t="s">
        <v>22295</v>
      </c>
      <c r="B4557" t="s">
        <v>88</v>
      </c>
      <c r="C4557" t="s">
        <v>237</v>
      </c>
      <c r="D4557" t="s">
        <v>17736</v>
      </c>
      <c r="E4557" t="s">
        <v>83</v>
      </c>
      <c r="F4557" t="s">
        <v>4931</v>
      </c>
      <c r="G4557">
        <v>0</v>
      </c>
      <c r="H4557">
        <v>4</v>
      </c>
      <c r="I4557">
        <v>1</v>
      </c>
      <c r="J4557">
        <v>3</v>
      </c>
      <c r="K4557">
        <v>0</v>
      </c>
      <c r="L4557">
        <v>0</v>
      </c>
      <c r="M4557">
        <v>0</v>
      </c>
      <c r="N4557">
        <v>0</v>
      </c>
      <c r="O4557">
        <v>0</v>
      </c>
      <c r="P4557">
        <v>0</v>
      </c>
      <c r="Q4557">
        <v>0</v>
      </c>
    </row>
    <row r="4558" spans="1:17" x14ac:dyDescent="0.2">
      <c r="A4558" t="s">
        <v>22296</v>
      </c>
      <c r="B4558" t="s">
        <v>88</v>
      </c>
      <c r="C4558" t="s">
        <v>237</v>
      </c>
      <c r="D4558" t="s">
        <v>17736</v>
      </c>
      <c r="E4558" t="s">
        <v>83</v>
      </c>
      <c r="F4558" t="s">
        <v>4933</v>
      </c>
      <c r="G4558">
        <v>0</v>
      </c>
      <c r="H4558">
        <v>0</v>
      </c>
      <c r="I4558">
        <v>0</v>
      </c>
      <c r="J4558">
        <v>0</v>
      </c>
      <c r="K4558">
        <v>0</v>
      </c>
      <c r="L4558">
        <v>0</v>
      </c>
      <c r="M4558">
        <v>4</v>
      </c>
      <c r="N4558">
        <v>0</v>
      </c>
      <c r="O4558">
        <v>0</v>
      </c>
      <c r="P4558">
        <v>0</v>
      </c>
      <c r="Q4558">
        <v>0</v>
      </c>
    </row>
    <row r="4559" spans="1:17" x14ac:dyDescent="0.2">
      <c r="A4559" t="s">
        <v>22297</v>
      </c>
      <c r="B4559" t="s">
        <v>88</v>
      </c>
      <c r="C4559" t="s">
        <v>237</v>
      </c>
      <c r="D4559" t="s">
        <v>17736</v>
      </c>
      <c r="E4559" t="s">
        <v>83</v>
      </c>
      <c r="F4559" t="s">
        <v>4935</v>
      </c>
      <c r="G4559">
        <v>0</v>
      </c>
      <c r="H4559">
        <v>4</v>
      </c>
      <c r="I4559">
        <v>1</v>
      </c>
      <c r="J4559">
        <v>3</v>
      </c>
      <c r="K4559">
        <v>0</v>
      </c>
      <c r="L4559">
        <v>0</v>
      </c>
      <c r="M4559">
        <v>0</v>
      </c>
      <c r="N4559">
        <v>0</v>
      </c>
      <c r="O4559">
        <v>0</v>
      </c>
      <c r="P4559">
        <v>0</v>
      </c>
      <c r="Q4559">
        <v>0</v>
      </c>
    </row>
    <row r="4560" spans="1:17" x14ac:dyDescent="0.2">
      <c r="A4560" t="s">
        <v>22298</v>
      </c>
      <c r="B4560" t="s">
        <v>88</v>
      </c>
      <c r="C4560" t="s">
        <v>237</v>
      </c>
      <c r="D4560" t="s">
        <v>17736</v>
      </c>
      <c r="E4560" t="s">
        <v>83</v>
      </c>
      <c r="F4560" t="s">
        <v>4937</v>
      </c>
      <c r="G4560">
        <v>0</v>
      </c>
      <c r="H4560">
        <v>4</v>
      </c>
      <c r="I4560">
        <v>1</v>
      </c>
      <c r="J4560">
        <v>3</v>
      </c>
      <c r="K4560">
        <v>0</v>
      </c>
      <c r="L4560">
        <v>0</v>
      </c>
      <c r="M4560">
        <v>0</v>
      </c>
      <c r="N4560">
        <v>0</v>
      </c>
      <c r="O4560">
        <v>0</v>
      </c>
      <c r="P4560">
        <v>0</v>
      </c>
      <c r="Q4560">
        <v>0</v>
      </c>
    </row>
    <row r="4561" spans="1:17" x14ac:dyDescent="0.2">
      <c r="A4561" t="s">
        <v>22299</v>
      </c>
      <c r="B4561" t="s">
        <v>88</v>
      </c>
      <c r="C4561" t="s">
        <v>237</v>
      </c>
      <c r="D4561" t="s">
        <v>17736</v>
      </c>
      <c r="E4561" t="s">
        <v>83</v>
      </c>
      <c r="F4561" t="s">
        <v>4939</v>
      </c>
      <c r="G4561">
        <v>0</v>
      </c>
      <c r="H4561">
        <v>0</v>
      </c>
      <c r="I4561">
        <v>0</v>
      </c>
      <c r="J4561">
        <v>0</v>
      </c>
      <c r="K4561">
        <v>0</v>
      </c>
      <c r="L4561">
        <v>0</v>
      </c>
      <c r="M4561">
        <v>4</v>
      </c>
      <c r="N4561">
        <v>0</v>
      </c>
      <c r="O4561">
        <v>0</v>
      </c>
      <c r="P4561">
        <v>0</v>
      </c>
      <c r="Q4561">
        <v>0</v>
      </c>
    </row>
    <row r="4562" spans="1:17" x14ac:dyDescent="0.2">
      <c r="A4562" t="s">
        <v>22300</v>
      </c>
      <c r="B4562" t="s">
        <v>88</v>
      </c>
      <c r="C4562" t="s">
        <v>237</v>
      </c>
      <c r="D4562" t="s">
        <v>17736</v>
      </c>
      <c r="E4562" t="s">
        <v>83</v>
      </c>
      <c r="F4562" t="s">
        <v>4941</v>
      </c>
      <c r="G4562">
        <v>0</v>
      </c>
      <c r="H4562">
        <v>4</v>
      </c>
      <c r="I4562">
        <v>1</v>
      </c>
      <c r="J4562">
        <v>3</v>
      </c>
      <c r="K4562">
        <v>0</v>
      </c>
      <c r="L4562">
        <v>0</v>
      </c>
      <c r="M4562">
        <v>0</v>
      </c>
      <c r="N4562">
        <v>0</v>
      </c>
      <c r="O4562">
        <v>0</v>
      </c>
      <c r="P4562">
        <v>0</v>
      </c>
      <c r="Q4562">
        <v>0</v>
      </c>
    </row>
    <row r="4563" spans="1:17" x14ac:dyDescent="0.2">
      <c r="A4563" t="s">
        <v>22301</v>
      </c>
      <c r="B4563" t="s">
        <v>88</v>
      </c>
      <c r="C4563" t="s">
        <v>237</v>
      </c>
      <c r="D4563" t="s">
        <v>17736</v>
      </c>
      <c r="E4563" t="s">
        <v>83</v>
      </c>
      <c r="F4563" t="s">
        <v>4943</v>
      </c>
      <c r="G4563">
        <v>0</v>
      </c>
      <c r="H4563">
        <v>0</v>
      </c>
      <c r="I4563">
        <v>0</v>
      </c>
      <c r="J4563">
        <v>0</v>
      </c>
      <c r="K4563">
        <v>0</v>
      </c>
      <c r="L4563">
        <v>0</v>
      </c>
      <c r="M4563">
        <v>4</v>
      </c>
      <c r="N4563">
        <v>0</v>
      </c>
      <c r="O4563">
        <v>0</v>
      </c>
      <c r="P4563">
        <v>0</v>
      </c>
      <c r="Q4563">
        <v>0</v>
      </c>
    </row>
    <row r="4564" spans="1:17" x14ac:dyDescent="0.2">
      <c r="A4564" t="s">
        <v>22302</v>
      </c>
      <c r="B4564" t="s">
        <v>88</v>
      </c>
      <c r="C4564" t="s">
        <v>237</v>
      </c>
      <c r="D4564" t="s">
        <v>17736</v>
      </c>
      <c r="E4564" t="s">
        <v>83</v>
      </c>
      <c r="F4564" t="s">
        <v>4925</v>
      </c>
      <c r="G4564">
        <v>0</v>
      </c>
      <c r="H4564">
        <v>0</v>
      </c>
      <c r="I4564">
        <v>0</v>
      </c>
      <c r="J4564">
        <v>0</v>
      </c>
      <c r="K4564">
        <v>0</v>
      </c>
      <c r="L4564">
        <v>0</v>
      </c>
      <c r="M4564">
        <v>0</v>
      </c>
      <c r="N4564">
        <v>4</v>
      </c>
      <c r="O4564">
        <v>4</v>
      </c>
      <c r="P4564">
        <v>0</v>
      </c>
      <c r="Q4564">
        <v>0</v>
      </c>
    </row>
    <row r="4565" spans="1:17" x14ac:dyDescent="0.2">
      <c r="A4565" t="s">
        <v>22303</v>
      </c>
      <c r="B4565" t="s">
        <v>88</v>
      </c>
      <c r="C4565" t="s">
        <v>237</v>
      </c>
      <c r="D4565" t="s">
        <v>17736</v>
      </c>
      <c r="E4565" t="s">
        <v>83</v>
      </c>
      <c r="F4565" t="s">
        <v>4927</v>
      </c>
      <c r="G4565">
        <v>0</v>
      </c>
      <c r="H4565">
        <v>0</v>
      </c>
      <c r="I4565">
        <v>0</v>
      </c>
      <c r="J4565">
        <v>0</v>
      </c>
      <c r="K4565">
        <v>0</v>
      </c>
      <c r="L4565">
        <v>0</v>
      </c>
      <c r="M4565">
        <v>0</v>
      </c>
      <c r="N4565">
        <v>4</v>
      </c>
      <c r="O4565">
        <v>4</v>
      </c>
      <c r="P4565">
        <v>0</v>
      </c>
      <c r="Q4565">
        <v>0</v>
      </c>
    </row>
    <row r="4566" spans="1:17" x14ac:dyDescent="0.2">
      <c r="A4566" t="s">
        <v>22304</v>
      </c>
      <c r="B4566" t="s">
        <v>88</v>
      </c>
      <c r="C4566" t="s">
        <v>237</v>
      </c>
      <c r="D4566" t="s">
        <v>17736</v>
      </c>
      <c r="E4566" t="s">
        <v>83</v>
      </c>
      <c r="F4566" t="s">
        <v>17734</v>
      </c>
      <c r="G4566">
        <v>4</v>
      </c>
      <c r="H4566">
        <v>0</v>
      </c>
      <c r="I4566">
        <v>0</v>
      </c>
      <c r="J4566">
        <v>0</v>
      </c>
      <c r="K4566">
        <v>0</v>
      </c>
      <c r="L4566">
        <v>0</v>
      </c>
      <c r="M4566">
        <v>0</v>
      </c>
      <c r="N4566">
        <v>0</v>
      </c>
      <c r="O4566">
        <v>0</v>
      </c>
      <c r="P4566">
        <v>0</v>
      </c>
      <c r="Q4566">
        <v>0</v>
      </c>
    </row>
    <row r="4567" spans="1:17" x14ac:dyDescent="0.2">
      <c r="A4567" t="s">
        <v>22305</v>
      </c>
      <c r="B4567" t="s">
        <v>88</v>
      </c>
      <c r="C4567" t="s">
        <v>237</v>
      </c>
      <c r="D4567" t="s">
        <v>17736</v>
      </c>
      <c r="E4567" t="s">
        <v>81</v>
      </c>
      <c r="F4567" t="s">
        <v>4929</v>
      </c>
      <c r="G4567">
        <v>0</v>
      </c>
      <c r="H4567">
        <v>14</v>
      </c>
      <c r="I4567">
        <v>4</v>
      </c>
      <c r="J4567">
        <v>10</v>
      </c>
      <c r="K4567">
        <v>0</v>
      </c>
      <c r="L4567">
        <v>0</v>
      </c>
      <c r="M4567">
        <v>0</v>
      </c>
      <c r="N4567">
        <v>0</v>
      </c>
      <c r="O4567">
        <v>0</v>
      </c>
      <c r="P4567">
        <v>0</v>
      </c>
      <c r="Q4567">
        <v>0</v>
      </c>
    </row>
    <row r="4568" spans="1:17" x14ac:dyDescent="0.2">
      <c r="A4568" t="s">
        <v>22306</v>
      </c>
      <c r="B4568" t="s">
        <v>88</v>
      </c>
      <c r="C4568" t="s">
        <v>237</v>
      </c>
      <c r="D4568" t="s">
        <v>17736</v>
      </c>
      <c r="E4568" t="s">
        <v>81</v>
      </c>
      <c r="F4568" t="s">
        <v>4931</v>
      </c>
      <c r="G4568">
        <v>0</v>
      </c>
      <c r="H4568">
        <v>14</v>
      </c>
      <c r="I4568">
        <v>4</v>
      </c>
      <c r="J4568">
        <v>10</v>
      </c>
      <c r="K4568">
        <v>0</v>
      </c>
      <c r="L4568">
        <v>0</v>
      </c>
      <c r="M4568">
        <v>0</v>
      </c>
      <c r="N4568">
        <v>0</v>
      </c>
      <c r="O4568">
        <v>0</v>
      </c>
      <c r="P4568">
        <v>0</v>
      </c>
      <c r="Q4568">
        <v>0</v>
      </c>
    </row>
    <row r="4569" spans="1:17" x14ac:dyDescent="0.2">
      <c r="A4569" t="s">
        <v>22307</v>
      </c>
      <c r="B4569" t="s">
        <v>88</v>
      </c>
      <c r="C4569" t="s">
        <v>237</v>
      </c>
      <c r="D4569" t="s">
        <v>17736</v>
      </c>
      <c r="E4569" t="s">
        <v>81</v>
      </c>
      <c r="F4569" t="s">
        <v>4933</v>
      </c>
      <c r="G4569">
        <v>0</v>
      </c>
      <c r="H4569">
        <v>0</v>
      </c>
      <c r="I4569">
        <v>0</v>
      </c>
      <c r="J4569">
        <v>0</v>
      </c>
      <c r="K4569">
        <v>0</v>
      </c>
      <c r="L4569">
        <v>0</v>
      </c>
      <c r="M4569">
        <v>14</v>
      </c>
      <c r="N4569">
        <v>0</v>
      </c>
      <c r="O4569">
        <v>0</v>
      </c>
      <c r="P4569">
        <v>0</v>
      </c>
      <c r="Q4569">
        <v>0</v>
      </c>
    </row>
    <row r="4570" spans="1:17" x14ac:dyDescent="0.2">
      <c r="A4570" t="s">
        <v>22308</v>
      </c>
      <c r="B4570" t="s">
        <v>88</v>
      </c>
      <c r="C4570" t="s">
        <v>237</v>
      </c>
      <c r="D4570" t="s">
        <v>17736</v>
      </c>
      <c r="E4570" t="s">
        <v>81</v>
      </c>
      <c r="F4570" t="s">
        <v>4935</v>
      </c>
      <c r="G4570">
        <v>0</v>
      </c>
      <c r="H4570">
        <v>14</v>
      </c>
      <c r="I4570">
        <v>4</v>
      </c>
      <c r="J4570">
        <v>10</v>
      </c>
      <c r="K4570">
        <v>0</v>
      </c>
      <c r="L4570">
        <v>0</v>
      </c>
      <c r="M4570">
        <v>0</v>
      </c>
      <c r="N4570">
        <v>0</v>
      </c>
      <c r="O4570">
        <v>0</v>
      </c>
      <c r="P4570">
        <v>0</v>
      </c>
      <c r="Q4570">
        <v>0</v>
      </c>
    </row>
    <row r="4571" spans="1:17" x14ac:dyDescent="0.2">
      <c r="A4571" t="s">
        <v>22309</v>
      </c>
      <c r="B4571" t="s">
        <v>88</v>
      </c>
      <c r="C4571" t="s">
        <v>237</v>
      </c>
      <c r="D4571" t="s">
        <v>17736</v>
      </c>
      <c r="E4571" t="s">
        <v>81</v>
      </c>
      <c r="F4571" t="s">
        <v>4937</v>
      </c>
      <c r="G4571">
        <v>0</v>
      </c>
      <c r="H4571">
        <v>14</v>
      </c>
      <c r="I4571">
        <v>4</v>
      </c>
      <c r="J4571">
        <v>10</v>
      </c>
      <c r="K4571">
        <v>0</v>
      </c>
      <c r="L4571">
        <v>0</v>
      </c>
      <c r="M4571">
        <v>0</v>
      </c>
      <c r="N4571">
        <v>0</v>
      </c>
      <c r="O4571">
        <v>0</v>
      </c>
      <c r="P4571">
        <v>0</v>
      </c>
      <c r="Q4571">
        <v>0</v>
      </c>
    </row>
    <row r="4572" spans="1:17" x14ac:dyDescent="0.2">
      <c r="A4572" t="s">
        <v>22310</v>
      </c>
      <c r="B4572" t="s">
        <v>88</v>
      </c>
      <c r="C4572" t="s">
        <v>237</v>
      </c>
      <c r="D4572" t="s">
        <v>17736</v>
      </c>
      <c r="E4572" t="s">
        <v>81</v>
      </c>
      <c r="F4572" t="s">
        <v>4939</v>
      </c>
      <c r="G4572">
        <v>0</v>
      </c>
      <c r="H4572">
        <v>0</v>
      </c>
      <c r="I4572">
        <v>0</v>
      </c>
      <c r="J4572">
        <v>0</v>
      </c>
      <c r="K4572">
        <v>0</v>
      </c>
      <c r="L4572">
        <v>0</v>
      </c>
      <c r="M4572">
        <v>14</v>
      </c>
      <c r="N4572">
        <v>0</v>
      </c>
      <c r="O4572">
        <v>0</v>
      </c>
      <c r="P4572">
        <v>0</v>
      </c>
      <c r="Q4572">
        <v>0</v>
      </c>
    </row>
    <row r="4573" spans="1:17" x14ac:dyDescent="0.2">
      <c r="A4573" t="s">
        <v>22311</v>
      </c>
      <c r="B4573" t="s">
        <v>88</v>
      </c>
      <c r="C4573" t="s">
        <v>237</v>
      </c>
      <c r="D4573" t="s">
        <v>17736</v>
      </c>
      <c r="E4573" t="s">
        <v>81</v>
      </c>
      <c r="F4573" t="s">
        <v>4941</v>
      </c>
      <c r="G4573">
        <v>0</v>
      </c>
      <c r="H4573">
        <v>14</v>
      </c>
      <c r="I4573">
        <v>4</v>
      </c>
      <c r="J4573">
        <v>10</v>
      </c>
      <c r="K4573">
        <v>0</v>
      </c>
      <c r="L4573">
        <v>0</v>
      </c>
      <c r="M4573">
        <v>0</v>
      </c>
      <c r="N4573">
        <v>0</v>
      </c>
      <c r="O4573">
        <v>0</v>
      </c>
      <c r="P4573">
        <v>0</v>
      </c>
      <c r="Q4573">
        <v>0</v>
      </c>
    </row>
    <row r="4574" spans="1:17" x14ac:dyDescent="0.2">
      <c r="A4574" t="s">
        <v>22312</v>
      </c>
      <c r="B4574" t="s">
        <v>88</v>
      </c>
      <c r="C4574" t="s">
        <v>237</v>
      </c>
      <c r="D4574" t="s">
        <v>17736</v>
      </c>
      <c r="E4574" t="s">
        <v>81</v>
      </c>
      <c r="F4574" t="s">
        <v>4943</v>
      </c>
      <c r="G4574">
        <v>0</v>
      </c>
      <c r="H4574">
        <v>0</v>
      </c>
      <c r="I4574">
        <v>0</v>
      </c>
      <c r="J4574">
        <v>0</v>
      </c>
      <c r="K4574">
        <v>0</v>
      </c>
      <c r="L4574">
        <v>0</v>
      </c>
      <c r="M4574">
        <v>14</v>
      </c>
      <c r="N4574">
        <v>0</v>
      </c>
      <c r="O4574">
        <v>0</v>
      </c>
      <c r="P4574">
        <v>0</v>
      </c>
      <c r="Q4574">
        <v>0</v>
      </c>
    </row>
    <row r="4575" spans="1:17" x14ac:dyDescent="0.2">
      <c r="A4575" t="s">
        <v>22313</v>
      </c>
      <c r="B4575" t="s">
        <v>86</v>
      </c>
      <c r="C4575" t="s">
        <v>117</v>
      </c>
      <c r="D4575" t="s">
        <v>17736</v>
      </c>
      <c r="E4575" t="s">
        <v>81</v>
      </c>
      <c r="F4575" t="s">
        <v>17734</v>
      </c>
      <c r="G4575">
        <v>29</v>
      </c>
      <c r="H4575">
        <v>0</v>
      </c>
      <c r="I4575">
        <v>0</v>
      </c>
      <c r="J4575">
        <v>0</v>
      </c>
      <c r="K4575">
        <v>0</v>
      </c>
      <c r="L4575">
        <v>0</v>
      </c>
      <c r="M4575">
        <v>0</v>
      </c>
      <c r="N4575">
        <v>0</v>
      </c>
      <c r="O4575">
        <v>0</v>
      </c>
      <c r="P4575">
        <v>0</v>
      </c>
      <c r="Q4575">
        <v>0</v>
      </c>
    </row>
    <row r="4576" spans="1:17" x14ac:dyDescent="0.2">
      <c r="A4576" t="s">
        <v>22314</v>
      </c>
      <c r="B4576" t="s">
        <v>86</v>
      </c>
      <c r="C4576" t="s">
        <v>117</v>
      </c>
      <c r="D4576" t="s">
        <v>17748</v>
      </c>
      <c r="E4576" t="s">
        <v>83</v>
      </c>
      <c r="F4576" t="s">
        <v>17749</v>
      </c>
      <c r="G4576">
        <v>0</v>
      </c>
      <c r="H4576">
        <v>0</v>
      </c>
      <c r="I4576">
        <v>0</v>
      </c>
      <c r="J4576">
        <v>0</v>
      </c>
      <c r="K4576">
        <v>0</v>
      </c>
      <c r="L4576">
        <v>0</v>
      </c>
      <c r="M4576">
        <v>0</v>
      </c>
      <c r="N4576">
        <v>1</v>
      </c>
      <c r="O4576">
        <v>1</v>
      </c>
      <c r="P4576">
        <v>0</v>
      </c>
      <c r="Q4576">
        <v>0</v>
      </c>
    </row>
    <row r="4577" spans="1:17" x14ac:dyDescent="0.2">
      <c r="A4577" t="s">
        <v>22315</v>
      </c>
      <c r="B4577" t="s">
        <v>86</v>
      </c>
      <c r="C4577" t="s">
        <v>117</v>
      </c>
      <c r="D4577" t="s">
        <v>17748</v>
      </c>
      <c r="E4577" t="s">
        <v>83</v>
      </c>
      <c r="F4577" t="s">
        <v>17734</v>
      </c>
      <c r="G4577">
        <v>1</v>
      </c>
      <c r="H4577">
        <v>0</v>
      </c>
      <c r="I4577">
        <v>0</v>
      </c>
      <c r="J4577">
        <v>0</v>
      </c>
      <c r="K4577">
        <v>0</v>
      </c>
      <c r="L4577">
        <v>0</v>
      </c>
      <c r="M4577">
        <v>0</v>
      </c>
      <c r="N4577">
        <v>0</v>
      </c>
      <c r="O4577">
        <v>0</v>
      </c>
      <c r="P4577">
        <v>0</v>
      </c>
      <c r="Q4577">
        <v>0</v>
      </c>
    </row>
    <row r="4578" spans="1:17" x14ac:dyDescent="0.2">
      <c r="A4578" t="s">
        <v>22316</v>
      </c>
      <c r="B4578" t="s">
        <v>86</v>
      </c>
      <c r="C4578" t="s">
        <v>117</v>
      </c>
      <c r="D4578" t="s">
        <v>17754</v>
      </c>
      <c r="E4578" t="s">
        <v>83</v>
      </c>
      <c r="F4578" t="s">
        <v>17734</v>
      </c>
      <c r="G4578">
        <v>2</v>
      </c>
      <c r="H4578">
        <v>0</v>
      </c>
      <c r="I4578">
        <v>0</v>
      </c>
      <c r="J4578">
        <v>0</v>
      </c>
      <c r="K4578">
        <v>0</v>
      </c>
      <c r="L4578">
        <v>0</v>
      </c>
      <c r="M4578">
        <v>0</v>
      </c>
      <c r="N4578">
        <v>0</v>
      </c>
      <c r="O4578">
        <v>0</v>
      </c>
      <c r="P4578">
        <v>0</v>
      </c>
      <c r="Q4578">
        <v>0</v>
      </c>
    </row>
    <row r="4579" spans="1:17" x14ac:dyDescent="0.2">
      <c r="A4579" t="s">
        <v>22317</v>
      </c>
      <c r="B4579" t="s">
        <v>86</v>
      </c>
      <c r="C4579" t="s">
        <v>117</v>
      </c>
      <c r="D4579" t="s">
        <v>17754</v>
      </c>
      <c r="E4579" t="s">
        <v>81</v>
      </c>
      <c r="F4579" t="s">
        <v>17734</v>
      </c>
      <c r="G4579">
        <v>4</v>
      </c>
      <c r="H4579">
        <v>0</v>
      </c>
      <c r="I4579">
        <v>0</v>
      </c>
      <c r="J4579">
        <v>0</v>
      </c>
      <c r="K4579">
        <v>0</v>
      </c>
      <c r="L4579">
        <v>0</v>
      </c>
      <c r="M4579">
        <v>0</v>
      </c>
      <c r="N4579">
        <v>0</v>
      </c>
      <c r="O4579">
        <v>0</v>
      </c>
      <c r="P4579">
        <v>0</v>
      </c>
      <c r="Q4579">
        <v>0</v>
      </c>
    </row>
    <row r="4580" spans="1:17" x14ac:dyDescent="0.2">
      <c r="A4580" t="s">
        <v>22318</v>
      </c>
      <c r="B4580" t="s">
        <v>86</v>
      </c>
      <c r="C4580" t="s">
        <v>118</v>
      </c>
      <c r="D4580" t="s">
        <v>17768</v>
      </c>
      <c r="E4580" t="s">
        <v>83</v>
      </c>
      <c r="F4580" t="s">
        <v>17734</v>
      </c>
      <c r="G4580">
        <v>4</v>
      </c>
      <c r="H4580">
        <v>0</v>
      </c>
      <c r="I4580">
        <v>0</v>
      </c>
      <c r="J4580">
        <v>0</v>
      </c>
      <c r="K4580">
        <v>0</v>
      </c>
      <c r="L4580">
        <v>0</v>
      </c>
      <c r="M4580">
        <v>0</v>
      </c>
      <c r="N4580">
        <v>0</v>
      </c>
      <c r="O4580">
        <v>0</v>
      </c>
      <c r="P4580">
        <v>0</v>
      </c>
      <c r="Q4580">
        <v>0</v>
      </c>
    </row>
    <row r="4581" spans="1:17" x14ac:dyDescent="0.2">
      <c r="A4581" t="s">
        <v>22319</v>
      </c>
      <c r="B4581" t="s">
        <v>86</v>
      </c>
      <c r="C4581" t="s">
        <v>118</v>
      </c>
      <c r="D4581" t="s">
        <v>17768</v>
      </c>
      <c r="E4581" t="s">
        <v>81</v>
      </c>
      <c r="F4581" t="s">
        <v>17734</v>
      </c>
      <c r="G4581">
        <v>1</v>
      </c>
      <c r="H4581">
        <v>0</v>
      </c>
      <c r="I4581">
        <v>0</v>
      </c>
      <c r="J4581">
        <v>0</v>
      </c>
      <c r="K4581">
        <v>0</v>
      </c>
      <c r="L4581">
        <v>0</v>
      </c>
      <c r="M4581">
        <v>0</v>
      </c>
      <c r="N4581">
        <v>0</v>
      </c>
      <c r="O4581">
        <v>0</v>
      </c>
      <c r="P4581">
        <v>0</v>
      </c>
      <c r="Q4581">
        <v>0</v>
      </c>
    </row>
    <row r="4582" spans="1:17" x14ac:dyDescent="0.2">
      <c r="A4582" t="s">
        <v>22320</v>
      </c>
      <c r="B4582" t="s">
        <v>86</v>
      </c>
      <c r="C4582" t="s">
        <v>118</v>
      </c>
      <c r="D4582" t="s">
        <v>17736</v>
      </c>
      <c r="E4582" t="s">
        <v>83</v>
      </c>
      <c r="F4582" t="s">
        <v>4929</v>
      </c>
      <c r="G4582">
        <v>0</v>
      </c>
      <c r="H4582">
        <v>19</v>
      </c>
      <c r="I4582">
        <v>2</v>
      </c>
      <c r="J4582">
        <v>15</v>
      </c>
      <c r="K4582">
        <v>2</v>
      </c>
      <c r="L4582">
        <v>0</v>
      </c>
      <c r="M4582">
        <v>0</v>
      </c>
      <c r="N4582">
        <v>0</v>
      </c>
      <c r="O4582">
        <v>0</v>
      </c>
      <c r="P4582">
        <v>0</v>
      </c>
      <c r="Q4582">
        <v>0</v>
      </c>
    </row>
    <row r="4583" spans="1:17" x14ac:dyDescent="0.2">
      <c r="A4583" t="s">
        <v>22321</v>
      </c>
      <c r="B4583" t="s">
        <v>86</v>
      </c>
      <c r="C4583" t="s">
        <v>118</v>
      </c>
      <c r="D4583" t="s">
        <v>17736</v>
      </c>
      <c r="E4583" t="s">
        <v>83</v>
      </c>
      <c r="F4583" t="s">
        <v>4931</v>
      </c>
      <c r="G4583">
        <v>0</v>
      </c>
      <c r="H4583">
        <v>19</v>
      </c>
      <c r="I4583">
        <v>1</v>
      </c>
      <c r="J4583">
        <v>16</v>
      </c>
      <c r="K4583">
        <v>2</v>
      </c>
      <c r="L4583">
        <v>0</v>
      </c>
      <c r="M4583">
        <v>0</v>
      </c>
      <c r="N4583">
        <v>0</v>
      </c>
      <c r="O4583">
        <v>0</v>
      </c>
      <c r="P4583">
        <v>0</v>
      </c>
      <c r="Q4583">
        <v>0</v>
      </c>
    </row>
    <row r="4584" spans="1:17" x14ac:dyDescent="0.2">
      <c r="A4584" t="s">
        <v>22322</v>
      </c>
      <c r="B4584" t="s">
        <v>86</v>
      </c>
      <c r="C4584" t="s">
        <v>118</v>
      </c>
      <c r="D4584" t="s">
        <v>17736</v>
      </c>
      <c r="E4584" t="s">
        <v>83</v>
      </c>
      <c r="F4584" t="s">
        <v>4933</v>
      </c>
      <c r="G4584">
        <v>0</v>
      </c>
      <c r="H4584">
        <v>0</v>
      </c>
      <c r="I4584">
        <v>0</v>
      </c>
      <c r="J4584">
        <v>0</v>
      </c>
      <c r="K4584">
        <v>0</v>
      </c>
      <c r="L4584">
        <v>0</v>
      </c>
      <c r="M4584">
        <v>19</v>
      </c>
      <c r="N4584">
        <v>0</v>
      </c>
      <c r="O4584">
        <v>0</v>
      </c>
      <c r="P4584">
        <v>0</v>
      </c>
      <c r="Q4584">
        <v>0</v>
      </c>
    </row>
    <row r="4585" spans="1:17" x14ac:dyDescent="0.2">
      <c r="A4585" t="s">
        <v>22323</v>
      </c>
      <c r="B4585" t="s">
        <v>86</v>
      </c>
      <c r="C4585" t="s">
        <v>118</v>
      </c>
      <c r="D4585" t="s">
        <v>17736</v>
      </c>
      <c r="E4585" t="s">
        <v>83</v>
      </c>
      <c r="F4585" t="s">
        <v>4935</v>
      </c>
      <c r="G4585">
        <v>0</v>
      </c>
      <c r="H4585">
        <v>19</v>
      </c>
      <c r="I4585">
        <v>1</v>
      </c>
      <c r="J4585">
        <v>16</v>
      </c>
      <c r="K4585">
        <v>2</v>
      </c>
      <c r="L4585">
        <v>0</v>
      </c>
      <c r="M4585">
        <v>0</v>
      </c>
      <c r="N4585">
        <v>0</v>
      </c>
      <c r="O4585">
        <v>0</v>
      </c>
      <c r="P4585">
        <v>0</v>
      </c>
      <c r="Q4585">
        <v>0</v>
      </c>
    </row>
    <row r="4586" spans="1:17" x14ac:dyDescent="0.2">
      <c r="A4586" t="s">
        <v>22324</v>
      </c>
      <c r="B4586" t="s">
        <v>86</v>
      </c>
      <c r="C4586" t="s">
        <v>118</v>
      </c>
      <c r="D4586" t="s">
        <v>17736</v>
      </c>
      <c r="E4586" t="s">
        <v>83</v>
      </c>
      <c r="F4586" t="s">
        <v>4937</v>
      </c>
      <c r="G4586">
        <v>0</v>
      </c>
      <c r="H4586">
        <v>19</v>
      </c>
      <c r="I4586">
        <v>2</v>
      </c>
      <c r="J4586">
        <v>15</v>
      </c>
      <c r="K4586">
        <v>2</v>
      </c>
      <c r="L4586">
        <v>0</v>
      </c>
      <c r="M4586">
        <v>0</v>
      </c>
      <c r="N4586">
        <v>0</v>
      </c>
      <c r="O4586">
        <v>0</v>
      </c>
      <c r="P4586">
        <v>0</v>
      </c>
      <c r="Q4586">
        <v>0</v>
      </c>
    </row>
    <row r="4587" spans="1:17" x14ac:dyDescent="0.2">
      <c r="A4587" t="s">
        <v>22325</v>
      </c>
      <c r="B4587" t="s">
        <v>86</v>
      </c>
      <c r="C4587" t="s">
        <v>118</v>
      </c>
      <c r="D4587" t="s">
        <v>17736</v>
      </c>
      <c r="E4587" t="s">
        <v>83</v>
      </c>
      <c r="F4587" t="s">
        <v>4939</v>
      </c>
      <c r="G4587">
        <v>0</v>
      </c>
      <c r="H4587">
        <v>0</v>
      </c>
      <c r="I4587">
        <v>0</v>
      </c>
      <c r="J4587">
        <v>0</v>
      </c>
      <c r="K4587">
        <v>0</v>
      </c>
      <c r="L4587">
        <v>0</v>
      </c>
      <c r="M4587">
        <v>19</v>
      </c>
      <c r="N4587">
        <v>0</v>
      </c>
      <c r="O4587">
        <v>0</v>
      </c>
      <c r="P4587">
        <v>0</v>
      </c>
      <c r="Q4587">
        <v>0</v>
      </c>
    </row>
    <row r="4588" spans="1:17" x14ac:dyDescent="0.2">
      <c r="A4588" t="s">
        <v>22326</v>
      </c>
      <c r="B4588" t="s">
        <v>86</v>
      </c>
      <c r="C4588" t="s">
        <v>118</v>
      </c>
      <c r="D4588" t="s">
        <v>17736</v>
      </c>
      <c r="E4588" t="s">
        <v>83</v>
      </c>
      <c r="F4588" t="s">
        <v>4941</v>
      </c>
      <c r="G4588">
        <v>0</v>
      </c>
      <c r="H4588">
        <v>19</v>
      </c>
      <c r="I4588">
        <v>1</v>
      </c>
      <c r="J4588">
        <v>16</v>
      </c>
      <c r="K4588">
        <v>2</v>
      </c>
      <c r="L4588">
        <v>0</v>
      </c>
      <c r="M4588">
        <v>0</v>
      </c>
      <c r="N4588">
        <v>0</v>
      </c>
      <c r="O4588">
        <v>0</v>
      </c>
      <c r="P4588">
        <v>0</v>
      </c>
      <c r="Q4588">
        <v>0</v>
      </c>
    </row>
    <row r="4589" spans="1:17" x14ac:dyDescent="0.2">
      <c r="A4589" t="s">
        <v>22327</v>
      </c>
      <c r="B4589" t="s">
        <v>86</v>
      </c>
      <c r="C4589" t="s">
        <v>118</v>
      </c>
      <c r="D4589" t="s">
        <v>17736</v>
      </c>
      <c r="E4589" t="s">
        <v>83</v>
      </c>
      <c r="F4589" t="s">
        <v>4943</v>
      </c>
      <c r="G4589">
        <v>0</v>
      </c>
      <c r="H4589">
        <v>0</v>
      </c>
      <c r="I4589">
        <v>0</v>
      </c>
      <c r="J4589">
        <v>0</v>
      </c>
      <c r="K4589">
        <v>0</v>
      </c>
      <c r="L4589">
        <v>0</v>
      </c>
      <c r="M4589">
        <v>19</v>
      </c>
      <c r="N4589">
        <v>0</v>
      </c>
      <c r="O4589">
        <v>0</v>
      </c>
      <c r="P4589">
        <v>0</v>
      </c>
      <c r="Q4589">
        <v>0</v>
      </c>
    </row>
    <row r="4590" spans="1:17" x14ac:dyDescent="0.2">
      <c r="A4590" t="s">
        <v>22328</v>
      </c>
      <c r="B4590" t="s">
        <v>86</v>
      </c>
      <c r="C4590" t="s">
        <v>118</v>
      </c>
      <c r="D4590" t="s">
        <v>17736</v>
      </c>
      <c r="E4590" t="s">
        <v>83</v>
      </c>
      <c r="F4590" t="s">
        <v>4925</v>
      </c>
      <c r="G4590">
        <v>0</v>
      </c>
      <c r="H4590">
        <v>0</v>
      </c>
      <c r="I4590">
        <v>0</v>
      </c>
      <c r="J4590">
        <v>0</v>
      </c>
      <c r="K4590">
        <v>0</v>
      </c>
      <c r="L4590">
        <v>0</v>
      </c>
      <c r="M4590">
        <v>0</v>
      </c>
      <c r="N4590">
        <v>17</v>
      </c>
      <c r="O4590">
        <v>17</v>
      </c>
      <c r="P4590">
        <v>0</v>
      </c>
      <c r="Q4590">
        <v>0</v>
      </c>
    </row>
    <row r="4591" spans="1:17" x14ac:dyDescent="0.2">
      <c r="A4591" t="s">
        <v>22329</v>
      </c>
      <c r="B4591" t="s">
        <v>86</v>
      </c>
      <c r="C4591" t="s">
        <v>118</v>
      </c>
      <c r="D4591" t="s">
        <v>17736</v>
      </c>
      <c r="E4591" t="s">
        <v>83</v>
      </c>
      <c r="F4591" t="s">
        <v>4927</v>
      </c>
      <c r="G4591">
        <v>0</v>
      </c>
      <c r="H4591">
        <v>0</v>
      </c>
      <c r="I4591">
        <v>0</v>
      </c>
      <c r="J4591">
        <v>0</v>
      </c>
      <c r="K4591">
        <v>0</v>
      </c>
      <c r="L4591">
        <v>0</v>
      </c>
      <c r="M4591">
        <v>0</v>
      </c>
      <c r="N4591">
        <v>14</v>
      </c>
      <c r="O4591">
        <v>14</v>
      </c>
      <c r="P4591">
        <v>0</v>
      </c>
      <c r="Q4591">
        <v>0</v>
      </c>
    </row>
    <row r="4592" spans="1:17" x14ac:dyDescent="0.2">
      <c r="A4592" t="s">
        <v>22330</v>
      </c>
      <c r="B4592" t="s">
        <v>86</v>
      </c>
      <c r="C4592" t="s">
        <v>118</v>
      </c>
      <c r="D4592" t="s">
        <v>17736</v>
      </c>
      <c r="E4592" t="s">
        <v>83</v>
      </c>
      <c r="F4592" t="s">
        <v>17734</v>
      </c>
      <c r="G4592">
        <v>19</v>
      </c>
      <c r="H4592">
        <v>0</v>
      </c>
      <c r="I4592">
        <v>0</v>
      </c>
      <c r="J4592">
        <v>0</v>
      </c>
      <c r="K4592">
        <v>0</v>
      </c>
      <c r="L4592">
        <v>0</v>
      </c>
      <c r="M4592">
        <v>0</v>
      </c>
      <c r="N4592">
        <v>0</v>
      </c>
      <c r="O4592">
        <v>0</v>
      </c>
      <c r="P4592">
        <v>0</v>
      </c>
      <c r="Q4592">
        <v>0</v>
      </c>
    </row>
    <row r="4593" spans="1:17" x14ac:dyDescent="0.2">
      <c r="A4593" t="s">
        <v>22331</v>
      </c>
      <c r="B4593" t="s">
        <v>86</v>
      </c>
      <c r="C4593" t="s">
        <v>118</v>
      </c>
      <c r="D4593" t="s">
        <v>17736</v>
      </c>
      <c r="E4593" t="s">
        <v>81</v>
      </c>
      <c r="F4593" t="s">
        <v>4929</v>
      </c>
      <c r="G4593">
        <v>0</v>
      </c>
      <c r="H4593">
        <v>18</v>
      </c>
      <c r="I4593">
        <v>1</v>
      </c>
      <c r="J4593">
        <v>16</v>
      </c>
      <c r="K4593">
        <v>0</v>
      </c>
      <c r="L4593">
        <v>1</v>
      </c>
      <c r="M4593">
        <v>0</v>
      </c>
      <c r="N4593">
        <v>0</v>
      </c>
      <c r="O4593">
        <v>0</v>
      </c>
      <c r="P4593">
        <v>0</v>
      </c>
      <c r="Q4593">
        <v>0</v>
      </c>
    </row>
    <row r="4594" spans="1:17" x14ac:dyDescent="0.2">
      <c r="A4594" t="s">
        <v>22332</v>
      </c>
      <c r="B4594" t="s">
        <v>86</v>
      </c>
      <c r="C4594" t="s">
        <v>118</v>
      </c>
      <c r="D4594" t="s">
        <v>17736</v>
      </c>
      <c r="E4594" t="s">
        <v>81</v>
      </c>
      <c r="F4594" t="s">
        <v>4931</v>
      </c>
      <c r="G4594">
        <v>0</v>
      </c>
      <c r="H4594">
        <v>18</v>
      </c>
      <c r="I4594">
        <v>1</v>
      </c>
      <c r="J4594">
        <v>16</v>
      </c>
      <c r="K4594">
        <v>0</v>
      </c>
      <c r="L4594">
        <v>1</v>
      </c>
      <c r="M4594">
        <v>0</v>
      </c>
      <c r="N4594">
        <v>0</v>
      </c>
      <c r="O4594">
        <v>0</v>
      </c>
      <c r="P4594">
        <v>0</v>
      </c>
      <c r="Q4594">
        <v>0</v>
      </c>
    </row>
    <row r="4595" spans="1:17" x14ac:dyDescent="0.2">
      <c r="A4595" t="s">
        <v>22333</v>
      </c>
      <c r="B4595" t="s">
        <v>86</v>
      </c>
      <c r="C4595" t="s">
        <v>118</v>
      </c>
      <c r="D4595" t="s">
        <v>17736</v>
      </c>
      <c r="E4595" t="s">
        <v>81</v>
      </c>
      <c r="F4595" t="s">
        <v>4933</v>
      </c>
      <c r="G4595">
        <v>0</v>
      </c>
      <c r="H4595">
        <v>0</v>
      </c>
      <c r="I4595">
        <v>0</v>
      </c>
      <c r="J4595">
        <v>0</v>
      </c>
      <c r="K4595">
        <v>0</v>
      </c>
      <c r="L4595">
        <v>0</v>
      </c>
      <c r="M4595">
        <v>18</v>
      </c>
      <c r="N4595">
        <v>0</v>
      </c>
      <c r="O4595">
        <v>0</v>
      </c>
      <c r="P4595">
        <v>0</v>
      </c>
      <c r="Q4595">
        <v>0</v>
      </c>
    </row>
    <row r="4596" spans="1:17" x14ac:dyDescent="0.2">
      <c r="A4596" t="s">
        <v>22334</v>
      </c>
      <c r="B4596" t="s">
        <v>86</v>
      </c>
      <c r="C4596" t="s">
        <v>118</v>
      </c>
      <c r="D4596" t="s">
        <v>17736</v>
      </c>
      <c r="E4596" t="s">
        <v>81</v>
      </c>
      <c r="F4596" t="s">
        <v>4935</v>
      </c>
      <c r="G4596">
        <v>0</v>
      </c>
      <c r="H4596">
        <v>18</v>
      </c>
      <c r="I4596">
        <v>1</v>
      </c>
      <c r="J4596">
        <v>16</v>
      </c>
      <c r="K4596">
        <v>0</v>
      </c>
      <c r="L4596">
        <v>1</v>
      </c>
      <c r="M4596">
        <v>0</v>
      </c>
      <c r="N4596">
        <v>0</v>
      </c>
      <c r="O4596">
        <v>0</v>
      </c>
      <c r="P4596">
        <v>0</v>
      </c>
      <c r="Q4596">
        <v>0</v>
      </c>
    </row>
    <row r="4597" spans="1:17" x14ac:dyDescent="0.2">
      <c r="A4597" t="s">
        <v>22335</v>
      </c>
      <c r="B4597" t="s">
        <v>86</v>
      </c>
      <c r="C4597" t="s">
        <v>118</v>
      </c>
      <c r="D4597" t="s">
        <v>17736</v>
      </c>
      <c r="E4597" t="s">
        <v>81</v>
      </c>
      <c r="F4597" t="s">
        <v>4937</v>
      </c>
      <c r="G4597">
        <v>0</v>
      </c>
      <c r="H4597">
        <v>18</v>
      </c>
      <c r="I4597">
        <v>1</v>
      </c>
      <c r="J4597">
        <v>16</v>
      </c>
      <c r="K4597">
        <v>0</v>
      </c>
      <c r="L4597">
        <v>1</v>
      </c>
      <c r="M4597">
        <v>0</v>
      </c>
      <c r="N4597">
        <v>0</v>
      </c>
      <c r="O4597">
        <v>0</v>
      </c>
      <c r="P4597">
        <v>0</v>
      </c>
      <c r="Q4597">
        <v>0</v>
      </c>
    </row>
    <row r="4598" spans="1:17" x14ac:dyDescent="0.2">
      <c r="A4598" t="s">
        <v>22336</v>
      </c>
      <c r="B4598" t="s">
        <v>86</v>
      </c>
      <c r="C4598" t="s">
        <v>118</v>
      </c>
      <c r="D4598" t="s">
        <v>17736</v>
      </c>
      <c r="E4598" t="s">
        <v>81</v>
      </c>
      <c r="F4598" t="s">
        <v>4939</v>
      </c>
      <c r="G4598">
        <v>0</v>
      </c>
      <c r="H4598">
        <v>0</v>
      </c>
      <c r="I4598">
        <v>0</v>
      </c>
      <c r="J4598">
        <v>0</v>
      </c>
      <c r="K4598">
        <v>0</v>
      </c>
      <c r="L4598">
        <v>0</v>
      </c>
      <c r="M4598">
        <v>18</v>
      </c>
      <c r="N4598">
        <v>0</v>
      </c>
      <c r="O4598">
        <v>0</v>
      </c>
      <c r="P4598">
        <v>0</v>
      </c>
      <c r="Q4598">
        <v>0</v>
      </c>
    </row>
    <row r="4599" spans="1:17" x14ac:dyDescent="0.2">
      <c r="A4599" t="s">
        <v>22337</v>
      </c>
      <c r="B4599" t="s">
        <v>86</v>
      </c>
      <c r="C4599" t="s">
        <v>118</v>
      </c>
      <c r="D4599" t="s">
        <v>17736</v>
      </c>
      <c r="E4599" t="s">
        <v>81</v>
      </c>
      <c r="F4599" t="s">
        <v>4941</v>
      </c>
      <c r="G4599">
        <v>0</v>
      </c>
      <c r="H4599">
        <v>18</v>
      </c>
      <c r="I4599">
        <v>1</v>
      </c>
      <c r="J4599">
        <v>16</v>
      </c>
      <c r="K4599">
        <v>0</v>
      </c>
      <c r="L4599">
        <v>1</v>
      </c>
      <c r="M4599">
        <v>0</v>
      </c>
      <c r="N4599">
        <v>0</v>
      </c>
      <c r="O4599">
        <v>0</v>
      </c>
      <c r="P4599">
        <v>0</v>
      </c>
      <c r="Q4599">
        <v>0</v>
      </c>
    </row>
    <row r="4600" spans="1:17" x14ac:dyDescent="0.2">
      <c r="A4600" t="s">
        <v>22338</v>
      </c>
      <c r="B4600" t="s">
        <v>86</v>
      </c>
      <c r="C4600" t="s">
        <v>118</v>
      </c>
      <c r="D4600" t="s">
        <v>17736</v>
      </c>
      <c r="E4600" t="s">
        <v>81</v>
      </c>
      <c r="F4600" t="s">
        <v>4943</v>
      </c>
      <c r="G4600">
        <v>0</v>
      </c>
      <c r="H4600">
        <v>0</v>
      </c>
      <c r="I4600">
        <v>0</v>
      </c>
      <c r="J4600">
        <v>0</v>
      </c>
      <c r="K4600">
        <v>0</v>
      </c>
      <c r="L4600">
        <v>0</v>
      </c>
      <c r="M4600">
        <v>18</v>
      </c>
      <c r="N4600">
        <v>0</v>
      </c>
      <c r="O4600">
        <v>0</v>
      </c>
      <c r="P4600">
        <v>0</v>
      </c>
      <c r="Q4600">
        <v>0</v>
      </c>
    </row>
    <row r="4601" spans="1:17" x14ac:dyDescent="0.2">
      <c r="A4601" t="s">
        <v>22339</v>
      </c>
      <c r="B4601" t="s">
        <v>86</v>
      </c>
      <c r="C4601" t="s">
        <v>118</v>
      </c>
      <c r="D4601" t="s">
        <v>17736</v>
      </c>
      <c r="E4601" t="s">
        <v>81</v>
      </c>
      <c r="F4601" t="s">
        <v>4925</v>
      </c>
      <c r="G4601">
        <v>0</v>
      </c>
      <c r="H4601">
        <v>0</v>
      </c>
      <c r="I4601">
        <v>0</v>
      </c>
      <c r="J4601">
        <v>0</v>
      </c>
      <c r="K4601">
        <v>0</v>
      </c>
      <c r="L4601">
        <v>0</v>
      </c>
      <c r="M4601">
        <v>0</v>
      </c>
      <c r="N4601">
        <v>18</v>
      </c>
      <c r="O4601">
        <v>17</v>
      </c>
      <c r="P4601">
        <v>0</v>
      </c>
      <c r="Q4601">
        <v>1</v>
      </c>
    </row>
    <row r="4602" spans="1:17" x14ac:dyDescent="0.2">
      <c r="A4602" t="s">
        <v>22340</v>
      </c>
      <c r="B4602" t="s">
        <v>86</v>
      </c>
      <c r="C4602" t="s">
        <v>118</v>
      </c>
      <c r="D4602" t="s">
        <v>17736</v>
      </c>
      <c r="E4602" t="s">
        <v>81</v>
      </c>
      <c r="F4602" t="s">
        <v>4927</v>
      </c>
      <c r="G4602">
        <v>0</v>
      </c>
      <c r="H4602">
        <v>0</v>
      </c>
      <c r="I4602">
        <v>0</v>
      </c>
      <c r="J4602">
        <v>0</v>
      </c>
      <c r="K4602">
        <v>0</v>
      </c>
      <c r="L4602">
        <v>0</v>
      </c>
      <c r="M4602">
        <v>0</v>
      </c>
      <c r="N4602">
        <v>15</v>
      </c>
      <c r="O4602">
        <v>15</v>
      </c>
      <c r="P4602">
        <v>0</v>
      </c>
      <c r="Q4602">
        <v>0</v>
      </c>
    </row>
    <row r="4603" spans="1:17" x14ac:dyDescent="0.2">
      <c r="A4603" t="s">
        <v>22341</v>
      </c>
      <c r="B4603" t="s">
        <v>86</v>
      </c>
      <c r="C4603" t="s">
        <v>118</v>
      </c>
      <c r="D4603" t="s">
        <v>17736</v>
      </c>
      <c r="E4603" t="s">
        <v>81</v>
      </c>
      <c r="F4603" t="s">
        <v>17734</v>
      </c>
      <c r="G4603">
        <v>18</v>
      </c>
      <c r="H4603">
        <v>0</v>
      </c>
      <c r="I4603">
        <v>0</v>
      </c>
      <c r="J4603">
        <v>0</v>
      </c>
      <c r="K4603">
        <v>0</v>
      </c>
      <c r="L4603">
        <v>0</v>
      </c>
      <c r="M4603">
        <v>0</v>
      </c>
      <c r="N4603">
        <v>0</v>
      </c>
      <c r="O4603">
        <v>0</v>
      </c>
      <c r="P4603">
        <v>0</v>
      </c>
      <c r="Q4603">
        <v>0</v>
      </c>
    </row>
    <row r="4604" spans="1:17" x14ac:dyDescent="0.2">
      <c r="A4604" t="s">
        <v>22342</v>
      </c>
      <c r="B4604" t="s">
        <v>86</v>
      </c>
      <c r="C4604" t="s">
        <v>179</v>
      </c>
      <c r="D4604" t="s">
        <v>17736</v>
      </c>
      <c r="E4604" t="s">
        <v>81</v>
      </c>
      <c r="F4604" t="s">
        <v>4929</v>
      </c>
      <c r="G4604">
        <v>0</v>
      </c>
      <c r="H4604">
        <v>41</v>
      </c>
      <c r="I4604">
        <v>1</v>
      </c>
      <c r="J4604">
        <v>31</v>
      </c>
      <c r="K4604">
        <v>5</v>
      </c>
      <c r="L4604">
        <v>4</v>
      </c>
      <c r="M4604">
        <v>0</v>
      </c>
      <c r="N4604">
        <v>0</v>
      </c>
      <c r="O4604">
        <v>0</v>
      </c>
      <c r="P4604">
        <v>0</v>
      </c>
      <c r="Q4604">
        <v>0</v>
      </c>
    </row>
    <row r="4605" spans="1:17" x14ac:dyDescent="0.2">
      <c r="A4605" t="s">
        <v>22343</v>
      </c>
      <c r="B4605" t="s">
        <v>86</v>
      </c>
      <c r="C4605" t="s">
        <v>179</v>
      </c>
      <c r="D4605" t="s">
        <v>17736</v>
      </c>
      <c r="E4605" t="s">
        <v>81</v>
      </c>
      <c r="F4605" t="s">
        <v>4931</v>
      </c>
      <c r="G4605">
        <v>0</v>
      </c>
      <c r="H4605">
        <v>41</v>
      </c>
      <c r="I4605">
        <v>1</v>
      </c>
      <c r="J4605">
        <v>31</v>
      </c>
      <c r="K4605">
        <v>5</v>
      </c>
      <c r="L4605">
        <v>4</v>
      </c>
      <c r="M4605">
        <v>0</v>
      </c>
      <c r="N4605">
        <v>0</v>
      </c>
      <c r="O4605">
        <v>0</v>
      </c>
      <c r="P4605">
        <v>0</v>
      </c>
      <c r="Q4605">
        <v>0</v>
      </c>
    </row>
    <row r="4606" spans="1:17" x14ac:dyDescent="0.2">
      <c r="A4606" t="s">
        <v>22344</v>
      </c>
      <c r="B4606" t="s">
        <v>86</v>
      </c>
      <c r="C4606" t="s">
        <v>179</v>
      </c>
      <c r="D4606" t="s">
        <v>17736</v>
      </c>
      <c r="E4606" t="s">
        <v>81</v>
      </c>
      <c r="F4606" t="s">
        <v>4933</v>
      </c>
      <c r="G4606">
        <v>0</v>
      </c>
      <c r="H4606">
        <v>0</v>
      </c>
      <c r="I4606">
        <v>0</v>
      </c>
      <c r="J4606">
        <v>0</v>
      </c>
      <c r="K4606">
        <v>0</v>
      </c>
      <c r="L4606">
        <v>0</v>
      </c>
      <c r="M4606">
        <v>41</v>
      </c>
      <c r="N4606">
        <v>0</v>
      </c>
      <c r="O4606">
        <v>0</v>
      </c>
      <c r="P4606">
        <v>0</v>
      </c>
      <c r="Q4606">
        <v>0</v>
      </c>
    </row>
    <row r="4607" spans="1:17" x14ac:dyDescent="0.2">
      <c r="A4607" t="s">
        <v>22345</v>
      </c>
      <c r="B4607" t="s">
        <v>86</v>
      </c>
      <c r="C4607" t="s">
        <v>179</v>
      </c>
      <c r="D4607" t="s">
        <v>17736</v>
      </c>
      <c r="E4607" t="s">
        <v>81</v>
      </c>
      <c r="F4607" t="s">
        <v>4935</v>
      </c>
      <c r="G4607">
        <v>0</v>
      </c>
      <c r="H4607">
        <v>41</v>
      </c>
      <c r="I4607">
        <v>1</v>
      </c>
      <c r="J4607">
        <v>31</v>
      </c>
      <c r="K4607">
        <v>5</v>
      </c>
      <c r="L4607">
        <v>4</v>
      </c>
      <c r="M4607">
        <v>0</v>
      </c>
      <c r="N4607">
        <v>0</v>
      </c>
      <c r="O4607">
        <v>0</v>
      </c>
      <c r="P4607">
        <v>0</v>
      </c>
      <c r="Q4607">
        <v>0</v>
      </c>
    </row>
    <row r="4608" spans="1:17" x14ac:dyDescent="0.2">
      <c r="A4608" t="s">
        <v>22346</v>
      </c>
      <c r="B4608" t="s">
        <v>86</v>
      </c>
      <c r="C4608" t="s">
        <v>179</v>
      </c>
      <c r="D4608" t="s">
        <v>17736</v>
      </c>
      <c r="E4608" t="s">
        <v>81</v>
      </c>
      <c r="F4608" t="s">
        <v>4937</v>
      </c>
      <c r="G4608">
        <v>0</v>
      </c>
      <c r="H4608">
        <v>41</v>
      </c>
      <c r="I4608">
        <v>1</v>
      </c>
      <c r="J4608">
        <v>31</v>
      </c>
      <c r="K4608">
        <v>5</v>
      </c>
      <c r="L4608">
        <v>4</v>
      </c>
      <c r="M4608">
        <v>0</v>
      </c>
      <c r="N4608">
        <v>0</v>
      </c>
      <c r="O4608">
        <v>0</v>
      </c>
      <c r="P4608">
        <v>0</v>
      </c>
      <c r="Q4608">
        <v>0</v>
      </c>
    </row>
    <row r="4609" spans="1:17" x14ac:dyDescent="0.2">
      <c r="A4609" t="s">
        <v>22347</v>
      </c>
      <c r="B4609" t="s">
        <v>86</v>
      </c>
      <c r="C4609" t="s">
        <v>179</v>
      </c>
      <c r="D4609" t="s">
        <v>17736</v>
      </c>
      <c r="E4609" t="s">
        <v>81</v>
      </c>
      <c r="F4609" t="s">
        <v>4939</v>
      </c>
      <c r="G4609">
        <v>0</v>
      </c>
      <c r="H4609">
        <v>0</v>
      </c>
      <c r="I4609">
        <v>0</v>
      </c>
      <c r="J4609">
        <v>0</v>
      </c>
      <c r="K4609">
        <v>0</v>
      </c>
      <c r="L4609">
        <v>0</v>
      </c>
      <c r="M4609">
        <v>41</v>
      </c>
      <c r="N4609">
        <v>0</v>
      </c>
      <c r="O4609">
        <v>0</v>
      </c>
      <c r="P4609">
        <v>0</v>
      </c>
      <c r="Q4609">
        <v>0</v>
      </c>
    </row>
    <row r="4610" spans="1:17" x14ac:dyDescent="0.2">
      <c r="A4610" t="s">
        <v>22348</v>
      </c>
      <c r="B4610" t="s">
        <v>86</v>
      </c>
      <c r="C4610" t="s">
        <v>179</v>
      </c>
      <c r="D4610" t="s">
        <v>17736</v>
      </c>
      <c r="E4610" t="s">
        <v>81</v>
      </c>
      <c r="F4610" t="s">
        <v>4941</v>
      </c>
      <c r="G4610">
        <v>0</v>
      </c>
      <c r="H4610">
        <v>41</v>
      </c>
      <c r="I4610">
        <v>1</v>
      </c>
      <c r="J4610">
        <v>31</v>
      </c>
      <c r="K4610">
        <v>5</v>
      </c>
      <c r="L4610">
        <v>4</v>
      </c>
      <c r="M4610">
        <v>0</v>
      </c>
      <c r="N4610">
        <v>0</v>
      </c>
      <c r="O4610">
        <v>0</v>
      </c>
      <c r="P4610">
        <v>0</v>
      </c>
      <c r="Q4610">
        <v>0</v>
      </c>
    </row>
    <row r="4611" spans="1:17" x14ac:dyDescent="0.2">
      <c r="A4611" t="s">
        <v>22349</v>
      </c>
      <c r="B4611" t="s">
        <v>86</v>
      </c>
      <c r="C4611" t="s">
        <v>179</v>
      </c>
      <c r="D4611" t="s">
        <v>17736</v>
      </c>
      <c r="E4611" t="s">
        <v>81</v>
      </c>
      <c r="F4611" t="s">
        <v>4943</v>
      </c>
      <c r="G4611">
        <v>0</v>
      </c>
      <c r="H4611">
        <v>0</v>
      </c>
      <c r="I4611">
        <v>0</v>
      </c>
      <c r="J4611">
        <v>0</v>
      </c>
      <c r="K4611">
        <v>0</v>
      </c>
      <c r="L4611">
        <v>0</v>
      </c>
      <c r="M4611">
        <v>41</v>
      </c>
      <c r="N4611">
        <v>0</v>
      </c>
      <c r="O4611">
        <v>0</v>
      </c>
      <c r="P4611">
        <v>0</v>
      </c>
      <c r="Q4611">
        <v>0</v>
      </c>
    </row>
    <row r="4612" spans="1:17" x14ac:dyDescent="0.2">
      <c r="A4612" t="s">
        <v>22350</v>
      </c>
      <c r="B4612" t="s">
        <v>86</v>
      </c>
      <c r="C4612" t="s">
        <v>179</v>
      </c>
      <c r="D4612" t="s">
        <v>17736</v>
      </c>
      <c r="E4612" t="s">
        <v>81</v>
      </c>
      <c r="F4612" t="s">
        <v>4925</v>
      </c>
      <c r="G4612">
        <v>0</v>
      </c>
      <c r="H4612">
        <v>0</v>
      </c>
      <c r="I4612">
        <v>0</v>
      </c>
      <c r="J4612">
        <v>0</v>
      </c>
      <c r="K4612">
        <v>0</v>
      </c>
      <c r="L4612">
        <v>0</v>
      </c>
      <c r="M4612">
        <v>0</v>
      </c>
      <c r="N4612">
        <v>34</v>
      </c>
      <c r="O4612">
        <v>30</v>
      </c>
      <c r="P4612">
        <v>1</v>
      </c>
      <c r="Q4612">
        <v>3</v>
      </c>
    </row>
    <row r="4613" spans="1:17" x14ac:dyDescent="0.2">
      <c r="A4613" t="s">
        <v>22351</v>
      </c>
      <c r="B4613" t="s">
        <v>86</v>
      </c>
      <c r="C4613" t="s">
        <v>179</v>
      </c>
      <c r="D4613" t="s">
        <v>17736</v>
      </c>
      <c r="E4613" t="s">
        <v>81</v>
      </c>
      <c r="F4613" t="s">
        <v>4927</v>
      </c>
      <c r="G4613">
        <v>0</v>
      </c>
      <c r="H4613">
        <v>0</v>
      </c>
      <c r="I4613">
        <v>0</v>
      </c>
      <c r="J4613">
        <v>0</v>
      </c>
      <c r="K4613">
        <v>0</v>
      </c>
      <c r="L4613">
        <v>0</v>
      </c>
      <c r="M4613">
        <v>0</v>
      </c>
      <c r="N4613">
        <v>31</v>
      </c>
      <c r="O4613">
        <v>28</v>
      </c>
      <c r="P4613">
        <v>1</v>
      </c>
      <c r="Q4613">
        <v>2</v>
      </c>
    </row>
    <row r="4614" spans="1:17" x14ac:dyDescent="0.2">
      <c r="A4614" t="s">
        <v>22352</v>
      </c>
      <c r="B4614" t="s">
        <v>86</v>
      </c>
      <c r="C4614" t="s">
        <v>179</v>
      </c>
      <c r="D4614" t="s">
        <v>17736</v>
      </c>
      <c r="E4614" t="s">
        <v>81</v>
      </c>
      <c r="F4614" t="s">
        <v>17734</v>
      </c>
      <c r="G4614">
        <v>41</v>
      </c>
      <c r="H4614">
        <v>0</v>
      </c>
      <c r="I4614">
        <v>0</v>
      </c>
      <c r="J4614">
        <v>0</v>
      </c>
      <c r="K4614">
        <v>0</v>
      </c>
      <c r="L4614">
        <v>0</v>
      </c>
      <c r="M4614">
        <v>0</v>
      </c>
      <c r="N4614">
        <v>0</v>
      </c>
      <c r="O4614">
        <v>0</v>
      </c>
      <c r="P4614">
        <v>0</v>
      </c>
      <c r="Q4614">
        <v>0</v>
      </c>
    </row>
    <row r="4615" spans="1:17" x14ac:dyDescent="0.2">
      <c r="A4615" t="s">
        <v>22353</v>
      </c>
      <c r="B4615" t="s">
        <v>86</v>
      </c>
      <c r="C4615" t="s">
        <v>179</v>
      </c>
      <c r="D4615" t="s">
        <v>17748</v>
      </c>
      <c r="E4615" t="s">
        <v>83</v>
      </c>
      <c r="F4615" t="s">
        <v>17749</v>
      </c>
      <c r="G4615">
        <v>0</v>
      </c>
      <c r="H4615">
        <v>0</v>
      </c>
      <c r="I4615">
        <v>0</v>
      </c>
      <c r="J4615">
        <v>0</v>
      </c>
      <c r="K4615">
        <v>0</v>
      </c>
      <c r="L4615">
        <v>0</v>
      </c>
      <c r="M4615">
        <v>0</v>
      </c>
      <c r="N4615">
        <v>9</v>
      </c>
      <c r="O4615">
        <v>7</v>
      </c>
      <c r="P4615">
        <v>2</v>
      </c>
      <c r="Q4615">
        <v>0</v>
      </c>
    </row>
    <row r="4616" spans="1:17" x14ac:dyDescent="0.2">
      <c r="A4616" t="s">
        <v>22354</v>
      </c>
      <c r="B4616" t="s">
        <v>86</v>
      </c>
      <c r="C4616" t="s">
        <v>179</v>
      </c>
      <c r="D4616" t="s">
        <v>17748</v>
      </c>
      <c r="E4616" t="s">
        <v>83</v>
      </c>
      <c r="F4616" t="s">
        <v>17734</v>
      </c>
      <c r="G4616">
        <v>9</v>
      </c>
      <c r="H4616">
        <v>0</v>
      </c>
      <c r="I4616">
        <v>0</v>
      </c>
      <c r="J4616">
        <v>0</v>
      </c>
      <c r="K4616">
        <v>0</v>
      </c>
      <c r="L4616">
        <v>0</v>
      </c>
      <c r="M4616">
        <v>0</v>
      </c>
      <c r="N4616">
        <v>0</v>
      </c>
      <c r="O4616">
        <v>0</v>
      </c>
      <c r="P4616">
        <v>0</v>
      </c>
      <c r="Q4616">
        <v>0</v>
      </c>
    </row>
    <row r="4617" spans="1:17" x14ac:dyDescent="0.2">
      <c r="A4617" t="s">
        <v>22355</v>
      </c>
      <c r="B4617" t="s">
        <v>89</v>
      </c>
      <c r="C4617" t="s">
        <v>142</v>
      </c>
      <c r="D4617" t="s">
        <v>17736</v>
      </c>
      <c r="E4617" t="s">
        <v>81</v>
      </c>
      <c r="F4617" t="s">
        <v>4943</v>
      </c>
      <c r="G4617">
        <v>0</v>
      </c>
      <c r="H4617">
        <v>0</v>
      </c>
      <c r="I4617">
        <v>0</v>
      </c>
      <c r="J4617">
        <v>0</v>
      </c>
      <c r="K4617">
        <v>0</v>
      </c>
      <c r="L4617">
        <v>0</v>
      </c>
      <c r="M4617">
        <v>14</v>
      </c>
      <c r="N4617">
        <v>0</v>
      </c>
      <c r="O4617">
        <v>0</v>
      </c>
      <c r="P4617">
        <v>0</v>
      </c>
      <c r="Q4617">
        <v>0</v>
      </c>
    </row>
    <row r="4618" spans="1:17" x14ac:dyDescent="0.2">
      <c r="A4618" t="s">
        <v>22356</v>
      </c>
      <c r="B4618" t="s">
        <v>89</v>
      </c>
      <c r="C4618" t="s">
        <v>142</v>
      </c>
      <c r="D4618" t="s">
        <v>17736</v>
      </c>
      <c r="E4618" t="s">
        <v>81</v>
      </c>
      <c r="F4618" t="s">
        <v>4925</v>
      </c>
      <c r="G4618">
        <v>0</v>
      </c>
      <c r="H4618">
        <v>0</v>
      </c>
      <c r="I4618">
        <v>0</v>
      </c>
      <c r="J4618">
        <v>0</v>
      </c>
      <c r="K4618">
        <v>0</v>
      </c>
      <c r="L4618">
        <v>0</v>
      </c>
      <c r="M4618">
        <v>0</v>
      </c>
      <c r="N4618">
        <v>11</v>
      </c>
      <c r="O4618">
        <v>11</v>
      </c>
      <c r="P4618">
        <v>0</v>
      </c>
      <c r="Q4618">
        <v>0</v>
      </c>
    </row>
    <row r="4619" spans="1:17" x14ac:dyDescent="0.2">
      <c r="A4619" t="s">
        <v>22357</v>
      </c>
      <c r="B4619" t="s">
        <v>89</v>
      </c>
      <c r="C4619" t="s">
        <v>142</v>
      </c>
      <c r="D4619" t="s">
        <v>17736</v>
      </c>
      <c r="E4619" t="s">
        <v>81</v>
      </c>
      <c r="F4619" t="s">
        <v>4927</v>
      </c>
      <c r="G4619">
        <v>0</v>
      </c>
      <c r="H4619">
        <v>0</v>
      </c>
      <c r="I4619">
        <v>0</v>
      </c>
      <c r="J4619">
        <v>0</v>
      </c>
      <c r="K4619">
        <v>0</v>
      </c>
      <c r="L4619">
        <v>0</v>
      </c>
      <c r="M4619">
        <v>0</v>
      </c>
      <c r="N4619">
        <v>9</v>
      </c>
      <c r="O4619">
        <v>9</v>
      </c>
      <c r="P4619">
        <v>0</v>
      </c>
      <c r="Q4619">
        <v>0</v>
      </c>
    </row>
    <row r="4620" spans="1:17" x14ac:dyDescent="0.2">
      <c r="A4620" t="s">
        <v>22358</v>
      </c>
      <c r="B4620" t="s">
        <v>89</v>
      </c>
      <c r="C4620" t="s">
        <v>142</v>
      </c>
      <c r="D4620" t="s">
        <v>17736</v>
      </c>
      <c r="E4620" t="s">
        <v>81</v>
      </c>
      <c r="F4620" t="s">
        <v>17734</v>
      </c>
      <c r="G4620">
        <v>14</v>
      </c>
      <c r="H4620">
        <v>0</v>
      </c>
      <c r="I4620">
        <v>0</v>
      </c>
      <c r="J4620">
        <v>0</v>
      </c>
      <c r="K4620">
        <v>0</v>
      </c>
      <c r="L4620">
        <v>0</v>
      </c>
      <c r="M4620">
        <v>0</v>
      </c>
      <c r="N4620">
        <v>0</v>
      </c>
      <c r="O4620">
        <v>0</v>
      </c>
      <c r="P4620">
        <v>0</v>
      </c>
      <c r="Q4620">
        <v>0</v>
      </c>
    </row>
    <row r="4621" spans="1:17" x14ac:dyDescent="0.2">
      <c r="A4621" t="s">
        <v>22359</v>
      </c>
      <c r="B4621" t="s">
        <v>89</v>
      </c>
      <c r="C4621" t="s">
        <v>143</v>
      </c>
      <c r="D4621" t="s">
        <v>17768</v>
      </c>
      <c r="E4621" t="s">
        <v>83</v>
      </c>
      <c r="F4621" t="s">
        <v>17734</v>
      </c>
      <c r="G4621">
        <v>1</v>
      </c>
      <c r="H4621">
        <v>0</v>
      </c>
      <c r="I4621">
        <v>0</v>
      </c>
      <c r="J4621">
        <v>0</v>
      </c>
      <c r="K4621">
        <v>0</v>
      </c>
      <c r="L4621">
        <v>0</v>
      </c>
      <c r="M4621">
        <v>0</v>
      </c>
      <c r="N4621">
        <v>0</v>
      </c>
      <c r="O4621">
        <v>0</v>
      </c>
      <c r="P4621">
        <v>0</v>
      </c>
      <c r="Q4621">
        <v>0</v>
      </c>
    </row>
    <row r="4622" spans="1:17" x14ac:dyDescent="0.2">
      <c r="A4622" t="s">
        <v>22360</v>
      </c>
      <c r="B4622" t="s">
        <v>89</v>
      </c>
      <c r="C4622" t="s">
        <v>143</v>
      </c>
      <c r="D4622" t="s">
        <v>17736</v>
      </c>
      <c r="E4622" t="s">
        <v>83</v>
      </c>
      <c r="F4622" t="s">
        <v>4929</v>
      </c>
      <c r="G4622">
        <v>0</v>
      </c>
      <c r="H4622">
        <v>15</v>
      </c>
      <c r="I4622">
        <v>1</v>
      </c>
      <c r="J4622">
        <v>12</v>
      </c>
      <c r="K4622">
        <v>1</v>
      </c>
      <c r="L4622">
        <v>1</v>
      </c>
      <c r="M4622">
        <v>0</v>
      </c>
      <c r="N4622">
        <v>0</v>
      </c>
      <c r="O4622">
        <v>0</v>
      </c>
      <c r="P4622">
        <v>0</v>
      </c>
      <c r="Q4622">
        <v>0</v>
      </c>
    </row>
    <row r="4623" spans="1:17" x14ac:dyDescent="0.2">
      <c r="A4623" t="s">
        <v>22361</v>
      </c>
      <c r="B4623" t="s">
        <v>89</v>
      </c>
      <c r="C4623" t="s">
        <v>143</v>
      </c>
      <c r="D4623" t="s">
        <v>17736</v>
      </c>
      <c r="E4623" t="s">
        <v>83</v>
      </c>
      <c r="F4623" t="s">
        <v>4931</v>
      </c>
      <c r="G4623">
        <v>0</v>
      </c>
      <c r="H4623">
        <v>15</v>
      </c>
      <c r="I4623">
        <v>1</v>
      </c>
      <c r="J4623">
        <v>12</v>
      </c>
      <c r="K4623">
        <v>0</v>
      </c>
      <c r="L4623">
        <v>2</v>
      </c>
      <c r="M4623">
        <v>0</v>
      </c>
      <c r="N4623">
        <v>0</v>
      </c>
      <c r="O4623">
        <v>0</v>
      </c>
      <c r="P4623">
        <v>0</v>
      </c>
      <c r="Q4623">
        <v>0</v>
      </c>
    </row>
    <row r="4624" spans="1:17" x14ac:dyDescent="0.2">
      <c r="A4624" t="s">
        <v>22362</v>
      </c>
      <c r="B4624" t="s">
        <v>89</v>
      </c>
      <c r="C4624" t="s">
        <v>143</v>
      </c>
      <c r="D4624" t="s">
        <v>17736</v>
      </c>
      <c r="E4624" t="s">
        <v>83</v>
      </c>
      <c r="F4624" t="s">
        <v>4933</v>
      </c>
      <c r="G4624">
        <v>0</v>
      </c>
      <c r="H4624">
        <v>0</v>
      </c>
      <c r="I4624">
        <v>0</v>
      </c>
      <c r="J4624">
        <v>0</v>
      </c>
      <c r="K4624">
        <v>0</v>
      </c>
      <c r="L4624">
        <v>0</v>
      </c>
      <c r="M4624">
        <v>15</v>
      </c>
      <c r="N4624">
        <v>0</v>
      </c>
      <c r="O4624">
        <v>0</v>
      </c>
      <c r="P4624">
        <v>0</v>
      </c>
      <c r="Q4624">
        <v>0</v>
      </c>
    </row>
    <row r="4625" spans="1:17" x14ac:dyDescent="0.2">
      <c r="A4625" t="s">
        <v>22363</v>
      </c>
      <c r="B4625" t="s">
        <v>89</v>
      </c>
      <c r="C4625" t="s">
        <v>143</v>
      </c>
      <c r="D4625" t="s">
        <v>17736</v>
      </c>
      <c r="E4625" t="s">
        <v>83</v>
      </c>
      <c r="F4625" t="s">
        <v>4935</v>
      </c>
      <c r="G4625">
        <v>0</v>
      </c>
      <c r="H4625">
        <v>15</v>
      </c>
      <c r="I4625">
        <v>1</v>
      </c>
      <c r="J4625">
        <v>12</v>
      </c>
      <c r="K4625">
        <v>0</v>
      </c>
      <c r="L4625">
        <v>2</v>
      </c>
      <c r="M4625">
        <v>0</v>
      </c>
      <c r="N4625">
        <v>0</v>
      </c>
      <c r="O4625">
        <v>0</v>
      </c>
      <c r="P4625">
        <v>0</v>
      </c>
      <c r="Q4625">
        <v>0</v>
      </c>
    </row>
    <row r="4626" spans="1:17" x14ac:dyDescent="0.2">
      <c r="A4626" t="s">
        <v>22364</v>
      </c>
      <c r="B4626" t="s">
        <v>89</v>
      </c>
      <c r="C4626" t="s">
        <v>143</v>
      </c>
      <c r="D4626" t="s">
        <v>17736</v>
      </c>
      <c r="E4626" t="s">
        <v>83</v>
      </c>
      <c r="F4626" t="s">
        <v>4937</v>
      </c>
      <c r="G4626">
        <v>0</v>
      </c>
      <c r="H4626">
        <v>15</v>
      </c>
      <c r="I4626">
        <v>1</v>
      </c>
      <c r="J4626">
        <v>12</v>
      </c>
      <c r="K4626">
        <v>0</v>
      </c>
      <c r="L4626">
        <v>2</v>
      </c>
      <c r="M4626">
        <v>0</v>
      </c>
      <c r="N4626">
        <v>0</v>
      </c>
      <c r="O4626">
        <v>0</v>
      </c>
      <c r="P4626">
        <v>0</v>
      </c>
      <c r="Q4626">
        <v>0</v>
      </c>
    </row>
    <row r="4627" spans="1:17" x14ac:dyDescent="0.2">
      <c r="A4627" t="s">
        <v>22365</v>
      </c>
      <c r="B4627" t="s">
        <v>86</v>
      </c>
      <c r="C4627" t="s">
        <v>241</v>
      </c>
      <c r="D4627" t="s">
        <v>17754</v>
      </c>
      <c r="E4627" t="s">
        <v>83</v>
      </c>
      <c r="F4627" t="s">
        <v>17734</v>
      </c>
      <c r="G4627">
        <v>1</v>
      </c>
      <c r="H4627">
        <v>0</v>
      </c>
      <c r="I4627">
        <v>0</v>
      </c>
      <c r="J4627">
        <v>0</v>
      </c>
      <c r="K4627">
        <v>0</v>
      </c>
      <c r="L4627">
        <v>0</v>
      </c>
      <c r="M4627">
        <v>0</v>
      </c>
      <c r="N4627">
        <v>0</v>
      </c>
      <c r="O4627">
        <v>0</v>
      </c>
      <c r="P4627">
        <v>0</v>
      </c>
      <c r="Q4627">
        <v>0</v>
      </c>
    </row>
    <row r="4628" spans="1:17" x14ac:dyDescent="0.2">
      <c r="A4628" t="s">
        <v>22366</v>
      </c>
      <c r="B4628" t="s">
        <v>86</v>
      </c>
      <c r="C4628" t="s">
        <v>241</v>
      </c>
      <c r="D4628" t="s">
        <v>17754</v>
      </c>
      <c r="E4628" t="s">
        <v>81</v>
      </c>
      <c r="F4628" t="s">
        <v>17734</v>
      </c>
      <c r="G4628">
        <v>1</v>
      </c>
      <c r="H4628">
        <v>0</v>
      </c>
      <c r="I4628">
        <v>0</v>
      </c>
      <c r="J4628">
        <v>0</v>
      </c>
      <c r="K4628">
        <v>0</v>
      </c>
      <c r="L4628">
        <v>0</v>
      </c>
      <c r="M4628">
        <v>0</v>
      </c>
      <c r="N4628">
        <v>0</v>
      </c>
      <c r="O4628">
        <v>0</v>
      </c>
      <c r="P4628">
        <v>0</v>
      </c>
      <c r="Q4628">
        <v>0</v>
      </c>
    </row>
    <row r="4629" spans="1:17" x14ac:dyDescent="0.2">
      <c r="A4629" t="s">
        <v>22367</v>
      </c>
      <c r="B4629" t="s">
        <v>86</v>
      </c>
      <c r="C4629" t="s">
        <v>242</v>
      </c>
      <c r="D4629" t="s">
        <v>17768</v>
      </c>
      <c r="E4629" t="s">
        <v>83</v>
      </c>
      <c r="F4629" t="s">
        <v>17734</v>
      </c>
      <c r="G4629">
        <v>1</v>
      </c>
      <c r="H4629">
        <v>0</v>
      </c>
      <c r="I4629">
        <v>0</v>
      </c>
      <c r="J4629">
        <v>0</v>
      </c>
      <c r="K4629">
        <v>0</v>
      </c>
      <c r="L4629">
        <v>0</v>
      </c>
      <c r="M4629">
        <v>0</v>
      </c>
      <c r="N4629">
        <v>0</v>
      </c>
      <c r="O4629">
        <v>0</v>
      </c>
      <c r="P4629">
        <v>0</v>
      </c>
      <c r="Q4629">
        <v>0</v>
      </c>
    </row>
    <row r="4630" spans="1:17" x14ac:dyDescent="0.2">
      <c r="A4630" t="s">
        <v>22368</v>
      </c>
      <c r="B4630" t="s">
        <v>86</v>
      </c>
      <c r="C4630" t="s">
        <v>242</v>
      </c>
      <c r="D4630" t="s">
        <v>17768</v>
      </c>
      <c r="E4630" t="s">
        <v>81</v>
      </c>
      <c r="F4630" t="s">
        <v>17734</v>
      </c>
      <c r="G4630">
        <v>1</v>
      </c>
      <c r="H4630">
        <v>0</v>
      </c>
      <c r="I4630">
        <v>0</v>
      </c>
      <c r="J4630">
        <v>0</v>
      </c>
      <c r="K4630">
        <v>0</v>
      </c>
      <c r="L4630">
        <v>0</v>
      </c>
      <c r="M4630">
        <v>0</v>
      </c>
      <c r="N4630">
        <v>0</v>
      </c>
      <c r="O4630">
        <v>0</v>
      </c>
      <c r="P4630">
        <v>0</v>
      </c>
      <c r="Q4630">
        <v>0</v>
      </c>
    </row>
    <row r="4631" spans="1:17" x14ac:dyDescent="0.2">
      <c r="A4631" t="s">
        <v>22369</v>
      </c>
      <c r="B4631" t="s">
        <v>86</v>
      </c>
      <c r="C4631" t="s">
        <v>242</v>
      </c>
      <c r="D4631" t="s">
        <v>17736</v>
      </c>
      <c r="E4631" t="s">
        <v>83</v>
      </c>
      <c r="F4631" t="s">
        <v>4929</v>
      </c>
      <c r="G4631">
        <v>0</v>
      </c>
      <c r="H4631">
        <v>16</v>
      </c>
      <c r="I4631">
        <v>3</v>
      </c>
      <c r="J4631">
        <v>11</v>
      </c>
      <c r="K4631">
        <v>1</v>
      </c>
      <c r="L4631">
        <v>1</v>
      </c>
      <c r="M4631">
        <v>0</v>
      </c>
      <c r="N4631">
        <v>0</v>
      </c>
      <c r="O4631">
        <v>0</v>
      </c>
      <c r="P4631">
        <v>0</v>
      </c>
      <c r="Q4631">
        <v>0</v>
      </c>
    </row>
    <row r="4632" spans="1:17" x14ac:dyDescent="0.2">
      <c r="A4632" t="s">
        <v>22370</v>
      </c>
      <c r="B4632" t="s">
        <v>86</v>
      </c>
      <c r="C4632" t="s">
        <v>242</v>
      </c>
      <c r="D4632" t="s">
        <v>17736</v>
      </c>
      <c r="E4632" t="s">
        <v>83</v>
      </c>
      <c r="F4632" t="s">
        <v>4931</v>
      </c>
      <c r="G4632">
        <v>0</v>
      </c>
      <c r="H4632">
        <v>16</v>
      </c>
      <c r="I4632">
        <v>3</v>
      </c>
      <c r="J4632">
        <v>10</v>
      </c>
      <c r="K4632">
        <v>1</v>
      </c>
      <c r="L4632">
        <v>2</v>
      </c>
      <c r="M4632">
        <v>0</v>
      </c>
      <c r="N4632">
        <v>0</v>
      </c>
      <c r="O4632">
        <v>0</v>
      </c>
      <c r="P4632">
        <v>0</v>
      </c>
      <c r="Q4632">
        <v>0</v>
      </c>
    </row>
    <row r="4633" spans="1:17" x14ac:dyDescent="0.2">
      <c r="A4633" t="s">
        <v>22371</v>
      </c>
      <c r="B4633" t="s">
        <v>86</v>
      </c>
      <c r="C4633" t="s">
        <v>242</v>
      </c>
      <c r="D4633" t="s">
        <v>17736</v>
      </c>
      <c r="E4633" t="s">
        <v>83</v>
      </c>
      <c r="F4633" t="s">
        <v>4933</v>
      </c>
      <c r="G4633">
        <v>0</v>
      </c>
      <c r="H4633">
        <v>0</v>
      </c>
      <c r="I4633">
        <v>0</v>
      </c>
      <c r="J4633">
        <v>0</v>
      </c>
      <c r="K4633">
        <v>0</v>
      </c>
      <c r="L4633">
        <v>0</v>
      </c>
      <c r="M4633">
        <v>16</v>
      </c>
      <c r="N4633">
        <v>0</v>
      </c>
      <c r="O4633">
        <v>0</v>
      </c>
      <c r="P4633">
        <v>0</v>
      </c>
      <c r="Q4633">
        <v>0</v>
      </c>
    </row>
    <row r="4634" spans="1:17" x14ac:dyDescent="0.2">
      <c r="A4634" t="s">
        <v>22372</v>
      </c>
      <c r="B4634" t="s">
        <v>86</v>
      </c>
      <c r="C4634" t="s">
        <v>242</v>
      </c>
      <c r="D4634" t="s">
        <v>17736</v>
      </c>
      <c r="E4634" t="s">
        <v>83</v>
      </c>
      <c r="F4634" t="s">
        <v>4935</v>
      </c>
      <c r="G4634">
        <v>0</v>
      </c>
      <c r="H4634">
        <v>16</v>
      </c>
      <c r="I4634">
        <v>3</v>
      </c>
      <c r="J4634">
        <v>10</v>
      </c>
      <c r="K4634">
        <v>1</v>
      </c>
      <c r="L4634">
        <v>2</v>
      </c>
      <c r="M4634">
        <v>0</v>
      </c>
      <c r="N4634">
        <v>0</v>
      </c>
      <c r="O4634">
        <v>0</v>
      </c>
      <c r="P4634">
        <v>0</v>
      </c>
      <c r="Q4634">
        <v>0</v>
      </c>
    </row>
    <row r="4635" spans="1:17" x14ac:dyDescent="0.2">
      <c r="A4635" t="s">
        <v>22373</v>
      </c>
      <c r="B4635" t="s">
        <v>86</v>
      </c>
      <c r="C4635" t="s">
        <v>242</v>
      </c>
      <c r="D4635" t="s">
        <v>17736</v>
      </c>
      <c r="E4635" t="s">
        <v>83</v>
      </c>
      <c r="F4635" t="s">
        <v>4937</v>
      </c>
      <c r="G4635">
        <v>0</v>
      </c>
      <c r="H4635">
        <v>16</v>
      </c>
      <c r="I4635">
        <v>3</v>
      </c>
      <c r="J4635">
        <v>10</v>
      </c>
      <c r="K4635">
        <v>1</v>
      </c>
      <c r="L4635">
        <v>2</v>
      </c>
      <c r="M4635">
        <v>0</v>
      </c>
      <c r="N4635">
        <v>0</v>
      </c>
      <c r="O4635">
        <v>0</v>
      </c>
      <c r="P4635">
        <v>0</v>
      </c>
      <c r="Q4635">
        <v>0</v>
      </c>
    </row>
    <row r="4636" spans="1:17" x14ac:dyDescent="0.2">
      <c r="A4636" t="s">
        <v>22374</v>
      </c>
      <c r="B4636" t="s">
        <v>86</v>
      </c>
      <c r="C4636" t="s">
        <v>242</v>
      </c>
      <c r="D4636" t="s">
        <v>17736</v>
      </c>
      <c r="E4636" t="s">
        <v>83</v>
      </c>
      <c r="F4636" t="s">
        <v>4939</v>
      </c>
      <c r="G4636">
        <v>0</v>
      </c>
      <c r="H4636">
        <v>0</v>
      </c>
      <c r="I4636">
        <v>0</v>
      </c>
      <c r="J4636">
        <v>0</v>
      </c>
      <c r="K4636">
        <v>0</v>
      </c>
      <c r="L4636">
        <v>0</v>
      </c>
      <c r="M4636">
        <v>16</v>
      </c>
      <c r="N4636">
        <v>0</v>
      </c>
      <c r="O4636">
        <v>0</v>
      </c>
      <c r="P4636">
        <v>0</v>
      </c>
      <c r="Q4636">
        <v>0</v>
      </c>
    </row>
    <row r="4637" spans="1:17" x14ac:dyDescent="0.2">
      <c r="A4637" t="s">
        <v>22375</v>
      </c>
      <c r="B4637" t="s">
        <v>86</v>
      </c>
      <c r="C4637" t="s">
        <v>242</v>
      </c>
      <c r="D4637" t="s">
        <v>17736</v>
      </c>
      <c r="E4637" t="s">
        <v>83</v>
      </c>
      <c r="F4637" t="s">
        <v>4941</v>
      </c>
      <c r="G4637">
        <v>0</v>
      </c>
      <c r="H4637">
        <v>16</v>
      </c>
      <c r="I4637">
        <v>3</v>
      </c>
      <c r="J4637">
        <v>11</v>
      </c>
      <c r="K4637">
        <v>1</v>
      </c>
      <c r="L4637">
        <v>1</v>
      </c>
      <c r="M4637">
        <v>0</v>
      </c>
      <c r="N4637">
        <v>0</v>
      </c>
      <c r="O4637">
        <v>0</v>
      </c>
      <c r="P4637">
        <v>0</v>
      </c>
      <c r="Q4637">
        <v>0</v>
      </c>
    </row>
    <row r="4638" spans="1:17" x14ac:dyDescent="0.2">
      <c r="A4638" t="s">
        <v>22376</v>
      </c>
      <c r="B4638" t="s">
        <v>86</v>
      </c>
      <c r="C4638" t="s">
        <v>242</v>
      </c>
      <c r="D4638" t="s">
        <v>17736</v>
      </c>
      <c r="E4638" t="s">
        <v>83</v>
      </c>
      <c r="F4638" t="s">
        <v>4943</v>
      </c>
      <c r="G4638">
        <v>0</v>
      </c>
      <c r="H4638">
        <v>0</v>
      </c>
      <c r="I4638">
        <v>0</v>
      </c>
      <c r="J4638">
        <v>0</v>
      </c>
      <c r="K4638">
        <v>0</v>
      </c>
      <c r="L4638">
        <v>0</v>
      </c>
      <c r="M4638">
        <v>16</v>
      </c>
      <c r="N4638">
        <v>0</v>
      </c>
      <c r="O4638">
        <v>0</v>
      </c>
      <c r="P4638">
        <v>0</v>
      </c>
      <c r="Q4638">
        <v>0</v>
      </c>
    </row>
    <row r="4639" spans="1:17" x14ac:dyDescent="0.2">
      <c r="A4639" t="s">
        <v>22377</v>
      </c>
      <c r="B4639" t="s">
        <v>86</v>
      </c>
      <c r="C4639" t="s">
        <v>242</v>
      </c>
      <c r="D4639" t="s">
        <v>17736</v>
      </c>
      <c r="E4639" t="s">
        <v>83</v>
      </c>
      <c r="F4639" t="s">
        <v>4925</v>
      </c>
      <c r="G4639">
        <v>0</v>
      </c>
      <c r="H4639">
        <v>0</v>
      </c>
      <c r="I4639">
        <v>0</v>
      </c>
      <c r="J4639">
        <v>0</v>
      </c>
      <c r="K4639">
        <v>0</v>
      </c>
      <c r="L4639">
        <v>0</v>
      </c>
      <c r="M4639">
        <v>0</v>
      </c>
      <c r="N4639">
        <v>14</v>
      </c>
      <c r="O4639">
        <v>13</v>
      </c>
      <c r="P4639">
        <v>1</v>
      </c>
      <c r="Q4639">
        <v>0</v>
      </c>
    </row>
    <row r="4640" spans="1:17" x14ac:dyDescent="0.2">
      <c r="A4640" t="s">
        <v>22378</v>
      </c>
      <c r="B4640" t="s">
        <v>86</v>
      </c>
      <c r="C4640" t="s">
        <v>242</v>
      </c>
      <c r="D4640" t="s">
        <v>17736</v>
      </c>
      <c r="E4640" t="s">
        <v>83</v>
      </c>
      <c r="F4640" t="s">
        <v>4927</v>
      </c>
      <c r="G4640">
        <v>0</v>
      </c>
      <c r="H4640">
        <v>0</v>
      </c>
      <c r="I4640">
        <v>0</v>
      </c>
      <c r="J4640">
        <v>0</v>
      </c>
      <c r="K4640">
        <v>0</v>
      </c>
      <c r="L4640">
        <v>0</v>
      </c>
      <c r="M4640">
        <v>0</v>
      </c>
      <c r="N4640">
        <v>10</v>
      </c>
      <c r="O4640">
        <v>9</v>
      </c>
      <c r="P4640">
        <v>1</v>
      </c>
      <c r="Q4640">
        <v>0</v>
      </c>
    </row>
    <row r="4641" spans="1:17" x14ac:dyDescent="0.2">
      <c r="A4641" t="s">
        <v>22379</v>
      </c>
      <c r="B4641" t="s">
        <v>86</v>
      </c>
      <c r="C4641" t="s">
        <v>242</v>
      </c>
      <c r="D4641" t="s">
        <v>17736</v>
      </c>
      <c r="E4641" t="s">
        <v>83</v>
      </c>
      <c r="F4641" t="s">
        <v>17734</v>
      </c>
      <c r="G4641">
        <v>16</v>
      </c>
      <c r="H4641">
        <v>0</v>
      </c>
      <c r="I4641">
        <v>0</v>
      </c>
      <c r="J4641">
        <v>0</v>
      </c>
      <c r="K4641">
        <v>0</v>
      </c>
      <c r="L4641">
        <v>0</v>
      </c>
      <c r="M4641">
        <v>0</v>
      </c>
      <c r="N4641">
        <v>0</v>
      </c>
      <c r="O4641">
        <v>0</v>
      </c>
      <c r="P4641">
        <v>0</v>
      </c>
      <c r="Q4641">
        <v>0</v>
      </c>
    </row>
    <row r="4642" spans="1:17" x14ac:dyDescent="0.2">
      <c r="A4642" t="s">
        <v>22380</v>
      </c>
      <c r="B4642" t="s">
        <v>86</v>
      </c>
      <c r="C4642" t="s">
        <v>242</v>
      </c>
      <c r="D4642" t="s">
        <v>17736</v>
      </c>
      <c r="E4642" t="s">
        <v>81</v>
      </c>
      <c r="F4642" t="s">
        <v>4929</v>
      </c>
      <c r="G4642">
        <v>0</v>
      </c>
      <c r="H4642">
        <v>10</v>
      </c>
      <c r="I4642">
        <v>0</v>
      </c>
      <c r="J4642">
        <v>10</v>
      </c>
      <c r="K4642">
        <v>0</v>
      </c>
      <c r="L4642">
        <v>0</v>
      </c>
      <c r="M4642">
        <v>0</v>
      </c>
      <c r="N4642">
        <v>0</v>
      </c>
      <c r="O4642">
        <v>0</v>
      </c>
      <c r="P4642">
        <v>0</v>
      </c>
      <c r="Q4642">
        <v>0</v>
      </c>
    </row>
    <row r="4643" spans="1:17" x14ac:dyDescent="0.2">
      <c r="A4643" t="s">
        <v>22381</v>
      </c>
      <c r="B4643" t="s">
        <v>86</v>
      </c>
      <c r="C4643" t="s">
        <v>242</v>
      </c>
      <c r="D4643" t="s">
        <v>17736</v>
      </c>
      <c r="E4643" t="s">
        <v>81</v>
      </c>
      <c r="F4643" t="s">
        <v>4931</v>
      </c>
      <c r="G4643">
        <v>0</v>
      </c>
      <c r="H4643">
        <v>10</v>
      </c>
      <c r="I4643">
        <v>0</v>
      </c>
      <c r="J4643">
        <v>9</v>
      </c>
      <c r="K4643">
        <v>1</v>
      </c>
      <c r="L4643">
        <v>0</v>
      </c>
      <c r="M4643">
        <v>0</v>
      </c>
      <c r="N4643">
        <v>0</v>
      </c>
      <c r="O4643">
        <v>0</v>
      </c>
      <c r="P4643">
        <v>0</v>
      </c>
      <c r="Q4643">
        <v>0</v>
      </c>
    </row>
    <row r="4644" spans="1:17" x14ac:dyDescent="0.2">
      <c r="A4644" t="s">
        <v>22382</v>
      </c>
      <c r="B4644" t="s">
        <v>86</v>
      </c>
      <c r="C4644" t="s">
        <v>242</v>
      </c>
      <c r="D4644" t="s">
        <v>17736</v>
      </c>
      <c r="E4644" t="s">
        <v>81</v>
      </c>
      <c r="F4644" t="s">
        <v>4933</v>
      </c>
      <c r="G4644">
        <v>0</v>
      </c>
      <c r="H4644">
        <v>0</v>
      </c>
      <c r="I4644">
        <v>0</v>
      </c>
      <c r="J4644">
        <v>0</v>
      </c>
      <c r="K4644">
        <v>0</v>
      </c>
      <c r="L4644">
        <v>0</v>
      </c>
      <c r="M4644">
        <v>10</v>
      </c>
      <c r="N4644">
        <v>0</v>
      </c>
      <c r="O4644">
        <v>0</v>
      </c>
      <c r="P4644">
        <v>0</v>
      </c>
      <c r="Q4644">
        <v>0</v>
      </c>
    </row>
    <row r="4645" spans="1:17" x14ac:dyDescent="0.2">
      <c r="A4645" t="s">
        <v>22383</v>
      </c>
      <c r="B4645" t="s">
        <v>86</v>
      </c>
      <c r="C4645" t="s">
        <v>242</v>
      </c>
      <c r="D4645" t="s">
        <v>17736</v>
      </c>
      <c r="E4645" t="s">
        <v>81</v>
      </c>
      <c r="F4645" t="s">
        <v>4935</v>
      </c>
      <c r="G4645">
        <v>0</v>
      </c>
      <c r="H4645">
        <v>10</v>
      </c>
      <c r="I4645">
        <v>0</v>
      </c>
      <c r="J4645">
        <v>9</v>
      </c>
      <c r="K4645">
        <v>1</v>
      </c>
      <c r="L4645">
        <v>0</v>
      </c>
      <c r="M4645">
        <v>0</v>
      </c>
      <c r="N4645">
        <v>0</v>
      </c>
      <c r="O4645">
        <v>0</v>
      </c>
      <c r="P4645">
        <v>0</v>
      </c>
      <c r="Q4645">
        <v>0</v>
      </c>
    </row>
    <row r="4646" spans="1:17" x14ac:dyDescent="0.2">
      <c r="A4646" t="s">
        <v>22384</v>
      </c>
      <c r="B4646" t="s">
        <v>86</v>
      </c>
      <c r="C4646" t="s">
        <v>242</v>
      </c>
      <c r="D4646" t="s">
        <v>17736</v>
      </c>
      <c r="E4646" t="s">
        <v>81</v>
      </c>
      <c r="F4646" t="s">
        <v>4937</v>
      </c>
      <c r="G4646">
        <v>0</v>
      </c>
      <c r="H4646">
        <v>10</v>
      </c>
      <c r="I4646">
        <v>0</v>
      </c>
      <c r="J4646">
        <v>9</v>
      </c>
      <c r="K4646">
        <v>1</v>
      </c>
      <c r="L4646">
        <v>0</v>
      </c>
      <c r="M4646">
        <v>0</v>
      </c>
      <c r="N4646">
        <v>0</v>
      </c>
      <c r="O4646">
        <v>0</v>
      </c>
      <c r="P4646">
        <v>0</v>
      </c>
      <c r="Q4646">
        <v>0</v>
      </c>
    </row>
    <row r="4647" spans="1:17" x14ac:dyDescent="0.2">
      <c r="A4647" t="s">
        <v>22385</v>
      </c>
      <c r="B4647" t="s">
        <v>86</v>
      </c>
      <c r="C4647" t="s">
        <v>242</v>
      </c>
      <c r="D4647" t="s">
        <v>17736</v>
      </c>
      <c r="E4647" t="s">
        <v>81</v>
      </c>
      <c r="F4647" t="s">
        <v>4939</v>
      </c>
      <c r="G4647">
        <v>0</v>
      </c>
      <c r="H4647">
        <v>0</v>
      </c>
      <c r="I4647">
        <v>0</v>
      </c>
      <c r="J4647">
        <v>0</v>
      </c>
      <c r="K4647">
        <v>0</v>
      </c>
      <c r="L4647">
        <v>0</v>
      </c>
      <c r="M4647">
        <v>10</v>
      </c>
      <c r="N4647">
        <v>0</v>
      </c>
      <c r="O4647">
        <v>0</v>
      </c>
      <c r="P4647">
        <v>0</v>
      </c>
      <c r="Q4647">
        <v>0</v>
      </c>
    </row>
    <row r="4648" spans="1:17" x14ac:dyDescent="0.2">
      <c r="A4648" t="s">
        <v>22386</v>
      </c>
      <c r="B4648" t="s">
        <v>86</v>
      </c>
      <c r="C4648" t="s">
        <v>242</v>
      </c>
      <c r="D4648" t="s">
        <v>17736</v>
      </c>
      <c r="E4648" t="s">
        <v>81</v>
      </c>
      <c r="F4648" t="s">
        <v>4941</v>
      </c>
      <c r="G4648">
        <v>0</v>
      </c>
      <c r="H4648">
        <v>10</v>
      </c>
      <c r="I4648">
        <v>0</v>
      </c>
      <c r="J4648">
        <v>10</v>
      </c>
      <c r="K4648">
        <v>0</v>
      </c>
      <c r="L4648">
        <v>0</v>
      </c>
      <c r="M4648">
        <v>0</v>
      </c>
      <c r="N4648">
        <v>0</v>
      </c>
      <c r="O4648">
        <v>0</v>
      </c>
      <c r="P4648">
        <v>0</v>
      </c>
      <c r="Q4648">
        <v>0</v>
      </c>
    </row>
    <row r="4649" spans="1:17" x14ac:dyDescent="0.2">
      <c r="A4649" t="s">
        <v>22387</v>
      </c>
      <c r="B4649" t="s">
        <v>86</v>
      </c>
      <c r="C4649" t="s">
        <v>242</v>
      </c>
      <c r="D4649" t="s">
        <v>17736</v>
      </c>
      <c r="E4649" t="s">
        <v>81</v>
      </c>
      <c r="F4649" t="s">
        <v>4943</v>
      </c>
      <c r="G4649">
        <v>0</v>
      </c>
      <c r="H4649">
        <v>0</v>
      </c>
      <c r="I4649">
        <v>0</v>
      </c>
      <c r="J4649">
        <v>0</v>
      </c>
      <c r="K4649">
        <v>0</v>
      </c>
      <c r="L4649">
        <v>0</v>
      </c>
      <c r="M4649">
        <v>10</v>
      </c>
      <c r="N4649">
        <v>0</v>
      </c>
      <c r="O4649">
        <v>0</v>
      </c>
      <c r="P4649">
        <v>0</v>
      </c>
      <c r="Q4649">
        <v>0</v>
      </c>
    </row>
    <row r="4650" spans="1:17" x14ac:dyDescent="0.2">
      <c r="A4650" t="s">
        <v>22388</v>
      </c>
      <c r="B4650" t="s">
        <v>86</v>
      </c>
      <c r="C4650" t="s">
        <v>242</v>
      </c>
      <c r="D4650" t="s">
        <v>17736</v>
      </c>
      <c r="E4650" t="s">
        <v>81</v>
      </c>
      <c r="F4650" t="s">
        <v>4925</v>
      </c>
      <c r="G4650">
        <v>0</v>
      </c>
      <c r="H4650">
        <v>0</v>
      </c>
      <c r="I4650">
        <v>0</v>
      </c>
      <c r="J4650">
        <v>0</v>
      </c>
      <c r="K4650">
        <v>0</v>
      </c>
      <c r="L4650">
        <v>0</v>
      </c>
      <c r="M4650">
        <v>0</v>
      </c>
      <c r="N4650">
        <v>9</v>
      </c>
      <c r="O4650">
        <v>9</v>
      </c>
      <c r="P4650">
        <v>0</v>
      </c>
      <c r="Q4650">
        <v>0</v>
      </c>
    </row>
    <row r="4651" spans="1:17" x14ac:dyDescent="0.2">
      <c r="A4651" t="s">
        <v>22389</v>
      </c>
      <c r="B4651" t="s">
        <v>86</v>
      </c>
      <c r="C4651" t="s">
        <v>242</v>
      </c>
      <c r="D4651" t="s">
        <v>17736</v>
      </c>
      <c r="E4651" t="s">
        <v>81</v>
      </c>
      <c r="F4651" t="s">
        <v>4927</v>
      </c>
      <c r="G4651">
        <v>0</v>
      </c>
      <c r="H4651">
        <v>0</v>
      </c>
      <c r="I4651">
        <v>0</v>
      </c>
      <c r="J4651">
        <v>0</v>
      </c>
      <c r="K4651">
        <v>0</v>
      </c>
      <c r="L4651">
        <v>0</v>
      </c>
      <c r="M4651">
        <v>0</v>
      </c>
      <c r="N4651">
        <v>8</v>
      </c>
      <c r="O4651">
        <v>8</v>
      </c>
      <c r="P4651">
        <v>0</v>
      </c>
      <c r="Q4651">
        <v>0</v>
      </c>
    </row>
    <row r="4652" spans="1:17" x14ac:dyDescent="0.2">
      <c r="A4652" t="s">
        <v>22390</v>
      </c>
      <c r="B4652" t="s">
        <v>86</v>
      </c>
      <c r="C4652" t="s">
        <v>242</v>
      </c>
      <c r="D4652" t="s">
        <v>17736</v>
      </c>
      <c r="E4652" t="s">
        <v>81</v>
      </c>
      <c r="F4652" t="s">
        <v>17734</v>
      </c>
      <c r="G4652">
        <v>10</v>
      </c>
      <c r="H4652">
        <v>0</v>
      </c>
      <c r="I4652">
        <v>0</v>
      </c>
      <c r="J4652">
        <v>0</v>
      </c>
      <c r="K4652">
        <v>0</v>
      </c>
      <c r="L4652">
        <v>0</v>
      </c>
      <c r="M4652">
        <v>0</v>
      </c>
      <c r="N4652">
        <v>0</v>
      </c>
      <c r="O4652">
        <v>0</v>
      </c>
      <c r="P4652">
        <v>0</v>
      </c>
      <c r="Q4652">
        <v>0</v>
      </c>
    </row>
    <row r="4653" spans="1:17" x14ac:dyDescent="0.2">
      <c r="A4653" t="s">
        <v>22391</v>
      </c>
      <c r="B4653" t="s">
        <v>86</v>
      </c>
      <c r="C4653" t="s">
        <v>242</v>
      </c>
      <c r="D4653" t="s">
        <v>17748</v>
      </c>
      <c r="E4653" t="s">
        <v>83</v>
      </c>
      <c r="F4653" t="s">
        <v>17749</v>
      </c>
      <c r="G4653">
        <v>0</v>
      </c>
      <c r="H4653">
        <v>0</v>
      </c>
      <c r="I4653">
        <v>0</v>
      </c>
      <c r="J4653">
        <v>0</v>
      </c>
      <c r="K4653">
        <v>0</v>
      </c>
      <c r="L4653">
        <v>0</v>
      </c>
      <c r="M4653">
        <v>0</v>
      </c>
      <c r="N4653">
        <v>1</v>
      </c>
      <c r="O4653">
        <v>1</v>
      </c>
      <c r="P4653">
        <v>0</v>
      </c>
      <c r="Q4653">
        <v>0</v>
      </c>
    </row>
    <row r="4654" spans="1:17" x14ac:dyDescent="0.2">
      <c r="A4654" t="s">
        <v>22392</v>
      </c>
      <c r="B4654" t="s">
        <v>86</v>
      </c>
      <c r="C4654" t="s">
        <v>242</v>
      </c>
      <c r="D4654" t="s">
        <v>17748</v>
      </c>
      <c r="E4654" t="s">
        <v>83</v>
      </c>
      <c r="F4654" t="s">
        <v>17734</v>
      </c>
      <c r="G4654">
        <v>1</v>
      </c>
      <c r="H4654">
        <v>0</v>
      </c>
      <c r="I4654">
        <v>0</v>
      </c>
      <c r="J4654">
        <v>0</v>
      </c>
      <c r="K4654">
        <v>0</v>
      </c>
      <c r="L4654">
        <v>0</v>
      </c>
      <c r="M4654">
        <v>0</v>
      </c>
      <c r="N4654">
        <v>0</v>
      </c>
      <c r="O4654">
        <v>0</v>
      </c>
      <c r="P4654">
        <v>0</v>
      </c>
      <c r="Q4654">
        <v>0</v>
      </c>
    </row>
    <row r="4655" spans="1:17" x14ac:dyDescent="0.2">
      <c r="A4655" t="s">
        <v>22393</v>
      </c>
      <c r="B4655" t="s">
        <v>86</v>
      </c>
      <c r="C4655" t="s">
        <v>242</v>
      </c>
      <c r="D4655" t="s">
        <v>17748</v>
      </c>
      <c r="E4655" t="s">
        <v>81</v>
      </c>
      <c r="F4655" t="s">
        <v>17749</v>
      </c>
      <c r="G4655">
        <v>0</v>
      </c>
      <c r="H4655">
        <v>0</v>
      </c>
      <c r="I4655">
        <v>0</v>
      </c>
      <c r="J4655">
        <v>0</v>
      </c>
      <c r="K4655">
        <v>0</v>
      </c>
      <c r="L4655">
        <v>0</v>
      </c>
      <c r="M4655">
        <v>0</v>
      </c>
      <c r="N4655">
        <v>2</v>
      </c>
      <c r="O4655">
        <v>1</v>
      </c>
      <c r="P4655">
        <v>1</v>
      </c>
      <c r="Q4655">
        <v>0</v>
      </c>
    </row>
    <row r="4656" spans="1:17" x14ac:dyDescent="0.2">
      <c r="A4656" t="s">
        <v>22394</v>
      </c>
      <c r="B4656" t="s">
        <v>86</v>
      </c>
      <c r="C4656" t="s">
        <v>242</v>
      </c>
      <c r="D4656" t="s">
        <v>17748</v>
      </c>
      <c r="E4656" t="s">
        <v>81</v>
      </c>
      <c r="F4656" t="s">
        <v>17734</v>
      </c>
      <c r="G4656">
        <v>2</v>
      </c>
      <c r="H4656">
        <v>0</v>
      </c>
      <c r="I4656">
        <v>0</v>
      </c>
      <c r="J4656">
        <v>0</v>
      </c>
      <c r="K4656">
        <v>0</v>
      </c>
      <c r="L4656">
        <v>0</v>
      </c>
      <c r="M4656">
        <v>0</v>
      </c>
      <c r="N4656">
        <v>0</v>
      </c>
      <c r="O4656">
        <v>0</v>
      </c>
      <c r="P4656">
        <v>0</v>
      </c>
      <c r="Q4656">
        <v>0</v>
      </c>
    </row>
    <row r="4657" spans="1:17" x14ac:dyDescent="0.2">
      <c r="A4657" t="s">
        <v>22395</v>
      </c>
      <c r="B4657" t="s">
        <v>86</v>
      </c>
      <c r="C4657" t="s">
        <v>242</v>
      </c>
      <c r="D4657" t="s">
        <v>17754</v>
      </c>
      <c r="E4657" t="s">
        <v>83</v>
      </c>
      <c r="F4657" t="s">
        <v>17734</v>
      </c>
      <c r="G4657">
        <v>2</v>
      </c>
      <c r="H4657">
        <v>0</v>
      </c>
      <c r="I4657">
        <v>0</v>
      </c>
      <c r="J4657">
        <v>0</v>
      </c>
      <c r="K4657">
        <v>0</v>
      </c>
      <c r="L4657">
        <v>0</v>
      </c>
      <c r="M4657">
        <v>0</v>
      </c>
      <c r="N4657">
        <v>0</v>
      </c>
      <c r="O4657">
        <v>0</v>
      </c>
      <c r="P4657">
        <v>0</v>
      </c>
      <c r="Q4657">
        <v>0</v>
      </c>
    </row>
    <row r="4658" spans="1:17" x14ac:dyDescent="0.2">
      <c r="A4658" t="s">
        <v>22396</v>
      </c>
      <c r="B4658" t="s">
        <v>89</v>
      </c>
      <c r="C4658" t="s">
        <v>131</v>
      </c>
      <c r="D4658" t="s">
        <v>17736</v>
      </c>
      <c r="E4658" t="s">
        <v>81</v>
      </c>
      <c r="F4658" t="s">
        <v>4927</v>
      </c>
      <c r="G4658">
        <v>0</v>
      </c>
      <c r="H4658">
        <v>0</v>
      </c>
      <c r="I4658">
        <v>0</v>
      </c>
      <c r="J4658">
        <v>0</v>
      </c>
      <c r="K4658">
        <v>0</v>
      </c>
      <c r="L4658">
        <v>0</v>
      </c>
      <c r="M4658">
        <v>0</v>
      </c>
      <c r="N4658">
        <v>8</v>
      </c>
      <c r="O4658">
        <v>8</v>
      </c>
      <c r="P4658">
        <v>0</v>
      </c>
      <c r="Q4658">
        <v>0</v>
      </c>
    </row>
    <row r="4659" spans="1:17" x14ac:dyDescent="0.2">
      <c r="A4659" t="s">
        <v>22397</v>
      </c>
      <c r="B4659" t="s">
        <v>89</v>
      </c>
      <c r="C4659" t="s">
        <v>131</v>
      </c>
      <c r="D4659" t="s">
        <v>17736</v>
      </c>
      <c r="E4659" t="s">
        <v>81</v>
      </c>
      <c r="F4659" t="s">
        <v>17734</v>
      </c>
      <c r="G4659">
        <v>15</v>
      </c>
      <c r="H4659">
        <v>0</v>
      </c>
      <c r="I4659">
        <v>0</v>
      </c>
      <c r="J4659">
        <v>0</v>
      </c>
      <c r="K4659">
        <v>0</v>
      </c>
      <c r="L4659">
        <v>0</v>
      </c>
      <c r="M4659">
        <v>0</v>
      </c>
      <c r="N4659">
        <v>0</v>
      </c>
      <c r="O4659">
        <v>0</v>
      </c>
      <c r="P4659">
        <v>0</v>
      </c>
      <c r="Q4659">
        <v>0</v>
      </c>
    </row>
    <row r="4660" spans="1:17" x14ac:dyDescent="0.2">
      <c r="A4660" t="s">
        <v>22398</v>
      </c>
      <c r="B4660" t="s">
        <v>89</v>
      </c>
      <c r="C4660" t="s">
        <v>131</v>
      </c>
      <c r="D4660" t="s">
        <v>17754</v>
      </c>
      <c r="E4660" t="s">
        <v>83</v>
      </c>
      <c r="F4660" t="s">
        <v>17734</v>
      </c>
      <c r="G4660">
        <v>2</v>
      </c>
      <c r="H4660">
        <v>0</v>
      </c>
      <c r="I4660">
        <v>0</v>
      </c>
      <c r="J4660">
        <v>0</v>
      </c>
      <c r="K4660">
        <v>0</v>
      </c>
      <c r="L4660">
        <v>0</v>
      </c>
      <c r="M4660">
        <v>0</v>
      </c>
      <c r="N4660">
        <v>0</v>
      </c>
      <c r="O4660">
        <v>0</v>
      </c>
      <c r="P4660">
        <v>0</v>
      </c>
      <c r="Q4660">
        <v>0</v>
      </c>
    </row>
    <row r="4661" spans="1:17" x14ac:dyDescent="0.2">
      <c r="A4661" t="s">
        <v>22399</v>
      </c>
      <c r="B4661" t="s">
        <v>89</v>
      </c>
      <c r="C4661" t="s">
        <v>131</v>
      </c>
      <c r="D4661" t="s">
        <v>17754</v>
      </c>
      <c r="E4661" t="s">
        <v>81</v>
      </c>
      <c r="F4661" t="s">
        <v>17734</v>
      </c>
      <c r="G4661">
        <v>3</v>
      </c>
      <c r="H4661">
        <v>0</v>
      </c>
      <c r="I4661">
        <v>0</v>
      </c>
      <c r="J4661">
        <v>0</v>
      </c>
      <c r="K4661">
        <v>0</v>
      </c>
      <c r="L4661">
        <v>0</v>
      </c>
      <c r="M4661">
        <v>0</v>
      </c>
      <c r="N4661">
        <v>0</v>
      </c>
      <c r="O4661">
        <v>0</v>
      </c>
      <c r="P4661">
        <v>0</v>
      </c>
      <c r="Q4661">
        <v>0</v>
      </c>
    </row>
    <row r="4662" spans="1:17" x14ac:dyDescent="0.2">
      <c r="A4662" t="s">
        <v>22400</v>
      </c>
      <c r="B4662" t="s">
        <v>89</v>
      </c>
      <c r="C4662" t="s">
        <v>132</v>
      </c>
      <c r="D4662" t="s">
        <v>17736</v>
      </c>
      <c r="E4662" t="s">
        <v>83</v>
      </c>
      <c r="F4662" t="s">
        <v>4929</v>
      </c>
      <c r="G4662">
        <v>0</v>
      </c>
      <c r="H4662">
        <v>1</v>
      </c>
      <c r="I4662">
        <v>0</v>
      </c>
      <c r="J4662">
        <v>1</v>
      </c>
      <c r="K4662">
        <v>0</v>
      </c>
      <c r="L4662">
        <v>0</v>
      </c>
      <c r="M4662">
        <v>0</v>
      </c>
      <c r="N4662">
        <v>0</v>
      </c>
      <c r="O4662">
        <v>0</v>
      </c>
      <c r="P4662">
        <v>0</v>
      </c>
      <c r="Q4662">
        <v>0</v>
      </c>
    </row>
    <row r="4663" spans="1:17" x14ac:dyDescent="0.2">
      <c r="A4663" t="s">
        <v>22401</v>
      </c>
      <c r="B4663" t="s">
        <v>89</v>
      </c>
      <c r="C4663" t="s">
        <v>132</v>
      </c>
      <c r="D4663" t="s">
        <v>17736</v>
      </c>
      <c r="E4663" t="s">
        <v>83</v>
      </c>
      <c r="F4663" t="s">
        <v>4931</v>
      </c>
      <c r="G4663">
        <v>0</v>
      </c>
      <c r="H4663">
        <v>1</v>
      </c>
      <c r="I4663">
        <v>0</v>
      </c>
      <c r="J4663">
        <v>1</v>
      </c>
      <c r="K4663">
        <v>0</v>
      </c>
      <c r="L4663">
        <v>0</v>
      </c>
      <c r="M4663">
        <v>0</v>
      </c>
      <c r="N4663">
        <v>0</v>
      </c>
      <c r="O4663">
        <v>0</v>
      </c>
      <c r="P4663">
        <v>0</v>
      </c>
      <c r="Q4663">
        <v>0</v>
      </c>
    </row>
    <row r="4664" spans="1:17" x14ac:dyDescent="0.2">
      <c r="A4664" t="s">
        <v>22402</v>
      </c>
      <c r="B4664" t="s">
        <v>89</v>
      </c>
      <c r="C4664" t="s">
        <v>132</v>
      </c>
      <c r="D4664" t="s">
        <v>17736</v>
      </c>
      <c r="E4664" t="s">
        <v>83</v>
      </c>
      <c r="F4664" t="s">
        <v>4933</v>
      </c>
      <c r="G4664">
        <v>0</v>
      </c>
      <c r="H4664">
        <v>0</v>
      </c>
      <c r="I4664">
        <v>0</v>
      </c>
      <c r="J4664">
        <v>0</v>
      </c>
      <c r="K4664">
        <v>0</v>
      </c>
      <c r="L4664">
        <v>0</v>
      </c>
      <c r="M4664">
        <v>1</v>
      </c>
      <c r="N4664">
        <v>0</v>
      </c>
      <c r="O4664">
        <v>0</v>
      </c>
      <c r="P4664">
        <v>0</v>
      </c>
      <c r="Q4664">
        <v>0</v>
      </c>
    </row>
    <row r="4665" spans="1:17" x14ac:dyDescent="0.2">
      <c r="A4665" t="s">
        <v>22403</v>
      </c>
      <c r="B4665" t="s">
        <v>89</v>
      </c>
      <c r="C4665" t="s">
        <v>132</v>
      </c>
      <c r="D4665" t="s">
        <v>17736</v>
      </c>
      <c r="E4665" t="s">
        <v>83</v>
      </c>
      <c r="F4665" t="s">
        <v>4935</v>
      </c>
      <c r="G4665">
        <v>0</v>
      </c>
      <c r="H4665">
        <v>1</v>
      </c>
      <c r="I4665">
        <v>0</v>
      </c>
      <c r="J4665">
        <v>1</v>
      </c>
      <c r="K4665">
        <v>0</v>
      </c>
      <c r="L4665">
        <v>0</v>
      </c>
      <c r="M4665">
        <v>0</v>
      </c>
      <c r="N4665">
        <v>0</v>
      </c>
      <c r="O4665">
        <v>0</v>
      </c>
      <c r="P4665">
        <v>0</v>
      </c>
      <c r="Q4665">
        <v>0</v>
      </c>
    </row>
    <row r="4666" spans="1:17" x14ac:dyDescent="0.2">
      <c r="A4666" t="s">
        <v>22404</v>
      </c>
      <c r="B4666" t="s">
        <v>89</v>
      </c>
      <c r="C4666" t="s">
        <v>132</v>
      </c>
      <c r="D4666" t="s">
        <v>17736</v>
      </c>
      <c r="E4666" t="s">
        <v>83</v>
      </c>
      <c r="F4666" t="s">
        <v>4937</v>
      </c>
      <c r="G4666">
        <v>0</v>
      </c>
      <c r="H4666">
        <v>1</v>
      </c>
      <c r="I4666">
        <v>0</v>
      </c>
      <c r="J4666">
        <v>1</v>
      </c>
      <c r="K4666">
        <v>0</v>
      </c>
      <c r="L4666">
        <v>0</v>
      </c>
      <c r="M4666">
        <v>0</v>
      </c>
      <c r="N4666">
        <v>0</v>
      </c>
      <c r="O4666">
        <v>0</v>
      </c>
      <c r="P4666">
        <v>0</v>
      </c>
      <c r="Q4666">
        <v>0</v>
      </c>
    </row>
    <row r="4667" spans="1:17" x14ac:dyDescent="0.2">
      <c r="A4667" t="s">
        <v>22405</v>
      </c>
      <c r="B4667" t="s">
        <v>89</v>
      </c>
      <c r="C4667" t="s">
        <v>132</v>
      </c>
      <c r="D4667" t="s">
        <v>17736</v>
      </c>
      <c r="E4667" t="s">
        <v>83</v>
      </c>
      <c r="F4667" t="s">
        <v>4939</v>
      </c>
      <c r="G4667">
        <v>0</v>
      </c>
      <c r="H4667">
        <v>0</v>
      </c>
      <c r="I4667">
        <v>0</v>
      </c>
      <c r="J4667">
        <v>0</v>
      </c>
      <c r="K4667">
        <v>0</v>
      </c>
      <c r="L4667">
        <v>0</v>
      </c>
      <c r="M4667">
        <v>1</v>
      </c>
      <c r="N4667">
        <v>0</v>
      </c>
      <c r="O4667">
        <v>0</v>
      </c>
      <c r="P4667">
        <v>0</v>
      </c>
      <c r="Q4667">
        <v>0</v>
      </c>
    </row>
    <row r="4668" spans="1:17" x14ac:dyDescent="0.2">
      <c r="A4668" t="s">
        <v>22406</v>
      </c>
      <c r="B4668" t="s">
        <v>89</v>
      </c>
      <c r="C4668" t="s">
        <v>132</v>
      </c>
      <c r="D4668" t="s">
        <v>17736</v>
      </c>
      <c r="E4668" t="s">
        <v>83</v>
      </c>
      <c r="F4668" t="s">
        <v>4941</v>
      </c>
      <c r="G4668">
        <v>0</v>
      </c>
      <c r="H4668">
        <v>1</v>
      </c>
      <c r="I4668">
        <v>0</v>
      </c>
      <c r="J4668">
        <v>1</v>
      </c>
      <c r="K4668">
        <v>0</v>
      </c>
      <c r="L4668">
        <v>0</v>
      </c>
      <c r="M4668">
        <v>0</v>
      </c>
      <c r="N4668">
        <v>0</v>
      </c>
      <c r="O4668">
        <v>0</v>
      </c>
      <c r="P4668">
        <v>0</v>
      </c>
      <c r="Q4668">
        <v>0</v>
      </c>
    </row>
    <row r="4669" spans="1:17" x14ac:dyDescent="0.2">
      <c r="A4669" t="s">
        <v>22407</v>
      </c>
      <c r="B4669" t="s">
        <v>89</v>
      </c>
      <c r="C4669" t="s">
        <v>132</v>
      </c>
      <c r="D4669" t="s">
        <v>17736</v>
      </c>
      <c r="E4669" t="s">
        <v>83</v>
      </c>
      <c r="F4669" t="s">
        <v>4943</v>
      </c>
      <c r="G4669">
        <v>0</v>
      </c>
      <c r="H4669">
        <v>0</v>
      </c>
      <c r="I4669">
        <v>0</v>
      </c>
      <c r="J4669">
        <v>0</v>
      </c>
      <c r="K4669">
        <v>0</v>
      </c>
      <c r="L4669">
        <v>0</v>
      </c>
      <c r="M4669">
        <v>1</v>
      </c>
      <c r="N4669">
        <v>0</v>
      </c>
      <c r="O4669">
        <v>0</v>
      </c>
      <c r="P4669">
        <v>0</v>
      </c>
      <c r="Q4669">
        <v>0</v>
      </c>
    </row>
    <row r="4670" spans="1:17" x14ac:dyDescent="0.2">
      <c r="A4670" t="s">
        <v>22408</v>
      </c>
      <c r="B4670" t="s">
        <v>89</v>
      </c>
      <c r="C4670" t="s">
        <v>132</v>
      </c>
      <c r="D4670" t="s">
        <v>17736</v>
      </c>
      <c r="E4670" t="s">
        <v>83</v>
      </c>
      <c r="F4670" t="s">
        <v>4925</v>
      </c>
      <c r="G4670">
        <v>0</v>
      </c>
      <c r="H4670">
        <v>0</v>
      </c>
      <c r="I4670">
        <v>0</v>
      </c>
      <c r="J4670">
        <v>0</v>
      </c>
      <c r="K4670">
        <v>0</v>
      </c>
      <c r="L4670">
        <v>0</v>
      </c>
      <c r="M4670">
        <v>0</v>
      </c>
      <c r="N4670">
        <v>1</v>
      </c>
      <c r="O4670">
        <v>1</v>
      </c>
      <c r="P4670">
        <v>0</v>
      </c>
      <c r="Q4670">
        <v>0</v>
      </c>
    </row>
    <row r="4671" spans="1:17" x14ac:dyDescent="0.2">
      <c r="A4671" t="s">
        <v>22409</v>
      </c>
      <c r="B4671" t="s">
        <v>89</v>
      </c>
      <c r="C4671" t="s">
        <v>132</v>
      </c>
      <c r="D4671" t="s">
        <v>17736</v>
      </c>
      <c r="E4671" t="s">
        <v>83</v>
      </c>
      <c r="F4671" t="s">
        <v>4927</v>
      </c>
      <c r="G4671">
        <v>0</v>
      </c>
      <c r="H4671">
        <v>0</v>
      </c>
      <c r="I4671">
        <v>0</v>
      </c>
      <c r="J4671">
        <v>0</v>
      </c>
      <c r="K4671">
        <v>0</v>
      </c>
      <c r="L4671">
        <v>0</v>
      </c>
      <c r="M4671">
        <v>0</v>
      </c>
      <c r="N4671">
        <v>1</v>
      </c>
      <c r="O4671">
        <v>1</v>
      </c>
      <c r="P4671">
        <v>0</v>
      </c>
      <c r="Q4671">
        <v>0</v>
      </c>
    </row>
    <row r="4672" spans="1:17" x14ac:dyDescent="0.2">
      <c r="A4672" t="s">
        <v>22410</v>
      </c>
      <c r="B4672" t="s">
        <v>89</v>
      </c>
      <c r="C4672" t="s">
        <v>132</v>
      </c>
      <c r="D4672" t="s">
        <v>17736</v>
      </c>
      <c r="E4672" t="s">
        <v>83</v>
      </c>
      <c r="F4672" t="s">
        <v>17734</v>
      </c>
      <c r="G4672">
        <v>1</v>
      </c>
      <c r="H4672">
        <v>0</v>
      </c>
      <c r="I4672">
        <v>0</v>
      </c>
      <c r="J4672">
        <v>0</v>
      </c>
      <c r="K4672">
        <v>0</v>
      </c>
      <c r="L4672">
        <v>0</v>
      </c>
      <c r="M4672">
        <v>0</v>
      </c>
      <c r="N4672">
        <v>0</v>
      </c>
      <c r="O4672">
        <v>0</v>
      </c>
      <c r="P4672">
        <v>0</v>
      </c>
      <c r="Q4672">
        <v>0</v>
      </c>
    </row>
    <row r="4673" spans="1:17" x14ac:dyDescent="0.2">
      <c r="A4673" t="s">
        <v>22411</v>
      </c>
      <c r="B4673" t="s">
        <v>89</v>
      </c>
      <c r="C4673" t="s">
        <v>133</v>
      </c>
      <c r="D4673" t="s">
        <v>17768</v>
      </c>
      <c r="E4673" t="s">
        <v>83</v>
      </c>
      <c r="F4673" t="s">
        <v>17734</v>
      </c>
      <c r="G4673">
        <v>2</v>
      </c>
      <c r="H4673">
        <v>0</v>
      </c>
      <c r="I4673">
        <v>0</v>
      </c>
      <c r="J4673">
        <v>0</v>
      </c>
      <c r="K4673">
        <v>0</v>
      </c>
      <c r="L4673">
        <v>0</v>
      </c>
      <c r="M4673">
        <v>0</v>
      </c>
      <c r="N4673">
        <v>0</v>
      </c>
      <c r="O4673">
        <v>0</v>
      </c>
      <c r="P4673">
        <v>0</v>
      </c>
      <c r="Q4673">
        <v>0</v>
      </c>
    </row>
    <row r="4674" spans="1:17" x14ac:dyDescent="0.2">
      <c r="A4674" t="s">
        <v>22412</v>
      </c>
      <c r="B4674" t="s">
        <v>89</v>
      </c>
      <c r="C4674" t="s">
        <v>133</v>
      </c>
      <c r="D4674" t="s">
        <v>17736</v>
      </c>
      <c r="E4674" t="s">
        <v>83</v>
      </c>
      <c r="F4674" t="s">
        <v>4929</v>
      </c>
      <c r="G4674">
        <v>0</v>
      </c>
      <c r="H4674">
        <v>25</v>
      </c>
      <c r="I4674">
        <v>1</v>
      </c>
      <c r="J4674">
        <v>19</v>
      </c>
      <c r="K4674">
        <v>3</v>
      </c>
      <c r="L4674">
        <v>2</v>
      </c>
      <c r="M4674">
        <v>0</v>
      </c>
      <c r="N4674">
        <v>0</v>
      </c>
      <c r="O4674">
        <v>0</v>
      </c>
      <c r="P4674">
        <v>0</v>
      </c>
      <c r="Q4674">
        <v>0</v>
      </c>
    </row>
    <row r="4675" spans="1:17" x14ac:dyDescent="0.2">
      <c r="A4675" t="s">
        <v>22413</v>
      </c>
      <c r="B4675" t="s">
        <v>89</v>
      </c>
      <c r="C4675" t="s">
        <v>133</v>
      </c>
      <c r="D4675" t="s">
        <v>17736</v>
      </c>
      <c r="E4675" t="s">
        <v>83</v>
      </c>
      <c r="F4675" t="s">
        <v>4931</v>
      </c>
      <c r="G4675">
        <v>0</v>
      </c>
      <c r="H4675">
        <v>25</v>
      </c>
      <c r="I4675">
        <v>1</v>
      </c>
      <c r="J4675">
        <v>19</v>
      </c>
      <c r="K4675">
        <v>3</v>
      </c>
      <c r="L4675">
        <v>2</v>
      </c>
      <c r="M4675">
        <v>0</v>
      </c>
      <c r="N4675">
        <v>0</v>
      </c>
      <c r="O4675">
        <v>0</v>
      </c>
      <c r="P4675">
        <v>0</v>
      </c>
      <c r="Q4675">
        <v>0</v>
      </c>
    </row>
    <row r="4676" spans="1:17" x14ac:dyDescent="0.2">
      <c r="A4676" t="s">
        <v>22414</v>
      </c>
      <c r="B4676" t="s">
        <v>89</v>
      </c>
      <c r="C4676" t="s">
        <v>133</v>
      </c>
      <c r="D4676" t="s">
        <v>17736</v>
      </c>
      <c r="E4676" t="s">
        <v>83</v>
      </c>
      <c r="F4676" t="s">
        <v>4933</v>
      </c>
      <c r="G4676">
        <v>0</v>
      </c>
      <c r="H4676">
        <v>0</v>
      </c>
      <c r="I4676">
        <v>0</v>
      </c>
      <c r="J4676">
        <v>0</v>
      </c>
      <c r="K4676">
        <v>0</v>
      </c>
      <c r="L4676">
        <v>0</v>
      </c>
      <c r="M4676">
        <v>25</v>
      </c>
      <c r="N4676">
        <v>0</v>
      </c>
      <c r="O4676">
        <v>0</v>
      </c>
      <c r="P4676">
        <v>0</v>
      </c>
      <c r="Q4676">
        <v>0</v>
      </c>
    </row>
    <row r="4677" spans="1:17" x14ac:dyDescent="0.2">
      <c r="A4677" t="s">
        <v>22415</v>
      </c>
      <c r="B4677" t="s">
        <v>89</v>
      </c>
      <c r="C4677" t="s">
        <v>133</v>
      </c>
      <c r="D4677" t="s">
        <v>17736</v>
      </c>
      <c r="E4677" t="s">
        <v>83</v>
      </c>
      <c r="F4677" t="s">
        <v>4935</v>
      </c>
      <c r="G4677">
        <v>0</v>
      </c>
      <c r="H4677">
        <v>25</v>
      </c>
      <c r="I4677">
        <v>1</v>
      </c>
      <c r="J4677">
        <v>19</v>
      </c>
      <c r="K4677">
        <v>3</v>
      </c>
      <c r="L4677">
        <v>2</v>
      </c>
      <c r="M4677">
        <v>0</v>
      </c>
      <c r="N4677">
        <v>0</v>
      </c>
      <c r="O4677">
        <v>0</v>
      </c>
      <c r="P4677">
        <v>0</v>
      </c>
      <c r="Q4677">
        <v>0</v>
      </c>
    </row>
    <row r="4678" spans="1:17" x14ac:dyDescent="0.2">
      <c r="A4678" t="s">
        <v>22416</v>
      </c>
      <c r="B4678" t="s">
        <v>89</v>
      </c>
      <c r="C4678" t="s">
        <v>133</v>
      </c>
      <c r="D4678" t="s">
        <v>17736</v>
      </c>
      <c r="E4678" t="s">
        <v>83</v>
      </c>
      <c r="F4678" t="s">
        <v>4937</v>
      </c>
      <c r="G4678">
        <v>0</v>
      </c>
      <c r="H4678">
        <v>25</v>
      </c>
      <c r="I4678">
        <v>1</v>
      </c>
      <c r="J4678">
        <v>19</v>
      </c>
      <c r="K4678">
        <v>3</v>
      </c>
      <c r="L4678">
        <v>2</v>
      </c>
      <c r="M4678">
        <v>0</v>
      </c>
      <c r="N4678">
        <v>0</v>
      </c>
      <c r="O4678">
        <v>0</v>
      </c>
      <c r="P4678">
        <v>0</v>
      </c>
      <c r="Q4678">
        <v>0</v>
      </c>
    </row>
    <row r="4679" spans="1:17" x14ac:dyDescent="0.2">
      <c r="A4679" t="s">
        <v>22417</v>
      </c>
      <c r="B4679" t="s">
        <v>89</v>
      </c>
      <c r="C4679" t="s">
        <v>133</v>
      </c>
      <c r="D4679" t="s">
        <v>17736</v>
      </c>
      <c r="E4679" t="s">
        <v>83</v>
      </c>
      <c r="F4679" t="s">
        <v>4939</v>
      </c>
      <c r="G4679">
        <v>0</v>
      </c>
      <c r="H4679">
        <v>0</v>
      </c>
      <c r="I4679">
        <v>0</v>
      </c>
      <c r="J4679">
        <v>0</v>
      </c>
      <c r="K4679">
        <v>0</v>
      </c>
      <c r="L4679">
        <v>0</v>
      </c>
      <c r="M4679">
        <v>25</v>
      </c>
      <c r="N4679">
        <v>0</v>
      </c>
      <c r="O4679">
        <v>0</v>
      </c>
      <c r="P4679">
        <v>0</v>
      </c>
      <c r="Q4679">
        <v>0</v>
      </c>
    </row>
    <row r="4680" spans="1:17" x14ac:dyDescent="0.2">
      <c r="A4680" t="s">
        <v>22418</v>
      </c>
      <c r="B4680" t="s">
        <v>89</v>
      </c>
      <c r="C4680" t="s">
        <v>133</v>
      </c>
      <c r="D4680" t="s">
        <v>17736</v>
      </c>
      <c r="E4680" t="s">
        <v>83</v>
      </c>
      <c r="F4680" t="s">
        <v>4941</v>
      </c>
      <c r="G4680">
        <v>0</v>
      </c>
      <c r="H4680">
        <v>25</v>
      </c>
      <c r="I4680">
        <v>1</v>
      </c>
      <c r="J4680">
        <v>19</v>
      </c>
      <c r="K4680">
        <v>3</v>
      </c>
      <c r="L4680">
        <v>2</v>
      </c>
      <c r="M4680">
        <v>0</v>
      </c>
      <c r="N4680">
        <v>0</v>
      </c>
      <c r="O4680">
        <v>0</v>
      </c>
      <c r="P4680">
        <v>0</v>
      </c>
      <c r="Q4680">
        <v>0</v>
      </c>
    </row>
    <row r="4681" spans="1:17" x14ac:dyDescent="0.2">
      <c r="A4681" t="s">
        <v>22419</v>
      </c>
      <c r="B4681" t="s">
        <v>89</v>
      </c>
      <c r="C4681" t="s">
        <v>133</v>
      </c>
      <c r="D4681" t="s">
        <v>17736</v>
      </c>
      <c r="E4681" t="s">
        <v>83</v>
      </c>
      <c r="F4681" t="s">
        <v>4943</v>
      </c>
      <c r="G4681">
        <v>0</v>
      </c>
      <c r="H4681">
        <v>0</v>
      </c>
      <c r="I4681">
        <v>0</v>
      </c>
      <c r="J4681">
        <v>0</v>
      </c>
      <c r="K4681">
        <v>0</v>
      </c>
      <c r="L4681">
        <v>0</v>
      </c>
      <c r="M4681">
        <v>25</v>
      </c>
      <c r="N4681">
        <v>0</v>
      </c>
      <c r="O4681">
        <v>0</v>
      </c>
      <c r="P4681">
        <v>0</v>
      </c>
      <c r="Q4681">
        <v>0</v>
      </c>
    </row>
    <row r="4682" spans="1:17" x14ac:dyDescent="0.2">
      <c r="A4682" t="s">
        <v>22420</v>
      </c>
      <c r="B4682" t="s">
        <v>89</v>
      </c>
      <c r="C4682" t="s">
        <v>133</v>
      </c>
      <c r="D4682" t="s">
        <v>17736</v>
      </c>
      <c r="E4682" t="s">
        <v>83</v>
      </c>
      <c r="F4682" t="s">
        <v>4925</v>
      </c>
      <c r="G4682">
        <v>0</v>
      </c>
      <c r="H4682">
        <v>0</v>
      </c>
      <c r="I4682">
        <v>0</v>
      </c>
      <c r="J4682">
        <v>0</v>
      </c>
      <c r="K4682">
        <v>0</v>
      </c>
      <c r="L4682">
        <v>0</v>
      </c>
      <c r="M4682">
        <v>0</v>
      </c>
      <c r="N4682">
        <v>17</v>
      </c>
      <c r="O4682">
        <v>15</v>
      </c>
      <c r="P4682">
        <v>2</v>
      </c>
      <c r="Q4682">
        <v>0</v>
      </c>
    </row>
    <row r="4683" spans="1:17" x14ac:dyDescent="0.2">
      <c r="A4683" t="s">
        <v>22421</v>
      </c>
      <c r="B4683" t="s">
        <v>89</v>
      </c>
      <c r="C4683" t="s">
        <v>133</v>
      </c>
      <c r="D4683" t="s">
        <v>17736</v>
      </c>
      <c r="E4683" t="s">
        <v>83</v>
      </c>
      <c r="F4683" t="s">
        <v>4927</v>
      </c>
      <c r="G4683">
        <v>0</v>
      </c>
      <c r="H4683">
        <v>0</v>
      </c>
      <c r="I4683">
        <v>0</v>
      </c>
      <c r="J4683">
        <v>0</v>
      </c>
      <c r="K4683">
        <v>0</v>
      </c>
      <c r="L4683">
        <v>0</v>
      </c>
      <c r="M4683">
        <v>0</v>
      </c>
      <c r="N4683">
        <v>16</v>
      </c>
      <c r="O4683">
        <v>14</v>
      </c>
      <c r="P4683">
        <v>2</v>
      </c>
      <c r="Q4683">
        <v>0</v>
      </c>
    </row>
    <row r="4684" spans="1:17" x14ac:dyDescent="0.2">
      <c r="A4684" t="s">
        <v>22422</v>
      </c>
      <c r="B4684" t="s">
        <v>89</v>
      </c>
      <c r="C4684" t="s">
        <v>133</v>
      </c>
      <c r="D4684" t="s">
        <v>17736</v>
      </c>
      <c r="E4684" t="s">
        <v>83</v>
      </c>
      <c r="F4684" t="s">
        <v>17734</v>
      </c>
      <c r="G4684">
        <v>25</v>
      </c>
      <c r="H4684">
        <v>0</v>
      </c>
      <c r="I4684">
        <v>0</v>
      </c>
      <c r="J4684">
        <v>0</v>
      </c>
      <c r="K4684">
        <v>0</v>
      </c>
      <c r="L4684">
        <v>0</v>
      </c>
      <c r="M4684">
        <v>0</v>
      </c>
      <c r="N4684">
        <v>0</v>
      </c>
      <c r="O4684">
        <v>0</v>
      </c>
      <c r="P4684">
        <v>0</v>
      </c>
      <c r="Q4684">
        <v>0</v>
      </c>
    </row>
    <row r="4685" spans="1:17" x14ac:dyDescent="0.2">
      <c r="A4685" t="s">
        <v>22423</v>
      </c>
      <c r="B4685" t="s">
        <v>89</v>
      </c>
      <c r="C4685" t="s">
        <v>133</v>
      </c>
      <c r="D4685" t="s">
        <v>17736</v>
      </c>
      <c r="E4685" t="s">
        <v>81</v>
      </c>
      <c r="F4685" t="s">
        <v>4929</v>
      </c>
      <c r="G4685">
        <v>0</v>
      </c>
      <c r="H4685">
        <v>23</v>
      </c>
      <c r="I4685">
        <v>2</v>
      </c>
      <c r="J4685">
        <v>16</v>
      </c>
      <c r="K4685">
        <v>4</v>
      </c>
      <c r="L4685">
        <v>1</v>
      </c>
      <c r="M4685">
        <v>0</v>
      </c>
      <c r="N4685">
        <v>0</v>
      </c>
      <c r="O4685">
        <v>0</v>
      </c>
      <c r="P4685">
        <v>0</v>
      </c>
      <c r="Q4685">
        <v>0</v>
      </c>
    </row>
    <row r="4686" spans="1:17" x14ac:dyDescent="0.2">
      <c r="A4686" t="s">
        <v>22424</v>
      </c>
      <c r="B4686" t="s">
        <v>89</v>
      </c>
      <c r="C4686" t="s">
        <v>197</v>
      </c>
      <c r="D4686" t="s">
        <v>17736</v>
      </c>
      <c r="E4686" t="s">
        <v>83</v>
      </c>
      <c r="F4686" t="s">
        <v>4925</v>
      </c>
      <c r="G4686">
        <v>0</v>
      </c>
      <c r="H4686">
        <v>0</v>
      </c>
      <c r="I4686">
        <v>0</v>
      </c>
      <c r="J4686">
        <v>0</v>
      </c>
      <c r="K4686">
        <v>0</v>
      </c>
      <c r="L4686">
        <v>0</v>
      </c>
      <c r="M4686">
        <v>0</v>
      </c>
      <c r="N4686">
        <v>6</v>
      </c>
      <c r="O4686">
        <v>5</v>
      </c>
      <c r="P4686">
        <v>0</v>
      </c>
      <c r="Q4686">
        <v>1</v>
      </c>
    </row>
    <row r="4687" spans="1:17" x14ac:dyDescent="0.2">
      <c r="A4687" t="s">
        <v>22425</v>
      </c>
      <c r="B4687" t="s">
        <v>89</v>
      </c>
      <c r="C4687" t="s">
        <v>197</v>
      </c>
      <c r="D4687" t="s">
        <v>17736</v>
      </c>
      <c r="E4687" t="s">
        <v>83</v>
      </c>
      <c r="F4687" t="s">
        <v>4927</v>
      </c>
      <c r="G4687">
        <v>0</v>
      </c>
      <c r="H4687">
        <v>0</v>
      </c>
      <c r="I4687">
        <v>0</v>
      </c>
      <c r="J4687">
        <v>0</v>
      </c>
      <c r="K4687">
        <v>0</v>
      </c>
      <c r="L4687">
        <v>0</v>
      </c>
      <c r="M4687">
        <v>0</v>
      </c>
      <c r="N4687">
        <v>4</v>
      </c>
      <c r="O4687">
        <v>3</v>
      </c>
      <c r="P4687">
        <v>0</v>
      </c>
      <c r="Q4687">
        <v>1</v>
      </c>
    </row>
    <row r="4688" spans="1:17" x14ac:dyDescent="0.2">
      <c r="A4688" t="s">
        <v>22426</v>
      </c>
      <c r="B4688" t="s">
        <v>89</v>
      </c>
      <c r="C4688" t="s">
        <v>197</v>
      </c>
      <c r="D4688" t="s">
        <v>17736</v>
      </c>
      <c r="E4688" t="s">
        <v>83</v>
      </c>
      <c r="F4688" t="s">
        <v>17734</v>
      </c>
      <c r="G4688">
        <v>7</v>
      </c>
      <c r="H4688">
        <v>0</v>
      </c>
      <c r="I4688">
        <v>0</v>
      </c>
      <c r="J4688">
        <v>0</v>
      </c>
      <c r="K4688">
        <v>0</v>
      </c>
      <c r="L4688">
        <v>0</v>
      </c>
      <c r="M4688">
        <v>0</v>
      </c>
      <c r="N4688">
        <v>0</v>
      </c>
      <c r="O4688">
        <v>0</v>
      </c>
      <c r="P4688">
        <v>0</v>
      </c>
      <c r="Q4688">
        <v>0</v>
      </c>
    </row>
    <row r="4689" spans="1:17" x14ac:dyDescent="0.2">
      <c r="A4689" t="s">
        <v>22427</v>
      </c>
      <c r="B4689" t="s">
        <v>89</v>
      </c>
      <c r="C4689" t="s">
        <v>197</v>
      </c>
      <c r="D4689" t="s">
        <v>17736</v>
      </c>
      <c r="E4689" t="s">
        <v>81</v>
      </c>
      <c r="F4689" t="s">
        <v>4929</v>
      </c>
      <c r="G4689">
        <v>0</v>
      </c>
      <c r="H4689">
        <v>18</v>
      </c>
      <c r="I4689">
        <v>3</v>
      </c>
      <c r="J4689">
        <v>14</v>
      </c>
      <c r="K4689">
        <v>1</v>
      </c>
      <c r="L4689">
        <v>0</v>
      </c>
      <c r="M4689">
        <v>0</v>
      </c>
      <c r="N4689">
        <v>0</v>
      </c>
      <c r="O4689">
        <v>0</v>
      </c>
      <c r="P4689">
        <v>0</v>
      </c>
      <c r="Q4689">
        <v>0</v>
      </c>
    </row>
    <row r="4690" spans="1:17" x14ac:dyDescent="0.2">
      <c r="A4690" t="s">
        <v>22428</v>
      </c>
      <c r="B4690" t="s">
        <v>89</v>
      </c>
      <c r="C4690" t="s">
        <v>197</v>
      </c>
      <c r="D4690" t="s">
        <v>17736</v>
      </c>
      <c r="E4690" t="s">
        <v>81</v>
      </c>
      <c r="F4690" t="s">
        <v>4931</v>
      </c>
      <c r="G4690">
        <v>0</v>
      </c>
      <c r="H4690">
        <v>18</v>
      </c>
      <c r="I4690">
        <v>3</v>
      </c>
      <c r="J4690">
        <v>13</v>
      </c>
      <c r="K4690">
        <v>1</v>
      </c>
      <c r="L4690">
        <v>1</v>
      </c>
      <c r="M4690">
        <v>0</v>
      </c>
      <c r="N4690">
        <v>0</v>
      </c>
      <c r="O4690">
        <v>0</v>
      </c>
      <c r="P4690">
        <v>0</v>
      </c>
      <c r="Q4690">
        <v>0</v>
      </c>
    </row>
    <row r="4691" spans="1:17" x14ac:dyDescent="0.2">
      <c r="A4691" t="s">
        <v>22429</v>
      </c>
      <c r="B4691" t="s">
        <v>89</v>
      </c>
      <c r="C4691" t="s">
        <v>197</v>
      </c>
      <c r="D4691" t="s">
        <v>17736</v>
      </c>
      <c r="E4691" t="s">
        <v>81</v>
      </c>
      <c r="F4691" t="s">
        <v>4933</v>
      </c>
      <c r="G4691">
        <v>0</v>
      </c>
      <c r="H4691">
        <v>0</v>
      </c>
      <c r="I4691">
        <v>0</v>
      </c>
      <c r="J4691">
        <v>0</v>
      </c>
      <c r="K4691">
        <v>0</v>
      </c>
      <c r="L4691">
        <v>0</v>
      </c>
      <c r="M4691">
        <v>18</v>
      </c>
      <c r="N4691">
        <v>0</v>
      </c>
      <c r="O4691">
        <v>0</v>
      </c>
      <c r="P4691">
        <v>0</v>
      </c>
      <c r="Q4691">
        <v>0</v>
      </c>
    </row>
    <row r="4692" spans="1:17" x14ac:dyDescent="0.2">
      <c r="A4692" t="s">
        <v>22430</v>
      </c>
      <c r="B4692" t="s">
        <v>89</v>
      </c>
      <c r="C4692" t="s">
        <v>197</v>
      </c>
      <c r="D4692" t="s">
        <v>17736</v>
      </c>
      <c r="E4692" t="s">
        <v>81</v>
      </c>
      <c r="F4692" t="s">
        <v>4935</v>
      </c>
      <c r="G4692">
        <v>0</v>
      </c>
      <c r="H4692">
        <v>18</v>
      </c>
      <c r="I4692">
        <v>3</v>
      </c>
      <c r="J4692">
        <v>13</v>
      </c>
      <c r="K4692">
        <v>1</v>
      </c>
      <c r="L4692">
        <v>1</v>
      </c>
      <c r="M4692">
        <v>0</v>
      </c>
      <c r="N4692">
        <v>0</v>
      </c>
      <c r="O4692">
        <v>0</v>
      </c>
      <c r="P4692">
        <v>0</v>
      </c>
      <c r="Q4692">
        <v>0</v>
      </c>
    </row>
    <row r="4693" spans="1:17" x14ac:dyDescent="0.2">
      <c r="A4693" t="s">
        <v>22431</v>
      </c>
      <c r="B4693" t="s">
        <v>89</v>
      </c>
      <c r="C4693" t="s">
        <v>197</v>
      </c>
      <c r="D4693" t="s">
        <v>17736</v>
      </c>
      <c r="E4693" t="s">
        <v>81</v>
      </c>
      <c r="F4693" t="s">
        <v>4937</v>
      </c>
      <c r="G4693">
        <v>0</v>
      </c>
      <c r="H4693">
        <v>18</v>
      </c>
      <c r="I4693">
        <v>3</v>
      </c>
      <c r="J4693">
        <v>13</v>
      </c>
      <c r="K4693">
        <v>1</v>
      </c>
      <c r="L4693">
        <v>1</v>
      </c>
      <c r="M4693">
        <v>0</v>
      </c>
      <c r="N4693">
        <v>0</v>
      </c>
      <c r="O4693">
        <v>0</v>
      </c>
      <c r="P4693">
        <v>0</v>
      </c>
      <c r="Q4693">
        <v>0</v>
      </c>
    </row>
    <row r="4694" spans="1:17" x14ac:dyDescent="0.2">
      <c r="A4694" t="s">
        <v>22432</v>
      </c>
      <c r="B4694" t="s">
        <v>89</v>
      </c>
      <c r="C4694" t="s">
        <v>197</v>
      </c>
      <c r="D4694" t="s">
        <v>17736</v>
      </c>
      <c r="E4694" t="s">
        <v>81</v>
      </c>
      <c r="F4694" t="s">
        <v>4939</v>
      </c>
      <c r="G4694">
        <v>0</v>
      </c>
      <c r="H4694">
        <v>0</v>
      </c>
      <c r="I4694">
        <v>0</v>
      </c>
      <c r="J4694">
        <v>0</v>
      </c>
      <c r="K4694">
        <v>0</v>
      </c>
      <c r="L4694">
        <v>0</v>
      </c>
      <c r="M4694">
        <v>18</v>
      </c>
      <c r="N4694">
        <v>0</v>
      </c>
      <c r="O4694">
        <v>0</v>
      </c>
      <c r="P4694">
        <v>0</v>
      </c>
      <c r="Q4694">
        <v>0</v>
      </c>
    </row>
    <row r="4695" spans="1:17" x14ac:dyDescent="0.2">
      <c r="A4695" t="s">
        <v>22433</v>
      </c>
      <c r="B4695" t="s">
        <v>89</v>
      </c>
      <c r="C4695" t="s">
        <v>197</v>
      </c>
      <c r="D4695" t="s">
        <v>17736</v>
      </c>
      <c r="E4695" t="s">
        <v>81</v>
      </c>
      <c r="F4695" t="s">
        <v>4941</v>
      </c>
      <c r="G4695">
        <v>0</v>
      </c>
      <c r="H4695">
        <v>18</v>
      </c>
      <c r="I4695">
        <v>3</v>
      </c>
      <c r="J4695">
        <v>14</v>
      </c>
      <c r="K4695">
        <v>1</v>
      </c>
      <c r="L4695">
        <v>0</v>
      </c>
      <c r="M4695">
        <v>0</v>
      </c>
      <c r="N4695">
        <v>0</v>
      </c>
      <c r="O4695">
        <v>0</v>
      </c>
      <c r="P4695">
        <v>0</v>
      </c>
      <c r="Q4695">
        <v>0</v>
      </c>
    </row>
    <row r="4696" spans="1:17" x14ac:dyDescent="0.2">
      <c r="A4696" t="s">
        <v>22434</v>
      </c>
      <c r="B4696" t="s">
        <v>89</v>
      </c>
      <c r="C4696" t="s">
        <v>197</v>
      </c>
      <c r="D4696" t="s">
        <v>17736</v>
      </c>
      <c r="E4696" t="s">
        <v>81</v>
      </c>
      <c r="F4696" t="s">
        <v>4943</v>
      </c>
      <c r="G4696">
        <v>0</v>
      </c>
      <c r="H4696">
        <v>0</v>
      </c>
      <c r="I4696">
        <v>0</v>
      </c>
      <c r="J4696">
        <v>0</v>
      </c>
      <c r="K4696">
        <v>0</v>
      </c>
      <c r="L4696">
        <v>0</v>
      </c>
      <c r="M4696">
        <v>18</v>
      </c>
      <c r="N4696">
        <v>0</v>
      </c>
      <c r="O4696">
        <v>0</v>
      </c>
      <c r="P4696">
        <v>0</v>
      </c>
      <c r="Q4696">
        <v>0</v>
      </c>
    </row>
    <row r="4697" spans="1:17" x14ac:dyDescent="0.2">
      <c r="A4697" t="s">
        <v>22435</v>
      </c>
      <c r="B4697" t="s">
        <v>89</v>
      </c>
      <c r="C4697" t="s">
        <v>197</v>
      </c>
      <c r="D4697" t="s">
        <v>17736</v>
      </c>
      <c r="E4697" t="s">
        <v>81</v>
      </c>
      <c r="F4697" t="s">
        <v>4925</v>
      </c>
      <c r="G4697">
        <v>0</v>
      </c>
      <c r="H4697">
        <v>0</v>
      </c>
      <c r="I4697">
        <v>0</v>
      </c>
      <c r="J4697">
        <v>0</v>
      </c>
      <c r="K4697">
        <v>0</v>
      </c>
      <c r="L4697">
        <v>0</v>
      </c>
      <c r="M4697">
        <v>0</v>
      </c>
      <c r="N4697">
        <v>15</v>
      </c>
      <c r="O4697">
        <v>14</v>
      </c>
      <c r="P4697">
        <v>1</v>
      </c>
      <c r="Q4697">
        <v>0</v>
      </c>
    </row>
    <row r="4698" spans="1:17" x14ac:dyDescent="0.2">
      <c r="A4698" t="s">
        <v>22436</v>
      </c>
      <c r="B4698" t="s">
        <v>89</v>
      </c>
      <c r="C4698" t="s">
        <v>197</v>
      </c>
      <c r="D4698" t="s">
        <v>17736</v>
      </c>
      <c r="E4698" t="s">
        <v>81</v>
      </c>
      <c r="F4698" t="s">
        <v>4927</v>
      </c>
      <c r="G4698">
        <v>0</v>
      </c>
      <c r="H4698">
        <v>0</v>
      </c>
      <c r="I4698">
        <v>0</v>
      </c>
      <c r="J4698">
        <v>0</v>
      </c>
      <c r="K4698">
        <v>0</v>
      </c>
      <c r="L4698">
        <v>0</v>
      </c>
      <c r="M4698">
        <v>0</v>
      </c>
      <c r="N4698">
        <v>13</v>
      </c>
      <c r="O4698">
        <v>12</v>
      </c>
      <c r="P4698">
        <v>1</v>
      </c>
      <c r="Q4698">
        <v>0</v>
      </c>
    </row>
    <row r="4699" spans="1:17" x14ac:dyDescent="0.2">
      <c r="A4699" t="s">
        <v>22437</v>
      </c>
      <c r="B4699" t="s">
        <v>89</v>
      </c>
      <c r="C4699" t="s">
        <v>197</v>
      </c>
      <c r="D4699" t="s">
        <v>17736</v>
      </c>
      <c r="E4699" t="s">
        <v>81</v>
      </c>
      <c r="F4699" t="s">
        <v>17734</v>
      </c>
      <c r="G4699">
        <v>18</v>
      </c>
      <c r="H4699">
        <v>0</v>
      </c>
      <c r="I4699">
        <v>0</v>
      </c>
      <c r="J4699">
        <v>0</v>
      </c>
      <c r="K4699">
        <v>0</v>
      </c>
      <c r="L4699">
        <v>0</v>
      </c>
      <c r="M4699">
        <v>0</v>
      </c>
      <c r="N4699">
        <v>0</v>
      </c>
      <c r="O4699">
        <v>0</v>
      </c>
      <c r="P4699">
        <v>0</v>
      </c>
      <c r="Q4699">
        <v>0</v>
      </c>
    </row>
    <row r="4700" spans="1:17" x14ac:dyDescent="0.2">
      <c r="A4700" t="s">
        <v>22438</v>
      </c>
      <c r="B4700" t="s">
        <v>89</v>
      </c>
      <c r="C4700" t="s">
        <v>198</v>
      </c>
      <c r="D4700" t="s">
        <v>17768</v>
      </c>
      <c r="E4700" t="s">
        <v>83</v>
      </c>
      <c r="F4700" t="s">
        <v>17734</v>
      </c>
      <c r="G4700">
        <v>1</v>
      </c>
      <c r="H4700">
        <v>0</v>
      </c>
      <c r="I4700">
        <v>0</v>
      </c>
      <c r="J4700">
        <v>0</v>
      </c>
      <c r="K4700">
        <v>0</v>
      </c>
      <c r="L4700">
        <v>0</v>
      </c>
      <c r="M4700">
        <v>0</v>
      </c>
      <c r="N4700">
        <v>0</v>
      </c>
      <c r="O4700">
        <v>0</v>
      </c>
      <c r="P4700">
        <v>0</v>
      </c>
      <c r="Q4700">
        <v>0</v>
      </c>
    </row>
    <row r="4701" spans="1:17" x14ac:dyDescent="0.2">
      <c r="A4701" t="s">
        <v>22439</v>
      </c>
      <c r="B4701" t="s">
        <v>89</v>
      </c>
      <c r="C4701" t="s">
        <v>198</v>
      </c>
      <c r="D4701" t="s">
        <v>17736</v>
      </c>
      <c r="E4701" t="s">
        <v>83</v>
      </c>
      <c r="F4701" t="s">
        <v>4929</v>
      </c>
      <c r="G4701">
        <v>0</v>
      </c>
      <c r="H4701">
        <v>11</v>
      </c>
      <c r="I4701">
        <v>0</v>
      </c>
      <c r="J4701">
        <v>9</v>
      </c>
      <c r="K4701">
        <v>2</v>
      </c>
      <c r="L4701">
        <v>0</v>
      </c>
      <c r="M4701">
        <v>0</v>
      </c>
      <c r="N4701">
        <v>0</v>
      </c>
      <c r="O4701">
        <v>0</v>
      </c>
      <c r="P4701">
        <v>0</v>
      </c>
      <c r="Q4701">
        <v>0</v>
      </c>
    </row>
    <row r="4702" spans="1:17" x14ac:dyDescent="0.2">
      <c r="A4702" t="s">
        <v>22440</v>
      </c>
      <c r="B4702" t="s">
        <v>89</v>
      </c>
      <c r="C4702" t="s">
        <v>198</v>
      </c>
      <c r="D4702" t="s">
        <v>17736</v>
      </c>
      <c r="E4702" t="s">
        <v>83</v>
      </c>
      <c r="F4702" t="s">
        <v>4931</v>
      </c>
      <c r="G4702">
        <v>0</v>
      </c>
      <c r="H4702">
        <v>11</v>
      </c>
      <c r="I4702">
        <v>0</v>
      </c>
      <c r="J4702">
        <v>9</v>
      </c>
      <c r="K4702">
        <v>2</v>
      </c>
      <c r="L4702">
        <v>0</v>
      </c>
      <c r="M4702">
        <v>0</v>
      </c>
      <c r="N4702">
        <v>0</v>
      </c>
      <c r="O4702">
        <v>0</v>
      </c>
      <c r="P4702">
        <v>0</v>
      </c>
      <c r="Q4702">
        <v>0</v>
      </c>
    </row>
    <row r="4703" spans="1:17" x14ac:dyDescent="0.2">
      <c r="A4703" t="s">
        <v>22441</v>
      </c>
      <c r="B4703" t="s">
        <v>89</v>
      </c>
      <c r="C4703" t="s">
        <v>198</v>
      </c>
      <c r="D4703" t="s">
        <v>17736</v>
      </c>
      <c r="E4703" t="s">
        <v>83</v>
      </c>
      <c r="F4703" t="s">
        <v>4933</v>
      </c>
      <c r="G4703">
        <v>0</v>
      </c>
      <c r="H4703">
        <v>0</v>
      </c>
      <c r="I4703">
        <v>0</v>
      </c>
      <c r="J4703">
        <v>0</v>
      </c>
      <c r="K4703">
        <v>0</v>
      </c>
      <c r="L4703">
        <v>0</v>
      </c>
      <c r="M4703">
        <v>11</v>
      </c>
      <c r="N4703">
        <v>0</v>
      </c>
      <c r="O4703">
        <v>0</v>
      </c>
      <c r="P4703">
        <v>0</v>
      </c>
      <c r="Q4703">
        <v>0</v>
      </c>
    </row>
    <row r="4704" spans="1:17" x14ac:dyDescent="0.2">
      <c r="A4704" t="s">
        <v>22442</v>
      </c>
      <c r="B4704" t="s">
        <v>89</v>
      </c>
      <c r="C4704" t="s">
        <v>198</v>
      </c>
      <c r="D4704" t="s">
        <v>17736</v>
      </c>
      <c r="E4704" t="s">
        <v>83</v>
      </c>
      <c r="F4704" t="s">
        <v>4935</v>
      </c>
      <c r="G4704">
        <v>0</v>
      </c>
      <c r="H4704">
        <v>11</v>
      </c>
      <c r="I4704">
        <v>0</v>
      </c>
      <c r="J4704">
        <v>9</v>
      </c>
      <c r="K4704">
        <v>2</v>
      </c>
      <c r="L4704">
        <v>0</v>
      </c>
      <c r="M4704">
        <v>0</v>
      </c>
      <c r="N4704">
        <v>0</v>
      </c>
      <c r="O4704">
        <v>0</v>
      </c>
      <c r="P4704">
        <v>0</v>
      </c>
      <c r="Q4704">
        <v>0</v>
      </c>
    </row>
    <row r="4705" spans="1:17" x14ac:dyDescent="0.2">
      <c r="A4705" t="s">
        <v>22443</v>
      </c>
      <c r="B4705" t="s">
        <v>89</v>
      </c>
      <c r="C4705" t="s">
        <v>198</v>
      </c>
      <c r="D4705" t="s">
        <v>17736</v>
      </c>
      <c r="E4705" t="s">
        <v>83</v>
      </c>
      <c r="F4705" t="s">
        <v>4937</v>
      </c>
      <c r="G4705">
        <v>0</v>
      </c>
      <c r="H4705">
        <v>11</v>
      </c>
      <c r="I4705">
        <v>0</v>
      </c>
      <c r="J4705">
        <v>9</v>
      </c>
      <c r="K4705">
        <v>2</v>
      </c>
      <c r="L4705">
        <v>0</v>
      </c>
      <c r="M4705">
        <v>0</v>
      </c>
      <c r="N4705">
        <v>0</v>
      </c>
      <c r="O4705">
        <v>0</v>
      </c>
      <c r="P4705">
        <v>0</v>
      </c>
      <c r="Q4705">
        <v>0</v>
      </c>
    </row>
    <row r="4706" spans="1:17" x14ac:dyDescent="0.2">
      <c r="A4706" t="s">
        <v>22444</v>
      </c>
      <c r="B4706" t="s">
        <v>89</v>
      </c>
      <c r="C4706" t="s">
        <v>198</v>
      </c>
      <c r="D4706" t="s">
        <v>17736</v>
      </c>
      <c r="E4706" t="s">
        <v>83</v>
      </c>
      <c r="F4706" t="s">
        <v>4939</v>
      </c>
      <c r="G4706">
        <v>0</v>
      </c>
      <c r="H4706">
        <v>0</v>
      </c>
      <c r="I4706">
        <v>0</v>
      </c>
      <c r="J4706">
        <v>0</v>
      </c>
      <c r="K4706">
        <v>0</v>
      </c>
      <c r="L4706">
        <v>0</v>
      </c>
      <c r="M4706">
        <v>11</v>
      </c>
      <c r="N4706">
        <v>0</v>
      </c>
      <c r="O4706">
        <v>0</v>
      </c>
      <c r="P4706">
        <v>0</v>
      </c>
      <c r="Q4706">
        <v>0</v>
      </c>
    </row>
    <row r="4707" spans="1:17" x14ac:dyDescent="0.2">
      <c r="A4707" t="s">
        <v>22445</v>
      </c>
      <c r="B4707" t="s">
        <v>89</v>
      </c>
      <c r="C4707" t="s">
        <v>198</v>
      </c>
      <c r="D4707" t="s">
        <v>17736</v>
      </c>
      <c r="E4707" t="s">
        <v>83</v>
      </c>
      <c r="F4707" t="s">
        <v>4941</v>
      </c>
      <c r="G4707">
        <v>0</v>
      </c>
      <c r="H4707">
        <v>11</v>
      </c>
      <c r="I4707">
        <v>0</v>
      </c>
      <c r="J4707">
        <v>9</v>
      </c>
      <c r="K4707">
        <v>2</v>
      </c>
      <c r="L4707">
        <v>0</v>
      </c>
      <c r="M4707">
        <v>0</v>
      </c>
      <c r="N4707">
        <v>0</v>
      </c>
      <c r="O4707">
        <v>0</v>
      </c>
      <c r="P4707">
        <v>0</v>
      </c>
      <c r="Q4707">
        <v>0</v>
      </c>
    </row>
    <row r="4708" spans="1:17" x14ac:dyDescent="0.2">
      <c r="A4708" t="s">
        <v>22446</v>
      </c>
      <c r="B4708" t="s">
        <v>89</v>
      </c>
      <c r="C4708" t="s">
        <v>198</v>
      </c>
      <c r="D4708" t="s">
        <v>17736</v>
      </c>
      <c r="E4708" t="s">
        <v>83</v>
      </c>
      <c r="F4708" t="s">
        <v>4943</v>
      </c>
      <c r="G4708">
        <v>0</v>
      </c>
      <c r="H4708">
        <v>0</v>
      </c>
      <c r="I4708">
        <v>0</v>
      </c>
      <c r="J4708">
        <v>0</v>
      </c>
      <c r="K4708">
        <v>0</v>
      </c>
      <c r="L4708">
        <v>0</v>
      </c>
      <c r="M4708">
        <v>11</v>
      </c>
      <c r="N4708">
        <v>0</v>
      </c>
      <c r="O4708">
        <v>0</v>
      </c>
      <c r="P4708">
        <v>0</v>
      </c>
      <c r="Q4708">
        <v>0</v>
      </c>
    </row>
    <row r="4709" spans="1:17" x14ac:dyDescent="0.2">
      <c r="A4709" t="s">
        <v>22447</v>
      </c>
      <c r="B4709" t="s">
        <v>89</v>
      </c>
      <c r="C4709" t="s">
        <v>198</v>
      </c>
      <c r="D4709" t="s">
        <v>17736</v>
      </c>
      <c r="E4709" t="s">
        <v>83</v>
      </c>
      <c r="F4709" t="s">
        <v>4925</v>
      </c>
      <c r="G4709">
        <v>0</v>
      </c>
      <c r="H4709">
        <v>0</v>
      </c>
      <c r="I4709">
        <v>0</v>
      </c>
      <c r="J4709">
        <v>0</v>
      </c>
      <c r="K4709">
        <v>0</v>
      </c>
      <c r="L4709">
        <v>0</v>
      </c>
      <c r="M4709">
        <v>0</v>
      </c>
      <c r="N4709">
        <v>11</v>
      </c>
      <c r="O4709">
        <v>11</v>
      </c>
      <c r="P4709">
        <v>0</v>
      </c>
      <c r="Q4709">
        <v>0</v>
      </c>
    </row>
    <row r="4710" spans="1:17" x14ac:dyDescent="0.2">
      <c r="A4710" t="s">
        <v>22448</v>
      </c>
      <c r="B4710" t="s">
        <v>89</v>
      </c>
      <c r="C4710" t="s">
        <v>198</v>
      </c>
      <c r="D4710" t="s">
        <v>17736</v>
      </c>
      <c r="E4710" t="s">
        <v>83</v>
      </c>
      <c r="F4710" t="s">
        <v>4927</v>
      </c>
      <c r="G4710">
        <v>0</v>
      </c>
      <c r="H4710">
        <v>0</v>
      </c>
      <c r="I4710">
        <v>0</v>
      </c>
      <c r="J4710">
        <v>0</v>
      </c>
      <c r="K4710">
        <v>0</v>
      </c>
      <c r="L4710">
        <v>0</v>
      </c>
      <c r="M4710">
        <v>0</v>
      </c>
      <c r="N4710">
        <v>10</v>
      </c>
      <c r="O4710">
        <v>10</v>
      </c>
      <c r="P4710">
        <v>0</v>
      </c>
      <c r="Q4710">
        <v>0</v>
      </c>
    </row>
    <row r="4711" spans="1:17" x14ac:dyDescent="0.2">
      <c r="A4711" t="s">
        <v>22449</v>
      </c>
      <c r="B4711" t="s">
        <v>89</v>
      </c>
      <c r="C4711" t="s">
        <v>198</v>
      </c>
      <c r="D4711" t="s">
        <v>17736</v>
      </c>
      <c r="E4711" t="s">
        <v>83</v>
      </c>
      <c r="F4711" t="s">
        <v>17734</v>
      </c>
      <c r="G4711">
        <v>11</v>
      </c>
      <c r="H4711">
        <v>0</v>
      </c>
      <c r="I4711">
        <v>0</v>
      </c>
      <c r="J4711">
        <v>0</v>
      </c>
      <c r="K4711">
        <v>0</v>
      </c>
      <c r="L4711">
        <v>0</v>
      </c>
      <c r="M4711">
        <v>0</v>
      </c>
      <c r="N4711">
        <v>0</v>
      </c>
      <c r="O4711">
        <v>0</v>
      </c>
      <c r="P4711">
        <v>0</v>
      </c>
      <c r="Q4711">
        <v>0</v>
      </c>
    </row>
    <row r="4712" spans="1:17" x14ac:dyDescent="0.2">
      <c r="A4712" t="s">
        <v>22450</v>
      </c>
      <c r="B4712" t="s">
        <v>89</v>
      </c>
      <c r="C4712" t="s">
        <v>198</v>
      </c>
      <c r="D4712" t="s">
        <v>17736</v>
      </c>
      <c r="E4712" t="s">
        <v>81</v>
      </c>
      <c r="F4712" t="s">
        <v>4929</v>
      </c>
      <c r="G4712">
        <v>0</v>
      </c>
      <c r="H4712">
        <v>5</v>
      </c>
      <c r="I4712">
        <v>0</v>
      </c>
      <c r="J4712">
        <v>5</v>
      </c>
      <c r="K4712">
        <v>0</v>
      </c>
      <c r="L4712">
        <v>0</v>
      </c>
      <c r="M4712">
        <v>0</v>
      </c>
      <c r="N4712">
        <v>0</v>
      </c>
      <c r="O4712">
        <v>0</v>
      </c>
      <c r="P4712">
        <v>0</v>
      </c>
      <c r="Q4712">
        <v>0</v>
      </c>
    </row>
    <row r="4713" spans="1:17" x14ac:dyDescent="0.2">
      <c r="A4713" t="s">
        <v>22451</v>
      </c>
      <c r="B4713" t="s">
        <v>89</v>
      </c>
      <c r="C4713" t="s">
        <v>198</v>
      </c>
      <c r="D4713" t="s">
        <v>17736</v>
      </c>
      <c r="E4713" t="s">
        <v>81</v>
      </c>
      <c r="F4713" t="s">
        <v>4931</v>
      </c>
      <c r="G4713">
        <v>0</v>
      </c>
      <c r="H4713">
        <v>5</v>
      </c>
      <c r="I4713">
        <v>0</v>
      </c>
      <c r="J4713">
        <v>5</v>
      </c>
      <c r="K4713">
        <v>0</v>
      </c>
      <c r="L4713">
        <v>0</v>
      </c>
      <c r="M4713">
        <v>0</v>
      </c>
      <c r="N4713">
        <v>0</v>
      </c>
      <c r="O4713">
        <v>0</v>
      </c>
      <c r="P4713">
        <v>0</v>
      </c>
      <c r="Q4713">
        <v>0</v>
      </c>
    </row>
    <row r="4714" spans="1:17" x14ac:dyDescent="0.2">
      <c r="A4714" t="s">
        <v>22452</v>
      </c>
      <c r="B4714" t="s">
        <v>88</v>
      </c>
      <c r="C4714" t="s">
        <v>106</v>
      </c>
      <c r="D4714" t="s">
        <v>17736</v>
      </c>
      <c r="E4714" t="s">
        <v>83</v>
      </c>
      <c r="F4714" t="s">
        <v>4939</v>
      </c>
      <c r="G4714">
        <v>0</v>
      </c>
      <c r="H4714">
        <v>0</v>
      </c>
      <c r="I4714">
        <v>0</v>
      </c>
      <c r="J4714">
        <v>0</v>
      </c>
      <c r="K4714">
        <v>0</v>
      </c>
      <c r="L4714">
        <v>0</v>
      </c>
      <c r="M4714">
        <v>1868</v>
      </c>
      <c r="N4714">
        <v>0</v>
      </c>
      <c r="O4714">
        <v>0</v>
      </c>
      <c r="P4714">
        <v>0</v>
      </c>
      <c r="Q4714">
        <v>0</v>
      </c>
    </row>
    <row r="4715" spans="1:17" x14ac:dyDescent="0.2">
      <c r="A4715" t="s">
        <v>22453</v>
      </c>
      <c r="B4715" t="s">
        <v>88</v>
      </c>
      <c r="C4715" t="s">
        <v>106</v>
      </c>
      <c r="D4715" t="s">
        <v>17736</v>
      </c>
      <c r="E4715" t="s">
        <v>83</v>
      </c>
      <c r="F4715" t="s">
        <v>4941</v>
      </c>
      <c r="G4715">
        <v>0</v>
      </c>
      <c r="H4715">
        <v>1868</v>
      </c>
      <c r="I4715">
        <v>159</v>
      </c>
      <c r="J4715">
        <v>1557</v>
      </c>
      <c r="K4715">
        <v>83</v>
      </c>
      <c r="L4715">
        <v>69</v>
      </c>
      <c r="M4715">
        <v>0</v>
      </c>
      <c r="N4715">
        <v>0</v>
      </c>
      <c r="O4715">
        <v>0</v>
      </c>
      <c r="P4715">
        <v>0</v>
      </c>
      <c r="Q4715">
        <v>0</v>
      </c>
    </row>
    <row r="4716" spans="1:17" x14ac:dyDescent="0.2">
      <c r="A4716" t="s">
        <v>22454</v>
      </c>
      <c r="B4716" t="s">
        <v>88</v>
      </c>
      <c r="C4716" t="s">
        <v>106</v>
      </c>
      <c r="D4716" t="s">
        <v>17736</v>
      </c>
      <c r="E4716" t="s">
        <v>83</v>
      </c>
      <c r="F4716" t="s">
        <v>4943</v>
      </c>
      <c r="G4716">
        <v>0</v>
      </c>
      <c r="H4716">
        <v>0</v>
      </c>
      <c r="I4716">
        <v>0</v>
      </c>
      <c r="J4716">
        <v>0</v>
      </c>
      <c r="K4716">
        <v>0</v>
      </c>
      <c r="L4716">
        <v>0</v>
      </c>
      <c r="M4716">
        <v>1868</v>
      </c>
      <c r="N4716">
        <v>0</v>
      </c>
      <c r="O4716">
        <v>0</v>
      </c>
      <c r="P4716">
        <v>0</v>
      </c>
      <c r="Q4716">
        <v>0</v>
      </c>
    </row>
    <row r="4717" spans="1:17" x14ac:dyDescent="0.2">
      <c r="A4717" t="s">
        <v>22455</v>
      </c>
      <c r="B4717" t="s">
        <v>88</v>
      </c>
      <c r="C4717" t="s">
        <v>106</v>
      </c>
      <c r="D4717" t="s">
        <v>17736</v>
      </c>
      <c r="E4717" t="s">
        <v>83</v>
      </c>
      <c r="F4717" t="s">
        <v>4925</v>
      </c>
      <c r="G4717">
        <v>0</v>
      </c>
      <c r="H4717">
        <v>0</v>
      </c>
      <c r="I4717">
        <v>0</v>
      </c>
      <c r="J4717">
        <v>0</v>
      </c>
      <c r="K4717">
        <v>0</v>
      </c>
      <c r="L4717">
        <v>0</v>
      </c>
      <c r="M4717">
        <v>0</v>
      </c>
      <c r="N4717">
        <v>1843</v>
      </c>
      <c r="O4717">
        <v>1738</v>
      </c>
      <c r="P4717">
        <v>80</v>
      </c>
      <c r="Q4717">
        <v>25</v>
      </c>
    </row>
    <row r="4718" spans="1:17" x14ac:dyDescent="0.2">
      <c r="A4718" t="s">
        <v>22456</v>
      </c>
      <c r="B4718" t="s">
        <v>88</v>
      </c>
      <c r="C4718" t="s">
        <v>106</v>
      </c>
      <c r="D4718" t="s">
        <v>17736</v>
      </c>
      <c r="E4718" t="s">
        <v>83</v>
      </c>
      <c r="F4718" t="s">
        <v>4927</v>
      </c>
      <c r="G4718">
        <v>0</v>
      </c>
      <c r="H4718">
        <v>0</v>
      </c>
      <c r="I4718">
        <v>0</v>
      </c>
      <c r="J4718">
        <v>0</v>
      </c>
      <c r="K4718">
        <v>0</v>
      </c>
      <c r="L4718">
        <v>0</v>
      </c>
      <c r="M4718">
        <v>0</v>
      </c>
      <c r="N4718">
        <v>1689</v>
      </c>
      <c r="O4718">
        <v>1593</v>
      </c>
      <c r="P4718">
        <v>72</v>
      </c>
      <c r="Q4718">
        <v>24</v>
      </c>
    </row>
    <row r="4719" spans="1:17" x14ac:dyDescent="0.2">
      <c r="A4719" t="s">
        <v>22457</v>
      </c>
      <c r="B4719" t="s">
        <v>88</v>
      </c>
      <c r="C4719" t="s">
        <v>106</v>
      </c>
      <c r="D4719" t="s">
        <v>17736</v>
      </c>
      <c r="E4719" t="s">
        <v>83</v>
      </c>
      <c r="F4719" t="s">
        <v>17734</v>
      </c>
      <c r="G4719">
        <v>1868</v>
      </c>
      <c r="H4719">
        <v>0</v>
      </c>
      <c r="I4719">
        <v>0</v>
      </c>
      <c r="J4719">
        <v>0</v>
      </c>
      <c r="K4719">
        <v>0</v>
      </c>
      <c r="L4719">
        <v>0</v>
      </c>
      <c r="M4719">
        <v>0</v>
      </c>
      <c r="N4719">
        <v>0</v>
      </c>
      <c r="O4719">
        <v>0</v>
      </c>
      <c r="P4719">
        <v>0</v>
      </c>
      <c r="Q4719">
        <v>0</v>
      </c>
    </row>
    <row r="4720" spans="1:17" x14ac:dyDescent="0.2">
      <c r="A4720" t="s">
        <v>22458</v>
      </c>
      <c r="B4720" t="s">
        <v>88</v>
      </c>
      <c r="C4720" t="s">
        <v>106</v>
      </c>
      <c r="D4720" t="s">
        <v>17736</v>
      </c>
      <c r="E4720" t="s">
        <v>81</v>
      </c>
      <c r="F4720" t="s">
        <v>4929</v>
      </c>
      <c r="G4720">
        <v>0</v>
      </c>
      <c r="H4720">
        <v>2056</v>
      </c>
      <c r="I4720">
        <v>188</v>
      </c>
      <c r="J4720">
        <v>1686</v>
      </c>
      <c r="K4720">
        <v>110</v>
      </c>
      <c r="L4720">
        <v>72</v>
      </c>
      <c r="M4720">
        <v>0</v>
      </c>
      <c r="N4720">
        <v>0</v>
      </c>
      <c r="O4720">
        <v>0</v>
      </c>
      <c r="P4720">
        <v>0</v>
      </c>
      <c r="Q4720">
        <v>0</v>
      </c>
    </row>
    <row r="4721" spans="1:17" x14ac:dyDescent="0.2">
      <c r="A4721" t="s">
        <v>22459</v>
      </c>
      <c r="B4721" t="s">
        <v>88</v>
      </c>
      <c r="C4721" t="s">
        <v>106</v>
      </c>
      <c r="D4721" t="s">
        <v>17736</v>
      </c>
      <c r="E4721" t="s">
        <v>81</v>
      </c>
      <c r="F4721" t="s">
        <v>4931</v>
      </c>
      <c r="G4721">
        <v>0</v>
      </c>
      <c r="H4721">
        <v>2056</v>
      </c>
      <c r="I4721">
        <v>175</v>
      </c>
      <c r="J4721">
        <v>1674</v>
      </c>
      <c r="K4721">
        <v>98</v>
      </c>
      <c r="L4721">
        <v>109</v>
      </c>
      <c r="M4721">
        <v>0</v>
      </c>
      <c r="N4721">
        <v>0</v>
      </c>
      <c r="O4721">
        <v>0</v>
      </c>
      <c r="P4721">
        <v>0</v>
      </c>
      <c r="Q4721">
        <v>0</v>
      </c>
    </row>
    <row r="4722" spans="1:17" x14ac:dyDescent="0.2">
      <c r="A4722" t="s">
        <v>22460</v>
      </c>
      <c r="B4722" t="s">
        <v>88</v>
      </c>
      <c r="C4722" t="s">
        <v>106</v>
      </c>
      <c r="D4722" t="s">
        <v>17736</v>
      </c>
      <c r="E4722" t="s">
        <v>81</v>
      </c>
      <c r="F4722" t="s">
        <v>4933</v>
      </c>
      <c r="G4722">
        <v>0</v>
      </c>
      <c r="H4722">
        <v>0</v>
      </c>
      <c r="I4722">
        <v>0</v>
      </c>
      <c r="J4722">
        <v>0</v>
      </c>
      <c r="K4722">
        <v>0</v>
      </c>
      <c r="L4722">
        <v>0</v>
      </c>
      <c r="M4722">
        <v>2056</v>
      </c>
      <c r="N4722">
        <v>0</v>
      </c>
      <c r="O4722">
        <v>0</v>
      </c>
      <c r="P4722">
        <v>0</v>
      </c>
      <c r="Q4722">
        <v>0</v>
      </c>
    </row>
    <row r="4723" spans="1:17" x14ac:dyDescent="0.2">
      <c r="A4723" t="s">
        <v>22461</v>
      </c>
      <c r="B4723" t="s">
        <v>88</v>
      </c>
      <c r="C4723" t="s">
        <v>106</v>
      </c>
      <c r="D4723" t="s">
        <v>17736</v>
      </c>
      <c r="E4723" t="s">
        <v>81</v>
      </c>
      <c r="F4723" t="s">
        <v>4935</v>
      </c>
      <c r="G4723">
        <v>0</v>
      </c>
      <c r="H4723">
        <v>2056</v>
      </c>
      <c r="I4723">
        <v>175</v>
      </c>
      <c r="J4723">
        <v>1674</v>
      </c>
      <c r="K4723">
        <v>98</v>
      </c>
      <c r="L4723">
        <v>109</v>
      </c>
      <c r="M4723">
        <v>0</v>
      </c>
      <c r="N4723">
        <v>0</v>
      </c>
      <c r="O4723">
        <v>0</v>
      </c>
      <c r="P4723">
        <v>0</v>
      </c>
      <c r="Q4723">
        <v>0</v>
      </c>
    </row>
    <row r="4724" spans="1:17" x14ac:dyDescent="0.2">
      <c r="A4724" t="s">
        <v>22462</v>
      </c>
      <c r="B4724" t="s">
        <v>88</v>
      </c>
      <c r="C4724" t="s">
        <v>106</v>
      </c>
      <c r="D4724" t="s">
        <v>17736</v>
      </c>
      <c r="E4724" t="s">
        <v>81</v>
      </c>
      <c r="F4724" t="s">
        <v>4937</v>
      </c>
      <c r="G4724">
        <v>0</v>
      </c>
      <c r="H4724">
        <v>2056</v>
      </c>
      <c r="I4724">
        <v>179</v>
      </c>
      <c r="J4724">
        <v>1674</v>
      </c>
      <c r="K4724">
        <v>97</v>
      </c>
      <c r="L4724">
        <v>106</v>
      </c>
      <c r="M4724">
        <v>0</v>
      </c>
      <c r="N4724">
        <v>0</v>
      </c>
      <c r="O4724">
        <v>0</v>
      </c>
      <c r="P4724">
        <v>0</v>
      </c>
      <c r="Q4724">
        <v>0</v>
      </c>
    </row>
    <row r="4725" spans="1:17" x14ac:dyDescent="0.2">
      <c r="A4725" t="s">
        <v>22463</v>
      </c>
      <c r="B4725" t="s">
        <v>88</v>
      </c>
      <c r="C4725" t="s">
        <v>106</v>
      </c>
      <c r="D4725" t="s">
        <v>17736</v>
      </c>
      <c r="E4725" t="s">
        <v>81</v>
      </c>
      <c r="F4725" t="s">
        <v>4939</v>
      </c>
      <c r="G4725">
        <v>0</v>
      </c>
      <c r="H4725">
        <v>0</v>
      </c>
      <c r="I4725">
        <v>0</v>
      </c>
      <c r="J4725">
        <v>0</v>
      </c>
      <c r="K4725">
        <v>0</v>
      </c>
      <c r="L4725">
        <v>0</v>
      </c>
      <c r="M4725">
        <v>2056</v>
      </c>
      <c r="N4725">
        <v>0</v>
      </c>
      <c r="O4725">
        <v>0</v>
      </c>
      <c r="P4725">
        <v>0</v>
      </c>
      <c r="Q4725">
        <v>0</v>
      </c>
    </row>
    <row r="4726" spans="1:17" x14ac:dyDescent="0.2">
      <c r="A4726" t="s">
        <v>22464</v>
      </c>
      <c r="B4726" t="s">
        <v>88</v>
      </c>
      <c r="C4726" t="s">
        <v>106</v>
      </c>
      <c r="D4726" t="s">
        <v>17736</v>
      </c>
      <c r="E4726" t="s">
        <v>81</v>
      </c>
      <c r="F4726" t="s">
        <v>4941</v>
      </c>
      <c r="G4726">
        <v>0</v>
      </c>
      <c r="H4726">
        <v>2056</v>
      </c>
      <c r="I4726">
        <v>175</v>
      </c>
      <c r="J4726">
        <v>1698</v>
      </c>
      <c r="K4726">
        <v>105</v>
      </c>
      <c r="L4726">
        <v>78</v>
      </c>
      <c r="M4726">
        <v>0</v>
      </c>
      <c r="N4726">
        <v>0</v>
      </c>
      <c r="O4726">
        <v>0</v>
      </c>
      <c r="P4726">
        <v>0</v>
      </c>
      <c r="Q4726">
        <v>0</v>
      </c>
    </row>
    <row r="4727" spans="1:17" x14ac:dyDescent="0.2">
      <c r="A4727" t="s">
        <v>22465</v>
      </c>
      <c r="B4727" t="s">
        <v>88</v>
      </c>
      <c r="C4727" t="s">
        <v>106</v>
      </c>
      <c r="D4727" t="s">
        <v>17736</v>
      </c>
      <c r="E4727" t="s">
        <v>81</v>
      </c>
      <c r="F4727" t="s">
        <v>4943</v>
      </c>
      <c r="G4727">
        <v>0</v>
      </c>
      <c r="H4727">
        <v>0</v>
      </c>
      <c r="I4727">
        <v>0</v>
      </c>
      <c r="J4727">
        <v>0</v>
      </c>
      <c r="K4727">
        <v>0</v>
      </c>
      <c r="L4727">
        <v>0</v>
      </c>
      <c r="M4727">
        <v>2056</v>
      </c>
      <c r="N4727">
        <v>0</v>
      </c>
      <c r="O4727">
        <v>0</v>
      </c>
      <c r="P4727">
        <v>0</v>
      </c>
      <c r="Q4727">
        <v>0</v>
      </c>
    </row>
    <row r="4728" spans="1:17" x14ac:dyDescent="0.2">
      <c r="A4728" t="s">
        <v>22466</v>
      </c>
      <c r="B4728" t="s">
        <v>88</v>
      </c>
      <c r="C4728" t="s">
        <v>106</v>
      </c>
      <c r="D4728" t="s">
        <v>17736</v>
      </c>
      <c r="E4728" t="s">
        <v>81</v>
      </c>
      <c r="F4728" t="s">
        <v>4925</v>
      </c>
      <c r="G4728">
        <v>0</v>
      </c>
      <c r="H4728">
        <v>0</v>
      </c>
      <c r="I4728">
        <v>0</v>
      </c>
      <c r="J4728">
        <v>0</v>
      </c>
      <c r="K4728">
        <v>0</v>
      </c>
      <c r="L4728">
        <v>0</v>
      </c>
      <c r="M4728">
        <v>0</v>
      </c>
      <c r="N4728">
        <v>2037</v>
      </c>
      <c r="O4728">
        <v>1931</v>
      </c>
      <c r="P4728">
        <v>74</v>
      </c>
      <c r="Q4728">
        <v>32</v>
      </c>
    </row>
    <row r="4729" spans="1:17" x14ac:dyDescent="0.2">
      <c r="A4729" t="s">
        <v>22467</v>
      </c>
      <c r="B4729" t="s">
        <v>86</v>
      </c>
      <c r="C4729" t="s">
        <v>123</v>
      </c>
      <c r="D4729" t="s">
        <v>17754</v>
      </c>
      <c r="E4729" t="s">
        <v>81</v>
      </c>
      <c r="F4729" t="s">
        <v>17734</v>
      </c>
      <c r="G4729">
        <v>7</v>
      </c>
      <c r="H4729">
        <v>0</v>
      </c>
      <c r="I4729">
        <v>0</v>
      </c>
      <c r="J4729">
        <v>0</v>
      </c>
      <c r="K4729">
        <v>0</v>
      </c>
      <c r="L4729">
        <v>0</v>
      </c>
      <c r="M4729">
        <v>0</v>
      </c>
      <c r="N4729">
        <v>0</v>
      </c>
      <c r="O4729">
        <v>0</v>
      </c>
      <c r="P4729">
        <v>0</v>
      </c>
      <c r="Q4729">
        <v>0</v>
      </c>
    </row>
    <row r="4730" spans="1:17" x14ac:dyDescent="0.2">
      <c r="A4730" t="s">
        <v>22468</v>
      </c>
      <c r="B4730" t="s">
        <v>86</v>
      </c>
      <c r="C4730" t="s">
        <v>124</v>
      </c>
      <c r="D4730" t="s">
        <v>17768</v>
      </c>
      <c r="E4730" t="s">
        <v>83</v>
      </c>
      <c r="F4730" t="s">
        <v>17734</v>
      </c>
      <c r="G4730">
        <v>18</v>
      </c>
      <c r="H4730">
        <v>0</v>
      </c>
      <c r="I4730">
        <v>0</v>
      </c>
      <c r="J4730">
        <v>0</v>
      </c>
      <c r="K4730">
        <v>0</v>
      </c>
      <c r="L4730">
        <v>0</v>
      </c>
      <c r="M4730">
        <v>0</v>
      </c>
      <c r="N4730">
        <v>0</v>
      </c>
      <c r="O4730">
        <v>0</v>
      </c>
      <c r="P4730">
        <v>0</v>
      </c>
      <c r="Q4730">
        <v>0</v>
      </c>
    </row>
    <row r="4731" spans="1:17" x14ac:dyDescent="0.2">
      <c r="A4731" t="s">
        <v>22469</v>
      </c>
      <c r="B4731" t="s">
        <v>86</v>
      </c>
      <c r="C4731" t="s">
        <v>124</v>
      </c>
      <c r="D4731" t="s">
        <v>17768</v>
      </c>
      <c r="E4731" t="s">
        <v>81</v>
      </c>
      <c r="F4731" t="s">
        <v>17734</v>
      </c>
      <c r="G4731">
        <v>3</v>
      </c>
      <c r="H4731">
        <v>0</v>
      </c>
      <c r="I4731">
        <v>0</v>
      </c>
      <c r="J4731">
        <v>0</v>
      </c>
      <c r="K4731">
        <v>0</v>
      </c>
      <c r="L4731">
        <v>0</v>
      </c>
      <c r="M4731">
        <v>0</v>
      </c>
      <c r="N4731">
        <v>0</v>
      </c>
      <c r="O4731">
        <v>0</v>
      </c>
      <c r="P4731">
        <v>0</v>
      </c>
      <c r="Q4731">
        <v>0</v>
      </c>
    </row>
    <row r="4732" spans="1:17" x14ac:dyDescent="0.2">
      <c r="A4732" t="s">
        <v>22470</v>
      </c>
      <c r="B4732" t="s">
        <v>86</v>
      </c>
      <c r="C4732" t="s">
        <v>124</v>
      </c>
      <c r="D4732" t="s">
        <v>17736</v>
      </c>
      <c r="E4732" t="s">
        <v>83</v>
      </c>
      <c r="F4732" t="s">
        <v>4929</v>
      </c>
      <c r="G4732">
        <v>0</v>
      </c>
      <c r="H4732">
        <v>57</v>
      </c>
      <c r="I4732">
        <v>3</v>
      </c>
      <c r="J4732">
        <v>43</v>
      </c>
      <c r="K4732">
        <v>9</v>
      </c>
      <c r="L4732">
        <v>2</v>
      </c>
      <c r="M4732">
        <v>0</v>
      </c>
      <c r="N4732">
        <v>0</v>
      </c>
      <c r="O4732">
        <v>0</v>
      </c>
      <c r="P4732">
        <v>0</v>
      </c>
      <c r="Q4732">
        <v>0</v>
      </c>
    </row>
    <row r="4733" spans="1:17" x14ac:dyDescent="0.2">
      <c r="A4733" t="s">
        <v>22471</v>
      </c>
      <c r="B4733" t="s">
        <v>86</v>
      </c>
      <c r="C4733" t="s">
        <v>124</v>
      </c>
      <c r="D4733" t="s">
        <v>17736</v>
      </c>
      <c r="E4733" t="s">
        <v>83</v>
      </c>
      <c r="F4733" t="s">
        <v>4931</v>
      </c>
      <c r="G4733">
        <v>0</v>
      </c>
      <c r="H4733">
        <v>57</v>
      </c>
      <c r="I4733">
        <v>3</v>
      </c>
      <c r="J4733">
        <v>42</v>
      </c>
      <c r="K4733">
        <v>9</v>
      </c>
      <c r="L4733">
        <v>3</v>
      </c>
      <c r="M4733">
        <v>0</v>
      </c>
      <c r="N4733">
        <v>0</v>
      </c>
      <c r="O4733">
        <v>0</v>
      </c>
      <c r="P4733">
        <v>0</v>
      </c>
      <c r="Q4733">
        <v>0</v>
      </c>
    </row>
    <row r="4734" spans="1:17" x14ac:dyDescent="0.2">
      <c r="A4734" t="s">
        <v>22472</v>
      </c>
      <c r="B4734" t="s">
        <v>86</v>
      </c>
      <c r="C4734" t="s">
        <v>184</v>
      </c>
      <c r="D4734" t="s">
        <v>17736</v>
      </c>
      <c r="E4734" t="s">
        <v>81</v>
      </c>
      <c r="F4734" t="s">
        <v>4943</v>
      </c>
      <c r="G4734">
        <v>0</v>
      </c>
      <c r="H4734">
        <v>0</v>
      </c>
      <c r="I4734">
        <v>0</v>
      </c>
      <c r="J4734">
        <v>0</v>
      </c>
      <c r="K4734">
        <v>0</v>
      </c>
      <c r="L4734">
        <v>0</v>
      </c>
      <c r="M4734">
        <v>26</v>
      </c>
      <c r="N4734">
        <v>0</v>
      </c>
      <c r="O4734">
        <v>0</v>
      </c>
      <c r="P4734">
        <v>0</v>
      </c>
      <c r="Q4734">
        <v>0</v>
      </c>
    </row>
    <row r="4735" spans="1:17" x14ac:dyDescent="0.2">
      <c r="A4735" t="s">
        <v>22473</v>
      </c>
      <c r="B4735" t="s">
        <v>86</v>
      </c>
      <c r="C4735" t="s">
        <v>184</v>
      </c>
      <c r="D4735" t="s">
        <v>17736</v>
      </c>
      <c r="E4735" t="s">
        <v>81</v>
      </c>
      <c r="F4735" t="s">
        <v>4925</v>
      </c>
      <c r="G4735">
        <v>0</v>
      </c>
      <c r="H4735">
        <v>0</v>
      </c>
      <c r="I4735">
        <v>0</v>
      </c>
      <c r="J4735">
        <v>0</v>
      </c>
      <c r="K4735">
        <v>0</v>
      </c>
      <c r="L4735">
        <v>0</v>
      </c>
      <c r="M4735">
        <v>0</v>
      </c>
      <c r="N4735">
        <v>13</v>
      </c>
      <c r="O4735">
        <v>11</v>
      </c>
      <c r="P4735">
        <v>2</v>
      </c>
      <c r="Q4735">
        <v>0</v>
      </c>
    </row>
    <row r="4736" spans="1:17" x14ac:dyDescent="0.2">
      <c r="A4736" t="s">
        <v>22474</v>
      </c>
      <c r="B4736" t="s">
        <v>86</v>
      </c>
      <c r="C4736" t="s">
        <v>184</v>
      </c>
      <c r="D4736" t="s">
        <v>17736</v>
      </c>
      <c r="E4736" t="s">
        <v>81</v>
      </c>
      <c r="F4736" t="s">
        <v>4927</v>
      </c>
      <c r="G4736">
        <v>0</v>
      </c>
      <c r="H4736">
        <v>0</v>
      </c>
      <c r="I4736">
        <v>0</v>
      </c>
      <c r="J4736">
        <v>0</v>
      </c>
      <c r="K4736">
        <v>0</v>
      </c>
      <c r="L4736">
        <v>0</v>
      </c>
      <c r="M4736">
        <v>0</v>
      </c>
      <c r="N4736">
        <v>12</v>
      </c>
      <c r="O4736">
        <v>10</v>
      </c>
      <c r="P4736">
        <v>2</v>
      </c>
      <c r="Q4736">
        <v>0</v>
      </c>
    </row>
    <row r="4737" spans="1:17" x14ac:dyDescent="0.2">
      <c r="A4737" t="s">
        <v>22475</v>
      </c>
      <c r="B4737" t="s">
        <v>86</v>
      </c>
      <c r="C4737" t="s">
        <v>184</v>
      </c>
      <c r="D4737" t="s">
        <v>17736</v>
      </c>
      <c r="E4737" t="s">
        <v>81</v>
      </c>
      <c r="F4737" t="s">
        <v>17734</v>
      </c>
      <c r="G4737">
        <v>26</v>
      </c>
      <c r="H4737">
        <v>0</v>
      </c>
      <c r="I4737">
        <v>0</v>
      </c>
      <c r="J4737">
        <v>0</v>
      </c>
      <c r="K4737">
        <v>0</v>
      </c>
      <c r="L4737">
        <v>0</v>
      </c>
      <c r="M4737">
        <v>0</v>
      </c>
      <c r="N4737">
        <v>0</v>
      </c>
      <c r="O4737">
        <v>0</v>
      </c>
      <c r="P4737">
        <v>0</v>
      </c>
      <c r="Q4737">
        <v>0</v>
      </c>
    </row>
    <row r="4738" spans="1:17" x14ac:dyDescent="0.2">
      <c r="A4738" t="s">
        <v>22476</v>
      </c>
      <c r="B4738" t="s">
        <v>86</v>
      </c>
      <c r="C4738" t="s">
        <v>184</v>
      </c>
      <c r="D4738" t="s">
        <v>17748</v>
      </c>
      <c r="E4738" t="s">
        <v>83</v>
      </c>
      <c r="F4738" t="s">
        <v>17749</v>
      </c>
      <c r="G4738">
        <v>0</v>
      </c>
      <c r="H4738">
        <v>0</v>
      </c>
      <c r="I4738">
        <v>0</v>
      </c>
      <c r="J4738">
        <v>0</v>
      </c>
      <c r="K4738">
        <v>0</v>
      </c>
      <c r="L4738">
        <v>0</v>
      </c>
      <c r="M4738">
        <v>0</v>
      </c>
      <c r="N4738">
        <v>3</v>
      </c>
      <c r="O4738">
        <v>3</v>
      </c>
      <c r="P4738">
        <v>0</v>
      </c>
      <c r="Q4738">
        <v>0</v>
      </c>
    </row>
    <row r="4739" spans="1:17" x14ac:dyDescent="0.2">
      <c r="A4739" t="s">
        <v>22477</v>
      </c>
      <c r="B4739" t="s">
        <v>86</v>
      </c>
      <c r="C4739" t="s">
        <v>184</v>
      </c>
      <c r="D4739" t="s">
        <v>17748</v>
      </c>
      <c r="E4739" t="s">
        <v>83</v>
      </c>
      <c r="F4739" t="s">
        <v>17734</v>
      </c>
      <c r="G4739">
        <v>3</v>
      </c>
      <c r="H4739">
        <v>0</v>
      </c>
      <c r="I4739">
        <v>0</v>
      </c>
      <c r="J4739">
        <v>0</v>
      </c>
      <c r="K4739">
        <v>0</v>
      </c>
      <c r="L4739">
        <v>0</v>
      </c>
      <c r="M4739">
        <v>0</v>
      </c>
      <c r="N4739">
        <v>0</v>
      </c>
      <c r="O4739">
        <v>0</v>
      </c>
      <c r="P4739">
        <v>0</v>
      </c>
      <c r="Q4739">
        <v>0</v>
      </c>
    </row>
    <row r="4740" spans="1:17" x14ac:dyDescent="0.2">
      <c r="A4740" t="s">
        <v>22478</v>
      </c>
      <c r="B4740" t="s">
        <v>86</v>
      </c>
      <c r="C4740" t="s">
        <v>184</v>
      </c>
      <c r="D4740" t="s">
        <v>17748</v>
      </c>
      <c r="E4740" t="s">
        <v>81</v>
      </c>
      <c r="F4740" t="s">
        <v>17749</v>
      </c>
      <c r="G4740">
        <v>0</v>
      </c>
      <c r="H4740">
        <v>0</v>
      </c>
      <c r="I4740">
        <v>0</v>
      </c>
      <c r="J4740">
        <v>0</v>
      </c>
      <c r="K4740">
        <v>0</v>
      </c>
      <c r="L4740">
        <v>0</v>
      </c>
      <c r="M4740">
        <v>0</v>
      </c>
      <c r="N4740">
        <v>3</v>
      </c>
      <c r="O4740">
        <v>3</v>
      </c>
      <c r="P4740">
        <v>0</v>
      </c>
      <c r="Q4740">
        <v>0</v>
      </c>
    </row>
    <row r="4741" spans="1:17" x14ac:dyDescent="0.2">
      <c r="A4741" t="s">
        <v>22479</v>
      </c>
      <c r="B4741" t="s">
        <v>86</v>
      </c>
      <c r="C4741" t="s">
        <v>184</v>
      </c>
      <c r="D4741" t="s">
        <v>17748</v>
      </c>
      <c r="E4741" t="s">
        <v>81</v>
      </c>
      <c r="F4741" t="s">
        <v>17734</v>
      </c>
      <c r="G4741">
        <v>3</v>
      </c>
      <c r="H4741">
        <v>0</v>
      </c>
      <c r="I4741">
        <v>0</v>
      </c>
      <c r="J4741">
        <v>0</v>
      </c>
      <c r="K4741">
        <v>0</v>
      </c>
      <c r="L4741">
        <v>0</v>
      </c>
      <c r="M4741">
        <v>0</v>
      </c>
      <c r="N4741">
        <v>0</v>
      </c>
      <c r="O4741">
        <v>0</v>
      </c>
      <c r="P4741">
        <v>0</v>
      </c>
      <c r="Q4741">
        <v>0</v>
      </c>
    </row>
    <row r="4742" spans="1:17" x14ac:dyDescent="0.2">
      <c r="A4742" t="s">
        <v>22480</v>
      </c>
      <c r="B4742" t="s">
        <v>86</v>
      </c>
      <c r="C4742" t="s">
        <v>184</v>
      </c>
      <c r="D4742" t="s">
        <v>17754</v>
      </c>
      <c r="E4742" t="s">
        <v>83</v>
      </c>
      <c r="F4742" t="s">
        <v>17734</v>
      </c>
      <c r="G4742">
        <v>1</v>
      </c>
      <c r="H4742">
        <v>0</v>
      </c>
      <c r="I4742">
        <v>0</v>
      </c>
      <c r="J4742">
        <v>0</v>
      </c>
      <c r="K4742">
        <v>0</v>
      </c>
      <c r="L4742">
        <v>0</v>
      </c>
      <c r="M4742">
        <v>0</v>
      </c>
      <c r="N4742">
        <v>0</v>
      </c>
      <c r="O4742">
        <v>0</v>
      </c>
      <c r="P4742">
        <v>0</v>
      </c>
      <c r="Q4742">
        <v>0</v>
      </c>
    </row>
    <row r="4743" spans="1:17" x14ac:dyDescent="0.2">
      <c r="A4743" t="s">
        <v>22481</v>
      </c>
      <c r="B4743" t="s">
        <v>86</v>
      </c>
      <c r="C4743" t="s">
        <v>184</v>
      </c>
      <c r="D4743" t="s">
        <v>17754</v>
      </c>
      <c r="E4743" t="s">
        <v>81</v>
      </c>
      <c r="F4743" t="s">
        <v>17734</v>
      </c>
      <c r="G4743">
        <v>1</v>
      </c>
      <c r="H4743">
        <v>0</v>
      </c>
      <c r="I4743">
        <v>0</v>
      </c>
      <c r="J4743">
        <v>0</v>
      </c>
      <c r="K4743">
        <v>0</v>
      </c>
      <c r="L4743">
        <v>0</v>
      </c>
      <c r="M4743">
        <v>0</v>
      </c>
      <c r="N4743">
        <v>0</v>
      </c>
      <c r="O4743">
        <v>0</v>
      </c>
      <c r="P4743">
        <v>0</v>
      </c>
      <c r="Q4743">
        <v>0</v>
      </c>
    </row>
    <row r="4744" spans="1:17" x14ac:dyDescent="0.2">
      <c r="A4744" t="s">
        <v>22482</v>
      </c>
      <c r="B4744" t="s">
        <v>86</v>
      </c>
      <c r="C4744" t="s">
        <v>185</v>
      </c>
      <c r="D4744" t="s">
        <v>17768</v>
      </c>
      <c r="E4744" t="s">
        <v>83</v>
      </c>
      <c r="F4744" t="s">
        <v>17734</v>
      </c>
      <c r="G4744">
        <v>5</v>
      </c>
      <c r="H4744">
        <v>0</v>
      </c>
      <c r="I4744">
        <v>0</v>
      </c>
      <c r="J4744">
        <v>0</v>
      </c>
      <c r="K4744">
        <v>0</v>
      </c>
      <c r="L4744">
        <v>0</v>
      </c>
      <c r="M4744">
        <v>0</v>
      </c>
      <c r="N4744">
        <v>0</v>
      </c>
      <c r="O4744">
        <v>0</v>
      </c>
      <c r="P4744">
        <v>0</v>
      </c>
      <c r="Q4744">
        <v>0</v>
      </c>
    </row>
    <row r="4745" spans="1:17" x14ac:dyDescent="0.2">
      <c r="A4745" t="s">
        <v>22483</v>
      </c>
      <c r="B4745" t="s">
        <v>86</v>
      </c>
      <c r="C4745" t="s">
        <v>185</v>
      </c>
      <c r="D4745" t="s">
        <v>17768</v>
      </c>
      <c r="E4745" t="s">
        <v>81</v>
      </c>
      <c r="F4745" t="s">
        <v>17734</v>
      </c>
      <c r="G4745">
        <v>11</v>
      </c>
      <c r="H4745">
        <v>0</v>
      </c>
      <c r="I4745">
        <v>0</v>
      </c>
      <c r="J4745">
        <v>0</v>
      </c>
      <c r="K4745">
        <v>0</v>
      </c>
      <c r="L4745">
        <v>0</v>
      </c>
      <c r="M4745">
        <v>0</v>
      </c>
      <c r="N4745">
        <v>0</v>
      </c>
      <c r="O4745">
        <v>0</v>
      </c>
      <c r="P4745">
        <v>0</v>
      </c>
      <c r="Q4745">
        <v>0</v>
      </c>
    </row>
    <row r="4746" spans="1:17" x14ac:dyDescent="0.2">
      <c r="A4746" t="s">
        <v>22484</v>
      </c>
      <c r="B4746" t="s">
        <v>86</v>
      </c>
      <c r="C4746" t="s">
        <v>185</v>
      </c>
      <c r="D4746" t="s">
        <v>17736</v>
      </c>
      <c r="E4746" t="s">
        <v>83</v>
      </c>
      <c r="F4746" t="s">
        <v>4929</v>
      </c>
      <c r="G4746">
        <v>0</v>
      </c>
      <c r="H4746">
        <v>28</v>
      </c>
      <c r="I4746">
        <v>0</v>
      </c>
      <c r="J4746">
        <v>24</v>
      </c>
      <c r="K4746">
        <v>2</v>
      </c>
      <c r="L4746">
        <v>2</v>
      </c>
      <c r="M4746">
        <v>0</v>
      </c>
      <c r="N4746">
        <v>0</v>
      </c>
      <c r="O4746">
        <v>0</v>
      </c>
      <c r="P4746">
        <v>0</v>
      </c>
      <c r="Q4746">
        <v>0</v>
      </c>
    </row>
    <row r="4747" spans="1:17" x14ac:dyDescent="0.2">
      <c r="A4747" t="s">
        <v>22485</v>
      </c>
      <c r="B4747" t="s">
        <v>86</v>
      </c>
      <c r="C4747" t="s">
        <v>185</v>
      </c>
      <c r="D4747" t="s">
        <v>17736</v>
      </c>
      <c r="E4747" t="s">
        <v>83</v>
      </c>
      <c r="F4747" t="s">
        <v>4931</v>
      </c>
      <c r="G4747">
        <v>0</v>
      </c>
      <c r="H4747">
        <v>28</v>
      </c>
      <c r="I4747">
        <v>0</v>
      </c>
      <c r="J4747">
        <v>24</v>
      </c>
      <c r="K4747">
        <v>2</v>
      </c>
      <c r="L4747">
        <v>2</v>
      </c>
      <c r="M4747">
        <v>0</v>
      </c>
      <c r="N4747">
        <v>0</v>
      </c>
      <c r="O4747">
        <v>0</v>
      </c>
      <c r="P4747">
        <v>0</v>
      </c>
      <c r="Q4747">
        <v>0</v>
      </c>
    </row>
    <row r="4748" spans="1:17" x14ac:dyDescent="0.2">
      <c r="A4748" t="s">
        <v>22486</v>
      </c>
      <c r="B4748" t="s">
        <v>86</v>
      </c>
      <c r="C4748" t="s">
        <v>185</v>
      </c>
      <c r="D4748" t="s">
        <v>17736</v>
      </c>
      <c r="E4748" t="s">
        <v>83</v>
      </c>
      <c r="F4748" t="s">
        <v>4933</v>
      </c>
      <c r="G4748">
        <v>0</v>
      </c>
      <c r="H4748">
        <v>0</v>
      </c>
      <c r="I4748">
        <v>0</v>
      </c>
      <c r="J4748">
        <v>0</v>
      </c>
      <c r="K4748">
        <v>0</v>
      </c>
      <c r="L4748">
        <v>0</v>
      </c>
      <c r="M4748">
        <v>28</v>
      </c>
      <c r="N4748">
        <v>0</v>
      </c>
      <c r="O4748">
        <v>0</v>
      </c>
      <c r="P4748">
        <v>0</v>
      </c>
      <c r="Q4748">
        <v>0</v>
      </c>
    </row>
    <row r="4749" spans="1:17" x14ac:dyDescent="0.2">
      <c r="A4749" t="s">
        <v>22487</v>
      </c>
      <c r="B4749" t="s">
        <v>86</v>
      </c>
      <c r="C4749" t="s">
        <v>185</v>
      </c>
      <c r="D4749" t="s">
        <v>17736</v>
      </c>
      <c r="E4749" t="s">
        <v>83</v>
      </c>
      <c r="F4749" t="s">
        <v>4935</v>
      </c>
      <c r="G4749">
        <v>0</v>
      </c>
      <c r="H4749">
        <v>28</v>
      </c>
      <c r="I4749">
        <v>0</v>
      </c>
      <c r="J4749">
        <v>24</v>
      </c>
      <c r="K4749">
        <v>2</v>
      </c>
      <c r="L4749">
        <v>2</v>
      </c>
      <c r="M4749">
        <v>0</v>
      </c>
      <c r="N4749">
        <v>0</v>
      </c>
      <c r="O4749">
        <v>0</v>
      </c>
      <c r="P4749">
        <v>0</v>
      </c>
      <c r="Q4749">
        <v>0</v>
      </c>
    </row>
    <row r="4750" spans="1:17" x14ac:dyDescent="0.2">
      <c r="A4750" t="s">
        <v>22488</v>
      </c>
      <c r="B4750" t="s">
        <v>86</v>
      </c>
      <c r="C4750" t="s">
        <v>185</v>
      </c>
      <c r="D4750" t="s">
        <v>17736</v>
      </c>
      <c r="E4750" t="s">
        <v>83</v>
      </c>
      <c r="F4750" t="s">
        <v>4937</v>
      </c>
      <c r="G4750">
        <v>0</v>
      </c>
      <c r="H4750">
        <v>28</v>
      </c>
      <c r="I4750">
        <v>0</v>
      </c>
      <c r="J4750">
        <v>24</v>
      </c>
      <c r="K4750">
        <v>2</v>
      </c>
      <c r="L4750">
        <v>2</v>
      </c>
      <c r="M4750">
        <v>0</v>
      </c>
      <c r="N4750">
        <v>0</v>
      </c>
      <c r="O4750">
        <v>0</v>
      </c>
      <c r="P4750">
        <v>0</v>
      </c>
      <c r="Q4750">
        <v>0</v>
      </c>
    </row>
    <row r="4751" spans="1:17" x14ac:dyDescent="0.2">
      <c r="A4751" t="s">
        <v>22489</v>
      </c>
      <c r="B4751" t="s">
        <v>86</v>
      </c>
      <c r="C4751" t="s">
        <v>185</v>
      </c>
      <c r="D4751" t="s">
        <v>17736</v>
      </c>
      <c r="E4751" t="s">
        <v>83</v>
      </c>
      <c r="F4751" t="s">
        <v>4939</v>
      </c>
      <c r="G4751">
        <v>0</v>
      </c>
      <c r="H4751">
        <v>0</v>
      </c>
      <c r="I4751">
        <v>0</v>
      </c>
      <c r="J4751">
        <v>0</v>
      </c>
      <c r="K4751">
        <v>0</v>
      </c>
      <c r="L4751">
        <v>0</v>
      </c>
      <c r="M4751">
        <v>28</v>
      </c>
      <c r="N4751">
        <v>0</v>
      </c>
      <c r="O4751">
        <v>0</v>
      </c>
      <c r="P4751">
        <v>0</v>
      </c>
      <c r="Q4751">
        <v>0</v>
      </c>
    </row>
    <row r="4752" spans="1:17" x14ac:dyDescent="0.2">
      <c r="A4752" t="s">
        <v>22490</v>
      </c>
      <c r="B4752" t="s">
        <v>86</v>
      </c>
      <c r="C4752" t="s">
        <v>185</v>
      </c>
      <c r="D4752" t="s">
        <v>17736</v>
      </c>
      <c r="E4752" t="s">
        <v>83</v>
      </c>
      <c r="F4752" t="s">
        <v>4941</v>
      </c>
      <c r="G4752">
        <v>0</v>
      </c>
      <c r="H4752">
        <v>28</v>
      </c>
      <c r="I4752">
        <v>0</v>
      </c>
      <c r="J4752">
        <v>24</v>
      </c>
      <c r="K4752">
        <v>2</v>
      </c>
      <c r="L4752">
        <v>2</v>
      </c>
      <c r="M4752">
        <v>0</v>
      </c>
      <c r="N4752">
        <v>0</v>
      </c>
      <c r="O4752">
        <v>0</v>
      </c>
      <c r="P4752">
        <v>0</v>
      </c>
      <c r="Q4752">
        <v>0</v>
      </c>
    </row>
    <row r="4753" spans="1:17" x14ac:dyDescent="0.2">
      <c r="A4753" t="s">
        <v>22491</v>
      </c>
      <c r="B4753" t="s">
        <v>86</v>
      </c>
      <c r="C4753" t="s">
        <v>185</v>
      </c>
      <c r="D4753" t="s">
        <v>17736</v>
      </c>
      <c r="E4753" t="s">
        <v>83</v>
      </c>
      <c r="F4753" t="s">
        <v>4943</v>
      </c>
      <c r="G4753">
        <v>0</v>
      </c>
      <c r="H4753">
        <v>0</v>
      </c>
      <c r="I4753">
        <v>0</v>
      </c>
      <c r="J4753">
        <v>0</v>
      </c>
      <c r="K4753">
        <v>0</v>
      </c>
      <c r="L4753">
        <v>0</v>
      </c>
      <c r="M4753">
        <v>28</v>
      </c>
      <c r="N4753">
        <v>0</v>
      </c>
      <c r="O4753">
        <v>0</v>
      </c>
      <c r="P4753">
        <v>0</v>
      </c>
      <c r="Q4753">
        <v>0</v>
      </c>
    </row>
    <row r="4754" spans="1:17" x14ac:dyDescent="0.2">
      <c r="A4754" t="s">
        <v>22492</v>
      </c>
      <c r="B4754" t="s">
        <v>86</v>
      </c>
      <c r="C4754" t="s">
        <v>185</v>
      </c>
      <c r="D4754" t="s">
        <v>17736</v>
      </c>
      <c r="E4754" t="s">
        <v>83</v>
      </c>
      <c r="F4754" t="s">
        <v>4925</v>
      </c>
      <c r="G4754">
        <v>0</v>
      </c>
      <c r="H4754">
        <v>0</v>
      </c>
      <c r="I4754">
        <v>0</v>
      </c>
      <c r="J4754">
        <v>0</v>
      </c>
      <c r="K4754">
        <v>0</v>
      </c>
      <c r="L4754">
        <v>0</v>
      </c>
      <c r="M4754">
        <v>0</v>
      </c>
      <c r="N4754">
        <v>23</v>
      </c>
      <c r="O4754">
        <v>21</v>
      </c>
      <c r="P4754">
        <v>1</v>
      </c>
      <c r="Q4754">
        <v>1</v>
      </c>
    </row>
    <row r="4755" spans="1:17" x14ac:dyDescent="0.2">
      <c r="A4755" t="s">
        <v>22493</v>
      </c>
      <c r="B4755" t="s">
        <v>86</v>
      </c>
      <c r="C4755" t="s">
        <v>185</v>
      </c>
      <c r="D4755" t="s">
        <v>17736</v>
      </c>
      <c r="E4755" t="s">
        <v>83</v>
      </c>
      <c r="F4755" t="s">
        <v>4927</v>
      </c>
      <c r="G4755">
        <v>0</v>
      </c>
      <c r="H4755">
        <v>0</v>
      </c>
      <c r="I4755">
        <v>0</v>
      </c>
      <c r="J4755">
        <v>0</v>
      </c>
      <c r="K4755">
        <v>0</v>
      </c>
      <c r="L4755">
        <v>0</v>
      </c>
      <c r="M4755">
        <v>0</v>
      </c>
      <c r="N4755">
        <v>21</v>
      </c>
      <c r="O4755">
        <v>19</v>
      </c>
      <c r="P4755">
        <v>1</v>
      </c>
      <c r="Q4755">
        <v>1</v>
      </c>
    </row>
    <row r="4756" spans="1:17" x14ac:dyDescent="0.2">
      <c r="A4756" t="s">
        <v>22494</v>
      </c>
      <c r="B4756" t="s">
        <v>86</v>
      </c>
      <c r="C4756" t="s">
        <v>185</v>
      </c>
      <c r="D4756" t="s">
        <v>17736</v>
      </c>
      <c r="E4756" t="s">
        <v>83</v>
      </c>
      <c r="F4756" t="s">
        <v>17734</v>
      </c>
      <c r="G4756">
        <v>28</v>
      </c>
      <c r="H4756">
        <v>0</v>
      </c>
      <c r="I4756">
        <v>0</v>
      </c>
      <c r="J4756">
        <v>0</v>
      </c>
      <c r="K4756">
        <v>0</v>
      </c>
      <c r="L4756">
        <v>0</v>
      </c>
      <c r="M4756">
        <v>0</v>
      </c>
      <c r="N4756">
        <v>0</v>
      </c>
      <c r="O4756">
        <v>0</v>
      </c>
      <c r="P4756">
        <v>0</v>
      </c>
      <c r="Q4756">
        <v>0</v>
      </c>
    </row>
    <row r="4757" spans="1:17" x14ac:dyDescent="0.2">
      <c r="A4757" t="s">
        <v>22495</v>
      </c>
      <c r="B4757" t="s">
        <v>86</v>
      </c>
      <c r="C4757" t="s">
        <v>185</v>
      </c>
      <c r="D4757" t="s">
        <v>17736</v>
      </c>
      <c r="E4757" t="s">
        <v>81</v>
      </c>
      <c r="F4757" t="s">
        <v>4929</v>
      </c>
      <c r="G4757">
        <v>0</v>
      </c>
      <c r="H4757">
        <v>33</v>
      </c>
      <c r="I4757">
        <v>2</v>
      </c>
      <c r="J4757">
        <v>26</v>
      </c>
      <c r="K4757">
        <v>2</v>
      </c>
      <c r="L4757">
        <v>3</v>
      </c>
      <c r="M4757">
        <v>0</v>
      </c>
      <c r="N4757">
        <v>0</v>
      </c>
      <c r="O4757">
        <v>0</v>
      </c>
      <c r="P4757">
        <v>0</v>
      </c>
      <c r="Q4757">
        <v>0</v>
      </c>
    </row>
    <row r="4758" spans="1:17" x14ac:dyDescent="0.2">
      <c r="A4758" t="s">
        <v>22496</v>
      </c>
      <c r="B4758" t="s">
        <v>86</v>
      </c>
      <c r="C4758" t="s">
        <v>185</v>
      </c>
      <c r="D4758" t="s">
        <v>17736</v>
      </c>
      <c r="E4758" t="s">
        <v>81</v>
      </c>
      <c r="F4758" t="s">
        <v>4931</v>
      </c>
      <c r="G4758">
        <v>0</v>
      </c>
      <c r="H4758">
        <v>33</v>
      </c>
      <c r="I4758">
        <v>2</v>
      </c>
      <c r="J4758">
        <v>25</v>
      </c>
      <c r="K4758">
        <v>0</v>
      </c>
      <c r="L4758">
        <v>6</v>
      </c>
      <c r="M4758">
        <v>0</v>
      </c>
      <c r="N4758">
        <v>0</v>
      </c>
      <c r="O4758">
        <v>0</v>
      </c>
      <c r="P4758">
        <v>0</v>
      </c>
      <c r="Q4758">
        <v>0</v>
      </c>
    </row>
    <row r="4759" spans="1:17" x14ac:dyDescent="0.2">
      <c r="A4759" t="s">
        <v>22497</v>
      </c>
      <c r="B4759" t="s">
        <v>86</v>
      </c>
      <c r="C4759" t="s">
        <v>185</v>
      </c>
      <c r="D4759" t="s">
        <v>17736</v>
      </c>
      <c r="E4759" t="s">
        <v>81</v>
      </c>
      <c r="F4759" t="s">
        <v>4933</v>
      </c>
      <c r="G4759">
        <v>0</v>
      </c>
      <c r="H4759">
        <v>0</v>
      </c>
      <c r="I4759">
        <v>0</v>
      </c>
      <c r="J4759">
        <v>0</v>
      </c>
      <c r="K4759">
        <v>0</v>
      </c>
      <c r="L4759">
        <v>0</v>
      </c>
      <c r="M4759">
        <v>33</v>
      </c>
      <c r="N4759">
        <v>0</v>
      </c>
      <c r="O4759">
        <v>0</v>
      </c>
      <c r="P4759">
        <v>0</v>
      </c>
      <c r="Q4759">
        <v>0</v>
      </c>
    </row>
    <row r="4760" spans="1:17" x14ac:dyDescent="0.2">
      <c r="A4760" t="s">
        <v>22498</v>
      </c>
      <c r="B4760" t="s">
        <v>86</v>
      </c>
      <c r="C4760" t="s">
        <v>185</v>
      </c>
      <c r="D4760" t="s">
        <v>17736</v>
      </c>
      <c r="E4760" t="s">
        <v>81</v>
      </c>
      <c r="F4760" t="s">
        <v>4935</v>
      </c>
      <c r="G4760">
        <v>0</v>
      </c>
      <c r="H4760">
        <v>33</v>
      </c>
      <c r="I4760">
        <v>2</v>
      </c>
      <c r="J4760">
        <v>25</v>
      </c>
      <c r="K4760">
        <v>0</v>
      </c>
      <c r="L4760">
        <v>6</v>
      </c>
      <c r="M4760">
        <v>0</v>
      </c>
      <c r="N4760">
        <v>0</v>
      </c>
      <c r="O4760">
        <v>0</v>
      </c>
      <c r="P4760">
        <v>0</v>
      </c>
      <c r="Q4760">
        <v>0</v>
      </c>
    </row>
    <row r="4761" spans="1:17" x14ac:dyDescent="0.2">
      <c r="A4761" t="s">
        <v>22499</v>
      </c>
      <c r="B4761" t="s">
        <v>86</v>
      </c>
      <c r="C4761" t="s">
        <v>185</v>
      </c>
      <c r="D4761" t="s">
        <v>17736</v>
      </c>
      <c r="E4761" t="s">
        <v>81</v>
      </c>
      <c r="F4761" t="s">
        <v>4937</v>
      </c>
      <c r="G4761">
        <v>0</v>
      </c>
      <c r="H4761">
        <v>33</v>
      </c>
      <c r="I4761">
        <v>2</v>
      </c>
      <c r="J4761">
        <v>25</v>
      </c>
      <c r="K4761">
        <v>0</v>
      </c>
      <c r="L4761">
        <v>6</v>
      </c>
      <c r="M4761">
        <v>0</v>
      </c>
      <c r="N4761">
        <v>0</v>
      </c>
      <c r="O4761">
        <v>0</v>
      </c>
      <c r="P4761">
        <v>0</v>
      </c>
      <c r="Q4761">
        <v>0</v>
      </c>
    </row>
    <row r="4762" spans="1:17" x14ac:dyDescent="0.2">
      <c r="A4762" t="s">
        <v>22500</v>
      </c>
      <c r="B4762" t="s">
        <v>86</v>
      </c>
      <c r="C4762" t="s">
        <v>185</v>
      </c>
      <c r="D4762" t="s">
        <v>17736</v>
      </c>
      <c r="E4762" t="s">
        <v>81</v>
      </c>
      <c r="F4762" t="s">
        <v>4939</v>
      </c>
      <c r="G4762">
        <v>0</v>
      </c>
      <c r="H4762">
        <v>0</v>
      </c>
      <c r="I4762">
        <v>0</v>
      </c>
      <c r="J4762">
        <v>0</v>
      </c>
      <c r="K4762">
        <v>0</v>
      </c>
      <c r="L4762">
        <v>0</v>
      </c>
      <c r="M4762">
        <v>33</v>
      </c>
      <c r="N4762">
        <v>0</v>
      </c>
      <c r="O4762">
        <v>0</v>
      </c>
      <c r="P4762">
        <v>0</v>
      </c>
      <c r="Q4762">
        <v>0</v>
      </c>
    </row>
    <row r="4763" spans="1:17" x14ac:dyDescent="0.2">
      <c r="A4763" t="s">
        <v>22501</v>
      </c>
      <c r="B4763" t="s">
        <v>86</v>
      </c>
      <c r="C4763" t="s">
        <v>185</v>
      </c>
      <c r="D4763" t="s">
        <v>17736</v>
      </c>
      <c r="E4763" t="s">
        <v>81</v>
      </c>
      <c r="F4763" t="s">
        <v>4941</v>
      </c>
      <c r="G4763">
        <v>0</v>
      </c>
      <c r="H4763">
        <v>33</v>
      </c>
      <c r="I4763">
        <v>2</v>
      </c>
      <c r="J4763">
        <v>26</v>
      </c>
      <c r="K4763">
        <v>2</v>
      </c>
      <c r="L4763">
        <v>3</v>
      </c>
      <c r="M4763">
        <v>0</v>
      </c>
      <c r="N4763">
        <v>0</v>
      </c>
      <c r="O4763">
        <v>0</v>
      </c>
      <c r="P4763">
        <v>0</v>
      </c>
      <c r="Q4763">
        <v>0</v>
      </c>
    </row>
    <row r="4764" spans="1:17" x14ac:dyDescent="0.2">
      <c r="A4764" t="s">
        <v>22502</v>
      </c>
      <c r="B4764" t="s">
        <v>86</v>
      </c>
      <c r="C4764" t="s">
        <v>185</v>
      </c>
      <c r="D4764" t="s">
        <v>17736</v>
      </c>
      <c r="E4764" t="s">
        <v>81</v>
      </c>
      <c r="F4764" t="s">
        <v>4943</v>
      </c>
      <c r="G4764">
        <v>0</v>
      </c>
      <c r="H4764">
        <v>0</v>
      </c>
      <c r="I4764">
        <v>0</v>
      </c>
      <c r="J4764">
        <v>0</v>
      </c>
      <c r="K4764">
        <v>0</v>
      </c>
      <c r="L4764">
        <v>0</v>
      </c>
      <c r="M4764">
        <v>33</v>
      </c>
      <c r="N4764">
        <v>0</v>
      </c>
      <c r="O4764">
        <v>0</v>
      </c>
      <c r="P4764">
        <v>0</v>
      </c>
      <c r="Q4764">
        <v>0</v>
      </c>
    </row>
    <row r="4765" spans="1:17" x14ac:dyDescent="0.2">
      <c r="A4765" t="s">
        <v>22503</v>
      </c>
      <c r="B4765" t="s">
        <v>86</v>
      </c>
      <c r="C4765" t="s">
        <v>245</v>
      </c>
      <c r="D4765" t="s">
        <v>17768</v>
      </c>
      <c r="E4765" t="s">
        <v>81</v>
      </c>
      <c r="F4765" t="s">
        <v>17734</v>
      </c>
      <c r="G4765">
        <v>1</v>
      </c>
      <c r="H4765">
        <v>0</v>
      </c>
      <c r="I4765">
        <v>0</v>
      </c>
      <c r="J4765">
        <v>0</v>
      </c>
      <c r="K4765">
        <v>0</v>
      </c>
      <c r="L4765">
        <v>0</v>
      </c>
      <c r="M4765">
        <v>0</v>
      </c>
      <c r="N4765">
        <v>0</v>
      </c>
      <c r="O4765">
        <v>0</v>
      </c>
      <c r="P4765">
        <v>0</v>
      </c>
      <c r="Q4765">
        <v>0</v>
      </c>
    </row>
    <row r="4766" spans="1:17" x14ac:dyDescent="0.2">
      <c r="A4766" t="s">
        <v>22504</v>
      </c>
      <c r="B4766" t="s">
        <v>86</v>
      </c>
      <c r="C4766" t="s">
        <v>245</v>
      </c>
      <c r="D4766" t="s">
        <v>17736</v>
      </c>
      <c r="E4766" t="s">
        <v>83</v>
      </c>
      <c r="F4766" t="s">
        <v>4929</v>
      </c>
      <c r="G4766">
        <v>0</v>
      </c>
      <c r="H4766">
        <v>13</v>
      </c>
      <c r="I4766">
        <v>4</v>
      </c>
      <c r="J4766">
        <v>8</v>
      </c>
      <c r="K4766">
        <v>1</v>
      </c>
      <c r="L4766">
        <v>0</v>
      </c>
      <c r="M4766">
        <v>0</v>
      </c>
      <c r="N4766">
        <v>0</v>
      </c>
      <c r="O4766">
        <v>0</v>
      </c>
      <c r="P4766">
        <v>0</v>
      </c>
      <c r="Q4766">
        <v>0</v>
      </c>
    </row>
    <row r="4767" spans="1:17" x14ac:dyDescent="0.2">
      <c r="A4767" t="s">
        <v>22505</v>
      </c>
      <c r="B4767" t="s">
        <v>86</v>
      </c>
      <c r="C4767" t="s">
        <v>245</v>
      </c>
      <c r="D4767" t="s">
        <v>17736</v>
      </c>
      <c r="E4767" t="s">
        <v>83</v>
      </c>
      <c r="F4767" t="s">
        <v>4931</v>
      </c>
      <c r="G4767">
        <v>0</v>
      </c>
      <c r="H4767">
        <v>13</v>
      </c>
      <c r="I4767">
        <v>4</v>
      </c>
      <c r="J4767">
        <v>8</v>
      </c>
      <c r="K4767">
        <v>1</v>
      </c>
      <c r="L4767">
        <v>0</v>
      </c>
      <c r="M4767">
        <v>0</v>
      </c>
      <c r="N4767">
        <v>0</v>
      </c>
      <c r="O4767">
        <v>0</v>
      </c>
      <c r="P4767">
        <v>0</v>
      </c>
      <c r="Q4767">
        <v>0</v>
      </c>
    </row>
    <row r="4768" spans="1:17" x14ac:dyDescent="0.2">
      <c r="A4768" t="s">
        <v>22506</v>
      </c>
      <c r="B4768" t="s">
        <v>86</v>
      </c>
      <c r="C4768" t="s">
        <v>245</v>
      </c>
      <c r="D4768" t="s">
        <v>17736</v>
      </c>
      <c r="E4768" t="s">
        <v>83</v>
      </c>
      <c r="F4768" t="s">
        <v>4933</v>
      </c>
      <c r="G4768">
        <v>0</v>
      </c>
      <c r="H4768">
        <v>0</v>
      </c>
      <c r="I4768">
        <v>0</v>
      </c>
      <c r="J4768">
        <v>0</v>
      </c>
      <c r="K4768">
        <v>0</v>
      </c>
      <c r="L4768">
        <v>0</v>
      </c>
      <c r="M4768">
        <v>13</v>
      </c>
      <c r="N4768">
        <v>0</v>
      </c>
      <c r="O4768">
        <v>0</v>
      </c>
      <c r="P4768">
        <v>0</v>
      </c>
      <c r="Q4768">
        <v>0</v>
      </c>
    </row>
    <row r="4769" spans="1:17" x14ac:dyDescent="0.2">
      <c r="A4769" t="s">
        <v>22507</v>
      </c>
      <c r="B4769" t="s">
        <v>86</v>
      </c>
      <c r="C4769" t="s">
        <v>245</v>
      </c>
      <c r="D4769" t="s">
        <v>17736</v>
      </c>
      <c r="E4769" t="s">
        <v>83</v>
      </c>
      <c r="F4769" t="s">
        <v>4935</v>
      </c>
      <c r="G4769">
        <v>0</v>
      </c>
      <c r="H4769">
        <v>13</v>
      </c>
      <c r="I4769">
        <v>4</v>
      </c>
      <c r="J4769">
        <v>8</v>
      </c>
      <c r="K4769">
        <v>1</v>
      </c>
      <c r="L4769">
        <v>0</v>
      </c>
      <c r="M4769">
        <v>0</v>
      </c>
      <c r="N4769">
        <v>0</v>
      </c>
      <c r="O4769">
        <v>0</v>
      </c>
      <c r="P4769">
        <v>0</v>
      </c>
      <c r="Q4769">
        <v>0</v>
      </c>
    </row>
    <row r="4770" spans="1:17" x14ac:dyDescent="0.2">
      <c r="A4770" t="s">
        <v>22508</v>
      </c>
      <c r="B4770" t="s">
        <v>86</v>
      </c>
      <c r="C4770" t="s">
        <v>245</v>
      </c>
      <c r="D4770" t="s">
        <v>17736</v>
      </c>
      <c r="E4770" t="s">
        <v>83</v>
      </c>
      <c r="F4770" t="s">
        <v>4937</v>
      </c>
      <c r="G4770">
        <v>0</v>
      </c>
      <c r="H4770">
        <v>13</v>
      </c>
      <c r="I4770">
        <v>4</v>
      </c>
      <c r="J4770">
        <v>8</v>
      </c>
      <c r="K4770">
        <v>1</v>
      </c>
      <c r="L4770">
        <v>0</v>
      </c>
      <c r="M4770">
        <v>0</v>
      </c>
      <c r="N4770">
        <v>0</v>
      </c>
      <c r="O4770">
        <v>0</v>
      </c>
      <c r="P4770">
        <v>0</v>
      </c>
      <c r="Q4770">
        <v>0</v>
      </c>
    </row>
    <row r="4771" spans="1:17" x14ac:dyDescent="0.2">
      <c r="A4771" t="s">
        <v>22509</v>
      </c>
      <c r="B4771" t="s">
        <v>86</v>
      </c>
      <c r="C4771" t="s">
        <v>245</v>
      </c>
      <c r="D4771" t="s">
        <v>17736</v>
      </c>
      <c r="E4771" t="s">
        <v>83</v>
      </c>
      <c r="F4771" t="s">
        <v>4939</v>
      </c>
      <c r="G4771">
        <v>0</v>
      </c>
      <c r="H4771">
        <v>0</v>
      </c>
      <c r="I4771">
        <v>0</v>
      </c>
      <c r="J4771">
        <v>0</v>
      </c>
      <c r="K4771">
        <v>0</v>
      </c>
      <c r="L4771">
        <v>0</v>
      </c>
      <c r="M4771">
        <v>13</v>
      </c>
      <c r="N4771">
        <v>0</v>
      </c>
      <c r="O4771">
        <v>0</v>
      </c>
      <c r="P4771">
        <v>0</v>
      </c>
      <c r="Q4771">
        <v>0</v>
      </c>
    </row>
    <row r="4772" spans="1:17" x14ac:dyDescent="0.2">
      <c r="A4772" t="s">
        <v>22510</v>
      </c>
      <c r="B4772" t="s">
        <v>86</v>
      </c>
      <c r="C4772" t="s">
        <v>245</v>
      </c>
      <c r="D4772" t="s">
        <v>17736</v>
      </c>
      <c r="E4772" t="s">
        <v>83</v>
      </c>
      <c r="F4772" t="s">
        <v>4941</v>
      </c>
      <c r="G4772">
        <v>0</v>
      </c>
      <c r="H4772">
        <v>13</v>
      </c>
      <c r="I4772">
        <v>4</v>
      </c>
      <c r="J4772">
        <v>8</v>
      </c>
      <c r="K4772">
        <v>1</v>
      </c>
      <c r="L4772">
        <v>0</v>
      </c>
      <c r="M4772">
        <v>0</v>
      </c>
      <c r="N4772">
        <v>0</v>
      </c>
      <c r="O4772">
        <v>0</v>
      </c>
      <c r="P4772">
        <v>0</v>
      </c>
      <c r="Q4772">
        <v>0</v>
      </c>
    </row>
    <row r="4773" spans="1:17" x14ac:dyDescent="0.2">
      <c r="A4773" t="s">
        <v>22511</v>
      </c>
      <c r="B4773" t="s">
        <v>86</v>
      </c>
      <c r="C4773" t="s">
        <v>245</v>
      </c>
      <c r="D4773" t="s">
        <v>17736</v>
      </c>
      <c r="E4773" t="s">
        <v>83</v>
      </c>
      <c r="F4773" t="s">
        <v>4943</v>
      </c>
      <c r="G4773">
        <v>0</v>
      </c>
      <c r="H4773">
        <v>0</v>
      </c>
      <c r="I4773">
        <v>0</v>
      </c>
      <c r="J4773">
        <v>0</v>
      </c>
      <c r="K4773">
        <v>0</v>
      </c>
      <c r="L4773">
        <v>0</v>
      </c>
      <c r="M4773">
        <v>13</v>
      </c>
      <c r="N4773">
        <v>0</v>
      </c>
      <c r="O4773">
        <v>0</v>
      </c>
      <c r="P4773">
        <v>0</v>
      </c>
      <c r="Q4773">
        <v>0</v>
      </c>
    </row>
    <row r="4774" spans="1:17" x14ac:dyDescent="0.2">
      <c r="A4774" t="s">
        <v>22512</v>
      </c>
      <c r="B4774" t="s">
        <v>86</v>
      </c>
      <c r="C4774" t="s">
        <v>245</v>
      </c>
      <c r="D4774" t="s">
        <v>17736</v>
      </c>
      <c r="E4774" t="s">
        <v>83</v>
      </c>
      <c r="F4774" t="s">
        <v>4925</v>
      </c>
      <c r="G4774">
        <v>0</v>
      </c>
      <c r="H4774">
        <v>0</v>
      </c>
      <c r="I4774">
        <v>0</v>
      </c>
      <c r="J4774">
        <v>0</v>
      </c>
      <c r="K4774">
        <v>0</v>
      </c>
      <c r="L4774">
        <v>0</v>
      </c>
      <c r="M4774">
        <v>0</v>
      </c>
      <c r="N4774">
        <v>12</v>
      </c>
      <c r="O4774">
        <v>11</v>
      </c>
      <c r="P4774">
        <v>1</v>
      </c>
      <c r="Q4774">
        <v>0</v>
      </c>
    </row>
    <row r="4775" spans="1:17" x14ac:dyDescent="0.2">
      <c r="A4775" t="s">
        <v>22513</v>
      </c>
      <c r="B4775" t="s">
        <v>86</v>
      </c>
      <c r="C4775" t="s">
        <v>245</v>
      </c>
      <c r="D4775" t="s">
        <v>17736</v>
      </c>
      <c r="E4775" t="s">
        <v>83</v>
      </c>
      <c r="F4775" t="s">
        <v>4927</v>
      </c>
      <c r="G4775">
        <v>0</v>
      </c>
      <c r="H4775">
        <v>0</v>
      </c>
      <c r="I4775">
        <v>0</v>
      </c>
      <c r="J4775">
        <v>0</v>
      </c>
      <c r="K4775">
        <v>0</v>
      </c>
      <c r="L4775">
        <v>0</v>
      </c>
      <c r="M4775">
        <v>0</v>
      </c>
      <c r="N4775">
        <v>12</v>
      </c>
      <c r="O4775">
        <v>11</v>
      </c>
      <c r="P4775">
        <v>1</v>
      </c>
      <c r="Q4775">
        <v>0</v>
      </c>
    </row>
    <row r="4776" spans="1:17" x14ac:dyDescent="0.2">
      <c r="A4776" t="s">
        <v>22514</v>
      </c>
      <c r="B4776" t="s">
        <v>86</v>
      </c>
      <c r="C4776" t="s">
        <v>245</v>
      </c>
      <c r="D4776" t="s">
        <v>17736</v>
      </c>
      <c r="E4776" t="s">
        <v>83</v>
      </c>
      <c r="F4776" t="s">
        <v>17734</v>
      </c>
      <c r="G4776">
        <v>13</v>
      </c>
      <c r="H4776">
        <v>0</v>
      </c>
      <c r="I4776">
        <v>0</v>
      </c>
      <c r="J4776">
        <v>0</v>
      </c>
      <c r="K4776">
        <v>0</v>
      </c>
      <c r="L4776">
        <v>0</v>
      </c>
      <c r="M4776">
        <v>0</v>
      </c>
      <c r="N4776">
        <v>0</v>
      </c>
      <c r="O4776">
        <v>0</v>
      </c>
      <c r="P4776">
        <v>0</v>
      </c>
      <c r="Q4776">
        <v>0</v>
      </c>
    </row>
    <row r="4777" spans="1:17" x14ac:dyDescent="0.2">
      <c r="A4777" t="s">
        <v>22515</v>
      </c>
      <c r="B4777" t="s">
        <v>86</v>
      </c>
      <c r="C4777" t="s">
        <v>245</v>
      </c>
      <c r="D4777" t="s">
        <v>17736</v>
      </c>
      <c r="E4777" t="s">
        <v>81</v>
      </c>
      <c r="F4777" t="s">
        <v>4929</v>
      </c>
      <c r="G4777">
        <v>0</v>
      </c>
      <c r="H4777">
        <v>14</v>
      </c>
      <c r="I4777">
        <v>1</v>
      </c>
      <c r="J4777">
        <v>13</v>
      </c>
      <c r="K4777">
        <v>0</v>
      </c>
      <c r="L4777">
        <v>0</v>
      </c>
      <c r="M4777">
        <v>0</v>
      </c>
      <c r="N4777">
        <v>0</v>
      </c>
      <c r="O4777">
        <v>0</v>
      </c>
      <c r="P4777">
        <v>0</v>
      </c>
      <c r="Q4777">
        <v>0</v>
      </c>
    </row>
    <row r="4778" spans="1:17" x14ac:dyDescent="0.2">
      <c r="A4778" t="s">
        <v>22516</v>
      </c>
      <c r="B4778" t="s">
        <v>86</v>
      </c>
      <c r="C4778" t="s">
        <v>245</v>
      </c>
      <c r="D4778" t="s">
        <v>17736</v>
      </c>
      <c r="E4778" t="s">
        <v>81</v>
      </c>
      <c r="F4778" t="s">
        <v>4931</v>
      </c>
      <c r="G4778">
        <v>0</v>
      </c>
      <c r="H4778">
        <v>14</v>
      </c>
      <c r="I4778">
        <v>1</v>
      </c>
      <c r="J4778">
        <v>13</v>
      </c>
      <c r="K4778">
        <v>0</v>
      </c>
      <c r="L4778">
        <v>0</v>
      </c>
      <c r="M4778">
        <v>0</v>
      </c>
      <c r="N4778">
        <v>0</v>
      </c>
      <c r="O4778">
        <v>0</v>
      </c>
      <c r="P4778">
        <v>0</v>
      </c>
      <c r="Q4778">
        <v>0</v>
      </c>
    </row>
    <row r="4779" spans="1:17" x14ac:dyDescent="0.2">
      <c r="A4779" t="s">
        <v>22517</v>
      </c>
      <c r="B4779" t="s">
        <v>86</v>
      </c>
      <c r="C4779" t="s">
        <v>245</v>
      </c>
      <c r="D4779" t="s">
        <v>17736</v>
      </c>
      <c r="E4779" t="s">
        <v>81</v>
      </c>
      <c r="F4779" t="s">
        <v>4933</v>
      </c>
      <c r="G4779">
        <v>0</v>
      </c>
      <c r="H4779">
        <v>0</v>
      </c>
      <c r="I4779">
        <v>0</v>
      </c>
      <c r="J4779">
        <v>0</v>
      </c>
      <c r="K4779">
        <v>0</v>
      </c>
      <c r="L4779">
        <v>0</v>
      </c>
      <c r="M4779">
        <v>14</v>
      </c>
      <c r="N4779">
        <v>0</v>
      </c>
      <c r="O4779">
        <v>0</v>
      </c>
      <c r="P4779">
        <v>0</v>
      </c>
      <c r="Q4779">
        <v>0</v>
      </c>
    </row>
    <row r="4780" spans="1:17" x14ac:dyDescent="0.2">
      <c r="A4780" t="s">
        <v>22518</v>
      </c>
      <c r="B4780" t="s">
        <v>86</v>
      </c>
      <c r="C4780" t="s">
        <v>245</v>
      </c>
      <c r="D4780" t="s">
        <v>17736</v>
      </c>
      <c r="E4780" t="s">
        <v>81</v>
      </c>
      <c r="F4780" t="s">
        <v>4935</v>
      </c>
      <c r="G4780">
        <v>0</v>
      </c>
      <c r="H4780">
        <v>14</v>
      </c>
      <c r="I4780">
        <v>1</v>
      </c>
      <c r="J4780">
        <v>13</v>
      </c>
      <c r="K4780">
        <v>0</v>
      </c>
      <c r="L4780">
        <v>0</v>
      </c>
      <c r="M4780">
        <v>0</v>
      </c>
      <c r="N4780">
        <v>0</v>
      </c>
      <c r="O4780">
        <v>0</v>
      </c>
      <c r="P4780">
        <v>0</v>
      </c>
      <c r="Q4780">
        <v>0</v>
      </c>
    </row>
    <row r="4781" spans="1:17" x14ac:dyDescent="0.2">
      <c r="A4781" t="s">
        <v>22519</v>
      </c>
      <c r="B4781" t="s">
        <v>86</v>
      </c>
      <c r="C4781" t="s">
        <v>245</v>
      </c>
      <c r="D4781" t="s">
        <v>17736</v>
      </c>
      <c r="E4781" t="s">
        <v>81</v>
      </c>
      <c r="F4781" t="s">
        <v>4937</v>
      </c>
      <c r="G4781">
        <v>0</v>
      </c>
      <c r="H4781">
        <v>14</v>
      </c>
      <c r="I4781">
        <v>1</v>
      </c>
      <c r="J4781">
        <v>13</v>
      </c>
      <c r="K4781">
        <v>0</v>
      </c>
      <c r="L4781">
        <v>0</v>
      </c>
      <c r="M4781">
        <v>0</v>
      </c>
      <c r="N4781">
        <v>0</v>
      </c>
      <c r="O4781">
        <v>0</v>
      </c>
      <c r="P4781">
        <v>0</v>
      </c>
      <c r="Q4781">
        <v>0</v>
      </c>
    </row>
    <row r="4782" spans="1:17" x14ac:dyDescent="0.2">
      <c r="A4782" t="s">
        <v>22520</v>
      </c>
      <c r="B4782" t="s">
        <v>86</v>
      </c>
      <c r="C4782" t="s">
        <v>245</v>
      </c>
      <c r="D4782" t="s">
        <v>17736</v>
      </c>
      <c r="E4782" t="s">
        <v>81</v>
      </c>
      <c r="F4782" t="s">
        <v>4939</v>
      </c>
      <c r="G4782">
        <v>0</v>
      </c>
      <c r="H4782">
        <v>0</v>
      </c>
      <c r="I4782">
        <v>0</v>
      </c>
      <c r="J4782">
        <v>0</v>
      </c>
      <c r="K4782">
        <v>0</v>
      </c>
      <c r="L4782">
        <v>0</v>
      </c>
      <c r="M4782">
        <v>14</v>
      </c>
      <c r="N4782">
        <v>0</v>
      </c>
      <c r="O4782">
        <v>0</v>
      </c>
      <c r="P4782">
        <v>0</v>
      </c>
      <c r="Q4782">
        <v>0</v>
      </c>
    </row>
    <row r="4783" spans="1:17" x14ac:dyDescent="0.2">
      <c r="A4783" t="s">
        <v>22521</v>
      </c>
      <c r="B4783" t="s">
        <v>86</v>
      </c>
      <c r="C4783" t="s">
        <v>245</v>
      </c>
      <c r="D4783" t="s">
        <v>17736</v>
      </c>
      <c r="E4783" t="s">
        <v>81</v>
      </c>
      <c r="F4783" t="s">
        <v>4941</v>
      </c>
      <c r="G4783">
        <v>0</v>
      </c>
      <c r="H4783">
        <v>14</v>
      </c>
      <c r="I4783">
        <v>1</v>
      </c>
      <c r="J4783">
        <v>13</v>
      </c>
      <c r="K4783">
        <v>0</v>
      </c>
      <c r="L4783">
        <v>0</v>
      </c>
      <c r="M4783">
        <v>0</v>
      </c>
      <c r="N4783">
        <v>0</v>
      </c>
      <c r="O4783">
        <v>0</v>
      </c>
      <c r="P4783">
        <v>0</v>
      </c>
      <c r="Q4783">
        <v>0</v>
      </c>
    </row>
    <row r="4784" spans="1:17" x14ac:dyDescent="0.2">
      <c r="A4784" t="s">
        <v>22522</v>
      </c>
      <c r="B4784" t="s">
        <v>86</v>
      </c>
      <c r="C4784" t="s">
        <v>245</v>
      </c>
      <c r="D4784" t="s">
        <v>17736</v>
      </c>
      <c r="E4784" t="s">
        <v>81</v>
      </c>
      <c r="F4784" t="s">
        <v>4943</v>
      </c>
      <c r="G4784">
        <v>0</v>
      </c>
      <c r="H4784">
        <v>0</v>
      </c>
      <c r="I4784">
        <v>0</v>
      </c>
      <c r="J4784">
        <v>0</v>
      </c>
      <c r="K4784">
        <v>0</v>
      </c>
      <c r="L4784">
        <v>0</v>
      </c>
      <c r="M4784">
        <v>14</v>
      </c>
      <c r="N4784">
        <v>0</v>
      </c>
      <c r="O4784">
        <v>0</v>
      </c>
      <c r="P4784">
        <v>0</v>
      </c>
      <c r="Q4784">
        <v>0</v>
      </c>
    </row>
    <row r="4785" spans="1:17" x14ac:dyDescent="0.2">
      <c r="A4785" t="s">
        <v>22523</v>
      </c>
      <c r="B4785" t="s">
        <v>86</v>
      </c>
      <c r="C4785" t="s">
        <v>245</v>
      </c>
      <c r="D4785" t="s">
        <v>17736</v>
      </c>
      <c r="E4785" t="s">
        <v>81</v>
      </c>
      <c r="F4785" t="s">
        <v>4925</v>
      </c>
      <c r="G4785">
        <v>0</v>
      </c>
      <c r="H4785">
        <v>0</v>
      </c>
      <c r="I4785">
        <v>0</v>
      </c>
      <c r="J4785">
        <v>0</v>
      </c>
      <c r="K4785">
        <v>0</v>
      </c>
      <c r="L4785">
        <v>0</v>
      </c>
      <c r="M4785">
        <v>0</v>
      </c>
      <c r="N4785">
        <v>13</v>
      </c>
      <c r="O4785">
        <v>13</v>
      </c>
      <c r="P4785">
        <v>0</v>
      </c>
      <c r="Q4785">
        <v>0</v>
      </c>
    </row>
    <row r="4786" spans="1:17" x14ac:dyDescent="0.2">
      <c r="A4786" t="s">
        <v>22524</v>
      </c>
      <c r="B4786" t="s">
        <v>86</v>
      </c>
      <c r="C4786" t="s">
        <v>245</v>
      </c>
      <c r="D4786" t="s">
        <v>17736</v>
      </c>
      <c r="E4786" t="s">
        <v>81</v>
      </c>
      <c r="F4786" t="s">
        <v>4927</v>
      </c>
      <c r="G4786">
        <v>0</v>
      </c>
      <c r="H4786">
        <v>0</v>
      </c>
      <c r="I4786">
        <v>0</v>
      </c>
      <c r="J4786">
        <v>0</v>
      </c>
      <c r="K4786">
        <v>0</v>
      </c>
      <c r="L4786">
        <v>0</v>
      </c>
      <c r="M4786">
        <v>0</v>
      </c>
      <c r="N4786">
        <v>13</v>
      </c>
      <c r="O4786">
        <v>13</v>
      </c>
      <c r="P4786">
        <v>0</v>
      </c>
      <c r="Q4786">
        <v>0</v>
      </c>
    </row>
    <row r="4787" spans="1:17" x14ac:dyDescent="0.2">
      <c r="A4787" t="s">
        <v>22525</v>
      </c>
      <c r="B4787" t="s">
        <v>86</v>
      </c>
      <c r="C4787" t="s">
        <v>245</v>
      </c>
      <c r="D4787" t="s">
        <v>17736</v>
      </c>
      <c r="E4787" t="s">
        <v>81</v>
      </c>
      <c r="F4787" t="s">
        <v>17734</v>
      </c>
      <c r="G4787">
        <v>14</v>
      </c>
      <c r="H4787">
        <v>0</v>
      </c>
      <c r="I4787">
        <v>0</v>
      </c>
      <c r="J4787">
        <v>0</v>
      </c>
      <c r="K4787">
        <v>0</v>
      </c>
      <c r="L4787">
        <v>0</v>
      </c>
      <c r="M4787">
        <v>0</v>
      </c>
      <c r="N4787">
        <v>0</v>
      </c>
      <c r="O4787">
        <v>0</v>
      </c>
      <c r="P4787">
        <v>0</v>
      </c>
      <c r="Q4787">
        <v>0</v>
      </c>
    </row>
    <row r="4788" spans="1:17" x14ac:dyDescent="0.2">
      <c r="A4788" t="s">
        <v>22526</v>
      </c>
      <c r="B4788" t="s">
        <v>86</v>
      </c>
      <c r="C4788" t="s">
        <v>245</v>
      </c>
      <c r="D4788" t="s">
        <v>17748</v>
      </c>
      <c r="E4788" t="s">
        <v>81</v>
      </c>
      <c r="F4788" t="s">
        <v>17749</v>
      </c>
      <c r="G4788">
        <v>0</v>
      </c>
      <c r="H4788">
        <v>0</v>
      </c>
      <c r="I4788">
        <v>0</v>
      </c>
      <c r="J4788">
        <v>0</v>
      </c>
      <c r="K4788">
        <v>0</v>
      </c>
      <c r="L4788">
        <v>0</v>
      </c>
      <c r="M4788">
        <v>0</v>
      </c>
      <c r="N4788">
        <v>1</v>
      </c>
      <c r="O4788">
        <v>1</v>
      </c>
      <c r="P4788">
        <v>0</v>
      </c>
      <c r="Q4788">
        <v>0</v>
      </c>
    </row>
    <row r="4789" spans="1:17" x14ac:dyDescent="0.2">
      <c r="A4789" t="s">
        <v>22527</v>
      </c>
      <c r="B4789" t="s">
        <v>86</v>
      </c>
      <c r="C4789" t="s">
        <v>245</v>
      </c>
      <c r="D4789" t="s">
        <v>17748</v>
      </c>
      <c r="E4789" t="s">
        <v>81</v>
      </c>
      <c r="F4789" t="s">
        <v>17734</v>
      </c>
      <c r="G4789">
        <v>1</v>
      </c>
      <c r="H4789">
        <v>0</v>
      </c>
      <c r="I4789">
        <v>0</v>
      </c>
      <c r="J4789">
        <v>0</v>
      </c>
      <c r="K4789">
        <v>0</v>
      </c>
      <c r="L4789">
        <v>0</v>
      </c>
      <c r="M4789">
        <v>0</v>
      </c>
      <c r="N4789">
        <v>0</v>
      </c>
      <c r="O4789">
        <v>0</v>
      </c>
      <c r="P4789">
        <v>0</v>
      </c>
      <c r="Q4789">
        <v>0</v>
      </c>
    </row>
    <row r="4790" spans="1:17" x14ac:dyDescent="0.2">
      <c r="A4790" t="s">
        <v>22528</v>
      </c>
      <c r="B4790" t="s">
        <v>86</v>
      </c>
      <c r="C4790" t="s">
        <v>245</v>
      </c>
      <c r="D4790" t="s">
        <v>17754</v>
      </c>
      <c r="E4790" t="s">
        <v>83</v>
      </c>
      <c r="F4790" t="s">
        <v>17734</v>
      </c>
      <c r="G4790">
        <v>3</v>
      </c>
      <c r="H4790">
        <v>0</v>
      </c>
      <c r="I4790">
        <v>0</v>
      </c>
      <c r="J4790">
        <v>0</v>
      </c>
      <c r="K4790">
        <v>0</v>
      </c>
      <c r="L4790">
        <v>0</v>
      </c>
      <c r="M4790">
        <v>0</v>
      </c>
      <c r="N4790">
        <v>0</v>
      </c>
      <c r="O4790">
        <v>0</v>
      </c>
      <c r="P4790">
        <v>0</v>
      </c>
      <c r="Q4790">
        <v>0</v>
      </c>
    </row>
    <row r="4791" spans="1:17" x14ac:dyDescent="0.2">
      <c r="A4791" t="s">
        <v>22529</v>
      </c>
      <c r="B4791" t="s">
        <v>86</v>
      </c>
      <c r="C4791" t="s">
        <v>245</v>
      </c>
      <c r="D4791" t="s">
        <v>17754</v>
      </c>
      <c r="E4791" t="s">
        <v>81</v>
      </c>
      <c r="F4791" t="s">
        <v>17734</v>
      </c>
      <c r="G4791">
        <v>1</v>
      </c>
      <c r="H4791">
        <v>0</v>
      </c>
      <c r="I4791">
        <v>0</v>
      </c>
      <c r="J4791">
        <v>0</v>
      </c>
      <c r="K4791">
        <v>0</v>
      </c>
      <c r="L4791">
        <v>0</v>
      </c>
      <c r="M4791">
        <v>0</v>
      </c>
      <c r="N4791">
        <v>0</v>
      </c>
      <c r="O4791">
        <v>0</v>
      </c>
      <c r="P4791">
        <v>0</v>
      </c>
      <c r="Q4791">
        <v>0</v>
      </c>
    </row>
    <row r="4792" spans="1:17" x14ac:dyDescent="0.2">
      <c r="A4792" t="s">
        <v>22530</v>
      </c>
      <c r="B4792" t="s">
        <v>86</v>
      </c>
      <c r="C4792" t="s">
        <v>246</v>
      </c>
      <c r="D4792" t="s">
        <v>17768</v>
      </c>
      <c r="E4792" t="s">
        <v>83</v>
      </c>
      <c r="F4792" t="s">
        <v>17734</v>
      </c>
      <c r="G4792">
        <v>11</v>
      </c>
      <c r="H4792">
        <v>0</v>
      </c>
      <c r="I4792">
        <v>0</v>
      </c>
      <c r="J4792">
        <v>0</v>
      </c>
      <c r="K4792">
        <v>0</v>
      </c>
      <c r="L4792">
        <v>0</v>
      </c>
      <c r="M4792">
        <v>0</v>
      </c>
      <c r="N4792">
        <v>0</v>
      </c>
      <c r="O4792">
        <v>0</v>
      </c>
      <c r="P4792">
        <v>0</v>
      </c>
      <c r="Q4792">
        <v>0</v>
      </c>
    </row>
    <row r="4793" spans="1:17" x14ac:dyDescent="0.2">
      <c r="A4793" t="s">
        <v>22531</v>
      </c>
      <c r="B4793" t="s">
        <v>86</v>
      </c>
      <c r="C4793" t="s">
        <v>246</v>
      </c>
      <c r="D4793" t="s">
        <v>17768</v>
      </c>
      <c r="E4793" t="s">
        <v>81</v>
      </c>
      <c r="F4793" t="s">
        <v>17734</v>
      </c>
      <c r="G4793">
        <v>2</v>
      </c>
      <c r="H4793">
        <v>0</v>
      </c>
      <c r="I4793">
        <v>0</v>
      </c>
      <c r="J4793">
        <v>0</v>
      </c>
      <c r="K4793">
        <v>0</v>
      </c>
      <c r="L4793">
        <v>0</v>
      </c>
      <c r="M4793">
        <v>0</v>
      </c>
      <c r="N4793">
        <v>0</v>
      </c>
      <c r="O4793">
        <v>0</v>
      </c>
      <c r="P4793">
        <v>0</v>
      </c>
      <c r="Q4793">
        <v>0</v>
      </c>
    </row>
    <row r="4794" spans="1:17" x14ac:dyDescent="0.2">
      <c r="A4794" t="s">
        <v>22532</v>
      </c>
      <c r="B4794" t="s">
        <v>86</v>
      </c>
      <c r="C4794" t="s">
        <v>246</v>
      </c>
      <c r="D4794" t="s">
        <v>17736</v>
      </c>
      <c r="E4794" t="s">
        <v>83</v>
      </c>
      <c r="F4794" t="s">
        <v>4929</v>
      </c>
      <c r="G4794">
        <v>0</v>
      </c>
      <c r="H4794">
        <v>58</v>
      </c>
      <c r="I4794">
        <v>8</v>
      </c>
      <c r="J4794">
        <v>46</v>
      </c>
      <c r="K4794">
        <v>3</v>
      </c>
      <c r="L4794">
        <v>1</v>
      </c>
      <c r="M4794">
        <v>0</v>
      </c>
      <c r="N4794">
        <v>0</v>
      </c>
      <c r="O4794">
        <v>0</v>
      </c>
      <c r="P4794">
        <v>0</v>
      </c>
      <c r="Q4794">
        <v>0</v>
      </c>
    </row>
    <row r="4795" spans="1:17" x14ac:dyDescent="0.2">
      <c r="A4795" t="s">
        <v>22533</v>
      </c>
      <c r="B4795" t="s">
        <v>86</v>
      </c>
      <c r="C4795" t="s">
        <v>246</v>
      </c>
      <c r="D4795" t="s">
        <v>17736</v>
      </c>
      <c r="E4795" t="s">
        <v>83</v>
      </c>
      <c r="F4795" t="s">
        <v>4931</v>
      </c>
      <c r="G4795">
        <v>0</v>
      </c>
      <c r="H4795">
        <v>58</v>
      </c>
      <c r="I4795">
        <v>8</v>
      </c>
      <c r="J4795">
        <v>41</v>
      </c>
      <c r="K4795">
        <v>5</v>
      </c>
      <c r="L4795">
        <v>4</v>
      </c>
      <c r="M4795">
        <v>0</v>
      </c>
      <c r="N4795">
        <v>0</v>
      </c>
      <c r="O4795">
        <v>0</v>
      </c>
      <c r="P4795">
        <v>0</v>
      </c>
      <c r="Q4795">
        <v>0</v>
      </c>
    </row>
    <row r="4796" spans="1:17" x14ac:dyDescent="0.2">
      <c r="A4796" t="s">
        <v>22534</v>
      </c>
      <c r="B4796" t="s">
        <v>89</v>
      </c>
      <c r="C4796" t="s">
        <v>135</v>
      </c>
      <c r="D4796" t="s">
        <v>17736</v>
      </c>
      <c r="E4796" t="s">
        <v>81</v>
      </c>
      <c r="F4796" t="s">
        <v>4927</v>
      </c>
      <c r="G4796">
        <v>0</v>
      </c>
      <c r="H4796">
        <v>0</v>
      </c>
      <c r="I4796">
        <v>0</v>
      </c>
      <c r="J4796">
        <v>0</v>
      </c>
      <c r="K4796">
        <v>0</v>
      </c>
      <c r="L4796">
        <v>0</v>
      </c>
      <c r="M4796">
        <v>0</v>
      </c>
      <c r="N4796">
        <v>6</v>
      </c>
      <c r="O4796">
        <v>6</v>
      </c>
      <c r="P4796">
        <v>0</v>
      </c>
      <c r="Q4796">
        <v>0</v>
      </c>
    </row>
    <row r="4797" spans="1:17" x14ac:dyDescent="0.2">
      <c r="A4797" t="s">
        <v>22535</v>
      </c>
      <c r="B4797" t="s">
        <v>89</v>
      </c>
      <c r="C4797" t="s">
        <v>135</v>
      </c>
      <c r="D4797" t="s">
        <v>17736</v>
      </c>
      <c r="E4797" t="s">
        <v>81</v>
      </c>
      <c r="F4797" t="s">
        <v>17734</v>
      </c>
      <c r="G4797">
        <v>23</v>
      </c>
      <c r="H4797">
        <v>0</v>
      </c>
      <c r="I4797">
        <v>0</v>
      </c>
      <c r="J4797">
        <v>0</v>
      </c>
      <c r="K4797">
        <v>0</v>
      </c>
      <c r="L4797">
        <v>0</v>
      </c>
      <c r="M4797">
        <v>0</v>
      </c>
      <c r="N4797">
        <v>0</v>
      </c>
      <c r="O4797">
        <v>0</v>
      </c>
      <c r="P4797">
        <v>0</v>
      </c>
      <c r="Q4797">
        <v>0</v>
      </c>
    </row>
    <row r="4798" spans="1:17" x14ac:dyDescent="0.2">
      <c r="A4798" t="s">
        <v>22536</v>
      </c>
      <c r="B4798" t="s">
        <v>89</v>
      </c>
      <c r="C4798" t="s">
        <v>135</v>
      </c>
      <c r="D4798" t="s">
        <v>17748</v>
      </c>
      <c r="E4798" t="s">
        <v>81</v>
      </c>
      <c r="F4798" t="s">
        <v>17749</v>
      </c>
      <c r="G4798">
        <v>0</v>
      </c>
      <c r="H4798">
        <v>0</v>
      </c>
      <c r="I4798">
        <v>0</v>
      </c>
      <c r="J4798">
        <v>0</v>
      </c>
      <c r="K4798">
        <v>0</v>
      </c>
      <c r="L4798">
        <v>0</v>
      </c>
      <c r="M4798">
        <v>0</v>
      </c>
      <c r="N4798">
        <v>1</v>
      </c>
      <c r="O4798">
        <v>1</v>
      </c>
      <c r="P4798">
        <v>0</v>
      </c>
      <c r="Q4798">
        <v>0</v>
      </c>
    </row>
    <row r="4799" spans="1:17" x14ac:dyDescent="0.2">
      <c r="A4799" t="s">
        <v>22537</v>
      </c>
      <c r="B4799" t="s">
        <v>89</v>
      </c>
      <c r="C4799" t="s">
        <v>135</v>
      </c>
      <c r="D4799" t="s">
        <v>17748</v>
      </c>
      <c r="E4799" t="s">
        <v>81</v>
      </c>
      <c r="F4799" t="s">
        <v>17734</v>
      </c>
      <c r="G4799">
        <v>1</v>
      </c>
      <c r="H4799">
        <v>0</v>
      </c>
      <c r="I4799">
        <v>0</v>
      </c>
      <c r="J4799">
        <v>0</v>
      </c>
      <c r="K4799">
        <v>0</v>
      </c>
      <c r="L4799">
        <v>0</v>
      </c>
      <c r="M4799">
        <v>0</v>
      </c>
      <c r="N4799">
        <v>0</v>
      </c>
      <c r="O4799">
        <v>0</v>
      </c>
      <c r="P4799">
        <v>0</v>
      </c>
      <c r="Q4799">
        <v>0</v>
      </c>
    </row>
    <row r="4800" spans="1:17" x14ac:dyDescent="0.2">
      <c r="A4800" t="s">
        <v>22538</v>
      </c>
      <c r="B4800" t="s">
        <v>89</v>
      </c>
      <c r="C4800" t="s">
        <v>135</v>
      </c>
      <c r="D4800" t="s">
        <v>17754</v>
      </c>
      <c r="E4800" t="s">
        <v>83</v>
      </c>
      <c r="F4800" t="s">
        <v>17734</v>
      </c>
      <c r="G4800">
        <v>3</v>
      </c>
      <c r="H4800">
        <v>0</v>
      </c>
      <c r="I4800">
        <v>0</v>
      </c>
      <c r="J4800">
        <v>0</v>
      </c>
      <c r="K4800">
        <v>0</v>
      </c>
      <c r="L4800">
        <v>0</v>
      </c>
      <c r="M4800">
        <v>0</v>
      </c>
      <c r="N4800">
        <v>0</v>
      </c>
      <c r="O4800">
        <v>0</v>
      </c>
      <c r="P4800">
        <v>0</v>
      </c>
      <c r="Q4800">
        <v>0</v>
      </c>
    </row>
    <row r="4801" spans="1:17" x14ac:dyDescent="0.2">
      <c r="A4801" t="s">
        <v>22539</v>
      </c>
      <c r="B4801" t="s">
        <v>89</v>
      </c>
      <c r="C4801" t="s">
        <v>135</v>
      </c>
      <c r="D4801" t="s">
        <v>17754</v>
      </c>
      <c r="E4801" t="s">
        <v>81</v>
      </c>
      <c r="F4801" t="s">
        <v>17734</v>
      </c>
      <c r="G4801">
        <v>2</v>
      </c>
      <c r="H4801">
        <v>0</v>
      </c>
      <c r="I4801">
        <v>0</v>
      </c>
      <c r="J4801">
        <v>0</v>
      </c>
      <c r="K4801">
        <v>0</v>
      </c>
      <c r="L4801">
        <v>0</v>
      </c>
      <c r="M4801">
        <v>0</v>
      </c>
      <c r="N4801">
        <v>0</v>
      </c>
      <c r="O4801">
        <v>0</v>
      </c>
      <c r="P4801">
        <v>0</v>
      </c>
      <c r="Q4801">
        <v>0</v>
      </c>
    </row>
    <row r="4802" spans="1:17" x14ac:dyDescent="0.2">
      <c r="A4802" t="s">
        <v>22540</v>
      </c>
      <c r="B4802" t="s">
        <v>89</v>
      </c>
      <c r="C4802" t="s">
        <v>136</v>
      </c>
      <c r="D4802" t="s">
        <v>17768</v>
      </c>
      <c r="E4802" t="s">
        <v>83</v>
      </c>
      <c r="F4802" t="s">
        <v>17734</v>
      </c>
      <c r="G4802">
        <v>1</v>
      </c>
      <c r="H4802">
        <v>0</v>
      </c>
      <c r="I4802">
        <v>0</v>
      </c>
      <c r="J4802">
        <v>0</v>
      </c>
      <c r="K4802">
        <v>0</v>
      </c>
      <c r="L4802">
        <v>0</v>
      </c>
      <c r="M4802">
        <v>0</v>
      </c>
      <c r="N4802">
        <v>0</v>
      </c>
      <c r="O4802">
        <v>0</v>
      </c>
      <c r="P4802">
        <v>0</v>
      </c>
      <c r="Q4802">
        <v>0</v>
      </c>
    </row>
    <row r="4803" spans="1:17" x14ac:dyDescent="0.2">
      <c r="A4803" t="s">
        <v>22541</v>
      </c>
      <c r="B4803" t="s">
        <v>89</v>
      </c>
      <c r="C4803" t="s">
        <v>136</v>
      </c>
      <c r="D4803" t="s">
        <v>17736</v>
      </c>
      <c r="E4803" t="s">
        <v>83</v>
      </c>
      <c r="F4803" t="s">
        <v>4929</v>
      </c>
      <c r="G4803">
        <v>0</v>
      </c>
      <c r="H4803">
        <v>6</v>
      </c>
      <c r="I4803">
        <v>2</v>
      </c>
      <c r="J4803">
        <v>4</v>
      </c>
      <c r="K4803">
        <v>0</v>
      </c>
      <c r="L4803">
        <v>0</v>
      </c>
      <c r="M4803">
        <v>0</v>
      </c>
      <c r="N4803">
        <v>0</v>
      </c>
      <c r="O4803">
        <v>0</v>
      </c>
      <c r="P4803">
        <v>0</v>
      </c>
      <c r="Q4803">
        <v>0</v>
      </c>
    </row>
    <row r="4804" spans="1:17" x14ac:dyDescent="0.2">
      <c r="A4804" t="s">
        <v>22542</v>
      </c>
      <c r="B4804" t="s">
        <v>89</v>
      </c>
      <c r="C4804" t="s">
        <v>136</v>
      </c>
      <c r="D4804" t="s">
        <v>17736</v>
      </c>
      <c r="E4804" t="s">
        <v>83</v>
      </c>
      <c r="F4804" t="s">
        <v>4931</v>
      </c>
      <c r="G4804">
        <v>0</v>
      </c>
      <c r="H4804">
        <v>6</v>
      </c>
      <c r="I4804">
        <v>2</v>
      </c>
      <c r="J4804">
        <v>4</v>
      </c>
      <c r="K4804">
        <v>0</v>
      </c>
      <c r="L4804">
        <v>0</v>
      </c>
      <c r="M4804">
        <v>0</v>
      </c>
      <c r="N4804">
        <v>0</v>
      </c>
      <c r="O4804">
        <v>0</v>
      </c>
      <c r="P4804">
        <v>0</v>
      </c>
      <c r="Q4804">
        <v>0</v>
      </c>
    </row>
    <row r="4805" spans="1:17" x14ac:dyDescent="0.2">
      <c r="A4805" t="s">
        <v>22543</v>
      </c>
      <c r="B4805" t="s">
        <v>89</v>
      </c>
      <c r="C4805" t="s">
        <v>136</v>
      </c>
      <c r="D4805" t="s">
        <v>17736</v>
      </c>
      <c r="E4805" t="s">
        <v>83</v>
      </c>
      <c r="F4805" t="s">
        <v>4933</v>
      </c>
      <c r="G4805">
        <v>0</v>
      </c>
      <c r="H4805">
        <v>0</v>
      </c>
      <c r="I4805">
        <v>0</v>
      </c>
      <c r="J4805">
        <v>0</v>
      </c>
      <c r="K4805">
        <v>0</v>
      </c>
      <c r="L4805">
        <v>0</v>
      </c>
      <c r="M4805">
        <v>6</v>
      </c>
      <c r="N4805">
        <v>0</v>
      </c>
      <c r="O4805">
        <v>0</v>
      </c>
      <c r="P4805">
        <v>0</v>
      </c>
      <c r="Q4805">
        <v>0</v>
      </c>
    </row>
    <row r="4806" spans="1:17" x14ac:dyDescent="0.2">
      <c r="A4806" t="s">
        <v>22544</v>
      </c>
      <c r="B4806" t="s">
        <v>89</v>
      </c>
      <c r="C4806" t="s">
        <v>136</v>
      </c>
      <c r="D4806" t="s">
        <v>17736</v>
      </c>
      <c r="E4806" t="s">
        <v>83</v>
      </c>
      <c r="F4806" t="s">
        <v>4935</v>
      </c>
      <c r="G4806">
        <v>0</v>
      </c>
      <c r="H4806">
        <v>6</v>
      </c>
      <c r="I4806">
        <v>2</v>
      </c>
      <c r="J4806">
        <v>4</v>
      </c>
      <c r="K4806">
        <v>0</v>
      </c>
      <c r="L4806">
        <v>0</v>
      </c>
      <c r="M4806">
        <v>0</v>
      </c>
      <c r="N4806">
        <v>0</v>
      </c>
      <c r="O4806">
        <v>0</v>
      </c>
      <c r="P4806">
        <v>0</v>
      </c>
      <c r="Q4806">
        <v>0</v>
      </c>
    </row>
    <row r="4807" spans="1:17" x14ac:dyDescent="0.2">
      <c r="A4807" t="s">
        <v>22545</v>
      </c>
      <c r="B4807" t="s">
        <v>89</v>
      </c>
      <c r="C4807" t="s">
        <v>136</v>
      </c>
      <c r="D4807" t="s">
        <v>17736</v>
      </c>
      <c r="E4807" t="s">
        <v>83</v>
      </c>
      <c r="F4807" t="s">
        <v>4937</v>
      </c>
      <c r="G4807">
        <v>0</v>
      </c>
      <c r="H4807">
        <v>6</v>
      </c>
      <c r="I4807">
        <v>2</v>
      </c>
      <c r="J4807">
        <v>4</v>
      </c>
      <c r="K4807">
        <v>0</v>
      </c>
      <c r="L4807">
        <v>0</v>
      </c>
      <c r="M4807">
        <v>0</v>
      </c>
      <c r="N4807">
        <v>0</v>
      </c>
      <c r="O4807">
        <v>0</v>
      </c>
      <c r="P4807">
        <v>0</v>
      </c>
      <c r="Q4807">
        <v>0</v>
      </c>
    </row>
    <row r="4808" spans="1:17" x14ac:dyDescent="0.2">
      <c r="A4808" t="s">
        <v>22546</v>
      </c>
      <c r="B4808" t="s">
        <v>89</v>
      </c>
      <c r="C4808" t="s">
        <v>136</v>
      </c>
      <c r="D4808" t="s">
        <v>17736</v>
      </c>
      <c r="E4808" t="s">
        <v>83</v>
      </c>
      <c r="F4808" t="s">
        <v>4939</v>
      </c>
      <c r="G4808">
        <v>0</v>
      </c>
      <c r="H4808">
        <v>0</v>
      </c>
      <c r="I4808">
        <v>0</v>
      </c>
      <c r="J4808">
        <v>0</v>
      </c>
      <c r="K4808">
        <v>0</v>
      </c>
      <c r="L4808">
        <v>0</v>
      </c>
      <c r="M4808">
        <v>6</v>
      </c>
      <c r="N4808">
        <v>0</v>
      </c>
      <c r="O4808">
        <v>0</v>
      </c>
      <c r="P4808">
        <v>0</v>
      </c>
      <c r="Q4808">
        <v>0</v>
      </c>
    </row>
    <row r="4809" spans="1:17" x14ac:dyDescent="0.2">
      <c r="A4809" t="s">
        <v>22547</v>
      </c>
      <c r="B4809" t="s">
        <v>89</v>
      </c>
      <c r="C4809" t="s">
        <v>136</v>
      </c>
      <c r="D4809" t="s">
        <v>17736</v>
      </c>
      <c r="E4809" t="s">
        <v>83</v>
      </c>
      <c r="F4809" t="s">
        <v>4941</v>
      </c>
      <c r="G4809">
        <v>0</v>
      </c>
      <c r="H4809">
        <v>6</v>
      </c>
      <c r="I4809">
        <v>2</v>
      </c>
      <c r="J4809">
        <v>4</v>
      </c>
      <c r="K4809">
        <v>0</v>
      </c>
      <c r="L4809">
        <v>0</v>
      </c>
      <c r="M4809">
        <v>0</v>
      </c>
      <c r="N4809">
        <v>0</v>
      </c>
      <c r="O4809">
        <v>0</v>
      </c>
      <c r="P4809">
        <v>0</v>
      </c>
      <c r="Q4809">
        <v>0</v>
      </c>
    </row>
    <row r="4810" spans="1:17" x14ac:dyDescent="0.2">
      <c r="A4810" t="s">
        <v>22548</v>
      </c>
      <c r="B4810" t="s">
        <v>89</v>
      </c>
      <c r="C4810" t="s">
        <v>136</v>
      </c>
      <c r="D4810" t="s">
        <v>17736</v>
      </c>
      <c r="E4810" t="s">
        <v>83</v>
      </c>
      <c r="F4810" t="s">
        <v>4943</v>
      </c>
      <c r="G4810">
        <v>0</v>
      </c>
      <c r="H4810">
        <v>0</v>
      </c>
      <c r="I4810">
        <v>0</v>
      </c>
      <c r="J4810">
        <v>0</v>
      </c>
      <c r="K4810">
        <v>0</v>
      </c>
      <c r="L4810">
        <v>0</v>
      </c>
      <c r="M4810">
        <v>6</v>
      </c>
      <c r="N4810">
        <v>0</v>
      </c>
      <c r="O4810">
        <v>0</v>
      </c>
      <c r="P4810">
        <v>0</v>
      </c>
      <c r="Q4810">
        <v>0</v>
      </c>
    </row>
    <row r="4811" spans="1:17" x14ac:dyDescent="0.2">
      <c r="A4811" t="s">
        <v>22549</v>
      </c>
      <c r="B4811" t="s">
        <v>89</v>
      </c>
      <c r="C4811" t="s">
        <v>136</v>
      </c>
      <c r="D4811" t="s">
        <v>17736</v>
      </c>
      <c r="E4811" t="s">
        <v>83</v>
      </c>
      <c r="F4811" t="s">
        <v>4925</v>
      </c>
      <c r="G4811">
        <v>0</v>
      </c>
      <c r="H4811">
        <v>0</v>
      </c>
      <c r="I4811">
        <v>0</v>
      </c>
      <c r="J4811">
        <v>0</v>
      </c>
      <c r="K4811">
        <v>0</v>
      </c>
      <c r="L4811">
        <v>0</v>
      </c>
      <c r="M4811">
        <v>0</v>
      </c>
      <c r="N4811">
        <v>2</v>
      </c>
      <c r="O4811">
        <v>2</v>
      </c>
      <c r="P4811">
        <v>0</v>
      </c>
      <c r="Q4811">
        <v>0</v>
      </c>
    </row>
    <row r="4812" spans="1:17" x14ac:dyDescent="0.2">
      <c r="A4812" t="s">
        <v>22550</v>
      </c>
      <c r="B4812" t="s">
        <v>89</v>
      </c>
      <c r="C4812" t="s">
        <v>136</v>
      </c>
      <c r="D4812" t="s">
        <v>17736</v>
      </c>
      <c r="E4812" t="s">
        <v>83</v>
      </c>
      <c r="F4812" t="s">
        <v>4927</v>
      </c>
      <c r="G4812">
        <v>0</v>
      </c>
      <c r="H4812">
        <v>0</v>
      </c>
      <c r="I4812">
        <v>0</v>
      </c>
      <c r="J4812">
        <v>0</v>
      </c>
      <c r="K4812">
        <v>0</v>
      </c>
      <c r="L4812">
        <v>0</v>
      </c>
      <c r="M4812">
        <v>0</v>
      </c>
      <c r="N4812">
        <v>1</v>
      </c>
      <c r="O4812">
        <v>1</v>
      </c>
      <c r="P4812">
        <v>0</v>
      </c>
      <c r="Q4812">
        <v>0</v>
      </c>
    </row>
    <row r="4813" spans="1:17" x14ac:dyDescent="0.2">
      <c r="A4813" t="s">
        <v>22551</v>
      </c>
      <c r="B4813" t="s">
        <v>89</v>
      </c>
      <c r="C4813" t="s">
        <v>136</v>
      </c>
      <c r="D4813" t="s">
        <v>17736</v>
      </c>
      <c r="E4813" t="s">
        <v>83</v>
      </c>
      <c r="F4813" t="s">
        <v>17734</v>
      </c>
      <c r="G4813">
        <v>6</v>
      </c>
      <c r="H4813">
        <v>0</v>
      </c>
      <c r="I4813">
        <v>0</v>
      </c>
      <c r="J4813">
        <v>0</v>
      </c>
      <c r="K4813">
        <v>0</v>
      </c>
      <c r="L4813">
        <v>0</v>
      </c>
      <c r="M4813">
        <v>0</v>
      </c>
      <c r="N4813">
        <v>0</v>
      </c>
      <c r="O4813">
        <v>0</v>
      </c>
      <c r="P4813">
        <v>0</v>
      </c>
      <c r="Q4813">
        <v>0</v>
      </c>
    </row>
    <row r="4814" spans="1:17" x14ac:dyDescent="0.2">
      <c r="A4814" t="s">
        <v>22552</v>
      </c>
      <c r="B4814" t="s">
        <v>89</v>
      </c>
      <c r="C4814" t="s">
        <v>136</v>
      </c>
      <c r="D4814" t="s">
        <v>17736</v>
      </c>
      <c r="E4814" t="s">
        <v>81</v>
      </c>
      <c r="F4814" t="s">
        <v>4929</v>
      </c>
      <c r="G4814">
        <v>0</v>
      </c>
      <c r="H4814">
        <v>10</v>
      </c>
      <c r="I4814">
        <v>3</v>
      </c>
      <c r="J4814">
        <v>7</v>
      </c>
      <c r="K4814">
        <v>0</v>
      </c>
      <c r="L4814">
        <v>0</v>
      </c>
      <c r="M4814">
        <v>0</v>
      </c>
      <c r="N4814">
        <v>0</v>
      </c>
      <c r="O4814">
        <v>0</v>
      </c>
      <c r="P4814">
        <v>0</v>
      </c>
      <c r="Q4814">
        <v>0</v>
      </c>
    </row>
    <row r="4815" spans="1:17" x14ac:dyDescent="0.2">
      <c r="A4815" t="s">
        <v>22553</v>
      </c>
      <c r="B4815" t="s">
        <v>89</v>
      </c>
      <c r="C4815" t="s">
        <v>136</v>
      </c>
      <c r="D4815" t="s">
        <v>17736</v>
      </c>
      <c r="E4815" t="s">
        <v>81</v>
      </c>
      <c r="F4815" t="s">
        <v>4931</v>
      </c>
      <c r="G4815">
        <v>0</v>
      </c>
      <c r="H4815">
        <v>10</v>
      </c>
      <c r="I4815">
        <v>3</v>
      </c>
      <c r="J4815">
        <v>7</v>
      </c>
      <c r="K4815">
        <v>0</v>
      </c>
      <c r="L4815">
        <v>0</v>
      </c>
      <c r="M4815">
        <v>0</v>
      </c>
      <c r="N4815">
        <v>0</v>
      </c>
      <c r="O4815">
        <v>0</v>
      </c>
      <c r="P4815">
        <v>0</v>
      </c>
      <c r="Q4815">
        <v>0</v>
      </c>
    </row>
    <row r="4816" spans="1:17" x14ac:dyDescent="0.2">
      <c r="A4816" t="s">
        <v>22554</v>
      </c>
      <c r="B4816" t="s">
        <v>89</v>
      </c>
      <c r="C4816" t="s">
        <v>136</v>
      </c>
      <c r="D4816" t="s">
        <v>17736</v>
      </c>
      <c r="E4816" t="s">
        <v>81</v>
      </c>
      <c r="F4816" t="s">
        <v>4933</v>
      </c>
      <c r="G4816">
        <v>0</v>
      </c>
      <c r="H4816">
        <v>0</v>
      </c>
      <c r="I4816">
        <v>0</v>
      </c>
      <c r="J4816">
        <v>0</v>
      </c>
      <c r="K4816">
        <v>0</v>
      </c>
      <c r="L4816">
        <v>0</v>
      </c>
      <c r="M4816">
        <v>10</v>
      </c>
      <c r="N4816">
        <v>0</v>
      </c>
      <c r="O4816">
        <v>0</v>
      </c>
      <c r="P4816">
        <v>0</v>
      </c>
      <c r="Q4816">
        <v>0</v>
      </c>
    </row>
    <row r="4817" spans="1:17" x14ac:dyDescent="0.2">
      <c r="A4817" t="s">
        <v>22555</v>
      </c>
      <c r="B4817" t="s">
        <v>89</v>
      </c>
      <c r="C4817" t="s">
        <v>136</v>
      </c>
      <c r="D4817" t="s">
        <v>17736</v>
      </c>
      <c r="E4817" t="s">
        <v>81</v>
      </c>
      <c r="F4817" t="s">
        <v>4935</v>
      </c>
      <c r="G4817">
        <v>0</v>
      </c>
      <c r="H4817">
        <v>10</v>
      </c>
      <c r="I4817">
        <v>3</v>
      </c>
      <c r="J4817">
        <v>7</v>
      </c>
      <c r="K4817">
        <v>0</v>
      </c>
      <c r="L4817">
        <v>0</v>
      </c>
      <c r="M4817">
        <v>0</v>
      </c>
      <c r="N4817">
        <v>0</v>
      </c>
      <c r="O4817">
        <v>0</v>
      </c>
      <c r="P4817">
        <v>0</v>
      </c>
      <c r="Q4817">
        <v>0</v>
      </c>
    </row>
    <row r="4818" spans="1:17" x14ac:dyDescent="0.2">
      <c r="A4818" t="s">
        <v>22556</v>
      </c>
      <c r="B4818" t="s">
        <v>89</v>
      </c>
      <c r="C4818" t="s">
        <v>136</v>
      </c>
      <c r="D4818" t="s">
        <v>17736</v>
      </c>
      <c r="E4818" t="s">
        <v>81</v>
      </c>
      <c r="F4818" t="s">
        <v>4937</v>
      </c>
      <c r="G4818">
        <v>0</v>
      </c>
      <c r="H4818">
        <v>10</v>
      </c>
      <c r="I4818">
        <v>3</v>
      </c>
      <c r="J4818">
        <v>7</v>
      </c>
      <c r="K4818">
        <v>0</v>
      </c>
      <c r="L4818">
        <v>0</v>
      </c>
      <c r="M4818">
        <v>0</v>
      </c>
      <c r="N4818">
        <v>0</v>
      </c>
      <c r="O4818">
        <v>0</v>
      </c>
      <c r="P4818">
        <v>0</v>
      </c>
      <c r="Q4818">
        <v>0</v>
      </c>
    </row>
    <row r="4819" spans="1:17" x14ac:dyDescent="0.2">
      <c r="A4819" t="s">
        <v>22557</v>
      </c>
      <c r="B4819" t="s">
        <v>89</v>
      </c>
      <c r="C4819" t="s">
        <v>136</v>
      </c>
      <c r="D4819" t="s">
        <v>17736</v>
      </c>
      <c r="E4819" t="s">
        <v>81</v>
      </c>
      <c r="F4819" t="s">
        <v>4939</v>
      </c>
      <c r="G4819">
        <v>0</v>
      </c>
      <c r="H4819">
        <v>0</v>
      </c>
      <c r="I4819">
        <v>0</v>
      </c>
      <c r="J4819">
        <v>0</v>
      </c>
      <c r="K4819">
        <v>0</v>
      </c>
      <c r="L4819">
        <v>0</v>
      </c>
      <c r="M4819">
        <v>10</v>
      </c>
      <c r="N4819">
        <v>0</v>
      </c>
      <c r="O4819">
        <v>0</v>
      </c>
      <c r="P4819">
        <v>0</v>
      </c>
      <c r="Q4819">
        <v>0</v>
      </c>
    </row>
    <row r="4820" spans="1:17" x14ac:dyDescent="0.2">
      <c r="A4820" t="s">
        <v>22558</v>
      </c>
      <c r="B4820" t="s">
        <v>89</v>
      </c>
      <c r="C4820" t="s">
        <v>136</v>
      </c>
      <c r="D4820" t="s">
        <v>17736</v>
      </c>
      <c r="E4820" t="s">
        <v>81</v>
      </c>
      <c r="F4820" t="s">
        <v>4941</v>
      </c>
      <c r="G4820">
        <v>0</v>
      </c>
      <c r="H4820">
        <v>10</v>
      </c>
      <c r="I4820">
        <v>3</v>
      </c>
      <c r="J4820">
        <v>7</v>
      </c>
      <c r="K4820">
        <v>0</v>
      </c>
      <c r="L4820">
        <v>0</v>
      </c>
      <c r="M4820">
        <v>0</v>
      </c>
      <c r="N4820">
        <v>0</v>
      </c>
      <c r="O4820">
        <v>0</v>
      </c>
      <c r="P4820">
        <v>0</v>
      </c>
      <c r="Q4820">
        <v>0</v>
      </c>
    </row>
    <row r="4821" spans="1:17" x14ac:dyDescent="0.2">
      <c r="A4821" t="s">
        <v>22559</v>
      </c>
      <c r="B4821" t="s">
        <v>89</v>
      </c>
      <c r="C4821" t="s">
        <v>136</v>
      </c>
      <c r="D4821" t="s">
        <v>17736</v>
      </c>
      <c r="E4821" t="s">
        <v>81</v>
      </c>
      <c r="F4821" t="s">
        <v>4943</v>
      </c>
      <c r="G4821">
        <v>0</v>
      </c>
      <c r="H4821">
        <v>0</v>
      </c>
      <c r="I4821">
        <v>0</v>
      </c>
      <c r="J4821">
        <v>0</v>
      </c>
      <c r="K4821">
        <v>0</v>
      </c>
      <c r="L4821">
        <v>0</v>
      </c>
      <c r="M4821">
        <v>10</v>
      </c>
      <c r="N4821">
        <v>0</v>
      </c>
      <c r="O4821">
        <v>0</v>
      </c>
      <c r="P4821">
        <v>0</v>
      </c>
      <c r="Q4821">
        <v>0</v>
      </c>
    </row>
    <row r="4822" spans="1:17" x14ac:dyDescent="0.2">
      <c r="A4822" t="s">
        <v>22560</v>
      </c>
      <c r="B4822" t="s">
        <v>89</v>
      </c>
      <c r="C4822" t="s">
        <v>136</v>
      </c>
      <c r="D4822" t="s">
        <v>17736</v>
      </c>
      <c r="E4822" t="s">
        <v>81</v>
      </c>
      <c r="F4822" t="s">
        <v>4925</v>
      </c>
      <c r="G4822">
        <v>0</v>
      </c>
      <c r="H4822">
        <v>0</v>
      </c>
      <c r="I4822">
        <v>0</v>
      </c>
      <c r="J4822">
        <v>0</v>
      </c>
      <c r="K4822">
        <v>0</v>
      </c>
      <c r="L4822">
        <v>0</v>
      </c>
      <c r="M4822">
        <v>0</v>
      </c>
      <c r="N4822">
        <v>8</v>
      </c>
      <c r="O4822">
        <v>8</v>
      </c>
      <c r="P4822">
        <v>0</v>
      </c>
      <c r="Q4822">
        <v>0</v>
      </c>
    </row>
    <row r="4823" spans="1:17" x14ac:dyDescent="0.2">
      <c r="A4823" t="s">
        <v>22561</v>
      </c>
      <c r="B4823" t="s">
        <v>89</v>
      </c>
      <c r="C4823" t="s">
        <v>136</v>
      </c>
      <c r="D4823" t="s">
        <v>17736</v>
      </c>
      <c r="E4823" t="s">
        <v>81</v>
      </c>
      <c r="F4823" t="s">
        <v>4927</v>
      </c>
      <c r="G4823">
        <v>0</v>
      </c>
      <c r="H4823">
        <v>0</v>
      </c>
      <c r="I4823">
        <v>0</v>
      </c>
      <c r="J4823">
        <v>0</v>
      </c>
      <c r="K4823">
        <v>0</v>
      </c>
      <c r="L4823">
        <v>0</v>
      </c>
      <c r="M4823">
        <v>0</v>
      </c>
      <c r="N4823">
        <v>6</v>
      </c>
      <c r="O4823">
        <v>6</v>
      </c>
      <c r="P4823">
        <v>0</v>
      </c>
      <c r="Q4823">
        <v>0</v>
      </c>
    </row>
    <row r="4824" spans="1:17" x14ac:dyDescent="0.2">
      <c r="A4824" t="s">
        <v>22562</v>
      </c>
      <c r="B4824" t="s">
        <v>86</v>
      </c>
      <c r="C4824" t="s">
        <v>236</v>
      </c>
      <c r="D4824" t="s">
        <v>17736</v>
      </c>
      <c r="E4824" t="s">
        <v>81</v>
      </c>
      <c r="F4824" t="s">
        <v>4929</v>
      </c>
      <c r="G4824">
        <v>0</v>
      </c>
      <c r="H4824">
        <v>19</v>
      </c>
      <c r="I4824">
        <v>2</v>
      </c>
      <c r="J4824">
        <v>13</v>
      </c>
      <c r="K4824">
        <v>2</v>
      </c>
      <c r="L4824">
        <v>2</v>
      </c>
      <c r="M4824">
        <v>0</v>
      </c>
      <c r="N4824">
        <v>0</v>
      </c>
      <c r="O4824">
        <v>0</v>
      </c>
      <c r="P4824">
        <v>0</v>
      </c>
      <c r="Q4824">
        <v>0</v>
      </c>
    </row>
    <row r="4825" spans="1:17" x14ac:dyDescent="0.2">
      <c r="A4825" t="s">
        <v>22563</v>
      </c>
      <c r="B4825" t="s">
        <v>86</v>
      </c>
      <c r="C4825" t="s">
        <v>236</v>
      </c>
      <c r="D4825" t="s">
        <v>17736</v>
      </c>
      <c r="E4825" t="s">
        <v>81</v>
      </c>
      <c r="F4825" t="s">
        <v>4931</v>
      </c>
      <c r="G4825">
        <v>0</v>
      </c>
      <c r="H4825">
        <v>19</v>
      </c>
      <c r="I4825">
        <v>2</v>
      </c>
      <c r="J4825">
        <v>13</v>
      </c>
      <c r="K4825">
        <v>1</v>
      </c>
      <c r="L4825">
        <v>3</v>
      </c>
      <c r="M4825">
        <v>0</v>
      </c>
      <c r="N4825">
        <v>0</v>
      </c>
      <c r="O4825">
        <v>0</v>
      </c>
      <c r="P4825">
        <v>0</v>
      </c>
      <c r="Q4825">
        <v>0</v>
      </c>
    </row>
    <row r="4826" spans="1:17" x14ac:dyDescent="0.2">
      <c r="A4826" t="s">
        <v>22564</v>
      </c>
      <c r="B4826" t="s">
        <v>86</v>
      </c>
      <c r="C4826" t="s">
        <v>236</v>
      </c>
      <c r="D4826" t="s">
        <v>17736</v>
      </c>
      <c r="E4826" t="s">
        <v>81</v>
      </c>
      <c r="F4826" t="s">
        <v>4933</v>
      </c>
      <c r="G4826">
        <v>0</v>
      </c>
      <c r="H4826">
        <v>0</v>
      </c>
      <c r="I4826">
        <v>0</v>
      </c>
      <c r="J4826">
        <v>0</v>
      </c>
      <c r="K4826">
        <v>0</v>
      </c>
      <c r="L4826">
        <v>0</v>
      </c>
      <c r="M4826">
        <v>19</v>
      </c>
      <c r="N4826">
        <v>0</v>
      </c>
      <c r="O4826">
        <v>0</v>
      </c>
      <c r="P4826">
        <v>0</v>
      </c>
      <c r="Q4826">
        <v>0</v>
      </c>
    </row>
    <row r="4827" spans="1:17" x14ac:dyDescent="0.2">
      <c r="A4827" t="s">
        <v>22565</v>
      </c>
      <c r="B4827" t="s">
        <v>86</v>
      </c>
      <c r="C4827" t="s">
        <v>236</v>
      </c>
      <c r="D4827" t="s">
        <v>17736</v>
      </c>
      <c r="E4827" t="s">
        <v>81</v>
      </c>
      <c r="F4827" t="s">
        <v>4935</v>
      </c>
      <c r="G4827">
        <v>0</v>
      </c>
      <c r="H4827">
        <v>19</v>
      </c>
      <c r="I4827">
        <v>2</v>
      </c>
      <c r="J4827">
        <v>13</v>
      </c>
      <c r="K4827">
        <v>1</v>
      </c>
      <c r="L4827">
        <v>3</v>
      </c>
      <c r="M4827">
        <v>0</v>
      </c>
      <c r="N4827">
        <v>0</v>
      </c>
      <c r="O4827">
        <v>0</v>
      </c>
      <c r="P4827">
        <v>0</v>
      </c>
      <c r="Q4827">
        <v>0</v>
      </c>
    </row>
    <row r="4828" spans="1:17" x14ac:dyDescent="0.2">
      <c r="A4828" t="s">
        <v>22566</v>
      </c>
      <c r="B4828" t="s">
        <v>86</v>
      </c>
      <c r="C4828" t="s">
        <v>236</v>
      </c>
      <c r="D4828" t="s">
        <v>17736</v>
      </c>
      <c r="E4828" t="s">
        <v>81</v>
      </c>
      <c r="F4828" t="s">
        <v>4937</v>
      </c>
      <c r="G4828">
        <v>0</v>
      </c>
      <c r="H4828">
        <v>19</v>
      </c>
      <c r="I4828">
        <v>2</v>
      </c>
      <c r="J4828">
        <v>13</v>
      </c>
      <c r="K4828">
        <v>1</v>
      </c>
      <c r="L4828">
        <v>3</v>
      </c>
      <c r="M4828">
        <v>0</v>
      </c>
      <c r="N4828">
        <v>0</v>
      </c>
      <c r="O4828">
        <v>0</v>
      </c>
      <c r="P4828">
        <v>0</v>
      </c>
      <c r="Q4828">
        <v>0</v>
      </c>
    </row>
    <row r="4829" spans="1:17" x14ac:dyDescent="0.2">
      <c r="A4829" t="s">
        <v>22567</v>
      </c>
      <c r="B4829" t="s">
        <v>86</v>
      </c>
      <c r="C4829" t="s">
        <v>236</v>
      </c>
      <c r="D4829" t="s">
        <v>17736</v>
      </c>
      <c r="E4829" t="s">
        <v>81</v>
      </c>
      <c r="F4829" t="s">
        <v>4939</v>
      </c>
      <c r="G4829">
        <v>0</v>
      </c>
      <c r="H4829">
        <v>0</v>
      </c>
      <c r="I4829">
        <v>0</v>
      </c>
      <c r="J4829">
        <v>0</v>
      </c>
      <c r="K4829">
        <v>0</v>
      </c>
      <c r="L4829">
        <v>0</v>
      </c>
      <c r="M4829">
        <v>19</v>
      </c>
      <c r="N4829">
        <v>0</v>
      </c>
      <c r="O4829">
        <v>0</v>
      </c>
      <c r="P4829">
        <v>0</v>
      </c>
      <c r="Q4829">
        <v>0</v>
      </c>
    </row>
    <row r="4830" spans="1:17" x14ac:dyDescent="0.2">
      <c r="A4830" t="s">
        <v>22568</v>
      </c>
      <c r="B4830" t="s">
        <v>86</v>
      </c>
      <c r="C4830" t="s">
        <v>236</v>
      </c>
      <c r="D4830" t="s">
        <v>17736</v>
      </c>
      <c r="E4830" t="s">
        <v>81</v>
      </c>
      <c r="F4830" t="s">
        <v>4941</v>
      </c>
      <c r="G4830">
        <v>0</v>
      </c>
      <c r="H4830">
        <v>19</v>
      </c>
      <c r="I4830">
        <v>2</v>
      </c>
      <c r="J4830">
        <v>13</v>
      </c>
      <c r="K4830">
        <v>2</v>
      </c>
      <c r="L4830">
        <v>2</v>
      </c>
      <c r="M4830">
        <v>0</v>
      </c>
      <c r="N4830">
        <v>0</v>
      </c>
      <c r="O4830">
        <v>0</v>
      </c>
      <c r="P4830">
        <v>0</v>
      </c>
      <c r="Q4830">
        <v>0</v>
      </c>
    </row>
    <row r="4831" spans="1:17" x14ac:dyDescent="0.2">
      <c r="A4831" t="s">
        <v>22569</v>
      </c>
      <c r="B4831" t="s">
        <v>86</v>
      </c>
      <c r="C4831" t="s">
        <v>236</v>
      </c>
      <c r="D4831" t="s">
        <v>17736</v>
      </c>
      <c r="E4831" t="s">
        <v>81</v>
      </c>
      <c r="F4831" t="s">
        <v>4943</v>
      </c>
      <c r="G4831">
        <v>0</v>
      </c>
      <c r="H4831">
        <v>0</v>
      </c>
      <c r="I4831">
        <v>0</v>
      </c>
      <c r="J4831">
        <v>0</v>
      </c>
      <c r="K4831">
        <v>0</v>
      </c>
      <c r="L4831">
        <v>0</v>
      </c>
      <c r="M4831">
        <v>19</v>
      </c>
      <c r="N4831">
        <v>0</v>
      </c>
      <c r="O4831">
        <v>0</v>
      </c>
      <c r="P4831">
        <v>0</v>
      </c>
      <c r="Q4831">
        <v>0</v>
      </c>
    </row>
    <row r="4832" spans="1:17" x14ac:dyDescent="0.2">
      <c r="A4832" t="s">
        <v>22570</v>
      </c>
      <c r="B4832" t="s">
        <v>86</v>
      </c>
      <c r="C4832" t="s">
        <v>236</v>
      </c>
      <c r="D4832" t="s">
        <v>17736</v>
      </c>
      <c r="E4832" t="s">
        <v>81</v>
      </c>
      <c r="F4832" t="s">
        <v>4925</v>
      </c>
      <c r="G4832">
        <v>0</v>
      </c>
      <c r="H4832">
        <v>0</v>
      </c>
      <c r="I4832">
        <v>0</v>
      </c>
      <c r="J4832">
        <v>0</v>
      </c>
      <c r="K4832">
        <v>0</v>
      </c>
      <c r="L4832">
        <v>0</v>
      </c>
      <c r="M4832">
        <v>0</v>
      </c>
      <c r="N4832">
        <v>16</v>
      </c>
      <c r="O4832">
        <v>13</v>
      </c>
      <c r="P4832">
        <v>1</v>
      </c>
      <c r="Q4832">
        <v>2</v>
      </c>
    </row>
    <row r="4833" spans="1:17" x14ac:dyDescent="0.2">
      <c r="A4833" t="s">
        <v>22571</v>
      </c>
      <c r="B4833" t="s">
        <v>86</v>
      </c>
      <c r="C4833" t="s">
        <v>236</v>
      </c>
      <c r="D4833" t="s">
        <v>17736</v>
      </c>
      <c r="E4833" t="s">
        <v>81</v>
      </c>
      <c r="F4833" t="s">
        <v>4927</v>
      </c>
      <c r="G4833">
        <v>0</v>
      </c>
      <c r="H4833">
        <v>0</v>
      </c>
      <c r="I4833">
        <v>0</v>
      </c>
      <c r="J4833">
        <v>0</v>
      </c>
      <c r="K4833">
        <v>0</v>
      </c>
      <c r="L4833">
        <v>0</v>
      </c>
      <c r="M4833">
        <v>0</v>
      </c>
      <c r="N4833">
        <v>15</v>
      </c>
      <c r="O4833">
        <v>12</v>
      </c>
      <c r="P4833">
        <v>1</v>
      </c>
      <c r="Q4833">
        <v>2</v>
      </c>
    </row>
    <row r="4834" spans="1:17" x14ac:dyDescent="0.2">
      <c r="A4834" t="s">
        <v>22572</v>
      </c>
      <c r="B4834" t="s">
        <v>86</v>
      </c>
      <c r="C4834" t="s">
        <v>236</v>
      </c>
      <c r="D4834" t="s">
        <v>17736</v>
      </c>
      <c r="E4834" t="s">
        <v>81</v>
      </c>
      <c r="F4834" t="s">
        <v>17734</v>
      </c>
      <c r="G4834">
        <v>19</v>
      </c>
      <c r="H4834">
        <v>0</v>
      </c>
      <c r="I4834">
        <v>0</v>
      </c>
      <c r="J4834">
        <v>0</v>
      </c>
      <c r="K4834">
        <v>0</v>
      </c>
      <c r="L4834">
        <v>0</v>
      </c>
      <c r="M4834">
        <v>0</v>
      </c>
      <c r="N4834">
        <v>0</v>
      </c>
      <c r="O4834">
        <v>0</v>
      </c>
      <c r="P4834">
        <v>0</v>
      </c>
      <c r="Q4834">
        <v>0</v>
      </c>
    </row>
    <row r="4835" spans="1:17" x14ac:dyDescent="0.2">
      <c r="A4835" t="s">
        <v>22573</v>
      </c>
      <c r="B4835" t="s">
        <v>86</v>
      </c>
      <c r="C4835" t="s">
        <v>236</v>
      </c>
      <c r="D4835" t="s">
        <v>17748</v>
      </c>
      <c r="E4835" t="s">
        <v>81</v>
      </c>
      <c r="F4835" t="s">
        <v>17749</v>
      </c>
      <c r="G4835">
        <v>0</v>
      </c>
      <c r="H4835">
        <v>0</v>
      </c>
      <c r="I4835">
        <v>0</v>
      </c>
      <c r="J4835">
        <v>0</v>
      </c>
      <c r="K4835">
        <v>0</v>
      </c>
      <c r="L4835">
        <v>0</v>
      </c>
      <c r="M4835">
        <v>0</v>
      </c>
      <c r="N4835">
        <v>1</v>
      </c>
      <c r="O4835">
        <v>0</v>
      </c>
      <c r="P4835">
        <v>1</v>
      </c>
      <c r="Q4835">
        <v>0</v>
      </c>
    </row>
    <row r="4836" spans="1:17" x14ac:dyDescent="0.2">
      <c r="A4836" t="s">
        <v>22574</v>
      </c>
      <c r="B4836" t="s">
        <v>86</v>
      </c>
      <c r="C4836" t="s">
        <v>236</v>
      </c>
      <c r="D4836" t="s">
        <v>17748</v>
      </c>
      <c r="E4836" t="s">
        <v>81</v>
      </c>
      <c r="F4836" t="s">
        <v>17734</v>
      </c>
      <c r="G4836">
        <v>1</v>
      </c>
      <c r="H4836">
        <v>0</v>
      </c>
      <c r="I4836">
        <v>0</v>
      </c>
      <c r="J4836">
        <v>0</v>
      </c>
      <c r="K4836">
        <v>0</v>
      </c>
      <c r="L4836">
        <v>0</v>
      </c>
      <c r="M4836">
        <v>0</v>
      </c>
      <c r="N4836">
        <v>0</v>
      </c>
      <c r="O4836">
        <v>0</v>
      </c>
      <c r="P4836">
        <v>0</v>
      </c>
      <c r="Q4836">
        <v>0</v>
      </c>
    </row>
    <row r="4837" spans="1:17" x14ac:dyDescent="0.2">
      <c r="A4837" t="s">
        <v>22575</v>
      </c>
      <c r="B4837" t="s">
        <v>86</v>
      </c>
      <c r="C4837" t="s">
        <v>236</v>
      </c>
      <c r="D4837" t="s">
        <v>17754</v>
      </c>
      <c r="E4837" t="s">
        <v>83</v>
      </c>
      <c r="F4837" t="s">
        <v>17734</v>
      </c>
      <c r="G4837">
        <v>1</v>
      </c>
      <c r="H4837">
        <v>0</v>
      </c>
      <c r="I4837">
        <v>0</v>
      </c>
      <c r="J4837">
        <v>0</v>
      </c>
      <c r="K4837">
        <v>0</v>
      </c>
      <c r="L4837">
        <v>0</v>
      </c>
      <c r="M4837">
        <v>0</v>
      </c>
      <c r="N4837">
        <v>0</v>
      </c>
      <c r="O4837">
        <v>0</v>
      </c>
      <c r="P4837">
        <v>0</v>
      </c>
      <c r="Q4837">
        <v>0</v>
      </c>
    </row>
    <row r="4838" spans="1:17" x14ac:dyDescent="0.2">
      <c r="A4838" t="s">
        <v>22576</v>
      </c>
      <c r="B4838" t="s">
        <v>86</v>
      </c>
      <c r="C4838" t="s">
        <v>236</v>
      </c>
      <c r="D4838" t="s">
        <v>17754</v>
      </c>
      <c r="E4838" t="s">
        <v>81</v>
      </c>
      <c r="F4838" t="s">
        <v>17734</v>
      </c>
      <c r="G4838">
        <v>1</v>
      </c>
      <c r="H4838">
        <v>0</v>
      </c>
      <c r="I4838">
        <v>0</v>
      </c>
      <c r="J4838">
        <v>0</v>
      </c>
      <c r="K4838">
        <v>0</v>
      </c>
      <c r="L4838">
        <v>0</v>
      </c>
      <c r="M4838">
        <v>0</v>
      </c>
      <c r="N4838">
        <v>0</v>
      </c>
      <c r="O4838">
        <v>0</v>
      </c>
      <c r="P4838">
        <v>0</v>
      </c>
      <c r="Q4838">
        <v>0</v>
      </c>
    </row>
    <row r="4839" spans="1:17" x14ac:dyDescent="0.2">
      <c r="A4839" t="s">
        <v>22577</v>
      </c>
      <c r="B4839" t="s">
        <v>86</v>
      </c>
      <c r="C4839" t="s">
        <v>237</v>
      </c>
      <c r="D4839" t="s">
        <v>17768</v>
      </c>
      <c r="E4839" t="s">
        <v>83</v>
      </c>
      <c r="F4839" t="s">
        <v>17734</v>
      </c>
      <c r="G4839">
        <v>1</v>
      </c>
      <c r="H4839">
        <v>0</v>
      </c>
      <c r="I4839">
        <v>0</v>
      </c>
      <c r="J4839">
        <v>0</v>
      </c>
      <c r="K4839">
        <v>0</v>
      </c>
      <c r="L4839">
        <v>0</v>
      </c>
      <c r="M4839">
        <v>0</v>
      </c>
      <c r="N4839">
        <v>0</v>
      </c>
      <c r="O4839">
        <v>0</v>
      </c>
      <c r="P4839">
        <v>0</v>
      </c>
      <c r="Q4839">
        <v>0</v>
      </c>
    </row>
    <row r="4840" spans="1:17" x14ac:dyDescent="0.2">
      <c r="A4840" t="s">
        <v>22578</v>
      </c>
      <c r="B4840" t="s">
        <v>86</v>
      </c>
      <c r="C4840" t="s">
        <v>237</v>
      </c>
      <c r="D4840" t="s">
        <v>17768</v>
      </c>
      <c r="E4840" t="s">
        <v>81</v>
      </c>
      <c r="F4840" t="s">
        <v>17734</v>
      </c>
      <c r="G4840">
        <v>7</v>
      </c>
      <c r="H4840">
        <v>0</v>
      </c>
      <c r="I4840">
        <v>0</v>
      </c>
      <c r="J4840">
        <v>0</v>
      </c>
      <c r="K4840">
        <v>0</v>
      </c>
      <c r="L4840">
        <v>0</v>
      </c>
      <c r="M4840">
        <v>0</v>
      </c>
      <c r="N4840">
        <v>0</v>
      </c>
      <c r="O4840">
        <v>0</v>
      </c>
      <c r="P4840">
        <v>0</v>
      </c>
      <c r="Q4840">
        <v>0</v>
      </c>
    </row>
    <row r="4841" spans="1:17" x14ac:dyDescent="0.2">
      <c r="A4841" t="s">
        <v>22579</v>
      </c>
      <c r="B4841" t="s">
        <v>86</v>
      </c>
      <c r="C4841" t="s">
        <v>237</v>
      </c>
      <c r="D4841" t="s">
        <v>17736</v>
      </c>
      <c r="E4841" t="s">
        <v>83</v>
      </c>
      <c r="F4841" t="s">
        <v>4929</v>
      </c>
      <c r="G4841">
        <v>0</v>
      </c>
      <c r="H4841">
        <v>10</v>
      </c>
      <c r="I4841">
        <v>1</v>
      </c>
      <c r="J4841">
        <v>8</v>
      </c>
      <c r="K4841">
        <v>1</v>
      </c>
      <c r="L4841">
        <v>0</v>
      </c>
      <c r="M4841">
        <v>0</v>
      </c>
      <c r="N4841">
        <v>0</v>
      </c>
      <c r="O4841">
        <v>0</v>
      </c>
      <c r="P4841">
        <v>0</v>
      </c>
      <c r="Q4841">
        <v>0</v>
      </c>
    </row>
    <row r="4842" spans="1:17" x14ac:dyDescent="0.2">
      <c r="A4842" t="s">
        <v>22580</v>
      </c>
      <c r="B4842" t="s">
        <v>86</v>
      </c>
      <c r="C4842" t="s">
        <v>237</v>
      </c>
      <c r="D4842" t="s">
        <v>17736</v>
      </c>
      <c r="E4842" t="s">
        <v>83</v>
      </c>
      <c r="F4842" t="s">
        <v>4931</v>
      </c>
      <c r="G4842">
        <v>0</v>
      </c>
      <c r="H4842">
        <v>10</v>
      </c>
      <c r="I4842">
        <v>1</v>
      </c>
      <c r="J4842">
        <v>8</v>
      </c>
      <c r="K4842">
        <v>1</v>
      </c>
      <c r="L4842">
        <v>0</v>
      </c>
      <c r="M4842">
        <v>0</v>
      </c>
      <c r="N4842">
        <v>0</v>
      </c>
      <c r="O4842">
        <v>0</v>
      </c>
      <c r="P4842">
        <v>0</v>
      </c>
      <c r="Q4842">
        <v>0</v>
      </c>
    </row>
    <row r="4843" spans="1:17" x14ac:dyDescent="0.2">
      <c r="A4843" t="s">
        <v>22581</v>
      </c>
      <c r="B4843" t="s">
        <v>86</v>
      </c>
      <c r="C4843" t="s">
        <v>237</v>
      </c>
      <c r="D4843" t="s">
        <v>17736</v>
      </c>
      <c r="E4843" t="s">
        <v>83</v>
      </c>
      <c r="F4843" t="s">
        <v>4933</v>
      </c>
      <c r="G4843">
        <v>0</v>
      </c>
      <c r="H4843">
        <v>0</v>
      </c>
      <c r="I4843">
        <v>0</v>
      </c>
      <c r="J4843">
        <v>0</v>
      </c>
      <c r="K4843">
        <v>0</v>
      </c>
      <c r="L4843">
        <v>0</v>
      </c>
      <c r="M4843">
        <v>10</v>
      </c>
      <c r="N4843">
        <v>0</v>
      </c>
      <c r="O4843">
        <v>0</v>
      </c>
      <c r="P4843">
        <v>0</v>
      </c>
      <c r="Q4843">
        <v>0</v>
      </c>
    </row>
    <row r="4844" spans="1:17" x14ac:dyDescent="0.2">
      <c r="A4844" t="s">
        <v>22582</v>
      </c>
      <c r="B4844" t="s">
        <v>86</v>
      </c>
      <c r="C4844" t="s">
        <v>237</v>
      </c>
      <c r="D4844" t="s">
        <v>17736</v>
      </c>
      <c r="E4844" t="s">
        <v>83</v>
      </c>
      <c r="F4844" t="s">
        <v>4935</v>
      </c>
      <c r="G4844">
        <v>0</v>
      </c>
      <c r="H4844">
        <v>10</v>
      </c>
      <c r="I4844">
        <v>1</v>
      </c>
      <c r="J4844">
        <v>8</v>
      </c>
      <c r="K4844">
        <v>1</v>
      </c>
      <c r="L4844">
        <v>0</v>
      </c>
      <c r="M4844">
        <v>0</v>
      </c>
      <c r="N4844">
        <v>0</v>
      </c>
      <c r="O4844">
        <v>0</v>
      </c>
      <c r="P4844">
        <v>0</v>
      </c>
      <c r="Q4844">
        <v>0</v>
      </c>
    </row>
    <row r="4845" spans="1:17" x14ac:dyDescent="0.2">
      <c r="A4845" t="s">
        <v>22583</v>
      </c>
      <c r="B4845" t="s">
        <v>86</v>
      </c>
      <c r="C4845" t="s">
        <v>237</v>
      </c>
      <c r="D4845" t="s">
        <v>17736</v>
      </c>
      <c r="E4845" t="s">
        <v>83</v>
      </c>
      <c r="F4845" t="s">
        <v>4937</v>
      </c>
      <c r="G4845">
        <v>0</v>
      </c>
      <c r="H4845">
        <v>10</v>
      </c>
      <c r="I4845">
        <v>1</v>
      </c>
      <c r="J4845">
        <v>8</v>
      </c>
      <c r="K4845">
        <v>1</v>
      </c>
      <c r="L4845">
        <v>0</v>
      </c>
      <c r="M4845">
        <v>0</v>
      </c>
      <c r="N4845">
        <v>0</v>
      </c>
      <c r="O4845">
        <v>0</v>
      </c>
      <c r="P4845">
        <v>0</v>
      </c>
      <c r="Q4845">
        <v>0</v>
      </c>
    </row>
    <row r="4846" spans="1:17" x14ac:dyDescent="0.2">
      <c r="A4846" t="s">
        <v>22584</v>
      </c>
      <c r="B4846" t="s">
        <v>86</v>
      </c>
      <c r="C4846" t="s">
        <v>237</v>
      </c>
      <c r="D4846" t="s">
        <v>17736</v>
      </c>
      <c r="E4846" t="s">
        <v>83</v>
      </c>
      <c r="F4846" t="s">
        <v>4939</v>
      </c>
      <c r="G4846">
        <v>0</v>
      </c>
      <c r="H4846">
        <v>0</v>
      </c>
      <c r="I4846">
        <v>0</v>
      </c>
      <c r="J4846">
        <v>0</v>
      </c>
      <c r="K4846">
        <v>0</v>
      </c>
      <c r="L4846">
        <v>0</v>
      </c>
      <c r="M4846">
        <v>10</v>
      </c>
      <c r="N4846">
        <v>0</v>
      </c>
      <c r="O4846">
        <v>0</v>
      </c>
      <c r="P4846">
        <v>0</v>
      </c>
      <c r="Q4846">
        <v>0</v>
      </c>
    </row>
    <row r="4847" spans="1:17" x14ac:dyDescent="0.2">
      <c r="A4847" t="s">
        <v>22585</v>
      </c>
      <c r="B4847" t="s">
        <v>89</v>
      </c>
      <c r="C4847" t="s">
        <v>198</v>
      </c>
      <c r="D4847" t="s">
        <v>17754</v>
      </c>
      <c r="E4847" t="s">
        <v>81</v>
      </c>
      <c r="F4847" t="s">
        <v>17734</v>
      </c>
      <c r="G4847">
        <v>2</v>
      </c>
      <c r="H4847">
        <v>0</v>
      </c>
      <c r="I4847">
        <v>0</v>
      </c>
      <c r="J4847">
        <v>0</v>
      </c>
      <c r="K4847">
        <v>0</v>
      </c>
      <c r="L4847">
        <v>0</v>
      </c>
      <c r="M4847">
        <v>0</v>
      </c>
      <c r="N4847">
        <v>0</v>
      </c>
      <c r="O4847">
        <v>0</v>
      </c>
      <c r="P4847">
        <v>0</v>
      </c>
      <c r="Q4847">
        <v>0</v>
      </c>
    </row>
    <row r="4848" spans="1:17" x14ac:dyDescent="0.2">
      <c r="A4848" t="s">
        <v>22586</v>
      </c>
      <c r="B4848" t="s">
        <v>89</v>
      </c>
      <c r="C4848" t="s">
        <v>199</v>
      </c>
      <c r="D4848" t="s">
        <v>17768</v>
      </c>
      <c r="E4848" t="s">
        <v>83</v>
      </c>
      <c r="F4848" t="s">
        <v>17734</v>
      </c>
      <c r="G4848">
        <v>1</v>
      </c>
      <c r="H4848">
        <v>0</v>
      </c>
      <c r="I4848">
        <v>0</v>
      </c>
      <c r="J4848">
        <v>0</v>
      </c>
      <c r="K4848">
        <v>0</v>
      </c>
      <c r="L4848">
        <v>0</v>
      </c>
      <c r="M4848">
        <v>0</v>
      </c>
      <c r="N4848">
        <v>0</v>
      </c>
      <c r="O4848">
        <v>0</v>
      </c>
      <c r="P4848">
        <v>0</v>
      </c>
      <c r="Q4848">
        <v>0</v>
      </c>
    </row>
    <row r="4849" spans="1:17" x14ac:dyDescent="0.2">
      <c r="A4849" t="s">
        <v>22587</v>
      </c>
      <c r="B4849" t="s">
        <v>89</v>
      </c>
      <c r="C4849" t="s">
        <v>199</v>
      </c>
      <c r="D4849" t="s">
        <v>17768</v>
      </c>
      <c r="E4849" t="s">
        <v>81</v>
      </c>
      <c r="F4849" t="s">
        <v>17734</v>
      </c>
      <c r="G4849">
        <v>1</v>
      </c>
      <c r="H4849">
        <v>0</v>
      </c>
      <c r="I4849">
        <v>0</v>
      </c>
      <c r="J4849">
        <v>0</v>
      </c>
      <c r="K4849">
        <v>0</v>
      </c>
      <c r="L4849">
        <v>0</v>
      </c>
      <c r="M4849">
        <v>0</v>
      </c>
      <c r="N4849">
        <v>0</v>
      </c>
      <c r="O4849">
        <v>0</v>
      </c>
      <c r="P4849">
        <v>0</v>
      </c>
      <c r="Q4849">
        <v>0</v>
      </c>
    </row>
    <row r="4850" spans="1:17" x14ac:dyDescent="0.2">
      <c r="A4850" t="s">
        <v>22588</v>
      </c>
      <c r="B4850" t="s">
        <v>89</v>
      </c>
      <c r="C4850" t="s">
        <v>199</v>
      </c>
      <c r="D4850" t="s">
        <v>17736</v>
      </c>
      <c r="E4850" t="s">
        <v>83</v>
      </c>
      <c r="F4850" t="s">
        <v>4929</v>
      </c>
      <c r="G4850">
        <v>0</v>
      </c>
      <c r="H4850">
        <v>31</v>
      </c>
      <c r="I4850">
        <v>1</v>
      </c>
      <c r="J4850">
        <v>28</v>
      </c>
      <c r="K4850">
        <v>2</v>
      </c>
      <c r="L4850">
        <v>0</v>
      </c>
      <c r="M4850">
        <v>0</v>
      </c>
      <c r="N4850">
        <v>0</v>
      </c>
      <c r="O4850">
        <v>0</v>
      </c>
      <c r="P4850">
        <v>0</v>
      </c>
      <c r="Q4850">
        <v>0</v>
      </c>
    </row>
    <row r="4851" spans="1:17" x14ac:dyDescent="0.2">
      <c r="A4851" t="s">
        <v>22589</v>
      </c>
      <c r="B4851" t="s">
        <v>89</v>
      </c>
      <c r="C4851" t="s">
        <v>199</v>
      </c>
      <c r="D4851" t="s">
        <v>17736</v>
      </c>
      <c r="E4851" t="s">
        <v>83</v>
      </c>
      <c r="F4851" t="s">
        <v>4931</v>
      </c>
      <c r="G4851">
        <v>0</v>
      </c>
      <c r="H4851">
        <v>31</v>
      </c>
      <c r="I4851">
        <v>1</v>
      </c>
      <c r="J4851">
        <v>25</v>
      </c>
      <c r="K4851">
        <v>3</v>
      </c>
      <c r="L4851">
        <v>2</v>
      </c>
      <c r="M4851">
        <v>0</v>
      </c>
      <c r="N4851">
        <v>0</v>
      </c>
      <c r="O4851">
        <v>0</v>
      </c>
      <c r="P4851">
        <v>0</v>
      </c>
      <c r="Q4851">
        <v>0</v>
      </c>
    </row>
    <row r="4852" spans="1:17" x14ac:dyDescent="0.2">
      <c r="A4852" t="s">
        <v>22590</v>
      </c>
      <c r="B4852" t="s">
        <v>89</v>
      </c>
      <c r="C4852" t="s">
        <v>199</v>
      </c>
      <c r="D4852" t="s">
        <v>17736</v>
      </c>
      <c r="E4852" t="s">
        <v>83</v>
      </c>
      <c r="F4852" t="s">
        <v>4933</v>
      </c>
      <c r="G4852">
        <v>0</v>
      </c>
      <c r="H4852">
        <v>0</v>
      </c>
      <c r="I4852">
        <v>0</v>
      </c>
      <c r="J4852">
        <v>0</v>
      </c>
      <c r="K4852">
        <v>0</v>
      </c>
      <c r="L4852">
        <v>0</v>
      </c>
      <c r="M4852">
        <v>31</v>
      </c>
      <c r="N4852">
        <v>0</v>
      </c>
      <c r="O4852">
        <v>0</v>
      </c>
      <c r="P4852">
        <v>0</v>
      </c>
      <c r="Q4852">
        <v>0</v>
      </c>
    </row>
    <row r="4853" spans="1:17" x14ac:dyDescent="0.2">
      <c r="A4853" t="s">
        <v>22591</v>
      </c>
      <c r="B4853" t="s">
        <v>89</v>
      </c>
      <c r="C4853" t="s">
        <v>199</v>
      </c>
      <c r="D4853" t="s">
        <v>17736</v>
      </c>
      <c r="E4853" t="s">
        <v>83</v>
      </c>
      <c r="F4853" t="s">
        <v>4935</v>
      </c>
      <c r="G4853">
        <v>0</v>
      </c>
      <c r="H4853">
        <v>31</v>
      </c>
      <c r="I4853">
        <v>1</v>
      </c>
      <c r="J4853">
        <v>25</v>
      </c>
      <c r="K4853">
        <v>3</v>
      </c>
      <c r="L4853">
        <v>2</v>
      </c>
      <c r="M4853">
        <v>0</v>
      </c>
      <c r="N4853">
        <v>0</v>
      </c>
      <c r="O4853">
        <v>0</v>
      </c>
      <c r="P4853">
        <v>0</v>
      </c>
      <c r="Q4853">
        <v>0</v>
      </c>
    </row>
    <row r="4854" spans="1:17" x14ac:dyDescent="0.2">
      <c r="A4854" t="s">
        <v>22592</v>
      </c>
      <c r="B4854" t="s">
        <v>89</v>
      </c>
      <c r="C4854" t="s">
        <v>199</v>
      </c>
      <c r="D4854" t="s">
        <v>17736</v>
      </c>
      <c r="E4854" t="s">
        <v>83</v>
      </c>
      <c r="F4854" t="s">
        <v>4937</v>
      </c>
      <c r="G4854">
        <v>0</v>
      </c>
      <c r="H4854">
        <v>31</v>
      </c>
      <c r="I4854">
        <v>1</v>
      </c>
      <c r="J4854">
        <v>25</v>
      </c>
      <c r="K4854">
        <v>3</v>
      </c>
      <c r="L4854">
        <v>2</v>
      </c>
      <c r="M4854">
        <v>0</v>
      </c>
      <c r="N4854">
        <v>0</v>
      </c>
      <c r="O4854">
        <v>0</v>
      </c>
      <c r="P4854">
        <v>0</v>
      </c>
      <c r="Q4854">
        <v>0</v>
      </c>
    </row>
    <row r="4855" spans="1:17" x14ac:dyDescent="0.2">
      <c r="A4855" t="s">
        <v>22593</v>
      </c>
      <c r="B4855" t="s">
        <v>89</v>
      </c>
      <c r="C4855" t="s">
        <v>199</v>
      </c>
      <c r="D4855" t="s">
        <v>17736</v>
      </c>
      <c r="E4855" t="s">
        <v>83</v>
      </c>
      <c r="F4855" t="s">
        <v>4939</v>
      </c>
      <c r="G4855">
        <v>0</v>
      </c>
      <c r="H4855">
        <v>0</v>
      </c>
      <c r="I4855">
        <v>0</v>
      </c>
      <c r="J4855">
        <v>0</v>
      </c>
      <c r="K4855">
        <v>0</v>
      </c>
      <c r="L4855">
        <v>0</v>
      </c>
      <c r="M4855">
        <v>31</v>
      </c>
      <c r="N4855">
        <v>0</v>
      </c>
      <c r="O4855">
        <v>0</v>
      </c>
      <c r="P4855">
        <v>0</v>
      </c>
      <c r="Q4855">
        <v>0</v>
      </c>
    </row>
    <row r="4856" spans="1:17" x14ac:dyDescent="0.2">
      <c r="A4856" t="s">
        <v>22594</v>
      </c>
      <c r="B4856" t="s">
        <v>89</v>
      </c>
      <c r="C4856" t="s">
        <v>199</v>
      </c>
      <c r="D4856" t="s">
        <v>17736</v>
      </c>
      <c r="E4856" t="s">
        <v>83</v>
      </c>
      <c r="F4856" t="s">
        <v>4941</v>
      </c>
      <c r="G4856">
        <v>0</v>
      </c>
      <c r="H4856">
        <v>31</v>
      </c>
      <c r="I4856">
        <v>1</v>
      </c>
      <c r="J4856">
        <v>28</v>
      </c>
      <c r="K4856">
        <v>2</v>
      </c>
      <c r="L4856">
        <v>0</v>
      </c>
      <c r="M4856">
        <v>0</v>
      </c>
      <c r="N4856">
        <v>0</v>
      </c>
      <c r="O4856">
        <v>0</v>
      </c>
      <c r="P4856">
        <v>0</v>
      </c>
      <c r="Q4856">
        <v>0</v>
      </c>
    </row>
    <row r="4857" spans="1:17" x14ac:dyDescent="0.2">
      <c r="A4857" t="s">
        <v>22595</v>
      </c>
      <c r="B4857" t="s">
        <v>89</v>
      </c>
      <c r="C4857" t="s">
        <v>199</v>
      </c>
      <c r="D4857" t="s">
        <v>17736</v>
      </c>
      <c r="E4857" t="s">
        <v>83</v>
      </c>
      <c r="F4857" t="s">
        <v>4943</v>
      </c>
      <c r="G4857">
        <v>0</v>
      </c>
      <c r="H4857">
        <v>0</v>
      </c>
      <c r="I4857">
        <v>0</v>
      </c>
      <c r="J4857">
        <v>0</v>
      </c>
      <c r="K4857">
        <v>0</v>
      </c>
      <c r="L4857">
        <v>0</v>
      </c>
      <c r="M4857">
        <v>31</v>
      </c>
      <c r="N4857">
        <v>0</v>
      </c>
      <c r="O4857">
        <v>0</v>
      </c>
      <c r="P4857">
        <v>0</v>
      </c>
      <c r="Q4857">
        <v>0</v>
      </c>
    </row>
    <row r="4858" spans="1:17" x14ac:dyDescent="0.2">
      <c r="A4858" t="s">
        <v>22596</v>
      </c>
      <c r="B4858" t="s">
        <v>89</v>
      </c>
      <c r="C4858" t="s">
        <v>199</v>
      </c>
      <c r="D4858" t="s">
        <v>17736</v>
      </c>
      <c r="E4858" t="s">
        <v>83</v>
      </c>
      <c r="F4858" t="s">
        <v>4925</v>
      </c>
      <c r="G4858">
        <v>0</v>
      </c>
      <c r="H4858">
        <v>0</v>
      </c>
      <c r="I4858">
        <v>0</v>
      </c>
      <c r="J4858">
        <v>0</v>
      </c>
      <c r="K4858">
        <v>0</v>
      </c>
      <c r="L4858">
        <v>0</v>
      </c>
      <c r="M4858">
        <v>0</v>
      </c>
      <c r="N4858">
        <v>21</v>
      </c>
      <c r="O4858">
        <v>20</v>
      </c>
      <c r="P4858">
        <v>1</v>
      </c>
      <c r="Q4858">
        <v>0</v>
      </c>
    </row>
    <row r="4859" spans="1:17" x14ac:dyDescent="0.2">
      <c r="A4859" t="s">
        <v>22597</v>
      </c>
      <c r="B4859" t="s">
        <v>89</v>
      </c>
      <c r="C4859" t="s">
        <v>199</v>
      </c>
      <c r="D4859" t="s">
        <v>17736</v>
      </c>
      <c r="E4859" t="s">
        <v>83</v>
      </c>
      <c r="F4859" t="s">
        <v>4927</v>
      </c>
      <c r="G4859">
        <v>0</v>
      </c>
      <c r="H4859">
        <v>0</v>
      </c>
      <c r="I4859">
        <v>0</v>
      </c>
      <c r="J4859">
        <v>0</v>
      </c>
      <c r="K4859">
        <v>0</v>
      </c>
      <c r="L4859">
        <v>0</v>
      </c>
      <c r="M4859">
        <v>0</v>
      </c>
      <c r="N4859">
        <v>17</v>
      </c>
      <c r="O4859">
        <v>17</v>
      </c>
      <c r="P4859">
        <v>0</v>
      </c>
      <c r="Q4859">
        <v>0</v>
      </c>
    </row>
    <row r="4860" spans="1:17" x14ac:dyDescent="0.2">
      <c r="A4860" t="s">
        <v>22598</v>
      </c>
      <c r="B4860" t="s">
        <v>89</v>
      </c>
      <c r="C4860" t="s">
        <v>199</v>
      </c>
      <c r="D4860" t="s">
        <v>17736</v>
      </c>
      <c r="E4860" t="s">
        <v>83</v>
      </c>
      <c r="F4860" t="s">
        <v>17734</v>
      </c>
      <c r="G4860">
        <v>31</v>
      </c>
      <c r="H4860">
        <v>0</v>
      </c>
      <c r="I4860">
        <v>0</v>
      </c>
      <c r="J4860">
        <v>0</v>
      </c>
      <c r="K4860">
        <v>0</v>
      </c>
      <c r="L4860">
        <v>0</v>
      </c>
      <c r="M4860">
        <v>0</v>
      </c>
      <c r="N4860">
        <v>0</v>
      </c>
      <c r="O4860">
        <v>0</v>
      </c>
      <c r="P4860">
        <v>0</v>
      </c>
      <c r="Q4860">
        <v>0</v>
      </c>
    </row>
    <row r="4861" spans="1:17" x14ac:dyDescent="0.2">
      <c r="A4861" t="s">
        <v>22599</v>
      </c>
      <c r="B4861" t="s">
        <v>89</v>
      </c>
      <c r="C4861" t="s">
        <v>199</v>
      </c>
      <c r="D4861" t="s">
        <v>17736</v>
      </c>
      <c r="E4861" t="s">
        <v>81</v>
      </c>
      <c r="F4861" t="s">
        <v>4929</v>
      </c>
      <c r="G4861">
        <v>0</v>
      </c>
      <c r="H4861">
        <v>26</v>
      </c>
      <c r="I4861">
        <v>2</v>
      </c>
      <c r="J4861">
        <v>17</v>
      </c>
      <c r="K4861">
        <v>6</v>
      </c>
      <c r="L4861">
        <v>1</v>
      </c>
      <c r="M4861">
        <v>0</v>
      </c>
      <c r="N4861">
        <v>0</v>
      </c>
      <c r="O4861">
        <v>0</v>
      </c>
      <c r="P4861">
        <v>0</v>
      </c>
      <c r="Q4861">
        <v>0</v>
      </c>
    </row>
    <row r="4862" spans="1:17" x14ac:dyDescent="0.2">
      <c r="A4862" t="s">
        <v>22600</v>
      </c>
      <c r="B4862" t="s">
        <v>89</v>
      </c>
      <c r="C4862" t="s">
        <v>199</v>
      </c>
      <c r="D4862" t="s">
        <v>17736</v>
      </c>
      <c r="E4862" t="s">
        <v>81</v>
      </c>
      <c r="F4862" t="s">
        <v>4931</v>
      </c>
      <c r="G4862">
        <v>0</v>
      </c>
      <c r="H4862">
        <v>26</v>
      </c>
      <c r="I4862">
        <v>2</v>
      </c>
      <c r="J4862">
        <v>16</v>
      </c>
      <c r="K4862">
        <v>6</v>
      </c>
      <c r="L4862">
        <v>2</v>
      </c>
      <c r="M4862">
        <v>0</v>
      </c>
      <c r="N4862">
        <v>0</v>
      </c>
      <c r="O4862">
        <v>0</v>
      </c>
      <c r="P4862">
        <v>0</v>
      </c>
      <c r="Q4862">
        <v>0</v>
      </c>
    </row>
    <row r="4863" spans="1:17" x14ac:dyDescent="0.2">
      <c r="A4863" t="s">
        <v>22601</v>
      </c>
      <c r="B4863" t="s">
        <v>88</v>
      </c>
      <c r="C4863" t="s">
        <v>107</v>
      </c>
      <c r="D4863" t="s">
        <v>17736</v>
      </c>
      <c r="E4863" t="s">
        <v>83</v>
      </c>
      <c r="F4863" t="s">
        <v>4939</v>
      </c>
      <c r="G4863">
        <v>0</v>
      </c>
      <c r="H4863">
        <v>0</v>
      </c>
      <c r="I4863">
        <v>0</v>
      </c>
      <c r="J4863">
        <v>0</v>
      </c>
      <c r="K4863">
        <v>0</v>
      </c>
      <c r="L4863">
        <v>0</v>
      </c>
      <c r="M4863">
        <v>8</v>
      </c>
      <c r="N4863">
        <v>0</v>
      </c>
      <c r="O4863">
        <v>0</v>
      </c>
      <c r="P4863">
        <v>0</v>
      </c>
      <c r="Q4863">
        <v>0</v>
      </c>
    </row>
    <row r="4864" spans="1:17" x14ac:dyDescent="0.2">
      <c r="A4864" t="s">
        <v>22602</v>
      </c>
      <c r="B4864" t="s">
        <v>88</v>
      </c>
      <c r="C4864" t="s">
        <v>107</v>
      </c>
      <c r="D4864" t="s">
        <v>17736</v>
      </c>
      <c r="E4864" t="s">
        <v>83</v>
      </c>
      <c r="F4864" t="s">
        <v>4941</v>
      </c>
      <c r="G4864">
        <v>0</v>
      </c>
      <c r="H4864">
        <v>8</v>
      </c>
      <c r="I4864">
        <v>1</v>
      </c>
      <c r="J4864">
        <v>6</v>
      </c>
      <c r="K4864">
        <v>1</v>
      </c>
      <c r="L4864">
        <v>0</v>
      </c>
      <c r="M4864">
        <v>0</v>
      </c>
      <c r="N4864">
        <v>0</v>
      </c>
      <c r="O4864">
        <v>0</v>
      </c>
      <c r="P4864">
        <v>0</v>
      </c>
      <c r="Q4864">
        <v>0</v>
      </c>
    </row>
    <row r="4865" spans="1:17" x14ac:dyDescent="0.2">
      <c r="A4865" t="s">
        <v>22603</v>
      </c>
      <c r="B4865" t="s">
        <v>88</v>
      </c>
      <c r="C4865" t="s">
        <v>107</v>
      </c>
      <c r="D4865" t="s">
        <v>17736</v>
      </c>
      <c r="E4865" t="s">
        <v>83</v>
      </c>
      <c r="F4865" t="s">
        <v>4943</v>
      </c>
      <c r="G4865">
        <v>0</v>
      </c>
      <c r="H4865">
        <v>0</v>
      </c>
      <c r="I4865">
        <v>0</v>
      </c>
      <c r="J4865">
        <v>0</v>
      </c>
      <c r="K4865">
        <v>0</v>
      </c>
      <c r="L4865">
        <v>0</v>
      </c>
      <c r="M4865">
        <v>8</v>
      </c>
      <c r="N4865">
        <v>0</v>
      </c>
      <c r="O4865">
        <v>0</v>
      </c>
      <c r="P4865">
        <v>0</v>
      </c>
      <c r="Q4865">
        <v>0</v>
      </c>
    </row>
    <row r="4866" spans="1:17" x14ac:dyDescent="0.2">
      <c r="A4866" t="s">
        <v>22604</v>
      </c>
      <c r="B4866" t="s">
        <v>88</v>
      </c>
      <c r="C4866" t="s">
        <v>107</v>
      </c>
      <c r="D4866" t="s">
        <v>17736</v>
      </c>
      <c r="E4866" t="s">
        <v>83</v>
      </c>
      <c r="F4866" t="s">
        <v>4925</v>
      </c>
      <c r="G4866">
        <v>0</v>
      </c>
      <c r="H4866">
        <v>0</v>
      </c>
      <c r="I4866">
        <v>0</v>
      </c>
      <c r="J4866">
        <v>0</v>
      </c>
      <c r="K4866">
        <v>0</v>
      </c>
      <c r="L4866">
        <v>0</v>
      </c>
      <c r="M4866">
        <v>0</v>
      </c>
      <c r="N4866">
        <v>8</v>
      </c>
      <c r="O4866">
        <v>7</v>
      </c>
      <c r="P4866">
        <v>1</v>
      </c>
      <c r="Q4866">
        <v>0</v>
      </c>
    </row>
    <row r="4867" spans="1:17" x14ac:dyDescent="0.2">
      <c r="A4867" t="s">
        <v>22605</v>
      </c>
      <c r="B4867" t="s">
        <v>88</v>
      </c>
      <c r="C4867" t="s">
        <v>107</v>
      </c>
      <c r="D4867" t="s">
        <v>17736</v>
      </c>
      <c r="E4867" t="s">
        <v>83</v>
      </c>
      <c r="F4867" t="s">
        <v>4927</v>
      </c>
      <c r="G4867">
        <v>0</v>
      </c>
      <c r="H4867">
        <v>0</v>
      </c>
      <c r="I4867">
        <v>0</v>
      </c>
      <c r="J4867">
        <v>0</v>
      </c>
      <c r="K4867">
        <v>0</v>
      </c>
      <c r="L4867">
        <v>0</v>
      </c>
      <c r="M4867">
        <v>0</v>
      </c>
      <c r="N4867">
        <v>6</v>
      </c>
      <c r="O4867">
        <v>5</v>
      </c>
      <c r="P4867">
        <v>1</v>
      </c>
      <c r="Q4867">
        <v>0</v>
      </c>
    </row>
    <row r="4868" spans="1:17" x14ac:dyDescent="0.2">
      <c r="A4868" t="s">
        <v>22606</v>
      </c>
      <c r="B4868" t="s">
        <v>88</v>
      </c>
      <c r="C4868" t="s">
        <v>107</v>
      </c>
      <c r="D4868" t="s">
        <v>17736</v>
      </c>
      <c r="E4868" t="s">
        <v>83</v>
      </c>
      <c r="F4868" t="s">
        <v>17734</v>
      </c>
      <c r="G4868">
        <v>8</v>
      </c>
      <c r="H4868">
        <v>0</v>
      </c>
      <c r="I4868">
        <v>0</v>
      </c>
      <c r="J4868">
        <v>0</v>
      </c>
      <c r="K4868">
        <v>0</v>
      </c>
      <c r="L4868">
        <v>0</v>
      </c>
      <c r="M4868">
        <v>0</v>
      </c>
      <c r="N4868">
        <v>0</v>
      </c>
      <c r="O4868">
        <v>0</v>
      </c>
      <c r="P4868">
        <v>0</v>
      </c>
      <c r="Q4868">
        <v>0</v>
      </c>
    </row>
    <row r="4869" spans="1:17" x14ac:dyDescent="0.2">
      <c r="A4869" t="s">
        <v>22607</v>
      </c>
      <c r="B4869" t="s">
        <v>88</v>
      </c>
      <c r="C4869" t="s">
        <v>107</v>
      </c>
      <c r="D4869" t="s">
        <v>17736</v>
      </c>
      <c r="E4869" t="s">
        <v>81</v>
      </c>
      <c r="F4869" t="s">
        <v>4929</v>
      </c>
      <c r="G4869">
        <v>0</v>
      </c>
      <c r="H4869">
        <v>5</v>
      </c>
      <c r="I4869">
        <v>0</v>
      </c>
      <c r="J4869">
        <v>4</v>
      </c>
      <c r="K4869">
        <v>0</v>
      </c>
      <c r="L4869">
        <v>1</v>
      </c>
      <c r="M4869">
        <v>0</v>
      </c>
      <c r="N4869">
        <v>0</v>
      </c>
      <c r="O4869">
        <v>0</v>
      </c>
      <c r="P4869">
        <v>0</v>
      </c>
      <c r="Q4869">
        <v>0</v>
      </c>
    </row>
    <row r="4870" spans="1:17" x14ac:dyDescent="0.2">
      <c r="A4870" t="s">
        <v>22608</v>
      </c>
      <c r="B4870" t="s">
        <v>88</v>
      </c>
      <c r="C4870" t="s">
        <v>107</v>
      </c>
      <c r="D4870" t="s">
        <v>17736</v>
      </c>
      <c r="E4870" t="s">
        <v>81</v>
      </c>
      <c r="F4870" t="s">
        <v>4931</v>
      </c>
      <c r="G4870">
        <v>0</v>
      </c>
      <c r="H4870">
        <v>5</v>
      </c>
      <c r="I4870">
        <v>0</v>
      </c>
      <c r="J4870">
        <v>4</v>
      </c>
      <c r="K4870">
        <v>0</v>
      </c>
      <c r="L4870">
        <v>1</v>
      </c>
      <c r="M4870">
        <v>0</v>
      </c>
      <c r="N4870">
        <v>0</v>
      </c>
      <c r="O4870">
        <v>0</v>
      </c>
      <c r="P4870">
        <v>0</v>
      </c>
      <c r="Q4870">
        <v>0</v>
      </c>
    </row>
    <row r="4871" spans="1:17" x14ac:dyDescent="0.2">
      <c r="A4871" t="s">
        <v>22609</v>
      </c>
      <c r="B4871" t="s">
        <v>88</v>
      </c>
      <c r="C4871" t="s">
        <v>107</v>
      </c>
      <c r="D4871" t="s">
        <v>17736</v>
      </c>
      <c r="E4871" t="s">
        <v>81</v>
      </c>
      <c r="F4871" t="s">
        <v>4933</v>
      </c>
      <c r="G4871">
        <v>0</v>
      </c>
      <c r="H4871">
        <v>0</v>
      </c>
      <c r="I4871">
        <v>0</v>
      </c>
      <c r="J4871">
        <v>0</v>
      </c>
      <c r="K4871">
        <v>0</v>
      </c>
      <c r="L4871">
        <v>0</v>
      </c>
      <c r="M4871">
        <v>5</v>
      </c>
      <c r="N4871">
        <v>0</v>
      </c>
      <c r="O4871">
        <v>0</v>
      </c>
      <c r="P4871">
        <v>0</v>
      </c>
      <c r="Q4871">
        <v>0</v>
      </c>
    </row>
    <row r="4872" spans="1:17" x14ac:dyDescent="0.2">
      <c r="A4872" t="s">
        <v>22610</v>
      </c>
      <c r="B4872" t="s">
        <v>88</v>
      </c>
      <c r="C4872" t="s">
        <v>107</v>
      </c>
      <c r="D4872" t="s">
        <v>17736</v>
      </c>
      <c r="E4872" t="s">
        <v>81</v>
      </c>
      <c r="F4872" t="s">
        <v>4935</v>
      </c>
      <c r="G4872">
        <v>0</v>
      </c>
      <c r="H4872">
        <v>5</v>
      </c>
      <c r="I4872">
        <v>0</v>
      </c>
      <c r="J4872">
        <v>4</v>
      </c>
      <c r="K4872">
        <v>0</v>
      </c>
      <c r="L4872">
        <v>1</v>
      </c>
      <c r="M4872">
        <v>0</v>
      </c>
      <c r="N4872">
        <v>0</v>
      </c>
      <c r="O4872">
        <v>0</v>
      </c>
      <c r="P4872">
        <v>0</v>
      </c>
      <c r="Q4872">
        <v>0</v>
      </c>
    </row>
    <row r="4873" spans="1:17" x14ac:dyDescent="0.2">
      <c r="A4873" t="s">
        <v>22611</v>
      </c>
      <c r="B4873" t="s">
        <v>88</v>
      </c>
      <c r="C4873" t="s">
        <v>107</v>
      </c>
      <c r="D4873" t="s">
        <v>17736</v>
      </c>
      <c r="E4873" t="s">
        <v>81</v>
      </c>
      <c r="F4873" t="s">
        <v>4937</v>
      </c>
      <c r="G4873">
        <v>0</v>
      </c>
      <c r="H4873">
        <v>5</v>
      </c>
      <c r="I4873">
        <v>0</v>
      </c>
      <c r="J4873">
        <v>4</v>
      </c>
      <c r="K4873">
        <v>0</v>
      </c>
      <c r="L4873">
        <v>1</v>
      </c>
      <c r="M4873">
        <v>0</v>
      </c>
      <c r="N4873">
        <v>0</v>
      </c>
      <c r="O4873">
        <v>0</v>
      </c>
      <c r="P4873">
        <v>0</v>
      </c>
      <c r="Q4873">
        <v>0</v>
      </c>
    </row>
    <row r="4874" spans="1:17" x14ac:dyDescent="0.2">
      <c r="A4874" t="s">
        <v>22612</v>
      </c>
      <c r="B4874" t="s">
        <v>88</v>
      </c>
      <c r="C4874" t="s">
        <v>107</v>
      </c>
      <c r="D4874" t="s">
        <v>17736</v>
      </c>
      <c r="E4874" t="s">
        <v>81</v>
      </c>
      <c r="F4874" t="s">
        <v>4939</v>
      </c>
      <c r="G4874">
        <v>0</v>
      </c>
      <c r="H4874">
        <v>0</v>
      </c>
      <c r="I4874">
        <v>0</v>
      </c>
      <c r="J4874">
        <v>0</v>
      </c>
      <c r="K4874">
        <v>0</v>
      </c>
      <c r="L4874">
        <v>0</v>
      </c>
      <c r="M4874">
        <v>5</v>
      </c>
      <c r="N4874">
        <v>0</v>
      </c>
      <c r="O4874">
        <v>0</v>
      </c>
      <c r="P4874">
        <v>0</v>
      </c>
      <c r="Q4874">
        <v>0</v>
      </c>
    </row>
    <row r="4875" spans="1:17" x14ac:dyDescent="0.2">
      <c r="A4875" t="s">
        <v>22613</v>
      </c>
      <c r="B4875" t="s">
        <v>88</v>
      </c>
      <c r="C4875" t="s">
        <v>107</v>
      </c>
      <c r="D4875" t="s">
        <v>17736</v>
      </c>
      <c r="E4875" t="s">
        <v>81</v>
      </c>
      <c r="F4875" t="s">
        <v>4941</v>
      </c>
      <c r="G4875">
        <v>0</v>
      </c>
      <c r="H4875">
        <v>5</v>
      </c>
      <c r="I4875">
        <v>0</v>
      </c>
      <c r="J4875">
        <v>4</v>
      </c>
      <c r="K4875">
        <v>0</v>
      </c>
      <c r="L4875">
        <v>1</v>
      </c>
      <c r="M4875">
        <v>0</v>
      </c>
      <c r="N4875">
        <v>0</v>
      </c>
      <c r="O4875">
        <v>0</v>
      </c>
      <c r="P4875">
        <v>0</v>
      </c>
      <c r="Q4875">
        <v>0</v>
      </c>
    </row>
    <row r="4876" spans="1:17" x14ac:dyDescent="0.2">
      <c r="A4876" t="s">
        <v>22614</v>
      </c>
      <c r="B4876" t="s">
        <v>88</v>
      </c>
      <c r="C4876" t="s">
        <v>107</v>
      </c>
      <c r="D4876" t="s">
        <v>17736</v>
      </c>
      <c r="E4876" t="s">
        <v>81</v>
      </c>
      <c r="F4876" t="s">
        <v>4943</v>
      </c>
      <c r="G4876">
        <v>0</v>
      </c>
      <c r="H4876">
        <v>0</v>
      </c>
      <c r="I4876">
        <v>0</v>
      </c>
      <c r="J4876">
        <v>0</v>
      </c>
      <c r="K4876">
        <v>0</v>
      </c>
      <c r="L4876">
        <v>0</v>
      </c>
      <c r="M4876">
        <v>5</v>
      </c>
      <c r="N4876">
        <v>0</v>
      </c>
      <c r="O4876">
        <v>0</v>
      </c>
      <c r="P4876">
        <v>0</v>
      </c>
      <c r="Q4876">
        <v>0</v>
      </c>
    </row>
    <row r="4877" spans="1:17" x14ac:dyDescent="0.2">
      <c r="A4877" t="s">
        <v>22615</v>
      </c>
      <c r="B4877" t="s">
        <v>88</v>
      </c>
      <c r="C4877" t="s">
        <v>107</v>
      </c>
      <c r="D4877" t="s">
        <v>17736</v>
      </c>
      <c r="E4877" t="s">
        <v>81</v>
      </c>
      <c r="F4877" t="s">
        <v>4925</v>
      </c>
      <c r="G4877">
        <v>0</v>
      </c>
      <c r="H4877">
        <v>0</v>
      </c>
      <c r="I4877">
        <v>0</v>
      </c>
      <c r="J4877">
        <v>0</v>
      </c>
      <c r="K4877">
        <v>0</v>
      </c>
      <c r="L4877">
        <v>0</v>
      </c>
      <c r="M4877">
        <v>0</v>
      </c>
      <c r="N4877">
        <v>5</v>
      </c>
      <c r="O4877">
        <v>4</v>
      </c>
      <c r="P4877">
        <v>1</v>
      </c>
      <c r="Q4877">
        <v>0</v>
      </c>
    </row>
    <row r="4878" spans="1:17" x14ac:dyDescent="0.2">
      <c r="A4878" t="s">
        <v>22616</v>
      </c>
      <c r="B4878" t="s">
        <v>88</v>
      </c>
      <c r="C4878" t="s">
        <v>107</v>
      </c>
      <c r="D4878" t="s">
        <v>17736</v>
      </c>
      <c r="E4878" t="s">
        <v>81</v>
      </c>
      <c r="F4878" t="s">
        <v>4927</v>
      </c>
      <c r="G4878">
        <v>0</v>
      </c>
      <c r="H4878">
        <v>0</v>
      </c>
      <c r="I4878">
        <v>0</v>
      </c>
      <c r="J4878">
        <v>0</v>
      </c>
      <c r="K4878">
        <v>0</v>
      </c>
      <c r="L4878">
        <v>0</v>
      </c>
      <c r="M4878">
        <v>0</v>
      </c>
      <c r="N4878">
        <v>5</v>
      </c>
      <c r="O4878">
        <v>4</v>
      </c>
      <c r="P4878">
        <v>1</v>
      </c>
      <c r="Q4878">
        <v>0</v>
      </c>
    </row>
    <row r="4879" spans="1:17" x14ac:dyDescent="0.2">
      <c r="A4879" t="s">
        <v>22617</v>
      </c>
      <c r="B4879" t="s">
        <v>88</v>
      </c>
      <c r="C4879" t="s">
        <v>107</v>
      </c>
      <c r="D4879" t="s">
        <v>17736</v>
      </c>
      <c r="E4879" t="s">
        <v>81</v>
      </c>
      <c r="F4879" t="s">
        <v>17734</v>
      </c>
      <c r="G4879">
        <v>5</v>
      </c>
      <c r="H4879">
        <v>0</v>
      </c>
      <c r="I4879">
        <v>0</v>
      </c>
      <c r="J4879">
        <v>0</v>
      </c>
      <c r="K4879">
        <v>0</v>
      </c>
      <c r="L4879">
        <v>0</v>
      </c>
      <c r="M4879">
        <v>0</v>
      </c>
      <c r="N4879">
        <v>0</v>
      </c>
      <c r="O4879">
        <v>0</v>
      </c>
      <c r="P4879">
        <v>0</v>
      </c>
      <c r="Q4879">
        <v>0</v>
      </c>
    </row>
    <row r="4880" spans="1:17" x14ac:dyDescent="0.2">
      <c r="A4880" t="s">
        <v>22618</v>
      </c>
      <c r="B4880" t="s">
        <v>88</v>
      </c>
      <c r="C4880" t="s">
        <v>107</v>
      </c>
      <c r="D4880" t="s">
        <v>17748</v>
      </c>
      <c r="E4880" t="s">
        <v>83</v>
      </c>
      <c r="F4880" t="s">
        <v>17749</v>
      </c>
      <c r="G4880">
        <v>0</v>
      </c>
      <c r="H4880">
        <v>0</v>
      </c>
      <c r="I4880">
        <v>0</v>
      </c>
      <c r="J4880">
        <v>0</v>
      </c>
      <c r="K4880">
        <v>0</v>
      </c>
      <c r="L4880">
        <v>0</v>
      </c>
      <c r="M4880">
        <v>0</v>
      </c>
      <c r="N4880">
        <v>2</v>
      </c>
      <c r="O4880">
        <v>1</v>
      </c>
      <c r="P4880">
        <v>1</v>
      </c>
      <c r="Q4880">
        <v>0</v>
      </c>
    </row>
    <row r="4881" spans="1:17" x14ac:dyDescent="0.2">
      <c r="A4881" t="s">
        <v>22619</v>
      </c>
      <c r="B4881" t="s">
        <v>88</v>
      </c>
      <c r="C4881" t="s">
        <v>107</v>
      </c>
      <c r="D4881" t="s">
        <v>17748</v>
      </c>
      <c r="E4881" t="s">
        <v>83</v>
      </c>
      <c r="F4881" t="s">
        <v>17734</v>
      </c>
      <c r="G4881">
        <v>2</v>
      </c>
      <c r="H4881">
        <v>0</v>
      </c>
      <c r="I4881">
        <v>0</v>
      </c>
      <c r="J4881">
        <v>0</v>
      </c>
      <c r="K4881">
        <v>0</v>
      </c>
      <c r="L4881">
        <v>0</v>
      </c>
      <c r="M4881">
        <v>0</v>
      </c>
      <c r="N4881">
        <v>0</v>
      </c>
      <c r="O4881">
        <v>0</v>
      </c>
      <c r="P4881">
        <v>0</v>
      </c>
      <c r="Q4881">
        <v>0</v>
      </c>
    </row>
    <row r="4882" spans="1:17" x14ac:dyDescent="0.2">
      <c r="A4882" t="s">
        <v>22620</v>
      </c>
      <c r="B4882" t="s">
        <v>88</v>
      </c>
      <c r="C4882" t="s">
        <v>107</v>
      </c>
      <c r="D4882" t="s">
        <v>17748</v>
      </c>
      <c r="E4882" t="s">
        <v>81</v>
      </c>
      <c r="F4882" t="s">
        <v>17749</v>
      </c>
      <c r="G4882">
        <v>0</v>
      </c>
      <c r="H4882">
        <v>0</v>
      </c>
      <c r="I4882">
        <v>0</v>
      </c>
      <c r="J4882">
        <v>0</v>
      </c>
      <c r="K4882">
        <v>0</v>
      </c>
      <c r="L4882">
        <v>0</v>
      </c>
      <c r="M4882">
        <v>0</v>
      </c>
      <c r="N4882">
        <v>3</v>
      </c>
      <c r="O4882">
        <v>3</v>
      </c>
      <c r="P4882">
        <v>0</v>
      </c>
      <c r="Q4882">
        <v>0</v>
      </c>
    </row>
    <row r="4883" spans="1:17" x14ac:dyDescent="0.2">
      <c r="A4883" t="s">
        <v>22621</v>
      </c>
      <c r="B4883" t="s">
        <v>88</v>
      </c>
      <c r="C4883" t="s">
        <v>107</v>
      </c>
      <c r="D4883" t="s">
        <v>17748</v>
      </c>
      <c r="E4883" t="s">
        <v>81</v>
      </c>
      <c r="F4883" t="s">
        <v>17734</v>
      </c>
      <c r="G4883">
        <v>3</v>
      </c>
      <c r="H4883">
        <v>0</v>
      </c>
      <c r="I4883">
        <v>0</v>
      </c>
      <c r="J4883">
        <v>0</v>
      </c>
      <c r="K4883">
        <v>0</v>
      </c>
      <c r="L4883">
        <v>0</v>
      </c>
      <c r="M4883">
        <v>0</v>
      </c>
      <c r="N4883">
        <v>0</v>
      </c>
      <c r="O4883">
        <v>0</v>
      </c>
      <c r="P4883">
        <v>0</v>
      </c>
      <c r="Q4883">
        <v>0</v>
      </c>
    </row>
    <row r="4884" spans="1:17" x14ac:dyDescent="0.2">
      <c r="A4884" t="s">
        <v>22622</v>
      </c>
      <c r="B4884" t="s">
        <v>88</v>
      </c>
      <c r="C4884" t="s">
        <v>108</v>
      </c>
      <c r="D4884" t="s">
        <v>17736</v>
      </c>
      <c r="E4884" t="s">
        <v>83</v>
      </c>
      <c r="F4884" t="s">
        <v>4929</v>
      </c>
      <c r="G4884">
        <v>0</v>
      </c>
      <c r="H4884">
        <v>12</v>
      </c>
      <c r="I4884">
        <v>0</v>
      </c>
      <c r="J4884">
        <v>10</v>
      </c>
      <c r="K4884">
        <v>1</v>
      </c>
      <c r="L4884">
        <v>1</v>
      </c>
      <c r="M4884">
        <v>0</v>
      </c>
      <c r="N4884">
        <v>0</v>
      </c>
      <c r="O4884">
        <v>0</v>
      </c>
      <c r="P4884">
        <v>0</v>
      </c>
      <c r="Q4884">
        <v>0</v>
      </c>
    </row>
    <row r="4885" spans="1:17" x14ac:dyDescent="0.2">
      <c r="A4885" t="s">
        <v>22623</v>
      </c>
      <c r="B4885" t="s">
        <v>88</v>
      </c>
      <c r="C4885" t="s">
        <v>108</v>
      </c>
      <c r="D4885" t="s">
        <v>17736</v>
      </c>
      <c r="E4885" t="s">
        <v>83</v>
      </c>
      <c r="F4885" t="s">
        <v>4931</v>
      </c>
      <c r="G4885">
        <v>0</v>
      </c>
      <c r="H4885">
        <v>12</v>
      </c>
      <c r="I4885">
        <v>0</v>
      </c>
      <c r="J4885">
        <v>10</v>
      </c>
      <c r="K4885">
        <v>1</v>
      </c>
      <c r="L4885">
        <v>1</v>
      </c>
      <c r="M4885">
        <v>0</v>
      </c>
      <c r="N4885">
        <v>0</v>
      </c>
      <c r="O4885">
        <v>0</v>
      </c>
      <c r="P4885">
        <v>0</v>
      </c>
      <c r="Q4885">
        <v>0</v>
      </c>
    </row>
    <row r="4886" spans="1:17" x14ac:dyDescent="0.2">
      <c r="A4886" t="s">
        <v>22624</v>
      </c>
      <c r="B4886" t="s">
        <v>88</v>
      </c>
      <c r="C4886" t="s">
        <v>108</v>
      </c>
      <c r="D4886" t="s">
        <v>17736</v>
      </c>
      <c r="E4886" t="s">
        <v>83</v>
      </c>
      <c r="F4886" t="s">
        <v>4933</v>
      </c>
      <c r="G4886">
        <v>0</v>
      </c>
      <c r="H4886">
        <v>0</v>
      </c>
      <c r="I4886">
        <v>0</v>
      </c>
      <c r="J4886">
        <v>0</v>
      </c>
      <c r="K4886">
        <v>0</v>
      </c>
      <c r="L4886">
        <v>0</v>
      </c>
      <c r="M4886">
        <v>12</v>
      </c>
      <c r="N4886">
        <v>0</v>
      </c>
      <c r="O4886">
        <v>0</v>
      </c>
      <c r="P4886">
        <v>0</v>
      </c>
      <c r="Q4886">
        <v>0</v>
      </c>
    </row>
    <row r="4887" spans="1:17" x14ac:dyDescent="0.2">
      <c r="A4887" t="s">
        <v>22625</v>
      </c>
      <c r="B4887" t="s">
        <v>88</v>
      </c>
      <c r="C4887" t="s">
        <v>108</v>
      </c>
      <c r="D4887" t="s">
        <v>17736</v>
      </c>
      <c r="E4887" t="s">
        <v>83</v>
      </c>
      <c r="F4887" t="s">
        <v>4935</v>
      </c>
      <c r="G4887">
        <v>0</v>
      </c>
      <c r="H4887">
        <v>12</v>
      </c>
      <c r="I4887">
        <v>0</v>
      </c>
      <c r="J4887">
        <v>10</v>
      </c>
      <c r="K4887">
        <v>1</v>
      </c>
      <c r="L4887">
        <v>1</v>
      </c>
      <c r="M4887">
        <v>0</v>
      </c>
      <c r="N4887">
        <v>0</v>
      </c>
      <c r="O4887">
        <v>0</v>
      </c>
      <c r="P4887">
        <v>0</v>
      </c>
      <c r="Q4887">
        <v>0</v>
      </c>
    </row>
    <row r="4888" spans="1:17" x14ac:dyDescent="0.2">
      <c r="A4888" t="s">
        <v>22626</v>
      </c>
      <c r="B4888" t="s">
        <v>88</v>
      </c>
      <c r="C4888" t="s">
        <v>108</v>
      </c>
      <c r="D4888" t="s">
        <v>17736</v>
      </c>
      <c r="E4888" t="s">
        <v>83</v>
      </c>
      <c r="F4888" t="s">
        <v>4937</v>
      </c>
      <c r="G4888">
        <v>0</v>
      </c>
      <c r="H4888">
        <v>12</v>
      </c>
      <c r="I4888">
        <v>0</v>
      </c>
      <c r="J4888">
        <v>10</v>
      </c>
      <c r="K4888">
        <v>1</v>
      </c>
      <c r="L4888">
        <v>1</v>
      </c>
      <c r="M4888">
        <v>0</v>
      </c>
      <c r="N4888">
        <v>0</v>
      </c>
      <c r="O4888">
        <v>0</v>
      </c>
      <c r="P4888">
        <v>0</v>
      </c>
      <c r="Q4888">
        <v>0</v>
      </c>
    </row>
    <row r="4889" spans="1:17" x14ac:dyDescent="0.2">
      <c r="A4889" t="s">
        <v>22627</v>
      </c>
      <c r="B4889" t="s">
        <v>88</v>
      </c>
      <c r="C4889" t="s">
        <v>108</v>
      </c>
      <c r="D4889" t="s">
        <v>17736</v>
      </c>
      <c r="E4889" t="s">
        <v>83</v>
      </c>
      <c r="F4889" t="s">
        <v>4939</v>
      </c>
      <c r="G4889">
        <v>0</v>
      </c>
      <c r="H4889">
        <v>0</v>
      </c>
      <c r="I4889">
        <v>0</v>
      </c>
      <c r="J4889">
        <v>0</v>
      </c>
      <c r="K4889">
        <v>0</v>
      </c>
      <c r="L4889">
        <v>0</v>
      </c>
      <c r="M4889">
        <v>12</v>
      </c>
      <c r="N4889">
        <v>0</v>
      </c>
      <c r="O4889">
        <v>0</v>
      </c>
      <c r="P4889">
        <v>0</v>
      </c>
      <c r="Q4889">
        <v>0</v>
      </c>
    </row>
    <row r="4890" spans="1:17" x14ac:dyDescent="0.2">
      <c r="A4890" t="s">
        <v>22628</v>
      </c>
      <c r="B4890" t="s">
        <v>88</v>
      </c>
      <c r="C4890" t="s">
        <v>108</v>
      </c>
      <c r="D4890" t="s">
        <v>17736</v>
      </c>
      <c r="E4890" t="s">
        <v>83</v>
      </c>
      <c r="F4890" t="s">
        <v>4941</v>
      </c>
      <c r="G4890">
        <v>0</v>
      </c>
      <c r="H4890">
        <v>12</v>
      </c>
      <c r="I4890">
        <v>0</v>
      </c>
      <c r="J4890">
        <v>10</v>
      </c>
      <c r="K4890">
        <v>1</v>
      </c>
      <c r="L4890">
        <v>1</v>
      </c>
      <c r="M4890">
        <v>0</v>
      </c>
      <c r="N4890">
        <v>0</v>
      </c>
      <c r="O4890">
        <v>0</v>
      </c>
      <c r="P4890">
        <v>0</v>
      </c>
      <c r="Q4890">
        <v>0</v>
      </c>
    </row>
    <row r="4891" spans="1:17" x14ac:dyDescent="0.2">
      <c r="A4891" t="s">
        <v>22629</v>
      </c>
      <c r="B4891" t="s">
        <v>88</v>
      </c>
      <c r="C4891" t="s">
        <v>108</v>
      </c>
      <c r="D4891" t="s">
        <v>17736</v>
      </c>
      <c r="E4891" t="s">
        <v>83</v>
      </c>
      <c r="F4891" t="s">
        <v>4943</v>
      </c>
      <c r="G4891">
        <v>0</v>
      </c>
      <c r="H4891">
        <v>0</v>
      </c>
      <c r="I4891">
        <v>0</v>
      </c>
      <c r="J4891">
        <v>0</v>
      </c>
      <c r="K4891">
        <v>0</v>
      </c>
      <c r="L4891">
        <v>0</v>
      </c>
      <c r="M4891">
        <v>12</v>
      </c>
      <c r="N4891">
        <v>0</v>
      </c>
      <c r="O4891">
        <v>0</v>
      </c>
      <c r="P4891">
        <v>0</v>
      </c>
      <c r="Q4891">
        <v>0</v>
      </c>
    </row>
    <row r="4892" spans="1:17" x14ac:dyDescent="0.2">
      <c r="A4892" t="s">
        <v>22630</v>
      </c>
      <c r="B4892" t="s">
        <v>88</v>
      </c>
      <c r="C4892" t="s">
        <v>108</v>
      </c>
      <c r="D4892" t="s">
        <v>17736</v>
      </c>
      <c r="E4892" t="s">
        <v>83</v>
      </c>
      <c r="F4892" t="s">
        <v>4925</v>
      </c>
      <c r="G4892">
        <v>0</v>
      </c>
      <c r="H4892">
        <v>0</v>
      </c>
      <c r="I4892">
        <v>0</v>
      </c>
      <c r="J4892">
        <v>0</v>
      </c>
      <c r="K4892">
        <v>0</v>
      </c>
      <c r="L4892">
        <v>0</v>
      </c>
      <c r="M4892">
        <v>0</v>
      </c>
      <c r="N4892">
        <v>11</v>
      </c>
      <c r="O4892">
        <v>10</v>
      </c>
      <c r="P4892">
        <v>0</v>
      </c>
      <c r="Q4892">
        <v>1</v>
      </c>
    </row>
    <row r="4893" spans="1:17" x14ac:dyDescent="0.2">
      <c r="A4893" t="s">
        <v>22631</v>
      </c>
      <c r="B4893" t="s">
        <v>88</v>
      </c>
      <c r="C4893" t="s">
        <v>175</v>
      </c>
      <c r="D4893" t="s">
        <v>17736</v>
      </c>
      <c r="E4893" t="s">
        <v>83</v>
      </c>
      <c r="F4893" t="s">
        <v>4933</v>
      </c>
      <c r="G4893">
        <v>0</v>
      </c>
      <c r="H4893">
        <v>0</v>
      </c>
      <c r="I4893">
        <v>0</v>
      </c>
      <c r="J4893">
        <v>0</v>
      </c>
      <c r="K4893">
        <v>0</v>
      </c>
      <c r="L4893">
        <v>0</v>
      </c>
      <c r="M4893">
        <v>39</v>
      </c>
      <c r="N4893">
        <v>0</v>
      </c>
      <c r="O4893">
        <v>0</v>
      </c>
      <c r="P4893">
        <v>0</v>
      </c>
      <c r="Q4893">
        <v>0</v>
      </c>
    </row>
    <row r="4894" spans="1:17" x14ac:dyDescent="0.2">
      <c r="A4894" t="s">
        <v>22632</v>
      </c>
      <c r="B4894" t="s">
        <v>88</v>
      </c>
      <c r="C4894" t="s">
        <v>175</v>
      </c>
      <c r="D4894" t="s">
        <v>17736</v>
      </c>
      <c r="E4894" t="s">
        <v>83</v>
      </c>
      <c r="F4894" t="s">
        <v>4935</v>
      </c>
      <c r="G4894">
        <v>0</v>
      </c>
      <c r="H4894">
        <v>39</v>
      </c>
      <c r="I4894">
        <v>8</v>
      </c>
      <c r="J4894">
        <v>29</v>
      </c>
      <c r="K4894">
        <v>1</v>
      </c>
      <c r="L4894">
        <v>1</v>
      </c>
      <c r="M4894">
        <v>0</v>
      </c>
      <c r="N4894">
        <v>0</v>
      </c>
      <c r="O4894">
        <v>0</v>
      </c>
      <c r="P4894">
        <v>0</v>
      </c>
      <c r="Q4894">
        <v>0</v>
      </c>
    </row>
    <row r="4895" spans="1:17" x14ac:dyDescent="0.2">
      <c r="A4895" t="s">
        <v>22633</v>
      </c>
      <c r="B4895" t="s">
        <v>88</v>
      </c>
      <c r="C4895" t="s">
        <v>175</v>
      </c>
      <c r="D4895" t="s">
        <v>17736</v>
      </c>
      <c r="E4895" t="s">
        <v>83</v>
      </c>
      <c r="F4895" t="s">
        <v>4937</v>
      </c>
      <c r="G4895">
        <v>0</v>
      </c>
      <c r="H4895">
        <v>39</v>
      </c>
      <c r="I4895">
        <v>8</v>
      </c>
      <c r="J4895">
        <v>29</v>
      </c>
      <c r="K4895">
        <v>2</v>
      </c>
      <c r="L4895">
        <v>0</v>
      </c>
      <c r="M4895">
        <v>0</v>
      </c>
      <c r="N4895">
        <v>0</v>
      </c>
      <c r="O4895">
        <v>0</v>
      </c>
      <c r="P4895">
        <v>0</v>
      </c>
      <c r="Q4895">
        <v>0</v>
      </c>
    </row>
    <row r="4896" spans="1:17" x14ac:dyDescent="0.2">
      <c r="A4896" t="s">
        <v>22634</v>
      </c>
      <c r="B4896" t="s">
        <v>88</v>
      </c>
      <c r="C4896" t="s">
        <v>175</v>
      </c>
      <c r="D4896" t="s">
        <v>17736</v>
      </c>
      <c r="E4896" t="s">
        <v>83</v>
      </c>
      <c r="F4896" t="s">
        <v>4939</v>
      </c>
      <c r="G4896">
        <v>0</v>
      </c>
      <c r="H4896">
        <v>0</v>
      </c>
      <c r="I4896">
        <v>0</v>
      </c>
      <c r="J4896">
        <v>0</v>
      </c>
      <c r="K4896">
        <v>0</v>
      </c>
      <c r="L4896">
        <v>0</v>
      </c>
      <c r="M4896">
        <v>39</v>
      </c>
      <c r="N4896">
        <v>0</v>
      </c>
      <c r="O4896">
        <v>0</v>
      </c>
      <c r="P4896">
        <v>0</v>
      </c>
      <c r="Q4896">
        <v>0</v>
      </c>
    </row>
    <row r="4897" spans="1:17" x14ac:dyDescent="0.2">
      <c r="A4897" t="s">
        <v>22635</v>
      </c>
      <c r="B4897" t="s">
        <v>88</v>
      </c>
      <c r="C4897" t="s">
        <v>175</v>
      </c>
      <c r="D4897" t="s">
        <v>17736</v>
      </c>
      <c r="E4897" t="s">
        <v>83</v>
      </c>
      <c r="F4897" t="s">
        <v>4941</v>
      </c>
      <c r="G4897">
        <v>0</v>
      </c>
      <c r="H4897">
        <v>39</v>
      </c>
      <c r="I4897">
        <v>8</v>
      </c>
      <c r="J4897">
        <v>29</v>
      </c>
      <c r="K4897">
        <v>1</v>
      </c>
      <c r="L4897">
        <v>1</v>
      </c>
      <c r="M4897">
        <v>0</v>
      </c>
      <c r="N4897">
        <v>0</v>
      </c>
      <c r="O4897">
        <v>0</v>
      </c>
      <c r="P4897">
        <v>0</v>
      </c>
      <c r="Q4897">
        <v>0</v>
      </c>
    </row>
    <row r="4898" spans="1:17" x14ac:dyDescent="0.2">
      <c r="A4898" t="s">
        <v>22636</v>
      </c>
      <c r="B4898" t="s">
        <v>88</v>
      </c>
      <c r="C4898" t="s">
        <v>175</v>
      </c>
      <c r="D4898" t="s">
        <v>17736</v>
      </c>
      <c r="E4898" t="s">
        <v>83</v>
      </c>
      <c r="F4898" t="s">
        <v>4943</v>
      </c>
      <c r="G4898">
        <v>0</v>
      </c>
      <c r="H4898">
        <v>0</v>
      </c>
      <c r="I4898">
        <v>0</v>
      </c>
      <c r="J4898">
        <v>0</v>
      </c>
      <c r="K4898">
        <v>0</v>
      </c>
      <c r="L4898">
        <v>0</v>
      </c>
      <c r="M4898">
        <v>39</v>
      </c>
      <c r="N4898">
        <v>0</v>
      </c>
      <c r="O4898">
        <v>0</v>
      </c>
      <c r="P4898">
        <v>0</v>
      </c>
      <c r="Q4898">
        <v>0</v>
      </c>
    </row>
    <row r="4899" spans="1:17" x14ac:dyDescent="0.2">
      <c r="A4899" t="s">
        <v>22637</v>
      </c>
      <c r="B4899" t="s">
        <v>88</v>
      </c>
      <c r="C4899" t="s">
        <v>175</v>
      </c>
      <c r="D4899" t="s">
        <v>17736</v>
      </c>
      <c r="E4899" t="s">
        <v>83</v>
      </c>
      <c r="F4899" t="s">
        <v>4925</v>
      </c>
      <c r="G4899">
        <v>0</v>
      </c>
      <c r="H4899">
        <v>0</v>
      </c>
      <c r="I4899">
        <v>0</v>
      </c>
      <c r="J4899">
        <v>0</v>
      </c>
      <c r="K4899">
        <v>0</v>
      </c>
      <c r="L4899">
        <v>0</v>
      </c>
      <c r="M4899">
        <v>0</v>
      </c>
      <c r="N4899">
        <v>39</v>
      </c>
      <c r="O4899">
        <v>38</v>
      </c>
      <c r="P4899">
        <v>1</v>
      </c>
      <c r="Q4899">
        <v>0</v>
      </c>
    </row>
    <row r="4900" spans="1:17" x14ac:dyDescent="0.2">
      <c r="A4900" t="s">
        <v>22638</v>
      </c>
      <c r="B4900" t="s">
        <v>88</v>
      </c>
      <c r="C4900" t="s">
        <v>175</v>
      </c>
      <c r="D4900" t="s">
        <v>17736</v>
      </c>
      <c r="E4900" t="s">
        <v>83</v>
      </c>
      <c r="F4900" t="s">
        <v>4927</v>
      </c>
      <c r="G4900">
        <v>0</v>
      </c>
      <c r="H4900">
        <v>0</v>
      </c>
      <c r="I4900">
        <v>0</v>
      </c>
      <c r="J4900">
        <v>0</v>
      </c>
      <c r="K4900">
        <v>0</v>
      </c>
      <c r="L4900">
        <v>0</v>
      </c>
      <c r="M4900">
        <v>0</v>
      </c>
      <c r="N4900">
        <v>38</v>
      </c>
      <c r="O4900">
        <v>37</v>
      </c>
      <c r="P4900">
        <v>1</v>
      </c>
      <c r="Q4900">
        <v>0</v>
      </c>
    </row>
    <row r="4901" spans="1:17" x14ac:dyDescent="0.2">
      <c r="A4901" t="s">
        <v>22639</v>
      </c>
      <c r="B4901" t="s">
        <v>88</v>
      </c>
      <c r="C4901" t="s">
        <v>175</v>
      </c>
      <c r="D4901" t="s">
        <v>17736</v>
      </c>
      <c r="E4901" t="s">
        <v>83</v>
      </c>
      <c r="F4901" t="s">
        <v>17734</v>
      </c>
      <c r="G4901">
        <v>39</v>
      </c>
      <c r="H4901">
        <v>0</v>
      </c>
      <c r="I4901">
        <v>0</v>
      </c>
      <c r="J4901">
        <v>0</v>
      </c>
      <c r="K4901">
        <v>0</v>
      </c>
      <c r="L4901">
        <v>0</v>
      </c>
      <c r="M4901">
        <v>0</v>
      </c>
      <c r="N4901">
        <v>0</v>
      </c>
      <c r="O4901">
        <v>0</v>
      </c>
      <c r="P4901">
        <v>0</v>
      </c>
      <c r="Q4901">
        <v>0</v>
      </c>
    </row>
    <row r="4902" spans="1:17" x14ac:dyDescent="0.2">
      <c r="A4902" t="s">
        <v>22640</v>
      </c>
      <c r="B4902" t="s">
        <v>88</v>
      </c>
      <c r="C4902" t="s">
        <v>175</v>
      </c>
      <c r="D4902" t="s">
        <v>17736</v>
      </c>
      <c r="E4902" t="s">
        <v>81</v>
      </c>
      <c r="F4902" t="s">
        <v>4929</v>
      </c>
      <c r="G4902">
        <v>0</v>
      </c>
      <c r="H4902">
        <v>49</v>
      </c>
      <c r="I4902">
        <v>3</v>
      </c>
      <c r="J4902">
        <v>44</v>
      </c>
      <c r="K4902">
        <v>1</v>
      </c>
      <c r="L4902">
        <v>1</v>
      </c>
      <c r="M4902">
        <v>0</v>
      </c>
      <c r="N4902">
        <v>0</v>
      </c>
      <c r="O4902">
        <v>0</v>
      </c>
      <c r="P4902">
        <v>0</v>
      </c>
      <c r="Q4902">
        <v>0</v>
      </c>
    </row>
    <row r="4903" spans="1:17" x14ac:dyDescent="0.2">
      <c r="A4903" t="s">
        <v>22641</v>
      </c>
      <c r="B4903" t="s">
        <v>88</v>
      </c>
      <c r="C4903" t="s">
        <v>175</v>
      </c>
      <c r="D4903" t="s">
        <v>17736</v>
      </c>
      <c r="E4903" t="s">
        <v>81</v>
      </c>
      <c r="F4903" t="s">
        <v>4931</v>
      </c>
      <c r="G4903">
        <v>0</v>
      </c>
      <c r="H4903">
        <v>49</v>
      </c>
      <c r="I4903">
        <v>2</v>
      </c>
      <c r="J4903">
        <v>44</v>
      </c>
      <c r="K4903">
        <v>1</v>
      </c>
      <c r="L4903">
        <v>2</v>
      </c>
      <c r="M4903">
        <v>0</v>
      </c>
      <c r="N4903">
        <v>0</v>
      </c>
      <c r="O4903">
        <v>0</v>
      </c>
      <c r="P4903">
        <v>0</v>
      </c>
      <c r="Q4903">
        <v>0</v>
      </c>
    </row>
    <row r="4904" spans="1:17" x14ac:dyDescent="0.2">
      <c r="A4904" t="s">
        <v>22642</v>
      </c>
      <c r="B4904" t="s">
        <v>88</v>
      </c>
      <c r="C4904" t="s">
        <v>175</v>
      </c>
      <c r="D4904" t="s">
        <v>17736</v>
      </c>
      <c r="E4904" t="s">
        <v>81</v>
      </c>
      <c r="F4904" t="s">
        <v>4933</v>
      </c>
      <c r="G4904">
        <v>0</v>
      </c>
      <c r="H4904">
        <v>0</v>
      </c>
      <c r="I4904">
        <v>0</v>
      </c>
      <c r="J4904">
        <v>0</v>
      </c>
      <c r="K4904">
        <v>0</v>
      </c>
      <c r="L4904">
        <v>0</v>
      </c>
      <c r="M4904">
        <v>49</v>
      </c>
      <c r="N4904">
        <v>0</v>
      </c>
      <c r="O4904">
        <v>0</v>
      </c>
      <c r="P4904">
        <v>0</v>
      </c>
      <c r="Q4904">
        <v>0</v>
      </c>
    </row>
    <row r="4905" spans="1:17" x14ac:dyDescent="0.2">
      <c r="A4905" t="s">
        <v>22643</v>
      </c>
      <c r="B4905" t="s">
        <v>88</v>
      </c>
      <c r="C4905" t="s">
        <v>175</v>
      </c>
      <c r="D4905" t="s">
        <v>17736</v>
      </c>
      <c r="E4905" t="s">
        <v>81</v>
      </c>
      <c r="F4905" t="s">
        <v>4935</v>
      </c>
      <c r="G4905">
        <v>0</v>
      </c>
      <c r="H4905">
        <v>49</v>
      </c>
      <c r="I4905">
        <v>2</v>
      </c>
      <c r="J4905">
        <v>44</v>
      </c>
      <c r="K4905">
        <v>1</v>
      </c>
      <c r="L4905">
        <v>2</v>
      </c>
      <c r="M4905">
        <v>0</v>
      </c>
      <c r="N4905">
        <v>0</v>
      </c>
      <c r="O4905">
        <v>0</v>
      </c>
      <c r="P4905">
        <v>0</v>
      </c>
      <c r="Q4905">
        <v>0</v>
      </c>
    </row>
    <row r="4906" spans="1:17" x14ac:dyDescent="0.2">
      <c r="A4906" t="s">
        <v>22644</v>
      </c>
      <c r="B4906" t="s">
        <v>88</v>
      </c>
      <c r="C4906" t="s">
        <v>175</v>
      </c>
      <c r="D4906" t="s">
        <v>17736</v>
      </c>
      <c r="E4906" t="s">
        <v>81</v>
      </c>
      <c r="F4906" t="s">
        <v>4937</v>
      </c>
      <c r="G4906">
        <v>0</v>
      </c>
      <c r="H4906">
        <v>49</v>
      </c>
      <c r="I4906">
        <v>2</v>
      </c>
      <c r="J4906">
        <v>44</v>
      </c>
      <c r="K4906">
        <v>1</v>
      </c>
      <c r="L4906">
        <v>2</v>
      </c>
      <c r="M4906">
        <v>0</v>
      </c>
      <c r="N4906">
        <v>0</v>
      </c>
      <c r="O4906">
        <v>0</v>
      </c>
      <c r="P4906">
        <v>0</v>
      </c>
      <c r="Q4906">
        <v>0</v>
      </c>
    </row>
    <row r="4907" spans="1:17" x14ac:dyDescent="0.2">
      <c r="A4907" t="s">
        <v>22645</v>
      </c>
      <c r="B4907" t="s">
        <v>88</v>
      </c>
      <c r="C4907" t="s">
        <v>175</v>
      </c>
      <c r="D4907" t="s">
        <v>17736</v>
      </c>
      <c r="E4907" t="s">
        <v>81</v>
      </c>
      <c r="F4907" t="s">
        <v>4939</v>
      </c>
      <c r="G4907">
        <v>0</v>
      </c>
      <c r="H4907">
        <v>0</v>
      </c>
      <c r="I4907">
        <v>0</v>
      </c>
      <c r="J4907">
        <v>0</v>
      </c>
      <c r="K4907">
        <v>0</v>
      </c>
      <c r="L4907">
        <v>0</v>
      </c>
      <c r="M4907">
        <v>49</v>
      </c>
      <c r="N4907">
        <v>0</v>
      </c>
      <c r="O4907">
        <v>0</v>
      </c>
      <c r="P4907">
        <v>0</v>
      </c>
      <c r="Q4907">
        <v>0</v>
      </c>
    </row>
    <row r="4908" spans="1:17" x14ac:dyDescent="0.2">
      <c r="A4908" t="s">
        <v>22646</v>
      </c>
      <c r="B4908" t="s">
        <v>88</v>
      </c>
      <c r="C4908" t="s">
        <v>175</v>
      </c>
      <c r="D4908" t="s">
        <v>17736</v>
      </c>
      <c r="E4908" t="s">
        <v>81</v>
      </c>
      <c r="F4908" t="s">
        <v>4941</v>
      </c>
      <c r="G4908">
        <v>0</v>
      </c>
      <c r="H4908">
        <v>49</v>
      </c>
      <c r="I4908">
        <v>2</v>
      </c>
      <c r="J4908">
        <v>45</v>
      </c>
      <c r="K4908">
        <v>1</v>
      </c>
      <c r="L4908">
        <v>1</v>
      </c>
      <c r="M4908">
        <v>0</v>
      </c>
      <c r="N4908">
        <v>0</v>
      </c>
      <c r="O4908">
        <v>0</v>
      </c>
      <c r="P4908">
        <v>0</v>
      </c>
      <c r="Q4908">
        <v>0</v>
      </c>
    </row>
    <row r="4909" spans="1:17" x14ac:dyDescent="0.2">
      <c r="A4909" t="s">
        <v>22647</v>
      </c>
      <c r="B4909" t="s">
        <v>88</v>
      </c>
      <c r="C4909" t="s">
        <v>175</v>
      </c>
      <c r="D4909" t="s">
        <v>17736</v>
      </c>
      <c r="E4909" t="s">
        <v>81</v>
      </c>
      <c r="F4909" t="s">
        <v>4943</v>
      </c>
      <c r="G4909">
        <v>0</v>
      </c>
      <c r="H4909">
        <v>0</v>
      </c>
      <c r="I4909">
        <v>0</v>
      </c>
      <c r="J4909">
        <v>0</v>
      </c>
      <c r="K4909">
        <v>0</v>
      </c>
      <c r="L4909">
        <v>0</v>
      </c>
      <c r="M4909">
        <v>49</v>
      </c>
      <c r="N4909">
        <v>0</v>
      </c>
      <c r="O4909">
        <v>0</v>
      </c>
      <c r="P4909">
        <v>0</v>
      </c>
      <c r="Q4909">
        <v>0</v>
      </c>
    </row>
    <row r="4910" spans="1:17" x14ac:dyDescent="0.2">
      <c r="A4910" t="s">
        <v>22648</v>
      </c>
      <c r="B4910" t="s">
        <v>88</v>
      </c>
      <c r="C4910" t="s">
        <v>175</v>
      </c>
      <c r="D4910" t="s">
        <v>17736</v>
      </c>
      <c r="E4910" t="s">
        <v>81</v>
      </c>
      <c r="F4910" t="s">
        <v>4925</v>
      </c>
      <c r="G4910">
        <v>0</v>
      </c>
      <c r="H4910">
        <v>0</v>
      </c>
      <c r="I4910">
        <v>0</v>
      </c>
      <c r="J4910">
        <v>0</v>
      </c>
      <c r="K4910">
        <v>0</v>
      </c>
      <c r="L4910">
        <v>0</v>
      </c>
      <c r="M4910">
        <v>0</v>
      </c>
      <c r="N4910">
        <v>49</v>
      </c>
      <c r="O4910">
        <v>48</v>
      </c>
      <c r="P4910">
        <v>1</v>
      </c>
      <c r="Q4910">
        <v>0</v>
      </c>
    </row>
    <row r="4911" spans="1:17" x14ac:dyDescent="0.2">
      <c r="A4911" t="s">
        <v>22649</v>
      </c>
      <c r="B4911" t="s">
        <v>88</v>
      </c>
      <c r="C4911" t="s">
        <v>175</v>
      </c>
      <c r="D4911" t="s">
        <v>17736</v>
      </c>
      <c r="E4911" t="s">
        <v>81</v>
      </c>
      <c r="F4911" t="s">
        <v>4927</v>
      </c>
      <c r="G4911">
        <v>0</v>
      </c>
      <c r="H4911">
        <v>0</v>
      </c>
      <c r="I4911">
        <v>0</v>
      </c>
      <c r="J4911">
        <v>0</v>
      </c>
      <c r="K4911">
        <v>0</v>
      </c>
      <c r="L4911">
        <v>0</v>
      </c>
      <c r="M4911">
        <v>0</v>
      </c>
      <c r="N4911">
        <v>47</v>
      </c>
      <c r="O4911">
        <v>46</v>
      </c>
      <c r="P4911">
        <v>1</v>
      </c>
      <c r="Q4911">
        <v>0</v>
      </c>
    </row>
    <row r="4912" spans="1:17" x14ac:dyDescent="0.2">
      <c r="A4912" t="s">
        <v>22650</v>
      </c>
      <c r="B4912" t="s">
        <v>88</v>
      </c>
      <c r="C4912" t="s">
        <v>175</v>
      </c>
      <c r="D4912" t="s">
        <v>17736</v>
      </c>
      <c r="E4912" t="s">
        <v>81</v>
      </c>
      <c r="F4912" t="s">
        <v>17734</v>
      </c>
      <c r="G4912">
        <v>49</v>
      </c>
      <c r="H4912">
        <v>0</v>
      </c>
      <c r="I4912">
        <v>0</v>
      </c>
      <c r="J4912">
        <v>0</v>
      </c>
      <c r="K4912">
        <v>0</v>
      </c>
      <c r="L4912">
        <v>0</v>
      </c>
      <c r="M4912">
        <v>0</v>
      </c>
      <c r="N4912">
        <v>0</v>
      </c>
      <c r="O4912">
        <v>0</v>
      </c>
      <c r="P4912">
        <v>0</v>
      </c>
      <c r="Q4912">
        <v>0</v>
      </c>
    </row>
    <row r="4913" spans="1:17" x14ac:dyDescent="0.2">
      <c r="A4913" t="s">
        <v>22651</v>
      </c>
      <c r="B4913" t="s">
        <v>88</v>
      </c>
      <c r="C4913" t="s">
        <v>175</v>
      </c>
      <c r="D4913" t="s">
        <v>17748</v>
      </c>
      <c r="E4913" t="s">
        <v>83</v>
      </c>
      <c r="F4913" t="s">
        <v>17749</v>
      </c>
      <c r="G4913">
        <v>0</v>
      </c>
      <c r="H4913">
        <v>0</v>
      </c>
      <c r="I4913">
        <v>0</v>
      </c>
      <c r="J4913">
        <v>0</v>
      </c>
      <c r="K4913">
        <v>0</v>
      </c>
      <c r="L4913">
        <v>0</v>
      </c>
      <c r="M4913">
        <v>0</v>
      </c>
      <c r="N4913">
        <v>1</v>
      </c>
      <c r="O4913">
        <v>1</v>
      </c>
      <c r="P4913">
        <v>0</v>
      </c>
      <c r="Q4913">
        <v>0</v>
      </c>
    </row>
    <row r="4914" spans="1:17" x14ac:dyDescent="0.2">
      <c r="A4914" t="s">
        <v>22652</v>
      </c>
      <c r="B4914" t="s">
        <v>88</v>
      </c>
      <c r="C4914" t="s">
        <v>175</v>
      </c>
      <c r="D4914" t="s">
        <v>17748</v>
      </c>
      <c r="E4914" t="s">
        <v>83</v>
      </c>
      <c r="F4914" t="s">
        <v>17734</v>
      </c>
      <c r="G4914">
        <v>1</v>
      </c>
      <c r="H4914">
        <v>0</v>
      </c>
      <c r="I4914">
        <v>0</v>
      </c>
      <c r="J4914">
        <v>0</v>
      </c>
      <c r="K4914">
        <v>0</v>
      </c>
      <c r="L4914">
        <v>0</v>
      </c>
      <c r="M4914">
        <v>0</v>
      </c>
      <c r="N4914">
        <v>0</v>
      </c>
      <c r="O4914">
        <v>0</v>
      </c>
      <c r="P4914">
        <v>0</v>
      </c>
      <c r="Q4914">
        <v>0</v>
      </c>
    </row>
    <row r="4915" spans="1:17" x14ac:dyDescent="0.2">
      <c r="A4915" t="s">
        <v>22653</v>
      </c>
      <c r="B4915" t="s">
        <v>88</v>
      </c>
      <c r="C4915" t="s">
        <v>175</v>
      </c>
      <c r="D4915" t="s">
        <v>17748</v>
      </c>
      <c r="E4915" t="s">
        <v>81</v>
      </c>
      <c r="F4915" t="s">
        <v>17749</v>
      </c>
      <c r="G4915">
        <v>0</v>
      </c>
      <c r="H4915">
        <v>0</v>
      </c>
      <c r="I4915">
        <v>0</v>
      </c>
      <c r="J4915">
        <v>0</v>
      </c>
      <c r="K4915">
        <v>0</v>
      </c>
      <c r="L4915">
        <v>0</v>
      </c>
      <c r="M4915">
        <v>0</v>
      </c>
      <c r="N4915">
        <v>4</v>
      </c>
      <c r="O4915">
        <v>4</v>
      </c>
      <c r="P4915">
        <v>0</v>
      </c>
      <c r="Q4915">
        <v>0</v>
      </c>
    </row>
    <row r="4916" spans="1:17" x14ac:dyDescent="0.2">
      <c r="A4916" t="s">
        <v>22654</v>
      </c>
      <c r="B4916" t="s">
        <v>88</v>
      </c>
      <c r="C4916" t="s">
        <v>175</v>
      </c>
      <c r="D4916" t="s">
        <v>17748</v>
      </c>
      <c r="E4916" t="s">
        <v>81</v>
      </c>
      <c r="F4916" t="s">
        <v>17734</v>
      </c>
      <c r="G4916">
        <v>4</v>
      </c>
      <c r="H4916">
        <v>0</v>
      </c>
      <c r="I4916">
        <v>0</v>
      </c>
      <c r="J4916">
        <v>0</v>
      </c>
      <c r="K4916">
        <v>0</v>
      </c>
      <c r="L4916">
        <v>0</v>
      </c>
      <c r="M4916">
        <v>0</v>
      </c>
      <c r="N4916">
        <v>0</v>
      </c>
      <c r="O4916">
        <v>0</v>
      </c>
      <c r="P4916">
        <v>0</v>
      </c>
      <c r="Q4916">
        <v>0</v>
      </c>
    </row>
    <row r="4917" spans="1:17" x14ac:dyDescent="0.2">
      <c r="A4917" t="s">
        <v>22655</v>
      </c>
      <c r="B4917" t="s">
        <v>88</v>
      </c>
      <c r="C4917" t="s">
        <v>175</v>
      </c>
      <c r="D4917" t="s">
        <v>17754</v>
      </c>
      <c r="E4917" t="s">
        <v>83</v>
      </c>
      <c r="F4917" t="s">
        <v>17734</v>
      </c>
      <c r="G4917">
        <v>2</v>
      </c>
      <c r="H4917">
        <v>0</v>
      </c>
      <c r="I4917">
        <v>0</v>
      </c>
      <c r="J4917">
        <v>0</v>
      </c>
      <c r="K4917">
        <v>0</v>
      </c>
      <c r="L4917">
        <v>0</v>
      </c>
      <c r="M4917">
        <v>0</v>
      </c>
      <c r="N4917">
        <v>0</v>
      </c>
      <c r="O4917">
        <v>0</v>
      </c>
      <c r="P4917">
        <v>0</v>
      </c>
      <c r="Q4917">
        <v>0</v>
      </c>
    </row>
    <row r="4918" spans="1:17" x14ac:dyDescent="0.2">
      <c r="A4918" t="s">
        <v>22656</v>
      </c>
      <c r="B4918" t="s">
        <v>88</v>
      </c>
      <c r="C4918" t="s">
        <v>175</v>
      </c>
      <c r="D4918" t="s">
        <v>17754</v>
      </c>
      <c r="E4918" t="s">
        <v>81</v>
      </c>
      <c r="F4918" t="s">
        <v>17734</v>
      </c>
      <c r="G4918">
        <v>1</v>
      </c>
      <c r="H4918">
        <v>0</v>
      </c>
      <c r="I4918">
        <v>0</v>
      </c>
      <c r="J4918">
        <v>0</v>
      </c>
      <c r="K4918">
        <v>0</v>
      </c>
      <c r="L4918">
        <v>0</v>
      </c>
      <c r="M4918">
        <v>0</v>
      </c>
      <c r="N4918">
        <v>0</v>
      </c>
      <c r="O4918">
        <v>0</v>
      </c>
      <c r="P4918">
        <v>0</v>
      </c>
      <c r="Q4918">
        <v>0</v>
      </c>
    </row>
    <row r="4919" spans="1:17" x14ac:dyDescent="0.2">
      <c r="A4919" t="s">
        <v>22657</v>
      </c>
      <c r="B4919" t="s">
        <v>88</v>
      </c>
      <c r="C4919" t="s">
        <v>176</v>
      </c>
      <c r="D4919" t="s">
        <v>17768</v>
      </c>
      <c r="E4919" t="s">
        <v>81</v>
      </c>
      <c r="F4919" t="s">
        <v>17734</v>
      </c>
      <c r="G4919">
        <v>4</v>
      </c>
      <c r="H4919">
        <v>0</v>
      </c>
      <c r="I4919">
        <v>0</v>
      </c>
      <c r="J4919">
        <v>0</v>
      </c>
      <c r="K4919">
        <v>0</v>
      </c>
      <c r="L4919">
        <v>0</v>
      </c>
      <c r="M4919">
        <v>0</v>
      </c>
      <c r="N4919">
        <v>0</v>
      </c>
      <c r="O4919">
        <v>0</v>
      </c>
      <c r="P4919">
        <v>0</v>
      </c>
      <c r="Q4919">
        <v>0</v>
      </c>
    </row>
    <row r="4920" spans="1:17" x14ac:dyDescent="0.2">
      <c r="A4920" t="s">
        <v>22658</v>
      </c>
      <c r="B4920" t="s">
        <v>88</v>
      </c>
      <c r="C4920" t="s">
        <v>176</v>
      </c>
      <c r="D4920" t="s">
        <v>17736</v>
      </c>
      <c r="E4920" t="s">
        <v>83</v>
      </c>
      <c r="F4920" t="s">
        <v>4929</v>
      </c>
      <c r="G4920">
        <v>0</v>
      </c>
      <c r="H4920">
        <v>40</v>
      </c>
      <c r="I4920">
        <v>4</v>
      </c>
      <c r="J4920">
        <v>32</v>
      </c>
      <c r="K4920">
        <v>0</v>
      </c>
      <c r="L4920">
        <v>4</v>
      </c>
      <c r="M4920">
        <v>0</v>
      </c>
      <c r="N4920">
        <v>0</v>
      </c>
      <c r="O4920">
        <v>0</v>
      </c>
      <c r="P4920">
        <v>0</v>
      </c>
      <c r="Q4920">
        <v>0</v>
      </c>
    </row>
    <row r="4921" spans="1:17" x14ac:dyDescent="0.2">
      <c r="A4921" t="s">
        <v>22659</v>
      </c>
      <c r="B4921" t="s">
        <v>88</v>
      </c>
      <c r="C4921" t="s">
        <v>176</v>
      </c>
      <c r="D4921" t="s">
        <v>17736</v>
      </c>
      <c r="E4921" t="s">
        <v>83</v>
      </c>
      <c r="F4921" t="s">
        <v>4931</v>
      </c>
      <c r="G4921">
        <v>0</v>
      </c>
      <c r="H4921">
        <v>40</v>
      </c>
      <c r="I4921">
        <v>4</v>
      </c>
      <c r="J4921">
        <v>31</v>
      </c>
      <c r="K4921">
        <v>0</v>
      </c>
      <c r="L4921">
        <v>5</v>
      </c>
      <c r="M4921">
        <v>0</v>
      </c>
      <c r="N4921">
        <v>0</v>
      </c>
      <c r="O4921">
        <v>0</v>
      </c>
      <c r="P4921">
        <v>0</v>
      </c>
      <c r="Q4921">
        <v>0</v>
      </c>
    </row>
    <row r="4922" spans="1:17" x14ac:dyDescent="0.2">
      <c r="A4922" t="s">
        <v>22660</v>
      </c>
      <c r="B4922" t="s">
        <v>88</v>
      </c>
      <c r="C4922" t="s">
        <v>176</v>
      </c>
      <c r="D4922" t="s">
        <v>17736</v>
      </c>
      <c r="E4922" t="s">
        <v>83</v>
      </c>
      <c r="F4922" t="s">
        <v>4933</v>
      </c>
      <c r="G4922">
        <v>0</v>
      </c>
      <c r="H4922">
        <v>0</v>
      </c>
      <c r="I4922">
        <v>0</v>
      </c>
      <c r="J4922">
        <v>0</v>
      </c>
      <c r="K4922">
        <v>0</v>
      </c>
      <c r="L4922">
        <v>0</v>
      </c>
      <c r="M4922">
        <v>40</v>
      </c>
      <c r="N4922">
        <v>0</v>
      </c>
      <c r="O4922">
        <v>0</v>
      </c>
      <c r="P4922">
        <v>0</v>
      </c>
      <c r="Q4922">
        <v>0</v>
      </c>
    </row>
    <row r="4923" spans="1:17" x14ac:dyDescent="0.2">
      <c r="A4923" t="s">
        <v>22661</v>
      </c>
      <c r="B4923" t="s">
        <v>88</v>
      </c>
      <c r="C4923" t="s">
        <v>176</v>
      </c>
      <c r="D4923" t="s">
        <v>17736</v>
      </c>
      <c r="E4923" t="s">
        <v>83</v>
      </c>
      <c r="F4923" t="s">
        <v>4935</v>
      </c>
      <c r="G4923">
        <v>0</v>
      </c>
      <c r="H4923">
        <v>40</v>
      </c>
      <c r="I4923">
        <v>4</v>
      </c>
      <c r="J4923">
        <v>31</v>
      </c>
      <c r="K4923">
        <v>0</v>
      </c>
      <c r="L4923">
        <v>5</v>
      </c>
      <c r="M4923">
        <v>0</v>
      </c>
      <c r="N4923">
        <v>0</v>
      </c>
      <c r="O4923">
        <v>0</v>
      </c>
      <c r="P4923">
        <v>0</v>
      </c>
      <c r="Q4923">
        <v>0</v>
      </c>
    </row>
    <row r="4924" spans="1:17" x14ac:dyDescent="0.2">
      <c r="A4924" t="s">
        <v>22662</v>
      </c>
      <c r="B4924" t="s">
        <v>88</v>
      </c>
      <c r="C4924" t="s">
        <v>240</v>
      </c>
      <c r="D4924" t="s">
        <v>17736</v>
      </c>
      <c r="E4924" t="s">
        <v>83</v>
      </c>
      <c r="F4924" t="s">
        <v>4935</v>
      </c>
      <c r="G4924">
        <v>0</v>
      </c>
      <c r="H4924">
        <v>8</v>
      </c>
      <c r="I4924">
        <v>1</v>
      </c>
      <c r="J4924">
        <v>7</v>
      </c>
      <c r="K4924">
        <v>0</v>
      </c>
      <c r="L4924">
        <v>0</v>
      </c>
      <c r="M4924">
        <v>0</v>
      </c>
      <c r="N4924">
        <v>0</v>
      </c>
      <c r="O4924">
        <v>0</v>
      </c>
      <c r="P4924">
        <v>0</v>
      </c>
      <c r="Q4924">
        <v>0</v>
      </c>
    </row>
    <row r="4925" spans="1:17" x14ac:dyDescent="0.2">
      <c r="A4925" t="s">
        <v>22663</v>
      </c>
      <c r="B4925" t="s">
        <v>88</v>
      </c>
      <c r="C4925" t="s">
        <v>240</v>
      </c>
      <c r="D4925" t="s">
        <v>17736</v>
      </c>
      <c r="E4925" t="s">
        <v>83</v>
      </c>
      <c r="F4925" t="s">
        <v>4937</v>
      </c>
      <c r="G4925">
        <v>0</v>
      </c>
      <c r="H4925">
        <v>8</v>
      </c>
      <c r="I4925">
        <v>1</v>
      </c>
      <c r="J4925">
        <v>7</v>
      </c>
      <c r="K4925">
        <v>0</v>
      </c>
      <c r="L4925">
        <v>0</v>
      </c>
      <c r="M4925">
        <v>0</v>
      </c>
      <c r="N4925">
        <v>0</v>
      </c>
      <c r="O4925">
        <v>0</v>
      </c>
      <c r="P4925">
        <v>0</v>
      </c>
      <c r="Q4925">
        <v>0</v>
      </c>
    </row>
    <row r="4926" spans="1:17" x14ac:dyDescent="0.2">
      <c r="A4926" t="s">
        <v>22664</v>
      </c>
      <c r="B4926" t="s">
        <v>88</v>
      </c>
      <c r="C4926" t="s">
        <v>240</v>
      </c>
      <c r="D4926" t="s">
        <v>17736</v>
      </c>
      <c r="E4926" t="s">
        <v>83</v>
      </c>
      <c r="F4926" t="s">
        <v>4939</v>
      </c>
      <c r="G4926">
        <v>0</v>
      </c>
      <c r="H4926">
        <v>0</v>
      </c>
      <c r="I4926">
        <v>0</v>
      </c>
      <c r="J4926">
        <v>0</v>
      </c>
      <c r="K4926">
        <v>0</v>
      </c>
      <c r="L4926">
        <v>0</v>
      </c>
      <c r="M4926">
        <v>8</v>
      </c>
      <c r="N4926">
        <v>0</v>
      </c>
      <c r="O4926">
        <v>0</v>
      </c>
      <c r="P4926">
        <v>0</v>
      </c>
      <c r="Q4926">
        <v>0</v>
      </c>
    </row>
    <row r="4927" spans="1:17" x14ac:dyDescent="0.2">
      <c r="A4927" t="s">
        <v>22665</v>
      </c>
      <c r="B4927" t="s">
        <v>88</v>
      </c>
      <c r="C4927" t="s">
        <v>240</v>
      </c>
      <c r="D4927" t="s">
        <v>17736</v>
      </c>
      <c r="E4927" t="s">
        <v>83</v>
      </c>
      <c r="F4927" t="s">
        <v>4941</v>
      </c>
      <c r="G4927">
        <v>0</v>
      </c>
      <c r="H4927">
        <v>8</v>
      </c>
      <c r="I4927">
        <v>1</v>
      </c>
      <c r="J4927">
        <v>7</v>
      </c>
      <c r="K4927">
        <v>0</v>
      </c>
      <c r="L4927">
        <v>0</v>
      </c>
      <c r="M4927">
        <v>0</v>
      </c>
      <c r="N4927">
        <v>0</v>
      </c>
      <c r="O4927">
        <v>0</v>
      </c>
      <c r="P4927">
        <v>0</v>
      </c>
      <c r="Q4927">
        <v>0</v>
      </c>
    </row>
    <row r="4928" spans="1:17" x14ac:dyDescent="0.2">
      <c r="A4928" t="s">
        <v>22666</v>
      </c>
      <c r="B4928" t="s">
        <v>88</v>
      </c>
      <c r="C4928" t="s">
        <v>240</v>
      </c>
      <c r="D4928" t="s">
        <v>17736</v>
      </c>
      <c r="E4928" t="s">
        <v>83</v>
      </c>
      <c r="F4928" t="s">
        <v>4943</v>
      </c>
      <c r="G4928">
        <v>0</v>
      </c>
      <c r="H4928">
        <v>0</v>
      </c>
      <c r="I4928">
        <v>0</v>
      </c>
      <c r="J4928">
        <v>0</v>
      </c>
      <c r="K4928">
        <v>0</v>
      </c>
      <c r="L4928">
        <v>0</v>
      </c>
      <c r="M4928">
        <v>8</v>
      </c>
      <c r="N4928">
        <v>0</v>
      </c>
      <c r="O4928">
        <v>0</v>
      </c>
      <c r="P4928">
        <v>0</v>
      </c>
      <c r="Q4928">
        <v>0</v>
      </c>
    </row>
    <row r="4929" spans="1:17" x14ac:dyDescent="0.2">
      <c r="A4929" t="s">
        <v>22667</v>
      </c>
      <c r="B4929" t="s">
        <v>88</v>
      </c>
      <c r="C4929" t="s">
        <v>240</v>
      </c>
      <c r="D4929" t="s">
        <v>17736</v>
      </c>
      <c r="E4929" t="s">
        <v>83</v>
      </c>
      <c r="F4929" t="s">
        <v>4925</v>
      </c>
      <c r="G4929">
        <v>0</v>
      </c>
      <c r="H4929">
        <v>0</v>
      </c>
      <c r="I4929">
        <v>0</v>
      </c>
      <c r="J4929">
        <v>0</v>
      </c>
      <c r="K4929">
        <v>0</v>
      </c>
      <c r="L4929">
        <v>0</v>
      </c>
      <c r="M4929">
        <v>0</v>
      </c>
      <c r="N4929">
        <v>8</v>
      </c>
      <c r="O4929">
        <v>8</v>
      </c>
      <c r="P4929">
        <v>0</v>
      </c>
      <c r="Q4929">
        <v>0</v>
      </c>
    </row>
    <row r="4930" spans="1:17" x14ac:dyDescent="0.2">
      <c r="A4930" t="s">
        <v>22668</v>
      </c>
      <c r="B4930" t="s">
        <v>88</v>
      </c>
      <c r="C4930" t="s">
        <v>240</v>
      </c>
      <c r="D4930" t="s">
        <v>17736</v>
      </c>
      <c r="E4930" t="s">
        <v>83</v>
      </c>
      <c r="F4930" t="s">
        <v>4927</v>
      </c>
      <c r="G4930">
        <v>0</v>
      </c>
      <c r="H4930">
        <v>0</v>
      </c>
      <c r="I4930">
        <v>0</v>
      </c>
      <c r="J4930">
        <v>0</v>
      </c>
      <c r="K4930">
        <v>0</v>
      </c>
      <c r="L4930">
        <v>0</v>
      </c>
      <c r="M4930">
        <v>0</v>
      </c>
      <c r="N4930">
        <v>8</v>
      </c>
      <c r="O4930">
        <v>8</v>
      </c>
      <c r="P4930">
        <v>0</v>
      </c>
      <c r="Q4930">
        <v>0</v>
      </c>
    </row>
    <row r="4931" spans="1:17" x14ac:dyDescent="0.2">
      <c r="A4931" t="s">
        <v>22669</v>
      </c>
      <c r="B4931" t="s">
        <v>88</v>
      </c>
      <c r="C4931" t="s">
        <v>240</v>
      </c>
      <c r="D4931" t="s">
        <v>17736</v>
      </c>
      <c r="E4931" t="s">
        <v>83</v>
      </c>
      <c r="F4931" t="s">
        <v>17734</v>
      </c>
      <c r="G4931">
        <v>8</v>
      </c>
      <c r="H4931">
        <v>0</v>
      </c>
      <c r="I4931">
        <v>0</v>
      </c>
      <c r="J4931">
        <v>0</v>
      </c>
      <c r="K4931">
        <v>0</v>
      </c>
      <c r="L4931">
        <v>0</v>
      </c>
      <c r="M4931">
        <v>0</v>
      </c>
      <c r="N4931">
        <v>0</v>
      </c>
      <c r="O4931">
        <v>0</v>
      </c>
      <c r="P4931">
        <v>0</v>
      </c>
      <c r="Q4931">
        <v>0</v>
      </c>
    </row>
    <row r="4932" spans="1:17" x14ac:dyDescent="0.2">
      <c r="A4932" t="s">
        <v>22670</v>
      </c>
      <c r="B4932" t="s">
        <v>88</v>
      </c>
      <c r="C4932" t="s">
        <v>240</v>
      </c>
      <c r="D4932" t="s">
        <v>17736</v>
      </c>
      <c r="E4932" t="s">
        <v>81</v>
      </c>
      <c r="F4932" t="s">
        <v>4929</v>
      </c>
      <c r="G4932">
        <v>0</v>
      </c>
      <c r="H4932">
        <v>10</v>
      </c>
      <c r="I4932">
        <v>0</v>
      </c>
      <c r="J4932">
        <v>10</v>
      </c>
      <c r="K4932">
        <v>0</v>
      </c>
      <c r="L4932">
        <v>0</v>
      </c>
      <c r="M4932">
        <v>0</v>
      </c>
      <c r="N4932">
        <v>0</v>
      </c>
      <c r="O4932">
        <v>0</v>
      </c>
      <c r="P4932">
        <v>0</v>
      </c>
      <c r="Q4932">
        <v>0</v>
      </c>
    </row>
    <row r="4933" spans="1:17" x14ac:dyDescent="0.2">
      <c r="A4933" t="s">
        <v>22671</v>
      </c>
      <c r="B4933" t="s">
        <v>88</v>
      </c>
      <c r="C4933" t="s">
        <v>240</v>
      </c>
      <c r="D4933" t="s">
        <v>17736</v>
      </c>
      <c r="E4933" t="s">
        <v>81</v>
      </c>
      <c r="F4933" t="s">
        <v>4931</v>
      </c>
      <c r="G4933">
        <v>0</v>
      </c>
      <c r="H4933">
        <v>10</v>
      </c>
      <c r="I4933">
        <v>0</v>
      </c>
      <c r="J4933">
        <v>9</v>
      </c>
      <c r="K4933">
        <v>1</v>
      </c>
      <c r="L4933">
        <v>0</v>
      </c>
      <c r="M4933">
        <v>0</v>
      </c>
      <c r="N4933">
        <v>0</v>
      </c>
      <c r="O4933">
        <v>0</v>
      </c>
      <c r="P4933">
        <v>0</v>
      </c>
      <c r="Q4933">
        <v>0</v>
      </c>
    </row>
    <row r="4934" spans="1:17" x14ac:dyDescent="0.2">
      <c r="A4934" t="s">
        <v>22672</v>
      </c>
      <c r="B4934" t="s">
        <v>88</v>
      </c>
      <c r="C4934" t="s">
        <v>240</v>
      </c>
      <c r="D4934" t="s">
        <v>17736</v>
      </c>
      <c r="E4934" t="s">
        <v>81</v>
      </c>
      <c r="F4934" t="s">
        <v>4933</v>
      </c>
      <c r="G4934">
        <v>0</v>
      </c>
      <c r="H4934">
        <v>0</v>
      </c>
      <c r="I4934">
        <v>0</v>
      </c>
      <c r="J4934">
        <v>0</v>
      </c>
      <c r="K4934">
        <v>0</v>
      </c>
      <c r="L4934">
        <v>0</v>
      </c>
      <c r="M4934">
        <v>10</v>
      </c>
      <c r="N4934">
        <v>0</v>
      </c>
      <c r="O4934">
        <v>0</v>
      </c>
      <c r="P4934">
        <v>0</v>
      </c>
      <c r="Q4934">
        <v>0</v>
      </c>
    </row>
    <row r="4935" spans="1:17" x14ac:dyDescent="0.2">
      <c r="A4935" t="s">
        <v>22673</v>
      </c>
      <c r="B4935" t="s">
        <v>88</v>
      </c>
      <c r="C4935" t="s">
        <v>240</v>
      </c>
      <c r="D4935" t="s">
        <v>17736</v>
      </c>
      <c r="E4935" t="s">
        <v>81</v>
      </c>
      <c r="F4935" t="s">
        <v>4935</v>
      </c>
      <c r="G4935">
        <v>0</v>
      </c>
      <c r="H4935">
        <v>10</v>
      </c>
      <c r="I4935">
        <v>0</v>
      </c>
      <c r="J4935">
        <v>9</v>
      </c>
      <c r="K4935">
        <v>1</v>
      </c>
      <c r="L4935">
        <v>0</v>
      </c>
      <c r="M4935">
        <v>0</v>
      </c>
      <c r="N4935">
        <v>0</v>
      </c>
      <c r="O4935">
        <v>0</v>
      </c>
      <c r="P4935">
        <v>0</v>
      </c>
      <c r="Q4935">
        <v>0</v>
      </c>
    </row>
    <row r="4936" spans="1:17" x14ac:dyDescent="0.2">
      <c r="A4936" t="s">
        <v>22674</v>
      </c>
      <c r="B4936" t="s">
        <v>88</v>
      </c>
      <c r="C4936" t="s">
        <v>240</v>
      </c>
      <c r="D4936" t="s">
        <v>17736</v>
      </c>
      <c r="E4936" t="s">
        <v>81</v>
      </c>
      <c r="F4936" t="s">
        <v>4937</v>
      </c>
      <c r="G4936">
        <v>0</v>
      </c>
      <c r="H4936">
        <v>10</v>
      </c>
      <c r="I4936">
        <v>0</v>
      </c>
      <c r="J4936">
        <v>10</v>
      </c>
      <c r="K4936">
        <v>0</v>
      </c>
      <c r="L4936">
        <v>0</v>
      </c>
      <c r="M4936">
        <v>0</v>
      </c>
      <c r="N4936">
        <v>0</v>
      </c>
      <c r="O4936">
        <v>0</v>
      </c>
      <c r="P4936">
        <v>0</v>
      </c>
      <c r="Q4936">
        <v>0</v>
      </c>
    </row>
    <row r="4937" spans="1:17" x14ac:dyDescent="0.2">
      <c r="A4937" t="s">
        <v>22675</v>
      </c>
      <c r="B4937" t="s">
        <v>88</v>
      </c>
      <c r="C4937" t="s">
        <v>240</v>
      </c>
      <c r="D4937" t="s">
        <v>17736</v>
      </c>
      <c r="E4937" t="s">
        <v>81</v>
      </c>
      <c r="F4937" t="s">
        <v>4939</v>
      </c>
      <c r="G4937">
        <v>0</v>
      </c>
      <c r="H4937">
        <v>0</v>
      </c>
      <c r="I4937">
        <v>0</v>
      </c>
      <c r="J4937">
        <v>0</v>
      </c>
      <c r="K4937">
        <v>0</v>
      </c>
      <c r="L4937">
        <v>0</v>
      </c>
      <c r="M4937">
        <v>10</v>
      </c>
      <c r="N4937">
        <v>0</v>
      </c>
      <c r="O4937">
        <v>0</v>
      </c>
      <c r="P4937">
        <v>0</v>
      </c>
      <c r="Q4937">
        <v>0</v>
      </c>
    </row>
    <row r="4938" spans="1:17" x14ac:dyDescent="0.2">
      <c r="A4938" t="s">
        <v>22676</v>
      </c>
      <c r="B4938" t="s">
        <v>88</v>
      </c>
      <c r="C4938" t="s">
        <v>240</v>
      </c>
      <c r="D4938" t="s">
        <v>17736</v>
      </c>
      <c r="E4938" t="s">
        <v>81</v>
      </c>
      <c r="F4938" t="s">
        <v>4941</v>
      </c>
      <c r="G4938">
        <v>0</v>
      </c>
      <c r="H4938">
        <v>10</v>
      </c>
      <c r="I4938">
        <v>0</v>
      </c>
      <c r="J4938">
        <v>10</v>
      </c>
      <c r="K4938">
        <v>0</v>
      </c>
      <c r="L4938">
        <v>0</v>
      </c>
      <c r="M4938">
        <v>0</v>
      </c>
      <c r="N4938">
        <v>0</v>
      </c>
      <c r="O4938">
        <v>0</v>
      </c>
      <c r="P4938">
        <v>0</v>
      </c>
      <c r="Q4938">
        <v>0</v>
      </c>
    </row>
    <row r="4939" spans="1:17" x14ac:dyDescent="0.2">
      <c r="A4939" t="s">
        <v>22677</v>
      </c>
      <c r="B4939" t="s">
        <v>88</v>
      </c>
      <c r="C4939" t="s">
        <v>240</v>
      </c>
      <c r="D4939" t="s">
        <v>17736</v>
      </c>
      <c r="E4939" t="s">
        <v>81</v>
      </c>
      <c r="F4939" t="s">
        <v>4943</v>
      </c>
      <c r="G4939">
        <v>0</v>
      </c>
      <c r="H4939">
        <v>0</v>
      </c>
      <c r="I4939">
        <v>0</v>
      </c>
      <c r="J4939">
        <v>0</v>
      </c>
      <c r="K4939">
        <v>0</v>
      </c>
      <c r="L4939">
        <v>0</v>
      </c>
      <c r="M4939">
        <v>10</v>
      </c>
      <c r="N4939">
        <v>0</v>
      </c>
      <c r="O4939">
        <v>0</v>
      </c>
      <c r="P4939">
        <v>0</v>
      </c>
      <c r="Q4939">
        <v>0</v>
      </c>
    </row>
    <row r="4940" spans="1:17" x14ac:dyDescent="0.2">
      <c r="A4940" t="s">
        <v>22678</v>
      </c>
      <c r="B4940" t="s">
        <v>88</v>
      </c>
      <c r="C4940" t="s">
        <v>240</v>
      </c>
      <c r="D4940" t="s">
        <v>17736</v>
      </c>
      <c r="E4940" t="s">
        <v>81</v>
      </c>
      <c r="F4940" t="s">
        <v>4925</v>
      </c>
      <c r="G4940">
        <v>0</v>
      </c>
      <c r="H4940">
        <v>0</v>
      </c>
      <c r="I4940">
        <v>0</v>
      </c>
      <c r="J4940">
        <v>0</v>
      </c>
      <c r="K4940">
        <v>0</v>
      </c>
      <c r="L4940">
        <v>0</v>
      </c>
      <c r="M4940">
        <v>0</v>
      </c>
      <c r="N4940">
        <v>10</v>
      </c>
      <c r="O4940">
        <v>10</v>
      </c>
      <c r="P4940">
        <v>0</v>
      </c>
      <c r="Q4940">
        <v>0</v>
      </c>
    </row>
    <row r="4941" spans="1:17" x14ac:dyDescent="0.2">
      <c r="A4941" t="s">
        <v>22679</v>
      </c>
      <c r="B4941" t="s">
        <v>88</v>
      </c>
      <c r="C4941" t="s">
        <v>240</v>
      </c>
      <c r="D4941" t="s">
        <v>17736</v>
      </c>
      <c r="E4941" t="s">
        <v>81</v>
      </c>
      <c r="F4941" t="s">
        <v>4927</v>
      </c>
      <c r="G4941">
        <v>0</v>
      </c>
      <c r="H4941">
        <v>0</v>
      </c>
      <c r="I4941">
        <v>0</v>
      </c>
      <c r="J4941">
        <v>0</v>
      </c>
      <c r="K4941">
        <v>0</v>
      </c>
      <c r="L4941">
        <v>0</v>
      </c>
      <c r="M4941">
        <v>0</v>
      </c>
      <c r="N4941">
        <v>10</v>
      </c>
      <c r="O4941">
        <v>10</v>
      </c>
      <c r="P4941">
        <v>0</v>
      </c>
      <c r="Q4941">
        <v>0</v>
      </c>
    </row>
    <row r="4942" spans="1:17" x14ac:dyDescent="0.2">
      <c r="A4942" t="s">
        <v>22680</v>
      </c>
      <c r="B4942" t="s">
        <v>88</v>
      </c>
      <c r="C4942" t="s">
        <v>240</v>
      </c>
      <c r="D4942" t="s">
        <v>17736</v>
      </c>
      <c r="E4942" t="s">
        <v>81</v>
      </c>
      <c r="F4942" t="s">
        <v>17734</v>
      </c>
      <c r="G4942">
        <v>10</v>
      </c>
      <c r="H4942">
        <v>0</v>
      </c>
      <c r="I4942">
        <v>0</v>
      </c>
      <c r="J4942">
        <v>0</v>
      </c>
      <c r="K4942">
        <v>0</v>
      </c>
      <c r="L4942">
        <v>0</v>
      </c>
      <c r="M4942">
        <v>0</v>
      </c>
      <c r="N4942">
        <v>0</v>
      </c>
      <c r="O4942">
        <v>0</v>
      </c>
      <c r="P4942">
        <v>0</v>
      </c>
      <c r="Q4942">
        <v>0</v>
      </c>
    </row>
    <row r="4943" spans="1:17" x14ac:dyDescent="0.2">
      <c r="A4943" t="s">
        <v>22681</v>
      </c>
      <c r="B4943" t="s">
        <v>88</v>
      </c>
      <c r="C4943" t="s">
        <v>240</v>
      </c>
      <c r="D4943" t="s">
        <v>17748</v>
      </c>
      <c r="E4943" t="s">
        <v>81</v>
      </c>
      <c r="F4943" t="s">
        <v>17749</v>
      </c>
      <c r="G4943">
        <v>0</v>
      </c>
      <c r="H4943">
        <v>0</v>
      </c>
      <c r="I4943">
        <v>0</v>
      </c>
      <c r="J4943">
        <v>0</v>
      </c>
      <c r="K4943">
        <v>0</v>
      </c>
      <c r="L4943">
        <v>0</v>
      </c>
      <c r="M4943">
        <v>0</v>
      </c>
      <c r="N4943">
        <v>4</v>
      </c>
      <c r="O4943">
        <v>3</v>
      </c>
      <c r="P4943">
        <v>1</v>
      </c>
      <c r="Q4943">
        <v>0</v>
      </c>
    </row>
    <row r="4944" spans="1:17" x14ac:dyDescent="0.2">
      <c r="A4944" t="s">
        <v>22682</v>
      </c>
      <c r="B4944" t="s">
        <v>88</v>
      </c>
      <c r="C4944" t="s">
        <v>240</v>
      </c>
      <c r="D4944" t="s">
        <v>17748</v>
      </c>
      <c r="E4944" t="s">
        <v>81</v>
      </c>
      <c r="F4944" t="s">
        <v>17734</v>
      </c>
      <c r="G4944">
        <v>4</v>
      </c>
      <c r="H4944">
        <v>0</v>
      </c>
      <c r="I4944">
        <v>0</v>
      </c>
      <c r="J4944">
        <v>0</v>
      </c>
      <c r="K4944">
        <v>0</v>
      </c>
      <c r="L4944">
        <v>0</v>
      </c>
      <c r="M4944">
        <v>0</v>
      </c>
      <c r="N4944">
        <v>0</v>
      </c>
      <c r="O4944">
        <v>0</v>
      </c>
      <c r="P4944">
        <v>0</v>
      </c>
      <c r="Q4944">
        <v>0</v>
      </c>
    </row>
    <row r="4945" spans="1:17" x14ac:dyDescent="0.2">
      <c r="A4945" t="s">
        <v>22683</v>
      </c>
      <c r="B4945" t="s">
        <v>88</v>
      </c>
      <c r="C4945" t="s">
        <v>240</v>
      </c>
      <c r="D4945" t="s">
        <v>17754</v>
      </c>
      <c r="E4945" t="s">
        <v>81</v>
      </c>
      <c r="F4945" t="s">
        <v>17734</v>
      </c>
      <c r="G4945">
        <v>1</v>
      </c>
      <c r="H4945">
        <v>0</v>
      </c>
      <c r="I4945">
        <v>0</v>
      </c>
      <c r="J4945">
        <v>0</v>
      </c>
      <c r="K4945">
        <v>0</v>
      </c>
      <c r="L4945">
        <v>0</v>
      </c>
      <c r="M4945">
        <v>0</v>
      </c>
      <c r="N4945">
        <v>0</v>
      </c>
      <c r="O4945">
        <v>0</v>
      </c>
      <c r="P4945">
        <v>0</v>
      </c>
      <c r="Q4945">
        <v>0</v>
      </c>
    </row>
    <row r="4946" spans="1:17" x14ac:dyDescent="0.2">
      <c r="A4946" t="s">
        <v>22684</v>
      </c>
      <c r="B4946" t="s">
        <v>88</v>
      </c>
      <c r="C4946" t="s">
        <v>241</v>
      </c>
      <c r="D4946" t="s">
        <v>17736</v>
      </c>
      <c r="E4946" t="s">
        <v>83</v>
      </c>
      <c r="F4946" t="s">
        <v>4929</v>
      </c>
      <c r="G4946">
        <v>0</v>
      </c>
      <c r="H4946">
        <v>9</v>
      </c>
      <c r="I4946">
        <v>0</v>
      </c>
      <c r="J4946">
        <v>9</v>
      </c>
      <c r="K4946">
        <v>0</v>
      </c>
      <c r="L4946">
        <v>0</v>
      </c>
      <c r="M4946">
        <v>0</v>
      </c>
      <c r="N4946">
        <v>0</v>
      </c>
      <c r="O4946">
        <v>0</v>
      </c>
      <c r="P4946">
        <v>0</v>
      </c>
      <c r="Q4946">
        <v>0</v>
      </c>
    </row>
    <row r="4947" spans="1:17" x14ac:dyDescent="0.2">
      <c r="A4947" t="s">
        <v>22685</v>
      </c>
      <c r="B4947" t="s">
        <v>88</v>
      </c>
      <c r="C4947" t="s">
        <v>241</v>
      </c>
      <c r="D4947" t="s">
        <v>17736</v>
      </c>
      <c r="E4947" t="s">
        <v>83</v>
      </c>
      <c r="F4947" t="s">
        <v>4931</v>
      </c>
      <c r="G4947">
        <v>0</v>
      </c>
      <c r="H4947">
        <v>9</v>
      </c>
      <c r="I4947">
        <v>0</v>
      </c>
      <c r="J4947">
        <v>9</v>
      </c>
      <c r="K4947">
        <v>0</v>
      </c>
      <c r="L4947">
        <v>0</v>
      </c>
      <c r="M4947">
        <v>0</v>
      </c>
      <c r="N4947">
        <v>0</v>
      </c>
      <c r="O4947">
        <v>0</v>
      </c>
      <c r="P4947">
        <v>0</v>
      </c>
      <c r="Q4947">
        <v>0</v>
      </c>
    </row>
    <row r="4948" spans="1:17" x14ac:dyDescent="0.2">
      <c r="A4948" t="s">
        <v>22686</v>
      </c>
      <c r="B4948" t="s">
        <v>88</v>
      </c>
      <c r="C4948" t="s">
        <v>241</v>
      </c>
      <c r="D4948" t="s">
        <v>17736</v>
      </c>
      <c r="E4948" t="s">
        <v>83</v>
      </c>
      <c r="F4948" t="s">
        <v>4933</v>
      </c>
      <c r="G4948">
        <v>0</v>
      </c>
      <c r="H4948">
        <v>0</v>
      </c>
      <c r="I4948">
        <v>0</v>
      </c>
      <c r="J4948">
        <v>0</v>
      </c>
      <c r="K4948">
        <v>0</v>
      </c>
      <c r="L4948">
        <v>0</v>
      </c>
      <c r="M4948">
        <v>9</v>
      </c>
      <c r="N4948">
        <v>0</v>
      </c>
      <c r="O4948">
        <v>0</v>
      </c>
      <c r="P4948">
        <v>0</v>
      </c>
      <c r="Q4948">
        <v>0</v>
      </c>
    </row>
    <row r="4949" spans="1:17" x14ac:dyDescent="0.2">
      <c r="A4949" t="s">
        <v>22687</v>
      </c>
      <c r="B4949" t="s">
        <v>88</v>
      </c>
      <c r="C4949" t="s">
        <v>241</v>
      </c>
      <c r="D4949" t="s">
        <v>17736</v>
      </c>
      <c r="E4949" t="s">
        <v>83</v>
      </c>
      <c r="F4949" t="s">
        <v>4935</v>
      </c>
      <c r="G4949">
        <v>0</v>
      </c>
      <c r="H4949">
        <v>9</v>
      </c>
      <c r="I4949">
        <v>0</v>
      </c>
      <c r="J4949">
        <v>9</v>
      </c>
      <c r="K4949">
        <v>0</v>
      </c>
      <c r="L4949">
        <v>0</v>
      </c>
      <c r="M4949">
        <v>0</v>
      </c>
      <c r="N4949">
        <v>0</v>
      </c>
      <c r="O4949">
        <v>0</v>
      </c>
      <c r="P4949">
        <v>0</v>
      </c>
      <c r="Q4949">
        <v>0</v>
      </c>
    </row>
    <row r="4950" spans="1:17" x14ac:dyDescent="0.2">
      <c r="A4950" t="s">
        <v>22688</v>
      </c>
      <c r="B4950" t="s">
        <v>88</v>
      </c>
      <c r="C4950" t="s">
        <v>241</v>
      </c>
      <c r="D4950" t="s">
        <v>17736</v>
      </c>
      <c r="E4950" t="s">
        <v>83</v>
      </c>
      <c r="F4950" t="s">
        <v>4937</v>
      </c>
      <c r="G4950">
        <v>0</v>
      </c>
      <c r="H4950">
        <v>9</v>
      </c>
      <c r="I4950">
        <v>1</v>
      </c>
      <c r="J4950">
        <v>8</v>
      </c>
      <c r="K4950">
        <v>0</v>
      </c>
      <c r="L4950">
        <v>0</v>
      </c>
      <c r="M4950">
        <v>0</v>
      </c>
      <c r="N4950">
        <v>0</v>
      </c>
      <c r="O4950">
        <v>0</v>
      </c>
      <c r="P4950">
        <v>0</v>
      </c>
      <c r="Q4950">
        <v>0</v>
      </c>
    </row>
    <row r="4951" spans="1:17" x14ac:dyDescent="0.2">
      <c r="A4951" t="s">
        <v>22689</v>
      </c>
      <c r="B4951" t="s">
        <v>88</v>
      </c>
      <c r="C4951" t="s">
        <v>241</v>
      </c>
      <c r="D4951" t="s">
        <v>17736</v>
      </c>
      <c r="E4951" t="s">
        <v>83</v>
      </c>
      <c r="F4951" t="s">
        <v>4939</v>
      </c>
      <c r="G4951">
        <v>0</v>
      </c>
      <c r="H4951">
        <v>0</v>
      </c>
      <c r="I4951">
        <v>0</v>
      </c>
      <c r="J4951">
        <v>0</v>
      </c>
      <c r="K4951">
        <v>0</v>
      </c>
      <c r="L4951">
        <v>0</v>
      </c>
      <c r="M4951">
        <v>9</v>
      </c>
      <c r="N4951">
        <v>0</v>
      </c>
      <c r="O4951">
        <v>0</v>
      </c>
      <c r="P4951">
        <v>0</v>
      </c>
      <c r="Q4951">
        <v>0</v>
      </c>
    </row>
    <row r="4952" spans="1:17" x14ac:dyDescent="0.2">
      <c r="A4952" t="s">
        <v>22690</v>
      </c>
      <c r="B4952" t="s">
        <v>88</v>
      </c>
      <c r="C4952" t="s">
        <v>241</v>
      </c>
      <c r="D4952" t="s">
        <v>17736</v>
      </c>
      <c r="E4952" t="s">
        <v>83</v>
      </c>
      <c r="F4952" t="s">
        <v>4941</v>
      </c>
      <c r="G4952">
        <v>0</v>
      </c>
      <c r="H4952">
        <v>9</v>
      </c>
      <c r="I4952">
        <v>0</v>
      </c>
      <c r="J4952">
        <v>9</v>
      </c>
      <c r="K4952">
        <v>0</v>
      </c>
      <c r="L4952">
        <v>0</v>
      </c>
      <c r="M4952">
        <v>0</v>
      </c>
      <c r="N4952">
        <v>0</v>
      </c>
      <c r="O4952">
        <v>0</v>
      </c>
      <c r="P4952">
        <v>0</v>
      </c>
      <c r="Q4952">
        <v>0</v>
      </c>
    </row>
    <row r="4953" spans="1:17" x14ac:dyDescent="0.2">
      <c r="A4953" t="s">
        <v>22691</v>
      </c>
      <c r="B4953" t="s">
        <v>88</v>
      </c>
      <c r="C4953" t="s">
        <v>241</v>
      </c>
      <c r="D4953" t="s">
        <v>17736</v>
      </c>
      <c r="E4953" t="s">
        <v>83</v>
      </c>
      <c r="F4953" t="s">
        <v>4943</v>
      </c>
      <c r="G4953">
        <v>0</v>
      </c>
      <c r="H4953">
        <v>0</v>
      </c>
      <c r="I4953">
        <v>0</v>
      </c>
      <c r="J4953">
        <v>0</v>
      </c>
      <c r="K4953">
        <v>0</v>
      </c>
      <c r="L4953">
        <v>0</v>
      </c>
      <c r="M4953">
        <v>9</v>
      </c>
      <c r="N4953">
        <v>0</v>
      </c>
      <c r="O4953">
        <v>0</v>
      </c>
      <c r="P4953">
        <v>0</v>
      </c>
      <c r="Q4953">
        <v>0</v>
      </c>
    </row>
    <row r="4954" spans="1:17" x14ac:dyDescent="0.2">
      <c r="A4954" t="s">
        <v>22692</v>
      </c>
      <c r="B4954" t="s">
        <v>86</v>
      </c>
      <c r="C4954" t="s">
        <v>120</v>
      </c>
      <c r="D4954" t="s">
        <v>17754</v>
      </c>
      <c r="E4954" t="s">
        <v>83</v>
      </c>
      <c r="F4954" t="s">
        <v>17734</v>
      </c>
      <c r="G4954">
        <v>5</v>
      </c>
      <c r="H4954">
        <v>0</v>
      </c>
      <c r="I4954">
        <v>0</v>
      </c>
      <c r="J4954">
        <v>0</v>
      </c>
      <c r="K4954">
        <v>0</v>
      </c>
      <c r="L4954">
        <v>0</v>
      </c>
      <c r="M4954">
        <v>0</v>
      </c>
      <c r="N4954">
        <v>0</v>
      </c>
      <c r="O4954">
        <v>0</v>
      </c>
      <c r="P4954">
        <v>0</v>
      </c>
      <c r="Q4954">
        <v>0</v>
      </c>
    </row>
    <row r="4955" spans="1:17" x14ac:dyDescent="0.2">
      <c r="A4955" t="s">
        <v>22693</v>
      </c>
      <c r="B4955" t="s">
        <v>86</v>
      </c>
      <c r="C4955" t="s">
        <v>121</v>
      </c>
      <c r="D4955" t="s">
        <v>17768</v>
      </c>
      <c r="E4955" t="s">
        <v>83</v>
      </c>
      <c r="F4955" t="s">
        <v>17734</v>
      </c>
      <c r="G4955">
        <v>6</v>
      </c>
      <c r="H4955">
        <v>0</v>
      </c>
      <c r="I4955">
        <v>0</v>
      </c>
      <c r="J4955">
        <v>0</v>
      </c>
      <c r="K4955">
        <v>0</v>
      </c>
      <c r="L4955">
        <v>0</v>
      </c>
      <c r="M4955">
        <v>0</v>
      </c>
      <c r="N4955">
        <v>0</v>
      </c>
      <c r="O4955">
        <v>0</v>
      </c>
      <c r="P4955">
        <v>0</v>
      </c>
      <c r="Q4955">
        <v>0</v>
      </c>
    </row>
    <row r="4956" spans="1:17" x14ac:dyDescent="0.2">
      <c r="A4956" t="s">
        <v>22694</v>
      </c>
      <c r="B4956" t="s">
        <v>86</v>
      </c>
      <c r="C4956" t="s">
        <v>121</v>
      </c>
      <c r="D4956" t="s">
        <v>17736</v>
      </c>
      <c r="E4956" t="s">
        <v>83</v>
      </c>
      <c r="F4956" t="s">
        <v>4929</v>
      </c>
      <c r="G4956">
        <v>0</v>
      </c>
      <c r="H4956">
        <v>20</v>
      </c>
      <c r="I4956">
        <v>6</v>
      </c>
      <c r="J4956">
        <v>10</v>
      </c>
      <c r="K4956">
        <v>2</v>
      </c>
      <c r="L4956">
        <v>2</v>
      </c>
      <c r="M4956">
        <v>0</v>
      </c>
      <c r="N4956">
        <v>0</v>
      </c>
      <c r="O4956">
        <v>0</v>
      </c>
      <c r="P4956">
        <v>0</v>
      </c>
      <c r="Q4956">
        <v>0</v>
      </c>
    </row>
    <row r="4957" spans="1:17" x14ac:dyDescent="0.2">
      <c r="A4957" t="s">
        <v>22695</v>
      </c>
      <c r="B4957" t="s">
        <v>86</v>
      </c>
      <c r="C4957" t="s">
        <v>121</v>
      </c>
      <c r="D4957" t="s">
        <v>17736</v>
      </c>
      <c r="E4957" t="s">
        <v>83</v>
      </c>
      <c r="F4957" t="s">
        <v>4931</v>
      </c>
      <c r="G4957">
        <v>0</v>
      </c>
      <c r="H4957">
        <v>20</v>
      </c>
      <c r="I4957">
        <v>6</v>
      </c>
      <c r="J4957">
        <v>9</v>
      </c>
      <c r="K4957">
        <v>3</v>
      </c>
      <c r="L4957">
        <v>2</v>
      </c>
      <c r="M4957">
        <v>0</v>
      </c>
      <c r="N4957">
        <v>0</v>
      </c>
      <c r="O4957">
        <v>0</v>
      </c>
      <c r="P4957">
        <v>0</v>
      </c>
      <c r="Q4957">
        <v>0</v>
      </c>
    </row>
    <row r="4958" spans="1:17" x14ac:dyDescent="0.2">
      <c r="A4958" t="s">
        <v>22696</v>
      </c>
      <c r="B4958" t="s">
        <v>86</v>
      </c>
      <c r="C4958" t="s">
        <v>121</v>
      </c>
      <c r="D4958" t="s">
        <v>17736</v>
      </c>
      <c r="E4958" t="s">
        <v>83</v>
      </c>
      <c r="F4958" t="s">
        <v>4933</v>
      </c>
      <c r="G4958">
        <v>0</v>
      </c>
      <c r="H4958">
        <v>0</v>
      </c>
      <c r="I4958">
        <v>0</v>
      </c>
      <c r="J4958">
        <v>0</v>
      </c>
      <c r="K4958">
        <v>0</v>
      </c>
      <c r="L4958">
        <v>0</v>
      </c>
      <c r="M4958">
        <v>20</v>
      </c>
      <c r="N4958">
        <v>0</v>
      </c>
      <c r="O4958">
        <v>0</v>
      </c>
      <c r="P4958">
        <v>0</v>
      </c>
      <c r="Q4958">
        <v>0</v>
      </c>
    </row>
    <row r="4959" spans="1:17" x14ac:dyDescent="0.2">
      <c r="A4959" t="s">
        <v>22697</v>
      </c>
      <c r="B4959" t="s">
        <v>86</v>
      </c>
      <c r="C4959" t="s">
        <v>121</v>
      </c>
      <c r="D4959" t="s">
        <v>17736</v>
      </c>
      <c r="E4959" t="s">
        <v>83</v>
      </c>
      <c r="F4959" t="s">
        <v>4935</v>
      </c>
      <c r="G4959">
        <v>0</v>
      </c>
      <c r="H4959">
        <v>20</v>
      </c>
      <c r="I4959">
        <v>6</v>
      </c>
      <c r="J4959">
        <v>9</v>
      </c>
      <c r="K4959">
        <v>3</v>
      </c>
      <c r="L4959">
        <v>2</v>
      </c>
      <c r="M4959">
        <v>0</v>
      </c>
      <c r="N4959">
        <v>0</v>
      </c>
      <c r="O4959">
        <v>0</v>
      </c>
      <c r="P4959">
        <v>0</v>
      </c>
      <c r="Q4959">
        <v>0</v>
      </c>
    </row>
    <row r="4960" spans="1:17" x14ac:dyDescent="0.2">
      <c r="A4960" t="s">
        <v>22698</v>
      </c>
      <c r="B4960" t="s">
        <v>86</v>
      </c>
      <c r="C4960" t="s">
        <v>121</v>
      </c>
      <c r="D4960" t="s">
        <v>17736</v>
      </c>
      <c r="E4960" t="s">
        <v>83</v>
      </c>
      <c r="F4960" t="s">
        <v>4937</v>
      </c>
      <c r="G4960">
        <v>0</v>
      </c>
      <c r="H4960">
        <v>20</v>
      </c>
      <c r="I4960">
        <v>6</v>
      </c>
      <c r="J4960">
        <v>9</v>
      </c>
      <c r="K4960">
        <v>3</v>
      </c>
      <c r="L4960">
        <v>2</v>
      </c>
      <c r="M4960">
        <v>0</v>
      </c>
      <c r="N4960">
        <v>0</v>
      </c>
      <c r="O4960">
        <v>0</v>
      </c>
      <c r="P4960">
        <v>0</v>
      </c>
      <c r="Q4960">
        <v>0</v>
      </c>
    </row>
    <row r="4961" spans="1:17" x14ac:dyDescent="0.2">
      <c r="A4961" t="s">
        <v>22699</v>
      </c>
      <c r="B4961" t="s">
        <v>86</v>
      </c>
      <c r="C4961" t="s">
        <v>121</v>
      </c>
      <c r="D4961" t="s">
        <v>17736</v>
      </c>
      <c r="E4961" t="s">
        <v>83</v>
      </c>
      <c r="F4961" t="s">
        <v>4939</v>
      </c>
      <c r="G4961">
        <v>0</v>
      </c>
      <c r="H4961">
        <v>0</v>
      </c>
      <c r="I4961">
        <v>0</v>
      </c>
      <c r="J4961">
        <v>0</v>
      </c>
      <c r="K4961">
        <v>0</v>
      </c>
      <c r="L4961">
        <v>0</v>
      </c>
      <c r="M4961">
        <v>20</v>
      </c>
      <c r="N4961">
        <v>0</v>
      </c>
      <c r="O4961">
        <v>0</v>
      </c>
      <c r="P4961">
        <v>0</v>
      </c>
      <c r="Q4961">
        <v>0</v>
      </c>
    </row>
    <row r="4962" spans="1:17" x14ac:dyDescent="0.2">
      <c r="A4962" t="s">
        <v>22700</v>
      </c>
      <c r="B4962" t="s">
        <v>86</v>
      </c>
      <c r="C4962" t="s">
        <v>121</v>
      </c>
      <c r="D4962" t="s">
        <v>17736</v>
      </c>
      <c r="E4962" t="s">
        <v>83</v>
      </c>
      <c r="F4962" t="s">
        <v>4941</v>
      </c>
      <c r="G4962">
        <v>0</v>
      </c>
      <c r="H4962">
        <v>20</v>
      </c>
      <c r="I4962">
        <v>6</v>
      </c>
      <c r="J4962">
        <v>10</v>
      </c>
      <c r="K4962">
        <v>2</v>
      </c>
      <c r="L4962">
        <v>2</v>
      </c>
      <c r="M4962">
        <v>0</v>
      </c>
      <c r="N4962">
        <v>0</v>
      </c>
      <c r="O4962">
        <v>0</v>
      </c>
      <c r="P4962">
        <v>0</v>
      </c>
      <c r="Q4962">
        <v>0</v>
      </c>
    </row>
    <row r="4963" spans="1:17" x14ac:dyDescent="0.2">
      <c r="A4963" t="s">
        <v>22701</v>
      </c>
      <c r="B4963" t="s">
        <v>86</v>
      </c>
      <c r="C4963" t="s">
        <v>121</v>
      </c>
      <c r="D4963" t="s">
        <v>17736</v>
      </c>
      <c r="E4963" t="s">
        <v>83</v>
      </c>
      <c r="F4963" t="s">
        <v>4943</v>
      </c>
      <c r="G4963">
        <v>0</v>
      </c>
      <c r="H4963">
        <v>0</v>
      </c>
      <c r="I4963">
        <v>0</v>
      </c>
      <c r="J4963">
        <v>0</v>
      </c>
      <c r="K4963">
        <v>0</v>
      </c>
      <c r="L4963">
        <v>0</v>
      </c>
      <c r="M4963">
        <v>20</v>
      </c>
      <c r="N4963">
        <v>0</v>
      </c>
      <c r="O4963">
        <v>0</v>
      </c>
      <c r="P4963">
        <v>0</v>
      </c>
      <c r="Q4963">
        <v>0</v>
      </c>
    </row>
    <row r="4964" spans="1:17" x14ac:dyDescent="0.2">
      <c r="A4964" t="s">
        <v>22702</v>
      </c>
      <c r="B4964" t="s">
        <v>86</v>
      </c>
      <c r="C4964" t="s">
        <v>121</v>
      </c>
      <c r="D4964" t="s">
        <v>17736</v>
      </c>
      <c r="E4964" t="s">
        <v>83</v>
      </c>
      <c r="F4964" t="s">
        <v>4925</v>
      </c>
      <c r="G4964">
        <v>0</v>
      </c>
      <c r="H4964">
        <v>0</v>
      </c>
      <c r="I4964">
        <v>0</v>
      </c>
      <c r="J4964">
        <v>0</v>
      </c>
      <c r="K4964">
        <v>0</v>
      </c>
      <c r="L4964">
        <v>0</v>
      </c>
      <c r="M4964">
        <v>0</v>
      </c>
      <c r="N4964">
        <v>17</v>
      </c>
      <c r="O4964">
        <v>13</v>
      </c>
      <c r="P4964">
        <v>2</v>
      </c>
      <c r="Q4964">
        <v>2</v>
      </c>
    </row>
    <row r="4965" spans="1:17" x14ac:dyDescent="0.2">
      <c r="A4965" t="s">
        <v>22703</v>
      </c>
      <c r="B4965" t="s">
        <v>89</v>
      </c>
      <c r="C4965" t="s">
        <v>256</v>
      </c>
      <c r="D4965" t="s">
        <v>17736</v>
      </c>
      <c r="E4965" t="s">
        <v>81</v>
      </c>
      <c r="F4965" t="s">
        <v>4933</v>
      </c>
      <c r="G4965">
        <v>0</v>
      </c>
      <c r="H4965">
        <v>0</v>
      </c>
      <c r="I4965">
        <v>0</v>
      </c>
      <c r="J4965">
        <v>0</v>
      </c>
      <c r="K4965">
        <v>0</v>
      </c>
      <c r="L4965">
        <v>0</v>
      </c>
      <c r="M4965">
        <v>6</v>
      </c>
      <c r="N4965">
        <v>0</v>
      </c>
      <c r="O4965">
        <v>0</v>
      </c>
      <c r="P4965">
        <v>0</v>
      </c>
      <c r="Q4965">
        <v>0</v>
      </c>
    </row>
    <row r="4966" spans="1:17" x14ac:dyDescent="0.2">
      <c r="A4966" t="s">
        <v>22704</v>
      </c>
      <c r="B4966" t="s">
        <v>89</v>
      </c>
      <c r="C4966" t="s">
        <v>256</v>
      </c>
      <c r="D4966" t="s">
        <v>17736</v>
      </c>
      <c r="E4966" t="s">
        <v>81</v>
      </c>
      <c r="F4966" t="s">
        <v>4935</v>
      </c>
      <c r="G4966">
        <v>0</v>
      </c>
      <c r="H4966">
        <v>6</v>
      </c>
      <c r="I4966">
        <v>0</v>
      </c>
      <c r="J4966">
        <v>6</v>
      </c>
      <c r="K4966">
        <v>0</v>
      </c>
      <c r="L4966">
        <v>0</v>
      </c>
      <c r="M4966">
        <v>0</v>
      </c>
      <c r="N4966">
        <v>0</v>
      </c>
      <c r="O4966">
        <v>0</v>
      </c>
      <c r="P4966">
        <v>0</v>
      </c>
      <c r="Q4966">
        <v>0</v>
      </c>
    </row>
    <row r="4967" spans="1:17" x14ac:dyDescent="0.2">
      <c r="A4967" t="s">
        <v>22705</v>
      </c>
      <c r="B4967" t="s">
        <v>89</v>
      </c>
      <c r="C4967" t="s">
        <v>256</v>
      </c>
      <c r="D4967" t="s">
        <v>17736</v>
      </c>
      <c r="E4967" t="s">
        <v>81</v>
      </c>
      <c r="F4967" t="s">
        <v>4937</v>
      </c>
      <c r="G4967">
        <v>0</v>
      </c>
      <c r="H4967">
        <v>6</v>
      </c>
      <c r="I4967">
        <v>0</v>
      </c>
      <c r="J4967">
        <v>6</v>
      </c>
      <c r="K4967">
        <v>0</v>
      </c>
      <c r="L4967">
        <v>0</v>
      </c>
      <c r="M4967">
        <v>0</v>
      </c>
      <c r="N4967">
        <v>0</v>
      </c>
      <c r="O4967">
        <v>0</v>
      </c>
      <c r="P4967">
        <v>0</v>
      </c>
      <c r="Q4967">
        <v>0</v>
      </c>
    </row>
    <row r="4968" spans="1:17" x14ac:dyDescent="0.2">
      <c r="A4968" t="s">
        <v>22706</v>
      </c>
      <c r="B4968" t="s">
        <v>89</v>
      </c>
      <c r="C4968" t="s">
        <v>256</v>
      </c>
      <c r="D4968" t="s">
        <v>17736</v>
      </c>
      <c r="E4968" t="s">
        <v>81</v>
      </c>
      <c r="F4968" t="s">
        <v>4939</v>
      </c>
      <c r="G4968">
        <v>0</v>
      </c>
      <c r="H4968">
        <v>0</v>
      </c>
      <c r="I4968">
        <v>0</v>
      </c>
      <c r="J4968">
        <v>0</v>
      </c>
      <c r="K4968">
        <v>0</v>
      </c>
      <c r="L4968">
        <v>0</v>
      </c>
      <c r="M4968">
        <v>6</v>
      </c>
      <c r="N4968">
        <v>0</v>
      </c>
      <c r="O4968">
        <v>0</v>
      </c>
      <c r="P4968">
        <v>0</v>
      </c>
      <c r="Q4968">
        <v>0</v>
      </c>
    </row>
    <row r="4969" spans="1:17" x14ac:dyDescent="0.2">
      <c r="A4969" t="s">
        <v>22707</v>
      </c>
      <c r="B4969" t="s">
        <v>89</v>
      </c>
      <c r="C4969" t="s">
        <v>256</v>
      </c>
      <c r="D4969" t="s">
        <v>17736</v>
      </c>
      <c r="E4969" t="s">
        <v>81</v>
      </c>
      <c r="F4969" t="s">
        <v>4941</v>
      </c>
      <c r="G4969">
        <v>0</v>
      </c>
      <c r="H4969">
        <v>6</v>
      </c>
      <c r="I4969">
        <v>0</v>
      </c>
      <c r="J4969">
        <v>6</v>
      </c>
      <c r="K4969">
        <v>0</v>
      </c>
      <c r="L4969">
        <v>0</v>
      </c>
      <c r="M4969">
        <v>0</v>
      </c>
      <c r="N4969">
        <v>0</v>
      </c>
      <c r="O4969">
        <v>0</v>
      </c>
      <c r="P4969">
        <v>0</v>
      </c>
      <c r="Q4969">
        <v>0</v>
      </c>
    </row>
    <row r="4970" spans="1:17" x14ac:dyDescent="0.2">
      <c r="A4970" t="s">
        <v>22708</v>
      </c>
      <c r="B4970" t="s">
        <v>89</v>
      </c>
      <c r="C4970" t="s">
        <v>256</v>
      </c>
      <c r="D4970" t="s">
        <v>17736</v>
      </c>
      <c r="E4970" t="s">
        <v>81</v>
      </c>
      <c r="F4970" t="s">
        <v>4943</v>
      </c>
      <c r="G4970">
        <v>0</v>
      </c>
      <c r="H4970">
        <v>0</v>
      </c>
      <c r="I4970">
        <v>0</v>
      </c>
      <c r="J4970">
        <v>0</v>
      </c>
      <c r="K4970">
        <v>0</v>
      </c>
      <c r="L4970">
        <v>0</v>
      </c>
      <c r="M4970">
        <v>6</v>
      </c>
      <c r="N4970">
        <v>0</v>
      </c>
      <c r="O4970">
        <v>0</v>
      </c>
      <c r="P4970">
        <v>0</v>
      </c>
      <c r="Q4970">
        <v>0</v>
      </c>
    </row>
    <row r="4971" spans="1:17" x14ac:dyDescent="0.2">
      <c r="A4971" t="s">
        <v>22709</v>
      </c>
      <c r="B4971" t="s">
        <v>89</v>
      </c>
      <c r="C4971" t="s">
        <v>256</v>
      </c>
      <c r="D4971" t="s">
        <v>17736</v>
      </c>
      <c r="E4971" t="s">
        <v>81</v>
      </c>
      <c r="F4971" t="s">
        <v>4925</v>
      </c>
      <c r="G4971">
        <v>0</v>
      </c>
      <c r="H4971">
        <v>0</v>
      </c>
      <c r="I4971">
        <v>0</v>
      </c>
      <c r="J4971">
        <v>0</v>
      </c>
      <c r="K4971">
        <v>0</v>
      </c>
      <c r="L4971">
        <v>0</v>
      </c>
      <c r="M4971">
        <v>0</v>
      </c>
      <c r="N4971">
        <v>4</v>
      </c>
      <c r="O4971">
        <v>4</v>
      </c>
      <c r="P4971">
        <v>0</v>
      </c>
      <c r="Q4971">
        <v>0</v>
      </c>
    </row>
    <row r="4972" spans="1:17" x14ac:dyDescent="0.2">
      <c r="A4972" t="s">
        <v>22710</v>
      </c>
      <c r="B4972" t="s">
        <v>89</v>
      </c>
      <c r="C4972" t="s">
        <v>256</v>
      </c>
      <c r="D4972" t="s">
        <v>17736</v>
      </c>
      <c r="E4972" t="s">
        <v>81</v>
      </c>
      <c r="F4972" t="s">
        <v>4927</v>
      </c>
      <c r="G4972">
        <v>0</v>
      </c>
      <c r="H4972">
        <v>0</v>
      </c>
      <c r="I4972">
        <v>0</v>
      </c>
      <c r="J4972">
        <v>0</v>
      </c>
      <c r="K4972">
        <v>0</v>
      </c>
      <c r="L4972">
        <v>0</v>
      </c>
      <c r="M4972">
        <v>0</v>
      </c>
      <c r="N4972">
        <v>3</v>
      </c>
      <c r="O4972">
        <v>3</v>
      </c>
      <c r="P4972">
        <v>0</v>
      </c>
      <c r="Q4972">
        <v>0</v>
      </c>
    </row>
    <row r="4973" spans="1:17" x14ac:dyDescent="0.2">
      <c r="A4973" t="s">
        <v>22711</v>
      </c>
      <c r="B4973" t="s">
        <v>89</v>
      </c>
      <c r="C4973" t="s">
        <v>256</v>
      </c>
      <c r="D4973" t="s">
        <v>17736</v>
      </c>
      <c r="E4973" t="s">
        <v>81</v>
      </c>
      <c r="F4973" t="s">
        <v>17734</v>
      </c>
      <c r="G4973">
        <v>6</v>
      </c>
      <c r="H4973">
        <v>0</v>
      </c>
      <c r="I4973">
        <v>0</v>
      </c>
      <c r="J4973">
        <v>0</v>
      </c>
      <c r="K4973">
        <v>0</v>
      </c>
      <c r="L4973">
        <v>0</v>
      </c>
      <c r="M4973">
        <v>0</v>
      </c>
      <c r="N4973">
        <v>0</v>
      </c>
      <c r="O4973">
        <v>0</v>
      </c>
      <c r="P4973">
        <v>0</v>
      </c>
      <c r="Q4973">
        <v>0</v>
      </c>
    </row>
    <row r="4974" spans="1:17" x14ac:dyDescent="0.2">
      <c r="A4974" t="s">
        <v>22712</v>
      </c>
      <c r="B4974" t="s">
        <v>89</v>
      </c>
      <c r="C4974" t="s">
        <v>256</v>
      </c>
      <c r="D4974" t="s">
        <v>17748</v>
      </c>
      <c r="E4974" t="s">
        <v>81</v>
      </c>
      <c r="F4974" t="s">
        <v>17749</v>
      </c>
      <c r="G4974">
        <v>0</v>
      </c>
      <c r="H4974">
        <v>0</v>
      </c>
      <c r="I4974">
        <v>0</v>
      </c>
      <c r="J4974">
        <v>0</v>
      </c>
      <c r="K4974">
        <v>0</v>
      </c>
      <c r="L4974">
        <v>0</v>
      </c>
      <c r="M4974">
        <v>0</v>
      </c>
      <c r="N4974">
        <v>1</v>
      </c>
      <c r="O4974">
        <v>1</v>
      </c>
      <c r="P4974">
        <v>0</v>
      </c>
      <c r="Q4974">
        <v>0</v>
      </c>
    </row>
    <row r="4975" spans="1:17" x14ac:dyDescent="0.2">
      <c r="A4975" t="s">
        <v>22713</v>
      </c>
      <c r="B4975" t="s">
        <v>89</v>
      </c>
      <c r="C4975" t="s">
        <v>256</v>
      </c>
      <c r="D4975" t="s">
        <v>17748</v>
      </c>
      <c r="E4975" t="s">
        <v>81</v>
      </c>
      <c r="F4975" t="s">
        <v>17734</v>
      </c>
      <c r="G4975">
        <v>1</v>
      </c>
      <c r="H4975">
        <v>0</v>
      </c>
      <c r="I4975">
        <v>0</v>
      </c>
      <c r="J4975">
        <v>0</v>
      </c>
      <c r="K4975">
        <v>0</v>
      </c>
      <c r="L4975">
        <v>0</v>
      </c>
      <c r="M4975">
        <v>0</v>
      </c>
      <c r="N4975">
        <v>0</v>
      </c>
      <c r="O4975">
        <v>0</v>
      </c>
      <c r="P4975">
        <v>0</v>
      </c>
      <c r="Q4975">
        <v>0</v>
      </c>
    </row>
    <row r="4976" spans="1:17" x14ac:dyDescent="0.2">
      <c r="A4976" t="s">
        <v>22714</v>
      </c>
      <c r="B4976" t="s">
        <v>89</v>
      </c>
      <c r="C4976" t="s">
        <v>256</v>
      </c>
      <c r="D4976" t="s">
        <v>17754</v>
      </c>
      <c r="E4976" t="s">
        <v>83</v>
      </c>
      <c r="F4976" t="s">
        <v>17734</v>
      </c>
      <c r="G4976">
        <v>7</v>
      </c>
      <c r="H4976">
        <v>0</v>
      </c>
      <c r="I4976">
        <v>0</v>
      </c>
      <c r="J4976">
        <v>0</v>
      </c>
      <c r="K4976">
        <v>0</v>
      </c>
      <c r="L4976">
        <v>0</v>
      </c>
      <c r="M4976">
        <v>0</v>
      </c>
      <c r="N4976">
        <v>0</v>
      </c>
      <c r="O4976">
        <v>0</v>
      </c>
      <c r="P4976">
        <v>0</v>
      </c>
      <c r="Q4976">
        <v>0</v>
      </c>
    </row>
    <row r="4977" spans="1:17" x14ac:dyDescent="0.2">
      <c r="A4977" t="s">
        <v>22715</v>
      </c>
      <c r="B4977" t="s">
        <v>88</v>
      </c>
      <c r="C4977" t="s">
        <v>169</v>
      </c>
      <c r="D4977" t="s">
        <v>17736</v>
      </c>
      <c r="E4977" t="s">
        <v>83</v>
      </c>
      <c r="F4977" t="s">
        <v>17734</v>
      </c>
      <c r="G4977">
        <v>46</v>
      </c>
      <c r="H4977">
        <v>0</v>
      </c>
      <c r="I4977">
        <v>0</v>
      </c>
      <c r="J4977">
        <v>0</v>
      </c>
      <c r="K4977">
        <v>0</v>
      </c>
      <c r="L4977">
        <v>0</v>
      </c>
      <c r="M4977">
        <v>0</v>
      </c>
      <c r="N4977">
        <v>0</v>
      </c>
      <c r="O4977">
        <v>0</v>
      </c>
      <c r="P4977">
        <v>0</v>
      </c>
      <c r="Q4977">
        <v>0</v>
      </c>
    </row>
    <row r="4978" spans="1:17" x14ac:dyDescent="0.2">
      <c r="A4978" t="s">
        <v>22716</v>
      </c>
      <c r="B4978" t="s">
        <v>88</v>
      </c>
      <c r="C4978" t="s">
        <v>169</v>
      </c>
      <c r="D4978" t="s">
        <v>17736</v>
      </c>
      <c r="E4978" t="s">
        <v>81</v>
      </c>
      <c r="F4978" t="s">
        <v>4929</v>
      </c>
      <c r="G4978">
        <v>0</v>
      </c>
      <c r="H4978">
        <v>38</v>
      </c>
      <c r="I4978">
        <v>5</v>
      </c>
      <c r="J4978">
        <v>31</v>
      </c>
      <c r="K4978">
        <v>0</v>
      </c>
      <c r="L4978">
        <v>2</v>
      </c>
      <c r="M4978">
        <v>0</v>
      </c>
      <c r="N4978">
        <v>0</v>
      </c>
      <c r="O4978">
        <v>0</v>
      </c>
      <c r="P4978">
        <v>0</v>
      </c>
      <c r="Q4978">
        <v>0</v>
      </c>
    </row>
    <row r="4979" spans="1:17" x14ac:dyDescent="0.2">
      <c r="A4979" t="s">
        <v>22717</v>
      </c>
      <c r="B4979" t="s">
        <v>88</v>
      </c>
      <c r="C4979" t="s">
        <v>169</v>
      </c>
      <c r="D4979" t="s">
        <v>17736</v>
      </c>
      <c r="E4979" t="s">
        <v>81</v>
      </c>
      <c r="F4979" t="s">
        <v>4931</v>
      </c>
      <c r="G4979">
        <v>0</v>
      </c>
      <c r="H4979">
        <v>38</v>
      </c>
      <c r="I4979">
        <v>4</v>
      </c>
      <c r="J4979">
        <v>31</v>
      </c>
      <c r="K4979">
        <v>0</v>
      </c>
      <c r="L4979">
        <v>3</v>
      </c>
      <c r="M4979">
        <v>0</v>
      </c>
      <c r="N4979">
        <v>0</v>
      </c>
      <c r="O4979">
        <v>0</v>
      </c>
      <c r="P4979">
        <v>0</v>
      </c>
      <c r="Q4979">
        <v>0</v>
      </c>
    </row>
    <row r="4980" spans="1:17" x14ac:dyDescent="0.2">
      <c r="A4980" t="s">
        <v>22718</v>
      </c>
      <c r="B4980" t="s">
        <v>88</v>
      </c>
      <c r="C4980" t="s">
        <v>169</v>
      </c>
      <c r="D4980" t="s">
        <v>17736</v>
      </c>
      <c r="E4980" t="s">
        <v>81</v>
      </c>
      <c r="F4980" t="s">
        <v>4933</v>
      </c>
      <c r="G4980">
        <v>0</v>
      </c>
      <c r="H4980">
        <v>0</v>
      </c>
      <c r="I4980">
        <v>0</v>
      </c>
      <c r="J4980">
        <v>0</v>
      </c>
      <c r="K4980">
        <v>0</v>
      </c>
      <c r="L4980">
        <v>0</v>
      </c>
      <c r="M4980">
        <v>38</v>
      </c>
      <c r="N4980">
        <v>0</v>
      </c>
      <c r="O4980">
        <v>0</v>
      </c>
      <c r="P4980">
        <v>0</v>
      </c>
      <c r="Q4980">
        <v>0</v>
      </c>
    </row>
    <row r="4981" spans="1:17" x14ac:dyDescent="0.2">
      <c r="A4981" t="s">
        <v>22719</v>
      </c>
      <c r="B4981" t="s">
        <v>88</v>
      </c>
      <c r="C4981" t="s">
        <v>169</v>
      </c>
      <c r="D4981" t="s">
        <v>17736</v>
      </c>
      <c r="E4981" t="s">
        <v>81</v>
      </c>
      <c r="F4981" t="s">
        <v>4935</v>
      </c>
      <c r="G4981">
        <v>0</v>
      </c>
      <c r="H4981">
        <v>38</v>
      </c>
      <c r="I4981">
        <v>4</v>
      </c>
      <c r="J4981">
        <v>31</v>
      </c>
      <c r="K4981">
        <v>0</v>
      </c>
      <c r="L4981">
        <v>3</v>
      </c>
      <c r="M4981">
        <v>0</v>
      </c>
      <c r="N4981">
        <v>0</v>
      </c>
      <c r="O4981">
        <v>0</v>
      </c>
      <c r="P4981">
        <v>0</v>
      </c>
      <c r="Q4981">
        <v>0</v>
      </c>
    </row>
    <row r="4982" spans="1:17" x14ac:dyDescent="0.2">
      <c r="A4982" t="s">
        <v>22720</v>
      </c>
      <c r="B4982" t="s">
        <v>88</v>
      </c>
      <c r="C4982" t="s">
        <v>169</v>
      </c>
      <c r="D4982" t="s">
        <v>17736</v>
      </c>
      <c r="E4982" t="s">
        <v>81</v>
      </c>
      <c r="F4982" t="s">
        <v>4937</v>
      </c>
      <c r="G4982">
        <v>0</v>
      </c>
      <c r="H4982">
        <v>38</v>
      </c>
      <c r="I4982">
        <v>4</v>
      </c>
      <c r="J4982">
        <v>31</v>
      </c>
      <c r="K4982">
        <v>0</v>
      </c>
      <c r="L4982">
        <v>3</v>
      </c>
      <c r="M4982">
        <v>0</v>
      </c>
      <c r="N4982">
        <v>0</v>
      </c>
      <c r="O4982">
        <v>0</v>
      </c>
      <c r="P4982">
        <v>0</v>
      </c>
      <c r="Q4982">
        <v>0</v>
      </c>
    </row>
    <row r="4983" spans="1:17" x14ac:dyDescent="0.2">
      <c r="A4983" t="s">
        <v>22721</v>
      </c>
      <c r="B4983" t="s">
        <v>88</v>
      </c>
      <c r="C4983" t="s">
        <v>169</v>
      </c>
      <c r="D4983" t="s">
        <v>17736</v>
      </c>
      <c r="E4983" t="s">
        <v>81</v>
      </c>
      <c r="F4983" t="s">
        <v>4939</v>
      </c>
      <c r="G4983">
        <v>0</v>
      </c>
      <c r="H4983">
        <v>0</v>
      </c>
      <c r="I4983">
        <v>0</v>
      </c>
      <c r="J4983">
        <v>0</v>
      </c>
      <c r="K4983">
        <v>0</v>
      </c>
      <c r="L4983">
        <v>0</v>
      </c>
      <c r="M4983">
        <v>38</v>
      </c>
      <c r="N4983">
        <v>0</v>
      </c>
      <c r="O4983">
        <v>0</v>
      </c>
      <c r="P4983">
        <v>0</v>
      </c>
      <c r="Q4983">
        <v>0</v>
      </c>
    </row>
    <row r="4984" spans="1:17" x14ac:dyDescent="0.2">
      <c r="A4984" t="s">
        <v>22722</v>
      </c>
      <c r="B4984" t="s">
        <v>88</v>
      </c>
      <c r="C4984" t="s">
        <v>169</v>
      </c>
      <c r="D4984" t="s">
        <v>17736</v>
      </c>
      <c r="E4984" t="s">
        <v>81</v>
      </c>
      <c r="F4984" t="s">
        <v>4941</v>
      </c>
      <c r="G4984">
        <v>0</v>
      </c>
      <c r="H4984">
        <v>38</v>
      </c>
      <c r="I4984">
        <v>4</v>
      </c>
      <c r="J4984">
        <v>32</v>
      </c>
      <c r="K4984">
        <v>0</v>
      </c>
      <c r="L4984">
        <v>2</v>
      </c>
      <c r="M4984">
        <v>0</v>
      </c>
      <c r="N4984">
        <v>0</v>
      </c>
      <c r="O4984">
        <v>0</v>
      </c>
      <c r="P4984">
        <v>0</v>
      </c>
      <c r="Q4984">
        <v>0</v>
      </c>
    </row>
    <row r="4985" spans="1:17" x14ac:dyDescent="0.2">
      <c r="A4985" t="s">
        <v>22723</v>
      </c>
      <c r="B4985" t="s">
        <v>88</v>
      </c>
      <c r="C4985" t="s">
        <v>169</v>
      </c>
      <c r="D4985" t="s">
        <v>17736</v>
      </c>
      <c r="E4985" t="s">
        <v>81</v>
      </c>
      <c r="F4985" t="s">
        <v>4943</v>
      </c>
      <c r="G4985">
        <v>0</v>
      </c>
      <c r="H4985">
        <v>0</v>
      </c>
      <c r="I4985">
        <v>0</v>
      </c>
      <c r="J4985">
        <v>0</v>
      </c>
      <c r="K4985">
        <v>0</v>
      </c>
      <c r="L4985">
        <v>0</v>
      </c>
      <c r="M4985">
        <v>38</v>
      </c>
      <c r="N4985">
        <v>0</v>
      </c>
      <c r="O4985">
        <v>0</v>
      </c>
      <c r="P4985">
        <v>0</v>
      </c>
      <c r="Q4985">
        <v>0</v>
      </c>
    </row>
    <row r="4986" spans="1:17" x14ac:dyDescent="0.2">
      <c r="A4986" t="s">
        <v>22724</v>
      </c>
      <c r="B4986" t="s">
        <v>88</v>
      </c>
      <c r="C4986" t="s">
        <v>169</v>
      </c>
      <c r="D4986" t="s">
        <v>17736</v>
      </c>
      <c r="E4986" t="s">
        <v>81</v>
      </c>
      <c r="F4986" t="s">
        <v>4925</v>
      </c>
      <c r="G4986">
        <v>0</v>
      </c>
      <c r="H4986">
        <v>0</v>
      </c>
      <c r="I4986">
        <v>0</v>
      </c>
      <c r="J4986">
        <v>0</v>
      </c>
      <c r="K4986">
        <v>0</v>
      </c>
      <c r="L4986">
        <v>0</v>
      </c>
      <c r="M4986">
        <v>0</v>
      </c>
      <c r="N4986">
        <v>38</v>
      </c>
      <c r="O4986">
        <v>35</v>
      </c>
      <c r="P4986">
        <v>1</v>
      </c>
      <c r="Q4986">
        <v>2</v>
      </c>
    </row>
    <row r="4987" spans="1:17" x14ac:dyDescent="0.2">
      <c r="A4987" t="s">
        <v>22725</v>
      </c>
      <c r="B4987" t="s">
        <v>88</v>
      </c>
      <c r="C4987" t="s">
        <v>169</v>
      </c>
      <c r="D4987" t="s">
        <v>17736</v>
      </c>
      <c r="E4987" t="s">
        <v>81</v>
      </c>
      <c r="F4987" t="s">
        <v>4927</v>
      </c>
      <c r="G4987">
        <v>0</v>
      </c>
      <c r="H4987">
        <v>0</v>
      </c>
      <c r="I4987">
        <v>0</v>
      </c>
      <c r="J4987">
        <v>0</v>
      </c>
      <c r="K4987">
        <v>0</v>
      </c>
      <c r="L4987">
        <v>0</v>
      </c>
      <c r="M4987">
        <v>0</v>
      </c>
      <c r="N4987">
        <v>35</v>
      </c>
      <c r="O4987">
        <v>32</v>
      </c>
      <c r="P4987">
        <v>1</v>
      </c>
      <c r="Q4987">
        <v>2</v>
      </c>
    </row>
    <row r="4988" spans="1:17" x14ac:dyDescent="0.2">
      <c r="A4988" t="s">
        <v>22726</v>
      </c>
      <c r="B4988" t="s">
        <v>88</v>
      </c>
      <c r="C4988" t="s">
        <v>169</v>
      </c>
      <c r="D4988" t="s">
        <v>17736</v>
      </c>
      <c r="E4988" t="s">
        <v>81</v>
      </c>
      <c r="F4988" t="s">
        <v>17734</v>
      </c>
      <c r="G4988">
        <v>38</v>
      </c>
      <c r="H4988">
        <v>0</v>
      </c>
      <c r="I4988">
        <v>0</v>
      </c>
      <c r="J4988">
        <v>0</v>
      </c>
      <c r="K4988">
        <v>0</v>
      </c>
      <c r="L4988">
        <v>0</v>
      </c>
      <c r="M4988">
        <v>0</v>
      </c>
      <c r="N4988">
        <v>0</v>
      </c>
      <c r="O4988">
        <v>0</v>
      </c>
      <c r="P4988">
        <v>0</v>
      </c>
      <c r="Q4988">
        <v>0</v>
      </c>
    </row>
    <row r="4989" spans="1:17" x14ac:dyDescent="0.2">
      <c r="A4989" t="s">
        <v>22727</v>
      </c>
      <c r="B4989" t="s">
        <v>88</v>
      </c>
      <c r="C4989" t="s">
        <v>169</v>
      </c>
      <c r="D4989" t="s">
        <v>17748</v>
      </c>
      <c r="E4989" t="s">
        <v>83</v>
      </c>
      <c r="F4989" t="s">
        <v>17749</v>
      </c>
      <c r="G4989">
        <v>0</v>
      </c>
      <c r="H4989">
        <v>0</v>
      </c>
      <c r="I4989">
        <v>0</v>
      </c>
      <c r="J4989">
        <v>0</v>
      </c>
      <c r="K4989">
        <v>0</v>
      </c>
      <c r="L4989">
        <v>0</v>
      </c>
      <c r="M4989">
        <v>0</v>
      </c>
      <c r="N4989">
        <v>13</v>
      </c>
      <c r="O4989">
        <v>11</v>
      </c>
      <c r="P4989">
        <v>2</v>
      </c>
      <c r="Q4989">
        <v>0</v>
      </c>
    </row>
    <row r="4990" spans="1:17" x14ac:dyDescent="0.2">
      <c r="A4990" t="s">
        <v>22728</v>
      </c>
      <c r="B4990" t="s">
        <v>88</v>
      </c>
      <c r="C4990" t="s">
        <v>169</v>
      </c>
      <c r="D4990" t="s">
        <v>17748</v>
      </c>
      <c r="E4990" t="s">
        <v>83</v>
      </c>
      <c r="F4990" t="s">
        <v>17734</v>
      </c>
      <c r="G4990">
        <v>13</v>
      </c>
      <c r="H4990">
        <v>0</v>
      </c>
      <c r="I4990">
        <v>0</v>
      </c>
      <c r="J4990">
        <v>0</v>
      </c>
      <c r="K4990">
        <v>0</v>
      </c>
      <c r="L4990">
        <v>0</v>
      </c>
      <c r="M4990">
        <v>0</v>
      </c>
      <c r="N4990">
        <v>0</v>
      </c>
      <c r="O4990">
        <v>0</v>
      </c>
      <c r="P4990">
        <v>0</v>
      </c>
      <c r="Q4990">
        <v>0</v>
      </c>
    </row>
    <row r="4991" spans="1:17" x14ac:dyDescent="0.2">
      <c r="A4991" t="s">
        <v>22729</v>
      </c>
      <c r="B4991" t="s">
        <v>88</v>
      </c>
      <c r="C4991" t="s">
        <v>169</v>
      </c>
      <c r="D4991" t="s">
        <v>17748</v>
      </c>
      <c r="E4991" t="s">
        <v>81</v>
      </c>
      <c r="F4991" t="s">
        <v>17749</v>
      </c>
      <c r="G4991">
        <v>0</v>
      </c>
      <c r="H4991">
        <v>0</v>
      </c>
      <c r="I4991">
        <v>0</v>
      </c>
      <c r="J4991">
        <v>0</v>
      </c>
      <c r="K4991">
        <v>0</v>
      </c>
      <c r="L4991">
        <v>0</v>
      </c>
      <c r="M4991">
        <v>0</v>
      </c>
      <c r="N4991">
        <v>4</v>
      </c>
      <c r="O4991">
        <v>3</v>
      </c>
      <c r="P4991">
        <v>1</v>
      </c>
      <c r="Q4991">
        <v>0</v>
      </c>
    </row>
    <row r="4992" spans="1:17" x14ac:dyDescent="0.2">
      <c r="A4992" t="s">
        <v>22730</v>
      </c>
      <c r="B4992" t="s">
        <v>88</v>
      </c>
      <c r="C4992" t="s">
        <v>169</v>
      </c>
      <c r="D4992" t="s">
        <v>17748</v>
      </c>
      <c r="E4992" t="s">
        <v>81</v>
      </c>
      <c r="F4992" t="s">
        <v>17734</v>
      </c>
      <c r="G4992">
        <v>4</v>
      </c>
      <c r="H4992">
        <v>0</v>
      </c>
      <c r="I4992">
        <v>0</v>
      </c>
      <c r="J4992">
        <v>0</v>
      </c>
      <c r="K4992">
        <v>0</v>
      </c>
      <c r="L4992">
        <v>0</v>
      </c>
      <c r="M4992">
        <v>0</v>
      </c>
      <c r="N4992">
        <v>0</v>
      </c>
      <c r="O4992">
        <v>0</v>
      </c>
      <c r="P4992">
        <v>0</v>
      </c>
      <c r="Q4992">
        <v>0</v>
      </c>
    </row>
    <row r="4993" spans="1:17" x14ac:dyDescent="0.2">
      <c r="A4993" t="s">
        <v>22731</v>
      </c>
      <c r="B4993" t="s">
        <v>88</v>
      </c>
      <c r="C4993" t="s">
        <v>169</v>
      </c>
      <c r="D4993" t="s">
        <v>17754</v>
      </c>
      <c r="E4993" t="s">
        <v>81</v>
      </c>
      <c r="F4993" t="s">
        <v>17734</v>
      </c>
      <c r="G4993">
        <v>2</v>
      </c>
      <c r="H4993">
        <v>0</v>
      </c>
      <c r="I4993">
        <v>0</v>
      </c>
      <c r="J4993">
        <v>0</v>
      </c>
      <c r="K4993">
        <v>0</v>
      </c>
      <c r="L4993">
        <v>0</v>
      </c>
      <c r="M4993">
        <v>0</v>
      </c>
      <c r="N4993">
        <v>0</v>
      </c>
      <c r="O4993">
        <v>0</v>
      </c>
      <c r="P4993">
        <v>0</v>
      </c>
      <c r="Q4993">
        <v>0</v>
      </c>
    </row>
    <row r="4994" spans="1:17" x14ac:dyDescent="0.2">
      <c r="A4994" t="s">
        <v>22732</v>
      </c>
      <c r="B4994" t="s">
        <v>88</v>
      </c>
      <c r="C4994" t="s">
        <v>170</v>
      </c>
      <c r="D4994" t="s">
        <v>17768</v>
      </c>
      <c r="E4994" t="s">
        <v>83</v>
      </c>
      <c r="F4994" t="s">
        <v>17734</v>
      </c>
      <c r="G4994">
        <v>1</v>
      </c>
      <c r="H4994">
        <v>0</v>
      </c>
      <c r="I4994">
        <v>0</v>
      </c>
      <c r="J4994">
        <v>0</v>
      </c>
      <c r="K4994">
        <v>0</v>
      </c>
      <c r="L4994">
        <v>0</v>
      </c>
      <c r="M4994">
        <v>0</v>
      </c>
      <c r="N4994">
        <v>0</v>
      </c>
      <c r="O4994">
        <v>0</v>
      </c>
      <c r="P4994">
        <v>0</v>
      </c>
      <c r="Q4994">
        <v>0</v>
      </c>
    </row>
    <row r="4995" spans="1:17" x14ac:dyDescent="0.2">
      <c r="A4995" t="s">
        <v>22733</v>
      </c>
      <c r="B4995" t="s">
        <v>88</v>
      </c>
      <c r="C4995" t="s">
        <v>170</v>
      </c>
      <c r="D4995" t="s">
        <v>17736</v>
      </c>
      <c r="E4995" t="s">
        <v>83</v>
      </c>
      <c r="F4995" t="s">
        <v>4929</v>
      </c>
      <c r="G4995">
        <v>0</v>
      </c>
      <c r="H4995">
        <v>5</v>
      </c>
      <c r="I4995">
        <v>0</v>
      </c>
      <c r="J4995">
        <v>4</v>
      </c>
      <c r="K4995">
        <v>0</v>
      </c>
      <c r="L4995">
        <v>1</v>
      </c>
      <c r="M4995">
        <v>0</v>
      </c>
      <c r="N4995">
        <v>0</v>
      </c>
      <c r="O4995">
        <v>0</v>
      </c>
      <c r="P4995">
        <v>0</v>
      </c>
      <c r="Q4995">
        <v>0</v>
      </c>
    </row>
    <row r="4996" spans="1:17" x14ac:dyDescent="0.2">
      <c r="A4996" t="s">
        <v>22734</v>
      </c>
      <c r="B4996" t="s">
        <v>88</v>
      </c>
      <c r="C4996" t="s">
        <v>170</v>
      </c>
      <c r="D4996" t="s">
        <v>17736</v>
      </c>
      <c r="E4996" t="s">
        <v>83</v>
      </c>
      <c r="F4996" t="s">
        <v>4931</v>
      </c>
      <c r="G4996">
        <v>0</v>
      </c>
      <c r="H4996">
        <v>5</v>
      </c>
      <c r="I4996">
        <v>0</v>
      </c>
      <c r="J4996">
        <v>4</v>
      </c>
      <c r="K4996">
        <v>0</v>
      </c>
      <c r="L4996">
        <v>1</v>
      </c>
      <c r="M4996">
        <v>0</v>
      </c>
      <c r="N4996">
        <v>0</v>
      </c>
      <c r="O4996">
        <v>0</v>
      </c>
      <c r="P4996">
        <v>0</v>
      </c>
      <c r="Q4996">
        <v>0</v>
      </c>
    </row>
    <row r="4997" spans="1:17" x14ac:dyDescent="0.2">
      <c r="A4997" t="s">
        <v>22735</v>
      </c>
      <c r="B4997" t="s">
        <v>88</v>
      </c>
      <c r="C4997" t="s">
        <v>170</v>
      </c>
      <c r="D4997" t="s">
        <v>17736</v>
      </c>
      <c r="E4997" t="s">
        <v>83</v>
      </c>
      <c r="F4997" t="s">
        <v>4933</v>
      </c>
      <c r="G4997">
        <v>0</v>
      </c>
      <c r="H4997">
        <v>0</v>
      </c>
      <c r="I4997">
        <v>0</v>
      </c>
      <c r="J4997">
        <v>0</v>
      </c>
      <c r="K4997">
        <v>0</v>
      </c>
      <c r="L4997">
        <v>0</v>
      </c>
      <c r="M4997">
        <v>5</v>
      </c>
      <c r="N4997">
        <v>0</v>
      </c>
      <c r="O4997">
        <v>0</v>
      </c>
      <c r="P4997">
        <v>0</v>
      </c>
      <c r="Q4997">
        <v>0</v>
      </c>
    </row>
    <row r="4998" spans="1:17" x14ac:dyDescent="0.2">
      <c r="A4998" t="s">
        <v>22736</v>
      </c>
      <c r="B4998" t="s">
        <v>88</v>
      </c>
      <c r="C4998" t="s">
        <v>170</v>
      </c>
      <c r="D4998" t="s">
        <v>17736</v>
      </c>
      <c r="E4998" t="s">
        <v>83</v>
      </c>
      <c r="F4998" t="s">
        <v>4935</v>
      </c>
      <c r="G4998">
        <v>0</v>
      </c>
      <c r="H4998">
        <v>5</v>
      </c>
      <c r="I4998">
        <v>0</v>
      </c>
      <c r="J4998">
        <v>4</v>
      </c>
      <c r="K4998">
        <v>0</v>
      </c>
      <c r="L4998">
        <v>1</v>
      </c>
      <c r="M4998">
        <v>0</v>
      </c>
      <c r="N4998">
        <v>0</v>
      </c>
      <c r="O4998">
        <v>0</v>
      </c>
      <c r="P4998">
        <v>0</v>
      </c>
      <c r="Q4998">
        <v>0</v>
      </c>
    </row>
    <row r="4999" spans="1:17" x14ac:dyDescent="0.2">
      <c r="A4999" t="s">
        <v>22737</v>
      </c>
      <c r="B4999" t="s">
        <v>88</v>
      </c>
      <c r="C4999" t="s">
        <v>170</v>
      </c>
      <c r="D4999" t="s">
        <v>17736</v>
      </c>
      <c r="E4999" t="s">
        <v>83</v>
      </c>
      <c r="F4999" t="s">
        <v>4937</v>
      </c>
      <c r="G4999">
        <v>0</v>
      </c>
      <c r="H4999">
        <v>5</v>
      </c>
      <c r="I4999">
        <v>0</v>
      </c>
      <c r="J4999">
        <v>4</v>
      </c>
      <c r="K4999">
        <v>0</v>
      </c>
      <c r="L4999">
        <v>1</v>
      </c>
      <c r="M4999">
        <v>0</v>
      </c>
      <c r="N4999">
        <v>0</v>
      </c>
      <c r="O4999">
        <v>0</v>
      </c>
      <c r="P4999">
        <v>0</v>
      </c>
      <c r="Q4999">
        <v>0</v>
      </c>
    </row>
    <row r="5000" spans="1:17" x14ac:dyDescent="0.2">
      <c r="A5000" t="s">
        <v>22738</v>
      </c>
      <c r="B5000" t="s">
        <v>88</v>
      </c>
      <c r="C5000" t="s">
        <v>170</v>
      </c>
      <c r="D5000" t="s">
        <v>17736</v>
      </c>
      <c r="E5000" t="s">
        <v>83</v>
      </c>
      <c r="F5000" t="s">
        <v>4939</v>
      </c>
      <c r="G5000">
        <v>0</v>
      </c>
      <c r="H5000">
        <v>0</v>
      </c>
      <c r="I5000">
        <v>0</v>
      </c>
      <c r="J5000">
        <v>0</v>
      </c>
      <c r="K5000">
        <v>0</v>
      </c>
      <c r="L5000">
        <v>0</v>
      </c>
      <c r="M5000">
        <v>5</v>
      </c>
      <c r="N5000">
        <v>0</v>
      </c>
      <c r="O5000">
        <v>0</v>
      </c>
      <c r="P5000">
        <v>0</v>
      </c>
      <c r="Q5000">
        <v>0</v>
      </c>
    </row>
    <row r="5001" spans="1:17" x14ac:dyDescent="0.2">
      <c r="A5001" t="s">
        <v>22739</v>
      </c>
      <c r="B5001" t="s">
        <v>88</v>
      </c>
      <c r="C5001" t="s">
        <v>170</v>
      </c>
      <c r="D5001" t="s">
        <v>17736</v>
      </c>
      <c r="E5001" t="s">
        <v>83</v>
      </c>
      <c r="F5001" t="s">
        <v>4941</v>
      </c>
      <c r="G5001">
        <v>0</v>
      </c>
      <c r="H5001">
        <v>5</v>
      </c>
      <c r="I5001">
        <v>0</v>
      </c>
      <c r="J5001">
        <v>4</v>
      </c>
      <c r="K5001">
        <v>0</v>
      </c>
      <c r="L5001">
        <v>1</v>
      </c>
      <c r="M5001">
        <v>0</v>
      </c>
      <c r="N5001">
        <v>0</v>
      </c>
      <c r="O5001">
        <v>0</v>
      </c>
      <c r="P5001">
        <v>0</v>
      </c>
      <c r="Q5001">
        <v>0</v>
      </c>
    </row>
    <row r="5002" spans="1:17" x14ac:dyDescent="0.2">
      <c r="A5002" t="s">
        <v>22740</v>
      </c>
      <c r="B5002" t="s">
        <v>88</v>
      </c>
      <c r="C5002" t="s">
        <v>170</v>
      </c>
      <c r="D5002" t="s">
        <v>17736</v>
      </c>
      <c r="E5002" t="s">
        <v>83</v>
      </c>
      <c r="F5002" t="s">
        <v>4943</v>
      </c>
      <c r="G5002">
        <v>0</v>
      </c>
      <c r="H5002">
        <v>0</v>
      </c>
      <c r="I5002">
        <v>0</v>
      </c>
      <c r="J5002">
        <v>0</v>
      </c>
      <c r="K5002">
        <v>0</v>
      </c>
      <c r="L5002">
        <v>0</v>
      </c>
      <c r="M5002">
        <v>5</v>
      </c>
      <c r="N5002">
        <v>0</v>
      </c>
      <c r="O5002">
        <v>0</v>
      </c>
      <c r="P5002">
        <v>0</v>
      </c>
      <c r="Q5002">
        <v>0</v>
      </c>
    </row>
    <row r="5003" spans="1:17" x14ac:dyDescent="0.2">
      <c r="A5003" t="s">
        <v>22741</v>
      </c>
      <c r="B5003" t="s">
        <v>88</v>
      </c>
      <c r="C5003" t="s">
        <v>170</v>
      </c>
      <c r="D5003" t="s">
        <v>17736</v>
      </c>
      <c r="E5003" t="s">
        <v>83</v>
      </c>
      <c r="F5003" t="s">
        <v>4925</v>
      </c>
      <c r="G5003">
        <v>0</v>
      </c>
      <c r="H5003">
        <v>0</v>
      </c>
      <c r="I5003">
        <v>0</v>
      </c>
      <c r="J5003">
        <v>0</v>
      </c>
      <c r="K5003">
        <v>0</v>
      </c>
      <c r="L5003">
        <v>0</v>
      </c>
      <c r="M5003">
        <v>0</v>
      </c>
      <c r="N5003">
        <v>5</v>
      </c>
      <c r="O5003">
        <v>4</v>
      </c>
      <c r="P5003">
        <v>1</v>
      </c>
      <c r="Q5003">
        <v>0</v>
      </c>
    </row>
    <row r="5004" spans="1:17" x14ac:dyDescent="0.2">
      <c r="A5004" t="s">
        <v>22742</v>
      </c>
      <c r="B5004" t="s">
        <v>88</v>
      </c>
      <c r="C5004" t="s">
        <v>170</v>
      </c>
      <c r="D5004" t="s">
        <v>17736</v>
      </c>
      <c r="E5004" t="s">
        <v>83</v>
      </c>
      <c r="F5004" t="s">
        <v>4927</v>
      </c>
      <c r="G5004">
        <v>0</v>
      </c>
      <c r="H5004">
        <v>0</v>
      </c>
      <c r="I5004">
        <v>0</v>
      </c>
      <c r="J5004">
        <v>0</v>
      </c>
      <c r="K5004">
        <v>0</v>
      </c>
      <c r="L5004">
        <v>0</v>
      </c>
      <c r="M5004">
        <v>0</v>
      </c>
      <c r="N5004">
        <v>5</v>
      </c>
      <c r="O5004">
        <v>4</v>
      </c>
      <c r="P5004">
        <v>1</v>
      </c>
      <c r="Q5004">
        <v>0</v>
      </c>
    </row>
    <row r="5005" spans="1:17" x14ac:dyDescent="0.2">
      <c r="A5005" t="s">
        <v>22743</v>
      </c>
      <c r="B5005" t="s">
        <v>88</v>
      </c>
      <c r="C5005" t="s">
        <v>170</v>
      </c>
      <c r="D5005" t="s">
        <v>17736</v>
      </c>
      <c r="E5005" t="s">
        <v>83</v>
      </c>
      <c r="F5005" t="s">
        <v>17734</v>
      </c>
      <c r="G5005">
        <v>5</v>
      </c>
      <c r="H5005">
        <v>0</v>
      </c>
      <c r="I5005">
        <v>0</v>
      </c>
      <c r="J5005">
        <v>0</v>
      </c>
      <c r="K5005">
        <v>0</v>
      </c>
      <c r="L5005">
        <v>0</v>
      </c>
      <c r="M5005">
        <v>0</v>
      </c>
      <c r="N5005">
        <v>0</v>
      </c>
      <c r="O5005">
        <v>0</v>
      </c>
      <c r="P5005">
        <v>0</v>
      </c>
      <c r="Q5005">
        <v>0</v>
      </c>
    </row>
    <row r="5006" spans="1:17" x14ac:dyDescent="0.2">
      <c r="A5006" t="s">
        <v>22744</v>
      </c>
      <c r="B5006" t="s">
        <v>88</v>
      </c>
      <c r="C5006" t="s">
        <v>170</v>
      </c>
      <c r="D5006" t="s">
        <v>17736</v>
      </c>
      <c r="E5006" t="s">
        <v>81</v>
      </c>
      <c r="F5006" t="s">
        <v>4929</v>
      </c>
      <c r="G5006">
        <v>0</v>
      </c>
      <c r="H5006">
        <v>9</v>
      </c>
      <c r="I5006">
        <v>3</v>
      </c>
      <c r="J5006">
        <v>5</v>
      </c>
      <c r="K5006">
        <v>0</v>
      </c>
      <c r="L5006">
        <v>1</v>
      </c>
      <c r="M5006">
        <v>0</v>
      </c>
      <c r="N5006">
        <v>0</v>
      </c>
      <c r="O5006">
        <v>0</v>
      </c>
      <c r="P5006">
        <v>0</v>
      </c>
      <c r="Q5006">
        <v>0</v>
      </c>
    </row>
    <row r="5007" spans="1:17" x14ac:dyDescent="0.2">
      <c r="A5007" t="s">
        <v>22745</v>
      </c>
      <c r="B5007" t="s">
        <v>88</v>
      </c>
      <c r="C5007" t="s">
        <v>234</v>
      </c>
      <c r="D5007" t="s">
        <v>17736</v>
      </c>
      <c r="E5007" t="s">
        <v>83</v>
      </c>
      <c r="F5007" t="s">
        <v>4931</v>
      </c>
      <c r="G5007">
        <v>0</v>
      </c>
      <c r="H5007">
        <v>17</v>
      </c>
      <c r="I5007">
        <v>3</v>
      </c>
      <c r="J5007">
        <v>10</v>
      </c>
      <c r="K5007">
        <v>3</v>
      </c>
      <c r="L5007">
        <v>1</v>
      </c>
      <c r="M5007">
        <v>0</v>
      </c>
      <c r="N5007">
        <v>0</v>
      </c>
      <c r="O5007">
        <v>0</v>
      </c>
      <c r="P5007">
        <v>0</v>
      </c>
      <c r="Q5007">
        <v>0</v>
      </c>
    </row>
    <row r="5008" spans="1:17" x14ac:dyDescent="0.2">
      <c r="A5008" t="s">
        <v>22746</v>
      </c>
      <c r="B5008" t="s">
        <v>88</v>
      </c>
      <c r="C5008" t="s">
        <v>234</v>
      </c>
      <c r="D5008" t="s">
        <v>17736</v>
      </c>
      <c r="E5008" t="s">
        <v>83</v>
      </c>
      <c r="F5008" t="s">
        <v>4933</v>
      </c>
      <c r="G5008">
        <v>0</v>
      </c>
      <c r="H5008">
        <v>0</v>
      </c>
      <c r="I5008">
        <v>0</v>
      </c>
      <c r="J5008">
        <v>0</v>
      </c>
      <c r="K5008">
        <v>0</v>
      </c>
      <c r="L5008">
        <v>0</v>
      </c>
      <c r="M5008">
        <v>17</v>
      </c>
      <c r="N5008">
        <v>0</v>
      </c>
      <c r="O5008">
        <v>0</v>
      </c>
      <c r="P5008">
        <v>0</v>
      </c>
      <c r="Q5008">
        <v>0</v>
      </c>
    </row>
    <row r="5009" spans="1:17" x14ac:dyDescent="0.2">
      <c r="A5009" t="s">
        <v>22747</v>
      </c>
      <c r="B5009" t="s">
        <v>88</v>
      </c>
      <c r="C5009" t="s">
        <v>234</v>
      </c>
      <c r="D5009" t="s">
        <v>17736</v>
      </c>
      <c r="E5009" t="s">
        <v>83</v>
      </c>
      <c r="F5009" t="s">
        <v>4935</v>
      </c>
      <c r="G5009">
        <v>0</v>
      </c>
      <c r="H5009">
        <v>17</v>
      </c>
      <c r="I5009">
        <v>3</v>
      </c>
      <c r="J5009">
        <v>10</v>
      </c>
      <c r="K5009">
        <v>3</v>
      </c>
      <c r="L5009">
        <v>1</v>
      </c>
      <c r="M5009">
        <v>0</v>
      </c>
      <c r="N5009">
        <v>0</v>
      </c>
      <c r="O5009">
        <v>0</v>
      </c>
      <c r="P5009">
        <v>0</v>
      </c>
      <c r="Q5009">
        <v>0</v>
      </c>
    </row>
    <row r="5010" spans="1:17" x14ac:dyDescent="0.2">
      <c r="A5010" t="s">
        <v>22748</v>
      </c>
      <c r="B5010" t="s">
        <v>88</v>
      </c>
      <c r="C5010" t="s">
        <v>234</v>
      </c>
      <c r="D5010" t="s">
        <v>17736</v>
      </c>
      <c r="E5010" t="s">
        <v>83</v>
      </c>
      <c r="F5010" t="s">
        <v>4937</v>
      </c>
      <c r="G5010">
        <v>0</v>
      </c>
      <c r="H5010">
        <v>17</v>
      </c>
      <c r="I5010">
        <v>3</v>
      </c>
      <c r="J5010">
        <v>10</v>
      </c>
      <c r="K5010">
        <v>3</v>
      </c>
      <c r="L5010">
        <v>1</v>
      </c>
      <c r="M5010">
        <v>0</v>
      </c>
      <c r="N5010">
        <v>0</v>
      </c>
      <c r="O5010">
        <v>0</v>
      </c>
      <c r="P5010">
        <v>0</v>
      </c>
      <c r="Q5010">
        <v>0</v>
      </c>
    </row>
    <row r="5011" spans="1:17" x14ac:dyDescent="0.2">
      <c r="A5011" t="s">
        <v>22749</v>
      </c>
      <c r="B5011" t="s">
        <v>88</v>
      </c>
      <c r="C5011" t="s">
        <v>234</v>
      </c>
      <c r="D5011" t="s">
        <v>17736</v>
      </c>
      <c r="E5011" t="s">
        <v>83</v>
      </c>
      <c r="F5011" t="s">
        <v>4939</v>
      </c>
      <c r="G5011">
        <v>0</v>
      </c>
      <c r="H5011">
        <v>0</v>
      </c>
      <c r="I5011">
        <v>0</v>
      </c>
      <c r="J5011">
        <v>0</v>
      </c>
      <c r="K5011">
        <v>0</v>
      </c>
      <c r="L5011">
        <v>0</v>
      </c>
      <c r="M5011">
        <v>17</v>
      </c>
      <c r="N5011">
        <v>0</v>
      </c>
      <c r="O5011">
        <v>0</v>
      </c>
      <c r="P5011">
        <v>0</v>
      </c>
      <c r="Q5011">
        <v>0</v>
      </c>
    </row>
    <row r="5012" spans="1:17" x14ac:dyDescent="0.2">
      <c r="A5012" t="s">
        <v>22750</v>
      </c>
      <c r="B5012" t="s">
        <v>88</v>
      </c>
      <c r="C5012" t="s">
        <v>234</v>
      </c>
      <c r="D5012" t="s">
        <v>17736</v>
      </c>
      <c r="E5012" t="s">
        <v>83</v>
      </c>
      <c r="F5012" t="s">
        <v>4941</v>
      </c>
      <c r="G5012">
        <v>0</v>
      </c>
      <c r="H5012">
        <v>17</v>
      </c>
      <c r="I5012">
        <v>3</v>
      </c>
      <c r="J5012">
        <v>13</v>
      </c>
      <c r="K5012">
        <v>0</v>
      </c>
      <c r="L5012">
        <v>1</v>
      </c>
      <c r="M5012">
        <v>0</v>
      </c>
      <c r="N5012">
        <v>0</v>
      </c>
      <c r="O5012">
        <v>0</v>
      </c>
      <c r="P5012">
        <v>0</v>
      </c>
      <c r="Q5012">
        <v>0</v>
      </c>
    </row>
    <row r="5013" spans="1:17" x14ac:dyDescent="0.2">
      <c r="A5013" t="s">
        <v>22751</v>
      </c>
      <c r="B5013" t="s">
        <v>88</v>
      </c>
      <c r="C5013" t="s">
        <v>234</v>
      </c>
      <c r="D5013" t="s">
        <v>17736</v>
      </c>
      <c r="E5013" t="s">
        <v>83</v>
      </c>
      <c r="F5013" t="s">
        <v>4943</v>
      </c>
      <c r="G5013">
        <v>0</v>
      </c>
      <c r="H5013">
        <v>0</v>
      </c>
      <c r="I5013">
        <v>0</v>
      </c>
      <c r="J5013">
        <v>0</v>
      </c>
      <c r="K5013">
        <v>0</v>
      </c>
      <c r="L5013">
        <v>0</v>
      </c>
      <c r="M5013">
        <v>17</v>
      </c>
      <c r="N5013">
        <v>0</v>
      </c>
      <c r="O5013">
        <v>0</v>
      </c>
      <c r="P5013">
        <v>0</v>
      </c>
      <c r="Q5013">
        <v>0</v>
      </c>
    </row>
    <row r="5014" spans="1:17" x14ac:dyDescent="0.2">
      <c r="A5014" t="s">
        <v>22752</v>
      </c>
      <c r="B5014" t="s">
        <v>88</v>
      </c>
      <c r="C5014" t="s">
        <v>234</v>
      </c>
      <c r="D5014" t="s">
        <v>17736</v>
      </c>
      <c r="E5014" t="s">
        <v>83</v>
      </c>
      <c r="F5014" t="s">
        <v>4925</v>
      </c>
      <c r="G5014">
        <v>0</v>
      </c>
      <c r="H5014">
        <v>0</v>
      </c>
      <c r="I5014">
        <v>0</v>
      </c>
      <c r="J5014">
        <v>0</v>
      </c>
      <c r="K5014">
        <v>0</v>
      </c>
      <c r="L5014">
        <v>0</v>
      </c>
      <c r="M5014">
        <v>0</v>
      </c>
      <c r="N5014">
        <v>17</v>
      </c>
      <c r="O5014">
        <v>13</v>
      </c>
      <c r="P5014">
        <v>3</v>
      </c>
      <c r="Q5014">
        <v>1</v>
      </c>
    </row>
    <row r="5015" spans="1:17" x14ac:dyDescent="0.2">
      <c r="A5015" t="s">
        <v>22753</v>
      </c>
      <c r="B5015" t="s">
        <v>88</v>
      </c>
      <c r="C5015" t="s">
        <v>234</v>
      </c>
      <c r="D5015" t="s">
        <v>17736</v>
      </c>
      <c r="E5015" t="s">
        <v>83</v>
      </c>
      <c r="F5015" t="s">
        <v>4927</v>
      </c>
      <c r="G5015">
        <v>0</v>
      </c>
      <c r="H5015">
        <v>0</v>
      </c>
      <c r="I5015">
        <v>0</v>
      </c>
      <c r="J5015">
        <v>0</v>
      </c>
      <c r="K5015">
        <v>0</v>
      </c>
      <c r="L5015">
        <v>0</v>
      </c>
      <c r="M5015">
        <v>0</v>
      </c>
      <c r="N5015">
        <v>15</v>
      </c>
      <c r="O5015">
        <v>12</v>
      </c>
      <c r="P5015">
        <v>2</v>
      </c>
      <c r="Q5015">
        <v>1</v>
      </c>
    </row>
    <row r="5016" spans="1:17" x14ac:dyDescent="0.2">
      <c r="A5016" t="s">
        <v>22754</v>
      </c>
      <c r="B5016" t="s">
        <v>88</v>
      </c>
      <c r="C5016" t="s">
        <v>234</v>
      </c>
      <c r="D5016" t="s">
        <v>17736</v>
      </c>
      <c r="E5016" t="s">
        <v>83</v>
      </c>
      <c r="F5016" t="s">
        <v>17734</v>
      </c>
      <c r="G5016">
        <v>17</v>
      </c>
      <c r="H5016">
        <v>0</v>
      </c>
      <c r="I5016">
        <v>0</v>
      </c>
      <c r="J5016">
        <v>0</v>
      </c>
      <c r="K5016">
        <v>0</v>
      </c>
      <c r="L5016">
        <v>0</v>
      </c>
      <c r="M5016">
        <v>0</v>
      </c>
      <c r="N5016">
        <v>0</v>
      </c>
      <c r="O5016">
        <v>0</v>
      </c>
      <c r="P5016">
        <v>0</v>
      </c>
      <c r="Q5016">
        <v>0</v>
      </c>
    </row>
    <row r="5017" spans="1:17" x14ac:dyDescent="0.2">
      <c r="A5017" t="s">
        <v>22755</v>
      </c>
      <c r="B5017" t="s">
        <v>88</v>
      </c>
      <c r="C5017" t="s">
        <v>234</v>
      </c>
      <c r="D5017" t="s">
        <v>17736</v>
      </c>
      <c r="E5017" t="s">
        <v>81</v>
      </c>
      <c r="F5017" t="s">
        <v>4929</v>
      </c>
      <c r="G5017">
        <v>0</v>
      </c>
      <c r="H5017">
        <v>6</v>
      </c>
      <c r="I5017">
        <v>0</v>
      </c>
      <c r="J5017">
        <v>6</v>
      </c>
      <c r="K5017">
        <v>0</v>
      </c>
      <c r="L5017">
        <v>0</v>
      </c>
      <c r="M5017">
        <v>0</v>
      </c>
      <c r="N5017">
        <v>0</v>
      </c>
      <c r="O5017">
        <v>0</v>
      </c>
      <c r="P5017">
        <v>0</v>
      </c>
      <c r="Q5017">
        <v>0</v>
      </c>
    </row>
    <row r="5018" spans="1:17" x14ac:dyDescent="0.2">
      <c r="A5018" t="s">
        <v>22756</v>
      </c>
      <c r="B5018" t="s">
        <v>88</v>
      </c>
      <c r="C5018" t="s">
        <v>234</v>
      </c>
      <c r="D5018" t="s">
        <v>17736</v>
      </c>
      <c r="E5018" t="s">
        <v>81</v>
      </c>
      <c r="F5018" t="s">
        <v>4931</v>
      </c>
      <c r="G5018">
        <v>0</v>
      </c>
      <c r="H5018">
        <v>6</v>
      </c>
      <c r="I5018">
        <v>0</v>
      </c>
      <c r="J5018">
        <v>5</v>
      </c>
      <c r="K5018">
        <v>1</v>
      </c>
      <c r="L5018">
        <v>0</v>
      </c>
      <c r="M5018">
        <v>0</v>
      </c>
      <c r="N5018">
        <v>0</v>
      </c>
      <c r="O5018">
        <v>0</v>
      </c>
      <c r="P5018">
        <v>0</v>
      </c>
      <c r="Q5018">
        <v>0</v>
      </c>
    </row>
    <row r="5019" spans="1:17" x14ac:dyDescent="0.2">
      <c r="A5019" t="s">
        <v>22757</v>
      </c>
      <c r="B5019" t="s">
        <v>88</v>
      </c>
      <c r="C5019" t="s">
        <v>234</v>
      </c>
      <c r="D5019" t="s">
        <v>17736</v>
      </c>
      <c r="E5019" t="s">
        <v>81</v>
      </c>
      <c r="F5019" t="s">
        <v>4933</v>
      </c>
      <c r="G5019">
        <v>0</v>
      </c>
      <c r="H5019">
        <v>0</v>
      </c>
      <c r="I5019">
        <v>0</v>
      </c>
      <c r="J5019">
        <v>0</v>
      </c>
      <c r="K5019">
        <v>0</v>
      </c>
      <c r="L5019">
        <v>0</v>
      </c>
      <c r="M5019">
        <v>6</v>
      </c>
      <c r="N5019">
        <v>0</v>
      </c>
      <c r="O5019">
        <v>0</v>
      </c>
      <c r="P5019">
        <v>0</v>
      </c>
      <c r="Q5019">
        <v>0</v>
      </c>
    </row>
    <row r="5020" spans="1:17" x14ac:dyDescent="0.2">
      <c r="A5020" t="s">
        <v>22758</v>
      </c>
      <c r="B5020" t="s">
        <v>88</v>
      </c>
      <c r="C5020" t="s">
        <v>234</v>
      </c>
      <c r="D5020" t="s">
        <v>17736</v>
      </c>
      <c r="E5020" t="s">
        <v>81</v>
      </c>
      <c r="F5020" t="s">
        <v>4935</v>
      </c>
      <c r="G5020">
        <v>0</v>
      </c>
      <c r="H5020">
        <v>6</v>
      </c>
      <c r="I5020">
        <v>0</v>
      </c>
      <c r="J5020">
        <v>5</v>
      </c>
      <c r="K5020">
        <v>1</v>
      </c>
      <c r="L5020">
        <v>0</v>
      </c>
      <c r="M5020">
        <v>0</v>
      </c>
      <c r="N5020">
        <v>0</v>
      </c>
      <c r="O5020">
        <v>0</v>
      </c>
      <c r="P5020">
        <v>0</v>
      </c>
      <c r="Q5020">
        <v>0</v>
      </c>
    </row>
    <row r="5021" spans="1:17" x14ac:dyDescent="0.2">
      <c r="A5021" t="s">
        <v>22759</v>
      </c>
      <c r="B5021" t="s">
        <v>88</v>
      </c>
      <c r="C5021" t="s">
        <v>234</v>
      </c>
      <c r="D5021" t="s">
        <v>17736</v>
      </c>
      <c r="E5021" t="s">
        <v>81</v>
      </c>
      <c r="F5021" t="s">
        <v>4937</v>
      </c>
      <c r="G5021">
        <v>0</v>
      </c>
      <c r="H5021">
        <v>6</v>
      </c>
      <c r="I5021">
        <v>0</v>
      </c>
      <c r="J5021">
        <v>5</v>
      </c>
      <c r="K5021">
        <v>1</v>
      </c>
      <c r="L5021">
        <v>0</v>
      </c>
      <c r="M5021">
        <v>0</v>
      </c>
      <c r="N5021">
        <v>0</v>
      </c>
      <c r="O5021">
        <v>0</v>
      </c>
      <c r="P5021">
        <v>0</v>
      </c>
      <c r="Q5021">
        <v>0</v>
      </c>
    </row>
    <row r="5022" spans="1:17" x14ac:dyDescent="0.2">
      <c r="A5022" t="s">
        <v>22760</v>
      </c>
      <c r="B5022" t="s">
        <v>88</v>
      </c>
      <c r="C5022" t="s">
        <v>234</v>
      </c>
      <c r="D5022" t="s">
        <v>17736</v>
      </c>
      <c r="E5022" t="s">
        <v>81</v>
      </c>
      <c r="F5022" t="s">
        <v>4939</v>
      </c>
      <c r="G5022">
        <v>0</v>
      </c>
      <c r="H5022">
        <v>0</v>
      </c>
      <c r="I5022">
        <v>0</v>
      </c>
      <c r="J5022">
        <v>0</v>
      </c>
      <c r="K5022">
        <v>0</v>
      </c>
      <c r="L5022">
        <v>0</v>
      </c>
      <c r="M5022">
        <v>6</v>
      </c>
      <c r="N5022">
        <v>0</v>
      </c>
      <c r="O5022">
        <v>0</v>
      </c>
      <c r="P5022">
        <v>0</v>
      </c>
      <c r="Q5022">
        <v>0</v>
      </c>
    </row>
    <row r="5023" spans="1:17" x14ac:dyDescent="0.2">
      <c r="A5023" t="s">
        <v>22761</v>
      </c>
      <c r="B5023" t="s">
        <v>88</v>
      </c>
      <c r="C5023" t="s">
        <v>234</v>
      </c>
      <c r="D5023" t="s">
        <v>17736</v>
      </c>
      <c r="E5023" t="s">
        <v>81</v>
      </c>
      <c r="F5023" t="s">
        <v>4941</v>
      </c>
      <c r="G5023">
        <v>0</v>
      </c>
      <c r="H5023">
        <v>6</v>
      </c>
      <c r="I5023">
        <v>0</v>
      </c>
      <c r="J5023">
        <v>6</v>
      </c>
      <c r="K5023">
        <v>0</v>
      </c>
      <c r="L5023">
        <v>0</v>
      </c>
      <c r="M5023">
        <v>0</v>
      </c>
      <c r="N5023">
        <v>0</v>
      </c>
      <c r="O5023">
        <v>0</v>
      </c>
      <c r="P5023">
        <v>0</v>
      </c>
      <c r="Q5023">
        <v>0</v>
      </c>
    </row>
    <row r="5024" spans="1:17" x14ac:dyDescent="0.2">
      <c r="A5024" t="s">
        <v>22762</v>
      </c>
      <c r="B5024" t="s">
        <v>88</v>
      </c>
      <c r="C5024" t="s">
        <v>234</v>
      </c>
      <c r="D5024" t="s">
        <v>17736</v>
      </c>
      <c r="E5024" t="s">
        <v>81</v>
      </c>
      <c r="F5024" t="s">
        <v>4943</v>
      </c>
      <c r="G5024">
        <v>0</v>
      </c>
      <c r="H5024">
        <v>0</v>
      </c>
      <c r="I5024">
        <v>0</v>
      </c>
      <c r="J5024">
        <v>0</v>
      </c>
      <c r="K5024">
        <v>0</v>
      </c>
      <c r="L5024">
        <v>0</v>
      </c>
      <c r="M5024">
        <v>6</v>
      </c>
      <c r="N5024">
        <v>0</v>
      </c>
      <c r="O5024">
        <v>0</v>
      </c>
      <c r="P5024">
        <v>0</v>
      </c>
      <c r="Q5024">
        <v>0</v>
      </c>
    </row>
    <row r="5025" spans="1:17" x14ac:dyDescent="0.2">
      <c r="A5025" t="s">
        <v>22763</v>
      </c>
      <c r="B5025" t="s">
        <v>88</v>
      </c>
      <c r="C5025" t="s">
        <v>234</v>
      </c>
      <c r="D5025" t="s">
        <v>17736</v>
      </c>
      <c r="E5025" t="s">
        <v>81</v>
      </c>
      <c r="F5025" t="s">
        <v>4925</v>
      </c>
      <c r="G5025">
        <v>0</v>
      </c>
      <c r="H5025">
        <v>0</v>
      </c>
      <c r="I5025">
        <v>0</v>
      </c>
      <c r="J5025">
        <v>0</v>
      </c>
      <c r="K5025">
        <v>0</v>
      </c>
      <c r="L5025">
        <v>0</v>
      </c>
      <c r="M5025">
        <v>0</v>
      </c>
      <c r="N5025">
        <v>6</v>
      </c>
      <c r="O5025">
        <v>6</v>
      </c>
      <c r="P5025">
        <v>0</v>
      </c>
      <c r="Q5025">
        <v>0</v>
      </c>
    </row>
    <row r="5026" spans="1:17" x14ac:dyDescent="0.2">
      <c r="A5026" t="s">
        <v>22764</v>
      </c>
      <c r="B5026" t="s">
        <v>88</v>
      </c>
      <c r="C5026" t="s">
        <v>234</v>
      </c>
      <c r="D5026" t="s">
        <v>17736</v>
      </c>
      <c r="E5026" t="s">
        <v>81</v>
      </c>
      <c r="F5026" t="s">
        <v>4927</v>
      </c>
      <c r="G5026">
        <v>0</v>
      </c>
      <c r="H5026">
        <v>0</v>
      </c>
      <c r="I5026">
        <v>0</v>
      </c>
      <c r="J5026">
        <v>0</v>
      </c>
      <c r="K5026">
        <v>0</v>
      </c>
      <c r="L5026">
        <v>0</v>
      </c>
      <c r="M5026">
        <v>0</v>
      </c>
      <c r="N5026">
        <v>4</v>
      </c>
      <c r="O5026">
        <v>4</v>
      </c>
      <c r="P5026">
        <v>0</v>
      </c>
      <c r="Q5026">
        <v>0</v>
      </c>
    </row>
    <row r="5027" spans="1:17" x14ac:dyDescent="0.2">
      <c r="A5027" t="s">
        <v>22765</v>
      </c>
      <c r="B5027" t="s">
        <v>88</v>
      </c>
      <c r="C5027" t="s">
        <v>234</v>
      </c>
      <c r="D5027" t="s">
        <v>17736</v>
      </c>
      <c r="E5027" t="s">
        <v>81</v>
      </c>
      <c r="F5027" t="s">
        <v>17734</v>
      </c>
      <c r="G5027">
        <v>6</v>
      </c>
      <c r="H5027">
        <v>0</v>
      </c>
      <c r="I5027">
        <v>0</v>
      </c>
      <c r="J5027">
        <v>0</v>
      </c>
      <c r="K5027">
        <v>0</v>
      </c>
      <c r="L5027">
        <v>0</v>
      </c>
      <c r="M5027">
        <v>0</v>
      </c>
      <c r="N5027">
        <v>0</v>
      </c>
      <c r="O5027">
        <v>0</v>
      </c>
      <c r="P5027">
        <v>0</v>
      </c>
      <c r="Q5027">
        <v>0</v>
      </c>
    </row>
    <row r="5028" spans="1:17" x14ac:dyDescent="0.2">
      <c r="A5028" t="s">
        <v>22766</v>
      </c>
      <c r="B5028" t="s">
        <v>88</v>
      </c>
      <c r="C5028" t="s">
        <v>235</v>
      </c>
      <c r="D5028" t="s">
        <v>17768</v>
      </c>
      <c r="E5028" t="s">
        <v>83</v>
      </c>
      <c r="F5028" t="s">
        <v>17734</v>
      </c>
      <c r="G5028">
        <v>1</v>
      </c>
      <c r="H5028">
        <v>0</v>
      </c>
      <c r="I5028">
        <v>0</v>
      </c>
      <c r="J5028">
        <v>0</v>
      </c>
      <c r="K5028">
        <v>0</v>
      </c>
      <c r="L5028">
        <v>0</v>
      </c>
      <c r="M5028">
        <v>0</v>
      </c>
      <c r="N5028">
        <v>0</v>
      </c>
      <c r="O5028">
        <v>0</v>
      </c>
      <c r="P5028">
        <v>0</v>
      </c>
      <c r="Q5028">
        <v>0</v>
      </c>
    </row>
    <row r="5029" spans="1:17" x14ac:dyDescent="0.2">
      <c r="A5029" t="s">
        <v>22767</v>
      </c>
      <c r="B5029" t="s">
        <v>88</v>
      </c>
      <c r="C5029" t="s">
        <v>235</v>
      </c>
      <c r="D5029" t="s">
        <v>17736</v>
      </c>
      <c r="E5029" t="s">
        <v>83</v>
      </c>
      <c r="F5029" t="s">
        <v>4929</v>
      </c>
      <c r="G5029">
        <v>0</v>
      </c>
      <c r="H5029">
        <v>11</v>
      </c>
      <c r="I5029">
        <v>0</v>
      </c>
      <c r="J5029">
        <v>9</v>
      </c>
      <c r="K5029">
        <v>1</v>
      </c>
      <c r="L5029">
        <v>1</v>
      </c>
      <c r="M5029">
        <v>0</v>
      </c>
      <c r="N5029">
        <v>0</v>
      </c>
      <c r="O5029">
        <v>0</v>
      </c>
      <c r="P5029">
        <v>0</v>
      </c>
      <c r="Q5029">
        <v>0</v>
      </c>
    </row>
    <row r="5030" spans="1:17" x14ac:dyDescent="0.2">
      <c r="A5030" t="s">
        <v>22768</v>
      </c>
      <c r="B5030" t="s">
        <v>88</v>
      </c>
      <c r="C5030" t="s">
        <v>235</v>
      </c>
      <c r="D5030" t="s">
        <v>17736</v>
      </c>
      <c r="E5030" t="s">
        <v>83</v>
      </c>
      <c r="F5030" t="s">
        <v>4931</v>
      </c>
      <c r="G5030">
        <v>0</v>
      </c>
      <c r="H5030">
        <v>11</v>
      </c>
      <c r="I5030">
        <v>0</v>
      </c>
      <c r="J5030">
        <v>9</v>
      </c>
      <c r="K5030">
        <v>1</v>
      </c>
      <c r="L5030">
        <v>1</v>
      </c>
      <c r="M5030">
        <v>0</v>
      </c>
      <c r="N5030">
        <v>0</v>
      </c>
      <c r="O5030">
        <v>0</v>
      </c>
      <c r="P5030">
        <v>0</v>
      </c>
      <c r="Q5030">
        <v>0</v>
      </c>
    </row>
    <row r="5031" spans="1:17" x14ac:dyDescent="0.2">
      <c r="A5031" t="s">
        <v>22769</v>
      </c>
      <c r="B5031" t="s">
        <v>88</v>
      </c>
      <c r="C5031" t="s">
        <v>235</v>
      </c>
      <c r="D5031" t="s">
        <v>17736</v>
      </c>
      <c r="E5031" t="s">
        <v>83</v>
      </c>
      <c r="F5031" t="s">
        <v>4933</v>
      </c>
      <c r="G5031">
        <v>0</v>
      </c>
      <c r="H5031">
        <v>0</v>
      </c>
      <c r="I5031">
        <v>0</v>
      </c>
      <c r="J5031">
        <v>0</v>
      </c>
      <c r="K5031">
        <v>0</v>
      </c>
      <c r="L5031">
        <v>0</v>
      </c>
      <c r="M5031">
        <v>11</v>
      </c>
      <c r="N5031">
        <v>0</v>
      </c>
      <c r="O5031">
        <v>0</v>
      </c>
      <c r="P5031">
        <v>0</v>
      </c>
      <c r="Q5031">
        <v>0</v>
      </c>
    </row>
    <row r="5032" spans="1:17" x14ac:dyDescent="0.2">
      <c r="A5032" t="s">
        <v>22770</v>
      </c>
      <c r="B5032" t="s">
        <v>88</v>
      </c>
      <c r="C5032" t="s">
        <v>235</v>
      </c>
      <c r="D5032" t="s">
        <v>17736</v>
      </c>
      <c r="E5032" t="s">
        <v>83</v>
      </c>
      <c r="F5032" t="s">
        <v>4935</v>
      </c>
      <c r="G5032">
        <v>0</v>
      </c>
      <c r="H5032">
        <v>11</v>
      </c>
      <c r="I5032">
        <v>0</v>
      </c>
      <c r="J5032">
        <v>9</v>
      </c>
      <c r="K5032">
        <v>1</v>
      </c>
      <c r="L5032">
        <v>1</v>
      </c>
      <c r="M5032">
        <v>0</v>
      </c>
      <c r="N5032">
        <v>0</v>
      </c>
      <c r="O5032">
        <v>0</v>
      </c>
      <c r="P5032">
        <v>0</v>
      </c>
      <c r="Q5032">
        <v>0</v>
      </c>
    </row>
    <row r="5033" spans="1:17" x14ac:dyDescent="0.2">
      <c r="A5033" t="s">
        <v>22771</v>
      </c>
      <c r="B5033" t="s">
        <v>88</v>
      </c>
      <c r="C5033" t="s">
        <v>235</v>
      </c>
      <c r="D5033" t="s">
        <v>17736</v>
      </c>
      <c r="E5033" t="s">
        <v>83</v>
      </c>
      <c r="F5033" t="s">
        <v>4937</v>
      </c>
      <c r="G5033">
        <v>0</v>
      </c>
      <c r="H5033">
        <v>11</v>
      </c>
      <c r="I5033">
        <v>0</v>
      </c>
      <c r="J5033">
        <v>9</v>
      </c>
      <c r="K5033">
        <v>1</v>
      </c>
      <c r="L5033">
        <v>1</v>
      </c>
      <c r="M5033">
        <v>0</v>
      </c>
      <c r="N5033">
        <v>0</v>
      </c>
      <c r="O5033">
        <v>0</v>
      </c>
      <c r="P5033">
        <v>0</v>
      </c>
      <c r="Q5033">
        <v>0</v>
      </c>
    </row>
    <row r="5034" spans="1:17" x14ac:dyDescent="0.2">
      <c r="A5034" t="s">
        <v>22772</v>
      </c>
      <c r="B5034" t="s">
        <v>88</v>
      </c>
      <c r="C5034" t="s">
        <v>235</v>
      </c>
      <c r="D5034" t="s">
        <v>17736</v>
      </c>
      <c r="E5034" t="s">
        <v>83</v>
      </c>
      <c r="F5034" t="s">
        <v>4939</v>
      </c>
      <c r="G5034">
        <v>0</v>
      </c>
      <c r="H5034">
        <v>0</v>
      </c>
      <c r="I5034">
        <v>0</v>
      </c>
      <c r="J5034">
        <v>0</v>
      </c>
      <c r="K5034">
        <v>0</v>
      </c>
      <c r="L5034">
        <v>0</v>
      </c>
      <c r="M5034">
        <v>11</v>
      </c>
      <c r="N5034">
        <v>0</v>
      </c>
      <c r="O5034">
        <v>0</v>
      </c>
      <c r="P5034">
        <v>0</v>
      </c>
      <c r="Q5034">
        <v>0</v>
      </c>
    </row>
    <row r="5035" spans="1:17" x14ac:dyDescent="0.2">
      <c r="A5035" t="s">
        <v>22773</v>
      </c>
      <c r="B5035" t="s">
        <v>88</v>
      </c>
      <c r="C5035" t="s">
        <v>235</v>
      </c>
      <c r="D5035" t="s">
        <v>17736</v>
      </c>
      <c r="E5035" t="s">
        <v>83</v>
      </c>
      <c r="F5035" t="s">
        <v>4941</v>
      </c>
      <c r="G5035">
        <v>0</v>
      </c>
      <c r="H5035">
        <v>11</v>
      </c>
      <c r="I5035">
        <v>0</v>
      </c>
      <c r="J5035">
        <v>9</v>
      </c>
      <c r="K5035">
        <v>1</v>
      </c>
      <c r="L5035">
        <v>1</v>
      </c>
      <c r="M5035">
        <v>0</v>
      </c>
      <c r="N5035">
        <v>0</v>
      </c>
      <c r="O5035">
        <v>0</v>
      </c>
      <c r="P5035">
        <v>0</v>
      </c>
      <c r="Q5035">
        <v>0</v>
      </c>
    </row>
    <row r="5036" spans="1:17" x14ac:dyDescent="0.2">
      <c r="A5036" t="s">
        <v>22774</v>
      </c>
      <c r="B5036" t="s">
        <v>88</v>
      </c>
      <c r="C5036" t="s">
        <v>235</v>
      </c>
      <c r="D5036" t="s">
        <v>17736</v>
      </c>
      <c r="E5036" t="s">
        <v>83</v>
      </c>
      <c r="F5036" t="s">
        <v>4943</v>
      </c>
      <c r="G5036">
        <v>0</v>
      </c>
      <c r="H5036">
        <v>0</v>
      </c>
      <c r="I5036">
        <v>0</v>
      </c>
      <c r="J5036">
        <v>0</v>
      </c>
      <c r="K5036">
        <v>0</v>
      </c>
      <c r="L5036">
        <v>0</v>
      </c>
      <c r="M5036">
        <v>11</v>
      </c>
      <c r="N5036">
        <v>0</v>
      </c>
      <c r="O5036">
        <v>0</v>
      </c>
      <c r="P5036">
        <v>0</v>
      </c>
      <c r="Q5036">
        <v>0</v>
      </c>
    </row>
    <row r="5037" spans="1:17" x14ac:dyDescent="0.2">
      <c r="A5037" t="s">
        <v>22775</v>
      </c>
      <c r="B5037" t="s">
        <v>88</v>
      </c>
      <c r="C5037" t="s">
        <v>235</v>
      </c>
      <c r="D5037" t="s">
        <v>17736</v>
      </c>
      <c r="E5037" t="s">
        <v>83</v>
      </c>
      <c r="F5037" t="s">
        <v>4925</v>
      </c>
      <c r="G5037">
        <v>0</v>
      </c>
      <c r="H5037">
        <v>0</v>
      </c>
      <c r="I5037">
        <v>0</v>
      </c>
      <c r="J5037">
        <v>0</v>
      </c>
      <c r="K5037">
        <v>0</v>
      </c>
      <c r="L5037">
        <v>0</v>
      </c>
      <c r="M5037">
        <v>0</v>
      </c>
      <c r="N5037">
        <v>11</v>
      </c>
      <c r="O5037">
        <v>10</v>
      </c>
      <c r="P5037">
        <v>1</v>
      </c>
      <c r="Q5037">
        <v>0</v>
      </c>
    </row>
    <row r="5038" spans="1:17" x14ac:dyDescent="0.2">
      <c r="A5038" t="s">
        <v>22776</v>
      </c>
      <c r="B5038" t="s">
        <v>86</v>
      </c>
      <c r="C5038" t="s">
        <v>115</v>
      </c>
      <c r="D5038" t="s">
        <v>17736</v>
      </c>
      <c r="E5038" t="s">
        <v>81</v>
      </c>
      <c r="F5038" t="s">
        <v>4933</v>
      </c>
      <c r="G5038">
        <v>0</v>
      </c>
      <c r="H5038">
        <v>0</v>
      </c>
      <c r="I5038">
        <v>0</v>
      </c>
      <c r="J5038">
        <v>0</v>
      </c>
      <c r="K5038">
        <v>0</v>
      </c>
      <c r="L5038">
        <v>0</v>
      </c>
      <c r="M5038">
        <v>6</v>
      </c>
      <c r="N5038">
        <v>0</v>
      </c>
      <c r="O5038">
        <v>0</v>
      </c>
      <c r="P5038">
        <v>0</v>
      </c>
      <c r="Q5038">
        <v>0</v>
      </c>
    </row>
    <row r="5039" spans="1:17" x14ac:dyDescent="0.2">
      <c r="A5039" t="s">
        <v>22777</v>
      </c>
      <c r="B5039" t="s">
        <v>86</v>
      </c>
      <c r="C5039" t="s">
        <v>115</v>
      </c>
      <c r="D5039" t="s">
        <v>17736</v>
      </c>
      <c r="E5039" t="s">
        <v>81</v>
      </c>
      <c r="F5039" t="s">
        <v>4935</v>
      </c>
      <c r="G5039">
        <v>0</v>
      </c>
      <c r="H5039">
        <v>6</v>
      </c>
      <c r="I5039">
        <v>0</v>
      </c>
      <c r="J5039">
        <v>6</v>
      </c>
      <c r="K5039">
        <v>0</v>
      </c>
      <c r="L5039">
        <v>0</v>
      </c>
      <c r="M5039">
        <v>0</v>
      </c>
      <c r="N5039">
        <v>0</v>
      </c>
      <c r="O5039">
        <v>0</v>
      </c>
      <c r="P5039">
        <v>0</v>
      </c>
      <c r="Q5039">
        <v>0</v>
      </c>
    </row>
    <row r="5040" spans="1:17" x14ac:dyDescent="0.2">
      <c r="A5040" t="s">
        <v>22778</v>
      </c>
      <c r="B5040" t="s">
        <v>86</v>
      </c>
      <c r="C5040" t="s">
        <v>115</v>
      </c>
      <c r="D5040" t="s">
        <v>17736</v>
      </c>
      <c r="E5040" t="s">
        <v>81</v>
      </c>
      <c r="F5040" t="s">
        <v>4937</v>
      </c>
      <c r="G5040">
        <v>0</v>
      </c>
      <c r="H5040">
        <v>6</v>
      </c>
      <c r="I5040">
        <v>0</v>
      </c>
      <c r="J5040">
        <v>6</v>
      </c>
      <c r="K5040">
        <v>0</v>
      </c>
      <c r="L5040">
        <v>0</v>
      </c>
      <c r="M5040">
        <v>0</v>
      </c>
      <c r="N5040">
        <v>0</v>
      </c>
      <c r="O5040">
        <v>0</v>
      </c>
      <c r="P5040">
        <v>0</v>
      </c>
      <c r="Q5040">
        <v>0</v>
      </c>
    </row>
    <row r="5041" spans="1:17" x14ac:dyDescent="0.2">
      <c r="A5041" t="s">
        <v>22779</v>
      </c>
      <c r="B5041" t="s">
        <v>86</v>
      </c>
      <c r="C5041" t="s">
        <v>115</v>
      </c>
      <c r="D5041" t="s">
        <v>17736</v>
      </c>
      <c r="E5041" t="s">
        <v>81</v>
      </c>
      <c r="F5041" t="s">
        <v>4939</v>
      </c>
      <c r="G5041">
        <v>0</v>
      </c>
      <c r="H5041">
        <v>0</v>
      </c>
      <c r="I5041">
        <v>0</v>
      </c>
      <c r="J5041">
        <v>0</v>
      </c>
      <c r="K5041">
        <v>0</v>
      </c>
      <c r="L5041">
        <v>0</v>
      </c>
      <c r="M5041">
        <v>6</v>
      </c>
      <c r="N5041">
        <v>0</v>
      </c>
      <c r="O5041">
        <v>0</v>
      </c>
      <c r="P5041">
        <v>0</v>
      </c>
      <c r="Q5041">
        <v>0</v>
      </c>
    </row>
    <row r="5042" spans="1:17" x14ac:dyDescent="0.2">
      <c r="A5042" t="s">
        <v>22780</v>
      </c>
      <c r="B5042" t="s">
        <v>86</v>
      </c>
      <c r="C5042" t="s">
        <v>115</v>
      </c>
      <c r="D5042" t="s">
        <v>17736</v>
      </c>
      <c r="E5042" t="s">
        <v>81</v>
      </c>
      <c r="F5042" t="s">
        <v>4941</v>
      </c>
      <c r="G5042">
        <v>0</v>
      </c>
      <c r="H5042">
        <v>6</v>
      </c>
      <c r="I5042">
        <v>0</v>
      </c>
      <c r="J5042">
        <v>6</v>
      </c>
      <c r="K5042">
        <v>0</v>
      </c>
      <c r="L5042">
        <v>0</v>
      </c>
      <c r="M5042">
        <v>0</v>
      </c>
      <c r="N5042">
        <v>0</v>
      </c>
      <c r="O5042">
        <v>0</v>
      </c>
      <c r="P5042">
        <v>0</v>
      </c>
      <c r="Q5042">
        <v>0</v>
      </c>
    </row>
    <row r="5043" spans="1:17" x14ac:dyDescent="0.2">
      <c r="A5043" t="s">
        <v>22781</v>
      </c>
      <c r="B5043" t="s">
        <v>86</v>
      </c>
      <c r="C5043" t="s">
        <v>115</v>
      </c>
      <c r="D5043" t="s">
        <v>17736</v>
      </c>
      <c r="E5043" t="s">
        <v>81</v>
      </c>
      <c r="F5043" t="s">
        <v>4943</v>
      </c>
      <c r="G5043">
        <v>0</v>
      </c>
      <c r="H5043">
        <v>0</v>
      </c>
      <c r="I5043">
        <v>0</v>
      </c>
      <c r="J5043">
        <v>0</v>
      </c>
      <c r="K5043">
        <v>0</v>
      </c>
      <c r="L5043">
        <v>0</v>
      </c>
      <c r="M5043">
        <v>6</v>
      </c>
      <c r="N5043">
        <v>0</v>
      </c>
      <c r="O5043">
        <v>0</v>
      </c>
      <c r="P5043">
        <v>0</v>
      </c>
      <c r="Q5043">
        <v>0</v>
      </c>
    </row>
    <row r="5044" spans="1:17" x14ac:dyDescent="0.2">
      <c r="A5044" t="s">
        <v>22782</v>
      </c>
      <c r="B5044" t="s">
        <v>86</v>
      </c>
      <c r="C5044" t="s">
        <v>115</v>
      </c>
      <c r="D5044" t="s">
        <v>17736</v>
      </c>
      <c r="E5044" t="s">
        <v>81</v>
      </c>
      <c r="F5044" t="s">
        <v>4925</v>
      </c>
      <c r="G5044">
        <v>0</v>
      </c>
      <c r="H5044">
        <v>0</v>
      </c>
      <c r="I5044">
        <v>0</v>
      </c>
      <c r="J5044">
        <v>0</v>
      </c>
      <c r="K5044">
        <v>0</v>
      </c>
      <c r="L5044">
        <v>0</v>
      </c>
      <c r="M5044">
        <v>0</v>
      </c>
      <c r="N5044">
        <v>4</v>
      </c>
      <c r="O5044">
        <v>4</v>
      </c>
      <c r="P5044">
        <v>0</v>
      </c>
      <c r="Q5044">
        <v>0</v>
      </c>
    </row>
    <row r="5045" spans="1:17" x14ac:dyDescent="0.2">
      <c r="A5045" t="s">
        <v>22783</v>
      </c>
      <c r="B5045" t="s">
        <v>86</v>
      </c>
      <c r="C5045" t="s">
        <v>115</v>
      </c>
      <c r="D5045" t="s">
        <v>17736</v>
      </c>
      <c r="E5045" t="s">
        <v>81</v>
      </c>
      <c r="F5045" t="s">
        <v>4927</v>
      </c>
      <c r="G5045">
        <v>0</v>
      </c>
      <c r="H5045">
        <v>0</v>
      </c>
      <c r="I5045">
        <v>0</v>
      </c>
      <c r="J5045">
        <v>0</v>
      </c>
      <c r="K5045">
        <v>0</v>
      </c>
      <c r="L5045">
        <v>0</v>
      </c>
      <c r="M5045">
        <v>0</v>
      </c>
      <c r="N5045">
        <v>3</v>
      </c>
      <c r="O5045">
        <v>3</v>
      </c>
      <c r="P5045">
        <v>0</v>
      </c>
      <c r="Q5045">
        <v>0</v>
      </c>
    </row>
    <row r="5046" spans="1:17" x14ac:dyDescent="0.2">
      <c r="A5046" t="s">
        <v>22784</v>
      </c>
      <c r="B5046" t="s">
        <v>86</v>
      </c>
      <c r="C5046" t="s">
        <v>115</v>
      </c>
      <c r="D5046" t="s">
        <v>17736</v>
      </c>
      <c r="E5046" t="s">
        <v>81</v>
      </c>
      <c r="F5046" t="s">
        <v>17734</v>
      </c>
      <c r="G5046">
        <v>6</v>
      </c>
      <c r="H5046">
        <v>0</v>
      </c>
      <c r="I5046">
        <v>0</v>
      </c>
      <c r="J5046">
        <v>0</v>
      </c>
      <c r="K5046">
        <v>0</v>
      </c>
      <c r="L5046">
        <v>0</v>
      </c>
      <c r="M5046">
        <v>0</v>
      </c>
      <c r="N5046">
        <v>0</v>
      </c>
      <c r="O5046">
        <v>0</v>
      </c>
      <c r="P5046">
        <v>0</v>
      </c>
      <c r="Q5046">
        <v>0</v>
      </c>
    </row>
    <row r="5047" spans="1:17" x14ac:dyDescent="0.2">
      <c r="A5047" t="s">
        <v>22785</v>
      </c>
      <c r="B5047" t="s">
        <v>86</v>
      </c>
      <c r="C5047" t="s">
        <v>116</v>
      </c>
      <c r="D5047" t="s">
        <v>17768</v>
      </c>
      <c r="E5047" t="s">
        <v>83</v>
      </c>
      <c r="F5047" t="s">
        <v>17734</v>
      </c>
      <c r="G5047">
        <v>2</v>
      </c>
      <c r="H5047">
        <v>0</v>
      </c>
      <c r="I5047">
        <v>0</v>
      </c>
      <c r="J5047">
        <v>0</v>
      </c>
      <c r="K5047">
        <v>0</v>
      </c>
      <c r="L5047">
        <v>0</v>
      </c>
      <c r="M5047">
        <v>0</v>
      </c>
      <c r="N5047">
        <v>0</v>
      </c>
      <c r="O5047">
        <v>0</v>
      </c>
      <c r="P5047">
        <v>0</v>
      </c>
      <c r="Q5047">
        <v>0</v>
      </c>
    </row>
    <row r="5048" spans="1:17" x14ac:dyDescent="0.2">
      <c r="A5048" t="s">
        <v>22786</v>
      </c>
      <c r="B5048" t="s">
        <v>86</v>
      </c>
      <c r="C5048" t="s">
        <v>116</v>
      </c>
      <c r="D5048" t="s">
        <v>17768</v>
      </c>
      <c r="E5048" t="s">
        <v>81</v>
      </c>
      <c r="F5048" t="s">
        <v>17734</v>
      </c>
      <c r="G5048">
        <v>4</v>
      </c>
      <c r="H5048">
        <v>0</v>
      </c>
      <c r="I5048">
        <v>0</v>
      </c>
      <c r="J5048">
        <v>0</v>
      </c>
      <c r="K5048">
        <v>0</v>
      </c>
      <c r="L5048">
        <v>0</v>
      </c>
      <c r="M5048">
        <v>0</v>
      </c>
      <c r="N5048">
        <v>0</v>
      </c>
      <c r="O5048">
        <v>0</v>
      </c>
      <c r="P5048">
        <v>0</v>
      </c>
      <c r="Q5048">
        <v>0</v>
      </c>
    </row>
    <row r="5049" spans="1:17" x14ac:dyDescent="0.2">
      <c r="A5049" t="s">
        <v>22787</v>
      </c>
      <c r="B5049" t="s">
        <v>86</v>
      </c>
      <c r="C5049" t="s">
        <v>116</v>
      </c>
      <c r="D5049" t="s">
        <v>17736</v>
      </c>
      <c r="E5049" t="s">
        <v>83</v>
      </c>
      <c r="F5049" t="s">
        <v>4929</v>
      </c>
      <c r="G5049">
        <v>0</v>
      </c>
      <c r="H5049">
        <v>17</v>
      </c>
      <c r="I5049">
        <v>1</v>
      </c>
      <c r="J5049">
        <v>15</v>
      </c>
      <c r="K5049">
        <v>0</v>
      </c>
      <c r="L5049">
        <v>1</v>
      </c>
      <c r="M5049">
        <v>0</v>
      </c>
      <c r="N5049">
        <v>0</v>
      </c>
      <c r="O5049">
        <v>0</v>
      </c>
      <c r="P5049">
        <v>0</v>
      </c>
      <c r="Q5049">
        <v>0</v>
      </c>
    </row>
    <row r="5050" spans="1:17" x14ac:dyDescent="0.2">
      <c r="A5050" t="s">
        <v>22788</v>
      </c>
      <c r="B5050" t="s">
        <v>86</v>
      </c>
      <c r="C5050" t="s">
        <v>116</v>
      </c>
      <c r="D5050" t="s">
        <v>17736</v>
      </c>
      <c r="E5050" t="s">
        <v>83</v>
      </c>
      <c r="F5050" t="s">
        <v>4931</v>
      </c>
      <c r="G5050">
        <v>0</v>
      </c>
      <c r="H5050">
        <v>17</v>
      </c>
      <c r="I5050">
        <v>1</v>
      </c>
      <c r="J5050">
        <v>15</v>
      </c>
      <c r="K5050">
        <v>0</v>
      </c>
      <c r="L5050">
        <v>1</v>
      </c>
      <c r="M5050">
        <v>0</v>
      </c>
      <c r="N5050">
        <v>0</v>
      </c>
      <c r="O5050">
        <v>0</v>
      </c>
      <c r="P5050">
        <v>0</v>
      </c>
      <c r="Q5050">
        <v>0</v>
      </c>
    </row>
    <row r="5051" spans="1:17" x14ac:dyDescent="0.2">
      <c r="A5051" t="s">
        <v>22789</v>
      </c>
      <c r="B5051" t="s">
        <v>86</v>
      </c>
      <c r="C5051" t="s">
        <v>116</v>
      </c>
      <c r="D5051" t="s">
        <v>17736</v>
      </c>
      <c r="E5051" t="s">
        <v>83</v>
      </c>
      <c r="F5051" t="s">
        <v>4933</v>
      </c>
      <c r="G5051">
        <v>0</v>
      </c>
      <c r="H5051">
        <v>0</v>
      </c>
      <c r="I5051">
        <v>0</v>
      </c>
      <c r="J5051">
        <v>0</v>
      </c>
      <c r="K5051">
        <v>0</v>
      </c>
      <c r="L5051">
        <v>0</v>
      </c>
      <c r="M5051">
        <v>17</v>
      </c>
      <c r="N5051">
        <v>0</v>
      </c>
      <c r="O5051">
        <v>0</v>
      </c>
      <c r="P5051">
        <v>0</v>
      </c>
      <c r="Q5051">
        <v>0</v>
      </c>
    </row>
    <row r="5052" spans="1:17" x14ac:dyDescent="0.2">
      <c r="A5052" t="s">
        <v>22790</v>
      </c>
      <c r="B5052" t="s">
        <v>86</v>
      </c>
      <c r="C5052" t="s">
        <v>116</v>
      </c>
      <c r="D5052" t="s">
        <v>17736</v>
      </c>
      <c r="E5052" t="s">
        <v>83</v>
      </c>
      <c r="F5052" t="s">
        <v>4935</v>
      </c>
      <c r="G5052">
        <v>0</v>
      </c>
      <c r="H5052">
        <v>17</v>
      </c>
      <c r="I5052">
        <v>1</v>
      </c>
      <c r="J5052">
        <v>15</v>
      </c>
      <c r="K5052">
        <v>0</v>
      </c>
      <c r="L5052">
        <v>1</v>
      </c>
      <c r="M5052">
        <v>0</v>
      </c>
      <c r="N5052">
        <v>0</v>
      </c>
      <c r="O5052">
        <v>0</v>
      </c>
      <c r="P5052">
        <v>0</v>
      </c>
      <c r="Q5052">
        <v>0</v>
      </c>
    </row>
    <row r="5053" spans="1:17" x14ac:dyDescent="0.2">
      <c r="A5053" t="s">
        <v>22791</v>
      </c>
      <c r="B5053" t="s">
        <v>86</v>
      </c>
      <c r="C5053" t="s">
        <v>116</v>
      </c>
      <c r="D5053" t="s">
        <v>17736</v>
      </c>
      <c r="E5053" t="s">
        <v>83</v>
      </c>
      <c r="F5053" t="s">
        <v>4937</v>
      </c>
      <c r="G5053">
        <v>0</v>
      </c>
      <c r="H5053">
        <v>17</v>
      </c>
      <c r="I5053">
        <v>1</v>
      </c>
      <c r="J5053">
        <v>15</v>
      </c>
      <c r="K5053">
        <v>0</v>
      </c>
      <c r="L5053">
        <v>1</v>
      </c>
      <c r="M5053">
        <v>0</v>
      </c>
      <c r="N5053">
        <v>0</v>
      </c>
      <c r="O5053">
        <v>0</v>
      </c>
      <c r="P5053">
        <v>0</v>
      </c>
      <c r="Q5053">
        <v>0</v>
      </c>
    </row>
    <row r="5054" spans="1:17" x14ac:dyDescent="0.2">
      <c r="A5054" t="s">
        <v>22792</v>
      </c>
      <c r="B5054" t="s">
        <v>86</v>
      </c>
      <c r="C5054" t="s">
        <v>116</v>
      </c>
      <c r="D5054" t="s">
        <v>17736</v>
      </c>
      <c r="E5054" t="s">
        <v>83</v>
      </c>
      <c r="F5054" t="s">
        <v>4939</v>
      </c>
      <c r="G5054">
        <v>0</v>
      </c>
      <c r="H5054">
        <v>0</v>
      </c>
      <c r="I5054">
        <v>0</v>
      </c>
      <c r="J5054">
        <v>0</v>
      </c>
      <c r="K5054">
        <v>0</v>
      </c>
      <c r="L5054">
        <v>0</v>
      </c>
      <c r="M5054">
        <v>17</v>
      </c>
      <c r="N5054">
        <v>0</v>
      </c>
      <c r="O5054">
        <v>0</v>
      </c>
      <c r="P5054">
        <v>0</v>
      </c>
      <c r="Q5054">
        <v>0</v>
      </c>
    </row>
    <row r="5055" spans="1:17" x14ac:dyDescent="0.2">
      <c r="A5055" t="s">
        <v>22793</v>
      </c>
      <c r="B5055" t="s">
        <v>86</v>
      </c>
      <c r="C5055" t="s">
        <v>116</v>
      </c>
      <c r="D5055" t="s">
        <v>17736</v>
      </c>
      <c r="E5055" t="s">
        <v>83</v>
      </c>
      <c r="F5055" t="s">
        <v>4941</v>
      </c>
      <c r="G5055">
        <v>0</v>
      </c>
      <c r="H5055">
        <v>17</v>
      </c>
      <c r="I5055">
        <v>1</v>
      </c>
      <c r="J5055">
        <v>15</v>
      </c>
      <c r="K5055">
        <v>0</v>
      </c>
      <c r="L5055">
        <v>1</v>
      </c>
      <c r="M5055">
        <v>0</v>
      </c>
      <c r="N5055">
        <v>0</v>
      </c>
      <c r="O5055">
        <v>0</v>
      </c>
      <c r="P5055">
        <v>0</v>
      </c>
      <c r="Q5055">
        <v>0</v>
      </c>
    </row>
    <row r="5056" spans="1:17" x14ac:dyDescent="0.2">
      <c r="A5056" t="s">
        <v>22794</v>
      </c>
      <c r="B5056" t="s">
        <v>86</v>
      </c>
      <c r="C5056" t="s">
        <v>116</v>
      </c>
      <c r="D5056" t="s">
        <v>17736</v>
      </c>
      <c r="E5056" t="s">
        <v>83</v>
      </c>
      <c r="F5056" t="s">
        <v>4943</v>
      </c>
      <c r="G5056">
        <v>0</v>
      </c>
      <c r="H5056">
        <v>0</v>
      </c>
      <c r="I5056">
        <v>0</v>
      </c>
      <c r="J5056">
        <v>0</v>
      </c>
      <c r="K5056">
        <v>0</v>
      </c>
      <c r="L5056">
        <v>0</v>
      </c>
      <c r="M5056">
        <v>17</v>
      </c>
      <c r="N5056">
        <v>0</v>
      </c>
      <c r="O5056">
        <v>0</v>
      </c>
      <c r="P5056">
        <v>0</v>
      </c>
      <c r="Q5056">
        <v>0</v>
      </c>
    </row>
    <row r="5057" spans="1:17" x14ac:dyDescent="0.2">
      <c r="A5057" t="s">
        <v>22795</v>
      </c>
      <c r="B5057" t="s">
        <v>86</v>
      </c>
      <c r="C5057" t="s">
        <v>116</v>
      </c>
      <c r="D5057" t="s">
        <v>17736</v>
      </c>
      <c r="E5057" t="s">
        <v>83</v>
      </c>
      <c r="F5057" t="s">
        <v>4925</v>
      </c>
      <c r="G5057">
        <v>0</v>
      </c>
      <c r="H5057">
        <v>0</v>
      </c>
      <c r="I5057">
        <v>0</v>
      </c>
      <c r="J5057">
        <v>0</v>
      </c>
      <c r="K5057">
        <v>0</v>
      </c>
      <c r="L5057">
        <v>0</v>
      </c>
      <c r="M5057">
        <v>0</v>
      </c>
      <c r="N5057">
        <v>13</v>
      </c>
      <c r="O5057">
        <v>13</v>
      </c>
      <c r="P5057">
        <v>0</v>
      </c>
      <c r="Q5057">
        <v>0</v>
      </c>
    </row>
    <row r="5058" spans="1:17" x14ac:dyDescent="0.2">
      <c r="A5058" t="s">
        <v>22796</v>
      </c>
      <c r="B5058" t="s">
        <v>86</v>
      </c>
      <c r="C5058" t="s">
        <v>116</v>
      </c>
      <c r="D5058" t="s">
        <v>17736</v>
      </c>
      <c r="E5058" t="s">
        <v>83</v>
      </c>
      <c r="F5058" t="s">
        <v>4927</v>
      </c>
      <c r="G5058">
        <v>0</v>
      </c>
      <c r="H5058">
        <v>0</v>
      </c>
      <c r="I5058">
        <v>0</v>
      </c>
      <c r="J5058">
        <v>0</v>
      </c>
      <c r="K5058">
        <v>0</v>
      </c>
      <c r="L5058">
        <v>0</v>
      </c>
      <c r="M5058">
        <v>0</v>
      </c>
      <c r="N5058">
        <v>11</v>
      </c>
      <c r="O5058">
        <v>11</v>
      </c>
      <c r="P5058">
        <v>0</v>
      </c>
      <c r="Q5058">
        <v>0</v>
      </c>
    </row>
    <row r="5059" spans="1:17" x14ac:dyDescent="0.2">
      <c r="A5059" t="s">
        <v>22797</v>
      </c>
      <c r="B5059" t="s">
        <v>86</v>
      </c>
      <c r="C5059" t="s">
        <v>116</v>
      </c>
      <c r="D5059" t="s">
        <v>17736</v>
      </c>
      <c r="E5059" t="s">
        <v>83</v>
      </c>
      <c r="F5059" t="s">
        <v>17734</v>
      </c>
      <c r="G5059">
        <v>17</v>
      </c>
      <c r="H5059">
        <v>0</v>
      </c>
      <c r="I5059">
        <v>0</v>
      </c>
      <c r="J5059">
        <v>0</v>
      </c>
      <c r="K5059">
        <v>0</v>
      </c>
      <c r="L5059">
        <v>0</v>
      </c>
      <c r="M5059">
        <v>0</v>
      </c>
      <c r="N5059">
        <v>0</v>
      </c>
      <c r="O5059">
        <v>0</v>
      </c>
      <c r="P5059">
        <v>0</v>
      </c>
      <c r="Q5059">
        <v>0</v>
      </c>
    </row>
    <row r="5060" spans="1:17" x14ac:dyDescent="0.2">
      <c r="A5060" t="s">
        <v>22798</v>
      </c>
      <c r="B5060" t="s">
        <v>86</v>
      </c>
      <c r="C5060" t="s">
        <v>116</v>
      </c>
      <c r="D5060" t="s">
        <v>17736</v>
      </c>
      <c r="E5060" t="s">
        <v>81</v>
      </c>
      <c r="F5060" t="s">
        <v>4929</v>
      </c>
      <c r="G5060">
        <v>0</v>
      </c>
      <c r="H5060">
        <v>13</v>
      </c>
      <c r="I5060">
        <v>2</v>
      </c>
      <c r="J5060">
        <v>9</v>
      </c>
      <c r="K5060">
        <v>2</v>
      </c>
      <c r="L5060">
        <v>0</v>
      </c>
      <c r="M5060">
        <v>0</v>
      </c>
      <c r="N5060">
        <v>0</v>
      </c>
      <c r="O5060">
        <v>0</v>
      </c>
      <c r="P5060">
        <v>0</v>
      </c>
      <c r="Q5060">
        <v>0</v>
      </c>
    </row>
    <row r="5061" spans="1:17" x14ac:dyDescent="0.2">
      <c r="A5061" t="s">
        <v>22799</v>
      </c>
      <c r="B5061" t="s">
        <v>86</v>
      </c>
      <c r="C5061" t="s">
        <v>116</v>
      </c>
      <c r="D5061" t="s">
        <v>17736</v>
      </c>
      <c r="E5061" t="s">
        <v>81</v>
      </c>
      <c r="F5061" t="s">
        <v>4931</v>
      </c>
      <c r="G5061">
        <v>0</v>
      </c>
      <c r="H5061">
        <v>13</v>
      </c>
      <c r="I5061">
        <v>2</v>
      </c>
      <c r="J5061">
        <v>9</v>
      </c>
      <c r="K5061">
        <v>2</v>
      </c>
      <c r="L5061">
        <v>0</v>
      </c>
      <c r="M5061">
        <v>0</v>
      </c>
      <c r="N5061">
        <v>0</v>
      </c>
      <c r="O5061">
        <v>0</v>
      </c>
      <c r="P5061">
        <v>0</v>
      </c>
      <c r="Q5061">
        <v>0</v>
      </c>
    </row>
    <row r="5062" spans="1:17" x14ac:dyDescent="0.2">
      <c r="A5062" t="s">
        <v>22800</v>
      </c>
      <c r="B5062" t="s">
        <v>86</v>
      </c>
      <c r="C5062" t="s">
        <v>116</v>
      </c>
      <c r="D5062" t="s">
        <v>17736</v>
      </c>
      <c r="E5062" t="s">
        <v>81</v>
      </c>
      <c r="F5062" t="s">
        <v>4933</v>
      </c>
      <c r="G5062">
        <v>0</v>
      </c>
      <c r="H5062">
        <v>0</v>
      </c>
      <c r="I5062">
        <v>0</v>
      </c>
      <c r="J5062">
        <v>0</v>
      </c>
      <c r="K5062">
        <v>0</v>
      </c>
      <c r="L5062">
        <v>0</v>
      </c>
      <c r="M5062">
        <v>13</v>
      </c>
      <c r="N5062">
        <v>0</v>
      </c>
      <c r="O5062">
        <v>0</v>
      </c>
      <c r="P5062">
        <v>0</v>
      </c>
      <c r="Q5062">
        <v>0</v>
      </c>
    </row>
    <row r="5063" spans="1:17" x14ac:dyDescent="0.2">
      <c r="A5063" t="s">
        <v>22801</v>
      </c>
      <c r="B5063" t="s">
        <v>86</v>
      </c>
      <c r="C5063" t="s">
        <v>116</v>
      </c>
      <c r="D5063" t="s">
        <v>17736</v>
      </c>
      <c r="E5063" t="s">
        <v>81</v>
      </c>
      <c r="F5063" t="s">
        <v>4935</v>
      </c>
      <c r="G5063">
        <v>0</v>
      </c>
      <c r="H5063">
        <v>13</v>
      </c>
      <c r="I5063">
        <v>2</v>
      </c>
      <c r="J5063">
        <v>9</v>
      </c>
      <c r="K5063">
        <v>2</v>
      </c>
      <c r="L5063">
        <v>0</v>
      </c>
      <c r="M5063">
        <v>0</v>
      </c>
      <c r="N5063">
        <v>0</v>
      </c>
      <c r="O5063">
        <v>0</v>
      </c>
      <c r="P5063">
        <v>0</v>
      </c>
      <c r="Q5063">
        <v>0</v>
      </c>
    </row>
    <row r="5064" spans="1:17" x14ac:dyDescent="0.2">
      <c r="A5064" t="s">
        <v>22802</v>
      </c>
      <c r="B5064" t="s">
        <v>86</v>
      </c>
      <c r="C5064" t="s">
        <v>116</v>
      </c>
      <c r="D5064" t="s">
        <v>17736</v>
      </c>
      <c r="E5064" t="s">
        <v>81</v>
      </c>
      <c r="F5064" t="s">
        <v>4937</v>
      </c>
      <c r="G5064">
        <v>0</v>
      </c>
      <c r="H5064">
        <v>13</v>
      </c>
      <c r="I5064">
        <v>2</v>
      </c>
      <c r="J5064">
        <v>9</v>
      </c>
      <c r="K5064">
        <v>2</v>
      </c>
      <c r="L5064">
        <v>0</v>
      </c>
      <c r="M5064">
        <v>0</v>
      </c>
      <c r="N5064">
        <v>0</v>
      </c>
      <c r="O5064">
        <v>0</v>
      </c>
      <c r="P5064">
        <v>0</v>
      </c>
      <c r="Q5064">
        <v>0</v>
      </c>
    </row>
    <row r="5065" spans="1:17" x14ac:dyDescent="0.2">
      <c r="A5065" t="s">
        <v>22803</v>
      </c>
      <c r="B5065" t="s">
        <v>86</v>
      </c>
      <c r="C5065" t="s">
        <v>116</v>
      </c>
      <c r="D5065" t="s">
        <v>17736</v>
      </c>
      <c r="E5065" t="s">
        <v>81</v>
      </c>
      <c r="F5065" t="s">
        <v>4939</v>
      </c>
      <c r="G5065">
        <v>0</v>
      </c>
      <c r="H5065">
        <v>0</v>
      </c>
      <c r="I5065">
        <v>0</v>
      </c>
      <c r="J5065">
        <v>0</v>
      </c>
      <c r="K5065">
        <v>0</v>
      </c>
      <c r="L5065">
        <v>0</v>
      </c>
      <c r="M5065">
        <v>13</v>
      </c>
      <c r="N5065">
        <v>0</v>
      </c>
      <c r="O5065">
        <v>0</v>
      </c>
      <c r="P5065">
        <v>0</v>
      </c>
      <c r="Q5065">
        <v>0</v>
      </c>
    </row>
    <row r="5066" spans="1:17" x14ac:dyDescent="0.2">
      <c r="A5066" t="s">
        <v>22804</v>
      </c>
      <c r="B5066" t="s">
        <v>86</v>
      </c>
      <c r="C5066" t="s">
        <v>116</v>
      </c>
      <c r="D5066" t="s">
        <v>17736</v>
      </c>
      <c r="E5066" t="s">
        <v>81</v>
      </c>
      <c r="F5066" t="s">
        <v>4941</v>
      </c>
      <c r="G5066">
        <v>0</v>
      </c>
      <c r="H5066">
        <v>13</v>
      </c>
      <c r="I5066">
        <v>2</v>
      </c>
      <c r="J5066">
        <v>9</v>
      </c>
      <c r="K5066">
        <v>2</v>
      </c>
      <c r="L5066">
        <v>0</v>
      </c>
      <c r="M5066">
        <v>0</v>
      </c>
      <c r="N5066">
        <v>0</v>
      </c>
      <c r="O5066">
        <v>0</v>
      </c>
      <c r="P5066">
        <v>0</v>
      </c>
      <c r="Q5066">
        <v>0</v>
      </c>
    </row>
    <row r="5067" spans="1:17" x14ac:dyDescent="0.2">
      <c r="A5067" t="s">
        <v>22805</v>
      </c>
      <c r="B5067" t="s">
        <v>86</v>
      </c>
      <c r="C5067" t="s">
        <v>116</v>
      </c>
      <c r="D5067" t="s">
        <v>17736</v>
      </c>
      <c r="E5067" t="s">
        <v>81</v>
      </c>
      <c r="F5067" t="s">
        <v>4943</v>
      </c>
      <c r="G5067">
        <v>0</v>
      </c>
      <c r="H5067">
        <v>0</v>
      </c>
      <c r="I5067">
        <v>0</v>
      </c>
      <c r="J5067">
        <v>0</v>
      </c>
      <c r="K5067">
        <v>0</v>
      </c>
      <c r="L5067">
        <v>0</v>
      </c>
      <c r="M5067">
        <v>13</v>
      </c>
      <c r="N5067">
        <v>0</v>
      </c>
      <c r="O5067">
        <v>0</v>
      </c>
      <c r="P5067">
        <v>0</v>
      </c>
      <c r="Q5067">
        <v>0</v>
      </c>
    </row>
    <row r="5068" spans="1:17" x14ac:dyDescent="0.2">
      <c r="A5068" t="s">
        <v>22806</v>
      </c>
      <c r="B5068" t="s">
        <v>86</v>
      </c>
      <c r="C5068" t="s">
        <v>116</v>
      </c>
      <c r="D5068" t="s">
        <v>17736</v>
      </c>
      <c r="E5068" t="s">
        <v>81</v>
      </c>
      <c r="F5068" t="s">
        <v>4925</v>
      </c>
      <c r="G5068">
        <v>0</v>
      </c>
      <c r="H5068">
        <v>0</v>
      </c>
      <c r="I5068">
        <v>0</v>
      </c>
      <c r="J5068">
        <v>0</v>
      </c>
      <c r="K5068">
        <v>0</v>
      </c>
      <c r="L5068">
        <v>0</v>
      </c>
      <c r="M5068">
        <v>0</v>
      </c>
      <c r="N5068">
        <v>7</v>
      </c>
      <c r="O5068">
        <v>7</v>
      </c>
      <c r="P5068">
        <v>0</v>
      </c>
      <c r="Q5068">
        <v>0</v>
      </c>
    </row>
    <row r="5069" spans="1:17" x14ac:dyDescent="0.2">
      <c r="A5069" t="s">
        <v>22807</v>
      </c>
      <c r="B5069" t="s">
        <v>86</v>
      </c>
      <c r="C5069" t="s">
        <v>177</v>
      </c>
      <c r="D5069" t="s">
        <v>17736</v>
      </c>
      <c r="E5069" t="s">
        <v>83</v>
      </c>
      <c r="F5069" t="s">
        <v>4943</v>
      </c>
      <c r="G5069">
        <v>0</v>
      </c>
      <c r="H5069">
        <v>0</v>
      </c>
      <c r="I5069">
        <v>0</v>
      </c>
      <c r="J5069">
        <v>0</v>
      </c>
      <c r="K5069">
        <v>0</v>
      </c>
      <c r="L5069">
        <v>0</v>
      </c>
      <c r="M5069">
        <v>12</v>
      </c>
      <c r="N5069">
        <v>0</v>
      </c>
      <c r="O5069">
        <v>0</v>
      </c>
      <c r="P5069">
        <v>0</v>
      </c>
      <c r="Q5069">
        <v>0</v>
      </c>
    </row>
    <row r="5070" spans="1:17" x14ac:dyDescent="0.2">
      <c r="A5070" t="s">
        <v>22808</v>
      </c>
      <c r="B5070" t="s">
        <v>86</v>
      </c>
      <c r="C5070" t="s">
        <v>177</v>
      </c>
      <c r="D5070" t="s">
        <v>17736</v>
      </c>
      <c r="E5070" t="s">
        <v>83</v>
      </c>
      <c r="F5070" t="s">
        <v>4925</v>
      </c>
      <c r="G5070">
        <v>0</v>
      </c>
      <c r="H5070">
        <v>0</v>
      </c>
      <c r="I5070">
        <v>0</v>
      </c>
      <c r="J5070">
        <v>0</v>
      </c>
      <c r="K5070">
        <v>0</v>
      </c>
      <c r="L5070">
        <v>0</v>
      </c>
      <c r="M5070">
        <v>0</v>
      </c>
      <c r="N5070">
        <v>7</v>
      </c>
      <c r="O5070">
        <v>6</v>
      </c>
      <c r="P5070">
        <v>1</v>
      </c>
      <c r="Q5070">
        <v>0</v>
      </c>
    </row>
    <row r="5071" spans="1:17" x14ac:dyDescent="0.2">
      <c r="A5071" t="s">
        <v>22809</v>
      </c>
      <c r="B5071" t="s">
        <v>86</v>
      </c>
      <c r="C5071" t="s">
        <v>177</v>
      </c>
      <c r="D5071" t="s">
        <v>17736</v>
      </c>
      <c r="E5071" t="s">
        <v>83</v>
      </c>
      <c r="F5071" t="s">
        <v>4927</v>
      </c>
      <c r="G5071">
        <v>0</v>
      </c>
      <c r="H5071">
        <v>0</v>
      </c>
      <c r="I5071">
        <v>0</v>
      </c>
      <c r="J5071">
        <v>0</v>
      </c>
      <c r="K5071">
        <v>0</v>
      </c>
      <c r="L5071">
        <v>0</v>
      </c>
      <c r="M5071">
        <v>0</v>
      </c>
      <c r="N5071">
        <v>6</v>
      </c>
      <c r="O5071">
        <v>5</v>
      </c>
      <c r="P5071">
        <v>1</v>
      </c>
      <c r="Q5071">
        <v>0</v>
      </c>
    </row>
    <row r="5072" spans="1:17" x14ac:dyDescent="0.2">
      <c r="A5072" t="s">
        <v>22810</v>
      </c>
      <c r="B5072" t="s">
        <v>86</v>
      </c>
      <c r="C5072" t="s">
        <v>177</v>
      </c>
      <c r="D5072" t="s">
        <v>17736</v>
      </c>
      <c r="E5072" t="s">
        <v>83</v>
      </c>
      <c r="F5072" t="s">
        <v>17734</v>
      </c>
      <c r="G5072">
        <v>12</v>
      </c>
      <c r="H5072">
        <v>0</v>
      </c>
      <c r="I5072">
        <v>0</v>
      </c>
      <c r="J5072">
        <v>0</v>
      </c>
      <c r="K5072">
        <v>0</v>
      </c>
      <c r="L5072">
        <v>0</v>
      </c>
      <c r="M5072">
        <v>0</v>
      </c>
      <c r="N5072">
        <v>0</v>
      </c>
      <c r="O5072">
        <v>0</v>
      </c>
      <c r="P5072">
        <v>0</v>
      </c>
      <c r="Q5072">
        <v>0</v>
      </c>
    </row>
    <row r="5073" spans="1:17" x14ac:dyDescent="0.2">
      <c r="A5073" t="s">
        <v>22811</v>
      </c>
      <c r="B5073" t="s">
        <v>86</v>
      </c>
      <c r="C5073" t="s">
        <v>177</v>
      </c>
      <c r="D5073" t="s">
        <v>17736</v>
      </c>
      <c r="E5073" t="s">
        <v>81</v>
      </c>
      <c r="F5073" t="s">
        <v>4929</v>
      </c>
      <c r="G5073">
        <v>0</v>
      </c>
      <c r="H5073">
        <v>11</v>
      </c>
      <c r="I5073">
        <v>1</v>
      </c>
      <c r="J5073">
        <v>9</v>
      </c>
      <c r="K5073">
        <v>1</v>
      </c>
      <c r="L5073">
        <v>0</v>
      </c>
      <c r="M5073">
        <v>0</v>
      </c>
      <c r="N5073">
        <v>0</v>
      </c>
      <c r="O5073">
        <v>0</v>
      </c>
      <c r="P5073">
        <v>0</v>
      </c>
      <c r="Q5073">
        <v>0</v>
      </c>
    </row>
    <row r="5074" spans="1:17" x14ac:dyDescent="0.2">
      <c r="A5074" t="s">
        <v>22812</v>
      </c>
      <c r="B5074" t="s">
        <v>86</v>
      </c>
      <c r="C5074" t="s">
        <v>177</v>
      </c>
      <c r="D5074" t="s">
        <v>17736</v>
      </c>
      <c r="E5074" t="s">
        <v>81</v>
      </c>
      <c r="F5074" t="s">
        <v>4931</v>
      </c>
      <c r="G5074">
        <v>0</v>
      </c>
      <c r="H5074">
        <v>11</v>
      </c>
      <c r="I5074">
        <v>1</v>
      </c>
      <c r="J5074">
        <v>8</v>
      </c>
      <c r="K5074">
        <v>1</v>
      </c>
      <c r="L5074">
        <v>1</v>
      </c>
      <c r="M5074">
        <v>0</v>
      </c>
      <c r="N5074">
        <v>0</v>
      </c>
      <c r="O5074">
        <v>0</v>
      </c>
      <c r="P5074">
        <v>0</v>
      </c>
      <c r="Q5074">
        <v>0</v>
      </c>
    </row>
    <row r="5075" spans="1:17" x14ac:dyDescent="0.2">
      <c r="A5075" t="s">
        <v>22813</v>
      </c>
      <c r="B5075" t="s">
        <v>86</v>
      </c>
      <c r="C5075" t="s">
        <v>177</v>
      </c>
      <c r="D5075" t="s">
        <v>17736</v>
      </c>
      <c r="E5075" t="s">
        <v>81</v>
      </c>
      <c r="F5075" t="s">
        <v>4933</v>
      </c>
      <c r="G5075">
        <v>0</v>
      </c>
      <c r="H5075">
        <v>0</v>
      </c>
      <c r="I5075">
        <v>0</v>
      </c>
      <c r="J5075">
        <v>0</v>
      </c>
      <c r="K5075">
        <v>0</v>
      </c>
      <c r="L5075">
        <v>0</v>
      </c>
      <c r="M5075">
        <v>11</v>
      </c>
      <c r="N5075">
        <v>0</v>
      </c>
      <c r="O5075">
        <v>0</v>
      </c>
      <c r="P5075">
        <v>0</v>
      </c>
      <c r="Q5075">
        <v>0</v>
      </c>
    </row>
    <row r="5076" spans="1:17" x14ac:dyDescent="0.2">
      <c r="A5076" t="s">
        <v>22814</v>
      </c>
      <c r="B5076" t="s">
        <v>86</v>
      </c>
      <c r="C5076" t="s">
        <v>177</v>
      </c>
      <c r="D5076" t="s">
        <v>17736</v>
      </c>
      <c r="E5076" t="s">
        <v>81</v>
      </c>
      <c r="F5076" t="s">
        <v>4935</v>
      </c>
      <c r="G5076">
        <v>0</v>
      </c>
      <c r="H5076">
        <v>11</v>
      </c>
      <c r="I5076">
        <v>1</v>
      </c>
      <c r="J5076">
        <v>8</v>
      </c>
      <c r="K5076">
        <v>1</v>
      </c>
      <c r="L5076">
        <v>1</v>
      </c>
      <c r="M5076">
        <v>0</v>
      </c>
      <c r="N5076">
        <v>0</v>
      </c>
      <c r="O5076">
        <v>0</v>
      </c>
      <c r="P5076">
        <v>0</v>
      </c>
      <c r="Q5076">
        <v>0</v>
      </c>
    </row>
    <row r="5077" spans="1:17" x14ac:dyDescent="0.2">
      <c r="A5077" t="s">
        <v>22815</v>
      </c>
      <c r="B5077" t="s">
        <v>86</v>
      </c>
      <c r="C5077" t="s">
        <v>177</v>
      </c>
      <c r="D5077" t="s">
        <v>17736</v>
      </c>
      <c r="E5077" t="s">
        <v>81</v>
      </c>
      <c r="F5077" t="s">
        <v>4937</v>
      </c>
      <c r="G5077">
        <v>0</v>
      </c>
      <c r="H5077">
        <v>11</v>
      </c>
      <c r="I5077">
        <v>1</v>
      </c>
      <c r="J5077">
        <v>8</v>
      </c>
      <c r="K5077">
        <v>1</v>
      </c>
      <c r="L5077">
        <v>1</v>
      </c>
      <c r="M5077">
        <v>0</v>
      </c>
      <c r="N5077">
        <v>0</v>
      </c>
      <c r="O5077">
        <v>0</v>
      </c>
      <c r="P5077">
        <v>0</v>
      </c>
      <c r="Q5077">
        <v>0</v>
      </c>
    </row>
    <row r="5078" spans="1:17" x14ac:dyDescent="0.2">
      <c r="A5078" t="s">
        <v>22816</v>
      </c>
      <c r="B5078" t="s">
        <v>86</v>
      </c>
      <c r="C5078" t="s">
        <v>177</v>
      </c>
      <c r="D5078" t="s">
        <v>17736</v>
      </c>
      <c r="E5078" t="s">
        <v>81</v>
      </c>
      <c r="F5078" t="s">
        <v>4939</v>
      </c>
      <c r="G5078">
        <v>0</v>
      </c>
      <c r="H5078">
        <v>0</v>
      </c>
      <c r="I5078">
        <v>0</v>
      </c>
      <c r="J5078">
        <v>0</v>
      </c>
      <c r="K5078">
        <v>0</v>
      </c>
      <c r="L5078">
        <v>0</v>
      </c>
      <c r="M5078">
        <v>11</v>
      </c>
      <c r="N5078">
        <v>0</v>
      </c>
      <c r="O5078">
        <v>0</v>
      </c>
      <c r="P5078">
        <v>0</v>
      </c>
      <c r="Q5078">
        <v>0</v>
      </c>
    </row>
    <row r="5079" spans="1:17" x14ac:dyDescent="0.2">
      <c r="A5079" t="s">
        <v>22817</v>
      </c>
      <c r="B5079" t="s">
        <v>86</v>
      </c>
      <c r="C5079" t="s">
        <v>177</v>
      </c>
      <c r="D5079" t="s">
        <v>17736</v>
      </c>
      <c r="E5079" t="s">
        <v>81</v>
      </c>
      <c r="F5079" t="s">
        <v>4941</v>
      </c>
      <c r="G5079">
        <v>0</v>
      </c>
      <c r="H5079">
        <v>11</v>
      </c>
      <c r="I5079">
        <v>1</v>
      </c>
      <c r="J5079">
        <v>9</v>
      </c>
      <c r="K5079">
        <v>1</v>
      </c>
      <c r="L5079">
        <v>0</v>
      </c>
      <c r="M5079">
        <v>0</v>
      </c>
      <c r="N5079">
        <v>0</v>
      </c>
      <c r="O5079">
        <v>0</v>
      </c>
      <c r="P5079">
        <v>0</v>
      </c>
      <c r="Q5079">
        <v>0</v>
      </c>
    </row>
    <row r="5080" spans="1:17" x14ac:dyDescent="0.2">
      <c r="A5080" t="s">
        <v>22818</v>
      </c>
      <c r="B5080" t="s">
        <v>86</v>
      </c>
      <c r="C5080" t="s">
        <v>177</v>
      </c>
      <c r="D5080" t="s">
        <v>17736</v>
      </c>
      <c r="E5080" t="s">
        <v>81</v>
      </c>
      <c r="F5080" t="s">
        <v>4943</v>
      </c>
      <c r="G5080">
        <v>0</v>
      </c>
      <c r="H5080">
        <v>0</v>
      </c>
      <c r="I5080">
        <v>0</v>
      </c>
      <c r="J5080">
        <v>0</v>
      </c>
      <c r="K5080">
        <v>0</v>
      </c>
      <c r="L5080">
        <v>0</v>
      </c>
      <c r="M5080">
        <v>11</v>
      </c>
      <c r="N5080">
        <v>0</v>
      </c>
      <c r="O5080">
        <v>0</v>
      </c>
      <c r="P5080">
        <v>0</v>
      </c>
      <c r="Q5080">
        <v>0</v>
      </c>
    </row>
    <row r="5081" spans="1:17" x14ac:dyDescent="0.2">
      <c r="A5081" t="s">
        <v>22819</v>
      </c>
      <c r="B5081" t="s">
        <v>86</v>
      </c>
      <c r="C5081" t="s">
        <v>177</v>
      </c>
      <c r="D5081" t="s">
        <v>17736</v>
      </c>
      <c r="E5081" t="s">
        <v>81</v>
      </c>
      <c r="F5081" t="s">
        <v>4925</v>
      </c>
      <c r="G5081">
        <v>0</v>
      </c>
      <c r="H5081">
        <v>0</v>
      </c>
      <c r="I5081">
        <v>0</v>
      </c>
      <c r="J5081">
        <v>0</v>
      </c>
      <c r="K5081">
        <v>0</v>
      </c>
      <c r="L5081">
        <v>0</v>
      </c>
      <c r="M5081">
        <v>0</v>
      </c>
      <c r="N5081">
        <v>8</v>
      </c>
      <c r="O5081">
        <v>7</v>
      </c>
      <c r="P5081">
        <v>0</v>
      </c>
      <c r="Q5081">
        <v>1</v>
      </c>
    </row>
    <row r="5082" spans="1:17" x14ac:dyDescent="0.2">
      <c r="A5082" t="s">
        <v>22820</v>
      </c>
      <c r="B5082" t="s">
        <v>86</v>
      </c>
      <c r="C5082" t="s">
        <v>177</v>
      </c>
      <c r="D5082" t="s">
        <v>17736</v>
      </c>
      <c r="E5082" t="s">
        <v>81</v>
      </c>
      <c r="F5082" t="s">
        <v>4927</v>
      </c>
      <c r="G5082">
        <v>0</v>
      </c>
      <c r="H5082">
        <v>0</v>
      </c>
      <c r="I5082">
        <v>0</v>
      </c>
      <c r="J5082">
        <v>0</v>
      </c>
      <c r="K5082">
        <v>0</v>
      </c>
      <c r="L5082">
        <v>0</v>
      </c>
      <c r="M5082">
        <v>0</v>
      </c>
      <c r="N5082">
        <v>6</v>
      </c>
      <c r="O5082">
        <v>5</v>
      </c>
      <c r="P5082">
        <v>0</v>
      </c>
      <c r="Q5082">
        <v>1</v>
      </c>
    </row>
    <row r="5083" spans="1:17" x14ac:dyDescent="0.2">
      <c r="A5083" t="s">
        <v>22821</v>
      </c>
      <c r="B5083" t="s">
        <v>86</v>
      </c>
      <c r="C5083" t="s">
        <v>177</v>
      </c>
      <c r="D5083" t="s">
        <v>17736</v>
      </c>
      <c r="E5083" t="s">
        <v>81</v>
      </c>
      <c r="F5083" t="s">
        <v>17734</v>
      </c>
      <c r="G5083">
        <v>11</v>
      </c>
      <c r="H5083">
        <v>0</v>
      </c>
      <c r="I5083">
        <v>0</v>
      </c>
      <c r="J5083">
        <v>0</v>
      </c>
      <c r="K5083">
        <v>0</v>
      </c>
      <c r="L5083">
        <v>0</v>
      </c>
      <c r="M5083">
        <v>0</v>
      </c>
      <c r="N5083">
        <v>0</v>
      </c>
      <c r="O5083">
        <v>0</v>
      </c>
      <c r="P5083">
        <v>0</v>
      </c>
      <c r="Q5083">
        <v>0</v>
      </c>
    </row>
    <row r="5084" spans="1:17" x14ac:dyDescent="0.2">
      <c r="A5084" t="s">
        <v>22822</v>
      </c>
      <c r="B5084" t="s">
        <v>86</v>
      </c>
      <c r="C5084" t="s">
        <v>177</v>
      </c>
      <c r="D5084" t="s">
        <v>17748</v>
      </c>
      <c r="E5084" t="s">
        <v>81</v>
      </c>
      <c r="F5084" t="s">
        <v>17749</v>
      </c>
      <c r="G5084">
        <v>0</v>
      </c>
      <c r="H5084">
        <v>0</v>
      </c>
      <c r="I5084">
        <v>0</v>
      </c>
      <c r="J5084">
        <v>0</v>
      </c>
      <c r="K5084">
        <v>0</v>
      </c>
      <c r="L5084">
        <v>0</v>
      </c>
      <c r="M5084">
        <v>0</v>
      </c>
      <c r="N5084">
        <v>2</v>
      </c>
      <c r="O5084">
        <v>0</v>
      </c>
      <c r="P5084">
        <v>1</v>
      </c>
      <c r="Q5084">
        <v>1</v>
      </c>
    </row>
    <row r="5085" spans="1:17" x14ac:dyDescent="0.2">
      <c r="A5085" t="s">
        <v>22823</v>
      </c>
      <c r="B5085" t="s">
        <v>86</v>
      </c>
      <c r="C5085" t="s">
        <v>177</v>
      </c>
      <c r="D5085" t="s">
        <v>17748</v>
      </c>
      <c r="E5085" t="s">
        <v>81</v>
      </c>
      <c r="F5085" t="s">
        <v>17734</v>
      </c>
      <c r="G5085">
        <v>2</v>
      </c>
      <c r="H5085">
        <v>0</v>
      </c>
      <c r="I5085">
        <v>0</v>
      </c>
      <c r="J5085">
        <v>0</v>
      </c>
      <c r="K5085">
        <v>0</v>
      </c>
      <c r="L5085">
        <v>0</v>
      </c>
      <c r="M5085">
        <v>0</v>
      </c>
      <c r="N5085">
        <v>0</v>
      </c>
      <c r="O5085">
        <v>0</v>
      </c>
      <c r="P5085">
        <v>0</v>
      </c>
      <c r="Q5085">
        <v>0</v>
      </c>
    </row>
    <row r="5086" spans="1:17" x14ac:dyDescent="0.2">
      <c r="A5086" t="s">
        <v>22824</v>
      </c>
      <c r="B5086" t="s">
        <v>86</v>
      </c>
      <c r="C5086" t="s">
        <v>239</v>
      </c>
      <c r="D5086" t="s">
        <v>17736</v>
      </c>
      <c r="E5086" t="s">
        <v>83</v>
      </c>
      <c r="F5086" t="s">
        <v>17734</v>
      </c>
      <c r="G5086">
        <v>17</v>
      </c>
      <c r="H5086">
        <v>0</v>
      </c>
      <c r="I5086">
        <v>0</v>
      </c>
      <c r="J5086">
        <v>0</v>
      </c>
      <c r="K5086">
        <v>0</v>
      </c>
      <c r="L5086">
        <v>0</v>
      </c>
      <c r="M5086">
        <v>0</v>
      </c>
      <c r="N5086">
        <v>0</v>
      </c>
      <c r="O5086">
        <v>0</v>
      </c>
      <c r="P5086">
        <v>0</v>
      </c>
      <c r="Q5086">
        <v>0</v>
      </c>
    </row>
    <row r="5087" spans="1:17" x14ac:dyDescent="0.2">
      <c r="A5087" t="s">
        <v>22825</v>
      </c>
      <c r="B5087" t="s">
        <v>86</v>
      </c>
      <c r="C5087" t="s">
        <v>239</v>
      </c>
      <c r="D5087" t="s">
        <v>17736</v>
      </c>
      <c r="E5087" t="s">
        <v>81</v>
      </c>
      <c r="F5087" t="s">
        <v>4929</v>
      </c>
      <c r="G5087">
        <v>0</v>
      </c>
      <c r="H5087">
        <v>11</v>
      </c>
      <c r="I5087">
        <v>1</v>
      </c>
      <c r="J5087">
        <v>10</v>
      </c>
      <c r="K5087">
        <v>0</v>
      </c>
      <c r="L5087">
        <v>0</v>
      </c>
      <c r="M5087">
        <v>0</v>
      </c>
      <c r="N5087">
        <v>0</v>
      </c>
      <c r="O5087">
        <v>0</v>
      </c>
      <c r="P5087">
        <v>0</v>
      </c>
      <c r="Q5087">
        <v>0</v>
      </c>
    </row>
    <row r="5088" spans="1:17" x14ac:dyDescent="0.2">
      <c r="A5088" t="s">
        <v>22826</v>
      </c>
      <c r="B5088" t="s">
        <v>86</v>
      </c>
      <c r="C5088" t="s">
        <v>239</v>
      </c>
      <c r="D5088" t="s">
        <v>17736</v>
      </c>
      <c r="E5088" t="s">
        <v>81</v>
      </c>
      <c r="F5088" t="s">
        <v>4931</v>
      </c>
      <c r="G5088">
        <v>0</v>
      </c>
      <c r="H5088">
        <v>11</v>
      </c>
      <c r="I5088">
        <v>1</v>
      </c>
      <c r="J5088">
        <v>10</v>
      </c>
      <c r="K5088">
        <v>0</v>
      </c>
      <c r="L5088">
        <v>0</v>
      </c>
      <c r="M5088">
        <v>0</v>
      </c>
      <c r="N5088">
        <v>0</v>
      </c>
      <c r="O5088">
        <v>0</v>
      </c>
      <c r="P5088">
        <v>0</v>
      </c>
      <c r="Q5088">
        <v>0</v>
      </c>
    </row>
    <row r="5089" spans="1:17" x14ac:dyDescent="0.2">
      <c r="A5089" t="s">
        <v>22827</v>
      </c>
      <c r="B5089" t="s">
        <v>86</v>
      </c>
      <c r="C5089" t="s">
        <v>239</v>
      </c>
      <c r="D5089" t="s">
        <v>17736</v>
      </c>
      <c r="E5089" t="s">
        <v>81</v>
      </c>
      <c r="F5089" t="s">
        <v>4933</v>
      </c>
      <c r="G5089">
        <v>0</v>
      </c>
      <c r="H5089">
        <v>0</v>
      </c>
      <c r="I5089">
        <v>0</v>
      </c>
      <c r="J5089">
        <v>0</v>
      </c>
      <c r="K5089">
        <v>0</v>
      </c>
      <c r="L5089">
        <v>0</v>
      </c>
      <c r="M5089">
        <v>11</v>
      </c>
      <c r="N5089">
        <v>0</v>
      </c>
      <c r="O5089">
        <v>0</v>
      </c>
      <c r="P5089">
        <v>0</v>
      </c>
      <c r="Q5089">
        <v>0</v>
      </c>
    </row>
    <row r="5090" spans="1:17" x14ac:dyDescent="0.2">
      <c r="A5090" t="s">
        <v>22828</v>
      </c>
      <c r="B5090" t="s">
        <v>86</v>
      </c>
      <c r="C5090" t="s">
        <v>239</v>
      </c>
      <c r="D5090" t="s">
        <v>17736</v>
      </c>
      <c r="E5090" t="s">
        <v>81</v>
      </c>
      <c r="F5090" t="s">
        <v>4935</v>
      </c>
      <c r="G5090">
        <v>0</v>
      </c>
      <c r="H5090">
        <v>11</v>
      </c>
      <c r="I5090">
        <v>1</v>
      </c>
      <c r="J5090">
        <v>10</v>
      </c>
      <c r="K5090">
        <v>0</v>
      </c>
      <c r="L5090">
        <v>0</v>
      </c>
      <c r="M5090">
        <v>0</v>
      </c>
      <c r="N5090">
        <v>0</v>
      </c>
      <c r="O5090">
        <v>0</v>
      </c>
      <c r="P5090">
        <v>0</v>
      </c>
      <c r="Q5090">
        <v>0</v>
      </c>
    </row>
    <row r="5091" spans="1:17" x14ac:dyDescent="0.2">
      <c r="A5091" t="s">
        <v>22829</v>
      </c>
      <c r="B5091" t="s">
        <v>86</v>
      </c>
      <c r="C5091" t="s">
        <v>239</v>
      </c>
      <c r="D5091" t="s">
        <v>17736</v>
      </c>
      <c r="E5091" t="s">
        <v>81</v>
      </c>
      <c r="F5091" t="s">
        <v>4937</v>
      </c>
      <c r="G5091">
        <v>0</v>
      </c>
      <c r="H5091">
        <v>11</v>
      </c>
      <c r="I5091">
        <v>1</v>
      </c>
      <c r="J5091">
        <v>10</v>
      </c>
      <c r="K5091">
        <v>0</v>
      </c>
      <c r="L5091">
        <v>0</v>
      </c>
      <c r="M5091">
        <v>0</v>
      </c>
      <c r="N5091">
        <v>0</v>
      </c>
      <c r="O5091">
        <v>0</v>
      </c>
      <c r="P5091">
        <v>0</v>
      </c>
      <c r="Q5091">
        <v>0</v>
      </c>
    </row>
    <row r="5092" spans="1:17" x14ac:dyDescent="0.2">
      <c r="A5092" t="s">
        <v>22830</v>
      </c>
      <c r="B5092" t="s">
        <v>86</v>
      </c>
      <c r="C5092" t="s">
        <v>239</v>
      </c>
      <c r="D5092" t="s">
        <v>17736</v>
      </c>
      <c r="E5092" t="s">
        <v>81</v>
      </c>
      <c r="F5092" t="s">
        <v>4939</v>
      </c>
      <c r="G5092">
        <v>0</v>
      </c>
      <c r="H5092">
        <v>0</v>
      </c>
      <c r="I5092">
        <v>0</v>
      </c>
      <c r="J5092">
        <v>0</v>
      </c>
      <c r="K5092">
        <v>0</v>
      </c>
      <c r="L5092">
        <v>0</v>
      </c>
      <c r="M5092">
        <v>11</v>
      </c>
      <c r="N5092">
        <v>0</v>
      </c>
      <c r="O5092">
        <v>0</v>
      </c>
      <c r="P5092">
        <v>0</v>
      </c>
      <c r="Q5092">
        <v>0</v>
      </c>
    </row>
    <row r="5093" spans="1:17" x14ac:dyDescent="0.2">
      <c r="A5093" t="s">
        <v>22831</v>
      </c>
      <c r="B5093" t="s">
        <v>86</v>
      </c>
      <c r="C5093" t="s">
        <v>239</v>
      </c>
      <c r="D5093" t="s">
        <v>17736</v>
      </c>
      <c r="E5093" t="s">
        <v>81</v>
      </c>
      <c r="F5093" t="s">
        <v>4941</v>
      </c>
      <c r="G5093">
        <v>0</v>
      </c>
      <c r="H5093">
        <v>11</v>
      </c>
      <c r="I5093">
        <v>1</v>
      </c>
      <c r="J5093">
        <v>10</v>
      </c>
      <c r="K5093">
        <v>0</v>
      </c>
      <c r="L5093">
        <v>0</v>
      </c>
      <c r="M5093">
        <v>0</v>
      </c>
      <c r="N5093">
        <v>0</v>
      </c>
      <c r="O5093">
        <v>0</v>
      </c>
      <c r="P5093">
        <v>0</v>
      </c>
      <c r="Q5093">
        <v>0</v>
      </c>
    </row>
    <row r="5094" spans="1:17" x14ac:dyDescent="0.2">
      <c r="A5094" t="s">
        <v>22832</v>
      </c>
      <c r="B5094" t="s">
        <v>86</v>
      </c>
      <c r="C5094" t="s">
        <v>239</v>
      </c>
      <c r="D5094" t="s">
        <v>17736</v>
      </c>
      <c r="E5094" t="s">
        <v>81</v>
      </c>
      <c r="F5094" t="s">
        <v>4943</v>
      </c>
      <c r="G5094">
        <v>0</v>
      </c>
      <c r="H5094">
        <v>0</v>
      </c>
      <c r="I5094">
        <v>0</v>
      </c>
      <c r="J5094">
        <v>0</v>
      </c>
      <c r="K5094">
        <v>0</v>
      </c>
      <c r="L5094">
        <v>0</v>
      </c>
      <c r="M5094">
        <v>11</v>
      </c>
      <c r="N5094">
        <v>0</v>
      </c>
      <c r="O5094">
        <v>0</v>
      </c>
      <c r="P5094">
        <v>0</v>
      </c>
      <c r="Q5094">
        <v>0</v>
      </c>
    </row>
    <row r="5095" spans="1:17" x14ac:dyDescent="0.2">
      <c r="A5095" t="s">
        <v>22833</v>
      </c>
      <c r="B5095" t="s">
        <v>86</v>
      </c>
      <c r="C5095" t="s">
        <v>239</v>
      </c>
      <c r="D5095" t="s">
        <v>17736</v>
      </c>
      <c r="E5095" t="s">
        <v>81</v>
      </c>
      <c r="F5095" t="s">
        <v>4925</v>
      </c>
      <c r="G5095">
        <v>0</v>
      </c>
      <c r="H5095">
        <v>0</v>
      </c>
      <c r="I5095">
        <v>0</v>
      </c>
      <c r="J5095">
        <v>0</v>
      </c>
      <c r="K5095">
        <v>0</v>
      </c>
      <c r="L5095">
        <v>0</v>
      </c>
      <c r="M5095">
        <v>0</v>
      </c>
      <c r="N5095">
        <v>11</v>
      </c>
      <c r="O5095">
        <v>11</v>
      </c>
      <c r="P5095">
        <v>0</v>
      </c>
      <c r="Q5095">
        <v>0</v>
      </c>
    </row>
    <row r="5096" spans="1:17" x14ac:dyDescent="0.2">
      <c r="A5096" t="s">
        <v>22834</v>
      </c>
      <c r="B5096" t="s">
        <v>89</v>
      </c>
      <c r="C5096" t="s">
        <v>128</v>
      </c>
      <c r="D5096" t="s">
        <v>17736</v>
      </c>
      <c r="E5096" t="s">
        <v>81</v>
      </c>
      <c r="F5096" t="s">
        <v>4937</v>
      </c>
      <c r="G5096">
        <v>0</v>
      </c>
      <c r="H5096">
        <v>5</v>
      </c>
      <c r="I5096">
        <v>0</v>
      </c>
      <c r="J5096">
        <v>4</v>
      </c>
      <c r="K5096">
        <v>1</v>
      </c>
      <c r="L5096">
        <v>0</v>
      </c>
      <c r="M5096">
        <v>0</v>
      </c>
      <c r="N5096">
        <v>0</v>
      </c>
      <c r="O5096">
        <v>0</v>
      </c>
      <c r="P5096">
        <v>0</v>
      </c>
      <c r="Q5096">
        <v>0</v>
      </c>
    </row>
    <row r="5097" spans="1:17" x14ac:dyDescent="0.2">
      <c r="A5097" t="s">
        <v>22835</v>
      </c>
      <c r="B5097" t="s">
        <v>89</v>
      </c>
      <c r="C5097" t="s">
        <v>128</v>
      </c>
      <c r="D5097" t="s">
        <v>17736</v>
      </c>
      <c r="E5097" t="s">
        <v>81</v>
      </c>
      <c r="F5097" t="s">
        <v>4939</v>
      </c>
      <c r="G5097">
        <v>0</v>
      </c>
      <c r="H5097">
        <v>0</v>
      </c>
      <c r="I5097">
        <v>0</v>
      </c>
      <c r="J5097">
        <v>0</v>
      </c>
      <c r="K5097">
        <v>0</v>
      </c>
      <c r="L5097">
        <v>0</v>
      </c>
      <c r="M5097">
        <v>5</v>
      </c>
      <c r="N5097">
        <v>0</v>
      </c>
      <c r="O5097">
        <v>0</v>
      </c>
      <c r="P5097">
        <v>0</v>
      </c>
      <c r="Q5097">
        <v>0</v>
      </c>
    </row>
    <row r="5098" spans="1:17" x14ac:dyDescent="0.2">
      <c r="A5098" t="s">
        <v>22836</v>
      </c>
      <c r="B5098" t="s">
        <v>89</v>
      </c>
      <c r="C5098" t="s">
        <v>128</v>
      </c>
      <c r="D5098" t="s">
        <v>17736</v>
      </c>
      <c r="E5098" t="s">
        <v>81</v>
      </c>
      <c r="F5098" t="s">
        <v>4941</v>
      </c>
      <c r="G5098">
        <v>0</v>
      </c>
      <c r="H5098">
        <v>5</v>
      </c>
      <c r="I5098">
        <v>0</v>
      </c>
      <c r="J5098">
        <v>4</v>
      </c>
      <c r="K5098">
        <v>1</v>
      </c>
      <c r="L5098">
        <v>0</v>
      </c>
      <c r="M5098">
        <v>0</v>
      </c>
      <c r="N5098">
        <v>0</v>
      </c>
      <c r="O5098">
        <v>0</v>
      </c>
      <c r="P5098">
        <v>0</v>
      </c>
      <c r="Q5098">
        <v>0</v>
      </c>
    </row>
    <row r="5099" spans="1:17" x14ac:dyDescent="0.2">
      <c r="A5099" t="s">
        <v>22837</v>
      </c>
      <c r="B5099" t="s">
        <v>89</v>
      </c>
      <c r="C5099" t="s">
        <v>128</v>
      </c>
      <c r="D5099" t="s">
        <v>17736</v>
      </c>
      <c r="E5099" t="s">
        <v>81</v>
      </c>
      <c r="F5099" t="s">
        <v>4943</v>
      </c>
      <c r="G5099">
        <v>0</v>
      </c>
      <c r="H5099">
        <v>0</v>
      </c>
      <c r="I5099">
        <v>0</v>
      </c>
      <c r="J5099">
        <v>0</v>
      </c>
      <c r="K5099">
        <v>0</v>
      </c>
      <c r="L5099">
        <v>0</v>
      </c>
      <c r="M5099">
        <v>5</v>
      </c>
      <c r="N5099">
        <v>0</v>
      </c>
      <c r="O5099">
        <v>0</v>
      </c>
      <c r="P5099">
        <v>0</v>
      </c>
      <c r="Q5099">
        <v>0</v>
      </c>
    </row>
    <row r="5100" spans="1:17" x14ac:dyDescent="0.2">
      <c r="A5100" t="s">
        <v>22838</v>
      </c>
      <c r="B5100" t="s">
        <v>89</v>
      </c>
      <c r="C5100" t="s">
        <v>128</v>
      </c>
      <c r="D5100" t="s">
        <v>17736</v>
      </c>
      <c r="E5100" t="s">
        <v>81</v>
      </c>
      <c r="F5100" t="s">
        <v>4925</v>
      </c>
      <c r="G5100">
        <v>0</v>
      </c>
      <c r="H5100">
        <v>0</v>
      </c>
      <c r="I5100">
        <v>0</v>
      </c>
      <c r="J5100">
        <v>0</v>
      </c>
      <c r="K5100">
        <v>0</v>
      </c>
      <c r="L5100">
        <v>0</v>
      </c>
      <c r="M5100">
        <v>0</v>
      </c>
      <c r="N5100">
        <v>4</v>
      </c>
      <c r="O5100">
        <v>4</v>
      </c>
      <c r="P5100">
        <v>0</v>
      </c>
      <c r="Q5100">
        <v>0</v>
      </c>
    </row>
    <row r="5101" spans="1:17" x14ac:dyDescent="0.2">
      <c r="A5101" t="s">
        <v>22839</v>
      </c>
      <c r="B5101" t="s">
        <v>89</v>
      </c>
      <c r="C5101" t="s">
        <v>128</v>
      </c>
      <c r="D5101" t="s">
        <v>17736</v>
      </c>
      <c r="E5101" t="s">
        <v>81</v>
      </c>
      <c r="F5101" t="s">
        <v>4927</v>
      </c>
      <c r="G5101">
        <v>0</v>
      </c>
      <c r="H5101">
        <v>0</v>
      </c>
      <c r="I5101">
        <v>0</v>
      </c>
      <c r="J5101">
        <v>0</v>
      </c>
      <c r="K5101">
        <v>0</v>
      </c>
      <c r="L5101">
        <v>0</v>
      </c>
      <c r="M5101">
        <v>0</v>
      </c>
      <c r="N5101">
        <v>2</v>
      </c>
      <c r="O5101">
        <v>2</v>
      </c>
      <c r="P5101">
        <v>0</v>
      </c>
      <c r="Q5101">
        <v>0</v>
      </c>
    </row>
    <row r="5102" spans="1:17" x14ac:dyDescent="0.2">
      <c r="A5102" t="s">
        <v>22840</v>
      </c>
      <c r="B5102" t="s">
        <v>89</v>
      </c>
      <c r="C5102" t="s">
        <v>128</v>
      </c>
      <c r="D5102" t="s">
        <v>17736</v>
      </c>
      <c r="E5102" t="s">
        <v>81</v>
      </c>
      <c r="F5102" t="s">
        <v>17734</v>
      </c>
      <c r="G5102">
        <v>5</v>
      </c>
      <c r="H5102">
        <v>0</v>
      </c>
      <c r="I5102">
        <v>0</v>
      </c>
      <c r="J5102">
        <v>0</v>
      </c>
      <c r="K5102">
        <v>0</v>
      </c>
      <c r="L5102">
        <v>0</v>
      </c>
      <c r="M5102">
        <v>0</v>
      </c>
      <c r="N5102">
        <v>0</v>
      </c>
      <c r="O5102">
        <v>0</v>
      </c>
      <c r="P5102">
        <v>0</v>
      </c>
      <c r="Q5102">
        <v>0</v>
      </c>
    </row>
    <row r="5103" spans="1:17" x14ac:dyDescent="0.2">
      <c r="A5103" t="s">
        <v>22841</v>
      </c>
      <c r="B5103" t="s">
        <v>89</v>
      </c>
      <c r="C5103" t="s">
        <v>128</v>
      </c>
      <c r="D5103" t="s">
        <v>17754</v>
      </c>
      <c r="E5103" t="s">
        <v>83</v>
      </c>
      <c r="F5103" t="s">
        <v>17734</v>
      </c>
      <c r="G5103">
        <v>3</v>
      </c>
      <c r="H5103">
        <v>0</v>
      </c>
      <c r="I5103">
        <v>0</v>
      </c>
      <c r="J5103">
        <v>0</v>
      </c>
      <c r="K5103">
        <v>0</v>
      </c>
      <c r="L5103">
        <v>0</v>
      </c>
      <c r="M5103">
        <v>0</v>
      </c>
      <c r="N5103">
        <v>0</v>
      </c>
      <c r="O5103">
        <v>0</v>
      </c>
      <c r="P5103">
        <v>0</v>
      </c>
      <c r="Q5103">
        <v>0</v>
      </c>
    </row>
    <row r="5104" spans="1:17" x14ac:dyDescent="0.2">
      <c r="A5104" t="s">
        <v>22842</v>
      </c>
      <c r="B5104" t="s">
        <v>89</v>
      </c>
      <c r="C5104" t="s">
        <v>129</v>
      </c>
      <c r="D5104" t="s">
        <v>17768</v>
      </c>
      <c r="E5104" t="s">
        <v>83</v>
      </c>
      <c r="F5104" t="s">
        <v>17734</v>
      </c>
      <c r="G5104">
        <v>3</v>
      </c>
      <c r="H5104">
        <v>0</v>
      </c>
      <c r="I5104">
        <v>0</v>
      </c>
      <c r="J5104">
        <v>0</v>
      </c>
      <c r="K5104">
        <v>0</v>
      </c>
      <c r="L5104">
        <v>0</v>
      </c>
      <c r="M5104">
        <v>0</v>
      </c>
      <c r="N5104">
        <v>0</v>
      </c>
      <c r="O5104">
        <v>0</v>
      </c>
      <c r="P5104">
        <v>0</v>
      </c>
      <c r="Q5104">
        <v>0</v>
      </c>
    </row>
    <row r="5105" spans="1:17" x14ac:dyDescent="0.2">
      <c r="A5105" t="s">
        <v>22843</v>
      </c>
      <c r="B5105" t="s">
        <v>89</v>
      </c>
      <c r="C5105" t="s">
        <v>129</v>
      </c>
      <c r="D5105" t="s">
        <v>17736</v>
      </c>
      <c r="E5105" t="s">
        <v>83</v>
      </c>
      <c r="F5105" t="s">
        <v>4929</v>
      </c>
      <c r="G5105">
        <v>0</v>
      </c>
      <c r="H5105">
        <v>11</v>
      </c>
      <c r="I5105">
        <v>2</v>
      </c>
      <c r="J5105">
        <v>8</v>
      </c>
      <c r="K5105">
        <v>1</v>
      </c>
      <c r="L5105">
        <v>0</v>
      </c>
      <c r="M5105">
        <v>0</v>
      </c>
      <c r="N5105">
        <v>0</v>
      </c>
      <c r="O5105">
        <v>0</v>
      </c>
      <c r="P5105">
        <v>0</v>
      </c>
      <c r="Q5105">
        <v>0</v>
      </c>
    </row>
    <row r="5106" spans="1:17" x14ac:dyDescent="0.2">
      <c r="A5106" t="s">
        <v>22844</v>
      </c>
      <c r="B5106" t="s">
        <v>89</v>
      </c>
      <c r="C5106" t="s">
        <v>129</v>
      </c>
      <c r="D5106" t="s">
        <v>17736</v>
      </c>
      <c r="E5106" t="s">
        <v>83</v>
      </c>
      <c r="F5106" t="s">
        <v>4931</v>
      </c>
      <c r="G5106">
        <v>0</v>
      </c>
      <c r="H5106">
        <v>11</v>
      </c>
      <c r="I5106">
        <v>2</v>
      </c>
      <c r="J5106">
        <v>8</v>
      </c>
      <c r="K5106">
        <v>1</v>
      </c>
      <c r="L5106">
        <v>0</v>
      </c>
      <c r="M5106">
        <v>0</v>
      </c>
      <c r="N5106">
        <v>0</v>
      </c>
      <c r="O5106">
        <v>0</v>
      </c>
      <c r="P5106">
        <v>0</v>
      </c>
      <c r="Q5106">
        <v>0</v>
      </c>
    </row>
    <row r="5107" spans="1:17" x14ac:dyDescent="0.2">
      <c r="A5107" t="s">
        <v>22845</v>
      </c>
      <c r="B5107" t="s">
        <v>89</v>
      </c>
      <c r="C5107" t="s">
        <v>129</v>
      </c>
      <c r="D5107" t="s">
        <v>17736</v>
      </c>
      <c r="E5107" t="s">
        <v>83</v>
      </c>
      <c r="F5107" t="s">
        <v>4933</v>
      </c>
      <c r="G5107">
        <v>0</v>
      </c>
      <c r="H5107">
        <v>0</v>
      </c>
      <c r="I5107">
        <v>0</v>
      </c>
      <c r="J5107">
        <v>0</v>
      </c>
      <c r="K5107">
        <v>0</v>
      </c>
      <c r="L5107">
        <v>0</v>
      </c>
      <c r="M5107">
        <v>11</v>
      </c>
      <c r="N5107">
        <v>0</v>
      </c>
      <c r="O5107">
        <v>0</v>
      </c>
      <c r="P5107">
        <v>0</v>
      </c>
      <c r="Q5107">
        <v>0</v>
      </c>
    </row>
    <row r="5108" spans="1:17" x14ac:dyDescent="0.2">
      <c r="A5108" t="s">
        <v>22846</v>
      </c>
      <c r="B5108" t="s">
        <v>89</v>
      </c>
      <c r="C5108" t="s">
        <v>129</v>
      </c>
      <c r="D5108" t="s">
        <v>17736</v>
      </c>
      <c r="E5108" t="s">
        <v>83</v>
      </c>
      <c r="F5108" t="s">
        <v>4935</v>
      </c>
      <c r="G5108">
        <v>0</v>
      </c>
      <c r="H5108">
        <v>11</v>
      </c>
      <c r="I5108">
        <v>2</v>
      </c>
      <c r="J5108">
        <v>8</v>
      </c>
      <c r="K5108">
        <v>1</v>
      </c>
      <c r="L5108">
        <v>0</v>
      </c>
      <c r="M5108">
        <v>0</v>
      </c>
      <c r="N5108">
        <v>0</v>
      </c>
      <c r="O5108">
        <v>0</v>
      </c>
      <c r="P5108">
        <v>0</v>
      </c>
      <c r="Q5108">
        <v>0</v>
      </c>
    </row>
    <row r="5109" spans="1:17" x14ac:dyDescent="0.2">
      <c r="A5109" t="s">
        <v>22847</v>
      </c>
      <c r="B5109" t="s">
        <v>89</v>
      </c>
      <c r="C5109" t="s">
        <v>129</v>
      </c>
      <c r="D5109" t="s">
        <v>17736</v>
      </c>
      <c r="E5109" t="s">
        <v>83</v>
      </c>
      <c r="F5109" t="s">
        <v>4937</v>
      </c>
      <c r="G5109">
        <v>0</v>
      </c>
      <c r="H5109">
        <v>11</v>
      </c>
      <c r="I5109">
        <v>2</v>
      </c>
      <c r="J5109">
        <v>8</v>
      </c>
      <c r="K5109">
        <v>1</v>
      </c>
      <c r="L5109">
        <v>0</v>
      </c>
      <c r="M5109">
        <v>0</v>
      </c>
      <c r="N5109">
        <v>0</v>
      </c>
      <c r="O5109">
        <v>0</v>
      </c>
      <c r="P5109">
        <v>0</v>
      </c>
      <c r="Q5109">
        <v>0</v>
      </c>
    </row>
    <row r="5110" spans="1:17" x14ac:dyDescent="0.2">
      <c r="A5110" t="s">
        <v>22848</v>
      </c>
      <c r="B5110" t="s">
        <v>89</v>
      </c>
      <c r="C5110" t="s">
        <v>129</v>
      </c>
      <c r="D5110" t="s">
        <v>17736</v>
      </c>
      <c r="E5110" t="s">
        <v>83</v>
      </c>
      <c r="F5110" t="s">
        <v>4939</v>
      </c>
      <c r="G5110">
        <v>0</v>
      </c>
      <c r="H5110">
        <v>0</v>
      </c>
      <c r="I5110">
        <v>0</v>
      </c>
      <c r="J5110">
        <v>0</v>
      </c>
      <c r="K5110">
        <v>0</v>
      </c>
      <c r="L5110">
        <v>0</v>
      </c>
      <c r="M5110">
        <v>11</v>
      </c>
      <c r="N5110">
        <v>0</v>
      </c>
      <c r="O5110">
        <v>0</v>
      </c>
      <c r="P5110">
        <v>0</v>
      </c>
      <c r="Q5110">
        <v>0</v>
      </c>
    </row>
    <row r="5111" spans="1:17" x14ac:dyDescent="0.2">
      <c r="A5111" t="s">
        <v>22849</v>
      </c>
      <c r="B5111" t="s">
        <v>89</v>
      </c>
      <c r="C5111" t="s">
        <v>129</v>
      </c>
      <c r="D5111" t="s">
        <v>17736</v>
      </c>
      <c r="E5111" t="s">
        <v>83</v>
      </c>
      <c r="F5111" t="s">
        <v>4941</v>
      </c>
      <c r="G5111">
        <v>0</v>
      </c>
      <c r="H5111">
        <v>11</v>
      </c>
      <c r="I5111">
        <v>2</v>
      </c>
      <c r="J5111">
        <v>8</v>
      </c>
      <c r="K5111">
        <v>1</v>
      </c>
      <c r="L5111">
        <v>0</v>
      </c>
      <c r="M5111">
        <v>0</v>
      </c>
      <c r="N5111">
        <v>0</v>
      </c>
      <c r="O5111">
        <v>0</v>
      </c>
      <c r="P5111">
        <v>0</v>
      </c>
      <c r="Q5111">
        <v>0</v>
      </c>
    </row>
    <row r="5112" spans="1:17" x14ac:dyDescent="0.2">
      <c r="A5112" t="s">
        <v>22850</v>
      </c>
      <c r="B5112" t="s">
        <v>89</v>
      </c>
      <c r="C5112" t="s">
        <v>129</v>
      </c>
      <c r="D5112" t="s">
        <v>17736</v>
      </c>
      <c r="E5112" t="s">
        <v>83</v>
      </c>
      <c r="F5112" t="s">
        <v>4943</v>
      </c>
      <c r="G5112">
        <v>0</v>
      </c>
      <c r="H5112">
        <v>0</v>
      </c>
      <c r="I5112">
        <v>0</v>
      </c>
      <c r="J5112">
        <v>0</v>
      </c>
      <c r="K5112">
        <v>0</v>
      </c>
      <c r="L5112">
        <v>0</v>
      </c>
      <c r="M5112">
        <v>11</v>
      </c>
      <c r="N5112">
        <v>0</v>
      </c>
      <c r="O5112">
        <v>0</v>
      </c>
      <c r="P5112">
        <v>0</v>
      </c>
      <c r="Q5112">
        <v>0</v>
      </c>
    </row>
    <row r="5113" spans="1:17" x14ac:dyDescent="0.2">
      <c r="A5113" t="s">
        <v>22851</v>
      </c>
      <c r="B5113" t="s">
        <v>89</v>
      </c>
      <c r="C5113" t="s">
        <v>129</v>
      </c>
      <c r="D5113" t="s">
        <v>17736</v>
      </c>
      <c r="E5113" t="s">
        <v>83</v>
      </c>
      <c r="F5113" t="s">
        <v>4925</v>
      </c>
      <c r="G5113">
        <v>0</v>
      </c>
      <c r="H5113">
        <v>0</v>
      </c>
      <c r="I5113">
        <v>0</v>
      </c>
      <c r="J5113">
        <v>0</v>
      </c>
      <c r="K5113">
        <v>0</v>
      </c>
      <c r="L5113">
        <v>0</v>
      </c>
      <c r="M5113">
        <v>0</v>
      </c>
      <c r="N5113">
        <v>7</v>
      </c>
      <c r="O5113">
        <v>7</v>
      </c>
      <c r="P5113">
        <v>0</v>
      </c>
      <c r="Q5113">
        <v>0</v>
      </c>
    </row>
    <row r="5114" spans="1:17" x14ac:dyDescent="0.2">
      <c r="A5114" t="s">
        <v>22852</v>
      </c>
      <c r="B5114" t="s">
        <v>89</v>
      </c>
      <c r="C5114" t="s">
        <v>129</v>
      </c>
      <c r="D5114" t="s">
        <v>17736</v>
      </c>
      <c r="E5114" t="s">
        <v>83</v>
      </c>
      <c r="F5114" t="s">
        <v>4927</v>
      </c>
      <c r="G5114">
        <v>0</v>
      </c>
      <c r="H5114">
        <v>0</v>
      </c>
      <c r="I5114">
        <v>0</v>
      </c>
      <c r="J5114">
        <v>0</v>
      </c>
      <c r="K5114">
        <v>0</v>
      </c>
      <c r="L5114">
        <v>0</v>
      </c>
      <c r="M5114">
        <v>0</v>
      </c>
      <c r="N5114">
        <v>6</v>
      </c>
      <c r="O5114">
        <v>6</v>
      </c>
      <c r="P5114">
        <v>0</v>
      </c>
      <c r="Q5114">
        <v>0</v>
      </c>
    </row>
    <row r="5115" spans="1:17" x14ac:dyDescent="0.2">
      <c r="A5115" t="s">
        <v>22853</v>
      </c>
      <c r="B5115" t="s">
        <v>89</v>
      </c>
      <c r="C5115" t="s">
        <v>129</v>
      </c>
      <c r="D5115" t="s">
        <v>17736</v>
      </c>
      <c r="E5115" t="s">
        <v>83</v>
      </c>
      <c r="F5115" t="s">
        <v>17734</v>
      </c>
      <c r="G5115">
        <v>11</v>
      </c>
      <c r="H5115">
        <v>0</v>
      </c>
      <c r="I5115">
        <v>0</v>
      </c>
      <c r="J5115">
        <v>0</v>
      </c>
      <c r="K5115">
        <v>0</v>
      </c>
      <c r="L5115">
        <v>0</v>
      </c>
      <c r="M5115">
        <v>0</v>
      </c>
      <c r="N5115">
        <v>0</v>
      </c>
      <c r="O5115">
        <v>0</v>
      </c>
      <c r="P5115">
        <v>0</v>
      </c>
      <c r="Q5115">
        <v>0</v>
      </c>
    </row>
    <row r="5116" spans="1:17" x14ac:dyDescent="0.2">
      <c r="A5116" t="s">
        <v>22854</v>
      </c>
      <c r="B5116" t="s">
        <v>89</v>
      </c>
      <c r="C5116" t="s">
        <v>129</v>
      </c>
      <c r="D5116" t="s">
        <v>17736</v>
      </c>
      <c r="E5116" t="s">
        <v>81</v>
      </c>
      <c r="F5116" t="s">
        <v>4929</v>
      </c>
      <c r="G5116">
        <v>0</v>
      </c>
      <c r="H5116">
        <v>7</v>
      </c>
      <c r="I5116">
        <v>0</v>
      </c>
      <c r="J5116">
        <v>7</v>
      </c>
      <c r="K5116">
        <v>0</v>
      </c>
      <c r="L5116">
        <v>0</v>
      </c>
      <c r="M5116">
        <v>0</v>
      </c>
      <c r="N5116">
        <v>0</v>
      </c>
      <c r="O5116">
        <v>0</v>
      </c>
      <c r="P5116">
        <v>0</v>
      </c>
      <c r="Q5116">
        <v>0</v>
      </c>
    </row>
    <row r="5117" spans="1:17" x14ac:dyDescent="0.2">
      <c r="A5117" t="s">
        <v>22855</v>
      </c>
      <c r="B5117" t="s">
        <v>89</v>
      </c>
      <c r="C5117" t="s">
        <v>129</v>
      </c>
      <c r="D5117" t="s">
        <v>17736</v>
      </c>
      <c r="E5117" t="s">
        <v>81</v>
      </c>
      <c r="F5117" t="s">
        <v>4931</v>
      </c>
      <c r="G5117">
        <v>0</v>
      </c>
      <c r="H5117">
        <v>7</v>
      </c>
      <c r="I5117">
        <v>0</v>
      </c>
      <c r="J5117">
        <v>7</v>
      </c>
      <c r="K5117">
        <v>0</v>
      </c>
      <c r="L5117">
        <v>0</v>
      </c>
      <c r="M5117">
        <v>0</v>
      </c>
      <c r="N5117">
        <v>0</v>
      </c>
      <c r="O5117">
        <v>0</v>
      </c>
      <c r="P5117">
        <v>0</v>
      </c>
      <c r="Q5117">
        <v>0</v>
      </c>
    </row>
    <row r="5118" spans="1:17" x14ac:dyDescent="0.2">
      <c r="A5118" t="s">
        <v>22856</v>
      </c>
      <c r="B5118" t="s">
        <v>89</v>
      </c>
      <c r="C5118" t="s">
        <v>129</v>
      </c>
      <c r="D5118" t="s">
        <v>17736</v>
      </c>
      <c r="E5118" t="s">
        <v>81</v>
      </c>
      <c r="F5118" t="s">
        <v>4933</v>
      </c>
      <c r="G5118">
        <v>0</v>
      </c>
      <c r="H5118">
        <v>0</v>
      </c>
      <c r="I5118">
        <v>0</v>
      </c>
      <c r="J5118">
        <v>0</v>
      </c>
      <c r="K5118">
        <v>0</v>
      </c>
      <c r="L5118">
        <v>0</v>
      </c>
      <c r="M5118">
        <v>7</v>
      </c>
      <c r="N5118">
        <v>0</v>
      </c>
      <c r="O5118">
        <v>0</v>
      </c>
      <c r="P5118">
        <v>0</v>
      </c>
      <c r="Q5118">
        <v>0</v>
      </c>
    </row>
    <row r="5119" spans="1:17" x14ac:dyDescent="0.2">
      <c r="A5119" t="s">
        <v>22857</v>
      </c>
      <c r="B5119" t="s">
        <v>89</v>
      </c>
      <c r="C5119" t="s">
        <v>129</v>
      </c>
      <c r="D5119" t="s">
        <v>17736</v>
      </c>
      <c r="E5119" t="s">
        <v>81</v>
      </c>
      <c r="F5119" t="s">
        <v>4935</v>
      </c>
      <c r="G5119">
        <v>0</v>
      </c>
      <c r="H5119">
        <v>7</v>
      </c>
      <c r="I5119">
        <v>0</v>
      </c>
      <c r="J5119">
        <v>7</v>
      </c>
      <c r="K5119">
        <v>0</v>
      </c>
      <c r="L5119">
        <v>0</v>
      </c>
      <c r="M5119">
        <v>0</v>
      </c>
      <c r="N5119">
        <v>0</v>
      </c>
      <c r="O5119">
        <v>0</v>
      </c>
      <c r="P5119">
        <v>0</v>
      </c>
      <c r="Q5119">
        <v>0</v>
      </c>
    </row>
    <row r="5120" spans="1:17" x14ac:dyDescent="0.2">
      <c r="A5120" t="s">
        <v>22858</v>
      </c>
      <c r="B5120" t="s">
        <v>89</v>
      </c>
      <c r="C5120" t="s">
        <v>129</v>
      </c>
      <c r="D5120" t="s">
        <v>17736</v>
      </c>
      <c r="E5120" t="s">
        <v>81</v>
      </c>
      <c r="F5120" t="s">
        <v>4937</v>
      </c>
      <c r="G5120">
        <v>0</v>
      </c>
      <c r="H5120">
        <v>7</v>
      </c>
      <c r="I5120">
        <v>0</v>
      </c>
      <c r="J5120">
        <v>7</v>
      </c>
      <c r="K5120">
        <v>0</v>
      </c>
      <c r="L5120">
        <v>0</v>
      </c>
      <c r="M5120">
        <v>0</v>
      </c>
      <c r="N5120">
        <v>0</v>
      </c>
      <c r="O5120">
        <v>0</v>
      </c>
      <c r="P5120">
        <v>0</v>
      </c>
      <c r="Q5120">
        <v>0</v>
      </c>
    </row>
    <row r="5121" spans="1:17" x14ac:dyDescent="0.2">
      <c r="A5121" t="s">
        <v>22859</v>
      </c>
      <c r="B5121" t="s">
        <v>89</v>
      </c>
      <c r="C5121" t="s">
        <v>129</v>
      </c>
      <c r="D5121" t="s">
        <v>17736</v>
      </c>
      <c r="E5121" t="s">
        <v>81</v>
      </c>
      <c r="F5121" t="s">
        <v>4939</v>
      </c>
      <c r="G5121">
        <v>0</v>
      </c>
      <c r="H5121">
        <v>0</v>
      </c>
      <c r="I5121">
        <v>0</v>
      </c>
      <c r="J5121">
        <v>0</v>
      </c>
      <c r="K5121">
        <v>0</v>
      </c>
      <c r="L5121">
        <v>0</v>
      </c>
      <c r="M5121">
        <v>7</v>
      </c>
      <c r="N5121">
        <v>0</v>
      </c>
      <c r="O5121">
        <v>0</v>
      </c>
      <c r="P5121">
        <v>0</v>
      </c>
      <c r="Q5121">
        <v>0</v>
      </c>
    </row>
    <row r="5122" spans="1:17" x14ac:dyDescent="0.2">
      <c r="A5122" t="s">
        <v>22860</v>
      </c>
      <c r="B5122" t="s">
        <v>89</v>
      </c>
      <c r="C5122" t="s">
        <v>129</v>
      </c>
      <c r="D5122" t="s">
        <v>17736</v>
      </c>
      <c r="E5122" t="s">
        <v>81</v>
      </c>
      <c r="F5122" t="s">
        <v>4941</v>
      </c>
      <c r="G5122">
        <v>0</v>
      </c>
      <c r="H5122">
        <v>7</v>
      </c>
      <c r="I5122">
        <v>0</v>
      </c>
      <c r="J5122">
        <v>7</v>
      </c>
      <c r="K5122">
        <v>0</v>
      </c>
      <c r="L5122">
        <v>0</v>
      </c>
      <c r="M5122">
        <v>0</v>
      </c>
      <c r="N5122">
        <v>0</v>
      </c>
      <c r="O5122">
        <v>0</v>
      </c>
      <c r="P5122">
        <v>0</v>
      </c>
      <c r="Q5122">
        <v>0</v>
      </c>
    </row>
    <row r="5123" spans="1:17" x14ac:dyDescent="0.2">
      <c r="A5123" t="s">
        <v>22861</v>
      </c>
      <c r="B5123" t="s">
        <v>89</v>
      </c>
      <c r="C5123" t="s">
        <v>194</v>
      </c>
      <c r="D5123" t="s">
        <v>17736</v>
      </c>
      <c r="E5123" t="s">
        <v>83</v>
      </c>
      <c r="F5123" t="s">
        <v>4929</v>
      </c>
      <c r="G5123">
        <v>0</v>
      </c>
      <c r="H5123">
        <v>12</v>
      </c>
      <c r="I5123">
        <v>3</v>
      </c>
      <c r="J5123">
        <v>9</v>
      </c>
      <c r="K5123">
        <v>0</v>
      </c>
      <c r="L5123">
        <v>0</v>
      </c>
      <c r="M5123">
        <v>0</v>
      </c>
      <c r="N5123">
        <v>0</v>
      </c>
      <c r="O5123">
        <v>0</v>
      </c>
      <c r="P5123">
        <v>0</v>
      </c>
      <c r="Q5123">
        <v>0</v>
      </c>
    </row>
    <row r="5124" spans="1:17" x14ac:dyDescent="0.2">
      <c r="A5124" t="s">
        <v>22862</v>
      </c>
      <c r="B5124" t="s">
        <v>89</v>
      </c>
      <c r="C5124" t="s">
        <v>194</v>
      </c>
      <c r="D5124" t="s">
        <v>17736</v>
      </c>
      <c r="E5124" t="s">
        <v>83</v>
      </c>
      <c r="F5124" t="s">
        <v>4931</v>
      </c>
      <c r="G5124">
        <v>0</v>
      </c>
      <c r="H5124">
        <v>12</v>
      </c>
      <c r="I5124">
        <v>2</v>
      </c>
      <c r="J5124">
        <v>8</v>
      </c>
      <c r="K5124">
        <v>2</v>
      </c>
      <c r="L5124">
        <v>0</v>
      </c>
      <c r="M5124">
        <v>0</v>
      </c>
      <c r="N5124">
        <v>0</v>
      </c>
      <c r="O5124">
        <v>0</v>
      </c>
      <c r="P5124">
        <v>0</v>
      </c>
      <c r="Q5124">
        <v>0</v>
      </c>
    </row>
    <row r="5125" spans="1:17" x14ac:dyDescent="0.2">
      <c r="A5125" t="s">
        <v>22863</v>
      </c>
      <c r="B5125" t="s">
        <v>89</v>
      </c>
      <c r="C5125" t="s">
        <v>194</v>
      </c>
      <c r="D5125" t="s">
        <v>17736</v>
      </c>
      <c r="E5125" t="s">
        <v>83</v>
      </c>
      <c r="F5125" t="s">
        <v>4933</v>
      </c>
      <c r="G5125">
        <v>0</v>
      </c>
      <c r="H5125">
        <v>0</v>
      </c>
      <c r="I5125">
        <v>0</v>
      </c>
      <c r="J5125">
        <v>0</v>
      </c>
      <c r="K5125">
        <v>0</v>
      </c>
      <c r="L5125">
        <v>0</v>
      </c>
      <c r="M5125">
        <v>12</v>
      </c>
      <c r="N5125">
        <v>0</v>
      </c>
      <c r="O5125">
        <v>0</v>
      </c>
      <c r="P5125">
        <v>0</v>
      </c>
      <c r="Q5125">
        <v>0</v>
      </c>
    </row>
    <row r="5126" spans="1:17" x14ac:dyDescent="0.2">
      <c r="A5126" t="s">
        <v>22864</v>
      </c>
      <c r="B5126" t="s">
        <v>89</v>
      </c>
      <c r="C5126" t="s">
        <v>194</v>
      </c>
      <c r="D5126" t="s">
        <v>17736</v>
      </c>
      <c r="E5126" t="s">
        <v>83</v>
      </c>
      <c r="F5126" t="s">
        <v>4935</v>
      </c>
      <c r="G5126">
        <v>0</v>
      </c>
      <c r="H5126">
        <v>12</v>
      </c>
      <c r="I5126">
        <v>2</v>
      </c>
      <c r="J5126">
        <v>8</v>
      </c>
      <c r="K5126">
        <v>2</v>
      </c>
      <c r="L5126">
        <v>0</v>
      </c>
      <c r="M5126">
        <v>0</v>
      </c>
      <c r="N5126">
        <v>0</v>
      </c>
      <c r="O5126">
        <v>0</v>
      </c>
      <c r="P5126">
        <v>0</v>
      </c>
      <c r="Q5126">
        <v>0</v>
      </c>
    </row>
    <row r="5127" spans="1:17" x14ac:dyDescent="0.2">
      <c r="A5127" t="s">
        <v>22865</v>
      </c>
      <c r="B5127" t="s">
        <v>89</v>
      </c>
      <c r="C5127" t="s">
        <v>194</v>
      </c>
      <c r="D5127" t="s">
        <v>17736</v>
      </c>
      <c r="E5127" t="s">
        <v>83</v>
      </c>
      <c r="F5127" t="s">
        <v>4937</v>
      </c>
      <c r="G5127">
        <v>0</v>
      </c>
      <c r="H5127">
        <v>12</v>
      </c>
      <c r="I5127">
        <v>2</v>
      </c>
      <c r="J5127">
        <v>8</v>
      </c>
      <c r="K5127">
        <v>2</v>
      </c>
      <c r="L5127">
        <v>0</v>
      </c>
      <c r="M5127">
        <v>0</v>
      </c>
      <c r="N5127">
        <v>0</v>
      </c>
      <c r="O5127">
        <v>0</v>
      </c>
      <c r="P5127">
        <v>0</v>
      </c>
      <c r="Q5127">
        <v>0</v>
      </c>
    </row>
    <row r="5128" spans="1:17" x14ac:dyDescent="0.2">
      <c r="A5128" t="s">
        <v>22866</v>
      </c>
      <c r="B5128" t="s">
        <v>89</v>
      </c>
      <c r="C5128" t="s">
        <v>194</v>
      </c>
      <c r="D5128" t="s">
        <v>17736</v>
      </c>
      <c r="E5128" t="s">
        <v>83</v>
      </c>
      <c r="F5128" t="s">
        <v>4939</v>
      </c>
      <c r="G5128">
        <v>0</v>
      </c>
      <c r="H5128">
        <v>0</v>
      </c>
      <c r="I5128">
        <v>0</v>
      </c>
      <c r="J5128">
        <v>0</v>
      </c>
      <c r="K5128">
        <v>0</v>
      </c>
      <c r="L5128">
        <v>0</v>
      </c>
      <c r="M5128">
        <v>12</v>
      </c>
      <c r="N5128">
        <v>0</v>
      </c>
      <c r="O5128">
        <v>0</v>
      </c>
      <c r="P5128">
        <v>0</v>
      </c>
      <c r="Q5128">
        <v>0</v>
      </c>
    </row>
    <row r="5129" spans="1:17" x14ac:dyDescent="0.2">
      <c r="A5129" t="s">
        <v>22867</v>
      </c>
      <c r="B5129" t="s">
        <v>89</v>
      </c>
      <c r="C5129" t="s">
        <v>194</v>
      </c>
      <c r="D5129" t="s">
        <v>17736</v>
      </c>
      <c r="E5129" t="s">
        <v>83</v>
      </c>
      <c r="F5129" t="s">
        <v>4941</v>
      </c>
      <c r="G5129">
        <v>0</v>
      </c>
      <c r="H5129">
        <v>12</v>
      </c>
      <c r="I5129">
        <v>2</v>
      </c>
      <c r="J5129">
        <v>10</v>
      </c>
      <c r="K5129">
        <v>0</v>
      </c>
      <c r="L5129">
        <v>0</v>
      </c>
      <c r="M5129">
        <v>0</v>
      </c>
      <c r="N5129">
        <v>0</v>
      </c>
      <c r="O5129">
        <v>0</v>
      </c>
      <c r="P5129">
        <v>0</v>
      </c>
      <c r="Q5129">
        <v>0</v>
      </c>
    </row>
    <row r="5130" spans="1:17" x14ac:dyDescent="0.2">
      <c r="A5130" t="s">
        <v>22868</v>
      </c>
      <c r="B5130" t="s">
        <v>89</v>
      </c>
      <c r="C5130" t="s">
        <v>194</v>
      </c>
      <c r="D5130" t="s">
        <v>17736</v>
      </c>
      <c r="E5130" t="s">
        <v>83</v>
      </c>
      <c r="F5130" t="s">
        <v>4943</v>
      </c>
      <c r="G5130">
        <v>0</v>
      </c>
      <c r="H5130">
        <v>0</v>
      </c>
      <c r="I5130">
        <v>0</v>
      </c>
      <c r="J5130">
        <v>0</v>
      </c>
      <c r="K5130">
        <v>0</v>
      </c>
      <c r="L5130">
        <v>0</v>
      </c>
      <c r="M5130">
        <v>12</v>
      </c>
      <c r="N5130">
        <v>0</v>
      </c>
      <c r="O5130">
        <v>0</v>
      </c>
      <c r="P5130">
        <v>0</v>
      </c>
      <c r="Q5130">
        <v>0</v>
      </c>
    </row>
    <row r="5131" spans="1:17" x14ac:dyDescent="0.2">
      <c r="A5131" t="s">
        <v>22869</v>
      </c>
      <c r="B5131" t="s">
        <v>89</v>
      </c>
      <c r="C5131" t="s">
        <v>194</v>
      </c>
      <c r="D5131" t="s">
        <v>17736</v>
      </c>
      <c r="E5131" t="s">
        <v>83</v>
      </c>
      <c r="F5131" t="s">
        <v>4925</v>
      </c>
      <c r="G5131">
        <v>0</v>
      </c>
      <c r="H5131">
        <v>0</v>
      </c>
      <c r="I5131">
        <v>0</v>
      </c>
      <c r="J5131">
        <v>0</v>
      </c>
      <c r="K5131">
        <v>0</v>
      </c>
      <c r="L5131">
        <v>0</v>
      </c>
      <c r="M5131">
        <v>0</v>
      </c>
      <c r="N5131">
        <v>5</v>
      </c>
      <c r="O5131">
        <v>5</v>
      </c>
      <c r="P5131">
        <v>0</v>
      </c>
      <c r="Q5131">
        <v>0</v>
      </c>
    </row>
    <row r="5132" spans="1:17" x14ac:dyDescent="0.2">
      <c r="A5132" t="s">
        <v>22870</v>
      </c>
      <c r="B5132" t="s">
        <v>89</v>
      </c>
      <c r="C5132" t="s">
        <v>194</v>
      </c>
      <c r="D5132" t="s">
        <v>17736</v>
      </c>
      <c r="E5132" t="s">
        <v>83</v>
      </c>
      <c r="F5132" t="s">
        <v>4927</v>
      </c>
      <c r="G5132">
        <v>0</v>
      </c>
      <c r="H5132">
        <v>0</v>
      </c>
      <c r="I5132">
        <v>0</v>
      </c>
      <c r="J5132">
        <v>0</v>
      </c>
      <c r="K5132">
        <v>0</v>
      </c>
      <c r="L5132">
        <v>0</v>
      </c>
      <c r="M5132">
        <v>0</v>
      </c>
      <c r="N5132">
        <v>1</v>
      </c>
      <c r="O5132">
        <v>1</v>
      </c>
      <c r="P5132">
        <v>0</v>
      </c>
      <c r="Q5132">
        <v>0</v>
      </c>
    </row>
    <row r="5133" spans="1:17" x14ac:dyDescent="0.2">
      <c r="A5133" t="s">
        <v>22871</v>
      </c>
      <c r="B5133" t="s">
        <v>89</v>
      </c>
      <c r="C5133" t="s">
        <v>194</v>
      </c>
      <c r="D5133" t="s">
        <v>17736</v>
      </c>
      <c r="E5133" t="s">
        <v>83</v>
      </c>
      <c r="F5133" t="s">
        <v>17734</v>
      </c>
      <c r="G5133">
        <v>12</v>
      </c>
      <c r="H5133">
        <v>0</v>
      </c>
      <c r="I5133">
        <v>0</v>
      </c>
      <c r="J5133">
        <v>0</v>
      </c>
      <c r="K5133">
        <v>0</v>
      </c>
      <c r="L5133">
        <v>0</v>
      </c>
      <c r="M5133">
        <v>0</v>
      </c>
      <c r="N5133">
        <v>0</v>
      </c>
      <c r="O5133">
        <v>0</v>
      </c>
      <c r="P5133">
        <v>0</v>
      </c>
      <c r="Q5133">
        <v>0</v>
      </c>
    </row>
    <row r="5134" spans="1:17" x14ac:dyDescent="0.2">
      <c r="A5134" t="s">
        <v>22872</v>
      </c>
      <c r="B5134" t="s">
        <v>89</v>
      </c>
      <c r="C5134" t="s">
        <v>194</v>
      </c>
      <c r="D5134" t="s">
        <v>17736</v>
      </c>
      <c r="E5134" t="s">
        <v>81</v>
      </c>
      <c r="F5134" t="s">
        <v>4929</v>
      </c>
      <c r="G5134">
        <v>0</v>
      </c>
      <c r="H5134">
        <v>8</v>
      </c>
      <c r="I5134">
        <v>1</v>
      </c>
      <c r="J5134">
        <v>7</v>
      </c>
      <c r="K5134">
        <v>0</v>
      </c>
      <c r="L5134">
        <v>0</v>
      </c>
      <c r="M5134">
        <v>0</v>
      </c>
      <c r="N5134">
        <v>0</v>
      </c>
      <c r="O5134">
        <v>0</v>
      </c>
      <c r="P5134">
        <v>0</v>
      </c>
      <c r="Q5134">
        <v>0</v>
      </c>
    </row>
    <row r="5135" spans="1:17" x14ac:dyDescent="0.2">
      <c r="A5135" t="s">
        <v>22873</v>
      </c>
      <c r="B5135" t="s">
        <v>89</v>
      </c>
      <c r="C5135" t="s">
        <v>194</v>
      </c>
      <c r="D5135" t="s">
        <v>17736</v>
      </c>
      <c r="E5135" t="s">
        <v>81</v>
      </c>
      <c r="F5135" t="s">
        <v>4931</v>
      </c>
      <c r="G5135">
        <v>0</v>
      </c>
      <c r="H5135">
        <v>8</v>
      </c>
      <c r="I5135">
        <v>1</v>
      </c>
      <c r="J5135">
        <v>7</v>
      </c>
      <c r="K5135">
        <v>0</v>
      </c>
      <c r="L5135">
        <v>0</v>
      </c>
      <c r="M5135">
        <v>0</v>
      </c>
      <c r="N5135">
        <v>0</v>
      </c>
      <c r="O5135">
        <v>0</v>
      </c>
      <c r="P5135">
        <v>0</v>
      </c>
      <c r="Q5135">
        <v>0</v>
      </c>
    </row>
    <row r="5136" spans="1:17" x14ac:dyDescent="0.2">
      <c r="A5136" t="s">
        <v>22874</v>
      </c>
      <c r="B5136" t="s">
        <v>89</v>
      </c>
      <c r="C5136" t="s">
        <v>194</v>
      </c>
      <c r="D5136" t="s">
        <v>17736</v>
      </c>
      <c r="E5136" t="s">
        <v>81</v>
      </c>
      <c r="F5136" t="s">
        <v>4933</v>
      </c>
      <c r="G5136">
        <v>0</v>
      </c>
      <c r="H5136">
        <v>0</v>
      </c>
      <c r="I5136">
        <v>0</v>
      </c>
      <c r="J5136">
        <v>0</v>
      </c>
      <c r="K5136">
        <v>0</v>
      </c>
      <c r="L5136">
        <v>0</v>
      </c>
      <c r="M5136">
        <v>8</v>
      </c>
      <c r="N5136">
        <v>0</v>
      </c>
      <c r="O5136">
        <v>0</v>
      </c>
      <c r="P5136">
        <v>0</v>
      </c>
      <c r="Q5136">
        <v>0</v>
      </c>
    </row>
    <row r="5137" spans="1:17" x14ac:dyDescent="0.2">
      <c r="A5137" t="s">
        <v>22875</v>
      </c>
      <c r="B5137" t="s">
        <v>89</v>
      </c>
      <c r="C5137" t="s">
        <v>194</v>
      </c>
      <c r="D5137" t="s">
        <v>17736</v>
      </c>
      <c r="E5137" t="s">
        <v>81</v>
      </c>
      <c r="F5137" t="s">
        <v>4935</v>
      </c>
      <c r="G5137">
        <v>0</v>
      </c>
      <c r="H5137">
        <v>8</v>
      </c>
      <c r="I5137">
        <v>1</v>
      </c>
      <c r="J5137">
        <v>7</v>
      </c>
      <c r="K5137">
        <v>0</v>
      </c>
      <c r="L5137">
        <v>0</v>
      </c>
      <c r="M5137">
        <v>0</v>
      </c>
      <c r="N5137">
        <v>0</v>
      </c>
      <c r="O5137">
        <v>0</v>
      </c>
      <c r="P5137">
        <v>0</v>
      </c>
      <c r="Q5137">
        <v>0</v>
      </c>
    </row>
    <row r="5138" spans="1:17" x14ac:dyDescent="0.2">
      <c r="A5138" t="s">
        <v>22876</v>
      </c>
      <c r="B5138" t="s">
        <v>89</v>
      </c>
      <c r="C5138" t="s">
        <v>194</v>
      </c>
      <c r="D5138" t="s">
        <v>17736</v>
      </c>
      <c r="E5138" t="s">
        <v>81</v>
      </c>
      <c r="F5138" t="s">
        <v>4937</v>
      </c>
      <c r="G5138">
        <v>0</v>
      </c>
      <c r="H5138">
        <v>8</v>
      </c>
      <c r="I5138">
        <v>2</v>
      </c>
      <c r="J5138">
        <v>6</v>
      </c>
      <c r="K5138">
        <v>0</v>
      </c>
      <c r="L5138">
        <v>0</v>
      </c>
      <c r="M5138">
        <v>0</v>
      </c>
      <c r="N5138">
        <v>0</v>
      </c>
      <c r="O5138">
        <v>0</v>
      </c>
      <c r="P5138">
        <v>0</v>
      </c>
      <c r="Q5138">
        <v>0</v>
      </c>
    </row>
    <row r="5139" spans="1:17" x14ac:dyDescent="0.2">
      <c r="A5139" t="s">
        <v>22877</v>
      </c>
      <c r="B5139" t="s">
        <v>89</v>
      </c>
      <c r="C5139" t="s">
        <v>194</v>
      </c>
      <c r="D5139" t="s">
        <v>17736</v>
      </c>
      <c r="E5139" t="s">
        <v>81</v>
      </c>
      <c r="F5139" t="s">
        <v>4939</v>
      </c>
      <c r="G5139">
        <v>0</v>
      </c>
      <c r="H5139">
        <v>0</v>
      </c>
      <c r="I5139">
        <v>0</v>
      </c>
      <c r="J5139">
        <v>0</v>
      </c>
      <c r="K5139">
        <v>0</v>
      </c>
      <c r="L5139">
        <v>0</v>
      </c>
      <c r="M5139">
        <v>8</v>
      </c>
      <c r="N5139">
        <v>0</v>
      </c>
      <c r="O5139">
        <v>0</v>
      </c>
      <c r="P5139">
        <v>0</v>
      </c>
      <c r="Q5139">
        <v>0</v>
      </c>
    </row>
    <row r="5140" spans="1:17" x14ac:dyDescent="0.2">
      <c r="A5140" t="s">
        <v>22878</v>
      </c>
      <c r="B5140" t="s">
        <v>89</v>
      </c>
      <c r="C5140" t="s">
        <v>194</v>
      </c>
      <c r="D5140" t="s">
        <v>17736</v>
      </c>
      <c r="E5140" t="s">
        <v>81</v>
      </c>
      <c r="F5140" t="s">
        <v>4941</v>
      </c>
      <c r="G5140">
        <v>0</v>
      </c>
      <c r="H5140">
        <v>8</v>
      </c>
      <c r="I5140">
        <v>1</v>
      </c>
      <c r="J5140">
        <v>7</v>
      </c>
      <c r="K5140">
        <v>0</v>
      </c>
      <c r="L5140">
        <v>0</v>
      </c>
      <c r="M5140">
        <v>0</v>
      </c>
      <c r="N5140">
        <v>0</v>
      </c>
      <c r="O5140">
        <v>0</v>
      </c>
      <c r="P5140">
        <v>0</v>
      </c>
      <c r="Q5140">
        <v>0</v>
      </c>
    </row>
    <row r="5141" spans="1:17" x14ac:dyDescent="0.2">
      <c r="A5141" t="s">
        <v>22879</v>
      </c>
      <c r="B5141" t="s">
        <v>89</v>
      </c>
      <c r="C5141" t="s">
        <v>194</v>
      </c>
      <c r="D5141" t="s">
        <v>17736</v>
      </c>
      <c r="E5141" t="s">
        <v>81</v>
      </c>
      <c r="F5141" t="s">
        <v>4943</v>
      </c>
      <c r="G5141">
        <v>0</v>
      </c>
      <c r="H5141">
        <v>0</v>
      </c>
      <c r="I5141">
        <v>0</v>
      </c>
      <c r="J5141">
        <v>0</v>
      </c>
      <c r="K5141">
        <v>0</v>
      </c>
      <c r="L5141">
        <v>0</v>
      </c>
      <c r="M5141">
        <v>8</v>
      </c>
      <c r="N5141">
        <v>0</v>
      </c>
      <c r="O5141">
        <v>0</v>
      </c>
      <c r="P5141">
        <v>0</v>
      </c>
      <c r="Q5141">
        <v>0</v>
      </c>
    </row>
    <row r="5142" spans="1:17" x14ac:dyDescent="0.2">
      <c r="A5142" t="s">
        <v>22880</v>
      </c>
      <c r="B5142" t="s">
        <v>89</v>
      </c>
      <c r="C5142" t="s">
        <v>194</v>
      </c>
      <c r="D5142" t="s">
        <v>17736</v>
      </c>
      <c r="E5142" t="s">
        <v>81</v>
      </c>
      <c r="F5142" t="s">
        <v>4925</v>
      </c>
      <c r="G5142">
        <v>0</v>
      </c>
      <c r="H5142">
        <v>0</v>
      </c>
      <c r="I5142">
        <v>0</v>
      </c>
      <c r="J5142">
        <v>0</v>
      </c>
      <c r="K5142">
        <v>0</v>
      </c>
      <c r="L5142">
        <v>0</v>
      </c>
      <c r="M5142">
        <v>0</v>
      </c>
      <c r="N5142">
        <v>4</v>
      </c>
      <c r="O5142">
        <v>4</v>
      </c>
      <c r="P5142">
        <v>0</v>
      </c>
      <c r="Q5142">
        <v>0</v>
      </c>
    </row>
    <row r="5143" spans="1:17" x14ac:dyDescent="0.2">
      <c r="A5143" t="s">
        <v>22881</v>
      </c>
      <c r="B5143" t="s">
        <v>89</v>
      </c>
      <c r="C5143" t="s">
        <v>194</v>
      </c>
      <c r="D5143" t="s">
        <v>17736</v>
      </c>
      <c r="E5143" t="s">
        <v>81</v>
      </c>
      <c r="F5143" t="s">
        <v>4927</v>
      </c>
      <c r="G5143">
        <v>0</v>
      </c>
      <c r="H5143">
        <v>0</v>
      </c>
      <c r="I5143">
        <v>0</v>
      </c>
      <c r="J5143">
        <v>0</v>
      </c>
      <c r="K5143">
        <v>0</v>
      </c>
      <c r="L5143">
        <v>0</v>
      </c>
      <c r="M5143">
        <v>0</v>
      </c>
      <c r="N5143">
        <v>2</v>
      </c>
      <c r="O5143">
        <v>2</v>
      </c>
      <c r="P5143">
        <v>0</v>
      </c>
      <c r="Q5143">
        <v>0</v>
      </c>
    </row>
    <row r="5144" spans="1:17" x14ac:dyDescent="0.2">
      <c r="A5144" t="s">
        <v>22882</v>
      </c>
      <c r="B5144" t="s">
        <v>89</v>
      </c>
      <c r="C5144" t="s">
        <v>194</v>
      </c>
      <c r="D5144" t="s">
        <v>17736</v>
      </c>
      <c r="E5144" t="s">
        <v>81</v>
      </c>
      <c r="F5144" t="s">
        <v>17734</v>
      </c>
      <c r="G5144">
        <v>8</v>
      </c>
      <c r="H5144">
        <v>0</v>
      </c>
      <c r="I5144">
        <v>0</v>
      </c>
      <c r="J5144">
        <v>0</v>
      </c>
      <c r="K5144">
        <v>0</v>
      </c>
      <c r="L5144">
        <v>0</v>
      </c>
      <c r="M5144">
        <v>0</v>
      </c>
      <c r="N5144">
        <v>0</v>
      </c>
      <c r="O5144">
        <v>0</v>
      </c>
      <c r="P5144">
        <v>0</v>
      </c>
      <c r="Q5144">
        <v>0</v>
      </c>
    </row>
    <row r="5145" spans="1:17" x14ac:dyDescent="0.2">
      <c r="A5145" t="s">
        <v>22883</v>
      </c>
      <c r="B5145" t="s">
        <v>89</v>
      </c>
      <c r="C5145" t="s">
        <v>194</v>
      </c>
      <c r="D5145" t="s">
        <v>17754</v>
      </c>
      <c r="E5145" t="s">
        <v>83</v>
      </c>
      <c r="F5145" t="s">
        <v>17734</v>
      </c>
      <c r="G5145">
        <v>1</v>
      </c>
      <c r="H5145">
        <v>0</v>
      </c>
      <c r="I5145">
        <v>0</v>
      </c>
      <c r="J5145">
        <v>0</v>
      </c>
      <c r="K5145">
        <v>0</v>
      </c>
      <c r="L5145">
        <v>0</v>
      </c>
      <c r="M5145">
        <v>0</v>
      </c>
      <c r="N5145">
        <v>0</v>
      </c>
      <c r="O5145">
        <v>0</v>
      </c>
      <c r="P5145">
        <v>0</v>
      </c>
      <c r="Q5145">
        <v>0</v>
      </c>
    </row>
    <row r="5146" spans="1:17" x14ac:dyDescent="0.2">
      <c r="A5146" t="s">
        <v>22884</v>
      </c>
      <c r="B5146" t="s">
        <v>89</v>
      </c>
      <c r="C5146" t="s">
        <v>194</v>
      </c>
      <c r="D5146" t="s">
        <v>17754</v>
      </c>
      <c r="E5146" t="s">
        <v>81</v>
      </c>
      <c r="F5146" t="s">
        <v>17734</v>
      </c>
      <c r="G5146">
        <v>1</v>
      </c>
      <c r="H5146">
        <v>0</v>
      </c>
      <c r="I5146">
        <v>0</v>
      </c>
      <c r="J5146">
        <v>0</v>
      </c>
      <c r="K5146">
        <v>0</v>
      </c>
      <c r="L5146">
        <v>0</v>
      </c>
      <c r="M5146">
        <v>0</v>
      </c>
      <c r="N5146">
        <v>0</v>
      </c>
      <c r="O5146">
        <v>0</v>
      </c>
      <c r="P5146">
        <v>0</v>
      </c>
      <c r="Q5146">
        <v>0</v>
      </c>
    </row>
    <row r="5147" spans="1:17" x14ac:dyDescent="0.2">
      <c r="A5147" t="s">
        <v>22885</v>
      </c>
      <c r="B5147" t="s">
        <v>89</v>
      </c>
      <c r="C5147" t="s">
        <v>195</v>
      </c>
      <c r="D5147" t="s">
        <v>17736</v>
      </c>
      <c r="E5147" t="s">
        <v>83</v>
      </c>
      <c r="F5147" t="s">
        <v>4929</v>
      </c>
      <c r="G5147">
        <v>0</v>
      </c>
      <c r="H5147">
        <v>7</v>
      </c>
      <c r="I5147">
        <v>2</v>
      </c>
      <c r="J5147">
        <v>5</v>
      </c>
      <c r="K5147">
        <v>0</v>
      </c>
      <c r="L5147">
        <v>0</v>
      </c>
      <c r="M5147">
        <v>0</v>
      </c>
      <c r="N5147">
        <v>0</v>
      </c>
      <c r="O5147">
        <v>0</v>
      </c>
      <c r="P5147">
        <v>0</v>
      </c>
      <c r="Q5147">
        <v>0</v>
      </c>
    </row>
    <row r="5148" spans="1:17" x14ac:dyDescent="0.2">
      <c r="A5148" t="s">
        <v>22886</v>
      </c>
      <c r="B5148" t="s">
        <v>89</v>
      </c>
      <c r="C5148" t="s">
        <v>195</v>
      </c>
      <c r="D5148" t="s">
        <v>17736</v>
      </c>
      <c r="E5148" t="s">
        <v>83</v>
      </c>
      <c r="F5148" t="s">
        <v>4931</v>
      </c>
      <c r="G5148">
        <v>0</v>
      </c>
      <c r="H5148">
        <v>7</v>
      </c>
      <c r="I5148">
        <v>2</v>
      </c>
      <c r="J5148">
        <v>5</v>
      </c>
      <c r="K5148">
        <v>0</v>
      </c>
      <c r="L5148">
        <v>0</v>
      </c>
      <c r="M5148">
        <v>0</v>
      </c>
      <c r="N5148">
        <v>0</v>
      </c>
      <c r="O5148">
        <v>0</v>
      </c>
      <c r="P5148">
        <v>0</v>
      </c>
      <c r="Q5148">
        <v>0</v>
      </c>
    </row>
    <row r="5149" spans="1:17" x14ac:dyDescent="0.2">
      <c r="A5149" t="s">
        <v>22887</v>
      </c>
      <c r="B5149" t="s">
        <v>89</v>
      </c>
      <c r="C5149" t="s">
        <v>195</v>
      </c>
      <c r="D5149" t="s">
        <v>17736</v>
      </c>
      <c r="E5149" t="s">
        <v>83</v>
      </c>
      <c r="F5149" t="s">
        <v>4933</v>
      </c>
      <c r="G5149">
        <v>0</v>
      </c>
      <c r="H5149">
        <v>0</v>
      </c>
      <c r="I5149">
        <v>0</v>
      </c>
      <c r="J5149">
        <v>0</v>
      </c>
      <c r="K5149">
        <v>0</v>
      </c>
      <c r="L5149">
        <v>0</v>
      </c>
      <c r="M5149">
        <v>7</v>
      </c>
      <c r="N5149">
        <v>0</v>
      </c>
      <c r="O5149">
        <v>0</v>
      </c>
      <c r="P5149">
        <v>0</v>
      </c>
      <c r="Q5149">
        <v>0</v>
      </c>
    </row>
    <row r="5150" spans="1:17" x14ac:dyDescent="0.2">
      <c r="A5150" t="s">
        <v>22888</v>
      </c>
      <c r="B5150" t="s">
        <v>89</v>
      </c>
      <c r="C5150" t="s">
        <v>256</v>
      </c>
      <c r="D5150" t="s">
        <v>17754</v>
      </c>
      <c r="E5150" t="s">
        <v>81</v>
      </c>
      <c r="F5150" t="s">
        <v>17734</v>
      </c>
      <c r="G5150">
        <v>1</v>
      </c>
      <c r="H5150">
        <v>0</v>
      </c>
      <c r="I5150">
        <v>0</v>
      </c>
      <c r="J5150">
        <v>0</v>
      </c>
      <c r="K5150">
        <v>0</v>
      </c>
      <c r="L5150">
        <v>0</v>
      </c>
      <c r="M5150">
        <v>0</v>
      </c>
      <c r="N5150">
        <v>0</v>
      </c>
      <c r="O5150">
        <v>0</v>
      </c>
      <c r="P5150">
        <v>0</v>
      </c>
      <c r="Q5150">
        <v>0</v>
      </c>
    </row>
    <row r="5151" spans="1:17" x14ac:dyDescent="0.2">
      <c r="A5151" t="s">
        <v>22889</v>
      </c>
      <c r="B5151" t="s">
        <v>89</v>
      </c>
      <c r="C5151" t="s">
        <v>257</v>
      </c>
      <c r="D5151" t="s">
        <v>17768</v>
      </c>
      <c r="E5151" t="s">
        <v>83</v>
      </c>
      <c r="F5151" t="s">
        <v>17734</v>
      </c>
      <c r="G5151">
        <v>5</v>
      </c>
      <c r="H5151">
        <v>0</v>
      </c>
      <c r="I5151">
        <v>0</v>
      </c>
      <c r="J5151">
        <v>0</v>
      </c>
      <c r="K5151">
        <v>0</v>
      </c>
      <c r="L5151">
        <v>0</v>
      </c>
      <c r="M5151">
        <v>0</v>
      </c>
      <c r="N5151">
        <v>0</v>
      </c>
      <c r="O5151">
        <v>0</v>
      </c>
      <c r="P5151">
        <v>0</v>
      </c>
      <c r="Q5151">
        <v>0</v>
      </c>
    </row>
    <row r="5152" spans="1:17" x14ac:dyDescent="0.2">
      <c r="A5152" t="s">
        <v>22890</v>
      </c>
      <c r="B5152" t="s">
        <v>89</v>
      </c>
      <c r="C5152" t="s">
        <v>257</v>
      </c>
      <c r="D5152" t="s">
        <v>17736</v>
      </c>
      <c r="E5152" t="s">
        <v>83</v>
      </c>
      <c r="F5152" t="s">
        <v>4929</v>
      </c>
      <c r="G5152">
        <v>0</v>
      </c>
      <c r="H5152">
        <v>8</v>
      </c>
      <c r="I5152">
        <v>1</v>
      </c>
      <c r="J5152">
        <v>4</v>
      </c>
      <c r="K5152">
        <v>2</v>
      </c>
      <c r="L5152">
        <v>1</v>
      </c>
      <c r="M5152">
        <v>0</v>
      </c>
      <c r="N5152">
        <v>0</v>
      </c>
      <c r="O5152">
        <v>0</v>
      </c>
      <c r="P5152">
        <v>0</v>
      </c>
      <c r="Q5152">
        <v>0</v>
      </c>
    </row>
    <row r="5153" spans="1:17" x14ac:dyDescent="0.2">
      <c r="A5153" t="s">
        <v>22891</v>
      </c>
      <c r="B5153" t="s">
        <v>89</v>
      </c>
      <c r="C5153" t="s">
        <v>257</v>
      </c>
      <c r="D5153" t="s">
        <v>17736</v>
      </c>
      <c r="E5153" t="s">
        <v>83</v>
      </c>
      <c r="F5153" t="s">
        <v>4931</v>
      </c>
      <c r="G5153">
        <v>0</v>
      </c>
      <c r="H5153">
        <v>8</v>
      </c>
      <c r="I5153">
        <v>0</v>
      </c>
      <c r="J5153">
        <v>5</v>
      </c>
      <c r="K5153">
        <v>2</v>
      </c>
      <c r="L5153">
        <v>1</v>
      </c>
      <c r="M5153">
        <v>0</v>
      </c>
      <c r="N5153">
        <v>0</v>
      </c>
      <c r="O5153">
        <v>0</v>
      </c>
      <c r="P5153">
        <v>0</v>
      </c>
      <c r="Q5153">
        <v>0</v>
      </c>
    </row>
    <row r="5154" spans="1:17" x14ac:dyDescent="0.2">
      <c r="A5154" t="s">
        <v>22892</v>
      </c>
      <c r="B5154" t="s">
        <v>89</v>
      </c>
      <c r="C5154" t="s">
        <v>257</v>
      </c>
      <c r="D5154" t="s">
        <v>17736</v>
      </c>
      <c r="E5154" t="s">
        <v>83</v>
      </c>
      <c r="F5154" t="s">
        <v>4933</v>
      </c>
      <c r="G5154">
        <v>0</v>
      </c>
      <c r="H5154">
        <v>0</v>
      </c>
      <c r="I5154">
        <v>0</v>
      </c>
      <c r="J5154">
        <v>0</v>
      </c>
      <c r="K5154">
        <v>0</v>
      </c>
      <c r="L5154">
        <v>0</v>
      </c>
      <c r="M5154">
        <v>8</v>
      </c>
      <c r="N5154">
        <v>0</v>
      </c>
      <c r="O5154">
        <v>0</v>
      </c>
      <c r="P5154">
        <v>0</v>
      </c>
      <c r="Q5154">
        <v>0</v>
      </c>
    </row>
    <row r="5155" spans="1:17" x14ac:dyDescent="0.2">
      <c r="A5155" t="s">
        <v>22893</v>
      </c>
      <c r="B5155" t="s">
        <v>89</v>
      </c>
      <c r="C5155" t="s">
        <v>257</v>
      </c>
      <c r="D5155" t="s">
        <v>17736</v>
      </c>
      <c r="E5155" t="s">
        <v>83</v>
      </c>
      <c r="F5155" t="s">
        <v>4935</v>
      </c>
      <c r="G5155">
        <v>0</v>
      </c>
      <c r="H5155">
        <v>8</v>
      </c>
      <c r="I5155">
        <v>0</v>
      </c>
      <c r="J5155">
        <v>5</v>
      </c>
      <c r="K5155">
        <v>2</v>
      </c>
      <c r="L5155">
        <v>1</v>
      </c>
      <c r="M5155">
        <v>0</v>
      </c>
      <c r="N5155">
        <v>0</v>
      </c>
      <c r="O5155">
        <v>0</v>
      </c>
      <c r="P5155">
        <v>0</v>
      </c>
      <c r="Q5155">
        <v>0</v>
      </c>
    </row>
    <row r="5156" spans="1:17" x14ac:dyDescent="0.2">
      <c r="A5156" t="s">
        <v>22894</v>
      </c>
      <c r="B5156" t="s">
        <v>89</v>
      </c>
      <c r="C5156" t="s">
        <v>257</v>
      </c>
      <c r="D5156" t="s">
        <v>17736</v>
      </c>
      <c r="E5156" t="s">
        <v>83</v>
      </c>
      <c r="F5156" t="s">
        <v>4937</v>
      </c>
      <c r="G5156">
        <v>0</v>
      </c>
      <c r="H5156">
        <v>8</v>
      </c>
      <c r="I5156">
        <v>0</v>
      </c>
      <c r="J5156">
        <v>5</v>
      </c>
      <c r="K5156">
        <v>2</v>
      </c>
      <c r="L5156">
        <v>1</v>
      </c>
      <c r="M5156">
        <v>0</v>
      </c>
      <c r="N5156">
        <v>0</v>
      </c>
      <c r="O5156">
        <v>0</v>
      </c>
      <c r="P5156">
        <v>0</v>
      </c>
      <c r="Q5156">
        <v>0</v>
      </c>
    </row>
    <row r="5157" spans="1:17" x14ac:dyDescent="0.2">
      <c r="A5157" t="s">
        <v>22895</v>
      </c>
      <c r="B5157" t="s">
        <v>89</v>
      </c>
      <c r="C5157" t="s">
        <v>257</v>
      </c>
      <c r="D5157" t="s">
        <v>17736</v>
      </c>
      <c r="E5157" t="s">
        <v>83</v>
      </c>
      <c r="F5157" t="s">
        <v>4939</v>
      </c>
      <c r="G5157">
        <v>0</v>
      </c>
      <c r="H5157">
        <v>0</v>
      </c>
      <c r="I5157">
        <v>0</v>
      </c>
      <c r="J5157">
        <v>0</v>
      </c>
      <c r="K5157">
        <v>0</v>
      </c>
      <c r="L5157">
        <v>0</v>
      </c>
      <c r="M5157">
        <v>8</v>
      </c>
      <c r="N5157">
        <v>0</v>
      </c>
      <c r="O5157">
        <v>0</v>
      </c>
      <c r="P5157">
        <v>0</v>
      </c>
      <c r="Q5157">
        <v>0</v>
      </c>
    </row>
    <row r="5158" spans="1:17" x14ac:dyDescent="0.2">
      <c r="A5158" t="s">
        <v>22896</v>
      </c>
      <c r="B5158" t="s">
        <v>89</v>
      </c>
      <c r="C5158" t="s">
        <v>257</v>
      </c>
      <c r="D5158" t="s">
        <v>17736</v>
      </c>
      <c r="E5158" t="s">
        <v>83</v>
      </c>
      <c r="F5158" t="s">
        <v>4941</v>
      </c>
      <c r="G5158">
        <v>0</v>
      </c>
      <c r="H5158">
        <v>8</v>
      </c>
      <c r="I5158">
        <v>0</v>
      </c>
      <c r="J5158">
        <v>5</v>
      </c>
      <c r="K5158">
        <v>2</v>
      </c>
      <c r="L5158">
        <v>1</v>
      </c>
      <c r="M5158">
        <v>0</v>
      </c>
      <c r="N5158">
        <v>0</v>
      </c>
      <c r="O5158">
        <v>0</v>
      </c>
      <c r="P5158">
        <v>0</v>
      </c>
      <c r="Q5158">
        <v>0</v>
      </c>
    </row>
    <row r="5159" spans="1:17" x14ac:dyDescent="0.2">
      <c r="A5159" t="s">
        <v>22897</v>
      </c>
      <c r="B5159" t="s">
        <v>89</v>
      </c>
      <c r="C5159" t="s">
        <v>257</v>
      </c>
      <c r="D5159" t="s">
        <v>17736</v>
      </c>
      <c r="E5159" t="s">
        <v>83</v>
      </c>
      <c r="F5159" t="s">
        <v>4943</v>
      </c>
      <c r="G5159">
        <v>0</v>
      </c>
      <c r="H5159">
        <v>0</v>
      </c>
      <c r="I5159">
        <v>0</v>
      </c>
      <c r="J5159">
        <v>0</v>
      </c>
      <c r="K5159">
        <v>0</v>
      </c>
      <c r="L5159">
        <v>0</v>
      </c>
      <c r="M5159">
        <v>8</v>
      </c>
      <c r="N5159">
        <v>0</v>
      </c>
      <c r="O5159">
        <v>0</v>
      </c>
      <c r="P5159">
        <v>0</v>
      </c>
      <c r="Q5159">
        <v>0</v>
      </c>
    </row>
    <row r="5160" spans="1:17" x14ac:dyDescent="0.2">
      <c r="A5160" t="s">
        <v>22898</v>
      </c>
      <c r="B5160" t="s">
        <v>89</v>
      </c>
      <c r="C5160" t="s">
        <v>257</v>
      </c>
      <c r="D5160" t="s">
        <v>17736</v>
      </c>
      <c r="E5160" t="s">
        <v>83</v>
      </c>
      <c r="F5160" t="s">
        <v>4925</v>
      </c>
      <c r="G5160">
        <v>0</v>
      </c>
      <c r="H5160">
        <v>0</v>
      </c>
      <c r="I5160">
        <v>0</v>
      </c>
      <c r="J5160">
        <v>0</v>
      </c>
      <c r="K5160">
        <v>0</v>
      </c>
      <c r="L5160">
        <v>0</v>
      </c>
      <c r="M5160">
        <v>0</v>
      </c>
      <c r="N5160">
        <v>6</v>
      </c>
      <c r="O5160">
        <v>5</v>
      </c>
      <c r="P5160">
        <v>1</v>
      </c>
      <c r="Q5160">
        <v>0</v>
      </c>
    </row>
    <row r="5161" spans="1:17" x14ac:dyDescent="0.2">
      <c r="A5161" t="s">
        <v>22899</v>
      </c>
      <c r="B5161" t="s">
        <v>89</v>
      </c>
      <c r="C5161" t="s">
        <v>257</v>
      </c>
      <c r="D5161" t="s">
        <v>17736</v>
      </c>
      <c r="E5161" t="s">
        <v>83</v>
      </c>
      <c r="F5161" t="s">
        <v>4927</v>
      </c>
      <c r="G5161">
        <v>0</v>
      </c>
      <c r="H5161">
        <v>0</v>
      </c>
      <c r="I5161">
        <v>0</v>
      </c>
      <c r="J5161">
        <v>0</v>
      </c>
      <c r="K5161">
        <v>0</v>
      </c>
      <c r="L5161">
        <v>0</v>
      </c>
      <c r="M5161">
        <v>0</v>
      </c>
      <c r="N5161">
        <v>4</v>
      </c>
      <c r="O5161">
        <v>4</v>
      </c>
      <c r="P5161">
        <v>0</v>
      </c>
      <c r="Q5161">
        <v>0</v>
      </c>
    </row>
    <row r="5162" spans="1:17" x14ac:dyDescent="0.2">
      <c r="A5162" t="s">
        <v>22900</v>
      </c>
      <c r="B5162" t="s">
        <v>89</v>
      </c>
      <c r="C5162" t="s">
        <v>257</v>
      </c>
      <c r="D5162" t="s">
        <v>17736</v>
      </c>
      <c r="E5162" t="s">
        <v>83</v>
      </c>
      <c r="F5162" t="s">
        <v>17734</v>
      </c>
      <c r="G5162">
        <v>8</v>
      </c>
      <c r="H5162">
        <v>0</v>
      </c>
      <c r="I5162">
        <v>0</v>
      </c>
      <c r="J5162">
        <v>0</v>
      </c>
      <c r="K5162">
        <v>0</v>
      </c>
      <c r="L5162">
        <v>0</v>
      </c>
      <c r="M5162">
        <v>0</v>
      </c>
      <c r="N5162">
        <v>0</v>
      </c>
      <c r="O5162">
        <v>0</v>
      </c>
      <c r="P5162">
        <v>0</v>
      </c>
      <c r="Q5162">
        <v>0</v>
      </c>
    </row>
    <row r="5163" spans="1:17" x14ac:dyDescent="0.2">
      <c r="A5163" t="s">
        <v>22901</v>
      </c>
      <c r="B5163" t="s">
        <v>89</v>
      </c>
      <c r="C5163" t="s">
        <v>257</v>
      </c>
      <c r="D5163" t="s">
        <v>17736</v>
      </c>
      <c r="E5163" t="s">
        <v>81</v>
      </c>
      <c r="F5163" t="s">
        <v>4929</v>
      </c>
      <c r="G5163">
        <v>0</v>
      </c>
      <c r="H5163">
        <v>7</v>
      </c>
      <c r="I5163">
        <v>0</v>
      </c>
      <c r="J5163">
        <v>5</v>
      </c>
      <c r="K5163">
        <v>1</v>
      </c>
      <c r="L5163">
        <v>1</v>
      </c>
      <c r="M5163">
        <v>0</v>
      </c>
      <c r="N5163">
        <v>0</v>
      </c>
      <c r="O5163">
        <v>0</v>
      </c>
      <c r="P5163">
        <v>0</v>
      </c>
      <c r="Q5163">
        <v>0</v>
      </c>
    </row>
    <row r="5164" spans="1:17" x14ac:dyDescent="0.2">
      <c r="A5164" t="s">
        <v>22902</v>
      </c>
      <c r="B5164" t="s">
        <v>89</v>
      </c>
      <c r="C5164" t="s">
        <v>257</v>
      </c>
      <c r="D5164" t="s">
        <v>17736</v>
      </c>
      <c r="E5164" t="s">
        <v>81</v>
      </c>
      <c r="F5164" t="s">
        <v>4931</v>
      </c>
      <c r="G5164">
        <v>0</v>
      </c>
      <c r="H5164">
        <v>7</v>
      </c>
      <c r="I5164">
        <v>0</v>
      </c>
      <c r="J5164">
        <v>5</v>
      </c>
      <c r="K5164">
        <v>0</v>
      </c>
      <c r="L5164">
        <v>2</v>
      </c>
      <c r="M5164">
        <v>0</v>
      </c>
      <c r="N5164">
        <v>0</v>
      </c>
      <c r="O5164">
        <v>0</v>
      </c>
      <c r="P5164">
        <v>0</v>
      </c>
      <c r="Q5164">
        <v>0</v>
      </c>
    </row>
    <row r="5165" spans="1:17" x14ac:dyDescent="0.2">
      <c r="A5165" t="s">
        <v>22903</v>
      </c>
      <c r="B5165" t="s">
        <v>89</v>
      </c>
      <c r="C5165" t="s">
        <v>257</v>
      </c>
      <c r="D5165" t="s">
        <v>17736</v>
      </c>
      <c r="E5165" t="s">
        <v>81</v>
      </c>
      <c r="F5165" t="s">
        <v>4933</v>
      </c>
      <c r="G5165">
        <v>0</v>
      </c>
      <c r="H5165">
        <v>0</v>
      </c>
      <c r="I5165">
        <v>0</v>
      </c>
      <c r="J5165">
        <v>0</v>
      </c>
      <c r="K5165">
        <v>0</v>
      </c>
      <c r="L5165">
        <v>0</v>
      </c>
      <c r="M5165">
        <v>7</v>
      </c>
      <c r="N5165">
        <v>0</v>
      </c>
      <c r="O5165">
        <v>0</v>
      </c>
      <c r="P5165">
        <v>0</v>
      </c>
      <c r="Q5165">
        <v>0</v>
      </c>
    </row>
    <row r="5166" spans="1:17" x14ac:dyDescent="0.2">
      <c r="A5166" t="s">
        <v>22904</v>
      </c>
      <c r="B5166" t="s">
        <v>89</v>
      </c>
      <c r="C5166" t="s">
        <v>257</v>
      </c>
      <c r="D5166" t="s">
        <v>17736</v>
      </c>
      <c r="E5166" t="s">
        <v>81</v>
      </c>
      <c r="F5166" t="s">
        <v>4935</v>
      </c>
      <c r="G5166">
        <v>0</v>
      </c>
      <c r="H5166">
        <v>7</v>
      </c>
      <c r="I5166">
        <v>0</v>
      </c>
      <c r="J5166">
        <v>5</v>
      </c>
      <c r="K5166">
        <v>0</v>
      </c>
      <c r="L5166">
        <v>2</v>
      </c>
      <c r="M5166">
        <v>0</v>
      </c>
      <c r="N5166">
        <v>0</v>
      </c>
      <c r="O5166">
        <v>0</v>
      </c>
      <c r="P5166">
        <v>0</v>
      </c>
      <c r="Q5166">
        <v>0</v>
      </c>
    </row>
    <row r="5167" spans="1:17" x14ac:dyDescent="0.2">
      <c r="A5167" t="s">
        <v>22905</v>
      </c>
      <c r="B5167" t="s">
        <v>89</v>
      </c>
      <c r="C5167" t="s">
        <v>257</v>
      </c>
      <c r="D5167" t="s">
        <v>17736</v>
      </c>
      <c r="E5167" t="s">
        <v>81</v>
      </c>
      <c r="F5167" t="s">
        <v>4937</v>
      </c>
      <c r="G5167">
        <v>0</v>
      </c>
      <c r="H5167">
        <v>7</v>
      </c>
      <c r="I5167">
        <v>0</v>
      </c>
      <c r="J5167">
        <v>5</v>
      </c>
      <c r="K5167">
        <v>0</v>
      </c>
      <c r="L5167">
        <v>2</v>
      </c>
      <c r="M5167">
        <v>0</v>
      </c>
      <c r="N5167">
        <v>0</v>
      </c>
      <c r="O5167">
        <v>0</v>
      </c>
      <c r="P5167">
        <v>0</v>
      </c>
      <c r="Q5167">
        <v>0</v>
      </c>
    </row>
    <row r="5168" spans="1:17" x14ac:dyDescent="0.2">
      <c r="A5168" t="s">
        <v>22906</v>
      </c>
      <c r="B5168" t="s">
        <v>89</v>
      </c>
      <c r="C5168" t="s">
        <v>257</v>
      </c>
      <c r="D5168" t="s">
        <v>17736</v>
      </c>
      <c r="E5168" t="s">
        <v>81</v>
      </c>
      <c r="F5168" t="s">
        <v>4939</v>
      </c>
      <c r="G5168">
        <v>0</v>
      </c>
      <c r="H5168">
        <v>0</v>
      </c>
      <c r="I5168">
        <v>0</v>
      </c>
      <c r="J5168">
        <v>0</v>
      </c>
      <c r="K5168">
        <v>0</v>
      </c>
      <c r="L5168">
        <v>0</v>
      </c>
      <c r="M5168">
        <v>7</v>
      </c>
      <c r="N5168">
        <v>0</v>
      </c>
      <c r="O5168">
        <v>0</v>
      </c>
      <c r="P5168">
        <v>0</v>
      </c>
      <c r="Q5168">
        <v>0</v>
      </c>
    </row>
    <row r="5169" spans="1:17" x14ac:dyDescent="0.2">
      <c r="A5169" t="s">
        <v>22907</v>
      </c>
      <c r="B5169" t="s">
        <v>89</v>
      </c>
      <c r="C5169" t="s">
        <v>257</v>
      </c>
      <c r="D5169" t="s">
        <v>17736</v>
      </c>
      <c r="E5169" t="s">
        <v>81</v>
      </c>
      <c r="F5169" t="s">
        <v>4941</v>
      </c>
      <c r="G5169">
        <v>0</v>
      </c>
      <c r="H5169">
        <v>7</v>
      </c>
      <c r="I5169">
        <v>0</v>
      </c>
      <c r="J5169">
        <v>5</v>
      </c>
      <c r="K5169">
        <v>1</v>
      </c>
      <c r="L5169">
        <v>1</v>
      </c>
      <c r="M5169">
        <v>0</v>
      </c>
      <c r="N5169">
        <v>0</v>
      </c>
      <c r="O5169">
        <v>0</v>
      </c>
      <c r="P5169">
        <v>0</v>
      </c>
      <c r="Q5169">
        <v>0</v>
      </c>
    </row>
    <row r="5170" spans="1:17" x14ac:dyDescent="0.2">
      <c r="A5170" t="s">
        <v>22908</v>
      </c>
      <c r="B5170" t="s">
        <v>89</v>
      </c>
      <c r="C5170" t="s">
        <v>257</v>
      </c>
      <c r="D5170" t="s">
        <v>17736</v>
      </c>
      <c r="E5170" t="s">
        <v>81</v>
      </c>
      <c r="F5170" t="s">
        <v>4943</v>
      </c>
      <c r="G5170">
        <v>0</v>
      </c>
      <c r="H5170">
        <v>0</v>
      </c>
      <c r="I5170">
        <v>0</v>
      </c>
      <c r="J5170">
        <v>0</v>
      </c>
      <c r="K5170">
        <v>0</v>
      </c>
      <c r="L5170">
        <v>0</v>
      </c>
      <c r="M5170">
        <v>7</v>
      </c>
      <c r="N5170">
        <v>0</v>
      </c>
      <c r="O5170">
        <v>0</v>
      </c>
      <c r="P5170">
        <v>0</v>
      </c>
      <c r="Q5170">
        <v>0</v>
      </c>
    </row>
    <row r="5171" spans="1:17" x14ac:dyDescent="0.2">
      <c r="A5171" t="s">
        <v>22909</v>
      </c>
      <c r="B5171" t="s">
        <v>89</v>
      </c>
      <c r="C5171" t="s">
        <v>257</v>
      </c>
      <c r="D5171" t="s">
        <v>17736</v>
      </c>
      <c r="E5171" t="s">
        <v>81</v>
      </c>
      <c r="F5171" t="s">
        <v>4925</v>
      </c>
      <c r="G5171">
        <v>0</v>
      </c>
      <c r="H5171">
        <v>0</v>
      </c>
      <c r="I5171">
        <v>0</v>
      </c>
      <c r="J5171">
        <v>0</v>
      </c>
      <c r="K5171">
        <v>0</v>
      </c>
      <c r="L5171">
        <v>0</v>
      </c>
      <c r="M5171">
        <v>0</v>
      </c>
      <c r="N5171">
        <v>7</v>
      </c>
      <c r="O5171">
        <v>5</v>
      </c>
      <c r="P5171">
        <v>2</v>
      </c>
      <c r="Q5171">
        <v>0</v>
      </c>
    </row>
    <row r="5172" spans="1:17" x14ac:dyDescent="0.2">
      <c r="A5172" t="s">
        <v>22910</v>
      </c>
      <c r="B5172" t="s">
        <v>89</v>
      </c>
      <c r="C5172" t="s">
        <v>257</v>
      </c>
      <c r="D5172" t="s">
        <v>17736</v>
      </c>
      <c r="E5172" t="s">
        <v>81</v>
      </c>
      <c r="F5172" t="s">
        <v>4927</v>
      </c>
      <c r="G5172">
        <v>0</v>
      </c>
      <c r="H5172">
        <v>0</v>
      </c>
      <c r="I5172">
        <v>0</v>
      </c>
      <c r="J5172">
        <v>0</v>
      </c>
      <c r="K5172">
        <v>0</v>
      </c>
      <c r="L5172">
        <v>0</v>
      </c>
      <c r="M5172">
        <v>0</v>
      </c>
      <c r="N5172">
        <v>3</v>
      </c>
      <c r="O5172">
        <v>2</v>
      </c>
      <c r="P5172">
        <v>1</v>
      </c>
      <c r="Q5172">
        <v>0</v>
      </c>
    </row>
    <row r="5173" spans="1:17" x14ac:dyDescent="0.2">
      <c r="A5173" t="s">
        <v>22911</v>
      </c>
      <c r="B5173" t="s">
        <v>89</v>
      </c>
      <c r="C5173" t="s">
        <v>257</v>
      </c>
      <c r="D5173" t="s">
        <v>17736</v>
      </c>
      <c r="E5173" t="s">
        <v>81</v>
      </c>
      <c r="F5173" t="s">
        <v>17734</v>
      </c>
      <c r="G5173">
        <v>7</v>
      </c>
      <c r="H5173">
        <v>0</v>
      </c>
      <c r="I5173">
        <v>0</v>
      </c>
      <c r="J5173">
        <v>0</v>
      </c>
      <c r="K5173">
        <v>0</v>
      </c>
      <c r="L5173">
        <v>0</v>
      </c>
      <c r="M5173">
        <v>0</v>
      </c>
      <c r="N5173">
        <v>0</v>
      </c>
      <c r="O5173">
        <v>0</v>
      </c>
      <c r="P5173">
        <v>0</v>
      </c>
      <c r="Q5173">
        <v>0</v>
      </c>
    </row>
    <row r="5174" spans="1:17" x14ac:dyDescent="0.2">
      <c r="A5174" t="s">
        <v>22912</v>
      </c>
      <c r="B5174" t="s">
        <v>89</v>
      </c>
      <c r="C5174" t="s">
        <v>257</v>
      </c>
      <c r="D5174" t="s">
        <v>17754</v>
      </c>
      <c r="E5174" t="s">
        <v>83</v>
      </c>
      <c r="F5174" t="s">
        <v>17734</v>
      </c>
      <c r="G5174">
        <v>3</v>
      </c>
      <c r="H5174">
        <v>0</v>
      </c>
      <c r="I5174">
        <v>0</v>
      </c>
      <c r="J5174">
        <v>0</v>
      </c>
      <c r="K5174">
        <v>0</v>
      </c>
      <c r="L5174">
        <v>0</v>
      </c>
      <c r="M5174">
        <v>0</v>
      </c>
      <c r="N5174">
        <v>0</v>
      </c>
      <c r="O5174">
        <v>0</v>
      </c>
      <c r="P5174">
        <v>0</v>
      </c>
      <c r="Q5174">
        <v>0</v>
      </c>
    </row>
    <row r="5175" spans="1:17" x14ac:dyDescent="0.2">
      <c r="A5175" t="s">
        <v>22913</v>
      </c>
      <c r="B5175" t="s">
        <v>89</v>
      </c>
      <c r="C5175" t="s">
        <v>257</v>
      </c>
      <c r="D5175" t="s">
        <v>17754</v>
      </c>
      <c r="E5175" t="s">
        <v>81</v>
      </c>
      <c r="F5175" t="s">
        <v>17734</v>
      </c>
      <c r="G5175">
        <v>1</v>
      </c>
      <c r="H5175">
        <v>0</v>
      </c>
      <c r="I5175">
        <v>0</v>
      </c>
      <c r="J5175">
        <v>0</v>
      </c>
      <c r="K5175">
        <v>0</v>
      </c>
      <c r="L5175">
        <v>0</v>
      </c>
      <c r="M5175">
        <v>0</v>
      </c>
      <c r="N5175">
        <v>0</v>
      </c>
      <c r="O5175">
        <v>0</v>
      </c>
      <c r="P5175">
        <v>0</v>
      </c>
      <c r="Q5175">
        <v>0</v>
      </c>
    </row>
    <row r="5176" spans="1:17" x14ac:dyDescent="0.2">
      <c r="A5176" t="s">
        <v>22914</v>
      </c>
      <c r="B5176" t="s">
        <v>89</v>
      </c>
      <c r="C5176" t="s">
        <v>258</v>
      </c>
      <c r="D5176" t="s">
        <v>17768</v>
      </c>
      <c r="E5176" t="s">
        <v>83</v>
      </c>
      <c r="F5176" t="s">
        <v>17734</v>
      </c>
      <c r="G5176">
        <v>7</v>
      </c>
      <c r="H5176">
        <v>0</v>
      </c>
      <c r="I5176">
        <v>0</v>
      </c>
      <c r="J5176">
        <v>0</v>
      </c>
      <c r="K5176">
        <v>0</v>
      </c>
      <c r="L5176">
        <v>0</v>
      </c>
      <c r="M5176">
        <v>0</v>
      </c>
      <c r="N5176">
        <v>0</v>
      </c>
      <c r="O5176">
        <v>0</v>
      </c>
      <c r="P5176">
        <v>0</v>
      </c>
      <c r="Q5176">
        <v>0</v>
      </c>
    </row>
    <row r="5177" spans="1:17" x14ac:dyDescent="0.2">
      <c r="A5177" t="s">
        <v>22915</v>
      </c>
      <c r="B5177" t="s">
        <v>89</v>
      </c>
      <c r="C5177" t="s">
        <v>258</v>
      </c>
      <c r="D5177" t="s">
        <v>17768</v>
      </c>
      <c r="E5177" t="s">
        <v>81</v>
      </c>
      <c r="F5177" t="s">
        <v>17734</v>
      </c>
      <c r="G5177">
        <v>2</v>
      </c>
      <c r="H5177">
        <v>0</v>
      </c>
      <c r="I5177">
        <v>0</v>
      </c>
      <c r="J5177">
        <v>0</v>
      </c>
      <c r="K5177">
        <v>0</v>
      </c>
      <c r="L5177">
        <v>0</v>
      </c>
      <c r="M5177">
        <v>0</v>
      </c>
      <c r="N5177">
        <v>0</v>
      </c>
      <c r="O5177">
        <v>0</v>
      </c>
      <c r="P5177">
        <v>0</v>
      </c>
      <c r="Q5177">
        <v>0</v>
      </c>
    </row>
    <row r="5178" spans="1:17" x14ac:dyDescent="0.2">
      <c r="A5178" t="s">
        <v>22916</v>
      </c>
      <c r="B5178" t="s">
        <v>88</v>
      </c>
      <c r="C5178" t="s">
        <v>170</v>
      </c>
      <c r="D5178" t="s">
        <v>17736</v>
      </c>
      <c r="E5178" t="s">
        <v>81</v>
      </c>
      <c r="F5178" t="s">
        <v>4931</v>
      </c>
      <c r="G5178">
        <v>0</v>
      </c>
      <c r="H5178">
        <v>9</v>
      </c>
      <c r="I5178">
        <v>3</v>
      </c>
      <c r="J5178">
        <v>5</v>
      </c>
      <c r="K5178">
        <v>0</v>
      </c>
      <c r="L5178">
        <v>1</v>
      </c>
      <c r="M5178">
        <v>0</v>
      </c>
      <c r="N5178">
        <v>0</v>
      </c>
      <c r="O5178">
        <v>0</v>
      </c>
      <c r="P5178">
        <v>0</v>
      </c>
      <c r="Q5178">
        <v>0</v>
      </c>
    </row>
    <row r="5179" spans="1:17" x14ac:dyDescent="0.2">
      <c r="A5179" t="s">
        <v>22917</v>
      </c>
      <c r="B5179" t="s">
        <v>88</v>
      </c>
      <c r="C5179" t="s">
        <v>170</v>
      </c>
      <c r="D5179" t="s">
        <v>17736</v>
      </c>
      <c r="E5179" t="s">
        <v>81</v>
      </c>
      <c r="F5179" t="s">
        <v>4933</v>
      </c>
      <c r="G5179">
        <v>0</v>
      </c>
      <c r="H5179">
        <v>0</v>
      </c>
      <c r="I5179">
        <v>0</v>
      </c>
      <c r="J5179">
        <v>0</v>
      </c>
      <c r="K5179">
        <v>0</v>
      </c>
      <c r="L5179">
        <v>0</v>
      </c>
      <c r="M5179">
        <v>9</v>
      </c>
      <c r="N5179">
        <v>0</v>
      </c>
      <c r="O5179">
        <v>0</v>
      </c>
      <c r="P5179">
        <v>0</v>
      </c>
      <c r="Q5179">
        <v>0</v>
      </c>
    </row>
    <row r="5180" spans="1:17" x14ac:dyDescent="0.2">
      <c r="A5180" t="s">
        <v>22918</v>
      </c>
      <c r="B5180" t="s">
        <v>88</v>
      </c>
      <c r="C5180" t="s">
        <v>170</v>
      </c>
      <c r="D5180" t="s">
        <v>17736</v>
      </c>
      <c r="E5180" t="s">
        <v>81</v>
      </c>
      <c r="F5180" t="s">
        <v>4935</v>
      </c>
      <c r="G5180">
        <v>0</v>
      </c>
      <c r="H5180">
        <v>9</v>
      </c>
      <c r="I5180">
        <v>3</v>
      </c>
      <c r="J5180">
        <v>5</v>
      </c>
      <c r="K5180">
        <v>0</v>
      </c>
      <c r="L5180">
        <v>1</v>
      </c>
      <c r="M5180">
        <v>0</v>
      </c>
      <c r="N5180">
        <v>0</v>
      </c>
      <c r="O5180">
        <v>0</v>
      </c>
      <c r="P5180">
        <v>0</v>
      </c>
      <c r="Q5180">
        <v>0</v>
      </c>
    </row>
    <row r="5181" spans="1:17" x14ac:dyDescent="0.2">
      <c r="A5181" t="s">
        <v>22919</v>
      </c>
      <c r="B5181" t="s">
        <v>88</v>
      </c>
      <c r="C5181" t="s">
        <v>170</v>
      </c>
      <c r="D5181" t="s">
        <v>17736</v>
      </c>
      <c r="E5181" t="s">
        <v>81</v>
      </c>
      <c r="F5181" t="s">
        <v>4937</v>
      </c>
      <c r="G5181">
        <v>0</v>
      </c>
      <c r="H5181">
        <v>9</v>
      </c>
      <c r="I5181">
        <v>3</v>
      </c>
      <c r="J5181">
        <v>5</v>
      </c>
      <c r="K5181">
        <v>0</v>
      </c>
      <c r="L5181">
        <v>1</v>
      </c>
      <c r="M5181">
        <v>0</v>
      </c>
      <c r="N5181">
        <v>0</v>
      </c>
      <c r="O5181">
        <v>0</v>
      </c>
      <c r="P5181">
        <v>0</v>
      </c>
      <c r="Q5181">
        <v>0</v>
      </c>
    </row>
    <row r="5182" spans="1:17" x14ac:dyDescent="0.2">
      <c r="A5182" t="s">
        <v>22920</v>
      </c>
      <c r="B5182" t="s">
        <v>88</v>
      </c>
      <c r="C5182" t="s">
        <v>170</v>
      </c>
      <c r="D5182" t="s">
        <v>17736</v>
      </c>
      <c r="E5182" t="s">
        <v>81</v>
      </c>
      <c r="F5182" t="s">
        <v>4939</v>
      </c>
      <c r="G5182">
        <v>0</v>
      </c>
      <c r="H5182">
        <v>0</v>
      </c>
      <c r="I5182">
        <v>0</v>
      </c>
      <c r="J5182">
        <v>0</v>
      </c>
      <c r="K5182">
        <v>0</v>
      </c>
      <c r="L5182">
        <v>0</v>
      </c>
      <c r="M5182">
        <v>9</v>
      </c>
      <c r="N5182">
        <v>0</v>
      </c>
      <c r="O5182">
        <v>0</v>
      </c>
      <c r="P5182">
        <v>0</v>
      </c>
      <c r="Q5182">
        <v>0</v>
      </c>
    </row>
    <row r="5183" spans="1:17" x14ac:dyDescent="0.2">
      <c r="A5183" t="s">
        <v>22921</v>
      </c>
      <c r="B5183" t="s">
        <v>88</v>
      </c>
      <c r="C5183" t="s">
        <v>170</v>
      </c>
      <c r="D5183" t="s">
        <v>17736</v>
      </c>
      <c r="E5183" t="s">
        <v>81</v>
      </c>
      <c r="F5183" t="s">
        <v>4941</v>
      </c>
      <c r="G5183">
        <v>0</v>
      </c>
      <c r="H5183">
        <v>9</v>
      </c>
      <c r="I5183">
        <v>3</v>
      </c>
      <c r="J5183">
        <v>5</v>
      </c>
      <c r="K5183">
        <v>0</v>
      </c>
      <c r="L5183">
        <v>1</v>
      </c>
      <c r="M5183">
        <v>0</v>
      </c>
      <c r="N5183">
        <v>0</v>
      </c>
      <c r="O5183">
        <v>0</v>
      </c>
      <c r="P5183">
        <v>0</v>
      </c>
      <c r="Q5183">
        <v>0</v>
      </c>
    </row>
    <row r="5184" spans="1:17" x14ac:dyDescent="0.2">
      <c r="A5184" t="s">
        <v>22922</v>
      </c>
      <c r="B5184" t="s">
        <v>88</v>
      </c>
      <c r="C5184" t="s">
        <v>170</v>
      </c>
      <c r="D5184" t="s">
        <v>17736</v>
      </c>
      <c r="E5184" t="s">
        <v>81</v>
      </c>
      <c r="F5184" t="s">
        <v>4943</v>
      </c>
      <c r="G5184">
        <v>0</v>
      </c>
      <c r="H5184">
        <v>0</v>
      </c>
      <c r="I5184">
        <v>0</v>
      </c>
      <c r="J5184">
        <v>0</v>
      </c>
      <c r="K5184">
        <v>0</v>
      </c>
      <c r="L5184">
        <v>0</v>
      </c>
      <c r="M5184">
        <v>9</v>
      </c>
      <c r="N5184">
        <v>0</v>
      </c>
      <c r="O5184">
        <v>0</v>
      </c>
      <c r="P5184">
        <v>0</v>
      </c>
      <c r="Q5184">
        <v>0</v>
      </c>
    </row>
    <row r="5185" spans="1:17" x14ac:dyDescent="0.2">
      <c r="A5185" t="s">
        <v>22923</v>
      </c>
      <c r="B5185" t="s">
        <v>88</v>
      </c>
      <c r="C5185" t="s">
        <v>170</v>
      </c>
      <c r="D5185" t="s">
        <v>17736</v>
      </c>
      <c r="E5185" t="s">
        <v>81</v>
      </c>
      <c r="F5185" t="s">
        <v>4925</v>
      </c>
      <c r="G5185">
        <v>0</v>
      </c>
      <c r="H5185">
        <v>0</v>
      </c>
      <c r="I5185">
        <v>0</v>
      </c>
      <c r="J5185">
        <v>0</v>
      </c>
      <c r="K5185">
        <v>0</v>
      </c>
      <c r="L5185">
        <v>0</v>
      </c>
      <c r="M5185">
        <v>0</v>
      </c>
      <c r="N5185">
        <v>9</v>
      </c>
      <c r="O5185">
        <v>8</v>
      </c>
      <c r="P5185">
        <v>1</v>
      </c>
      <c r="Q5185">
        <v>0</v>
      </c>
    </row>
    <row r="5186" spans="1:17" x14ac:dyDescent="0.2">
      <c r="A5186" t="s">
        <v>22924</v>
      </c>
      <c r="B5186" t="s">
        <v>88</v>
      </c>
      <c r="C5186" t="s">
        <v>170</v>
      </c>
      <c r="D5186" t="s">
        <v>17736</v>
      </c>
      <c r="E5186" t="s">
        <v>81</v>
      </c>
      <c r="F5186" t="s">
        <v>4927</v>
      </c>
      <c r="G5186">
        <v>0</v>
      </c>
      <c r="H5186">
        <v>0</v>
      </c>
      <c r="I5186">
        <v>0</v>
      </c>
      <c r="J5186">
        <v>0</v>
      </c>
      <c r="K5186">
        <v>0</v>
      </c>
      <c r="L5186">
        <v>0</v>
      </c>
      <c r="M5186">
        <v>0</v>
      </c>
      <c r="N5186">
        <v>8</v>
      </c>
      <c r="O5186">
        <v>7</v>
      </c>
      <c r="P5186">
        <v>1</v>
      </c>
      <c r="Q5186">
        <v>0</v>
      </c>
    </row>
    <row r="5187" spans="1:17" x14ac:dyDescent="0.2">
      <c r="A5187" t="s">
        <v>22925</v>
      </c>
      <c r="B5187" t="s">
        <v>88</v>
      </c>
      <c r="C5187" t="s">
        <v>170</v>
      </c>
      <c r="D5187" t="s">
        <v>17736</v>
      </c>
      <c r="E5187" t="s">
        <v>81</v>
      </c>
      <c r="F5187" t="s">
        <v>17734</v>
      </c>
      <c r="G5187">
        <v>9</v>
      </c>
      <c r="H5187">
        <v>0</v>
      </c>
      <c r="I5187">
        <v>0</v>
      </c>
      <c r="J5187">
        <v>0</v>
      </c>
      <c r="K5187">
        <v>0</v>
      </c>
      <c r="L5187">
        <v>0</v>
      </c>
      <c r="M5187">
        <v>0</v>
      </c>
      <c r="N5187">
        <v>0</v>
      </c>
      <c r="O5187">
        <v>0</v>
      </c>
      <c r="P5187">
        <v>0</v>
      </c>
      <c r="Q5187">
        <v>0</v>
      </c>
    </row>
    <row r="5188" spans="1:17" x14ac:dyDescent="0.2">
      <c r="A5188" t="s">
        <v>22926</v>
      </c>
      <c r="B5188" t="s">
        <v>88</v>
      </c>
      <c r="C5188" t="s">
        <v>170</v>
      </c>
      <c r="D5188" t="s">
        <v>17748</v>
      </c>
      <c r="E5188" t="s">
        <v>83</v>
      </c>
      <c r="F5188" t="s">
        <v>17749</v>
      </c>
      <c r="G5188">
        <v>0</v>
      </c>
      <c r="H5188">
        <v>0</v>
      </c>
      <c r="I5188">
        <v>0</v>
      </c>
      <c r="J5188">
        <v>0</v>
      </c>
      <c r="K5188">
        <v>0</v>
      </c>
      <c r="L5188">
        <v>0</v>
      </c>
      <c r="M5188">
        <v>0</v>
      </c>
      <c r="N5188">
        <v>1</v>
      </c>
      <c r="O5188">
        <v>0</v>
      </c>
      <c r="P5188">
        <v>1</v>
      </c>
      <c r="Q5188">
        <v>0</v>
      </c>
    </row>
    <row r="5189" spans="1:17" x14ac:dyDescent="0.2">
      <c r="A5189" t="s">
        <v>22927</v>
      </c>
      <c r="B5189" t="s">
        <v>88</v>
      </c>
      <c r="C5189" t="s">
        <v>170</v>
      </c>
      <c r="D5189" t="s">
        <v>17748</v>
      </c>
      <c r="E5189" t="s">
        <v>83</v>
      </c>
      <c r="F5189" t="s">
        <v>17734</v>
      </c>
      <c r="G5189">
        <v>1</v>
      </c>
      <c r="H5189">
        <v>0</v>
      </c>
      <c r="I5189">
        <v>0</v>
      </c>
      <c r="J5189">
        <v>0</v>
      </c>
      <c r="K5189">
        <v>0</v>
      </c>
      <c r="L5189">
        <v>0</v>
      </c>
      <c r="M5189">
        <v>0</v>
      </c>
      <c r="N5189">
        <v>0</v>
      </c>
      <c r="O5189">
        <v>0</v>
      </c>
      <c r="P5189">
        <v>0</v>
      </c>
      <c r="Q5189">
        <v>0</v>
      </c>
    </row>
    <row r="5190" spans="1:17" x14ac:dyDescent="0.2">
      <c r="A5190" t="s">
        <v>22928</v>
      </c>
      <c r="B5190" t="s">
        <v>88</v>
      </c>
      <c r="C5190" t="s">
        <v>170</v>
      </c>
      <c r="D5190" t="s">
        <v>17748</v>
      </c>
      <c r="E5190" t="s">
        <v>81</v>
      </c>
      <c r="F5190" t="s">
        <v>17749</v>
      </c>
      <c r="G5190">
        <v>0</v>
      </c>
      <c r="H5190">
        <v>0</v>
      </c>
      <c r="I5190">
        <v>0</v>
      </c>
      <c r="J5190">
        <v>0</v>
      </c>
      <c r="K5190">
        <v>0</v>
      </c>
      <c r="L5190">
        <v>0</v>
      </c>
      <c r="M5190">
        <v>0</v>
      </c>
      <c r="N5190">
        <v>2</v>
      </c>
      <c r="O5190">
        <v>1</v>
      </c>
      <c r="P5190">
        <v>0</v>
      </c>
      <c r="Q5190">
        <v>1</v>
      </c>
    </row>
    <row r="5191" spans="1:17" x14ac:dyDescent="0.2">
      <c r="A5191" t="s">
        <v>22929</v>
      </c>
      <c r="B5191" t="s">
        <v>88</v>
      </c>
      <c r="C5191" t="s">
        <v>170</v>
      </c>
      <c r="D5191" t="s">
        <v>17748</v>
      </c>
      <c r="E5191" t="s">
        <v>81</v>
      </c>
      <c r="F5191" t="s">
        <v>17734</v>
      </c>
      <c r="G5191">
        <v>2</v>
      </c>
      <c r="H5191">
        <v>0</v>
      </c>
      <c r="I5191">
        <v>0</v>
      </c>
      <c r="J5191">
        <v>0</v>
      </c>
      <c r="K5191">
        <v>0</v>
      </c>
      <c r="L5191">
        <v>0</v>
      </c>
      <c r="M5191">
        <v>0</v>
      </c>
      <c r="N5191">
        <v>0</v>
      </c>
      <c r="O5191">
        <v>0</v>
      </c>
      <c r="P5191">
        <v>0</v>
      </c>
      <c r="Q5191">
        <v>0</v>
      </c>
    </row>
    <row r="5192" spans="1:17" x14ac:dyDescent="0.2">
      <c r="A5192" t="s">
        <v>22930</v>
      </c>
      <c r="B5192" t="s">
        <v>86</v>
      </c>
      <c r="C5192" t="s">
        <v>106</v>
      </c>
      <c r="D5192" t="s">
        <v>17736</v>
      </c>
      <c r="E5192" t="s">
        <v>83</v>
      </c>
      <c r="F5192" t="s">
        <v>4935</v>
      </c>
      <c r="G5192">
        <v>0</v>
      </c>
      <c r="H5192">
        <v>4288</v>
      </c>
      <c r="I5192">
        <v>419</v>
      </c>
      <c r="J5192">
        <v>3259</v>
      </c>
      <c r="K5192">
        <v>287</v>
      </c>
      <c r="L5192">
        <v>323</v>
      </c>
      <c r="M5192">
        <v>0</v>
      </c>
      <c r="N5192">
        <v>0</v>
      </c>
      <c r="O5192">
        <v>0</v>
      </c>
      <c r="P5192">
        <v>0</v>
      </c>
      <c r="Q5192">
        <v>0</v>
      </c>
    </row>
    <row r="5193" spans="1:17" x14ac:dyDescent="0.2">
      <c r="A5193" t="s">
        <v>22931</v>
      </c>
      <c r="B5193" t="s">
        <v>86</v>
      </c>
      <c r="C5193" t="s">
        <v>106</v>
      </c>
      <c r="D5193" t="s">
        <v>17736</v>
      </c>
      <c r="E5193" t="s">
        <v>83</v>
      </c>
      <c r="F5193" t="s">
        <v>4937</v>
      </c>
      <c r="G5193">
        <v>0</v>
      </c>
      <c r="H5193">
        <v>4288</v>
      </c>
      <c r="I5193">
        <v>438</v>
      </c>
      <c r="J5193">
        <v>3258</v>
      </c>
      <c r="K5193">
        <v>271</v>
      </c>
      <c r="L5193">
        <v>321</v>
      </c>
      <c r="M5193">
        <v>0</v>
      </c>
      <c r="N5193">
        <v>0</v>
      </c>
      <c r="O5193">
        <v>0</v>
      </c>
      <c r="P5193">
        <v>0</v>
      </c>
      <c r="Q5193">
        <v>0</v>
      </c>
    </row>
    <row r="5194" spans="1:17" x14ac:dyDescent="0.2">
      <c r="A5194" t="s">
        <v>22932</v>
      </c>
      <c r="B5194" t="s">
        <v>86</v>
      </c>
      <c r="C5194" t="s">
        <v>106</v>
      </c>
      <c r="D5194" t="s">
        <v>17736</v>
      </c>
      <c r="E5194" t="s">
        <v>83</v>
      </c>
      <c r="F5194" t="s">
        <v>4939</v>
      </c>
      <c r="G5194">
        <v>0</v>
      </c>
      <c r="H5194">
        <v>0</v>
      </c>
      <c r="I5194">
        <v>0</v>
      </c>
      <c r="J5194">
        <v>0</v>
      </c>
      <c r="K5194">
        <v>0</v>
      </c>
      <c r="L5194">
        <v>0</v>
      </c>
      <c r="M5194">
        <v>4288</v>
      </c>
      <c r="N5194">
        <v>0</v>
      </c>
      <c r="O5194">
        <v>0</v>
      </c>
      <c r="P5194">
        <v>0</v>
      </c>
      <c r="Q5194">
        <v>0</v>
      </c>
    </row>
    <row r="5195" spans="1:17" x14ac:dyDescent="0.2">
      <c r="A5195" t="s">
        <v>22933</v>
      </c>
      <c r="B5195" t="s">
        <v>86</v>
      </c>
      <c r="C5195" t="s">
        <v>106</v>
      </c>
      <c r="D5195" t="s">
        <v>17736</v>
      </c>
      <c r="E5195" t="s">
        <v>83</v>
      </c>
      <c r="F5195" t="s">
        <v>4941</v>
      </c>
      <c r="G5195">
        <v>0</v>
      </c>
      <c r="H5195">
        <v>4288</v>
      </c>
      <c r="I5195">
        <v>422</v>
      </c>
      <c r="J5195">
        <v>3346</v>
      </c>
      <c r="K5195">
        <v>301</v>
      </c>
      <c r="L5195">
        <v>219</v>
      </c>
      <c r="M5195">
        <v>0</v>
      </c>
      <c r="N5195">
        <v>0</v>
      </c>
      <c r="O5195">
        <v>0</v>
      </c>
      <c r="P5195">
        <v>0</v>
      </c>
      <c r="Q5195">
        <v>0</v>
      </c>
    </row>
    <row r="5196" spans="1:17" x14ac:dyDescent="0.2">
      <c r="A5196" t="s">
        <v>22934</v>
      </c>
      <c r="B5196" t="s">
        <v>86</v>
      </c>
      <c r="C5196" t="s">
        <v>106</v>
      </c>
      <c r="D5196" t="s">
        <v>17736</v>
      </c>
      <c r="E5196" t="s">
        <v>83</v>
      </c>
      <c r="F5196" t="s">
        <v>4943</v>
      </c>
      <c r="G5196">
        <v>0</v>
      </c>
      <c r="H5196">
        <v>0</v>
      </c>
      <c r="I5196">
        <v>0</v>
      </c>
      <c r="J5196">
        <v>0</v>
      </c>
      <c r="K5196">
        <v>0</v>
      </c>
      <c r="L5196">
        <v>0</v>
      </c>
      <c r="M5196">
        <v>4288</v>
      </c>
      <c r="N5196">
        <v>0</v>
      </c>
      <c r="O5196">
        <v>0</v>
      </c>
      <c r="P5196">
        <v>0</v>
      </c>
      <c r="Q5196">
        <v>0</v>
      </c>
    </row>
    <row r="5197" spans="1:17" x14ac:dyDescent="0.2">
      <c r="A5197" t="s">
        <v>22935</v>
      </c>
      <c r="B5197" t="s">
        <v>86</v>
      </c>
      <c r="C5197" t="s">
        <v>106</v>
      </c>
      <c r="D5197" t="s">
        <v>17736</v>
      </c>
      <c r="E5197" t="s">
        <v>83</v>
      </c>
      <c r="F5197" t="s">
        <v>4925</v>
      </c>
      <c r="G5197">
        <v>0</v>
      </c>
      <c r="H5197">
        <v>0</v>
      </c>
      <c r="I5197">
        <v>0</v>
      </c>
      <c r="J5197">
        <v>0</v>
      </c>
      <c r="K5197">
        <v>0</v>
      </c>
      <c r="L5197">
        <v>0</v>
      </c>
      <c r="M5197">
        <v>0</v>
      </c>
      <c r="N5197">
        <v>3436</v>
      </c>
      <c r="O5197">
        <v>3163</v>
      </c>
      <c r="P5197">
        <v>206</v>
      </c>
      <c r="Q5197">
        <v>67</v>
      </c>
    </row>
    <row r="5198" spans="1:17" x14ac:dyDescent="0.2">
      <c r="A5198" t="s">
        <v>22936</v>
      </c>
      <c r="B5198" t="s">
        <v>86</v>
      </c>
      <c r="C5198" t="s">
        <v>106</v>
      </c>
      <c r="D5198" t="s">
        <v>17736</v>
      </c>
      <c r="E5198" t="s">
        <v>83</v>
      </c>
      <c r="F5198" t="s">
        <v>4927</v>
      </c>
      <c r="G5198">
        <v>0</v>
      </c>
      <c r="H5198">
        <v>0</v>
      </c>
      <c r="I5198">
        <v>0</v>
      </c>
      <c r="J5198">
        <v>0</v>
      </c>
      <c r="K5198">
        <v>0</v>
      </c>
      <c r="L5198">
        <v>0</v>
      </c>
      <c r="M5198">
        <v>0</v>
      </c>
      <c r="N5198">
        <v>2931</v>
      </c>
      <c r="O5198">
        <v>2698</v>
      </c>
      <c r="P5198">
        <v>171</v>
      </c>
      <c r="Q5198">
        <v>62</v>
      </c>
    </row>
    <row r="5199" spans="1:17" x14ac:dyDescent="0.2">
      <c r="A5199" t="s">
        <v>22937</v>
      </c>
      <c r="B5199" t="s">
        <v>86</v>
      </c>
      <c r="C5199" t="s">
        <v>106</v>
      </c>
      <c r="D5199" t="s">
        <v>17736</v>
      </c>
      <c r="E5199" t="s">
        <v>83</v>
      </c>
      <c r="F5199" t="s">
        <v>17734</v>
      </c>
      <c r="G5199">
        <v>4288</v>
      </c>
      <c r="H5199">
        <v>0</v>
      </c>
      <c r="I5199">
        <v>0</v>
      </c>
      <c r="J5199">
        <v>0</v>
      </c>
      <c r="K5199">
        <v>0</v>
      </c>
      <c r="L5199">
        <v>0</v>
      </c>
      <c r="M5199">
        <v>0</v>
      </c>
      <c r="N5199">
        <v>0</v>
      </c>
      <c r="O5199">
        <v>0</v>
      </c>
      <c r="P5199">
        <v>0</v>
      </c>
      <c r="Q5199">
        <v>0</v>
      </c>
    </row>
    <row r="5200" spans="1:17" x14ac:dyDescent="0.2">
      <c r="A5200" t="s">
        <v>22938</v>
      </c>
      <c r="B5200" t="s">
        <v>86</v>
      </c>
      <c r="C5200" t="s">
        <v>106</v>
      </c>
      <c r="D5200" t="s">
        <v>17736</v>
      </c>
      <c r="E5200" t="s">
        <v>81</v>
      </c>
      <c r="F5200" t="s">
        <v>4929</v>
      </c>
      <c r="G5200">
        <v>0</v>
      </c>
      <c r="H5200">
        <v>4596</v>
      </c>
      <c r="I5200">
        <v>478</v>
      </c>
      <c r="J5200">
        <v>3604</v>
      </c>
      <c r="K5200">
        <v>323</v>
      </c>
      <c r="L5200">
        <v>191</v>
      </c>
      <c r="M5200">
        <v>0</v>
      </c>
      <c r="N5200">
        <v>0</v>
      </c>
      <c r="O5200">
        <v>0</v>
      </c>
      <c r="P5200">
        <v>0</v>
      </c>
      <c r="Q5200">
        <v>0</v>
      </c>
    </row>
    <row r="5201" spans="1:17" x14ac:dyDescent="0.2">
      <c r="A5201" t="s">
        <v>22939</v>
      </c>
      <c r="B5201" t="s">
        <v>86</v>
      </c>
      <c r="C5201" t="s">
        <v>106</v>
      </c>
      <c r="D5201" t="s">
        <v>17736</v>
      </c>
      <c r="E5201" t="s">
        <v>81</v>
      </c>
      <c r="F5201" t="s">
        <v>4931</v>
      </c>
      <c r="G5201">
        <v>0</v>
      </c>
      <c r="H5201">
        <v>4596</v>
      </c>
      <c r="I5201">
        <v>447</v>
      </c>
      <c r="J5201">
        <v>3565</v>
      </c>
      <c r="K5201">
        <v>302</v>
      </c>
      <c r="L5201">
        <v>282</v>
      </c>
      <c r="M5201">
        <v>0</v>
      </c>
      <c r="N5201">
        <v>0</v>
      </c>
      <c r="O5201">
        <v>0</v>
      </c>
      <c r="P5201">
        <v>0</v>
      </c>
      <c r="Q5201">
        <v>0</v>
      </c>
    </row>
    <row r="5202" spans="1:17" x14ac:dyDescent="0.2">
      <c r="A5202" t="s">
        <v>22940</v>
      </c>
      <c r="B5202" t="s">
        <v>86</v>
      </c>
      <c r="C5202" t="s">
        <v>106</v>
      </c>
      <c r="D5202" t="s">
        <v>17736</v>
      </c>
      <c r="E5202" t="s">
        <v>81</v>
      </c>
      <c r="F5202" t="s">
        <v>4933</v>
      </c>
      <c r="G5202">
        <v>0</v>
      </c>
      <c r="H5202">
        <v>0</v>
      </c>
      <c r="I5202">
        <v>0</v>
      </c>
      <c r="J5202">
        <v>0</v>
      </c>
      <c r="K5202">
        <v>0</v>
      </c>
      <c r="L5202">
        <v>0</v>
      </c>
      <c r="M5202">
        <v>4596</v>
      </c>
      <c r="N5202">
        <v>0</v>
      </c>
      <c r="O5202">
        <v>0</v>
      </c>
      <c r="P5202">
        <v>0</v>
      </c>
      <c r="Q5202">
        <v>0</v>
      </c>
    </row>
    <row r="5203" spans="1:17" x14ac:dyDescent="0.2">
      <c r="A5203" t="s">
        <v>22941</v>
      </c>
      <c r="B5203" t="s">
        <v>86</v>
      </c>
      <c r="C5203" t="s">
        <v>106</v>
      </c>
      <c r="D5203" t="s">
        <v>17736</v>
      </c>
      <c r="E5203" t="s">
        <v>81</v>
      </c>
      <c r="F5203" t="s">
        <v>4935</v>
      </c>
      <c r="G5203">
        <v>0</v>
      </c>
      <c r="H5203">
        <v>4596</v>
      </c>
      <c r="I5203">
        <v>447</v>
      </c>
      <c r="J5203">
        <v>3565</v>
      </c>
      <c r="K5203">
        <v>302</v>
      </c>
      <c r="L5203">
        <v>282</v>
      </c>
      <c r="M5203">
        <v>0</v>
      </c>
      <c r="N5203">
        <v>0</v>
      </c>
      <c r="O5203">
        <v>0</v>
      </c>
      <c r="P5203">
        <v>0</v>
      </c>
      <c r="Q5203">
        <v>0</v>
      </c>
    </row>
    <row r="5204" spans="1:17" x14ac:dyDescent="0.2">
      <c r="A5204" t="s">
        <v>22942</v>
      </c>
      <c r="B5204" t="s">
        <v>86</v>
      </c>
      <c r="C5204" t="s">
        <v>106</v>
      </c>
      <c r="D5204" t="s">
        <v>17736</v>
      </c>
      <c r="E5204" t="s">
        <v>81</v>
      </c>
      <c r="F5204" t="s">
        <v>4937</v>
      </c>
      <c r="G5204">
        <v>0</v>
      </c>
      <c r="H5204">
        <v>4596</v>
      </c>
      <c r="I5204">
        <v>467</v>
      </c>
      <c r="J5204">
        <v>3557</v>
      </c>
      <c r="K5204">
        <v>293</v>
      </c>
      <c r="L5204">
        <v>279</v>
      </c>
      <c r="M5204">
        <v>0</v>
      </c>
      <c r="N5204">
        <v>0</v>
      </c>
      <c r="O5204">
        <v>0</v>
      </c>
      <c r="P5204">
        <v>0</v>
      </c>
      <c r="Q5204">
        <v>0</v>
      </c>
    </row>
    <row r="5205" spans="1:17" x14ac:dyDescent="0.2">
      <c r="A5205" t="s">
        <v>22943</v>
      </c>
      <c r="B5205" t="s">
        <v>86</v>
      </c>
      <c r="C5205" t="s">
        <v>106</v>
      </c>
      <c r="D5205" t="s">
        <v>17736</v>
      </c>
      <c r="E5205" t="s">
        <v>81</v>
      </c>
      <c r="F5205" t="s">
        <v>4939</v>
      </c>
      <c r="G5205">
        <v>0</v>
      </c>
      <c r="H5205">
        <v>0</v>
      </c>
      <c r="I5205">
        <v>0</v>
      </c>
      <c r="J5205">
        <v>0</v>
      </c>
      <c r="K5205">
        <v>0</v>
      </c>
      <c r="L5205">
        <v>0</v>
      </c>
      <c r="M5205">
        <v>4596</v>
      </c>
      <c r="N5205">
        <v>0</v>
      </c>
      <c r="O5205">
        <v>0</v>
      </c>
      <c r="P5205">
        <v>0</v>
      </c>
      <c r="Q5205">
        <v>0</v>
      </c>
    </row>
    <row r="5206" spans="1:17" x14ac:dyDescent="0.2">
      <c r="A5206" t="s">
        <v>22944</v>
      </c>
      <c r="B5206" t="s">
        <v>86</v>
      </c>
      <c r="C5206" t="s">
        <v>106</v>
      </c>
      <c r="D5206" t="s">
        <v>17736</v>
      </c>
      <c r="E5206" t="s">
        <v>81</v>
      </c>
      <c r="F5206" t="s">
        <v>4941</v>
      </c>
      <c r="G5206">
        <v>0</v>
      </c>
      <c r="H5206">
        <v>4596</v>
      </c>
      <c r="I5206">
        <v>449</v>
      </c>
      <c r="J5206">
        <v>3624</v>
      </c>
      <c r="K5206">
        <v>325</v>
      </c>
      <c r="L5206">
        <v>198</v>
      </c>
      <c r="M5206">
        <v>0</v>
      </c>
      <c r="N5206">
        <v>0</v>
      </c>
      <c r="O5206">
        <v>0</v>
      </c>
      <c r="P5206">
        <v>0</v>
      </c>
      <c r="Q5206">
        <v>0</v>
      </c>
    </row>
    <row r="5207" spans="1:17" x14ac:dyDescent="0.2">
      <c r="A5207" t="s">
        <v>22945</v>
      </c>
      <c r="B5207" t="s">
        <v>86</v>
      </c>
      <c r="C5207" t="s">
        <v>106</v>
      </c>
      <c r="D5207" t="s">
        <v>17736</v>
      </c>
      <c r="E5207" t="s">
        <v>81</v>
      </c>
      <c r="F5207" t="s">
        <v>4943</v>
      </c>
      <c r="G5207">
        <v>0</v>
      </c>
      <c r="H5207">
        <v>0</v>
      </c>
      <c r="I5207">
        <v>0</v>
      </c>
      <c r="J5207">
        <v>0</v>
      </c>
      <c r="K5207">
        <v>0</v>
      </c>
      <c r="L5207">
        <v>0</v>
      </c>
      <c r="M5207">
        <v>4596</v>
      </c>
      <c r="N5207">
        <v>0</v>
      </c>
      <c r="O5207">
        <v>0</v>
      </c>
      <c r="P5207">
        <v>0</v>
      </c>
      <c r="Q5207">
        <v>0</v>
      </c>
    </row>
    <row r="5208" spans="1:17" x14ac:dyDescent="0.2">
      <c r="A5208" t="s">
        <v>22946</v>
      </c>
      <c r="B5208" t="s">
        <v>86</v>
      </c>
      <c r="C5208" t="s">
        <v>106</v>
      </c>
      <c r="D5208" t="s">
        <v>17736</v>
      </c>
      <c r="E5208" t="s">
        <v>81</v>
      </c>
      <c r="F5208" t="s">
        <v>4925</v>
      </c>
      <c r="G5208">
        <v>0</v>
      </c>
      <c r="H5208">
        <v>0</v>
      </c>
      <c r="I5208">
        <v>0</v>
      </c>
      <c r="J5208">
        <v>0</v>
      </c>
      <c r="K5208">
        <v>0</v>
      </c>
      <c r="L5208">
        <v>0</v>
      </c>
      <c r="M5208">
        <v>0</v>
      </c>
      <c r="N5208">
        <v>3701</v>
      </c>
      <c r="O5208">
        <v>3453</v>
      </c>
      <c r="P5208">
        <v>176</v>
      </c>
      <c r="Q5208">
        <v>72</v>
      </c>
    </row>
    <row r="5209" spans="1:17" x14ac:dyDescent="0.2">
      <c r="A5209" t="s">
        <v>22947</v>
      </c>
      <c r="B5209" t="s">
        <v>86</v>
      </c>
      <c r="C5209" t="s">
        <v>106</v>
      </c>
      <c r="D5209" t="s">
        <v>17736</v>
      </c>
      <c r="E5209" t="s">
        <v>81</v>
      </c>
      <c r="F5209" t="s">
        <v>4927</v>
      </c>
      <c r="G5209">
        <v>0</v>
      </c>
      <c r="H5209">
        <v>0</v>
      </c>
      <c r="I5209">
        <v>0</v>
      </c>
      <c r="J5209">
        <v>0</v>
      </c>
      <c r="K5209">
        <v>0</v>
      </c>
      <c r="L5209">
        <v>0</v>
      </c>
      <c r="M5209">
        <v>0</v>
      </c>
      <c r="N5209">
        <v>3193</v>
      </c>
      <c r="O5209">
        <v>2981</v>
      </c>
      <c r="P5209">
        <v>148</v>
      </c>
      <c r="Q5209">
        <v>64</v>
      </c>
    </row>
    <row r="5210" spans="1:17" x14ac:dyDescent="0.2">
      <c r="A5210" t="s">
        <v>22948</v>
      </c>
      <c r="B5210" t="s">
        <v>86</v>
      </c>
      <c r="C5210" t="s">
        <v>106</v>
      </c>
      <c r="D5210" t="s">
        <v>17736</v>
      </c>
      <c r="E5210" t="s">
        <v>81</v>
      </c>
      <c r="F5210" t="s">
        <v>17734</v>
      </c>
      <c r="G5210">
        <v>4596</v>
      </c>
      <c r="H5210">
        <v>0</v>
      </c>
      <c r="I5210">
        <v>0</v>
      </c>
      <c r="J5210">
        <v>0</v>
      </c>
      <c r="K5210">
        <v>0</v>
      </c>
      <c r="L5210">
        <v>0</v>
      </c>
      <c r="M5210">
        <v>0</v>
      </c>
      <c r="N5210">
        <v>0</v>
      </c>
      <c r="O5210">
        <v>0</v>
      </c>
      <c r="P5210">
        <v>0</v>
      </c>
      <c r="Q5210">
        <v>0</v>
      </c>
    </row>
    <row r="5211" spans="1:17" x14ac:dyDescent="0.2">
      <c r="A5211" t="s">
        <v>22949</v>
      </c>
      <c r="B5211" t="s">
        <v>86</v>
      </c>
      <c r="C5211" t="s">
        <v>106</v>
      </c>
      <c r="D5211" t="s">
        <v>17748</v>
      </c>
      <c r="E5211" t="s">
        <v>83</v>
      </c>
      <c r="F5211" t="s">
        <v>17749</v>
      </c>
      <c r="G5211">
        <v>0</v>
      </c>
      <c r="H5211">
        <v>0</v>
      </c>
      <c r="I5211">
        <v>0</v>
      </c>
      <c r="J5211">
        <v>0</v>
      </c>
      <c r="K5211">
        <v>0</v>
      </c>
      <c r="L5211">
        <v>0</v>
      </c>
      <c r="M5211">
        <v>0</v>
      </c>
      <c r="N5211">
        <v>325</v>
      </c>
      <c r="O5211">
        <v>270</v>
      </c>
      <c r="P5211">
        <v>45</v>
      </c>
      <c r="Q5211">
        <v>10</v>
      </c>
    </row>
    <row r="5212" spans="1:17" x14ac:dyDescent="0.2">
      <c r="A5212" t="s">
        <v>22950</v>
      </c>
      <c r="B5212" t="s">
        <v>86</v>
      </c>
      <c r="C5212" t="s">
        <v>106</v>
      </c>
      <c r="D5212" t="s">
        <v>17748</v>
      </c>
      <c r="E5212" t="s">
        <v>83</v>
      </c>
      <c r="F5212" t="s">
        <v>17734</v>
      </c>
      <c r="G5212">
        <v>325</v>
      </c>
      <c r="H5212">
        <v>0</v>
      </c>
      <c r="I5212">
        <v>0</v>
      </c>
      <c r="J5212">
        <v>0</v>
      </c>
      <c r="K5212">
        <v>0</v>
      </c>
      <c r="L5212">
        <v>0</v>
      </c>
      <c r="M5212">
        <v>0</v>
      </c>
      <c r="N5212">
        <v>0</v>
      </c>
      <c r="O5212">
        <v>0</v>
      </c>
      <c r="P5212">
        <v>0</v>
      </c>
      <c r="Q5212">
        <v>0</v>
      </c>
    </row>
    <row r="5213" spans="1:17" x14ac:dyDescent="0.2">
      <c r="A5213" t="s">
        <v>22951</v>
      </c>
      <c r="B5213" t="s">
        <v>86</v>
      </c>
      <c r="C5213" t="s">
        <v>106</v>
      </c>
      <c r="D5213" t="s">
        <v>17748</v>
      </c>
      <c r="E5213" t="s">
        <v>81</v>
      </c>
      <c r="F5213" t="s">
        <v>17749</v>
      </c>
      <c r="G5213">
        <v>0</v>
      </c>
      <c r="H5213">
        <v>0</v>
      </c>
      <c r="I5213">
        <v>0</v>
      </c>
      <c r="J5213">
        <v>0</v>
      </c>
      <c r="K5213">
        <v>0</v>
      </c>
      <c r="L5213">
        <v>0</v>
      </c>
      <c r="M5213">
        <v>0</v>
      </c>
      <c r="N5213">
        <v>364</v>
      </c>
      <c r="O5213">
        <v>307</v>
      </c>
      <c r="P5213">
        <v>44</v>
      </c>
      <c r="Q5213">
        <v>13</v>
      </c>
    </row>
    <row r="5214" spans="1:17" x14ac:dyDescent="0.2">
      <c r="A5214" t="s">
        <v>22952</v>
      </c>
      <c r="B5214" t="s">
        <v>86</v>
      </c>
      <c r="C5214" t="s">
        <v>106</v>
      </c>
      <c r="D5214" t="s">
        <v>17748</v>
      </c>
      <c r="E5214" t="s">
        <v>81</v>
      </c>
      <c r="F5214" t="s">
        <v>17734</v>
      </c>
      <c r="G5214">
        <v>364</v>
      </c>
      <c r="H5214">
        <v>0</v>
      </c>
      <c r="I5214">
        <v>0</v>
      </c>
      <c r="J5214">
        <v>0</v>
      </c>
      <c r="K5214">
        <v>0</v>
      </c>
      <c r="L5214">
        <v>0</v>
      </c>
      <c r="M5214">
        <v>0</v>
      </c>
      <c r="N5214">
        <v>0</v>
      </c>
      <c r="O5214">
        <v>0</v>
      </c>
      <c r="P5214">
        <v>0</v>
      </c>
      <c r="Q5214">
        <v>0</v>
      </c>
    </row>
    <row r="5215" spans="1:17" x14ac:dyDescent="0.2">
      <c r="A5215" t="s">
        <v>22953</v>
      </c>
      <c r="B5215" t="s">
        <v>86</v>
      </c>
      <c r="C5215" t="s">
        <v>106</v>
      </c>
      <c r="D5215" t="s">
        <v>17754</v>
      </c>
      <c r="E5215" t="s">
        <v>83</v>
      </c>
      <c r="F5215" t="s">
        <v>17734</v>
      </c>
      <c r="G5215">
        <v>484</v>
      </c>
      <c r="H5215">
        <v>0</v>
      </c>
      <c r="I5215">
        <v>0</v>
      </c>
      <c r="J5215">
        <v>0</v>
      </c>
      <c r="K5215">
        <v>0</v>
      </c>
      <c r="L5215">
        <v>0</v>
      </c>
      <c r="M5215">
        <v>0</v>
      </c>
      <c r="N5215">
        <v>0</v>
      </c>
      <c r="O5215">
        <v>0</v>
      </c>
      <c r="P5215">
        <v>0</v>
      </c>
      <c r="Q5215">
        <v>0</v>
      </c>
    </row>
    <row r="5216" spans="1:17" x14ac:dyDescent="0.2">
      <c r="A5216" t="s">
        <v>22954</v>
      </c>
      <c r="B5216" t="s">
        <v>86</v>
      </c>
      <c r="C5216" t="s">
        <v>106</v>
      </c>
      <c r="D5216" t="s">
        <v>17754</v>
      </c>
      <c r="E5216" t="s">
        <v>81</v>
      </c>
      <c r="F5216" t="s">
        <v>17734</v>
      </c>
      <c r="G5216">
        <v>465</v>
      </c>
      <c r="H5216">
        <v>0</v>
      </c>
      <c r="I5216">
        <v>0</v>
      </c>
      <c r="J5216">
        <v>0</v>
      </c>
      <c r="K5216">
        <v>0</v>
      </c>
      <c r="L5216">
        <v>0</v>
      </c>
      <c r="M5216">
        <v>0</v>
      </c>
      <c r="N5216">
        <v>0</v>
      </c>
      <c r="O5216">
        <v>0</v>
      </c>
      <c r="P5216">
        <v>0</v>
      </c>
      <c r="Q5216">
        <v>0</v>
      </c>
    </row>
    <row r="5217" spans="1:17" x14ac:dyDescent="0.2">
      <c r="A5217" t="s">
        <v>22955</v>
      </c>
      <c r="B5217" t="s">
        <v>86</v>
      </c>
      <c r="C5217" t="s">
        <v>157</v>
      </c>
      <c r="D5217" t="s">
        <v>17748</v>
      </c>
      <c r="E5217" t="s">
        <v>83</v>
      </c>
      <c r="F5217" t="s">
        <v>17734</v>
      </c>
      <c r="G5217">
        <v>7</v>
      </c>
      <c r="H5217">
        <v>0</v>
      </c>
      <c r="I5217">
        <v>0</v>
      </c>
      <c r="J5217">
        <v>0</v>
      </c>
      <c r="K5217">
        <v>0</v>
      </c>
      <c r="L5217">
        <v>0</v>
      </c>
      <c r="M5217">
        <v>0</v>
      </c>
      <c r="N5217">
        <v>0</v>
      </c>
      <c r="O5217">
        <v>0</v>
      </c>
      <c r="P5217">
        <v>0</v>
      </c>
      <c r="Q5217">
        <v>0</v>
      </c>
    </row>
    <row r="5218" spans="1:17" x14ac:dyDescent="0.2">
      <c r="A5218" t="s">
        <v>22956</v>
      </c>
      <c r="B5218" t="s">
        <v>86</v>
      </c>
      <c r="C5218" t="s">
        <v>157</v>
      </c>
      <c r="D5218" t="s">
        <v>17748</v>
      </c>
      <c r="E5218" t="s">
        <v>81</v>
      </c>
      <c r="F5218" t="s">
        <v>17749</v>
      </c>
      <c r="G5218">
        <v>0</v>
      </c>
      <c r="H5218">
        <v>0</v>
      </c>
      <c r="I5218">
        <v>0</v>
      </c>
      <c r="J5218">
        <v>0</v>
      </c>
      <c r="K5218">
        <v>0</v>
      </c>
      <c r="L5218">
        <v>0</v>
      </c>
      <c r="M5218">
        <v>0</v>
      </c>
      <c r="N5218">
        <v>1</v>
      </c>
      <c r="O5218">
        <v>0</v>
      </c>
      <c r="P5218">
        <v>1</v>
      </c>
      <c r="Q5218">
        <v>0</v>
      </c>
    </row>
    <row r="5219" spans="1:17" x14ac:dyDescent="0.2">
      <c r="A5219" t="s">
        <v>22957</v>
      </c>
      <c r="B5219" t="s">
        <v>86</v>
      </c>
      <c r="C5219" t="s">
        <v>157</v>
      </c>
      <c r="D5219" t="s">
        <v>17748</v>
      </c>
      <c r="E5219" t="s">
        <v>81</v>
      </c>
      <c r="F5219" t="s">
        <v>17734</v>
      </c>
      <c r="G5219">
        <v>1</v>
      </c>
      <c r="H5219">
        <v>0</v>
      </c>
      <c r="I5219">
        <v>0</v>
      </c>
      <c r="J5219">
        <v>0</v>
      </c>
      <c r="K5219">
        <v>0</v>
      </c>
      <c r="L5219">
        <v>0</v>
      </c>
      <c r="M5219">
        <v>0</v>
      </c>
      <c r="N5219">
        <v>0</v>
      </c>
      <c r="O5219">
        <v>0</v>
      </c>
      <c r="P5219">
        <v>0</v>
      </c>
      <c r="Q5219">
        <v>0</v>
      </c>
    </row>
    <row r="5220" spans="1:17" x14ac:dyDescent="0.2">
      <c r="A5220" t="s">
        <v>22958</v>
      </c>
      <c r="B5220" t="s">
        <v>86</v>
      </c>
      <c r="C5220" t="s">
        <v>157</v>
      </c>
      <c r="D5220" t="s">
        <v>17754</v>
      </c>
      <c r="E5220" t="s">
        <v>83</v>
      </c>
      <c r="F5220" t="s">
        <v>17734</v>
      </c>
      <c r="G5220">
        <v>4</v>
      </c>
      <c r="H5220">
        <v>0</v>
      </c>
      <c r="I5220">
        <v>0</v>
      </c>
      <c r="J5220">
        <v>0</v>
      </c>
      <c r="K5220">
        <v>0</v>
      </c>
      <c r="L5220">
        <v>0</v>
      </c>
      <c r="M5220">
        <v>0</v>
      </c>
      <c r="N5220">
        <v>0</v>
      </c>
      <c r="O5220">
        <v>0</v>
      </c>
      <c r="P5220">
        <v>0</v>
      </c>
      <c r="Q5220">
        <v>0</v>
      </c>
    </row>
    <row r="5221" spans="1:17" x14ac:dyDescent="0.2">
      <c r="A5221" t="s">
        <v>22959</v>
      </c>
      <c r="B5221" t="s">
        <v>86</v>
      </c>
      <c r="C5221" t="s">
        <v>157</v>
      </c>
      <c r="D5221" t="s">
        <v>17754</v>
      </c>
      <c r="E5221" t="s">
        <v>81</v>
      </c>
      <c r="F5221" t="s">
        <v>17734</v>
      </c>
      <c r="G5221">
        <v>1</v>
      </c>
      <c r="H5221">
        <v>0</v>
      </c>
      <c r="I5221">
        <v>0</v>
      </c>
      <c r="J5221">
        <v>0</v>
      </c>
      <c r="K5221">
        <v>0</v>
      </c>
      <c r="L5221">
        <v>0</v>
      </c>
      <c r="M5221">
        <v>0</v>
      </c>
      <c r="N5221">
        <v>0</v>
      </c>
      <c r="O5221">
        <v>0</v>
      </c>
      <c r="P5221">
        <v>0</v>
      </c>
      <c r="Q5221">
        <v>0</v>
      </c>
    </row>
    <row r="5222" spans="1:17" x14ac:dyDescent="0.2">
      <c r="A5222" t="s">
        <v>22960</v>
      </c>
      <c r="B5222" t="s">
        <v>86</v>
      </c>
      <c r="C5222" t="s">
        <v>158</v>
      </c>
      <c r="D5222" t="s">
        <v>17768</v>
      </c>
      <c r="E5222" t="s">
        <v>83</v>
      </c>
      <c r="F5222" t="s">
        <v>17734</v>
      </c>
      <c r="G5222">
        <v>5</v>
      </c>
      <c r="H5222">
        <v>0</v>
      </c>
      <c r="I5222">
        <v>0</v>
      </c>
      <c r="J5222">
        <v>0</v>
      </c>
      <c r="K5222">
        <v>0</v>
      </c>
      <c r="L5222">
        <v>0</v>
      </c>
      <c r="M5222">
        <v>0</v>
      </c>
      <c r="N5222">
        <v>0</v>
      </c>
      <c r="O5222">
        <v>0</v>
      </c>
      <c r="P5222">
        <v>0</v>
      </c>
      <c r="Q5222">
        <v>0</v>
      </c>
    </row>
    <row r="5223" spans="1:17" x14ac:dyDescent="0.2">
      <c r="A5223" t="s">
        <v>22961</v>
      </c>
      <c r="B5223" t="s">
        <v>86</v>
      </c>
      <c r="C5223" t="s">
        <v>158</v>
      </c>
      <c r="D5223" t="s">
        <v>17768</v>
      </c>
      <c r="E5223" t="s">
        <v>81</v>
      </c>
      <c r="F5223" t="s">
        <v>17734</v>
      </c>
      <c r="G5223">
        <v>6</v>
      </c>
      <c r="H5223">
        <v>0</v>
      </c>
      <c r="I5223">
        <v>0</v>
      </c>
      <c r="J5223">
        <v>0</v>
      </c>
      <c r="K5223">
        <v>0</v>
      </c>
      <c r="L5223">
        <v>0</v>
      </c>
      <c r="M5223">
        <v>0</v>
      </c>
      <c r="N5223">
        <v>0</v>
      </c>
      <c r="O5223">
        <v>0</v>
      </c>
      <c r="P5223">
        <v>0</v>
      </c>
      <c r="Q5223">
        <v>0</v>
      </c>
    </row>
    <row r="5224" spans="1:17" x14ac:dyDescent="0.2">
      <c r="A5224" t="s">
        <v>22962</v>
      </c>
      <c r="B5224" t="s">
        <v>86</v>
      </c>
      <c r="C5224" t="s">
        <v>158</v>
      </c>
      <c r="D5224" t="s">
        <v>17736</v>
      </c>
      <c r="E5224" t="s">
        <v>83</v>
      </c>
      <c r="F5224" t="s">
        <v>4929</v>
      </c>
      <c r="G5224">
        <v>0</v>
      </c>
      <c r="H5224">
        <v>19</v>
      </c>
      <c r="I5224">
        <v>0</v>
      </c>
      <c r="J5224">
        <v>16</v>
      </c>
      <c r="K5224">
        <v>3</v>
      </c>
      <c r="L5224">
        <v>0</v>
      </c>
      <c r="M5224">
        <v>0</v>
      </c>
      <c r="N5224">
        <v>0</v>
      </c>
      <c r="O5224">
        <v>0</v>
      </c>
      <c r="P5224">
        <v>0</v>
      </c>
      <c r="Q5224">
        <v>0</v>
      </c>
    </row>
    <row r="5225" spans="1:17" x14ac:dyDescent="0.2">
      <c r="A5225" t="s">
        <v>22963</v>
      </c>
      <c r="B5225" t="s">
        <v>86</v>
      </c>
      <c r="C5225" t="s">
        <v>158</v>
      </c>
      <c r="D5225" t="s">
        <v>17736</v>
      </c>
      <c r="E5225" t="s">
        <v>83</v>
      </c>
      <c r="F5225" t="s">
        <v>4931</v>
      </c>
      <c r="G5225">
        <v>0</v>
      </c>
      <c r="H5225">
        <v>19</v>
      </c>
      <c r="I5225">
        <v>0</v>
      </c>
      <c r="J5225">
        <v>16</v>
      </c>
      <c r="K5225">
        <v>3</v>
      </c>
      <c r="L5225">
        <v>0</v>
      </c>
      <c r="M5225">
        <v>0</v>
      </c>
      <c r="N5225">
        <v>0</v>
      </c>
      <c r="O5225">
        <v>0</v>
      </c>
      <c r="P5225">
        <v>0</v>
      </c>
      <c r="Q5225">
        <v>0</v>
      </c>
    </row>
    <row r="5226" spans="1:17" x14ac:dyDescent="0.2">
      <c r="A5226" t="s">
        <v>22964</v>
      </c>
      <c r="B5226" t="s">
        <v>86</v>
      </c>
      <c r="C5226" t="s">
        <v>158</v>
      </c>
      <c r="D5226" t="s">
        <v>17736</v>
      </c>
      <c r="E5226" t="s">
        <v>83</v>
      </c>
      <c r="F5226" t="s">
        <v>4933</v>
      </c>
      <c r="G5226">
        <v>0</v>
      </c>
      <c r="H5226">
        <v>0</v>
      </c>
      <c r="I5226">
        <v>0</v>
      </c>
      <c r="J5226">
        <v>0</v>
      </c>
      <c r="K5226">
        <v>0</v>
      </c>
      <c r="L5226">
        <v>0</v>
      </c>
      <c r="M5226">
        <v>19</v>
      </c>
      <c r="N5226">
        <v>0</v>
      </c>
      <c r="O5226">
        <v>0</v>
      </c>
      <c r="P5226">
        <v>0</v>
      </c>
      <c r="Q5226">
        <v>0</v>
      </c>
    </row>
    <row r="5227" spans="1:17" x14ac:dyDescent="0.2">
      <c r="A5227" t="s">
        <v>22965</v>
      </c>
      <c r="B5227" t="s">
        <v>86</v>
      </c>
      <c r="C5227" t="s">
        <v>158</v>
      </c>
      <c r="D5227" t="s">
        <v>17736</v>
      </c>
      <c r="E5227" t="s">
        <v>83</v>
      </c>
      <c r="F5227" t="s">
        <v>4935</v>
      </c>
      <c r="G5227">
        <v>0</v>
      </c>
      <c r="H5227">
        <v>19</v>
      </c>
      <c r="I5227">
        <v>0</v>
      </c>
      <c r="J5227">
        <v>16</v>
      </c>
      <c r="K5227">
        <v>3</v>
      </c>
      <c r="L5227">
        <v>0</v>
      </c>
      <c r="M5227">
        <v>0</v>
      </c>
      <c r="N5227">
        <v>0</v>
      </c>
      <c r="O5227">
        <v>0</v>
      </c>
      <c r="P5227">
        <v>0</v>
      </c>
      <c r="Q5227">
        <v>0</v>
      </c>
    </row>
    <row r="5228" spans="1:17" x14ac:dyDescent="0.2">
      <c r="A5228" t="s">
        <v>22966</v>
      </c>
      <c r="B5228" t="s">
        <v>86</v>
      </c>
      <c r="C5228" t="s">
        <v>158</v>
      </c>
      <c r="D5228" t="s">
        <v>17736</v>
      </c>
      <c r="E5228" t="s">
        <v>83</v>
      </c>
      <c r="F5228" t="s">
        <v>4937</v>
      </c>
      <c r="G5228">
        <v>0</v>
      </c>
      <c r="H5228">
        <v>19</v>
      </c>
      <c r="I5228">
        <v>0</v>
      </c>
      <c r="J5228">
        <v>16</v>
      </c>
      <c r="K5228">
        <v>3</v>
      </c>
      <c r="L5228">
        <v>0</v>
      </c>
      <c r="M5228">
        <v>0</v>
      </c>
      <c r="N5228">
        <v>0</v>
      </c>
      <c r="O5228">
        <v>0</v>
      </c>
      <c r="P5228">
        <v>0</v>
      </c>
      <c r="Q5228">
        <v>0</v>
      </c>
    </row>
    <row r="5229" spans="1:17" x14ac:dyDescent="0.2">
      <c r="A5229" t="s">
        <v>22967</v>
      </c>
      <c r="B5229" t="s">
        <v>86</v>
      </c>
      <c r="C5229" t="s">
        <v>158</v>
      </c>
      <c r="D5229" t="s">
        <v>17736</v>
      </c>
      <c r="E5229" t="s">
        <v>83</v>
      </c>
      <c r="F5229" t="s">
        <v>4939</v>
      </c>
      <c r="G5229">
        <v>0</v>
      </c>
      <c r="H5229">
        <v>0</v>
      </c>
      <c r="I5229">
        <v>0</v>
      </c>
      <c r="J5229">
        <v>0</v>
      </c>
      <c r="K5229">
        <v>0</v>
      </c>
      <c r="L5229">
        <v>0</v>
      </c>
      <c r="M5229">
        <v>19</v>
      </c>
      <c r="N5229">
        <v>0</v>
      </c>
      <c r="O5229">
        <v>0</v>
      </c>
      <c r="P5229">
        <v>0</v>
      </c>
      <c r="Q5229">
        <v>0</v>
      </c>
    </row>
    <row r="5230" spans="1:17" x14ac:dyDescent="0.2">
      <c r="A5230" t="s">
        <v>22968</v>
      </c>
      <c r="B5230" t="s">
        <v>86</v>
      </c>
      <c r="C5230" t="s">
        <v>158</v>
      </c>
      <c r="D5230" t="s">
        <v>17736</v>
      </c>
      <c r="E5230" t="s">
        <v>83</v>
      </c>
      <c r="F5230" t="s">
        <v>4941</v>
      </c>
      <c r="G5230">
        <v>0</v>
      </c>
      <c r="H5230">
        <v>19</v>
      </c>
      <c r="I5230">
        <v>0</v>
      </c>
      <c r="J5230">
        <v>16</v>
      </c>
      <c r="K5230">
        <v>3</v>
      </c>
      <c r="L5230">
        <v>0</v>
      </c>
      <c r="M5230">
        <v>0</v>
      </c>
      <c r="N5230">
        <v>0</v>
      </c>
      <c r="O5230">
        <v>0</v>
      </c>
      <c r="P5230">
        <v>0</v>
      </c>
      <c r="Q5230">
        <v>0</v>
      </c>
    </row>
    <row r="5231" spans="1:17" x14ac:dyDescent="0.2">
      <c r="A5231" t="s">
        <v>22969</v>
      </c>
      <c r="B5231" t="s">
        <v>86</v>
      </c>
      <c r="C5231" t="s">
        <v>158</v>
      </c>
      <c r="D5231" t="s">
        <v>17736</v>
      </c>
      <c r="E5231" t="s">
        <v>83</v>
      </c>
      <c r="F5231" t="s">
        <v>4943</v>
      </c>
      <c r="G5231">
        <v>0</v>
      </c>
      <c r="H5231">
        <v>0</v>
      </c>
      <c r="I5231">
        <v>0</v>
      </c>
      <c r="J5231">
        <v>0</v>
      </c>
      <c r="K5231">
        <v>0</v>
      </c>
      <c r="L5231">
        <v>0</v>
      </c>
      <c r="M5231">
        <v>19</v>
      </c>
      <c r="N5231">
        <v>0</v>
      </c>
      <c r="O5231">
        <v>0</v>
      </c>
      <c r="P5231">
        <v>0</v>
      </c>
      <c r="Q5231">
        <v>0</v>
      </c>
    </row>
    <row r="5232" spans="1:17" x14ac:dyDescent="0.2">
      <c r="A5232" t="s">
        <v>22970</v>
      </c>
      <c r="B5232" t="s">
        <v>86</v>
      </c>
      <c r="C5232" t="s">
        <v>158</v>
      </c>
      <c r="D5232" t="s">
        <v>17736</v>
      </c>
      <c r="E5232" t="s">
        <v>83</v>
      </c>
      <c r="F5232" t="s">
        <v>4925</v>
      </c>
      <c r="G5232">
        <v>0</v>
      </c>
      <c r="H5232">
        <v>0</v>
      </c>
      <c r="I5232">
        <v>0</v>
      </c>
      <c r="J5232">
        <v>0</v>
      </c>
      <c r="K5232">
        <v>0</v>
      </c>
      <c r="L5232">
        <v>0</v>
      </c>
      <c r="M5232">
        <v>0</v>
      </c>
      <c r="N5232">
        <v>15</v>
      </c>
      <c r="O5232">
        <v>15</v>
      </c>
      <c r="P5232">
        <v>0</v>
      </c>
      <c r="Q5232">
        <v>0</v>
      </c>
    </row>
    <row r="5233" spans="1:17" x14ac:dyDescent="0.2">
      <c r="A5233" t="s">
        <v>22971</v>
      </c>
      <c r="B5233" t="s">
        <v>86</v>
      </c>
      <c r="C5233" t="s">
        <v>158</v>
      </c>
      <c r="D5233" t="s">
        <v>17736</v>
      </c>
      <c r="E5233" t="s">
        <v>83</v>
      </c>
      <c r="F5233" t="s">
        <v>4927</v>
      </c>
      <c r="G5233">
        <v>0</v>
      </c>
      <c r="H5233">
        <v>0</v>
      </c>
      <c r="I5233">
        <v>0</v>
      </c>
      <c r="J5233">
        <v>0</v>
      </c>
      <c r="K5233">
        <v>0</v>
      </c>
      <c r="L5233">
        <v>0</v>
      </c>
      <c r="M5233">
        <v>0</v>
      </c>
      <c r="N5233">
        <v>13</v>
      </c>
      <c r="O5233">
        <v>13</v>
      </c>
      <c r="P5233">
        <v>0</v>
      </c>
      <c r="Q5233">
        <v>0</v>
      </c>
    </row>
    <row r="5234" spans="1:17" x14ac:dyDescent="0.2">
      <c r="A5234" t="s">
        <v>22972</v>
      </c>
      <c r="B5234" t="s">
        <v>86</v>
      </c>
      <c r="C5234" t="s">
        <v>158</v>
      </c>
      <c r="D5234" t="s">
        <v>17736</v>
      </c>
      <c r="E5234" t="s">
        <v>83</v>
      </c>
      <c r="F5234" t="s">
        <v>17734</v>
      </c>
      <c r="G5234">
        <v>19</v>
      </c>
      <c r="H5234">
        <v>0</v>
      </c>
      <c r="I5234">
        <v>0</v>
      </c>
      <c r="J5234">
        <v>0</v>
      </c>
      <c r="K5234">
        <v>0</v>
      </c>
      <c r="L5234">
        <v>0</v>
      </c>
      <c r="M5234">
        <v>0</v>
      </c>
      <c r="N5234">
        <v>0</v>
      </c>
      <c r="O5234">
        <v>0</v>
      </c>
      <c r="P5234">
        <v>0</v>
      </c>
      <c r="Q5234">
        <v>0</v>
      </c>
    </row>
    <row r="5235" spans="1:17" x14ac:dyDescent="0.2">
      <c r="A5235" t="s">
        <v>22973</v>
      </c>
      <c r="B5235" t="s">
        <v>86</v>
      </c>
      <c r="C5235" t="s">
        <v>158</v>
      </c>
      <c r="D5235" t="s">
        <v>17736</v>
      </c>
      <c r="E5235" t="s">
        <v>81</v>
      </c>
      <c r="F5235" t="s">
        <v>4929</v>
      </c>
      <c r="G5235">
        <v>0</v>
      </c>
      <c r="H5235">
        <v>21</v>
      </c>
      <c r="I5235">
        <v>2</v>
      </c>
      <c r="J5235">
        <v>13</v>
      </c>
      <c r="K5235">
        <v>0</v>
      </c>
      <c r="L5235">
        <v>6</v>
      </c>
      <c r="M5235">
        <v>0</v>
      </c>
      <c r="N5235">
        <v>0</v>
      </c>
      <c r="O5235">
        <v>0</v>
      </c>
      <c r="P5235">
        <v>0</v>
      </c>
      <c r="Q5235">
        <v>0</v>
      </c>
    </row>
    <row r="5236" spans="1:17" x14ac:dyDescent="0.2">
      <c r="A5236" t="s">
        <v>22974</v>
      </c>
      <c r="B5236" t="s">
        <v>86</v>
      </c>
      <c r="C5236" t="s">
        <v>158</v>
      </c>
      <c r="D5236" t="s">
        <v>17736</v>
      </c>
      <c r="E5236" t="s">
        <v>81</v>
      </c>
      <c r="F5236" t="s">
        <v>4931</v>
      </c>
      <c r="G5236">
        <v>0</v>
      </c>
      <c r="H5236">
        <v>21</v>
      </c>
      <c r="I5236">
        <v>2</v>
      </c>
      <c r="J5236">
        <v>13</v>
      </c>
      <c r="K5236">
        <v>0</v>
      </c>
      <c r="L5236">
        <v>6</v>
      </c>
      <c r="M5236">
        <v>0</v>
      </c>
      <c r="N5236">
        <v>0</v>
      </c>
      <c r="O5236">
        <v>0</v>
      </c>
      <c r="P5236">
        <v>0</v>
      </c>
      <c r="Q5236">
        <v>0</v>
      </c>
    </row>
    <row r="5237" spans="1:17" x14ac:dyDescent="0.2">
      <c r="A5237" t="s">
        <v>22975</v>
      </c>
      <c r="B5237" t="s">
        <v>86</v>
      </c>
      <c r="C5237" t="s">
        <v>158</v>
      </c>
      <c r="D5237" t="s">
        <v>17736</v>
      </c>
      <c r="E5237" t="s">
        <v>81</v>
      </c>
      <c r="F5237" t="s">
        <v>4933</v>
      </c>
      <c r="G5237">
        <v>0</v>
      </c>
      <c r="H5237">
        <v>0</v>
      </c>
      <c r="I5237">
        <v>0</v>
      </c>
      <c r="J5237">
        <v>0</v>
      </c>
      <c r="K5237">
        <v>0</v>
      </c>
      <c r="L5237">
        <v>0</v>
      </c>
      <c r="M5237">
        <v>21</v>
      </c>
      <c r="N5237">
        <v>0</v>
      </c>
      <c r="O5237">
        <v>0</v>
      </c>
      <c r="P5237">
        <v>0</v>
      </c>
      <c r="Q5237">
        <v>0</v>
      </c>
    </row>
    <row r="5238" spans="1:17" x14ac:dyDescent="0.2">
      <c r="A5238" t="s">
        <v>22976</v>
      </c>
      <c r="B5238" t="s">
        <v>86</v>
      </c>
      <c r="C5238" t="s">
        <v>158</v>
      </c>
      <c r="D5238" t="s">
        <v>17736</v>
      </c>
      <c r="E5238" t="s">
        <v>81</v>
      </c>
      <c r="F5238" t="s">
        <v>4935</v>
      </c>
      <c r="G5238">
        <v>0</v>
      </c>
      <c r="H5238">
        <v>21</v>
      </c>
      <c r="I5238">
        <v>2</v>
      </c>
      <c r="J5238">
        <v>13</v>
      </c>
      <c r="K5238">
        <v>0</v>
      </c>
      <c r="L5238">
        <v>6</v>
      </c>
      <c r="M5238">
        <v>0</v>
      </c>
      <c r="N5238">
        <v>0</v>
      </c>
      <c r="O5238">
        <v>0</v>
      </c>
      <c r="P5238">
        <v>0</v>
      </c>
      <c r="Q5238">
        <v>0</v>
      </c>
    </row>
    <row r="5239" spans="1:17" x14ac:dyDescent="0.2">
      <c r="A5239" t="s">
        <v>22977</v>
      </c>
      <c r="B5239" t="s">
        <v>86</v>
      </c>
      <c r="C5239" t="s">
        <v>158</v>
      </c>
      <c r="D5239" t="s">
        <v>17736</v>
      </c>
      <c r="E5239" t="s">
        <v>81</v>
      </c>
      <c r="F5239" t="s">
        <v>4937</v>
      </c>
      <c r="G5239">
        <v>0</v>
      </c>
      <c r="H5239">
        <v>21</v>
      </c>
      <c r="I5239">
        <v>2</v>
      </c>
      <c r="J5239">
        <v>13</v>
      </c>
      <c r="K5239">
        <v>0</v>
      </c>
      <c r="L5239">
        <v>6</v>
      </c>
      <c r="M5239">
        <v>0</v>
      </c>
      <c r="N5239">
        <v>0</v>
      </c>
      <c r="O5239">
        <v>0</v>
      </c>
      <c r="P5239">
        <v>0</v>
      </c>
      <c r="Q5239">
        <v>0</v>
      </c>
    </row>
    <row r="5240" spans="1:17" x14ac:dyDescent="0.2">
      <c r="A5240" t="s">
        <v>22978</v>
      </c>
      <c r="B5240" t="s">
        <v>86</v>
      </c>
      <c r="C5240" t="s">
        <v>158</v>
      </c>
      <c r="D5240" t="s">
        <v>17736</v>
      </c>
      <c r="E5240" t="s">
        <v>81</v>
      </c>
      <c r="F5240" t="s">
        <v>4939</v>
      </c>
      <c r="G5240">
        <v>0</v>
      </c>
      <c r="H5240">
        <v>0</v>
      </c>
      <c r="I5240">
        <v>0</v>
      </c>
      <c r="J5240">
        <v>0</v>
      </c>
      <c r="K5240">
        <v>0</v>
      </c>
      <c r="L5240">
        <v>0</v>
      </c>
      <c r="M5240">
        <v>21</v>
      </c>
      <c r="N5240">
        <v>0</v>
      </c>
      <c r="O5240">
        <v>0</v>
      </c>
      <c r="P5240">
        <v>0</v>
      </c>
      <c r="Q5240">
        <v>0</v>
      </c>
    </row>
    <row r="5241" spans="1:17" x14ac:dyDescent="0.2">
      <c r="A5241" t="s">
        <v>22979</v>
      </c>
      <c r="B5241" t="s">
        <v>86</v>
      </c>
      <c r="C5241" t="s">
        <v>158</v>
      </c>
      <c r="D5241" t="s">
        <v>17736</v>
      </c>
      <c r="E5241" t="s">
        <v>81</v>
      </c>
      <c r="F5241" t="s">
        <v>4941</v>
      </c>
      <c r="G5241">
        <v>0</v>
      </c>
      <c r="H5241">
        <v>21</v>
      </c>
      <c r="I5241">
        <v>2</v>
      </c>
      <c r="J5241">
        <v>13</v>
      </c>
      <c r="K5241">
        <v>0</v>
      </c>
      <c r="L5241">
        <v>6</v>
      </c>
      <c r="M5241">
        <v>0</v>
      </c>
      <c r="N5241">
        <v>0</v>
      </c>
      <c r="O5241">
        <v>0</v>
      </c>
      <c r="P5241">
        <v>0</v>
      </c>
      <c r="Q5241">
        <v>0</v>
      </c>
    </row>
    <row r="5242" spans="1:17" x14ac:dyDescent="0.2">
      <c r="A5242" t="s">
        <v>22980</v>
      </c>
      <c r="B5242" t="s">
        <v>86</v>
      </c>
      <c r="C5242" t="s">
        <v>158</v>
      </c>
      <c r="D5242" t="s">
        <v>17736</v>
      </c>
      <c r="E5242" t="s">
        <v>81</v>
      </c>
      <c r="F5242" t="s">
        <v>4943</v>
      </c>
      <c r="G5242">
        <v>0</v>
      </c>
      <c r="H5242">
        <v>0</v>
      </c>
      <c r="I5242">
        <v>0</v>
      </c>
      <c r="J5242">
        <v>0</v>
      </c>
      <c r="K5242">
        <v>0</v>
      </c>
      <c r="L5242">
        <v>0</v>
      </c>
      <c r="M5242">
        <v>21</v>
      </c>
      <c r="N5242">
        <v>0</v>
      </c>
      <c r="O5242">
        <v>0</v>
      </c>
      <c r="P5242">
        <v>0</v>
      </c>
      <c r="Q5242">
        <v>0</v>
      </c>
    </row>
    <row r="5243" spans="1:17" x14ac:dyDescent="0.2">
      <c r="A5243" t="s">
        <v>22981</v>
      </c>
      <c r="B5243" t="s">
        <v>86</v>
      </c>
      <c r="C5243" t="s">
        <v>158</v>
      </c>
      <c r="D5243" t="s">
        <v>17736</v>
      </c>
      <c r="E5243" t="s">
        <v>81</v>
      </c>
      <c r="F5243" t="s">
        <v>4925</v>
      </c>
      <c r="G5243">
        <v>0</v>
      </c>
      <c r="H5243">
        <v>0</v>
      </c>
      <c r="I5243">
        <v>0</v>
      </c>
      <c r="J5243">
        <v>0</v>
      </c>
      <c r="K5243">
        <v>0</v>
      </c>
      <c r="L5243">
        <v>0</v>
      </c>
      <c r="M5243">
        <v>0</v>
      </c>
      <c r="N5243">
        <v>16</v>
      </c>
      <c r="O5243">
        <v>11</v>
      </c>
      <c r="P5243">
        <v>4</v>
      </c>
      <c r="Q5243">
        <v>1</v>
      </c>
    </row>
    <row r="5244" spans="1:17" x14ac:dyDescent="0.2">
      <c r="A5244" t="s">
        <v>22982</v>
      </c>
      <c r="B5244" t="s">
        <v>86</v>
      </c>
      <c r="C5244" t="s">
        <v>158</v>
      </c>
      <c r="D5244" t="s">
        <v>17736</v>
      </c>
      <c r="E5244" t="s">
        <v>81</v>
      </c>
      <c r="F5244" t="s">
        <v>4927</v>
      </c>
      <c r="G5244">
        <v>0</v>
      </c>
      <c r="H5244">
        <v>0</v>
      </c>
      <c r="I5244">
        <v>0</v>
      </c>
      <c r="J5244">
        <v>0</v>
      </c>
      <c r="K5244">
        <v>0</v>
      </c>
      <c r="L5244">
        <v>0</v>
      </c>
      <c r="M5244">
        <v>0</v>
      </c>
      <c r="N5244">
        <v>14</v>
      </c>
      <c r="O5244">
        <v>9</v>
      </c>
      <c r="P5244">
        <v>4</v>
      </c>
      <c r="Q5244">
        <v>1</v>
      </c>
    </row>
    <row r="5245" spans="1:17" x14ac:dyDescent="0.2">
      <c r="A5245" t="s">
        <v>22983</v>
      </c>
      <c r="B5245" t="s">
        <v>86</v>
      </c>
      <c r="C5245" t="s">
        <v>158</v>
      </c>
      <c r="D5245" t="s">
        <v>17736</v>
      </c>
      <c r="E5245" t="s">
        <v>81</v>
      </c>
      <c r="F5245" t="s">
        <v>17734</v>
      </c>
      <c r="G5245">
        <v>21</v>
      </c>
      <c r="H5245">
        <v>0</v>
      </c>
      <c r="I5245">
        <v>0</v>
      </c>
      <c r="J5245">
        <v>0</v>
      </c>
      <c r="K5245">
        <v>0</v>
      </c>
      <c r="L5245">
        <v>0</v>
      </c>
      <c r="M5245">
        <v>0</v>
      </c>
      <c r="N5245">
        <v>0</v>
      </c>
      <c r="O5245">
        <v>0</v>
      </c>
      <c r="P5245">
        <v>0</v>
      </c>
      <c r="Q5245">
        <v>0</v>
      </c>
    </row>
    <row r="5246" spans="1:17" x14ac:dyDescent="0.2">
      <c r="A5246" t="s">
        <v>22984</v>
      </c>
      <c r="B5246" t="s">
        <v>86</v>
      </c>
      <c r="C5246" t="s">
        <v>158</v>
      </c>
      <c r="D5246" t="s">
        <v>17748</v>
      </c>
      <c r="E5246" t="s">
        <v>83</v>
      </c>
      <c r="F5246" t="s">
        <v>17749</v>
      </c>
      <c r="G5246">
        <v>0</v>
      </c>
      <c r="H5246">
        <v>0</v>
      </c>
      <c r="I5246">
        <v>0</v>
      </c>
      <c r="J5246">
        <v>0</v>
      </c>
      <c r="K5246">
        <v>0</v>
      </c>
      <c r="L5246">
        <v>0</v>
      </c>
      <c r="M5246">
        <v>0</v>
      </c>
      <c r="N5246">
        <v>3</v>
      </c>
      <c r="O5246">
        <v>2</v>
      </c>
      <c r="P5246">
        <v>1</v>
      </c>
      <c r="Q5246">
        <v>0</v>
      </c>
    </row>
    <row r="5247" spans="1:17" x14ac:dyDescent="0.2">
      <c r="A5247" t="s">
        <v>22985</v>
      </c>
      <c r="B5247" t="s">
        <v>86</v>
      </c>
      <c r="C5247" t="s">
        <v>158</v>
      </c>
      <c r="D5247" t="s">
        <v>17748</v>
      </c>
      <c r="E5247" t="s">
        <v>83</v>
      </c>
      <c r="F5247" t="s">
        <v>17734</v>
      </c>
      <c r="G5247">
        <v>3</v>
      </c>
      <c r="H5247">
        <v>0</v>
      </c>
      <c r="I5247">
        <v>0</v>
      </c>
      <c r="J5247">
        <v>0</v>
      </c>
      <c r="K5247">
        <v>0</v>
      </c>
      <c r="L5247">
        <v>0</v>
      </c>
      <c r="M5247">
        <v>0</v>
      </c>
      <c r="N5247">
        <v>0</v>
      </c>
      <c r="O5247">
        <v>0</v>
      </c>
      <c r="P5247">
        <v>0</v>
      </c>
      <c r="Q5247">
        <v>0</v>
      </c>
    </row>
    <row r="5248" spans="1:17" x14ac:dyDescent="0.2">
      <c r="A5248" t="s">
        <v>22986</v>
      </c>
      <c r="B5248" t="s">
        <v>86</v>
      </c>
      <c r="C5248" t="s">
        <v>160</v>
      </c>
      <c r="D5248" t="s">
        <v>17736</v>
      </c>
      <c r="E5248" t="s">
        <v>83</v>
      </c>
      <c r="F5248" t="s">
        <v>4933</v>
      </c>
      <c r="G5248">
        <v>0</v>
      </c>
      <c r="H5248">
        <v>0</v>
      </c>
      <c r="I5248">
        <v>0</v>
      </c>
      <c r="J5248">
        <v>0</v>
      </c>
      <c r="K5248">
        <v>0</v>
      </c>
      <c r="L5248">
        <v>0</v>
      </c>
      <c r="M5248">
        <v>17</v>
      </c>
      <c r="N5248">
        <v>0</v>
      </c>
      <c r="O5248">
        <v>0</v>
      </c>
      <c r="P5248">
        <v>0</v>
      </c>
      <c r="Q5248">
        <v>0</v>
      </c>
    </row>
    <row r="5249" spans="1:17" x14ac:dyDescent="0.2">
      <c r="A5249" t="s">
        <v>22987</v>
      </c>
      <c r="B5249" t="s">
        <v>86</v>
      </c>
      <c r="C5249" t="s">
        <v>160</v>
      </c>
      <c r="D5249" t="s">
        <v>17736</v>
      </c>
      <c r="E5249" t="s">
        <v>83</v>
      </c>
      <c r="F5249" t="s">
        <v>4935</v>
      </c>
      <c r="G5249">
        <v>0</v>
      </c>
      <c r="H5249">
        <v>17</v>
      </c>
      <c r="I5249">
        <v>0</v>
      </c>
      <c r="J5249">
        <v>16</v>
      </c>
      <c r="K5249">
        <v>1</v>
      </c>
      <c r="L5249">
        <v>0</v>
      </c>
      <c r="M5249">
        <v>0</v>
      </c>
      <c r="N5249">
        <v>0</v>
      </c>
      <c r="O5249">
        <v>0</v>
      </c>
      <c r="P5249">
        <v>0</v>
      </c>
      <c r="Q5249">
        <v>0</v>
      </c>
    </row>
    <row r="5250" spans="1:17" x14ac:dyDescent="0.2">
      <c r="A5250" t="s">
        <v>22988</v>
      </c>
      <c r="B5250" t="s">
        <v>86</v>
      </c>
      <c r="C5250" t="s">
        <v>160</v>
      </c>
      <c r="D5250" t="s">
        <v>17736</v>
      </c>
      <c r="E5250" t="s">
        <v>83</v>
      </c>
      <c r="F5250" t="s">
        <v>4937</v>
      </c>
      <c r="G5250">
        <v>0</v>
      </c>
      <c r="H5250">
        <v>17</v>
      </c>
      <c r="I5250">
        <v>0</v>
      </c>
      <c r="J5250">
        <v>16</v>
      </c>
      <c r="K5250">
        <v>1</v>
      </c>
      <c r="L5250">
        <v>0</v>
      </c>
      <c r="M5250">
        <v>0</v>
      </c>
      <c r="N5250">
        <v>0</v>
      </c>
      <c r="O5250">
        <v>0</v>
      </c>
      <c r="P5250">
        <v>0</v>
      </c>
      <c r="Q5250">
        <v>0</v>
      </c>
    </row>
    <row r="5251" spans="1:17" x14ac:dyDescent="0.2">
      <c r="A5251" t="s">
        <v>22989</v>
      </c>
      <c r="B5251" t="s">
        <v>86</v>
      </c>
      <c r="C5251" t="s">
        <v>160</v>
      </c>
      <c r="D5251" t="s">
        <v>17736</v>
      </c>
      <c r="E5251" t="s">
        <v>83</v>
      </c>
      <c r="F5251" t="s">
        <v>4939</v>
      </c>
      <c r="G5251">
        <v>0</v>
      </c>
      <c r="H5251">
        <v>0</v>
      </c>
      <c r="I5251">
        <v>0</v>
      </c>
      <c r="J5251">
        <v>0</v>
      </c>
      <c r="K5251">
        <v>0</v>
      </c>
      <c r="L5251">
        <v>0</v>
      </c>
      <c r="M5251">
        <v>17</v>
      </c>
      <c r="N5251">
        <v>0</v>
      </c>
      <c r="O5251">
        <v>0</v>
      </c>
      <c r="P5251">
        <v>0</v>
      </c>
      <c r="Q5251">
        <v>0</v>
      </c>
    </row>
    <row r="5252" spans="1:17" x14ac:dyDescent="0.2">
      <c r="A5252" t="s">
        <v>22990</v>
      </c>
      <c r="B5252" t="s">
        <v>86</v>
      </c>
      <c r="C5252" t="s">
        <v>160</v>
      </c>
      <c r="D5252" t="s">
        <v>17736</v>
      </c>
      <c r="E5252" t="s">
        <v>83</v>
      </c>
      <c r="F5252" t="s">
        <v>4941</v>
      </c>
      <c r="G5252">
        <v>0</v>
      </c>
      <c r="H5252">
        <v>17</v>
      </c>
      <c r="I5252">
        <v>0</v>
      </c>
      <c r="J5252">
        <v>16</v>
      </c>
      <c r="K5252">
        <v>1</v>
      </c>
      <c r="L5252">
        <v>0</v>
      </c>
      <c r="M5252">
        <v>0</v>
      </c>
      <c r="N5252">
        <v>0</v>
      </c>
      <c r="O5252">
        <v>0</v>
      </c>
      <c r="P5252">
        <v>0</v>
      </c>
      <c r="Q5252">
        <v>0</v>
      </c>
    </row>
    <row r="5253" spans="1:17" x14ac:dyDescent="0.2">
      <c r="A5253" t="s">
        <v>22991</v>
      </c>
      <c r="B5253" t="s">
        <v>86</v>
      </c>
      <c r="C5253" t="s">
        <v>160</v>
      </c>
      <c r="D5253" t="s">
        <v>17736</v>
      </c>
      <c r="E5253" t="s">
        <v>83</v>
      </c>
      <c r="F5253" t="s">
        <v>4943</v>
      </c>
      <c r="G5253">
        <v>0</v>
      </c>
      <c r="H5253">
        <v>0</v>
      </c>
      <c r="I5253">
        <v>0</v>
      </c>
      <c r="J5253">
        <v>0</v>
      </c>
      <c r="K5253">
        <v>0</v>
      </c>
      <c r="L5253">
        <v>0</v>
      </c>
      <c r="M5253">
        <v>17</v>
      </c>
      <c r="N5253">
        <v>0</v>
      </c>
      <c r="O5253">
        <v>0</v>
      </c>
      <c r="P5253">
        <v>0</v>
      </c>
      <c r="Q5253">
        <v>0</v>
      </c>
    </row>
    <row r="5254" spans="1:17" x14ac:dyDescent="0.2">
      <c r="A5254" t="s">
        <v>22992</v>
      </c>
      <c r="B5254" t="s">
        <v>86</v>
      </c>
      <c r="C5254" t="s">
        <v>160</v>
      </c>
      <c r="D5254" t="s">
        <v>17736</v>
      </c>
      <c r="E5254" t="s">
        <v>83</v>
      </c>
      <c r="F5254" t="s">
        <v>4925</v>
      </c>
      <c r="G5254">
        <v>0</v>
      </c>
      <c r="H5254">
        <v>0</v>
      </c>
      <c r="I5254">
        <v>0</v>
      </c>
      <c r="J5254">
        <v>0</v>
      </c>
      <c r="K5254">
        <v>0</v>
      </c>
      <c r="L5254">
        <v>0</v>
      </c>
      <c r="M5254">
        <v>0</v>
      </c>
      <c r="N5254">
        <v>14</v>
      </c>
      <c r="O5254">
        <v>14</v>
      </c>
      <c r="P5254">
        <v>0</v>
      </c>
      <c r="Q5254">
        <v>0</v>
      </c>
    </row>
    <row r="5255" spans="1:17" x14ac:dyDescent="0.2">
      <c r="A5255" t="s">
        <v>22993</v>
      </c>
      <c r="B5255" t="s">
        <v>86</v>
      </c>
      <c r="C5255" t="s">
        <v>160</v>
      </c>
      <c r="D5255" t="s">
        <v>17736</v>
      </c>
      <c r="E5255" t="s">
        <v>83</v>
      </c>
      <c r="F5255" t="s">
        <v>4927</v>
      </c>
      <c r="G5255">
        <v>0</v>
      </c>
      <c r="H5255">
        <v>0</v>
      </c>
      <c r="I5255">
        <v>0</v>
      </c>
      <c r="J5255">
        <v>0</v>
      </c>
      <c r="K5255">
        <v>0</v>
      </c>
      <c r="L5255">
        <v>0</v>
      </c>
      <c r="M5255">
        <v>0</v>
      </c>
      <c r="N5255">
        <v>12</v>
      </c>
      <c r="O5255">
        <v>12</v>
      </c>
      <c r="P5255">
        <v>0</v>
      </c>
      <c r="Q5255">
        <v>0</v>
      </c>
    </row>
    <row r="5256" spans="1:17" x14ac:dyDescent="0.2">
      <c r="A5256" t="s">
        <v>22994</v>
      </c>
      <c r="B5256" t="s">
        <v>86</v>
      </c>
      <c r="C5256" t="s">
        <v>160</v>
      </c>
      <c r="D5256" t="s">
        <v>17736</v>
      </c>
      <c r="E5256" t="s">
        <v>83</v>
      </c>
      <c r="F5256" t="s">
        <v>17734</v>
      </c>
      <c r="G5256">
        <v>17</v>
      </c>
      <c r="H5256">
        <v>0</v>
      </c>
      <c r="I5256">
        <v>0</v>
      </c>
      <c r="J5256">
        <v>0</v>
      </c>
      <c r="K5256">
        <v>0</v>
      </c>
      <c r="L5256">
        <v>0</v>
      </c>
      <c r="M5256">
        <v>0</v>
      </c>
      <c r="N5256">
        <v>0</v>
      </c>
      <c r="O5256">
        <v>0</v>
      </c>
      <c r="P5256">
        <v>0</v>
      </c>
      <c r="Q5256">
        <v>0</v>
      </c>
    </row>
    <row r="5257" spans="1:17" x14ac:dyDescent="0.2">
      <c r="A5257" t="s">
        <v>22995</v>
      </c>
      <c r="B5257" t="s">
        <v>86</v>
      </c>
      <c r="C5257" t="s">
        <v>160</v>
      </c>
      <c r="D5257" t="s">
        <v>17736</v>
      </c>
      <c r="E5257" t="s">
        <v>81</v>
      </c>
      <c r="F5257" t="s">
        <v>4929</v>
      </c>
      <c r="G5257">
        <v>0</v>
      </c>
      <c r="H5257">
        <v>25</v>
      </c>
      <c r="I5257">
        <v>2</v>
      </c>
      <c r="J5257">
        <v>22</v>
      </c>
      <c r="K5257">
        <v>0</v>
      </c>
      <c r="L5257">
        <v>1</v>
      </c>
      <c r="M5257">
        <v>0</v>
      </c>
      <c r="N5257">
        <v>0</v>
      </c>
      <c r="O5257">
        <v>0</v>
      </c>
      <c r="P5257">
        <v>0</v>
      </c>
      <c r="Q5257">
        <v>0</v>
      </c>
    </row>
    <row r="5258" spans="1:17" x14ac:dyDescent="0.2">
      <c r="A5258" t="s">
        <v>22996</v>
      </c>
      <c r="B5258" t="s">
        <v>86</v>
      </c>
      <c r="C5258" t="s">
        <v>160</v>
      </c>
      <c r="D5258" t="s">
        <v>17736</v>
      </c>
      <c r="E5258" t="s">
        <v>81</v>
      </c>
      <c r="F5258" t="s">
        <v>4931</v>
      </c>
      <c r="G5258">
        <v>0</v>
      </c>
      <c r="H5258">
        <v>25</v>
      </c>
      <c r="I5258">
        <v>2</v>
      </c>
      <c r="J5258">
        <v>21</v>
      </c>
      <c r="K5258">
        <v>0</v>
      </c>
      <c r="L5258">
        <v>2</v>
      </c>
      <c r="M5258">
        <v>0</v>
      </c>
      <c r="N5258">
        <v>0</v>
      </c>
      <c r="O5258">
        <v>0</v>
      </c>
      <c r="P5258">
        <v>0</v>
      </c>
      <c r="Q5258">
        <v>0</v>
      </c>
    </row>
    <row r="5259" spans="1:17" x14ac:dyDescent="0.2">
      <c r="A5259" t="s">
        <v>22997</v>
      </c>
      <c r="B5259" t="s">
        <v>86</v>
      </c>
      <c r="C5259" t="s">
        <v>160</v>
      </c>
      <c r="D5259" t="s">
        <v>17736</v>
      </c>
      <c r="E5259" t="s">
        <v>81</v>
      </c>
      <c r="F5259" t="s">
        <v>4933</v>
      </c>
      <c r="G5259">
        <v>0</v>
      </c>
      <c r="H5259">
        <v>0</v>
      </c>
      <c r="I5259">
        <v>0</v>
      </c>
      <c r="J5259">
        <v>0</v>
      </c>
      <c r="K5259">
        <v>0</v>
      </c>
      <c r="L5259">
        <v>0</v>
      </c>
      <c r="M5259">
        <v>25</v>
      </c>
      <c r="N5259">
        <v>0</v>
      </c>
      <c r="O5259">
        <v>0</v>
      </c>
      <c r="P5259">
        <v>0</v>
      </c>
      <c r="Q5259">
        <v>0</v>
      </c>
    </row>
    <row r="5260" spans="1:17" x14ac:dyDescent="0.2">
      <c r="A5260" t="s">
        <v>22998</v>
      </c>
      <c r="B5260" t="s">
        <v>86</v>
      </c>
      <c r="C5260" t="s">
        <v>160</v>
      </c>
      <c r="D5260" t="s">
        <v>17736</v>
      </c>
      <c r="E5260" t="s">
        <v>81</v>
      </c>
      <c r="F5260" t="s">
        <v>4935</v>
      </c>
      <c r="G5260">
        <v>0</v>
      </c>
      <c r="H5260">
        <v>25</v>
      </c>
      <c r="I5260">
        <v>2</v>
      </c>
      <c r="J5260">
        <v>21</v>
      </c>
      <c r="K5260">
        <v>0</v>
      </c>
      <c r="L5260">
        <v>2</v>
      </c>
      <c r="M5260">
        <v>0</v>
      </c>
      <c r="N5260">
        <v>0</v>
      </c>
      <c r="O5260">
        <v>0</v>
      </c>
      <c r="P5260">
        <v>0</v>
      </c>
      <c r="Q5260">
        <v>0</v>
      </c>
    </row>
    <row r="5261" spans="1:17" x14ac:dyDescent="0.2">
      <c r="A5261" t="s">
        <v>22999</v>
      </c>
      <c r="B5261" t="s">
        <v>86</v>
      </c>
      <c r="C5261" t="s">
        <v>160</v>
      </c>
      <c r="D5261" t="s">
        <v>17736</v>
      </c>
      <c r="E5261" t="s">
        <v>81</v>
      </c>
      <c r="F5261" t="s">
        <v>4937</v>
      </c>
      <c r="G5261">
        <v>0</v>
      </c>
      <c r="H5261">
        <v>25</v>
      </c>
      <c r="I5261">
        <v>3</v>
      </c>
      <c r="J5261">
        <v>20</v>
      </c>
      <c r="K5261">
        <v>0</v>
      </c>
      <c r="L5261">
        <v>2</v>
      </c>
      <c r="M5261">
        <v>0</v>
      </c>
      <c r="N5261">
        <v>0</v>
      </c>
      <c r="O5261">
        <v>0</v>
      </c>
      <c r="P5261">
        <v>0</v>
      </c>
      <c r="Q5261">
        <v>0</v>
      </c>
    </row>
    <row r="5262" spans="1:17" x14ac:dyDescent="0.2">
      <c r="A5262" t="s">
        <v>23000</v>
      </c>
      <c r="B5262" t="s">
        <v>86</v>
      </c>
      <c r="C5262" t="s">
        <v>160</v>
      </c>
      <c r="D5262" t="s">
        <v>17736</v>
      </c>
      <c r="E5262" t="s">
        <v>81</v>
      </c>
      <c r="F5262" t="s">
        <v>4939</v>
      </c>
      <c r="G5262">
        <v>0</v>
      </c>
      <c r="H5262">
        <v>0</v>
      </c>
      <c r="I5262">
        <v>0</v>
      </c>
      <c r="J5262">
        <v>0</v>
      </c>
      <c r="K5262">
        <v>0</v>
      </c>
      <c r="L5262">
        <v>0</v>
      </c>
      <c r="M5262">
        <v>25</v>
      </c>
      <c r="N5262">
        <v>0</v>
      </c>
      <c r="O5262">
        <v>0</v>
      </c>
      <c r="P5262">
        <v>0</v>
      </c>
      <c r="Q5262">
        <v>0</v>
      </c>
    </row>
    <row r="5263" spans="1:17" x14ac:dyDescent="0.2">
      <c r="A5263" t="s">
        <v>23001</v>
      </c>
      <c r="B5263" t="s">
        <v>86</v>
      </c>
      <c r="C5263" t="s">
        <v>160</v>
      </c>
      <c r="D5263" t="s">
        <v>17736</v>
      </c>
      <c r="E5263" t="s">
        <v>81</v>
      </c>
      <c r="F5263" t="s">
        <v>4941</v>
      </c>
      <c r="G5263">
        <v>0</v>
      </c>
      <c r="H5263">
        <v>25</v>
      </c>
      <c r="I5263">
        <v>2</v>
      </c>
      <c r="J5263">
        <v>22</v>
      </c>
      <c r="K5263">
        <v>0</v>
      </c>
      <c r="L5263">
        <v>1</v>
      </c>
      <c r="M5263">
        <v>0</v>
      </c>
      <c r="N5263">
        <v>0</v>
      </c>
      <c r="O5263">
        <v>0</v>
      </c>
      <c r="P5263">
        <v>0</v>
      </c>
      <c r="Q5263">
        <v>0</v>
      </c>
    </row>
    <row r="5264" spans="1:17" x14ac:dyDescent="0.2">
      <c r="A5264" t="s">
        <v>23002</v>
      </c>
      <c r="B5264" t="s">
        <v>86</v>
      </c>
      <c r="C5264" t="s">
        <v>160</v>
      </c>
      <c r="D5264" t="s">
        <v>17736</v>
      </c>
      <c r="E5264" t="s">
        <v>81</v>
      </c>
      <c r="F5264" t="s">
        <v>4943</v>
      </c>
      <c r="G5264">
        <v>0</v>
      </c>
      <c r="H5264">
        <v>0</v>
      </c>
      <c r="I5264">
        <v>0</v>
      </c>
      <c r="J5264">
        <v>0</v>
      </c>
      <c r="K5264">
        <v>0</v>
      </c>
      <c r="L5264">
        <v>0</v>
      </c>
      <c r="M5264">
        <v>25</v>
      </c>
      <c r="N5264">
        <v>0</v>
      </c>
      <c r="O5264">
        <v>0</v>
      </c>
      <c r="P5264">
        <v>0</v>
      </c>
      <c r="Q5264">
        <v>0</v>
      </c>
    </row>
    <row r="5265" spans="1:17" x14ac:dyDescent="0.2">
      <c r="A5265" t="s">
        <v>23003</v>
      </c>
      <c r="B5265" t="s">
        <v>86</v>
      </c>
      <c r="C5265" t="s">
        <v>160</v>
      </c>
      <c r="D5265" t="s">
        <v>17736</v>
      </c>
      <c r="E5265" t="s">
        <v>81</v>
      </c>
      <c r="F5265" t="s">
        <v>4925</v>
      </c>
      <c r="G5265">
        <v>0</v>
      </c>
      <c r="H5265">
        <v>0</v>
      </c>
      <c r="I5265">
        <v>0</v>
      </c>
      <c r="J5265">
        <v>0</v>
      </c>
      <c r="K5265">
        <v>0</v>
      </c>
      <c r="L5265">
        <v>0</v>
      </c>
      <c r="M5265">
        <v>0</v>
      </c>
      <c r="N5265">
        <v>18</v>
      </c>
      <c r="O5265">
        <v>18</v>
      </c>
      <c r="P5265">
        <v>0</v>
      </c>
      <c r="Q5265">
        <v>0</v>
      </c>
    </row>
    <row r="5266" spans="1:17" x14ac:dyDescent="0.2">
      <c r="A5266" t="s">
        <v>23004</v>
      </c>
      <c r="B5266" t="s">
        <v>86</v>
      </c>
      <c r="C5266" t="s">
        <v>160</v>
      </c>
      <c r="D5266" t="s">
        <v>17736</v>
      </c>
      <c r="E5266" t="s">
        <v>81</v>
      </c>
      <c r="F5266" t="s">
        <v>4927</v>
      </c>
      <c r="G5266">
        <v>0</v>
      </c>
      <c r="H5266">
        <v>0</v>
      </c>
      <c r="I5266">
        <v>0</v>
      </c>
      <c r="J5266">
        <v>0</v>
      </c>
      <c r="K5266">
        <v>0</v>
      </c>
      <c r="L5266">
        <v>0</v>
      </c>
      <c r="M5266">
        <v>0</v>
      </c>
      <c r="N5266">
        <v>14</v>
      </c>
      <c r="O5266">
        <v>14</v>
      </c>
      <c r="P5266">
        <v>0</v>
      </c>
      <c r="Q5266">
        <v>0</v>
      </c>
    </row>
    <row r="5267" spans="1:17" x14ac:dyDescent="0.2">
      <c r="A5267" t="s">
        <v>23005</v>
      </c>
      <c r="B5267" t="s">
        <v>86</v>
      </c>
      <c r="C5267" t="s">
        <v>160</v>
      </c>
      <c r="D5267" t="s">
        <v>17736</v>
      </c>
      <c r="E5267" t="s">
        <v>81</v>
      </c>
      <c r="F5267" t="s">
        <v>17734</v>
      </c>
      <c r="G5267">
        <v>25</v>
      </c>
      <c r="H5267">
        <v>0</v>
      </c>
      <c r="I5267">
        <v>0</v>
      </c>
      <c r="J5267">
        <v>0</v>
      </c>
      <c r="K5267">
        <v>0</v>
      </c>
      <c r="L5267">
        <v>0</v>
      </c>
      <c r="M5267">
        <v>0</v>
      </c>
      <c r="N5267">
        <v>0</v>
      </c>
      <c r="O5267">
        <v>0</v>
      </c>
      <c r="P5267">
        <v>0</v>
      </c>
      <c r="Q5267">
        <v>0</v>
      </c>
    </row>
    <row r="5268" spans="1:17" x14ac:dyDescent="0.2">
      <c r="A5268" t="s">
        <v>23006</v>
      </c>
      <c r="B5268" t="s">
        <v>86</v>
      </c>
      <c r="C5268" t="s">
        <v>160</v>
      </c>
      <c r="D5268" t="s">
        <v>17748</v>
      </c>
      <c r="E5268" t="s">
        <v>83</v>
      </c>
      <c r="F5268" t="s">
        <v>17749</v>
      </c>
      <c r="G5268">
        <v>0</v>
      </c>
      <c r="H5268">
        <v>0</v>
      </c>
      <c r="I5268">
        <v>0</v>
      </c>
      <c r="J5268">
        <v>0</v>
      </c>
      <c r="K5268">
        <v>0</v>
      </c>
      <c r="L5268">
        <v>0</v>
      </c>
      <c r="M5268">
        <v>0</v>
      </c>
      <c r="N5268">
        <v>3</v>
      </c>
      <c r="O5268">
        <v>3</v>
      </c>
      <c r="P5268">
        <v>0</v>
      </c>
      <c r="Q5268">
        <v>0</v>
      </c>
    </row>
    <row r="5269" spans="1:17" x14ac:dyDescent="0.2">
      <c r="A5269" t="s">
        <v>23007</v>
      </c>
      <c r="B5269" t="s">
        <v>86</v>
      </c>
      <c r="C5269" t="s">
        <v>160</v>
      </c>
      <c r="D5269" t="s">
        <v>17748</v>
      </c>
      <c r="E5269" t="s">
        <v>83</v>
      </c>
      <c r="F5269" t="s">
        <v>17734</v>
      </c>
      <c r="G5269">
        <v>3</v>
      </c>
      <c r="H5269">
        <v>0</v>
      </c>
      <c r="I5269">
        <v>0</v>
      </c>
      <c r="J5269">
        <v>0</v>
      </c>
      <c r="K5269">
        <v>0</v>
      </c>
      <c r="L5269">
        <v>0</v>
      </c>
      <c r="M5269">
        <v>0</v>
      </c>
      <c r="N5269">
        <v>0</v>
      </c>
      <c r="O5269">
        <v>0</v>
      </c>
      <c r="P5269">
        <v>0</v>
      </c>
      <c r="Q5269">
        <v>0</v>
      </c>
    </row>
    <row r="5270" spans="1:17" x14ac:dyDescent="0.2">
      <c r="A5270" t="s">
        <v>23008</v>
      </c>
      <c r="B5270" t="s">
        <v>86</v>
      </c>
      <c r="C5270" t="s">
        <v>160</v>
      </c>
      <c r="D5270" t="s">
        <v>17748</v>
      </c>
      <c r="E5270" t="s">
        <v>81</v>
      </c>
      <c r="F5270" t="s">
        <v>17749</v>
      </c>
      <c r="G5270">
        <v>0</v>
      </c>
      <c r="H5270">
        <v>0</v>
      </c>
      <c r="I5270">
        <v>0</v>
      </c>
      <c r="J5270">
        <v>0</v>
      </c>
      <c r="K5270">
        <v>0</v>
      </c>
      <c r="L5270">
        <v>0</v>
      </c>
      <c r="M5270">
        <v>0</v>
      </c>
      <c r="N5270">
        <v>2</v>
      </c>
      <c r="O5270">
        <v>2</v>
      </c>
      <c r="P5270">
        <v>0</v>
      </c>
      <c r="Q5270">
        <v>0</v>
      </c>
    </row>
    <row r="5271" spans="1:17" x14ac:dyDescent="0.2">
      <c r="A5271" t="s">
        <v>23009</v>
      </c>
      <c r="B5271" t="s">
        <v>86</v>
      </c>
      <c r="C5271" t="s">
        <v>160</v>
      </c>
      <c r="D5271" t="s">
        <v>17748</v>
      </c>
      <c r="E5271" t="s">
        <v>81</v>
      </c>
      <c r="F5271" t="s">
        <v>17734</v>
      </c>
      <c r="G5271">
        <v>2</v>
      </c>
      <c r="H5271">
        <v>0</v>
      </c>
      <c r="I5271">
        <v>0</v>
      </c>
      <c r="J5271">
        <v>0</v>
      </c>
      <c r="K5271">
        <v>0</v>
      </c>
      <c r="L5271">
        <v>0</v>
      </c>
      <c r="M5271">
        <v>0</v>
      </c>
      <c r="N5271">
        <v>0</v>
      </c>
      <c r="O5271">
        <v>0</v>
      </c>
      <c r="P5271">
        <v>0</v>
      </c>
      <c r="Q5271">
        <v>0</v>
      </c>
    </row>
    <row r="5272" spans="1:17" x14ac:dyDescent="0.2">
      <c r="A5272" t="s">
        <v>23010</v>
      </c>
      <c r="B5272" t="s">
        <v>86</v>
      </c>
      <c r="C5272" t="s">
        <v>160</v>
      </c>
      <c r="D5272" t="s">
        <v>17754</v>
      </c>
      <c r="E5272" t="s">
        <v>83</v>
      </c>
      <c r="F5272" t="s">
        <v>17734</v>
      </c>
      <c r="G5272">
        <v>3</v>
      </c>
      <c r="H5272">
        <v>0</v>
      </c>
      <c r="I5272">
        <v>0</v>
      </c>
      <c r="J5272">
        <v>0</v>
      </c>
      <c r="K5272">
        <v>0</v>
      </c>
      <c r="L5272">
        <v>0</v>
      </c>
      <c r="M5272">
        <v>0</v>
      </c>
      <c r="N5272">
        <v>0</v>
      </c>
      <c r="O5272">
        <v>0</v>
      </c>
      <c r="P5272">
        <v>0</v>
      </c>
      <c r="Q5272">
        <v>0</v>
      </c>
    </row>
    <row r="5273" spans="1:17" x14ac:dyDescent="0.2">
      <c r="A5273" t="s">
        <v>23011</v>
      </c>
      <c r="B5273" t="s">
        <v>86</v>
      </c>
      <c r="C5273" t="s">
        <v>160</v>
      </c>
      <c r="D5273" t="s">
        <v>17754</v>
      </c>
      <c r="E5273" t="s">
        <v>81</v>
      </c>
      <c r="F5273" t="s">
        <v>17734</v>
      </c>
      <c r="G5273">
        <v>6</v>
      </c>
      <c r="H5273">
        <v>0</v>
      </c>
      <c r="I5273">
        <v>0</v>
      </c>
      <c r="J5273">
        <v>0</v>
      </c>
      <c r="K5273">
        <v>0</v>
      </c>
      <c r="L5273">
        <v>0</v>
      </c>
      <c r="M5273">
        <v>0</v>
      </c>
      <c r="N5273">
        <v>0</v>
      </c>
      <c r="O5273">
        <v>0</v>
      </c>
      <c r="P5273">
        <v>0</v>
      </c>
      <c r="Q5273">
        <v>0</v>
      </c>
    </row>
    <row r="5274" spans="1:17" x14ac:dyDescent="0.2">
      <c r="A5274" t="s">
        <v>23012</v>
      </c>
      <c r="B5274" t="s">
        <v>86</v>
      </c>
      <c r="C5274" t="s">
        <v>161</v>
      </c>
      <c r="D5274" t="s">
        <v>17736</v>
      </c>
      <c r="E5274" t="s">
        <v>83</v>
      </c>
      <c r="F5274" t="s">
        <v>4929</v>
      </c>
      <c r="G5274">
        <v>0</v>
      </c>
      <c r="H5274">
        <v>16</v>
      </c>
      <c r="I5274">
        <v>1</v>
      </c>
      <c r="J5274">
        <v>13</v>
      </c>
      <c r="K5274">
        <v>0</v>
      </c>
      <c r="L5274">
        <v>2</v>
      </c>
      <c r="M5274">
        <v>0</v>
      </c>
      <c r="N5274">
        <v>0</v>
      </c>
      <c r="O5274">
        <v>0</v>
      </c>
      <c r="P5274">
        <v>0</v>
      </c>
      <c r="Q5274">
        <v>0</v>
      </c>
    </row>
    <row r="5275" spans="1:17" x14ac:dyDescent="0.2">
      <c r="A5275" t="s">
        <v>23013</v>
      </c>
      <c r="B5275" t="s">
        <v>86</v>
      </c>
      <c r="C5275" t="s">
        <v>161</v>
      </c>
      <c r="D5275" t="s">
        <v>17736</v>
      </c>
      <c r="E5275" t="s">
        <v>83</v>
      </c>
      <c r="F5275" t="s">
        <v>4931</v>
      </c>
      <c r="G5275">
        <v>0</v>
      </c>
      <c r="H5275">
        <v>16</v>
      </c>
      <c r="I5275">
        <v>1</v>
      </c>
      <c r="J5275">
        <v>13</v>
      </c>
      <c r="K5275">
        <v>0</v>
      </c>
      <c r="L5275">
        <v>2</v>
      </c>
      <c r="M5275">
        <v>0</v>
      </c>
      <c r="N5275">
        <v>0</v>
      </c>
      <c r="O5275">
        <v>0</v>
      </c>
      <c r="P5275">
        <v>0</v>
      </c>
      <c r="Q5275">
        <v>0</v>
      </c>
    </row>
    <row r="5276" spans="1:17" x14ac:dyDescent="0.2">
      <c r="A5276" t="s">
        <v>23014</v>
      </c>
      <c r="B5276" t="s">
        <v>86</v>
      </c>
      <c r="C5276" t="s">
        <v>161</v>
      </c>
      <c r="D5276" t="s">
        <v>17736</v>
      </c>
      <c r="E5276" t="s">
        <v>83</v>
      </c>
      <c r="F5276" t="s">
        <v>4933</v>
      </c>
      <c r="G5276">
        <v>0</v>
      </c>
      <c r="H5276">
        <v>0</v>
      </c>
      <c r="I5276">
        <v>0</v>
      </c>
      <c r="J5276">
        <v>0</v>
      </c>
      <c r="K5276">
        <v>0</v>
      </c>
      <c r="L5276">
        <v>0</v>
      </c>
      <c r="M5276">
        <v>16</v>
      </c>
      <c r="N5276">
        <v>0</v>
      </c>
      <c r="O5276">
        <v>0</v>
      </c>
      <c r="P5276">
        <v>0</v>
      </c>
      <c r="Q5276">
        <v>0</v>
      </c>
    </row>
    <row r="5277" spans="1:17" x14ac:dyDescent="0.2">
      <c r="A5277" t="s">
        <v>23015</v>
      </c>
      <c r="B5277" t="s">
        <v>86</v>
      </c>
      <c r="C5277" t="s">
        <v>161</v>
      </c>
      <c r="D5277" t="s">
        <v>17736</v>
      </c>
      <c r="E5277" t="s">
        <v>83</v>
      </c>
      <c r="F5277" t="s">
        <v>4935</v>
      </c>
      <c r="G5277">
        <v>0</v>
      </c>
      <c r="H5277">
        <v>16</v>
      </c>
      <c r="I5277">
        <v>1</v>
      </c>
      <c r="J5277">
        <v>13</v>
      </c>
      <c r="K5277">
        <v>0</v>
      </c>
      <c r="L5277">
        <v>2</v>
      </c>
      <c r="M5277">
        <v>0</v>
      </c>
      <c r="N5277">
        <v>0</v>
      </c>
      <c r="O5277">
        <v>0</v>
      </c>
      <c r="P5277">
        <v>0</v>
      </c>
      <c r="Q5277">
        <v>0</v>
      </c>
    </row>
    <row r="5278" spans="1:17" x14ac:dyDescent="0.2">
      <c r="A5278" t="s">
        <v>23016</v>
      </c>
      <c r="B5278" t="s">
        <v>86</v>
      </c>
      <c r="C5278" t="s">
        <v>163</v>
      </c>
      <c r="D5278" t="s">
        <v>17736</v>
      </c>
      <c r="E5278" t="s">
        <v>83</v>
      </c>
      <c r="F5278" t="s">
        <v>17734</v>
      </c>
      <c r="G5278">
        <v>25</v>
      </c>
      <c r="H5278">
        <v>0</v>
      </c>
      <c r="I5278">
        <v>0</v>
      </c>
      <c r="J5278">
        <v>0</v>
      </c>
      <c r="K5278">
        <v>0</v>
      </c>
      <c r="L5278">
        <v>0</v>
      </c>
      <c r="M5278">
        <v>0</v>
      </c>
      <c r="N5278">
        <v>0</v>
      </c>
      <c r="O5278">
        <v>0</v>
      </c>
      <c r="P5278">
        <v>0</v>
      </c>
      <c r="Q5278">
        <v>0</v>
      </c>
    </row>
    <row r="5279" spans="1:17" x14ac:dyDescent="0.2">
      <c r="A5279" t="s">
        <v>23017</v>
      </c>
      <c r="B5279" t="s">
        <v>86</v>
      </c>
      <c r="C5279" t="s">
        <v>163</v>
      </c>
      <c r="D5279" t="s">
        <v>17736</v>
      </c>
      <c r="E5279" t="s">
        <v>81</v>
      </c>
      <c r="F5279" t="s">
        <v>4929</v>
      </c>
      <c r="G5279">
        <v>0</v>
      </c>
      <c r="H5279">
        <v>28</v>
      </c>
      <c r="I5279">
        <v>0</v>
      </c>
      <c r="J5279">
        <v>23</v>
      </c>
      <c r="K5279">
        <v>3</v>
      </c>
      <c r="L5279">
        <v>2</v>
      </c>
      <c r="M5279">
        <v>0</v>
      </c>
      <c r="N5279">
        <v>0</v>
      </c>
      <c r="O5279">
        <v>0</v>
      </c>
      <c r="P5279">
        <v>0</v>
      </c>
      <c r="Q5279">
        <v>0</v>
      </c>
    </row>
    <row r="5280" spans="1:17" x14ac:dyDescent="0.2">
      <c r="A5280" t="s">
        <v>23018</v>
      </c>
      <c r="B5280" t="s">
        <v>86</v>
      </c>
      <c r="C5280" t="s">
        <v>163</v>
      </c>
      <c r="D5280" t="s">
        <v>17736</v>
      </c>
      <c r="E5280" t="s">
        <v>81</v>
      </c>
      <c r="F5280" t="s">
        <v>4931</v>
      </c>
      <c r="G5280">
        <v>0</v>
      </c>
      <c r="H5280">
        <v>28</v>
      </c>
      <c r="I5280">
        <v>0</v>
      </c>
      <c r="J5280">
        <v>23</v>
      </c>
      <c r="K5280">
        <v>3</v>
      </c>
      <c r="L5280">
        <v>2</v>
      </c>
      <c r="M5280">
        <v>0</v>
      </c>
      <c r="N5280">
        <v>0</v>
      </c>
      <c r="O5280">
        <v>0</v>
      </c>
      <c r="P5280">
        <v>0</v>
      </c>
      <c r="Q5280">
        <v>0</v>
      </c>
    </row>
    <row r="5281" spans="1:17" x14ac:dyDescent="0.2">
      <c r="A5281" t="s">
        <v>23019</v>
      </c>
      <c r="B5281" t="s">
        <v>86</v>
      </c>
      <c r="C5281" t="s">
        <v>163</v>
      </c>
      <c r="D5281" t="s">
        <v>17736</v>
      </c>
      <c r="E5281" t="s">
        <v>81</v>
      </c>
      <c r="F5281" t="s">
        <v>4933</v>
      </c>
      <c r="G5281">
        <v>0</v>
      </c>
      <c r="H5281">
        <v>0</v>
      </c>
      <c r="I5281">
        <v>0</v>
      </c>
      <c r="J5281">
        <v>0</v>
      </c>
      <c r="K5281">
        <v>0</v>
      </c>
      <c r="L5281">
        <v>0</v>
      </c>
      <c r="M5281">
        <v>28</v>
      </c>
      <c r="N5281">
        <v>0</v>
      </c>
      <c r="O5281">
        <v>0</v>
      </c>
      <c r="P5281">
        <v>0</v>
      </c>
      <c r="Q5281">
        <v>0</v>
      </c>
    </row>
    <row r="5282" spans="1:17" x14ac:dyDescent="0.2">
      <c r="A5282" t="s">
        <v>23020</v>
      </c>
      <c r="B5282" t="s">
        <v>86</v>
      </c>
      <c r="C5282" t="s">
        <v>163</v>
      </c>
      <c r="D5282" t="s">
        <v>17736</v>
      </c>
      <c r="E5282" t="s">
        <v>81</v>
      </c>
      <c r="F5282" t="s">
        <v>4935</v>
      </c>
      <c r="G5282">
        <v>0</v>
      </c>
      <c r="H5282">
        <v>28</v>
      </c>
      <c r="I5282">
        <v>0</v>
      </c>
      <c r="J5282">
        <v>23</v>
      </c>
      <c r="K5282">
        <v>3</v>
      </c>
      <c r="L5282">
        <v>2</v>
      </c>
      <c r="M5282">
        <v>0</v>
      </c>
      <c r="N5282">
        <v>0</v>
      </c>
      <c r="O5282">
        <v>0</v>
      </c>
      <c r="P5282">
        <v>0</v>
      </c>
      <c r="Q5282">
        <v>0</v>
      </c>
    </row>
    <row r="5283" spans="1:17" x14ac:dyDescent="0.2">
      <c r="A5283" t="s">
        <v>23021</v>
      </c>
      <c r="B5283" t="s">
        <v>86</v>
      </c>
      <c r="C5283" t="s">
        <v>163</v>
      </c>
      <c r="D5283" t="s">
        <v>17736</v>
      </c>
      <c r="E5283" t="s">
        <v>81</v>
      </c>
      <c r="F5283" t="s">
        <v>4937</v>
      </c>
      <c r="G5283">
        <v>0</v>
      </c>
      <c r="H5283">
        <v>28</v>
      </c>
      <c r="I5283">
        <v>0</v>
      </c>
      <c r="J5283">
        <v>23</v>
      </c>
      <c r="K5283">
        <v>3</v>
      </c>
      <c r="L5283">
        <v>2</v>
      </c>
      <c r="M5283">
        <v>0</v>
      </c>
      <c r="N5283">
        <v>0</v>
      </c>
      <c r="O5283">
        <v>0</v>
      </c>
      <c r="P5283">
        <v>0</v>
      </c>
      <c r="Q5283">
        <v>0</v>
      </c>
    </row>
    <row r="5284" spans="1:17" x14ac:dyDescent="0.2">
      <c r="A5284" t="s">
        <v>23022</v>
      </c>
      <c r="B5284" t="s">
        <v>86</v>
      </c>
      <c r="C5284" t="s">
        <v>163</v>
      </c>
      <c r="D5284" t="s">
        <v>17736</v>
      </c>
      <c r="E5284" t="s">
        <v>81</v>
      </c>
      <c r="F5284" t="s">
        <v>4939</v>
      </c>
      <c r="G5284">
        <v>0</v>
      </c>
      <c r="H5284">
        <v>0</v>
      </c>
      <c r="I5284">
        <v>0</v>
      </c>
      <c r="J5284">
        <v>0</v>
      </c>
      <c r="K5284">
        <v>0</v>
      </c>
      <c r="L5284">
        <v>0</v>
      </c>
      <c r="M5284">
        <v>28</v>
      </c>
      <c r="N5284">
        <v>0</v>
      </c>
      <c r="O5284">
        <v>0</v>
      </c>
      <c r="P5284">
        <v>0</v>
      </c>
      <c r="Q5284">
        <v>0</v>
      </c>
    </row>
    <row r="5285" spans="1:17" x14ac:dyDescent="0.2">
      <c r="A5285" t="s">
        <v>23023</v>
      </c>
      <c r="B5285" t="s">
        <v>86</v>
      </c>
      <c r="C5285" t="s">
        <v>163</v>
      </c>
      <c r="D5285" t="s">
        <v>17736</v>
      </c>
      <c r="E5285" t="s">
        <v>81</v>
      </c>
      <c r="F5285" t="s">
        <v>4941</v>
      </c>
      <c r="G5285">
        <v>0</v>
      </c>
      <c r="H5285">
        <v>28</v>
      </c>
      <c r="I5285">
        <v>0</v>
      </c>
      <c r="J5285">
        <v>23</v>
      </c>
      <c r="K5285">
        <v>3</v>
      </c>
      <c r="L5285">
        <v>2</v>
      </c>
      <c r="M5285">
        <v>0</v>
      </c>
      <c r="N5285">
        <v>0</v>
      </c>
      <c r="O5285">
        <v>0</v>
      </c>
      <c r="P5285">
        <v>0</v>
      </c>
      <c r="Q5285">
        <v>0</v>
      </c>
    </row>
    <row r="5286" spans="1:17" x14ac:dyDescent="0.2">
      <c r="A5286" t="s">
        <v>23024</v>
      </c>
      <c r="B5286" t="s">
        <v>86</v>
      </c>
      <c r="C5286" t="s">
        <v>163</v>
      </c>
      <c r="D5286" t="s">
        <v>17736</v>
      </c>
      <c r="E5286" t="s">
        <v>81</v>
      </c>
      <c r="F5286" t="s">
        <v>4943</v>
      </c>
      <c r="G5286">
        <v>0</v>
      </c>
      <c r="H5286">
        <v>0</v>
      </c>
      <c r="I5286">
        <v>0</v>
      </c>
      <c r="J5286">
        <v>0</v>
      </c>
      <c r="K5286">
        <v>0</v>
      </c>
      <c r="L5286">
        <v>0</v>
      </c>
      <c r="M5286">
        <v>28</v>
      </c>
      <c r="N5286">
        <v>0</v>
      </c>
      <c r="O5286">
        <v>0</v>
      </c>
      <c r="P5286">
        <v>0</v>
      </c>
      <c r="Q5286">
        <v>0</v>
      </c>
    </row>
    <row r="5287" spans="1:17" x14ac:dyDescent="0.2">
      <c r="A5287" t="s">
        <v>23025</v>
      </c>
      <c r="B5287" t="s">
        <v>86</v>
      </c>
      <c r="C5287" t="s">
        <v>163</v>
      </c>
      <c r="D5287" t="s">
        <v>17736</v>
      </c>
      <c r="E5287" t="s">
        <v>81</v>
      </c>
      <c r="F5287" t="s">
        <v>4925</v>
      </c>
      <c r="G5287">
        <v>0</v>
      </c>
      <c r="H5287">
        <v>0</v>
      </c>
      <c r="I5287">
        <v>0</v>
      </c>
      <c r="J5287">
        <v>0</v>
      </c>
      <c r="K5287">
        <v>0</v>
      </c>
      <c r="L5287">
        <v>0</v>
      </c>
      <c r="M5287">
        <v>0</v>
      </c>
      <c r="N5287">
        <v>21</v>
      </c>
      <c r="O5287">
        <v>19</v>
      </c>
      <c r="P5287">
        <v>2</v>
      </c>
      <c r="Q5287">
        <v>0</v>
      </c>
    </row>
    <row r="5288" spans="1:17" x14ac:dyDescent="0.2">
      <c r="A5288" t="s">
        <v>23026</v>
      </c>
      <c r="B5288" t="s">
        <v>86</v>
      </c>
      <c r="C5288" t="s">
        <v>163</v>
      </c>
      <c r="D5288" t="s">
        <v>17736</v>
      </c>
      <c r="E5288" t="s">
        <v>81</v>
      </c>
      <c r="F5288" t="s">
        <v>4927</v>
      </c>
      <c r="G5288">
        <v>0</v>
      </c>
      <c r="H5288">
        <v>0</v>
      </c>
      <c r="I5288">
        <v>0</v>
      </c>
      <c r="J5288">
        <v>0</v>
      </c>
      <c r="K5288">
        <v>0</v>
      </c>
      <c r="L5288">
        <v>0</v>
      </c>
      <c r="M5288">
        <v>0</v>
      </c>
      <c r="N5288">
        <v>16</v>
      </c>
      <c r="O5288">
        <v>14</v>
      </c>
      <c r="P5288">
        <v>2</v>
      </c>
      <c r="Q5288">
        <v>0</v>
      </c>
    </row>
    <row r="5289" spans="1:17" x14ac:dyDescent="0.2">
      <c r="A5289" t="s">
        <v>23027</v>
      </c>
      <c r="B5289" t="s">
        <v>86</v>
      </c>
      <c r="C5289" t="s">
        <v>163</v>
      </c>
      <c r="D5289" t="s">
        <v>17736</v>
      </c>
      <c r="E5289" t="s">
        <v>81</v>
      </c>
      <c r="F5289" t="s">
        <v>17734</v>
      </c>
      <c r="G5289">
        <v>28</v>
      </c>
      <c r="H5289">
        <v>0</v>
      </c>
      <c r="I5289">
        <v>0</v>
      </c>
      <c r="J5289">
        <v>0</v>
      </c>
      <c r="K5289">
        <v>0</v>
      </c>
      <c r="L5289">
        <v>0</v>
      </c>
      <c r="M5289">
        <v>0</v>
      </c>
      <c r="N5289">
        <v>0</v>
      </c>
      <c r="O5289">
        <v>0</v>
      </c>
      <c r="P5289">
        <v>0</v>
      </c>
      <c r="Q5289">
        <v>0</v>
      </c>
    </row>
    <row r="5290" spans="1:17" x14ac:dyDescent="0.2">
      <c r="A5290" t="s">
        <v>23028</v>
      </c>
      <c r="B5290" t="s">
        <v>86</v>
      </c>
      <c r="C5290" t="s">
        <v>163</v>
      </c>
      <c r="D5290" t="s">
        <v>17748</v>
      </c>
      <c r="E5290" t="s">
        <v>83</v>
      </c>
      <c r="F5290" t="s">
        <v>17749</v>
      </c>
      <c r="G5290">
        <v>0</v>
      </c>
      <c r="H5290">
        <v>0</v>
      </c>
      <c r="I5290">
        <v>0</v>
      </c>
      <c r="J5290">
        <v>0</v>
      </c>
      <c r="K5290">
        <v>0</v>
      </c>
      <c r="L5290">
        <v>0</v>
      </c>
      <c r="M5290">
        <v>0</v>
      </c>
      <c r="N5290">
        <v>1</v>
      </c>
      <c r="O5290">
        <v>1</v>
      </c>
      <c r="P5290">
        <v>0</v>
      </c>
      <c r="Q5290">
        <v>0</v>
      </c>
    </row>
    <row r="5291" spans="1:17" x14ac:dyDescent="0.2">
      <c r="A5291" t="s">
        <v>23029</v>
      </c>
      <c r="B5291" t="s">
        <v>86</v>
      </c>
      <c r="C5291" t="s">
        <v>163</v>
      </c>
      <c r="D5291" t="s">
        <v>17748</v>
      </c>
      <c r="E5291" t="s">
        <v>83</v>
      </c>
      <c r="F5291" t="s">
        <v>17734</v>
      </c>
      <c r="G5291">
        <v>1</v>
      </c>
      <c r="H5291">
        <v>0</v>
      </c>
      <c r="I5291">
        <v>0</v>
      </c>
      <c r="J5291">
        <v>0</v>
      </c>
      <c r="K5291">
        <v>0</v>
      </c>
      <c r="L5291">
        <v>0</v>
      </c>
      <c r="M5291">
        <v>0</v>
      </c>
      <c r="N5291">
        <v>0</v>
      </c>
      <c r="O5291">
        <v>0</v>
      </c>
      <c r="P5291">
        <v>0</v>
      </c>
      <c r="Q5291">
        <v>0</v>
      </c>
    </row>
    <row r="5292" spans="1:17" x14ac:dyDescent="0.2">
      <c r="A5292" t="s">
        <v>23030</v>
      </c>
      <c r="B5292" t="s">
        <v>86</v>
      </c>
      <c r="C5292" t="s">
        <v>163</v>
      </c>
      <c r="D5292" t="s">
        <v>17748</v>
      </c>
      <c r="E5292" t="s">
        <v>81</v>
      </c>
      <c r="F5292" t="s">
        <v>17749</v>
      </c>
      <c r="G5292">
        <v>0</v>
      </c>
      <c r="H5292">
        <v>0</v>
      </c>
      <c r="I5292">
        <v>0</v>
      </c>
      <c r="J5292">
        <v>0</v>
      </c>
      <c r="K5292">
        <v>0</v>
      </c>
      <c r="L5292">
        <v>0</v>
      </c>
      <c r="M5292">
        <v>0</v>
      </c>
      <c r="N5292">
        <v>5</v>
      </c>
      <c r="O5292">
        <v>4</v>
      </c>
      <c r="P5292">
        <v>1</v>
      </c>
      <c r="Q5292">
        <v>0</v>
      </c>
    </row>
    <row r="5293" spans="1:17" x14ac:dyDescent="0.2">
      <c r="A5293" t="s">
        <v>23031</v>
      </c>
      <c r="B5293" t="s">
        <v>86</v>
      </c>
      <c r="C5293" t="s">
        <v>163</v>
      </c>
      <c r="D5293" t="s">
        <v>17748</v>
      </c>
      <c r="E5293" t="s">
        <v>81</v>
      </c>
      <c r="F5293" t="s">
        <v>17734</v>
      </c>
      <c r="G5293">
        <v>5</v>
      </c>
      <c r="H5293">
        <v>0</v>
      </c>
      <c r="I5293">
        <v>0</v>
      </c>
      <c r="J5293">
        <v>0</v>
      </c>
      <c r="K5293">
        <v>0</v>
      </c>
      <c r="L5293">
        <v>0</v>
      </c>
      <c r="M5293">
        <v>0</v>
      </c>
      <c r="N5293">
        <v>0</v>
      </c>
      <c r="O5293">
        <v>0</v>
      </c>
      <c r="P5293">
        <v>0</v>
      </c>
      <c r="Q5293">
        <v>0</v>
      </c>
    </row>
    <row r="5294" spans="1:17" x14ac:dyDescent="0.2">
      <c r="A5294" t="s">
        <v>23032</v>
      </c>
      <c r="B5294" t="s">
        <v>86</v>
      </c>
      <c r="C5294" t="s">
        <v>163</v>
      </c>
      <c r="D5294" t="s">
        <v>17754</v>
      </c>
      <c r="E5294" t="s">
        <v>83</v>
      </c>
      <c r="F5294" t="s">
        <v>17734</v>
      </c>
      <c r="G5294">
        <v>5</v>
      </c>
      <c r="H5294">
        <v>0</v>
      </c>
      <c r="I5294">
        <v>0</v>
      </c>
      <c r="J5294">
        <v>0</v>
      </c>
      <c r="K5294">
        <v>0</v>
      </c>
      <c r="L5294">
        <v>0</v>
      </c>
      <c r="M5294">
        <v>0</v>
      </c>
      <c r="N5294">
        <v>0</v>
      </c>
      <c r="O5294">
        <v>0</v>
      </c>
      <c r="P5294">
        <v>0</v>
      </c>
      <c r="Q5294">
        <v>0</v>
      </c>
    </row>
    <row r="5295" spans="1:17" x14ac:dyDescent="0.2">
      <c r="A5295" t="s">
        <v>23033</v>
      </c>
      <c r="B5295" t="s">
        <v>86</v>
      </c>
      <c r="C5295" t="s">
        <v>163</v>
      </c>
      <c r="D5295" t="s">
        <v>17754</v>
      </c>
      <c r="E5295" t="s">
        <v>81</v>
      </c>
      <c r="F5295" t="s">
        <v>17734</v>
      </c>
      <c r="G5295">
        <v>4</v>
      </c>
      <c r="H5295">
        <v>0</v>
      </c>
      <c r="I5295">
        <v>0</v>
      </c>
      <c r="J5295">
        <v>0</v>
      </c>
      <c r="K5295">
        <v>0</v>
      </c>
      <c r="L5295">
        <v>0</v>
      </c>
      <c r="M5295">
        <v>0</v>
      </c>
      <c r="N5295">
        <v>0</v>
      </c>
      <c r="O5295">
        <v>0</v>
      </c>
      <c r="P5295">
        <v>0</v>
      </c>
      <c r="Q5295">
        <v>0</v>
      </c>
    </row>
    <row r="5296" spans="1:17" x14ac:dyDescent="0.2">
      <c r="A5296" t="s">
        <v>23034</v>
      </c>
      <c r="B5296" t="s">
        <v>86</v>
      </c>
      <c r="C5296" t="s">
        <v>164</v>
      </c>
      <c r="D5296" t="s">
        <v>17768</v>
      </c>
      <c r="E5296" t="s">
        <v>83</v>
      </c>
      <c r="F5296" t="s">
        <v>17734</v>
      </c>
      <c r="G5296">
        <v>7</v>
      </c>
      <c r="H5296">
        <v>0</v>
      </c>
      <c r="I5296">
        <v>0</v>
      </c>
      <c r="J5296">
        <v>0</v>
      </c>
      <c r="K5296">
        <v>0</v>
      </c>
      <c r="L5296">
        <v>0</v>
      </c>
      <c r="M5296">
        <v>0</v>
      </c>
      <c r="N5296">
        <v>0</v>
      </c>
      <c r="O5296">
        <v>0</v>
      </c>
      <c r="P5296">
        <v>0</v>
      </c>
      <c r="Q5296">
        <v>0</v>
      </c>
    </row>
    <row r="5297" spans="1:17" x14ac:dyDescent="0.2">
      <c r="A5297" t="s">
        <v>23035</v>
      </c>
      <c r="B5297" t="s">
        <v>86</v>
      </c>
      <c r="C5297" t="s">
        <v>164</v>
      </c>
      <c r="D5297" t="s">
        <v>17768</v>
      </c>
      <c r="E5297" t="s">
        <v>81</v>
      </c>
      <c r="F5297" t="s">
        <v>17734</v>
      </c>
      <c r="G5297">
        <v>14</v>
      </c>
      <c r="H5297">
        <v>0</v>
      </c>
      <c r="I5297">
        <v>0</v>
      </c>
      <c r="J5297">
        <v>0</v>
      </c>
      <c r="K5297">
        <v>0</v>
      </c>
      <c r="L5297">
        <v>0</v>
      </c>
      <c r="M5297">
        <v>0</v>
      </c>
      <c r="N5297">
        <v>0</v>
      </c>
      <c r="O5297">
        <v>0</v>
      </c>
      <c r="P5297">
        <v>0</v>
      </c>
      <c r="Q5297">
        <v>0</v>
      </c>
    </row>
    <row r="5298" spans="1:17" x14ac:dyDescent="0.2">
      <c r="A5298" t="s">
        <v>23036</v>
      </c>
      <c r="B5298" t="s">
        <v>86</v>
      </c>
      <c r="C5298" t="s">
        <v>164</v>
      </c>
      <c r="D5298" t="s">
        <v>17736</v>
      </c>
      <c r="E5298" t="s">
        <v>83</v>
      </c>
      <c r="F5298" t="s">
        <v>4929</v>
      </c>
      <c r="G5298">
        <v>0</v>
      </c>
      <c r="H5298">
        <v>25</v>
      </c>
      <c r="I5298">
        <v>4</v>
      </c>
      <c r="J5298">
        <v>16</v>
      </c>
      <c r="K5298">
        <v>4</v>
      </c>
      <c r="L5298">
        <v>1</v>
      </c>
      <c r="M5298">
        <v>0</v>
      </c>
      <c r="N5298">
        <v>0</v>
      </c>
      <c r="O5298">
        <v>0</v>
      </c>
      <c r="P5298">
        <v>0</v>
      </c>
      <c r="Q5298">
        <v>0</v>
      </c>
    </row>
    <row r="5299" spans="1:17" x14ac:dyDescent="0.2">
      <c r="A5299" t="s">
        <v>23037</v>
      </c>
      <c r="B5299" t="s">
        <v>86</v>
      </c>
      <c r="C5299" t="s">
        <v>164</v>
      </c>
      <c r="D5299" t="s">
        <v>17736</v>
      </c>
      <c r="E5299" t="s">
        <v>83</v>
      </c>
      <c r="F5299" t="s">
        <v>4931</v>
      </c>
      <c r="G5299">
        <v>0</v>
      </c>
      <c r="H5299">
        <v>25</v>
      </c>
      <c r="I5299">
        <v>4</v>
      </c>
      <c r="J5299">
        <v>16</v>
      </c>
      <c r="K5299">
        <v>2</v>
      </c>
      <c r="L5299">
        <v>3</v>
      </c>
      <c r="M5299">
        <v>0</v>
      </c>
      <c r="N5299">
        <v>0</v>
      </c>
      <c r="O5299">
        <v>0</v>
      </c>
      <c r="P5299">
        <v>0</v>
      </c>
      <c r="Q5299">
        <v>0</v>
      </c>
    </row>
    <row r="5300" spans="1:17" x14ac:dyDescent="0.2">
      <c r="A5300" t="s">
        <v>23038</v>
      </c>
      <c r="B5300" t="s">
        <v>86</v>
      </c>
      <c r="C5300" t="s">
        <v>164</v>
      </c>
      <c r="D5300" t="s">
        <v>17736</v>
      </c>
      <c r="E5300" t="s">
        <v>83</v>
      </c>
      <c r="F5300" t="s">
        <v>4933</v>
      </c>
      <c r="G5300">
        <v>0</v>
      </c>
      <c r="H5300">
        <v>0</v>
      </c>
      <c r="I5300">
        <v>0</v>
      </c>
      <c r="J5300">
        <v>0</v>
      </c>
      <c r="K5300">
        <v>0</v>
      </c>
      <c r="L5300">
        <v>0</v>
      </c>
      <c r="M5300">
        <v>25</v>
      </c>
      <c r="N5300">
        <v>0</v>
      </c>
      <c r="O5300">
        <v>0</v>
      </c>
      <c r="P5300">
        <v>0</v>
      </c>
      <c r="Q5300">
        <v>0</v>
      </c>
    </row>
    <row r="5301" spans="1:17" x14ac:dyDescent="0.2">
      <c r="A5301" t="s">
        <v>23039</v>
      </c>
      <c r="B5301" t="s">
        <v>86</v>
      </c>
      <c r="C5301" t="s">
        <v>164</v>
      </c>
      <c r="D5301" t="s">
        <v>17736</v>
      </c>
      <c r="E5301" t="s">
        <v>83</v>
      </c>
      <c r="F5301" t="s">
        <v>4935</v>
      </c>
      <c r="G5301">
        <v>0</v>
      </c>
      <c r="H5301">
        <v>25</v>
      </c>
      <c r="I5301">
        <v>4</v>
      </c>
      <c r="J5301">
        <v>16</v>
      </c>
      <c r="K5301">
        <v>2</v>
      </c>
      <c r="L5301">
        <v>3</v>
      </c>
      <c r="M5301">
        <v>0</v>
      </c>
      <c r="N5301">
        <v>0</v>
      </c>
      <c r="O5301">
        <v>0</v>
      </c>
      <c r="P5301">
        <v>0</v>
      </c>
      <c r="Q5301">
        <v>0</v>
      </c>
    </row>
    <row r="5302" spans="1:17" x14ac:dyDescent="0.2">
      <c r="A5302" t="s">
        <v>23040</v>
      </c>
      <c r="B5302" t="s">
        <v>86</v>
      </c>
      <c r="C5302" t="s">
        <v>164</v>
      </c>
      <c r="D5302" t="s">
        <v>17736</v>
      </c>
      <c r="E5302" t="s">
        <v>83</v>
      </c>
      <c r="F5302" t="s">
        <v>4937</v>
      </c>
      <c r="G5302">
        <v>0</v>
      </c>
      <c r="H5302">
        <v>25</v>
      </c>
      <c r="I5302">
        <v>4</v>
      </c>
      <c r="J5302">
        <v>16</v>
      </c>
      <c r="K5302">
        <v>2</v>
      </c>
      <c r="L5302">
        <v>3</v>
      </c>
      <c r="M5302">
        <v>0</v>
      </c>
      <c r="N5302">
        <v>0</v>
      </c>
      <c r="O5302">
        <v>0</v>
      </c>
      <c r="P5302">
        <v>0</v>
      </c>
      <c r="Q5302">
        <v>0</v>
      </c>
    </row>
    <row r="5303" spans="1:17" x14ac:dyDescent="0.2">
      <c r="A5303" t="s">
        <v>23041</v>
      </c>
      <c r="B5303" t="s">
        <v>86</v>
      </c>
      <c r="C5303" t="s">
        <v>164</v>
      </c>
      <c r="D5303" t="s">
        <v>17736</v>
      </c>
      <c r="E5303" t="s">
        <v>83</v>
      </c>
      <c r="F5303" t="s">
        <v>4939</v>
      </c>
      <c r="G5303">
        <v>0</v>
      </c>
      <c r="H5303">
        <v>0</v>
      </c>
      <c r="I5303">
        <v>0</v>
      </c>
      <c r="J5303">
        <v>0</v>
      </c>
      <c r="K5303">
        <v>0</v>
      </c>
      <c r="L5303">
        <v>0</v>
      </c>
      <c r="M5303">
        <v>25</v>
      </c>
      <c r="N5303">
        <v>0</v>
      </c>
      <c r="O5303">
        <v>0</v>
      </c>
      <c r="P5303">
        <v>0</v>
      </c>
      <c r="Q5303">
        <v>0</v>
      </c>
    </row>
    <row r="5304" spans="1:17" x14ac:dyDescent="0.2">
      <c r="A5304" t="s">
        <v>23042</v>
      </c>
      <c r="B5304" t="s">
        <v>86</v>
      </c>
      <c r="C5304" t="s">
        <v>164</v>
      </c>
      <c r="D5304" t="s">
        <v>17736</v>
      </c>
      <c r="E5304" t="s">
        <v>83</v>
      </c>
      <c r="F5304" t="s">
        <v>4941</v>
      </c>
      <c r="G5304">
        <v>0</v>
      </c>
      <c r="H5304">
        <v>25</v>
      </c>
      <c r="I5304">
        <v>4</v>
      </c>
      <c r="J5304">
        <v>16</v>
      </c>
      <c r="K5304">
        <v>4</v>
      </c>
      <c r="L5304">
        <v>1</v>
      </c>
      <c r="M5304">
        <v>0</v>
      </c>
      <c r="N5304">
        <v>0</v>
      </c>
      <c r="O5304">
        <v>0</v>
      </c>
      <c r="P5304">
        <v>0</v>
      </c>
      <c r="Q5304">
        <v>0</v>
      </c>
    </row>
    <row r="5305" spans="1:17" x14ac:dyDescent="0.2">
      <c r="A5305" t="s">
        <v>23043</v>
      </c>
      <c r="B5305" t="s">
        <v>86</v>
      </c>
      <c r="C5305" t="s">
        <v>164</v>
      </c>
      <c r="D5305" t="s">
        <v>17736</v>
      </c>
      <c r="E5305" t="s">
        <v>83</v>
      </c>
      <c r="F5305" t="s">
        <v>4943</v>
      </c>
      <c r="G5305">
        <v>0</v>
      </c>
      <c r="H5305">
        <v>0</v>
      </c>
      <c r="I5305">
        <v>0</v>
      </c>
      <c r="J5305">
        <v>0</v>
      </c>
      <c r="K5305">
        <v>0</v>
      </c>
      <c r="L5305">
        <v>0</v>
      </c>
      <c r="M5305">
        <v>25</v>
      </c>
      <c r="N5305">
        <v>0</v>
      </c>
      <c r="O5305">
        <v>0</v>
      </c>
      <c r="P5305">
        <v>0</v>
      </c>
      <c r="Q5305">
        <v>0</v>
      </c>
    </row>
    <row r="5306" spans="1:17" x14ac:dyDescent="0.2">
      <c r="A5306" t="s">
        <v>23044</v>
      </c>
      <c r="B5306" t="s">
        <v>86</v>
      </c>
      <c r="C5306" t="s">
        <v>164</v>
      </c>
      <c r="D5306" t="s">
        <v>17736</v>
      </c>
      <c r="E5306" t="s">
        <v>83</v>
      </c>
      <c r="F5306" t="s">
        <v>4925</v>
      </c>
      <c r="G5306">
        <v>0</v>
      </c>
      <c r="H5306">
        <v>0</v>
      </c>
      <c r="I5306">
        <v>0</v>
      </c>
      <c r="J5306">
        <v>0</v>
      </c>
      <c r="K5306">
        <v>0</v>
      </c>
      <c r="L5306">
        <v>0</v>
      </c>
      <c r="M5306">
        <v>0</v>
      </c>
      <c r="N5306">
        <v>11</v>
      </c>
      <c r="O5306">
        <v>10</v>
      </c>
      <c r="P5306">
        <v>0</v>
      </c>
      <c r="Q5306">
        <v>1</v>
      </c>
    </row>
    <row r="5307" spans="1:17" x14ac:dyDescent="0.2">
      <c r="A5307" t="s">
        <v>23045</v>
      </c>
      <c r="B5307" t="s">
        <v>86</v>
      </c>
      <c r="C5307" t="s">
        <v>164</v>
      </c>
      <c r="D5307" t="s">
        <v>17736</v>
      </c>
      <c r="E5307" t="s">
        <v>83</v>
      </c>
      <c r="F5307" t="s">
        <v>4927</v>
      </c>
      <c r="G5307">
        <v>0</v>
      </c>
      <c r="H5307">
        <v>0</v>
      </c>
      <c r="I5307">
        <v>0</v>
      </c>
      <c r="J5307">
        <v>0</v>
      </c>
      <c r="K5307">
        <v>0</v>
      </c>
      <c r="L5307">
        <v>0</v>
      </c>
      <c r="M5307">
        <v>0</v>
      </c>
      <c r="N5307">
        <v>8</v>
      </c>
      <c r="O5307">
        <v>7</v>
      </c>
      <c r="P5307">
        <v>0</v>
      </c>
      <c r="Q5307">
        <v>1</v>
      </c>
    </row>
    <row r="5308" spans="1:17" x14ac:dyDescent="0.2">
      <c r="A5308" t="s">
        <v>23046</v>
      </c>
      <c r="B5308" t="s">
        <v>86</v>
      </c>
      <c r="C5308" t="s">
        <v>164</v>
      </c>
      <c r="D5308" t="s">
        <v>17736</v>
      </c>
      <c r="E5308" t="s">
        <v>83</v>
      </c>
      <c r="F5308" t="s">
        <v>17734</v>
      </c>
      <c r="G5308">
        <v>25</v>
      </c>
      <c r="H5308">
        <v>0</v>
      </c>
      <c r="I5308">
        <v>0</v>
      </c>
      <c r="J5308">
        <v>0</v>
      </c>
      <c r="K5308">
        <v>0</v>
      </c>
      <c r="L5308">
        <v>0</v>
      </c>
      <c r="M5308">
        <v>0</v>
      </c>
      <c r="N5308">
        <v>0</v>
      </c>
      <c r="O5308">
        <v>0</v>
      </c>
      <c r="P5308">
        <v>0</v>
      </c>
      <c r="Q5308">
        <v>0</v>
      </c>
    </row>
    <row r="5309" spans="1:17" x14ac:dyDescent="0.2">
      <c r="A5309" t="s">
        <v>23047</v>
      </c>
      <c r="B5309" t="s">
        <v>86</v>
      </c>
      <c r="C5309" t="s">
        <v>222</v>
      </c>
      <c r="D5309" t="s">
        <v>17736</v>
      </c>
      <c r="E5309" t="s">
        <v>83</v>
      </c>
      <c r="F5309" t="s">
        <v>4929</v>
      </c>
      <c r="G5309">
        <v>0</v>
      </c>
      <c r="H5309">
        <v>26</v>
      </c>
      <c r="I5309">
        <v>4</v>
      </c>
      <c r="J5309">
        <v>17</v>
      </c>
      <c r="K5309">
        <v>2</v>
      </c>
      <c r="L5309">
        <v>3</v>
      </c>
      <c r="M5309">
        <v>0</v>
      </c>
      <c r="N5309">
        <v>0</v>
      </c>
      <c r="O5309">
        <v>0</v>
      </c>
      <c r="P5309">
        <v>0</v>
      </c>
      <c r="Q5309">
        <v>0</v>
      </c>
    </row>
    <row r="5310" spans="1:17" x14ac:dyDescent="0.2">
      <c r="A5310" t="s">
        <v>23048</v>
      </c>
      <c r="B5310" t="s">
        <v>86</v>
      </c>
      <c r="C5310" t="s">
        <v>222</v>
      </c>
      <c r="D5310" t="s">
        <v>17736</v>
      </c>
      <c r="E5310" t="s">
        <v>83</v>
      </c>
      <c r="F5310" t="s">
        <v>4931</v>
      </c>
      <c r="G5310">
        <v>0</v>
      </c>
      <c r="H5310">
        <v>26</v>
      </c>
      <c r="I5310">
        <v>3</v>
      </c>
      <c r="J5310">
        <v>17</v>
      </c>
      <c r="K5310">
        <v>3</v>
      </c>
      <c r="L5310">
        <v>3</v>
      </c>
      <c r="M5310">
        <v>0</v>
      </c>
      <c r="N5310">
        <v>0</v>
      </c>
      <c r="O5310">
        <v>0</v>
      </c>
      <c r="P5310">
        <v>0</v>
      </c>
      <c r="Q5310">
        <v>0</v>
      </c>
    </row>
    <row r="5311" spans="1:17" x14ac:dyDescent="0.2">
      <c r="A5311" t="s">
        <v>23049</v>
      </c>
      <c r="B5311" t="s">
        <v>86</v>
      </c>
      <c r="C5311" t="s">
        <v>222</v>
      </c>
      <c r="D5311" t="s">
        <v>17736</v>
      </c>
      <c r="E5311" t="s">
        <v>83</v>
      </c>
      <c r="F5311" t="s">
        <v>4933</v>
      </c>
      <c r="G5311">
        <v>0</v>
      </c>
      <c r="H5311">
        <v>0</v>
      </c>
      <c r="I5311">
        <v>0</v>
      </c>
      <c r="J5311">
        <v>0</v>
      </c>
      <c r="K5311">
        <v>0</v>
      </c>
      <c r="L5311">
        <v>0</v>
      </c>
      <c r="M5311">
        <v>26</v>
      </c>
      <c r="N5311">
        <v>0</v>
      </c>
      <c r="O5311">
        <v>0</v>
      </c>
      <c r="P5311">
        <v>0</v>
      </c>
      <c r="Q5311">
        <v>0</v>
      </c>
    </row>
    <row r="5312" spans="1:17" x14ac:dyDescent="0.2">
      <c r="A5312" t="s">
        <v>23050</v>
      </c>
      <c r="B5312" t="s">
        <v>86</v>
      </c>
      <c r="C5312" t="s">
        <v>222</v>
      </c>
      <c r="D5312" t="s">
        <v>17736</v>
      </c>
      <c r="E5312" t="s">
        <v>83</v>
      </c>
      <c r="F5312" t="s">
        <v>4935</v>
      </c>
      <c r="G5312">
        <v>0</v>
      </c>
      <c r="H5312">
        <v>26</v>
      </c>
      <c r="I5312">
        <v>3</v>
      </c>
      <c r="J5312">
        <v>17</v>
      </c>
      <c r="K5312">
        <v>3</v>
      </c>
      <c r="L5312">
        <v>3</v>
      </c>
      <c r="M5312">
        <v>0</v>
      </c>
      <c r="N5312">
        <v>0</v>
      </c>
      <c r="O5312">
        <v>0</v>
      </c>
      <c r="P5312">
        <v>0</v>
      </c>
      <c r="Q5312">
        <v>0</v>
      </c>
    </row>
    <row r="5313" spans="1:17" x14ac:dyDescent="0.2">
      <c r="A5313" t="s">
        <v>23051</v>
      </c>
      <c r="B5313" t="s">
        <v>86</v>
      </c>
      <c r="C5313" t="s">
        <v>222</v>
      </c>
      <c r="D5313" t="s">
        <v>17736</v>
      </c>
      <c r="E5313" t="s">
        <v>83</v>
      </c>
      <c r="F5313" t="s">
        <v>4937</v>
      </c>
      <c r="G5313">
        <v>0</v>
      </c>
      <c r="H5313">
        <v>26</v>
      </c>
      <c r="I5313">
        <v>4</v>
      </c>
      <c r="J5313">
        <v>16</v>
      </c>
      <c r="K5313">
        <v>3</v>
      </c>
      <c r="L5313">
        <v>3</v>
      </c>
      <c r="M5313">
        <v>0</v>
      </c>
      <c r="N5313">
        <v>0</v>
      </c>
      <c r="O5313">
        <v>0</v>
      </c>
      <c r="P5313">
        <v>0</v>
      </c>
      <c r="Q5313">
        <v>0</v>
      </c>
    </row>
    <row r="5314" spans="1:17" x14ac:dyDescent="0.2">
      <c r="A5314" t="s">
        <v>23052</v>
      </c>
      <c r="B5314" t="s">
        <v>89</v>
      </c>
      <c r="C5314" t="s">
        <v>259</v>
      </c>
      <c r="D5314" t="s">
        <v>17736</v>
      </c>
      <c r="E5314" t="s">
        <v>81</v>
      </c>
      <c r="F5314" t="s">
        <v>4927</v>
      </c>
      <c r="G5314">
        <v>0</v>
      </c>
      <c r="H5314">
        <v>0</v>
      </c>
      <c r="I5314">
        <v>0</v>
      </c>
      <c r="J5314">
        <v>0</v>
      </c>
      <c r="K5314">
        <v>0</v>
      </c>
      <c r="L5314">
        <v>0</v>
      </c>
      <c r="M5314">
        <v>0</v>
      </c>
      <c r="N5314">
        <v>0</v>
      </c>
      <c r="O5314">
        <v>0</v>
      </c>
      <c r="P5314">
        <v>0</v>
      </c>
      <c r="Q5314">
        <v>0</v>
      </c>
    </row>
    <row r="5315" spans="1:17" x14ac:dyDescent="0.2">
      <c r="A5315" t="s">
        <v>23053</v>
      </c>
      <c r="B5315" t="s">
        <v>89</v>
      </c>
      <c r="C5315" t="s">
        <v>259</v>
      </c>
      <c r="D5315" t="s">
        <v>17736</v>
      </c>
      <c r="E5315" t="s">
        <v>81</v>
      </c>
      <c r="F5315" t="s">
        <v>17734</v>
      </c>
      <c r="G5315">
        <v>4</v>
      </c>
      <c r="H5315">
        <v>0</v>
      </c>
      <c r="I5315">
        <v>0</v>
      </c>
      <c r="J5315">
        <v>0</v>
      </c>
      <c r="K5315">
        <v>0</v>
      </c>
      <c r="L5315">
        <v>0</v>
      </c>
      <c r="M5315">
        <v>0</v>
      </c>
      <c r="N5315">
        <v>0</v>
      </c>
      <c r="O5315">
        <v>0</v>
      </c>
      <c r="P5315">
        <v>0</v>
      </c>
      <c r="Q5315">
        <v>0</v>
      </c>
    </row>
    <row r="5316" spans="1:17" x14ac:dyDescent="0.2">
      <c r="A5316" t="s">
        <v>23054</v>
      </c>
      <c r="B5316" t="s">
        <v>89</v>
      </c>
      <c r="C5316" t="s">
        <v>259</v>
      </c>
      <c r="D5316" t="s">
        <v>17754</v>
      </c>
      <c r="E5316" t="s">
        <v>83</v>
      </c>
      <c r="F5316" t="s">
        <v>17734</v>
      </c>
      <c r="G5316">
        <v>2</v>
      </c>
      <c r="H5316">
        <v>0</v>
      </c>
      <c r="I5316">
        <v>0</v>
      </c>
      <c r="J5316">
        <v>0</v>
      </c>
      <c r="K5316">
        <v>0</v>
      </c>
      <c r="L5316">
        <v>0</v>
      </c>
      <c r="M5316">
        <v>0</v>
      </c>
      <c r="N5316">
        <v>0</v>
      </c>
      <c r="O5316">
        <v>0</v>
      </c>
      <c r="P5316">
        <v>0</v>
      </c>
      <c r="Q5316">
        <v>0</v>
      </c>
    </row>
    <row r="5317" spans="1:17" x14ac:dyDescent="0.2">
      <c r="A5317" t="s">
        <v>23055</v>
      </c>
      <c r="B5317" t="s">
        <v>89</v>
      </c>
      <c r="C5317" t="s">
        <v>259</v>
      </c>
      <c r="D5317" t="s">
        <v>17754</v>
      </c>
      <c r="E5317" t="s">
        <v>81</v>
      </c>
      <c r="F5317" t="s">
        <v>17734</v>
      </c>
      <c r="G5317">
        <v>3</v>
      </c>
      <c r="H5317">
        <v>0</v>
      </c>
      <c r="I5317">
        <v>0</v>
      </c>
      <c r="J5317">
        <v>0</v>
      </c>
      <c r="K5317">
        <v>0</v>
      </c>
      <c r="L5317">
        <v>0</v>
      </c>
      <c r="M5317">
        <v>0</v>
      </c>
      <c r="N5317">
        <v>0</v>
      </c>
      <c r="O5317">
        <v>0</v>
      </c>
      <c r="P5317">
        <v>0</v>
      </c>
      <c r="Q5317">
        <v>0</v>
      </c>
    </row>
    <row r="5318" spans="1:17" x14ac:dyDescent="0.2">
      <c r="A5318" t="s">
        <v>23056</v>
      </c>
      <c r="B5318" t="s">
        <v>88</v>
      </c>
      <c r="C5318" t="s">
        <v>106</v>
      </c>
      <c r="D5318" t="s">
        <v>17768</v>
      </c>
      <c r="E5318" t="s">
        <v>83</v>
      </c>
      <c r="F5318" t="s">
        <v>17734</v>
      </c>
      <c r="G5318">
        <v>99</v>
      </c>
      <c r="H5318">
        <v>0</v>
      </c>
      <c r="I5318">
        <v>0</v>
      </c>
      <c r="J5318">
        <v>0</v>
      </c>
      <c r="K5318">
        <v>0</v>
      </c>
      <c r="L5318">
        <v>0</v>
      </c>
      <c r="M5318">
        <v>0</v>
      </c>
      <c r="N5318">
        <v>0</v>
      </c>
      <c r="O5318">
        <v>0</v>
      </c>
      <c r="P5318">
        <v>0</v>
      </c>
      <c r="Q5318">
        <v>0</v>
      </c>
    </row>
    <row r="5319" spans="1:17" x14ac:dyDescent="0.2">
      <c r="A5319" t="s">
        <v>23057</v>
      </c>
      <c r="B5319" t="s">
        <v>88</v>
      </c>
      <c r="C5319" t="s">
        <v>106</v>
      </c>
      <c r="D5319" t="s">
        <v>17768</v>
      </c>
      <c r="E5319" t="s">
        <v>81</v>
      </c>
      <c r="F5319" t="s">
        <v>17734</v>
      </c>
      <c r="G5319">
        <v>78</v>
      </c>
      <c r="H5319">
        <v>0</v>
      </c>
      <c r="I5319">
        <v>0</v>
      </c>
      <c r="J5319">
        <v>0</v>
      </c>
      <c r="K5319">
        <v>0</v>
      </c>
      <c r="L5319">
        <v>0</v>
      </c>
      <c r="M5319">
        <v>0</v>
      </c>
      <c r="N5319">
        <v>0</v>
      </c>
      <c r="O5319">
        <v>0</v>
      </c>
      <c r="P5319">
        <v>0</v>
      </c>
      <c r="Q5319">
        <v>0</v>
      </c>
    </row>
    <row r="5320" spans="1:17" x14ac:dyDescent="0.2">
      <c r="A5320" t="s">
        <v>23058</v>
      </c>
      <c r="B5320" t="s">
        <v>88</v>
      </c>
      <c r="C5320" t="s">
        <v>106</v>
      </c>
      <c r="D5320" t="s">
        <v>17736</v>
      </c>
      <c r="E5320" t="s">
        <v>83</v>
      </c>
      <c r="F5320" t="s">
        <v>4929</v>
      </c>
      <c r="G5320">
        <v>0</v>
      </c>
      <c r="H5320">
        <v>1868</v>
      </c>
      <c r="I5320">
        <v>176</v>
      </c>
      <c r="J5320">
        <v>1546</v>
      </c>
      <c r="K5320">
        <v>80</v>
      </c>
      <c r="L5320">
        <v>66</v>
      </c>
      <c r="M5320">
        <v>0</v>
      </c>
      <c r="N5320">
        <v>0</v>
      </c>
      <c r="O5320">
        <v>0</v>
      </c>
      <c r="P5320">
        <v>0</v>
      </c>
      <c r="Q5320">
        <v>0</v>
      </c>
    </row>
    <row r="5321" spans="1:17" x14ac:dyDescent="0.2">
      <c r="A5321" t="s">
        <v>23059</v>
      </c>
      <c r="B5321" t="s">
        <v>88</v>
      </c>
      <c r="C5321" t="s">
        <v>106</v>
      </c>
      <c r="D5321" t="s">
        <v>17736</v>
      </c>
      <c r="E5321" t="s">
        <v>83</v>
      </c>
      <c r="F5321" t="s">
        <v>4931</v>
      </c>
      <c r="G5321">
        <v>0</v>
      </c>
      <c r="H5321">
        <v>1868</v>
      </c>
      <c r="I5321">
        <v>158</v>
      </c>
      <c r="J5321">
        <v>1525</v>
      </c>
      <c r="K5321">
        <v>82</v>
      </c>
      <c r="L5321">
        <v>103</v>
      </c>
      <c r="M5321">
        <v>0</v>
      </c>
      <c r="N5321">
        <v>0</v>
      </c>
      <c r="O5321">
        <v>0</v>
      </c>
      <c r="P5321">
        <v>0</v>
      </c>
      <c r="Q5321">
        <v>0</v>
      </c>
    </row>
    <row r="5322" spans="1:17" x14ac:dyDescent="0.2">
      <c r="A5322" t="s">
        <v>23060</v>
      </c>
      <c r="B5322" t="s">
        <v>88</v>
      </c>
      <c r="C5322" t="s">
        <v>106</v>
      </c>
      <c r="D5322" t="s">
        <v>17736</v>
      </c>
      <c r="E5322" t="s">
        <v>83</v>
      </c>
      <c r="F5322" t="s">
        <v>4933</v>
      </c>
      <c r="G5322">
        <v>0</v>
      </c>
      <c r="H5322">
        <v>0</v>
      </c>
      <c r="I5322">
        <v>0</v>
      </c>
      <c r="J5322">
        <v>0</v>
      </c>
      <c r="K5322">
        <v>0</v>
      </c>
      <c r="L5322">
        <v>0</v>
      </c>
      <c r="M5322">
        <v>1868</v>
      </c>
      <c r="N5322">
        <v>0</v>
      </c>
      <c r="O5322">
        <v>0</v>
      </c>
      <c r="P5322">
        <v>0</v>
      </c>
      <c r="Q5322">
        <v>0</v>
      </c>
    </row>
    <row r="5323" spans="1:17" x14ac:dyDescent="0.2">
      <c r="A5323" t="s">
        <v>23061</v>
      </c>
      <c r="B5323" t="s">
        <v>88</v>
      </c>
      <c r="C5323" t="s">
        <v>106</v>
      </c>
      <c r="D5323" t="s">
        <v>17736</v>
      </c>
      <c r="E5323" t="s">
        <v>83</v>
      </c>
      <c r="F5323" t="s">
        <v>4935</v>
      </c>
      <c r="G5323">
        <v>0</v>
      </c>
      <c r="H5323">
        <v>1868</v>
      </c>
      <c r="I5323">
        <v>158</v>
      </c>
      <c r="J5323">
        <v>1525</v>
      </c>
      <c r="K5323">
        <v>82</v>
      </c>
      <c r="L5323">
        <v>103</v>
      </c>
      <c r="M5323">
        <v>0</v>
      </c>
      <c r="N5323">
        <v>0</v>
      </c>
      <c r="O5323">
        <v>0</v>
      </c>
      <c r="P5323">
        <v>0</v>
      </c>
      <c r="Q5323">
        <v>0</v>
      </c>
    </row>
    <row r="5324" spans="1:17" x14ac:dyDescent="0.2">
      <c r="A5324" t="s">
        <v>23062</v>
      </c>
      <c r="B5324" t="s">
        <v>88</v>
      </c>
      <c r="C5324" t="s">
        <v>106</v>
      </c>
      <c r="D5324" t="s">
        <v>17736</v>
      </c>
      <c r="E5324" t="s">
        <v>83</v>
      </c>
      <c r="F5324" t="s">
        <v>4937</v>
      </c>
      <c r="G5324">
        <v>0</v>
      </c>
      <c r="H5324">
        <v>1868</v>
      </c>
      <c r="I5324">
        <v>163</v>
      </c>
      <c r="J5324">
        <v>1531</v>
      </c>
      <c r="K5324">
        <v>73</v>
      </c>
      <c r="L5324">
        <v>101</v>
      </c>
      <c r="M5324">
        <v>0</v>
      </c>
      <c r="N5324">
        <v>0</v>
      </c>
      <c r="O5324">
        <v>0</v>
      </c>
      <c r="P5324">
        <v>0</v>
      </c>
      <c r="Q5324">
        <v>0</v>
      </c>
    </row>
    <row r="5325" spans="1:17" x14ac:dyDescent="0.2">
      <c r="A5325" t="s">
        <v>23063</v>
      </c>
      <c r="B5325" t="s">
        <v>88</v>
      </c>
      <c r="C5325" t="s">
        <v>172</v>
      </c>
      <c r="D5325" t="s">
        <v>17736</v>
      </c>
      <c r="E5325" t="s">
        <v>81</v>
      </c>
      <c r="F5325" t="s">
        <v>4943</v>
      </c>
      <c r="G5325">
        <v>0</v>
      </c>
      <c r="H5325">
        <v>0</v>
      </c>
      <c r="I5325">
        <v>0</v>
      </c>
      <c r="J5325">
        <v>0</v>
      </c>
      <c r="K5325">
        <v>0</v>
      </c>
      <c r="L5325">
        <v>0</v>
      </c>
      <c r="M5325">
        <v>25</v>
      </c>
      <c r="N5325">
        <v>0</v>
      </c>
      <c r="O5325">
        <v>0</v>
      </c>
      <c r="P5325">
        <v>0</v>
      </c>
      <c r="Q5325">
        <v>0</v>
      </c>
    </row>
    <row r="5326" spans="1:17" x14ac:dyDescent="0.2">
      <c r="A5326" t="s">
        <v>23064</v>
      </c>
      <c r="B5326" t="s">
        <v>88</v>
      </c>
      <c r="C5326" t="s">
        <v>172</v>
      </c>
      <c r="D5326" t="s">
        <v>17736</v>
      </c>
      <c r="E5326" t="s">
        <v>81</v>
      </c>
      <c r="F5326" t="s">
        <v>4925</v>
      </c>
      <c r="G5326">
        <v>0</v>
      </c>
      <c r="H5326">
        <v>0</v>
      </c>
      <c r="I5326">
        <v>0</v>
      </c>
      <c r="J5326">
        <v>0</v>
      </c>
      <c r="K5326">
        <v>0</v>
      </c>
      <c r="L5326">
        <v>0</v>
      </c>
      <c r="M5326">
        <v>0</v>
      </c>
      <c r="N5326">
        <v>25</v>
      </c>
      <c r="O5326">
        <v>25</v>
      </c>
      <c r="P5326">
        <v>0</v>
      </c>
      <c r="Q5326">
        <v>0</v>
      </c>
    </row>
    <row r="5327" spans="1:17" x14ac:dyDescent="0.2">
      <c r="A5327" t="s">
        <v>23065</v>
      </c>
      <c r="B5327" t="s">
        <v>88</v>
      </c>
      <c r="C5327" t="s">
        <v>172</v>
      </c>
      <c r="D5327" t="s">
        <v>17736</v>
      </c>
      <c r="E5327" t="s">
        <v>81</v>
      </c>
      <c r="F5327" t="s">
        <v>4927</v>
      </c>
      <c r="G5327">
        <v>0</v>
      </c>
      <c r="H5327">
        <v>0</v>
      </c>
      <c r="I5327">
        <v>0</v>
      </c>
      <c r="J5327">
        <v>0</v>
      </c>
      <c r="K5327">
        <v>0</v>
      </c>
      <c r="L5327">
        <v>0</v>
      </c>
      <c r="M5327">
        <v>0</v>
      </c>
      <c r="N5327">
        <v>23</v>
      </c>
      <c r="O5327">
        <v>23</v>
      </c>
      <c r="P5327">
        <v>0</v>
      </c>
      <c r="Q5327">
        <v>0</v>
      </c>
    </row>
    <row r="5328" spans="1:17" x14ac:dyDescent="0.2">
      <c r="A5328" t="s">
        <v>23066</v>
      </c>
      <c r="B5328" t="s">
        <v>88</v>
      </c>
      <c r="C5328" t="s">
        <v>172</v>
      </c>
      <c r="D5328" t="s">
        <v>17736</v>
      </c>
      <c r="E5328" t="s">
        <v>81</v>
      </c>
      <c r="F5328" t="s">
        <v>17734</v>
      </c>
      <c r="G5328">
        <v>25</v>
      </c>
      <c r="H5328">
        <v>0</v>
      </c>
      <c r="I5328">
        <v>0</v>
      </c>
      <c r="J5328">
        <v>0</v>
      </c>
      <c r="K5328">
        <v>0</v>
      </c>
      <c r="L5328">
        <v>0</v>
      </c>
      <c r="M5328">
        <v>0</v>
      </c>
      <c r="N5328">
        <v>0</v>
      </c>
      <c r="O5328">
        <v>0</v>
      </c>
      <c r="P5328">
        <v>0</v>
      </c>
      <c r="Q5328">
        <v>0</v>
      </c>
    </row>
    <row r="5329" spans="1:17" x14ac:dyDescent="0.2">
      <c r="A5329" t="s">
        <v>23067</v>
      </c>
      <c r="B5329" t="s">
        <v>88</v>
      </c>
      <c r="C5329" t="s">
        <v>172</v>
      </c>
      <c r="D5329" t="s">
        <v>17748</v>
      </c>
      <c r="E5329" t="s">
        <v>81</v>
      </c>
      <c r="F5329" t="s">
        <v>17749</v>
      </c>
      <c r="G5329">
        <v>0</v>
      </c>
      <c r="H5329">
        <v>0</v>
      </c>
      <c r="I5329">
        <v>0</v>
      </c>
      <c r="J5329">
        <v>0</v>
      </c>
      <c r="K5329">
        <v>0</v>
      </c>
      <c r="L5329">
        <v>0</v>
      </c>
      <c r="M5329">
        <v>0</v>
      </c>
      <c r="N5329">
        <v>1</v>
      </c>
      <c r="O5329">
        <v>0</v>
      </c>
      <c r="P5329">
        <v>1</v>
      </c>
      <c r="Q5329">
        <v>0</v>
      </c>
    </row>
    <row r="5330" spans="1:17" x14ac:dyDescent="0.2">
      <c r="A5330" t="s">
        <v>23068</v>
      </c>
      <c r="B5330" t="s">
        <v>88</v>
      </c>
      <c r="C5330" t="s">
        <v>172</v>
      </c>
      <c r="D5330" t="s">
        <v>17748</v>
      </c>
      <c r="E5330" t="s">
        <v>81</v>
      </c>
      <c r="F5330" t="s">
        <v>17734</v>
      </c>
      <c r="G5330">
        <v>1</v>
      </c>
      <c r="H5330">
        <v>0</v>
      </c>
      <c r="I5330">
        <v>0</v>
      </c>
      <c r="J5330">
        <v>0</v>
      </c>
      <c r="K5330">
        <v>0</v>
      </c>
      <c r="L5330">
        <v>0</v>
      </c>
      <c r="M5330">
        <v>0</v>
      </c>
      <c r="N5330">
        <v>0</v>
      </c>
      <c r="O5330">
        <v>0</v>
      </c>
      <c r="P5330">
        <v>0</v>
      </c>
      <c r="Q5330">
        <v>0</v>
      </c>
    </row>
    <row r="5331" spans="1:17" x14ac:dyDescent="0.2">
      <c r="A5331" t="s">
        <v>23069</v>
      </c>
      <c r="B5331" t="s">
        <v>88</v>
      </c>
      <c r="C5331" t="s">
        <v>173</v>
      </c>
      <c r="D5331" t="s">
        <v>17736</v>
      </c>
      <c r="E5331" t="s">
        <v>83</v>
      </c>
      <c r="F5331" t="s">
        <v>4929</v>
      </c>
      <c r="G5331">
        <v>0</v>
      </c>
      <c r="H5331">
        <v>1</v>
      </c>
      <c r="I5331">
        <v>0</v>
      </c>
      <c r="J5331">
        <v>1</v>
      </c>
      <c r="K5331">
        <v>0</v>
      </c>
      <c r="L5331">
        <v>0</v>
      </c>
      <c r="M5331">
        <v>0</v>
      </c>
      <c r="N5331">
        <v>0</v>
      </c>
      <c r="O5331">
        <v>0</v>
      </c>
      <c r="P5331">
        <v>0</v>
      </c>
      <c r="Q5331">
        <v>0</v>
      </c>
    </row>
    <row r="5332" spans="1:17" x14ac:dyDescent="0.2">
      <c r="A5332" t="s">
        <v>23070</v>
      </c>
      <c r="B5332" t="s">
        <v>88</v>
      </c>
      <c r="C5332" t="s">
        <v>173</v>
      </c>
      <c r="D5332" t="s">
        <v>17736</v>
      </c>
      <c r="E5332" t="s">
        <v>83</v>
      </c>
      <c r="F5332" t="s">
        <v>4931</v>
      </c>
      <c r="G5332">
        <v>0</v>
      </c>
      <c r="H5332">
        <v>1</v>
      </c>
      <c r="I5332">
        <v>0</v>
      </c>
      <c r="J5332">
        <v>1</v>
      </c>
      <c r="K5332">
        <v>0</v>
      </c>
      <c r="L5332">
        <v>0</v>
      </c>
      <c r="M5332">
        <v>0</v>
      </c>
      <c r="N5332">
        <v>0</v>
      </c>
      <c r="O5332">
        <v>0</v>
      </c>
      <c r="P5332">
        <v>0</v>
      </c>
      <c r="Q5332">
        <v>0</v>
      </c>
    </row>
    <row r="5333" spans="1:17" x14ac:dyDescent="0.2">
      <c r="A5333" t="s">
        <v>23071</v>
      </c>
      <c r="B5333" t="s">
        <v>88</v>
      </c>
      <c r="C5333" t="s">
        <v>173</v>
      </c>
      <c r="D5333" t="s">
        <v>17736</v>
      </c>
      <c r="E5333" t="s">
        <v>83</v>
      </c>
      <c r="F5333" t="s">
        <v>4933</v>
      </c>
      <c r="G5333">
        <v>0</v>
      </c>
      <c r="H5333">
        <v>0</v>
      </c>
      <c r="I5333">
        <v>0</v>
      </c>
      <c r="J5333">
        <v>0</v>
      </c>
      <c r="K5333">
        <v>0</v>
      </c>
      <c r="L5333">
        <v>0</v>
      </c>
      <c r="M5333">
        <v>1</v>
      </c>
      <c r="N5333">
        <v>0</v>
      </c>
      <c r="O5333">
        <v>0</v>
      </c>
      <c r="P5333">
        <v>0</v>
      </c>
      <c r="Q5333">
        <v>0</v>
      </c>
    </row>
    <row r="5334" spans="1:17" x14ac:dyDescent="0.2">
      <c r="A5334" t="s">
        <v>23072</v>
      </c>
      <c r="B5334" t="s">
        <v>88</v>
      </c>
      <c r="C5334" t="s">
        <v>173</v>
      </c>
      <c r="D5334" t="s">
        <v>17736</v>
      </c>
      <c r="E5334" t="s">
        <v>83</v>
      </c>
      <c r="F5334" t="s">
        <v>4935</v>
      </c>
      <c r="G5334">
        <v>0</v>
      </c>
      <c r="H5334">
        <v>1</v>
      </c>
      <c r="I5334">
        <v>0</v>
      </c>
      <c r="J5334">
        <v>1</v>
      </c>
      <c r="K5334">
        <v>0</v>
      </c>
      <c r="L5334">
        <v>0</v>
      </c>
      <c r="M5334">
        <v>0</v>
      </c>
      <c r="N5334">
        <v>0</v>
      </c>
      <c r="O5334">
        <v>0</v>
      </c>
      <c r="P5334">
        <v>0</v>
      </c>
      <c r="Q5334">
        <v>0</v>
      </c>
    </row>
    <row r="5335" spans="1:17" x14ac:dyDescent="0.2">
      <c r="A5335" t="s">
        <v>23073</v>
      </c>
      <c r="B5335" t="s">
        <v>88</v>
      </c>
      <c r="C5335" t="s">
        <v>173</v>
      </c>
      <c r="D5335" t="s">
        <v>17736</v>
      </c>
      <c r="E5335" t="s">
        <v>83</v>
      </c>
      <c r="F5335" t="s">
        <v>4937</v>
      </c>
      <c r="G5335">
        <v>0</v>
      </c>
      <c r="H5335">
        <v>1</v>
      </c>
      <c r="I5335">
        <v>0</v>
      </c>
      <c r="J5335">
        <v>1</v>
      </c>
      <c r="K5335">
        <v>0</v>
      </c>
      <c r="L5335">
        <v>0</v>
      </c>
      <c r="M5335">
        <v>0</v>
      </c>
      <c r="N5335">
        <v>0</v>
      </c>
      <c r="O5335">
        <v>0</v>
      </c>
      <c r="P5335">
        <v>0</v>
      </c>
      <c r="Q5335">
        <v>0</v>
      </c>
    </row>
    <row r="5336" spans="1:17" x14ac:dyDescent="0.2">
      <c r="A5336" t="s">
        <v>23074</v>
      </c>
      <c r="B5336" t="s">
        <v>88</v>
      </c>
      <c r="C5336" t="s">
        <v>173</v>
      </c>
      <c r="D5336" t="s">
        <v>17736</v>
      </c>
      <c r="E5336" t="s">
        <v>83</v>
      </c>
      <c r="F5336" t="s">
        <v>4939</v>
      </c>
      <c r="G5336">
        <v>0</v>
      </c>
      <c r="H5336">
        <v>0</v>
      </c>
      <c r="I5336">
        <v>0</v>
      </c>
      <c r="J5336">
        <v>0</v>
      </c>
      <c r="K5336">
        <v>0</v>
      </c>
      <c r="L5336">
        <v>0</v>
      </c>
      <c r="M5336">
        <v>1</v>
      </c>
      <c r="N5336">
        <v>0</v>
      </c>
      <c r="O5336">
        <v>0</v>
      </c>
      <c r="P5336">
        <v>0</v>
      </c>
      <c r="Q5336">
        <v>0</v>
      </c>
    </row>
    <row r="5337" spans="1:17" x14ac:dyDescent="0.2">
      <c r="A5337" t="s">
        <v>23075</v>
      </c>
      <c r="B5337" t="s">
        <v>88</v>
      </c>
      <c r="C5337" t="s">
        <v>173</v>
      </c>
      <c r="D5337" t="s">
        <v>17736</v>
      </c>
      <c r="E5337" t="s">
        <v>83</v>
      </c>
      <c r="F5337" t="s">
        <v>4941</v>
      </c>
      <c r="G5337">
        <v>0</v>
      </c>
      <c r="H5337">
        <v>1</v>
      </c>
      <c r="I5337">
        <v>0</v>
      </c>
      <c r="J5337">
        <v>1</v>
      </c>
      <c r="K5337">
        <v>0</v>
      </c>
      <c r="L5337">
        <v>0</v>
      </c>
      <c r="M5337">
        <v>0</v>
      </c>
      <c r="N5337">
        <v>0</v>
      </c>
      <c r="O5337">
        <v>0</v>
      </c>
      <c r="P5337">
        <v>0</v>
      </c>
      <c r="Q5337">
        <v>0</v>
      </c>
    </row>
    <row r="5338" spans="1:17" x14ac:dyDescent="0.2">
      <c r="A5338" t="s">
        <v>23076</v>
      </c>
      <c r="B5338" t="s">
        <v>88</v>
      </c>
      <c r="C5338" t="s">
        <v>173</v>
      </c>
      <c r="D5338" t="s">
        <v>17736</v>
      </c>
      <c r="E5338" t="s">
        <v>83</v>
      </c>
      <c r="F5338" t="s">
        <v>4943</v>
      </c>
      <c r="G5338">
        <v>0</v>
      </c>
      <c r="H5338">
        <v>0</v>
      </c>
      <c r="I5338">
        <v>0</v>
      </c>
      <c r="J5338">
        <v>0</v>
      </c>
      <c r="K5338">
        <v>0</v>
      </c>
      <c r="L5338">
        <v>0</v>
      </c>
      <c r="M5338">
        <v>1</v>
      </c>
      <c r="N5338">
        <v>0</v>
      </c>
      <c r="O5338">
        <v>0</v>
      </c>
      <c r="P5338">
        <v>0</v>
      </c>
      <c r="Q5338">
        <v>0</v>
      </c>
    </row>
    <row r="5339" spans="1:17" x14ac:dyDescent="0.2">
      <c r="A5339" t="s">
        <v>23077</v>
      </c>
      <c r="B5339" t="s">
        <v>88</v>
      </c>
      <c r="C5339" t="s">
        <v>173</v>
      </c>
      <c r="D5339" t="s">
        <v>17736</v>
      </c>
      <c r="E5339" t="s">
        <v>83</v>
      </c>
      <c r="F5339" t="s">
        <v>4925</v>
      </c>
      <c r="G5339">
        <v>0</v>
      </c>
      <c r="H5339">
        <v>0</v>
      </c>
      <c r="I5339">
        <v>0</v>
      </c>
      <c r="J5339">
        <v>0</v>
      </c>
      <c r="K5339">
        <v>0</v>
      </c>
      <c r="L5339">
        <v>0</v>
      </c>
      <c r="M5339">
        <v>0</v>
      </c>
      <c r="N5339">
        <v>1</v>
      </c>
      <c r="O5339">
        <v>1</v>
      </c>
      <c r="P5339">
        <v>0</v>
      </c>
      <c r="Q5339">
        <v>0</v>
      </c>
    </row>
    <row r="5340" spans="1:17" x14ac:dyDescent="0.2">
      <c r="A5340" t="s">
        <v>23078</v>
      </c>
      <c r="B5340" t="s">
        <v>88</v>
      </c>
      <c r="C5340" t="s">
        <v>173</v>
      </c>
      <c r="D5340" t="s">
        <v>17736</v>
      </c>
      <c r="E5340" t="s">
        <v>83</v>
      </c>
      <c r="F5340" t="s">
        <v>4927</v>
      </c>
      <c r="G5340">
        <v>0</v>
      </c>
      <c r="H5340">
        <v>0</v>
      </c>
      <c r="I5340">
        <v>0</v>
      </c>
      <c r="J5340">
        <v>0</v>
      </c>
      <c r="K5340">
        <v>0</v>
      </c>
      <c r="L5340">
        <v>0</v>
      </c>
      <c r="M5340">
        <v>0</v>
      </c>
      <c r="N5340">
        <v>1</v>
      </c>
      <c r="O5340">
        <v>1</v>
      </c>
      <c r="P5340">
        <v>0</v>
      </c>
      <c r="Q5340">
        <v>0</v>
      </c>
    </row>
    <row r="5341" spans="1:17" x14ac:dyDescent="0.2">
      <c r="A5341" t="s">
        <v>23079</v>
      </c>
      <c r="B5341" t="s">
        <v>88</v>
      </c>
      <c r="C5341" t="s">
        <v>173</v>
      </c>
      <c r="D5341" t="s">
        <v>17736</v>
      </c>
      <c r="E5341" t="s">
        <v>83</v>
      </c>
      <c r="F5341" t="s">
        <v>17734</v>
      </c>
      <c r="G5341">
        <v>1</v>
      </c>
      <c r="H5341">
        <v>0</v>
      </c>
      <c r="I5341">
        <v>0</v>
      </c>
      <c r="J5341">
        <v>0</v>
      </c>
      <c r="K5341">
        <v>0</v>
      </c>
      <c r="L5341">
        <v>0</v>
      </c>
      <c r="M5341">
        <v>0</v>
      </c>
      <c r="N5341">
        <v>0</v>
      </c>
      <c r="O5341">
        <v>0</v>
      </c>
      <c r="P5341">
        <v>0</v>
      </c>
      <c r="Q5341">
        <v>0</v>
      </c>
    </row>
    <row r="5342" spans="1:17" x14ac:dyDescent="0.2">
      <c r="A5342" t="s">
        <v>23080</v>
      </c>
      <c r="B5342" t="s">
        <v>88</v>
      </c>
      <c r="C5342" t="s">
        <v>173</v>
      </c>
      <c r="D5342" t="s">
        <v>17736</v>
      </c>
      <c r="E5342" t="s">
        <v>81</v>
      </c>
      <c r="F5342" t="s">
        <v>4929</v>
      </c>
      <c r="G5342">
        <v>0</v>
      </c>
      <c r="H5342">
        <v>3</v>
      </c>
      <c r="I5342">
        <v>1</v>
      </c>
      <c r="J5342">
        <v>1</v>
      </c>
      <c r="K5342">
        <v>1</v>
      </c>
      <c r="L5342">
        <v>0</v>
      </c>
      <c r="M5342">
        <v>0</v>
      </c>
      <c r="N5342">
        <v>0</v>
      </c>
      <c r="O5342">
        <v>0</v>
      </c>
      <c r="P5342">
        <v>0</v>
      </c>
      <c r="Q5342">
        <v>0</v>
      </c>
    </row>
    <row r="5343" spans="1:17" x14ac:dyDescent="0.2">
      <c r="A5343" t="s">
        <v>23081</v>
      </c>
      <c r="B5343" t="s">
        <v>88</v>
      </c>
      <c r="C5343" t="s">
        <v>173</v>
      </c>
      <c r="D5343" t="s">
        <v>17736</v>
      </c>
      <c r="E5343" t="s">
        <v>81</v>
      </c>
      <c r="F5343" t="s">
        <v>4931</v>
      </c>
      <c r="G5343">
        <v>0</v>
      </c>
      <c r="H5343">
        <v>3</v>
      </c>
      <c r="I5343">
        <v>1</v>
      </c>
      <c r="J5343">
        <v>1</v>
      </c>
      <c r="K5343">
        <v>1</v>
      </c>
      <c r="L5343">
        <v>0</v>
      </c>
      <c r="M5343">
        <v>0</v>
      </c>
      <c r="N5343">
        <v>0</v>
      </c>
      <c r="O5343">
        <v>0</v>
      </c>
      <c r="P5343">
        <v>0</v>
      </c>
      <c r="Q5343">
        <v>0</v>
      </c>
    </row>
    <row r="5344" spans="1:17" x14ac:dyDescent="0.2">
      <c r="A5344" t="s">
        <v>23082</v>
      </c>
      <c r="B5344" t="s">
        <v>88</v>
      </c>
      <c r="C5344" t="s">
        <v>173</v>
      </c>
      <c r="D5344" t="s">
        <v>17736</v>
      </c>
      <c r="E5344" t="s">
        <v>81</v>
      </c>
      <c r="F5344" t="s">
        <v>4933</v>
      </c>
      <c r="G5344">
        <v>0</v>
      </c>
      <c r="H5344">
        <v>0</v>
      </c>
      <c r="I5344">
        <v>0</v>
      </c>
      <c r="J5344">
        <v>0</v>
      </c>
      <c r="K5344">
        <v>0</v>
      </c>
      <c r="L5344">
        <v>0</v>
      </c>
      <c r="M5344">
        <v>3</v>
      </c>
      <c r="N5344">
        <v>0</v>
      </c>
      <c r="O5344">
        <v>0</v>
      </c>
      <c r="P5344">
        <v>0</v>
      </c>
      <c r="Q5344">
        <v>0</v>
      </c>
    </row>
    <row r="5345" spans="1:17" x14ac:dyDescent="0.2">
      <c r="A5345" t="s">
        <v>23083</v>
      </c>
      <c r="B5345" t="s">
        <v>88</v>
      </c>
      <c r="C5345" t="s">
        <v>173</v>
      </c>
      <c r="D5345" t="s">
        <v>17736</v>
      </c>
      <c r="E5345" t="s">
        <v>81</v>
      </c>
      <c r="F5345" t="s">
        <v>4935</v>
      </c>
      <c r="G5345">
        <v>0</v>
      </c>
      <c r="H5345">
        <v>3</v>
      </c>
      <c r="I5345">
        <v>1</v>
      </c>
      <c r="J5345">
        <v>1</v>
      </c>
      <c r="K5345">
        <v>1</v>
      </c>
      <c r="L5345">
        <v>0</v>
      </c>
      <c r="M5345">
        <v>0</v>
      </c>
      <c r="N5345">
        <v>0</v>
      </c>
      <c r="O5345">
        <v>0</v>
      </c>
      <c r="P5345">
        <v>0</v>
      </c>
      <c r="Q5345">
        <v>0</v>
      </c>
    </row>
    <row r="5346" spans="1:17" x14ac:dyDescent="0.2">
      <c r="A5346" t="s">
        <v>23084</v>
      </c>
      <c r="B5346" t="s">
        <v>88</v>
      </c>
      <c r="C5346" t="s">
        <v>173</v>
      </c>
      <c r="D5346" t="s">
        <v>17736</v>
      </c>
      <c r="E5346" t="s">
        <v>81</v>
      </c>
      <c r="F5346" t="s">
        <v>4937</v>
      </c>
      <c r="G5346">
        <v>0</v>
      </c>
      <c r="H5346">
        <v>3</v>
      </c>
      <c r="I5346">
        <v>1</v>
      </c>
      <c r="J5346">
        <v>1</v>
      </c>
      <c r="K5346">
        <v>1</v>
      </c>
      <c r="L5346">
        <v>0</v>
      </c>
      <c r="M5346">
        <v>0</v>
      </c>
      <c r="N5346">
        <v>0</v>
      </c>
      <c r="O5346">
        <v>0</v>
      </c>
      <c r="P5346">
        <v>0</v>
      </c>
      <c r="Q5346">
        <v>0</v>
      </c>
    </row>
    <row r="5347" spans="1:17" x14ac:dyDescent="0.2">
      <c r="A5347" t="s">
        <v>23085</v>
      </c>
      <c r="B5347" t="s">
        <v>88</v>
      </c>
      <c r="C5347" t="s">
        <v>173</v>
      </c>
      <c r="D5347" t="s">
        <v>17736</v>
      </c>
      <c r="E5347" t="s">
        <v>81</v>
      </c>
      <c r="F5347" t="s">
        <v>4939</v>
      </c>
      <c r="G5347">
        <v>0</v>
      </c>
      <c r="H5347">
        <v>0</v>
      </c>
      <c r="I5347">
        <v>0</v>
      </c>
      <c r="J5347">
        <v>0</v>
      </c>
      <c r="K5347">
        <v>0</v>
      </c>
      <c r="L5347">
        <v>0</v>
      </c>
      <c r="M5347">
        <v>3</v>
      </c>
      <c r="N5347">
        <v>0</v>
      </c>
      <c r="O5347">
        <v>0</v>
      </c>
      <c r="P5347">
        <v>0</v>
      </c>
      <c r="Q5347">
        <v>0</v>
      </c>
    </row>
    <row r="5348" spans="1:17" x14ac:dyDescent="0.2">
      <c r="A5348" t="s">
        <v>23086</v>
      </c>
      <c r="B5348" t="s">
        <v>88</v>
      </c>
      <c r="C5348" t="s">
        <v>173</v>
      </c>
      <c r="D5348" t="s">
        <v>17736</v>
      </c>
      <c r="E5348" t="s">
        <v>81</v>
      </c>
      <c r="F5348" t="s">
        <v>4941</v>
      </c>
      <c r="G5348">
        <v>0</v>
      </c>
      <c r="H5348">
        <v>3</v>
      </c>
      <c r="I5348">
        <v>1</v>
      </c>
      <c r="J5348">
        <v>1</v>
      </c>
      <c r="K5348">
        <v>1</v>
      </c>
      <c r="L5348">
        <v>0</v>
      </c>
      <c r="M5348">
        <v>0</v>
      </c>
      <c r="N5348">
        <v>0</v>
      </c>
      <c r="O5348">
        <v>0</v>
      </c>
      <c r="P5348">
        <v>0</v>
      </c>
      <c r="Q5348">
        <v>0</v>
      </c>
    </row>
    <row r="5349" spans="1:17" x14ac:dyDescent="0.2">
      <c r="A5349" t="s">
        <v>23087</v>
      </c>
      <c r="B5349" t="s">
        <v>88</v>
      </c>
      <c r="C5349" t="s">
        <v>173</v>
      </c>
      <c r="D5349" t="s">
        <v>17736</v>
      </c>
      <c r="E5349" t="s">
        <v>81</v>
      </c>
      <c r="F5349" t="s">
        <v>4943</v>
      </c>
      <c r="G5349">
        <v>0</v>
      </c>
      <c r="H5349">
        <v>0</v>
      </c>
      <c r="I5349">
        <v>0</v>
      </c>
      <c r="J5349">
        <v>0</v>
      </c>
      <c r="K5349">
        <v>0</v>
      </c>
      <c r="L5349">
        <v>0</v>
      </c>
      <c r="M5349">
        <v>3</v>
      </c>
      <c r="N5349">
        <v>0</v>
      </c>
      <c r="O5349">
        <v>0</v>
      </c>
      <c r="P5349">
        <v>0</v>
      </c>
      <c r="Q5349">
        <v>0</v>
      </c>
    </row>
    <row r="5350" spans="1:17" x14ac:dyDescent="0.2">
      <c r="A5350" t="s">
        <v>23088</v>
      </c>
      <c r="B5350" t="s">
        <v>88</v>
      </c>
      <c r="C5350" t="s">
        <v>173</v>
      </c>
      <c r="D5350" t="s">
        <v>17736</v>
      </c>
      <c r="E5350" t="s">
        <v>81</v>
      </c>
      <c r="F5350" t="s">
        <v>4925</v>
      </c>
      <c r="G5350">
        <v>0</v>
      </c>
      <c r="H5350">
        <v>0</v>
      </c>
      <c r="I5350">
        <v>0</v>
      </c>
      <c r="J5350">
        <v>0</v>
      </c>
      <c r="K5350">
        <v>0</v>
      </c>
      <c r="L5350">
        <v>0</v>
      </c>
      <c r="M5350">
        <v>0</v>
      </c>
      <c r="N5350">
        <v>3</v>
      </c>
      <c r="O5350">
        <v>3</v>
      </c>
      <c r="P5350">
        <v>0</v>
      </c>
      <c r="Q5350">
        <v>0</v>
      </c>
    </row>
    <row r="5351" spans="1:17" x14ac:dyDescent="0.2">
      <c r="A5351" t="s">
        <v>23089</v>
      </c>
      <c r="B5351" t="s">
        <v>88</v>
      </c>
      <c r="C5351" t="s">
        <v>173</v>
      </c>
      <c r="D5351" t="s">
        <v>17736</v>
      </c>
      <c r="E5351" t="s">
        <v>81</v>
      </c>
      <c r="F5351" t="s">
        <v>4927</v>
      </c>
      <c r="G5351">
        <v>0</v>
      </c>
      <c r="H5351">
        <v>0</v>
      </c>
      <c r="I5351">
        <v>0</v>
      </c>
      <c r="J5351">
        <v>0</v>
      </c>
      <c r="K5351">
        <v>0</v>
      </c>
      <c r="L5351">
        <v>0</v>
      </c>
      <c r="M5351">
        <v>0</v>
      </c>
      <c r="N5351">
        <v>3</v>
      </c>
      <c r="O5351">
        <v>3</v>
      </c>
      <c r="P5351">
        <v>0</v>
      </c>
      <c r="Q5351">
        <v>0</v>
      </c>
    </row>
    <row r="5352" spans="1:17" x14ac:dyDescent="0.2">
      <c r="A5352" t="s">
        <v>23090</v>
      </c>
      <c r="B5352" t="s">
        <v>88</v>
      </c>
      <c r="C5352" t="s">
        <v>173</v>
      </c>
      <c r="D5352" t="s">
        <v>17736</v>
      </c>
      <c r="E5352" t="s">
        <v>81</v>
      </c>
      <c r="F5352" t="s">
        <v>17734</v>
      </c>
      <c r="G5352">
        <v>3</v>
      </c>
      <c r="H5352">
        <v>0</v>
      </c>
      <c r="I5352">
        <v>0</v>
      </c>
      <c r="J5352">
        <v>0</v>
      </c>
      <c r="K5352">
        <v>0</v>
      </c>
      <c r="L5352">
        <v>0</v>
      </c>
      <c r="M5352">
        <v>0</v>
      </c>
      <c r="N5352">
        <v>0</v>
      </c>
      <c r="O5352">
        <v>0</v>
      </c>
      <c r="P5352">
        <v>0</v>
      </c>
      <c r="Q5352">
        <v>0</v>
      </c>
    </row>
    <row r="5353" spans="1:17" x14ac:dyDescent="0.2">
      <c r="A5353" t="s">
        <v>23091</v>
      </c>
      <c r="B5353" t="s">
        <v>88</v>
      </c>
      <c r="C5353" t="s">
        <v>173</v>
      </c>
      <c r="D5353" t="s">
        <v>17748</v>
      </c>
      <c r="E5353" t="s">
        <v>81</v>
      </c>
      <c r="F5353" t="s">
        <v>17749</v>
      </c>
      <c r="G5353">
        <v>0</v>
      </c>
      <c r="H5353">
        <v>0</v>
      </c>
      <c r="I5353">
        <v>0</v>
      </c>
      <c r="J5353">
        <v>0</v>
      </c>
      <c r="K5353">
        <v>0</v>
      </c>
      <c r="L5353">
        <v>0</v>
      </c>
      <c r="M5353">
        <v>0</v>
      </c>
      <c r="N5353">
        <v>1</v>
      </c>
      <c r="O5353">
        <v>1</v>
      </c>
      <c r="P5353">
        <v>0</v>
      </c>
      <c r="Q5353">
        <v>0</v>
      </c>
    </row>
    <row r="5354" spans="1:17" x14ac:dyDescent="0.2">
      <c r="A5354" t="s">
        <v>23092</v>
      </c>
      <c r="B5354" t="s">
        <v>88</v>
      </c>
      <c r="C5354" t="s">
        <v>173</v>
      </c>
      <c r="D5354" t="s">
        <v>17748</v>
      </c>
      <c r="E5354" t="s">
        <v>81</v>
      </c>
      <c r="F5354" t="s">
        <v>17734</v>
      </c>
      <c r="G5354">
        <v>1</v>
      </c>
      <c r="H5354">
        <v>0</v>
      </c>
      <c r="I5354">
        <v>0</v>
      </c>
      <c r="J5354">
        <v>0</v>
      </c>
      <c r="K5354">
        <v>0</v>
      </c>
      <c r="L5354">
        <v>0</v>
      </c>
      <c r="M5354">
        <v>0</v>
      </c>
      <c r="N5354">
        <v>0</v>
      </c>
      <c r="O5354">
        <v>0</v>
      </c>
      <c r="P5354">
        <v>0</v>
      </c>
      <c r="Q5354">
        <v>0</v>
      </c>
    </row>
    <row r="5355" spans="1:17" x14ac:dyDescent="0.2">
      <c r="A5355" t="s">
        <v>23093</v>
      </c>
      <c r="B5355" t="s">
        <v>88</v>
      </c>
      <c r="C5355" t="s">
        <v>237</v>
      </c>
      <c r="D5355" t="s">
        <v>17736</v>
      </c>
      <c r="E5355" t="s">
        <v>81</v>
      </c>
      <c r="F5355" t="s">
        <v>4925</v>
      </c>
      <c r="G5355">
        <v>0</v>
      </c>
      <c r="H5355">
        <v>0</v>
      </c>
      <c r="I5355">
        <v>0</v>
      </c>
      <c r="J5355">
        <v>0</v>
      </c>
      <c r="K5355">
        <v>0</v>
      </c>
      <c r="L5355">
        <v>0</v>
      </c>
      <c r="M5355">
        <v>0</v>
      </c>
      <c r="N5355">
        <v>14</v>
      </c>
      <c r="O5355">
        <v>14</v>
      </c>
      <c r="P5355">
        <v>0</v>
      </c>
      <c r="Q5355">
        <v>0</v>
      </c>
    </row>
    <row r="5356" spans="1:17" x14ac:dyDescent="0.2">
      <c r="A5356" t="s">
        <v>23094</v>
      </c>
      <c r="B5356" t="s">
        <v>88</v>
      </c>
      <c r="C5356" t="s">
        <v>237</v>
      </c>
      <c r="D5356" t="s">
        <v>17736</v>
      </c>
      <c r="E5356" t="s">
        <v>81</v>
      </c>
      <c r="F5356" t="s">
        <v>4927</v>
      </c>
      <c r="G5356">
        <v>0</v>
      </c>
      <c r="H5356">
        <v>0</v>
      </c>
      <c r="I5356">
        <v>0</v>
      </c>
      <c r="J5356">
        <v>0</v>
      </c>
      <c r="K5356">
        <v>0</v>
      </c>
      <c r="L5356">
        <v>0</v>
      </c>
      <c r="M5356">
        <v>0</v>
      </c>
      <c r="N5356">
        <v>8</v>
      </c>
      <c r="O5356">
        <v>8</v>
      </c>
      <c r="P5356">
        <v>0</v>
      </c>
      <c r="Q5356">
        <v>0</v>
      </c>
    </row>
    <row r="5357" spans="1:17" x14ac:dyDescent="0.2">
      <c r="A5357" t="s">
        <v>23095</v>
      </c>
      <c r="B5357" t="s">
        <v>88</v>
      </c>
      <c r="C5357" t="s">
        <v>237</v>
      </c>
      <c r="D5357" t="s">
        <v>17736</v>
      </c>
      <c r="E5357" t="s">
        <v>81</v>
      </c>
      <c r="F5357" t="s">
        <v>17734</v>
      </c>
      <c r="G5357">
        <v>14</v>
      </c>
      <c r="H5357">
        <v>0</v>
      </c>
      <c r="I5357">
        <v>0</v>
      </c>
      <c r="J5357">
        <v>0</v>
      </c>
      <c r="K5357">
        <v>0</v>
      </c>
      <c r="L5357">
        <v>0</v>
      </c>
      <c r="M5357">
        <v>0</v>
      </c>
      <c r="N5357">
        <v>0</v>
      </c>
      <c r="O5357">
        <v>0</v>
      </c>
      <c r="P5357">
        <v>0</v>
      </c>
      <c r="Q5357">
        <v>0</v>
      </c>
    </row>
    <row r="5358" spans="1:17" x14ac:dyDescent="0.2">
      <c r="A5358" t="s">
        <v>23096</v>
      </c>
      <c r="B5358" t="s">
        <v>88</v>
      </c>
      <c r="C5358" t="s">
        <v>237</v>
      </c>
      <c r="D5358" t="s">
        <v>17748</v>
      </c>
      <c r="E5358" t="s">
        <v>83</v>
      </c>
      <c r="F5358" t="s">
        <v>17749</v>
      </c>
      <c r="G5358">
        <v>0</v>
      </c>
      <c r="H5358">
        <v>0</v>
      </c>
      <c r="I5358">
        <v>0</v>
      </c>
      <c r="J5358">
        <v>0</v>
      </c>
      <c r="K5358">
        <v>0</v>
      </c>
      <c r="L5358">
        <v>0</v>
      </c>
      <c r="M5358">
        <v>0</v>
      </c>
      <c r="N5358">
        <v>5</v>
      </c>
      <c r="O5358">
        <v>4</v>
      </c>
      <c r="P5358">
        <v>0</v>
      </c>
      <c r="Q5358">
        <v>1</v>
      </c>
    </row>
    <row r="5359" spans="1:17" x14ac:dyDescent="0.2">
      <c r="A5359" t="s">
        <v>23097</v>
      </c>
      <c r="B5359" t="s">
        <v>88</v>
      </c>
      <c r="C5359" t="s">
        <v>237</v>
      </c>
      <c r="D5359" t="s">
        <v>17748</v>
      </c>
      <c r="E5359" t="s">
        <v>83</v>
      </c>
      <c r="F5359" t="s">
        <v>17734</v>
      </c>
      <c r="G5359">
        <v>5</v>
      </c>
      <c r="H5359">
        <v>0</v>
      </c>
      <c r="I5359">
        <v>0</v>
      </c>
      <c r="J5359">
        <v>0</v>
      </c>
      <c r="K5359">
        <v>0</v>
      </c>
      <c r="L5359">
        <v>0</v>
      </c>
      <c r="M5359">
        <v>0</v>
      </c>
      <c r="N5359">
        <v>0</v>
      </c>
      <c r="O5359">
        <v>0</v>
      </c>
      <c r="P5359">
        <v>0</v>
      </c>
      <c r="Q5359">
        <v>0</v>
      </c>
    </row>
    <row r="5360" spans="1:17" x14ac:dyDescent="0.2">
      <c r="A5360" t="s">
        <v>23098</v>
      </c>
      <c r="B5360" t="s">
        <v>88</v>
      </c>
      <c r="C5360" t="s">
        <v>237</v>
      </c>
      <c r="D5360" t="s">
        <v>17748</v>
      </c>
      <c r="E5360" t="s">
        <v>81</v>
      </c>
      <c r="F5360" t="s">
        <v>17749</v>
      </c>
      <c r="G5360">
        <v>0</v>
      </c>
      <c r="H5360">
        <v>0</v>
      </c>
      <c r="I5360">
        <v>0</v>
      </c>
      <c r="J5360">
        <v>0</v>
      </c>
      <c r="K5360">
        <v>0</v>
      </c>
      <c r="L5360">
        <v>0</v>
      </c>
      <c r="M5360">
        <v>0</v>
      </c>
      <c r="N5360">
        <v>1</v>
      </c>
      <c r="O5360">
        <v>1</v>
      </c>
      <c r="P5360">
        <v>0</v>
      </c>
      <c r="Q5360">
        <v>0</v>
      </c>
    </row>
    <row r="5361" spans="1:17" x14ac:dyDescent="0.2">
      <c r="A5361" t="s">
        <v>23099</v>
      </c>
      <c r="B5361" t="s">
        <v>88</v>
      </c>
      <c r="C5361" t="s">
        <v>237</v>
      </c>
      <c r="D5361" t="s">
        <v>17748</v>
      </c>
      <c r="E5361" t="s">
        <v>81</v>
      </c>
      <c r="F5361" t="s">
        <v>17734</v>
      </c>
      <c r="G5361">
        <v>1</v>
      </c>
      <c r="H5361">
        <v>0</v>
      </c>
      <c r="I5361">
        <v>0</v>
      </c>
      <c r="J5361">
        <v>0</v>
      </c>
      <c r="K5361">
        <v>0</v>
      </c>
      <c r="L5361">
        <v>0</v>
      </c>
      <c r="M5361">
        <v>0</v>
      </c>
      <c r="N5361">
        <v>0</v>
      </c>
      <c r="O5361">
        <v>0</v>
      </c>
      <c r="P5361">
        <v>0</v>
      </c>
      <c r="Q5361">
        <v>0</v>
      </c>
    </row>
    <row r="5362" spans="1:17" x14ac:dyDescent="0.2">
      <c r="A5362" t="s">
        <v>23100</v>
      </c>
      <c r="B5362" t="s">
        <v>88</v>
      </c>
      <c r="C5362" t="s">
        <v>238</v>
      </c>
      <c r="D5362" t="s">
        <v>17736</v>
      </c>
      <c r="E5362" t="s">
        <v>83</v>
      </c>
      <c r="F5362" t="s">
        <v>4929</v>
      </c>
      <c r="G5362">
        <v>0</v>
      </c>
      <c r="H5362">
        <v>2</v>
      </c>
      <c r="I5362">
        <v>0</v>
      </c>
      <c r="J5362">
        <v>2</v>
      </c>
      <c r="K5362">
        <v>0</v>
      </c>
      <c r="L5362">
        <v>0</v>
      </c>
      <c r="M5362">
        <v>0</v>
      </c>
      <c r="N5362">
        <v>0</v>
      </c>
      <c r="O5362">
        <v>0</v>
      </c>
      <c r="P5362">
        <v>0</v>
      </c>
      <c r="Q5362">
        <v>0</v>
      </c>
    </row>
    <row r="5363" spans="1:17" x14ac:dyDescent="0.2">
      <c r="A5363" t="s">
        <v>23101</v>
      </c>
      <c r="B5363" t="s">
        <v>88</v>
      </c>
      <c r="C5363" t="s">
        <v>238</v>
      </c>
      <c r="D5363" t="s">
        <v>17736</v>
      </c>
      <c r="E5363" t="s">
        <v>83</v>
      </c>
      <c r="F5363" t="s">
        <v>4931</v>
      </c>
      <c r="G5363">
        <v>0</v>
      </c>
      <c r="H5363">
        <v>2</v>
      </c>
      <c r="I5363">
        <v>0</v>
      </c>
      <c r="J5363">
        <v>2</v>
      </c>
      <c r="K5363">
        <v>0</v>
      </c>
      <c r="L5363">
        <v>0</v>
      </c>
      <c r="M5363">
        <v>0</v>
      </c>
      <c r="N5363">
        <v>0</v>
      </c>
      <c r="O5363">
        <v>0</v>
      </c>
      <c r="P5363">
        <v>0</v>
      </c>
      <c r="Q5363">
        <v>0</v>
      </c>
    </row>
    <row r="5364" spans="1:17" x14ac:dyDescent="0.2">
      <c r="A5364" t="s">
        <v>23102</v>
      </c>
      <c r="B5364" t="s">
        <v>88</v>
      </c>
      <c r="C5364" t="s">
        <v>238</v>
      </c>
      <c r="D5364" t="s">
        <v>17736</v>
      </c>
      <c r="E5364" t="s">
        <v>83</v>
      </c>
      <c r="F5364" t="s">
        <v>4933</v>
      </c>
      <c r="G5364">
        <v>0</v>
      </c>
      <c r="H5364">
        <v>0</v>
      </c>
      <c r="I5364">
        <v>0</v>
      </c>
      <c r="J5364">
        <v>0</v>
      </c>
      <c r="K5364">
        <v>0</v>
      </c>
      <c r="L5364">
        <v>0</v>
      </c>
      <c r="M5364">
        <v>2</v>
      </c>
      <c r="N5364">
        <v>0</v>
      </c>
      <c r="O5364">
        <v>0</v>
      </c>
      <c r="P5364">
        <v>0</v>
      </c>
      <c r="Q5364">
        <v>0</v>
      </c>
    </row>
    <row r="5365" spans="1:17" x14ac:dyDescent="0.2">
      <c r="A5365" t="s">
        <v>23103</v>
      </c>
      <c r="B5365" t="s">
        <v>88</v>
      </c>
      <c r="C5365" t="s">
        <v>238</v>
      </c>
      <c r="D5365" t="s">
        <v>17736</v>
      </c>
      <c r="E5365" t="s">
        <v>83</v>
      </c>
      <c r="F5365" t="s">
        <v>4935</v>
      </c>
      <c r="G5365">
        <v>0</v>
      </c>
      <c r="H5365">
        <v>2</v>
      </c>
      <c r="I5365">
        <v>0</v>
      </c>
      <c r="J5365">
        <v>2</v>
      </c>
      <c r="K5365">
        <v>0</v>
      </c>
      <c r="L5365">
        <v>0</v>
      </c>
      <c r="M5365">
        <v>0</v>
      </c>
      <c r="N5365">
        <v>0</v>
      </c>
      <c r="O5365">
        <v>0</v>
      </c>
      <c r="P5365">
        <v>0</v>
      </c>
      <c r="Q5365">
        <v>0</v>
      </c>
    </row>
    <row r="5366" spans="1:17" x14ac:dyDescent="0.2">
      <c r="A5366" t="s">
        <v>23104</v>
      </c>
      <c r="B5366" t="s">
        <v>88</v>
      </c>
      <c r="C5366" t="s">
        <v>238</v>
      </c>
      <c r="D5366" t="s">
        <v>17736</v>
      </c>
      <c r="E5366" t="s">
        <v>83</v>
      </c>
      <c r="F5366" t="s">
        <v>4937</v>
      </c>
      <c r="G5366">
        <v>0</v>
      </c>
      <c r="H5366">
        <v>2</v>
      </c>
      <c r="I5366">
        <v>0</v>
      </c>
      <c r="J5366">
        <v>2</v>
      </c>
      <c r="K5366">
        <v>0</v>
      </c>
      <c r="L5366">
        <v>0</v>
      </c>
      <c r="M5366">
        <v>0</v>
      </c>
      <c r="N5366">
        <v>0</v>
      </c>
      <c r="O5366">
        <v>0</v>
      </c>
      <c r="P5366">
        <v>0</v>
      </c>
      <c r="Q5366">
        <v>0</v>
      </c>
    </row>
    <row r="5367" spans="1:17" x14ac:dyDescent="0.2">
      <c r="A5367" t="s">
        <v>23105</v>
      </c>
      <c r="B5367" t="s">
        <v>88</v>
      </c>
      <c r="C5367" t="s">
        <v>238</v>
      </c>
      <c r="D5367" t="s">
        <v>17736</v>
      </c>
      <c r="E5367" t="s">
        <v>83</v>
      </c>
      <c r="F5367" t="s">
        <v>4939</v>
      </c>
      <c r="G5367">
        <v>0</v>
      </c>
      <c r="H5367">
        <v>0</v>
      </c>
      <c r="I5367">
        <v>0</v>
      </c>
      <c r="J5367">
        <v>0</v>
      </c>
      <c r="K5367">
        <v>0</v>
      </c>
      <c r="L5367">
        <v>0</v>
      </c>
      <c r="M5367">
        <v>2</v>
      </c>
      <c r="N5367">
        <v>0</v>
      </c>
      <c r="O5367">
        <v>0</v>
      </c>
      <c r="P5367">
        <v>0</v>
      </c>
      <c r="Q5367">
        <v>0</v>
      </c>
    </row>
    <row r="5368" spans="1:17" x14ac:dyDescent="0.2">
      <c r="A5368" t="s">
        <v>23106</v>
      </c>
      <c r="B5368" t="s">
        <v>88</v>
      </c>
      <c r="C5368" t="s">
        <v>238</v>
      </c>
      <c r="D5368" t="s">
        <v>17736</v>
      </c>
      <c r="E5368" t="s">
        <v>83</v>
      </c>
      <c r="F5368" t="s">
        <v>4941</v>
      </c>
      <c r="G5368">
        <v>0</v>
      </c>
      <c r="H5368">
        <v>2</v>
      </c>
      <c r="I5368">
        <v>0</v>
      </c>
      <c r="J5368">
        <v>2</v>
      </c>
      <c r="K5368">
        <v>0</v>
      </c>
      <c r="L5368">
        <v>0</v>
      </c>
      <c r="M5368">
        <v>0</v>
      </c>
      <c r="N5368">
        <v>0</v>
      </c>
      <c r="O5368">
        <v>0</v>
      </c>
      <c r="P5368">
        <v>0</v>
      </c>
      <c r="Q5368">
        <v>0</v>
      </c>
    </row>
    <row r="5369" spans="1:17" x14ac:dyDescent="0.2">
      <c r="A5369" t="s">
        <v>23107</v>
      </c>
      <c r="B5369" t="s">
        <v>88</v>
      </c>
      <c r="C5369" t="s">
        <v>238</v>
      </c>
      <c r="D5369" t="s">
        <v>17736</v>
      </c>
      <c r="E5369" t="s">
        <v>83</v>
      </c>
      <c r="F5369" t="s">
        <v>4943</v>
      </c>
      <c r="G5369">
        <v>0</v>
      </c>
      <c r="H5369">
        <v>0</v>
      </c>
      <c r="I5369">
        <v>0</v>
      </c>
      <c r="J5369">
        <v>0</v>
      </c>
      <c r="K5369">
        <v>0</v>
      </c>
      <c r="L5369">
        <v>0</v>
      </c>
      <c r="M5369">
        <v>2</v>
      </c>
      <c r="N5369">
        <v>0</v>
      </c>
      <c r="O5369">
        <v>0</v>
      </c>
      <c r="P5369">
        <v>0</v>
      </c>
      <c r="Q5369">
        <v>0</v>
      </c>
    </row>
    <row r="5370" spans="1:17" x14ac:dyDescent="0.2">
      <c r="A5370" t="s">
        <v>23108</v>
      </c>
      <c r="B5370" t="s">
        <v>88</v>
      </c>
      <c r="C5370" t="s">
        <v>238</v>
      </c>
      <c r="D5370" t="s">
        <v>17736</v>
      </c>
      <c r="E5370" t="s">
        <v>83</v>
      </c>
      <c r="F5370" t="s">
        <v>4925</v>
      </c>
      <c r="G5370">
        <v>0</v>
      </c>
      <c r="H5370">
        <v>0</v>
      </c>
      <c r="I5370">
        <v>0</v>
      </c>
      <c r="J5370">
        <v>0</v>
      </c>
      <c r="K5370">
        <v>0</v>
      </c>
      <c r="L5370">
        <v>0</v>
      </c>
      <c r="M5370">
        <v>0</v>
      </c>
      <c r="N5370">
        <v>2</v>
      </c>
      <c r="O5370">
        <v>2</v>
      </c>
      <c r="P5370">
        <v>0</v>
      </c>
      <c r="Q5370">
        <v>0</v>
      </c>
    </row>
    <row r="5371" spans="1:17" x14ac:dyDescent="0.2">
      <c r="A5371" t="s">
        <v>23109</v>
      </c>
      <c r="B5371" t="s">
        <v>88</v>
      </c>
      <c r="C5371" t="s">
        <v>238</v>
      </c>
      <c r="D5371" t="s">
        <v>17736</v>
      </c>
      <c r="E5371" t="s">
        <v>83</v>
      </c>
      <c r="F5371" t="s">
        <v>4927</v>
      </c>
      <c r="G5371">
        <v>0</v>
      </c>
      <c r="H5371">
        <v>0</v>
      </c>
      <c r="I5371">
        <v>0</v>
      </c>
      <c r="J5371">
        <v>0</v>
      </c>
      <c r="K5371">
        <v>0</v>
      </c>
      <c r="L5371">
        <v>0</v>
      </c>
      <c r="M5371">
        <v>0</v>
      </c>
      <c r="N5371">
        <v>2</v>
      </c>
      <c r="O5371">
        <v>2</v>
      </c>
      <c r="P5371">
        <v>0</v>
      </c>
      <c r="Q5371">
        <v>0</v>
      </c>
    </row>
    <row r="5372" spans="1:17" x14ac:dyDescent="0.2">
      <c r="A5372" t="s">
        <v>23110</v>
      </c>
      <c r="B5372" t="s">
        <v>88</v>
      </c>
      <c r="C5372" t="s">
        <v>238</v>
      </c>
      <c r="D5372" t="s">
        <v>17736</v>
      </c>
      <c r="E5372" t="s">
        <v>83</v>
      </c>
      <c r="F5372" t="s">
        <v>17734</v>
      </c>
      <c r="G5372">
        <v>2</v>
      </c>
      <c r="H5372">
        <v>0</v>
      </c>
      <c r="I5372">
        <v>0</v>
      </c>
      <c r="J5372">
        <v>0</v>
      </c>
      <c r="K5372">
        <v>0</v>
      </c>
      <c r="L5372">
        <v>0</v>
      </c>
      <c r="M5372">
        <v>0</v>
      </c>
      <c r="N5372">
        <v>0</v>
      </c>
      <c r="O5372">
        <v>0</v>
      </c>
      <c r="P5372">
        <v>0</v>
      </c>
      <c r="Q5372">
        <v>0</v>
      </c>
    </row>
    <row r="5373" spans="1:17" x14ac:dyDescent="0.2">
      <c r="A5373" t="s">
        <v>23111</v>
      </c>
      <c r="B5373" t="s">
        <v>88</v>
      </c>
      <c r="C5373" t="s">
        <v>238</v>
      </c>
      <c r="D5373" t="s">
        <v>17736</v>
      </c>
      <c r="E5373" t="s">
        <v>81</v>
      </c>
      <c r="F5373" t="s">
        <v>4929</v>
      </c>
      <c r="G5373">
        <v>0</v>
      </c>
      <c r="H5373">
        <v>4</v>
      </c>
      <c r="I5373">
        <v>1</v>
      </c>
      <c r="J5373">
        <v>3</v>
      </c>
      <c r="K5373">
        <v>0</v>
      </c>
      <c r="L5373">
        <v>0</v>
      </c>
      <c r="M5373">
        <v>0</v>
      </c>
      <c r="N5373">
        <v>0</v>
      </c>
      <c r="O5373">
        <v>0</v>
      </c>
      <c r="P5373">
        <v>0</v>
      </c>
      <c r="Q5373">
        <v>0</v>
      </c>
    </row>
    <row r="5374" spans="1:17" x14ac:dyDescent="0.2">
      <c r="A5374" t="s">
        <v>23112</v>
      </c>
      <c r="B5374" t="s">
        <v>88</v>
      </c>
      <c r="C5374" t="s">
        <v>238</v>
      </c>
      <c r="D5374" t="s">
        <v>17736</v>
      </c>
      <c r="E5374" t="s">
        <v>81</v>
      </c>
      <c r="F5374" t="s">
        <v>4931</v>
      </c>
      <c r="G5374">
        <v>0</v>
      </c>
      <c r="H5374">
        <v>4</v>
      </c>
      <c r="I5374">
        <v>1</v>
      </c>
      <c r="J5374">
        <v>3</v>
      </c>
      <c r="K5374">
        <v>0</v>
      </c>
      <c r="L5374">
        <v>0</v>
      </c>
      <c r="M5374">
        <v>0</v>
      </c>
      <c r="N5374">
        <v>0</v>
      </c>
      <c r="O5374">
        <v>0</v>
      </c>
      <c r="P5374">
        <v>0</v>
      </c>
      <c r="Q5374">
        <v>0</v>
      </c>
    </row>
    <row r="5375" spans="1:17" x14ac:dyDescent="0.2">
      <c r="A5375" t="s">
        <v>23113</v>
      </c>
      <c r="B5375" t="s">
        <v>88</v>
      </c>
      <c r="C5375" t="s">
        <v>238</v>
      </c>
      <c r="D5375" t="s">
        <v>17736</v>
      </c>
      <c r="E5375" t="s">
        <v>81</v>
      </c>
      <c r="F5375" t="s">
        <v>4933</v>
      </c>
      <c r="G5375">
        <v>0</v>
      </c>
      <c r="H5375">
        <v>0</v>
      </c>
      <c r="I5375">
        <v>0</v>
      </c>
      <c r="J5375">
        <v>0</v>
      </c>
      <c r="K5375">
        <v>0</v>
      </c>
      <c r="L5375">
        <v>0</v>
      </c>
      <c r="M5375">
        <v>4</v>
      </c>
      <c r="N5375">
        <v>0</v>
      </c>
      <c r="O5375">
        <v>0</v>
      </c>
      <c r="P5375">
        <v>0</v>
      </c>
      <c r="Q5375">
        <v>0</v>
      </c>
    </row>
    <row r="5376" spans="1:17" x14ac:dyDescent="0.2">
      <c r="A5376" t="s">
        <v>23114</v>
      </c>
      <c r="B5376" t="s">
        <v>88</v>
      </c>
      <c r="C5376" t="s">
        <v>238</v>
      </c>
      <c r="D5376" t="s">
        <v>17736</v>
      </c>
      <c r="E5376" t="s">
        <v>81</v>
      </c>
      <c r="F5376" t="s">
        <v>4935</v>
      </c>
      <c r="G5376">
        <v>0</v>
      </c>
      <c r="H5376">
        <v>4</v>
      </c>
      <c r="I5376">
        <v>1</v>
      </c>
      <c r="J5376">
        <v>3</v>
      </c>
      <c r="K5376">
        <v>0</v>
      </c>
      <c r="L5376">
        <v>0</v>
      </c>
      <c r="M5376">
        <v>0</v>
      </c>
      <c r="N5376">
        <v>0</v>
      </c>
      <c r="O5376">
        <v>0</v>
      </c>
      <c r="P5376">
        <v>0</v>
      </c>
      <c r="Q5376">
        <v>0</v>
      </c>
    </row>
    <row r="5377" spans="1:17" x14ac:dyDescent="0.2">
      <c r="A5377" t="s">
        <v>23115</v>
      </c>
      <c r="B5377" t="s">
        <v>88</v>
      </c>
      <c r="C5377" t="s">
        <v>238</v>
      </c>
      <c r="D5377" t="s">
        <v>17736</v>
      </c>
      <c r="E5377" t="s">
        <v>81</v>
      </c>
      <c r="F5377" t="s">
        <v>4937</v>
      </c>
      <c r="G5377">
        <v>0</v>
      </c>
      <c r="H5377">
        <v>4</v>
      </c>
      <c r="I5377">
        <v>1</v>
      </c>
      <c r="J5377">
        <v>3</v>
      </c>
      <c r="K5377">
        <v>0</v>
      </c>
      <c r="L5377">
        <v>0</v>
      </c>
      <c r="M5377">
        <v>0</v>
      </c>
      <c r="N5377">
        <v>0</v>
      </c>
      <c r="O5377">
        <v>0</v>
      </c>
      <c r="P5377">
        <v>0</v>
      </c>
      <c r="Q5377">
        <v>0</v>
      </c>
    </row>
    <row r="5378" spans="1:17" x14ac:dyDescent="0.2">
      <c r="A5378" t="s">
        <v>23116</v>
      </c>
      <c r="B5378" t="s">
        <v>88</v>
      </c>
      <c r="C5378" t="s">
        <v>238</v>
      </c>
      <c r="D5378" t="s">
        <v>17736</v>
      </c>
      <c r="E5378" t="s">
        <v>81</v>
      </c>
      <c r="F5378" t="s">
        <v>4939</v>
      </c>
      <c r="G5378">
        <v>0</v>
      </c>
      <c r="H5378">
        <v>0</v>
      </c>
      <c r="I5378">
        <v>0</v>
      </c>
      <c r="J5378">
        <v>0</v>
      </c>
      <c r="K5378">
        <v>0</v>
      </c>
      <c r="L5378">
        <v>0</v>
      </c>
      <c r="M5378">
        <v>4</v>
      </c>
      <c r="N5378">
        <v>0</v>
      </c>
      <c r="O5378">
        <v>0</v>
      </c>
      <c r="P5378">
        <v>0</v>
      </c>
      <c r="Q5378">
        <v>0</v>
      </c>
    </row>
    <row r="5379" spans="1:17" x14ac:dyDescent="0.2">
      <c r="A5379" t="s">
        <v>23117</v>
      </c>
      <c r="B5379" t="s">
        <v>88</v>
      </c>
      <c r="C5379" t="s">
        <v>238</v>
      </c>
      <c r="D5379" t="s">
        <v>17736</v>
      </c>
      <c r="E5379" t="s">
        <v>81</v>
      </c>
      <c r="F5379" t="s">
        <v>4941</v>
      </c>
      <c r="G5379">
        <v>0</v>
      </c>
      <c r="H5379">
        <v>4</v>
      </c>
      <c r="I5379">
        <v>1</v>
      </c>
      <c r="J5379">
        <v>3</v>
      </c>
      <c r="K5379">
        <v>0</v>
      </c>
      <c r="L5379">
        <v>0</v>
      </c>
      <c r="M5379">
        <v>0</v>
      </c>
      <c r="N5379">
        <v>0</v>
      </c>
      <c r="O5379">
        <v>0</v>
      </c>
      <c r="P5379">
        <v>0</v>
      </c>
      <c r="Q5379">
        <v>0</v>
      </c>
    </row>
    <row r="5380" spans="1:17" x14ac:dyDescent="0.2">
      <c r="A5380" t="s">
        <v>23118</v>
      </c>
      <c r="B5380" t="s">
        <v>88</v>
      </c>
      <c r="C5380" t="s">
        <v>238</v>
      </c>
      <c r="D5380" t="s">
        <v>17736</v>
      </c>
      <c r="E5380" t="s">
        <v>81</v>
      </c>
      <c r="F5380" t="s">
        <v>4943</v>
      </c>
      <c r="G5380">
        <v>0</v>
      </c>
      <c r="H5380">
        <v>0</v>
      </c>
      <c r="I5380">
        <v>0</v>
      </c>
      <c r="J5380">
        <v>0</v>
      </c>
      <c r="K5380">
        <v>0</v>
      </c>
      <c r="L5380">
        <v>0</v>
      </c>
      <c r="M5380">
        <v>4</v>
      </c>
      <c r="N5380">
        <v>0</v>
      </c>
      <c r="O5380">
        <v>0</v>
      </c>
      <c r="P5380">
        <v>0</v>
      </c>
      <c r="Q5380">
        <v>0</v>
      </c>
    </row>
    <row r="5381" spans="1:17" x14ac:dyDescent="0.2">
      <c r="A5381" t="s">
        <v>23119</v>
      </c>
      <c r="B5381" t="s">
        <v>88</v>
      </c>
      <c r="C5381" t="s">
        <v>238</v>
      </c>
      <c r="D5381" t="s">
        <v>17736</v>
      </c>
      <c r="E5381" t="s">
        <v>81</v>
      </c>
      <c r="F5381" t="s">
        <v>4925</v>
      </c>
      <c r="G5381">
        <v>0</v>
      </c>
      <c r="H5381">
        <v>0</v>
      </c>
      <c r="I5381">
        <v>0</v>
      </c>
      <c r="J5381">
        <v>0</v>
      </c>
      <c r="K5381">
        <v>0</v>
      </c>
      <c r="L5381">
        <v>0</v>
      </c>
      <c r="M5381">
        <v>0</v>
      </c>
      <c r="N5381">
        <v>4</v>
      </c>
      <c r="O5381">
        <v>4</v>
      </c>
      <c r="P5381">
        <v>0</v>
      </c>
      <c r="Q5381">
        <v>0</v>
      </c>
    </row>
    <row r="5382" spans="1:17" x14ac:dyDescent="0.2">
      <c r="A5382" t="s">
        <v>23120</v>
      </c>
      <c r="B5382" t="s">
        <v>88</v>
      </c>
      <c r="C5382" t="s">
        <v>238</v>
      </c>
      <c r="D5382" t="s">
        <v>17736</v>
      </c>
      <c r="E5382" t="s">
        <v>81</v>
      </c>
      <c r="F5382" t="s">
        <v>4927</v>
      </c>
      <c r="G5382">
        <v>0</v>
      </c>
      <c r="H5382">
        <v>0</v>
      </c>
      <c r="I5382">
        <v>0</v>
      </c>
      <c r="J5382">
        <v>0</v>
      </c>
      <c r="K5382">
        <v>0</v>
      </c>
      <c r="L5382">
        <v>0</v>
      </c>
      <c r="M5382">
        <v>0</v>
      </c>
      <c r="N5382">
        <v>3</v>
      </c>
      <c r="O5382">
        <v>3</v>
      </c>
      <c r="P5382">
        <v>0</v>
      </c>
      <c r="Q5382">
        <v>0</v>
      </c>
    </row>
    <row r="5383" spans="1:17" x14ac:dyDescent="0.2">
      <c r="A5383" t="s">
        <v>23121</v>
      </c>
      <c r="B5383" t="s">
        <v>88</v>
      </c>
      <c r="C5383" t="s">
        <v>238</v>
      </c>
      <c r="D5383" t="s">
        <v>17736</v>
      </c>
      <c r="E5383" t="s">
        <v>81</v>
      </c>
      <c r="F5383" t="s">
        <v>17734</v>
      </c>
      <c r="G5383">
        <v>4</v>
      </c>
      <c r="H5383">
        <v>0</v>
      </c>
      <c r="I5383">
        <v>0</v>
      </c>
      <c r="J5383">
        <v>0</v>
      </c>
      <c r="K5383">
        <v>0</v>
      </c>
      <c r="L5383">
        <v>0</v>
      </c>
      <c r="M5383">
        <v>0</v>
      </c>
      <c r="N5383">
        <v>0</v>
      </c>
      <c r="O5383">
        <v>0</v>
      </c>
      <c r="P5383">
        <v>0</v>
      </c>
      <c r="Q5383">
        <v>0</v>
      </c>
    </row>
    <row r="5384" spans="1:17" x14ac:dyDescent="0.2">
      <c r="A5384" t="s">
        <v>23122</v>
      </c>
      <c r="B5384" t="s">
        <v>88</v>
      </c>
      <c r="C5384" t="s">
        <v>238</v>
      </c>
      <c r="D5384" t="s">
        <v>17748</v>
      </c>
      <c r="E5384" t="s">
        <v>81</v>
      </c>
      <c r="F5384" t="s">
        <v>17749</v>
      </c>
      <c r="G5384">
        <v>0</v>
      </c>
      <c r="H5384">
        <v>0</v>
      </c>
      <c r="I5384">
        <v>0</v>
      </c>
      <c r="J5384">
        <v>0</v>
      </c>
      <c r="K5384">
        <v>0</v>
      </c>
      <c r="L5384">
        <v>0</v>
      </c>
      <c r="M5384">
        <v>0</v>
      </c>
      <c r="N5384">
        <v>1</v>
      </c>
      <c r="O5384">
        <v>1</v>
      </c>
      <c r="P5384">
        <v>0</v>
      </c>
      <c r="Q5384">
        <v>0</v>
      </c>
    </row>
    <row r="5385" spans="1:17" x14ac:dyDescent="0.2">
      <c r="A5385" t="s">
        <v>23123</v>
      </c>
      <c r="B5385" t="s">
        <v>88</v>
      </c>
      <c r="C5385" t="s">
        <v>238</v>
      </c>
      <c r="D5385" t="s">
        <v>17748</v>
      </c>
      <c r="E5385" t="s">
        <v>81</v>
      </c>
      <c r="F5385" t="s">
        <v>17734</v>
      </c>
      <c r="G5385">
        <v>1</v>
      </c>
      <c r="H5385">
        <v>0</v>
      </c>
      <c r="I5385">
        <v>0</v>
      </c>
      <c r="J5385">
        <v>0</v>
      </c>
      <c r="K5385">
        <v>0</v>
      </c>
      <c r="L5385">
        <v>0</v>
      </c>
      <c r="M5385">
        <v>0</v>
      </c>
      <c r="N5385">
        <v>0</v>
      </c>
      <c r="O5385">
        <v>0</v>
      </c>
      <c r="P5385">
        <v>0</v>
      </c>
      <c r="Q5385">
        <v>0</v>
      </c>
    </row>
    <row r="5386" spans="1:17" x14ac:dyDescent="0.2">
      <c r="A5386" t="s">
        <v>23124</v>
      </c>
      <c r="B5386" t="s">
        <v>86</v>
      </c>
      <c r="C5386" t="s">
        <v>118</v>
      </c>
      <c r="D5386" t="s">
        <v>17748</v>
      </c>
      <c r="E5386" t="s">
        <v>83</v>
      </c>
      <c r="F5386" t="s">
        <v>17749</v>
      </c>
      <c r="G5386">
        <v>0</v>
      </c>
      <c r="H5386">
        <v>0</v>
      </c>
      <c r="I5386">
        <v>0</v>
      </c>
      <c r="J5386">
        <v>0</v>
      </c>
      <c r="K5386">
        <v>0</v>
      </c>
      <c r="L5386">
        <v>0</v>
      </c>
      <c r="M5386">
        <v>0</v>
      </c>
      <c r="N5386">
        <v>4</v>
      </c>
      <c r="O5386">
        <v>4</v>
      </c>
      <c r="P5386">
        <v>0</v>
      </c>
      <c r="Q5386">
        <v>0</v>
      </c>
    </row>
    <row r="5387" spans="1:17" x14ac:dyDescent="0.2">
      <c r="A5387" t="s">
        <v>23125</v>
      </c>
      <c r="B5387" t="s">
        <v>86</v>
      </c>
      <c r="C5387" t="s">
        <v>118</v>
      </c>
      <c r="D5387" t="s">
        <v>17748</v>
      </c>
      <c r="E5387" t="s">
        <v>83</v>
      </c>
      <c r="F5387" t="s">
        <v>17734</v>
      </c>
      <c r="G5387">
        <v>4</v>
      </c>
      <c r="H5387">
        <v>0</v>
      </c>
      <c r="I5387">
        <v>0</v>
      </c>
      <c r="J5387">
        <v>0</v>
      </c>
      <c r="K5387">
        <v>0</v>
      </c>
      <c r="L5387">
        <v>0</v>
      </c>
      <c r="M5387">
        <v>0</v>
      </c>
      <c r="N5387">
        <v>0</v>
      </c>
      <c r="O5387">
        <v>0</v>
      </c>
      <c r="P5387">
        <v>0</v>
      </c>
      <c r="Q5387">
        <v>0</v>
      </c>
    </row>
    <row r="5388" spans="1:17" x14ac:dyDescent="0.2">
      <c r="A5388" t="s">
        <v>23126</v>
      </c>
      <c r="B5388" t="s">
        <v>86</v>
      </c>
      <c r="C5388" t="s">
        <v>118</v>
      </c>
      <c r="D5388" t="s">
        <v>17748</v>
      </c>
      <c r="E5388" t="s">
        <v>81</v>
      </c>
      <c r="F5388" t="s">
        <v>17749</v>
      </c>
      <c r="G5388">
        <v>0</v>
      </c>
      <c r="H5388">
        <v>0</v>
      </c>
      <c r="I5388">
        <v>0</v>
      </c>
      <c r="J5388">
        <v>0</v>
      </c>
      <c r="K5388">
        <v>0</v>
      </c>
      <c r="L5388">
        <v>0</v>
      </c>
      <c r="M5388">
        <v>0</v>
      </c>
      <c r="N5388">
        <v>1</v>
      </c>
      <c r="O5388">
        <v>1</v>
      </c>
      <c r="P5388">
        <v>0</v>
      </c>
      <c r="Q5388">
        <v>0</v>
      </c>
    </row>
    <row r="5389" spans="1:17" x14ac:dyDescent="0.2">
      <c r="A5389" t="s">
        <v>23127</v>
      </c>
      <c r="B5389" t="s">
        <v>86</v>
      </c>
      <c r="C5389" t="s">
        <v>118</v>
      </c>
      <c r="D5389" t="s">
        <v>17748</v>
      </c>
      <c r="E5389" t="s">
        <v>81</v>
      </c>
      <c r="F5389" t="s">
        <v>17734</v>
      </c>
      <c r="G5389">
        <v>1</v>
      </c>
      <c r="H5389">
        <v>0</v>
      </c>
      <c r="I5389">
        <v>0</v>
      </c>
      <c r="J5389">
        <v>0</v>
      </c>
      <c r="K5389">
        <v>0</v>
      </c>
      <c r="L5389">
        <v>0</v>
      </c>
      <c r="M5389">
        <v>0</v>
      </c>
      <c r="N5389">
        <v>0</v>
      </c>
      <c r="O5389">
        <v>0</v>
      </c>
      <c r="P5389">
        <v>0</v>
      </c>
      <c r="Q5389">
        <v>0</v>
      </c>
    </row>
    <row r="5390" spans="1:17" x14ac:dyDescent="0.2">
      <c r="A5390" t="s">
        <v>23128</v>
      </c>
      <c r="B5390" t="s">
        <v>86</v>
      </c>
      <c r="C5390" t="s">
        <v>118</v>
      </c>
      <c r="D5390" t="s">
        <v>17754</v>
      </c>
      <c r="E5390" t="s">
        <v>83</v>
      </c>
      <c r="F5390" t="s">
        <v>17734</v>
      </c>
      <c r="G5390">
        <v>2</v>
      </c>
      <c r="H5390">
        <v>0</v>
      </c>
      <c r="I5390">
        <v>0</v>
      </c>
      <c r="J5390">
        <v>0</v>
      </c>
      <c r="K5390">
        <v>0</v>
      </c>
      <c r="L5390">
        <v>0</v>
      </c>
      <c r="M5390">
        <v>0</v>
      </c>
      <c r="N5390">
        <v>0</v>
      </c>
      <c r="O5390">
        <v>0</v>
      </c>
      <c r="P5390">
        <v>0</v>
      </c>
      <c r="Q5390">
        <v>0</v>
      </c>
    </row>
    <row r="5391" spans="1:17" x14ac:dyDescent="0.2">
      <c r="A5391" t="s">
        <v>23129</v>
      </c>
      <c r="B5391" t="s">
        <v>86</v>
      </c>
      <c r="C5391" t="s">
        <v>118</v>
      </c>
      <c r="D5391" t="s">
        <v>17754</v>
      </c>
      <c r="E5391" t="s">
        <v>81</v>
      </c>
      <c r="F5391" t="s">
        <v>17734</v>
      </c>
      <c r="G5391">
        <v>2</v>
      </c>
      <c r="H5391">
        <v>0</v>
      </c>
      <c r="I5391">
        <v>0</v>
      </c>
      <c r="J5391">
        <v>0</v>
      </c>
      <c r="K5391">
        <v>0</v>
      </c>
      <c r="L5391">
        <v>0</v>
      </c>
      <c r="M5391">
        <v>0</v>
      </c>
      <c r="N5391">
        <v>0</v>
      </c>
      <c r="O5391">
        <v>0</v>
      </c>
      <c r="P5391">
        <v>0</v>
      </c>
      <c r="Q5391">
        <v>0</v>
      </c>
    </row>
    <row r="5392" spans="1:17" x14ac:dyDescent="0.2">
      <c r="A5392" t="s">
        <v>23130</v>
      </c>
      <c r="B5392" t="s">
        <v>86</v>
      </c>
      <c r="C5392" t="s">
        <v>119</v>
      </c>
      <c r="D5392" t="s">
        <v>17768</v>
      </c>
      <c r="E5392" t="s">
        <v>83</v>
      </c>
      <c r="F5392" t="s">
        <v>17734</v>
      </c>
      <c r="G5392">
        <v>5</v>
      </c>
      <c r="H5392">
        <v>0</v>
      </c>
      <c r="I5392">
        <v>0</v>
      </c>
      <c r="J5392">
        <v>0</v>
      </c>
      <c r="K5392">
        <v>0</v>
      </c>
      <c r="L5392">
        <v>0</v>
      </c>
      <c r="M5392">
        <v>0</v>
      </c>
      <c r="N5392">
        <v>0</v>
      </c>
      <c r="O5392">
        <v>0</v>
      </c>
      <c r="P5392">
        <v>0</v>
      </c>
      <c r="Q5392">
        <v>0</v>
      </c>
    </row>
    <row r="5393" spans="1:17" x14ac:dyDescent="0.2">
      <c r="A5393" t="s">
        <v>23131</v>
      </c>
      <c r="B5393" t="s">
        <v>86</v>
      </c>
      <c r="C5393" t="s">
        <v>119</v>
      </c>
      <c r="D5393" t="s">
        <v>17768</v>
      </c>
      <c r="E5393" t="s">
        <v>81</v>
      </c>
      <c r="F5393" t="s">
        <v>17734</v>
      </c>
      <c r="G5393">
        <v>7</v>
      </c>
      <c r="H5393">
        <v>0</v>
      </c>
      <c r="I5393">
        <v>0</v>
      </c>
      <c r="J5393">
        <v>0</v>
      </c>
      <c r="K5393">
        <v>0</v>
      </c>
      <c r="L5393">
        <v>0</v>
      </c>
      <c r="M5393">
        <v>0</v>
      </c>
      <c r="N5393">
        <v>0</v>
      </c>
      <c r="O5393">
        <v>0</v>
      </c>
      <c r="P5393">
        <v>0</v>
      </c>
      <c r="Q5393">
        <v>0</v>
      </c>
    </row>
    <row r="5394" spans="1:17" x14ac:dyDescent="0.2">
      <c r="A5394" t="s">
        <v>23132</v>
      </c>
      <c r="B5394" t="s">
        <v>86</v>
      </c>
      <c r="C5394" t="s">
        <v>119</v>
      </c>
      <c r="D5394" t="s">
        <v>17736</v>
      </c>
      <c r="E5394" t="s">
        <v>83</v>
      </c>
      <c r="F5394" t="s">
        <v>4929</v>
      </c>
      <c r="G5394">
        <v>0</v>
      </c>
      <c r="H5394">
        <v>27</v>
      </c>
      <c r="I5394">
        <v>3</v>
      </c>
      <c r="J5394">
        <v>23</v>
      </c>
      <c r="K5394">
        <v>0</v>
      </c>
      <c r="L5394">
        <v>1</v>
      </c>
      <c r="M5394">
        <v>0</v>
      </c>
      <c r="N5394">
        <v>0</v>
      </c>
      <c r="O5394">
        <v>0</v>
      </c>
      <c r="P5394">
        <v>0</v>
      </c>
      <c r="Q5394">
        <v>0</v>
      </c>
    </row>
    <row r="5395" spans="1:17" x14ac:dyDescent="0.2">
      <c r="A5395" t="s">
        <v>23133</v>
      </c>
      <c r="B5395" t="s">
        <v>86</v>
      </c>
      <c r="C5395" t="s">
        <v>119</v>
      </c>
      <c r="D5395" t="s">
        <v>17736</v>
      </c>
      <c r="E5395" t="s">
        <v>83</v>
      </c>
      <c r="F5395" t="s">
        <v>4931</v>
      </c>
      <c r="G5395">
        <v>0</v>
      </c>
      <c r="H5395">
        <v>27</v>
      </c>
      <c r="I5395">
        <v>3</v>
      </c>
      <c r="J5395">
        <v>21</v>
      </c>
      <c r="K5395">
        <v>0</v>
      </c>
      <c r="L5395">
        <v>3</v>
      </c>
      <c r="M5395">
        <v>0</v>
      </c>
      <c r="N5395">
        <v>0</v>
      </c>
      <c r="O5395">
        <v>0</v>
      </c>
      <c r="P5395">
        <v>0</v>
      </c>
      <c r="Q5395">
        <v>0</v>
      </c>
    </row>
    <row r="5396" spans="1:17" x14ac:dyDescent="0.2">
      <c r="A5396" t="s">
        <v>23134</v>
      </c>
      <c r="B5396" t="s">
        <v>86</v>
      </c>
      <c r="C5396" t="s">
        <v>119</v>
      </c>
      <c r="D5396" t="s">
        <v>17736</v>
      </c>
      <c r="E5396" t="s">
        <v>83</v>
      </c>
      <c r="F5396" t="s">
        <v>4933</v>
      </c>
      <c r="G5396">
        <v>0</v>
      </c>
      <c r="H5396">
        <v>0</v>
      </c>
      <c r="I5396">
        <v>0</v>
      </c>
      <c r="J5396">
        <v>0</v>
      </c>
      <c r="K5396">
        <v>0</v>
      </c>
      <c r="L5396">
        <v>0</v>
      </c>
      <c r="M5396">
        <v>27</v>
      </c>
      <c r="N5396">
        <v>0</v>
      </c>
      <c r="O5396">
        <v>0</v>
      </c>
      <c r="P5396">
        <v>0</v>
      </c>
      <c r="Q5396">
        <v>0</v>
      </c>
    </row>
    <row r="5397" spans="1:17" x14ac:dyDescent="0.2">
      <c r="A5397" t="s">
        <v>23135</v>
      </c>
      <c r="B5397" t="s">
        <v>86</v>
      </c>
      <c r="C5397" t="s">
        <v>119</v>
      </c>
      <c r="D5397" t="s">
        <v>17736</v>
      </c>
      <c r="E5397" t="s">
        <v>83</v>
      </c>
      <c r="F5397" t="s">
        <v>4935</v>
      </c>
      <c r="G5397">
        <v>0</v>
      </c>
      <c r="H5397">
        <v>27</v>
      </c>
      <c r="I5397">
        <v>3</v>
      </c>
      <c r="J5397">
        <v>21</v>
      </c>
      <c r="K5397">
        <v>0</v>
      </c>
      <c r="L5397">
        <v>3</v>
      </c>
      <c r="M5397">
        <v>0</v>
      </c>
      <c r="N5397">
        <v>0</v>
      </c>
      <c r="O5397">
        <v>0</v>
      </c>
      <c r="P5397">
        <v>0</v>
      </c>
      <c r="Q5397">
        <v>0</v>
      </c>
    </row>
    <row r="5398" spans="1:17" x14ac:dyDescent="0.2">
      <c r="A5398" t="s">
        <v>23136</v>
      </c>
      <c r="B5398" t="s">
        <v>86</v>
      </c>
      <c r="C5398" t="s">
        <v>119</v>
      </c>
      <c r="D5398" t="s">
        <v>17736</v>
      </c>
      <c r="E5398" t="s">
        <v>83</v>
      </c>
      <c r="F5398" t="s">
        <v>4937</v>
      </c>
      <c r="G5398">
        <v>0</v>
      </c>
      <c r="H5398">
        <v>27</v>
      </c>
      <c r="I5398">
        <v>3</v>
      </c>
      <c r="J5398">
        <v>21</v>
      </c>
      <c r="K5398">
        <v>0</v>
      </c>
      <c r="L5398">
        <v>3</v>
      </c>
      <c r="M5398">
        <v>0</v>
      </c>
      <c r="N5398">
        <v>0</v>
      </c>
      <c r="O5398">
        <v>0</v>
      </c>
      <c r="P5398">
        <v>0</v>
      </c>
      <c r="Q5398">
        <v>0</v>
      </c>
    </row>
    <row r="5399" spans="1:17" x14ac:dyDescent="0.2">
      <c r="A5399" t="s">
        <v>23137</v>
      </c>
      <c r="B5399" t="s">
        <v>86</v>
      </c>
      <c r="C5399" t="s">
        <v>119</v>
      </c>
      <c r="D5399" t="s">
        <v>17736</v>
      </c>
      <c r="E5399" t="s">
        <v>83</v>
      </c>
      <c r="F5399" t="s">
        <v>4939</v>
      </c>
      <c r="G5399">
        <v>0</v>
      </c>
      <c r="H5399">
        <v>0</v>
      </c>
      <c r="I5399">
        <v>0</v>
      </c>
      <c r="J5399">
        <v>0</v>
      </c>
      <c r="K5399">
        <v>0</v>
      </c>
      <c r="L5399">
        <v>0</v>
      </c>
      <c r="M5399">
        <v>27</v>
      </c>
      <c r="N5399">
        <v>0</v>
      </c>
      <c r="O5399">
        <v>0</v>
      </c>
      <c r="P5399">
        <v>0</v>
      </c>
      <c r="Q5399">
        <v>0</v>
      </c>
    </row>
    <row r="5400" spans="1:17" x14ac:dyDescent="0.2">
      <c r="A5400" t="s">
        <v>23138</v>
      </c>
      <c r="B5400" t="s">
        <v>86</v>
      </c>
      <c r="C5400" t="s">
        <v>119</v>
      </c>
      <c r="D5400" t="s">
        <v>17736</v>
      </c>
      <c r="E5400" t="s">
        <v>83</v>
      </c>
      <c r="F5400" t="s">
        <v>4941</v>
      </c>
      <c r="G5400">
        <v>0</v>
      </c>
      <c r="H5400">
        <v>27</v>
      </c>
      <c r="I5400">
        <v>3</v>
      </c>
      <c r="J5400">
        <v>23</v>
      </c>
      <c r="K5400">
        <v>0</v>
      </c>
      <c r="L5400">
        <v>1</v>
      </c>
      <c r="M5400">
        <v>0</v>
      </c>
      <c r="N5400">
        <v>0</v>
      </c>
      <c r="O5400">
        <v>0</v>
      </c>
      <c r="P5400">
        <v>0</v>
      </c>
      <c r="Q5400">
        <v>0</v>
      </c>
    </row>
    <row r="5401" spans="1:17" x14ac:dyDescent="0.2">
      <c r="A5401" t="s">
        <v>23139</v>
      </c>
      <c r="B5401" t="s">
        <v>86</v>
      </c>
      <c r="C5401" t="s">
        <v>119</v>
      </c>
      <c r="D5401" t="s">
        <v>17736</v>
      </c>
      <c r="E5401" t="s">
        <v>83</v>
      </c>
      <c r="F5401" t="s">
        <v>4943</v>
      </c>
      <c r="G5401">
        <v>0</v>
      </c>
      <c r="H5401">
        <v>0</v>
      </c>
      <c r="I5401">
        <v>0</v>
      </c>
      <c r="J5401">
        <v>0</v>
      </c>
      <c r="K5401">
        <v>0</v>
      </c>
      <c r="L5401">
        <v>0</v>
      </c>
      <c r="M5401">
        <v>27</v>
      </c>
      <c r="N5401">
        <v>0</v>
      </c>
      <c r="O5401">
        <v>0</v>
      </c>
      <c r="P5401">
        <v>0</v>
      </c>
      <c r="Q5401">
        <v>0</v>
      </c>
    </row>
    <row r="5402" spans="1:17" x14ac:dyDescent="0.2">
      <c r="A5402" t="s">
        <v>23140</v>
      </c>
      <c r="B5402" t="s">
        <v>86</v>
      </c>
      <c r="C5402" t="s">
        <v>119</v>
      </c>
      <c r="D5402" t="s">
        <v>17736</v>
      </c>
      <c r="E5402" t="s">
        <v>83</v>
      </c>
      <c r="F5402" t="s">
        <v>4925</v>
      </c>
      <c r="G5402">
        <v>0</v>
      </c>
      <c r="H5402">
        <v>0</v>
      </c>
      <c r="I5402">
        <v>0</v>
      </c>
      <c r="J5402">
        <v>0</v>
      </c>
      <c r="K5402">
        <v>0</v>
      </c>
      <c r="L5402">
        <v>0</v>
      </c>
      <c r="M5402">
        <v>0</v>
      </c>
      <c r="N5402">
        <v>23</v>
      </c>
      <c r="O5402">
        <v>21</v>
      </c>
      <c r="P5402">
        <v>2</v>
      </c>
      <c r="Q5402">
        <v>0</v>
      </c>
    </row>
    <row r="5403" spans="1:17" x14ac:dyDescent="0.2">
      <c r="A5403" t="s">
        <v>23141</v>
      </c>
      <c r="B5403" t="s">
        <v>86</v>
      </c>
      <c r="C5403" t="s">
        <v>119</v>
      </c>
      <c r="D5403" t="s">
        <v>17736</v>
      </c>
      <c r="E5403" t="s">
        <v>83</v>
      </c>
      <c r="F5403" t="s">
        <v>4927</v>
      </c>
      <c r="G5403">
        <v>0</v>
      </c>
      <c r="H5403">
        <v>0</v>
      </c>
      <c r="I5403">
        <v>0</v>
      </c>
      <c r="J5403">
        <v>0</v>
      </c>
      <c r="K5403">
        <v>0</v>
      </c>
      <c r="L5403">
        <v>0</v>
      </c>
      <c r="M5403">
        <v>0</v>
      </c>
      <c r="N5403">
        <v>21</v>
      </c>
      <c r="O5403">
        <v>20</v>
      </c>
      <c r="P5403">
        <v>1</v>
      </c>
      <c r="Q5403">
        <v>0</v>
      </c>
    </row>
    <row r="5404" spans="1:17" x14ac:dyDescent="0.2">
      <c r="A5404" t="s">
        <v>23142</v>
      </c>
      <c r="B5404" t="s">
        <v>86</v>
      </c>
      <c r="C5404" t="s">
        <v>119</v>
      </c>
      <c r="D5404" t="s">
        <v>17736</v>
      </c>
      <c r="E5404" t="s">
        <v>83</v>
      </c>
      <c r="F5404" t="s">
        <v>17734</v>
      </c>
      <c r="G5404">
        <v>27</v>
      </c>
      <c r="H5404">
        <v>0</v>
      </c>
      <c r="I5404">
        <v>0</v>
      </c>
      <c r="J5404">
        <v>0</v>
      </c>
      <c r="K5404">
        <v>0</v>
      </c>
      <c r="L5404">
        <v>0</v>
      </c>
      <c r="M5404">
        <v>0</v>
      </c>
      <c r="N5404">
        <v>0</v>
      </c>
      <c r="O5404">
        <v>0</v>
      </c>
      <c r="P5404">
        <v>0</v>
      </c>
      <c r="Q5404">
        <v>0</v>
      </c>
    </row>
    <row r="5405" spans="1:17" x14ac:dyDescent="0.2">
      <c r="A5405" t="s">
        <v>23143</v>
      </c>
      <c r="B5405" t="s">
        <v>86</v>
      </c>
      <c r="C5405" t="s">
        <v>119</v>
      </c>
      <c r="D5405" t="s">
        <v>17736</v>
      </c>
      <c r="E5405" t="s">
        <v>81</v>
      </c>
      <c r="F5405" t="s">
        <v>4929</v>
      </c>
      <c r="G5405">
        <v>0</v>
      </c>
      <c r="H5405">
        <v>42</v>
      </c>
      <c r="I5405">
        <v>6</v>
      </c>
      <c r="J5405">
        <v>34</v>
      </c>
      <c r="K5405">
        <v>1</v>
      </c>
      <c r="L5405">
        <v>1</v>
      </c>
      <c r="M5405">
        <v>0</v>
      </c>
      <c r="N5405">
        <v>0</v>
      </c>
      <c r="O5405">
        <v>0</v>
      </c>
      <c r="P5405">
        <v>0</v>
      </c>
      <c r="Q5405">
        <v>0</v>
      </c>
    </row>
    <row r="5406" spans="1:17" x14ac:dyDescent="0.2">
      <c r="A5406" t="s">
        <v>23144</v>
      </c>
      <c r="B5406" t="s">
        <v>86</v>
      </c>
      <c r="C5406" t="s">
        <v>119</v>
      </c>
      <c r="D5406" t="s">
        <v>17736</v>
      </c>
      <c r="E5406" t="s">
        <v>81</v>
      </c>
      <c r="F5406" t="s">
        <v>4931</v>
      </c>
      <c r="G5406">
        <v>0</v>
      </c>
      <c r="H5406">
        <v>42</v>
      </c>
      <c r="I5406">
        <v>6</v>
      </c>
      <c r="J5406">
        <v>34</v>
      </c>
      <c r="K5406">
        <v>1</v>
      </c>
      <c r="L5406">
        <v>1</v>
      </c>
      <c r="M5406">
        <v>0</v>
      </c>
      <c r="N5406">
        <v>0</v>
      </c>
      <c r="O5406">
        <v>0</v>
      </c>
      <c r="P5406">
        <v>0</v>
      </c>
      <c r="Q5406">
        <v>0</v>
      </c>
    </row>
    <row r="5407" spans="1:17" x14ac:dyDescent="0.2">
      <c r="A5407" t="s">
        <v>23145</v>
      </c>
      <c r="B5407" t="s">
        <v>86</v>
      </c>
      <c r="C5407" t="s">
        <v>119</v>
      </c>
      <c r="D5407" t="s">
        <v>17736</v>
      </c>
      <c r="E5407" t="s">
        <v>81</v>
      </c>
      <c r="F5407" t="s">
        <v>4933</v>
      </c>
      <c r="G5407">
        <v>0</v>
      </c>
      <c r="H5407">
        <v>0</v>
      </c>
      <c r="I5407">
        <v>0</v>
      </c>
      <c r="J5407">
        <v>0</v>
      </c>
      <c r="K5407">
        <v>0</v>
      </c>
      <c r="L5407">
        <v>0</v>
      </c>
      <c r="M5407">
        <v>42</v>
      </c>
      <c r="N5407">
        <v>0</v>
      </c>
      <c r="O5407">
        <v>0</v>
      </c>
      <c r="P5407">
        <v>0</v>
      </c>
      <c r="Q5407">
        <v>0</v>
      </c>
    </row>
    <row r="5408" spans="1:17" x14ac:dyDescent="0.2">
      <c r="A5408" t="s">
        <v>23146</v>
      </c>
      <c r="B5408" t="s">
        <v>86</v>
      </c>
      <c r="C5408" t="s">
        <v>119</v>
      </c>
      <c r="D5408" t="s">
        <v>17736</v>
      </c>
      <c r="E5408" t="s">
        <v>81</v>
      </c>
      <c r="F5408" t="s">
        <v>4935</v>
      </c>
      <c r="G5408">
        <v>0</v>
      </c>
      <c r="H5408">
        <v>42</v>
      </c>
      <c r="I5408">
        <v>6</v>
      </c>
      <c r="J5408">
        <v>34</v>
      </c>
      <c r="K5408">
        <v>1</v>
      </c>
      <c r="L5408">
        <v>1</v>
      </c>
      <c r="M5408">
        <v>0</v>
      </c>
      <c r="N5408">
        <v>0</v>
      </c>
      <c r="O5408">
        <v>0</v>
      </c>
      <c r="P5408">
        <v>0</v>
      </c>
      <c r="Q5408">
        <v>0</v>
      </c>
    </row>
    <row r="5409" spans="1:17" x14ac:dyDescent="0.2">
      <c r="A5409" t="s">
        <v>23147</v>
      </c>
      <c r="B5409" t="s">
        <v>86</v>
      </c>
      <c r="C5409" t="s">
        <v>119</v>
      </c>
      <c r="D5409" t="s">
        <v>17736</v>
      </c>
      <c r="E5409" t="s">
        <v>81</v>
      </c>
      <c r="F5409" t="s">
        <v>4937</v>
      </c>
      <c r="G5409">
        <v>0</v>
      </c>
      <c r="H5409">
        <v>42</v>
      </c>
      <c r="I5409">
        <v>6</v>
      </c>
      <c r="J5409">
        <v>34</v>
      </c>
      <c r="K5409">
        <v>1</v>
      </c>
      <c r="L5409">
        <v>1</v>
      </c>
      <c r="M5409">
        <v>0</v>
      </c>
      <c r="N5409">
        <v>0</v>
      </c>
      <c r="O5409">
        <v>0</v>
      </c>
      <c r="P5409">
        <v>0</v>
      </c>
      <c r="Q5409">
        <v>0</v>
      </c>
    </row>
    <row r="5410" spans="1:17" x14ac:dyDescent="0.2">
      <c r="A5410" t="s">
        <v>23148</v>
      </c>
      <c r="B5410" t="s">
        <v>86</v>
      </c>
      <c r="C5410" t="s">
        <v>119</v>
      </c>
      <c r="D5410" t="s">
        <v>17736</v>
      </c>
      <c r="E5410" t="s">
        <v>81</v>
      </c>
      <c r="F5410" t="s">
        <v>4939</v>
      </c>
      <c r="G5410">
        <v>0</v>
      </c>
      <c r="H5410">
        <v>0</v>
      </c>
      <c r="I5410">
        <v>0</v>
      </c>
      <c r="J5410">
        <v>0</v>
      </c>
      <c r="K5410">
        <v>0</v>
      </c>
      <c r="L5410">
        <v>0</v>
      </c>
      <c r="M5410">
        <v>42</v>
      </c>
      <c r="N5410">
        <v>0</v>
      </c>
      <c r="O5410">
        <v>0</v>
      </c>
      <c r="P5410">
        <v>0</v>
      </c>
      <c r="Q5410">
        <v>0</v>
      </c>
    </row>
    <row r="5411" spans="1:17" x14ac:dyDescent="0.2">
      <c r="A5411" t="s">
        <v>23149</v>
      </c>
      <c r="B5411" t="s">
        <v>86</v>
      </c>
      <c r="C5411" t="s">
        <v>119</v>
      </c>
      <c r="D5411" t="s">
        <v>17736</v>
      </c>
      <c r="E5411" t="s">
        <v>81</v>
      </c>
      <c r="F5411" t="s">
        <v>4941</v>
      </c>
      <c r="G5411">
        <v>0</v>
      </c>
      <c r="H5411">
        <v>42</v>
      </c>
      <c r="I5411">
        <v>6</v>
      </c>
      <c r="J5411">
        <v>34</v>
      </c>
      <c r="K5411">
        <v>1</v>
      </c>
      <c r="L5411">
        <v>1</v>
      </c>
      <c r="M5411">
        <v>0</v>
      </c>
      <c r="N5411">
        <v>0</v>
      </c>
      <c r="O5411">
        <v>0</v>
      </c>
      <c r="P5411">
        <v>0</v>
      </c>
      <c r="Q5411">
        <v>0</v>
      </c>
    </row>
    <row r="5412" spans="1:17" x14ac:dyDescent="0.2">
      <c r="A5412" t="s">
        <v>23150</v>
      </c>
      <c r="B5412" t="s">
        <v>86</v>
      </c>
      <c r="C5412" t="s">
        <v>119</v>
      </c>
      <c r="D5412" t="s">
        <v>17736</v>
      </c>
      <c r="E5412" t="s">
        <v>81</v>
      </c>
      <c r="F5412" t="s">
        <v>4943</v>
      </c>
      <c r="G5412">
        <v>0</v>
      </c>
      <c r="H5412">
        <v>0</v>
      </c>
      <c r="I5412">
        <v>0</v>
      </c>
      <c r="J5412">
        <v>0</v>
      </c>
      <c r="K5412">
        <v>0</v>
      </c>
      <c r="L5412">
        <v>0</v>
      </c>
      <c r="M5412">
        <v>42</v>
      </c>
      <c r="N5412">
        <v>0</v>
      </c>
      <c r="O5412">
        <v>0</v>
      </c>
      <c r="P5412">
        <v>0</v>
      </c>
      <c r="Q5412">
        <v>0</v>
      </c>
    </row>
    <row r="5413" spans="1:17" x14ac:dyDescent="0.2">
      <c r="A5413" t="s">
        <v>23151</v>
      </c>
      <c r="B5413" t="s">
        <v>86</v>
      </c>
      <c r="C5413" t="s">
        <v>119</v>
      </c>
      <c r="D5413" t="s">
        <v>17736</v>
      </c>
      <c r="E5413" t="s">
        <v>81</v>
      </c>
      <c r="F5413" t="s">
        <v>4925</v>
      </c>
      <c r="G5413">
        <v>0</v>
      </c>
      <c r="H5413">
        <v>0</v>
      </c>
      <c r="I5413">
        <v>0</v>
      </c>
      <c r="J5413">
        <v>0</v>
      </c>
      <c r="K5413">
        <v>0</v>
      </c>
      <c r="L5413">
        <v>0</v>
      </c>
      <c r="M5413">
        <v>0</v>
      </c>
      <c r="N5413">
        <v>36</v>
      </c>
      <c r="O5413">
        <v>35</v>
      </c>
      <c r="P5413">
        <v>0</v>
      </c>
      <c r="Q5413">
        <v>1</v>
      </c>
    </row>
    <row r="5414" spans="1:17" x14ac:dyDescent="0.2">
      <c r="A5414" t="s">
        <v>23152</v>
      </c>
      <c r="B5414" t="s">
        <v>86</v>
      </c>
      <c r="C5414" t="s">
        <v>119</v>
      </c>
      <c r="D5414" t="s">
        <v>17736</v>
      </c>
      <c r="E5414" t="s">
        <v>81</v>
      </c>
      <c r="F5414" t="s">
        <v>4927</v>
      </c>
      <c r="G5414">
        <v>0</v>
      </c>
      <c r="H5414">
        <v>0</v>
      </c>
      <c r="I5414">
        <v>0</v>
      </c>
      <c r="J5414">
        <v>0</v>
      </c>
      <c r="K5414">
        <v>0</v>
      </c>
      <c r="L5414">
        <v>0</v>
      </c>
      <c r="M5414">
        <v>0</v>
      </c>
      <c r="N5414">
        <v>35</v>
      </c>
      <c r="O5414">
        <v>34</v>
      </c>
      <c r="P5414">
        <v>0</v>
      </c>
      <c r="Q5414">
        <v>1</v>
      </c>
    </row>
    <row r="5415" spans="1:17" x14ac:dyDescent="0.2">
      <c r="A5415" t="s">
        <v>23153</v>
      </c>
      <c r="B5415" t="s">
        <v>86</v>
      </c>
      <c r="C5415" t="s">
        <v>119</v>
      </c>
      <c r="D5415" t="s">
        <v>17736</v>
      </c>
      <c r="E5415" t="s">
        <v>81</v>
      </c>
      <c r="F5415" t="s">
        <v>17734</v>
      </c>
      <c r="G5415">
        <v>42</v>
      </c>
      <c r="H5415">
        <v>0</v>
      </c>
      <c r="I5415">
        <v>0</v>
      </c>
      <c r="J5415">
        <v>0</v>
      </c>
      <c r="K5415">
        <v>0</v>
      </c>
      <c r="L5415">
        <v>0</v>
      </c>
      <c r="M5415">
        <v>0</v>
      </c>
      <c r="N5415">
        <v>0</v>
      </c>
      <c r="O5415">
        <v>0</v>
      </c>
      <c r="P5415">
        <v>0</v>
      </c>
      <c r="Q5415">
        <v>0</v>
      </c>
    </row>
    <row r="5416" spans="1:17" x14ac:dyDescent="0.2">
      <c r="A5416" t="s">
        <v>23154</v>
      </c>
      <c r="B5416" t="s">
        <v>86</v>
      </c>
      <c r="C5416" t="s">
        <v>119</v>
      </c>
      <c r="D5416" t="s">
        <v>17748</v>
      </c>
      <c r="E5416" t="s">
        <v>83</v>
      </c>
      <c r="F5416" t="s">
        <v>17749</v>
      </c>
      <c r="G5416">
        <v>0</v>
      </c>
      <c r="H5416">
        <v>0</v>
      </c>
      <c r="I5416">
        <v>0</v>
      </c>
      <c r="J5416">
        <v>0</v>
      </c>
      <c r="K5416">
        <v>0</v>
      </c>
      <c r="L5416">
        <v>0</v>
      </c>
      <c r="M5416">
        <v>0</v>
      </c>
      <c r="N5416">
        <v>1</v>
      </c>
      <c r="O5416">
        <v>1</v>
      </c>
      <c r="P5416">
        <v>0</v>
      </c>
      <c r="Q5416">
        <v>0</v>
      </c>
    </row>
    <row r="5417" spans="1:17" x14ac:dyDescent="0.2">
      <c r="A5417" t="s">
        <v>23155</v>
      </c>
      <c r="B5417" t="s">
        <v>86</v>
      </c>
      <c r="C5417" t="s">
        <v>180</v>
      </c>
      <c r="D5417" t="s">
        <v>17736</v>
      </c>
      <c r="E5417" t="s">
        <v>81</v>
      </c>
      <c r="F5417" t="s">
        <v>4929</v>
      </c>
      <c r="G5417">
        <v>0</v>
      </c>
      <c r="H5417">
        <v>66</v>
      </c>
      <c r="I5417">
        <v>2</v>
      </c>
      <c r="J5417">
        <v>59</v>
      </c>
      <c r="K5417">
        <v>2</v>
      </c>
      <c r="L5417">
        <v>3</v>
      </c>
      <c r="M5417">
        <v>0</v>
      </c>
      <c r="N5417">
        <v>0</v>
      </c>
      <c r="O5417">
        <v>0</v>
      </c>
      <c r="P5417">
        <v>0</v>
      </c>
      <c r="Q5417">
        <v>0</v>
      </c>
    </row>
    <row r="5418" spans="1:17" x14ac:dyDescent="0.2">
      <c r="A5418" t="s">
        <v>23156</v>
      </c>
      <c r="B5418" t="s">
        <v>86</v>
      </c>
      <c r="C5418" t="s">
        <v>180</v>
      </c>
      <c r="D5418" t="s">
        <v>17736</v>
      </c>
      <c r="E5418" t="s">
        <v>81</v>
      </c>
      <c r="F5418" t="s">
        <v>4931</v>
      </c>
      <c r="G5418">
        <v>0</v>
      </c>
      <c r="H5418">
        <v>66</v>
      </c>
      <c r="I5418">
        <v>2</v>
      </c>
      <c r="J5418">
        <v>58</v>
      </c>
      <c r="K5418">
        <v>3</v>
      </c>
      <c r="L5418">
        <v>3</v>
      </c>
      <c r="M5418">
        <v>0</v>
      </c>
      <c r="N5418">
        <v>0</v>
      </c>
      <c r="O5418">
        <v>0</v>
      </c>
      <c r="P5418">
        <v>0</v>
      </c>
      <c r="Q5418">
        <v>0</v>
      </c>
    </row>
    <row r="5419" spans="1:17" x14ac:dyDescent="0.2">
      <c r="A5419" t="s">
        <v>23157</v>
      </c>
      <c r="B5419" t="s">
        <v>86</v>
      </c>
      <c r="C5419" t="s">
        <v>180</v>
      </c>
      <c r="D5419" t="s">
        <v>17736</v>
      </c>
      <c r="E5419" t="s">
        <v>81</v>
      </c>
      <c r="F5419" t="s">
        <v>4933</v>
      </c>
      <c r="G5419">
        <v>0</v>
      </c>
      <c r="H5419">
        <v>0</v>
      </c>
      <c r="I5419">
        <v>0</v>
      </c>
      <c r="J5419">
        <v>0</v>
      </c>
      <c r="K5419">
        <v>0</v>
      </c>
      <c r="L5419">
        <v>0</v>
      </c>
      <c r="M5419">
        <v>66</v>
      </c>
      <c r="N5419">
        <v>0</v>
      </c>
      <c r="O5419">
        <v>0</v>
      </c>
      <c r="P5419">
        <v>0</v>
      </c>
      <c r="Q5419">
        <v>0</v>
      </c>
    </row>
    <row r="5420" spans="1:17" x14ac:dyDescent="0.2">
      <c r="A5420" t="s">
        <v>23158</v>
      </c>
      <c r="B5420" t="s">
        <v>86</v>
      </c>
      <c r="C5420" t="s">
        <v>180</v>
      </c>
      <c r="D5420" t="s">
        <v>17736</v>
      </c>
      <c r="E5420" t="s">
        <v>81</v>
      </c>
      <c r="F5420" t="s">
        <v>4935</v>
      </c>
      <c r="G5420">
        <v>0</v>
      </c>
      <c r="H5420">
        <v>66</v>
      </c>
      <c r="I5420">
        <v>2</v>
      </c>
      <c r="J5420">
        <v>58</v>
      </c>
      <c r="K5420">
        <v>3</v>
      </c>
      <c r="L5420">
        <v>3</v>
      </c>
      <c r="M5420">
        <v>0</v>
      </c>
      <c r="N5420">
        <v>0</v>
      </c>
      <c r="O5420">
        <v>0</v>
      </c>
      <c r="P5420">
        <v>0</v>
      </c>
      <c r="Q5420">
        <v>0</v>
      </c>
    </row>
    <row r="5421" spans="1:17" x14ac:dyDescent="0.2">
      <c r="A5421" t="s">
        <v>23159</v>
      </c>
      <c r="B5421" t="s">
        <v>86</v>
      </c>
      <c r="C5421" t="s">
        <v>180</v>
      </c>
      <c r="D5421" t="s">
        <v>17736</v>
      </c>
      <c r="E5421" t="s">
        <v>81</v>
      </c>
      <c r="F5421" t="s">
        <v>4937</v>
      </c>
      <c r="G5421">
        <v>0</v>
      </c>
      <c r="H5421">
        <v>66</v>
      </c>
      <c r="I5421">
        <v>2</v>
      </c>
      <c r="J5421">
        <v>59</v>
      </c>
      <c r="K5421">
        <v>2</v>
      </c>
      <c r="L5421">
        <v>3</v>
      </c>
      <c r="M5421">
        <v>0</v>
      </c>
      <c r="N5421">
        <v>0</v>
      </c>
      <c r="O5421">
        <v>0</v>
      </c>
      <c r="P5421">
        <v>0</v>
      </c>
      <c r="Q5421">
        <v>0</v>
      </c>
    </row>
    <row r="5422" spans="1:17" x14ac:dyDescent="0.2">
      <c r="A5422" t="s">
        <v>23160</v>
      </c>
      <c r="B5422" t="s">
        <v>86</v>
      </c>
      <c r="C5422" t="s">
        <v>180</v>
      </c>
      <c r="D5422" t="s">
        <v>17736</v>
      </c>
      <c r="E5422" t="s">
        <v>81</v>
      </c>
      <c r="F5422" t="s">
        <v>4939</v>
      </c>
      <c r="G5422">
        <v>0</v>
      </c>
      <c r="H5422">
        <v>0</v>
      </c>
      <c r="I5422">
        <v>0</v>
      </c>
      <c r="J5422">
        <v>0</v>
      </c>
      <c r="K5422">
        <v>0</v>
      </c>
      <c r="L5422">
        <v>0</v>
      </c>
      <c r="M5422">
        <v>66</v>
      </c>
      <c r="N5422">
        <v>0</v>
      </c>
      <c r="O5422">
        <v>0</v>
      </c>
      <c r="P5422">
        <v>0</v>
      </c>
      <c r="Q5422">
        <v>0</v>
      </c>
    </row>
    <row r="5423" spans="1:17" x14ac:dyDescent="0.2">
      <c r="A5423" t="s">
        <v>23161</v>
      </c>
      <c r="B5423" t="s">
        <v>86</v>
      </c>
      <c r="C5423" t="s">
        <v>180</v>
      </c>
      <c r="D5423" t="s">
        <v>17736</v>
      </c>
      <c r="E5423" t="s">
        <v>81</v>
      </c>
      <c r="F5423" t="s">
        <v>4941</v>
      </c>
      <c r="G5423">
        <v>0</v>
      </c>
      <c r="H5423">
        <v>66</v>
      </c>
      <c r="I5423">
        <v>2</v>
      </c>
      <c r="J5423">
        <v>58</v>
      </c>
      <c r="K5423">
        <v>3</v>
      </c>
      <c r="L5423">
        <v>3</v>
      </c>
      <c r="M5423">
        <v>0</v>
      </c>
      <c r="N5423">
        <v>0</v>
      </c>
      <c r="O5423">
        <v>0</v>
      </c>
      <c r="P5423">
        <v>0</v>
      </c>
      <c r="Q5423">
        <v>0</v>
      </c>
    </row>
    <row r="5424" spans="1:17" x14ac:dyDescent="0.2">
      <c r="A5424" t="s">
        <v>23162</v>
      </c>
      <c r="B5424" t="s">
        <v>86</v>
      </c>
      <c r="C5424" t="s">
        <v>180</v>
      </c>
      <c r="D5424" t="s">
        <v>17736</v>
      </c>
      <c r="E5424" t="s">
        <v>81</v>
      </c>
      <c r="F5424" t="s">
        <v>4943</v>
      </c>
      <c r="G5424">
        <v>0</v>
      </c>
      <c r="H5424">
        <v>0</v>
      </c>
      <c r="I5424">
        <v>0</v>
      </c>
      <c r="J5424">
        <v>0</v>
      </c>
      <c r="K5424">
        <v>0</v>
      </c>
      <c r="L5424">
        <v>0</v>
      </c>
      <c r="M5424">
        <v>66</v>
      </c>
      <c r="N5424">
        <v>0</v>
      </c>
      <c r="O5424">
        <v>0</v>
      </c>
      <c r="P5424">
        <v>0</v>
      </c>
      <c r="Q5424">
        <v>0</v>
      </c>
    </row>
    <row r="5425" spans="1:17" x14ac:dyDescent="0.2">
      <c r="A5425" t="s">
        <v>23163</v>
      </c>
      <c r="B5425" t="s">
        <v>86</v>
      </c>
      <c r="C5425" t="s">
        <v>180</v>
      </c>
      <c r="D5425" t="s">
        <v>17736</v>
      </c>
      <c r="E5425" t="s">
        <v>81</v>
      </c>
      <c r="F5425" t="s">
        <v>4925</v>
      </c>
      <c r="G5425">
        <v>0</v>
      </c>
      <c r="H5425">
        <v>0</v>
      </c>
      <c r="I5425">
        <v>0</v>
      </c>
      <c r="J5425">
        <v>0</v>
      </c>
      <c r="K5425">
        <v>0</v>
      </c>
      <c r="L5425">
        <v>0</v>
      </c>
      <c r="M5425">
        <v>0</v>
      </c>
      <c r="N5425">
        <v>60</v>
      </c>
      <c r="O5425">
        <v>57</v>
      </c>
      <c r="P5425">
        <v>2</v>
      </c>
      <c r="Q5425">
        <v>1</v>
      </c>
    </row>
    <row r="5426" spans="1:17" x14ac:dyDescent="0.2">
      <c r="A5426" t="s">
        <v>23164</v>
      </c>
      <c r="B5426" t="s">
        <v>86</v>
      </c>
      <c r="C5426" t="s">
        <v>180</v>
      </c>
      <c r="D5426" t="s">
        <v>17736</v>
      </c>
      <c r="E5426" t="s">
        <v>81</v>
      </c>
      <c r="F5426" t="s">
        <v>4927</v>
      </c>
      <c r="G5426">
        <v>0</v>
      </c>
      <c r="H5426">
        <v>0</v>
      </c>
      <c r="I5426">
        <v>0</v>
      </c>
      <c r="J5426">
        <v>0</v>
      </c>
      <c r="K5426">
        <v>0</v>
      </c>
      <c r="L5426">
        <v>0</v>
      </c>
      <c r="M5426">
        <v>0</v>
      </c>
      <c r="N5426">
        <v>55</v>
      </c>
      <c r="O5426">
        <v>52</v>
      </c>
      <c r="P5426">
        <v>2</v>
      </c>
      <c r="Q5426">
        <v>1</v>
      </c>
    </row>
    <row r="5427" spans="1:17" x14ac:dyDescent="0.2">
      <c r="A5427" t="s">
        <v>23165</v>
      </c>
      <c r="B5427" t="s">
        <v>86</v>
      </c>
      <c r="C5427" t="s">
        <v>180</v>
      </c>
      <c r="D5427" t="s">
        <v>17736</v>
      </c>
      <c r="E5427" t="s">
        <v>81</v>
      </c>
      <c r="F5427" t="s">
        <v>17734</v>
      </c>
      <c r="G5427">
        <v>66</v>
      </c>
      <c r="H5427">
        <v>0</v>
      </c>
      <c r="I5427">
        <v>0</v>
      </c>
      <c r="J5427">
        <v>0</v>
      </c>
      <c r="K5427">
        <v>0</v>
      </c>
      <c r="L5427">
        <v>0</v>
      </c>
      <c r="M5427">
        <v>0</v>
      </c>
      <c r="N5427">
        <v>0</v>
      </c>
      <c r="O5427">
        <v>0</v>
      </c>
      <c r="P5427">
        <v>0</v>
      </c>
      <c r="Q5427">
        <v>0</v>
      </c>
    </row>
    <row r="5428" spans="1:17" x14ac:dyDescent="0.2">
      <c r="A5428" t="s">
        <v>23166</v>
      </c>
      <c r="B5428" t="s">
        <v>86</v>
      </c>
      <c r="C5428" t="s">
        <v>180</v>
      </c>
      <c r="D5428" t="s">
        <v>17748</v>
      </c>
      <c r="E5428" t="s">
        <v>83</v>
      </c>
      <c r="F5428" t="s">
        <v>17749</v>
      </c>
      <c r="G5428">
        <v>0</v>
      </c>
      <c r="H5428">
        <v>0</v>
      </c>
      <c r="I5428">
        <v>0</v>
      </c>
      <c r="J5428">
        <v>0</v>
      </c>
      <c r="K5428">
        <v>0</v>
      </c>
      <c r="L5428">
        <v>0</v>
      </c>
      <c r="M5428">
        <v>0</v>
      </c>
      <c r="N5428">
        <v>2</v>
      </c>
      <c r="O5428">
        <v>2</v>
      </c>
      <c r="P5428">
        <v>0</v>
      </c>
      <c r="Q5428">
        <v>0</v>
      </c>
    </row>
    <row r="5429" spans="1:17" x14ac:dyDescent="0.2">
      <c r="A5429" t="s">
        <v>23167</v>
      </c>
      <c r="B5429" t="s">
        <v>86</v>
      </c>
      <c r="C5429" t="s">
        <v>180</v>
      </c>
      <c r="D5429" t="s">
        <v>17748</v>
      </c>
      <c r="E5429" t="s">
        <v>83</v>
      </c>
      <c r="F5429" t="s">
        <v>17734</v>
      </c>
      <c r="G5429">
        <v>2</v>
      </c>
      <c r="H5429">
        <v>0</v>
      </c>
      <c r="I5429">
        <v>0</v>
      </c>
      <c r="J5429">
        <v>0</v>
      </c>
      <c r="K5429">
        <v>0</v>
      </c>
      <c r="L5429">
        <v>0</v>
      </c>
      <c r="M5429">
        <v>0</v>
      </c>
      <c r="N5429">
        <v>0</v>
      </c>
      <c r="O5429">
        <v>0</v>
      </c>
      <c r="P5429">
        <v>0</v>
      </c>
      <c r="Q5429">
        <v>0</v>
      </c>
    </row>
    <row r="5430" spans="1:17" x14ac:dyDescent="0.2">
      <c r="A5430" t="s">
        <v>23168</v>
      </c>
      <c r="B5430" t="s">
        <v>86</v>
      </c>
      <c r="C5430" t="s">
        <v>180</v>
      </c>
      <c r="D5430" t="s">
        <v>17748</v>
      </c>
      <c r="E5430" t="s">
        <v>81</v>
      </c>
      <c r="F5430" t="s">
        <v>17749</v>
      </c>
      <c r="G5430">
        <v>0</v>
      </c>
      <c r="H5430">
        <v>0</v>
      </c>
      <c r="I5430">
        <v>0</v>
      </c>
      <c r="J5430">
        <v>0</v>
      </c>
      <c r="K5430">
        <v>0</v>
      </c>
      <c r="L5430">
        <v>0</v>
      </c>
      <c r="M5430">
        <v>0</v>
      </c>
      <c r="N5430">
        <v>2</v>
      </c>
      <c r="O5430">
        <v>2</v>
      </c>
      <c r="P5430">
        <v>0</v>
      </c>
      <c r="Q5430">
        <v>0</v>
      </c>
    </row>
    <row r="5431" spans="1:17" x14ac:dyDescent="0.2">
      <c r="A5431" t="s">
        <v>23169</v>
      </c>
      <c r="B5431" t="s">
        <v>86</v>
      </c>
      <c r="C5431" t="s">
        <v>180</v>
      </c>
      <c r="D5431" t="s">
        <v>17748</v>
      </c>
      <c r="E5431" t="s">
        <v>81</v>
      </c>
      <c r="F5431" t="s">
        <v>17734</v>
      </c>
      <c r="G5431">
        <v>2</v>
      </c>
      <c r="H5431">
        <v>0</v>
      </c>
      <c r="I5431">
        <v>0</v>
      </c>
      <c r="J5431">
        <v>0</v>
      </c>
      <c r="K5431">
        <v>0</v>
      </c>
      <c r="L5431">
        <v>0</v>
      </c>
      <c r="M5431">
        <v>0</v>
      </c>
      <c r="N5431">
        <v>0</v>
      </c>
      <c r="O5431">
        <v>0</v>
      </c>
      <c r="P5431">
        <v>0</v>
      </c>
      <c r="Q5431">
        <v>0</v>
      </c>
    </row>
    <row r="5432" spans="1:17" x14ac:dyDescent="0.2">
      <c r="A5432" t="s">
        <v>23170</v>
      </c>
      <c r="B5432" t="s">
        <v>86</v>
      </c>
      <c r="C5432" t="s">
        <v>180</v>
      </c>
      <c r="D5432" t="s">
        <v>17754</v>
      </c>
      <c r="E5432" t="s">
        <v>83</v>
      </c>
      <c r="F5432" t="s">
        <v>17734</v>
      </c>
      <c r="G5432">
        <v>5</v>
      </c>
      <c r="H5432">
        <v>0</v>
      </c>
      <c r="I5432">
        <v>0</v>
      </c>
      <c r="J5432">
        <v>0</v>
      </c>
      <c r="K5432">
        <v>0</v>
      </c>
      <c r="L5432">
        <v>0</v>
      </c>
      <c r="M5432">
        <v>0</v>
      </c>
      <c r="N5432">
        <v>0</v>
      </c>
      <c r="O5432">
        <v>0</v>
      </c>
      <c r="P5432">
        <v>0</v>
      </c>
      <c r="Q5432">
        <v>0</v>
      </c>
    </row>
    <row r="5433" spans="1:17" x14ac:dyDescent="0.2">
      <c r="A5433" t="s">
        <v>23171</v>
      </c>
      <c r="B5433" t="s">
        <v>86</v>
      </c>
      <c r="C5433" t="s">
        <v>180</v>
      </c>
      <c r="D5433" t="s">
        <v>17754</v>
      </c>
      <c r="E5433" t="s">
        <v>81</v>
      </c>
      <c r="F5433" t="s">
        <v>17734</v>
      </c>
      <c r="G5433">
        <v>3</v>
      </c>
      <c r="H5433">
        <v>0</v>
      </c>
      <c r="I5433">
        <v>0</v>
      </c>
      <c r="J5433">
        <v>0</v>
      </c>
      <c r="K5433">
        <v>0</v>
      </c>
      <c r="L5433">
        <v>0</v>
      </c>
      <c r="M5433">
        <v>0</v>
      </c>
      <c r="N5433">
        <v>0</v>
      </c>
      <c r="O5433">
        <v>0</v>
      </c>
      <c r="P5433">
        <v>0</v>
      </c>
      <c r="Q5433">
        <v>0</v>
      </c>
    </row>
    <row r="5434" spans="1:17" x14ac:dyDescent="0.2">
      <c r="A5434" t="s">
        <v>23172</v>
      </c>
      <c r="B5434" t="s">
        <v>86</v>
      </c>
      <c r="C5434" t="s">
        <v>181</v>
      </c>
      <c r="D5434" t="s">
        <v>17768</v>
      </c>
      <c r="E5434" t="s">
        <v>83</v>
      </c>
      <c r="F5434" t="s">
        <v>17734</v>
      </c>
      <c r="G5434">
        <v>2</v>
      </c>
      <c r="H5434">
        <v>0</v>
      </c>
      <c r="I5434">
        <v>0</v>
      </c>
      <c r="J5434">
        <v>0</v>
      </c>
      <c r="K5434">
        <v>0</v>
      </c>
      <c r="L5434">
        <v>0</v>
      </c>
      <c r="M5434">
        <v>0</v>
      </c>
      <c r="N5434">
        <v>0</v>
      </c>
      <c r="O5434">
        <v>0</v>
      </c>
      <c r="P5434">
        <v>0</v>
      </c>
      <c r="Q5434">
        <v>0</v>
      </c>
    </row>
    <row r="5435" spans="1:17" x14ac:dyDescent="0.2">
      <c r="A5435" t="s">
        <v>23173</v>
      </c>
      <c r="B5435" t="s">
        <v>86</v>
      </c>
      <c r="C5435" t="s">
        <v>181</v>
      </c>
      <c r="D5435" t="s">
        <v>17768</v>
      </c>
      <c r="E5435" t="s">
        <v>81</v>
      </c>
      <c r="F5435" t="s">
        <v>17734</v>
      </c>
      <c r="G5435">
        <v>1</v>
      </c>
      <c r="H5435">
        <v>0</v>
      </c>
      <c r="I5435">
        <v>0</v>
      </c>
      <c r="J5435">
        <v>0</v>
      </c>
      <c r="K5435">
        <v>0</v>
      </c>
      <c r="L5435">
        <v>0</v>
      </c>
      <c r="M5435">
        <v>0</v>
      </c>
      <c r="N5435">
        <v>0</v>
      </c>
      <c r="O5435">
        <v>0</v>
      </c>
      <c r="P5435">
        <v>0</v>
      </c>
      <c r="Q5435">
        <v>0</v>
      </c>
    </row>
    <row r="5436" spans="1:17" x14ac:dyDescent="0.2">
      <c r="A5436" t="s">
        <v>23174</v>
      </c>
      <c r="B5436" t="s">
        <v>86</v>
      </c>
      <c r="C5436" t="s">
        <v>179</v>
      </c>
      <c r="D5436" t="s">
        <v>17748</v>
      </c>
      <c r="E5436" t="s">
        <v>81</v>
      </c>
      <c r="F5436" t="s">
        <v>17749</v>
      </c>
      <c r="G5436">
        <v>0</v>
      </c>
      <c r="H5436">
        <v>0</v>
      </c>
      <c r="I5436">
        <v>0</v>
      </c>
      <c r="J5436">
        <v>0</v>
      </c>
      <c r="K5436">
        <v>0</v>
      </c>
      <c r="L5436">
        <v>0</v>
      </c>
      <c r="M5436">
        <v>0</v>
      </c>
      <c r="N5436">
        <v>4</v>
      </c>
      <c r="O5436">
        <v>3</v>
      </c>
      <c r="P5436">
        <v>1</v>
      </c>
      <c r="Q5436">
        <v>0</v>
      </c>
    </row>
    <row r="5437" spans="1:17" x14ac:dyDescent="0.2">
      <c r="A5437" t="s">
        <v>23175</v>
      </c>
      <c r="B5437" t="s">
        <v>86</v>
      </c>
      <c r="C5437" t="s">
        <v>179</v>
      </c>
      <c r="D5437" t="s">
        <v>17748</v>
      </c>
      <c r="E5437" t="s">
        <v>81</v>
      </c>
      <c r="F5437" t="s">
        <v>17734</v>
      </c>
      <c r="G5437">
        <v>4</v>
      </c>
      <c r="H5437">
        <v>0</v>
      </c>
      <c r="I5437">
        <v>0</v>
      </c>
      <c r="J5437">
        <v>0</v>
      </c>
      <c r="K5437">
        <v>0</v>
      </c>
      <c r="L5437">
        <v>0</v>
      </c>
      <c r="M5437">
        <v>0</v>
      </c>
      <c r="N5437">
        <v>0</v>
      </c>
      <c r="O5437">
        <v>0</v>
      </c>
      <c r="P5437">
        <v>0</v>
      </c>
      <c r="Q5437">
        <v>0</v>
      </c>
    </row>
    <row r="5438" spans="1:17" x14ac:dyDescent="0.2">
      <c r="A5438" t="s">
        <v>23176</v>
      </c>
      <c r="B5438" t="s">
        <v>86</v>
      </c>
      <c r="C5438" t="s">
        <v>179</v>
      </c>
      <c r="D5438" t="s">
        <v>17754</v>
      </c>
      <c r="E5438" t="s">
        <v>83</v>
      </c>
      <c r="F5438" t="s">
        <v>17734</v>
      </c>
      <c r="G5438">
        <v>1</v>
      </c>
      <c r="H5438">
        <v>0</v>
      </c>
      <c r="I5438">
        <v>0</v>
      </c>
      <c r="J5438">
        <v>0</v>
      </c>
      <c r="K5438">
        <v>0</v>
      </c>
      <c r="L5438">
        <v>0</v>
      </c>
      <c r="M5438">
        <v>0</v>
      </c>
      <c r="N5438">
        <v>0</v>
      </c>
      <c r="O5438">
        <v>0</v>
      </c>
      <c r="P5438">
        <v>0</v>
      </c>
      <c r="Q5438">
        <v>0</v>
      </c>
    </row>
    <row r="5439" spans="1:17" x14ac:dyDescent="0.2">
      <c r="A5439" t="s">
        <v>23177</v>
      </c>
      <c r="B5439" t="s">
        <v>86</v>
      </c>
      <c r="C5439" t="s">
        <v>179</v>
      </c>
      <c r="D5439" t="s">
        <v>17754</v>
      </c>
      <c r="E5439" t="s">
        <v>81</v>
      </c>
      <c r="F5439" t="s">
        <v>17734</v>
      </c>
      <c r="G5439">
        <v>4</v>
      </c>
      <c r="H5439">
        <v>0</v>
      </c>
      <c r="I5439">
        <v>0</v>
      </c>
      <c r="J5439">
        <v>0</v>
      </c>
      <c r="K5439">
        <v>0</v>
      </c>
      <c r="L5439">
        <v>0</v>
      </c>
      <c r="M5439">
        <v>0</v>
      </c>
      <c r="N5439">
        <v>0</v>
      </c>
      <c r="O5439">
        <v>0</v>
      </c>
      <c r="P5439">
        <v>0</v>
      </c>
      <c r="Q5439">
        <v>0</v>
      </c>
    </row>
    <row r="5440" spans="1:17" x14ac:dyDescent="0.2">
      <c r="A5440" t="s">
        <v>23178</v>
      </c>
      <c r="B5440" t="s">
        <v>86</v>
      </c>
      <c r="C5440" t="s">
        <v>180</v>
      </c>
      <c r="D5440" t="s">
        <v>17768</v>
      </c>
      <c r="E5440" t="s">
        <v>83</v>
      </c>
      <c r="F5440" t="s">
        <v>17734</v>
      </c>
      <c r="G5440">
        <v>2</v>
      </c>
      <c r="H5440">
        <v>0</v>
      </c>
      <c r="I5440">
        <v>0</v>
      </c>
      <c r="J5440">
        <v>0</v>
      </c>
      <c r="K5440">
        <v>0</v>
      </c>
      <c r="L5440">
        <v>0</v>
      </c>
      <c r="M5440">
        <v>0</v>
      </c>
      <c r="N5440">
        <v>0</v>
      </c>
      <c r="O5440">
        <v>0</v>
      </c>
      <c r="P5440">
        <v>0</v>
      </c>
      <c r="Q5440">
        <v>0</v>
      </c>
    </row>
    <row r="5441" spans="1:17" x14ac:dyDescent="0.2">
      <c r="A5441" t="s">
        <v>23179</v>
      </c>
      <c r="B5441" t="s">
        <v>86</v>
      </c>
      <c r="C5441" t="s">
        <v>180</v>
      </c>
      <c r="D5441" t="s">
        <v>17768</v>
      </c>
      <c r="E5441" t="s">
        <v>81</v>
      </c>
      <c r="F5441" t="s">
        <v>17734</v>
      </c>
      <c r="G5441">
        <v>3</v>
      </c>
      <c r="H5441">
        <v>0</v>
      </c>
      <c r="I5441">
        <v>0</v>
      </c>
      <c r="J5441">
        <v>0</v>
      </c>
      <c r="K5441">
        <v>0</v>
      </c>
      <c r="L5441">
        <v>0</v>
      </c>
      <c r="M5441">
        <v>0</v>
      </c>
      <c r="N5441">
        <v>0</v>
      </c>
      <c r="O5441">
        <v>0</v>
      </c>
      <c r="P5441">
        <v>0</v>
      </c>
      <c r="Q5441">
        <v>0</v>
      </c>
    </row>
    <row r="5442" spans="1:17" x14ac:dyDescent="0.2">
      <c r="A5442" t="s">
        <v>23180</v>
      </c>
      <c r="B5442" t="s">
        <v>86</v>
      </c>
      <c r="C5442" t="s">
        <v>180</v>
      </c>
      <c r="D5442" t="s">
        <v>17736</v>
      </c>
      <c r="E5442" t="s">
        <v>83</v>
      </c>
      <c r="F5442" t="s">
        <v>4929</v>
      </c>
      <c r="G5442">
        <v>0</v>
      </c>
      <c r="H5442">
        <v>73</v>
      </c>
      <c r="I5442">
        <v>2</v>
      </c>
      <c r="J5442">
        <v>70</v>
      </c>
      <c r="K5442">
        <v>0</v>
      </c>
      <c r="L5442">
        <v>1</v>
      </c>
      <c r="M5442">
        <v>0</v>
      </c>
      <c r="N5442">
        <v>0</v>
      </c>
      <c r="O5442">
        <v>0</v>
      </c>
      <c r="P5442">
        <v>0</v>
      </c>
      <c r="Q5442">
        <v>0</v>
      </c>
    </row>
    <row r="5443" spans="1:17" x14ac:dyDescent="0.2">
      <c r="A5443" t="s">
        <v>23181</v>
      </c>
      <c r="B5443" t="s">
        <v>86</v>
      </c>
      <c r="C5443" t="s">
        <v>180</v>
      </c>
      <c r="D5443" t="s">
        <v>17736</v>
      </c>
      <c r="E5443" t="s">
        <v>83</v>
      </c>
      <c r="F5443" t="s">
        <v>4931</v>
      </c>
      <c r="G5443">
        <v>0</v>
      </c>
      <c r="H5443">
        <v>73</v>
      </c>
      <c r="I5443">
        <v>2</v>
      </c>
      <c r="J5443">
        <v>66</v>
      </c>
      <c r="K5443">
        <v>1</v>
      </c>
      <c r="L5443">
        <v>4</v>
      </c>
      <c r="M5443">
        <v>0</v>
      </c>
      <c r="N5443">
        <v>0</v>
      </c>
      <c r="O5443">
        <v>0</v>
      </c>
      <c r="P5443">
        <v>0</v>
      </c>
      <c r="Q5443">
        <v>0</v>
      </c>
    </row>
    <row r="5444" spans="1:17" x14ac:dyDescent="0.2">
      <c r="A5444" t="s">
        <v>23182</v>
      </c>
      <c r="B5444" t="s">
        <v>86</v>
      </c>
      <c r="C5444" t="s">
        <v>180</v>
      </c>
      <c r="D5444" t="s">
        <v>17736</v>
      </c>
      <c r="E5444" t="s">
        <v>83</v>
      </c>
      <c r="F5444" t="s">
        <v>4933</v>
      </c>
      <c r="G5444">
        <v>0</v>
      </c>
      <c r="H5444">
        <v>0</v>
      </c>
      <c r="I5444">
        <v>0</v>
      </c>
      <c r="J5444">
        <v>0</v>
      </c>
      <c r="K5444">
        <v>0</v>
      </c>
      <c r="L5444">
        <v>0</v>
      </c>
      <c r="M5444">
        <v>73</v>
      </c>
      <c r="N5444">
        <v>0</v>
      </c>
      <c r="O5444">
        <v>0</v>
      </c>
      <c r="P5444">
        <v>0</v>
      </c>
      <c r="Q5444">
        <v>0</v>
      </c>
    </row>
    <row r="5445" spans="1:17" x14ac:dyDescent="0.2">
      <c r="A5445" t="s">
        <v>23183</v>
      </c>
      <c r="B5445" t="s">
        <v>86</v>
      </c>
      <c r="C5445" t="s">
        <v>180</v>
      </c>
      <c r="D5445" t="s">
        <v>17736</v>
      </c>
      <c r="E5445" t="s">
        <v>83</v>
      </c>
      <c r="F5445" t="s">
        <v>4935</v>
      </c>
      <c r="G5445">
        <v>0</v>
      </c>
      <c r="H5445">
        <v>73</v>
      </c>
      <c r="I5445">
        <v>2</v>
      </c>
      <c r="J5445">
        <v>66</v>
      </c>
      <c r="K5445">
        <v>1</v>
      </c>
      <c r="L5445">
        <v>4</v>
      </c>
      <c r="M5445">
        <v>0</v>
      </c>
      <c r="N5445">
        <v>0</v>
      </c>
      <c r="O5445">
        <v>0</v>
      </c>
      <c r="P5445">
        <v>0</v>
      </c>
      <c r="Q5445">
        <v>0</v>
      </c>
    </row>
    <row r="5446" spans="1:17" x14ac:dyDescent="0.2">
      <c r="A5446" t="s">
        <v>23184</v>
      </c>
      <c r="B5446" t="s">
        <v>86</v>
      </c>
      <c r="C5446" t="s">
        <v>180</v>
      </c>
      <c r="D5446" t="s">
        <v>17736</v>
      </c>
      <c r="E5446" t="s">
        <v>83</v>
      </c>
      <c r="F5446" t="s">
        <v>4937</v>
      </c>
      <c r="G5446">
        <v>0</v>
      </c>
      <c r="H5446">
        <v>73</v>
      </c>
      <c r="I5446">
        <v>2</v>
      </c>
      <c r="J5446">
        <v>66</v>
      </c>
      <c r="K5446">
        <v>1</v>
      </c>
      <c r="L5446">
        <v>4</v>
      </c>
      <c r="M5446">
        <v>0</v>
      </c>
      <c r="N5446">
        <v>0</v>
      </c>
      <c r="O5446">
        <v>0</v>
      </c>
      <c r="P5446">
        <v>0</v>
      </c>
      <c r="Q5446">
        <v>0</v>
      </c>
    </row>
    <row r="5447" spans="1:17" x14ac:dyDescent="0.2">
      <c r="A5447" t="s">
        <v>23185</v>
      </c>
      <c r="B5447" t="s">
        <v>86</v>
      </c>
      <c r="C5447" t="s">
        <v>180</v>
      </c>
      <c r="D5447" t="s">
        <v>17736</v>
      </c>
      <c r="E5447" t="s">
        <v>83</v>
      </c>
      <c r="F5447" t="s">
        <v>4939</v>
      </c>
      <c r="G5447">
        <v>0</v>
      </c>
      <c r="H5447">
        <v>0</v>
      </c>
      <c r="I5447">
        <v>0</v>
      </c>
      <c r="J5447">
        <v>0</v>
      </c>
      <c r="K5447">
        <v>0</v>
      </c>
      <c r="L5447">
        <v>0</v>
      </c>
      <c r="M5447">
        <v>73</v>
      </c>
      <c r="N5447">
        <v>0</v>
      </c>
      <c r="O5447">
        <v>0</v>
      </c>
      <c r="P5447">
        <v>0</v>
      </c>
      <c r="Q5447">
        <v>0</v>
      </c>
    </row>
    <row r="5448" spans="1:17" x14ac:dyDescent="0.2">
      <c r="A5448" t="s">
        <v>23186</v>
      </c>
      <c r="B5448" t="s">
        <v>86</v>
      </c>
      <c r="C5448" t="s">
        <v>180</v>
      </c>
      <c r="D5448" t="s">
        <v>17736</v>
      </c>
      <c r="E5448" t="s">
        <v>83</v>
      </c>
      <c r="F5448" t="s">
        <v>4941</v>
      </c>
      <c r="G5448">
        <v>0</v>
      </c>
      <c r="H5448">
        <v>73</v>
      </c>
      <c r="I5448">
        <v>2</v>
      </c>
      <c r="J5448">
        <v>70</v>
      </c>
      <c r="K5448">
        <v>0</v>
      </c>
      <c r="L5448">
        <v>1</v>
      </c>
      <c r="M5448">
        <v>0</v>
      </c>
      <c r="N5448">
        <v>0</v>
      </c>
      <c r="O5448">
        <v>0</v>
      </c>
      <c r="P5448">
        <v>0</v>
      </c>
      <c r="Q5448">
        <v>0</v>
      </c>
    </row>
    <row r="5449" spans="1:17" x14ac:dyDescent="0.2">
      <c r="A5449" t="s">
        <v>23187</v>
      </c>
      <c r="B5449" t="s">
        <v>86</v>
      </c>
      <c r="C5449" t="s">
        <v>180</v>
      </c>
      <c r="D5449" t="s">
        <v>17736</v>
      </c>
      <c r="E5449" t="s">
        <v>83</v>
      </c>
      <c r="F5449" t="s">
        <v>4943</v>
      </c>
      <c r="G5449">
        <v>0</v>
      </c>
      <c r="H5449">
        <v>0</v>
      </c>
      <c r="I5449">
        <v>0</v>
      </c>
      <c r="J5449">
        <v>0</v>
      </c>
      <c r="K5449">
        <v>0</v>
      </c>
      <c r="L5449">
        <v>0</v>
      </c>
      <c r="M5449">
        <v>73</v>
      </c>
      <c r="N5449">
        <v>0</v>
      </c>
      <c r="O5449">
        <v>0</v>
      </c>
      <c r="P5449">
        <v>0</v>
      </c>
      <c r="Q5449">
        <v>0</v>
      </c>
    </row>
    <row r="5450" spans="1:17" x14ac:dyDescent="0.2">
      <c r="A5450" t="s">
        <v>23188</v>
      </c>
      <c r="B5450" t="s">
        <v>86</v>
      </c>
      <c r="C5450" t="s">
        <v>180</v>
      </c>
      <c r="D5450" t="s">
        <v>17736</v>
      </c>
      <c r="E5450" t="s">
        <v>83</v>
      </c>
      <c r="F5450" t="s">
        <v>4925</v>
      </c>
      <c r="G5450">
        <v>0</v>
      </c>
      <c r="H5450">
        <v>0</v>
      </c>
      <c r="I5450">
        <v>0</v>
      </c>
      <c r="J5450">
        <v>0</v>
      </c>
      <c r="K5450">
        <v>0</v>
      </c>
      <c r="L5450">
        <v>0</v>
      </c>
      <c r="M5450">
        <v>0</v>
      </c>
      <c r="N5450">
        <v>64</v>
      </c>
      <c r="O5450">
        <v>61</v>
      </c>
      <c r="P5450">
        <v>3</v>
      </c>
      <c r="Q5450">
        <v>0</v>
      </c>
    </row>
    <row r="5451" spans="1:17" x14ac:dyDescent="0.2">
      <c r="A5451" t="s">
        <v>23189</v>
      </c>
      <c r="B5451" t="s">
        <v>86</v>
      </c>
      <c r="C5451" t="s">
        <v>180</v>
      </c>
      <c r="D5451" t="s">
        <v>17736</v>
      </c>
      <c r="E5451" t="s">
        <v>83</v>
      </c>
      <c r="F5451" t="s">
        <v>4927</v>
      </c>
      <c r="G5451">
        <v>0</v>
      </c>
      <c r="H5451">
        <v>0</v>
      </c>
      <c r="I5451">
        <v>0</v>
      </c>
      <c r="J5451">
        <v>0</v>
      </c>
      <c r="K5451">
        <v>0</v>
      </c>
      <c r="L5451">
        <v>0</v>
      </c>
      <c r="M5451">
        <v>0</v>
      </c>
      <c r="N5451">
        <v>55</v>
      </c>
      <c r="O5451">
        <v>52</v>
      </c>
      <c r="P5451">
        <v>3</v>
      </c>
      <c r="Q5451">
        <v>0</v>
      </c>
    </row>
    <row r="5452" spans="1:17" x14ac:dyDescent="0.2">
      <c r="A5452" t="s">
        <v>23190</v>
      </c>
      <c r="B5452" t="s">
        <v>86</v>
      </c>
      <c r="C5452" t="s">
        <v>180</v>
      </c>
      <c r="D5452" t="s">
        <v>17736</v>
      </c>
      <c r="E5452" t="s">
        <v>83</v>
      </c>
      <c r="F5452" t="s">
        <v>17734</v>
      </c>
      <c r="G5452">
        <v>73</v>
      </c>
      <c r="H5452">
        <v>0</v>
      </c>
      <c r="I5452">
        <v>0</v>
      </c>
      <c r="J5452">
        <v>0</v>
      </c>
      <c r="K5452">
        <v>0</v>
      </c>
      <c r="L5452">
        <v>0</v>
      </c>
      <c r="M5452">
        <v>0</v>
      </c>
      <c r="N5452">
        <v>0</v>
      </c>
      <c r="O5452">
        <v>0</v>
      </c>
      <c r="P5452">
        <v>0</v>
      </c>
      <c r="Q5452">
        <v>0</v>
      </c>
    </row>
    <row r="5453" spans="1:17" x14ac:dyDescent="0.2">
      <c r="A5453" t="s">
        <v>23191</v>
      </c>
      <c r="B5453" t="s">
        <v>86</v>
      </c>
      <c r="C5453" t="s">
        <v>170</v>
      </c>
      <c r="D5453" t="s">
        <v>17748</v>
      </c>
      <c r="E5453" t="s">
        <v>81</v>
      </c>
      <c r="F5453" t="s">
        <v>17749</v>
      </c>
      <c r="G5453">
        <v>0</v>
      </c>
      <c r="H5453">
        <v>0</v>
      </c>
      <c r="I5453">
        <v>0</v>
      </c>
      <c r="J5453">
        <v>0</v>
      </c>
      <c r="K5453">
        <v>0</v>
      </c>
      <c r="L5453">
        <v>0</v>
      </c>
      <c r="M5453">
        <v>0</v>
      </c>
      <c r="N5453">
        <v>2</v>
      </c>
      <c r="O5453">
        <v>1</v>
      </c>
      <c r="P5453">
        <v>0</v>
      </c>
      <c r="Q5453">
        <v>1</v>
      </c>
    </row>
    <row r="5454" spans="1:17" x14ac:dyDescent="0.2">
      <c r="A5454" t="s">
        <v>23192</v>
      </c>
      <c r="B5454" t="s">
        <v>86</v>
      </c>
      <c r="C5454" t="s">
        <v>170</v>
      </c>
      <c r="D5454" t="s">
        <v>17748</v>
      </c>
      <c r="E5454" t="s">
        <v>81</v>
      </c>
      <c r="F5454" t="s">
        <v>17734</v>
      </c>
      <c r="G5454">
        <v>2</v>
      </c>
      <c r="H5454">
        <v>0</v>
      </c>
      <c r="I5454">
        <v>0</v>
      </c>
      <c r="J5454">
        <v>0</v>
      </c>
      <c r="K5454">
        <v>0</v>
      </c>
      <c r="L5454">
        <v>0</v>
      </c>
      <c r="M5454">
        <v>0</v>
      </c>
      <c r="N5454">
        <v>0</v>
      </c>
      <c r="O5454">
        <v>0</v>
      </c>
      <c r="P5454">
        <v>0</v>
      </c>
      <c r="Q5454">
        <v>0</v>
      </c>
    </row>
    <row r="5455" spans="1:17" x14ac:dyDescent="0.2">
      <c r="A5455" t="s">
        <v>23193</v>
      </c>
      <c r="B5455" t="s">
        <v>86</v>
      </c>
      <c r="C5455" t="s">
        <v>170</v>
      </c>
      <c r="D5455" t="s">
        <v>17754</v>
      </c>
      <c r="E5455" t="s">
        <v>83</v>
      </c>
      <c r="F5455" t="s">
        <v>17734</v>
      </c>
      <c r="G5455">
        <v>1</v>
      </c>
      <c r="H5455">
        <v>0</v>
      </c>
      <c r="I5455">
        <v>0</v>
      </c>
      <c r="J5455">
        <v>0</v>
      </c>
      <c r="K5455">
        <v>0</v>
      </c>
      <c r="L5455">
        <v>0</v>
      </c>
      <c r="M5455">
        <v>0</v>
      </c>
      <c r="N5455">
        <v>0</v>
      </c>
      <c r="O5455">
        <v>0</v>
      </c>
      <c r="P5455">
        <v>0</v>
      </c>
      <c r="Q5455">
        <v>0</v>
      </c>
    </row>
    <row r="5456" spans="1:17" x14ac:dyDescent="0.2">
      <c r="A5456" t="s">
        <v>23194</v>
      </c>
      <c r="B5456" t="s">
        <v>86</v>
      </c>
      <c r="C5456" t="s">
        <v>171</v>
      </c>
      <c r="D5456" t="s">
        <v>17768</v>
      </c>
      <c r="E5456" t="s">
        <v>83</v>
      </c>
      <c r="F5456" t="s">
        <v>17734</v>
      </c>
      <c r="G5456">
        <v>3</v>
      </c>
      <c r="H5456">
        <v>0</v>
      </c>
      <c r="I5456">
        <v>0</v>
      </c>
      <c r="J5456">
        <v>0</v>
      </c>
      <c r="K5456">
        <v>0</v>
      </c>
      <c r="L5456">
        <v>0</v>
      </c>
      <c r="M5456">
        <v>0</v>
      </c>
      <c r="N5456">
        <v>0</v>
      </c>
      <c r="O5456">
        <v>0</v>
      </c>
      <c r="P5456">
        <v>0</v>
      </c>
      <c r="Q5456">
        <v>0</v>
      </c>
    </row>
    <row r="5457" spans="1:17" x14ac:dyDescent="0.2">
      <c r="A5457" t="s">
        <v>23195</v>
      </c>
      <c r="B5457" t="s">
        <v>86</v>
      </c>
      <c r="C5457" t="s">
        <v>171</v>
      </c>
      <c r="D5457" t="s">
        <v>17768</v>
      </c>
      <c r="E5457" t="s">
        <v>81</v>
      </c>
      <c r="F5457" t="s">
        <v>17734</v>
      </c>
      <c r="G5457">
        <v>3</v>
      </c>
      <c r="H5457">
        <v>0</v>
      </c>
      <c r="I5457">
        <v>0</v>
      </c>
      <c r="J5457">
        <v>0</v>
      </c>
      <c r="K5457">
        <v>0</v>
      </c>
      <c r="L5457">
        <v>0</v>
      </c>
      <c r="M5457">
        <v>0</v>
      </c>
      <c r="N5457">
        <v>0</v>
      </c>
      <c r="O5457">
        <v>0</v>
      </c>
      <c r="P5457">
        <v>0</v>
      </c>
      <c r="Q5457">
        <v>0</v>
      </c>
    </row>
    <row r="5458" spans="1:17" x14ac:dyDescent="0.2">
      <c r="A5458" t="s">
        <v>23196</v>
      </c>
      <c r="B5458" t="s">
        <v>86</v>
      </c>
      <c r="C5458" t="s">
        <v>171</v>
      </c>
      <c r="D5458" t="s">
        <v>17736</v>
      </c>
      <c r="E5458" t="s">
        <v>83</v>
      </c>
      <c r="F5458" t="s">
        <v>4929</v>
      </c>
      <c r="G5458">
        <v>0</v>
      </c>
      <c r="H5458">
        <v>15</v>
      </c>
      <c r="I5458">
        <v>1</v>
      </c>
      <c r="J5458">
        <v>12</v>
      </c>
      <c r="K5458">
        <v>2</v>
      </c>
      <c r="L5458">
        <v>0</v>
      </c>
      <c r="M5458">
        <v>0</v>
      </c>
      <c r="N5458">
        <v>0</v>
      </c>
      <c r="O5458">
        <v>0</v>
      </c>
      <c r="P5458">
        <v>0</v>
      </c>
      <c r="Q5458">
        <v>0</v>
      </c>
    </row>
    <row r="5459" spans="1:17" x14ac:dyDescent="0.2">
      <c r="A5459" t="s">
        <v>23197</v>
      </c>
      <c r="B5459" t="s">
        <v>86</v>
      </c>
      <c r="C5459" t="s">
        <v>171</v>
      </c>
      <c r="D5459" t="s">
        <v>17736</v>
      </c>
      <c r="E5459" t="s">
        <v>83</v>
      </c>
      <c r="F5459" t="s">
        <v>4931</v>
      </c>
      <c r="G5459">
        <v>0</v>
      </c>
      <c r="H5459">
        <v>15</v>
      </c>
      <c r="I5459">
        <v>0</v>
      </c>
      <c r="J5459">
        <v>13</v>
      </c>
      <c r="K5459">
        <v>2</v>
      </c>
      <c r="L5459">
        <v>0</v>
      </c>
      <c r="M5459">
        <v>0</v>
      </c>
      <c r="N5459">
        <v>0</v>
      </c>
      <c r="O5459">
        <v>0</v>
      </c>
      <c r="P5459">
        <v>0</v>
      </c>
      <c r="Q5459">
        <v>0</v>
      </c>
    </row>
    <row r="5460" spans="1:17" x14ac:dyDescent="0.2">
      <c r="A5460" t="s">
        <v>23198</v>
      </c>
      <c r="B5460" t="s">
        <v>86</v>
      </c>
      <c r="C5460" t="s">
        <v>171</v>
      </c>
      <c r="D5460" t="s">
        <v>17736</v>
      </c>
      <c r="E5460" t="s">
        <v>83</v>
      </c>
      <c r="F5460" t="s">
        <v>4933</v>
      </c>
      <c r="G5460">
        <v>0</v>
      </c>
      <c r="H5460">
        <v>0</v>
      </c>
      <c r="I5460">
        <v>0</v>
      </c>
      <c r="J5460">
        <v>0</v>
      </c>
      <c r="K5460">
        <v>0</v>
      </c>
      <c r="L5460">
        <v>0</v>
      </c>
      <c r="M5460">
        <v>15</v>
      </c>
      <c r="N5460">
        <v>0</v>
      </c>
      <c r="O5460">
        <v>0</v>
      </c>
      <c r="P5460">
        <v>0</v>
      </c>
      <c r="Q5460">
        <v>0</v>
      </c>
    </row>
    <row r="5461" spans="1:17" x14ac:dyDescent="0.2">
      <c r="A5461" t="s">
        <v>23199</v>
      </c>
      <c r="B5461" t="s">
        <v>86</v>
      </c>
      <c r="C5461" t="s">
        <v>171</v>
      </c>
      <c r="D5461" t="s">
        <v>17736</v>
      </c>
      <c r="E5461" t="s">
        <v>83</v>
      </c>
      <c r="F5461" t="s">
        <v>4935</v>
      </c>
      <c r="G5461">
        <v>0</v>
      </c>
      <c r="H5461">
        <v>15</v>
      </c>
      <c r="I5461">
        <v>0</v>
      </c>
      <c r="J5461">
        <v>13</v>
      </c>
      <c r="K5461">
        <v>2</v>
      </c>
      <c r="L5461">
        <v>0</v>
      </c>
      <c r="M5461">
        <v>0</v>
      </c>
      <c r="N5461">
        <v>0</v>
      </c>
      <c r="O5461">
        <v>0</v>
      </c>
      <c r="P5461">
        <v>0</v>
      </c>
      <c r="Q5461">
        <v>0</v>
      </c>
    </row>
    <row r="5462" spans="1:17" x14ac:dyDescent="0.2">
      <c r="A5462" t="s">
        <v>23200</v>
      </c>
      <c r="B5462" t="s">
        <v>86</v>
      </c>
      <c r="C5462" t="s">
        <v>171</v>
      </c>
      <c r="D5462" t="s">
        <v>17736</v>
      </c>
      <c r="E5462" t="s">
        <v>83</v>
      </c>
      <c r="F5462" t="s">
        <v>4937</v>
      </c>
      <c r="G5462">
        <v>0</v>
      </c>
      <c r="H5462">
        <v>15</v>
      </c>
      <c r="I5462">
        <v>1</v>
      </c>
      <c r="J5462">
        <v>12</v>
      </c>
      <c r="K5462">
        <v>2</v>
      </c>
      <c r="L5462">
        <v>0</v>
      </c>
      <c r="M5462">
        <v>0</v>
      </c>
      <c r="N5462">
        <v>0</v>
      </c>
      <c r="O5462">
        <v>0</v>
      </c>
      <c r="P5462">
        <v>0</v>
      </c>
      <c r="Q5462">
        <v>0</v>
      </c>
    </row>
    <row r="5463" spans="1:17" x14ac:dyDescent="0.2">
      <c r="A5463" t="s">
        <v>23201</v>
      </c>
      <c r="B5463" t="s">
        <v>86</v>
      </c>
      <c r="C5463" t="s">
        <v>171</v>
      </c>
      <c r="D5463" t="s">
        <v>17736</v>
      </c>
      <c r="E5463" t="s">
        <v>83</v>
      </c>
      <c r="F5463" t="s">
        <v>4939</v>
      </c>
      <c r="G5463">
        <v>0</v>
      </c>
      <c r="H5463">
        <v>0</v>
      </c>
      <c r="I5463">
        <v>0</v>
      </c>
      <c r="J5463">
        <v>0</v>
      </c>
      <c r="K5463">
        <v>0</v>
      </c>
      <c r="L5463">
        <v>0</v>
      </c>
      <c r="M5463">
        <v>15</v>
      </c>
      <c r="N5463">
        <v>0</v>
      </c>
      <c r="O5463">
        <v>0</v>
      </c>
      <c r="P5463">
        <v>0</v>
      </c>
      <c r="Q5463">
        <v>0</v>
      </c>
    </row>
    <row r="5464" spans="1:17" x14ac:dyDescent="0.2">
      <c r="A5464" t="s">
        <v>23202</v>
      </c>
      <c r="B5464" t="s">
        <v>86</v>
      </c>
      <c r="C5464" t="s">
        <v>171</v>
      </c>
      <c r="D5464" t="s">
        <v>17736</v>
      </c>
      <c r="E5464" t="s">
        <v>83</v>
      </c>
      <c r="F5464" t="s">
        <v>4941</v>
      </c>
      <c r="G5464">
        <v>0</v>
      </c>
      <c r="H5464">
        <v>15</v>
      </c>
      <c r="I5464">
        <v>0</v>
      </c>
      <c r="J5464">
        <v>13</v>
      </c>
      <c r="K5464">
        <v>2</v>
      </c>
      <c r="L5464">
        <v>0</v>
      </c>
      <c r="M5464">
        <v>0</v>
      </c>
      <c r="N5464">
        <v>0</v>
      </c>
      <c r="O5464">
        <v>0</v>
      </c>
      <c r="P5464">
        <v>0</v>
      </c>
      <c r="Q5464">
        <v>0</v>
      </c>
    </row>
    <row r="5465" spans="1:17" x14ac:dyDescent="0.2">
      <c r="A5465" t="s">
        <v>23203</v>
      </c>
      <c r="B5465" t="s">
        <v>86</v>
      </c>
      <c r="C5465" t="s">
        <v>171</v>
      </c>
      <c r="D5465" t="s">
        <v>17736</v>
      </c>
      <c r="E5465" t="s">
        <v>83</v>
      </c>
      <c r="F5465" t="s">
        <v>4943</v>
      </c>
      <c r="G5465">
        <v>0</v>
      </c>
      <c r="H5465">
        <v>0</v>
      </c>
      <c r="I5465">
        <v>0</v>
      </c>
      <c r="J5465">
        <v>0</v>
      </c>
      <c r="K5465">
        <v>0</v>
      </c>
      <c r="L5465">
        <v>0</v>
      </c>
      <c r="M5465">
        <v>15</v>
      </c>
      <c r="N5465">
        <v>0</v>
      </c>
      <c r="O5465">
        <v>0</v>
      </c>
      <c r="P5465">
        <v>0</v>
      </c>
      <c r="Q5465">
        <v>0</v>
      </c>
    </row>
    <row r="5466" spans="1:17" x14ac:dyDescent="0.2">
      <c r="A5466" t="s">
        <v>23204</v>
      </c>
      <c r="B5466" t="s">
        <v>86</v>
      </c>
      <c r="C5466" t="s">
        <v>171</v>
      </c>
      <c r="D5466" t="s">
        <v>17736</v>
      </c>
      <c r="E5466" t="s">
        <v>83</v>
      </c>
      <c r="F5466" t="s">
        <v>4925</v>
      </c>
      <c r="G5466">
        <v>0</v>
      </c>
      <c r="H5466">
        <v>0</v>
      </c>
      <c r="I5466">
        <v>0</v>
      </c>
      <c r="J5466">
        <v>0</v>
      </c>
      <c r="K5466">
        <v>0</v>
      </c>
      <c r="L5466">
        <v>0</v>
      </c>
      <c r="M5466">
        <v>0</v>
      </c>
      <c r="N5466">
        <v>13</v>
      </c>
      <c r="O5466">
        <v>13</v>
      </c>
      <c r="P5466">
        <v>0</v>
      </c>
      <c r="Q5466">
        <v>0</v>
      </c>
    </row>
    <row r="5467" spans="1:17" x14ac:dyDescent="0.2">
      <c r="A5467" t="s">
        <v>23205</v>
      </c>
      <c r="B5467" t="s">
        <v>86</v>
      </c>
      <c r="C5467" t="s">
        <v>171</v>
      </c>
      <c r="D5467" t="s">
        <v>17736</v>
      </c>
      <c r="E5467" t="s">
        <v>83</v>
      </c>
      <c r="F5467" t="s">
        <v>4927</v>
      </c>
      <c r="G5467">
        <v>0</v>
      </c>
      <c r="H5467">
        <v>0</v>
      </c>
      <c r="I5467">
        <v>0</v>
      </c>
      <c r="J5467">
        <v>0</v>
      </c>
      <c r="K5467">
        <v>0</v>
      </c>
      <c r="L5467">
        <v>0</v>
      </c>
      <c r="M5467">
        <v>0</v>
      </c>
      <c r="N5467">
        <v>13</v>
      </c>
      <c r="O5467">
        <v>13</v>
      </c>
      <c r="P5467">
        <v>0</v>
      </c>
      <c r="Q5467">
        <v>0</v>
      </c>
    </row>
    <row r="5468" spans="1:17" x14ac:dyDescent="0.2">
      <c r="A5468" t="s">
        <v>23206</v>
      </c>
      <c r="B5468" t="s">
        <v>86</v>
      </c>
      <c r="C5468" t="s">
        <v>171</v>
      </c>
      <c r="D5468" t="s">
        <v>17736</v>
      </c>
      <c r="E5468" t="s">
        <v>83</v>
      </c>
      <c r="F5468" t="s">
        <v>17734</v>
      </c>
      <c r="G5468">
        <v>15</v>
      </c>
      <c r="H5468">
        <v>0</v>
      </c>
      <c r="I5468">
        <v>0</v>
      </c>
      <c r="J5468">
        <v>0</v>
      </c>
      <c r="K5468">
        <v>0</v>
      </c>
      <c r="L5468">
        <v>0</v>
      </c>
      <c r="M5468">
        <v>0</v>
      </c>
      <c r="N5468">
        <v>0</v>
      </c>
      <c r="O5468">
        <v>0</v>
      </c>
      <c r="P5468">
        <v>0</v>
      </c>
      <c r="Q5468">
        <v>0</v>
      </c>
    </row>
    <row r="5469" spans="1:17" x14ac:dyDescent="0.2">
      <c r="A5469" t="s">
        <v>23207</v>
      </c>
      <c r="B5469" t="s">
        <v>86</v>
      </c>
      <c r="C5469" t="s">
        <v>171</v>
      </c>
      <c r="D5469" t="s">
        <v>17736</v>
      </c>
      <c r="E5469" t="s">
        <v>81</v>
      </c>
      <c r="F5469" t="s">
        <v>4929</v>
      </c>
      <c r="G5469">
        <v>0</v>
      </c>
      <c r="H5469">
        <v>10</v>
      </c>
      <c r="I5469">
        <v>2</v>
      </c>
      <c r="J5469">
        <v>6</v>
      </c>
      <c r="K5469">
        <v>0</v>
      </c>
      <c r="L5469">
        <v>2</v>
      </c>
      <c r="M5469">
        <v>0</v>
      </c>
      <c r="N5469">
        <v>0</v>
      </c>
      <c r="O5469">
        <v>0</v>
      </c>
      <c r="P5469">
        <v>0</v>
      </c>
      <c r="Q5469">
        <v>0</v>
      </c>
    </row>
    <row r="5470" spans="1:17" x14ac:dyDescent="0.2">
      <c r="A5470" t="s">
        <v>23208</v>
      </c>
      <c r="B5470" t="s">
        <v>86</v>
      </c>
      <c r="C5470" t="s">
        <v>171</v>
      </c>
      <c r="D5470" t="s">
        <v>17736</v>
      </c>
      <c r="E5470" t="s">
        <v>81</v>
      </c>
      <c r="F5470" t="s">
        <v>4931</v>
      </c>
      <c r="G5470">
        <v>0</v>
      </c>
      <c r="H5470">
        <v>10</v>
      </c>
      <c r="I5470">
        <v>2</v>
      </c>
      <c r="J5470">
        <v>6</v>
      </c>
      <c r="K5470">
        <v>0</v>
      </c>
      <c r="L5470">
        <v>2</v>
      </c>
      <c r="M5470">
        <v>0</v>
      </c>
      <c r="N5470">
        <v>0</v>
      </c>
      <c r="O5470">
        <v>0</v>
      </c>
      <c r="P5470">
        <v>0</v>
      </c>
      <c r="Q5470">
        <v>0</v>
      </c>
    </row>
    <row r="5471" spans="1:17" x14ac:dyDescent="0.2">
      <c r="A5471" t="s">
        <v>23209</v>
      </c>
      <c r="B5471" t="s">
        <v>86</v>
      </c>
      <c r="C5471" t="s">
        <v>171</v>
      </c>
      <c r="D5471" t="s">
        <v>17736</v>
      </c>
      <c r="E5471" t="s">
        <v>81</v>
      </c>
      <c r="F5471" t="s">
        <v>4933</v>
      </c>
      <c r="G5471">
        <v>0</v>
      </c>
      <c r="H5471">
        <v>0</v>
      </c>
      <c r="I5471">
        <v>0</v>
      </c>
      <c r="J5471">
        <v>0</v>
      </c>
      <c r="K5471">
        <v>0</v>
      </c>
      <c r="L5471">
        <v>0</v>
      </c>
      <c r="M5471">
        <v>10</v>
      </c>
      <c r="N5471">
        <v>0</v>
      </c>
      <c r="O5471">
        <v>0</v>
      </c>
      <c r="P5471">
        <v>0</v>
      </c>
      <c r="Q5471">
        <v>0</v>
      </c>
    </row>
    <row r="5472" spans="1:17" x14ac:dyDescent="0.2">
      <c r="A5472" t="s">
        <v>23210</v>
      </c>
      <c r="B5472" t="s">
        <v>86</v>
      </c>
      <c r="C5472" t="s">
        <v>171</v>
      </c>
      <c r="D5472" t="s">
        <v>17736</v>
      </c>
      <c r="E5472" t="s">
        <v>81</v>
      </c>
      <c r="F5472" t="s">
        <v>4935</v>
      </c>
      <c r="G5472">
        <v>0</v>
      </c>
      <c r="H5472">
        <v>10</v>
      </c>
      <c r="I5472">
        <v>2</v>
      </c>
      <c r="J5472">
        <v>6</v>
      </c>
      <c r="K5472">
        <v>0</v>
      </c>
      <c r="L5472">
        <v>2</v>
      </c>
      <c r="M5472">
        <v>0</v>
      </c>
      <c r="N5472">
        <v>0</v>
      </c>
      <c r="O5472">
        <v>0</v>
      </c>
      <c r="P5472">
        <v>0</v>
      </c>
      <c r="Q5472">
        <v>0</v>
      </c>
    </row>
    <row r="5473" spans="1:17" x14ac:dyDescent="0.2">
      <c r="A5473" t="s">
        <v>23211</v>
      </c>
      <c r="B5473" t="s">
        <v>86</v>
      </c>
      <c r="C5473" t="s">
        <v>171</v>
      </c>
      <c r="D5473" t="s">
        <v>17736</v>
      </c>
      <c r="E5473" t="s">
        <v>81</v>
      </c>
      <c r="F5473" t="s">
        <v>4937</v>
      </c>
      <c r="G5473">
        <v>0</v>
      </c>
      <c r="H5473">
        <v>10</v>
      </c>
      <c r="I5473">
        <v>2</v>
      </c>
      <c r="J5473">
        <v>6</v>
      </c>
      <c r="K5473">
        <v>0</v>
      </c>
      <c r="L5473">
        <v>2</v>
      </c>
      <c r="M5473">
        <v>0</v>
      </c>
      <c r="N5473">
        <v>0</v>
      </c>
      <c r="O5473">
        <v>0</v>
      </c>
      <c r="P5473">
        <v>0</v>
      </c>
      <c r="Q5473">
        <v>0</v>
      </c>
    </row>
    <row r="5474" spans="1:17" x14ac:dyDescent="0.2">
      <c r="A5474" t="s">
        <v>23212</v>
      </c>
      <c r="B5474" t="s">
        <v>86</v>
      </c>
      <c r="C5474" t="s">
        <v>171</v>
      </c>
      <c r="D5474" t="s">
        <v>17736</v>
      </c>
      <c r="E5474" t="s">
        <v>81</v>
      </c>
      <c r="F5474" t="s">
        <v>4939</v>
      </c>
      <c r="G5474">
        <v>0</v>
      </c>
      <c r="H5474">
        <v>0</v>
      </c>
      <c r="I5474">
        <v>0</v>
      </c>
      <c r="J5474">
        <v>0</v>
      </c>
      <c r="K5474">
        <v>0</v>
      </c>
      <c r="L5474">
        <v>0</v>
      </c>
      <c r="M5474">
        <v>10</v>
      </c>
      <c r="N5474">
        <v>0</v>
      </c>
      <c r="O5474">
        <v>0</v>
      </c>
      <c r="P5474">
        <v>0</v>
      </c>
      <c r="Q5474">
        <v>0</v>
      </c>
    </row>
    <row r="5475" spans="1:17" x14ac:dyDescent="0.2">
      <c r="A5475" t="s">
        <v>23213</v>
      </c>
      <c r="B5475" t="s">
        <v>86</v>
      </c>
      <c r="C5475" t="s">
        <v>171</v>
      </c>
      <c r="D5475" t="s">
        <v>17736</v>
      </c>
      <c r="E5475" t="s">
        <v>81</v>
      </c>
      <c r="F5475" t="s">
        <v>4941</v>
      </c>
      <c r="G5475">
        <v>0</v>
      </c>
      <c r="H5475">
        <v>10</v>
      </c>
      <c r="I5475">
        <v>2</v>
      </c>
      <c r="J5475">
        <v>6</v>
      </c>
      <c r="K5475">
        <v>0</v>
      </c>
      <c r="L5475">
        <v>2</v>
      </c>
      <c r="M5475">
        <v>0</v>
      </c>
      <c r="N5475">
        <v>0</v>
      </c>
      <c r="O5475">
        <v>0</v>
      </c>
      <c r="P5475">
        <v>0</v>
      </c>
      <c r="Q5475">
        <v>0</v>
      </c>
    </row>
    <row r="5476" spans="1:17" x14ac:dyDescent="0.2">
      <c r="A5476" t="s">
        <v>23214</v>
      </c>
      <c r="B5476" t="s">
        <v>86</v>
      </c>
      <c r="C5476" t="s">
        <v>171</v>
      </c>
      <c r="D5476" t="s">
        <v>17736</v>
      </c>
      <c r="E5476" t="s">
        <v>81</v>
      </c>
      <c r="F5476" t="s">
        <v>4943</v>
      </c>
      <c r="G5476">
        <v>0</v>
      </c>
      <c r="H5476">
        <v>0</v>
      </c>
      <c r="I5476">
        <v>0</v>
      </c>
      <c r="J5476">
        <v>0</v>
      </c>
      <c r="K5476">
        <v>0</v>
      </c>
      <c r="L5476">
        <v>0</v>
      </c>
      <c r="M5476">
        <v>10</v>
      </c>
      <c r="N5476">
        <v>0</v>
      </c>
      <c r="O5476">
        <v>0</v>
      </c>
      <c r="P5476">
        <v>0</v>
      </c>
      <c r="Q5476">
        <v>0</v>
      </c>
    </row>
    <row r="5477" spans="1:17" x14ac:dyDescent="0.2">
      <c r="A5477" t="s">
        <v>23215</v>
      </c>
      <c r="B5477" t="s">
        <v>86</v>
      </c>
      <c r="C5477" t="s">
        <v>171</v>
      </c>
      <c r="D5477" t="s">
        <v>17736</v>
      </c>
      <c r="E5477" t="s">
        <v>81</v>
      </c>
      <c r="F5477" t="s">
        <v>4925</v>
      </c>
      <c r="G5477">
        <v>0</v>
      </c>
      <c r="H5477">
        <v>0</v>
      </c>
      <c r="I5477">
        <v>0</v>
      </c>
      <c r="J5477">
        <v>0</v>
      </c>
      <c r="K5477">
        <v>0</v>
      </c>
      <c r="L5477">
        <v>0</v>
      </c>
      <c r="M5477">
        <v>0</v>
      </c>
      <c r="N5477">
        <v>9</v>
      </c>
      <c r="O5477">
        <v>7</v>
      </c>
      <c r="P5477">
        <v>2</v>
      </c>
      <c r="Q5477">
        <v>0</v>
      </c>
    </row>
    <row r="5478" spans="1:17" x14ac:dyDescent="0.2">
      <c r="A5478" t="s">
        <v>23216</v>
      </c>
      <c r="B5478" t="s">
        <v>86</v>
      </c>
      <c r="C5478" t="s">
        <v>171</v>
      </c>
      <c r="D5478" t="s">
        <v>17736</v>
      </c>
      <c r="E5478" t="s">
        <v>81</v>
      </c>
      <c r="F5478" t="s">
        <v>4927</v>
      </c>
      <c r="G5478">
        <v>0</v>
      </c>
      <c r="H5478">
        <v>0</v>
      </c>
      <c r="I5478">
        <v>0</v>
      </c>
      <c r="J5478">
        <v>0</v>
      </c>
      <c r="K5478">
        <v>0</v>
      </c>
      <c r="L5478">
        <v>0</v>
      </c>
      <c r="M5478">
        <v>0</v>
      </c>
      <c r="N5478">
        <v>8</v>
      </c>
      <c r="O5478">
        <v>6</v>
      </c>
      <c r="P5478">
        <v>2</v>
      </c>
      <c r="Q5478">
        <v>0</v>
      </c>
    </row>
    <row r="5479" spans="1:17" x14ac:dyDescent="0.2">
      <c r="A5479" t="s">
        <v>23217</v>
      </c>
      <c r="B5479" t="s">
        <v>86</v>
      </c>
      <c r="C5479" t="s">
        <v>171</v>
      </c>
      <c r="D5479" t="s">
        <v>17736</v>
      </c>
      <c r="E5479" t="s">
        <v>81</v>
      </c>
      <c r="F5479" t="s">
        <v>17734</v>
      </c>
      <c r="G5479">
        <v>10</v>
      </c>
      <c r="H5479">
        <v>0</v>
      </c>
      <c r="I5479">
        <v>0</v>
      </c>
      <c r="J5479">
        <v>0</v>
      </c>
      <c r="K5479">
        <v>0</v>
      </c>
      <c r="L5479">
        <v>0</v>
      </c>
      <c r="M5479">
        <v>0</v>
      </c>
      <c r="N5479">
        <v>0</v>
      </c>
      <c r="O5479">
        <v>0</v>
      </c>
      <c r="P5479">
        <v>0</v>
      </c>
      <c r="Q5479">
        <v>0</v>
      </c>
    </row>
    <row r="5480" spans="1:17" x14ac:dyDescent="0.2">
      <c r="A5480" t="s">
        <v>23218</v>
      </c>
      <c r="B5480" t="s">
        <v>86</v>
      </c>
      <c r="C5480" t="s">
        <v>171</v>
      </c>
      <c r="D5480" t="s">
        <v>17748</v>
      </c>
      <c r="E5480" t="s">
        <v>83</v>
      </c>
      <c r="F5480" t="s">
        <v>17749</v>
      </c>
      <c r="G5480">
        <v>0</v>
      </c>
      <c r="H5480">
        <v>0</v>
      </c>
      <c r="I5480">
        <v>0</v>
      </c>
      <c r="J5480">
        <v>0</v>
      </c>
      <c r="K5480">
        <v>0</v>
      </c>
      <c r="L5480">
        <v>0</v>
      </c>
      <c r="M5480">
        <v>0</v>
      </c>
      <c r="N5480">
        <v>2</v>
      </c>
      <c r="O5480">
        <v>2</v>
      </c>
      <c r="P5480">
        <v>0</v>
      </c>
      <c r="Q5480">
        <v>0</v>
      </c>
    </row>
    <row r="5481" spans="1:17" x14ac:dyDescent="0.2">
      <c r="A5481" t="s">
        <v>23219</v>
      </c>
      <c r="B5481" t="s">
        <v>86</v>
      </c>
      <c r="C5481" t="s">
        <v>171</v>
      </c>
      <c r="D5481" t="s">
        <v>17748</v>
      </c>
      <c r="E5481" t="s">
        <v>83</v>
      </c>
      <c r="F5481" t="s">
        <v>17734</v>
      </c>
      <c r="G5481">
        <v>2</v>
      </c>
      <c r="H5481">
        <v>0</v>
      </c>
      <c r="I5481">
        <v>0</v>
      </c>
      <c r="J5481">
        <v>0</v>
      </c>
      <c r="K5481">
        <v>0</v>
      </c>
      <c r="L5481">
        <v>0</v>
      </c>
      <c r="M5481">
        <v>0</v>
      </c>
      <c r="N5481">
        <v>0</v>
      </c>
      <c r="O5481">
        <v>0</v>
      </c>
      <c r="P5481">
        <v>0</v>
      </c>
      <c r="Q5481">
        <v>0</v>
      </c>
    </row>
    <row r="5482" spans="1:17" x14ac:dyDescent="0.2">
      <c r="A5482" t="s">
        <v>23220</v>
      </c>
      <c r="B5482" t="s">
        <v>86</v>
      </c>
      <c r="C5482" t="s">
        <v>230</v>
      </c>
      <c r="D5482" t="s">
        <v>17754</v>
      </c>
      <c r="E5482" t="s">
        <v>81</v>
      </c>
      <c r="F5482" t="s">
        <v>17734</v>
      </c>
      <c r="G5482">
        <v>2</v>
      </c>
      <c r="H5482">
        <v>0</v>
      </c>
      <c r="I5482">
        <v>0</v>
      </c>
      <c r="J5482">
        <v>0</v>
      </c>
      <c r="K5482">
        <v>0</v>
      </c>
      <c r="L5482">
        <v>0</v>
      </c>
      <c r="M5482">
        <v>0</v>
      </c>
      <c r="N5482">
        <v>0</v>
      </c>
      <c r="O5482">
        <v>0</v>
      </c>
      <c r="P5482">
        <v>0</v>
      </c>
      <c r="Q5482">
        <v>0</v>
      </c>
    </row>
    <row r="5483" spans="1:17" x14ac:dyDescent="0.2">
      <c r="A5483" t="s">
        <v>23221</v>
      </c>
      <c r="B5483" t="s">
        <v>86</v>
      </c>
      <c r="C5483" t="s">
        <v>231</v>
      </c>
      <c r="D5483" t="s">
        <v>17768</v>
      </c>
      <c r="E5483" t="s">
        <v>83</v>
      </c>
      <c r="F5483" t="s">
        <v>17734</v>
      </c>
      <c r="G5483">
        <v>2</v>
      </c>
      <c r="H5483">
        <v>0</v>
      </c>
      <c r="I5483">
        <v>0</v>
      </c>
      <c r="J5483">
        <v>0</v>
      </c>
      <c r="K5483">
        <v>0</v>
      </c>
      <c r="L5483">
        <v>0</v>
      </c>
      <c r="M5483">
        <v>0</v>
      </c>
      <c r="N5483">
        <v>0</v>
      </c>
      <c r="O5483">
        <v>0</v>
      </c>
      <c r="P5483">
        <v>0</v>
      </c>
      <c r="Q5483">
        <v>0</v>
      </c>
    </row>
    <row r="5484" spans="1:17" x14ac:dyDescent="0.2">
      <c r="A5484" t="s">
        <v>23222</v>
      </c>
      <c r="B5484" t="s">
        <v>86</v>
      </c>
      <c r="C5484" t="s">
        <v>231</v>
      </c>
      <c r="D5484" t="s">
        <v>17768</v>
      </c>
      <c r="E5484" t="s">
        <v>81</v>
      </c>
      <c r="F5484" t="s">
        <v>17734</v>
      </c>
      <c r="G5484">
        <v>1</v>
      </c>
      <c r="H5484">
        <v>0</v>
      </c>
      <c r="I5484">
        <v>0</v>
      </c>
      <c r="J5484">
        <v>0</v>
      </c>
      <c r="K5484">
        <v>0</v>
      </c>
      <c r="L5484">
        <v>0</v>
      </c>
      <c r="M5484">
        <v>0</v>
      </c>
      <c r="N5484">
        <v>0</v>
      </c>
      <c r="O5484">
        <v>0</v>
      </c>
      <c r="P5484">
        <v>0</v>
      </c>
      <c r="Q5484">
        <v>0</v>
      </c>
    </row>
    <row r="5485" spans="1:17" x14ac:dyDescent="0.2">
      <c r="A5485" t="s">
        <v>23223</v>
      </c>
      <c r="B5485" t="s">
        <v>86</v>
      </c>
      <c r="C5485" t="s">
        <v>231</v>
      </c>
      <c r="D5485" t="s">
        <v>17736</v>
      </c>
      <c r="E5485" t="s">
        <v>83</v>
      </c>
      <c r="F5485" t="s">
        <v>4929</v>
      </c>
      <c r="G5485">
        <v>0</v>
      </c>
      <c r="H5485">
        <v>12</v>
      </c>
      <c r="I5485">
        <v>2</v>
      </c>
      <c r="J5485">
        <v>9</v>
      </c>
      <c r="K5485">
        <v>1</v>
      </c>
      <c r="L5485">
        <v>0</v>
      </c>
      <c r="M5485">
        <v>0</v>
      </c>
      <c r="N5485">
        <v>0</v>
      </c>
      <c r="O5485">
        <v>0</v>
      </c>
      <c r="P5485">
        <v>0</v>
      </c>
      <c r="Q5485">
        <v>0</v>
      </c>
    </row>
    <row r="5486" spans="1:17" x14ac:dyDescent="0.2">
      <c r="A5486" t="s">
        <v>23224</v>
      </c>
      <c r="B5486" t="s">
        <v>86</v>
      </c>
      <c r="C5486" t="s">
        <v>231</v>
      </c>
      <c r="D5486" t="s">
        <v>17736</v>
      </c>
      <c r="E5486" t="s">
        <v>83</v>
      </c>
      <c r="F5486" t="s">
        <v>4931</v>
      </c>
      <c r="G5486">
        <v>0</v>
      </c>
      <c r="H5486">
        <v>12</v>
      </c>
      <c r="I5486">
        <v>2</v>
      </c>
      <c r="J5486">
        <v>9</v>
      </c>
      <c r="K5486">
        <v>1</v>
      </c>
      <c r="L5486">
        <v>0</v>
      </c>
      <c r="M5486">
        <v>0</v>
      </c>
      <c r="N5486">
        <v>0</v>
      </c>
      <c r="O5486">
        <v>0</v>
      </c>
      <c r="P5486">
        <v>0</v>
      </c>
      <c r="Q5486">
        <v>0</v>
      </c>
    </row>
    <row r="5487" spans="1:17" x14ac:dyDescent="0.2">
      <c r="A5487" t="s">
        <v>23225</v>
      </c>
      <c r="B5487" t="s">
        <v>86</v>
      </c>
      <c r="C5487" t="s">
        <v>231</v>
      </c>
      <c r="D5487" t="s">
        <v>17736</v>
      </c>
      <c r="E5487" t="s">
        <v>83</v>
      </c>
      <c r="F5487" t="s">
        <v>4933</v>
      </c>
      <c r="G5487">
        <v>0</v>
      </c>
      <c r="H5487">
        <v>0</v>
      </c>
      <c r="I5487">
        <v>0</v>
      </c>
      <c r="J5487">
        <v>0</v>
      </c>
      <c r="K5487">
        <v>0</v>
      </c>
      <c r="L5487">
        <v>0</v>
      </c>
      <c r="M5487">
        <v>12</v>
      </c>
      <c r="N5487">
        <v>0</v>
      </c>
      <c r="O5487">
        <v>0</v>
      </c>
      <c r="P5487">
        <v>0</v>
      </c>
      <c r="Q5487">
        <v>0</v>
      </c>
    </row>
    <row r="5488" spans="1:17" x14ac:dyDescent="0.2">
      <c r="A5488" t="s">
        <v>23226</v>
      </c>
      <c r="B5488" t="s">
        <v>86</v>
      </c>
      <c r="C5488" t="s">
        <v>231</v>
      </c>
      <c r="D5488" t="s">
        <v>17736</v>
      </c>
      <c r="E5488" t="s">
        <v>83</v>
      </c>
      <c r="F5488" t="s">
        <v>4935</v>
      </c>
      <c r="G5488">
        <v>0</v>
      </c>
      <c r="H5488">
        <v>12</v>
      </c>
      <c r="I5488">
        <v>2</v>
      </c>
      <c r="J5488">
        <v>9</v>
      </c>
      <c r="K5488">
        <v>1</v>
      </c>
      <c r="L5488">
        <v>0</v>
      </c>
      <c r="M5488">
        <v>0</v>
      </c>
      <c r="N5488">
        <v>0</v>
      </c>
      <c r="O5488">
        <v>0</v>
      </c>
      <c r="P5488">
        <v>0</v>
      </c>
      <c r="Q5488">
        <v>0</v>
      </c>
    </row>
    <row r="5489" spans="1:17" x14ac:dyDescent="0.2">
      <c r="A5489" t="s">
        <v>23227</v>
      </c>
      <c r="B5489" t="s">
        <v>86</v>
      </c>
      <c r="C5489" t="s">
        <v>231</v>
      </c>
      <c r="D5489" t="s">
        <v>17736</v>
      </c>
      <c r="E5489" t="s">
        <v>83</v>
      </c>
      <c r="F5489" t="s">
        <v>4937</v>
      </c>
      <c r="G5489">
        <v>0</v>
      </c>
      <c r="H5489">
        <v>12</v>
      </c>
      <c r="I5489">
        <v>2</v>
      </c>
      <c r="J5489">
        <v>9</v>
      </c>
      <c r="K5489">
        <v>1</v>
      </c>
      <c r="L5489">
        <v>0</v>
      </c>
      <c r="M5489">
        <v>0</v>
      </c>
      <c r="N5489">
        <v>0</v>
      </c>
      <c r="O5489">
        <v>0</v>
      </c>
      <c r="P5489">
        <v>0</v>
      </c>
      <c r="Q5489">
        <v>0</v>
      </c>
    </row>
    <row r="5490" spans="1:17" x14ac:dyDescent="0.2">
      <c r="A5490" t="s">
        <v>23228</v>
      </c>
      <c r="B5490" t="s">
        <v>86</v>
      </c>
      <c r="C5490" t="s">
        <v>231</v>
      </c>
      <c r="D5490" t="s">
        <v>17736</v>
      </c>
      <c r="E5490" t="s">
        <v>83</v>
      </c>
      <c r="F5490" t="s">
        <v>4939</v>
      </c>
      <c r="G5490">
        <v>0</v>
      </c>
      <c r="H5490">
        <v>0</v>
      </c>
      <c r="I5490">
        <v>0</v>
      </c>
      <c r="J5490">
        <v>0</v>
      </c>
      <c r="K5490">
        <v>0</v>
      </c>
      <c r="L5490">
        <v>0</v>
      </c>
      <c r="M5490">
        <v>12</v>
      </c>
      <c r="N5490">
        <v>0</v>
      </c>
      <c r="O5490">
        <v>0</v>
      </c>
      <c r="P5490">
        <v>0</v>
      </c>
      <c r="Q5490">
        <v>0</v>
      </c>
    </row>
    <row r="5491" spans="1:17" x14ac:dyDescent="0.2">
      <c r="A5491" t="s">
        <v>23229</v>
      </c>
      <c r="B5491" t="s">
        <v>86</v>
      </c>
      <c r="C5491" t="s">
        <v>231</v>
      </c>
      <c r="D5491" t="s">
        <v>17736</v>
      </c>
      <c r="E5491" t="s">
        <v>83</v>
      </c>
      <c r="F5491" t="s">
        <v>4941</v>
      </c>
      <c r="G5491">
        <v>0</v>
      </c>
      <c r="H5491">
        <v>12</v>
      </c>
      <c r="I5491">
        <v>2</v>
      </c>
      <c r="J5491">
        <v>9</v>
      </c>
      <c r="K5491">
        <v>1</v>
      </c>
      <c r="L5491">
        <v>0</v>
      </c>
      <c r="M5491">
        <v>0</v>
      </c>
      <c r="N5491">
        <v>0</v>
      </c>
      <c r="O5491">
        <v>0</v>
      </c>
      <c r="P5491">
        <v>0</v>
      </c>
      <c r="Q5491">
        <v>0</v>
      </c>
    </row>
    <row r="5492" spans="1:17" x14ac:dyDescent="0.2">
      <c r="A5492" t="s">
        <v>23230</v>
      </c>
      <c r="B5492" t="s">
        <v>86</v>
      </c>
      <c r="C5492" t="s">
        <v>231</v>
      </c>
      <c r="D5492" t="s">
        <v>17736</v>
      </c>
      <c r="E5492" t="s">
        <v>83</v>
      </c>
      <c r="F5492" t="s">
        <v>4943</v>
      </c>
      <c r="G5492">
        <v>0</v>
      </c>
      <c r="H5492">
        <v>0</v>
      </c>
      <c r="I5492">
        <v>0</v>
      </c>
      <c r="J5492">
        <v>0</v>
      </c>
      <c r="K5492">
        <v>0</v>
      </c>
      <c r="L5492">
        <v>0</v>
      </c>
      <c r="M5492">
        <v>12</v>
      </c>
      <c r="N5492">
        <v>0</v>
      </c>
      <c r="O5492">
        <v>0</v>
      </c>
      <c r="P5492">
        <v>0</v>
      </c>
      <c r="Q5492">
        <v>0</v>
      </c>
    </row>
    <row r="5493" spans="1:17" x14ac:dyDescent="0.2">
      <c r="A5493" t="s">
        <v>23231</v>
      </c>
      <c r="B5493" t="s">
        <v>86</v>
      </c>
      <c r="C5493" t="s">
        <v>231</v>
      </c>
      <c r="D5493" t="s">
        <v>17736</v>
      </c>
      <c r="E5493" t="s">
        <v>83</v>
      </c>
      <c r="F5493" t="s">
        <v>4925</v>
      </c>
      <c r="G5493">
        <v>0</v>
      </c>
      <c r="H5493">
        <v>0</v>
      </c>
      <c r="I5493">
        <v>0</v>
      </c>
      <c r="J5493">
        <v>0</v>
      </c>
      <c r="K5493">
        <v>0</v>
      </c>
      <c r="L5493">
        <v>0</v>
      </c>
      <c r="M5493">
        <v>0</v>
      </c>
      <c r="N5493">
        <v>8</v>
      </c>
      <c r="O5493">
        <v>8</v>
      </c>
      <c r="P5493">
        <v>0</v>
      </c>
      <c r="Q5493">
        <v>0</v>
      </c>
    </row>
    <row r="5494" spans="1:17" x14ac:dyDescent="0.2">
      <c r="A5494" t="s">
        <v>23232</v>
      </c>
      <c r="B5494" t="s">
        <v>86</v>
      </c>
      <c r="C5494" t="s">
        <v>231</v>
      </c>
      <c r="D5494" t="s">
        <v>17736</v>
      </c>
      <c r="E5494" t="s">
        <v>83</v>
      </c>
      <c r="F5494" t="s">
        <v>4927</v>
      </c>
      <c r="G5494">
        <v>0</v>
      </c>
      <c r="H5494">
        <v>0</v>
      </c>
      <c r="I5494">
        <v>0</v>
      </c>
      <c r="J5494">
        <v>0</v>
      </c>
      <c r="K5494">
        <v>0</v>
      </c>
      <c r="L5494">
        <v>0</v>
      </c>
      <c r="M5494">
        <v>0</v>
      </c>
      <c r="N5494">
        <v>8</v>
      </c>
      <c r="O5494">
        <v>8</v>
      </c>
      <c r="P5494">
        <v>0</v>
      </c>
      <c r="Q5494">
        <v>0</v>
      </c>
    </row>
    <row r="5495" spans="1:17" x14ac:dyDescent="0.2">
      <c r="A5495" t="s">
        <v>23233</v>
      </c>
      <c r="B5495" t="s">
        <v>86</v>
      </c>
      <c r="C5495" t="s">
        <v>231</v>
      </c>
      <c r="D5495" t="s">
        <v>17736</v>
      </c>
      <c r="E5495" t="s">
        <v>83</v>
      </c>
      <c r="F5495" t="s">
        <v>17734</v>
      </c>
      <c r="G5495">
        <v>12</v>
      </c>
      <c r="H5495">
        <v>0</v>
      </c>
      <c r="I5495">
        <v>0</v>
      </c>
      <c r="J5495">
        <v>0</v>
      </c>
      <c r="K5495">
        <v>0</v>
      </c>
      <c r="L5495">
        <v>0</v>
      </c>
      <c r="M5495">
        <v>0</v>
      </c>
      <c r="N5495">
        <v>0</v>
      </c>
      <c r="O5495">
        <v>0</v>
      </c>
      <c r="P5495">
        <v>0</v>
      </c>
      <c r="Q5495">
        <v>0</v>
      </c>
    </row>
    <row r="5496" spans="1:17" x14ac:dyDescent="0.2">
      <c r="A5496" t="s">
        <v>23234</v>
      </c>
      <c r="B5496" t="s">
        <v>86</v>
      </c>
      <c r="C5496" t="s">
        <v>231</v>
      </c>
      <c r="D5496" t="s">
        <v>17736</v>
      </c>
      <c r="E5496" t="s">
        <v>81</v>
      </c>
      <c r="F5496" t="s">
        <v>4929</v>
      </c>
      <c r="G5496">
        <v>0</v>
      </c>
      <c r="H5496">
        <v>10</v>
      </c>
      <c r="I5496">
        <v>5</v>
      </c>
      <c r="J5496">
        <v>5</v>
      </c>
      <c r="K5496">
        <v>0</v>
      </c>
      <c r="L5496">
        <v>0</v>
      </c>
      <c r="M5496">
        <v>0</v>
      </c>
      <c r="N5496">
        <v>0</v>
      </c>
      <c r="O5496">
        <v>0</v>
      </c>
      <c r="P5496">
        <v>0</v>
      </c>
      <c r="Q5496">
        <v>0</v>
      </c>
    </row>
    <row r="5497" spans="1:17" x14ac:dyDescent="0.2">
      <c r="A5497" t="s">
        <v>23235</v>
      </c>
      <c r="B5497" t="s">
        <v>86</v>
      </c>
      <c r="C5497" t="s">
        <v>231</v>
      </c>
      <c r="D5497" t="s">
        <v>17736</v>
      </c>
      <c r="E5497" t="s">
        <v>81</v>
      </c>
      <c r="F5497" t="s">
        <v>4931</v>
      </c>
      <c r="G5497">
        <v>0</v>
      </c>
      <c r="H5497">
        <v>10</v>
      </c>
      <c r="I5497">
        <v>5</v>
      </c>
      <c r="J5497">
        <v>5</v>
      </c>
      <c r="K5497">
        <v>0</v>
      </c>
      <c r="L5497">
        <v>0</v>
      </c>
      <c r="M5497">
        <v>0</v>
      </c>
      <c r="N5497">
        <v>0</v>
      </c>
      <c r="O5497">
        <v>0</v>
      </c>
      <c r="P5497">
        <v>0</v>
      </c>
      <c r="Q5497">
        <v>0</v>
      </c>
    </row>
    <row r="5498" spans="1:17" x14ac:dyDescent="0.2">
      <c r="A5498" t="s">
        <v>23236</v>
      </c>
      <c r="B5498" t="s">
        <v>86</v>
      </c>
      <c r="C5498" t="s">
        <v>231</v>
      </c>
      <c r="D5498" t="s">
        <v>17736</v>
      </c>
      <c r="E5498" t="s">
        <v>81</v>
      </c>
      <c r="F5498" t="s">
        <v>4933</v>
      </c>
      <c r="G5498">
        <v>0</v>
      </c>
      <c r="H5498">
        <v>0</v>
      </c>
      <c r="I5498">
        <v>0</v>
      </c>
      <c r="J5498">
        <v>0</v>
      </c>
      <c r="K5498">
        <v>0</v>
      </c>
      <c r="L5498">
        <v>0</v>
      </c>
      <c r="M5498">
        <v>10</v>
      </c>
      <c r="N5498">
        <v>0</v>
      </c>
      <c r="O5498">
        <v>0</v>
      </c>
      <c r="P5498">
        <v>0</v>
      </c>
      <c r="Q5498">
        <v>0</v>
      </c>
    </row>
    <row r="5499" spans="1:17" x14ac:dyDescent="0.2">
      <c r="A5499" t="s">
        <v>23237</v>
      </c>
      <c r="B5499" t="s">
        <v>86</v>
      </c>
      <c r="C5499" t="s">
        <v>231</v>
      </c>
      <c r="D5499" t="s">
        <v>17736</v>
      </c>
      <c r="E5499" t="s">
        <v>81</v>
      </c>
      <c r="F5499" t="s">
        <v>4935</v>
      </c>
      <c r="G5499">
        <v>0</v>
      </c>
      <c r="H5499">
        <v>10</v>
      </c>
      <c r="I5499">
        <v>5</v>
      </c>
      <c r="J5499">
        <v>5</v>
      </c>
      <c r="K5499">
        <v>0</v>
      </c>
      <c r="L5499">
        <v>0</v>
      </c>
      <c r="M5499">
        <v>0</v>
      </c>
      <c r="N5499">
        <v>0</v>
      </c>
      <c r="O5499">
        <v>0</v>
      </c>
      <c r="P5499">
        <v>0</v>
      </c>
      <c r="Q5499">
        <v>0</v>
      </c>
    </row>
    <row r="5500" spans="1:17" x14ac:dyDescent="0.2">
      <c r="A5500" t="s">
        <v>23238</v>
      </c>
      <c r="B5500" t="s">
        <v>86</v>
      </c>
      <c r="C5500" t="s">
        <v>231</v>
      </c>
      <c r="D5500" t="s">
        <v>17736</v>
      </c>
      <c r="E5500" t="s">
        <v>81</v>
      </c>
      <c r="F5500" t="s">
        <v>4937</v>
      </c>
      <c r="G5500">
        <v>0</v>
      </c>
      <c r="H5500">
        <v>10</v>
      </c>
      <c r="I5500">
        <v>5</v>
      </c>
      <c r="J5500">
        <v>5</v>
      </c>
      <c r="K5500">
        <v>0</v>
      </c>
      <c r="L5500">
        <v>0</v>
      </c>
      <c r="M5500">
        <v>0</v>
      </c>
      <c r="N5500">
        <v>0</v>
      </c>
      <c r="O5500">
        <v>0</v>
      </c>
      <c r="P5500">
        <v>0</v>
      </c>
      <c r="Q5500">
        <v>0</v>
      </c>
    </row>
    <row r="5501" spans="1:17" x14ac:dyDescent="0.2">
      <c r="A5501" t="s">
        <v>23239</v>
      </c>
      <c r="B5501" t="s">
        <v>86</v>
      </c>
      <c r="C5501" t="s">
        <v>231</v>
      </c>
      <c r="D5501" t="s">
        <v>17736</v>
      </c>
      <c r="E5501" t="s">
        <v>81</v>
      </c>
      <c r="F5501" t="s">
        <v>4939</v>
      </c>
      <c r="G5501">
        <v>0</v>
      </c>
      <c r="H5501">
        <v>0</v>
      </c>
      <c r="I5501">
        <v>0</v>
      </c>
      <c r="J5501">
        <v>0</v>
      </c>
      <c r="K5501">
        <v>0</v>
      </c>
      <c r="L5501">
        <v>0</v>
      </c>
      <c r="M5501">
        <v>10</v>
      </c>
      <c r="N5501">
        <v>0</v>
      </c>
      <c r="O5501">
        <v>0</v>
      </c>
      <c r="P5501">
        <v>0</v>
      </c>
      <c r="Q5501">
        <v>0</v>
      </c>
    </row>
    <row r="5502" spans="1:17" x14ac:dyDescent="0.2">
      <c r="A5502" t="s">
        <v>23240</v>
      </c>
      <c r="B5502" t="s">
        <v>86</v>
      </c>
      <c r="C5502" t="s">
        <v>231</v>
      </c>
      <c r="D5502" t="s">
        <v>17736</v>
      </c>
      <c r="E5502" t="s">
        <v>81</v>
      </c>
      <c r="F5502" t="s">
        <v>4941</v>
      </c>
      <c r="G5502">
        <v>0</v>
      </c>
      <c r="H5502">
        <v>10</v>
      </c>
      <c r="I5502">
        <v>5</v>
      </c>
      <c r="J5502">
        <v>5</v>
      </c>
      <c r="K5502">
        <v>0</v>
      </c>
      <c r="L5502">
        <v>0</v>
      </c>
      <c r="M5502">
        <v>0</v>
      </c>
      <c r="N5502">
        <v>0</v>
      </c>
      <c r="O5502">
        <v>0</v>
      </c>
      <c r="P5502">
        <v>0</v>
      </c>
      <c r="Q5502">
        <v>0</v>
      </c>
    </row>
    <row r="5503" spans="1:17" x14ac:dyDescent="0.2">
      <c r="A5503" t="s">
        <v>23241</v>
      </c>
      <c r="B5503" t="s">
        <v>86</v>
      </c>
      <c r="C5503" t="s">
        <v>231</v>
      </c>
      <c r="D5503" t="s">
        <v>17736</v>
      </c>
      <c r="E5503" t="s">
        <v>81</v>
      </c>
      <c r="F5503" t="s">
        <v>4943</v>
      </c>
      <c r="G5503">
        <v>0</v>
      </c>
      <c r="H5503">
        <v>0</v>
      </c>
      <c r="I5503">
        <v>0</v>
      </c>
      <c r="J5503">
        <v>0</v>
      </c>
      <c r="K5503">
        <v>0</v>
      </c>
      <c r="L5503">
        <v>0</v>
      </c>
      <c r="M5503">
        <v>10</v>
      </c>
      <c r="N5503">
        <v>0</v>
      </c>
      <c r="O5503">
        <v>0</v>
      </c>
      <c r="P5503">
        <v>0</v>
      </c>
      <c r="Q5503">
        <v>0</v>
      </c>
    </row>
    <row r="5504" spans="1:17" x14ac:dyDescent="0.2">
      <c r="A5504" t="s">
        <v>23242</v>
      </c>
      <c r="B5504" t="s">
        <v>86</v>
      </c>
      <c r="C5504" t="s">
        <v>231</v>
      </c>
      <c r="D5504" t="s">
        <v>17736</v>
      </c>
      <c r="E5504" t="s">
        <v>81</v>
      </c>
      <c r="F5504" t="s">
        <v>4925</v>
      </c>
      <c r="G5504">
        <v>0</v>
      </c>
      <c r="H5504">
        <v>0</v>
      </c>
      <c r="I5504">
        <v>0</v>
      </c>
      <c r="J5504">
        <v>0</v>
      </c>
      <c r="K5504">
        <v>0</v>
      </c>
      <c r="L5504">
        <v>0</v>
      </c>
      <c r="M5504">
        <v>0</v>
      </c>
      <c r="N5504">
        <v>10</v>
      </c>
      <c r="O5504">
        <v>10</v>
      </c>
      <c r="P5504">
        <v>0</v>
      </c>
      <c r="Q5504">
        <v>0</v>
      </c>
    </row>
    <row r="5505" spans="1:17" x14ac:dyDescent="0.2">
      <c r="A5505" t="s">
        <v>23243</v>
      </c>
      <c r="B5505" t="s">
        <v>86</v>
      </c>
      <c r="C5505" t="s">
        <v>231</v>
      </c>
      <c r="D5505" t="s">
        <v>17736</v>
      </c>
      <c r="E5505" t="s">
        <v>81</v>
      </c>
      <c r="F5505" t="s">
        <v>4927</v>
      </c>
      <c r="G5505">
        <v>0</v>
      </c>
      <c r="H5505">
        <v>0</v>
      </c>
      <c r="I5505">
        <v>0</v>
      </c>
      <c r="J5505">
        <v>0</v>
      </c>
      <c r="K5505">
        <v>0</v>
      </c>
      <c r="L5505">
        <v>0</v>
      </c>
      <c r="M5505">
        <v>0</v>
      </c>
      <c r="N5505">
        <v>7</v>
      </c>
      <c r="O5505">
        <v>7</v>
      </c>
      <c r="P5505">
        <v>0</v>
      </c>
      <c r="Q5505">
        <v>0</v>
      </c>
    </row>
    <row r="5506" spans="1:17" x14ac:dyDescent="0.2">
      <c r="A5506" t="s">
        <v>23244</v>
      </c>
      <c r="B5506" t="s">
        <v>86</v>
      </c>
      <c r="C5506" t="s">
        <v>231</v>
      </c>
      <c r="D5506" t="s">
        <v>17736</v>
      </c>
      <c r="E5506" t="s">
        <v>81</v>
      </c>
      <c r="F5506" t="s">
        <v>17734</v>
      </c>
      <c r="G5506">
        <v>10</v>
      </c>
      <c r="H5506">
        <v>0</v>
      </c>
      <c r="I5506">
        <v>0</v>
      </c>
      <c r="J5506">
        <v>0</v>
      </c>
      <c r="K5506">
        <v>0</v>
      </c>
      <c r="L5506">
        <v>0</v>
      </c>
      <c r="M5506">
        <v>0</v>
      </c>
      <c r="N5506">
        <v>0</v>
      </c>
      <c r="O5506">
        <v>0</v>
      </c>
      <c r="P5506">
        <v>0</v>
      </c>
      <c r="Q5506">
        <v>0</v>
      </c>
    </row>
    <row r="5507" spans="1:17" x14ac:dyDescent="0.2">
      <c r="A5507" t="s">
        <v>23245</v>
      </c>
      <c r="B5507" t="s">
        <v>86</v>
      </c>
      <c r="C5507" t="s">
        <v>231</v>
      </c>
      <c r="D5507" t="s">
        <v>17748</v>
      </c>
      <c r="E5507" t="s">
        <v>83</v>
      </c>
      <c r="F5507" t="s">
        <v>17749</v>
      </c>
      <c r="G5507">
        <v>0</v>
      </c>
      <c r="H5507">
        <v>0</v>
      </c>
      <c r="I5507">
        <v>0</v>
      </c>
      <c r="J5507">
        <v>0</v>
      </c>
      <c r="K5507">
        <v>0</v>
      </c>
      <c r="L5507">
        <v>0</v>
      </c>
      <c r="M5507">
        <v>0</v>
      </c>
      <c r="N5507">
        <v>2</v>
      </c>
      <c r="O5507">
        <v>2</v>
      </c>
      <c r="P5507">
        <v>0</v>
      </c>
      <c r="Q5507">
        <v>0</v>
      </c>
    </row>
    <row r="5508" spans="1:17" x14ac:dyDescent="0.2">
      <c r="A5508" t="s">
        <v>23246</v>
      </c>
      <c r="B5508" t="s">
        <v>86</v>
      </c>
      <c r="C5508" t="s">
        <v>231</v>
      </c>
      <c r="D5508" t="s">
        <v>17748</v>
      </c>
      <c r="E5508" t="s">
        <v>83</v>
      </c>
      <c r="F5508" t="s">
        <v>17734</v>
      </c>
      <c r="G5508">
        <v>2</v>
      </c>
      <c r="H5508">
        <v>0</v>
      </c>
      <c r="I5508">
        <v>0</v>
      </c>
      <c r="J5508">
        <v>0</v>
      </c>
      <c r="K5508">
        <v>0</v>
      </c>
      <c r="L5508">
        <v>0</v>
      </c>
      <c r="M5508">
        <v>0</v>
      </c>
      <c r="N5508">
        <v>0</v>
      </c>
      <c r="O5508">
        <v>0</v>
      </c>
      <c r="P5508">
        <v>0</v>
      </c>
      <c r="Q5508">
        <v>0</v>
      </c>
    </row>
    <row r="5509" spans="1:17" x14ac:dyDescent="0.2">
      <c r="A5509" t="s">
        <v>23247</v>
      </c>
      <c r="B5509" t="s">
        <v>86</v>
      </c>
      <c r="C5509" t="s">
        <v>231</v>
      </c>
      <c r="D5509" t="s">
        <v>17748</v>
      </c>
      <c r="E5509" t="s">
        <v>81</v>
      </c>
      <c r="F5509" t="s">
        <v>17749</v>
      </c>
      <c r="G5509">
        <v>0</v>
      </c>
      <c r="H5509">
        <v>0</v>
      </c>
      <c r="I5509">
        <v>0</v>
      </c>
      <c r="J5509">
        <v>0</v>
      </c>
      <c r="K5509">
        <v>0</v>
      </c>
      <c r="L5509">
        <v>0</v>
      </c>
      <c r="M5509">
        <v>0</v>
      </c>
      <c r="N5509">
        <v>1</v>
      </c>
      <c r="O5509">
        <v>0</v>
      </c>
      <c r="P5509">
        <v>0</v>
      </c>
      <c r="Q5509">
        <v>1</v>
      </c>
    </row>
    <row r="5510" spans="1:17" x14ac:dyDescent="0.2">
      <c r="A5510" t="s">
        <v>23248</v>
      </c>
      <c r="B5510" t="s">
        <v>86</v>
      </c>
      <c r="C5510" t="s">
        <v>231</v>
      </c>
      <c r="D5510" t="s">
        <v>17748</v>
      </c>
      <c r="E5510" t="s">
        <v>81</v>
      </c>
      <c r="F5510" t="s">
        <v>17734</v>
      </c>
      <c r="G5510">
        <v>1</v>
      </c>
      <c r="H5510">
        <v>0</v>
      </c>
      <c r="I5510">
        <v>0</v>
      </c>
      <c r="J5510">
        <v>0</v>
      </c>
      <c r="K5510">
        <v>0</v>
      </c>
      <c r="L5510">
        <v>0</v>
      </c>
      <c r="M5510">
        <v>0</v>
      </c>
      <c r="N5510">
        <v>0</v>
      </c>
      <c r="O5510">
        <v>0</v>
      </c>
      <c r="P5510">
        <v>0</v>
      </c>
      <c r="Q5510">
        <v>0</v>
      </c>
    </row>
    <row r="5511" spans="1:17" x14ac:dyDescent="0.2">
      <c r="A5511" t="s">
        <v>23249</v>
      </c>
      <c r="B5511" t="s">
        <v>86</v>
      </c>
      <c r="C5511" t="s">
        <v>232</v>
      </c>
      <c r="D5511" t="s">
        <v>17768</v>
      </c>
      <c r="E5511" t="s">
        <v>83</v>
      </c>
      <c r="F5511" t="s">
        <v>17734</v>
      </c>
      <c r="G5511">
        <v>43</v>
      </c>
      <c r="H5511">
        <v>0</v>
      </c>
      <c r="I5511">
        <v>0</v>
      </c>
      <c r="J5511">
        <v>0</v>
      </c>
      <c r="K5511">
        <v>0</v>
      </c>
      <c r="L5511">
        <v>0</v>
      </c>
      <c r="M5511">
        <v>0</v>
      </c>
      <c r="N5511">
        <v>0</v>
      </c>
      <c r="O5511">
        <v>0</v>
      </c>
      <c r="P5511">
        <v>0</v>
      </c>
      <c r="Q5511">
        <v>0</v>
      </c>
    </row>
    <row r="5512" spans="1:17" x14ac:dyDescent="0.2">
      <c r="A5512" t="s">
        <v>23250</v>
      </c>
      <c r="B5512" t="s">
        <v>86</v>
      </c>
      <c r="C5512" t="s">
        <v>232</v>
      </c>
      <c r="D5512" t="s">
        <v>17768</v>
      </c>
      <c r="E5512" t="s">
        <v>81</v>
      </c>
      <c r="F5512" t="s">
        <v>17734</v>
      </c>
      <c r="G5512">
        <v>16</v>
      </c>
      <c r="H5512">
        <v>0</v>
      </c>
      <c r="I5512">
        <v>0</v>
      </c>
      <c r="J5512">
        <v>0</v>
      </c>
      <c r="K5512">
        <v>0</v>
      </c>
      <c r="L5512">
        <v>0</v>
      </c>
      <c r="M5512">
        <v>0</v>
      </c>
      <c r="N5512">
        <v>0</v>
      </c>
      <c r="O5512">
        <v>0</v>
      </c>
      <c r="P5512">
        <v>0</v>
      </c>
      <c r="Q5512">
        <v>0</v>
      </c>
    </row>
    <row r="5513" spans="1:17" x14ac:dyDescent="0.2">
      <c r="A5513" t="s">
        <v>23251</v>
      </c>
      <c r="B5513" t="s">
        <v>89</v>
      </c>
      <c r="C5513" t="s">
        <v>120</v>
      </c>
      <c r="D5513" t="s">
        <v>17736</v>
      </c>
      <c r="E5513" t="s">
        <v>81</v>
      </c>
      <c r="F5513" t="s">
        <v>17734</v>
      </c>
      <c r="G5513">
        <v>24</v>
      </c>
      <c r="H5513">
        <v>0</v>
      </c>
      <c r="I5513">
        <v>0</v>
      </c>
      <c r="J5513">
        <v>0</v>
      </c>
      <c r="K5513">
        <v>0</v>
      </c>
      <c r="L5513">
        <v>0</v>
      </c>
      <c r="M5513">
        <v>0</v>
      </c>
      <c r="N5513">
        <v>0</v>
      </c>
      <c r="O5513">
        <v>0</v>
      </c>
      <c r="P5513">
        <v>0</v>
      </c>
      <c r="Q5513">
        <v>0</v>
      </c>
    </row>
    <row r="5514" spans="1:17" x14ac:dyDescent="0.2">
      <c r="A5514" t="s">
        <v>23252</v>
      </c>
      <c r="B5514" t="s">
        <v>89</v>
      </c>
      <c r="C5514" t="s">
        <v>120</v>
      </c>
      <c r="D5514" t="s">
        <v>17754</v>
      </c>
      <c r="E5514" t="s">
        <v>83</v>
      </c>
      <c r="F5514" t="s">
        <v>17734</v>
      </c>
      <c r="G5514">
        <v>5</v>
      </c>
      <c r="H5514">
        <v>0</v>
      </c>
      <c r="I5514">
        <v>0</v>
      </c>
      <c r="J5514">
        <v>0</v>
      </c>
      <c r="K5514">
        <v>0</v>
      </c>
      <c r="L5514">
        <v>0</v>
      </c>
      <c r="M5514">
        <v>0</v>
      </c>
      <c r="N5514">
        <v>0</v>
      </c>
      <c r="O5514">
        <v>0</v>
      </c>
      <c r="P5514">
        <v>0</v>
      </c>
      <c r="Q5514">
        <v>0</v>
      </c>
    </row>
    <row r="5515" spans="1:17" x14ac:dyDescent="0.2">
      <c r="A5515" t="s">
        <v>23253</v>
      </c>
      <c r="B5515" t="s">
        <v>89</v>
      </c>
      <c r="C5515" t="s">
        <v>121</v>
      </c>
      <c r="D5515" t="s">
        <v>17736</v>
      </c>
      <c r="E5515" t="s">
        <v>83</v>
      </c>
      <c r="F5515" t="s">
        <v>4929</v>
      </c>
      <c r="G5515">
        <v>0</v>
      </c>
      <c r="H5515">
        <v>15</v>
      </c>
      <c r="I5515">
        <v>4</v>
      </c>
      <c r="J5515">
        <v>7</v>
      </c>
      <c r="K5515">
        <v>2</v>
      </c>
      <c r="L5515">
        <v>2</v>
      </c>
      <c r="M5515">
        <v>0</v>
      </c>
      <c r="N5515">
        <v>0</v>
      </c>
      <c r="O5515">
        <v>0</v>
      </c>
      <c r="P5515">
        <v>0</v>
      </c>
      <c r="Q5515">
        <v>0</v>
      </c>
    </row>
    <row r="5516" spans="1:17" x14ac:dyDescent="0.2">
      <c r="A5516" t="s">
        <v>23254</v>
      </c>
      <c r="B5516" t="s">
        <v>89</v>
      </c>
      <c r="C5516" t="s">
        <v>121</v>
      </c>
      <c r="D5516" t="s">
        <v>17736</v>
      </c>
      <c r="E5516" t="s">
        <v>83</v>
      </c>
      <c r="F5516" t="s">
        <v>4931</v>
      </c>
      <c r="G5516">
        <v>0</v>
      </c>
      <c r="H5516">
        <v>15</v>
      </c>
      <c r="I5516">
        <v>4</v>
      </c>
      <c r="J5516">
        <v>6</v>
      </c>
      <c r="K5516">
        <v>3</v>
      </c>
      <c r="L5516">
        <v>2</v>
      </c>
      <c r="M5516">
        <v>0</v>
      </c>
      <c r="N5516">
        <v>0</v>
      </c>
      <c r="O5516">
        <v>0</v>
      </c>
      <c r="P5516">
        <v>0</v>
      </c>
      <c r="Q5516">
        <v>0</v>
      </c>
    </row>
    <row r="5517" spans="1:17" x14ac:dyDescent="0.2">
      <c r="A5517" t="s">
        <v>23255</v>
      </c>
      <c r="B5517" t="s">
        <v>89</v>
      </c>
      <c r="C5517" t="s">
        <v>121</v>
      </c>
      <c r="D5517" t="s">
        <v>17736</v>
      </c>
      <c r="E5517" t="s">
        <v>83</v>
      </c>
      <c r="F5517" t="s">
        <v>4933</v>
      </c>
      <c r="G5517">
        <v>0</v>
      </c>
      <c r="H5517">
        <v>0</v>
      </c>
      <c r="I5517">
        <v>0</v>
      </c>
      <c r="J5517">
        <v>0</v>
      </c>
      <c r="K5517">
        <v>0</v>
      </c>
      <c r="L5517">
        <v>0</v>
      </c>
      <c r="M5517">
        <v>15</v>
      </c>
      <c r="N5517">
        <v>0</v>
      </c>
      <c r="O5517">
        <v>0</v>
      </c>
      <c r="P5517">
        <v>0</v>
      </c>
      <c r="Q5517">
        <v>0</v>
      </c>
    </row>
    <row r="5518" spans="1:17" x14ac:dyDescent="0.2">
      <c r="A5518" t="s">
        <v>23256</v>
      </c>
      <c r="B5518" t="s">
        <v>89</v>
      </c>
      <c r="C5518" t="s">
        <v>121</v>
      </c>
      <c r="D5518" t="s">
        <v>17736</v>
      </c>
      <c r="E5518" t="s">
        <v>83</v>
      </c>
      <c r="F5518" t="s">
        <v>4935</v>
      </c>
      <c r="G5518">
        <v>0</v>
      </c>
      <c r="H5518">
        <v>15</v>
      </c>
      <c r="I5518">
        <v>4</v>
      </c>
      <c r="J5518">
        <v>6</v>
      </c>
      <c r="K5518">
        <v>3</v>
      </c>
      <c r="L5518">
        <v>2</v>
      </c>
      <c r="M5518">
        <v>0</v>
      </c>
      <c r="N5518">
        <v>0</v>
      </c>
      <c r="O5518">
        <v>0</v>
      </c>
      <c r="P5518">
        <v>0</v>
      </c>
      <c r="Q5518">
        <v>0</v>
      </c>
    </row>
    <row r="5519" spans="1:17" x14ac:dyDescent="0.2">
      <c r="A5519" t="s">
        <v>23257</v>
      </c>
      <c r="B5519" t="s">
        <v>89</v>
      </c>
      <c r="C5519" t="s">
        <v>121</v>
      </c>
      <c r="D5519" t="s">
        <v>17736</v>
      </c>
      <c r="E5519" t="s">
        <v>83</v>
      </c>
      <c r="F5519" t="s">
        <v>4937</v>
      </c>
      <c r="G5519">
        <v>0</v>
      </c>
      <c r="H5519">
        <v>15</v>
      </c>
      <c r="I5519">
        <v>4</v>
      </c>
      <c r="J5519">
        <v>6</v>
      </c>
      <c r="K5519">
        <v>3</v>
      </c>
      <c r="L5519">
        <v>2</v>
      </c>
      <c r="M5519">
        <v>0</v>
      </c>
      <c r="N5519">
        <v>0</v>
      </c>
      <c r="O5519">
        <v>0</v>
      </c>
      <c r="P5519">
        <v>0</v>
      </c>
      <c r="Q5519">
        <v>0</v>
      </c>
    </row>
    <row r="5520" spans="1:17" x14ac:dyDescent="0.2">
      <c r="A5520" t="s">
        <v>23258</v>
      </c>
      <c r="B5520" t="s">
        <v>89</v>
      </c>
      <c r="C5520" t="s">
        <v>121</v>
      </c>
      <c r="D5520" t="s">
        <v>17736</v>
      </c>
      <c r="E5520" t="s">
        <v>83</v>
      </c>
      <c r="F5520" t="s">
        <v>4939</v>
      </c>
      <c r="G5520">
        <v>0</v>
      </c>
      <c r="H5520">
        <v>0</v>
      </c>
      <c r="I5520">
        <v>0</v>
      </c>
      <c r="J5520">
        <v>0</v>
      </c>
      <c r="K5520">
        <v>0</v>
      </c>
      <c r="L5520">
        <v>0</v>
      </c>
      <c r="M5520">
        <v>15</v>
      </c>
      <c r="N5520">
        <v>0</v>
      </c>
      <c r="O5520">
        <v>0</v>
      </c>
      <c r="P5520">
        <v>0</v>
      </c>
      <c r="Q5520">
        <v>0</v>
      </c>
    </row>
    <row r="5521" spans="1:17" x14ac:dyDescent="0.2">
      <c r="A5521" t="s">
        <v>23259</v>
      </c>
      <c r="B5521" t="s">
        <v>89</v>
      </c>
      <c r="C5521" t="s">
        <v>121</v>
      </c>
      <c r="D5521" t="s">
        <v>17736</v>
      </c>
      <c r="E5521" t="s">
        <v>83</v>
      </c>
      <c r="F5521" t="s">
        <v>4941</v>
      </c>
      <c r="G5521">
        <v>0</v>
      </c>
      <c r="H5521">
        <v>15</v>
      </c>
      <c r="I5521">
        <v>4</v>
      </c>
      <c r="J5521">
        <v>7</v>
      </c>
      <c r="K5521">
        <v>2</v>
      </c>
      <c r="L5521">
        <v>2</v>
      </c>
      <c r="M5521">
        <v>0</v>
      </c>
      <c r="N5521">
        <v>0</v>
      </c>
      <c r="O5521">
        <v>0</v>
      </c>
      <c r="P5521">
        <v>0</v>
      </c>
      <c r="Q5521">
        <v>0</v>
      </c>
    </row>
    <row r="5522" spans="1:17" x14ac:dyDescent="0.2">
      <c r="A5522" t="s">
        <v>23260</v>
      </c>
      <c r="B5522" t="s">
        <v>89</v>
      </c>
      <c r="C5522" t="s">
        <v>121</v>
      </c>
      <c r="D5522" t="s">
        <v>17736</v>
      </c>
      <c r="E5522" t="s">
        <v>83</v>
      </c>
      <c r="F5522" t="s">
        <v>4943</v>
      </c>
      <c r="G5522">
        <v>0</v>
      </c>
      <c r="H5522">
        <v>0</v>
      </c>
      <c r="I5522">
        <v>0</v>
      </c>
      <c r="J5522">
        <v>0</v>
      </c>
      <c r="K5522">
        <v>0</v>
      </c>
      <c r="L5522">
        <v>0</v>
      </c>
      <c r="M5522">
        <v>15</v>
      </c>
      <c r="N5522">
        <v>0</v>
      </c>
      <c r="O5522">
        <v>0</v>
      </c>
      <c r="P5522">
        <v>0</v>
      </c>
      <c r="Q5522">
        <v>0</v>
      </c>
    </row>
    <row r="5523" spans="1:17" x14ac:dyDescent="0.2">
      <c r="A5523" t="s">
        <v>23261</v>
      </c>
      <c r="B5523" t="s">
        <v>89</v>
      </c>
      <c r="C5523" t="s">
        <v>121</v>
      </c>
      <c r="D5523" t="s">
        <v>17736</v>
      </c>
      <c r="E5523" t="s">
        <v>83</v>
      </c>
      <c r="F5523" t="s">
        <v>4925</v>
      </c>
      <c r="G5523">
        <v>0</v>
      </c>
      <c r="H5523">
        <v>0</v>
      </c>
      <c r="I5523">
        <v>0</v>
      </c>
      <c r="J5523">
        <v>0</v>
      </c>
      <c r="K5523">
        <v>0</v>
      </c>
      <c r="L5523">
        <v>0</v>
      </c>
      <c r="M5523">
        <v>0</v>
      </c>
      <c r="N5523">
        <v>12</v>
      </c>
      <c r="O5523">
        <v>8</v>
      </c>
      <c r="P5523">
        <v>2</v>
      </c>
      <c r="Q5523">
        <v>2</v>
      </c>
    </row>
    <row r="5524" spans="1:17" x14ac:dyDescent="0.2">
      <c r="A5524" t="s">
        <v>23262</v>
      </c>
      <c r="B5524" t="s">
        <v>89</v>
      </c>
      <c r="C5524" t="s">
        <v>121</v>
      </c>
      <c r="D5524" t="s">
        <v>17736</v>
      </c>
      <c r="E5524" t="s">
        <v>83</v>
      </c>
      <c r="F5524" t="s">
        <v>4927</v>
      </c>
      <c r="G5524">
        <v>0</v>
      </c>
      <c r="H5524">
        <v>0</v>
      </c>
      <c r="I5524">
        <v>0</v>
      </c>
      <c r="J5524">
        <v>0</v>
      </c>
      <c r="K5524">
        <v>0</v>
      </c>
      <c r="L5524">
        <v>0</v>
      </c>
      <c r="M5524">
        <v>0</v>
      </c>
      <c r="N5524">
        <v>7</v>
      </c>
      <c r="O5524">
        <v>4</v>
      </c>
      <c r="P5524">
        <v>2</v>
      </c>
      <c r="Q5524">
        <v>1</v>
      </c>
    </row>
    <row r="5525" spans="1:17" x14ac:dyDescent="0.2">
      <c r="A5525" t="s">
        <v>23263</v>
      </c>
      <c r="B5525" t="s">
        <v>89</v>
      </c>
      <c r="C5525" t="s">
        <v>121</v>
      </c>
      <c r="D5525" t="s">
        <v>17736</v>
      </c>
      <c r="E5525" t="s">
        <v>83</v>
      </c>
      <c r="F5525" t="s">
        <v>17734</v>
      </c>
      <c r="G5525">
        <v>15</v>
      </c>
      <c r="H5525">
        <v>0</v>
      </c>
      <c r="I5525">
        <v>0</v>
      </c>
      <c r="J5525">
        <v>0</v>
      </c>
      <c r="K5525">
        <v>0</v>
      </c>
      <c r="L5525">
        <v>0</v>
      </c>
      <c r="M5525">
        <v>0</v>
      </c>
      <c r="N5525">
        <v>0</v>
      </c>
      <c r="O5525">
        <v>0</v>
      </c>
      <c r="P5525">
        <v>0</v>
      </c>
      <c r="Q5525">
        <v>0</v>
      </c>
    </row>
    <row r="5526" spans="1:17" x14ac:dyDescent="0.2">
      <c r="A5526" t="s">
        <v>23264</v>
      </c>
      <c r="B5526" t="s">
        <v>89</v>
      </c>
      <c r="C5526" t="s">
        <v>121</v>
      </c>
      <c r="D5526" t="s">
        <v>17736</v>
      </c>
      <c r="E5526" t="s">
        <v>81</v>
      </c>
      <c r="F5526" t="s">
        <v>4929</v>
      </c>
      <c r="G5526">
        <v>0</v>
      </c>
      <c r="H5526">
        <v>21</v>
      </c>
      <c r="I5526">
        <v>2</v>
      </c>
      <c r="J5526">
        <v>18</v>
      </c>
      <c r="K5526">
        <v>0</v>
      </c>
      <c r="L5526">
        <v>1</v>
      </c>
      <c r="M5526">
        <v>0</v>
      </c>
      <c r="N5526">
        <v>0</v>
      </c>
      <c r="O5526">
        <v>0</v>
      </c>
      <c r="P5526">
        <v>0</v>
      </c>
      <c r="Q5526">
        <v>0</v>
      </c>
    </row>
    <row r="5527" spans="1:17" x14ac:dyDescent="0.2">
      <c r="A5527" t="s">
        <v>23265</v>
      </c>
      <c r="B5527" t="s">
        <v>89</v>
      </c>
      <c r="C5527" t="s">
        <v>121</v>
      </c>
      <c r="D5527" t="s">
        <v>17736</v>
      </c>
      <c r="E5527" t="s">
        <v>81</v>
      </c>
      <c r="F5527" t="s">
        <v>4931</v>
      </c>
      <c r="G5527">
        <v>0</v>
      </c>
      <c r="H5527">
        <v>21</v>
      </c>
      <c r="I5527">
        <v>2</v>
      </c>
      <c r="J5527">
        <v>18</v>
      </c>
      <c r="K5527">
        <v>0</v>
      </c>
      <c r="L5527">
        <v>1</v>
      </c>
      <c r="M5527">
        <v>0</v>
      </c>
      <c r="N5527">
        <v>0</v>
      </c>
      <c r="O5527">
        <v>0</v>
      </c>
      <c r="P5527">
        <v>0</v>
      </c>
      <c r="Q5527">
        <v>0</v>
      </c>
    </row>
    <row r="5528" spans="1:17" x14ac:dyDescent="0.2">
      <c r="A5528" t="s">
        <v>23266</v>
      </c>
      <c r="B5528" t="s">
        <v>89</v>
      </c>
      <c r="C5528" t="s">
        <v>121</v>
      </c>
      <c r="D5528" t="s">
        <v>17736</v>
      </c>
      <c r="E5528" t="s">
        <v>81</v>
      </c>
      <c r="F5528" t="s">
        <v>4933</v>
      </c>
      <c r="G5528">
        <v>0</v>
      </c>
      <c r="H5528">
        <v>0</v>
      </c>
      <c r="I5528">
        <v>0</v>
      </c>
      <c r="J5528">
        <v>0</v>
      </c>
      <c r="K5528">
        <v>0</v>
      </c>
      <c r="L5528">
        <v>0</v>
      </c>
      <c r="M5528">
        <v>21</v>
      </c>
      <c r="N5528">
        <v>0</v>
      </c>
      <c r="O5528">
        <v>0</v>
      </c>
      <c r="P5528">
        <v>0</v>
      </c>
      <c r="Q5528">
        <v>0</v>
      </c>
    </row>
    <row r="5529" spans="1:17" x14ac:dyDescent="0.2">
      <c r="A5529" t="s">
        <v>23267</v>
      </c>
      <c r="B5529" t="s">
        <v>89</v>
      </c>
      <c r="C5529" t="s">
        <v>121</v>
      </c>
      <c r="D5529" t="s">
        <v>17736</v>
      </c>
      <c r="E5529" t="s">
        <v>81</v>
      </c>
      <c r="F5529" t="s">
        <v>4935</v>
      </c>
      <c r="G5529">
        <v>0</v>
      </c>
      <c r="H5529">
        <v>21</v>
      </c>
      <c r="I5529">
        <v>2</v>
      </c>
      <c r="J5529">
        <v>18</v>
      </c>
      <c r="K5529">
        <v>0</v>
      </c>
      <c r="L5529">
        <v>1</v>
      </c>
      <c r="M5529">
        <v>0</v>
      </c>
      <c r="N5529">
        <v>0</v>
      </c>
      <c r="O5529">
        <v>0</v>
      </c>
      <c r="P5529">
        <v>0</v>
      </c>
      <c r="Q5529">
        <v>0</v>
      </c>
    </row>
    <row r="5530" spans="1:17" x14ac:dyDescent="0.2">
      <c r="A5530" t="s">
        <v>23268</v>
      </c>
      <c r="B5530" t="s">
        <v>89</v>
      </c>
      <c r="C5530" t="s">
        <v>121</v>
      </c>
      <c r="D5530" t="s">
        <v>17736</v>
      </c>
      <c r="E5530" t="s">
        <v>81</v>
      </c>
      <c r="F5530" t="s">
        <v>4937</v>
      </c>
      <c r="G5530">
        <v>0</v>
      </c>
      <c r="H5530">
        <v>21</v>
      </c>
      <c r="I5530">
        <v>2</v>
      </c>
      <c r="J5530">
        <v>18</v>
      </c>
      <c r="K5530">
        <v>0</v>
      </c>
      <c r="L5530">
        <v>1</v>
      </c>
      <c r="M5530">
        <v>0</v>
      </c>
      <c r="N5530">
        <v>0</v>
      </c>
      <c r="O5530">
        <v>0</v>
      </c>
      <c r="P5530">
        <v>0</v>
      </c>
      <c r="Q5530">
        <v>0</v>
      </c>
    </row>
    <row r="5531" spans="1:17" x14ac:dyDescent="0.2">
      <c r="A5531" t="s">
        <v>23269</v>
      </c>
      <c r="B5531" t="s">
        <v>89</v>
      </c>
      <c r="C5531" t="s">
        <v>121</v>
      </c>
      <c r="D5531" t="s">
        <v>17736</v>
      </c>
      <c r="E5531" t="s">
        <v>81</v>
      </c>
      <c r="F5531" t="s">
        <v>4939</v>
      </c>
      <c r="G5531">
        <v>0</v>
      </c>
      <c r="H5531">
        <v>0</v>
      </c>
      <c r="I5531">
        <v>0</v>
      </c>
      <c r="J5531">
        <v>0</v>
      </c>
      <c r="K5531">
        <v>0</v>
      </c>
      <c r="L5531">
        <v>0</v>
      </c>
      <c r="M5531">
        <v>21</v>
      </c>
      <c r="N5531">
        <v>0</v>
      </c>
      <c r="O5531">
        <v>0</v>
      </c>
      <c r="P5531">
        <v>0</v>
      </c>
      <c r="Q5531">
        <v>0</v>
      </c>
    </row>
    <row r="5532" spans="1:17" x14ac:dyDescent="0.2">
      <c r="A5532" t="s">
        <v>23270</v>
      </c>
      <c r="B5532" t="s">
        <v>89</v>
      </c>
      <c r="C5532" t="s">
        <v>121</v>
      </c>
      <c r="D5532" t="s">
        <v>17736</v>
      </c>
      <c r="E5532" t="s">
        <v>81</v>
      </c>
      <c r="F5532" t="s">
        <v>4941</v>
      </c>
      <c r="G5532">
        <v>0</v>
      </c>
      <c r="H5532">
        <v>21</v>
      </c>
      <c r="I5532">
        <v>2</v>
      </c>
      <c r="J5532">
        <v>18</v>
      </c>
      <c r="K5532">
        <v>0</v>
      </c>
      <c r="L5532">
        <v>1</v>
      </c>
      <c r="M5532">
        <v>0</v>
      </c>
      <c r="N5532">
        <v>0</v>
      </c>
      <c r="O5532">
        <v>0</v>
      </c>
      <c r="P5532">
        <v>0</v>
      </c>
      <c r="Q5532">
        <v>0</v>
      </c>
    </row>
    <row r="5533" spans="1:17" x14ac:dyDescent="0.2">
      <c r="A5533" t="s">
        <v>23271</v>
      </c>
      <c r="B5533" t="s">
        <v>89</v>
      </c>
      <c r="C5533" t="s">
        <v>121</v>
      </c>
      <c r="D5533" t="s">
        <v>17736</v>
      </c>
      <c r="E5533" t="s">
        <v>81</v>
      </c>
      <c r="F5533" t="s">
        <v>4943</v>
      </c>
      <c r="G5533">
        <v>0</v>
      </c>
      <c r="H5533">
        <v>0</v>
      </c>
      <c r="I5533">
        <v>0</v>
      </c>
      <c r="J5533">
        <v>0</v>
      </c>
      <c r="K5533">
        <v>0</v>
      </c>
      <c r="L5533">
        <v>0</v>
      </c>
      <c r="M5533">
        <v>21</v>
      </c>
      <c r="N5533">
        <v>0</v>
      </c>
      <c r="O5533">
        <v>0</v>
      </c>
      <c r="P5533">
        <v>0</v>
      </c>
      <c r="Q5533">
        <v>0</v>
      </c>
    </row>
    <row r="5534" spans="1:17" x14ac:dyDescent="0.2">
      <c r="A5534" t="s">
        <v>23272</v>
      </c>
      <c r="B5534" t="s">
        <v>89</v>
      </c>
      <c r="C5534" t="s">
        <v>121</v>
      </c>
      <c r="D5534" t="s">
        <v>17736</v>
      </c>
      <c r="E5534" t="s">
        <v>81</v>
      </c>
      <c r="F5534" t="s">
        <v>4925</v>
      </c>
      <c r="G5534">
        <v>0</v>
      </c>
      <c r="H5534">
        <v>0</v>
      </c>
      <c r="I5534">
        <v>0</v>
      </c>
      <c r="J5534">
        <v>0</v>
      </c>
      <c r="K5534">
        <v>0</v>
      </c>
      <c r="L5534">
        <v>0</v>
      </c>
      <c r="M5534">
        <v>0</v>
      </c>
      <c r="N5534">
        <v>11</v>
      </c>
      <c r="O5534">
        <v>10</v>
      </c>
      <c r="P5534">
        <v>0</v>
      </c>
      <c r="Q5534">
        <v>1</v>
      </c>
    </row>
    <row r="5535" spans="1:17" x14ac:dyDescent="0.2">
      <c r="A5535" t="s">
        <v>23273</v>
      </c>
      <c r="B5535" t="s">
        <v>89</v>
      </c>
      <c r="C5535" t="s">
        <v>121</v>
      </c>
      <c r="D5535" t="s">
        <v>17736</v>
      </c>
      <c r="E5535" t="s">
        <v>81</v>
      </c>
      <c r="F5535" t="s">
        <v>4927</v>
      </c>
      <c r="G5535">
        <v>0</v>
      </c>
      <c r="H5535">
        <v>0</v>
      </c>
      <c r="I5535">
        <v>0</v>
      </c>
      <c r="J5535">
        <v>0</v>
      </c>
      <c r="K5535">
        <v>0</v>
      </c>
      <c r="L5535">
        <v>0</v>
      </c>
      <c r="M5535">
        <v>0</v>
      </c>
      <c r="N5535">
        <v>8</v>
      </c>
      <c r="O5535">
        <v>7</v>
      </c>
      <c r="P5535">
        <v>0</v>
      </c>
      <c r="Q5535">
        <v>1</v>
      </c>
    </row>
    <row r="5536" spans="1:17" x14ac:dyDescent="0.2">
      <c r="A5536" t="s">
        <v>23274</v>
      </c>
      <c r="B5536" t="s">
        <v>89</v>
      </c>
      <c r="C5536" t="s">
        <v>121</v>
      </c>
      <c r="D5536" t="s">
        <v>17736</v>
      </c>
      <c r="E5536" t="s">
        <v>81</v>
      </c>
      <c r="F5536" t="s">
        <v>17734</v>
      </c>
      <c r="G5536">
        <v>21</v>
      </c>
      <c r="H5536">
        <v>0</v>
      </c>
      <c r="I5536">
        <v>0</v>
      </c>
      <c r="J5536">
        <v>0</v>
      </c>
      <c r="K5536">
        <v>0</v>
      </c>
      <c r="L5536">
        <v>0</v>
      </c>
      <c r="M5536">
        <v>0</v>
      </c>
      <c r="N5536">
        <v>0</v>
      </c>
      <c r="O5536">
        <v>0</v>
      </c>
      <c r="P5536">
        <v>0</v>
      </c>
      <c r="Q5536">
        <v>0</v>
      </c>
    </row>
    <row r="5537" spans="1:17" x14ac:dyDescent="0.2">
      <c r="A5537" t="s">
        <v>23275</v>
      </c>
      <c r="B5537" t="s">
        <v>89</v>
      </c>
      <c r="C5537" t="s">
        <v>121</v>
      </c>
      <c r="D5537" t="s">
        <v>17754</v>
      </c>
      <c r="E5537" t="s">
        <v>83</v>
      </c>
      <c r="F5537" t="s">
        <v>17734</v>
      </c>
      <c r="G5537">
        <v>1</v>
      </c>
      <c r="H5537">
        <v>0</v>
      </c>
      <c r="I5537">
        <v>0</v>
      </c>
      <c r="J5537">
        <v>0</v>
      </c>
      <c r="K5537">
        <v>0</v>
      </c>
      <c r="L5537">
        <v>0</v>
      </c>
      <c r="M5537">
        <v>0</v>
      </c>
      <c r="N5537">
        <v>0</v>
      </c>
      <c r="O5537">
        <v>0</v>
      </c>
      <c r="P5537">
        <v>0</v>
      </c>
      <c r="Q5537">
        <v>0</v>
      </c>
    </row>
    <row r="5538" spans="1:17" x14ac:dyDescent="0.2">
      <c r="A5538" t="s">
        <v>23276</v>
      </c>
      <c r="B5538" t="s">
        <v>89</v>
      </c>
      <c r="C5538" t="s">
        <v>121</v>
      </c>
      <c r="D5538" t="s">
        <v>17754</v>
      </c>
      <c r="E5538" t="s">
        <v>81</v>
      </c>
      <c r="F5538" t="s">
        <v>17734</v>
      </c>
      <c r="G5538">
        <v>2</v>
      </c>
      <c r="H5538">
        <v>0</v>
      </c>
      <c r="I5538">
        <v>0</v>
      </c>
      <c r="J5538">
        <v>0</v>
      </c>
      <c r="K5538">
        <v>0</v>
      </c>
      <c r="L5538">
        <v>0</v>
      </c>
      <c r="M5538">
        <v>0</v>
      </c>
      <c r="N5538">
        <v>0</v>
      </c>
      <c r="O5538">
        <v>0</v>
      </c>
      <c r="P5538">
        <v>0</v>
      </c>
      <c r="Q5538">
        <v>0</v>
      </c>
    </row>
    <row r="5539" spans="1:17" x14ac:dyDescent="0.2">
      <c r="A5539" t="s">
        <v>23277</v>
      </c>
      <c r="B5539" t="s">
        <v>89</v>
      </c>
      <c r="C5539" t="s">
        <v>122</v>
      </c>
      <c r="D5539" t="s">
        <v>17768</v>
      </c>
      <c r="E5539" t="s">
        <v>83</v>
      </c>
      <c r="F5539" t="s">
        <v>17734</v>
      </c>
      <c r="G5539">
        <v>3</v>
      </c>
      <c r="H5539">
        <v>0</v>
      </c>
      <c r="I5539">
        <v>0</v>
      </c>
      <c r="J5539">
        <v>0</v>
      </c>
      <c r="K5539">
        <v>0</v>
      </c>
      <c r="L5539">
        <v>0</v>
      </c>
      <c r="M5539">
        <v>0</v>
      </c>
      <c r="N5539">
        <v>0</v>
      </c>
      <c r="O5539">
        <v>0</v>
      </c>
      <c r="P5539">
        <v>0</v>
      </c>
      <c r="Q5539">
        <v>0</v>
      </c>
    </row>
    <row r="5540" spans="1:17" x14ac:dyDescent="0.2">
      <c r="A5540" t="s">
        <v>23278</v>
      </c>
      <c r="B5540" t="s">
        <v>89</v>
      </c>
      <c r="C5540" t="s">
        <v>185</v>
      </c>
      <c r="D5540" t="s">
        <v>17736</v>
      </c>
      <c r="E5540" t="s">
        <v>81</v>
      </c>
      <c r="F5540" t="s">
        <v>4939</v>
      </c>
      <c r="G5540">
        <v>0</v>
      </c>
      <c r="H5540">
        <v>0</v>
      </c>
      <c r="I5540">
        <v>0</v>
      </c>
      <c r="J5540">
        <v>0</v>
      </c>
      <c r="K5540">
        <v>0</v>
      </c>
      <c r="L5540">
        <v>0</v>
      </c>
      <c r="M5540">
        <v>22</v>
      </c>
      <c r="N5540">
        <v>0</v>
      </c>
      <c r="O5540">
        <v>0</v>
      </c>
      <c r="P5540">
        <v>0</v>
      </c>
      <c r="Q5540">
        <v>0</v>
      </c>
    </row>
    <row r="5541" spans="1:17" x14ac:dyDescent="0.2">
      <c r="A5541" t="s">
        <v>23279</v>
      </c>
      <c r="B5541" t="s">
        <v>89</v>
      </c>
      <c r="C5541" t="s">
        <v>185</v>
      </c>
      <c r="D5541" t="s">
        <v>17736</v>
      </c>
      <c r="E5541" t="s">
        <v>81</v>
      </c>
      <c r="F5541" t="s">
        <v>4941</v>
      </c>
      <c r="G5541">
        <v>0</v>
      </c>
      <c r="H5541">
        <v>22</v>
      </c>
      <c r="I5541">
        <v>2</v>
      </c>
      <c r="J5541">
        <v>17</v>
      </c>
      <c r="K5541">
        <v>1</v>
      </c>
      <c r="L5541">
        <v>2</v>
      </c>
      <c r="M5541">
        <v>0</v>
      </c>
      <c r="N5541">
        <v>0</v>
      </c>
      <c r="O5541">
        <v>0</v>
      </c>
      <c r="P5541">
        <v>0</v>
      </c>
      <c r="Q5541">
        <v>0</v>
      </c>
    </row>
    <row r="5542" spans="1:17" x14ac:dyDescent="0.2">
      <c r="A5542" t="s">
        <v>23280</v>
      </c>
      <c r="B5542" t="s">
        <v>89</v>
      </c>
      <c r="C5542" t="s">
        <v>185</v>
      </c>
      <c r="D5542" t="s">
        <v>17736</v>
      </c>
      <c r="E5542" t="s">
        <v>81</v>
      </c>
      <c r="F5542" t="s">
        <v>4943</v>
      </c>
      <c r="G5542">
        <v>0</v>
      </c>
      <c r="H5542">
        <v>0</v>
      </c>
      <c r="I5542">
        <v>0</v>
      </c>
      <c r="J5542">
        <v>0</v>
      </c>
      <c r="K5542">
        <v>0</v>
      </c>
      <c r="L5542">
        <v>0</v>
      </c>
      <c r="M5542">
        <v>22</v>
      </c>
      <c r="N5542">
        <v>0</v>
      </c>
      <c r="O5542">
        <v>0</v>
      </c>
      <c r="P5542">
        <v>0</v>
      </c>
      <c r="Q5542">
        <v>0</v>
      </c>
    </row>
    <row r="5543" spans="1:17" x14ac:dyDescent="0.2">
      <c r="A5543" t="s">
        <v>23281</v>
      </c>
      <c r="B5543" t="s">
        <v>89</v>
      </c>
      <c r="C5543" t="s">
        <v>185</v>
      </c>
      <c r="D5543" t="s">
        <v>17736</v>
      </c>
      <c r="E5543" t="s">
        <v>81</v>
      </c>
      <c r="F5543" t="s">
        <v>4925</v>
      </c>
      <c r="G5543">
        <v>0</v>
      </c>
      <c r="H5543">
        <v>0</v>
      </c>
      <c r="I5543">
        <v>0</v>
      </c>
      <c r="J5543">
        <v>0</v>
      </c>
      <c r="K5543">
        <v>0</v>
      </c>
      <c r="L5543">
        <v>0</v>
      </c>
      <c r="M5543">
        <v>0</v>
      </c>
      <c r="N5543">
        <v>13</v>
      </c>
      <c r="O5543">
        <v>11</v>
      </c>
      <c r="P5543">
        <v>1</v>
      </c>
      <c r="Q5543">
        <v>1</v>
      </c>
    </row>
    <row r="5544" spans="1:17" x14ac:dyDescent="0.2">
      <c r="A5544" t="s">
        <v>23282</v>
      </c>
      <c r="B5544" t="s">
        <v>89</v>
      </c>
      <c r="C5544" t="s">
        <v>185</v>
      </c>
      <c r="D5544" t="s">
        <v>17736</v>
      </c>
      <c r="E5544" t="s">
        <v>81</v>
      </c>
      <c r="F5544" t="s">
        <v>4927</v>
      </c>
      <c r="G5544">
        <v>0</v>
      </c>
      <c r="H5544">
        <v>0</v>
      </c>
      <c r="I5544">
        <v>0</v>
      </c>
      <c r="J5544">
        <v>0</v>
      </c>
      <c r="K5544">
        <v>0</v>
      </c>
      <c r="L5544">
        <v>0</v>
      </c>
      <c r="M5544">
        <v>0</v>
      </c>
      <c r="N5544">
        <v>10</v>
      </c>
      <c r="O5544">
        <v>8</v>
      </c>
      <c r="P5544">
        <v>1</v>
      </c>
      <c r="Q5544">
        <v>1</v>
      </c>
    </row>
    <row r="5545" spans="1:17" x14ac:dyDescent="0.2">
      <c r="A5545" t="s">
        <v>23283</v>
      </c>
      <c r="B5545" t="s">
        <v>89</v>
      </c>
      <c r="C5545" t="s">
        <v>185</v>
      </c>
      <c r="D5545" t="s">
        <v>17736</v>
      </c>
      <c r="E5545" t="s">
        <v>81</v>
      </c>
      <c r="F5545" t="s">
        <v>17734</v>
      </c>
      <c r="G5545">
        <v>22</v>
      </c>
      <c r="H5545">
        <v>0</v>
      </c>
      <c r="I5545">
        <v>0</v>
      </c>
      <c r="J5545">
        <v>0</v>
      </c>
      <c r="K5545">
        <v>0</v>
      </c>
      <c r="L5545">
        <v>0</v>
      </c>
      <c r="M5545">
        <v>0</v>
      </c>
      <c r="N5545">
        <v>0</v>
      </c>
      <c r="O5545">
        <v>0</v>
      </c>
      <c r="P5545">
        <v>0</v>
      </c>
      <c r="Q5545">
        <v>0</v>
      </c>
    </row>
    <row r="5546" spans="1:17" x14ac:dyDescent="0.2">
      <c r="A5546" t="s">
        <v>23284</v>
      </c>
      <c r="B5546" t="s">
        <v>89</v>
      </c>
      <c r="C5546" t="s">
        <v>185</v>
      </c>
      <c r="D5546" t="s">
        <v>17754</v>
      </c>
      <c r="E5546" t="s">
        <v>83</v>
      </c>
      <c r="F5546" t="s">
        <v>17734</v>
      </c>
      <c r="G5546">
        <v>2</v>
      </c>
      <c r="H5546">
        <v>0</v>
      </c>
      <c r="I5546">
        <v>0</v>
      </c>
      <c r="J5546">
        <v>0</v>
      </c>
      <c r="K5546">
        <v>0</v>
      </c>
      <c r="L5546">
        <v>0</v>
      </c>
      <c r="M5546">
        <v>0</v>
      </c>
      <c r="N5546">
        <v>0</v>
      </c>
      <c r="O5546">
        <v>0</v>
      </c>
      <c r="P5546">
        <v>0</v>
      </c>
      <c r="Q5546">
        <v>0</v>
      </c>
    </row>
    <row r="5547" spans="1:17" x14ac:dyDescent="0.2">
      <c r="A5547" t="s">
        <v>23285</v>
      </c>
      <c r="B5547" t="s">
        <v>89</v>
      </c>
      <c r="C5547" t="s">
        <v>185</v>
      </c>
      <c r="D5547" t="s">
        <v>17754</v>
      </c>
      <c r="E5547" t="s">
        <v>81</v>
      </c>
      <c r="F5547" t="s">
        <v>17734</v>
      </c>
      <c r="G5547">
        <v>2</v>
      </c>
      <c r="H5547">
        <v>0</v>
      </c>
      <c r="I5547">
        <v>0</v>
      </c>
      <c r="J5547">
        <v>0</v>
      </c>
      <c r="K5547">
        <v>0</v>
      </c>
      <c r="L5547">
        <v>0</v>
      </c>
      <c r="M5547">
        <v>0</v>
      </c>
      <c r="N5547">
        <v>0</v>
      </c>
      <c r="O5547">
        <v>0</v>
      </c>
      <c r="P5547">
        <v>0</v>
      </c>
      <c r="Q5547">
        <v>0</v>
      </c>
    </row>
    <row r="5548" spans="1:17" x14ac:dyDescent="0.2">
      <c r="A5548" t="s">
        <v>23286</v>
      </c>
      <c r="B5548" t="s">
        <v>89</v>
      </c>
      <c r="C5548" t="s">
        <v>186</v>
      </c>
      <c r="D5548" t="s">
        <v>17736</v>
      </c>
      <c r="E5548" t="s">
        <v>83</v>
      </c>
      <c r="F5548" t="s">
        <v>4929</v>
      </c>
      <c r="G5548">
        <v>0</v>
      </c>
      <c r="H5548">
        <v>2</v>
      </c>
      <c r="I5548">
        <v>0</v>
      </c>
      <c r="J5548">
        <v>2</v>
      </c>
      <c r="K5548">
        <v>0</v>
      </c>
      <c r="L5548">
        <v>0</v>
      </c>
      <c r="M5548">
        <v>0</v>
      </c>
      <c r="N5548">
        <v>0</v>
      </c>
      <c r="O5548">
        <v>0</v>
      </c>
      <c r="P5548">
        <v>0</v>
      </c>
      <c r="Q5548">
        <v>0</v>
      </c>
    </row>
    <row r="5549" spans="1:17" x14ac:dyDescent="0.2">
      <c r="A5549" t="s">
        <v>23287</v>
      </c>
      <c r="B5549" t="s">
        <v>89</v>
      </c>
      <c r="C5549" t="s">
        <v>186</v>
      </c>
      <c r="D5549" t="s">
        <v>17736</v>
      </c>
      <c r="E5549" t="s">
        <v>83</v>
      </c>
      <c r="F5549" t="s">
        <v>4931</v>
      </c>
      <c r="G5549">
        <v>0</v>
      </c>
      <c r="H5549">
        <v>2</v>
      </c>
      <c r="I5549">
        <v>0</v>
      </c>
      <c r="J5549">
        <v>2</v>
      </c>
      <c r="K5549">
        <v>0</v>
      </c>
      <c r="L5549">
        <v>0</v>
      </c>
      <c r="M5549">
        <v>0</v>
      </c>
      <c r="N5549">
        <v>0</v>
      </c>
      <c r="O5549">
        <v>0</v>
      </c>
      <c r="P5549">
        <v>0</v>
      </c>
      <c r="Q5549">
        <v>0</v>
      </c>
    </row>
    <row r="5550" spans="1:17" x14ac:dyDescent="0.2">
      <c r="A5550" t="s">
        <v>23288</v>
      </c>
      <c r="B5550" t="s">
        <v>89</v>
      </c>
      <c r="C5550" t="s">
        <v>186</v>
      </c>
      <c r="D5550" t="s">
        <v>17736</v>
      </c>
      <c r="E5550" t="s">
        <v>83</v>
      </c>
      <c r="F5550" t="s">
        <v>4933</v>
      </c>
      <c r="G5550">
        <v>0</v>
      </c>
      <c r="H5550">
        <v>0</v>
      </c>
      <c r="I5550">
        <v>0</v>
      </c>
      <c r="J5550">
        <v>0</v>
      </c>
      <c r="K5550">
        <v>0</v>
      </c>
      <c r="L5550">
        <v>0</v>
      </c>
      <c r="M5550">
        <v>2</v>
      </c>
      <c r="N5550">
        <v>0</v>
      </c>
      <c r="O5550">
        <v>0</v>
      </c>
      <c r="P5550">
        <v>0</v>
      </c>
      <c r="Q5550">
        <v>0</v>
      </c>
    </row>
    <row r="5551" spans="1:17" x14ac:dyDescent="0.2">
      <c r="A5551" t="s">
        <v>23289</v>
      </c>
      <c r="B5551" t="s">
        <v>88</v>
      </c>
      <c r="C5551" t="s">
        <v>106</v>
      </c>
      <c r="D5551" t="s">
        <v>17736</v>
      </c>
      <c r="E5551" t="s">
        <v>81</v>
      </c>
      <c r="F5551" t="s">
        <v>4927</v>
      </c>
      <c r="G5551">
        <v>0</v>
      </c>
      <c r="H5551">
        <v>0</v>
      </c>
      <c r="I5551">
        <v>0</v>
      </c>
      <c r="J5551">
        <v>0</v>
      </c>
      <c r="K5551">
        <v>0</v>
      </c>
      <c r="L5551">
        <v>0</v>
      </c>
      <c r="M5551">
        <v>0</v>
      </c>
      <c r="N5551">
        <v>1879</v>
      </c>
      <c r="O5551">
        <v>1782</v>
      </c>
      <c r="P5551">
        <v>68</v>
      </c>
      <c r="Q5551">
        <v>29</v>
      </c>
    </row>
    <row r="5552" spans="1:17" x14ac:dyDescent="0.2">
      <c r="A5552" t="s">
        <v>23290</v>
      </c>
      <c r="B5552" t="s">
        <v>88</v>
      </c>
      <c r="C5552" t="s">
        <v>106</v>
      </c>
      <c r="D5552" t="s">
        <v>17736</v>
      </c>
      <c r="E5552" t="s">
        <v>81</v>
      </c>
      <c r="F5552" t="s">
        <v>17734</v>
      </c>
      <c r="G5552">
        <v>2056</v>
      </c>
      <c r="H5552">
        <v>0</v>
      </c>
      <c r="I5552">
        <v>0</v>
      </c>
      <c r="J5552">
        <v>0</v>
      </c>
      <c r="K5552">
        <v>0</v>
      </c>
      <c r="L5552">
        <v>0</v>
      </c>
      <c r="M5552">
        <v>0</v>
      </c>
      <c r="N5552">
        <v>0</v>
      </c>
      <c r="O5552">
        <v>0</v>
      </c>
      <c r="P5552">
        <v>0</v>
      </c>
      <c r="Q5552">
        <v>0</v>
      </c>
    </row>
    <row r="5553" spans="1:17" x14ac:dyDescent="0.2">
      <c r="A5553" t="s">
        <v>23291</v>
      </c>
      <c r="B5553" t="s">
        <v>88</v>
      </c>
      <c r="C5553" t="s">
        <v>106</v>
      </c>
      <c r="D5553" t="s">
        <v>17748</v>
      </c>
      <c r="E5553" t="s">
        <v>83</v>
      </c>
      <c r="F5553" t="s">
        <v>17749</v>
      </c>
      <c r="G5553">
        <v>0</v>
      </c>
      <c r="H5553">
        <v>0</v>
      </c>
      <c r="I5553">
        <v>0</v>
      </c>
      <c r="J5553">
        <v>0</v>
      </c>
      <c r="K5553">
        <v>0</v>
      </c>
      <c r="L5553">
        <v>0</v>
      </c>
      <c r="M5553">
        <v>0</v>
      </c>
      <c r="N5553">
        <v>315</v>
      </c>
      <c r="O5553">
        <v>260</v>
      </c>
      <c r="P5553">
        <v>45</v>
      </c>
      <c r="Q5553">
        <v>10</v>
      </c>
    </row>
    <row r="5554" spans="1:17" x14ac:dyDescent="0.2">
      <c r="A5554" t="s">
        <v>23292</v>
      </c>
      <c r="B5554" t="s">
        <v>88</v>
      </c>
      <c r="C5554" t="s">
        <v>106</v>
      </c>
      <c r="D5554" t="s">
        <v>17748</v>
      </c>
      <c r="E5554" t="s">
        <v>83</v>
      </c>
      <c r="F5554" t="s">
        <v>17734</v>
      </c>
      <c r="G5554">
        <v>315</v>
      </c>
      <c r="H5554">
        <v>0</v>
      </c>
      <c r="I5554">
        <v>0</v>
      </c>
      <c r="J5554">
        <v>0</v>
      </c>
      <c r="K5554">
        <v>0</v>
      </c>
      <c r="L5554">
        <v>0</v>
      </c>
      <c r="M5554">
        <v>0</v>
      </c>
      <c r="N5554">
        <v>0</v>
      </c>
      <c r="O5554">
        <v>0</v>
      </c>
      <c r="P5554">
        <v>0</v>
      </c>
      <c r="Q5554">
        <v>0</v>
      </c>
    </row>
    <row r="5555" spans="1:17" x14ac:dyDescent="0.2">
      <c r="A5555" t="s">
        <v>23293</v>
      </c>
      <c r="B5555" t="s">
        <v>88</v>
      </c>
      <c r="C5555" t="s">
        <v>106</v>
      </c>
      <c r="D5555" t="s">
        <v>17748</v>
      </c>
      <c r="E5555" t="s">
        <v>81</v>
      </c>
      <c r="F5555" t="s">
        <v>17749</v>
      </c>
      <c r="G5555">
        <v>0</v>
      </c>
      <c r="H5555">
        <v>0</v>
      </c>
      <c r="I5555">
        <v>0</v>
      </c>
      <c r="J5555">
        <v>0</v>
      </c>
      <c r="K5555">
        <v>0</v>
      </c>
      <c r="L5555">
        <v>0</v>
      </c>
      <c r="M5555">
        <v>0</v>
      </c>
      <c r="N5555">
        <v>350</v>
      </c>
      <c r="O5555">
        <v>297</v>
      </c>
      <c r="P5555">
        <v>42</v>
      </c>
      <c r="Q5555">
        <v>11</v>
      </c>
    </row>
    <row r="5556" spans="1:17" x14ac:dyDescent="0.2">
      <c r="A5556" t="s">
        <v>23294</v>
      </c>
      <c r="B5556" t="s">
        <v>88</v>
      </c>
      <c r="C5556" t="s">
        <v>106</v>
      </c>
      <c r="D5556" t="s">
        <v>17748</v>
      </c>
      <c r="E5556" t="s">
        <v>81</v>
      </c>
      <c r="F5556" t="s">
        <v>17734</v>
      </c>
      <c r="G5556">
        <v>350</v>
      </c>
      <c r="H5556">
        <v>0</v>
      </c>
      <c r="I5556">
        <v>0</v>
      </c>
      <c r="J5556">
        <v>0</v>
      </c>
      <c r="K5556">
        <v>0</v>
      </c>
      <c r="L5556">
        <v>0</v>
      </c>
      <c r="M5556">
        <v>0</v>
      </c>
      <c r="N5556">
        <v>0</v>
      </c>
      <c r="O5556">
        <v>0</v>
      </c>
      <c r="P5556">
        <v>0</v>
      </c>
      <c r="Q5556">
        <v>0</v>
      </c>
    </row>
    <row r="5557" spans="1:17" x14ac:dyDescent="0.2">
      <c r="A5557" t="s">
        <v>23295</v>
      </c>
      <c r="B5557" t="s">
        <v>88</v>
      </c>
      <c r="C5557" t="s">
        <v>106</v>
      </c>
      <c r="D5557" t="s">
        <v>17754</v>
      </c>
      <c r="E5557" t="s">
        <v>83</v>
      </c>
      <c r="F5557" t="s">
        <v>17734</v>
      </c>
      <c r="G5557">
        <v>48</v>
      </c>
      <c r="H5557">
        <v>0</v>
      </c>
      <c r="I5557">
        <v>0</v>
      </c>
      <c r="J5557">
        <v>0</v>
      </c>
      <c r="K5557">
        <v>0</v>
      </c>
      <c r="L5557">
        <v>0</v>
      </c>
      <c r="M5557">
        <v>0</v>
      </c>
      <c r="N5557">
        <v>0</v>
      </c>
      <c r="O5557">
        <v>0</v>
      </c>
      <c r="P5557">
        <v>0</v>
      </c>
      <c r="Q5557">
        <v>0</v>
      </c>
    </row>
    <row r="5558" spans="1:17" x14ac:dyDescent="0.2">
      <c r="A5558" t="s">
        <v>23296</v>
      </c>
      <c r="B5558" t="s">
        <v>88</v>
      </c>
      <c r="C5558" t="s">
        <v>106</v>
      </c>
      <c r="D5558" t="s">
        <v>17754</v>
      </c>
      <c r="E5558" t="s">
        <v>81</v>
      </c>
      <c r="F5558" t="s">
        <v>17734</v>
      </c>
      <c r="G5558">
        <v>52</v>
      </c>
      <c r="H5558">
        <v>0</v>
      </c>
      <c r="I5558">
        <v>0</v>
      </c>
      <c r="J5558">
        <v>0</v>
      </c>
      <c r="K5558">
        <v>0</v>
      </c>
      <c r="L5558">
        <v>0</v>
      </c>
      <c r="M5558">
        <v>0</v>
      </c>
      <c r="N5558">
        <v>0</v>
      </c>
      <c r="O5558">
        <v>0</v>
      </c>
      <c r="P5558">
        <v>0</v>
      </c>
      <c r="Q5558">
        <v>0</v>
      </c>
    </row>
    <row r="5559" spans="1:17" x14ac:dyDescent="0.2">
      <c r="A5559" t="s">
        <v>23297</v>
      </c>
      <c r="B5559" t="s">
        <v>88</v>
      </c>
      <c r="C5559" t="s">
        <v>107</v>
      </c>
      <c r="D5559" t="s">
        <v>17768</v>
      </c>
      <c r="E5559" t="s">
        <v>83</v>
      </c>
      <c r="F5559" t="s">
        <v>17734</v>
      </c>
      <c r="G5559">
        <v>4</v>
      </c>
      <c r="H5559">
        <v>0</v>
      </c>
      <c r="I5559">
        <v>0</v>
      </c>
      <c r="J5559">
        <v>0</v>
      </c>
      <c r="K5559">
        <v>0</v>
      </c>
      <c r="L5559">
        <v>0</v>
      </c>
      <c r="M5559">
        <v>0</v>
      </c>
      <c r="N5559">
        <v>0</v>
      </c>
      <c r="O5559">
        <v>0</v>
      </c>
      <c r="P5559">
        <v>0</v>
      </c>
      <c r="Q5559">
        <v>0</v>
      </c>
    </row>
    <row r="5560" spans="1:17" x14ac:dyDescent="0.2">
      <c r="A5560" t="s">
        <v>23298</v>
      </c>
      <c r="B5560" t="s">
        <v>88</v>
      </c>
      <c r="C5560" t="s">
        <v>107</v>
      </c>
      <c r="D5560" t="s">
        <v>17768</v>
      </c>
      <c r="E5560" t="s">
        <v>81</v>
      </c>
      <c r="F5560" t="s">
        <v>17734</v>
      </c>
      <c r="G5560">
        <v>1</v>
      </c>
      <c r="H5560">
        <v>0</v>
      </c>
      <c r="I5560">
        <v>0</v>
      </c>
      <c r="J5560">
        <v>0</v>
      </c>
      <c r="K5560">
        <v>0</v>
      </c>
      <c r="L5560">
        <v>0</v>
      </c>
      <c r="M5560">
        <v>0</v>
      </c>
      <c r="N5560">
        <v>0</v>
      </c>
      <c r="O5560">
        <v>0</v>
      </c>
      <c r="P5560">
        <v>0</v>
      </c>
      <c r="Q5560">
        <v>0</v>
      </c>
    </row>
    <row r="5561" spans="1:17" x14ac:dyDescent="0.2">
      <c r="A5561" t="s">
        <v>23299</v>
      </c>
      <c r="B5561" t="s">
        <v>88</v>
      </c>
      <c r="C5561" t="s">
        <v>107</v>
      </c>
      <c r="D5561" t="s">
        <v>17736</v>
      </c>
      <c r="E5561" t="s">
        <v>83</v>
      </c>
      <c r="F5561" t="s">
        <v>4929</v>
      </c>
      <c r="G5561">
        <v>0</v>
      </c>
      <c r="H5561">
        <v>8</v>
      </c>
      <c r="I5561">
        <v>1</v>
      </c>
      <c r="J5561">
        <v>6</v>
      </c>
      <c r="K5561">
        <v>1</v>
      </c>
      <c r="L5561">
        <v>0</v>
      </c>
      <c r="M5561">
        <v>0</v>
      </c>
      <c r="N5561">
        <v>0</v>
      </c>
      <c r="O5561">
        <v>0</v>
      </c>
      <c r="P5561">
        <v>0</v>
      </c>
      <c r="Q5561">
        <v>0</v>
      </c>
    </row>
    <row r="5562" spans="1:17" x14ac:dyDescent="0.2">
      <c r="A5562" t="s">
        <v>23300</v>
      </c>
      <c r="B5562" t="s">
        <v>88</v>
      </c>
      <c r="C5562" t="s">
        <v>107</v>
      </c>
      <c r="D5562" t="s">
        <v>17736</v>
      </c>
      <c r="E5562" t="s">
        <v>83</v>
      </c>
      <c r="F5562" t="s">
        <v>4931</v>
      </c>
      <c r="G5562">
        <v>0</v>
      </c>
      <c r="H5562">
        <v>8</v>
      </c>
      <c r="I5562">
        <v>1</v>
      </c>
      <c r="J5562">
        <v>5</v>
      </c>
      <c r="K5562">
        <v>1</v>
      </c>
      <c r="L5562">
        <v>1</v>
      </c>
      <c r="M5562">
        <v>0</v>
      </c>
      <c r="N5562">
        <v>0</v>
      </c>
      <c r="O5562">
        <v>0</v>
      </c>
      <c r="P5562">
        <v>0</v>
      </c>
      <c r="Q5562">
        <v>0</v>
      </c>
    </row>
    <row r="5563" spans="1:17" x14ac:dyDescent="0.2">
      <c r="A5563" t="s">
        <v>23301</v>
      </c>
      <c r="B5563" t="s">
        <v>88</v>
      </c>
      <c r="C5563" t="s">
        <v>107</v>
      </c>
      <c r="D5563" t="s">
        <v>17736</v>
      </c>
      <c r="E5563" t="s">
        <v>83</v>
      </c>
      <c r="F5563" t="s">
        <v>4933</v>
      </c>
      <c r="G5563">
        <v>0</v>
      </c>
      <c r="H5563">
        <v>0</v>
      </c>
      <c r="I5563">
        <v>0</v>
      </c>
      <c r="J5563">
        <v>0</v>
      </c>
      <c r="K5563">
        <v>0</v>
      </c>
      <c r="L5563">
        <v>0</v>
      </c>
      <c r="M5563">
        <v>8</v>
      </c>
      <c r="N5563">
        <v>0</v>
      </c>
      <c r="O5563">
        <v>0</v>
      </c>
      <c r="P5563">
        <v>0</v>
      </c>
      <c r="Q5563">
        <v>0</v>
      </c>
    </row>
    <row r="5564" spans="1:17" x14ac:dyDescent="0.2">
      <c r="A5564" t="s">
        <v>23302</v>
      </c>
      <c r="B5564" t="s">
        <v>88</v>
      </c>
      <c r="C5564" t="s">
        <v>107</v>
      </c>
      <c r="D5564" t="s">
        <v>17736</v>
      </c>
      <c r="E5564" t="s">
        <v>83</v>
      </c>
      <c r="F5564" t="s">
        <v>4935</v>
      </c>
      <c r="G5564">
        <v>0</v>
      </c>
      <c r="H5564">
        <v>8</v>
      </c>
      <c r="I5564">
        <v>1</v>
      </c>
      <c r="J5564">
        <v>5</v>
      </c>
      <c r="K5564">
        <v>1</v>
      </c>
      <c r="L5564">
        <v>1</v>
      </c>
      <c r="M5564">
        <v>0</v>
      </c>
      <c r="N5564">
        <v>0</v>
      </c>
      <c r="O5564">
        <v>0</v>
      </c>
      <c r="P5564">
        <v>0</v>
      </c>
      <c r="Q5564">
        <v>0</v>
      </c>
    </row>
    <row r="5565" spans="1:17" x14ac:dyDescent="0.2">
      <c r="A5565" t="s">
        <v>23303</v>
      </c>
      <c r="B5565" t="s">
        <v>88</v>
      </c>
      <c r="C5565" t="s">
        <v>107</v>
      </c>
      <c r="D5565" t="s">
        <v>17736</v>
      </c>
      <c r="E5565" t="s">
        <v>83</v>
      </c>
      <c r="F5565" t="s">
        <v>4937</v>
      </c>
      <c r="G5565">
        <v>0</v>
      </c>
      <c r="H5565">
        <v>8</v>
      </c>
      <c r="I5565">
        <v>1</v>
      </c>
      <c r="J5565">
        <v>5</v>
      </c>
      <c r="K5565">
        <v>1</v>
      </c>
      <c r="L5565">
        <v>1</v>
      </c>
      <c r="M5565">
        <v>0</v>
      </c>
      <c r="N5565">
        <v>0</v>
      </c>
      <c r="O5565">
        <v>0</v>
      </c>
      <c r="P5565">
        <v>0</v>
      </c>
      <c r="Q5565">
        <v>0</v>
      </c>
    </row>
    <row r="5566" spans="1:17" x14ac:dyDescent="0.2">
      <c r="A5566" t="s">
        <v>23304</v>
      </c>
      <c r="B5566" t="s">
        <v>88</v>
      </c>
      <c r="C5566" t="s">
        <v>174</v>
      </c>
      <c r="D5566" t="s">
        <v>17768</v>
      </c>
      <c r="E5566" t="s">
        <v>83</v>
      </c>
      <c r="F5566" t="s">
        <v>17734</v>
      </c>
      <c r="G5566">
        <v>1</v>
      </c>
      <c r="H5566">
        <v>0</v>
      </c>
      <c r="I5566">
        <v>0</v>
      </c>
      <c r="J5566">
        <v>0</v>
      </c>
      <c r="K5566">
        <v>0</v>
      </c>
      <c r="L5566">
        <v>0</v>
      </c>
      <c r="M5566">
        <v>0</v>
      </c>
      <c r="N5566">
        <v>0</v>
      </c>
      <c r="O5566">
        <v>0</v>
      </c>
      <c r="P5566">
        <v>0</v>
      </c>
      <c r="Q5566">
        <v>0</v>
      </c>
    </row>
    <row r="5567" spans="1:17" x14ac:dyDescent="0.2">
      <c r="A5567" t="s">
        <v>23305</v>
      </c>
      <c r="B5567" t="s">
        <v>88</v>
      </c>
      <c r="C5567" t="s">
        <v>174</v>
      </c>
      <c r="D5567" t="s">
        <v>17768</v>
      </c>
      <c r="E5567" t="s">
        <v>81</v>
      </c>
      <c r="F5567" t="s">
        <v>17734</v>
      </c>
      <c r="G5567">
        <v>2</v>
      </c>
      <c r="H5567">
        <v>0</v>
      </c>
      <c r="I5567">
        <v>0</v>
      </c>
      <c r="J5567">
        <v>0</v>
      </c>
      <c r="K5567">
        <v>0</v>
      </c>
      <c r="L5567">
        <v>0</v>
      </c>
      <c r="M5567">
        <v>0</v>
      </c>
      <c r="N5567">
        <v>0</v>
      </c>
      <c r="O5567">
        <v>0</v>
      </c>
      <c r="P5567">
        <v>0</v>
      </c>
      <c r="Q5567">
        <v>0</v>
      </c>
    </row>
    <row r="5568" spans="1:17" x14ac:dyDescent="0.2">
      <c r="A5568" t="s">
        <v>23306</v>
      </c>
      <c r="B5568" t="s">
        <v>88</v>
      </c>
      <c r="C5568" t="s">
        <v>174</v>
      </c>
      <c r="D5568" t="s">
        <v>17736</v>
      </c>
      <c r="E5568" t="s">
        <v>83</v>
      </c>
      <c r="F5568" t="s">
        <v>4929</v>
      </c>
      <c r="G5568">
        <v>0</v>
      </c>
      <c r="H5568">
        <v>6</v>
      </c>
      <c r="I5568">
        <v>0</v>
      </c>
      <c r="J5568">
        <v>6</v>
      </c>
      <c r="K5568">
        <v>0</v>
      </c>
      <c r="L5568">
        <v>0</v>
      </c>
      <c r="M5568">
        <v>0</v>
      </c>
      <c r="N5568">
        <v>0</v>
      </c>
      <c r="O5568">
        <v>0</v>
      </c>
      <c r="P5568">
        <v>0</v>
      </c>
      <c r="Q5568">
        <v>0</v>
      </c>
    </row>
    <row r="5569" spans="1:17" x14ac:dyDescent="0.2">
      <c r="A5569" t="s">
        <v>23307</v>
      </c>
      <c r="B5569" t="s">
        <v>88</v>
      </c>
      <c r="C5569" t="s">
        <v>174</v>
      </c>
      <c r="D5569" t="s">
        <v>17736</v>
      </c>
      <c r="E5569" t="s">
        <v>83</v>
      </c>
      <c r="F5569" t="s">
        <v>4931</v>
      </c>
      <c r="G5569">
        <v>0</v>
      </c>
      <c r="H5569">
        <v>6</v>
      </c>
      <c r="I5569">
        <v>0</v>
      </c>
      <c r="J5569">
        <v>6</v>
      </c>
      <c r="K5569">
        <v>0</v>
      </c>
      <c r="L5569">
        <v>0</v>
      </c>
      <c r="M5569">
        <v>0</v>
      </c>
      <c r="N5569">
        <v>0</v>
      </c>
      <c r="O5569">
        <v>0</v>
      </c>
      <c r="P5569">
        <v>0</v>
      </c>
      <c r="Q5569">
        <v>0</v>
      </c>
    </row>
    <row r="5570" spans="1:17" x14ac:dyDescent="0.2">
      <c r="A5570" t="s">
        <v>23308</v>
      </c>
      <c r="B5570" t="s">
        <v>88</v>
      </c>
      <c r="C5570" t="s">
        <v>174</v>
      </c>
      <c r="D5570" t="s">
        <v>17736</v>
      </c>
      <c r="E5570" t="s">
        <v>83</v>
      </c>
      <c r="F5570" t="s">
        <v>4933</v>
      </c>
      <c r="G5570">
        <v>0</v>
      </c>
      <c r="H5570">
        <v>0</v>
      </c>
      <c r="I5570">
        <v>0</v>
      </c>
      <c r="J5570">
        <v>0</v>
      </c>
      <c r="K5570">
        <v>0</v>
      </c>
      <c r="L5570">
        <v>0</v>
      </c>
      <c r="M5570">
        <v>6</v>
      </c>
      <c r="N5570">
        <v>0</v>
      </c>
      <c r="O5570">
        <v>0</v>
      </c>
      <c r="P5570">
        <v>0</v>
      </c>
      <c r="Q5570">
        <v>0</v>
      </c>
    </row>
    <row r="5571" spans="1:17" x14ac:dyDescent="0.2">
      <c r="A5571" t="s">
        <v>23309</v>
      </c>
      <c r="B5571" t="s">
        <v>88</v>
      </c>
      <c r="C5571" t="s">
        <v>174</v>
      </c>
      <c r="D5571" t="s">
        <v>17736</v>
      </c>
      <c r="E5571" t="s">
        <v>83</v>
      </c>
      <c r="F5571" t="s">
        <v>4935</v>
      </c>
      <c r="G5571">
        <v>0</v>
      </c>
      <c r="H5571">
        <v>6</v>
      </c>
      <c r="I5571">
        <v>0</v>
      </c>
      <c r="J5571">
        <v>6</v>
      </c>
      <c r="K5571">
        <v>0</v>
      </c>
      <c r="L5571">
        <v>0</v>
      </c>
      <c r="M5571">
        <v>0</v>
      </c>
      <c r="N5571">
        <v>0</v>
      </c>
      <c r="O5571">
        <v>0</v>
      </c>
      <c r="P5571">
        <v>0</v>
      </c>
      <c r="Q5571">
        <v>0</v>
      </c>
    </row>
    <row r="5572" spans="1:17" x14ac:dyDescent="0.2">
      <c r="A5572" t="s">
        <v>23310</v>
      </c>
      <c r="B5572" t="s">
        <v>88</v>
      </c>
      <c r="C5572" t="s">
        <v>174</v>
      </c>
      <c r="D5572" t="s">
        <v>17736</v>
      </c>
      <c r="E5572" t="s">
        <v>83</v>
      </c>
      <c r="F5572" t="s">
        <v>4937</v>
      </c>
      <c r="G5572">
        <v>0</v>
      </c>
      <c r="H5572">
        <v>6</v>
      </c>
      <c r="I5572">
        <v>0</v>
      </c>
      <c r="J5572">
        <v>6</v>
      </c>
      <c r="K5572">
        <v>0</v>
      </c>
      <c r="L5572">
        <v>0</v>
      </c>
      <c r="M5572">
        <v>0</v>
      </c>
      <c r="N5572">
        <v>0</v>
      </c>
      <c r="O5572">
        <v>0</v>
      </c>
      <c r="P5572">
        <v>0</v>
      </c>
      <c r="Q5572">
        <v>0</v>
      </c>
    </row>
    <row r="5573" spans="1:17" x14ac:dyDescent="0.2">
      <c r="A5573" t="s">
        <v>23311</v>
      </c>
      <c r="B5573" t="s">
        <v>88</v>
      </c>
      <c r="C5573" t="s">
        <v>174</v>
      </c>
      <c r="D5573" t="s">
        <v>17736</v>
      </c>
      <c r="E5573" t="s">
        <v>83</v>
      </c>
      <c r="F5573" t="s">
        <v>4939</v>
      </c>
      <c r="G5573">
        <v>0</v>
      </c>
      <c r="H5573">
        <v>0</v>
      </c>
      <c r="I5573">
        <v>0</v>
      </c>
      <c r="J5573">
        <v>0</v>
      </c>
      <c r="K5573">
        <v>0</v>
      </c>
      <c r="L5573">
        <v>0</v>
      </c>
      <c r="M5573">
        <v>6</v>
      </c>
      <c r="N5573">
        <v>0</v>
      </c>
      <c r="O5573">
        <v>0</v>
      </c>
      <c r="P5573">
        <v>0</v>
      </c>
      <c r="Q5573">
        <v>0</v>
      </c>
    </row>
    <row r="5574" spans="1:17" x14ac:dyDescent="0.2">
      <c r="A5574" t="s">
        <v>23312</v>
      </c>
      <c r="B5574" t="s">
        <v>88</v>
      </c>
      <c r="C5574" t="s">
        <v>174</v>
      </c>
      <c r="D5574" t="s">
        <v>17736</v>
      </c>
      <c r="E5574" t="s">
        <v>83</v>
      </c>
      <c r="F5574" t="s">
        <v>4941</v>
      </c>
      <c r="G5574">
        <v>0</v>
      </c>
      <c r="H5574">
        <v>6</v>
      </c>
      <c r="I5574">
        <v>0</v>
      </c>
      <c r="J5574">
        <v>6</v>
      </c>
      <c r="K5574">
        <v>0</v>
      </c>
      <c r="L5574">
        <v>0</v>
      </c>
      <c r="M5574">
        <v>0</v>
      </c>
      <c r="N5574">
        <v>0</v>
      </c>
      <c r="O5574">
        <v>0</v>
      </c>
      <c r="P5574">
        <v>0</v>
      </c>
      <c r="Q5574">
        <v>0</v>
      </c>
    </row>
    <row r="5575" spans="1:17" x14ac:dyDescent="0.2">
      <c r="A5575" t="s">
        <v>23313</v>
      </c>
      <c r="B5575" t="s">
        <v>88</v>
      </c>
      <c r="C5575" t="s">
        <v>174</v>
      </c>
      <c r="D5575" t="s">
        <v>17736</v>
      </c>
      <c r="E5575" t="s">
        <v>83</v>
      </c>
      <c r="F5575" t="s">
        <v>4943</v>
      </c>
      <c r="G5575">
        <v>0</v>
      </c>
      <c r="H5575">
        <v>0</v>
      </c>
      <c r="I5575">
        <v>0</v>
      </c>
      <c r="J5575">
        <v>0</v>
      </c>
      <c r="K5575">
        <v>0</v>
      </c>
      <c r="L5575">
        <v>0</v>
      </c>
      <c r="M5575">
        <v>6</v>
      </c>
      <c r="N5575">
        <v>0</v>
      </c>
      <c r="O5575">
        <v>0</v>
      </c>
      <c r="P5575">
        <v>0</v>
      </c>
      <c r="Q5575">
        <v>0</v>
      </c>
    </row>
    <row r="5576" spans="1:17" x14ac:dyDescent="0.2">
      <c r="A5576" t="s">
        <v>23314</v>
      </c>
      <c r="B5576" t="s">
        <v>88</v>
      </c>
      <c r="C5576" t="s">
        <v>174</v>
      </c>
      <c r="D5576" t="s">
        <v>17736</v>
      </c>
      <c r="E5576" t="s">
        <v>83</v>
      </c>
      <c r="F5576" t="s">
        <v>4925</v>
      </c>
      <c r="G5576">
        <v>0</v>
      </c>
      <c r="H5576">
        <v>0</v>
      </c>
      <c r="I5576">
        <v>0</v>
      </c>
      <c r="J5576">
        <v>0</v>
      </c>
      <c r="K5576">
        <v>0</v>
      </c>
      <c r="L5576">
        <v>0</v>
      </c>
      <c r="M5576">
        <v>0</v>
      </c>
      <c r="N5576">
        <v>6</v>
      </c>
      <c r="O5576">
        <v>6</v>
      </c>
      <c r="P5576">
        <v>0</v>
      </c>
      <c r="Q5576">
        <v>0</v>
      </c>
    </row>
    <row r="5577" spans="1:17" x14ac:dyDescent="0.2">
      <c r="A5577" t="s">
        <v>23315</v>
      </c>
      <c r="B5577" t="s">
        <v>88</v>
      </c>
      <c r="C5577" t="s">
        <v>174</v>
      </c>
      <c r="D5577" t="s">
        <v>17736</v>
      </c>
      <c r="E5577" t="s">
        <v>83</v>
      </c>
      <c r="F5577" t="s">
        <v>4927</v>
      </c>
      <c r="G5577">
        <v>0</v>
      </c>
      <c r="H5577">
        <v>0</v>
      </c>
      <c r="I5577">
        <v>0</v>
      </c>
      <c r="J5577">
        <v>0</v>
      </c>
      <c r="K5577">
        <v>0</v>
      </c>
      <c r="L5577">
        <v>0</v>
      </c>
      <c r="M5577">
        <v>0</v>
      </c>
      <c r="N5577">
        <v>6</v>
      </c>
      <c r="O5577">
        <v>6</v>
      </c>
      <c r="P5577">
        <v>0</v>
      </c>
      <c r="Q5577">
        <v>0</v>
      </c>
    </row>
    <row r="5578" spans="1:17" x14ac:dyDescent="0.2">
      <c r="A5578" t="s">
        <v>23316</v>
      </c>
      <c r="B5578" t="s">
        <v>88</v>
      </c>
      <c r="C5578" t="s">
        <v>174</v>
      </c>
      <c r="D5578" t="s">
        <v>17736</v>
      </c>
      <c r="E5578" t="s">
        <v>83</v>
      </c>
      <c r="F5578" t="s">
        <v>17734</v>
      </c>
      <c r="G5578">
        <v>6</v>
      </c>
      <c r="H5578">
        <v>0</v>
      </c>
      <c r="I5578">
        <v>0</v>
      </c>
      <c r="J5578">
        <v>0</v>
      </c>
      <c r="K5578">
        <v>0</v>
      </c>
      <c r="L5578">
        <v>0</v>
      </c>
      <c r="M5578">
        <v>0</v>
      </c>
      <c r="N5578">
        <v>0</v>
      </c>
      <c r="O5578">
        <v>0</v>
      </c>
      <c r="P5578">
        <v>0</v>
      </c>
      <c r="Q5578">
        <v>0</v>
      </c>
    </row>
    <row r="5579" spans="1:17" x14ac:dyDescent="0.2">
      <c r="A5579" t="s">
        <v>23317</v>
      </c>
      <c r="B5579" t="s">
        <v>88</v>
      </c>
      <c r="C5579" t="s">
        <v>174</v>
      </c>
      <c r="D5579" t="s">
        <v>17736</v>
      </c>
      <c r="E5579" t="s">
        <v>81</v>
      </c>
      <c r="F5579" t="s">
        <v>4929</v>
      </c>
      <c r="G5579">
        <v>0</v>
      </c>
      <c r="H5579">
        <v>12</v>
      </c>
      <c r="I5579">
        <v>0</v>
      </c>
      <c r="J5579">
        <v>11</v>
      </c>
      <c r="K5579">
        <v>1</v>
      </c>
      <c r="L5579">
        <v>0</v>
      </c>
      <c r="M5579">
        <v>0</v>
      </c>
      <c r="N5579">
        <v>0</v>
      </c>
      <c r="O5579">
        <v>0</v>
      </c>
      <c r="P5579">
        <v>0</v>
      </c>
      <c r="Q5579">
        <v>0</v>
      </c>
    </row>
    <row r="5580" spans="1:17" x14ac:dyDescent="0.2">
      <c r="A5580" t="s">
        <v>23318</v>
      </c>
      <c r="B5580" t="s">
        <v>88</v>
      </c>
      <c r="C5580" t="s">
        <v>174</v>
      </c>
      <c r="D5580" t="s">
        <v>17736</v>
      </c>
      <c r="E5580" t="s">
        <v>81</v>
      </c>
      <c r="F5580" t="s">
        <v>4931</v>
      </c>
      <c r="G5580">
        <v>0</v>
      </c>
      <c r="H5580">
        <v>12</v>
      </c>
      <c r="I5580">
        <v>0</v>
      </c>
      <c r="J5580">
        <v>11</v>
      </c>
      <c r="K5580">
        <v>1</v>
      </c>
      <c r="L5580">
        <v>0</v>
      </c>
      <c r="M5580">
        <v>0</v>
      </c>
      <c r="N5580">
        <v>0</v>
      </c>
      <c r="O5580">
        <v>0</v>
      </c>
      <c r="P5580">
        <v>0</v>
      </c>
      <c r="Q5580">
        <v>0</v>
      </c>
    </row>
    <row r="5581" spans="1:17" x14ac:dyDescent="0.2">
      <c r="A5581" t="s">
        <v>23319</v>
      </c>
      <c r="B5581" t="s">
        <v>88</v>
      </c>
      <c r="C5581" t="s">
        <v>174</v>
      </c>
      <c r="D5581" t="s">
        <v>17736</v>
      </c>
      <c r="E5581" t="s">
        <v>81</v>
      </c>
      <c r="F5581" t="s">
        <v>4933</v>
      </c>
      <c r="G5581">
        <v>0</v>
      </c>
      <c r="H5581">
        <v>0</v>
      </c>
      <c r="I5581">
        <v>0</v>
      </c>
      <c r="J5581">
        <v>0</v>
      </c>
      <c r="K5581">
        <v>0</v>
      </c>
      <c r="L5581">
        <v>0</v>
      </c>
      <c r="M5581">
        <v>12</v>
      </c>
      <c r="N5581">
        <v>0</v>
      </c>
      <c r="O5581">
        <v>0</v>
      </c>
      <c r="P5581">
        <v>0</v>
      </c>
      <c r="Q5581">
        <v>0</v>
      </c>
    </row>
    <row r="5582" spans="1:17" x14ac:dyDescent="0.2">
      <c r="A5582" t="s">
        <v>23320</v>
      </c>
      <c r="B5582" t="s">
        <v>88</v>
      </c>
      <c r="C5582" t="s">
        <v>174</v>
      </c>
      <c r="D5582" t="s">
        <v>17736</v>
      </c>
      <c r="E5582" t="s">
        <v>81</v>
      </c>
      <c r="F5582" t="s">
        <v>4935</v>
      </c>
      <c r="G5582">
        <v>0</v>
      </c>
      <c r="H5582">
        <v>12</v>
      </c>
      <c r="I5582">
        <v>0</v>
      </c>
      <c r="J5582">
        <v>11</v>
      </c>
      <c r="K5582">
        <v>1</v>
      </c>
      <c r="L5582">
        <v>0</v>
      </c>
      <c r="M5582">
        <v>0</v>
      </c>
      <c r="N5582">
        <v>0</v>
      </c>
      <c r="O5582">
        <v>0</v>
      </c>
      <c r="P5582">
        <v>0</v>
      </c>
      <c r="Q5582">
        <v>0</v>
      </c>
    </row>
    <row r="5583" spans="1:17" x14ac:dyDescent="0.2">
      <c r="A5583" t="s">
        <v>23321</v>
      </c>
      <c r="B5583" t="s">
        <v>88</v>
      </c>
      <c r="C5583" t="s">
        <v>174</v>
      </c>
      <c r="D5583" t="s">
        <v>17736</v>
      </c>
      <c r="E5583" t="s">
        <v>81</v>
      </c>
      <c r="F5583" t="s">
        <v>4937</v>
      </c>
      <c r="G5583">
        <v>0</v>
      </c>
      <c r="H5583">
        <v>12</v>
      </c>
      <c r="I5583">
        <v>0</v>
      </c>
      <c r="J5583">
        <v>11</v>
      </c>
      <c r="K5583">
        <v>1</v>
      </c>
      <c r="L5583">
        <v>0</v>
      </c>
      <c r="M5583">
        <v>0</v>
      </c>
      <c r="N5583">
        <v>0</v>
      </c>
      <c r="O5583">
        <v>0</v>
      </c>
      <c r="P5583">
        <v>0</v>
      </c>
      <c r="Q5583">
        <v>0</v>
      </c>
    </row>
    <row r="5584" spans="1:17" x14ac:dyDescent="0.2">
      <c r="A5584" t="s">
        <v>23322</v>
      </c>
      <c r="B5584" t="s">
        <v>88</v>
      </c>
      <c r="C5584" t="s">
        <v>174</v>
      </c>
      <c r="D5584" t="s">
        <v>17736</v>
      </c>
      <c r="E5584" t="s">
        <v>81</v>
      </c>
      <c r="F5584" t="s">
        <v>4939</v>
      </c>
      <c r="G5584">
        <v>0</v>
      </c>
      <c r="H5584">
        <v>0</v>
      </c>
      <c r="I5584">
        <v>0</v>
      </c>
      <c r="J5584">
        <v>0</v>
      </c>
      <c r="K5584">
        <v>0</v>
      </c>
      <c r="L5584">
        <v>0</v>
      </c>
      <c r="M5584">
        <v>12</v>
      </c>
      <c r="N5584">
        <v>0</v>
      </c>
      <c r="O5584">
        <v>0</v>
      </c>
      <c r="P5584">
        <v>0</v>
      </c>
      <c r="Q5584">
        <v>0</v>
      </c>
    </row>
    <row r="5585" spans="1:17" x14ac:dyDescent="0.2">
      <c r="A5585" t="s">
        <v>23323</v>
      </c>
      <c r="B5585" t="s">
        <v>88</v>
      </c>
      <c r="C5585" t="s">
        <v>174</v>
      </c>
      <c r="D5585" t="s">
        <v>17736</v>
      </c>
      <c r="E5585" t="s">
        <v>81</v>
      </c>
      <c r="F5585" t="s">
        <v>4941</v>
      </c>
      <c r="G5585">
        <v>0</v>
      </c>
      <c r="H5585">
        <v>12</v>
      </c>
      <c r="I5585">
        <v>0</v>
      </c>
      <c r="J5585">
        <v>11</v>
      </c>
      <c r="K5585">
        <v>1</v>
      </c>
      <c r="L5585">
        <v>0</v>
      </c>
      <c r="M5585">
        <v>0</v>
      </c>
      <c r="N5585">
        <v>0</v>
      </c>
      <c r="O5585">
        <v>0</v>
      </c>
      <c r="P5585">
        <v>0</v>
      </c>
      <c r="Q5585">
        <v>0</v>
      </c>
    </row>
    <row r="5586" spans="1:17" x14ac:dyDescent="0.2">
      <c r="A5586" t="s">
        <v>23324</v>
      </c>
      <c r="B5586" t="s">
        <v>88</v>
      </c>
      <c r="C5586" t="s">
        <v>174</v>
      </c>
      <c r="D5586" t="s">
        <v>17736</v>
      </c>
      <c r="E5586" t="s">
        <v>81</v>
      </c>
      <c r="F5586" t="s">
        <v>4943</v>
      </c>
      <c r="G5586">
        <v>0</v>
      </c>
      <c r="H5586">
        <v>0</v>
      </c>
      <c r="I5586">
        <v>0</v>
      </c>
      <c r="J5586">
        <v>0</v>
      </c>
      <c r="K5586">
        <v>0</v>
      </c>
      <c r="L5586">
        <v>0</v>
      </c>
      <c r="M5586">
        <v>12</v>
      </c>
      <c r="N5586">
        <v>0</v>
      </c>
      <c r="O5586">
        <v>0</v>
      </c>
      <c r="P5586">
        <v>0</v>
      </c>
      <c r="Q5586">
        <v>0</v>
      </c>
    </row>
    <row r="5587" spans="1:17" x14ac:dyDescent="0.2">
      <c r="A5587" t="s">
        <v>23325</v>
      </c>
      <c r="B5587" t="s">
        <v>88</v>
      </c>
      <c r="C5587" t="s">
        <v>174</v>
      </c>
      <c r="D5587" t="s">
        <v>17736</v>
      </c>
      <c r="E5587" t="s">
        <v>81</v>
      </c>
      <c r="F5587" t="s">
        <v>4925</v>
      </c>
      <c r="G5587">
        <v>0</v>
      </c>
      <c r="H5587">
        <v>0</v>
      </c>
      <c r="I5587">
        <v>0</v>
      </c>
      <c r="J5587">
        <v>0</v>
      </c>
      <c r="K5587">
        <v>0</v>
      </c>
      <c r="L5587">
        <v>0</v>
      </c>
      <c r="M5587">
        <v>0</v>
      </c>
      <c r="N5587">
        <v>11</v>
      </c>
      <c r="O5587">
        <v>11</v>
      </c>
      <c r="P5587">
        <v>0</v>
      </c>
      <c r="Q5587">
        <v>0</v>
      </c>
    </row>
    <row r="5588" spans="1:17" x14ac:dyDescent="0.2">
      <c r="A5588" t="s">
        <v>23326</v>
      </c>
      <c r="B5588" t="s">
        <v>88</v>
      </c>
      <c r="C5588" t="s">
        <v>174</v>
      </c>
      <c r="D5588" t="s">
        <v>17736</v>
      </c>
      <c r="E5588" t="s">
        <v>81</v>
      </c>
      <c r="F5588" t="s">
        <v>4927</v>
      </c>
      <c r="G5588">
        <v>0</v>
      </c>
      <c r="H5588">
        <v>0</v>
      </c>
      <c r="I5588">
        <v>0</v>
      </c>
      <c r="J5588">
        <v>0</v>
      </c>
      <c r="K5588">
        <v>0</v>
      </c>
      <c r="L5588">
        <v>0</v>
      </c>
      <c r="M5588">
        <v>0</v>
      </c>
      <c r="N5588">
        <v>11</v>
      </c>
      <c r="O5588">
        <v>11</v>
      </c>
      <c r="P5588">
        <v>0</v>
      </c>
      <c r="Q5588">
        <v>0</v>
      </c>
    </row>
    <row r="5589" spans="1:17" x14ac:dyDescent="0.2">
      <c r="A5589" t="s">
        <v>23327</v>
      </c>
      <c r="B5589" t="s">
        <v>88</v>
      </c>
      <c r="C5589" t="s">
        <v>174</v>
      </c>
      <c r="D5589" t="s">
        <v>17736</v>
      </c>
      <c r="E5589" t="s">
        <v>81</v>
      </c>
      <c r="F5589" t="s">
        <v>17734</v>
      </c>
      <c r="G5589">
        <v>12</v>
      </c>
      <c r="H5589">
        <v>0</v>
      </c>
      <c r="I5589">
        <v>0</v>
      </c>
      <c r="J5589">
        <v>0</v>
      </c>
      <c r="K5589">
        <v>0</v>
      </c>
      <c r="L5589">
        <v>0</v>
      </c>
      <c r="M5589">
        <v>0</v>
      </c>
      <c r="N5589">
        <v>0</v>
      </c>
      <c r="O5589">
        <v>0</v>
      </c>
      <c r="P5589">
        <v>0</v>
      </c>
      <c r="Q5589">
        <v>0</v>
      </c>
    </row>
    <row r="5590" spans="1:17" x14ac:dyDescent="0.2">
      <c r="A5590" t="s">
        <v>23328</v>
      </c>
      <c r="B5590" t="s">
        <v>88</v>
      </c>
      <c r="C5590" t="s">
        <v>174</v>
      </c>
      <c r="D5590" t="s">
        <v>17748</v>
      </c>
      <c r="E5590" t="s">
        <v>83</v>
      </c>
      <c r="F5590" t="s">
        <v>17749</v>
      </c>
      <c r="G5590">
        <v>0</v>
      </c>
      <c r="H5590">
        <v>0</v>
      </c>
      <c r="I5590">
        <v>0</v>
      </c>
      <c r="J5590">
        <v>0</v>
      </c>
      <c r="K5590">
        <v>0</v>
      </c>
      <c r="L5590">
        <v>0</v>
      </c>
      <c r="M5590">
        <v>0</v>
      </c>
      <c r="N5590">
        <v>9</v>
      </c>
      <c r="O5590">
        <v>8</v>
      </c>
      <c r="P5590">
        <v>1</v>
      </c>
      <c r="Q5590">
        <v>0</v>
      </c>
    </row>
    <row r="5591" spans="1:17" x14ac:dyDescent="0.2">
      <c r="A5591" t="s">
        <v>23329</v>
      </c>
      <c r="B5591" t="s">
        <v>88</v>
      </c>
      <c r="C5591" t="s">
        <v>174</v>
      </c>
      <c r="D5591" t="s">
        <v>17748</v>
      </c>
      <c r="E5591" t="s">
        <v>83</v>
      </c>
      <c r="F5591" t="s">
        <v>17734</v>
      </c>
      <c r="G5591">
        <v>9</v>
      </c>
      <c r="H5591">
        <v>0</v>
      </c>
      <c r="I5591">
        <v>0</v>
      </c>
      <c r="J5591">
        <v>0</v>
      </c>
      <c r="K5591">
        <v>0</v>
      </c>
      <c r="L5591">
        <v>0</v>
      </c>
      <c r="M5591">
        <v>0</v>
      </c>
      <c r="N5591">
        <v>0</v>
      </c>
      <c r="O5591">
        <v>0</v>
      </c>
      <c r="P5591">
        <v>0</v>
      </c>
      <c r="Q5591">
        <v>0</v>
      </c>
    </row>
    <row r="5592" spans="1:17" x14ac:dyDescent="0.2">
      <c r="A5592" t="s">
        <v>23330</v>
      </c>
      <c r="B5592" t="s">
        <v>88</v>
      </c>
      <c r="C5592" t="s">
        <v>174</v>
      </c>
      <c r="D5592" t="s">
        <v>17748</v>
      </c>
      <c r="E5592" t="s">
        <v>81</v>
      </c>
      <c r="F5592" t="s">
        <v>17749</v>
      </c>
      <c r="G5592">
        <v>0</v>
      </c>
      <c r="H5592">
        <v>0</v>
      </c>
      <c r="I5592">
        <v>0</v>
      </c>
      <c r="J5592">
        <v>0</v>
      </c>
      <c r="K5592">
        <v>0</v>
      </c>
      <c r="L5592">
        <v>0</v>
      </c>
      <c r="M5592">
        <v>0</v>
      </c>
      <c r="N5592">
        <v>6</v>
      </c>
      <c r="O5592">
        <v>6</v>
      </c>
      <c r="P5592">
        <v>0</v>
      </c>
      <c r="Q5592">
        <v>0</v>
      </c>
    </row>
    <row r="5593" spans="1:17" x14ac:dyDescent="0.2">
      <c r="A5593" t="s">
        <v>23331</v>
      </c>
      <c r="B5593" t="s">
        <v>88</v>
      </c>
      <c r="C5593" t="s">
        <v>174</v>
      </c>
      <c r="D5593" t="s">
        <v>17748</v>
      </c>
      <c r="E5593" t="s">
        <v>81</v>
      </c>
      <c r="F5593" t="s">
        <v>17734</v>
      </c>
      <c r="G5593">
        <v>6</v>
      </c>
      <c r="H5593">
        <v>0</v>
      </c>
      <c r="I5593">
        <v>0</v>
      </c>
      <c r="J5593">
        <v>0</v>
      </c>
      <c r="K5593">
        <v>0</v>
      </c>
      <c r="L5593">
        <v>0</v>
      </c>
      <c r="M5593">
        <v>0</v>
      </c>
      <c r="N5593">
        <v>0</v>
      </c>
      <c r="O5593">
        <v>0</v>
      </c>
      <c r="P5593">
        <v>0</v>
      </c>
      <c r="Q5593">
        <v>0</v>
      </c>
    </row>
    <row r="5594" spans="1:17" x14ac:dyDescent="0.2">
      <c r="A5594" t="s">
        <v>23332</v>
      </c>
      <c r="B5594" t="s">
        <v>88</v>
      </c>
      <c r="C5594" t="s">
        <v>175</v>
      </c>
      <c r="D5594" t="s">
        <v>17768</v>
      </c>
      <c r="E5594" t="s">
        <v>83</v>
      </c>
      <c r="F5594" t="s">
        <v>17734</v>
      </c>
      <c r="G5594">
        <v>1</v>
      </c>
      <c r="H5594">
        <v>0</v>
      </c>
      <c r="I5594">
        <v>0</v>
      </c>
      <c r="J5594">
        <v>0</v>
      </c>
      <c r="K5594">
        <v>0</v>
      </c>
      <c r="L5594">
        <v>0</v>
      </c>
      <c r="M5594">
        <v>0</v>
      </c>
      <c r="N5594">
        <v>0</v>
      </c>
      <c r="O5594">
        <v>0</v>
      </c>
      <c r="P5594">
        <v>0</v>
      </c>
      <c r="Q5594">
        <v>0</v>
      </c>
    </row>
    <row r="5595" spans="1:17" x14ac:dyDescent="0.2">
      <c r="A5595" t="s">
        <v>23333</v>
      </c>
      <c r="B5595" t="s">
        <v>88</v>
      </c>
      <c r="C5595" t="s">
        <v>175</v>
      </c>
      <c r="D5595" t="s">
        <v>17736</v>
      </c>
      <c r="E5595" t="s">
        <v>83</v>
      </c>
      <c r="F5595" t="s">
        <v>4929</v>
      </c>
      <c r="G5595">
        <v>0</v>
      </c>
      <c r="H5595">
        <v>39</v>
      </c>
      <c r="I5595">
        <v>8</v>
      </c>
      <c r="J5595">
        <v>30</v>
      </c>
      <c r="K5595">
        <v>0</v>
      </c>
      <c r="L5595">
        <v>1</v>
      </c>
      <c r="M5595">
        <v>0</v>
      </c>
      <c r="N5595">
        <v>0</v>
      </c>
      <c r="O5595">
        <v>0</v>
      </c>
      <c r="P5595">
        <v>0</v>
      </c>
      <c r="Q5595">
        <v>0</v>
      </c>
    </row>
    <row r="5596" spans="1:17" x14ac:dyDescent="0.2">
      <c r="A5596" t="s">
        <v>23334</v>
      </c>
      <c r="B5596" t="s">
        <v>88</v>
      </c>
      <c r="C5596" t="s">
        <v>175</v>
      </c>
      <c r="D5596" t="s">
        <v>17736</v>
      </c>
      <c r="E5596" t="s">
        <v>83</v>
      </c>
      <c r="F5596" t="s">
        <v>4931</v>
      </c>
      <c r="G5596">
        <v>0</v>
      </c>
      <c r="H5596">
        <v>39</v>
      </c>
      <c r="I5596">
        <v>8</v>
      </c>
      <c r="J5596">
        <v>29</v>
      </c>
      <c r="K5596">
        <v>1</v>
      </c>
      <c r="L5596">
        <v>1</v>
      </c>
      <c r="M5596">
        <v>0</v>
      </c>
      <c r="N5596">
        <v>0</v>
      </c>
      <c r="O5596">
        <v>0</v>
      </c>
      <c r="P5596">
        <v>0</v>
      </c>
      <c r="Q5596">
        <v>0</v>
      </c>
    </row>
    <row r="5597" spans="1:17" x14ac:dyDescent="0.2">
      <c r="A5597" t="s">
        <v>23335</v>
      </c>
      <c r="B5597" t="s">
        <v>88</v>
      </c>
      <c r="C5597" t="s">
        <v>239</v>
      </c>
      <c r="D5597" t="s">
        <v>17768</v>
      </c>
      <c r="E5597" t="s">
        <v>83</v>
      </c>
      <c r="F5597" t="s">
        <v>17734</v>
      </c>
      <c r="G5597">
        <v>1</v>
      </c>
      <c r="H5597">
        <v>0</v>
      </c>
      <c r="I5597">
        <v>0</v>
      </c>
      <c r="J5597">
        <v>0</v>
      </c>
      <c r="K5597">
        <v>0</v>
      </c>
      <c r="L5597">
        <v>0</v>
      </c>
      <c r="M5597">
        <v>0</v>
      </c>
      <c r="N5597">
        <v>0</v>
      </c>
      <c r="O5597">
        <v>0</v>
      </c>
      <c r="P5597">
        <v>0</v>
      </c>
      <c r="Q5597">
        <v>0</v>
      </c>
    </row>
    <row r="5598" spans="1:17" x14ac:dyDescent="0.2">
      <c r="A5598" t="s">
        <v>23336</v>
      </c>
      <c r="B5598" t="s">
        <v>88</v>
      </c>
      <c r="C5598" t="s">
        <v>239</v>
      </c>
      <c r="D5598" t="s">
        <v>17736</v>
      </c>
      <c r="E5598" t="s">
        <v>83</v>
      </c>
      <c r="F5598" t="s">
        <v>4929</v>
      </c>
      <c r="G5598">
        <v>0</v>
      </c>
      <c r="H5598">
        <v>6</v>
      </c>
      <c r="I5598">
        <v>0</v>
      </c>
      <c r="J5598">
        <v>3</v>
      </c>
      <c r="K5598">
        <v>2</v>
      </c>
      <c r="L5598">
        <v>1</v>
      </c>
      <c r="M5598">
        <v>0</v>
      </c>
      <c r="N5598">
        <v>0</v>
      </c>
      <c r="O5598">
        <v>0</v>
      </c>
      <c r="P5598">
        <v>0</v>
      </c>
      <c r="Q5598">
        <v>0</v>
      </c>
    </row>
    <row r="5599" spans="1:17" x14ac:dyDescent="0.2">
      <c r="A5599" t="s">
        <v>23337</v>
      </c>
      <c r="B5599" t="s">
        <v>88</v>
      </c>
      <c r="C5599" t="s">
        <v>239</v>
      </c>
      <c r="D5599" t="s">
        <v>17736</v>
      </c>
      <c r="E5599" t="s">
        <v>83</v>
      </c>
      <c r="F5599" t="s">
        <v>4931</v>
      </c>
      <c r="G5599">
        <v>0</v>
      </c>
      <c r="H5599">
        <v>6</v>
      </c>
      <c r="I5599">
        <v>0</v>
      </c>
      <c r="J5599">
        <v>3</v>
      </c>
      <c r="K5599">
        <v>0</v>
      </c>
      <c r="L5599">
        <v>3</v>
      </c>
      <c r="M5599">
        <v>0</v>
      </c>
      <c r="N5599">
        <v>0</v>
      </c>
      <c r="O5599">
        <v>0</v>
      </c>
      <c r="P5599">
        <v>0</v>
      </c>
      <c r="Q5599">
        <v>0</v>
      </c>
    </row>
    <row r="5600" spans="1:17" x14ac:dyDescent="0.2">
      <c r="A5600" t="s">
        <v>23338</v>
      </c>
      <c r="B5600" t="s">
        <v>88</v>
      </c>
      <c r="C5600" t="s">
        <v>239</v>
      </c>
      <c r="D5600" t="s">
        <v>17736</v>
      </c>
      <c r="E5600" t="s">
        <v>83</v>
      </c>
      <c r="F5600" t="s">
        <v>4933</v>
      </c>
      <c r="G5600">
        <v>0</v>
      </c>
      <c r="H5600">
        <v>0</v>
      </c>
      <c r="I5600">
        <v>0</v>
      </c>
      <c r="J5600">
        <v>0</v>
      </c>
      <c r="K5600">
        <v>0</v>
      </c>
      <c r="L5600">
        <v>0</v>
      </c>
      <c r="M5600">
        <v>6</v>
      </c>
      <c r="N5600">
        <v>0</v>
      </c>
      <c r="O5600">
        <v>0</v>
      </c>
      <c r="P5600">
        <v>0</v>
      </c>
      <c r="Q5600">
        <v>0</v>
      </c>
    </row>
    <row r="5601" spans="1:17" x14ac:dyDescent="0.2">
      <c r="A5601" t="s">
        <v>23339</v>
      </c>
      <c r="B5601" t="s">
        <v>88</v>
      </c>
      <c r="C5601" t="s">
        <v>239</v>
      </c>
      <c r="D5601" t="s">
        <v>17736</v>
      </c>
      <c r="E5601" t="s">
        <v>83</v>
      </c>
      <c r="F5601" t="s">
        <v>4935</v>
      </c>
      <c r="G5601">
        <v>0</v>
      </c>
      <c r="H5601">
        <v>6</v>
      </c>
      <c r="I5601">
        <v>0</v>
      </c>
      <c r="J5601">
        <v>3</v>
      </c>
      <c r="K5601">
        <v>0</v>
      </c>
      <c r="L5601">
        <v>3</v>
      </c>
      <c r="M5601">
        <v>0</v>
      </c>
      <c r="N5601">
        <v>0</v>
      </c>
      <c r="O5601">
        <v>0</v>
      </c>
      <c r="P5601">
        <v>0</v>
      </c>
      <c r="Q5601">
        <v>0</v>
      </c>
    </row>
    <row r="5602" spans="1:17" x14ac:dyDescent="0.2">
      <c r="A5602" t="s">
        <v>23340</v>
      </c>
      <c r="B5602" t="s">
        <v>88</v>
      </c>
      <c r="C5602" t="s">
        <v>239</v>
      </c>
      <c r="D5602" t="s">
        <v>17736</v>
      </c>
      <c r="E5602" t="s">
        <v>83</v>
      </c>
      <c r="F5602" t="s">
        <v>4937</v>
      </c>
      <c r="G5602">
        <v>0</v>
      </c>
      <c r="H5602">
        <v>6</v>
      </c>
      <c r="I5602">
        <v>0</v>
      </c>
      <c r="J5602">
        <v>3</v>
      </c>
      <c r="K5602">
        <v>0</v>
      </c>
      <c r="L5602">
        <v>3</v>
      </c>
      <c r="M5602">
        <v>0</v>
      </c>
      <c r="N5602">
        <v>0</v>
      </c>
      <c r="O5602">
        <v>0</v>
      </c>
      <c r="P5602">
        <v>0</v>
      </c>
      <c r="Q5602">
        <v>0</v>
      </c>
    </row>
    <row r="5603" spans="1:17" x14ac:dyDescent="0.2">
      <c r="A5603" t="s">
        <v>23341</v>
      </c>
      <c r="B5603" t="s">
        <v>88</v>
      </c>
      <c r="C5603" t="s">
        <v>239</v>
      </c>
      <c r="D5603" t="s">
        <v>17736</v>
      </c>
      <c r="E5603" t="s">
        <v>83</v>
      </c>
      <c r="F5603" t="s">
        <v>4939</v>
      </c>
      <c r="G5603">
        <v>0</v>
      </c>
      <c r="H5603">
        <v>0</v>
      </c>
      <c r="I5603">
        <v>0</v>
      </c>
      <c r="J5603">
        <v>0</v>
      </c>
      <c r="K5603">
        <v>0</v>
      </c>
      <c r="L5603">
        <v>0</v>
      </c>
      <c r="M5603">
        <v>6</v>
      </c>
      <c r="N5603">
        <v>0</v>
      </c>
      <c r="O5603">
        <v>0</v>
      </c>
      <c r="P5603">
        <v>0</v>
      </c>
      <c r="Q5603">
        <v>0</v>
      </c>
    </row>
    <row r="5604" spans="1:17" x14ac:dyDescent="0.2">
      <c r="A5604" t="s">
        <v>23342</v>
      </c>
      <c r="B5604" t="s">
        <v>88</v>
      </c>
      <c r="C5604" t="s">
        <v>239</v>
      </c>
      <c r="D5604" t="s">
        <v>17736</v>
      </c>
      <c r="E5604" t="s">
        <v>83</v>
      </c>
      <c r="F5604" t="s">
        <v>4941</v>
      </c>
      <c r="G5604">
        <v>0</v>
      </c>
      <c r="H5604">
        <v>6</v>
      </c>
      <c r="I5604">
        <v>0</v>
      </c>
      <c r="J5604">
        <v>3</v>
      </c>
      <c r="K5604">
        <v>2</v>
      </c>
      <c r="L5604">
        <v>1</v>
      </c>
      <c r="M5604">
        <v>0</v>
      </c>
      <c r="N5604">
        <v>0</v>
      </c>
      <c r="O5604">
        <v>0</v>
      </c>
      <c r="P5604">
        <v>0</v>
      </c>
      <c r="Q5604">
        <v>0</v>
      </c>
    </row>
    <row r="5605" spans="1:17" x14ac:dyDescent="0.2">
      <c r="A5605" t="s">
        <v>23343</v>
      </c>
      <c r="B5605" t="s">
        <v>88</v>
      </c>
      <c r="C5605" t="s">
        <v>239</v>
      </c>
      <c r="D5605" t="s">
        <v>17736</v>
      </c>
      <c r="E5605" t="s">
        <v>83</v>
      </c>
      <c r="F5605" t="s">
        <v>4943</v>
      </c>
      <c r="G5605">
        <v>0</v>
      </c>
      <c r="H5605">
        <v>0</v>
      </c>
      <c r="I5605">
        <v>0</v>
      </c>
      <c r="J5605">
        <v>0</v>
      </c>
      <c r="K5605">
        <v>0</v>
      </c>
      <c r="L5605">
        <v>0</v>
      </c>
      <c r="M5605">
        <v>6</v>
      </c>
      <c r="N5605">
        <v>0</v>
      </c>
      <c r="O5605">
        <v>0</v>
      </c>
      <c r="P5605">
        <v>0</v>
      </c>
      <c r="Q5605">
        <v>0</v>
      </c>
    </row>
    <row r="5606" spans="1:17" x14ac:dyDescent="0.2">
      <c r="A5606" t="s">
        <v>23344</v>
      </c>
      <c r="B5606" t="s">
        <v>88</v>
      </c>
      <c r="C5606" t="s">
        <v>239</v>
      </c>
      <c r="D5606" t="s">
        <v>17736</v>
      </c>
      <c r="E5606" t="s">
        <v>83</v>
      </c>
      <c r="F5606" t="s">
        <v>4925</v>
      </c>
      <c r="G5606">
        <v>0</v>
      </c>
      <c r="H5606">
        <v>0</v>
      </c>
      <c r="I5606">
        <v>0</v>
      </c>
      <c r="J5606">
        <v>0</v>
      </c>
      <c r="K5606">
        <v>0</v>
      </c>
      <c r="L5606">
        <v>0</v>
      </c>
      <c r="M5606">
        <v>0</v>
      </c>
      <c r="N5606">
        <v>6</v>
      </c>
      <c r="O5606">
        <v>3</v>
      </c>
      <c r="P5606">
        <v>3</v>
      </c>
      <c r="Q5606">
        <v>0</v>
      </c>
    </row>
    <row r="5607" spans="1:17" x14ac:dyDescent="0.2">
      <c r="A5607" t="s">
        <v>23345</v>
      </c>
      <c r="B5607" t="s">
        <v>88</v>
      </c>
      <c r="C5607" t="s">
        <v>239</v>
      </c>
      <c r="D5607" t="s">
        <v>17736</v>
      </c>
      <c r="E5607" t="s">
        <v>83</v>
      </c>
      <c r="F5607" t="s">
        <v>4927</v>
      </c>
      <c r="G5607">
        <v>0</v>
      </c>
      <c r="H5607">
        <v>0</v>
      </c>
      <c r="I5607">
        <v>0</v>
      </c>
      <c r="J5607">
        <v>0</v>
      </c>
      <c r="K5607">
        <v>0</v>
      </c>
      <c r="L5607">
        <v>0</v>
      </c>
      <c r="M5607">
        <v>0</v>
      </c>
      <c r="N5607">
        <v>4</v>
      </c>
      <c r="O5607">
        <v>1</v>
      </c>
      <c r="P5607">
        <v>3</v>
      </c>
      <c r="Q5607">
        <v>0</v>
      </c>
    </row>
    <row r="5608" spans="1:17" x14ac:dyDescent="0.2">
      <c r="A5608" t="s">
        <v>23346</v>
      </c>
      <c r="B5608" t="s">
        <v>88</v>
      </c>
      <c r="C5608" t="s">
        <v>239</v>
      </c>
      <c r="D5608" t="s">
        <v>17736</v>
      </c>
      <c r="E5608" t="s">
        <v>83</v>
      </c>
      <c r="F5608" t="s">
        <v>17734</v>
      </c>
      <c r="G5608">
        <v>6</v>
      </c>
      <c r="H5608">
        <v>0</v>
      </c>
      <c r="I5608">
        <v>0</v>
      </c>
      <c r="J5608">
        <v>0</v>
      </c>
      <c r="K5608">
        <v>0</v>
      </c>
      <c r="L5608">
        <v>0</v>
      </c>
      <c r="M5608">
        <v>0</v>
      </c>
      <c r="N5608">
        <v>0</v>
      </c>
      <c r="O5608">
        <v>0</v>
      </c>
      <c r="P5608">
        <v>0</v>
      </c>
      <c r="Q5608">
        <v>0</v>
      </c>
    </row>
    <row r="5609" spans="1:17" x14ac:dyDescent="0.2">
      <c r="A5609" t="s">
        <v>23347</v>
      </c>
      <c r="B5609" t="s">
        <v>88</v>
      </c>
      <c r="C5609" t="s">
        <v>239</v>
      </c>
      <c r="D5609" t="s">
        <v>17736</v>
      </c>
      <c r="E5609" t="s">
        <v>81</v>
      </c>
      <c r="F5609" t="s">
        <v>4929</v>
      </c>
      <c r="G5609">
        <v>0</v>
      </c>
      <c r="H5609">
        <v>6</v>
      </c>
      <c r="I5609">
        <v>1</v>
      </c>
      <c r="J5609">
        <v>5</v>
      </c>
      <c r="K5609">
        <v>0</v>
      </c>
      <c r="L5609">
        <v>0</v>
      </c>
      <c r="M5609">
        <v>0</v>
      </c>
      <c r="N5609">
        <v>0</v>
      </c>
      <c r="O5609">
        <v>0</v>
      </c>
      <c r="P5609">
        <v>0</v>
      </c>
      <c r="Q5609">
        <v>0</v>
      </c>
    </row>
    <row r="5610" spans="1:17" x14ac:dyDescent="0.2">
      <c r="A5610" t="s">
        <v>23348</v>
      </c>
      <c r="B5610" t="s">
        <v>88</v>
      </c>
      <c r="C5610" t="s">
        <v>239</v>
      </c>
      <c r="D5610" t="s">
        <v>17736</v>
      </c>
      <c r="E5610" t="s">
        <v>81</v>
      </c>
      <c r="F5610" t="s">
        <v>4931</v>
      </c>
      <c r="G5610">
        <v>0</v>
      </c>
      <c r="H5610">
        <v>6</v>
      </c>
      <c r="I5610">
        <v>1</v>
      </c>
      <c r="J5610">
        <v>5</v>
      </c>
      <c r="K5610">
        <v>0</v>
      </c>
      <c r="L5610">
        <v>0</v>
      </c>
      <c r="M5610">
        <v>0</v>
      </c>
      <c r="N5610">
        <v>0</v>
      </c>
      <c r="O5610">
        <v>0</v>
      </c>
      <c r="P5610">
        <v>0</v>
      </c>
      <c r="Q5610">
        <v>0</v>
      </c>
    </row>
    <row r="5611" spans="1:17" x14ac:dyDescent="0.2">
      <c r="A5611" t="s">
        <v>23349</v>
      </c>
      <c r="B5611" t="s">
        <v>88</v>
      </c>
      <c r="C5611" t="s">
        <v>239</v>
      </c>
      <c r="D5611" t="s">
        <v>17736</v>
      </c>
      <c r="E5611" t="s">
        <v>81</v>
      </c>
      <c r="F5611" t="s">
        <v>4933</v>
      </c>
      <c r="G5611">
        <v>0</v>
      </c>
      <c r="H5611">
        <v>0</v>
      </c>
      <c r="I5611">
        <v>0</v>
      </c>
      <c r="J5611">
        <v>0</v>
      </c>
      <c r="K5611">
        <v>0</v>
      </c>
      <c r="L5611">
        <v>0</v>
      </c>
      <c r="M5611">
        <v>6</v>
      </c>
      <c r="N5611">
        <v>0</v>
      </c>
      <c r="O5611">
        <v>0</v>
      </c>
      <c r="P5611">
        <v>0</v>
      </c>
      <c r="Q5611">
        <v>0</v>
      </c>
    </row>
    <row r="5612" spans="1:17" x14ac:dyDescent="0.2">
      <c r="A5612" t="s">
        <v>23350</v>
      </c>
      <c r="B5612" t="s">
        <v>88</v>
      </c>
      <c r="C5612" t="s">
        <v>239</v>
      </c>
      <c r="D5612" t="s">
        <v>17736</v>
      </c>
      <c r="E5612" t="s">
        <v>81</v>
      </c>
      <c r="F5612" t="s">
        <v>4935</v>
      </c>
      <c r="G5612">
        <v>0</v>
      </c>
      <c r="H5612">
        <v>6</v>
      </c>
      <c r="I5612">
        <v>1</v>
      </c>
      <c r="J5612">
        <v>5</v>
      </c>
      <c r="K5612">
        <v>0</v>
      </c>
      <c r="L5612">
        <v>0</v>
      </c>
      <c r="M5612">
        <v>0</v>
      </c>
      <c r="N5612">
        <v>0</v>
      </c>
      <c r="O5612">
        <v>0</v>
      </c>
      <c r="P5612">
        <v>0</v>
      </c>
      <c r="Q5612">
        <v>0</v>
      </c>
    </row>
    <row r="5613" spans="1:17" x14ac:dyDescent="0.2">
      <c r="A5613" t="s">
        <v>23351</v>
      </c>
      <c r="B5613" t="s">
        <v>88</v>
      </c>
      <c r="C5613" t="s">
        <v>239</v>
      </c>
      <c r="D5613" t="s">
        <v>17736</v>
      </c>
      <c r="E5613" t="s">
        <v>81</v>
      </c>
      <c r="F5613" t="s">
        <v>4937</v>
      </c>
      <c r="G5613">
        <v>0</v>
      </c>
      <c r="H5613">
        <v>6</v>
      </c>
      <c r="I5613">
        <v>1</v>
      </c>
      <c r="J5613">
        <v>5</v>
      </c>
      <c r="K5613">
        <v>0</v>
      </c>
      <c r="L5613">
        <v>0</v>
      </c>
      <c r="M5613">
        <v>0</v>
      </c>
      <c r="N5613">
        <v>0</v>
      </c>
      <c r="O5613">
        <v>0</v>
      </c>
      <c r="P5613">
        <v>0</v>
      </c>
      <c r="Q5613">
        <v>0</v>
      </c>
    </row>
    <row r="5614" spans="1:17" x14ac:dyDescent="0.2">
      <c r="A5614" t="s">
        <v>23352</v>
      </c>
      <c r="B5614" t="s">
        <v>88</v>
      </c>
      <c r="C5614" t="s">
        <v>239</v>
      </c>
      <c r="D5614" t="s">
        <v>17736</v>
      </c>
      <c r="E5614" t="s">
        <v>81</v>
      </c>
      <c r="F5614" t="s">
        <v>4939</v>
      </c>
      <c r="G5614">
        <v>0</v>
      </c>
      <c r="H5614">
        <v>0</v>
      </c>
      <c r="I5614">
        <v>0</v>
      </c>
      <c r="J5614">
        <v>0</v>
      </c>
      <c r="K5614">
        <v>0</v>
      </c>
      <c r="L5614">
        <v>0</v>
      </c>
      <c r="M5614">
        <v>6</v>
      </c>
      <c r="N5614">
        <v>0</v>
      </c>
      <c r="O5614">
        <v>0</v>
      </c>
      <c r="P5614">
        <v>0</v>
      </c>
      <c r="Q5614">
        <v>0</v>
      </c>
    </row>
    <row r="5615" spans="1:17" x14ac:dyDescent="0.2">
      <c r="A5615" t="s">
        <v>23353</v>
      </c>
      <c r="B5615" t="s">
        <v>88</v>
      </c>
      <c r="C5615" t="s">
        <v>239</v>
      </c>
      <c r="D5615" t="s">
        <v>17736</v>
      </c>
      <c r="E5615" t="s">
        <v>81</v>
      </c>
      <c r="F5615" t="s">
        <v>4941</v>
      </c>
      <c r="G5615">
        <v>0</v>
      </c>
      <c r="H5615">
        <v>6</v>
      </c>
      <c r="I5615">
        <v>1</v>
      </c>
      <c r="J5615">
        <v>5</v>
      </c>
      <c r="K5615">
        <v>0</v>
      </c>
      <c r="L5615">
        <v>0</v>
      </c>
      <c r="M5615">
        <v>0</v>
      </c>
      <c r="N5615">
        <v>0</v>
      </c>
      <c r="O5615">
        <v>0</v>
      </c>
      <c r="P5615">
        <v>0</v>
      </c>
      <c r="Q5615">
        <v>0</v>
      </c>
    </row>
    <row r="5616" spans="1:17" x14ac:dyDescent="0.2">
      <c r="A5616" t="s">
        <v>23354</v>
      </c>
      <c r="B5616" t="s">
        <v>88</v>
      </c>
      <c r="C5616" t="s">
        <v>239</v>
      </c>
      <c r="D5616" t="s">
        <v>17736</v>
      </c>
      <c r="E5616" t="s">
        <v>81</v>
      </c>
      <c r="F5616" t="s">
        <v>4943</v>
      </c>
      <c r="G5616">
        <v>0</v>
      </c>
      <c r="H5616">
        <v>0</v>
      </c>
      <c r="I5616">
        <v>0</v>
      </c>
      <c r="J5616">
        <v>0</v>
      </c>
      <c r="K5616">
        <v>0</v>
      </c>
      <c r="L5616">
        <v>0</v>
      </c>
      <c r="M5616">
        <v>6</v>
      </c>
      <c r="N5616">
        <v>0</v>
      </c>
      <c r="O5616">
        <v>0</v>
      </c>
      <c r="P5616">
        <v>0</v>
      </c>
      <c r="Q5616">
        <v>0</v>
      </c>
    </row>
    <row r="5617" spans="1:17" x14ac:dyDescent="0.2">
      <c r="A5617" t="s">
        <v>23355</v>
      </c>
      <c r="B5617" t="s">
        <v>88</v>
      </c>
      <c r="C5617" t="s">
        <v>239</v>
      </c>
      <c r="D5617" t="s">
        <v>17736</v>
      </c>
      <c r="E5617" t="s">
        <v>81</v>
      </c>
      <c r="F5617" t="s">
        <v>4925</v>
      </c>
      <c r="G5617">
        <v>0</v>
      </c>
      <c r="H5617">
        <v>0</v>
      </c>
      <c r="I5617">
        <v>0</v>
      </c>
      <c r="J5617">
        <v>0</v>
      </c>
      <c r="K5617">
        <v>0</v>
      </c>
      <c r="L5617">
        <v>0</v>
      </c>
      <c r="M5617">
        <v>0</v>
      </c>
      <c r="N5617">
        <v>6</v>
      </c>
      <c r="O5617">
        <v>6</v>
      </c>
      <c r="P5617">
        <v>0</v>
      </c>
      <c r="Q5617">
        <v>0</v>
      </c>
    </row>
    <row r="5618" spans="1:17" x14ac:dyDescent="0.2">
      <c r="A5618" t="s">
        <v>23356</v>
      </c>
      <c r="B5618" t="s">
        <v>88</v>
      </c>
      <c r="C5618" t="s">
        <v>239</v>
      </c>
      <c r="D5618" t="s">
        <v>17736</v>
      </c>
      <c r="E5618" t="s">
        <v>81</v>
      </c>
      <c r="F5618" t="s">
        <v>4927</v>
      </c>
      <c r="G5618">
        <v>0</v>
      </c>
      <c r="H5618">
        <v>0</v>
      </c>
      <c r="I5618">
        <v>0</v>
      </c>
      <c r="J5618">
        <v>0</v>
      </c>
      <c r="K5618">
        <v>0</v>
      </c>
      <c r="L5618">
        <v>0</v>
      </c>
      <c r="M5618">
        <v>0</v>
      </c>
      <c r="N5618">
        <v>6</v>
      </c>
      <c r="O5618">
        <v>6</v>
      </c>
      <c r="P5618">
        <v>0</v>
      </c>
      <c r="Q5618">
        <v>0</v>
      </c>
    </row>
    <row r="5619" spans="1:17" x14ac:dyDescent="0.2">
      <c r="A5619" t="s">
        <v>23357</v>
      </c>
      <c r="B5619" t="s">
        <v>88</v>
      </c>
      <c r="C5619" t="s">
        <v>239</v>
      </c>
      <c r="D5619" t="s">
        <v>17736</v>
      </c>
      <c r="E5619" t="s">
        <v>81</v>
      </c>
      <c r="F5619" t="s">
        <v>17734</v>
      </c>
      <c r="G5619">
        <v>6</v>
      </c>
      <c r="H5619">
        <v>0</v>
      </c>
      <c r="I5619">
        <v>0</v>
      </c>
      <c r="J5619">
        <v>0</v>
      </c>
      <c r="K5619">
        <v>0</v>
      </c>
      <c r="L5619">
        <v>0</v>
      </c>
      <c r="M5619">
        <v>0</v>
      </c>
      <c r="N5619">
        <v>0</v>
      </c>
      <c r="O5619">
        <v>0</v>
      </c>
      <c r="P5619">
        <v>0</v>
      </c>
      <c r="Q5619">
        <v>0</v>
      </c>
    </row>
    <row r="5620" spans="1:17" x14ac:dyDescent="0.2">
      <c r="A5620" t="s">
        <v>23358</v>
      </c>
      <c r="B5620" t="s">
        <v>88</v>
      </c>
      <c r="C5620" t="s">
        <v>239</v>
      </c>
      <c r="D5620" t="s">
        <v>17748</v>
      </c>
      <c r="E5620" t="s">
        <v>83</v>
      </c>
      <c r="F5620" t="s">
        <v>17749</v>
      </c>
      <c r="G5620">
        <v>0</v>
      </c>
      <c r="H5620">
        <v>0</v>
      </c>
      <c r="I5620">
        <v>0</v>
      </c>
      <c r="J5620">
        <v>0</v>
      </c>
      <c r="K5620">
        <v>0</v>
      </c>
      <c r="L5620">
        <v>0</v>
      </c>
      <c r="M5620">
        <v>0</v>
      </c>
      <c r="N5620">
        <v>2</v>
      </c>
      <c r="O5620">
        <v>2</v>
      </c>
      <c r="P5620">
        <v>0</v>
      </c>
      <c r="Q5620">
        <v>0</v>
      </c>
    </row>
    <row r="5621" spans="1:17" x14ac:dyDescent="0.2">
      <c r="A5621" t="s">
        <v>23359</v>
      </c>
      <c r="B5621" t="s">
        <v>88</v>
      </c>
      <c r="C5621" t="s">
        <v>239</v>
      </c>
      <c r="D5621" t="s">
        <v>17748</v>
      </c>
      <c r="E5621" t="s">
        <v>83</v>
      </c>
      <c r="F5621" t="s">
        <v>17734</v>
      </c>
      <c r="G5621">
        <v>2</v>
      </c>
      <c r="H5621">
        <v>0</v>
      </c>
      <c r="I5621">
        <v>0</v>
      </c>
      <c r="J5621">
        <v>0</v>
      </c>
      <c r="K5621">
        <v>0</v>
      </c>
      <c r="L5621">
        <v>0</v>
      </c>
      <c r="M5621">
        <v>0</v>
      </c>
      <c r="N5621">
        <v>0</v>
      </c>
      <c r="O5621">
        <v>0</v>
      </c>
      <c r="P5621">
        <v>0</v>
      </c>
      <c r="Q5621">
        <v>0</v>
      </c>
    </row>
    <row r="5622" spans="1:17" x14ac:dyDescent="0.2">
      <c r="A5622" t="s">
        <v>23360</v>
      </c>
      <c r="B5622" t="s">
        <v>88</v>
      </c>
      <c r="C5622" t="s">
        <v>239</v>
      </c>
      <c r="D5622" t="s">
        <v>17748</v>
      </c>
      <c r="E5622" t="s">
        <v>81</v>
      </c>
      <c r="F5622" t="s">
        <v>17749</v>
      </c>
      <c r="G5622">
        <v>0</v>
      </c>
      <c r="H5622">
        <v>0</v>
      </c>
      <c r="I5622">
        <v>0</v>
      </c>
      <c r="J5622">
        <v>0</v>
      </c>
      <c r="K5622">
        <v>0</v>
      </c>
      <c r="L5622">
        <v>0</v>
      </c>
      <c r="M5622">
        <v>0</v>
      </c>
      <c r="N5622">
        <v>5</v>
      </c>
      <c r="O5622">
        <v>4</v>
      </c>
      <c r="P5622">
        <v>1</v>
      </c>
      <c r="Q5622">
        <v>0</v>
      </c>
    </row>
    <row r="5623" spans="1:17" x14ac:dyDescent="0.2">
      <c r="A5623" t="s">
        <v>23361</v>
      </c>
      <c r="B5623" t="s">
        <v>88</v>
      </c>
      <c r="C5623" t="s">
        <v>239</v>
      </c>
      <c r="D5623" t="s">
        <v>17748</v>
      </c>
      <c r="E5623" t="s">
        <v>81</v>
      </c>
      <c r="F5623" t="s">
        <v>17734</v>
      </c>
      <c r="G5623">
        <v>5</v>
      </c>
      <c r="H5623">
        <v>0</v>
      </c>
      <c r="I5623">
        <v>0</v>
      </c>
      <c r="J5623">
        <v>0</v>
      </c>
      <c r="K5623">
        <v>0</v>
      </c>
      <c r="L5623">
        <v>0</v>
      </c>
      <c r="M5623">
        <v>0</v>
      </c>
      <c r="N5623">
        <v>0</v>
      </c>
      <c r="O5623">
        <v>0</v>
      </c>
      <c r="P5623">
        <v>0</v>
      </c>
      <c r="Q5623">
        <v>0</v>
      </c>
    </row>
    <row r="5624" spans="1:17" x14ac:dyDescent="0.2">
      <c r="A5624" t="s">
        <v>23362</v>
      </c>
      <c r="B5624" t="s">
        <v>88</v>
      </c>
      <c r="C5624" t="s">
        <v>240</v>
      </c>
      <c r="D5624" t="s">
        <v>17736</v>
      </c>
      <c r="E5624" t="s">
        <v>83</v>
      </c>
      <c r="F5624" t="s">
        <v>4929</v>
      </c>
      <c r="G5624">
        <v>0</v>
      </c>
      <c r="H5624">
        <v>8</v>
      </c>
      <c r="I5624">
        <v>1</v>
      </c>
      <c r="J5624">
        <v>7</v>
      </c>
      <c r="K5624">
        <v>0</v>
      </c>
      <c r="L5624">
        <v>0</v>
      </c>
      <c r="M5624">
        <v>0</v>
      </c>
      <c r="N5624">
        <v>0</v>
      </c>
      <c r="O5624">
        <v>0</v>
      </c>
      <c r="P5624">
        <v>0</v>
      </c>
      <c r="Q5624">
        <v>0</v>
      </c>
    </row>
    <row r="5625" spans="1:17" x14ac:dyDescent="0.2">
      <c r="A5625" t="s">
        <v>23363</v>
      </c>
      <c r="B5625" t="s">
        <v>88</v>
      </c>
      <c r="C5625" t="s">
        <v>240</v>
      </c>
      <c r="D5625" t="s">
        <v>17736</v>
      </c>
      <c r="E5625" t="s">
        <v>83</v>
      </c>
      <c r="F5625" t="s">
        <v>4931</v>
      </c>
      <c r="G5625">
        <v>0</v>
      </c>
      <c r="H5625">
        <v>8</v>
      </c>
      <c r="I5625">
        <v>1</v>
      </c>
      <c r="J5625">
        <v>7</v>
      </c>
      <c r="K5625">
        <v>0</v>
      </c>
      <c r="L5625">
        <v>0</v>
      </c>
      <c r="M5625">
        <v>0</v>
      </c>
      <c r="N5625">
        <v>0</v>
      </c>
      <c r="O5625">
        <v>0</v>
      </c>
      <c r="P5625">
        <v>0</v>
      </c>
      <c r="Q5625">
        <v>0</v>
      </c>
    </row>
    <row r="5626" spans="1:17" x14ac:dyDescent="0.2">
      <c r="A5626" t="s">
        <v>23364</v>
      </c>
      <c r="B5626" t="s">
        <v>88</v>
      </c>
      <c r="C5626" t="s">
        <v>240</v>
      </c>
      <c r="D5626" t="s">
        <v>17736</v>
      </c>
      <c r="E5626" t="s">
        <v>83</v>
      </c>
      <c r="F5626" t="s">
        <v>4933</v>
      </c>
      <c r="G5626">
        <v>0</v>
      </c>
      <c r="H5626">
        <v>0</v>
      </c>
      <c r="I5626">
        <v>0</v>
      </c>
      <c r="J5626">
        <v>0</v>
      </c>
      <c r="K5626">
        <v>0</v>
      </c>
      <c r="L5626">
        <v>0</v>
      </c>
      <c r="M5626">
        <v>8</v>
      </c>
      <c r="N5626">
        <v>0</v>
      </c>
      <c r="O5626">
        <v>0</v>
      </c>
      <c r="P5626">
        <v>0</v>
      </c>
      <c r="Q5626">
        <v>0</v>
      </c>
    </row>
    <row r="5627" spans="1:17" x14ac:dyDescent="0.2">
      <c r="A5627" t="s">
        <v>23365</v>
      </c>
      <c r="B5627" t="s">
        <v>86</v>
      </c>
      <c r="C5627" t="s">
        <v>119</v>
      </c>
      <c r="D5627" t="s">
        <v>17748</v>
      </c>
      <c r="E5627" t="s">
        <v>83</v>
      </c>
      <c r="F5627" t="s">
        <v>17734</v>
      </c>
      <c r="G5627">
        <v>1</v>
      </c>
      <c r="H5627">
        <v>0</v>
      </c>
      <c r="I5627">
        <v>0</v>
      </c>
      <c r="J5627">
        <v>0</v>
      </c>
      <c r="K5627">
        <v>0</v>
      </c>
      <c r="L5627">
        <v>0</v>
      </c>
      <c r="M5627">
        <v>0</v>
      </c>
      <c r="N5627">
        <v>0</v>
      </c>
      <c r="O5627">
        <v>0</v>
      </c>
      <c r="P5627">
        <v>0</v>
      </c>
      <c r="Q5627">
        <v>0</v>
      </c>
    </row>
    <row r="5628" spans="1:17" x14ac:dyDescent="0.2">
      <c r="A5628" t="s">
        <v>23366</v>
      </c>
      <c r="B5628" t="s">
        <v>86</v>
      </c>
      <c r="C5628" t="s">
        <v>119</v>
      </c>
      <c r="D5628" t="s">
        <v>17754</v>
      </c>
      <c r="E5628" t="s">
        <v>83</v>
      </c>
      <c r="F5628" t="s">
        <v>17734</v>
      </c>
      <c r="G5628">
        <v>1</v>
      </c>
      <c r="H5628">
        <v>0</v>
      </c>
      <c r="I5628">
        <v>0</v>
      </c>
      <c r="J5628">
        <v>0</v>
      </c>
      <c r="K5628">
        <v>0</v>
      </c>
      <c r="L5628">
        <v>0</v>
      </c>
      <c r="M5628">
        <v>0</v>
      </c>
      <c r="N5628">
        <v>0</v>
      </c>
      <c r="O5628">
        <v>0</v>
      </c>
      <c r="P5628">
        <v>0</v>
      </c>
      <c r="Q5628">
        <v>0</v>
      </c>
    </row>
    <row r="5629" spans="1:17" x14ac:dyDescent="0.2">
      <c r="A5629" t="s">
        <v>23367</v>
      </c>
      <c r="B5629" t="s">
        <v>86</v>
      </c>
      <c r="C5629" t="s">
        <v>119</v>
      </c>
      <c r="D5629" t="s">
        <v>17754</v>
      </c>
      <c r="E5629" t="s">
        <v>81</v>
      </c>
      <c r="F5629" t="s">
        <v>17734</v>
      </c>
      <c r="G5629">
        <v>4</v>
      </c>
      <c r="H5629">
        <v>0</v>
      </c>
      <c r="I5629">
        <v>0</v>
      </c>
      <c r="J5629">
        <v>0</v>
      </c>
      <c r="K5629">
        <v>0</v>
      </c>
      <c r="L5629">
        <v>0</v>
      </c>
      <c r="M5629">
        <v>0</v>
      </c>
      <c r="N5629">
        <v>0</v>
      </c>
      <c r="O5629">
        <v>0</v>
      </c>
      <c r="P5629">
        <v>0</v>
      </c>
      <c r="Q5629">
        <v>0</v>
      </c>
    </row>
    <row r="5630" spans="1:17" x14ac:dyDescent="0.2">
      <c r="A5630" t="s">
        <v>23368</v>
      </c>
      <c r="B5630" t="s">
        <v>86</v>
      </c>
      <c r="C5630" t="s">
        <v>120</v>
      </c>
      <c r="D5630" t="s">
        <v>17768</v>
      </c>
      <c r="E5630" t="s">
        <v>83</v>
      </c>
      <c r="F5630" t="s">
        <v>17734</v>
      </c>
      <c r="G5630">
        <v>8</v>
      </c>
      <c r="H5630">
        <v>0</v>
      </c>
      <c r="I5630">
        <v>0</v>
      </c>
      <c r="J5630">
        <v>0</v>
      </c>
      <c r="K5630">
        <v>0</v>
      </c>
      <c r="L5630">
        <v>0</v>
      </c>
      <c r="M5630">
        <v>0</v>
      </c>
      <c r="N5630">
        <v>0</v>
      </c>
      <c r="O5630">
        <v>0</v>
      </c>
      <c r="P5630">
        <v>0</v>
      </c>
      <c r="Q5630">
        <v>0</v>
      </c>
    </row>
    <row r="5631" spans="1:17" x14ac:dyDescent="0.2">
      <c r="A5631" t="s">
        <v>23369</v>
      </c>
      <c r="B5631" t="s">
        <v>86</v>
      </c>
      <c r="C5631" t="s">
        <v>120</v>
      </c>
      <c r="D5631" t="s">
        <v>17768</v>
      </c>
      <c r="E5631" t="s">
        <v>81</v>
      </c>
      <c r="F5631" t="s">
        <v>17734</v>
      </c>
      <c r="G5631">
        <v>11</v>
      </c>
      <c r="H5631">
        <v>0</v>
      </c>
      <c r="I5631">
        <v>0</v>
      </c>
      <c r="J5631">
        <v>0</v>
      </c>
      <c r="K5631">
        <v>0</v>
      </c>
      <c r="L5631">
        <v>0</v>
      </c>
      <c r="M5631">
        <v>0</v>
      </c>
      <c r="N5631">
        <v>0</v>
      </c>
      <c r="O5631">
        <v>0</v>
      </c>
      <c r="P5631">
        <v>0</v>
      </c>
      <c r="Q5631">
        <v>0</v>
      </c>
    </row>
    <row r="5632" spans="1:17" x14ac:dyDescent="0.2">
      <c r="A5632" t="s">
        <v>23370</v>
      </c>
      <c r="B5632" t="s">
        <v>86</v>
      </c>
      <c r="C5632" t="s">
        <v>120</v>
      </c>
      <c r="D5632" t="s">
        <v>17736</v>
      </c>
      <c r="E5632" t="s">
        <v>83</v>
      </c>
      <c r="F5632" t="s">
        <v>4929</v>
      </c>
      <c r="G5632">
        <v>0</v>
      </c>
      <c r="H5632">
        <v>24</v>
      </c>
      <c r="I5632">
        <v>0</v>
      </c>
      <c r="J5632">
        <v>21</v>
      </c>
      <c r="K5632">
        <v>3</v>
      </c>
      <c r="L5632">
        <v>0</v>
      </c>
      <c r="M5632">
        <v>0</v>
      </c>
      <c r="N5632">
        <v>0</v>
      </c>
      <c r="O5632">
        <v>0</v>
      </c>
      <c r="P5632">
        <v>0</v>
      </c>
      <c r="Q5632">
        <v>0</v>
      </c>
    </row>
    <row r="5633" spans="1:17" x14ac:dyDescent="0.2">
      <c r="A5633" t="s">
        <v>23371</v>
      </c>
      <c r="B5633" t="s">
        <v>86</v>
      </c>
      <c r="C5633" t="s">
        <v>120</v>
      </c>
      <c r="D5633" t="s">
        <v>17736</v>
      </c>
      <c r="E5633" t="s">
        <v>83</v>
      </c>
      <c r="F5633" t="s">
        <v>4931</v>
      </c>
      <c r="G5633">
        <v>0</v>
      </c>
      <c r="H5633">
        <v>24</v>
      </c>
      <c r="I5633">
        <v>0</v>
      </c>
      <c r="J5633">
        <v>21</v>
      </c>
      <c r="K5633">
        <v>3</v>
      </c>
      <c r="L5633">
        <v>0</v>
      </c>
      <c r="M5633">
        <v>0</v>
      </c>
      <c r="N5633">
        <v>0</v>
      </c>
      <c r="O5633">
        <v>0</v>
      </c>
      <c r="P5633">
        <v>0</v>
      </c>
      <c r="Q5633">
        <v>0</v>
      </c>
    </row>
    <row r="5634" spans="1:17" x14ac:dyDescent="0.2">
      <c r="A5634" t="s">
        <v>23372</v>
      </c>
      <c r="B5634" t="s">
        <v>86</v>
      </c>
      <c r="C5634" t="s">
        <v>120</v>
      </c>
      <c r="D5634" t="s">
        <v>17736</v>
      </c>
      <c r="E5634" t="s">
        <v>83</v>
      </c>
      <c r="F5634" t="s">
        <v>4933</v>
      </c>
      <c r="G5634">
        <v>0</v>
      </c>
      <c r="H5634">
        <v>0</v>
      </c>
      <c r="I5634">
        <v>0</v>
      </c>
      <c r="J5634">
        <v>0</v>
      </c>
      <c r="K5634">
        <v>0</v>
      </c>
      <c r="L5634">
        <v>0</v>
      </c>
      <c r="M5634">
        <v>24</v>
      </c>
      <c r="N5634">
        <v>0</v>
      </c>
      <c r="O5634">
        <v>0</v>
      </c>
      <c r="P5634">
        <v>0</v>
      </c>
      <c r="Q5634">
        <v>0</v>
      </c>
    </row>
    <row r="5635" spans="1:17" x14ac:dyDescent="0.2">
      <c r="A5635" t="s">
        <v>23373</v>
      </c>
      <c r="B5635" t="s">
        <v>86</v>
      </c>
      <c r="C5635" t="s">
        <v>120</v>
      </c>
      <c r="D5635" t="s">
        <v>17736</v>
      </c>
      <c r="E5635" t="s">
        <v>83</v>
      </c>
      <c r="F5635" t="s">
        <v>4935</v>
      </c>
      <c r="G5635">
        <v>0</v>
      </c>
      <c r="H5635">
        <v>24</v>
      </c>
      <c r="I5635">
        <v>0</v>
      </c>
      <c r="J5635">
        <v>21</v>
      </c>
      <c r="K5635">
        <v>3</v>
      </c>
      <c r="L5635">
        <v>0</v>
      </c>
      <c r="M5635">
        <v>0</v>
      </c>
      <c r="N5635">
        <v>0</v>
      </c>
      <c r="O5635">
        <v>0</v>
      </c>
      <c r="P5635">
        <v>0</v>
      </c>
      <c r="Q5635">
        <v>0</v>
      </c>
    </row>
    <row r="5636" spans="1:17" x14ac:dyDescent="0.2">
      <c r="A5636" t="s">
        <v>23374</v>
      </c>
      <c r="B5636" t="s">
        <v>86</v>
      </c>
      <c r="C5636" t="s">
        <v>120</v>
      </c>
      <c r="D5636" t="s">
        <v>17736</v>
      </c>
      <c r="E5636" t="s">
        <v>83</v>
      </c>
      <c r="F5636" t="s">
        <v>4937</v>
      </c>
      <c r="G5636">
        <v>0</v>
      </c>
      <c r="H5636">
        <v>24</v>
      </c>
      <c r="I5636">
        <v>0</v>
      </c>
      <c r="J5636">
        <v>21</v>
      </c>
      <c r="K5636">
        <v>3</v>
      </c>
      <c r="L5636">
        <v>0</v>
      </c>
      <c r="M5636">
        <v>0</v>
      </c>
      <c r="N5636">
        <v>0</v>
      </c>
      <c r="O5636">
        <v>0</v>
      </c>
      <c r="P5636">
        <v>0</v>
      </c>
      <c r="Q5636">
        <v>0</v>
      </c>
    </row>
    <row r="5637" spans="1:17" x14ac:dyDescent="0.2">
      <c r="A5637" t="s">
        <v>23375</v>
      </c>
      <c r="B5637" t="s">
        <v>86</v>
      </c>
      <c r="C5637" t="s">
        <v>120</v>
      </c>
      <c r="D5637" t="s">
        <v>17736</v>
      </c>
      <c r="E5637" t="s">
        <v>83</v>
      </c>
      <c r="F5637" t="s">
        <v>4939</v>
      </c>
      <c r="G5637">
        <v>0</v>
      </c>
      <c r="H5637">
        <v>0</v>
      </c>
      <c r="I5637">
        <v>0</v>
      </c>
      <c r="J5637">
        <v>0</v>
      </c>
      <c r="K5637">
        <v>0</v>
      </c>
      <c r="L5637">
        <v>0</v>
      </c>
      <c r="M5637">
        <v>24</v>
      </c>
      <c r="N5637">
        <v>0</v>
      </c>
      <c r="O5637">
        <v>0</v>
      </c>
      <c r="P5637">
        <v>0</v>
      </c>
      <c r="Q5637">
        <v>0</v>
      </c>
    </row>
    <row r="5638" spans="1:17" x14ac:dyDescent="0.2">
      <c r="A5638" t="s">
        <v>23376</v>
      </c>
      <c r="B5638" t="s">
        <v>86</v>
      </c>
      <c r="C5638" t="s">
        <v>120</v>
      </c>
      <c r="D5638" t="s">
        <v>17736</v>
      </c>
      <c r="E5638" t="s">
        <v>83</v>
      </c>
      <c r="F5638" t="s">
        <v>4941</v>
      </c>
      <c r="G5638">
        <v>0</v>
      </c>
      <c r="H5638">
        <v>24</v>
      </c>
      <c r="I5638">
        <v>0</v>
      </c>
      <c r="J5638">
        <v>21</v>
      </c>
      <c r="K5638">
        <v>3</v>
      </c>
      <c r="L5638">
        <v>0</v>
      </c>
      <c r="M5638">
        <v>0</v>
      </c>
      <c r="N5638">
        <v>0</v>
      </c>
      <c r="O5638">
        <v>0</v>
      </c>
      <c r="P5638">
        <v>0</v>
      </c>
      <c r="Q5638">
        <v>0</v>
      </c>
    </row>
    <row r="5639" spans="1:17" x14ac:dyDescent="0.2">
      <c r="A5639" t="s">
        <v>23377</v>
      </c>
      <c r="B5639" t="s">
        <v>86</v>
      </c>
      <c r="C5639" t="s">
        <v>120</v>
      </c>
      <c r="D5639" t="s">
        <v>17736</v>
      </c>
      <c r="E5639" t="s">
        <v>83</v>
      </c>
      <c r="F5639" t="s">
        <v>4943</v>
      </c>
      <c r="G5639">
        <v>0</v>
      </c>
      <c r="H5639">
        <v>0</v>
      </c>
      <c r="I5639">
        <v>0</v>
      </c>
      <c r="J5639">
        <v>0</v>
      </c>
      <c r="K5639">
        <v>0</v>
      </c>
      <c r="L5639">
        <v>0</v>
      </c>
      <c r="M5639">
        <v>24</v>
      </c>
      <c r="N5639">
        <v>0</v>
      </c>
      <c r="O5639">
        <v>0</v>
      </c>
      <c r="P5639">
        <v>0</v>
      </c>
      <c r="Q5639">
        <v>0</v>
      </c>
    </row>
    <row r="5640" spans="1:17" x14ac:dyDescent="0.2">
      <c r="A5640" t="s">
        <v>23378</v>
      </c>
      <c r="B5640" t="s">
        <v>86</v>
      </c>
      <c r="C5640" t="s">
        <v>120</v>
      </c>
      <c r="D5640" t="s">
        <v>17736</v>
      </c>
      <c r="E5640" t="s">
        <v>83</v>
      </c>
      <c r="F5640" t="s">
        <v>4925</v>
      </c>
      <c r="G5640">
        <v>0</v>
      </c>
      <c r="H5640">
        <v>0</v>
      </c>
      <c r="I5640">
        <v>0</v>
      </c>
      <c r="J5640">
        <v>0</v>
      </c>
      <c r="K5640">
        <v>0</v>
      </c>
      <c r="L5640">
        <v>0</v>
      </c>
      <c r="M5640">
        <v>0</v>
      </c>
      <c r="N5640">
        <v>13</v>
      </c>
      <c r="O5640">
        <v>13</v>
      </c>
      <c r="P5640">
        <v>0</v>
      </c>
      <c r="Q5640">
        <v>0</v>
      </c>
    </row>
    <row r="5641" spans="1:17" x14ac:dyDescent="0.2">
      <c r="A5641" t="s">
        <v>23379</v>
      </c>
      <c r="B5641" t="s">
        <v>86</v>
      </c>
      <c r="C5641" t="s">
        <v>120</v>
      </c>
      <c r="D5641" t="s">
        <v>17736</v>
      </c>
      <c r="E5641" t="s">
        <v>83</v>
      </c>
      <c r="F5641" t="s">
        <v>4927</v>
      </c>
      <c r="G5641">
        <v>0</v>
      </c>
      <c r="H5641">
        <v>0</v>
      </c>
      <c r="I5641">
        <v>0</v>
      </c>
      <c r="J5641">
        <v>0</v>
      </c>
      <c r="K5641">
        <v>0</v>
      </c>
      <c r="L5641">
        <v>0</v>
      </c>
      <c r="M5641">
        <v>0</v>
      </c>
      <c r="N5641">
        <v>10</v>
      </c>
      <c r="O5641">
        <v>10</v>
      </c>
      <c r="P5641">
        <v>0</v>
      </c>
      <c r="Q5641">
        <v>0</v>
      </c>
    </row>
    <row r="5642" spans="1:17" x14ac:dyDescent="0.2">
      <c r="A5642" t="s">
        <v>23380</v>
      </c>
      <c r="B5642" t="s">
        <v>86</v>
      </c>
      <c r="C5642" t="s">
        <v>120</v>
      </c>
      <c r="D5642" t="s">
        <v>17736</v>
      </c>
      <c r="E5642" t="s">
        <v>83</v>
      </c>
      <c r="F5642" t="s">
        <v>17734</v>
      </c>
      <c r="G5642">
        <v>24</v>
      </c>
      <c r="H5642">
        <v>0</v>
      </c>
      <c r="I5642">
        <v>0</v>
      </c>
      <c r="J5642">
        <v>0</v>
      </c>
      <c r="K5642">
        <v>0</v>
      </c>
      <c r="L5642">
        <v>0</v>
      </c>
      <c r="M5642">
        <v>0</v>
      </c>
      <c r="N5642">
        <v>0</v>
      </c>
      <c r="O5642">
        <v>0</v>
      </c>
      <c r="P5642">
        <v>0</v>
      </c>
      <c r="Q5642">
        <v>0</v>
      </c>
    </row>
    <row r="5643" spans="1:17" x14ac:dyDescent="0.2">
      <c r="A5643" t="s">
        <v>23381</v>
      </c>
      <c r="B5643" t="s">
        <v>86</v>
      </c>
      <c r="C5643" t="s">
        <v>120</v>
      </c>
      <c r="D5643" t="s">
        <v>17736</v>
      </c>
      <c r="E5643" t="s">
        <v>81</v>
      </c>
      <c r="F5643" t="s">
        <v>4929</v>
      </c>
      <c r="G5643">
        <v>0</v>
      </c>
      <c r="H5643">
        <v>36</v>
      </c>
      <c r="I5643">
        <v>3</v>
      </c>
      <c r="J5643">
        <v>24</v>
      </c>
      <c r="K5643">
        <v>5</v>
      </c>
      <c r="L5643">
        <v>4</v>
      </c>
      <c r="M5643">
        <v>0</v>
      </c>
      <c r="N5643">
        <v>0</v>
      </c>
      <c r="O5643">
        <v>0</v>
      </c>
      <c r="P5643">
        <v>0</v>
      </c>
      <c r="Q5643">
        <v>0</v>
      </c>
    </row>
    <row r="5644" spans="1:17" x14ac:dyDescent="0.2">
      <c r="A5644" t="s">
        <v>23382</v>
      </c>
      <c r="B5644" t="s">
        <v>86</v>
      </c>
      <c r="C5644" t="s">
        <v>120</v>
      </c>
      <c r="D5644" t="s">
        <v>17736</v>
      </c>
      <c r="E5644" t="s">
        <v>81</v>
      </c>
      <c r="F5644" t="s">
        <v>4931</v>
      </c>
      <c r="G5644">
        <v>0</v>
      </c>
      <c r="H5644">
        <v>36</v>
      </c>
      <c r="I5644">
        <v>3</v>
      </c>
      <c r="J5644">
        <v>24</v>
      </c>
      <c r="K5644">
        <v>5</v>
      </c>
      <c r="L5644">
        <v>4</v>
      </c>
      <c r="M5644">
        <v>0</v>
      </c>
      <c r="N5644">
        <v>0</v>
      </c>
      <c r="O5644">
        <v>0</v>
      </c>
      <c r="P5644">
        <v>0</v>
      </c>
      <c r="Q5644">
        <v>0</v>
      </c>
    </row>
    <row r="5645" spans="1:17" x14ac:dyDescent="0.2">
      <c r="A5645" t="s">
        <v>23383</v>
      </c>
      <c r="B5645" t="s">
        <v>86</v>
      </c>
      <c r="C5645" t="s">
        <v>120</v>
      </c>
      <c r="D5645" t="s">
        <v>17736</v>
      </c>
      <c r="E5645" t="s">
        <v>81</v>
      </c>
      <c r="F5645" t="s">
        <v>4933</v>
      </c>
      <c r="G5645">
        <v>0</v>
      </c>
      <c r="H5645">
        <v>0</v>
      </c>
      <c r="I5645">
        <v>0</v>
      </c>
      <c r="J5645">
        <v>0</v>
      </c>
      <c r="K5645">
        <v>0</v>
      </c>
      <c r="L5645">
        <v>0</v>
      </c>
      <c r="M5645">
        <v>36</v>
      </c>
      <c r="N5645">
        <v>0</v>
      </c>
      <c r="O5645">
        <v>0</v>
      </c>
      <c r="P5645">
        <v>0</v>
      </c>
      <c r="Q5645">
        <v>0</v>
      </c>
    </row>
    <row r="5646" spans="1:17" x14ac:dyDescent="0.2">
      <c r="A5646" t="s">
        <v>23384</v>
      </c>
      <c r="B5646" t="s">
        <v>86</v>
      </c>
      <c r="C5646" t="s">
        <v>120</v>
      </c>
      <c r="D5646" t="s">
        <v>17736</v>
      </c>
      <c r="E5646" t="s">
        <v>81</v>
      </c>
      <c r="F5646" t="s">
        <v>4935</v>
      </c>
      <c r="G5646">
        <v>0</v>
      </c>
      <c r="H5646">
        <v>36</v>
      </c>
      <c r="I5646">
        <v>3</v>
      </c>
      <c r="J5646">
        <v>24</v>
      </c>
      <c r="K5646">
        <v>5</v>
      </c>
      <c r="L5646">
        <v>4</v>
      </c>
      <c r="M5646">
        <v>0</v>
      </c>
      <c r="N5646">
        <v>0</v>
      </c>
      <c r="O5646">
        <v>0</v>
      </c>
      <c r="P5646">
        <v>0</v>
      </c>
      <c r="Q5646">
        <v>0</v>
      </c>
    </row>
    <row r="5647" spans="1:17" x14ac:dyDescent="0.2">
      <c r="A5647" t="s">
        <v>23385</v>
      </c>
      <c r="B5647" t="s">
        <v>86</v>
      </c>
      <c r="C5647" t="s">
        <v>120</v>
      </c>
      <c r="D5647" t="s">
        <v>17736</v>
      </c>
      <c r="E5647" t="s">
        <v>81</v>
      </c>
      <c r="F5647" t="s">
        <v>4937</v>
      </c>
      <c r="G5647">
        <v>0</v>
      </c>
      <c r="H5647">
        <v>36</v>
      </c>
      <c r="I5647">
        <v>3</v>
      </c>
      <c r="J5647">
        <v>24</v>
      </c>
      <c r="K5647">
        <v>5</v>
      </c>
      <c r="L5647">
        <v>4</v>
      </c>
      <c r="M5647">
        <v>0</v>
      </c>
      <c r="N5647">
        <v>0</v>
      </c>
      <c r="O5647">
        <v>0</v>
      </c>
      <c r="P5647">
        <v>0</v>
      </c>
      <c r="Q5647">
        <v>0</v>
      </c>
    </row>
    <row r="5648" spans="1:17" x14ac:dyDescent="0.2">
      <c r="A5648" t="s">
        <v>23386</v>
      </c>
      <c r="B5648" t="s">
        <v>86</v>
      </c>
      <c r="C5648" t="s">
        <v>120</v>
      </c>
      <c r="D5648" t="s">
        <v>17736</v>
      </c>
      <c r="E5648" t="s">
        <v>81</v>
      </c>
      <c r="F5648" t="s">
        <v>4939</v>
      </c>
      <c r="G5648">
        <v>0</v>
      </c>
      <c r="H5648">
        <v>0</v>
      </c>
      <c r="I5648">
        <v>0</v>
      </c>
      <c r="J5648">
        <v>0</v>
      </c>
      <c r="K5648">
        <v>0</v>
      </c>
      <c r="L5648">
        <v>0</v>
      </c>
      <c r="M5648">
        <v>36</v>
      </c>
      <c r="N5648">
        <v>0</v>
      </c>
      <c r="O5648">
        <v>0</v>
      </c>
      <c r="P5648">
        <v>0</v>
      </c>
      <c r="Q5648">
        <v>0</v>
      </c>
    </row>
    <row r="5649" spans="1:17" x14ac:dyDescent="0.2">
      <c r="A5649" t="s">
        <v>23387</v>
      </c>
      <c r="B5649" t="s">
        <v>86</v>
      </c>
      <c r="C5649" t="s">
        <v>120</v>
      </c>
      <c r="D5649" t="s">
        <v>17736</v>
      </c>
      <c r="E5649" t="s">
        <v>81</v>
      </c>
      <c r="F5649" t="s">
        <v>4941</v>
      </c>
      <c r="G5649">
        <v>0</v>
      </c>
      <c r="H5649">
        <v>36</v>
      </c>
      <c r="I5649">
        <v>3</v>
      </c>
      <c r="J5649">
        <v>24</v>
      </c>
      <c r="K5649">
        <v>5</v>
      </c>
      <c r="L5649">
        <v>4</v>
      </c>
      <c r="M5649">
        <v>0</v>
      </c>
      <c r="N5649">
        <v>0</v>
      </c>
      <c r="O5649">
        <v>0</v>
      </c>
      <c r="P5649">
        <v>0</v>
      </c>
      <c r="Q5649">
        <v>0</v>
      </c>
    </row>
    <row r="5650" spans="1:17" x14ac:dyDescent="0.2">
      <c r="A5650" t="s">
        <v>23388</v>
      </c>
      <c r="B5650" t="s">
        <v>86</v>
      </c>
      <c r="C5650" t="s">
        <v>120</v>
      </c>
      <c r="D5650" t="s">
        <v>17736</v>
      </c>
      <c r="E5650" t="s">
        <v>81</v>
      </c>
      <c r="F5650" t="s">
        <v>4943</v>
      </c>
      <c r="G5650">
        <v>0</v>
      </c>
      <c r="H5650">
        <v>0</v>
      </c>
      <c r="I5650">
        <v>0</v>
      </c>
      <c r="J5650">
        <v>0</v>
      </c>
      <c r="K5650">
        <v>0</v>
      </c>
      <c r="L5650">
        <v>0</v>
      </c>
      <c r="M5650">
        <v>36</v>
      </c>
      <c r="N5650">
        <v>0</v>
      </c>
      <c r="O5650">
        <v>0</v>
      </c>
      <c r="P5650">
        <v>0</v>
      </c>
      <c r="Q5650">
        <v>0</v>
      </c>
    </row>
    <row r="5651" spans="1:17" x14ac:dyDescent="0.2">
      <c r="A5651" t="s">
        <v>23389</v>
      </c>
      <c r="B5651" t="s">
        <v>86</v>
      </c>
      <c r="C5651" t="s">
        <v>120</v>
      </c>
      <c r="D5651" t="s">
        <v>17736</v>
      </c>
      <c r="E5651" t="s">
        <v>81</v>
      </c>
      <c r="F5651" t="s">
        <v>4925</v>
      </c>
      <c r="G5651">
        <v>0</v>
      </c>
      <c r="H5651">
        <v>0</v>
      </c>
      <c r="I5651">
        <v>0</v>
      </c>
      <c r="J5651">
        <v>0</v>
      </c>
      <c r="K5651">
        <v>0</v>
      </c>
      <c r="L5651">
        <v>0</v>
      </c>
      <c r="M5651">
        <v>0</v>
      </c>
      <c r="N5651">
        <v>22</v>
      </c>
      <c r="O5651">
        <v>19</v>
      </c>
      <c r="P5651">
        <v>2</v>
      </c>
      <c r="Q5651">
        <v>1</v>
      </c>
    </row>
    <row r="5652" spans="1:17" x14ac:dyDescent="0.2">
      <c r="A5652" t="s">
        <v>23390</v>
      </c>
      <c r="B5652" t="s">
        <v>86</v>
      </c>
      <c r="C5652" t="s">
        <v>120</v>
      </c>
      <c r="D5652" t="s">
        <v>17736</v>
      </c>
      <c r="E5652" t="s">
        <v>81</v>
      </c>
      <c r="F5652" t="s">
        <v>4927</v>
      </c>
      <c r="G5652">
        <v>0</v>
      </c>
      <c r="H5652">
        <v>0</v>
      </c>
      <c r="I5652">
        <v>0</v>
      </c>
      <c r="J5652">
        <v>0</v>
      </c>
      <c r="K5652">
        <v>0</v>
      </c>
      <c r="L5652">
        <v>0</v>
      </c>
      <c r="M5652">
        <v>0</v>
      </c>
      <c r="N5652">
        <v>13</v>
      </c>
      <c r="O5652">
        <v>13</v>
      </c>
      <c r="P5652">
        <v>0</v>
      </c>
      <c r="Q5652">
        <v>0</v>
      </c>
    </row>
    <row r="5653" spans="1:17" x14ac:dyDescent="0.2">
      <c r="A5653" t="s">
        <v>23391</v>
      </c>
      <c r="B5653" t="s">
        <v>86</v>
      </c>
      <c r="C5653" t="s">
        <v>120</v>
      </c>
      <c r="D5653" t="s">
        <v>17736</v>
      </c>
      <c r="E5653" t="s">
        <v>81</v>
      </c>
      <c r="F5653" t="s">
        <v>17734</v>
      </c>
      <c r="G5653">
        <v>36</v>
      </c>
      <c r="H5653">
        <v>0</v>
      </c>
      <c r="I5653">
        <v>0</v>
      </c>
      <c r="J5653">
        <v>0</v>
      </c>
      <c r="K5653">
        <v>0</v>
      </c>
      <c r="L5653">
        <v>0</v>
      </c>
      <c r="M5653">
        <v>0</v>
      </c>
      <c r="N5653">
        <v>0</v>
      </c>
      <c r="O5653">
        <v>0</v>
      </c>
      <c r="P5653">
        <v>0</v>
      </c>
      <c r="Q5653">
        <v>0</v>
      </c>
    </row>
    <row r="5654" spans="1:17" x14ac:dyDescent="0.2">
      <c r="A5654" t="s">
        <v>23392</v>
      </c>
      <c r="B5654" t="s">
        <v>86</v>
      </c>
      <c r="C5654" t="s">
        <v>120</v>
      </c>
      <c r="D5654" t="s">
        <v>17748</v>
      </c>
      <c r="E5654" t="s">
        <v>83</v>
      </c>
      <c r="F5654" t="s">
        <v>17749</v>
      </c>
      <c r="G5654">
        <v>0</v>
      </c>
      <c r="H5654">
        <v>0</v>
      </c>
      <c r="I5654">
        <v>0</v>
      </c>
      <c r="J5654">
        <v>0</v>
      </c>
      <c r="K5654">
        <v>0</v>
      </c>
      <c r="L5654">
        <v>0</v>
      </c>
      <c r="M5654">
        <v>0</v>
      </c>
      <c r="N5654">
        <v>2</v>
      </c>
      <c r="O5654">
        <v>2</v>
      </c>
      <c r="P5654">
        <v>0</v>
      </c>
      <c r="Q5654">
        <v>0</v>
      </c>
    </row>
    <row r="5655" spans="1:17" x14ac:dyDescent="0.2">
      <c r="A5655" t="s">
        <v>23393</v>
      </c>
      <c r="B5655" t="s">
        <v>86</v>
      </c>
      <c r="C5655" t="s">
        <v>120</v>
      </c>
      <c r="D5655" t="s">
        <v>17748</v>
      </c>
      <c r="E5655" t="s">
        <v>83</v>
      </c>
      <c r="F5655" t="s">
        <v>17734</v>
      </c>
      <c r="G5655">
        <v>2</v>
      </c>
      <c r="H5655">
        <v>0</v>
      </c>
      <c r="I5655">
        <v>0</v>
      </c>
      <c r="J5655">
        <v>0</v>
      </c>
      <c r="K5655">
        <v>0</v>
      </c>
      <c r="L5655">
        <v>0</v>
      </c>
      <c r="M5655">
        <v>0</v>
      </c>
      <c r="N5655">
        <v>0</v>
      </c>
      <c r="O5655">
        <v>0</v>
      </c>
      <c r="P5655">
        <v>0</v>
      </c>
      <c r="Q5655">
        <v>0</v>
      </c>
    </row>
    <row r="5656" spans="1:17" x14ac:dyDescent="0.2">
      <c r="A5656" t="s">
        <v>23394</v>
      </c>
      <c r="B5656" t="s">
        <v>86</v>
      </c>
      <c r="C5656" t="s">
        <v>120</v>
      </c>
      <c r="D5656" t="s">
        <v>17748</v>
      </c>
      <c r="E5656" t="s">
        <v>81</v>
      </c>
      <c r="F5656" t="s">
        <v>17749</v>
      </c>
      <c r="G5656">
        <v>0</v>
      </c>
      <c r="H5656">
        <v>0</v>
      </c>
      <c r="I5656">
        <v>0</v>
      </c>
      <c r="J5656">
        <v>0</v>
      </c>
      <c r="K5656">
        <v>0</v>
      </c>
      <c r="L5656">
        <v>0</v>
      </c>
      <c r="M5656">
        <v>0</v>
      </c>
      <c r="N5656">
        <v>3</v>
      </c>
      <c r="O5656">
        <v>1</v>
      </c>
      <c r="P5656">
        <v>1</v>
      </c>
      <c r="Q5656">
        <v>1</v>
      </c>
    </row>
    <row r="5657" spans="1:17" x14ac:dyDescent="0.2">
      <c r="A5657" t="s">
        <v>23395</v>
      </c>
      <c r="B5657" t="s">
        <v>86</v>
      </c>
      <c r="C5657" t="s">
        <v>120</v>
      </c>
      <c r="D5657" t="s">
        <v>17748</v>
      </c>
      <c r="E5657" t="s">
        <v>81</v>
      </c>
      <c r="F5657" t="s">
        <v>17734</v>
      </c>
      <c r="G5657">
        <v>3</v>
      </c>
      <c r="H5657">
        <v>0</v>
      </c>
      <c r="I5657">
        <v>0</v>
      </c>
      <c r="J5657">
        <v>0</v>
      </c>
      <c r="K5657">
        <v>0</v>
      </c>
      <c r="L5657">
        <v>0</v>
      </c>
      <c r="M5657">
        <v>0</v>
      </c>
      <c r="N5657">
        <v>0</v>
      </c>
      <c r="O5657">
        <v>0</v>
      </c>
      <c r="P5657">
        <v>0</v>
      </c>
      <c r="Q5657">
        <v>0</v>
      </c>
    </row>
    <row r="5658" spans="1:17" x14ac:dyDescent="0.2">
      <c r="A5658" t="s">
        <v>23396</v>
      </c>
      <c r="B5658" t="s">
        <v>86</v>
      </c>
      <c r="C5658" t="s">
        <v>181</v>
      </c>
      <c r="D5658" t="s">
        <v>17736</v>
      </c>
      <c r="E5658" t="s">
        <v>81</v>
      </c>
      <c r="F5658" t="s">
        <v>4929</v>
      </c>
      <c r="G5658">
        <v>0</v>
      </c>
      <c r="H5658">
        <v>22</v>
      </c>
      <c r="I5658">
        <v>2</v>
      </c>
      <c r="J5658">
        <v>16</v>
      </c>
      <c r="K5658">
        <v>4</v>
      </c>
      <c r="L5658">
        <v>0</v>
      </c>
      <c r="M5658">
        <v>0</v>
      </c>
      <c r="N5658">
        <v>0</v>
      </c>
      <c r="O5658">
        <v>0</v>
      </c>
      <c r="P5658">
        <v>0</v>
      </c>
      <c r="Q5658">
        <v>0</v>
      </c>
    </row>
    <row r="5659" spans="1:17" x14ac:dyDescent="0.2">
      <c r="A5659" t="s">
        <v>23397</v>
      </c>
      <c r="B5659" t="s">
        <v>86</v>
      </c>
      <c r="C5659" t="s">
        <v>181</v>
      </c>
      <c r="D5659" t="s">
        <v>17736</v>
      </c>
      <c r="E5659" t="s">
        <v>81</v>
      </c>
      <c r="F5659" t="s">
        <v>4931</v>
      </c>
      <c r="G5659">
        <v>0</v>
      </c>
      <c r="H5659">
        <v>22</v>
      </c>
      <c r="I5659">
        <v>2</v>
      </c>
      <c r="J5659">
        <v>16</v>
      </c>
      <c r="K5659">
        <v>3</v>
      </c>
      <c r="L5659">
        <v>1</v>
      </c>
      <c r="M5659">
        <v>0</v>
      </c>
      <c r="N5659">
        <v>0</v>
      </c>
      <c r="O5659">
        <v>0</v>
      </c>
      <c r="P5659">
        <v>0</v>
      </c>
      <c r="Q5659">
        <v>0</v>
      </c>
    </row>
    <row r="5660" spans="1:17" x14ac:dyDescent="0.2">
      <c r="A5660" t="s">
        <v>23398</v>
      </c>
      <c r="B5660" t="s">
        <v>86</v>
      </c>
      <c r="C5660" t="s">
        <v>181</v>
      </c>
      <c r="D5660" t="s">
        <v>17736</v>
      </c>
      <c r="E5660" t="s">
        <v>81</v>
      </c>
      <c r="F5660" t="s">
        <v>4933</v>
      </c>
      <c r="G5660">
        <v>0</v>
      </c>
      <c r="H5660">
        <v>0</v>
      </c>
      <c r="I5660">
        <v>0</v>
      </c>
      <c r="J5660">
        <v>0</v>
      </c>
      <c r="K5660">
        <v>0</v>
      </c>
      <c r="L5660">
        <v>0</v>
      </c>
      <c r="M5660">
        <v>22</v>
      </c>
      <c r="N5660">
        <v>0</v>
      </c>
      <c r="O5660">
        <v>0</v>
      </c>
      <c r="P5660">
        <v>0</v>
      </c>
      <c r="Q5660">
        <v>0</v>
      </c>
    </row>
    <row r="5661" spans="1:17" x14ac:dyDescent="0.2">
      <c r="A5661" t="s">
        <v>23399</v>
      </c>
      <c r="B5661" t="s">
        <v>86</v>
      </c>
      <c r="C5661" t="s">
        <v>181</v>
      </c>
      <c r="D5661" t="s">
        <v>17736</v>
      </c>
      <c r="E5661" t="s">
        <v>81</v>
      </c>
      <c r="F5661" t="s">
        <v>4935</v>
      </c>
      <c r="G5661">
        <v>0</v>
      </c>
      <c r="H5661">
        <v>22</v>
      </c>
      <c r="I5661">
        <v>2</v>
      </c>
      <c r="J5661">
        <v>16</v>
      </c>
      <c r="K5661">
        <v>3</v>
      </c>
      <c r="L5661">
        <v>1</v>
      </c>
      <c r="M5661">
        <v>0</v>
      </c>
      <c r="N5661">
        <v>0</v>
      </c>
      <c r="O5661">
        <v>0</v>
      </c>
      <c r="P5661">
        <v>0</v>
      </c>
      <c r="Q5661">
        <v>0</v>
      </c>
    </row>
    <row r="5662" spans="1:17" x14ac:dyDescent="0.2">
      <c r="A5662" t="s">
        <v>23400</v>
      </c>
      <c r="B5662" t="s">
        <v>86</v>
      </c>
      <c r="C5662" t="s">
        <v>181</v>
      </c>
      <c r="D5662" t="s">
        <v>17736</v>
      </c>
      <c r="E5662" t="s">
        <v>81</v>
      </c>
      <c r="F5662" t="s">
        <v>4937</v>
      </c>
      <c r="G5662">
        <v>0</v>
      </c>
      <c r="H5662">
        <v>22</v>
      </c>
      <c r="I5662">
        <v>2</v>
      </c>
      <c r="J5662">
        <v>16</v>
      </c>
      <c r="K5662">
        <v>3</v>
      </c>
      <c r="L5662">
        <v>1</v>
      </c>
      <c r="M5662">
        <v>0</v>
      </c>
      <c r="N5662">
        <v>0</v>
      </c>
      <c r="O5662">
        <v>0</v>
      </c>
      <c r="P5662">
        <v>0</v>
      </c>
      <c r="Q5662">
        <v>0</v>
      </c>
    </row>
    <row r="5663" spans="1:17" x14ac:dyDescent="0.2">
      <c r="A5663" t="s">
        <v>23401</v>
      </c>
      <c r="B5663" t="s">
        <v>86</v>
      </c>
      <c r="C5663" t="s">
        <v>181</v>
      </c>
      <c r="D5663" t="s">
        <v>17736</v>
      </c>
      <c r="E5663" t="s">
        <v>81</v>
      </c>
      <c r="F5663" t="s">
        <v>4939</v>
      </c>
      <c r="G5663">
        <v>0</v>
      </c>
      <c r="H5663">
        <v>0</v>
      </c>
      <c r="I5663">
        <v>0</v>
      </c>
      <c r="J5663">
        <v>0</v>
      </c>
      <c r="K5663">
        <v>0</v>
      </c>
      <c r="L5663">
        <v>0</v>
      </c>
      <c r="M5663">
        <v>22</v>
      </c>
      <c r="N5663">
        <v>0</v>
      </c>
      <c r="O5663">
        <v>0</v>
      </c>
      <c r="P5663">
        <v>0</v>
      </c>
      <c r="Q5663">
        <v>0</v>
      </c>
    </row>
    <row r="5664" spans="1:17" x14ac:dyDescent="0.2">
      <c r="A5664" t="s">
        <v>23402</v>
      </c>
      <c r="B5664" t="s">
        <v>86</v>
      </c>
      <c r="C5664" t="s">
        <v>181</v>
      </c>
      <c r="D5664" t="s">
        <v>17736</v>
      </c>
      <c r="E5664" t="s">
        <v>81</v>
      </c>
      <c r="F5664" t="s">
        <v>4941</v>
      </c>
      <c r="G5664">
        <v>0</v>
      </c>
      <c r="H5664">
        <v>22</v>
      </c>
      <c r="I5664">
        <v>2</v>
      </c>
      <c r="J5664">
        <v>16</v>
      </c>
      <c r="K5664">
        <v>3</v>
      </c>
      <c r="L5664">
        <v>1</v>
      </c>
      <c r="M5664">
        <v>0</v>
      </c>
      <c r="N5664">
        <v>0</v>
      </c>
      <c r="O5664">
        <v>0</v>
      </c>
      <c r="P5664">
        <v>0</v>
      </c>
      <c r="Q5664">
        <v>0</v>
      </c>
    </row>
    <row r="5665" spans="1:17" x14ac:dyDescent="0.2">
      <c r="A5665" t="s">
        <v>23403</v>
      </c>
      <c r="B5665" t="s">
        <v>86</v>
      </c>
      <c r="C5665" t="s">
        <v>181</v>
      </c>
      <c r="D5665" t="s">
        <v>17736</v>
      </c>
      <c r="E5665" t="s">
        <v>81</v>
      </c>
      <c r="F5665" t="s">
        <v>4943</v>
      </c>
      <c r="G5665">
        <v>0</v>
      </c>
      <c r="H5665">
        <v>0</v>
      </c>
      <c r="I5665">
        <v>0</v>
      </c>
      <c r="J5665">
        <v>0</v>
      </c>
      <c r="K5665">
        <v>0</v>
      </c>
      <c r="L5665">
        <v>0</v>
      </c>
      <c r="M5665">
        <v>22</v>
      </c>
      <c r="N5665">
        <v>0</v>
      </c>
      <c r="O5665">
        <v>0</v>
      </c>
      <c r="P5665">
        <v>0</v>
      </c>
      <c r="Q5665">
        <v>0</v>
      </c>
    </row>
    <row r="5666" spans="1:17" x14ac:dyDescent="0.2">
      <c r="A5666" t="s">
        <v>23404</v>
      </c>
      <c r="B5666" t="s">
        <v>86</v>
      </c>
      <c r="C5666" t="s">
        <v>181</v>
      </c>
      <c r="D5666" t="s">
        <v>17736</v>
      </c>
      <c r="E5666" t="s">
        <v>81</v>
      </c>
      <c r="F5666" t="s">
        <v>4925</v>
      </c>
      <c r="G5666">
        <v>0</v>
      </c>
      <c r="H5666">
        <v>0</v>
      </c>
      <c r="I5666">
        <v>0</v>
      </c>
      <c r="J5666">
        <v>0</v>
      </c>
      <c r="K5666">
        <v>0</v>
      </c>
      <c r="L5666">
        <v>0</v>
      </c>
      <c r="M5666">
        <v>0</v>
      </c>
      <c r="N5666">
        <v>15</v>
      </c>
      <c r="O5666">
        <v>15</v>
      </c>
      <c r="P5666">
        <v>0</v>
      </c>
      <c r="Q5666">
        <v>0</v>
      </c>
    </row>
    <row r="5667" spans="1:17" x14ac:dyDescent="0.2">
      <c r="A5667" t="s">
        <v>23405</v>
      </c>
      <c r="B5667" t="s">
        <v>86</v>
      </c>
      <c r="C5667" t="s">
        <v>181</v>
      </c>
      <c r="D5667" t="s">
        <v>17736</v>
      </c>
      <c r="E5667" t="s">
        <v>81</v>
      </c>
      <c r="F5667" t="s">
        <v>4927</v>
      </c>
      <c r="G5667">
        <v>0</v>
      </c>
      <c r="H5667">
        <v>0</v>
      </c>
      <c r="I5667">
        <v>0</v>
      </c>
      <c r="J5667">
        <v>0</v>
      </c>
      <c r="K5667">
        <v>0</v>
      </c>
      <c r="L5667">
        <v>0</v>
      </c>
      <c r="M5667">
        <v>0</v>
      </c>
      <c r="N5667">
        <v>13</v>
      </c>
      <c r="O5667">
        <v>13</v>
      </c>
      <c r="P5667">
        <v>0</v>
      </c>
      <c r="Q5667">
        <v>0</v>
      </c>
    </row>
    <row r="5668" spans="1:17" x14ac:dyDescent="0.2">
      <c r="A5668" t="s">
        <v>23406</v>
      </c>
      <c r="B5668" t="s">
        <v>86</v>
      </c>
      <c r="C5668" t="s">
        <v>181</v>
      </c>
      <c r="D5668" t="s">
        <v>17736</v>
      </c>
      <c r="E5668" t="s">
        <v>81</v>
      </c>
      <c r="F5668" t="s">
        <v>17734</v>
      </c>
      <c r="G5668">
        <v>22</v>
      </c>
      <c r="H5668">
        <v>0</v>
      </c>
      <c r="I5668">
        <v>0</v>
      </c>
      <c r="J5668">
        <v>0</v>
      </c>
      <c r="K5668">
        <v>0</v>
      </c>
      <c r="L5668">
        <v>0</v>
      </c>
      <c r="M5668">
        <v>0</v>
      </c>
      <c r="N5668">
        <v>0</v>
      </c>
      <c r="O5668">
        <v>0</v>
      </c>
      <c r="P5668">
        <v>0</v>
      </c>
      <c r="Q5668">
        <v>0</v>
      </c>
    </row>
    <row r="5669" spans="1:17" x14ac:dyDescent="0.2">
      <c r="A5669" t="s">
        <v>23407</v>
      </c>
      <c r="B5669" t="s">
        <v>86</v>
      </c>
      <c r="C5669" t="s">
        <v>181</v>
      </c>
      <c r="D5669" t="s">
        <v>17748</v>
      </c>
      <c r="E5669" t="s">
        <v>83</v>
      </c>
      <c r="F5669" t="s">
        <v>17749</v>
      </c>
      <c r="G5669">
        <v>0</v>
      </c>
      <c r="H5669">
        <v>0</v>
      </c>
      <c r="I5669">
        <v>0</v>
      </c>
      <c r="J5669">
        <v>0</v>
      </c>
      <c r="K5669">
        <v>0</v>
      </c>
      <c r="L5669">
        <v>0</v>
      </c>
      <c r="M5669">
        <v>0</v>
      </c>
      <c r="N5669">
        <v>2</v>
      </c>
      <c r="O5669">
        <v>1</v>
      </c>
      <c r="P5669">
        <v>1</v>
      </c>
      <c r="Q5669">
        <v>0</v>
      </c>
    </row>
    <row r="5670" spans="1:17" x14ac:dyDescent="0.2">
      <c r="A5670" t="s">
        <v>23408</v>
      </c>
      <c r="B5670" t="s">
        <v>86</v>
      </c>
      <c r="C5670" t="s">
        <v>181</v>
      </c>
      <c r="D5670" t="s">
        <v>17748</v>
      </c>
      <c r="E5670" t="s">
        <v>83</v>
      </c>
      <c r="F5670" t="s">
        <v>17734</v>
      </c>
      <c r="G5670">
        <v>2</v>
      </c>
      <c r="H5670">
        <v>0</v>
      </c>
      <c r="I5670">
        <v>0</v>
      </c>
      <c r="J5670">
        <v>0</v>
      </c>
      <c r="K5670">
        <v>0</v>
      </c>
      <c r="L5670">
        <v>0</v>
      </c>
      <c r="M5670">
        <v>0</v>
      </c>
      <c r="N5670">
        <v>0</v>
      </c>
      <c r="O5670">
        <v>0</v>
      </c>
      <c r="P5670">
        <v>0</v>
      </c>
      <c r="Q5670">
        <v>0</v>
      </c>
    </row>
    <row r="5671" spans="1:17" x14ac:dyDescent="0.2">
      <c r="A5671" t="s">
        <v>23409</v>
      </c>
      <c r="B5671" t="s">
        <v>86</v>
      </c>
      <c r="C5671" t="s">
        <v>181</v>
      </c>
      <c r="D5671" t="s">
        <v>17748</v>
      </c>
      <c r="E5671" t="s">
        <v>81</v>
      </c>
      <c r="F5671" t="s">
        <v>17749</v>
      </c>
      <c r="G5671">
        <v>0</v>
      </c>
      <c r="H5671">
        <v>0</v>
      </c>
      <c r="I5671">
        <v>0</v>
      </c>
      <c r="J5671">
        <v>0</v>
      </c>
      <c r="K5671">
        <v>0</v>
      </c>
      <c r="L5671">
        <v>0</v>
      </c>
      <c r="M5671">
        <v>0</v>
      </c>
      <c r="N5671">
        <v>1</v>
      </c>
      <c r="O5671">
        <v>1</v>
      </c>
      <c r="P5671">
        <v>0</v>
      </c>
      <c r="Q5671">
        <v>0</v>
      </c>
    </row>
    <row r="5672" spans="1:17" x14ac:dyDescent="0.2">
      <c r="A5672" t="s">
        <v>23410</v>
      </c>
      <c r="B5672" t="s">
        <v>86</v>
      </c>
      <c r="C5672" t="s">
        <v>181</v>
      </c>
      <c r="D5672" t="s">
        <v>17748</v>
      </c>
      <c r="E5672" t="s">
        <v>81</v>
      </c>
      <c r="F5672" t="s">
        <v>17734</v>
      </c>
      <c r="G5672">
        <v>1</v>
      </c>
      <c r="H5672">
        <v>0</v>
      </c>
      <c r="I5672">
        <v>0</v>
      </c>
      <c r="J5672">
        <v>0</v>
      </c>
      <c r="K5672">
        <v>0</v>
      </c>
      <c r="L5672">
        <v>0</v>
      </c>
      <c r="M5672">
        <v>0</v>
      </c>
      <c r="N5672">
        <v>0</v>
      </c>
      <c r="O5672">
        <v>0</v>
      </c>
      <c r="P5672">
        <v>0</v>
      </c>
      <c r="Q5672">
        <v>0</v>
      </c>
    </row>
    <row r="5673" spans="1:17" x14ac:dyDescent="0.2">
      <c r="A5673" t="s">
        <v>23411</v>
      </c>
      <c r="B5673" t="s">
        <v>86</v>
      </c>
      <c r="C5673" t="s">
        <v>181</v>
      </c>
      <c r="D5673" t="s">
        <v>17754</v>
      </c>
      <c r="E5673" t="s">
        <v>81</v>
      </c>
      <c r="F5673" t="s">
        <v>17734</v>
      </c>
      <c r="G5673">
        <v>2</v>
      </c>
      <c r="H5673">
        <v>0</v>
      </c>
      <c r="I5673">
        <v>0</v>
      </c>
      <c r="J5673">
        <v>0</v>
      </c>
      <c r="K5673">
        <v>0</v>
      </c>
      <c r="L5673">
        <v>0</v>
      </c>
      <c r="M5673">
        <v>0</v>
      </c>
      <c r="N5673">
        <v>0</v>
      </c>
      <c r="O5673">
        <v>0</v>
      </c>
      <c r="P5673">
        <v>0</v>
      </c>
      <c r="Q5673">
        <v>0</v>
      </c>
    </row>
    <row r="5674" spans="1:17" x14ac:dyDescent="0.2">
      <c r="A5674" t="s">
        <v>23412</v>
      </c>
      <c r="B5674" t="s">
        <v>86</v>
      </c>
      <c r="C5674" t="s">
        <v>182</v>
      </c>
      <c r="D5674" t="s">
        <v>17768</v>
      </c>
      <c r="E5674" t="s">
        <v>83</v>
      </c>
      <c r="F5674" t="s">
        <v>17734</v>
      </c>
      <c r="G5674">
        <v>3</v>
      </c>
      <c r="H5674">
        <v>0</v>
      </c>
      <c r="I5674">
        <v>0</v>
      </c>
      <c r="J5674">
        <v>0</v>
      </c>
      <c r="K5674">
        <v>0</v>
      </c>
      <c r="L5674">
        <v>0</v>
      </c>
      <c r="M5674">
        <v>0</v>
      </c>
      <c r="N5674">
        <v>0</v>
      </c>
      <c r="O5674">
        <v>0</v>
      </c>
      <c r="P5674">
        <v>0</v>
      </c>
      <c r="Q5674">
        <v>0</v>
      </c>
    </row>
    <row r="5675" spans="1:17" x14ac:dyDescent="0.2">
      <c r="A5675" t="s">
        <v>23413</v>
      </c>
      <c r="B5675" t="s">
        <v>86</v>
      </c>
      <c r="C5675" t="s">
        <v>121</v>
      </c>
      <c r="D5675" t="s">
        <v>17736</v>
      </c>
      <c r="E5675" t="s">
        <v>83</v>
      </c>
      <c r="F5675" t="s">
        <v>4927</v>
      </c>
      <c r="G5675">
        <v>0</v>
      </c>
      <c r="H5675">
        <v>0</v>
      </c>
      <c r="I5675">
        <v>0</v>
      </c>
      <c r="J5675">
        <v>0</v>
      </c>
      <c r="K5675">
        <v>0</v>
      </c>
      <c r="L5675">
        <v>0</v>
      </c>
      <c r="M5675">
        <v>0</v>
      </c>
      <c r="N5675">
        <v>12</v>
      </c>
      <c r="O5675">
        <v>9</v>
      </c>
      <c r="P5675">
        <v>2</v>
      </c>
      <c r="Q5675">
        <v>1</v>
      </c>
    </row>
    <row r="5676" spans="1:17" x14ac:dyDescent="0.2">
      <c r="A5676" t="s">
        <v>23414</v>
      </c>
      <c r="B5676" t="s">
        <v>86</v>
      </c>
      <c r="C5676" t="s">
        <v>121</v>
      </c>
      <c r="D5676" t="s">
        <v>17736</v>
      </c>
      <c r="E5676" t="s">
        <v>83</v>
      </c>
      <c r="F5676" t="s">
        <v>17734</v>
      </c>
      <c r="G5676">
        <v>20</v>
      </c>
      <c r="H5676">
        <v>0</v>
      </c>
      <c r="I5676">
        <v>0</v>
      </c>
      <c r="J5676">
        <v>0</v>
      </c>
      <c r="K5676">
        <v>0</v>
      </c>
      <c r="L5676">
        <v>0</v>
      </c>
      <c r="M5676">
        <v>0</v>
      </c>
      <c r="N5676">
        <v>0</v>
      </c>
      <c r="O5676">
        <v>0</v>
      </c>
      <c r="P5676">
        <v>0</v>
      </c>
      <c r="Q5676">
        <v>0</v>
      </c>
    </row>
    <row r="5677" spans="1:17" x14ac:dyDescent="0.2">
      <c r="A5677" t="s">
        <v>23415</v>
      </c>
      <c r="B5677" t="s">
        <v>86</v>
      </c>
      <c r="C5677" t="s">
        <v>121</v>
      </c>
      <c r="D5677" t="s">
        <v>17736</v>
      </c>
      <c r="E5677" t="s">
        <v>81</v>
      </c>
      <c r="F5677" t="s">
        <v>4929</v>
      </c>
      <c r="G5677">
        <v>0</v>
      </c>
      <c r="H5677">
        <v>23</v>
      </c>
      <c r="I5677">
        <v>2</v>
      </c>
      <c r="J5677">
        <v>20</v>
      </c>
      <c r="K5677">
        <v>0</v>
      </c>
      <c r="L5677">
        <v>1</v>
      </c>
      <c r="M5677">
        <v>0</v>
      </c>
      <c r="N5677">
        <v>0</v>
      </c>
      <c r="O5677">
        <v>0</v>
      </c>
      <c r="P5677">
        <v>0</v>
      </c>
      <c r="Q5677">
        <v>0</v>
      </c>
    </row>
    <row r="5678" spans="1:17" x14ac:dyDescent="0.2">
      <c r="A5678" t="s">
        <v>23416</v>
      </c>
      <c r="B5678" t="s">
        <v>86</v>
      </c>
      <c r="C5678" t="s">
        <v>121</v>
      </c>
      <c r="D5678" t="s">
        <v>17736</v>
      </c>
      <c r="E5678" t="s">
        <v>81</v>
      </c>
      <c r="F5678" t="s">
        <v>4931</v>
      </c>
      <c r="G5678">
        <v>0</v>
      </c>
      <c r="H5678">
        <v>23</v>
      </c>
      <c r="I5678">
        <v>2</v>
      </c>
      <c r="J5678">
        <v>20</v>
      </c>
      <c r="K5678">
        <v>0</v>
      </c>
      <c r="L5678">
        <v>1</v>
      </c>
      <c r="M5678">
        <v>0</v>
      </c>
      <c r="N5678">
        <v>0</v>
      </c>
      <c r="O5678">
        <v>0</v>
      </c>
      <c r="P5678">
        <v>0</v>
      </c>
      <c r="Q5678">
        <v>0</v>
      </c>
    </row>
    <row r="5679" spans="1:17" x14ac:dyDescent="0.2">
      <c r="A5679" t="s">
        <v>23417</v>
      </c>
      <c r="B5679" t="s">
        <v>86</v>
      </c>
      <c r="C5679" t="s">
        <v>121</v>
      </c>
      <c r="D5679" t="s">
        <v>17736</v>
      </c>
      <c r="E5679" t="s">
        <v>81</v>
      </c>
      <c r="F5679" t="s">
        <v>4933</v>
      </c>
      <c r="G5679">
        <v>0</v>
      </c>
      <c r="H5679">
        <v>0</v>
      </c>
      <c r="I5679">
        <v>0</v>
      </c>
      <c r="J5679">
        <v>0</v>
      </c>
      <c r="K5679">
        <v>0</v>
      </c>
      <c r="L5679">
        <v>0</v>
      </c>
      <c r="M5679">
        <v>23</v>
      </c>
      <c r="N5679">
        <v>0</v>
      </c>
      <c r="O5679">
        <v>0</v>
      </c>
      <c r="P5679">
        <v>0</v>
      </c>
      <c r="Q5679">
        <v>0</v>
      </c>
    </row>
    <row r="5680" spans="1:17" x14ac:dyDescent="0.2">
      <c r="A5680" t="s">
        <v>23418</v>
      </c>
      <c r="B5680" t="s">
        <v>86</v>
      </c>
      <c r="C5680" t="s">
        <v>121</v>
      </c>
      <c r="D5680" t="s">
        <v>17736</v>
      </c>
      <c r="E5680" t="s">
        <v>81</v>
      </c>
      <c r="F5680" t="s">
        <v>4935</v>
      </c>
      <c r="G5680">
        <v>0</v>
      </c>
      <c r="H5680">
        <v>23</v>
      </c>
      <c r="I5680">
        <v>2</v>
      </c>
      <c r="J5680">
        <v>20</v>
      </c>
      <c r="K5680">
        <v>0</v>
      </c>
      <c r="L5680">
        <v>1</v>
      </c>
      <c r="M5680">
        <v>0</v>
      </c>
      <c r="N5680">
        <v>0</v>
      </c>
      <c r="O5680">
        <v>0</v>
      </c>
      <c r="P5680">
        <v>0</v>
      </c>
      <c r="Q5680">
        <v>0</v>
      </c>
    </row>
    <row r="5681" spans="1:17" x14ac:dyDescent="0.2">
      <c r="A5681" t="s">
        <v>23419</v>
      </c>
      <c r="B5681" t="s">
        <v>86</v>
      </c>
      <c r="C5681" t="s">
        <v>121</v>
      </c>
      <c r="D5681" t="s">
        <v>17736</v>
      </c>
      <c r="E5681" t="s">
        <v>81</v>
      </c>
      <c r="F5681" t="s">
        <v>4937</v>
      </c>
      <c r="G5681">
        <v>0</v>
      </c>
      <c r="H5681">
        <v>23</v>
      </c>
      <c r="I5681">
        <v>2</v>
      </c>
      <c r="J5681">
        <v>20</v>
      </c>
      <c r="K5681">
        <v>0</v>
      </c>
      <c r="L5681">
        <v>1</v>
      </c>
      <c r="M5681">
        <v>0</v>
      </c>
      <c r="N5681">
        <v>0</v>
      </c>
      <c r="O5681">
        <v>0</v>
      </c>
      <c r="P5681">
        <v>0</v>
      </c>
      <c r="Q5681">
        <v>0</v>
      </c>
    </row>
    <row r="5682" spans="1:17" x14ac:dyDescent="0.2">
      <c r="A5682" t="s">
        <v>23420</v>
      </c>
      <c r="B5682" t="s">
        <v>86</v>
      </c>
      <c r="C5682" t="s">
        <v>121</v>
      </c>
      <c r="D5682" t="s">
        <v>17736</v>
      </c>
      <c r="E5682" t="s">
        <v>81</v>
      </c>
      <c r="F5682" t="s">
        <v>4939</v>
      </c>
      <c r="G5682">
        <v>0</v>
      </c>
      <c r="H5682">
        <v>0</v>
      </c>
      <c r="I5682">
        <v>0</v>
      </c>
      <c r="J5682">
        <v>0</v>
      </c>
      <c r="K5682">
        <v>0</v>
      </c>
      <c r="L5682">
        <v>0</v>
      </c>
      <c r="M5682">
        <v>23</v>
      </c>
      <c r="N5682">
        <v>0</v>
      </c>
      <c r="O5682">
        <v>0</v>
      </c>
      <c r="P5682">
        <v>0</v>
      </c>
      <c r="Q5682">
        <v>0</v>
      </c>
    </row>
    <row r="5683" spans="1:17" x14ac:dyDescent="0.2">
      <c r="A5683" t="s">
        <v>23421</v>
      </c>
      <c r="B5683" t="s">
        <v>86</v>
      </c>
      <c r="C5683" t="s">
        <v>121</v>
      </c>
      <c r="D5683" t="s">
        <v>17736</v>
      </c>
      <c r="E5683" t="s">
        <v>81</v>
      </c>
      <c r="F5683" t="s">
        <v>4941</v>
      </c>
      <c r="G5683">
        <v>0</v>
      </c>
      <c r="H5683">
        <v>23</v>
      </c>
      <c r="I5683">
        <v>2</v>
      </c>
      <c r="J5683">
        <v>20</v>
      </c>
      <c r="K5683">
        <v>0</v>
      </c>
      <c r="L5683">
        <v>1</v>
      </c>
      <c r="M5683">
        <v>0</v>
      </c>
      <c r="N5683">
        <v>0</v>
      </c>
      <c r="O5683">
        <v>0</v>
      </c>
      <c r="P5683">
        <v>0</v>
      </c>
      <c r="Q5683">
        <v>0</v>
      </c>
    </row>
    <row r="5684" spans="1:17" x14ac:dyDescent="0.2">
      <c r="A5684" t="s">
        <v>23422</v>
      </c>
      <c r="B5684" t="s">
        <v>86</v>
      </c>
      <c r="C5684" t="s">
        <v>121</v>
      </c>
      <c r="D5684" t="s">
        <v>17736</v>
      </c>
      <c r="E5684" t="s">
        <v>81</v>
      </c>
      <c r="F5684" t="s">
        <v>4943</v>
      </c>
      <c r="G5684">
        <v>0</v>
      </c>
      <c r="H5684">
        <v>0</v>
      </c>
      <c r="I5684">
        <v>0</v>
      </c>
      <c r="J5684">
        <v>0</v>
      </c>
      <c r="K5684">
        <v>0</v>
      </c>
      <c r="L5684">
        <v>0</v>
      </c>
      <c r="M5684">
        <v>23</v>
      </c>
      <c r="N5684">
        <v>0</v>
      </c>
      <c r="O5684">
        <v>0</v>
      </c>
      <c r="P5684">
        <v>0</v>
      </c>
      <c r="Q5684">
        <v>0</v>
      </c>
    </row>
    <row r="5685" spans="1:17" x14ac:dyDescent="0.2">
      <c r="A5685" t="s">
        <v>23423</v>
      </c>
      <c r="B5685" t="s">
        <v>86</v>
      </c>
      <c r="C5685" t="s">
        <v>121</v>
      </c>
      <c r="D5685" t="s">
        <v>17736</v>
      </c>
      <c r="E5685" t="s">
        <v>81</v>
      </c>
      <c r="F5685" t="s">
        <v>4925</v>
      </c>
      <c r="G5685">
        <v>0</v>
      </c>
      <c r="H5685">
        <v>0</v>
      </c>
      <c r="I5685">
        <v>0</v>
      </c>
      <c r="J5685">
        <v>0</v>
      </c>
      <c r="K5685">
        <v>0</v>
      </c>
      <c r="L5685">
        <v>0</v>
      </c>
      <c r="M5685">
        <v>0</v>
      </c>
      <c r="N5685">
        <v>13</v>
      </c>
      <c r="O5685">
        <v>12</v>
      </c>
      <c r="P5685">
        <v>0</v>
      </c>
      <c r="Q5685">
        <v>1</v>
      </c>
    </row>
    <row r="5686" spans="1:17" x14ac:dyDescent="0.2">
      <c r="A5686" t="s">
        <v>23424</v>
      </c>
      <c r="B5686" t="s">
        <v>86</v>
      </c>
      <c r="C5686" t="s">
        <v>121</v>
      </c>
      <c r="D5686" t="s">
        <v>17736</v>
      </c>
      <c r="E5686" t="s">
        <v>81</v>
      </c>
      <c r="F5686" t="s">
        <v>4927</v>
      </c>
      <c r="G5686">
        <v>0</v>
      </c>
      <c r="H5686">
        <v>0</v>
      </c>
      <c r="I5686">
        <v>0</v>
      </c>
      <c r="J5686">
        <v>0</v>
      </c>
      <c r="K5686">
        <v>0</v>
      </c>
      <c r="L5686">
        <v>0</v>
      </c>
      <c r="M5686">
        <v>0</v>
      </c>
      <c r="N5686">
        <v>10</v>
      </c>
      <c r="O5686">
        <v>9</v>
      </c>
      <c r="P5686">
        <v>0</v>
      </c>
      <c r="Q5686">
        <v>1</v>
      </c>
    </row>
    <row r="5687" spans="1:17" x14ac:dyDescent="0.2">
      <c r="A5687" t="s">
        <v>23425</v>
      </c>
      <c r="B5687" t="s">
        <v>86</v>
      </c>
      <c r="C5687" t="s">
        <v>121</v>
      </c>
      <c r="D5687" t="s">
        <v>17736</v>
      </c>
      <c r="E5687" t="s">
        <v>81</v>
      </c>
      <c r="F5687" t="s">
        <v>17734</v>
      </c>
      <c r="G5687">
        <v>23</v>
      </c>
      <c r="H5687">
        <v>0</v>
      </c>
      <c r="I5687">
        <v>0</v>
      </c>
      <c r="J5687">
        <v>0</v>
      </c>
      <c r="K5687">
        <v>0</v>
      </c>
      <c r="L5687">
        <v>0</v>
      </c>
      <c r="M5687">
        <v>0</v>
      </c>
      <c r="N5687">
        <v>0</v>
      </c>
      <c r="O5687">
        <v>0</v>
      </c>
      <c r="P5687">
        <v>0</v>
      </c>
      <c r="Q5687">
        <v>0</v>
      </c>
    </row>
    <row r="5688" spans="1:17" x14ac:dyDescent="0.2">
      <c r="A5688" t="s">
        <v>23426</v>
      </c>
      <c r="B5688" t="s">
        <v>86</v>
      </c>
      <c r="C5688" t="s">
        <v>121</v>
      </c>
      <c r="D5688" t="s">
        <v>17748</v>
      </c>
      <c r="E5688" t="s">
        <v>83</v>
      </c>
      <c r="F5688" t="s">
        <v>17749</v>
      </c>
      <c r="G5688">
        <v>0</v>
      </c>
      <c r="H5688">
        <v>0</v>
      </c>
      <c r="I5688">
        <v>0</v>
      </c>
      <c r="J5688">
        <v>0</v>
      </c>
      <c r="K5688">
        <v>0</v>
      </c>
      <c r="L5688">
        <v>0</v>
      </c>
      <c r="M5688">
        <v>0</v>
      </c>
      <c r="N5688">
        <v>1</v>
      </c>
      <c r="O5688">
        <v>1</v>
      </c>
      <c r="P5688">
        <v>0</v>
      </c>
      <c r="Q5688">
        <v>0</v>
      </c>
    </row>
    <row r="5689" spans="1:17" x14ac:dyDescent="0.2">
      <c r="A5689" t="s">
        <v>23427</v>
      </c>
      <c r="B5689" t="s">
        <v>86</v>
      </c>
      <c r="C5689" t="s">
        <v>121</v>
      </c>
      <c r="D5689" t="s">
        <v>17748</v>
      </c>
      <c r="E5689" t="s">
        <v>83</v>
      </c>
      <c r="F5689" t="s">
        <v>17734</v>
      </c>
      <c r="G5689">
        <v>1</v>
      </c>
      <c r="H5689">
        <v>0</v>
      </c>
      <c r="I5689">
        <v>0</v>
      </c>
      <c r="J5689">
        <v>0</v>
      </c>
      <c r="K5689">
        <v>0</v>
      </c>
      <c r="L5689">
        <v>0</v>
      </c>
      <c r="M5689">
        <v>0</v>
      </c>
      <c r="N5689">
        <v>0</v>
      </c>
      <c r="O5689">
        <v>0</v>
      </c>
      <c r="P5689">
        <v>0</v>
      </c>
      <c r="Q5689">
        <v>0</v>
      </c>
    </row>
    <row r="5690" spans="1:17" x14ac:dyDescent="0.2">
      <c r="A5690" t="s">
        <v>23428</v>
      </c>
      <c r="B5690" t="s">
        <v>86</v>
      </c>
      <c r="C5690" t="s">
        <v>121</v>
      </c>
      <c r="D5690" t="s">
        <v>17754</v>
      </c>
      <c r="E5690" t="s">
        <v>83</v>
      </c>
      <c r="F5690" t="s">
        <v>17734</v>
      </c>
      <c r="G5690">
        <v>1</v>
      </c>
      <c r="H5690">
        <v>0</v>
      </c>
      <c r="I5690">
        <v>0</v>
      </c>
      <c r="J5690">
        <v>0</v>
      </c>
      <c r="K5690">
        <v>0</v>
      </c>
      <c r="L5690">
        <v>0</v>
      </c>
      <c r="M5690">
        <v>0</v>
      </c>
      <c r="N5690">
        <v>0</v>
      </c>
      <c r="O5690">
        <v>0</v>
      </c>
      <c r="P5690">
        <v>0</v>
      </c>
      <c r="Q5690">
        <v>0</v>
      </c>
    </row>
    <row r="5691" spans="1:17" x14ac:dyDescent="0.2">
      <c r="A5691" t="s">
        <v>23429</v>
      </c>
      <c r="B5691" t="s">
        <v>86</v>
      </c>
      <c r="C5691" t="s">
        <v>121</v>
      </c>
      <c r="D5691" t="s">
        <v>17754</v>
      </c>
      <c r="E5691" t="s">
        <v>81</v>
      </c>
      <c r="F5691" t="s">
        <v>17734</v>
      </c>
      <c r="G5691">
        <v>2</v>
      </c>
      <c r="H5691">
        <v>0</v>
      </c>
      <c r="I5691">
        <v>0</v>
      </c>
      <c r="J5691">
        <v>0</v>
      </c>
      <c r="K5691">
        <v>0</v>
      </c>
      <c r="L5691">
        <v>0</v>
      </c>
      <c r="M5691">
        <v>0</v>
      </c>
      <c r="N5691">
        <v>0</v>
      </c>
      <c r="O5691">
        <v>0</v>
      </c>
      <c r="P5691">
        <v>0</v>
      </c>
      <c r="Q5691">
        <v>0</v>
      </c>
    </row>
    <row r="5692" spans="1:17" x14ac:dyDescent="0.2">
      <c r="A5692" t="s">
        <v>23430</v>
      </c>
      <c r="B5692" t="s">
        <v>86</v>
      </c>
      <c r="C5692" t="s">
        <v>122</v>
      </c>
      <c r="D5692" t="s">
        <v>17768</v>
      </c>
      <c r="E5692" t="s">
        <v>83</v>
      </c>
      <c r="F5692" t="s">
        <v>17734</v>
      </c>
      <c r="G5692">
        <v>9</v>
      </c>
      <c r="H5692">
        <v>0</v>
      </c>
      <c r="I5692">
        <v>0</v>
      </c>
      <c r="J5692">
        <v>0</v>
      </c>
      <c r="K5692">
        <v>0</v>
      </c>
      <c r="L5692">
        <v>0</v>
      </c>
      <c r="M5692">
        <v>0</v>
      </c>
      <c r="N5692">
        <v>0</v>
      </c>
      <c r="O5692">
        <v>0</v>
      </c>
      <c r="P5692">
        <v>0</v>
      </c>
      <c r="Q5692">
        <v>0</v>
      </c>
    </row>
    <row r="5693" spans="1:17" x14ac:dyDescent="0.2">
      <c r="A5693" t="s">
        <v>23431</v>
      </c>
      <c r="B5693" t="s">
        <v>86</v>
      </c>
      <c r="C5693" t="s">
        <v>122</v>
      </c>
      <c r="D5693" t="s">
        <v>17768</v>
      </c>
      <c r="E5693" t="s">
        <v>81</v>
      </c>
      <c r="F5693" t="s">
        <v>17734</v>
      </c>
      <c r="G5693">
        <v>4</v>
      </c>
      <c r="H5693">
        <v>0</v>
      </c>
      <c r="I5693">
        <v>0</v>
      </c>
      <c r="J5693">
        <v>0</v>
      </c>
      <c r="K5693">
        <v>0</v>
      </c>
      <c r="L5693">
        <v>0</v>
      </c>
      <c r="M5693">
        <v>0</v>
      </c>
      <c r="N5693">
        <v>0</v>
      </c>
      <c r="O5693">
        <v>0</v>
      </c>
      <c r="P5693">
        <v>0</v>
      </c>
      <c r="Q5693">
        <v>0</v>
      </c>
    </row>
    <row r="5694" spans="1:17" x14ac:dyDescent="0.2">
      <c r="A5694" t="s">
        <v>23432</v>
      </c>
      <c r="B5694" t="s">
        <v>86</v>
      </c>
      <c r="C5694" t="s">
        <v>182</v>
      </c>
      <c r="D5694" t="s">
        <v>17736</v>
      </c>
      <c r="E5694" t="s">
        <v>81</v>
      </c>
      <c r="F5694" t="s">
        <v>4933</v>
      </c>
      <c r="G5694">
        <v>0</v>
      </c>
      <c r="H5694">
        <v>0</v>
      </c>
      <c r="I5694">
        <v>0</v>
      </c>
      <c r="J5694">
        <v>0</v>
      </c>
      <c r="K5694">
        <v>0</v>
      </c>
      <c r="L5694">
        <v>0</v>
      </c>
      <c r="M5694">
        <v>18</v>
      </c>
      <c r="N5694">
        <v>0</v>
      </c>
      <c r="O5694">
        <v>0</v>
      </c>
      <c r="P5694">
        <v>0</v>
      </c>
      <c r="Q5694">
        <v>0</v>
      </c>
    </row>
    <row r="5695" spans="1:17" x14ac:dyDescent="0.2">
      <c r="A5695" t="s">
        <v>23433</v>
      </c>
      <c r="B5695" t="s">
        <v>86</v>
      </c>
      <c r="C5695" t="s">
        <v>182</v>
      </c>
      <c r="D5695" t="s">
        <v>17736</v>
      </c>
      <c r="E5695" t="s">
        <v>81</v>
      </c>
      <c r="F5695" t="s">
        <v>4935</v>
      </c>
      <c r="G5695">
        <v>0</v>
      </c>
      <c r="H5695">
        <v>18</v>
      </c>
      <c r="I5695">
        <v>2</v>
      </c>
      <c r="J5695">
        <v>13</v>
      </c>
      <c r="K5695">
        <v>2</v>
      </c>
      <c r="L5695">
        <v>1</v>
      </c>
      <c r="M5695">
        <v>0</v>
      </c>
      <c r="N5695">
        <v>0</v>
      </c>
      <c r="O5695">
        <v>0</v>
      </c>
      <c r="P5695">
        <v>0</v>
      </c>
      <c r="Q5695">
        <v>0</v>
      </c>
    </row>
    <row r="5696" spans="1:17" x14ac:dyDescent="0.2">
      <c r="A5696" t="s">
        <v>23434</v>
      </c>
      <c r="B5696" t="s">
        <v>86</v>
      </c>
      <c r="C5696" t="s">
        <v>182</v>
      </c>
      <c r="D5696" t="s">
        <v>17736</v>
      </c>
      <c r="E5696" t="s">
        <v>81</v>
      </c>
      <c r="F5696" t="s">
        <v>4937</v>
      </c>
      <c r="G5696">
        <v>0</v>
      </c>
      <c r="H5696">
        <v>18</v>
      </c>
      <c r="I5696">
        <v>2</v>
      </c>
      <c r="J5696">
        <v>13</v>
      </c>
      <c r="K5696">
        <v>2</v>
      </c>
      <c r="L5696">
        <v>1</v>
      </c>
      <c r="M5696">
        <v>0</v>
      </c>
      <c r="N5696">
        <v>0</v>
      </c>
      <c r="O5696">
        <v>0</v>
      </c>
      <c r="P5696">
        <v>0</v>
      </c>
      <c r="Q5696">
        <v>0</v>
      </c>
    </row>
    <row r="5697" spans="1:17" x14ac:dyDescent="0.2">
      <c r="A5697" t="s">
        <v>23435</v>
      </c>
      <c r="B5697" t="s">
        <v>86</v>
      </c>
      <c r="C5697" t="s">
        <v>182</v>
      </c>
      <c r="D5697" t="s">
        <v>17736</v>
      </c>
      <c r="E5697" t="s">
        <v>81</v>
      </c>
      <c r="F5697" t="s">
        <v>4939</v>
      </c>
      <c r="G5697">
        <v>0</v>
      </c>
      <c r="H5697">
        <v>0</v>
      </c>
      <c r="I5697">
        <v>0</v>
      </c>
      <c r="J5697">
        <v>0</v>
      </c>
      <c r="K5697">
        <v>0</v>
      </c>
      <c r="L5697">
        <v>0</v>
      </c>
      <c r="M5697">
        <v>18</v>
      </c>
      <c r="N5697">
        <v>0</v>
      </c>
      <c r="O5697">
        <v>0</v>
      </c>
      <c r="P5697">
        <v>0</v>
      </c>
      <c r="Q5697">
        <v>0</v>
      </c>
    </row>
    <row r="5698" spans="1:17" x14ac:dyDescent="0.2">
      <c r="A5698" t="s">
        <v>23436</v>
      </c>
      <c r="B5698" t="s">
        <v>86</v>
      </c>
      <c r="C5698" t="s">
        <v>182</v>
      </c>
      <c r="D5698" t="s">
        <v>17736</v>
      </c>
      <c r="E5698" t="s">
        <v>81</v>
      </c>
      <c r="F5698" t="s">
        <v>4941</v>
      </c>
      <c r="G5698">
        <v>0</v>
      </c>
      <c r="H5698">
        <v>18</v>
      </c>
      <c r="I5698">
        <v>2</v>
      </c>
      <c r="J5698">
        <v>13</v>
      </c>
      <c r="K5698">
        <v>2</v>
      </c>
      <c r="L5698">
        <v>1</v>
      </c>
      <c r="M5698">
        <v>0</v>
      </c>
      <c r="N5698">
        <v>0</v>
      </c>
      <c r="O5698">
        <v>0</v>
      </c>
      <c r="P5698">
        <v>0</v>
      </c>
      <c r="Q5698">
        <v>0</v>
      </c>
    </row>
    <row r="5699" spans="1:17" x14ac:dyDescent="0.2">
      <c r="A5699" t="s">
        <v>23437</v>
      </c>
      <c r="B5699" t="s">
        <v>86</v>
      </c>
      <c r="C5699" t="s">
        <v>182</v>
      </c>
      <c r="D5699" t="s">
        <v>17736</v>
      </c>
      <c r="E5699" t="s">
        <v>81</v>
      </c>
      <c r="F5699" t="s">
        <v>4943</v>
      </c>
      <c r="G5699">
        <v>0</v>
      </c>
      <c r="H5699">
        <v>0</v>
      </c>
      <c r="I5699">
        <v>0</v>
      </c>
      <c r="J5699">
        <v>0</v>
      </c>
      <c r="K5699">
        <v>0</v>
      </c>
      <c r="L5699">
        <v>0</v>
      </c>
      <c r="M5699">
        <v>18</v>
      </c>
      <c r="N5699">
        <v>0</v>
      </c>
      <c r="O5699">
        <v>0</v>
      </c>
      <c r="P5699">
        <v>0</v>
      </c>
      <c r="Q5699">
        <v>0</v>
      </c>
    </row>
    <row r="5700" spans="1:17" x14ac:dyDescent="0.2">
      <c r="A5700" t="s">
        <v>23438</v>
      </c>
      <c r="B5700" t="s">
        <v>86</v>
      </c>
      <c r="C5700" t="s">
        <v>182</v>
      </c>
      <c r="D5700" t="s">
        <v>17736</v>
      </c>
      <c r="E5700" t="s">
        <v>81</v>
      </c>
      <c r="F5700" t="s">
        <v>4925</v>
      </c>
      <c r="G5700">
        <v>0</v>
      </c>
      <c r="H5700">
        <v>0</v>
      </c>
      <c r="I5700">
        <v>0</v>
      </c>
      <c r="J5700">
        <v>0</v>
      </c>
      <c r="K5700">
        <v>0</v>
      </c>
      <c r="L5700">
        <v>0</v>
      </c>
      <c r="M5700">
        <v>0</v>
      </c>
      <c r="N5700">
        <v>15</v>
      </c>
      <c r="O5700">
        <v>15</v>
      </c>
      <c r="P5700">
        <v>0</v>
      </c>
      <c r="Q5700">
        <v>0</v>
      </c>
    </row>
    <row r="5701" spans="1:17" x14ac:dyDescent="0.2">
      <c r="A5701" t="s">
        <v>23439</v>
      </c>
      <c r="B5701" t="s">
        <v>86</v>
      </c>
      <c r="C5701" t="s">
        <v>182</v>
      </c>
      <c r="D5701" t="s">
        <v>17736</v>
      </c>
      <c r="E5701" t="s">
        <v>81</v>
      </c>
      <c r="F5701" t="s">
        <v>4927</v>
      </c>
      <c r="G5701">
        <v>0</v>
      </c>
      <c r="H5701">
        <v>0</v>
      </c>
      <c r="I5701">
        <v>0</v>
      </c>
      <c r="J5701">
        <v>0</v>
      </c>
      <c r="K5701">
        <v>0</v>
      </c>
      <c r="L5701">
        <v>0</v>
      </c>
      <c r="M5701">
        <v>0</v>
      </c>
      <c r="N5701">
        <v>11</v>
      </c>
      <c r="O5701">
        <v>11</v>
      </c>
      <c r="P5701">
        <v>0</v>
      </c>
      <c r="Q5701">
        <v>0</v>
      </c>
    </row>
    <row r="5702" spans="1:17" x14ac:dyDescent="0.2">
      <c r="A5702" t="s">
        <v>23440</v>
      </c>
      <c r="B5702" t="s">
        <v>86</v>
      </c>
      <c r="C5702" t="s">
        <v>182</v>
      </c>
      <c r="D5702" t="s">
        <v>17736</v>
      </c>
      <c r="E5702" t="s">
        <v>81</v>
      </c>
      <c r="F5702" t="s">
        <v>17734</v>
      </c>
      <c r="G5702">
        <v>18</v>
      </c>
      <c r="H5702">
        <v>0</v>
      </c>
      <c r="I5702">
        <v>0</v>
      </c>
      <c r="J5702">
        <v>0</v>
      </c>
      <c r="K5702">
        <v>0</v>
      </c>
      <c r="L5702">
        <v>0</v>
      </c>
      <c r="M5702">
        <v>0</v>
      </c>
      <c r="N5702">
        <v>0</v>
      </c>
      <c r="O5702">
        <v>0</v>
      </c>
      <c r="P5702">
        <v>0</v>
      </c>
      <c r="Q5702">
        <v>0</v>
      </c>
    </row>
    <row r="5703" spans="1:17" x14ac:dyDescent="0.2">
      <c r="A5703" t="s">
        <v>23441</v>
      </c>
      <c r="B5703" t="s">
        <v>86</v>
      </c>
      <c r="C5703" t="s">
        <v>182</v>
      </c>
      <c r="D5703" t="s">
        <v>17748</v>
      </c>
      <c r="E5703" t="s">
        <v>83</v>
      </c>
      <c r="F5703" t="s">
        <v>17749</v>
      </c>
      <c r="G5703">
        <v>0</v>
      </c>
      <c r="H5703">
        <v>0</v>
      </c>
      <c r="I5703">
        <v>0</v>
      </c>
      <c r="J5703">
        <v>0</v>
      </c>
      <c r="K5703">
        <v>0</v>
      </c>
      <c r="L5703">
        <v>0</v>
      </c>
      <c r="M5703">
        <v>0</v>
      </c>
      <c r="N5703">
        <v>1</v>
      </c>
      <c r="O5703">
        <v>1</v>
      </c>
      <c r="P5703">
        <v>0</v>
      </c>
      <c r="Q5703">
        <v>0</v>
      </c>
    </row>
    <row r="5704" spans="1:17" x14ac:dyDescent="0.2">
      <c r="A5704" t="s">
        <v>23442</v>
      </c>
      <c r="B5704" t="s">
        <v>86</v>
      </c>
      <c r="C5704" t="s">
        <v>182</v>
      </c>
      <c r="D5704" t="s">
        <v>17748</v>
      </c>
      <c r="E5704" t="s">
        <v>83</v>
      </c>
      <c r="F5704" t="s">
        <v>17734</v>
      </c>
      <c r="G5704">
        <v>1</v>
      </c>
      <c r="H5704">
        <v>0</v>
      </c>
      <c r="I5704">
        <v>0</v>
      </c>
      <c r="J5704">
        <v>0</v>
      </c>
      <c r="K5704">
        <v>0</v>
      </c>
      <c r="L5704">
        <v>0</v>
      </c>
      <c r="M5704">
        <v>0</v>
      </c>
      <c r="N5704">
        <v>0</v>
      </c>
      <c r="O5704">
        <v>0</v>
      </c>
      <c r="P5704">
        <v>0</v>
      </c>
      <c r="Q5704">
        <v>0</v>
      </c>
    </row>
    <row r="5705" spans="1:17" x14ac:dyDescent="0.2">
      <c r="A5705" t="s">
        <v>23443</v>
      </c>
      <c r="B5705" t="s">
        <v>86</v>
      </c>
      <c r="C5705" t="s">
        <v>182</v>
      </c>
      <c r="D5705" t="s">
        <v>17754</v>
      </c>
      <c r="E5705" t="s">
        <v>83</v>
      </c>
      <c r="F5705" t="s">
        <v>17734</v>
      </c>
      <c r="G5705">
        <v>1</v>
      </c>
      <c r="H5705">
        <v>0</v>
      </c>
      <c r="I5705">
        <v>0</v>
      </c>
      <c r="J5705">
        <v>0</v>
      </c>
      <c r="K5705">
        <v>0</v>
      </c>
      <c r="L5705">
        <v>0</v>
      </c>
      <c r="M5705">
        <v>0</v>
      </c>
      <c r="N5705">
        <v>0</v>
      </c>
      <c r="O5705">
        <v>0</v>
      </c>
      <c r="P5705">
        <v>0</v>
      </c>
      <c r="Q5705">
        <v>0</v>
      </c>
    </row>
    <row r="5706" spans="1:17" x14ac:dyDescent="0.2">
      <c r="A5706" t="s">
        <v>23444</v>
      </c>
      <c r="B5706" t="s">
        <v>86</v>
      </c>
      <c r="C5706" t="s">
        <v>183</v>
      </c>
      <c r="D5706" t="s">
        <v>17768</v>
      </c>
      <c r="E5706" t="s">
        <v>83</v>
      </c>
      <c r="F5706" t="s">
        <v>17734</v>
      </c>
      <c r="G5706">
        <v>11</v>
      </c>
      <c r="H5706">
        <v>0</v>
      </c>
      <c r="I5706">
        <v>0</v>
      </c>
      <c r="J5706">
        <v>0</v>
      </c>
      <c r="K5706">
        <v>0</v>
      </c>
      <c r="L5706">
        <v>0</v>
      </c>
      <c r="M5706">
        <v>0</v>
      </c>
      <c r="N5706">
        <v>0</v>
      </c>
      <c r="O5706">
        <v>0</v>
      </c>
      <c r="P5706">
        <v>0</v>
      </c>
      <c r="Q5706">
        <v>0</v>
      </c>
    </row>
    <row r="5707" spans="1:17" x14ac:dyDescent="0.2">
      <c r="A5707" t="s">
        <v>23445</v>
      </c>
      <c r="B5707" t="s">
        <v>86</v>
      </c>
      <c r="C5707" t="s">
        <v>183</v>
      </c>
      <c r="D5707" t="s">
        <v>17768</v>
      </c>
      <c r="E5707" t="s">
        <v>81</v>
      </c>
      <c r="F5707" t="s">
        <v>17734</v>
      </c>
      <c r="G5707">
        <v>8</v>
      </c>
      <c r="H5707">
        <v>0</v>
      </c>
      <c r="I5707">
        <v>0</v>
      </c>
      <c r="J5707">
        <v>0</v>
      </c>
      <c r="K5707">
        <v>0</v>
      </c>
      <c r="L5707">
        <v>0</v>
      </c>
      <c r="M5707">
        <v>0</v>
      </c>
      <c r="N5707">
        <v>0</v>
      </c>
      <c r="O5707">
        <v>0</v>
      </c>
      <c r="P5707">
        <v>0</v>
      </c>
      <c r="Q5707">
        <v>0</v>
      </c>
    </row>
    <row r="5708" spans="1:17" x14ac:dyDescent="0.2">
      <c r="A5708" t="s">
        <v>23446</v>
      </c>
      <c r="B5708" t="s">
        <v>86</v>
      </c>
      <c r="C5708" t="s">
        <v>183</v>
      </c>
      <c r="D5708" t="s">
        <v>17736</v>
      </c>
      <c r="E5708" t="s">
        <v>83</v>
      </c>
      <c r="F5708" t="s">
        <v>4929</v>
      </c>
      <c r="G5708">
        <v>0</v>
      </c>
      <c r="H5708">
        <v>33</v>
      </c>
      <c r="I5708">
        <v>2</v>
      </c>
      <c r="J5708">
        <v>28</v>
      </c>
      <c r="K5708">
        <v>3</v>
      </c>
      <c r="L5708">
        <v>0</v>
      </c>
      <c r="M5708">
        <v>0</v>
      </c>
      <c r="N5708">
        <v>0</v>
      </c>
      <c r="O5708">
        <v>0</v>
      </c>
      <c r="P5708">
        <v>0</v>
      </c>
      <c r="Q5708">
        <v>0</v>
      </c>
    </row>
    <row r="5709" spans="1:17" x14ac:dyDescent="0.2">
      <c r="A5709" t="s">
        <v>23447</v>
      </c>
      <c r="B5709" t="s">
        <v>86</v>
      </c>
      <c r="C5709" t="s">
        <v>183</v>
      </c>
      <c r="D5709" t="s">
        <v>17736</v>
      </c>
      <c r="E5709" t="s">
        <v>83</v>
      </c>
      <c r="F5709" t="s">
        <v>4931</v>
      </c>
      <c r="G5709">
        <v>0</v>
      </c>
      <c r="H5709">
        <v>33</v>
      </c>
      <c r="I5709">
        <v>2</v>
      </c>
      <c r="J5709">
        <v>28</v>
      </c>
      <c r="K5709">
        <v>3</v>
      </c>
      <c r="L5709">
        <v>0</v>
      </c>
      <c r="M5709">
        <v>0</v>
      </c>
      <c r="N5709">
        <v>0</v>
      </c>
      <c r="O5709">
        <v>0</v>
      </c>
      <c r="P5709">
        <v>0</v>
      </c>
      <c r="Q5709">
        <v>0</v>
      </c>
    </row>
    <row r="5710" spans="1:17" x14ac:dyDescent="0.2">
      <c r="A5710" t="s">
        <v>23448</v>
      </c>
      <c r="B5710" t="s">
        <v>86</v>
      </c>
      <c r="C5710" t="s">
        <v>183</v>
      </c>
      <c r="D5710" t="s">
        <v>17736</v>
      </c>
      <c r="E5710" t="s">
        <v>83</v>
      </c>
      <c r="F5710" t="s">
        <v>4933</v>
      </c>
      <c r="G5710">
        <v>0</v>
      </c>
      <c r="H5710">
        <v>0</v>
      </c>
      <c r="I5710">
        <v>0</v>
      </c>
      <c r="J5710">
        <v>0</v>
      </c>
      <c r="K5710">
        <v>0</v>
      </c>
      <c r="L5710">
        <v>0</v>
      </c>
      <c r="M5710">
        <v>33</v>
      </c>
      <c r="N5710">
        <v>0</v>
      </c>
      <c r="O5710">
        <v>0</v>
      </c>
      <c r="P5710">
        <v>0</v>
      </c>
      <c r="Q5710">
        <v>0</v>
      </c>
    </row>
    <row r="5711" spans="1:17" x14ac:dyDescent="0.2">
      <c r="A5711" t="s">
        <v>23449</v>
      </c>
      <c r="B5711" t="s">
        <v>86</v>
      </c>
      <c r="C5711" t="s">
        <v>183</v>
      </c>
      <c r="D5711" t="s">
        <v>17736</v>
      </c>
      <c r="E5711" t="s">
        <v>83</v>
      </c>
      <c r="F5711" t="s">
        <v>4935</v>
      </c>
      <c r="G5711">
        <v>0</v>
      </c>
      <c r="H5711">
        <v>33</v>
      </c>
      <c r="I5711">
        <v>2</v>
      </c>
      <c r="J5711">
        <v>28</v>
      </c>
      <c r="K5711">
        <v>3</v>
      </c>
      <c r="L5711">
        <v>0</v>
      </c>
      <c r="M5711">
        <v>0</v>
      </c>
      <c r="N5711">
        <v>0</v>
      </c>
      <c r="O5711">
        <v>0</v>
      </c>
      <c r="P5711">
        <v>0</v>
      </c>
      <c r="Q5711">
        <v>0</v>
      </c>
    </row>
    <row r="5712" spans="1:17" x14ac:dyDescent="0.2">
      <c r="A5712" t="s">
        <v>23450</v>
      </c>
      <c r="B5712" t="s">
        <v>86</v>
      </c>
      <c r="C5712" t="s">
        <v>183</v>
      </c>
      <c r="D5712" t="s">
        <v>17736</v>
      </c>
      <c r="E5712" t="s">
        <v>83</v>
      </c>
      <c r="F5712" t="s">
        <v>4937</v>
      </c>
      <c r="G5712">
        <v>0</v>
      </c>
      <c r="H5712">
        <v>33</v>
      </c>
      <c r="I5712">
        <v>2</v>
      </c>
      <c r="J5712">
        <v>28</v>
      </c>
      <c r="K5712">
        <v>3</v>
      </c>
      <c r="L5712">
        <v>0</v>
      </c>
      <c r="M5712">
        <v>0</v>
      </c>
      <c r="N5712">
        <v>0</v>
      </c>
      <c r="O5712">
        <v>0</v>
      </c>
      <c r="P5712">
        <v>0</v>
      </c>
      <c r="Q5712">
        <v>0</v>
      </c>
    </row>
    <row r="5713" spans="1:17" x14ac:dyDescent="0.2">
      <c r="A5713" t="s">
        <v>23451</v>
      </c>
      <c r="B5713" t="s">
        <v>86</v>
      </c>
      <c r="C5713" t="s">
        <v>183</v>
      </c>
      <c r="D5713" t="s">
        <v>17736</v>
      </c>
      <c r="E5713" t="s">
        <v>83</v>
      </c>
      <c r="F5713" t="s">
        <v>4939</v>
      </c>
      <c r="G5713">
        <v>0</v>
      </c>
      <c r="H5713">
        <v>0</v>
      </c>
      <c r="I5713">
        <v>0</v>
      </c>
      <c r="J5713">
        <v>0</v>
      </c>
      <c r="K5713">
        <v>0</v>
      </c>
      <c r="L5713">
        <v>0</v>
      </c>
      <c r="M5713">
        <v>33</v>
      </c>
      <c r="N5713">
        <v>0</v>
      </c>
      <c r="O5713">
        <v>0</v>
      </c>
      <c r="P5713">
        <v>0</v>
      </c>
      <c r="Q5713">
        <v>0</v>
      </c>
    </row>
    <row r="5714" spans="1:17" x14ac:dyDescent="0.2">
      <c r="A5714" t="s">
        <v>23452</v>
      </c>
      <c r="B5714" t="s">
        <v>86</v>
      </c>
      <c r="C5714" t="s">
        <v>183</v>
      </c>
      <c r="D5714" t="s">
        <v>17736</v>
      </c>
      <c r="E5714" t="s">
        <v>83</v>
      </c>
      <c r="F5714" t="s">
        <v>4941</v>
      </c>
      <c r="G5714">
        <v>0</v>
      </c>
      <c r="H5714">
        <v>33</v>
      </c>
      <c r="I5714">
        <v>2</v>
      </c>
      <c r="J5714">
        <v>28</v>
      </c>
      <c r="K5714">
        <v>3</v>
      </c>
      <c r="L5714">
        <v>0</v>
      </c>
      <c r="M5714">
        <v>0</v>
      </c>
      <c r="N5714">
        <v>0</v>
      </c>
      <c r="O5714">
        <v>0</v>
      </c>
      <c r="P5714">
        <v>0</v>
      </c>
      <c r="Q5714">
        <v>0</v>
      </c>
    </row>
    <row r="5715" spans="1:17" x14ac:dyDescent="0.2">
      <c r="A5715" t="s">
        <v>23453</v>
      </c>
      <c r="B5715" t="s">
        <v>86</v>
      </c>
      <c r="C5715" t="s">
        <v>183</v>
      </c>
      <c r="D5715" t="s">
        <v>17736</v>
      </c>
      <c r="E5715" t="s">
        <v>83</v>
      </c>
      <c r="F5715" t="s">
        <v>4943</v>
      </c>
      <c r="G5715">
        <v>0</v>
      </c>
      <c r="H5715">
        <v>0</v>
      </c>
      <c r="I5715">
        <v>0</v>
      </c>
      <c r="J5715">
        <v>0</v>
      </c>
      <c r="K5715">
        <v>0</v>
      </c>
      <c r="L5715">
        <v>0</v>
      </c>
      <c r="M5715">
        <v>33</v>
      </c>
      <c r="N5715">
        <v>0</v>
      </c>
      <c r="O5715">
        <v>0</v>
      </c>
      <c r="P5715">
        <v>0</v>
      </c>
      <c r="Q5715">
        <v>0</v>
      </c>
    </row>
    <row r="5716" spans="1:17" x14ac:dyDescent="0.2">
      <c r="A5716" t="s">
        <v>23454</v>
      </c>
      <c r="B5716" t="s">
        <v>86</v>
      </c>
      <c r="C5716" t="s">
        <v>183</v>
      </c>
      <c r="D5716" t="s">
        <v>17736</v>
      </c>
      <c r="E5716" t="s">
        <v>83</v>
      </c>
      <c r="F5716" t="s">
        <v>4925</v>
      </c>
      <c r="G5716">
        <v>0</v>
      </c>
      <c r="H5716">
        <v>0</v>
      </c>
      <c r="I5716">
        <v>0</v>
      </c>
      <c r="J5716">
        <v>0</v>
      </c>
      <c r="K5716">
        <v>0</v>
      </c>
      <c r="L5716">
        <v>0</v>
      </c>
      <c r="M5716">
        <v>0</v>
      </c>
      <c r="N5716">
        <v>32</v>
      </c>
      <c r="O5716">
        <v>32</v>
      </c>
      <c r="P5716">
        <v>0</v>
      </c>
      <c r="Q5716">
        <v>0</v>
      </c>
    </row>
    <row r="5717" spans="1:17" x14ac:dyDescent="0.2">
      <c r="A5717" t="s">
        <v>23455</v>
      </c>
      <c r="B5717" t="s">
        <v>86</v>
      </c>
      <c r="C5717" t="s">
        <v>183</v>
      </c>
      <c r="D5717" t="s">
        <v>17736</v>
      </c>
      <c r="E5717" t="s">
        <v>83</v>
      </c>
      <c r="F5717" t="s">
        <v>4927</v>
      </c>
      <c r="G5717">
        <v>0</v>
      </c>
      <c r="H5717">
        <v>0</v>
      </c>
      <c r="I5717">
        <v>0</v>
      </c>
      <c r="J5717">
        <v>0</v>
      </c>
      <c r="K5717">
        <v>0</v>
      </c>
      <c r="L5717">
        <v>0</v>
      </c>
      <c r="M5717">
        <v>0</v>
      </c>
      <c r="N5717">
        <v>28</v>
      </c>
      <c r="O5717">
        <v>28</v>
      </c>
      <c r="P5717">
        <v>0</v>
      </c>
      <c r="Q5717">
        <v>0</v>
      </c>
    </row>
    <row r="5718" spans="1:17" x14ac:dyDescent="0.2">
      <c r="A5718" t="s">
        <v>23456</v>
      </c>
      <c r="B5718" t="s">
        <v>86</v>
      </c>
      <c r="C5718" t="s">
        <v>183</v>
      </c>
      <c r="D5718" t="s">
        <v>17736</v>
      </c>
      <c r="E5718" t="s">
        <v>83</v>
      </c>
      <c r="F5718" t="s">
        <v>17734</v>
      </c>
      <c r="G5718">
        <v>33</v>
      </c>
      <c r="H5718">
        <v>0</v>
      </c>
      <c r="I5718">
        <v>0</v>
      </c>
      <c r="J5718">
        <v>0</v>
      </c>
      <c r="K5718">
        <v>0</v>
      </c>
      <c r="L5718">
        <v>0</v>
      </c>
      <c r="M5718">
        <v>0</v>
      </c>
      <c r="N5718">
        <v>0</v>
      </c>
      <c r="O5718">
        <v>0</v>
      </c>
      <c r="P5718">
        <v>0</v>
      </c>
      <c r="Q5718">
        <v>0</v>
      </c>
    </row>
    <row r="5719" spans="1:17" x14ac:dyDescent="0.2">
      <c r="A5719" t="s">
        <v>23457</v>
      </c>
      <c r="B5719" t="s">
        <v>86</v>
      </c>
      <c r="C5719" t="s">
        <v>183</v>
      </c>
      <c r="D5719" t="s">
        <v>17736</v>
      </c>
      <c r="E5719" t="s">
        <v>81</v>
      </c>
      <c r="F5719" t="s">
        <v>4929</v>
      </c>
      <c r="G5719">
        <v>0</v>
      </c>
      <c r="H5719">
        <v>51</v>
      </c>
      <c r="I5719">
        <v>4</v>
      </c>
      <c r="J5719">
        <v>43</v>
      </c>
      <c r="K5719">
        <v>4</v>
      </c>
      <c r="L5719">
        <v>0</v>
      </c>
      <c r="M5719">
        <v>0</v>
      </c>
      <c r="N5719">
        <v>0</v>
      </c>
      <c r="O5719">
        <v>0</v>
      </c>
      <c r="P5719">
        <v>0</v>
      </c>
      <c r="Q5719">
        <v>0</v>
      </c>
    </row>
    <row r="5720" spans="1:17" x14ac:dyDescent="0.2">
      <c r="A5720" t="s">
        <v>23458</v>
      </c>
      <c r="B5720" t="s">
        <v>86</v>
      </c>
      <c r="C5720" t="s">
        <v>183</v>
      </c>
      <c r="D5720" t="s">
        <v>17736</v>
      </c>
      <c r="E5720" t="s">
        <v>81</v>
      </c>
      <c r="F5720" t="s">
        <v>4931</v>
      </c>
      <c r="G5720">
        <v>0</v>
      </c>
      <c r="H5720">
        <v>51</v>
      </c>
      <c r="I5720">
        <v>4</v>
      </c>
      <c r="J5720">
        <v>42</v>
      </c>
      <c r="K5720">
        <v>4</v>
      </c>
      <c r="L5720">
        <v>1</v>
      </c>
      <c r="M5720">
        <v>0</v>
      </c>
      <c r="N5720">
        <v>0</v>
      </c>
      <c r="O5720">
        <v>0</v>
      </c>
      <c r="P5720">
        <v>0</v>
      </c>
      <c r="Q5720">
        <v>0</v>
      </c>
    </row>
    <row r="5721" spans="1:17" x14ac:dyDescent="0.2">
      <c r="A5721" t="s">
        <v>23459</v>
      </c>
      <c r="B5721" t="s">
        <v>86</v>
      </c>
      <c r="C5721" t="s">
        <v>183</v>
      </c>
      <c r="D5721" t="s">
        <v>17736</v>
      </c>
      <c r="E5721" t="s">
        <v>81</v>
      </c>
      <c r="F5721" t="s">
        <v>4933</v>
      </c>
      <c r="G5721">
        <v>0</v>
      </c>
      <c r="H5721">
        <v>0</v>
      </c>
      <c r="I5721">
        <v>0</v>
      </c>
      <c r="J5721">
        <v>0</v>
      </c>
      <c r="K5721">
        <v>0</v>
      </c>
      <c r="L5721">
        <v>0</v>
      </c>
      <c r="M5721">
        <v>51</v>
      </c>
      <c r="N5721">
        <v>0</v>
      </c>
      <c r="O5721">
        <v>0</v>
      </c>
      <c r="P5721">
        <v>0</v>
      </c>
      <c r="Q5721">
        <v>0</v>
      </c>
    </row>
    <row r="5722" spans="1:17" x14ac:dyDescent="0.2">
      <c r="A5722" t="s">
        <v>23460</v>
      </c>
      <c r="B5722" t="s">
        <v>86</v>
      </c>
      <c r="C5722" t="s">
        <v>183</v>
      </c>
      <c r="D5722" t="s">
        <v>17736</v>
      </c>
      <c r="E5722" t="s">
        <v>81</v>
      </c>
      <c r="F5722" t="s">
        <v>4935</v>
      </c>
      <c r="G5722">
        <v>0</v>
      </c>
      <c r="H5722">
        <v>51</v>
      </c>
      <c r="I5722">
        <v>4</v>
      </c>
      <c r="J5722">
        <v>42</v>
      </c>
      <c r="K5722">
        <v>4</v>
      </c>
      <c r="L5722">
        <v>1</v>
      </c>
      <c r="M5722">
        <v>0</v>
      </c>
      <c r="N5722">
        <v>0</v>
      </c>
      <c r="O5722">
        <v>0</v>
      </c>
      <c r="P5722">
        <v>0</v>
      </c>
      <c r="Q5722">
        <v>0</v>
      </c>
    </row>
    <row r="5723" spans="1:17" x14ac:dyDescent="0.2">
      <c r="A5723" t="s">
        <v>23461</v>
      </c>
      <c r="B5723" t="s">
        <v>86</v>
      </c>
      <c r="C5723" t="s">
        <v>183</v>
      </c>
      <c r="D5723" t="s">
        <v>17736</v>
      </c>
      <c r="E5723" t="s">
        <v>81</v>
      </c>
      <c r="F5723" t="s">
        <v>4937</v>
      </c>
      <c r="G5723">
        <v>0</v>
      </c>
      <c r="H5723">
        <v>51</v>
      </c>
      <c r="I5723">
        <v>4</v>
      </c>
      <c r="J5723">
        <v>42</v>
      </c>
      <c r="K5723">
        <v>4</v>
      </c>
      <c r="L5723">
        <v>1</v>
      </c>
      <c r="M5723">
        <v>0</v>
      </c>
      <c r="N5723">
        <v>0</v>
      </c>
      <c r="O5723">
        <v>0</v>
      </c>
      <c r="P5723">
        <v>0</v>
      </c>
      <c r="Q5723">
        <v>0</v>
      </c>
    </row>
    <row r="5724" spans="1:17" x14ac:dyDescent="0.2">
      <c r="A5724" t="s">
        <v>23462</v>
      </c>
      <c r="B5724" t="s">
        <v>86</v>
      </c>
      <c r="C5724" t="s">
        <v>183</v>
      </c>
      <c r="D5724" t="s">
        <v>17736</v>
      </c>
      <c r="E5724" t="s">
        <v>81</v>
      </c>
      <c r="F5724" t="s">
        <v>4939</v>
      </c>
      <c r="G5724">
        <v>0</v>
      </c>
      <c r="H5724">
        <v>0</v>
      </c>
      <c r="I5724">
        <v>0</v>
      </c>
      <c r="J5724">
        <v>0</v>
      </c>
      <c r="K5724">
        <v>0</v>
      </c>
      <c r="L5724">
        <v>0</v>
      </c>
      <c r="M5724">
        <v>51</v>
      </c>
      <c r="N5724">
        <v>0</v>
      </c>
      <c r="O5724">
        <v>0</v>
      </c>
      <c r="P5724">
        <v>0</v>
      </c>
      <c r="Q5724">
        <v>0</v>
      </c>
    </row>
    <row r="5725" spans="1:17" x14ac:dyDescent="0.2">
      <c r="A5725" t="s">
        <v>23463</v>
      </c>
      <c r="B5725" t="s">
        <v>86</v>
      </c>
      <c r="C5725" t="s">
        <v>174</v>
      </c>
      <c r="D5725" t="s">
        <v>17736</v>
      </c>
      <c r="E5725" t="s">
        <v>83</v>
      </c>
      <c r="F5725" t="s">
        <v>4937</v>
      </c>
      <c r="G5725">
        <v>0</v>
      </c>
      <c r="H5725">
        <v>28</v>
      </c>
      <c r="I5725">
        <v>1</v>
      </c>
      <c r="J5725">
        <v>24</v>
      </c>
      <c r="K5725">
        <v>1</v>
      </c>
      <c r="L5725">
        <v>2</v>
      </c>
      <c r="M5725">
        <v>0</v>
      </c>
      <c r="N5725">
        <v>0</v>
      </c>
      <c r="O5725">
        <v>0</v>
      </c>
      <c r="P5725">
        <v>0</v>
      </c>
      <c r="Q5725">
        <v>0</v>
      </c>
    </row>
    <row r="5726" spans="1:17" x14ac:dyDescent="0.2">
      <c r="A5726" t="s">
        <v>23464</v>
      </c>
      <c r="B5726" t="s">
        <v>86</v>
      </c>
      <c r="C5726" t="s">
        <v>174</v>
      </c>
      <c r="D5726" t="s">
        <v>17736</v>
      </c>
      <c r="E5726" t="s">
        <v>83</v>
      </c>
      <c r="F5726" t="s">
        <v>4939</v>
      </c>
      <c r="G5726">
        <v>0</v>
      </c>
      <c r="H5726">
        <v>0</v>
      </c>
      <c r="I5726">
        <v>0</v>
      </c>
      <c r="J5726">
        <v>0</v>
      </c>
      <c r="K5726">
        <v>0</v>
      </c>
      <c r="L5726">
        <v>0</v>
      </c>
      <c r="M5726">
        <v>28</v>
      </c>
      <c r="N5726">
        <v>0</v>
      </c>
      <c r="O5726">
        <v>0</v>
      </c>
      <c r="P5726">
        <v>0</v>
      </c>
      <c r="Q5726">
        <v>0</v>
      </c>
    </row>
    <row r="5727" spans="1:17" x14ac:dyDescent="0.2">
      <c r="A5727" t="s">
        <v>23465</v>
      </c>
      <c r="B5727" t="s">
        <v>86</v>
      </c>
      <c r="C5727" t="s">
        <v>174</v>
      </c>
      <c r="D5727" t="s">
        <v>17736</v>
      </c>
      <c r="E5727" t="s">
        <v>83</v>
      </c>
      <c r="F5727" t="s">
        <v>4941</v>
      </c>
      <c r="G5727">
        <v>0</v>
      </c>
      <c r="H5727">
        <v>28</v>
      </c>
      <c r="I5727">
        <v>1</v>
      </c>
      <c r="J5727">
        <v>24</v>
      </c>
      <c r="K5727">
        <v>1</v>
      </c>
      <c r="L5727">
        <v>2</v>
      </c>
      <c r="M5727">
        <v>0</v>
      </c>
      <c r="N5727">
        <v>0</v>
      </c>
      <c r="O5727">
        <v>0</v>
      </c>
      <c r="P5727">
        <v>0</v>
      </c>
      <c r="Q5727">
        <v>0</v>
      </c>
    </row>
    <row r="5728" spans="1:17" x14ac:dyDescent="0.2">
      <c r="A5728" t="s">
        <v>23466</v>
      </c>
      <c r="B5728" t="s">
        <v>86</v>
      </c>
      <c r="C5728" t="s">
        <v>174</v>
      </c>
      <c r="D5728" t="s">
        <v>17736</v>
      </c>
      <c r="E5728" t="s">
        <v>83</v>
      </c>
      <c r="F5728" t="s">
        <v>4943</v>
      </c>
      <c r="G5728">
        <v>0</v>
      </c>
      <c r="H5728">
        <v>0</v>
      </c>
      <c r="I5728">
        <v>0</v>
      </c>
      <c r="J5728">
        <v>0</v>
      </c>
      <c r="K5728">
        <v>0</v>
      </c>
      <c r="L5728">
        <v>0</v>
      </c>
      <c r="M5728">
        <v>28</v>
      </c>
      <c r="N5728">
        <v>0</v>
      </c>
      <c r="O5728">
        <v>0</v>
      </c>
      <c r="P5728">
        <v>0</v>
      </c>
      <c r="Q5728">
        <v>0</v>
      </c>
    </row>
    <row r="5729" spans="1:17" x14ac:dyDescent="0.2">
      <c r="A5729" t="s">
        <v>23467</v>
      </c>
      <c r="B5729" t="s">
        <v>86</v>
      </c>
      <c r="C5729" t="s">
        <v>174</v>
      </c>
      <c r="D5729" t="s">
        <v>17736</v>
      </c>
      <c r="E5729" t="s">
        <v>83</v>
      </c>
      <c r="F5729" t="s">
        <v>4925</v>
      </c>
      <c r="G5729">
        <v>0</v>
      </c>
      <c r="H5729">
        <v>0</v>
      </c>
      <c r="I5729">
        <v>0</v>
      </c>
      <c r="J5729">
        <v>0</v>
      </c>
      <c r="K5729">
        <v>0</v>
      </c>
      <c r="L5729">
        <v>0</v>
      </c>
      <c r="M5729">
        <v>0</v>
      </c>
      <c r="N5729">
        <v>21</v>
      </c>
      <c r="O5729">
        <v>20</v>
      </c>
      <c r="P5729">
        <v>1</v>
      </c>
      <c r="Q5729">
        <v>0</v>
      </c>
    </row>
    <row r="5730" spans="1:17" x14ac:dyDescent="0.2">
      <c r="A5730" t="s">
        <v>23468</v>
      </c>
      <c r="B5730" t="s">
        <v>86</v>
      </c>
      <c r="C5730" t="s">
        <v>174</v>
      </c>
      <c r="D5730" t="s">
        <v>17736</v>
      </c>
      <c r="E5730" t="s">
        <v>83</v>
      </c>
      <c r="F5730" t="s">
        <v>4927</v>
      </c>
      <c r="G5730">
        <v>0</v>
      </c>
      <c r="H5730">
        <v>0</v>
      </c>
      <c r="I5730">
        <v>0</v>
      </c>
      <c r="J5730">
        <v>0</v>
      </c>
      <c r="K5730">
        <v>0</v>
      </c>
      <c r="L5730">
        <v>0</v>
      </c>
      <c r="M5730">
        <v>0</v>
      </c>
      <c r="N5730">
        <v>18</v>
      </c>
      <c r="O5730">
        <v>17</v>
      </c>
      <c r="P5730">
        <v>1</v>
      </c>
      <c r="Q5730">
        <v>0</v>
      </c>
    </row>
    <row r="5731" spans="1:17" x14ac:dyDescent="0.2">
      <c r="A5731" t="s">
        <v>23469</v>
      </c>
      <c r="B5731" t="s">
        <v>86</v>
      </c>
      <c r="C5731" t="s">
        <v>174</v>
      </c>
      <c r="D5731" t="s">
        <v>17736</v>
      </c>
      <c r="E5731" t="s">
        <v>83</v>
      </c>
      <c r="F5731" t="s">
        <v>17734</v>
      </c>
      <c r="G5731">
        <v>28</v>
      </c>
      <c r="H5731">
        <v>0</v>
      </c>
      <c r="I5731">
        <v>0</v>
      </c>
      <c r="J5731">
        <v>0</v>
      </c>
      <c r="K5731">
        <v>0</v>
      </c>
      <c r="L5731">
        <v>0</v>
      </c>
      <c r="M5731">
        <v>0</v>
      </c>
      <c r="N5731">
        <v>0</v>
      </c>
      <c r="O5731">
        <v>0</v>
      </c>
      <c r="P5731">
        <v>0</v>
      </c>
      <c r="Q5731">
        <v>0</v>
      </c>
    </row>
    <row r="5732" spans="1:17" x14ac:dyDescent="0.2">
      <c r="A5732" t="s">
        <v>23470</v>
      </c>
      <c r="B5732" t="s">
        <v>86</v>
      </c>
      <c r="C5732" t="s">
        <v>174</v>
      </c>
      <c r="D5732" t="s">
        <v>17736</v>
      </c>
      <c r="E5732" t="s">
        <v>81</v>
      </c>
      <c r="F5732" t="s">
        <v>4929</v>
      </c>
      <c r="G5732">
        <v>0</v>
      </c>
      <c r="H5732">
        <v>38</v>
      </c>
      <c r="I5732">
        <v>4</v>
      </c>
      <c r="J5732">
        <v>32</v>
      </c>
      <c r="K5732">
        <v>2</v>
      </c>
      <c r="L5732">
        <v>0</v>
      </c>
      <c r="M5732">
        <v>0</v>
      </c>
      <c r="N5732">
        <v>0</v>
      </c>
      <c r="O5732">
        <v>0</v>
      </c>
      <c r="P5732">
        <v>0</v>
      </c>
      <c r="Q5732">
        <v>0</v>
      </c>
    </row>
    <row r="5733" spans="1:17" x14ac:dyDescent="0.2">
      <c r="A5733" t="s">
        <v>23471</v>
      </c>
      <c r="B5733" t="s">
        <v>86</v>
      </c>
      <c r="C5733" t="s">
        <v>174</v>
      </c>
      <c r="D5733" t="s">
        <v>17736</v>
      </c>
      <c r="E5733" t="s">
        <v>81</v>
      </c>
      <c r="F5733" t="s">
        <v>4931</v>
      </c>
      <c r="G5733">
        <v>0</v>
      </c>
      <c r="H5733">
        <v>38</v>
      </c>
      <c r="I5733">
        <v>4</v>
      </c>
      <c r="J5733">
        <v>32</v>
      </c>
      <c r="K5733">
        <v>2</v>
      </c>
      <c r="L5733">
        <v>0</v>
      </c>
      <c r="M5733">
        <v>0</v>
      </c>
      <c r="N5733">
        <v>0</v>
      </c>
      <c r="O5733">
        <v>0</v>
      </c>
      <c r="P5733">
        <v>0</v>
      </c>
      <c r="Q5733">
        <v>0</v>
      </c>
    </row>
    <row r="5734" spans="1:17" x14ac:dyDescent="0.2">
      <c r="A5734" t="s">
        <v>23472</v>
      </c>
      <c r="B5734" t="s">
        <v>86</v>
      </c>
      <c r="C5734" t="s">
        <v>174</v>
      </c>
      <c r="D5734" t="s">
        <v>17736</v>
      </c>
      <c r="E5734" t="s">
        <v>81</v>
      </c>
      <c r="F5734" t="s">
        <v>4933</v>
      </c>
      <c r="G5734">
        <v>0</v>
      </c>
      <c r="H5734">
        <v>0</v>
      </c>
      <c r="I5734">
        <v>0</v>
      </c>
      <c r="J5734">
        <v>0</v>
      </c>
      <c r="K5734">
        <v>0</v>
      </c>
      <c r="L5734">
        <v>0</v>
      </c>
      <c r="M5734">
        <v>38</v>
      </c>
      <c r="N5734">
        <v>0</v>
      </c>
      <c r="O5734">
        <v>0</v>
      </c>
      <c r="P5734">
        <v>0</v>
      </c>
      <c r="Q5734">
        <v>0</v>
      </c>
    </row>
    <row r="5735" spans="1:17" x14ac:dyDescent="0.2">
      <c r="A5735" t="s">
        <v>23473</v>
      </c>
      <c r="B5735" t="s">
        <v>86</v>
      </c>
      <c r="C5735" t="s">
        <v>174</v>
      </c>
      <c r="D5735" t="s">
        <v>17736</v>
      </c>
      <c r="E5735" t="s">
        <v>81</v>
      </c>
      <c r="F5735" t="s">
        <v>4935</v>
      </c>
      <c r="G5735">
        <v>0</v>
      </c>
      <c r="H5735">
        <v>38</v>
      </c>
      <c r="I5735">
        <v>4</v>
      </c>
      <c r="J5735">
        <v>32</v>
      </c>
      <c r="K5735">
        <v>2</v>
      </c>
      <c r="L5735">
        <v>0</v>
      </c>
      <c r="M5735">
        <v>0</v>
      </c>
      <c r="N5735">
        <v>0</v>
      </c>
      <c r="O5735">
        <v>0</v>
      </c>
      <c r="P5735">
        <v>0</v>
      </c>
      <c r="Q5735">
        <v>0</v>
      </c>
    </row>
    <row r="5736" spans="1:17" x14ac:dyDescent="0.2">
      <c r="A5736" t="s">
        <v>23474</v>
      </c>
      <c r="B5736" t="s">
        <v>86</v>
      </c>
      <c r="C5736" t="s">
        <v>174</v>
      </c>
      <c r="D5736" t="s">
        <v>17736</v>
      </c>
      <c r="E5736" t="s">
        <v>81</v>
      </c>
      <c r="F5736" t="s">
        <v>4937</v>
      </c>
      <c r="G5736">
        <v>0</v>
      </c>
      <c r="H5736">
        <v>38</v>
      </c>
      <c r="I5736">
        <v>4</v>
      </c>
      <c r="J5736">
        <v>32</v>
      </c>
      <c r="K5736">
        <v>2</v>
      </c>
      <c r="L5736">
        <v>0</v>
      </c>
      <c r="M5736">
        <v>0</v>
      </c>
      <c r="N5736">
        <v>0</v>
      </c>
      <c r="O5736">
        <v>0</v>
      </c>
      <c r="P5736">
        <v>0</v>
      </c>
      <c r="Q5736">
        <v>0</v>
      </c>
    </row>
    <row r="5737" spans="1:17" x14ac:dyDescent="0.2">
      <c r="A5737" t="s">
        <v>23475</v>
      </c>
      <c r="B5737" t="s">
        <v>86</v>
      </c>
      <c r="C5737" t="s">
        <v>174</v>
      </c>
      <c r="D5737" t="s">
        <v>17736</v>
      </c>
      <c r="E5737" t="s">
        <v>81</v>
      </c>
      <c r="F5737" t="s">
        <v>4939</v>
      </c>
      <c r="G5737">
        <v>0</v>
      </c>
      <c r="H5737">
        <v>0</v>
      </c>
      <c r="I5737">
        <v>0</v>
      </c>
      <c r="J5737">
        <v>0</v>
      </c>
      <c r="K5737">
        <v>0</v>
      </c>
      <c r="L5737">
        <v>0</v>
      </c>
      <c r="M5737">
        <v>38</v>
      </c>
      <c r="N5737">
        <v>0</v>
      </c>
      <c r="O5737">
        <v>0</v>
      </c>
      <c r="P5737">
        <v>0</v>
      </c>
      <c r="Q5737">
        <v>0</v>
      </c>
    </row>
    <row r="5738" spans="1:17" x14ac:dyDescent="0.2">
      <c r="A5738" t="s">
        <v>23476</v>
      </c>
      <c r="B5738" t="s">
        <v>86</v>
      </c>
      <c r="C5738" t="s">
        <v>174</v>
      </c>
      <c r="D5738" t="s">
        <v>17736</v>
      </c>
      <c r="E5738" t="s">
        <v>81</v>
      </c>
      <c r="F5738" t="s">
        <v>4941</v>
      </c>
      <c r="G5738">
        <v>0</v>
      </c>
      <c r="H5738">
        <v>38</v>
      </c>
      <c r="I5738">
        <v>4</v>
      </c>
      <c r="J5738">
        <v>32</v>
      </c>
      <c r="K5738">
        <v>2</v>
      </c>
      <c r="L5738">
        <v>0</v>
      </c>
      <c r="M5738">
        <v>0</v>
      </c>
      <c r="N5738">
        <v>0</v>
      </c>
      <c r="O5738">
        <v>0</v>
      </c>
      <c r="P5738">
        <v>0</v>
      </c>
      <c r="Q5738">
        <v>0</v>
      </c>
    </row>
    <row r="5739" spans="1:17" x14ac:dyDescent="0.2">
      <c r="A5739" t="s">
        <v>23477</v>
      </c>
      <c r="B5739" t="s">
        <v>86</v>
      </c>
      <c r="C5739" t="s">
        <v>174</v>
      </c>
      <c r="D5739" t="s">
        <v>17736</v>
      </c>
      <c r="E5739" t="s">
        <v>81</v>
      </c>
      <c r="F5739" t="s">
        <v>4943</v>
      </c>
      <c r="G5739">
        <v>0</v>
      </c>
      <c r="H5739">
        <v>0</v>
      </c>
      <c r="I5739">
        <v>0</v>
      </c>
      <c r="J5739">
        <v>0</v>
      </c>
      <c r="K5739">
        <v>0</v>
      </c>
      <c r="L5739">
        <v>0</v>
      </c>
      <c r="M5739">
        <v>38</v>
      </c>
      <c r="N5739">
        <v>0</v>
      </c>
      <c r="O5739">
        <v>0</v>
      </c>
      <c r="P5739">
        <v>0</v>
      </c>
      <c r="Q5739">
        <v>0</v>
      </c>
    </row>
    <row r="5740" spans="1:17" x14ac:dyDescent="0.2">
      <c r="A5740" t="s">
        <v>23478</v>
      </c>
      <c r="B5740" t="s">
        <v>86</v>
      </c>
      <c r="C5740" t="s">
        <v>174</v>
      </c>
      <c r="D5740" t="s">
        <v>17736</v>
      </c>
      <c r="E5740" t="s">
        <v>81</v>
      </c>
      <c r="F5740" t="s">
        <v>4925</v>
      </c>
      <c r="G5740">
        <v>0</v>
      </c>
      <c r="H5740">
        <v>0</v>
      </c>
      <c r="I5740">
        <v>0</v>
      </c>
      <c r="J5740">
        <v>0</v>
      </c>
      <c r="K5740">
        <v>0</v>
      </c>
      <c r="L5740">
        <v>0</v>
      </c>
      <c r="M5740">
        <v>0</v>
      </c>
      <c r="N5740">
        <v>25</v>
      </c>
      <c r="O5740">
        <v>25</v>
      </c>
      <c r="P5740">
        <v>0</v>
      </c>
      <c r="Q5740">
        <v>0</v>
      </c>
    </row>
    <row r="5741" spans="1:17" x14ac:dyDescent="0.2">
      <c r="A5741" t="s">
        <v>23479</v>
      </c>
      <c r="B5741" t="s">
        <v>86</v>
      </c>
      <c r="C5741" t="s">
        <v>174</v>
      </c>
      <c r="D5741" t="s">
        <v>17736</v>
      </c>
      <c r="E5741" t="s">
        <v>81</v>
      </c>
      <c r="F5741" t="s">
        <v>4927</v>
      </c>
      <c r="G5741">
        <v>0</v>
      </c>
      <c r="H5741">
        <v>0</v>
      </c>
      <c r="I5741">
        <v>0</v>
      </c>
      <c r="J5741">
        <v>0</v>
      </c>
      <c r="K5741">
        <v>0</v>
      </c>
      <c r="L5741">
        <v>0</v>
      </c>
      <c r="M5741">
        <v>0</v>
      </c>
      <c r="N5741">
        <v>19</v>
      </c>
      <c r="O5741">
        <v>19</v>
      </c>
      <c r="P5741">
        <v>0</v>
      </c>
      <c r="Q5741">
        <v>0</v>
      </c>
    </row>
    <row r="5742" spans="1:17" x14ac:dyDescent="0.2">
      <c r="A5742" t="s">
        <v>23480</v>
      </c>
      <c r="B5742" t="s">
        <v>86</v>
      </c>
      <c r="C5742" t="s">
        <v>174</v>
      </c>
      <c r="D5742" t="s">
        <v>17736</v>
      </c>
      <c r="E5742" t="s">
        <v>81</v>
      </c>
      <c r="F5742" t="s">
        <v>17734</v>
      </c>
      <c r="G5742">
        <v>38</v>
      </c>
      <c r="H5742">
        <v>0</v>
      </c>
      <c r="I5742">
        <v>0</v>
      </c>
      <c r="J5742">
        <v>0</v>
      </c>
      <c r="K5742">
        <v>0</v>
      </c>
      <c r="L5742">
        <v>0</v>
      </c>
      <c r="M5742">
        <v>0</v>
      </c>
      <c r="N5742">
        <v>0</v>
      </c>
      <c r="O5742">
        <v>0</v>
      </c>
      <c r="P5742">
        <v>0</v>
      </c>
      <c r="Q5742">
        <v>0</v>
      </c>
    </row>
    <row r="5743" spans="1:17" x14ac:dyDescent="0.2">
      <c r="A5743" t="s">
        <v>23481</v>
      </c>
      <c r="B5743" t="s">
        <v>86</v>
      </c>
      <c r="C5743" t="s">
        <v>174</v>
      </c>
      <c r="D5743" t="s">
        <v>17748</v>
      </c>
      <c r="E5743" t="s">
        <v>83</v>
      </c>
      <c r="F5743" t="s">
        <v>17749</v>
      </c>
      <c r="G5743">
        <v>0</v>
      </c>
      <c r="H5743">
        <v>0</v>
      </c>
      <c r="I5743">
        <v>0</v>
      </c>
      <c r="J5743">
        <v>0</v>
      </c>
      <c r="K5743">
        <v>0</v>
      </c>
      <c r="L5743">
        <v>0</v>
      </c>
      <c r="M5743">
        <v>0</v>
      </c>
      <c r="N5743">
        <v>9</v>
      </c>
      <c r="O5743">
        <v>8</v>
      </c>
      <c r="P5743">
        <v>1</v>
      </c>
      <c r="Q5743">
        <v>0</v>
      </c>
    </row>
    <row r="5744" spans="1:17" x14ac:dyDescent="0.2">
      <c r="A5744" t="s">
        <v>23482</v>
      </c>
      <c r="B5744" t="s">
        <v>86</v>
      </c>
      <c r="C5744" t="s">
        <v>174</v>
      </c>
      <c r="D5744" t="s">
        <v>17748</v>
      </c>
      <c r="E5744" t="s">
        <v>83</v>
      </c>
      <c r="F5744" t="s">
        <v>17734</v>
      </c>
      <c r="G5744">
        <v>9</v>
      </c>
      <c r="H5744">
        <v>0</v>
      </c>
      <c r="I5744">
        <v>0</v>
      </c>
      <c r="J5744">
        <v>0</v>
      </c>
      <c r="K5744">
        <v>0</v>
      </c>
      <c r="L5744">
        <v>0</v>
      </c>
      <c r="M5744">
        <v>0</v>
      </c>
      <c r="N5744">
        <v>0</v>
      </c>
      <c r="O5744">
        <v>0</v>
      </c>
      <c r="P5744">
        <v>0</v>
      </c>
      <c r="Q5744">
        <v>0</v>
      </c>
    </row>
    <row r="5745" spans="1:17" x14ac:dyDescent="0.2">
      <c r="A5745" t="s">
        <v>23483</v>
      </c>
      <c r="B5745" t="s">
        <v>86</v>
      </c>
      <c r="C5745" t="s">
        <v>174</v>
      </c>
      <c r="D5745" t="s">
        <v>17748</v>
      </c>
      <c r="E5745" t="s">
        <v>81</v>
      </c>
      <c r="F5745" t="s">
        <v>17749</v>
      </c>
      <c r="G5745">
        <v>0</v>
      </c>
      <c r="H5745">
        <v>0</v>
      </c>
      <c r="I5745">
        <v>0</v>
      </c>
      <c r="J5745">
        <v>0</v>
      </c>
      <c r="K5745">
        <v>0</v>
      </c>
      <c r="L5745">
        <v>0</v>
      </c>
      <c r="M5745">
        <v>0</v>
      </c>
      <c r="N5745">
        <v>6</v>
      </c>
      <c r="O5745">
        <v>6</v>
      </c>
      <c r="P5745">
        <v>0</v>
      </c>
      <c r="Q5745">
        <v>0</v>
      </c>
    </row>
    <row r="5746" spans="1:17" x14ac:dyDescent="0.2">
      <c r="A5746" t="s">
        <v>23484</v>
      </c>
      <c r="B5746" t="s">
        <v>86</v>
      </c>
      <c r="C5746" t="s">
        <v>174</v>
      </c>
      <c r="D5746" t="s">
        <v>17748</v>
      </c>
      <c r="E5746" t="s">
        <v>81</v>
      </c>
      <c r="F5746" t="s">
        <v>17734</v>
      </c>
      <c r="G5746">
        <v>6</v>
      </c>
      <c r="H5746">
        <v>0</v>
      </c>
      <c r="I5746">
        <v>0</v>
      </c>
      <c r="J5746">
        <v>0</v>
      </c>
      <c r="K5746">
        <v>0</v>
      </c>
      <c r="L5746">
        <v>0</v>
      </c>
      <c r="M5746">
        <v>0</v>
      </c>
      <c r="N5746">
        <v>0</v>
      </c>
      <c r="O5746">
        <v>0</v>
      </c>
      <c r="P5746">
        <v>0</v>
      </c>
      <c r="Q5746">
        <v>0</v>
      </c>
    </row>
    <row r="5747" spans="1:17" x14ac:dyDescent="0.2">
      <c r="A5747" t="s">
        <v>23485</v>
      </c>
      <c r="B5747" t="s">
        <v>86</v>
      </c>
      <c r="C5747" t="s">
        <v>174</v>
      </c>
      <c r="D5747" t="s">
        <v>17754</v>
      </c>
      <c r="E5747" t="s">
        <v>83</v>
      </c>
      <c r="F5747" t="s">
        <v>17734</v>
      </c>
      <c r="G5747">
        <v>4</v>
      </c>
      <c r="H5747">
        <v>0</v>
      </c>
      <c r="I5747">
        <v>0</v>
      </c>
      <c r="J5747">
        <v>0</v>
      </c>
      <c r="K5747">
        <v>0</v>
      </c>
      <c r="L5747">
        <v>0</v>
      </c>
      <c r="M5747">
        <v>0</v>
      </c>
      <c r="N5747">
        <v>0</v>
      </c>
      <c r="O5747">
        <v>0</v>
      </c>
      <c r="P5747">
        <v>0</v>
      </c>
      <c r="Q5747">
        <v>0</v>
      </c>
    </row>
    <row r="5748" spans="1:17" x14ac:dyDescent="0.2">
      <c r="A5748" t="s">
        <v>23486</v>
      </c>
      <c r="B5748" t="s">
        <v>86</v>
      </c>
      <c r="C5748" t="s">
        <v>174</v>
      </c>
      <c r="D5748" t="s">
        <v>17754</v>
      </c>
      <c r="E5748" t="s">
        <v>81</v>
      </c>
      <c r="F5748" t="s">
        <v>17734</v>
      </c>
      <c r="G5748">
        <v>5</v>
      </c>
      <c r="H5748">
        <v>0</v>
      </c>
      <c r="I5748">
        <v>0</v>
      </c>
      <c r="J5748">
        <v>0</v>
      </c>
      <c r="K5748">
        <v>0</v>
      </c>
      <c r="L5748">
        <v>0</v>
      </c>
      <c r="M5748">
        <v>0</v>
      </c>
      <c r="N5748">
        <v>0</v>
      </c>
      <c r="O5748">
        <v>0</v>
      </c>
      <c r="P5748">
        <v>0</v>
      </c>
      <c r="Q5748">
        <v>0</v>
      </c>
    </row>
    <row r="5749" spans="1:17" x14ac:dyDescent="0.2">
      <c r="A5749" t="s">
        <v>23487</v>
      </c>
      <c r="B5749" t="s">
        <v>86</v>
      </c>
      <c r="C5749" t="s">
        <v>175</v>
      </c>
      <c r="D5749" t="s">
        <v>17768</v>
      </c>
      <c r="E5749" t="s">
        <v>83</v>
      </c>
      <c r="F5749" t="s">
        <v>17734</v>
      </c>
      <c r="G5749">
        <v>4</v>
      </c>
      <c r="H5749">
        <v>0</v>
      </c>
      <c r="I5749">
        <v>0</v>
      </c>
      <c r="J5749">
        <v>0</v>
      </c>
      <c r="K5749">
        <v>0</v>
      </c>
      <c r="L5749">
        <v>0</v>
      </c>
      <c r="M5749">
        <v>0</v>
      </c>
      <c r="N5749">
        <v>0</v>
      </c>
      <c r="O5749">
        <v>0</v>
      </c>
      <c r="P5749">
        <v>0</v>
      </c>
      <c r="Q5749">
        <v>0</v>
      </c>
    </row>
    <row r="5750" spans="1:17" x14ac:dyDescent="0.2">
      <c r="A5750" t="s">
        <v>23488</v>
      </c>
      <c r="B5750" t="s">
        <v>86</v>
      </c>
      <c r="C5750" t="s">
        <v>175</v>
      </c>
      <c r="D5750" t="s">
        <v>17768</v>
      </c>
      <c r="E5750" t="s">
        <v>81</v>
      </c>
      <c r="F5750" t="s">
        <v>17734</v>
      </c>
      <c r="G5750">
        <v>3</v>
      </c>
      <c r="H5750">
        <v>0</v>
      </c>
      <c r="I5750">
        <v>0</v>
      </c>
      <c r="J5750">
        <v>0</v>
      </c>
      <c r="K5750">
        <v>0</v>
      </c>
      <c r="L5750">
        <v>0</v>
      </c>
      <c r="M5750">
        <v>0</v>
      </c>
      <c r="N5750">
        <v>0</v>
      </c>
      <c r="O5750">
        <v>0</v>
      </c>
      <c r="P5750">
        <v>0</v>
      </c>
      <c r="Q5750">
        <v>0</v>
      </c>
    </row>
    <row r="5751" spans="1:17" x14ac:dyDescent="0.2">
      <c r="A5751" t="s">
        <v>23489</v>
      </c>
      <c r="B5751" t="s">
        <v>86</v>
      </c>
      <c r="C5751" t="s">
        <v>175</v>
      </c>
      <c r="D5751" t="s">
        <v>17736</v>
      </c>
      <c r="E5751" t="s">
        <v>83</v>
      </c>
      <c r="F5751" t="s">
        <v>4929</v>
      </c>
      <c r="G5751">
        <v>0</v>
      </c>
      <c r="H5751">
        <v>81</v>
      </c>
      <c r="I5751">
        <v>10</v>
      </c>
      <c r="J5751">
        <v>64</v>
      </c>
      <c r="K5751">
        <v>5</v>
      </c>
      <c r="L5751">
        <v>2</v>
      </c>
      <c r="M5751">
        <v>0</v>
      </c>
      <c r="N5751">
        <v>0</v>
      </c>
      <c r="O5751">
        <v>0</v>
      </c>
      <c r="P5751">
        <v>0</v>
      </c>
      <c r="Q5751">
        <v>0</v>
      </c>
    </row>
    <row r="5752" spans="1:17" x14ac:dyDescent="0.2">
      <c r="A5752" t="s">
        <v>23490</v>
      </c>
      <c r="B5752" t="s">
        <v>86</v>
      </c>
      <c r="C5752" t="s">
        <v>175</v>
      </c>
      <c r="D5752" t="s">
        <v>17736</v>
      </c>
      <c r="E5752" t="s">
        <v>83</v>
      </c>
      <c r="F5752" t="s">
        <v>4931</v>
      </c>
      <c r="G5752">
        <v>0</v>
      </c>
      <c r="H5752">
        <v>81</v>
      </c>
      <c r="I5752">
        <v>10</v>
      </c>
      <c r="J5752">
        <v>63</v>
      </c>
      <c r="K5752">
        <v>6</v>
      </c>
      <c r="L5752">
        <v>2</v>
      </c>
      <c r="M5752">
        <v>0</v>
      </c>
      <c r="N5752">
        <v>0</v>
      </c>
      <c r="O5752">
        <v>0</v>
      </c>
      <c r="P5752">
        <v>0</v>
      </c>
      <c r="Q5752">
        <v>0</v>
      </c>
    </row>
    <row r="5753" spans="1:17" x14ac:dyDescent="0.2">
      <c r="A5753" t="s">
        <v>23491</v>
      </c>
      <c r="B5753" t="s">
        <v>86</v>
      </c>
      <c r="C5753" t="s">
        <v>175</v>
      </c>
      <c r="D5753" t="s">
        <v>17736</v>
      </c>
      <c r="E5753" t="s">
        <v>83</v>
      </c>
      <c r="F5753" t="s">
        <v>4933</v>
      </c>
      <c r="G5753">
        <v>0</v>
      </c>
      <c r="H5753">
        <v>0</v>
      </c>
      <c r="I5753">
        <v>0</v>
      </c>
      <c r="J5753">
        <v>0</v>
      </c>
      <c r="K5753">
        <v>0</v>
      </c>
      <c r="L5753">
        <v>0</v>
      </c>
      <c r="M5753">
        <v>81</v>
      </c>
      <c r="N5753">
        <v>0</v>
      </c>
      <c r="O5753">
        <v>0</v>
      </c>
      <c r="P5753">
        <v>0</v>
      </c>
      <c r="Q5753">
        <v>0</v>
      </c>
    </row>
    <row r="5754" spans="1:17" x14ac:dyDescent="0.2">
      <c r="A5754" t="s">
        <v>23492</v>
      </c>
      <c r="B5754" t="s">
        <v>86</v>
      </c>
      <c r="C5754" t="s">
        <v>175</v>
      </c>
      <c r="D5754" t="s">
        <v>17736</v>
      </c>
      <c r="E5754" t="s">
        <v>83</v>
      </c>
      <c r="F5754" t="s">
        <v>4935</v>
      </c>
      <c r="G5754">
        <v>0</v>
      </c>
      <c r="H5754">
        <v>81</v>
      </c>
      <c r="I5754">
        <v>10</v>
      </c>
      <c r="J5754">
        <v>63</v>
      </c>
      <c r="K5754">
        <v>6</v>
      </c>
      <c r="L5754">
        <v>2</v>
      </c>
      <c r="M5754">
        <v>0</v>
      </c>
      <c r="N5754">
        <v>0</v>
      </c>
      <c r="O5754">
        <v>0</v>
      </c>
      <c r="P5754">
        <v>0</v>
      </c>
      <c r="Q5754">
        <v>0</v>
      </c>
    </row>
    <row r="5755" spans="1:17" x14ac:dyDescent="0.2">
      <c r="A5755" t="s">
        <v>23493</v>
      </c>
      <c r="B5755" t="s">
        <v>86</v>
      </c>
      <c r="C5755" t="s">
        <v>175</v>
      </c>
      <c r="D5755" t="s">
        <v>17736</v>
      </c>
      <c r="E5755" t="s">
        <v>83</v>
      </c>
      <c r="F5755" t="s">
        <v>4937</v>
      </c>
      <c r="G5755">
        <v>0</v>
      </c>
      <c r="H5755">
        <v>81</v>
      </c>
      <c r="I5755">
        <v>10</v>
      </c>
      <c r="J5755">
        <v>63</v>
      </c>
      <c r="K5755">
        <v>7</v>
      </c>
      <c r="L5755">
        <v>1</v>
      </c>
      <c r="M5755">
        <v>0</v>
      </c>
      <c r="N5755">
        <v>0</v>
      </c>
      <c r="O5755">
        <v>0</v>
      </c>
      <c r="P5755">
        <v>0</v>
      </c>
      <c r="Q5755">
        <v>0</v>
      </c>
    </row>
    <row r="5756" spans="1:17" x14ac:dyDescent="0.2">
      <c r="A5756" t="s">
        <v>23494</v>
      </c>
      <c r="B5756" t="s">
        <v>86</v>
      </c>
      <c r="C5756" t="s">
        <v>234</v>
      </c>
      <c r="D5756" t="s">
        <v>17736</v>
      </c>
      <c r="E5756" t="s">
        <v>83</v>
      </c>
      <c r="F5756" t="s">
        <v>4933</v>
      </c>
      <c r="G5756">
        <v>0</v>
      </c>
      <c r="H5756">
        <v>0</v>
      </c>
      <c r="I5756">
        <v>0</v>
      </c>
      <c r="J5756">
        <v>0</v>
      </c>
      <c r="K5756">
        <v>0</v>
      </c>
      <c r="L5756">
        <v>0</v>
      </c>
      <c r="M5756">
        <v>24</v>
      </c>
      <c r="N5756">
        <v>0</v>
      </c>
      <c r="O5756">
        <v>0</v>
      </c>
      <c r="P5756">
        <v>0</v>
      </c>
      <c r="Q5756">
        <v>0</v>
      </c>
    </row>
    <row r="5757" spans="1:17" x14ac:dyDescent="0.2">
      <c r="A5757" t="s">
        <v>23495</v>
      </c>
      <c r="B5757" t="s">
        <v>86</v>
      </c>
      <c r="C5757" t="s">
        <v>234</v>
      </c>
      <c r="D5757" t="s">
        <v>17736</v>
      </c>
      <c r="E5757" t="s">
        <v>83</v>
      </c>
      <c r="F5757" t="s">
        <v>4935</v>
      </c>
      <c r="G5757">
        <v>0</v>
      </c>
      <c r="H5757">
        <v>24</v>
      </c>
      <c r="I5757">
        <v>4</v>
      </c>
      <c r="J5757">
        <v>16</v>
      </c>
      <c r="K5757">
        <v>3</v>
      </c>
      <c r="L5757">
        <v>1</v>
      </c>
      <c r="M5757">
        <v>0</v>
      </c>
      <c r="N5757">
        <v>0</v>
      </c>
      <c r="O5757">
        <v>0</v>
      </c>
      <c r="P5757">
        <v>0</v>
      </c>
      <c r="Q5757">
        <v>0</v>
      </c>
    </row>
    <row r="5758" spans="1:17" x14ac:dyDescent="0.2">
      <c r="A5758" t="s">
        <v>23496</v>
      </c>
      <c r="B5758" t="s">
        <v>86</v>
      </c>
      <c r="C5758" t="s">
        <v>234</v>
      </c>
      <c r="D5758" t="s">
        <v>17736</v>
      </c>
      <c r="E5758" t="s">
        <v>83</v>
      </c>
      <c r="F5758" t="s">
        <v>4937</v>
      </c>
      <c r="G5758">
        <v>0</v>
      </c>
      <c r="H5758">
        <v>24</v>
      </c>
      <c r="I5758">
        <v>4</v>
      </c>
      <c r="J5758">
        <v>16</v>
      </c>
      <c r="K5758">
        <v>3</v>
      </c>
      <c r="L5758">
        <v>1</v>
      </c>
      <c r="M5758">
        <v>0</v>
      </c>
      <c r="N5758">
        <v>0</v>
      </c>
      <c r="O5758">
        <v>0</v>
      </c>
      <c r="P5758">
        <v>0</v>
      </c>
      <c r="Q5758">
        <v>0</v>
      </c>
    </row>
    <row r="5759" spans="1:17" x14ac:dyDescent="0.2">
      <c r="A5759" t="s">
        <v>23497</v>
      </c>
      <c r="B5759" t="s">
        <v>86</v>
      </c>
      <c r="C5759" t="s">
        <v>234</v>
      </c>
      <c r="D5759" t="s">
        <v>17736</v>
      </c>
      <c r="E5759" t="s">
        <v>83</v>
      </c>
      <c r="F5759" t="s">
        <v>4939</v>
      </c>
      <c r="G5759">
        <v>0</v>
      </c>
      <c r="H5759">
        <v>0</v>
      </c>
      <c r="I5759">
        <v>0</v>
      </c>
      <c r="J5759">
        <v>0</v>
      </c>
      <c r="K5759">
        <v>0</v>
      </c>
      <c r="L5759">
        <v>0</v>
      </c>
      <c r="M5759">
        <v>24</v>
      </c>
      <c r="N5759">
        <v>0</v>
      </c>
      <c r="O5759">
        <v>0</v>
      </c>
      <c r="P5759">
        <v>0</v>
      </c>
      <c r="Q5759">
        <v>0</v>
      </c>
    </row>
    <row r="5760" spans="1:17" x14ac:dyDescent="0.2">
      <c r="A5760" t="s">
        <v>23498</v>
      </c>
      <c r="B5760" t="s">
        <v>86</v>
      </c>
      <c r="C5760" t="s">
        <v>234</v>
      </c>
      <c r="D5760" t="s">
        <v>17736</v>
      </c>
      <c r="E5760" t="s">
        <v>83</v>
      </c>
      <c r="F5760" t="s">
        <v>4941</v>
      </c>
      <c r="G5760">
        <v>0</v>
      </c>
      <c r="H5760">
        <v>24</v>
      </c>
      <c r="I5760">
        <v>4</v>
      </c>
      <c r="J5760">
        <v>19</v>
      </c>
      <c r="K5760">
        <v>0</v>
      </c>
      <c r="L5760">
        <v>1</v>
      </c>
      <c r="M5760">
        <v>0</v>
      </c>
      <c r="N5760">
        <v>0</v>
      </c>
      <c r="O5760">
        <v>0</v>
      </c>
      <c r="P5760">
        <v>0</v>
      </c>
      <c r="Q5760">
        <v>0</v>
      </c>
    </row>
    <row r="5761" spans="1:17" x14ac:dyDescent="0.2">
      <c r="A5761" t="s">
        <v>23499</v>
      </c>
      <c r="B5761" t="s">
        <v>86</v>
      </c>
      <c r="C5761" t="s">
        <v>234</v>
      </c>
      <c r="D5761" t="s">
        <v>17736</v>
      </c>
      <c r="E5761" t="s">
        <v>83</v>
      </c>
      <c r="F5761" t="s">
        <v>4943</v>
      </c>
      <c r="G5761">
        <v>0</v>
      </c>
      <c r="H5761">
        <v>0</v>
      </c>
      <c r="I5761">
        <v>0</v>
      </c>
      <c r="J5761">
        <v>0</v>
      </c>
      <c r="K5761">
        <v>0</v>
      </c>
      <c r="L5761">
        <v>0</v>
      </c>
      <c r="M5761">
        <v>24</v>
      </c>
      <c r="N5761">
        <v>0</v>
      </c>
      <c r="O5761">
        <v>0</v>
      </c>
      <c r="P5761">
        <v>0</v>
      </c>
      <c r="Q5761">
        <v>0</v>
      </c>
    </row>
    <row r="5762" spans="1:17" x14ac:dyDescent="0.2">
      <c r="A5762" t="s">
        <v>23500</v>
      </c>
      <c r="B5762" t="s">
        <v>86</v>
      </c>
      <c r="C5762" t="s">
        <v>234</v>
      </c>
      <c r="D5762" t="s">
        <v>17736</v>
      </c>
      <c r="E5762" t="s">
        <v>83</v>
      </c>
      <c r="F5762" t="s">
        <v>4925</v>
      </c>
      <c r="G5762">
        <v>0</v>
      </c>
      <c r="H5762">
        <v>0</v>
      </c>
      <c r="I5762">
        <v>0</v>
      </c>
      <c r="J5762">
        <v>0</v>
      </c>
      <c r="K5762">
        <v>0</v>
      </c>
      <c r="L5762">
        <v>0</v>
      </c>
      <c r="M5762">
        <v>0</v>
      </c>
      <c r="N5762">
        <v>21</v>
      </c>
      <c r="O5762">
        <v>17</v>
      </c>
      <c r="P5762">
        <v>3</v>
      </c>
      <c r="Q5762">
        <v>1</v>
      </c>
    </row>
    <row r="5763" spans="1:17" x14ac:dyDescent="0.2">
      <c r="A5763" t="s">
        <v>23501</v>
      </c>
      <c r="B5763" t="s">
        <v>86</v>
      </c>
      <c r="C5763" t="s">
        <v>234</v>
      </c>
      <c r="D5763" t="s">
        <v>17736</v>
      </c>
      <c r="E5763" t="s">
        <v>83</v>
      </c>
      <c r="F5763" t="s">
        <v>4927</v>
      </c>
      <c r="G5763">
        <v>0</v>
      </c>
      <c r="H5763">
        <v>0</v>
      </c>
      <c r="I5763">
        <v>0</v>
      </c>
      <c r="J5763">
        <v>0</v>
      </c>
      <c r="K5763">
        <v>0</v>
      </c>
      <c r="L5763">
        <v>0</v>
      </c>
      <c r="M5763">
        <v>0</v>
      </c>
      <c r="N5763">
        <v>18</v>
      </c>
      <c r="O5763">
        <v>15</v>
      </c>
      <c r="P5763">
        <v>2</v>
      </c>
      <c r="Q5763">
        <v>1</v>
      </c>
    </row>
    <row r="5764" spans="1:17" x14ac:dyDescent="0.2">
      <c r="A5764" t="s">
        <v>23502</v>
      </c>
      <c r="B5764" t="s">
        <v>86</v>
      </c>
      <c r="C5764" t="s">
        <v>234</v>
      </c>
      <c r="D5764" t="s">
        <v>17736</v>
      </c>
      <c r="E5764" t="s">
        <v>83</v>
      </c>
      <c r="F5764" t="s">
        <v>17734</v>
      </c>
      <c r="G5764">
        <v>24</v>
      </c>
      <c r="H5764">
        <v>0</v>
      </c>
      <c r="I5764">
        <v>0</v>
      </c>
      <c r="J5764">
        <v>0</v>
      </c>
      <c r="K5764">
        <v>0</v>
      </c>
      <c r="L5764">
        <v>0</v>
      </c>
      <c r="M5764">
        <v>0</v>
      </c>
      <c r="N5764">
        <v>0</v>
      </c>
      <c r="O5764">
        <v>0</v>
      </c>
      <c r="P5764">
        <v>0</v>
      </c>
      <c r="Q5764">
        <v>0</v>
      </c>
    </row>
    <row r="5765" spans="1:17" x14ac:dyDescent="0.2">
      <c r="A5765" t="s">
        <v>23503</v>
      </c>
      <c r="B5765" t="s">
        <v>86</v>
      </c>
      <c r="C5765" t="s">
        <v>234</v>
      </c>
      <c r="D5765" t="s">
        <v>17736</v>
      </c>
      <c r="E5765" t="s">
        <v>81</v>
      </c>
      <c r="F5765" t="s">
        <v>4929</v>
      </c>
      <c r="G5765">
        <v>0</v>
      </c>
      <c r="H5765">
        <v>10</v>
      </c>
      <c r="I5765">
        <v>0</v>
      </c>
      <c r="J5765">
        <v>9</v>
      </c>
      <c r="K5765">
        <v>1</v>
      </c>
      <c r="L5765">
        <v>0</v>
      </c>
      <c r="M5765">
        <v>0</v>
      </c>
      <c r="N5765">
        <v>0</v>
      </c>
      <c r="O5765">
        <v>0</v>
      </c>
      <c r="P5765">
        <v>0</v>
      </c>
      <c r="Q5765">
        <v>0</v>
      </c>
    </row>
    <row r="5766" spans="1:17" x14ac:dyDescent="0.2">
      <c r="A5766" t="s">
        <v>23504</v>
      </c>
      <c r="B5766" t="s">
        <v>86</v>
      </c>
      <c r="C5766" t="s">
        <v>234</v>
      </c>
      <c r="D5766" t="s">
        <v>17736</v>
      </c>
      <c r="E5766" t="s">
        <v>81</v>
      </c>
      <c r="F5766" t="s">
        <v>4931</v>
      </c>
      <c r="G5766">
        <v>0</v>
      </c>
      <c r="H5766">
        <v>10</v>
      </c>
      <c r="I5766">
        <v>0</v>
      </c>
      <c r="J5766">
        <v>8</v>
      </c>
      <c r="K5766">
        <v>2</v>
      </c>
      <c r="L5766">
        <v>0</v>
      </c>
      <c r="M5766">
        <v>0</v>
      </c>
      <c r="N5766">
        <v>0</v>
      </c>
      <c r="O5766">
        <v>0</v>
      </c>
      <c r="P5766">
        <v>0</v>
      </c>
      <c r="Q5766">
        <v>0</v>
      </c>
    </row>
    <row r="5767" spans="1:17" x14ac:dyDescent="0.2">
      <c r="A5767" t="s">
        <v>23505</v>
      </c>
      <c r="B5767" t="s">
        <v>86</v>
      </c>
      <c r="C5767" t="s">
        <v>234</v>
      </c>
      <c r="D5767" t="s">
        <v>17736</v>
      </c>
      <c r="E5767" t="s">
        <v>81</v>
      </c>
      <c r="F5767" t="s">
        <v>4933</v>
      </c>
      <c r="G5767">
        <v>0</v>
      </c>
      <c r="H5767">
        <v>0</v>
      </c>
      <c r="I5767">
        <v>0</v>
      </c>
      <c r="J5767">
        <v>0</v>
      </c>
      <c r="K5767">
        <v>0</v>
      </c>
      <c r="L5767">
        <v>0</v>
      </c>
      <c r="M5767">
        <v>10</v>
      </c>
      <c r="N5767">
        <v>0</v>
      </c>
      <c r="O5767">
        <v>0</v>
      </c>
      <c r="P5767">
        <v>0</v>
      </c>
      <c r="Q5767">
        <v>0</v>
      </c>
    </row>
    <row r="5768" spans="1:17" x14ac:dyDescent="0.2">
      <c r="A5768" t="s">
        <v>23506</v>
      </c>
      <c r="B5768" t="s">
        <v>86</v>
      </c>
      <c r="C5768" t="s">
        <v>234</v>
      </c>
      <c r="D5768" t="s">
        <v>17736</v>
      </c>
      <c r="E5768" t="s">
        <v>81</v>
      </c>
      <c r="F5768" t="s">
        <v>4935</v>
      </c>
      <c r="G5768">
        <v>0</v>
      </c>
      <c r="H5768">
        <v>10</v>
      </c>
      <c r="I5768">
        <v>0</v>
      </c>
      <c r="J5768">
        <v>8</v>
      </c>
      <c r="K5768">
        <v>2</v>
      </c>
      <c r="L5768">
        <v>0</v>
      </c>
      <c r="M5768">
        <v>0</v>
      </c>
      <c r="N5768">
        <v>0</v>
      </c>
      <c r="O5768">
        <v>0</v>
      </c>
      <c r="P5768">
        <v>0</v>
      </c>
      <c r="Q5768">
        <v>0</v>
      </c>
    </row>
    <row r="5769" spans="1:17" x14ac:dyDescent="0.2">
      <c r="A5769" t="s">
        <v>23507</v>
      </c>
      <c r="B5769" t="s">
        <v>86</v>
      </c>
      <c r="C5769" t="s">
        <v>234</v>
      </c>
      <c r="D5769" t="s">
        <v>17736</v>
      </c>
      <c r="E5769" t="s">
        <v>81</v>
      </c>
      <c r="F5769" t="s">
        <v>4937</v>
      </c>
      <c r="G5769">
        <v>0</v>
      </c>
      <c r="H5769">
        <v>10</v>
      </c>
      <c r="I5769">
        <v>0</v>
      </c>
      <c r="J5769">
        <v>8</v>
      </c>
      <c r="K5769">
        <v>2</v>
      </c>
      <c r="L5769">
        <v>0</v>
      </c>
      <c r="M5769">
        <v>0</v>
      </c>
      <c r="N5769">
        <v>0</v>
      </c>
      <c r="O5769">
        <v>0</v>
      </c>
      <c r="P5769">
        <v>0</v>
      </c>
      <c r="Q5769">
        <v>0</v>
      </c>
    </row>
    <row r="5770" spans="1:17" x14ac:dyDescent="0.2">
      <c r="A5770" t="s">
        <v>23508</v>
      </c>
      <c r="B5770" t="s">
        <v>86</v>
      </c>
      <c r="C5770" t="s">
        <v>234</v>
      </c>
      <c r="D5770" t="s">
        <v>17736</v>
      </c>
      <c r="E5770" t="s">
        <v>81</v>
      </c>
      <c r="F5770" t="s">
        <v>4939</v>
      </c>
      <c r="G5770">
        <v>0</v>
      </c>
      <c r="H5770">
        <v>0</v>
      </c>
      <c r="I5770">
        <v>0</v>
      </c>
      <c r="J5770">
        <v>0</v>
      </c>
      <c r="K5770">
        <v>0</v>
      </c>
      <c r="L5770">
        <v>0</v>
      </c>
      <c r="M5770">
        <v>10</v>
      </c>
      <c r="N5770">
        <v>0</v>
      </c>
      <c r="O5770">
        <v>0</v>
      </c>
      <c r="P5770">
        <v>0</v>
      </c>
      <c r="Q5770">
        <v>0</v>
      </c>
    </row>
    <row r="5771" spans="1:17" x14ac:dyDescent="0.2">
      <c r="A5771" t="s">
        <v>23509</v>
      </c>
      <c r="B5771" t="s">
        <v>86</v>
      </c>
      <c r="C5771" t="s">
        <v>234</v>
      </c>
      <c r="D5771" t="s">
        <v>17736</v>
      </c>
      <c r="E5771" t="s">
        <v>81</v>
      </c>
      <c r="F5771" t="s">
        <v>4941</v>
      </c>
      <c r="G5771">
        <v>0</v>
      </c>
      <c r="H5771">
        <v>10</v>
      </c>
      <c r="I5771">
        <v>0</v>
      </c>
      <c r="J5771">
        <v>9</v>
      </c>
      <c r="K5771">
        <v>1</v>
      </c>
      <c r="L5771">
        <v>0</v>
      </c>
      <c r="M5771">
        <v>0</v>
      </c>
      <c r="N5771">
        <v>0</v>
      </c>
      <c r="O5771">
        <v>0</v>
      </c>
      <c r="P5771">
        <v>0</v>
      </c>
      <c r="Q5771">
        <v>0</v>
      </c>
    </row>
    <row r="5772" spans="1:17" x14ac:dyDescent="0.2">
      <c r="A5772" t="s">
        <v>23510</v>
      </c>
      <c r="B5772" t="s">
        <v>86</v>
      </c>
      <c r="C5772" t="s">
        <v>234</v>
      </c>
      <c r="D5772" t="s">
        <v>17736</v>
      </c>
      <c r="E5772" t="s">
        <v>81</v>
      </c>
      <c r="F5772" t="s">
        <v>4943</v>
      </c>
      <c r="G5772">
        <v>0</v>
      </c>
      <c r="H5772">
        <v>0</v>
      </c>
      <c r="I5772">
        <v>0</v>
      </c>
      <c r="J5772">
        <v>0</v>
      </c>
      <c r="K5772">
        <v>0</v>
      </c>
      <c r="L5772">
        <v>0</v>
      </c>
      <c r="M5772">
        <v>10</v>
      </c>
      <c r="N5772">
        <v>0</v>
      </c>
      <c r="O5772">
        <v>0</v>
      </c>
      <c r="P5772">
        <v>0</v>
      </c>
      <c r="Q5772">
        <v>0</v>
      </c>
    </row>
    <row r="5773" spans="1:17" x14ac:dyDescent="0.2">
      <c r="A5773" t="s">
        <v>23511</v>
      </c>
      <c r="B5773" t="s">
        <v>86</v>
      </c>
      <c r="C5773" t="s">
        <v>234</v>
      </c>
      <c r="D5773" t="s">
        <v>17736</v>
      </c>
      <c r="E5773" t="s">
        <v>81</v>
      </c>
      <c r="F5773" t="s">
        <v>4925</v>
      </c>
      <c r="G5773">
        <v>0</v>
      </c>
      <c r="H5773">
        <v>0</v>
      </c>
      <c r="I5773">
        <v>0</v>
      </c>
      <c r="J5773">
        <v>0</v>
      </c>
      <c r="K5773">
        <v>0</v>
      </c>
      <c r="L5773">
        <v>0</v>
      </c>
      <c r="M5773">
        <v>0</v>
      </c>
      <c r="N5773">
        <v>8</v>
      </c>
      <c r="O5773">
        <v>7</v>
      </c>
      <c r="P5773">
        <v>1</v>
      </c>
      <c r="Q5773">
        <v>0</v>
      </c>
    </row>
    <row r="5774" spans="1:17" x14ac:dyDescent="0.2">
      <c r="A5774" t="s">
        <v>23512</v>
      </c>
      <c r="B5774" t="s">
        <v>86</v>
      </c>
      <c r="C5774" t="s">
        <v>234</v>
      </c>
      <c r="D5774" t="s">
        <v>17736</v>
      </c>
      <c r="E5774" t="s">
        <v>81</v>
      </c>
      <c r="F5774" t="s">
        <v>4927</v>
      </c>
      <c r="G5774">
        <v>0</v>
      </c>
      <c r="H5774">
        <v>0</v>
      </c>
      <c r="I5774">
        <v>0</v>
      </c>
      <c r="J5774">
        <v>0</v>
      </c>
      <c r="K5774">
        <v>0</v>
      </c>
      <c r="L5774">
        <v>0</v>
      </c>
      <c r="M5774">
        <v>0</v>
      </c>
      <c r="N5774">
        <v>6</v>
      </c>
      <c r="O5774">
        <v>5</v>
      </c>
      <c r="P5774">
        <v>1</v>
      </c>
      <c r="Q5774">
        <v>0</v>
      </c>
    </row>
    <row r="5775" spans="1:17" x14ac:dyDescent="0.2">
      <c r="A5775" t="s">
        <v>23513</v>
      </c>
      <c r="B5775" t="s">
        <v>86</v>
      </c>
      <c r="C5775" t="s">
        <v>234</v>
      </c>
      <c r="D5775" t="s">
        <v>17736</v>
      </c>
      <c r="E5775" t="s">
        <v>81</v>
      </c>
      <c r="F5775" t="s">
        <v>17734</v>
      </c>
      <c r="G5775">
        <v>10</v>
      </c>
      <c r="H5775">
        <v>0</v>
      </c>
      <c r="I5775">
        <v>0</v>
      </c>
      <c r="J5775">
        <v>0</v>
      </c>
      <c r="K5775">
        <v>0</v>
      </c>
      <c r="L5775">
        <v>0</v>
      </c>
      <c r="M5775">
        <v>0</v>
      </c>
      <c r="N5775">
        <v>0</v>
      </c>
      <c r="O5775">
        <v>0</v>
      </c>
      <c r="P5775">
        <v>0</v>
      </c>
      <c r="Q5775">
        <v>0</v>
      </c>
    </row>
    <row r="5776" spans="1:17" x14ac:dyDescent="0.2">
      <c r="A5776" t="s">
        <v>23514</v>
      </c>
      <c r="B5776" t="s">
        <v>86</v>
      </c>
      <c r="C5776" t="s">
        <v>234</v>
      </c>
      <c r="D5776" t="s">
        <v>17754</v>
      </c>
      <c r="E5776" t="s">
        <v>83</v>
      </c>
      <c r="F5776" t="s">
        <v>17734</v>
      </c>
      <c r="G5776">
        <v>2</v>
      </c>
      <c r="H5776">
        <v>0</v>
      </c>
      <c r="I5776">
        <v>0</v>
      </c>
      <c r="J5776">
        <v>0</v>
      </c>
      <c r="K5776">
        <v>0</v>
      </c>
      <c r="L5776">
        <v>0</v>
      </c>
      <c r="M5776">
        <v>0</v>
      </c>
      <c r="N5776">
        <v>0</v>
      </c>
      <c r="O5776">
        <v>0</v>
      </c>
      <c r="P5776">
        <v>0</v>
      </c>
      <c r="Q5776">
        <v>0</v>
      </c>
    </row>
    <row r="5777" spans="1:17" x14ac:dyDescent="0.2">
      <c r="A5777" t="s">
        <v>23515</v>
      </c>
      <c r="B5777" t="s">
        <v>86</v>
      </c>
      <c r="C5777" t="s">
        <v>234</v>
      </c>
      <c r="D5777" t="s">
        <v>17754</v>
      </c>
      <c r="E5777" t="s">
        <v>81</v>
      </c>
      <c r="F5777" t="s">
        <v>17734</v>
      </c>
      <c r="G5777">
        <v>4</v>
      </c>
      <c r="H5777">
        <v>0</v>
      </c>
      <c r="I5777">
        <v>0</v>
      </c>
      <c r="J5777">
        <v>0</v>
      </c>
      <c r="K5777">
        <v>0</v>
      </c>
      <c r="L5777">
        <v>0</v>
      </c>
      <c r="M5777">
        <v>0</v>
      </c>
      <c r="N5777">
        <v>0</v>
      </c>
      <c r="O5777">
        <v>0</v>
      </c>
      <c r="P5777">
        <v>0</v>
      </c>
      <c r="Q5777">
        <v>0</v>
      </c>
    </row>
    <row r="5778" spans="1:17" x14ac:dyDescent="0.2">
      <c r="A5778" t="s">
        <v>23516</v>
      </c>
      <c r="B5778" t="s">
        <v>86</v>
      </c>
      <c r="C5778" t="s">
        <v>235</v>
      </c>
      <c r="D5778" t="s">
        <v>17768</v>
      </c>
      <c r="E5778" t="s">
        <v>83</v>
      </c>
      <c r="F5778" t="s">
        <v>17734</v>
      </c>
      <c r="G5778">
        <v>3</v>
      </c>
      <c r="H5778">
        <v>0</v>
      </c>
      <c r="I5778">
        <v>0</v>
      </c>
      <c r="J5778">
        <v>0</v>
      </c>
      <c r="K5778">
        <v>0</v>
      </c>
      <c r="L5778">
        <v>0</v>
      </c>
      <c r="M5778">
        <v>0</v>
      </c>
      <c r="N5778">
        <v>0</v>
      </c>
      <c r="O5778">
        <v>0</v>
      </c>
      <c r="P5778">
        <v>0</v>
      </c>
      <c r="Q5778">
        <v>0</v>
      </c>
    </row>
    <row r="5779" spans="1:17" x14ac:dyDescent="0.2">
      <c r="A5779" t="s">
        <v>23517</v>
      </c>
      <c r="B5779" t="s">
        <v>86</v>
      </c>
      <c r="C5779" t="s">
        <v>235</v>
      </c>
      <c r="D5779" t="s">
        <v>17768</v>
      </c>
      <c r="E5779" t="s">
        <v>81</v>
      </c>
      <c r="F5779" t="s">
        <v>17734</v>
      </c>
      <c r="G5779">
        <v>1</v>
      </c>
      <c r="H5779">
        <v>0</v>
      </c>
      <c r="I5779">
        <v>0</v>
      </c>
      <c r="J5779">
        <v>0</v>
      </c>
      <c r="K5779">
        <v>0</v>
      </c>
      <c r="L5779">
        <v>0</v>
      </c>
      <c r="M5779">
        <v>0</v>
      </c>
      <c r="N5779">
        <v>0</v>
      </c>
      <c r="O5779">
        <v>0</v>
      </c>
      <c r="P5779">
        <v>0</v>
      </c>
      <c r="Q5779">
        <v>0</v>
      </c>
    </row>
    <row r="5780" spans="1:17" x14ac:dyDescent="0.2">
      <c r="A5780" t="s">
        <v>23518</v>
      </c>
      <c r="B5780" t="s">
        <v>86</v>
      </c>
      <c r="C5780" t="s">
        <v>235</v>
      </c>
      <c r="D5780" t="s">
        <v>17736</v>
      </c>
      <c r="E5780" t="s">
        <v>83</v>
      </c>
      <c r="F5780" t="s">
        <v>4929</v>
      </c>
      <c r="G5780">
        <v>0</v>
      </c>
      <c r="H5780">
        <v>22</v>
      </c>
      <c r="I5780">
        <v>0</v>
      </c>
      <c r="J5780">
        <v>15</v>
      </c>
      <c r="K5780">
        <v>4</v>
      </c>
      <c r="L5780">
        <v>3</v>
      </c>
      <c r="M5780">
        <v>0</v>
      </c>
      <c r="N5780">
        <v>0</v>
      </c>
      <c r="O5780">
        <v>0</v>
      </c>
      <c r="P5780">
        <v>0</v>
      </c>
      <c r="Q5780">
        <v>0</v>
      </c>
    </row>
    <row r="5781" spans="1:17" x14ac:dyDescent="0.2">
      <c r="A5781" t="s">
        <v>23519</v>
      </c>
      <c r="B5781" t="s">
        <v>86</v>
      </c>
      <c r="C5781" t="s">
        <v>235</v>
      </c>
      <c r="D5781" t="s">
        <v>17736</v>
      </c>
      <c r="E5781" t="s">
        <v>83</v>
      </c>
      <c r="F5781" t="s">
        <v>4931</v>
      </c>
      <c r="G5781">
        <v>0</v>
      </c>
      <c r="H5781">
        <v>22</v>
      </c>
      <c r="I5781">
        <v>0</v>
      </c>
      <c r="J5781">
        <v>14</v>
      </c>
      <c r="K5781">
        <v>3</v>
      </c>
      <c r="L5781">
        <v>5</v>
      </c>
      <c r="M5781">
        <v>0</v>
      </c>
      <c r="N5781">
        <v>0</v>
      </c>
      <c r="O5781">
        <v>0</v>
      </c>
      <c r="P5781">
        <v>0</v>
      </c>
      <c r="Q5781">
        <v>0</v>
      </c>
    </row>
    <row r="5782" spans="1:17" x14ac:dyDescent="0.2">
      <c r="A5782" t="s">
        <v>23520</v>
      </c>
      <c r="B5782" t="s">
        <v>86</v>
      </c>
      <c r="C5782" t="s">
        <v>235</v>
      </c>
      <c r="D5782" t="s">
        <v>17736</v>
      </c>
      <c r="E5782" t="s">
        <v>83</v>
      </c>
      <c r="F5782" t="s">
        <v>4933</v>
      </c>
      <c r="G5782">
        <v>0</v>
      </c>
      <c r="H5782">
        <v>0</v>
      </c>
      <c r="I5782">
        <v>0</v>
      </c>
      <c r="J5782">
        <v>0</v>
      </c>
      <c r="K5782">
        <v>0</v>
      </c>
      <c r="L5782">
        <v>0</v>
      </c>
      <c r="M5782">
        <v>22</v>
      </c>
      <c r="N5782">
        <v>0</v>
      </c>
      <c r="O5782">
        <v>0</v>
      </c>
      <c r="P5782">
        <v>0</v>
      </c>
      <c r="Q5782">
        <v>0</v>
      </c>
    </row>
    <row r="5783" spans="1:17" x14ac:dyDescent="0.2">
      <c r="A5783" t="s">
        <v>23521</v>
      </c>
      <c r="B5783" t="s">
        <v>86</v>
      </c>
      <c r="C5783" t="s">
        <v>235</v>
      </c>
      <c r="D5783" t="s">
        <v>17736</v>
      </c>
      <c r="E5783" t="s">
        <v>83</v>
      </c>
      <c r="F5783" t="s">
        <v>4935</v>
      </c>
      <c r="G5783">
        <v>0</v>
      </c>
      <c r="H5783">
        <v>22</v>
      </c>
      <c r="I5783">
        <v>0</v>
      </c>
      <c r="J5783">
        <v>14</v>
      </c>
      <c r="K5783">
        <v>3</v>
      </c>
      <c r="L5783">
        <v>5</v>
      </c>
      <c r="M5783">
        <v>0</v>
      </c>
      <c r="N5783">
        <v>0</v>
      </c>
      <c r="O5783">
        <v>0</v>
      </c>
      <c r="P5783">
        <v>0</v>
      </c>
      <c r="Q5783">
        <v>0</v>
      </c>
    </row>
    <row r="5784" spans="1:17" x14ac:dyDescent="0.2">
      <c r="A5784" t="s">
        <v>23522</v>
      </c>
      <c r="B5784" t="s">
        <v>86</v>
      </c>
      <c r="C5784" t="s">
        <v>235</v>
      </c>
      <c r="D5784" t="s">
        <v>17736</v>
      </c>
      <c r="E5784" t="s">
        <v>83</v>
      </c>
      <c r="F5784" t="s">
        <v>4937</v>
      </c>
      <c r="G5784">
        <v>0</v>
      </c>
      <c r="H5784">
        <v>22</v>
      </c>
      <c r="I5784">
        <v>0</v>
      </c>
      <c r="J5784">
        <v>14</v>
      </c>
      <c r="K5784">
        <v>3</v>
      </c>
      <c r="L5784">
        <v>5</v>
      </c>
      <c r="M5784">
        <v>0</v>
      </c>
      <c r="N5784">
        <v>0</v>
      </c>
      <c r="O5784">
        <v>0</v>
      </c>
      <c r="P5784">
        <v>0</v>
      </c>
      <c r="Q5784">
        <v>0</v>
      </c>
    </row>
    <row r="5785" spans="1:17" x14ac:dyDescent="0.2">
      <c r="A5785" t="s">
        <v>23523</v>
      </c>
      <c r="B5785" t="s">
        <v>86</v>
      </c>
      <c r="C5785" t="s">
        <v>235</v>
      </c>
      <c r="D5785" t="s">
        <v>17736</v>
      </c>
      <c r="E5785" t="s">
        <v>83</v>
      </c>
      <c r="F5785" t="s">
        <v>4939</v>
      </c>
      <c r="G5785">
        <v>0</v>
      </c>
      <c r="H5785">
        <v>0</v>
      </c>
      <c r="I5785">
        <v>0</v>
      </c>
      <c r="J5785">
        <v>0</v>
      </c>
      <c r="K5785">
        <v>0</v>
      </c>
      <c r="L5785">
        <v>0</v>
      </c>
      <c r="M5785">
        <v>22</v>
      </c>
      <c r="N5785">
        <v>0</v>
      </c>
      <c r="O5785">
        <v>0</v>
      </c>
      <c r="P5785">
        <v>0</v>
      </c>
      <c r="Q5785">
        <v>0</v>
      </c>
    </row>
    <row r="5786" spans="1:17" x14ac:dyDescent="0.2">
      <c r="A5786" t="s">
        <v>23524</v>
      </c>
      <c r="B5786" t="s">
        <v>86</v>
      </c>
      <c r="C5786" t="s">
        <v>235</v>
      </c>
      <c r="D5786" t="s">
        <v>17736</v>
      </c>
      <c r="E5786" t="s">
        <v>83</v>
      </c>
      <c r="F5786" t="s">
        <v>4941</v>
      </c>
      <c r="G5786">
        <v>0</v>
      </c>
      <c r="H5786">
        <v>22</v>
      </c>
      <c r="I5786">
        <v>0</v>
      </c>
      <c r="J5786">
        <v>15</v>
      </c>
      <c r="K5786">
        <v>4</v>
      </c>
      <c r="L5786">
        <v>3</v>
      </c>
      <c r="M5786">
        <v>0</v>
      </c>
      <c r="N5786">
        <v>0</v>
      </c>
      <c r="O5786">
        <v>0</v>
      </c>
      <c r="P5786">
        <v>0</v>
      </c>
      <c r="Q5786">
        <v>0</v>
      </c>
    </row>
    <row r="5787" spans="1:17" x14ac:dyDescent="0.2">
      <c r="A5787" t="s">
        <v>23525</v>
      </c>
      <c r="B5787" t="s">
        <v>89</v>
      </c>
      <c r="C5787" t="s">
        <v>124</v>
      </c>
      <c r="D5787" t="s">
        <v>17736</v>
      </c>
      <c r="E5787" t="s">
        <v>83</v>
      </c>
      <c r="F5787" t="s">
        <v>4935</v>
      </c>
      <c r="G5787">
        <v>0</v>
      </c>
      <c r="H5787">
        <v>32</v>
      </c>
      <c r="I5787">
        <v>2</v>
      </c>
      <c r="J5787">
        <v>21</v>
      </c>
      <c r="K5787">
        <v>6</v>
      </c>
      <c r="L5787">
        <v>3</v>
      </c>
      <c r="M5787">
        <v>0</v>
      </c>
      <c r="N5787">
        <v>0</v>
      </c>
      <c r="O5787">
        <v>0</v>
      </c>
      <c r="P5787">
        <v>0</v>
      </c>
      <c r="Q5787">
        <v>0</v>
      </c>
    </row>
    <row r="5788" spans="1:17" x14ac:dyDescent="0.2">
      <c r="A5788" t="s">
        <v>23526</v>
      </c>
      <c r="B5788" t="s">
        <v>89</v>
      </c>
      <c r="C5788" t="s">
        <v>124</v>
      </c>
      <c r="D5788" t="s">
        <v>17736</v>
      </c>
      <c r="E5788" t="s">
        <v>83</v>
      </c>
      <c r="F5788" t="s">
        <v>4937</v>
      </c>
      <c r="G5788">
        <v>0</v>
      </c>
      <c r="H5788">
        <v>32</v>
      </c>
      <c r="I5788">
        <v>2</v>
      </c>
      <c r="J5788">
        <v>21</v>
      </c>
      <c r="K5788">
        <v>6</v>
      </c>
      <c r="L5788">
        <v>3</v>
      </c>
      <c r="M5788">
        <v>0</v>
      </c>
      <c r="N5788">
        <v>0</v>
      </c>
      <c r="O5788">
        <v>0</v>
      </c>
      <c r="P5788">
        <v>0</v>
      </c>
      <c r="Q5788">
        <v>0</v>
      </c>
    </row>
    <row r="5789" spans="1:17" x14ac:dyDescent="0.2">
      <c r="A5789" t="s">
        <v>23527</v>
      </c>
      <c r="B5789" t="s">
        <v>89</v>
      </c>
      <c r="C5789" t="s">
        <v>124</v>
      </c>
      <c r="D5789" t="s">
        <v>17736</v>
      </c>
      <c r="E5789" t="s">
        <v>83</v>
      </c>
      <c r="F5789" t="s">
        <v>4939</v>
      </c>
      <c r="G5789">
        <v>0</v>
      </c>
      <c r="H5789">
        <v>0</v>
      </c>
      <c r="I5789">
        <v>0</v>
      </c>
      <c r="J5789">
        <v>0</v>
      </c>
      <c r="K5789">
        <v>0</v>
      </c>
      <c r="L5789">
        <v>0</v>
      </c>
      <c r="M5789">
        <v>32</v>
      </c>
      <c r="N5789">
        <v>0</v>
      </c>
      <c r="O5789">
        <v>0</v>
      </c>
      <c r="P5789">
        <v>0</v>
      </c>
      <c r="Q5789">
        <v>0</v>
      </c>
    </row>
    <row r="5790" spans="1:17" x14ac:dyDescent="0.2">
      <c r="A5790" t="s">
        <v>23528</v>
      </c>
      <c r="B5790" t="s">
        <v>89</v>
      </c>
      <c r="C5790" t="s">
        <v>124</v>
      </c>
      <c r="D5790" t="s">
        <v>17736</v>
      </c>
      <c r="E5790" t="s">
        <v>83</v>
      </c>
      <c r="F5790" t="s">
        <v>4941</v>
      </c>
      <c r="G5790">
        <v>0</v>
      </c>
      <c r="H5790">
        <v>32</v>
      </c>
      <c r="I5790">
        <v>2</v>
      </c>
      <c r="J5790">
        <v>22</v>
      </c>
      <c r="K5790">
        <v>6</v>
      </c>
      <c r="L5790">
        <v>2</v>
      </c>
      <c r="M5790">
        <v>0</v>
      </c>
      <c r="N5790">
        <v>0</v>
      </c>
      <c r="O5790">
        <v>0</v>
      </c>
      <c r="P5790">
        <v>0</v>
      </c>
      <c r="Q5790">
        <v>0</v>
      </c>
    </row>
    <row r="5791" spans="1:17" x14ac:dyDescent="0.2">
      <c r="A5791" t="s">
        <v>23529</v>
      </c>
      <c r="B5791" t="s">
        <v>89</v>
      </c>
      <c r="C5791" t="s">
        <v>124</v>
      </c>
      <c r="D5791" t="s">
        <v>17736</v>
      </c>
      <c r="E5791" t="s">
        <v>83</v>
      </c>
      <c r="F5791" t="s">
        <v>4943</v>
      </c>
      <c r="G5791">
        <v>0</v>
      </c>
      <c r="H5791">
        <v>0</v>
      </c>
      <c r="I5791">
        <v>0</v>
      </c>
      <c r="J5791">
        <v>0</v>
      </c>
      <c r="K5791">
        <v>0</v>
      </c>
      <c r="L5791">
        <v>0</v>
      </c>
      <c r="M5791">
        <v>32</v>
      </c>
      <c r="N5791">
        <v>0</v>
      </c>
      <c r="O5791">
        <v>0</v>
      </c>
      <c r="P5791">
        <v>0</v>
      </c>
      <c r="Q5791">
        <v>0</v>
      </c>
    </row>
    <row r="5792" spans="1:17" x14ac:dyDescent="0.2">
      <c r="A5792" t="s">
        <v>23530</v>
      </c>
      <c r="B5792" t="s">
        <v>89</v>
      </c>
      <c r="C5792" t="s">
        <v>124</v>
      </c>
      <c r="D5792" t="s">
        <v>17736</v>
      </c>
      <c r="E5792" t="s">
        <v>83</v>
      </c>
      <c r="F5792" t="s">
        <v>4925</v>
      </c>
      <c r="G5792">
        <v>0</v>
      </c>
      <c r="H5792">
        <v>0</v>
      </c>
      <c r="I5792">
        <v>0</v>
      </c>
      <c r="J5792">
        <v>0</v>
      </c>
      <c r="K5792">
        <v>0</v>
      </c>
      <c r="L5792">
        <v>0</v>
      </c>
      <c r="M5792">
        <v>0</v>
      </c>
      <c r="N5792">
        <v>19</v>
      </c>
      <c r="O5792">
        <v>18</v>
      </c>
      <c r="P5792">
        <v>1</v>
      </c>
      <c r="Q5792">
        <v>0</v>
      </c>
    </row>
    <row r="5793" spans="1:17" x14ac:dyDescent="0.2">
      <c r="A5793" t="s">
        <v>23531</v>
      </c>
      <c r="B5793" t="s">
        <v>89</v>
      </c>
      <c r="C5793" t="s">
        <v>124</v>
      </c>
      <c r="D5793" t="s">
        <v>17736</v>
      </c>
      <c r="E5793" t="s">
        <v>83</v>
      </c>
      <c r="F5793" t="s">
        <v>4927</v>
      </c>
      <c r="G5793">
        <v>0</v>
      </c>
      <c r="H5793">
        <v>0</v>
      </c>
      <c r="I5793">
        <v>0</v>
      </c>
      <c r="J5793">
        <v>0</v>
      </c>
      <c r="K5793">
        <v>0</v>
      </c>
      <c r="L5793">
        <v>0</v>
      </c>
      <c r="M5793">
        <v>0</v>
      </c>
      <c r="N5793">
        <v>14</v>
      </c>
      <c r="O5793">
        <v>13</v>
      </c>
      <c r="P5793">
        <v>1</v>
      </c>
      <c r="Q5793">
        <v>0</v>
      </c>
    </row>
    <row r="5794" spans="1:17" x14ac:dyDescent="0.2">
      <c r="A5794" t="s">
        <v>23532</v>
      </c>
      <c r="B5794" t="s">
        <v>89</v>
      </c>
      <c r="C5794" t="s">
        <v>124</v>
      </c>
      <c r="D5794" t="s">
        <v>17736</v>
      </c>
      <c r="E5794" t="s">
        <v>83</v>
      </c>
      <c r="F5794" t="s">
        <v>17734</v>
      </c>
      <c r="G5794">
        <v>32</v>
      </c>
      <c r="H5794">
        <v>0</v>
      </c>
      <c r="I5794">
        <v>0</v>
      </c>
      <c r="J5794">
        <v>0</v>
      </c>
      <c r="K5794">
        <v>0</v>
      </c>
      <c r="L5794">
        <v>0</v>
      </c>
      <c r="M5794">
        <v>0</v>
      </c>
      <c r="N5794">
        <v>0</v>
      </c>
      <c r="O5794">
        <v>0</v>
      </c>
      <c r="P5794">
        <v>0</v>
      </c>
      <c r="Q5794">
        <v>0</v>
      </c>
    </row>
    <row r="5795" spans="1:17" x14ac:dyDescent="0.2">
      <c r="A5795" t="s">
        <v>23533</v>
      </c>
      <c r="B5795" t="s">
        <v>86</v>
      </c>
      <c r="C5795" t="s">
        <v>237</v>
      </c>
      <c r="D5795" t="s">
        <v>17736</v>
      </c>
      <c r="E5795" t="s">
        <v>83</v>
      </c>
      <c r="F5795" t="s">
        <v>4941</v>
      </c>
      <c r="G5795">
        <v>0</v>
      </c>
      <c r="H5795">
        <v>10</v>
      </c>
      <c r="I5795">
        <v>1</v>
      </c>
      <c r="J5795">
        <v>8</v>
      </c>
      <c r="K5795">
        <v>1</v>
      </c>
      <c r="L5795">
        <v>0</v>
      </c>
      <c r="M5795">
        <v>0</v>
      </c>
      <c r="N5795">
        <v>0</v>
      </c>
      <c r="O5795">
        <v>0</v>
      </c>
      <c r="P5795">
        <v>0</v>
      </c>
      <c r="Q5795">
        <v>0</v>
      </c>
    </row>
    <row r="5796" spans="1:17" x14ac:dyDescent="0.2">
      <c r="A5796" t="s">
        <v>23534</v>
      </c>
      <c r="B5796" t="s">
        <v>86</v>
      </c>
      <c r="C5796" t="s">
        <v>237</v>
      </c>
      <c r="D5796" t="s">
        <v>17736</v>
      </c>
      <c r="E5796" t="s">
        <v>83</v>
      </c>
      <c r="F5796" t="s">
        <v>4943</v>
      </c>
      <c r="G5796">
        <v>0</v>
      </c>
      <c r="H5796">
        <v>0</v>
      </c>
      <c r="I5796">
        <v>0</v>
      </c>
      <c r="J5796">
        <v>0</v>
      </c>
      <c r="K5796">
        <v>0</v>
      </c>
      <c r="L5796">
        <v>0</v>
      </c>
      <c r="M5796">
        <v>10</v>
      </c>
      <c r="N5796">
        <v>0</v>
      </c>
      <c r="O5796">
        <v>0</v>
      </c>
      <c r="P5796">
        <v>0</v>
      </c>
      <c r="Q5796">
        <v>0</v>
      </c>
    </row>
    <row r="5797" spans="1:17" x14ac:dyDescent="0.2">
      <c r="A5797" t="s">
        <v>23535</v>
      </c>
      <c r="B5797" t="s">
        <v>86</v>
      </c>
      <c r="C5797" t="s">
        <v>237</v>
      </c>
      <c r="D5797" t="s">
        <v>17736</v>
      </c>
      <c r="E5797" t="s">
        <v>83</v>
      </c>
      <c r="F5797" t="s">
        <v>4925</v>
      </c>
      <c r="G5797">
        <v>0</v>
      </c>
      <c r="H5797">
        <v>0</v>
      </c>
      <c r="I5797">
        <v>0</v>
      </c>
      <c r="J5797">
        <v>0</v>
      </c>
      <c r="K5797">
        <v>0</v>
      </c>
      <c r="L5797">
        <v>0</v>
      </c>
      <c r="M5797">
        <v>0</v>
      </c>
      <c r="N5797">
        <v>8</v>
      </c>
      <c r="O5797">
        <v>8</v>
      </c>
      <c r="P5797">
        <v>0</v>
      </c>
      <c r="Q5797">
        <v>0</v>
      </c>
    </row>
    <row r="5798" spans="1:17" x14ac:dyDescent="0.2">
      <c r="A5798" t="s">
        <v>23536</v>
      </c>
      <c r="B5798" t="s">
        <v>86</v>
      </c>
      <c r="C5798" t="s">
        <v>237</v>
      </c>
      <c r="D5798" t="s">
        <v>17736</v>
      </c>
      <c r="E5798" t="s">
        <v>83</v>
      </c>
      <c r="F5798" t="s">
        <v>4927</v>
      </c>
      <c r="G5798">
        <v>0</v>
      </c>
      <c r="H5798">
        <v>0</v>
      </c>
      <c r="I5798">
        <v>0</v>
      </c>
      <c r="J5798">
        <v>0</v>
      </c>
      <c r="K5798">
        <v>0</v>
      </c>
      <c r="L5798">
        <v>0</v>
      </c>
      <c r="M5798">
        <v>0</v>
      </c>
      <c r="N5798">
        <v>6</v>
      </c>
      <c r="O5798">
        <v>6</v>
      </c>
      <c r="P5798">
        <v>0</v>
      </c>
      <c r="Q5798">
        <v>0</v>
      </c>
    </row>
    <row r="5799" spans="1:17" x14ac:dyDescent="0.2">
      <c r="A5799" t="s">
        <v>23537</v>
      </c>
      <c r="B5799" t="s">
        <v>86</v>
      </c>
      <c r="C5799" t="s">
        <v>237</v>
      </c>
      <c r="D5799" t="s">
        <v>17736</v>
      </c>
      <c r="E5799" t="s">
        <v>83</v>
      </c>
      <c r="F5799" t="s">
        <v>17734</v>
      </c>
      <c r="G5799">
        <v>10</v>
      </c>
      <c r="H5799">
        <v>0</v>
      </c>
      <c r="I5799">
        <v>0</v>
      </c>
      <c r="J5799">
        <v>0</v>
      </c>
      <c r="K5799">
        <v>0</v>
      </c>
      <c r="L5799">
        <v>0</v>
      </c>
      <c r="M5799">
        <v>0</v>
      </c>
      <c r="N5799">
        <v>0</v>
      </c>
      <c r="O5799">
        <v>0</v>
      </c>
      <c r="P5799">
        <v>0</v>
      </c>
      <c r="Q5799">
        <v>0</v>
      </c>
    </row>
    <row r="5800" spans="1:17" x14ac:dyDescent="0.2">
      <c r="A5800" t="s">
        <v>23538</v>
      </c>
      <c r="B5800" t="s">
        <v>86</v>
      </c>
      <c r="C5800" t="s">
        <v>237</v>
      </c>
      <c r="D5800" t="s">
        <v>17736</v>
      </c>
      <c r="E5800" t="s">
        <v>81</v>
      </c>
      <c r="F5800" t="s">
        <v>4929</v>
      </c>
      <c r="G5800">
        <v>0</v>
      </c>
      <c r="H5800">
        <v>18</v>
      </c>
      <c r="I5800">
        <v>5</v>
      </c>
      <c r="J5800">
        <v>11</v>
      </c>
      <c r="K5800">
        <v>2</v>
      </c>
      <c r="L5800">
        <v>0</v>
      </c>
      <c r="M5800">
        <v>0</v>
      </c>
      <c r="N5800">
        <v>0</v>
      </c>
      <c r="O5800">
        <v>0</v>
      </c>
      <c r="P5800">
        <v>0</v>
      </c>
      <c r="Q5800">
        <v>0</v>
      </c>
    </row>
    <row r="5801" spans="1:17" x14ac:dyDescent="0.2">
      <c r="A5801" t="s">
        <v>23539</v>
      </c>
      <c r="B5801" t="s">
        <v>86</v>
      </c>
      <c r="C5801" t="s">
        <v>237</v>
      </c>
      <c r="D5801" t="s">
        <v>17736</v>
      </c>
      <c r="E5801" t="s">
        <v>81</v>
      </c>
      <c r="F5801" t="s">
        <v>4931</v>
      </c>
      <c r="G5801">
        <v>0</v>
      </c>
      <c r="H5801">
        <v>18</v>
      </c>
      <c r="I5801">
        <v>5</v>
      </c>
      <c r="J5801">
        <v>11</v>
      </c>
      <c r="K5801">
        <v>2</v>
      </c>
      <c r="L5801">
        <v>0</v>
      </c>
      <c r="M5801">
        <v>0</v>
      </c>
      <c r="N5801">
        <v>0</v>
      </c>
      <c r="O5801">
        <v>0</v>
      </c>
      <c r="P5801">
        <v>0</v>
      </c>
      <c r="Q5801">
        <v>0</v>
      </c>
    </row>
    <row r="5802" spans="1:17" x14ac:dyDescent="0.2">
      <c r="A5802" t="s">
        <v>23540</v>
      </c>
      <c r="B5802" t="s">
        <v>89</v>
      </c>
      <c r="C5802" t="s">
        <v>126</v>
      </c>
      <c r="D5802" t="s">
        <v>17736</v>
      </c>
      <c r="E5802" t="s">
        <v>83</v>
      </c>
      <c r="F5802" t="s">
        <v>4927</v>
      </c>
      <c r="G5802">
        <v>0</v>
      </c>
      <c r="H5802">
        <v>0</v>
      </c>
      <c r="I5802">
        <v>0</v>
      </c>
      <c r="J5802">
        <v>0</v>
      </c>
      <c r="K5802">
        <v>0</v>
      </c>
      <c r="L5802">
        <v>0</v>
      </c>
      <c r="M5802">
        <v>0</v>
      </c>
      <c r="N5802">
        <v>2</v>
      </c>
      <c r="O5802">
        <v>2</v>
      </c>
      <c r="P5802">
        <v>0</v>
      </c>
      <c r="Q5802">
        <v>0</v>
      </c>
    </row>
    <row r="5803" spans="1:17" x14ac:dyDescent="0.2">
      <c r="A5803" t="s">
        <v>23541</v>
      </c>
      <c r="B5803" t="s">
        <v>89</v>
      </c>
      <c r="C5803" t="s">
        <v>126</v>
      </c>
      <c r="D5803" t="s">
        <v>17736</v>
      </c>
      <c r="E5803" t="s">
        <v>83</v>
      </c>
      <c r="F5803" t="s">
        <v>17734</v>
      </c>
      <c r="G5803">
        <v>4</v>
      </c>
      <c r="H5803">
        <v>0</v>
      </c>
      <c r="I5803">
        <v>0</v>
      </c>
      <c r="J5803">
        <v>0</v>
      </c>
      <c r="K5803">
        <v>0</v>
      </c>
      <c r="L5803">
        <v>0</v>
      </c>
      <c r="M5803">
        <v>0</v>
      </c>
      <c r="N5803">
        <v>0</v>
      </c>
      <c r="O5803">
        <v>0</v>
      </c>
      <c r="P5803">
        <v>0</v>
      </c>
      <c r="Q5803">
        <v>0</v>
      </c>
    </row>
    <row r="5804" spans="1:17" x14ac:dyDescent="0.2">
      <c r="A5804" t="s">
        <v>23542</v>
      </c>
      <c r="B5804" t="s">
        <v>89</v>
      </c>
      <c r="C5804" t="s">
        <v>126</v>
      </c>
      <c r="D5804" t="s">
        <v>17736</v>
      </c>
      <c r="E5804" t="s">
        <v>81</v>
      </c>
      <c r="F5804" t="s">
        <v>4929</v>
      </c>
      <c r="G5804">
        <v>0</v>
      </c>
      <c r="H5804">
        <v>11</v>
      </c>
      <c r="I5804">
        <v>1</v>
      </c>
      <c r="J5804">
        <v>10</v>
      </c>
      <c r="K5804">
        <v>0</v>
      </c>
      <c r="L5804">
        <v>0</v>
      </c>
      <c r="M5804">
        <v>0</v>
      </c>
      <c r="N5804">
        <v>0</v>
      </c>
      <c r="O5804">
        <v>0</v>
      </c>
      <c r="P5804">
        <v>0</v>
      </c>
      <c r="Q5804">
        <v>0</v>
      </c>
    </row>
    <row r="5805" spans="1:17" x14ac:dyDescent="0.2">
      <c r="A5805" t="s">
        <v>23543</v>
      </c>
      <c r="B5805" t="s">
        <v>89</v>
      </c>
      <c r="C5805" t="s">
        <v>126</v>
      </c>
      <c r="D5805" t="s">
        <v>17736</v>
      </c>
      <c r="E5805" t="s">
        <v>81</v>
      </c>
      <c r="F5805" t="s">
        <v>4931</v>
      </c>
      <c r="G5805">
        <v>0</v>
      </c>
      <c r="H5805">
        <v>11</v>
      </c>
      <c r="I5805">
        <v>1</v>
      </c>
      <c r="J5805">
        <v>10</v>
      </c>
      <c r="K5805">
        <v>0</v>
      </c>
      <c r="L5805">
        <v>0</v>
      </c>
      <c r="M5805">
        <v>0</v>
      </c>
      <c r="N5805">
        <v>0</v>
      </c>
      <c r="O5805">
        <v>0</v>
      </c>
      <c r="P5805">
        <v>0</v>
      </c>
      <c r="Q5805">
        <v>0</v>
      </c>
    </row>
    <row r="5806" spans="1:17" x14ac:dyDescent="0.2">
      <c r="A5806" t="s">
        <v>23544</v>
      </c>
      <c r="B5806" t="s">
        <v>89</v>
      </c>
      <c r="C5806" t="s">
        <v>126</v>
      </c>
      <c r="D5806" t="s">
        <v>17736</v>
      </c>
      <c r="E5806" t="s">
        <v>81</v>
      </c>
      <c r="F5806" t="s">
        <v>4933</v>
      </c>
      <c r="G5806">
        <v>0</v>
      </c>
      <c r="H5806">
        <v>0</v>
      </c>
      <c r="I5806">
        <v>0</v>
      </c>
      <c r="J5806">
        <v>0</v>
      </c>
      <c r="K5806">
        <v>0</v>
      </c>
      <c r="L5806">
        <v>0</v>
      </c>
      <c r="M5806">
        <v>11</v>
      </c>
      <c r="N5806">
        <v>0</v>
      </c>
      <c r="O5806">
        <v>0</v>
      </c>
      <c r="P5806">
        <v>0</v>
      </c>
      <c r="Q5806">
        <v>0</v>
      </c>
    </row>
    <row r="5807" spans="1:17" x14ac:dyDescent="0.2">
      <c r="A5807" t="s">
        <v>23545</v>
      </c>
      <c r="B5807" t="s">
        <v>89</v>
      </c>
      <c r="C5807" t="s">
        <v>126</v>
      </c>
      <c r="D5807" t="s">
        <v>17736</v>
      </c>
      <c r="E5807" t="s">
        <v>81</v>
      </c>
      <c r="F5807" t="s">
        <v>4935</v>
      </c>
      <c r="G5807">
        <v>0</v>
      </c>
      <c r="H5807">
        <v>11</v>
      </c>
      <c r="I5807">
        <v>1</v>
      </c>
      <c r="J5807">
        <v>10</v>
      </c>
      <c r="K5807">
        <v>0</v>
      </c>
      <c r="L5807">
        <v>0</v>
      </c>
      <c r="M5807">
        <v>0</v>
      </c>
      <c r="N5807">
        <v>0</v>
      </c>
      <c r="O5807">
        <v>0</v>
      </c>
      <c r="P5807">
        <v>0</v>
      </c>
      <c r="Q5807">
        <v>0</v>
      </c>
    </row>
    <row r="5808" spans="1:17" x14ac:dyDescent="0.2">
      <c r="A5808" t="s">
        <v>23546</v>
      </c>
      <c r="B5808" t="s">
        <v>89</v>
      </c>
      <c r="C5808" t="s">
        <v>126</v>
      </c>
      <c r="D5808" t="s">
        <v>17736</v>
      </c>
      <c r="E5808" t="s">
        <v>81</v>
      </c>
      <c r="F5808" t="s">
        <v>4937</v>
      </c>
      <c r="G5808">
        <v>0</v>
      </c>
      <c r="H5808">
        <v>11</v>
      </c>
      <c r="I5808">
        <v>1</v>
      </c>
      <c r="J5808">
        <v>10</v>
      </c>
      <c r="K5808">
        <v>0</v>
      </c>
      <c r="L5808">
        <v>0</v>
      </c>
      <c r="M5808">
        <v>0</v>
      </c>
      <c r="N5808">
        <v>0</v>
      </c>
      <c r="O5808">
        <v>0</v>
      </c>
      <c r="P5808">
        <v>0</v>
      </c>
      <c r="Q5808">
        <v>0</v>
      </c>
    </row>
    <row r="5809" spans="1:17" x14ac:dyDescent="0.2">
      <c r="A5809" t="s">
        <v>23547</v>
      </c>
      <c r="B5809" t="s">
        <v>89</v>
      </c>
      <c r="C5809" t="s">
        <v>126</v>
      </c>
      <c r="D5809" t="s">
        <v>17736</v>
      </c>
      <c r="E5809" t="s">
        <v>81</v>
      </c>
      <c r="F5809" t="s">
        <v>4939</v>
      </c>
      <c r="G5809">
        <v>0</v>
      </c>
      <c r="H5809">
        <v>0</v>
      </c>
      <c r="I5809">
        <v>0</v>
      </c>
      <c r="J5809">
        <v>0</v>
      </c>
      <c r="K5809">
        <v>0</v>
      </c>
      <c r="L5809">
        <v>0</v>
      </c>
      <c r="M5809">
        <v>11</v>
      </c>
      <c r="N5809">
        <v>0</v>
      </c>
      <c r="O5809">
        <v>0</v>
      </c>
      <c r="P5809">
        <v>0</v>
      </c>
      <c r="Q5809">
        <v>0</v>
      </c>
    </row>
    <row r="5810" spans="1:17" x14ac:dyDescent="0.2">
      <c r="A5810" t="s">
        <v>23548</v>
      </c>
      <c r="B5810" t="s">
        <v>89</v>
      </c>
      <c r="C5810" t="s">
        <v>126</v>
      </c>
      <c r="D5810" t="s">
        <v>17736</v>
      </c>
      <c r="E5810" t="s">
        <v>81</v>
      </c>
      <c r="F5810" t="s">
        <v>4941</v>
      </c>
      <c r="G5810">
        <v>0</v>
      </c>
      <c r="H5810">
        <v>11</v>
      </c>
      <c r="I5810">
        <v>1</v>
      </c>
      <c r="J5810">
        <v>10</v>
      </c>
      <c r="K5810">
        <v>0</v>
      </c>
      <c r="L5810">
        <v>0</v>
      </c>
      <c r="M5810">
        <v>0</v>
      </c>
      <c r="N5810">
        <v>0</v>
      </c>
      <c r="O5810">
        <v>0</v>
      </c>
      <c r="P5810">
        <v>0</v>
      </c>
      <c r="Q5810">
        <v>0</v>
      </c>
    </row>
    <row r="5811" spans="1:17" x14ac:dyDescent="0.2">
      <c r="A5811" t="s">
        <v>23549</v>
      </c>
      <c r="B5811" t="s">
        <v>89</v>
      </c>
      <c r="C5811" t="s">
        <v>126</v>
      </c>
      <c r="D5811" t="s">
        <v>17736</v>
      </c>
      <c r="E5811" t="s">
        <v>81</v>
      </c>
      <c r="F5811" t="s">
        <v>4943</v>
      </c>
      <c r="G5811">
        <v>0</v>
      </c>
      <c r="H5811">
        <v>0</v>
      </c>
      <c r="I5811">
        <v>0</v>
      </c>
      <c r="J5811">
        <v>0</v>
      </c>
      <c r="K5811">
        <v>0</v>
      </c>
      <c r="L5811">
        <v>0</v>
      </c>
      <c r="M5811">
        <v>11</v>
      </c>
      <c r="N5811">
        <v>0</v>
      </c>
      <c r="O5811">
        <v>0</v>
      </c>
      <c r="P5811">
        <v>0</v>
      </c>
      <c r="Q5811">
        <v>0</v>
      </c>
    </row>
    <row r="5812" spans="1:17" x14ac:dyDescent="0.2">
      <c r="A5812" t="s">
        <v>23550</v>
      </c>
      <c r="B5812" t="s">
        <v>89</v>
      </c>
      <c r="C5812" t="s">
        <v>126</v>
      </c>
      <c r="D5812" t="s">
        <v>17736</v>
      </c>
      <c r="E5812" t="s">
        <v>81</v>
      </c>
      <c r="F5812" t="s">
        <v>4925</v>
      </c>
      <c r="G5812">
        <v>0</v>
      </c>
      <c r="H5812">
        <v>0</v>
      </c>
      <c r="I5812">
        <v>0</v>
      </c>
      <c r="J5812">
        <v>0</v>
      </c>
      <c r="K5812">
        <v>0</v>
      </c>
      <c r="L5812">
        <v>0</v>
      </c>
      <c r="M5812">
        <v>0</v>
      </c>
      <c r="N5812">
        <v>10</v>
      </c>
      <c r="O5812">
        <v>10</v>
      </c>
      <c r="P5812">
        <v>0</v>
      </c>
      <c r="Q5812">
        <v>0</v>
      </c>
    </row>
    <row r="5813" spans="1:17" x14ac:dyDescent="0.2">
      <c r="A5813" t="s">
        <v>23551</v>
      </c>
      <c r="B5813" t="s">
        <v>89</v>
      </c>
      <c r="C5813" t="s">
        <v>126</v>
      </c>
      <c r="D5813" t="s">
        <v>17736</v>
      </c>
      <c r="E5813" t="s">
        <v>81</v>
      </c>
      <c r="F5813" t="s">
        <v>4927</v>
      </c>
      <c r="G5813">
        <v>0</v>
      </c>
      <c r="H5813">
        <v>0</v>
      </c>
      <c r="I5813">
        <v>0</v>
      </c>
      <c r="J5813">
        <v>0</v>
      </c>
      <c r="K5813">
        <v>0</v>
      </c>
      <c r="L5813">
        <v>0</v>
      </c>
      <c r="M5813">
        <v>0</v>
      </c>
      <c r="N5813">
        <v>8</v>
      </c>
      <c r="O5813">
        <v>8</v>
      </c>
      <c r="P5813">
        <v>0</v>
      </c>
      <c r="Q5813">
        <v>0</v>
      </c>
    </row>
    <row r="5814" spans="1:17" x14ac:dyDescent="0.2">
      <c r="A5814" t="s">
        <v>23552</v>
      </c>
      <c r="B5814" t="s">
        <v>89</v>
      </c>
      <c r="C5814" t="s">
        <v>126</v>
      </c>
      <c r="D5814" t="s">
        <v>17736</v>
      </c>
      <c r="E5814" t="s">
        <v>81</v>
      </c>
      <c r="F5814" t="s">
        <v>17734</v>
      </c>
      <c r="G5814">
        <v>11</v>
      </c>
      <c r="H5814">
        <v>0</v>
      </c>
      <c r="I5814">
        <v>0</v>
      </c>
      <c r="J5814">
        <v>0</v>
      </c>
      <c r="K5814">
        <v>0</v>
      </c>
      <c r="L5814">
        <v>0</v>
      </c>
      <c r="M5814">
        <v>0</v>
      </c>
      <c r="N5814">
        <v>0</v>
      </c>
      <c r="O5814">
        <v>0</v>
      </c>
      <c r="P5814">
        <v>0</v>
      </c>
      <c r="Q5814">
        <v>0</v>
      </c>
    </row>
    <row r="5815" spans="1:17" x14ac:dyDescent="0.2">
      <c r="A5815" t="s">
        <v>23553</v>
      </c>
      <c r="B5815" t="s">
        <v>89</v>
      </c>
      <c r="C5815" t="s">
        <v>126</v>
      </c>
      <c r="D5815" t="s">
        <v>17754</v>
      </c>
      <c r="E5815" t="s">
        <v>83</v>
      </c>
      <c r="F5815" t="s">
        <v>17734</v>
      </c>
      <c r="G5815">
        <v>1</v>
      </c>
      <c r="H5815">
        <v>0</v>
      </c>
      <c r="I5815">
        <v>0</v>
      </c>
      <c r="J5815">
        <v>0</v>
      </c>
      <c r="K5815">
        <v>0</v>
      </c>
      <c r="L5815">
        <v>0</v>
      </c>
      <c r="M5815">
        <v>0</v>
      </c>
      <c r="N5815">
        <v>0</v>
      </c>
      <c r="O5815">
        <v>0</v>
      </c>
      <c r="P5815">
        <v>0</v>
      </c>
      <c r="Q5815">
        <v>0</v>
      </c>
    </row>
    <row r="5816" spans="1:17" x14ac:dyDescent="0.2">
      <c r="A5816" t="s">
        <v>23554</v>
      </c>
      <c r="B5816" t="s">
        <v>89</v>
      </c>
      <c r="C5816" t="s">
        <v>126</v>
      </c>
      <c r="D5816" t="s">
        <v>17754</v>
      </c>
      <c r="E5816" t="s">
        <v>81</v>
      </c>
      <c r="F5816" t="s">
        <v>17734</v>
      </c>
      <c r="G5816">
        <v>2</v>
      </c>
      <c r="H5816">
        <v>0</v>
      </c>
      <c r="I5816">
        <v>0</v>
      </c>
      <c r="J5816">
        <v>0</v>
      </c>
      <c r="K5816">
        <v>0</v>
      </c>
      <c r="L5816">
        <v>0</v>
      </c>
      <c r="M5816">
        <v>0</v>
      </c>
      <c r="N5816">
        <v>0</v>
      </c>
      <c r="O5816">
        <v>0</v>
      </c>
      <c r="P5816">
        <v>0</v>
      </c>
      <c r="Q5816">
        <v>0</v>
      </c>
    </row>
    <row r="5817" spans="1:17" x14ac:dyDescent="0.2">
      <c r="A5817" t="s">
        <v>23555</v>
      </c>
      <c r="B5817" t="s">
        <v>89</v>
      </c>
      <c r="C5817" t="s">
        <v>127</v>
      </c>
      <c r="D5817" t="s">
        <v>17768</v>
      </c>
      <c r="E5817" t="s">
        <v>83</v>
      </c>
      <c r="F5817" t="s">
        <v>17734</v>
      </c>
      <c r="G5817">
        <v>9</v>
      </c>
      <c r="H5817">
        <v>0</v>
      </c>
      <c r="I5817">
        <v>0</v>
      </c>
      <c r="J5817">
        <v>0</v>
      </c>
      <c r="K5817">
        <v>0</v>
      </c>
      <c r="L5817">
        <v>0</v>
      </c>
      <c r="M5817">
        <v>0</v>
      </c>
      <c r="N5817">
        <v>0</v>
      </c>
      <c r="O5817">
        <v>0</v>
      </c>
      <c r="P5817">
        <v>0</v>
      </c>
      <c r="Q5817">
        <v>0</v>
      </c>
    </row>
    <row r="5818" spans="1:17" x14ac:dyDescent="0.2">
      <c r="A5818" t="s">
        <v>23556</v>
      </c>
      <c r="B5818" t="s">
        <v>89</v>
      </c>
      <c r="C5818" t="s">
        <v>127</v>
      </c>
      <c r="D5818" t="s">
        <v>17768</v>
      </c>
      <c r="E5818" t="s">
        <v>81</v>
      </c>
      <c r="F5818" t="s">
        <v>17734</v>
      </c>
      <c r="G5818">
        <v>2</v>
      </c>
      <c r="H5818">
        <v>0</v>
      </c>
      <c r="I5818">
        <v>0</v>
      </c>
      <c r="J5818">
        <v>0</v>
      </c>
      <c r="K5818">
        <v>0</v>
      </c>
      <c r="L5818">
        <v>0</v>
      </c>
      <c r="M5818">
        <v>0</v>
      </c>
      <c r="N5818">
        <v>0</v>
      </c>
      <c r="O5818">
        <v>0</v>
      </c>
      <c r="P5818">
        <v>0</v>
      </c>
      <c r="Q5818">
        <v>0</v>
      </c>
    </row>
    <row r="5819" spans="1:17" x14ac:dyDescent="0.2">
      <c r="A5819" t="s">
        <v>23557</v>
      </c>
      <c r="B5819" t="s">
        <v>89</v>
      </c>
      <c r="C5819" t="s">
        <v>127</v>
      </c>
      <c r="D5819" t="s">
        <v>17736</v>
      </c>
      <c r="E5819" t="s">
        <v>83</v>
      </c>
      <c r="F5819" t="s">
        <v>4929</v>
      </c>
      <c r="G5819">
        <v>0</v>
      </c>
      <c r="H5819">
        <v>15</v>
      </c>
      <c r="I5819">
        <v>3</v>
      </c>
      <c r="J5819">
        <v>10</v>
      </c>
      <c r="K5819">
        <v>0</v>
      </c>
      <c r="L5819">
        <v>2</v>
      </c>
      <c r="M5819">
        <v>0</v>
      </c>
      <c r="N5819">
        <v>0</v>
      </c>
      <c r="O5819">
        <v>0</v>
      </c>
      <c r="P5819">
        <v>0</v>
      </c>
      <c r="Q5819">
        <v>0</v>
      </c>
    </row>
    <row r="5820" spans="1:17" x14ac:dyDescent="0.2">
      <c r="A5820" t="s">
        <v>23558</v>
      </c>
      <c r="B5820" t="s">
        <v>89</v>
      </c>
      <c r="C5820" t="s">
        <v>127</v>
      </c>
      <c r="D5820" t="s">
        <v>17736</v>
      </c>
      <c r="E5820" t="s">
        <v>83</v>
      </c>
      <c r="F5820" t="s">
        <v>4931</v>
      </c>
      <c r="G5820">
        <v>0</v>
      </c>
      <c r="H5820">
        <v>15</v>
      </c>
      <c r="I5820">
        <v>3</v>
      </c>
      <c r="J5820">
        <v>10</v>
      </c>
      <c r="K5820">
        <v>0</v>
      </c>
      <c r="L5820">
        <v>2</v>
      </c>
      <c r="M5820">
        <v>0</v>
      </c>
      <c r="N5820">
        <v>0</v>
      </c>
      <c r="O5820">
        <v>0</v>
      </c>
      <c r="P5820">
        <v>0</v>
      </c>
      <c r="Q5820">
        <v>0</v>
      </c>
    </row>
    <row r="5821" spans="1:17" x14ac:dyDescent="0.2">
      <c r="A5821" t="s">
        <v>23559</v>
      </c>
      <c r="B5821" t="s">
        <v>89</v>
      </c>
      <c r="C5821" t="s">
        <v>127</v>
      </c>
      <c r="D5821" t="s">
        <v>17736</v>
      </c>
      <c r="E5821" t="s">
        <v>83</v>
      </c>
      <c r="F5821" t="s">
        <v>4933</v>
      </c>
      <c r="G5821">
        <v>0</v>
      </c>
      <c r="H5821">
        <v>0</v>
      </c>
      <c r="I5821">
        <v>0</v>
      </c>
      <c r="J5821">
        <v>0</v>
      </c>
      <c r="K5821">
        <v>0</v>
      </c>
      <c r="L5821">
        <v>0</v>
      </c>
      <c r="M5821">
        <v>15</v>
      </c>
      <c r="N5821">
        <v>0</v>
      </c>
      <c r="O5821">
        <v>0</v>
      </c>
      <c r="P5821">
        <v>0</v>
      </c>
      <c r="Q5821">
        <v>0</v>
      </c>
    </row>
    <row r="5822" spans="1:17" x14ac:dyDescent="0.2">
      <c r="A5822" t="s">
        <v>23560</v>
      </c>
      <c r="B5822" t="s">
        <v>89</v>
      </c>
      <c r="C5822" t="s">
        <v>127</v>
      </c>
      <c r="D5822" t="s">
        <v>17736</v>
      </c>
      <c r="E5822" t="s">
        <v>83</v>
      </c>
      <c r="F5822" t="s">
        <v>4935</v>
      </c>
      <c r="G5822">
        <v>0</v>
      </c>
      <c r="H5822">
        <v>15</v>
      </c>
      <c r="I5822">
        <v>3</v>
      </c>
      <c r="J5822">
        <v>10</v>
      </c>
      <c r="K5822">
        <v>0</v>
      </c>
      <c r="L5822">
        <v>2</v>
      </c>
      <c r="M5822">
        <v>0</v>
      </c>
      <c r="N5822">
        <v>0</v>
      </c>
      <c r="O5822">
        <v>0</v>
      </c>
      <c r="P5822">
        <v>0</v>
      </c>
      <c r="Q5822">
        <v>0</v>
      </c>
    </row>
    <row r="5823" spans="1:17" x14ac:dyDescent="0.2">
      <c r="A5823" t="s">
        <v>23561</v>
      </c>
      <c r="B5823" t="s">
        <v>89</v>
      </c>
      <c r="C5823" t="s">
        <v>127</v>
      </c>
      <c r="D5823" t="s">
        <v>17736</v>
      </c>
      <c r="E5823" t="s">
        <v>83</v>
      </c>
      <c r="F5823" t="s">
        <v>4937</v>
      </c>
      <c r="G5823">
        <v>0</v>
      </c>
      <c r="H5823">
        <v>15</v>
      </c>
      <c r="I5823">
        <v>3</v>
      </c>
      <c r="J5823">
        <v>10</v>
      </c>
      <c r="K5823">
        <v>0</v>
      </c>
      <c r="L5823">
        <v>2</v>
      </c>
      <c r="M5823">
        <v>0</v>
      </c>
      <c r="N5823">
        <v>0</v>
      </c>
      <c r="O5823">
        <v>0</v>
      </c>
      <c r="P5823">
        <v>0</v>
      </c>
      <c r="Q5823">
        <v>0</v>
      </c>
    </row>
    <row r="5824" spans="1:17" x14ac:dyDescent="0.2">
      <c r="A5824" t="s">
        <v>23562</v>
      </c>
      <c r="B5824" t="s">
        <v>89</v>
      </c>
      <c r="C5824" t="s">
        <v>127</v>
      </c>
      <c r="D5824" t="s">
        <v>17736</v>
      </c>
      <c r="E5824" t="s">
        <v>83</v>
      </c>
      <c r="F5824" t="s">
        <v>4939</v>
      </c>
      <c r="G5824">
        <v>0</v>
      </c>
      <c r="H5824">
        <v>0</v>
      </c>
      <c r="I5824">
        <v>0</v>
      </c>
      <c r="J5824">
        <v>0</v>
      </c>
      <c r="K5824">
        <v>0</v>
      </c>
      <c r="L5824">
        <v>0</v>
      </c>
      <c r="M5824">
        <v>15</v>
      </c>
      <c r="N5824">
        <v>0</v>
      </c>
      <c r="O5824">
        <v>0</v>
      </c>
      <c r="P5824">
        <v>0</v>
      </c>
      <c r="Q5824">
        <v>0</v>
      </c>
    </row>
    <row r="5825" spans="1:17" x14ac:dyDescent="0.2">
      <c r="A5825" t="s">
        <v>23563</v>
      </c>
      <c r="B5825" t="s">
        <v>89</v>
      </c>
      <c r="C5825" t="s">
        <v>127</v>
      </c>
      <c r="D5825" t="s">
        <v>17736</v>
      </c>
      <c r="E5825" t="s">
        <v>83</v>
      </c>
      <c r="F5825" t="s">
        <v>4941</v>
      </c>
      <c r="G5825">
        <v>0</v>
      </c>
      <c r="H5825">
        <v>15</v>
      </c>
      <c r="I5825">
        <v>3</v>
      </c>
      <c r="J5825">
        <v>10</v>
      </c>
      <c r="K5825">
        <v>0</v>
      </c>
      <c r="L5825">
        <v>2</v>
      </c>
      <c r="M5825">
        <v>0</v>
      </c>
      <c r="N5825">
        <v>0</v>
      </c>
      <c r="O5825">
        <v>0</v>
      </c>
      <c r="P5825">
        <v>0</v>
      </c>
      <c r="Q5825">
        <v>0</v>
      </c>
    </row>
    <row r="5826" spans="1:17" x14ac:dyDescent="0.2">
      <c r="A5826" t="s">
        <v>23564</v>
      </c>
      <c r="B5826" t="s">
        <v>89</v>
      </c>
      <c r="C5826" t="s">
        <v>127</v>
      </c>
      <c r="D5826" t="s">
        <v>17736</v>
      </c>
      <c r="E5826" t="s">
        <v>83</v>
      </c>
      <c r="F5826" t="s">
        <v>4943</v>
      </c>
      <c r="G5826">
        <v>0</v>
      </c>
      <c r="H5826">
        <v>0</v>
      </c>
      <c r="I5826">
        <v>0</v>
      </c>
      <c r="J5826">
        <v>0</v>
      </c>
      <c r="K5826">
        <v>0</v>
      </c>
      <c r="L5826">
        <v>0</v>
      </c>
      <c r="M5826">
        <v>15</v>
      </c>
      <c r="N5826">
        <v>0</v>
      </c>
      <c r="O5826">
        <v>0</v>
      </c>
      <c r="P5826">
        <v>0</v>
      </c>
      <c r="Q5826">
        <v>0</v>
      </c>
    </row>
    <row r="5827" spans="1:17" x14ac:dyDescent="0.2">
      <c r="A5827" t="s">
        <v>23565</v>
      </c>
      <c r="B5827" t="s">
        <v>89</v>
      </c>
      <c r="C5827" t="s">
        <v>127</v>
      </c>
      <c r="D5827" t="s">
        <v>17736</v>
      </c>
      <c r="E5827" t="s">
        <v>83</v>
      </c>
      <c r="F5827" t="s">
        <v>4925</v>
      </c>
      <c r="G5827">
        <v>0</v>
      </c>
      <c r="H5827">
        <v>0</v>
      </c>
      <c r="I5827">
        <v>0</v>
      </c>
      <c r="J5827">
        <v>0</v>
      </c>
      <c r="K5827">
        <v>0</v>
      </c>
      <c r="L5827">
        <v>0</v>
      </c>
      <c r="M5827">
        <v>0</v>
      </c>
      <c r="N5827">
        <v>13</v>
      </c>
      <c r="O5827">
        <v>11</v>
      </c>
      <c r="P5827">
        <v>2</v>
      </c>
      <c r="Q5827">
        <v>0</v>
      </c>
    </row>
    <row r="5828" spans="1:17" x14ac:dyDescent="0.2">
      <c r="A5828" t="s">
        <v>23566</v>
      </c>
      <c r="B5828" t="s">
        <v>89</v>
      </c>
      <c r="C5828" t="s">
        <v>127</v>
      </c>
      <c r="D5828" t="s">
        <v>17736</v>
      </c>
      <c r="E5828" t="s">
        <v>83</v>
      </c>
      <c r="F5828" t="s">
        <v>4927</v>
      </c>
      <c r="G5828">
        <v>0</v>
      </c>
      <c r="H5828">
        <v>0</v>
      </c>
      <c r="I5828">
        <v>0</v>
      </c>
      <c r="J5828">
        <v>0</v>
      </c>
      <c r="K5828">
        <v>0</v>
      </c>
      <c r="L5828">
        <v>0</v>
      </c>
      <c r="M5828">
        <v>0</v>
      </c>
      <c r="N5828">
        <v>11</v>
      </c>
      <c r="O5828">
        <v>10</v>
      </c>
      <c r="P5828">
        <v>1</v>
      </c>
      <c r="Q5828">
        <v>0</v>
      </c>
    </row>
    <row r="5829" spans="1:17" x14ac:dyDescent="0.2">
      <c r="A5829" t="s">
        <v>23567</v>
      </c>
      <c r="B5829" t="s">
        <v>89</v>
      </c>
      <c r="C5829" t="s">
        <v>127</v>
      </c>
      <c r="D5829" t="s">
        <v>17736</v>
      </c>
      <c r="E5829" t="s">
        <v>83</v>
      </c>
      <c r="F5829" t="s">
        <v>17734</v>
      </c>
      <c r="G5829">
        <v>15</v>
      </c>
      <c r="H5829">
        <v>0</v>
      </c>
      <c r="I5829">
        <v>0</v>
      </c>
      <c r="J5829">
        <v>0</v>
      </c>
      <c r="K5829">
        <v>0</v>
      </c>
      <c r="L5829">
        <v>0</v>
      </c>
      <c r="M5829">
        <v>0</v>
      </c>
      <c r="N5829">
        <v>0</v>
      </c>
      <c r="O5829">
        <v>0</v>
      </c>
      <c r="P5829">
        <v>0</v>
      </c>
      <c r="Q5829">
        <v>0</v>
      </c>
    </row>
    <row r="5830" spans="1:17" x14ac:dyDescent="0.2">
      <c r="A5830" t="s">
        <v>23568</v>
      </c>
      <c r="B5830" t="s">
        <v>89</v>
      </c>
      <c r="C5830" t="s">
        <v>191</v>
      </c>
      <c r="D5830" t="s">
        <v>17736</v>
      </c>
      <c r="E5830" t="s">
        <v>81</v>
      </c>
      <c r="F5830" t="s">
        <v>4943</v>
      </c>
      <c r="G5830">
        <v>0</v>
      </c>
      <c r="H5830">
        <v>0</v>
      </c>
      <c r="I5830">
        <v>0</v>
      </c>
      <c r="J5830">
        <v>0</v>
      </c>
      <c r="K5830">
        <v>0</v>
      </c>
      <c r="L5830">
        <v>0</v>
      </c>
      <c r="M5830">
        <v>5</v>
      </c>
      <c r="N5830">
        <v>0</v>
      </c>
      <c r="O5830">
        <v>0</v>
      </c>
      <c r="P5830">
        <v>0</v>
      </c>
      <c r="Q5830">
        <v>0</v>
      </c>
    </row>
    <row r="5831" spans="1:17" x14ac:dyDescent="0.2">
      <c r="A5831" t="s">
        <v>23569</v>
      </c>
      <c r="B5831" t="s">
        <v>89</v>
      </c>
      <c r="C5831" t="s">
        <v>191</v>
      </c>
      <c r="D5831" t="s">
        <v>17736</v>
      </c>
      <c r="E5831" t="s">
        <v>81</v>
      </c>
      <c r="F5831" t="s">
        <v>4925</v>
      </c>
      <c r="G5831">
        <v>0</v>
      </c>
      <c r="H5831">
        <v>0</v>
      </c>
      <c r="I5831">
        <v>0</v>
      </c>
      <c r="J5831">
        <v>0</v>
      </c>
      <c r="K5831">
        <v>0</v>
      </c>
      <c r="L5831">
        <v>0</v>
      </c>
      <c r="M5831">
        <v>0</v>
      </c>
      <c r="N5831">
        <v>5</v>
      </c>
      <c r="O5831">
        <v>4</v>
      </c>
      <c r="P5831">
        <v>1</v>
      </c>
      <c r="Q5831">
        <v>0</v>
      </c>
    </row>
    <row r="5832" spans="1:17" x14ac:dyDescent="0.2">
      <c r="A5832" t="s">
        <v>23570</v>
      </c>
      <c r="B5832" t="s">
        <v>89</v>
      </c>
      <c r="C5832" t="s">
        <v>191</v>
      </c>
      <c r="D5832" t="s">
        <v>17736</v>
      </c>
      <c r="E5832" t="s">
        <v>81</v>
      </c>
      <c r="F5832" t="s">
        <v>4927</v>
      </c>
      <c r="G5832">
        <v>0</v>
      </c>
      <c r="H5832">
        <v>0</v>
      </c>
      <c r="I5832">
        <v>0</v>
      </c>
      <c r="J5832">
        <v>0</v>
      </c>
      <c r="K5832">
        <v>0</v>
      </c>
      <c r="L5832">
        <v>0</v>
      </c>
      <c r="M5832">
        <v>0</v>
      </c>
      <c r="N5832">
        <v>5</v>
      </c>
      <c r="O5832">
        <v>4</v>
      </c>
      <c r="P5832">
        <v>1</v>
      </c>
      <c r="Q5832">
        <v>0</v>
      </c>
    </row>
    <row r="5833" spans="1:17" x14ac:dyDescent="0.2">
      <c r="A5833" t="s">
        <v>23571</v>
      </c>
      <c r="B5833" t="s">
        <v>89</v>
      </c>
      <c r="C5833" t="s">
        <v>191</v>
      </c>
      <c r="D5833" t="s">
        <v>17736</v>
      </c>
      <c r="E5833" t="s">
        <v>81</v>
      </c>
      <c r="F5833" t="s">
        <v>17734</v>
      </c>
      <c r="G5833">
        <v>5</v>
      </c>
      <c r="H5833">
        <v>0</v>
      </c>
      <c r="I5833">
        <v>0</v>
      </c>
      <c r="J5833">
        <v>0</v>
      </c>
      <c r="K5833">
        <v>0</v>
      </c>
      <c r="L5833">
        <v>0</v>
      </c>
      <c r="M5833">
        <v>0</v>
      </c>
      <c r="N5833">
        <v>0</v>
      </c>
      <c r="O5833">
        <v>0</v>
      </c>
      <c r="P5833">
        <v>0</v>
      </c>
      <c r="Q5833">
        <v>0</v>
      </c>
    </row>
    <row r="5834" spans="1:17" x14ac:dyDescent="0.2">
      <c r="A5834" t="s">
        <v>23572</v>
      </c>
      <c r="B5834" t="s">
        <v>89</v>
      </c>
      <c r="C5834" t="s">
        <v>191</v>
      </c>
      <c r="D5834" t="s">
        <v>17754</v>
      </c>
      <c r="E5834" t="s">
        <v>81</v>
      </c>
      <c r="F5834" t="s">
        <v>17734</v>
      </c>
      <c r="G5834">
        <v>1</v>
      </c>
      <c r="H5834">
        <v>0</v>
      </c>
      <c r="I5834">
        <v>0</v>
      </c>
      <c r="J5834">
        <v>0</v>
      </c>
      <c r="K5834">
        <v>0</v>
      </c>
      <c r="L5834">
        <v>0</v>
      </c>
      <c r="M5834">
        <v>0</v>
      </c>
      <c r="N5834">
        <v>0</v>
      </c>
      <c r="O5834">
        <v>0</v>
      </c>
      <c r="P5834">
        <v>0</v>
      </c>
      <c r="Q5834">
        <v>0</v>
      </c>
    </row>
    <row r="5835" spans="1:17" x14ac:dyDescent="0.2">
      <c r="A5835" t="s">
        <v>23573</v>
      </c>
      <c r="B5835" t="s">
        <v>89</v>
      </c>
      <c r="C5835" t="s">
        <v>192</v>
      </c>
      <c r="D5835" t="s">
        <v>17768</v>
      </c>
      <c r="E5835" t="s">
        <v>83</v>
      </c>
      <c r="F5835" t="s">
        <v>17734</v>
      </c>
      <c r="G5835">
        <v>2</v>
      </c>
      <c r="H5835">
        <v>0</v>
      </c>
      <c r="I5835">
        <v>0</v>
      </c>
      <c r="J5835">
        <v>0</v>
      </c>
      <c r="K5835">
        <v>0</v>
      </c>
      <c r="L5835">
        <v>0</v>
      </c>
      <c r="M5835">
        <v>0</v>
      </c>
      <c r="N5835">
        <v>0</v>
      </c>
      <c r="O5835">
        <v>0</v>
      </c>
      <c r="P5835">
        <v>0</v>
      </c>
      <c r="Q5835">
        <v>0</v>
      </c>
    </row>
    <row r="5836" spans="1:17" x14ac:dyDescent="0.2">
      <c r="A5836" t="s">
        <v>23574</v>
      </c>
      <c r="B5836" t="s">
        <v>89</v>
      </c>
      <c r="C5836" t="s">
        <v>192</v>
      </c>
      <c r="D5836" t="s">
        <v>17736</v>
      </c>
      <c r="E5836" t="s">
        <v>83</v>
      </c>
      <c r="F5836" t="s">
        <v>4929</v>
      </c>
      <c r="G5836">
        <v>0</v>
      </c>
      <c r="H5836">
        <v>1</v>
      </c>
      <c r="I5836">
        <v>0</v>
      </c>
      <c r="J5836">
        <v>1</v>
      </c>
      <c r="K5836">
        <v>0</v>
      </c>
      <c r="L5836">
        <v>0</v>
      </c>
      <c r="M5836">
        <v>0</v>
      </c>
      <c r="N5836">
        <v>0</v>
      </c>
      <c r="O5836">
        <v>0</v>
      </c>
      <c r="P5836">
        <v>0</v>
      </c>
      <c r="Q5836">
        <v>0</v>
      </c>
    </row>
    <row r="5837" spans="1:17" x14ac:dyDescent="0.2">
      <c r="A5837" t="s">
        <v>23575</v>
      </c>
      <c r="B5837" t="s">
        <v>89</v>
      </c>
      <c r="C5837" t="s">
        <v>192</v>
      </c>
      <c r="D5837" t="s">
        <v>17736</v>
      </c>
      <c r="E5837" t="s">
        <v>83</v>
      </c>
      <c r="F5837" t="s">
        <v>4931</v>
      </c>
      <c r="G5837">
        <v>0</v>
      </c>
      <c r="H5837">
        <v>1</v>
      </c>
      <c r="I5837">
        <v>0</v>
      </c>
      <c r="J5837">
        <v>1</v>
      </c>
      <c r="K5837">
        <v>0</v>
      </c>
      <c r="L5837">
        <v>0</v>
      </c>
      <c r="M5837">
        <v>0</v>
      </c>
      <c r="N5837">
        <v>0</v>
      </c>
      <c r="O5837">
        <v>0</v>
      </c>
      <c r="P5837">
        <v>0</v>
      </c>
      <c r="Q5837">
        <v>0</v>
      </c>
    </row>
    <row r="5838" spans="1:17" x14ac:dyDescent="0.2">
      <c r="A5838" t="s">
        <v>23576</v>
      </c>
      <c r="B5838" t="s">
        <v>89</v>
      </c>
      <c r="C5838" t="s">
        <v>192</v>
      </c>
      <c r="D5838" t="s">
        <v>17736</v>
      </c>
      <c r="E5838" t="s">
        <v>83</v>
      </c>
      <c r="F5838" t="s">
        <v>4933</v>
      </c>
      <c r="G5838">
        <v>0</v>
      </c>
      <c r="H5838">
        <v>0</v>
      </c>
      <c r="I5838">
        <v>0</v>
      </c>
      <c r="J5838">
        <v>0</v>
      </c>
      <c r="K5838">
        <v>0</v>
      </c>
      <c r="L5838">
        <v>0</v>
      </c>
      <c r="M5838">
        <v>1</v>
      </c>
      <c r="N5838">
        <v>0</v>
      </c>
      <c r="O5838">
        <v>0</v>
      </c>
      <c r="P5838">
        <v>0</v>
      </c>
      <c r="Q5838">
        <v>0</v>
      </c>
    </row>
    <row r="5839" spans="1:17" x14ac:dyDescent="0.2">
      <c r="A5839" t="s">
        <v>23577</v>
      </c>
      <c r="B5839" t="s">
        <v>89</v>
      </c>
      <c r="C5839" t="s">
        <v>192</v>
      </c>
      <c r="D5839" t="s">
        <v>17736</v>
      </c>
      <c r="E5839" t="s">
        <v>83</v>
      </c>
      <c r="F5839" t="s">
        <v>4935</v>
      </c>
      <c r="G5839">
        <v>0</v>
      </c>
      <c r="H5839">
        <v>1</v>
      </c>
      <c r="I5839">
        <v>0</v>
      </c>
      <c r="J5839">
        <v>1</v>
      </c>
      <c r="K5839">
        <v>0</v>
      </c>
      <c r="L5839">
        <v>0</v>
      </c>
      <c r="M5839">
        <v>0</v>
      </c>
      <c r="N5839">
        <v>0</v>
      </c>
      <c r="O5839">
        <v>0</v>
      </c>
      <c r="P5839">
        <v>0</v>
      </c>
      <c r="Q5839">
        <v>0</v>
      </c>
    </row>
    <row r="5840" spans="1:17" x14ac:dyDescent="0.2">
      <c r="A5840" t="s">
        <v>23578</v>
      </c>
      <c r="B5840" t="s">
        <v>89</v>
      </c>
      <c r="C5840" t="s">
        <v>192</v>
      </c>
      <c r="D5840" t="s">
        <v>17736</v>
      </c>
      <c r="E5840" t="s">
        <v>83</v>
      </c>
      <c r="F5840" t="s">
        <v>4937</v>
      </c>
      <c r="G5840">
        <v>0</v>
      </c>
      <c r="H5840">
        <v>1</v>
      </c>
      <c r="I5840">
        <v>0</v>
      </c>
      <c r="J5840">
        <v>1</v>
      </c>
      <c r="K5840">
        <v>0</v>
      </c>
      <c r="L5840">
        <v>0</v>
      </c>
      <c r="M5840">
        <v>0</v>
      </c>
      <c r="N5840">
        <v>0</v>
      </c>
      <c r="O5840">
        <v>0</v>
      </c>
      <c r="P5840">
        <v>0</v>
      </c>
      <c r="Q5840">
        <v>0</v>
      </c>
    </row>
    <row r="5841" spans="1:17" x14ac:dyDescent="0.2">
      <c r="A5841" t="s">
        <v>23579</v>
      </c>
      <c r="B5841" t="s">
        <v>89</v>
      </c>
      <c r="C5841" t="s">
        <v>192</v>
      </c>
      <c r="D5841" t="s">
        <v>17736</v>
      </c>
      <c r="E5841" t="s">
        <v>83</v>
      </c>
      <c r="F5841" t="s">
        <v>4939</v>
      </c>
      <c r="G5841">
        <v>0</v>
      </c>
      <c r="H5841">
        <v>0</v>
      </c>
      <c r="I5841">
        <v>0</v>
      </c>
      <c r="J5841">
        <v>0</v>
      </c>
      <c r="K5841">
        <v>0</v>
      </c>
      <c r="L5841">
        <v>0</v>
      </c>
      <c r="M5841">
        <v>1</v>
      </c>
      <c r="N5841">
        <v>0</v>
      </c>
      <c r="O5841">
        <v>0</v>
      </c>
      <c r="P5841">
        <v>0</v>
      </c>
      <c r="Q5841">
        <v>0</v>
      </c>
    </row>
    <row r="5842" spans="1:17" x14ac:dyDescent="0.2">
      <c r="A5842" t="s">
        <v>23580</v>
      </c>
      <c r="B5842" t="s">
        <v>89</v>
      </c>
      <c r="C5842" t="s">
        <v>192</v>
      </c>
      <c r="D5842" t="s">
        <v>17736</v>
      </c>
      <c r="E5842" t="s">
        <v>83</v>
      </c>
      <c r="F5842" t="s">
        <v>4941</v>
      </c>
      <c r="G5842">
        <v>0</v>
      </c>
      <c r="H5842">
        <v>1</v>
      </c>
      <c r="I5842">
        <v>0</v>
      </c>
      <c r="J5842">
        <v>1</v>
      </c>
      <c r="K5842">
        <v>0</v>
      </c>
      <c r="L5842">
        <v>0</v>
      </c>
      <c r="M5842">
        <v>0</v>
      </c>
      <c r="N5842">
        <v>0</v>
      </c>
      <c r="O5842">
        <v>0</v>
      </c>
      <c r="P5842">
        <v>0</v>
      </c>
      <c r="Q5842">
        <v>0</v>
      </c>
    </row>
    <row r="5843" spans="1:17" x14ac:dyDescent="0.2">
      <c r="A5843" t="s">
        <v>23581</v>
      </c>
      <c r="B5843" t="s">
        <v>89</v>
      </c>
      <c r="C5843" t="s">
        <v>192</v>
      </c>
      <c r="D5843" t="s">
        <v>17736</v>
      </c>
      <c r="E5843" t="s">
        <v>83</v>
      </c>
      <c r="F5843" t="s">
        <v>4943</v>
      </c>
      <c r="G5843">
        <v>0</v>
      </c>
      <c r="H5843">
        <v>0</v>
      </c>
      <c r="I5843">
        <v>0</v>
      </c>
      <c r="J5843">
        <v>0</v>
      </c>
      <c r="K5843">
        <v>0</v>
      </c>
      <c r="L5843">
        <v>0</v>
      </c>
      <c r="M5843">
        <v>1</v>
      </c>
      <c r="N5843">
        <v>0</v>
      </c>
      <c r="O5843">
        <v>0</v>
      </c>
      <c r="P5843">
        <v>0</v>
      </c>
      <c r="Q5843">
        <v>0</v>
      </c>
    </row>
    <row r="5844" spans="1:17" x14ac:dyDescent="0.2">
      <c r="A5844" t="s">
        <v>23582</v>
      </c>
      <c r="B5844" t="s">
        <v>89</v>
      </c>
      <c r="C5844" t="s">
        <v>192</v>
      </c>
      <c r="D5844" t="s">
        <v>17736</v>
      </c>
      <c r="E5844" t="s">
        <v>83</v>
      </c>
      <c r="F5844" t="s">
        <v>4925</v>
      </c>
      <c r="G5844">
        <v>0</v>
      </c>
      <c r="H5844">
        <v>0</v>
      </c>
      <c r="I5844">
        <v>0</v>
      </c>
      <c r="J5844">
        <v>0</v>
      </c>
      <c r="K5844">
        <v>0</v>
      </c>
      <c r="L5844">
        <v>0</v>
      </c>
      <c r="M5844">
        <v>0</v>
      </c>
      <c r="N5844">
        <v>1</v>
      </c>
      <c r="O5844">
        <v>1</v>
      </c>
      <c r="P5844">
        <v>0</v>
      </c>
      <c r="Q5844">
        <v>0</v>
      </c>
    </row>
    <row r="5845" spans="1:17" x14ac:dyDescent="0.2">
      <c r="A5845" t="s">
        <v>23583</v>
      </c>
      <c r="B5845" t="s">
        <v>89</v>
      </c>
      <c r="C5845" t="s">
        <v>192</v>
      </c>
      <c r="D5845" t="s">
        <v>17736</v>
      </c>
      <c r="E5845" t="s">
        <v>83</v>
      </c>
      <c r="F5845" t="s">
        <v>4927</v>
      </c>
      <c r="G5845">
        <v>0</v>
      </c>
      <c r="H5845">
        <v>0</v>
      </c>
      <c r="I5845">
        <v>0</v>
      </c>
      <c r="J5845">
        <v>0</v>
      </c>
      <c r="K5845">
        <v>0</v>
      </c>
      <c r="L5845">
        <v>0</v>
      </c>
      <c r="M5845">
        <v>0</v>
      </c>
      <c r="N5845">
        <v>0</v>
      </c>
      <c r="O5845">
        <v>0</v>
      </c>
      <c r="P5845">
        <v>0</v>
      </c>
      <c r="Q5845">
        <v>0</v>
      </c>
    </row>
    <row r="5846" spans="1:17" x14ac:dyDescent="0.2">
      <c r="A5846" t="s">
        <v>23584</v>
      </c>
      <c r="B5846" t="s">
        <v>89</v>
      </c>
      <c r="C5846" t="s">
        <v>192</v>
      </c>
      <c r="D5846" t="s">
        <v>17736</v>
      </c>
      <c r="E5846" t="s">
        <v>83</v>
      </c>
      <c r="F5846" t="s">
        <v>17734</v>
      </c>
      <c r="G5846">
        <v>1</v>
      </c>
      <c r="H5846">
        <v>0</v>
      </c>
      <c r="I5846">
        <v>0</v>
      </c>
      <c r="J5846">
        <v>0</v>
      </c>
      <c r="K5846">
        <v>0</v>
      </c>
      <c r="L5846">
        <v>0</v>
      </c>
      <c r="M5846">
        <v>0</v>
      </c>
      <c r="N5846">
        <v>0</v>
      </c>
      <c r="O5846">
        <v>0</v>
      </c>
      <c r="P5846">
        <v>0</v>
      </c>
      <c r="Q5846">
        <v>0</v>
      </c>
    </row>
    <row r="5847" spans="1:17" x14ac:dyDescent="0.2">
      <c r="A5847" t="s">
        <v>23585</v>
      </c>
      <c r="B5847" t="s">
        <v>89</v>
      </c>
      <c r="C5847" t="s">
        <v>192</v>
      </c>
      <c r="D5847" t="s">
        <v>17736</v>
      </c>
      <c r="E5847" t="s">
        <v>81</v>
      </c>
      <c r="F5847" t="s">
        <v>4929</v>
      </c>
      <c r="G5847">
        <v>0</v>
      </c>
      <c r="H5847">
        <v>12</v>
      </c>
      <c r="I5847">
        <v>3</v>
      </c>
      <c r="J5847">
        <v>9</v>
      </c>
      <c r="K5847">
        <v>0</v>
      </c>
      <c r="L5847">
        <v>0</v>
      </c>
      <c r="M5847">
        <v>0</v>
      </c>
      <c r="N5847">
        <v>0</v>
      </c>
      <c r="O5847">
        <v>0</v>
      </c>
      <c r="P5847">
        <v>0</v>
      </c>
      <c r="Q5847">
        <v>0</v>
      </c>
    </row>
    <row r="5848" spans="1:17" x14ac:dyDescent="0.2">
      <c r="A5848" t="s">
        <v>23586</v>
      </c>
      <c r="B5848" t="s">
        <v>89</v>
      </c>
      <c r="C5848" t="s">
        <v>192</v>
      </c>
      <c r="D5848" t="s">
        <v>17736</v>
      </c>
      <c r="E5848" t="s">
        <v>81</v>
      </c>
      <c r="F5848" t="s">
        <v>4931</v>
      </c>
      <c r="G5848">
        <v>0</v>
      </c>
      <c r="H5848">
        <v>12</v>
      </c>
      <c r="I5848">
        <v>2</v>
      </c>
      <c r="J5848">
        <v>10</v>
      </c>
      <c r="K5848">
        <v>0</v>
      </c>
      <c r="L5848">
        <v>0</v>
      </c>
      <c r="M5848">
        <v>0</v>
      </c>
      <c r="N5848">
        <v>0</v>
      </c>
      <c r="O5848">
        <v>0</v>
      </c>
      <c r="P5848">
        <v>0</v>
      </c>
      <c r="Q5848">
        <v>0</v>
      </c>
    </row>
    <row r="5849" spans="1:17" x14ac:dyDescent="0.2">
      <c r="A5849" t="s">
        <v>23587</v>
      </c>
      <c r="B5849" t="s">
        <v>89</v>
      </c>
      <c r="C5849" t="s">
        <v>192</v>
      </c>
      <c r="D5849" t="s">
        <v>17736</v>
      </c>
      <c r="E5849" t="s">
        <v>81</v>
      </c>
      <c r="F5849" t="s">
        <v>4933</v>
      </c>
      <c r="G5849">
        <v>0</v>
      </c>
      <c r="H5849">
        <v>0</v>
      </c>
      <c r="I5849">
        <v>0</v>
      </c>
      <c r="J5849">
        <v>0</v>
      </c>
      <c r="K5849">
        <v>0</v>
      </c>
      <c r="L5849">
        <v>0</v>
      </c>
      <c r="M5849">
        <v>12</v>
      </c>
      <c r="N5849">
        <v>0</v>
      </c>
      <c r="O5849">
        <v>0</v>
      </c>
      <c r="P5849">
        <v>0</v>
      </c>
      <c r="Q5849">
        <v>0</v>
      </c>
    </row>
    <row r="5850" spans="1:17" x14ac:dyDescent="0.2">
      <c r="A5850" t="s">
        <v>23588</v>
      </c>
      <c r="B5850" t="s">
        <v>89</v>
      </c>
      <c r="C5850" t="s">
        <v>192</v>
      </c>
      <c r="D5850" t="s">
        <v>17736</v>
      </c>
      <c r="E5850" t="s">
        <v>81</v>
      </c>
      <c r="F5850" t="s">
        <v>4935</v>
      </c>
      <c r="G5850">
        <v>0</v>
      </c>
      <c r="H5850">
        <v>12</v>
      </c>
      <c r="I5850">
        <v>2</v>
      </c>
      <c r="J5850">
        <v>10</v>
      </c>
      <c r="K5850">
        <v>0</v>
      </c>
      <c r="L5850">
        <v>0</v>
      </c>
      <c r="M5850">
        <v>0</v>
      </c>
      <c r="N5850">
        <v>0</v>
      </c>
      <c r="O5850">
        <v>0</v>
      </c>
      <c r="P5850">
        <v>0</v>
      </c>
      <c r="Q5850">
        <v>0</v>
      </c>
    </row>
    <row r="5851" spans="1:17" x14ac:dyDescent="0.2">
      <c r="A5851" t="s">
        <v>23589</v>
      </c>
      <c r="B5851" t="s">
        <v>89</v>
      </c>
      <c r="C5851" t="s">
        <v>192</v>
      </c>
      <c r="D5851" t="s">
        <v>17736</v>
      </c>
      <c r="E5851" t="s">
        <v>81</v>
      </c>
      <c r="F5851" t="s">
        <v>4937</v>
      </c>
      <c r="G5851">
        <v>0</v>
      </c>
      <c r="H5851">
        <v>12</v>
      </c>
      <c r="I5851">
        <v>2</v>
      </c>
      <c r="J5851">
        <v>10</v>
      </c>
      <c r="K5851">
        <v>0</v>
      </c>
      <c r="L5851">
        <v>0</v>
      </c>
      <c r="M5851">
        <v>0</v>
      </c>
      <c r="N5851">
        <v>0</v>
      </c>
      <c r="O5851">
        <v>0</v>
      </c>
      <c r="P5851">
        <v>0</v>
      </c>
      <c r="Q5851">
        <v>0</v>
      </c>
    </row>
    <row r="5852" spans="1:17" x14ac:dyDescent="0.2">
      <c r="A5852" t="s">
        <v>23590</v>
      </c>
      <c r="B5852" t="s">
        <v>89</v>
      </c>
      <c r="C5852" t="s">
        <v>192</v>
      </c>
      <c r="D5852" t="s">
        <v>17736</v>
      </c>
      <c r="E5852" t="s">
        <v>81</v>
      </c>
      <c r="F5852" t="s">
        <v>4939</v>
      </c>
      <c r="G5852">
        <v>0</v>
      </c>
      <c r="H5852">
        <v>0</v>
      </c>
      <c r="I5852">
        <v>0</v>
      </c>
      <c r="J5852">
        <v>0</v>
      </c>
      <c r="K5852">
        <v>0</v>
      </c>
      <c r="L5852">
        <v>0</v>
      </c>
      <c r="M5852">
        <v>12</v>
      </c>
      <c r="N5852">
        <v>0</v>
      </c>
      <c r="O5852">
        <v>0</v>
      </c>
      <c r="P5852">
        <v>0</v>
      </c>
      <c r="Q5852">
        <v>0</v>
      </c>
    </row>
    <row r="5853" spans="1:17" x14ac:dyDescent="0.2">
      <c r="A5853" t="s">
        <v>23591</v>
      </c>
      <c r="B5853" t="s">
        <v>89</v>
      </c>
      <c r="C5853" t="s">
        <v>192</v>
      </c>
      <c r="D5853" t="s">
        <v>17736</v>
      </c>
      <c r="E5853" t="s">
        <v>81</v>
      </c>
      <c r="F5853" t="s">
        <v>4941</v>
      </c>
      <c r="G5853">
        <v>0</v>
      </c>
      <c r="H5853">
        <v>12</v>
      </c>
      <c r="I5853">
        <v>3</v>
      </c>
      <c r="J5853">
        <v>9</v>
      </c>
      <c r="K5853">
        <v>0</v>
      </c>
      <c r="L5853">
        <v>0</v>
      </c>
      <c r="M5853">
        <v>0</v>
      </c>
      <c r="N5853">
        <v>0</v>
      </c>
      <c r="O5853">
        <v>0</v>
      </c>
      <c r="P5853">
        <v>0</v>
      </c>
      <c r="Q5853">
        <v>0</v>
      </c>
    </row>
    <row r="5854" spans="1:17" x14ac:dyDescent="0.2">
      <c r="A5854" t="s">
        <v>23592</v>
      </c>
      <c r="B5854" t="s">
        <v>89</v>
      </c>
      <c r="C5854" t="s">
        <v>192</v>
      </c>
      <c r="D5854" t="s">
        <v>17736</v>
      </c>
      <c r="E5854" t="s">
        <v>81</v>
      </c>
      <c r="F5854" t="s">
        <v>4943</v>
      </c>
      <c r="G5854">
        <v>0</v>
      </c>
      <c r="H5854">
        <v>0</v>
      </c>
      <c r="I5854">
        <v>0</v>
      </c>
      <c r="J5854">
        <v>0</v>
      </c>
      <c r="K5854">
        <v>0</v>
      </c>
      <c r="L5854">
        <v>0</v>
      </c>
      <c r="M5854">
        <v>12</v>
      </c>
      <c r="N5854">
        <v>0</v>
      </c>
      <c r="O5854">
        <v>0</v>
      </c>
      <c r="P5854">
        <v>0</v>
      </c>
      <c r="Q5854">
        <v>0</v>
      </c>
    </row>
    <row r="5855" spans="1:17" x14ac:dyDescent="0.2">
      <c r="A5855" t="s">
        <v>23593</v>
      </c>
      <c r="B5855" t="s">
        <v>89</v>
      </c>
      <c r="C5855" t="s">
        <v>192</v>
      </c>
      <c r="D5855" t="s">
        <v>17736</v>
      </c>
      <c r="E5855" t="s">
        <v>81</v>
      </c>
      <c r="F5855" t="s">
        <v>4925</v>
      </c>
      <c r="G5855">
        <v>0</v>
      </c>
      <c r="H5855">
        <v>0</v>
      </c>
      <c r="I5855">
        <v>0</v>
      </c>
      <c r="J5855">
        <v>0</v>
      </c>
      <c r="K5855">
        <v>0</v>
      </c>
      <c r="L5855">
        <v>0</v>
      </c>
      <c r="M5855">
        <v>0</v>
      </c>
      <c r="N5855">
        <v>11</v>
      </c>
      <c r="O5855">
        <v>11</v>
      </c>
      <c r="P5855">
        <v>0</v>
      </c>
      <c r="Q5855">
        <v>0</v>
      </c>
    </row>
    <row r="5856" spans="1:17" x14ac:dyDescent="0.2">
      <c r="A5856" t="s">
        <v>23594</v>
      </c>
      <c r="B5856" t="s">
        <v>89</v>
      </c>
      <c r="C5856" t="s">
        <v>192</v>
      </c>
      <c r="D5856" t="s">
        <v>17736</v>
      </c>
      <c r="E5856" t="s">
        <v>81</v>
      </c>
      <c r="F5856" t="s">
        <v>4927</v>
      </c>
      <c r="G5856">
        <v>0</v>
      </c>
      <c r="H5856">
        <v>0</v>
      </c>
      <c r="I5856">
        <v>0</v>
      </c>
      <c r="J5856">
        <v>0</v>
      </c>
      <c r="K5856">
        <v>0</v>
      </c>
      <c r="L5856">
        <v>0</v>
      </c>
      <c r="M5856">
        <v>0</v>
      </c>
      <c r="N5856">
        <v>10</v>
      </c>
      <c r="O5856">
        <v>10</v>
      </c>
      <c r="P5856">
        <v>0</v>
      </c>
      <c r="Q5856">
        <v>0</v>
      </c>
    </row>
    <row r="5857" spans="1:17" x14ac:dyDescent="0.2">
      <c r="A5857" t="s">
        <v>23595</v>
      </c>
      <c r="B5857" t="s">
        <v>89</v>
      </c>
      <c r="C5857" t="s">
        <v>254</v>
      </c>
      <c r="D5857" t="s">
        <v>17736</v>
      </c>
      <c r="E5857" t="s">
        <v>81</v>
      </c>
      <c r="F5857" t="s">
        <v>4927</v>
      </c>
      <c r="G5857">
        <v>0</v>
      </c>
      <c r="H5857">
        <v>0</v>
      </c>
      <c r="I5857">
        <v>0</v>
      </c>
      <c r="J5857">
        <v>0</v>
      </c>
      <c r="K5857">
        <v>0</v>
      </c>
      <c r="L5857">
        <v>0</v>
      </c>
      <c r="M5857">
        <v>0</v>
      </c>
      <c r="N5857">
        <v>4</v>
      </c>
      <c r="O5857">
        <v>4</v>
      </c>
      <c r="P5857">
        <v>0</v>
      </c>
      <c r="Q5857">
        <v>0</v>
      </c>
    </row>
    <row r="5858" spans="1:17" x14ac:dyDescent="0.2">
      <c r="A5858" t="s">
        <v>23596</v>
      </c>
      <c r="B5858" t="s">
        <v>89</v>
      </c>
      <c r="C5858" t="s">
        <v>254</v>
      </c>
      <c r="D5858" t="s">
        <v>17736</v>
      </c>
      <c r="E5858" t="s">
        <v>81</v>
      </c>
      <c r="F5858" t="s">
        <v>17734</v>
      </c>
      <c r="G5858">
        <v>6</v>
      </c>
      <c r="H5858">
        <v>0</v>
      </c>
      <c r="I5858">
        <v>0</v>
      </c>
      <c r="J5858">
        <v>0</v>
      </c>
      <c r="K5858">
        <v>0</v>
      </c>
      <c r="L5858">
        <v>0</v>
      </c>
      <c r="M5858">
        <v>0</v>
      </c>
      <c r="N5858">
        <v>0</v>
      </c>
      <c r="O5858">
        <v>0</v>
      </c>
      <c r="P5858">
        <v>0</v>
      </c>
      <c r="Q5858">
        <v>0</v>
      </c>
    </row>
    <row r="5859" spans="1:17" x14ac:dyDescent="0.2">
      <c r="A5859" t="s">
        <v>23597</v>
      </c>
      <c r="B5859" t="s">
        <v>89</v>
      </c>
      <c r="C5859" t="s">
        <v>254</v>
      </c>
      <c r="D5859" t="s">
        <v>17754</v>
      </c>
      <c r="E5859" t="s">
        <v>83</v>
      </c>
      <c r="F5859" t="s">
        <v>17734</v>
      </c>
      <c r="G5859">
        <v>4</v>
      </c>
      <c r="H5859">
        <v>0</v>
      </c>
      <c r="I5859">
        <v>0</v>
      </c>
      <c r="J5859">
        <v>0</v>
      </c>
      <c r="K5859">
        <v>0</v>
      </c>
      <c r="L5859">
        <v>0</v>
      </c>
      <c r="M5859">
        <v>0</v>
      </c>
      <c r="N5859">
        <v>0</v>
      </c>
      <c r="O5859">
        <v>0</v>
      </c>
      <c r="P5859">
        <v>0</v>
      </c>
      <c r="Q5859">
        <v>0</v>
      </c>
    </row>
    <row r="5860" spans="1:17" x14ac:dyDescent="0.2">
      <c r="A5860" t="s">
        <v>23598</v>
      </c>
      <c r="B5860" t="s">
        <v>89</v>
      </c>
      <c r="C5860" t="s">
        <v>254</v>
      </c>
      <c r="D5860" t="s">
        <v>17754</v>
      </c>
      <c r="E5860" t="s">
        <v>81</v>
      </c>
      <c r="F5860" t="s">
        <v>17734</v>
      </c>
      <c r="G5860">
        <v>2</v>
      </c>
      <c r="H5860">
        <v>0</v>
      </c>
      <c r="I5860">
        <v>0</v>
      </c>
      <c r="J5860">
        <v>0</v>
      </c>
      <c r="K5860">
        <v>0</v>
      </c>
      <c r="L5860">
        <v>0</v>
      </c>
      <c r="M5860">
        <v>0</v>
      </c>
      <c r="N5860">
        <v>0</v>
      </c>
      <c r="O5860">
        <v>0</v>
      </c>
      <c r="P5860">
        <v>0</v>
      </c>
      <c r="Q5860">
        <v>0</v>
      </c>
    </row>
    <row r="5861" spans="1:17" x14ac:dyDescent="0.2">
      <c r="A5861" t="s">
        <v>23599</v>
      </c>
      <c r="B5861" t="s">
        <v>89</v>
      </c>
      <c r="C5861" t="s">
        <v>255</v>
      </c>
      <c r="D5861" t="s">
        <v>17768</v>
      </c>
      <c r="E5861" t="s">
        <v>83</v>
      </c>
      <c r="F5861" t="s">
        <v>17734</v>
      </c>
      <c r="G5861">
        <v>1</v>
      </c>
      <c r="H5861">
        <v>0</v>
      </c>
      <c r="I5861">
        <v>0</v>
      </c>
      <c r="J5861">
        <v>0</v>
      </c>
      <c r="K5861">
        <v>0</v>
      </c>
      <c r="L5861">
        <v>0</v>
      </c>
      <c r="M5861">
        <v>0</v>
      </c>
      <c r="N5861">
        <v>0</v>
      </c>
      <c r="O5861">
        <v>0</v>
      </c>
      <c r="P5861">
        <v>0</v>
      </c>
      <c r="Q5861">
        <v>0</v>
      </c>
    </row>
    <row r="5862" spans="1:17" x14ac:dyDescent="0.2">
      <c r="A5862" t="s">
        <v>23600</v>
      </c>
      <c r="B5862" t="s">
        <v>89</v>
      </c>
      <c r="C5862" t="s">
        <v>255</v>
      </c>
      <c r="D5862" t="s">
        <v>17736</v>
      </c>
      <c r="E5862" t="s">
        <v>83</v>
      </c>
      <c r="F5862" t="s">
        <v>4929</v>
      </c>
      <c r="G5862">
        <v>0</v>
      </c>
      <c r="H5862">
        <v>10</v>
      </c>
      <c r="I5862">
        <v>3</v>
      </c>
      <c r="J5862">
        <v>7</v>
      </c>
      <c r="K5862">
        <v>0</v>
      </c>
      <c r="L5862">
        <v>0</v>
      </c>
      <c r="M5862">
        <v>0</v>
      </c>
      <c r="N5862">
        <v>0</v>
      </c>
      <c r="O5862">
        <v>0</v>
      </c>
      <c r="P5862">
        <v>0</v>
      </c>
      <c r="Q5862">
        <v>0</v>
      </c>
    </row>
    <row r="5863" spans="1:17" x14ac:dyDescent="0.2">
      <c r="A5863" t="s">
        <v>23601</v>
      </c>
      <c r="B5863" t="s">
        <v>89</v>
      </c>
      <c r="C5863" t="s">
        <v>255</v>
      </c>
      <c r="D5863" t="s">
        <v>17736</v>
      </c>
      <c r="E5863" t="s">
        <v>83</v>
      </c>
      <c r="F5863" t="s">
        <v>4931</v>
      </c>
      <c r="G5863">
        <v>0</v>
      </c>
      <c r="H5863">
        <v>10</v>
      </c>
      <c r="I5863">
        <v>3</v>
      </c>
      <c r="J5863">
        <v>7</v>
      </c>
      <c r="K5863">
        <v>0</v>
      </c>
      <c r="L5863">
        <v>0</v>
      </c>
      <c r="M5863">
        <v>0</v>
      </c>
      <c r="N5863">
        <v>0</v>
      </c>
      <c r="O5863">
        <v>0</v>
      </c>
      <c r="P5863">
        <v>0</v>
      </c>
      <c r="Q5863">
        <v>0</v>
      </c>
    </row>
    <row r="5864" spans="1:17" x14ac:dyDescent="0.2">
      <c r="A5864" t="s">
        <v>23602</v>
      </c>
      <c r="B5864" t="s">
        <v>89</v>
      </c>
      <c r="C5864" t="s">
        <v>255</v>
      </c>
      <c r="D5864" t="s">
        <v>17736</v>
      </c>
      <c r="E5864" t="s">
        <v>83</v>
      </c>
      <c r="F5864" t="s">
        <v>4933</v>
      </c>
      <c r="G5864">
        <v>0</v>
      </c>
      <c r="H5864">
        <v>0</v>
      </c>
      <c r="I5864">
        <v>0</v>
      </c>
      <c r="J5864">
        <v>0</v>
      </c>
      <c r="K5864">
        <v>0</v>
      </c>
      <c r="L5864">
        <v>0</v>
      </c>
      <c r="M5864">
        <v>10</v>
      </c>
      <c r="N5864">
        <v>0</v>
      </c>
      <c r="O5864">
        <v>0</v>
      </c>
      <c r="P5864">
        <v>0</v>
      </c>
      <c r="Q5864">
        <v>0</v>
      </c>
    </row>
    <row r="5865" spans="1:17" x14ac:dyDescent="0.2">
      <c r="A5865" t="s">
        <v>23603</v>
      </c>
      <c r="B5865" t="s">
        <v>89</v>
      </c>
      <c r="C5865" t="s">
        <v>255</v>
      </c>
      <c r="D5865" t="s">
        <v>17736</v>
      </c>
      <c r="E5865" t="s">
        <v>83</v>
      </c>
      <c r="F5865" t="s">
        <v>4935</v>
      </c>
      <c r="G5865">
        <v>0</v>
      </c>
      <c r="H5865">
        <v>10</v>
      </c>
      <c r="I5865">
        <v>3</v>
      </c>
      <c r="J5865">
        <v>7</v>
      </c>
      <c r="K5865">
        <v>0</v>
      </c>
      <c r="L5865">
        <v>0</v>
      </c>
      <c r="M5865">
        <v>0</v>
      </c>
      <c r="N5865">
        <v>0</v>
      </c>
      <c r="O5865">
        <v>0</v>
      </c>
      <c r="P5865">
        <v>0</v>
      </c>
      <c r="Q5865">
        <v>0</v>
      </c>
    </row>
    <row r="5866" spans="1:17" x14ac:dyDescent="0.2">
      <c r="A5866" t="s">
        <v>23604</v>
      </c>
      <c r="B5866" t="s">
        <v>89</v>
      </c>
      <c r="C5866" t="s">
        <v>255</v>
      </c>
      <c r="D5866" t="s">
        <v>17736</v>
      </c>
      <c r="E5866" t="s">
        <v>83</v>
      </c>
      <c r="F5866" t="s">
        <v>4937</v>
      </c>
      <c r="G5866">
        <v>0</v>
      </c>
      <c r="H5866">
        <v>10</v>
      </c>
      <c r="I5866">
        <v>3</v>
      </c>
      <c r="J5866">
        <v>7</v>
      </c>
      <c r="K5866">
        <v>0</v>
      </c>
      <c r="L5866">
        <v>0</v>
      </c>
      <c r="M5866">
        <v>0</v>
      </c>
      <c r="N5866">
        <v>0</v>
      </c>
      <c r="O5866">
        <v>0</v>
      </c>
      <c r="P5866">
        <v>0</v>
      </c>
      <c r="Q5866">
        <v>0</v>
      </c>
    </row>
    <row r="5867" spans="1:17" x14ac:dyDescent="0.2">
      <c r="A5867" t="s">
        <v>23605</v>
      </c>
      <c r="B5867" t="s">
        <v>89</v>
      </c>
      <c r="C5867" t="s">
        <v>255</v>
      </c>
      <c r="D5867" t="s">
        <v>17736</v>
      </c>
      <c r="E5867" t="s">
        <v>83</v>
      </c>
      <c r="F5867" t="s">
        <v>4939</v>
      </c>
      <c r="G5867">
        <v>0</v>
      </c>
      <c r="H5867">
        <v>0</v>
      </c>
      <c r="I5867">
        <v>0</v>
      </c>
      <c r="J5867">
        <v>0</v>
      </c>
      <c r="K5867">
        <v>0</v>
      </c>
      <c r="L5867">
        <v>0</v>
      </c>
      <c r="M5867">
        <v>10</v>
      </c>
      <c r="N5867">
        <v>0</v>
      </c>
      <c r="O5867">
        <v>0</v>
      </c>
      <c r="P5867">
        <v>0</v>
      </c>
      <c r="Q5867">
        <v>0</v>
      </c>
    </row>
    <row r="5868" spans="1:17" x14ac:dyDescent="0.2">
      <c r="A5868" t="s">
        <v>23606</v>
      </c>
      <c r="B5868" t="s">
        <v>89</v>
      </c>
      <c r="C5868" t="s">
        <v>255</v>
      </c>
      <c r="D5868" t="s">
        <v>17736</v>
      </c>
      <c r="E5868" t="s">
        <v>83</v>
      </c>
      <c r="F5868" t="s">
        <v>4941</v>
      </c>
      <c r="G5868">
        <v>0</v>
      </c>
      <c r="H5868">
        <v>10</v>
      </c>
      <c r="I5868">
        <v>3</v>
      </c>
      <c r="J5868">
        <v>7</v>
      </c>
      <c r="K5868">
        <v>0</v>
      </c>
      <c r="L5868">
        <v>0</v>
      </c>
      <c r="M5868">
        <v>0</v>
      </c>
      <c r="N5868">
        <v>0</v>
      </c>
      <c r="O5868">
        <v>0</v>
      </c>
      <c r="P5868">
        <v>0</v>
      </c>
      <c r="Q5868">
        <v>0</v>
      </c>
    </row>
    <row r="5869" spans="1:17" x14ac:dyDescent="0.2">
      <c r="A5869" t="s">
        <v>23607</v>
      </c>
      <c r="B5869" t="s">
        <v>89</v>
      </c>
      <c r="C5869" t="s">
        <v>255</v>
      </c>
      <c r="D5869" t="s">
        <v>17736</v>
      </c>
      <c r="E5869" t="s">
        <v>83</v>
      </c>
      <c r="F5869" t="s">
        <v>4943</v>
      </c>
      <c r="G5869">
        <v>0</v>
      </c>
      <c r="H5869">
        <v>0</v>
      </c>
      <c r="I5869">
        <v>0</v>
      </c>
      <c r="J5869">
        <v>0</v>
      </c>
      <c r="K5869">
        <v>0</v>
      </c>
      <c r="L5869">
        <v>0</v>
      </c>
      <c r="M5869">
        <v>10</v>
      </c>
      <c r="N5869">
        <v>0</v>
      </c>
      <c r="O5869">
        <v>0</v>
      </c>
      <c r="P5869">
        <v>0</v>
      </c>
      <c r="Q5869">
        <v>0</v>
      </c>
    </row>
    <row r="5870" spans="1:17" x14ac:dyDescent="0.2">
      <c r="A5870" t="s">
        <v>23608</v>
      </c>
      <c r="B5870" t="s">
        <v>89</v>
      </c>
      <c r="C5870" t="s">
        <v>255</v>
      </c>
      <c r="D5870" t="s">
        <v>17736</v>
      </c>
      <c r="E5870" t="s">
        <v>83</v>
      </c>
      <c r="F5870" t="s">
        <v>4925</v>
      </c>
      <c r="G5870">
        <v>0</v>
      </c>
      <c r="H5870">
        <v>0</v>
      </c>
      <c r="I5870">
        <v>0</v>
      </c>
      <c r="J5870">
        <v>0</v>
      </c>
      <c r="K5870">
        <v>0</v>
      </c>
      <c r="L5870">
        <v>0</v>
      </c>
      <c r="M5870">
        <v>0</v>
      </c>
      <c r="N5870">
        <v>4</v>
      </c>
      <c r="O5870">
        <v>4</v>
      </c>
      <c r="P5870">
        <v>0</v>
      </c>
      <c r="Q5870">
        <v>0</v>
      </c>
    </row>
    <row r="5871" spans="1:17" x14ac:dyDescent="0.2">
      <c r="A5871" t="s">
        <v>23609</v>
      </c>
      <c r="B5871" t="s">
        <v>89</v>
      </c>
      <c r="C5871" t="s">
        <v>255</v>
      </c>
      <c r="D5871" t="s">
        <v>17736</v>
      </c>
      <c r="E5871" t="s">
        <v>83</v>
      </c>
      <c r="F5871" t="s">
        <v>4927</v>
      </c>
      <c r="G5871">
        <v>0</v>
      </c>
      <c r="H5871">
        <v>0</v>
      </c>
      <c r="I5871">
        <v>0</v>
      </c>
      <c r="J5871">
        <v>0</v>
      </c>
      <c r="K5871">
        <v>0</v>
      </c>
      <c r="L5871">
        <v>0</v>
      </c>
      <c r="M5871">
        <v>0</v>
      </c>
      <c r="N5871">
        <v>3</v>
      </c>
      <c r="O5871">
        <v>3</v>
      </c>
      <c r="P5871">
        <v>0</v>
      </c>
      <c r="Q5871">
        <v>0</v>
      </c>
    </row>
    <row r="5872" spans="1:17" x14ac:dyDescent="0.2">
      <c r="A5872" t="s">
        <v>23610</v>
      </c>
      <c r="B5872" t="s">
        <v>89</v>
      </c>
      <c r="C5872" t="s">
        <v>255</v>
      </c>
      <c r="D5872" t="s">
        <v>17736</v>
      </c>
      <c r="E5872" t="s">
        <v>83</v>
      </c>
      <c r="F5872" t="s">
        <v>17734</v>
      </c>
      <c r="G5872">
        <v>10</v>
      </c>
      <c r="H5872">
        <v>0</v>
      </c>
      <c r="I5872">
        <v>0</v>
      </c>
      <c r="J5872">
        <v>0</v>
      </c>
      <c r="K5872">
        <v>0</v>
      </c>
      <c r="L5872">
        <v>0</v>
      </c>
      <c r="M5872">
        <v>0</v>
      </c>
      <c r="N5872">
        <v>0</v>
      </c>
      <c r="O5872">
        <v>0</v>
      </c>
      <c r="P5872">
        <v>0</v>
      </c>
      <c r="Q5872">
        <v>0</v>
      </c>
    </row>
    <row r="5873" spans="1:17" x14ac:dyDescent="0.2">
      <c r="A5873" t="s">
        <v>23611</v>
      </c>
      <c r="B5873" t="s">
        <v>89</v>
      </c>
      <c r="C5873" t="s">
        <v>255</v>
      </c>
      <c r="D5873" t="s">
        <v>17736</v>
      </c>
      <c r="E5873" t="s">
        <v>81</v>
      </c>
      <c r="F5873" t="s">
        <v>4929</v>
      </c>
      <c r="G5873">
        <v>0</v>
      </c>
      <c r="H5873">
        <v>15</v>
      </c>
      <c r="I5873">
        <v>2</v>
      </c>
      <c r="J5873">
        <v>13</v>
      </c>
      <c r="K5873">
        <v>0</v>
      </c>
      <c r="L5873">
        <v>0</v>
      </c>
      <c r="M5873">
        <v>0</v>
      </c>
      <c r="N5873">
        <v>0</v>
      </c>
      <c r="O5873">
        <v>0</v>
      </c>
      <c r="P5873">
        <v>0</v>
      </c>
      <c r="Q5873">
        <v>0</v>
      </c>
    </row>
    <row r="5874" spans="1:17" x14ac:dyDescent="0.2">
      <c r="A5874" t="s">
        <v>23612</v>
      </c>
      <c r="B5874" t="s">
        <v>89</v>
      </c>
      <c r="C5874" t="s">
        <v>255</v>
      </c>
      <c r="D5874" t="s">
        <v>17736</v>
      </c>
      <c r="E5874" t="s">
        <v>81</v>
      </c>
      <c r="F5874" t="s">
        <v>4931</v>
      </c>
      <c r="G5874">
        <v>0</v>
      </c>
      <c r="H5874">
        <v>15</v>
      </c>
      <c r="I5874">
        <v>2</v>
      </c>
      <c r="J5874">
        <v>13</v>
      </c>
      <c r="K5874">
        <v>0</v>
      </c>
      <c r="L5874">
        <v>0</v>
      </c>
      <c r="M5874">
        <v>0</v>
      </c>
      <c r="N5874">
        <v>0</v>
      </c>
      <c r="O5874">
        <v>0</v>
      </c>
      <c r="P5874">
        <v>0</v>
      </c>
      <c r="Q5874">
        <v>0</v>
      </c>
    </row>
    <row r="5875" spans="1:17" x14ac:dyDescent="0.2">
      <c r="A5875" t="s">
        <v>23613</v>
      </c>
      <c r="B5875" t="s">
        <v>89</v>
      </c>
      <c r="C5875" t="s">
        <v>255</v>
      </c>
      <c r="D5875" t="s">
        <v>17736</v>
      </c>
      <c r="E5875" t="s">
        <v>81</v>
      </c>
      <c r="F5875" t="s">
        <v>4933</v>
      </c>
      <c r="G5875">
        <v>0</v>
      </c>
      <c r="H5875">
        <v>0</v>
      </c>
      <c r="I5875">
        <v>0</v>
      </c>
      <c r="J5875">
        <v>0</v>
      </c>
      <c r="K5875">
        <v>0</v>
      </c>
      <c r="L5875">
        <v>0</v>
      </c>
      <c r="M5875">
        <v>15</v>
      </c>
      <c r="N5875">
        <v>0</v>
      </c>
      <c r="O5875">
        <v>0</v>
      </c>
      <c r="P5875">
        <v>0</v>
      </c>
      <c r="Q5875">
        <v>0</v>
      </c>
    </row>
    <row r="5876" spans="1:17" x14ac:dyDescent="0.2">
      <c r="A5876" t="s">
        <v>23614</v>
      </c>
      <c r="B5876" t="s">
        <v>89</v>
      </c>
      <c r="C5876" t="s">
        <v>255</v>
      </c>
      <c r="D5876" t="s">
        <v>17736</v>
      </c>
      <c r="E5876" t="s">
        <v>81</v>
      </c>
      <c r="F5876" t="s">
        <v>4935</v>
      </c>
      <c r="G5876">
        <v>0</v>
      </c>
      <c r="H5876">
        <v>15</v>
      </c>
      <c r="I5876">
        <v>2</v>
      </c>
      <c r="J5876">
        <v>13</v>
      </c>
      <c r="K5876">
        <v>0</v>
      </c>
      <c r="L5876">
        <v>0</v>
      </c>
      <c r="M5876">
        <v>0</v>
      </c>
      <c r="N5876">
        <v>0</v>
      </c>
      <c r="O5876">
        <v>0</v>
      </c>
      <c r="P5876">
        <v>0</v>
      </c>
      <c r="Q5876">
        <v>0</v>
      </c>
    </row>
    <row r="5877" spans="1:17" x14ac:dyDescent="0.2">
      <c r="A5877" t="s">
        <v>23615</v>
      </c>
      <c r="B5877" t="s">
        <v>89</v>
      </c>
      <c r="C5877" t="s">
        <v>255</v>
      </c>
      <c r="D5877" t="s">
        <v>17736</v>
      </c>
      <c r="E5877" t="s">
        <v>81</v>
      </c>
      <c r="F5877" t="s">
        <v>4937</v>
      </c>
      <c r="G5877">
        <v>0</v>
      </c>
      <c r="H5877">
        <v>15</v>
      </c>
      <c r="I5877">
        <v>3</v>
      </c>
      <c r="J5877">
        <v>12</v>
      </c>
      <c r="K5877">
        <v>0</v>
      </c>
      <c r="L5877">
        <v>0</v>
      </c>
      <c r="M5877">
        <v>0</v>
      </c>
      <c r="N5877">
        <v>0</v>
      </c>
      <c r="O5877">
        <v>0</v>
      </c>
      <c r="P5877">
        <v>0</v>
      </c>
      <c r="Q5877">
        <v>0</v>
      </c>
    </row>
    <row r="5878" spans="1:17" x14ac:dyDescent="0.2">
      <c r="A5878" t="s">
        <v>23616</v>
      </c>
      <c r="B5878" t="s">
        <v>89</v>
      </c>
      <c r="C5878" t="s">
        <v>255</v>
      </c>
      <c r="D5878" t="s">
        <v>17736</v>
      </c>
      <c r="E5878" t="s">
        <v>81</v>
      </c>
      <c r="F5878" t="s">
        <v>4939</v>
      </c>
      <c r="G5878">
        <v>0</v>
      </c>
      <c r="H5878">
        <v>0</v>
      </c>
      <c r="I5878">
        <v>0</v>
      </c>
      <c r="J5878">
        <v>0</v>
      </c>
      <c r="K5878">
        <v>0</v>
      </c>
      <c r="L5878">
        <v>0</v>
      </c>
      <c r="M5878">
        <v>15</v>
      </c>
      <c r="N5878">
        <v>0</v>
      </c>
      <c r="O5878">
        <v>0</v>
      </c>
      <c r="P5878">
        <v>0</v>
      </c>
      <c r="Q5878">
        <v>0</v>
      </c>
    </row>
    <row r="5879" spans="1:17" x14ac:dyDescent="0.2">
      <c r="A5879" t="s">
        <v>23617</v>
      </c>
      <c r="B5879" t="s">
        <v>89</v>
      </c>
      <c r="C5879" t="s">
        <v>255</v>
      </c>
      <c r="D5879" t="s">
        <v>17736</v>
      </c>
      <c r="E5879" t="s">
        <v>81</v>
      </c>
      <c r="F5879" t="s">
        <v>4941</v>
      </c>
      <c r="G5879">
        <v>0</v>
      </c>
      <c r="H5879">
        <v>15</v>
      </c>
      <c r="I5879">
        <v>2</v>
      </c>
      <c r="J5879">
        <v>13</v>
      </c>
      <c r="K5879">
        <v>0</v>
      </c>
      <c r="L5879">
        <v>0</v>
      </c>
      <c r="M5879">
        <v>0</v>
      </c>
      <c r="N5879">
        <v>0</v>
      </c>
      <c r="O5879">
        <v>0</v>
      </c>
      <c r="P5879">
        <v>0</v>
      </c>
      <c r="Q5879">
        <v>0</v>
      </c>
    </row>
    <row r="5880" spans="1:17" x14ac:dyDescent="0.2">
      <c r="A5880" t="s">
        <v>23618</v>
      </c>
      <c r="B5880" t="s">
        <v>89</v>
      </c>
      <c r="C5880" t="s">
        <v>255</v>
      </c>
      <c r="D5880" t="s">
        <v>17736</v>
      </c>
      <c r="E5880" t="s">
        <v>81</v>
      </c>
      <c r="F5880" t="s">
        <v>4943</v>
      </c>
      <c r="G5880">
        <v>0</v>
      </c>
      <c r="H5880">
        <v>0</v>
      </c>
      <c r="I5880">
        <v>0</v>
      </c>
      <c r="J5880">
        <v>0</v>
      </c>
      <c r="K5880">
        <v>0</v>
      </c>
      <c r="L5880">
        <v>0</v>
      </c>
      <c r="M5880">
        <v>15</v>
      </c>
      <c r="N5880">
        <v>0</v>
      </c>
      <c r="O5880">
        <v>0</v>
      </c>
      <c r="P5880">
        <v>0</v>
      </c>
      <c r="Q5880">
        <v>0</v>
      </c>
    </row>
    <row r="5881" spans="1:17" x14ac:dyDescent="0.2">
      <c r="A5881" t="s">
        <v>23619</v>
      </c>
      <c r="B5881" t="s">
        <v>89</v>
      </c>
      <c r="C5881" t="s">
        <v>255</v>
      </c>
      <c r="D5881" t="s">
        <v>17736</v>
      </c>
      <c r="E5881" t="s">
        <v>81</v>
      </c>
      <c r="F5881" t="s">
        <v>4925</v>
      </c>
      <c r="G5881">
        <v>0</v>
      </c>
      <c r="H5881">
        <v>0</v>
      </c>
      <c r="I5881">
        <v>0</v>
      </c>
      <c r="J5881">
        <v>0</v>
      </c>
      <c r="K5881">
        <v>0</v>
      </c>
      <c r="L5881">
        <v>0</v>
      </c>
      <c r="M5881">
        <v>0</v>
      </c>
      <c r="N5881">
        <v>8</v>
      </c>
      <c r="O5881">
        <v>8</v>
      </c>
      <c r="P5881">
        <v>0</v>
      </c>
      <c r="Q5881">
        <v>0</v>
      </c>
    </row>
    <row r="5882" spans="1:17" x14ac:dyDescent="0.2">
      <c r="A5882" t="s">
        <v>23620</v>
      </c>
      <c r="B5882" t="s">
        <v>89</v>
      </c>
      <c r="C5882" t="s">
        <v>255</v>
      </c>
      <c r="D5882" t="s">
        <v>17736</v>
      </c>
      <c r="E5882" t="s">
        <v>81</v>
      </c>
      <c r="F5882" t="s">
        <v>4927</v>
      </c>
      <c r="G5882">
        <v>0</v>
      </c>
      <c r="H5882">
        <v>0</v>
      </c>
      <c r="I5882">
        <v>0</v>
      </c>
      <c r="J5882">
        <v>0</v>
      </c>
      <c r="K5882">
        <v>0</v>
      </c>
      <c r="L5882">
        <v>0</v>
      </c>
      <c r="M5882">
        <v>0</v>
      </c>
      <c r="N5882">
        <v>6</v>
      </c>
      <c r="O5882">
        <v>6</v>
      </c>
      <c r="P5882">
        <v>0</v>
      </c>
      <c r="Q5882">
        <v>0</v>
      </c>
    </row>
    <row r="5883" spans="1:17" x14ac:dyDescent="0.2">
      <c r="A5883" t="s">
        <v>23621</v>
      </c>
      <c r="B5883" t="s">
        <v>89</v>
      </c>
      <c r="C5883" t="s">
        <v>255</v>
      </c>
      <c r="D5883" t="s">
        <v>17736</v>
      </c>
      <c r="E5883" t="s">
        <v>81</v>
      </c>
      <c r="F5883" t="s">
        <v>17734</v>
      </c>
      <c r="G5883">
        <v>15</v>
      </c>
      <c r="H5883">
        <v>0</v>
      </c>
      <c r="I5883">
        <v>0</v>
      </c>
      <c r="J5883">
        <v>0</v>
      </c>
      <c r="K5883">
        <v>0</v>
      </c>
      <c r="L5883">
        <v>0</v>
      </c>
      <c r="M5883">
        <v>0</v>
      </c>
      <c r="N5883">
        <v>0</v>
      </c>
      <c r="O5883">
        <v>0</v>
      </c>
      <c r="P5883">
        <v>0</v>
      </c>
      <c r="Q5883">
        <v>0</v>
      </c>
    </row>
    <row r="5884" spans="1:17" x14ac:dyDescent="0.2">
      <c r="A5884" t="s">
        <v>23622</v>
      </c>
      <c r="B5884" t="s">
        <v>89</v>
      </c>
      <c r="C5884" t="s">
        <v>255</v>
      </c>
      <c r="D5884" t="s">
        <v>17754</v>
      </c>
      <c r="E5884" t="s">
        <v>83</v>
      </c>
      <c r="F5884" t="s">
        <v>17734</v>
      </c>
      <c r="G5884">
        <v>1</v>
      </c>
      <c r="H5884">
        <v>0</v>
      </c>
      <c r="I5884">
        <v>0</v>
      </c>
      <c r="J5884">
        <v>0</v>
      </c>
      <c r="K5884">
        <v>0</v>
      </c>
      <c r="L5884">
        <v>0</v>
      </c>
      <c r="M5884">
        <v>0</v>
      </c>
      <c r="N5884">
        <v>0</v>
      </c>
      <c r="O5884">
        <v>0</v>
      </c>
      <c r="P5884">
        <v>0</v>
      </c>
      <c r="Q5884">
        <v>0</v>
      </c>
    </row>
    <row r="5885" spans="1:17" x14ac:dyDescent="0.2">
      <c r="A5885" t="s">
        <v>23623</v>
      </c>
      <c r="B5885" t="s">
        <v>88</v>
      </c>
      <c r="C5885" t="s">
        <v>108</v>
      </c>
      <c r="D5885" t="s">
        <v>17736</v>
      </c>
      <c r="E5885" t="s">
        <v>83</v>
      </c>
      <c r="F5885" t="s">
        <v>4927</v>
      </c>
      <c r="G5885">
        <v>0</v>
      </c>
      <c r="H5885">
        <v>0</v>
      </c>
      <c r="I5885">
        <v>0</v>
      </c>
      <c r="J5885">
        <v>0</v>
      </c>
      <c r="K5885">
        <v>0</v>
      </c>
      <c r="L5885">
        <v>0</v>
      </c>
      <c r="M5885">
        <v>0</v>
      </c>
      <c r="N5885">
        <v>10</v>
      </c>
      <c r="O5885">
        <v>9</v>
      </c>
      <c r="P5885">
        <v>0</v>
      </c>
      <c r="Q5885">
        <v>1</v>
      </c>
    </row>
    <row r="5886" spans="1:17" x14ac:dyDescent="0.2">
      <c r="A5886" t="s">
        <v>23624</v>
      </c>
      <c r="B5886" t="s">
        <v>88</v>
      </c>
      <c r="C5886" t="s">
        <v>108</v>
      </c>
      <c r="D5886" t="s">
        <v>17736</v>
      </c>
      <c r="E5886" t="s">
        <v>83</v>
      </c>
      <c r="F5886" t="s">
        <v>17734</v>
      </c>
      <c r="G5886">
        <v>12</v>
      </c>
      <c r="H5886">
        <v>0</v>
      </c>
      <c r="I5886">
        <v>0</v>
      </c>
      <c r="J5886">
        <v>0</v>
      </c>
      <c r="K5886">
        <v>0</v>
      </c>
      <c r="L5886">
        <v>0</v>
      </c>
      <c r="M5886">
        <v>0</v>
      </c>
      <c r="N5886">
        <v>0</v>
      </c>
      <c r="O5886">
        <v>0</v>
      </c>
      <c r="P5886">
        <v>0</v>
      </c>
      <c r="Q5886">
        <v>0</v>
      </c>
    </row>
    <row r="5887" spans="1:17" x14ac:dyDescent="0.2">
      <c r="A5887" t="s">
        <v>23625</v>
      </c>
      <c r="B5887" t="s">
        <v>88</v>
      </c>
      <c r="C5887" t="s">
        <v>108</v>
      </c>
      <c r="D5887" t="s">
        <v>17736</v>
      </c>
      <c r="E5887" t="s">
        <v>81</v>
      </c>
      <c r="F5887" t="s">
        <v>4929</v>
      </c>
      <c r="G5887">
        <v>0</v>
      </c>
      <c r="H5887">
        <v>10</v>
      </c>
      <c r="I5887">
        <v>2</v>
      </c>
      <c r="J5887">
        <v>6</v>
      </c>
      <c r="K5887">
        <v>2</v>
      </c>
      <c r="L5887">
        <v>0</v>
      </c>
      <c r="M5887">
        <v>0</v>
      </c>
      <c r="N5887">
        <v>0</v>
      </c>
      <c r="O5887">
        <v>0</v>
      </c>
      <c r="P5887">
        <v>0</v>
      </c>
      <c r="Q5887">
        <v>0</v>
      </c>
    </row>
    <row r="5888" spans="1:17" x14ac:dyDescent="0.2">
      <c r="A5888" t="s">
        <v>23626</v>
      </c>
      <c r="B5888" t="s">
        <v>88</v>
      </c>
      <c r="C5888" t="s">
        <v>108</v>
      </c>
      <c r="D5888" t="s">
        <v>17736</v>
      </c>
      <c r="E5888" t="s">
        <v>81</v>
      </c>
      <c r="F5888" t="s">
        <v>4931</v>
      </c>
      <c r="G5888">
        <v>0</v>
      </c>
      <c r="H5888">
        <v>10</v>
      </c>
      <c r="I5888">
        <v>2</v>
      </c>
      <c r="J5888">
        <v>6</v>
      </c>
      <c r="K5888">
        <v>1</v>
      </c>
      <c r="L5888">
        <v>1</v>
      </c>
      <c r="M5888">
        <v>0</v>
      </c>
      <c r="N5888">
        <v>0</v>
      </c>
      <c r="O5888">
        <v>0</v>
      </c>
      <c r="P5888">
        <v>0</v>
      </c>
      <c r="Q5888">
        <v>0</v>
      </c>
    </row>
    <row r="5889" spans="1:17" x14ac:dyDescent="0.2">
      <c r="A5889" t="s">
        <v>23627</v>
      </c>
      <c r="B5889" t="s">
        <v>88</v>
      </c>
      <c r="C5889" t="s">
        <v>108</v>
      </c>
      <c r="D5889" t="s">
        <v>17736</v>
      </c>
      <c r="E5889" t="s">
        <v>81</v>
      </c>
      <c r="F5889" t="s">
        <v>4933</v>
      </c>
      <c r="G5889">
        <v>0</v>
      </c>
      <c r="H5889">
        <v>0</v>
      </c>
      <c r="I5889">
        <v>0</v>
      </c>
      <c r="J5889">
        <v>0</v>
      </c>
      <c r="K5889">
        <v>0</v>
      </c>
      <c r="L5889">
        <v>0</v>
      </c>
      <c r="M5889">
        <v>10</v>
      </c>
      <c r="N5889">
        <v>0</v>
      </c>
      <c r="O5889">
        <v>0</v>
      </c>
      <c r="P5889">
        <v>0</v>
      </c>
      <c r="Q5889">
        <v>0</v>
      </c>
    </row>
    <row r="5890" spans="1:17" x14ac:dyDescent="0.2">
      <c r="A5890" t="s">
        <v>23628</v>
      </c>
      <c r="B5890" t="s">
        <v>88</v>
      </c>
      <c r="C5890" t="s">
        <v>108</v>
      </c>
      <c r="D5890" t="s">
        <v>17736</v>
      </c>
      <c r="E5890" t="s">
        <v>81</v>
      </c>
      <c r="F5890" t="s">
        <v>4935</v>
      </c>
      <c r="G5890">
        <v>0</v>
      </c>
      <c r="H5890">
        <v>10</v>
      </c>
      <c r="I5890">
        <v>2</v>
      </c>
      <c r="J5890">
        <v>6</v>
      </c>
      <c r="K5890">
        <v>1</v>
      </c>
      <c r="L5890">
        <v>1</v>
      </c>
      <c r="M5890">
        <v>0</v>
      </c>
      <c r="N5890">
        <v>0</v>
      </c>
      <c r="O5890">
        <v>0</v>
      </c>
      <c r="P5890">
        <v>0</v>
      </c>
      <c r="Q5890">
        <v>0</v>
      </c>
    </row>
    <row r="5891" spans="1:17" x14ac:dyDescent="0.2">
      <c r="A5891" t="s">
        <v>23629</v>
      </c>
      <c r="B5891" t="s">
        <v>88</v>
      </c>
      <c r="C5891" t="s">
        <v>108</v>
      </c>
      <c r="D5891" t="s">
        <v>17736</v>
      </c>
      <c r="E5891" t="s">
        <v>81</v>
      </c>
      <c r="F5891" t="s">
        <v>4937</v>
      </c>
      <c r="G5891">
        <v>0</v>
      </c>
      <c r="H5891">
        <v>10</v>
      </c>
      <c r="I5891">
        <v>2</v>
      </c>
      <c r="J5891">
        <v>6</v>
      </c>
      <c r="K5891">
        <v>1</v>
      </c>
      <c r="L5891">
        <v>1</v>
      </c>
      <c r="M5891">
        <v>0</v>
      </c>
      <c r="N5891">
        <v>0</v>
      </c>
      <c r="O5891">
        <v>0</v>
      </c>
      <c r="P5891">
        <v>0</v>
      </c>
      <c r="Q5891">
        <v>0</v>
      </c>
    </row>
    <row r="5892" spans="1:17" x14ac:dyDescent="0.2">
      <c r="A5892" t="s">
        <v>23630</v>
      </c>
      <c r="B5892" t="s">
        <v>88</v>
      </c>
      <c r="C5892" t="s">
        <v>108</v>
      </c>
      <c r="D5892" t="s">
        <v>17736</v>
      </c>
      <c r="E5892" t="s">
        <v>81</v>
      </c>
      <c r="F5892" t="s">
        <v>4939</v>
      </c>
      <c r="G5892">
        <v>0</v>
      </c>
      <c r="H5892">
        <v>0</v>
      </c>
      <c r="I5892">
        <v>0</v>
      </c>
      <c r="J5892">
        <v>0</v>
      </c>
      <c r="K5892">
        <v>0</v>
      </c>
      <c r="L5892">
        <v>0</v>
      </c>
      <c r="M5892">
        <v>10</v>
      </c>
      <c r="N5892">
        <v>0</v>
      </c>
      <c r="O5892">
        <v>0</v>
      </c>
      <c r="P5892">
        <v>0</v>
      </c>
      <c r="Q5892">
        <v>0</v>
      </c>
    </row>
    <row r="5893" spans="1:17" x14ac:dyDescent="0.2">
      <c r="A5893" t="s">
        <v>23631</v>
      </c>
      <c r="B5893" t="s">
        <v>88</v>
      </c>
      <c r="C5893" t="s">
        <v>108</v>
      </c>
      <c r="D5893" t="s">
        <v>17736</v>
      </c>
      <c r="E5893" t="s">
        <v>81</v>
      </c>
      <c r="F5893" t="s">
        <v>4941</v>
      </c>
      <c r="G5893">
        <v>0</v>
      </c>
      <c r="H5893">
        <v>10</v>
      </c>
      <c r="I5893">
        <v>2</v>
      </c>
      <c r="J5893">
        <v>6</v>
      </c>
      <c r="K5893">
        <v>2</v>
      </c>
      <c r="L5893">
        <v>0</v>
      </c>
      <c r="M5893">
        <v>0</v>
      </c>
      <c r="N5893">
        <v>0</v>
      </c>
      <c r="O5893">
        <v>0</v>
      </c>
      <c r="P5893">
        <v>0</v>
      </c>
      <c r="Q5893">
        <v>0</v>
      </c>
    </row>
    <row r="5894" spans="1:17" x14ac:dyDescent="0.2">
      <c r="A5894" t="s">
        <v>23632</v>
      </c>
      <c r="B5894" t="s">
        <v>88</v>
      </c>
      <c r="C5894" t="s">
        <v>108</v>
      </c>
      <c r="D5894" t="s">
        <v>17736</v>
      </c>
      <c r="E5894" t="s">
        <v>81</v>
      </c>
      <c r="F5894" t="s">
        <v>4943</v>
      </c>
      <c r="G5894">
        <v>0</v>
      </c>
      <c r="H5894">
        <v>0</v>
      </c>
      <c r="I5894">
        <v>0</v>
      </c>
      <c r="J5894">
        <v>0</v>
      </c>
      <c r="K5894">
        <v>0</v>
      </c>
      <c r="L5894">
        <v>0</v>
      </c>
      <c r="M5894">
        <v>10</v>
      </c>
      <c r="N5894">
        <v>0</v>
      </c>
      <c r="O5894">
        <v>0</v>
      </c>
      <c r="P5894">
        <v>0</v>
      </c>
      <c r="Q5894">
        <v>0</v>
      </c>
    </row>
    <row r="5895" spans="1:17" x14ac:dyDescent="0.2">
      <c r="A5895" t="s">
        <v>23633</v>
      </c>
      <c r="B5895" t="s">
        <v>88</v>
      </c>
      <c r="C5895" t="s">
        <v>108</v>
      </c>
      <c r="D5895" t="s">
        <v>17736</v>
      </c>
      <c r="E5895" t="s">
        <v>81</v>
      </c>
      <c r="F5895" t="s">
        <v>4925</v>
      </c>
      <c r="G5895">
        <v>0</v>
      </c>
      <c r="H5895">
        <v>0</v>
      </c>
      <c r="I5895">
        <v>0</v>
      </c>
      <c r="J5895">
        <v>0</v>
      </c>
      <c r="K5895">
        <v>0</v>
      </c>
      <c r="L5895">
        <v>0</v>
      </c>
      <c r="M5895">
        <v>0</v>
      </c>
      <c r="N5895">
        <v>9</v>
      </c>
      <c r="O5895">
        <v>7</v>
      </c>
      <c r="P5895">
        <v>2</v>
      </c>
      <c r="Q5895">
        <v>0</v>
      </c>
    </row>
    <row r="5896" spans="1:17" x14ac:dyDescent="0.2">
      <c r="A5896" t="s">
        <v>23634</v>
      </c>
      <c r="B5896" t="s">
        <v>88</v>
      </c>
      <c r="C5896" t="s">
        <v>108</v>
      </c>
      <c r="D5896" t="s">
        <v>17736</v>
      </c>
      <c r="E5896" t="s">
        <v>81</v>
      </c>
      <c r="F5896" t="s">
        <v>4927</v>
      </c>
      <c r="G5896">
        <v>0</v>
      </c>
      <c r="H5896">
        <v>0</v>
      </c>
      <c r="I5896">
        <v>0</v>
      </c>
      <c r="J5896">
        <v>0</v>
      </c>
      <c r="K5896">
        <v>0</v>
      </c>
      <c r="L5896">
        <v>0</v>
      </c>
      <c r="M5896">
        <v>0</v>
      </c>
      <c r="N5896">
        <v>6</v>
      </c>
      <c r="O5896">
        <v>4</v>
      </c>
      <c r="P5896">
        <v>2</v>
      </c>
      <c r="Q5896">
        <v>0</v>
      </c>
    </row>
    <row r="5897" spans="1:17" x14ac:dyDescent="0.2">
      <c r="A5897" t="s">
        <v>23635</v>
      </c>
      <c r="B5897" t="s">
        <v>88</v>
      </c>
      <c r="C5897" t="s">
        <v>108</v>
      </c>
      <c r="D5897" t="s">
        <v>17736</v>
      </c>
      <c r="E5897" t="s">
        <v>81</v>
      </c>
      <c r="F5897" t="s">
        <v>17734</v>
      </c>
      <c r="G5897">
        <v>10</v>
      </c>
      <c r="H5897">
        <v>0</v>
      </c>
      <c r="I5897">
        <v>0</v>
      </c>
      <c r="J5897">
        <v>0</v>
      </c>
      <c r="K5897">
        <v>0</v>
      </c>
      <c r="L5897">
        <v>0</v>
      </c>
      <c r="M5897">
        <v>0</v>
      </c>
      <c r="N5897">
        <v>0</v>
      </c>
      <c r="O5897">
        <v>0</v>
      </c>
      <c r="P5897">
        <v>0</v>
      </c>
      <c r="Q5897">
        <v>0</v>
      </c>
    </row>
    <row r="5898" spans="1:17" x14ac:dyDescent="0.2">
      <c r="A5898" t="s">
        <v>23636</v>
      </c>
      <c r="B5898" t="s">
        <v>88</v>
      </c>
      <c r="C5898" t="s">
        <v>108</v>
      </c>
      <c r="D5898" t="s">
        <v>17748</v>
      </c>
      <c r="E5898" t="s">
        <v>83</v>
      </c>
      <c r="F5898" t="s">
        <v>17749</v>
      </c>
      <c r="G5898">
        <v>0</v>
      </c>
      <c r="H5898">
        <v>0</v>
      </c>
      <c r="I5898">
        <v>0</v>
      </c>
      <c r="J5898">
        <v>0</v>
      </c>
      <c r="K5898">
        <v>0</v>
      </c>
      <c r="L5898">
        <v>0</v>
      </c>
      <c r="M5898">
        <v>0</v>
      </c>
      <c r="N5898">
        <v>3</v>
      </c>
      <c r="O5898">
        <v>3</v>
      </c>
      <c r="P5898">
        <v>0</v>
      </c>
      <c r="Q5898">
        <v>0</v>
      </c>
    </row>
    <row r="5899" spans="1:17" x14ac:dyDescent="0.2">
      <c r="A5899" t="s">
        <v>23637</v>
      </c>
      <c r="B5899" t="s">
        <v>88</v>
      </c>
      <c r="C5899" t="s">
        <v>108</v>
      </c>
      <c r="D5899" t="s">
        <v>17748</v>
      </c>
      <c r="E5899" t="s">
        <v>83</v>
      </c>
      <c r="F5899" t="s">
        <v>17734</v>
      </c>
      <c r="G5899">
        <v>3</v>
      </c>
      <c r="H5899">
        <v>0</v>
      </c>
      <c r="I5899">
        <v>0</v>
      </c>
      <c r="J5899">
        <v>0</v>
      </c>
      <c r="K5899">
        <v>0</v>
      </c>
      <c r="L5899">
        <v>0</v>
      </c>
      <c r="M5899">
        <v>0</v>
      </c>
      <c r="N5899">
        <v>0</v>
      </c>
      <c r="O5899">
        <v>0</v>
      </c>
      <c r="P5899">
        <v>0</v>
      </c>
      <c r="Q5899">
        <v>0</v>
      </c>
    </row>
    <row r="5900" spans="1:17" x14ac:dyDescent="0.2">
      <c r="A5900" t="s">
        <v>23638</v>
      </c>
      <c r="B5900" t="s">
        <v>88</v>
      </c>
      <c r="C5900" t="s">
        <v>108</v>
      </c>
      <c r="D5900" t="s">
        <v>17748</v>
      </c>
      <c r="E5900" t="s">
        <v>81</v>
      </c>
      <c r="F5900" t="s">
        <v>17749</v>
      </c>
      <c r="G5900">
        <v>0</v>
      </c>
      <c r="H5900">
        <v>0</v>
      </c>
      <c r="I5900">
        <v>0</v>
      </c>
      <c r="J5900">
        <v>0</v>
      </c>
      <c r="K5900">
        <v>0</v>
      </c>
      <c r="L5900">
        <v>0</v>
      </c>
      <c r="M5900">
        <v>0</v>
      </c>
      <c r="N5900">
        <v>4</v>
      </c>
      <c r="O5900">
        <v>2</v>
      </c>
      <c r="P5900">
        <v>0</v>
      </c>
      <c r="Q5900">
        <v>2</v>
      </c>
    </row>
    <row r="5901" spans="1:17" x14ac:dyDescent="0.2">
      <c r="A5901" t="s">
        <v>23639</v>
      </c>
      <c r="B5901" t="s">
        <v>88</v>
      </c>
      <c r="C5901" t="s">
        <v>108</v>
      </c>
      <c r="D5901" t="s">
        <v>17748</v>
      </c>
      <c r="E5901" t="s">
        <v>81</v>
      </c>
      <c r="F5901" t="s">
        <v>17734</v>
      </c>
      <c r="G5901">
        <v>4</v>
      </c>
      <c r="H5901">
        <v>0</v>
      </c>
      <c r="I5901">
        <v>0</v>
      </c>
      <c r="J5901">
        <v>0</v>
      </c>
      <c r="K5901">
        <v>0</v>
      </c>
      <c r="L5901">
        <v>0</v>
      </c>
      <c r="M5901">
        <v>0</v>
      </c>
      <c r="N5901">
        <v>0</v>
      </c>
      <c r="O5901">
        <v>0</v>
      </c>
      <c r="P5901">
        <v>0</v>
      </c>
      <c r="Q5901">
        <v>0</v>
      </c>
    </row>
    <row r="5902" spans="1:17" x14ac:dyDescent="0.2">
      <c r="A5902" t="s">
        <v>23640</v>
      </c>
      <c r="B5902" t="s">
        <v>86</v>
      </c>
      <c r="C5902" t="s">
        <v>178</v>
      </c>
      <c r="D5902" t="s">
        <v>17768</v>
      </c>
      <c r="E5902" t="s">
        <v>83</v>
      </c>
      <c r="F5902" t="s">
        <v>17734</v>
      </c>
      <c r="G5902">
        <v>4</v>
      </c>
      <c r="H5902">
        <v>0</v>
      </c>
      <c r="I5902">
        <v>0</v>
      </c>
      <c r="J5902">
        <v>0</v>
      </c>
      <c r="K5902">
        <v>0</v>
      </c>
      <c r="L5902">
        <v>0</v>
      </c>
      <c r="M5902">
        <v>0</v>
      </c>
      <c r="N5902">
        <v>0</v>
      </c>
      <c r="O5902">
        <v>0</v>
      </c>
      <c r="P5902">
        <v>0</v>
      </c>
      <c r="Q5902">
        <v>0</v>
      </c>
    </row>
    <row r="5903" spans="1:17" x14ac:dyDescent="0.2">
      <c r="A5903" t="s">
        <v>23641</v>
      </c>
      <c r="B5903" t="s">
        <v>86</v>
      </c>
      <c r="C5903" t="s">
        <v>178</v>
      </c>
      <c r="D5903" t="s">
        <v>17768</v>
      </c>
      <c r="E5903" t="s">
        <v>81</v>
      </c>
      <c r="F5903" t="s">
        <v>17734</v>
      </c>
      <c r="G5903">
        <v>3</v>
      </c>
      <c r="H5903">
        <v>0</v>
      </c>
      <c r="I5903">
        <v>0</v>
      </c>
      <c r="J5903">
        <v>0</v>
      </c>
      <c r="K5903">
        <v>0</v>
      </c>
      <c r="L5903">
        <v>0</v>
      </c>
      <c r="M5903">
        <v>0</v>
      </c>
      <c r="N5903">
        <v>0</v>
      </c>
      <c r="O5903">
        <v>0</v>
      </c>
      <c r="P5903">
        <v>0</v>
      </c>
      <c r="Q5903">
        <v>0</v>
      </c>
    </row>
    <row r="5904" spans="1:17" x14ac:dyDescent="0.2">
      <c r="A5904" t="s">
        <v>23642</v>
      </c>
      <c r="B5904" t="s">
        <v>86</v>
      </c>
      <c r="C5904" t="s">
        <v>178</v>
      </c>
      <c r="D5904" t="s">
        <v>17736</v>
      </c>
      <c r="E5904" t="s">
        <v>83</v>
      </c>
      <c r="F5904" t="s">
        <v>4929</v>
      </c>
      <c r="G5904">
        <v>0</v>
      </c>
      <c r="H5904">
        <v>61</v>
      </c>
      <c r="I5904">
        <v>5</v>
      </c>
      <c r="J5904">
        <v>46</v>
      </c>
      <c r="K5904">
        <v>5</v>
      </c>
      <c r="L5904">
        <v>5</v>
      </c>
      <c r="M5904">
        <v>0</v>
      </c>
      <c r="N5904">
        <v>0</v>
      </c>
      <c r="O5904">
        <v>0</v>
      </c>
      <c r="P5904">
        <v>0</v>
      </c>
      <c r="Q5904">
        <v>0</v>
      </c>
    </row>
    <row r="5905" spans="1:17" x14ac:dyDescent="0.2">
      <c r="A5905" t="s">
        <v>23643</v>
      </c>
      <c r="B5905" t="s">
        <v>86</v>
      </c>
      <c r="C5905" t="s">
        <v>178</v>
      </c>
      <c r="D5905" t="s">
        <v>17736</v>
      </c>
      <c r="E5905" t="s">
        <v>83</v>
      </c>
      <c r="F5905" t="s">
        <v>4931</v>
      </c>
      <c r="G5905">
        <v>0</v>
      </c>
      <c r="H5905">
        <v>61</v>
      </c>
      <c r="I5905">
        <v>4</v>
      </c>
      <c r="J5905">
        <v>46</v>
      </c>
      <c r="K5905">
        <v>5</v>
      </c>
      <c r="L5905">
        <v>6</v>
      </c>
      <c r="M5905">
        <v>0</v>
      </c>
      <c r="N5905">
        <v>0</v>
      </c>
      <c r="O5905">
        <v>0</v>
      </c>
      <c r="P5905">
        <v>0</v>
      </c>
      <c r="Q5905">
        <v>0</v>
      </c>
    </row>
    <row r="5906" spans="1:17" x14ac:dyDescent="0.2">
      <c r="A5906" t="s">
        <v>23644</v>
      </c>
      <c r="B5906" t="s">
        <v>86</v>
      </c>
      <c r="C5906" t="s">
        <v>178</v>
      </c>
      <c r="D5906" t="s">
        <v>17736</v>
      </c>
      <c r="E5906" t="s">
        <v>83</v>
      </c>
      <c r="F5906" t="s">
        <v>4933</v>
      </c>
      <c r="G5906">
        <v>0</v>
      </c>
      <c r="H5906">
        <v>0</v>
      </c>
      <c r="I5906">
        <v>0</v>
      </c>
      <c r="J5906">
        <v>0</v>
      </c>
      <c r="K5906">
        <v>0</v>
      </c>
      <c r="L5906">
        <v>0</v>
      </c>
      <c r="M5906">
        <v>61</v>
      </c>
      <c r="N5906">
        <v>0</v>
      </c>
      <c r="O5906">
        <v>0</v>
      </c>
      <c r="P5906">
        <v>0</v>
      </c>
      <c r="Q5906">
        <v>0</v>
      </c>
    </row>
    <row r="5907" spans="1:17" x14ac:dyDescent="0.2">
      <c r="A5907" t="s">
        <v>23645</v>
      </c>
      <c r="B5907" t="s">
        <v>86</v>
      </c>
      <c r="C5907" t="s">
        <v>178</v>
      </c>
      <c r="D5907" t="s">
        <v>17736</v>
      </c>
      <c r="E5907" t="s">
        <v>83</v>
      </c>
      <c r="F5907" t="s">
        <v>4935</v>
      </c>
      <c r="G5907">
        <v>0</v>
      </c>
      <c r="H5907">
        <v>61</v>
      </c>
      <c r="I5907">
        <v>4</v>
      </c>
      <c r="J5907">
        <v>46</v>
      </c>
      <c r="K5907">
        <v>5</v>
      </c>
      <c r="L5907">
        <v>6</v>
      </c>
      <c r="M5907">
        <v>0</v>
      </c>
      <c r="N5907">
        <v>0</v>
      </c>
      <c r="O5907">
        <v>0</v>
      </c>
      <c r="P5907">
        <v>0</v>
      </c>
      <c r="Q5907">
        <v>0</v>
      </c>
    </row>
    <row r="5908" spans="1:17" x14ac:dyDescent="0.2">
      <c r="A5908" t="s">
        <v>23646</v>
      </c>
      <c r="B5908" t="s">
        <v>86</v>
      </c>
      <c r="C5908" t="s">
        <v>178</v>
      </c>
      <c r="D5908" t="s">
        <v>17736</v>
      </c>
      <c r="E5908" t="s">
        <v>83</v>
      </c>
      <c r="F5908" t="s">
        <v>4937</v>
      </c>
      <c r="G5908">
        <v>0</v>
      </c>
      <c r="H5908">
        <v>61</v>
      </c>
      <c r="I5908">
        <v>4</v>
      </c>
      <c r="J5908">
        <v>46</v>
      </c>
      <c r="K5908">
        <v>5</v>
      </c>
      <c r="L5908">
        <v>6</v>
      </c>
      <c r="M5908">
        <v>0</v>
      </c>
      <c r="N5908">
        <v>0</v>
      </c>
      <c r="O5908">
        <v>0</v>
      </c>
      <c r="P5908">
        <v>0</v>
      </c>
      <c r="Q5908">
        <v>0</v>
      </c>
    </row>
    <row r="5909" spans="1:17" x14ac:dyDescent="0.2">
      <c r="A5909" t="s">
        <v>23647</v>
      </c>
      <c r="B5909" t="s">
        <v>86</v>
      </c>
      <c r="C5909" t="s">
        <v>178</v>
      </c>
      <c r="D5909" t="s">
        <v>17736</v>
      </c>
      <c r="E5909" t="s">
        <v>83</v>
      </c>
      <c r="F5909" t="s">
        <v>4939</v>
      </c>
      <c r="G5909">
        <v>0</v>
      </c>
      <c r="H5909">
        <v>0</v>
      </c>
      <c r="I5909">
        <v>0</v>
      </c>
      <c r="J5909">
        <v>0</v>
      </c>
      <c r="K5909">
        <v>0</v>
      </c>
      <c r="L5909">
        <v>0</v>
      </c>
      <c r="M5909">
        <v>61</v>
      </c>
      <c r="N5909">
        <v>0</v>
      </c>
      <c r="O5909">
        <v>0</v>
      </c>
      <c r="P5909">
        <v>0</v>
      </c>
      <c r="Q5909">
        <v>0</v>
      </c>
    </row>
    <row r="5910" spans="1:17" x14ac:dyDescent="0.2">
      <c r="A5910" t="s">
        <v>23648</v>
      </c>
      <c r="B5910" t="s">
        <v>86</v>
      </c>
      <c r="C5910" t="s">
        <v>178</v>
      </c>
      <c r="D5910" t="s">
        <v>17736</v>
      </c>
      <c r="E5910" t="s">
        <v>83</v>
      </c>
      <c r="F5910" t="s">
        <v>4941</v>
      </c>
      <c r="G5910">
        <v>0</v>
      </c>
      <c r="H5910">
        <v>61</v>
      </c>
      <c r="I5910">
        <v>4</v>
      </c>
      <c r="J5910">
        <v>47</v>
      </c>
      <c r="K5910">
        <v>5</v>
      </c>
      <c r="L5910">
        <v>5</v>
      </c>
      <c r="M5910">
        <v>0</v>
      </c>
      <c r="N5910">
        <v>0</v>
      </c>
      <c r="O5910">
        <v>0</v>
      </c>
      <c r="P5910">
        <v>0</v>
      </c>
      <c r="Q5910">
        <v>0</v>
      </c>
    </row>
    <row r="5911" spans="1:17" x14ac:dyDescent="0.2">
      <c r="A5911" t="s">
        <v>23649</v>
      </c>
      <c r="B5911" t="s">
        <v>86</v>
      </c>
      <c r="C5911" t="s">
        <v>178</v>
      </c>
      <c r="D5911" t="s">
        <v>17736</v>
      </c>
      <c r="E5911" t="s">
        <v>83</v>
      </c>
      <c r="F5911" t="s">
        <v>4943</v>
      </c>
      <c r="G5911">
        <v>0</v>
      </c>
      <c r="H5911">
        <v>0</v>
      </c>
      <c r="I5911">
        <v>0</v>
      </c>
      <c r="J5911">
        <v>0</v>
      </c>
      <c r="K5911">
        <v>0</v>
      </c>
      <c r="L5911">
        <v>0</v>
      </c>
      <c r="M5911">
        <v>61</v>
      </c>
      <c r="N5911">
        <v>0</v>
      </c>
      <c r="O5911">
        <v>0</v>
      </c>
      <c r="P5911">
        <v>0</v>
      </c>
      <c r="Q5911">
        <v>0</v>
      </c>
    </row>
    <row r="5912" spans="1:17" x14ac:dyDescent="0.2">
      <c r="A5912" t="s">
        <v>23650</v>
      </c>
      <c r="B5912" t="s">
        <v>86</v>
      </c>
      <c r="C5912" t="s">
        <v>178</v>
      </c>
      <c r="D5912" t="s">
        <v>17736</v>
      </c>
      <c r="E5912" t="s">
        <v>83</v>
      </c>
      <c r="F5912" t="s">
        <v>4925</v>
      </c>
      <c r="G5912">
        <v>0</v>
      </c>
      <c r="H5912">
        <v>0</v>
      </c>
      <c r="I5912">
        <v>0</v>
      </c>
      <c r="J5912">
        <v>0</v>
      </c>
      <c r="K5912">
        <v>0</v>
      </c>
      <c r="L5912">
        <v>0</v>
      </c>
      <c r="M5912">
        <v>0</v>
      </c>
      <c r="N5912">
        <v>52</v>
      </c>
      <c r="O5912">
        <v>46</v>
      </c>
      <c r="P5912">
        <v>3</v>
      </c>
      <c r="Q5912">
        <v>3</v>
      </c>
    </row>
    <row r="5913" spans="1:17" x14ac:dyDescent="0.2">
      <c r="A5913" t="s">
        <v>23651</v>
      </c>
      <c r="B5913" t="s">
        <v>86</v>
      </c>
      <c r="C5913" t="s">
        <v>178</v>
      </c>
      <c r="D5913" t="s">
        <v>17736</v>
      </c>
      <c r="E5913" t="s">
        <v>83</v>
      </c>
      <c r="F5913" t="s">
        <v>4927</v>
      </c>
      <c r="G5913">
        <v>0</v>
      </c>
      <c r="H5913">
        <v>0</v>
      </c>
      <c r="I5913">
        <v>0</v>
      </c>
      <c r="J5913">
        <v>0</v>
      </c>
      <c r="K5913">
        <v>0</v>
      </c>
      <c r="L5913">
        <v>0</v>
      </c>
      <c r="M5913">
        <v>0</v>
      </c>
      <c r="N5913">
        <v>50</v>
      </c>
      <c r="O5913">
        <v>45</v>
      </c>
      <c r="P5913">
        <v>2</v>
      </c>
      <c r="Q5913">
        <v>3</v>
      </c>
    </row>
    <row r="5914" spans="1:17" x14ac:dyDescent="0.2">
      <c r="A5914" t="s">
        <v>23652</v>
      </c>
      <c r="B5914" t="s">
        <v>86</v>
      </c>
      <c r="C5914" t="s">
        <v>178</v>
      </c>
      <c r="D5914" t="s">
        <v>17736</v>
      </c>
      <c r="E5914" t="s">
        <v>83</v>
      </c>
      <c r="F5914" t="s">
        <v>17734</v>
      </c>
      <c r="G5914">
        <v>61</v>
      </c>
      <c r="H5914">
        <v>0</v>
      </c>
      <c r="I5914">
        <v>0</v>
      </c>
      <c r="J5914">
        <v>0</v>
      </c>
      <c r="K5914">
        <v>0</v>
      </c>
      <c r="L5914">
        <v>0</v>
      </c>
      <c r="M5914">
        <v>0</v>
      </c>
      <c r="N5914">
        <v>0</v>
      </c>
      <c r="O5914">
        <v>0</v>
      </c>
      <c r="P5914">
        <v>0</v>
      </c>
      <c r="Q5914">
        <v>0</v>
      </c>
    </row>
    <row r="5915" spans="1:17" x14ac:dyDescent="0.2">
      <c r="A5915" t="s">
        <v>23653</v>
      </c>
      <c r="B5915" t="s">
        <v>86</v>
      </c>
      <c r="C5915" t="s">
        <v>168</v>
      </c>
      <c r="D5915" t="s">
        <v>17736</v>
      </c>
      <c r="E5915" t="s">
        <v>81</v>
      </c>
      <c r="F5915" t="s">
        <v>4925</v>
      </c>
      <c r="G5915">
        <v>0</v>
      </c>
      <c r="H5915">
        <v>0</v>
      </c>
      <c r="I5915">
        <v>0</v>
      </c>
      <c r="J5915">
        <v>0</v>
      </c>
      <c r="K5915">
        <v>0</v>
      </c>
      <c r="L5915">
        <v>0</v>
      </c>
      <c r="M5915">
        <v>0</v>
      </c>
      <c r="N5915">
        <v>6</v>
      </c>
      <c r="O5915">
        <v>6</v>
      </c>
      <c r="P5915">
        <v>0</v>
      </c>
      <c r="Q5915">
        <v>0</v>
      </c>
    </row>
    <row r="5916" spans="1:17" x14ac:dyDescent="0.2">
      <c r="A5916" t="s">
        <v>23654</v>
      </c>
      <c r="B5916" t="s">
        <v>86</v>
      </c>
      <c r="C5916" t="s">
        <v>168</v>
      </c>
      <c r="D5916" t="s">
        <v>17736</v>
      </c>
      <c r="E5916" t="s">
        <v>81</v>
      </c>
      <c r="F5916" t="s">
        <v>4927</v>
      </c>
      <c r="G5916">
        <v>0</v>
      </c>
      <c r="H5916">
        <v>0</v>
      </c>
      <c r="I5916">
        <v>0</v>
      </c>
      <c r="J5916">
        <v>0</v>
      </c>
      <c r="K5916">
        <v>0</v>
      </c>
      <c r="L5916">
        <v>0</v>
      </c>
      <c r="M5916">
        <v>0</v>
      </c>
      <c r="N5916">
        <v>5</v>
      </c>
      <c r="O5916">
        <v>5</v>
      </c>
      <c r="P5916">
        <v>0</v>
      </c>
      <c r="Q5916">
        <v>0</v>
      </c>
    </row>
    <row r="5917" spans="1:17" x14ac:dyDescent="0.2">
      <c r="A5917" t="s">
        <v>23655</v>
      </c>
      <c r="B5917" t="s">
        <v>86</v>
      </c>
      <c r="C5917" t="s">
        <v>168</v>
      </c>
      <c r="D5917" t="s">
        <v>17736</v>
      </c>
      <c r="E5917" t="s">
        <v>81</v>
      </c>
      <c r="F5917" t="s">
        <v>17734</v>
      </c>
      <c r="G5917">
        <v>10</v>
      </c>
      <c r="H5917">
        <v>0</v>
      </c>
      <c r="I5917">
        <v>0</v>
      </c>
      <c r="J5917">
        <v>0</v>
      </c>
      <c r="K5917">
        <v>0</v>
      </c>
      <c r="L5917">
        <v>0</v>
      </c>
      <c r="M5917">
        <v>0</v>
      </c>
      <c r="N5917">
        <v>0</v>
      </c>
      <c r="O5917">
        <v>0</v>
      </c>
      <c r="P5917">
        <v>0</v>
      </c>
      <c r="Q5917">
        <v>0</v>
      </c>
    </row>
    <row r="5918" spans="1:17" x14ac:dyDescent="0.2">
      <c r="A5918" t="s">
        <v>23656</v>
      </c>
      <c r="B5918" t="s">
        <v>86</v>
      </c>
      <c r="C5918" t="s">
        <v>168</v>
      </c>
      <c r="D5918" t="s">
        <v>17748</v>
      </c>
      <c r="E5918" t="s">
        <v>81</v>
      </c>
      <c r="F5918" t="s">
        <v>17749</v>
      </c>
      <c r="G5918">
        <v>0</v>
      </c>
      <c r="H5918">
        <v>0</v>
      </c>
      <c r="I5918">
        <v>0</v>
      </c>
      <c r="J5918">
        <v>0</v>
      </c>
      <c r="K5918">
        <v>0</v>
      </c>
      <c r="L5918">
        <v>0</v>
      </c>
      <c r="M5918">
        <v>0</v>
      </c>
      <c r="N5918">
        <v>2</v>
      </c>
      <c r="O5918">
        <v>2</v>
      </c>
      <c r="P5918">
        <v>0</v>
      </c>
      <c r="Q5918">
        <v>0</v>
      </c>
    </row>
    <row r="5919" spans="1:17" x14ac:dyDescent="0.2">
      <c r="A5919" t="s">
        <v>23657</v>
      </c>
      <c r="B5919" t="s">
        <v>86</v>
      </c>
      <c r="C5919" t="s">
        <v>168</v>
      </c>
      <c r="D5919" t="s">
        <v>17748</v>
      </c>
      <c r="E5919" t="s">
        <v>81</v>
      </c>
      <c r="F5919" t="s">
        <v>17734</v>
      </c>
      <c r="G5919">
        <v>2</v>
      </c>
      <c r="H5919">
        <v>0</v>
      </c>
      <c r="I5919">
        <v>0</v>
      </c>
      <c r="J5919">
        <v>0</v>
      </c>
      <c r="K5919">
        <v>0</v>
      </c>
      <c r="L5919">
        <v>0</v>
      </c>
      <c r="M5919">
        <v>0</v>
      </c>
      <c r="N5919">
        <v>0</v>
      </c>
      <c r="O5919">
        <v>0</v>
      </c>
      <c r="P5919">
        <v>0</v>
      </c>
      <c r="Q5919">
        <v>0</v>
      </c>
    </row>
    <row r="5920" spans="1:17" x14ac:dyDescent="0.2">
      <c r="A5920" t="s">
        <v>23658</v>
      </c>
      <c r="B5920" t="s">
        <v>86</v>
      </c>
      <c r="C5920" t="s">
        <v>168</v>
      </c>
      <c r="D5920" t="s">
        <v>17754</v>
      </c>
      <c r="E5920" t="s">
        <v>83</v>
      </c>
      <c r="F5920" t="s">
        <v>17734</v>
      </c>
      <c r="G5920">
        <v>1</v>
      </c>
      <c r="H5920">
        <v>0</v>
      </c>
      <c r="I5920">
        <v>0</v>
      </c>
      <c r="J5920">
        <v>0</v>
      </c>
      <c r="K5920">
        <v>0</v>
      </c>
      <c r="L5920">
        <v>0</v>
      </c>
      <c r="M5920">
        <v>0</v>
      </c>
      <c r="N5920">
        <v>0</v>
      </c>
      <c r="O5920">
        <v>0</v>
      </c>
      <c r="P5920">
        <v>0</v>
      </c>
      <c r="Q5920">
        <v>0</v>
      </c>
    </row>
    <row r="5921" spans="1:17" x14ac:dyDescent="0.2">
      <c r="A5921" t="s">
        <v>23659</v>
      </c>
      <c r="B5921" t="s">
        <v>86</v>
      </c>
      <c r="C5921" t="s">
        <v>169</v>
      </c>
      <c r="D5921" t="s">
        <v>17768</v>
      </c>
      <c r="E5921" t="s">
        <v>83</v>
      </c>
      <c r="F5921" t="s">
        <v>17734</v>
      </c>
      <c r="G5921">
        <v>33</v>
      </c>
      <c r="H5921">
        <v>0</v>
      </c>
      <c r="I5921">
        <v>0</v>
      </c>
      <c r="J5921">
        <v>0</v>
      </c>
      <c r="K5921">
        <v>0</v>
      </c>
      <c r="L5921">
        <v>0</v>
      </c>
      <c r="M5921">
        <v>0</v>
      </c>
      <c r="N5921">
        <v>0</v>
      </c>
      <c r="O5921">
        <v>0</v>
      </c>
      <c r="P5921">
        <v>0</v>
      </c>
      <c r="Q5921">
        <v>0</v>
      </c>
    </row>
    <row r="5922" spans="1:17" x14ac:dyDescent="0.2">
      <c r="A5922" t="s">
        <v>23660</v>
      </c>
      <c r="B5922" t="s">
        <v>86</v>
      </c>
      <c r="C5922" t="s">
        <v>169</v>
      </c>
      <c r="D5922" t="s">
        <v>17768</v>
      </c>
      <c r="E5922" t="s">
        <v>81</v>
      </c>
      <c r="F5922" t="s">
        <v>17734</v>
      </c>
      <c r="G5922">
        <v>11</v>
      </c>
      <c r="H5922">
        <v>0</v>
      </c>
      <c r="I5922">
        <v>0</v>
      </c>
      <c r="J5922">
        <v>0</v>
      </c>
      <c r="K5922">
        <v>0</v>
      </c>
      <c r="L5922">
        <v>0</v>
      </c>
      <c r="M5922">
        <v>0</v>
      </c>
      <c r="N5922">
        <v>0</v>
      </c>
      <c r="O5922">
        <v>0</v>
      </c>
      <c r="P5922">
        <v>0</v>
      </c>
      <c r="Q5922">
        <v>0</v>
      </c>
    </row>
    <row r="5923" spans="1:17" x14ac:dyDescent="0.2">
      <c r="A5923" t="s">
        <v>23661</v>
      </c>
      <c r="B5923" t="s">
        <v>86</v>
      </c>
      <c r="C5923" t="s">
        <v>169</v>
      </c>
      <c r="D5923" t="s">
        <v>17736</v>
      </c>
      <c r="E5923" t="s">
        <v>83</v>
      </c>
      <c r="F5923" t="s">
        <v>4929</v>
      </c>
      <c r="G5923">
        <v>0</v>
      </c>
      <c r="H5923">
        <v>126</v>
      </c>
      <c r="I5923">
        <v>16</v>
      </c>
      <c r="J5923">
        <v>101</v>
      </c>
      <c r="K5923">
        <v>5</v>
      </c>
      <c r="L5923">
        <v>4</v>
      </c>
      <c r="M5923">
        <v>0</v>
      </c>
      <c r="N5923">
        <v>0</v>
      </c>
      <c r="O5923">
        <v>0</v>
      </c>
      <c r="P5923">
        <v>0</v>
      </c>
      <c r="Q5923">
        <v>0</v>
      </c>
    </row>
    <row r="5924" spans="1:17" x14ac:dyDescent="0.2">
      <c r="A5924" t="s">
        <v>23662</v>
      </c>
      <c r="B5924" t="s">
        <v>86</v>
      </c>
      <c r="C5924" t="s">
        <v>169</v>
      </c>
      <c r="D5924" t="s">
        <v>17736</v>
      </c>
      <c r="E5924" t="s">
        <v>83</v>
      </c>
      <c r="F5924" t="s">
        <v>4931</v>
      </c>
      <c r="G5924">
        <v>0</v>
      </c>
      <c r="H5924">
        <v>126</v>
      </c>
      <c r="I5924">
        <v>16</v>
      </c>
      <c r="J5924">
        <v>99</v>
      </c>
      <c r="K5924">
        <v>5</v>
      </c>
      <c r="L5924">
        <v>6</v>
      </c>
      <c r="M5924">
        <v>0</v>
      </c>
      <c r="N5924">
        <v>0</v>
      </c>
      <c r="O5924">
        <v>0</v>
      </c>
      <c r="P5924">
        <v>0</v>
      </c>
      <c r="Q5924">
        <v>0</v>
      </c>
    </row>
    <row r="5925" spans="1:17" x14ac:dyDescent="0.2">
      <c r="A5925" t="s">
        <v>23663</v>
      </c>
      <c r="B5925" t="s">
        <v>86</v>
      </c>
      <c r="C5925" t="s">
        <v>169</v>
      </c>
      <c r="D5925" t="s">
        <v>17736</v>
      </c>
      <c r="E5925" t="s">
        <v>83</v>
      </c>
      <c r="F5925" t="s">
        <v>4933</v>
      </c>
      <c r="G5925">
        <v>0</v>
      </c>
      <c r="H5925">
        <v>0</v>
      </c>
      <c r="I5925">
        <v>0</v>
      </c>
      <c r="J5925">
        <v>0</v>
      </c>
      <c r="K5925">
        <v>0</v>
      </c>
      <c r="L5925">
        <v>0</v>
      </c>
      <c r="M5925">
        <v>126</v>
      </c>
      <c r="N5925">
        <v>0</v>
      </c>
      <c r="O5925">
        <v>0</v>
      </c>
      <c r="P5925">
        <v>0</v>
      </c>
      <c r="Q5925">
        <v>0</v>
      </c>
    </row>
    <row r="5926" spans="1:17" x14ac:dyDescent="0.2">
      <c r="A5926" t="s">
        <v>23664</v>
      </c>
      <c r="B5926" t="s">
        <v>86</v>
      </c>
      <c r="C5926" t="s">
        <v>169</v>
      </c>
      <c r="D5926" t="s">
        <v>17736</v>
      </c>
      <c r="E5926" t="s">
        <v>83</v>
      </c>
      <c r="F5926" t="s">
        <v>4935</v>
      </c>
      <c r="G5926">
        <v>0</v>
      </c>
      <c r="H5926">
        <v>126</v>
      </c>
      <c r="I5926">
        <v>16</v>
      </c>
      <c r="J5926">
        <v>99</v>
      </c>
      <c r="K5926">
        <v>5</v>
      </c>
      <c r="L5926">
        <v>6</v>
      </c>
      <c r="M5926">
        <v>0</v>
      </c>
      <c r="N5926">
        <v>0</v>
      </c>
      <c r="O5926">
        <v>0</v>
      </c>
      <c r="P5926">
        <v>0</v>
      </c>
      <c r="Q5926">
        <v>0</v>
      </c>
    </row>
    <row r="5927" spans="1:17" x14ac:dyDescent="0.2">
      <c r="A5927" t="s">
        <v>23665</v>
      </c>
      <c r="B5927" t="s">
        <v>86</v>
      </c>
      <c r="C5927" t="s">
        <v>169</v>
      </c>
      <c r="D5927" t="s">
        <v>17736</v>
      </c>
      <c r="E5927" t="s">
        <v>83</v>
      </c>
      <c r="F5927" t="s">
        <v>4937</v>
      </c>
      <c r="G5927">
        <v>0</v>
      </c>
      <c r="H5927">
        <v>126</v>
      </c>
      <c r="I5927">
        <v>16</v>
      </c>
      <c r="J5927">
        <v>99</v>
      </c>
      <c r="K5927">
        <v>5</v>
      </c>
      <c r="L5927">
        <v>6</v>
      </c>
      <c r="M5927">
        <v>0</v>
      </c>
      <c r="N5927">
        <v>0</v>
      </c>
      <c r="O5927">
        <v>0</v>
      </c>
      <c r="P5927">
        <v>0</v>
      </c>
      <c r="Q5927">
        <v>0</v>
      </c>
    </row>
    <row r="5928" spans="1:17" x14ac:dyDescent="0.2">
      <c r="A5928" t="s">
        <v>23666</v>
      </c>
      <c r="B5928" t="s">
        <v>86</v>
      </c>
      <c r="C5928" t="s">
        <v>169</v>
      </c>
      <c r="D5928" t="s">
        <v>17736</v>
      </c>
      <c r="E5928" t="s">
        <v>83</v>
      </c>
      <c r="F5928" t="s">
        <v>4939</v>
      </c>
      <c r="G5928">
        <v>0</v>
      </c>
      <c r="H5928">
        <v>0</v>
      </c>
      <c r="I5928">
        <v>0</v>
      </c>
      <c r="J5928">
        <v>0</v>
      </c>
      <c r="K5928">
        <v>0</v>
      </c>
      <c r="L5928">
        <v>0</v>
      </c>
      <c r="M5928">
        <v>126</v>
      </c>
      <c r="N5928">
        <v>0</v>
      </c>
      <c r="O5928">
        <v>0</v>
      </c>
      <c r="P5928">
        <v>0</v>
      </c>
      <c r="Q5928">
        <v>0</v>
      </c>
    </row>
    <row r="5929" spans="1:17" x14ac:dyDescent="0.2">
      <c r="A5929" t="s">
        <v>23667</v>
      </c>
      <c r="B5929" t="s">
        <v>86</v>
      </c>
      <c r="C5929" t="s">
        <v>169</v>
      </c>
      <c r="D5929" t="s">
        <v>17736</v>
      </c>
      <c r="E5929" t="s">
        <v>83</v>
      </c>
      <c r="F5929" t="s">
        <v>4941</v>
      </c>
      <c r="G5929">
        <v>0</v>
      </c>
      <c r="H5929">
        <v>126</v>
      </c>
      <c r="I5929">
        <v>16</v>
      </c>
      <c r="J5929">
        <v>101</v>
      </c>
      <c r="K5929">
        <v>5</v>
      </c>
      <c r="L5929">
        <v>4</v>
      </c>
      <c r="M5929">
        <v>0</v>
      </c>
      <c r="N5929">
        <v>0</v>
      </c>
      <c r="O5929">
        <v>0</v>
      </c>
      <c r="P5929">
        <v>0</v>
      </c>
      <c r="Q5929">
        <v>0</v>
      </c>
    </row>
    <row r="5930" spans="1:17" x14ac:dyDescent="0.2">
      <c r="A5930" t="s">
        <v>23668</v>
      </c>
      <c r="B5930" t="s">
        <v>86</v>
      </c>
      <c r="C5930" t="s">
        <v>169</v>
      </c>
      <c r="D5930" t="s">
        <v>17736</v>
      </c>
      <c r="E5930" t="s">
        <v>83</v>
      </c>
      <c r="F5930" t="s">
        <v>4943</v>
      </c>
      <c r="G5930">
        <v>0</v>
      </c>
      <c r="H5930">
        <v>0</v>
      </c>
      <c r="I5930">
        <v>0</v>
      </c>
      <c r="J5930">
        <v>0</v>
      </c>
      <c r="K5930">
        <v>0</v>
      </c>
      <c r="L5930">
        <v>0</v>
      </c>
      <c r="M5930">
        <v>126</v>
      </c>
      <c r="N5930">
        <v>0</v>
      </c>
      <c r="O5930">
        <v>0</v>
      </c>
      <c r="P5930">
        <v>0</v>
      </c>
      <c r="Q5930">
        <v>0</v>
      </c>
    </row>
    <row r="5931" spans="1:17" x14ac:dyDescent="0.2">
      <c r="A5931" t="s">
        <v>23669</v>
      </c>
      <c r="B5931" t="s">
        <v>86</v>
      </c>
      <c r="C5931" t="s">
        <v>169</v>
      </c>
      <c r="D5931" t="s">
        <v>17736</v>
      </c>
      <c r="E5931" t="s">
        <v>83</v>
      </c>
      <c r="F5931" t="s">
        <v>4925</v>
      </c>
      <c r="G5931">
        <v>0</v>
      </c>
      <c r="H5931">
        <v>0</v>
      </c>
      <c r="I5931">
        <v>0</v>
      </c>
      <c r="J5931">
        <v>0</v>
      </c>
      <c r="K5931">
        <v>0</v>
      </c>
      <c r="L5931">
        <v>0</v>
      </c>
      <c r="M5931">
        <v>0</v>
      </c>
      <c r="N5931">
        <v>97</v>
      </c>
      <c r="O5931">
        <v>92</v>
      </c>
      <c r="P5931">
        <v>4</v>
      </c>
      <c r="Q5931">
        <v>1</v>
      </c>
    </row>
    <row r="5932" spans="1:17" x14ac:dyDescent="0.2">
      <c r="A5932" t="s">
        <v>23670</v>
      </c>
      <c r="B5932" t="s">
        <v>86</v>
      </c>
      <c r="C5932" t="s">
        <v>169</v>
      </c>
      <c r="D5932" t="s">
        <v>17736</v>
      </c>
      <c r="E5932" t="s">
        <v>83</v>
      </c>
      <c r="F5932" t="s">
        <v>4927</v>
      </c>
      <c r="G5932">
        <v>0</v>
      </c>
      <c r="H5932">
        <v>0</v>
      </c>
      <c r="I5932">
        <v>0</v>
      </c>
      <c r="J5932">
        <v>0</v>
      </c>
      <c r="K5932">
        <v>0</v>
      </c>
      <c r="L5932">
        <v>0</v>
      </c>
      <c r="M5932">
        <v>0</v>
      </c>
      <c r="N5932">
        <v>85</v>
      </c>
      <c r="O5932">
        <v>80</v>
      </c>
      <c r="P5932">
        <v>4</v>
      </c>
      <c r="Q5932">
        <v>1</v>
      </c>
    </row>
    <row r="5933" spans="1:17" x14ac:dyDescent="0.2">
      <c r="A5933" t="s">
        <v>23671</v>
      </c>
      <c r="B5933" t="s">
        <v>86</v>
      </c>
      <c r="C5933" t="s">
        <v>169</v>
      </c>
      <c r="D5933" t="s">
        <v>17736</v>
      </c>
      <c r="E5933" t="s">
        <v>83</v>
      </c>
      <c r="F5933" t="s">
        <v>17734</v>
      </c>
      <c r="G5933">
        <v>126</v>
      </c>
      <c r="H5933">
        <v>0</v>
      </c>
      <c r="I5933">
        <v>0</v>
      </c>
      <c r="J5933">
        <v>0</v>
      </c>
      <c r="K5933">
        <v>0</v>
      </c>
      <c r="L5933">
        <v>0</v>
      </c>
      <c r="M5933">
        <v>0</v>
      </c>
      <c r="N5933">
        <v>0</v>
      </c>
      <c r="O5933">
        <v>0</v>
      </c>
      <c r="P5933">
        <v>0</v>
      </c>
      <c r="Q5933">
        <v>0</v>
      </c>
    </row>
    <row r="5934" spans="1:17" x14ac:dyDescent="0.2">
      <c r="A5934" t="s">
        <v>23672</v>
      </c>
      <c r="B5934" t="s">
        <v>86</v>
      </c>
      <c r="C5934" t="s">
        <v>169</v>
      </c>
      <c r="D5934" t="s">
        <v>17736</v>
      </c>
      <c r="E5934" t="s">
        <v>81</v>
      </c>
      <c r="F5934" t="s">
        <v>4929</v>
      </c>
      <c r="G5934">
        <v>0</v>
      </c>
      <c r="H5934">
        <v>102</v>
      </c>
      <c r="I5934">
        <v>11</v>
      </c>
      <c r="J5934">
        <v>85</v>
      </c>
      <c r="K5934">
        <v>2</v>
      </c>
      <c r="L5934">
        <v>4</v>
      </c>
      <c r="M5934">
        <v>0</v>
      </c>
      <c r="N5934">
        <v>0</v>
      </c>
      <c r="O5934">
        <v>0</v>
      </c>
      <c r="P5934">
        <v>0</v>
      </c>
      <c r="Q5934">
        <v>0</v>
      </c>
    </row>
    <row r="5935" spans="1:17" x14ac:dyDescent="0.2">
      <c r="A5935" t="s">
        <v>23673</v>
      </c>
      <c r="B5935" t="s">
        <v>86</v>
      </c>
      <c r="C5935" t="s">
        <v>169</v>
      </c>
      <c r="D5935" t="s">
        <v>17736</v>
      </c>
      <c r="E5935" t="s">
        <v>81</v>
      </c>
      <c r="F5935" t="s">
        <v>4931</v>
      </c>
      <c r="G5935">
        <v>0</v>
      </c>
      <c r="H5935">
        <v>102</v>
      </c>
      <c r="I5935">
        <v>9</v>
      </c>
      <c r="J5935">
        <v>84</v>
      </c>
      <c r="K5935">
        <v>1</v>
      </c>
      <c r="L5935">
        <v>8</v>
      </c>
      <c r="M5935">
        <v>0</v>
      </c>
      <c r="N5935">
        <v>0</v>
      </c>
      <c r="O5935">
        <v>0</v>
      </c>
      <c r="P5935">
        <v>0</v>
      </c>
      <c r="Q5935">
        <v>0</v>
      </c>
    </row>
    <row r="5936" spans="1:17" x14ac:dyDescent="0.2">
      <c r="A5936" t="s">
        <v>23674</v>
      </c>
      <c r="B5936" t="s">
        <v>86</v>
      </c>
      <c r="C5936" t="s">
        <v>169</v>
      </c>
      <c r="D5936" t="s">
        <v>17736</v>
      </c>
      <c r="E5936" t="s">
        <v>81</v>
      </c>
      <c r="F5936" t="s">
        <v>4933</v>
      </c>
      <c r="G5936">
        <v>0</v>
      </c>
      <c r="H5936">
        <v>0</v>
      </c>
      <c r="I5936">
        <v>0</v>
      </c>
      <c r="J5936">
        <v>0</v>
      </c>
      <c r="K5936">
        <v>0</v>
      </c>
      <c r="L5936">
        <v>0</v>
      </c>
      <c r="M5936">
        <v>102</v>
      </c>
      <c r="N5936">
        <v>0</v>
      </c>
      <c r="O5936">
        <v>0</v>
      </c>
      <c r="P5936">
        <v>0</v>
      </c>
      <c r="Q5936">
        <v>0</v>
      </c>
    </row>
    <row r="5937" spans="1:17" x14ac:dyDescent="0.2">
      <c r="A5937" t="s">
        <v>23675</v>
      </c>
      <c r="B5937" t="s">
        <v>86</v>
      </c>
      <c r="C5937" t="s">
        <v>169</v>
      </c>
      <c r="D5937" t="s">
        <v>17736</v>
      </c>
      <c r="E5937" t="s">
        <v>81</v>
      </c>
      <c r="F5937" t="s">
        <v>4935</v>
      </c>
      <c r="G5937">
        <v>0</v>
      </c>
      <c r="H5937">
        <v>102</v>
      </c>
      <c r="I5937">
        <v>9</v>
      </c>
      <c r="J5937">
        <v>84</v>
      </c>
      <c r="K5937">
        <v>1</v>
      </c>
      <c r="L5937">
        <v>8</v>
      </c>
      <c r="M5937">
        <v>0</v>
      </c>
      <c r="N5937">
        <v>0</v>
      </c>
      <c r="O5937">
        <v>0</v>
      </c>
      <c r="P5937">
        <v>0</v>
      </c>
      <c r="Q5937">
        <v>0</v>
      </c>
    </row>
    <row r="5938" spans="1:17" x14ac:dyDescent="0.2">
      <c r="A5938" t="s">
        <v>23676</v>
      </c>
      <c r="B5938" t="s">
        <v>86</v>
      </c>
      <c r="C5938" t="s">
        <v>169</v>
      </c>
      <c r="D5938" t="s">
        <v>17736</v>
      </c>
      <c r="E5938" t="s">
        <v>81</v>
      </c>
      <c r="F5938" t="s">
        <v>4937</v>
      </c>
      <c r="G5938">
        <v>0</v>
      </c>
      <c r="H5938">
        <v>102</v>
      </c>
      <c r="I5938">
        <v>10</v>
      </c>
      <c r="J5938">
        <v>83</v>
      </c>
      <c r="K5938">
        <v>1</v>
      </c>
      <c r="L5938">
        <v>8</v>
      </c>
      <c r="M5938">
        <v>0</v>
      </c>
      <c r="N5938">
        <v>0</v>
      </c>
      <c r="O5938">
        <v>0</v>
      </c>
      <c r="P5938">
        <v>0</v>
      </c>
      <c r="Q5938">
        <v>0</v>
      </c>
    </row>
    <row r="5939" spans="1:17" x14ac:dyDescent="0.2">
      <c r="A5939" t="s">
        <v>23677</v>
      </c>
      <c r="B5939" t="s">
        <v>86</v>
      </c>
      <c r="C5939" t="s">
        <v>169</v>
      </c>
      <c r="D5939" t="s">
        <v>17736</v>
      </c>
      <c r="E5939" t="s">
        <v>81</v>
      </c>
      <c r="F5939" t="s">
        <v>4939</v>
      </c>
      <c r="G5939">
        <v>0</v>
      </c>
      <c r="H5939">
        <v>0</v>
      </c>
      <c r="I5939">
        <v>0</v>
      </c>
      <c r="J5939">
        <v>0</v>
      </c>
      <c r="K5939">
        <v>0</v>
      </c>
      <c r="L5939">
        <v>0</v>
      </c>
      <c r="M5939">
        <v>102</v>
      </c>
      <c r="N5939">
        <v>0</v>
      </c>
      <c r="O5939">
        <v>0</v>
      </c>
      <c r="P5939">
        <v>0</v>
      </c>
      <c r="Q5939">
        <v>0</v>
      </c>
    </row>
    <row r="5940" spans="1:17" x14ac:dyDescent="0.2">
      <c r="A5940" t="s">
        <v>23678</v>
      </c>
      <c r="B5940" t="s">
        <v>86</v>
      </c>
      <c r="C5940" t="s">
        <v>169</v>
      </c>
      <c r="D5940" t="s">
        <v>17736</v>
      </c>
      <c r="E5940" t="s">
        <v>81</v>
      </c>
      <c r="F5940" t="s">
        <v>4941</v>
      </c>
      <c r="G5940">
        <v>0</v>
      </c>
      <c r="H5940">
        <v>102</v>
      </c>
      <c r="I5940">
        <v>9</v>
      </c>
      <c r="J5940">
        <v>87</v>
      </c>
      <c r="K5940">
        <v>2</v>
      </c>
      <c r="L5940">
        <v>4</v>
      </c>
      <c r="M5940">
        <v>0</v>
      </c>
      <c r="N5940">
        <v>0</v>
      </c>
      <c r="O5940">
        <v>0</v>
      </c>
      <c r="P5940">
        <v>0</v>
      </c>
      <c r="Q5940">
        <v>0</v>
      </c>
    </row>
    <row r="5941" spans="1:17" x14ac:dyDescent="0.2">
      <c r="A5941" t="s">
        <v>23679</v>
      </c>
      <c r="B5941" t="s">
        <v>86</v>
      </c>
      <c r="C5941" t="s">
        <v>169</v>
      </c>
      <c r="D5941" t="s">
        <v>17736</v>
      </c>
      <c r="E5941" t="s">
        <v>81</v>
      </c>
      <c r="F5941" t="s">
        <v>4943</v>
      </c>
      <c r="G5941">
        <v>0</v>
      </c>
      <c r="H5941">
        <v>0</v>
      </c>
      <c r="I5941">
        <v>0</v>
      </c>
      <c r="J5941">
        <v>0</v>
      </c>
      <c r="K5941">
        <v>0</v>
      </c>
      <c r="L5941">
        <v>0</v>
      </c>
      <c r="M5941">
        <v>102</v>
      </c>
      <c r="N5941">
        <v>0</v>
      </c>
      <c r="O5941">
        <v>0</v>
      </c>
      <c r="P5941">
        <v>0</v>
      </c>
      <c r="Q5941">
        <v>0</v>
      </c>
    </row>
    <row r="5942" spans="1:17" x14ac:dyDescent="0.2">
      <c r="A5942" t="s">
        <v>23680</v>
      </c>
      <c r="B5942" t="s">
        <v>86</v>
      </c>
      <c r="C5942" t="s">
        <v>169</v>
      </c>
      <c r="D5942" t="s">
        <v>17736</v>
      </c>
      <c r="E5942" t="s">
        <v>81</v>
      </c>
      <c r="F5942" t="s">
        <v>4925</v>
      </c>
      <c r="G5942">
        <v>0</v>
      </c>
      <c r="H5942">
        <v>0</v>
      </c>
      <c r="I5942">
        <v>0</v>
      </c>
      <c r="J5942">
        <v>0</v>
      </c>
      <c r="K5942">
        <v>0</v>
      </c>
      <c r="L5942">
        <v>0</v>
      </c>
      <c r="M5942">
        <v>0</v>
      </c>
      <c r="N5942">
        <v>73</v>
      </c>
      <c r="O5942">
        <v>66</v>
      </c>
      <c r="P5942">
        <v>4</v>
      </c>
      <c r="Q5942">
        <v>3</v>
      </c>
    </row>
    <row r="5943" spans="1:17" x14ac:dyDescent="0.2">
      <c r="A5943" t="s">
        <v>23681</v>
      </c>
      <c r="B5943" t="s">
        <v>86</v>
      </c>
      <c r="C5943" t="s">
        <v>169</v>
      </c>
      <c r="D5943" t="s">
        <v>17736</v>
      </c>
      <c r="E5943" t="s">
        <v>81</v>
      </c>
      <c r="F5943" t="s">
        <v>4927</v>
      </c>
      <c r="G5943">
        <v>0</v>
      </c>
      <c r="H5943">
        <v>0</v>
      </c>
      <c r="I5943">
        <v>0</v>
      </c>
      <c r="J5943">
        <v>0</v>
      </c>
      <c r="K5943">
        <v>0</v>
      </c>
      <c r="L5943">
        <v>0</v>
      </c>
      <c r="M5943">
        <v>0</v>
      </c>
      <c r="N5943">
        <v>61</v>
      </c>
      <c r="O5943">
        <v>54</v>
      </c>
      <c r="P5943">
        <v>4</v>
      </c>
      <c r="Q5943">
        <v>3</v>
      </c>
    </row>
    <row r="5944" spans="1:17" x14ac:dyDescent="0.2">
      <c r="A5944" t="s">
        <v>23682</v>
      </c>
      <c r="B5944" t="s">
        <v>86</v>
      </c>
      <c r="C5944" t="s">
        <v>169</v>
      </c>
      <c r="D5944" t="s">
        <v>17736</v>
      </c>
      <c r="E5944" t="s">
        <v>81</v>
      </c>
      <c r="F5944" t="s">
        <v>17734</v>
      </c>
      <c r="G5944">
        <v>102</v>
      </c>
      <c r="H5944">
        <v>0</v>
      </c>
      <c r="I5944">
        <v>0</v>
      </c>
      <c r="J5944">
        <v>0</v>
      </c>
      <c r="K5944">
        <v>0</v>
      </c>
      <c r="L5944">
        <v>0</v>
      </c>
      <c r="M5944">
        <v>0</v>
      </c>
      <c r="N5944">
        <v>0</v>
      </c>
      <c r="O5944">
        <v>0</v>
      </c>
      <c r="P5944">
        <v>0</v>
      </c>
      <c r="Q5944">
        <v>0</v>
      </c>
    </row>
    <row r="5945" spans="1:17" x14ac:dyDescent="0.2">
      <c r="A5945" t="s">
        <v>23683</v>
      </c>
      <c r="B5945" t="s">
        <v>86</v>
      </c>
      <c r="C5945" t="s">
        <v>169</v>
      </c>
      <c r="D5945" t="s">
        <v>17748</v>
      </c>
      <c r="E5945" t="s">
        <v>83</v>
      </c>
      <c r="F5945" t="s">
        <v>17749</v>
      </c>
      <c r="G5945">
        <v>0</v>
      </c>
      <c r="H5945">
        <v>0</v>
      </c>
      <c r="I5945">
        <v>0</v>
      </c>
      <c r="J5945">
        <v>0</v>
      </c>
      <c r="K5945">
        <v>0</v>
      </c>
      <c r="L5945">
        <v>0</v>
      </c>
      <c r="M5945">
        <v>0</v>
      </c>
      <c r="N5945">
        <v>13</v>
      </c>
      <c r="O5945">
        <v>11</v>
      </c>
      <c r="P5945">
        <v>2</v>
      </c>
      <c r="Q5945">
        <v>0</v>
      </c>
    </row>
    <row r="5946" spans="1:17" x14ac:dyDescent="0.2">
      <c r="A5946" t="s">
        <v>23684</v>
      </c>
      <c r="B5946" t="s">
        <v>86</v>
      </c>
      <c r="C5946" t="s">
        <v>228</v>
      </c>
      <c r="D5946" t="s">
        <v>17736</v>
      </c>
      <c r="E5946" t="s">
        <v>81</v>
      </c>
      <c r="F5946" t="s">
        <v>4939</v>
      </c>
      <c r="G5946">
        <v>0</v>
      </c>
      <c r="H5946">
        <v>0</v>
      </c>
      <c r="I5946">
        <v>0</v>
      </c>
      <c r="J5946">
        <v>0</v>
      </c>
      <c r="K5946">
        <v>0</v>
      </c>
      <c r="L5946">
        <v>0</v>
      </c>
      <c r="M5946">
        <v>13</v>
      </c>
      <c r="N5946">
        <v>0</v>
      </c>
      <c r="O5946">
        <v>0</v>
      </c>
      <c r="P5946">
        <v>0</v>
      </c>
      <c r="Q5946">
        <v>0</v>
      </c>
    </row>
    <row r="5947" spans="1:17" x14ac:dyDescent="0.2">
      <c r="A5947" t="s">
        <v>23685</v>
      </c>
      <c r="B5947" t="s">
        <v>86</v>
      </c>
      <c r="C5947" t="s">
        <v>228</v>
      </c>
      <c r="D5947" t="s">
        <v>17736</v>
      </c>
      <c r="E5947" t="s">
        <v>81</v>
      </c>
      <c r="F5947" t="s">
        <v>4941</v>
      </c>
      <c r="G5947">
        <v>0</v>
      </c>
      <c r="H5947">
        <v>13</v>
      </c>
      <c r="I5947">
        <v>2</v>
      </c>
      <c r="J5947">
        <v>11</v>
      </c>
      <c r="K5947">
        <v>0</v>
      </c>
      <c r="L5947">
        <v>0</v>
      </c>
      <c r="M5947">
        <v>0</v>
      </c>
      <c r="N5947">
        <v>0</v>
      </c>
      <c r="O5947">
        <v>0</v>
      </c>
      <c r="P5947">
        <v>0</v>
      </c>
      <c r="Q5947">
        <v>0</v>
      </c>
    </row>
    <row r="5948" spans="1:17" x14ac:dyDescent="0.2">
      <c r="A5948" t="s">
        <v>23686</v>
      </c>
      <c r="B5948" t="s">
        <v>86</v>
      </c>
      <c r="C5948" t="s">
        <v>228</v>
      </c>
      <c r="D5948" t="s">
        <v>17736</v>
      </c>
      <c r="E5948" t="s">
        <v>81</v>
      </c>
      <c r="F5948" t="s">
        <v>4943</v>
      </c>
      <c r="G5948">
        <v>0</v>
      </c>
      <c r="H5948">
        <v>0</v>
      </c>
      <c r="I5948">
        <v>0</v>
      </c>
      <c r="J5948">
        <v>0</v>
      </c>
      <c r="K5948">
        <v>0</v>
      </c>
      <c r="L5948">
        <v>0</v>
      </c>
      <c r="M5948">
        <v>13</v>
      </c>
      <c r="N5948">
        <v>0</v>
      </c>
      <c r="O5948">
        <v>0</v>
      </c>
      <c r="P5948">
        <v>0</v>
      </c>
      <c r="Q5948">
        <v>0</v>
      </c>
    </row>
    <row r="5949" spans="1:17" x14ac:dyDescent="0.2">
      <c r="A5949" t="s">
        <v>23687</v>
      </c>
      <c r="B5949" t="s">
        <v>86</v>
      </c>
      <c r="C5949" t="s">
        <v>228</v>
      </c>
      <c r="D5949" t="s">
        <v>17736</v>
      </c>
      <c r="E5949" t="s">
        <v>81</v>
      </c>
      <c r="F5949" t="s">
        <v>4925</v>
      </c>
      <c r="G5949">
        <v>0</v>
      </c>
      <c r="H5949">
        <v>0</v>
      </c>
      <c r="I5949">
        <v>0</v>
      </c>
      <c r="J5949">
        <v>0</v>
      </c>
      <c r="K5949">
        <v>0</v>
      </c>
      <c r="L5949">
        <v>0</v>
      </c>
      <c r="M5949">
        <v>0</v>
      </c>
      <c r="N5949">
        <v>13</v>
      </c>
      <c r="O5949">
        <v>13</v>
      </c>
      <c r="P5949">
        <v>0</v>
      </c>
      <c r="Q5949">
        <v>0</v>
      </c>
    </row>
    <row r="5950" spans="1:17" x14ac:dyDescent="0.2">
      <c r="A5950" t="s">
        <v>23688</v>
      </c>
      <c r="B5950" t="s">
        <v>86</v>
      </c>
      <c r="C5950" t="s">
        <v>228</v>
      </c>
      <c r="D5950" t="s">
        <v>17736</v>
      </c>
      <c r="E5950" t="s">
        <v>81</v>
      </c>
      <c r="F5950" t="s">
        <v>4927</v>
      </c>
      <c r="G5950">
        <v>0</v>
      </c>
      <c r="H5950">
        <v>0</v>
      </c>
      <c r="I5950">
        <v>0</v>
      </c>
      <c r="J5950">
        <v>0</v>
      </c>
      <c r="K5950">
        <v>0</v>
      </c>
      <c r="L5950">
        <v>0</v>
      </c>
      <c r="M5950">
        <v>0</v>
      </c>
      <c r="N5950">
        <v>12</v>
      </c>
      <c r="O5950">
        <v>12</v>
      </c>
      <c r="P5950">
        <v>0</v>
      </c>
      <c r="Q5950">
        <v>0</v>
      </c>
    </row>
    <row r="5951" spans="1:17" x14ac:dyDescent="0.2">
      <c r="A5951" t="s">
        <v>23689</v>
      </c>
      <c r="B5951" t="s">
        <v>86</v>
      </c>
      <c r="C5951" t="s">
        <v>228</v>
      </c>
      <c r="D5951" t="s">
        <v>17736</v>
      </c>
      <c r="E5951" t="s">
        <v>81</v>
      </c>
      <c r="F5951" t="s">
        <v>17734</v>
      </c>
      <c r="G5951">
        <v>13</v>
      </c>
      <c r="H5951">
        <v>0</v>
      </c>
      <c r="I5951">
        <v>0</v>
      </c>
      <c r="J5951">
        <v>0</v>
      </c>
      <c r="K5951">
        <v>0</v>
      </c>
      <c r="L5951">
        <v>0</v>
      </c>
      <c r="M5951">
        <v>0</v>
      </c>
      <c r="N5951">
        <v>0</v>
      </c>
      <c r="O5951">
        <v>0</v>
      </c>
      <c r="P5951">
        <v>0</v>
      </c>
      <c r="Q5951">
        <v>0</v>
      </c>
    </row>
    <row r="5952" spans="1:17" x14ac:dyDescent="0.2">
      <c r="A5952" t="s">
        <v>23690</v>
      </c>
      <c r="B5952" t="s">
        <v>86</v>
      </c>
      <c r="C5952" t="s">
        <v>228</v>
      </c>
      <c r="D5952" t="s">
        <v>17748</v>
      </c>
      <c r="E5952" t="s">
        <v>81</v>
      </c>
      <c r="F5952" t="s">
        <v>17749</v>
      </c>
      <c r="G5952">
        <v>0</v>
      </c>
      <c r="H5952">
        <v>0</v>
      </c>
      <c r="I5952">
        <v>0</v>
      </c>
      <c r="J5952">
        <v>0</v>
      </c>
      <c r="K5952">
        <v>0</v>
      </c>
      <c r="L5952">
        <v>0</v>
      </c>
      <c r="M5952">
        <v>0</v>
      </c>
      <c r="N5952">
        <v>1</v>
      </c>
      <c r="O5952">
        <v>1</v>
      </c>
      <c r="P5952">
        <v>0</v>
      </c>
      <c r="Q5952">
        <v>0</v>
      </c>
    </row>
    <row r="5953" spans="1:17" x14ac:dyDescent="0.2">
      <c r="A5953" t="s">
        <v>23691</v>
      </c>
      <c r="B5953" t="s">
        <v>86</v>
      </c>
      <c r="C5953" t="s">
        <v>228</v>
      </c>
      <c r="D5953" t="s">
        <v>17748</v>
      </c>
      <c r="E5953" t="s">
        <v>81</v>
      </c>
      <c r="F5953" t="s">
        <v>17734</v>
      </c>
      <c r="G5953">
        <v>1</v>
      </c>
      <c r="H5953">
        <v>0</v>
      </c>
      <c r="I5953">
        <v>0</v>
      </c>
      <c r="J5953">
        <v>0</v>
      </c>
      <c r="K5953">
        <v>0</v>
      </c>
      <c r="L5953">
        <v>0</v>
      </c>
      <c r="M5953">
        <v>0</v>
      </c>
      <c r="N5953">
        <v>0</v>
      </c>
      <c r="O5953">
        <v>0</v>
      </c>
      <c r="P5953">
        <v>0</v>
      </c>
      <c r="Q5953">
        <v>0</v>
      </c>
    </row>
    <row r="5954" spans="1:17" x14ac:dyDescent="0.2">
      <c r="A5954" t="s">
        <v>23692</v>
      </c>
      <c r="B5954" t="s">
        <v>86</v>
      </c>
      <c r="C5954" t="s">
        <v>229</v>
      </c>
      <c r="D5954" t="s">
        <v>17768</v>
      </c>
      <c r="E5954" t="s">
        <v>83</v>
      </c>
      <c r="F5954" t="s">
        <v>17734</v>
      </c>
      <c r="G5954">
        <v>2</v>
      </c>
      <c r="H5954">
        <v>0</v>
      </c>
      <c r="I5954">
        <v>0</v>
      </c>
      <c r="J5954">
        <v>0</v>
      </c>
      <c r="K5954">
        <v>0</v>
      </c>
      <c r="L5954">
        <v>0</v>
      </c>
      <c r="M5954">
        <v>0</v>
      </c>
      <c r="N5954">
        <v>0</v>
      </c>
      <c r="O5954">
        <v>0</v>
      </c>
      <c r="P5954">
        <v>0</v>
      </c>
      <c r="Q5954">
        <v>0</v>
      </c>
    </row>
    <row r="5955" spans="1:17" x14ac:dyDescent="0.2">
      <c r="A5955" t="s">
        <v>23693</v>
      </c>
      <c r="B5955" t="s">
        <v>86</v>
      </c>
      <c r="C5955" t="s">
        <v>229</v>
      </c>
      <c r="D5955" t="s">
        <v>17768</v>
      </c>
      <c r="E5955" t="s">
        <v>81</v>
      </c>
      <c r="F5955" t="s">
        <v>17734</v>
      </c>
      <c r="G5955">
        <v>3</v>
      </c>
      <c r="H5955">
        <v>0</v>
      </c>
      <c r="I5955">
        <v>0</v>
      </c>
      <c r="J5955">
        <v>0</v>
      </c>
      <c r="K5955">
        <v>0</v>
      </c>
      <c r="L5955">
        <v>0</v>
      </c>
      <c r="M5955">
        <v>0</v>
      </c>
      <c r="N5955">
        <v>0</v>
      </c>
      <c r="O5955">
        <v>0</v>
      </c>
      <c r="P5955">
        <v>0</v>
      </c>
      <c r="Q5955">
        <v>0</v>
      </c>
    </row>
    <row r="5956" spans="1:17" x14ac:dyDescent="0.2">
      <c r="A5956" t="s">
        <v>23694</v>
      </c>
      <c r="B5956" t="s">
        <v>86</v>
      </c>
      <c r="C5956" t="s">
        <v>229</v>
      </c>
      <c r="D5956" t="s">
        <v>17736</v>
      </c>
      <c r="E5956" t="s">
        <v>83</v>
      </c>
      <c r="F5956" t="s">
        <v>4929</v>
      </c>
      <c r="G5956">
        <v>0</v>
      </c>
      <c r="H5956">
        <v>10</v>
      </c>
      <c r="I5956">
        <v>5</v>
      </c>
      <c r="J5956">
        <v>3</v>
      </c>
      <c r="K5956">
        <v>1</v>
      </c>
      <c r="L5956">
        <v>1</v>
      </c>
      <c r="M5956">
        <v>0</v>
      </c>
      <c r="N5956">
        <v>0</v>
      </c>
      <c r="O5956">
        <v>0</v>
      </c>
      <c r="P5956">
        <v>0</v>
      </c>
      <c r="Q5956">
        <v>0</v>
      </c>
    </row>
    <row r="5957" spans="1:17" x14ac:dyDescent="0.2">
      <c r="A5957" t="s">
        <v>23695</v>
      </c>
      <c r="B5957" t="s">
        <v>86</v>
      </c>
      <c r="C5957" t="s">
        <v>229</v>
      </c>
      <c r="D5957" t="s">
        <v>17736</v>
      </c>
      <c r="E5957" t="s">
        <v>83</v>
      </c>
      <c r="F5957" t="s">
        <v>4931</v>
      </c>
      <c r="G5957">
        <v>0</v>
      </c>
      <c r="H5957">
        <v>10</v>
      </c>
      <c r="I5957">
        <v>5</v>
      </c>
      <c r="J5957">
        <v>3</v>
      </c>
      <c r="K5957">
        <v>1</v>
      </c>
      <c r="L5957">
        <v>1</v>
      </c>
      <c r="M5957">
        <v>0</v>
      </c>
      <c r="N5957">
        <v>0</v>
      </c>
      <c r="O5957">
        <v>0</v>
      </c>
      <c r="P5957">
        <v>0</v>
      </c>
      <c r="Q5957">
        <v>0</v>
      </c>
    </row>
    <row r="5958" spans="1:17" x14ac:dyDescent="0.2">
      <c r="A5958" t="s">
        <v>23696</v>
      </c>
      <c r="B5958" t="s">
        <v>86</v>
      </c>
      <c r="C5958" t="s">
        <v>229</v>
      </c>
      <c r="D5958" t="s">
        <v>17736</v>
      </c>
      <c r="E5958" t="s">
        <v>83</v>
      </c>
      <c r="F5958" t="s">
        <v>4933</v>
      </c>
      <c r="G5958">
        <v>0</v>
      </c>
      <c r="H5958">
        <v>0</v>
      </c>
      <c r="I5958">
        <v>0</v>
      </c>
      <c r="J5958">
        <v>0</v>
      </c>
      <c r="K5958">
        <v>0</v>
      </c>
      <c r="L5958">
        <v>0</v>
      </c>
      <c r="M5958">
        <v>10</v>
      </c>
      <c r="N5958">
        <v>0</v>
      </c>
      <c r="O5958">
        <v>0</v>
      </c>
      <c r="P5958">
        <v>0</v>
      </c>
      <c r="Q5958">
        <v>0</v>
      </c>
    </row>
    <row r="5959" spans="1:17" x14ac:dyDescent="0.2">
      <c r="A5959" t="s">
        <v>23697</v>
      </c>
      <c r="B5959" t="s">
        <v>86</v>
      </c>
      <c r="C5959" t="s">
        <v>229</v>
      </c>
      <c r="D5959" t="s">
        <v>17736</v>
      </c>
      <c r="E5959" t="s">
        <v>83</v>
      </c>
      <c r="F5959" t="s">
        <v>4935</v>
      </c>
      <c r="G5959">
        <v>0</v>
      </c>
      <c r="H5959">
        <v>10</v>
      </c>
      <c r="I5959">
        <v>5</v>
      </c>
      <c r="J5959">
        <v>3</v>
      </c>
      <c r="K5959">
        <v>1</v>
      </c>
      <c r="L5959">
        <v>1</v>
      </c>
      <c r="M5959">
        <v>0</v>
      </c>
      <c r="N5959">
        <v>0</v>
      </c>
      <c r="O5959">
        <v>0</v>
      </c>
      <c r="P5959">
        <v>0</v>
      </c>
      <c r="Q5959">
        <v>0</v>
      </c>
    </row>
    <row r="5960" spans="1:17" x14ac:dyDescent="0.2">
      <c r="A5960" t="s">
        <v>23698</v>
      </c>
      <c r="B5960" t="s">
        <v>86</v>
      </c>
      <c r="C5960" t="s">
        <v>229</v>
      </c>
      <c r="D5960" t="s">
        <v>17736</v>
      </c>
      <c r="E5960" t="s">
        <v>83</v>
      </c>
      <c r="F5960" t="s">
        <v>4937</v>
      </c>
      <c r="G5960">
        <v>0</v>
      </c>
      <c r="H5960">
        <v>10</v>
      </c>
      <c r="I5960">
        <v>5</v>
      </c>
      <c r="J5960">
        <v>3</v>
      </c>
      <c r="K5960">
        <v>1</v>
      </c>
      <c r="L5960">
        <v>1</v>
      </c>
      <c r="M5960">
        <v>0</v>
      </c>
      <c r="N5960">
        <v>0</v>
      </c>
      <c r="O5960">
        <v>0</v>
      </c>
      <c r="P5960">
        <v>0</v>
      </c>
      <c r="Q5960">
        <v>0</v>
      </c>
    </row>
    <row r="5961" spans="1:17" x14ac:dyDescent="0.2">
      <c r="A5961" t="s">
        <v>23699</v>
      </c>
      <c r="B5961" t="s">
        <v>86</v>
      </c>
      <c r="C5961" t="s">
        <v>229</v>
      </c>
      <c r="D5961" t="s">
        <v>17736</v>
      </c>
      <c r="E5961" t="s">
        <v>83</v>
      </c>
      <c r="F5961" t="s">
        <v>4939</v>
      </c>
      <c r="G5961">
        <v>0</v>
      </c>
      <c r="H5961">
        <v>0</v>
      </c>
      <c r="I5961">
        <v>0</v>
      </c>
      <c r="J5961">
        <v>0</v>
      </c>
      <c r="K5961">
        <v>0</v>
      </c>
      <c r="L5961">
        <v>0</v>
      </c>
      <c r="M5961">
        <v>10</v>
      </c>
      <c r="N5961">
        <v>0</v>
      </c>
      <c r="O5961">
        <v>0</v>
      </c>
      <c r="P5961">
        <v>0</v>
      </c>
      <c r="Q5961">
        <v>0</v>
      </c>
    </row>
    <row r="5962" spans="1:17" x14ac:dyDescent="0.2">
      <c r="A5962" t="s">
        <v>23700</v>
      </c>
      <c r="B5962" t="s">
        <v>86</v>
      </c>
      <c r="C5962" t="s">
        <v>229</v>
      </c>
      <c r="D5962" t="s">
        <v>17736</v>
      </c>
      <c r="E5962" t="s">
        <v>83</v>
      </c>
      <c r="F5962" t="s">
        <v>4941</v>
      </c>
      <c r="G5962">
        <v>0</v>
      </c>
      <c r="H5962">
        <v>10</v>
      </c>
      <c r="I5962">
        <v>5</v>
      </c>
      <c r="J5962">
        <v>3</v>
      </c>
      <c r="K5962">
        <v>1</v>
      </c>
      <c r="L5962">
        <v>1</v>
      </c>
      <c r="M5962">
        <v>0</v>
      </c>
      <c r="N5962">
        <v>0</v>
      </c>
      <c r="O5962">
        <v>0</v>
      </c>
      <c r="P5962">
        <v>0</v>
      </c>
      <c r="Q5962">
        <v>0</v>
      </c>
    </row>
    <row r="5963" spans="1:17" x14ac:dyDescent="0.2">
      <c r="A5963" t="s">
        <v>23701</v>
      </c>
      <c r="B5963" t="s">
        <v>86</v>
      </c>
      <c r="C5963" t="s">
        <v>229</v>
      </c>
      <c r="D5963" t="s">
        <v>17736</v>
      </c>
      <c r="E5963" t="s">
        <v>83</v>
      </c>
      <c r="F5963" t="s">
        <v>4943</v>
      </c>
      <c r="G5963">
        <v>0</v>
      </c>
      <c r="H5963">
        <v>0</v>
      </c>
      <c r="I5963">
        <v>0</v>
      </c>
      <c r="J5963">
        <v>0</v>
      </c>
      <c r="K5963">
        <v>0</v>
      </c>
      <c r="L5963">
        <v>0</v>
      </c>
      <c r="M5963">
        <v>10</v>
      </c>
      <c r="N5963">
        <v>0</v>
      </c>
      <c r="O5963">
        <v>0</v>
      </c>
      <c r="P5963">
        <v>0</v>
      </c>
      <c r="Q5963">
        <v>0</v>
      </c>
    </row>
    <row r="5964" spans="1:17" x14ac:dyDescent="0.2">
      <c r="A5964" t="s">
        <v>23702</v>
      </c>
      <c r="B5964" t="s">
        <v>86</v>
      </c>
      <c r="C5964" t="s">
        <v>229</v>
      </c>
      <c r="D5964" t="s">
        <v>17736</v>
      </c>
      <c r="E5964" t="s">
        <v>83</v>
      </c>
      <c r="F5964" t="s">
        <v>4925</v>
      </c>
      <c r="G5964">
        <v>0</v>
      </c>
      <c r="H5964">
        <v>0</v>
      </c>
      <c r="I5964">
        <v>0</v>
      </c>
      <c r="J5964">
        <v>0</v>
      </c>
      <c r="K5964">
        <v>0</v>
      </c>
      <c r="L5964">
        <v>0</v>
      </c>
      <c r="M5964">
        <v>0</v>
      </c>
      <c r="N5964">
        <v>9</v>
      </c>
      <c r="O5964">
        <v>8</v>
      </c>
      <c r="P5964">
        <v>1</v>
      </c>
      <c r="Q5964">
        <v>0</v>
      </c>
    </row>
    <row r="5965" spans="1:17" x14ac:dyDescent="0.2">
      <c r="A5965" t="s">
        <v>23703</v>
      </c>
      <c r="B5965" t="s">
        <v>86</v>
      </c>
      <c r="C5965" t="s">
        <v>229</v>
      </c>
      <c r="D5965" t="s">
        <v>17736</v>
      </c>
      <c r="E5965" t="s">
        <v>83</v>
      </c>
      <c r="F5965" t="s">
        <v>4927</v>
      </c>
      <c r="G5965">
        <v>0</v>
      </c>
      <c r="H5965">
        <v>0</v>
      </c>
      <c r="I5965">
        <v>0</v>
      </c>
      <c r="J5965">
        <v>0</v>
      </c>
      <c r="K5965">
        <v>0</v>
      </c>
      <c r="L5965">
        <v>0</v>
      </c>
      <c r="M5965">
        <v>0</v>
      </c>
      <c r="N5965">
        <v>6</v>
      </c>
      <c r="O5965">
        <v>6</v>
      </c>
      <c r="P5965">
        <v>0</v>
      </c>
      <c r="Q5965">
        <v>0</v>
      </c>
    </row>
    <row r="5966" spans="1:17" x14ac:dyDescent="0.2">
      <c r="A5966" t="s">
        <v>23704</v>
      </c>
      <c r="B5966" t="s">
        <v>86</v>
      </c>
      <c r="C5966" t="s">
        <v>229</v>
      </c>
      <c r="D5966" t="s">
        <v>17736</v>
      </c>
      <c r="E5966" t="s">
        <v>83</v>
      </c>
      <c r="F5966" t="s">
        <v>17734</v>
      </c>
      <c r="G5966">
        <v>10</v>
      </c>
      <c r="H5966">
        <v>0</v>
      </c>
      <c r="I5966">
        <v>0</v>
      </c>
      <c r="J5966">
        <v>0</v>
      </c>
      <c r="K5966">
        <v>0</v>
      </c>
      <c r="L5966">
        <v>0</v>
      </c>
      <c r="M5966">
        <v>0</v>
      </c>
      <c r="N5966">
        <v>0</v>
      </c>
      <c r="O5966">
        <v>0</v>
      </c>
      <c r="P5966">
        <v>0</v>
      </c>
      <c r="Q5966">
        <v>0</v>
      </c>
    </row>
    <row r="5967" spans="1:17" x14ac:dyDescent="0.2">
      <c r="A5967" t="s">
        <v>23705</v>
      </c>
      <c r="B5967" t="s">
        <v>86</v>
      </c>
      <c r="C5967" t="s">
        <v>229</v>
      </c>
      <c r="D5967" t="s">
        <v>17736</v>
      </c>
      <c r="E5967" t="s">
        <v>81</v>
      </c>
      <c r="F5967" t="s">
        <v>4929</v>
      </c>
      <c r="G5967">
        <v>0</v>
      </c>
      <c r="H5967">
        <v>7</v>
      </c>
      <c r="I5967">
        <v>0</v>
      </c>
      <c r="J5967">
        <v>2</v>
      </c>
      <c r="K5967">
        <v>5</v>
      </c>
      <c r="L5967">
        <v>0</v>
      </c>
      <c r="M5967">
        <v>0</v>
      </c>
      <c r="N5967">
        <v>0</v>
      </c>
      <c r="O5967">
        <v>0</v>
      </c>
      <c r="P5967">
        <v>0</v>
      </c>
      <c r="Q5967">
        <v>0</v>
      </c>
    </row>
    <row r="5968" spans="1:17" x14ac:dyDescent="0.2">
      <c r="A5968" t="s">
        <v>23706</v>
      </c>
      <c r="B5968" t="s">
        <v>86</v>
      </c>
      <c r="C5968" t="s">
        <v>229</v>
      </c>
      <c r="D5968" t="s">
        <v>17736</v>
      </c>
      <c r="E5968" t="s">
        <v>81</v>
      </c>
      <c r="F5968" t="s">
        <v>4931</v>
      </c>
      <c r="G5968">
        <v>0</v>
      </c>
      <c r="H5968">
        <v>7</v>
      </c>
      <c r="I5968">
        <v>0</v>
      </c>
      <c r="J5968">
        <v>2</v>
      </c>
      <c r="K5968">
        <v>4</v>
      </c>
      <c r="L5968">
        <v>1</v>
      </c>
      <c r="M5968">
        <v>0</v>
      </c>
      <c r="N5968">
        <v>0</v>
      </c>
      <c r="O5968">
        <v>0</v>
      </c>
      <c r="P5968">
        <v>0</v>
      </c>
      <c r="Q5968">
        <v>0</v>
      </c>
    </row>
    <row r="5969" spans="1:17" x14ac:dyDescent="0.2">
      <c r="A5969" t="s">
        <v>23707</v>
      </c>
      <c r="B5969" t="s">
        <v>86</v>
      </c>
      <c r="C5969" t="s">
        <v>229</v>
      </c>
      <c r="D5969" t="s">
        <v>17736</v>
      </c>
      <c r="E5969" t="s">
        <v>81</v>
      </c>
      <c r="F5969" t="s">
        <v>4933</v>
      </c>
      <c r="G5969">
        <v>0</v>
      </c>
      <c r="H5969">
        <v>0</v>
      </c>
      <c r="I5969">
        <v>0</v>
      </c>
      <c r="J5969">
        <v>0</v>
      </c>
      <c r="K5969">
        <v>0</v>
      </c>
      <c r="L5969">
        <v>0</v>
      </c>
      <c r="M5969">
        <v>7</v>
      </c>
      <c r="N5969">
        <v>0</v>
      </c>
      <c r="O5969">
        <v>0</v>
      </c>
      <c r="P5969">
        <v>0</v>
      </c>
      <c r="Q5969">
        <v>0</v>
      </c>
    </row>
    <row r="5970" spans="1:17" x14ac:dyDescent="0.2">
      <c r="A5970" t="s">
        <v>23708</v>
      </c>
      <c r="B5970" t="s">
        <v>86</v>
      </c>
      <c r="C5970" t="s">
        <v>229</v>
      </c>
      <c r="D5970" t="s">
        <v>17736</v>
      </c>
      <c r="E5970" t="s">
        <v>81</v>
      </c>
      <c r="F5970" t="s">
        <v>4935</v>
      </c>
      <c r="G5970">
        <v>0</v>
      </c>
      <c r="H5970">
        <v>7</v>
      </c>
      <c r="I5970">
        <v>0</v>
      </c>
      <c r="J5970">
        <v>2</v>
      </c>
      <c r="K5970">
        <v>4</v>
      </c>
      <c r="L5970">
        <v>1</v>
      </c>
      <c r="M5970">
        <v>0</v>
      </c>
      <c r="N5970">
        <v>0</v>
      </c>
      <c r="O5970">
        <v>0</v>
      </c>
      <c r="P5970">
        <v>0</v>
      </c>
      <c r="Q5970">
        <v>0</v>
      </c>
    </row>
    <row r="5971" spans="1:17" x14ac:dyDescent="0.2">
      <c r="A5971" t="s">
        <v>23709</v>
      </c>
      <c r="B5971" t="s">
        <v>86</v>
      </c>
      <c r="C5971" t="s">
        <v>229</v>
      </c>
      <c r="D5971" t="s">
        <v>17736</v>
      </c>
      <c r="E5971" t="s">
        <v>81</v>
      </c>
      <c r="F5971" t="s">
        <v>4937</v>
      </c>
      <c r="G5971">
        <v>0</v>
      </c>
      <c r="H5971">
        <v>7</v>
      </c>
      <c r="I5971">
        <v>0</v>
      </c>
      <c r="J5971">
        <v>2</v>
      </c>
      <c r="K5971">
        <v>4</v>
      </c>
      <c r="L5971">
        <v>1</v>
      </c>
      <c r="M5971">
        <v>0</v>
      </c>
      <c r="N5971">
        <v>0</v>
      </c>
      <c r="O5971">
        <v>0</v>
      </c>
      <c r="P5971">
        <v>0</v>
      </c>
      <c r="Q5971">
        <v>0</v>
      </c>
    </row>
    <row r="5972" spans="1:17" x14ac:dyDescent="0.2">
      <c r="A5972" t="s">
        <v>23710</v>
      </c>
      <c r="B5972" t="s">
        <v>86</v>
      </c>
      <c r="C5972" t="s">
        <v>229</v>
      </c>
      <c r="D5972" t="s">
        <v>17736</v>
      </c>
      <c r="E5972" t="s">
        <v>81</v>
      </c>
      <c r="F5972" t="s">
        <v>4939</v>
      </c>
      <c r="G5972">
        <v>0</v>
      </c>
      <c r="H5972">
        <v>0</v>
      </c>
      <c r="I5972">
        <v>0</v>
      </c>
      <c r="J5972">
        <v>0</v>
      </c>
      <c r="K5972">
        <v>0</v>
      </c>
      <c r="L5972">
        <v>0</v>
      </c>
      <c r="M5972">
        <v>7</v>
      </c>
      <c r="N5972">
        <v>0</v>
      </c>
      <c r="O5972">
        <v>0</v>
      </c>
      <c r="P5972">
        <v>0</v>
      </c>
      <c r="Q5972">
        <v>0</v>
      </c>
    </row>
    <row r="5973" spans="1:17" x14ac:dyDescent="0.2">
      <c r="A5973" t="s">
        <v>23711</v>
      </c>
      <c r="B5973" t="s">
        <v>86</v>
      </c>
      <c r="C5973" t="s">
        <v>229</v>
      </c>
      <c r="D5973" t="s">
        <v>17736</v>
      </c>
      <c r="E5973" t="s">
        <v>81</v>
      </c>
      <c r="F5973" t="s">
        <v>4941</v>
      </c>
      <c r="G5973">
        <v>0</v>
      </c>
      <c r="H5973">
        <v>7</v>
      </c>
      <c r="I5973">
        <v>0</v>
      </c>
      <c r="J5973">
        <v>2</v>
      </c>
      <c r="K5973">
        <v>5</v>
      </c>
      <c r="L5973">
        <v>0</v>
      </c>
      <c r="M5973">
        <v>0</v>
      </c>
      <c r="N5973">
        <v>0</v>
      </c>
      <c r="O5973">
        <v>0</v>
      </c>
      <c r="P5973">
        <v>0</v>
      </c>
      <c r="Q5973">
        <v>0</v>
      </c>
    </row>
    <row r="5974" spans="1:17" x14ac:dyDescent="0.2">
      <c r="A5974" t="s">
        <v>23712</v>
      </c>
      <c r="B5974" t="s">
        <v>86</v>
      </c>
      <c r="C5974" t="s">
        <v>229</v>
      </c>
      <c r="D5974" t="s">
        <v>17736</v>
      </c>
      <c r="E5974" t="s">
        <v>81</v>
      </c>
      <c r="F5974" t="s">
        <v>4943</v>
      </c>
      <c r="G5974">
        <v>0</v>
      </c>
      <c r="H5974">
        <v>0</v>
      </c>
      <c r="I5974">
        <v>0</v>
      </c>
      <c r="J5974">
        <v>0</v>
      </c>
      <c r="K5974">
        <v>0</v>
      </c>
      <c r="L5974">
        <v>0</v>
      </c>
      <c r="M5974">
        <v>7</v>
      </c>
      <c r="N5974">
        <v>0</v>
      </c>
      <c r="O5974">
        <v>0</v>
      </c>
      <c r="P5974">
        <v>0</v>
      </c>
      <c r="Q5974">
        <v>0</v>
      </c>
    </row>
    <row r="5975" spans="1:17" x14ac:dyDescent="0.2">
      <c r="A5975" t="s">
        <v>23713</v>
      </c>
      <c r="B5975" t="s">
        <v>86</v>
      </c>
      <c r="C5975" t="s">
        <v>229</v>
      </c>
      <c r="D5975" t="s">
        <v>17736</v>
      </c>
      <c r="E5975" t="s">
        <v>81</v>
      </c>
      <c r="F5975" t="s">
        <v>4925</v>
      </c>
      <c r="G5975">
        <v>0</v>
      </c>
      <c r="H5975">
        <v>0</v>
      </c>
      <c r="I5975">
        <v>0</v>
      </c>
      <c r="J5975">
        <v>0</v>
      </c>
      <c r="K5975">
        <v>0</v>
      </c>
      <c r="L5975">
        <v>0</v>
      </c>
      <c r="M5975">
        <v>0</v>
      </c>
      <c r="N5975">
        <v>4</v>
      </c>
      <c r="O5975">
        <v>4</v>
      </c>
      <c r="P5975">
        <v>0</v>
      </c>
      <c r="Q5975">
        <v>0</v>
      </c>
    </row>
    <row r="5976" spans="1:17" x14ac:dyDescent="0.2">
      <c r="A5976" t="s">
        <v>23714</v>
      </c>
      <c r="B5976" t="s">
        <v>89</v>
      </c>
      <c r="C5976" t="s">
        <v>118</v>
      </c>
      <c r="D5976" t="s">
        <v>17736</v>
      </c>
      <c r="E5976" t="s">
        <v>81</v>
      </c>
      <c r="F5976" t="s">
        <v>4925</v>
      </c>
      <c r="G5976">
        <v>0</v>
      </c>
      <c r="H5976">
        <v>0</v>
      </c>
      <c r="I5976">
        <v>0</v>
      </c>
      <c r="J5976">
        <v>0</v>
      </c>
      <c r="K5976">
        <v>0</v>
      </c>
      <c r="L5976">
        <v>0</v>
      </c>
      <c r="M5976">
        <v>0</v>
      </c>
      <c r="N5976">
        <v>2</v>
      </c>
      <c r="O5976">
        <v>2</v>
      </c>
      <c r="P5976">
        <v>0</v>
      </c>
      <c r="Q5976">
        <v>0</v>
      </c>
    </row>
    <row r="5977" spans="1:17" x14ac:dyDescent="0.2">
      <c r="A5977" t="s">
        <v>23715</v>
      </c>
      <c r="B5977" t="s">
        <v>89</v>
      </c>
      <c r="C5977" t="s">
        <v>118</v>
      </c>
      <c r="D5977" t="s">
        <v>17736</v>
      </c>
      <c r="E5977" t="s">
        <v>81</v>
      </c>
      <c r="F5977" t="s">
        <v>4927</v>
      </c>
      <c r="G5977">
        <v>0</v>
      </c>
      <c r="H5977">
        <v>0</v>
      </c>
      <c r="I5977">
        <v>0</v>
      </c>
      <c r="J5977">
        <v>0</v>
      </c>
      <c r="K5977">
        <v>0</v>
      </c>
      <c r="L5977">
        <v>0</v>
      </c>
      <c r="M5977">
        <v>0</v>
      </c>
      <c r="N5977">
        <v>1</v>
      </c>
      <c r="O5977">
        <v>1</v>
      </c>
      <c r="P5977">
        <v>0</v>
      </c>
      <c r="Q5977">
        <v>0</v>
      </c>
    </row>
    <row r="5978" spans="1:17" x14ac:dyDescent="0.2">
      <c r="A5978" t="s">
        <v>23716</v>
      </c>
      <c r="B5978" t="s">
        <v>89</v>
      </c>
      <c r="C5978" t="s">
        <v>118</v>
      </c>
      <c r="D5978" t="s">
        <v>17736</v>
      </c>
      <c r="E5978" t="s">
        <v>81</v>
      </c>
      <c r="F5978" t="s">
        <v>17734</v>
      </c>
      <c r="G5978">
        <v>2</v>
      </c>
      <c r="H5978">
        <v>0</v>
      </c>
      <c r="I5978">
        <v>0</v>
      </c>
      <c r="J5978">
        <v>0</v>
      </c>
      <c r="K5978">
        <v>0</v>
      </c>
      <c r="L5978">
        <v>0</v>
      </c>
      <c r="M5978">
        <v>0</v>
      </c>
      <c r="N5978">
        <v>0</v>
      </c>
      <c r="O5978">
        <v>0</v>
      </c>
      <c r="P5978">
        <v>0</v>
      </c>
      <c r="Q5978">
        <v>0</v>
      </c>
    </row>
    <row r="5979" spans="1:17" x14ac:dyDescent="0.2">
      <c r="A5979" t="s">
        <v>23717</v>
      </c>
      <c r="B5979" t="s">
        <v>89</v>
      </c>
      <c r="C5979" t="s">
        <v>118</v>
      </c>
      <c r="D5979" t="s">
        <v>17748</v>
      </c>
      <c r="E5979" t="s">
        <v>83</v>
      </c>
      <c r="F5979" t="s">
        <v>17749</v>
      </c>
      <c r="G5979">
        <v>0</v>
      </c>
      <c r="H5979">
        <v>0</v>
      </c>
      <c r="I5979">
        <v>0</v>
      </c>
      <c r="J5979">
        <v>0</v>
      </c>
      <c r="K5979">
        <v>0</v>
      </c>
      <c r="L5979">
        <v>0</v>
      </c>
      <c r="M5979">
        <v>0</v>
      </c>
      <c r="N5979">
        <v>1</v>
      </c>
      <c r="O5979">
        <v>1</v>
      </c>
      <c r="P5979">
        <v>0</v>
      </c>
      <c r="Q5979">
        <v>0</v>
      </c>
    </row>
    <row r="5980" spans="1:17" x14ac:dyDescent="0.2">
      <c r="A5980" t="s">
        <v>23718</v>
      </c>
      <c r="B5980" t="s">
        <v>89</v>
      </c>
      <c r="C5980" t="s">
        <v>118</v>
      </c>
      <c r="D5980" t="s">
        <v>17748</v>
      </c>
      <c r="E5980" t="s">
        <v>83</v>
      </c>
      <c r="F5980" t="s">
        <v>17734</v>
      </c>
      <c r="G5980">
        <v>1</v>
      </c>
      <c r="H5980">
        <v>0</v>
      </c>
      <c r="I5980">
        <v>0</v>
      </c>
      <c r="J5980">
        <v>0</v>
      </c>
      <c r="K5980">
        <v>0</v>
      </c>
      <c r="L5980">
        <v>0</v>
      </c>
      <c r="M5980">
        <v>0</v>
      </c>
      <c r="N5980">
        <v>0</v>
      </c>
      <c r="O5980">
        <v>0</v>
      </c>
      <c r="P5980">
        <v>0</v>
      </c>
      <c r="Q5980">
        <v>0</v>
      </c>
    </row>
    <row r="5981" spans="1:17" x14ac:dyDescent="0.2">
      <c r="A5981" t="s">
        <v>23719</v>
      </c>
      <c r="B5981" t="s">
        <v>89</v>
      </c>
      <c r="C5981" t="s">
        <v>118</v>
      </c>
      <c r="D5981" t="s">
        <v>17754</v>
      </c>
      <c r="E5981" t="s">
        <v>83</v>
      </c>
      <c r="F5981" t="s">
        <v>17734</v>
      </c>
      <c r="G5981">
        <v>2</v>
      </c>
      <c r="H5981">
        <v>0</v>
      </c>
      <c r="I5981">
        <v>0</v>
      </c>
      <c r="J5981">
        <v>0</v>
      </c>
      <c r="K5981">
        <v>0</v>
      </c>
      <c r="L5981">
        <v>0</v>
      </c>
      <c r="M5981">
        <v>0</v>
      </c>
      <c r="N5981">
        <v>0</v>
      </c>
      <c r="O5981">
        <v>0</v>
      </c>
      <c r="P5981">
        <v>0</v>
      </c>
      <c r="Q5981">
        <v>0</v>
      </c>
    </row>
    <row r="5982" spans="1:17" x14ac:dyDescent="0.2">
      <c r="A5982" t="s">
        <v>23720</v>
      </c>
      <c r="B5982" t="s">
        <v>89</v>
      </c>
      <c r="C5982" t="s">
        <v>118</v>
      </c>
      <c r="D5982" t="s">
        <v>17754</v>
      </c>
      <c r="E5982" t="s">
        <v>81</v>
      </c>
      <c r="F5982" t="s">
        <v>17734</v>
      </c>
      <c r="G5982">
        <v>2</v>
      </c>
      <c r="H5982">
        <v>0</v>
      </c>
      <c r="I5982">
        <v>0</v>
      </c>
      <c r="J5982">
        <v>0</v>
      </c>
      <c r="K5982">
        <v>0</v>
      </c>
      <c r="L5982">
        <v>0</v>
      </c>
      <c r="M5982">
        <v>0</v>
      </c>
      <c r="N5982">
        <v>0</v>
      </c>
      <c r="O5982">
        <v>0</v>
      </c>
      <c r="P5982">
        <v>0</v>
      </c>
      <c r="Q5982">
        <v>0</v>
      </c>
    </row>
    <row r="5983" spans="1:17" x14ac:dyDescent="0.2">
      <c r="A5983" t="s">
        <v>23721</v>
      </c>
      <c r="B5983" t="s">
        <v>89</v>
      </c>
      <c r="C5983" t="s">
        <v>119</v>
      </c>
      <c r="D5983" t="s">
        <v>17768</v>
      </c>
      <c r="E5983" t="s">
        <v>83</v>
      </c>
      <c r="F5983" t="s">
        <v>17734</v>
      </c>
      <c r="G5983">
        <v>3</v>
      </c>
      <c r="H5983">
        <v>0</v>
      </c>
      <c r="I5983">
        <v>0</v>
      </c>
      <c r="J5983">
        <v>0</v>
      </c>
      <c r="K5983">
        <v>0</v>
      </c>
      <c r="L5983">
        <v>0</v>
      </c>
      <c r="M5983">
        <v>0</v>
      </c>
      <c r="N5983">
        <v>0</v>
      </c>
      <c r="O5983">
        <v>0</v>
      </c>
      <c r="P5983">
        <v>0</v>
      </c>
      <c r="Q5983">
        <v>0</v>
      </c>
    </row>
    <row r="5984" spans="1:17" x14ac:dyDescent="0.2">
      <c r="A5984" t="s">
        <v>23722</v>
      </c>
      <c r="B5984" t="s">
        <v>89</v>
      </c>
      <c r="C5984" t="s">
        <v>119</v>
      </c>
      <c r="D5984" t="s">
        <v>17768</v>
      </c>
      <c r="E5984" t="s">
        <v>81</v>
      </c>
      <c r="F5984" t="s">
        <v>17734</v>
      </c>
      <c r="G5984">
        <v>7</v>
      </c>
      <c r="H5984">
        <v>0</v>
      </c>
      <c r="I5984">
        <v>0</v>
      </c>
      <c r="J5984">
        <v>0</v>
      </c>
      <c r="K5984">
        <v>0</v>
      </c>
      <c r="L5984">
        <v>0</v>
      </c>
      <c r="M5984">
        <v>0</v>
      </c>
      <c r="N5984">
        <v>0</v>
      </c>
      <c r="O5984">
        <v>0</v>
      </c>
      <c r="P5984">
        <v>0</v>
      </c>
      <c r="Q5984">
        <v>0</v>
      </c>
    </row>
    <row r="5985" spans="1:17" x14ac:dyDescent="0.2">
      <c r="A5985" t="s">
        <v>23723</v>
      </c>
      <c r="B5985" t="s">
        <v>89</v>
      </c>
      <c r="C5985" t="s">
        <v>119</v>
      </c>
      <c r="D5985" t="s">
        <v>17736</v>
      </c>
      <c r="E5985" t="s">
        <v>83</v>
      </c>
      <c r="F5985" t="s">
        <v>4929</v>
      </c>
      <c r="G5985">
        <v>0</v>
      </c>
      <c r="H5985">
        <v>15</v>
      </c>
      <c r="I5985">
        <v>0</v>
      </c>
      <c r="J5985">
        <v>14</v>
      </c>
      <c r="K5985">
        <v>0</v>
      </c>
      <c r="L5985">
        <v>1</v>
      </c>
      <c r="M5985">
        <v>0</v>
      </c>
      <c r="N5985">
        <v>0</v>
      </c>
      <c r="O5985">
        <v>0</v>
      </c>
      <c r="P5985">
        <v>0</v>
      </c>
      <c r="Q5985">
        <v>0</v>
      </c>
    </row>
    <row r="5986" spans="1:17" x14ac:dyDescent="0.2">
      <c r="A5986" t="s">
        <v>23724</v>
      </c>
      <c r="B5986" t="s">
        <v>89</v>
      </c>
      <c r="C5986" t="s">
        <v>119</v>
      </c>
      <c r="D5986" t="s">
        <v>17736</v>
      </c>
      <c r="E5986" t="s">
        <v>83</v>
      </c>
      <c r="F5986" t="s">
        <v>4931</v>
      </c>
      <c r="G5986">
        <v>0</v>
      </c>
      <c r="H5986">
        <v>15</v>
      </c>
      <c r="I5986">
        <v>0</v>
      </c>
      <c r="J5986">
        <v>12</v>
      </c>
      <c r="K5986">
        <v>0</v>
      </c>
      <c r="L5986">
        <v>3</v>
      </c>
      <c r="M5986">
        <v>0</v>
      </c>
      <c r="N5986">
        <v>0</v>
      </c>
      <c r="O5986">
        <v>0</v>
      </c>
      <c r="P5986">
        <v>0</v>
      </c>
      <c r="Q5986">
        <v>0</v>
      </c>
    </row>
    <row r="5987" spans="1:17" x14ac:dyDescent="0.2">
      <c r="A5987" t="s">
        <v>23725</v>
      </c>
      <c r="B5987" t="s">
        <v>89</v>
      </c>
      <c r="C5987" t="s">
        <v>119</v>
      </c>
      <c r="D5987" t="s">
        <v>17736</v>
      </c>
      <c r="E5987" t="s">
        <v>83</v>
      </c>
      <c r="F5987" t="s">
        <v>4933</v>
      </c>
      <c r="G5987">
        <v>0</v>
      </c>
      <c r="H5987">
        <v>0</v>
      </c>
      <c r="I5987">
        <v>0</v>
      </c>
      <c r="J5987">
        <v>0</v>
      </c>
      <c r="K5987">
        <v>0</v>
      </c>
      <c r="L5987">
        <v>0</v>
      </c>
      <c r="M5987">
        <v>15</v>
      </c>
      <c r="N5987">
        <v>0</v>
      </c>
      <c r="O5987">
        <v>0</v>
      </c>
      <c r="P5987">
        <v>0</v>
      </c>
      <c r="Q5987">
        <v>0</v>
      </c>
    </row>
    <row r="5988" spans="1:17" x14ac:dyDescent="0.2">
      <c r="A5988" t="s">
        <v>23726</v>
      </c>
      <c r="B5988" t="s">
        <v>89</v>
      </c>
      <c r="C5988" t="s">
        <v>119</v>
      </c>
      <c r="D5988" t="s">
        <v>17736</v>
      </c>
      <c r="E5988" t="s">
        <v>83</v>
      </c>
      <c r="F5988" t="s">
        <v>4935</v>
      </c>
      <c r="G5988">
        <v>0</v>
      </c>
      <c r="H5988">
        <v>15</v>
      </c>
      <c r="I5988">
        <v>0</v>
      </c>
      <c r="J5988">
        <v>12</v>
      </c>
      <c r="K5988">
        <v>0</v>
      </c>
      <c r="L5988">
        <v>3</v>
      </c>
      <c r="M5988">
        <v>0</v>
      </c>
      <c r="N5988">
        <v>0</v>
      </c>
      <c r="O5988">
        <v>0</v>
      </c>
      <c r="P5988">
        <v>0</v>
      </c>
      <c r="Q5988">
        <v>0</v>
      </c>
    </row>
    <row r="5989" spans="1:17" x14ac:dyDescent="0.2">
      <c r="A5989" t="s">
        <v>23727</v>
      </c>
      <c r="B5989" t="s">
        <v>89</v>
      </c>
      <c r="C5989" t="s">
        <v>119</v>
      </c>
      <c r="D5989" t="s">
        <v>17736</v>
      </c>
      <c r="E5989" t="s">
        <v>83</v>
      </c>
      <c r="F5989" t="s">
        <v>4937</v>
      </c>
      <c r="G5989">
        <v>0</v>
      </c>
      <c r="H5989">
        <v>15</v>
      </c>
      <c r="I5989">
        <v>0</v>
      </c>
      <c r="J5989">
        <v>12</v>
      </c>
      <c r="K5989">
        <v>0</v>
      </c>
      <c r="L5989">
        <v>3</v>
      </c>
      <c r="M5989">
        <v>0</v>
      </c>
      <c r="N5989">
        <v>0</v>
      </c>
      <c r="O5989">
        <v>0</v>
      </c>
      <c r="P5989">
        <v>0</v>
      </c>
      <c r="Q5989">
        <v>0</v>
      </c>
    </row>
    <row r="5990" spans="1:17" x14ac:dyDescent="0.2">
      <c r="A5990" t="s">
        <v>23728</v>
      </c>
      <c r="B5990" t="s">
        <v>89</v>
      </c>
      <c r="C5990" t="s">
        <v>119</v>
      </c>
      <c r="D5990" t="s">
        <v>17736</v>
      </c>
      <c r="E5990" t="s">
        <v>83</v>
      </c>
      <c r="F5990" t="s">
        <v>4939</v>
      </c>
      <c r="G5990">
        <v>0</v>
      </c>
      <c r="H5990">
        <v>0</v>
      </c>
      <c r="I5990">
        <v>0</v>
      </c>
      <c r="J5990">
        <v>0</v>
      </c>
      <c r="K5990">
        <v>0</v>
      </c>
      <c r="L5990">
        <v>0</v>
      </c>
      <c r="M5990">
        <v>15</v>
      </c>
      <c r="N5990">
        <v>0</v>
      </c>
      <c r="O5990">
        <v>0</v>
      </c>
      <c r="P5990">
        <v>0</v>
      </c>
      <c r="Q5990">
        <v>0</v>
      </c>
    </row>
    <row r="5991" spans="1:17" x14ac:dyDescent="0.2">
      <c r="A5991" t="s">
        <v>23729</v>
      </c>
      <c r="B5991" t="s">
        <v>89</v>
      </c>
      <c r="C5991" t="s">
        <v>119</v>
      </c>
      <c r="D5991" t="s">
        <v>17736</v>
      </c>
      <c r="E5991" t="s">
        <v>83</v>
      </c>
      <c r="F5991" t="s">
        <v>4941</v>
      </c>
      <c r="G5991">
        <v>0</v>
      </c>
      <c r="H5991">
        <v>15</v>
      </c>
      <c r="I5991">
        <v>0</v>
      </c>
      <c r="J5991">
        <v>14</v>
      </c>
      <c r="K5991">
        <v>0</v>
      </c>
      <c r="L5991">
        <v>1</v>
      </c>
      <c r="M5991">
        <v>0</v>
      </c>
      <c r="N5991">
        <v>0</v>
      </c>
      <c r="O5991">
        <v>0</v>
      </c>
      <c r="P5991">
        <v>0</v>
      </c>
      <c r="Q5991">
        <v>0</v>
      </c>
    </row>
    <row r="5992" spans="1:17" x14ac:dyDescent="0.2">
      <c r="A5992" t="s">
        <v>23730</v>
      </c>
      <c r="B5992" t="s">
        <v>89</v>
      </c>
      <c r="C5992" t="s">
        <v>119</v>
      </c>
      <c r="D5992" t="s">
        <v>17736</v>
      </c>
      <c r="E5992" t="s">
        <v>83</v>
      </c>
      <c r="F5992" t="s">
        <v>4943</v>
      </c>
      <c r="G5992">
        <v>0</v>
      </c>
      <c r="H5992">
        <v>0</v>
      </c>
      <c r="I5992">
        <v>0</v>
      </c>
      <c r="J5992">
        <v>0</v>
      </c>
      <c r="K5992">
        <v>0</v>
      </c>
      <c r="L5992">
        <v>0</v>
      </c>
      <c r="M5992">
        <v>15</v>
      </c>
      <c r="N5992">
        <v>0</v>
      </c>
      <c r="O5992">
        <v>0</v>
      </c>
      <c r="P5992">
        <v>0</v>
      </c>
      <c r="Q5992">
        <v>0</v>
      </c>
    </row>
    <row r="5993" spans="1:17" x14ac:dyDescent="0.2">
      <c r="A5993" t="s">
        <v>23731</v>
      </c>
      <c r="B5993" t="s">
        <v>89</v>
      </c>
      <c r="C5993" t="s">
        <v>119</v>
      </c>
      <c r="D5993" t="s">
        <v>17736</v>
      </c>
      <c r="E5993" t="s">
        <v>83</v>
      </c>
      <c r="F5993" t="s">
        <v>4925</v>
      </c>
      <c r="G5993">
        <v>0</v>
      </c>
      <c r="H5993">
        <v>0</v>
      </c>
      <c r="I5993">
        <v>0</v>
      </c>
      <c r="J5993">
        <v>0</v>
      </c>
      <c r="K5993">
        <v>0</v>
      </c>
      <c r="L5993">
        <v>0</v>
      </c>
      <c r="M5993">
        <v>0</v>
      </c>
      <c r="N5993">
        <v>11</v>
      </c>
      <c r="O5993">
        <v>9</v>
      </c>
      <c r="P5993">
        <v>2</v>
      </c>
      <c r="Q5993">
        <v>0</v>
      </c>
    </row>
    <row r="5994" spans="1:17" x14ac:dyDescent="0.2">
      <c r="A5994" t="s">
        <v>23732</v>
      </c>
      <c r="B5994" t="s">
        <v>89</v>
      </c>
      <c r="C5994" t="s">
        <v>119</v>
      </c>
      <c r="D5994" t="s">
        <v>17736</v>
      </c>
      <c r="E5994" t="s">
        <v>83</v>
      </c>
      <c r="F5994" t="s">
        <v>4927</v>
      </c>
      <c r="G5994">
        <v>0</v>
      </c>
      <c r="H5994">
        <v>0</v>
      </c>
      <c r="I5994">
        <v>0</v>
      </c>
      <c r="J5994">
        <v>0</v>
      </c>
      <c r="K5994">
        <v>0</v>
      </c>
      <c r="L5994">
        <v>0</v>
      </c>
      <c r="M5994">
        <v>0</v>
      </c>
      <c r="N5994">
        <v>9</v>
      </c>
      <c r="O5994">
        <v>8</v>
      </c>
      <c r="P5994">
        <v>1</v>
      </c>
      <c r="Q5994">
        <v>0</v>
      </c>
    </row>
    <row r="5995" spans="1:17" x14ac:dyDescent="0.2">
      <c r="A5995" t="s">
        <v>23733</v>
      </c>
      <c r="B5995" t="s">
        <v>89</v>
      </c>
      <c r="C5995" t="s">
        <v>119</v>
      </c>
      <c r="D5995" t="s">
        <v>17736</v>
      </c>
      <c r="E5995" t="s">
        <v>83</v>
      </c>
      <c r="F5995" t="s">
        <v>17734</v>
      </c>
      <c r="G5995">
        <v>15</v>
      </c>
      <c r="H5995">
        <v>0</v>
      </c>
      <c r="I5995">
        <v>0</v>
      </c>
      <c r="J5995">
        <v>0</v>
      </c>
      <c r="K5995">
        <v>0</v>
      </c>
      <c r="L5995">
        <v>0</v>
      </c>
      <c r="M5995">
        <v>0</v>
      </c>
      <c r="N5995">
        <v>0</v>
      </c>
      <c r="O5995">
        <v>0</v>
      </c>
      <c r="P5995">
        <v>0</v>
      </c>
      <c r="Q5995">
        <v>0</v>
      </c>
    </row>
    <row r="5996" spans="1:17" x14ac:dyDescent="0.2">
      <c r="A5996" t="s">
        <v>23734</v>
      </c>
      <c r="B5996" t="s">
        <v>89</v>
      </c>
      <c r="C5996" t="s">
        <v>119</v>
      </c>
      <c r="D5996" t="s">
        <v>17736</v>
      </c>
      <c r="E5996" t="s">
        <v>81</v>
      </c>
      <c r="F5996" t="s">
        <v>4929</v>
      </c>
      <c r="G5996">
        <v>0</v>
      </c>
      <c r="H5996">
        <v>20</v>
      </c>
      <c r="I5996">
        <v>3</v>
      </c>
      <c r="J5996">
        <v>16</v>
      </c>
      <c r="K5996">
        <v>0</v>
      </c>
      <c r="L5996">
        <v>1</v>
      </c>
      <c r="M5996">
        <v>0</v>
      </c>
      <c r="N5996">
        <v>0</v>
      </c>
      <c r="O5996">
        <v>0</v>
      </c>
      <c r="P5996">
        <v>0</v>
      </c>
      <c r="Q5996">
        <v>0</v>
      </c>
    </row>
    <row r="5997" spans="1:17" x14ac:dyDescent="0.2">
      <c r="A5997" t="s">
        <v>23735</v>
      </c>
      <c r="B5997" t="s">
        <v>89</v>
      </c>
      <c r="C5997" t="s">
        <v>119</v>
      </c>
      <c r="D5997" t="s">
        <v>17736</v>
      </c>
      <c r="E5997" t="s">
        <v>81</v>
      </c>
      <c r="F5997" t="s">
        <v>4931</v>
      </c>
      <c r="G5997">
        <v>0</v>
      </c>
      <c r="H5997">
        <v>20</v>
      </c>
      <c r="I5997">
        <v>3</v>
      </c>
      <c r="J5997">
        <v>16</v>
      </c>
      <c r="K5997">
        <v>0</v>
      </c>
      <c r="L5997">
        <v>1</v>
      </c>
      <c r="M5997">
        <v>0</v>
      </c>
      <c r="N5997">
        <v>0</v>
      </c>
      <c r="O5997">
        <v>0</v>
      </c>
      <c r="P5997">
        <v>0</v>
      </c>
      <c r="Q5997">
        <v>0</v>
      </c>
    </row>
    <row r="5998" spans="1:17" x14ac:dyDescent="0.2">
      <c r="A5998" t="s">
        <v>23736</v>
      </c>
      <c r="B5998" t="s">
        <v>89</v>
      </c>
      <c r="C5998" t="s">
        <v>119</v>
      </c>
      <c r="D5998" t="s">
        <v>17736</v>
      </c>
      <c r="E5998" t="s">
        <v>81</v>
      </c>
      <c r="F5998" t="s">
        <v>4933</v>
      </c>
      <c r="G5998">
        <v>0</v>
      </c>
      <c r="H5998">
        <v>0</v>
      </c>
      <c r="I5998">
        <v>0</v>
      </c>
      <c r="J5998">
        <v>0</v>
      </c>
      <c r="K5998">
        <v>0</v>
      </c>
      <c r="L5998">
        <v>0</v>
      </c>
      <c r="M5998">
        <v>20</v>
      </c>
      <c r="N5998">
        <v>0</v>
      </c>
      <c r="O5998">
        <v>0</v>
      </c>
      <c r="P5998">
        <v>0</v>
      </c>
      <c r="Q5998">
        <v>0</v>
      </c>
    </row>
    <row r="5999" spans="1:17" x14ac:dyDescent="0.2">
      <c r="A5999" t="s">
        <v>23737</v>
      </c>
      <c r="B5999" t="s">
        <v>89</v>
      </c>
      <c r="C5999" t="s">
        <v>119</v>
      </c>
      <c r="D5999" t="s">
        <v>17736</v>
      </c>
      <c r="E5999" t="s">
        <v>81</v>
      </c>
      <c r="F5999" t="s">
        <v>4935</v>
      </c>
      <c r="G5999">
        <v>0</v>
      </c>
      <c r="H5999">
        <v>20</v>
      </c>
      <c r="I5999">
        <v>3</v>
      </c>
      <c r="J5999">
        <v>16</v>
      </c>
      <c r="K5999">
        <v>0</v>
      </c>
      <c r="L5999">
        <v>1</v>
      </c>
      <c r="M5999">
        <v>0</v>
      </c>
      <c r="N5999">
        <v>0</v>
      </c>
      <c r="O5999">
        <v>0</v>
      </c>
      <c r="P5999">
        <v>0</v>
      </c>
      <c r="Q5999">
        <v>0</v>
      </c>
    </row>
    <row r="6000" spans="1:17" x14ac:dyDescent="0.2">
      <c r="A6000" t="s">
        <v>23738</v>
      </c>
      <c r="B6000" t="s">
        <v>89</v>
      </c>
      <c r="C6000" t="s">
        <v>119</v>
      </c>
      <c r="D6000" t="s">
        <v>17736</v>
      </c>
      <c r="E6000" t="s">
        <v>81</v>
      </c>
      <c r="F6000" t="s">
        <v>4937</v>
      </c>
      <c r="G6000">
        <v>0</v>
      </c>
      <c r="H6000">
        <v>20</v>
      </c>
      <c r="I6000">
        <v>3</v>
      </c>
      <c r="J6000">
        <v>16</v>
      </c>
      <c r="K6000">
        <v>0</v>
      </c>
      <c r="L6000">
        <v>1</v>
      </c>
      <c r="M6000">
        <v>0</v>
      </c>
      <c r="N6000">
        <v>0</v>
      </c>
      <c r="O6000">
        <v>0</v>
      </c>
      <c r="P6000">
        <v>0</v>
      </c>
      <c r="Q6000">
        <v>0</v>
      </c>
    </row>
    <row r="6001" spans="1:17" x14ac:dyDescent="0.2">
      <c r="A6001" t="s">
        <v>23739</v>
      </c>
      <c r="B6001" t="s">
        <v>89</v>
      </c>
      <c r="C6001" t="s">
        <v>119</v>
      </c>
      <c r="D6001" t="s">
        <v>17736</v>
      </c>
      <c r="E6001" t="s">
        <v>81</v>
      </c>
      <c r="F6001" t="s">
        <v>4939</v>
      </c>
      <c r="G6001">
        <v>0</v>
      </c>
      <c r="H6001">
        <v>0</v>
      </c>
      <c r="I6001">
        <v>0</v>
      </c>
      <c r="J6001">
        <v>0</v>
      </c>
      <c r="K6001">
        <v>0</v>
      </c>
      <c r="L6001">
        <v>0</v>
      </c>
      <c r="M6001">
        <v>20</v>
      </c>
      <c r="N6001">
        <v>0</v>
      </c>
      <c r="O6001">
        <v>0</v>
      </c>
      <c r="P6001">
        <v>0</v>
      </c>
      <c r="Q6001">
        <v>0</v>
      </c>
    </row>
    <row r="6002" spans="1:17" x14ac:dyDescent="0.2">
      <c r="A6002" t="s">
        <v>23740</v>
      </c>
      <c r="B6002" t="s">
        <v>89</v>
      </c>
      <c r="C6002" t="s">
        <v>119</v>
      </c>
      <c r="D6002" t="s">
        <v>17736</v>
      </c>
      <c r="E6002" t="s">
        <v>81</v>
      </c>
      <c r="F6002" t="s">
        <v>4941</v>
      </c>
      <c r="G6002">
        <v>0</v>
      </c>
      <c r="H6002">
        <v>20</v>
      </c>
      <c r="I6002">
        <v>3</v>
      </c>
      <c r="J6002">
        <v>16</v>
      </c>
      <c r="K6002">
        <v>0</v>
      </c>
      <c r="L6002">
        <v>1</v>
      </c>
      <c r="M6002">
        <v>0</v>
      </c>
      <c r="N6002">
        <v>0</v>
      </c>
      <c r="O6002">
        <v>0</v>
      </c>
      <c r="P6002">
        <v>0</v>
      </c>
      <c r="Q6002">
        <v>0</v>
      </c>
    </row>
    <row r="6003" spans="1:17" x14ac:dyDescent="0.2">
      <c r="A6003" t="s">
        <v>23741</v>
      </c>
      <c r="B6003" t="s">
        <v>89</v>
      </c>
      <c r="C6003" t="s">
        <v>119</v>
      </c>
      <c r="D6003" t="s">
        <v>17736</v>
      </c>
      <c r="E6003" t="s">
        <v>81</v>
      </c>
      <c r="F6003" t="s">
        <v>4943</v>
      </c>
      <c r="G6003">
        <v>0</v>
      </c>
      <c r="H6003">
        <v>0</v>
      </c>
      <c r="I6003">
        <v>0</v>
      </c>
      <c r="J6003">
        <v>0</v>
      </c>
      <c r="K6003">
        <v>0</v>
      </c>
      <c r="L6003">
        <v>0</v>
      </c>
      <c r="M6003">
        <v>20</v>
      </c>
      <c r="N6003">
        <v>0</v>
      </c>
      <c r="O6003">
        <v>0</v>
      </c>
      <c r="P6003">
        <v>0</v>
      </c>
      <c r="Q6003">
        <v>0</v>
      </c>
    </row>
    <row r="6004" spans="1:17" x14ac:dyDescent="0.2">
      <c r="A6004" t="s">
        <v>23742</v>
      </c>
      <c r="B6004" t="s">
        <v>89</v>
      </c>
      <c r="C6004" t="s">
        <v>183</v>
      </c>
      <c r="D6004" t="s">
        <v>17736</v>
      </c>
      <c r="E6004" t="s">
        <v>83</v>
      </c>
      <c r="F6004" t="s">
        <v>17734</v>
      </c>
      <c r="G6004">
        <v>14</v>
      </c>
      <c r="H6004">
        <v>0</v>
      </c>
      <c r="I6004">
        <v>0</v>
      </c>
      <c r="J6004">
        <v>0</v>
      </c>
      <c r="K6004">
        <v>0</v>
      </c>
      <c r="L6004">
        <v>0</v>
      </c>
      <c r="M6004">
        <v>0</v>
      </c>
      <c r="N6004">
        <v>0</v>
      </c>
      <c r="O6004">
        <v>0</v>
      </c>
      <c r="P6004">
        <v>0</v>
      </c>
      <c r="Q6004">
        <v>0</v>
      </c>
    </row>
    <row r="6005" spans="1:17" x14ac:dyDescent="0.2">
      <c r="A6005" t="s">
        <v>23743</v>
      </c>
      <c r="B6005" t="s">
        <v>89</v>
      </c>
      <c r="C6005" t="s">
        <v>183</v>
      </c>
      <c r="D6005" t="s">
        <v>17736</v>
      </c>
      <c r="E6005" t="s">
        <v>81</v>
      </c>
      <c r="F6005" t="s">
        <v>4929</v>
      </c>
      <c r="G6005">
        <v>0</v>
      </c>
      <c r="H6005">
        <v>22</v>
      </c>
      <c r="I6005">
        <v>2</v>
      </c>
      <c r="J6005">
        <v>18</v>
      </c>
      <c r="K6005">
        <v>2</v>
      </c>
      <c r="L6005">
        <v>0</v>
      </c>
      <c r="M6005">
        <v>0</v>
      </c>
      <c r="N6005">
        <v>0</v>
      </c>
      <c r="O6005">
        <v>0</v>
      </c>
      <c r="P6005">
        <v>0</v>
      </c>
      <c r="Q6005">
        <v>0</v>
      </c>
    </row>
    <row r="6006" spans="1:17" x14ac:dyDescent="0.2">
      <c r="A6006" t="s">
        <v>23744</v>
      </c>
      <c r="B6006" t="s">
        <v>89</v>
      </c>
      <c r="C6006" t="s">
        <v>183</v>
      </c>
      <c r="D6006" t="s">
        <v>17736</v>
      </c>
      <c r="E6006" t="s">
        <v>81</v>
      </c>
      <c r="F6006" t="s">
        <v>4931</v>
      </c>
      <c r="G6006">
        <v>0</v>
      </c>
      <c r="H6006">
        <v>22</v>
      </c>
      <c r="I6006">
        <v>2</v>
      </c>
      <c r="J6006">
        <v>18</v>
      </c>
      <c r="K6006">
        <v>2</v>
      </c>
      <c r="L6006">
        <v>0</v>
      </c>
      <c r="M6006">
        <v>0</v>
      </c>
      <c r="N6006">
        <v>0</v>
      </c>
      <c r="O6006">
        <v>0</v>
      </c>
      <c r="P6006">
        <v>0</v>
      </c>
      <c r="Q6006">
        <v>0</v>
      </c>
    </row>
    <row r="6007" spans="1:17" x14ac:dyDescent="0.2">
      <c r="A6007" t="s">
        <v>23745</v>
      </c>
      <c r="B6007" t="s">
        <v>89</v>
      </c>
      <c r="C6007" t="s">
        <v>183</v>
      </c>
      <c r="D6007" t="s">
        <v>17736</v>
      </c>
      <c r="E6007" t="s">
        <v>81</v>
      </c>
      <c r="F6007" t="s">
        <v>4933</v>
      </c>
      <c r="G6007">
        <v>0</v>
      </c>
      <c r="H6007">
        <v>0</v>
      </c>
      <c r="I6007">
        <v>0</v>
      </c>
      <c r="J6007">
        <v>0</v>
      </c>
      <c r="K6007">
        <v>0</v>
      </c>
      <c r="L6007">
        <v>0</v>
      </c>
      <c r="M6007">
        <v>22</v>
      </c>
      <c r="N6007">
        <v>0</v>
      </c>
      <c r="O6007">
        <v>0</v>
      </c>
      <c r="P6007">
        <v>0</v>
      </c>
      <c r="Q6007">
        <v>0</v>
      </c>
    </row>
    <row r="6008" spans="1:17" x14ac:dyDescent="0.2">
      <c r="A6008" t="s">
        <v>23746</v>
      </c>
      <c r="B6008" t="s">
        <v>89</v>
      </c>
      <c r="C6008" t="s">
        <v>183</v>
      </c>
      <c r="D6008" t="s">
        <v>17736</v>
      </c>
      <c r="E6008" t="s">
        <v>81</v>
      </c>
      <c r="F6008" t="s">
        <v>4935</v>
      </c>
      <c r="G6008">
        <v>0</v>
      </c>
      <c r="H6008">
        <v>22</v>
      </c>
      <c r="I6008">
        <v>2</v>
      </c>
      <c r="J6008">
        <v>18</v>
      </c>
      <c r="K6008">
        <v>2</v>
      </c>
      <c r="L6008">
        <v>0</v>
      </c>
      <c r="M6008">
        <v>0</v>
      </c>
      <c r="N6008">
        <v>0</v>
      </c>
      <c r="O6008">
        <v>0</v>
      </c>
      <c r="P6008">
        <v>0</v>
      </c>
      <c r="Q6008">
        <v>0</v>
      </c>
    </row>
    <row r="6009" spans="1:17" x14ac:dyDescent="0.2">
      <c r="A6009" t="s">
        <v>23747</v>
      </c>
      <c r="B6009" t="s">
        <v>89</v>
      </c>
      <c r="C6009" t="s">
        <v>183</v>
      </c>
      <c r="D6009" t="s">
        <v>17736</v>
      </c>
      <c r="E6009" t="s">
        <v>81</v>
      </c>
      <c r="F6009" t="s">
        <v>4937</v>
      </c>
      <c r="G6009">
        <v>0</v>
      </c>
      <c r="H6009">
        <v>22</v>
      </c>
      <c r="I6009">
        <v>2</v>
      </c>
      <c r="J6009">
        <v>18</v>
      </c>
      <c r="K6009">
        <v>2</v>
      </c>
      <c r="L6009">
        <v>0</v>
      </c>
      <c r="M6009">
        <v>0</v>
      </c>
      <c r="N6009">
        <v>0</v>
      </c>
      <c r="O6009">
        <v>0</v>
      </c>
      <c r="P6009">
        <v>0</v>
      </c>
      <c r="Q6009">
        <v>0</v>
      </c>
    </row>
    <row r="6010" spans="1:17" x14ac:dyDescent="0.2">
      <c r="A6010" t="s">
        <v>23748</v>
      </c>
      <c r="B6010" t="s">
        <v>89</v>
      </c>
      <c r="C6010" t="s">
        <v>183</v>
      </c>
      <c r="D6010" t="s">
        <v>17736</v>
      </c>
      <c r="E6010" t="s">
        <v>81</v>
      </c>
      <c r="F6010" t="s">
        <v>4939</v>
      </c>
      <c r="G6010">
        <v>0</v>
      </c>
      <c r="H6010">
        <v>0</v>
      </c>
      <c r="I6010">
        <v>0</v>
      </c>
      <c r="J6010">
        <v>0</v>
      </c>
      <c r="K6010">
        <v>0</v>
      </c>
      <c r="L6010">
        <v>0</v>
      </c>
      <c r="M6010">
        <v>22</v>
      </c>
      <c r="N6010">
        <v>0</v>
      </c>
      <c r="O6010">
        <v>0</v>
      </c>
      <c r="P6010">
        <v>0</v>
      </c>
      <c r="Q6010">
        <v>0</v>
      </c>
    </row>
    <row r="6011" spans="1:17" x14ac:dyDescent="0.2">
      <c r="A6011" t="s">
        <v>23749</v>
      </c>
      <c r="B6011" t="s">
        <v>89</v>
      </c>
      <c r="C6011" t="s">
        <v>183</v>
      </c>
      <c r="D6011" t="s">
        <v>17736</v>
      </c>
      <c r="E6011" t="s">
        <v>81</v>
      </c>
      <c r="F6011" t="s">
        <v>4941</v>
      </c>
      <c r="G6011">
        <v>0</v>
      </c>
      <c r="H6011">
        <v>22</v>
      </c>
      <c r="I6011">
        <v>2</v>
      </c>
      <c r="J6011">
        <v>18</v>
      </c>
      <c r="K6011">
        <v>2</v>
      </c>
      <c r="L6011">
        <v>0</v>
      </c>
      <c r="M6011">
        <v>0</v>
      </c>
      <c r="N6011">
        <v>0</v>
      </c>
      <c r="O6011">
        <v>0</v>
      </c>
      <c r="P6011">
        <v>0</v>
      </c>
      <c r="Q6011">
        <v>0</v>
      </c>
    </row>
    <row r="6012" spans="1:17" x14ac:dyDescent="0.2">
      <c r="A6012" t="s">
        <v>23750</v>
      </c>
      <c r="B6012" t="s">
        <v>89</v>
      </c>
      <c r="C6012" t="s">
        <v>183</v>
      </c>
      <c r="D6012" t="s">
        <v>17736</v>
      </c>
      <c r="E6012" t="s">
        <v>81</v>
      </c>
      <c r="F6012" t="s">
        <v>4943</v>
      </c>
      <c r="G6012">
        <v>0</v>
      </c>
      <c r="H6012">
        <v>0</v>
      </c>
      <c r="I6012">
        <v>0</v>
      </c>
      <c r="J6012">
        <v>0</v>
      </c>
      <c r="K6012">
        <v>0</v>
      </c>
      <c r="L6012">
        <v>0</v>
      </c>
      <c r="M6012">
        <v>22</v>
      </c>
      <c r="N6012">
        <v>0</v>
      </c>
      <c r="O6012">
        <v>0</v>
      </c>
      <c r="P6012">
        <v>0</v>
      </c>
      <c r="Q6012">
        <v>0</v>
      </c>
    </row>
    <row r="6013" spans="1:17" x14ac:dyDescent="0.2">
      <c r="A6013" t="s">
        <v>23751</v>
      </c>
      <c r="B6013" t="s">
        <v>89</v>
      </c>
      <c r="C6013" t="s">
        <v>183</v>
      </c>
      <c r="D6013" t="s">
        <v>17736</v>
      </c>
      <c r="E6013" t="s">
        <v>81</v>
      </c>
      <c r="F6013" t="s">
        <v>4925</v>
      </c>
      <c r="G6013">
        <v>0</v>
      </c>
      <c r="H6013">
        <v>0</v>
      </c>
      <c r="I6013">
        <v>0</v>
      </c>
      <c r="J6013">
        <v>0</v>
      </c>
      <c r="K6013">
        <v>0</v>
      </c>
      <c r="L6013">
        <v>0</v>
      </c>
      <c r="M6013">
        <v>0</v>
      </c>
      <c r="N6013">
        <v>19</v>
      </c>
      <c r="O6013">
        <v>19</v>
      </c>
      <c r="P6013">
        <v>0</v>
      </c>
      <c r="Q6013">
        <v>0</v>
      </c>
    </row>
    <row r="6014" spans="1:17" x14ac:dyDescent="0.2">
      <c r="A6014" t="s">
        <v>23752</v>
      </c>
      <c r="B6014" t="s">
        <v>89</v>
      </c>
      <c r="C6014" t="s">
        <v>183</v>
      </c>
      <c r="D6014" t="s">
        <v>17736</v>
      </c>
      <c r="E6014" t="s">
        <v>81</v>
      </c>
      <c r="F6014" t="s">
        <v>4927</v>
      </c>
      <c r="G6014">
        <v>0</v>
      </c>
      <c r="H6014">
        <v>0</v>
      </c>
      <c r="I6014">
        <v>0</v>
      </c>
      <c r="J6014">
        <v>0</v>
      </c>
      <c r="K6014">
        <v>0</v>
      </c>
      <c r="L6014">
        <v>0</v>
      </c>
      <c r="M6014">
        <v>0</v>
      </c>
      <c r="N6014">
        <v>15</v>
      </c>
      <c r="O6014">
        <v>15</v>
      </c>
      <c r="P6014">
        <v>0</v>
      </c>
      <c r="Q6014">
        <v>0</v>
      </c>
    </row>
    <row r="6015" spans="1:17" x14ac:dyDescent="0.2">
      <c r="A6015" t="s">
        <v>23753</v>
      </c>
      <c r="B6015" t="s">
        <v>89</v>
      </c>
      <c r="C6015" t="s">
        <v>183</v>
      </c>
      <c r="D6015" t="s">
        <v>17736</v>
      </c>
      <c r="E6015" t="s">
        <v>81</v>
      </c>
      <c r="F6015" t="s">
        <v>17734</v>
      </c>
      <c r="G6015">
        <v>22</v>
      </c>
      <c r="H6015">
        <v>0</v>
      </c>
      <c r="I6015">
        <v>0</v>
      </c>
      <c r="J6015">
        <v>0</v>
      </c>
      <c r="K6015">
        <v>0</v>
      </c>
      <c r="L6015">
        <v>0</v>
      </c>
      <c r="M6015">
        <v>0</v>
      </c>
      <c r="N6015">
        <v>0</v>
      </c>
      <c r="O6015">
        <v>0</v>
      </c>
      <c r="P6015">
        <v>0</v>
      </c>
      <c r="Q6015">
        <v>0</v>
      </c>
    </row>
    <row r="6016" spans="1:17" x14ac:dyDescent="0.2">
      <c r="A6016" t="s">
        <v>23754</v>
      </c>
      <c r="B6016" t="s">
        <v>89</v>
      </c>
      <c r="C6016" t="s">
        <v>183</v>
      </c>
      <c r="D6016" t="s">
        <v>17754</v>
      </c>
      <c r="E6016" t="s">
        <v>83</v>
      </c>
      <c r="F6016" t="s">
        <v>17734</v>
      </c>
      <c r="G6016">
        <v>4</v>
      </c>
      <c r="H6016">
        <v>0</v>
      </c>
      <c r="I6016">
        <v>0</v>
      </c>
      <c r="J6016">
        <v>0</v>
      </c>
      <c r="K6016">
        <v>0</v>
      </c>
      <c r="L6016">
        <v>0</v>
      </c>
      <c r="M6016">
        <v>0</v>
      </c>
      <c r="N6016">
        <v>0</v>
      </c>
      <c r="O6016">
        <v>0</v>
      </c>
      <c r="P6016">
        <v>0</v>
      </c>
      <c r="Q6016">
        <v>0</v>
      </c>
    </row>
    <row r="6017" spans="1:17" x14ac:dyDescent="0.2">
      <c r="A6017" t="s">
        <v>23755</v>
      </c>
      <c r="B6017" t="s">
        <v>88</v>
      </c>
      <c r="C6017" t="s">
        <v>171</v>
      </c>
      <c r="D6017" t="s">
        <v>17768</v>
      </c>
      <c r="E6017" t="s">
        <v>83</v>
      </c>
      <c r="F6017" t="s">
        <v>17734</v>
      </c>
      <c r="G6017">
        <v>1</v>
      </c>
      <c r="H6017">
        <v>0</v>
      </c>
      <c r="I6017">
        <v>0</v>
      </c>
      <c r="J6017">
        <v>0</v>
      </c>
      <c r="K6017">
        <v>0</v>
      </c>
      <c r="L6017">
        <v>0</v>
      </c>
      <c r="M6017">
        <v>0</v>
      </c>
      <c r="N6017">
        <v>0</v>
      </c>
      <c r="O6017">
        <v>0</v>
      </c>
      <c r="P6017">
        <v>0</v>
      </c>
      <c r="Q6017">
        <v>0</v>
      </c>
    </row>
    <row r="6018" spans="1:17" x14ac:dyDescent="0.2">
      <c r="A6018" t="s">
        <v>23756</v>
      </c>
      <c r="B6018" t="s">
        <v>88</v>
      </c>
      <c r="C6018" t="s">
        <v>171</v>
      </c>
      <c r="D6018" t="s">
        <v>17736</v>
      </c>
      <c r="E6018" t="s">
        <v>83</v>
      </c>
      <c r="F6018" t="s">
        <v>4929</v>
      </c>
      <c r="G6018">
        <v>0</v>
      </c>
      <c r="H6018">
        <v>11</v>
      </c>
      <c r="I6018">
        <v>1</v>
      </c>
      <c r="J6018">
        <v>9</v>
      </c>
      <c r="K6018">
        <v>1</v>
      </c>
      <c r="L6018">
        <v>0</v>
      </c>
      <c r="M6018">
        <v>0</v>
      </c>
      <c r="N6018">
        <v>0</v>
      </c>
      <c r="O6018">
        <v>0</v>
      </c>
      <c r="P6018">
        <v>0</v>
      </c>
      <c r="Q6018">
        <v>0</v>
      </c>
    </row>
    <row r="6019" spans="1:17" x14ac:dyDescent="0.2">
      <c r="A6019" t="s">
        <v>23757</v>
      </c>
      <c r="B6019" t="s">
        <v>88</v>
      </c>
      <c r="C6019" t="s">
        <v>171</v>
      </c>
      <c r="D6019" t="s">
        <v>17736</v>
      </c>
      <c r="E6019" t="s">
        <v>83</v>
      </c>
      <c r="F6019" t="s">
        <v>4931</v>
      </c>
      <c r="G6019">
        <v>0</v>
      </c>
      <c r="H6019">
        <v>11</v>
      </c>
      <c r="I6019">
        <v>0</v>
      </c>
      <c r="J6019">
        <v>10</v>
      </c>
      <c r="K6019">
        <v>1</v>
      </c>
      <c r="L6019">
        <v>0</v>
      </c>
      <c r="M6019">
        <v>0</v>
      </c>
      <c r="N6019">
        <v>0</v>
      </c>
      <c r="O6019">
        <v>0</v>
      </c>
      <c r="P6019">
        <v>0</v>
      </c>
      <c r="Q6019">
        <v>0</v>
      </c>
    </row>
    <row r="6020" spans="1:17" x14ac:dyDescent="0.2">
      <c r="A6020" t="s">
        <v>23758</v>
      </c>
      <c r="B6020" t="s">
        <v>88</v>
      </c>
      <c r="C6020" t="s">
        <v>171</v>
      </c>
      <c r="D6020" t="s">
        <v>17736</v>
      </c>
      <c r="E6020" t="s">
        <v>83</v>
      </c>
      <c r="F6020" t="s">
        <v>4933</v>
      </c>
      <c r="G6020">
        <v>0</v>
      </c>
      <c r="H6020">
        <v>0</v>
      </c>
      <c r="I6020">
        <v>0</v>
      </c>
      <c r="J6020">
        <v>0</v>
      </c>
      <c r="K6020">
        <v>0</v>
      </c>
      <c r="L6020">
        <v>0</v>
      </c>
      <c r="M6020">
        <v>11</v>
      </c>
      <c r="N6020">
        <v>0</v>
      </c>
      <c r="O6020">
        <v>0</v>
      </c>
      <c r="P6020">
        <v>0</v>
      </c>
      <c r="Q6020">
        <v>0</v>
      </c>
    </row>
    <row r="6021" spans="1:17" x14ac:dyDescent="0.2">
      <c r="A6021" t="s">
        <v>23759</v>
      </c>
      <c r="B6021" t="s">
        <v>88</v>
      </c>
      <c r="C6021" t="s">
        <v>171</v>
      </c>
      <c r="D6021" t="s">
        <v>17736</v>
      </c>
      <c r="E6021" t="s">
        <v>83</v>
      </c>
      <c r="F6021" t="s">
        <v>4935</v>
      </c>
      <c r="G6021">
        <v>0</v>
      </c>
      <c r="H6021">
        <v>11</v>
      </c>
      <c r="I6021">
        <v>0</v>
      </c>
      <c r="J6021">
        <v>10</v>
      </c>
      <c r="K6021">
        <v>1</v>
      </c>
      <c r="L6021">
        <v>0</v>
      </c>
      <c r="M6021">
        <v>0</v>
      </c>
      <c r="N6021">
        <v>0</v>
      </c>
      <c r="O6021">
        <v>0</v>
      </c>
      <c r="P6021">
        <v>0</v>
      </c>
      <c r="Q6021">
        <v>0</v>
      </c>
    </row>
    <row r="6022" spans="1:17" x14ac:dyDescent="0.2">
      <c r="A6022" t="s">
        <v>23760</v>
      </c>
      <c r="B6022" t="s">
        <v>88</v>
      </c>
      <c r="C6022" t="s">
        <v>171</v>
      </c>
      <c r="D6022" t="s">
        <v>17736</v>
      </c>
      <c r="E6022" t="s">
        <v>83</v>
      </c>
      <c r="F6022" t="s">
        <v>4937</v>
      </c>
      <c r="G6022">
        <v>0</v>
      </c>
      <c r="H6022">
        <v>11</v>
      </c>
      <c r="I6022">
        <v>1</v>
      </c>
      <c r="J6022">
        <v>9</v>
      </c>
      <c r="K6022">
        <v>1</v>
      </c>
      <c r="L6022">
        <v>0</v>
      </c>
      <c r="M6022">
        <v>0</v>
      </c>
      <c r="N6022">
        <v>0</v>
      </c>
      <c r="O6022">
        <v>0</v>
      </c>
      <c r="P6022">
        <v>0</v>
      </c>
      <c r="Q6022">
        <v>0</v>
      </c>
    </row>
    <row r="6023" spans="1:17" x14ac:dyDescent="0.2">
      <c r="A6023" t="s">
        <v>23761</v>
      </c>
      <c r="B6023" t="s">
        <v>88</v>
      </c>
      <c r="C6023" t="s">
        <v>171</v>
      </c>
      <c r="D6023" t="s">
        <v>17736</v>
      </c>
      <c r="E6023" t="s">
        <v>83</v>
      </c>
      <c r="F6023" t="s">
        <v>4939</v>
      </c>
      <c r="G6023">
        <v>0</v>
      </c>
      <c r="H6023">
        <v>0</v>
      </c>
      <c r="I6023">
        <v>0</v>
      </c>
      <c r="J6023">
        <v>0</v>
      </c>
      <c r="K6023">
        <v>0</v>
      </c>
      <c r="L6023">
        <v>0</v>
      </c>
      <c r="M6023">
        <v>11</v>
      </c>
      <c r="N6023">
        <v>0</v>
      </c>
      <c r="O6023">
        <v>0</v>
      </c>
      <c r="P6023">
        <v>0</v>
      </c>
      <c r="Q6023">
        <v>0</v>
      </c>
    </row>
    <row r="6024" spans="1:17" x14ac:dyDescent="0.2">
      <c r="A6024" t="s">
        <v>23762</v>
      </c>
      <c r="B6024" t="s">
        <v>88</v>
      </c>
      <c r="C6024" t="s">
        <v>171</v>
      </c>
      <c r="D6024" t="s">
        <v>17736</v>
      </c>
      <c r="E6024" t="s">
        <v>83</v>
      </c>
      <c r="F6024" t="s">
        <v>4941</v>
      </c>
      <c r="G6024">
        <v>0</v>
      </c>
      <c r="H6024">
        <v>11</v>
      </c>
      <c r="I6024">
        <v>0</v>
      </c>
      <c r="J6024">
        <v>10</v>
      </c>
      <c r="K6024">
        <v>1</v>
      </c>
      <c r="L6024">
        <v>0</v>
      </c>
      <c r="M6024">
        <v>0</v>
      </c>
      <c r="N6024">
        <v>0</v>
      </c>
      <c r="O6024">
        <v>0</v>
      </c>
      <c r="P6024">
        <v>0</v>
      </c>
      <c r="Q6024">
        <v>0</v>
      </c>
    </row>
    <row r="6025" spans="1:17" x14ac:dyDescent="0.2">
      <c r="A6025" t="s">
        <v>23763</v>
      </c>
      <c r="B6025" t="s">
        <v>88</v>
      </c>
      <c r="C6025" t="s">
        <v>171</v>
      </c>
      <c r="D6025" t="s">
        <v>17736</v>
      </c>
      <c r="E6025" t="s">
        <v>83</v>
      </c>
      <c r="F6025" t="s">
        <v>4943</v>
      </c>
      <c r="G6025">
        <v>0</v>
      </c>
      <c r="H6025">
        <v>0</v>
      </c>
      <c r="I6025">
        <v>0</v>
      </c>
      <c r="J6025">
        <v>0</v>
      </c>
      <c r="K6025">
        <v>0</v>
      </c>
      <c r="L6025">
        <v>0</v>
      </c>
      <c r="M6025">
        <v>11</v>
      </c>
      <c r="N6025">
        <v>0</v>
      </c>
      <c r="O6025">
        <v>0</v>
      </c>
      <c r="P6025">
        <v>0</v>
      </c>
      <c r="Q6025">
        <v>0</v>
      </c>
    </row>
    <row r="6026" spans="1:17" x14ac:dyDescent="0.2">
      <c r="A6026" t="s">
        <v>23764</v>
      </c>
      <c r="B6026" t="s">
        <v>88</v>
      </c>
      <c r="C6026" t="s">
        <v>171</v>
      </c>
      <c r="D6026" t="s">
        <v>17736</v>
      </c>
      <c r="E6026" t="s">
        <v>83</v>
      </c>
      <c r="F6026" t="s">
        <v>4925</v>
      </c>
      <c r="G6026">
        <v>0</v>
      </c>
      <c r="H6026">
        <v>0</v>
      </c>
      <c r="I6026">
        <v>0</v>
      </c>
      <c r="J6026">
        <v>0</v>
      </c>
      <c r="K6026">
        <v>0</v>
      </c>
      <c r="L6026">
        <v>0</v>
      </c>
      <c r="M6026">
        <v>0</v>
      </c>
      <c r="N6026">
        <v>11</v>
      </c>
      <c r="O6026">
        <v>11</v>
      </c>
      <c r="P6026">
        <v>0</v>
      </c>
      <c r="Q6026">
        <v>0</v>
      </c>
    </row>
    <row r="6027" spans="1:17" x14ac:dyDescent="0.2">
      <c r="A6027" t="s">
        <v>23765</v>
      </c>
      <c r="B6027" t="s">
        <v>88</v>
      </c>
      <c r="C6027" t="s">
        <v>171</v>
      </c>
      <c r="D6027" t="s">
        <v>17736</v>
      </c>
      <c r="E6027" t="s">
        <v>83</v>
      </c>
      <c r="F6027" t="s">
        <v>4927</v>
      </c>
      <c r="G6027">
        <v>0</v>
      </c>
      <c r="H6027">
        <v>0</v>
      </c>
      <c r="I6027">
        <v>0</v>
      </c>
      <c r="J6027">
        <v>0</v>
      </c>
      <c r="K6027">
        <v>0</v>
      </c>
      <c r="L6027">
        <v>0</v>
      </c>
      <c r="M6027">
        <v>0</v>
      </c>
      <c r="N6027">
        <v>11</v>
      </c>
      <c r="O6027">
        <v>11</v>
      </c>
      <c r="P6027">
        <v>0</v>
      </c>
      <c r="Q6027">
        <v>0</v>
      </c>
    </row>
    <row r="6028" spans="1:17" x14ac:dyDescent="0.2">
      <c r="A6028" t="s">
        <v>23766</v>
      </c>
      <c r="B6028" t="s">
        <v>88</v>
      </c>
      <c r="C6028" t="s">
        <v>171</v>
      </c>
      <c r="D6028" t="s">
        <v>17736</v>
      </c>
      <c r="E6028" t="s">
        <v>83</v>
      </c>
      <c r="F6028" t="s">
        <v>17734</v>
      </c>
      <c r="G6028">
        <v>11</v>
      </c>
      <c r="H6028">
        <v>0</v>
      </c>
      <c r="I6028">
        <v>0</v>
      </c>
      <c r="J6028">
        <v>0</v>
      </c>
      <c r="K6028">
        <v>0</v>
      </c>
      <c r="L6028">
        <v>0</v>
      </c>
      <c r="M6028">
        <v>0</v>
      </c>
      <c r="N6028">
        <v>0</v>
      </c>
      <c r="O6028">
        <v>0</v>
      </c>
      <c r="P6028">
        <v>0</v>
      </c>
      <c r="Q6028">
        <v>0</v>
      </c>
    </row>
    <row r="6029" spans="1:17" x14ac:dyDescent="0.2">
      <c r="A6029" t="s">
        <v>23767</v>
      </c>
      <c r="B6029" t="s">
        <v>88</v>
      </c>
      <c r="C6029" t="s">
        <v>171</v>
      </c>
      <c r="D6029" t="s">
        <v>17736</v>
      </c>
      <c r="E6029" t="s">
        <v>81</v>
      </c>
      <c r="F6029" t="s">
        <v>4929</v>
      </c>
      <c r="G6029">
        <v>0</v>
      </c>
      <c r="H6029">
        <v>6</v>
      </c>
      <c r="I6029">
        <v>1</v>
      </c>
      <c r="J6029">
        <v>3</v>
      </c>
      <c r="K6029">
        <v>0</v>
      </c>
      <c r="L6029">
        <v>2</v>
      </c>
      <c r="M6029">
        <v>0</v>
      </c>
      <c r="N6029">
        <v>0</v>
      </c>
      <c r="O6029">
        <v>0</v>
      </c>
      <c r="P6029">
        <v>0</v>
      </c>
      <c r="Q6029">
        <v>0</v>
      </c>
    </row>
    <row r="6030" spans="1:17" x14ac:dyDescent="0.2">
      <c r="A6030" t="s">
        <v>23768</v>
      </c>
      <c r="B6030" t="s">
        <v>88</v>
      </c>
      <c r="C6030" t="s">
        <v>171</v>
      </c>
      <c r="D6030" t="s">
        <v>17736</v>
      </c>
      <c r="E6030" t="s">
        <v>81</v>
      </c>
      <c r="F6030" t="s">
        <v>4931</v>
      </c>
      <c r="G6030">
        <v>0</v>
      </c>
      <c r="H6030">
        <v>6</v>
      </c>
      <c r="I6030">
        <v>1</v>
      </c>
      <c r="J6030">
        <v>3</v>
      </c>
      <c r="K6030">
        <v>0</v>
      </c>
      <c r="L6030">
        <v>2</v>
      </c>
      <c r="M6030">
        <v>0</v>
      </c>
      <c r="N6030">
        <v>0</v>
      </c>
      <c r="O6030">
        <v>0</v>
      </c>
      <c r="P6030">
        <v>0</v>
      </c>
      <c r="Q6030">
        <v>0</v>
      </c>
    </row>
    <row r="6031" spans="1:17" x14ac:dyDescent="0.2">
      <c r="A6031" t="s">
        <v>23769</v>
      </c>
      <c r="B6031" t="s">
        <v>88</v>
      </c>
      <c r="C6031" t="s">
        <v>171</v>
      </c>
      <c r="D6031" t="s">
        <v>17736</v>
      </c>
      <c r="E6031" t="s">
        <v>81</v>
      </c>
      <c r="F6031" t="s">
        <v>4933</v>
      </c>
      <c r="G6031">
        <v>0</v>
      </c>
      <c r="H6031">
        <v>0</v>
      </c>
      <c r="I6031">
        <v>0</v>
      </c>
      <c r="J6031">
        <v>0</v>
      </c>
      <c r="K6031">
        <v>0</v>
      </c>
      <c r="L6031">
        <v>0</v>
      </c>
      <c r="M6031">
        <v>6</v>
      </c>
      <c r="N6031">
        <v>0</v>
      </c>
      <c r="O6031">
        <v>0</v>
      </c>
      <c r="P6031">
        <v>0</v>
      </c>
      <c r="Q6031">
        <v>0</v>
      </c>
    </row>
    <row r="6032" spans="1:17" x14ac:dyDescent="0.2">
      <c r="A6032" t="s">
        <v>23770</v>
      </c>
      <c r="B6032" t="s">
        <v>88</v>
      </c>
      <c r="C6032" t="s">
        <v>235</v>
      </c>
      <c r="D6032" t="s">
        <v>17736</v>
      </c>
      <c r="E6032" t="s">
        <v>83</v>
      </c>
      <c r="F6032" t="s">
        <v>4927</v>
      </c>
      <c r="G6032">
        <v>0</v>
      </c>
      <c r="H6032">
        <v>0</v>
      </c>
      <c r="I6032">
        <v>0</v>
      </c>
      <c r="J6032">
        <v>0</v>
      </c>
      <c r="K6032">
        <v>0</v>
      </c>
      <c r="L6032">
        <v>0</v>
      </c>
      <c r="M6032">
        <v>0</v>
      </c>
      <c r="N6032">
        <v>11</v>
      </c>
      <c r="O6032">
        <v>10</v>
      </c>
      <c r="P6032">
        <v>1</v>
      </c>
      <c r="Q6032">
        <v>0</v>
      </c>
    </row>
    <row r="6033" spans="1:17" x14ac:dyDescent="0.2">
      <c r="A6033" t="s">
        <v>23771</v>
      </c>
      <c r="B6033" t="s">
        <v>88</v>
      </c>
      <c r="C6033" t="s">
        <v>235</v>
      </c>
      <c r="D6033" t="s">
        <v>17736</v>
      </c>
      <c r="E6033" t="s">
        <v>83</v>
      </c>
      <c r="F6033" t="s">
        <v>17734</v>
      </c>
      <c r="G6033">
        <v>11</v>
      </c>
      <c r="H6033">
        <v>0</v>
      </c>
      <c r="I6033">
        <v>0</v>
      </c>
      <c r="J6033">
        <v>0</v>
      </c>
      <c r="K6033">
        <v>0</v>
      </c>
      <c r="L6033">
        <v>0</v>
      </c>
      <c r="M6033">
        <v>0</v>
      </c>
      <c r="N6033">
        <v>0</v>
      </c>
      <c r="O6033">
        <v>0</v>
      </c>
      <c r="P6033">
        <v>0</v>
      </c>
      <c r="Q6033">
        <v>0</v>
      </c>
    </row>
    <row r="6034" spans="1:17" x14ac:dyDescent="0.2">
      <c r="A6034" t="s">
        <v>23772</v>
      </c>
      <c r="B6034" t="s">
        <v>88</v>
      </c>
      <c r="C6034" t="s">
        <v>235</v>
      </c>
      <c r="D6034" t="s">
        <v>17736</v>
      </c>
      <c r="E6034" t="s">
        <v>81</v>
      </c>
      <c r="F6034" t="s">
        <v>4929</v>
      </c>
      <c r="G6034">
        <v>0</v>
      </c>
      <c r="H6034">
        <v>8</v>
      </c>
      <c r="I6034">
        <v>0</v>
      </c>
      <c r="J6034">
        <v>8</v>
      </c>
      <c r="K6034">
        <v>0</v>
      </c>
      <c r="L6034">
        <v>0</v>
      </c>
      <c r="M6034">
        <v>0</v>
      </c>
      <c r="N6034">
        <v>0</v>
      </c>
      <c r="O6034">
        <v>0</v>
      </c>
      <c r="P6034">
        <v>0</v>
      </c>
      <c r="Q6034">
        <v>0</v>
      </c>
    </row>
    <row r="6035" spans="1:17" x14ac:dyDescent="0.2">
      <c r="A6035" t="s">
        <v>23773</v>
      </c>
      <c r="B6035" t="s">
        <v>88</v>
      </c>
      <c r="C6035" t="s">
        <v>235</v>
      </c>
      <c r="D6035" t="s">
        <v>17736</v>
      </c>
      <c r="E6035" t="s">
        <v>81</v>
      </c>
      <c r="F6035" t="s">
        <v>4931</v>
      </c>
      <c r="G6035">
        <v>0</v>
      </c>
      <c r="H6035">
        <v>8</v>
      </c>
      <c r="I6035">
        <v>0</v>
      </c>
      <c r="J6035">
        <v>8</v>
      </c>
      <c r="K6035">
        <v>0</v>
      </c>
      <c r="L6035">
        <v>0</v>
      </c>
      <c r="M6035">
        <v>0</v>
      </c>
      <c r="N6035">
        <v>0</v>
      </c>
      <c r="O6035">
        <v>0</v>
      </c>
      <c r="P6035">
        <v>0</v>
      </c>
      <c r="Q6035">
        <v>0</v>
      </c>
    </row>
    <row r="6036" spans="1:17" x14ac:dyDescent="0.2">
      <c r="A6036" t="s">
        <v>23774</v>
      </c>
      <c r="B6036" t="s">
        <v>88</v>
      </c>
      <c r="C6036" t="s">
        <v>235</v>
      </c>
      <c r="D6036" t="s">
        <v>17736</v>
      </c>
      <c r="E6036" t="s">
        <v>81</v>
      </c>
      <c r="F6036" t="s">
        <v>4933</v>
      </c>
      <c r="G6036">
        <v>0</v>
      </c>
      <c r="H6036">
        <v>0</v>
      </c>
      <c r="I6036">
        <v>0</v>
      </c>
      <c r="J6036">
        <v>0</v>
      </c>
      <c r="K6036">
        <v>0</v>
      </c>
      <c r="L6036">
        <v>0</v>
      </c>
      <c r="M6036">
        <v>8</v>
      </c>
      <c r="N6036">
        <v>0</v>
      </c>
      <c r="O6036">
        <v>0</v>
      </c>
      <c r="P6036">
        <v>0</v>
      </c>
      <c r="Q6036">
        <v>0</v>
      </c>
    </row>
    <row r="6037" spans="1:17" x14ac:dyDescent="0.2">
      <c r="A6037" t="s">
        <v>23775</v>
      </c>
      <c r="B6037" t="s">
        <v>88</v>
      </c>
      <c r="C6037" t="s">
        <v>235</v>
      </c>
      <c r="D6037" t="s">
        <v>17736</v>
      </c>
      <c r="E6037" t="s">
        <v>81</v>
      </c>
      <c r="F6037" t="s">
        <v>4935</v>
      </c>
      <c r="G6037">
        <v>0</v>
      </c>
      <c r="H6037">
        <v>8</v>
      </c>
      <c r="I6037">
        <v>0</v>
      </c>
      <c r="J6037">
        <v>8</v>
      </c>
      <c r="K6037">
        <v>0</v>
      </c>
      <c r="L6037">
        <v>0</v>
      </c>
      <c r="M6037">
        <v>0</v>
      </c>
      <c r="N6037">
        <v>0</v>
      </c>
      <c r="O6037">
        <v>0</v>
      </c>
      <c r="P6037">
        <v>0</v>
      </c>
      <c r="Q6037">
        <v>0</v>
      </c>
    </row>
    <row r="6038" spans="1:17" x14ac:dyDescent="0.2">
      <c r="A6038" t="s">
        <v>23776</v>
      </c>
      <c r="B6038" t="s">
        <v>88</v>
      </c>
      <c r="C6038" t="s">
        <v>235</v>
      </c>
      <c r="D6038" t="s">
        <v>17736</v>
      </c>
      <c r="E6038" t="s">
        <v>81</v>
      </c>
      <c r="F6038" t="s">
        <v>4937</v>
      </c>
      <c r="G6038">
        <v>0</v>
      </c>
      <c r="H6038">
        <v>8</v>
      </c>
      <c r="I6038">
        <v>0</v>
      </c>
      <c r="J6038">
        <v>8</v>
      </c>
      <c r="K6038">
        <v>0</v>
      </c>
      <c r="L6038">
        <v>0</v>
      </c>
      <c r="M6038">
        <v>0</v>
      </c>
      <c r="N6038">
        <v>0</v>
      </c>
      <c r="O6038">
        <v>0</v>
      </c>
      <c r="P6038">
        <v>0</v>
      </c>
      <c r="Q6038">
        <v>0</v>
      </c>
    </row>
    <row r="6039" spans="1:17" x14ac:dyDescent="0.2">
      <c r="A6039" t="s">
        <v>23777</v>
      </c>
      <c r="B6039" t="s">
        <v>88</v>
      </c>
      <c r="C6039" t="s">
        <v>235</v>
      </c>
      <c r="D6039" t="s">
        <v>17736</v>
      </c>
      <c r="E6039" t="s">
        <v>81</v>
      </c>
      <c r="F6039" t="s">
        <v>4939</v>
      </c>
      <c r="G6039">
        <v>0</v>
      </c>
      <c r="H6039">
        <v>0</v>
      </c>
      <c r="I6039">
        <v>0</v>
      </c>
      <c r="J6039">
        <v>0</v>
      </c>
      <c r="K6039">
        <v>0</v>
      </c>
      <c r="L6039">
        <v>0</v>
      </c>
      <c r="M6039">
        <v>8</v>
      </c>
      <c r="N6039">
        <v>0</v>
      </c>
      <c r="O6039">
        <v>0</v>
      </c>
      <c r="P6039">
        <v>0</v>
      </c>
      <c r="Q6039">
        <v>0</v>
      </c>
    </row>
    <row r="6040" spans="1:17" x14ac:dyDescent="0.2">
      <c r="A6040" t="s">
        <v>23778</v>
      </c>
      <c r="B6040" t="s">
        <v>88</v>
      </c>
      <c r="C6040" t="s">
        <v>235</v>
      </c>
      <c r="D6040" t="s">
        <v>17736</v>
      </c>
      <c r="E6040" t="s">
        <v>81</v>
      </c>
      <c r="F6040" t="s">
        <v>4941</v>
      </c>
      <c r="G6040">
        <v>0</v>
      </c>
      <c r="H6040">
        <v>8</v>
      </c>
      <c r="I6040">
        <v>0</v>
      </c>
      <c r="J6040">
        <v>8</v>
      </c>
      <c r="K6040">
        <v>0</v>
      </c>
      <c r="L6040">
        <v>0</v>
      </c>
      <c r="M6040">
        <v>0</v>
      </c>
      <c r="N6040">
        <v>0</v>
      </c>
      <c r="O6040">
        <v>0</v>
      </c>
      <c r="P6040">
        <v>0</v>
      </c>
      <c r="Q6040">
        <v>0</v>
      </c>
    </row>
    <row r="6041" spans="1:17" x14ac:dyDescent="0.2">
      <c r="A6041" t="s">
        <v>23779</v>
      </c>
      <c r="B6041" t="s">
        <v>88</v>
      </c>
      <c r="C6041" t="s">
        <v>235</v>
      </c>
      <c r="D6041" t="s">
        <v>17736</v>
      </c>
      <c r="E6041" t="s">
        <v>81</v>
      </c>
      <c r="F6041" t="s">
        <v>4943</v>
      </c>
      <c r="G6041">
        <v>0</v>
      </c>
      <c r="H6041">
        <v>0</v>
      </c>
      <c r="I6041">
        <v>0</v>
      </c>
      <c r="J6041">
        <v>0</v>
      </c>
      <c r="K6041">
        <v>0</v>
      </c>
      <c r="L6041">
        <v>0</v>
      </c>
      <c r="M6041">
        <v>8</v>
      </c>
      <c r="N6041">
        <v>0</v>
      </c>
      <c r="O6041">
        <v>0</v>
      </c>
      <c r="P6041">
        <v>0</v>
      </c>
      <c r="Q6041">
        <v>0</v>
      </c>
    </row>
    <row r="6042" spans="1:17" x14ac:dyDescent="0.2">
      <c r="A6042" t="s">
        <v>23780</v>
      </c>
      <c r="B6042" t="s">
        <v>88</v>
      </c>
      <c r="C6042" t="s">
        <v>235</v>
      </c>
      <c r="D6042" t="s">
        <v>17736</v>
      </c>
      <c r="E6042" t="s">
        <v>81</v>
      </c>
      <c r="F6042" t="s">
        <v>4925</v>
      </c>
      <c r="G6042">
        <v>0</v>
      </c>
      <c r="H6042">
        <v>0</v>
      </c>
      <c r="I6042">
        <v>0</v>
      </c>
      <c r="J6042">
        <v>0</v>
      </c>
      <c r="K6042">
        <v>0</v>
      </c>
      <c r="L6042">
        <v>0</v>
      </c>
      <c r="M6042">
        <v>0</v>
      </c>
      <c r="N6042">
        <v>8</v>
      </c>
      <c r="O6042">
        <v>8</v>
      </c>
      <c r="P6042">
        <v>0</v>
      </c>
      <c r="Q6042">
        <v>0</v>
      </c>
    </row>
    <row r="6043" spans="1:17" x14ac:dyDescent="0.2">
      <c r="A6043" t="s">
        <v>23781</v>
      </c>
      <c r="B6043" t="s">
        <v>88</v>
      </c>
      <c r="C6043" t="s">
        <v>235</v>
      </c>
      <c r="D6043" t="s">
        <v>17736</v>
      </c>
      <c r="E6043" t="s">
        <v>81</v>
      </c>
      <c r="F6043" t="s">
        <v>4927</v>
      </c>
      <c r="G6043">
        <v>0</v>
      </c>
      <c r="H6043">
        <v>0</v>
      </c>
      <c r="I6043">
        <v>0</v>
      </c>
      <c r="J6043">
        <v>0</v>
      </c>
      <c r="K6043">
        <v>0</v>
      </c>
      <c r="L6043">
        <v>0</v>
      </c>
      <c r="M6043">
        <v>0</v>
      </c>
      <c r="N6043">
        <v>8</v>
      </c>
      <c r="O6043">
        <v>8</v>
      </c>
      <c r="P6043">
        <v>0</v>
      </c>
      <c r="Q6043">
        <v>0</v>
      </c>
    </row>
    <row r="6044" spans="1:17" x14ac:dyDescent="0.2">
      <c r="A6044" t="s">
        <v>23782</v>
      </c>
      <c r="B6044" t="s">
        <v>88</v>
      </c>
      <c r="C6044" t="s">
        <v>235</v>
      </c>
      <c r="D6044" t="s">
        <v>17736</v>
      </c>
      <c r="E6044" t="s">
        <v>81</v>
      </c>
      <c r="F6044" t="s">
        <v>17734</v>
      </c>
      <c r="G6044">
        <v>8</v>
      </c>
      <c r="H6044">
        <v>0</v>
      </c>
      <c r="I6044">
        <v>0</v>
      </c>
      <c r="J6044">
        <v>0</v>
      </c>
      <c r="K6044">
        <v>0</v>
      </c>
      <c r="L6044">
        <v>0</v>
      </c>
      <c r="M6044">
        <v>0</v>
      </c>
      <c r="N6044">
        <v>0</v>
      </c>
      <c r="O6044">
        <v>0</v>
      </c>
      <c r="P6044">
        <v>0</v>
      </c>
      <c r="Q6044">
        <v>0</v>
      </c>
    </row>
    <row r="6045" spans="1:17" x14ac:dyDescent="0.2">
      <c r="A6045" t="s">
        <v>23783</v>
      </c>
      <c r="B6045" t="s">
        <v>88</v>
      </c>
      <c r="C6045" t="s">
        <v>235</v>
      </c>
      <c r="D6045" t="s">
        <v>17748</v>
      </c>
      <c r="E6045" t="s">
        <v>81</v>
      </c>
      <c r="F6045" t="s">
        <v>17749</v>
      </c>
      <c r="G6045">
        <v>0</v>
      </c>
      <c r="H6045">
        <v>0</v>
      </c>
      <c r="I6045">
        <v>0</v>
      </c>
      <c r="J6045">
        <v>0</v>
      </c>
      <c r="K6045">
        <v>0</v>
      </c>
      <c r="L6045">
        <v>0</v>
      </c>
      <c r="M6045">
        <v>0</v>
      </c>
      <c r="N6045">
        <v>6</v>
      </c>
      <c r="O6045">
        <v>5</v>
      </c>
      <c r="P6045">
        <v>1</v>
      </c>
      <c r="Q6045">
        <v>0</v>
      </c>
    </row>
    <row r="6046" spans="1:17" x14ac:dyDescent="0.2">
      <c r="A6046" t="s">
        <v>23784</v>
      </c>
      <c r="B6046" t="s">
        <v>88</v>
      </c>
      <c r="C6046" t="s">
        <v>235</v>
      </c>
      <c r="D6046" t="s">
        <v>17748</v>
      </c>
      <c r="E6046" t="s">
        <v>81</v>
      </c>
      <c r="F6046" t="s">
        <v>17734</v>
      </c>
      <c r="G6046">
        <v>6</v>
      </c>
      <c r="H6046">
        <v>0</v>
      </c>
      <c r="I6046">
        <v>0</v>
      </c>
      <c r="J6046">
        <v>0</v>
      </c>
      <c r="K6046">
        <v>0</v>
      </c>
      <c r="L6046">
        <v>0</v>
      </c>
      <c r="M6046">
        <v>0</v>
      </c>
      <c r="N6046">
        <v>0</v>
      </c>
      <c r="O6046">
        <v>0</v>
      </c>
      <c r="P6046">
        <v>0</v>
      </c>
      <c r="Q6046">
        <v>0</v>
      </c>
    </row>
    <row r="6047" spans="1:17" x14ac:dyDescent="0.2">
      <c r="A6047" t="s">
        <v>23785</v>
      </c>
      <c r="B6047" t="s">
        <v>88</v>
      </c>
      <c r="C6047" t="s">
        <v>236</v>
      </c>
      <c r="D6047" t="s">
        <v>17736</v>
      </c>
      <c r="E6047" t="s">
        <v>83</v>
      </c>
      <c r="F6047" t="s">
        <v>4929</v>
      </c>
      <c r="G6047">
        <v>0</v>
      </c>
      <c r="H6047">
        <v>4</v>
      </c>
      <c r="I6047">
        <v>2</v>
      </c>
      <c r="J6047">
        <v>1</v>
      </c>
      <c r="K6047">
        <v>1</v>
      </c>
      <c r="L6047">
        <v>0</v>
      </c>
      <c r="M6047">
        <v>0</v>
      </c>
      <c r="N6047">
        <v>0</v>
      </c>
      <c r="O6047">
        <v>0</v>
      </c>
      <c r="P6047">
        <v>0</v>
      </c>
      <c r="Q6047">
        <v>0</v>
      </c>
    </row>
    <row r="6048" spans="1:17" x14ac:dyDescent="0.2">
      <c r="A6048" t="s">
        <v>23786</v>
      </c>
      <c r="B6048" t="s">
        <v>88</v>
      </c>
      <c r="C6048" t="s">
        <v>236</v>
      </c>
      <c r="D6048" t="s">
        <v>17736</v>
      </c>
      <c r="E6048" t="s">
        <v>83</v>
      </c>
      <c r="F6048" t="s">
        <v>4931</v>
      </c>
      <c r="G6048">
        <v>0</v>
      </c>
      <c r="H6048">
        <v>4</v>
      </c>
      <c r="I6048">
        <v>1</v>
      </c>
      <c r="J6048">
        <v>2</v>
      </c>
      <c r="K6048">
        <v>1</v>
      </c>
      <c r="L6048">
        <v>0</v>
      </c>
      <c r="M6048">
        <v>0</v>
      </c>
      <c r="N6048">
        <v>0</v>
      </c>
      <c r="O6048">
        <v>0</v>
      </c>
      <c r="P6048">
        <v>0</v>
      </c>
      <c r="Q6048">
        <v>0</v>
      </c>
    </row>
    <row r="6049" spans="1:17" x14ac:dyDescent="0.2">
      <c r="A6049" t="s">
        <v>23787</v>
      </c>
      <c r="B6049" t="s">
        <v>88</v>
      </c>
      <c r="C6049" t="s">
        <v>236</v>
      </c>
      <c r="D6049" t="s">
        <v>17736</v>
      </c>
      <c r="E6049" t="s">
        <v>83</v>
      </c>
      <c r="F6049" t="s">
        <v>4933</v>
      </c>
      <c r="G6049">
        <v>0</v>
      </c>
      <c r="H6049">
        <v>0</v>
      </c>
      <c r="I6049">
        <v>0</v>
      </c>
      <c r="J6049">
        <v>0</v>
      </c>
      <c r="K6049">
        <v>0</v>
      </c>
      <c r="L6049">
        <v>0</v>
      </c>
      <c r="M6049">
        <v>4</v>
      </c>
      <c r="N6049">
        <v>0</v>
      </c>
      <c r="O6049">
        <v>0</v>
      </c>
      <c r="P6049">
        <v>0</v>
      </c>
      <c r="Q6049">
        <v>0</v>
      </c>
    </row>
    <row r="6050" spans="1:17" x14ac:dyDescent="0.2">
      <c r="A6050" t="s">
        <v>23788</v>
      </c>
      <c r="B6050" t="s">
        <v>88</v>
      </c>
      <c r="C6050" t="s">
        <v>236</v>
      </c>
      <c r="D6050" t="s">
        <v>17736</v>
      </c>
      <c r="E6050" t="s">
        <v>83</v>
      </c>
      <c r="F6050" t="s">
        <v>4935</v>
      </c>
      <c r="G6050">
        <v>0</v>
      </c>
      <c r="H6050">
        <v>4</v>
      </c>
      <c r="I6050">
        <v>1</v>
      </c>
      <c r="J6050">
        <v>2</v>
      </c>
      <c r="K6050">
        <v>1</v>
      </c>
      <c r="L6050">
        <v>0</v>
      </c>
      <c r="M6050">
        <v>0</v>
      </c>
      <c r="N6050">
        <v>0</v>
      </c>
      <c r="O6050">
        <v>0</v>
      </c>
      <c r="P6050">
        <v>0</v>
      </c>
      <c r="Q6050">
        <v>0</v>
      </c>
    </row>
    <row r="6051" spans="1:17" x14ac:dyDescent="0.2">
      <c r="A6051" t="s">
        <v>23789</v>
      </c>
      <c r="B6051" t="s">
        <v>88</v>
      </c>
      <c r="C6051" t="s">
        <v>236</v>
      </c>
      <c r="D6051" t="s">
        <v>17736</v>
      </c>
      <c r="E6051" t="s">
        <v>83</v>
      </c>
      <c r="F6051" t="s">
        <v>4937</v>
      </c>
      <c r="G6051">
        <v>0</v>
      </c>
      <c r="H6051">
        <v>4</v>
      </c>
      <c r="I6051">
        <v>1</v>
      </c>
      <c r="J6051">
        <v>2</v>
      </c>
      <c r="K6051">
        <v>1</v>
      </c>
      <c r="L6051">
        <v>0</v>
      </c>
      <c r="M6051">
        <v>0</v>
      </c>
      <c r="N6051">
        <v>0</v>
      </c>
      <c r="O6051">
        <v>0</v>
      </c>
      <c r="P6051">
        <v>0</v>
      </c>
      <c r="Q6051">
        <v>0</v>
      </c>
    </row>
    <row r="6052" spans="1:17" x14ac:dyDescent="0.2">
      <c r="A6052" t="s">
        <v>23790</v>
      </c>
      <c r="B6052" t="s">
        <v>88</v>
      </c>
      <c r="C6052" t="s">
        <v>236</v>
      </c>
      <c r="D6052" t="s">
        <v>17736</v>
      </c>
      <c r="E6052" t="s">
        <v>83</v>
      </c>
      <c r="F6052" t="s">
        <v>4939</v>
      </c>
      <c r="G6052">
        <v>0</v>
      </c>
      <c r="H6052">
        <v>0</v>
      </c>
      <c r="I6052">
        <v>0</v>
      </c>
      <c r="J6052">
        <v>0</v>
      </c>
      <c r="K6052">
        <v>0</v>
      </c>
      <c r="L6052">
        <v>0</v>
      </c>
      <c r="M6052">
        <v>4</v>
      </c>
      <c r="N6052">
        <v>0</v>
      </c>
      <c r="O6052">
        <v>0</v>
      </c>
      <c r="P6052">
        <v>0</v>
      </c>
      <c r="Q6052">
        <v>0</v>
      </c>
    </row>
    <row r="6053" spans="1:17" x14ac:dyDescent="0.2">
      <c r="A6053" t="s">
        <v>23791</v>
      </c>
      <c r="B6053" t="s">
        <v>88</v>
      </c>
      <c r="C6053" t="s">
        <v>236</v>
      </c>
      <c r="D6053" t="s">
        <v>17736</v>
      </c>
      <c r="E6053" t="s">
        <v>83</v>
      </c>
      <c r="F6053" t="s">
        <v>4941</v>
      </c>
      <c r="G6053">
        <v>0</v>
      </c>
      <c r="H6053">
        <v>4</v>
      </c>
      <c r="I6053">
        <v>1</v>
      </c>
      <c r="J6053">
        <v>2</v>
      </c>
      <c r="K6053">
        <v>1</v>
      </c>
      <c r="L6053">
        <v>0</v>
      </c>
      <c r="M6053">
        <v>0</v>
      </c>
      <c r="N6053">
        <v>0</v>
      </c>
      <c r="O6053">
        <v>0</v>
      </c>
      <c r="P6053">
        <v>0</v>
      </c>
      <c r="Q6053">
        <v>0</v>
      </c>
    </row>
    <row r="6054" spans="1:17" x14ac:dyDescent="0.2">
      <c r="A6054" t="s">
        <v>23792</v>
      </c>
      <c r="B6054" t="s">
        <v>88</v>
      </c>
      <c r="C6054" t="s">
        <v>236</v>
      </c>
      <c r="D6054" t="s">
        <v>17736</v>
      </c>
      <c r="E6054" t="s">
        <v>83</v>
      </c>
      <c r="F6054" t="s">
        <v>4943</v>
      </c>
      <c r="G6054">
        <v>0</v>
      </c>
      <c r="H6054">
        <v>0</v>
      </c>
      <c r="I6054">
        <v>0</v>
      </c>
      <c r="J6054">
        <v>0</v>
      </c>
      <c r="K6054">
        <v>0</v>
      </c>
      <c r="L6054">
        <v>0</v>
      </c>
      <c r="M6054">
        <v>4</v>
      </c>
      <c r="N6054">
        <v>0</v>
      </c>
      <c r="O6054">
        <v>0</v>
      </c>
      <c r="P6054">
        <v>0</v>
      </c>
      <c r="Q6054">
        <v>0</v>
      </c>
    </row>
    <row r="6055" spans="1:17" x14ac:dyDescent="0.2">
      <c r="A6055" t="s">
        <v>23793</v>
      </c>
      <c r="B6055" t="s">
        <v>88</v>
      </c>
      <c r="C6055" t="s">
        <v>236</v>
      </c>
      <c r="D6055" t="s">
        <v>17736</v>
      </c>
      <c r="E6055" t="s">
        <v>83</v>
      </c>
      <c r="F6055" t="s">
        <v>4925</v>
      </c>
      <c r="G6055">
        <v>0</v>
      </c>
      <c r="H6055">
        <v>0</v>
      </c>
      <c r="I6055">
        <v>0</v>
      </c>
      <c r="J6055">
        <v>0</v>
      </c>
      <c r="K6055">
        <v>0</v>
      </c>
      <c r="L6055">
        <v>0</v>
      </c>
      <c r="M6055">
        <v>0</v>
      </c>
      <c r="N6055">
        <v>4</v>
      </c>
      <c r="O6055">
        <v>3</v>
      </c>
      <c r="P6055">
        <v>1</v>
      </c>
      <c r="Q6055">
        <v>0</v>
      </c>
    </row>
    <row r="6056" spans="1:17" x14ac:dyDescent="0.2">
      <c r="A6056" t="s">
        <v>23794</v>
      </c>
      <c r="B6056" t="s">
        <v>88</v>
      </c>
      <c r="C6056" t="s">
        <v>236</v>
      </c>
      <c r="D6056" t="s">
        <v>17736</v>
      </c>
      <c r="E6056" t="s">
        <v>83</v>
      </c>
      <c r="F6056" t="s">
        <v>4927</v>
      </c>
      <c r="G6056">
        <v>0</v>
      </c>
      <c r="H6056">
        <v>0</v>
      </c>
      <c r="I6056">
        <v>0</v>
      </c>
      <c r="J6056">
        <v>0</v>
      </c>
      <c r="K6056">
        <v>0</v>
      </c>
      <c r="L6056">
        <v>0</v>
      </c>
      <c r="M6056">
        <v>0</v>
      </c>
      <c r="N6056">
        <v>3</v>
      </c>
      <c r="O6056">
        <v>2</v>
      </c>
      <c r="P6056">
        <v>1</v>
      </c>
      <c r="Q6056">
        <v>0</v>
      </c>
    </row>
    <row r="6057" spans="1:17" x14ac:dyDescent="0.2">
      <c r="A6057" t="s">
        <v>23795</v>
      </c>
      <c r="B6057" t="s">
        <v>88</v>
      </c>
      <c r="C6057" t="s">
        <v>236</v>
      </c>
      <c r="D6057" t="s">
        <v>17736</v>
      </c>
      <c r="E6057" t="s">
        <v>83</v>
      </c>
      <c r="F6057" t="s">
        <v>17734</v>
      </c>
      <c r="G6057">
        <v>4</v>
      </c>
      <c r="H6057">
        <v>0</v>
      </c>
      <c r="I6057">
        <v>0</v>
      </c>
      <c r="J6057">
        <v>0</v>
      </c>
      <c r="K6057">
        <v>0</v>
      </c>
      <c r="L6057">
        <v>0</v>
      </c>
      <c r="M6057">
        <v>0</v>
      </c>
      <c r="N6057">
        <v>0</v>
      </c>
      <c r="O6057">
        <v>0</v>
      </c>
      <c r="P6057">
        <v>0</v>
      </c>
      <c r="Q6057">
        <v>0</v>
      </c>
    </row>
    <row r="6058" spans="1:17" x14ac:dyDescent="0.2">
      <c r="A6058" t="s">
        <v>23796</v>
      </c>
      <c r="B6058" t="s">
        <v>88</v>
      </c>
      <c r="C6058" t="s">
        <v>236</v>
      </c>
      <c r="D6058" t="s">
        <v>17736</v>
      </c>
      <c r="E6058" t="s">
        <v>81</v>
      </c>
      <c r="F6058" t="s">
        <v>4929</v>
      </c>
      <c r="G6058">
        <v>0</v>
      </c>
      <c r="H6058">
        <v>9</v>
      </c>
      <c r="I6058">
        <v>1</v>
      </c>
      <c r="J6058">
        <v>8</v>
      </c>
      <c r="K6058">
        <v>0</v>
      </c>
      <c r="L6058">
        <v>0</v>
      </c>
      <c r="M6058">
        <v>0</v>
      </c>
      <c r="N6058">
        <v>0</v>
      </c>
      <c r="O6058">
        <v>0</v>
      </c>
      <c r="P6058">
        <v>0</v>
      </c>
      <c r="Q6058">
        <v>0</v>
      </c>
    </row>
    <row r="6059" spans="1:17" x14ac:dyDescent="0.2">
      <c r="A6059" t="s">
        <v>23797</v>
      </c>
      <c r="B6059" t="s">
        <v>88</v>
      </c>
      <c r="C6059" t="s">
        <v>236</v>
      </c>
      <c r="D6059" t="s">
        <v>17736</v>
      </c>
      <c r="E6059" t="s">
        <v>81</v>
      </c>
      <c r="F6059" t="s">
        <v>4931</v>
      </c>
      <c r="G6059">
        <v>0</v>
      </c>
      <c r="H6059">
        <v>9</v>
      </c>
      <c r="I6059">
        <v>1</v>
      </c>
      <c r="J6059">
        <v>8</v>
      </c>
      <c r="K6059">
        <v>0</v>
      </c>
      <c r="L6059">
        <v>0</v>
      </c>
      <c r="M6059">
        <v>0</v>
      </c>
      <c r="N6059">
        <v>0</v>
      </c>
      <c r="O6059">
        <v>0</v>
      </c>
      <c r="P6059">
        <v>0</v>
      </c>
      <c r="Q6059">
        <v>0</v>
      </c>
    </row>
    <row r="6060" spans="1:17" x14ac:dyDescent="0.2">
      <c r="A6060" t="s">
        <v>23798</v>
      </c>
      <c r="B6060" t="s">
        <v>88</v>
      </c>
      <c r="C6060" t="s">
        <v>236</v>
      </c>
      <c r="D6060" t="s">
        <v>17736</v>
      </c>
      <c r="E6060" t="s">
        <v>81</v>
      </c>
      <c r="F6060" t="s">
        <v>4933</v>
      </c>
      <c r="G6060">
        <v>0</v>
      </c>
      <c r="H6060">
        <v>0</v>
      </c>
      <c r="I6060">
        <v>0</v>
      </c>
      <c r="J6060">
        <v>0</v>
      </c>
      <c r="K6060">
        <v>0</v>
      </c>
      <c r="L6060">
        <v>0</v>
      </c>
      <c r="M6060">
        <v>9</v>
      </c>
      <c r="N6060">
        <v>0</v>
      </c>
      <c r="O6060">
        <v>0</v>
      </c>
      <c r="P6060">
        <v>0</v>
      </c>
      <c r="Q6060">
        <v>0</v>
      </c>
    </row>
    <row r="6061" spans="1:17" x14ac:dyDescent="0.2">
      <c r="A6061" t="s">
        <v>23799</v>
      </c>
      <c r="B6061" t="s">
        <v>88</v>
      </c>
      <c r="C6061" t="s">
        <v>236</v>
      </c>
      <c r="D6061" t="s">
        <v>17736</v>
      </c>
      <c r="E6061" t="s">
        <v>81</v>
      </c>
      <c r="F6061" t="s">
        <v>4935</v>
      </c>
      <c r="G6061">
        <v>0</v>
      </c>
      <c r="H6061">
        <v>9</v>
      </c>
      <c r="I6061">
        <v>1</v>
      </c>
      <c r="J6061">
        <v>8</v>
      </c>
      <c r="K6061">
        <v>0</v>
      </c>
      <c r="L6061">
        <v>0</v>
      </c>
      <c r="M6061">
        <v>0</v>
      </c>
      <c r="N6061">
        <v>0</v>
      </c>
      <c r="O6061">
        <v>0</v>
      </c>
      <c r="P6061">
        <v>0</v>
      </c>
      <c r="Q6061">
        <v>0</v>
      </c>
    </row>
    <row r="6062" spans="1:17" x14ac:dyDescent="0.2">
      <c r="A6062" t="s">
        <v>23800</v>
      </c>
      <c r="B6062" t="s">
        <v>86</v>
      </c>
      <c r="C6062" t="s">
        <v>116</v>
      </c>
      <c r="D6062" t="s">
        <v>17736</v>
      </c>
      <c r="E6062" t="s">
        <v>81</v>
      </c>
      <c r="F6062" t="s">
        <v>4927</v>
      </c>
      <c r="G6062">
        <v>0</v>
      </c>
      <c r="H6062">
        <v>0</v>
      </c>
      <c r="I6062">
        <v>0</v>
      </c>
      <c r="J6062">
        <v>0</v>
      </c>
      <c r="K6062">
        <v>0</v>
      </c>
      <c r="L6062">
        <v>0</v>
      </c>
      <c r="M6062">
        <v>0</v>
      </c>
      <c r="N6062">
        <v>6</v>
      </c>
      <c r="O6062">
        <v>6</v>
      </c>
      <c r="P6062">
        <v>0</v>
      </c>
      <c r="Q6062">
        <v>0</v>
      </c>
    </row>
    <row r="6063" spans="1:17" x14ac:dyDescent="0.2">
      <c r="A6063" t="s">
        <v>23801</v>
      </c>
      <c r="B6063" t="s">
        <v>86</v>
      </c>
      <c r="C6063" t="s">
        <v>116</v>
      </c>
      <c r="D6063" t="s">
        <v>17736</v>
      </c>
      <c r="E6063" t="s">
        <v>81</v>
      </c>
      <c r="F6063" t="s">
        <v>17734</v>
      </c>
      <c r="G6063">
        <v>13</v>
      </c>
      <c r="H6063">
        <v>0</v>
      </c>
      <c r="I6063">
        <v>0</v>
      </c>
      <c r="J6063">
        <v>0</v>
      </c>
      <c r="K6063">
        <v>0</v>
      </c>
      <c r="L6063">
        <v>0</v>
      </c>
      <c r="M6063">
        <v>0</v>
      </c>
      <c r="N6063">
        <v>0</v>
      </c>
      <c r="O6063">
        <v>0</v>
      </c>
      <c r="P6063">
        <v>0</v>
      </c>
      <c r="Q6063">
        <v>0</v>
      </c>
    </row>
    <row r="6064" spans="1:17" x14ac:dyDescent="0.2">
      <c r="A6064" t="s">
        <v>23802</v>
      </c>
      <c r="B6064" t="s">
        <v>86</v>
      </c>
      <c r="C6064" t="s">
        <v>116</v>
      </c>
      <c r="D6064" t="s">
        <v>17748</v>
      </c>
      <c r="E6064" t="s">
        <v>83</v>
      </c>
      <c r="F6064" t="s">
        <v>17749</v>
      </c>
      <c r="G6064">
        <v>0</v>
      </c>
      <c r="H6064">
        <v>0</v>
      </c>
      <c r="I6064">
        <v>0</v>
      </c>
      <c r="J6064">
        <v>0</v>
      </c>
      <c r="K6064">
        <v>0</v>
      </c>
      <c r="L6064">
        <v>0</v>
      </c>
      <c r="M6064">
        <v>0</v>
      </c>
      <c r="N6064">
        <v>1</v>
      </c>
      <c r="O6064">
        <v>1</v>
      </c>
      <c r="P6064">
        <v>0</v>
      </c>
      <c r="Q6064">
        <v>0</v>
      </c>
    </row>
    <row r="6065" spans="1:17" x14ac:dyDescent="0.2">
      <c r="A6065" t="s">
        <v>23803</v>
      </c>
      <c r="B6065" t="s">
        <v>86</v>
      </c>
      <c r="C6065" t="s">
        <v>116</v>
      </c>
      <c r="D6065" t="s">
        <v>17748</v>
      </c>
      <c r="E6065" t="s">
        <v>83</v>
      </c>
      <c r="F6065" t="s">
        <v>17734</v>
      </c>
      <c r="G6065">
        <v>1</v>
      </c>
      <c r="H6065">
        <v>0</v>
      </c>
      <c r="I6065">
        <v>0</v>
      </c>
      <c r="J6065">
        <v>0</v>
      </c>
      <c r="K6065">
        <v>0</v>
      </c>
      <c r="L6065">
        <v>0</v>
      </c>
      <c r="M6065">
        <v>0</v>
      </c>
      <c r="N6065">
        <v>0</v>
      </c>
      <c r="O6065">
        <v>0</v>
      </c>
      <c r="P6065">
        <v>0</v>
      </c>
      <c r="Q6065">
        <v>0</v>
      </c>
    </row>
    <row r="6066" spans="1:17" x14ac:dyDescent="0.2">
      <c r="A6066" t="s">
        <v>23804</v>
      </c>
      <c r="B6066" t="s">
        <v>86</v>
      </c>
      <c r="C6066" t="s">
        <v>116</v>
      </c>
      <c r="D6066" t="s">
        <v>17754</v>
      </c>
      <c r="E6066" t="s">
        <v>83</v>
      </c>
      <c r="F6066" t="s">
        <v>17734</v>
      </c>
      <c r="G6066">
        <v>1</v>
      </c>
      <c r="H6066">
        <v>0</v>
      </c>
      <c r="I6066">
        <v>0</v>
      </c>
      <c r="J6066">
        <v>0</v>
      </c>
      <c r="K6066">
        <v>0</v>
      </c>
      <c r="L6066">
        <v>0</v>
      </c>
      <c r="M6066">
        <v>0</v>
      </c>
      <c r="N6066">
        <v>0</v>
      </c>
      <c r="O6066">
        <v>0</v>
      </c>
      <c r="P6066">
        <v>0</v>
      </c>
      <c r="Q6066">
        <v>0</v>
      </c>
    </row>
    <row r="6067" spans="1:17" x14ac:dyDescent="0.2">
      <c r="A6067" t="s">
        <v>23805</v>
      </c>
      <c r="B6067" t="s">
        <v>86</v>
      </c>
      <c r="C6067" t="s">
        <v>116</v>
      </c>
      <c r="D6067" t="s">
        <v>17754</v>
      </c>
      <c r="E6067" t="s">
        <v>81</v>
      </c>
      <c r="F6067" t="s">
        <v>17734</v>
      </c>
      <c r="G6067">
        <v>2</v>
      </c>
      <c r="H6067">
        <v>0</v>
      </c>
      <c r="I6067">
        <v>0</v>
      </c>
      <c r="J6067">
        <v>0</v>
      </c>
      <c r="K6067">
        <v>0</v>
      </c>
      <c r="L6067">
        <v>0</v>
      </c>
      <c r="M6067">
        <v>0</v>
      </c>
      <c r="N6067">
        <v>0</v>
      </c>
      <c r="O6067">
        <v>0</v>
      </c>
      <c r="P6067">
        <v>0</v>
      </c>
      <c r="Q6067">
        <v>0</v>
      </c>
    </row>
    <row r="6068" spans="1:17" x14ac:dyDescent="0.2">
      <c r="A6068" t="s">
        <v>23806</v>
      </c>
      <c r="B6068" t="s">
        <v>86</v>
      </c>
      <c r="C6068" t="s">
        <v>117</v>
      </c>
      <c r="D6068" t="s">
        <v>17768</v>
      </c>
      <c r="E6068" t="s">
        <v>81</v>
      </c>
      <c r="F6068" t="s">
        <v>17734</v>
      </c>
      <c r="G6068">
        <v>3</v>
      </c>
      <c r="H6068">
        <v>0</v>
      </c>
      <c r="I6068">
        <v>0</v>
      </c>
      <c r="J6068">
        <v>0</v>
      </c>
      <c r="K6068">
        <v>0</v>
      </c>
      <c r="L6068">
        <v>0</v>
      </c>
      <c r="M6068">
        <v>0</v>
      </c>
      <c r="N6068">
        <v>0</v>
      </c>
      <c r="O6068">
        <v>0</v>
      </c>
      <c r="P6068">
        <v>0</v>
      </c>
      <c r="Q6068">
        <v>0</v>
      </c>
    </row>
    <row r="6069" spans="1:17" x14ac:dyDescent="0.2">
      <c r="A6069" t="s">
        <v>23807</v>
      </c>
      <c r="B6069" t="s">
        <v>86</v>
      </c>
      <c r="C6069" t="s">
        <v>117</v>
      </c>
      <c r="D6069" t="s">
        <v>17736</v>
      </c>
      <c r="E6069" t="s">
        <v>83</v>
      </c>
      <c r="F6069" t="s">
        <v>4929</v>
      </c>
      <c r="G6069">
        <v>0</v>
      </c>
      <c r="H6069">
        <v>35</v>
      </c>
      <c r="I6069">
        <v>2</v>
      </c>
      <c r="J6069">
        <v>29</v>
      </c>
      <c r="K6069">
        <v>3</v>
      </c>
      <c r="L6069">
        <v>1</v>
      </c>
      <c r="M6069">
        <v>0</v>
      </c>
      <c r="N6069">
        <v>0</v>
      </c>
      <c r="O6069">
        <v>0</v>
      </c>
      <c r="P6069">
        <v>0</v>
      </c>
      <c r="Q6069">
        <v>0</v>
      </c>
    </row>
    <row r="6070" spans="1:17" x14ac:dyDescent="0.2">
      <c r="A6070" t="s">
        <v>23808</v>
      </c>
      <c r="B6070" t="s">
        <v>86</v>
      </c>
      <c r="C6070" t="s">
        <v>117</v>
      </c>
      <c r="D6070" t="s">
        <v>17736</v>
      </c>
      <c r="E6070" t="s">
        <v>83</v>
      </c>
      <c r="F6070" t="s">
        <v>4931</v>
      </c>
      <c r="G6070">
        <v>0</v>
      </c>
      <c r="H6070">
        <v>35</v>
      </c>
      <c r="I6070">
        <v>1</v>
      </c>
      <c r="J6070">
        <v>28</v>
      </c>
      <c r="K6070">
        <v>3</v>
      </c>
      <c r="L6070">
        <v>3</v>
      </c>
      <c r="M6070">
        <v>0</v>
      </c>
      <c r="N6070">
        <v>0</v>
      </c>
      <c r="O6070">
        <v>0</v>
      </c>
      <c r="P6070">
        <v>0</v>
      </c>
      <c r="Q6070">
        <v>0</v>
      </c>
    </row>
    <row r="6071" spans="1:17" x14ac:dyDescent="0.2">
      <c r="A6071" t="s">
        <v>23809</v>
      </c>
      <c r="B6071" t="s">
        <v>86</v>
      </c>
      <c r="C6071" t="s">
        <v>117</v>
      </c>
      <c r="D6071" t="s">
        <v>17736</v>
      </c>
      <c r="E6071" t="s">
        <v>83</v>
      </c>
      <c r="F6071" t="s">
        <v>4933</v>
      </c>
      <c r="G6071">
        <v>0</v>
      </c>
      <c r="H6071">
        <v>0</v>
      </c>
      <c r="I6071">
        <v>0</v>
      </c>
      <c r="J6071">
        <v>0</v>
      </c>
      <c r="K6071">
        <v>0</v>
      </c>
      <c r="L6071">
        <v>0</v>
      </c>
      <c r="M6071">
        <v>35</v>
      </c>
      <c r="N6071">
        <v>0</v>
      </c>
      <c r="O6071">
        <v>0</v>
      </c>
      <c r="P6071">
        <v>0</v>
      </c>
      <c r="Q6071">
        <v>0</v>
      </c>
    </row>
    <row r="6072" spans="1:17" x14ac:dyDescent="0.2">
      <c r="A6072" t="s">
        <v>23810</v>
      </c>
      <c r="B6072" t="s">
        <v>86</v>
      </c>
      <c r="C6072" t="s">
        <v>117</v>
      </c>
      <c r="D6072" t="s">
        <v>17736</v>
      </c>
      <c r="E6072" t="s">
        <v>83</v>
      </c>
      <c r="F6072" t="s">
        <v>4935</v>
      </c>
      <c r="G6072">
        <v>0</v>
      </c>
      <c r="H6072">
        <v>35</v>
      </c>
      <c r="I6072">
        <v>1</v>
      </c>
      <c r="J6072">
        <v>28</v>
      </c>
      <c r="K6072">
        <v>3</v>
      </c>
      <c r="L6072">
        <v>3</v>
      </c>
      <c r="M6072">
        <v>0</v>
      </c>
      <c r="N6072">
        <v>0</v>
      </c>
      <c r="O6072">
        <v>0</v>
      </c>
      <c r="P6072">
        <v>0</v>
      </c>
      <c r="Q6072">
        <v>0</v>
      </c>
    </row>
    <row r="6073" spans="1:17" x14ac:dyDescent="0.2">
      <c r="A6073" t="s">
        <v>23811</v>
      </c>
      <c r="B6073" t="s">
        <v>86</v>
      </c>
      <c r="C6073" t="s">
        <v>117</v>
      </c>
      <c r="D6073" t="s">
        <v>17736</v>
      </c>
      <c r="E6073" t="s">
        <v>83</v>
      </c>
      <c r="F6073" t="s">
        <v>4937</v>
      </c>
      <c r="G6073">
        <v>0</v>
      </c>
      <c r="H6073">
        <v>35</v>
      </c>
      <c r="I6073">
        <v>1</v>
      </c>
      <c r="J6073">
        <v>28</v>
      </c>
      <c r="K6073">
        <v>3</v>
      </c>
      <c r="L6073">
        <v>3</v>
      </c>
      <c r="M6073">
        <v>0</v>
      </c>
      <c r="N6073">
        <v>0</v>
      </c>
      <c r="O6073">
        <v>0</v>
      </c>
      <c r="P6073">
        <v>0</v>
      </c>
      <c r="Q6073">
        <v>0</v>
      </c>
    </row>
    <row r="6074" spans="1:17" x14ac:dyDescent="0.2">
      <c r="A6074" t="s">
        <v>23812</v>
      </c>
      <c r="B6074" t="s">
        <v>86</v>
      </c>
      <c r="C6074" t="s">
        <v>117</v>
      </c>
      <c r="D6074" t="s">
        <v>17736</v>
      </c>
      <c r="E6074" t="s">
        <v>83</v>
      </c>
      <c r="F6074" t="s">
        <v>4939</v>
      </c>
      <c r="G6074">
        <v>0</v>
      </c>
      <c r="H6074">
        <v>0</v>
      </c>
      <c r="I6074">
        <v>0</v>
      </c>
      <c r="J6074">
        <v>0</v>
      </c>
      <c r="K6074">
        <v>0</v>
      </c>
      <c r="L6074">
        <v>0</v>
      </c>
      <c r="M6074">
        <v>35</v>
      </c>
      <c r="N6074">
        <v>0</v>
      </c>
      <c r="O6074">
        <v>0</v>
      </c>
      <c r="P6074">
        <v>0</v>
      </c>
      <c r="Q6074">
        <v>0</v>
      </c>
    </row>
    <row r="6075" spans="1:17" x14ac:dyDescent="0.2">
      <c r="A6075" t="s">
        <v>23813</v>
      </c>
      <c r="B6075" t="s">
        <v>86</v>
      </c>
      <c r="C6075" t="s">
        <v>117</v>
      </c>
      <c r="D6075" t="s">
        <v>17736</v>
      </c>
      <c r="E6075" t="s">
        <v>83</v>
      </c>
      <c r="F6075" t="s">
        <v>4941</v>
      </c>
      <c r="G6075">
        <v>0</v>
      </c>
      <c r="H6075">
        <v>35</v>
      </c>
      <c r="I6075">
        <v>1</v>
      </c>
      <c r="J6075">
        <v>30</v>
      </c>
      <c r="K6075">
        <v>3</v>
      </c>
      <c r="L6075">
        <v>1</v>
      </c>
      <c r="M6075">
        <v>0</v>
      </c>
      <c r="N6075">
        <v>0</v>
      </c>
      <c r="O6075">
        <v>0</v>
      </c>
      <c r="P6075">
        <v>0</v>
      </c>
      <c r="Q6075">
        <v>0</v>
      </c>
    </row>
    <row r="6076" spans="1:17" x14ac:dyDescent="0.2">
      <c r="A6076" t="s">
        <v>23814</v>
      </c>
      <c r="B6076" t="s">
        <v>86</v>
      </c>
      <c r="C6076" t="s">
        <v>117</v>
      </c>
      <c r="D6076" t="s">
        <v>17736</v>
      </c>
      <c r="E6076" t="s">
        <v>83</v>
      </c>
      <c r="F6076" t="s">
        <v>4943</v>
      </c>
      <c r="G6076">
        <v>0</v>
      </c>
      <c r="H6076">
        <v>0</v>
      </c>
      <c r="I6076">
        <v>0</v>
      </c>
      <c r="J6076">
        <v>0</v>
      </c>
      <c r="K6076">
        <v>0</v>
      </c>
      <c r="L6076">
        <v>0</v>
      </c>
      <c r="M6076">
        <v>35</v>
      </c>
      <c r="N6076">
        <v>0</v>
      </c>
      <c r="O6076">
        <v>0</v>
      </c>
      <c r="P6076">
        <v>0</v>
      </c>
      <c r="Q6076">
        <v>0</v>
      </c>
    </row>
    <row r="6077" spans="1:17" x14ac:dyDescent="0.2">
      <c r="A6077" t="s">
        <v>23815</v>
      </c>
      <c r="B6077" t="s">
        <v>86</v>
      </c>
      <c r="C6077" t="s">
        <v>117</v>
      </c>
      <c r="D6077" t="s">
        <v>17736</v>
      </c>
      <c r="E6077" t="s">
        <v>83</v>
      </c>
      <c r="F6077" t="s">
        <v>4925</v>
      </c>
      <c r="G6077">
        <v>0</v>
      </c>
      <c r="H6077">
        <v>0</v>
      </c>
      <c r="I6077">
        <v>0</v>
      </c>
      <c r="J6077">
        <v>0</v>
      </c>
      <c r="K6077">
        <v>0</v>
      </c>
      <c r="L6077">
        <v>0</v>
      </c>
      <c r="M6077">
        <v>0</v>
      </c>
      <c r="N6077">
        <v>28</v>
      </c>
      <c r="O6077">
        <v>25</v>
      </c>
      <c r="P6077">
        <v>2</v>
      </c>
      <c r="Q6077">
        <v>1</v>
      </c>
    </row>
    <row r="6078" spans="1:17" x14ac:dyDescent="0.2">
      <c r="A6078" t="s">
        <v>23816</v>
      </c>
      <c r="B6078" t="s">
        <v>86</v>
      </c>
      <c r="C6078" t="s">
        <v>117</v>
      </c>
      <c r="D6078" t="s">
        <v>17736</v>
      </c>
      <c r="E6078" t="s">
        <v>83</v>
      </c>
      <c r="F6078" t="s">
        <v>4927</v>
      </c>
      <c r="G6078">
        <v>0</v>
      </c>
      <c r="H6078">
        <v>0</v>
      </c>
      <c r="I6078">
        <v>0</v>
      </c>
      <c r="J6078">
        <v>0</v>
      </c>
      <c r="K6078">
        <v>0</v>
      </c>
      <c r="L6078">
        <v>0</v>
      </c>
      <c r="M6078">
        <v>0</v>
      </c>
      <c r="N6078">
        <v>24</v>
      </c>
      <c r="O6078">
        <v>22</v>
      </c>
      <c r="P6078">
        <v>1</v>
      </c>
      <c r="Q6078">
        <v>1</v>
      </c>
    </row>
    <row r="6079" spans="1:17" x14ac:dyDescent="0.2">
      <c r="A6079" t="s">
        <v>23817</v>
      </c>
      <c r="B6079" t="s">
        <v>86</v>
      </c>
      <c r="C6079" t="s">
        <v>117</v>
      </c>
      <c r="D6079" t="s">
        <v>17736</v>
      </c>
      <c r="E6079" t="s">
        <v>83</v>
      </c>
      <c r="F6079" t="s">
        <v>17734</v>
      </c>
      <c r="G6079">
        <v>35</v>
      </c>
      <c r="H6079">
        <v>0</v>
      </c>
      <c r="I6079">
        <v>0</v>
      </c>
      <c r="J6079">
        <v>0</v>
      </c>
      <c r="K6079">
        <v>0</v>
      </c>
      <c r="L6079">
        <v>0</v>
      </c>
      <c r="M6079">
        <v>0</v>
      </c>
      <c r="N6079">
        <v>0</v>
      </c>
      <c r="O6079">
        <v>0</v>
      </c>
      <c r="P6079">
        <v>0</v>
      </c>
      <c r="Q6079">
        <v>0</v>
      </c>
    </row>
    <row r="6080" spans="1:17" x14ac:dyDescent="0.2">
      <c r="A6080" t="s">
        <v>23818</v>
      </c>
      <c r="B6080" t="s">
        <v>86</v>
      </c>
      <c r="C6080" t="s">
        <v>117</v>
      </c>
      <c r="D6080" t="s">
        <v>17736</v>
      </c>
      <c r="E6080" t="s">
        <v>81</v>
      </c>
      <c r="F6080" t="s">
        <v>4929</v>
      </c>
      <c r="G6080">
        <v>0</v>
      </c>
      <c r="H6080">
        <v>29</v>
      </c>
      <c r="I6080">
        <v>2</v>
      </c>
      <c r="J6080">
        <v>25</v>
      </c>
      <c r="K6080">
        <v>1</v>
      </c>
      <c r="L6080">
        <v>1</v>
      </c>
      <c r="M6080">
        <v>0</v>
      </c>
      <c r="N6080">
        <v>0</v>
      </c>
      <c r="O6080">
        <v>0</v>
      </c>
      <c r="P6080">
        <v>0</v>
      </c>
      <c r="Q6080">
        <v>0</v>
      </c>
    </row>
    <row r="6081" spans="1:17" x14ac:dyDescent="0.2">
      <c r="A6081" t="s">
        <v>23819</v>
      </c>
      <c r="B6081" t="s">
        <v>86</v>
      </c>
      <c r="C6081" t="s">
        <v>117</v>
      </c>
      <c r="D6081" t="s">
        <v>17736</v>
      </c>
      <c r="E6081" t="s">
        <v>81</v>
      </c>
      <c r="F6081" t="s">
        <v>4931</v>
      </c>
      <c r="G6081">
        <v>0</v>
      </c>
      <c r="H6081">
        <v>29</v>
      </c>
      <c r="I6081">
        <v>2</v>
      </c>
      <c r="J6081">
        <v>25</v>
      </c>
      <c r="K6081">
        <v>0</v>
      </c>
      <c r="L6081">
        <v>2</v>
      </c>
      <c r="M6081">
        <v>0</v>
      </c>
      <c r="N6081">
        <v>0</v>
      </c>
      <c r="O6081">
        <v>0</v>
      </c>
      <c r="P6081">
        <v>0</v>
      </c>
      <c r="Q6081">
        <v>0</v>
      </c>
    </row>
    <row r="6082" spans="1:17" x14ac:dyDescent="0.2">
      <c r="A6082" t="s">
        <v>23820</v>
      </c>
      <c r="B6082" t="s">
        <v>86</v>
      </c>
      <c r="C6082" t="s">
        <v>117</v>
      </c>
      <c r="D6082" t="s">
        <v>17736</v>
      </c>
      <c r="E6082" t="s">
        <v>81</v>
      </c>
      <c r="F6082" t="s">
        <v>4933</v>
      </c>
      <c r="G6082">
        <v>0</v>
      </c>
      <c r="H6082">
        <v>0</v>
      </c>
      <c r="I6082">
        <v>0</v>
      </c>
      <c r="J6082">
        <v>0</v>
      </c>
      <c r="K6082">
        <v>0</v>
      </c>
      <c r="L6082">
        <v>0</v>
      </c>
      <c r="M6082">
        <v>29</v>
      </c>
      <c r="N6082">
        <v>0</v>
      </c>
      <c r="O6082">
        <v>0</v>
      </c>
      <c r="P6082">
        <v>0</v>
      </c>
      <c r="Q6082">
        <v>0</v>
      </c>
    </row>
    <row r="6083" spans="1:17" x14ac:dyDescent="0.2">
      <c r="A6083" t="s">
        <v>23821</v>
      </c>
      <c r="B6083" t="s">
        <v>86</v>
      </c>
      <c r="C6083" t="s">
        <v>117</v>
      </c>
      <c r="D6083" t="s">
        <v>17736</v>
      </c>
      <c r="E6083" t="s">
        <v>81</v>
      </c>
      <c r="F6083" t="s">
        <v>4935</v>
      </c>
      <c r="G6083">
        <v>0</v>
      </c>
      <c r="H6083">
        <v>29</v>
      </c>
      <c r="I6083">
        <v>2</v>
      </c>
      <c r="J6083">
        <v>25</v>
      </c>
      <c r="K6083">
        <v>0</v>
      </c>
      <c r="L6083">
        <v>2</v>
      </c>
      <c r="M6083">
        <v>0</v>
      </c>
      <c r="N6083">
        <v>0</v>
      </c>
      <c r="O6083">
        <v>0</v>
      </c>
      <c r="P6083">
        <v>0</v>
      </c>
      <c r="Q6083">
        <v>0</v>
      </c>
    </row>
    <row r="6084" spans="1:17" x14ac:dyDescent="0.2">
      <c r="A6084" t="s">
        <v>23822</v>
      </c>
      <c r="B6084" t="s">
        <v>86</v>
      </c>
      <c r="C6084" t="s">
        <v>117</v>
      </c>
      <c r="D6084" t="s">
        <v>17736</v>
      </c>
      <c r="E6084" t="s">
        <v>81</v>
      </c>
      <c r="F6084" t="s">
        <v>4937</v>
      </c>
      <c r="G6084">
        <v>0</v>
      </c>
      <c r="H6084">
        <v>29</v>
      </c>
      <c r="I6084">
        <v>2</v>
      </c>
      <c r="J6084">
        <v>25</v>
      </c>
      <c r="K6084">
        <v>0</v>
      </c>
      <c r="L6084">
        <v>2</v>
      </c>
      <c r="M6084">
        <v>0</v>
      </c>
      <c r="N6084">
        <v>0</v>
      </c>
      <c r="O6084">
        <v>0</v>
      </c>
      <c r="P6084">
        <v>0</v>
      </c>
      <c r="Q6084">
        <v>0</v>
      </c>
    </row>
    <row r="6085" spans="1:17" x14ac:dyDescent="0.2">
      <c r="A6085" t="s">
        <v>23823</v>
      </c>
      <c r="B6085" t="s">
        <v>86</v>
      </c>
      <c r="C6085" t="s">
        <v>117</v>
      </c>
      <c r="D6085" t="s">
        <v>17736</v>
      </c>
      <c r="E6085" t="s">
        <v>81</v>
      </c>
      <c r="F6085" t="s">
        <v>4939</v>
      </c>
      <c r="G6085">
        <v>0</v>
      </c>
      <c r="H6085">
        <v>0</v>
      </c>
      <c r="I6085">
        <v>0</v>
      </c>
      <c r="J6085">
        <v>0</v>
      </c>
      <c r="K6085">
        <v>0</v>
      </c>
      <c r="L6085">
        <v>0</v>
      </c>
      <c r="M6085">
        <v>29</v>
      </c>
      <c r="N6085">
        <v>0</v>
      </c>
      <c r="O6085">
        <v>0</v>
      </c>
      <c r="P6085">
        <v>0</v>
      </c>
      <c r="Q6085">
        <v>0</v>
      </c>
    </row>
    <row r="6086" spans="1:17" x14ac:dyDescent="0.2">
      <c r="A6086" t="s">
        <v>23824</v>
      </c>
      <c r="B6086" t="s">
        <v>86</v>
      </c>
      <c r="C6086" t="s">
        <v>117</v>
      </c>
      <c r="D6086" t="s">
        <v>17736</v>
      </c>
      <c r="E6086" t="s">
        <v>81</v>
      </c>
      <c r="F6086" t="s">
        <v>4941</v>
      </c>
      <c r="G6086">
        <v>0</v>
      </c>
      <c r="H6086">
        <v>29</v>
      </c>
      <c r="I6086">
        <v>2</v>
      </c>
      <c r="J6086">
        <v>25</v>
      </c>
      <c r="K6086">
        <v>1</v>
      </c>
      <c r="L6086">
        <v>1</v>
      </c>
      <c r="M6086">
        <v>0</v>
      </c>
      <c r="N6086">
        <v>0</v>
      </c>
      <c r="O6086">
        <v>0</v>
      </c>
      <c r="P6086">
        <v>0</v>
      </c>
      <c r="Q6086">
        <v>0</v>
      </c>
    </row>
    <row r="6087" spans="1:17" x14ac:dyDescent="0.2">
      <c r="A6087" t="s">
        <v>23825</v>
      </c>
      <c r="B6087" t="s">
        <v>86</v>
      </c>
      <c r="C6087" t="s">
        <v>117</v>
      </c>
      <c r="D6087" t="s">
        <v>17736</v>
      </c>
      <c r="E6087" t="s">
        <v>81</v>
      </c>
      <c r="F6087" t="s">
        <v>4943</v>
      </c>
      <c r="G6087">
        <v>0</v>
      </c>
      <c r="H6087">
        <v>0</v>
      </c>
      <c r="I6087">
        <v>0</v>
      </c>
      <c r="J6087">
        <v>0</v>
      </c>
      <c r="K6087">
        <v>0</v>
      </c>
      <c r="L6087">
        <v>0</v>
      </c>
      <c r="M6087">
        <v>29</v>
      </c>
      <c r="N6087">
        <v>0</v>
      </c>
      <c r="O6087">
        <v>0</v>
      </c>
      <c r="P6087">
        <v>0</v>
      </c>
      <c r="Q6087">
        <v>0</v>
      </c>
    </row>
    <row r="6088" spans="1:17" x14ac:dyDescent="0.2">
      <c r="A6088" t="s">
        <v>23826</v>
      </c>
      <c r="B6088" t="s">
        <v>86</v>
      </c>
      <c r="C6088" t="s">
        <v>117</v>
      </c>
      <c r="D6088" t="s">
        <v>17736</v>
      </c>
      <c r="E6088" t="s">
        <v>81</v>
      </c>
      <c r="F6088" t="s">
        <v>4925</v>
      </c>
      <c r="G6088">
        <v>0</v>
      </c>
      <c r="H6088">
        <v>0</v>
      </c>
      <c r="I6088">
        <v>0</v>
      </c>
      <c r="J6088">
        <v>0</v>
      </c>
      <c r="K6088">
        <v>0</v>
      </c>
      <c r="L6088">
        <v>0</v>
      </c>
      <c r="M6088">
        <v>0</v>
      </c>
      <c r="N6088">
        <v>18</v>
      </c>
      <c r="O6088">
        <v>18</v>
      </c>
      <c r="P6088">
        <v>0</v>
      </c>
      <c r="Q6088">
        <v>0</v>
      </c>
    </row>
    <row r="6089" spans="1:17" x14ac:dyDescent="0.2">
      <c r="A6089" t="s">
        <v>23827</v>
      </c>
      <c r="B6089" t="s">
        <v>86</v>
      </c>
      <c r="C6089" t="s">
        <v>117</v>
      </c>
      <c r="D6089" t="s">
        <v>17736</v>
      </c>
      <c r="E6089" t="s">
        <v>81</v>
      </c>
      <c r="F6089" t="s">
        <v>4927</v>
      </c>
      <c r="G6089">
        <v>0</v>
      </c>
      <c r="H6089">
        <v>0</v>
      </c>
      <c r="I6089">
        <v>0</v>
      </c>
      <c r="J6089">
        <v>0</v>
      </c>
      <c r="K6089">
        <v>0</v>
      </c>
      <c r="L6089">
        <v>0</v>
      </c>
      <c r="M6089">
        <v>0</v>
      </c>
      <c r="N6089">
        <v>14</v>
      </c>
      <c r="O6089">
        <v>14</v>
      </c>
      <c r="P6089">
        <v>0</v>
      </c>
      <c r="Q6089">
        <v>0</v>
      </c>
    </row>
    <row r="6090" spans="1:17" x14ac:dyDescent="0.2">
      <c r="A6090" t="s">
        <v>23828</v>
      </c>
      <c r="B6090" t="s">
        <v>86</v>
      </c>
      <c r="C6090" t="s">
        <v>178</v>
      </c>
      <c r="D6090" t="s">
        <v>17736</v>
      </c>
      <c r="E6090" t="s">
        <v>81</v>
      </c>
      <c r="F6090" t="s">
        <v>4929</v>
      </c>
      <c r="G6090">
        <v>0</v>
      </c>
      <c r="H6090">
        <v>64</v>
      </c>
      <c r="I6090">
        <v>3</v>
      </c>
      <c r="J6090">
        <v>54</v>
      </c>
      <c r="K6090">
        <v>6</v>
      </c>
      <c r="L6090">
        <v>1</v>
      </c>
      <c r="M6090">
        <v>0</v>
      </c>
      <c r="N6090">
        <v>0</v>
      </c>
      <c r="O6090">
        <v>0</v>
      </c>
      <c r="P6090">
        <v>0</v>
      </c>
      <c r="Q6090">
        <v>0</v>
      </c>
    </row>
    <row r="6091" spans="1:17" x14ac:dyDescent="0.2">
      <c r="A6091" t="s">
        <v>23829</v>
      </c>
      <c r="B6091" t="s">
        <v>86</v>
      </c>
      <c r="C6091" t="s">
        <v>178</v>
      </c>
      <c r="D6091" t="s">
        <v>17736</v>
      </c>
      <c r="E6091" t="s">
        <v>81</v>
      </c>
      <c r="F6091" t="s">
        <v>4931</v>
      </c>
      <c r="G6091">
        <v>0</v>
      </c>
      <c r="H6091">
        <v>64</v>
      </c>
      <c r="I6091">
        <v>2</v>
      </c>
      <c r="J6091">
        <v>55</v>
      </c>
      <c r="K6091">
        <v>5</v>
      </c>
      <c r="L6091">
        <v>2</v>
      </c>
      <c r="M6091">
        <v>0</v>
      </c>
      <c r="N6091">
        <v>0</v>
      </c>
      <c r="O6091">
        <v>0</v>
      </c>
      <c r="P6091">
        <v>0</v>
      </c>
      <c r="Q6091">
        <v>0</v>
      </c>
    </row>
    <row r="6092" spans="1:17" x14ac:dyDescent="0.2">
      <c r="A6092" t="s">
        <v>23830</v>
      </c>
      <c r="B6092" t="s">
        <v>86</v>
      </c>
      <c r="C6092" t="s">
        <v>178</v>
      </c>
      <c r="D6092" t="s">
        <v>17736</v>
      </c>
      <c r="E6092" t="s">
        <v>81</v>
      </c>
      <c r="F6092" t="s">
        <v>4933</v>
      </c>
      <c r="G6092">
        <v>0</v>
      </c>
      <c r="H6092">
        <v>0</v>
      </c>
      <c r="I6092">
        <v>0</v>
      </c>
      <c r="J6092">
        <v>0</v>
      </c>
      <c r="K6092">
        <v>0</v>
      </c>
      <c r="L6092">
        <v>0</v>
      </c>
      <c r="M6092">
        <v>64</v>
      </c>
      <c r="N6092">
        <v>0</v>
      </c>
      <c r="O6092">
        <v>0</v>
      </c>
      <c r="P6092">
        <v>0</v>
      </c>
      <c r="Q6092">
        <v>0</v>
      </c>
    </row>
    <row r="6093" spans="1:17" x14ac:dyDescent="0.2">
      <c r="A6093" t="s">
        <v>23831</v>
      </c>
      <c r="B6093" t="s">
        <v>86</v>
      </c>
      <c r="C6093" t="s">
        <v>178</v>
      </c>
      <c r="D6093" t="s">
        <v>17736</v>
      </c>
      <c r="E6093" t="s">
        <v>81</v>
      </c>
      <c r="F6093" t="s">
        <v>4935</v>
      </c>
      <c r="G6093">
        <v>0</v>
      </c>
      <c r="H6093">
        <v>64</v>
      </c>
      <c r="I6093">
        <v>2</v>
      </c>
      <c r="J6093">
        <v>55</v>
      </c>
      <c r="K6093">
        <v>5</v>
      </c>
      <c r="L6093">
        <v>2</v>
      </c>
      <c r="M6093">
        <v>0</v>
      </c>
      <c r="N6093">
        <v>0</v>
      </c>
      <c r="O6093">
        <v>0</v>
      </c>
      <c r="P6093">
        <v>0</v>
      </c>
      <c r="Q6093">
        <v>0</v>
      </c>
    </row>
    <row r="6094" spans="1:17" x14ac:dyDescent="0.2">
      <c r="A6094" t="s">
        <v>23832</v>
      </c>
      <c r="B6094" t="s">
        <v>86</v>
      </c>
      <c r="C6094" t="s">
        <v>178</v>
      </c>
      <c r="D6094" t="s">
        <v>17736</v>
      </c>
      <c r="E6094" t="s">
        <v>81</v>
      </c>
      <c r="F6094" t="s">
        <v>4937</v>
      </c>
      <c r="G6094">
        <v>0</v>
      </c>
      <c r="H6094">
        <v>64</v>
      </c>
      <c r="I6094">
        <v>2</v>
      </c>
      <c r="J6094">
        <v>55</v>
      </c>
      <c r="K6094">
        <v>6</v>
      </c>
      <c r="L6094">
        <v>1</v>
      </c>
      <c r="M6094">
        <v>0</v>
      </c>
      <c r="N6094">
        <v>0</v>
      </c>
      <c r="O6094">
        <v>0</v>
      </c>
      <c r="P6094">
        <v>0</v>
      </c>
      <c r="Q6094">
        <v>0</v>
      </c>
    </row>
    <row r="6095" spans="1:17" x14ac:dyDescent="0.2">
      <c r="A6095" t="s">
        <v>23833</v>
      </c>
      <c r="B6095" t="s">
        <v>86</v>
      </c>
      <c r="C6095" t="s">
        <v>178</v>
      </c>
      <c r="D6095" t="s">
        <v>17736</v>
      </c>
      <c r="E6095" t="s">
        <v>81</v>
      </c>
      <c r="F6095" t="s">
        <v>4939</v>
      </c>
      <c r="G6095">
        <v>0</v>
      </c>
      <c r="H6095">
        <v>0</v>
      </c>
      <c r="I6095">
        <v>0</v>
      </c>
      <c r="J6095">
        <v>0</v>
      </c>
      <c r="K6095">
        <v>0</v>
      </c>
      <c r="L6095">
        <v>0</v>
      </c>
      <c r="M6095">
        <v>64</v>
      </c>
      <c r="N6095">
        <v>0</v>
      </c>
      <c r="O6095">
        <v>0</v>
      </c>
      <c r="P6095">
        <v>0</v>
      </c>
      <c r="Q6095">
        <v>0</v>
      </c>
    </row>
    <row r="6096" spans="1:17" x14ac:dyDescent="0.2">
      <c r="A6096" t="s">
        <v>23834</v>
      </c>
      <c r="B6096" t="s">
        <v>86</v>
      </c>
      <c r="C6096" t="s">
        <v>178</v>
      </c>
      <c r="D6096" t="s">
        <v>17736</v>
      </c>
      <c r="E6096" t="s">
        <v>81</v>
      </c>
      <c r="F6096" t="s">
        <v>4941</v>
      </c>
      <c r="G6096">
        <v>0</v>
      </c>
      <c r="H6096">
        <v>64</v>
      </c>
      <c r="I6096">
        <v>2</v>
      </c>
      <c r="J6096">
        <v>55</v>
      </c>
      <c r="K6096">
        <v>5</v>
      </c>
      <c r="L6096">
        <v>2</v>
      </c>
      <c r="M6096">
        <v>0</v>
      </c>
      <c r="N6096">
        <v>0</v>
      </c>
      <c r="O6096">
        <v>0</v>
      </c>
      <c r="P6096">
        <v>0</v>
      </c>
      <c r="Q6096">
        <v>0</v>
      </c>
    </row>
    <row r="6097" spans="1:17" x14ac:dyDescent="0.2">
      <c r="A6097" t="s">
        <v>23835</v>
      </c>
      <c r="B6097" t="s">
        <v>86</v>
      </c>
      <c r="C6097" t="s">
        <v>178</v>
      </c>
      <c r="D6097" t="s">
        <v>17736</v>
      </c>
      <c r="E6097" t="s">
        <v>81</v>
      </c>
      <c r="F6097" t="s">
        <v>4943</v>
      </c>
      <c r="G6097">
        <v>0</v>
      </c>
      <c r="H6097">
        <v>0</v>
      </c>
      <c r="I6097">
        <v>0</v>
      </c>
      <c r="J6097">
        <v>0</v>
      </c>
      <c r="K6097">
        <v>0</v>
      </c>
      <c r="L6097">
        <v>0</v>
      </c>
      <c r="M6097">
        <v>64</v>
      </c>
      <c r="N6097">
        <v>0</v>
      </c>
      <c r="O6097">
        <v>0</v>
      </c>
      <c r="P6097">
        <v>0</v>
      </c>
      <c r="Q6097">
        <v>0</v>
      </c>
    </row>
    <row r="6098" spans="1:17" x14ac:dyDescent="0.2">
      <c r="A6098" t="s">
        <v>23836</v>
      </c>
      <c r="B6098" t="s">
        <v>86</v>
      </c>
      <c r="C6098" t="s">
        <v>178</v>
      </c>
      <c r="D6098" t="s">
        <v>17736</v>
      </c>
      <c r="E6098" t="s">
        <v>81</v>
      </c>
      <c r="F6098" t="s">
        <v>4925</v>
      </c>
      <c r="G6098">
        <v>0</v>
      </c>
      <c r="H6098">
        <v>0</v>
      </c>
      <c r="I6098">
        <v>0</v>
      </c>
      <c r="J6098">
        <v>0</v>
      </c>
      <c r="K6098">
        <v>0</v>
      </c>
      <c r="L6098">
        <v>0</v>
      </c>
      <c r="M6098">
        <v>0</v>
      </c>
      <c r="N6098">
        <v>55</v>
      </c>
      <c r="O6098">
        <v>53</v>
      </c>
      <c r="P6098">
        <v>1</v>
      </c>
      <c r="Q6098">
        <v>1</v>
      </c>
    </row>
    <row r="6099" spans="1:17" x14ac:dyDescent="0.2">
      <c r="A6099" t="s">
        <v>23837</v>
      </c>
      <c r="B6099" t="s">
        <v>86</v>
      </c>
      <c r="C6099" t="s">
        <v>178</v>
      </c>
      <c r="D6099" t="s">
        <v>17736</v>
      </c>
      <c r="E6099" t="s">
        <v>81</v>
      </c>
      <c r="F6099" t="s">
        <v>4927</v>
      </c>
      <c r="G6099">
        <v>0</v>
      </c>
      <c r="H6099">
        <v>0</v>
      </c>
      <c r="I6099">
        <v>0</v>
      </c>
      <c r="J6099">
        <v>0</v>
      </c>
      <c r="K6099">
        <v>0</v>
      </c>
      <c r="L6099">
        <v>0</v>
      </c>
      <c r="M6099">
        <v>0</v>
      </c>
      <c r="N6099">
        <v>48</v>
      </c>
      <c r="O6099">
        <v>46</v>
      </c>
      <c r="P6099">
        <v>1</v>
      </c>
      <c r="Q6099">
        <v>1</v>
      </c>
    </row>
    <row r="6100" spans="1:17" x14ac:dyDescent="0.2">
      <c r="A6100" t="s">
        <v>23838</v>
      </c>
      <c r="B6100" t="s">
        <v>86</v>
      </c>
      <c r="C6100" t="s">
        <v>178</v>
      </c>
      <c r="D6100" t="s">
        <v>17736</v>
      </c>
      <c r="E6100" t="s">
        <v>81</v>
      </c>
      <c r="F6100" t="s">
        <v>17734</v>
      </c>
      <c r="G6100">
        <v>64</v>
      </c>
      <c r="H6100">
        <v>0</v>
      </c>
      <c r="I6100">
        <v>0</v>
      </c>
      <c r="J6100">
        <v>0</v>
      </c>
      <c r="K6100">
        <v>0</v>
      </c>
      <c r="L6100">
        <v>0</v>
      </c>
      <c r="M6100">
        <v>0</v>
      </c>
      <c r="N6100">
        <v>0</v>
      </c>
      <c r="O6100">
        <v>0</v>
      </c>
      <c r="P6100">
        <v>0</v>
      </c>
      <c r="Q6100">
        <v>0</v>
      </c>
    </row>
    <row r="6101" spans="1:17" x14ac:dyDescent="0.2">
      <c r="A6101" t="s">
        <v>23839</v>
      </c>
      <c r="B6101" t="s">
        <v>86</v>
      </c>
      <c r="C6101" t="s">
        <v>178</v>
      </c>
      <c r="D6101" t="s">
        <v>17748</v>
      </c>
      <c r="E6101" t="s">
        <v>83</v>
      </c>
      <c r="F6101" t="s">
        <v>17749</v>
      </c>
      <c r="G6101">
        <v>0</v>
      </c>
      <c r="H6101">
        <v>0</v>
      </c>
      <c r="I6101">
        <v>0</v>
      </c>
      <c r="J6101">
        <v>0</v>
      </c>
      <c r="K6101">
        <v>0</v>
      </c>
      <c r="L6101">
        <v>0</v>
      </c>
      <c r="M6101">
        <v>0</v>
      </c>
      <c r="N6101">
        <v>1</v>
      </c>
      <c r="O6101">
        <v>1</v>
      </c>
      <c r="P6101">
        <v>0</v>
      </c>
      <c r="Q6101">
        <v>0</v>
      </c>
    </row>
    <row r="6102" spans="1:17" x14ac:dyDescent="0.2">
      <c r="A6102" t="s">
        <v>23840</v>
      </c>
      <c r="B6102" t="s">
        <v>86</v>
      </c>
      <c r="C6102" t="s">
        <v>178</v>
      </c>
      <c r="D6102" t="s">
        <v>17748</v>
      </c>
      <c r="E6102" t="s">
        <v>83</v>
      </c>
      <c r="F6102" t="s">
        <v>17734</v>
      </c>
      <c r="G6102">
        <v>1</v>
      </c>
      <c r="H6102">
        <v>0</v>
      </c>
      <c r="I6102">
        <v>0</v>
      </c>
      <c r="J6102">
        <v>0</v>
      </c>
      <c r="K6102">
        <v>0</v>
      </c>
      <c r="L6102">
        <v>0</v>
      </c>
      <c r="M6102">
        <v>0</v>
      </c>
      <c r="N6102">
        <v>0</v>
      </c>
      <c r="O6102">
        <v>0</v>
      </c>
      <c r="P6102">
        <v>0</v>
      </c>
      <c r="Q6102">
        <v>0</v>
      </c>
    </row>
    <row r="6103" spans="1:17" x14ac:dyDescent="0.2">
      <c r="A6103" t="s">
        <v>23841</v>
      </c>
      <c r="B6103" t="s">
        <v>86</v>
      </c>
      <c r="C6103" t="s">
        <v>178</v>
      </c>
      <c r="D6103" t="s">
        <v>17748</v>
      </c>
      <c r="E6103" t="s">
        <v>81</v>
      </c>
      <c r="F6103" t="s">
        <v>17749</v>
      </c>
      <c r="G6103">
        <v>0</v>
      </c>
      <c r="H6103">
        <v>0</v>
      </c>
      <c r="I6103">
        <v>0</v>
      </c>
      <c r="J6103">
        <v>0</v>
      </c>
      <c r="K6103">
        <v>0</v>
      </c>
      <c r="L6103">
        <v>0</v>
      </c>
      <c r="M6103">
        <v>0</v>
      </c>
      <c r="N6103">
        <v>4</v>
      </c>
      <c r="O6103">
        <v>3</v>
      </c>
      <c r="P6103">
        <v>1</v>
      </c>
      <c r="Q6103">
        <v>0</v>
      </c>
    </row>
    <row r="6104" spans="1:17" x14ac:dyDescent="0.2">
      <c r="A6104" t="s">
        <v>23842</v>
      </c>
      <c r="B6104" t="s">
        <v>86</v>
      </c>
      <c r="C6104" t="s">
        <v>178</v>
      </c>
      <c r="D6104" t="s">
        <v>17748</v>
      </c>
      <c r="E6104" t="s">
        <v>81</v>
      </c>
      <c r="F6104" t="s">
        <v>17734</v>
      </c>
      <c r="G6104">
        <v>4</v>
      </c>
      <c r="H6104">
        <v>0</v>
      </c>
      <c r="I6104">
        <v>0</v>
      </c>
      <c r="J6104">
        <v>0</v>
      </c>
      <c r="K6104">
        <v>0</v>
      </c>
      <c r="L6104">
        <v>0</v>
      </c>
      <c r="M6104">
        <v>0</v>
      </c>
      <c r="N6104">
        <v>0</v>
      </c>
      <c r="O6104">
        <v>0</v>
      </c>
      <c r="P6104">
        <v>0</v>
      </c>
      <c r="Q6104">
        <v>0</v>
      </c>
    </row>
    <row r="6105" spans="1:17" x14ac:dyDescent="0.2">
      <c r="A6105" t="s">
        <v>23843</v>
      </c>
      <c r="B6105" t="s">
        <v>86</v>
      </c>
      <c r="C6105" t="s">
        <v>178</v>
      </c>
      <c r="D6105" t="s">
        <v>17754</v>
      </c>
      <c r="E6105" t="s">
        <v>83</v>
      </c>
      <c r="F6105" t="s">
        <v>17734</v>
      </c>
      <c r="G6105">
        <v>9</v>
      </c>
      <c r="H6105">
        <v>0</v>
      </c>
      <c r="I6105">
        <v>0</v>
      </c>
      <c r="J6105">
        <v>0</v>
      </c>
      <c r="K6105">
        <v>0</v>
      </c>
      <c r="L6105">
        <v>0</v>
      </c>
      <c r="M6105">
        <v>0</v>
      </c>
      <c r="N6105">
        <v>0</v>
      </c>
      <c r="O6105">
        <v>0</v>
      </c>
      <c r="P6105">
        <v>0</v>
      </c>
      <c r="Q6105">
        <v>0</v>
      </c>
    </row>
    <row r="6106" spans="1:17" x14ac:dyDescent="0.2">
      <c r="A6106" t="s">
        <v>23844</v>
      </c>
      <c r="B6106" t="s">
        <v>86</v>
      </c>
      <c r="C6106" t="s">
        <v>178</v>
      </c>
      <c r="D6106" t="s">
        <v>17754</v>
      </c>
      <c r="E6106" t="s">
        <v>81</v>
      </c>
      <c r="F6106" t="s">
        <v>17734</v>
      </c>
      <c r="G6106">
        <v>10</v>
      </c>
      <c r="H6106">
        <v>0</v>
      </c>
      <c r="I6106">
        <v>0</v>
      </c>
      <c r="J6106">
        <v>0</v>
      </c>
      <c r="K6106">
        <v>0</v>
      </c>
      <c r="L6106">
        <v>0</v>
      </c>
      <c r="M6106">
        <v>0</v>
      </c>
      <c r="N6106">
        <v>0</v>
      </c>
      <c r="O6106">
        <v>0</v>
      </c>
      <c r="P6106">
        <v>0</v>
      </c>
      <c r="Q6106">
        <v>0</v>
      </c>
    </row>
    <row r="6107" spans="1:17" x14ac:dyDescent="0.2">
      <c r="A6107" t="s">
        <v>23845</v>
      </c>
      <c r="B6107" t="s">
        <v>86</v>
      </c>
      <c r="C6107" t="s">
        <v>179</v>
      </c>
      <c r="D6107" t="s">
        <v>17768</v>
      </c>
      <c r="E6107" t="s">
        <v>83</v>
      </c>
      <c r="F6107" t="s">
        <v>17734</v>
      </c>
      <c r="G6107">
        <v>11</v>
      </c>
      <c r="H6107">
        <v>0</v>
      </c>
      <c r="I6107">
        <v>0</v>
      </c>
      <c r="J6107">
        <v>0</v>
      </c>
      <c r="K6107">
        <v>0</v>
      </c>
      <c r="L6107">
        <v>0</v>
      </c>
      <c r="M6107">
        <v>0</v>
      </c>
      <c r="N6107">
        <v>0</v>
      </c>
      <c r="O6107">
        <v>0</v>
      </c>
      <c r="P6107">
        <v>0</v>
      </c>
      <c r="Q6107">
        <v>0</v>
      </c>
    </row>
    <row r="6108" spans="1:17" x14ac:dyDescent="0.2">
      <c r="A6108" t="s">
        <v>23846</v>
      </c>
      <c r="B6108" t="s">
        <v>86</v>
      </c>
      <c r="C6108" t="s">
        <v>179</v>
      </c>
      <c r="D6108" t="s">
        <v>17768</v>
      </c>
      <c r="E6108" t="s">
        <v>81</v>
      </c>
      <c r="F6108" t="s">
        <v>17734</v>
      </c>
      <c r="G6108">
        <v>16</v>
      </c>
      <c r="H6108">
        <v>0</v>
      </c>
      <c r="I6108">
        <v>0</v>
      </c>
      <c r="J6108">
        <v>0</v>
      </c>
      <c r="K6108">
        <v>0</v>
      </c>
      <c r="L6108">
        <v>0</v>
      </c>
      <c r="M6108">
        <v>0</v>
      </c>
      <c r="N6108">
        <v>0</v>
      </c>
      <c r="O6108">
        <v>0</v>
      </c>
      <c r="P6108">
        <v>0</v>
      </c>
      <c r="Q6108">
        <v>0</v>
      </c>
    </row>
    <row r="6109" spans="1:17" x14ac:dyDescent="0.2">
      <c r="A6109" t="s">
        <v>23847</v>
      </c>
      <c r="B6109" t="s">
        <v>86</v>
      </c>
      <c r="C6109" t="s">
        <v>179</v>
      </c>
      <c r="D6109" t="s">
        <v>17736</v>
      </c>
      <c r="E6109" t="s">
        <v>83</v>
      </c>
      <c r="F6109" t="s">
        <v>4929</v>
      </c>
      <c r="G6109">
        <v>0</v>
      </c>
      <c r="H6109">
        <v>43</v>
      </c>
      <c r="I6109">
        <v>8</v>
      </c>
      <c r="J6109">
        <v>23</v>
      </c>
      <c r="K6109">
        <v>7</v>
      </c>
      <c r="L6109">
        <v>5</v>
      </c>
      <c r="M6109">
        <v>0</v>
      </c>
      <c r="N6109">
        <v>0</v>
      </c>
      <c r="O6109">
        <v>0</v>
      </c>
      <c r="P6109">
        <v>0</v>
      </c>
      <c r="Q6109">
        <v>0</v>
      </c>
    </row>
    <row r="6110" spans="1:17" x14ac:dyDescent="0.2">
      <c r="A6110" t="s">
        <v>23848</v>
      </c>
      <c r="B6110" t="s">
        <v>86</v>
      </c>
      <c r="C6110" t="s">
        <v>179</v>
      </c>
      <c r="D6110" t="s">
        <v>17736</v>
      </c>
      <c r="E6110" t="s">
        <v>83</v>
      </c>
      <c r="F6110" t="s">
        <v>4931</v>
      </c>
      <c r="G6110">
        <v>0</v>
      </c>
      <c r="H6110">
        <v>43</v>
      </c>
      <c r="I6110">
        <v>6</v>
      </c>
      <c r="J6110">
        <v>23</v>
      </c>
      <c r="K6110">
        <v>5</v>
      </c>
      <c r="L6110">
        <v>9</v>
      </c>
      <c r="M6110">
        <v>0</v>
      </c>
      <c r="N6110">
        <v>0</v>
      </c>
      <c r="O6110">
        <v>0</v>
      </c>
      <c r="P6110">
        <v>0</v>
      </c>
      <c r="Q6110">
        <v>0</v>
      </c>
    </row>
    <row r="6111" spans="1:17" x14ac:dyDescent="0.2">
      <c r="A6111" t="s">
        <v>23849</v>
      </c>
      <c r="B6111" t="s">
        <v>86</v>
      </c>
      <c r="C6111" t="s">
        <v>179</v>
      </c>
      <c r="D6111" t="s">
        <v>17736</v>
      </c>
      <c r="E6111" t="s">
        <v>83</v>
      </c>
      <c r="F6111" t="s">
        <v>4933</v>
      </c>
      <c r="G6111">
        <v>0</v>
      </c>
      <c r="H6111">
        <v>0</v>
      </c>
      <c r="I6111">
        <v>0</v>
      </c>
      <c r="J6111">
        <v>0</v>
      </c>
      <c r="K6111">
        <v>0</v>
      </c>
      <c r="L6111">
        <v>0</v>
      </c>
      <c r="M6111">
        <v>43</v>
      </c>
      <c r="N6111">
        <v>0</v>
      </c>
      <c r="O6111">
        <v>0</v>
      </c>
      <c r="P6111">
        <v>0</v>
      </c>
      <c r="Q6111">
        <v>0</v>
      </c>
    </row>
    <row r="6112" spans="1:17" x14ac:dyDescent="0.2">
      <c r="A6112" t="s">
        <v>23850</v>
      </c>
      <c r="B6112" t="s">
        <v>86</v>
      </c>
      <c r="C6112" t="s">
        <v>179</v>
      </c>
      <c r="D6112" t="s">
        <v>17736</v>
      </c>
      <c r="E6112" t="s">
        <v>83</v>
      </c>
      <c r="F6112" t="s">
        <v>4935</v>
      </c>
      <c r="G6112">
        <v>0</v>
      </c>
      <c r="H6112">
        <v>43</v>
      </c>
      <c r="I6112">
        <v>6</v>
      </c>
      <c r="J6112">
        <v>23</v>
      </c>
      <c r="K6112">
        <v>5</v>
      </c>
      <c r="L6112">
        <v>9</v>
      </c>
      <c r="M6112">
        <v>0</v>
      </c>
      <c r="N6112">
        <v>0</v>
      </c>
      <c r="O6112">
        <v>0</v>
      </c>
      <c r="P6112">
        <v>0</v>
      </c>
      <c r="Q6112">
        <v>0</v>
      </c>
    </row>
    <row r="6113" spans="1:17" x14ac:dyDescent="0.2">
      <c r="A6113" t="s">
        <v>23851</v>
      </c>
      <c r="B6113" t="s">
        <v>86</v>
      </c>
      <c r="C6113" t="s">
        <v>179</v>
      </c>
      <c r="D6113" t="s">
        <v>17736</v>
      </c>
      <c r="E6113" t="s">
        <v>83</v>
      </c>
      <c r="F6113" t="s">
        <v>4937</v>
      </c>
      <c r="G6113">
        <v>0</v>
      </c>
      <c r="H6113">
        <v>43</v>
      </c>
      <c r="I6113">
        <v>7</v>
      </c>
      <c r="J6113">
        <v>22</v>
      </c>
      <c r="K6113">
        <v>5</v>
      </c>
      <c r="L6113">
        <v>9</v>
      </c>
      <c r="M6113">
        <v>0</v>
      </c>
      <c r="N6113">
        <v>0</v>
      </c>
      <c r="O6113">
        <v>0</v>
      </c>
      <c r="P6113">
        <v>0</v>
      </c>
      <c r="Q6113">
        <v>0</v>
      </c>
    </row>
    <row r="6114" spans="1:17" x14ac:dyDescent="0.2">
      <c r="A6114" t="s">
        <v>23852</v>
      </c>
      <c r="B6114" t="s">
        <v>86</v>
      </c>
      <c r="C6114" t="s">
        <v>179</v>
      </c>
      <c r="D6114" t="s">
        <v>17736</v>
      </c>
      <c r="E6114" t="s">
        <v>83</v>
      </c>
      <c r="F6114" t="s">
        <v>4939</v>
      </c>
      <c r="G6114">
        <v>0</v>
      </c>
      <c r="H6114">
        <v>0</v>
      </c>
      <c r="I6114">
        <v>0</v>
      </c>
      <c r="J6114">
        <v>0</v>
      </c>
      <c r="K6114">
        <v>0</v>
      </c>
      <c r="L6114">
        <v>0</v>
      </c>
      <c r="M6114">
        <v>43</v>
      </c>
      <c r="N6114">
        <v>0</v>
      </c>
      <c r="O6114">
        <v>0</v>
      </c>
      <c r="P6114">
        <v>0</v>
      </c>
      <c r="Q6114">
        <v>0</v>
      </c>
    </row>
    <row r="6115" spans="1:17" x14ac:dyDescent="0.2">
      <c r="A6115" t="s">
        <v>23853</v>
      </c>
      <c r="B6115" t="s">
        <v>86</v>
      </c>
      <c r="C6115" t="s">
        <v>179</v>
      </c>
      <c r="D6115" t="s">
        <v>17736</v>
      </c>
      <c r="E6115" t="s">
        <v>83</v>
      </c>
      <c r="F6115" t="s">
        <v>4941</v>
      </c>
      <c r="G6115">
        <v>0</v>
      </c>
      <c r="H6115">
        <v>43</v>
      </c>
      <c r="I6115">
        <v>6</v>
      </c>
      <c r="J6115">
        <v>25</v>
      </c>
      <c r="K6115">
        <v>7</v>
      </c>
      <c r="L6115">
        <v>5</v>
      </c>
      <c r="M6115">
        <v>0</v>
      </c>
      <c r="N6115">
        <v>0</v>
      </c>
      <c r="O6115">
        <v>0</v>
      </c>
      <c r="P6115">
        <v>0</v>
      </c>
      <c r="Q6115">
        <v>0</v>
      </c>
    </row>
    <row r="6116" spans="1:17" x14ac:dyDescent="0.2">
      <c r="A6116" t="s">
        <v>23854</v>
      </c>
      <c r="B6116" t="s">
        <v>86</v>
      </c>
      <c r="C6116" t="s">
        <v>179</v>
      </c>
      <c r="D6116" t="s">
        <v>17736</v>
      </c>
      <c r="E6116" t="s">
        <v>83</v>
      </c>
      <c r="F6116" t="s">
        <v>4943</v>
      </c>
      <c r="G6116">
        <v>0</v>
      </c>
      <c r="H6116">
        <v>0</v>
      </c>
      <c r="I6116">
        <v>0</v>
      </c>
      <c r="J6116">
        <v>0</v>
      </c>
      <c r="K6116">
        <v>0</v>
      </c>
      <c r="L6116">
        <v>0</v>
      </c>
      <c r="M6116">
        <v>43</v>
      </c>
      <c r="N6116">
        <v>0</v>
      </c>
      <c r="O6116">
        <v>0</v>
      </c>
      <c r="P6116">
        <v>0</v>
      </c>
      <c r="Q6116">
        <v>0</v>
      </c>
    </row>
    <row r="6117" spans="1:17" x14ac:dyDescent="0.2">
      <c r="A6117" t="s">
        <v>23855</v>
      </c>
      <c r="B6117" t="s">
        <v>86</v>
      </c>
      <c r="C6117" t="s">
        <v>179</v>
      </c>
      <c r="D6117" t="s">
        <v>17736</v>
      </c>
      <c r="E6117" t="s">
        <v>83</v>
      </c>
      <c r="F6117" t="s">
        <v>4925</v>
      </c>
      <c r="G6117">
        <v>0</v>
      </c>
      <c r="H6117">
        <v>0</v>
      </c>
      <c r="I6117">
        <v>0</v>
      </c>
      <c r="J6117">
        <v>0</v>
      </c>
      <c r="K6117">
        <v>0</v>
      </c>
      <c r="L6117">
        <v>0</v>
      </c>
      <c r="M6117">
        <v>0</v>
      </c>
      <c r="N6117">
        <v>35</v>
      </c>
      <c r="O6117">
        <v>27</v>
      </c>
      <c r="P6117">
        <v>8</v>
      </c>
      <c r="Q6117">
        <v>0</v>
      </c>
    </row>
    <row r="6118" spans="1:17" x14ac:dyDescent="0.2">
      <c r="A6118" t="s">
        <v>23856</v>
      </c>
      <c r="B6118" t="s">
        <v>86</v>
      </c>
      <c r="C6118" t="s">
        <v>179</v>
      </c>
      <c r="D6118" t="s">
        <v>17736</v>
      </c>
      <c r="E6118" t="s">
        <v>83</v>
      </c>
      <c r="F6118" t="s">
        <v>4927</v>
      </c>
      <c r="G6118">
        <v>0</v>
      </c>
      <c r="H6118">
        <v>0</v>
      </c>
      <c r="I6118">
        <v>0</v>
      </c>
      <c r="J6118">
        <v>0</v>
      </c>
      <c r="K6118">
        <v>0</v>
      </c>
      <c r="L6118">
        <v>0</v>
      </c>
      <c r="M6118">
        <v>0</v>
      </c>
      <c r="N6118">
        <v>30</v>
      </c>
      <c r="O6118">
        <v>23</v>
      </c>
      <c r="P6118">
        <v>7</v>
      </c>
      <c r="Q6118">
        <v>0</v>
      </c>
    </row>
    <row r="6119" spans="1:17" x14ac:dyDescent="0.2">
      <c r="A6119" t="s">
        <v>23857</v>
      </c>
      <c r="B6119" t="s">
        <v>86</v>
      </c>
      <c r="C6119" t="s">
        <v>179</v>
      </c>
      <c r="D6119" t="s">
        <v>17736</v>
      </c>
      <c r="E6119" t="s">
        <v>83</v>
      </c>
      <c r="F6119" t="s">
        <v>17734</v>
      </c>
      <c r="G6119">
        <v>43</v>
      </c>
      <c r="H6119">
        <v>0</v>
      </c>
      <c r="I6119">
        <v>0</v>
      </c>
      <c r="J6119">
        <v>0</v>
      </c>
      <c r="K6119">
        <v>0</v>
      </c>
      <c r="L6119">
        <v>0</v>
      </c>
      <c r="M6119">
        <v>0</v>
      </c>
      <c r="N6119">
        <v>0</v>
      </c>
      <c r="O6119">
        <v>0</v>
      </c>
      <c r="P6119">
        <v>0</v>
      </c>
      <c r="Q6119">
        <v>0</v>
      </c>
    </row>
    <row r="6120" spans="1:17" x14ac:dyDescent="0.2">
      <c r="A6120" t="s">
        <v>23858</v>
      </c>
      <c r="B6120" t="s">
        <v>86</v>
      </c>
      <c r="C6120" t="s">
        <v>169</v>
      </c>
      <c r="D6120" t="s">
        <v>17748</v>
      </c>
      <c r="E6120" t="s">
        <v>83</v>
      </c>
      <c r="F6120" t="s">
        <v>17734</v>
      </c>
      <c r="G6120">
        <v>13</v>
      </c>
      <c r="H6120">
        <v>0</v>
      </c>
      <c r="I6120">
        <v>0</v>
      </c>
      <c r="J6120">
        <v>0</v>
      </c>
      <c r="K6120">
        <v>0</v>
      </c>
      <c r="L6120">
        <v>0</v>
      </c>
      <c r="M6120">
        <v>0</v>
      </c>
      <c r="N6120">
        <v>0</v>
      </c>
      <c r="O6120">
        <v>0</v>
      </c>
      <c r="P6120">
        <v>0</v>
      </c>
      <c r="Q6120">
        <v>0</v>
      </c>
    </row>
    <row r="6121" spans="1:17" x14ac:dyDescent="0.2">
      <c r="A6121" t="s">
        <v>23859</v>
      </c>
      <c r="B6121" t="s">
        <v>86</v>
      </c>
      <c r="C6121" t="s">
        <v>169</v>
      </c>
      <c r="D6121" t="s">
        <v>17748</v>
      </c>
      <c r="E6121" t="s">
        <v>81</v>
      </c>
      <c r="F6121" t="s">
        <v>17749</v>
      </c>
      <c r="G6121">
        <v>0</v>
      </c>
      <c r="H6121">
        <v>0</v>
      </c>
      <c r="I6121">
        <v>0</v>
      </c>
      <c r="J6121">
        <v>0</v>
      </c>
      <c r="K6121">
        <v>0</v>
      </c>
      <c r="L6121">
        <v>0</v>
      </c>
      <c r="M6121">
        <v>0</v>
      </c>
      <c r="N6121">
        <v>4</v>
      </c>
      <c r="O6121">
        <v>3</v>
      </c>
      <c r="P6121">
        <v>1</v>
      </c>
      <c r="Q6121">
        <v>0</v>
      </c>
    </row>
    <row r="6122" spans="1:17" x14ac:dyDescent="0.2">
      <c r="A6122" t="s">
        <v>23860</v>
      </c>
      <c r="B6122" t="s">
        <v>86</v>
      </c>
      <c r="C6122" t="s">
        <v>169</v>
      </c>
      <c r="D6122" t="s">
        <v>17748</v>
      </c>
      <c r="E6122" t="s">
        <v>81</v>
      </c>
      <c r="F6122" t="s">
        <v>17734</v>
      </c>
      <c r="G6122">
        <v>4</v>
      </c>
      <c r="H6122">
        <v>0</v>
      </c>
      <c r="I6122">
        <v>0</v>
      </c>
      <c r="J6122">
        <v>0</v>
      </c>
      <c r="K6122">
        <v>0</v>
      </c>
      <c r="L6122">
        <v>0</v>
      </c>
      <c r="M6122">
        <v>0</v>
      </c>
      <c r="N6122">
        <v>0</v>
      </c>
      <c r="O6122">
        <v>0</v>
      </c>
      <c r="P6122">
        <v>0</v>
      </c>
      <c r="Q6122">
        <v>0</v>
      </c>
    </row>
    <row r="6123" spans="1:17" x14ac:dyDescent="0.2">
      <c r="A6123" t="s">
        <v>23861</v>
      </c>
      <c r="B6123" t="s">
        <v>86</v>
      </c>
      <c r="C6123" t="s">
        <v>169</v>
      </c>
      <c r="D6123" t="s">
        <v>17754</v>
      </c>
      <c r="E6123" t="s">
        <v>83</v>
      </c>
      <c r="F6123" t="s">
        <v>17734</v>
      </c>
      <c r="G6123">
        <v>11</v>
      </c>
      <c r="H6123">
        <v>0</v>
      </c>
      <c r="I6123">
        <v>0</v>
      </c>
      <c r="J6123">
        <v>0</v>
      </c>
      <c r="K6123">
        <v>0</v>
      </c>
      <c r="L6123">
        <v>0</v>
      </c>
      <c r="M6123">
        <v>0</v>
      </c>
      <c r="N6123">
        <v>0</v>
      </c>
      <c r="O6123">
        <v>0</v>
      </c>
      <c r="P6123">
        <v>0</v>
      </c>
      <c r="Q6123">
        <v>0</v>
      </c>
    </row>
    <row r="6124" spans="1:17" x14ac:dyDescent="0.2">
      <c r="A6124" t="s">
        <v>23862</v>
      </c>
      <c r="B6124" t="s">
        <v>86</v>
      </c>
      <c r="C6124" t="s">
        <v>169</v>
      </c>
      <c r="D6124" t="s">
        <v>17754</v>
      </c>
      <c r="E6124" t="s">
        <v>81</v>
      </c>
      <c r="F6124" t="s">
        <v>17734</v>
      </c>
      <c r="G6124">
        <v>13</v>
      </c>
      <c r="H6124">
        <v>0</v>
      </c>
      <c r="I6124">
        <v>0</v>
      </c>
      <c r="J6124">
        <v>0</v>
      </c>
      <c r="K6124">
        <v>0</v>
      </c>
      <c r="L6124">
        <v>0</v>
      </c>
      <c r="M6124">
        <v>0</v>
      </c>
      <c r="N6124">
        <v>0</v>
      </c>
      <c r="O6124">
        <v>0</v>
      </c>
      <c r="P6124">
        <v>0</v>
      </c>
      <c r="Q6124">
        <v>0</v>
      </c>
    </row>
    <row r="6125" spans="1:17" x14ac:dyDescent="0.2">
      <c r="A6125" t="s">
        <v>23863</v>
      </c>
      <c r="B6125" t="s">
        <v>86</v>
      </c>
      <c r="C6125" t="s">
        <v>170</v>
      </c>
      <c r="D6125" t="s">
        <v>17768</v>
      </c>
      <c r="E6125" t="s">
        <v>83</v>
      </c>
      <c r="F6125" t="s">
        <v>17734</v>
      </c>
      <c r="G6125">
        <v>2</v>
      </c>
      <c r="H6125">
        <v>0</v>
      </c>
      <c r="I6125">
        <v>0</v>
      </c>
      <c r="J6125">
        <v>0</v>
      </c>
      <c r="K6125">
        <v>0</v>
      </c>
      <c r="L6125">
        <v>0</v>
      </c>
      <c r="M6125">
        <v>0</v>
      </c>
      <c r="N6125">
        <v>0</v>
      </c>
      <c r="O6125">
        <v>0</v>
      </c>
      <c r="P6125">
        <v>0</v>
      </c>
      <c r="Q6125">
        <v>0</v>
      </c>
    </row>
    <row r="6126" spans="1:17" x14ac:dyDescent="0.2">
      <c r="A6126" t="s">
        <v>23864</v>
      </c>
      <c r="B6126" t="s">
        <v>86</v>
      </c>
      <c r="C6126" t="s">
        <v>170</v>
      </c>
      <c r="D6126" t="s">
        <v>17736</v>
      </c>
      <c r="E6126" t="s">
        <v>83</v>
      </c>
      <c r="F6126" t="s">
        <v>4929</v>
      </c>
      <c r="G6126">
        <v>0</v>
      </c>
      <c r="H6126">
        <v>9</v>
      </c>
      <c r="I6126">
        <v>1</v>
      </c>
      <c r="J6126">
        <v>7</v>
      </c>
      <c r="K6126">
        <v>0</v>
      </c>
      <c r="L6126">
        <v>1</v>
      </c>
      <c r="M6126">
        <v>0</v>
      </c>
      <c r="N6126">
        <v>0</v>
      </c>
      <c r="O6126">
        <v>0</v>
      </c>
      <c r="P6126">
        <v>0</v>
      </c>
      <c r="Q6126">
        <v>0</v>
      </c>
    </row>
    <row r="6127" spans="1:17" x14ac:dyDescent="0.2">
      <c r="A6127" t="s">
        <v>23865</v>
      </c>
      <c r="B6127" t="s">
        <v>86</v>
      </c>
      <c r="C6127" t="s">
        <v>170</v>
      </c>
      <c r="D6127" t="s">
        <v>17736</v>
      </c>
      <c r="E6127" t="s">
        <v>83</v>
      </c>
      <c r="F6127" t="s">
        <v>4931</v>
      </c>
      <c r="G6127">
        <v>0</v>
      </c>
      <c r="H6127">
        <v>9</v>
      </c>
      <c r="I6127">
        <v>1</v>
      </c>
      <c r="J6127">
        <v>7</v>
      </c>
      <c r="K6127">
        <v>0</v>
      </c>
      <c r="L6127">
        <v>1</v>
      </c>
      <c r="M6127">
        <v>0</v>
      </c>
      <c r="N6127">
        <v>0</v>
      </c>
      <c r="O6127">
        <v>0</v>
      </c>
      <c r="P6127">
        <v>0</v>
      </c>
      <c r="Q6127">
        <v>0</v>
      </c>
    </row>
    <row r="6128" spans="1:17" x14ac:dyDescent="0.2">
      <c r="A6128" t="s">
        <v>23866</v>
      </c>
      <c r="B6128" t="s">
        <v>86</v>
      </c>
      <c r="C6128" t="s">
        <v>170</v>
      </c>
      <c r="D6128" t="s">
        <v>17736</v>
      </c>
      <c r="E6128" t="s">
        <v>83</v>
      </c>
      <c r="F6128" t="s">
        <v>4933</v>
      </c>
      <c r="G6128">
        <v>0</v>
      </c>
      <c r="H6128">
        <v>0</v>
      </c>
      <c r="I6128">
        <v>0</v>
      </c>
      <c r="J6128">
        <v>0</v>
      </c>
      <c r="K6128">
        <v>0</v>
      </c>
      <c r="L6128">
        <v>0</v>
      </c>
      <c r="M6128">
        <v>9</v>
      </c>
      <c r="N6128">
        <v>0</v>
      </c>
      <c r="O6128">
        <v>0</v>
      </c>
      <c r="P6128">
        <v>0</v>
      </c>
      <c r="Q6128">
        <v>0</v>
      </c>
    </row>
    <row r="6129" spans="1:17" x14ac:dyDescent="0.2">
      <c r="A6129" t="s">
        <v>23867</v>
      </c>
      <c r="B6129" t="s">
        <v>86</v>
      </c>
      <c r="C6129" t="s">
        <v>170</v>
      </c>
      <c r="D6129" t="s">
        <v>17736</v>
      </c>
      <c r="E6129" t="s">
        <v>83</v>
      </c>
      <c r="F6129" t="s">
        <v>4935</v>
      </c>
      <c r="G6129">
        <v>0</v>
      </c>
      <c r="H6129">
        <v>9</v>
      </c>
      <c r="I6129">
        <v>1</v>
      </c>
      <c r="J6129">
        <v>7</v>
      </c>
      <c r="K6129">
        <v>0</v>
      </c>
      <c r="L6129">
        <v>1</v>
      </c>
      <c r="M6129">
        <v>0</v>
      </c>
      <c r="N6129">
        <v>0</v>
      </c>
      <c r="O6129">
        <v>0</v>
      </c>
      <c r="P6129">
        <v>0</v>
      </c>
      <c r="Q6129">
        <v>0</v>
      </c>
    </row>
    <row r="6130" spans="1:17" x14ac:dyDescent="0.2">
      <c r="A6130" t="s">
        <v>23868</v>
      </c>
      <c r="B6130" t="s">
        <v>86</v>
      </c>
      <c r="C6130" t="s">
        <v>170</v>
      </c>
      <c r="D6130" t="s">
        <v>17736</v>
      </c>
      <c r="E6130" t="s">
        <v>83</v>
      </c>
      <c r="F6130" t="s">
        <v>4937</v>
      </c>
      <c r="G6130">
        <v>0</v>
      </c>
      <c r="H6130">
        <v>9</v>
      </c>
      <c r="I6130">
        <v>1</v>
      </c>
      <c r="J6130">
        <v>7</v>
      </c>
      <c r="K6130">
        <v>0</v>
      </c>
      <c r="L6130">
        <v>1</v>
      </c>
      <c r="M6130">
        <v>0</v>
      </c>
      <c r="N6130">
        <v>0</v>
      </c>
      <c r="O6130">
        <v>0</v>
      </c>
      <c r="P6130">
        <v>0</v>
      </c>
      <c r="Q6130">
        <v>0</v>
      </c>
    </row>
    <row r="6131" spans="1:17" x14ac:dyDescent="0.2">
      <c r="A6131" t="s">
        <v>23869</v>
      </c>
      <c r="B6131" t="s">
        <v>86</v>
      </c>
      <c r="C6131" t="s">
        <v>170</v>
      </c>
      <c r="D6131" t="s">
        <v>17736</v>
      </c>
      <c r="E6131" t="s">
        <v>83</v>
      </c>
      <c r="F6131" t="s">
        <v>4939</v>
      </c>
      <c r="G6131">
        <v>0</v>
      </c>
      <c r="H6131">
        <v>0</v>
      </c>
      <c r="I6131">
        <v>0</v>
      </c>
      <c r="J6131">
        <v>0</v>
      </c>
      <c r="K6131">
        <v>0</v>
      </c>
      <c r="L6131">
        <v>0</v>
      </c>
      <c r="M6131">
        <v>9</v>
      </c>
      <c r="N6131">
        <v>0</v>
      </c>
      <c r="O6131">
        <v>0</v>
      </c>
      <c r="P6131">
        <v>0</v>
      </c>
      <c r="Q6131">
        <v>0</v>
      </c>
    </row>
    <row r="6132" spans="1:17" x14ac:dyDescent="0.2">
      <c r="A6132" t="s">
        <v>23870</v>
      </c>
      <c r="B6132" t="s">
        <v>86</v>
      </c>
      <c r="C6132" t="s">
        <v>170</v>
      </c>
      <c r="D6132" t="s">
        <v>17736</v>
      </c>
      <c r="E6132" t="s">
        <v>83</v>
      </c>
      <c r="F6132" t="s">
        <v>4941</v>
      </c>
      <c r="G6132">
        <v>0</v>
      </c>
      <c r="H6132">
        <v>9</v>
      </c>
      <c r="I6132">
        <v>1</v>
      </c>
      <c r="J6132">
        <v>7</v>
      </c>
      <c r="K6132">
        <v>0</v>
      </c>
      <c r="L6132">
        <v>1</v>
      </c>
      <c r="M6132">
        <v>0</v>
      </c>
      <c r="N6132">
        <v>0</v>
      </c>
      <c r="O6132">
        <v>0</v>
      </c>
      <c r="P6132">
        <v>0</v>
      </c>
      <c r="Q6132">
        <v>0</v>
      </c>
    </row>
    <row r="6133" spans="1:17" x14ac:dyDescent="0.2">
      <c r="A6133" t="s">
        <v>23871</v>
      </c>
      <c r="B6133" t="s">
        <v>86</v>
      </c>
      <c r="C6133" t="s">
        <v>181</v>
      </c>
      <c r="D6133" t="s">
        <v>17736</v>
      </c>
      <c r="E6133" t="s">
        <v>83</v>
      </c>
      <c r="F6133" t="s">
        <v>4929</v>
      </c>
      <c r="G6133">
        <v>0</v>
      </c>
      <c r="H6133">
        <v>19</v>
      </c>
      <c r="I6133">
        <v>0</v>
      </c>
      <c r="J6133">
        <v>17</v>
      </c>
      <c r="K6133">
        <v>1</v>
      </c>
      <c r="L6133">
        <v>1</v>
      </c>
      <c r="M6133">
        <v>0</v>
      </c>
      <c r="N6133">
        <v>0</v>
      </c>
      <c r="O6133">
        <v>0</v>
      </c>
      <c r="P6133">
        <v>0</v>
      </c>
      <c r="Q6133">
        <v>0</v>
      </c>
    </row>
    <row r="6134" spans="1:17" x14ac:dyDescent="0.2">
      <c r="A6134" t="s">
        <v>23872</v>
      </c>
      <c r="B6134" t="s">
        <v>86</v>
      </c>
      <c r="C6134" t="s">
        <v>181</v>
      </c>
      <c r="D6134" t="s">
        <v>17736</v>
      </c>
      <c r="E6134" t="s">
        <v>83</v>
      </c>
      <c r="F6134" t="s">
        <v>4931</v>
      </c>
      <c r="G6134">
        <v>0</v>
      </c>
      <c r="H6134">
        <v>19</v>
      </c>
      <c r="I6134">
        <v>0</v>
      </c>
      <c r="J6134">
        <v>17</v>
      </c>
      <c r="K6134">
        <v>1</v>
      </c>
      <c r="L6134">
        <v>1</v>
      </c>
      <c r="M6134">
        <v>0</v>
      </c>
      <c r="N6134">
        <v>0</v>
      </c>
      <c r="O6134">
        <v>0</v>
      </c>
      <c r="P6134">
        <v>0</v>
      </c>
      <c r="Q6134">
        <v>0</v>
      </c>
    </row>
    <row r="6135" spans="1:17" x14ac:dyDescent="0.2">
      <c r="A6135" t="s">
        <v>23873</v>
      </c>
      <c r="B6135" t="s">
        <v>86</v>
      </c>
      <c r="C6135" t="s">
        <v>181</v>
      </c>
      <c r="D6135" t="s">
        <v>17736</v>
      </c>
      <c r="E6135" t="s">
        <v>83</v>
      </c>
      <c r="F6135" t="s">
        <v>4933</v>
      </c>
      <c r="G6135">
        <v>0</v>
      </c>
      <c r="H6135">
        <v>0</v>
      </c>
      <c r="I6135">
        <v>0</v>
      </c>
      <c r="J6135">
        <v>0</v>
      </c>
      <c r="K6135">
        <v>0</v>
      </c>
      <c r="L6135">
        <v>0</v>
      </c>
      <c r="M6135">
        <v>19</v>
      </c>
      <c r="N6135">
        <v>0</v>
      </c>
      <c r="O6135">
        <v>0</v>
      </c>
      <c r="P6135">
        <v>0</v>
      </c>
      <c r="Q6135">
        <v>0</v>
      </c>
    </row>
    <row r="6136" spans="1:17" x14ac:dyDescent="0.2">
      <c r="A6136" t="s">
        <v>23874</v>
      </c>
      <c r="B6136" t="s">
        <v>86</v>
      </c>
      <c r="C6136" t="s">
        <v>181</v>
      </c>
      <c r="D6136" t="s">
        <v>17736</v>
      </c>
      <c r="E6136" t="s">
        <v>83</v>
      </c>
      <c r="F6136" t="s">
        <v>4935</v>
      </c>
      <c r="G6136">
        <v>0</v>
      </c>
      <c r="H6136">
        <v>19</v>
      </c>
      <c r="I6136">
        <v>0</v>
      </c>
      <c r="J6136">
        <v>17</v>
      </c>
      <c r="K6136">
        <v>1</v>
      </c>
      <c r="L6136">
        <v>1</v>
      </c>
      <c r="M6136">
        <v>0</v>
      </c>
      <c r="N6136">
        <v>0</v>
      </c>
      <c r="O6136">
        <v>0</v>
      </c>
      <c r="P6136">
        <v>0</v>
      </c>
      <c r="Q6136">
        <v>0</v>
      </c>
    </row>
    <row r="6137" spans="1:17" x14ac:dyDescent="0.2">
      <c r="A6137" t="s">
        <v>23875</v>
      </c>
      <c r="B6137" t="s">
        <v>86</v>
      </c>
      <c r="C6137" t="s">
        <v>181</v>
      </c>
      <c r="D6137" t="s">
        <v>17736</v>
      </c>
      <c r="E6137" t="s">
        <v>83</v>
      </c>
      <c r="F6137" t="s">
        <v>4937</v>
      </c>
      <c r="G6137">
        <v>0</v>
      </c>
      <c r="H6137">
        <v>19</v>
      </c>
      <c r="I6137">
        <v>0</v>
      </c>
      <c r="J6137">
        <v>17</v>
      </c>
      <c r="K6137">
        <v>1</v>
      </c>
      <c r="L6137">
        <v>1</v>
      </c>
      <c r="M6137">
        <v>0</v>
      </c>
      <c r="N6137">
        <v>0</v>
      </c>
      <c r="O6137">
        <v>0</v>
      </c>
      <c r="P6137">
        <v>0</v>
      </c>
      <c r="Q6137">
        <v>0</v>
      </c>
    </row>
    <row r="6138" spans="1:17" x14ac:dyDescent="0.2">
      <c r="A6138" t="s">
        <v>23876</v>
      </c>
      <c r="B6138" t="s">
        <v>86</v>
      </c>
      <c r="C6138" t="s">
        <v>181</v>
      </c>
      <c r="D6138" t="s">
        <v>17736</v>
      </c>
      <c r="E6138" t="s">
        <v>83</v>
      </c>
      <c r="F6138" t="s">
        <v>4939</v>
      </c>
      <c r="G6138">
        <v>0</v>
      </c>
      <c r="H6138">
        <v>0</v>
      </c>
      <c r="I6138">
        <v>0</v>
      </c>
      <c r="J6138">
        <v>0</v>
      </c>
      <c r="K6138">
        <v>0</v>
      </c>
      <c r="L6138">
        <v>0</v>
      </c>
      <c r="M6138">
        <v>19</v>
      </c>
      <c r="N6138">
        <v>0</v>
      </c>
      <c r="O6138">
        <v>0</v>
      </c>
      <c r="P6138">
        <v>0</v>
      </c>
      <c r="Q6138">
        <v>0</v>
      </c>
    </row>
    <row r="6139" spans="1:17" x14ac:dyDescent="0.2">
      <c r="A6139" t="s">
        <v>23877</v>
      </c>
      <c r="B6139" t="s">
        <v>86</v>
      </c>
      <c r="C6139" t="s">
        <v>181</v>
      </c>
      <c r="D6139" t="s">
        <v>17736</v>
      </c>
      <c r="E6139" t="s">
        <v>83</v>
      </c>
      <c r="F6139" t="s">
        <v>4941</v>
      </c>
      <c r="G6139">
        <v>0</v>
      </c>
      <c r="H6139">
        <v>19</v>
      </c>
      <c r="I6139">
        <v>0</v>
      </c>
      <c r="J6139">
        <v>17</v>
      </c>
      <c r="K6139">
        <v>1</v>
      </c>
      <c r="L6139">
        <v>1</v>
      </c>
      <c r="M6139">
        <v>0</v>
      </c>
      <c r="N6139">
        <v>0</v>
      </c>
      <c r="O6139">
        <v>0</v>
      </c>
      <c r="P6139">
        <v>0</v>
      </c>
      <c r="Q6139">
        <v>0</v>
      </c>
    </row>
    <row r="6140" spans="1:17" x14ac:dyDescent="0.2">
      <c r="A6140" t="s">
        <v>23878</v>
      </c>
      <c r="B6140" t="s">
        <v>86</v>
      </c>
      <c r="C6140" t="s">
        <v>181</v>
      </c>
      <c r="D6140" t="s">
        <v>17736</v>
      </c>
      <c r="E6140" t="s">
        <v>83</v>
      </c>
      <c r="F6140" t="s">
        <v>4943</v>
      </c>
      <c r="G6140">
        <v>0</v>
      </c>
      <c r="H6140">
        <v>0</v>
      </c>
      <c r="I6140">
        <v>0</v>
      </c>
      <c r="J6140">
        <v>0</v>
      </c>
      <c r="K6140">
        <v>0</v>
      </c>
      <c r="L6140">
        <v>0</v>
      </c>
      <c r="M6140">
        <v>19</v>
      </c>
      <c r="N6140">
        <v>0</v>
      </c>
      <c r="O6140">
        <v>0</v>
      </c>
      <c r="P6140">
        <v>0</v>
      </c>
      <c r="Q6140">
        <v>0</v>
      </c>
    </row>
    <row r="6141" spans="1:17" x14ac:dyDescent="0.2">
      <c r="A6141" t="s">
        <v>23879</v>
      </c>
      <c r="B6141" t="s">
        <v>86</v>
      </c>
      <c r="C6141" t="s">
        <v>181</v>
      </c>
      <c r="D6141" t="s">
        <v>17736</v>
      </c>
      <c r="E6141" t="s">
        <v>83</v>
      </c>
      <c r="F6141" t="s">
        <v>4925</v>
      </c>
      <c r="G6141">
        <v>0</v>
      </c>
      <c r="H6141">
        <v>0</v>
      </c>
      <c r="I6141">
        <v>0</v>
      </c>
      <c r="J6141">
        <v>0</v>
      </c>
      <c r="K6141">
        <v>0</v>
      </c>
      <c r="L6141">
        <v>0</v>
      </c>
      <c r="M6141">
        <v>0</v>
      </c>
      <c r="N6141">
        <v>16</v>
      </c>
      <c r="O6141">
        <v>15</v>
      </c>
      <c r="P6141">
        <v>1</v>
      </c>
      <c r="Q6141">
        <v>0</v>
      </c>
    </row>
    <row r="6142" spans="1:17" x14ac:dyDescent="0.2">
      <c r="A6142" t="s">
        <v>23880</v>
      </c>
      <c r="B6142" t="s">
        <v>86</v>
      </c>
      <c r="C6142" t="s">
        <v>181</v>
      </c>
      <c r="D6142" t="s">
        <v>17736</v>
      </c>
      <c r="E6142" t="s">
        <v>83</v>
      </c>
      <c r="F6142" t="s">
        <v>4927</v>
      </c>
      <c r="G6142">
        <v>0</v>
      </c>
      <c r="H6142">
        <v>0</v>
      </c>
      <c r="I6142">
        <v>0</v>
      </c>
      <c r="J6142">
        <v>0</v>
      </c>
      <c r="K6142">
        <v>0</v>
      </c>
      <c r="L6142">
        <v>0</v>
      </c>
      <c r="M6142">
        <v>0</v>
      </c>
      <c r="N6142">
        <v>12</v>
      </c>
      <c r="O6142">
        <v>11</v>
      </c>
      <c r="P6142">
        <v>1</v>
      </c>
      <c r="Q6142">
        <v>0</v>
      </c>
    </row>
    <row r="6143" spans="1:17" x14ac:dyDescent="0.2">
      <c r="A6143" t="s">
        <v>23881</v>
      </c>
      <c r="B6143" t="s">
        <v>86</v>
      </c>
      <c r="C6143" t="s">
        <v>181</v>
      </c>
      <c r="D6143" t="s">
        <v>17736</v>
      </c>
      <c r="E6143" t="s">
        <v>83</v>
      </c>
      <c r="F6143" t="s">
        <v>17734</v>
      </c>
      <c r="G6143">
        <v>19</v>
      </c>
      <c r="H6143">
        <v>0</v>
      </c>
      <c r="I6143">
        <v>0</v>
      </c>
      <c r="J6143">
        <v>0</v>
      </c>
      <c r="K6143">
        <v>0</v>
      </c>
      <c r="L6143">
        <v>0</v>
      </c>
      <c r="M6143">
        <v>0</v>
      </c>
      <c r="N6143">
        <v>0</v>
      </c>
      <c r="O6143">
        <v>0</v>
      </c>
      <c r="P6143">
        <v>0</v>
      </c>
      <c r="Q6143">
        <v>0</v>
      </c>
    </row>
    <row r="6144" spans="1:17" x14ac:dyDescent="0.2">
      <c r="A6144" t="s">
        <v>23882</v>
      </c>
      <c r="B6144" t="s">
        <v>86</v>
      </c>
      <c r="C6144" t="s">
        <v>171</v>
      </c>
      <c r="D6144" t="s">
        <v>17748</v>
      </c>
      <c r="E6144" t="s">
        <v>81</v>
      </c>
      <c r="F6144" t="s">
        <v>17749</v>
      </c>
      <c r="G6144">
        <v>0</v>
      </c>
      <c r="H6144">
        <v>0</v>
      </c>
      <c r="I6144">
        <v>0</v>
      </c>
      <c r="J6144">
        <v>0</v>
      </c>
      <c r="K6144">
        <v>0</v>
      </c>
      <c r="L6144">
        <v>0</v>
      </c>
      <c r="M6144">
        <v>0</v>
      </c>
      <c r="N6144">
        <v>2</v>
      </c>
      <c r="O6144">
        <v>1</v>
      </c>
      <c r="P6144">
        <v>1</v>
      </c>
      <c r="Q6144">
        <v>0</v>
      </c>
    </row>
    <row r="6145" spans="1:17" x14ac:dyDescent="0.2">
      <c r="A6145" t="s">
        <v>23883</v>
      </c>
      <c r="B6145" t="s">
        <v>86</v>
      </c>
      <c r="C6145" t="s">
        <v>171</v>
      </c>
      <c r="D6145" t="s">
        <v>17748</v>
      </c>
      <c r="E6145" t="s">
        <v>81</v>
      </c>
      <c r="F6145" t="s">
        <v>17734</v>
      </c>
      <c r="G6145">
        <v>2</v>
      </c>
      <c r="H6145">
        <v>0</v>
      </c>
      <c r="I6145">
        <v>0</v>
      </c>
      <c r="J6145">
        <v>0</v>
      </c>
      <c r="K6145">
        <v>0</v>
      </c>
      <c r="L6145">
        <v>0</v>
      </c>
      <c r="M6145">
        <v>0</v>
      </c>
      <c r="N6145">
        <v>0</v>
      </c>
      <c r="O6145">
        <v>0</v>
      </c>
      <c r="P6145">
        <v>0</v>
      </c>
      <c r="Q6145">
        <v>0</v>
      </c>
    </row>
    <row r="6146" spans="1:17" x14ac:dyDescent="0.2">
      <c r="A6146" t="s">
        <v>23884</v>
      </c>
      <c r="B6146" t="s">
        <v>86</v>
      </c>
      <c r="C6146" t="s">
        <v>171</v>
      </c>
      <c r="D6146" t="s">
        <v>17754</v>
      </c>
      <c r="E6146" t="s">
        <v>81</v>
      </c>
      <c r="F6146" t="s">
        <v>17734</v>
      </c>
      <c r="G6146">
        <v>5</v>
      </c>
      <c r="H6146">
        <v>0</v>
      </c>
      <c r="I6146">
        <v>0</v>
      </c>
      <c r="J6146">
        <v>0</v>
      </c>
      <c r="K6146">
        <v>0</v>
      </c>
      <c r="L6146">
        <v>0</v>
      </c>
      <c r="M6146">
        <v>0</v>
      </c>
      <c r="N6146">
        <v>0</v>
      </c>
      <c r="O6146">
        <v>0</v>
      </c>
      <c r="P6146">
        <v>0</v>
      </c>
      <c r="Q6146">
        <v>0</v>
      </c>
    </row>
    <row r="6147" spans="1:17" x14ac:dyDescent="0.2">
      <c r="A6147" t="s">
        <v>23885</v>
      </c>
      <c r="B6147" t="s">
        <v>86</v>
      </c>
      <c r="C6147" t="s">
        <v>172</v>
      </c>
      <c r="D6147" t="s">
        <v>17768</v>
      </c>
      <c r="E6147" t="s">
        <v>81</v>
      </c>
      <c r="F6147" t="s">
        <v>17734</v>
      </c>
      <c r="G6147">
        <v>3</v>
      </c>
      <c r="H6147">
        <v>0</v>
      </c>
      <c r="I6147">
        <v>0</v>
      </c>
      <c r="J6147">
        <v>0</v>
      </c>
      <c r="K6147">
        <v>0</v>
      </c>
      <c r="L6147">
        <v>0</v>
      </c>
      <c r="M6147">
        <v>0</v>
      </c>
      <c r="N6147">
        <v>0</v>
      </c>
      <c r="O6147">
        <v>0</v>
      </c>
      <c r="P6147">
        <v>0</v>
      </c>
      <c r="Q6147">
        <v>0</v>
      </c>
    </row>
    <row r="6148" spans="1:17" x14ac:dyDescent="0.2">
      <c r="A6148" t="s">
        <v>23886</v>
      </c>
      <c r="B6148" t="s">
        <v>86</v>
      </c>
      <c r="C6148" t="s">
        <v>172</v>
      </c>
      <c r="D6148" t="s">
        <v>17736</v>
      </c>
      <c r="E6148" t="s">
        <v>83</v>
      </c>
      <c r="F6148" t="s">
        <v>4929</v>
      </c>
      <c r="G6148">
        <v>0</v>
      </c>
      <c r="H6148">
        <v>22</v>
      </c>
      <c r="I6148">
        <v>2</v>
      </c>
      <c r="J6148">
        <v>17</v>
      </c>
      <c r="K6148">
        <v>2</v>
      </c>
      <c r="L6148">
        <v>1</v>
      </c>
      <c r="M6148">
        <v>0</v>
      </c>
      <c r="N6148">
        <v>0</v>
      </c>
      <c r="O6148">
        <v>0</v>
      </c>
      <c r="P6148">
        <v>0</v>
      </c>
      <c r="Q6148">
        <v>0</v>
      </c>
    </row>
    <row r="6149" spans="1:17" x14ac:dyDescent="0.2">
      <c r="A6149" t="s">
        <v>23887</v>
      </c>
      <c r="B6149" t="s">
        <v>86</v>
      </c>
      <c r="C6149" t="s">
        <v>172</v>
      </c>
      <c r="D6149" t="s">
        <v>17736</v>
      </c>
      <c r="E6149" t="s">
        <v>83</v>
      </c>
      <c r="F6149" t="s">
        <v>4931</v>
      </c>
      <c r="G6149">
        <v>0</v>
      </c>
      <c r="H6149">
        <v>22</v>
      </c>
      <c r="I6149">
        <v>2</v>
      </c>
      <c r="J6149">
        <v>16</v>
      </c>
      <c r="K6149">
        <v>1</v>
      </c>
      <c r="L6149">
        <v>3</v>
      </c>
      <c r="M6149">
        <v>0</v>
      </c>
      <c r="N6149">
        <v>0</v>
      </c>
      <c r="O6149">
        <v>0</v>
      </c>
      <c r="P6149">
        <v>0</v>
      </c>
      <c r="Q6149">
        <v>0</v>
      </c>
    </row>
    <row r="6150" spans="1:17" x14ac:dyDescent="0.2">
      <c r="A6150" t="s">
        <v>23888</v>
      </c>
      <c r="B6150" t="s">
        <v>86</v>
      </c>
      <c r="C6150" t="s">
        <v>172</v>
      </c>
      <c r="D6150" t="s">
        <v>17736</v>
      </c>
      <c r="E6150" t="s">
        <v>83</v>
      </c>
      <c r="F6150" t="s">
        <v>4933</v>
      </c>
      <c r="G6150">
        <v>0</v>
      </c>
      <c r="H6150">
        <v>0</v>
      </c>
      <c r="I6150">
        <v>0</v>
      </c>
      <c r="J6150">
        <v>0</v>
      </c>
      <c r="K6150">
        <v>0</v>
      </c>
      <c r="L6150">
        <v>0</v>
      </c>
      <c r="M6150">
        <v>22</v>
      </c>
      <c r="N6150">
        <v>0</v>
      </c>
      <c r="O6150">
        <v>0</v>
      </c>
      <c r="P6150">
        <v>0</v>
      </c>
      <c r="Q6150">
        <v>0</v>
      </c>
    </row>
    <row r="6151" spans="1:17" x14ac:dyDescent="0.2">
      <c r="A6151" t="s">
        <v>23889</v>
      </c>
      <c r="B6151" t="s">
        <v>86</v>
      </c>
      <c r="C6151" t="s">
        <v>172</v>
      </c>
      <c r="D6151" t="s">
        <v>17736</v>
      </c>
      <c r="E6151" t="s">
        <v>83</v>
      </c>
      <c r="F6151" t="s">
        <v>4935</v>
      </c>
      <c r="G6151">
        <v>0</v>
      </c>
      <c r="H6151">
        <v>22</v>
      </c>
      <c r="I6151">
        <v>2</v>
      </c>
      <c r="J6151">
        <v>16</v>
      </c>
      <c r="K6151">
        <v>1</v>
      </c>
      <c r="L6151">
        <v>3</v>
      </c>
      <c r="M6151">
        <v>0</v>
      </c>
      <c r="N6151">
        <v>0</v>
      </c>
      <c r="O6151">
        <v>0</v>
      </c>
      <c r="P6151">
        <v>0</v>
      </c>
      <c r="Q6151">
        <v>0</v>
      </c>
    </row>
    <row r="6152" spans="1:17" x14ac:dyDescent="0.2">
      <c r="A6152" t="s">
        <v>23890</v>
      </c>
      <c r="B6152" t="s">
        <v>86</v>
      </c>
      <c r="C6152" t="s">
        <v>172</v>
      </c>
      <c r="D6152" t="s">
        <v>17736</v>
      </c>
      <c r="E6152" t="s">
        <v>83</v>
      </c>
      <c r="F6152" t="s">
        <v>4937</v>
      </c>
      <c r="G6152">
        <v>0</v>
      </c>
      <c r="H6152">
        <v>22</v>
      </c>
      <c r="I6152">
        <v>2</v>
      </c>
      <c r="J6152">
        <v>16</v>
      </c>
      <c r="K6152">
        <v>1</v>
      </c>
      <c r="L6152">
        <v>3</v>
      </c>
      <c r="M6152">
        <v>0</v>
      </c>
      <c r="N6152">
        <v>0</v>
      </c>
      <c r="O6152">
        <v>0</v>
      </c>
      <c r="P6152">
        <v>0</v>
      </c>
      <c r="Q6152">
        <v>0</v>
      </c>
    </row>
    <row r="6153" spans="1:17" x14ac:dyDescent="0.2">
      <c r="A6153" t="s">
        <v>23891</v>
      </c>
      <c r="B6153" t="s">
        <v>86</v>
      </c>
      <c r="C6153" t="s">
        <v>172</v>
      </c>
      <c r="D6153" t="s">
        <v>17736</v>
      </c>
      <c r="E6153" t="s">
        <v>83</v>
      </c>
      <c r="F6153" t="s">
        <v>4939</v>
      </c>
      <c r="G6153">
        <v>0</v>
      </c>
      <c r="H6153">
        <v>0</v>
      </c>
      <c r="I6153">
        <v>0</v>
      </c>
      <c r="J6153">
        <v>0</v>
      </c>
      <c r="K6153">
        <v>0</v>
      </c>
      <c r="L6153">
        <v>0</v>
      </c>
      <c r="M6153">
        <v>22</v>
      </c>
      <c r="N6153">
        <v>0</v>
      </c>
      <c r="O6153">
        <v>0</v>
      </c>
      <c r="P6153">
        <v>0</v>
      </c>
      <c r="Q6153">
        <v>0</v>
      </c>
    </row>
    <row r="6154" spans="1:17" x14ac:dyDescent="0.2">
      <c r="A6154" t="s">
        <v>23892</v>
      </c>
      <c r="B6154" t="s">
        <v>86</v>
      </c>
      <c r="C6154" t="s">
        <v>172</v>
      </c>
      <c r="D6154" t="s">
        <v>17736</v>
      </c>
      <c r="E6154" t="s">
        <v>83</v>
      </c>
      <c r="F6154" t="s">
        <v>4941</v>
      </c>
      <c r="G6154">
        <v>0</v>
      </c>
      <c r="H6154">
        <v>22</v>
      </c>
      <c r="I6154">
        <v>2</v>
      </c>
      <c r="J6154">
        <v>17</v>
      </c>
      <c r="K6154">
        <v>2</v>
      </c>
      <c r="L6154">
        <v>1</v>
      </c>
      <c r="M6154">
        <v>0</v>
      </c>
      <c r="N6154">
        <v>0</v>
      </c>
      <c r="O6154">
        <v>0</v>
      </c>
      <c r="P6154">
        <v>0</v>
      </c>
      <c r="Q6154">
        <v>0</v>
      </c>
    </row>
    <row r="6155" spans="1:17" x14ac:dyDescent="0.2">
      <c r="A6155" t="s">
        <v>23893</v>
      </c>
      <c r="B6155" t="s">
        <v>86</v>
      </c>
      <c r="C6155" t="s">
        <v>172</v>
      </c>
      <c r="D6155" t="s">
        <v>17736</v>
      </c>
      <c r="E6155" t="s">
        <v>83</v>
      </c>
      <c r="F6155" t="s">
        <v>4943</v>
      </c>
      <c r="G6155">
        <v>0</v>
      </c>
      <c r="H6155">
        <v>0</v>
      </c>
      <c r="I6155">
        <v>0</v>
      </c>
      <c r="J6155">
        <v>0</v>
      </c>
      <c r="K6155">
        <v>0</v>
      </c>
      <c r="L6155">
        <v>0</v>
      </c>
      <c r="M6155">
        <v>22</v>
      </c>
      <c r="N6155">
        <v>0</v>
      </c>
      <c r="O6155">
        <v>0</v>
      </c>
      <c r="P6155">
        <v>0</v>
      </c>
      <c r="Q6155">
        <v>0</v>
      </c>
    </row>
    <row r="6156" spans="1:17" x14ac:dyDescent="0.2">
      <c r="A6156" t="s">
        <v>23894</v>
      </c>
      <c r="B6156" t="s">
        <v>86</v>
      </c>
      <c r="C6156" t="s">
        <v>172</v>
      </c>
      <c r="D6156" t="s">
        <v>17736</v>
      </c>
      <c r="E6156" t="s">
        <v>83</v>
      </c>
      <c r="F6156" t="s">
        <v>4925</v>
      </c>
      <c r="G6156">
        <v>0</v>
      </c>
      <c r="H6156">
        <v>0</v>
      </c>
      <c r="I6156">
        <v>0</v>
      </c>
      <c r="J6156">
        <v>0</v>
      </c>
      <c r="K6156">
        <v>0</v>
      </c>
      <c r="L6156">
        <v>0</v>
      </c>
      <c r="M6156">
        <v>0</v>
      </c>
      <c r="N6156">
        <v>13</v>
      </c>
      <c r="O6156">
        <v>12</v>
      </c>
      <c r="P6156">
        <v>1</v>
      </c>
      <c r="Q6156">
        <v>0</v>
      </c>
    </row>
    <row r="6157" spans="1:17" x14ac:dyDescent="0.2">
      <c r="A6157" t="s">
        <v>23895</v>
      </c>
      <c r="B6157" t="s">
        <v>86</v>
      </c>
      <c r="C6157" t="s">
        <v>172</v>
      </c>
      <c r="D6157" t="s">
        <v>17736</v>
      </c>
      <c r="E6157" t="s">
        <v>83</v>
      </c>
      <c r="F6157" t="s">
        <v>4927</v>
      </c>
      <c r="G6157">
        <v>0</v>
      </c>
      <c r="H6157">
        <v>0</v>
      </c>
      <c r="I6157">
        <v>0</v>
      </c>
      <c r="J6157">
        <v>0</v>
      </c>
      <c r="K6157">
        <v>0</v>
      </c>
      <c r="L6157">
        <v>0</v>
      </c>
      <c r="M6157">
        <v>0</v>
      </c>
      <c r="N6157">
        <v>12</v>
      </c>
      <c r="O6157">
        <v>11</v>
      </c>
      <c r="P6157">
        <v>1</v>
      </c>
      <c r="Q6157">
        <v>0</v>
      </c>
    </row>
    <row r="6158" spans="1:17" x14ac:dyDescent="0.2">
      <c r="A6158" t="s">
        <v>23896</v>
      </c>
      <c r="B6158" t="s">
        <v>86</v>
      </c>
      <c r="C6158" t="s">
        <v>172</v>
      </c>
      <c r="D6158" t="s">
        <v>17736</v>
      </c>
      <c r="E6158" t="s">
        <v>83</v>
      </c>
      <c r="F6158" t="s">
        <v>17734</v>
      </c>
      <c r="G6158">
        <v>22</v>
      </c>
      <c r="H6158">
        <v>0</v>
      </c>
      <c r="I6158">
        <v>0</v>
      </c>
      <c r="J6158">
        <v>0</v>
      </c>
      <c r="K6158">
        <v>0</v>
      </c>
      <c r="L6158">
        <v>0</v>
      </c>
      <c r="M6158">
        <v>0</v>
      </c>
      <c r="N6158">
        <v>0</v>
      </c>
      <c r="O6158">
        <v>0</v>
      </c>
      <c r="P6158">
        <v>0</v>
      </c>
      <c r="Q6158">
        <v>0</v>
      </c>
    </row>
    <row r="6159" spans="1:17" x14ac:dyDescent="0.2">
      <c r="A6159" t="s">
        <v>23897</v>
      </c>
      <c r="B6159" t="s">
        <v>86</v>
      </c>
      <c r="C6159" t="s">
        <v>172</v>
      </c>
      <c r="D6159" t="s">
        <v>17736</v>
      </c>
      <c r="E6159" t="s">
        <v>81</v>
      </c>
      <c r="F6159" t="s">
        <v>4929</v>
      </c>
      <c r="G6159">
        <v>0</v>
      </c>
      <c r="H6159">
        <v>53</v>
      </c>
      <c r="I6159">
        <v>8</v>
      </c>
      <c r="J6159">
        <v>41</v>
      </c>
      <c r="K6159">
        <v>3</v>
      </c>
      <c r="L6159">
        <v>1</v>
      </c>
      <c r="M6159">
        <v>0</v>
      </c>
      <c r="N6159">
        <v>0</v>
      </c>
      <c r="O6159">
        <v>0</v>
      </c>
      <c r="P6159">
        <v>0</v>
      </c>
      <c r="Q6159">
        <v>0</v>
      </c>
    </row>
    <row r="6160" spans="1:17" x14ac:dyDescent="0.2">
      <c r="A6160" t="s">
        <v>23898</v>
      </c>
      <c r="B6160" t="s">
        <v>86</v>
      </c>
      <c r="C6160" t="s">
        <v>172</v>
      </c>
      <c r="D6160" t="s">
        <v>17736</v>
      </c>
      <c r="E6160" t="s">
        <v>81</v>
      </c>
      <c r="F6160" t="s">
        <v>4931</v>
      </c>
      <c r="G6160">
        <v>0</v>
      </c>
      <c r="H6160">
        <v>53</v>
      </c>
      <c r="I6160">
        <v>8</v>
      </c>
      <c r="J6160">
        <v>41</v>
      </c>
      <c r="K6160">
        <v>2</v>
      </c>
      <c r="L6160">
        <v>2</v>
      </c>
      <c r="M6160">
        <v>0</v>
      </c>
      <c r="N6160">
        <v>0</v>
      </c>
      <c r="O6160">
        <v>0</v>
      </c>
      <c r="P6160">
        <v>0</v>
      </c>
      <c r="Q6160">
        <v>0</v>
      </c>
    </row>
    <row r="6161" spans="1:17" x14ac:dyDescent="0.2">
      <c r="A6161" t="s">
        <v>23899</v>
      </c>
      <c r="B6161" t="s">
        <v>86</v>
      </c>
      <c r="C6161" t="s">
        <v>172</v>
      </c>
      <c r="D6161" t="s">
        <v>17736</v>
      </c>
      <c r="E6161" t="s">
        <v>81</v>
      </c>
      <c r="F6161" t="s">
        <v>4933</v>
      </c>
      <c r="G6161">
        <v>0</v>
      </c>
      <c r="H6161">
        <v>0</v>
      </c>
      <c r="I6161">
        <v>0</v>
      </c>
      <c r="J6161">
        <v>0</v>
      </c>
      <c r="K6161">
        <v>0</v>
      </c>
      <c r="L6161">
        <v>0</v>
      </c>
      <c r="M6161">
        <v>53</v>
      </c>
      <c r="N6161">
        <v>0</v>
      </c>
      <c r="O6161">
        <v>0</v>
      </c>
      <c r="P6161">
        <v>0</v>
      </c>
      <c r="Q6161">
        <v>0</v>
      </c>
    </row>
    <row r="6162" spans="1:17" x14ac:dyDescent="0.2">
      <c r="A6162" t="s">
        <v>23900</v>
      </c>
      <c r="B6162" t="s">
        <v>86</v>
      </c>
      <c r="C6162" t="s">
        <v>172</v>
      </c>
      <c r="D6162" t="s">
        <v>17736</v>
      </c>
      <c r="E6162" t="s">
        <v>81</v>
      </c>
      <c r="F6162" t="s">
        <v>4935</v>
      </c>
      <c r="G6162">
        <v>0</v>
      </c>
      <c r="H6162">
        <v>53</v>
      </c>
      <c r="I6162">
        <v>8</v>
      </c>
      <c r="J6162">
        <v>41</v>
      </c>
      <c r="K6162">
        <v>2</v>
      </c>
      <c r="L6162">
        <v>2</v>
      </c>
      <c r="M6162">
        <v>0</v>
      </c>
      <c r="N6162">
        <v>0</v>
      </c>
      <c r="O6162">
        <v>0</v>
      </c>
      <c r="P6162">
        <v>0</v>
      </c>
      <c r="Q6162">
        <v>0</v>
      </c>
    </row>
    <row r="6163" spans="1:17" x14ac:dyDescent="0.2">
      <c r="A6163" t="s">
        <v>23901</v>
      </c>
      <c r="B6163" t="s">
        <v>86</v>
      </c>
      <c r="C6163" t="s">
        <v>172</v>
      </c>
      <c r="D6163" t="s">
        <v>17736</v>
      </c>
      <c r="E6163" t="s">
        <v>81</v>
      </c>
      <c r="F6163" t="s">
        <v>4937</v>
      </c>
      <c r="G6163">
        <v>0</v>
      </c>
      <c r="H6163">
        <v>53</v>
      </c>
      <c r="I6163">
        <v>8</v>
      </c>
      <c r="J6163">
        <v>41</v>
      </c>
      <c r="K6163">
        <v>2</v>
      </c>
      <c r="L6163">
        <v>2</v>
      </c>
      <c r="M6163">
        <v>0</v>
      </c>
      <c r="N6163">
        <v>0</v>
      </c>
      <c r="O6163">
        <v>0</v>
      </c>
      <c r="P6163">
        <v>0</v>
      </c>
      <c r="Q6163">
        <v>0</v>
      </c>
    </row>
    <row r="6164" spans="1:17" x14ac:dyDescent="0.2">
      <c r="A6164" t="s">
        <v>23902</v>
      </c>
      <c r="B6164" t="s">
        <v>86</v>
      </c>
      <c r="C6164" t="s">
        <v>172</v>
      </c>
      <c r="D6164" t="s">
        <v>17736</v>
      </c>
      <c r="E6164" t="s">
        <v>81</v>
      </c>
      <c r="F6164" t="s">
        <v>4939</v>
      </c>
      <c r="G6164">
        <v>0</v>
      </c>
      <c r="H6164">
        <v>0</v>
      </c>
      <c r="I6164">
        <v>0</v>
      </c>
      <c r="J6164">
        <v>0</v>
      </c>
      <c r="K6164">
        <v>0</v>
      </c>
      <c r="L6164">
        <v>0</v>
      </c>
      <c r="M6164">
        <v>53</v>
      </c>
      <c r="N6164">
        <v>0</v>
      </c>
      <c r="O6164">
        <v>0</v>
      </c>
      <c r="P6164">
        <v>0</v>
      </c>
      <c r="Q6164">
        <v>0</v>
      </c>
    </row>
    <row r="6165" spans="1:17" x14ac:dyDescent="0.2">
      <c r="A6165" t="s">
        <v>23903</v>
      </c>
      <c r="B6165" t="s">
        <v>86</v>
      </c>
      <c r="C6165" t="s">
        <v>172</v>
      </c>
      <c r="D6165" t="s">
        <v>17736</v>
      </c>
      <c r="E6165" t="s">
        <v>81</v>
      </c>
      <c r="F6165" t="s">
        <v>4941</v>
      </c>
      <c r="G6165">
        <v>0</v>
      </c>
      <c r="H6165">
        <v>53</v>
      </c>
      <c r="I6165">
        <v>8</v>
      </c>
      <c r="J6165">
        <v>41</v>
      </c>
      <c r="K6165">
        <v>3</v>
      </c>
      <c r="L6165">
        <v>1</v>
      </c>
      <c r="M6165">
        <v>0</v>
      </c>
      <c r="N6165">
        <v>0</v>
      </c>
      <c r="O6165">
        <v>0</v>
      </c>
      <c r="P6165">
        <v>0</v>
      </c>
      <c r="Q6165">
        <v>0</v>
      </c>
    </row>
    <row r="6166" spans="1:17" x14ac:dyDescent="0.2">
      <c r="A6166" t="s">
        <v>23904</v>
      </c>
      <c r="B6166" t="s">
        <v>86</v>
      </c>
      <c r="C6166" t="s">
        <v>172</v>
      </c>
      <c r="D6166" t="s">
        <v>17736</v>
      </c>
      <c r="E6166" t="s">
        <v>81</v>
      </c>
      <c r="F6166" t="s">
        <v>4943</v>
      </c>
      <c r="G6166">
        <v>0</v>
      </c>
      <c r="H6166">
        <v>0</v>
      </c>
      <c r="I6166">
        <v>0</v>
      </c>
      <c r="J6166">
        <v>0</v>
      </c>
      <c r="K6166">
        <v>0</v>
      </c>
      <c r="L6166">
        <v>0</v>
      </c>
      <c r="M6166">
        <v>53</v>
      </c>
      <c r="N6166">
        <v>0</v>
      </c>
      <c r="O6166">
        <v>0</v>
      </c>
      <c r="P6166">
        <v>0</v>
      </c>
      <c r="Q6166">
        <v>0</v>
      </c>
    </row>
    <row r="6167" spans="1:17" x14ac:dyDescent="0.2">
      <c r="A6167" t="s">
        <v>23905</v>
      </c>
      <c r="B6167" t="s">
        <v>86</v>
      </c>
      <c r="C6167" t="s">
        <v>172</v>
      </c>
      <c r="D6167" t="s">
        <v>17736</v>
      </c>
      <c r="E6167" t="s">
        <v>81</v>
      </c>
      <c r="F6167" t="s">
        <v>4925</v>
      </c>
      <c r="G6167">
        <v>0</v>
      </c>
      <c r="H6167">
        <v>0</v>
      </c>
      <c r="I6167">
        <v>0</v>
      </c>
      <c r="J6167">
        <v>0</v>
      </c>
      <c r="K6167">
        <v>0</v>
      </c>
      <c r="L6167">
        <v>0</v>
      </c>
      <c r="M6167">
        <v>0</v>
      </c>
      <c r="N6167">
        <v>45</v>
      </c>
      <c r="O6167">
        <v>43</v>
      </c>
      <c r="P6167">
        <v>1</v>
      </c>
      <c r="Q6167">
        <v>1</v>
      </c>
    </row>
    <row r="6168" spans="1:17" x14ac:dyDescent="0.2">
      <c r="A6168" t="s">
        <v>23906</v>
      </c>
      <c r="B6168" t="s">
        <v>86</v>
      </c>
      <c r="C6168" t="s">
        <v>172</v>
      </c>
      <c r="D6168" t="s">
        <v>17736</v>
      </c>
      <c r="E6168" t="s">
        <v>81</v>
      </c>
      <c r="F6168" t="s">
        <v>4927</v>
      </c>
      <c r="G6168">
        <v>0</v>
      </c>
      <c r="H6168">
        <v>0</v>
      </c>
      <c r="I6168">
        <v>0</v>
      </c>
      <c r="J6168">
        <v>0</v>
      </c>
      <c r="K6168">
        <v>0</v>
      </c>
      <c r="L6168">
        <v>0</v>
      </c>
      <c r="M6168">
        <v>0</v>
      </c>
      <c r="N6168">
        <v>42</v>
      </c>
      <c r="O6168">
        <v>40</v>
      </c>
      <c r="P6168">
        <v>1</v>
      </c>
      <c r="Q6168">
        <v>1</v>
      </c>
    </row>
    <row r="6169" spans="1:17" x14ac:dyDescent="0.2">
      <c r="A6169" t="s">
        <v>23907</v>
      </c>
      <c r="B6169" t="s">
        <v>86</v>
      </c>
      <c r="C6169" t="s">
        <v>172</v>
      </c>
      <c r="D6169" t="s">
        <v>17736</v>
      </c>
      <c r="E6169" t="s">
        <v>81</v>
      </c>
      <c r="F6169" t="s">
        <v>17734</v>
      </c>
      <c r="G6169">
        <v>53</v>
      </c>
      <c r="H6169">
        <v>0</v>
      </c>
      <c r="I6169">
        <v>0</v>
      </c>
      <c r="J6169">
        <v>0</v>
      </c>
      <c r="K6169">
        <v>0</v>
      </c>
      <c r="L6169">
        <v>0</v>
      </c>
      <c r="M6169">
        <v>0</v>
      </c>
      <c r="N6169">
        <v>0</v>
      </c>
      <c r="O6169">
        <v>0</v>
      </c>
      <c r="P6169">
        <v>0</v>
      </c>
      <c r="Q6169">
        <v>0</v>
      </c>
    </row>
    <row r="6170" spans="1:17" x14ac:dyDescent="0.2">
      <c r="A6170" t="s">
        <v>23908</v>
      </c>
      <c r="B6170" t="s">
        <v>86</v>
      </c>
      <c r="C6170" t="s">
        <v>172</v>
      </c>
      <c r="D6170" t="s">
        <v>17748</v>
      </c>
      <c r="E6170" t="s">
        <v>81</v>
      </c>
      <c r="F6170" t="s">
        <v>17749</v>
      </c>
      <c r="G6170">
        <v>0</v>
      </c>
      <c r="H6170">
        <v>0</v>
      </c>
      <c r="I6170">
        <v>0</v>
      </c>
      <c r="J6170">
        <v>0</v>
      </c>
      <c r="K6170">
        <v>0</v>
      </c>
      <c r="L6170">
        <v>0</v>
      </c>
      <c r="M6170">
        <v>0</v>
      </c>
      <c r="N6170">
        <v>1</v>
      </c>
      <c r="O6170">
        <v>0</v>
      </c>
      <c r="P6170">
        <v>1</v>
      </c>
      <c r="Q6170">
        <v>0</v>
      </c>
    </row>
    <row r="6171" spans="1:17" x14ac:dyDescent="0.2">
      <c r="A6171" t="s">
        <v>23909</v>
      </c>
      <c r="B6171" t="s">
        <v>86</v>
      </c>
      <c r="C6171" t="s">
        <v>172</v>
      </c>
      <c r="D6171" t="s">
        <v>17748</v>
      </c>
      <c r="E6171" t="s">
        <v>81</v>
      </c>
      <c r="F6171" t="s">
        <v>17734</v>
      </c>
      <c r="G6171">
        <v>1</v>
      </c>
      <c r="H6171">
        <v>0</v>
      </c>
      <c r="I6171">
        <v>0</v>
      </c>
      <c r="J6171">
        <v>0</v>
      </c>
      <c r="K6171">
        <v>0</v>
      </c>
      <c r="L6171">
        <v>0</v>
      </c>
      <c r="M6171">
        <v>0</v>
      </c>
      <c r="N6171">
        <v>0</v>
      </c>
      <c r="O6171">
        <v>0</v>
      </c>
      <c r="P6171">
        <v>0</v>
      </c>
      <c r="Q6171">
        <v>0</v>
      </c>
    </row>
    <row r="6172" spans="1:17" x14ac:dyDescent="0.2">
      <c r="A6172" t="s">
        <v>23910</v>
      </c>
      <c r="B6172" t="s">
        <v>86</v>
      </c>
      <c r="C6172" t="s">
        <v>172</v>
      </c>
      <c r="D6172" t="s">
        <v>17754</v>
      </c>
      <c r="E6172" t="s">
        <v>83</v>
      </c>
      <c r="F6172" t="s">
        <v>17734</v>
      </c>
      <c r="G6172">
        <v>3</v>
      </c>
      <c r="H6172">
        <v>0</v>
      </c>
      <c r="I6172">
        <v>0</v>
      </c>
      <c r="J6172">
        <v>0</v>
      </c>
      <c r="K6172">
        <v>0</v>
      </c>
      <c r="L6172">
        <v>0</v>
      </c>
      <c r="M6172">
        <v>0</v>
      </c>
      <c r="N6172">
        <v>0</v>
      </c>
      <c r="O6172">
        <v>0</v>
      </c>
      <c r="P6172">
        <v>0</v>
      </c>
      <c r="Q6172">
        <v>0</v>
      </c>
    </row>
    <row r="6173" spans="1:17" x14ac:dyDescent="0.2">
      <c r="A6173" t="s">
        <v>23911</v>
      </c>
      <c r="B6173" t="s">
        <v>86</v>
      </c>
      <c r="C6173" t="s">
        <v>172</v>
      </c>
      <c r="D6173" t="s">
        <v>17754</v>
      </c>
      <c r="E6173" t="s">
        <v>81</v>
      </c>
      <c r="F6173" t="s">
        <v>17734</v>
      </c>
      <c r="G6173">
        <v>5</v>
      </c>
      <c r="H6173">
        <v>0</v>
      </c>
      <c r="I6173">
        <v>0</v>
      </c>
      <c r="J6173">
        <v>0</v>
      </c>
      <c r="K6173">
        <v>0</v>
      </c>
      <c r="L6173">
        <v>0</v>
      </c>
      <c r="M6173">
        <v>0</v>
      </c>
      <c r="N6173">
        <v>0</v>
      </c>
      <c r="O6173">
        <v>0</v>
      </c>
      <c r="P6173">
        <v>0</v>
      </c>
      <c r="Q6173">
        <v>0</v>
      </c>
    </row>
    <row r="6174" spans="1:17" x14ac:dyDescent="0.2">
      <c r="A6174" t="s">
        <v>23912</v>
      </c>
      <c r="B6174" t="s">
        <v>86</v>
      </c>
      <c r="C6174" t="s">
        <v>232</v>
      </c>
      <c r="D6174" t="s">
        <v>17736</v>
      </c>
      <c r="E6174" t="s">
        <v>83</v>
      </c>
      <c r="F6174" t="s">
        <v>4929</v>
      </c>
      <c r="G6174">
        <v>0</v>
      </c>
      <c r="H6174">
        <v>121</v>
      </c>
      <c r="I6174">
        <v>11</v>
      </c>
      <c r="J6174">
        <v>105</v>
      </c>
      <c r="K6174">
        <v>2</v>
      </c>
      <c r="L6174">
        <v>3</v>
      </c>
      <c r="M6174">
        <v>0</v>
      </c>
      <c r="N6174">
        <v>0</v>
      </c>
      <c r="O6174">
        <v>0</v>
      </c>
      <c r="P6174">
        <v>0</v>
      </c>
      <c r="Q6174">
        <v>0</v>
      </c>
    </row>
    <row r="6175" spans="1:17" x14ac:dyDescent="0.2">
      <c r="A6175" t="s">
        <v>23913</v>
      </c>
      <c r="B6175" t="s">
        <v>86</v>
      </c>
      <c r="C6175" t="s">
        <v>232</v>
      </c>
      <c r="D6175" t="s">
        <v>17736</v>
      </c>
      <c r="E6175" t="s">
        <v>83</v>
      </c>
      <c r="F6175" t="s">
        <v>4931</v>
      </c>
      <c r="G6175">
        <v>0</v>
      </c>
      <c r="H6175">
        <v>121</v>
      </c>
      <c r="I6175">
        <v>8</v>
      </c>
      <c r="J6175">
        <v>105</v>
      </c>
      <c r="K6175">
        <v>3</v>
      </c>
      <c r="L6175">
        <v>5</v>
      </c>
      <c r="M6175">
        <v>0</v>
      </c>
      <c r="N6175">
        <v>0</v>
      </c>
      <c r="O6175">
        <v>0</v>
      </c>
      <c r="P6175">
        <v>0</v>
      </c>
      <c r="Q6175">
        <v>0</v>
      </c>
    </row>
    <row r="6176" spans="1:17" x14ac:dyDescent="0.2">
      <c r="A6176" t="s">
        <v>23914</v>
      </c>
      <c r="B6176" t="s">
        <v>86</v>
      </c>
      <c r="C6176" t="s">
        <v>232</v>
      </c>
      <c r="D6176" t="s">
        <v>17736</v>
      </c>
      <c r="E6176" t="s">
        <v>83</v>
      </c>
      <c r="F6176" t="s">
        <v>4933</v>
      </c>
      <c r="G6176">
        <v>0</v>
      </c>
      <c r="H6176">
        <v>0</v>
      </c>
      <c r="I6176">
        <v>0</v>
      </c>
      <c r="J6176">
        <v>0</v>
      </c>
      <c r="K6176">
        <v>0</v>
      </c>
      <c r="L6176">
        <v>0</v>
      </c>
      <c r="M6176">
        <v>121</v>
      </c>
      <c r="N6176">
        <v>0</v>
      </c>
      <c r="O6176">
        <v>0</v>
      </c>
      <c r="P6176">
        <v>0</v>
      </c>
      <c r="Q6176">
        <v>0</v>
      </c>
    </row>
    <row r="6177" spans="1:17" x14ac:dyDescent="0.2">
      <c r="A6177" t="s">
        <v>23915</v>
      </c>
      <c r="B6177" t="s">
        <v>86</v>
      </c>
      <c r="C6177" t="s">
        <v>232</v>
      </c>
      <c r="D6177" t="s">
        <v>17736</v>
      </c>
      <c r="E6177" t="s">
        <v>83</v>
      </c>
      <c r="F6177" t="s">
        <v>4935</v>
      </c>
      <c r="G6177">
        <v>0</v>
      </c>
      <c r="H6177">
        <v>121</v>
      </c>
      <c r="I6177">
        <v>8</v>
      </c>
      <c r="J6177">
        <v>105</v>
      </c>
      <c r="K6177">
        <v>3</v>
      </c>
      <c r="L6177">
        <v>5</v>
      </c>
      <c r="M6177">
        <v>0</v>
      </c>
      <c r="N6177">
        <v>0</v>
      </c>
      <c r="O6177">
        <v>0</v>
      </c>
      <c r="P6177">
        <v>0</v>
      </c>
      <c r="Q6177">
        <v>0</v>
      </c>
    </row>
    <row r="6178" spans="1:17" x14ac:dyDescent="0.2">
      <c r="A6178" t="s">
        <v>23916</v>
      </c>
      <c r="B6178" t="s">
        <v>86</v>
      </c>
      <c r="C6178" t="s">
        <v>232</v>
      </c>
      <c r="D6178" t="s">
        <v>17736</v>
      </c>
      <c r="E6178" t="s">
        <v>83</v>
      </c>
      <c r="F6178" t="s">
        <v>4937</v>
      </c>
      <c r="G6178">
        <v>0</v>
      </c>
      <c r="H6178">
        <v>121</v>
      </c>
      <c r="I6178">
        <v>8</v>
      </c>
      <c r="J6178">
        <v>105</v>
      </c>
      <c r="K6178">
        <v>3</v>
      </c>
      <c r="L6178">
        <v>5</v>
      </c>
      <c r="M6178">
        <v>0</v>
      </c>
      <c r="N6178">
        <v>0</v>
      </c>
      <c r="O6178">
        <v>0</v>
      </c>
      <c r="P6178">
        <v>0</v>
      </c>
      <c r="Q6178">
        <v>0</v>
      </c>
    </row>
    <row r="6179" spans="1:17" x14ac:dyDescent="0.2">
      <c r="A6179" t="s">
        <v>23917</v>
      </c>
      <c r="B6179" t="s">
        <v>86</v>
      </c>
      <c r="C6179" t="s">
        <v>232</v>
      </c>
      <c r="D6179" t="s">
        <v>17736</v>
      </c>
      <c r="E6179" t="s">
        <v>83</v>
      </c>
      <c r="F6179" t="s">
        <v>4939</v>
      </c>
      <c r="G6179">
        <v>0</v>
      </c>
      <c r="H6179">
        <v>0</v>
      </c>
      <c r="I6179">
        <v>0</v>
      </c>
      <c r="J6179">
        <v>0</v>
      </c>
      <c r="K6179">
        <v>0</v>
      </c>
      <c r="L6179">
        <v>0</v>
      </c>
      <c r="M6179">
        <v>121</v>
      </c>
      <c r="N6179">
        <v>0</v>
      </c>
      <c r="O6179">
        <v>0</v>
      </c>
      <c r="P6179">
        <v>0</v>
      </c>
      <c r="Q6179">
        <v>0</v>
      </c>
    </row>
    <row r="6180" spans="1:17" x14ac:dyDescent="0.2">
      <c r="A6180" t="s">
        <v>23918</v>
      </c>
      <c r="B6180" t="s">
        <v>86</v>
      </c>
      <c r="C6180" t="s">
        <v>232</v>
      </c>
      <c r="D6180" t="s">
        <v>17736</v>
      </c>
      <c r="E6180" t="s">
        <v>83</v>
      </c>
      <c r="F6180" t="s">
        <v>4941</v>
      </c>
      <c r="G6180">
        <v>0</v>
      </c>
      <c r="H6180">
        <v>121</v>
      </c>
      <c r="I6180">
        <v>8</v>
      </c>
      <c r="J6180">
        <v>108</v>
      </c>
      <c r="K6180">
        <v>2</v>
      </c>
      <c r="L6180">
        <v>3</v>
      </c>
      <c r="M6180">
        <v>0</v>
      </c>
      <c r="N6180">
        <v>0</v>
      </c>
      <c r="O6180">
        <v>0</v>
      </c>
      <c r="P6180">
        <v>0</v>
      </c>
      <c r="Q6180">
        <v>0</v>
      </c>
    </row>
    <row r="6181" spans="1:17" x14ac:dyDescent="0.2">
      <c r="A6181" t="s">
        <v>23919</v>
      </c>
      <c r="B6181" t="s">
        <v>86</v>
      </c>
      <c r="C6181" t="s">
        <v>232</v>
      </c>
      <c r="D6181" t="s">
        <v>17736</v>
      </c>
      <c r="E6181" t="s">
        <v>83</v>
      </c>
      <c r="F6181" t="s">
        <v>4943</v>
      </c>
      <c r="G6181">
        <v>0</v>
      </c>
      <c r="H6181">
        <v>0</v>
      </c>
      <c r="I6181">
        <v>0</v>
      </c>
      <c r="J6181">
        <v>0</v>
      </c>
      <c r="K6181">
        <v>0</v>
      </c>
      <c r="L6181">
        <v>0</v>
      </c>
      <c r="M6181">
        <v>121</v>
      </c>
      <c r="N6181">
        <v>0</v>
      </c>
      <c r="O6181">
        <v>0</v>
      </c>
      <c r="P6181">
        <v>0</v>
      </c>
      <c r="Q6181">
        <v>0</v>
      </c>
    </row>
    <row r="6182" spans="1:17" x14ac:dyDescent="0.2">
      <c r="A6182" t="s">
        <v>23920</v>
      </c>
      <c r="B6182" t="s">
        <v>86</v>
      </c>
      <c r="C6182" t="s">
        <v>232</v>
      </c>
      <c r="D6182" t="s">
        <v>17736</v>
      </c>
      <c r="E6182" t="s">
        <v>83</v>
      </c>
      <c r="F6182" t="s">
        <v>4925</v>
      </c>
      <c r="G6182">
        <v>0</v>
      </c>
      <c r="H6182">
        <v>0</v>
      </c>
      <c r="I6182">
        <v>0</v>
      </c>
      <c r="J6182">
        <v>0</v>
      </c>
      <c r="K6182">
        <v>0</v>
      </c>
      <c r="L6182">
        <v>0</v>
      </c>
      <c r="M6182">
        <v>0</v>
      </c>
      <c r="N6182">
        <v>86</v>
      </c>
      <c r="O6182">
        <v>81</v>
      </c>
      <c r="P6182">
        <v>4</v>
      </c>
      <c r="Q6182">
        <v>1</v>
      </c>
    </row>
    <row r="6183" spans="1:17" x14ac:dyDescent="0.2">
      <c r="A6183" t="s">
        <v>23921</v>
      </c>
      <c r="B6183" t="s">
        <v>86</v>
      </c>
      <c r="C6183" t="s">
        <v>232</v>
      </c>
      <c r="D6183" t="s">
        <v>17736</v>
      </c>
      <c r="E6183" t="s">
        <v>83</v>
      </c>
      <c r="F6183" t="s">
        <v>4927</v>
      </c>
      <c r="G6183">
        <v>0</v>
      </c>
      <c r="H6183">
        <v>0</v>
      </c>
      <c r="I6183">
        <v>0</v>
      </c>
      <c r="J6183">
        <v>0</v>
      </c>
      <c r="K6183">
        <v>0</v>
      </c>
      <c r="L6183">
        <v>0</v>
      </c>
      <c r="M6183">
        <v>0</v>
      </c>
      <c r="N6183">
        <v>73</v>
      </c>
      <c r="O6183">
        <v>71</v>
      </c>
      <c r="P6183">
        <v>2</v>
      </c>
      <c r="Q6183">
        <v>0</v>
      </c>
    </row>
    <row r="6184" spans="1:17" x14ac:dyDescent="0.2">
      <c r="A6184" t="s">
        <v>23922</v>
      </c>
      <c r="B6184" t="s">
        <v>86</v>
      </c>
      <c r="C6184" t="s">
        <v>232</v>
      </c>
      <c r="D6184" t="s">
        <v>17736</v>
      </c>
      <c r="E6184" t="s">
        <v>83</v>
      </c>
      <c r="F6184" t="s">
        <v>17734</v>
      </c>
      <c r="G6184">
        <v>121</v>
      </c>
      <c r="H6184">
        <v>0</v>
      </c>
      <c r="I6184">
        <v>0</v>
      </c>
      <c r="J6184">
        <v>0</v>
      </c>
      <c r="K6184">
        <v>0</v>
      </c>
      <c r="L6184">
        <v>0</v>
      </c>
      <c r="M6184">
        <v>0</v>
      </c>
      <c r="N6184">
        <v>0</v>
      </c>
      <c r="O6184">
        <v>0</v>
      </c>
      <c r="P6184">
        <v>0</v>
      </c>
      <c r="Q6184">
        <v>0</v>
      </c>
    </row>
    <row r="6185" spans="1:17" x14ac:dyDescent="0.2">
      <c r="A6185" t="s">
        <v>23923</v>
      </c>
      <c r="B6185" t="s">
        <v>86</v>
      </c>
      <c r="C6185" t="s">
        <v>232</v>
      </c>
      <c r="D6185" t="s">
        <v>17736</v>
      </c>
      <c r="E6185" t="s">
        <v>81</v>
      </c>
      <c r="F6185" t="s">
        <v>4929</v>
      </c>
      <c r="G6185">
        <v>0</v>
      </c>
      <c r="H6185">
        <v>151</v>
      </c>
      <c r="I6185">
        <v>17</v>
      </c>
      <c r="J6185">
        <v>122</v>
      </c>
      <c r="K6185">
        <v>7</v>
      </c>
      <c r="L6185">
        <v>5</v>
      </c>
      <c r="M6185">
        <v>0</v>
      </c>
      <c r="N6185">
        <v>0</v>
      </c>
      <c r="O6185">
        <v>0</v>
      </c>
      <c r="P6185">
        <v>0</v>
      </c>
      <c r="Q6185">
        <v>0</v>
      </c>
    </row>
    <row r="6186" spans="1:17" x14ac:dyDescent="0.2">
      <c r="A6186" t="s">
        <v>23924</v>
      </c>
      <c r="B6186" t="s">
        <v>86</v>
      </c>
      <c r="C6186" t="s">
        <v>232</v>
      </c>
      <c r="D6186" t="s">
        <v>17736</v>
      </c>
      <c r="E6186" t="s">
        <v>81</v>
      </c>
      <c r="F6186" t="s">
        <v>4931</v>
      </c>
      <c r="G6186">
        <v>0</v>
      </c>
      <c r="H6186">
        <v>151</v>
      </c>
      <c r="I6186">
        <v>15</v>
      </c>
      <c r="J6186">
        <v>122</v>
      </c>
      <c r="K6186">
        <v>7</v>
      </c>
      <c r="L6186">
        <v>7</v>
      </c>
      <c r="M6186">
        <v>0</v>
      </c>
      <c r="N6186">
        <v>0</v>
      </c>
      <c r="O6186">
        <v>0</v>
      </c>
      <c r="P6186">
        <v>0</v>
      </c>
      <c r="Q6186">
        <v>0</v>
      </c>
    </row>
    <row r="6187" spans="1:17" x14ac:dyDescent="0.2">
      <c r="A6187" t="s">
        <v>23925</v>
      </c>
      <c r="B6187" t="s">
        <v>86</v>
      </c>
      <c r="C6187" t="s">
        <v>232</v>
      </c>
      <c r="D6187" t="s">
        <v>17736</v>
      </c>
      <c r="E6187" t="s">
        <v>81</v>
      </c>
      <c r="F6187" t="s">
        <v>4933</v>
      </c>
      <c r="G6187">
        <v>0</v>
      </c>
      <c r="H6187">
        <v>0</v>
      </c>
      <c r="I6187">
        <v>0</v>
      </c>
      <c r="J6187">
        <v>0</v>
      </c>
      <c r="K6187">
        <v>0</v>
      </c>
      <c r="L6187">
        <v>0</v>
      </c>
      <c r="M6187">
        <v>151</v>
      </c>
      <c r="N6187">
        <v>0</v>
      </c>
      <c r="O6187">
        <v>0</v>
      </c>
      <c r="P6187">
        <v>0</v>
      </c>
      <c r="Q6187">
        <v>0</v>
      </c>
    </row>
    <row r="6188" spans="1:17" x14ac:dyDescent="0.2">
      <c r="A6188" t="s">
        <v>23926</v>
      </c>
      <c r="B6188" t="s">
        <v>86</v>
      </c>
      <c r="C6188" t="s">
        <v>232</v>
      </c>
      <c r="D6188" t="s">
        <v>17736</v>
      </c>
      <c r="E6188" t="s">
        <v>81</v>
      </c>
      <c r="F6188" t="s">
        <v>4935</v>
      </c>
      <c r="G6188">
        <v>0</v>
      </c>
      <c r="H6188">
        <v>151</v>
      </c>
      <c r="I6188">
        <v>15</v>
      </c>
      <c r="J6188">
        <v>122</v>
      </c>
      <c r="K6188">
        <v>7</v>
      </c>
      <c r="L6188">
        <v>7</v>
      </c>
      <c r="M6188">
        <v>0</v>
      </c>
      <c r="N6188">
        <v>0</v>
      </c>
      <c r="O6188">
        <v>0</v>
      </c>
      <c r="P6188">
        <v>0</v>
      </c>
      <c r="Q6188">
        <v>0</v>
      </c>
    </row>
    <row r="6189" spans="1:17" x14ac:dyDescent="0.2">
      <c r="A6189" t="s">
        <v>23927</v>
      </c>
      <c r="B6189" t="s">
        <v>86</v>
      </c>
      <c r="C6189" t="s">
        <v>232</v>
      </c>
      <c r="D6189" t="s">
        <v>17736</v>
      </c>
      <c r="E6189" t="s">
        <v>81</v>
      </c>
      <c r="F6189" t="s">
        <v>4937</v>
      </c>
      <c r="G6189">
        <v>0</v>
      </c>
      <c r="H6189">
        <v>151</v>
      </c>
      <c r="I6189">
        <v>16</v>
      </c>
      <c r="J6189">
        <v>121</v>
      </c>
      <c r="K6189">
        <v>7</v>
      </c>
      <c r="L6189">
        <v>7</v>
      </c>
      <c r="M6189">
        <v>0</v>
      </c>
      <c r="N6189">
        <v>0</v>
      </c>
      <c r="O6189">
        <v>0</v>
      </c>
      <c r="P6189">
        <v>0</v>
      </c>
      <c r="Q6189">
        <v>0</v>
      </c>
    </row>
    <row r="6190" spans="1:17" x14ac:dyDescent="0.2">
      <c r="A6190" t="s">
        <v>23928</v>
      </c>
      <c r="B6190" t="s">
        <v>86</v>
      </c>
      <c r="C6190" t="s">
        <v>232</v>
      </c>
      <c r="D6190" t="s">
        <v>17736</v>
      </c>
      <c r="E6190" t="s">
        <v>81</v>
      </c>
      <c r="F6190" t="s">
        <v>4939</v>
      </c>
      <c r="G6190">
        <v>0</v>
      </c>
      <c r="H6190">
        <v>0</v>
      </c>
      <c r="I6190">
        <v>0</v>
      </c>
      <c r="J6190">
        <v>0</v>
      </c>
      <c r="K6190">
        <v>0</v>
      </c>
      <c r="L6190">
        <v>0</v>
      </c>
      <c r="M6190">
        <v>151</v>
      </c>
      <c r="N6190">
        <v>0</v>
      </c>
      <c r="O6190">
        <v>0</v>
      </c>
      <c r="P6190">
        <v>0</v>
      </c>
      <c r="Q6190">
        <v>0</v>
      </c>
    </row>
    <row r="6191" spans="1:17" x14ac:dyDescent="0.2">
      <c r="A6191" t="s">
        <v>23929</v>
      </c>
      <c r="B6191" t="s">
        <v>86</v>
      </c>
      <c r="C6191" t="s">
        <v>232</v>
      </c>
      <c r="D6191" t="s">
        <v>17736</v>
      </c>
      <c r="E6191" t="s">
        <v>81</v>
      </c>
      <c r="F6191" t="s">
        <v>4941</v>
      </c>
      <c r="G6191">
        <v>0</v>
      </c>
      <c r="H6191">
        <v>151</v>
      </c>
      <c r="I6191">
        <v>15</v>
      </c>
      <c r="J6191">
        <v>123</v>
      </c>
      <c r="K6191">
        <v>8</v>
      </c>
      <c r="L6191">
        <v>5</v>
      </c>
      <c r="M6191">
        <v>0</v>
      </c>
      <c r="N6191">
        <v>0</v>
      </c>
      <c r="O6191">
        <v>0</v>
      </c>
      <c r="P6191">
        <v>0</v>
      </c>
      <c r="Q6191">
        <v>0</v>
      </c>
    </row>
    <row r="6192" spans="1:17" x14ac:dyDescent="0.2">
      <c r="A6192" t="s">
        <v>23930</v>
      </c>
      <c r="B6192" t="s">
        <v>86</v>
      </c>
      <c r="C6192" t="s">
        <v>232</v>
      </c>
      <c r="D6192" t="s">
        <v>17736</v>
      </c>
      <c r="E6192" t="s">
        <v>81</v>
      </c>
      <c r="F6192" t="s">
        <v>4943</v>
      </c>
      <c r="G6192">
        <v>0</v>
      </c>
      <c r="H6192">
        <v>0</v>
      </c>
      <c r="I6192">
        <v>0</v>
      </c>
      <c r="J6192">
        <v>0</v>
      </c>
      <c r="K6192">
        <v>0</v>
      </c>
      <c r="L6192">
        <v>0</v>
      </c>
      <c r="M6192">
        <v>151</v>
      </c>
      <c r="N6192">
        <v>0</v>
      </c>
      <c r="O6192">
        <v>0</v>
      </c>
      <c r="P6192">
        <v>0</v>
      </c>
      <c r="Q6192">
        <v>0</v>
      </c>
    </row>
    <row r="6193" spans="1:17" x14ac:dyDescent="0.2">
      <c r="A6193" t="s">
        <v>23931</v>
      </c>
      <c r="B6193" t="s">
        <v>86</v>
      </c>
      <c r="C6193" t="s">
        <v>232</v>
      </c>
      <c r="D6193" t="s">
        <v>17736</v>
      </c>
      <c r="E6193" t="s">
        <v>81</v>
      </c>
      <c r="F6193" t="s">
        <v>4925</v>
      </c>
      <c r="G6193">
        <v>0</v>
      </c>
      <c r="H6193">
        <v>0</v>
      </c>
      <c r="I6193">
        <v>0</v>
      </c>
      <c r="J6193">
        <v>0</v>
      </c>
      <c r="K6193">
        <v>0</v>
      </c>
      <c r="L6193">
        <v>0</v>
      </c>
      <c r="M6193">
        <v>0</v>
      </c>
      <c r="N6193">
        <v>118</v>
      </c>
      <c r="O6193">
        <v>113</v>
      </c>
      <c r="P6193">
        <v>5</v>
      </c>
      <c r="Q6193">
        <v>0</v>
      </c>
    </row>
    <row r="6194" spans="1:17" x14ac:dyDescent="0.2">
      <c r="A6194" t="s">
        <v>23932</v>
      </c>
      <c r="B6194" t="s">
        <v>86</v>
      </c>
      <c r="C6194" t="s">
        <v>232</v>
      </c>
      <c r="D6194" t="s">
        <v>17736</v>
      </c>
      <c r="E6194" t="s">
        <v>81</v>
      </c>
      <c r="F6194" t="s">
        <v>4927</v>
      </c>
      <c r="G6194">
        <v>0</v>
      </c>
      <c r="H6194">
        <v>0</v>
      </c>
      <c r="I6194">
        <v>0</v>
      </c>
      <c r="J6194">
        <v>0</v>
      </c>
      <c r="K6194">
        <v>0</v>
      </c>
      <c r="L6194">
        <v>0</v>
      </c>
      <c r="M6194">
        <v>0</v>
      </c>
      <c r="N6194">
        <v>94</v>
      </c>
      <c r="O6194">
        <v>89</v>
      </c>
      <c r="P6194">
        <v>5</v>
      </c>
      <c r="Q6194">
        <v>0</v>
      </c>
    </row>
    <row r="6195" spans="1:17" x14ac:dyDescent="0.2">
      <c r="A6195" t="s">
        <v>23933</v>
      </c>
      <c r="B6195" t="s">
        <v>86</v>
      </c>
      <c r="C6195" t="s">
        <v>232</v>
      </c>
      <c r="D6195" t="s">
        <v>17736</v>
      </c>
      <c r="E6195" t="s">
        <v>81</v>
      </c>
      <c r="F6195" t="s">
        <v>17734</v>
      </c>
      <c r="G6195">
        <v>151</v>
      </c>
      <c r="H6195">
        <v>0</v>
      </c>
      <c r="I6195">
        <v>0</v>
      </c>
      <c r="J6195">
        <v>0</v>
      </c>
      <c r="K6195">
        <v>0</v>
      </c>
      <c r="L6195">
        <v>0</v>
      </c>
      <c r="M6195">
        <v>0</v>
      </c>
      <c r="N6195">
        <v>0</v>
      </c>
      <c r="O6195">
        <v>0</v>
      </c>
      <c r="P6195">
        <v>0</v>
      </c>
      <c r="Q6195">
        <v>0</v>
      </c>
    </row>
    <row r="6196" spans="1:17" x14ac:dyDescent="0.2">
      <c r="A6196" t="s">
        <v>23934</v>
      </c>
      <c r="B6196" t="s">
        <v>86</v>
      </c>
      <c r="C6196" t="s">
        <v>232</v>
      </c>
      <c r="D6196" t="s">
        <v>17748</v>
      </c>
      <c r="E6196" t="s">
        <v>83</v>
      </c>
      <c r="F6196" t="s">
        <v>17749</v>
      </c>
      <c r="G6196">
        <v>0</v>
      </c>
      <c r="H6196">
        <v>0</v>
      </c>
      <c r="I6196">
        <v>0</v>
      </c>
      <c r="J6196">
        <v>0</v>
      </c>
      <c r="K6196">
        <v>0</v>
      </c>
      <c r="L6196">
        <v>0</v>
      </c>
      <c r="M6196">
        <v>0</v>
      </c>
      <c r="N6196">
        <v>17</v>
      </c>
      <c r="O6196">
        <v>17</v>
      </c>
      <c r="P6196">
        <v>0</v>
      </c>
      <c r="Q6196">
        <v>0</v>
      </c>
    </row>
    <row r="6197" spans="1:17" x14ac:dyDescent="0.2">
      <c r="A6197" t="s">
        <v>23935</v>
      </c>
      <c r="B6197" t="s">
        <v>86</v>
      </c>
      <c r="C6197" t="s">
        <v>232</v>
      </c>
      <c r="D6197" t="s">
        <v>17748</v>
      </c>
      <c r="E6197" t="s">
        <v>83</v>
      </c>
      <c r="F6197" t="s">
        <v>17734</v>
      </c>
      <c r="G6197">
        <v>17</v>
      </c>
      <c r="H6197">
        <v>0</v>
      </c>
      <c r="I6197">
        <v>0</v>
      </c>
      <c r="J6197">
        <v>0</v>
      </c>
      <c r="K6197">
        <v>0</v>
      </c>
      <c r="L6197">
        <v>0</v>
      </c>
      <c r="M6197">
        <v>0</v>
      </c>
      <c r="N6197">
        <v>0</v>
      </c>
      <c r="O6197">
        <v>0</v>
      </c>
      <c r="P6197">
        <v>0</v>
      </c>
      <c r="Q6197">
        <v>0</v>
      </c>
    </row>
    <row r="6198" spans="1:17" x14ac:dyDescent="0.2">
      <c r="A6198" t="s">
        <v>23936</v>
      </c>
      <c r="B6198" t="s">
        <v>86</v>
      </c>
      <c r="C6198" t="s">
        <v>232</v>
      </c>
      <c r="D6198" t="s">
        <v>17748</v>
      </c>
      <c r="E6198" t="s">
        <v>81</v>
      </c>
      <c r="F6198" t="s">
        <v>17749</v>
      </c>
      <c r="G6198">
        <v>0</v>
      </c>
      <c r="H6198">
        <v>0</v>
      </c>
      <c r="I6198">
        <v>0</v>
      </c>
      <c r="J6198">
        <v>0</v>
      </c>
      <c r="K6198">
        <v>0</v>
      </c>
      <c r="L6198">
        <v>0</v>
      </c>
      <c r="M6198">
        <v>0</v>
      </c>
      <c r="N6198">
        <v>12</v>
      </c>
      <c r="O6198">
        <v>12</v>
      </c>
      <c r="P6198">
        <v>0</v>
      </c>
      <c r="Q6198">
        <v>0</v>
      </c>
    </row>
    <row r="6199" spans="1:17" x14ac:dyDescent="0.2">
      <c r="A6199" t="s">
        <v>23937</v>
      </c>
      <c r="B6199" t="s">
        <v>86</v>
      </c>
      <c r="C6199" t="s">
        <v>232</v>
      </c>
      <c r="D6199" t="s">
        <v>17748</v>
      </c>
      <c r="E6199" t="s">
        <v>81</v>
      </c>
      <c r="F6199" t="s">
        <v>17734</v>
      </c>
      <c r="G6199">
        <v>12</v>
      </c>
      <c r="H6199">
        <v>0</v>
      </c>
      <c r="I6199">
        <v>0</v>
      </c>
      <c r="J6199">
        <v>0</v>
      </c>
      <c r="K6199">
        <v>0</v>
      </c>
      <c r="L6199">
        <v>0</v>
      </c>
      <c r="M6199">
        <v>0</v>
      </c>
      <c r="N6199">
        <v>0</v>
      </c>
      <c r="O6199">
        <v>0</v>
      </c>
      <c r="P6199">
        <v>0</v>
      </c>
      <c r="Q6199">
        <v>0</v>
      </c>
    </row>
    <row r="6200" spans="1:17" x14ac:dyDescent="0.2">
      <c r="A6200" t="s">
        <v>23938</v>
      </c>
      <c r="B6200" t="s">
        <v>86</v>
      </c>
      <c r="C6200" t="s">
        <v>232</v>
      </c>
      <c r="D6200" t="s">
        <v>17754</v>
      </c>
      <c r="E6200" t="s">
        <v>83</v>
      </c>
      <c r="F6200" t="s">
        <v>17734</v>
      </c>
      <c r="G6200">
        <v>30</v>
      </c>
      <c r="H6200">
        <v>0</v>
      </c>
      <c r="I6200">
        <v>0</v>
      </c>
      <c r="J6200">
        <v>0</v>
      </c>
      <c r="K6200">
        <v>0</v>
      </c>
      <c r="L6200">
        <v>0</v>
      </c>
      <c r="M6200">
        <v>0</v>
      </c>
      <c r="N6200">
        <v>0</v>
      </c>
      <c r="O6200">
        <v>0</v>
      </c>
      <c r="P6200">
        <v>0</v>
      </c>
      <c r="Q6200">
        <v>0</v>
      </c>
    </row>
    <row r="6201" spans="1:17" x14ac:dyDescent="0.2">
      <c r="A6201" t="s">
        <v>23939</v>
      </c>
      <c r="B6201" t="s">
        <v>86</v>
      </c>
      <c r="C6201" t="s">
        <v>232</v>
      </c>
      <c r="D6201" t="s">
        <v>17754</v>
      </c>
      <c r="E6201" t="s">
        <v>81</v>
      </c>
      <c r="F6201" t="s">
        <v>17734</v>
      </c>
      <c r="G6201">
        <v>18</v>
      </c>
      <c r="H6201">
        <v>0</v>
      </c>
      <c r="I6201">
        <v>0</v>
      </c>
      <c r="J6201">
        <v>0</v>
      </c>
      <c r="K6201">
        <v>0</v>
      </c>
      <c r="L6201">
        <v>0</v>
      </c>
      <c r="M6201">
        <v>0</v>
      </c>
      <c r="N6201">
        <v>0</v>
      </c>
      <c r="O6201">
        <v>0</v>
      </c>
      <c r="P6201">
        <v>0</v>
      </c>
      <c r="Q6201">
        <v>0</v>
      </c>
    </row>
    <row r="6202" spans="1:17" x14ac:dyDescent="0.2">
      <c r="A6202" t="s">
        <v>23940</v>
      </c>
      <c r="B6202" t="s">
        <v>86</v>
      </c>
      <c r="C6202" t="s">
        <v>233</v>
      </c>
      <c r="D6202" t="s">
        <v>17768</v>
      </c>
      <c r="E6202" t="s">
        <v>83</v>
      </c>
      <c r="F6202" t="s">
        <v>17734</v>
      </c>
      <c r="G6202">
        <v>1</v>
      </c>
      <c r="H6202">
        <v>0</v>
      </c>
      <c r="I6202">
        <v>0</v>
      </c>
      <c r="J6202">
        <v>0</v>
      </c>
      <c r="K6202">
        <v>0</v>
      </c>
      <c r="L6202">
        <v>0</v>
      </c>
      <c r="M6202">
        <v>0</v>
      </c>
      <c r="N6202">
        <v>0</v>
      </c>
      <c r="O6202">
        <v>0</v>
      </c>
      <c r="P6202">
        <v>0</v>
      </c>
      <c r="Q6202">
        <v>0</v>
      </c>
    </row>
    <row r="6203" spans="1:17" x14ac:dyDescent="0.2">
      <c r="A6203" t="s">
        <v>23941</v>
      </c>
      <c r="B6203" t="s">
        <v>86</v>
      </c>
      <c r="C6203" t="s">
        <v>233</v>
      </c>
      <c r="D6203" t="s">
        <v>17768</v>
      </c>
      <c r="E6203" t="s">
        <v>81</v>
      </c>
      <c r="F6203" t="s">
        <v>17734</v>
      </c>
      <c r="G6203">
        <v>8</v>
      </c>
      <c r="H6203">
        <v>0</v>
      </c>
      <c r="I6203">
        <v>0</v>
      </c>
      <c r="J6203">
        <v>0</v>
      </c>
      <c r="K6203">
        <v>0</v>
      </c>
      <c r="L6203">
        <v>0</v>
      </c>
      <c r="M6203">
        <v>0</v>
      </c>
      <c r="N6203">
        <v>0</v>
      </c>
      <c r="O6203">
        <v>0</v>
      </c>
      <c r="P6203">
        <v>0</v>
      </c>
      <c r="Q6203">
        <v>0</v>
      </c>
    </row>
    <row r="6204" spans="1:17" x14ac:dyDescent="0.2">
      <c r="A6204" t="s">
        <v>23942</v>
      </c>
      <c r="B6204" t="s">
        <v>86</v>
      </c>
      <c r="C6204" t="s">
        <v>233</v>
      </c>
      <c r="D6204" t="s">
        <v>17736</v>
      </c>
      <c r="E6204" t="s">
        <v>83</v>
      </c>
      <c r="F6204" t="s">
        <v>4929</v>
      </c>
      <c r="G6204">
        <v>0</v>
      </c>
      <c r="H6204">
        <v>21</v>
      </c>
      <c r="I6204">
        <v>2</v>
      </c>
      <c r="J6204">
        <v>18</v>
      </c>
      <c r="K6204">
        <v>1</v>
      </c>
      <c r="L6204">
        <v>0</v>
      </c>
      <c r="M6204">
        <v>0</v>
      </c>
      <c r="N6204">
        <v>0</v>
      </c>
      <c r="O6204">
        <v>0</v>
      </c>
      <c r="P6204">
        <v>0</v>
      </c>
      <c r="Q6204">
        <v>0</v>
      </c>
    </row>
    <row r="6205" spans="1:17" x14ac:dyDescent="0.2">
      <c r="A6205" t="s">
        <v>23943</v>
      </c>
      <c r="B6205" t="s">
        <v>89</v>
      </c>
      <c r="C6205" t="s">
        <v>122</v>
      </c>
      <c r="D6205" t="s">
        <v>17736</v>
      </c>
      <c r="E6205" t="s">
        <v>83</v>
      </c>
      <c r="F6205" t="s">
        <v>4929</v>
      </c>
      <c r="G6205">
        <v>0</v>
      </c>
      <c r="H6205">
        <v>21</v>
      </c>
      <c r="I6205">
        <v>1</v>
      </c>
      <c r="J6205">
        <v>15</v>
      </c>
      <c r="K6205">
        <v>2</v>
      </c>
      <c r="L6205">
        <v>3</v>
      </c>
      <c r="M6205">
        <v>0</v>
      </c>
      <c r="N6205">
        <v>0</v>
      </c>
      <c r="O6205">
        <v>0</v>
      </c>
      <c r="P6205">
        <v>0</v>
      </c>
      <c r="Q6205">
        <v>0</v>
      </c>
    </row>
    <row r="6206" spans="1:17" x14ac:dyDescent="0.2">
      <c r="A6206" t="s">
        <v>23944</v>
      </c>
      <c r="B6206" t="s">
        <v>89</v>
      </c>
      <c r="C6206" t="s">
        <v>122</v>
      </c>
      <c r="D6206" t="s">
        <v>17736</v>
      </c>
      <c r="E6206" t="s">
        <v>83</v>
      </c>
      <c r="F6206" t="s">
        <v>4931</v>
      </c>
      <c r="G6206">
        <v>0</v>
      </c>
      <c r="H6206">
        <v>21</v>
      </c>
      <c r="I6206">
        <v>1</v>
      </c>
      <c r="J6206">
        <v>15</v>
      </c>
      <c r="K6206">
        <v>2</v>
      </c>
      <c r="L6206">
        <v>3</v>
      </c>
      <c r="M6206">
        <v>0</v>
      </c>
      <c r="N6206">
        <v>0</v>
      </c>
      <c r="O6206">
        <v>0</v>
      </c>
      <c r="P6206">
        <v>0</v>
      </c>
      <c r="Q6206">
        <v>0</v>
      </c>
    </row>
    <row r="6207" spans="1:17" x14ac:dyDescent="0.2">
      <c r="A6207" t="s">
        <v>23945</v>
      </c>
      <c r="B6207" t="s">
        <v>89</v>
      </c>
      <c r="C6207" t="s">
        <v>122</v>
      </c>
      <c r="D6207" t="s">
        <v>17736</v>
      </c>
      <c r="E6207" t="s">
        <v>83</v>
      </c>
      <c r="F6207" t="s">
        <v>4933</v>
      </c>
      <c r="G6207">
        <v>0</v>
      </c>
      <c r="H6207">
        <v>0</v>
      </c>
      <c r="I6207">
        <v>0</v>
      </c>
      <c r="J6207">
        <v>0</v>
      </c>
      <c r="K6207">
        <v>0</v>
      </c>
      <c r="L6207">
        <v>0</v>
      </c>
      <c r="M6207">
        <v>21</v>
      </c>
      <c r="N6207">
        <v>0</v>
      </c>
      <c r="O6207">
        <v>0</v>
      </c>
      <c r="P6207">
        <v>0</v>
      </c>
      <c r="Q6207">
        <v>0</v>
      </c>
    </row>
    <row r="6208" spans="1:17" x14ac:dyDescent="0.2">
      <c r="A6208" t="s">
        <v>23946</v>
      </c>
      <c r="B6208" t="s">
        <v>89</v>
      </c>
      <c r="C6208" t="s">
        <v>122</v>
      </c>
      <c r="D6208" t="s">
        <v>17736</v>
      </c>
      <c r="E6208" t="s">
        <v>83</v>
      </c>
      <c r="F6208" t="s">
        <v>4935</v>
      </c>
      <c r="G6208">
        <v>0</v>
      </c>
      <c r="H6208">
        <v>21</v>
      </c>
      <c r="I6208">
        <v>1</v>
      </c>
      <c r="J6208">
        <v>15</v>
      </c>
      <c r="K6208">
        <v>2</v>
      </c>
      <c r="L6208">
        <v>3</v>
      </c>
      <c r="M6208">
        <v>0</v>
      </c>
      <c r="N6208">
        <v>0</v>
      </c>
      <c r="O6208">
        <v>0</v>
      </c>
      <c r="P6208">
        <v>0</v>
      </c>
      <c r="Q6208">
        <v>0</v>
      </c>
    </row>
    <row r="6209" spans="1:17" x14ac:dyDescent="0.2">
      <c r="A6209" t="s">
        <v>23947</v>
      </c>
      <c r="B6209" t="s">
        <v>89</v>
      </c>
      <c r="C6209" t="s">
        <v>122</v>
      </c>
      <c r="D6209" t="s">
        <v>17736</v>
      </c>
      <c r="E6209" t="s">
        <v>83</v>
      </c>
      <c r="F6209" t="s">
        <v>4937</v>
      </c>
      <c r="G6209">
        <v>0</v>
      </c>
      <c r="H6209">
        <v>21</v>
      </c>
      <c r="I6209">
        <v>2</v>
      </c>
      <c r="J6209">
        <v>14</v>
      </c>
      <c r="K6209">
        <v>2</v>
      </c>
      <c r="L6209">
        <v>3</v>
      </c>
      <c r="M6209">
        <v>0</v>
      </c>
      <c r="N6209">
        <v>0</v>
      </c>
      <c r="O6209">
        <v>0</v>
      </c>
      <c r="P6209">
        <v>0</v>
      </c>
      <c r="Q6209">
        <v>0</v>
      </c>
    </row>
    <row r="6210" spans="1:17" x14ac:dyDescent="0.2">
      <c r="A6210" t="s">
        <v>23948</v>
      </c>
      <c r="B6210" t="s">
        <v>89</v>
      </c>
      <c r="C6210" t="s">
        <v>122</v>
      </c>
      <c r="D6210" t="s">
        <v>17736</v>
      </c>
      <c r="E6210" t="s">
        <v>83</v>
      </c>
      <c r="F6210" t="s">
        <v>4939</v>
      </c>
      <c r="G6210">
        <v>0</v>
      </c>
      <c r="H6210">
        <v>0</v>
      </c>
      <c r="I6210">
        <v>0</v>
      </c>
      <c r="J6210">
        <v>0</v>
      </c>
      <c r="K6210">
        <v>0</v>
      </c>
      <c r="L6210">
        <v>0</v>
      </c>
      <c r="M6210">
        <v>21</v>
      </c>
      <c r="N6210">
        <v>0</v>
      </c>
      <c r="O6210">
        <v>0</v>
      </c>
      <c r="P6210">
        <v>0</v>
      </c>
      <c r="Q6210">
        <v>0</v>
      </c>
    </row>
    <row r="6211" spans="1:17" x14ac:dyDescent="0.2">
      <c r="A6211" t="s">
        <v>23949</v>
      </c>
      <c r="B6211" t="s">
        <v>89</v>
      </c>
      <c r="C6211" t="s">
        <v>122</v>
      </c>
      <c r="D6211" t="s">
        <v>17736</v>
      </c>
      <c r="E6211" t="s">
        <v>83</v>
      </c>
      <c r="F6211" t="s">
        <v>4941</v>
      </c>
      <c r="G6211">
        <v>0</v>
      </c>
      <c r="H6211">
        <v>21</v>
      </c>
      <c r="I6211">
        <v>1</v>
      </c>
      <c r="J6211">
        <v>15</v>
      </c>
      <c r="K6211">
        <v>2</v>
      </c>
      <c r="L6211">
        <v>3</v>
      </c>
      <c r="M6211">
        <v>0</v>
      </c>
      <c r="N6211">
        <v>0</v>
      </c>
      <c r="O6211">
        <v>0</v>
      </c>
      <c r="P6211">
        <v>0</v>
      </c>
      <c r="Q6211">
        <v>0</v>
      </c>
    </row>
    <row r="6212" spans="1:17" x14ac:dyDescent="0.2">
      <c r="A6212" t="s">
        <v>23950</v>
      </c>
      <c r="B6212" t="s">
        <v>89</v>
      </c>
      <c r="C6212" t="s">
        <v>122</v>
      </c>
      <c r="D6212" t="s">
        <v>17736</v>
      </c>
      <c r="E6212" t="s">
        <v>83</v>
      </c>
      <c r="F6212" t="s">
        <v>4943</v>
      </c>
      <c r="G6212">
        <v>0</v>
      </c>
      <c r="H6212">
        <v>0</v>
      </c>
      <c r="I6212">
        <v>0</v>
      </c>
      <c r="J6212">
        <v>0</v>
      </c>
      <c r="K6212">
        <v>0</v>
      </c>
      <c r="L6212">
        <v>0</v>
      </c>
      <c r="M6212">
        <v>21</v>
      </c>
      <c r="N6212">
        <v>0</v>
      </c>
      <c r="O6212">
        <v>0</v>
      </c>
      <c r="P6212">
        <v>0</v>
      </c>
      <c r="Q6212">
        <v>0</v>
      </c>
    </row>
    <row r="6213" spans="1:17" x14ac:dyDescent="0.2">
      <c r="A6213" t="s">
        <v>23951</v>
      </c>
      <c r="B6213" t="s">
        <v>89</v>
      </c>
      <c r="C6213" t="s">
        <v>122</v>
      </c>
      <c r="D6213" t="s">
        <v>17736</v>
      </c>
      <c r="E6213" t="s">
        <v>83</v>
      </c>
      <c r="F6213" t="s">
        <v>4925</v>
      </c>
      <c r="G6213">
        <v>0</v>
      </c>
      <c r="H6213">
        <v>0</v>
      </c>
      <c r="I6213">
        <v>0</v>
      </c>
      <c r="J6213">
        <v>0</v>
      </c>
      <c r="K6213">
        <v>0</v>
      </c>
      <c r="L6213">
        <v>0</v>
      </c>
      <c r="M6213">
        <v>0</v>
      </c>
      <c r="N6213">
        <v>14</v>
      </c>
      <c r="O6213">
        <v>12</v>
      </c>
      <c r="P6213">
        <v>1</v>
      </c>
      <c r="Q6213">
        <v>1</v>
      </c>
    </row>
    <row r="6214" spans="1:17" x14ac:dyDescent="0.2">
      <c r="A6214" t="s">
        <v>23952</v>
      </c>
      <c r="B6214" t="s">
        <v>89</v>
      </c>
      <c r="C6214" t="s">
        <v>122</v>
      </c>
      <c r="D6214" t="s">
        <v>17736</v>
      </c>
      <c r="E6214" t="s">
        <v>83</v>
      </c>
      <c r="F6214" t="s">
        <v>4927</v>
      </c>
      <c r="G6214">
        <v>0</v>
      </c>
      <c r="H6214">
        <v>0</v>
      </c>
      <c r="I6214">
        <v>0</v>
      </c>
      <c r="J6214">
        <v>0</v>
      </c>
      <c r="K6214">
        <v>0</v>
      </c>
      <c r="L6214">
        <v>0</v>
      </c>
      <c r="M6214">
        <v>0</v>
      </c>
      <c r="N6214">
        <v>10</v>
      </c>
      <c r="O6214">
        <v>8</v>
      </c>
      <c r="P6214">
        <v>1</v>
      </c>
      <c r="Q6214">
        <v>1</v>
      </c>
    </row>
    <row r="6215" spans="1:17" x14ac:dyDescent="0.2">
      <c r="A6215" t="s">
        <v>23953</v>
      </c>
      <c r="B6215" t="s">
        <v>89</v>
      </c>
      <c r="C6215" t="s">
        <v>122</v>
      </c>
      <c r="D6215" t="s">
        <v>17736</v>
      </c>
      <c r="E6215" t="s">
        <v>83</v>
      </c>
      <c r="F6215" t="s">
        <v>17734</v>
      </c>
      <c r="G6215">
        <v>21</v>
      </c>
      <c r="H6215">
        <v>0</v>
      </c>
      <c r="I6215">
        <v>0</v>
      </c>
      <c r="J6215">
        <v>0</v>
      </c>
      <c r="K6215">
        <v>0</v>
      </c>
      <c r="L6215">
        <v>0</v>
      </c>
      <c r="M6215">
        <v>0</v>
      </c>
      <c r="N6215">
        <v>0</v>
      </c>
      <c r="O6215">
        <v>0</v>
      </c>
      <c r="P6215">
        <v>0</v>
      </c>
      <c r="Q6215">
        <v>0</v>
      </c>
    </row>
    <row r="6216" spans="1:17" x14ac:dyDescent="0.2">
      <c r="A6216" t="s">
        <v>23954</v>
      </c>
      <c r="B6216" t="s">
        <v>89</v>
      </c>
      <c r="C6216" t="s">
        <v>122</v>
      </c>
      <c r="D6216" t="s">
        <v>17736</v>
      </c>
      <c r="E6216" t="s">
        <v>81</v>
      </c>
      <c r="F6216" t="s">
        <v>4929</v>
      </c>
      <c r="G6216">
        <v>0</v>
      </c>
      <c r="H6216">
        <v>15</v>
      </c>
      <c r="I6216">
        <v>2</v>
      </c>
      <c r="J6216">
        <v>10</v>
      </c>
      <c r="K6216">
        <v>3</v>
      </c>
      <c r="L6216">
        <v>0</v>
      </c>
      <c r="M6216">
        <v>0</v>
      </c>
      <c r="N6216">
        <v>0</v>
      </c>
      <c r="O6216">
        <v>0</v>
      </c>
      <c r="P6216">
        <v>0</v>
      </c>
      <c r="Q6216">
        <v>0</v>
      </c>
    </row>
    <row r="6217" spans="1:17" x14ac:dyDescent="0.2">
      <c r="A6217" t="s">
        <v>23955</v>
      </c>
      <c r="B6217" t="s">
        <v>89</v>
      </c>
      <c r="C6217" t="s">
        <v>122</v>
      </c>
      <c r="D6217" t="s">
        <v>17736</v>
      </c>
      <c r="E6217" t="s">
        <v>81</v>
      </c>
      <c r="F6217" t="s">
        <v>4931</v>
      </c>
      <c r="G6217">
        <v>0</v>
      </c>
      <c r="H6217">
        <v>15</v>
      </c>
      <c r="I6217">
        <v>2</v>
      </c>
      <c r="J6217">
        <v>10</v>
      </c>
      <c r="K6217">
        <v>3</v>
      </c>
      <c r="L6217">
        <v>0</v>
      </c>
      <c r="M6217">
        <v>0</v>
      </c>
      <c r="N6217">
        <v>0</v>
      </c>
      <c r="O6217">
        <v>0</v>
      </c>
      <c r="P6217">
        <v>0</v>
      </c>
      <c r="Q6217">
        <v>0</v>
      </c>
    </row>
    <row r="6218" spans="1:17" x14ac:dyDescent="0.2">
      <c r="A6218" t="s">
        <v>23956</v>
      </c>
      <c r="B6218" t="s">
        <v>89</v>
      </c>
      <c r="C6218" t="s">
        <v>122</v>
      </c>
      <c r="D6218" t="s">
        <v>17736</v>
      </c>
      <c r="E6218" t="s">
        <v>81</v>
      </c>
      <c r="F6218" t="s">
        <v>4933</v>
      </c>
      <c r="G6218">
        <v>0</v>
      </c>
      <c r="H6218">
        <v>0</v>
      </c>
      <c r="I6218">
        <v>0</v>
      </c>
      <c r="J6218">
        <v>0</v>
      </c>
      <c r="K6218">
        <v>0</v>
      </c>
      <c r="L6218">
        <v>0</v>
      </c>
      <c r="M6218">
        <v>15</v>
      </c>
      <c r="N6218">
        <v>0</v>
      </c>
      <c r="O6218">
        <v>0</v>
      </c>
      <c r="P6218">
        <v>0</v>
      </c>
      <c r="Q6218">
        <v>0</v>
      </c>
    </row>
    <row r="6219" spans="1:17" x14ac:dyDescent="0.2">
      <c r="A6219" t="s">
        <v>23957</v>
      </c>
      <c r="B6219" t="s">
        <v>89</v>
      </c>
      <c r="C6219" t="s">
        <v>122</v>
      </c>
      <c r="D6219" t="s">
        <v>17736</v>
      </c>
      <c r="E6219" t="s">
        <v>81</v>
      </c>
      <c r="F6219" t="s">
        <v>4935</v>
      </c>
      <c r="G6219">
        <v>0</v>
      </c>
      <c r="H6219">
        <v>15</v>
      </c>
      <c r="I6219">
        <v>2</v>
      </c>
      <c r="J6219">
        <v>10</v>
      </c>
      <c r="K6219">
        <v>3</v>
      </c>
      <c r="L6219">
        <v>0</v>
      </c>
      <c r="M6219">
        <v>0</v>
      </c>
      <c r="N6219">
        <v>0</v>
      </c>
      <c r="O6219">
        <v>0</v>
      </c>
      <c r="P6219">
        <v>0</v>
      </c>
      <c r="Q6219">
        <v>0</v>
      </c>
    </row>
    <row r="6220" spans="1:17" x14ac:dyDescent="0.2">
      <c r="A6220" t="s">
        <v>23958</v>
      </c>
      <c r="B6220" t="s">
        <v>89</v>
      </c>
      <c r="C6220" t="s">
        <v>122</v>
      </c>
      <c r="D6220" t="s">
        <v>17736</v>
      </c>
      <c r="E6220" t="s">
        <v>81</v>
      </c>
      <c r="F6220" t="s">
        <v>4937</v>
      </c>
      <c r="G6220">
        <v>0</v>
      </c>
      <c r="H6220">
        <v>15</v>
      </c>
      <c r="I6220">
        <v>2</v>
      </c>
      <c r="J6220">
        <v>10</v>
      </c>
      <c r="K6220">
        <v>3</v>
      </c>
      <c r="L6220">
        <v>0</v>
      </c>
      <c r="M6220">
        <v>0</v>
      </c>
      <c r="N6220">
        <v>0</v>
      </c>
      <c r="O6220">
        <v>0</v>
      </c>
      <c r="P6220">
        <v>0</v>
      </c>
      <c r="Q6220">
        <v>0</v>
      </c>
    </row>
    <row r="6221" spans="1:17" x14ac:dyDescent="0.2">
      <c r="A6221" t="s">
        <v>23959</v>
      </c>
      <c r="B6221" t="s">
        <v>89</v>
      </c>
      <c r="C6221" t="s">
        <v>122</v>
      </c>
      <c r="D6221" t="s">
        <v>17736</v>
      </c>
      <c r="E6221" t="s">
        <v>81</v>
      </c>
      <c r="F6221" t="s">
        <v>4939</v>
      </c>
      <c r="G6221">
        <v>0</v>
      </c>
      <c r="H6221">
        <v>0</v>
      </c>
      <c r="I6221">
        <v>0</v>
      </c>
      <c r="J6221">
        <v>0</v>
      </c>
      <c r="K6221">
        <v>0</v>
      </c>
      <c r="L6221">
        <v>0</v>
      </c>
      <c r="M6221">
        <v>15</v>
      </c>
      <c r="N6221">
        <v>0</v>
      </c>
      <c r="O6221">
        <v>0</v>
      </c>
      <c r="P6221">
        <v>0</v>
      </c>
      <c r="Q6221">
        <v>0</v>
      </c>
    </row>
    <row r="6222" spans="1:17" x14ac:dyDescent="0.2">
      <c r="A6222" t="s">
        <v>23960</v>
      </c>
      <c r="B6222" t="s">
        <v>89</v>
      </c>
      <c r="C6222" t="s">
        <v>122</v>
      </c>
      <c r="D6222" t="s">
        <v>17736</v>
      </c>
      <c r="E6222" t="s">
        <v>81</v>
      </c>
      <c r="F6222" t="s">
        <v>4941</v>
      </c>
      <c r="G6222">
        <v>0</v>
      </c>
      <c r="H6222">
        <v>15</v>
      </c>
      <c r="I6222">
        <v>2</v>
      </c>
      <c r="J6222">
        <v>10</v>
      </c>
      <c r="K6222">
        <v>3</v>
      </c>
      <c r="L6222">
        <v>0</v>
      </c>
      <c r="M6222">
        <v>0</v>
      </c>
      <c r="N6222">
        <v>0</v>
      </c>
      <c r="O6222">
        <v>0</v>
      </c>
      <c r="P6222">
        <v>0</v>
      </c>
      <c r="Q6222">
        <v>0</v>
      </c>
    </row>
    <row r="6223" spans="1:17" x14ac:dyDescent="0.2">
      <c r="A6223" t="s">
        <v>23961</v>
      </c>
      <c r="B6223" t="s">
        <v>89</v>
      </c>
      <c r="C6223" t="s">
        <v>122</v>
      </c>
      <c r="D6223" t="s">
        <v>17736</v>
      </c>
      <c r="E6223" t="s">
        <v>81</v>
      </c>
      <c r="F6223" t="s">
        <v>4943</v>
      </c>
      <c r="G6223">
        <v>0</v>
      </c>
      <c r="H6223">
        <v>0</v>
      </c>
      <c r="I6223">
        <v>0</v>
      </c>
      <c r="J6223">
        <v>0</v>
      </c>
      <c r="K6223">
        <v>0</v>
      </c>
      <c r="L6223">
        <v>0</v>
      </c>
      <c r="M6223">
        <v>15</v>
      </c>
      <c r="N6223">
        <v>0</v>
      </c>
      <c r="O6223">
        <v>0</v>
      </c>
      <c r="P6223">
        <v>0</v>
      </c>
      <c r="Q6223">
        <v>0</v>
      </c>
    </row>
    <row r="6224" spans="1:17" x14ac:dyDescent="0.2">
      <c r="A6224" t="s">
        <v>23962</v>
      </c>
      <c r="B6224" t="s">
        <v>89</v>
      </c>
      <c r="C6224" t="s">
        <v>122</v>
      </c>
      <c r="D6224" t="s">
        <v>17736</v>
      </c>
      <c r="E6224" t="s">
        <v>81</v>
      </c>
      <c r="F6224" t="s">
        <v>4925</v>
      </c>
      <c r="G6224">
        <v>0</v>
      </c>
      <c r="H6224">
        <v>0</v>
      </c>
      <c r="I6224">
        <v>0</v>
      </c>
      <c r="J6224">
        <v>0</v>
      </c>
      <c r="K6224">
        <v>0</v>
      </c>
      <c r="L6224">
        <v>0</v>
      </c>
      <c r="M6224">
        <v>0</v>
      </c>
      <c r="N6224">
        <v>8</v>
      </c>
      <c r="O6224">
        <v>7</v>
      </c>
      <c r="P6224">
        <v>1</v>
      </c>
      <c r="Q6224">
        <v>0</v>
      </c>
    </row>
    <row r="6225" spans="1:17" x14ac:dyDescent="0.2">
      <c r="A6225" t="s">
        <v>23963</v>
      </c>
      <c r="B6225" t="s">
        <v>89</v>
      </c>
      <c r="C6225" t="s">
        <v>122</v>
      </c>
      <c r="D6225" t="s">
        <v>17736</v>
      </c>
      <c r="E6225" t="s">
        <v>81</v>
      </c>
      <c r="F6225" t="s">
        <v>4927</v>
      </c>
      <c r="G6225">
        <v>0</v>
      </c>
      <c r="H6225">
        <v>0</v>
      </c>
      <c r="I6225">
        <v>0</v>
      </c>
      <c r="J6225">
        <v>0</v>
      </c>
      <c r="K6225">
        <v>0</v>
      </c>
      <c r="L6225">
        <v>0</v>
      </c>
      <c r="M6225">
        <v>0</v>
      </c>
      <c r="N6225">
        <v>8</v>
      </c>
      <c r="O6225">
        <v>7</v>
      </c>
      <c r="P6225">
        <v>1</v>
      </c>
      <c r="Q6225">
        <v>0</v>
      </c>
    </row>
    <row r="6226" spans="1:17" x14ac:dyDescent="0.2">
      <c r="A6226" t="s">
        <v>23964</v>
      </c>
      <c r="B6226" t="s">
        <v>89</v>
      </c>
      <c r="C6226" t="s">
        <v>122</v>
      </c>
      <c r="D6226" t="s">
        <v>17736</v>
      </c>
      <c r="E6226" t="s">
        <v>81</v>
      </c>
      <c r="F6226" t="s">
        <v>17734</v>
      </c>
      <c r="G6226">
        <v>15</v>
      </c>
      <c r="H6226">
        <v>0</v>
      </c>
      <c r="I6226">
        <v>0</v>
      </c>
      <c r="J6226">
        <v>0</v>
      </c>
      <c r="K6226">
        <v>0</v>
      </c>
      <c r="L6226">
        <v>0</v>
      </c>
      <c r="M6226">
        <v>0</v>
      </c>
      <c r="N6226">
        <v>0</v>
      </c>
      <c r="O6226">
        <v>0</v>
      </c>
      <c r="P6226">
        <v>0</v>
      </c>
      <c r="Q6226">
        <v>0</v>
      </c>
    </row>
    <row r="6227" spans="1:17" x14ac:dyDescent="0.2">
      <c r="A6227" t="s">
        <v>23965</v>
      </c>
      <c r="B6227" t="s">
        <v>89</v>
      </c>
      <c r="C6227" t="s">
        <v>122</v>
      </c>
      <c r="D6227" t="s">
        <v>17748</v>
      </c>
      <c r="E6227" t="s">
        <v>83</v>
      </c>
      <c r="F6227" t="s">
        <v>17749</v>
      </c>
      <c r="G6227">
        <v>0</v>
      </c>
      <c r="H6227">
        <v>0</v>
      </c>
      <c r="I6227">
        <v>0</v>
      </c>
      <c r="J6227">
        <v>0</v>
      </c>
      <c r="K6227">
        <v>0</v>
      </c>
      <c r="L6227">
        <v>0</v>
      </c>
      <c r="M6227">
        <v>0</v>
      </c>
      <c r="N6227">
        <v>1</v>
      </c>
      <c r="O6227">
        <v>1</v>
      </c>
      <c r="P6227">
        <v>0</v>
      </c>
      <c r="Q6227">
        <v>0</v>
      </c>
    </row>
    <row r="6228" spans="1:17" x14ac:dyDescent="0.2">
      <c r="A6228" t="s">
        <v>23966</v>
      </c>
      <c r="B6228" t="s">
        <v>89</v>
      </c>
      <c r="C6228" t="s">
        <v>122</v>
      </c>
      <c r="D6228" t="s">
        <v>17748</v>
      </c>
      <c r="E6228" t="s">
        <v>83</v>
      </c>
      <c r="F6228" t="s">
        <v>17734</v>
      </c>
      <c r="G6228">
        <v>1</v>
      </c>
      <c r="H6228">
        <v>0</v>
      </c>
      <c r="I6228">
        <v>0</v>
      </c>
      <c r="J6228">
        <v>0</v>
      </c>
      <c r="K6228">
        <v>0</v>
      </c>
      <c r="L6228">
        <v>0</v>
      </c>
      <c r="M6228">
        <v>0</v>
      </c>
      <c r="N6228">
        <v>0</v>
      </c>
      <c r="O6228">
        <v>0</v>
      </c>
      <c r="P6228">
        <v>0</v>
      </c>
      <c r="Q6228">
        <v>0</v>
      </c>
    </row>
    <row r="6229" spans="1:17" x14ac:dyDescent="0.2">
      <c r="A6229" t="s">
        <v>23967</v>
      </c>
      <c r="B6229" t="s">
        <v>89</v>
      </c>
      <c r="C6229" t="s">
        <v>122</v>
      </c>
      <c r="D6229" t="s">
        <v>17754</v>
      </c>
      <c r="E6229" t="s">
        <v>83</v>
      </c>
      <c r="F6229" t="s">
        <v>17734</v>
      </c>
      <c r="G6229">
        <v>6</v>
      </c>
      <c r="H6229">
        <v>0</v>
      </c>
      <c r="I6229">
        <v>0</v>
      </c>
      <c r="J6229">
        <v>0</v>
      </c>
      <c r="K6229">
        <v>0</v>
      </c>
      <c r="L6229">
        <v>0</v>
      </c>
      <c r="M6229">
        <v>0</v>
      </c>
      <c r="N6229">
        <v>0</v>
      </c>
      <c r="O6229">
        <v>0</v>
      </c>
      <c r="P6229">
        <v>0</v>
      </c>
      <c r="Q6229">
        <v>0</v>
      </c>
    </row>
    <row r="6230" spans="1:17" x14ac:dyDescent="0.2">
      <c r="A6230" t="s">
        <v>23968</v>
      </c>
      <c r="B6230" t="s">
        <v>89</v>
      </c>
      <c r="C6230" t="s">
        <v>122</v>
      </c>
      <c r="D6230" t="s">
        <v>17754</v>
      </c>
      <c r="E6230" t="s">
        <v>81</v>
      </c>
      <c r="F6230" t="s">
        <v>17734</v>
      </c>
      <c r="G6230">
        <v>5</v>
      </c>
      <c r="H6230">
        <v>0</v>
      </c>
      <c r="I6230">
        <v>0</v>
      </c>
      <c r="J6230">
        <v>0</v>
      </c>
      <c r="K6230">
        <v>0</v>
      </c>
      <c r="L6230">
        <v>0</v>
      </c>
      <c r="M6230">
        <v>0</v>
      </c>
      <c r="N6230">
        <v>0</v>
      </c>
      <c r="O6230">
        <v>0</v>
      </c>
      <c r="P6230">
        <v>0</v>
      </c>
      <c r="Q6230">
        <v>0</v>
      </c>
    </row>
    <row r="6231" spans="1:17" x14ac:dyDescent="0.2">
      <c r="A6231" t="s">
        <v>23969</v>
      </c>
      <c r="B6231" t="s">
        <v>89</v>
      </c>
      <c r="C6231" t="s">
        <v>123</v>
      </c>
      <c r="D6231" t="s">
        <v>17768</v>
      </c>
      <c r="E6231" t="s">
        <v>83</v>
      </c>
      <c r="F6231" t="s">
        <v>17734</v>
      </c>
      <c r="G6231">
        <v>3</v>
      </c>
      <c r="H6231">
        <v>0</v>
      </c>
      <c r="I6231">
        <v>0</v>
      </c>
      <c r="J6231">
        <v>0</v>
      </c>
      <c r="K6231">
        <v>0</v>
      </c>
      <c r="L6231">
        <v>0</v>
      </c>
      <c r="M6231">
        <v>0</v>
      </c>
      <c r="N6231">
        <v>0</v>
      </c>
      <c r="O6231">
        <v>0</v>
      </c>
      <c r="P6231">
        <v>0</v>
      </c>
      <c r="Q6231">
        <v>0</v>
      </c>
    </row>
    <row r="6232" spans="1:17" x14ac:dyDescent="0.2">
      <c r="A6232" t="s">
        <v>23970</v>
      </c>
      <c r="B6232" t="s">
        <v>89</v>
      </c>
      <c r="C6232" t="s">
        <v>123</v>
      </c>
      <c r="D6232" t="s">
        <v>17768</v>
      </c>
      <c r="E6232" t="s">
        <v>81</v>
      </c>
      <c r="F6232" t="s">
        <v>17734</v>
      </c>
      <c r="G6232">
        <v>1</v>
      </c>
      <c r="H6232">
        <v>0</v>
      </c>
      <c r="I6232">
        <v>0</v>
      </c>
      <c r="J6232">
        <v>0</v>
      </c>
      <c r="K6232">
        <v>0</v>
      </c>
      <c r="L6232">
        <v>0</v>
      </c>
      <c r="M6232">
        <v>0</v>
      </c>
      <c r="N6232">
        <v>0</v>
      </c>
      <c r="O6232">
        <v>0</v>
      </c>
      <c r="P6232">
        <v>0</v>
      </c>
      <c r="Q6232">
        <v>0</v>
      </c>
    </row>
    <row r="6233" spans="1:17" x14ac:dyDescent="0.2">
      <c r="A6233" t="s">
        <v>23971</v>
      </c>
      <c r="B6233" t="s">
        <v>89</v>
      </c>
      <c r="C6233" t="s">
        <v>123</v>
      </c>
      <c r="D6233" t="s">
        <v>17736</v>
      </c>
      <c r="E6233" t="s">
        <v>83</v>
      </c>
      <c r="F6233" t="s">
        <v>4929</v>
      </c>
      <c r="G6233">
        <v>0</v>
      </c>
      <c r="H6233">
        <v>18</v>
      </c>
      <c r="I6233">
        <v>1</v>
      </c>
      <c r="J6233">
        <v>16</v>
      </c>
      <c r="K6233">
        <v>1</v>
      </c>
      <c r="L6233">
        <v>0</v>
      </c>
      <c r="M6233">
        <v>0</v>
      </c>
      <c r="N6233">
        <v>0</v>
      </c>
      <c r="O6233">
        <v>0</v>
      </c>
      <c r="P6233">
        <v>0</v>
      </c>
      <c r="Q6233">
        <v>0</v>
      </c>
    </row>
    <row r="6234" spans="1:17" x14ac:dyDescent="0.2">
      <c r="A6234" t="s">
        <v>23972</v>
      </c>
      <c r="B6234" t="s">
        <v>89</v>
      </c>
      <c r="C6234" t="s">
        <v>187</v>
      </c>
      <c r="D6234" t="s">
        <v>17736</v>
      </c>
      <c r="E6234" t="s">
        <v>83</v>
      </c>
      <c r="F6234" t="s">
        <v>4925</v>
      </c>
      <c r="G6234">
        <v>0</v>
      </c>
      <c r="H6234">
        <v>0</v>
      </c>
      <c r="I6234">
        <v>0</v>
      </c>
      <c r="J6234">
        <v>0</v>
      </c>
      <c r="K6234">
        <v>0</v>
      </c>
      <c r="L6234">
        <v>0</v>
      </c>
      <c r="M6234">
        <v>0</v>
      </c>
      <c r="N6234">
        <v>7</v>
      </c>
      <c r="O6234">
        <v>6</v>
      </c>
      <c r="P6234">
        <v>1</v>
      </c>
      <c r="Q6234">
        <v>0</v>
      </c>
    </row>
    <row r="6235" spans="1:17" x14ac:dyDescent="0.2">
      <c r="A6235" t="s">
        <v>23973</v>
      </c>
      <c r="B6235" t="s">
        <v>89</v>
      </c>
      <c r="C6235" t="s">
        <v>187</v>
      </c>
      <c r="D6235" t="s">
        <v>17736</v>
      </c>
      <c r="E6235" t="s">
        <v>83</v>
      </c>
      <c r="F6235" t="s">
        <v>4927</v>
      </c>
      <c r="G6235">
        <v>0</v>
      </c>
      <c r="H6235">
        <v>0</v>
      </c>
      <c r="I6235">
        <v>0</v>
      </c>
      <c r="J6235">
        <v>0</v>
      </c>
      <c r="K6235">
        <v>0</v>
      </c>
      <c r="L6235">
        <v>0</v>
      </c>
      <c r="M6235">
        <v>0</v>
      </c>
      <c r="N6235">
        <v>6</v>
      </c>
      <c r="O6235">
        <v>5</v>
      </c>
      <c r="P6235">
        <v>1</v>
      </c>
      <c r="Q6235">
        <v>0</v>
      </c>
    </row>
    <row r="6236" spans="1:17" x14ac:dyDescent="0.2">
      <c r="A6236" t="s">
        <v>23974</v>
      </c>
      <c r="B6236" t="s">
        <v>89</v>
      </c>
      <c r="C6236" t="s">
        <v>187</v>
      </c>
      <c r="D6236" t="s">
        <v>17736</v>
      </c>
      <c r="E6236" t="s">
        <v>83</v>
      </c>
      <c r="F6236" t="s">
        <v>17734</v>
      </c>
      <c r="G6236">
        <v>11</v>
      </c>
      <c r="H6236">
        <v>0</v>
      </c>
      <c r="I6236">
        <v>0</v>
      </c>
      <c r="J6236">
        <v>0</v>
      </c>
      <c r="K6236">
        <v>0</v>
      </c>
      <c r="L6236">
        <v>0</v>
      </c>
      <c r="M6236">
        <v>0</v>
      </c>
      <c r="N6236">
        <v>0</v>
      </c>
      <c r="O6236">
        <v>0</v>
      </c>
      <c r="P6236">
        <v>0</v>
      </c>
      <c r="Q6236">
        <v>0</v>
      </c>
    </row>
    <row r="6237" spans="1:17" x14ac:dyDescent="0.2">
      <c r="A6237" t="s">
        <v>23975</v>
      </c>
      <c r="B6237" t="s">
        <v>89</v>
      </c>
      <c r="C6237" t="s">
        <v>187</v>
      </c>
      <c r="D6237" t="s">
        <v>17736</v>
      </c>
      <c r="E6237" t="s">
        <v>81</v>
      </c>
      <c r="F6237" t="s">
        <v>4929</v>
      </c>
      <c r="G6237">
        <v>0</v>
      </c>
      <c r="H6237">
        <v>25</v>
      </c>
      <c r="I6237">
        <v>5</v>
      </c>
      <c r="J6237">
        <v>20</v>
      </c>
      <c r="K6237">
        <v>0</v>
      </c>
      <c r="L6237">
        <v>0</v>
      </c>
      <c r="M6237">
        <v>0</v>
      </c>
      <c r="N6237">
        <v>0</v>
      </c>
      <c r="O6237">
        <v>0</v>
      </c>
      <c r="P6237">
        <v>0</v>
      </c>
      <c r="Q6237">
        <v>0</v>
      </c>
    </row>
    <row r="6238" spans="1:17" x14ac:dyDescent="0.2">
      <c r="A6238" t="s">
        <v>23976</v>
      </c>
      <c r="B6238" t="s">
        <v>89</v>
      </c>
      <c r="C6238" t="s">
        <v>187</v>
      </c>
      <c r="D6238" t="s">
        <v>17736</v>
      </c>
      <c r="E6238" t="s">
        <v>81</v>
      </c>
      <c r="F6238" t="s">
        <v>4931</v>
      </c>
      <c r="G6238">
        <v>0</v>
      </c>
      <c r="H6238">
        <v>25</v>
      </c>
      <c r="I6238">
        <v>5</v>
      </c>
      <c r="J6238">
        <v>19</v>
      </c>
      <c r="K6238">
        <v>0</v>
      </c>
      <c r="L6238">
        <v>1</v>
      </c>
      <c r="M6238">
        <v>0</v>
      </c>
      <c r="N6238">
        <v>0</v>
      </c>
      <c r="O6238">
        <v>0</v>
      </c>
      <c r="P6238">
        <v>0</v>
      </c>
      <c r="Q6238">
        <v>0</v>
      </c>
    </row>
    <row r="6239" spans="1:17" x14ac:dyDescent="0.2">
      <c r="A6239" t="s">
        <v>23977</v>
      </c>
      <c r="B6239" t="s">
        <v>89</v>
      </c>
      <c r="C6239" t="s">
        <v>187</v>
      </c>
      <c r="D6239" t="s">
        <v>17736</v>
      </c>
      <c r="E6239" t="s">
        <v>81</v>
      </c>
      <c r="F6239" t="s">
        <v>4933</v>
      </c>
      <c r="G6239">
        <v>0</v>
      </c>
      <c r="H6239">
        <v>0</v>
      </c>
      <c r="I6239">
        <v>0</v>
      </c>
      <c r="J6239">
        <v>0</v>
      </c>
      <c r="K6239">
        <v>0</v>
      </c>
      <c r="L6239">
        <v>0</v>
      </c>
      <c r="M6239">
        <v>25</v>
      </c>
      <c r="N6239">
        <v>0</v>
      </c>
      <c r="O6239">
        <v>0</v>
      </c>
      <c r="P6239">
        <v>0</v>
      </c>
      <c r="Q6239">
        <v>0</v>
      </c>
    </row>
    <row r="6240" spans="1:17" x14ac:dyDescent="0.2">
      <c r="A6240" t="s">
        <v>23978</v>
      </c>
      <c r="B6240" t="s">
        <v>89</v>
      </c>
      <c r="C6240" t="s">
        <v>187</v>
      </c>
      <c r="D6240" t="s">
        <v>17736</v>
      </c>
      <c r="E6240" t="s">
        <v>81</v>
      </c>
      <c r="F6240" t="s">
        <v>4935</v>
      </c>
      <c r="G6240">
        <v>0</v>
      </c>
      <c r="H6240">
        <v>25</v>
      </c>
      <c r="I6240">
        <v>5</v>
      </c>
      <c r="J6240">
        <v>19</v>
      </c>
      <c r="K6240">
        <v>0</v>
      </c>
      <c r="L6240">
        <v>1</v>
      </c>
      <c r="M6240">
        <v>0</v>
      </c>
      <c r="N6240">
        <v>0</v>
      </c>
      <c r="O6240">
        <v>0</v>
      </c>
      <c r="P6240">
        <v>0</v>
      </c>
      <c r="Q6240">
        <v>0</v>
      </c>
    </row>
    <row r="6241" spans="1:17" x14ac:dyDescent="0.2">
      <c r="A6241" t="s">
        <v>23979</v>
      </c>
      <c r="B6241" t="s">
        <v>89</v>
      </c>
      <c r="C6241" t="s">
        <v>187</v>
      </c>
      <c r="D6241" t="s">
        <v>17736</v>
      </c>
      <c r="E6241" t="s">
        <v>81</v>
      </c>
      <c r="F6241" t="s">
        <v>4937</v>
      </c>
      <c r="G6241">
        <v>0</v>
      </c>
      <c r="H6241">
        <v>25</v>
      </c>
      <c r="I6241">
        <v>5</v>
      </c>
      <c r="J6241">
        <v>19</v>
      </c>
      <c r="K6241">
        <v>0</v>
      </c>
      <c r="L6241">
        <v>1</v>
      </c>
      <c r="M6241">
        <v>0</v>
      </c>
      <c r="N6241">
        <v>0</v>
      </c>
      <c r="O6241">
        <v>0</v>
      </c>
      <c r="P6241">
        <v>0</v>
      </c>
      <c r="Q6241">
        <v>0</v>
      </c>
    </row>
    <row r="6242" spans="1:17" x14ac:dyDescent="0.2">
      <c r="A6242" t="s">
        <v>23980</v>
      </c>
      <c r="B6242" t="s">
        <v>89</v>
      </c>
      <c r="C6242" t="s">
        <v>187</v>
      </c>
      <c r="D6242" t="s">
        <v>17736</v>
      </c>
      <c r="E6242" t="s">
        <v>81</v>
      </c>
      <c r="F6242" t="s">
        <v>4939</v>
      </c>
      <c r="G6242">
        <v>0</v>
      </c>
      <c r="H6242">
        <v>0</v>
      </c>
      <c r="I6242">
        <v>0</v>
      </c>
      <c r="J6242">
        <v>0</v>
      </c>
      <c r="K6242">
        <v>0</v>
      </c>
      <c r="L6242">
        <v>0</v>
      </c>
      <c r="M6242">
        <v>25</v>
      </c>
      <c r="N6242">
        <v>0</v>
      </c>
      <c r="O6242">
        <v>0</v>
      </c>
      <c r="P6242">
        <v>0</v>
      </c>
      <c r="Q6242">
        <v>0</v>
      </c>
    </row>
    <row r="6243" spans="1:17" x14ac:dyDescent="0.2">
      <c r="A6243" t="s">
        <v>23981</v>
      </c>
      <c r="B6243" t="s">
        <v>89</v>
      </c>
      <c r="C6243" t="s">
        <v>187</v>
      </c>
      <c r="D6243" t="s">
        <v>17736</v>
      </c>
      <c r="E6243" t="s">
        <v>81</v>
      </c>
      <c r="F6243" t="s">
        <v>4941</v>
      </c>
      <c r="G6243">
        <v>0</v>
      </c>
      <c r="H6243">
        <v>25</v>
      </c>
      <c r="I6243">
        <v>5</v>
      </c>
      <c r="J6243">
        <v>20</v>
      </c>
      <c r="K6243">
        <v>0</v>
      </c>
      <c r="L6243">
        <v>0</v>
      </c>
      <c r="M6243">
        <v>0</v>
      </c>
      <c r="N6243">
        <v>0</v>
      </c>
      <c r="O6243">
        <v>0</v>
      </c>
      <c r="P6243">
        <v>0</v>
      </c>
      <c r="Q6243">
        <v>0</v>
      </c>
    </row>
    <row r="6244" spans="1:17" x14ac:dyDescent="0.2">
      <c r="A6244" t="s">
        <v>23982</v>
      </c>
      <c r="B6244" t="s">
        <v>89</v>
      </c>
      <c r="C6244" t="s">
        <v>187</v>
      </c>
      <c r="D6244" t="s">
        <v>17736</v>
      </c>
      <c r="E6244" t="s">
        <v>81</v>
      </c>
      <c r="F6244" t="s">
        <v>4943</v>
      </c>
      <c r="G6244">
        <v>0</v>
      </c>
      <c r="H6244">
        <v>0</v>
      </c>
      <c r="I6244">
        <v>0</v>
      </c>
      <c r="J6244">
        <v>0</v>
      </c>
      <c r="K6244">
        <v>0</v>
      </c>
      <c r="L6244">
        <v>0</v>
      </c>
      <c r="M6244">
        <v>25</v>
      </c>
      <c r="N6244">
        <v>0</v>
      </c>
      <c r="O6244">
        <v>0</v>
      </c>
      <c r="P6244">
        <v>0</v>
      </c>
      <c r="Q6244">
        <v>0</v>
      </c>
    </row>
    <row r="6245" spans="1:17" x14ac:dyDescent="0.2">
      <c r="A6245" t="s">
        <v>23983</v>
      </c>
      <c r="B6245" t="s">
        <v>89</v>
      </c>
      <c r="C6245" t="s">
        <v>187</v>
      </c>
      <c r="D6245" t="s">
        <v>17736</v>
      </c>
      <c r="E6245" t="s">
        <v>81</v>
      </c>
      <c r="F6245" t="s">
        <v>4925</v>
      </c>
      <c r="G6245">
        <v>0</v>
      </c>
      <c r="H6245">
        <v>0</v>
      </c>
      <c r="I6245">
        <v>0</v>
      </c>
      <c r="J6245">
        <v>0</v>
      </c>
      <c r="K6245">
        <v>0</v>
      </c>
      <c r="L6245">
        <v>0</v>
      </c>
      <c r="M6245">
        <v>0</v>
      </c>
      <c r="N6245">
        <v>22</v>
      </c>
      <c r="O6245">
        <v>21</v>
      </c>
      <c r="P6245">
        <v>1</v>
      </c>
      <c r="Q6245">
        <v>0</v>
      </c>
    </row>
    <row r="6246" spans="1:17" x14ac:dyDescent="0.2">
      <c r="A6246" t="s">
        <v>23984</v>
      </c>
      <c r="B6246" t="s">
        <v>89</v>
      </c>
      <c r="C6246" t="s">
        <v>187</v>
      </c>
      <c r="D6246" t="s">
        <v>17736</v>
      </c>
      <c r="E6246" t="s">
        <v>81</v>
      </c>
      <c r="F6246" t="s">
        <v>4927</v>
      </c>
      <c r="G6246">
        <v>0</v>
      </c>
      <c r="H6246">
        <v>0</v>
      </c>
      <c r="I6246">
        <v>0</v>
      </c>
      <c r="J6246">
        <v>0</v>
      </c>
      <c r="K6246">
        <v>0</v>
      </c>
      <c r="L6246">
        <v>0</v>
      </c>
      <c r="M6246">
        <v>0</v>
      </c>
      <c r="N6246">
        <v>18</v>
      </c>
      <c r="O6246">
        <v>17</v>
      </c>
      <c r="P6246">
        <v>1</v>
      </c>
      <c r="Q6246">
        <v>0</v>
      </c>
    </row>
    <row r="6247" spans="1:17" x14ac:dyDescent="0.2">
      <c r="A6247" t="s">
        <v>23985</v>
      </c>
      <c r="B6247" t="s">
        <v>89</v>
      </c>
      <c r="C6247" t="s">
        <v>187</v>
      </c>
      <c r="D6247" t="s">
        <v>17736</v>
      </c>
      <c r="E6247" t="s">
        <v>81</v>
      </c>
      <c r="F6247" t="s">
        <v>17734</v>
      </c>
      <c r="G6247">
        <v>25</v>
      </c>
      <c r="H6247">
        <v>0</v>
      </c>
      <c r="I6247">
        <v>0</v>
      </c>
      <c r="J6247">
        <v>0</v>
      </c>
      <c r="K6247">
        <v>0</v>
      </c>
      <c r="L6247">
        <v>0</v>
      </c>
      <c r="M6247">
        <v>0</v>
      </c>
      <c r="N6247">
        <v>0</v>
      </c>
      <c r="O6247">
        <v>0</v>
      </c>
      <c r="P6247">
        <v>0</v>
      </c>
      <c r="Q6247">
        <v>0</v>
      </c>
    </row>
    <row r="6248" spans="1:17" x14ac:dyDescent="0.2">
      <c r="A6248" t="s">
        <v>23986</v>
      </c>
      <c r="B6248" t="s">
        <v>86</v>
      </c>
      <c r="C6248" t="s">
        <v>222</v>
      </c>
      <c r="D6248" t="s">
        <v>17736</v>
      </c>
      <c r="E6248" t="s">
        <v>83</v>
      </c>
      <c r="F6248" t="s">
        <v>4939</v>
      </c>
      <c r="G6248">
        <v>0</v>
      </c>
      <c r="H6248">
        <v>0</v>
      </c>
      <c r="I6248">
        <v>0</v>
      </c>
      <c r="J6248">
        <v>0</v>
      </c>
      <c r="K6248">
        <v>0</v>
      </c>
      <c r="L6248">
        <v>0</v>
      </c>
      <c r="M6248">
        <v>26</v>
      </c>
      <c r="N6248">
        <v>0</v>
      </c>
      <c r="O6248">
        <v>0</v>
      </c>
      <c r="P6248">
        <v>0</v>
      </c>
      <c r="Q6248">
        <v>0</v>
      </c>
    </row>
    <row r="6249" spans="1:17" x14ac:dyDescent="0.2">
      <c r="A6249" t="s">
        <v>23987</v>
      </c>
      <c r="B6249" t="s">
        <v>86</v>
      </c>
      <c r="C6249" t="s">
        <v>222</v>
      </c>
      <c r="D6249" t="s">
        <v>17736</v>
      </c>
      <c r="E6249" t="s">
        <v>83</v>
      </c>
      <c r="F6249" t="s">
        <v>4941</v>
      </c>
      <c r="G6249">
        <v>0</v>
      </c>
      <c r="H6249">
        <v>26</v>
      </c>
      <c r="I6249">
        <v>3</v>
      </c>
      <c r="J6249">
        <v>17</v>
      </c>
      <c r="K6249">
        <v>3</v>
      </c>
      <c r="L6249">
        <v>3</v>
      </c>
      <c r="M6249">
        <v>0</v>
      </c>
      <c r="N6249">
        <v>0</v>
      </c>
      <c r="O6249">
        <v>0</v>
      </c>
      <c r="P6249">
        <v>0</v>
      </c>
      <c r="Q6249">
        <v>0</v>
      </c>
    </row>
    <row r="6250" spans="1:17" x14ac:dyDescent="0.2">
      <c r="A6250" t="s">
        <v>23988</v>
      </c>
      <c r="B6250" t="s">
        <v>86</v>
      </c>
      <c r="C6250" t="s">
        <v>222</v>
      </c>
      <c r="D6250" t="s">
        <v>17736</v>
      </c>
      <c r="E6250" t="s">
        <v>83</v>
      </c>
      <c r="F6250" t="s">
        <v>4943</v>
      </c>
      <c r="G6250">
        <v>0</v>
      </c>
      <c r="H6250">
        <v>0</v>
      </c>
      <c r="I6250">
        <v>0</v>
      </c>
      <c r="J6250">
        <v>0</v>
      </c>
      <c r="K6250">
        <v>0</v>
      </c>
      <c r="L6250">
        <v>0</v>
      </c>
      <c r="M6250">
        <v>26</v>
      </c>
      <c r="N6250">
        <v>0</v>
      </c>
      <c r="O6250">
        <v>0</v>
      </c>
      <c r="P6250">
        <v>0</v>
      </c>
      <c r="Q6250">
        <v>0</v>
      </c>
    </row>
    <row r="6251" spans="1:17" x14ac:dyDescent="0.2">
      <c r="A6251" t="s">
        <v>23989</v>
      </c>
      <c r="B6251" t="s">
        <v>86</v>
      </c>
      <c r="C6251" t="s">
        <v>222</v>
      </c>
      <c r="D6251" t="s">
        <v>17736</v>
      </c>
      <c r="E6251" t="s">
        <v>83</v>
      </c>
      <c r="F6251" t="s">
        <v>4925</v>
      </c>
      <c r="G6251">
        <v>0</v>
      </c>
      <c r="H6251">
        <v>0</v>
      </c>
      <c r="I6251">
        <v>0</v>
      </c>
      <c r="J6251">
        <v>0</v>
      </c>
      <c r="K6251">
        <v>0</v>
      </c>
      <c r="L6251">
        <v>0</v>
      </c>
      <c r="M6251">
        <v>0</v>
      </c>
      <c r="N6251">
        <v>17</v>
      </c>
      <c r="O6251">
        <v>14</v>
      </c>
      <c r="P6251">
        <v>1</v>
      </c>
      <c r="Q6251">
        <v>2</v>
      </c>
    </row>
    <row r="6252" spans="1:17" x14ac:dyDescent="0.2">
      <c r="A6252" t="s">
        <v>23990</v>
      </c>
      <c r="B6252" t="s">
        <v>86</v>
      </c>
      <c r="C6252" t="s">
        <v>222</v>
      </c>
      <c r="D6252" t="s">
        <v>17736</v>
      </c>
      <c r="E6252" t="s">
        <v>83</v>
      </c>
      <c r="F6252" t="s">
        <v>4927</v>
      </c>
      <c r="G6252">
        <v>0</v>
      </c>
      <c r="H6252">
        <v>0</v>
      </c>
      <c r="I6252">
        <v>0</v>
      </c>
      <c r="J6252">
        <v>0</v>
      </c>
      <c r="K6252">
        <v>0</v>
      </c>
      <c r="L6252">
        <v>0</v>
      </c>
      <c r="M6252">
        <v>0</v>
      </c>
      <c r="N6252">
        <v>14</v>
      </c>
      <c r="O6252">
        <v>11</v>
      </c>
      <c r="P6252">
        <v>1</v>
      </c>
      <c r="Q6252">
        <v>2</v>
      </c>
    </row>
    <row r="6253" spans="1:17" x14ac:dyDescent="0.2">
      <c r="A6253" t="s">
        <v>23991</v>
      </c>
      <c r="B6253" t="s">
        <v>86</v>
      </c>
      <c r="C6253" t="s">
        <v>222</v>
      </c>
      <c r="D6253" t="s">
        <v>17736</v>
      </c>
      <c r="E6253" t="s">
        <v>83</v>
      </c>
      <c r="F6253" t="s">
        <v>17734</v>
      </c>
      <c r="G6253">
        <v>26</v>
      </c>
      <c r="H6253">
        <v>0</v>
      </c>
      <c r="I6253">
        <v>0</v>
      </c>
      <c r="J6253">
        <v>0</v>
      </c>
      <c r="K6253">
        <v>0</v>
      </c>
      <c r="L6253">
        <v>0</v>
      </c>
      <c r="M6253">
        <v>0</v>
      </c>
      <c r="N6253">
        <v>0</v>
      </c>
      <c r="O6253">
        <v>0</v>
      </c>
      <c r="P6253">
        <v>0</v>
      </c>
      <c r="Q6253">
        <v>0</v>
      </c>
    </row>
    <row r="6254" spans="1:17" x14ac:dyDescent="0.2">
      <c r="A6254" t="s">
        <v>23992</v>
      </c>
      <c r="B6254" t="s">
        <v>86</v>
      </c>
      <c r="C6254" t="s">
        <v>222</v>
      </c>
      <c r="D6254" t="s">
        <v>17736</v>
      </c>
      <c r="E6254" t="s">
        <v>81</v>
      </c>
      <c r="F6254" t="s">
        <v>4929</v>
      </c>
      <c r="G6254">
        <v>0</v>
      </c>
      <c r="H6254">
        <v>22</v>
      </c>
      <c r="I6254">
        <v>2</v>
      </c>
      <c r="J6254">
        <v>17</v>
      </c>
      <c r="K6254">
        <v>1</v>
      </c>
      <c r="L6254">
        <v>2</v>
      </c>
      <c r="M6254">
        <v>0</v>
      </c>
      <c r="N6254">
        <v>0</v>
      </c>
      <c r="O6254">
        <v>0</v>
      </c>
      <c r="P6254">
        <v>0</v>
      </c>
      <c r="Q6254">
        <v>0</v>
      </c>
    </row>
    <row r="6255" spans="1:17" x14ac:dyDescent="0.2">
      <c r="A6255" t="s">
        <v>23993</v>
      </c>
      <c r="B6255" t="s">
        <v>86</v>
      </c>
      <c r="C6255" t="s">
        <v>222</v>
      </c>
      <c r="D6255" t="s">
        <v>17736</v>
      </c>
      <c r="E6255" t="s">
        <v>81</v>
      </c>
      <c r="F6255" t="s">
        <v>4931</v>
      </c>
      <c r="G6255">
        <v>0</v>
      </c>
      <c r="H6255">
        <v>22</v>
      </c>
      <c r="I6255">
        <v>2</v>
      </c>
      <c r="J6255">
        <v>17</v>
      </c>
      <c r="K6255">
        <v>1</v>
      </c>
      <c r="L6255">
        <v>2</v>
      </c>
      <c r="M6255">
        <v>0</v>
      </c>
      <c r="N6255">
        <v>0</v>
      </c>
      <c r="O6255">
        <v>0</v>
      </c>
      <c r="P6255">
        <v>0</v>
      </c>
      <c r="Q6255">
        <v>0</v>
      </c>
    </row>
    <row r="6256" spans="1:17" x14ac:dyDescent="0.2">
      <c r="A6256" t="s">
        <v>23994</v>
      </c>
      <c r="B6256" t="s">
        <v>86</v>
      </c>
      <c r="C6256" t="s">
        <v>222</v>
      </c>
      <c r="D6256" t="s">
        <v>17736</v>
      </c>
      <c r="E6256" t="s">
        <v>81</v>
      </c>
      <c r="F6256" t="s">
        <v>4933</v>
      </c>
      <c r="G6256">
        <v>0</v>
      </c>
      <c r="H6256">
        <v>0</v>
      </c>
      <c r="I6256">
        <v>0</v>
      </c>
      <c r="J6256">
        <v>0</v>
      </c>
      <c r="K6256">
        <v>0</v>
      </c>
      <c r="L6256">
        <v>0</v>
      </c>
      <c r="M6256">
        <v>22</v>
      </c>
      <c r="N6256">
        <v>0</v>
      </c>
      <c r="O6256">
        <v>0</v>
      </c>
      <c r="P6256">
        <v>0</v>
      </c>
      <c r="Q6256">
        <v>0</v>
      </c>
    </row>
    <row r="6257" spans="1:17" x14ac:dyDescent="0.2">
      <c r="A6257" t="s">
        <v>23995</v>
      </c>
      <c r="B6257" t="s">
        <v>86</v>
      </c>
      <c r="C6257" t="s">
        <v>222</v>
      </c>
      <c r="D6257" t="s">
        <v>17736</v>
      </c>
      <c r="E6257" t="s">
        <v>81</v>
      </c>
      <c r="F6257" t="s">
        <v>4935</v>
      </c>
      <c r="G6257">
        <v>0</v>
      </c>
      <c r="H6257">
        <v>22</v>
      </c>
      <c r="I6257">
        <v>2</v>
      </c>
      <c r="J6257">
        <v>17</v>
      </c>
      <c r="K6257">
        <v>1</v>
      </c>
      <c r="L6257">
        <v>2</v>
      </c>
      <c r="M6257">
        <v>0</v>
      </c>
      <c r="N6257">
        <v>0</v>
      </c>
      <c r="O6257">
        <v>0</v>
      </c>
      <c r="P6257">
        <v>0</v>
      </c>
      <c r="Q6257">
        <v>0</v>
      </c>
    </row>
    <row r="6258" spans="1:17" x14ac:dyDescent="0.2">
      <c r="A6258" t="s">
        <v>23996</v>
      </c>
      <c r="B6258" t="s">
        <v>86</v>
      </c>
      <c r="C6258" t="s">
        <v>222</v>
      </c>
      <c r="D6258" t="s">
        <v>17736</v>
      </c>
      <c r="E6258" t="s">
        <v>81</v>
      </c>
      <c r="F6258" t="s">
        <v>4937</v>
      </c>
      <c r="G6258">
        <v>0</v>
      </c>
      <c r="H6258">
        <v>22</v>
      </c>
      <c r="I6258">
        <v>2</v>
      </c>
      <c r="J6258">
        <v>17</v>
      </c>
      <c r="K6258">
        <v>1</v>
      </c>
      <c r="L6258">
        <v>2</v>
      </c>
      <c r="M6258">
        <v>0</v>
      </c>
      <c r="N6258">
        <v>0</v>
      </c>
      <c r="O6258">
        <v>0</v>
      </c>
      <c r="P6258">
        <v>0</v>
      </c>
      <c r="Q6258">
        <v>0</v>
      </c>
    </row>
    <row r="6259" spans="1:17" x14ac:dyDescent="0.2">
      <c r="A6259" t="s">
        <v>23997</v>
      </c>
      <c r="B6259" t="s">
        <v>86</v>
      </c>
      <c r="C6259" t="s">
        <v>222</v>
      </c>
      <c r="D6259" t="s">
        <v>17736</v>
      </c>
      <c r="E6259" t="s">
        <v>81</v>
      </c>
      <c r="F6259" t="s">
        <v>4939</v>
      </c>
      <c r="G6259">
        <v>0</v>
      </c>
      <c r="H6259">
        <v>0</v>
      </c>
      <c r="I6259">
        <v>0</v>
      </c>
      <c r="J6259">
        <v>0</v>
      </c>
      <c r="K6259">
        <v>0</v>
      </c>
      <c r="L6259">
        <v>0</v>
      </c>
      <c r="M6259">
        <v>22</v>
      </c>
      <c r="N6259">
        <v>0</v>
      </c>
      <c r="O6259">
        <v>0</v>
      </c>
      <c r="P6259">
        <v>0</v>
      </c>
      <c r="Q6259">
        <v>0</v>
      </c>
    </row>
    <row r="6260" spans="1:17" x14ac:dyDescent="0.2">
      <c r="A6260" t="s">
        <v>23998</v>
      </c>
      <c r="B6260" t="s">
        <v>86</v>
      </c>
      <c r="C6260" t="s">
        <v>222</v>
      </c>
      <c r="D6260" t="s">
        <v>17736</v>
      </c>
      <c r="E6260" t="s">
        <v>81</v>
      </c>
      <c r="F6260" t="s">
        <v>4941</v>
      </c>
      <c r="G6260">
        <v>0</v>
      </c>
      <c r="H6260">
        <v>22</v>
      </c>
      <c r="I6260">
        <v>2</v>
      </c>
      <c r="J6260">
        <v>17</v>
      </c>
      <c r="K6260">
        <v>1</v>
      </c>
      <c r="L6260">
        <v>2</v>
      </c>
      <c r="M6260">
        <v>0</v>
      </c>
      <c r="N6260">
        <v>0</v>
      </c>
      <c r="O6260">
        <v>0</v>
      </c>
      <c r="P6260">
        <v>0</v>
      </c>
      <c r="Q6260">
        <v>0</v>
      </c>
    </row>
    <row r="6261" spans="1:17" x14ac:dyDescent="0.2">
      <c r="A6261" t="s">
        <v>23999</v>
      </c>
      <c r="B6261" t="s">
        <v>86</v>
      </c>
      <c r="C6261" t="s">
        <v>222</v>
      </c>
      <c r="D6261" t="s">
        <v>17736</v>
      </c>
      <c r="E6261" t="s">
        <v>81</v>
      </c>
      <c r="F6261" t="s">
        <v>4943</v>
      </c>
      <c r="G6261">
        <v>0</v>
      </c>
      <c r="H6261">
        <v>0</v>
      </c>
      <c r="I6261">
        <v>0</v>
      </c>
      <c r="J6261">
        <v>0</v>
      </c>
      <c r="K6261">
        <v>0</v>
      </c>
      <c r="L6261">
        <v>0</v>
      </c>
      <c r="M6261">
        <v>22</v>
      </c>
      <c r="N6261">
        <v>0</v>
      </c>
      <c r="O6261">
        <v>0</v>
      </c>
      <c r="P6261">
        <v>0</v>
      </c>
      <c r="Q6261">
        <v>0</v>
      </c>
    </row>
    <row r="6262" spans="1:17" x14ac:dyDescent="0.2">
      <c r="A6262" t="s">
        <v>24000</v>
      </c>
      <c r="B6262" t="s">
        <v>86</v>
      </c>
      <c r="C6262" t="s">
        <v>222</v>
      </c>
      <c r="D6262" t="s">
        <v>17736</v>
      </c>
      <c r="E6262" t="s">
        <v>81</v>
      </c>
      <c r="F6262" t="s">
        <v>4925</v>
      </c>
      <c r="G6262">
        <v>0</v>
      </c>
      <c r="H6262">
        <v>0</v>
      </c>
      <c r="I6262">
        <v>0</v>
      </c>
      <c r="J6262">
        <v>0</v>
      </c>
      <c r="K6262">
        <v>0</v>
      </c>
      <c r="L6262">
        <v>0</v>
      </c>
      <c r="M6262">
        <v>0</v>
      </c>
      <c r="N6262">
        <v>18</v>
      </c>
      <c r="O6262">
        <v>17</v>
      </c>
      <c r="P6262">
        <v>0</v>
      </c>
      <c r="Q6262">
        <v>1</v>
      </c>
    </row>
    <row r="6263" spans="1:17" x14ac:dyDescent="0.2">
      <c r="A6263" t="s">
        <v>24001</v>
      </c>
      <c r="B6263" t="s">
        <v>86</v>
      </c>
      <c r="C6263" t="s">
        <v>222</v>
      </c>
      <c r="D6263" t="s">
        <v>17736</v>
      </c>
      <c r="E6263" t="s">
        <v>81</v>
      </c>
      <c r="F6263" t="s">
        <v>4927</v>
      </c>
      <c r="G6263">
        <v>0</v>
      </c>
      <c r="H6263">
        <v>0</v>
      </c>
      <c r="I6263">
        <v>0</v>
      </c>
      <c r="J6263">
        <v>0</v>
      </c>
      <c r="K6263">
        <v>0</v>
      </c>
      <c r="L6263">
        <v>0</v>
      </c>
      <c r="M6263">
        <v>0</v>
      </c>
      <c r="N6263">
        <v>16</v>
      </c>
      <c r="O6263">
        <v>15</v>
      </c>
      <c r="P6263">
        <v>0</v>
      </c>
      <c r="Q6263">
        <v>1</v>
      </c>
    </row>
    <row r="6264" spans="1:17" x14ac:dyDescent="0.2">
      <c r="A6264" t="s">
        <v>24002</v>
      </c>
      <c r="B6264" t="s">
        <v>86</v>
      </c>
      <c r="C6264" t="s">
        <v>222</v>
      </c>
      <c r="D6264" t="s">
        <v>17736</v>
      </c>
      <c r="E6264" t="s">
        <v>81</v>
      </c>
      <c r="F6264" t="s">
        <v>17734</v>
      </c>
      <c r="G6264">
        <v>22</v>
      </c>
      <c r="H6264">
        <v>0</v>
      </c>
      <c r="I6264">
        <v>0</v>
      </c>
      <c r="J6264">
        <v>0</v>
      </c>
      <c r="K6264">
        <v>0</v>
      </c>
      <c r="L6264">
        <v>0</v>
      </c>
      <c r="M6264">
        <v>0</v>
      </c>
      <c r="N6264">
        <v>0</v>
      </c>
      <c r="O6264">
        <v>0</v>
      </c>
      <c r="P6264">
        <v>0</v>
      </c>
      <c r="Q6264">
        <v>0</v>
      </c>
    </row>
    <row r="6265" spans="1:17" x14ac:dyDescent="0.2">
      <c r="A6265" t="s">
        <v>24003</v>
      </c>
      <c r="B6265" t="s">
        <v>86</v>
      </c>
      <c r="C6265" t="s">
        <v>222</v>
      </c>
      <c r="D6265" t="s">
        <v>17748</v>
      </c>
      <c r="E6265" t="s">
        <v>83</v>
      </c>
      <c r="F6265" t="s">
        <v>17749</v>
      </c>
      <c r="G6265">
        <v>0</v>
      </c>
      <c r="H6265">
        <v>0</v>
      </c>
      <c r="I6265">
        <v>0</v>
      </c>
      <c r="J6265">
        <v>0</v>
      </c>
      <c r="K6265">
        <v>0</v>
      </c>
      <c r="L6265">
        <v>0</v>
      </c>
      <c r="M6265">
        <v>0</v>
      </c>
      <c r="N6265">
        <v>2</v>
      </c>
      <c r="O6265">
        <v>2</v>
      </c>
      <c r="P6265">
        <v>0</v>
      </c>
      <c r="Q6265">
        <v>0</v>
      </c>
    </row>
    <row r="6266" spans="1:17" x14ac:dyDescent="0.2">
      <c r="A6266" t="s">
        <v>24004</v>
      </c>
      <c r="B6266" t="s">
        <v>86</v>
      </c>
      <c r="C6266" t="s">
        <v>222</v>
      </c>
      <c r="D6266" t="s">
        <v>17748</v>
      </c>
      <c r="E6266" t="s">
        <v>83</v>
      </c>
      <c r="F6266" t="s">
        <v>17734</v>
      </c>
      <c r="G6266">
        <v>2</v>
      </c>
      <c r="H6266">
        <v>0</v>
      </c>
      <c r="I6266">
        <v>0</v>
      </c>
      <c r="J6266">
        <v>0</v>
      </c>
      <c r="K6266">
        <v>0</v>
      </c>
      <c r="L6266">
        <v>0</v>
      </c>
      <c r="M6266">
        <v>0</v>
      </c>
      <c r="N6266">
        <v>0</v>
      </c>
      <c r="O6266">
        <v>0</v>
      </c>
      <c r="P6266">
        <v>0</v>
      </c>
      <c r="Q6266">
        <v>0</v>
      </c>
    </row>
    <row r="6267" spans="1:17" x14ac:dyDescent="0.2">
      <c r="A6267" t="s">
        <v>24005</v>
      </c>
      <c r="B6267" t="s">
        <v>86</v>
      </c>
      <c r="C6267" t="s">
        <v>222</v>
      </c>
      <c r="D6267" t="s">
        <v>17748</v>
      </c>
      <c r="E6267" t="s">
        <v>81</v>
      </c>
      <c r="F6267" t="s">
        <v>17749</v>
      </c>
      <c r="G6267">
        <v>0</v>
      </c>
      <c r="H6267">
        <v>0</v>
      </c>
      <c r="I6267">
        <v>0</v>
      </c>
      <c r="J6267">
        <v>0</v>
      </c>
      <c r="K6267">
        <v>0</v>
      </c>
      <c r="L6267">
        <v>0</v>
      </c>
      <c r="M6267">
        <v>0</v>
      </c>
      <c r="N6267">
        <v>1</v>
      </c>
      <c r="O6267">
        <v>1</v>
      </c>
      <c r="P6267">
        <v>0</v>
      </c>
      <c r="Q6267">
        <v>0</v>
      </c>
    </row>
    <row r="6268" spans="1:17" x14ac:dyDescent="0.2">
      <c r="A6268" t="s">
        <v>24006</v>
      </c>
      <c r="B6268" t="s">
        <v>86</v>
      </c>
      <c r="C6268" t="s">
        <v>222</v>
      </c>
      <c r="D6268" t="s">
        <v>17748</v>
      </c>
      <c r="E6268" t="s">
        <v>81</v>
      </c>
      <c r="F6268" t="s">
        <v>17734</v>
      </c>
      <c r="G6268">
        <v>1</v>
      </c>
      <c r="H6268">
        <v>0</v>
      </c>
      <c r="I6268">
        <v>0</v>
      </c>
      <c r="J6268">
        <v>0</v>
      </c>
      <c r="K6268">
        <v>0</v>
      </c>
      <c r="L6268">
        <v>0</v>
      </c>
      <c r="M6268">
        <v>0</v>
      </c>
      <c r="N6268">
        <v>0</v>
      </c>
      <c r="O6268">
        <v>0</v>
      </c>
      <c r="P6268">
        <v>0</v>
      </c>
      <c r="Q6268">
        <v>0</v>
      </c>
    </row>
    <row r="6269" spans="1:17" x14ac:dyDescent="0.2">
      <c r="A6269" t="s">
        <v>24007</v>
      </c>
      <c r="B6269" t="s">
        <v>86</v>
      </c>
      <c r="C6269" t="s">
        <v>222</v>
      </c>
      <c r="D6269" t="s">
        <v>17754</v>
      </c>
      <c r="E6269" t="s">
        <v>83</v>
      </c>
      <c r="F6269" t="s">
        <v>17734</v>
      </c>
      <c r="G6269">
        <v>1</v>
      </c>
      <c r="H6269">
        <v>0</v>
      </c>
      <c r="I6269">
        <v>0</v>
      </c>
      <c r="J6269">
        <v>0</v>
      </c>
      <c r="K6269">
        <v>0</v>
      </c>
      <c r="L6269">
        <v>0</v>
      </c>
      <c r="M6269">
        <v>0</v>
      </c>
      <c r="N6269">
        <v>0</v>
      </c>
      <c r="O6269">
        <v>0</v>
      </c>
      <c r="P6269">
        <v>0</v>
      </c>
      <c r="Q6269">
        <v>0</v>
      </c>
    </row>
    <row r="6270" spans="1:17" x14ac:dyDescent="0.2">
      <c r="A6270" t="s">
        <v>24008</v>
      </c>
      <c r="B6270" t="s">
        <v>86</v>
      </c>
      <c r="C6270" t="s">
        <v>222</v>
      </c>
      <c r="D6270" t="s">
        <v>17754</v>
      </c>
      <c r="E6270" t="s">
        <v>81</v>
      </c>
      <c r="F6270" t="s">
        <v>17734</v>
      </c>
      <c r="G6270">
        <v>3</v>
      </c>
      <c r="H6270">
        <v>0</v>
      </c>
      <c r="I6270">
        <v>0</v>
      </c>
      <c r="J6270">
        <v>0</v>
      </c>
      <c r="K6270">
        <v>0</v>
      </c>
      <c r="L6270">
        <v>0</v>
      </c>
      <c r="M6270">
        <v>0</v>
      </c>
      <c r="N6270">
        <v>0</v>
      </c>
      <c r="O6270">
        <v>0</v>
      </c>
      <c r="P6270">
        <v>0</v>
      </c>
      <c r="Q6270">
        <v>0</v>
      </c>
    </row>
    <row r="6271" spans="1:17" x14ac:dyDescent="0.2">
      <c r="A6271" t="s">
        <v>24009</v>
      </c>
      <c r="B6271" t="s">
        <v>86</v>
      </c>
      <c r="C6271" t="s">
        <v>223</v>
      </c>
      <c r="D6271" t="s">
        <v>17768</v>
      </c>
      <c r="E6271" t="s">
        <v>83</v>
      </c>
      <c r="F6271" t="s">
        <v>17734</v>
      </c>
      <c r="G6271">
        <v>1</v>
      </c>
      <c r="H6271">
        <v>0</v>
      </c>
      <c r="I6271">
        <v>0</v>
      </c>
      <c r="J6271">
        <v>0</v>
      </c>
      <c r="K6271">
        <v>0</v>
      </c>
      <c r="L6271">
        <v>0</v>
      </c>
      <c r="M6271">
        <v>0</v>
      </c>
      <c r="N6271">
        <v>0</v>
      </c>
      <c r="O6271">
        <v>0</v>
      </c>
      <c r="P6271">
        <v>0</v>
      </c>
      <c r="Q6271">
        <v>0</v>
      </c>
    </row>
    <row r="6272" spans="1:17" x14ac:dyDescent="0.2">
      <c r="A6272" t="s">
        <v>24010</v>
      </c>
      <c r="B6272" t="s">
        <v>86</v>
      </c>
      <c r="C6272" t="s">
        <v>223</v>
      </c>
      <c r="D6272" t="s">
        <v>17768</v>
      </c>
      <c r="E6272" t="s">
        <v>81</v>
      </c>
      <c r="F6272" t="s">
        <v>17734</v>
      </c>
      <c r="G6272">
        <v>2</v>
      </c>
      <c r="H6272">
        <v>0</v>
      </c>
      <c r="I6272">
        <v>0</v>
      </c>
      <c r="J6272">
        <v>0</v>
      </c>
      <c r="K6272">
        <v>0</v>
      </c>
      <c r="L6272">
        <v>0</v>
      </c>
      <c r="M6272">
        <v>0</v>
      </c>
      <c r="N6272">
        <v>0</v>
      </c>
      <c r="O6272">
        <v>0</v>
      </c>
      <c r="P6272">
        <v>0</v>
      </c>
      <c r="Q6272">
        <v>0</v>
      </c>
    </row>
    <row r="6273" spans="1:17" x14ac:dyDescent="0.2">
      <c r="A6273" t="s">
        <v>24011</v>
      </c>
      <c r="B6273" t="s">
        <v>89</v>
      </c>
      <c r="C6273" t="s">
        <v>112</v>
      </c>
      <c r="D6273" t="s">
        <v>17736</v>
      </c>
      <c r="E6273" t="s">
        <v>83</v>
      </c>
      <c r="F6273" t="s">
        <v>4935</v>
      </c>
      <c r="G6273">
        <v>0</v>
      </c>
      <c r="H6273">
        <v>8</v>
      </c>
      <c r="I6273">
        <v>1</v>
      </c>
      <c r="J6273">
        <v>6</v>
      </c>
      <c r="K6273">
        <v>1</v>
      </c>
      <c r="L6273">
        <v>0</v>
      </c>
      <c r="M6273">
        <v>0</v>
      </c>
      <c r="N6273">
        <v>0</v>
      </c>
      <c r="O6273">
        <v>0</v>
      </c>
      <c r="P6273">
        <v>0</v>
      </c>
      <c r="Q6273">
        <v>0</v>
      </c>
    </row>
    <row r="6274" spans="1:17" x14ac:dyDescent="0.2">
      <c r="A6274" t="s">
        <v>24012</v>
      </c>
      <c r="B6274" t="s">
        <v>89</v>
      </c>
      <c r="C6274" t="s">
        <v>112</v>
      </c>
      <c r="D6274" t="s">
        <v>17736</v>
      </c>
      <c r="E6274" t="s">
        <v>83</v>
      </c>
      <c r="F6274" t="s">
        <v>4937</v>
      </c>
      <c r="G6274">
        <v>0</v>
      </c>
      <c r="H6274">
        <v>8</v>
      </c>
      <c r="I6274">
        <v>1</v>
      </c>
      <c r="J6274">
        <v>6</v>
      </c>
      <c r="K6274">
        <v>1</v>
      </c>
      <c r="L6274">
        <v>0</v>
      </c>
      <c r="M6274">
        <v>0</v>
      </c>
      <c r="N6274">
        <v>0</v>
      </c>
      <c r="O6274">
        <v>0</v>
      </c>
      <c r="P6274">
        <v>0</v>
      </c>
      <c r="Q6274">
        <v>0</v>
      </c>
    </row>
    <row r="6275" spans="1:17" x14ac:dyDescent="0.2">
      <c r="A6275" t="s">
        <v>24013</v>
      </c>
      <c r="B6275" t="s">
        <v>89</v>
      </c>
      <c r="C6275" t="s">
        <v>112</v>
      </c>
      <c r="D6275" t="s">
        <v>17736</v>
      </c>
      <c r="E6275" t="s">
        <v>83</v>
      </c>
      <c r="F6275" t="s">
        <v>4939</v>
      </c>
      <c r="G6275">
        <v>0</v>
      </c>
      <c r="H6275">
        <v>0</v>
      </c>
      <c r="I6275">
        <v>0</v>
      </c>
      <c r="J6275">
        <v>0</v>
      </c>
      <c r="K6275">
        <v>0</v>
      </c>
      <c r="L6275">
        <v>0</v>
      </c>
      <c r="M6275">
        <v>8</v>
      </c>
      <c r="N6275">
        <v>0</v>
      </c>
      <c r="O6275">
        <v>0</v>
      </c>
      <c r="P6275">
        <v>0</v>
      </c>
      <c r="Q6275">
        <v>0</v>
      </c>
    </row>
    <row r="6276" spans="1:17" x14ac:dyDescent="0.2">
      <c r="A6276" t="s">
        <v>24014</v>
      </c>
      <c r="B6276" t="s">
        <v>89</v>
      </c>
      <c r="C6276" t="s">
        <v>112</v>
      </c>
      <c r="D6276" t="s">
        <v>17736</v>
      </c>
      <c r="E6276" t="s">
        <v>83</v>
      </c>
      <c r="F6276" t="s">
        <v>4941</v>
      </c>
      <c r="G6276">
        <v>0</v>
      </c>
      <c r="H6276">
        <v>8</v>
      </c>
      <c r="I6276">
        <v>1</v>
      </c>
      <c r="J6276">
        <v>6</v>
      </c>
      <c r="K6276">
        <v>1</v>
      </c>
      <c r="L6276">
        <v>0</v>
      </c>
      <c r="M6276">
        <v>0</v>
      </c>
      <c r="N6276">
        <v>0</v>
      </c>
      <c r="O6276">
        <v>0</v>
      </c>
      <c r="P6276">
        <v>0</v>
      </c>
      <c r="Q6276">
        <v>0</v>
      </c>
    </row>
    <row r="6277" spans="1:17" x14ac:dyDescent="0.2">
      <c r="A6277" t="s">
        <v>24015</v>
      </c>
      <c r="B6277" t="s">
        <v>89</v>
      </c>
      <c r="C6277" t="s">
        <v>112</v>
      </c>
      <c r="D6277" t="s">
        <v>17736</v>
      </c>
      <c r="E6277" t="s">
        <v>83</v>
      </c>
      <c r="F6277" t="s">
        <v>4943</v>
      </c>
      <c r="G6277">
        <v>0</v>
      </c>
      <c r="H6277">
        <v>0</v>
      </c>
      <c r="I6277">
        <v>0</v>
      </c>
      <c r="J6277">
        <v>0</v>
      </c>
      <c r="K6277">
        <v>0</v>
      </c>
      <c r="L6277">
        <v>0</v>
      </c>
      <c r="M6277">
        <v>8</v>
      </c>
      <c r="N6277">
        <v>0</v>
      </c>
      <c r="O6277">
        <v>0</v>
      </c>
      <c r="P6277">
        <v>0</v>
      </c>
      <c r="Q6277">
        <v>0</v>
      </c>
    </row>
    <row r="6278" spans="1:17" x14ac:dyDescent="0.2">
      <c r="A6278" t="s">
        <v>24016</v>
      </c>
      <c r="B6278" t="s">
        <v>89</v>
      </c>
      <c r="C6278" t="s">
        <v>112</v>
      </c>
      <c r="D6278" t="s">
        <v>17736</v>
      </c>
      <c r="E6278" t="s">
        <v>83</v>
      </c>
      <c r="F6278" t="s">
        <v>4925</v>
      </c>
      <c r="G6278">
        <v>0</v>
      </c>
      <c r="H6278">
        <v>0</v>
      </c>
      <c r="I6278">
        <v>0</v>
      </c>
      <c r="J6278">
        <v>0</v>
      </c>
      <c r="K6278">
        <v>0</v>
      </c>
      <c r="L6278">
        <v>0</v>
      </c>
      <c r="M6278">
        <v>0</v>
      </c>
      <c r="N6278">
        <v>5</v>
      </c>
      <c r="O6278">
        <v>5</v>
      </c>
      <c r="P6278">
        <v>0</v>
      </c>
      <c r="Q6278">
        <v>0</v>
      </c>
    </row>
    <row r="6279" spans="1:17" x14ac:dyDescent="0.2">
      <c r="A6279" t="s">
        <v>24017</v>
      </c>
      <c r="B6279" t="s">
        <v>89</v>
      </c>
      <c r="C6279" t="s">
        <v>112</v>
      </c>
      <c r="D6279" t="s">
        <v>17736</v>
      </c>
      <c r="E6279" t="s">
        <v>83</v>
      </c>
      <c r="F6279" t="s">
        <v>4927</v>
      </c>
      <c r="G6279">
        <v>0</v>
      </c>
      <c r="H6279">
        <v>0</v>
      </c>
      <c r="I6279">
        <v>0</v>
      </c>
      <c r="J6279">
        <v>0</v>
      </c>
      <c r="K6279">
        <v>0</v>
      </c>
      <c r="L6279">
        <v>0</v>
      </c>
      <c r="M6279">
        <v>0</v>
      </c>
      <c r="N6279">
        <v>4</v>
      </c>
      <c r="O6279">
        <v>4</v>
      </c>
      <c r="P6279">
        <v>0</v>
      </c>
      <c r="Q6279">
        <v>0</v>
      </c>
    </row>
    <row r="6280" spans="1:17" x14ac:dyDescent="0.2">
      <c r="A6280" t="s">
        <v>24018</v>
      </c>
      <c r="B6280" t="s">
        <v>89</v>
      </c>
      <c r="C6280" t="s">
        <v>112</v>
      </c>
      <c r="D6280" t="s">
        <v>17736</v>
      </c>
      <c r="E6280" t="s">
        <v>83</v>
      </c>
      <c r="F6280" t="s">
        <v>17734</v>
      </c>
      <c r="G6280">
        <v>8</v>
      </c>
      <c r="H6280">
        <v>0</v>
      </c>
      <c r="I6280">
        <v>0</v>
      </c>
      <c r="J6280">
        <v>0</v>
      </c>
      <c r="K6280">
        <v>0</v>
      </c>
      <c r="L6280">
        <v>0</v>
      </c>
      <c r="M6280">
        <v>0</v>
      </c>
      <c r="N6280">
        <v>0</v>
      </c>
      <c r="O6280">
        <v>0</v>
      </c>
      <c r="P6280">
        <v>0</v>
      </c>
      <c r="Q6280">
        <v>0</v>
      </c>
    </row>
    <row r="6281" spans="1:17" x14ac:dyDescent="0.2">
      <c r="A6281" t="s">
        <v>24019</v>
      </c>
      <c r="B6281" t="s">
        <v>89</v>
      </c>
      <c r="C6281" t="s">
        <v>112</v>
      </c>
      <c r="D6281" t="s">
        <v>17736</v>
      </c>
      <c r="E6281" t="s">
        <v>81</v>
      </c>
      <c r="F6281" t="s">
        <v>4929</v>
      </c>
      <c r="G6281">
        <v>0</v>
      </c>
      <c r="H6281">
        <v>17</v>
      </c>
      <c r="I6281">
        <v>2</v>
      </c>
      <c r="J6281">
        <v>14</v>
      </c>
      <c r="K6281">
        <v>1</v>
      </c>
      <c r="L6281">
        <v>0</v>
      </c>
      <c r="M6281">
        <v>0</v>
      </c>
      <c r="N6281">
        <v>0</v>
      </c>
      <c r="O6281">
        <v>0</v>
      </c>
      <c r="P6281">
        <v>0</v>
      </c>
      <c r="Q6281">
        <v>0</v>
      </c>
    </row>
    <row r="6282" spans="1:17" x14ac:dyDescent="0.2">
      <c r="A6282" t="s">
        <v>24020</v>
      </c>
      <c r="B6282" t="s">
        <v>89</v>
      </c>
      <c r="C6282" t="s">
        <v>112</v>
      </c>
      <c r="D6282" t="s">
        <v>17736</v>
      </c>
      <c r="E6282" t="s">
        <v>81</v>
      </c>
      <c r="F6282" t="s">
        <v>4931</v>
      </c>
      <c r="G6282">
        <v>0</v>
      </c>
      <c r="H6282">
        <v>17</v>
      </c>
      <c r="I6282">
        <v>2</v>
      </c>
      <c r="J6282">
        <v>13</v>
      </c>
      <c r="K6282">
        <v>2</v>
      </c>
      <c r="L6282">
        <v>0</v>
      </c>
      <c r="M6282">
        <v>0</v>
      </c>
      <c r="N6282">
        <v>0</v>
      </c>
      <c r="O6282">
        <v>0</v>
      </c>
      <c r="P6282">
        <v>0</v>
      </c>
      <c r="Q6282">
        <v>0</v>
      </c>
    </row>
    <row r="6283" spans="1:17" x14ac:dyDescent="0.2">
      <c r="A6283" t="s">
        <v>24021</v>
      </c>
      <c r="B6283" t="s">
        <v>89</v>
      </c>
      <c r="C6283" t="s">
        <v>112</v>
      </c>
      <c r="D6283" t="s">
        <v>17736</v>
      </c>
      <c r="E6283" t="s">
        <v>81</v>
      </c>
      <c r="F6283" t="s">
        <v>4933</v>
      </c>
      <c r="G6283">
        <v>0</v>
      </c>
      <c r="H6283">
        <v>0</v>
      </c>
      <c r="I6283">
        <v>0</v>
      </c>
      <c r="J6283">
        <v>0</v>
      </c>
      <c r="K6283">
        <v>0</v>
      </c>
      <c r="L6283">
        <v>0</v>
      </c>
      <c r="M6283">
        <v>17</v>
      </c>
      <c r="N6283">
        <v>0</v>
      </c>
      <c r="O6283">
        <v>0</v>
      </c>
      <c r="P6283">
        <v>0</v>
      </c>
      <c r="Q6283">
        <v>0</v>
      </c>
    </row>
    <row r="6284" spans="1:17" x14ac:dyDescent="0.2">
      <c r="A6284" t="s">
        <v>24022</v>
      </c>
      <c r="B6284" t="s">
        <v>89</v>
      </c>
      <c r="C6284" t="s">
        <v>112</v>
      </c>
      <c r="D6284" t="s">
        <v>17736</v>
      </c>
      <c r="E6284" t="s">
        <v>81</v>
      </c>
      <c r="F6284" t="s">
        <v>4935</v>
      </c>
      <c r="G6284">
        <v>0</v>
      </c>
      <c r="H6284">
        <v>17</v>
      </c>
      <c r="I6284">
        <v>2</v>
      </c>
      <c r="J6284">
        <v>13</v>
      </c>
      <c r="K6284">
        <v>2</v>
      </c>
      <c r="L6284">
        <v>0</v>
      </c>
      <c r="M6284">
        <v>0</v>
      </c>
      <c r="N6284">
        <v>0</v>
      </c>
      <c r="O6284">
        <v>0</v>
      </c>
      <c r="P6284">
        <v>0</v>
      </c>
      <c r="Q6284">
        <v>0</v>
      </c>
    </row>
    <row r="6285" spans="1:17" x14ac:dyDescent="0.2">
      <c r="A6285" t="s">
        <v>24023</v>
      </c>
      <c r="B6285" t="s">
        <v>89</v>
      </c>
      <c r="C6285" t="s">
        <v>112</v>
      </c>
      <c r="D6285" t="s">
        <v>17736</v>
      </c>
      <c r="E6285" t="s">
        <v>81</v>
      </c>
      <c r="F6285" t="s">
        <v>4937</v>
      </c>
      <c r="G6285">
        <v>0</v>
      </c>
      <c r="H6285">
        <v>17</v>
      </c>
      <c r="I6285">
        <v>2</v>
      </c>
      <c r="J6285">
        <v>14</v>
      </c>
      <c r="K6285">
        <v>1</v>
      </c>
      <c r="L6285">
        <v>0</v>
      </c>
      <c r="M6285">
        <v>0</v>
      </c>
      <c r="N6285">
        <v>0</v>
      </c>
      <c r="O6285">
        <v>0</v>
      </c>
      <c r="P6285">
        <v>0</v>
      </c>
      <c r="Q6285">
        <v>0</v>
      </c>
    </row>
    <row r="6286" spans="1:17" x14ac:dyDescent="0.2">
      <c r="A6286" t="s">
        <v>24024</v>
      </c>
      <c r="B6286" t="s">
        <v>89</v>
      </c>
      <c r="C6286" t="s">
        <v>112</v>
      </c>
      <c r="D6286" t="s">
        <v>17736</v>
      </c>
      <c r="E6286" t="s">
        <v>81</v>
      </c>
      <c r="F6286" t="s">
        <v>4939</v>
      </c>
      <c r="G6286">
        <v>0</v>
      </c>
      <c r="H6286">
        <v>0</v>
      </c>
      <c r="I6286">
        <v>0</v>
      </c>
      <c r="J6286">
        <v>0</v>
      </c>
      <c r="K6286">
        <v>0</v>
      </c>
      <c r="L6286">
        <v>0</v>
      </c>
      <c r="M6286">
        <v>17</v>
      </c>
      <c r="N6286">
        <v>0</v>
      </c>
      <c r="O6286">
        <v>0</v>
      </c>
      <c r="P6286">
        <v>0</v>
      </c>
      <c r="Q6286">
        <v>0</v>
      </c>
    </row>
    <row r="6287" spans="1:17" x14ac:dyDescent="0.2">
      <c r="A6287" t="s">
        <v>24025</v>
      </c>
      <c r="B6287" t="s">
        <v>89</v>
      </c>
      <c r="C6287" t="s">
        <v>112</v>
      </c>
      <c r="D6287" t="s">
        <v>17736</v>
      </c>
      <c r="E6287" t="s">
        <v>81</v>
      </c>
      <c r="F6287" t="s">
        <v>4941</v>
      </c>
      <c r="G6287">
        <v>0</v>
      </c>
      <c r="H6287">
        <v>17</v>
      </c>
      <c r="I6287">
        <v>2</v>
      </c>
      <c r="J6287">
        <v>14</v>
      </c>
      <c r="K6287">
        <v>1</v>
      </c>
      <c r="L6287">
        <v>0</v>
      </c>
      <c r="M6287">
        <v>0</v>
      </c>
      <c r="N6287">
        <v>0</v>
      </c>
      <c r="O6287">
        <v>0</v>
      </c>
      <c r="P6287">
        <v>0</v>
      </c>
      <c r="Q6287">
        <v>0</v>
      </c>
    </row>
    <row r="6288" spans="1:17" x14ac:dyDescent="0.2">
      <c r="A6288" t="s">
        <v>24026</v>
      </c>
      <c r="B6288" t="s">
        <v>89</v>
      </c>
      <c r="C6288" t="s">
        <v>112</v>
      </c>
      <c r="D6288" t="s">
        <v>17736</v>
      </c>
      <c r="E6288" t="s">
        <v>81</v>
      </c>
      <c r="F6288" t="s">
        <v>4943</v>
      </c>
      <c r="G6288">
        <v>0</v>
      </c>
      <c r="H6288">
        <v>0</v>
      </c>
      <c r="I6288">
        <v>0</v>
      </c>
      <c r="J6288">
        <v>0</v>
      </c>
      <c r="K6288">
        <v>0</v>
      </c>
      <c r="L6288">
        <v>0</v>
      </c>
      <c r="M6288">
        <v>17</v>
      </c>
      <c r="N6288">
        <v>0</v>
      </c>
      <c r="O6288">
        <v>0</v>
      </c>
      <c r="P6288">
        <v>0</v>
      </c>
      <c r="Q6288">
        <v>0</v>
      </c>
    </row>
    <row r="6289" spans="1:17" x14ac:dyDescent="0.2">
      <c r="A6289" t="s">
        <v>24027</v>
      </c>
      <c r="B6289" t="s">
        <v>89</v>
      </c>
      <c r="C6289" t="s">
        <v>112</v>
      </c>
      <c r="D6289" t="s">
        <v>17736</v>
      </c>
      <c r="E6289" t="s">
        <v>81</v>
      </c>
      <c r="F6289" t="s">
        <v>4925</v>
      </c>
      <c r="G6289">
        <v>0</v>
      </c>
      <c r="H6289">
        <v>0</v>
      </c>
      <c r="I6289">
        <v>0</v>
      </c>
      <c r="J6289">
        <v>0</v>
      </c>
      <c r="K6289">
        <v>0</v>
      </c>
      <c r="L6289">
        <v>0</v>
      </c>
      <c r="M6289">
        <v>0</v>
      </c>
      <c r="N6289">
        <v>9</v>
      </c>
      <c r="O6289">
        <v>9</v>
      </c>
      <c r="P6289">
        <v>0</v>
      </c>
      <c r="Q6289">
        <v>0</v>
      </c>
    </row>
    <row r="6290" spans="1:17" x14ac:dyDescent="0.2">
      <c r="A6290" t="s">
        <v>24028</v>
      </c>
      <c r="B6290" t="s">
        <v>89</v>
      </c>
      <c r="C6290" t="s">
        <v>112</v>
      </c>
      <c r="D6290" t="s">
        <v>17736</v>
      </c>
      <c r="E6290" t="s">
        <v>81</v>
      </c>
      <c r="F6290" t="s">
        <v>4927</v>
      </c>
      <c r="G6290">
        <v>0</v>
      </c>
      <c r="H6290">
        <v>0</v>
      </c>
      <c r="I6290">
        <v>0</v>
      </c>
      <c r="J6290">
        <v>0</v>
      </c>
      <c r="K6290">
        <v>0</v>
      </c>
      <c r="L6290">
        <v>0</v>
      </c>
      <c r="M6290">
        <v>0</v>
      </c>
      <c r="N6290">
        <v>8</v>
      </c>
      <c r="O6290">
        <v>8</v>
      </c>
      <c r="P6290">
        <v>0</v>
      </c>
      <c r="Q6290">
        <v>0</v>
      </c>
    </row>
    <row r="6291" spans="1:17" x14ac:dyDescent="0.2">
      <c r="A6291" t="s">
        <v>24029</v>
      </c>
      <c r="B6291" t="s">
        <v>89</v>
      </c>
      <c r="C6291" t="s">
        <v>112</v>
      </c>
      <c r="D6291" t="s">
        <v>17736</v>
      </c>
      <c r="E6291" t="s">
        <v>81</v>
      </c>
      <c r="F6291" t="s">
        <v>17734</v>
      </c>
      <c r="G6291">
        <v>17</v>
      </c>
      <c r="H6291">
        <v>0</v>
      </c>
      <c r="I6291">
        <v>0</v>
      </c>
      <c r="J6291">
        <v>0</v>
      </c>
      <c r="K6291">
        <v>0</v>
      </c>
      <c r="L6291">
        <v>0</v>
      </c>
      <c r="M6291">
        <v>0</v>
      </c>
      <c r="N6291">
        <v>0</v>
      </c>
      <c r="O6291">
        <v>0</v>
      </c>
      <c r="P6291">
        <v>0</v>
      </c>
      <c r="Q6291">
        <v>0</v>
      </c>
    </row>
    <row r="6292" spans="1:17" x14ac:dyDescent="0.2">
      <c r="A6292" t="s">
        <v>24030</v>
      </c>
      <c r="B6292" t="s">
        <v>89</v>
      </c>
      <c r="C6292" t="s">
        <v>112</v>
      </c>
      <c r="D6292" t="s">
        <v>17754</v>
      </c>
      <c r="E6292" t="s">
        <v>83</v>
      </c>
      <c r="F6292" t="s">
        <v>17734</v>
      </c>
      <c r="G6292">
        <v>1</v>
      </c>
      <c r="H6292">
        <v>0</v>
      </c>
      <c r="I6292">
        <v>0</v>
      </c>
      <c r="J6292">
        <v>0</v>
      </c>
      <c r="K6292">
        <v>0</v>
      </c>
      <c r="L6292">
        <v>0</v>
      </c>
      <c r="M6292">
        <v>0</v>
      </c>
      <c r="N6292">
        <v>0</v>
      </c>
      <c r="O6292">
        <v>0</v>
      </c>
      <c r="P6292">
        <v>0</v>
      </c>
      <c r="Q6292">
        <v>0</v>
      </c>
    </row>
    <row r="6293" spans="1:17" x14ac:dyDescent="0.2">
      <c r="A6293" t="s">
        <v>24031</v>
      </c>
      <c r="B6293" t="s">
        <v>89</v>
      </c>
      <c r="C6293" t="s">
        <v>112</v>
      </c>
      <c r="D6293" t="s">
        <v>17754</v>
      </c>
      <c r="E6293" t="s">
        <v>81</v>
      </c>
      <c r="F6293" t="s">
        <v>17734</v>
      </c>
      <c r="G6293">
        <v>2</v>
      </c>
      <c r="H6293">
        <v>0</v>
      </c>
      <c r="I6293">
        <v>0</v>
      </c>
      <c r="J6293">
        <v>0</v>
      </c>
      <c r="K6293">
        <v>0</v>
      </c>
      <c r="L6293">
        <v>0</v>
      </c>
      <c r="M6293">
        <v>0</v>
      </c>
      <c r="N6293">
        <v>0</v>
      </c>
      <c r="O6293">
        <v>0</v>
      </c>
      <c r="P6293">
        <v>0</v>
      </c>
      <c r="Q6293">
        <v>0</v>
      </c>
    </row>
    <row r="6294" spans="1:17" x14ac:dyDescent="0.2">
      <c r="A6294" t="s">
        <v>24032</v>
      </c>
      <c r="B6294" t="s">
        <v>89</v>
      </c>
      <c r="C6294" t="s">
        <v>113</v>
      </c>
      <c r="D6294" t="s">
        <v>17768</v>
      </c>
      <c r="E6294" t="s">
        <v>83</v>
      </c>
      <c r="F6294" t="s">
        <v>17734</v>
      </c>
      <c r="G6294">
        <v>1</v>
      </c>
      <c r="H6294">
        <v>0</v>
      </c>
      <c r="I6294">
        <v>0</v>
      </c>
      <c r="J6294">
        <v>0</v>
      </c>
      <c r="K6294">
        <v>0</v>
      </c>
      <c r="L6294">
        <v>0</v>
      </c>
      <c r="M6294">
        <v>0</v>
      </c>
      <c r="N6294">
        <v>0</v>
      </c>
      <c r="O6294">
        <v>0</v>
      </c>
      <c r="P6294">
        <v>0</v>
      </c>
      <c r="Q6294">
        <v>0</v>
      </c>
    </row>
    <row r="6295" spans="1:17" x14ac:dyDescent="0.2">
      <c r="A6295" t="s">
        <v>24033</v>
      </c>
      <c r="B6295" t="s">
        <v>89</v>
      </c>
      <c r="C6295" t="s">
        <v>113</v>
      </c>
      <c r="D6295" t="s">
        <v>17736</v>
      </c>
      <c r="E6295" t="s">
        <v>83</v>
      </c>
      <c r="F6295" t="s">
        <v>4929</v>
      </c>
      <c r="G6295">
        <v>0</v>
      </c>
      <c r="H6295">
        <v>58</v>
      </c>
      <c r="I6295">
        <v>4</v>
      </c>
      <c r="J6295">
        <v>45</v>
      </c>
      <c r="K6295">
        <v>4</v>
      </c>
      <c r="L6295">
        <v>5</v>
      </c>
      <c r="M6295">
        <v>0</v>
      </c>
      <c r="N6295">
        <v>0</v>
      </c>
      <c r="O6295">
        <v>0</v>
      </c>
      <c r="P6295">
        <v>0</v>
      </c>
      <c r="Q6295">
        <v>0</v>
      </c>
    </row>
    <row r="6296" spans="1:17" x14ac:dyDescent="0.2">
      <c r="A6296" t="s">
        <v>24034</v>
      </c>
      <c r="B6296" t="s">
        <v>89</v>
      </c>
      <c r="C6296" t="s">
        <v>113</v>
      </c>
      <c r="D6296" t="s">
        <v>17736</v>
      </c>
      <c r="E6296" t="s">
        <v>83</v>
      </c>
      <c r="F6296" t="s">
        <v>4931</v>
      </c>
      <c r="G6296">
        <v>0</v>
      </c>
      <c r="H6296">
        <v>58</v>
      </c>
      <c r="I6296">
        <v>3</v>
      </c>
      <c r="J6296">
        <v>44</v>
      </c>
      <c r="K6296">
        <v>5</v>
      </c>
      <c r="L6296">
        <v>6</v>
      </c>
      <c r="M6296">
        <v>0</v>
      </c>
      <c r="N6296">
        <v>0</v>
      </c>
      <c r="O6296">
        <v>0</v>
      </c>
      <c r="P6296">
        <v>0</v>
      </c>
      <c r="Q6296">
        <v>0</v>
      </c>
    </row>
    <row r="6297" spans="1:17" x14ac:dyDescent="0.2">
      <c r="A6297" t="s">
        <v>24035</v>
      </c>
      <c r="B6297" t="s">
        <v>89</v>
      </c>
      <c r="C6297" t="s">
        <v>113</v>
      </c>
      <c r="D6297" t="s">
        <v>17736</v>
      </c>
      <c r="E6297" t="s">
        <v>83</v>
      </c>
      <c r="F6297" t="s">
        <v>4933</v>
      </c>
      <c r="G6297">
        <v>0</v>
      </c>
      <c r="H6297">
        <v>0</v>
      </c>
      <c r="I6297">
        <v>0</v>
      </c>
      <c r="J6297">
        <v>0</v>
      </c>
      <c r="K6297">
        <v>0</v>
      </c>
      <c r="L6297">
        <v>0</v>
      </c>
      <c r="M6297">
        <v>58</v>
      </c>
      <c r="N6297">
        <v>0</v>
      </c>
      <c r="O6297">
        <v>0</v>
      </c>
      <c r="P6297">
        <v>0</v>
      </c>
      <c r="Q6297">
        <v>0</v>
      </c>
    </row>
    <row r="6298" spans="1:17" x14ac:dyDescent="0.2">
      <c r="A6298" t="s">
        <v>24036</v>
      </c>
      <c r="B6298" t="s">
        <v>89</v>
      </c>
      <c r="C6298" t="s">
        <v>113</v>
      </c>
      <c r="D6298" t="s">
        <v>17736</v>
      </c>
      <c r="E6298" t="s">
        <v>83</v>
      </c>
      <c r="F6298" t="s">
        <v>4935</v>
      </c>
      <c r="G6298">
        <v>0</v>
      </c>
      <c r="H6298">
        <v>58</v>
      </c>
      <c r="I6298">
        <v>3</v>
      </c>
      <c r="J6298">
        <v>44</v>
      </c>
      <c r="K6298">
        <v>5</v>
      </c>
      <c r="L6298">
        <v>6</v>
      </c>
      <c r="M6298">
        <v>0</v>
      </c>
      <c r="N6298">
        <v>0</v>
      </c>
      <c r="O6298">
        <v>0</v>
      </c>
      <c r="P6298">
        <v>0</v>
      </c>
      <c r="Q6298">
        <v>0</v>
      </c>
    </row>
    <row r="6299" spans="1:17" x14ac:dyDescent="0.2">
      <c r="A6299" t="s">
        <v>24037</v>
      </c>
      <c r="B6299" t="s">
        <v>89</v>
      </c>
      <c r="C6299" t="s">
        <v>113</v>
      </c>
      <c r="D6299" t="s">
        <v>17736</v>
      </c>
      <c r="E6299" t="s">
        <v>83</v>
      </c>
      <c r="F6299" t="s">
        <v>4937</v>
      </c>
      <c r="G6299">
        <v>0</v>
      </c>
      <c r="H6299">
        <v>58</v>
      </c>
      <c r="I6299">
        <v>3</v>
      </c>
      <c r="J6299">
        <v>44</v>
      </c>
      <c r="K6299">
        <v>5</v>
      </c>
      <c r="L6299">
        <v>6</v>
      </c>
      <c r="M6299">
        <v>0</v>
      </c>
      <c r="N6299">
        <v>0</v>
      </c>
      <c r="O6299">
        <v>0</v>
      </c>
      <c r="P6299">
        <v>0</v>
      </c>
      <c r="Q6299">
        <v>0</v>
      </c>
    </row>
    <row r="6300" spans="1:17" x14ac:dyDescent="0.2">
      <c r="A6300" t="s">
        <v>24038</v>
      </c>
      <c r="B6300" t="s">
        <v>89</v>
      </c>
      <c r="C6300" t="s">
        <v>113</v>
      </c>
      <c r="D6300" t="s">
        <v>17736</v>
      </c>
      <c r="E6300" t="s">
        <v>83</v>
      </c>
      <c r="F6300" t="s">
        <v>4939</v>
      </c>
      <c r="G6300">
        <v>0</v>
      </c>
      <c r="H6300">
        <v>0</v>
      </c>
      <c r="I6300">
        <v>0</v>
      </c>
      <c r="J6300">
        <v>0</v>
      </c>
      <c r="K6300">
        <v>0</v>
      </c>
      <c r="L6300">
        <v>0</v>
      </c>
      <c r="M6300">
        <v>58</v>
      </c>
      <c r="N6300">
        <v>0</v>
      </c>
      <c r="O6300">
        <v>0</v>
      </c>
      <c r="P6300">
        <v>0</v>
      </c>
      <c r="Q6300">
        <v>0</v>
      </c>
    </row>
    <row r="6301" spans="1:17" x14ac:dyDescent="0.2">
      <c r="A6301" t="s">
        <v>24039</v>
      </c>
      <c r="B6301" t="s">
        <v>89</v>
      </c>
      <c r="C6301" t="s">
        <v>176</v>
      </c>
      <c r="D6301" t="s">
        <v>17736</v>
      </c>
      <c r="E6301" t="s">
        <v>81</v>
      </c>
      <c r="F6301" t="s">
        <v>4937</v>
      </c>
      <c r="G6301">
        <v>0</v>
      </c>
      <c r="H6301">
        <v>33</v>
      </c>
      <c r="I6301">
        <v>12</v>
      </c>
      <c r="J6301">
        <v>20</v>
      </c>
      <c r="K6301">
        <v>0</v>
      </c>
      <c r="L6301">
        <v>1</v>
      </c>
      <c r="M6301">
        <v>0</v>
      </c>
      <c r="N6301">
        <v>0</v>
      </c>
      <c r="O6301">
        <v>0</v>
      </c>
      <c r="P6301">
        <v>0</v>
      </c>
      <c r="Q6301">
        <v>0</v>
      </c>
    </row>
    <row r="6302" spans="1:17" x14ac:dyDescent="0.2">
      <c r="A6302" t="s">
        <v>24040</v>
      </c>
      <c r="B6302" t="s">
        <v>89</v>
      </c>
      <c r="C6302" t="s">
        <v>176</v>
      </c>
      <c r="D6302" t="s">
        <v>17736</v>
      </c>
      <c r="E6302" t="s">
        <v>81</v>
      </c>
      <c r="F6302" t="s">
        <v>4939</v>
      </c>
      <c r="G6302">
        <v>0</v>
      </c>
      <c r="H6302">
        <v>0</v>
      </c>
      <c r="I6302">
        <v>0</v>
      </c>
      <c r="J6302">
        <v>0</v>
      </c>
      <c r="K6302">
        <v>0</v>
      </c>
      <c r="L6302">
        <v>0</v>
      </c>
      <c r="M6302">
        <v>33</v>
      </c>
      <c r="N6302">
        <v>0</v>
      </c>
      <c r="O6302">
        <v>0</v>
      </c>
      <c r="P6302">
        <v>0</v>
      </c>
      <c r="Q6302">
        <v>0</v>
      </c>
    </row>
    <row r="6303" spans="1:17" x14ac:dyDescent="0.2">
      <c r="A6303" t="s">
        <v>24041</v>
      </c>
      <c r="B6303" t="s">
        <v>89</v>
      </c>
      <c r="C6303" t="s">
        <v>176</v>
      </c>
      <c r="D6303" t="s">
        <v>17736</v>
      </c>
      <c r="E6303" t="s">
        <v>81</v>
      </c>
      <c r="F6303" t="s">
        <v>4941</v>
      </c>
      <c r="G6303">
        <v>0</v>
      </c>
      <c r="H6303">
        <v>33</v>
      </c>
      <c r="I6303">
        <v>12</v>
      </c>
      <c r="J6303">
        <v>21</v>
      </c>
      <c r="K6303">
        <v>0</v>
      </c>
      <c r="L6303">
        <v>0</v>
      </c>
      <c r="M6303">
        <v>0</v>
      </c>
      <c r="N6303">
        <v>0</v>
      </c>
      <c r="O6303">
        <v>0</v>
      </c>
      <c r="P6303">
        <v>0</v>
      </c>
      <c r="Q6303">
        <v>0</v>
      </c>
    </row>
    <row r="6304" spans="1:17" x14ac:dyDescent="0.2">
      <c r="A6304" t="s">
        <v>24042</v>
      </c>
      <c r="B6304" t="s">
        <v>89</v>
      </c>
      <c r="C6304" t="s">
        <v>176</v>
      </c>
      <c r="D6304" t="s">
        <v>17736</v>
      </c>
      <c r="E6304" t="s">
        <v>81</v>
      </c>
      <c r="F6304" t="s">
        <v>4943</v>
      </c>
      <c r="G6304">
        <v>0</v>
      </c>
      <c r="H6304">
        <v>0</v>
      </c>
      <c r="I6304">
        <v>0</v>
      </c>
      <c r="J6304">
        <v>0</v>
      </c>
      <c r="K6304">
        <v>0</v>
      </c>
      <c r="L6304">
        <v>0</v>
      </c>
      <c r="M6304">
        <v>33</v>
      </c>
      <c r="N6304">
        <v>0</v>
      </c>
      <c r="O6304">
        <v>0</v>
      </c>
      <c r="P6304">
        <v>0</v>
      </c>
      <c r="Q6304">
        <v>0</v>
      </c>
    </row>
    <row r="6305" spans="1:17" x14ac:dyDescent="0.2">
      <c r="A6305" t="s">
        <v>24043</v>
      </c>
      <c r="B6305" t="s">
        <v>89</v>
      </c>
      <c r="C6305" t="s">
        <v>176</v>
      </c>
      <c r="D6305" t="s">
        <v>17736</v>
      </c>
      <c r="E6305" t="s">
        <v>81</v>
      </c>
      <c r="F6305" t="s">
        <v>4925</v>
      </c>
      <c r="G6305">
        <v>0</v>
      </c>
      <c r="H6305">
        <v>0</v>
      </c>
      <c r="I6305">
        <v>0</v>
      </c>
      <c r="J6305">
        <v>0</v>
      </c>
      <c r="K6305">
        <v>0</v>
      </c>
      <c r="L6305">
        <v>0</v>
      </c>
      <c r="M6305">
        <v>0</v>
      </c>
      <c r="N6305">
        <v>27</v>
      </c>
      <c r="O6305">
        <v>26</v>
      </c>
      <c r="P6305">
        <v>1</v>
      </c>
      <c r="Q6305">
        <v>0</v>
      </c>
    </row>
    <row r="6306" spans="1:17" x14ac:dyDescent="0.2">
      <c r="A6306" t="s">
        <v>24044</v>
      </c>
      <c r="B6306" t="s">
        <v>89</v>
      </c>
      <c r="C6306" t="s">
        <v>176</v>
      </c>
      <c r="D6306" t="s">
        <v>17736</v>
      </c>
      <c r="E6306" t="s">
        <v>81</v>
      </c>
      <c r="F6306" t="s">
        <v>4927</v>
      </c>
      <c r="G6306">
        <v>0</v>
      </c>
      <c r="H6306">
        <v>0</v>
      </c>
      <c r="I6306">
        <v>0</v>
      </c>
      <c r="J6306">
        <v>0</v>
      </c>
      <c r="K6306">
        <v>0</v>
      </c>
      <c r="L6306">
        <v>0</v>
      </c>
      <c r="M6306">
        <v>0</v>
      </c>
      <c r="N6306">
        <v>25</v>
      </c>
      <c r="O6306">
        <v>24</v>
      </c>
      <c r="P6306">
        <v>1</v>
      </c>
      <c r="Q6306">
        <v>0</v>
      </c>
    </row>
    <row r="6307" spans="1:17" x14ac:dyDescent="0.2">
      <c r="A6307" t="s">
        <v>24045</v>
      </c>
      <c r="B6307" t="s">
        <v>89</v>
      </c>
      <c r="C6307" t="s">
        <v>176</v>
      </c>
      <c r="D6307" t="s">
        <v>17736</v>
      </c>
      <c r="E6307" t="s">
        <v>81</v>
      </c>
      <c r="F6307" t="s">
        <v>17734</v>
      </c>
      <c r="G6307">
        <v>33</v>
      </c>
      <c r="H6307">
        <v>0</v>
      </c>
      <c r="I6307">
        <v>0</v>
      </c>
      <c r="J6307">
        <v>0</v>
      </c>
      <c r="K6307">
        <v>0</v>
      </c>
      <c r="L6307">
        <v>0</v>
      </c>
      <c r="M6307">
        <v>0</v>
      </c>
      <c r="N6307">
        <v>0</v>
      </c>
      <c r="O6307">
        <v>0</v>
      </c>
      <c r="P6307">
        <v>0</v>
      </c>
      <c r="Q6307">
        <v>0</v>
      </c>
    </row>
    <row r="6308" spans="1:17" x14ac:dyDescent="0.2">
      <c r="A6308" t="s">
        <v>24046</v>
      </c>
      <c r="B6308" t="s">
        <v>89</v>
      </c>
      <c r="C6308" t="s">
        <v>176</v>
      </c>
      <c r="D6308" t="s">
        <v>17754</v>
      </c>
      <c r="E6308" t="s">
        <v>83</v>
      </c>
      <c r="F6308" t="s">
        <v>17734</v>
      </c>
      <c r="G6308">
        <v>6</v>
      </c>
      <c r="H6308">
        <v>0</v>
      </c>
      <c r="I6308">
        <v>0</v>
      </c>
      <c r="J6308">
        <v>0</v>
      </c>
      <c r="K6308">
        <v>0</v>
      </c>
      <c r="L6308">
        <v>0</v>
      </c>
      <c r="M6308">
        <v>0</v>
      </c>
      <c r="N6308">
        <v>0</v>
      </c>
      <c r="O6308">
        <v>0</v>
      </c>
      <c r="P6308">
        <v>0</v>
      </c>
      <c r="Q6308">
        <v>0</v>
      </c>
    </row>
    <row r="6309" spans="1:17" x14ac:dyDescent="0.2">
      <c r="A6309" t="s">
        <v>24047</v>
      </c>
      <c r="B6309" t="s">
        <v>89</v>
      </c>
      <c r="C6309" t="s">
        <v>176</v>
      </c>
      <c r="D6309" t="s">
        <v>17754</v>
      </c>
      <c r="E6309" t="s">
        <v>81</v>
      </c>
      <c r="F6309" t="s">
        <v>17734</v>
      </c>
      <c r="G6309">
        <v>3</v>
      </c>
      <c r="H6309">
        <v>0</v>
      </c>
      <c r="I6309">
        <v>0</v>
      </c>
      <c r="J6309">
        <v>0</v>
      </c>
      <c r="K6309">
        <v>0</v>
      </c>
      <c r="L6309">
        <v>0</v>
      </c>
      <c r="M6309">
        <v>0</v>
      </c>
      <c r="N6309">
        <v>0</v>
      </c>
      <c r="O6309">
        <v>0</v>
      </c>
      <c r="P6309">
        <v>0</v>
      </c>
      <c r="Q6309">
        <v>0</v>
      </c>
    </row>
    <row r="6310" spans="1:17" x14ac:dyDescent="0.2">
      <c r="A6310" t="s">
        <v>24048</v>
      </c>
      <c r="B6310" t="s">
        <v>89</v>
      </c>
      <c r="C6310" t="s">
        <v>177</v>
      </c>
      <c r="D6310" t="s">
        <v>17768</v>
      </c>
      <c r="E6310" t="s">
        <v>83</v>
      </c>
      <c r="F6310" t="s">
        <v>17734</v>
      </c>
      <c r="G6310">
        <v>1</v>
      </c>
      <c r="H6310">
        <v>0</v>
      </c>
      <c r="I6310">
        <v>0</v>
      </c>
      <c r="J6310">
        <v>0</v>
      </c>
      <c r="K6310">
        <v>0</v>
      </c>
      <c r="L6310">
        <v>0</v>
      </c>
      <c r="M6310">
        <v>0</v>
      </c>
      <c r="N6310">
        <v>0</v>
      </c>
      <c r="O6310">
        <v>0</v>
      </c>
      <c r="P6310">
        <v>0</v>
      </c>
      <c r="Q6310">
        <v>0</v>
      </c>
    </row>
    <row r="6311" spans="1:17" x14ac:dyDescent="0.2">
      <c r="A6311" t="s">
        <v>24049</v>
      </c>
      <c r="B6311" t="s">
        <v>89</v>
      </c>
      <c r="C6311" t="s">
        <v>177</v>
      </c>
      <c r="D6311" t="s">
        <v>17736</v>
      </c>
      <c r="E6311" t="s">
        <v>83</v>
      </c>
      <c r="F6311" t="s">
        <v>4929</v>
      </c>
      <c r="G6311">
        <v>0</v>
      </c>
      <c r="H6311">
        <v>9</v>
      </c>
      <c r="I6311">
        <v>1</v>
      </c>
      <c r="J6311">
        <v>7</v>
      </c>
      <c r="K6311">
        <v>1</v>
      </c>
      <c r="L6311">
        <v>0</v>
      </c>
      <c r="M6311">
        <v>0</v>
      </c>
      <c r="N6311">
        <v>0</v>
      </c>
      <c r="O6311">
        <v>0</v>
      </c>
      <c r="P6311">
        <v>0</v>
      </c>
      <c r="Q6311">
        <v>0</v>
      </c>
    </row>
    <row r="6312" spans="1:17" x14ac:dyDescent="0.2">
      <c r="A6312" t="s">
        <v>24050</v>
      </c>
      <c r="B6312" t="s">
        <v>89</v>
      </c>
      <c r="C6312" t="s">
        <v>177</v>
      </c>
      <c r="D6312" t="s">
        <v>17736</v>
      </c>
      <c r="E6312" t="s">
        <v>83</v>
      </c>
      <c r="F6312" t="s">
        <v>4931</v>
      </c>
      <c r="G6312">
        <v>0</v>
      </c>
      <c r="H6312">
        <v>9</v>
      </c>
      <c r="I6312">
        <v>1</v>
      </c>
      <c r="J6312">
        <v>6</v>
      </c>
      <c r="K6312">
        <v>1</v>
      </c>
      <c r="L6312">
        <v>1</v>
      </c>
      <c r="M6312">
        <v>0</v>
      </c>
      <c r="N6312">
        <v>0</v>
      </c>
      <c r="O6312">
        <v>0</v>
      </c>
      <c r="P6312">
        <v>0</v>
      </c>
      <c r="Q6312">
        <v>0</v>
      </c>
    </row>
    <row r="6313" spans="1:17" x14ac:dyDescent="0.2">
      <c r="A6313" t="s">
        <v>24051</v>
      </c>
      <c r="B6313" t="s">
        <v>89</v>
      </c>
      <c r="C6313" t="s">
        <v>177</v>
      </c>
      <c r="D6313" t="s">
        <v>17736</v>
      </c>
      <c r="E6313" t="s">
        <v>83</v>
      </c>
      <c r="F6313" t="s">
        <v>4933</v>
      </c>
      <c r="G6313">
        <v>0</v>
      </c>
      <c r="H6313">
        <v>0</v>
      </c>
      <c r="I6313">
        <v>0</v>
      </c>
      <c r="J6313">
        <v>0</v>
      </c>
      <c r="K6313">
        <v>0</v>
      </c>
      <c r="L6313">
        <v>0</v>
      </c>
      <c r="M6313">
        <v>9</v>
      </c>
      <c r="N6313">
        <v>0</v>
      </c>
      <c r="O6313">
        <v>0</v>
      </c>
      <c r="P6313">
        <v>0</v>
      </c>
      <c r="Q6313">
        <v>0</v>
      </c>
    </row>
    <row r="6314" spans="1:17" x14ac:dyDescent="0.2">
      <c r="A6314" t="s">
        <v>24052</v>
      </c>
      <c r="B6314" t="s">
        <v>89</v>
      </c>
      <c r="C6314" t="s">
        <v>177</v>
      </c>
      <c r="D6314" t="s">
        <v>17736</v>
      </c>
      <c r="E6314" t="s">
        <v>83</v>
      </c>
      <c r="F6314" t="s">
        <v>4935</v>
      </c>
      <c r="G6314">
        <v>0</v>
      </c>
      <c r="H6314">
        <v>9</v>
      </c>
      <c r="I6314">
        <v>1</v>
      </c>
      <c r="J6314">
        <v>6</v>
      </c>
      <c r="K6314">
        <v>1</v>
      </c>
      <c r="L6314">
        <v>1</v>
      </c>
      <c r="M6314">
        <v>0</v>
      </c>
      <c r="N6314">
        <v>0</v>
      </c>
      <c r="O6314">
        <v>0</v>
      </c>
      <c r="P6314">
        <v>0</v>
      </c>
      <c r="Q6314">
        <v>0</v>
      </c>
    </row>
    <row r="6315" spans="1:17" x14ac:dyDescent="0.2">
      <c r="A6315" t="s">
        <v>24053</v>
      </c>
      <c r="B6315" t="s">
        <v>89</v>
      </c>
      <c r="C6315" t="s">
        <v>177</v>
      </c>
      <c r="D6315" t="s">
        <v>17736</v>
      </c>
      <c r="E6315" t="s">
        <v>83</v>
      </c>
      <c r="F6315" t="s">
        <v>4937</v>
      </c>
      <c r="G6315">
        <v>0</v>
      </c>
      <c r="H6315">
        <v>9</v>
      </c>
      <c r="I6315">
        <v>1</v>
      </c>
      <c r="J6315">
        <v>6</v>
      </c>
      <c r="K6315">
        <v>1</v>
      </c>
      <c r="L6315">
        <v>1</v>
      </c>
      <c r="M6315">
        <v>0</v>
      </c>
      <c r="N6315">
        <v>0</v>
      </c>
      <c r="O6315">
        <v>0</v>
      </c>
      <c r="P6315">
        <v>0</v>
      </c>
      <c r="Q6315">
        <v>0</v>
      </c>
    </row>
    <row r="6316" spans="1:17" x14ac:dyDescent="0.2">
      <c r="A6316" t="s">
        <v>24054</v>
      </c>
      <c r="B6316" t="s">
        <v>89</v>
      </c>
      <c r="C6316" t="s">
        <v>177</v>
      </c>
      <c r="D6316" t="s">
        <v>17736</v>
      </c>
      <c r="E6316" t="s">
        <v>83</v>
      </c>
      <c r="F6316" t="s">
        <v>4939</v>
      </c>
      <c r="G6316">
        <v>0</v>
      </c>
      <c r="H6316">
        <v>0</v>
      </c>
      <c r="I6316">
        <v>0</v>
      </c>
      <c r="J6316">
        <v>0</v>
      </c>
      <c r="K6316">
        <v>0</v>
      </c>
      <c r="L6316">
        <v>0</v>
      </c>
      <c r="M6316">
        <v>9</v>
      </c>
      <c r="N6316">
        <v>0</v>
      </c>
      <c r="O6316">
        <v>0</v>
      </c>
      <c r="P6316">
        <v>0</v>
      </c>
      <c r="Q6316">
        <v>0</v>
      </c>
    </row>
    <row r="6317" spans="1:17" x14ac:dyDescent="0.2">
      <c r="A6317" t="s">
        <v>24055</v>
      </c>
      <c r="B6317" t="s">
        <v>89</v>
      </c>
      <c r="C6317" t="s">
        <v>177</v>
      </c>
      <c r="D6317" t="s">
        <v>17736</v>
      </c>
      <c r="E6317" t="s">
        <v>83</v>
      </c>
      <c r="F6317" t="s">
        <v>4941</v>
      </c>
      <c r="G6317">
        <v>0</v>
      </c>
      <c r="H6317">
        <v>9</v>
      </c>
      <c r="I6317">
        <v>1</v>
      </c>
      <c r="J6317">
        <v>7</v>
      </c>
      <c r="K6317">
        <v>1</v>
      </c>
      <c r="L6317">
        <v>0</v>
      </c>
      <c r="M6317">
        <v>0</v>
      </c>
      <c r="N6317">
        <v>0</v>
      </c>
      <c r="O6317">
        <v>0</v>
      </c>
      <c r="P6317">
        <v>0</v>
      </c>
      <c r="Q6317">
        <v>0</v>
      </c>
    </row>
    <row r="6318" spans="1:17" x14ac:dyDescent="0.2">
      <c r="A6318" t="s">
        <v>24056</v>
      </c>
      <c r="B6318" t="s">
        <v>89</v>
      </c>
      <c r="C6318" t="s">
        <v>177</v>
      </c>
      <c r="D6318" t="s">
        <v>17736</v>
      </c>
      <c r="E6318" t="s">
        <v>83</v>
      </c>
      <c r="F6318" t="s">
        <v>4943</v>
      </c>
      <c r="G6318">
        <v>0</v>
      </c>
      <c r="H6318">
        <v>0</v>
      </c>
      <c r="I6318">
        <v>0</v>
      </c>
      <c r="J6318">
        <v>0</v>
      </c>
      <c r="K6318">
        <v>0</v>
      </c>
      <c r="L6318">
        <v>0</v>
      </c>
      <c r="M6318">
        <v>9</v>
      </c>
      <c r="N6318">
        <v>0</v>
      </c>
      <c r="O6318">
        <v>0</v>
      </c>
      <c r="P6318">
        <v>0</v>
      </c>
      <c r="Q6318">
        <v>0</v>
      </c>
    </row>
    <row r="6319" spans="1:17" x14ac:dyDescent="0.2">
      <c r="A6319" t="s">
        <v>24057</v>
      </c>
      <c r="B6319" t="s">
        <v>89</v>
      </c>
      <c r="C6319" t="s">
        <v>177</v>
      </c>
      <c r="D6319" t="s">
        <v>17736</v>
      </c>
      <c r="E6319" t="s">
        <v>83</v>
      </c>
      <c r="F6319" t="s">
        <v>4925</v>
      </c>
      <c r="G6319">
        <v>0</v>
      </c>
      <c r="H6319">
        <v>0</v>
      </c>
      <c r="I6319">
        <v>0</v>
      </c>
      <c r="J6319">
        <v>0</v>
      </c>
      <c r="K6319">
        <v>0</v>
      </c>
      <c r="L6319">
        <v>0</v>
      </c>
      <c r="M6319">
        <v>0</v>
      </c>
      <c r="N6319">
        <v>4</v>
      </c>
      <c r="O6319">
        <v>4</v>
      </c>
      <c r="P6319">
        <v>0</v>
      </c>
      <c r="Q6319">
        <v>0</v>
      </c>
    </row>
    <row r="6320" spans="1:17" x14ac:dyDescent="0.2">
      <c r="A6320" t="s">
        <v>24058</v>
      </c>
      <c r="B6320" t="s">
        <v>89</v>
      </c>
      <c r="C6320" t="s">
        <v>177</v>
      </c>
      <c r="D6320" t="s">
        <v>17736</v>
      </c>
      <c r="E6320" t="s">
        <v>83</v>
      </c>
      <c r="F6320" t="s">
        <v>4927</v>
      </c>
      <c r="G6320">
        <v>0</v>
      </c>
      <c r="H6320">
        <v>0</v>
      </c>
      <c r="I6320">
        <v>0</v>
      </c>
      <c r="J6320">
        <v>0</v>
      </c>
      <c r="K6320">
        <v>0</v>
      </c>
      <c r="L6320">
        <v>0</v>
      </c>
      <c r="M6320">
        <v>0</v>
      </c>
      <c r="N6320">
        <v>3</v>
      </c>
      <c r="O6320">
        <v>3</v>
      </c>
      <c r="P6320">
        <v>0</v>
      </c>
      <c r="Q6320">
        <v>0</v>
      </c>
    </row>
    <row r="6321" spans="1:17" x14ac:dyDescent="0.2">
      <c r="A6321" t="s">
        <v>24059</v>
      </c>
      <c r="B6321" t="s">
        <v>89</v>
      </c>
      <c r="C6321" t="s">
        <v>177</v>
      </c>
      <c r="D6321" t="s">
        <v>17736</v>
      </c>
      <c r="E6321" t="s">
        <v>83</v>
      </c>
      <c r="F6321" t="s">
        <v>17734</v>
      </c>
      <c r="G6321">
        <v>9</v>
      </c>
      <c r="H6321">
        <v>0</v>
      </c>
      <c r="I6321">
        <v>0</v>
      </c>
      <c r="J6321">
        <v>0</v>
      </c>
      <c r="K6321">
        <v>0</v>
      </c>
      <c r="L6321">
        <v>0</v>
      </c>
      <c r="M6321">
        <v>0</v>
      </c>
      <c r="N6321">
        <v>0</v>
      </c>
      <c r="O6321">
        <v>0</v>
      </c>
      <c r="P6321">
        <v>0</v>
      </c>
      <c r="Q6321">
        <v>0</v>
      </c>
    </row>
    <row r="6322" spans="1:17" x14ac:dyDescent="0.2">
      <c r="A6322" t="s">
        <v>24060</v>
      </c>
      <c r="B6322" t="s">
        <v>89</v>
      </c>
      <c r="C6322" t="s">
        <v>177</v>
      </c>
      <c r="D6322" t="s">
        <v>17736</v>
      </c>
      <c r="E6322" t="s">
        <v>81</v>
      </c>
      <c r="F6322" t="s">
        <v>4929</v>
      </c>
      <c r="G6322">
        <v>0</v>
      </c>
      <c r="H6322">
        <v>8</v>
      </c>
      <c r="I6322">
        <v>0</v>
      </c>
      <c r="J6322">
        <v>7</v>
      </c>
      <c r="K6322">
        <v>1</v>
      </c>
      <c r="L6322">
        <v>0</v>
      </c>
      <c r="M6322">
        <v>0</v>
      </c>
      <c r="N6322">
        <v>0</v>
      </c>
      <c r="O6322">
        <v>0</v>
      </c>
      <c r="P6322">
        <v>0</v>
      </c>
      <c r="Q6322">
        <v>0</v>
      </c>
    </row>
    <row r="6323" spans="1:17" x14ac:dyDescent="0.2">
      <c r="A6323" t="s">
        <v>24061</v>
      </c>
      <c r="B6323" t="s">
        <v>89</v>
      </c>
      <c r="C6323" t="s">
        <v>177</v>
      </c>
      <c r="D6323" t="s">
        <v>17736</v>
      </c>
      <c r="E6323" t="s">
        <v>81</v>
      </c>
      <c r="F6323" t="s">
        <v>4931</v>
      </c>
      <c r="G6323">
        <v>0</v>
      </c>
      <c r="H6323">
        <v>8</v>
      </c>
      <c r="I6323">
        <v>0</v>
      </c>
      <c r="J6323">
        <v>7</v>
      </c>
      <c r="K6323">
        <v>1</v>
      </c>
      <c r="L6323">
        <v>0</v>
      </c>
      <c r="M6323">
        <v>0</v>
      </c>
      <c r="N6323">
        <v>0</v>
      </c>
      <c r="O6323">
        <v>0</v>
      </c>
      <c r="P6323">
        <v>0</v>
      </c>
      <c r="Q6323">
        <v>0</v>
      </c>
    </row>
    <row r="6324" spans="1:17" x14ac:dyDescent="0.2">
      <c r="A6324" t="s">
        <v>24062</v>
      </c>
      <c r="B6324" t="s">
        <v>89</v>
      </c>
      <c r="C6324" t="s">
        <v>177</v>
      </c>
      <c r="D6324" t="s">
        <v>17736</v>
      </c>
      <c r="E6324" t="s">
        <v>81</v>
      </c>
      <c r="F6324" t="s">
        <v>4933</v>
      </c>
      <c r="G6324">
        <v>0</v>
      </c>
      <c r="H6324">
        <v>0</v>
      </c>
      <c r="I6324">
        <v>0</v>
      </c>
      <c r="J6324">
        <v>0</v>
      </c>
      <c r="K6324">
        <v>0</v>
      </c>
      <c r="L6324">
        <v>0</v>
      </c>
      <c r="M6324">
        <v>8</v>
      </c>
      <c r="N6324">
        <v>0</v>
      </c>
      <c r="O6324">
        <v>0</v>
      </c>
      <c r="P6324">
        <v>0</v>
      </c>
      <c r="Q6324">
        <v>0</v>
      </c>
    </row>
    <row r="6325" spans="1:17" x14ac:dyDescent="0.2">
      <c r="A6325" t="s">
        <v>24063</v>
      </c>
      <c r="B6325" t="s">
        <v>89</v>
      </c>
      <c r="C6325" t="s">
        <v>177</v>
      </c>
      <c r="D6325" t="s">
        <v>17736</v>
      </c>
      <c r="E6325" t="s">
        <v>81</v>
      </c>
      <c r="F6325" t="s">
        <v>4935</v>
      </c>
      <c r="G6325">
        <v>0</v>
      </c>
      <c r="H6325">
        <v>8</v>
      </c>
      <c r="I6325">
        <v>0</v>
      </c>
      <c r="J6325">
        <v>7</v>
      </c>
      <c r="K6325">
        <v>1</v>
      </c>
      <c r="L6325">
        <v>0</v>
      </c>
      <c r="M6325">
        <v>0</v>
      </c>
      <c r="N6325">
        <v>0</v>
      </c>
      <c r="O6325">
        <v>0</v>
      </c>
      <c r="P6325">
        <v>0</v>
      </c>
      <c r="Q6325">
        <v>0</v>
      </c>
    </row>
    <row r="6326" spans="1:17" x14ac:dyDescent="0.2">
      <c r="A6326" t="s">
        <v>24064</v>
      </c>
      <c r="B6326" t="s">
        <v>89</v>
      </c>
      <c r="C6326" t="s">
        <v>177</v>
      </c>
      <c r="D6326" t="s">
        <v>17736</v>
      </c>
      <c r="E6326" t="s">
        <v>81</v>
      </c>
      <c r="F6326" t="s">
        <v>4937</v>
      </c>
      <c r="G6326">
        <v>0</v>
      </c>
      <c r="H6326">
        <v>8</v>
      </c>
      <c r="I6326">
        <v>0</v>
      </c>
      <c r="J6326">
        <v>7</v>
      </c>
      <c r="K6326">
        <v>1</v>
      </c>
      <c r="L6326">
        <v>0</v>
      </c>
      <c r="M6326">
        <v>0</v>
      </c>
      <c r="N6326">
        <v>0</v>
      </c>
      <c r="O6326">
        <v>0</v>
      </c>
      <c r="P6326">
        <v>0</v>
      </c>
      <c r="Q6326">
        <v>0</v>
      </c>
    </row>
    <row r="6327" spans="1:17" x14ac:dyDescent="0.2">
      <c r="A6327" t="s">
        <v>24065</v>
      </c>
      <c r="B6327" t="s">
        <v>89</v>
      </c>
      <c r="C6327" t="s">
        <v>177</v>
      </c>
      <c r="D6327" t="s">
        <v>17736</v>
      </c>
      <c r="E6327" t="s">
        <v>81</v>
      </c>
      <c r="F6327" t="s">
        <v>4939</v>
      </c>
      <c r="G6327">
        <v>0</v>
      </c>
      <c r="H6327">
        <v>0</v>
      </c>
      <c r="I6327">
        <v>0</v>
      </c>
      <c r="J6327">
        <v>0</v>
      </c>
      <c r="K6327">
        <v>0</v>
      </c>
      <c r="L6327">
        <v>0</v>
      </c>
      <c r="M6327">
        <v>8</v>
      </c>
      <c r="N6327">
        <v>0</v>
      </c>
      <c r="O6327">
        <v>0</v>
      </c>
      <c r="P6327">
        <v>0</v>
      </c>
      <c r="Q6327">
        <v>0</v>
      </c>
    </row>
    <row r="6328" spans="1:17" x14ac:dyDescent="0.2">
      <c r="A6328" t="s">
        <v>24066</v>
      </c>
      <c r="B6328" t="s">
        <v>89</v>
      </c>
      <c r="C6328" t="s">
        <v>177</v>
      </c>
      <c r="D6328" t="s">
        <v>17736</v>
      </c>
      <c r="E6328" t="s">
        <v>81</v>
      </c>
      <c r="F6328" t="s">
        <v>4941</v>
      </c>
      <c r="G6328">
        <v>0</v>
      </c>
      <c r="H6328">
        <v>8</v>
      </c>
      <c r="I6328">
        <v>0</v>
      </c>
      <c r="J6328">
        <v>7</v>
      </c>
      <c r="K6328">
        <v>1</v>
      </c>
      <c r="L6328">
        <v>0</v>
      </c>
      <c r="M6328">
        <v>0</v>
      </c>
      <c r="N6328">
        <v>0</v>
      </c>
      <c r="O6328">
        <v>0</v>
      </c>
      <c r="P6328">
        <v>0</v>
      </c>
      <c r="Q6328">
        <v>0</v>
      </c>
    </row>
    <row r="6329" spans="1:17" x14ac:dyDescent="0.2">
      <c r="A6329" t="s">
        <v>24067</v>
      </c>
      <c r="B6329" t="s">
        <v>89</v>
      </c>
      <c r="C6329" t="s">
        <v>240</v>
      </c>
      <c r="D6329" t="s">
        <v>17736</v>
      </c>
      <c r="E6329" t="s">
        <v>83</v>
      </c>
      <c r="F6329" t="s">
        <v>4927</v>
      </c>
      <c r="G6329">
        <v>0</v>
      </c>
      <c r="H6329">
        <v>0</v>
      </c>
      <c r="I6329">
        <v>0</v>
      </c>
      <c r="J6329">
        <v>0</v>
      </c>
      <c r="K6329">
        <v>0</v>
      </c>
      <c r="L6329">
        <v>0</v>
      </c>
      <c r="M6329">
        <v>0</v>
      </c>
      <c r="N6329">
        <v>1</v>
      </c>
      <c r="O6329">
        <v>1</v>
      </c>
      <c r="P6329">
        <v>0</v>
      </c>
      <c r="Q6329">
        <v>0</v>
      </c>
    </row>
    <row r="6330" spans="1:17" x14ac:dyDescent="0.2">
      <c r="A6330" t="s">
        <v>24068</v>
      </c>
      <c r="B6330" t="s">
        <v>89</v>
      </c>
      <c r="C6330" t="s">
        <v>240</v>
      </c>
      <c r="D6330" t="s">
        <v>17736</v>
      </c>
      <c r="E6330" t="s">
        <v>83</v>
      </c>
      <c r="F6330" t="s">
        <v>17734</v>
      </c>
      <c r="G6330">
        <v>7</v>
      </c>
      <c r="H6330">
        <v>0</v>
      </c>
      <c r="I6330">
        <v>0</v>
      </c>
      <c r="J6330">
        <v>0</v>
      </c>
      <c r="K6330">
        <v>0</v>
      </c>
      <c r="L6330">
        <v>0</v>
      </c>
      <c r="M6330">
        <v>0</v>
      </c>
      <c r="N6330">
        <v>0</v>
      </c>
      <c r="O6330">
        <v>0</v>
      </c>
      <c r="P6330">
        <v>0</v>
      </c>
      <c r="Q6330">
        <v>0</v>
      </c>
    </row>
    <row r="6331" spans="1:17" x14ac:dyDescent="0.2">
      <c r="A6331" t="s">
        <v>24069</v>
      </c>
      <c r="B6331" t="s">
        <v>89</v>
      </c>
      <c r="C6331" t="s">
        <v>240</v>
      </c>
      <c r="D6331" t="s">
        <v>17736</v>
      </c>
      <c r="E6331" t="s">
        <v>81</v>
      </c>
      <c r="F6331" t="s">
        <v>4929</v>
      </c>
      <c r="G6331">
        <v>0</v>
      </c>
      <c r="H6331">
        <v>15</v>
      </c>
      <c r="I6331">
        <v>2</v>
      </c>
      <c r="J6331">
        <v>11</v>
      </c>
      <c r="K6331">
        <v>2</v>
      </c>
      <c r="L6331">
        <v>0</v>
      </c>
      <c r="M6331">
        <v>0</v>
      </c>
      <c r="N6331">
        <v>0</v>
      </c>
      <c r="O6331">
        <v>0</v>
      </c>
      <c r="P6331">
        <v>0</v>
      </c>
      <c r="Q6331">
        <v>0</v>
      </c>
    </row>
    <row r="6332" spans="1:17" x14ac:dyDescent="0.2">
      <c r="A6332" t="s">
        <v>24070</v>
      </c>
      <c r="B6332" t="s">
        <v>89</v>
      </c>
      <c r="C6332" t="s">
        <v>240</v>
      </c>
      <c r="D6332" t="s">
        <v>17736</v>
      </c>
      <c r="E6332" t="s">
        <v>81</v>
      </c>
      <c r="F6332" t="s">
        <v>4931</v>
      </c>
      <c r="G6332">
        <v>0</v>
      </c>
      <c r="H6332">
        <v>15</v>
      </c>
      <c r="I6332">
        <v>2</v>
      </c>
      <c r="J6332">
        <v>11</v>
      </c>
      <c r="K6332">
        <v>2</v>
      </c>
      <c r="L6332">
        <v>0</v>
      </c>
      <c r="M6332">
        <v>0</v>
      </c>
      <c r="N6332">
        <v>0</v>
      </c>
      <c r="O6332">
        <v>0</v>
      </c>
      <c r="P6332">
        <v>0</v>
      </c>
      <c r="Q6332">
        <v>0</v>
      </c>
    </row>
    <row r="6333" spans="1:17" x14ac:dyDescent="0.2">
      <c r="A6333" t="s">
        <v>24071</v>
      </c>
      <c r="B6333" t="s">
        <v>89</v>
      </c>
      <c r="C6333" t="s">
        <v>240</v>
      </c>
      <c r="D6333" t="s">
        <v>17736</v>
      </c>
      <c r="E6333" t="s">
        <v>81</v>
      </c>
      <c r="F6333" t="s">
        <v>4933</v>
      </c>
      <c r="G6333">
        <v>0</v>
      </c>
      <c r="H6333">
        <v>0</v>
      </c>
      <c r="I6333">
        <v>0</v>
      </c>
      <c r="J6333">
        <v>0</v>
      </c>
      <c r="K6333">
        <v>0</v>
      </c>
      <c r="L6333">
        <v>0</v>
      </c>
      <c r="M6333">
        <v>15</v>
      </c>
      <c r="N6333">
        <v>0</v>
      </c>
      <c r="O6333">
        <v>0</v>
      </c>
      <c r="P6333">
        <v>0</v>
      </c>
      <c r="Q6333">
        <v>0</v>
      </c>
    </row>
    <row r="6334" spans="1:17" x14ac:dyDescent="0.2">
      <c r="A6334" t="s">
        <v>24072</v>
      </c>
      <c r="B6334" t="s">
        <v>89</v>
      </c>
      <c r="C6334" t="s">
        <v>240</v>
      </c>
      <c r="D6334" t="s">
        <v>17736</v>
      </c>
      <c r="E6334" t="s">
        <v>81</v>
      </c>
      <c r="F6334" t="s">
        <v>4935</v>
      </c>
      <c r="G6334">
        <v>0</v>
      </c>
      <c r="H6334">
        <v>15</v>
      </c>
      <c r="I6334">
        <v>2</v>
      </c>
      <c r="J6334">
        <v>11</v>
      </c>
      <c r="K6334">
        <v>2</v>
      </c>
      <c r="L6334">
        <v>0</v>
      </c>
      <c r="M6334">
        <v>0</v>
      </c>
      <c r="N6334">
        <v>0</v>
      </c>
      <c r="O6334">
        <v>0</v>
      </c>
      <c r="P6334">
        <v>0</v>
      </c>
      <c r="Q6334">
        <v>0</v>
      </c>
    </row>
    <row r="6335" spans="1:17" x14ac:dyDescent="0.2">
      <c r="A6335" t="s">
        <v>24073</v>
      </c>
      <c r="B6335" t="s">
        <v>89</v>
      </c>
      <c r="C6335" t="s">
        <v>240</v>
      </c>
      <c r="D6335" t="s">
        <v>17736</v>
      </c>
      <c r="E6335" t="s">
        <v>81</v>
      </c>
      <c r="F6335" t="s">
        <v>4937</v>
      </c>
      <c r="G6335">
        <v>0</v>
      </c>
      <c r="H6335">
        <v>15</v>
      </c>
      <c r="I6335">
        <v>2</v>
      </c>
      <c r="J6335">
        <v>11</v>
      </c>
      <c r="K6335">
        <v>2</v>
      </c>
      <c r="L6335">
        <v>0</v>
      </c>
      <c r="M6335">
        <v>0</v>
      </c>
      <c r="N6335">
        <v>0</v>
      </c>
      <c r="O6335">
        <v>0</v>
      </c>
      <c r="P6335">
        <v>0</v>
      </c>
      <c r="Q6335">
        <v>0</v>
      </c>
    </row>
    <row r="6336" spans="1:17" x14ac:dyDescent="0.2">
      <c r="A6336" t="s">
        <v>24074</v>
      </c>
      <c r="B6336" t="s">
        <v>89</v>
      </c>
      <c r="C6336" t="s">
        <v>240</v>
      </c>
      <c r="D6336" t="s">
        <v>17736</v>
      </c>
      <c r="E6336" t="s">
        <v>81</v>
      </c>
      <c r="F6336" t="s">
        <v>4939</v>
      </c>
      <c r="G6336">
        <v>0</v>
      </c>
      <c r="H6336">
        <v>0</v>
      </c>
      <c r="I6336">
        <v>0</v>
      </c>
      <c r="J6336">
        <v>0</v>
      </c>
      <c r="K6336">
        <v>0</v>
      </c>
      <c r="L6336">
        <v>0</v>
      </c>
      <c r="M6336">
        <v>15</v>
      </c>
      <c r="N6336">
        <v>0</v>
      </c>
      <c r="O6336">
        <v>0</v>
      </c>
      <c r="P6336">
        <v>0</v>
      </c>
      <c r="Q6336">
        <v>0</v>
      </c>
    </row>
    <row r="6337" spans="1:17" x14ac:dyDescent="0.2">
      <c r="A6337" t="s">
        <v>24075</v>
      </c>
      <c r="B6337" t="s">
        <v>89</v>
      </c>
      <c r="C6337" t="s">
        <v>240</v>
      </c>
      <c r="D6337" t="s">
        <v>17736</v>
      </c>
      <c r="E6337" t="s">
        <v>81</v>
      </c>
      <c r="F6337" t="s">
        <v>4941</v>
      </c>
      <c r="G6337">
        <v>0</v>
      </c>
      <c r="H6337">
        <v>15</v>
      </c>
      <c r="I6337">
        <v>2</v>
      </c>
      <c r="J6337">
        <v>11</v>
      </c>
      <c r="K6337">
        <v>2</v>
      </c>
      <c r="L6337">
        <v>0</v>
      </c>
      <c r="M6337">
        <v>0</v>
      </c>
      <c r="N6337">
        <v>0</v>
      </c>
      <c r="O6337">
        <v>0</v>
      </c>
      <c r="P6337">
        <v>0</v>
      </c>
      <c r="Q6337">
        <v>0</v>
      </c>
    </row>
    <row r="6338" spans="1:17" x14ac:dyDescent="0.2">
      <c r="A6338" t="s">
        <v>24076</v>
      </c>
      <c r="B6338" t="s">
        <v>89</v>
      </c>
      <c r="C6338" t="s">
        <v>240</v>
      </c>
      <c r="D6338" t="s">
        <v>17736</v>
      </c>
      <c r="E6338" t="s">
        <v>81</v>
      </c>
      <c r="F6338" t="s">
        <v>4943</v>
      </c>
      <c r="G6338">
        <v>0</v>
      </c>
      <c r="H6338">
        <v>0</v>
      </c>
      <c r="I6338">
        <v>0</v>
      </c>
      <c r="J6338">
        <v>0</v>
      </c>
      <c r="K6338">
        <v>0</v>
      </c>
      <c r="L6338">
        <v>0</v>
      </c>
      <c r="M6338">
        <v>15</v>
      </c>
      <c r="N6338">
        <v>0</v>
      </c>
      <c r="O6338">
        <v>0</v>
      </c>
      <c r="P6338">
        <v>0</v>
      </c>
      <c r="Q6338">
        <v>0</v>
      </c>
    </row>
    <row r="6339" spans="1:17" x14ac:dyDescent="0.2">
      <c r="A6339" t="s">
        <v>24077</v>
      </c>
      <c r="B6339" t="s">
        <v>89</v>
      </c>
      <c r="C6339" t="s">
        <v>240</v>
      </c>
      <c r="D6339" t="s">
        <v>17736</v>
      </c>
      <c r="E6339" t="s">
        <v>81</v>
      </c>
      <c r="F6339" t="s">
        <v>4925</v>
      </c>
      <c r="G6339">
        <v>0</v>
      </c>
      <c r="H6339">
        <v>0</v>
      </c>
      <c r="I6339">
        <v>0</v>
      </c>
      <c r="J6339">
        <v>0</v>
      </c>
      <c r="K6339">
        <v>0</v>
      </c>
      <c r="L6339">
        <v>0</v>
      </c>
      <c r="M6339">
        <v>0</v>
      </c>
      <c r="N6339">
        <v>13</v>
      </c>
      <c r="O6339">
        <v>13</v>
      </c>
      <c r="P6339">
        <v>0</v>
      </c>
      <c r="Q6339">
        <v>0</v>
      </c>
    </row>
    <row r="6340" spans="1:17" x14ac:dyDescent="0.2">
      <c r="A6340" t="s">
        <v>24078</v>
      </c>
      <c r="B6340" t="s">
        <v>89</v>
      </c>
      <c r="C6340" t="s">
        <v>240</v>
      </c>
      <c r="D6340" t="s">
        <v>17736</v>
      </c>
      <c r="E6340" t="s">
        <v>81</v>
      </c>
      <c r="F6340" t="s">
        <v>4927</v>
      </c>
      <c r="G6340">
        <v>0</v>
      </c>
      <c r="H6340">
        <v>0</v>
      </c>
      <c r="I6340">
        <v>0</v>
      </c>
      <c r="J6340">
        <v>0</v>
      </c>
      <c r="K6340">
        <v>0</v>
      </c>
      <c r="L6340">
        <v>0</v>
      </c>
      <c r="M6340">
        <v>0</v>
      </c>
      <c r="N6340">
        <v>11</v>
      </c>
      <c r="O6340">
        <v>11</v>
      </c>
      <c r="P6340">
        <v>0</v>
      </c>
      <c r="Q6340">
        <v>0</v>
      </c>
    </row>
    <row r="6341" spans="1:17" x14ac:dyDescent="0.2">
      <c r="A6341" t="s">
        <v>24079</v>
      </c>
      <c r="B6341" t="s">
        <v>89</v>
      </c>
      <c r="C6341" t="s">
        <v>240</v>
      </c>
      <c r="D6341" t="s">
        <v>17736</v>
      </c>
      <c r="E6341" t="s">
        <v>81</v>
      </c>
      <c r="F6341" t="s">
        <v>17734</v>
      </c>
      <c r="G6341">
        <v>15</v>
      </c>
      <c r="H6341">
        <v>0</v>
      </c>
      <c r="I6341">
        <v>0</v>
      </c>
      <c r="J6341">
        <v>0</v>
      </c>
      <c r="K6341">
        <v>0</v>
      </c>
      <c r="L6341">
        <v>0</v>
      </c>
      <c r="M6341">
        <v>0</v>
      </c>
      <c r="N6341">
        <v>0</v>
      </c>
      <c r="O6341">
        <v>0</v>
      </c>
      <c r="P6341">
        <v>0</v>
      </c>
      <c r="Q6341">
        <v>0</v>
      </c>
    </row>
    <row r="6342" spans="1:17" x14ac:dyDescent="0.2">
      <c r="A6342" t="s">
        <v>24080</v>
      </c>
      <c r="B6342" t="s">
        <v>89</v>
      </c>
      <c r="C6342" t="s">
        <v>240</v>
      </c>
      <c r="D6342" t="s">
        <v>17754</v>
      </c>
      <c r="E6342" t="s">
        <v>83</v>
      </c>
      <c r="F6342" t="s">
        <v>17734</v>
      </c>
      <c r="G6342">
        <v>6</v>
      </c>
      <c r="H6342">
        <v>0</v>
      </c>
      <c r="I6342">
        <v>0</v>
      </c>
      <c r="J6342">
        <v>0</v>
      </c>
      <c r="K6342">
        <v>0</v>
      </c>
      <c r="L6342">
        <v>0</v>
      </c>
      <c r="M6342">
        <v>0</v>
      </c>
      <c r="N6342">
        <v>0</v>
      </c>
      <c r="O6342">
        <v>0</v>
      </c>
      <c r="P6342">
        <v>0</v>
      </c>
      <c r="Q6342">
        <v>0</v>
      </c>
    </row>
    <row r="6343" spans="1:17" x14ac:dyDescent="0.2">
      <c r="A6343" t="s">
        <v>24081</v>
      </c>
      <c r="B6343" t="s">
        <v>89</v>
      </c>
      <c r="C6343" t="s">
        <v>240</v>
      </c>
      <c r="D6343" t="s">
        <v>17754</v>
      </c>
      <c r="E6343" t="s">
        <v>81</v>
      </c>
      <c r="F6343" t="s">
        <v>17734</v>
      </c>
      <c r="G6343">
        <v>1</v>
      </c>
      <c r="H6343">
        <v>0</v>
      </c>
      <c r="I6343">
        <v>0</v>
      </c>
      <c r="J6343">
        <v>0</v>
      </c>
      <c r="K6343">
        <v>0</v>
      </c>
      <c r="L6343">
        <v>0</v>
      </c>
      <c r="M6343">
        <v>0</v>
      </c>
      <c r="N6343">
        <v>0</v>
      </c>
      <c r="O6343">
        <v>0</v>
      </c>
      <c r="P6343">
        <v>0</v>
      </c>
      <c r="Q6343">
        <v>0</v>
      </c>
    </row>
    <row r="6344" spans="1:17" x14ac:dyDescent="0.2">
      <c r="A6344" t="s">
        <v>24082</v>
      </c>
      <c r="B6344" t="s">
        <v>89</v>
      </c>
      <c r="C6344" t="s">
        <v>241</v>
      </c>
      <c r="D6344" t="s">
        <v>17736</v>
      </c>
      <c r="E6344" t="s">
        <v>83</v>
      </c>
      <c r="F6344" t="s">
        <v>4929</v>
      </c>
      <c r="G6344">
        <v>0</v>
      </c>
      <c r="H6344">
        <v>8</v>
      </c>
      <c r="I6344">
        <v>2</v>
      </c>
      <c r="J6344">
        <v>4</v>
      </c>
      <c r="K6344">
        <v>0</v>
      </c>
      <c r="L6344">
        <v>2</v>
      </c>
      <c r="M6344">
        <v>0</v>
      </c>
      <c r="N6344">
        <v>0</v>
      </c>
      <c r="O6344">
        <v>0</v>
      </c>
      <c r="P6344">
        <v>0</v>
      </c>
      <c r="Q6344">
        <v>0</v>
      </c>
    </row>
    <row r="6345" spans="1:17" x14ac:dyDescent="0.2">
      <c r="A6345" t="s">
        <v>24083</v>
      </c>
      <c r="B6345" t="s">
        <v>89</v>
      </c>
      <c r="C6345" t="s">
        <v>241</v>
      </c>
      <c r="D6345" t="s">
        <v>17736</v>
      </c>
      <c r="E6345" t="s">
        <v>83</v>
      </c>
      <c r="F6345" t="s">
        <v>4931</v>
      </c>
      <c r="G6345">
        <v>0</v>
      </c>
      <c r="H6345">
        <v>8</v>
      </c>
      <c r="I6345">
        <v>2</v>
      </c>
      <c r="J6345">
        <v>4</v>
      </c>
      <c r="K6345">
        <v>0</v>
      </c>
      <c r="L6345">
        <v>2</v>
      </c>
      <c r="M6345">
        <v>0</v>
      </c>
      <c r="N6345">
        <v>0</v>
      </c>
      <c r="O6345">
        <v>0</v>
      </c>
      <c r="P6345">
        <v>0</v>
      </c>
      <c r="Q6345">
        <v>0</v>
      </c>
    </row>
    <row r="6346" spans="1:17" x14ac:dyDescent="0.2">
      <c r="A6346" t="s">
        <v>24084</v>
      </c>
      <c r="B6346" t="s">
        <v>89</v>
      </c>
      <c r="C6346" t="s">
        <v>241</v>
      </c>
      <c r="D6346" t="s">
        <v>17736</v>
      </c>
      <c r="E6346" t="s">
        <v>83</v>
      </c>
      <c r="F6346" t="s">
        <v>4933</v>
      </c>
      <c r="G6346">
        <v>0</v>
      </c>
      <c r="H6346">
        <v>0</v>
      </c>
      <c r="I6346">
        <v>0</v>
      </c>
      <c r="J6346">
        <v>0</v>
      </c>
      <c r="K6346">
        <v>0</v>
      </c>
      <c r="L6346">
        <v>0</v>
      </c>
      <c r="M6346">
        <v>8</v>
      </c>
      <c r="N6346">
        <v>0</v>
      </c>
      <c r="O6346">
        <v>0</v>
      </c>
      <c r="P6346">
        <v>0</v>
      </c>
      <c r="Q6346">
        <v>0</v>
      </c>
    </row>
    <row r="6347" spans="1:17" x14ac:dyDescent="0.2">
      <c r="A6347" t="s">
        <v>24085</v>
      </c>
      <c r="B6347" t="s">
        <v>89</v>
      </c>
      <c r="C6347" t="s">
        <v>241</v>
      </c>
      <c r="D6347" t="s">
        <v>17736</v>
      </c>
      <c r="E6347" t="s">
        <v>83</v>
      </c>
      <c r="F6347" t="s">
        <v>4935</v>
      </c>
      <c r="G6347">
        <v>0</v>
      </c>
      <c r="H6347">
        <v>8</v>
      </c>
      <c r="I6347">
        <v>2</v>
      </c>
      <c r="J6347">
        <v>4</v>
      </c>
      <c r="K6347">
        <v>0</v>
      </c>
      <c r="L6347">
        <v>2</v>
      </c>
      <c r="M6347">
        <v>0</v>
      </c>
      <c r="N6347">
        <v>0</v>
      </c>
      <c r="O6347">
        <v>0</v>
      </c>
      <c r="P6347">
        <v>0</v>
      </c>
      <c r="Q6347">
        <v>0</v>
      </c>
    </row>
    <row r="6348" spans="1:17" x14ac:dyDescent="0.2">
      <c r="A6348" t="s">
        <v>24086</v>
      </c>
      <c r="B6348" t="s">
        <v>89</v>
      </c>
      <c r="C6348" t="s">
        <v>241</v>
      </c>
      <c r="D6348" t="s">
        <v>17736</v>
      </c>
      <c r="E6348" t="s">
        <v>83</v>
      </c>
      <c r="F6348" t="s">
        <v>4937</v>
      </c>
      <c r="G6348">
        <v>0</v>
      </c>
      <c r="H6348">
        <v>8</v>
      </c>
      <c r="I6348">
        <v>2</v>
      </c>
      <c r="J6348">
        <v>4</v>
      </c>
      <c r="K6348">
        <v>0</v>
      </c>
      <c r="L6348">
        <v>2</v>
      </c>
      <c r="M6348">
        <v>0</v>
      </c>
      <c r="N6348">
        <v>0</v>
      </c>
      <c r="O6348">
        <v>0</v>
      </c>
      <c r="P6348">
        <v>0</v>
      </c>
      <c r="Q6348">
        <v>0</v>
      </c>
    </row>
    <row r="6349" spans="1:17" x14ac:dyDescent="0.2">
      <c r="A6349" t="s">
        <v>24087</v>
      </c>
      <c r="B6349" t="s">
        <v>89</v>
      </c>
      <c r="C6349" t="s">
        <v>241</v>
      </c>
      <c r="D6349" t="s">
        <v>17736</v>
      </c>
      <c r="E6349" t="s">
        <v>83</v>
      </c>
      <c r="F6349" t="s">
        <v>4939</v>
      </c>
      <c r="G6349">
        <v>0</v>
      </c>
      <c r="H6349">
        <v>0</v>
      </c>
      <c r="I6349">
        <v>0</v>
      </c>
      <c r="J6349">
        <v>0</v>
      </c>
      <c r="K6349">
        <v>0</v>
      </c>
      <c r="L6349">
        <v>0</v>
      </c>
      <c r="M6349">
        <v>8</v>
      </c>
      <c r="N6349">
        <v>0</v>
      </c>
      <c r="O6349">
        <v>0</v>
      </c>
      <c r="P6349">
        <v>0</v>
      </c>
      <c r="Q6349">
        <v>0</v>
      </c>
    </row>
    <row r="6350" spans="1:17" x14ac:dyDescent="0.2">
      <c r="A6350" t="s">
        <v>24088</v>
      </c>
      <c r="B6350" t="s">
        <v>89</v>
      </c>
      <c r="C6350" t="s">
        <v>241</v>
      </c>
      <c r="D6350" t="s">
        <v>17736</v>
      </c>
      <c r="E6350" t="s">
        <v>83</v>
      </c>
      <c r="F6350" t="s">
        <v>4941</v>
      </c>
      <c r="G6350">
        <v>0</v>
      </c>
      <c r="H6350">
        <v>8</v>
      </c>
      <c r="I6350">
        <v>2</v>
      </c>
      <c r="J6350">
        <v>4</v>
      </c>
      <c r="K6350">
        <v>0</v>
      </c>
      <c r="L6350">
        <v>2</v>
      </c>
      <c r="M6350">
        <v>0</v>
      </c>
      <c r="N6350">
        <v>0</v>
      </c>
      <c r="O6350">
        <v>0</v>
      </c>
      <c r="P6350">
        <v>0</v>
      </c>
      <c r="Q6350">
        <v>0</v>
      </c>
    </row>
    <row r="6351" spans="1:17" x14ac:dyDescent="0.2">
      <c r="A6351" t="s">
        <v>24089</v>
      </c>
      <c r="B6351" t="s">
        <v>89</v>
      </c>
      <c r="C6351" t="s">
        <v>241</v>
      </c>
      <c r="D6351" t="s">
        <v>17736</v>
      </c>
      <c r="E6351" t="s">
        <v>83</v>
      </c>
      <c r="F6351" t="s">
        <v>4943</v>
      </c>
      <c r="G6351">
        <v>0</v>
      </c>
      <c r="H6351">
        <v>0</v>
      </c>
      <c r="I6351">
        <v>0</v>
      </c>
      <c r="J6351">
        <v>0</v>
      </c>
      <c r="K6351">
        <v>0</v>
      </c>
      <c r="L6351">
        <v>0</v>
      </c>
      <c r="M6351">
        <v>8</v>
      </c>
      <c r="N6351">
        <v>0</v>
      </c>
      <c r="O6351">
        <v>0</v>
      </c>
      <c r="P6351">
        <v>0</v>
      </c>
      <c r="Q6351">
        <v>0</v>
      </c>
    </row>
    <row r="6352" spans="1:17" x14ac:dyDescent="0.2">
      <c r="A6352" t="s">
        <v>24090</v>
      </c>
      <c r="B6352" t="s">
        <v>89</v>
      </c>
      <c r="C6352" t="s">
        <v>241</v>
      </c>
      <c r="D6352" t="s">
        <v>17736</v>
      </c>
      <c r="E6352" t="s">
        <v>83</v>
      </c>
      <c r="F6352" t="s">
        <v>4925</v>
      </c>
      <c r="G6352">
        <v>0</v>
      </c>
      <c r="H6352">
        <v>0</v>
      </c>
      <c r="I6352">
        <v>0</v>
      </c>
      <c r="J6352">
        <v>0</v>
      </c>
      <c r="K6352">
        <v>0</v>
      </c>
      <c r="L6352">
        <v>0</v>
      </c>
      <c r="M6352">
        <v>0</v>
      </c>
      <c r="N6352">
        <v>5</v>
      </c>
      <c r="O6352">
        <v>4</v>
      </c>
      <c r="P6352">
        <v>1</v>
      </c>
      <c r="Q6352">
        <v>0</v>
      </c>
    </row>
    <row r="6353" spans="1:17" x14ac:dyDescent="0.2">
      <c r="A6353" t="s">
        <v>24091</v>
      </c>
      <c r="B6353" t="s">
        <v>89</v>
      </c>
      <c r="C6353" t="s">
        <v>241</v>
      </c>
      <c r="D6353" t="s">
        <v>17736</v>
      </c>
      <c r="E6353" t="s">
        <v>83</v>
      </c>
      <c r="F6353" t="s">
        <v>4927</v>
      </c>
      <c r="G6353">
        <v>0</v>
      </c>
      <c r="H6353">
        <v>0</v>
      </c>
      <c r="I6353">
        <v>0</v>
      </c>
      <c r="J6353">
        <v>0</v>
      </c>
      <c r="K6353">
        <v>0</v>
      </c>
      <c r="L6353">
        <v>0</v>
      </c>
      <c r="M6353">
        <v>0</v>
      </c>
      <c r="N6353">
        <v>5</v>
      </c>
      <c r="O6353">
        <v>4</v>
      </c>
      <c r="P6353">
        <v>1</v>
      </c>
      <c r="Q6353">
        <v>0</v>
      </c>
    </row>
    <row r="6354" spans="1:17" x14ac:dyDescent="0.2">
      <c r="A6354" t="s">
        <v>24092</v>
      </c>
      <c r="B6354" t="s">
        <v>89</v>
      </c>
      <c r="C6354" t="s">
        <v>241</v>
      </c>
      <c r="D6354" t="s">
        <v>17736</v>
      </c>
      <c r="E6354" t="s">
        <v>83</v>
      </c>
      <c r="F6354" t="s">
        <v>17734</v>
      </c>
      <c r="G6354">
        <v>8</v>
      </c>
      <c r="H6354">
        <v>0</v>
      </c>
      <c r="I6354">
        <v>0</v>
      </c>
      <c r="J6354">
        <v>0</v>
      </c>
      <c r="K6354">
        <v>0</v>
      </c>
      <c r="L6354">
        <v>0</v>
      </c>
      <c r="M6354">
        <v>0</v>
      </c>
      <c r="N6354">
        <v>0</v>
      </c>
      <c r="O6354">
        <v>0</v>
      </c>
      <c r="P6354">
        <v>0</v>
      </c>
      <c r="Q6354">
        <v>0</v>
      </c>
    </row>
    <row r="6355" spans="1:17" x14ac:dyDescent="0.2">
      <c r="A6355" t="s">
        <v>24093</v>
      </c>
      <c r="B6355" t="s">
        <v>89</v>
      </c>
      <c r="C6355" t="s">
        <v>241</v>
      </c>
      <c r="D6355" t="s">
        <v>17736</v>
      </c>
      <c r="E6355" t="s">
        <v>81</v>
      </c>
      <c r="F6355" t="s">
        <v>4929</v>
      </c>
      <c r="G6355">
        <v>0</v>
      </c>
      <c r="H6355">
        <v>19</v>
      </c>
      <c r="I6355">
        <v>2</v>
      </c>
      <c r="J6355">
        <v>12</v>
      </c>
      <c r="K6355">
        <v>3</v>
      </c>
      <c r="L6355">
        <v>2</v>
      </c>
      <c r="M6355">
        <v>0</v>
      </c>
      <c r="N6355">
        <v>0</v>
      </c>
      <c r="O6355">
        <v>0</v>
      </c>
      <c r="P6355">
        <v>0</v>
      </c>
      <c r="Q6355">
        <v>0</v>
      </c>
    </row>
    <row r="6356" spans="1:17" x14ac:dyDescent="0.2">
      <c r="A6356" t="s">
        <v>24094</v>
      </c>
      <c r="B6356" t="s">
        <v>89</v>
      </c>
      <c r="C6356" t="s">
        <v>241</v>
      </c>
      <c r="D6356" t="s">
        <v>17736</v>
      </c>
      <c r="E6356" t="s">
        <v>81</v>
      </c>
      <c r="F6356" t="s">
        <v>4931</v>
      </c>
      <c r="G6356">
        <v>0</v>
      </c>
      <c r="H6356">
        <v>19</v>
      </c>
      <c r="I6356">
        <v>2</v>
      </c>
      <c r="J6356">
        <v>11</v>
      </c>
      <c r="K6356">
        <v>4</v>
      </c>
      <c r="L6356">
        <v>2</v>
      </c>
      <c r="M6356">
        <v>0</v>
      </c>
      <c r="N6356">
        <v>0</v>
      </c>
      <c r="O6356">
        <v>0</v>
      </c>
      <c r="P6356">
        <v>0</v>
      </c>
      <c r="Q6356">
        <v>0</v>
      </c>
    </row>
    <row r="6357" spans="1:17" x14ac:dyDescent="0.2">
      <c r="A6357" t="s">
        <v>24095</v>
      </c>
      <c r="B6357" t="s">
        <v>88</v>
      </c>
      <c r="C6357" t="s">
        <v>151</v>
      </c>
      <c r="D6357" t="s">
        <v>17748</v>
      </c>
      <c r="E6357" t="s">
        <v>83</v>
      </c>
      <c r="F6357" t="s">
        <v>17749</v>
      </c>
      <c r="G6357">
        <v>0</v>
      </c>
      <c r="H6357">
        <v>0</v>
      </c>
      <c r="I6357">
        <v>0</v>
      </c>
      <c r="J6357">
        <v>0</v>
      </c>
      <c r="K6357">
        <v>0</v>
      </c>
      <c r="L6357">
        <v>0</v>
      </c>
      <c r="M6357">
        <v>0</v>
      </c>
      <c r="N6357">
        <v>3</v>
      </c>
      <c r="O6357">
        <v>3</v>
      </c>
      <c r="P6357">
        <v>0</v>
      </c>
      <c r="Q6357">
        <v>0</v>
      </c>
    </row>
    <row r="6358" spans="1:17" x14ac:dyDescent="0.2">
      <c r="A6358" t="s">
        <v>24096</v>
      </c>
      <c r="B6358" t="s">
        <v>88</v>
      </c>
      <c r="C6358" t="s">
        <v>151</v>
      </c>
      <c r="D6358" t="s">
        <v>17748</v>
      </c>
      <c r="E6358" t="s">
        <v>83</v>
      </c>
      <c r="F6358" t="s">
        <v>17734</v>
      </c>
      <c r="G6358">
        <v>3</v>
      </c>
      <c r="H6358">
        <v>0</v>
      </c>
      <c r="I6358">
        <v>0</v>
      </c>
      <c r="J6358">
        <v>0</v>
      </c>
      <c r="K6358">
        <v>0</v>
      </c>
      <c r="L6358">
        <v>0</v>
      </c>
      <c r="M6358">
        <v>0</v>
      </c>
      <c r="N6358">
        <v>0</v>
      </c>
      <c r="O6358">
        <v>0</v>
      </c>
      <c r="P6358">
        <v>0</v>
      </c>
      <c r="Q6358">
        <v>0</v>
      </c>
    </row>
    <row r="6359" spans="1:17" x14ac:dyDescent="0.2">
      <c r="A6359" t="s">
        <v>24097</v>
      </c>
      <c r="B6359" t="s">
        <v>89</v>
      </c>
      <c r="C6359" t="s">
        <v>186</v>
      </c>
      <c r="D6359" t="s">
        <v>17736</v>
      </c>
      <c r="E6359" t="s">
        <v>83</v>
      </c>
      <c r="F6359" t="s">
        <v>4935</v>
      </c>
      <c r="G6359">
        <v>0</v>
      </c>
      <c r="H6359">
        <v>2</v>
      </c>
      <c r="I6359">
        <v>0</v>
      </c>
      <c r="J6359">
        <v>2</v>
      </c>
      <c r="K6359">
        <v>0</v>
      </c>
      <c r="L6359">
        <v>0</v>
      </c>
      <c r="M6359">
        <v>0</v>
      </c>
      <c r="N6359">
        <v>0</v>
      </c>
      <c r="O6359">
        <v>0</v>
      </c>
      <c r="P6359">
        <v>0</v>
      </c>
      <c r="Q6359">
        <v>0</v>
      </c>
    </row>
    <row r="6360" spans="1:17" x14ac:dyDescent="0.2">
      <c r="A6360" t="s">
        <v>24098</v>
      </c>
      <c r="B6360" t="s">
        <v>89</v>
      </c>
      <c r="C6360" t="s">
        <v>186</v>
      </c>
      <c r="D6360" t="s">
        <v>17736</v>
      </c>
      <c r="E6360" t="s">
        <v>83</v>
      </c>
      <c r="F6360" t="s">
        <v>4937</v>
      </c>
      <c r="G6360">
        <v>0</v>
      </c>
      <c r="H6360">
        <v>2</v>
      </c>
      <c r="I6360">
        <v>0</v>
      </c>
      <c r="J6360">
        <v>2</v>
      </c>
      <c r="K6360">
        <v>0</v>
      </c>
      <c r="L6360">
        <v>0</v>
      </c>
      <c r="M6360">
        <v>0</v>
      </c>
      <c r="N6360">
        <v>0</v>
      </c>
      <c r="O6360">
        <v>0</v>
      </c>
      <c r="P6360">
        <v>0</v>
      </c>
      <c r="Q6360">
        <v>0</v>
      </c>
    </row>
    <row r="6361" spans="1:17" x14ac:dyDescent="0.2">
      <c r="A6361" t="s">
        <v>24099</v>
      </c>
      <c r="B6361" t="s">
        <v>89</v>
      </c>
      <c r="C6361" t="s">
        <v>186</v>
      </c>
      <c r="D6361" t="s">
        <v>17736</v>
      </c>
      <c r="E6361" t="s">
        <v>83</v>
      </c>
      <c r="F6361" t="s">
        <v>4939</v>
      </c>
      <c r="G6361">
        <v>0</v>
      </c>
      <c r="H6361">
        <v>0</v>
      </c>
      <c r="I6361">
        <v>0</v>
      </c>
      <c r="J6361">
        <v>0</v>
      </c>
      <c r="K6361">
        <v>0</v>
      </c>
      <c r="L6361">
        <v>0</v>
      </c>
      <c r="M6361">
        <v>2</v>
      </c>
      <c r="N6361">
        <v>0</v>
      </c>
      <c r="O6361">
        <v>0</v>
      </c>
      <c r="P6361">
        <v>0</v>
      </c>
      <c r="Q6361">
        <v>0</v>
      </c>
    </row>
    <row r="6362" spans="1:17" x14ac:dyDescent="0.2">
      <c r="A6362" t="s">
        <v>24100</v>
      </c>
      <c r="B6362" t="s">
        <v>89</v>
      </c>
      <c r="C6362" t="s">
        <v>186</v>
      </c>
      <c r="D6362" t="s">
        <v>17736</v>
      </c>
      <c r="E6362" t="s">
        <v>83</v>
      </c>
      <c r="F6362" t="s">
        <v>4941</v>
      </c>
      <c r="G6362">
        <v>0</v>
      </c>
      <c r="H6362">
        <v>2</v>
      </c>
      <c r="I6362">
        <v>0</v>
      </c>
      <c r="J6362">
        <v>2</v>
      </c>
      <c r="K6362">
        <v>0</v>
      </c>
      <c r="L6362">
        <v>0</v>
      </c>
      <c r="M6362">
        <v>0</v>
      </c>
      <c r="N6362">
        <v>0</v>
      </c>
      <c r="O6362">
        <v>0</v>
      </c>
      <c r="P6362">
        <v>0</v>
      </c>
      <c r="Q6362">
        <v>0</v>
      </c>
    </row>
    <row r="6363" spans="1:17" x14ac:dyDescent="0.2">
      <c r="A6363" t="s">
        <v>24101</v>
      </c>
      <c r="B6363" t="s">
        <v>89</v>
      </c>
      <c r="C6363" t="s">
        <v>186</v>
      </c>
      <c r="D6363" t="s">
        <v>17736</v>
      </c>
      <c r="E6363" t="s">
        <v>83</v>
      </c>
      <c r="F6363" t="s">
        <v>4943</v>
      </c>
      <c r="G6363">
        <v>0</v>
      </c>
      <c r="H6363">
        <v>0</v>
      </c>
      <c r="I6363">
        <v>0</v>
      </c>
      <c r="J6363">
        <v>0</v>
      </c>
      <c r="K6363">
        <v>0</v>
      </c>
      <c r="L6363">
        <v>0</v>
      </c>
      <c r="M6363">
        <v>2</v>
      </c>
      <c r="N6363">
        <v>0</v>
      </c>
      <c r="O6363">
        <v>0</v>
      </c>
      <c r="P6363">
        <v>0</v>
      </c>
      <c r="Q6363">
        <v>0</v>
      </c>
    </row>
    <row r="6364" spans="1:17" x14ac:dyDescent="0.2">
      <c r="A6364" t="s">
        <v>24102</v>
      </c>
      <c r="B6364" t="s">
        <v>89</v>
      </c>
      <c r="C6364" t="s">
        <v>186</v>
      </c>
      <c r="D6364" t="s">
        <v>17736</v>
      </c>
      <c r="E6364" t="s">
        <v>83</v>
      </c>
      <c r="F6364" t="s">
        <v>4925</v>
      </c>
      <c r="G6364">
        <v>0</v>
      </c>
      <c r="H6364">
        <v>0</v>
      </c>
      <c r="I6364">
        <v>0</v>
      </c>
      <c r="J6364">
        <v>0</v>
      </c>
      <c r="K6364">
        <v>0</v>
      </c>
      <c r="L6364">
        <v>0</v>
      </c>
      <c r="M6364">
        <v>0</v>
      </c>
      <c r="N6364">
        <v>2</v>
      </c>
      <c r="O6364">
        <v>2</v>
      </c>
      <c r="P6364">
        <v>0</v>
      </c>
      <c r="Q6364">
        <v>0</v>
      </c>
    </row>
    <row r="6365" spans="1:17" x14ac:dyDescent="0.2">
      <c r="A6365" t="s">
        <v>24103</v>
      </c>
      <c r="B6365" t="s">
        <v>89</v>
      </c>
      <c r="C6365" t="s">
        <v>186</v>
      </c>
      <c r="D6365" t="s">
        <v>17736</v>
      </c>
      <c r="E6365" t="s">
        <v>83</v>
      </c>
      <c r="F6365" t="s">
        <v>4927</v>
      </c>
      <c r="G6365">
        <v>0</v>
      </c>
      <c r="H6365">
        <v>0</v>
      </c>
      <c r="I6365">
        <v>0</v>
      </c>
      <c r="J6365">
        <v>0</v>
      </c>
      <c r="K6365">
        <v>0</v>
      </c>
      <c r="L6365">
        <v>0</v>
      </c>
      <c r="M6365">
        <v>0</v>
      </c>
      <c r="N6365">
        <v>2</v>
      </c>
      <c r="O6365">
        <v>2</v>
      </c>
      <c r="P6365">
        <v>0</v>
      </c>
      <c r="Q6365">
        <v>0</v>
      </c>
    </row>
    <row r="6366" spans="1:17" x14ac:dyDescent="0.2">
      <c r="A6366" t="s">
        <v>24104</v>
      </c>
      <c r="B6366" t="s">
        <v>89</v>
      </c>
      <c r="C6366" t="s">
        <v>186</v>
      </c>
      <c r="D6366" t="s">
        <v>17736</v>
      </c>
      <c r="E6366" t="s">
        <v>83</v>
      </c>
      <c r="F6366" t="s">
        <v>17734</v>
      </c>
      <c r="G6366">
        <v>2</v>
      </c>
      <c r="H6366">
        <v>0</v>
      </c>
      <c r="I6366">
        <v>0</v>
      </c>
      <c r="J6366">
        <v>0</v>
      </c>
      <c r="K6366">
        <v>0</v>
      </c>
      <c r="L6366">
        <v>0</v>
      </c>
      <c r="M6366">
        <v>0</v>
      </c>
      <c r="N6366">
        <v>0</v>
      </c>
      <c r="O6366">
        <v>0</v>
      </c>
      <c r="P6366">
        <v>0</v>
      </c>
      <c r="Q6366">
        <v>0</v>
      </c>
    </row>
    <row r="6367" spans="1:17" x14ac:dyDescent="0.2">
      <c r="A6367" t="s">
        <v>24105</v>
      </c>
      <c r="B6367" t="s">
        <v>89</v>
      </c>
      <c r="C6367" t="s">
        <v>187</v>
      </c>
      <c r="D6367" t="s">
        <v>17768</v>
      </c>
      <c r="E6367" t="s">
        <v>83</v>
      </c>
      <c r="F6367" t="s">
        <v>17734</v>
      </c>
      <c r="G6367">
        <v>3</v>
      </c>
      <c r="H6367">
        <v>0</v>
      </c>
      <c r="I6367">
        <v>0</v>
      </c>
      <c r="J6367">
        <v>0</v>
      </c>
      <c r="K6367">
        <v>0</v>
      </c>
      <c r="L6367">
        <v>0</v>
      </c>
      <c r="M6367">
        <v>0</v>
      </c>
      <c r="N6367">
        <v>0</v>
      </c>
      <c r="O6367">
        <v>0</v>
      </c>
      <c r="P6367">
        <v>0</v>
      </c>
      <c r="Q6367">
        <v>0</v>
      </c>
    </row>
    <row r="6368" spans="1:17" x14ac:dyDescent="0.2">
      <c r="A6368" t="s">
        <v>24106</v>
      </c>
      <c r="B6368" t="s">
        <v>89</v>
      </c>
      <c r="C6368" t="s">
        <v>187</v>
      </c>
      <c r="D6368" t="s">
        <v>17736</v>
      </c>
      <c r="E6368" t="s">
        <v>83</v>
      </c>
      <c r="F6368" t="s">
        <v>4929</v>
      </c>
      <c r="G6368">
        <v>0</v>
      </c>
      <c r="H6368">
        <v>11</v>
      </c>
      <c r="I6368">
        <v>1</v>
      </c>
      <c r="J6368">
        <v>8</v>
      </c>
      <c r="K6368">
        <v>2</v>
      </c>
      <c r="L6368">
        <v>0</v>
      </c>
      <c r="M6368">
        <v>0</v>
      </c>
      <c r="N6368">
        <v>0</v>
      </c>
      <c r="O6368">
        <v>0</v>
      </c>
      <c r="P6368">
        <v>0</v>
      </c>
      <c r="Q6368">
        <v>0</v>
      </c>
    </row>
    <row r="6369" spans="1:17" x14ac:dyDescent="0.2">
      <c r="A6369" t="s">
        <v>24107</v>
      </c>
      <c r="B6369" t="s">
        <v>89</v>
      </c>
      <c r="C6369" t="s">
        <v>187</v>
      </c>
      <c r="D6369" t="s">
        <v>17736</v>
      </c>
      <c r="E6369" t="s">
        <v>83</v>
      </c>
      <c r="F6369" t="s">
        <v>4931</v>
      </c>
      <c r="G6369">
        <v>0</v>
      </c>
      <c r="H6369">
        <v>11</v>
      </c>
      <c r="I6369">
        <v>1</v>
      </c>
      <c r="J6369">
        <v>8</v>
      </c>
      <c r="K6369">
        <v>2</v>
      </c>
      <c r="L6369">
        <v>0</v>
      </c>
      <c r="M6369">
        <v>0</v>
      </c>
      <c r="N6369">
        <v>0</v>
      </c>
      <c r="O6369">
        <v>0</v>
      </c>
      <c r="P6369">
        <v>0</v>
      </c>
      <c r="Q6369">
        <v>0</v>
      </c>
    </row>
    <row r="6370" spans="1:17" x14ac:dyDescent="0.2">
      <c r="A6370" t="s">
        <v>24108</v>
      </c>
      <c r="B6370" t="s">
        <v>89</v>
      </c>
      <c r="C6370" t="s">
        <v>187</v>
      </c>
      <c r="D6370" t="s">
        <v>17736</v>
      </c>
      <c r="E6370" t="s">
        <v>83</v>
      </c>
      <c r="F6370" t="s">
        <v>4933</v>
      </c>
      <c r="G6370">
        <v>0</v>
      </c>
      <c r="H6370">
        <v>0</v>
      </c>
      <c r="I6370">
        <v>0</v>
      </c>
      <c r="J6370">
        <v>0</v>
      </c>
      <c r="K6370">
        <v>0</v>
      </c>
      <c r="L6370">
        <v>0</v>
      </c>
      <c r="M6370">
        <v>11</v>
      </c>
      <c r="N6370">
        <v>0</v>
      </c>
      <c r="O6370">
        <v>0</v>
      </c>
      <c r="P6370">
        <v>0</v>
      </c>
      <c r="Q6370">
        <v>0</v>
      </c>
    </row>
    <row r="6371" spans="1:17" x14ac:dyDescent="0.2">
      <c r="A6371" t="s">
        <v>24109</v>
      </c>
      <c r="B6371" t="s">
        <v>89</v>
      </c>
      <c r="C6371" t="s">
        <v>187</v>
      </c>
      <c r="D6371" t="s">
        <v>17736</v>
      </c>
      <c r="E6371" t="s">
        <v>83</v>
      </c>
      <c r="F6371" t="s">
        <v>4935</v>
      </c>
      <c r="G6371">
        <v>0</v>
      </c>
      <c r="H6371">
        <v>11</v>
      </c>
      <c r="I6371">
        <v>1</v>
      </c>
      <c r="J6371">
        <v>8</v>
      </c>
      <c r="K6371">
        <v>2</v>
      </c>
      <c r="L6371">
        <v>0</v>
      </c>
      <c r="M6371">
        <v>0</v>
      </c>
      <c r="N6371">
        <v>0</v>
      </c>
      <c r="O6371">
        <v>0</v>
      </c>
      <c r="P6371">
        <v>0</v>
      </c>
      <c r="Q6371">
        <v>0</v>
      </c>
    </row>
    <row r="6372" spans="1:17" x14ac:dyDescent="0.2">
      <c r="A6372" t="s">
        <v>24110</v>
      </c>
      <c r="B6372" t="s">
        <v>89</v>
      </c>
      <c r="C6372" t="s">
        <v>187</v>
      </c>
      <c r="D6372" t="s">
        <v>17736</v>
      </c>
      <c r="E6372" t="s">
        <v>83</v>
      </c>
      <c r="F6372" t="s">
        <v>4937</v>
      </c>
      <c r="G6372">
        <v>0</v>
      </c>
      <c r="H6372">
        <v>11</v>
      </c>
      <c r="I6372">
        <v>1</v>
      </c>
      <c r="J6372">
        <v>8</v>
      </c>
      <c r="K6372">
        <v>2</v>
      </c>
      <c r="L6372">
        <v>0</v>
      </c>
      <c r="M6372">
        <v>0</v>
      </c>
      <c r="N6372">
        <v>0</v>
      </c>
      <c r="O6372">
        <v>0</v>
      </c>
      <c r="P6372">
        <v>0</v>
      </c>
      <c r="Q6372">
        <v>0</v>
      </c>
    </row>
    <row r="6373" spans="1:17" x14ac:dyDescent="0.2">
      <c r="A6373" t="s">
        <v>24111</v>
      </c>
      <c r="B6373" t="s">
        <v>89</v>
      </c>
      <c r="C6373" t="s">
        <v>187</v>
      </c>
      <c r="D6373" t="s">
        <v>17736</v>
      </c>
      <c r="E6373" t="s">
        <v>83</v>
      </c>
      <c r="F6373" t="s">
        <v>4939</v>
      </c>
      <c r="G6373">
        <v>0</v>
      </c>
      <c r="H6373">
        <v>0</v>
      </c>
      <c r="I6373">
        <v>0</v>
      </c>
      <c r="J6373">
        <v>0</v>
      </c>
      <c r="K6373">
        <v>0</v>
      </c>
      <c r="L6373">
        <v>0</v>
      </c>
      <c r="M6373">
        <v>11</v>
      </c>
      <c r="N6373">
        <v>0</v>
      </c>
      <c r="O6373">
        <v>0</v>
      </c>
      <c r="P6373">
        <v>0</v>
      </c>
      <c r="Q6373">
        <v>0</v>
      </c>
    </row>
    <row r="6374" spans="1:17" x14ac:dyDescent="0.2">
      <c r="A6374" t="s">
        <v>24112</v>
      </c>
      <c r="B6374" t="s">
        <v>89</v>
      </c>
      <c r="C6374" t="s">
        <v>187</v>
      </c>
      <c r="D6374" t="s">
        <v>17736</v>
      </c>
      <c r="E6374" t="s">
        <v>83</v>
      </c>
      <c r="F6374" t="s">
        <v>4941</v>
      </c>
      <c r="G6374">
        <v>0</v>
      </c>
      <c r="H6374">
        <v>11</v>
      </c>
      <c r="I6374">
        <v>1</v>
      </c>
      <c r="J6374">
        <v>8</v>
      </c>
      <c r="K6374">
        <v>2</v>
      </c>
      <c r="L6374">
        <v>0</v>
      </c>
      <c r="M6374">
        <v>0</v>
      </c>
      <c r="N6374">
        <v>0</v>
      </c>
      <c r="O6374">
        <v>0</v>
      </c>
      <c r="P6374">
        <v>0</v>
      </c>
      <c r="Q6374">
        <v>0</v>
      </c>
    </row>
    <row r="6375" spans="1:17" x14ac:dyDescent="0.2">
      <c r="A6375" t="s">
        <v>24113</v>
      </c>
      <c r="B6375" t="s">
        <v>89</v>
      </c>
      <c r="C6375" t="s">
        <v>187</v>
      </c>
      <c r="D6375" t="s">
        <v>17736</v>
      </c>
      <c r="E6375" t="s">
        <v>83</v>
      </c>
      <c r="F6375" t="s">
        <v>4943</v>
      </c>
      <c r="G6375">
        <v>0</v>
      </c>
      <c r="H6375">
        <v>0</v>
      </c>
      <c r="I6375">
        <v>0</v>
      </c>
      <c r="J6375">
        <v>0</v>
      </c>
      <c r="K6375">
        <v>0</v>
      </c>
      <c r="L6375">
        <v>0</v>
      </c>
      <c r="M6375">
        <v>11</v>
      </c>
      <c r="N6375">
        <v>0</v>
      </c>
      <c r="O6375">
        <v>0</v>
      </c>
      <c r="P6375">
        <v>0</v>
      </c>
      <c r="Q6375">
        <v>0</v>
      </c>
    </row>
    <row r="6376" spans="1:17" x14ac:dyDescent="0.2">
      <c r="A6376" t="s">
        <v>24114</v>
      </c>
      <c r="B6376" t="s">
        <v>89</v>
      </c>
      <c r="C6376" t="s">
        <v>249</v>
      </c>
      <c r="D6376" t="s">
        <v>17736</v>
      </c>
      <c r="E6376" t="s">
        <v>83</v>
      </c>
      <c r="F6376" t="s">
        <v>4937</v>
      </c>
      <c r="G6376">
        <v>0</v>
      </c>
      <c r="H6376">
        <v>49</v>
      </c>
      <c r="I6376">
        <v>5</v>
      </c>
      <c r="J6376">
        <v>33</v>
      </c>
      <c r="K6376">
        <v>1</v>
      </c>
      <c r="L6376">
        <v>10</v>
      </c>
      <c r="M6376">
        <v>0</v>
      </c>
      <c r="N6376">
        <v>0</v>
      </c>
      <c r="O6376">
        <v>0</v>
      </c>
      <c r="P6376">
        <v>0</v>
      </c>
      <c r="Q6376">
        <v>0</v>
      </c>
    </row>
    <row r="6377" spans="1:17" x14ac:dyDescent="0.2">
      <c r="A6377" t="s">
        <v>24115</v>
      </c>
      <c r="B6377" t="s">
        <v>89</v>
      </c>
      <c r="C6377" t="s">
        <v>249</v>
      </c>
      <c r="D6377" t="s">
        <v>17736</v>
      </c>
      <c r="E6377" t="s">
        <v>83</v>
      </c>
      <c r="F6377" t="s">
        <v>4939</v>
      </c>
      <c r="G6377">
        <v>0</v>
      </c>
      <c r="H6377">
        <v>0</v>
      </c>
      <c r="I6377">
        <v>0</v>
      </c>
      <c r="J6377">
        <v>0</v>
      </c>
      <c r="K6377">
        <v>0</v>
      </c>
      <c r="L6377">
        <v>0</v>
      </c>
      <c r="M6377">
        <v>49</v>
      </c>
      <c r="N6377">
        <v>0</v>
      </c>
      <c r="O6377">
        <v>0</v>
      </c>
      <c r="P6377">
        <v>0</v>
      </c>
      <c r="Q6377">
        <v>0</v>
      </c>
    </row>
    <row r="6378" spans="1:17" x14ac:dyDescent="0.2">
      <c r="A6378" t="s">
        <v>24116</v>
      </c>
      <c r="B6378" t="s">
        <v>89</v>
      </c>
      <c r="C6378" t="s">
        <v>249</v>
      </c>
      <c r="D6378" t="s">
        <v>17736</v>
      </c>
      <c r="E6378" t="s">
        <v>83</v>
      </c>
      <c r="F6378" t="s">
        <v>4941</v>
      </c>
      <c r="G6378">
        <v>0</v>
      </c>
      <c r="H6378">
        <v>49</v>
      </c>
      <c r="I6378">
        <v>4</v>
      </c>
      <c r="J6378">
        <v>35</v>
      </c>
      <c r="K6378">
        <v>2</v>
      </c>
      <c r="L6378">
        <v>8</v>
      </c>
      <c r="M6378">
        <v>0</v>
      </c>
      <c r="N6378">
        <v>0</v>
      </c>
      <c r="O6378">
        <v>0</v>
      </c>
      <c r="P6378">
        <v>0</v>
      </c>
      <c r="Q6378">
        <v>0</v>
      </c>
    </row>
    <row r="6379" spans="1:17" x14ac:dyDescent="0.2">
      <c r="A6379" t="s">
        <v>24117</v>
      </c>
      <c r="B6379" t="s">
        <v>89</v>
      </c>
      <c r="C6379" t="s">
        <v>249</v>
      </c>
      <c r="D6379" t="s">
        <v>17736</v>
      </c>
      <c r="E6379" t="s">
        <v>83</v>
      </c>
      <c r="F6379" t="s">
        <v>4943</v>
      </c>
      <c r="G6379">
        <v>0</v>
      </c>
      <c r="H6379">
        <v>0</v>
      </c>
      <c r="I6379">
        <v>0</v>
      </c>
      <c r="J6379">
        <v>0</v>
      </c>
      <c r="K6379">
        <v>0</v>
      </c>
      <c r="L6379">
        <v>0</v>
      </c>
      <c r="M6379">
        <v>49</v>
      </c>
      <c r="N6379">
        <v>0</v>
      </c>
      <c r="O6379">
        <v>0</v>
      </c>
      <c r="P6379">
        <v>0</v>
      </c>
      <c r="Q6379">
        <v>0</v>
      </c>
    </row>
    <row r="6380" spans="1:17" x14ac:dyDescent="0.2">
      <c r="A6380" t="s">
        <v>24118</v>
      </c>
      <c r="B6380" t="s">
        <v>89</v>
      </c>
      <c r="C6380" t="s">
        <v>249</v>
      </c>
      <c r="D6380" t="s">
        <v>17736</v>
      </c>
      <c r="E6380" t="s">
        <v>83</v>
      </c>
      <c r="F6380" t="s">
        <v>4925</v>
      </c>
      <c r="G6380">
        <v>0</v>
      </c>
      <c r="H6380">
        <v>0</v>
      </c>
      <c r="I6380">
        <v>0</v>
      </c>
      <c r="J6380">
        <v>0</v>
      </c>
      <c r="K6380">
        <v>0</v>
      </c>
      <c r="L6380">
        <v>0</v>
      </c>
      <c r="M6380">
        <v>0</v>
      </c>
      <c r="N6380">
        <v>26</v>
      </c>
      <c r="O6380">
        <v>21</v>
      </c>
      <c r="P6380">
        <v>3</v>
      </c>
      <c r="Q6380">
        <v>2</v>
      </c>
    </row>
    <row r="6381" spans="1:17" x14ac:dyDescent="0.2">
      <c r="A6381" t="s">
        <v>24119</v>
      </c>
      <c r="B6381" t="s">
        <v>89</v>
      </c>
      <c r="C6381" t="s">
        <v>249</v>
      </c>
      <c r="D6381" t="s">
        <v>17736</v>
      </c>
      <c r="E6381" t="s">
        <v>83</v>
      </c>
      <c r="F6381" t="s">
        <v>4927</v>
      </c>
      <c r="G6381">
        <v>0</v>
      </c>
      <c r="H6381">
        <v>0</v>
      </c>
      <c r="I6381">
        <v>0</v>
      </c>
      <c r="J6381">
        <v>0</v>
      </c>
      <c r="K6381">
        <v>0</v>
      </c>
      <c r="L6381">
        <v>0</v>
      </c>
      <c r="M6381">
        <v>0</v>
      </c>
      <c r="N6381">
        <v>23</v>
      </c>
      <c r="O6381">
        <v>19</v>
      </c>
      <c r="P6381">
        <v>3</v>
      </c>
      <c r="Q6381">
        <v>1</v>
      </c>
    </row>
    <row r="6382" spans="1:17" x14ac:dyDescent="0.2">
      <c r="A6382" t="s">
        <v>24120</v>
      </c>
      <c r="B6382" t="s">
        <v>89</v>
      </c>
      <c r="C6382" t="s">
        <v>249</v>
      </c>
      <c r="D6382" t="s">
        <v>17736</v>
      </c>
      <c r="E6382" t="s">
        <v>83</v>
      </c>
      <c r="F6382" t="s">
        <v>17734</v>
      </c>
      <c r="G6382">
        <v>49</v>
      </c>
      <c r="H6382">
        <v>0</v>
      </c>
      <c r="I6382">
        <v>0</v>
      </c>
      <c r="J6382">
        <v>0</v>
      </c>
      <c r="K6382">
        <v>0</v>
      </c>
      <c r="L6382">
        <v>0</v>
      </c>
      <c r="M6382">
        <v>0</v>
      </c>
      <c r="N6382">
        <v>0</v>
      </c>
      <c r="O6382">
        <v>0</v>
      </c>
      <c r="P6382">
        <v>0</v>
      </c>
      <c r="Q6382">
        <v>0</v>
      </c>
    </row>
    <row r="6383" spans="1:17" x14ac:dyDescent="0.2">
      <c r="A6383" t="s">
        <v>24121</v>
      </c>
      <c r="B6383" t="s">
        <v>89</v>
      </c>
      <c r="C6383" t="s">
        <v>249</v>
      </c>
      <c r="D6383" t="s">
        <v>17736</v>
      </c>
      <c r="E6383" t="s">
        <v>81</v>
      </c>
      <c r="F6383" t="s">
        <v>4929</v>
      </c>
      <c r="G6383">
        <v>0</v>
      </c>
      <c r="H6383">
        <v>53</v>
      </c>
      <c r="I6383">
        <v>4</v>
      </c>
      <c r="J6383">
        <v>43</v>
      </c>
      <c r="K6383">
        <v>4</v>
      </c>
      <c r="L6383">
        <v>2</v>
      </c>
      <c r="M6383">
        <v>0</v>
      </c>
      <c r="N6383">
        <v>0</v>
      </c>
      <c r="O6383">
        <v>0</v>
      </c>
      <c r="P6383">
        <v>0</v>
      </c>
      <c r="Q6383">
        <v>0</v>
      </c>
    </row>
    <row r="6384" spans="1:17" x14ac:dyDescent="0.2">
      <c r="A6384" t="s">
        <v>24122</v>
      </c>
      <c r="B6384" t="s">
        <v>89</v>
      </c>
      <c r="C6384" t="s">
        <v>249</v>
      </c>
      <c r="D6384" t="s">
        <v>17736</v>
      </c>
      <c r="E6384" t="s">
        <v>81</v>
      </c>
      <c r="F6384" t="s">
        <v>4931</v>
      </c>
      <c r="G6384">
        <v>0</v>
      </c>
      <c r="H6384">
        <v>53</v>
      </c>
      <c r="I6384">
        <v>4</v>
      </c>
      <c r="J6384">
        <v>41</v>
      </c>
      <c r="K6384">
        <v>3</v>
      </c>
      <c r="L6384">
        <v>5</v>
      </c>
      <c r="M6384">
        <v>0</v>
      </c>
      <c r="N6384">
        <v>0</v>
      </c>
      <c r="O6384">
        <v>0</v>
      </c>
      <c r="P6384">
        <v>0</v>
      </c>
      <c r="Q6384">
        <v>0</v>
      </c>
    </row>
    <row r="6385" spans="1:17" x14ac:dyDescent="0.2">
      <c r="A6385" t="s">
        <v>24123</v>
      </c>
      <c r="B6385" t="s">
        <v>89</v>
      </c>
      <c r="C6385" t="s">
        <v>249</v>
      </c>
      <c r="D6385" t="s">
        <v>17736</v>
      </c>
      <c r="E6385" t="s">
        <v>81</v>
      </c>
      <c r="F6385" t="s">
        <v>4933</v>
      </c>
      <c r="G6385">
        <v>0</v>
      </c>
      <c r="H6385">
        <v>0</v>
      </c>
      <c r="I6385">
        <v>0</v>
      </c>
      <c r="J6385">
        <v>0</v>
      </c>
      <c r="K6385">
        <v>0</v>
      </c>
      <c r="L6385">
        <v>0</v>
      </c>
      <c r="M6385">
        <v>53</v>
      </c>
      <c r="N6385">
        <v>0</v>
      </c>
      <c r="O6385">
        <v>0</v>
      </c>
      <c r="P6385">
        <v>0</v>
      </c>
      <c r="Q6385">
        <v>0</v>
      </c>
    </row>
    <row r="6386" spans="1:17" x14ac:dyDescent="0.2">
      <c r="A6386" t="s">
        <v>24124</v>
      </c>
      <c r="B6386" t="s">
        <v>89</v>
      </c>
      <c r="C6386" t="s">
        <v>249</v>
      </c>
      <c r="D6386" t="s">
        <v>17736</v>
      </c>
      <c r="E6386" t="s">
        <v>81</v>
      </c>
      <c r="F6386" t="s">
        <v>4935</v>
      </c>
      <c r="G6386">
        <v>0</v>
      </c>
      <c r="H6386">
        <v>53</v>
      </c>
      <c r="I6386">
        <v>4</v>
      </c>
      <c r="J6386">
        <v>41</v>
      </c>
      <c r="K6386">
        <v>3</v>
      </c>
      <c r="L6386">
        <v>5</v>
      </c>
      <c r="M6386">
        <v>0</v>
      </c>
      <c r="N6386">
        <v>0</v>
      </c>
      <c r="O6386">
        <v>0</v>
      </c>
      <c r="P6386">
        <v>0</v>
      </c>
      <c r="Q6386">
        <v>0</v>
      </c>
    </row>
    <row r="6387" spans="1:17" x14ac:dyDescent="0.2">
      <c r="A6387" t="s">
        <v>24125</v>
      </c>
      <c r="B6387" t="s">
        <v>89</v>
      </c>
      <c r="C6387" t="s">
        <v>249</v>
      </c>
      <c r="D6387" t="s">
        <v>17736</v>
      </c>
      <c r="E6387" t="s">
        <v>81</v>
      </c>
      <c r="F6387" t="s">
        <v>4937</v>
      </c>
      <c r="G6387">
        <v>0</v>
      </c>
      <c r="H6387">
        <v>53</v>
      </c>
      <c r="I6387">
        <v>4</v>
      </c>
      <c r="J6387">
        <v>41</v>
      </c>
      <c r="K6387">
        <v>3</v>
      </c>
      <c r="L6387">
        <v>5</v>
      </c>
      <c r="M6387">
        <v>0</v>
      </c>
      <c r="N6387">
        <v>0</v>
      </c>
      <c r="O6387">
        <v>0</v>
      </c>
      <c r="P6387">
        <v>0</v>
      </c>
      <c r="Q6387">
        <v>0</v>
      </c>
    </row>
    <row r="6388" spans="1:17" x14ac:dyDescent="0.2">
      <c r="A6388" t="s">
        <v>24126</v>
      </c>
      <c r="B6388" t="s">
        <v>89</v>
      </c>
      <c r="C6388" t="s">
        <v>249</v>
      </c>
      <c r="D6388" t="s">
        <v>17736</v>
      </c>
      <c r="E6388" t="s">
        <v>81</v>
      </c>
      <c r="F6388" t="s">
        <v>4939</v>
      </c>
      <c r="G6388">
        <v>0</v>
      </c>
      <c r="H6388">
        <v>0</v>
      </c>
      <c r="I6388">
        <v>0</v>
      </c>
      <c r="J6388">
        <v>0</v>
      </c>
      <c r="K6388">
        <v>0</v>
      </c>
      <c r="L6388">
        <v>0</v>
      </c>
      <c r="M6388">
        <v>53</v>
      </c>
      <c r="N6388">
        <v>0</v>
      </c>
      <c r="O6388">
        <v>0</v>
      </c>
      <c r="P6388">
        <v>0</v>
      </c>
      <c r="Q6388">
        <v>0</v>
      </c>
    </row>
    <row r="6389" spans="1:17" x14ac:dyDescent="0.2">
      <c r="A6389" t="s">
        <v>24127</v>
      </c>
      <c r="B6389" t="s">
        <v>89</v>
      </c>
      <c r="C6389" t="s">
        <v>249</v>
      </c>
      <c r="D6389" t="s">
        <v>17736</v>
      </c>
      <c r="E6389" t="s">
        <v>81</v>
      </c>
      <c r="F6389" t="s">
        <v>4941</v>
      </c>
      <c r="G6389">
        <v>0</v>
      </c>
      <c r="H6389">
        <v>53</v>
      </c>
      <c r="I6389">
        <v>4</v>
      </c>
      <c r="J6389">
        <v>43</v>
      </c>
      <c r="K6389">
        <v>4</v>
      </c>
      <c r="L6389">
        <v>2</v>
      </c>
      <c r="M6389">
        <v>0</v>
      </c>
      <c r="N6389">
        <v>0</v>
      </c>
      <c r="O6389">
        <v>0</v>
      </c>
      <c r="P6389">
        <v>0</v>
      </c>
      <c r="Q6389">
        <v>0</v>
      </c>
    </row>
    <row r="6390" spans="1:17" x14ac:dyDescent="0.2">
      <c r="A6390" t="s">
        <v>24128</v>
      </c>
      <c r="B6390" t="s">
        <v>89</v>
      </c>
      <c r="C6390" t="s">
        <v>249</v>
      </c>
      <c r="D6390" t="s">
        <v>17736</v>
      </c>
      <c r="E6390" t="s">
        <v>81</v>
      </c>
      <c r="F6390" t="s">
        <v>4943</v>
      </c>
      <c r="G6390">
        <v>0</v>
      </c>
      <c r="H6390">
        <v>0</v>
      </c>
      <c r="I6390">
        <v>0</v>
      </c>
      <c r="J6390">
        <v>0</v>
      </c>
      <c r="K6390">
        <v>0</v>
      </c>
      <c r="L6390">
        <v>0</v>
      </c>
      <c r="M6390">
        <v>53</v>
      </c>
      <c r="N6390">
        <v>0</v>
      </c>
      <c r="O6390">
        <v>0</v>
      </c>
      <c r="P6390">
        <v>0</v>
      </c>
      <c r="Q6390">
        <v>0</v>
      </c>
    </row>
    <row r="6391" spans="1:17" x14ac:dyDescent="0.2">
      <c r="A6391" t="s">
        <v>24129</v>
      </c>
      <c r="B6391" t="s">
        <v>89</v>
      </c>
      <c r="C6391" t="s">
        <v>249</v>
      </c>
      <c r="D6391" t="s">
        <v>17736</v>
      </c>
      <c r="E6391" t="s">
        <v>81</v>
      </c>
      <c r="F6391" t="s">
        <v>4925</v>
      </c>
      <c r="G6391">
        <v>0</v>
      </c>
      <c r="H6391">
        <v>0</v>
      </c>
      <c r="I6391">
        <v>0</v>
      </c>
      <c r="J6391">
        <v>0</v>
      </c>
      <c r="K6391">
        <v>0</v>
      </c>
      <c r="L6391">
        <v>0</v>
      </c>
      <c r="M6391">
        <v>0</v>
      </c>
      <c r="N6391">
        <v>30</v>
      </c>
      <c r="O6391">
        <v>25</v>
      </c>
      <c r="P6391">
        <v>3</v>
      </c>
      <c r="Q6391">
        <v>2</v>
      </c>
    </row>
    <row r="6392" spans="1:17" x14ac:dyDescent="0.2">
      <c r="A6392" t="s">
        <v>24130</v>
      </c>
      <c r="B6392" t="s">
        <v>89</v>
      </c>
      <c r="C6392" t="s">
        <v>249</v>
      </c>
      <c r="D6392" t="s">
        <v>17736</v>
      </c>
      <c r="E6392" t="s">
        <v>81</v>
      </c>
      <c r="F6392" t="s">
        <v>4927</v>
      </c>
      <c r="G6392">
        <v>0</v>
      </c>
      <c r="H6392">
        <v>0</v>
      </c>
      <c r="I6392">
        <v>0</v>
      </c>
      <c r="J6392">
        <v>0</v>
      </c>
      <c r="K6392">
        <v>0</v>
      </c>
      <c r="L6392">
        <v>0</v>
      </c>
      <c r="M6392">
        <v>0</v>
      </c>
      <c r="N6392">
        <v>25</v>
      </c>
      <c r="O6392">
        <v>20</v>
      </c>
      <c r="P6392">
        <v>3</v>
      </c>
      <c r="Q6392">
        <v>2</v>
      </c>
    </row>
    <row r="6393" spans="1:17" x14ac:dyDescent="0.2">
      <c r="A6393" t="s">
        <v>24131</v>
      </c>
      <c r="B6393" t="s">
        <v>89</v>
      </c>
      <c r="C6393" t="s">
        <v>249</v>
      </c>
      <c r="D6393" t="s">
        <v>17736</v>
      </c>
      <c r="E6393" t="s">
        <v>81</v>
      </c>
      <c r="F6393" t="s">
        <v>17734</v>
      </c>
      <c r="G6393">
        <v>53</v>
      </c>
      <c r="H6393">
        <v>0</v>
      </c>
      <c r="I6393">
        <v>0</v>
      </c>
      <c r="J6393">
        <v>0</v>
      </c>
      <c r="K6393">
        <v>0</v>
      </c>
      <c r="L6393">
        <v>0</v>
      </c>
      <c r="M6393">
        <v>0</v>
      </c>
      <c r="N6393">
        <v>0</v>
      </c>
      <c r="O6393">
        <v>0</v>
      </c>
      <c r="P6393">
        <v>0</v>
      </c>
      <c r="Q6393">
        <v>0</v>
      </c>
    </row>
    <row r="6394" spans="1:17" x14ac:dyDescent="0.2">
      <c r="A6394" t="s">
        <v>24132</v>
      </c>
      <c r="B6394" t="s">
        <v>89</v>
      </c>
      <c r="C6394" t="s">
        <v>249</v>
      </c>
      <c r="D6394" t="s">
        <v>17754</v>
      </c>
      <c r="E6394" t="s">
        <v>83</v>
      </c>
      <c r="F6394" t="s">
        <v>17734</v>
      </c>
      <c r="G6394">
        <v>9</v>
      </c>
      <c r="H6394">
        <v>0</v>
      </c>
      <c r="I6394">
        <v>0</v>
      </c>
      <c r="J6394">
        <v>0</v>
      </c>
      <c r="K6394">
        <v>0</v>
      </c>
      <c r="L6394">
        <v>0</v>
      </c>
      <c r="M6394">
        <v>0</v>
      </c>
      <c r="N6394">
        <v>0</v>
      </c>
      <c r="O6394">
        <v>0</v>
      </c>
      <c r="P6394">
        <v>0</v>
      </c>
      <c r="Q6394">
        <v>0</v>
      </c>
    </row>
    <row r="6395" spans="1:17" x14ac:dyDescent="0.2">
      <c r="A6395" t="s">
        <v>24133</v>
      </c>
      <c r="B6395" t="s">
        <v>89</v>
      </c>
      <c r="C6395" t="s">
        <v>249</v>
      </c>
      <c r="D6395" t="s">
        <v>17754</v>
      </c>
      <c r="E6395" t="s">
        <v>81</v>
      </c>
      <c r="F6395" t="s">
        <v>17734</v>
      </c>
      <c r="G6395">
        <v>14</v>
      </c>
      <c r="H6395">
        <v>0</v>
      </c>
      <c r="I6395">
        <v>0</v>
      </c>
      <c r="J6395">
        <v>0</v>
      </c>
      <c r="K6395">
        <v>0</v>
      </c>
      <c r="L6395">
        <v>0</v>
      </c>
      <c r="M6395">
        <v>0</v>
      </c>
      <c r="N6395">
        <v>0</v>
      </c>
      <c r="O6395">
        <v>0</v>
      </c>
      <c r="P6395">
        <v>0</v>
      </c>
      <c r="Q6395">
        <v>0</v>
      </c>
    </row>
    <row r="6396" spans="1:17" x14ac:dyDescent="0.2">
      <c r="A6396" t="s">
        <v>24134</v>
      </c>
      <c r="B6396" t="s">
        <v>89</v>
      </c>
      <c r="C6396" t="s">
        <v>250</v>
      </c>
      <c r="D6396" t="s">
        <v>17768</v>
      </c>
      <c r="E6396" t="s">
        <v>83</v>
      </c>
      <c r="F6396" t="s">
        <v>17734</v>
      </c>
      <c r="G6396">
        <v>1</v>
      </c>
      <c r="H6396">
        <v>0</v>
      </c>
      <c r="I6396">
        <v>0</v>
      </c>
      <c r="J6396">
        <v>0</v>
      </c>
      <c r="K6396">
        <v>0</v>
      </c>
      <c r="L6396">
        <v>0</v>
      </c>
      <c r="M6396">
        <v>0</v>
      </c>
      <c r="N6396">
        <v>0</v>
      </c>
      <c r="O6396">
        <v>0</v>
      </c>
      <c r="P6396">
        <v>0</v>
      </c>
      <c r="Q6396">
        <v>0</v>
      </c>
    </row>
    <row r="6397" spans="1:17" x14ac:dyDescent="0.2">
      <c r="A6397" t="s">
        <v>24135</v>
      </c>
      <c r="B6397" t="s">
        <v>89</v>
      </c>
      <c r="C6397" t="s">
        <v>250</v>
      </c>
      <c r="D6397" t="s">
        <v>17736</v>
      </c>
      <c r="E6397" t="s">
        <v>83</v>
      </c>
      <c r="F6397" t="s">
        <v>4929</v>
      </c>
      <c r="G6397">
        <v>0</v>
      </c>
      <c r="H6397">
        <v>3</v>
      </c>
      <c r="I6397">
        <v>0</v>
      </c>
      <c r="J6397">
        <v>1</v>
      </c>
      <c r="K6397">
        <v>0</v>
      </c>
      <c r="L6397">
        <v>2</v>
      </c>
      <c r="M6397">
        <v>0</v>
      </c>
      <c r="N6397">
        <v>0</v>
      </c>
      <c r="O6397">
        <v>0</v>
      </c>
      <c r="P6397">
        <v>0</v>
      </c>
      <c r="Q6397">
        <v>0</v>
      </c>
    </row>
    <row r="6398" spans="1:17" x14ac:dyDescent="0.2">
      <c r="A6398" t="s">
        <v>24136</v>
      </c>
      <c r="B6398" t="s">
        <v>89</v>
      </c>
      <c r="C6398" t="s">
        <v>250</v>
      </c>
      <c r="D6398" t="s">
        <v>17736</v>
      </c>
      <c r="E6398" t="s">
        <v>83</v>
      </c>
      <c r="F6398" t="s">
        <v>4931</v>
      </c>
      <c r="G6398">
        <v>0</v>
      </c>
      <c r="H6398">
        <v>3</v>
      </c>
      <c r="I6398">
        <v>0</v>
      </c>
      <c r="J6398">
        <v>1</v>
      </c>
      <c r="K6398">
        <v>0</v>
      </c>
      <c r="L6398">
        <v>2</v>
      </c>
      <c r="M6398">
        <v>0</v>
      </c>
      <c r="N6398">
        <v>0</v>
      </c>
      <c r="O6398">
        <v>0</v>
      </c>
      <c r="P6398">
        <v>0</v>
      </c>
      <c r="Q6398">
        <v>0</v>
      </c>
    </row>
    <row r="6399" spans="1:17" x14ac:dyDescent="0.2">
      <c r="A6399" t="s">
        <v>24137</v>
      </c>
      <c r="B6399" t="s">
        <v>89</v>
      </c>
      <c r="C6399" t="s">
        <v>250</v>
      </c>
      <c r="D6399" t="s">
        <v>17736</v>
      </c>
      <c r="E6399" t="s">
        <v>83</v>
      </c>
      <c r="F6399" t="s">
        <v>4933</v>
      </c>
      <c r="G6399">
        <v>0</v>
      </c>
      <c r="H6399">
        <v>0</v>
      </c>
      <c r="I6399">
        <v>0</v>
      </c>
      <c r="J6399">
        <v>0</v>
      </c>
      <c r="K6399">
        <v>0</v>
      </c>
      <c r="L6399">
        <v>0</v>
      </c>
      <c r="M6399">
        <v>3</v>
      </c>
      <c r="N6399">
        <v>0</v>
      </c>
      <c r="O6399">
        <v>0</v>
      </c>
      <c r="P6399">
        <v>0</v>
      </c>
      <c r="Q6399">
        <v>0</v>
      </c>
    </row>
    <row r="6400" spans="1:17" x14ac:dyDescent="0.2">
      <c r="A6400" t="s">
        <v>24138</v>
      </c>
      <c r="B6400" t="s">
        <v>89</v>
      </c>
      <c r="C6400" t="s">
        <v>250</v>
      </c>
      <c r="D6400" t="s">
        <v>17736</v>
      </c>
      <c r="E6400" t="s">
        <v>83</v>
      </c>
      <c r="F6400" t="s">
        <v>4935</v>
      </c>
      <c r="G6400">
        <v>0</v>
      </c>
      <c r="H6400">
        <v>3</v>
      </c>
      <c r="I6400">
        <v>0</v>
      </c>
      <c r="J6400">
        <v>1</v>
      </c>
      <c r="K6400">
        <v>0</v>
      </c>
      <c r="L6400">
        <v>2</v>
      </c>
      <c r="M6400">
        <v>0</v>
      </c>
      <c r="N6400">
        <v>0</v>
      </c>
      <c r="O6400">
        <v>0</v>
      </c>
      <c r="P6400">
        <v>0</v>
      </c>
      <c r="Q6400">
        <v>0</v>
      </c>
    </row>
    <row r="6401" spans="1:17" x14ac:dyDescent="0.2">
      <c r="A6401" t="s">
        <v>24139</v>
      </c>
      <c r="B6401" t="s">
        <v>89</v>
      </c>
      <c r="C6401" t="s">
        <v>250</v>
      </c>
      <c r="D6401" t="s">
        <v>17736</v>
      </c>
      <c r="E6401" t="s">
        <v>83</v>
      </c>
      <c r="F6401" t="s">
        <v>4937</v>
      </c>
      <c r="G6401">
        <v>0</v>
      </c>
      <c r="H6401">
        <v>3</v>
      </c>
      <c r="I6401">
        <v>0</v>
      </c>
      <c r="J6401">
        <v>1</v>
      </c>
      <c r="K6401">
        <v>0</v>
      </c>
      <c r="L6401">
        <v>2</v>
      </c>
      <c r="M6401">
        <v>0</v>
      </c>
      <c r="N6401">
        <v>0</v>
      </c>
      <c r="O6401">
        <v>0</v>
      </c>
      <c r="P6401">
        <v>0</v>
      </c>
      <c r="Q6401">
        <v>0</v>
      </c>
    </row>
    <row r="6402" spans="1:17" x14ac:dyDescent="0.2">
      <c r="A6402" t="s">
        <v>24140</v>
      </c>
      <c r="B6402" t="s">
        <v>89</v>
      </c>
      <c r="C6402" t="s">
        <v>250</v>
      </c>
      <c r="D6402" t="s">
        <v>17736</v>
      </c>
      <c r="E6402" t="s">
        <v>83</v>
      </c>
      <c r="F6402" t="s">
        <v>4939</v>
      </c>
      <c r="G6402">
        <v>0</v>
      </c>
      <c r="H6402">
        <v>0</v>
      </c>
      <c r="I6402">
        <v>0</v>
      </c>
      <c r="J6402">
        <v>0</v>
      </c>
      <c r="K6402">
        <v>0</v>
      </c>
      <c r="L6402">
        <v>0</v>
      </c>
      <c r="M6402">
        <v>3</v>
      </c>
      <c r="N6402">
        <v>0</v>
      </c>
      <c r="O6402">
        <v>0</v>
      </c>
      <c r="P6402">
        <v>0</v>
      </c>
      <c r="Q6402">
        <v>0</v>
      </c>
    </row>
    <row r="6403" spans="1:17" x14ac:dyDescent="0.2">
      <c r="A6403" t="s">
        <v>24141</v>
      </c>
      <c r="B6403" t="s">
        <v>89</v>
      </c>
      <c r="C6403" t="s">
        <v>250</v>
      </c>
      <c r="D6403" t="s">
        <v>17736</v>
      </c>
      <c r="E6403" t="s">
        <v>83</v>
      </c>
      <c r="F6403" t="s">
        <v>4941</v>
      </c>
      <c r="G6403">
        <v>0</v>
      </c>
      <c r="H6403">
        <v>3</v>
      </c>
      <c r="I6403">
        <v>0</v>
      </c>
      <c r="J6403">
        <v>1</v>
      </c>
      <c r="K6403">
        <v>0</v>
      </c>
      <c r="L6403">
        <v>2</v>
      </c>
      <c r="M6403">
        <v>0</v>
      </c>
      <c r="N6403">
        <v>0</v>
      </c>
      <c r="O6403">
        <v>0</v>
      </c>
      <c r="P6403">
        <v>0</v>
      </c>
      <c r="Q6403">
        <v>0</v>
      </c>
    </row>
    <row r="6404" spans="1:17" x14ac:dyDescent="0.2">
      <c r="A6404" t="s">
        <v>24142</v>
      </c>
      <c r="B6404" t="s">
        <v>88</v>
      </c>
      <c r="C6404" t="s">
        <v>161</v>
      </c>
      <c r="D6404" t="s">
        <v>17736</v>
      </c>
      <c r="E6404" t="s">
        <v>83</v>
      </c>
      <c r="F6404" t="s">
        <v>4927</v>
      </c>
      <c r="G6404">
        <v>0</v>
      </c>
      <c r="H6404">
        <v>0</v>
      </c>
      <c r="I6404">
        <v>0</v>
      </c>
      <c r="J6404">
        <v>0</v>
      </c>
      <c r="K6404">
        <v>0</v>
      </c>
      <c r="L6404">
        <v>0</v>
      </c>
      <c r="M6404">
        <v>0</v>
      </c>
      <c r="N6404">
        <v>5</v>
      </c>
      <c r="O6404">
        <v>4</v>
      </c>
      <c r="P6404">
        <v>1</v>
      </c>
      <c r="Q6404">
        <v>0</v>
      </c>
    </row>
    <row r="6405" spans="1:17" x14ac:dyDescent="0.2">
      <c r="A6405" t="s">
        <v>24143</v>
      </c>
      <c r="B6405" t="s">
        <v>88</v>
      </c>
      <c r="C6405" t="s">
        <v>161</v>
      </c>
      <c r="D6405" t="s">
        <v>17736</v>
      </c>
      <c r="E6405" t="s">
        <v>83</v>
      </c>
      <c r="F6405" t="s">
        <v>17734</v>
      </c>
      <c r="G6405">
        <v>7</v>
      </c>
      <c r="H6405">
        <v>0</v>
      </c>
      <c r="I6405">
        <v>0</v>
      </c>
      <c r="J6405">
        <v>0</v>
      </c>
      <c r="K6405">
        <v>0</v>
      </c>
      <c r="L6405">
        <v>0</v>
      </c>
      <c r="M6405">
        <v>0</v>
      </c>
      <c r="N6405">
        <v>0</v>
      </c>
      <c r="O6405">
        <v>0</v>
      </c>
      <c r="P6405">
        <v>0</v>
      </c>
      <c r="Q6405">
        <v>0</v>
      </c>
    </row>
    <row r="6406" spans="1:17" x14ac:dyDescent="0.2">
      <c r="A6406" t="s">
        <v>24144</v>
      </c>
      <c r="B6406" t="s">
        <v>88</v>
      </c>
      <c r="C6406" t="s">
        <v>161</v>
      </c>
      <c r="D6406" t="s">
        <v>17736</v>
      </c>
      <c r="E6406" t="s">
        <v>81</v>
      </c>
      <c r="F6406" t="s">
        <v>4929</v>
      </c>
      <c r="G6406">
        <v>0</v>
      </c>
      <c r="H6406">
        <v>4</v>
      </c>
      <c r="I6406">
        <v>0</v>
      </c>
      <c r="J6406">
        <v>3</v>
      </c>
      <c r="K6406">
        <v>1</v>
      </c>
      <c r="L6406">
        <v>0</v>
      </c>
      <c r="M6406">
        <v>0</v>
      </c>
      <c r="N6406">
        <v>0</v>
      </c>
      <c r="O6406">
        <v>0</v>
      </c>
      <c r="P6406">
        <v>0</v>
      </c>
      <c r="Q6406">
        <v>0</v>
      </c>
    </row>
    <row r="6407" spans="1:17" x14ac:dyDescent="0.2">
      <c r="A6407" t="s">
        <v>24145</v>
      </c>
      <c r="B6407" t="s">
        <v>88</v>
      </c>
      <c r="C6407" t="s">
        <v>161</v>
      </c>
      <c r="D6407" t="s">
        <v>17736</v>
      </c>
      <c r="E6407" t="s">
        <v>81</v>
      </c>
      <c r="F6407" t="s">
        <v>4931</v>
      </c>
      <c r="G6407">
        <v>0</v>
      </c>
      <c r="H6407">
        <v>4</v>
      </c>
      <c r="I6407">
        <v>0</v>
      </c>
      <c r="J6407">
        <v>3</v>
      </c>
      <c r="K6407">
        <v>1</v>
      </c>
      <c r="L6407">
        <v>0</v>
      </c>
      <c r="M6407">
        <v>0</v>
      </c>
      <c r="N6407">
        <v>0</v>
      </c>
      <c r="O6407">
        <v>0</v>
      </c>
      <c r="P6407">
        <v>0</v>
      </c>
      <c r="Q6407">
        <v>0</v>
      </c>
    </row>
    <row r="6408" spans="1:17" x14ac:dyDescent="0.2">
      <c r="A6408" t="s">
        <v>24146</v>
      </c>
      <c r="B6408" t="s">
        <v>88</v>
      </c>
      <c r="C6408" t="s">
        <v>161</v>
      </c>
      <c r="D6408" t="s">
        <v>17736</v>
      </c>
      <c r="E6408" t="s">
        <v>81</v>
      </c>
      <c r="F6408" t="s">
        <v>4933</v>
      </c>
      <c r="G6408">
        <v>0</v>
      </c>
      <c r="H6408">
        <v>0</v>
      </c>
      <c r="I6408">
        <v>0</v>
      </c>
      <c r="J6408">
        <v>0</v>
      </c>
      <c r="K6408">
        <v>0</v>
      </c>
      <c r="L6408">
        <v>0</v>
      </c>
      <c r="M6408">
        <v>4</v>
      </c>
      <c r="N6408">
        <v>0</v>
      </c>
      <c r="O6408">
        <v>0</v>
      </c>
      <c r="P6408">
        <v>0</v>
      </c>
      <c r="Q6408">
        <v>0</v>
      </c>
    </row>
    <row r="6409" spans="1:17" x14ac:dyDescent="0.2">
      <c r="A6409" t="s">
        <v>24147</v>
      </c>
      <c r="B6409" t="s">
        <v>88</v>
      </c>
      <c r="C6409" t="s">
        <v>161</v>
      </c>
      <c r="D6409" t="s">
        <v>17736</v>
      </c>
      <c r="E6409" t="s">
        <v>81</v>
      </c>
      <c r="F6409" t="s">
        <v>4935</v>
      </c>
      <c r="G6409">
        <v>0</v>
      </c>
      <c r="H6409">
        <v>4</v>
      </c>
      <c r="I6409">
        <v>0</v>
      </c>
      <c r="J6409">
        <v>3</v>
      </c>
      <c r="K6409">
        <v>1</v>
      </c>
      <c r="L6409">
        <v>0</v>
      </c>
      <c r="M6409">
        <v>0</v>
      </c>
      <c r="N6409">
        <v>0</v>
      </c>
      <c r="O6409">
        <v>0</v>
      </c>
      <c r="P6409">
        <v>0</v>
      </c>
      <c r="Q6409">
        <v>0</v>
      </c>
    </row>
    <row r="6410" spans="1:17" x14ac:dyDescent="0.2">
      <c r="A6410" t="s">
        <v>24148</v>
      </c>
      <c r="B6410" t="s">
        <v>88</v>
      </c>
      <c r="C6410" t="s">
        <v>161</v>
      </c>
      <c r="D6410" t="s">
        <v>17736</v>
      </c>
      <c r="E6410" t="s">
        <v>81</v>
      </c>
      <c r="F6410" t="s">
        <v>4937</v>
      </c>
      <c r="G6410">
        <v>0</v>
      </c>
      <c r="H6410">
        <v>4</v>
      </c>
      <c r="I6410">
        <v>0</v>
      </c>
      <c r="J6410">
        <v>3</v>
      </c>
      <c r="K6410">
        <v>1</v>
      </c>
      <c r="L6410">
        <v>0</v>
      </c>
      <c r="M6410">
        <v>0</v>
      </c>
      <c r="N6410">
        <v>0</v>
      </c>
      <c r="O6410">
        <v>0</v>
      </c>
      <c r="P6410">
        <v>0</v>
      </c>
      <c r="Q6410">
        <v>0</v>
      </c>
    </row>
    <row r="6411" spans="1:17" x14ac:dyDescent="0.2">
      <c r="A6411" t="s">
        <v>24149</v>
      </c>
      <c r="B6411" t="s">
        <v>88</v>
      </c>
      <c r="C6411" t="s">
        <v>161</v>
      </c>
      <c r="D6411" t="s">
        <v>17736</v>
      </c>
      <c r="E6411" t="s">
        <v>81</v>
      </c>
      <c r="F6411" t="s">
        <v>4939</v>
      </c>
      <c r="G6411">
        <v>0</v>
      </c>
      <c r="H6411">
        <v>0</v>
      </c>
      <c r="I6411">
        <v>0</v>
      </c>
      <c r="J6411">
        <v>0</v>
      </c>
      <c r="K6411">
        <v>0</v>
      </c>
      <c r="L6411">
        <v>0</v>
      </c>
      <c r="M6411">
        <v>4</v>
      </c>
      <c r="N6411">
        <v>0</v>
      </c>
      <c r="O6411">
        <v>0</v>
      </c>
      <c r="P6411">
        <v>0</v>
      </c>
      <c r="Q6411">
        <v>0</v>
      </c>
    </row>
    <row r="6412" spans="1:17" x14ac:dyDescent="0.2">
      <c r="A6412" t="s">
        <v>24150</v>
      </c>
      <c r="B6412" t="s">
        <v>88</v>
      </c>
      <c r="C6412" t="s">
        <v>161</v>
      </c>
      <c r="D6412" t="s">
        <v>17736</v>
      </c>
      <c r="E6412" t="s">
        <v>81</v>
      </c>
      <c r="F6412" t="s">
        <v>4941</v>
      </c>
      <c r="G6412">
        <v>0</v>
      </c>
      <c r="H6412">
        <v>4</v>
      </c>
      <c r="I6412">
        <v>0</v>
      </c>
      <c r="J6412">
        <v>3</v>
      </c>
      <c r="K6412">
        <v>1</v>
      </c>
      <c r="L6412">
        <v>0</v>
      </c>
      <c r="M6412">
        <v>0</v>
      </c>
      <c r="N6412">
        <v>0</v>
      </c>
      <c r="O6412">
        <v>0</v>
      </c>
      <c r="P6412">
        <v>0</v>
      </c>
      <c r="Q6412">
        <v>0</v>
      </c>
    </row>
    <row r="6413" spans="1:17" x14ac:dyDescent="0.2">
      <c r="A6413" t="s">
        <v>24151</v>
      </c>
      <c r="B6413" t="s">
        <v>88</v>
      </c>
      <c r="C6413" t="s">
        <v>161</v>
      </c>
      <c r="D6413" t="s">
        <v>17736</v>
      </c>
      <c r="E6413" t="s">
        <v>81</v>
      </c>
      <c r="F6413" t="s">
        <v>4943</v>
      </c>
      <c r="G6413">
        <v>0</v>
      </c>
      <c r="H6413">
        <v>0</v>
      </c>
      <c r="I6413">
        <v>0</v>
      </c>
      <c r="J6413">
        <v>0</v>
      </c>
      <c r="K6413">
        <v>0</v>
      </c>
      <c r="L6413">
        <v>0</v>
      </c>
      <c r="M6413">
        <v>4</v>
      </c>
      <c r="N6413">
        <v>0</v>
      </c>
      <c r="O6413">
        <v>0</v>
      </c>
      <c r="P6413">
        <v>0</v>
      </c>
      <c r="Q6413">
        <v>0</v>
      </c>
    </row>
    <row r="6414" spans="1:17" x14ac:dyDescent="0.2">
      <c r="A6414" t="s">
        <v>24152</v>
      </c>
      <c r="B6414" t="s">
        <v>88</v>
      </c>
      <c r="C6414" t="s">
        <v>161</v>
      </c>
      <c r="D6414" t="s">
        <v>17736</v>
      </c>
      <c r="E6414" t="s">
        <v>81</v>
      </c>
      <c r="F6414" t="s">
        <v>4925</v>
      </c>
      <c r="G6414">
        <v>0</v>
      </c>
      <c r="H6414">
        <v>0</v>
      </c>
      <c r="I6414">
        <v>0</v>
      </c>
      <c r="J6414">
        <v>0</v>
      </c>
      <c r="K6414">
        <v>0</v>
      </c>
      <c r="L6414">
        <v>0</v>
      </c>
      <c r="M6414">
        <v>0</v>
      </c>
      <c r="N6414">
        <v>4</v>
      </c>
      <c r="O6414">
        <v>4</v>
      </c>
      <c r="P6414">
        <v>0</v>
      </c>
      <c r="Q6414">
        <v>0</v>
      </c>
    </row>
    <row r="6415" spans="1:17" x14ac:dyDescent="0.2">
      <c r="A6415" t="s">
        <v>24153</v>
      </c>
      <c r="B6415" t="s">
        <v>88</v>
      </c>
      <c r="C6415" t="s">
        <v>161</v>
      </c>
      <c r="D6415" t="s">
        <v>17736</v>
      </c>
      <c r="E6415" t="s">
        <v>81</v>
      </c>
      <c r="F6415" t="s">
        <v>4927</v>
      </c>
      <c r="G6415">
        <v>0</v>
      </c>
      <c r="H6415">
        <v>0</v>
      </c>
      <c r="I6415">
        <v>0</v>
      </c>
      <c r="J6415">
        <v>0</v>
      </c>
      <c r="K6415">
        <v>0</v>
      </c>
      <c r="L6415">
        <v>0</v>
      </c>
      <c r="M6415">
        <v>0</v>
      </c>
      <c r="N6415">
        <v>4</v>
      </c>
      <c r="O6415">
        <v>4</v>
      </c>
      <c r="P6415">
        <v>0</v>
      </c>
      <c r="Q6415">
        <v>0</v>
      </c>
    </row>
    <row r="6416" spans="1:17" x14ac:dyDescent="0.2">
      <c r="A6416" t="s">
        <v>24154</v>
      </c>
      <c r="B6416" t="s">
        <v>88</v>
      </c>
      <c r="C6416" t="s">
        <v>161</v>
      </c>
      <c r="D6416" t="s">
        <v>17736</v>
      </c>
      <c r="E6416" t="s">
        <v>81</v>
      </c>
      <c r="F6416" t="s">
        <v>17734</v>
      </c>
      <c r="G6416">
        <v>4</v>
      </c>
      <c r="H6416">
        <v>0</v>
      </c>
      <c r="I6416">
        <v>0</v>
      </c>
      <c r="J6416">
        <v>0</v>
      </c>
      <c r="K6416">
        <v>0</v>
      </c>
      <c r="L6416">
        <v>0</v>
      </c>
      <c r="M6416">
        <v>0</v>
      </c>
      <c r="N6416">
        <v>0</v>
      </c>
      <c r="O6416">
        <v>0</v>
      </c>
      <c r="P6416">
        <v>0</v>
      </c>
      <c r="Q6416">
        <v>0</v>
      </c>
    </row>
    <row r="6417" spans="1:17" x14ac:dyDescent="0.2">
      <c r="A6417" t="s">
        <v>24155</v>
      </c>
      <c r="B6417" t="s">
        <v>88</v>
      </c>
      <c r="C6417" t="s">
        <v>162</v>
      </c>
      <c r="D6417" t="s">
        <v>17768</v>
      </c>
      <c r="E6417" t="s">
        <v>83</v>
      </c>
      <c r="F6417" t="s">
        <v>17734</v>
      </c>
      <c r="G6417">
        <v>4</v>
      </c>
      <c r="H6417">
        <v>0</v>
      </c>
      <c r="I6417">
        <v>0</v>
      </c>
      <c r="J6417">
        <v>0</v>
      </c>
      <c r="K6417">
        <v>0</v>
      </c>
      <c r="L6417">
        <v>0</v>
      </c>
      <c r="M6417">
        <v>0</v>
      </c>
      <c r="N6417">
        <v>0</v>
      </c>
      <c r="O6417">
        <v>0</v>
      </c>
      <c r="P6417">
        <v>0</v>
      </c>
      <c r="Q6417">
        <v>0</v>
      </c>
    </row>
    <row r="6418" spans="1:17" x14ac:dyDescent="0.2">
      <c r="A6418" t="s">
        <v>24156</v>
      </c>
      <c r="B6418" t="s">
        <v>88</v>
      </c>
      <c r="C6418" t="s">
        <v>162</v>
      </c>
      <c r="D6418" t="s">
        <v>17768</v>
      </c>
      <c r="E6418" t="s">
        <v>81</v>
      </c>
      <c r="F6418" t="s">
        <v>17734</v>
      </c>
      <c r="G6418">
        <v>1</v>
      </c>
      <c r="H6418">
        <v>0</v>
      </c>
      <c r="I6418">
        <v>0</v>
      </c>
      <c r="J6418">
        <v>0</v>
      </c>
      <c r="K6418">
        <v>0</v>
      </c>
      <c r="L6418">
        <v>0</v>
      </c>
      <c r="M6418">
        <v>0</v>
      </c>
      <c r="N6418">
        <v>0</v>
      </c>
      <c r="O6418">
        <v>0</v>
      </c>
      <c r="P6418">
        <v>0</v>
      </c>
      <c r="Q6418">
        <v>0</v>
      </c>
    </row>
    <row r="6419" spans="1:17" x14ac:dyDescent="0.2">
      <c r="A6419" t="s">
        <v>24157</v>
      </c>
      <c r="B6419" t="s">
        <v>88</v>
      </c>
      <c r="C6419" t="s">
        <v>162</v>
      </c>
      <c r="D6419" t="s">
        <v>17736</v>
      </c>
      <c r="E6419" t="s">
        <v>83</v>
      </c>
      <c r="F6419" t="s">
        <v>4929</v>
      </c>
      <c r="G6419">
        <v>0</v>
      </c>
      <c r="H6419">
        <v>63</v>
      </c>
      <c r="I6419">
        <v>4</v>
      </c>
      <c r="J6419">
        <v>56</v>
      </c>
      <c r="K6419">
        <v>3</v>
      </c>
      <c r="L6419">
        <v>0</v>
      </c>
      <c r="M6419">
        <v>0</v>
      </c>
      <c r="N6419">
        <v>0</v>
      </c>
      <c r="O6419">
        <v>0</v>
      </c>
      <c r="P6419">
        <v>0</v>
      </c>
      <c r="Q6419">
        <v>0</v>
      </c>
    </row>
    <row r="6420" spans="1:17" x14ac:dyDescent="0.2">
      <c r="A6420" t="s">
        <v>24158</v>
      </c>
      <c r="B6420" t="s">
        <v>88</v>
      </c>
      <c r="C6420" t="s">
        <v>162</v>
      </c>
      <c r="D6420" t="s">
        <v>17736</v>
      </c>
      <c r="E6420" t="s">
        <v>83</v>
      </c>
      <c r="F6420" t="s">
        <v>4931</v>
      </c>
      <c r="G6420">
        <v>0</v>
      </c>
      <c r="H6420">
        <v>63</v>
      </c>
      <c r="I6420">
        <v>4</v>
      </c>
      <c r="J6420">
        <v>55</v>
      </c>
      <c r="K6420">
        <v>4</v>
      </c>
      <c r="L6420">
        <v>0</v>
      </c>
      <c r="M6420">
        <v>0</v>
      </c>
      <c r="N6420">
        <v>0</v>
      </c>
      <c r="O6420">
        <v>0</v>
      </c>
      <c r="P6420">
        <v>0</v>
      </c>
      <c r="Q6420">
        <v>0</v>
      </c>
    </row>
    <row r="6421" spans="1:17" x14ac:dyDescent="0.2">
      <c r="A6421" t="s">
        <v>24159</v>
      </c>
      <c r="B6421" t="s">
        <v>88</v>
      </c>
      <c r="C6421" t="s">
        <v>162</v>
      </c>
      <c r="D6421" t="s">
        <v>17736</v>
      </c>
      <c r="E6421" t="s">
        <v>83</v>
      </c>
      <c r="F6421" t="s">
        <v>4933</v>
      </c>
      <c r="G6421">
        <v>0</v>
      </c>
      <c r="H6421">
        <v>0</v>
      </c>
      <c r="I6421">
        <v>0</v>
      </c>
      <c r="J6421">
        <v>0</v>
      </c>
      <c r="K6421">
        <v>0</v>
      </c>
      <c r="L6421">
        <v>0</v>
      </c>
      <c r="M6421">
        <v>63</v>
      </c>
      <c r="N6421">
        <v>0</v>
      </c>
      <c r="O6421">
        <v>0</v>
      </c>
      <c r="P6421">
        <v>0</v>
      </c>
      <c r="Q6421">
        <v>0</v>
      </c>
    </row>
    <row r="6422" spans="1:17" x14ac:dyDescent="0.2">
      <c r="A6422" t="s">
        <v>24160</v>
      </c>
      <c r="B6422" t="s">
        <v>88</v>
      </c>
      <c r="C6422" t="s">
        <v>162</v>
      </c>
      <c r="D6422" t="s">
        <v>17736</v>
      </c>
      <c r="E6422" t="s">
        <v>83</v>
      </c>
      <c r="F6422" t="s">
        <v>4935</v>
      </c>
      <c r="G6422">
        <v>0</v>
      </c>
      <c r="H6422">
        <v>63</v>
      </c>
      <c r="I6422">
        <v>4</v>
      </c>
      <c r="J6422">
        <v>55</v>
      </c>
      <c r="K6422">
        <v>4</v>
      </c>
      <c r="L6422">
        <v>0</v>
      </c>
      <c r="M6422">
        <v>0</v>
      </c>
      <c r="N6422">
        <v>0</v>
      </c>
      <c r="O6422">
        <v>0</v>
      </c>
      <c r="P6422">
        <v>0</v>
      </c>
      <c r="Q6422">
        <v>0</v>
      </c>
    </row>
    <row r="6423" spans="1:17" x14ac:dyDescent="0.2">
      <c r="A6423" t="s">
        <v>24161</v>
      </c>
      <c r="B6423" t="s">
        <v>88</v>
      </c>
      <c r="C6423" t="s">
        <v>162</v>
      </c>
      <c r="D6423" t="s">
        <v>17736</v>
      </c>
      <c r="E6423" t="s">
        <v>83</v>
      </c>
      <c r="F6423" t="s">
        <v>4937</v>
      </c>
      <c r="G6423">
        <v>0</v>
      </c>
      <c r="H6423">
        <v>63</v>
      </c>
      <c r="I6423">
        <v>5</v>
      </c>
      <c r="J6423">
        <v>54</v>
      </c>
      <c r="K6423">
        <v>4</v>
      </c>
      <c r="L6423">
        <v>0</v>
      </c>
      <c r="M6423">
        <v>0</v>
      </c>
      <c r="N6423">
        <v>0</v>
      </c>
      <c r="O6423">
        <v>0</v>
      </c>
      <c r="P6423">
        <v>0</v>
      </c>
      <c r="Q6423">
        <v>0</v>
      </c>
    </row>
    <row r="6424" spans="1:17" x14ac:dyDescent="0.2">
      <c r="A6424" t="s">
        <v>24162</v>
      </c>
      <c r="B6424" t="s">
        <v>88</v>
      </c>
      <c r="C6424" t="s">
        <v>162</v>
      </c>
      <c r="D6424" t="s">
        <v>17736</v>
      </c>
      <c r="E6424" t="s">
        <v>83</v>
      </c>
      <c r="F6424" t="s">
        <v>4939</v>
      </c>
      <c r="G6424">
        <v>0</v>
      </c>
      <c r="H6424">
        <v>0</v>
      </c>
      <c r="I6424">
        <v>0</v>
      </c>
      <c r="J6424">
        <v>0</v>
      </c>
      <c r="K6424">
        <v>0</v>
      </c>
      <c r="L6424">
        <v>0</v>
      </c>
      <c r="M6424">
        <v>63</v>
      </c>
      <c r="N6424">
        <v>0</v>
      </c>
      <c r="O6424">
        <v>0</v>
      </c>
      <c r="P6424">
        <v>0</v>
      </c>
      <c r="Q6424">
        <v>0</v>
      </c>
    </row>
    <row r="6425" spans="1:17" x14ac:dyDescent="0.2">
      <c r="A6425" t="s">
        <v>24163</v>
      </c>
      <c r="B6425" t="s">
        <v>88</v>
      </c>
      <c r="C6425" t="s">
        <v>162</v>
      </c>
      <c r="D6425" t="s">
        <v>17736</v>
      </c>
      <c r="E6425" t="s">
        <v>83</v>
      </c>
      <c r="F6425" t="s">
        <v>4941</v>
      </c>
      <c r="G6425">
        <v>0</v>
      </c>
      <c r="H6425">
        <v>63</v>
      </c>
      <c r="I6425">
        <v>4</v>
      </c>
      <c r="J6425">
        <v>55</v>
      </c>
      <c r="K6425">
        <v>4</v>
      </c>
      <c r="L6425">
        <v>0</v>
      </c>
      <c r="M6425">
        <v>0</v>
      </c>
      <c r="N6425">
        <v>0</v>
      </c>
      <c r="O6425">
        <v>0</v>
      </c>
      <c r="P6425">
        <v>0</v>
      </c>
      <c r="Q6425">
        <v>0</v>
      </c>
    </row>
    <row r="6426" spans="1:17" x14ac:dyDescent="0.2">
      <c r="A6426" t="s">
        <v>24164</v>
      </c>
      <c r="B6426" t="s">
        <v>88</v>
      </c>
      <c r="C6426" t="s">
        <v>162</v>
      </c>
      <c r="D6426" t="s">
        <v>17736</v>
      </c>
      <c r="E6426" t="s">
        <v>83</v>
      </c>
      <c r="F6426" t="s">
        <v>4943</v>
      </c>
      <c r="G6426">
        <v>0</v>
      </c>
      <c r="H6426">
        <v>0</v>
      </c>
      <c r="I6426">
        <v>0</v>
      </c>
      <c r="J6426">
        <v>0</v>
      </c>
      <c r="K6426">
        <v>0</v>
      </c>
      <c r="L6426">
        <v>0</v>
      </c>
      <c r="M6426">
        <v>63</v>
      </c>
      <c r="N6426">
        <v>0</v>
      </c>
      <c r="O6426">
        <v>0</v>
      </c>
      <c r="P6426">
        <v>0</v>
      </c>
      <c r="Q6426">
        <v>0</v>
      </c>
    </row>
    <row r="6427" spans="1:17" x14ac:dyDescent="0.2">
      <c r="A6427" t="s">
        <v>24165</v>
      </c>
      <c r="B6427" t="s">
        <v>88</v>
      </c>
      <c r="C6427" t="s">
        <v>162</v>
      </c>
      <c r="D6427" t="s">
        <v>17736</v>
      </c>
      <c r="E6427" t="s">
        <v>83</v>
      </c>
      <c r="F6427" t="s">
        <v>4925</v>
      </c>
      <c r="G6427">
        <v>0</v>
      </c>
      <c r="H6427">
        <v>0</v>
      </c>
      <c r="I6427">
        <v>0</v>
      </c>
      <c r="J6427">
        <v>0</v>
      </c>
      <c r="K6427">
        <v>0</v>
      </c>
      <c r="L6427">
        <v>0</v>
      </c>
      <c r="M6427">
        <v>0</v>
      </c>
      <c r="N6427">
        <v>63</v>
      </c>
      <c r="O6427">
        <v>62</v>
      </c>
      <c r="P6427">
        <v>1</v>
      </c>
      <c r="Q6427">
        <v>0</v>
      </c>
    </row>
    <row r="6428" spans="1:17" x14ac:dyDescent="0.2">
      <c r="A6428" t="s">
        <v>24166</v>
      </c>
      <c r="B6428" t="s">
        <v>88</v>
      </c>
      <c r="C6428" t="s">
        <v>162</v>
      </c>
      <c r="D6428" t="s">
        <v>17736</v>
      </c>
      <c r="E6428" t="s">
        <v>83</v>
      </c>
      <c r="F6428" t="s">
        <v>4927</v>
      </c>
      <c r="G6428">
        <v>0</v>
      </c>
      <c r="H6428">
        <v>0</v>
      </c>
      <c r="I6428">
        <v>0</v>
      </c>
      <c r="J6428">
        <v>0</v>
      </c>
      <c r="K6428">
        <v>0</v>
      </c>
      <c r="L6428">
        <v>0</v>
      </c>
      <c r="M6428">
        <v>0</v>
      </c>
      <c r="N6428">
        <v>54</v>
      </c>
      <c r="O6428">
        <v>53</v>
      </c>
      <c r="P6428">
        <v>1</v>
      </c>
      <c r="Q6428">
        <v>0</v>
      </c>
    </row>
    <row r="6429" spans="1:17" x14ac:dyDescent="0.2">
      <c r="A6429" t="s">
        <v>24167</v>
      </c>
      <c r="B6429" t="s">
        <v>88</v>
      </c>
      <c r="C6429" t="s">
        <v>162</v>
      </c>
      <c r="D6429" t="s">
        <v>17736</v>
      </c>
      <c r="E6429" t="s">
        <v>83</v>
      </c>
      <c r="F6429" t="s">
        <v>17734</v>
      </c>
      <c r="G6429">
        <v>63</v>
      </c>
      <c r="H6429">
        <v>0</v>
      </c>
      <c r="I6429">
        <v>0</v>
      </c>
      <c r="J6429">
        <v>0</v>
      </c>
      <c r="K6429">
        <v>0</v>
      </c>
      <c r="L6429">
        <v>0</v>
      </c>
      <c r="M6429">
        <v>0</v>
      </c>
      <c r="N6429">
        <v>0</v>
      </c>
      <c r="O6429">
        <v>0</v>
      </c>
      <c r="P6429">
        <v>0</v>
      </c>
      <c r="Q6429">
        <v>0</v>
      </c>
    </row>
    <row r="6430" spans="1:17" x14ac:dyDescent="0.2">
      <c r="A6430" t="s">
        <v>24168</v>
      </c>
      <c r="B6430" t="s">
        <v>88</v>
      </c>
      <c r="C6430" t="s">
        <v>162</v>
      </c>
      <c r="D6430" t="s">
        <v>17736</v>
      </c>
      <c r="E6430" t="s">
        <v>81</v>
      </c>
      <c r="F6430" t="s">
        <v>4929</v>
      </c>
      <c r="G6430">
        <v>0</v>
      </c>
      <c r="H6430">
        <v>91</v>
      </c>
      <c r="I6430">
        <v>13</v>
      </c>
      <c r="J6430">
        <v>75</v>
      </c>
      <c r="K6430">
        <v>2</v>
      </c>
      <c r="L6430">
        <v>1</v>
      </c>
      <c r="M6430">
        <v>0</v>
      </c>
      <c r="N6430">
        <v>0</v>
      </c>
      <c r="O6430">
        <v>0</v>
      </c>
      <c r="P6430">
        <v>0</v>
      </c>
      <c r="Q6430">
        <v>0</v>
      </c>
    </row>
    <row r="6431" spans="1:17" x14ac:dyDescent="0.2">
      <c r="A6431" t="s">
        <v>24169</v>
      </c>
      <c r="B6431" t="s">
        <v>88</v>
      </c>
      <c r="C6431" t="s">
        <v>162</v>
      </c>
      <c r="D6431" t="s">
        <v>17736</v>
      </c>
      <c r="E6431" t="s">
        <v>81</v>
      </c>
      <c r="F6431" t="s">
        <v>4931</v>
      </c>
      <c r="G6431">
        <v>0</v>
      </c>
      <c r="H6431">
        <v>91</v>
      </c>
      <c r="I6431">
        <v>12</v>
      </c>
      <c r="J6431">
        <v>73</v>
      </c>
      <c r="K6431">
        <v>3</v>
      </c>
      <c r="L6431">
        <v>3</v>
      </c>
      <c r="M6431">
        <v>0</v>
      </c>
      <c r="N6431">
        <v>0</v>
      </c>
      <c r="O6431">
        <v>0</v>
      </c>
      <c r="P6431">
        <v>0</v>
      </c>
      <c r="Q6431">
        <v>0</v>
      </c>
    </row>
    <row r="6432" spans="1:17" x14ac:dyDescent="0.2">
      <c r="A6432" t="s">
        <v>24170</v>
      </c>
      <c r="B6432" t="s">
        <v>88</v>
      </c>
      <c r="C6432" t="s">
        <v>162</v>
      </c>
      <c r="D6432" t="s">
        <v>17736</v>
      </c>
      <c r="E6432" t="s">
        <v>81</v>
      </c>
      <c r="F6432" t="s">
        <v>4933</v>
      </c>
      <c r="G6432">
        <v>0</v>
      </c>
      <c r="H6432">
        <v>0</v>
      </c>
      <c r="I6432">
        <v>0</v>
      </c>
      <c r="J6432">
        <v>0</v>
      </c>
      <c r="K6432">
        <v>0</v>
      </c>
      <c r="L6432">
        <v>0</v>
      </c>
      <c r="M6432">
        <v>91</v>
      </c>
      <c r="N6432">
        <v>0</v>
      </c>
      <c r="O6432">
        <v>0</v>
      </c>
      <c r="P6432">
        <v>0</v>
      </c>
      <c r="Q6432">
        <v>0</v>
      </c>
    </row>
    <row r="6433" spans="1:17" x14ac:dyDescent="0.2">
      <c r="A6433" t="s">
        <v>24171</v>
      </c>
      <c r="B6433" t="s">
        <v>88</v>
      </c>
      <c r="C6433" t="s">
        <v>162</v>
      </c>
      <c r="D6433" t="s">
        <v>17736</v>
      </c>
      <c r="E6433" t="s">
        <v>81</v>
      </c>
      <c r="F6433" t="s">
        <v>4935</v>
      </c>
      <c r="G6433">
        <v>0</v>
      </c>
      <c r="H6433">
        <v>91</v>
      </c>
      <c r="I6433">
        <v>12</v>
      </c>
      <c r="J6433">
        <v>73</v>
      </c>
      <c r="K6433">
        <v>3</v>
      </c>
      <c r="L6433">
        <v>3</v>
      </c>
      <c r="M6433">
        <v>0</v>
      </c>
      <c r="N6433">
        <v>0</v>
      </c>
      <c r="O6433">
        <v>0</v>
      </c>
      <c r="P6433">
        <v>0</v>
      </c>
      <c r="Q6433">
        <v>0</v>
      </c>
    </row>
    <row r="6434" spans="1:17" x14ac:dyDescent="0.2">
      <c r="A6434" t="s">
        <v>24172</v>
      </c>
      <c r="B6434" t="s">
        <v>88</v>
      </c>
      <c r="C6434" t="s">
        <v>227</v>
      </c>
      <c r="D6434" t="s">
        <v>17736</v>
      </c>
      <c r="E6434" t="s">
        <v>83</v>
      </c>
      <c r="F6434" t="s">
        <v>4933</v>
      </c>
      <c r="G6434">
        <v>0</v>
      </c>
      <c r="H6434">
        <v>0</v>
      </c>
      <c r="I6434">
        <v>0</v>
      </c>
      <c r="J6434">
        <v>0</v>
      </c>
      <c r="K6434">
        <v>0</v>
      </c>
      <c r="L6434">
        <v>0</v>
      </c>
      <c r="M6434">
        <v>11</v>
      </c>
      <c r="N6434">
        <v>0</v>
      </c>
      <c r="O6434">
        <v>0</v>
      </c>
      <c r="P6434">
        <v>0</v>
      </c>
      <c r="Q6434">
        <v>0</v>
      </c>
    </row>
    <row r="6435" spans="1:17" x14ac:dyDescent="0.2">
      <c r="A6435" t="s">
        <v>24173</v>
      </c>
      <c r="B6435" t="s">
        <v>88</v>
      </c>
      <c r="C6435" t="s">
        <v>227</v>
      </c>
      <c r="D6435" t="s">
        <v>17736</v>
      </c>
      <c r="E6435" t="s">
        <v>83</v>
      </c>
      <c r="F6435" t="s">
        <v>4935</v>
      </c>
      <c r="G6435">
        <v>0</v>
      </c>
      <c r="H6435">
        <v>11</v>
      </c>
      <c r="I6435">
        <v>0</v>
      </c>
      <c r="J6435">
        <v>10</v>
      </c>
      <c r="K6435">
        <v>0</v>
      </c>
      <c r="L6435">
        <v>1</v>
      </c>
      <c r="M6435">
        <v>0</v>
      </c>
      <c r="N6435">
        <v>0</v>
      </c>
      <c r="O6435">
        <v>0</v>
      </c>
      <c r="P6435">
        <v>0</v>
      </c>
      <c r="Q6435">
        <v>0</v>
      </c>
    </row>
    <row r="6436" spans="1:17" x14ac:dyDescent="0.2">
      <c r="A6436" t="s">
        <v>24174</v>
      </c>
      <c r="B6436" t="s">
        <v>88</v>
      </c>
      <c r="C6436" t="s">
        <v>227</v>
      </c>
      <c r="D6436" t="s">
        <v>17736</v>
      </c>
      <c r="E6436" t="s">
        <v>83</v>
      </c>
      <c r="F6436" t="s">
        <v>4937</v>
      </c>
      <c r="G6436">
        <v>0</v>
      </c>
      <c r="H6436">
        <v>11</v>
      </c>
      <c r="I6436">
        <v>0</v>
      </c>
      <c r="J6436">
        <v>10</v>
      </c>
      <c r="K6436">
        <v>0</v>
      </c>
      <c r="L6436">
        <v>1</v>
      </c>
      <c r="M6436">
        <v>0</v>
      </c>
      <c r="N6436">
        <v>0</v>
      </c>
      <c r="O6436">
        <v>0</v>
      </c>
      <c r="P6436">
        <v>0</v>
      </c>
      <c r="Q6436">
        <v>0</v>
      </c>
    </row>
    <row r="6437" spans="1:17" x14ac:dyDescent="0.2">
      <c r="A6437" t="s">
        <v>24175</v>
      </c>
      <c r="B6437" t="s">
        <v>88</v>
      </c>
      <c r="C6437" t="s">
        <v>227</v>
      </c>
      <c r="D6437" t="s">
        <v>17736</v>
      </c>
      <c r="E6437" t="s">
        <v>83</v>
      </c>
      <c r="F6437" t="s">
        <v>4939</v>
      </c>
      <c r="G6437">
        <v>0</v>
      </c>
      <c r="H6437">
        <v>0</v>
      </c>
      <c r="I6437">
        <v>0</v>
      </c>
      <c r="J6437">
        <v>0</v>
      </c>
      <c r="K6437">
        <v>0</v>
      </c>
      <c r="L6437">
        <v>0</v>
      </c>
      <c r="M6437">
        <v>11</v>
      </c>
      <c r="N6437">
        <v>0</v>
      </c>
      <c r="O6437">
        <v>0</v>
      </c>
      <c r="P6437">
        <v>0</v>
      </c>
      <c r="Q6437">
        <v>0</v>
      </c>
    </row>
    <row r="6438" spans="1:17" x14ac:dyDescent="0.2">
      <c r="A6438" t="s">
        <v>24176</v>
      </c>
      <c r="B6438" t="s">
        <v>88</v>
      </c>
      <c r="C6438" t="s">
        <v>227</v>
      </c>
      <c r="D6438" t="s">
        <v>17736</v>
      </c>
      <c r="E6438" t="s">
        <v>83</v>
      </c>
      <c r="F6438" t="s">
        <v>4941</v>
      </c>
      <c r="G6438">
        <v>0</v>
      </c>
      <c r="H6438">
        <v>11</v>
      </c>
      <c r="I6438">
        <v>0</v>
      </c>
      <c r="J6438">
        <v>11</v>
      </c>
      <c r="K6438">
        <v>0</v>
      </c>
      <c r="L6438">
        <v>0</v>
      </c>
      <c r="M6438">
        <v>0</v>
      </c>
      <c r="N6438">
        <v>0</v>
      </c>
      <c r="O6438">
        <v>0</v>
      </c>
      <c r="P6438">
        <v>0</v>
      </c>
      <c r="Q6438">
        <v>0</v>
      </c>
    </row>
    <row r="6439" spans="1:17" x14ac:dyDescent="0.2">
      <c r="A6439" t="s">
        <v>24177</v>
      </c>
      <c r="B6439" t="s">
        <v>88</v>
      </c>
      <c r="C6439" t="s">
        <v>227</v>
      </c>
      <c r="D6439" t="s">
        <v>17736</v>
      </c>
      <c r="E6439" t="s">
        <v>83</v>
      </c>
      <c r="F6439" t="s">
        <v>4943</v>
      </c>
      <c r="G6439">
        <v>0</v>
      </c>
      <c r="H6439">
        <v>0</v>
      </c>
      <c r="I6439">
        <v>0</v>
      </c>
      <c r="J6439">
        <v>0</v>
      </c>
      <c r="K6439">
        <v>0</v>
      </c>
      <c r="L6439">
        <v>0</v>
      </c>
      <c r="M6439">
        <v>11</v>
      </c>
      <c r="N6439">
        <v>0</v>
      </c>
      <c r="O6439">
        <v>0</v>
      </c>
      <c r="P6439">
        <v>0</v>
      </c>
      <c r="Q6439">
        <v>0</v>
      </c>
    </row>
    <row r="6440" spans="1:17" x14ac:dyDescent="0.2">
      <c r="A6440" t="s">
        <v>24178</v>
      </c>
      <c r="B6440" t="s">
        <v>88</v>
      </c>
      <c r="C6440" t="s">
        <v>227</v>
      </c>
      <c r="D6440" t="s">
        <v>17736</v>
      </c>
      <c r="E6440" t="s">
        <v>83</v>
      </c>
      <c r="F6440" t="s">
        <v>4925</v>
      </c>
      <c r="G6440">
        <v>0</v>
      </c>
      <c r="H6440">
        <v>0</v>
      </c>
      <c r="I6440">
        <v>0</v>
      </c>
      <c r="J6440">
        <v>0</v>
      </c>
      <c r="K6440">
        <v>0</v>
      </c>
      <c r="L6440">
        <v>0</v>
      </c>
      <c r="M6440">
        <v>0</v>
      </c>
      <c r="N6440">
        <v>11</v>
      </c>
      <c r="O6440">
        <v>10</v>
      </c>
      <c r="P6440">
        <v>1</v>
      </c>
      <c r="Q6440">
        <v>0</v>
      </c>
    </row>
    <row r="6441" spans="1:17" x14ac:dyDescent="0.2">
      <c r="A6441" t="s">
        <v>24179</v>
      </c>
      <c r="B6441" t="s">
        <v>88</v>
      </c>
      <c r="C6441" t="s">
        <v>227</v>
      </c>
      <c r="D6441" t="s">
        <v>17736</v>
      </c>
      <c r="E6441" t="s">
        <v>83</v>
      </c>
      <c r="F6441" t="s">
        <v>4927</v>
      </c>
      <c r="G6441">
        <v>0</v>
      </c>
      <c r="H6441">
        <v>0</v>
      </c>
      <c r="I6441">
        <v>0</v>
      </c>
      <c r="J6441">
        <v>0</v>
      </c>
      <c r="K6441">
        <v>0</v>
      </c>
      <c r="L6441">
        <v>0</v>
      </c>
      <c r="M6441">
        <v>0</v>
      </c>
      <c r="N6441">
        <v>10</v>
      </c>
      <c r="O6441">
        <v>9</v>
      </c>
      <c r="P6441">
        <v>1</v>
      </c>
      <c r="Q6441">
        <v>0</v>
      </c>
    </row>
    <row r="6442" spans="1:17" x14ac:dyDescent="0.2">
      <c r="A6442" t="s">
        <v>24180</v>
      </c>
      <c r="B6442" t="s">
        <v>88</v>
      </c>
      <c r="C6442" t="s">
        <v>227</v>
      </c>
      <c r="D6442" t="s">
        <v>17736</v>
      </c>
      <c r="E6442" t="s">
        <v>83</v>
      </c>
      <c r="F6442" t="s">
        <v>17734</v>
      </c>
      <c r="G6442">
        <v>11</v>
      </c>
      <c r="H6442">
        <v>0</v>
      </c>
      <c r="I6442">
        <v>0</v>
      </c>
      <c r="J6442">
        <v>0</v>
      </c>
      <c r="K6442">
        <v>0</v>
      </c>
      <c r="L6442">
        <v>0</v>
      </c>
      <c r="M6442">
        <v>0</v>
      </c>
      <c r="N6442">
        <v>0</v>
      </c>
      <c r="O6442">
        <v>0</v>
      </c>
      <c r="P6442">
        <v>0</v>
      </c>
      <c r="Q6442">
        <v>0</v>
      </c>
    </row>
    <row r="6443" spans="1:17" x14ac:dyDescent="0.2">
      <c r="A6443" t="s">
        <v>24181</v>
      </c>
      <c r="B6443" t="s">
        <v>88</v>
      </c>
      <c r="C6443" t="s">
        <v>227</v>
      </c>
      <c r="D6443" t="s">
        <v>17736</v>
      </c>
      <c r="E6443" t="s">
        <v>81</v>
      </c>
      <c r="F6443" t="s">
        <v>4929</v>
      </c>
      <c r="G6443">
        <v>0</v>
      </c>
      <c r="H6443">
        <v>22</v>
      </c>
      <c r="I6443">
        <v>1</v>
      </c>
      <c r="J6443">
        <v>21</v>
      </c>
      <c r="K6443">
        <v>0</v>
      </c>
      <c r="L6443">
        <v>0</v>
      </c>
      <c r="M6443">
        <v>0</v>
      </c>
      <c r="N6443">
        <v>0</v>
      </c>
      <c r="O6443">
        <v>0</v>
      </c>
      <c r="P6443">
        <v>0</v>
      </c>
      <c r="Q6443">
        <v>0</v>
      </c>
    </row>
    <row r="6444" spans="1:17" x14ac:dyDescent="0.2">
      <c r="A6444" t="s">
        <v>24182</v>
      </c>
      <c r="B6444" t="s">
        <v>88</v>
      </c>
      <c r="C6444" t="s">
        <v>227</v>
      </c>
      <c r="D6444" t="s">
        <v>17736</v>
      </c>
      <c r="E6444" t="s">
        <v>81</v>
      </c>
      <c r="F6444" t="s">
        <v>4931</v>
      </c>
      <c r="G6444">
        <v>0</v>
      </c>
      <c r="H6444">
        <v>22</v>
      </c>
      <c r="I6444">
        <v>0</v>
      </c>
      <c r="J6444">
        <v>22</v>
      </c>
      <c r="K6444">
        <v>0</v>
      </c>
      <c r="L6444">
        <v>0</v>
      </c>
      <c r="M6444">
        <v>0</v>
      </c>
      <c r="N6444">
        <v>0</v>
      </c>
      <c r="O6444">
        <v>0</v>
      </c>
      <c r="P6444">
        <v>0</v>
      </c>
      <c r="Q6444">
        <v>0</v>
      </c>
    </row>
    <row r="6445" spans="1:17" x14ac:dyDescent="0.2">
      <c r="A6445" t="s">
        <v>24183</v>
      </c>
      <c r="B6445" t="s">
        <v>88</v>
      </c>
      <c r="C6445" t="s">
        <v>227</v>
      </c>
      <c r="D6445" t="s">
        <v>17736</v>
      </c>
      <c r="E6445" t="s">
        <v>81</v>
      </c>
      <c r="F6445" t="s">
        <v>4933</v>
      </c>
      <c r="G6445">
        <v>0</v>
      </c>
      <c r="H6445">
        <v>0</v>
      </c>
      <c r="I6445">
        <v>0</v>
      </c>
      <c r="J6445">
        <v>0</v>
      </c>
      <c r="K6445">
        <v>0</v>
      </c>
      <c r="L6445">
        <v>0</v>
      </c>
      <c r="M6445">
        <v>22</v>
      </c>
      <c r="N6445">
        <v>0</v>
      </c>
      <c r="O6445">
        <v>0</v>
      </c>
      <c r="P6445">
        <v>0</v>
      </c>
      <c r="Q6445">
        <v>0</v>
      </c>
    </row>
    <row r="6446" spans="1:17" x14ac:dyDescent="0.2">
      <c r="A6446" t="s">
        <v>24184</v>
      </c>
      <c r="B6446" t="s">
        <v>88</v>
      </c>
      <c r="C6446" t="s">
        <v>227</v>
      </c>
      <c r="D6446" t="s">
        <v>17736</v>
      </c>
      <c r="E6446" t="s">
        <v>81</v>
      </c>
      <c r="F6446" t="s">
        <v>4935</v>
      </c>
      <c r="G6446">
        <v>0</v>
      </c>
      <c r="H6446">
        <v>22</v>
      </c>
      <c r="I6446">
        <v>0</v>
      </c>
      <c r="J6446">
        <v>22</v>
      </c>
      <c r="K6446">
        <v>0</v>
      </c>
      <c r="L6446">
        <v>0</v>
      </c>
      <c r="M6446">
        <v>0</v>
      </c>
      <c r="N6446">
        <v>0</v>
      </c>
      <c r="O6446">
        <v>0</v>
      </c>
      <c r="P6446">
        <v>0</v>
      </c>
      <c r="Q6446">
        <v>0</v>
      </c>
    </row>
    <row r="6447" spans="1:17" x14ac:dyDescent="0.2">
      <c r="A6447" t="s">
        <v>24185</v>
      </c>
      <c r="B6447" t="s">
        <v>88</v>
      </c>
      <c r="C6447" t="s">
        <v>227</v>
      </c>
      <c r="D6447" t="s">
        <v>17736</v>
      </c>
      <c r="E6447" t="s">
        <v>81</v>
      </c>
      <c r="F6447" t="s">
        <v>4937</v>
      </c>
      <c r="G6447">
        <v>0</v>
      </c>
      <c r="H6447">
        <v>22</v>
      </c>
      <c r="I6447">
        <v>1</v>
      </c>
      <c r="J6447">
        <v>21</v>
      </c>
      <c r="K6447">
        <v>0</v>
      </c>
      <c r="L6447">
        <v>0</v>
      </c>
      <c r="M6447">
        <v>0</v>
      </c>
      <c r="N6447">
        <v>0</v>
      </c>
      <c r="O6447">
        <v>0</v>
      </c>
      <c r="P6447">
        <v>0</v>
      </c>
      <c r="Q6447">
        <v>0</v>
      </c>
    </row>
    <row r="6448" spans="1:17" x14ac:dyDescent="0.2">
      <c r="A6448" t="s">
        <v>24186</v>
      </c>
      <c r="B6448" t="s">
        <v>88</v>
      </c>
      <c r="C6448" t="s">
        <v>227</v>
      </c>
      <c r="D6448" t="s">
        <v>17736</v>
      </c>
      <c r="E6448" t="s">
        <v>81</v>
      </c>
      <c r="F6448" t="s">
        <v>4939</v>
      </c>
      <c r="G6448">
        <v>0</v>
      </c>
      <c r="H6448">
        <v>0</v>
      </c>
      <c r="I6448">
        <v>0</v>
      </c>
      <c r="J6448">
        <v>0</v>
      </c>
      <c r="K6448">
        <v>0</v>
      </c>
      <c r="L6448">
        <v>0</v>
      </c>
      <c r="M6448">
        <v>22</v>
      </c>
      <c r="N6448">
        <v>0</v>
      </c>
      <c r="O6448">
        <v>0</v>
      </c>
      <c r="P6448">
        <v>0</v>
      </c>
      <c r="Q6448">
        <v>0</v>
      </c>
    </row>
    <row r="6449" spans="1:17" x14ac:dyDescent="0.2">
      <c r="A6449" t="s">
        <v>24187</v>
      </c>
      <c r="B6449" t="s">
        <v>88</v>
      </c>
      <c r="C6449" t="s">
        <v>227</v>
      </c>
      <c r="D6449" t="s">
        <v>17736</v>
      </c>
      <c r="E6449" t="s">
        <v>81</v>
      </c>
      <c r="F6449" t="s">
        <v>4941</v>
      </c>
      <c r="G6449">
        <v>0</v>
      </c>
      <c r="H6449">
        <v>22</v>
      </c>
      <c r="I6449">
        <v>0</v>
      </c>
      <c r="J6449">
        <v>22</v>
      </c>
      <c r="K6449">
        <v>0</v>
      </c>
      <c r="L6449">
        <v>0</v>
      </c>
      <c r="M6449">
        <v>0</v>
      </c>
      <c r="N6449">
        <v>0</v>
      </c>
      <c r="O6449">
        <v>0</v>
      </c>
      <c r="P6449">
        <v>0</v>
      </c>
      <c r="Q6449">
        <v>0</v>
      </c>
    </row>
    <row r="6450" spans="1:17" x14ac:dyDescent="0.2">
      <c r="A6450" t="s">
        <v>24188</v>
      </c>
      <c r="B6450" t="s">
        <v>88</v>
      </c>
      <c r="C6450" t="s">
        <v>227</v>
      </c>
      <c r="D6450" t="s">
        <v>17736</v>
      </c>
      <c r="E6450" t="s">
        <v>81</v>
      </c>
      <c r="F6450" t="s">
        <v>4943</v>
      </c>
      <c r="G6450">
        <v>0</v>
      </c>
      <c r="H6450">
        <v>0</v>
      </c>
      <c r="I6450">
        <v>0</v>
      </c>
      <c r="J6450">
        <v>0</v>
      </c>
      <c r="K6450">
        <v>0</v>
      </c>
      <c r="L6450">
        <v>0</v>
      </c>
      <c r="M6450">
        <v>22</v>
      </c>
      <c r="N6450">
        <v>0</v>
      </c>
      <c r="O6450">
        <v>0</v>
      </c>
      <c r="P6450">
        <v>0</v>
      </c>
      <c r="Q6450">
        <v>0</v>
      </c>
    </row>
    <row r="6451" spans="1:17" x14ac:dyDescent="0.2">
      <c r="A6451" t="s">
        <v>24189</v>
      </c>
      <c r="B6451" t="s">
        <v>88</v>
      </c>
      <c r="C6451" t="s">
        <v>227</v>
      </c>
      <c r="D6451" t="s">
        <v>17736</v>
      </c>
      <c r="E6451" t="s">
        <v>81</v>
      </c>
      <c r="F6451" t="s">
        <v>4925</v>
      </c>
      <c r="G6451">
        <v>0</v>
      </c>
      <c r="H6451">
        <v>0</v>
      </c>
      <c r="I6451">
        <v>0</v>
      </c>
      <c r="J6451">
        <v>0</v>
      </c>
      <c r="K6451">
        <v>0</v>
      </c>
      <c r="L6451">
        <v>0</v>
      </c>
      <c r="M6451">
        <v>0</v>
      </c>
      <c r="N6451">
        <v>22</v>
      </c>
      <c r="O6451">
        <v>22</v>
      </c>
      <c r="P6451">
        <v>0</v>
      </c>
      <c r="Q6451">
        <v>0</v>
      </c>
    </row>
    <row r="6452" spans="1:17" x14ac:dyDescent="0.2">
      <c r="A6452" t="s">
        <v>24190</v>
      </c>
      <c r="B6452" t="s">
        <v>88</v>
      </c>
      <c r="C6452" t="s">
        <v>227</v>
      </c>
      <c r="D6452" t="s">
        <v>17736</v>
      </c>
      <c r="E6452" t="s">
        <v>81</v>
      </c>
      <c r="F6452" t="s">
        <v>4927</v>
      </c>
      <c r="G6452">
        <v>0</v>
      </c>
      <c r="H6452">
        <v>0</v>
      </c>
      <c r="I6452">
        <v>0</v>
      </c>
      <c r="J6452">
        <v>0</v>
      </c>
      <c r="K6452">
        <v>0</v>
      </c>
      <c r="L6452">
        <v>0</v>
      </c>
      <c r="M6452">
        <v>0</v>
      </c>
      <c r="N6452">
        <v>20</v>
      </c>
      <c r="O6452">
        <v>20</v>
      </c>
      <c r="P6452">
        <v>0</v>
      </c>
      <c r="Q6452">
        <v>0</v>
      </c>
    </row>
    <row r="6453" spans="1:17" x14ac:dyDescent="0.2">
      <c r="A6453" t="s">
        <v>24191</v>
      </c>
      <c r="B6453" t="s">
        <v>88</v>
      </c>
      <c r="C6453" t="s">
        <v>227</v>
      </c>
      <c r="D6453" t="s">
        <v>17736</v>
      </c>
      <c r="E6453" t="s">
        <v>81</v>
      </c>
      <c r="F6453" t="s">
        <v>17734</v>
      </c>
      <c r="G6453">
        <v>22</v>
      </c>
      <c r="H6453">
        <v>0</v>
      </c>
      <c r="I6453">
        <v>0</v>
      </c>
      <c r="J6453">
        <v>0</v>
      </c>
      <c r="K6453">
        <v>0</v>
      </c>
      <c r="L6453">
        <v>0</v>
      </c>
      <c r="M6453">
        <v>0</v>
      </c>
      <c r="N6453">
        <v>0</v>
      </c>
      <c r="O6453">
        <v>0</v>
      </c>
      <c r="P6453">
        <v>0</v>
      </c>
      <c r="Q6453">
        <v>0</v>
      </c>
    </row>
    <row r="6454" spans="1:17" x14ac:dyDescent="0.2">
      <c r="A6454" t="s">
        <v>24192</v>
      </c>
      <c r="B6454" t="s">
        <v>88</v>
      </c>
      <c r="C6454" t="s">
        <v>227</v>
      </c>
      <c r="D6454" t="s">
        <v>17748</v>
      </c>
      <c r="E6454" t="s">
        <v>83</v>
      </c>
      <c r="F6454" t="s">
        <v>17749</v>
      </c>
      <c r="G6454">
        <v>0</v>
      </c>
      <c r="H6454">
        <v>0</v>
      </c>
      <c r="I6454">
        <v>0</v>
      </c>
      <c r="J6454">
        <v>0</v>
      </c>
      <c r="K6454">
        <v>0</v>
      </c>
      <c r="L6454">
        <v>0</v>
      </c>
      <c r="M6454">
        <v>0</v>
      </c>
      <c r="N6454">
        <v>3</v>
      </c>
      <c r="O6454">
        <v>3</v>
      </c>
      <c r="P6454">
        <v>0</v>
      </c>
      <c r="Q6454">
        <v>0</v>
      </c>
    </row>
    <row r="6455" spans="1:17" x14ac:dyDescent="0.2">
      <c r="A6455" t="s">
        <v>24193</v>
      </c>
      <c r="B6455" t="s">
        <v>88</v>
      </c>
      <c r="C6455" t="s">
        <v>227</v>
      </c>
      <c r="D6455" t="s">
        <v>17748</v>
      </c>
      <c r="E6455" t="s">
        <v>83</v>
      </c>
      <c r="F6455" t="s">
        <v>17734</v>
      </c>
      <c r="G6455">
        <v>3</v>
      </c>
      <c r="H6455">
        <v>0</v>
      </c>
      <c r="I6455">
        <v>0</v>
      </c>
      <c r="J6455">
        <v>0</v>
      </c>
      <c r="K6455">
        <v>0</v>
      </c>
      <c r="L6455">
        <v>0</v>
      </c>
      <c r="M6455">
        <v>0</v>
      </c>
      <c r="N6455">
        <v>0</v>
      </c>
      <c r="O6455">
        <v>0</v>
      </c>
      <c r="P6455">
        <v>0</v>
      </c>
      <c r="Q6455">
        <v>0</v>
      </c>
    </row>
    <row r="6456" spans="1:17" x14ac:dyDescent="0.2">
      <c r="A6456" t="s">
        <v>24194</v>
      </c>
      <c r="B6456" t="s">
        <v>88</v>
      </c>
      <c r="C6456" t="s">
        <v>227</v>
      </c>
      <c r="D6456" t="s">
        <v>17748</v>
      </c>
      <c r="E6456" t="s">
        <v>81</v>
      </c>
      <c r="F6456" t="s">
        <v>17749</v>
      </c>
      <c r="G6456">
        <v>0</v>
      </c>
      <c r="H6456">
        <v>0</v>
      </c>
      <c r="I6456">
        <v>0</v>
      </c>
      <c r="J6456">
        <v>0</v>
      </c>
      <c r="K6456">
        <v>0</v>
      </c>
      <c r="L6456">
        <v>0</v>
      </c>
      <c r="M6456">
        <v>0</v>
      </c>
      <c r="N6456">
        <v>2</v>
      </c>
      <c r="O6456">
        <v>1</v>
      </c>
      <c r="P6456">
        <v>0</v>
      </c>
      <c r="Q6456">
        <v>1</v>
      </c>
    </row>
    <row r="6457" spans="1:17" x14ac:dyDescent="0.2">
      <c r="A6457" t="s">
        <v>24195</v>
      </c>
      <c r="B6457" t="s">
        <v>88</v>
      </c>
      <c r="C6457" t="s">
        <v>227</v>
      </c>
      <c r="D6457" t="s">
        <v>17748</v>
      </c>
      <c r="E6457" t="s">
        <v>81</v>
      </c>
      <c r="F6457" t="s">
        <v>17734</v>
      </c>
      <c r="G6457">
        <v>2</v>
      </c>
      <c r="H6457">
        <v>0</v>
      </c>
      <c r="I6457">
        <v>0</v>
      </c>
      <c r="J6457">
        <v>0</v>
      </c>
      <c r="K6457">
        <v>0</v>
      </c>
      <c r="L6457">
        <v>0</v>
      </c>
      <c r="M6457">
        <v>0</v>
      </c>
      <c r="N6457">
        <v>0</v>
      </c>
      <c r="O6457">
        <v>0</v>
      </c>
      <c r="P6457">
        <v>0</v>
      </c>
      <c r="Q6457">
        <v>0</v>
      </c>
    </row>
    <row r="6458" spans="1:17" x14ac:dyDescent="0.2">
      <c r="A6458" t="s">
        <v>24196</v>
      </c>
      <c r="B6458" t="s">
        <v>88</v>
      </c>
      <c r="C6458" t="s">
        <v>227</v>
      </c>
      <c r="D6458" t="s">
        <v>17754</v>
      </c>
      <c r="E6458" t="s">
        <v>83</v>
      </c>
      <c r="F6458" t="s">
        <v>17734</v>
      </c>
      <c r="G6458">
        <v>1</v>
      </c>
      <c r="H6458">
        <v>0</v>
      </c>
      <c r="I6458">
        <v>0</v>
      </c>
      <c r="J6458">
        <v>0</v>
      </c>
      <c r="K6458">
        <v>0</v>
      </c>
      <c r="L6458">
        <v>0</v>
      </c>
      <c r="M6458">
        <v>0</v>
      </c>
      <c r="N6458">
        <v>0</v>
      </c>
      <c r="O6458">
        <v>0</v>
      </c>
      <c r="P6458">
        <v>0</v>
      </c>
      <c r="Q6458">
        <v>0</v>
      </c>
    </row>
    <row r="6459" spans="1:17" x14ac:dyDescent="0.2">
      <c r="A6459" t="s">
        <v>24197</v>
      </c>
      <c r="B6459" t="s">
        <v>88</v>
      </c>
      <c r="C6459" t="s">
        <v>228</v>
      </c>
      <c r="D6459" t="s">
        <v>17768</v>
      </c>
      <c r="E6459" t="s">
        <v>81</v>
      </c>
      <c r="F6459" t="s">
        <v>17734</v>
      </c>
      <c r="G6459">
        <v>1</v>
      </c>
      <c r="H6459">
        <v>0</v>
      </c>
      <c r="I6459">
        <v>0</v>
      </c>
      <c r="J6459">
        <v>0</v>
      </c>
      <c r="K6459">
        <v>0</v>
      </c>
      <c r="L6459">
        <v>0</v>
      </c>
      <c r="M6459">
        <v>0</v>
      </c>
      <c r="N6459">
        <v>0</v>
      </c>
      <c r="O6459">
        <v>0</v>
      </c>
      <c r="P6459">
        <v>0</v>
      </c>
      <c r="Q6459">
        <v>0</v>
      </c>
    </row>
    <row r="6460" spans="1:17" x14ac:dyDescent="0.2">
      <c r="A6460" t="s">
        <v>24198</v>
      </c>
      <c r="B6460" t="s">
        <v>88</v>
      </c>
      <c r="C6460" t="s">
        <v>228</v>
      </c>
      <c r="D6460" t="s">
        <v>17736</v>
      </c>
      <c r="E6460" t="s">
        <v>83</v>
      </c>
      <c r="F6460" t="s">
        <v>4929</v>
      </c>
      <c r="G6460">
        <v>0</v>
      </c>
      <c r="H6460">
        <v>7</v>
      </c>
      <c r="I6460">
        <v>1</v>
      </c>
      <c r="J6460">
        <v>4</v>
      </c>
      <c r="K6460">
        <v>2</v>
      </c>
      <c r="L6460">
        <v>0</v>
      </c>
      <c r="M6460">
        <v>0</v>
      </c>
      <c r="N6460">
        <v>0</v>
      </c>
      <c r="O6460">
        <v>0</v>
      </c>
      <c r="P6460">
        <v>0</v>
      </c>
      <c r="Q6460">
        <v>0</v>
      </c>
    </row>
    <row r="6461" spans="1:17" x14ac:dyDescent="0.2">
      <c r="A6461" t="s">
        <v>24199</v>
      </c>
      <c r="B6461" t="s">
        <v>88</v>
      </c>
      <c r="C6461" t="s">
        <v>228</v>
      </c>
      <c r="D6461" t="s">
        <v>17736</v>
      </c>
      <c r="E6461" t="s">
        <v>83</v>
      </c>
      <c r="F6461" t="s">
        <v>4931</v>
      </c>
      <c r="G6461">
        <v>0</v>
      </c>
      <c r="H6461">
        <v>7</v>
      </c>
      <c r="I6461">
        <v>1</v>
      </c>
      <c r="J6461">
        <v>4</v>
      </c>
      <c r="K6461">
        <v>2</v>
      </c>
      <c r="L6461">
        <v>0</v>
      </c>
      <c r="M6461">
        <v>0</v>
      </c>
      <c r="N6461">
        <v>0</v>
      </c>
      <c r="O6461">
        <v>0</v>
      </c>
      <c r="P6461">
        <v>0</v>
      </c>
      <c r="Q6461">
        <v>0</v>
      </c>
    </row>
    <row r="6462" spans="1:17" x14ac:dyDescent="0.2">
      <c r="A6462" t="s">
        <v>24200</v>
      </c>
      <c r="B6462" t="s">
        <v>88</v>
      </c>
      <c r="C6462" t="s">
        <v>228</v>
      </c>
      <c r="D6462" t="s">
        <v>17736</v>
      </c>
      <c r="E6462" t="s">
        <v>83</v>
      </c>
      <c r="F6462" t="s">
        <v>4933</v>
      </c>
      <c r="G6462">
        <v>0</v>
      </c>
      <c r="H6462">
        <v>0</v>
      </c>
      <c r="I6462">
        <v>0</v>
      </c>
      <c r="J6462">
        <v>0</v>
      </c>
      <c r="K6462">
        <v>0</v>
      </c>
      <c r="L6462">
        <v>0</v>
      </c>
      <c r="M6462">
        <v>7</v>
      </c>
      <c r="N6462">
        <v>0</v>
      </c>
      <c r="O6462">
        <v>0</v>
      </c>
      <c r="P6462">
        <v>0</v>
      </c>
      <c r="Q6462">
        <v>0</v>
      </c>
    </row>
    <row r="6463" spans="1:17" x14ac:dyDescent="0.2">
      <c r="A6463" t="s">
        <v>24201</v>
      </c>
      <c r="B6463" t="s">
        <v>88</v>
      </c>
      <c r="C6463" t="s">
        <v>228</v>
      </c>
      <c r="D6463" t="s">
        <v>17736</v>
      </c>
      <c r="E6463" t="s">
        <v>83</v>
      </c>
      <c r="F6463" t="s">
        <v>4935</v>
      </c>
      <c r="G6463">
        <v>0</v>
      </c>
      <c r="H6463">
        <v>7</v>
      </c>
      <c r="I6463">
        <v>1</v>
      </c>
      <c r="J6463">
        <v>4</v>
      </c>
      <c r="K6463">
        <v>2</v>
      </c>
      <c r="L6463">
        <v>0</v>
      </c>
      <c r="M6463">
        <v>0</v>
      </c>
      <c r="N6463">
        <v>0</v>
      </c>
      <c r="O6463">
        <v>0</v>
      </c>
      <c r="P6463">
        <v>0</v>
      </c>
      <c r="Q6463">
        <v>0</v>
      </c>
    </row>
    <row r="6464" spans="1:17" x14ac:dyDescent="0.2">
      <c r="A6464" t="s">
        <v>24202</v>
      </c>
      <c r="B6464" t="s">
        <v>86</v>
      </c>
      <c r="C6464" t="s">
        <v>109</v>
      </c>
      <c r="D6464" t="s">
        <v>17736</v>
      </c>
      <c r="E6464" t="s">
        <v>83</v>
      </c>
      <c r="F6464" t="s">
        <v>4929</v>
      </c>
      <c r="G6464">
        <v>0</v>
      </c>
      <c r="H6464">
        <v>17</v>
      </c>
      <c r="I6464">
        <v>2</v>
      </c>
      <c r="J6464">
        <v>12</v>
      </c>
      <c r="K6464">
        <v>2</v>
      </c>
      <c r="L6464">
        <v>1</v>
      </c>
      <c r="M6464">
        <v>0</v>
      </c>
      <c r="N6464">
        <v>0</v>
      </c>
      <c r="O6464">
        <v>0</v>
      </c>
      <c r="P6464">
        <v>0</v>
      </c>
      <c r="Q6464">
        <v>0</v>
      </c>
    </row>
    <row r="6465" spans="1:17" x14ac:dyDescent="0.2">
      <c r="A6465" t="s">
        <v>24203</v>
      </c>
      <c r="B6465" t="s">
        <v>86</v>
      </c>
      <c r="C6465" t="s">
        <v>109</v>
      </c>
      <c r="D6465" t="s">
        <v>17736</v>
      </c>
      <c r="E6465" t="s">
        <v>83</v>
      </c>
      <c r="F6465" t="s">
        <v>4931</v>
      </c>
      <c r="G6465">
        <v>0</v>
      </c>
      <c r="H6465">
        <v>17</v>
      </c>
      <c r="I6465">
        <v>2</v>
      </c>
      <c r="J6465">
        <v>12</v>
      </c>
      <c r="K6465">
        <v>2</v>
      </c>
      <c r="L6465">
        <v>1</v>
      </c>
      <c r="M6465">
        <v>0</v>
      </c>
      <c r="N6465">
        <v>0</v>
      </c>
      <c r="O6465">
        <v>0</v>
      </c>
      <c r="P6465">
        <v>0</v>
      </c>
      <c r="Q6465">
        <v>0</v>
      </c>
    </row>
    <row r="6466" spans="1:17" x14ac:dyDescent="0.2">
      <c r="A6466" t="s">
        <v>24204</v>
      </c>
      <c r="B6466" t="s">
        <v>86</v>
      </c>
      <c r="C6466" t="s">
        <v>109</v>
      </c>
      <c r="D6466" t="s">
        <v>17736</v>
      </c>
      <c r="E6466" t="s">
        <v>83</v>
      </c>
      <c r="F6466" t="s">
        <v>4933</v>
      </c>
      <c r="G6466">
        <v>0</v>
      </c>
      <c r="H6466">
        <v>0</v>
      </c>
      <c r="I6466">
        <v>0</v>
      </c>
      <c r="J6466">
        <v>0</v>
      </c>
      <c r="K6466">
        <v>0</v>
      </c>
      <c r="L6466">
        <v>0</v>
      </c>
      <c r="M6466">
        <v>17</v>
      </c>
      <c r="N6466">
        <v>0</v>
      </c>
      <c r="O6466">
        <v>0</v>
      </c>
      <c r="P6466">
        <v>0</v>
      </c>
      <c r="Q6466">
        <v>0</v>
      </c>
    </row>
    <row r="6467" spans="1:17" x14ac:dyDescent="0.2">
      <c r="A6467" t="s">
        <v>24205</v>
      </c>
      <c r="B6467" t="s">
        <v>86</v>
      </c>
      <c r="C6467" t="s">
        <v>109</v>
      </c>
      <c r="D6467" t="s">
        <v>17736</v>
      </c>
      <c r="E6467" t="s">
        <v>83</v>
      </c>
      <c r="F6467" t="s">
        <v>4935</v>
      </c>
      <c r="G6467">
        <v>0</v>
      </c>
      <c r="H6467">
        <v>17</v>
      </c>
      <c r="I6467">
        <v>2</v>
      </c>
      <c r="J6467">
        <v>12</v>
      </c>
      <c r="K6467">
        <v>2</v>
      </c>
      <c r="L6467">
        <v>1</v>
      </c>
      <c r="M6467">
        <v>0</v>
      </c>
      <c r="N6467">
        <v>0</v>
      </c>
      <c r="O6467">
        <v>0</v>
      </c>
      <c r="P6467">
        <v>0</v>
      </c>
      <c r="Q6467">
        <v>0</v>
      </c>
    </row>
    <row r="6468" spans="1:17" x14ac:dyDescent="0.2">
      <c r="A6468" t="s">
        <v>24206</v>
      </c>
      <c r="B6468" t="s">
        <v>86</v>
      </c>
      <c r="C6468" t="s">
        <v>109</v>
      </c>
      <c r="D6468" t="s">
        <v>17736</v>
      </c>
      <c r="E6468" t="s">
        <v>83</v>
      </c>
      <c r="F6468" t="s">
        <v>4937</v>
      </c>
      <c r="G6468">
        <v>0</v>
      </c>
      <c r="H6468">
        <v>17</v>
      </c>
      <c r="I6468">
        <v>2</v>
      </c>
      <c r="J6468">
        <v>12</v>
      </c>
      <c r="K6468">
        <v>2</v>
      </c>
      <c r="L6468">
        <v>1</v>
      </c>
      <c r="M6468">
        <v>0</v>
      </c>
      <c r="N6468">
        <v>0</v>
      </c>
      <c r="O6468">
        <v>0</v>
      </c>
      <c r="P6468">
        <v>0</v>
      </c>
      <c r="Q6468">
        <v>0</v>
      </c>
    </row>
    <row r="6469" spans="1:17" x14ac:dyDescent="0.2">
      <c r="A6469" t="s">
        <v>24207</v>
      </c>
      <c r="B6469" t="s">
        <v>86</v>
      </c>
      <c r="C6469" t="s">
        <v>109</v>
      </c>
      <c r="D6469" t="s">
        <v>17736</v>
      </c>
      <c r="E6469" t="s">
        <v>83</v>
      </c>
      <c r="F6469" t="s">
        <v>4939</v>
      </c>
      <c r="G6469">
        <v>0</v>
      </c>
      <c r="H6469">
        <v>0</v>
      </c>
      <c r="I6469">
        <v>0</v>
      </c>
      <c r="J6469">
        <v>0</v>
      </c>
      <c r="K6469">
        <v>0</v>
      </c>
      <c r="L6469">
        <v>0</v>
      </c>
      <c r="M6469">
        <v>17</v>
      </c>
      <c r="N6469">
        <v>0</v>
      </c>
      <c r="O6469">
        <v>0</v>
      </c>
      <c r="P6469">
        <v>0</v>
      </c>
      <c r="Q6469">
        <v>0</v>
      </c>
    </row>
    <row r="6470" spans="1:17" x14ac:dyDescent="0.2">
      <c r="A6470" t="s">
        <v>24208</v>
      </c>
      <c r="B6470" t="s">
        <v>86</v>
      </c>
      <c r="C6470" t="s">
        <v>109</v>
      </c>
      <c r="D6470" t="s">
        <v>17736</v>
      </c>
      <c r="E6470" t="s">
        <v>83</v>
      </c>
      <c r="F6470" t="s">
        <v>4941</v>
      </c>
      <c r="G6470">
        <v>0</v>
      </c>
      <c r="H6470">
        <v>17</v>
      </c>
      <c r="I6470">
        <v>2</v>
      </c>
      <c r="J6470">
        <v>12</v>
      </c>
      <c r="K6470">
        <v>2</v>
      </c>
      <c r="L6470">
        <v>1</v>
      </c>
      <c r="M6470">
        <v>0</v>
      </c>
      <c r="N6470">
        <v>0</v>
      </c>
      <c r="O6470">
        <v>0</v>
      </c>
      <c r="P6470">
        <v>0</v>
      </c>
      <c r="Q6470">
        <v>0</v>
      </c>
    </row>
    <row r="6471" spans="1:17" x14ac:dyDescent="0.2">
      <c r="A6471" t="s">
        <v>24209</v>
      </c>
      <c r="B6471" t="s">
        <v>86</v>
      </c>
      <c r="C6471" t="s">
        <v>109</v>
      </c>
      <c r="D6471" t="s">
        <v>17736</v>
      </c>
      <c r="E6471" t="s">
        <v>83</v>
      </c>
      <c r="F6471" t="s">
        <v>4943</v>
      </c>
      <c r="G6471">
        <v>0</v>
      </c>
      <c r="H6471">
        <v>0</v>
      </c>
      <c r="I6471">
        <v>0</v>
      </c>
      <c r="J6471">
        <v>0</v>
      </c>
      <c r="K6471">
        <v>0</v>
      </c>
      <c r="L6471">
        <v>0</v>
      </c>
      <c r="M6471">
        <v>17</v>
      </c>
      <c r="N6471">
        <v>0</v>
      </c>
      <c r="O6471">
        <v>0</v>
      </c>
      <c r="P6471">
        <v>0</v>
      </c>
      <c r="Q6471">
        <v>0</v>
      </c>
    </row>
    <row r="6472" spans="1:17" x14ac:dyDescent="0.2">
      <c r="A6472" t="s">
        <v>24210</v>
      </c>
      <c r="B6472" t="s">
        <v>86</v>
      </c>
      <c r="C6472" t="s">
        <v>182</v>
      </c>
      <c r="D6472" t="s">
        <v>17768</v>
      </c>
      <c r="E6472" t="s">
        <v>81</v>
      </c>
      <c r="F6472" t="s">
        <v>17734</v>
      </c>
      <c r="G6472">
        <v>1</v>
      </c>
      <c r="H6472">
        <v>0</v>
      </c>
      <c r="I6472">
        <v>0</v>
      </c>
      <c r="J6472">
        <v>0</v>
      </c>
      <c r="K6472">
        <v>0</v>
      </c>
      <c r="L6472">
        <v>0</v>
      </c>
      <c r="M6472">
        <v>0</v>
      </c>
      <c r="N6472">
        <v>0</v>
      </c>
      <c r="O6472">
        <v>0</v>
      </c>
      <c r="P6472">
        <v>0</v>
      </c>
      <c r="Q6472">
        <v>0</v>
      </c>
    </row>
    <row r="6473" spans="1:17" x14ac:dyDescent="0.2">
      <c r="A6473" t="s">
        <v>24211</v>
      </c>
      <c r="B6473" t="s">
        <v>86</v>
      </c>
      <c r="C6473" t="s">
        <v>182</v>
      </c>
      <c r="D6473" t="s">
        <v>17736</v>
      </c>
      <c r="E6473" t="s">
        <v>83</v>
      </c>
      <c r="F6473" t="s">
        <v>4929</v>
      </c>
      <c r="G6473">
        <v>0</v>
      </c>
      <c r="H6473">
        <v>14</v>
      </c>
      <c r="I6473">
        <v>2</v>
      </c>
      <c r="J6473">
        <v>12</v>
      </c>
      <c r="K6473">
        <v>0</v>
      </c>
      <c r="L6473">
        <v>0</v>
      </c>
      <c r="M6473">
        <v>0</v>
      </c>
      <c r="N6473">
        <v>0</v>
      </c>
      <c r="O6473">
        <v>0</v>
      </c>
      <c r="P6473">
        <v>0</v>
      </c>
      <c r="Q6473">
        <v>0</v>
      </c>
    </row>
    <row r="6474" spans="1:17" x14ac:dyDescent="0.2">
      <c r="A6474" t="s">
        <v>24212</v>
      </c>
      <c r="B6474" t="s">
        <v>86</v>
      </c>
      <c r="C6474" t="s">
        <v>182</v>
      </c>
      <c r="D6474" t="s">
        <v>17736</v>
      </c>
      <c r="E6474" t="s">
        <v>83</v>
      </c>
      <c r="F6474" t="s">
        <v>4931</v>
      </c>
      <c r="G6474">
        <v>0</v>
      </c>
      <c r="H6474">
        <v>14</v>
      </c>
      <c r="I6474">
        <v>2</v>
      </c>
      <c r="J6474">
        <v>11</v>
      </c>
      <c r="K6474">
        <v>1</v>
      </c>
      <c r="L6474">
        <v>0</v>
      </c>
      <c r="M6474">
        <v>0</v>
      </c>
      <c r="N6474">
        <v>0</v>
      </c>
      <c r="O6474">
        <v>0</v>
      </c>
      <c r="P6474">
        <v>0</v>
      </c>
      <c r="Q6474">
        <v>0</v>
      </c>
    </row>
    <row r="6475" spans="1:17" x14ac:dyDescent="0.2">
      <c r="A6475" t="s">
        <v>24213</v>
      </c>
      <c r="B6475" t="s">
        <v>86</v>
      </c>
      <c r="C6475" t="s">
        <v>182</v>
      </c>
      <c r="D6475" t="s">
        <v>17736</v>
      </c>
      <c r="E6475" t="s">
        <v>83</v>
      </c>
      <c r="F6475" t="s">
        <v>4933</v>
      </c>
      <c r="G6475">
        <v>0</v>
      </c>
      <c r="H6475">
        <v>0</v>
      </c>
      <c r="I6475">
        <v>0</v>
      </c>
      <c r="J6475">
        <v>0</v>
      </c>
      <c r="K6475">
        <v>0</v>
      </c>
      <c r="L6475">
        <v>0</v>
      </c>
      <c r="M6475">
        <v>14</v>
      </c>
      <c r="N6475">
        <v>0</v>
      </c>
      <c r="O6475">
        <v>0</v>
      </c>
      <c r="P6475">
        <v>0</v>
      </c>
      <c r="Q6475">
        <v>0</v>
      </c>
    </row>
    <row r="6476" spans="1:17" x14ac:dyDescent="0.2">
      <c r="A6476" t="s">
        <v>24214</v>
      </c>
      <c r="B6476" t="s">
        <v>86</v>
      </c>
      <c r="C6476" t="s">
        <v>182</v>
      </c>
      <c r="D6476" t="s">
        <v>17736</v>
      </c>
      <c r="E6476" t="s">
        <v>83</v>
      </c>
      <c r="F6476" t="s">
        <v>4935</v>
      </c>
      <c r="G6476">
        <v>0</v>
      </c>
      <c r="H6476">
        <v>14</v>
      </c>
      <c r="I6476">
        <v>2</v>
      </c>
      <c r="J6476">
        <v>11</v>
      </c>
      <c r="K6476">
        <v>1</v>
      </c>
      <c r="L6476">
        <v>0</v>
      </c>
      <c r="M6476">
        <v>0</v>
      </c>
      <c r="N6476">
        <v>0</v>
      </c>
      <c r="O6476">
        <v>0</v>
      </c>
      <c r="P6476">
        <v>0</v>
      </c>
      <c r="Q6476">
        <v>0</v>
      </c>
    </row>
    <row r="6477" spans="1:17" x14ac:dyDescent="0.2">
      <c r="A6477" t="s">
        <v>24215</v>
      </c>
      <c r="B6477" t="s">
        <v>86</v>
      </c>
      <c r="C6477" t="s">
        <v>182</v>
      </c>
      <c r="D6477" t="s">
        <v>17736</v>
      </c>
      <c r="E6477" t="s">
        <v>83</v>
      </c>
      <c r="F6477" t="s">
        <v>4937</v>
      </c>
      <c r="G6477">
        <v>0</v>
      </c>
      <c r="H6477">
        <v>14</v>
      </c>
      <c r="I6477">
        <v>2</v>
      </c>
      <c r="J6477">
        <v>11</v>
      </c>
      <c r="K6477">
        <v>1</v>
      </c>
      <c r="L6477">
        <v>0</v>
      </c>
      <c r="M6477">
        <v>0</v>
      </c>
      <c r="N6477">
        <v>0</v>
      </c>
      <c r="O6477">
        <v>0</v>
      </c>
      <c r="P6477">
        <v>0</v>
      </c>
      <c r="Q6477">
        <v>0</v>
      </c>
    </row>
    <row r="6478" spans="1:17" x14ac:dyDescent="0.2">
      <c r="A6478" t="s">
        <v>24216</v>
      </c>
      <c r="B6478" t="s">
        <v>86</v>
      </c>
      <c r="C6478" t="s">
        <v>182</v>
      </c>
      <c r="D6478" t="s">
        <v>17736</v>
      </c>
      <c r="E6478" t="s">
        <v>83</v>
      </c>
      <c r="F6478" t="s">
        <v>4939</v>
      </c>
      <c r="G6478">
        <v>0</v>
      </c>
      <c r="H6478">
        <v>0</v>
      </c>
      <c r="I6478">
        <v>0</v>
      </c>
      <c r="J6478">
        <v>0</v>
      </c>
      <c r="K6478">
        <v>0</v>
      </c>
      <c r="L6478">
        <v>0</v>
      </c>
      <c r="M6478">
        <v>14</v>
      </c>
      <c r="N6478">
        <v>0</v>
      </c>
      <c r="O6478">
        <v>0</v>
      </c>
      <c r="P6478">
        <v>0</v>
      </c>
      <c r="Q6478">
        <v>0</v>
      </c>
    </row>
    <row r="6479" spans="1:17" x14ac:dyDescent="0.2">
      <c r="A6479" t="s">
        <v>24217</v>
      </c>
      <c r="B6479" t="s">
        <v>86</v>
      </c>
      <c r="C6479" t="s">
        <v>182</v>
      </c>
      <c r="D6479" t="s">
        <v>17736</v>
      </c>
      <c r="E6479" t="s">
        <v>83</v>
      </c>
      <c r="F6479" t="s">
        <v>4941</v>
      </c>
      <c r="G6479">
        <v>0</v>
      </c>
      <c r="H6479">
        <v>14</v>
      </c>
      <c r="I6479">
        <v>2</v>
      </c>
      <c r="J6479">
        <v>12</v>
      </c>
      <c r="K6479">
        <v>0</v>
      </c>
      <c r="L6479">
        <v>0</v>
      </c>
      <c r="M6479">
        <v>0</v>
      </c>
      <c r="N6479">
        <v>0</v>
      </c>
      <c r="O6479">
        <v>0</v>
      </c>
      <c r="P6479">
        <v>0</v>
      </c>
      <c r="Q6479">
        <v>0</v>
      </c>
    </row>
    <row r="6480" spans="1:17" x14ac:dyDescent="0.2">
      <c r="A6480" t="s">
        <v>24218</v>
      </c>
      <c r="B6480" t="s">
        <v>86</v>
      </c>
      <c r="C6480" t="s">
        <v>182</v>
      </c>
      <c r="D6480" t="s">
        <v>17736</v>
      </c>
      <c r="E6480" t="s">
        <v>83</v>
      </c>
      <c r="F6480" t="s">
        <v>4943</v>
      </c>
      <c r="G6480">
        <v>0</v>
      </c>
      <c r="H6480">
        <v>0</v>
      </c>
      <c r="I6480">
        <v>0</v>
      </c>
      <c r="J6480">
        <v>0</v>
      </c>
      <c r="K6480">
        <v>0</v>
      </c>
      <c r="L6480">
        <v>0</v>
      </c>
      <c r="M6480">
        <v>14</v>
      </c>
      <c r="N6480">
        <v>0</v>
      </c>
      <c r="O6480">
        <v>0</v>
      </c>
      <c r="P6480">
        <v>0</v>
      </c>
      <c r="Q6480">
        <v>0</v>
      </c>
    </row>
    <row r="6481" spans="1:17" x14ac:dyDescent="0.2">
      <c r="A6481" t="s">
        <v>24219</v>
      </c>
      <c r="B6481" t="s">
        <v>86</v>
      </c>
      <c r="C6481" t="s">
        <v>182</v>
      </c>
      <c r="D6481" t="s">
        <v>17736</v>
      </c>
      <c r="E6481" t="s">
        <v>83</v>
      </c>
      <c r="F6481" t="s">
        <v>4925</v>
      </c>
      <c r="G6481">
        <v>0</v>
      </c>
      <c r="H6481">
        <v>0</v>
      </c>
      <c r="I6481">
        <v>0</v>
      </c>
      <c r="J6481">
        <v>0</v>
      </c>
      <c r="K6481">
        <v>0</v>
      </c>
      <c r="L6481">
        <v>0</v>
      </c>
      <c r="M6481">
        <v>0</v>
      </c>
      <c r="N6481">
        <v>12</v>
      </c>
      <c r="O6481">
        <v>11</v>
      </c>
      <c r="P6481">
        <v>1</v>
      </c>
      <c r="Q6481">
        <v>0</v>
      </c>
    </row>
    <row r="6482" spans="1:17" x14ac:dyDescent="0.2">
      <c r="A6482" t="s">
        <v>24220</v>
      </c>
      <c r="B6482" t="s">
        <v>86</v>
      </c>
      <c r="C6482" t="s">
        <v>182</v>
      </c>
      <c r="D6482" t="s">
        <v>17736</v>
      </c>
      <c r="E6482" t="s">
        <v>83</v>
      </c>
      <c r="F6482" t="s">
        <v>4927</v>
      </c>
      <c r="G6482">
        <v>0</v>
      </c>
      <c r="H6482">
        <v>0</v>
      </c>
      <c r="I6482">
        <v>0</v>
      </c>
      <c r="J6482">
        <v>0</v>
      </c>
      <c r="K6482">
        <v>0</v>
      </c>
      <c r="L6482">
        <v>0</v>
      </c>
      <c r="M6482">
        <v>0</v>
      </c>
      <c r="N6482">
        <v>12</v>
      </c>
      <c r="O6482">
        <v>11</v>
      </c>
      <c r="P6482">
        <v>1</v>
      </c>
      <c r="Q6482">
        <v>0</v>
      </c>
    </row>
    <row r="6483" spans="1:17" x14ac:dyDescent="0.2">
      <c r="A6483" t="s">
        <v>24221</v>
      </c>
      <c r="B6483" t="s">
        <v>86</v>
      </c>
      <c r="C6483" t="s">
        <v>182</v>
      </c>
      <c r="D6483" t="s">
        <v>17736</v>
      </c>
      <c r="E6483" t="s">
        <v>83</v>
      </c>
      <c r="F6483" t="s">
        <v>17734</v>
      </c>
      <c r="G6483">
        <v>14</v>
      </c>
      <c r="H6483">
        <v>0</v>
      </c>
      <c r="I6483">
        <v>0</v>
      </c>
      <c r="J6483">
        <v>0</v>
      </c>
      <c r="K6483">
        <v>0</v>
      </c>
      <c r="L6483">
        <v>0</v>
      </c>
      <c r="M6483">
        <v>0</v>
      </c>
      <c r="N6483">
        <v>0</v>
      </c>
      <c r="O6483">
        <v>0</v>
      </c>
      <c r="P6483">
        <v>0</v>
      </c>
      <c r="Q6483">
        <v>0</v>
      </c>
    </row>
    <row r="6484" spans="1:17" x14ac:dyDescent="0.2">
      <c r="A6484" t="s">
        <v>24222</v>
      </c>
      <c r="B6484" t="s">
        <v>86</v>
      </c>
      <c r="C6484" t="s">
        <v>182</v>
      </c>
      <c r="D6484" t="s">
        <v>17736</v>
      </c>
      <c r="E6484" t="s">
        <v>81</v>
      </c>
      <c r="F6484" t="s">
        <v>4929</v>
      </c>
      <c r="G6484">
        <v>0</v>
      </c>
      <c r="H6484">
        <v>18</v>
      </c>
      <c r="I6484">
        <v>2</v>
      </c>
      <c r="J6484">
        <v>13</v>
      </c>
      <c r="K6484">
        <v>2</v>
      </c>
      <c r="L6484">
        <v>1</v>
      </c>
      <c r="M6484">
        <v>0</v>
      </c>
      <c r="N6484">
        <v>0</v>
      </c>
      <c r="O6484">
        <v>0</v>
      </c>
      <c r="P6484">
        <v>0</v>
      </c>
      <c r="Q6484">
        <v>0</v>
      </c>
    </row>
    <row r="6485" spans="1:17" x14ac:dyDescent="0.2">
      <c r="A6485" t="s">
        <v>24223</v>
      </c>
      <c r="B6485" t="s">
        <v>86</v>
      </c>
      <c r="C6485" t="s">
        <v>182</v>
      </c>
      <c r="D6485" t="s">
        <v>17736</v>
      </c>
      <c r="E6485" t="s">
        <v>81</v>
      </c>
      <c r="F6485" t="s">
        <v>4931</v>
      </c>
      <c r="G6485">
        <v>0</v>
      </c>
      <c r="H6485">
        <v>18</v>
      </c>
      <c r="I6485">
        <v>2</v>
      </c>
      <c r="J6485">
        <v>13</v>
      </c>
      <c r="K6485">
        <v>2</v>
      </c>
      <c r="L6485">
        <v>1</v>
      </c>
      <c r="M6485">
        <v>0</v>
      </c>
      <c r="N6485">
        <v>0</v>
      </c>
      <c r="O6485">
        <v>0</v>
      </c>
      <c r="P6485">
        <v>0</v>
      </c>
      <c r="Q6485">
        <v>0</v>
      </c>
    </row>
    <row r="6486" spans="1:17" x14ac:dyDescent="0.2">
      <c r="A6486" t="s">
        <v>24224</v>
      </c>
      <c r="B6486" t="s">
        <v>86</v>
      </c>
      <c r="C6486" t="s">
        <v>173</v>
      </c>
      <c r="D6486" t="s">
        <v>17768</v>
      </c>
      <c r="E6486" t="s">
        <v>81</v>
      </c>
      <c r="F6486" t="s">
        <v>17734</v>
      </c>
      <c r="G6486">
        <v>1</v>
      </c>
      <c r="H6486">
        <v>0</v>
      </c>
      <c r="I6486">
        <v>0</v>
      </c>
      <c r="J6486">
        <v>0</v>
      </c>
      <c r="K6486">
        <v>0</v>
      </c>
      <c r="L6486">
        <v>0</v>
      </c>
      <c r="M6486">
        <v>0</v>
      </c>
      <c r="N6486">
        <v>0</v>
      </c>
      <c r="O6486">
        <v>0</v>
      </c>
      <c r="P6486">
        <v>0</v>
      </c>
      <c r="Q6486">
        <v>0</v>
      </c>
    </row>
    <row r="6487" spans="1:17" x14ac:dyDescent="0.2">
      <c r="A6487" t="s">
        <v>24225</v>
      </c>
      <c r="B6487" t="s">
        <v>86</v>
      </c>
      <c r="C6487" t="s">
        <v>173</v>
      </c>
      <c r="D6487" t="s">
        <v>17736</v>
      </c>
      <c r="E6487" t="s">
        <v>83</v>
      </c>
      <c r="F6487" t="s">
        <v>4929</v>
      </c>
      <c r="G6487">
        <v>0</v>
      </c>
      <c r="H6487">
        <v>3</v>
      </c>
      <c r="I6487">
        <v>0</v>
      </c>
      <c r="J6487">
        <v>3</v>
      </c>
      <c r="K6487">
        <v>0</v>
      </c>
      <c r="L6487">
        <v>0</v>
      </c>
      <c r="M6487">
        <v>0</v>
      </c>
      <c r="N6487">
        <v>0</v>
      </c>
      <c r="O6487">
        <v>0</v>
      </c>
      <c r="P6487">
        <v>0</v>
      </c>
      <c r="Q6487">
        <v>0</v>
      </c>
    </row>
    <row r="6488" spans="1:17" x14ac:dyDescent="0.2">
      <c r="A6488" t="s">
        <v>24226</v>
      </c>
      <c r="B6488" t="s">
        <v>86</v>
      </c>
      <c r="C6488" t="s">
        <v>173</v>
      </c>
      <c r="D6488" t="s">
        <v>17736</v>
      </c>
      <c r="E6488" t="s">
        <v>83</v>
      </c>
      <c r="F6488" t="s">
        <v>4931</v>
      </c>
      <c r="G6488">
        <v>0</v>
      </c>
      <c r="H6488">
        <v>3</v>
      </c>
      <c r="I6488">
        <v>0</v>
      </c>
      <c r="J6488">
        <v>3</v>
      </c>
      <c r="K6488">
        <v>0</v>
      </c>
      <c r="L6488">
        <v>0</v>
      </c>
      <c r="M6488">
        <v>0</v>
      </c>
      <c r="N6488">
        <v>0</v>
      </c>
      <c r="O6488">
        <v>0</v>
      </c>
      <c r="P6488">
        <v>0</v>
      </c>
      <c r="Q6488">
        <v>0</v>
      </c>
    </row>
    <row r="6489" spans="1:17" x14ac:dyDescent="0.2">
      <c r="A6489" t="s">
        <v>24227</v>
      </c>
      <c r="B6489" t="s">
        <v>86</v>
      </c>
      <c r="C6489" t="s">
        <v>173</v>
      </c>
      <c r="D6489" t="s">
        <v>17736</v>
      </c>
      <c r="E6489" t="s">
        <v>83</v>
      </c>
      <c r="F6489" t="s">
        <v>4933</v>
      </c>
      <c r="G6489">
        <v>0</v>
      </c>
      <c r="H6489">
        <v>0</v>
      </c>
      <c r="I6489">
        <v>0</v>
      </c>
      <c r="J6489">
        <v>0</v>
      </c>
      <c r="K6489">
        <v>0</v>
      </c>
      <c r="L6489">
        <v>0</v>
      </c>
      <c r="M6489">
        <v>3</v>
      </c>
      <c r="N6489">
        <v>0</v>
      </c>
      <c r="O6489">
        <v>0</v>
      </c>
      <c r="P6489">
        <v>0</v>
      </c>
      <c r="Q6489">
        <v>0</v>
      </c>
    </row>
    <row r="6490" spans="1:17" x14ac:dyDescent="0.2">
      <c r="A6490" t="s">
        <v>24228</v>
      </c>
      <c r="B6490" t="s">
        <v>86</v>
      </c>
      <c r="C6490" t="s">
        <v>173</v>
      </c>
      <c r="D6490" t="s">
        <v>17736</v>
      </c>
      <c r="E6490" t="s">
        <v>83</v>
      </c>
      <c r="F6490" t="s">
        <v>4935</v>
      </c>
      <c r="G6490">
        <v>0</v>
      </c>
      <c r="H6490">
        <v>3</v>
      </c>
      <c r="I6490">
        <v>0</v>
      </c>
      <c r="J6490">
        <v>3</v>
      </c>
      <c r="K6490">
        <v>0</v>
      </c>
      <c r="L6490">
        <v>0</v>
      </c>
      <c r="M6490">
        <v>0</v>
      </c>
      <c r="N6490">
        <v>0</v>
      </c>
      <c r="O6490">
        <v>0</v>
      </c>
      <c r="P6490">
        <v>0</v>
      </c>
      <c r="Q6490">
        <v>0</v>
      </c>
    </row>
    <row r="6491" spans="1:17" x14ac:dyDescent="0.2">
      <c r="A6491" t="s">
        <v>24229</v>
      </c>
      <c r="B6491" t="s">
        <v>86</v>
      </c>
      <c r="C6491" t="s">
        <v>173</v>
      </c>
      <c r="D6491" t="s">
        <v>17736</v>
      </c>
      <c r="E6491" t="s">
        <v>83</v>
      </c>
      <c r="F6491" t="s">
        <v>4937</v>
      </c>
      <c r="G6491">
        <v>0</v>
      </c>
      <c r="H6491">
        <v>3</v>
      </c>
      <c r="I6491">
        <v>0</v>
      </c>
      <c r="J6491">
        <v>3</v>
      </c>
      <c r="K6491">
        <v>0</v>
      </c>
      <c r="L6491">
        <v>0</v>
      </c>
      <c r="M6491">
        <v>0</v>
      </c>
      <c r="N6491">
        <v>0</v>
      </c>
      <c r="O6491">
        <v>0</v>
      </c>
      <c r="P6491">
        <v>0</v>
      </c>
      <c r="Q6491">
        <v>0</v>
      </c>
    </row>
    <row r="6492" spans="1:17" x14ac:dyDescent="0.2">
      <c r="A6492" t="s">
        <v>24230</v>
      </c>
      <c r="B6492" t="s">
        <v>86</v>
      </c>
      <c r="C6492" t="s">
        <v>173</v>
      </c>
      <c r="D6492" t="s">
        <v>17736</v>
      </c>
      <c r="E6492" t="s">
        <v>83</v>
      </c>
      <c r="F6492" t="s">
        <v>4939</v>
      </c>
      <c r="G6492">
        <v>0</v>
      </c>
      <c r="H6492">
        <v>0</v>
      </c>
      <c r="I6492">
        <v>0</v>
      </c>
      <c r="J6492">
        <v>0</v>
      </c>
      <c r="K6492">
        <v>0</v>
      </c>
      <c r="L6492">
        <v>0</v>
      </c>
      <c r="M6492">
        <v>3</v>
      </c>
      <c r="N6492">
        <v>0</v>
      </c>
      <c r="O6492">
        <v>0</v>
      </c>
      <c r="P6492">
        <v>0</v>
      </c>
      <c r="Q6492">
        <v>0</v>
      </c>
    </row>
    <row r="6493" spans="1:17" x14ac:dyDescent="0.2">
      <c r="A6493" t="s">
        <v>24231</v>
      </c>
      <c r="B6493" t="s">
        <v>86</v>
      </c>
      <c r="C6493" t="s">
        <v>173</v>
      </c>
      <c r="D6493" t="s">
        <v>17736</v>
      </c>
      <c r="E6493" t="s">
        <v>83</v>
      </c>
      <c r="F6493" t="s">
        <v>4941</v>
      </c>
      <c r="G6493">
        <v>0</v>
      </c>
      <c r="H6493">
        <v>3</v>
      </c>
      <c r="I6493">
        <v>0</v>
      </c>
      <c r="J6493">
        <v>3</v>
      </c>
      <c r="K6493">
        <v>0</v>
      </c>
      <c r="L6493">
        <v>0</v>
      </c>
      <c r="M6493">
        <v>0</v>
      </c>
      <c r="N6493">
        <v>0</v>
      </c>
      <c r="O6493">
        <v>0</v>
      </c>
      <c r="P6493">
        <v>0</v>
      </c>
      <c r="Q6493">
        <v>0</v>
      </c>
    </row>
    <row r="6494" spans="1:17" x14ac:dyDescent="0.2">
      <c r="A6494" t="s">
        <v>24232</v>
      </c>
      <c r="B6494" t="s">
        <v>86</v>
      </c>
      <c r="C6494" t="s">
        <v>173</v>
      </c>
      <c r="D6494" t="s">
        <v>17736</v>
      </c>
      <c r="E6494" t="s">
        <v>83</v>
      </c>
      <c r="F6494" t="s">
        <v>4943</v>
      </c>
      <c r="G6494">
        <v>0</v>
      </c>
      <c r="H6494">
        <v>0</v>
      </c>
      <c r="I6494">
        <v>0</v>
      </c>
      <c r="J6494">
        <v>0</v>
      </c>
      <c r="K6494">
        <v>0</v>
      </c>
      <c r="L6494">
        <v>0</v>
      </c>
      <c r="M6494">
        <v>3</v>
      </c>
      <c r="N6494">
        <v>0</v>
      </c>
      <c r="O6494">
        <v>0</v>
      </c>
      <c r="P6494">
        <v>0</v>
      </c>
      <c r="Q6494">
        <v>0</v>
      </c>
    </row>
    <row r="6495" spans="1:17" x14ac:dyDescent="0.2">
      <c r="A6495" t="s">
        <v>24233</v>
      </c>
      <c r="B6495" t="s">
        <v>86</v>
      </c>
      <c r="C6495" t="s">
        <v>173</v>
      </c>
      <c r="D6495" t="s">
        <v>17736</v>
      </c>
      <c r="E6495" t="s">
        <v>83</v>
      </c>
      <c r="F6495" t="s">
        <v>4925</v>
      </c>
      <c r="G6495">
        <v>0</v>
      </c>
      <c r="H6495">
        <v>0</v>
      </c>
      <c r="I6495">
        <v>0</v>
      </c>
      <c r="J6495">
        <v>0</v>
      </c>
      <c r="K6495">
        <v>0</v>
      </c>
      <c r="L6495">
        <v>0</v>
      </c>
      <c r="M6495">
        <v>0</v>
      </c>
      <c r="N6495">
        <v>3</v>
      </c>
      <c r="O6495">
        <v>3</v>
      </c>
      <c r="P6495">
        <v>0</v>
      </c>
      <c r="Q6495">
        <v>0</v>
      </c>
    </row>
    <row r="6496" spans="1:17" x14ac:dyDescent="0.2">
      <c r="A6496" t="s">
        <v>24234</v>
      </c>
      <c r="B6496" t="s">
        <v>86</v>
      </c>
      <c r="C6496" t="s">
        <v>173</v>
      </c>
      <c r="D6496" t="s">
        <v>17736</v>
      </c>
      <c r="E6496" t="s">
        <v>83</v>
      </c>
      <c r="F6496" t="s">
        <v>4927</v>
      </c>
      <c r="G6496">
        <v>0</v>
      </c>
      <c r="H6496">
        <v>0</v>
      </c>
      <c r="I6496">
        <v>0</v>
      </c>
      <c r="J6496">
        <v>0</v>
      </c>
      <c r="K6496">
        <v>0</v>
      </c>
      <c r="L6496">
        <v>0</v>
      </c>
      <c r="M6496">
        <v>0</v>
      </c>
      <c r="N6496">
        <v>2</v>
      </c>
      <c r="O6496">
        <v>2</v>
      </c>
      <c r="P6496">
        <v>0</v>
      </c>
      <c r="Q6496">
        <v>0</v>
      </c>
    </row>
    <row r="6497" spans="1:17" x14ac:dyDescent="0.2">
      <c r="A6497" t="s">
        <v>24235</v>
      </c>
      <c r="B6497" t="s">
        <v>86</v>
      </c>
      <c r="C6497" t="s">
        <v>173</v>
      </c>
      <c r="D6497" t="s">
        <v>17736</v>
      </c>
      <c r="E6497" t="s">
        <v>83</v>
      </c>
      <c r="F6497" t="s">
        <v>17734</v>
      </c>
      <c r="G6497">
        <v>3</v>
      </c>
      <c r="H6497">
        <v>0</v>
      </c>
      <c r="I6497">
        <v>0</v>
      </c>
      <c r="J6497">
        <v>0</v>
      </c>
      <c r="K6497">
        <v>0</v>
      </c>
      <c r="L6497">
        <v>0</v>
      </c>
      <c r="M6497">
        <v>0</v>
      </c>
      <c r="N6497">
        <v>0</v>
      </c>
      <c r="O6497">
        <v>0</v>
      </c>
      <c r="P6497">
        <v>0</v>
      </c>
      <c r="Q6497">
        <v>0</v>
      </c>
    </row>
    <row r="6498" spans="1:17" x14ac:dyDescent="0.2">
      <c r="A6498" t="s">
        <v>24236</v>
      </c>
      <c r="B6498" t="s">
        <v>86</v>
      </c>
      <c r="C6498" t="s">
        <v>173</v>
      </c>
      <c r="D6498" t="s">
        <v>17736</v>
      </c>
      <c r="E6498" t="s">
        <v>81</v>
      </c>
      <c r="F6498" t="s">
        <v>4929</v>
      </c>
      <c r="G6498">
        <v>0</v>
      </c>
      <c r="H6498">
        <v>7</v>
      </c>
      <c r="I6498">
        <v>1</v>
      </c>
      <c r="J6498">
        <v>5</v>
      </c>
      <c r="K6498">
        <v>1</v>
      </c>
      <c r="L6498">
        <v>0</v>
      </c>
      <c r="M6498">
        <v>0</v>
      </c>
      <c r="N6498">
        <v>0</v>
      </c>
      <c r="O6498">
        <v>0</v>
      </c>
      <c r="P6498">
        <v>0</v>
      </c>
      <c r="Q6498">
        <v>0</v>
      </c>
    </row>
    <row r="6499" spans="1:17" x14ac:dyDescent="0.2">
      <c r="A6499" t="s">
        <v>24237</v>
      </c>
      <c r="B6499" t="s">
        <v>86</v>
      </c>
      <c r="C6499" t="s">
        <v>173</v>
      </c>
      <c r="D6499" t="s">
        <v>17736</v>
      </c>
      <c r="E6499" t="s">
        <v>81</v>
      </c>
      <c r="F6499" t="s">
        <v>4931</v>
      </c>
      <c r="G6499">
        <v>0</v>
      </c>
      <c r="H6499">
        <v>7</v>
      </c>
      <c r="I6499">
        <v>1</v>
      </c>
      <c r="J6499">
        <v>5</v>
      </c>
      <c r="K6499">
        <v>1</v>
      </c>
      <c r="L6499">
        <v>0</v>
      </c>
      <c r="M6499">
        <v>0</v>
      </c>
      <c r="N6499">
        <v>0</v>
      </c>
      <c r="O6499">
        <v>0</v>
      </c>
      <c r="P6499">
        <v>0</v>
      </c>
      <c r="Q6499">
        <v>0</v>
      </c>
    </row>
    <row r="6500" spans="1:17" x14ac:dyDescent="0.2">
      <c r="A6500" t="s">
        <v>24238</v>
      </c>
      <c r="B6500" t="s">
        <v>86</v>
      </c>
      <c r="C6500" t="s">
        <v>173</v>
      </c>
      <c r="D6500" t="s">
        <v>17736</v>
      </c>
      <c r="E6500" t="s">
        <v>81</v>
      </c>
      <c r="F6500" t="s">
        <v>4933</v>
      </c>
      <c r="G6500">
        <v>0</v>
      </c>
      <c r="H6500">
        <v>0</v>
      </c>
      <c r="I6500">
        <v>0</v>
      </c>
      <c r="J6500">
        <v>0</v>
      </c>
      <c r="K6500">
        <v>0</v>
      </c>
      <c r="L6500">
        <v>0</v>
      </c>
      <c r="M6500">
        <v>7</v>
      </c>
      <c r="N6500">
        <v>0</v>
      </c>
      <c r="O6500">
        <v>0</v>
      </c>
      <c r="P6500">
        <v>0</v>
      </c>
      <c r="Q6500">
        <v>0</v>
      </c>
    </row>
    <row r="6501" spans="1:17" x14ac:dyDescent="0.2">
      <c r="A6501" t="s">
        <v>24239</v>
      </c>
      <c r="B6501" t="s">
        <v>86</v>
      </c>
      <c r="C6501" t="s">
        <v>173</v>
      </c>
      <c r="D6501" t="s">
        <v>17736</v>
      </c>
      <c r="E6501" t="s">
        <v>81</v>
      </c>
      <c r="F6501" t="s">
        <v>4935</v>
      </c>
      <c r="G6501">
        <v>0</v>
      </c>
      <c r="H6501">
        <v>7</v>
      </c>
      <c r="I6501">
        <v>1</v>
      </c>
      <c r="J6501">
        <v>5</v>
      </c>
      <c r="K6501">
        <v>1</v>
      </c>
      <c r="L6501">
        <v>0</v>
      </c>
      <c r="M6501">
        <v>0</v>
      </c>
      <c r="N6501">
        <v>0</v>
      </c>
      <c r="O6501">
        <v>0</v>
      </c>
      <c r="P6501">
        <v>0</v>
      </c>
      <c r="Q6501">
        <v>0</v>
      </c>
    </row>
    <row r="6502" spans="1:17" x14ac:dyDescent="0.2">
      <c r="A6502" t="s">
        <v>24240</v>
      </c>
      <c r="B6502" t="s">
        <v>86</v>
      </c>
      <c r="C6502" t="s">
        <v>173</v>
      </c>
      <c r="D6502" t="s">
        <v>17736</v>
      </c>
      <c r="E6502" t="s">
        <v>81</v>
      </c>
      <c r="F6502" t="s">
        <v>4937</v>
      </c>
      <c r="G6502">
        <v>0</v>
      </c>
      <c r="H6502">
        <v>7</v>
      </c>
      <c r="I6502">
        <v>1</v>
      </c>
      <c r="J6502">
        <v>5</v>
      </c>
      <c r="K6502">
        <v>1</v>
      </c>
      <c r="L6502">
        <v>0</v>
      </c>
      <c r="M6502">
        <v>0</v>
      </c>
      <c r="N6502">
        <v>0</v>
      </c>
      <c r="O6502">
        <v>0</v>
      </c>
      <c r="P6502">
        <v>0</v>
      </c>
      <c r="Q6502">
        <v>0</v>
      </c>
    </row>
    <row r="6503" spans="1:17" x14ac:dyDescent="0.2">
      <c r="A6503" t="s">
        <v>24241</v>
      </c>
      <c r="B6503" t="s">
        <v>86</v>
      </c>
      <c r="C6503" t="s">
        <v>173</v>
      </c>
      <c r="D6503" t="s">
        <v>17736</v>
      </c>
      <c r="E6503" t="s">
        <v>81</v>
      </c>
      <c r="F6503" t="s">
        <v>4939</v>
      </c>
      <c r="G6503">
        <v>0</v>
      </c>
      <c r="H6503">
        <v>0</v>
      </c>
      <c r="I6503">
        <v>0</v>
      </c>
      <c r="J6503">
        <v>0</v>
      </c>
      <c r="K6503">
        <v>0</v>
      </c>
      <c r="L6503">
        <v>0</v>
      </c>
      <c r="M6503">
        <v>7</v>
      </c>
      <c r="N6503">
        <v>0</v>
      </c>
      <c r="O6503">
        <v>0</v>
      </c>
      <c r="P6503">
        <v>0</v>
      </c>
      <c r="Q6503">
        <v>0</v>
      </c>
    </row>
    <row r="6504" spans="1:17" x14ac:dyDescent="0.2">
      <c r="A6504" t="s">
        <v>24242</v>
      </c>
      <c r="B6504" t="s">
        <v>86</v>
      </c>
      <c r="C6504" t="s">
        <v>173</v>
      </c>
      <c r="D6504" t="s">
        <v>17736</v>
      </c>
      <c r="E6504" t="s">
        <v>81</v>
      </c>
      <c r="F6504" t="s">
        <v>4941</v>
      </c>
      <c r="G6504">
        <v>0</v>
      </c>
      <c r="H6504">
        <v>7</v>
      </c>
      <c r="I6504">
        <v>1</v>
      </c>
      <c r="J6504">
        <v>5</v>
      </c>
      <c r="K6504">
        <v>1</v>
      </c>
      <c r="L6504">
        <v>0</v>
      </c>
      <c r="M6504">
        <v>0</v>
      </c>
      <c r="N6504">
        <v>0</v>
      </c>
      <c r="O6504">
        <v>0</v>
      </c>
      <c r="P6504">
        <v>0</v>
      </c>
      <c r="Q6504">
        <v>0</v>
      </c>
    </row>
    <row r="6505" spans="1:17" x14ac:dyDescent="0.2">
      <c r="A6505" t="s">
        <v>24243</v>
      </c>
      <c r="B6505" t="s">
        <v>86</v>
      </c>
      <c r="C6505" t="s">
        <v>173</v>
      </c>
      <c r="D6505" t="s">
        <v>17736</v>
      </c>
      <c r="E6505" t="s">
        <v>81</v>
      </c>
      <c r="F6505" t="s">
        <v>4943</v>
      </c>
      <c r="G6505">
        <v>0</v>
      </c>
      <c r="H6505">
        <v>0</v>
      </c>
      <c r="I6505">
        <v>0</v>
      </c>
      <c r="J6505">
        <v>0</v>
      </c>
      <c r="K6505">
        <v>0</v>
      </c>
      <c r="L6505">
        <v>0</v>
      </c>
      <c r="M6505">
        <v>7</v>
      </c>
      <c r="N6505">
        <v>0</v>
      </c>
      <c r="O6505">
        <v>0</v>
      </c>
      <c r="P6505">
        <v>0</v>
      </c>
      <c r="Q6505">
        <v>0</v>
      </c>
    </row>
    <row r="6506" spans="1:17" x14ac:dyDescent="0.2">
      <c r="A6506" t="s">
        <v>24244</v>
      </c>
      <c r="B6506" t="s">
        <v>86</v>
      </c>
      <c r="C6506" t="s">
        <v>173</v>
      </c>
      <c r="D6506" t="s">
        <v>17736</v>
      </c>
      <c r="E6506" t="s">
        <v>81</v>
      </c>
      <c r="F6506" t="s">
        <v>4925</v>
      </c>
      <c r="G6506">
        <v>0</v>
      </c>
      <c r="H6506">
        <v>0</v>
      </c>
      <c r="I6506">
        <v>0</v>
      </c>
      <c r="J6506">
        <v>0</v>
      </c>
      <c r="K6506">
        <v>0</v>
      </c>
      <c r="L6506">
        <v>0</v>
      </c>
      <c r="M6506">
        <v>0</v>
      </c>
      <c r="N6506">
        <v>6</v>
      </c>
      <c r="O6506">
        <v>6</v>
      </c>
      <c r="P6506">
        <v>0</v>
      </c>
      <c r="Q6506">
        <v>0</v>
      </c>
    </row>
    <row r="6507" spans="1:17" x14ac:dyDescent="0.2">
      <c r="A6507" t="s">
        <v>24245</v>
      </c>
      <c r="B6507" t="s">
        <v>86</v>
      </c>
      <c r="C6507" t="s">
        <v>173</v>
      </c>
      <c r="D6507" t="s">
        <v>17736</v>
      </c>
      <c r="E6507" t="s">
        <v>81</v>
      </c>
      <c r="F6507" t="s">
        <v>4927</v>
      </c>
      <c r="G6507">
        <v>0</v>
      </c>
      <c r="H6507">
        <v>0</v>
      </c>
      <c r="I6507">
        <v>0</v>
      </c>
      <c r="J6507">
        <v>0</v>
      </c>
      <c r="K6507">
        <v>0</v>
      </c>
      <c r="L6507">
        <v>0</v>
      </c>
      <c r="M6507">
        <v>0</v>
      </c>
      <c r="N6507">
        <v>5</v>
      </c>
      <c r="O6507">
        <v>5</v>
      </c>
      <c r="P6507">
        <v>0</v>
      </c>
      <c r="Q6507">
        <v>0</v>
      </c>
    </row>
    <row r="6508" spans="1:17" x14ac:dyDescent="0.2">
      <c r="A6508" t="s">
        <v>24246</v>
      </c>
      <c r="B6508" t="s">
        <v>86</v>
      </c>
      <c r="C6508" t="s">
        <v>173</v>
      </c>
      <c r="D6508" t="s">
        <v>17736</v>
      </c>
      <c r="E6508" t="s">
        <v>81</v>
      </c>
      <c r="F6508" t="s">
        <v>17734</v>
      </c>
      <c r="G6508">
        <v>7</v>
      </c>
      <c r="H6508">
        <v>0</v>
      </c>
      <c r="I6508">
        <v>0</v>
      </c>
      <c r="J6508">
        <v>0</v>
      </c>
      <c r="K6508">
        <v>0</v>
      </c>
      <c r="L6508">
        <v>0</v>
      </c>
      <c r="M6508">
        <v>0</v>
      </c>
      <c r="N6508">
        <v>0</v>
      </c>
      <c r="O6508">
        <v>0</v>
      </c>
      <c r="P6508">
        <v>0</v>
      </c>
      <c r="Q6508">
        <v>0</v>
      </c>
    </row>
    <row r="6509" spans="1:17" x14ac:dyDescent="0.2">
      <c r="A6509" t="s">
        <v>24247</v>
      </c>
      <c r="B6509" t="s">
        <v>86</v>
      </c>
      <c r="C6509" t="s">
        <v>173</v>
      </c>
      <c r="D6509" t="s">
        <v>17748</v>
      </c>
      <c r="E6509" t="s">
        <v>81</v>
      </c>
      <c r="F6509" t="s">
        <v>17749</v>
      </c>
      <c r="G6509">
        <v>0</v>
      </c>
      <c r="H6509">
        <v>0</v>
      </c>
      <c r="I6509">
        <v>0</v>
      </c>
      <c r="J6509">
        <v>0</v>
      </c>
      <c r="K6509">
        <v>0</v>
      </c>
      <c r="L6509">
        <v>0</v>
      </c>
      <c r="M6509">
        <v>0</v>
      </c>
      <c r="N6509">
        <v>1</v>
      </c>
      <c r="O6509">
        <v>1</v>
      </c>
      <c r="P6509">
        <v>0</v>
      </c>
      <c r="Q6509">
        <v>0</v>
      </c>
    </row>
    <row r="6510" spans="1:17" x14ac:dyDescent="0.2">
      <c r="A6510" t="s">
        <v>24248</v>
      </c>
      <c r="B6510" t="s">
        <v>86</v>
      </c>
      <c r="C6510" t="s">
        <v>173</v>
      </c>
      <c r="D6510" t="s">
        <v>17748</v>
      </c>
      <c r="E6510" t="s">
        <v>81</v>
      </c>
      <c r="F6510" t="s">
        <v>17734</v>
      </c>
      <c r="G6510">
        <v>1</v>
      </c>
      <c r="H6510">
        <v>0</v>
      </c>
      <c r="I6510">
        <v>0</v>
      </c>
      <c r="J6510">
        <v>0</v>
      </c>
      <c r="K6510">
        <v>0</v>
      </c>
      <c r="L6510">
        <v>0</v>
      </c>
      <c r="M6510">
        <v>0</v>
      </c>
      <c r="N6510">
        <v>0</v>
      </c>
      <c r="O6510">
        <v>0</v>
      </c>
      <c r="P6510">
        <v>0</v>
      </c>
      <c r="Q6510">
        <v>0</v>
      </c>
    </row>
    <row r="6511" spans="1:17" x14ac:dyDescent="0.2">
      <c r="A6511" t="s">
        <v>24249</v>
      </c>
      <c r="B6511" t="s">
        <v>86</v>
      </c>
      <c r="C6511" t="s">
        <v>174</v>
      </c>
      <c r="D6511" t="s">
        <v>17768</v>
      </c>
      <c r="E6511" t="s">
        <v>83</v>
      </c>
      <c r="F6511" t="s">
        <v>17734</v>
      </c>
      <c r="G6511">
        <v>7</v>
      </c>
      <c r="H6511">
        <v>0</v>
      </c>
      <c r="I6511">
        <v>0</v>
      </c>
      <c r="J6511">
        <v>0</v>
      </c>
      <c r="K6511">
        <v>0</v>
      </c>
      <c r="L6511">
        <v>0</v>
      </c>
      <c r="M6511">
        <v>0</v>
      </c>
      <c r="N6511">
        <v>0</v>
      </c>
      <c r="O6511">
        <v>0</v>
      </c>
      <c r="P6511">
        <v>0</v>
      </c>
      <c r="Q6511">
        <v>0</v>
      </c>
    </row>
    <row r="6512" spans="1:17" x14ac:dyDescent="0.2">
      <c r="A6512" t="s">
        <v>24250</v>
      </c>
      <c r="B6512" t="s">
        <v>86</v>
      </c>
      <c r="C6512" t="s">
        <v>174</v>
      </c>
      <c r="D6512" t="s">
        <v>17768</v>
      </c>
      <c r="E6512" t="s">
        <v>81</v>
      </c>
      <c r="F6512" t="s">
        <v>17734</v>
      </c>
      <c r="G6512">
        <v>16</v>
      </c>
      <c r="H6512">
        <v>0</v>
      </c>
      <c r="I6512">
        <v>0</v>
      </c>
      <c r="J6512">
        <v>0</v>
      </c>
      <c r="K6512">
        <v>0</v>
      </c>
      <c r="L6512">
        <v>0</v>
      </c>
      <c r="M6512">
        <v>0</v>
      </c>
      <c r="N6512">
        <v>0</v>
      </c>
      <c r="O6512">
        <v>0</v>
      </c>
      <c r="P6512">
        <v>0</v>
      </c>
      <c r="Q6512">
        <v>0</v>
      </c>
    </row>
    <row r="6513" spans="1:17" x14ac:dyDescent="0.2">
      <c r="A6513" t="s">
        <v>24251</v>
      </c>
      <c r="B6513" t="s">
        <v>86</v>
      </c>
      <c r="C6513" t="s">
        <v>174</v>
      </c>
      <c r="D6513" t="s">
        <v>17736</v>
      </c>
      <c r="E6513" t="s">
        <v>83</v>
      </c>
      <c r="F6513" t="s">
        <v>4929</v>
      </c>
      <c r="G6513">
        <v>0</v>
      </c>
      <c r="H6513">
        <v>28</v>
      </c>
      <c r="I6513">
        <v>1</v>
      </c>
      <c r="J6513">
        <v>24</v>
      </c>
      <c r="K6513">
        <v>1</v>
      </c>
      <c r="L6513">
        <v>2</v>
      </c>
      <c r="M6513">
        <v>0</v>
      </c>
      <c r="N6513">
        <v>0</v>
      </c>
      <c r="O6513">
        <v>0</v>
      </c>
      <c r="P6513">
        <v>0</v>
      </c>
      <c r="Q6513">
        <v>0</v>
      </c>
    </row>
    <row r="6514" spans="1:17" x14ac:dyDescent="0.2">
      <c r="A6514" t="s">
        <v>24252</v>
      </c>
      <c r="B6514" t="s">
        <v>86</v>
      </c>
      <c r="C6514" t="s">
        <v>174</v>
      </c>
      <c r="D6514" t="s">
        <v>17736</v>
      </c>
      <c r="E6514" t="s">
        <v>83</v>
      </c>
      <c r="F6514" t="s">
        <v>4931</v>
      </c>
      <c r="G6514">
        <v>0</v>
      </c>
      <c r="H6514">
        <v>28</v>
      </c>
      <c r="I6514">
        <v>1</v>
      </c>
      <c r="J6514">
        <v>24</v>
      </c>
      <c r="K6514">
        <v>1</v>
      </c>
      <c r="L6514">
        <v>2</v>
      </c>
      <c r="M6514">
        <v>0</v>
      </c>
      <c r="N6514">
        <v>0</v>
      </c>
      <c r="O6514">
        <v>0</v>
      </c>
      <c r="P6514">
        <v>0</v>
      </c>
      <c r="Q6514">
        <v>0</v>
      </c>
    </row>
    <row r="6515" spans="1:17" x14ac:dyDescent="0.2">
      <c r="A6515" t="s">
        <v>24253</v>
      </c>
      <c r="B6515" t="s">
        <v>86</v>
      </c>
      <c r="C6515" t="s">
        <v>174</v>
      </c>
      <c r="D6515" t="s">
        <v>17736</v>
      </c>
      <c r="E6515" t="s">
        <v>83</v>
      </c>
      <c r="F6515" t="s">
        <v>4933</v>
      </c>
      <c r="G6515">
        <v>0</v>
      </c>
      <c r="H6515">
        <v>0</v>
      </c>
      <c r="I6515">
        <v>0</v>
      </c>
      <c r="J6515">
        <v>0</v>
      </c>
      <c r="K6515">
        <v>0</v>
      </c>
      <c r="L6515">
        <v>0</v>
      </c>
      <c r="M6515">
        <v>28</v>
      </c>
      <c r="N6515">
        <v>0</v>
      </c>
      <c r="O6515">
        <v>0</v>
      </c>
      <c r="P6515">
        <v>0</v>
      </c>
      <c r="Q6515">
        <v>0</v>
      </c>
    </row>
    <row r="6516" spans="1:17" x14ac:dyDescent="0.2">
      <c r="A6516" t="s">
        <v>24254</v>
      </c>
      <c r="B6516" t="s">
        <v>86</v>
      </c>
      <c r="C6516" t="s">
        <v>174</v>
      </c>
      <c r="D6516" t="s">
        <v>17736</v>
      </c>
      <c r="E6516" t="s">
        <v>83</v>
      </c>
      <c r="F6516" t="s">
        <v>4935</v>
      </c>
      <c r="G6516">
        <v>0</v>
      </c>
      <c r="H6516">
        <v>28</v>
      </c>
      <c r="I6516">
        <v>1</v>
      </c>
      <c r="J6516">
        <v>24</v>
      </c>
      <c r="K6516">
        <v>1</v>
      </c>
      <c r="L6516">
        <v>2</v>
      </c>
      <c r="M6516">
        <v>0</v>
      </c>
      <c r="N6516">
        <v>0</v>
      </c>
      <c r="O6516">
        <v>0</v>
      </c>
      <c r="P6516">
        <v>0</v>
      </c>
      <c r="Q6516">
        <v>0</v>
      </c>
    </row>
    <row r="6517" spans="1:17" x14ac:dyDescent="0.2">
      <c r="A6517" t="s">
        <v>24255</v>
      </c>
      <c r="B6517" t="s">
        <v>86</v>
      </c>
      <c r="C6517" t="s">
        <v>233</v>
      </c>
      <c r="D6517" t="s">
        <v>17736</v>
      </c>
      <c r="E6517" t="s">
        <v>83</v>
      </c>
      <c r="F6517" t="s">
        <v>4931</v>
      </c>
      <c r="G6517">
        <v>0</v>
      </c>
      <c r="H6517">
        <v>21</v>
      </c>
      <c r="I6517">
        <v>1</v>
      </c>
      <c r="J6517">
        <v>18</v>
      </c>
      <c r="K6517">
        <v>2</v>
      </c>
      <c r="L6517">
        <v>0</v>
      </c>
      <c r="M6517">
        <v>0</v>
      </c>
      <c r="N6517">
        <v>0</v>
      </c>
      <c r="O6517">
        <v>0</v>
      </c>
      <c r="P6517">
        <v>0</v>
      </c>
      <c r="Q6517">
        <v>0</v>
      </c>
    </row>
    <row r="6518" spans="1:17" x14ac:dyDescent="0.2">
      <c r="A6518" t="s">
        <v>24256</v>
      </c>
      <c r="B6518" t="s">
        <v>86</v>
      </c>
      <c r="C6518" t="s">
        <v>233</v>
      </c>
      <c r="D6518" t="s">
        <v>17736</v>
      </c>
      <c r="E6518" t="s">
        <v>83</v>
      </c>
      <c r="F6518" t="s">
        <v>4933</v>
      </c>
      <c r="G6518">
        <v>0</v>
      </c>
      <c r="H6518">
        <v>0</v>
      </c>
      <c r="I6518">
        <v>0</v>
      </c>
      <c r="J6518">
        <v>0</v>
      </c>
      <c r="K6518">
        <v>0</v>
      </c>
      <c r="L6518">
        <v>0</v>
      </c>
      <c r="M6518">
        <v>21</v>
      </c>
      <c r="N6518">
        <v>0</v>
      </c>
      <c r="O6518">
        <v>0</v>
      </c>
      <c r="P6518">
        <v>0</v>
      </c>
      <c r="Q6518">
        <v>0</v>
      </c>
    </row>
    <row r="6519" spans="1:17" x14ac:dyDescent="0.2">
      <c r="A6519" t="s">
        <v>24257</v>
      </c>
      <c r="B6519" t="s">
        <v>86</v>
      </c>
      <c r="C6519" t="s">
        <v>233</v>
      </c>
      <c r="D6519" t="s">
        <v>17736</v>
      </c>
      <c r="E6519" t="s">
        <v>83</v>
      </c>
      <c r="F6519" t="s">
        <v>4935</v>
      </c>
      <c r="G6519">
        <v>0</v>
      </c>
      <c r="H6519">
        <v>21</v>
      </c>
      <c r="I6519">
        <v>1</v>
      </c>
      <c r="J6519">
        <v>18</v>
      </c>
      <c r="K6519">
        <v>2</v>
      </c>
      <c r="L6519">
        <v>0</v>
      </c>
      <c r="M6519">
        <v>0</v>
      </c>
      <c r="N6519">
        <v>0</v>
      </c>
      <c r="O6519">
        <v>0</v>
      </c>
      <c r="P6519">
        <v>0</v>
      </c>
      <c r="Q6519">
        <v>0</v>
      </c>
    </row>
    <row r="6520" spans="1:17" x14ac:dyDescent="0.2">
      <c r="A6520" t="s">
        <v>24258</v>
      </c>
      <c r="B6520" t="s">
        <v>86</v>
      </c>
      <c r="C6520" t="s">
        <v>233</v>
      </c>
      <c r="D6520" t="s">
        <v>17736</v>
      </c>
      <c r="E6520" t="s">
        <v>83</v>
      </c>
      <c r="F6520" t="s">
        <v>4937</v>
      </c>
      <c r="G6520">
        <v>0</v>
      </c>
      <c r="H6520">
        <v>21</v>
      </c>
      <c r="I6520">
        <v>1</v>
      </c>
      <c r="J6520">
        <v>18</v>
      </c>
      <c r="K6520">
        <v>2</v>
      </c>
      <c r="L6520">
        <v>0</v>
      </c>
      <c r="M6520">
        <v>0</v>
      </c>
      <c r="N6520">
        <v>0</v>
      </c>
      <c r="O6520">
        <v>0</v>
      </c>
      <c r="P6520">
        <v>0</v>
      </c>
      <c r="Q6520">
        <v>0</v>
      </c>
    </row>
    <row r="6521" spans="1:17" x14ac:dyDescent="0.2">
      <c r="A6521" t="s">
        <v>24259</v>
      </c>
      <c r="B6521" t="s">
        <v>86</v>
      </c>
      <c r="C6521" t="s">
        <v>233</v>
      </c>
      <c r="D6521" t="s">
        <v>17736</v>
      </c>
      <c r="E6521" t="s">
        <v>83</v>
      </c>
      <c r="F6521" t="s">
        <v>4939</v>
      </c>
      <c r="G6521">
        <v>0</v>
      </c>
      <c r="H6521">
        <v>0</v>
      </c>
      <c r="I6521">
        <v>0</v>
      </c>
      <c r="J6521">
        <v>0</v>
      </c>
      <c r="K6521">
        <v>0</v>
      </c>
      <c r="L6521">
        <v>0</v>
      </c>
      <c r="M6521">
        <v>21</v>
      </c>
      <c r="N6521">
        <v>0</v>
      </c>
      <c r="O6521">
        <v>0</v>
      </c>
      <c r="P6521">
        <v>0</v>
      </c>
      <c r="Q6521">
        <v>0</v>
      </c>
    </row>
    <row r="6522" spans="1:17" x14ac:dyDescent="0.2">
      <c r="A6522" t="s">
        <v>24260</v>
      </c>
      <c r="B6522" t="s">
        <v>86</v>
      </c>
      <c r="C6522" t="s">
        <v>233</v>
      </c>
      <c r="D6522" t="s">
        <v>17736</v>
      </c>
      <c r="E6522" t="s">
        <v>83</v>
      </c>
      <c r="F6522" t="s">
        <v>4941</v>
      </c>
      <c r="G6522">
        <v>0</v>
      </c>
      <c r="H6522">
        <v>21</v>
      </c>
      <c r="I6522">
        <v>1</v>
      </c>
      <c r="J6522">
        <v>18</v>
      </c>
      <c r="K6522">
        <v>2</v>
      </c>
      <c r="L6522">
        <v>0</v>
      </c>
      <c r="M6522">
        <v>0</v>
      </c>
      <c r="N6522">
        <v>0</v>
      </c>
      <c r="O6522">
        <v>0</v>
      </c>
      <c r="P6522">
        <v>0</v>
      </c>
      <c r="Q6522">
        <v>0</v>
      </c>
    </row>
    <row r="6523" spans="1:17" x14ac:dyDescent="0.2">
      <c r="A6523" t="s">
        <v>24261</v>
      </c>
      <c r="B6523" t="s">
        <v>86</v>
      </c>
      <c r="C6523" t="s">
        <v>233</v>
      </c>
      <c r="D6523" t="s">
        <v>17736</v>
      </c>
      <c r="E6523" t="s">
        <v>83</v>
      </c>
      <c r="F6523" t="s">
        <v>4943</v>
      </c>
      <c r="G6523">
        <v>0</v>
      </c>
      <c r="H6523">
        <v>0</v>
      </c>
      <c r="I6523">
        <v>0</v>
      </c>
      <c r="J6523">
        <v>0</v>
      </c>
      <c r="K6523">
        <v>0</v>
      </c>
      <c r="L6523">
        <v>0</v>
      </c>
      <c r="M6523">
        <v>21</v>
      </c>
      <c r="N6523">
        <v>0</v>
      </c>
      <c r="O6523">
        <v>0</v>
      </c>
      <c r="P6523">
        <v>0</v>
      </c>
      <c r="Q6523">
        <v>0</v>
      </c>
    </row>
    <row r="6524" spans="1:17" x14ac:dyDescent="0.2">
      <c r="A6524" t="s">
        <v>24262</v>
      </c>
      <c r="B6524" t="s">
        <v>86</v>
      </c>
      <c r="C6524" t="s">
        <v>233</v>
      </c>
      <c r="D6524" t="s">
        <v>17736</v>
      </c>
      <c r="E6524" t="s">
        <v>83</v>
      </c>
      <c r="F6524" t="s">
        <v>4925</v>
      </c>
      <c r="G6524">
        <v>0</v>
      </c>
      <c r="H6524">
        <v>0</v>
      </c>
      <c r="I6524">
        <v>0</v>
      </c>
      <c r="J6524">
        <v>0</v>
      </c>
      <c r="K6524">
        <v>0</v>
      </c>
      <c r="L6524">
        <v>0</v>
      </c>
      <c r="M6524">
        <v>0</v>
      </c>
      <c r="N6524">
        <v>18</v>
      </c>
      <c r="O6524">
        <v>17</v>
      </c>
      <c r="P6524">
        <v>1</v>
      </c>
      <c r="Q6524">
        <v>0</v>
      </c>
    </row>
    <row r="6525" spans="1:17" x14ac:dyDescent="0.2">
      <c r="A6525" t="s">
        <v>24263</v>
      </c>
      <c r="B6525" t="s">
        <v>86</v>
      </c>
      <c r="C6525" t="s">
        <v>233</v>
      </c>
      <c r="D6525" t="s">
        <v>17736</v>
      </c>
      <c r="E6525" t="s">
        <v>83</v>
      </c>
      <c r="F6525" t="s">
        <v>4927</v>
      </c>
      <c r="G6525">
        <v>0</v>
      </c>
      <c r="H6525">
        <v>0</v>
      </c>
      <c r="I6525">
        <v>0</v>
      </c>
      <c r="J6525">
        <v>0</v>
      </c>
      <c r="K6525">
        <v>0</v>
      </c>
      <c r="L6525">
        <v>0</v>
      </c>
      <c r="M6525">
        <v>0</v>
      </c>
      <c r="N6525">
        <v>14</v>
      </c>
      <c r="O6525">
        <v>13</v>
      </c>
      <c r="P6525">
        <v>1</v>
      </c>
      <c r="Q6525">
        <v>0</v>
      </c>
    </row>
    <row r="6526" spans="1:17" x14ac:dyDescent="0.2">
      <c r="A6526" t="s">
        <v>24264</v>
      </c>
      <c r="B6526" t="s">
        <v>86</v>
      </c>
      <c r="C6526" t="s">
        <v>233</v>
      </c>
      <c r="D6526" t="s">
        <v>17736</v>
      </c>
      <c r="E6526" t="s">
        <v>83</v>
      </c>
      <c r="F6526" t="s">
        <v>17734</v>
      </c>
      <c r="G6526">
        <v>21</v>
      </c>
      <c r="H6526">
        <v>0</v>
      </c>
      <c r="I6526">
        <v>0</v>
      </c>
      <c r="J6526">
        <v>0</v>
      </c>
      <c r="K6526">
        <v>0</v>
      </c>
      <c r="L6526">
        <v>0</v>
      </c>
      <c r="M6526">
        <v>0</v>
      </c>
      <c r="N6526">
        <v>0</v>
      </c>
      <c r="O6526">
        <v>0</v>
      </c>
      <c r="P6526">
        <v>0</v>
      </c>
      <c r="Q6526">
        <v>0</v>
      </c>
    </row>
    <row r="6527" spans="1:17" x14ac:dyDescent="0.2">
      <c r="A6527" t="s">
        <v>24265</v>
      </c>
      <c r="B6527" t="s">
        <v>86</v>
      </c>
      <c r="C6527" t="s">
        <v>233</v>
      </c>
      <c r="D6527" t="s">
        <v>17736</v>
      </c>
      <c r="E6527" t="s">
        <v>81</v>
      </c>
      <c r="F6527" t="s">
        <v>4929</v>
      </c>
      <c r="G6527">
        <v>0</v>
      </c>
      <c r="H6527">
        <v>19</v>
      </c>
      <c r="I6527">
        <v>1</v>
      </c>
      <c r="J6527">
        <v>16</v>
      </c>
      <c r="K6527">
        <v>2</v>
      </c>
      <c r="L6527">
        <v>0</v>
      </c>
      <c r="M6527">
        <v>0</v>
      </c>
      <c r="N6527">
        <v>0</v>
      </c>
      <c r="O6527">
        <v>0</v>
      </c>
      <c r="P6527">
        <v>0</v>
      </c>
      <c r="Q6527">
        <v>0</v>
      </c>
    </row>
    <row r="6528" spans="1:17" x14ac:dyDescent="0.2">
      <c r="A6528" t="s">
        <v>24266</v>
      </c>
      <c r="B6528" t="s">
        <v>86</v>
      </c>
      <c r="C6528" t="s">
        <v>233</v>
      </c>
      <c r="D6528" t="s">
        <v>17736</v>
      </c>
      <c r="E6528" t="s">
        <v>81</v>
      </c>
      <c r="F6528" t="s">
        <v>4931</v>
      </c>
      <c r="G6528">
        <v>0</v>
      </c>
      <c r="H6528">
        <v>19</v>
      </c>
      <c r="I6528">
        <v>1</v>
      </c>
      <c r="J6528">
        <v>16</v>
      </c>
      <c r="K6528">
        <v>2</v>
      </c>
      <c r="L6528">
        <v>0</v>
      </c>
      <c r="M6528">
        <v>0</v>
      </c>
      <c r="N6528">
        <v>0</v>
      </c>
      <c r="O6528">
        <v>0</v>
      </c>
      <c r="P6528">
        <v>0</v>
      </c>
      <c r="Q6528">
        <v>0</v>
      </c>
    </row>
    <row r="6529" spans="1:17" x14ac:dyDescent="0.2">
      <c r="A6529" t="s">
        <v>24267</v>
      </c>
      <c r="B6529" t="s">
        <v>86</v>
      </c>
      <c r="C6529" t="s">
        <v>233</v>
      </c>
      <c r="D6529" t="s">
        <v>17736</v>
      </c>
      <c r="E6529" t="s">
        <v>81</v>
      </c>
      <c r="F6529" t="s">
        <v>4933</v>
      </c>
      <c r="G6529">
        <v>0</v>
      </c>
      <c r="H6529">
        <v>0</v>
      </c>
      <c r="I6529">
        <v>0</v>
      </c>
      <c r="J6529">
        <v>0</v>
      </c>
      <c r="K6529">
        <v>0</v>
      </c>
      <c r="L6529">
        <v>0</v>
      </c>
      <c r="M6529">
        <v>19</v>
      </c>
      <c r="N6529">
        <v>0</v>
      </c>
      <c r="O6529">
        <v>0</v>
      </c>
      <c r="P6529">
        <v>0</v>
      </c>
      <c r="Q6529">
        <v>0</v>
      </c>
    </row>
    <row r="6530" spans="1:17" x14ac:dyDescent="0.2">
      <c r="A6530" t="s">
        <v>24268</v>
      </c>
      <c r="B6530" t="s">
        <v>86</v>
      </c>
      <c r="C6530" t="s">
        <v>233</v>
      </c>
      <c r="D6530" t="s">
        <v>17736</v>
      </c>
      <c r="E6530" t="s">
        <v>81</v>
      </c>
      <c r="F6530" t="s">
        <v>4935</v>
      </c>
      <c r="G6530">
        <v>0</v>
      </c>
      <c r="H6530">
        <v>19</v>
      </c>
      <c r="I6530">
        <v>1</v>
      </c>
      <c r="J6530">
        <v>16</v>
      </c>
      <c r="K6530">
        <v>2</v>
      </c>
      <c r="L6530">
        <v>0</v>
      </c>
      <c r="M6530">
        <v>0</v>
      </c>
      <c r="N6530">
        <v>0</v>
      </c>
      <c r="O6530">
        <v>0</v>
      </c>
      <c r="P6530">
        <v>0</v>
      </c>
      <c r="Q6530">
        <v>0</v>
      </c>
    </row>
    <row r="6531" spans="1:17" x14ac:dyDescent="0.2">
      <c r="A6531" t="s">
        <v>24269</v>
      </c>
      <c r="B6531" t="s">
        <v>86</v>
      </c>
      <c r="C6531" t="s">
        <v>233</v>
      </c>
      <c r="D6531" t="s">
        <v>17736</v>
      </c>
      <c r="E6531" t="s">
        <v>81</v>
      </c>
      <c r="F6531" t="s">
        <v>4937</v>
      </c>
      <c r="G6531">
        <v>0</v>
      </c>
      <c r="H6531">
        <v>19</v>
      </c>
      <c r="I6531">
        <v>1</v>
      </c>
      <c r="J6531">
        <v>16</v>
      </c>
      <c r="K6531">
        <v>2</v>
      </c>
      <c r="L6531">
        <v>0</v>
      </c>
      <c r="M6531">
        <v>0</v>
      </c>
      <c r="N6531">
        <v>0</v>
      </c>
      <c r="O6531">
        <v>0</v>
      </c>
      <c r="P6531">
        <v>0</v>
      </c>
      <c r="Q6531">
        <v>0</v>
      </c>
    </row>
    <row r="6532" spans="1:17" x14ac:dyDescent="0.2">
      <c r="A6532" t="s">
        <v>24270</v>
      </c>
      <c r="B6532" t="s">
        <v>86</v>
      </c>
      <c r="C6532" t="s">
        <v>233</v>
      </c>
      <c r="D6532" t="s">
        <v>17736</v>
      </c>
      <c r="E6532" t="s">
        <v>81</v>
      </c>
      <c r="F6532" t="s">
        <v>4939</v>
      </c>
      <c r="G6532">
        <v>0</v>
      </c>
      <c r="H6532">
        <v>0</v>
      </c>
      <c r="I6532">
        <v>0</v>
      </c>
      <c r="J6532">
        <v>0</v>
      </c>
      <c r="K6532">
        <v>0</v>
      </c>
      <c r="L6532">
        <v>0</v>
      </c>
      <c r="M6532">
        <v>19</v>
      </c>
      <c r="N6532">
        <v>0</v>
      </c>
      <c r="O6532">
        <v>0</v>
      </c>
      <c r="P6532">
        <v>0</v>
      </c>
      <c r="Q6532">
        <v>0</v>
      </c>
    </row>
    <row r="6533" spans="1:17" x14ac:dyDescent="0.2">
      <c r="A6533" t="s">
        <v>24271</v>
      </c>
      <c r="B6533" t="s">
        <v>86</v>
      </c>
      <c r="C6533" t="s">
        <v>233</v>
      </c>
      <c r="D6533" t="s">
        <v>17736</v>
      </c>
      <c r="E6533" t="s">
        <v>81</v>
      </c>
      <c r="F6533" t="s">
        <v>4941</v>
      </c>
      <c r="G6533">
        <v>0</v>
      </c>
      <c r="H6533">
        <v>19</v>
      </c>
      <c r="I6533">
        <v>1</v>
      </c>
      <c r="J6533">
        <v>16</v>
      </c>
      <c r="K6533">
        <v>2</v>
      </c>
      <c r="L6533">
        <v>0</v>
      </c>
      <c r="M6533">
        <v>0</v>
      </c>
      <c r="N6533">
        <v>0</v>
      </c>
      <c r="O6533">
        <v>0</v>
      </c>
      <c r="P6533">
        <v>0</v>
      </c>
      <c r="Q6533">
        <v>0</v>
      </c>
    </row>
    <row r="6534" spans="1:17" x14ac:dyDescent="0.2">
      <c r="A6534" t="s">
        <v>24272</v>
      </c>
      <c r="B6534" t="s">
        <v>86</v>
      </c>
      <c r="C6534" t="s">
        <v>233</v>
      </c>
      <c r="D6534" t="s">
        <v>17736</v>
      </c>
      <c r="E6534" t="s">
        <v>81</v>
      </c>
      <c r="F6534" t="s">
        <v>4943</v>
      </c>
      <c r="G6534">
        <v>0</v>
      </c>
      <c r="H6534">
        <v>0</v>
      </c>
      <c r="I6534">
        <v>0</v>
      </c>
      <c r="J6534">
        <v>0</v>
      </c>
      <c r="K6534">
        <v>0</v>
      </c>
      <c r="L6534">
        <v>0</v>
      </c>
      <c r="M6534">
        <v>19</v>
      </c>
      <c r="N6534">
        <v>0</v>
      </c>
      <c r="O6534">
        <v>0</v>
      </c>
      <c r="P6534">
        <v>0</v>
      </c>
      <c r="Q6534">
        <v>0</v>
      </c>
    </row>
    <row r="6535" spans="1:17" x14ac:dyDescent="0.2">
      <c r="A6535" t="s">
        <v>24273</v>
      </c>
      <c r="B6535" t="s">
        <v>86</v>
      </c>
      <c r="C6535" t="s">
        <v>233</v>
      </c>
      <c r="D6535" t="s">
        <v>17736</v>
      </c>
      <c r="E6535" t="s">
        <v>81</v>
      </c>
      <c r="F6535" t="s">
        <v>4925</v>
      </c>
      <c r="G6535">
        <v>0</v>
      </c>
      <c r="H6535">
        <v>0</v>
      </c>
      <c r="I6535">
        <v>0</v>
      </c>
      <c r="J6535">
        <v>0</v>
      </c>
      <c r="K6535">
        <v>0</v>
      </c>
      <c r="L6535">
        <v>0</v>
      </c>
      <c r="M6535">
        <v>0</v>
      </c>
      <c r="N6535">
        <v>12</v>
      </c>
      <c r="O6535">
        <v>12</v>
      </c>
      <c r="P6535">
        <v>0</v>
      </c>
      <c r="Q6535">
        <v>0</v>
      </c>
    </row>
    <row r="6536" spans="1:17" x14ac:dyDescent="0.2">
      <c r="A6536" t="s">
        <v>24274</v>
      </c>
      <c r="B6536" t="s">
        <v>86</v>
      </c>
      <c r="C6536" t="s">
        <v>233</v>
      </c>
      <c r="D6536" t="s">
        <v>17736</v>
      </c>
      <c r="E6536" t="s">
        <v>81</v>
      </c>
      <c r="F6536" t="s">
        <v>4927</v>
      </c>
      <c r="G6536">
        <v>0</v>
      </c>
      <c r="H6536">
        <v>0</v>
      </c>
      <c r="I6536">
        <v>0</v>
      </c>
      <c r="J6536">
        <v>0</v>
      </c>
      <c r="K6536">
        <v>0</v>
      </c>
      <c r="L6536">
        <v>0</v>
      </c>
      <c r="M6536">
        <v>0</v>
      </c>
      <c r="N6536">
        <v>8</v>
      </c>
      <c r="O6536">
        <v>8</v>
      </c>
      <c r="P6536">
        <v>0</v>
      </c>
      <c r="Q6536">
        <v>0</v>
      </c>
    </row>
    <row r="6537" spans="1:17" x14ac:dyDescent="0.2">
      <c r="A6537" t="s">
        <v>24275</v>
      </c>
      <c r="B6537" t="s">
        <v>86</v>
      </c>
      <c r="C6537" t="s">
        <v>233</v>
      </c>
      <c r="D6537" t="s">
        <v>17736</v>
      </c>
      <c r="E6537" t="s">
        <v>81</v>
      </c>
      <c r="F6537" t="s">
        <v>17734</v>
      </c>
      <c r="G6537">
        <v>19</v>
      </c>
      <c r="H6537">
        <v>0</v>
      </c>
      <c r="I6537">
        <v>0</v>
      </c>
      <c r="J6537">
        <v>0</v>
      </c>
      <c r="K6537">
        <v>0</v>
      </c>
      <c r="L6537">
        <v>0</v>
      </c>
      <c r="M6537">
        <v>0</v>
      </c>
      <c r="N6537">
        <v>0</v>
      </c>
      <c r="O6537">
        <v>0</v>
      </c>
      <c r="P6537">
        <v>0</v>
      </c>
      <c r="Q6537">
        <v>0</v>
      </c>
    </row>
    <row r="6538" spans="1:17" x14ac:dyDescent="0.2">
      <c r="A6538" t="s">
        <v>24276</v>
      </c>
      <c r="B6538" t="s">
        <v>86</v>
      </c>
      <c r="C6538" t="s">
        <v>233</v>
      </c>
      <c r="D6538" t="s">
        <v>17748</v>
      </c>
      <c r="E6538" t="s">
        <v>83</v>
      </c>
      <c r="F6538" t="s">
        <v>17749</v>
      </c>
      <c r="G6538">
        <v>0</v>
      </c>
      <c r="H6538">
        <v>0</v>
      </c>
      <c r="I6538">
        <v>0</v>
      </c>
      <c r="J6538">
        <v>0</v>
      </c>
      <c r="K6538">
        <v>0</v>
      </c>
      <c r="L6538">
        <v>0</v>
      </c>
      <c r="M6538">
        <v>0</v>
      </c>
      <c r="N6538">
        <v>8</v>
      </c>
      <c r="O6538">
        <v>8</v>
      </c>
      <c r="P6538">
        <v>0</v>
      </c>
      <c r="Q6538">
        <v>0</v>
      </c>
    </row>
    <row r="6539" spans="1:17" x14ac:dyDescent="0.2">
      <c r="A6539" t="s">
        <v>24277</v>
      </c>
      <c r="B6539" t="s">
        <v>86</v>
      </c>
      <c r="C6539" t="s">
        <v>233</v>
      </c>
      <c r="D6539" t="s">
        <v>17748</v>
      </c>
      <c r="E6539" t="s">
        <v>83</v>
      </c>
      <c r="F6539" t="s">
        <v>17734</v>
      </c>
      <c r="G6539">
        <v>8</v>
      </c>
      <c r="H6539">
        <v>0</v>
      </c>
      <c r="I6539">
        <v>0</v>
      </c>
      <c r="J6539">
        <v>0</v>
      </c>
      <c r="K6539">
        <v>0</v>
      </c>
      <c r="L6539">
        <v>0</v>
      </c>
      <c r="M6539">
        <v>0</v>
      </c>
      <c r="N6539">
        <v>0</v>
      </c>
      <c r="O6539">
        <v>0</v>
      </c>
      <c r="P6539">
        <v>0</v>
      </c>
      <c r="Q6539">
        <v>0</v>
      </c>
    </row>
    <row r="6540" spans="1:17" x14ac:dyDescent="0.2">
      <c r="A6540" t="s">
        <v>24278</v>
      </c>
      <c r="B6540" t="s">
        <v>86</v>
      </c>
      <c r="C6540" t="s">
        <v>233</v>
      </c>
      <c r="D6540" t="s">
        <v>17748</v>
      </c>
      <c r="E6540" t="s">
        <v>81</v>
      </c>
      <c r="F6540" t="s">
        <v>17749</v>
      </c>
      <c r="G6540">
        <v>0</v>
      </c>
      <c r="H6540">
        <v>0</v>
      </c>
      <c r="I6540">
        <v>0</v>
      </c>
      <c r="J6540">
        <v>0</v>
      </c>
      <c r="K6540">
        <v>0</v>
      </c>
      <c r="L6540">
        <v>0</v>
      </c>
      <c r="M6540">
        <v>0</v>
      </c>
      <c r="N6540">
        <v>6</v>
      </c>
      <c r="O6540">
        <v>6</v>
      </c>
      <c r="P6540">
        <v>0</v>
      </c>
      <c r="Q6540">
        <v>0</v>
      </c>
    </row>
    <row r="6541" spans="1:17" x14ac:dyDescent="0.2">
      <c r="A6541" t="s">
        <v>24279</v>
      </c>
      <c r="B6541" t="s">
        <v>86</v>
      </c>
      <c r="C6541" t="s">
        <v>233</v>
      </c>
      <c r="D6541" t="s">
        <v>17748</v>
      </c>
      <c r="E6541" t="s">
        <v>81</v>
      </c>
      <c r="F6541" t="s">
        <v>17734</v>
      </c>
      <c r="G6541">
        <v>6</v>
      </c>
      <c r="H6541">
        <v>0</v>
      </c>
      <c r="I6541">
        <v>0</v>
      </c>
      <c r="J6541">
        <v>0</v>
      </c>
      <c r="K6541">
        <v>0</v>
      </c>
      <c r="L6541">
        <v>0</v>
      </c>
      <c r="M6541">
        <v>0</v>
      </c>
      <c r="N6541">
        <v>0</v>
      </c>
      <c r="O6541">
        <v>0</v>
      </c>
      <c r="P6541">
        <v>0</v>
      </c>
      <c r="Q6541">
        <v>0</v>
      </c>
    </row>
    <row r="6542" spans="1:17" x14ac:dyDescent="0.2">
      <c r="A6542" t="s">
        <v>24280</v>
      </c>
      <c r="B6542" t="s">
        <v>86</v>
      </c>
      <c r="C6542" t="s">
        <v>233</v>
      </c>
      <c r="D6542" t="s">
        <v>17754</v>
      </c>
      <c r="E6542" t="s">
        <v>83</v>
      </c>
      <c r="F6542" t="s">
        <v>17734</v>
      </c>
      <c r="G6542">
        <v>5</v>
      </c>
      <c r="H6542">
        <v>0</v>
      </c>
      <c r="I6542">
        <v>0</v>
      </c>
      <c r="J6542">
        <v>0</v>
      </c>
      <c r="K6542">
        <v>0</v>
      </c>
      <c r="L6542">
        <v>0</v>
      </c>
      <c r="M6542">
        <v>0</v>
      </c>
      <c r="N6542">
        <v>0</v>
      </c>
      <c r="O6542">
        <v>0</v>
      </c>
      <c r="P6542">
        <v>0</v>
      </c>
      <c r="Q6542">
        <v>0</v>
      </c>
    </row>
    <row r="6543" spans="1:17" x14ac:dyDescent="0.2">
      <c r="A6543" t="s">
        <v>24281</v>
      </c>
      <c r="B6543" t="s">
        <v>86</v>
      </c>
      <c r="C6543" t="s">
        <v>233</v>
      </c>
      <c r="D6543" t="s">
        <v>17754</v>
      </c>
      <c r="E6543" t="s">
        <v>81</v>
      </c>
      <c r="F6543" t="s">
        <v>17734</v>
      </c>
      <c r="G6543">
        <v>4</v>
      </c>
      <c r="H6543">
        <v>0</v>
      </c>
      <c r="I6543">
        <v>0</v>
      </c>
      <c r="J6543">
        <v>0</v>
      </c>
      <c r="K6543">
        <v>0</v>
      </c>
      <c r="L6543">
        <v>0</v>
      </c>
      <c r="M6543">
        <v>0</v>
      </c>
      <c r="N6543">
        <v>0</v>
      </c>
      <c r="O6543">
        <v>0</v>
      </c>
      <c r="P6543">
        <v>0</v>
      </c>
      <c r="Q6543">
        <v>0</v>
      </c>
    </row>
    <row r="6544" spans="1:17" x14ac:dyDescent="0.2">
      <c r="A6544" t="s">
        <v>24282</v>
      </c>
      <c r="B6544" t="s">
        <v>86</v>
      </c>
      <c r="C6544" t="s">
        <v>234</v>
      </c>
      <c r="D6544" t="s">
        <v>17768</v>
      </c>
      <c r="E6544" t="s">
        <v>83</v>
      </c>
      <c r="F6544" t="s">
        <v>17734</v>
      </c>
      <c r="G6544">
        <v>4</v>
      </c>
      <c r="H6544">
        <v>0</v>
      </c>
      <c r="I6544">
        <v>0</v>
      </c>
      <c r="J6544">
        <v>0</v>
      </c>
      <c r="K6544">
        <v>0</v>
      </c>
      <c r="L6544">
        <v>0</v>
      </c>
      <c r="M6544">
        <v>0</v>
      </c>
      <c r="N6544">
        <v>0</v>
      </c>
      <c r="O6544">
        <v>0</v>
      </c>
      <c r="P6544">
        <v>0</v>
      </c>
      <c r="Q6544">
        <v>0</v>
      </c>
    </row>
    <row r="6545" spans="1:17" x14ac:dyDescent="0.2">
      <c r="A6545" t="s">
        <v>24283</v>
      </c>
      <c r="B6545" t="s">
        <v>86</v>
      </c>
      <c r="C6545" t="s">
        <v>234</v>
      </c>
      <c r="D6545" t="s">
        <v>17768</v>
      </c>
      <c r="E6545" t="s">
        <v>81</v>
      </c>
      <c r="F6545" t="s">
        <v>17734</v>
      </c>
      <c r="G6545">
        <v>1</v>
      </c>
      <c r="H6545">
        <v>0</v>
      </c>
      <c r="I6545">
        <v>0</v>
      </c>
      <c r="J6545">
        <v>0</v>
      </c>
      <c r="K6545">
        <v>0</v>
      </c>
      <c r="L6545">
        <v>0</v>
      </c>
      <c r="M6545">
        <v>0</v>
      </c>
      <c r="N6545">
        <v>0</v>
      </c>
      <c r="O6545">
        <v>0</v>
      </c>
      <c r="P6545">
        <v>0</v>
      </c>
      <c r="Q6545">
        <v>0</v>
      </c>
    </row>
    <row r="6546" spans="1:17" x14ac:dyDescent="0.2">
      <c r="A6546" t="s">
        <v>24284</v>
      </c>
      <c r="B6546" t="s">
        <v>86</v>
      </c>
      <c r="C6546" t="s">
        <v>234</v>
      </c>
      <c r="D6546" t="s">
        <v>17736</v>
      </c>
      <c r="E6546" t="s">
        <v>83</v>
      </c>
      <c r="F6546" t="s">
        <v>4929</v>
      </c>
      <c r="G6546">
        <v>0</v>
      </c>
      <c r="H6546">
        <v>24</v>
      </c>
      <c r="I6546">
        <v>4</v>
      </c>
      <c r="J6546">
        <v>19</v>
      </c>
      <c r="K6546">
        <v>0</v>
      </c>
      <c r="L6546">
        <v>1</v>
      </c>
      <c r="M6546">
        <v>0</v>
      </c>
      <c r="N6546">
        <v>0</v>
      </c>
      <c r="O6546">
        <v>0</v>
      </c>
      <c r="P6546">
        <v>0</v>
      </c>
      <c r="Q6546">
        <v>0</v>
      </c>
    </row>
    <row r="6547" spans="1:17" x14ac:dyDescent="0.2">
      <c r="A6547" t="s">
        <v>24285</v>
      </c>
      <c r="B6547" t="s">
        <v>86</v>
      </c>
      <c r="C6547" t="s">
        <v>234</v>
      </c>
      <c r="D6547" t="s">
        <v>17736</v>
      </c>
      <c r="E6547" t="s">
        <v>83</v>
      </c>
      <c r="F6547" t="s">
        <v>4931</v>
      </c>
      <c r="G6547">
        <v>0</v>
      </c>
      <c r="H6547">
        <v>24</v>
      </c>
      <c r="I6547">
        <v>5</v>
      </c>
      <c r="J6547">
        <v>15</v>
      </c>
      <c r="K6547">
        <v>3</v>
      </c>
      <c r="L6547">
        <v>1</v>
      </c>
      <c r="M6547">
        <v>0</v>
      </c>
      <c r="N6547">
        <v>0</v>
      </c>
      <c r="O6547">
        <v>0</v>
      </c>
      <c r="P6547">
        <v>0</v>
      </c>
      <c r="Q6547">
        <v>0</v>
      </c>
    </row>
    <row r="6548" spans="1:17" x14ac:dyDescent="0.2">
      <c r="A6548" t="s">
        <v>24286</v>
      </c>
      <c r="B6548" t="s">
        <v>89</v>
      </c>
      <c r="C6548" t="s">
        <v>123</v>
      </c>
      <c r="D6548" t="s">
        <v>17736</v>
      </c>
      <c r="E6548" t="s">
        <v>83</v>
      </c>
      <c r="F6548" t="s">
        <v>4931</v>
      </c>
      <c r="G6548">
        <v>0</v>
      </c>
      <c r="H6548">
        <v>18</v>
      </c>
      <c r="I6548">
        <v>1</v>
      </c>
      <c r="J6548">
        <v>16</v>
      </c>
      <c r="K6548">
        <v>1</v>
      </c>
      <c r="L6548">
        <v>0</v>
      </c>
      <c r="M6548">
        <v>0</v>
      </c>
      <c r="N6548">
        <v>0</v>
      </c>
      <c r="O6548">
        <v>0</v>
      </c>
      <c r="P6548">
        <v>0</v>
      </c>
      <c r="Q6548">
        <v>0</v>
      </c>
    </row>
    <row r="6549" spans="1:17" x14ac:dyDescent="0.2">
      <c r="A6549" t="s">
        <v>24287</v>
      </c>
      <c r="B6549" t="s">
        <v>89</v>
      </c>
      <c r="C6549" t="s">
        <v>123</v>
      </c>
      <c r="D6549" t="s">
        <v>17736</v>
      </c>
      <c r="E6549" t="s">
        <v>83</v>
      </c>
      <c r="F6549" t="s">
        <v>4933</v>
      </c>
      <c r="G6549">
        <v>0</v>
      </c>
      <c r="H6549">
        <v>0</v>
      </c>
      <c r="I6549">
        <v>0</v>
      </c>
      <c r="J6549">
        <v>0</v>
      </c>
      <c r="K6549">
        <v>0</v>
      </c>
      <c r="L6549">
        <v>0</v>
      </c>
      <c r="M6549">
        <v>18</v>
      </c>
      <c r="N6549">
        <v>0</v>
      </c>
      <c r="O6549">
        <v>0</v>
      </c>
      <c r="P6549">
        <v>0</v>
      </c>
      <c r="Q6549">
        <v>0</v>
      </c>
    </row>
    <row r="6550" spans="1:17" x14ac:dyDescent="0.2">
      <c r="A6550" t="s">
        <v>24288</v>
      </c>
      <c r="B6550" t="s">
        <v>89</v>
      </c>
      <c r="C6550" t="s">
        <v>123</v>
      </c>
      <c r="D6550" t="s">
        <v>17736</v>
      </c>
      <c r="E6550" t="s">
        <v>83</v>
      </c>
      <c r="F6550" t="s">
        <v>4935</v>
      </c>
      <c r="G6550">
        <v>0</v>
      </c>
      <c r="H6550">
        <v>18</v>
      </c>
      <c r="I6550">
        <v>1</v>
      </c>
      <c r="J6550">
        <v>16</v>
      </c>
      <c r="K6550">
        <v>1</v>
      </c>
      <c r="L6550">
        <v>0</v>
      </c>
      <c r="M6550">
        <v>0</v>
      </c>
      <c r="N6550">
        <v>0</v>
      </c>
      <c r="O6550">
        <v>0</v>
      </c>
      <c r="P6550">
        <v>0</v>
      </c>
      <c r="Q6550">
        <v>0</v>
      </c>
    </row>
    <row r="6551" spans="1:17" x14ac:dyDescent="0.2">
      <c r="A6551" t="s">
        <v>24289</v>
      </c>
      <c r="B6551" t="s">
        <v>89</v>
      </c>
      <c r="C6551" t="s">
        <v>123</v>
      </c>
      <c r="D6551" t="s">
        <v>17736</v>
      </c>
      <c r="E6551" t="s">
        <v>83</v>
      </c>
      <c r="F6551" t="s">
        <v>4937</v>
      </c>
      <c r="G6551">
        <v>0</v>
      </c>
      <c r="H6551">
        <v>18</v>
      </c>
      <c r="I6551">
        <v>1</v>
      </c>
      <c r="J6551">
        <v>16</v>
      </c>
      <c r="K6551">
        <v>1</v>
      </c>
      <c r="L6551">
        <v>0</v>
      </c>
      <c r="M6551">
        <v>0</v>
      </c>
      <c r="N6551">
        <v>0</v>
      </c>
      <c r="O6551">
        <v>0</v>
      </c>
      <c r="P6551">
        <v>0</v>
      </c>
      <c r="Q6551">
        <v>0</v>
      </c>
    </row>
    <row r="6552" spans="1:17" x14ac:dyDescent="0.2">
      <c r="A6552" t="s">
        <v>24290</v>
      </c>
      <c r="B6552" t="s">
        <v>89</v>
      </c>
      <c r="C6552" t="s">
        <v>123</v>
      </c>
      <c r="D6552" t="s">
        <v>17736</v>
      </c>
      <c r="E6552" t="s">
        <v>83</v>
      </c>
      <c r="F6552" t="s">
        <v>4939</v>
      </c>
      <c r="G6552">
        <v>0</v>
      </c>
      <c r="H6552">
        <v>0</v>
      </c>
      <c r="I6552">
        <v>0</v>
      </c>
      <c r="J6552">
        <v>0</v>
      </c>
      <c r="K6552">
        <v>0</v>
      </c>
      <c r="L6552">
        <v>0</v>
      </c>
      <c r="M6552">
        <v>18</v>
      </c>
      <c r="N6552">
        <v>0</v>
      </c>
      <c r="O6552">
        <v>0</v>
      </c>
      <c r="P6552">
        <v>0</v>
      </c>
      <c r="Q6552">
        <v>0</v>
      </c>
    </row>
    <row r="6553" spans="1:17" x14ac:dyDescent="0.2">
      <c r="A6553" t="s">
        <v>24291</v>
      </c>
      <c r="B6553" t="s">
        <v>89</v>
      </c>
      <c r="C6553" t="s">
        <v>123</v>
      </c>
      <c r="D6553" t="s">
        <v>17736</v>
      </c>
      <c r="E6553" t="s">
        <v>83</v>
      </c>
      <c r="F6553" t="s">
        <v>4941</v>
      </c>
      <c r="G6553">
        <v>0</v>
      </c>
      <c r="H6553">
        <v>18</v>
      </c>
      <c r="I6553">
        <v>1</v>
      </c>
      <c r="J6553">
        <v>16</v>
      </c>
      <c r="K6553">
        <v>1</v>
      </c>
      <c r="L6553">
        <v>0</v>
      </c>
      <c r="M6553">
        <v>0</v>
      </c>
      <c r="N6553">
        <v>0</v>
      </c>
      <c r="O6553">
        <v>0</v>
      </c>
      <c r="P6553">
        <v>0</v>
      </c>
      <c r="Q6553">
        <v>0</v>
      </c>
    </row>
    <row r="6554" spans="1:17" x14ac:dyDescent="0.2">
      <c r="A6554" t="s">
        <v>24292</v>
      </c>
      <c r="B6554" t="s">
        <v>89</v>
      </c>
      <c r="C6554" t="s">
        <v>123</v>
      </c>
      <c r="D6554" t="s">
        <v>17736</v>
      </c>
      <c r="E6554" t="s">
        <v>83</v>
      </c>
      <c r="F6554" t="s">
        <v>4943</v>
      </c>
      <c r="G6554">
        <v>0</v>
      </c>
      <c r="H6554">
        <v>0</v>
      </c>
      <c r="I6554">
        <v>0</v>
      </c>
      <c r="J6554">
        <v>0</v>
      </c>
      <c r="K6554">
        <v>0</v>
      </c>
      <c r="L6554">
        <v>0</v>
      </c>
      <c r="M6554">
        <v>18</v>
      </c>
      <c r="N6554">
        <v>0</v>
      </c>
      <c r="O6554">
        <v>0</v>
      </c>
      <c r="P6554">
        <v>0</v>
      </c>
      <c r="Q6554">
        <v>0</v>
      </c>
    </row>
    <row r="6555" spans="1:17" x14ac:dyDescent="0.2">
      <c r="A6555" t="s">
        <v>24293</v>
      </c>
      <c r="B6555" t="s">
        <v>89</v>
      </c>
      <c r="C6555" t="s">
        <v>123</v>
      </c>
      <c r="D6555" t="s">
        <v>17736</v>
      </c>
      <c r="E6555" t="s">
        <v>83</v>
      </c>
      <c r="F6555" t="s">
        <v>4925</v>
      </c>
      <c r="G6555">
        <v>0</v>
      </c>
      <c r="H6555">
        <v>0</v>
      </c>
      <c r="I6555">
        <v>0</v>
      </c>
      <c r="J6555">
        <v>0</v>
      </c>
      <c r="K6555">
        <v>0</v>
      </c>
      <c r="L6555">
        <v>0</v>
      </c>
      <c r="M6555">
        <v>0</v>
      </c>
      <c r="N6555">
        <v>11</v>
      </c>
      <c r="O6555">
        <v>11</v>
      </c>
      <c r="P6555">
        <v>0</v>
      </c>
      <c r="Q6555">
        <v>0</v>
      </c>
    </row>
    <row r="6556" spans="1:17" x14ac:dyDescent="0.2">
      <c r="A6556" t="s">
        <v>24294</v>
      </c>
      <c r="B6556" t="s">
        <v>89</v>
      </c>
      <c r="C6556" t="s">
        <v>123</v>
      </c>
      <c r="D6556" t="s">
        <v>17736</v>
      </c>
      <c r="E6556" t="s">
        <v>83</v>
      </c>
      <c r="F6556" t="s">
        <v>4927</v>
      </c>
      <c r="G6556">
        <v>0</v>
      </c>
      <c r="H6556">
        <v>0</v>
      </c>
      <c r="I6556">
        <v>0</v>
      </c>
      <c r="J6556">
        <v>0</v>
      </c>
      <c r="K6556">
        <v>0</v>
      </c>
      <c r="L6556">
        <v>0</v>
      </c>
      <c r="M6556">
        <v>0</v>
      </c>
      <c r="N6556">
        <v>10</v>
      </c>
      <c r="O6556">
        <v>10</v>
      </c>
      <c r="P6556">
        <v>0</v>
      </c>
      <c r="Q6556">
        <v>0</v>
      </c>
    </row>
    <row r="6557" spans="1:17" x14ac:dyDescent="0.2">
      <c r="A6557" t="s">
        <v>24295</v>
      </c>
      <c r="B6557" t="s">
        <v>89</v>
      </c>
      <c r="C6557" t="s">
        <v>123</v>
      </c>
      <c r="D6557" t="s">
        <v>17736</v>
      </c>
      <c r="E6557" t="s">
        <v>83</v>
      </c>
      <c r="F6557" t="s">
        <v>17734</v>
      </c>
      <c r="G6557">
        <v>18</v>
      </c>
      <c r="H6557">
        <v>0</v>
      </c>
      <c r="I6557">
        <v>0</v>
      </c>
      <c r="J6557">
        <v>0</v>
      </c>
      <c r="K6557">
        <v>0</v>
      </c>
      <c r="L6557">
        <v>0</v>
      </c>
      <c r="M6557">
        <v>0</v>
      </c>
      <c r="N6557">
        <v>0</v>
      </c>
      <c r="O6557">
        <v>0</v>
      </c>
      <c r="P6557">
        <v>0</v>
      </c>
      <c r="Q6557">
        <v>0</v>
      </c>
    </row>
    <row r="6558" spans="1:17" x14ac:dyDescent="0.2">
      <c r="A6558" t="s">
        <v>24296</v>
      </c>
      <c r="B6558" t="s">
        <v>89</v>
      </c>
      <c r="C6558" t="s">
        <v>123</v>
      </c>
      <c r="D6558" t="s">
        <v>17736</v>
      </c>
      <c r="E6558" t="s">
        <v>81</v>
      </c>
      <c r="F6558" t="s">
        <v>4929</v>
      </c>
      <c r="G6558">
        <v>0</v>
      </c>
      <c r="H6558">
        <v>20</v>
      </c>
      <c r="I6558">
        <v>4</v>
      </c>
      <c r="J6558">
        <v>14</v>
      </c>
      <c r="K6558">
        <v>2</v>
      </c>
      <c r="L6558">
        <v>0</v>
      </c>
      <c r="M6558">
        <v>0</v>
      </c>
      <c r="N6558">
        <v>0</v>
      </c>
      <c r="O6558">
        <v>0</v>
      </c>
      <c r="P6558">
        <v>0</v>
      </c>
      <c r="Q6558">
        <v>0</v>
      </c>
    </row>
    <row r="6559" spans="1:17" x14ac:dyDescent="0.2">
      <c r="A6559" t="s">
        <v>24297</v>
      </c>
      <c r="B6559" t="s">
        <v>89</v>
      </c>
      <c r="C6559" t="s">
        <v>123</v>
      </c>
      <c r="D6559" t="s">
        <v>17736</v>
      </c>
      <c r="E6559" t="s">
        <v>81</v>
      </c>
      <c r="F6559" t="s">
        <v>4931</v>
      </c>
      <c r="G6559">
        <v>0</v>
      </c>
      <c r="H6559">
        <v>20</v>
      </c>
      <c r="I6559">
        <v>4</v>
      </c>
      <c r="J6559">
        <v>13</v>
      </c>
      <c r="K6559">
        <v>3</v>
      </c>
      <c r="L6559">
        <v>0</v>
      </c>
      <c r="M6559">
        <v>0</v>
      </c>
      <c r="N6559">
        <v>0</v>
      </c>
      <c r="O6559">
        <v>0</v>
      </c>
      <c r="P6559">
        <v>0</v>
      </c>
      <c r="Q6559">
        <v>0</v>
      </c>
    </row>
    <row r="6560" spans="1:17" x14ac:dyDescent="0.2">
      <c r="A6560" t="s">
        <v>24298</v>
      </c>
      <c r="B6560" t="s">
        <v>89</v>
      </c>
      <c r="C6560" t="s">
        <v>123</v>
      </c>
      <c r="D6560" t="s">
        <v>17736</v>
      </c>
      <c r="E6560" t="s">
        <v>81</v>
      </c>
      <c r="F6560" t="s">
        <v>4933</v>
      </c>
      <c r="G6560">
        <v>0</v>
      </c>
      <c r="H6560">
        <v>0</v>
      </c>
      <c r="I6560">
        <v>0</v>
      </c>
      <c r="J6560">
        <v>0</v>
      </c>
      <c r="K6560">
        <v>0</v>
      </c>
      <c r="L6560">
        <v>0</v>
      </c>
      <c r="M6560">
        <v>20</v>
      </c>
      <c r="N6560">
        <v>0</v>
      </c>
      <c r="O6560">
        <v>0</v>
      </c>
      <c r="P6560">
        <v>0</v>
      </c>
      <c r="Q6560">
        <v>0</v>
      </c>
    </row>
    <row r="6561" spans="1:17" x14ac:dyDescent="0.2">
      <c r="A6561" t="s">
        <v>24299</v>
      </c>
      <c r="B6561" t="s">
        <v>89</v>
      </c>
      <c r="C6561" t="s">
        <v>123</v>
      </c>
      <c r="D6561" t="s">
        <v>17736</v>
      </c>
      <c r="E6561" t="s">
        <v>81</v>
      </c>
      <c r="F6561" t="s">
        <v>4935</v>
      </c>
      <c r="G6561">
        <v>0</v>
      </c>
      <c r="H6561">
        <v>20</v>
      </c>
      <c r="I6561">
        <v>4</v>
      </c>
      <c r="J6561">
        <v>13</v>
      </c>
      <c r="K6561">
        <v>3</v>
      </c>
      <c r="L6561">
        <v>0</v>
      </c>
      <c r="M6561">
        <v>0</v>
      </c>
      <c r="N6561">
        <v>0</v>
      </c>
      <c r="O6561">
        <v>0</v>
      </c>
      <c r="P6561">
        <v>0</v>
      </c>
      <c r="Q6561">
        <v>0</v>
      </c>
    </row>
    <row r="6562" spans="1:17" x14ac:dyDescent="0.2">
      <c r="A6562" t="s">
        <v>24300</v>
      </c>
      <c r="B6562" t="s">
        <v>89</v>
      </c>
      <c r="C6562" t="s">
        <v>123</v>
      </c>
      <c r="D6562" t="s">
        <v>17736</v>
      </c>
      <c r="E6562" t="s">
        <v>81</v>
      </c>
      <c r="F6562" t="s">
        <v>4937</v>
      </c>
      <c r="G6562">
        <v>0</v>
      </c>
      <c r="H6562">
        <v>20</v>
      </c>
      <c r="I6562">
        <v>4</v>
      </c>
      <c r="J6562">
        <v>14</v>
      </c>
      <c r="K6562">
        <v>2</v>
      </c>
      <c r="L6562">
        <v>0</v>
      </c>
      <c r="M6562">
        <v>0</v>
      </c>
      <c r="N6562">
        <v>0</v>
      </c>
      <c r="O6562">
        <v>0</v>
      </c>
      <c r="P6562">
        <v>0</v>
      </c>
      <c r="Q6562">
        <v>0</v>
      </c>
    </row>
    <row r="6563" spans="1:17" x14ac:dyDescent="0.2">
      <c r="A6563" t="s">
        <v>24301</v>
      </c>
      <c r="B6563" t="s">
        <v>89</v>
      </c>
      <c r="C6563" t="s">
        <v>123</v>
      </c>
      <c r="D6563" t="s">
        <v>17736</v>
      </c>
      <c r="E6563" t="s">
        <v>81</v>
      </c>
      <c r="F6563" t="s">
        <v>4939</v>
      </c>
      <c r="G6563">
        <v>0</v>
      </c>
      <c r="H6563">
        <v>0</v>
      </c>
      <c r="I6563">
        <v>0</v>
      </c>
      <c r="J6563">
        <v>0</v>
      </c>
      <c r="K6563">
        <v>0</v>
      </c>
      <c r="L6563">
        <v>0</v>
      </c>
      <c r="M6563">
        <v>20</v>
      </c>
      <c r="N6563">
        <v>0</v>
      </c>
      <c r="O6563">
        <v>0</v>
      </c>
      <c r="P6563">
        <v>0</v>
      </c>
      <c r="Q6563">
        <v>0</v>
      </c>
    </row>
    <row r="6564" spans="1:17" x14ac:dyDescent="0.2">
      <c r="A6564" t="s">
        <v>24302</v>
      </c>
      <c r="B6564" t="s">
        <v>89</v>
      </c>
      <c r="C6564" t="s">
        <v>123</v>
      </c>
      <c r="D6564" t="s">
        <v>17736</v>
      </c>
      <c r="E6564" t="s">
        <v>81</v>
      </c>
      <c r="F6564" t="s">
        <v>4941</v>
      </c>
      <c r="G6564">
        <v>0</v>
      </c>
      <c r="H6564">
        <v>20</v>
      </c>
      <c r="I6564">
        <v>4</v>
      </c>
      <c r="J6564">
        <v>14</v>
      </c>
      <c r="K6564">
        <v>2</v>
      </c>
      <c r="L6564">
        <v>0</v>
      </c>
      <c r="M6564">
        <v>0</v>
      </c>
      <c r="N6564">
        <v>0</v>
      </c>
      <c r="O6564">
        <v>0</v>
      </c>
      <c r="P6564">
        <v>0</v>
      </c>
      <c r="Q6564">
        <v>0</v>
      </c>
    </row>
    <row r="6565" spans="1:17" x14ac:dyDescent="0.2">
      <c r="A6565" t="s">
        <v>24303</v>
      </c>
      <c r="B6565" t="s">
        <v>89</v>
      </c>
      <c r="C6565" t="s">
        <v>123</v>
      </c>
      <c r="D6565" t="s">
        <v>17736</v>
      </c>
      <c r="E6565" t="s">
        <v>81</v>
      </c>
      <c r="F6565" t="s">
        <v>4943</v>
      </c>
      <c r="G6565">
        <v>0</v>
      </c>
      <c r="H6565">
        <v>0</v>
      </c>
      <c r="I6565">
        <v>0</v>
      </c>
      <c r="J6565">
        <v>0</v>
      </c>
      <c r="K6565">
        <v>0</v>
      </c>
      <c r="L6565">
        <v>0</v>
      </c>
      <c r="M6565">
        <v>20</v>
      </c>
      <c r="N6565">
        <v>0</v>
      </c>
      <c r="O6565">
        <v>0</v>
      </c>
      <c r="P6565">
        <v>0</v>
      </c>
      <c r="Q6565">
        <v>0</v>
      </c>
    </row>
    <row r="6566" spans="1:17" x14ac:dyDescent="0.2">
      <c r="A6566" t="s">
        <v>24304</v>
      </c>
      <c r="B6566" t="s">
        <v>89</v>
      </c>
      <c r="C6566" t="s">
        <v>123</v>
      </c>
      <c r="D6566" t="s">
        <v>17736</v>
      </c>
      <c r="E6566" t="s">
        <v>81</v>
      </c>
      <c r="F6566" t="s">
        <v>4925</v>
      </c>
      <c r="G6566">
        <v>0</v>
      </c>
      <c r="H6566">
        <v>0</v>
      </c>
      <c r="I6566">
        <v>0</v>
      </c>
      <c r="J6566">
        <v>0</v>
      </c>
      <c r="K6566">
        <v>0</v>
      </c>
      <c r="L6566">
        <v>0</v>
      </c>
      <c r="M6566">
        <v>0</v>
      </c>
      <c r="N6566">
        <v>15</v>
      </c>
      <c r="O6566">
        <v>15</v>
      </c>
      <c r="P6566">
        <v>0</v>
      </c>
      <c r="Q6566">
        <v>0</v>
      </c>
    </row>
    <row r="6567" spans="1:17" x14ac:dyDescent="0.2">
      <c r="A6567" t="s">
        <v>24305</v>
      </c>
      <c r="B6567" t="s">
        <v>89</v>
      </c>
      <c r="C6567" t="s">
        <v>123</v>
      </c>
      <c r="D6567" t="s">
        <v>17736</v>
      </c>
      <c r="E6567" t="s">
        <v>81</v>
      </c>
      <c r="F6567" t="s">
        <v>4927</v>
      </c>
      <c r="G6567">
        <v>0</v>
      </c>
      <c r="H6567">
        <v>0</v>
      </c>
      <c r="I6567">
        <v>0</v>
      </c>
      <c r="J6567">
        <v>0</v>
      </c>
      <c r="K6567">
        <v>0</v>
      </c>
      <c r="L6567">
        <v>0</v>
      </c>
      <c r="M6567">
        <v>0</v>
      </c>
      <c r="N6567">
        <v>10</v>
      </c>
      <c r="O6567">
        <v>10</v>
      </c>
      <c r="P6567">
        <v>0</v>
      </c>
      <c r="Q6567">
        <v>0</v>
      </c>
    </row>
    <row r="6568" spans="1:17" x14ac:dyDescent="0.2">
      <c r="A6568" t="s">
        <v>24306</v>
      </c>
      <c r="B6568" t="s">
        <v>89</v>
      </c>
      <c r="C6568" t="s">
        <v>123</v>
      </c>
      <c r="D6568" t="s">
        <v>17736</v>
      </c>
      <c r="E6568" t="s">
        <v>81</v>
      </c>
      <c r="F6568" t="s">
        <v>17734</v>
      </c>
      <c r="G6568">
        <v>20</v>
      </c>
      <c r="H6568">
        <v>0</v>
      </c>
      <c r="I6568">
        <v>0</v>
      </c>
      <c r="J6568">
        <v>0</v>
      </c>
      <c r="K6568">
        <v>0</v>
      </c>
      <c r="L6568">
        <v>0</v>
      </c>
      <c r="M6568">
        <v>0</v>
      </c>
      <c r="N6568">
        <v>0</v>
      </c>
      <c r="O6568">
        <v>0</v>
      </c>
      <c r="P6568">
        <v>0</v>
      </c>
      <c r="Q6568">
        <v>0</v>
      </c>
    </row>
    <row r="6569" spans="1:17" x14ac:dyDescent="0.2">
      <c r="A6569" t="s">
        <v>24307</v>
      </c>
      <c r="B6569" t="s">
        <v>89</v>
      </c>
      <c r="C6569" t="s">
        <v>123</v>
      </c>
      <c r="D6569" t="s">
        <v>17754</v>
      </c>
      <c r="E6569" t="s">
        <v>83</v>
      </c>
      <c r="F6569" t="s">
        <v>17734</v>
      </c>
      <c r="G6569">
        <v>4</v>
      </c>
      <c r="H6569">
        <v>0</v>
      </c>
      <c r="I6569">
        <v>0</v>
      </c>
      <c r="J6569">
        <v>0</v>
      </c>
      <c r="K6569">
        <v>0</v>
      </c>
      <c r="L6569">
        <v>0</v>
      </c>
      <c r="M6569">
        <v>0</v>
      </c>
      <c r="N6569">
        <v>0</v>
      </c>
      <c r="O6569">
        <v>0</v>
      </c>
      <c r="P6569">
        <v>0</v>
      </c>
      <c r="Q6569">
        <v>0</v>
      </c>
    </row>
    <row r="6570" spans="1:17" x14ac:dyDescent="0.2">
      <c r="A6570" t="s">
        <v>24308</v>
      </c>
      <c r="B6570" t="s">
        <v>89</v>
      </c>
      <c r="C6570" t="s">
        <v>123</v>
      </c>
      <c r="D6570" t="s">
        <v>17754</v>
      </c>
      <c r="E6570" t="s">
        <v>81</v>
      </c>
      <c r="F6570" t="s">
        <v>17734</v>
      </c>
      <c r="G6570">
        <v>7</v>
      </c>
      <c r="H6570">
        <v>0</v>
      </c>
      <c r="I6570">
        <v>0</v>
      </c>
      <c r="J6570">
        <v>0</v>
      </c>
      <c r="K6570">
        <v>0</v>
      </c>
      <c r="L6570">
        <v>0</v>
      </c>
      <c r="M6570">
        <v>0</v>
      </c>
      <c r="N6570">
        <v>0</v>
      </c>
      <c r="O6570">
        <v>0</v>
      </c>
      <c r="P6570">
        <v>0</v>
      </c>
      <c r="Q6570">
        <v>0</v>
      </c>
    </row>
    <row r="6571" spans="1:17" x14ac:dyDescent="0.2">
      <c r="A6571" t="s">
        <v>24309</v>
      </c>
      <c r="B6571" t="s">
        <v>89</v>
      </c>
      <c r="C6571" t="s">
        <v>124</v>
      </c>
      <c r="D6571" t="s">
        <v>17768</v>
      </c>
      <c r="E6571" t="s">
        <v>83</v>
      </c>
      <c r="F6571" t="s">
        <v>17734</v>
      </c>
      <c r="G6571">
        <v>6</v>
      </c>
      <c r="H6571">
        <v>0</v>
      </c>
      <c r="I6571">
        <v>0</v>
      </c>
      <c r="J6571">
        <v>0</v>
      </c>
      <c r="K6571">
        <v>0</v>
      </c>
      <c r="L6571">
        <v>0</v>
      </c>
      <c r="M6571">
        <v>0</v>
      </c>
      <c r="N6571">
        <v>0</v>
      </c>
      <c r="O6571">
        <v>0</v>
      </c>
      <c r="P6571">
        <v>0</v>
      </c>
      <c r="Q6571">
        <v>0</v>
      </c>
    </row>
    <row r="6572" spans="1:17" x14ac:dyDescent="0.2">
      <c r="A6572" t="s">
        <v>24310</v>
      </c>
      <c r="B6572" t="s">
        <v>89</v>
      </c>
      <c r="C6572" t="s">
        <v>124</v>
      </c>
      <c r="D6572" t="s">
        <v>17768</v>
      </c>
      <c r="E6572" t="s">
        <v>81</v>
      </c>
      <c r="F6572" t="s">
        <v>17734</v>
      </c>
      <c r="G6572">
        <v>2</v>
      </c>
      <c r="H6572">
        <v>0</v>
      </c>
      <c r="I6572">
        <v>0</v>
      </c>
      <c r="J6572">
        <v>0</v>
      </c>
      <c r="K6572">
        <v>0</v>
      </c>
      <c r="L6572">
        <v>0</v>
      </c>
      <c r="M6572">
        <v>0</v>
      </c>
      <c r="N6572">
        <v>0</v>
      </c>
      <c r="O6572">
        <v>0</v>
      </c>
      <c r="P6572">
        <v>0</v>
      </c>
      <c r="Q6572">
        <v>0</v>
      </c>
    </row>
    <row r="6573" spans="1:17" x14ac:dyDescent="0.2">
      <c r="A6573" t="s">
        <v>24311</v>
      </c>
      <c r="B6573" t="s">
        <v>89</v>
      </c>
      <c r="C6573" t="s">
        <v>124</v>
      </c>
      <c r="D6573" t="s">
        <v>17736</v>
      </c>
      <c r="E6573" t="s">
        <v>83</v>
      </c>
      <c r="F6573" t="s">
        <v>4929</v>
      </c>
      <c r="G6573">
        <v>0</v>
      </c>
      <c r="H6573">
        <v>32</v>
      </c>
      <c r="I6573">
        <v>2</v>
      </c>
      <c r="J6573">
        <v>22</v>
      </c>
      <c r="K6573">
        <v>6</v>
      </c>
      <c r="L6573">
        <v>2</v>
      </c>
      <c r="M6573">
        <v>0</v>
      </c>
      <c r="N6573">
        <v>0</v>
      </c>
      <c r="O6573">
        <v>0</v>
      </c>
      <c r="P6573">
        <v>0</v>
      </c>
      <c r="Q6573">
        <v>0</v>
      </c>
    </row>
    <row r="6574" spans="1:17" x14ac:dyDescent="0.2">
      <c r="A6574" t="s">
        <v>24312</v>
      </c>
      <c r="B6574" t="s">
        <v>89</v>
      </c>
      <c r="C6574" t="s">
        <v>124</v>
      </c>
      <c r="D6574" t="s">
        <v>17736</v>
      </c>
      <c r="E6574" t="s">
        <v>83</v>
      </c>
      <c r="F6574" t="s">
        <v>4931</v>
      </c>
      <c r="G6574">
        <v>0</v>
      </c>
      <c r="H6574">
        <v>32</v>
      </c>
      <c r="I6574">
        <v>2</v>
      </c>
      <c r="J6574">
        <v>21</v>
      </c>
      <c r="K6574">
        <v>6</v>
      </c>
      <c r="L6574">
        <v>3</v>
      </c>
      <c r="M6574">
        <v>0</v>
      </c>
      <c r="N6574">
        <v>0</v>
      </c>
      <c r="O6574">
        <v>0</v>
      </c>
      <c r="P6574">
        <v>0</v>
      </c>
      <c r="Q6574">
        <v>0</v>
      </c>
    </row>
    <row r="6575" spans="1:17" x14ac:dyDescent="0.2">
      <c r="A6575" t="s">
        <v>24313</v>
      </c>
      <c r="B6575" t="s">
        <v>89</v>
      </c>
      <c r="C6575" t="s">
        <v>124</v>
      </c>
      <c r="D6575" t="s">
        <v>17736</v>
      </c>
      <c r="E6575" t="s">
        <v>83</v>
      </c>
      <c r="F6575" t="s">
        <v>4933</v>
      </c>
      <c r="G6575">
        <v>0</v>
      </c>
      <c r="H6575">
        <v>0</v>
      </c>
      <c r="I6575">
        <v>0</v>
      </c>
      <c r="J6575">
        <v>0</v>
      </c>
      <c r="K6575">
        <v>0</v>
      </c>
      <c r="L6575">
        <v>0</v>
      </c>
      <c r="M6575">
        <v>32</v>
      </c>
      <c r="N6575">
        <v>0</v>
      </c>
      <c r="O6575">
        <v>0</v>
      </c>
      <c r="P6575">
        <v>0</v>
      </c>
      <c r="Q6575">
        <v>0</v>
      </c>
    </row>
    <row r="6576" spans="1:17" x14ac:dyDescent="0.2">
      <c r="A6576" t="s">
        <v>24314</v>
      </c>
      <c r="B6576" t="s">
        <v>89</v>
      </c>
      <c r="C6576" t="s">
        <v>188</v>
      </c>
      <c r="D6576" t="s">
        <v>17736</v>
      </c>
      <c r="E6576" t="s">
        <v>83</v>
      </c>
      <c r="F6576" t="s">
        <v>17734</v>
      </c>
      <c r="G6576">
        <v>8</v>
      </c>
      <c r="H6576">
        <v>0</v>
      </c>
      <c r="I6576">
        <v>0</v>
      </c>
      <c r="J6576">
        <v>0</v>
      </c>
      <c r="K6576">
        <v>0</v>
      </c>
      <c r="L6576">
        <v>0</v>
      </c>
      <c r="M6576">
        <v>0</v>
      </c>
      <c r="N6576">
        <v>0</v>
      </c>
      <c r="O6576">
        <v>0</v>
      </c>
      <c r="P6576">
        <v>0</v>
      </c>
      <c r="Q6576">
        <v>0</v>
      </c>
    </row>
    <row r="6577" spans="1:17" x14ac:dyDescent="0.2">
      <c r="A6577" t="s">
        <v>24315</v>
      </c>
      <c r="B6577" t="s">
        <v>89</v>
      </c>
      <c r="C6577" t="s">
        <v>188</v>
      </c>
      <c r="D6577" t="s">
        <v>17736</v>
      </c>
      <c r="E6577" t="s">
        <v>81</v>
      </c>
      <c r="F6577" t="s">
        <v>4929</v>
      </c>
      <c r="G6577">
        <v>0</v>
      </c>
      <c r="H6577">
        <v>8</v>
      </c>
      <c r="I6577">
        <v>0</v>
      </c>
      <c r="J6577">
        <v>8</v>
      </c>
      <c r="K6577">
        <v>0</v>
      </c>
      <c r="L6577">
        <v>0</v>
      </c>
      <c r="M6577">
        <v>0</v>
      </c>
      <c r="N6577">
        <v>0</v>
      </c>
      <c r="O6577">
        <v>0</v>
      </c>
      <c r="P6577">
        <v>0</v>
      </c>
      <c r="Q6577">
        <v>0</v>
      </c>
    </row>
    <row r="6578" spans="1:17" x14ac:dyDescent="0.2">
      <c r="A6578" t="s">
        <v>24316</v>
      </c>
      <c r="B6578" t="s">
        <v>89</v>
      </c>
      <c r="C6578" t="s">
        <v>188</v>
      </c>
      <c r="D6578" t="s">
        <v>17736</v>
      </c>
      <c r="E6578" t="s">
        <v>81</v>
      </c>
      <c r="F6578" t="s">
        <v>4931</v>
      </c>
      <c r="G6578">
        <v>0</v>
      </c>
      <c r="H6578">
        <v>8</v>
      </c>
      <c r="I6578">
        <v>0</v>
      </c>
      <c r="J6578">
        <v>8</v>
      </c>
      <c r="K6578">
        <v>0</v>
      </c>
      <c r="L6578">
        <v>0</v>
      </c>
      <c r="M6578">
        <v>0</v>
      </c>
      <c r="N6578">
        <v>0</v>
      </c>
      <c r="O6578">
        <v>0</v>
      </c>
      <c r="P6578">
        <v>0</v>
      </c>
      <c r="Q6578">
        <v>0</v>
      </c>
    </row>
    <row r="6579" spans="1:17" x14ac:dyDescent="0.2">
      <c r="A6579" t="s">
        <v>24317</v>
      </c>
      <c r="B6579" t="s">
        <v>89</v>
      </c>
      <c r="C6579" t="s">
        <v>188</v>
      </c>
      <c r="D6579" t="s">
        <v>17736</v>
      </c>
      <c r="E6579" t="s">
        <v>81</v>
      </c>
      <c r="F6579" t="s">
        <v>4933</v>
      </c>
      <c r="G6579">
        <v>0</v>
      </c>
      <c r="H6579">
        <v>0</v>
      </c>
      <c r="I6579">
        <v>0</v>
      </c>
      <c r="J6579">
        <v>0</v>
      </c>
      <c r="K6579">
        <v>0</v>
      </c>
      <c r="L6579">
        <v>0</v>
      </c>
      <c r="M6579">
        <v>8</v>
      </c>
      <c r="N6579">
        <v>0</v>
      </c>
      <c r="O6579">
        <v>0</v>
      </c>
      <c r="P6579">
        <v>0</v>
      </c>
      <c r="Q6579">
        <v>0</v>
      </c>
    </row>
    <row r="6580" spans="1:17" x14ac:dyDescent="0.2">
      <c r="A6580" t="s">
        <v>24318</v>
      </c>
      <c r="B6580" t="s">
        <v>89</v>
      </c>
      <c r="C6580" t="s">
        <v>188</v>
      </c>
      <c r="D6580" t="s">
        <v>17736</v>
      </c>
      <c r="E6580" t="s">
        <v>81</v>
      </c>
      <c r="F6580" t="s">
        <v>4935</v>
      </c>
      <c r="G6580">
        <v>0</v>
      </c>
      <c r="H6580">
        <v>8</v>
      </c>
      <c r="I6580">
        <v>0</v>
      </c>
      <c r="J6580">
        <v>8</v>
      </c>
      <c r="K6580">
        <v>0</v>
      </c>
      <c r="L6580">
        <v>0</v>
      </c>
      <c r="M6580">
        <v>0</v>
      </c>
      <c r="N6580">
        <v>0</v>
      </c>
      <c r="O6580">
        <v>0</v>
      </c>
      <c r="P6580">
        <v>0</v>
      </c>
      <c r="Q6580">
        <v>0</v>
      </c>
    </row>
    <row r="6581" spans="1:17" x14ac:dyDescent="0.2">
      <c r="A6581" t="s">
        <v>24319</v>
      </c>
      <c r="B6581" t="s">
        <v>89</v>
      </c>
      <c r="C6581" t="s">
        <v>188</v>
      </c>
      <c r="D6581" t="s">
        <v>17736</v>
      </c>
      <c r="E6581" t="s">
        <v>81</v>
      </c>
      <c r="F6581" t="s">
        <v>4937</v>
      </c>
      <c r="G6581">
        <v>0</v>
      </c>
      <c r="H6581">
        <v>8</v>
      </c>
      <c r="I6581">
        <v>0</v>
      </c>
      <c r="J6581">
        <v>8</v>
      </c>
      <c r="K6581">
        <v>0</v>
      </c>
      <c r="L6581">
        <v>0</v>
      </c>
      <c r="M6581">
        <v>0</v>
      </c>
      <c r="N6581">
        <v>0</v>
      </c>
      <c r="O6581">
        <v>0</v>
      </c>
      <c r="P6581">
        <v>0</v>
      </c>
      <c r="Q6581">
        <v>0</v>
      </c>
    </row>
    <row r="6582" spans="1:17" x14ac:dyDescent="0.2">
      <c r="A6582" t="s">
        <v>24320</v>
      </c>
      <c r="B6582" t="s">
        <v>89</v>
      </c>
      <c r="C6582" t="s">
        <v>188</v>
      </c>
      <c r="D6582" t="s">
        <v>17736</v>
      </c>
      <c r="E6582" t="s">
        <v>81</v>
      </c>
      <c r="F6582" t="s">
        <v>4939</v>
      </c>
      <c r="G6582">
        <v>0</v>
      </c>
      <c r="H6582">
        <v>0</v>
      </c>
      <c r="I6582">
        <v>0</v>
      </c>
      <c r="J6582">
        <v>0</v>
      </c>
      <c r="K6582">
        <v>0</v>
      </c>
      <c r="L6582">
        <v>0</v>
      </c>
      <c r="M6582">
        <v>8</v>
      </c>
      <c r="N6582">
        <v>0</v>
      </c>
      <c r="O6582">
        <v>0</v>
      </c>
      <c r="P6582">
        <v>0</v>
      </c>
      <c r="Q6582">
        <v>0</v>
      </c>
    </row>
    <row r="6583" spans="1:17" x14ac:dyDescent="0.2">
      <c r="A6583" t="s">
        <v>24321</v>
      </c>
      <c r="B6583" t="s">
        <v>89</v>
      </c>
      <c r="C6583" t="s">
        <v>188</v>
      </c>
      <c r="D6583" t="s">
        <v>17736</v>
      </c>
      <c r="E6583" t="s">
        <v>81</v>
      </c>
      <c r="F6583" t="s">
        <v>4941</v>
      </c>
      <c r="G6583">
        <v>0</v>
      </c>
      <c r="H6583">
        <v>8</v>
      </c>
      <c r="I6583">
        <v>0</v>
      </c>
      <c r="J6583">
        <v>8</v>
      </c>
      <c r="K6583">
        <v>0</v>
      </c>
      <c r="L6583">
        <v>0</v>
      </c>
      <c r="M6583">
        <v>0</v>
      </c>
      <c r="N6583">
        <v>0</v>
      </c>
      <c r="O6583">
        <v>0</v>
      </c>
      <c r="P6583">
        <v>0</v>
      </c>
      <c r="Q6583">
        <v>0</v>
      </c>
    </row>
    <row r="6584" spans="1:17" x14ac:dyDescent="0.2">
      <c r="A6584" t="s">
        <v>24322</v>
      </c>
      <c r="B6584" t="s">
        <v>89</v>
      </c>
      <c r="C6584" t="s">
        <v>188</v>
      </c>
      <c r="D6584" t="s">
        <v>17736</v>
      </c>
      <c r="E6584" t="s">
        <v>81</v>
      </c>
      <c r="F6584" t="s">
        <v>4943</v>
      </c>
      <c r="G6584">
        <v>0</v>
      </c>
      <c r="H6584">
        <v>0</v>
      </c>
      <c r="I6584">
        <v>0</v>
      </c>
      <c r="J6584">
        <v>0</v>
      </c>
      <c r="K6584">
        <v>0</v>
      </c>
      <c r="L6584">
        <v>0</v>
      </c>
      <c r="M6584">
        <v>8</v>
      </c>
      <c r="N6584">
        <v>0</v>
      </c>
      <c r="O6584">
        <v>0</v>
      </c>
      <c r="P6584">
        <v>0</v>
      </c>
      <c r="Q6584">
        <v>0</v>
      </c>
    </row>
    <row r="6585" spans="1:17" x14ac:dyDescent="0.2">
      <c r="A6585" t="s">
        <v>24323</v>
      </c>
      <c r="B6585" t="s">
        <v>89</v>
      </c>
      <c r="C6585" t="s">
        <v>188</v>
      </c>
      <c r="D6585" t="s">
        <v>17736</v>
      </c>
      <c r="E6585" t="s">
        <v>81</v>
      </c>
      <c r="F6585" t="s">
        <v>4925</v>
      </c>
      <c r="G6585">
        <v>0</v>
      </c>
      <c r="H6585">
        <v>0</v>
      </c>
      <c r="I6585">
        <v>0</v>
      </c>
      <c r="J6585">
        <v>0</v>
      </c>
      <c r="K6585">
        <v>0</v>
      </c>
      <c r="L6585">
        <v>0</v>
      </c>
      <c r="M6585">
        <v>0</v>
      </c>
      <c r="N6585">
        <v>4</v>
      </c>
      <c r="O6585">
        <v>4</v>
      </c>
      <c r="P6585">
        <v>0</v>
      </c>
      <c r="Q6585">
        <v>0</v>
      </c>
    </row>
    <row r="6586" spans="1:17" x14ac:dyDescent="0.2">
      <c r="A6586" t="s">
        <v>24324</v>
      </c>
      <c r="B6586" t="s">
        <v>89</v>
      </c>
      <c r="C6586" t="s">
        <v>188</v>
      </c>
      <c r="D6586" t="s">
        <v>17736</v>
      </c>
      <c r="E6586" t="s">
        <v>81</v>
      </c>
      <c r="F6586" t="s">
        <v>4927</v>
      </c>
      <c r="G6586">
        <v>0</v>
      </c>
      <c r="H6586">
        <v>0</v>
      </c>
      <c r="I6586">
        <v>0</v>
      </c>
      <c r="J6586">
        <v>0</v>
      </c>
      <c r="K6586">
        <v>0</v>
      </c>
      <c r="L6586">
        <v>0</v>
      </c>
      <c r="M6586">
        <v>0</v>
      </c>
      <c r="N6586">
        <v>4</v>
      </c>
      <c r="O6586">
        <v>4</v>
      </c>
      <c r="P6586">
        <v>0</v>
      </c>
      <c r="Q6586">
        <v>0</v>
      </c>
    </row>
    <row r="6587" spans="1:17" x14ac:dyDescent="0.2">
      <c r="A6587" t="s">
        <v>24325</v>
      </c>
      <c r="B6587" t="s">
        <v>89</v>
      </c>
      <c r="C6587" t="s">
        <v>188</v>
      </c>
      <c r="D6587" t="s">
        <v>17736</v>
      </c>
      <c r="E6587" t="s">
        <v>81</v>
      </c>
      <c r="F6587" t="s">
        <v>17734</v>
      </c>
      <c r="G6587">
        <v>8</v>
      </c>
      <c r="H6587">
        <v>0</v>
      </c>
      <c r="I6587">
        <v>0</v>
      </c>
      <c r="J6587">
        <v>0</v>
      </c>
      <c r="K6587">
        <v>0</v>
      </c>
      <c r="L6587">
        <v>0</v>
      </c>
      <c r="M6587">
        <v>0</v>
      </c>
      <c r="N6587">
        <v>0</v>
      </c>
      <c r="O6587">
        <v>0</v>
      </c>
      <c r="P6587">
        <v>0</v>
      </c>
      <c r="Q6587">
        <v>0</v>
      </c>
    </row>
    <row r="6588" spans="1:17" x14ac:dyDescent="0.2">
      <c r="A6588" t="s">
        <v>24326</v>
      </c>
      <c r="B6588" t="s">
        <v>89</v>
      </c>
      <c r="C6588" t="s">
        <v>188</v>
      </c>
      <c r="D6588" t="s">
        <v>17754</v>
      </c>
      <c r="E6588" t="s">
        <v>83</v>
      </c>
      <c r="F6588" t="s">
        <v>17734</v>
      </c>
      <c r="G6588">
        <v>3</v>
      </c>
      <c r="H6588">
        <v>0</v>
      </c>
      <c r="I6588">
        <v>0</v>
      </c>
      <c r="J6588">
        <v>0</v>
      </c>
      <c r="K6588">
        <v>0</v>
      </c>
      <c r="L6588">
        <v>0</v>
      </c>
      <c r="M6588">
        <v>0</v>
      </c>
      <c r="N6588">
        <v>0</v>
      </c>
      <c r="O6588">
        <v>0</v>
      </c>
      <c r="P6588">
        <v>0</v>
      </c>
      <c r="Q6588">
        <v>0</v>
      </c>
    </row>
    <row r="6589" spans="1:17" x14ac:dyDescent="0.2">
      <c r="A6589" t="s">
        <v>24327</v>
      </c>
      <c r="B6589" t="s">
        <v>89</v>
      </c>
      <c r="C6589" t="s">
        <v>124</v>
      </c>
      <c r="D6589" t="s">
        <v>17736</v>
      </c>
      <c r="E6589" t="s">
        <v>81</v>
      </c>
      <c r="F6589" t="s">
        <v>4929</v>
      </c>
      <c r="G6589">
        <v>0</v>
      </c>
      <c r="H6589">
        <v>48</v>
      </c>
      <c r="I6589">
        <v>7</v>
      </c>
      <c r="J6589">
        <v>38</v>
      </c>
      <c r="K6589">
        <v>3</v>
      </c>
      <c r="L6589">
        <v>0</v>
      </c>
      <c r="M6589">
        <v>0</v>
      </c>
      <c r="N6589">
        <v>0</v>
      </c>
      <c r="O6589">
        <v>0</v>
      </c>
      <c r="P6589">
        <v>0</v>
      </c>
      <c r="Q6589">
        <v>0</v>
      </c>
    </row>
    <row r="6590" spans="1:17" x14ac:dyDescent="0.2">
      <c r="A6590" t="s">
        <v>24328</v>
      </c>
      <c r="B6590" t="s">
        <v>89</v>
      </c>
      <c r="C6590" t="s">
        <v>124</v>
      </c>
      <c r="D6590" t="s">
        <v>17736</v>
      </c>
      <c r="E6590" t="s">
        <v>81</v>
      </c>
      <c r="F6590" t="s">
        <v>4931</v>
      </c>
      <c r="G6590">
        <v>0</v>
      </c>
      <c r="H6590">
        <v>48</v>
      </c>
      <c r="I6590">
        <v>6</v>
      </c>
      <c r="J6590">
        <v>39</v>
      </c>
      <c r="K6590">
        <v>3</v>
      </c>
      <c r="L6590">
        <v>0</v>
      </c>
      <c r="M6590">
        <v>0</v>
      </c>
      <c r="N6590">
        <v>0</v>
      </c>
      <c r="O6590">
        <v>0</v>
      </c>
      <c r="P6590">
        <v>0</v>
      </c>
      <c r="Q6590">
        <v>0</v>
      </c>
    </row>
    <row r="6591" spans="1:17" x14ac:dyDescent="0.2">
      <c r="A6591" t="s">
        <v>24329</v>
      </c>
      <c r="B6591" t="s">
        <v>89</v>
      </c>
      <c r="C6591" t="s">
        <v>124</v>
      </c>
      <c r="D6591" t="s">
        <v>17736</v>
      </c>
      <c r="E6591" t="s">
        <v>81</v>
      </c>
      <c r="F6591" t="s">
        <v>4933</v>
      </c>
      <c r="G6591">
        <v>0</v>
      </c>
      <c r="H6591">
        <v>0</v>
      </c>
      <c r="I6591">
        <v>0</v>
      </c>
      <c r="J6591">
        <v>0</v>
      </c>
      <c r="K6591">
        <v>0</v>
      </c>
      <c r="L6591">
        <v>0</v>
      </c>
      <c r="M6591">
        <v>48</v>
      </c>
      <c r="N6591">
        <v>0</v>
      </c>
      <c r="O6591">
        <v>0</v>
      </c>
      <c r="P6591">
        <v>0</v>
      </c>
      <c r="Q6591">
        <v>0</v>
      </c>
    </row>
    <row r="6592" spans="1:17" x14ac:dyDescent="0.2">
      <c r="A6592" t="s">
        <v>24330</v>
      </c>
      <c r="B6592" t="s">
        <v>89</v>
      </c>
      <c r="C6592" t="s">
        <v>124</v>
      </c>
      <c r="D6592" t="s">
        <v>17736</v>
      </c>
      <c r="E6592" t="s">
        <v>81</v>
      </c>
      <c r="F6592" t="s">
        <v>4935</v>
      </c>
      <c r="G6592">
        <v>0</v>
      </c>
      <c r="H6592">
        <v>48</v>
      </c>
      <c r="I6592">
        <v>6</v>
      </c>
      <c r="J6592">
        <v>39</v>
      </c>
      <c r="K6592">
        <v>3</v>
      </c>
      <c r="L6592">
        <v>0</v>
      </c>
      <c r="M6592">
        <v>0</v>
      </c>
      <c r="N6592">
        <v>0</v>
      </c>
      <c r="O6592">
        <v>0</v>
      </c>
      <c r="P6592">
        <v>0</v>
      </c>
      <c r="Q6592">
        <v>0</v>
      </c>
    </row>
    <row r="6593" spans="1:17" x14ac:dyDescent="0.2">
      <c r="A6593" t="s">
        <v>24331</v>
      </c>
      <c r="B6593" t="s">
        <v>89</v>
      </c>
      <c r="C6593" t="s">
        <v>124</v>
      </c>
      <c r="D6593" t="s">
        <v>17736</v>
      </c>
      <c r="E6593" t="s">
        <v>81</v>
      </c>
      <c r="F6593" t="s">
        <v>4937</v>
      </c>
      <c r="G6593">
        <v>0</v>
      </c>
      <c r="H6593">
        <v>48</v>
      </c>
      <c r="I6593">
        <v>7</v>
      </c>
      <c r="J6593">
        <v>38</v>
      </c>
      <c r="K6593">
        <v>3</v>
      </c>
      <c r="L6593">
        <v>0</v>
      </c>
      <c r="M6593">
        <v>0</v>
      </c>
      <c r="N6593">
        <v>0</v>
      </c>
      <c r="O6593">
        <v>0</v>
      </c>
      <c r="P6593">
        <v>0</v>
      </c>
      <c r="Q6593">
        <v>0</v>
      </c>
    </row>
    <row r="6594" spans="1:17" x14ac:dyDescent="0.2">
      <c r="A6594" t="s">
        <v>24332</v>
      </c>
      <c r="B6594" t="s">
        <v>89</v>
      </c>
      <c r="C6594" t="s">
        <v>124</v>
      </c>
      <c r="D6594" t="s">
        <v>17736</v>
      </c>
      <c r="E6594" t="s">
        <v>81</v>
      </c>
      <c r="F6594" t="s">
        <v>4939</v>
      </c>
      <c r="G6594">
        <v>0</v>
      </c>
      <c r="H6594">
        <v>0</v>
      </c>
      <c r="I6594">
        <v>0</v>
      </c>
      <c r="J6594">
        <v>0</v>
      </c>
      <c r="K6594">
        <v>0</v>
      </c>
      <c r="L6594">
        <v>0</v>
      </c>
      <c r="M6594">
        <v>48</v>
      </c>
      <c r="N6594">
        <v>0</v>
      </c>
      <c r="O6594">
        <v>0</v>
      </c>
      <c r="P6594">
        <v>0</v>
      </c>
      <c r="Q6594">
        <v>0</v>
      </c>
    </row>
    <row r="6595" spans="1:17" x14ac:dyDescent="0.2">
      <c r="A6595" t="s">
        <v>24333</v>
      </c>
      <c r="B6595" t="s">
        <v>89</v>
      </c>
      <c r="C6595" t="s">
        <v>124</v>
      </c>
      <c r="D6595" t="s">
        <v>17736</v>
      </c>
      <c r="E6595" t="s">
        <v>81</v>
      </c>
      <c r="F6595" t="s">
        <v>4941</v>
      </c>
      <c r="G6595">
        <v>0</v>
      </c>
      <c r="H6595">
        <v>48</v>
      </c>
      <c r="I6595">
        <v>6</v>
      </c>
      <c r="J6595">
        <v>39</v>
      </c>
      <c r="K6595">
        <v>3</v>
      </c>
      <c r="L6595">
        <v>0</v>
      </c>
      <c r="M6595">
        <v>0</v>
      </c>
      <c r="N6595">
        <v>0</v>
      </c>
      <c r="O6595">
        <v>0</v>
      </c>
      <c r="P6595">
        <v>0</v>
      </c>
      <c r="Q6595">
        <v>0</v>
      </c>
    </row>
    <row r="6596" spans="1:17" x14ac:dyDescent="0.2">
      <c r="A6596" t="s">
        <v>24334</v>
      </c>
      <c r="B6596" t="s">
        <v>89</v>
      </c>
      <c r="C6596" t="s">
        <v>124</v>
      </c>
      <c r="D6596" t="s">
        <v>17736</v>
      </c>
      <c r="E6596" t="s">
        <v>81</v>
      </c>
      <c r="F6596" t="s">
        <v>4943</v>
      </c>
      <c r="G6596">
        <v>0</v>
      </c>
      <c r="H6596">
        <v>0</v>
      </c>
      <c r="I6596">
        <v>0</v>
      </c>
      <c r="J6596">
        <v>0</v>
      </c>
      <c r="K6596">
        <v>0</v>
      </c>
      <c r="L6596">
        <v>0</v>
      </c>
      <c r="M6596">
        <v>48</v>
      </c>
      <c r="N6596">
        <v>0</v>
      </c>
      <c r="O6596">
        <v>0</v>
      </c>
      <c r="P6596">
        <v>0</v>
      </c>
      <c r="Q6596">
        <v>0</v>
      </c>
    </row>
    <row r="6597" spans="1:17" x14ac:dyDescent="0.2">
      <c r="A6597" t="s">
        <v>24335</v>
      </c>
      <c r="B6597" t="s">
        <v>89</v>
      </c>
      <c r="C6597" t="s">
        <v>124</v>
      </c>
      <c r="D6597" t="s">
        <v>17736</v>
      </c>
      <c r="E6597" t="s">
        <v>81</v>
      </c>
      <c r="F6597" t="s">
        <v>4925</v>
      </c>
      <c r="G6597">
        <v>0</v>
      </c>
      <c r="H6597">
        <v>0</v>
      </c>
      <c r="I6597">
        <v>0</v>
      </c>
      <c r="J6597">
        <v>0</v>
      </c>
      <c r="K6597">
        <v>0</v>
      </c>
      <c r="L6597">
        <v>0</v>
      </c>
      <c r="M6597">
        <v>0</v>
      </c>
      <c r="N6597">
        <v>28</v>
      </c>
      <c r="O6597">
        <v>28</v>
      </c>
      <c r="P6597">
        <v>0</v>
      </c>
      <c r="Q6597">
        <v>0</v>
      </c>
    </row>
    <row r="6598" spans="1:17" x14ac:dyDescent="0.2">
      <c r="A6598" t="s">
        <v>24336</v>
      </c>
      <c r="B6598" t="s">
        <v>89</v>
      </c>
      <c r="C6598" t="s">
        <v>124</v>
      </c>
      <c r="D6598" t="s">
        <v>17736</v>
      </c>
      <c r="E6598" t="s">
        <v>81</v>
      </c>
      <c r="F6598" t="s">
        <v>4927</v>
      </c>
      <c r="G6598">
        <v>0</v>
      </c>
      <c r="H6598">
        <v>0</v>
      </c>
      <c r="I6598">
        <v>0</v>
      </c>
      <c r="J6598">
        <v>0</v>
      </c>
      <c r="K6598">
        <v>0</v>
      </c>
      <c r="L6598">
        <v>0</v>
      </c>
      <c r="M6598">
        <v>0</v>
      </c>
      <c r="N6598">
        <v>20</v>
      </c>
      <c r="O6598">
        <v>20</v>
      </c>
      <c r="P6598">
        <v>0</v>
      </c>
      <c r="Q6598">
        <v>0</v>
      </c>
    </row>
    <row r="6599" spans="1:17" x14ac:dyDescent="0.2">
      <c r="A6599" t="s">
        <v>24337</v>
      </c>
      <c r="B6599" t="s">
        <v>89</v>
      </c>
      <c r="C6599" t="s">
        <v>124</v>
      </c>
      <c r="D6599" t="s">
        <v>17736</v>
      </c>
      <c r="E6599" t="s">
        <v>81</v>
      </c>
      <c r="F6599" t="s">
        <v>17734</v>
      </c>
      <c r="G6599">
        <v>48</v>
      </c>
      <c r="H6599">
        <v>0</v>
      </c>
      <c r="I6599">
        <v>0</v>
      </c>
      <c r="J6599">
        <v>0</v>
      </c>
      <c r="K6599">
        <v>0</v>
      </c>
      <c r="L6599">
        <v>0</v>
      </c>
      <c r="M6599">
        <v>0</v>
      </c>
      <c r="N6599">
        <v>0</v>
      </c>
      <c r="O6599">
        <v>0</v>
      </c>
      <c r="P6599">
        <v>0</v>
      </c>
      <c r="Q6599">
        <v>0</v>
      </c>
    </row>
    <row r="6600" spans="1:17" x14ac:dyDescent="0.2">
      <c r="A6600" t="s">
        <v>24338</v>
      </c>
      <c r="B6600" t="s">
        <v>89</v>
      </c>
      <c r="C6600" t="s">
        <v>124</v>
      </c>
      <c r="D6600" t="s">
        <v>17754</v>
      </c>
      <c r="E6600" t="s">
        <v>83</v>
      </c>
      <c r="F6600" t="s">
        <v>17734</v>
      </c>
      <c r="G6600">
        <v>7</v>
      </c>
      <c r="H6600">
        <v>0</v>
      </c>
      <c r="I6600">
        <v>0</v>
      </c>
      <c r="J6600">
        <v>0</v>
      </c>
      <c r="K6600">
        <v>0</v>
      </c>
      <c r="L6600">
        <v>0</v>
      </c>
      <c r="M6600">
        <v>0</v>
      </c>
      <c r="N6600">
        <v>0</v>
      </c>
      <c r="O6600">
        <v>0</v>
      </c>
      <c r="P6600">
        <v>0</v>
      </c>
      <c r="Q6600">
        <v>0</v>
      </c>
    </row>
    <row r="6601" spans="1:17" x14ac:dyDescent="0.2">
      <c r="A6601" t="s">
        <v>24339</v>
      </c>
      <c r="B6601" t="s">
        <v>89</v>
      </c>
      <c r="C6601" t="s">
        <v>124</v>
      </c>
      <c r="D6601" t="s">
        <v>17754</v>
      </c>
      <c r="E6601" t="s">
        <v>81</v>
      </c>
      <c r="F6601" t="s">
        <v>17734</v>
      </c>
      <c r="G6601">
        <v>15</v>
      </c>
      <c r="H6601">
        <v>0</v>
      </c>
      <c r="I6601">
        <v>0</v>
      </c>
      <c r="J6601">
        <v>0</v>
      </c>
      <c r="K6601">
        <v>0</v>
      </c>
      <c r="L6601">
        <v>0</v>
      </c>
      <c r="M6601">
        <v>0</v>
      </c>
      <c r="N6601">
        <v>0</v>
      </c>
      <c r="O6601">
        <v>0</v>
      </c>
      <c r="P6601">
        <v>0</v>
      </c>
      <c r="Q6601">
        <v>0</v>
      </c>
    </row>
    <row r="6602" spans="1:17" x14ac:dyDescent="0.2">
      <c r="A6602" t="s">
        <v>24340</v>
      </c>
      <c r="B6602" t="s">
        <v>89</v>
      </c>
      <c r="C6602" t="s">
        <v>125</v>
      </c>
      <c r="D6602" t="s">
        <v>17768</v>
      </c>
      <c r="E6602" t="s">
        <v>83</v>
      </c>
      <c r="F6602" t="s">
        <v>17734</v>
      </c>
      <c r="G6602">
        <v>1</v>
      </c>
      <c r="H6602">
        <v>0</v>
      </c>
      <c r="I6602">
        <v>0</v>
      </c>
      <c r="J6602">
        <v>0</v>
      </c>
      <c r="K6602">
        <v>0</v>
      </c>
      <c r="L6602">
        <v>0</v>
      </c>
      <c r="M6602">
        <v>0</v>
      </c>
      <c r="N6602">
        <v>0</v>
      </c>
      <c r="O6602">
        <v>0</v>
      </c>
      <c r="P6602">
        <v>0</v>
      </c>
      <c r="Q6602">
        <v>0</v>
      </c>
    </row>
    <row r="6603" spans="1:17" x14ac:dyDescent="0.2">
      <c r="A6603" t="s">
        <v>24341</v>
      </c>
      <c r="B6603" t="s">
        <v>89</v>
      </c>
      <c r="C6603" t="s">
        <v>125</v>
      </c>
      <c r="D6603" t="s">
        <v>17768</v>
      </c>
      <c r="E6603" t="s">
        <v>81</v>
      </c>
      <c r="F6603" t="s">
        <v>17734</v>
      </c>
      <c r="G6603">
        <v>1</v>
      </c>
      <c r="H6603">
        <v>0</v>
      </c>
      <c r="I6603">
        <v>0</v>
      </c>
      <c r="J6603">
        <v>0</v>
      </c>
      <c r="K6603">
        <v>0</v>
      </c>
      <c r="L6603">
        <v>0</v>
      </c>
      <c r="M6603">
        <v>0</v>
      </c>
      <c r="N6603">
        <v>0</v>
      </c>
      <c r="O6603">
        <v>0</v>
      </c>
      <c r="P6603">
        <v>0</v>
      </c>
      <c r="Q6603">
        <v>0</v>
      </c>
    </row>
    <row r="6604" spans="1:17" x14ac:dyDescent="0.2">
      <c r="A6604" t="s">
        <v>24342</v>
      </c>
      <c r="B6604" t="s">
        <v>89</v>
      </c>
      <c r="C6604" t="s">
        <v>125</v>
      </c>
      <c r="D6604" t="s">
        <v>17736</v>
      </c>
      <c r="E6604" t="s">
        <v>83</v>
      </c>
      <c r="F6604" t="s">
        <v>4929</v>
      </c>
      <c r="G6604">
        <v>0</v>
      </c>
      <c r="H6604">
        <v>6</v>
      </c>
      <c r="I6604">
        <v>1</v>
      </c>
      <c r="J6604">
        <v>4</v>
      </c>
      <c r="K6604">
        <v>1</v>
      </c>
      <c r="L6604">
        <v>0</v>
      </c>
      <c r="M6604">
        <v>0</v>
      </c>
      <c r="N6604">
        <v>0</v>
      </c>
      <c r="O6604">
        <v>0</v>
      </c>
      <c r="P6604">
        <v>0</v>
      </c>
      <c r="Q6604">
        <v>0</v>
      </c>
    </row>
    <row r="6605" spans="1:17" x14ac:dyDescent="0.2">
      <c r="A6605" t="s">
        <v>24343</v>
      </c>
      <c r="B6605" t="s">
        <v>89</v>
      </c>
      <c r="C6605" t="s">
        <v>125</v>
      </c>
      <c r="D6605" t="s">
        <v>17736</v>
      </c>
      <c r="E6605" t="s">
        <v>83</v>
      </c>
      <c r="F6605" t="s">
        <v>4931</v>
      </c>
      <c r="G6605">
        <v>0</v>
      </c>
      <c r="H6605">
        <v>6</v>
      </c>
      <c r="I6605">
        <v>0</v>
      </c>
      <c r="J6605">
        <v>5</v>
      </c>
      <c r="K6605">
        <v>0</v>
      </c>
      <c r="L6605">
        <v>1</v>
      </c>
      <c r="M6605">
        <v>0</v>
      </c>
      <c r="N6605">
        <v>0</v>
      </c>
      <c r="O6605">
        <v>0</v>
      </c>
      <c r="P6605">
        <v>0</v>
      </c>
      <c r="Q6605">
        <v>0</v>
      </c>
    </row>
    <row r="6606" spans="1:17" x14ac:dyDescent="0.2">
      <c r="A6606" t="s">
        <v>24344</v>
      </c>
      <c r="B6606" t="s">
        <v>89</v>
      </c>
      <c r="C6606" t="s">
        <v>125</v>
      </c>
      <c r="D6606" t="s">
        <v>17736</v>
      </c>
      <c r="E6606" t="s">
        <v>83</v>
      </c>
      <c r="F6606" t="s">
        <v>4933</v>
      </c>
      <c r="G6606">
        <v>0</v>
      </c>
      <c r="H6606">
        <v>0</v>
      </c>
      <c r="I6606">
        <v>0</v>
      </c>
      <c r="J6606">
        <v>0</v>
      </c>
      <c r="K6606">
        <v>0</v>
      </c>
      <c r="L6606">
        <v>0</v>
      </c>
      <c r="M6606">
        <v>6</v>
      </c>
      <c r="N6606">
        <v>0</v>
      </c>
      <c r="O6606">
        <v>0</v>
      </c>
      <c r="P6606">
        <v>0</v>
      </c>
      <c r="Q6606">
        <v>0</v>
      </c>
    </row>
    <row r="6607" spans="1:17" x14ac:dyDescent="0.2">
      <c r="A6607" t="s">
        <v>24345</v>
      </c>
      <c r="B6607" t="s">
        <v>89</v>
      </c>
      <c r="C6607" t="s">
        <v>125</v>
      </c>
      <c r="D6607" t="s">
        <v>17736</v>
      </c>
      <c r="E6607" t="s">
        <v>83</v>
      </c>
      <c r="F6607" t="s">
        <v>4935</v>
      </c>
      <c r="G6607">
        <v>0</v>
      </c>
      <c r="H6607">
        <v>6</v>
      </c>
      <c r="I6607">
        <v>0</v>
      </c>
      <c r="J6607">
        <v>5</v>
      </c>
      <c r="K6607">
        <v>0</v>
      </c>
      <c r="L6607">
        <v>1</v>
      </c>
      <c r="M6607">
        <v>0</v>
      </c>
      <c r="N6607">
        <v>0</v>
      </c>
      <c r="O6607">
        <v>0</v>
      </c>
      <c r="P6607">
        <v>0</v>
      </c>
      <c r="Q6607">
        <v>0</v>
      </c>
    </row>
    <row r="6608" spans="1:17" x14ac:dyDescent="0.2">
      <c r="A6608" t="s">
        <v>24346</v>
      </c>
      <c r="B6608" t="s">
        <v>89</v>
      </c>
      <c r="C6608" t="s">
        <v>125</v>
      </c>
      <c r="D6608" t="s">
        <v>17736</v>
      </c>
      <c r="E6608" t="s">
        <v>83</v>
      </c>
      <c r="F6608" t="s">
        <v>4937</v>
      </c>
      <c r="G6608">
        <v>0</v>
      </c>
      <c r="H6608">
        <v>6</v>
      </c>
      <c r="I6608">
        <v>1</v>
      </c>
      <c r="J6608">
        <v>4</v>
      </c>
      <c r="K6608">
        <v>0</v>
      </c>
      <c r="L6608">
        <v>1</v>
      </c>
      <c r="M6608">
        <v>0</v>
      </c>
      <c r="N6608">
        <v>0</v>
      </c>
      <c r="O6608">
        <v>0</v>
      </c>
      <c r="P6608">
        <v>0</v>
      </c>
      <c r="Q6608">
        <v>0</v>
      </c>
    </row>
    <row r="6609" spans="1:17" x14ac:dyDescent="0.2">
      <c r="A6609" t="s">
        <v>24347</v>
      </c>
      <c r="B6609" t="s">
        <v>89</v>
      </c>
      <c r="C6609" t="s">
        <v>189</v>
      </c>
      <c r="D6609" t="s">
        <v>17736</v>
      </c>
      <c r="E6609" t="s">
        <v>81</v>
      </c>
      <c r="F6609" t="s">
        <v>4931</v>
      </c>
      <c r="G6609">
        <v>0</v>
      </c>
      <c r="H6609">
        <v>12</v>
      </c>
      <c r="I6609">
        <v>0</v>
      </c>
      <c r="J6609">
        <v>9</v>
      </c>
      <c r="K6609">
        <v>2</v>
      </c>
      <c r="L6609">
        <v>1</v>
      </c>
      <c r="M6609">
        <v>0</v>
      </c>
      <c r="N6609">
        <v>0</v>
      </c>
      <c r="O6609">
        <v>0</v>
      </c>
      <c r="P6609">
        <v>0</v>
      </c>
      <c r="Q6609">
        <v>0</v>
      </c>
    </row>
    <row r="6610" spans="1:17" x14ac:dyDescent="0.2">
      <c r="A6610" t="s">
        <v>24348</v>
      </c>
      <c r="B6610" t="s">
        <v>89</v>
      </c>
      <c r="C6610" t="s">
        <v>189</v>
      </c>
      <c r="D6610" t="s">
        <v>17736</v>
      </c>
      <c r="E6610" t="s">
        <v>81</v>
      </c>
      <c r="F6610" t="s">
        <v>4933</v>
      </c>
      <c r="G6610">
        <v>0</v>
      </c>
      <c r="H6610">
        <v>0</v>
      </c>
      <c r="I6610">
        <v>0</v>
      </c>
      <c r="J6610">
        <v>0</v>
      </c>
      <c r="K6610">
        <v>0</v>
      </c>
      <c r="L6610">
        <v>0</v>
      </c>
      <c r="M6610">
        <v>12</v>
      </c>
      <c r="N6610">
        <v>0</v>
      </c>
      <c r="O6610">
        <v>0</v>
      </c>
      <c r="P6610">
        <v>0</v>
      </c>
      <c r="Q6610">
        <v>0</v>
      </c>
    </row>
    <row r="6611" spans="1:17" x14ac:dyDescent="0.2">
      <c r="A6611" t="s">
        <v>24349</v>
      </c>
      <c r="B6611" t="s">
        <v>89</v>
      </c>
      <c r="C6611" t="s">
        <v>189</v>
      </c>
      <c r="D6611" t="s">
        <v>17736</v>
      </c>
      <c r="E6611" t="s">
        <v>81</v>
      </c>
      <c r="F6611" t="s">
        <v>4935</v>
      </c>
      <c r="G6611">
        <v>0</v>
      </c>
      <c r="H6611">
        <v>12</v>
      </c>
      <c r="I6611">
        <v>0</v>
      </c>
      <c r="J6611">
        <v>9</v>
      </c>
      <c r="K6611">
        <v>2</v>
      </c>
      <c r="L6611">
        <v>1</v>
      </c>
      <c r="M6611">
        <v>0</v>
      </c>
      <c r="N6611">
        <v>0</v>
      </c>
      <c r="O6611">
        <v>0</v>
      </c>
      <c r="P6611">
        <v>0</v>
      </c>
      <c r="Q6611">
        <v>0</v>
      </c>
    </row>
    <row r="6612" spans="1:17" x14ac:dyDescent="0.2">
      <c r="A6612" t="s">
        <v>24350</v>
      </c>
      <c r="B6612" t="s">
        <v>89</v>
      </c>
      <c r="C6612" t="s">
        <v>189</v>
      </c>
      <c r="D6612" t="s">
        <v>17736</v>
      </c>
      <c r="E6612" t="s">
        <v>81</v>
      </c>
      <c r="F6612" t="s">
        <v>4937</v>
      </c>
      <c r="G6612">
        <v>0</v>
      </c>
      <c r="H6612">
        <v>12</v>
      </c>
      <c r="I6612">
        <v>0</v>
      </c>
      <c r="J6612">
        <v>9</v>
      </c>
      <c r="K6612">
        <v>2</v>
      </c>
      <c r="L6612">
        <v>1</v>
      </c>
      <c r="M6612">
        <v>0</v>
      </c>
      <c r="N6612">
        <v>0</v>
      </c>
      <c r="O6612">
        <v>0</v>
      </c>
      <c r="P6612">
        <v>0</v>
      </c>
      <c r="Q6612">
        <v>0</v>
      </c>
    </row>
    <row r="6613" spans="1:17" x14ac:dyDescent="0.2">
      <c r="A6613" t="s">
        <v>24351</v>
      </c>
      <c r="B6613" t="s">
        <v>89</v>
      </c>
      <c r="C6613" t="s">
        <v>189</v>
      </c>
      <c r="D6613" t="s">
        <v>17736</v>
      </c>
      <c r="E6613" t="s">
        <v>81</v>
      </c>
      <c r="F6613" t="s">
        <v>4939</v>
      </c>
      <c r="G6613">
        <v>0</v>
      </c>
      <c r="H6613">
        <v>0</v>
      </c>
      <c r="I6613">
        <v>0</v>
      </c>
      <c r="J6613">
        <v>0</v>
      </c>
      <c r="K6613">
        <v>0</v>
      </c>
      <c r="L6613">
        <v>0</v>
      </c>
      <c r="M6613">
        <v>12</v>
      </c>
      <c r="N6613">
        <v>0</v>
      </c>
      <c r="O6613">
        <v>0</v>
      </c>
      <c r="P6613">
        <v>0</v>
      </c>
      <c r="Q6613">
        <v>0</v>
      </c>
    </row>
    <row r="6614" spans="1:17" x14ac:dyDescent="0.2">
      <c r="A6614" t="s">
        <v>24352</v>
      </c>
      <c r="B6614" t="s">
        <v>89</v>
      </c>
      <c r="C6614" t="s">
        <v>189</v>
      </c>
      <c r="D6614" t="s">
        <v>17736</v>
      </c>
      <c r="E6614" t="s">
        <v>81</v>
      </c>
      <c r="F6614" t="s">
        <v>4941</v>
      </c>
      <c r="G6614">
        <v>0</v>
      </c>
      <c r="H6614">
        <v>12</v>
      </c>
      <c r="I6614">
        <v>0</v>
      </c>
      <c r="J6614">
        <v>9</v>
      </c>
      <c r="K6614">
        <v>2</v>
      </c>
      <c r="L6614">
        <v>1</v>
      </c>
      <c r="M6614">
        <v>0</v>
      </c>
      <c r="N6614">
        <v>0</v>
      </c>
      <c r="O6614">
        <v>0</v>
      </c>
      <c r="P6614">
        <v>0</v>
      </c>
      <c r="Q6614">
        <v>0</v>
      </c>
    </row>
    <row r="6615" spans="1:17" x14ac:dyDescent="0.2">
      <c r="A6615" t="s">
        <v>24353</v>
      </c>
      <c r="B6615" t="s">
        <v>89</v>
      </c>
      <c r="C6615" t="s">
        <v>189</v>
      </c>
      <c r="D6615" t="s">
        <v>17736</v>
      </c>
      <c r="E6615" t="s">
        <v>81</v>
      </c>
      <c r="F6615" t="s">
        <v>4943</v>
      </c>
      <c r="G6615">
        <v>0</v>
      </c>
      <c r="H6615">
        <v>0</v>
      </c>
      <c r="I6615">
        <v>0</v>
      </c>
      <c r="J6615">
        <v>0</v>
      </c>
      <c r="K6615">
        <v>0</v>
      </c>
      <c r="L6615">
        <v>0</v>
      </c>
      <c r="M6615">
        <v>12</v>
      </c>
      <c r="N6615">
        <v>0</v>
      </c>
      <c r="O6615">
        <v>0</v>
      </c>
      <c r="P6615">
        <v>0</v>
      </c>
      <c r="Q6615">
        <v>0</v>
      </c>
    </row>
    <row r="6616" spans="1:17" x14ac:dyDescent="0.2">
      <c r="A6616" t="s">
        <v>24354</v>
      </c>
      <c r="B6616" t="s">
        <v>89</v>
      </c>
      <c r="C6616" t="s">
        <v>189</v>
      </c>
      <c r="D6616" t="s">
        <v>17736</v>
      </c>
      <c r="E6616" t="s">
        <v>81</v>
      </c>
      <c r="F6616" t="s">
        <v>4925</v>
      </c>
      <c r="G6616">
        <v>0</v>
      </c>
      <c r="H6616">
        <v>0</v>
      </c>
      <c r="I6616">
        <v>0</v>
      </c>
      <c r="J6616">
        <v>0</v>
      </c>
      <c r="K6616">
        <v>0</v>
      </c>
      <c r="L6616">
        <v>0</v>
      </c>
      <c r="M6616">
        <v>0</v>
      </c>
      <c r="N6616">
        <v>9</v>
      </c>
      <c r="O6616">
        <v>8</v>
      </c>
      <c r="P6616">
        <v>1</v>
      </c>
      <c r="Q6616">
        <v>0</v>
      </c>
    </row>
    <row r="6617" spans="1:17" x14ac:dyDescent="0.2">
      <c r="A6617" t="s">
        <v>24355</v>
      </c>
      <c r="B6617" t="s">
        <v>89</v>
      </c>
      <c r="C6617" t="s">
        <v>189</v>
      </c>
      <c r="D6617" t="s">
        <v>17736</v>
      </c>
      <c r="E6617" t="s">
        <v>81</v>
      </c>
      <c r="F6617" t="s">
        <v>4927</v>
      </c>
      <c r="G6617">
        <v>0</v>
      </c>
      <c r="H6617">
        <v>0</v>
      </c>
      <c r="I6617">
        <v>0</v>
      </c>
      <c r="J6617">
        <v>0</v>
      </c>
      <c r="K6617">
        <v>0</v>
      </c>
      <c r="L6617">
        <v>0</v>
      </c>
      <c r="M6617">
        <v>0</v>
      </c>
      <c r="N6617">
        <v>8</v>
      </c>
      <c r="O6617">
        <v>7</v>
      </c>
      <c r="P6617">
        <v>1</v>
      </c>
      <c r="Q6617">
        <v>0</v>
      </c>
    </row>
    <row r="6618" spans="1:17" x14ac:dyDescent="0.2">
      <c r="A6618" t="s">
        <v>24356</v>
      </c>
      <c r="B6618" t="s">
        <v>89</v>
      </c>
      <c r="C6618" t="s">
        <v>189</v>
      </c>
      <c r="D6618" t="s">
        <v>17736</v>
      </c>
      <c r="E6618" t="s">
        <v>81</v>
      </c>
      <c r="F6618" t="s">
        <v>17734</v>
      </c>
      <c r="G6618">
        <v>12</v>
      </c>
      <c r="H6618">
        <v>0</v>
      </c>
      <c r="I6618">
        <v>0</v>
      </c>
      <c r="J6618">
        <v>0</v>
      </c>
      <c r="K6618">
        <v>0</v>
      </c>
      <c r="L6618">
        <v>0</v>
      </c>
      <c r="M6618">
        <v>0</v>
      </c>
      <c r="N6618">
        <v>0</v>
      </c>
      <c r="O6618">
        <v>0</v>
      </c>
      <c r="P6618">
        <v>0</v>
      </c>
      <c r="Q6618">
        <v>0</v>
      </c>
    </row>
    <row r="6619" spans="1:17" x14ac:dyDescent="0.2">
      <c r="A6619" t="s">
        <v>24357</v>
      </c>
      <c r="B6619" t="s">
        <v>89</v>
      </c>
      <c r="C6619" t="s">
        <v>189</v>
      </c>
      <c r="D6619" t="s">
        <v>17754</v>
      </c>
      <c r="E6619" t="s">
        <v>83</v>
      </c>
      <c r="F6619" t="s">
        <v>17734</v>
      </c>
      <c r="G6619">
        <v>3</v>
      </c>
      <c r="H6619">
        <v>0</v>
      </c>
      <c r="I6619">
        <v>0</v>
      </c>
      <c r="J6619">
        <v>0</v>
      </c>
      <c r="K6619">
        <v>0</v>
      </c>
      <c r="L6619">
        <v>0</v>
      </c>
      <c r="M6619">
        <v>0</v>
      </c>
      <c r="N6619">
        <v>0</v>
      </c>
      <c r="O6619">
        <v>0</v>
      </c>
      <c r="P6619">
        <v>0</v>
      </c>
      <c r="Q6619">
        <v>0</v>
      </c>
    </row>
    <row r="6620" spans="1:17" x14ac:dyDescent="0.2">
      <c r="A6620" t="s">
        <v>24358</v>
      </c>
      <c r="B6620" t="s">
        <v>89</v>
      </c>
      <c r="C6620" t="s">
        <v>189</v>
      </c>
      <c r="D6620" t="s">
        <v>17754</v>
      </c>
      <c r="E6620" t="s">
        <v>81</v>
      </c>
      <c r="F6620" t="s">
        <v>17734</v>
      </c>
      <c r="G6620">
        <v>2</v>
      </c>
      <c r="H6620">
        <v>0</v>
      </c>
      <c r="I6620">
        <v>0</v>
      </c>
      <c r="J6620">
        <v>0</v>
      </c>
      <c r="K6620">
        <v>0</v>
      </c>
      <c r="L6620">
        <v>0</v>
      </c>
      <c r="M6620">
        <v>0</v>
      </c>
      <c r="N6620">
        <v>0</v>
      </c>
      <c r="O6620">
        <v>0</v>
      </c>
      <c r="P6620">
        <v>0</v>
      </c>
      <c r="Q6620">
        <v>0</v>
      </c>
    </row>
    <row r="6621" spans="1:17" x14ac:dyDescent="0.2">
      <c r="A6621" t="s">
        <v>24359</v>
      </c>
      <c r="B6621" t="s">
        <v>89</v>
      </c>
      <c r="C6621" t="s">
        <v>190</v>
      </c>
      <c r="D6621" t="s">
        <v>17768</v>
      </c>
      <c r="E6621" t="s">
        <v>83</v>
      </c>
      <c r="F6621" t="s">
        <v>17734</v>
      </c>
      <c r="G6621">
        <v>2</v>
      </c>
      <c r="H6621">
        <v>0</v>
      </c>
      <c r="I6621">
        <v>0</v>
      </c>
      <c r="J6621">
        <v>0</v>
      </c>
      <c r="K6621">
        <v>0</v>
      </c>
      <c r="L6621">
        <v>0</v>
      </c>
      <c r="M6621">
        <v>0</v>
      </c>
      <c r="N6621">
        <v>0</v>
      </c>
      <c r="O6621">
        <v>0</v>
      </c>
      <c r="P6621">
        <v>0</v>
      </c>
      <c r="Q6621">
        <v>0</v>
      </c>
    </row>
    <row r="6622" spans="1:17" x14ac:dyDescent="0.2">
      <c r="A6622" t="s">
        <v>24360</v>
      </c>
      <c r="B6622" t="s">
        <v>89</v>
      </c>
      <c r="C6622" t="s">
        <v>190</v>
      </c>
      <c r="D6622" t="s">
        <v>17736</v>
      </c>
      <c r="E6622" t="s">
        <v>83</v>
      </c>
      <c r="F6622" t="s">
        <v>4929</v>
      </c>
      <c r="G6622">
        <v>0</v>
      </c>
      <c r="H6622">
        <v>24</v>
      </c>
      <c r="I6622">
        <v>1</v>
      </c>
      <c r="J6622">
        <v>20</v>
      </c>
      <c r="K6622">
        <v>2</v>
      </c>
      <c r="L6622">
        <v>1</v>
      </c>
      <c r="M6622">
        <v>0</v>
      </c>
      <c r="N6622">
        <v>0</v>
      </c>
      <c r="O6622">
        <v>0</v>
      </c>
      <c r="P6622">
        <v>0</v>
      </c>
      <c r="Q6622">
        <v>0</v>
      </c>
    </row>
    <row r="6623" spans="1:17" x14ac:dyDescent="0.2">
      <c r="A6623" t="s">
        <v>24361</v>
      </c>
      <c r="B6623" t="s">
        <v>89</v>
      </c>
      <c r="C6623" t="s">
        <v>190</v>
      </c>
      <c r="D6623" t="s">
        <v>17736</v>
      </c>
      <c r="E6623" t="s">
        <v>83</v>
      </c>
      <c r="F6623" t="s">
        <v>4931</v>
      </c>
      <c r="G6623">
        <v>0</v>
      </c>
      <c r="H6623">
        <v>24</v>
      </c>
      <c r="I6623">
        <v>1</v>
      </c>
      <c r="J6623">
        <v>19</v>
      </c>
      <c r="K6623">
        <v>0</v>
      </c>
      <c r="L6623">
        <v>4</v>
      </c>
      <c r="M6623">
        <v>0</v>
      </c>
      <c r="N6623">
        <v>0</v>
      </c>
      <c r="O6623">
        <v>0</v>
      </c>
      <c r="P6623">
        <v>0</v>
      </c>
      <c r="Q6623">
        <v>0</v>
      </c>
    </row>
    <row r="6624" spans="1:17" x14ac:dyDescent="0.2">
      <c r="A6624" t="s">
        <v>24362</v>
      </c>
      <c r="B6624" t="s">
        <v>89</v>
      </c>
      <c r="C6624" t="s">
        <v>190</v>
      </c>
      <c r="D6624" t="s">
        <v>17736</v>
      </c>
      <c r="E6624" t="s">
        <v>83</v>
      </c>
      <c r="F6624" t="s">
        <v>4933</v>
      </c>
      <c r="G6624">
        <v>0</v>
      </c>
      <c r="H6624">
        <v>0</v>
      </c>
      <c r="I6624">
        <v>0</v>
      </c>
      <c r="J6624">
        <v>0</v>
      </c>
      <c r="K6624">
        <v>0</v>
      </c>
      <c r="L6624">
        <v>0</v>
      </c>
      <c r="M6624">
        <v>24</v>
      </c>
      <c r="N6624">
        <v>0</v>
      </c>
      <c r="O6624">
        <v>0</v>
      </c>
      <c r="P6624">
        <v>0</v>
      </c>
      <c r="Q6624">
        <v>0</v>
      </c>
    </row>
    <row r="6625" spans="1:17" x14ac:dyDescent="0.2">
      <c r="A6625" t="s">
        <v>24363</v>
      </c>
      <c r="B6625" t="s">
        <v>89</v>
      </c>
      <c r="C6625" t="s">
        <v>190</v>
      </c>
      <c r="D6625" t="s">
        <v>17736</v>
      </c>
      <c r="E6625" t="s">
        <v>83</v>
      </c>
      <c r="F6625" t="s">
        <v>4935</v>
      </c>
      <c r="G6625">
        <v>0</v>
      </c>
      <c r="H6625">
        <v>24</v>
      </c>
      <c r="I6625">
        <v>1</v>
      </c>
      <c r="J6625">
        <v>19</v>
      </c>
      <c r="K6625">
        <v>0</v>
      </c>
      <c r="L6625">
        <v>4</v>
      </c>
      <c r="M6625">
        <v>0</v>
      </c>
      <c r="N6625">
        <v>0</v>
      </c>
      <c r="O6625">
        <v>0</v>
      </c>
      <c r="P6625">
        <v>0</v>
      </c>
      <c r="Q6625">
        <v>0</v>
      </c>
    </row>
    <row r="6626" spans="1:17" x14ac:dyDescent="0.2">
      <c r="A6626" t="s">
        <v>24364</v>
      </c>
      <c r="B6626" t="s">
        <v>89</v>
      </c>
      <c r="C6626" t="s">
        <v>190</v>
      </c>
      <c r="D6626" t="s">
        <v>17736</v>
      </c>
      <c r="E6626" t="s">
        <v>83</v>
      </c>
      <c r="F6626" t="s">
        <v>4937</v>
      </c>
      <c r="G6626">
        <v>0</v>
      </c>
      <c r="H6626">
        <v>24</v>
      </c>
      <c r="I6626">
        <v>1</v>
      </c>
      <c r="J6626">
        <v>19</v>
      </c>
      <c r="K6626">
        <v>0</v>
      </c>
      <c r="L6626">
        <v>4</v>
      </c>
      <c r="M6626">
        <v>0</v>
      </c>
      <c r="N6626">
        <v>0</v>
      </c>
      <c r="O6626">
        <v>0</v>
      </c>
      <c r="P6626">
        <v>0</v>
      </c>
      <c r="Q6626">
        <v>0</v>
      </c>
    </row>
    <row r="6627" spans="1:17" x14ac:dyDescent="0.2">
      <c r="A6627" t="s">
        <v>24365</v>
      </c>
      <c r="B6627" t="s">
        <v>89</v>
      </c>
      <c r="C6627" t="s">
        <v>190</v>
      </c>
      <c r="D6627" t="s">
        <v>17736</v>
      </c>
      <c r="E6627" t="s">
        <v>83</v>
      </c>
      <c r="F6627" t="s">
        <v>4939</v>
      </c>
      <c r="G6627">
        <v>0</v>
      </c>
      <c r="H6627">
        <v>0</v>
      </c>
      <c r="I6627">
        <v>0</v>
      </c>
      <c r="J6627">
        <v>0</v>
      </c>
      <c r="K6627">
        <v>0</v>
      </c>
      <c r="L6627">
        <v>0</v>
      </c>
      <c r="M6627">
        <v>24</v>
      </c>
      <c r="N6627">
        <v>0</v>
      </c>
      <c r="O6627">
        <v>0</v>
      </c>
      <c r="P6627">
        <v>0</v>
      </c>
      <c r="Q6627">
        <v>0</v>
      </c>
    </row>
    <row r="6628" spans="1:17" x14ac:dyDescent="0.2">
      <c r="A6628" t="s">
        <v>24366</v>
      </c>
      <c r="B6628" t="s">
        <v>89</v>
      </c>
      <c r="C6628" t="s">
        <v>190</v>
      </c>
      <c r="D6628" t="s">
        <v>17736</v>
      </c>
      <c r="E6628" t="s">
        <v>83</v>
      </c>
      <c r="F6628" t="s">
        <v>4941</v>
      </c>
      <c r="G6628">
        <v>0</v>
      </c>
      <c r="H6628">
        <v>24</v>
      </c>
      <c r="I6628">
        <v>1</v>
      </c>
      <c r="J6628">
        <v>20</v>
      </c>
      <c r="K6628">
        <v>2</v>
      </c>
      <c r="L6628">
        <v>1</v>
      </c>
      <c r="M6628">
        <v>0</v>
      </c>
      <c r="N6628">
        <v>0</v>
      </c>
      <c r="O6628">
        <v>0</v>
      </c>
      <c r="P6628">
        <v>0</v>
      </c>
      <c r="Q6628">
        <v>0</v>
      </c>
    </row>
    <row r="6629" spans="1:17" x14ac:dyDescent="0.2">
      <c r="A6629" t="s">
        <v>24367</v>
      </c>
      <c r="B6629" t="s">
        <v>89</v>
      </c>
      <c r="C6629" t="s">
        <v>190</v>
      </c>
      <c r="D6629" t="s">
        <v>17736</v>
      </c>
      <c r="E6629" t="s">
        <v>83</v>
      </c>
      <c r="F6629" t="s">
        <v>4943</v>
      </c>
      <c r="G6629">
        <v>0</v>
      </c>
      <c r="H6629">
        <v>0</v>
      </c>
      <c r="I6629">
        <v>0</v>
      </c>
      <c r="J6629">
        <v>0</v>
      </c>
      <c r="K6629">
        <v>0</v>
      </c>
      <c r="L6629">
        <v>0</v>
      </c>
      <c r="M6629">
        <v>24</v>
      </c>
      <c r="N6629">
        <v>0</v>
      </c>
      <c r="O6629">
        <v>0</v>
      </c>
      <c r="P6629">
        <v>0</v>
      </c>
      <c r="Q6629">
        <v>0</v>
      </c>
    </row>
    <row r="6630" spans="1:17" x14ac:dyDescent="0.2">
      <c r="A6630" t="s">
        <v>24368</v>
      </c>
      <c r="B6630" t="s">
        <v>89</v>
      </c>
      <c r="C6630" t="s">
        <v>190</v>
      </c>
      <c r="D6630" t="s">
        <v>17736</v>
      </c>
      <c r="E6630" t="s">
        <v>83</v>
      </c>
      <c r="F6630" t="s">
        <v>4925</v>
      </c>
      <c r="G6630">
        <v>0</v>
      </c>
      <c r="H6630">
        <v>0</v>
      </c>
      <c r="I6630">
        <v>0</v>
      </c>
      <c r="J6630">
        <v>0</v>
      </c>
      <c r="K6630">
        <v>0</v>
      </c>
      <c r="L6630">
        <v>0</v>
      </c>
      <c r="M6630">
        <v>0</v>
      </c>
      <c r="N6630">
        <v>12</v>
      </c>
      <c r="O6630">
        <v>11</v>
      </c>
      <c r="P6630">
        <v>1</v>
      </c>
      <c r="Q6630">
        <v>0</v>
      </c>
    </row>
    <row r="6631" spans="1:17" x14ac:dyDescent="0.2">
      <c r="A6631" t="s">
        <v>24369</v>
      </c>
      <c r="B6631" t="s">
        <v>89</v>
      </c>
      <c r="C6631" t="s">
        <v>190</v>
      </c>
      <c r="D6631" t="s">
        <v>17736</v>
      </c>
      <c r="E6631" t="s">
        <v>83</v>
      </c>
      <c r="F6631" t="s">
        <v>4927</v>
      </c>
      <c r="G6631">
        <v>0</v>
      </c>
      <c r="H6631">
        <v>0</v>
      </c>
      <c r="I6631">
        <v>0</v>
      </c>
      <c r="J6631">
        <v>0</v>
      </c>
      <c r="K6631">
        <v>0</v>
      </c>
      <c r="L6631">
        <v>0</v>
      </c>
      <c r="M6631">
        <v>0</v>
      </c>
      <c r="N6631">
        <v>9</v>
      </c>
      <c r="O6631">
        <v>8</v>
      </c>
      <c r="P6631">
        <v>1</v>
      </c>
      <c r="Q6631">
        <v>0</v>
      </c>
    </row>
    <row r="6632" spans="1:17" x14ac:dyDescent="0.2">
      <c r="A6632" t="s">
        <v>24370</v>
      </c>
      <c r="B6632" t="s">
        <v>89</v>
      </c>
      <c r="C6632" t="s">
        <v>190</v>
      </c>
      <c r="D6632" t="s">
        <v>17736</v>
      </c>
      <c r="E6632" t="s">
        <v>83</v>
      </c>
      <c r="F6632" t="s">
        <v>17734</v>
      </c>
      <c r="G6632">
        <v>24</v>
      </c>
      <c r="H6632">
        <v>0</v>
      </c>
      <c r="I6632">
        <v>0</v>
      </c>
      <c r="J6632">
        <v>0</v>
      </c>
      <c r="K6632">
        <v>0</v>
      </c>
      <c r="L6632">
        <v>0</v>
      </c>
      <c r="M6632">
        <v>0</v>
      </c>
      <c r="N6632">
        <v>0</v>
      </c>
      <c r="O6632">
        <v>0</v>
      </c>
      <c r="P6632">
        <v>0</v>
      </c>
      <c r="Q6632">
        <v>0</v>
      </c>
    </row>
    <row r="6633" spans="1:17" x14ac:dyDescent="0.2">
      <c r="A6633" t="s">
        <v>24371</v>
      </c>
      <c r="B6633" t="s">
        <v>89</v>
      </c>
      <c r="C6633" t="s">
        <v>190</v>
      </c>
      <c r="D6633" t="s">
        <v>17736</v>
      </c>
      <c r="E6633" t="s">
        <v>81</v>
      </c>
      <c r="F6633" t="s">
        <v>4929</v>
      </c>
      <c r="G6633">
        <v>0</v>
      </c>
      <c r="H6633">
        <v>32</v>
      </c>
      <c r="I6633">
        <v>2</v>
      </c>
      <c r="J6633">
        <v>26</v>
      </c>
      <c r="K6633">
        <v>4</v>
      </c>
      <c r="L6633">
        <v>0</v>
      </c>
      <c r="M6633">
        <v>0</v>
      </c>
      <c r="N6633">
        <v>0</v>
      </c>
      <c r="O6633">
        <v>0</v>
      </c>
      <c r="P6633">
        <v>0</v>
      </c>
      <c r="Q6633">
        <v>0</v>
      </c>
    </row>
    <row r="6634" spans="1:17" x14ac:dyDescent="0.2">
      <c r="A6634" t="s">
        <v>24372</v>
      </c>
      <c r="B6634" t="s">
        <v>89</v>
      </c>
      <c r="C6634" t="s">
        <v>190</v>
      </c>
      <c r="D6634" t="s">
        <v>17736</v>
      </c>
      <c r="E6634" t="s">
        <v>81</v>
      </c>
      <c r="F6634" t="s">
        <v>4931</v>
      </c>
      <c r="G6634">
        <v>0</v>
      </c>
      <c r="H6634">
        <v>32</v>
      </c>
      <c r="I6634">
        <v>2</v>
      </c>
      <c r="J6634">
        <v>24</v>
      </c>
      <c r="K6634">
        <v>6</v>
      </c>
      <c r="L6634">
        <v>0</v>
      </c>
      <c r="M6634">
        <v>0</v>
      </c>
      <c r="N6634">
        <v>0</v>
      </c>
      <c r="O6634">
        <v>0</v>
      </c>
      <c r="P6634">
        <v>0</v>
      </c>
      <c r="Q6634">
        <v>0</v>
      </c>
    </row>
    <row r="6635" spans="1:17" x14ac:dyDescent="0.2">
      <c r="A6635" t="s">
        <v>24373</v>
      </c>
      <c r="B6635" t="s">
        <v>89</v>
      </c>
      <c r="C6635" t="s">
        <v>190</v>
      </c>
      <c r="D6635" t="s">
        <v>17736</v>
      </c>
      <c r="E6635" t="s">
        <v>81</v>
      </c>
      <c r="F6635" t="s">
        <v>4933</v>
      </c>
      <c r="G6635">
        <v>0</v>
      </c>
      <c r="H6635">
        <v>0</v>
      </c>
      <c r="I6635">
        <v>0</v>
      </c>
      <c r="J6635">
        <v>0</v>
      </c>
      <c r="K6635">
        <v>0</v>
      </c>
      <c r="L6635">
        <v>0</v>
      </c>
      <c r="M6635">
        <v>32</v>
      </c>
      <c r="N6635">
        <v>0</v>
      </c>
      <c r="O6635">
        <v>0</v>
      </c>
      <c r="P6635">
        <v>0</v>
      </c>
      <c r="Q6635">
        <v>0</v>
      </c>
    </row>
    <row r="6636" spans="1:17" x14ac:dyDescent="0.2">
      <c r="A6636" t="s">
        <v>24374</v>
      </c>
      <c r="B6636" t="s">
        <v>89</v>
      </c>
      <c r="C6636" t="s">
        <v>190</v>
      </c>
      <c r="D6636" t="s">
        <v>17736</v>
      </c>
      <c r="E6636" t="s">
        <v>81</v>
      </c>
      <c r="F6636" t="s">
        <v>4935</v>
      </c>
      <c r="G6636">
        <v>0</v>
      </c>
      <c r="H6636">
        <v>32</v>
      </c>
      <c r="I6636">
        <v>2</v>
      </c>
      <c r="J6636">
        <v>24</v>
      </c>
      <c r="K6636">
        <v>6</v>
      </c>
      <c r="L6636">
        <v>0</v>
      </c>
      <c r="M6636">
        <v>0</v>
      </c>
      <c r="N6636">
        <v>0</v>
      </c>
      <c r="O6636">
        <v>0</v>
      </c>
      <c r="P6636">
        <v>0</v>
      </c>
      <c r="Q6636">
        <v>0</v>
      </c>
    </row>
    <row r="6637" spans="1:17" x14ac:dyDescent="0.2">
      <c r="A6637" t="s">
        <v>24375</v>
      </c>
      <c r="B6637" t="s">
        <v>89</v>
      </c>
      <c r="C6637" t="s">
        <v>252</v>
      </c>
      <c r="D6637" t="s">
        <v>17736</v>
      </c>
      <c r="E6637" t="s">
        <v>81</v>
      </c>
      <c r="F6637" t="s">
        <v>4937</v>
      </c>
      <c r="G6637">
        <v>0</v>
      </c>
      <c r="H6637">
        <v>11</v>
      </c>
      <c r="I6637">
        <v>2</v>
      </c>
      <c r="J6637">
        <v>8</v>
      </c>
      <c r="K6637">
        <v>0</v>
      </c>
      <c r="L6637">
        <v>1</v>
      </c>
      <c r="M6637">
        <v>0</v>
      </c>
      <c r="N6637">
        <v>0</v>
      </c>
      <c r="O6637">
        <v>0</v>
      </c>
      <c r="P6637">
        <v>0</v>
      </c>
      <c r="Q6637">
        <v>0</v>
      </c>
    </row>
    <row r="6638" spans="1:17" x14ac:dyDescent="0.2">
      <c r="A6638" t="s">
        <v>24376</v>
      </c>
      <c r="B6638" t="s">
        <v>89</v>
      </c>
      <c r="C6638" t="s">
        <v>252</v>
      </c>
      <c r="D6638" t="s">
        <v>17736</v>
      </c>
      <c r="E6638" t="s">
        <v>81</v>
      </c>
      <c r="F6638" t="s">
        <v>4939</v>
      </c>
      <c r="G6638">
        <v>0</v>
      </c>
      <c r="H6638">
        <v>0</v>
      </c>
      <c r="I6638">
        <v>0</v>
      </c>
      <c r="J6638">
        <v>0</v>
      </c>
      <c r="K6638">
        <v>0</v>
      </c>
      <c r="L6638">
        <v>0</v>
      </c>
      <c r="M6638">
        <v>11</v>
      </c>
      <c r="N6638">
        <v>0</v>
      </c>
      <c r="O6638">
        <v>0</v>
      </c>
      <c r="P6638">
        <v>0</v>
      </c>
      <c r="Q6638">
        <v>0</v>
      </c>
    </row>
    <row r="6639" spans="1:17" x14ac:dyDescent="0.2">
      <c r="A6639" t="s">
        <v>24377</v>
      </c>
      <c r="B6639" t="s">
        <v>89</v>
      </c>
      <c r="C6639" t="s">
        <v>252</v>
      </c>
      <c r="D6639" t="s">
        <v>17736</v>
      </c>
      <c r="E6639" t="s">
        <v>81</v>
      </c>
      <c r="F6639" t="s">
        <v>4941</v>
      </c>
      <c r="G6639">
        <v>0</v>
      </c>
      <c r="H6639">
        <v>11</v>
      </c>
      <c r="I6639">
        <v>2</v>
      </c>
      <c r="J6639">
        <v>8</v>
      </c>
      <c r="K6639">
        <v>1</v>
      </c>
      <c r="L6639">
        <v>0</v>
      </c>
      <c r="M6639">
        <v>0</v>
      </c>
      <c r="N6639">
        <v>0</v>
      </c>
      <c r="O6639">
        <v>0</v>
      </c>
      <c r="P6639">
        <v>0</v>
      </c>
      <c r="Q6639">
        <v>0</v>
      </c>
    </row>
    <row r="6640" spans="1:17" x14ac:dyDescent="0.2">
      <c r="A6640" t="s">
        <v>24378</v>
      </c>
      <c r="B6640" t="s">
        <v>89</v>
      </c>
      <c r="C6640" t="s">
        <v>252</v>
      </c>
      <c r="D6640" t="s">
        <v>17736</v>
      </c>
      <c r="E6640" t="s">
        <v>81</v>
      </c>
      <c r="F6640" t="s">
        <v>4943</v>
      </c>
      <c r="G6640">
        <v>0</v>
      </c>
      <c r="H6640">
        <v>0</v>
      </c>
      <c r="I6640">
        <v>0</v>
      </c>
      <c r="J6640">
        <v>0</v>
      </c>
      <c r="K6640">
        <v>0</v>
      </c>
      <c r="L6640">
        <v>0</v>
      </c>
      <c r="M6640">
        <v>11</v>
      </c>
      <c r="N6640">
        <v>0</v>
      </c>
      <c r="O6640">
        <v>0</v>
      </c>
      <c r="P6640">
        <v>0</v>
      </c>
      <c r="Q6640">
        <v>0</v>
      </c>
    </row>
    <row r="6641" spans="1:17" x14ac:dyDescent="0.2">
      <c r="A6641" t="s">
        <v>24379</v>
      </c>
      <c r="B6641" t="s">
        <v>89</v>
      </c>
      <c r="C6641" t="s">
        <v>252</v>
      </c>
      <c r="D6641" t="s">
        <v>17736</v>
      </c>
      <c r="E6641" t="s">
        <v>81</v>
      </c>
      <c r="F6641" t="s">
        <v>4925</v>
      </c>
      <c r="G6641">
        <v>0</v>
      </c>
      <c r="H6641">
        <v>0</v>
      </c>
      <c r="I6641">
        <v>0</v>
      </c>
      <c r="J6641">
        <v>0</v>
      </c>
      <c r="K6641">
        <v>0</v>
      </c>
      <c r="L6641">
        <v>0</v>
      </c>
      <c r="M6641">
        <v>0</v>
      </c>
      <c r="N6641">
        <v>9</v>
      </c>
      <c r="O6641">
        <v>8</v>
      </c>
      <c r="P6641">
        <v>1</v>
      </c>
      <c r="Q6641">
        <v>0</v>
      </c>
    </row>
    <row r="6642" spans="1:17" x14ac:dyDescent="0.2">
      <c r="A6642" t="s">
        <v>24380</v>
      </c>
      <c r="B6642" t="s">
        <v>89</v>
      </c>
      <c r="C6642" t="s">
        <v>252</v>
      </c>
      <c r="D6642" t="s">
        <v>17736</v>
      </c>
      <c r="E6642" t="s">
        <v>81</v>
      </c>
      <c r="F6642" t="s">
        <v>4927</v>
      </c>
      <c r="G6642">
        <v>0</v>
      </c>
      <c r="H6642">
        <v>0</v>
      </c>
      <c r="I6642">
        <v>0</v>
      </c>
      <c r="J6642">
        <v>0</v>
      </c>
      <c r="K6642">
        <v>0</v>
      </c>
      <c r="L6642">
        <v>0</v>
      </c>
      <c r="M6642">
        <v>0</v>
      </c>
      <c r="N6642">
        <v>8</v>
      </c>
      <c r="O6642">
        <v>7</v>
      </c>
      <c r="P6642">
        <v>1</v>
      </c>
      <c r="Q6642">
        <v>0</v>
      </c>
    </row>
    <row r="6643" spans="1:17" x14ac:dyDescent="0.2">
      <c r="A6643" t="s">
        <v>24381</v>
      </c>
      <c r="B6643" t="s">
        <v>89</v>
      </c>
      <c r="C6643" t="s">
        <v>252</v>
      </c>
      <c r="D6643" t="s">
        <v>17736</v>
      </c>
      <c r="E6643" t="s">
        <v>81</v>
      </c>
      <c r="F6643" t="s">
        <v>17734</v>
      </c>
      <c r="G6643">
        <v>11</v>
      </c>
      <c r="H6643">
        <v>0</v>
      </c>
      <c r="I6643">
        <v>0</v>
      </c>
      <c r="J6643">
        <v>0</v>
      </c>
      <c r="K6643">
        <v>0</v>
      </c>
      <c r="L6643">
        <v>0</v>
      </c>
      <c r="M6643">
        <v>0</v>
      </c>
      <c r="N6643">
        <v>0</v>
      </c>
      <c r="O6643">
        <v>0</v>
      </c>
      <c r="P6643">
        <v>0</v>
      </c>
      <c r="Q6643">
        <v>0</v>
      </c>
    </row>
    <row r="6644" spans="1:17" x14ac:dyDescent="0.2">
      <c r="A6644" t="s">
        <v>24382</v>
      </c>
      <c r="B6644" t="s">
        <v>89</v>
      </c>
      <c r="C6644" t="s">
        <v>252</v>
      </c>
      <c r="D6644" t="s">
        <v>17754</v>
      </c>
      <c r="E6644" t="s">
        <v>83</v>
      </c>
      <c r="F6644" t="s">
        <v>17734</v>
      </c>
      <c r="G6644">
        <v>1</v>
      </c>
      <c r="H6644">
        <v>0</v>
      </c>
      <c r="I6644">
        <v>0</v>
      </c>
      <c r="J6644">
        <v>0</v>
      </c>
      <c r="K6644">
        <v>0</v>
      </c>
      <c r="L6644">
        <v>0</v>
      </c>
      <c r="M6644">
        <v>0</v>
      </c>
      <c r="N6644">
        <v>0</v>
      </c>
      <c r="O6644">
        <v>0</v>
      </c>
      <c r="P6644">
        <v>0</v>
      </c>
      <c r="Q6644">
        <v>0</v>
      </c>
    </row>
    <row r="6645" spans="1:17" x14ac:dyDescent="0.2">
      <c r="A6645" t="s">
        <v>24383</v>
      </c>
      <c r="B6645" t="s">
        <v>89</v>
      </c>
      <c r="C6645" t="s">
        <v>253</v>
      </c>
      <c r="D6645" t="s">
        <v>17768</v>
      </c>
      <c r="E6645" t="s">
        <v>83</v>
      </c>
      <c r="F6645" t="s">
        <v>17734</v>
      </c>
      <c r="G6645">
        <v>2</v>
      </c>
      <c r="H6645">
        <v>0</v>
      </c>
      <c r="I6645">
        <v>0</v>
      </c>
      <c r="J6645">
        <v>0</v>
      </c>
      <c r="K6645">
        <v>0</v>
      </c>
      <c r="L6645">
        <v>0</v>
      </c>
      <c r="M6645">
        <v>0</v>
      </c>
      <c r="N6645">
        <v>0</v>
      </c>
      <c r="O6645">
        <v>0</v>
      </c>
      <c r="P6645">
        <v>0</v>
      </c>
      <c r="Q6645">
        <v>0</v>
      </c>
    </row>
    <row r="6646" spans="1:17" x14ac:dyDescent="0.2">
      <c r="A6646" t="s">
        <v>24384</v>
      </c>
      <c r="B6646" t="s">
        <v>89</v>
      </c>
      <c r="C6646" t="s">
        <v>253</v>
      </c>
      <c r="D6646" t="s">
        <v>17736</v>
      </c>
      <c r="E6646" t="s">
        <v>83</v>
      </c>
      <c r="F6646" t="s">
        <v>4929</v>
      </c>
      <c r="G6646">
        <v>0</v>
      </c>
      <c r="H6646">
        <v>25</v>
      </c>
      <c r="I6646">
        <v>7</v>
      </c>
      <c r="J6646">
        <v>17</v>
      </c>
      <c r="K6646">
        <v>1</v>
      </c>
      <c r="L6646">
        <v>0</v>
      </c>
      <c r="M6646">
        <v>0</v>
      </c>
      <c r="N6646">
        <v>0</v>
      </c>
      <c r="O6646">
        <v>0</v>
      </c>
      <c r="P6646">
        <v>0</v>
      </c>
      <c r="Q6646">
        <v>0</v>
      </c>
    </row>
    <row r="6647" spans="1:17" x14ac:dyDescent="0.2">
      <c r="A6647" t="s">
        <v>24385</v>
      </c>
      <c r="B6647" t="s">
        <v>89</v>
      </c>
      <c r="C6647" t="s">
        <v>253</v>
      </c>
      <c r="D6647" t="s">
        <v>17736</v>
      </c>
      <c r="E6647" t="s">
        <v>83</v>
      </c>
      <c r="F6647" t="s">
        <v>4931</v>
      </c>
      <c r="G6647">
        <v>0</v>
      </c>
      <c r="H6647">
        <v>25</v>
      </c>
      <c r="I6647">
        <v>7</v>
      </c>
      <c r="J6647">
        <v>17</v>
      </c>
      <c r="K6647">
        <v>1</v>
      </c>
      <c r="L6647">
        <v>0</v>
      </c>
      <c r="M6647">
        <v>0</v>
      </c>
      <c r="N6647">
        <v>0</v>
      </c>
      <c r="O6647">
        <v>0</v>
      </c>
      <c r="P6647">
        <v>0</v>
      </c>
      <c r="Q6647">
        <v>0</v>
      </c>
    </row>
    <row r="6648" spans="1:17" x14ac:dyDescent="0.2">
      <c r="A6648" t="s">
        <v>24386</v>
      </c>
      <c r="B6648" t="s">
        <v>89</v>
      </c>
      <c r="C6648" t="s">
        <v>253</v>
      </c>
      <c r="D6648" t="s">
        <v>17736</v>
      </c>
      <c r="E6648" t="s">
        <v>83</v>
      </c>
      <c r="F6648" t="s">
        <v>4933</v>
      </c>
      <c r="G6648">
        <v>0</v>
      </c>
      <c r="H6648">
        <v>0</v>
      </c>
      <c r="I6648">
        <v>0</v>
      </c>
      <c r="J6648">
        <v>0</v>
      </c>
      <c r="K6648">
        <v>0</v>
      </c>
      <c r="L6648">
        <v>0</v>
      </c>
      <c r="M6648">
        <v>25</v>
      </c>
      <c r="N6648">
        <v>0</v>
      </c>
      <c r="O6648">
        <v>0</v>
      </c>
      <c r="P6648">
        <v>0</v>
      </c>
      <c r="Q6648">
        <v>0</v>
      </c>
    </row>
    <row r="6649" spans="1:17" x14ac:dyDescent="0.2">
      <c r="A6649" t="s">
        <v>24387</v>
      </c>
      <c r="B6649" t="s">
        <v>89</v>
      </c>
      <c r="C6649" t="s">
        <v>253</v>
      </c>
      <c r="D6649" t="s">
        <v>17736</v>
      </c>
      <c r="E6649" t="s">
        <v>83</v>
      </c>
      <c r="F6649" t="s">
        <v>4935</v>
      </c>
      <c r="G6649">
        <v>0</v>
      </c>
      <c r="H6649">
        <v>25</v>
      </c>
      <c r="I6649">
        <v>7</v>
      </c>
      <c r="J6649">
        <v>17</v>
      </c>
      <c r="K6649">
        <v>1</v>
      </c>
      <c r="L6649">
        <v>0</v>
      </c>
      <c r="M6649">
        <v>0</v>
      </c>
      <c r="N6649">
        <v>0</v>
      </c>
      <c r="O6649">
        <v>0</v>
      </c>
      <c r="P6649">
        <v>0</v>
      </c>
      <c r="Q6649">
        <v>0</v>
      </c>
    </row>
    <row r="6650" spans="1:17" x14ac:dyDescent="0.2">
      <c r="A6650" t="s">
        <v>24388</v>
      </c>
      <c r="B6650" t="s">
        <v>89</v>
      </c>
      <c r="C6650" t="s">
        <v>253</v>
      </c>
      <c r="D6650" t="s">
        <v>17736</v>
      </c>
      <c r="E6650" t="s">
        <v>83</v>
      </c>
      <c r="F6650" t="s">
        <v>4937</v>
      </c>
      <c r="G6650">
        <v>0</v>
      </c>
      <c r="H6650">
        <v>25</v>
      </c>
      <c r="I6650">
        <v>8</v>
      </c>
      <c r="J6650">
        <v>16</v>
      </c>
      <c r="K6650">
        <v>1</v>
      </c>
      <c r="L6650">
        <v>0</v>
      </c>
      <c r="M6650">
        <v>0</v>
      </c>
      <c r="N6650">
        <v>0</v>
      </c>
      <c r="O6650">
        <v>0</v>
      </c>
      <c r="P6650">
        <v>0</v>
      </c>
      <c r="Q6650">
        <v>0</v>
      </c>
    </row>
    <row r="6651" spans="1:17" x14ac:dyDescent="0.2">
      <c r="A6651" t="s">
        <v>24389</v>
      </c>
      <c r="B6651" t="s">
        <v>89</v>
      </c>
      <c r="C6651" t="s">
        <v>253</v>
      </c>
      <c r="D6651" t="s">
        <v>17736</v>
      </c>
      <c r="E6651" t="s">
        <v>83</v>
      </c>
      <c r="F6651" t="s">
        <v>4939</v>
      </c>
      <c r="G6651">
        <v>0</v>
      </c>
      <c r="H6651">
        <v>0</v>
      </c>
      <c r="I6651">
        <v>0</v>
      </c>
      <c r="J6651">
        <v>0</v>
      </c>
      <c r="K6651">
        <v>0</v>
      </c>
      <c r="L6651">
        <v>0</v>
      </c>
      <c r="M6651">
        <v>25</v>
      </c>
      <c r="N6651">
        <v>0</v>
      </c>
      <c r="O6651">
        <v>0</v>
      </c>
      <c r="P6651">
        <v>0</v>
      </c>
      <c r="Q6651">
        <v>0</v>
      </c>
    </row>
    <row r="6652" spans="1:17" x14ac:dyDescent="0.2">
      <c r="A6652" t="s">
        <v>24390</v>
      </c>
      <c r="B6652" t="s">
        <v>89</v>
      </c>
      <c r="C6652" t="s">
        <v>253</v>
      </c>
      <c r="D6652" t="s">
        <v>17736</v>
      </c>
      <c r="E6652" t="s">
        <v>83</v>
      </c>
      <c r="F6652" t="s">
        <v>4941</v>
      </c>
      <c r="G6652">
        <v>0</v>
      </c>
      <c r="H6652">
        <v>25</v>
      </c>
      <c r="I6652">
        <v>7</v>
      </c>
      <c r="J6652">
        <v>17</v>
      </c>
      <c r="K6652">
        <v>1</v>
      </c>
      <c r="L6652">
        <v>0</v>
      </c>
      <c r="M6652">
        <v>0</v>
      </c>
      <c r="N6652">
        <v>0</v>
      </c>
      <c r="O6652">
        <v>0</v>
      </c>
      <c r="P6652">
        <v>0</v>
      </c>
      <c r="Q6652">
        <v>0</v>
      </c>
    </row>
    <row r="6653" spans="1:17" x14ac:dyDescent="0.2">
      <c r="A6653" t="s">
        <v>24391</v>
      </c>
      <c r="B6653" t="s">
        <v>89</v>
      </c>
      <c r="C6653" t="s">
        <v>253</v>
      </c>
      <c r="D6653" t="s">
        <v>17736</v>
      </c>
      <c r="E6653" t="s">
        <v>83</v>
      </c>
      <c r="F6653" t="s">
        <v>4943</v>
      </c>
      <c r="G6653">
        <v>0</v>
      </c>
      <c r="H6653">
        <v>0</v>
      </c>
      <c r="I6653">
        <v>0</v>
      </c>
      <c r="J6653">
        <v>0</v>
      </c>
      <c r="K6653">
        <v>0</v>
      </c>
      <c r="L6653">
        <v>0</v>
      </c>
      <c r="M6653">
        <v>25</v>
      </c>
      <c r="N6653">
        <v>0</v>
      </c>
      <c r="O6653">
        <v>0</v>
      </c>
      <c r="P6653">
        <v>0</v>
      </c>
      <c r="Q6653">
        <v>0</v>
      </c>
    </row>
    <row r="6654" spans="1:17" x14ac:dyDescent="0.2">
      <c r="A6654" t="s">
        <v>24392</v>
      </c>
      <c r="B6654" t="s">
        <v>89</v>
      </c>
      <c r="C6654" t="s">
        <v>253</v>
      </c>
      <c r="D6654" t="s">
        <v>17736</v>
      </c>
      <c r="E6654" t="s">
        <v>83</v>
      </c>
      <c r="F6654" t="s">
        <v>4925</v>
      </c>
      <c r="G6654">
        <v>0</v>
      </c>
      <c r="H6654">
        <v>0</v>
      </c>
      <c r="I6654">
        <v>0</v>
      </c>
      <c r="J6654">
        <v>0</v>
      </c>
      <c r="K6654">
        <v>0</v>
      </c>
      <c r="L6654">
        <v>0</v>
      </c>
      <c r="M6654">
        <v>0</v>
      </c>
      <c r="N6654">
        <v>18</v>
      </c>
      <c r="O6654">
        <v>17</v>
      </c>
      <c r="P6654">
        <v>1</v>
      </c>
      <c r="Q6654">
        <v>0</v>
      </c>
    </row>
    <row r="6655" spans="1:17" x14ac:dyDescent="0.2">
      <c r="A6655" t="s">
        <v>24393</v>
      </c>
      <c r="B6655" t="s">
        <v>89</v>
      </c>
      <c r="C6655" t="s">
        <v>253</v>
      </c>
      <c r="D6655" t="s">
        <v>17736</v>
      </c>
      <c r="E6655" t="s">
        <v>83</v>
      </c>
      <c r="F6655" t="s">
        <v>4927</v>
      </c>
      <c r="G6655">
        <v>0</v>
      </c>
      <c r="H6655">
        <v>0</v>
      </c>
      <c r="I6655">
        <v>0</v>
      </c>
      <c r="J6655">
        <v>0</v>
      </c>
      <c r="K6655">
        <v>0</v>
      </c>
      <c r="L6655">
        <v>0</v>
      </c>
      <c r="M6655">
        <v>0</v>
      </c>
      <c r="N6655">
        <v>15</v>
      </c>
      <c r="O6655">
        <v>15</v>
      </c>
      <c r="P6655">
        <v>0</v>
      </c>
      <c r="Q6655">
        <v>0</v>
      </c>
    </row>
    <row r="6656" spans="1:17" x14ac:dyDescent="0.2">
      <c r="A6656" t="s">
        <v>24394</v>
      </c>
      <c r="B6656" t="s">
        <v>89</v>
      </c>
      <c r="C6656" t="s">
        <v>253</v>
      </c>
      <c r="D6656" t="s">
        <v>17736</v>
      </c>
      <c r="E6656" t="s">
        <v>83</v>
      </c>
      <c r="F6656" t="s">
        <v>17734</v>
      </c>
      <c r="G6656">
        <v>25</v>
      </c>
      <c r="H6656">
        <v>0</v>
      </c>
      <c r="I6656">
        <v>0</v>
      </c>
      <c r="J6656">
        <v>0</v>
      </c>
      <c r="K6656">
        <v>0</v>
      </c>
      <c r="L6656">
        <v>0</v>
      </c>
      <c r="M6656">
        <v>0</v>
      </c>
      <c r="N6656">
        <v>0</v>
      </c>
      <c r="O6656">
        <v>0</v>
      </c>
      <c r="P6656">
        <v>0</v>
      </c>
      <c r="Q6656">
        <v>0</v>
      </c>
    </row>
    <row r="6657" spans="1:17" x14ac:dyDescent="0.2">
      <c r="A6657" t="s">
        <v>24395</v>
      </c>
      <c r="B6657" t="s">
        <v>89</v>
      </c>
      <c r="C6657" t="s">
        <v>253</v>
      </c>
      <c r="D6657" t="s">
        <v>17736</v>
      </c>
      <c r="E6657" t="s">
        <v>81</v>
      </c>
      <c r="F6657" t="s">
        <v>4929</v>
      </c>
      <c r="G6657">
        <v>0</v>
      </c>
      <c r="H6657">
        <v>29</v>
      </c>
      <c r="I6657">
        <v>4</v>
      </c>
      <c r="J6657">
        <v>23</v>
      </c>
      <c r="K6657">
        <v>2</v>
      </c>
      <c r="L6657">
        <v>0</v>
      </c>
      <c r="M6657">
        <v>0</v>
      </c>
      <c r="N6657">
        <v>0</v>
      </c>
      <c r="O6657">
        <v>0</v>
      </c>
      <c r="P6657">
        <v>0</v>
      </c>
      <c r="Q6657">
        <v>0</v>
      </c>
    </row>
    <row r="6658" spans="1:17" x14ac:dyDescent="0.2">
      <c r="A6658" t="s">
        <v>24396</v>
      </c>
      <c r="B6658" t="s">
        <v>89</v>
      </c>
      <c r="C6658" t="s">
        <v>253</v>
      </c>
      <c r="D6658" t="s">
        <v>17736</v>
      </c>
      <c r="E6658" t="s">
        <v>81</v>
      </c>
      <c r="F6658" t="s">
        <v>4931</v>
      </c>
      <c r="G6658">
        <v>0</v>
      </c>
      <c r="H6658">
        <v>29</v>
      </c>
      <c r="I6658">
        <v>4</v>
      </c>
      <c r="J6658">
        <v>20</v>
      </c>
      <c r="K6658">
        <v>2</v>
      </c>
      <c r="L6658">
        <v>3</v>
      </c>
      <c r="M6658">
        <v>0</v>
      </c>
      <c r="N6658">
        <v>0</v>
      </c>
      <c r="O6658">
        <v>0</v>
      </c>
      <c r="P6658">
        <v>0</v>
      </c>
      <c r="Q6658">
        <v>0</v>
      </c>
    </row>
    <row r="6659" spans="1:17" x14ac:dyDescent="0.2">
      <c r="A6659" t="s">
        <v>24397</v>
      </c>
      <c r="B6659" t="s">
        <v>89</v>
      </c>
      <c r="C6659" t="s">
        <v>253</v>
      </c>
      <c r="D6659" t="s">
        <v>17736</v>
      </c>
      <c r="E6659" t="s">
        <v>81</v>
      </c>
      <c r="F6659" t="s">
        <v>4933</v>
      </c>
      <c r="G6659">
        <v>0</v>
      </c>
      <c r="H6659">
        <v>0</v>
      </c>
      <c r="I6659">
        <v>0</v>
      </c>
      <c r="J6659">
        <v>0</v>
      </c>
      <c r="K6659">
        <v>0</v>
      </c>
      <c r="L6659">
        <v>0</v>
      </c>
      <c r="M6659">
        <v>29</v>
      </c>
      <c r="N6659">
        <v>0</v>
      </c>
      <c r="O6659">
        <v>0</v>
      </c>
      <c r="P6659">
        <v>0</v>
      </c>
      <c r="Q6659">
        <v>0</v>
      </c>
    </row>
    <row r="6660" spans="1:17" x14ac:dyDescent="0.2">
      <c r="A6660" t="s">
        <v>24398</v>
      </c>
      <c r="B6660" t="s">
        <v>89</v>
      </c>
      <c r="C6660" t="s">
        <v>253</v>
      </c>
      <c r="D6660" t="s">
        <v>17736</v>
      </c>
      <c r="E6660" t="s">
        <v>81</v>
      </c>
      <c r="F6660" t="s">
        <v>4935</v>
      </c>
      <c r="G6660">
        <v>0</v>
      </c>
      <c r="H6660">
        <v>29</v>
      </c>
      <c r="I6660">
        <v>4</v>
      </c>
      <c r="J6660">
        <v>20</v>
      </c>
      <c r="K6660">
        <v>2</v>
      </c>
      <c r="L6660">
        <v>3</v>
      </c>
      <c r="M6660">
        <v>0</v>
      </c>
      <c r="N6660">
        <v>0</v>
      </c>
      <c r="O6660">
        <v>0</v>
      </c>
      <c r="P6660">
        <v>0</v>
      </c>
      <c r="Q6660">
        <v>0</v>
      </c>
    </row>
    <row r="6661" spans="1:17" x14ac:dyDescent="0.2">
      <c r="A6661" t="s">
        <v>24399</v>
      </c>
      <c r="B6661" t="s">
        <v>89</v>
      </c>
      <c r="C6661" t="s">
        <v>253</v>
      </c>
      <c r="D6661" t="s">
        <v>17736</v>
      </c>
      <c r="E6661" t="s">
        <v>81</v>
      </c>
      <c r="F6661" t="s">
        <v>4937</v>
      </c>
      <c r="G6661">
        <v>0</v>
      </c>
      <c r="H6661">
        <v>29</v>
      </c>
      <c r="I6661">
        <v>4</v>
      </c>
      <c r="J6661">
        <v>21</v>
      </c>
      <c r="K6661">
        <v>1</v>
      </c>
      <c r="L6661">
        <v>3</v>
      </c>
      <c r="M6661">
        <v>0</v>
      </c>
      <c r="N6661">
        <v>0</v>
      </c>
      <c r="O6661">
        <v>0</v>
      </c>
      <c r="P6661">
        <v>0</v>
      </c>
      <c r="Q6661">
        <v>0</v>
      </c>
    </row>
    <row r="6662" spans="1:17" x14ac:dyDescent="0.2">
      <c r="A6662" t="s">
        <v>24400</v>
      </c>
      <c r="B6662" t="s">
        <v>89</v>
      </c>
      <c r="C6662" t="s">
        <v>253</v>
      </c>
      <c r="D6662" t="s">
        <v>17736</v>
      </c>
      <c r="E6662" t="s">
        <v>81</v>
      </c>
      <c r="F6662" t="s">
        <v>4939</v>
      </c>
      <c r="G6662">
        <v>0</v>
      </c>
      <c r="H6662">
        <v>0</v>
      </c>
      <c r="I6662">
        <v>0</v>
      </c>
      <c r="J6662">
        <v>0</v>
      </c>
      <c r="K6662">
        <v>0</v>
      </c>
      <c r="L6662">
        <v>0</v>
      </c>
      <c r="M6662">
        <v>29</v>
      </c>
      <c r="N6662">
        <v>0</v>
      </c>
      <c r="O6662">
        <v>0</v>
      </c>
      <c r="P6662">
        <v>0</v>
      </c>
      <c r="Q6662">
        <v>0</v>
      </c>
    </row>
    <row r="6663" spans="1:17" x14ac:dyDescent="0.2">
      <c r="A6663" t="s">
        <v>24401</v>
      </c>
      <c r="B6663" t="s">
        <v>89</v>
      </c>
      <c r="C6663" t="s">
        <v>253</v>
      </c>
      <c r="D6663" t="s">
        <v>17736</v>
      </c>
      <c r="E6663" t="s">
        <v>81</v>
      </c>
      <c r="F6663" t="s">
        <v>4941</v>
      </c>
      <c r="G6663">
        <v>0</v>
      </c>
      <c r="H6663">
        <v>29</v>
      </c>
      <c r="I6663">
        <v>4</v>
      </c>
      <c r="J6663">
        <v>23</v>
      </c>
      <c r="K6663">
        <v>2</v>
      </c>
      <c r="L6663">
        <v>0</v>
      </c>
      <c r="M6663">
        <v>0</v>
      </c>
      <c r="N6663">
        <v>0</v>
      </c>
      <c r="O6663">
        <v>0</v>
      </c>
      <c r="P6663">
        <v>0</v>
      </c>
      <c r="Q6663">
        <v>0</v>
      </c>
    </row>
    <row r="6664" spans="1:17" x14ac:dyDescent="0.2">
      <c r="A6664" t="s">
        <v>24402</v>
      </c>
      <c r="B6664" t="s">
        <v>89</v>
      </c>
      <c r="C6664" t="s">
        <v>253</v>
      </c>
      <c r="D6664" t="s">
        <v>17736</v>
      </c>
      <c r="E6664" t="s">
        <v>81</v>
      </c>
      <c r="F6664" t="s">
        <v>4943</v>
      </c>
      <c r="G6664">
        <v>0</v>
      </c>
      <c r="H6664">
        <v>0</v>
      </c>
      <c r="I6664">
        <v>0</v>
      </c>
      <c r="J6664">
        <v>0</v>
      </c>
      <c r="K6664">
        <v>0</v>
      </c>
      <c r="L6664">
        <v>0</v>
      </c>
      <c r="M6664">
        <v>29</v>
      </c>
      <c r="N6664">
        <v>0</v>
      </c>
      <c r="O6664">
        <v>0</v>
      </c>
      <c r="P6664">
        <v>0</v>
      </c>
      <c r="Q6664">
        <v>0</v>
      </c>
    </row>
    <row r="6665" spans="1:17" x14ac:dyDescent="0.2">
      <c r="A6665" t="s">
        <v>24403</v>
      </c>
      <c r="B6665" t="s">
        <v>88</v>
      </c>
      <c r="C6665" t="s">
        <v>164</v>
      </c>
      <c r="D6665" t="s">
        <v>17736</v>
      </c>
      <c r="E6665" t="s">
        <v>81</v>
      </c>
      <c r="F6665" t="s">
        <v>4925</v>
      </c>
      <c r="G6665">
        <v>0</v>
      </c>
      <c r="H6665">
        <v>0</v>
      </c>
      <c r="I6665">
        <v>0</v>
      </c>
      <c r="J6665">
        <v>0</v>
      </c>
      <c r="K6665">
        <v>0</v>
      </c>
      <c r="L6665">
        <v>0</v>
      </c>
      <c r="M6665">
        <v>0</v>
      </c>
      <c r="N6665">
        <v>8</v>
      </c>
      <c r="O6665">
        <v>8</v>
      </c>
      <c r="P6665">
        <v>0</v>
      </c>
      <c r="Q6665">
        <v>0</v>
      </c>
    </row>
    <row r="6666" spans="1:17" x14ac:dyDescent="0.2">
      <c r="A6666" t="s">
        <v>24404</v>
      </c>
      <c r="B6666" t="s">
        <v>88</v>
      </c>
      <c r="C6666" t="s">
        <v>164</v>
      </c>
      <c r="D6666" t="s">
        <v>17736</v>
      </c>
      <c r="E6666" t="s">
        <v>81</v>
      </c>
      <c r="F6666" t="s">
        <v>4927</v>
      </c>
      <c r="G6666">
        <v>0</v>
      </c>
      <c r="H6666">
        <v>0</v>
      </c>
      <c r="I6666">
        <v>0</v>
      </c>
      <c r="J6666">
        <v>0</v>
      </c>
      <c r="K6666">
        <v>0</v>
      </c>
      <c r="L6666">
        <v>0</v>
      </c>
      <c r="M6666">
        <v>0</v>
      </c>
      <c r="N6666">
        <v>8</v>
      </c>
      <c r="O6666">
        <v>8</v>
      </c>
      <c r="P6666">
        <v>0</v>
      </c>
      <c r="Q6666">
        <v>0</v>
      </c>
    </row>
    <row r="6667" spans="1:17" x14ac:dyDescent="0.2">
      <c r="A6667" t="s">
        <v>24405</v>
      </c>
      <c r="B6667" t="s">
        <v>88</v>
      </c>
      <c r="C6667" t="s">
        <v>164</v>
      </c>
      <c r="D6667" t="s">
        <v>17736</v>
      </c>
      <c r="E6667" t="s">
        <v>81</v>
      </c>
      <c r="F6667" t="s">
        <v>17734</v>
      </c>
      <c r="G6667">
        <v>8</v>
      </c>
      <c r="H6667">
        <v>0</v>
      </c>
      <c r="I6667">
        <v>0</v>
      </c>
      <c r="J6667">
        <v>0</v>
      </c>
      <c r="K6667">
        <v>0</v>
      </c>
      <c r="L6667">
        <v>0</v>
      </c>
      <c r="M6667">
        <v>0</v>
      </c>
      <c r="N6667">
        <v>0</v>
      </c>
      <c r="O6667">
        <v>0</v>
      </c>
      <c r="P6667">
        <v>0</v>
      </c>
      <c r="Q6667">
        <v>0</v>
      </c>
    </row>
    <row r="6668" spans="1:17" x14ac:dyDescent="0.2">
      <c r="A6668" t="s">
        <v>24406</v>
      </c>
      <c r="B6668" t="s">
        <v>88</v>
      </c>
      <c r="C6668" t="s">
        <v>164</v>
      </c>
      <c r="D6668" t="s">
        <v>17748</v>
      </c>
      <c r="E6668" t="s">
        <v>83</v>
      </c>
      <c r="F6668" t="s">
        <v>17749</v>
      </c>
      <c r="G6668">
        <v>0</v>
      </c>
      <c r="H6668">
        <v>0</v>
      </c>
      <c r="I6668">
        <v>0</v>
      </c>
      <c r="J6668">
        <v>0</v>
      </c>
      <c r="K6668">
        <v>0</v>
      </c>
      <c r="L6668">
        <v>0</v>
      </c>
      <c r="M6668">
        <v>0</v>
      </c>
      <c r="N6668">
        <v>5</v>
      </c>
      <c r="O6668">
        <v>3</v>
      </c>
      <c r="P6668">
        <v>1</v>
      </c>
      <c r="Q6668">
        <v>1</v>
      </c>
    </row>
    <row r="6669" spans="1:17" x14ac:dyDescent="0.2">
      <c r="A6669" t="s">
        <v>24407</v>
      </c>
      <c r="B6669" t="s">
        <v>88</v>
      </c>
      <c r="C6669" t="s">
        <v>164</v>
      </c>
      <c r="D6669" t="s">
        <v>17748</v>
      </c>
      <c r="E6669" t="s">
        <v>83</v>
      </c>
      <c r="F6669" t="s">
        <v>17734</v>
      </c>
      <c r="G6669">
        <v>5</v>
      </c>
      <c r="H6669">
        <v>0</v>
      </c>
      <c r="I6669">
        <v>0</v>
      </c>
      <c r="J6669">
        <v>0</v>
      </c>
      <c r="K6669">
        <v>0</v>
      </c>
      <c r="L6669">
        <v>0</v>
      </c>
      <c r="M6669">
        <v>0</v>
      </c>
      <c r="N6669">
        <v>0</v>
      </c>
      <c r="O6669">
        <v>0</v>
      </c>
      <c r="P6669">
        <v>0</v>
      </c>
      <c r="Q6669">
        <v>0</v>
      </c>
    </row>
    <row r="6670" spans="1:17" x14ac:dyDescent="0.2">
      <c r="A6670" t="s">
        <v>24408</v>
      </c>
      <c r="B6670" t="s">
        <v>88</v>
      </c>
      <c r="C6670" t="s">
        <v>164</v>
      </c>
      <c r="D6670" t="s">
        <v>17748</v>
      </c>
      <c r="E6670" t="s">
        <v>81</v>
      </c>
      <c r="F6670" t="s">
        <v>17749</v>
      </c>
      <c r="G6670">
        <v>0</v>
      </c>
      <c r="H6670">
        <v>0</v>
      </c>
      <c r="I6670">
        <v>0</v>
      </c>
      <c r="J6670">
        <v>0</v>
      </c>
      <c r="K6670">
        <v>0</v>
      </c>
      <c r="L6670">
        <v>0</v>
      </c>
      <c r="M6670">
        <v>0</v>
      </c>
      <c r="N6670">
        <v>3</v>
      </c>
      <c r="O6670">
        <v>2</v>
      </c>
      <c r="P6670">
        <v>1</v>
      </c>
      <c r="Q6670">
        <v>0</v>
      </c>
    </row>
    <row r="6671" spans="1:17" x14ac:dyDescent="0.2">
      <c r="A6671" t="s">
        <v>24409</v>
      </c>
      <c r="B6671" t="s">
        <v>88</v>
      </c>
      <c r="C6671" t="s">
        <v>164</v>
      </c>
      <c r="D6671" t="s">
        <v>17748</v>
      </c>
      <c r="E6671" t="s">
        <v>81</v>
      </c>
      <c r="F6671" t="s">
        <v>17734</v>
      </c>
      <c r="G6671">
        <v>3</v>
      </c>
      <c r="H6671">
        <v>0</v>
      </c>
      <c r="I6671">
        <v>0</v>
      </c>
      <c r="J6671">
        <v>0</v>
      </c>
      <c r="K6671">
        <v>0</v>
      </c>
      <c r="L6671">
        <v>0</v>
      </c>
      <c r="M6671">
        <v>0</v>
      </c>
      <c r="N6671">
        <v>0</v>
      </c>
      <c r="O6671">
        <v>0</v>
      </c>
      <c r="P6671">
        <v>0</v>
      </c>
      <c r="Q6671">
        <v>0</v>
      </c>
    </row>
    <row r="6672" spans="1:17" x14ac:dyDescent="0.2">
      <c r="A6672" t="s">
        <v>24410</v>
      </c>
      <c r="B6672" t="s">
        <v>88</v>
      </c>
      <c r="C6672" t="s">
        <v>164</v>
      </c>
      <c r="D6672" t="s">
        <v>17754</v>
      </c>
      <c r="E6672" t="s">
        <v>81</v>
      </c>
      <c r="F6672" t="s">
        <v>17734</v>
      </c>
      <c r="G6672">
        <v>1</v>
      </c>
      <c r="H6672">
        <v>0</v>
      </c>
      <c r="I6672">
        <v>0</v>
      </c>
      <c r="J6672">
        <v>0</v>
      </c>
      <c r="K6672">
        <v>0</v>
      </c>
      <c r="L6672">
        <v>0</v>
      </c>
      <c r="M6672">
        <v>0</v>
      </c>
      <c r="N6672">
        <v>0</v>
      </c>
      <c r="O6672">
        <v>0</v>
      </c>
      <c r="P6672">
        <v>0</v>
      </c>
      <c r="Q6672">
        <v>0</v>
      </c>
    </row>
    <row r="6673" spans="1:17" x14ac:dyDescent="0.2">
      <c r="A6673" t="s">
        <v>24411</v>
      </c>
      <c r="B6673" t="s">
        <v>88</v>
      </c>
      <c r="C6673" t="s">
        <v>165</v>
      </c>
      <c r="D6673" t="s">
        <v>17736</v>
      </c>
      <c r="E6673" t="s">
        <v>83</v>
      </c>
      <c r="F6673" t="s">
        <v>4929</v>
      </c>
      <c r="G6673">
        <v>0</v>
      </c>
      <c r="H6673">
        <v>1</v>
      </c>
      <c r="I6673">
        <v>0</v>
      </c>
      <c r="J6673">
        <v>1</v>
      </c>
      <c r="K6673">
        <v>0</v>
      </c>
      <c r="L6673">
        <v>0</v>
      </c>
      <c r="M6673">
        <v>0</v>
      </c>
      <c r="N6673">
        <v>0</v>
      </c>
      <c r="O6673">
        <v>0</v>
      </c>
      <c r="P6673">
        <v>0</v>
      </c>
      <c r="Q6673">
        <v>0</v>
      </c>
    </row>
    <row r="6674" spans="1:17" x14ac:dyDescent="0.2">
      <c r="A6674" t="s">
        <v>24412</v>
      </c>
      <c r="B6674" t="s">
        <v>88</v>
      </c>
      <c r="C6674" t="s">
        <v>165</v>
      </c>
      <c r="D6674" t="s">
        <v>17736</v>
      </c>
      <c r="E6674" t="s">
        <v>83</v>
      </c>
      <c r="F6674" t="s">
        <v>4931</v>
      </c>
      <c r="G6674">
        <v>0</v>
      </c>
      <c r="H6674">
        <v>1</v>
      </c>
      <c r="I6674">
        <v>0</v>
      </c>
      <c r="J6674">
        <v>1</v>
      </c>
      <c r="K6674">
        <v>0</v>
      </c>
      <c r="L6674">
        <v>0</v>
      </c>
      <c r="M6674">
        <v>0</v>
      </c>
      <c r="N6674">
        <v>0</v>
      </c>
      <c r="O6674">
        <v>0</v>
      </c>
      <c r="P6674">
        <v>0</v>
      </c>
      <c r="Q6674">
        <v>0</v>
      </c>
    </row>
    <row r="6675" spans="1:17" x14ac:dyDescent="0.2">
      <c r="A6675" t="s">
        <v>24413</v>
      </c>
      <c r="B6675" t="s">
        <v>88</v>
      </c>
      <c r="C6675" t="s">
        <v>165</v>
      </c>
      <c r="D6675" t="s">
        <v>17736</v>
      </c>
      <c r="E6675" t="s">
        <v>83</v>
      </c>
      <c r="F6675" t="s">
        <v>4933</v>
      </c>
      <c r="G6675">
        <v>0</v>
      </c>
      <c r="H6675">
        <v>0</v>
      </c>
      <c r="I6675">
        <v>0</v>
      </c>
      <c r="J6675">
        <v>0</v>
      </c>
      <c r="K6675">
        <v>0</v>
      </c>
      <c r="L6675">
        <v>0</v>
      </c>
      <c r="M6675">
        <v>1</v>
      </c>
      <c r="N6675">
        <v>0</v>
      </c>
      <c r="O6675">
        <v>0</v>
      </c>
      <c r="P6675">
        <v>0</v>
      </c>
      <c r="Q6675">
        <v>0</v>
      </c>
    </row>
    <row r="6676" spans="1:17" x14ac:dyDescent="0.2">
      <c r="A6676" t="s">
        <v>24414</v>
      </c>
      <c r="B6676" t="s">
        <v>88</v>
      </c>
      <c r="C6676" t="s">
        <v>165</v>
      </c>
      <c r="D6676" t="s">
        <v>17736</v>
      </c>
      <c r="E6676" t="s">
        <v>83</v>
      </c>
      <c r="F6676" t="s">
        <v>4935</v>
      </c>
      <c r="G6676">
        <v>0</v>
      </c>
      <c r="H6676">
        <v>1</v>
      </c>
      <c r="I6676">
        <v>0</v>
      </c>
      <c r="J6676">
        <v>1</v>
      </c>
      <c r="K6676">
        <v>0</v>
      </c>
      <c r="L6676">
        <v>0</v>
      </c>
      <c r="M6676">
        <v>0</v>
      </c>
      <c r="N6676">
        <v>0</v>
      </c>
      <c r="O6676">
        <v>0</v>
      </c>
      <c r="P6676">
        <v>0</v>
      </c>
      <c r="Q6676">
        <v>0</v>
      </c>
    </row>
    <row r="6677" spans="1:17" x14ac:dyDescent="0.2">
      <c r="A6677" t="s">
        <v>24415</v>
      </c>
      <c r="B6677" t="s">
        <v>88</v>
      </c>
      <c r="C6677" t="s">
        <v>165</v>
      </c>
      <c r="D6677" t="s">
        <v>17736</v>
      </c>
      <c r="E6677" t="s">
        <v>83</v>
      </c>
      <c r="F6677" t="s">
        <v>4937</v>
      </c>
      <c r="G6677">
        <v>0</v>
      </c>
      <c r="H6677">
        <v>1</v>
      </c>
      <c r="I6677">
        <v>0</v>
      </c>
      <c r="J6677">
        <v>1</v>
      </c>
      <c r="K6677">
        <v>0</v>
      </c>
      <c r="L6677">
        <v>0</v>
      </c>
      <c r="M6677">
        <v>0</v>
      </c>
      <c r="N6677">
        <v>0</v>
      </c>
      <c r="O6677">
        <v>0</v>
      </c>
      <c r="P6677">
        <v>0</v>
      </c>
      <c r="Q6677">
        <v>0</v>
      </c>
    </row>
    <row r="6678" spans="1:17" x14ac:dyDescent="0.2">
      <c r="A6678" t="s">
        <v>24416</v>
      </c>
      <c r="B6678" t="s">
        <v>88</v>
      </c>
      <c r="C6678" t="s">
        <v>165</v>
      </c>
      <c r="D6678" t="s">
        <v>17736</v>
      </c>
      <c r="E6678" t="s">
        <v>83</v>
      </c>
      <c r="F6678" t="s">
        <v>4939</v>
      </c>
      <c r="G6678">
        <v>0</v>
      </c>
      <c r="H6678">
        <v>0</v>
      </c>
      <c r="I6678">
        <v>0</v>
      </c>
      <c r="J6678">
        <v>0</v>
      </c>
      <c r="K6678">
        <v>0</v>
      </c>
      <c r="L6678">
        <v>0</v>
      </c>
      <c r="M6678">
        <v>1</v>
      </c>
      <c r="N6678">
        <v>0</v>
      </c>
      <c r="O6678">
        <v>0</v>
      </c>
      <c r="P6678">
        <v>0</v>
      </c>
      <c r="Q6678">
        <v>0</v>
      </c>
    </row>
    <row r="6679" spans="1:17" x14ac:dyDescent="0.2">
      <c r="A6679" t="s">
        <v>24417</v>
      </c>
      <c r="B6679" t="s">
        <v>88</v>
      </c>
      <c r="C6679" t="s">
        <v>165</v>
      </c>
      <c r="D6679" t="s">
        <v>17736</v>
      </c>
      <c r="E6679" t="s">
        <v>83</v>
      </c>
      <c r="F6679" t="s">
        <v>4941</v>
      </c>
      <c r="G6679">
        <v>0</v>
      </c>
      <c r="H6679">
        <v>1</v>
      </c>
      <c r="I6679">
        <v>0</v>
      </c>
      <c r="J6679">
        <v>1</v>
      </c>
      <c r="K6679">
        <v>0</v>
      </c>
      <c r="L6679">
        <v>0</v>
      </c>
      <c r="M6679">
        <v>0</v>
      </c>
      <c r="N6679">
        <v>0</v>
      </c>
      <c r="O6679">
        <v>0</v>
      </c>
      <c r="P6679">
        <v>0</v>
      </c>
      <c r="Q6679">
        <v>0</v>
      </c>
    </row>
    <row r="6680" spans="1:17" x14ac:dyDescent="0.2">
      <c r="A6680" t="s">
        <v>24418</v>
      </c>
      <c r="B6680" t="s">
        <v>88</v>
      </c>
      <c r="C6680" t="s">
        <v>165</v>
      </c>
      <c r="D6680" t="s">
        <v>17736</v>
      </c>
      <c r="E6680" t="s">
        <v>83</v>
      </c>
      <c r="F6680" t="s">
        <v>4943</v>
      </c>
      <c r="G6680">
        <v>0</v>
      </c>
      <c r="H6680">
        <v>0</v>
      </c>
      <c r="I6680">
        <v>0</v>
      </c>
      <c r="J6680">
        <v>0</v>
      </c>
      <c r="K6680">
        <v>0</v>
      </c>
      <c r="L6680">
        <v>0</v>
      </c>
      <c r="M6680">
        <v>1</v>
      </c>
      <c r="N6680">
        <v>0</v>
      </c>
      <c r="O6680">
        <v>0</v>
      </c>
      <c r="P6680">
        <v>0</v>
      </c>
      <c r="Q6680">
        <v>0</v>
      </c>
    </row>
    <row r="6681" spans="1:17" x14ac:dyDescent="0.2">
      <c r="A6681" t="s">
        <v>24419</v>
      </c>
      <c r="B6681" t="s">
        <v>88</v>
      </c>
      <c r="C6681" t="s">
        <v>165</v>
      </c>
      <c r="D6681" t="s">
        <v>17736</v>
      </c>
      <c r="E6681" t="s">
        <v>83</v>
      </c>
      <c r="F6681" t="s">
        <v>4925</v>
      </c>
      <c r="G6681">
        <v>0</v>
      </c>
      <c r="H6681">
        <v>0</v>
      </c>
      <c r="I6681">
        <v>0</v>
      </c>
      <c r="J6681">
        <v>0</v>
      </c>
      <c r="K6681">
        <v>0</v>
      </c>
      <c r="L6681">
        <v>0</v>
      </c>
      <c r="M6681">
        <v>0</v>
      </c>
      <c r="N6681">
        <v>1</v>
      </c>
      <c r="O6681">
        <v>1</v>
      </c>
      <c r="P6681">
        <v>0</v>
      </c>
      <c r="Q6681">
        <v>0</v>
      </c>
    </row>
    <row r="6682" spans="1:17" x14ac:dyDescent="0.2">
      <c r="A6682" t="s">
        <v>24420</v>
      </c>
      <c r="B6682" t="s">
        <v>88</v>
      </c>
      <c r="C6682" t="s">
        <v>165</v>
      </c>
      <c r="D6682" t="s">
        <v>17736</v>
      </c>
      <c r="E6682" t="s">
        <v>83</v>
      </c>
      <c r="F6682" t="s">
        <v>4927</v>
      </c>
      <c r="G6682">
        <v>0</v>
      </c>
      <c r="H6682">
        <v>0</v>
      </c>
      <c r="I6682">
        <v>0</v>
      </c>
      <c r="J6682">
        <v>0</v>
      </c>
      <c r="K6682">
        <v>0</v>
      </c>
      <c r="L6682">
        <v>0</v>
      </c>
      <c r="M6682">
        <v>0</v>
      </c>
      <c r="N6682">
        <v>1</v>
      </c>
      <c r="O6682">
        <v>1</v>
      </c>
      <c r="P6682">
        <v>0</v>
      </c>
      <c r="Q6682">
        <v>0</v>
      </c>
    </row>
    <row r="6683" spans="1:17" x14ac:dyDescent="0.2">
      <c r="A6683" t="s">
        <v>24421</v>
      </c>
      <c r="B6683" t="s">
        <v>88</v>
      </c>
      <c r="C6683" t="s">
        <v>165</v>
      </c>
      <c r="D6683" t="s">
        <v>17736</v>
      </c>
      <c r="E6683" t="s">
        <v>83</v>
      </c>
      <c r="F6683" t="s">
        <v>17734</v>
      </c>
      <c r="G6683">
        <v>1</v>
      </c>
      <c r="H6683">
        <v>0</v>
      </c>
      <c r="I6683">
        <v>0</v>
      </c>
      <c r="J6683">
        <v>0</v>
      </c>
      <c r="K6683">
        <v>0</v>
      </c>
      <c r="L6683">
        <v>0</v>
      </c>
      <c r="M6683">
        <v>0</v>
      </c>
      <c r="N6683">
        <v>0</v>
      </c>
      <c r="O6683">
        <v>0</v>
      </c>
      <c r="P6683">
        <v>0</v>
      </c>
      <c r="Q6683">
        <v>0</v>
      </c>
    </row>
    <row r="6684" spans="1:17" x14ac:dyDescent="0.2">
      <c r="A6684" t="s">
        <v>24422</v>
      </c>
      <c r="B6684" t="s">
        <v>88</v>
      </c>
      <c r="C6684" t="s">
        <v>165</v>
      </c>
      <c r="D6684" t="s">
        <v>17736</v>
      </c>
      <c r="E6684" t="s">
        <v>81</v>
      </c>
      <c r="F6684" t="s">
        <v>4929</v>
      </c>
      <c r="G6684">
        <v>0</v>
      </c>
      <c r="H6684">
        <v>5</v>
      </c>
      <c r="I6684">
        <v>1</v>
      </c>
      <c r="J6684">
        <v>3</v>
      </c>
      <c r="K6684">
        <v>0</v>
      </c>
      <c r="L6684">
        <v>1</v>
      </c>
      <c r="M6684">
        <v>0</v>
      </c>
      <c r="N6684">
        <v>0</v>
      </c>
      <c r="O6684">
        <v>0</v>
      </c>
      <c r="P6684">
        <v>0</v>
      </c>
      <c r="Q6684">
        <v>0</v>
      </c>
    </row>
    <row r="6685" spans="1:17" x14ac:dyDescent="0.2">
      <c r="A6685" t="s">
        <v>24423</v>
      </c>
      <c r="B6685" t="s">
        <v>88</v>
      </c>
      <c r="C6685" t="s">
        <v>165</v>
      </c>
      <c r="D6685" t="s">
        <v>17736</v>
      </c>
      <c r="E6685" t="s">
        <v>81</v>
      </c>
      <c r="F6685" t="s">
        <v>4931</v>
      </c>
      <c r="G6685">
        <v>0</v>
      </c>
      <c r="H6685">
        <v>5</v>
      </c>
      <c r="I6685">
        <v>1</v>
      </c>
      <c r="J6685">
        <v>3</v>
      </c>
      <c r="K6685">
        <v>0</v>
      </c>
      <c r="L6685">
        <v>1</v>
      </c>
      <c r="M6685">
        <v>0</v>
      </c>
      <c r="N6685">
        <v>0</v>
      </c>
      <c r="O6685">
        <v>0</v>
      </c>
      <c r="P6685">
        <v>0</v>
      </c>
      <c r="Q6685">
        <v>0</v>
      </c>
    </row>
    <row r="6686" spans="1:17" x14ac:dyDescent="0.2">
      <c r="A6686" t="s">
        <v>24424</v>
      </c>
      <c r="B6686" t="s">
        <v>88</v>
      </c>
      <c r="C6686" t="s">
        <v>165</v>
      </c>
      <c r="D6686" t="s">
        <v>17736</v>
      </c>
      <c r="E6686" t="s">
        <v>81</v>
      </c>
      <c r="F6686" t="s">
        <v>4933</v>
      </c>
      <c r="G6686">
        <v>0</v>
      </c>
      <c r="H6686">
        <v>0</v>
      </c>
      <c r="I6686">
        <v>0</v>
      </c>
      <c r="J6686">
        <v>0</v>
      </c>
      <c r="K6686">
        <v>0</v>
      </c>
      <c r="L6686">
        <v>0</v>
      </c>
      <c r="M6686">
        <v>5</v>
      </c>
      <c r="N6686">
        <v>0</v>
      </c>
      <c r="O6686">
        <v>0</v>
      </c>
      <c r="P6686">
        <v>0</v>
      </c>
      <c r="Q6686">
        <v>0</v>
      </c>
    </row>
    <row r="6687" spans="1:17" x14ac:dyDescent="0.2">
      <c r="A6687" t="s">
        <v>24425</v>
      </c>
      <c r="B6687" t="s">
        <v>88</v>
      </c>
      <c r="C6687" t="s">
        <v>165</v>
      </c>
      <c r="D6687" t="s">
        <v>17736</v>
      </c>
      <c r="E6687" t="s">
        <v>81</v>
      </c>
      <c r="F6687" t="s">
        <v>4935</v>
      </c>
      <c r="G6687">
        <v>0</v>
      </c>
      <c r="H6687">
        <v>5</v>
      </c>
      <c r="I6687">
        <v>1</v>
      </c>
      <c r="J6687">
        <v>3</v>
      </c>
      <c r="K6687">
        <v>0</v>
      </c>
      <c r="L6687">
        <v>1</v>
      </c>
      <c r="M6687">
        <v>0</v>
      </c>
      <c r="N6687">
        <v>0</v>
      </c>
      <c r="O6687">
        <v>0</v>
      </c>
      <c r="P6687">
        <v>0</v>
      </c>
      <c r="Q6687">
        <v>0</v>
      </c>
    </row>
    <row r="6688" spans="1:17" x14ac:dyDescent="0.2">
      <c r="A6688" t="s">
        <v>24426</v>
      </c>
      <c r="B6688" t="s">
        <v>88</v>
      </c>
      <c r="C6688" t="s">
        <v>165</v>
      </c>
      <c r="D6688" t="s">
        <v>17736</v>
      </c>
      <c r="E6688" t="s">
        <v>81</v>
      </c>
      <c r="F6688" t="s">
        <v>4937</v>
      </c>
      <c r="G6688">
        <v>0</v>
      </c>
      <c r="H6688">
        <v>5</v>
      </c>
      <c r="I6688">
        <v>1</v>
      </c>
      <c r="J6688">
        <v>3</v>
      </c>
      <c r="K6688">
        <v>0</v>
      </c>
      <c r="L6688">
        <v>1</v>
      </c>
      <c r="M6688">
        <v>0</v>
      </c>
      <c r="N6688">
        <v>0</v>
      </c>
      <c r="O6688">
        <v>0</v>
      </c>
      <c r="P6688">
        <v>0</v>
      </c>
      <c r="Q6688">
        <v>0</v>
      </c>
    </row>
    <row r="6689" spans="1:17" x14ac:dyDescent="0.2">
      <c r="A6689" t="s">
        <v>24427</v>
      </c>
      <c r="B6689" t="s">
        <v>88</v>
      </c>
      <c r="C6689" t="s">
        <v>165</v>
      </c>
      <c r="D6689" t="s">
        <v>17736</v>
      </c>
      <c r="E6689" t="s">
        <v>81</v>
      </c>
      <c r="F6689" t="s">
        <v>4939</v>
      </c>
      <c r="G6689">
        <v>0</v>
      </c>
      <c r="H6689">
        <v>0</v>
      </c>
      <c r="I6689">
        <v>0</v>
      </c>
      <c r="J6689">
        <v>0</v>
      </c>
      <c r="K6689">
        <v>0</v>
      </c>
      <c r="L6689">
        <v>0</v>
      </c>
      <c r="M6689">
        <v>5</v>
      </c>
      <c r="N6689">
        <v>0</v>
      </c>
      <c r="O6689">
        <v>0</v>
      </c>
      <c r="P6689">
        <v>0</v>
      </c>
      <c r="Q6689">
        <v>0</v>
      </c>
    </row>
    <row r="6690" spans="1:17" x14ac:dyDescent="0.2">
      <c r="A6690" t="s">
        <v>24428</v>
      </c>
      <c r="B6690" t="s">
        <v>88</v>
      </c>
      <c r="C6690" t="s">
        <v>165</v>
      </c>
      <c r="D6690" t="s">
        <v>17736</v>
      </c>
      <c r="E6690" t="s">
        <v>81</v>
      </c>
      <c r="F6690" t="s">
        <v>4941</v>
      </c>
      <c r="G6690">
        <v>0</v>
      </c>
      <c r="H6690">
        <v>5</v>
      </c>
      <c r="I6690">
        <v>1</v>
      </c>
      <c r="J6690">
        <v>3</v>
      </c>
      <c r="K6690">
        <v>0</v>
      </c>
      <c r="L6690">
        <v>1</v>
      </c>
      <c r="M6690">
        <v>0</v>
      </c>
      <c r="N6690">
        <v>0</v>
      </c>
      <c r="O6690">
        <v>0</v>
      </c>
      <c r="P6690">
        <v>0</v>
      </c>
      <c r="Q6690">
        <v>0</v>
      </c>
    </row>
    <row r="6691" spans="1:17" x14ac:dyDescent="0.2">
      <c r="A6691" t="s">
        <v>24429</v>
      </c>
      <c r="B6691" t="s">
        <v>88</v>
      </c>
      <c r="C6691" t="s">
        <v>165</v>
      </c>
      <c r="D6691" t="s">
        <v>17736</v>
      </c>
      <c r="E6691" t="s">
        <v>81</v>
      </c>
      <c r="F6691" t="s">
        <v>4943</v>
      </c>
      <c r="G6691">
        <v>0</v>
      </c>
      <c r="H6691">
        <v>0</v>
      </c>
      <c r="I6691">
        <v>0</v>
      </c>
      <c r="J6691">
        <v>0</v>
      </c>
      <c r="K6691">
        <v>0</v>
      </c>
      <c r="L6691">
        <v>0</v>
      </c>
      <c r="M6691">
        <v>5</v>
      </c>
      <c r="N6691">
        <v>0</v>
      </c>
      <c r="O6691">
        <v>0</v>
      </c>
      <c r="P6691">
        <v>0</v>
      </c>
      <c r="Q6691">
        <v>0</v>
      </c>
    </row>
    <row r="6692" spans="1:17" x14ac:dyDescent="0.2">
      <c r="A6692" t="s">
        <v>24430</v>
      </c>
      <c r="B6692" t="s">
        <v>88</v>
      </c>
      <c r="C6692" t="s">
        <v>165</v>
      </c>
      <c r="D6692" t="s">
        <v>17736</v>
      </c>
      <c r="E6692" t="s">
        <v>81</v>
      </c>
      <c r="F6692" t="s">
        <v>4925</v>
      </c>
      <c r="G6692">
        <v>0</v>
      </c>
      <c r="H6692">
        <v>0</v>
      </c>
      <c r="I6692">
        <v>0</v>
      </c>
      <c r="J6692">
        <v>0</v>
      </c>
      <c r="K6692">
        <v>0</v>
      </c>
      <c r="L6692">
        <v>0</v>
      </c>
      <c r="M6692">
        <v>0</v>
      </c>
      <c r="N6692">
        <v>5</v>
      </c>
      <c r="O6692">
        <v>4</v>
      </c>
      <c r="P6692">
        <v>1</v>
      </c>
      <c r="Q6692">
        <v>0</v>
      </c>
    </row>
    <row r="6693" spans="1:17" x14ac:dyDescent="0.2">
      <c r="A6693" t="s">
        <v>24431</v>
      </c>
      <c r="B6693" t="s">
        <v>88</v>
      </c>
      <c r="C6693" t="s">
        <v>165</v>
      </c>
      <c r="D6693" t="s">
        <v>17736</v>
      </c>
      <c r="E6693" t="s">
        <v>81</v>
      </c>
      <c r="F6693" t="s">
        <v>4927</v>
      </c>
      <c r="G6693">
        <v>0</v>
      </c>
      <c r="H6693">
        <v>0</v>
      </c>
      <c r="I6693">
        <v>0</v>
      </c>
      <c r="J6693">
        <v>0</v>
      </c>
      <c r="K6693">
        <v>0</v>
      </c>
      <c r="L6693">
        <v>0</v>
      </c>
      <c r="M6693">
        <v>0</v>
      </c>
      <c r="N6693">
        <v>3</v>
      </c>
      <c r="O6693">
        <v>2</v>
      </c>
      <c r="P6693">
        <v>1</v>
      </c>
      <c r="Q6693">
        <v>0</v>
      </c>
    </row>
    <row r="6694" spans="1:17" x14ac:dyDescent="0.2">
      <c r="A6694" t="s">
        <v>24432</v>
      </c>
      <c r="B6694" t="s">
        <v>88</v>
      </c>
      <c r="C6694" t="s">
        <v>165</v>
      </c>
      <c r="D6694" t="s">
        <v>17736</v>
      </c>
      <c r="E6694" t="s">
        <v>81</v>
      </c>
      <c r="F6694" t="s">
        <v>17734</v>
      </c>
      <c r="G6694">
        <v>5</v>
      </c>
      <c r="H6694">
        <v>0</v>
      </c>
      <c r="I6694">
        <v>0</v>
      </c>
      <c r="J6694">
        <v>0</v>
      </c>
      <c r="K6694">
        <v>0</v>
      </c>
      <c r="L6694">
        <v>0</v>
      </c>
      <c r="M6694">
        <v>0</v>
      </c>
      <c r="N6694">
        <v>0</v>
      </c>
      <c r="O6694">
        <v>0</v>
      </c>
      <c r="P6694">
        <v>0</v>
      </c>
      <c r="Q6694">
        <v>0</v>
      </c>
    </row>
    <row r="6695" spans="1:17" x14ac:dyDescent="0.2">
      <c r="A6695" t="s">
        <v>24433</v>
      </c>
      <c r="B6695" t="s">
        <v>88</v>
      </c>
      <c r="C6695" t="s">
        <v>230</v>
      </c>
      <c r="D6695" t="s">
        <v>17736</v>
      </c>
      <c r="E6695" t="s">
        <v>81</v>
      </c>
      <c r="F6695" t="s">
        <v>4937</v>
      </c>
      <c r="G6695">
        <v>0</v>
      </c>
      <c r="H6695">
        <v>11</v>
      </c>
      <c r="I6695">
        <v>0</v>
      </c>
      <c r="J6695">
        <v>11</v>
      </c>
      <c r="K6695">
        <v>0</v>
      </c>
      <c r="L6695">
        <v>0</v>
      </c>
      <c r="M6695">
        <v>0</v>
      </c>
      <c r="N6695">
        <v>0</v>
      </c>
      <c r="O6695">
        <v>0</v>
      </c>
      <c r="P6695">
        <v>0</v>
      </c>
      <c r="Q6695">
        <v>0</v>
      </c>
    </row>
    <row r="6696" spans="1:17" x14ac:dyDescent="0.2">
      <c r="A6696" t="s">
        <v>24434</v>
      </c>
      <c r="B6696" t="s">
        <v>88</v>
      </c>
      <c r="C6696" t="s">
        <v>230</v>
      </c>
      <c r="D6696" t="s">
        <v>17736</v>
      </c>
      <c r="E6696" t="s">
        <v>81</v>
      </c>
      <c r="F6696" t="s">
        <v>4939</v>
      </c>
      <c r="G6696">
        <v>0</v>
      </c>
      <c r="H6696">
        <v>0</v>
      </c>
      <c r="I6696">
        <v>0</v>
      </c>
      <c r="J6696">
        <v>0</v>
      </c>
      <c r="K6696">
        <v>0</v>
      </c>
      <c r="L6696">
        <v>0</v>
      </c>
      <c r="M6696">
        <v>11</v>
      </c>
      <c r="N6696">
        <v>0</v>
      </c>
      <c r="O6696">
        <v>0</v>
      </c>
      <c r="P6696">
        <v>0</v>
      </c>
      <c r="Q6696">
        <v>0</v>
      </c>
    </row>
    <row r="6697" spans="1:17" x14ac:dyDescent="0.2">
      <c r="A6697" t="s">
        <v>24435</v>
      </c>
      <c r="B6697" t="s">
        <v>88</v>
      </c>
      <c r="C6697" t="s">
        <v>230</v>
      </c>
      <c r="D6697" t="s">
        <v>17736</v>
      </c>
      <c r="E6697" t="s">
        <v>81</v>
      </c>
      <c r="F6697" t="s">
        <v>4941</v>
      </c>
      <c r="G6697">
        <v>0</v>
      </c>
      <c r="H6697">
        <v>11</v>
      </c>
      <c r="I6697">
        <v>0</v>
      </c>
      <c r="J6697">
        <v>11</v>
      </c>
      <c r="K6697">
        <v>0</v>
      </c>
      <c r="L6697">
        <v>0</v>
      </c>
      <c r="M6697">
        <v>0</v>
      </c>
      <c r="N6697">
        <v>0</v>
      </c>
      <c r="O6697">
        <v>0</v>
      </c>
      <c r="P6697">
        <v>0</v>
      </c>
      <c r="Q6697">
        <v>0</v>
      </c>
    </row>
    <row r="6698" spans="1:17" x14ac:dyDescent="0.2">
      <c r="A6698" t="s">
        <v>24436</v>
      </c>
      <c r="B6698" t="s">
        <v>88</v>
      </c>
      <c r="C6698" t="s">
        <v>230</v>
      </c>
      <c r="D6698" t="s">
        <v>17736</v>
      </c>
      <c r="E6698" t="s">
        <v>81</v>
      </c>
      <c r="F6698" t="s">
        <v>4943</v>
      </c>
      <c r="G6698">
        <v>0</v>
      </c>
      <c r="H6698">
        <v>0</v>
      </c>
      <c r="I6698">
        <v>0</v>
      </c>
      <c r="J6698">
        <v>0</v>
      </c>
      <c r="K6698">
        <v>0</v>
      </c>
      <c r="L6698">
        <v>0</v>
      </c>
      <c r="M6698">
        <v>11</v>
      </c>
      <c r="N6698">
        <v>0</v>
      </c>
      <c r="O6698">
        <v>0</v>
      </c>
      <c r="P6698">
        <v>0</v>
      </c>
      <c r="Q6698">
        <v>0</v>
      </c>
    </row>
    <row r="6699" spans="1:17" x14ac:dyDescent="0.2">
      <c r="A6699" t="s">
        <v>24437</v>
      </c>
      <c r="B6699" t="s">
        <v>88</v>
      </c>
      <c r="C6699" t="s">
        <v>230</v>
      </c>
      <c r="D6699" t="s">
        <v>17736</v>
      </c>
      <c r="E6699" t="s">
        <v>81</v>
      </c>
      <c r="F6699" t="s">
        <v>4925</v>
      </c>
      <c r="G6699">
        <v>0</v>
      </c>
      <c r="H6699">
        <v>0</v>
      </c>
      <c r="I6699">
        <v>0</v>
      </c>
      <c r="J6699">
        <v>0</v>
      </c>
      <c r="K6699">
        <v>0</v>
      </c>
      <c r="L6699">
        <v>0</v>
      </c>
      <c r="M6699">
        <v>0</v>
      </c>
      <c r="N6699">
        <v>10</v>
      </c>
      <c r="O6699">
        <v>10</v>
      </c>
      <c r="P6699">
        <v>0</v>
      </c>
      <c r="Q6699">
        <v>0</v>
      </c>
    </row>
    <row r="6700" spans="1:17" x14ac:dyDescent="0.2">
      <c r="A6700" t="s">
        <v>24438</v>
      </c>
      <c r="B6700" t="s">
        <v>88</v>
      </c>
      <c r="C6700" t="s">
        <v>230</v>
      </c>
      <c r="D6700" t="s">
        <v>17736</v>
      </c>
      <c r="E6700" t="s">
        <v>81</v>
      </c>
      <c r="F6700" t="s">
        <v>4927</v>
      </c>
      <c r="G6700">
        <v>0</v>
      </c>
      <c r="H6700">
        <v>0</v>
      </c>
      <c r="I6700">
        <v>0</v>
      </c>
      <c r="J6700">
        <v>0</v>
      </c>
      <c r="K6700">
        <v>0</v>
      </c>
      <c r="L6700">
        <v>0</v>
      </c>
      <c r="M6700">
        <v>0</v>
      </c>
      <c r="N6700">
        <v>9</v>
      </c>
      <c r="O6700">
        <v>9</v>
      </c>
      <c r="P6700">
        <v>0</v>
      </c>
      <c r="Q6700">
        <v>0</v>
      </c>
    </row>
    <row r="6701" spans="1:17" x14ac:dyDescent="0.2">
      <c r="A6701" t="s">
        <v>24439</v>
      </c>
      <c r="B6701" t="s">
        <v>88</v>
      </c>
      <c r="C6701" t="s">
        <v>109</v>
      </c>
      <c r="D6701" t="s">
        <v>17736</v>
      </c>
      <c r="E6701" t="s">
        <v>83</v>
      </c>
      <c r="F6701" t="s">
        <v>4929</v>
      </c>
      <c r="G6701">
        <v>0</v>
      </c>
      <c r="H6701">
        <v>14</v>
      </c>
      <c r="I6701">
        <v>2</v>
      </c>
      <c r="J6701">
        <v>10</v>
      </c>
      <c r="K6701">
        <v>1</v>
      </c>
      <c r="L6701">
        <v>1</v>
      </c>
      <c r="M6701">
        <v>0</v>
      </c>
      <c r="N6701">
        <v>0</v>
      </c>
      <c r="O6701">
        <v>0</v>
      </c>
      <c r="P6701">
        <v>0</v>
      </c>
      <c r="Q6701">
        <v>0</v>
      </c>
    </row>
    <row r="6702" spans="1:17" x14ac:dyDescent="0.2">
      <c r="A6702" t="s">
        <v>24440</v>
      </c>
      <c r="B6702" t="s">
        <v>88</v>
      </c>
      <c r="C6702" t="s">
        <v>109</v>
      </c>
      <c r="D6702" t="s">
        <v>17736</v>
      </c>
      <c r="E6702" t="s">
        <v>83</v>
      </c>
      <c r="F6702" t="s">
        <v>4931</v>
      </c>
      <c r="G6702">
        <v>0</v>
      </c>
      <c r="H6702">
        <v>14</v>
      </c>
      <c r="I6702">
        <v>2</v>
      </c>
      <c r="J6702">
        <v>10</v>
      </c>
      <c r="K6702">
        <v>1</v>
      </c>
      <c r="L6702">
        <v>1</v>
      </c>
      <c r="M6702">
        <v>0</v>
      </c>
      <c r="N6702">
        <v>0</v>
      </c>
      <c r="O6702">
        <v>0</v>
      </c>
      <c r="P6702">
        <v>0</v>
      </c>
      <c r="Q6702">
        <v>0</v>
      </c>
    </row>
    <row r="6703" spans="1:17" x14ac:dyDescent="0.2">
      <c r="A6703" t="s">
        <v>24441</v>
      </c>
      <c r="B6703" t="s">
        <v>88</v>
      </c>
      <c r="C6703" t="s">
        <v>109</v>
      </c>
      <c r="D6703" t="s">
        <v>17736</v>
      </c>
      <c r="E6703" t="s">
        <v>83</v>
      </c>
      <c r="F6703" t="s">
        <v>4933</v>
      </c>
      <c r="G6703">
        <v>0</v>
      </c>
      <c r="H6703">
        <v>0</v>
      </c>
      <c r="I6703">
        <v>0</v>
      </c>
      <c r="J6703">
        <v>0</v>
      </c>
      <c r="K6703">
        <v>0</v>
      </c>
      <c r="L6703">
        <v>0</v>
      </c>
      <c r="M6703">
        <v>14</v>
      </c>
      <c r="N6703">
        <v>0</v>
      </c>
      <c r="O6703">
        <v>0</v>
      </c>
      <c r="P6703">
        <v>0</v>
      </c>
      <c r="Q6703">
        <v>0</v>
      </c>
    </row>
    <row r="6704" spans="1:17" x14ac:dyDescent="0.2">
      <c r="A6704" t="s">
        <v>24442</v>
      </c>
      <c r="B6704" t="s">
        <v>88</v>
      </c>
      <c r="C6704" t="s">
        <v>109</v>
      </c>
      <c r="D6704" t="s">
        <v>17736</v>
      </c>
      <c r="E6704" t="s">
        <v>83</v>
      </c>
      <c r="F6704" t="s">
        <v>4935</v>
      </c>
      <c r="G6704">
        <v>0</v>
      </c>
      <c r="H6704">
        <v>14</v>
      </c>
      <c r="I6704">
        <v>2</v>
      </c>
      <c r="J6704">
        <v>10</v>
      </c>
      <c r="K6704">
        <v>1</v>
      </c>
      <c r="L6704">
        <v>1</v>
      </c>
      <c r="M6704">
        <v>0</v>
      </c>
      <c r="N6704">
        <v>0</v>
      </c>
      <c r="O6704">
        <v>0</v>
      </c>
      <c r="P6704">
        <v>0</v>
      </c>
      <c r="Q6704">
        <v>0</v>
      </c>
    </row>
    <row r="6705" spans="1:17" x14ac:dyDescent="0.2">
      <c r="A6705" t="s">
        <v>24443</v>
      </c>
      <c r="B6705" t="s">
        <v>88</v>
      </c>
      <c r="C6705" t="s">
        <v>109</v>
      </c>
      <c r="D6705" t="s">
        <v>17736</v>
      </c>
      <c r="E6705" t="s">
        <v>83</v>
      </c>
      <c r="F6705" t="s">
        <v>4937</v>
      </c>
      <c r="G6705">
        <v>0</v>
      </c>
      <c r="H6705">
        <v>14</v>
      </c>
      <c r="I6705">
        <v>2</v>
      </c>
      <c r="J6705">
        <v>10</v>
      </c>
      <c r="K6705">
        <v>1</v>
      </c>
      <c r="L6705">
        <v>1</v>
      </c>
      <c r="M6705">
        <v>0</v>
      </c>
      <c r="N6705">
        <v>0</v>
      </c>
      <c r="O6705">
        <v>0</v>
      </c>
      <c r="P6705">
        <v>0</v>
      </c>
      <c r="Q6705">
        <v>0</v>
      </c>
    </row>
    <row r="6706" spans="1:17" x14ac:dyDescent="0.2">
      <c r="A6706" t="s">
        <v>24444</v>
      </c>
      <c r="B6706" t="s">
        <v>88</v>
      </c>
      <c r="C6706" t="s">
        <v>109</v>
      </c>
      <c r="D6706" t="s">
        <v>17736</v>
      </c>
      <c r="E6706" t="s">
        <v>83</v>
      </c>
      <c r="F6706" t="s">
        <v>4939</v>
      </c>
      <c r="G6706">
        <v>0</v>
      </c>
      <c r="H6706">
        <v>0</v>
      </c>
      <c r="I6706">
        <v>0</v>
      </c>
      <c r="J6706">
        <v>0</v>
      </c>
      <c r="K6706">
        <v>0</v>
      </c>
      <c r="L6706">
        <v>0</v>
      </c>
      <c r="M6706">
        <v>14</v>
      </c>
      <c r="N6706">
        <v>0</v>
      </c>
      <c r="O6706">
        <v>0</v>
      </c>
      <c r="P6706">
        <v>0</v>
      </c>
      <c r="Q6706">
        <v>0</v>
      </c>
    </row>
    <row r="6707" spans="1:17" x14ac:dyDescent="0.2">
      <c r="A6707" t="s">
        <v>24445</v>
      </c>
      <c r="B6707" t="s">
        <v>88</v>
      </c>
      <c r="C6707" t="s">
        <v>109</v>
      </c>
      <c r="D6707" t="s">
        <v>17736</v>
      </c>
      <c r="E6707" t="s">
        <v>83</v>
      </c>
      <c r="F6707" t="s">
        <v>4941</v>
      </c>
      <c r="G6707">
        <v>0</v>
      </c>
      <c r="H6707">
        <v>14</v>
      </c>
      <c r="I6707">
        <v>2</v>
      </c>
      <c r="J6707">
        <v>10</v>
      </c>
      <c r="K6707">
        <v>1</v>
      </c>
      <c r="L6707">
        <v>1</v>
      </c>
      <c r="M6707">
        <v>0</v>
      </c>
      <c r="N6707">
        <v>0</v>
      </c>
      <c r="O6707">
        <v>0</v>
      </c>
      <c r="P6707">
        <v>0</v>
      </c>
      <c r="Q6707">
        <v>0</v>
      </c>
    </row>
    <row r="6708" spans="1:17" x14ac:dyDescent="0.2">
      <c r="A6708" t="s">
        <v>24446</v>
      </c>
      <c r="B6708" t="s">
        <v>88</v>
      </c>
      <c r="C6708" t="s">
        <v>109</v>
      </c>
      <c r="D6708" t="s">
        <v>17736</v>
      </c>
      <c r="E6708" t="s">
        <v>83</v>
      </c>
      <c r="F6708" t="s">
        <v>4943</v>
      </c>
      <c r="G6708">
        <v>0</v>
      </c>
      <c r="H6708">
        <v>0</v>
      </c>
      <c r="I6708">
        <v>0</v>
      </c>
      <c r="J6708">
        <v>0</v>
      </c>
      <c r="K6708">
        <v>0</v>
      </c>
      <c r="L6708">
        <v>0</v>
      </c>
      <c r="M6708">
        <v>14</v>
      </c>
      <c r="N6708">
        <v>0</v>
      </c>
      <c r="O6708">
        <v>0</v>
      </c>
      <c r="P6708">
        <v>0</v>
      </c>
      <c r="Q6708">
        <v>0</v>
      </c>
    </row>
    <row r="6709" spans="1:17" x14ac:dyDescent="0.2">
      <c r="A6709" t="s">
        <v>24447</v>
      </c>
      <c r="B6709" t="s">
        <v>88</v>
      </c>
      <c r="C6709" t="s">
        <v>109</v>
      </c>
      <c r="D6709" t="s">
        <v>17736</v>
      </c>
      <c r="E6709" t="s">
        <v>83</v>
      </c>
      <c r="F6709" t="s">
        <v>4925</v>
      </c>
      <c r="G6709">
        <v>0</v>
      </c>
      <c r="H6709">
        <v>0</v>
      </c>
      <c r="I6709">
        <v>0</v>
      </c>
      <c r="J6709">
        <v>0</v>
      </c>
      <c r="K6709">
        <v>0</v>
      </c>
      <c r="L6709">
        <v>0</v>
      </c>
      <c r="M6709">
        <v>0</v>
      </c>
      <c r="N6709">
        <v>14</v>
      </c>
      <c r="O6709">
        <v>13</v>
      </c>
      <c r="P6709">
        <v>1</v>
      </c>
      <c r="Q6709">
        <v>0</v>
      </c>
    </row>
    <row r="6710" spans="1:17" x14ac:dyDescent="0.2">
      <c r="A6710" t="s">
        <v>24448</v>
      </c>
      <c r="B6710" t="s">
        <v>88</v>
      </c>
      <c r="C6710" t="s">
        <v>109</v>
      </c>
      <c r="D6710" t="s">
        <v>17736</v>
      </c>
      <c r="E6710" t="s">
        <v>83</v>
      </c>
      <c r="F6710" t="s">
        <v>4927</v>
      </c>
      <c r="G6710">
        <v>0</v>
      </c>
      <c r="H6710">
        <v>0</v>
      </c>
      <c r="I6710">
        <v>0</v>
      </c>
      <c r="J6710">
        <v>0</v>
      </c>
      <c r="K6710">
        <v>0</v>
      </c>
      <c r="L6710">
        <v>0</v>
      </c>
      <c r="M6710">
        <v>0</v>
      </c>
      <c r="N6710">
        <v>13</v>
      </c>
      <c r="O6710">
        <v>12</v>
      </c>
      <c r="P6710">
        <v>1</v>
      </c>
      <c r="Q6710">
        <v>0</v>
      </c>
    </row>
    <row r="6711" spans="1:17" x14ac:dyDescent="0.2">
      <c r="A6711" t="s">
        <v>24449</v>
      </c>
      <c r="B6711" t="s">
        <v>88</v>
      </c>
      <c r="C6711" t="s">
        <v>109</v>
      </c>
      <c r="D6711" t="s">
        <v>17736</v>
      </c>
      <c r="E6711" t="s">
        <v>83</v>
      </c>
      <c r="F6711" t="s">
        <v>17734</v>
      </c>
      <c r="G6711">
        <v>14</v>
      </c>
      <c r="H6711">
        <v>0</v>
      </c>
      <c r="I6711">
        <v>0</v>
      </c>
      <c r="J6711">
        <v>0</v>
      </c>
      <c r="K6711">
        <v>0</v>
      </c>
      <c r="L6711">
        <v>0</v>
      </c>
      <c r="M6711">
        <v>0</v>
      </c>
      <c r="N6711">
        <v>0</v>
      </c>
      <c r="O6711">
        <v>0</v>
      </c>
      <c r="P6711">
        <v>0</v>
      </c>
      <c r="Q6711">
        <v>0</v>
      </c>
    </row>
    <row r="6712" spans="1:17" x14ac:dyDescent="0.2">
      <c r="A6712" t="s">
        <v>24450</v>
      </c>
      <c r="B6712" t="s">
        <v>88</v>
      </c>
      <c r="C6712" t="s">
        <v>109</v>
      </c>
      <c r="D6712" t="s">
        <v>17736</v>
      </c>
      <c r="E6712" t="s">
        <v>81</v>
      </c>
      <c r="F6712" t="s">
        <v>4929</v>
      </c>
      <c r="G6712">
        <v>0</v>
      </c>
      <c r="H6712">
        <v>12</v>
      </c>
      <c r="I6712">
        <v>0</v>
      </c>
      <c r="J6712">
        <v>12</v>
      </c>
      <c r="K6712">
        <v>0</v>
      </c>
      <c r="L6712">
        <v>0</v>
      </c>
      <c r="M6712">
        <v>0</v>
      </c>
      <c r="N6712">
        <v>0</v>
      </c>
      <c r="O6712">
        <v>0</v>
      </c>
      <c r="P6712">
        <v>0</v>
      </c>
      <c r="Q6712">
        <v>0</v>
      </c>
    </row>
    <row r="6713" spans="1:17" x14ac:dyDescent="0.2">
      <c r="A6713" t="s">
        <v>24451</v>
      </c>
      <c r="B6713" t="s">
        <v>88</v>
      </c>
      <c r="C6713" t="s">
        <v>109</v>
      </c>
      <c r="D6713" t="s">
        <v>17736</v>
      </c>
      <c r="E6713" t="s">
        <v>81</v>
      </c>
      <c r="F6713" t="s">
        <v>4931</v>
      </c>
      <c r="G6713">
        <v>0</v>
      </c>
      <c r="H6713">
        <v>12</v>
      </c>
      <c r="I6713">
        <v>0</v>
      </c>
      <c r="J6713">
        <v>11</v>
      </c>
      <c r="K6713">
        <v>0</v>
      </c>
      <c r="L6713">
        <v>1</v>
      </c>
      <c r="M6713">
        <v>0</v>
      </c>
      <c r="N6713">
        <v>0</v>
      </c>
      <c r="O6713">
        <v>0</v>
      </c>
      <c r="P6713">
        <v>0</v>
      </c>
      <c r="Q6713">
        <v>0</v>
      </c>
    </row>
    <row r="6714" spans="1:17" x14ac:dyDescent="0.2">
      <c r="A6714" t="s">
        <v>24452</v>
      </c>
      <c r="B6714" t="s">
        <v>88</v>
      </c>
      <c r="C6714" t="s">
        <v>109</v>
      </c>
      <c r="D6714" t="s">
        <v>17736</v>
      </c>
      <c r="E6714" t="s">
        <v>81</v>
      </c>
      <c r="F6714" t="s">
        <v>4933</v>
      </c>
      <c r="G6714">
        <v>0</v>
      </c>
      <c r="H6714">
        <v>0</v>
      </c>
      <c r="I6714">
        <v>0</v>
      </c>
      <c r="J6714">
        <v>0</v>
      </c>
      <c r="K6714">
        <v>0</v>
      </c>
      <c r="L6714">
        <v>0</v>
      </c>
      <c r="M6714">
        <v>12</v>
      </c>
      <c r="N6714">
        <v>0</v>
      </c>
      <c r="O6714">
        <v>0</v>
      </c>
      <c r="P6714">
        <v>0</v>
      </c>
      <c r="Q6714">
        <v>0</v>
      </c>
    </row>
    <row r="6715" spans="1:17" x14ac:dyDescent="0.2">
      <c r="A6715" t="s">
        <v>24453</v>
      </c>
      <c r="B6715" t="s">
        <v>88</v>
      </c>
      <c r="C6715" t="s">
        <v>176</v>
      </c>
      <c r="D6715" t="s">
        <v>17736</v>
      </c>
      <c r="E6715" t="s">
        <v>83</v>
      </c>
      <c r="F6715" t="s">
        <v>4937</v>
      </c>
      <c r="G6715">
        <v>0</v>
      </c>
      <c r="H6715">
        <v>40</v>
      </c>
      <c r="I6715">
        <v>4</v>
      </c>
      <c r="J6715">
        <v>31</v>
      </c>
      <c r="K6715">
        <v>0</v>
      </c>
      <c r="L6715">
        <v>5</v>
      </c>
      <c r="M6715">
        <v>0</v>
      </c>
      <c r="N6715">
        <v>0</v>
      </c>
      <c r="O6715">
        <v>0</v>
      </c>
      <c r="P6715">
        <v>0</v>
      </c>
      <c r="Q6715">
        <v>0</v>
      </c>
    </row>
    <row r="6716" spans="1:17" x14ac:dyDescent="0.2">
      <c r="A6716" t="s">
        <v>24454</v>
      </c>
      <c r="B6716" t="s">
        <v>88</v>
      </c>
      <c r="C6716" t="s">
        <v>176</v>
      </c>
      <c r="D6716" t="s">
        <v>17736</v>
      </c>
      <c r="E6716" t="s">
        <v>83</v>
      </c>
      <c r="F6716" t="s">
        <v>4939</v>
      </c>
      <c r="G6716">
        <v>0</v>
      </c>
      <c r="H6716">
        <v>0</v>
      </c>
      <c r="I6716">
        <v>0</v>
      </c>
      <c r="J6716">
        <v>0</v>
      </c>
      <c r="K6716">
        <v>0</v>
      </c>
      <c r="L6716">
        <v>0</v>
      </c>
      <c r="M6716">
        <v>40</v>
      </c>
      <c r="N6716">
        <v>0</v>
      </c>
      <c r="O6716">
        <v>0</v>
      </c>
      <c r="P6716">
        <v>0</v>
      </c>
      <c r="Q6716">
        <v>0</v>
      </c>
    </row>
    <row r="6717" spans="1:17" x14ac:dyDescent="0.2">
      <c r="A6717" t="s">
        <v>24455</v>
      </c>
      <c r="B6717" t="s">
        <v>88</v>
      </c>
      <c r="C6717" t="s">
        <v>176</v>
      </c>
      <c r="D6717" t="s">
        <v>17736</v>
      </c>
      <c r="E6717" t="s">
        <v>83</v>
      </c>
      <c r="F6717" t="s">
        <v>4941</v>
      </c>
      <c r="G6717">
        <v>0</v>
      </c>
      <c r="H6717">
        <v>40</v>
      </c>
      <c r="I6717">
        <v>4</v>
      </c>
      <c r="J6717">
        <v>32</v>
      </c>
      <c r="K6717">
        <v>0</v>
      </c>
      <c r="L6717">
        <v>4</v>
      </c>
      <c r="M6717">
        <v>0</v>
      </c>
      <c r="N6717">
        <v>0</v>
      </c>
      <c r="O6717">
        <v>0</v>
      </c>
      <c r="P6717">
        <v>0</v>
      </c>
      <c r="Q6717">
        <v>0</v>
      </c>
    </row>
    <row r="6718" spans="1:17" x14ac:dyDescent="0.2">
      <c r="A6718" t="s">
        <v>24456</v>
      </c>
      <c r="B6718" t="s">
        <v>88</v>
      </c>
      <c r="C6718" t="s">
        <v>176</v>
      </c>
      <c r="D6718" t="s">
        <v>17736</v>
      </c>
      <c r="E6718" t="s">
        <v>83</v>
      </c>
      <c r="F6718" t="s">
        <v>4943</v>
      </c>
      <c r="G6718">
        <v>0</v>
      </c>
      <c r="H6718">
        <v>0</v>
      </c>
      <c r="I6718">
        <v>0</v>
      </c>
      <c r="J6718">
        <v>0</v>
      </c>
      <c r="K6718">
        <v>0</v>
      </c>
      <c r="L6718">
        <v>0</v>
      </c>
      <c r="M6718">
        <v>40</v>
      </c>
      <c r="N6718">
        <v>0</v>
      </c>
      <c r="O6718">
        <v>0</v>
      </c>
      <c r="P6718">
        <v>0</v>
      </c>
      <c r="Q6718">
        <v>0</v>
      </c>
    </row>
    <row r="6719" spans="1:17" x14ac:dyDescent="0.2">
      <c r="A6719" t="s">
        <v>24457</v>
      </c>
      <c r="B6719" t="s">
        <v>88</v>
      </c>
      <c r="C6719" t="s">
        <v>176</v>
      </c>
      <c r="D6719" t="s">
        <v>17736</v>
      </c>
      <c r="E6719" t="s">
        <v>83</v>
      </c>
      <c r="F6719" t="s">
        <v>4925</v>
      </c>
      <c r="G6719">
        <v>0</v>
      </c>
      <c r="H6719">
        <v>0</v>
      </c>
      <c r="I6719">
        <v>0</v>
      </c>
      <c r="J6719">
        <v>0</v>
      </c>
      <c r="K6719">
        <v>0</v>
      </c>
      <c r="L6719">
        <v>0</v>
      </c>
      <c r="M6719">
        <v>0</v>
      </c>
      <c r="N6719">
        <v>40</v>
      </c>
      <c r="O6719">
        <v>36</v>
      </c>
      <c r="P6719">
        <v>4</v>
      </c>
      <c r="Q6719">
        <v>0</v>
      </c>
    </row>
    <row r="6720" spans="1:17" x14ac:dyDescent="0.2">
      <c r="A6720" t="s">
        <v>24458</v>
      </c>
      <c r="B6720" t="s">
        <v>88</v>
      </c>
      <c r="C6720" t="s">
        <v>176</v>
      </c>
      <c r="D6720" t="s">
        <v>17736</v>
      </c>
      <c r="E6720" t="s">
        <v>83</v>
      </c>
      <c r="F6720" t="s">
        <v>4927</v>
      </c>
      <c r="G6720">
        <v>0</v>
      </c>
      <c r="H6720">
        <v>0</v>
      </c>
      <c r="I6720">
        <v>0</v>
      </c>
      <c r="J6720">
        <v>0</v>
      </c>
      <c r="K6720">
        <v>0</v>
      </c>
      <c r="L6720">
        <v>0</v>
      </c>
      <c r="M6720">
        <v>0</v>
      </c>
      <c r="N6720">
        <v>38</v>
      </c>
      <c r="O6720">
        <v>34</v>
      </c>
      <c r="P6720">
        <v>4</v>
      </c>
      <c r="Q6720">
        <v>0</v>
      </c>
    </row>
    <row r="6721" spans="1:17" x14ac:dyDescent="0.2">
      <c r="A6721" t="s">
        <v>24459</v>
      </c>
      <c r="B6721" t="s">
        <v>88</v>
      </c>
      <c r="C6721" t="s">
        <v>176</v>
      </c>
      <c r="D6721" t="s">
        <v>17736</v>
      </c>
      <c r="E6721" t="s">
        <v>83</v>
      </c>
      <c r="F6721" t="s">
        <v>17734</v>
      </c>
      <c r="G6721">
        <v>40</v>
      </c>
      <c r="H6721">
        <v>0</v>
      </c>
      <c r="I6721">
        <v>0</v>
      </c>
      <c r="J6721">
        <v>0</v>
      </c>
      <c r="K6721">
        <v>0</v>
      </c>
      <c r="L6721">
        <v>0</v>
      </c>
      <c r="M6721">
        <v>0</v>
      </c>
      <c r="N6721">
        <v>0</v>
      </c>
      <c r="O6721">
        <v>0</v>
      </c>
      <c r="P6721">
        <v>0</v>
      </c>
      <c r="Q6721">
        <v>0</v>
      </c>
    </row>
    <row r="6722" spans="1:17" x14ac:dyDescent="0.2">
      <c r="A6722" t="s">
        <v>24460</v>
      </c>
      <c r="B6722" t="s">
        <v>88</v>
      </c>
      <c r="C6722" t="s">
        <v>176</v>
      </c>
      <c r="D6722" t="s">
        <v>17736</v>
      </c>
      <c r="E6722" t="s">
        <v>81</v>
      </c>
      <c r="F6722" t="s">
        <v>4929</v>
      </c>
      <c r="G6722">
        <v>0</v>
      </c>
      <c r="H6722">
        <v>60</v>
      </c>
      <c r="I6722">
        <v>8</v>
      </c>
      <c r="J6722">
        <v>47</v>
      </c>
      <c r="K6722">
        <v>4</v>
      </c>
      <c r="L6722">
        <v>1</v>
      </c>
      <c r="M6722">
        <v>0</v>
      </c>
      <c r="N6722">
        <v>0</v>
      </c>
      <c r="O6722">
        <v>0</v>
      </c>
      <c r="P6722">
        <v>0</v>
      </c>
      <c r="Q6722">
        <v>0</v>
      </c>
    </row>
    <row r="6723" spans="1:17" x14ac:dyDescent="0.2">
      <c r="A6723" t="s">
        <v>24461</v>
      </c>
      <c r="B6723" t="s">
        <v>88</v>
      </c>
      <c r="C6723" t="s">
        <v>176</v>
      </c>
      <c r="D6723" t="s">
        <v>17736</v>
      </c>
      <c r="E6723" t="s">
        <v>81</v>
      </c>
      <c r="F6723" t="s">
        <v>4931</v>
      </c>
      <c r="G6723">
        <v>0</v>
      </c>
      <c r="H6723">
        <v>60</v>
      </c>
      <c r="I6723">
        <v>7</v>
      </c>
      <c r="J6723">
        <v>48</v>
      </c>
      <c r="K6723">
        <v>4</v>
      </c>
      <c r="L6723">
        <v>1</v>
      </c>
      <c r="M6723">
        <v>0</v>
      </c>
      <c r="N6723">
        <v>0</v>
      </c>
      <c r="O6723">
        <v>0</v>
      </c>
      <c r="P6723">
        <v>0</v>
      </c>
      <c r="Q6723">
        <v>0</v>
      </c>
    </row>
    <row r="6724" spans="1:17" x14ac:dyDescent="0.2">
      <c r="A6724" t="s">
        <v>24462</v>
      </c>
      <c r="B6724" t="s">
        <v>88</v>
      </c>
      <c r="C6724" t="s">
        <v>176</v>
      </c>
      <c r="D6724" t="s">
        <v>17736</v>
      </c>
      <c r="E6724" t="s">
        <v>81</v>
      </c>
      <c r="F6724" t="s">
        <v>4933</v>
      </c>
      <c r="G6724">
        <v>0</v>
      </c>
      <c r="H6724">
        <v>0</v>
      </c>
      <c r="I6724">
        <v>0</v>
      </c>
      <c r="J6724">
        <v>0</v>
      </c>
      <c r="K6724">
        <v>0</v>
      </c>
      <c r="L6724">
        <v>0</v>
      </c>
      <c r="M6724">
        <v>60</v>
      </c>
      <c r="N6724">
        <v>0</v>
      </c>
      <c r="O6724">
        <v>0</v>
      </c>
      <c r="P6724">
        <v>0</v>
      </c>
      <c r="Q6724">
        <v>0</v>
      </c>
    </row>
    <row r="6725" spans="1:17" x14ac:dyDescent="0.2">
      <c r="A6725" t="s">
        <v>24463</v>
      </c>
      <c r="B6725" t="s">
        <v>88</v>
      </c>
      <c r="C6725" t="s">
        <v>176</v>
      </c>
      <c r="D6725" t="s">
        <v>17736</v>
      </c>
      <c r="E6725" t="s">
        <v>81</v>
      </c>
      <c r="F6725" t="s">
        <v>4935</v>
      </c>
      <c r="G6725">
        <v>0</v>
      </c>
      <c r="H6725">
        <v>60</v>
      </c>
      <c r="I6725">
        <v>7</v>
      </c>
      <c r="J6725">
        <v>48</v>
      </c>
      <c r="K6725">
        <v>4</v>
      </c>
      <c r="L6725">
        <v>1</v>
      </c>
      <c r="M6725">
        <v>0</v>
      </c>
      <c r="N6725">
        <v>0</v>
      </c>
      <c r="O6725">
        <v>0</v>
      </c>
      <c r="P6725">
        <v>0</v>
      </c>
      <c r="Q6725">
        <v>0</v>
      </c>
    </row>
    <row r="6726" spans="1:17" x14ac:dyDescent="0.2">
      <c r="A6726" t="s">
        <v>24464</v>
      </c>
      <c r="B6726" t="s">
        <v>88</v>
      </c>
      <c r="C6726" t="s">
        <v>176</v>
      </c>
      <c r="D6726" t="s">
        <v>17736</v>
      </c>
      <c r="E6726" t="s">
        <v>81</v>
      </c>
      <c r="F6726" t="s">
        <v>4937</v>
      </c>
      <c r="G6726">
        <v>0</v>
      </c>
      <c r="H6726">
        <v>60</v>
      </c>
      <c r="I6726">
        <v>7</v>
      </c>
      <c r="J6726">
        <v>48</v>
      </c>
      <c r="K6726">
        <v>4</v>
      </c>
      <c r="L6726">
        <v>1</v>
      </c>
      <c r="M6726">
        <v>0</v>
      </c>
      <c r="N6726">
        <v>0</v>
      </c>
      <c r="O6726">
        <v>0</v>
      </c>
      <c r="P6726">
        <v>0</v>
      </c>
      <c r="Q6726">
        <v>0</v>
      </c>
    </row>
    <row r="6727" spans="1:17" x14ac:dyDescent="0.2">
      <c r="A6727" t="s">
        <v>24465</v>
      </c>
      <c r="B6727" t="s">
        <v>88</v>
      </c>
      <c r="C6727" t="s">
        <v>176</v>
      </c>
      <c r="D6727" t="s">
        <v>17736</v>
      </c>
      <c r="E6727" t="s">
        <v>81</v>
      </c>
      <c r="F6727" t="s">
        <v>4939</v>
      </c>
      <c r="G6727">
        <v>0</v>
      </c>
      <c r="H6727">
        <v>0</v>
      </c>
      <c r="I6727">
        <v>0</v>
      </c>
      <c r="J6727">
        <v>0</v>
      </c>
      <c r="K6727">
        <v>0</v>
      </c>
      <c r="L6727">
        <v>0</v>
      </c>
      <c r="M6727">
        <v>60</v>
      </c>
      <c r="N6727">
        <v>0</v>
      </c>
      <c r="O6727">
        <v>0</v>
      </c>
      <c r="P6727">
        <v>0</v>
      </c>
      <c r="Q6727">
        <v>0</v>
      </c>
    </row>
    <row r="6728" spans="1:17" x14ac:dyDescent="0.2">
      <c r="A6728" t="s">
        <v>24466</v>
      </c>
      <c r="B6728" t="s">
        <v>88</v>
      </c>
      <c r="C6728" t="s">
        <v>176</v>
      </c>
      <c r="D6728" t="s">
        <v>17736</v>
      </c>
      <c r="E6728" t="s">
        <v>81</v>
      </c>
      <c r="F6728" t="s">
        <v>4941</v>
      </c>
      <c r="G6728">
        <v>0</v>
      </c>
      <c r="H6728">
        <v>60</v>
      </c>
      <c r="I6728">
        <v>7</v>
      </c>
      <c r="J6728">
        <v>48</v>
      </c>
      <c r="K6728">
        <v>4</v>
      </c>
      <c r="L6728">
        <v>1</v>
      </c>
      <c r="M6728">
        <v>0</v>
      </c>
      <c r="N6728">
        <v>0</v>
      </c>
      <c r="O6728">
        <v>0</v>
      </c>
      <c r="P6728">
        <v>0</v>
      </c>
      <c r="Q6728">
        <v>0</v>
      </c>
    </row>
    <row r="6729" spans="1:17" x14ac:dyDescent="0.2">
      <c r="A6729" t="s">
        <v>24467</v>
      </c>
      <c r="B6729" t="s">
        <v>88</v>
      </c>
      <c r="C6729" t="s">
        <v>176</v>
      </c>
      <c r="D6729" t="s">
        <v>17736</v>
      </c>
      <c r="E6729" t="s">
        <v>81</v>
      </c>
      <c r="F6729" t="s">
        <v>4943</v>
      </c>
      <c r="G6729">
        <v>0</v>
      </c>
      <c r="H6729">
        <v>0</v>
      </c>
      <c r="I6729">
        <v>0</v>
      </c>
      <c r="J6729">
        <v>0</v>
      </c>
      <c r="K6729">
        <v>0</v>
      </c>
      <c r="L6729">
        <v>0</v>
      </c>
      <c r="M6729">
        <v>60</v>
      </c>
      <c r="N6729">
        <v>0</v>
      </c>
      <c r="O6729">
        <v>0</v>
      </c>
      <c r="P6729">
        <v>0</v>
      </c>
      <c r="Q6729">
        <v>0</v>
      </c>
    </row>
    <row r="6730" spans="1:17" x14ac:dyDescent="0.2">
      <c r="A6730" t="s">
        <v>24468</v>
      </c>
      <c r="B6730" t="s">
        <v>88</v>
      </c>
      <c r="C6730" t="s">
        <v>176</v>
      </c>
      <c r="D6730" t="s">
        <v>17736</v>
      </c>
      <c r="E6730" t="s">
        <v>81</v>
      </c>
      <c r="F6730" t="s">
        <v>4925</v>
      </c>
      <c r="G6730">
        <v>0</v>
      </c>
      <c r="H6730">
        <v>0</v>
      </c>
      <c r="I6730">
        <v>0</v>
      </c>
      <c r="J6730">
        <v>0</v>
      </c>
      <c r="K6730">
        <v>0</v>
      </c>
      <c r="L6730">
        <v>0</v>
      </c>
      <c r="M6730">
        <v>0</v>
      </c>
      <c r="N6730">
        <v>59</v>
      </c>
      <c r="O6730">
        <v>58</v>
      </c>
      <c r="P6730">
        <v>1</v>
      </c>
      <c r="Q6730">
        <v>0</v>
      </c>
    </row>
    <row r="6731" spans="1:17" x14ac:dyDescent="0.2">
      <c r="A6731" t="s">
        <v>24469</v>
      </c>
      <c r="B6731" t="s">
        <v>88</v>
      </c>
      <c r="C6731" t="s">
        <v>176</v>
      </c>
      <c r="D6731" t="s">
        <v>17736</v>
      </c>
      <c r="E6731" t="s">
        <v>81</v>
      </c>
      <c r="F6731" t="s">
        <v>4927</v>
      </c>
      <c r="G6731">
        <v>0</v>
      </c>
      <c r="H6731">
        <v>0</v>
      </c>
      <c r="I6731">
        <v>0</v>
      </c>
      <c r="J6731">
        <v>0</v>
      </c>
      <c r="K6731">
        <v>0</v>
      </c>
      <c r="L6731">
        <v>0</v>
      </c>
      <c r="M6731">
        <v>0</v>
      </c>
      <c r="N6731">
        <v>59</v>
      </c>
      <c r="O6731">
        <v>58</v>
      </c>
      <c r="P6731">
        <v>1</v>
      </c>
      <c r="Q6731">
        <v>0</v>
      </c>
    </row>
    <row r="6732" spans="1:17" x14ac:dyDescent="0.2">
      <c r="A6732" t="s">
        <v>24470</v>
      </c>
      <c r="B6732" t="s">
        <v>88</v>
      </c>
      <c r="C6732" t="s">
        <v>176</v>
      </c>
      <c r="D6732" t="s">
        <v>17736</v>
      </c>
      <c r="E6732" t="s">
        <v>81</v>
      </c>
      <c r="F6732" t="s">
        <v>17734</v>
      </c>
      <c r="G6732">
        <v>60</v>
      </c>
      <c r="H6732">
        <v>0</v>
      </c>
      <c r="I6732">
        <v>0</v>
      </c>
      <c r="J6732">
        <v>0</v>
      </c>
      <c r="K6732">
        <v>0</v>
      </c>
      <c r="L6732">
        <v>0</v>
      </c>
      <c r="M6732">
        <v>0</v>
      </c>
      <c r="N6732">
        <v>0</v>
      </c>
      <c r="O6732">
        <v>0</v>
      </c>
      <c r="P6732">
        <v>0</v>
      </c>
      <c r="Q6732">
        <v>0</v>
      </c>
    </row>
    <row r="6733" spans="1:17" x14ac:dyDescent="0.2">
      <c r="A6733" t="s">
        <v>24471</v>
      </c>
      <c r="B6733" t="s">
        <v>88</v>
      </c>
      <c r="C6733" t="s">
        <v>176</v>
      </c>
      <c r="D6733" t="s">
        <v>17748</v>
      </c>
      <c r="E6733" t="s">
        <v>83</v>
      </c>
      <c r="F6733" t="s">
        <v>17749</v>
      </c>
      <c r="G6733">
        <v>0</v>
      </c>
      <c r="H6733">
        <v>0</v>
      </c>
      <c r="I6733">
        <v>0</v>
      </c>
      <c r="J6733">
        <v>0</v>
      </c>
      <c r="K6733">
        <v>0</v>
      </c>
      <c r="L6733">
        <v>0</v>
      </c>
      <c r="M6733">
        <v>0</v>
      </c>
      <c r="N6733">
        <v>4</v>
      </c>
      <c r="O6733">
        <v>3</v>
      </c>
      <c r="P6733">
        <v>1</v>
      </c>
      <c r="Q6733">
        <v>0</v>
      </c>
    </row>
    <row r="6734" spans="1:17" x14ac:dyDescent="0.2">
      <c r="A6734" t="s">
        <v>24472</v>
      </c>
      <c r="B6734" t="s">
        <v>88</v>
      </c>
      <c r="C6734" t="s">
        <v>176</v>
      </c>
      <c r="D6734" t="s">
        <v>17748</v>
      </c>
      <c r="E6734" t="s">
        <v>83</v>
      </c>
      <c r="F6734" t="s">
        <v>17734</v>
      </c>
      <c r="G6734">
        <v>4</v>
      </c>
      <c r="H6734">
        <v>0</v>
      </c>
      <c r="I6734">
        <v>0</v>
      </c>
      <c r="J6734">
        <v>0</v>
      </c>
      <c r="K6734">
        <v>0</v>
      </c>
      <c r="L6734">
        <v>0</v>
      </c>
      <c r="M6734">
        <v>0</v>
      </c>
      <c r="N6734">
        <v>0</v>
      </c>
      <c r="O6734">
        <v>0</v>
      </c>
      <c r="P6734">
        <v>0</v>
      </c>
      <c r="Q6734">
        <v>0</v>
      </c>
    </row>
    <row r="6735" spans="1:17" x14ac:dyDescent="0.2">
      <c r="A6735" t="s">
        <v>24473</v>
      </c>
      <c r="B6735" t="s">
        <v>88</v>
      </c>
      <c r="C6735" t="s">
        <v>176</v>
      </c>
      <c r="D6735" t="s">
        <v>17748</v>
      </c>
      <c r="E6735" t="s">
        <v>81</v>
      </c>
      <c r="F6735" t="s">
        <v>17749</v>
      </c>
      <c r="G6735">
        <v>0</v>
      </c>
      <c r="H6735">
        <v>0</v>
      </c>
      <c r="I6735">
        <v>0</v>
      </c>
      <c r="J6735">
        <v>0</v>
      </c>
      <c r="K6735">
        <v>0</v>
      </c>
      <c r="L6735">
        <v>0</v>
      </c>
      <c r="M6735">
        <v>0</v>
      </c>
      <c r="N6735">
        <v>5</v>
      </c>
      <c r="O6735">
        <v>4</v>
      </c>
      <c r="P6735">
        <v>1</v>
      </c>
      <c r="Q6735">
        <v>0</v>
      </c>
    </row>
    <row r="6736" spans="1:17" x14ac:dyDescent="0.2">
      <c r="A6736" t="s">
        <v>24474</v>
      </c>
      <c r="B6736" t="s">
        <v>88</v>
      </c>
      <c r="C6736" t="s">
        <v>176</v>
      </c>
      <c r="D6736" t="s">
        <v>17748</v>
      </c>
      <c r="E6736" t="s">
        <v>81</v>
      </c>
      <c r="F6736" t="s">
        <v>17734</v>
      </c>
      <c r="G6736">
        <v>5</v>
      </c>
      <c r="H6736">
        <v>0</v>
      </c>
      <c r="I6736">
        <v>0</v>
      </c>
      <c r="J6736">
        <v>0</v>
      </c>
      <c r="K6736">
        <v>0</v>
      </c>
      <c r="L6736">
        <v>0</v>
      </c>
      <c r="M6736">
        <v>0</v>
      </c>
      <c r="N6736">
        <v>0</v>
      </c>
      <c r="O6736">
        <v>0</v>
      </c>
      <c r="P6736">
        <v>0</v>
      </c>
      <c r="Q6736">
        <v>0</v>
      </c>
    </row>
    <row r="6737" spans="1:17" x14ac:dyDescent="0.2">
      <c r="A6737" t="s">
        <v>24475</v>
      </c>
      <c r="B6737" t="s">
        <v>88</v>
      </c>
      <c r="C6737" t="s">
        <v>176</v>
      </c>
      <c r="D6737" t="s">
        <v>17754</v>
      </c>
      <c r="E6737" t="s">
        <v>83</v>
      </c>
      <c r="F6737" t="s">
        <v>17734</v>
      </c>
      <c r="G6737">
        <v>1</v>
      </c>
      <c r="H6737">
        <v>0</v>
      </c>
      <c r="I6737">
        <v>0</v>
      </c>
      <c r="J6737">
        <v>0</v>
      </c>
      <c r="K6737">
        <v>0</v>
      </c>
      <c r="L6737">
        <v>0</v>
      </c>
      <c r="M6737">
        <v>0</v>
      </c>
      <c r="N6737">
        <v>0</v>
      </c>
      <c r="O6737">
        <v>0</v>
      </c>
      <c r="P6737">
        <v>0</v>
      </c>
      <c r="Q6737">
        <v>0</v>
      </c>
    </row>
    <row r="6738" spans="1:17" x14ac:dyDescent="0.2">
      <c r="A6738" t="s">
        <v>24476</v>
      </c>
      <c r="B6738" t="s">
        <v>88</v>
      </c>
      <c r="C6738" t="s">
        <v>176</v>
      </c>
      <c r="D6738" t="s">
        <v>17754</v>
      </c>
      <c r="E6738" t="s">
        <v>81</v>
      </c>
      <c r="F6738" t="s">
        <v>17734</v>
      </c>
      <c r="G6738">
        <v>2</v>
      </c>
      <c r="H6738">
        <v>0</v>
      </c>
      <c r="I6738">
        <v>0</v>
      </c>
      <c r="J6738">
        <v>0</v>
      </c>
      <c r="K6738">
        <v>0</v>
      </c>
      <c r="L6738">
        <v>0</v>
      </c>
      <c r="M6738">
        <v>0</v>
      </c>
      <c r="N6738">
        <v>0</v>
      </c>
      <c r="O6738">
        <v>0</v>
      </c>
      <c r="P6738">
        <v>0</v>
      </c>
      <c r="Q6738">
        <v>0</v>
      </c>
    </row>
    <row r="6739" spans="1:17" x14ac:dyDescent="0.2">
      <c r="A6739" t="s">
        <v>24477</v>
      </c>
      <c r="B6739" t="s">
        <v>88</v>
      </c>
      <c r="C6739" t="s">
        <v>177</v>
      </c>
      <c r="D6739" t="s">
        <v>17768</v>
      </c>
      <c r="E6739" t="s">
        <v>81</v>
      </c>
      <c r="F6739" t="s">
        <v>17734</v>
      </c>
      <c r="G6739">
        <v>2</v>
      </c>
      <c r="H6739">
        <v>0</v>
      </c>
      <c r="I6739">
        <v>0</v>
      </c>
      <c r="J6739">
        <v>0</v>
      </c>
      <c r="K6739">
        <v>0</v>
      </c>
      <c r="L6739">
        <v>0</v>
      </c>
      <c r="M6739">
        <v>0</v>
      </c>
      <c r="N6739">
        <v>0</v>
      </c>
      <c r="O6739">
        <v>0</v>
      </c>
      <c r="P6739">
        <v>0</v>
      </c>
      <c r="Q6739">
        <v>0</v>
      </c>
    </row>
    <row r="6740" spans="1:17" x14ac:dyDescent="0.2">
      <c r="A6740" t="s">
        <v>24478</v>
      </c>
      <c r="B6740" t="s">
        <v>88</v>
      </c>
      <c r="C6740" t="s">
        <v>177</v>
      </c>
      <c r="D6740" t="s">
        <v>17736</v>
      </c>
      <c r="E6740" t="s">
        <v>83</v>
      </c>
      <c r="F6740" t="s">
        <v>4929</v>
      </c>
      <c r="G6740">
        <v>0</v>
      </c>
      <c r="H6740">
        <v>3</v>
      </c>
      <c r="I6740">
        <v>0</v>
      </c>
      <c r="J6740">
        <v>2</v>
      </c>
      <c r="K6740">
        <v>1</v>
      </c>
      <c r="L6740">
        <v>0</v>
      </c>
      <c r="M6740">
        <v>0</v>
      </c>
      <c r="N6740">
        <v>0</v>
      </c>
      <c r="O6740">
        <v>0</v>
      </c>
      <c r="P6740">
        <v>0</v>
      </c>
      <c r="Q6740">
        <v>0</v>
      </c>
    </row>
    <row r="6741" spans="1:17" x14ac:dyDescent="0.2">
      <c r="A6741" t="s">
        <v>24479</v>
      </c>
      <c r="B6741" t="s">
        <v>88</v>
      </c>
      <c r="C6741" t="s">
        <v>177</v>
      </c>
      <c r="D6741" t="s">
        <v>17736</v>
      </c>
      <c r="E6741" t="s">
        <v>83</v>
      </c>
      <c r="F6741" t="s">
        <v>4931</v>
      </c>
      <c r="G6741">
        <v>0</v>
      </c>
      <c r="H6741">
        <v>3</v>
      </c>
      <c r="I6741">
        <v>0</v>
      </c>
      <c r="J6741">
        <v>2</v>
      </c>
      <c r="K6741">
        <v>0</v>
      </c>
      <c r="L6741">
        <v>1</v>
      </c>
      <c r="M6741">
        <v>0</v>
      </c>
      <c r="N6741">
        <v>0</v>
      </c>
      <c r="O6741">
        <v>0</v>
      </c>
      <c r="P6741">
        <v>0</v>
      </c>
      <c r="Q6741">
        <v>0</v>
      </c>
    </row>
    <row r="6742" spans="1:17" x14ac:dyDescent="0.2">
      <c r="A6742" t="s">
        <v>24480</v>
      </c>
      <c r="B6742" t="s">
        <v>88</v>
      </c>
      <c r="C6742" t="s">
        <v>177</v>
      </c>
      <c r="D6742" t="s">
        <v>17736</v>
      </c>
      <c r="E6742" t="s">
        <v>83</v>
      </c>
      <c r="F6742" t="s">
        <v>4933</v>
      </c>
      <c r="G6742">
        <v>0</v>
      </c>
      <c r="H6742">
        <v>0</v>
      </c>
      <c r="I6742">
        <v>0</v>
      </c>
      <c r="J6742">
        <v>0</v>
      </c>
      <c r="K6742">
        <v>0</v>
      </c>
      <c r="L6742">
        <v>0</v>
      </c>
      <c r="M6742">
        <v>3</v>
      </c>
      <c r="N6742">
        <v>0</v>
      </c>
      <c r="O6742">
        <v>0</v>
      </c>
      <c r="P6742">
        <v>0</v>
      </c>
      <c r="Q6742">
        <v>0</v>
      </c>
    </row>
    <row r="6743" spans="1:17" x14ac:dyDescent="0.2">
      <c r="A6743" t="s">
        <v>24481</v>
      </c>
      <c r="B6743" t="s">
        <v>88</v>
      </c>
      <c r="C6743" t="s">
        <v>177</v>
      </c>
      <c r="D6743" t="s">
        <v>17736</v>
      </c>
      <c r="E6743" t="s">
        <v>83</v>
      </c>
      <c r="F6743" t="s">
        <v>4935</v>
      </c>
      <c r="G6743">
        <v>0</v>
      </c>
      <c r="H6743">
        <v>3</v>
      </c>
      <c r="I6743">
        <v>0</v>
      </c>
      <c r="J6743">
        <v>2</v>
      </c>
      <c r="K6743">
        <v>0</v>
      </c>
      <c r="L6743">
        <v>1</v>
      </c>
      <c r="M6743">
        <v>0</v>
      </c>
      <c r="N6743">
        <v>0</v>
      </c>
      <c r="O6743">
        <v>0</v>
      </c>
      <c r="P6743">
        <v>0</v>
      </c>
      <c r="Q6743">
        <v>0</v>
      </c>
    </row>
    <row r="6744" spans="1:17" x14ac:dyDescent="0.2">
      <c r="A6744" t="s">
        <v>24482</v>
      </c>
      <c r="B6744" t="s">
        <v>88</v>
      </c>
      <c r="C6744" t="s">
        <v>177</v>
      </c>
      <c r="D6744" t="s">
        <v>17736</v>
      </c>
      <c r="E6744" t="s">
        <v>83</v>
      </c>
      <c r="F6744" t="s">
        <v>4937</v>
      </c>
      <c r="G6744">
        <v>0</v>
      </c>
      <c r="H6744">
        <v>3</v>
      </c>
      <c r="I6744">
        <v>0</v>
      </c>
      <c r="J6744">
        <v>2</v>
      </c>
      <c r="K6744">
        <v>0</v>
      </c>
      <c r="L6744">
        <v>1</v>
      </c>
      <c r="M6744">
        <v>0</v>
      </c>
      <c r="N6744">
        <v>0</v>
      </c>
      <c r="O6744">
        <v>0</v>
      </c>
      <c r="P6744">
        <v>0</v>
      </c>
      <c r="Q6744">
        <v>0</v>
      </c>
    </row>
    <row r="6745" spans="1:17" x14ac:dyDescent="0.2">
      <c r="A6745" t="s">
        <v>24483</v>
      </c>
      <c r="B6745" t="s">
        <v>88</v>
      </c>
      <c r="C6745" t="s">
        <v>177</v>
      </c>
      <c r="D6745" t="s">
        <v>17736</v>
      </c>
      <c r="E6745" t="s">
        <v>83</v>
      </c>
      <c r="F6745" t="s">
        <v>4939</v>
      </c>
      <c r="G6745">
        <v>0</v>
      </c>
      <c r="H6745">
        <v>0</v>
      </c>
      <c r="I6745">
        <v>0</v>
      </c>
      <c r="J6745">
        <v>0</v>
      </c>
      <c r="K6745">
        <v>0</v>
      </c>
      <c r="L6745">
        <v>0</v>
      </c>
      <c r="M6745">
        <v>3</v>
      </c>
      <c r="N6745">
        <v>0</v>
      </c>
      <c r="O6745">
        <v>0</v>
      </c>
      <c r="P6745">
        <v>0</v>
      </c>
      <c r="Q6745">
        <v>0</v>
      </c>
    </row>
    <row r="6746" spans="1:17" x14ac:dyDescent="0.2">
      <c r="A6746" t="s">
        <v>24484</v>
      </c>
      <c r="B6746" t="s">
        <v>88</v>
      </c>
      <c r="C6746" t="s">
        <v>241</v>
      </c>
      <c r="D6746" t="s">
        <v>17736</v>
      </c>
      <c r="E6746" t="s">
        <v>83</v>
      </c>
      <c r="F6746" t="s">
        <v>4925</v>
      </c>
      <c r="G6746">
        <v>0</v>
      </c>
      <c r="H6746">
        <v>0</v>
      </c>
      <c r="I6746">
        <v>0</v>
      </c>
      <c r="J6746">
        <v>0</v>
      </c>
      <c r="K6746">
        <v>0</v>
      </c>
      <c r="L6746">
        <v>0</v>
      </c>
      <c r="M6746">
        <v>0</v>
      </c>
      <c r="N6746">
        <v>9</v>
      </c>
      <c r="O6746">
        <v>9</v>
      </c>
      <c r="P6746">
        <v>0</v>
      </c>
      <c r="Q6746">
        <v>0</v>
      </c>
    </row>
    <row r="6747" spans="1:17" x14ac:dyDescent="0.2">
      <c r="A6747" t="s">
        <v>24485</v>
      </c>
      <c r="B6747" t="s">
        <v>88</v>
      </c>
      <c r="C6747" t="s">
        <v>241</v>
      </c>
      <c r="D6747" t="s">
        <v>17736</v>
      </c>
      <c r="E6747" t="s">
        <v>83</v>
      </c>
      <c r="F6747" t="s">
        <v>4927</v>
      </c>
      <c r="G6747">
        <v>0</v>
      </c>
      <c r="H6747">
        <v>0</v>
      </c>
      <c r="I6747">
        <v>0</v>
      </c>
      <c r="J6747">
        <v>0</v>
      </c>
      <c r="K6747">
        <v>0</v>
      </c>
      <c r="L6747">
        <v>0</v>
      </c>
      <c r="M6747">
        <v>0</v>
      </c>
      <c r="N6747">
        <v>9</v>
      </c>
      <c r="O6747">
        <v>9</v>
      </c>
      <c r="P6747">
        <v>0</v>
      </c>
      <c r="Q6747">
        <v>0</v>
      </c>
    </row>
    <row r="6748" spans="1:17" x14ac:dyDescent="0.2">
      <c r="A6748" t="s">
        <v>24486</v>
      </c>
      <c r="B6748" t="s">
        <v>88</v>
      </c>
      <c r="C6748" t="s">
        <v>241</v>
      </c>
      <c r="D6748" t="s">
        <v>17736</v>
      </c>
      <c r="E6748" t="s">
        <v>83</v>
      </c>
      <c r="F6748" t="s">
        <v>17734</v>
      </c>
      <c r="G6748">
        <v>9</v>
      </c>
      <c r="H6748">
        <v>0</v>
      </c>
      <c r="I6748">
        <v>0</v>
      </c>
      <c r="J6748">
        <v>0</v>
      </c>
      <c r="K6748">
        <v>0</v>
      </c>
      <c r="L6748">
        <v>0</v>
      </c>
      <c r="M6748">
        <v>0</v>
      </c>
      <c r="N6748">
        <v>0</v>
      </c>
      <c r="O6748">
        <v>0</v>
      </c>
      <c r="P6748">
        <v>0</v>
      </c>
      <c r="Q6748">
        <v>0</v>
      </c>
    </row>
    <row r="6749" spans="1:17" x14ac:dyDescent="0.2">
      <c r="A6749" t="s">
        <v>24487</v>
      </c>
      <c r="B6749" t="s">
        <v>88</v>
      </c>
      <c r="C6749" t="s">
        <v>241</v>
      </c>
      <c r="D6749" t="s">
        <v>17736</v>
      </c>
      <c r="E6749" t="s">
        <v>81</v>
      </c>
      <c r="F6749" t="s">
        <v>4929</v>
      </c>
      <c r="G6749">
        <v>0</v>
      </c>
      <c r="H6749">
        <v>22</v>
      </c>
      <c r="I6749">
        <v>3</v>
      </c>
      <c r="J6749">
        <v>18</v>
      </c>
      <c r="K6749">
        <v>1</v>
      </c>
      <c r="L6749">
        <v>0</v>
      </c>
      <c r="M6749">
        <v>0</v>
      </c>
      <c r="N6749">
        <v>0</v>
      </c>
      <c r="O6749">
        <v>0</v>
      </c>
      <c r="P6749">
        <v>0</v>
      </c>
      <c r="Q6749">
        <v>0</v>
      </c>
    </row>
    <row r="6750" spans="1:17" x14ac:dyDescent="0.2">
      <c r="A6750" t="s">
        <v>24488</v>
      </c>
      <c r="B6750" t="s">
        <v>88</v>
      </c>
      <c r="C6750" t="s">
        <v>241</v>
      </c>
      <c r="D6750" t="s">
        <v>17736</v>
      </c>
      <c r="E6750" t="s">
        <v>81</v>
      </c>
      <c r="F6750" t="s">
        <v>4931</v>
      </c>
      <c r="G6750">
        <v>0</v>
      </c>
      <c r="H6750">
        <v>22</v>
      </c>
      <c r="I6750">
        <v>3</v>
      </c>
      <c r="J6750">
        <v>18</v>
      </c>
      <c r="K6750">
        <v>1</v>
      </c>
      <c r="L6750">
        <v>0</v>
      </c>
      <c r="M6750">
        <v>0</v>
      </c>
      <c r="N6750">
        <v>0</v>
      </c>
      <c r="O6750">
        <v>0</v>
      </c>
      <c r="P6750">
        <v>0</v>
      </c>
      <c r="Q6750">
        <v>0</v>
      </c>
    </row>
    <row r="6751" spans="1:17" x14ac:dyDescent="0.2">
      <c r="A6751" t="s">
        <v>24489</v>
      </c>
      <c r="B6751" t="s">
        <v>88</v>
      </c>
      <c r="C6751" t="s">
        <v>241</v>
      </c>
      <c r="D6751" t="s">
        <v>17736</v>
      </c>
      <c r="E6751" t="s">
        <v>81</v>
      </c>
      <c r="F6751" t="s">
        <v>4933</v>
      </c>
      <c r="G6751">
        <v>0</v>
      </c>
      <c r="H6751">
        <v>0</v>
      </c>
      <c r="I6751">
        <v>0</v>
      </c>
      <c r="J6751">
        <v>0</v>
      </c>
      <c r="K6751">
        <v>0</v>
      </c>
      <c r="L6751">
        <v>0</v>
      </c>
      <c r="M6751">
        <v>22</v>
      </c>
      <c r="N6751">
        <v>0</v>
      </c>
      <c r="O6751">
        <v>0</v>
      </c>
      <c r="P6751">
        <v>0</v>
      </c>
      <c r="Q6751">
        <v>0</v>
      </c>
    </row>
    <row r="6752" spans="1:17" x14ac:dyDescent="0.2">
      <c r="A6752" t="s">
        <v>24490</v>
      </c>
      <c r="B6752" t="s">
        <v>88</v>
      </c>
      <c r="C6752" t="s">
        <v>241</v>
      </c>
      <c r="D6752" t="s">
        <v>17736</v>
      </c>
      <c r="E6752" t="s">
        <v>81</v>
      </c>
      <c r="F6752" t="s">
        <v>4935</v>
      </c>
      <c r="G6752">
        <v>0</v>
      </c>
      <c r="H6752">
        <v>22</v>
      </c>
      <c r="I6752">
        <v>3</v>
      </c>
      <c r="J6752">
        <v>18</v>
      </c>
      <c r="K6752">
        <v>1</v>
      </c>
      <c r="L6752">
        <v>0</v>
      </c>
      <c r="M6752">
        <v>0</v>
      </c>
      <c r="N6752">
        <v>0</v>
      </c>
      <c r="O6752">
        <v>0</v>
      </c>
      <c r="P6752">
        <v>0</v>
      </c>
      <c r="Q6752">
        <v>0</v>
      </c>
    </row>
    <row r="6753" spans="1:17" x14ac:dyDescent="0.2">
      <c r="A6753" t="s">
        <v>24491</v>
      </c>
      <c r="B6753" t="s">
        <v>88</v>
      </c>
      <c r="C6753" t="s">
        <v>241</v>
      </c>
      <c r="D6753" t="s">
        <v>17736</v>
      </c>
      <c r="E6753" t="s">
        <v>81</v>
      </c>
      <c r="F6753" t="s">
        <v>4937</v>
      </c>
      <c r="G6753">
        <v>0</v>
      </c>
      <c r="H6753">
        <v>22</v>
      </c>
      <c r="I6753">
        <v>3</v>
      </c>
      <c r="J6753">
        <v>18</v>
      </c>
      <c r="K6753">
        <v>1</v>
      </c>
      <c r="L6753">
        <v>0</v>
      </c>
      <c r="M6753">
        <v>0</v>
      </c>
      <c r="N6753">
        <v>0</v>
      </c>
      <c r="O6753">
        <v>0</v>
      </c>
      <c r="P6753">
        <v>0</v>
      </c>
      <c r="Q6753">
        <v>0</v>
      </c>
    </row>
    <row r="6754" spans="1:17" x14ac:dyDescent="0.2">
      <c r="A6754" t="s">
        <v>24492</v>
      </c>
      <c r="B6754" t="s">
        <v>88</v>
      </c>
      <c r="C6754" t="s">
        <v>241</v>
      </c>
      <c r="D6754" t="s">
        <v>17736</v>
      </c>
      <c r="E6754" t="s">
        <v>81</v>
      </c>
      <c r="F6754" t="s">
        <v>4939</v>
      </c>
      <c r="G6754">
        <v>0</v>
      </c>
      <c r="H6754">
        <v>0</v>
      </c>
      <c r="I6754">
        <v>0</v>
      </c>
      <c r="J6754">
        <v>0</v>
      </c>
      <c r="K6754">
        <v>0</v>
      </c>
      <c r="L6754">
        <v>0</v>
      </c>
      <c r="M6754">
        <v>22</v>
      </c>
      <c r="N6754">
        <v>0</v>
      </c>
      <c r="O6754">
        <v>0</v>
      </c>
      <c r="P6754">
        <v>0</v>
      </c>
      <c r="Q6754">
        <v>0</v>
      </c>
    </row>
    <row r="6755" spans="1:17" x14ac:dyDescent="0.2">
      <c r="A6755" t="s">
        <v>24493</v>
      </c>
      <c r="B6755" t="s">
        <v>88</v>
      </c>
      <c r="C6755" t="s">
        <v>241</v>
      </c>
      <c r="D6755" t="s">
        <v>17736</v>
      </c>
      <c r="E6755" t="s">
        <v>81</v>
      </c>
      <c r="F6755" t="s">
        <v>4941</v>
      </c>
      <c r="G6755">
        <v>0</v>
      </c>
      <c r="H6755">
        <v>22</v>
      </c>
      <c r="I6755">
        <v>3</v>
      </c>
      <c r="J6755">
        <v>18</v>
      </c>
      <c r="K6755">
        <v>1</v>
      </c>
      <c r="L6755">
        <v>0</v>
      </c>
      <c r="M6755">
        <v>0</v>
      </c>
      <c r="N6755">
        <v>0</v>
      </c>
      <c r="O6755">
        <v>0</v>
      </c>
      <c r="P6755">
        <v>0</v>
      </c>
      <c r="Q6755">
        <v>0</v>
      </c>
    </row>
    <row r="6756" spans="1:17" x14ac:dyDescent="0.2">
      <c r="A6756" t="s">
        <v>24494</v>
      </c>
      <c r="B6756" t="s">
        <v>88</v>
      </c>
      <c r="C6756" t="s">
        <v>241</v>
      </c>
      <c r="D6756" t="s">
        <v>17736</v>
      </c>
      <c r="E6756" t="s">
        <v>81</v>
      </c>
      <c r="F6756" t="s">
        <v>4943</v>
      </c>
      <c r="G6756">
        <v>0</v>
      </c>
      <c r="H6756">
        <v>0</v>
      </c>
      <c r="I6756">
        <v>0</v>
      </c>
      <c r="J6756">
        <v>0</v>
      </c>
      <c r="K6756">
        <v>0</v>
      </c>
      <c r="L6756">
        <v>0</v>
      </c>
      <c r="M6756">
        <v>22</v>
      </c>
      <c r="N6756">
        <v>0</v>
      </c>
      <c r="O6756">
        <v>0</v>
      </c>
      <c r="P6756">
        <v>0</v>
      </c>
      <c r="Q6756">
        <v>0</v>
      </c>
    </row>
    <row r="6757" spans="1:17" x14ac:dyDescent="0.2">
      <c r="A6757" t="s">
        <v>24495</v>
      </c>
      <c r="B6757" t="s">
        <v>88</v>
      </c>
      <c r="C6757" t="s">
        <v>241</v>
      </c>
      <c r="D6757" t="s">
        <v>17736</v>
      </c>
      <c r="E6757" t="s">
        <v>81</v>
      </c>
      <c r="F6757" t="s">
        <v>4925</v>
      </c>
      <c r="G6757">
        <v>0</v>
      </c>
      <c r="H6757">
        <v>0</v>
      </c>
      <c r="I6757">
        <v>0</v>
      </c>
      <c r="J6757">
        <v>0</v>
      </c>
      <c r="K6757">
        <v>0</v>
      </c>
      <c r="L6757">
        <v>0</v>
      </c>
      <c r="M6757">
        <v>0</v>
      </c>
      <c r="N6757">
        <v>22</v>
      </c>
      <c r="O6757">
        <v>22</v>
      </c>
      <c r="P6757">
        <v>0</v>
      </c>
      <c r="Q6757">
        <v>0</v>
      </c>
    </row>
    <row r="6758" spans="1:17" x14ac:dyDescent="0.2">
      <c r="A6758" t="s">
        <v>24496</v>
      </c>
      <c r="B6758" t="s">
        <v>88</v>
      </c>
      <c r="C6758" t="s">
        <v>241</v>
      </c>
      <c r="D6758" t="s">
        <v>17736</v>
      </c>
      <c r="E6758" t="s">
        <v>81</v>
      </c>
      <c r="F6758" t="s">
        <v>4927</v>
      </c>
      <c r="G6758">
        <v>0</v>
      </c>
      <c r="H6758">
        <v>0</v>
      </c>
      <c r="I6758">
        <v>0</v>
      </c>
      <c r="J6758">
        <v>0</v>
      </c>
      <c r="K6758">
        <v>0</v>
      </c>
      <c r="L6758">
        <v>0</v>
      </c>
      <c r="M6758">
        <v>0</v>
      </c>
      <c r="N6758">
        <v>19</v>
      </c>
      <c r="O6758">
        <v>19</v>
      </c>
      <c r="P6758">
        <v>0</v>
      </c>
      <c r="Q6758">
        <v>0</v>
      </c>
    </row>
    <row r="6759" spans="1:17" x14ac:dyDescent="0.2">
      <c r="A6759" t="s">
        <v>24497</v>
      </c>
      <c r="B6759" t="s">
        <v>88</v>
      </c>
      <c r="C6759" t="s">
        <v>241</v>
      </c>
      <c r="D6759" t="s">
        <v>17736</v>
      </c>
      <c r="E6759" t="s">
        <v>81</v>
      </c>
      <c r="F6759" t="s">
        <v>17734</v>
      </c>
      <c r="G6759">
        <v>22</v>
      </c>
      <c r="H6759">
        <v>0</v>
      </c>
      <c r="I6759">
        <v>0</v>
      </c>
      <c r="J6759">
        <v>0</v>
      </c>
      <c r="K6759">
        <v>0</v>
      </c>
      <c r="L6759">
        <v>0</v>
      </c>
      <c r="M6759">
        <v>0</v>
      </c>
      <c r="N6759">
        <v>0</v>
      </c>
      <c r="O6759">
        <v>0</v>
      </c>
      <c r="P6759">
        <v>0</v>
      </c>
      <c r="Q6759">
        <v>0</v>
      </c>
    </row>
    <row r="6760" spans="1:17" x14ac:dyDescent="0.2">
      <c r="A6760" t="s">
        <v>24498</v>
      </c>
      <c r="B6760" t="s">
        <v>88</v>
      </c>
      <c r="C6760" t="s">
        <v>241</v>
      </c>
      <c r="D6760" t="s">
        <v>17748</v>
      </c>
      <c r="E6760" t="s">
        <v>83</v>
      </c>
      <c r="F6760" t="s">
        <v>17749</v>
      </c>
      <c r="G6760">
        <v>0</v>
      </c>
      <c r="H6760">
        <v>0</v>
      </c>
      <c r="I6760">
        <v>0</v>
      </c>
      <c r="J6760">
        <v>0</v>
      </c>
      <c r="K6760">
        <v>0</v>
      </c>
      <c r="L6760">
        <v>0</v>
      </c>
      <c r="M6760">
        <v>0</v>
      </c>
      <c r="N6760">
        <v>1</v>
      </c>
      <c r="O6760">
        <v>1</v>
      </c>
      <c r="P6760">
        <v>0</v>
      </c>
      <c r="Q6760">
        <v>0</v>
      </c>
    </row>
    <row r="6761" spans="1:17" x14ac:dyDescent="0.2">
      <c r="A6761" t="s">
        <v>24499</v>
      </c>
      <c r="B6761" t="s">
        <v>88</v>
      </c>
      <c r="C6761" t="s">
        <v>241</v>
      </c>
      <c r="D6761" t="s">
        <v>17748</v>
      </c>
      <c r="E6761" t="s">
        <v>83</v>
      </c>
      <c r="F6761" t="s">
        <v>17734</v>
      </c>
      <c r="G6761">
        <v>1</v>
      </c>
      <c r="H6761">
        <v>0</v>
      </c>
      <c r="I6761">
        <v>0</v>
      </c>
      <c r="J6761">
        <v>0</v>
      </c>
      <c r="K6761">
        <v>0</v>
      </c>
      <c r="L6761">
        <v>0</v>
      </c>
      <c r="M6761">
        <v>0</v>
      </c>
      <c r="N6761">
        <v>0</v>
      </c>
      <c r="O6761">
        <v>0</v>
      </c>
      <c r="P6761">
        <v>0</v>
      </c>
      <c r="Q6761">
        <v>0</v>
      </c>
    </row>
    <row r="6762" spans="1:17" x14ac:dyDescent="0.2">
      <c r="A6762" t="s">
        <v>24500</v>
      </c>
      <c r="B6762" t="s">
        <v>88</v>
      </c>
      <c r="C6762" t="s">
        <v>241</v>
      </c>
      <c r="D6762" t="s">
        <v>17748</v>
      </c>
      <c r="E6762" t="s">
        <v>81</v>
      </c>
      <c r="F6762" t="s">
        <v>17749</v>
      </c>
      <c r="G6762">
        <v>0</v>
      </c>
      <c r="H6762">
        <v>0</v>
      </c>
      <c r="I6762">
        <v>0</v>
      </c>
      <c r="J6762">
        <v>0</v>
      </c>
      <c r="K6762">
        <v>0</v>
      </c>
      <c r="L6762">
        <v>0</v>
      </c>
      <c r="M6762">
        <v>0</v>
      </c>
      <c r="N6762">
        <v>1</v>
      </c>
      <c r="O6762">
        <v>1</v>
      </c>
      <c r="P6762">
        <v>0</v>
      </c>
      <c r="Q6762">
        <v>0</v>
      </c>
    </row>
    <row r="6763" spans="1:17" x14ac:dyDescent="0.2">
      <c r="A6763" t="s">
        <v>24501</v>
      </c>
      <c r="B6763" t="s">
        <v>88</v>
      </c>
      <c r="C6763" t="s">
        <v>241</v>
      </c>
      <c r="D6763" t="s">
        <v>17748</v>
      </c>
      <c r="E6763" t="s">
        <v>81</v>
      </c>
      <c r="F6763" t="s">
        <v>17734</v>
      </c>
      <c r="G6763">
        <v>1</v>
      </c>
      <c r="H6763">
        <v>0</v>
      </c>
      <c r="I6763">
        <v>0</v>
      </c>
      <c r="J6763">
        <v>0</v>
      </c>
      <c r="K6763">
        <v>0</v>
      </c>
      <c r="L6763">
        <v>0</v>
      </c>
      <c r="M6763">
        <v>0</v>
      </c>
      <c r="N6763">
        <v>0</v>
      </c>
      <c r="O6763">
        <v>0</v>
      </c>
      <c r="P6763">
        <v>0</v>
      </c>
      <c r="Q6763">
        <v>0</v>
      </c>
    </row>
    <row r="6764" spans="1:17" x14ac:dyDescent="0.2">
      <c r="A6764" t="s">
        <v>24502</v>
      </c>
      <c r="B6764" t="s">
        <v>88</v>
      </c>
      <c r="C6764" t="s">
        <v>242</v>
      </c>
      <c r="D6764" t="s">
        <v>17736</v>
      </c>
      <c r="E6764" t="s">
        <v>83</v>
      </c>
      <c r="F6764" t="s">
        <v>4929</v>
      </c>
      <c r="G6764">
        <v>0</v>
      </c>
      <c r="H6764">
        <v>8</v>
      </c>
      <c r="I6764">
        <v>0</v>
      </c>
      <c r="J6764">
        <v>8</v>
      </c>
      <c r="K6764">
        <v>0</v>
      </c>
      <c r="L6764">
        <v>0</v>
      </c>
      <c r="M6764">
        <v>0</v>
      </c>
      <c r="N6764">
        <v>0</v>
      </c>
      <c r="O6764">
        <v>0</v>
      </c>
      <c r="P6764">
        <v>0</v>
      </c>
      <c r="Q6764">
        <v>0</v>
      </c>
    </row>
    <row r="6765" spans="1:17" x14ac:dyDescent="0.2">
      <c r="A6765" t="s">
        <v>24503</v>
      </c>
      <c r="B6765" t="s">
        <v>88</v>
      </c>
      <c r="C6765" t="s">
        <v>242</v>
      </c>
      <c r="D6765" t="s">
        <v>17736</v>
      </c>
      <c r="E6765" t="s">
        <v>83</v>
      </c>
      <c r="F6765" t="s">
        <v>4931</v>
      </c>
      <c r="G6765">
        <v>0</v>
      </c>
      <c r="H6765">
        <v>8</v>
      </c>
      <c r="I6765">
        <v>0</v>
      </c>
      <c r="J6765">
        <v>8</v>
      </c>
      <c r="K6765">
        <v>0</v>
      </c>
      <c r="L6765">
        <v>0</v>
      </c>
      <c r="M6765">
        <v>0</v>
      </c>
      <c r="N6765">
        <v>0</v>
      </c>
      <c r="O6765">
        <v>0</v>
      </c>
      <c r="P6765">
        <v>0</v>
      </c>
      <c r="Q6765">
        <v>0</v>
      </c>
    </row>
    <row r="6766" spans="1:17" x14ac:dyDescent="0.2">
      <c r="A6766" t="s">
        <v>24504</v>
      </c>
      <c r="B6766" t="s">
        <v>88</v>
      </c>
      <c r="C6766" t="s">
        <v>242</v>
      </c>
      <c r="D6766" t="s">
        <v>17736</v>
      </c>
      <c r="E6766" t="s">
        <v>83</v>
      </c>
      <c r="F6766" t="s">
        <v>4933</v>
      </c>
      <c r="G6766">
        <v>0</v>
      </c>
      <c r="H6766">
        <v>0</v>
      </c>
      <c r="I6766">
        <v>0</v>
      </c>
      <c r="J6766">
        <v>0</v>
      </c>
      <c r="K6766">
        <v>0</v>
      </c>
      <c r="L6766">
        <v>0</v>
      </c>
      <c r="M6766">
        <v>8</v>
      </c>
      <c r="N6766">
        <v>0</v>
      </c>
      <c r="O6766">
        <v>0</v>
      </c>
      <c r="P6766">
        <v>0</v>
      </c>
      <c r="Q6766">
        <v>0</v>
      </c>
    </row>
    <row r="6767" spans="1:17" x14ac:dyDescent="0.2">
      <c r="A6767" t="s">
        <v>24505</v>
      </c>
      <c r="B6767" t="s">
        <v>88</v>
      </c>
      <c r="C6767" t="s">
        <v>242</v>
      </c>
      <c r="D6767" t="s">
        <v>17736</v>
      </c>
      <c r="E6767" t="s">
        <v>83</v>
      </c>
      <c r="F6767" t="s">
        <v>4935</v>
      </c>
      <c r="G6767">
        <v>0</v>
      </c>
      <c r="H6767">
        <v>8</v>
      </c>
      <c r="I6767">
        <v>0</v>
      </c>
      <c r="J6767">
        <v>8</v>
      </c>
      <c r="K6767">
        <v>0</v>
      </c>
      <c r="L6767">
        <v>0</v>
      </c>
      <c r="M6767">
        <v>0</v>
      </c>
      <c r="N6767">
        <v>0</v>
      </c>
      <c r="O6767">
        <v>0</v>
      </c>
      <c r="P6767">
        <v>0</v>
      </c>
      <c r="Q6767">
        <v>0</v>
      </c>
    </row>
    <row r="6768" spans="1:17" x14ac:dyDescent="0.2">
      <c r="A6768" t="s">
        <v>24506</v>
      </c>
      <c r="B6768" t="s">
        <v>88</v>
      </c>
      <c r="C6768" t="s">
        <v>242</v>
      </c>
      <c r="D6768" t="s">
        <v>17736</v>
      </c>
      <c r="E6768" t="s">
        <v>83</v>
      </c>
      <c r="F6768" t="s">
        <v>4937</v>
      </c>
      <c r="G6768">
        <v>0</v>
      </c>
      <c r="H6768">
        <v>8</v>
      </c>
      <c r="I6768">
        <v>0</v>
      </c>
      <c r="J6768">
        <v>8</v>
      </c>
      <c r="K6768">
        <v>0</v>
      </c>
      <c r="L6768">
        <v>0</v>
      </c>
      <c r="M6768">
        <v>0</v>
      </c>
      <c r="N6768">
        <v>0</v>
      </c>
      <c r="O6768">
        <v>0</v>
      </c>
      <c r="P6768">
        <v>0</v>
      </c>
      <c r="Q6768">
        <v>0</v>
      </c>
    </row>
    <row r="6769" spans="1:17" x14ac:dyDescent="0.2">
      <c r="A6769" t="s">
        <v>24507</v>
      </c>
      <c r="B6769" t="s">
        <v>88</v>
      </c>
      <c r="C6769" t="s">
        <v>242</v>
      </c>
      <c r="D6769" t="s">
        <v>17736</v>
      </c>
      <c r="E6769" t="s">
        <v>83</v>
      </c>
      <c r="F6769" t="s">
        <v>4939</v>
      </c>
      <c r="G6769">
        <v>0</v>
      </c>
      <c r="H6769">
        <v>0</v>
      </c>
      <c r="I6769">
        <v>0</v>
      </c>
      <c r="J6769">
        <v>0</v>
      </c>
      <c r="K6769">
        <v>0</v>
      </c>
      <c r="L6769">
        <v>0</v>
      </c>
      <c r="M6769">
        <v>8</v>
      </c>
      <c r="N6769">
        <v>0</v>
      </c>
      <c r="O6769">
        <v>0</v>
      </c>
      <c r="P6769">
        <v>0</v>
      </c>
      <c r="Q6769">
        <v>0</v>
      </c>
    </row>
    <row r="6770" spans="1:17" x14ac:dyDescent="0.2">
      <c r="A6770" t="s">
        <v>24508</v>
      </c>
      <c r="B6770" t="s">
        <v>88</v>
      </c>
      <c r="C6770" t="s">
        <v>242</v>
      </c>
      <c r="D6770" t="s">
        <v>17736</v>
      </c>
      <c r="E6770" t="s">
        <v>83</v>
      </c>
      <c r="F6770" t="s">
        <v>4941</v>
      </c>
      <c r="G6770">
        <v>0</v>
      </c>
      <c r="H6770">
        <v>8</v>
      </c>
      <c r="I6770">
        <v>0</v>
      </c>
      <c r="J6770">
        <v>8</v>
      </c>
      <c r="K6770">
        <v>0</v>
      </c>
      <c r="L6770">
        <v>0</v>
      </c>
      <c r="M6770">
        <v>0</v>
      </c>
      <c r="N6770">
        <v>0</v>
      </c>
      <c r="O6770">
        <v>0</v>
      </c>
      <c r="P6770">
        <v>0</v>
      </c>
      <c r="Q6770">
        <v>0</v>
      </c>
    </row>
    <row r="6771" spans="1:17" x14ac:dyDescent="0.2">
      <c r="A6771" t="s">
        <v>24509</v>
      </c>
      <c r="B6771" t="s">
        <v>88</v>
      </c>
      <c r="C6771" t="s">
        <v>242</v>
      </c>
      <c r="D6771" t="s">
        <v>17736</v>
      </c>
      <c r="E6771" t="s">
        <v>83</v>
      </c>
      <c r="F6771" t="s">
        <v>4943</v>
      </c>
      <c r="G6771">
        <v>0</v>
      </c>
      <c r="H6771">
        <v>0</v>
      </c>
      <c r="I6771">
        <v>0</v>
      </c>
      <c r="J6771">
        <v>0</v>
      </c>
      <c r="K6771">
        <v>0</v>
      </c>
      <c r="L6771">
        <v>0</v>
      </c>
      <c r="M6771">
        <v>8</v>
      </c>
      <c r="N6771">
        <v>0</v>
      </c>
      <c r="O6771">
        <v>0</v>
      </c>
      <c r="P6771">
        <v>0</v>
      </c>
      <c r="Q6771">
        <v>0</v>
      </c>
    </row>
    <row r="6772" spans="1:17" x14ac:dyDescent="0.2">
      <c r="A6772" t="s">
        <v>24510</v>
      </c>
      <c r="B6772" t="s">
        <v>88</v>
      </c>
      <c r="C6772" t="s">
        <v>242</v>
      </c>
      <c r="D6772" t="s">
        <v>17736</v>
      </c>
      <c r="E6772" t="s">
        <v>83</v>
      </c>
      <c r="F6772" t="s">
        <v>4925</v>
      </c>
      <c r="G6772">
        <v>0</v>
      </c>
      <c r="H6772">
        <v>0</v>
      </c>
      <c r="I6772">
        <v>0</v>
      </c>
      <c r="J6772">
        <v>0</v>
      </c>
      <c r="K6772">
        <v>0</v>
      </c>
      <c r="L6772">
        <v>0</v>
      </c>
      <c r="M6772">
        <v>0</v>
      </c>
      <c r="N6772">
        <v>8</v>
      </c>
      <c r="O6772">
        <v>8</v>
      </c>
      <c r="P6772">
        <v>0</v>
      </c>
      <c r="Q6772">
        <v>0</v>
      </c>
    </row>
    <row r="6773" spans="1:17" x14ac:dyDescent="0.2">
      <c r="A6773" t="s">
        <v>24511</v>
      </c>
      <c r="B6773" t="s">
        <v>88</v>
      </c>
      <c r="C6773" t="s">
        <v>242</v>
      </c>
      <c r="D6773" t="s">
        <v>17736</v>
      </c>
      <c r="E6773" t="s">
        <v>83</v>
      </c>
      <c r="F6773" t="s">
        <v>4927</v>
      </c>
      <c r="G6773">
        <v>0</v>
      </c>
      <c r="H6773">
        <v>0</v>
      </c>
      <c r="I6773">
        <v>0</v>
      </c>
      <c r="J6773">
        <v>0</v>
      </c>
      <c r="K6773">
        <v>0</v>
      </c>
      <c r="L6773">
        <v>0</v>
      </c>
      <c r="M6773">
        <v>0</v>
      </c>
      <c r="N6773">
        <v>6</v>
      </c>
      <c r="O6773">
        <v>6</v>
      </c>
      <c r="P6773">
        <v>0</v>
      </c>
      <c r="Q6773">
        <v>0</v>
      </c>
    </row>
    <row r="6774" spans="1:17" x14ac:dyDescent="0.2">
      <c r="A6774" t="s">
        <v>24512</v>
      </c>
      <c r="B6774" t="s">
        <v>88</v>
      </c>
      <c r="C6774" t="s">
        <v>242</v>
      </c>
      <c r="D6774" t="s">
        <v>17736</v>
      </c>
      <c r="E6774" t="s">
        <v>83</v>
      </c>
      <c r="F6774" t="s">
        <v>17734</v>
      </c>
      <c r="G6774">
        <v>8</v>
      </c>
      <c r="H6774">
        <v>0</v>
      </c>
      <c r="I6774">
        <v>0</v>
      </c>
      <c r="J6774">
        <v>0</v>
      </c>
      <c r="K6774">
        <v>0</v>
      </c>
      <c r="L6774">
        <v>0</v>
      </c>
      <c r="M6774">
        <v>0</v>
      </c>
      <c r="N6774">
        <v>0</v>
      </c>
      <c r="O6774">
        <v>0</v>
      </c>
      <c r="P6774">
        <v>0</v>
      </c>
      <c r="Q6774">
        <v>0</v>
      </c>
    </row>
    <row r="6775" spans="1:17" x14ac:dyDescent="0.2">
      <c r="A6775" t="s">
        <v>24513</v>
      </c>
      <c r="B6775" t="s">
        <v>88</v>
      </c>
      <c r="C6775" t="s">
        <v>242</v>
      </c>
      <c r="D6775" t="s">
        <v>17736</v>
      </c>
      <c r="E6775" t="s">
        <v>81</v>
      </c>
      <c r="F6775" t="s">
        <v>4929</v>
      </c>
      <c r="G6775">
        <v>0</v>
      </c>
      <c r="H6775">
        <v>4</v>
      </c>
      <c r="I6775">
        <v>0</v>
      </c>
      <c r="J6775">
        <v>4</v>
      </c>
      <c r="K6775">
        <v>0</v>
      </c>
      <c r="L6775">
        <v>0</v>
      </c>
      <c r="M6775">
        <v>0</v>
      </c>
      <c r="N6775">
        <v>0</v>
      </c>
      <c r="O6775">
        <v>0</v>
      </c>
      <c r="P6775">
        <v>0</v>
      </c>
      <c r="Q6775">
        <v>0</v>
      </c>
    </row>
    <row r="6776" spans="1:17" x14ac:dyDescent="0.2">
      <c r="A6776" t="s">
        <v>24514</v>
      </c>
      <c r="B6776" t="s">
        <v>86</v>
      </c>
      <c r="C6776" t="s">
        <v>122</v>
      </c>
      <c r="D6776" t="s">
        <v>17736</v>
      </c>
      <c r="E6776" t="s">
        <v>83</v>
      </c>
      <c r="F6776" t="s">
        <v>4929</v>
      </c>
      <c r="G6776">
        <v>0</v>
      </c>
      <c r="H6776">
        <v>39</v>
      </c>
      <c r="I6776">
        <v>7</v>
      </c>
      <c r="J6776">
        <v>27</v>
      </c>
      <c r="K6776">
        <v>2</v>
      </c>
      <c r="L6776">
        <v>3</v>
      </c>
      <c r="M6776">
        <v>0</v>
      </c>
      <c r="N6776">
        <v>0</v>
      </c>
      <c r="O6776">
        <v>0</v>
      </c>
      <c r="P6776">
        <v>0</v>
      </c>
      <c r="Q6776">
        <v>0</v>
      </c>
    </row>
    <row r="6777" spans="1:17" x14ac:dyDescent="0.2">
      <c r="A6777" t="s">
        <v>24515</v>
      </c>
      <c r="B6777" t="s">
        <v>86</v>
      </c>
      <c r="C6777" t="s">
        <v>122</v>
      </c>
      <c r="D6777" t="s">
        <v>17736</v>
      </c>
      <c r="E6777" t="s">
        <v>83</v>
      </c>
      <c r="F6777" t="s">
        <v>4931</v>
      </c>
      <c r="G6777">
        <v>0</v>
      </c>
      <c r="H6777">
        <v>39</v>
      </c>
      <c r="I6777">
        <v>7</v>
      </c>
      <c r="J6777">
        <v>27</v>
      </c>
      <c r="K6777">
        <v>2</v>
      </c>
      <c r="L6777">
        <v>3</v>
      </c>
      <c r="M6777">
        <v>0</v>
      </c>
      <c r="N6777">
        <v>0</v>
      </c>
      <c r="O6777">
        <v>0</v>
      </c>
      <c r="P6777">
        <v>0</v>
      </c>
      <c r="Q6777">
        <v>0</v>
      </c>
    </row>
    <row r="6778" spans="1:17" x14ac:dyDescent="0.2">
      <c r="A6778" t="s">
        <v>24516</v>
      </c>
      <c r="B6778" t="s">
        <v>86</v>
      </c>
      <c r="C6778" t="s">
        <v>122</v>
      </c>
      <c r="D6778" t="s">
        <v>17736</v>
      </c>
      <c r="E6778" t="s">
        <v>83</v>
      </c>
      <c r="F6778" t="s">
        <v>4933</v>
      </c>
      <c r="G6778">
        <v>0</v>
      </c>
      <c r="H6778">
        <v>0</v>
      </c>
      <c r="I6778">
        <v>0</v>
      </c>
      <c r="J6778">
        <v>0</v>
      </c>
      <c r="K6778">
        <v>0</v>
      </c>
      <c r="L6778">
        <v>0</v>
      </c>
      <c r="M6778">
        <v>39</v>
      </c>
      <c r="N6778">
        <v>0</v>
      </c>
      <c r="O6778">
        <v>0</v>
      </c>
      <c r="P6778">
        <v>0</v>
      </c>
      <c r="Q6778">
        <v>0</v>
      </c>
    </row>
    <row r="6779" spans="1:17" x14ac:dyDescent="0.2">
      <c r="A6779" t="s">
        <v>24517</v>
      </c>
      <c r="B6779" t="s">
        <v>86</v>
      </c>
      <c r="C6779" t="s">
        <v>122</v>
      </c>
      <c r="D6779" t="s">
        <v>17736</v>
      </c>
      <c r="E6779" t="s">
        <v>83</v>
      </c>
      <c r="F6779" t="s">
        <v>4935</v>
      </c>
      <c r="G6779">
        <v>0</v>
      </c>
      <c r="H6779">
        <v>39</v>
      </c>
      <c r="I6779">
        <v>7</v>
      </c>
      <c r="J6779">
        <v>27</v>
      </c>
      <c r="K6779">
        <v>2</v>
      </c>
      <c r="L6779">
        <v>3</v>
      </c>
      <c r="M6779">
        <v>0</v>
      </c>
      <c r="N6779">
        <v>0</v>
      </c>
      <c r="O6779">
        <v>0</v>
      </c>
      <c r="P6779">
        <v>0</v>
      </c>
      <c r="Q6779">
        <v>0</v>
      </c>
    </row>
    <row r="6780" spans="1:17" x14ac:dyDescent="0.2">
      <c r="A6780" t="s">
        <v>24518</v>
      </c>
      <c r="B6780" t="s">
        <v>86</v>
      </c>
      <c r="C6780" t="s">
        <v>122</v>
      </c>
      <c r="D6780" t="s">
        <v>17736</v>
      </c>
      <c r="E6780" t="s">
        <v>83</v>
      </c>
      <c r="F6780" t="s">
        <v>4937</v>
      </c>
      <c r="G6780">
        <v>0</v>
      </c>
      <c r="H6780">
        <v>39</v>
      </c>
      <c r="I6780">
        <v>8</v>
      </c>
      <c r="J6780">
        <v>26</v>
      </c>
      <c r="K6780">
        <v>2</v>
      </c>
      <c r="L6780">
        <v>3</v>
      </c>
      <c r="M6780">
        <v>0</v>
      </c>
      <c r="N6780">
        <v>0</v>
      </c>
      <c r="O6780">
        <v>0</v>
      </c>
      <c r="P6780">
        <v>0</v>
      </c>
      <c r="Q6780">
        <v>0</v>
      </c>
    </row>
    <row r="6781" spans="1:17" x14ac:dyDescent="0.2">
      <c r="A6781" t="s">
        <v>24519</v>
      </c>
      <c r="B6781" t="s">
        <v>86</v>
      </c>
      <c r="C6781" t="s">
        <v>122</v>
      </c>
      <c r="D6781" t="s">
        <v>17736</v>
      </c>
      <c r="E6781" t="s">
        <v>83</v>
      </c>
      <c r="F6781" t="s">
        <v>4939</v>
      </c>
      <c r="G6781">
        <v>0</v>
      </c>
      <c r="H6781">
        <v>0</v>
      </c>
      <c r="I6781">
        <v>0</v>
      </c>
      <c r="J6781">
        <v>0</v>
      </c>
      <c r="K6781">
        <v>0</v>
      </c>
      <c r="L6781">
        <v>0</v>
      </c>
      <c r="M6781">
        <v>39</v>
      </c>
      <c r="N6781">
        <v>0</v>
      </c>
      <c r="O6781">
        <v>0</v>
      </c>
      <c r="P6781">
        <v>0</v>
      </c>
      <c r="Q6781">
        <v>0</v>
      </c>
    </row>
    <row r="6782" spans="1:17" x14ac:dyDescent="0.2">
      <c r="A6782" t="s">
        <v>24520</v>
      </c>
      <c r="B6782" t="s">
        <v>86</v>
      </c>
      <c r="C6782" t="s">
        <v>122</v>
      </c>
      <c r="D6782" t="s">
        <v>17736</v>
      </c>
      <c r="E6782" t="s">
        <v>83</v>
      </c>
      <c r="F6782" t="s">
        <v>4941</v>
      </c>
      <c r="G6782">
        <v>0</v>
      </c>
      <c r="H6782">
        <v>39</v>
      </c>
      <c r="I6782">
        <v>7</v>
      </c>
      <c r="J6782">
        <v>27</v>
      </c>
      <c r="K6782">
        <v>2</v>
      </c>
      <c r="L6782">
        <v>3</v>
      </c>
      <c r="M6782">
        <v>0</v>
      </c>
      <c r="N6782">
        <v>0</v>
      </c>
      <c r="O6782">
        <v>0</v>
      </c>
      <c r="P6782">
        <v>0</v>
      </c>
      <c r="Q6782">
        <v>0</v>
      </c>
    </row>
    <row r="6783" spans="1:17" x14ac:dyDescent="0.2">
      <c r="A6783" t="s">
        <v>24521</v>
      </c>
      <c r="B6783" t="s">
        <v>86</v>
      </c>
      <c r="C6783" t="s">
        <v>122</v>
      </c>
      <c r="D6783" t="s">
        <v>17736</v>
      </c>
      <c r="E6783" t="s">
        <v>83</v>
      </c>
      <c r="F6783" t="s">
        <v>4943</v>
      </c>
      <c r="G6783">
        <v>0</v>
      </c>
      <c r="H6783">
        <v>0</v>
      </c>
      <c r="I6783">
        <v>0</v>
      </c>
      <c r="J6783">
        <v>0</v>
      </c>
      <c r="K6783">
        <v>0</v>
      </c>
      <c r="L6783">
        <v>0</v>
      </c>
      <c r="M6783">
        <v>39</v>
      </c>
      <c r="N6783">
        <v>0</v>
      </c>
      <c r="O6783">
        <v>0</v>
      </c>
      <c r="P6783">
        <v>0</v>
      </c>
      <c r="Q6783">
        <v>0</v>
      </c>
    </row>
    <row r="6784" spans="1:17" x14ac:dyDescent="0.2">
      <c r="A6784" t="s">
        <v>24522</v>
      </c>
      <c r="B6784" t="s">
        <v>86</v>
      </c>
      <c r="C6784" t="s">
        <v>122</v>
      </c>
      <c r="D6784" t="s">
        <v>17736</v>
      </c>
      <c r="E6784" t="s">
        <v>83</v>
      </c>
      <c r="F6784" t="s">
        <v>4925</v>
      </c>
      <c r="G6784">
        <v>0</v>
      </c>
      <c r="H6784">
        <v>0</v>
      </c>
      <c r="I6784">
        <v>0</v>
      </c>
      <c r="J6784">
        <v>0</v>
      </c>
      <c r="K6784">
        <v>0</v>
      </c>
      <c r="L6784">
        <v>0</v>
      </c>
      <c r="M6784">
        <v>0</v>
      </c>
      <c r="N6784">
        <v>31</v>
      </c>
      <c r="O6784">
        <v>29</v>
      </c>
      <c r="P6784">
        <v>1</v>
      </c>
      <c r="Q6784">
        <v>1</v>
      </c>
    </row>
    <row r="6785" spans="1:17" x14ac:dyDescent="0.2">
      <c r="A6785" t="s">
        <v>24523</v>
      </c>
      <c r="B6785" t="s">
        <v>86</v>
      </c>
      <c r="C6785" t="s">
        <v>122</v>
      </c>
      <c r="D6785" t="s">
        <v>17736</v>
      </c>
      <c r="E6785" t="s">
        <v>83</v>
      </c>
      <c r="F6785" t="s">
        <v>4927</v>
      </c>
      <c r="G6785">
        <v>0</v>
      </c>
      <c r="H6785">
        <v>0</v>
      </c>
      <c r="I6785">
        <v>0</v>
      </c>
      <c r="J6785">
        <v>0</v>
      </c>
      <c r="K6785">
        <v>0</v>
      </c>
      <c r="L6785">
        <v>0</v>
      </c>
      <c r="M6785">
        <v>0</v>
      </c>
      <c r="N6785">
        <v>26</v>
      </c>
      <c r="O6785">
        <v>24</v>
      </c>
      <c r="P6785">
        <v>1</v>
      </c>
      <c r="Q6785">
        <v>1</v>
      </c>
    </row>
    <row r="6786" spans="1:17" x14ac:dyDescent="0.2">
      <c r="A6786" t="s">
        <v>24524</v>
      </c>
      <c r="B6786" t="s">
        <v>86</v>
      </c>
      <c r="C6786" t="s">
        <v>122</v>
      </c>
      <c r="D6786" t="s">
        <v>17736</v>
      </c>
      <c r="E6786" t="s">
        <v>83</v>
      </c>
      <c r="F6786" t="s">
        <v>17734</v>
      </c>
      <c r="G6786">
        <v>39</v>
      </c>
      <c r="H6786">
        <v>0</v>
      </c>
      <c r="I6786">
        <v>0</v>
      </c>
      <c r="J6786">
        <v>0</v>
      </c>
      <c r="K6786">
        <v>0</v>
      </c>
      <c r="L6786">
        <v>0</v>
      </c>
      <c r="M6786">
        <v>0</v>
      </c>
      <c r="N6786">
        <v>0</v>
      </c>
      <c r="O6786">
        <v>0</v>
      </c>
      <c r="P6786">
        <v>0</v>
      </c>
      <c r="Q6786">
        <v>0</v>
      </c>
    </row>
    <row r="6787" spans="1:17" x14ac:dyDescent="0.2">
      <c r="A6787" t="s">
        <v>24525</v>
      </c>
      <c r="B6787" t="s">
        <v>86</v>
      </c>
      <c r="C6787" t="s">
        <v>122</v>
      </c>
      <c r="D6787" t="s">
        <v>17736</v>
      </c>
      <c r="E6787" t="s">
        <v>81</v>
      </c>
      <c r="F6787" t="s">
        <v>4929</v>
      </c>
      <c r="G6787">
        <v>0</v>
      </c>
      <c r="H6787">
        <v>34</v>
      </c>
      <c r="I6787">
        <v>5</v>
      </c>
      <c r="J6787">
        <v>25</v>
      </c>
      <c r="K6787">
        <v>4</v>
      </c>
      <c r="L6787">
        <v>0</v>
      </c>
      <c r="M6787">
        <v>0</v>
      </c>
      <c r="N6787">
        <v>0</v>
      </c>
      <c r="O6787">
        <v>0</v>
      </c>
      <c r="P6787">
        <v>0</v>
      </c>
      <c r="Q6787">
        <v>0</v>
      </c>
    </row>
    <row r="6788" spans="1:17" x14ac:dyDescent="0.2">
      <c r="A6788" t="s">
        <v>24526</v>
      </c>
      <c r="B6788" t="s">
        <v>86</v>
      </c>
      <c r="C6788" t="s">
        <v>122</v>
      </c>
      <c r="D6788" t="s">
        <v>17736</v>
      </c>
      <c r="E6788" t="s">
        <v>81</v>
      </c>
      <c r="F6788" t="s">
        <v>4931</v>
      </c>
      <c r="G6788">
        <v>0</v>
      </c>
      <c r="H6788">
        <v>34</v>
      </c>
      <c r="I6788">
        <v>5</v>
      </c>
      <c r="J6788">
        <v>25</v>
      </c>
      <c r="K6788">
        <v>3</v>
      </c>
      <c r="L6788">
        <v>1</v>
      </c>
      <c r="M6788">
        <v>0</v>
      </c>
      <c r="N6788">
        <v>0</v>
      </c>
      <c r="O6788">
        <v>0</v>
      </c>
      <c r="P6788">
        <v>0</v>
      </c>
      <c r="Q6788">
        <v>0</v>
      </c>
    </row>
    <row r="6789" spans="1:17" x14ac:dyDescent="0.2">
      <c r="A6789" t="s">
        <v>24527</v>
      </c>
      <c r="B6789" t="s">
        <v>86</v>
      </c>
      <c r="C6789" t="s">
        <v>122</v>
      </c>
      <c r="D6789" t="s">
        <v>17736</v>
      </c>
      <c r="E6789" t="s">
        <v>81</v>
      </c>
      <c r="F6789" t="s">
        <v>4933</v>
      </c>
      <c r="G6789">
        <v>0</v>
      </c>
      <c r="H6789">
        <v>0</v>
      </c>
      <c r="I6789">
        <v>0</v>
      </c>
      <c r="J6789">
        <v>0</v>
      </c>
      <c r="K6789">
        <v>0</v>
      </c>
      <c r="L6789">
        <v>0</v>
      </c>
      <c r="M6789">
        <v>34</v>
      </c>
      <c r="N6789">
        <v>0</v>
      </c>
      <c r="O6789">
        <v>0</v>
      </c>
      <c r="P6789">
        <v>0</v>
      </c>
      <c r="Q6789">
        <v>0</v>
      </c>
    </row>
    <row r="6790" spans="1:17" x14ac:dyDescent="0.2">
      <c r="A6790" t="s">
        <v>24528</v>
      </c>
      <c r="B6790" t="s">
        <v>86</v>
      </c>
      <c r="C6790" t="s">
        <v>122</v>
      </c>
      <c r="D6790" t="s">
        <v>17736</v>
      </c>
      <c r="E6790" t="s">
        <v>81</v>
      </c>
      <c r="F6790" t="s">
        <v>4935</v>
      </c>
      <c r="G6790">
        <v>0</v>
      </c>
      <c r="H6790">
        <v>34</v>
      </c>
      <c r="I6790">
        <v>5</v>
      </c>
      <c r="J6790">
        <v>25</v>
      </c>
      <c r="K6790">
        <v>3</v>
      </c>
      <c r="L6790">
        <v>1</v>
      </c>
      <c r="M6790">
        <v>0</v>
      </c>
      <c r="N6790">
        <v>0</v>
      </c>
      <c r="O6790">
        <v>0</v>
      </c>
      <c r="P6790">
        <v>0</v>
      </c>
      <c r="Q6790">
        <v>0</v>
      </c>
    </row>
    <row r="6791" spans="1:17" x14ac:dyDescent="0.2">
      <c r="A6791" t="s">
        <v>24529</v>
      </c>
      <c r="B6791" t="s">
        <v>86</v>
      </c>
      <c r="C6791" t="s">
        <v>122</v>
      </c>
      <c r="D6791" t="s">
        <v>17736</v>
      </c>
      <c r="E6791" t="s">
        <v>81</v>
      </c>
      <c r="F6791" t="s">
        <v>4937</v>
      </c>
      <c r="G6791">
        <v>0</v>
      </c>
      <c r="H6791">
        <v>34</v>
      </c>
      <c r="I6791">
        <v>5</v>
      </c>
      <c r="J6791">
        <v>25</v>
      </c>
      <c r="K6791">
        <v>3</v>
      </c>
      <c r="L6791">
        <v>1</v>
      </c>
      <c r="M6791">
        <v>0</v>
      </c>
      <c r="N6791">
        <v>0</v>
      </c>
      <c r="O6791">
        <v>0</v>
      </c>
      <c r="P6791">
        <v>0</v>
      </c>
      <c r="Q6791">
        <v>0</v>
      </c>
    </row>
    <row r="6792" spans="1:17" x14ac:dyDescent="0.2">
      <c r="A6792" t="s">
        <v>24530</v>
      </c>
      <c r="B6792" t="s">
        <v>86</v>
      </c>
      <c r="C6792" t="s">
        <v>122</v>
      </c>
      <c r="D6792" t="s">
        <v>17736</v>
      </c>
      <c r="E6792" t="s">
        <v>81</v>
      </c>
      <c r="F6792" t="s">
        <v>4939</v>
      </c>
      <c r="G6792">
        <v>0</v>
      </c>
      <c r="H6792">
        <v>0</v>
      </c>
      <c r="I6792">
        <v>0</v>
      </c>
      <c r="J6792">
        <v>0</v>
      </c>
      <c r="K6792">
        <v>0</v>
      </c>
      <c r="L6792">
        <v>0</v>
      </c>
      <c r="M6792">
        <v>34</v>
      </c>
      <c r="N6792">
        <v>0</v>
      </c>
      <c r="O6792">
        <v>0</v>
      </c>
      <c r="P6792">
        <v>0</v>
      </c>
      <c r="Q6792">
        <v>0</v>
      </c>
    </row>
    <row r="6793" spans="1:17" x14ac:dyDescent="0.2">
      <c r="A6793" t="s">
        <v>24531</v>
      </c>
      <c r="B6793" t="s">
        <v>86</v>
      </c>
      <c r="C6793" t="s">
        <v>122</v>
      </c>
      <c r="D6793" t="s">
        <v>17736</v>
      </c>
      <c r="E6793" t="s">
        <v>81</v>
      </c>
      <c r="F6793" t="s">
        <v>4941</v>
      </c>
      <c r="G6793">
        <v>0</v>
      </c>
      <c r="H6793">
        <v>34</v>
      </c>
      <c r="I6793">
        <v>5</v>
      </c>
      <c r="J6793">
        <v>25</v>
      </c>
      <c r="K6793">
        <v>4</v>
      </c>
      <c r="L6793">
        <v>0</v>
      </c>
      <c r="M6793">
        <v>0</v>
      </c>
      <c r="N6793">
        <v>0</v>
      </c>
      <c r="O6793">
        <v>0</v>
      </c>
      <c r="P6793">
        <v>0</v>
      </c>
      <c r="Q6793">
        <v>0</v>
      </c>
    </row>
    <row r="6794" spans="1:17" x14ac:dyDescent="0.2">
      <c r="A6794" t="s">
        <v>24532</v>
      </c>
      <c r="B6794" t="s">
        <v>86</v>
      </c>
      <c r="C6794" t="s">
        <v>122</v>
      </c>
      <c r="D6794" t="s">
        <v>17736</v>
      </c>
      <c r="E6794" t="s">
        <v>81</v>
      </c>
      <c r="F6794" t="s">
        <v>4943</v>
      </c>
      <c r="G6794">
        <v>0</v>
      </c>
      <c r="H6794">
        <v>0</v>
      </c>
      <c r="I6794">
        <v>0</v>
      </c>
      <c r="J6794">
        <v>0</v>
      </c>
      <c r="K6794">
        <v>0</v>
      </c>
      <c r="L6794">
        <v>0</v>
      </c>
      <c r="M6794">
        <v>34</v>
      </c>
      <c r="N6794">
        <v>0</v>
      </c>
      <c r="O6794">
        <v>0</v>
      </c>
      <c r="P6794">
        <v>0</v>
      </c>
      <c r="Q6794">
        <v>0</v>
      </c>
    </row>
    <row r="6795" spans="1:17" x14ac:dyDescent="0.2">
      <c r="A6795" t="s">
        <v>24533</v>
      </c>
      <c r="B6795" t="s">
        <v>86</v>
      </c>
      <c r="C6795" t="s">
        <v>122</v>
      </c>
      <c r="D6795" t="s">
        <v>17736</v>
      </c>
      <c r="E6795" t="s">
        <v>81</v>
      </c>
      <c r="F6795" t="s">
        <v>4925</v>
      </c>
      <c r="G6795">
        <v>0</v>
      </c>
      <c r="H6795">
        <v>0</v>
      </c>
      <c r="I6795">
        <v>0</v>
      </c>
      <c r="J6795">
        <v>0</v>
      </c>
      <c r="K6795">
        <v>0</v>
      </c>
      <c r="L6795">
        <v>0</v>
      </c>
      <c r="M6795">
        <v>0</v>
      </c>
      <c r="N6795">
        <v>27</v>
      </c>
      <c r="O6795">
        <v>25</v>
      </c>
      <c r="P6795">
        <v>2</v>
      </c>
      <c r="Q6795">
        <v>0</v>
      </c>
    </row>
    <row r="6796" spans="1:17" x14ac:dyDescent="0.2">
      <c r="A6796" t="s">
        <v>24534</v>
      </c>
      <c r="B6796" t="s">
        <v>86</v>
      </c>
      <c r="C6796" t="s">
        <v>122</v>
      </c>
      <c r="D6796" t="s">
        <v>17736</v>
      </c>
      <c r="E6796" t="s">
        <v>81</v>
      </c>
      <c r="F6796" t="s">
        <v>4927</v>
      </c>
      <c r="G6796">
        <v>0</v>
      </c>
      <c r="H6796">
        <v>0</v>
      </c>
      <c r="I6796">
        <v>0</v>
      </c>
      <c r="J6796">
        <v>0</v>
      </c>
      <c r="K6796">
        <v>0</v>
      </c>
      <c r="L6796">
        <v>0</v>
      </c>
      <c r="M6796">
        <v>0</v>
      </c>
      <c r="N6796">
        <v>25</v>
      </c>
      <c r="O6796">
        <v>23</v>
      </c>
      <c r="P6796">
        <v>2</v>
      </c>
      <c r="Q6796">
        <v>0</v>
      </c>
    </row>
    <row r="6797" spans="1:17" x14ac:dyDescent="0.2">
      <c r="A6797" t="s">
        <v>24535</v>
      </c>
      <c r="B6797" t="s">
        <v>86</v>
      </c>
      <c r="C6797" t="s">
        <v>122</v>
      </c>
      <c r="D6797" t="s">
        <v>17736</v>
      </c>
      <c r="E6797" t="s">
        <v>81</v>
      </c>
      <c r="F6797" t="s">
        <v>17734</v>
      </c>
      <c r="G6797">
        <v>34</v>
      </c>
      <c r="H6797">
        <v>0</v>
      </c>
      <c r="I6797">
        <v>0</v>
      </c>
      <c r="J6797">
        <v>0</v>
      </c>
      <c r="K6797">
        <v>0</v>
      </c>
      <c r="L6797">
        <v>0</v>
      </c>
      <c r="M6797">
        <v>0</v>
      </c>
      <c r="N6797">
        <v>0</v>
      </c>
      <c r="O6797">
        <v>0</v>
      </c>
      <c r="P6797">
        <v>0</v>
      </c>
      <c r="Q6797">
        <v>0</v>
      </c>
    </row>
    <row r="6798" spans="1:17" x14ac:dyDescent="0.2">
      <c r="A6798" t="s">
        <v>24536</v>
      </c>
      <c r="B6798" t="s">
        <v>86</v>
      </c>
      <c r="C6798" t="s">
        <v>122</v>
      </c>
      <c r="D6798" t="s">
        <v>17748</v>
      </c>
      <c r="E6798" t="s">
        <v>83</v>
      </c>
      <c r="F6798" t="s">
        <v>17749</v>
      </c>
      <c r="G6798">
        <v>0</v>
      </c>
      <c r="H6798">
        <v>0</v>
      </c>
      <c r="I6798">
        <v>0</v>
      </c>
      <c r="J6798">
        <v>0</v>
      </c>
      <c r="K6798">
        <v>0</v>
      </c>
      <c r="L6798">
        <v>0</v>
      </c>
      <c r="M6798">
        <v>0</v>
      </c>
      <c r="N6798">
        <v>6</v>
      </c>
      <c r="O6798">
        <v>5</v>
      </c>
      <c r="P6798">
        <v>1</v>
      </c>
      <c r="Q6798">
        <v>0</v>
      </c>
    </row>
    <row r="6799" spans="1:17" x14ac:dyDescent="0.2">
      <c r="A6799" t="s">
        <v>24537</v>
      </c>
      <c r="B6799" t="s">
        <v>86</v>
      </c>
      <c r="C6799" t="s">
        <v>122</v>
      </c>
      <c r="D6799" t="s">
        <v>17748</v>
      </c>
      <c r="E6799" t="s">
        <v>83</v>
      </c>
      <c r="F6799" t="s">
        <v>17734</v>
      </c>
      <c r="G6799">
        <v>6</v>
      </c>
      <c r="H6799">
        <v>0</v>
      </c>
      <c r="I6799">
        <v>0</v>
      </c>
      <c r="J6799">
        <v>0</v>
      </c>
      <c r="K6799">
        <v>0</v>
      </c>
      <c r="L6799">
        <v>0</v>
      </c>
      <c r="M6799">
        <v>0</v>
      </c>
      <c r="N6799">
        <v>0</v>
      </c>
      <c r="O6799">
        <v>0</v>
      </c>
      <c r="P6799">
        <v>0</v>
      </c>
      <c r="Q6799">
        <v>0</v>
      </c>
    </row>
    <row r="6800" spans="1:17" x14ac:dyDescent="0.2">
      <c r="A6800" t="s">
        <v>24538</v>
      </c>
      <c r="B6800" t="s">
        <v>86</v>
      </c>
      <c r="C6800" t="s">
        <v>122</v>
      </c>
      <c r="D6800" t="s">
        <v>17748</v>
      </c>
      <c r="E6800" t="s">
        <v>81</v>
      </c>
      <c r="F6800" t="s">
        <v>17749</v>
      </c>
      <c r="G6800">
        <v>0</v>
      </c>
      <c r="H6800">
        <v>0</v>
      </c>
      <c r="I6800">
        <v>0</v>
      </c>
      <c r="J6800">
        <v>0</v>
      </c>
      <c r="K6800">
        <v>0</v>
      </c>
      <c r="L6800">
        <v>0</v>
      </c>
      <c r="M6800">
        <v>0</v>
      </c>
      <c r="N6800">
        <v>1</v>
      </c>
      <c r="O6800">
        <v>1</v>
      </c>
      <c r="P6800">
        <v>0</v>
      </c>
      <c r="Q6800">
        <v>0</v>
      </c>
    </row>
    <row r="6801" spans="1:17" x14ac:dyDescent="0.2">
      <c r="A6801" t="s">
        <v>24539</v>
      </c>
      <c r="B6801" t="s">
        <v>86</v>
      </c>
      <c r="C6801" t="s">
        <v>122</v>
      </c>
      <c r="D6801" t="s">
        <v>17748</v>
      </c>
      <c r="E6801" t="s">
        <v>81</v>
      </c>
      <c r="F6801" t="s">
        <v>17734</v>
      </c>
      <c r="G6801">
        <v>1</v>
      </c>
      <c r="H6801">
        <v>0</v>
      </c>
      <c r="I6801">
        <v>0</v>
      </c>
      <c r="J6801">
        <v>0</v>
      </c>
      <c r="K6801">
        <v>0</v>
      </c>
      <c r="L6801">
        <v>0</v>
      </c>
      <c r="M6801">
        <v>0</v>
      </c>
      <c r="N6801">
        <v>0</v>
      </c>
      <c r="O6801">
        <v>0</v>
      </c>
      <c r="P6801">
        <v>0</v>
      </c>
      <c r="Q6801">
        <v>0</v>
      </c>
    </row>
    <row r="6802" spans="1:17" x14ac:dyDescent="0.2">
      <c r="A6802" t="s">
        <v>24540</v>
      </c>
      <c r="B6802" t="s">
        <v>86</v>
      </c>
      <c r="C6802" t="s">
        <v>122</v>
      </c>
      <c r="D6802" t="s">
        <v>17754</v>
      </c>
      <c r="E6802" t="s">
        <v>83</v>
      </c>
      <c r="F6802" t="s">
        <v>17734</v>
      </c>
      <c r="G6802">
        <v>6</v>
      </c>
      <c r="H6802">
        <v>0</v>
      </c>
      <c r="I6802">
        <v>0</v>
      </c>
      <c r="J6802">
        <v>0</v>
      </c>
      <c r="K6802">
        <v>0</v>
      </c>
      <c r="L6802">
        <v>0</v>
      </c>
      <c r="M6802">
        <v>0</v>
      </c>
      <c r="N6802">
        <v>0</v>
      </c>
      <c r="O6802">
        <v>0</v>
      </c>
      <c r="P6802">
        <v>0</v>
      </c>
      <c r="Q6802">
        <v>0</v>
      </c>
    </row>
    <row r="6803" spans="1:17" x14ac:dyDescent="0.2">
      <c r="A6803" t="s">
        <v>24541</v>
      </c>
      <c r="B6803" t="s">
        <v>86</v>
      </c>
      <c r="C6803" t="s">
        <v>122</v>
      </c>
      <c r="D6803" t="s">
        <v>17754</v>
      </c>
      <c r="E6803" t="s">
        <v>81</v>
      </c>
      <c r="F6803" t="s">
        <v>17734</v>
      </c>
      <c r="G6803">
        <v>6</v>
      </c>
      <c r="H6803">
        <v>0</v>
      </c>
      <c r="I6803">
        <v>0</v>
      </c>
      <c r="J6803">
        <v>0</v>
      </c>
      <c r="K6803">
        <v>0</v>
      </c>
      <c r="L6803">
        <v>0</v>
      </c>
      <c r="M6803">
        <v>0</v>
      </c>
      <c r="N6803">
        <v>0</v>
      </c>
      <c r="O6803">
        <v>0</v>
      </c>
      <c r="P6803">
        <v>0</v>
      </c>
      <c r="Q6803">
        <v>0</v>
      </c>
    </row>
    <row r="6804" spans="1:17" x14ac:dyDescent="0.2">
      <c r="A6804" t="s">
        <v>24542</v>
      </c>
      <c r="B6804" t="s">
        <v>86</v>
      </c>
      <c r="C6804" t="s">
        <v>123</v>
      </c>
      <c r="D6804" t="s">
        <v>17768</v>
      </c>
      <c r="E6804" t="s">
        <v>83</v>
      </c>
      <c r="F6804" t="s">
        <v>17734</v>
      </c>
      <c r="G6804">
        <v>10</v>
      </c>
      <c r="H6804">
        <v>0</v>
      </c>
      <c r="I6804">
        <v>0</v>
      </c>
      <c r="J6804">
        <v>0</v>
      </c>
      <c r="K6804">
        <v>0</v>
      </c>
      <c r="L6804">
        <v>0</v>
      </c>
      <c r="M6804">
        <v>0</v>
      </c>
      <c r="N6804">
        <v>0</v>
      </c>
      <c r="O6804">
        <v>0</v>
      </c>
      <c r="P6804">
        <v>0</v>
      </c>
      <c r="Q6804">
        <v>0</v>
      </c>
    </row>
    <row r="6805" spans="1:17" x14ac:dyDescent="0.2">
      <c r="A6805" t="s">
        <v>24543</v>
      </c>
      <c r="B6805" t="s">
        <v>86</v>
      </c>
      <c r="C6805" t="s">
        <v>123</v>
      </c>
      <c r="D6805" t="s">
        <v>17768</v>
      </c>
      <c r="E6805" t="s">
        <v>81</v>
      </c>
      <c r="F6805" t="s">
        <v>17734</v>
      </c>
      <c r="G6805">
        <v>8</v>
      </c>
      <c r="H6805">
        <v>0</v>
      </c>
      <c r="I6805">
        <v>0</v>
      </c>
      <c r="J6805">
        <v>0</v>
      </c>
      <c r="K6805">
        <v>0</v>
      </c>
      <c r="L6805">
        <v>0</v>
      </c>
      <c r="M6805">
        <v>0</v>
      </c>
      <c r="N6805">
        <v>0</v>
      </c>
      <c r="O6805">
        <v>0</v>
      </c>
      <c r="P6805">
        <v>0</v>
      </c>
      <c r="Q6805">
        <v>0</v>
      </c>
    </row>
    <row r="6806" spans="1:17" x14ac:dyDescent="0.2">
      <c r="A6806" t="s">
        <v>24544</v>
      </c>
      <c r="B6806" t="s">
        <v>86</v>
      </c>
      <c r="C6806" t="s">
        <v>123</v>
      </c>
      <c r="D6806" t="s">
        <v>17736</v>
      </c>
      <c r="E6806" t="s">
        <v>83</v>
      </c>
      <c r="F6806" t="s">
        <v>4929</v>
      </c>
      <c r="G6806">
        <v>0</v>
      </c>
      <c r="H6806">
        <v>42</v>
      </c>
      <c r="I6806">
        <v>2</v>
      </c>
      <c r="J6806">
        <v>38</v>
      </c>
      <c r="K6806">
        <v>1</v>
      </c>
      <c r="L6806">
        <v>1</v>
      </c>
      <c r="M6806">
        <v>0</v>
      </c>
      <c r="N6806">
        <v>0</v>
      </c>
      <c r="O6806">
        <v>0</v>
      </c>
      <c r="P6806">
        <v>0</v>
      </c>
      <c r="Q6806">
        <v>0</v>
      </c>
    </row>
    <row r="6807" spans="1:17" x14ac:dyDescent="0.2">
      <c r="A6807" t="s">
        <v>24545</v>
      </c>
      <c r="B6807" t="s">
        <v>86</v>
      </c>
      <c r="C6807" t="s">
        <v>183</v>
      </c>
      <c r="D6807" t="s">
        <v>17736</v>
      </c>
      <c r="E6807" t="s">
        <v>81</v>
      </c>
      <c r="F6807" t="s">
        <v>4941</v>
      </c>
      <c r="G6807">
        <v>0</v>
      </c>
      <c r="H6807">
        <v>51</v>
      </c>
      <c r="I6807">
        <v>4</v>
      </c>
      <c r="J6807">
        <v>43</v>
      </c>
      <c r="K6807">
        <v>4</v>
      </c>
      <c r="L6807">
        <v>0</v>
      </c>
      <c r="M6807">
        <v>0</v>
      </c>
      <c r="N6807">
        <v>0</v>
      </c>
      <c r="O6807">
        <v>0</v>
      </c>
      <c r="P6807">
        <v>0</v>
      </c>
      <c r="Q6807">
        <v>0</v>
      </c>
    </row>
    <row r="6808" spans="1:17" x14ac:dyDescent="0.2">
      <c r="A6808" t="s">
        <v>24546</v>
      </c>
      <c r="B6808" t="s">
        <v>86</v>
      </c>
      <c r="C6808" t="s">
        <v>183</v>
      </c>
      <c r="D6808" t="s">
        <v>17736</v>
      </c>
      <c r="E6808" t="s">
        <v>81</v>
      </c>
      <c r="F6808" t="s">
        <v>4943</v>
      </c>
      <c r="G6808">
        <v>0</v>
      </c>
      <c r="H6808">
        <v>0</v>
      </c>
      <c r="I6808">
        <v>0</v>
      </c>
      <c r="J6808">
        <v>0</v>
      </c>
      <c r="K6808">
        <v>0</v>
      </c>
      <c r="L6808">
        <v>0</v>
      </c>
      <c r="M6808">
        <v>51</v>
      </c>
      <c r="N6808">
        <v>0</v>
      </c>
      <c r="O6808">
        <v>0</v>
      </c>
      <c r="P6808">
        <v>0</v>
      </c>
      <c r="Q6808">
        <v>0</v>
      </c>
    </row>
    <row r="6809" spans="1:17" x14ac:dyDescent="0.2">
      <c r="A6809" t="s">
        <v>24547</v>
      </c>
      <c r="B6809" t="s">
        <v>86</v>
      </c>
      <c r="C6809" t="s">
        <v>183</v>
      </c>
      <c r="D6809" t="s">
        <v>17736</v>
      </c>
      <c r="E6809" t="s">
        <v>81</v>
      </c>
      <c r="F6809" t="s">
        <v>4925</v>
      </c>
      <c r="G6809">
        <v>0</v>
      </c>
      <c r="H6809">
        <v>0</v>
      </c>
      <c r="I6809">
        <v>0</v>
      </c>
      <c r="J6809">
        <v>0</v>
      </c>
      <c r="K6809">
        <v>0</v>
      </c>
      <c r="L6809">
        <v>0</v>
      </c>
      <c r="M6809">
        <v>0</v>
      </c>
      <c r="N6809">
        <v>48</v>
      </c>
      <c r="O6809">
        <v>47</v>
      </c>
      <c r="P6809">
        <v>1</v>
      </c>
      <c r="Q6809">
        <v>0</v>
      </c>
    </row>
    <row r="6810" spans="1:17" x14ac:dyDescent="0.2">
      <c r="A6810" t="s">
        <v>24548</v>
      </c>
      <c r="B6810" t="s">
        <v>86</v>
      </c>
      <c r="C6810" t="s">
        <v>183</v>
      </c>
      <c r="D6810" t="s">
        <v>17736</v>
      </c>
      <c r="E6810" t="s">
        <v>81</v>
      </c>
      <c r="F6810" t="s">
        <v>4927</v>
      </c>
      <c r="G6810">
        <v>0</v>
      </c>
      <c r="H6810">
        <v>0</v>
      </c>
      <c r="I6810">
        <v>0</v>
      </c>
      <c r="J6810">
        <v>0</v>
      </c>
      <c r="K6810">
        <v>0</v>
      </c>
      <c r="L6810">
        <v>0</v>
      </c>
      <c r="M6810">
        <v>0</v>
      </c>
      <c r="N6810">
        <v>39</v>
      </c>
      <c r="O6810">
        <v>38</v>
      </c>
      <c r="P6810">
        <v>1</v>
      </c>
      <c r="Q6810">
        <v>0</v>
      </c>
    </row>
    <row r="6811" spans="1:17" x14ac:dyDescent="0.2">
      <c r="A6811" t="s">
        <v>24549</v>
      </c>
      <c r="B6811" t="s">
        <v>86</v>
      </c>
      <c r="C6811" t="s">
        <v>183</v>
      </c>
      <c r="D6811" t="s">
        <v>17736</v>
      </c>
      <c r="E6811" t="s">
        <v>81</v>
      </c>
      <c r="F6811" t="s">
        <v>17734</v>
      </c>
      <c r="G6811">
        <v>51</v>
      </c>
      <c r="H6811">
        <v>0</v>
      </c>
      <c r="I6811">
        <v>0</v>
      </c>
      <c r="J6811">
        <v>0</v>
      </c>
      <c r="K6811">
        <v>0</v>
      </c>
      <c r="L6811">
        <v>0</v>
      </c>
      <c r="M6811">
        <v>0</v>
      </c>
      <c r="N6811">
        <v>0</v>
      </c>
      <c r="O6811">
        <v>0</v>
      </c>
      <c r="P6811">
        <v>0</v>
      </c>
      <c r="Q6811">
        <v>0</v>
      </c>
    </row>
    <row r="6812" spans="1:17" x14ac:dyDescent="0.2">
      <c r="A6812" t="s">
        <v>24550</v>
      </c>
      <c r="B6812" t="s">
        <v>86</v>
      </c>
      <c r="C6812" t="s">
        <v>183</v>
      </c>
      <c r="D6812" t="s">
        <v>17748</v>
      </c>
      <c r="E6812" t="s">
        <v>83</v>
      </c>
      <c r="F6812" t="s">
        <v>17749</v>
      </c>
      <c r="G6812">
        <v>0</v>
      </c>
      <c r="H6812">
        <v>0</v>
      </c>
      <c r="I6812">
        <v>0</v>
      </c>
      <c r="J6812">
        <v>0</v>
      </c>
      <c r="K6812">
        <v>0</v>
      </c>
      <c r="L6812">
        <v>0</v>
      </c>
      <c r="M6812">
        <v>0</v>
      </c>
      <c r="N6812">
        <v>1</v>
      </c>
      <c r="O6812">
        <v>0</v>
      </c>
      <c r="P6812">
        <v>1</v>
      </c>
      <c r="Q6812">
        <v>0</v>
      </c>
    </row>
    <row r="6813" spans="1:17" x14ac:dyDescent="0.2">
      <c r="A6813" t="s">
        <v>24551</v>
      </c>
      <c r="B6813" t="s">
        <v>86</v>
      </c>
      <c r="C6813" t="s">
        <v>183</v>
      </c>
      <c r="D6813" t="s">
        <v>17748</v>
      </c>
      <c r="E6813" t="s">
        <v>83</v>
      </c>
      <c r="F6813" t="s">
        <v>17734</v>
      </c>
      <c r="G6813">
        <v>1</v>
      </c>
      <c r="H6813">
        <v>0</v>
      </c>
      <c r="I6813">
        <v>0</v>
      </c>
      <c r="J6813">
        <v>0</v>
      </c>
      <c r="K6813">
        <v>0</v>
      </c>
      <c r="L6813">
        <v>0</v>
      </c>
      <c r="M6813">
        <v>0</v>
      </c>
      <c r="N6813">
        <v>0</v>
      </c>
      <c r="O6813">
        <v>0</v>
      </c>
      <c r="P6813">
        <v>0</v>
      </c>
      <c r="Q6813">
        <v>0</v>
      </c>
    </row>
    <row r="6814" spans="1:17" x14ac:dyDescent="0.2">
      <c r="A6814" t="s">
        <v>24552</v>
      </c>
      <c r="B6814" t="s">
        <v>86</v>
      </c>
      <c r="C6814" t="s">
        <v>183</v>
      </c>
      <c r="D6814" t="s">
        <v>17748</v>
      </c>
      <c r="E6814" t="s">
        <v>81</v>
      </c>
      <c r="F6814" t="s">
        <v>17749</v>
      </c>
      <c r="G6814">
        <v>0</v>
      </c>
      <c r="H6814">
        <v>0</v>
      </c>
      <c r="I6814">
        <v>0</v>
      </c>
      <c r="J6814">
        <v>0</v>
      </c>
      <c r="K6814">
        <v>0</v>
      </c>
      <c r="L6814">
        <v>0</v>
      </c>
      <c r="M6814">
        <v>0</v>
      </c>
      <c r="N6814">
        <v>10</v>
      </c>
      <c r="O6814">
        <v>8</v>
      </c>
      <c r="P6814">
        <v>0</v>
      </c>
      <c r="Q6814">
        <v>2</v>
      </c>
    </row>
    <row r="6815" spans="1:17" x14ac:dyDescent="0.2">
      <c r="A6815" t="s">
        <v>24553</v>
      </c>
      <c r="B6815" t="s">
        <v>86</v>
      </c>
      <c r="C6815" t="s">
        <v>183</v>
      </c>
      <c r="D6815" t="s">
        <v>17748</v>
      </c>
      <c r="E6815" t="s">
        <v>81</v>
      </c>
      <c r="F6815" t="s">
        <v>17734</v>
      </c>
      <c r="G6815">
        <v>10</v>
      </c>
      <c r="H6815">
        <v>0</v>
      </c>
      <c r="I6815">
        <v>0</v>
      </c>
      <c r="J6815">
        <v>0</v>
      </c>
      <c r="K6815">
        <v>0</v>
      </c>
      <c r="L6815">
        <v>0</v>
      </c>
      <c r="M6815">
        <v>0</v>
      </c>
      <c r="N6815">
        <v>0</v>
      </c>
      <c r="O6815">
        <v>0</v>
      </c>
      <c r="P6815">
        <v>0</v>
      </c>
      <c r="Q6815">
        <v>0</v>
      </c>
    </row>
    <row r="6816" spans="1:17" x14ac:dyDescent="0.2">
      <c r="A6816" t="s">
        <v>24554</v>
      </c>
      <c r="B6816" t="s">
        <v>86</v>
      </c>
      <c r="C6816" t="s">
        <v>183</v>
      </c>
      <c r="D6816" t="s">
        <v>17754</v>
      </c>
      <c r="E6816" t="s">
        <v>83</v>
      </c>
      <c r="F6816" t="s">
        <v>17734</v>
      </c>
      <c r="G6816">
        <v>4</v>
      </c>
      <c r="H6816">
        <v>0</v>
      </c>
      <c r="I6816">
        <v>0</v>
      </c>
      <c r="J6816">
        <v>0</v>
      </c>
      <c r="K6816">
        <v>0</v>
      </c>
      <c r="L6816">
        <v>0</v>
      </c>
      <c r="M6816">
        <v>0</v>
      </c>
      <c r="N6816">
        <v>0</v>
      </c>
      <c r="O6816">
        <v>0</v>
      </c>
      <c r="P6816">
        <v>0</v>
      </c>
      <c r="Q6816">
        <v>0</v>
      </c>
    </row>
    <row r="6817" spans="1:17" x14ac:dyDescent="0.2">
      <c r="A6817" t="s">
        <v>24555</v>
      </c>
      <c r="B6817" t="s">
        <v>86</v>
      </c>
      <c r="C6817" t="s">
        <v>183</v>
      </c>
      <c r="D6817" t="s">
        <v>17754</v>
      </c>
      <c r="E6817" t="s">
        <v>81</v>
      </c>
      <c r="F6817" t="s">
        <v>17734</v>
      </c>
      <c r="G6817">
        <v>1</v>
      </c>
      <c r="H6817">
        <v>0</v>
      </c>
      <c r="I6817">
        <v>0</v>
      </c>
      <c r="J6817">
        <v>0</v>
      </c>
      <c r="K6817">
        <v>0</v>
      </c>
      <c r="L6817">
        <v>0</v>
      </c>
      <c r="M6817">
        <v>0</v>
      </c>
      <c r="N6817">
        <v>0</v>
      </c>
      <c r="O6817">
        <v>0</v>
      </c>
      <c r="P6817">
        <v>0</v>
      </c>
      <c r="Q6817">
        <v>0</v>
      </c>
    </row>
    <row r="6818" spans="1:17" x14ac:dyDescent="0.2">
      <c r="A6818" t="s">
        <v>24556</v>
      </c>
      <c r="B6818" t="s">
        <v>86</v>
      </c>
      <c r="C6818" t="s">
        <v>184</v>
      </c>
      <c r="D6818" t="s">
        <v>17768</v>
      </c>
      <c r="E6818" t="s">
        <v>83</v>
      </c>
      <c r="F6818" t="s">
        <v>17734</v>
      </c>
      <c r="G6818">
        <v>4</v>
      </c>
      <c r="H6818">
        <v>0</v>
      </c>
      <c r="I6818">
        <v>0</v>
      </c>
      <c r="J6818">
        <v>0</v>
      </c>
      <c r="K6818">
        <v>0</v>
      </c>
      <c r="L6818">
        <v>0</v>
      </c>
      <c r="M6818">
        <v>0</v>
      </c>
      <c r="N6818">
        <v>0</v>
      </c>
      <c r="O6818">
        <v>0</v>
      </c>
      <c r="P6818">
        <v>0</v>
      </c>
      <c r="Q6818">
        <v>0</v>
      </c>
    </row>
    <row r="6819" spans="1:17" x14ac:dyDescent="0.2">
      <c r="A6819" t="s">
        <v>24557</v>
      </c>
      <c r="B6819" t="s">
        <v>86</v>
      </c>
      <c r="C6819" t="s">
        <v>184</v>
      </c>
      <c r="D6819" t="s">
        <v>17768</v>
      </c>
      <c r="E6819" t="s">
        <v>81</v>
      </c>
      <c r="F6819" t="s">
        <v>17734</v>
      </c>
      <c r="G6819">
        <v>4</v>
      </c>
      <c r="H6819">
        <v>0</v>
      </c>
      <c r="I6819">
        <v>0</v>
      </c>
      <c r="J6819">
        <v>0</v>
      </c>
      <c r="K6819">
        <v>0</v>
      </c>
      <c r="L6819">
        <v>0</v>
      </c>
      <c r="M6819">
        <v>0</v>
      </c>
      <c r="N6819">
        <v>0</v>
      </c>
      <c r="O6819">
        <v>0</v>
      </c>
      <c r="P6819">
        <v>0</v>
      </c>
      <c r="Q6819">
        <v>0</v>
      </c>
    </row>
    <row r="6820" spans="1:17" x14ac:dyDescent="0.2">
      <c r="A6820" t="s">
        <v>24558</v>
      </c>
      <c r="B6820" t="s">
        <v>86</v>
      </c>
      <c r="C6820" t="s">
        <v>184</v>
      </c>
      <c r="D6820" t="s">
        <v>17736</v>
      </c>
      <c r="E6820" t="s">
        <v>83</v>
      </c>
      <c r="F6820" t="s">
        <v>4929</v>
      </c>
      <c r="G6820">
        <v>0</v>
      </c>
      <c r="H6820">
        <v>29</v>
      </c>
      <c r="I6820">
        <v>3</v>
      </c>
      <c r="J6820">
        <v>21</v>
      </c>
      <c r="K6820">
        <v>3</v>
      </c>
      <c r="L6820">
        <v>2</v>
      </c>
      <c r="M6820">
        <v>0</v>
      </c>
      <c r="N6820">
        <v>0</v>
      </c>
      <c r="O6820">
        <v>0</v>
      </c>
      <c r="P6820">
        <v>0</v>
      </c>
      <c r="Q6820">
        <v>0</v>
      </c>
    </row>
    <row r="6821" spans="1:17" x14ac:dyDescent="0.2">
      <c r="A6821" t="s">
        <v>24559</v>
      </c>
      <c r="B6821" t="s">
        <v>86</v>
      </c>
      <c r="C6821" t="s">
        <v>184</v>
      </c>
      <c r="D6821" t="s">
        <v>17736</v>
      </c>
      <c r="E6821" t="s">
        <v>83</v>
      </c>
      <c r="F6821" t="s">
        <v>4931</v>
      </c>
      <c r="G6821">
        <v>0</v>
      </c>
      <c r="H6821">
        <v>29</v>
      </c>
      <c r="I6821">
        <v>3</v>
      </c>
      <c r="J6821">
        <v>21</v>
      </c>
      <c r="K6821">
        <v>3</v>
      </c>
      <c r="L6821">
        <v>2</v>
      </c>
      <c r="M6821">
        <v>0</v>
      </c>
      <c r="N6821">
        <v>0</v>
      </c>
      <c r="O6821">
        <v>0</v>
      </c>
      <c r="P6821">
        <v>0</v>
      </c>
      <c r="Q6821">
        <v>0</v>
      </c>
    </row>
    <row r="6822" spans="1:17" x14ac:dyDescent="0.2">
      <c r="A6822" t="s">
        <v>24560</v>
      </c>
      <c r="B6822" t="s">
        <v>86</v>
      </c>
      <c r="C6822" t="s">
        <v>184</v>
      </c>
      <c r="D6822" t="s">
        <v>17736</v>
      </c>
      <c r="E6822" t="s">
        <v>83</v>
      </c>
      <c r="F6822" t="s">
        <v>4933</v>
      </c>
      <c r="G6822">
        <v>0</v>
      </c>
      <c r="H6822">
        <v>0</v>
      </c>
      <c r="I6822">
        <v>0</v>
      </c>
      <c r="J6822">
        <v>0</v>
      </c>
      <c r="K6822">
        <v>0</v>
      </c>
      <c r="L6822">
        <v>0</v>
      </c>
      <c r="M6822">
        <v>29</v>
      </c>
      <c r="N6822">
        <v>0</v>
      </c>
      <c r="O6822">
        <v>0</v>
      </c>
      <c r="P6822">
        <v>0</v>
      </c>
      <c r="Q6822">
        <v>0</v>
      </c>
    </row>
    <row r="6823" spans="1:17" x14ac:dyDescent="0.2">
      <c r="A6823" t="s">
        <v>24561</v>
      </c>
      <c r="B6823" t="s">
        <v>86</v>
      </c>
      <c r="C6823" t="s">
        <v>184</v>
      </c>
      <c r="D6823" t="s">
        <v>17736</v>
      </c>
      <c r="E6823" t="s">
        <v>83</v>
      </c>
      <c r="F6823" t="s">
        <v>4935</v>
      </c>
      <c r="G6823">
        <v>0</v>
      </c>
      <c r="H6823">
        <v>29</v>
      </c>
      <c r="I6823">
        <v>3</v>
      </c>
      <c r="J6823">
        <v>21</v>
      </c>
      <c r="K6823">
        <v>3</v>
      </c>
      <c r="L6823">
        <v>2</v>
      </c>
      <c r="M6823">
        <v>0</v>
      </c>
      <c r="N6823">
        <v>0</v>
      </c>
      <c r="O6823">
        <v>0</v>
      </c>
      <c r="P6823">
        <v>0</v>
      </c>
      <c r="Q6823">
        <v>0</v>
      </c>
    </row>
    <row r="6824" spans="1:17" x14ac:dyDescent="0.2">
      <c r="A6824" t="s">
        <v>24562</v>
      </c>
      <c r="B6824" t="s">
        <v>86</v>
      </c>
      <c r="C6824" t="s">
        <v>184</v>
      </c>
      <c r="D6824" t="s">
        <v>17736</v>
      </c>
      <c r="E6824" t="s">
        <v>83</v>
      </c>
      <c r="F6824" t="s">
        <v>4937</v>
      </c>
      <c r="G6824">
        <v>0</v>
      </c>
      <c r="H6824">
        <v>29</v>
      </c>
      <c r="I6824">
        <v>3</v>
      </c>
      <c r="J6824">
        <v>21</v>
      </c>
      <c r="K6824">
        <v>3</v>
      </c>
      <c r="L6824">
        <v>2</v>
      </c>
      <c r="M6824">
        <v>0</v>
      </c>
      <c r="N6824">
        <v>0</v>
      </c>
      <c r="O6824">
        <v>0</v>
      </c>
      <c r="P6824">
        <v>0</v>
      </c>
      <c r="Q6824">
        <v>0</v>
      </c>
    </row>
    <row r="6825" spans="1:17" x14ac:dyDescent="0.2">
      <c r="A6825" t="s">
        <v>24563</v>
      </c>
      <c r="B6825" t="s">
        <v>86</v>
      </c>
      <c r="C6825" t="s">
        <v>170</v>
      </c>
      <c r="D6825" t="s">
        <v>17736</v>
      </c>
      <c r="E6825" t="s">
        <v>83</v>
      </c>
      <c r="F6825" t="s">
        <v>4943</v>
      </c>
      <c r="G6825">
        <v>0</v>
      </c>
      <c r="H6825">
        <v>0</v>
      </c>
      <c r="I6825">
        <v>0</v>
      </c>
      <c r="J6825">
        <v>0</v>
      </c>
      <c r="K6825">
        <v>0</v>
      </c>
      <c r="L6825">
        <v>0</v>
      </c>
      <c r="M6825">
        <v>9</v>
      </c>
      <c r="N6825">
        <v>0</v>
      </c>
      <c r="O6825">
        <v>0</v>
      </c>
      <c r="P6825">
        <v>0</v>
      </c>
      <c r="Q6825">
        <v>0</v>
      </c>
    </row>
    <row r="6826" spans="1:17" x14ac:dyDescent="0.2">
      <c r="A6826" t="s">
        <v>24564</v>
      </c>
      <c r="B6826" t="s">
        <v>86</v>
      </c>
      <c r="C6826" t="s">
        <v>170</v>
      </c>
      <c r="D6826" t="s">
        <v>17736</v>
      </c>
      <c r="E6826" t="s">
        <v>83</v>
      </c>
      <c r="F6826" t="s">
        <v>4925</v>
      </c>
      <c r="G6826">
        <v>0</v>
      </c>
      <c r="H6826">
        <v>0</v>
      </c>
      <c r="I6826">
        <v>0</v>
      </c>
      <c r="J6826">
        <v>0</v>
      </c>
      <c r="K6826">
        <v>0</v>
      </c>
      <c r="L6826">
        <v>0</v>
      </c>
      <c r="M6826">
        <v>0</v>
      </c>
      <c r="N6826">
        <v>9</v>
      </c>
      <c r="O6826">
        <v>8</v>
      </c>
      <c r="P6826">
        <v>1</v>
      </c>
      <c r="Q6826">
        <v>0</v>
      </c>
    </row>
    <row r="6827" spans="1:17" x14ac:dyDescent="0.2">
      <c r="A6827" t="s">
        <v>24565</v>
      </c>
      <c r="B6827" t="s">
        <v>86</v>
      </c>
      <c r="C6827" t="s">
        <v>170</v>
      </c>
      <c r="D6827" t="s">
        <v>17736</v>
      </c>
      <c r="E6827" t="s">
        <v>83</v>
      </c>
      <c r="F6827" t="s">
        <v>4927</v>
      </c>
      <c r="G6827">
        <v>0</v>
      </c>
      <c r="H6827">
        <v>0</v>
      </c>
      <c r="I6827">
        <v>0</v>
      </c>
      <c r="J6827">
        <v>0</v>
      </c>
      <c r="K6827">
        <v>0</v>
      </c>
      <c r="L6827">
        <v>0</v>
      </c>
      <c r="M6827">
        <v>0</v>
      </c>
      <c r="N6827">
        <v>7</v>
      </c>
      <c r="O6827">
        <v>6</v>
      </c>
      <c r="P6827">
        <v>1</v>
      </c>
      <c r="Q6827">
        <v>0</v>
      </c>
    </row>
    <row r="6828" spans="1:17" x14ac:dyDescent="0.2">
      <c r="A6828" t="s">
        <v>24566</v>
      </c>
      <c r="B6828" t="s">
        <v>86</v>
      </c>
      <c r="C6828" t="s">
        <v>170</v>
      </c>
      <c r="D6828" t="s">
        <v>17736</v>
      </c>
      <c r="E6828" t="s">
        <v>83</v>
      </c>
      <c r="F6828" t="s">
        <v>17734</v>
      </c>
      <c r="G6828">
        <v>9</v>
      </c>
      <c r="H6828">
        <v>0</v>
      </c>
      <c r="I6828">
        <v>0</v>
      </c>
      <c r="J6828">
        <v>0</v>
      </c>
      <c r="K6828">
        <v>0</v>
      </c>
      <c r="L6828">
        <v>0</v>
      </c>
      <c r="M6828">
        <v>0</v>
      </c>
      <c r="N6828">
        <v>0</v>
      </c>
      <c r="O6828">
        <v>0</v>
      </c>
      <c r="P6828">
        <v>0</v>
      </c>
      <c r="Q6828">
        <v>0</v>
      </c>
    </row>
    <row r="6829" spans="1:17" x14ac:dyDescent="0.2">
      <c r="A6829" t="s">
        <v>24567</v>
      </c>
      <c r="B6829" t="s">
        <v>86</v>
      </c>
      <c r="C6829" t="s">
        <v>170</v>
      </c>
      <c r="D6829" t="s">
        <v>17736</v>
      </c>
      <c r="E6829" t="s">
        <v>81</v>
      </c>
      <c r="F6829" t="s">
        <v>4929</v>
      </c>
      <c r="G6829">
        <v>0</v>
      </c>
      <c r="H6829">
        <v>20</v>
      </c>
      <c r="I6829">
        <v>3</v>
      </c>
      <c r="J6829">
        <v>15</v>
      </c>
      <c r="K6829">
        <v>1</v>
      </c>
      <c r="L6829">
        <v>1</v>
      </c>
      <c r="M6829">
        <v>0</v>
      </c>
      <c r="N6829">
        <v>0</v>
      </c>
      <c r="O6829">
        <v>0</v>
      </c>
      <c r="P6829">
        <v>0</v>
      </c>
      <c r="Q6829">
        <v>0</v>
      </c>
    </row>
    <row r="6830" spans="1:17" x14ac:dyDescent="0.2">
      <c r="A6830" t="s">
        <v>24568</v>
      </c>
      <c r="B6830" t="s">
        <v>86</v>
      </c>
      <c r="C6830" t="s">
        <v>170</v>
      </c>
      <c r="D6830" t="s">
        <v>17736</v>
      </c>
      <c r="E6830" t="s">
        <v>81</v>
      </c>
      <c r="F6830" t="s">
        <v>4931</v>
      </c>
      <c r="G6830">
        <v>0</v>
      </c>
      <c r="H6830">
        <v>20</v>
      </c>
      <c r="I6830">
        <v>3</v>
      </c>
      <c r="J6830">
        <v>15</v>
      </c>
      <c r="K6830">
        <v>0</v>
      </c>
      <c r="L6830">
        <v>2</v>
      </c>
      <c r="M6830">
        <v>0</v>
      </c>
      <c r="N6830">
        <v>0</v>
      </c>
      <c r="O6830">
        <v>0</v>
      </c>
      <c r="P6830">
        <v>0</v>
      </c>
      <c r="Q6830">
        <v>0</v>
      </c>
    </row>
    <row r="6831" spans="1:17" x14ac:dyDescent="0.2">
      <c r="A6831" t="s">
        <v>24569</v>
      </c>
      <c r="B6831" t="s">
        <v>86</v>
      </c>
      <c r="C6831" t="s">
        <v>170</v>
      </c>
      <c r="D6831" t="s">
        <v>17736</v>
      </c>
      <c r="E6831" t="s">
        <v>81</v>
      </c>
      <c r="F6831" t="s">
        <v>4933</v>
      </c>
      <c r="G6831">
        <v>0</v>
      </c>
      <c r="H6831">
        <v>0</v>
      </c>
      <c r="I6831">
        <v>0</v>
      </c>
      <c r="J6831">
        <v>0</v>
      </c>
      <c r="K6831">
        <v>0</v>
      </c>
      <c r="L6831">
        <v>0</v>
      </c>
      <c r="M6831">
        <v>20</v>
      </c>
      <c r="N6831">
        <v>0</v>
      </c>
      <c r="O6831">
        <v>0</v>
      </c>
      <c r="P6831">
        <v>0</v>
      </c>
      <c r="Q6831">
        <v>0</v>
      </c>
    </row>
    <row r="6832" spans="1:17" x14ac:dyDescent="0.2">
      <c r="A6832" t="s">
        <v>24570</v>
      </c>
      <c r="B6832" t="s">
        <v>86</v>
      </c>
      <c r="C6832" t="s">
        <v>170</v>
      </c>
      <c r="D6832" t="s">
        <v>17736</v>
      </c>
      <c r="E6832" t="s">
        <v>81</v>
      </c>
      <c r="F6832" t="s">
        <v>4935</v>
      </c>
      <c r="G6832">
        <v>0</v>
      </c>
      <c r="H6832">
        <v>20</v>
      </c>
      <c r="I6832">
        <v>3</v>
      </c>
      <c r="J6832">
        <v>15</v>
      </c>
      <c r="K6832">
        <v>0</v>
      </c>
      <c r="L6832">
        <v>2</v>
      </c>
      <c r="M6832">
        <v>0</v>
      </c>
      <c r="N6832">
        <v>0</v>
      </c>
      <c r="O6832">
        <v>0</v>
      </c>
      <c r="P6832">
        <v>0</v>
      </c>
      <c r="Q6832">
        <v>0</v>
      </c>
    </row>
    <row r="6833" spans="1:17" x14ac:dyDescent="0.2">
      <c r="A6833" t="s">
        <v>24571</v>
      </c>
      <c r="B6833" t="s">
        <v>86</v>
      </c>
      <c r="C6833" t="s">
        <v>170</v>
      </c>
      <c r="D6833" t="s">
        <v>17736</v>
      </c>
      <c r="E6833" t="s">
        <v>81</v>
      </c>
      <c r="F6833" t="s">
        <v>4937</v>
      </c>
      <c r="G6833">
        <v>0</v>
      </c>
      <c r="H6833">
        <v>20</v>
      </c>
      <c r="I6833">
        <v>3</v>
      </c>
      <c r="J6833">
        <v>15</v>
      </c>
      <c r="K6833">
        <v>0</v>
      </c>
      <c r="L6833">
        <v>2</v>
      </c>
      <c r="M6833">
        <v>0</v>
      </c>
      <c r="N6833">
        <v>0</v>
      </c>
      <c r="O6833">
        <v>0</v>
      </c>
      <c r="P6833">
        <v>0</v>
      </c>
      <c r="Q6833">
        <v>0</v>
      </c>
    </row>
    <row r="6834" spans="1:17" x14ac:dyDescent="0.2">
      <c r="A6834" t="s">
        <v>24572</v>
      </c>
      <c r="B6834" t="s">
        <v>86</v>
      </c>
      <c r="C6834" t="s">
        <v>170</v>
      </c>
      <c r="D6834" t="s">
        <v>17736</v>
      </c>
      <c r="E6834" t="s">
        <v>81</v>
      </c>
      <c r="F6834" t="s">
        <v>4939</v>
      </c>
      <c r="G6834">
        <v>0</v>
      </c>
      <c r="H6834">
        <v>0</v>
      </c>
      <c r="I6834">
        <v>0</v>
      </c>
      <c r="J6834">
        <v>0</v>
      </c>
      <c r="K6834">
        <v>0</v>
      </c>
      <c r="L6834">
        <v>0</v>
      </c>
      <c r="M6834">
        <v>20</v>
      </c>
      <c r="N6834">
        <v>0</v>
      </c>
      <c r="O6834">
        <v>0</v>
      </c>
      <c r="P6834">
        <v>0</v>
      </c>
      <c r="Q6834">
        <v>0</v>
      </c>
    </row>
    <row r="6835" spans="1:17" x14ac:dyDescent="0.2">
      <c r="A6835" t="s">
        <v>24573</v>
      </c>
      <c r="B6835" t="s">
        <v>86</v>
      </c>
      <c r="C6835" t="s">
        <v>170</v>
      </c>
      <c r="D6835" t="s">
        <v>17736</v>
      </c>
      <c r="E6835" t="s">
        <v>81</v>
      </c>
      <c r="F6835" t="s">
        <v>4941</v>
      </c>
      <c r="G6835">
        <v>0</v>
      </c>
      <c r="H6835">
        <v>20</v>
      </c>
      <c r="I6835">
        <v>3</v>
      </c>
      <c r="J6835">
        <v>15</v>
      </c>
      <c r="K6835">
        <v>1</v>
      </c>
      <c r="L6835">
        <v>1</v>
      </c>
      <c r="M6835">
        <v>0</v>
      </c>
      <c r="N6835">
        <v>0</v>
      </c>
      <c r="O6835">
        <v>0</v>
      </c>
      <c r="P6835">
        <v>0</v>
      </c>
      <c r="Q6835">
        <v>0</v>
      </c>
    </row>
    <row r="6836" spans="1:17" x14ac:dyDescent="0.2">
      <c r="A6836" t="s">
        <v>24574</v>
      </c>
      <c r="B6836" t="s">
        <v>86</v>
      </c>
      <c r="C6836" t="s">
        <v>170</v>
      </c>
      <c r="D6836" t="s">
        <v>17736</v>
      </c>
      <c r="E6836" t="s">
        <v>81</v>
      </c>
      <c r="F6836" t="s">
        <v>4943</v>
      </c>
      <c r="G6836">
        <v>0</v>
      </c>
      <c r="H6836">
        <v>0</v>
      </c>
      <c r="I6836">
        <v>0</v>
      </c>
      <c r="J6836">
        <v>0</v>
      </c>
      <c r="K6836">
        <v>0</v>
      </c>
      <c r="L6836">
        <v>0</v>
      </c>
      <c r="M6836">
        <v>20</v>
      </c>
      <c r="N6836">
        <v>0</v>
      </c>
      <c r="O6836">
        <v>0</v>
      </c>
      <c r="P6836">
        <v>0</v>
      </c>
      <c r="Q6836">
        <v>0</v>
      </c>
    </row>
    <row r="6837" spans="1:17" x14ac:dyDescent="0.2">
      <c r="A6837" t="s">
        <v>24575</v>
      </c>
      <c r="B6837" t="s">
        <v>86</v>
      </c>
      <c r="C6837" t="s">
        <v>170</v>
      </c>
      <c r="D6837" t="s">
        <v>17736</v>
      </c>
      <c r="E6837" t="s">
        <v>81</v>
      </c>
      <c r="F6837" t="s">
        <v>4925</v>
      </c>
      <c r="G6837">
        <v>0</v>
      </c>
      <c r="H6837">
        <v>0</v>
      </c>
      <c r="I6837">
        <v>0</v>
      </c>
      <c r="J6837">
        <v>0</v>
      </c>
      <c r="K6837">
        <v>0</v>
      </c>
      <c r="L6837">
        <v>0</v>
      </c>
      <c r="M6837">
        <v>0</v>
      </c>
      <c r="N6837">
        <v>17</v>
      </c>
      <c r="O6837">
        <v>15</v>
      </c>
      <c r="P6837">
        <v>2</v>
      </c>
      <c r="Q6837">
        <v>0</v>
      </c>
    </row>
    <row r="6838" spans="1:17" x14ac:dyDescent="0.2">
      <c r="A6838" t="s">
        <v>24576</v>
      </c>
      <c r="B6838" t="s">
        <v>86</v>
      </c>
      <c r="C6838" t="s">
        <v>170</v>
      </c>
      <c r="D6838" t="s">
        <v>17736</v>
      </c>
      <c r="E6838" t="s">
        <v>81</v>
      </c>
      <c r="F6838" t="s">
        <v>4927</v>
      </c>
      <c r="G6838">
        <v>0</v>
      </c>
      <c r="H6838">
        <v>0</v>
      </c>
      <c r="I6838">
        <v>0</v>
      </c>
      <c r="J6838">
        <v>0</v>
      </c>
      <c r="K6838">
        <v>0</v>
      </c>
      <c r="L6838">
        <v>0</v>
      </c>
      <c r="M6838">
        <v>0</v>
      </c>
      <c r="N6838">
        <v>14</v>
      </c>
      <c r="O6838">
        <v>12</v>
      </c>
      <c r="P6838">
        <v>2</v>
      </c>
      <c r="Q6838">
        <v>0</v>
      </c>
    </row>
    <row r="6839" spans="1:17" x14ac:dyDescent="0.2">
      <c r="A6839" t="s">
        <v>24577</v>
      </c>
      <c r="B6839" t="s">
        <v>86</v>
      </c>
      <c r="C6839" t="s">
        <v>170</v>
      </c>
      <c r="D6839" t="s">
        <v>17736</v>
      </c>
      <c r="E6839" t="s">
        <v>81</v>
      </c>
      <c r="F6839" t="s">
        <v>17734</v>
      </c>
      <c r="G6839">
        <v>20</v>
      </c>
      <c r="H6839">
        <v>0</v>
      </c>
      <c r="I6839">
        <v>0</v>
      </c>
      <c r="J6839">
        <v>0</v>
      </c>
      <c r="K6839">
        <v>0</v>
      </c>
      <c r="L6839">
        <v>0</v>
      </c>
      <c r="M6839">
        <v>0</v>
      </c>
      <c r="N6839">
        <v>0</v>
      </c>
      <c r="O6839">
        <v>0</v>
      </c>
      <c r="P6839">
        <v>0</v>
      </c>
      <c r="Q6839">
        <v>0</v>
      </c>
    </row>
    <row r="6840" spans="1:17" x14ac:dyDescent="0.2">
      <c r="A6840" t="s">
        <v>24578</v>
      </c>
      <c r="B6840" t="s">
        <v>86</v>
      </c>
      <c r="C6840" t="s">
        <v>170</v>
      </c>
      <c r="D6840" t="s">
        <v>17748</v>
      </c>
      <c r="E6840" t="s">
        <v>83</v>
      </c>
      <c r="F6840" t="s">
        <v>17749</v>
      </c>
      <c r="G6840">
        <v>0</v>
      </c>
      <c r="H6840">
        <v>0</v>
      </c>
      <c r="I6840">
        <v>0</v>
      </c>
      <c r="J6840">
        <v>0</v>
      </c>
      <c r="K6840">
        <v>0</v>
      </c>
      <c r="L6840">
        <v>0</v>
      </c>
      <c r="M6840">
        <v>0</v>
      </c>
      <c r="N6840">
        <v>1</v>
      </c>
      <c r="O6840">
        <v>0</v>
      </c>
      <c r="P6840">
        <v>1</v>
      </c>
      <c r="Q6840">
        <v>0</v>
      </c>
    </row>
    <row r="6841" spans="1:17" x14ac:dyDescent="0.2">
      <c r="A6841" t="s">
        <v>24579</v>
      </c>
      <c r="B6841" t="s">
        <v>86</v>
      </c>
      <c r="C6841" t="s">
        <v>170</v>
      </c>
      <c r="D6841" t="s">
        <v>17748</v>
      </c>
      <c r="E6841" t="s">
        <v>83</v>
      </c>
      <c r="F6841" t="s">
        <v>17734</v>
      </c>
      <c r="G6841">
        <v>1</v>
      </c>
      <c r="H6841">
        <v>0</v>
      </c>
      <c r="I6841">
        <v>0</v>
      </c>
      <c r="J6841">
        <v>0</v>
      </c>
      <c r="K6841">
        <v>0</v>
      </c>
      <c r="L6841">
        <v>0</v>
      </c>
      <c r="M6841">
        <v>0</v>
      </c>
      <c r="N6841">
        <v>0</v>
      </c>
      <c r="O6841">
        <v>0</v>
      </c>
      <c r="P6841">
        <v>0</v>
      </c>
      <c r="Q6841">
        <v>0</v>
      </c>
    </row>
    <row r="6842" spans="1:17" x14ac:dyDescent="0.2">
      <c r="A6842" t="s">
        <v>24580</v>
      </c>
      <c r="B6842" t="s">
        <v>86</v>
      </c>
      <c r="C6842" t="s">
        <v>229</v>
      </c>
      <c r="D6842" t="s">
        <v>17736</v>
      </c>
      <c r="E6842" t="s">
        <v>81</v>
      </c>
      <c r="F6842" t="s">
        <v>4927</v>
      </c>
      <c r="G6842">
        <v>0</v>
      </c>
      <c r="H6842">
        <v>0</v>
      </c>
      <c r="I6842">
        <v>0</v>
      </c>
      <c r="J6842">
        <v>0</v>
      </c>
      <c r="K6842">
        <v>0</v>
      </c>
      <c r="L6842">
        <v>0</v>
      </c>
      <c r="M6842">
        <v>0</v>
      </c>
      <c r="N6842">
        <v>4</v>
      </c>
      <c r="O6842">
        <v>4</v>
      </c>
      <c r="P6842">
        <v>0</v>
      </c>
      <c r="Q6842">
        <v>0</v>
      </c>
    </row>
    <row r="6843" spans="1:17" x14ac:dyDescent="0.2">
      <c r="A6843" t="s">
        <v>24581</v>
      </c>
      <c r="B6843" t="s">
        <v>86</v>
      </c>
      <c r="C6843" t="s">
        <v>229</v>
      </c>
      <c r="D6843" t="s">
        <v>17736</v>
      </c>
      <c r="E6843" t="s">
        <v>81</v>
      </c>
      <c r="F6843" t="s">
        <v>17734</v>
      </c>
      <c r="G6843">
        <v>7</v>
      </c>
      <c r="H6843">
        <v>0</v>
      </c>
      <c r="I6843">
        <v>0</v>
      </c>
      <c r="J6843">
        <v>0</v>
      </c>
      <c r="K6843">
        <v>0</v>
      </c>
      <c r="L6843">
        <v>0</v>
      </c>
      <c r="M6843">
        <v>0</v>
      </c>
      <c r="N6843">
        <v>0</v>
      </c>
      <c r="O6843">
        <v>0</v>
      </c>
      <c r="P6843">
        <v>0</v>
      </c>
      <c r="Q6843">
        <v>0</v>
      </c>
    </row>
    <row r="6844" spans="1:17" x14ac:dyDescent="0.2">
      <c r="A6844" t="s">
        <v>24582</v>
      </c>
      <c r="B6844" t="s">
        <v>86</v>
      </c>
      <c r="C6844" t="s">
        <v>229</v>
      </c>
      <c r="D6844" t="s">
        <v>17748</v>
      </c>
      <c r="E6844" t="s">
        <v>83</v>
      </c>
      <c r="F6844" t="s">
        <v>17749</v>
      </c>
      <c r="G6844">
        <v>0</v>
      </c>
      <c r="H6844">
        <v>0</v>
      </c>
      <c r="I6844">
        <v>0</v>
      </c>
      <c r="J6844">
        <v>0</v>
      </c>
      <c r="K6844">
        <v>0</v>
      </c>
      <c r="L6844">
        <v>0</v>
      </c>
      <c r="M6844">
        <v>0</v>
      </c>
      <c r="N6844">
        <v>1</v>
      </c>
      <c r="O6844">
        <v>0</v>
      </c>
      <c r="P6844">
        <v>1</v>
      </c>
      <c r="Q6844">
        <v>0</v>
      </c>
    </row>
    <row r="6845" spans="1:17" x14ac:dyDescent="0.2">
      <c r="A6845" t="s">
        <v>24583</v>
      </c>
      <c r="B6845" t="s">
        <v>86</v>
      </c>
      <c r="C6845" t="s">
        <v>229</v>
      </c>
      <c r="D6845" t="s">
        <v>17748</v>
      </c>
      <c r="E6845" t="s">
        <v>83</v>
      </c>
      <c r="F6845" t="s">
        <v>17734</v>
      </c>
      <c r="G6845">
        <v>1</v>
      </c>
      <c r="H6845">
        <v>0</v>
      </c>
      <c r="I6845">
        <v>0</v>
      </c>
      <c r="J6845">
        <v>0</v>
      </c>
      <c r="K6845">
        <v>0</v>
      </c>
      <c r="L6845">
        <v>0</v>
      </c>
      <c r="M6845">
        <v>0</v>
      </c>
      <c r="N6845">
        <v>0</v>
      </c>
      <c r="O6845">
        <v>0</v>
      </c>
      <c r="P6845">
        <v>0</v>
      </c>
      <c r="Q6845">
        <v>0</v>
      </c>
    </row>
    <row r="6846" spans="1:17" x14ac:dyDescent="0.2">
      <c r="A6846" t="s">
        <v>24584</v>
      </c>
      <c r="B6846" t="s">
        <v>86</v>
      </c>
      <c r="C6846" t="s">
        <v>230</v>
      </c>
      <c r="D6846" t="s">
        <v>17768</v>
      </c>
      <c r="E6846" t="s">
        <v>83</v>
      </c>
      <c r="F6846" t="s">
        <v>17734</v>
      </c>
      <c r="G6846">
        <v>4</v>
      </c>
      <c r="H6846">
        <v>0</v>
      </c>
      <c r="I6846">
        <v>0</v>
      </c>
      <c r="J6846">
        <v>0</v>
      </c>
      <c r="K6846">
        <v>0</v>
      </c>
      <c r="L6846">
        <v>0</v>
      </c>
      <c r="M6846">
        <v>0</v>
      </c>
      <c r="N6846">
        <v>0</v>
      </c>
      <c r="O6846">
        <v>0</v>
      </c>
      <c r="P6846">
        <v>0</v>
      </c>
      <c r="Q6846">
        <v>0</v>
      </c>
    </row>
    <row r="6847" spans="1:17" x14ac:dyDescent="0.2">
      <c r="A6847" t="s">
        <v>24585</v>
      </c>
      <c r="B6847" t="s">
        <v>86</v>
      </c>
      <c r="C6847" t="s">
        <v>230</v>
      </c>
      <c r="D6847" t="s">
        <v>17768</v>
      </c>
      <c r="E6847" t="s">
        <v>81</v>
      </c>
      <c r="F6847" t="s">
        <v>17734</v>
      </c>
      <c r="G6847">
        <v>7</v>
      </c>
      <c r="H6847">
        <v>0</v>
      </c>
      <c r="I6847">
        <v>0</v>
      </c>
      <c r="J6847">
        <v>0</v>
      </c>
      <c r="K6847">
        <v>0</v>
      </c>
      <c r="L6847">
        <v>0</v>
      </c>
      <c r="M6847">
        <v>0</v>
      </c>
      <c r="N6847">
        <v>0</v>
      </c>
      <c r="O6847">
        <v>0</v>
      </c>
      <c r="P6847">
        <v>0</v>
      </c>
      <c r="Q6847">
        <v>0</v>
      </c>
    </row>
    <row r="6848" spans="1:17" x14ac:dyDescent="0.2">
      <c r="A6848" t="s">
        <v>24586</v>
      </c>
      <c r="B6848" t="s">
        <v>86</v>
      </c>
      <c r="C6848" t="s">
        <v>230</v>
      </c>
      <c r="D6848" t="s">
        <v>17736</v>
      </c>
      <c r="E6848" t="s">
        <v>83</v>
      </c>
      <c r="F6848" t="s">
        <v>4929</v>
      </c>
      <c r="G6848">
        <v>0</v>
      </c>
      <c r="H6848">
        <v>56</v>
      </c>
      <c r="I6848">
        <v>7</v>
      </c>
      <c r="J6848">
        <v>45</v>
      </c>
      <c r="K6848">
        <v>3</v>
      </c>
      <c r="L6848">
        <v>1</v>
      </c>
      <c r="M6848">
        <v>0</v>
      </c>
      <c r="N6848">
        <v>0</v>
      </c>
      <c r="O6848">
        <v>0</v>
      </c>
      <c r="P6848">
        <v>0</v>
      </c>
      <c r="Q6848">
        <v>0</v>
      </c>
    </row>
    <row r="6849" spans="1:17" x14ac:dyDescent="0.2">
      <c r="A6849" t="s">
        <v>24587</v>
      </c>
      <c r="B6849" t="s">
        <v>86</v>
      </c>
      <c r="C6849" t="s">
        <v>230</v>
      </c>
      <c r="D6849" t="s">
        <v>17736</v>
      </c>
      <c r="E6849" t="s">
        <v>83</v>
      </c>
      <c r="F6849" t="s">
        <v>4931</v>
      </c>
      <c r="G6849">
        <v>0</v>
      </c>
      <c r="H6849">
        <v>56</v>
      </c>
      <c r="I6849">
        <v>7</v>
      </c>
      <c r="J6849">
        <v>44</v>
      </c>
      <c r="K6849">
        <v>4</v>
      </c>
      <c r="L6849">
        <v>1</v>
      </c>
      <c r="M6849">
        <v>0</v>
      </c>
      <c r="N6849">
        <v>0</v>
      </c>
      <c r="O6849">
        <v>0</v>
      </c>
      <c r="P6849">
        <v>0</v>
      </c>
      <c r="Q6849">
        <v>0</v>
      </c>
    </row>
    <row r="6850" spans="1:17" x14ac:dyDescent="0.2">
      <c r="A6850" t="s">
        <v>24588</v>
      </c>
      <c r="B6850" t="s">
        <v>86</v>
      </c>
      <c r="C6850" t="s">
        <v>230</v>
      </c>
      <c r="D6850" t="s">
        <v>17736</v>
      </c>
      <c r="E6850" t="s">
        <v>83</v>
      </c>
      <c r="F6850" t="s">
        <v>4933</v>
      </c>
      <c r="G6850">
        <v>0</v>
      </c>
      <c r="H6850">
        <v>0</v>
      </c>
      <c r="I6850">
        <v>0</v>
      </c>
      <c r="J6850">
        <v>0</v>
      </c>
      <c r="K6850">
        <v>0</v>
      </c>
      <c r="L6850">
        <v>0</v>
      </c>
      <c r="M6850">
        <v>56</v>
      </c>
      <c r="N6850">
        <v>0</v>
      </c>
      <c r="O6850">
        <v>0</v>
      </c>
      <c r="P6850">
        <v>0</v>
      </c>
      <c r="Q6850">
        <v>0</v>
      </c>
    </row>
    <row r="6851" spans="1:17" x14ac:dyDescent="0.2">
      <c r="A6851" t="s">
        <v>24589</v>
      </c>
      <c r="B6851" t="s">
        <v>86</v>
      </c>
      <c r="C6851" t="s">
        <v>230</v>
      </c>
      <c r="D6851" t="s">
        <v>17736</v>
      </c>
      <c r="E6851" t="s">
        <v>83</v>
      </c>
      <c r="F6851" t="s">
        <v>4935</v>
      </c>
      <c r="G6851">
        <v>0</v>
      </c>
      <c r="H6851">
        <v>56</v>
      </c>
      <c r="I6851">
        <v>7</v>
      </c>
      <c r="J6851">
        <v>44</v>
      </c>
      <c r="K6851">
        <v>4</v>
      </c>
      <c r="L6851">
        <v>1</v>
      </c>
      <c r="M6851">
        <v>0</v>
      </c>
      <c r="N6851">
        <v>0</v>
      </c>
      <c r="O6851">
        <v>0</v>
      </c>
      <c r="P6851">
        <v>0</v>
      </c>
      <c r="Q6851">
        <v>0</v>
      </c>
    </row>
    <row r="6852" spans="1:17" x14ac:dyDescent="0.2">
      <c r="A6852" t="s">
        <v>24590</v>
      </c>
      <c r="B6852" t="s">
        <v>86</v>
      </c>
      <c r="C6852" t="s">
        <v>230</v>
      </c>
      <c r="D6852" t="s">
        <v>17736</v>
      </c>
      <c r="E6852" t="s">
        <v>83</v>
      </c>
      <c r="F6852" t="s">
        <v>4937</v>
      </c>
      <c r="G6852">
        <v>0</v>
      </c>
      <c r="H6852">
        <v>56</v>
      </c>
      <c r="I6852">
        <v>7</v>
      </c>
      <c r="J6852">
        <v>44</v>
      </c>
      <c r="K6852">
        <v>4</v>
      </c>
      <c r="L6852">
        <v>1</v>
      </c>
      <c r="M6852">
        <v>0</v>
      </c>
      <c r="N6852">
        <v>0</v>
      </c>
      <c r="O6852">
        <v>0</v>
      </c>
      <c r="P6852">
        <v>0</v>
      </c>
      <c r="Q6852">
        <v>0</v>
      </c>
    </row>
    <row r="6853" spans="1:17" x14ac:dyDescent="0.2">
      <c r="A6853" t="s">
        <v>24591</v>
      </c>
      <c r="B6853" t="s">
        <v>86</v>
      </c>
      <c r="C6853" t="s">
        <v>230</v>
      </c>
      <c r="D6853" t="s">
        <v>17736</v>
      </c>
      <c r="E6853" t="s">
        <v>83</v>
      </c>
      <c r="F6853" t="s">
        <v>4939</v>
      </c>
      <c r="G6853">
        <v>0</v>
      </c>
      <c r="H6853">
        <v>0</v>
      </c>
      <c r="I6853">
        <v>0</v>
      </c>
      <c r="J6853">
        <v>0</v>
      </c>
      <c r="K6853">
        <v>0</v>
      </c>
      <c r="L6853">
        <v>0</v>
      </c>
      <c r="M6853">
        <v>56</v>
      </c>
      <c r="N6853">
        <v>0</v>
      </c>
      <c r="O6853">
        <v>0</v>
      </c>
      <c r="P6853">
        <v>0</v>
      </c>
      <c r="Q6853">
        <v>0</v>
      </c>
    </row>
    <row r="6854" spans="1:17" x14ac:dyDescent="0.2">
      <c r="A6854" t="s">
        <v>24592</v>
      </c>
      <c r="B6854" t="s">
        <v>86</v>
      </c>
      <c r="C6854" t="s">
        <v>230</v>
      </c>
      <c r="D6854" t="s">
        <v>17736</v>
      </c>
      <c r="E6854" t="s">
        <v>83</v>
      </c>
      <c r="F6854" t="s">
        <v>4941</v>
      </c>
      <c r="G6854">
        <v>0</v>
      </c>
      <c r="H6854">
        <v>56</v>
      </c>
      <c r="I6854">
        <v>7</v>
      </c>
      <c r="J6854">
        <v>44</v>
      </c>
      <c r="K6854">
        <v>4</v>
      </c>
      <c r="L6854">
        <v>1</v>
      </c>
      <c r="M6854">
        <v>0</v>
      </c>
      <c r="N6854">
        <v>0</v>
      </c>
      <c r="O6854">
        <v>0</v>
      </c>
      <c r="P6854">
        <v>0</v>
      </c>
      <c r="Q6854">
        <v>0</v>
      </c>
    </row>
    <row r="6855" spans="1:17" x14ac:dyDescent="0.2">
      <c r="A6855" t="s">
        <v>24593</v>
      </c>
      <c r="B6855" t="s">
        <v>86</v>
      </c>
      <c r="C6855" t="s">
        <v>230</v>
      </c>
      <c r="D6855" t="s">
        <v>17736</v>
      </c>
      <c r="E6855" t="s">
        <v>83</v>
      </c>
      <c r="F6855" t="s">
        <v>4943</v>
      </c>
      <c r="G6855">
        <v>0</v>
      </c>
      <c r="H6855">
        <v>0</v>
      </c>
      <c r="I6855">
        <v>0</v>
      </c>
      <c r="J6855">
        <v>0</v>
      </c>
      <c r="K6855">
        <v>0</v>
      </c>
      <c r="L6855">
        <v>0</v>
      </c>
      <c r="M6855">
        <v>56</v>
      </c>
      <c r="N6855">
        <v>0</v>
      </c>
      <c r="O6855">
        <v>0</v>
      </c>
      <c r="P6855">
        <v>0</v>
      </c>
      <c r="Q6855">
        <v>0</v>
      </c>
    </row>
    <row r="6856" spans="1:17" x14ac:dyDescent="0.2">
      <c r="A6856" t="s">
        <v>24594</v>
      </c>
      <c r="B6856" t="s">
        <v>86</v>
      </c>
      <c r="C6856" t="s">
        <v>230</v>
      </c>
      <c r="D6856" t="s">
        <v>17736</v>
      </c>
      <c r="E6856" t="s">
        <v>83</v>
      </c>
      <c r="F6856" t="s">
        <v>4925</v>
      </c>
      <c r="G6856">
        <v>0</v>
      </c>
      <c r="H6856">
        <v>0</v>
      </c>
      <c r="I6856">
        <v>0</v>
      </c>
      <c r="J6856">
        <v>0</v>
      </c>
      <c r="K6856">
        <v>0</v>
      </c>
      <c r="L6856">
        <v>0</v>
      </c>
      <c r="M6856">
        <v>0</v>
      </c>
      <c r="N6856">
        <v>47</v>
      </c>
      <c r="O6856">
        <v>46</v>
      </c>
      <c r="P6856">
        <v>1</v>
      </c>
      <c r="Q6856">
        <v>0</v>
      </c>
    </row>
    <row r="6857" spans="1:17" x14ac:dyDescent="0.2">
      <c r="A6857" t="s">
        <v>24595</v>
      </c>
      <c r="B6857" t="s">
        <v>86</v>
      </c>
      <c r="C6857" t="s">
        <v>230</v>
      </c>
      <c r="D6857" t="s">
        <v>17736</v>
      </c>
      <c r="E6857" t="s">
        <v>83</v>
      </c>
      <c r="F6857" t="s">
        <v>4927</v>
      </c>
      <c r="G6857">
        <v>0</v>
      </c>
      <c r="H6857">
        <v>0</v>
      </c>
      <c r="I6857">
        <v>0</v>
      </c>
      <c r="J6857">
        <v>0</v>
      </c>
      <c r="K6857">
        <v>0</v>
      </c>
      <c r="L6857">
        <v>0</v>
      </c>
      <c r="M6857">
        <v>0</v>
      </c>
      <c r="N6857">
        <v>40</v>
      </c>
      <c r="O6857">
        <v>39</v>
      </c>
      <c r="P6857">
        <v>1</v>
      </c>
      <c r="Q6857">
        <v>0</v>
      </c>
    </row>
    <row r="6858" spans="1:17" x14ac:dyDescent="0.2">
      <c r="A6858" t="s">
        <v>24596</v>
      </c>
      <c r="B6858" t="s">
        <v>86</v>
      </c>
      <c r="C6858" t="s">
        <v>230</v>
      </c>
      <c r="D6858" t="s">
        <v>17736</v>
      </c>
      <c r="E6858" t="s">
        <v>83</v>
      </c>
      <c r="F6858" t="s">
        <v>17734</v>
      </c>
      <c r="G6858">
        <v>56</v>
      </c>
      <c r="H6858">
        <v>0</v>
      </c>
      <c r="I6858">
        <v>0</v>
      </c>
      <c r="J6858">
        <v>0</v>
      </c>
      <c r="K6858">
        <v>0</v>
      </c>
      <c r="L6858">
        <v>0</v>
      </c>
      <c r="M6858">
        <v>0</v>
      </c>
      <c r="N6858">
        <v>0</v>
      </c>
      <c r="O6858">
        <v>0</v>
      </c>
      <c r="P6858">
        <v>0</v>
      </c>
      <c r="Q6858">
        <v>0</v>
      </c>
    </row>
    <row r="6859" spans="1:17" x14ac:dyDescent="0.2">
      <c r="A6859" t="s">
        <v>24597</v>
      </c>
      <c r="B6859" t="s">
        <v>86</v>
      </c>
      <c r="C6859" t="s">
        <v>230</v>
      </c>
      <c r="D6859" t="s">
        <v>17736</v>
      </c>
      <c r="E6859" t="s">
        <v>81</v>
      </c>
      <c r="F6859" t="s">
        <v>4929</v>
      </c>
      <c r="G6859">
        <v>0</v>
      </c>
      <c r="H6859">
        <v>41</v>
      </c>
      <c r="I6859">
        <v>5</v>
      </c>
      <c r="J6859">
        <v>32</v>
      </c>
      <c r="K6859">
        <v>3</v>
      </c>
      <c r="L6859">
        <v>1</v>
      </c>
      <c r="M6859">
        <v>0</v>
      </c>
      <c r="N6859">
        <v>0</v>
      </c>
      <c r="O6859">
        <v>0</v>
      </c>
      <c r="P6859">
        <v>0</v>
      </c>
      <c r="Q6859">
        <v>0</v>
      </c>
    </row>
    <row r="6860" spans="1:17" x14ac:dyDescent="0.2">
      <c r="A6860" t="s">
        <v>24598</v>
      </c>
      <c r="B6860" t="s">
        <v>86</v>
      </c>
      <c r="C6860" t="s">
        <v>230</v>
      </c>
      <c r="D6860" t="s">
        <v>17736</v>
      </c>
      <c r="E6860" t="s">
        <v>81</v>
      </c>
      <c r="F6860" t="s">
        <v>4931</v>
      </c>
      <c r="G6860">
        <v>0</v>
      </c>
      <c r="H6860">
        <v>41</v>
      </c>
      <c r="I6860">
        <v>5</v>
      </c>
      <c r="J6860">
        <v>32</v>
      </c>
      <c r="K6860">
        <v>3</v>
      </c>
      <c r="L6860">
        <v>1</v>
      </c>
      <c r="M6860">
        <v>0</v>
      </c>
      <c r="N6860">
        <v>0</v>
      </c>
      <c r="O6860">
        <v>0</v>
      </c>
      <c r="P6860">
        <v>0</v>
      </c>
      <c r="Q6860">
        <v>0</v>
      </c>
    </row>
    <row r="6861" spans="1:17" x14ac:dyDescent="0.2">
      <c r="A6861" t="s">
        <v>24599</v>
      </c>
      <c r="B6861" t="s">
        <v>86</v>
      </c>
      <c r="C6861" t="s">
        <v>230</v>
      </c>
      <c r="D6861" t="s">
        <v>17736</v>
      </c>
      <c r="E6861" t="s">
        <v>81</v>
      </c>
      <c r="F6861" t="s">
        <v>4933</v>
      </c>
      <c r="G6861">
        <v>0</v>
      </c>
      <c r="H6861">
        <v>0</v>
      </c>
      <c r="I6861">
        <v>0</v>
      </c>
      <c r="J6861">
        <v>0</v>
      </c>
      <c r="K6861">
        <v>0</v>
      </c>
      <c r="L6861">
        <v>0</v>
      </c>
      <c r="M6861">
        <v>41</v>
      </c>
      <c r="N6861">
        <v>0</v>
      </c>
      <c r="O6861">
        <v>0</v>
      </c>
      <c r="P6861">
        <v>0</v>
      </c>
      <c r="Q6861">
        <v>0</v>
      </c>
    </row>
    <row r="6862" spans="1:17" x14ac:dyDescent="0.2">
      <c r="A6862" t="s">
        <v>24600</v>
      </c>
      <c r="B6862" t="s">
        <v>86</v>
      </c>
      <c r="C6862" t="s">
        <v>230</v>
      </c>
      <c r="D6862" t="s">
        <v>17736</v>
      </c>
      <c r="E6862" t="s">
        <v>81</v>
      </c>
      <c r="F6862" t="s">
        <v>4935</v>
      </c>
      <c r="G6862">
        <v>0</v>
      </c>
      <c r="H6862">
        <v>41</v>
      </c>
      <c r="I6862">
        <v>5</v>
      </c>
      <c r="J6862">
        <v>32</v>
      </c>
      <c r="K6862">
        <v>3</v>
      </c>
      <c r="L6862">
        <v>1</v>
      </c>
      <c r="M6862">
        <v>0</v>
      </c>
      <c r="N6862">
        <v>0</v>
      </c>
      <c r="O6862">
        <v>0</v>
      </c>
      <c r="P6862">
        <v>0</v>
      </c>
      <c r="Q6862">
        <v>0</v>
      </c>
    </row>
    <row r="6863" spans="1:17" x14ac:dyDescent="0.2">
      <c r="A6863" t="s">
        <v>24601</v>
      </c>
      <c r="B6863" t="s">
        <v>86</v>
      </c>
      <c r="C6863" t="s">
        <v>230</v>
      </c>
      <c r="D6863" t="s">
        <v>17736</v>
      </c>
      <c r="E6863" t="s">
        <v>81</v>
      </c>
      <c r="F6863" t="s">
        <v>4937</v>
      </c>
      <c r="G6863">
        <v>0</v>
      </c>
      <c r="H6863">
        <v>41</v>
      </c>
      <c r="I6863">
        <v>5</v>
      </c>
      <c r="J6863">
        <v>32</v>
      </c>
      <c r="K6863">
        <v>3</v>
      </c>
      <c r="L6863">
        <v>1</v>
      </c>
      <c r="M6863">
        <v>0</v>
      </c>
      <c r="N6863">
        <v>0</v>
      </c>
      <c r="O6863">
        <v>0</v>
      </c>
      <c r="P6863">
        <v>0</v>
      </c>
      <c r="Q6863">
        <v>0</v>
      </c>
    </row>
    <row r="6864" spans="1:17" x14ac:dyDescent="0.2">
      <c r="A6864" t="s">
        <v>24602</v>
      </c>
      <c r="B6864" t="s">
        <v>86</v>
      </c>
      <c r="C6864" t="s">
        <v>230</v>
      </c>
      <c r="D6864" t="s">
        <v>17736</v>
      </c>
      <c r="E6864" t="s">
        <v>81</v>
      </c>
      <c r="F6864" t="s">
        <v>4939</v>
      </c>
      <c r="G6864">
        <v>0</v>
      </c>
      <c r="H6864">
        <v>0</v>
      </c>
      <c r="I6864">
        <v>0</v>
      </c>
      <c r="J6864">
        <v>0</v>
      </c>
      <c r="K6864">
        <v>0</v>
      </c>
      <c r="L6864">
        <v>0</v>
      </c>
      <c r="M6864">
        <v>41</v>
      </c>
      <c r="N6864">
        <v>0</v>
      </c>
      <c r="O6864">
        <v>0</v>
      </c>
      <c r="P6864">
        <v>0</v>
      </c>
      <c r="Q6864">
        <v>0</v>
      </c>
    </row>
    <row r="6865" spans="1:17" x14ac:dyDescent="0.2">
      <c r="A6865" t="s">
        <v>24603</v>
      </c>
      <c r="B6865" t="s">
        <v>86</v>
      </c>
      <c r="C6865" t="s">
        <v>230</v>
      </c>
      <c r="D6865" t="s">
        <v>17736</v>
      </c>
      <c r="E6865" t="s">
        <v>81</v>
      </c>
      <c r="F6865" t="s">
        <v>4941</v>
      </c>
      <c r="G6865">
        <v>0</v>
      </c>
      <c r="H6865">
        <v>41</v>
      </c>
      <c r="I6865">
        <v>5</v>
      </c>
      <c r="J6865">
        <v>32</v>
      </c>
      <c r="K6865">
        <v>3</v>
      </c>
      <c r="L6865">
        <v>1</v>
      </c>
      <c r="M6865">
        <v>0</v>
      </c>
      <c r="N6865">
        <v>0</v>
      </c>
      <c r="O6865">
        <v>0</v>
      </c>
      <c r="P6865">
        <v>0</v>
      </c>
      <c r="Q6865">
        <v>0</v>
      </c>
    </row>
    <row r="6866" spans="1:17" x14ac:dyDescent="0.2">
      <c r="A6866" t="s">
        <v>24604</v>
      </c>
      <c r="B6866" t="s">
        <v>86</v>
      </c>
      <c r="C6866" t="s">
        <v>230</v>
      </c>
      <c r="D6866" t="s">
        <v>17736</v>
      </c>
      <c r="E6866" t="s">
        <v>81</v>
      </c>
      <c r="F6866" t="s">
        <v>4943</v>
      </c>
      <c r="G6866">
        <v>0</v>
      </c>
      <c r="H6866">
        <v>0</v>
      </c>
      <c r="I6866">
        <v>0</v>
      </c>
      <c r="J6866">
        <v>0</v>
      </c>
      <c r="K6866">
        <v>0</v>
      </c>
      <c r="L6866">
        <v>0</v>
      </c>
      <c r="M6866">
        <v>41</v>
      </c>
      <c r="N6866">
        <v>0</v>
      </c>
      <c r="O6866">
        <v>0</v>
      </c>
      <c r="P6866">
        <v>0</v>
      </c>
      <c r="Q6866">
        <v>0</v>
      </c>
    </row>
    <row r="6867" spans="1:17" x14ac:dyDescent="0.2">
      <c r="A6867" t="s">
        <v>24605</v>
      </c>
      <c r="B6867" t="s">
        <v>86</v>
      </c>
      <c r="C6867" t="s">
        <v>230</v>
      </c>
      <c r="D6867" t="s">
        <v>17736</v>
      </c>
      <c r="E6867" t="s">
        <v>81</v>
      </c>
      <c r="F6867" t="s">
        <v>4925</v>
      </c>
      <c r="G6867">
        <v>0</v>
      </c>
      <c r="H6867">
        <v>0</v>
      </c>
      <c r="I6867">
        <v>0</v>
      </c>
      <c r="J6867">
        <v>0</v>
      </c>
      <c r="K6867">
        <v>0</v>
      </c>
      <c r="L6867">
        <v>0</v>
      </c>
      <c r="M6867">
        <v>0</v>
      </c>
      <c r="N6867">
        <v>32</v>
      </c>
      <c r="O6867">
        <v>31</v>
      </c>
      <c r="P6867">
        <v>1</v>
      </c>
      <c r="Q6867">
        <v>0</v>
      </c>
    </row>
    <row r="6868" spans="1:17" x14ac:dyDescent="0.2">
      <c r="A6868" t="s">
        <v>24606</v>
      </c>
      <c r="B6868" t="s">
        <v>86</v>
      </c>
      <c r="C6868" t="s">
        <v>230</v>
      </c>
      <c r="D6868" t="s">
        <v>17736</v>
      </c>
      <c r="E6868" t="s">
        <v>81</v>
      </c>
      <c r="F6868" t="s">
        <v>4927</v>
      </c>
      <c r="G6868">
        <v>0</v>
      </c>
      <c r="H6868">
        <v>0</v>
      </c>
      <c r="I6868">
        <v>0</v>
      </c>
      <c r="J6868">
        <v>0</v>
      </c>
      <c r="K6868">
        <v>0</v>
      </c>
      <c r="L6868">
        <v>0</v>
      </c>
      <c r="M6868">
        <v>0</v>
      </c>
      <c r="N6868">
        <v>25</v>
      </c>
      <c r="O6868">
        <v>25</v>
      </c>
      <c r="P6868">
        <v>0</v>
      </c>
      <c r="Q6868">
        <v>0</v>
      </c>
    </row>
    <row r="6869" spans="1:17" x14ac:dyDescent="0.2">
      <c r="A6869" t="s">
        <v>24607</v>
      </c>
      <c r="B6869" t="s">
        <v>86</v>
      </c>
      <c r="C6869" t="s">
        <v>230</v>
      </c>
      <c r="D6869" t="s">
        <v>17736</v>
      </c>
      <c r="E6869" t="s">
        <v>81</v>
      </c>
      <c r="F6869" t="s">
        <v>17734</v>
      </c>
      <c r="G6869">
        <v>41</v>
      </c>
      <c r="H6869">
        <v>0</v>
      </c>
      <c r="I6869">
        <v>0</v>
      </c>
      <c r="J6869">
        <v>0</v>
      </c>
      <c r="K6869">
        <v>0</v>
      </c>
      <c r="L6869">
        <v>0</v>
      </c>
      <c r="M6869">
        <v>0</v>
      </c>
      <c r="N6869">
        <v>0</v>
      </c>
      <c r="O6869">
        <v>0</v>
      </c>
      <c r="P6869">
        <v>0</v>
      </c>
      <c r="Q6869">
        <v>0</v>
      </c>
    </row>
    <row r="6870" spans="1:17" x14ac:dyDescent="0.2">
      <c r="A6870" t="s">
        <v>24608</v>
      </c>
      <c r="B6870" t="s">
        <v>86</v>
      </c>
      <c r="C6870" t="s">
        <v>230</v>
      </c>
      <c r="D6870" t="s">
        <v>17748</v>
      </c>
      <c r="E6870" t="s">
        <v>81</v>
      </c>
      <c r="F6870" t="s">
        <v>17749</v>
      </c>
      <c r="G6870">
        <v>0</v>
      </c>
      <c r="H6870">
        <v>0</v>
      </c>
      <c r="I6870">
        <v>0</v>
      </c>
      <c r="J6870">
        <v>0</v>
      </c>
      <c r="K6870">
        <v>0</v>
      </c>
      <c r="L6870">
        <v>0</v>
      </c>
      <c r="M6870">
        <v>0</v>
      </c>
      <c r="N6870">
        <v>2</v>
      </c>
      <c r="O6870">
        <v>1</v>
      </c>
      <c r="P6870">
        <v>1</v>
      </c>
      <c r="Q6870">
        <v>0</v>
      </c>
    </row>
    <row r="6871" spans="1:17" x14ac:dyDescent="0.2">
      <c r="A6871" t="s">
        <v>24609</v>
      </c>
      <c r="B6871" t="s">
        <v>86</v>
      </c>
      <c r="C6871" t="s">
        <v>230</v>
      </c>
      <c r="D6871" t="s">
        <v>17748</v>
      </c>
      <c r="E6871" t="s">
        <v>81</v>
      </c>
      <c r="F6871" t="s">
        <v>17734</v>
      </c>
      <c r="G6871">
        <v>2</v>
      </c>
      <c r="H6871">
        <v>0</v>
      </c>
      <c r="I6871">
        <v>0</v>
      </c>
      <c r="J6871">
        <v>0</v>
      </c>
      <c r="K6871">
        <v>0</v>
      </c>
      <c r="L6871">
        <v>0</v>
      </c>
      <c r="M6871">
        <v>0</v>
      </c>
      <c r="N6871">
        <v>0</v>
      </c>
      <c r="O6871">
        <v>0</v>
      </c>
      <c r="P6871">
        <v>0</v>
      </c>
      <c r="Q6871">
        <v>0</v>
      </c>
    </row>
    <row r="6872" spans="1:17" x14ac:dyDescent="0.2">
      <c r="A6872" t="s">
        <v>24610</v>
      </c>
      <c r="B6872" t="s">
        <v>86</v>
      </c>
      <c r="C6872" t="s">
        <v>230</v>
      </c>
      <c r="D6872" t="s">
        <v>17754</v>
      </c>
      <c r="E6872" t="s">
        <v>83</v>
      </c>
      <c r="F6872" t="s">
        <v>17734</v>
      </c>
      <c r="G6872">
        <v>3</v>
      </c>
      <c r="H6872">
        <v>0</v>
      </c>
      <c r="I6872">
        <v>0</v>
      </c>
      <c r="J6872">
        <v>0</v>
      </c>
      <c r="K6872">
        <v>0</v>
      </c>
      <c r="L6872">
        <v>0</v>
      </c>
      <c r="M6872">
        <v>0</v>
      </c>
      <c r="N6872">
        <v>0</v>
      </c>
      <c r="O6872">
        <v>0</v>
      </c>
      <c r="P6872">
        <v>0</v>
      </c>
      <c r="Q6872">
        <v>0</v>
      </c>
    </row>
    <row r="6873" spans="1:17" x14ac:dyDescent="0.2">
      <c r="A6873" t="s">
        <v>24611</v>
      </c>
      <c r="B6873" t="s">
        <v>89</v>
      </c>
      <c r="C6873" t="s">
        <v>119</v>
      </c>
      <c r="D6873" t="s">
        <v>17736</v>
      </c>
      <c r="E6873" t="s">
        <v>81</v>
      </c>
      <c r="F6873" t="s">
        <v>4925</v>
      </c>
      <c r="G6873">
        <v>0</v>
      </c>
      <c r="H6873">
        <v>0</v>
      </c>
      <c r="I6873">
        <v>0</v>
      </c>
      <c r="J6873">
        <v>0</v>
      </c>
      <c r="K6873">
        <v>0</v>
      </c>
      <c r="L6873">
        <v>0</v>
      </c>
      <c r="M6873">
        <v>0</v>
      </c>
      <c r="N6873">
        <v>14</v>
      </c>
      <c r="O6873">
        <v>13</v>
      </c>
      <c r="P6873">
        <v>0</v>
      </c>
      <c r="Q6873">
        <v>1</v>
      </c>
    </row>
    <row r="6874" spans="1:17" x14ac:dyDescent="0.2">
      <c r="A6874" t="s">
        <v>24612</v>
      </c>
      <c r="B6874" t="s">
        <v>89</v>
      </c>
      <c r="C6874" t="s">
        <v>119</v>
      </c>
      <c r="D6874" t="s">
        <v>17736</v>
      </c>
      <c r="E6874" t="s">
        <v>81</v>
      </c>
      <c r="F6874" t="s">
        <v>4927</v>
      </c>
      <c r="G6874">
        <v>0</v>
      </c>
      <c r="H6874">
        <v>0</v>
      </c>
      <c r="I6874">
        <v>0</v>
      </c>
      <c r="J6874">
        <v>0</v>
      </c>
      <c r="K6874">
        <v>0</v>
      </c>
      <c r="L6874">
        <v>0</v>
      </c>
      <c r="M6874">
        <v>0</v>
      </c>
      <c r="N6874">
        <v>14</v>
      </c>
      <c r="O6874">
        <v>13</v>
      </c>
      <c r="P6874">
        <v>0</v>
      </c>
      <c r="Q6874">
        <v>1</v>
      </c>
    </row>
    <row r="6875" spans="1:17" x14ac:dyDescent="0.2">
      <c r="A6875" t="s">
        <v>24613</v>
      </c>
      <c r="B6875" t="s">
        <v>89</v>
      </c>
      <c r="C6875" t="s">
        <v>119</v>
      </c>
      <c r="D6875" t="s">
        <v>17736</v>
      </c>
      <c r="E6875" t="s">
        <v>81</v>
      </c>
      <c r="F6875" t="s">
        <v>17734</v>
      </c>
      <c r="G6875">
        <v>20</v>
      </c>
      <c r="H6875">
        <v>0</v>
      </c>
      <c r="I6875">
        <v>0</v>
      </c>
      <c r="J6875">
        <v>0</v>
      </c>
      <c r="K6875">
        <v>0</v>
      </c>
      <c r="L6875">
        <v>0</v>
      </c>
      <c r="M6875">
        <v>0</v>
      </c>
      <c r="N6875">
        <v>0</v>
      </c>
      <c r="O6875">
        <v>0</v>
      </c>
      <c r="P6875">
        <v>0</v>
      </c>
      <c r="Q6875">
        <v>0</v>
      </c>
    </row>
    <row r="6876" spans="1:17" x14ac:dyDescent="0.2">
      <c r="A6876" t="s">
        <v>24614</v>
      </c>
      <c r="B6876" t="s">
        <v>89</v>
      </c>
      <c r="C6876" t="s">
        <v>119</v>
      </c>
      <c r="D6876" t="s">
        <v>17754</v>
      </c>
      <c r="E6876" t="s">
        <v>83</v>
      </c>
      <c r="F6876" t="s">
        <v>17734</v>
      </c>
      <c r="G6876">
        <v>1</v>
      </c>
      <c r="H6876">
        <v>0</v>
      </c>
      <c r="I6876">
        <v>0</v>
      </c>
      <c r="J6876">
        <v>0</v>
      </c>
      <c r="K6876">
        <v>0</v>
      </c>
      <c r="L6876">
        <v>0</v>
      </c>
      <c r="M6876">
        <v>0</v>
      </c>
      <c r="N6876">
        <v>0</v>
      </c>
      <c r="O6876">
        <v>0</v>
      </c>
      <c r="P6876">
        <v>0</v>
      </c>
      <c r="Q6876">
        <v>0</v>
      </c>
    </row>
    <row r="6877" spans="1:17" x14ac:dyDescent="0.2">
      <c r="A6877" t="s">
        <v>24615</v>
      </c>
      <c r="B6877" t="s">
        <v>89</v>
      </c>
      <c r="C6877" t="s">
        <v>119</v>
      </c>
      <c r="D6877" t="s">
        <v>17754</v>
      </c>
      <c r="E6877" t="s">
        <v>81</v>
      </c>
      <c r="F6877" t="s">
        <v>17734</v>
      </c>
      <c r="G6877">
        <v>3</v>
      </c>
      <c r="H6877">
        <v>0</v>
      </c>
      <c r="I6877">
        <v>0</v>
      </c>
      <c r="J6877">
        <v>0</v>
      </c>
      <c r="K6877">
        <v>0</v>
      </c>
      <c r="L6877">
        <v>0</v>
      </c>
      <c r="M6877">
        <v>0</v>
      </c>
      <c r="N6877">
        <v>0</v>
      </c>
      <c r="O6877">
        <v>0</v>
      </c>
      <c r="P6877">
        <v>0</v>
      </c>
      <c r="Q6877">
        <v>0</v>
      </c>
    </row>
    <row r="6878" spans="1:17" x14ac:dyDescent="0.2">
      <c r="A6878" t="s">
        <v>24616</v>
      </c>
      <c r="B6878" t="s">
        <v>89</v>
      </c>
      <c r="C6878" t="s">
        <v>120</v>
      </c>
      <c r="D6878" t="s">
        <v>17768</v>
      </c>
      <c r="E6878" t="s">
        <v>83</v>
      </c>
      <c r="F6878" t="s">
        <v>17734</v>
      </c>
      <c r="G6878">
        <v>4</v>
      </c>
      <c r="H6878">
        <v>0</v>
      </c>
      <c r="I6878">
        <v>0</v>
      </c>
      <c r="J6878">
        <v>0</v>
      </c>
      <c r="K6878">
        <v>0</v>
      </c>
      <c r="L6878">
        <v>0</v>
      </c>
      <c r="M6878">
        <v>0</v>
      </c>
      <c r="N6878">
        <v>0</v>
      </c>
      <c r="O6878">
        <v>0</v>
      </c>
      <c r="P6878">
        <v>0</v>
      </c>
      <c r="Q6878">
        <v>0</v>
      </c>
    </row>
    <row r="6879" spans="1:17" x14ac:dyDescent="0.2">
      <c r="A6879" t="s">
        <v>24617</v>
      </c>
      <c r="B6879" t="s">
        <v>89</v>
      </c>
      <c r="C6879" t="s">
        <v>120</v>
      </c>
      <c r="D6879" t="s">
        <v>17768</v>
      </c>
      <c r="E6879" t="s">
        <v>81</v>
      </c>
      <c r="F6879" t="s">
        <v>17734</v>
      </c>
      <c r="G6879">
        <v>4</v>
      </c>
      <c r="H6879">
        <v>0</v>
      </c>
      <c r="I6879">
        <v>0</v>
      </c>
      <c r="J6879">
        <v>0</v>
      </c>
      <c r="K6879">
        <v>0</v>
      </c>
      <c r="L6879">
        <v>0</v>
      </c>
      <c r="M6879">
        <v>0</v>
      </c>
      <c r="N6879">
        <v>0</v>
      </c>
      <c r="O6879">
        <v>0</v>
      </c>
      <c r="P6879">
        <v>0</v>
      </c>
      <c r="Q6879">
        <v>0</v>
      </c>
    </row>
    <row r="6880" spans="1:17" x14ac:dyDescent="0.2">
      <c r="A6880" t="s">
        <v>24618</v>
      </c>
      <c r="B6880" t="s">
        <v>89</v>
      </c>
      <c r="C6880" t="s">
        <v>120</v>
      </c>
      <c r="D6880" t="s">
        <v>17736</v>
      </c>
      <c r="E6880" t="s">
        <v>83</v>
      </c>
      <c r="F6880" t="s">
        <v>4929</v>
      </c>
      <c r="G6880">
        <v>0</v>
      </c>
      <c r="H6880">
        <v>18</v>
      </c>
      <c r="I6880">
        <v>0</v>
      </c>
      <c r="J6880">
        <v>15</v>
      </c>
      <c r="K6880">
        <v>3</v>
      </c>
      <c r="L6880">
        <v>0</v>
      </c>
      <c r="M6880">
        <v>0</v>
      </c>
      <c r="N6880">
        <v>0</v>
      </c>
      <c r="O6880">
        <v>0</v>
      </c>
      <c r="P6880">
        <v>0</v>
      </c>
      <c r="Q6880">
        <v>0</v>
      </c>
    </row>
    <row r="6881" spans="1:17" x14ac:dyDescent="0.2">
      <c r="A6881" t="s">
        <v>24619</v>
      </c>
      <c r="B6881" t="s">
        <v>89</v>
      </c>
      <c r="C6881" t="s">
        <v>120</v>
      </c>
      <c r="D6881" t="s">
        <v>17736</v>
      </c>
      <c r="E6881" t="s">
        <v>83</v>
      </c>
      <c r="F6881" t="s">
        <v>4931</v>
      </c>
      <c r="G6881">
        <v>0</v>
      </c>
      <c r="H6881">
        <v>18</v>
      </c>
      <c r="I6881">
        <v>0</v>
      </c>
      <c r="J6881">
        <v>15</v>
      </c>
      <c r="K6881">
        <v>3</v>
      </c>
      <c r="L6881">
        <v>0</v>
      </c>
      <c r="M6881">
        <v>0</v>
      </c>
      <c r="N6881">
        <v>0</v>
      </c>
      <c r="O6881">
        <v>0</v>
      </c>
      <c r="P6881">
        <v>0</v>
      </c>
      <c r="Q6881">
        <v>0</v>
      </c>
    </row>
    <row r="6882" spans="1:17" x14ac:dyDescent="0.2">
      <c r="A6882" t="s">
        <v>24620</v>
      </c>
      <c r="B6882" t="s">
        <v>89</v>
      </c>
      <c r="C6882" t="s">
        <v>120</v>
      </c>
      <c r="D6882" t="s">
        <v>17736</v>
      </c>
      <c r="E6882" t="s">
        <v>83</v>
      </c>
      <c r="F6882" t="s">
        <v>4933</v>
      </c>
      <c r="G6882">
        <v>0</v>
      </c>
      <c r="H6882">
        <v>0</v>
      </c>
      <c r="I6882">
        <v>0</v>
      </c>
      <c r="J6882">
        <v>0</v>
      </c>
      <c r="K6882">
        <v>0</v>
      </c>
      <c r="L6882">
        <v>0</v>
      </c>
      <c r="M6882">
        <v>18</v>
      </c>
      <c r="N6882">
        <v>0</v>
      </c>
      <c r="O6882">
        <v>0</v>
      </c>
      <c r="P6882">
        <v>0</v>
      </c>
      <c r="Q6882">
        <v>0</v>
      </c>
    </row>
    <row r="6883" spans="1:17" x14ac:dyDescent="0.2">
      <c r="A6883" t="s">
        <v>24621</v>
      </c>
      <c r="B6883" t="s">
        <v>89</v>
      </c>
      <c r="C6883" t="s">
        <v>120</v>
      </c>
      <c r="D6883" t="s">
        <v>17736</v>
      </c>
      <c r="E6883" t="s">
        <v>83</v>
      </c>
      <c r="F6883" t="s">
        <v>4935</v>
      </c>
      <c r="G6883">
        <v>0</v>
      </c>
      <c r="H6883">
        <v>18</v>
      </c>
      <c r="I6883">
        <v>0</v>
      </c>
      <c r="J6883">
        <v>15</v>
      </c>
      <c r="K6883">
        <v>3</v>
      </c>
      <c r="L6883">
        <v>0</v>
      </c>
      <c r="M6883">
        <v>0</v>
      </c>
      <c r="N6883">
        <v>0</v>
      </c>
      <c r="O6883">
        <v>0</v>
      </c>
      <c r="P6883">
        <v>0</v>
      </c>
      <c r="Q6883">
        <v>0</v>
      </c>
    </row>
    <row r="6884" spans="1:17" x14ac:dyDescent="0.2">
      <c r="A6884" t="s">
        <v>24622</v>
      </c>
      <c r="B6884" t="s">
        <v>89</v>
      </c>
      <c r="C6884" t="s">
        <v>120</v>
      </c>
      <c r="D6884" t="s">
        <v>17736</v>
      </c>
      <c r="E6884" t="s">
        <v>83</v>
      </c>
      <c r="F6884" t="s">
        <v>4937</v>
      </c>
      <c r="G6884">
        <v>0</v>
      </c>
      <c r="H6884">
        <v>18</v>
      </c>
      <c r="I6884">
        <v>0</v>
      </c>
      <c r="J6884">
        <v>15</v>
      </c>
      <c r="K6884">
        <v>3</v>
      </c>
      <c r="L6884">
        <v>0</v>
      </c>
      <c r="M6884">
        <v>0</v>
      </c>
      <c r="N6884">
        <v>0</v>
      </c>
      <c r="O6884">
        <v>0</v>
      </c>
      <c r="P6884">
        <v>0</v>
      </c>
      <c r="Q6884">
        <v>0</v>
      </c>
    </row>
    <row r="6885" spans="1:17" x14ac:dyDescent="0.2">
      <c r="A6885" t="s">
        <v>24623</v>
      </c>
      <c r="B6885" t="s">
        <v>89</v>
      </c>
      <c r="C6885" t="s">
        <v>120</v>
      </c>
      <c r="D6885" t="s">
        <v>17736</v>
      </c>
      <c r="E6885" t="s">
        <v>83</v>
      </c>
      <c r="F6885" t="s">
        <v>4939</v>
      </c>
      <c r="G6885">
        <v>0</v>
      </c>
      <c r="H6885">
        <v>0</v>
      </c>
      <c r="I6885">
        <v>0</v>
      </c>
      <c r="J6885">
        <v>0</v>
      </c>
      <c r="K6885">
        <v>0</v>
      </c>
      <c r="L6885">
        <v>0</v>
      </c>
      <c r="M6885">
        <v>18</v>
      </c>
      <c r="N6885">
        <v>0</v>
      </c>
      <c r="O6885">
        <v>0</v>
      </c>
      <c r="P6885">
        <v>0</v>
      </c>
      <c r="Q6885">
        <v>0</v>
      </c>
    </row>
    <row r="6886" spans="1:17" x14ac:dyDescent="0.2">
      <c r="A6886" t="s">
        <v>24624</v>
      </c>
      <c r="B6886" t="s">
        <v>89</v>
      </c>
      <c r="C6886" t="s">
        <v>120</v>
      </c>
      <c r="D6886" t="s">
        <v>17736</v>
      </c>
      <c r="E6886" t="s">
        <v>83</v>
      </c>
      <c r="F6886" t="s">
        <v>4941</v>
      </c>
      <c r="G6886">
        <v>0</v>
      </c>
      <c r="H6886">
        <v>18</v>
      </c>
      <c r="I6886">
        <v>0</v>
      </c>
      <c r="J6886">
        <v>15</v>
      </c>
      <c r="K6886">
        <v>3</v>
      </c>
      <c r="L6886">
        <v>0</v>
      </c>
      <c r="M6886">
        <v>0</v>
      </c>
      <c r="N6886">
        <v>0</v>
      </c>
      <c r="O6886">
        <v>0</v>
      </c>
      <c r="P6886">
        <v>0</v>
      </c>
      <c r="Q6886">
        <v>0</v>
      </c>
    </row>
    <row r="6887" spans="1:17" x14ac:dyDescent="0.2">
      <c r="A6887" t="s">
        <v>24625</v>
      </c>
      <c r="B6887" t="s">
        <v>89</v>
      </c>
      <c r="C6887" t="s">
        <v>120</v>
      </c>
      <c r="D6887" t="s">
        <v>17736</v>
      </c>
      <c r="E6887" t="s">
        <v>83</v>
      </c>
      <c r="F6887" t="s">
        <v>4943</v>
      </c>
      <c r="G6887">
        <v>0</v>
      </c>
      <c r="H6887">
        <v>0</v>
      </c>
      <c r="I6887">
        <v>0</v>
      </c>
      <c r="J6887">
        <v>0</v>
      </c>
      <c r="K6887">
        <v>0</v>
      </c>
      <c r="L6887">
        <v>0</v>
      </c>
      <c r="M6887">
        <v>18</v>
      </c>
      <c r="N6887">
        <v>0</v>
      </c>
      <c r="O6887">
        <v>0</v>
      </c>
      <c r="P6887">
        <v>0</v>
      </c>
      <c r="Q6887">
        <v>0</v>
      </c>
    </row>
    <row r="6888" spans="1:17" x14ac:dyDescent="0.2">
      <c r="A6888" t="s">
        <v>24626</v>
      </c>
      <c r="B6888" t="s">
        <v>89</v>
      </c>
      <c r="C6888" t="s">
        <v>120</v>
      </c>
      <c r="D6888" t="s">
        <v>17736</v>
      </c>
      <c r="E6888" t="s">
        <v>83</v>
      </c>
      <c r="F6888" t="s">
        <v>4925</v>
      </c>
      <c r="G6888">
        <v>0</v>
      </c>
      <c r="H6888">
        <v>0</v>
      </c>
      <c r="I6888">
        <v>0</v>
      </c>
      <c r="J6888">
        <v>0</v>
      </c>
      <c r="K6888">
        <v>0</v>
      </c>
      <c r="L6888">
        <v>0</v>
      </c>
      <c r="M6888">
        <v>0</v>
      </c>
      <c r="N6888">
        <v>7</v>
      </c>
      <c r="O6888">
        <v>7</v>
      </c>
      <c r="P6888">
        <v>0</v>
      </c>
      <c r="Q6888">
        <v>0</v>
      </c>
    </row>
    <row r="6889" spans="1:17" x14ac:dyDescent="0.2">
      <c r="A6889" t="s">
        <v>24627</v>
      </c>
      <c r="B6889" t="s">
        <v>89</v>
      </c>
      <c r="C6889" t="s">
        <v>120</v>
      </c>
      <c r="D6889" t="s">
        <v>17736</v>
      </c>
      <c r="E6889" t="s">
        <v>83</v>
      </c>
      <c r="F6889" t="s">
        <v>4927</v>
      </c>
      <c r="G6889">
        <v>0</v>
      </c>
      <c r="H6889">
        <v>0</v>
      </c>
      <c r="I6889">
        <v>0</v>
      </c>
      <c r="J6889">
        <v>0</v>
      </c>
      <c r="K6889">
        <v>0</v>
      </c>
      <c r="L6889">
        <v>0</v>
      </c>
      <c r="M6889">
        <v>0</v>
      </c>
      <c r="N6889">
        <v>5</v>
      </c>
      <c r="O6889">
        <v>5</v>
      </c>
      <c r="P6889">
        <v>0</v>
      </c>
      <c r="Q6889">
        <v>0</v>
      </c>
    </row>
    <row r="6890" spans="1:17" x14ac:dyDescent="0.2">
      <c r="A6890" t="s">
        <v>24628</v>
      </c>
      <c r="B6890" t="s">
        <v>89</v>
      </c>
      <c r="C6890" t="s">
        <v>120</v>
      </c>
      <c r="D6890" t="s">
        <v>17736</v>
      </c>
      <c r="E6890" t="s">
        <v>83</v>
      </c>
      <c r="F6890" t="s">
        <v>17734</v>
      </c>
      <c r="G6890">
        <v>18</v>
      </c>
      <c r="H6890">
        <v>0</v>
      </c>
      <c r="I6890">
        <v>0</v>
      </c>
      <c r="J6890">
        <v>0</v>
      </c>
      <c r="K6890">
        <v>0</v>
      </c>
      <c r="L6890">
        <v>0</v>
      </c>
      <c r="M6890">
        <v>0</v>
      </c>
      <c r="N6890">
        <v>0</v>
      </c>
      <c r="O6890">
        <v>0</v>
      </c>
      <c r="P6890">
        <v>0</v>
      </c>
      <c r="Q6890">
        <v>0</v>
      </c>
    </row>
    <row r="6891" spans="1:17" x14ac:dyDescent="0.2">
      <c r="A6891" t="s">
        <v>24629</v>
      </c>
      <c r="B6891" t="s">
        <v>89</v>
      </c>
      <c r="C6891" t="s">
        <v>120</v>
      </c>
      <c r="D6891" t="s">
        <v>17736</v>
      </c>
      <c r="E6891" t="s">
        <v>81</v>
      </c>
      <c r="F6891" t="s">
        <v>4929</v>
      </c>
      <c r="G6891">
        <v>0</v>
      </c>
      <c r="H6891">
        <v>24</v>
      </c>
      <c r="I6891">
        <v>2</v>
      </c>
      <c r="J6891">
        <v>15</v>
      </c>
      <c r="K6891">
        <v>3</v>
      </c>
      <c r="L6891">
        <v>4</v>
      </c>
      <c r="M6891">
        <v>0</v>
      </c>
      <c r="N6891">
        <v>0</v>
      </c>
      <c r="O6891">
        <v>0</v>
      </c>
      <c r="P6891">
        <v>0</v>
      </c>
      <c r="Q6891">
        <v>0</v>
      </c>
    </row>
    <row r="6892" spans="1:17" x14ac:dyDescent="0.2">
      <c r="A6892" t="s">
        <v>24630</v>
      </c>
      <c r="B6892" t="s">
        <v>89</v>
      </c>
      <c r="C6892" t="s">
        <v>120</v>
      </c>
      <c r="D6892" t="s">
        <v>17736</v>
      </c>
      <c r="E6892" t="s">
        <v>81</v>
      </c>
      <c r="F6892" t="s">
        <v>4931</v>
      </c>
      <c r="G6892">
        <v>0</v>
      </c>
      <c r="H6892">
        <v>24</v>
      </c>
      <c r="I6892">
        <v>2</v>
      </c>
      <c r="J6892">
        <v>15</v>
      </c>
      <c r="K6892">
        <v>3</v>
      </c>
      <c r="L6892">
        <v>4</v>
      </c>
      <c r="M6892">
        <v>0</v>
      </c>
      <c r="N6892">
        <v>0</v>
      </c>
      <c r="O6892">
        <v>0</v>
      </c>
      <c r="P6892">
        <v>0</v>
      </c>
      <c r="Q6892">
        <v>0</v>
      </c>
    </row>
    <row r="6893" spans="1:17" x14ac:dyDescent="0.2">
      <c r="A6893" t="s">
        <v>24631</v>
      </c>
      <c r="B6893" t="s">
        <v>89</v>
      </c>
      <c r="C6893" t="s">
        <v>120</v>
      </c>
      <c r="D6893" t="s">
        <v>17736</v>
      </c>
      <c r="E6893" t="s">
        <v>81</v>
      </c>
      <c r="F6893" t="s">
        <v>4933</v>
      </c>
      <c r="G6893">
        <v>0</v>
      </c>
      <c r="H6893">
        <v>0</v>
      </c>
      <c r="I6893">
        <v>0</v>
      </c>
      <c r="J6893">
        <v>0</v>
      </c>
      <c r="K6893">
        <v>0</v>
      </c>
      <c r="L6893">
        <v>0</v>
      </c>
      <c r="M6893">
        <v>24</v>
      </c>
      <c r="N6893">
        <v>0</v>
      </c>
      <c r="O6893">
        <v>0</v>
      </c>
      <c r="P6893">
        <v>0</v>
      </c>
      <c r="Q6893">
        <v>0</v>
      </c>
    </row>
    <row r="6894" spans="1:17" x14ac:dyDescent="0.2">
      <c r="A6894" t="s">
        <v>24632</v>
      </c>
      <c r="B6894" t="s">
        <v>89</v>
      </c>
      <c r="C6894" t="s">
        <v>120</v>
      </c>
      <c r="D6894" t="s">
        <v>17736</v>
      </c>
      <c r="E6894" t="s">
        <v>81</v>
      </c>
      <c r="F6894" t="s">
        <v>4935</v>
      </c>
      <c r="G6894">
        <v>0</v>
      </c>
      <c r="H6894">
        <v>24</v>
      </c>
      <c r="I6894">
        <v>2</v>
      </c>
      <c r="J6894">
        <v>15</v>
      </c>
      <c r="K6894">
        <v>3</v>
      </c>
      <c r="L6894">
        <v>4</v>
      </c>
      <c r="M6894">
        <v>0</v>
      </c>
      <c r="N6894">
        <v>0</v>
      </c>
      <c r="O6894">
        <v>0</v>
      </c>
      <c r="P6894">
        <v>0</v>
      </c>
      <c r="Q6894">
        <v>0</v>
      </c>
    </row>
    <row r="6895" spans="1:17" x14ac:dyDescent="0.2">
      <c r="A6895" t="s">
        <v>24633</v>
      </c>
      <c r="B6895" t="s">
        <v>89</v>
      </c>
      <c r="C6895" t="s">
        <v>120</v>
      </c>
      <c r="D6895" t="s">
        <v>17736</v>
      </c>
      <c r="E6895" t="s">
        <v>81</v>
      </c>
      <c r="F6895" t="s">
        <v>4937</v>
      </c>
      <c r="G6895">
        <v>0</v>
      </c>
      <c r="H6895">
        <v>24</v>
      </c>
      <c r="I6895">
        <v>2</v>
      </c>
      <c r="J6895">
        <v>15</v>
      </c>
      <c r="K6895">
        <v>3</v>
      </c>
      <c r="L6895">
        <v>4</v>
      </c>
      <c r="M6895">
        <v>0</v>
      </c>
      <c r="N6895">
        <v>0</v>
      </c>
      <c r="O6895">
        <v>0</v>
      </c>
      <c r="P6895">
        <v>0</v>
      </c>
      <c r="Q6895">
        <v>0</v>
      </c>
    </row>
    <row r="6896" spans="1:17" x14ac:dyDescent="0.2">
      <c r="A6896" t="s">
        <v>24634</v>
      </c>
      <c r="B6896" t="s">
        <v>89</v>
      </c>
      <c r="C6896" t="s">
        <v>120</v>
      </c>
      <c r="D6896" t="s">
        <v>17736</v>
      </c>
      <c r="E6896" t="s">
        <v>81</v>
      </c>
      <c r="F6896" t="s">
        <v>4939</v>
      </c>
      <c r="G6896">
        <v>0</v>
      </c>
      <c r="H6896">
        <v>0</v>
      </c>
      <c r="I6896">
        <v>0</v>
      </c>
      <c r="J6896">
        <v>0</v>
      </c>
      <c r="K6896">
        <v>0</v>
      </c>
      <c r="L6896">
        <v>0</v>
      </c>
      <c r="M6896">
        <v>24</v>
      </c>
      <c r="N6896">
        <v>0</v>
      </c>
      <c r="O6896">
        <v>0</v>
      </c>
      <c r="P6896">
        <v>0</v>
      </c>
      <c r="Q6896">
        <v>0</v>
      </c>
    </row>
    <row r="6897" spans="1:17" x14ac:dyDescent="0.2">
      <c r="A6897" t="s">
        <v>24635</v>
      </c>
      <c r="B6897" t="s">
        <v>89</v>
      </c>
      <c r="C6897" t="s">
        <v>120</v>
      </c>
      <c r="D6897" t="s">
        <v>17736</v>
      </c>
      <c r="E6897" t="s">
        <v>81</v>
      </c>
      <c r="F6897" t="s">
        <v>4941</v>
      </c>
      <c r="G6897">
        <v>0</v>
      </c>
      <c r="H6897">
        <v>24</v>
      </c>
      <c r="I6897">
        <v>2</v>
      </c>
      <c r="J6897">
        <v>15</v>
      </c>
      <c r="K6897">
        <v>3</v>
      </c>
      <c r="L6897">
        <v>4</v>
      </c>
      <c r="M6897">
        <v>0</v>
      </c>
      <c r="N6897">
        <v>0</v>
      </c>
      <c r="O6897">
        <v>0</v>
      </c>
      <c r="P6897">
        <v>0</v>
      </c>
      <c r="Q6897">
        <v>0</v>
      </c>
    </row>
    <row r="6898" spans="1:17" x14ac:dyDescent="0.2">
      <c r="A6898" t="s">
        <v>24636</v>
      </c>
      <c r="B6898" t="s">
        <v>89</v>
      </c>
      <c r="C6898" t="s">
        <v>120</v>
      </c>
      <c r="D6898" t="s">
        <v>17736</v>
      </c>
      <c r="E6898" t="s">
        <v>81</v>
      </c>
      <c r="F6898" t="s">
        <v>4943</v>
      </c>
      <c r="G6898">
        <v>0</v>
      </c>
      <c r="H6898">
        <v>0</v>
      </c>
      <c r="I6898">
        <v>0</v>
      </c>
      <c r="J6898">
        <v>0</v>
      </c>
      <c r="K6898">
        <v>0</v>
      </c>
      <c r="L6898">
        <v>0</v>
      </c>
      <c r="M6898">
        <v>24</v>
      </c>
      <c r="N6898">
        <v>0</v>
      </c>
      <c r="O6898">
        <v>0</v>
      </c>
      <c r="P6898">
        <v>0</v>
      </c>
      <c r="Q6898">
        <v>0</v>
      </c>
    </row>
    <row r="6899" spans="1:17" x14ac:dyDescent="0.2">
      <c r="A6899" t="s">
        <v>24637</v>
      </c>
      <c r="B6899" t="s">
        <v>89</v>
      </c>
      <c r="C6899" t="s">
        <v>120</v>
      </c>
      <c r="D6899" t="s">
        <v>17736</v>
      </c>
      <c r="E6899" t="s">
        <v>81</v>
      </c>
      <c r="F6899" t="s">
        <v>4925</v>
      </c>
      <c r="G6899">
        <v>0</v>
      </c>
      <c r="H6899">
        <v>0</v>
      </c>
      <c r="I6899">
        <v>0</v>
      </c>
      <c r="J6899">
        <v>0</v>
      </c>
      <c r="K6899">
        <v>0</v>
      </c>
      <c r="L6899">
        <v>0</v>
      </c>
      <c r="M6899">
        <v>0</v>
      </c>
      <c r="N6899">
        <v>11</v>
      </c>
      <c r="O6899">
        <v>8</v>
      </c>
      <c r="P6899">
        <v>2</v>
      </c>
      <c r="Q6899">
        <v>1</v>
      </c>
    </row>
    <row r="6900" spans="1:17" x14ac:dyDescent="0.2">
      <c r="A6900" t="s">
        <v>24638</v>
      </c>
      <c r="B6900" t="s">
        <v>89</v>
      </c>
      <c r="C6900" t="s">
        <v>120</v>
      </c>
      <c r="D6900" t="s">
        <v>17736</v>
      </c>
      <c r="E6900" t="s">
        <v>81</v>
      </c>
      <c r="F6900" t="s">
        <v>4927</v>
      </c>
      <c r="G6900">
        <v>0</v>
      </c>
      <c r="H6900">
        <v>0</v>
      </c>
      <c r="I6900">
        <v>0</v>
      </c>
      <c r="J6900">
        <v>0</v>
      </c>
      <c r="K6900">
        <v>0</v>
      </c>
      <c r="L6900">
        <v>0</v>
      </c>
      <c r="M6900">
        <v>0</v>
      </c>
      <c r="N6900">
        <v>5</v>
      </c>
      <c r="O6900">
        <v>5</v>
      </c>
      <c r="P6900">
        <v>0</v>
      </c>
      <c r="Q6900">
        <v>0</v>
      </c>
    </row>
    <row r="6901" spans="1:17" x14ac:dyDescent="0.2">
      <c r="A6901" t="s">
        <v>24639</v>
      </c>
      <c r="B6901" t="s">
        <v>89</v>
      </c>
      <c r="C6901" t="s">
        <v>184</v>
      </c>
      <c r="D6901" t="s">
        <v>17736</v>
      </c>
      <c r="E6901" t="s">
        <v>81</v>
      </c>
      <c r="F6901" t="s">
        <v>4935</v>
      </c>
      <c r="G6901">
        <v>0</v>
      </c>
      <c r="H6901">
        <v>21</v>
      </c>
      <c r="I6901">
        <v>0</v>
      </c>
      <c r="J6901">
        <v>18</v>
      </c>
      <c r="K6901">
        <v>2</v>
      </c>
      <c r="L6901">
        <v>1</v>
      </c>
      <c r="M6901">
        <v>0</v>
      </c>
      <c r="N6901">
        <v>0</v>
      </c>
      <c r="O6901">
        <v>0</v>
      </c>
      <c r="P6901">
        <v>0</v>
      </c>
      <c r="Q6901">
        <v>0</v>
      </c>
    </row>
    <row r="6902" spans="1:17" x14ac:dyDescent="0.2">
      <c r="A6902" t="s">
        <v>24640</v>
      </c>
      <c r="B6902" t="s">
        <v>89</v>
      </c>
      <c r="C6902" t="s">
        <v>184</v>
      </c>
      <c r="D6902" t="s">
        <v>17736</v>
      </c>
      <c r="E6902" t="s">
        <v>81</v>
      </c>
      <c r="F6902" t="s">
        <v>4937</v>
      </c>
      <c r="G6902">
        <v>0</v>
      </c>
      <c r="H6902">
        <v>21</v>
      </c>
      <c r="I6902">
        <v>0</v>
      </c>
      <c r="J6902">
        <v>18</v>
      </c>
      <c r="K6902">
        <v>2</v>
      </c>
      <c r="L6902">
        <v>1</v>
      </c>
      <c r="M6902">
        <v>0</v>
      </c>
      <c r="N6902">
        <v>0</v>
      </c>
      <c r="O6902">
        <v>0</v>
      </c>
      <c r="P6902">
        <v>0</v>
      </c>
      <c r="Q6902">
        <v>0</v>
      </c>
    </row>
    <row r="6903" spans="1:17" x14ac:dyDescent="0.2">
      <c r="A6903" t="s">
        <v>24641</v>
      </c>
      <c r="B6903" t="s">
        <v>89</v>
      </c>
      <c r="C6903" t="s">
        <v>184</v>
      </c>
      <c r="D6903" t="s">
        <v>17736</v>
      </c>
      <c r="E6903" t="s">
        <v>81</v>
      </c>
      <c r="F6903" t="s">
        <v>4939</v>
      </c>
      <c r="G6903">
        <v>0</v>
      </c>
      <c r="H6903">
        <v>0</v>
      </c>
      <c r="I6903">
        <v>0</v>
      </c>
      <c r="J6903">
        <v>0</v>
      </c>
      <c r="K6903">
        <v>0</v>
      </c>
      <c r="L6903">
        <v>0</v>
      </c>
      <c r="M6903">
        <v>21</v>
      </c>
      <c r="N6903">
        <v>0</v>
      </c>
      <c r="O6903">
        <v>0</v>
      </c>
      <c r="P6903">
        <v>0</v>
      </c>
      <c r="Q6903">
        <v>0</v>
      </c>
    </row>
    <row r="6904" spans="1:17" x14ac:dyDescent="0.2">
      <c r="A6904" t="s">
        <v>24642</v>
      </c>
      <c r="B6904" t="s">
        <v>89</v>
      </c>
      <c r="C6904" t="s">
        <v>184</v>
      </c>
      <c r="D6904" t="s">
        <v>17736</v>
      </c>
      <c r="E6904" t="s">
        <v>81</v>
      </c>
      <c r="F6904" t="s">
        <v>4941</v>
      </c>
      <c r="G6904">
        <v>0</v>
      </c>
      <c r="H6904">
        <v>21</v>
      </c>
      <c r="I6904">
        <v>0</v>
      </c>
      <c r="J6904">
        <v>19</v>
      </c>
      <c r="K6904">
        <v>2</v>
      </c>
      <c r="L6904">
        <v>0</v>
      </c>
      <c r="M6904">
        <v>0</v>
      </c>
      <c r="N6904">
        <v>0</v>
      </c>
      <c r="O6904">
        <v>0</v>
      </c>
      <c r="P6904">
        <v>0</v>
      </c>
      <c r="Q6904">
        <v>0</v>
      </c>
    </row>
    <row r="6905" spans="1:17" x14ac:dyDescent="0.2">
      <c r="A6905" t="s">
        <v>24643</v>
      </c>
      <c r="B6905" t="s">
        <v>89</v>
      </c>
      <c r="C6905" t="s">
        <v>184</v>
      </c>
      <c r="D6905" t="s">
        <v>17736</v>
      </c>
      <c r="E6905" t="s">
        <v>81</v>
      </c>
      <c r="F6905" t="s">
        <v>4943</v>
      </c>
      <c r="G6905">
        <v>0</v>
      </c>
      <c r="H6905">
        <v>0</v>
      </c>
      <c r="I6905">
        <v>0</v>
      </c>
      <c r="J6905">
        <v>0</v>
      </c>
      <c r="K6905">
        <v>0</v>
      </c>
      <c r="L6905">
        <v>0</v>
      </c>
      <c r="M6905">
        <v>21</v>
      </c>
      <c r="N6905">
        <v>0</v>
      </c>
      <c r="O6905">
        <v>0</v>
      </c>
      <c r="P6905">
        <v>0</v>
      </c>
      <c r="Q6905">
        <v>0</v>
      </c>
    </row>
    <row r="6906" spans="1:17" x14ac:dyDescent="0.2">
      <c r="A6906" t="s">
        <v>24644</v>
      </c>
      <c r="B6906" t="s">
        <v>89</v>
      </c>
      <c r="C6906" t="s">
        <v>184</v>
      </c>
      <c r="D6906" t="s">
        <v>17736</v>
      </c>
      <c r="E6906" t="s">
        <v>81</v>
      </c>
      <c r="F6906" t="s">
        <v>4925</v>
      </c>
      <c r="G6906">
        <v>0</v>
      </c>
      <c r="H6906">
        <v>0</v>
      </c>
      <c r="I6906">
        <v>0</v>
      </c>
      <c r="J6906">
        <v>0</v>
      </c>
      <c r="K6906">
        <v>0</v>
      </c>
      <c r="L6906">
        <v>0</v>
      </c>
      <c r="M6906">
        <v>0</v>
      </c>
      <c r="N6906">
        <v>8</v>
      </c>
      <c r="O6906">
        <v>8</v>
      </c>
      <c r="P6906">
        <v>0</v>
      </c>
      <c r="Q6906">
        <v>0</v>
      </c>
    </row>
    <row r="6907" spans="1:17" x14ac:dyDescent="0.2">
      <c r="A6907" t="s">
        <v>24645</v>
      </c>
      <c r="B6907" t="s">
        <v>89</v>
      </c>
      <c r="C6907" t="s">
        <v>184</v>
      </c>
      <c r="D6907" t="s">
        <v>17736</v>
      </c>
      <c r="E6907" t="s">
        <v>81</v>
      </c>
      <c r="F6907" t="s">
        <v>4927</v>
      </c>
      <c r="G6907">
        <v>0</v>
      </c>
      <c r="H6907">
        <v>0</v>
      </c>
      <c r="I6907">
        <v>0</v>
      </c>
      <c r="J6907">
        <v>0</v>
      </c>
      <c r="K6907">
        <v>0</v>
      </c>
      <c r="L6907">
        <v>0</v>
      </c>
      <c r="M6907">
        <v>0</v>
      </c>
      <c r="N6907">
        <v>7</v>
      </c>
      <c r="O6907">
        <v>7</v>
      </c>
      <c r="P6907">
        <v>0</v>
      </c>
      <c r="Q6907">
        <v>0</v>
      </c>
    </row>
    <row r="6908" spans="1:17" x14ac:dyDescent="0.2">
      <c r="A6908" t="s">
        <v>24646</v>
      </c>
      <c r="B6908" t="s">
        <v>89</v>
      </c>
      <c r="C6908" t="s">
        <v>184</v>
      </c>
      <c r="D6908" t="s">
        <v>17736</v>
      </c>
      <c r="E6908" t="s">
        <v>81</v>
      </c>
      <c r="F6908" t="s">
        <v>17734</v>
      </c>
      <c r="G6908">
        <v>21</v>
      </c>
      <c r="H6908">
        <v>0</v>
      </c>
      <c r="I6908">
        <v>0</v>
      </c>
      <c r="J6908">
        <v>0</v>
      </c>
      <c r="K6908">
        <v>0</v>
      </c>
      <c r="L6908">
        <v>0</v>
      </c>
      <c r="M6908">
        <v>0</v>
      </c>
      <c r="N6908">
        <v>0</v>
      </c>
      <c r="O6908">
        <v>0</v>
      </c>
      <c r="P6908">
        <v>0</v>
      </c>
      <c r="Q6908">
        <v>0</v>
      </c>
    </row>
    <row r="6909" spans="1:17" x14ac:dyDescent="0.2">
      <c r="A6909" t="s">
        <v>24647</v>
      </c>
      <c r="B6909" t="s">
        <v>89</v>
      </c>
      <c r="C6909" t="s">
        <v>184</v>
      </c>
      <c r="D6909" t="s">
        <v>17754</v>
      </c>
      <c r="E6909" t="s">
        <v>83</v>
      </c>
      <c r="F6909" t="s">
        <v>17734</v>
      </c>
      <c r="G6909">
        <v>1</v>
      </c>
      <c r="H6909">
        <v>0</v>
      </c>
      <c r="I6909">
        <v>0</v>
      </c>
      <c r="J6909">
        <v>0</v>
      </c>
      <c r="K6909">
        <v>0</v>
      </c>
      <c r="L6909">
        <v>0</v>
      </c>
      <c r="M6909">
        <v>0</v>
      </c>
      <c r="N6909">
        <v>0</v>
      </c>
      <c r="O6909">
        <v>0</v>
      </c>
      <c r="P6909">
        <v>0</v>
      </c>
      <c r="Q6909">
        <v>0</v>
      </c>
    </row>
    <row r="6910" spans="1:17" x14ac:dyDescent="0.2">
      <c r="A6910" t="s">
        <v>24648</v>
      </c>
      <c r="B6910" t="s">
        <v>89</v>
      </c>
      <c r="C6910" t="s">
        <v>184</v>
      </c>
      <c r="D6910" t="s">
        <v>17754</v>
      </c>
      <c r="E6910" t="s">
        <v>81</v>
      </c>
      <c r="F6910" t="s">
        <v>17734</v>
      </c>
      <c r="G6910">
        <v>1</v>
      </c>
      <c r="H6910">
        <v>0</v>
      </c>
      <c r="I6910">
        <v>0</v>
      </c>
      <c r="J6910">
        <v>0</v>
      </c>
      <c r="K6910">
        <v>0</v>
      </c>
      <c r="L6910">
        <v>0</v>
      </c>
      <c r="M6910">
        <v>0</v>
      </c>
      <c r="N6910">
        <v>0</v>
      </c>
      <c r="O6910">
        <v>0</v>
      </c>
      <c r="P6910">
        <v>0</v>
      </c>
      <c r="Q6910">
        <v>0</v>
      </c>
    </row>
    <row r="6911" spans="1:17" x14ac:dyDescent="0.2">
      <c r="A6911" t="s">
        <v>24649</v>
      </c>
      <c r="B6911" t="s">
        <v>89</v>
      </c>
      <c r="C6911" t="s">
        <v>185</v>
      </c>
      <c r="D6911" t="s">
        <v>17768</v>
      </c>
      <c r="E6911" t="s">
        <v>83</v>
      </c>
      <c r="F6911" t="s">
        <v>17734</v>
      </c>
      <c r="G6911">
        <v>1</v>
      </c>
      <c r="H6911">
        <v>0</v>
      </c>
      <c r="I6911">
        <v>0</v>
      </c>
      <c r="J6911">
        <v>0</v>
      </c>
      <c r="K6911">
        <v>0</v>
      </c>
      <c r="L6911">
        <v>0</v>
      </c>
      <c r="M6911">
        <v>0</v>
      </c>
      <c r="N6911">
        <v>0</v>
      </c>
      <c r="O6911">
        <v>0</v>
      </c>
      <c r="P6911">
        <v>0</v>
      </c>
      <c r="Q6911">
        <v>0</v>
      </c>
    </row>
    <row r="6912" spans="1:17" x14ac:dyDescent="0.2">
      <c r="A6912" t="s">
        <v>24650</v>
      </c>
      <c r="B6912" t="s">
        <v>89</v>
      </c>
      <c r="C6912" t="s">
        <v>185</v>
      </c>
      <c r="D6912" t="s">
        <v>17768</v>
      </c>
      <c r="E6912" t="s">
        <v>81</v>
      </c>
      <c r="F6912" t="s">
        <v>17734</v>
      </c>
      <c r="G6912">
        <v>1</v>
      </c>
      <c r="H6912">
        <v>0</v>
      </c>
      <c r="I6912">
        <v>0</v>
      </c>
      <c r="J6912">
        <v>0</v>
      </c>
      <c r="K6912">
        <v>0</v>
      </c>
      <c r="L6912">
        <v>0</v>
      </c>
      <c r="M6912">
        <v>0</v>
      </c>
      <c r="N6912">
        <v>0</v>
      </c>
      <c r="O6912">
        <v>0</v>
      </c>
      <c r="P6912">
        <v>0</v>
      </c>
      <c r="Q6912">
        <v>0</v>
      </c>
    </row>
    <row r="6913" spans="1:17" x14ac:dyDescent="0.2">
      <c r="A6913" t="s">
        <v>24651</v>
      </c>
      <c r="B6913" t="s">
        <v>89</v>
      </c>
      <c r="C6913" t="s">
        <v>185</v>
      </c>
      <c r="D6913" t="s">
        <v>17736</v>
      </c>
      <c r="E6913" t="s">
        <v>83</v>
      </c>
      <c r="F6913" t="s">
        <v>4929</v>
      </c>
      <c r="G6913">
        <v>0</v>
      </c>
      <c r="H6913">
        <v>11</v>
      </c>
      <c r="I6913">
        <v>0</v>
      </c>
      <c r="J6913">
        <v>8</v>
      </c>
      <c r="K6913">
        <v>2</v>
      </c>
      <c r="L6913">
        <v>1</v>
      </c>
      <c r="M6913">
        <v>0</v>
      </c>
      <c r="N6913">
        <v>0</v>
      </c>
      <c r="O6913">
        <v>0</v>
      </c>
      <c r="P6913">
        <v>0</v>
      </c>
      <c r="Q6913">
        <v>0</v>
      </c>
    </row>
    <row r="6914" spans="1:17" x14ac:dyDescent="0.2">
      <c r="A6914" t="s">
        <v>24652</v>
      </c>
      <c r="B6914" t="s">
        <v>89</v>
      </c>
      <c r="C6914" t="s">
        <v>185</v>
      </c>
      <c r="D6914" t="s">
        <v>17736</v>
      </c>
      <c r="E6914" t="s">
        <v>83</v>
      </c>
      <c r="F6914" t="s">
        <v>4931</v>
      </c>
      <c r="G6914">
        <v>0</v>
      </c>
      <c r="H6914">
        <v>11</v>
      </c>
      <c r="I6914">
        <v>0</v>
      </c>
      <c r="J6914">
        <v>8</v>
      </c>
      <c r="K6914">
        <v>2</v>
      </c>
      <c r="L6914">
        <v>1</v>
      </c>
      <c r="M6914">
        <v>0</v>
      </c>
      <c r="N6914">
        <v>0</v>
      </c>
      <c r="O6914">
        <v>0</v>
      </c>
      <c r="P6914">
        <v>0</v>
      </c>
      <c r="Q6914">
        <v>0</v>
      </c>
    </row>
    <row r="6915" spans="1:17" x14ac:dyDescent="0.2">
      <c r="A6915" t="s">
        <v>24653</v>
      </c>
      <c r="B6915" t="s">
        <v>89</v>
      </c>
      <c r="C6915" t="s">
        <v>185</v>
      </c>
      <c r="D6915" t="s">
        <v>17736</v>
      </c>
      <c r="E6915" t="s">
        <v>83</v>
      </c>
      <c r="F6915" t="s">
        <v>4933</v>
      </c>
      <c r="G6915">
        <v>0</v>
      </c>
      <c r="H6915">
        <v>0</v>
      </c>
      <c r="I6915">
        <v>0</v>
      </c>
      <c r="J6915">
        <v>0</v>
      </c>
      <c r="K6915">
        <v>0</v>
      </c>
      <c r="L6915">
        <v>0</v>
      </c>
      <c r="M6915">
        <v>11</v>
      </c>
      <c r="N6915">
        <v>0</v>
      </c>
      <c r="O6915">
        <v>0</v>
      </c>
      <c r="P6915">
        <v>0</v>
      </c>
      <c r="Q6915">
        <v>0</v>
      </c>
    </row>
    <row r="6916" spans="1:17" x14ac:dyDescent="0.2">
      <c r="A6916" t="s">
        <v>24654</v>
      </c>
      <c r="B6916" t="s">
        <v>89</v>
      </c>
      <c r="C6916" t="s">
        <v>185</v>
      </c>
      <c r="D6916" t="s">
        <v>17736</v>
      </c>
      <c r="E6916" t="s">
        <v>83</v>
      </c>
      <c r="F6916" t="s">
        <v>4935</v>
      </c>
      <c r="G6916">
        <v>0</v>
      </c>
      <c r="H6916">
        <v>11</v>
      </c>
      <c r="I6916">
        <v>0</v>
      </c>
      <c r="J6916">
        <v>8</v>
      </c>
      <c r="K6916">
        <v>2</v>
      </c>
      <c r="L6916">
        <v>1</v>
      </c>
      <c r="M6916">
        <v>0</v>
      </c>
      <c r="N6916">
        <v>0</v>
      </c>
      <c r="O6916">
        <v>0</v>
      </c>
      <c r="P6916">
        <v>0</v>
      </c>
      <c r="Q6916">
        <v>0</v>
      </c>
    </row>
    <row r="6917" spans="1:17" x14ac:dyDescent="0.2">
      <c r="A6917" t="s">
        <v>24655</v>
      </c>
      <c r="B6917" t="s">
        <v>89</v>
      </c>
      <c r="C6917" t="s">
        <v>185</v>
      </c>
      <c r="D6917" t="s">
        <v>17736</v>
      </c>
      <c r="E6917" t="s">
        <v>83</v>
      </c>
      <c r="F6917" t="s">
        <v>4937</v>
      </c>
      <c r="G6917">
        <v>0</v>
      </c>
      <c r="H6917">
        <v>11</v>
      </c>
      <c r="I6917">
        <v>0</v>
      </c>
      <c r="J6917">
        <v>8</v>
      </c>
      <c r="K6917">
        <v>2</v>
      </c>
      <c r="L6917">
        <v>1</v>
      </c>
      <c r="M6917">
        <v>0</v>
      </c>
      <c r="N6917">
        <v>0</v>
      </c>
      <c r="O6917">
        <v>0</v>
      </c>
      <c r="P6917">
        <v>0</v>
      </c>
      <c r="Q6917">
        <v>0</v>
      </c>
    </row>
    <row r="6918" spans="1:17" x14ac:dyDescent="0.2">
      <c r="A6918" t="s">
        <v>24656</v>
      </c>
      <c r="B6918" t="s">
        <v>89</v>
      </c>
      <c r="C6918" t="s">
        <v>185</v>
      </c>
      <c r="D6918" t="s">
        <v>17736</v>
      </c>
      <c r="E6918" t="s">
        <v>83</v>
      </c>
      <c r="F6918" t="s">
        <v>4939</v>
      </c>
      <c r="G6918">
        <v>0</v>
      </c>
      <c r="H6918">
        <v>0</v>
      </c>
      <c r="I6918">
        <v>0</v>
      </c>
      <c r="J6918">
        <v>0</v>
      </c>
      <c r="K6918">
        <v>0</v>
      </c>
      <c r="L6918">
        <v>0</v>
      </c>
      <c r="M6918">
        <v>11</v>
      </c>
      <c r="N6918">
        <v>0</v>
      </c>
      <c r="O6918">
        <v>0</v>
      </c>
      <c r="P6918">
        <v>0</v>
      </c>
      <c r="Q6918">
        <v>0</v>
      </c>
    </row>
    <row r="6919" spans="1:17" x14ac:dyDescent="0.2">
      <c r="A6919" t="s">
        <v>24657</v>
      </c>
      <c r="B6919" t="s">
        <v>89</v>
      </c>
      <c r="C6919" t="s">
        <v>185</v>
      </c>
      <c r="D6919" t="s">
        <v>17736</v>
      </c>
      <c r="E6919" t="s">
        <v>83</v>
      </c>
      <c r="F6919" t="s">
        <v>4941</v>
      </c>
      <c r="G6919">
        <v>0</v>
      </c>
      <c r="H6919">
        <v>11</v>
      </c>
      <c r="I6919">
        <v>0</v>
      </c>
      <c r="J6919">
        <v>8</v>
      </c>
      <c r="K6919">
        <v>2</v>
      </c>
      <c r="L6919">
        <v>1</v>
      </c>
      <c r="M6919">
        <v>0</v>
      </c>
      <c r="N6919">
        <v>0</v>
      </c>
      <c r="O6919">
        <v>0</v>
      </c>
      <c r="P6919">
        <v>0</v>
      </c>
      <c r="Q6919">
        <v>0</v>
      </c>
    </row>
    <row r="6920" spans="1:17" x14ac:dyDescent="0.2">
      <c r="A6920" t="s">
        <v>24658</v>
      </c>
      <c r="B6920" t="s">
        <v>89</v>
      </c>
      <c r="C6920" t="s">
        <v>185</v>
      </c>
      <c r="D6920" t="s">
        <v>17736</v>
      </c>
      <c r="E6920" t="s">
        <v>83</v>
      </c>
      <c r="F6920" t="s">
        <v>4943</v>
      </c>
      <c r="G6920">
        <v>0</v>
      </c>
      <c r="H6920">
        <v>0</v>
      </c>
      <c r="I6920">
        <v>0</v>
      </c>
      <c r="J6920">
        <v>0</v>
      </c>
      <c r="K6920">
        <v>0</v>
      </c>
      <c r="L6920">
        <v>0</v>
      </c>
      <c r="M6920">
        <v>11</v>
      </c>
      <c r="N6920">
        <v>0</v>
      </c>
      <c r="O6920">
        <v>0</v>
      </c>
      <c r="P6920">
        <v>0</v>
      </c>
      <c r="Q6920">
        <v>0</v>
      </c>
    </row>
    <row r="6921" spans="1:17" x14ac:dyDescent="0.2">
      <c r="A6921" t="s">
        <v>24659</v>
      </c>
      <c r="B6921" t="s">
        <v>89</v>
      </c>
      <c r="C6921" t="s">
        <v>185</v>
      </c>
      <c r="D6921" t="s">
        <v>17736</v>
      </c>
      <c r="E6921" t="s">
        <v>83</v>
      </c>
      <c r="F6921" t="s">
        <v>4925</v>
      </c>
      <c r="G6921">
        <v>0</v>
      </c>
      <c r="H6921">
        <v>0</v>
      </c>
      <c r="I6921">
        <v>0</v>
      </c>
      <c r="J6921">
        <v>0</v>
      </c>
      <c r="K6921">
        <v>0</v>
      </c>
      <c r="L6921">
        <v>0</v>
      </c>
      <c r="M6921">
        <v>0</v>
      </c>
      <c r="N6921">
        <v>6</v>
      </c>
      <c r="O6921">
        <v>5</v>
      </c>
      <c r="P6921">
        <v>1</v>
      </c>
      <c r="Q6921">
        <v>0</v>
      </c>
    </row>
    <row r="6922" spans="1:17" x14ac:dyDescent="0.2">
      <c r="A6922" t="s">
        <v>24660</v>
      </c>
      <c r="B6922" t="s">
        <v>89</v>
      </c>
      <c r="C6922" t="s">
        <v>185</v>
      </c>
      <c r="D6922" t="s">
        <v>17736</v>
      </c>
      <c r="E6922" t="s">
        <v>83</v>
      </c>
      <c r="F6922" t="s">
        <v>4927</v>
      </c>
      <c r="G6922">
        <v>0</v>
      </c>
      <c r="H6922">
        <v>0</v>
      </c>
      <c r="I6922">
        <v>0</v>
      </c>
      <c r="J6922">
        <v>0</v>
      </c>
      <c r="K6922">
        <v>0</v>
      </c>
      <c r="L6922">
        <v>0</v>
      </c>
      <c r="M6922">
        <v>0</v>
      </c>
      <c r="N6922">
        <v>5</v>
      </c>
      <c r="O6922">
        <v>4</v>
      </c>
      <c r="P6922">
        <v>1</v>
      </c>
      <c r="Q6922">
        <v>0</v>
      </c>
    </row>
    <row r="6923" spans="1:17" x14ac:dyDescent="0.2">
      <c r="A6923" t="s">
        <v>24661</v>
      </c>
      <c r="B6923" t="s">
        <v>89</v>
      </c>
      <c r="C6923" t="s">
        <v>185</v>
      </c>
      <c r="D6923" t="s">
        <v>17736</v>
      </c>
      <c r="E6923" t="s">
        <v>83</v>
      </c>
      <c r="F6923" t="s">
        <v>17734</v>
      </c>
      <c r="G6923">
        <v>11</v>
      </c>
      <c r="H6923">
        <v>0</v>
      </c>
      <c r="I6923">
        <v>0</v>
      </c>
      <c r="J6923">
        <v>0</v>
      </c>
      <c r="K6923">
        <v>0</v>
      </c>
      <c r="L6923">
        <v>0</v>
      </c>
      <c r="M6923">
        <v>0</v>
      </c>
      <c r="N6923">
        <v>0</v>
      </c>
      <c r="O6923">
        <v>0</v>
      </c>
      <c r="P6923">
        <v>0</v>
      </c>
      <c r="Q6923">
        <v>0</v>
      </c>
    </row>
    <row r="6924" spans="1:17" x14ac:dyDescent="0.2">
      <c r="A6924" t="s">
        <v>24662</v>
      </c>
      <c r="B6924" t="s">
        <v>89</v>
      </c>
      <c r="C6924" t="s">
        <v>185</v>
      </c>
      <c r="D6924" t="s">
        <v>17736</v>
      </c>
      <c r="E6924" t="s">
        <v>81</v>
      </c>
      <c r="F6924" t="s">
        <v>4929</v>
      </c>
      <c r="G6924">
        <v>0</v>
      </c>
      <c r="H6924">
        <v>22</v>
      </c>
      <c r="I6924">
        <v>2</v>
      </c>
      <c r="J6924">
        <v>17</v>
      </c>
      <c r="K6924">
        <v>1</v>
      </c>
      <c r="L6924">
        <v>2</v>
      </c>
      <c r="M6924">
        <v>0</v>
      </c>
      <c r="N6924">
        <v>0</v>
      </c>
      <c r="O6924">
        <v>0</v>
      </c>
      <c r="P6924">
        <v>0</v>
      </c>
      <c r="Q6924">
        <v>0</v>
      </c>
    </row>
    <row r="6925" spans="1:17" x14ac:dyDescent="0.2">
      <c r="A6925" t="s">
        <v>24663</v>
      </c>
      <c r="B6925" t="s">
        <v>89</v>
      </c>
      <c r="C6925" t="s">
        <v>185</v>
      </c>
      <c r="D6925" t="s">
        <v>17736</v>
      </c>
      <c r="E6925" t="s">
        <v>81</v>
      </c>
      <c r="F6925" t="s">
        <v>4931</v>
      </c>
      <c r="G6925">
        <v>0</v>
      </c>
      <c r="H6925">
        <v>22</v>
      </c>
      <c r="I6925">
        <v>2</v>
      </c>
      <c r="J6925">
        <v>17</v>
      </c>
      <c r="K6925">
        <v>0</v>
      </c>
      <c r="L6925">
        <v>3</v>
      </c>
      <c r="M6925">
        <v>0</v>
      </c>
      <c r="N6925">
        <v>0</v>
      </c>
      <c r="O6925">
        <v>0</v>
      </c>
      <c r="P6925">
        <v>0</v>
      </c>
      <c r="Q6925">
        <v>0</v>
      </c>
    </row>
    <row r="6926" spans="1:17" x14ac:dyDescent="0.2">
      <c r="A6926" t="s">
        <v>24664</v>
      </c>
      <c r="B6926" t="s">
        <v>89</v>
      </c>
      <c r="C6926" t="s">
        <v>185</v>
      </c>
      <c r="D6926" t="s">
        <v>17736</v>
      </c>
      <c r="E6926" t="s">
        <v>81</v>
      </c>
      <c r="F6926" t="s">
        <v>4933</v>
      </c>
      <c r="G6926">
        <v>0</v>
      </c>
      <c r="H6926">
        <v>0</v>
      </c>
      <c r="I6926">
        <v>0</v>
      </c>
      <c r="J6926">
        <v>0</v>
      </c>
      <c r="K6926">
        <v>0</v>
      </c>
      <c r="L6926">
        <v>0</v>
      </c>
      <c r="M6926">
        <v>22</v>
      </c>
      <c r="N6926">
        <v>0</v>
      </c>
      <c r="O6926">
        <v>0</v>
      </c>
      <c r="P6926">
        <v>0</v>
      </c>
      <c r="Q6926">
        <v>0</v>
      </c>
    </row>
    <row r="6927" spans="1:17" x14ac:dyDescent="0.2">
      <c r="A6927" t="s">
        <v>24665</v>
      </c>
      <c r="B6927" t="s">
        <v>89</v>
      </c>
      <c r="C6927" t="s">
        <v>185</v>
      </c>
      <c r="D6927" t="s">
        <v>17736</v>
      </c>
      <c r="E6927" t="s">
        <v>81</v>
      </c>
      <c r="F6927" t="s">
        <v>4935</v>
      </c>
      <c r="G6927">
        <v>0</v>
      </c>
      <c r="H6927">
        <v>22</v>
      </c>
      <c r="I6927">
        <v>2</v>
      </c>
      <c r="J6927">
        <v>17</v>
      </c>
      <c r="K6927">
        <v>0</v>
      </c>
      <c r="L6927">
        <v>3</v>
      </c>
      <c r="M6927">
        <v>0</v>
      </c>
      <c r="N6927">
        <v>0</v>
      </c>
      <c r="O6927">
        <v>0</v>
      </c>
      <c r="P6927">
        <v>0</v>
      </c>
      <c r="Q6927">
        <v>0</v>
      </c>
    </row>
    <row r="6928" spans="1:17" x14ac:dyDescent="0.2">
      <c r="A6928" t="s">
        <v>24666</v>
      </c>
      <c r="B6928" t="s">
        <v>89</v>
      </c>
      <c r="C6928" t="s">
        <v>185</v>
      </c>
      <c r="D6928" t="s">
        <v>17736</v>
      </c>
      <c r="E6928" t="s">
        <v>81</v>
      </c>
      <c r="F6928" t="s">
        <v>4937</v>
      </c>
      <c r="G6928">
        <v>0</v>
      </c>
      <c r="H6928">
        <v>22</v>
      </c>
      <c r="I6928">
        <v>2</v>
      </c>
      <c r="J6928">
        <v>17</v>
      </c>
      <c r="K6928">
        <v>0</v>
      </c>
      <c r="L6928">
        <v>3</v>
      </c>
      <c r="M6928">
        <v>0</v>
      </c>
      <c r="N6928">
        <v>0</v>
      </c>
      <c r="O6928">
        <v>0</v>
      </c>
      <c r="P6928">
        <v>0</v>
      </c>
      <c r="Q6928">
        <v>0</v>
      </c>
    </row>
    <row r="6929" spans="1:17" x14ac:dyDescent="0.2">
      <c r="A6929" t="s">
        <v>24667</v>
      </c>
      <c r="B6929" t="s">
        <v>89</v>
      </c>
      <c r="C6929" t="s">
        <v>248</v>
      </c>
      <c r="D6929" t="s">
        <v>17736</v>
      </c>
      <c r="E6929" t="s">
        <v>83</v>
      </c>
      <c r="F6929" t="s">
        <v>4935</v>
      </c>
      <c r="G6929">
        <v>0</v>
      </c>
      <c r="H6929">
        <v>25</v>
      </c>
      <c r="I6929">
        <v>3</v>
      </c>
      <c r="J6929">
        <v>20</v>
      </c>
      <c r="K6929">
        <v>1</v>
      </c>
      <c r="L6929">
        <v>1</v>
      </c>
      <c r="M6929">
        <v>0</v>
      </c>
      <c r="N6929">
        <v>0</v>
      </c>
      <c r="O6929">
        <v>0</v>
      </c>
      <c r="P6929">
        <v>0</v>
      </c>
      <c r="Q6929">
        <v>0</v>
      </c>
    </row>
    <row r="6930" spans="1:17" x14ac:dyDescent="0.2">
      <c r="A6930" t="s">
        <v>24668</v>
      </c>
      <c r="B6930" t="s">
        <v>89</v>
      </c>
      <c r="C6930" t="s">
        <v>248</v>
      </c>
      <c r="D6930" t="s">
        <v>17736</v>
      </c>
      <c r="E6930" t="s">
        <v>83</v>
      </c>
      <c r="F6930" t="s">
        <v>4937</v>
      </c>
      <c r="G6930">
        <v>0</v>
      </c>
      <c r="H6930">
        <v>25</v>
      </c>
      <c r="I6930">
        <v>3</v>
      </c>
      <c r="J6930">
        <v>20</v>
      </c>
      <c r="K6930">
        <v>1</v>
      </c>
      <c r="L6930">
        <v>1</v>
      </c>
      <c r="M6930">
        <v>0</v>
      </c>
      <c r="N6930">
        <v>0</v>
      </c>
      <c r="O6930">
        <v>0</v>
      </c>
      <c r="P6930">
        <v>0</v>
      </c>
      <c r="Q6930">
        <v>0</v>
      </c>
    </row>
    <row r="6931" spans="1:17" x14ac:dyDescent="0.2">
      <c r="A6931" t="s">
        <v>24669</v>
      </c>
      <c r="B6931" t="s">
        <v>89</v>
      </c>
      <c r="C6931" t="s">
        <v>248</v>
      </c>
      <c r="D6931" t="s">
        <v>17736</v>
      </c>
      <c r="E6931" t="s">
        <v>83</v>
      </c>
      <c r="F6931" t="s">
        <v>4939</v>
      </c>
      <c r="G6931">
        <v>0</v>
      </c>
      <c r="H6931">
        <v>0</v>
      </c>
      <c r="I6931">
        <v>0</v>
      </c>
      <c r="J6931">
        <v>0</v>
      </c>
      <c r="K6931">
        <v>0</v>
      </c>
      <c r="L6931">
        <v>0</v>
      </c>
      <c r="M6931">
        <v>25</v>
      </c>
      <c r="N6931">
        <v>0</v>
      </c>
      <c r="O6931">
        <v>0</v>
      </c>
      <c r="P6931">
        <v>0</v>
      </c>
      <c r="Q6931">
        <v>0</v>
      </c>
    </row>
    <row r="6932" spans="1:17" x14ac:dyDescent="0.2">
      <c r="A6932" t="s">
        <v>24670</v>
      </c>
      <c r="B6932" t="s">
        <v>89</v>
      </c>
      <c r="C6932" t="s">
        <v>248</v>
      </c>
      <c r="D6932" t="s">
        <v>17736</v>
      </c>
      <c r="E6932" t="s">
        <v>83</v>
      </c>
      <c r="F6932" t="s">
        <v>4941</v>
      </c>
      <c r="G6932">
        <v>0</v>
      </c>
      <c r="H6932">
        <v>25</v>
      </c>
      <c r="I6932">
        <v>3</v>
      </c>
      <c r="J6932">
        <v>20</v>
      </c>
      <c r="K6932">
        <v>1</v>
      </c>
      <c r="L6932">
        <v>1</v>
      </c>
      <c r="M6932">
        <v>0</v>
      </c>
      <c r="N6932">
        <v>0</v>
      </c>
      <c r="O6932">
        <v>0</v>
      </c>
      <c r="P6932">
        <v>0</v>
      </c>
      <c r="Q6932">
        <v>0</v>
      </c>
    </row>
    <row r="6933" spans="1:17" x14ac:dyDescent="0.2">
      <c r="A6933" t="s">
        <v>24671</v>
      </c>
      <c r="B6933" t="s">
        <v>89</v>
      </c>
      <c r="C6933" t="s">
        <v>248</v>
      </c>
      <c r="D6933" t="s">
        <v>17736</v>
      </c>
      <c r="E6933" t="s">
        <v>83</v>
      </c>
      <c r="F6933" t="s">
        <v>4943</v>
      </c>
      <c r="G6933">
        <v>0</v>
      </c>
      <c r="H6933">
        <v>0</v>
      </c>
      <c r="I6933">
        <v>0</v>
      </c>
      <c r="J6933">
        <v>0</v>
      </c>
      <c r="K6933">
        <v>0</v>
      </c>
      <c r="L6933">
        <v>0</v>
      </c>
      <c r="M6933">
        <v>25</v>
      </c>
      <c r="N6933">
        <v>0</v>
      </c>
      <c r="O6933">
        <v>0</v>
      </c>
      <c r="P6933">
        <v>0</v>
      </c>
      <c r="Q6933">
        <v>0</v>
      </c>
    </row>
    <row r="6934" spans="1:17" x14ac:dyDescent="0.2">
      <c r="A6934" t="s">
        <v>24672</v>
      </c>
      <c r="B6934" t="s">
        <v>89</v>
      </c>
      <c r="C6934" t="s">
        <v>248</v>
      </c>
      <c r="D6934" t="s">
        <v>17736</v>
      </c>
      <c r="E6934" t="s">
        <v>83</v>
      </c>
      <c r="F6934" t="s">
        <v>4925</v>
      </c>
      <c r="G6934">
        <v>0</v>
      </c>
      <c r="H6934">
        <v>0</v>
      </c>
      <c r="I6934">
        <v>0</v>
      </c>
      <c r="J6934">
        <v>0</v>
      </c>
      <c r="K6934">
        <v>0</v>
      </c>
      <c r="L6934">
        <v>0</v>
      </c>
      <c r="M6934">
        <v>0</v>
      </c>
      <c r="N6934">
        <v>18</v>
      </c>
      <c r="O6934">
        <v>17</v>
      </c>
      <c r="P6934">
        <v>1</v>
      </c>
      <c r="Q6934">
        <v>0</v>
      </c>
    </row>
    <row r="6935" spans="1:17" x14ac:dyDescent="0.2">
      <c r="A6935" t="s">
        <v>24673</v>
      </c>
      <c r="B6935" t="s">
        <v>89</v>
      </c>
      <c r="C6935" t="s">
        <v>248</v>
      </c>
      <c r="D6935" t="s">
        <v>17736</v>
      </c>
      <c r="E6935" t="s">
        <v>83</v>
      </c>
      <c r="F6935" t="s">
        <v>4927</v>
      </c>
      <c r="G6935">
        <v>0</v>
      </c>
      <c r="H6935">
        <v>0</v>
      </c>
      <c r="I6935">
        <v>0</v>
      </c>
      <c r="J6935">
        <v>0</v>
      </c>
      <c r="K6935">
        <v>0</v>
      </c>
      <c r="L6935">
        <v>0</v>
      </c>
      <c r="M6935">
        <v>0</v>
      </c>
      <c r="N6935">
        <v>14</v>
      </c>
      <c r="O6935">
        <v>14</v>
      </c>
      <c r="P6935">
        <v>0</v>
      </c>
      <c r="Q6935">
        <v>0</v>
      </c>
    </row>
    <row r="6936" spans="1:17" x14ac:dyDescent="0.2">
      <c r="A6936" t="s">
        <v>24674</v>
      </c>
      <c r="B6936" t="s">
        <v>89</v>
      </c>
      <c r="C6936" t="s">
        <v>248</v>
      </c>
      <c r="D6936" t="s">
        <v>17736</v>
      </c>
      <c r="E6936" t="s">
        <v>83</v>
      </c>
      <c r="F6936" t="s">
        <v>17734</v>
      </c>
      <c r="G6936">
        <v>25</v>
      </c>
      <c r="H6936">
        <v>0</v>
      </c>
      <c r="I6936">
        <v>0</v>
      </c>
      <c r="J6936">
        <v>0</v>
      </c>
      <c r="K6936">
        <v>0</v>
      </c>
      <c r="L6936">
        <v>0</v>
      </c>
      <c r="M6936">
        <v>0</v>
      </c>
      <c r="N6936">
        <v>0</v>
      </c>
      <c r="O6936">
        <v>0</v>
      </c>
      <c r="P6936">
        <v>0</v>
      </c>
      <c r="Q6936">
        <v>0</v>
      </c>
    </row>
    <row r="6937" spans="1:17" x14ac:dyDescent="0.2">
      <c r="A6937" t="s">
        <v>24675</v>
      </c>
      <c r="B6937" t="s">
        <v>89</v>
      </c>
      <c r="C6937" t="s">
        <v>248</v>
      </c>
      <c r="D6937" t="s">
        <v>17736</v>
      </c>
      <c r="E6937" t="s">
        <v>81</v>
      </c>
      <c r="F6937" t="s">
        <v>4929</v>
      </c>
      <c r="G6937">
        <v>0</v>
      </c>
      <c r="H6937">
        <v>16</v>
      </c>
      <c r="I6937">
        <v>1</v>
      </c>
      <c r="J6937">
        <v>13</v>
      </c>
      <c r="K6937">
        <v>1</v>
      </c>
      <c r="L6937">
        <v>1</v>
      </c>
      <c r="M6937">
        <v>0</v>
      </c>
      <c r="N6937">
        <v>0</v>
      </c>
      <c r="O6937">
        <v>0</v>
      </c>
      <c r="P6937">
        <v>0</v>
      </c>
      <c r="Q6937">
        <v>0</v>
      </c>
    </row>
    <row r="6938" spans="1:17" x14ac:dyDescent="0.2">
      <c r="A6938" t="s">
        <v>24676</v>
      </c>
      <c r="B6938" t="s">
        <v>89</v>
      </c>
      <c r="C6938" t="s">
        <v>184</v>
      </c>
      <c r="D6938" t="s">
        <v>17768</v>
      </c>
      <c r="E6938" t="s">
        <v>83</v>
      </c>
      <c r="F6938" t="s">
        <v>17734</v>
      </c>
      <c r="G6938">
        <v>1</v>
      </c>
      <c r="H6938">
        <v>0</v>
      </c>
      <c r="I6938">
        <v>0</v>
      </c>
      <c r="J6938">
        <v>0</v>
      </c>
      <c r="K6938">
        <v>0</v>
      </c>
      <c r="L6938">
        <v>0</v>
      </c>
      <c r="M6938">
        <v>0</v>
      </c>
      <c r="N6938">
        <v>0</v>
      </c>
      <c r="O6938">
        <v>0</v>
      </c>
      <c r="P6938">
        <v>0</v>
      </c>
      <c r="Q6938">
        <v>0</v>
      </c>
    </row>
    <row r="6939" spans="1:17" x14ac:dyDescent="0.2">
      <c r="A6939" t="s">
        <v>24677</v>
      </c>
      <c r="B6939" t="s">
        <v>89</v>
      </c>
      <c r="C6939" t="s">
        <v>184</v>
      </c>
      <c r="D6939" t="s">
        <v>17736</v>
      </c>
      <c r="E6939" t="s">
        <v>83</v>
      </c>
      <c r="F6939" t="s">
        <v>4929</v>
      </c>
      <c r="G6939">
        <v>0</v>
      </c>
      <c r="H6939">
        <v>15</v>
      </c>
      <c r="I6939">
        <v>0</v>
      </c>
      <c r="J6939">
        <v>11</v>
      </c>
      <c r="K6939">
        <v>2</v>
      </c>
      <c r="L6939">
        <v>2</v>
      </c>
      <c r="M6939">
        <v>0</v>
      </c>
      <c r="N6939">
        <v>0</v>
      </c>
      <c r="O6939">
        <v>0</v>
      </c>
      <c r="P6939">
        <v>0</v>
      </c>
      <c r="Q6939">
        <v>0</v>
      </c>
    </row>
    <row r="6940" spans="1:17" x14ac:dyDescent="0.2">
      <c r="A6940" t="s">
        <v>24678</v>
      </c>
      <c r="B6940" t="s">
        <v>89</v>
      </c>
      <c r="C6940" t="s">
        <v>184</v>
      </c>
      <c r="D6940" t="s">
        <v>17736</v>
      </c>
      <c r="E6940" t="s">
        <v>83</v>
      </c>
      <c r="F6940" t="s">
        <v>4931</v>
      </c>
      <c r="G6940">
        <v>0</v>
      </c>
      <c r="H6940">
        <v>15</v>
      </c>
      <c r="I6940">
        <v>0</v>
      </c>
      <c r="J6940">
        <v>11</v>
      </c>
      <c r="K6940">
        <v>2</v>
      </c>
      <c r="L6940">
        <v>2</v>
      </c>
      <c r="M6940">
        <v>0</v>
      </c>
      <c r="N6940">
        <v>0</v>
      </c>
      <c r="O6940">
        <v>0</v>
      </c>
      <c r="P6940">
        <v>0</v>
      </c>
      <c r="Q6940">
        <v>0</v>
      </c>
    </row>
    <row r="6941" spans="1:17" x14ac:dyDescent="0.2">
      <c r="A6941" t="s">
        <v>24679</v>
      </c>
      <c r="B6941" t="s">
        <v>89</v>
      </c>
      <c r="C6941" t="s">
        <v>184</v>
      </c>
      <c r="D6941" t="s">
        <v>17736</v>
      </c>
      <c r="E6941" t="s">
        <v>83</v>
      </c>
      <c r="F6941" t="s">
        <v>4933</v>
      </c>
      <c r="G6941">
        <v>0</v>
      </c>
      <c r="H6941">
        <v>0</v>
      </c>
      <c r="I6941">
        <v>0</v>
      </c>
      <c r="J6941">
        <v>0</v>
      </c>
      <c r="K6941">
        <v>0</v>
      </c>
      <c r="L6941">
        <v>0</v>
      </c>
      <c r="M6941">
        <v>15</v>
      </c>
      <c r="N6941">
        <v>0</v>
      </c>
      <c r="O6941">
        <v>0</v>
      </c>
      <c r="P6941">
        <v>0</v>
      </c>
      <c r="Q6941">
        <v>0</v>
      </c>
    </row>
    <row r="6942" spans="1:17" x14ac:dyDescent="0.2">
      <c r="A6942" t="s">
        <v>24680</v>
      </c>
      <c r="B6942" t="s">
        <v>89</v>
      </c>
      <c r="C6942" t="s">
        <v>184</v>
      </c>
      <c r="D6942" t="s">
        <v>17736</v>
      </c>
      <c r="E6942" t="s">
        <v>83</v>
      </c>
      <c r="F6942" t="s">
        <v>4935</v>
      </c>
      <c r="G6942">
        <v>0</v>
      </c>
      <c r="H6942">
        <v>15</v>
      </c>
      <c r="I6942">
        <v>0</v>
      </c>
      <c r="J6942">
        <v>11</v>
      </c>
      <c r="K6942">
        <v>2</v>
      </c>
      <c r="L6942">
        <v>2</v>
      </c>
      <c r="M6942">
        <v>0</v>
      </c>
      <c r="N6942">
        <v>0</v>
      </c>
      <c r="O6942">
        <v>0</v>
      </c>
      <c r="P6942">
        <v>0</v>
      </c>
      <c r="Q6942">
        <v>0</v>
      </c>
    </row>
    <row r="6943" spans="1:17" x14ac:dyDescent="0.2">
      <c r="A6943" t="s">
        <v>24681</v>
      </c>
      <c r="B6943" t="s">
        <v>89</v>
      </c>
      <c r="C6943" t="s">
        <v>184</v>
      </c>
      <c r="D6943" t="s">
        <v>17736</v>
      </c>
      <c r="E6943" t="s">
        <v>83</v>
      </c>
      <c r="F6943" t="s">
        <v>4937</v>
      </c>
      <c r="G6943">
        <v>0</v>
      </c>
      <c r="H6943">
        <v>15</v>
      </c>
      <c r="I6943">
        <v>0</v>
      </c>
      <c r="J6943">
        <v>11</v>
      </c>
      <c r="K6943">
        <v>2</v>
      </c>
      <c r="L6943">
        <v>2</v>
      </c>
      <c r="M6943">
        <v>0</v>
      </c>
      <c r="N6943">
        <v>0</v>
      </c>
      <c r="O6943">
        <v>0</v>
      </c>
      <c r="P6943">
        <v>0</v>
      </c>
      <c r="Q6943">
        <v>0</v>
      </c>
    </row>
    <row r="6944" spans="1:17" x14ac:dyDescent="0.2">
      <c r="A6944" t="s">
        <v>24682</v>
      </c>
      <c r="B6944" t="s">
        <v>89</v>
      </c>
      <c r="C6944" t="s">
        <v>184</v>
      </c>
      <c r="D6944" t="s">
        <v>17736</v>
      </c>
      <c r="E6944" t="s">
        <v>83</v>
      </c>
      <c r="F6944" t="s">
        <v>4939</v>
      </c>
      <c r="G6944">
        <v>0</v>
      </c>
      <c r="H6944">
        <v>0</v>
      </c>
      <c r="I6944">
        <v>0</v>
      </c>
      <c r="J6944">
        <v>0</v>
      </c>
      <c r="K6944">
        <v>0</v>
      </c>
      <c r="L6944">
        <v>0</v>
      </c>
      <c r="M6944">
        <v>15</v>
      </c>
      <c r="N6944">
        <v>0</v>
      </c>
      <c r="O6944">
        <v>0</v>
      </c>
      <c r="P6944">
        <v>0</v>
      </c>
      <c r="Q6944">
        <v>0</v>
      </c>
    </row>
    <row r="6945" spans="1:17" x14ac:dyDescent="0.2">
      <c r="A6945" t="s">
        <v>24683</v>
      </c>
      <c r="B6945" t="s">
        <v>89</v>
      </c>
      <c r="C6945" t="s">
        <v>184</v>
      </c>
      <c r="D6945" t="s">
        <v>17736</v>
      </c>
      <c r="E6945" t="s">
        <v>83</v>
      </c>
      <c r="F6945" t="s">
        <v>4941</v>
      </c>
      <c r="G6945">
        <v>0</v>
      </c>
      <c r="H6945">
        <v>15</v>
      </c>
      <c r="I6945">
        <v>0</v>
      </c>
      <c r="J6945">
        <v>11</v>
      </c>
      <c r="K6945">
        <v>2</v>
      </c>
      <c r="L6945">
        <v>2</v>
      </c>
      <c r="M6945">
        <v>0</v>
      </c>
      <c r="N6945">
        <v>0</v>
      </c>
      <c r="O6945">
        <v>0</v>
      </c>
      <c r="P6945">
        <v>0</v>
      </c>
      <c r="Q6945">
        <v>0</v>
      </c>
    </row>
    <row r="6946" spans="1:17" x14ac:dyDescent="0.2">
      <c r="A6946" t="s">
        <v>24684</v>
      </c>
      <c r="B6946" t="s">
        <v>89</v>
      </c>
      <c r="C6946" t="s">
        <v>184</v>
      </c>
      <c r="D6946" t="s">
        <v>17736</v>
      </c>
      <c r="E6946" t="s">
        <v>83</v>
      </c>
      <c r="F6946" t="s">
        <v>4943</v>
      </c>
      <c r="G6946">
        <v>0</v>
      </c>
      <c r="H6946">
        <v>0</v>
      </c>
      <c r="I6946">
        <v>0</v>
      </c>
      <c r="J6946">
        <v>0</v>
      </c>
      <c r="K6946">
        <v>0</v>
      </c>
      <c r="L6946">
        <v>0</v>
      </c>
      <c r="M6946">
        <v>15</v>
      </c>
      <c r="N6946">
        <v>0</v>
      </c>
      <c r="O6946">
        <v>0</v>
      </c>
      <c r="P6946">
        <v>0</v>
      </c>
      <c r="Q6946">
        <v>0</v>
      </c>
    </row>
    <row r="6947" spans="1:17" x14ac:dyDescent="0.2">
      <c r="A6947" t="s">
        <v>24685</v>
      </c>
      <c r="B6947" t="s">
        <v>89</v>
      </c>
      <c r="C6947" t="s">
        <v>184</v>
      </c>
      <c r="D6947" t="s">
        <v>17736</v>
      </c>
      <c r="E6947" t="s">
        <v>83</v>
      </c>
      <c r="F6947" t="s">
        <v>4925</v>
      </c>
      <c r="G6947">
        <v>0</v>
      </c>
      <c r="H6947">
        <v>0</v>
      </c>
      <c r="I6947">
        <v>0</v>
      </c>
      <c r="J6947">
        <v>0</v>
      </c>
      <c r="K6947">
        <v>0</v>
      </c>
      <c r="L6947">
        <v>0</v>
      </c>
      <c r="M6947">
        <v>0</v>
      </c>
      <c r="N6947">
        <v>8</v>
      </c>
      <c r="O6947">
        <v>7</v>
      </c>
      <c r="P6947">
        <v>0</v>
      </c>
      <c r="Q6947">
        <v>1</v>
      </c>
    </row>
    <row r="6948" spans="1:17" x14ac:dyDescent="0.2">
      <c r="A6948" t="s">
        <v>24686</v>
      </c>
      <c r="B6948" t="s">
        <v>89</v>
      </c>
      <c r="C6948" t="s">
        <v>184</v>
      </c>
      <c r="D6948" t="s">
        <v>17736</v>
      </c>
      <c r="E6948" t="s">
        <v>83</v>
      </c>
      <c r="F6948" t="s">
        <v>4927</v>
      </c>
      <c r="G6948">
        <v>0</v>
      </c>
      <c r="H6948">
        <v>0</v>
      </c>
      <c r="I6948">
        <v>0</v>
      </c>
      <c r="J6948">
        <v>0</v>
      </c>
      <c r="K6948">
        <v>0</v>
      </c>
      <c r="L6948">
        <v>0</v>
      </c>
      <c r="M6948">
        <v>0</v>
      </c>
      <c r="N6948">
        <v>8</v>
      </c>
      <c r="O6948">
        <v>7</v>
      </c>
      <c r="P6948">
        <v>0</v>
      </c>
      <c r="Q6948">
        <v>1</v>
      </c>
    </row>
    <row r="6949" spans="1:17" x14ac:dyDescent="0.2">
      <c r="A6949" t="s">
        <v>24687</v>
      </c>
      <c r="B6949" t="s">
        <v>89</v>
      </c>
      <c r="C6949" t="s">
        <v>184</v>
      </c>
      <c r="D6949" t="s">
        <v>17736</v>
      </c>
      <c r="E6949" t="s">
        <v>83</v>
      </c>
      <c r="F6949" t="s">
        <v>17734</v>
      </c>
      <c r="G6949">
        <v>15</v>
      </c>
      <c r="H6949">
        <v>0</v>
      </c>
      <c r="I6949">
        <v>0</v>
      </c>
      <c r="J6949">
        <v>0</v>
      </c>
      <c r="K6949">
        <v>0</v>
      </c>
      <c r="L6949">
        <v>0</v>
      </c>
      <c r="M6949">
        <v>0</v>
      </c>
      <c r="N6949">
        <v>0</v>
      </c>
      <c r="O6949">
        <v>0</v>
      </c>
      <c r="P6949">
        <v>0</v>
      </c>
      <c r="Q6949">
        <v>0</v>
      </c>
    </row>
    <row r="6950" spans="1:17" x14ac:dyDescent="0.2">
      <c r="A6950" t="s">
        <v>24688</v>
      </c>
      <c r="B6950" t="s">
        <v>89</v>
      </c>
      <c r="C6950" t="s">
        <v>184</v>
      </c>
      <c r="D6950" t="s">
        <v>17736</v>
      </c>
      <c r="E6950" t="s">
        <v>81</v>
      </c>
      <c r="F6950" t="s">
        <v>4929</v>
      </c>
      <c r="G6950">
        <v>0</v>
      </c>
      <c r="H6950">
        <v>21</v>
      </c>
      <c r="I6950">
        <v>0</v>
      </c>
      <c r="J6950">
        <v>19</v>
      </c>
      <c r="K6950">
        <v>2</v>
      </c>
      <c r="L6950">
        <v>0</v>
      </c>
      <c r="M6950">
        <v>0</v>
      </c>
      <c r="N6950">
        <v>0</v>
      </c>
      <c r="O6950">
        <v>0</v>
      </c>
      <c r="P6950">
        <v>0</v>
      </c>
      <c r="Q6950">
        <v>0</v>
      </c>
    </row>
    <row r="6951" spans="1:17" x14ac:dyDescent="0.2">
      <c r="A6951" t="s">
        <v>24689</v>
      </c>
      <c r="B6951" t="s">
        <v>89</v>
      </c>
      <c r="C6951" t="s">
        <v>184</v>
      </c>
      <c r="D6951" t="s">
        <v>17736</v>
      </c>
      <c r="E6951" t="s">
        <v>81</v>
      </c>
      <c r="F6951" t="s">
        <v>4931</v>
      </c>
      <c r="G6951">
        <v>0</v>
      </c>
      <c r="H6951">
        <v>21</v>
      </c>
      <c r="I6951">
        <v>0</v>
      </c>
      <c r="J6951">
        <v>18</v>
      </c>
      <c r="K6951">
        <v>2</v>
      </c>
      <c r="L6951">
        <v>1</v>
      </c>
      <c r="M6951">
        <v>0</v>
      </c>
      <c r="N6951">
        <v>0</v>
      </c>
      <c r="O6951">
        <v>0</v>
      </c>
      <c r="P6951">
        <v>0</v>
      </c>
      <c r="Q6951">
        <v>0</v>
      </c>
    </row>
    <row r="6952" spans="1:17" x14ac:dyDescent="0.2">
      <c r="A6952" t="s">
        <v>24690</v>
      </c>
      <c r="B6952" t="s">
        <v>89</v>
      </c>
      <c r="C6952" t="s">
        <v>184</v>
      </c>
      <c r="D6952" t="s">
        <v>17736</v>
      </c>
      <c r="E6952" t="s">
        <v>81</v>
      </c>
      <c r="F6952" t="s">
        <v>4933</v>
      </c>
      <c r="G6952">
        <v>0</v>
      </c>
      <c r="H6952">
        <v>0</v>
      </c>
      <c r="I6952">
        <v>0</v>
      </c>
      <c r="J6952">
        <v>0</v>
      </c>
      <c r="K6952">
        <v>0</v>
      </c>
      <c r="L6952">
        <v>0</v>
      </c>
      <c r="M6952">
        <v>21</v>
      </c>
      <c r="N6952">
        <v>0</v>
      </c>
      <c r="O6952">
        <v>0</v>
      </c>
      <c r="P6952">
        <v>0</v>
      </c>
      <c r="Q6952">
        <v>0</v>
      </c>
    </row>
    <row r="6953" spans="1:17" x14ac:dyDescent="0.2">
      <c r="A6953" t="s">
        <v>24691</v>
      </c>
      <c r="B6953" t="s">
        <v>89</v>
      </c>
      <c r="C6953" t="s">
        <v>247</v>
      </c>
      <c r="D6953" t="s">
        <v>17736</v>
      </c>
      <c r="E6953" t="s">
        <v>83</v>
      </c>
      <c r="F6953" t="s">
        <v>4929</v>
      </c>
      <c r="G6953">
        <v>0</v>
      </c>
      <c r="H6953">
        <v>6</v>
      </c>
      <c r="I6953">
        <v>1</v>
      </c>
      <c r="J6953">
        <v>5</v>
      </c>
      <c r="K6953">
        <v>0</v>
      </c>
      <c r="L6953">
        <v>0</v>
      </c>
      <c r="M6953">
        <v>0</v>
      </c>
      <c r="N6953">
        <v>0</v>
      </c>
      <c r="O6953">
        <v>0</v>
      </c>
      <c r="P6953">
        <v>0</v>
      </c>
      <c r="Q6953">
        <v>0</v>
      </c>
    </row>
    <row r="6954" spans="1:17" x14ac:dyDescent="0.2">
      <c r="A6954" t="s">
        <v>24692</v>
      </c>
      <c r="B6954" t="s">
        <v>89</v>
      </c>
      <c r="C6954" t="s">
        <v>247</v>
      </c>
      <c r="D6954" t="s">
        <v>17736</v>
      </c>
      <c r="E6954" t="s">
        <v>83</v>
      </c>
      <c r="F6954" t="s">
        <v>4931</v>
      </c>
      <c r="G6954">
        <v>0</v>
      </c>
      <c r="H6954">
        <v>6</v>
      </c>
      <c r="I6954">
        <v>1</v>
      </c>
      <c r="J6954">
        <v>5</v>
      </c>
      <c r="K6954">
        <v>0</v>
      </c>
      <c r="L6954">
        <v>0</v>
      </c>
      <c r="M6954">
        <v>0</v>
      </c>
      <c r="N6954">
        <v>0</v>
      </c>
      <c r="O6954">
        <v>0</v>
      </c>
      <c r="P6954">
        <v>0</v>
      </c>
      <c r="Q6954">
        <v>0</v>
      </c>
    </row>
    <row r="6955" spans="1:17" x14ac:dyDescent="0.2">
      <c r="A6955" t="s">
        <v>24693</v>
      </c>
      <c r="B6955" t="s">
        <v>89</v>
      </c>
      <c r="C6955" t="s">
        <v>247</v>
      </c>
      <c r="D6955" t="s">
        <v>17736</v>
      </c>
      <c r="E6955" t="s">
        <v>83</v>
      </c>
      <c r="F6955" t="s">
        <v>4933</v>
      </c>
      <c r="G6955">
        <v>0</v>
      </c>
      <c r="H6955">
        <v>0</v>
      </c>
      <c r="I6955">
        <v>0</v>
      </c>
      <c r="J6955">
        <v>0</v>
      </c>
      <c r="K6955">
        <v>0</v>
      </c>
      <c r="L6955">
        <v>0</v>
      </c>
      <c r="M6955">
        <v>6</v>
      </c>
      <c r="N6955">
        <v>0</v>
      </c>
      <c r="O6955">
        <v>0</v>
      </c>
      <c r="P6955">
        <v>0</v>
      </c>
      <c r="Q6955">
        <v>0</v>
      </c>
    </row>
    <row r="6956" spans="1:17" x14ac:dyDescent="0.2">
      <c r="A6956" t="s">
        <v>24694</v>
      </c>
      <c r="B6956" t="s">
        <v>89</v>
      </c>
      <c r="C6956" t="s">
        <v>247</v>
      </c>
      <c r="D6956" t="s">
        <v>17736</v>
      </c>
      <c r="E6956" t="s">
        <v>83</v>
      </c>
      <c r="F6956" t="s">
        <v>4935</v>
      </c>
      <c r="G6956">
        <v>0</v>
      </c>
      <c r="H6956">
        <v>6</v>
      </c>
      <c r="I6956">
        <v>1</v>
      </c>
      <c r="J6956">
        <v>5</v>
      </c>
      <c r="K6956">
        <v>0</v>
      </c>
      <c r="L6956">
        <v>0</v>
      </c>
      <c r="M6956">
        <v>0</v>
      </c>
      <c r="N6956">
        <v>0</v>
      </c>
      <c r="O6956">
        <v>0</v>
      </c>
      <c r="P6956">
        <v>0</v>
      </c>
      <c r="Q6956">
        <v>0</v>
      </c>
    </row>
    <row r="6957" spans="1:17" x14ac:dyDescent="0.2">
      <c r="A6957" t="s">
        <v>24695</v>
      </c>
      <c r="B6957" t="s">
        <v>89</v>
      </c>
      <c r="C6957" t="s">
        <v>247</v>
      </c>
      <c r="D6957" t="s">
        <v>17736</v>
      </c>
      <c r="E6957" t="s">
        <v>83</v>
      </c>
      <c r="F6957" t="s">
        <v>4937</v>
      </c>
      <c r="G6957">
        <v>0</v>
      </c>
      <c r="H6957">
        <v>6</v>
      </c>
      <c r="I6957">
        <v>1</v>
      </c>
      <c r="J6957">
        <v>5</v>
      </c>
      <c r="K6957">
        <v>0</v>
      </c>
      <c r="L6957">
        <v>0</v>
      </c>
      <c r="M6957">
        <v>0</v>
      </c>
      <c r="N6957">
        <v>0</v>
      </c>
      <c r="O6957">
        <v>0</v>
      </c>
      <c r="P6957">
        <v>0</v>
      </c>
      <c r="Q6957">
        <v>0</v>
      </c>
    </row>
    <row r="6958" spans="1:17" x14ac:dyDescent="0.2">
      <c r="A6958" t="s">
        <v>24696</v>
      </c>
      <c r="B6958" t="s">
        <v>89</v>
      </c>
      <c r="C6958" t="s">
        <v>247</v>
      </c>
      <c r="D6958" t="s">
        <v>17736</v>
      </c>
      <c r="E6958" t="s">
        <v>83</v>
      </c>
      <c r="F6958" t="s">
        <v>4939</v>
      </c>
      <c r="G6958">
        <v>0</v>
      </c>
      <c r="H6958">
        <v>0</v>
      </c>
      <c r="I6958">
        <v>0</v>
      </c>
      <c r="J6958">
        <v>0</v>
      </c>
      <c r="K6958">
        <v>0</v>
      </c>
      <c r="L6958">
        <v>0</v>
      </c>
      <c r="M6958">
        <v>6</v>
      </c>
      <c r="N6958">
        <v>0</v>
      </c>
      <c r="O6958">
        <v>0</v>
      </c>
      <c r="P6958">
        <v>0</v>
      </c>
      <c r="Q6958">
        <v>0</v>
      </c>
    </row>
    <row r="6959" spans="1:17" x14ac:dyDescent="0.2">
      <c r="A6959" t="s">
        <v>24697</v>
      </c>
      <c r="B6959" t="s">
        <v>89</v>
      </c>
      <c r="C6959" t="s">
        <v>247</v>
      </c>
      <c r="D6959" t="s">
        <v>17736</v>
      </c>
      <c r="E6959" t="s">
        <v>83</v>
      </c>
      <c r="F6959" t="s">
        <v>4941</v>
      </c>
      <c r="G6959">
        <v>0</v>
      </c>
      <c r="H6959">
        <v>6</v>
      </c>
      <c r="I6959">
        <v>1</v>
      </c>
      <c r="J6959">
        <v>5</v>
      </c>
      <c r="K6959">
        <v>0</v>
      </c>
      <c r="L6959">
        <v>0</v>
      </c>
      <c r="M6959">
        <v>0</v>
      </c>
      <c r="N6959">
        <v>0</v>
      </c>
      <c r="O6959">
        <v>0</v>
      </c>
      <c r="P6959">
        <v>0</v>
      </c>
      <c r="Q6959">
        <v>0</v>
      </c>
    </row>
    <row r="6960" spans="1:17" x14ac:dyDescent="0.2">
      <c r="A6960" t="s">
        <v>24698</v>
      </c>
      <c r="B6960" t="s">
        <v>89</v>
      </c>
      <c r="C6960" t="s">
        <v>247</v>
      </c>
      <c r="D6960" t="s">
        <v>17736</v>
      </c>
      <c r="E6960" t="s">
        <v>83</v>
      </c>
      <c r="F6960" t="s">
        <v>4943</v>
      </c>
      <c r="G6960">
        <v>0</v>
      </c>
      <c r="H6960">
        <v>0</v>
      </c>
      <c r="I6960">
        <v>0</v>
      </c>
      <c r="J6960">
        <v>0</v>
      </c>
      <c r="K6960">
        <v>0</v>
      </c>
      <c r="L6960">
        <v>0</v>
      </c>
      <c r="M6960">
        <v>6</v>
      </c>
      <c r="N6960">
        <v>0</v>
      </c>
      <c r="O6960">
        <v>0</v>
      </c>
      <c r="P6960">
        <v>0</v>
      </c>
      <c r="Q6960">
        <v>0</v>
      </c>
    </row>
    <row r="6961" spans="1:17" x14ac:dyDescent="0.2">
      <c r="A6961" t="s">
        <v>24699</v>
      </c>
      <c r="B6961" t="s">
        <v>89</v>
      </c>
      <c r="C6961" t="s">
        <v>247</v>
      </c>
      <c r="D6961" t="s">
        <v>17736</v>
      </c>
      <c r="E6961" t="s">
        <v>83</v>
      </c>
      <c r="F6961" t="s">
        <v>4925</v>
      </c>
      <c r="G6961">
        <v>0</v>
      </c>
      <c r="H6961">
        <v>0</v>
      </c>
      <c r="I6961">
        <v>0</v>
      </c>
      <c r="J6961">
        <v>0</v>
      </c>
      <c r="K6961">
        <v>0</v>
      </c>
      <c r="L6961">
        <v>0</v>
      </c>
      <c r="M6961">
        <v>0</v>
      </c>
      <c r="N6961">
        <v>4</v>
      </c>
      <c r="O6961">
        <v>4</v>
      </c>
      <c r="P6961">
        <v>0</v>
      </c>
      <c r="Q6961">
        <v>0</v>
      </c>
    </row>
    <row r="6962" spans="1:17" x14ac:dyDescent="0.2">
      <c r="A6962" t="s">
        <v>24700</v>
      </c>
      <c r="B6962" t="s">
        <v>89</v>
      </c>
      <c r="C6962" t="s">
        <v>247</v>
      </c>
      <c r="D6962" t="s">
        <v>17736</v>
      </c>
      <c r="E6962" t="s">
        <v>83</v>
      </c>
      <c r="F6962" t="s">
        <v>4927</v>
      </c>
      <c r="G6962">
        <v>0</v>
      </c>
      <c r="H6962">
        <v>0</v>
      </c>
      <c r="I6962">
        <v>0</v>
      </c>
      <c r="J6962">
        <v>0</v>
      </c>
      <c r="K6962">
        <v>0</v>
      </c>
      <c r="L6962">
        <v>0</v>
      </c>
      <c r="M6962">
        <v>0</v>
      </c>
      <c r="N6962">
        <v>3</v>
      </c>
      <c r="O6962">
        <v>3</v>
      </c>
      <c r="P6962">
        <v>0</v>
      </c>
      <c r="Q6962">
        <v>0</v>
      </c>
    </row>
    <row r="6963" spans="1:17" x14ac:dyDescent="0.2">
      <c r="A6963" t="s">
        <v>24701</v>
      </c>
      <c r="B6963" t="s">
        <v>89</v>
      </c>
      <c r="C6963" t="s">
        <v>247</v>
      </c>
      <c r="D6963" t="s">
        <v>17736</v>
      </c>
      <c r="E6963" t="s">
        <v>83</v>
      </c>
      <c r="F6963" t="s">
        <v>17734</v>
      </c>
      <c r="G6963">
        <v>6</v>
      </c>
      <c r="H6963">
        <v>0</v>
      </c>
      <c r="I6963">
        <v>0</v>
      </c>
      <c r="J6963">
        <v>0</v>
      </c>
      <c r="K6963">
        <v>0</v>
      </c>
      <c r="L6963">
        <v>0</v>
      </c>
      <c r="M6963">
        <v>0</v>
      </c>
      <c r="N6963">
        <v>0</v>
      </c>
      <c r="O6963">
        <v>0</v>
      </c>
      <c r="P6963">
        <v>0</v>
      </c>
      <c r="Q6963">
        <v>0</v>
      </c>
    </row>
    <row r="6964" spans="1:17" x14ac:dyDescent="0.2">
      <c r="A6964" t="s">
        <v>24702</v>
      </c>
      <c r="B6964" t="s">
        <v>89</v>
      </c>
      <c r="C6964" t="s">
        <v>247</v>
      </c>
      <c r="D6964" t="s">
        <v>17736</v>
      </c>
      <c r="E6964" t="s">
        <v>81</v>
      </c>
      <c r="F6964" t="s">
        <v>4929</v>
      </c>
      <c r="G6964">
        <v>0</v>
      </c>
      <c r="H6964">
        <v>12</v>
      </c>
      <c r="I6964">
        <v>2</v>
      </c>
      <c r="J6964">
        <v>9</v>
      </c>
      <c r="K6964">
        <v>1</v>
      </c>
      <c r="L6964">
        <v>0</v>
      </c>
      <c r="M6964">
        <v>0</v>
      </c>
      <c r="N6964">
        <v>0</v>
      </c>
      <c r="O6964">
        <v>0</v>
      </c>
      <c r="P6964">
        <v>0</v>
      </c>
      <c r="Q6964">
        <v>0</v>
      </c>
    </row>
    <row r="6965" spans="1:17" x14ac:dyDescent="0.2">
      <c r="A6965" t="s">
        <v>24703</v>
      </c>
      <c r="B6965" t="s">
        <v>89</v>
      </c>
      <c r="C6965" t="s">
        <v>247</v>
      </c>
      <c r="D6965" t="s">
        <v>17736</v>
      </c>
      <c r="E6965" t="s">
        <v>81</v>
      </c>
      <c r="F6965" t="s">
        <v>4931</v>
      </c>
      <c r="G6965">
        <v>0</v>
      </c>
      <c r="H6965">
        <v>12</v>
      </c>
      <c r="I6965">
        <v>2</v>
      </c>
      <c r="J6965">
        <v>9</v>
      </c>
      <c r="K6965">
        <v>1</v>
      </c>
      <c r="L6965">
        <v>0</v>
      </c>
      <c r="M6965">
        <v>0</v>
      </c>
      <c r="N6965">
        <v>0</v>
      </c>
      <c r="O6965">
        <v>0</v>
      </c>
      <c r="P6965">
        <v>0</v>
      </c>
      <c r="Q6965">
        <v>0</v>
      </c>
    </row>
    <row r="6966" spans="1:17" x14ac:dyDescent="0.2">
      <c r="A6966" t="s">
        <v>24704</v>
      </c>
      <c r="B6966" t="s">
        <v>89</v>
      </c>
      <c r="C6966" t="s">
        <v>247</v>
      </c>
      <c r="D6966" t="s">
        <v>17736</v>
      </c>
      <c r="E6966" t="s">
        <v>81</v>
      </c>
      <c r="F6966" t="s">
        <v>4933</v>
      </c>
      <c r="G6966">
        <v>0</v>
      </c>
      <c r="H6966">
        <v>0</v>
      </c>
      <c r="I6966">
        <v>0</v>
      </c>
      <c r="J6966">
        <v>0</v>
      </c>
      <c r="K6966">
        <v>0</v>
      </c>
      <c r="L6966">
        <v>0</v>
      </c>
      <c r="M6966">
        <v>12</v>
      </c>
      <c r="N6966">
        <v>0</v>
      </c>
      <c r="O6966">
        <v>0</v>
      </c>
      <c r="P6966">
        <v>0</v>
      </c>
      <c r="Q6966">
        <v>0</v>
      </c>
    </row>
    <row r="6967" spans="1:17" x14ac:dyDescent="0.2">
      <c r="A6967" t="s">
        <v>24705</v>
      </c>
      <c r="B6967" t="s">
        <v>89</v>
      </c>
      <c r="C6967" t="s">
        <v>247</v>
      </c>
      <c r="D6967" t="s">
        <v>17736</v>
      </c>
      <c r="E6967" t="s">
        <v>81</v>
      </c>
      <c r="F6967" t="s">
        <v>4935</v>
      </c>
      <c r="G6967">
        <v>0</v>
      </c>
      <c r="H6967">
        <v>12</v>
      </c>
      <c r="I6967">
        <v>2</v>
      </c>
      <c r="J6967">
        <v>9</v>
      </c>
      <c r="K6967">
        <v>1</v>
      </c>
      <c r="L6967">
        <v>0</v>
      </c>
      <c r="M6967">
        <v>0</v>
      </c>
      <c r="N6967">
        <v>0</v>
      </c>
      <c r="O6967">
        <v>0</v>
      </c>
      <c r="P6967">
        <v>0</v>
      </c>
      <c r="Q6967">
        <v>0</v>
      </c>
    </row>
    <row r="6968" spans="1:17" x14ac:dyDescent="0.2">
      <c r="A6968" t="s">
        <v>24706</v>
      </c>
      <c r="B6968" t="s">
        <v>89</v>
      </c>
      <c r="C6968" t="s">
        <v>247</v>
      </c>
      <c r="D6968" t="s">
        <v>17736</v>
      </c>
      <c r="E6968" t="s">
        <v>81</v>
      </c>
      <c r="F6968" t="s">
        <v>4937</v>
      </c>
      <c r="G6968">
        <v>0</v>
      </c>
      <c r="H6968">
        <v>12</v>
      </c>
      <c r="I6968">
        <v>2</v>
      </c>
      <c r="J6968">
        <v>9</v>
      </c>
      <c r="K6968">
        <v>1</v>
      </c>
      <c r="L6968">
        <v>0</v>
      </c>
      <c r="M6968">
        <v>0</v>
      </c>
      <c r="N6968">
        <v>0</v>
      </c>
      <c r="O6968">
        <v>0</v>
      </c>
      <c r="P6968">
        <v>0</v>
      </c>
      <c r="Q6968">
        <v>0</v>
      </c>
    </row>
    <row r="6969" spans="1:17" x14ac:dyDescent="0.2">
      <c r="A6969" t="s">
        <v>24707</v>
      </c>
      <c r="B6969" t="s">
        <v>89</v>
      </c>
      <c r="C6969" t="s">
        <v>247</v>
      </c>
      <c r="D6969" t="s">
        <v>17736</v>
      </c>
      <c r="E6969" t="s">
        <v>81</v>
      </c>
      <c r="F6969" t="s">
        <v>4939</v>
      </c>
      <c r="G6969">
        <v>0</v>
      </c>
      <c r="H6969">
        <v>0</v>
      </c>
      <c r="I6969">
        <v>0</v>
      </c>
      <c r="J6969">
        <v>0</v>
      </c>
      <c r="K6969">
        <v>0</v>
      </c>
      <c r="L6969">
        <v>0</v>
      </c>
      <c r="M6969">
        <v>12</v>
      </c>
      <c r="N6969">
        <v>0</v>
      </c>
      <c r="O6969">
        <v>0</v>
      </c>
      <c r="P6969">
        <v>0</v>
      </c>
      <c r="Q6969">
        <v>0</v>
      </c>
    </row>
    <row r="6970" spans="1:17" x14ac:dyDescent="0.2">
      <c r="A6970" t="s">
        <v>24708</v>
      </c>
      <c r="B6970" t="s">
        <v>89</v>
      </c>
      <c r="C6970" t="s">
        <v>247</v>
      </c>
      <c r="D6970" t="s">
        <v>17736</v>
      </c>
      <c r="E6970" t="s">
        <v>81</v>
      </c>
      <c r="F6970" t="s">
        <v>4941</v>
      </c>
      <c r="G6970">
        <v>0</v>
      </c>
      <c r="H6970">
        <v>12</v>
      </c>
      <c r="I6970">
        <v>2</v>
      </c>
      <c r="J6970">
        <v>9</v>
      </c>
      <c r="K6970">
        <v>1</v>
      </c>
      <c r="L6970">
        <v>0</v>
      </c>
      <c r="M6970">
        <v>0</v>
      </c>
      <c r="N6970">
        <v>0</v>
      </c>
      <c r="O6970">
        <v>0</v>
      </c>
      <c r="P6970">
        <v>0</v>
      </c>
      <c r="Q6970">
        <v>0</v>
      </c>
    </row>
    <row r="6971" spans="1:17" x14ac:dyDescent="0.2">
      <c r="A6971" t="s">
        <v>24709</v>
      </c>
      <c r="B6971" t="s">
        <v>89</v>
      </c>
      <c r="C6971" t="s">
        <v>247</v>
      </c>
      <c r="D6971" t="s">
        <v>17736</v>
      </c>
      <c r="E6971" t="s">
        <v>81</v>
      </c>
      <c r="F6971" t="s">
        <v>4943</v>
      </c>
      <c r="G6971">
        <v>0</v>
      </c>
      <c r="H6971">
        <v>0</v>
      </c>
      <c r="I6971">
        <v>0</v>
      </c>
      <c r="J6971">
        <v>0</v>
      </c>
      <c r="K6971">
        <v>0</v>
      </c>
      <c r="L6971">
        <v>0</v>
      </c>
      <c r="M6971">
        <v>12</v>
      </c>
      <c r="N6971">
        <v>0</v>
      </c>
      <c r="O6971">
        <v>0</v>
      </c>
      <c r="P6971">
        <v>0</v>
      </c>
      <c r="Q6971">
        <v>0</v>
      </c>
    </row>
    <row r="6972" spans="1:17" x14ac:dyDescent="0.2">
      <c r="A6972" t="s">
        <v>24710</v>
      </c>
      <c r="B6972" t="s">
        <v>89</v>
      </c>
      <c r="C6972" t="s">
        <v>247</v>
      </c>
      <c r="D6972" t="s">
        <v>17736</v>
      </c>
      <c r="E6972" t="s">
        <v>81</v>
      </c>
      <c r="F6972" t="s">
        <v>4925</v>
      </c>
      <c r="G6972">
        <v>0</v>
      </c>
      <c r="H6972">
        <v>0</v>
      </c>
      <c r="I6972">
        <v>0</v>
      </c>
      <c r="J6972">
        <v>0</v>
      </c>
      <c r="K6972">
        <v>0</v>
      </c>
      <c r="L6972">
        <v>0</v>
      </c>
      <c r="M6972">
        <v>0</v>
      </c>
      <c r="N6972">
        <v>5</v>
      </c>
      <c r="O6972">
        <v>5</v>
      </c>
      <c r="P6972">
        <v>0</v>
      </c>
      <c r="Q6972">
        <v>0</v>
      </c>
    </row>
    <row r="6973" spans="1:17" x14ac:dyDescent="0.2">
      <c r="A6973" t="s">
        <v>24711</v>
      </c>
      <c r="B6973" t="s">
        <v>89</v>
      </c>
      <c r="C6973" t="s">
        <v>247</v>
      </c>
      <c r="D6973" t="s">
        <v>17736</v>
      </c>
      <c r="E6973" t="s">
        <v>81</v>
      </c>
      <c r="F6973" t="s">
        <v>4927</v>
      </c>
      <c r="G6973">
        <v>0</v>
      </c>
      <c r="H6973">
        <v>0</v>
      </c>
      <c r="I6973">
        <v>0</v>
      </c>
      <c r="J6973">
        <v>0</v>
      </c>
      <c r="K6973">
        <v>0</v>
      </c>
      <c r="L6973">
        <v>0</v>
      </c>
      <c r="M6973">
        <v>0</v>
      </c>
      <c r="N6973">
        <v>5</v>
      </c>
      <c r="O6973">
        <v>5</v>
      </c>
      <c r="P6973">
        <v>0</v>
      </c>
      <c r="Q6973">
        <v>0</v>
      </c>
    </row>
    <row r="6974" spans="1:17" x14ac:dyDescent="0.2">
      <c r="A6974" t="s">
        <v>24712</v>
      </c>
      <c r="B6974" t="s">
        <v>89</v>
      </c>
      <c r="C6974" t="s">
        <v>247</v>
      </c>
      <c r="D6974" t="s">
        <v>17736</v>
      </c>
      <c r="E6974" t="s">
        <v>81</v>
      </c>
      <c r="F6974" t="s">
        <v>17734</v>
      </c>
      <c r="G6974">
        <v>12</v>
      </c>
      <c r="H6974">
        <v>0</v>
      </c>
      <c r="I6974">
        <v>0</v>
      </c>
      <c r="J6974">
        <v>0</v>
      </c>
      <c r="K6974">
        <v>0</v>
      </c>
      <c r="L6974">
        <v>0</v>
      </c>
      <c r="M6974">
        <v>0</v>
      </c>
      <c r="N6974">
        <v>0</v>
      </c>
      <c r="O6974">
        <v>0</v>
      </c>
      <c r="P6974">
        <v>0</v>
      </c>
      <c r="Q6974">
        <v>0</v>
      </c>
    </row>
    <row r="6975" spans="1:17" x14ac:dyDescent="0.2">
      <c r="A6975" t="s">
        <v>24713</v>
      </c>
      <c r="B6975" t="s">
        <v>89</v>
      </c>
      <c r="C6975" t="s">
        <v>247</v>
      </c>
      <c r="D6975" t="s">
        <v>17754</v>
      </c>
      <c r="E6975" t="s">
        <v>83</v>
      </c>
      <c r="F6975" t="s">
        <v>17734</v>
      </c>
      <c r="G6975">
        <v>3</v>
      </c>
      <c r="H6975">
        <v>0</v>
      </c>
      <c r="I6975">
        <v>0</v>
      </c>
      <c r="J6975">
        <v>0</v>
      </c>
      <c r="K6975">
        <v>0</v>
      </c>
      <c r="L6975">
        <v>0</v>
      </c>
      <c r="M6975">
        <v>0</v>
      </c>
      <c r="N6975">
        <v>0</v>
      </c>
      <c r="O6975">
        <v>0</v>
      </c>
      <c r="P6975">
        <v>0</v>
      </c>
      <c r="Q6975">
        <v>0</v>
      </c>
    </row>
    <row r="6976" spans="1:17" x14ac:dyDescent="0.2">
      <c r="A6976" t="s">
        <v>24714</v>
      </c>
      <c r="B6976" t="s">
        <v>89</v>
      </c>
      <c r="C6976" t="s">
        <v>247</v>
      </c>
      <c r="D6976" t="s">
        <v>17754</v>
      </c>
      <c r="E6976" t="s">
        <v>81</v>
      </c>
      <c r="F6976" t="s">
        <v>17734</v>
      </c>
      <c r="G6976">
        <v>1</v>
      </c>
      <c r="H6976">
        <v>0</v>
      </c>
      <c r="I6976">
        <v>0</v>
      </c>
      <c r="J6976">
        <v>0</v>
      </c>
      <c r="K6976">
        <v>0</v>
      </c>
      <c r="L6976">
        <v>0</v>
      </c>
      <c r="M6976">
        <v>0</v>
      </c>
      <c r="N6976">
        <v>0</v>
      </c>
      <c r="O6976">
        <v>0</v>
      </c>
      <c r="P6976">
        <v>0</v>
      </c>
      <c r="Q6976">
        <v>0</v>
      </c>
    </row>
    <row r="6977" spans="1:17" x14ac:dyDescent="0.2">
      <c r="A6977" t="s">
        <v>24715</v>
      </c>
      <c r="B6977" t="s">
        <v>89</v>
      </c>
      <c r="C6977" t="s">
        <v>248</v>
      </c>
      <c r="D6977" t="s">
        <v>17768</v>
      </c>
      <c r="E6977" t="s">
        <v>81</v>
      </c>
      <c r="F6977" t="s">
        <v>17734</v>
      </c>
      <c r="G6977">
        <v>1</v>
      </c>
      <c r="H6977">
        <v>0</v>
      </c>
      <c r="I6977">
        <v>0</v>
      </c>
      <c r="J6977">
        <v>0</v>
      </c>
      <c r="K6977">
        <v>0</v>
      </c>
      <c r="L6977">
        <v>0</v>
      </c>
      <c r="M6977">
        <v>0</v>
      </c>
      <c r="N6977">
        <v>0</v>
      </c>
      <c r="O6977">
        <v>0</v>
      </c>
      <c r="P6977">
        <v>0</v>
      </c>
      <c r="Q6977">
        <v>0</v>
      </c>
    </row>
    <row r="6978" spans="1:17" x14ac:dyDescent="0.2">
      <c r="A6978" t="s">
        <v>24716</v>
      </c>
      <c r="B6978" t="s">
        <v>89</v>
      </c>
      <c r="C6978" t="s">
        <v>248</v>
      </c>
      <c r="D6978" t="s">
        <v>17736</v>
      </c>
      <c r="E6978" t="s">
        <v>83</v>
      </c>
      <c r="F6978" t="s">
        <v>4929</v>
      </c>
      <c r="G6978">
        <v>0</v>
      </c>
      <c r="H6978">
        <v>25</v>
      </c>
      <c r="I6978">
        <v>5</v>
      </c>
      <c r="J6978">
        <v>18</v>
      </c>
      <c r="K6978">
        <v>1</v>
      </c>
      <c r="L6978">
        <v>1</v>
      </c>
      <c r="M6978">
        <v>0</v>
      </c>
      <c r="N6978">
        <v>0</v>
      </c>
      <c r="O6978">
        <v>0</v>
      </c>
      <c r="P6978">
        <v>0</v>
      </c>
      <c r="Q6978">
        <v>0</v>
      </c>
    </row>
    <row r="6979" spans="1:17" x14ac:dyDescent="0.2">
      <c r="A6979" t="s">
        <v>24717</v>
      </c>
      <c r="B6979" t="s">
        <v>89</v>
      </c>
      <c r="C6979" t="s">
        <v>248</v>
      </c>
      <c r="D6979" t="s">
        <v>17736</v>
      </c>
      <c r="E6979" t="s">
        <v>83</v>
      </c>
      <c r="F6979" t="s">
        <v>4931</v>
      </c>
      <c r="G6979">
        <v>0</v>
      </c>
      <c r="H6979">
        <v>25</v>
      </c>
      <c r="I6979">
        <v>3</v>
      </c>
      <c r="J6979">
        <v>20</v>
      </c>
      <c r="K6979">
        <v>1</v>
      </c>
      <c r="L6979">
        <v>1</v>
      </c>
      <c r="M6979">
        <v>0</v>
      </c>
      <c r="N6979">
        <v>0</v>
      </c>
      <c r="O6979">
        <v>0</v>
      </c>
      <c r="P6979">
        <v>0</v>
      </c>
      <c r="Q6979">
        <v>0</v>
      </c>
    </row>
    <row r="6980" spans="1:17" x14ac:dyDescent="0.2">
      <c r="A6980" t="s">
        <v>24718</v>
      </c>
      <c r="B6980" t="s">
        <v>89</v>
      </c>
      <c r="C6980" t="s">
        <v>248</v>
      </c>
      <c r="D6980" t="s">
        <v>17736</v>
      </c>
      <c r="E6980" t="s">
        <v>83</v>
      </c>
      <c r="F6980" t="s">
        <v>4933</v>
      </c>
      <c r="G6980">
        <v>0</v>
      </c>
      <c r="H6980">
        <v>0</v>
      </c>
      <c r="I6980">
        <v>0</v>
      </c>
      <c r="J6980">
        <v>0</v>
      </c>
      <c r="K6980">
        <v>0</v>
      </c>
      <c r="L6980">
        <v>0</v>
      </c>
      <c r="M6980">
        <v>25</v>
      </c>
      <c r="N6980">
        <v>0</v>
      </c>
      <c r="O6980">
        <v>0</v>
      </c>
      <c r="P6980">
        <v>0</v>
      </c>
      <c r="Q6980">
        <v>0</v>
      </c>
    </row>
    <row r="6981" spans="1:17" x14ac:dyDescent="0.2">
      <c r="A6981" t="s">
        <v>24719</v>
      </c>
      <c r="B6981" t="s">
        <v>88</v>
      </c>
      <c r="C6981" t="s">
        <v>158</v>
      </c>
      <c r="D6981" t="s">
        <v>17754</v>
      </c>
      <c r="E6981" t="s">
        <v>81</v>
      </c>
      <c r="F6981" t="s">
        <v>17734</v>
      </c>
      <c r="G6981">
        <v>1</v>
      </c>
      <c r="H6981">
        <v>0</v>
      </c>
      <c r="I6981">
        <v>0</v>
      </c>
      <c r="J6981">
        <v>0</v>
      </c>
      <c r="K6981">
        <v>0</v>
      </c>
      <c r="L6981">
        <v>0</v>
      </c>
      <c r="M6981">
        <v>0</v>
      </c>
      <c r="N6981">
        <v>0</v>
      </c>
      <c r="O6981">
        <v>0</v>
      </c>
      <c r="P6981">
        <v>0</v>
      </c>
      <c r="Q6981">
        <v>0</v>
      </c>
    </row>
    <row r="6982" spans="1:17" x14ac:dyDescent="0.2">
      <c r="A6982" t="s">
        <v>24720</v>
      </c>
      <c r="B6982" t="s">
        <v>88</v>
      </c>
      <c r="C6982" t="s">
        <v>159</v>
      </c>
      <c r="D6982" t="s">
        <v>17736</v>
      </c>
      <c r="E6982" t="s">
        <v>83</v>
      </c>
      <c r="F6982" t="s">
        <v>4929</v>
      </c>
      <c r="G6982">
        <v>0</v>
      </c>
      <c r="H6982">
        <v>1</v>
      </c>
      <c r="I6982">
        <v>0</v>
      </c>
      <c r="J6982">
        <v>1</v>
      </c>
      <c r="K6982">
        <v>0</v>
      </c>
      <c r="L6982">
        <v>0</v>
      </c>
      <c r="M6982">
        <v>0</v>
      </c>
      <c r="N6982">
        <v>0</v>
      </c>
      <c r="O6982">
        <v>0</v>
      </c>
      <c r="P6982">
        <v>0</v>
      </c>
      <c r="Q6982">
        <v>0</v>
      </c>
    </row>
    <row r="6983" spans="1:17" x14ac:dyDescent="0.2">
      <c r="A6983" t="s">
        <v>24721</v>
      </c>
      <c r="B6983" t="s">
        <v>88</v>
      </c>
      <c r="C6983" t="s">
        <v>159</v>
      </c>
      <c r="D6983" t="s">
        <v>17736</v>
      </c>
      <c r="E6983" t="s">
        <v>83</v>
      </c>
      <c r="F6983" t="s">
        <v>4931</v>
      </c>
      <c r="G6983">
        <v>0</v>
      </c>
      <c r="H6983">
        <v>1</v>
      </c>
      <c r="I6983">
        <v>0</v>
      </c>
      <c r="J6983">
        <v>1</v>
      </c>
      <c r="K6983">
        <v>0</v>
      </c>
      <c r="L6983">
        <v>0</v>
      </c>
      <c r="M6983">
        <v>0</v>
      </c>
      <c r="N6983">
        <v>0</v>
      </c>
      <c r="O6983">
        <v>0</v>
      </c>
      <c r="P6983">
        <v>0</v>
      </c>
      <c r="Q6983">
        <v>0</v>
      </c>
    </row>
    <row r="6984" spans="1:17" x14ac:dyDescent="0.2">
      <c r="A6984" t="s">
        <v>24722</v>
      </c>
      <c r="B6984" t="s">
        <v>88</v>
      </c>
      <c r="C6984" t="s">
        <v>159</v>
      </c>
      <c r="D6984" t="s">
        <v>17736</v>
      </c>
      <c r="E6984" t="s">
        <v>83</v>
      </c>
      <c r="F6984" t="s">
        <v>4933</v>
      </c>
      <c r="G6984">
        <v>0</v>
      </c>
      <c r="H6984">
        <v>0</v>
      </c>
      <c r="I6984">
        <v>0</v>
      </c>
      <c r="J6984">
        <v>0</v>
      </c>
      <c r="K6984">
        <v>0</v>
      </c>
      <c r="L6984">
        <v>0</v>
      </c>
      <c r="M6984">
        <v>1</v>
      </c>
      <c r="N6984">
        <v>0</v>
      </c>
      <c r="O6984">
        <v>0</v>
      </c>
      <c r="P6984">
        <v>0</v>
      </c>
      <c r="Q6984">
        <v>0</v>
      </c>
    </row>
    <row r="6985" spans="1:17" x14ac:dyDescent="0.2">
      <c r="A6985" t="s">
        <v>24723</v>
      </c>
      <c r="B6985" t="s">
        <v>88</v>
      </c>
      <c r="C6985" t="s">
        <v>159</v>
      </c>
      <c r="D6985" t="s">
        <v>17736</v>
      </c>
      <c r="E6985" t="s">
        <v>83</v>
      </c>
      <c r="F6985" t="s">
        <v>4935</v>
      </c>
      <c r="G6985">
        <v>0</v>
      </c>
      <c r="H6985">
        <v>1</v>
      </c>
      <c r="I6985">
        <v>0</v>
      </c>
      <c r="J6985">
        <v>1</v>
      </c>
      <c r="K6985">
        <v>0</v>
      </c>
      <c r="L6985">
        <v>0</v>
      </c>
      <c r="M6985">
        <v>0</v>
      </c>
      <c r="N6985">
        <v>0</v>
      </c>
      <c r="O6985">
        <v>0</v>
      </c>
      <c r="P6985">
        <v>0</v>
      </c>
      <c r="Q6985">
        <v>0</v>
      </c>
    </row>
    <row r="6986" spans="1:17" x14ac:dyDescent="0.2">
      <c r="A6986" t="s">
        <v>24724</v>
      </c>
      <c r="B6986" t="s">
        <v>88</v>
      </c>
      <c r="C6986" t="s">
        <v>159</v>
      </c>
      <c r="D6986" t="s">
        <v>17736</v>
      </c>
      <c r="E6986" t="s">
        <v>83</v>
      </c>
      <c r="F6986" t="s">
        <v>4937</v>
      </c>
      <c r="G6986">
        <v>0</v>
      </c>
      <c r="H6986">
        <v>1</v>
      </c>
      <c r="I6986">
        <v>0</v>
      </c>
      <c r="J6986">
        <v>1</v>
      </c>
      <c r="K6986">
        <v>0</v>
      </c>
      <c r="L6986">
        <v>0</v>
      </c>
      <c r="M6986">
        <v>0</v>
      </c>
      <c r="N6986">
        <v>0</v>
      </c>
      <c r="O6986">
        <v>0</v>
      </c>
      <c r="P6986">
        <v>0</v>
      </c>
      <c r="Q6986">
        <v>0</v>
      </c>
    </row>
    <row r="6987" spans="1:17" x14ac:dyDescent="0.2">
      <c r="A6987" t="s">
        <v>24725</v>
      </c>
      <c r="B6987" t="s">
        <v>88</v>
      </c>
      <c r="C6987" t="s">
        <v>159</v>
      </c>
      <c r="D6987" t="s">
        <v>17736</v>
      </c>
      <c r="E6987" t="s">
        <v>83</v>
      </c>
      <c r="F6987" t="s">
        <v>4939</v>
      </c>
      <c r="G6987">
        <v>0</v>
      </c>
      <c r="H6987">
        <v>0</v>
      </c>
      <c r="I6987">
        <v>0</v>
      </c>
      <c r="J6987">
        <v>0</v>
      </c>
      <c r="K6987">
        <v>0</v>
      </c>
      <c r="L6987">
        <v>0</v>
      </c>
      <c r="M6987">
        <v>1</v>
      </c>
      <c r="N6987">
        <v>0</v>
      </c>
      <c r="O6987">
        <v>0</v>
      </c>
      <c r="P6987">
        <v>0</v>
      </c>
      <c r="Q6987">
        <v>0</v>
      </c>
    </row>
    <row r="6988" spans="1:17" x14ac:dyDescent="0.2">
      <c r="A6988" t="s">
        <v>24726</v>
      </c>
      <c r="B6988" t="s">
        <v>88</v>
      </c>
      <c r="C6988" t="s">
        <v>159</v>
      </c>
      <c r="D6988" t="s">
        <v>17736</v>
      </c>
      <c r="E6988" t="s">
        <v>83</v>
      </c>
      <c r="F6988" t="s">
        <v>4941</v>
      </c>
      <c r="G6988">
        <v>0</v>
      </c>
      <c r="H6988">
        <v>1</v>
      </c>
      <c r="I6988">
        <v>0</v>
      </c>
      <c r="J6988">
        <v>1</v>
      </c>
      <c r="K6988">
        <v>0</v>
      </c>
      <c r="L6988">
        <v>0</v>
      </c>
      <c r="M6988">
        <v>0</v>
      </c>
      <c r="N6988">
        <v>0</v>
      </c>
      <c r="O6988">
        <v>0</v>
      </c>
      <c r="P6988">
        <v>0</v>
      </c>
      <c r="Q6988">
        <v>0</v>
      </c>
    </row>
    <row r="6989" spans="1:17" x14ac:dyDescent="0.2">
      <c r="A6989" t="s">
        <v>24727</v>
      </c>
      <c r="B6989" t="s">
        <v>88</v>
      </c>
      <c r="C6989" t="s">
        <v>159</v>
      </c>
      <c r="D6989" t="s">
        <v>17736</v>
      </c>
      <c r="E6989" t="s">
        <v>83</v>
      </c>
      <c r="F6989" t="s">
        <v>4943</v>
      </c>
      <c r="G6989">
        <v>0</v>
      </c>
      <c r="H6989">
        <v>0</v>
      </c>
      <c r="I6989">
        <v>0</v>
      </c>
      <c r="J6989">
        <v>0</v>
      </c>
      <c r="K6989">
        <v>0</v>
      </c>
      <c r="L6989">
        <v>0</v>
      </c>
      <c r="M6989">
        <v>1</v>
      </c>
      <c r="N6989">
        <v>0</v>
      </c>
      <c r="O6989">
        <v>0</v>
      </c>
      <c r="P6989">
        <v>0</v>
      </c>
      <c r="Q6989">
        <v>0</v>
      </c>
    </row>
    <row r="6990" spans="1:17" x14ac:dyDescent="0.2">
      <c r="A6990" t="s">
        <v>24728</v>
      </c>
      <c r="B6990" t="s">
        <v>88</v>
      </c>
      <c r="C6990" t="s">
        <v>159</v>
      </c>
      <c r="D6990" t="s">
        <v>17736</v>
      </c>
      <c r="E6990" t="s">
        <v>83</v>
      </c>
      <c r="F6990" t="s">
        <v>4925</v>
      </c>
      <c r="G6990">
        <v>0</v>
      </c>
      <c r="H6990">
        <v>0</v>
      </c>
      <c r="I6990">
        <v>0</v>
      </c>
      <c r="J6990">
        <v>0</v>
      </c>
      <c r="K6990">
        <v>0</v>
      </c>
      <c r="L6990">
        <v>0</v>
      </c>
      <c r="M6990">
        <v>0</v>
      </c>
      <c r="N6990">
        <v>1</v>
      </c>
      <c r="O6990">
        <v>1</v>
      </c>
      <c r="P6990">
        <v>0</v>
      </c>
      <c r="Q6990">
        <v>0</v>
      </c>
    </row>
    <row r="6991" spans="1:17" x14ac:dyDescent="0.2">
      <c r="A6991" t="s">
        <v>24729</v>
      </c>
      <c r="B6991" t="s">
        <v>88</v>
      </c>
      <c r="C6991" t="s">
        <v>159</v>
      </c>
      <c r="D6991" t="s">
        <v>17736</v>
      </c>
      <c r="E6991" t="s">
        <v>83</v>
      </c>
      <c r="F6991" t="s">
        <v>4927</v>
      </c>
      <c r="G6991">
        <v>0</v>
      </c>
      <c r="H6991">
        <v>0</v>
      </c>
      <c r="I6991">
        <v>0</v>
      </c>
      <c r="J6991">
        <v>0</v>
      </c>
      <c r="K6991">
        <v>0</v>
      </c>
      <c r="L6991">
        <v>0</v>
      </c>
      <c r="M6991">
        <v>0</v>
      </c>
      <c r="N6991">
        <v>1</v>
      </c>
      <c r="O6991">
        <v>1</v>
      </c>
      <c r="P6991">
        <v>0</v>
      </c>
      <c r="Q6991">
        <v>0</v>
      </c>
    </row>
    <row r="6992" spans="1:17" x14ac:dyDescent="0.2">
      <c r="A6992" t="s">
        <v>24730</v>
      </c>
      <c r="B6992" t="s">
        <v>88</v>
      </c>
      <c r="C6992" t="s">
        <v>159</v>
      </c>
      <c r="D6992" t="s">
        <v>17736</v>
      </c>
      <c r="E6992" t="s">
        <v>83</v>
      </c>
      <c r="F6992" t="s">
        <v>17734</v>
      </c>
      <c r="G6992">
        <v>1</v>
      </c>
      <c r="H6992">
        <v>0</v>
      </c>
      <c r="I6992">
        <v>0</v>
      </c>
      <c r="J6992">
        <v>0</v>
      </c>
      <c r="K6992">
        <v>0</v>
      </c>
      <c r="L6992">
        <v>0</v>
      </c>
      <c r="M6992">
        <v>0</v>
      </c>
      <c r="N6992">
        <v>0</v>
      </c>
      <c r="O6992">
        <v>0</v>
      </c>
      <c r="P6992">
        <v>0</v>
      </c>
      <c r="Q6992">
        <v>0</v>
      </c>
    </row>
    <row r="6993" spans="1:17" x14ac:dyDescent="0.2">
      <c r="A6993" t="s">
        <v>24731</v>
      </c>
      <c r="B6993" t="s">
        <v>88</v>
      </c>
      <c r="C6993" t="s">
        <v>159</v>
      </c>
      <c r="D6993" t="s">
        <v>17736</v>
      </c>
      <c r="E6993" t="s">
        <v>81</v>
      </c>
      <c r="F6993" t="s">
        <v>4929</v>
      </c>
      <c r="G6993">
        <v>0</v>
      </c>
      <c r="H6993">
        <v>1</v>
      </c>
      <c r="I6993">
        <v>0</v>
      </c>
      <c r="J6993">
        <v>1</v>
      </c>
      <c r="K6993">
        <v>0</v>
      </c>
      <c r="L6993">
        <v>0</v>
      </c>
      <c r="M6993">
        <v>0</v>
      </c>
      <c r="N6993">
        <v>0</v>
      </c>
      <c r="O6993">
        <v>0</v>
      </c>
      <c r="P6993">
        <v>0</v>
      </c>
      <c r="Q6993">
        <v>0</v>
      </c>
    </row>
    <row r="6994" spans="1:17" x14ac:dyDescent="0.2">
      <c r="A6994" t="s">
        <v>24732</v>
      </c>
      <c r="B6994" t="s">
        <v>88</v>
      </c>
      <c r="C6994" t="s">
        <v>159</v>
      </c>
      <c r="D6994" t="s">
        <v>17736</v>
      </c>
      <c r="E6994" t="s">
        <v>81</v>
      </c>
      <c r="F6994" t="s">
        <v>4931</v>
      </c>
      <c r="G6994">
        <v>0</v>
      </c>
      <c r="H6994">
        <v>1</v>
      </c>
      <c r="I6994">
        <v>0</v>
      </c>
      <c r="J6994">
        <v>1</v>
      </c>
      <c r="K6994">
        <v>0</v>
      </c>
      <c r="L6994">
        <v>0</v>
      </c>
      <c r="M6994">
        <v>0</v>
      </c>
      <c r="N6994">
        <v>0</v>
      </c>
      <c r="O6994">
        <v>0</v>
      </c>
      <c r="P6994">
        <v>0</v>
      </c>
      <c r="Q6994">
        <v>0</v>
      </c>
    </row>
    <row r="6995" spans="1:17" x14ac:dyDescent="0.2">
      <c r="A6995" t="s">
        <v>24733</v>
      </c>
      <c r="B6995" t="s">
        <v>88</v>
      </c>
      <c r="C6995" t="s">
        <v>159</v>
      </c>
      <c r="D6995" t="s">
        <v>17736</v>
      </c>
      <c r="E6995" t="s">
        <v>81</v>
      </c>
      <c r="F6995" t="s">
        <v>4933</v>
      </c>
      <c r="G6995">
        <v>0</v>
      </c>
      <c r="H6995">
        <v>0</v>
      </c>
      <c r="I6995">
        <v>0</v>
      </c>
      <c r="J6995">
        <v>0</v>
      </c>
      <c r="K6995">
        <v>0</v>
      </c>
      <c r="L6995">
        <v>0</v>
      </c>
      <c r="M6995">
        <v>1</v>
      </c>
      <c r="N6995">
        <v>0</v>
      </c>
      <c r="O6995">
        <v>0</v>
      </c>
      <c r="P6995">
        <v>0</v>
      </c>
      <c r="Q6995">
        <v>0</v>
      </c>
    </row>
    <row r="6996" spans="1:17" x14ac:dyDescent="0.2">
      <c r="A6996" t="s">
        <v>24734</v>
      </c>
      <c r="B6996" t="s">
        <v>88</v>
      </c>
      <c r="C6996" t="s">
        <v>159</v>
      </c>
      <c r="D6996" t="s">
        <v>17736</v>
      </c>
      <c r="E6996" t="s">
        <v>81</v>
      </c>
      <c r="F6996" t="s">
        <v>4935</v>
      </c>
      <c r="G6996">
        <v>0</v>
      </c>
      <c r="H6996">
        <v>1</v>
      </c>
      <c r="I6996">
        <v>0</v>
      </c>
      <c r="J6996">
        <v>1</v>
      </c>
      <c r="K6996">
        <v>0</v>
      </c>
      <c r="L6996">
        <v>0</v>
      </c>
      <c r="M6996">
        <v>0</v>
      </c>
      <c r="N6996">
        <v>0</v>
      </c>
      <c r="O6996">
        <v>0</v>
      </c>
      <c r="P6996">
        <v>0</v>
      </c>
      <c r="Q6996">
        <v>0</v>
      </c>
    </row>
    <row r="6997" spans="1:17" x14ac:dyDescent="0.2">
      <c r="A6997" t="s">
        <v>24735</v>
      </c>
      <c r="B6997" t="s">
        <v>88</v>
      </c>
      <c r="C6997" t="s">
        <v>159</v>
      </c>
      <c r="D6997" t="s">
        <v>17736</v>
      </c>
      <c r="E6997" t="s">
        <v>81</v>
      </c>
      <c r="F6997" t="s">
        <v>4937</v>
      </c>
      <c r="G6997">
        <v>0</v>
      </c>
      <c r="H6997">
        <v>1</v>
      </c>
      <c r="I6997">
        <v>0</v>
      </c>
      <c r="J6997">
        <v>1</v>
      </c>
      <c r="K6997">
        <v>0</v>
      </c>
      <c r="L6997">
        <v>0</v>
      </c>
      <c r="M6997">
        <v>0</v>
      </c>
      <c r="N6997">
        <v>0</v>
      </c>
      <c r="O6997">
        <v>0</v>
      </c>
      <c r="P6997">
        <v>0</v>
      </c>
      <c r="Q6997">
        <v>0</v>
      </c>
    </row>
    <row r="6998" spans="1:17" x14ac:dyDescent="0.2">
      <c r="A6998" t="s">
        <v>24736</v>
      </c>
      <c r="B6998" t="s">
        <v>88</v>
      </c>
      <c r="C6998" t="s">
        <v>159</v>
      </c>
      <c r="D6998" t="s">
        <v>17736</v>
      </c>
      <c r="E6998" t="s">
        <v>81</v>
      </c>
      <c r="F6998" t="s">
        <v>4939</v>
      </c>
      <c r="G6998">
        <v>0</v>
      </c>
      <c r="H6998">
        <v>0</v>
      </c>
      <c r="I6998">
        <v>0</v>
      </c>
      <c r="J6998">
        <v>0</v>
      </c>
      <c r="K6998">
        <v>0</v>
      </c>
      <c r="L6998">
        <v>0</v>
      </c>
      <c r="M6998">
        <v>1</v>
      </c>
      <c r="N6998">
        <v>0</v>
      </c>
      <c r="O6998">
        <v>0</v>
      </c>
      <c r="P6998">
        <v>0</v>
      </c>
      <c r="Q6998">
        <v>0</v>
      </c>
    </row>
    <row r="6999" spans="1:17" x14ac:dyDescent="0.2">
      <c r="A6999" t="s">
        <v>24737</v>
      </c>
      <c r="B6999" t="s">
        <v>88</v>
      </c>
      <c r="C6999" t="s">
        <v>159</v>
      </c>
      <c r="D6999" t="s">
        <v>17736</v>
      </c>
      <c r="E6999" t="s">
        <v>81</v>
      </c>
      <c r="F6999" t="s">
        <v>4941</v>
      </c>
      <c r="G6999">
        <v>0</v>
      </c>
      <c r="H6999">
        <v>1</v>
      </c>
      <c r="I6999">
        <v>0</v>
      </c>
      <c r="J6999">
        <v>1</v>
      </c>
      <c r="K6999">
        <v>0</v>
      </c>
      <c r="L6999">
        <v>0</v>
      </c>
      <c r="M6999">
        <v>0</v>
      </c>
      <c r="N6999">
        <v>0</v>
      </c>
      <c r="O6999">
        <v>0</v>
      </c>
      <c r="P6999">
        <v>0</v>
      </c>
      <c r="Q6999">
        <v>0</v>
      </c>
    </row>
    <row r="7000" spans="1:17" x14ac:dyDescent="0.2">
      <c r="A7000" t="s">
        <v>24738</v>
      </c>
      <c r="B7000" t="s">
        <v>88</v>
      </c>
      <c r="C7000" t="s">
        <v>159</v>
      </c>
      <c r="D7000" t="s">
        <v>17736</v>
      </c>
      <c r="E7000" t="s">
        <v>81</v>
      </c>
      <c r="F7000" t="s">
        <v>4943</v>
      </c>
      <c r="G7000">
        <v>0</v>
      </c>
      <c r="H7000">
        <v>0</v>
      </c>
      <c r="I7000">
        <v>0</v>
      </c>
      <c r="J7000">
        <v>0</v>
      </c>
      <c r="K7000">
        <v>0</v>
      </c>
      <c r="L7000">
        <v>0</v>
      </c>
      <c r="M7000">
        <v>1</v>
      </c>
      <c r="N7000">
        <v>0</v>
      </c>
      <c r="O7000">
        <v>0</v>
      </c>
      <c r="P7000">
        <v>0</v>
      </c>
      <c r="Q7000">
        <v>0</v>
      </c>
    </row>
    <row r="7001" spans="1:17" x14ac:dyDescent="0.2">
      <c r="A7001" t="s">
        <v>24739</v>
      </c>
      <c r="B7001" t="s">
        <v>88</v>
      </c>
      <c r="C7001" t="s">
        <v>159</v>
      </c>
      <c r="D7001" t="s">
        <v>17736</v>
      </c>
      <c r="E7001" t="s">
        <v>81</v>
      </c>
      <c r="F7001" t="s">
        <v>4925</v>
      </c>
      <c r="G7001">
        <v>0</v>
      </c>
      <c r="H7001">
        <v>0</v>
      </c>
      <c r="I7001">
        <v>0</v>
      </c>
      <c r="J7001">
        <v>0</v>
      </c>
      <c r="K7001">
        <v>0</v>
      </c>
      <c r="L7001">
        <v>0</v>
      </c>
      <c r="M7001">
        <v>0</v>
      </c>
      <c r="N7001">
        <v>1</v>
      </c>
      <c r="O7001">
        <v>1</v>
      </c>
      <c r="P7001">
        <v>0</v>
      </c>
      <c r="Q7001">
        <v>0</v>
      </c>
    </row>
    <row r="7002" spans="1:17" x14ac:dyDescent="0.2">
      <c r="A7002" t="s">
        <v>24740</v>
      </c>
      <c r="B7002" t="s">
        <v>88</v>
      </c>
      <c r="C7002" t="s">
        <v>159</v>
      </c>
      <c r="D7002" t="s">
        <v>17736</v>
      </c>
      <c r="E7002" t="s">
        <v>81</v>
      </c>
      <c r="F7002" t="s">
        <v>4927</v>
      </c>
      <c r="G7002">
        <v>0</v>
      </c>
      <c r="H7002">
        <v>0</v>
      </c>
      <c r="I7002">
        <v>0</v>
      </c>
      <c r="J7002">
        <v>0</v>
      </c>
      <c r="K7002">
        <v>0</v>
      </c>
      <c r="L7002">
        <v>0</v>
      </c>
      <c r="M7002">
        <v>0</v>
      </c>
      <c r="N7002">
        <v>1</v>
      </c>
      <c r="O7002">
        <v>1</v>
      </c>
      <c r="P7002">
        <v>0</v>
      </c>
      <c r="Q7002">
        <v>0</v>
      </c>
    </row>
    <row r="7003" spans="1:17" x14ac:dyDescent="0.2">
      <c r="A7003" t="s">
        <v>24741</v>
      </c>
      <c r="B7003" t="s">
        <v>88</v>
      </c>
      <c r="C7003" t="s">
        <v>159</v>
      </c>
      <c r="D7003" t="s">
        <v>17736</v>
      </c>
      <c r="E7003" t="s">
        <v>81</v>
      </c>
      <c r="F7003" t="s">
        <v>17734</v>
      </c>
      <c r="G7003">
        <v>1</v>
      </c>
      <c r="H7003">
        <v>0</v>
      </c>
      <c r="I7003">
        <v>0</v>
      </c>
      <c r="J7003">
        <v>0</v>
      </c>
      <c r="K7003">
        <v>0</v>
      </c>
      <c r="L7003">
        <v>0</v>
      </c>
      <c r="M7003">
        <v>0</v>
      </c>
      <c r="N7003">
        <v>0</v>
      </c>
      <c r="O7003">
        <v>0</v>
      </c>
      <c r="P7003">
        <v>0</v>
      </c>
      <c r="Q7003">
        <v>0</v>
      </c>
    </row>
    <row r="7004" spans="1:17" x14ac:dyDescent="0.2">
      <c r="A7004" t="s">
        <v>24742</v>
      </c>
      <c r="B7004" t="s">
        <v>88</v>
      </c>
      <c r="C7004" t="s">
        <v>160</v>
      </c>
      <c r="D7004" t="s">
        <v>17768</v>
      </c>
      <c r="E7004" t="s">
        <v>83</v>
      </c>
      <c r="F7004" t="s">
        <v>17734</v>
      </c>
      <c r="G7004">
        <v>2</v>
      </c>
      <c r="H7004">
        <v>0</v>
      </c>
      <c r="I7004">
        <v>0</v>
      </c>
      <c r="J7004">
        <v>0</v>
      </c>
      <c r="K7004">
        <v>0</v>
      </c>
      <c r="L7004">
        <v>0</v>
      </c>
      <c r="M7004">
        <v>0</v>
      </c>
      <c r="N7004">
        <v>0</v>
      </c>
      <c r="O7004">
        <v>0</v>
      </c>
      <c r="P7004">
        <v>0</v>
      </c>
      <c r="Q7004">
        <v>0</v>
      </c>
    </row>
    <row r="7005" spans="1:17" x14ac:dyDescent="0.2">
      <c r="A7005" t="s">
        <v>24743</v>
      </c>
      <c r="B7005" t="s">
        <v>88</v>
      </c>
      <c r="C7005" t="s">
        <v>160</v>
      </c>
      <c r="D7005" t="s">
        <v>17768</v>
      </c>
      <c r="E7005" t="s">
        <v>81</v>
      </c>
      <c r="F7005" t="s">
        <v>17734</v>
      </c>
      <c r="G7005">
        <v>3</v>
      </c>
      <c r="H7005">
        <v>0</v>
      </c>
      <c r="I7005">
        <v>0</v>
      </c>
      <c r="J7005">
        <v>0</v>
      </c>
      <c r="K7005">
        <v>0</v>
      </c>
      <c r="L7005">
        <v>0</v>
      </c>
      <c r="M7005">
        <v>0</v>
      </c>
      <c r="N7005">
        <v>0</v>
      </c>
      <c r="O7005">
        <v>0</v>
      </c>
      <c r="P7005">
        <v>0</v>
      </c>
      <c r="Q7005">
        <v>0</v>
      </c>
    </row>
    <row r="7006" spans="1:17" x14ac:dyDescent="0.2">
      <c r="A7006" t="s">
        <v>24744</v>
      </c>
      <c r="B7006" t="s">
        <v>88</v>
      </c>
      <c r="C7006" t="s">
        <v>160</v>
      </c>
      <c r="D7006" t="s">
        <v>17736</v>
      </c>
      <c r="E7006" t="s">
        <v>83</v>
      </c>
      <c r="F7006" t="s">
        <v>4929</v>
      </c>
      <c r="G7006">
        <v>0</v>
      </c>
      <c r="H7006">
        <v>5</v>
      </c>
      <c r="I7006">
        <v>0</v>
      </c>
      <c r="J7006">
        <v>5</v>
      </c>
      <c r="K7006">
        <v>0</v>
      </c>
      <c r="L7006">
        <v>0</v>
      </c>
      <c r="M7006">
        <v>0</v>
      </c>
      <c r="N7006">
        <v>0</v>
      </c>
      <c r="O7006">
        <v>0</v>
      </c>
      <c r="P7006">
        <v>0</v>
      </c>
      <c r="Q7006">
        <v>0</v>
      </c>
    </row>
    <row r="7007" spans="1:17" x14ac:dyDescent="0.2">
      <c r="A7007" t="s">
        <v>24745</v>
      </c>
      <c r="B7007" t="s">
        <v>88</v>
      </c>
      <c r="C7007" t="s">
        <v>160</v>
      </c>
      <c r="D7007" t="s">
        <v>17736</v>
      </c>
      <c r="E7007" t="s">
        <v>83</v>
      </c>
      <c r="F7007" t="s">
        <v>4931</v>
      </c>
      <c r="G7007">
        <v>0</v>
      </c>
      <c r="H7007">
        <v>5</v>
      </c>
      <c r="I7007">
        <v>0</v>
      </c>
      <c r="J7007">
        <v>5</v>
      </c>
      <c r="K7007">
        <v>0</v>
      </c>
      <c r="L7007">
        <v>0</v>
      </c>
      <c r="M7007">
        <v>0</v>
      </c>
      <c r="N7007">
        <v>0</v>
      </c>
      <c r="O7007">
        <v>0</v>
      </c>
      <c r="P7007">
        <v>0</v>
      </c>
      <c r="Q7007">
        <v>0</v>
      </c>
    </row>
    <row r="7008" spans="1:17" x14ac:dyDescent="0.2">
      <c r="A7008" t="s">
        <v>24746</v>
      </c>
      <c r="B7008" t="s">
        <v>88</v>
      </c>
      <c r="C7008" t="s">
        <v>160</v>
      </c>
      <c r="D7008" t="s">
        <v>17736</v>
      </c>
      <c r="E7008" t="s">
        <v>83</v>
      </c>
      <c r="F7008" t="s">
        <v>4933</v>
      </c>
      <c r="G7008">
        <v>0</v>
      </c>
      <c r="H7008">
        <v>0</v>
      </c>
      <c r="I7008">
        <v>0</v>
      </c>
      <c r="J7008">
        <v>0</v>
      </c>
      <c r="K7008">
        <v>0</v>
      </c>
      <c r="L7008">
        <v>0</v>
      </c>
      <c r="M7008">
        <v>5</v>
      </c>
      <c r="N7008">
        <v>0</v>
      </c>
      <c r="O7008">
        <v>0</v>
      </c>
      <c r="P7008">
        <v>0</v>
      </c>
      <c r="Q7008">
        <v>0</v>
      </c>
    </row>
    <row r="7009" spans="1:17" x14ac:dyDescent="0.2">
      <c r="A7009" t="s">
        <v>24747</v>
      </c>
      <c r="B7009" t="s">
        <v>88</v>
      </c>
      <c r="C7009" t="s">
        <v>160</v>
      </c>
      <c r="D7009" t="s">
        <v>17736</v>
      </c>
      <c r="E7009" t="s">
        <v>83</v>
      </c>
      <c r="F7009" t="s">
        <v>4935</v>
      </c>
      <c r="G7009">
        <v>0</v>
      </c>
      <c r="H7009">
        <v>5</v>
      </c>
      <c r="I7009">
        <v>0</v>
      </c>
      <c r="J7009">
        <v>5</v>
      </c>
      <c r="K7009">
        <v>0</v>
      </c>
      <c r="L7009">
        <v>0</v>
      </c>
      <c r="M7009">
        <v>0</v>
      </c>
      <c r="N7009">
        <v>0</v>
      </c>
      <c r="O7009">
        <v>0</v>
      </c>
      <c r="P7009">
        <v>0</v>
      </c>
      <c r="Q7009">
        <v>0</v>
      </c>
    </row>
    <row r="7010" spans="1:17" x14ac:dyDescent="0.2">
      <c r="A7010" t="s">
        <v>24748</v>
      </c>
      <c r="B7010" t="s">
        <v>88</v>
      </c>
      <c r="C7010" t="s">
        <v>160</v>
      </c>
      <c r="D7010" t="s">
        <v>17736</v>
      </c>
      <c r="E7010" t="s">
        <v>83</v>
      </c>
      <c r="F7010" t="s">
        <v>4937</v>
      </c>
      <c r="G7010">
        <v>0</v>
      </c>
      <c r="H7010">
        <v>5</v>
      </c>
      <c r="I7010">
        <v>0</v>
      </c>
      <c r="J7010">
        <v>5</v>
      </c>
      <c r="K7010">
        <v>0</v>
      </c>
      <c r="L7010">
        <v>0</v>
      </c>
      <c r="M7010">
        <v>0</v>
      </c>
      <c r="N7010">
        <v>0</v>
      </c>
      <c r="O7010">
        <v>0</v>
      </c>
      <c r="P7010">
        <v>0</v>
      </c>
      <c r="Q7010">
        <v>0</v>
      </c>
    </row>
    <row r="7011" spans="1:17" x14ac:dyDescent="0.2">
      <c r="A7011" t="s">
        <v>24749</v>
      </c>
      <c r="B7011" t="s">
        <v>88</v>
      </c>
      <c r="C7011" t="s">
        <v>160</v>
      </c>
      <c r="D7011" t="s">
        <v>17736</v>
      </c>
      <c r="E7011" t="s">
        <v>83</v>
      </c>
      <c r="F7011" t="s">
        <v>4939</v>
      </c>
      <c r="G7011">
        <v>0</v>
      </c>
      <c r="H7011">
        <v>0</v>
      </c>
      <c r="I7011">
        <v>0</v>
      </c>
      <c r="J7011">
        <v>0</v>
      </c>
      <c r="K7011">
        <v>0</v>
      </c>
      <c r="L7011">
        <v>0</v>
      </c>
      <c r="M7011">
        <v>5</v>
      </c>
      <c r="N7011">
        <v>0</v>
      </c>
      <c r="O7011">
        <v>0</v>
      </c>
      <c r="P7011">
        <v>0</v>
      </c>
      <c r="Q7011">
        <v>0</v>
      </c>
    </row>
    <row r="7012" spans="1:17" x14ac:dyDescent="0.2">
      <c r="A7012" t="s">
        <v>24750</v>
      </c>
      <c r="B7012" t="s">
        <v>88</v>
      </c>
      <c r="C7012" t="s">
        <v>224</v>
      </c>
      <c r="D7012" t="s">
        <v>17736</v>
      </c>
      <c r="E7012" t="s">
        <v>81</v>
      </c>
      <c r="F7012" t="s">
        <v>4941</v>
      </c>
      <c r="G7012">
        <v>0</v>
      </c>
      <c r="H7012">
        <v>12</v>
      </c>
      <c r="I7012">
        <v>0</v>
      </c>
      <c r="J7012">
        <v>11</v>
      </c>
      <c r="K7012">
        <v>0</v>
      </c>
      <c r="L7012">
        <v>1</v>
      </c>
      <c r="M7012">
        <v>0</v>
      </c>
      <c r="N7012">
        <v>0</v>
      </c>
      <c r="O7012">
        <v>0</v>
      </c>
      <c r="P7012">
        <v>0</v>
      </c>
      <c r="Q7012">
        <v>0</v>
      </c>
    </row>
    <row r="7013" spans="1:17" x14ac:dyDescent="0.2">
      <c r="A7013" t="s">
        <v>24751</v>
      </c>
      <c r="B7013" t="s">
        <v>88</v>
      </c>
      <c r="C7013" t="s">
        <v>224</v>
      </c>
      <c r="D7013" t="s">
        <v>17736</v>
      </c>
      <c r="E7013" t="s">
        <v>81</v>
      </c>
      <c r="F7013" t="s">
        <v>4943</v>
      </c>
      <c r="G7013">
        <v>0</v>
      </c>
      <c r="H7013">
        <v>0</v>
      </c>
      <c r="I7013">
        <v>0</v>
      </c>
      <c r="J7013">
        <v>0</v>
      </c>
      <c r="K7013">
        <v>0</v>
      </c>
      <c r="L7013">
        <v>0</v>
      </c>
      <c r="M7013">
        <v>12</v>
      </c>
      <c r="N7013">
        <v>0</v>
      </c>
      <c r="O7013">
        <v>0</v>
      </c>
      <c r="P7013">
        <v>0</v>
      </c>
      <c r="Q7013">
        <v>0</v>
      </c>
    </row>
    <row r="7014" spans="1:17" x14ac:dyDescent="0.2">
      <c r="A7014" t="s">
        <v>24752</v>
      </c>
      <c r="B7014" t="s">
        <v>88</v>
      </c>
      <c r="C7014" t="s">
        <v>224</v>
      </c>
      <c r="D7014" t="s">
        <v>17736</v>
      </c>
      <c r="E7014" t="s">
        <v>81</v>
      </c>
      <c r="F7014" t="s">
        <v>4925</v>
      </c>
      <c r="G7014">
        <v>0</v>
      </c>
      <c r="H7014">
        <v>0</v>
      </c>
      <c r="I7014">
        <v>0</v>
      </c>
      <c r="J7014">
        <v>0</v>
      </c>
      <c r="K7014">
        <v>0</v>
      </c>
      <c r="L7014">
        <v>0</v>
      </c>
      <c r="M7014">
        <v>0</v>
      </c>
      <c r="N7014">
        <v>12</v>
      </c>
      <c r="O7014">
        <v>11</v>
      </c>
      <c r="P7014">
        <v>1</v>
      </c>
      <c r="Q7014">
        <v>0</v>
      </c>
    </row>
    <row r="7015" spans="1:17" x14ac:dyDescent="0.2">
      <c r="A7015" t="s">
        <v>24753</v>
      </c>
      <c r="B7015" t="s">
        <v>88</v>
      </c>
      <c r="C7015" t="s">
        <v>224</v>
      </c>
      <c r="D7015" t="s">
        <v>17736</v>
      </c>
      <c r="E7015" t="s">
        <v>81</v>
      </c>
      <c r="F7015" t="s">
        <v>4927</v>
      </c>
      <c r="G7015">
        <v>0</v>
      </c>
      <c r="H7015">
        <v>0</v>
      </c>
      <c r="I7015">
        <v>0</v>
      </c>
      <c r="J7015">
        <v>0</v>
      </c>
      <c r="K7015">
        <v>0</v>
      </c>
      <c r="L7015">
        <v>0</v>
      </c>
      <c r="M7015">
        <v>0</v>
      </c>
      <c r="N7015">
        <v>9</v>
      </c>
      <c r="O7015">
        <v>8</v>
      </c>
      <c r="P7015">
        <v>1</v>
      </c>
      <c r="Q7015">
        <v>0</v>
      </c>
    </row>
    <row r="7016" spans="1:17" x14ac:dyDescent="0.2">
      <c r="A7016" t="s">
        <v>24754</v>
      </c>
      <c r="B7016" t="s">
        <v>88</v>
      </c>
      <c r="C7016" t="s">
        <v>224</v>
      </c>
      <c r="D7016" t="s">
        <v>17736</v>
      </c>
      <c r="E7016" t="s">
        <v>81</v>
      </c>
      <c r="F7016" t="s">
        <v>17734</v>
      </c>
      <c r="G7016">
        <v>12</v>
      </c>
      <c r="H7016">
        <v>0</v>
      </c>
      <c r="I7016">
        <v>0</v>
      </c>
      <c r="J7016">
        <v>0</v>
      </c>
      <c r="K7016">
        <v>0</v>
      </c>
      <c r="L7016">
        <v>0</v>
      </c>
      <c r="M7016">
        <v>0</v>
      </c>
      <c r="N7016">
        <v>0</v>
      </c>
      <c r="O7016">
        <v>0</v>
      </c>
      <c r="P7016">
        <v>0</v>
      </c>
      <c r="Q7016">
        <v>0</v>
      </c>
    </row>
    <row r="7017" spans="1:17" x14ac:dyDescent="0.2">
      <c r="A7017" t="s">
        <v>24755</v>
      </c>
      <c r="B7017" t="s">
        <v>88</v>
      </c>
      <c r="C7017" t="s">
        <v>224</v>
      </c>
      <c r="D7017" t="s">
        <v>17748</v>
      </c>
      <c r="E7017" t="s">
        <v>83</v>
      </c>
      <c r="F7017" t="s">
        <v>17749</v>
      </c>
      <c r="G7017">
        <v>0</v>
      </c>
      <c r="H7017">
        <v>0</v>
      </c>
      <c r="I7017">
        <v>0</v>
      </c>
      <c r="J7017">
        <v>0</v>
      </c>
      <c r="K7017">
        <v>0</v>
      </c>
      <c r="L7017">
        <v>0</v>
      </c>
      <c r="M7017">
        <v>0</v>
      </c>
      <c r="N7017">
        <v>11</v>
      </c>
      <c r="O7017">
        <v>9</v>
      </c>
      <c r="P7017">
        <v>1</v>
      </c>
      <c r="Q7017">
        <v>1</v>
      </c>
    </row>
    <row r="7018" spans="1:17" x14ac:dyDescent="0.2">
      <c r="A7018" t="s">
        <v>24756</v>
      </c>
      <c r="B7018" t="s">
        <v>88</v>
      </c>
      <c r="C7018" t="s">
        <v>224</v>
      </c>
      <c r="D7018" t="s">
        <v>17748</v>
      </c>
      <c r="E7018" t="s">
        <v>83</v>
      </c>
      <c r="F7018" t="s">
        <v>17734</v>
      </c>
      <c r="G7018">
        <v>11</v>
      </c>
      <c r="H7018">
        <v>0</v>
      </c>
      <c r="I7018">
        <v>0</v>
      </c>
      <c r="J7018">
        <v>0</v>
      </c>
      <c r="K7018">
        <v>0</v>
      </c>
      <c r="L7018">
        <v>0</v>
      </c>
      <c r="M7018">
        <v>0</v>
      </c>
      <c r="N7018">
        <v>0</v>
      </c>
      <c r="O7018">
        <v>0</v>
      </c>
      <c r="P7018">
        <v>0</v>
      </c>
      <c r="Q7018">
        <v>0</v>
      </c>
    </row>
    <row r="7019" spans="1:17" x14ac:dyDescent="0.2">
      <c r="A7019" t="s">
        <v>24757</v>
      </c>
      <c r="B7019" t="s">
        <v>88</v>
      </c>
      <c r="C7019" t="s">
        <v>224</v>
      </c>
      <c r="D7019" t="s">
        <v>17748</v>
      </c>
      <c r="E7019" t="s">
        <v>81</v>
      </c>
      <c r="F7019" t="s">
        <v>17749</v>
      </c>
      <c r="G7019">
        <v>0</v>
      </c>
      <c r="H7019">
        <v>0</v>
      </c>
      <c r="I7019">
        <v>0</v>
      </c>
      <c r="J7019">
        <v>0</v>
      </c>
      <c r="K7019">
        <v>0</v>
      </c>
      <c r="L7019">
        <v>0</v>
      </c>
      <c r="M7019">
        <v>0</v>
      </c>
      <c r="N7019">
        <v>5</v>
      </c>
      <c r="O7019">
        <v>5</v>
      </c>
      <c r="P7019">
        <v>0</v>
      </c>
      <c r="Q7019">
        <v>0</v>
      </c>
    </row>
    <row r="7020" spans="1:17" x14ac:dyDescent="0.2">
      <c r="A7020" t="s">
        <v>24758</v>
      </c>
      <c r="B7020" t="s">
        <v>88</v>
      </c>
      <c r="C7020" t="s">
        <v>224</v>
      </c>
      <c r="D7020" t="s">
        <v>17748</v>
      </c>
      <c r="E7020" t="s">
        <v>81</v>
      </c>
      <c r="F7020" t="s">
        <v>17734</v>
      </c>
      <c r="G7020">
        <v>5</v>
      </c>
      <c r="H7020">
        <v>0</v>
      </c>
      <c r="I7020">
        <v>0</v>
      </c>
      <c r="J7020">
        <v>0</v>
      </c>
      <c r="K7020">
        <v>0</v>
      </c>
      <c r="L7020">
        <v>0</v>
      </c>
      <c r="M7020">
        <v>0</v>
      </c>
      <c r="N7020">
        <v>0</v>
      </c>
      <c r="O7020">
        <v>0</v>
      </c>
      <c r="P7020">
        <v>0</v>
      </c>
      <c r="Q7020">
        <v>0</v>
      </c>
    </row>
    <row r="7021" spans="1:17" x14ac:dyDescent="0.2">
      <c r="A7021" t="s">
        <v>24759</v>
      </c>
      <c r="B7021" t="s">
        <v>88</v>
      </c>
      <c r="C7021" t="s">
        <v>225</v>
      </c>
      <c r="D7021" t="s">
        <v>17736</v>
      </c>
      <c r="E7021" t="s">
        <v>83</v>
      </c>
      <c r="F7021" t="s">
        <v>4929</v>
      </c>
      <c r="G7021">
        <v>0</v>
      </c>
      <c r="H7021">
        <v>1</v>
      </c>
      <c r="I7021">
        <v>0</v>
      </c>
      <c r="J7021">
        <v>1</v>
      </c>
      <c r="K7021">
        <v>0</v>
      </c>
      <c r="L7021">
        <v>0</v>
      </c>
      <c r="M7021">
        <v>0</v>
      </c>
      <c r="N7021">
        <v>0</v>
      </c>
      <c r="O7021">
        <v>0</v>
      </c>
      <c r="P7021">
        <v>0</v>
      </c>
      <c r="Q7021">
        <v>0</v>
      </c>
    </row>
    <row r="7022" spans="1:17" x14ac:dyDescent="0.2">
      <c r="A7022" t="s">
        <v>24760</v>
      </c>
      <c r="B7022" t="s">
        <v>88</v>
      </c>
      <c r="C7022" t="s">
        <v>225</v>
      </c>
      <c r="D7022" t="s">
        <v>17736</v>
      </c>
      <c r="E7022" t="s">
        <v>83</v>
      </c>
      <c r="F7022" t="s">
        <v>4931</v>
      </c>
      <c r="G7022">
        <v>0</v>
      </c>
      <c r="H7022">
        <v>1</v>
      </c>
      <c r="I7022">
        <v>0</v>
      </c>
      <c r="J7022">
        <v>1</v>
      </c>
      <c r="K7022">
        <v>0</v>
      </c>
      <c r="L7022">
        <v>0</v>
      </c>
      <c r="M7022">
        <v>0</v>
      </c>
      <c r="N7022">
        <v>0</v>
      </c>
      <c r="O7022">
        <v>0</v>
      </c>
      <c r="P7022">
        <v>0</v>
      </c>
      <c r="Q7022">
        <v>0</v>
      </c>
    </row>
    <row r="7023" spans="1:17" x14ac:dyDescent="0.2">
      <c r="A7023" t="s">
        <v>24761</v>
      </c>
      <c r="B7023" t="s">
        <v>88</v>
      </c>
      <c r="C7023" t="s">
        <v>225</v>
      </c>
      <c r="D7023" t="s">
        <v>17736</v>
      </c>
      <c r="E7023" t="s">
        <v>83</v>
      </c>
      <c r="F7023" t="s">
        <v>4933</v>
      </c>
      <c r="G7023">
        <v>0</v>
      </c>
      <c r="H7023">
        <v>0</v>
      </c>
      <c r="I7023">
        <v>0</v>
      </c>
      <c r="J7023">
        <v>0</v>
      </c>
      <c r="K7023">
        <v>0</v>
      </c>
      <c r="L7023">
        <v>0</v>
      </c>
      <c r="M7023">
        <v>1</v>
      </c>
      <c r="N7023">
        <v>0</v>
      </c>
      <c r="O7023">
        <v>0</v>
      </c>
      <c r="P7023">
        <v>0</v>
      </c>
      <c r="Q7023">
        <v>0</v>
      </c>
    </row>
    <row r="7024" spans="1:17" x14ac:dyDescent="0.2">
      <c r="A7024" t="s">
        <v>24762</v>
      </c>
      <c r="B7024" t="s">
        <v>88</v>
      </c>
      <c r="C7024" t="s">
        <v>225</v>
      </c>
      <c r="D7024" t="s">
        <v>17736</v>
      </c>
      <c r="E7024" t="s">
        <v>83</v>
      </c>
      <c r="F7024" t="s">
        <v>4935</v>
      </c>
      <c r="G7024">
        <v>0</v>
      </c>
      <c r="H7024">
        <v>1</v>
      </c>
      <c r="I7024">
        <v>0</v>
      </c>
      <c r="J7024">
        <v>1</v>
      </c>
      <c r="K7024">
        <v>0</v>
      </c>
      <c r="L7024">
        <v>0</v>
      </c>
      <c r="M7024">
        <v>0</v>
      </c>
      <c r="N7024">
        <v>0</v>
      </c>
      <c r="O7024">
        <v>0</v>
      </c>
      <c r="P7024">
        <v>0</v>
      </c>
      <c r="Q7024">
        <v>0</v>
      </c>
    </row>
    <row r="7025" spans="1:17" x14ac:dyDescent="0.2">
      <c r="A7025" t="s">
        <v>24763</v>
      </c>
      <c r="B7025" t="s">
        <v>88</v>
      </c>
      <c r="C7025" t="s">
        <v>225</v>
      </c>
      <c r="D7025" t="s">
        <v>17736</v>
      </c>
      <c r="E7025" t="s">
        <v>83</v>
      </c>
      <c r="F7025" t="s">
        <v>4937</v>
      </c>
      <c r="G7025">
        <v>0</v>
      </c>
      <c r="H7025">
        <v>1</v>
      </c>
      <c r="I7025">
        <v>0</v>
      </c>
      <c r="J7025">
        <v>1</v>
      </c>
      <c r="K7025">
        <v>0</v>
      </c>
      <c r="L7025">
        <v>0</v>
      </c>
      <c r="M7025">
        <v>0</v>
      </c>
      <c r="N7025">
        <v>0</v>
      </c>
      <c r="O7025">
        <v>0</v>
      </c>
      <c r="P7025">
        <v>0</v>
      </c>
      <c r="Q7025">
        <v>0</v>
      </c>
    </row>
    <row r="7026" spans="1:17" x14ac:dyDescent="0.2">
      <c r="A7026" t="s">
        <v>24764</v>
      </c>
      <c r="B7026" t="s">
        <v>88</v>
      </c>
      <c r="C7026" t="s">
        <v>225</v>
      </c>
      <c r="D7026" t="s">
        <v>17736</v>
      </c>
      <c r="E7026" t="s">
        <v>83</v>
      </c>
      <c r="F7026" t="s">
        <v>4939</v>
      </c>
      <c r="G7026">
        <v>0</v>
      </c>
      <c r="H7026">
        <v>0</v>
      </c>
      <c r="I7026">
        <v>0</v>
      </c>
      <c r="J7026">
        <v>0</v>
      </c>
      <c r="K7026">
        <v>0</v>
      </c>
      <c r="L7026">
        <v>0</v>
      </c>
      <c r="M7026">
        <v>1</v>
      </c>
      <c r="N7026">
        <v>0</v>
      </c>
      <c r="O7026">
        <v>0</v>
      </c>
      <c r="P7026">
        <v>0</v>
      </c>
      <c r="Q7026">
        <v>0</v>
      </c>
    </row>
    <row r="7027" spans="1:17" x14ac:dyDescent="0.2">
      <c r="A7027" t="s">
        <v>24765</v>
      </c>
      <c r="B7027" t="s">
        <v>88</v>
      </c>
      <c r="C7027" t="s">
        <v>225</v>
      </c>
      <c r="D7027" t="s">
        <v>17736</v>
      </c>
      <c r="E7027" t="s">
        <v>83</v>
      </c>
      <c r="F7027" t="s">
        <v>4941</v>
      </c>
      <c r="G7027">
        <v>0</v>
      </c>
      <c r="H7027">
        <v>1</v>
      </c>
      <c r="I7027">
        <v>0</v>
      </c>
      <c r="J7027">
        <v>1</v>
      </c>
      <c r="K7027">
        <v>0</v>
      </c>
      <c r="L7027">
        <v>0</v>
      </c>
      <c r="M7027">
        <v>0</v>
      </c>
      <c r="N7027">
        <v>0</v>
      </c>
      <c r="O7027">
        <v>0</v>
      </c>
      <c r="P7027">
        <v>0</v>
      </c>
      <c r="Q7027">
        <v>0</v>
      </c>
    </row>
    <row r="7028" spans="1:17" x14ac:dyDescent="0.2">
      <c r="A7028" t="s">
        <v>24766</v>
      </c>
      <c r="B7028" t="s">
        <v>88</v>
      </c>
      <c r="C7028" t="s">
        <v>225</v>
      </c>
      <c r="D7028" t="s">
        <v>17736</v>
      </c>
      <c r="E7028" t="s">
        <v>83</v>
      </c>
      <c r="F7028" t="s">
        <v>4943</v>
      </c>
      <c r="G7028">
        <v>0</v>
      </c>
      <c r="H7028">
        <v>0</v>
      </c>
      <c r="I7028">
        <v>0</v>
      </c>
      <c r="J7028">
        <v>0</v>
      </c>
      <c r="K7028">
        <v>0</v>
      </c>
      <c r="L7028">
        <v>0</v>
      </c>
      <c r="M7028">
        <v>1</v>
      </c>
      <c r="N7028">
        <v>0</v>
      </c>
      <c r="O7028">
        <v>0</v>
      </c>
      <c r="P7028">
        <v>0</v>
      </c>
      <c r="Q7028">
        <v>0</v>
      </c>
    </row>
    <row r="7029" spans="1:17" x14ac:dyDescent="0.2">
      <c r="A7029" t="s">
        <v>24767</v>
      </c>
      <c r="B7029" t="s">
        <v>88</v>
      </c>
      <c r="C7029" t="s">
        <v>225</v>
      </c>
      <c r="D7029" t="s">
        <v>17736</v>
      </c>
      <c r="E7029" t="s">
        <v>83</v>
      </c>
      <c r="F7029" t="s">
        <v>4925</v>
      </c>
      <c r="G7029">
        <v>0</v>
      </c>
      <c r="H7029">
        <v>0</v>
      </c>
      <c r="I7029">
        <v>0</v>
      </c>
      <c r="J7029">
        <v>0</v>
      </c>
      <c r="K7029">
        <v>0</v>
      </c>
      <c r="L7029">
        <v>0</v>
      </c>
      <c r="M7029">
        <v>0</v>
      </c>
      <c r="N7029">
        <v>1</v>
      </c>
      <c r="O7029">
        <v>1</v>
      </c>
      <c r="P7029">
        <v>0</v>
      </c>
      <c r="Q7029">
        <v>0</v>
      </c>
    </row>
    <row r="7030" spans="1:17" x14ac:dyDescent="0.2">
      <c r="A7030" t="s">
        <v>24768</v>
      </c>
      <c r="B7030" t="s">
        <v>88</v>
      </c>
      <c r="C7030" t="s">
        <v>225</v>
      </c>
      <c r="D7030" t="s">
        <v>17736</v>
      </c>
      <c r="E7030" t="s">
        <v>83</v>
      </c>
      <c r="F7030" t="s">
        <v>4927</v>
      </c>
      <c r="G7030">
        <v>0</v>
      </c>
      <c r="H7030">
        <v>0</v>
      </c>
      <c r="I7030">
        <v>0</v>
      </c>
      <c r="J7030">
        <v>0</v>
      </c>
      <c r="K7030">
        <v>0</v>
      </c>
      <c r="L7030">
        <v>0</v>
      </c>
      <c r="M7030">
        <v>0</v>
      </c>
      <c r="N7030">
        <v>1</v>
      </c>
      <c r="O7030">
        <v>1</v>
      </c>
      <c r="P7030">
        <v>0</v>
      </c>
      <c r="Q7030">
        <v>0</v>
      </c>
    </row>
    <row r="7031" spans="1:17" x14ac:dyDescent="0.2">
      <c r="A7031" t="s">
        <v>24769</v>
      </c>
      <c r="B7031" t="s">
        <v>88</v>
      </c>
      <c r="C7031" t="s">
        <v>225</v>
      </c>
      <c r="D7031" t="s">
        <v>17736</v>
      </c>
      <c r="E7031" t="s">
        <v>83</v>
      </c>
      <c r="F7031" t="s">
        <v>17734</v>
      </c>
      <c r="G7031">
        <v>1</v>
      </c>
      <c r="H7031">
        <v>0</v>
      </c>
      <c r="I7031">
        <v>0</v>
      </c>
      <c r="J7031">
        <v>0</v>
      </c>
      <c r="K7031">
        <v>0</v>
      </c>
      <c r="L7031">
        <v>0</v>
      </c>
      <c r="M7031">
        <v>0</v>
      </c>
      <c r="N7031">
        <v>0</v>
      </c>
      <c r="O7031">
        <v>0</v>
      </c>
      <c r="P7031">
        <v>0</v>
      </c>
      <c r="Q7031">
        <v>0</v>
      </c>
    </row>
    <row r="7032" spans="1:17" x14ac:dyDescent="0.2">
      <c r="A7032" t="s">
        <v>24770</v>
      </c>
      <c r="B7032" t="s">
        <v>88</v>
      </c>
      <c r="C7032" t="s">
        <v>225</v>
      </c>
      <c r="D7032" t="s">
        <v>17736</v>
      </c>
      <c r="E7032" t="s">
        <v>81</v>
      </c>
      <c r="F7032" t="s">
        <v>4929</v>
      </c>
      <c r="G7032">
        <v>0</v>
      </c>
      <c r="H7032">
        <v>6</v>
      </c>
      <c r="I7032">
        <v>0</v>
      </c>
      <c r="J7032">
        <v>5</v>
      </c>
      <c r="K7032">
        <v>1</v>
      </c>
      <c r="L7032">
        <v>0</v>
      </c>
      <c r="M7032">
        <v>0</v>
      </c>
      <c r="N7032">
        <v>0</v>
      </c>
      <c r="O7032">
        <v>0</v>
      </c>
      <c r="P7032">
        <v>0</v>
      </c>
      <c r="Q7032">
        <v>0</v>
      </c>
    </row>
    <row r="7033" spans="1:17" x14ac:dyDescent="0.2">
      <c r="A7033" t="s">
        <v>24771</v>
      </c>
      <c r="B7033" t="s">
        <v>88</v>
      </c>
      <c r="C7033" t="s">
        <v>225</v>
      </c>
      <c r="D7033" t="s">
        <v>17736</v>
      </c>
      <c r="E7033" t="s">
        <v>81</v>
      </c>
      <c r="F7033" t="s">
        <v>4931</v>
      </c>
      <c r="G7033">
        <v>0</v>
      </c>
      <c r="H7033">
        <v>6</v>
      </c>
      <c r="I7033">
        <v>0</v>
      </c>
      <c r="J7033">
        <v>5</v>
      </c>
      <c r="K7033">
        <v>1</v>
      </c>
      <c r="L7033">
        <v>0</v>
      </c>
      <c r="M7033">
        <v>0</v>
      </c>
      <c r="N7033">
        <v>0</v>
      </c>
      <c r="O7033">
        <v>0</v>
      </c>
      <c r="P7033">
        <v>0</v>
      </c>
      <c r="Q7033">
        <v>0</v>
      </c>
    </row>
    <row r="7034" spans="1:17" x14ac:dyDescent="0.2">
      <c r="A7034" t="s">
        <v>24772</v>
      </c>
      <c r="B7034" t="s">
        <v>88</v>
      </c>
      <c r="C7034" t="s">
        <v>225</v>
      </c>
      <c r="D7034" t="s">
        <v>17736</v>
      </c>
      <c r="E7034" t="s">
        <v>81</v>
      </c>
      <c r="F7034" t="s">
        <v>4933</v>
      </c>
      <c r="G7034">
        <v>0</v>
      </c>
      <c r="H7034">
        <v>0</v>
      </c>
      <c r="I7034">
        <v>0</v>
      </c>
      <c r="J7034">
        <v>0</v>
      </c>
      <c r="K7034">
        <v>0</v>
      </c>
      <c r="L7034">
        <v>0</v>
      </c>
      <c r="M7034">
        <v>6</v>
      </c>
      <c r="N7034">
        <v>0</v>
      </c>
      <c r="O7034">
        <v>0</v>
      </c>
      <c r="P7034">
        <v>0</v>
      </c>
      <c r="Q7034">
        <v>0</v>
      </c>
    </row>
    <row r="7035" spans="1:17" x14ac:dyDescent="0.2">
      <c r="A7035" t="s">
        <v>24773</v>
      </c>
      <c r="B7035" t="s">
        <v>88</v>
      </c>
      <c r="C7035" t="s">
        <v>225</v>
      </c>
      <c r="D7035" t="s">
        <v>17736</v>
      </c>
      <c r="E7035" t="s">
        <v>81</v>
      </c>
      <c r="F7035" t="s">
        <v>4935</v>
      </c>
      <c r="G7035">
        <v>0</v>
      </c>
      <c r="H7035">
        <v>6</v>
      </c>
      <c r="I7035">
        <v>0</v>
      </c>
      <c r="J7035">
        <v>5</v>
      </c>
      <c r="K7035">
        <v>1</v>
      </c>
      <c r="L7035">
        <v>0</v>
      </c>
      <c r="M7035">
        <v>0</v>
      </c>
      <c r="N7035">
        <v>0</v>
      </c>
      <c r="O7035">
        <v>0</v>
      </c>
      <c r="P7035">
        <v>0</v>
      </c>
      <c r="Q7035">
        <v>0</v>
      </c>
    </row>
    <row r="7036" spans="1:17" x14ac:dyDescent="0.2">
      <c r="A7036" t="s">
        <v>24774</v>
      </c>
      <c r="B7036" t="s">
        <v>88</v>
      </c>
      <c r="C7036" t="s">
        <v>225</v>
      </c>
      <c r="D7036" t="s">
        <v>17736</v>
      </c>
      <c r="E7036" t="s">
        <v>81</v>
      </c>
      <c r="F7036" t="s">
        <v>4937</v>
      </c>
      <c r="G7036">
        <v>0</v>
      </c>
      <c r="H7036">
        <v>6</v>
      </c>
      <c r="I7036">
        <v>0</v>
      </c>
      <c r="J7036">
        <v>5</v>
      </c>
      <c r="K7036">
        <v>1</v>
      </c>
      <c r="L7036">
        <v>0</v>
      </c>
      <c r="M7036">
        <v>0</v>
      </c>
      <c r="N7036">
        <v>0</v>
      </c>
      <c r="O7036">
        <v>0</v>
      </c>
      <c r="P7036">
        <v>0</v>
      </c>
      <c r="Q7036">
        <v>0</v>
      </c>
    </row>
    <row r="7037" spans="1:17" x14ac:dyDescent="0.2">
      <c r="A7037" t="s">
        <v>24775</v>
      </c>
      <c r="B7037" t="s">
        <v>88</v>
      </c>
      <c r="C7037" t="s">
        <v>225</v>
      </c>
      <c r="D7037" t="s">
        <v>17736</v>
      </c>
      <c r="E7037" t="s">
        <v>81</v>
      </c>
      <c r="F7037" t="s">
        <v>4939</v>
      </c>
      <c r="G7037">
        <v>0</v>
      </c>
      <c r="H7037">
        <v>0</v>
      </c>
      <c r="I7037">
        <v>0</v>
      </c>
      <c r="J7037">
        <v>0</v>
      </c>
      <c r="K7037">
        <v>0</v>
      </c>
      <c r="L7037">
        <v>0</v>
      </c>
      <c r="M7037">
        <v>6</v>
      </c>
      <c r="N7037">
        <v>0</v>
      </c>
      <c r="O7037">
        <v>0</v>
      </c>
      <c r="P7037">
        <v>0</v>
      </c>
      <c r="Q7037">
        <v>0</v>
      </c>
    </row>
    <row r="7038" spans="1:17" x14ac:dyDescent="0.2">
      <c r="A7038" t="s">
        <v>24776</v>
      </c>
      <c r="B7038" t="s">
        <v>88</v>
      </c>
      <c r="C7038" t="s">
        <v>225</v>
      </c>
      <c r="D7038" t="s">
        <v>17736</v>
      </c>
      <c r="E7038" t="s">
        <v>81</v>
      </c>
      <c r="F7038" t="s">
        <v>4941</v>
      </c>
      <c r="G7038">
        <v>0</v>
      </c>
      <c r="H7038">
        <v>6</v>
      </c>
      <c r="I7038">
        <v>0</v>
      </c>
      <c r="J7038">
        <v>5</v>
      </c>
      <c r="K7038">
        <v>1</v>
      </c>
      <c r="L7038">
        <v>0</v>
      </c>
      <c r="M7038">
        <v>0</v>
      </c>
      <c r="N7038">
        <v>0</v>
      </c>
      <c r="O7038">
        <v>0</v>
      </c>
      <c r="P7038">
        <v>0</v>
      </c>
      <c r="Q7038">
        <v>0</v>
      </c>
    </row>
    <row r="7039" spans="1:17" x14ac:dyDescent="0.2">
      <c r="A7039" t="s">
        <v>24777</v>
      </c>
      <c r="B7039" t="s">
        <v>88</v>
      </c>
      <c r="C7039" t="s">
        <v>225</v>
      </c>
      <c r="D7039" t="s">
        <v>17736</v>
      </c>
      <c r="E7039" t="s">
        <v>81</v>
      </c>
      <c r="F7039" t="s">
        <v>4943</v>
      </c>
      <c r="G7039">
        <v>0</v>
      </c>
      <c r="H7039">
        <v>0</v>
      </c>
      <c r="I7039">
        <v>0</v>
      </c>
      <c r="J7039">
        <v>0</v>
      </c>
      <c r="K7039">
        <v>0</v>
      </c>
      <c r="L7039">
        <v>0</v>
      </c>
      <c r="M7039">
        <v>6</v>
      </c>
      <c r="N7039">
        <v>0</v>
      </c>
      <c r="O7039">
        <v>0</v>
      </c>
      <c r="P7039">
        <v>0</v>
      </c>
      <c r="Q7039">
        <v>0</v>
      </c>
    </row>
    <row r="7040" spans="1:17" x14ac:dyDescent="0.2">
      <c r="A7040" t="s">
        <v>24778</v>
      </c>
      <c r="B7040" t="s">
        <v>88</v>
      </c>
      <c r="C7040" t="s">
        <v>225</v>
      </c>
      <c r="D7040" t="s">
        <v>17736</v>
      </c>
      <c r="E7040" t="s">
        <v>81</v>
      </c>
      <c r="F7040" t="s">
        <v>4925</v>
      </c>
      <c r="G7040">
        <v>0</v>
      </c>
      <c r="H7040">
        <v>0</v>
      </c>
      <c r="I7040">
        <v>0</v>
      </c>
      <c r="J7040">
        <v>0</v>
      </c>
      <c r="K7040">
        <v>0</v>
      </c>
      <c r="L7040">
        <v>0</v>
      </c>
      <c r="M7040">
        <v>0</v>
      </c>
      <c r="N7040">
        <v>6</v>
      </c>
      <c r="O7040">
        <v>6</v>
      </c>
      <c r="P7040">
        <v>0</v>
      </c>
      <c r="Q7040">
        <v>0</v>
      </c>
    </row>
    <row r="7041" spans="1:17" x14ac:dyDescent="0.2">
      <c r="A7041" t="s">
        <v>24779</v>
      </c>
      <c r="B7041" t="s">
        <v>88</v>
      </c>
      <c r="C7041" t="s">
        <v>225</v>
      </c>
      <c r="D7041" t="s">
        <v>17736</v>
      </c>
      <c r="E7041" t="s">
        <v>81</v>
      </c>
      <c r="F7041" t="s">
        <v>4927</v>
      </c>
      <c r="G7041">
        <v>0</v>
      </c>
      <c r="H7041">
        <v>0</v>
      </c>
      <c r="I7041">
        <v>0</v>
      </c>
      <c r="J7041">
        <v>0</v>
      </c>
      <c r="K7041">
        <v>0</v>
      </c>
      <c r="L7041">
        <v>0</v>
      </c>
      <c r="M7041">
        <v>0</v>
      </c>
      <c r="N7041">
        <v>6</v>
      </c>
      <c r="O7041">
        <v>6</v>
      </c>
      <c r="P7041">
        <v>0</v>
      </c>
      <c r="Q7041">
        <v>0</v>
      </c>
    </row>
    <row r="7042" spans="1:17" x14ac:dyDescent="0.2">
      <c r="A7042" t="s">
        <v>24780</v>
      </c>
      <c r="B7042" t="s">
        <v>86</v>
      </c>
      <c r="C7042" t="s">
        <v>107</v>
      </c>
      <c r="D7042" t="s">
        <v>17768</v>
      </c>
      <c r="E7042" t="s">
        <v>83</v>
      </c>
      <c r="F7042" t="s">
        <v>17734</v>
      </c>
      <c r="G7042">
        <v>8</v>
      </c>
      <c r="H7042">
        <v>0</v>
      </c>
      <c r="I7042">
        <v>0</v>
      </c>
      <c r="J7042">
        <v>0</v>
      </c>
      <c r="K7042">
        <v>0</v>
      </c>
      <c r="L7042">
        <v>0</v>
      </c>
      <c r="M7042">
        <v>0</v>
      </c>
      <c r="N7042">
        <v>0</v>
      </c>
      <c r="O7042">
        <v>0</v>
      </c>
      <c r="P7042">
        <v>0</v>
      </c>
      <c r="Q7042">
        <v>0</v>
      </c>
    </row>
    <row r="7043" spans="1:17" x14ac:dyDescent="0.2">
      <c r="A7043" t="s">
        <v>24781</v>
      </c>
      <c r="B7043" t="s">
        <v>86</v>
      </c>
      <c r="C7043" t="s">
        <v>107</v>
      </c>
      <c r="D7043" t="s">
        <v>17768</v>
      </c>
      <c r="E7043" t="s">
        <v>81</v>
      </c>
      <c r="F7043" t="s">
        <v>17734</v>
      </c>
      <c r="G7043">
        <v>17</v>
      </c>
      <c r="H7043">
        <v>0</v>
      </c>
      <c r="I7043">
        <v>0</v>
      </c>
      <c r="J7043">
        <v>0</v>
      </c>
      <c r="K7043">
        <v>0</v>
      </c>
      <c r="L7043">
        <v>0</v>
      </c>
      <c r="M7043">
        <v>0</v>
      </c>
      <c r="N7043">
        <v>0</v>
      </c>
      <c r="O7043">
        <v>0</v>
      </c>
      <c r="P7043">
        <v>0</v>
      </c>
      <c r="Q7043">
        <v>0</v>
      </c>
    </row>
    <row r="7044" spans="1:17" x14ac:dyDescent="0.2">
      <c r="A7044" t="s">
        <v>24782</v>
      </c>
      <c r="B7044" t="s">
        <v>86</v>
      </c>
      <c r="C7044" t="s">
        <v>107</v>
      </c>
      <c r="D7044" t="s">
        <v>17736</v>
      </c>
      <c r="E7044" t="s">
        <v>83</v>
      </c>
      <c r="F7044" t="s">
        <v>4929</v>
      </c>
      <c r="G7044">
        <v>0</v>
      </c>
      <c r="H7044">
        <v>20</v>
      </c>
      <c r="I7044">
        <v>2</v>
      </c>
      <c r="J7044">
        <v>14</v>
      </c>
      <c r="K7044">
        <v>2</v>
      </c>
      <c r="L7044">
        <v>2</v>
      </c>
      <c r="M7044">
        <v>0</v>
      </c>
      <c r="N7044">
        <v>0</v>
      </c>
      <c r="O7044">
        <v>0</v>
      </c>
      <c r="P7044">
        <v>0</v>
      </c>
      <c r="Q7044">
        <v>0</v>
      </c>
    </row>
    <row r="7045" spans="1:17" x14ac:dyDescent="0.2">
      <c r="A7045" t="s">
        <v>24783</v>
      </c>
      <c r="B7045" t="s">
        <v>86</v>
      </c>
      <c r="C7045" t="s">
        <v>107</v>
      </c>
      <c r="D7045" t="s">
        <v>17736</v>
      </c>
      <c r="E7045" t="s">
        <v>83</v>
      </c>
      <c r="F7045" t="s">
        <v>4931</v>
      </c>
      <c r="G7045">
        <v>0</v>
      </c>
      <c r="H7045">
        <v>20</v>
      </c>
      <c r="I7045">
        <v>2</v>
      </c>
      <c r="J7045">
        <v>13</v>
      </c>
      <c r="K7045">
        <v>2</v>
      </c>
      <c r="L7045">
        <v>3</v>
      </c>
      <c r="M7045">
        <v>0</v>
      </c>
      <c r="N7045">
        <v>0</v>
      </c>
      <c r="O7045">
        <v>0</v>
      </c>
      <c r="P7045">
        <v>0</v>
      </c>
      <c r="Q7045">
        <v>0</v>
      </c>
    </row>
    <row r="7046" spans="1:17" x14ac:dyDescent="0.2">
      <c r="A7046" t="s">
        <v>24784</v>
      </c>
      <c r="B7046" t="s">
        <v>86</v>
      </c>
      <c r="C7046" t="s">
        <v>107</v>
      </c>
      <c r="D7046" t="s">
        <v>17736</v>
      </c>
      <c r="E7046" t="s">
        <v>83</v>
      </c>
      <c r="F7046" t="s">
        <v>4933</v>
      </c>
      <c r="G7046">
        <v>0</v>
      </c>
      <c r="H7046">
        <v>0</v>
      </c>
      <c r="I7046">
        <v>0</v>
      </c>
      <c r="J7046">
        <v>0</v>
      </c>
      <c r="K7046">
        <v>0</v>
      </c>
      <c r="L7046">
        <v>0</v>
      </c>
      <c r="M7046">
        <v>20</v>
      </c>
      <c r="N7046">
        <v>0</v>
      </c>
      <c r="O7046">
        <v>0</v>
      </c>
      <c r="P7046">
        <v>0</v>
      </c>
      <c r="Q7046">
        <v>0</v>
      </c>
    </row>
    <row r="7047" spans="1:17" x14ac:dyDescent="0.2">
      <c r="A7047" t="s">
        <v>24785</v>
      </c>
      <c r="B7047" t="s">
        <v>86</v>
      </c>
      <c r="C7047" t="s">
        <v>107</v>
      </c>
      <c r="D7047" t="s">
        <v>17736</v>
      </c>
      <c r="E7047" t="s">
        <v>83</v>
      </c>
      <c r="F7047" t="s">
        <v>4935</v>
      </c>
      <c r="G7047">
        <v>0</v>
      </c>
      <c r="H7047">
        <v>20</v>
      </c>
      <c r="I7047">
        <v>2</v>
      </c>
      <c r="J7047">
        <v>13</v>
      </c>
      <c r="K7047">
        <v>2</v>
      </c>
      <c r="L7047">
        <v>3</v>
      </c>
      <c r="M7047">
        <v>0</v>
      </c>
      <c r="N7047">
        <v>0</v>
      </c>
      <c r="O7047">
        <v>0</v>
      </c>
      <c r="P7047">
        <v>0</v>
      </c>
      <c r="Q7047">
        <v>0</v>
      </c>
    </row>
    <row r="7048" spans="1:17" x14ac:dyDescent="0.2">
      <c r="A7048" t="s">
        <v>24786</v>
      </c>
      <c r="B7048" t="s">
        <v>86</v>
      </c>
      <c r="C7048" t="s">
        <v>107</v>
      </c>
      <c r="D7048" t="s">
        <v>17736</v>
      </c>
      <c r="E7048" t="s">
        <v>83</v>
      </c>
      <c r="F7048" t="s">
        <v>4937</v>
      </c>
      <c r="G7048">
        <v>0</v>
      </c>
      <c r="H7048">
        <v>20</v>
      </c>
      <c r="I7048">
        <v>2</v>
      </c>
      <c r="J7048">
        <v>13</v>
      </c>
      <c r="K7048">
        <v>2</v>
      </c>
      <c r="L7048">
        <v>3</v>
      </c>
      <c r="M7048">
        <v>0</v>
      </c>
      <c r="N7048">
        <v>0</v>
      </c>
      <c r="O7048">
        <v>0</v>
      </c>
      <c r="P7048">
        <v>0</v>
      </c>
      <c r="Q7048">
        <v>0</v>
      </c>
    </row>
    <row r="7049" spans="1:17" x14ac:dyDescent="0.2">
      <c r="A7049" t="s">
        <v>24787</v>
      </c>
      <c r="B7049" t="s">
        <v>86</v>
      </c>
      <c r="C7049" t="s">
        <v>107</v>
      </c>
      <c r="D7049" t="s">
        <v>17736</v>
      </c>
      <c r="E7049" t="s">
        <v>83</v>
      </c>
      <c r="F7049" t="s">
        <v>4939</v>
      </c>
      <c r="G7049">
        <v>0</v>
      </c>
      <c r="H7049">
        <v>0</v>
      </c>
      <c r="I7049">
        <v>0</v>
      </c>
      <c r="J7049">
        <v>0</v>
      </c>
      <c r="K7049">
        <v>0</v>
      </c>
      <c r="L7049">
        <v>0</v>
      </c>
      <c r="M7049">
        <v>20</v>
      </c>
      <c r="N7049">
        <v>0</v>
      </c>
      <c r="O7049">
        <v>0</v>
      </c>
      <c r="P7049">
        <v>0</v>
      </c>
      <c r="Q7049">
        <v>0</v>
      </c>
    </row>
    <row r="7050" spans="1:17" x14ac:dyDescent="0.2">
      <c r="A7050" t="s">
        <v>24788</v>
      </c>
      <c r="B7050" t="s">
        <v>86</v>
      </c>
      <c r="C7050" t="s">
        <v>107</v>
      </c>
      <c r="D7050" t="s">
        <v>17736</v>
      </c>
      <c r="E7050" t="s">
        <v>83</v>
      </c>
      <c r="F7050" t="s">
        <v>4941</v>
      </c>
      <c r="G7050">
        <v>0</v>
      </c>
      <c r="H7050">
        <v>20</v>
      </c>
      <c r="I7050">
        <v>2</v>
      </c>
      <c r="J7050">
        <v>14</v>
      </c>
      <c r="K7050">
        <v>2</v>
      </c>
      <c r="L7050">
        <v>2</v>
      </c>
      <c r="M7050">
        <v>0</v>
      </c>
      <c r="N7050">
        <v>0</v>
      </c>
      <c r="O7050">
        <v>0</v>
      </c>
      <c r="P7050">
        <v>0</v>
      </c>
      <c r="Q7050">
        <v>0</v>
      </c>
    </row>
    <row r="7051" spans="1:17" x14ac:dyDescent="0.2">
      <c r="A7051" t="s">
        <v>24789</v>
      </c>
      <c r="B7051" t="s">
        <v>86</v>
      </c>
      <c r="C7051" t="s">
        <v>107</v>
      </c>
      <c r="D7051" t="s">
        <v>17736</v>
      </c>
      <c r="E7051" t="s">
        <v>83</v>
      </c>
      <c r="F7051" t="s">
        <v>4943</v>
      </c>
      <c r="G7051">
        <v>0</v>
      </c>
      <c r="H7051">
        <v>0</v>
      </c>
      <c r="I7051">
        <v>0</v>
      </c>
      <c r="J7051">
        <v>0</v>
      </c>
      <c r="K7051">
        <v>0</v>
      </c>
      <c r="L7051">
        <v>0</v>
      </c>
      <c r="M7051">
        <v>20</v>
      </c>
      <c r="N7051">
        <v>0</v>
      </c>
      <c r="O7051">
        <v>0</v>
      </c>
      <c r="P7051">
        <v>0</v>
      </c>
      <c r="Q7051">
        <v>0</v>
      </c>
    </row>
    <row r="7052" spans="1:17" x14ac:dyDescent="0.2">
      <c r="A7052" t="s">
        <v>24790</v>
      </c>
      <c r="B7052" t="s">
        <v>86</v>
      </c>
      <c r="C7052" t="s">
        <v>107</v>
      </c>
      <c r="D7052" t="s">
        <v>17736</v>
      </c>
      <c r="E7052" t="s">
        <v>83</v>
      </c>
      <c r="F7052" t="s">
        <v>4925</v>
      </c>
      <c r="G7052">
        <v>0</v>
      </c>
      <c r="H7052">
        <v>0</v>
      </c>
      <c r="I7052">
        <v>0</v>
      </c>
      <c r="J7052">
        <v>0</v>
      </c>
      <c r="K7052">
        <v>0</v>
      </c>
      <c r="L7052">
        <v>0</v>
      </c>
      <c r="M7052">
        <v>0</v>
      </c>
      <c r="N7052">
        <v>19</v>
      </c>
      <c r="O7052">
        <v>16</v>
      </c>
      <c r="P7052">
        <v>2</v>
      </c>
      <c r="Q7052">
        <v>1</v>
      </c>
    </row>
    <row r="7053" spans="1:17" x14ac:dyDescent="0.2">
      <c r="A7053" t="s">
        <v>24791</v>
      </c>
      <c r="B7053" t="s">
        <v>89</v>
      </c>
      <c r="C7053" t="s">
        <v>187</v>
      </c>
      <c r="D7053" t="s">
        <v>17754</v>
      </c>
      <c r="E7053" t="s">
        <v>83</v>
      </c>
      <c r="F7053" t="s">
        <v>17734</v>
      </c>
      <c r="G7053">
        <v>3</v>
      </c>
      <c r="H7053">
        <v>0</v>
      </c>
      <c r="I7053">
        <v>0</v>
      </c>
      <c r="J7053">
        <v>0</v>
      </c>
      <c r="K7053">
        <v>0</v>
      </c>
      <c r="L7053">
        <v>0</v>
      </c>
      <c r="M7053">
        <v>0</v>
      </c>
      <c r="N7053">
        <v>0</v>
      </c>
      <c r="O7053">
        <v>0</v>
      </c>
      <c r="P7053">
        <v>0</v>
      </c>
      <c r="Q7053">
        <v>0</v>
      </c>
    </row>
    <row r="7054" spans="1:17" x14ac:dyDescent="0.2">
      <c r="A7054" t="s">
        <v>24792</v>
      </c>
      <c r="B7054" t="s">
        <v>89</v>
      </c>
      <c r="C7054" t="s">
        <v>188</v>
      </c>
      <c r="D7054" t="s">
        <v>17768</v>
      </c>
      <c r="E7054" t="s">
        <v>83</v>
      </c>
      <c r="F7054" t="s">
        <v>17734</v>
      </c>
      <c r="G7054">
        <v>3</v>
      </c>
      <c r="H7054">
        <v>0</v>
      </c>
      <c r="I7054">
        <v>0</v>
      </c>
      <c r="J7054">
        <v>0</v>
      </c>
      <c r="K7054">
        <v>0</v>
      </c>
      <c r="L7054">
        <v>0</v>
      </c>
      <c r="M7054">
        <v>0</v>
      </c>
      <c r="N7054">
        <v>0</v>
      </c>
      <c r="O7054">
        <v>0</v>
      </c>
      <c r="P7054">
        <v>0</v>
      </c>
      <c r="Q7054">
        <v>0</v>
      </c>
    </row>
    <row r="7055" spans="1:17" x14ac:dyDescent="0.2">
      <c r="A7055" t="s">
        <v>24793</v>
      </c>
      <c r="B7055" t="s">
        <v>89</v>
      </c>
      <c r="C7055" t="s">
        <v>188</v>
      </c>
      <c r="D7055" t="s">
        <v>17768</v>
      </c>
      <c r="E7055" t="s">
        <v>81</v>
      </c>
      <c r="F7055" t="s">
        <v>17734</v>
      </c>
      <c r="G7055">
        <v>1</v>
      </c>
      <c r="H7055">
        <v>0</v>
      </c>
      <c r="I7055">
        <v>0</v>
      </c>
      <c r="J7055">
        <v>0</v>
      </c>
      <c r="K7055">
        <v>0</v>
      </c>
      <c r="L7055">
        <v>0</v>
      </c>
      <c r="M7055">
        <v>0</v>
      </c>
      <c r="N7055">
        <v>0</v>
      </c>
      <c r="O7055">
        <v>0</v>
      </c>
      <c r="P7055">
        <v>0</v>
      </c>
      <c r="Q7055">
        <v>0</v>
      </c>
    </row>
    <row r="7056" spans="1:17" x14ac:dyDescent="0.2">
      <c r="A7056" t="s">
        <v>24794</v>
      </c>
      <c r="B7056" t="s">
        <v>89</v>
      </c>
      <c r="C7056" t="s">
        <v>188</v>
      </c>
      <c r="D7056" t="s">
        <v>17736</v>
      </c>
      <c r="E7056" t="s">
        <v>83</v>
      </c>
      <c r="F7056" t="s">
        <v>4929</v>
      </c>
      <c r="G7056">
        <v>0</v>
      </c>
      <c r="H7056">
        <v>8</v>
      </c>
      <c r="I7056">
        <v>3</v>
      </c>
      <c r="J7056">
        <v>4</v>
      </c>
      <c r="K7056">
        <v>1</v>
      </c>
      <c r="L7056">
        <v>0</v>
      </c>
      <c r="M7056">
        <v>0</v>
      </c>
      <c r="N7056">
        <v>0</v>
      </c>
      <c r="O7056">
        <v>0</v>
      </c>
      <c r="P7056">
        <v>0</v>
      </c>
      <c r="Q7056">
        <v>0</v>
      </c>
    </row>
    <row r="7057" spans="1:17" x14ac:dyDescent="0.2">
      <c r="A7057" t="s">
        <v>24795</v>
      </c>
      <c r="B7057" t="s">
        <v>89</v>
      </c>
      <c r="C7057" t="s">
        <v>188</v>
      </c>
      <c r="D7057" t="s">
        <v>17736</v>
      </c>
      <c r="E7057" t="s">
        <v>83</v>
      </c>
      <c r="F7057" t="s">
        <v>4931</v>
      </c>
      <c r="G7057">
        <v>0</v>
      </c>
      <c r="H7057">
        <v>8</v>
      </c>
      <c r="I7057">
        <v>3</v>
      </c>
      <c r="J7057">
        <v>4</v>
      </c>
      <c r="K7057">
        <v>0</v>
      </c>
      <c r="L7057">
        <v>1</v>
      </c>
      <c r="M7057">
        <v>0</v>
      </c>
      <c r="N7057">
        <v>0</v>
      </c>
      <c r="O7057">
        <v>0</v>
      </c>
      <c r="P7057">
        <v>0</v>
      </c>
      <c r="Q7057">
        <v>0</v>
      </c>
    </row>
    <row r="7058" spans="1:17" x14ac:dyDescent="0.2">
      <c r="A7058" t="s">
        <v>24796</v>
      </c>
      <c r="B7058" t="s">
        <v>89</v>
      </c>
      <c r="C7058" t="s">
        <v>188</v>
      </c>
      <c r="D7058" t="s">
        <v>17736</v>
      </c>
      <c r="E7058" t="s">
        <v>83</v>
      </c>
      <c r="F7058" t="s">
        <v>4933</v>
      </c>
      <c r="G7058">
        <v>0</v>
      </c>
      <c r="H7058">
        <v>0</v>
      </c>
      <c r="I7058">
        <v>0</v>
      </c>
      <c r="J7058">
        <v>0</v>
      </c>
      <c r="K7058">
        <v>0</v>
      </c>
      <c r="L7058">
        <v>0</v>
      </c>
      <c r="M7058">
        <v>8</v>
      </c>
      <c r="N7058">
        <v>0</v>
      </c>
      <c r="O7058">
        <v>0</v>
      </c>
      <c r="P7058">
        <v>0</v>
      </c>
      <c r="Q7058">
        <v>0</v>
      </c>
    </row>
    <row r="7059" spans="1:17" x14ac:dyDescent="0.2">
      <c r="A7059" t="s">
        <v>24797</v>
      </c>
      <c r="B7059" t="s">
        <v>89</v>
      </c>
      <c r="C7059" t="s">
        <v>188</v>
      </c>
      <c r="D7059" t="s">
        <v>17736</v>
      </c>
      <c r="E7059" t="s">
        <v>83</v>
      </c>
      <c r="F7059" t="s">
        <v>4935</v>
      </c>
      <c r="G7059">
        <v>0</v>
      </c>
      <c r="H7059">
        <v>8</v>
      </c>
      <c r="I7059">
        <v>3</v>
      </c>
      <c r="J7059">
        <v>4</v>
      </c>
      <c r="K7059">
        <v>0</v>
      </c>
      <c r="L7059">
        <v>1</v>
      </c>
      <c r="M7059">
        <v>0</v>
      </c>
      <c r="N7059">
        <v>0</v>
      </c>
      <c r="O7059">
        <v>0</v>
      </c>
      <c r="P7059">
        <v>0</v>
      </c>
      <c r="Q7059">
        <v>0</v>
      </c>
    </row>
    <row r="7060" spans="1:17" x14ac:dyDescent="0.2">
      <c r="A7060" t="s">
        <v>24798</v>
      </c>
      <c r="B7060" t="s">
        <v>89</v>
      </c>
      <c r="C7060" t="s">
        <v>188</v>
      </c>
      <c r="D7060" t="s">
        <v>17736</v>
      </c>
      <c r="E7060" t="s">
        <v>83</v>
      </c>
      <c r="F7060" t="s">
        <v>4937</v>
      </c>
      <c r="G7060">
        <v>0</v>
      </c>
      <c r="H7060">
        <v>8</v>
      </c>
      <c r="I7060">
        <v>3</v>
      </c>
      <c r="J7060">
        <v>4</v>
      </c>
      <c r="K7060">
        <v>0</v>
      </c>
      <c r="L7060">
        <v>1</v>
      </c>
      <c r="M7060">
        <v>0</v>
      </c>
      <c r="N7060">
        <v>0</v>
      </c>
      <c r="O7060">
        <v>0</v>
      </c>
      <c r="P7060">
        <v>0</v>
      </c>
      <c r="Q7060">
        <v>0</v>
      </c>
    </row>
    <row r="7061" spans="1:17" x14ac:dyDescent="0.2">
      <c r="A7061" t="s">
        <v>24799</v>
      </c>
      <c r="B7061" t="s">
        <v>89</v>
      </c>
      <c r="C7061" t="s">
        <v>188</v>
      </c>
      <c r="D7061" t="s">
        <v>17736</v>
      </c>
      <c r="E7061" t="s">
        <v>83</v>
      </c>
      <c r="F7061" t="s">
        <v>4939</v>
      </c>
      <c r="G7061">
        <v>0</v>
      </c>
      <c r="H7061">
        <v>0</v>
      </c>
      <c r="I7061">
        <v>0</v>
      </c>
      <c r="J7061">
        <v>0</v>
      </c>
      <c r="K7061">
        <v>0</v>
      </c>
      <c r="L7061">
        <v>0</v>
      </c>
      <c r="M7061">
        <v>8</v>
      </c>
      <c r="N7061">
        <v>0</v>
      </c>
      <c r="O7061">
        <v>0</v>
      </c>
      <c r="P7061">
        <v>0</v>
      </c>
      <c r="Q7061">
        <v>0</v>
      </c>
    </row>
    <row r="7062" spans="1:17" x14ac:dyDescent="0.2">
      <c r="A7062" t="s">
        <v>24800</v>
      </c>
      <c r="B7062" t="s">
        <v>89</v>
      </c>
      <c r="C7062" t="s">
        <v>188</v>
      </c>
      <c r="D7062" t="s">
        <v>17736</v>
      </c>
      <c r="E7062" t="s">
        <v>83</v>
      </c>
      <c r="F7062" t="s">
        <v>4941</v>
      </c>
      <c r="G7062">
        <v>0</v>
      </c>
      <c r="H7062">
        <v>8</v>
      </c>
      <c r="I7062">
        <v>3</v>
      </c>
      <c r="J7062">
        <v>4</v>
      </c>
      <c r="K7062">
        <v>1</v>
      </c>
      <c r="L7062">
        <v>0</v>
      </c>
      <c r="M7062">
        <v>0</v>
      </c>
      <c r="N7062">
        <v>0</v>
      </c>
      <c r="O7062">
        <v>0</v>
      </c>
      <c r="P7062">
        <v>0</v>
      </c>
      <c r="Q7062">
        <v>0</v>
      </c>
    </row>
    <row r="7063" spans="1:17" x14ac:dyDescent="0.2">
      <c r="A7063" t="s">
        <v>24801</v>
      </c>
      <c r="B7063" t="s">
        <v>89</v>
      </c>
      <c r="C7063" t="s">
        <v>188</v>
      </c>
      <c r="D7063" t="s">
        <v>17736</v>
      </c>
      <c r="E7063" t="s">
        <v>83</v>
      </c>
      <c r="F7063" t="s">
        <v>4943</v>
      </c>
      <c r="G7063">
        <v>0</v>
      </c>
      <c r="H7063">
        <v>0</v>
      </c>
      <c r="I7063">
        <v>0</v>
      </c>
      <c r="J7063">
        <v>0</v>
      </c>
      <c r="K7063">
        <v>0</v>
      </c>
      <c r="L7063">
        <v>0</v>
      </c>
      <c r="M7063">
        <v>8</v>
      </c>
      <c r="N7063">
        <v>0</v>
      </c>
      <c r="O7063">
        <v>0</v>
      </c>
      <c r="P7063">
        <v>0</v>
      </c>
      <c r="Q7063">
        <v>0</v>
      </c>
    </row>
    <row r="7064" spans="1:17" x14ac:dyDescent="0.2">
      <c r="A7064" t="s">
        <v>24802</v>
      </c>
      <c r="B7064" t="s">
        <v>89</v>
      </c>
      <c r="C7064" t="s">
        <v>188</v>
      </c>
      <c r="D7064" t="s">
        <v>17736</v>
      </c>
      <c r="E7064" t="s">
        <v>83</v>
      </c>
      <c r="F7064" t="s">
        <v>4925</v>
      </c>
      <c r="G7064">
        <v>0</v>
      </c>
      <c r="H7064">
        <v>0</v>
      </c>
      <c r="I7064">
        <v>0</v>
      </c>
      <c r="J7064">
        <v>0</v>
      </c>
      <c r="K7064">
        <v>0</v>
      </c>
      <c r="L7064">
        <v>0</v>
      </c>
      <c r="M7064">
        <v>0</v>
      </c>
      <c r="N7064">
        <v>7</v>
      </c>
      <c r="O7064">
        <v>6</v>
      </c>
      <c r="P7064">
        <v>0</v>
      </c>
      <c r="Q7064">
        <v>1</v>
      </c>
    </row>
    <row r="7065" spans="1:17" x14ac:dyDescent="0.2">
      <c r="A7065" t="s">
        <v>24803</v>
      </c>
      <c r="B7065" t="s">
        <v>89</v>
      </c>
      <c r="C7065" t="s">
        <v>188</v>
      </c>
      <c r="D7065" t="s">
        <v>17736</v>
      </c>
      <c r="E7065" t="s">
        <v>83</v>
      </c>
      <c r="F7065" t="s">
        <v>4927</v>
      </c>
      <c r="G7065">
        <v>0</v>
      </c>
      <c r="H7065">
        <v>0</v>
      </c>
      <c r="I7065">
        <v>0</v>
      </c>
      <c r="J7065">
        <v>0</v>
      </c>
      <c r="K7065">
        <v>0</v>
      </c>
      <c r="L7065">
        <v>0</v>
      </c>
      <c r="M7065">
        <v>0</v>
      </c>
      <c r="N7065">
        <v>7</v>
      </c>
      <c r="O7065">
        <v>6</v>
      </c>
      <c r="P7065">
        <v>0</v>
      </c>
      <c r="Q7065">
        <v>1</v>
      </c>
    </row>
    <row r="7066" spans="1:17" x14ac:dyDescent="0.2">
      <c r="A7066" t="s">
        <v>24804</v>
      </c>
      <c r="B7066" t="s">
        <v>89</v>
      </c>
      <c r="C7066" t="s">
        <v>250</v>
      </c>
      <c r="D7066" t="s">
        <v>17736</v>
      </c>
      <c r="E7066" t="s">
        <v>83</v>
      </c>
      <c r="F7066" t="s">
        <v>4943</v>
      </c>
      <c r="G7066">
        <v>0</v>
      </c>
      <c r="H7066">
        <v>0</v>
      </c>
      <c r="I7066">
        <v>0</v>
      </c>
      <c r="J7066">
        <v>0</v>
      </c>
      <c r="K7066">
        <v>0</v>
      </c>
      <c r="L7066">
        <v>0</v>
      </c>
      <c r="M7066">
        <v>3</v>
      </c>
      <c r="N7066">
        <v>0</v>
      </c>
      <c r="O7066">
        <v>0</v>
      </c>
      <c r="P7066">
        <v>0</v>
      </c>
      <c r="Q7066">
        <v>0</v>
      </c>
    </row>
    <row r="7067" spans="1:17" x14ac:dyDescent="0.2">
      <c r="A7067" t="s">
        <v>24805</v>
      </c>
      <c r="B7067" t="s">
        <v>89</v>
      </c>
      <c r="C7067" t="s">
        <v>250</v>
      </c>
      <c r="D7067" t="s">
        <v>17736</v>
      </c>
      <c r="E7067" t="s">
        <v>83</v>
      </c>
      <c r="F7067" t="s">
        <v>4925</v>
      </c>
      <c r="G7067">
        <v>0</v>
      </c>
      <c r="H7067">
        <v>0</v>
      </c>
      <c r="I7067">
        <v>0</v>
      </c>
      <c r="J7067">
        <v>0</v>
      </c>
      <c r="K7067">
        <v>0</v>
      </c>
      <c r="L7067">
        <v>0</v>
      </c>
      <c r="M7067">
        <v>0</v>
      </c>
      <c r="N7067">
        <v>1</v>
      </c>
      <c r="O7067">
        <v>0</v>
      </c>
      <c r="P7067">
        <v>1</v>
      </c>
      <c r="Q7067">
        <v>0</v>
      </c>
    </row>
    <row r="7068" spans="1:17" x14ac:dyDescent="0.2">
      <c r="A7068" t="s">
        <v>24806</v>
      </c>
      <c r="B7068" t="s">
        <v>89</v>
      </c>
      <c r="C7068" t="s">
        <v>250</v>
      </c>
      <c r="D7068" t="s">
        <v>17736</v>
      </c>
      <c r="E7068" t="s">
        <v>83</v>
      </c>
      <c r="F7068" t="s">
        <v>4927</v>
      </c>
      <c r="G7068">
        <v>0</v>
      </c>
      <c r="H7068">
        <v>0</v>
      </c>
      <c r="I7068">
        <v>0</v>
      </c>
      <c r="J7068">
        <v>0</v>
      </c>
      <c r="K7068">
        <v>0</v>
      </c>
      <c r="L7068">
        <v>0</v>
      </c>
      <c r="M7068">
        <v>0</v>
      </c>
      <c r="N7068">
        <v>1</v>
      </c>
      <c r="O7068">
        <v>0</v>
      </c>
      <c r="P7068">
        <v>1</v>
      </c>
      <c r="Q7068">
        <v>0</v>
      </c>
    </row>
    <row r="7069" spans="1:17" x14ac:dyDescent="0.2">
      <c r="A7069" t="s">
        <v>24807</v>
      </c>
      <c r="B7069" t="s">
        <v>89</v>
      </c>
      <c r="C7069" t="s">
        <v>250</v>
      </c>
      <c r="D7069" t="s">
        <v>17736</v>
      </c>
      <c r="E7069" t="s">
        <v>83</v>
      </c>
      <c r="F7069" t="s">
        <v>17734</v>
      </c>
      <c r="G7069">
        <v>3</v>
      </c>
      <c r="H7069">
        <v>0</v>
      </c>
      <c r="I7069">
        <v>0</v>
      </c>
      <c r="J7069">
        <v>0</v>
      </c>
      <c r="K7069">
        <v>0</v>
      </c>
      <c r="L7069">
        <v>0</v>
      </c>
      <c r="M7069">
        <v>0</v>
      </c>
      <c r="N7069">
        <v>0</v>
      </c>
      <c r="O7069">
        <v>0</v>
      </c>
      <c r="P7069">
        <v>0</v>
      </c>
      <c r="Q7069">
        <v>0</v>
      </c>
    </row>
    <row r="7070" spans="1:17" x14ac:dyDescent="0.2">
      <c r="A7070" t="s">
        <v>24808</v>
      </c>
      <c r="B7070" t="s">
        <v>89</v>
      </c>
      <c r="C7070" t="s">
        <v>250</v>
      </c>
      <c r="D7070" t="s">
        <v>17736</v>
      </c>
      <c r="E7070" t="s">
        <v>81</v>
      </c>
      <c r="F7070" t="s">
        <v>4929</v>
      </c>
      <c r="G7070">
        <v>0</v>
      </c>
      <c r="H7070">
        <v>12</v>
      </c>
      <c r="I7070">
        <v>4</v>
      </c>
      <c r="J7070">
        <v>8</v>
      </c>
      <c r="K7070">
        <v>0</v>
      </c>
      <c r="L7070">
        <v>0</v>
      </c>
      <c r="M7070">
        <v>0</v>
      </c>
      <c r="N7070">
        <v>0</v>
      </c>
      <c r="O7070">
        <v>0</v>
      </c>
      <c r="P7070">
        <v>0</v>
      </c>
      <c r="Q7070">
        <v>0</v>
      </c>
    </row>
    <row r="7071" spans="1:17" x14ac:dyDescent="0.2">
      <c r="A7071" t="s">
        <v>24809</v>
      </c>
      <c r="B7071" t="s">
        <v>89</v>
      </c>
      <c r="C7071" t="s">
        <v>250</v>
      </c>
      <c r="D7071" t="s">
        <v>17736</v>
      </c>
      <c r="E7071" t="s">
        <v>81</v>
      </c>
      <c r="F7071" t="s">
        <v>4931</v>
      </c>
      <c r="G7071">
        <v>0</v>
      </c>
      <c r="H7071">
        <v>12</v>
      </c>
      <c r="I7071">
        <v>4</v>
      </c>
      <c r="J7071">
        <v>8</v>
      </c>
      <c r="K7071">
        <v>0</v>
      </c>
      <c r="L7071">
        <v>0</v>
      </c>
      <c r="M7071">
        <v>0</v>
      </c>
      <c r="N7071">
        <v>0</v>
      </c>
      <c r="O7071">
        <v>0</v>
      </c>
      <c r="P7071">
        <v>0</v>
      </c>
      <c r="Q7071">
        <v>0</v>
      </c>
    </row>
    <row r="7072" spans="1:17" x14ac:dyDescent="0.2">
      <c r="A7072" t="s">
        <v>24810</v>
      </c>
      <c r="B7072" t="s">
        <v>89</v>
      </c>
      <c r="C7072" t="s">
        <v>250</v>
      </c>
      <c r="D7072" t="s">
        <v>17736</v>
      </c>
      <c r="E7072" t="s">
        <v>81</v>
      </c>
      <c r="F7072" t="s">
        <v>4933</v>
      </c>
      <c r="G7072">
        <v>0</v>
      </c>
      <c r="H7072">
        <v>0</v>
      </c>
      <c r="I7072">
        <v>0</v>
      </c>
      <c r="J7072">
        <v>0</v>
      </c>
      <c r="K7072">
        <v>0</v>
      </c>
      <c r="L7072">
        <v>0</v>
      </c>
      <c r="M7072">
        <v>12</v>
      </c>
      <c r="N7072">
        <v>0</v>
      </c>
      <c r="O7072">
        <v>0</v>
      </c>
      <c r="P7072">
        <v>0</v>
      </c>
      <c r="Q7072">
        <v>0</v>
      </c>
    </row>
    <row r="7073" spans="1:17" x14ac:dyDescent="0.2">
      <c r="A7073" t="s">
        <v>24811</v>
      </c>
      <c r="B7073" t="s">
        <v>89</v>
      </c>
      <c r="C7073" t="s">
        <v>250</v>
      </c>
      <c r="D7073" t="s">
        <v>17736</v>
      </c>
      <c r="E7073" t="s">
        <v>81</v>
      </c>
      <c r="F7073" t="s">
        <v>4935</v>
      </c>
      <c r="G7073">
        <v>0</v>
      </c>
      <c r="H7073">
        <v>12</v>
      </c>
      <c r="I7073">
        <v>4</v>
      </c>
      <c r="J7073">
        <v>8</v>
      </c>
      <c r="K7073">
        <v>0</v>
      </c>
      <c r="L7073">
        <v>0</v>
      </c>
      <c r="M7073">
        <v>0</v>
      </c>
      <c r="N7073">
        <v>0</v>
      </c>
      <c r="O7073">
        <v>0</v>
      </c>
      <c r="P7073">
        <v>0</v>
      </c>
      <c r="Q7073">
        <v>0</v>
      </c>
    </row>
    <row r="7074" spans="1:17" x14ac:dyDescent="0.2">
      <c r="A7074" t="s">
        <v>24812</v>
      </c>
      <c r="B7074" t="s">
        <v>89</v>
      </c>
      <c r="C7074" t="s">
        <v>250</v>
      </c>
      <c r="D7074" t="s">
        <v>17736</v>
      </c>
      <c r="E7074" t="s">
        <v>81</v>
      </c>
      <c r="F7074" t="s">
        <v>4937</v>
      </c>
      <c r="G7074">
        <v>0</v>
      </c>
      <c r="H7074">
        <v>12</v>
      </c>
      <c r="I7074">
        <v>4</v>
      </c>
      <c r="J7074">
        <v>8</v>
      </c>
      <c r="K7074">
        <v>0</v>
      </c>
      <c r="L7074">
        <v>0</v>
      </c>
      <c r="M7074">
        <v>0</v>
      </c>
      <c r="N7074">
        <v>0</v>
      </c>
      <c r="O7074">
        <v>0</v>
      </c>
      <c r="P7074">
        <v>0</v>
      </c>
      <c r="Q7074">
        <v>0</v>
      </c>
    </row>
    <row r="7075" spans="1:17" x14ac:dyDescent="0.2">
      <c r="A7075" t="s">
        <v>24813</v>
      </c>
      <c r="B7075" t="s">
        <v>89</v>
      </c>
      <c r="C7075" t="s">
        <v>250</v>
      </c>
      <c r="D7075" t="s">
        <v>17736</v>
      </c>
      <c r="E7075" t="s">
        <v>81</v>
      </c>
      <c r="F7075" t="s">
        <v>4939</v>
      </c>
      <c r="G7075">
        <v>0</v>
      </c>
      <c r="H7075">
        <v>0</v>
      </c>
      <c r="I7075">
        <v>0</v>
      </c>
      <c r="J7075">
        <v>0</v>
      </c>
      <c r="K7075">
        <v>0</v>
      </c>
      <c r="L7075">
        <v>0</v>
      </c>
      <c r="M7075">
        <v>12</v>
      </c>
      <c r="N7075">
        <v>0</v>
      </c>
      <c r="O7075">
        <v>0</v>
      </c>
      <c r="P7075">
        <v>0</v>
      </c>
      <c r="Q7075">
        <v>0</v>
      </c>
    </row>
    <row r="7076" spans="1:17" x14ac:dyDescent="0.2">
      <c r="A7076" t="s">
        <v>24814</v>
      </c>
      <c r="B7076" t="s">
        <v>89</v>
      </c>
      <c r="C7076" t="s">
        <v>250</v>
      </c>
      <c r="D7076" t="s">
        <v>17736</v>
      </c>
      <c r="E7076" t="s">
        <v>81</v>
      </c>
      <c r="F7076" t="s">
        <v>4941</v>
      </c>
      <c r="G7076">
        <v>0</v>
      </c>
      <c r="H7076">
        <v>12</v>
      </c>
      <c r="I7076">
        <v>4</v>
      </c>
      <c r="J7076">
        <v>8</v>
      </c>
      <c r="K7076">
        <v>0</v>
      </c>
      <c r="L7076">
        <v>0</v>
      </c>
      <c r="M7076">
        <v>0</v>
      </c>
      <c r="N7076">
        <v>0</v>
      </c>
      <c r="O7076">
        <v>0</v>
      </c>
      <c r="P7076">
        <v>0</v>
      </c>
      <c r="Q7076">
        <v>0</v>
      </c>
    </row>
    <row r="7077" spans="1:17" x14ac:dyDescent="0.2">
      <c r="A7077" t="s">
        <v>24815</v>
      </c>
      <c r="B7077" t="s">
        <v>89</v>
      </c>
      <c r="C7077" t="s">
        <v>250</v>
      </c>
      <c r="D7077" t="s">
        <v>17736</v>
      </c>
      <c r="E7077" t="s">
        <v>81</v>
      </c>
      <c r="F7077" t="s">
        <v>4943</v>
      </c>
      <c r="G7077">
        <v>0</v>
      </c>
      <c r="H7077">
        <v>0</v>
      </c>
      <c r="I7077">
        <v>0</v>
      </c>
      <c r="J7077">
        <v>0</v>
      </c>
      <c r="K7077">
        <v>0</v>
      </c>
      <c r="L7077">
        <v>0</v>
      </c>
      <c r="M7077">
        <v>12</v>
      </c>
      <c r="N7077">
        <v>0</v>
      </c>
      <c r="O7077">
        <v>0</v>
      </c>
      <c r="P7077">
        <v>0</v>
      </c>
      <c r="Q7077">
        <v>0</v>
      </c>
    </row>
    <row r="7078" spans="1:17" x14ac:dyDescent="0.2">
      <c r="A7078" t="s">
        <v>24816</v>
      </c>
      <c r="B7078" t="s">
        <v>89</v>
      </c>
      <c r="C7078" t="s">
        <v>250</v>
      </c>
      <c r="D7078" t="s">
        <v>17736</v>
      </c>
      <c r="E7078" t="s">
        <v>81</v>
      </c>
      <c r="F7078" t="s">
        <v>4925</v>
      </c>
      <c r="G7078">
        <v>0</v>
      </c>
      <c r="H7078">
        <v>0</v>
      </c>
      <c r="I7078">
        <v>0</v>
      </c>
      <c r="J7078">
        <v>0</v>
      </c>
      <c r="K7078">
        <v>0</v>
      </c>
      <c r="L7078">
        <v>0</v>
      </c>
      <c r="M7078">
        <v>0</v>
      </c>
      <c r="N7078">
        <v>9</v>
      </c>
      <c r="O7078">
        <v>9</v>
      </c>
      <c r="P7078">
        <v>0</v>
      </c>
      <c r="Q7078">
        <v>0</v>
      </c>
    </row>
    <row r="7079" spans="1:17" x14ac:dyDescent="0.2">
      <c r="A7079" t="s">
        <v>24817</v>
      </c>
      <c r="B7079" t="s">
        <v>89</v>
      </c>
      <c r="C7079" t="s">
        <v>250</v>
      </c>
      <c r="D7079" t="s">
        <v>17736</v>
      </c>
      <c r="E7079" t="s">
        <v>81</v>
      </c>
      <c r="F7079" t="s">
        <v>4927</v>
      </c>
      <c r="G7079">
        <v>0</v>
      </c>
      <c r="H7079">
        <v>0</v>
      </c>
      <c r="I7079">
        <v>0</v>
      </c>
      <c r="J7079">
        <v>0</v>
      </c>
      <c r="K7079">
        <v>0</v>
      </c>
      <c r="L7079">
        <v>0</v>
      </c>
      <c r="M7079">
        <v>0</v>
      </c>
      <c r="N7079">
        <v>7</v>
      </c>
      <c r="O7079">
        <v>7</v>
      </c>
      <c r="P7079">
        <v>0</v>
      </c>
      <c r="Q7079">
        <v>0</v>
      </c>
    </row>
    <row r="7080" spans="1:17" x14ac:dyDescent="0.2">
      <c r="A7080" t="s">
        <v>24818</v>
      </c>
      <c r="B7080" t="s">
        <v>89</v>
      </c>
      <c r="C7080" t="s">
        <v>250</v>
      </c>
      <c r="D7080" t="s">
        <v>17736</v>
      </c>
      <c r="E7080" t="s">
        <v>81</v>
      </c>
      <c r="F7080" t="s">
        <v>17734</v>
      </c>
      <c r="G7080">
        <v>12</v>
      </c>
      <c r="H7080">
        <v>0</v>
      </c>
      <c r="I7080">
        <v>0</v>
      </c>
      <c r="J7080">
        <v>0</v>
      </c>
      <c r="K7080">
        <v>0</v>
      </c>
      <c r="L7080">
        <v>0</v>
      </c>
      <c r="M7080">
        <v>0</v>
      </c>
      <c r="N7080">
        <v>0</v>
      </c>
      <c r="O7080">
        <v>0</v>
      </c>
      <c r="P7080">
        <v>0</v>
      </c>
      <c r="Q7080">
        <v>0</v>
      </c>
    </row>
    <row r="7081" spans="1:17" x14ac:dyDescent="0.2">
      <c r="A7081" t="s">
        <v>24819</v>
      </c>
      <c r="B7081" t="s">
        <v>89</v>
      </c>
      <c r="C7081" t="s">
        <v>250</v>
      </c>
      <c r="D7081" t="s">
        <v>17754</v>
      </c>
      <c r="E7081" t="s">
        <v>83</v>
      </c>
      <c r="F7081" t="s">
        <v>17734</v>
      </c>
      <c r="G7081">
        <v>1</v>
      </c>
      <c r="H7081">
        <v>0</v>
      </c>
      <c r="I7081">
        <v>0</v>
      </c>
      <c r="J7081">
        <v>0</v>
      </c>
      <c r="K7081">
        <v>0</v>
      </c>
      <c r="L7081">
        <v>0</v>
      </c>
      <c r="M7081">
        <v>0</v>
      </c>
      <c r="N7081">
        <v>0</v>
      </c>
      <c r="O7081">
        <v>0</v>
      </c>
      <c r="P7081">
        <v>0</v>
      </c>
      <c r="Q7081">
        <v>0</v>
      </c>
    </row>
    <row r="7082" spans="1:17" x14ac:dyDescent="0.2">
      <c r="A7082" t="s">
        <v>24820</v>
      </c>
      <c r="B7082" t="s">
        <v>89</v>
      </c>
      <c r="C7082" t="s">
        <v>250</v>
      </c>
      <c r="D7082" t="s">
        <v>17754</v>
      </c>
      <c r="E7082" t="s">
        <v>81</v>
      </c>
      <c r="F7082" t="s">
        <v>17734</v>
      </c>
      <c r="G7082">
        <v>1</v>
      </c>
      <c r="H7082">
        <v>0</v>
      </c>
      <c r="I7082">
        <v>0</v>
      </c>
      <c r="J7082">
        <v>0</v>
      </c>
      <c r="K7082">
        <v>0</v>
      </c>
      <c r="L7082">
        <v>0</v>
      </c>
      <c r="M7082">
        <v>0</v>
      </c>
      <c r="N7082">
        <v>0</v>
      </c>
      <c r="O7082">
        <v>0</v>
      </c>
      <c r="P7082">
        <v>0</v>
      </c>
      <c r="Q7082">
        <v>0</v>
      </c>
    </row>
    <row r="7083" spans="1:17" x14ac:dyDescent="0.2">
      <c r="A7083" t="s">
        <v>24821</v>
      </c>
      <c r="B7083" t="s">
        <v>89</v>
      </c>
      <c r="C7083" t="s">
        <v>251</v>
      </c>
      <c r="D7083" t="s">
        <v>17736</v>
      </c>
      <c r="E7083" t="s">
        <v>83</v>
      </c>
      <c r="F7083" t="s">
        <v>4929</v>
      </c>
      <c r="G7083">
        <v>0</v>
      </c>
      <c r="H7083">
        <v>5</v>
      </c>
      <c r="I7083">
        <v>1</v>
      </c>
      <c r="J7083">
        <v>4</v>
      </c>
      <c r="K7083">
        <v>0</v>
      </c>
      <c r="L7083">
        <v>0</v>
      </c>
      <c r="M7083">
        <v>0</v>
      </c>
      <c r="N7083">
        <v>0</v>
      </c>
      <c r="O7083">
        <v>0</v>
      </c>
      <c r="P7083">
        <v>0</v>
      </c>
      <c r="Q7083">
        <v>0</v>
      </c>
    </row>
    <row r="7084" spans="1:17" x14ac:dyDescent="0.2">
      <c r="A7084" t="s">
        <v>24822</v>
      </c>
      <c r="B7084" t="s">
        <v>89</v>
      </c>
      <c r="C7084" t="s">
        <v>251</v>
      </c>
      <c r="D7084" t="s">
        <v>17736</v>
      </c>
      <c r="E7084" t="s">
        <v>83</v>
      </c>
      <c r="F7084" t="s">
        <v>4931</v>
      </c>
      <c r="G7084">
        <v>0</v>
      </c>
      <c r="H7084">
        <v>5</v>
      </c>
      <c r="I7084">
        <v>1</v>
      </c>
      <c r="J7084">
        <v>4</v>
      </c>
      <c r="K7084">
        <v>0</v>
      </c>
      <c r="L7084">
        <v>0</v>
      </c>
      <c r="M7084">
        <v>0</v>
      </c>
      <c r="N7084">
        <v>0</v>
      </c>
      <c r="O7084">
        <v>0</v>
      </c>
      <c r="P7084">
        <v>0</v>
      </c>
      <c r="Q7084">
        <v>0</v>
      </c>
    </row>
    <row r="7085" spans="1:17" x14ac:dyDescent="0.2">
      <c r="A7085" t="s">
        <v>24823</v>
      </c>
      <c r="B7085" t="s">
        <v>89</v>
      </c>
      <c r="C7085" t="s">
        <v>251</v>
      </c>
      <c r="D7085" t="s">
        <v>17736</v>
      </c>
      <c r="E7085" t="s">
        <v>83</v>
      </c>
      <c r="F7085" t="s">
        <v>4933</v>
      </c>
      <c r="G7085">
        <v>0</v>
      </c>
      <c r="H7085">
        <v>0</v>
      </c>
      <c r="I7085">
        <v>0</v>
      </c>
      <c r="J7085">
        <v>0</v>
      </c>
      <c r="K7085">
        <v>0</v>
      </c>
      <c r="L7085">
        <v>0</v>
      </c>
      <c r="M7085">
        <v>5</v>
      </c>
      <c r="N7085">
        <v>0</v>
      </c>
      <c r="O7085">
        <v>0</v>
      </c>
      <c r="P7085">
        <v>0</v>
      </c>
      <c r="Q7085">
        <v>0</v>
      </c>
    </row>
    <row r="7086" spans="1:17" x14ac:dyDescent="0.2">
      <c r="A7086" t="s">
        <v>24824</v>
      </c>
      <c r="B7086" t="s">
        <v>89</v>
      </c>
      <c r="C7086" t="s">
        <v>251</v>
      </c>
      <c r="D7086" t="s">
        <v>17736</v>
      </c>
      <c r="E7086" t="s">
        <v>83</v>
      </c>
      <c r="F7086" t="s">
        <v>4935</v>
      </c>
      <c r="G7086">
        <v>0</v>
      </c>
      <c r="H7086">
        <v>5</v>
      </c>
      <c r="I7086">
        <v>1</v>
      </c>
      <c r="J7086">
        <v>4</v>
      </c>
      <c r="K7086">
        <v>0</v>
      </c>
      <c r="L7086">
        <v>0</v>
      </c>
      <c r="M7086">
        <v>0</v>
      </c>
      <c r="N7086">
        <v>0</v>
      </c>
      <c r="O7086">
        <v>0</v>
      </c>
      <c r="P7086">
        <v>0</v>
      </c>
      <c r="Q7086">
        <v>0</v>
      </c>
    </row>
    <row r="7087" spans="1:17" x14ac:dyDescent="0.2">
      <c r="A7087" t="s">
        <v>24825</v>
      </c>
      <c r="B7087" t="s">
        <v>89</v>
      </c>
      <c r="C7087" t="s">
        <v>251</v>
      </c>
      <c r="D7087" t="s">
        <v>17736</v>
      </c>
      <c r="E7087" t="s">
        <v>83</v>
      </c>
      <c r="F7087" t="s">
        <v>4937</v>
      </c>
      <c r="G7087">
        <v>0</v>
      </c>
      <c r="H7087">
        <v>5</v>
      </c>
      <c r="I7087">
        <v>1</v>
      </c>
      <c r="J7087">
        <v>4</v>
      </c>
      <c r="K7087">
        <v>0</v>
      </c>
      <c r="L7087">
        <v>0</v>
      </c>
      <c r="M7087">
        <v>0</v>
      </c>
      <c r="N7087">
        <v>0</v>
      </c>
      <c r="O7087">
        <v>0</v>
      </c>
      <c r="P7087">
        <v>0</v>
      </c>
      <c r="Q7087">
        <v>0</v>
      </c>
    </row>
    <row r="7088" spans="1:17" x14ac:dyDescent="0.2">
      <c r="A7088" t="s">
        <v>24826</v>
      </c>
      <c r="B7088" t="s">
        <v>89</v>
      </c>
      <c r="C7088" t="s">
        <v>251</v>
      </c>
      <c r="D7088" t="s">
        <v>17736</v>
      </c>
      <c r="E7088" t="s">
        <v>83</v>
      </c>
      <c r="F7088" t="s">
        <v>4939</v>
      </c>
      <c r="G7088">
        <v>0</v>
      </c>
      <c r="H7088">
        <v>0</v>
      </c>
      <c r="I7088">
        <v>0</v>
      </c>
      <c r="J7088">
        <v>0</v>
      </c>
      <c r="K7088">
        <v>0</v>
      </c>
      <c r="L7088">
        <v>0</v>
      </c>
      <c r="M7088">
        <v>5</v>
      </c>
      <c r="N7088">
        <v>0</v>
      </c>
      <c r="O7088">
        <v>0</v>
      </c>
      <c r="P7088">
        <v>0</v>
      </c>
      <c r="Q7088">
        <v>0</v>
      </c>
    </row>
    <row r="7089" spans="1:17" x14ac:dyDescent="0.2">
      <c r="A7089" t="s">
        <v>24827</v>
      </c>
      <c r="B7089" t="s">
        <v>89</v>
      </c>
      <c r="C7089" t="s">
        <v>251</v>
      </c>
      <c r="D7089" t="s">
        <v>17736</v>
      </c>
      <c r="E7089" t="s">
        <v>83</v>
      </c>
      <c r="F7089" t="s">
        <v>4941</v>
      </c>
      <c r="G7089">
        <v>0</v>
      </c>
      <c r="H7089">
        <v>5</v>
      </c>
      <c r="I7089">
        <v>1</v>
      </c>
      <c r="J7089">
        <v>4</v>
      </c>
      <c r="K7089">
        <v>0</v>
      </c>
      <c r="L7089">
        <v>0</v>
      </c>
      <c r="M7089">
        <v>0</v>
      </c>
      <c r="N7089">
        <v>0</v>
      </c>
      <c r="O7089">
        <v>0</v>
      </c>
      <c r="P7089">
        <v>0</v>
      </c>
      <c r="Q7089">
        <v>0</v>
      </c>
    </row>
    <row r="7090" spans="1:17" x14ac:dyDescent="0.2">
      <c r="A7090" t="s">
        <v>24828</v>
      </c>
      <c r="B7090" t="s">
        <v>89</v>
      </c>
      <c r="C7090" t="s">
        <v>251</v>
      </c>
      <c r="D7090" t="s">
        <v>17736</v>
      </c>
      <c r="E7090" t="s">
        <v>83</v>
      </c>
      <c r="F7090" t="s">
        <v>4943</v>
      </c>
      <c r="G7090">
        <v>0</v>
      </c>
      <c r="H7090">
        <v>0</v>
      </c>
      <c r="I7090">
        <v>0</v>
      </c>
      <c r="J7090">
        <v>0</v>
      </c>
      <c r="K7090">
        <v>0</v>
      </c>
      <c r="L7090">
        <v>0</v>
      </c>
      <c r="M7090">
        <v>5</v>
      </c>
      <c r="N7090">
        <v>0</v>
      </c>
      <c r="O7090">
        <v>0</v>
      </c>
      <c r="P7090">
        <v>0</v>
      </c>
      <c r="Q7090">
        <v>0</v>
      </c>
    </row>
    <row r="7091" spans="1:17" x14ac:dyDescent="0.2">
      <c r="A7091" t="s">
        <v>24829</v>
      </c>
      <c r="B7091" t="s">
        <v>89</v>
      </c>
      <c r="C7091" t="s">
        <v>251</v>
      </c>
      <c r="D7091" t="s">
        <v>17736</v>
      </c>
      <c r="E7091" t="s">
        <v>83</v>
      </c>
      <c r="F7091" t="s">
        <v>4925</v>
      </c>
      <c r="G7091">
        <v>0</v>
      </c>
      <c r="H7091">
        <v>0</v>
      </c>
      <c r="I7091">
        <v>0</v>
      </c>
      <c r="J7091">
        <v>0</v>
      </c>
      <c r="K7091">
        <v>0</v>
      </c>
      <c r="L7091">
        <v>0</v>
      </c>
      <c r="M7091">
        <v>0</v>
      </c>
      <c r="N7091">
        <v>4</v>
      </c>
      <c r="O7091">
        <v>4</v>
      </c>
      <c r="P7091">
        <v>0</v>
      </c>
      <c r="Q7091">
        <v>0</v>
      </c>
    </row>
    <row r="7092" spans="1:17" x14ac:dyDescent="0.2">
      <c r="A7092" t="s">
        <v>24830</v>
      </c>
      <c r="B7092" t="s">
        <v>89</v>
      </c>
      <c r="C7092" t="s">
        <v>251</v>
      </c>
      <c r="D7092" t="s">
        <v>17736</v>
      </c>
      <c r="E7092" t="s">
        <v>83</v>
      </c>
      <c r="F7092" t="s">
        <v>4927</v>
      </c>
      <c r="G7092">
        <v>0</v>
      </c>
      <c r="H7092">
        <v>0</v>
      </c>
      <c r="I7092">
        <v>0</v>
      </c>
      <c r="J7092">
        <v>0</v>
      </c>
      <c r="K7092">
        <v>0</v>
      </c>
      <c r="L7092">
        <v>0</v>
      </c>
      <c r="M7092">
        <v>0</v>
      </c>
      <c r="N7092">
        <v>3</v>
      </c>
      <c r="O7092">
        <v>3</v>
      </c>
      <c r="P7092">
        <v>0</v>
      </c>
      <c r="Q7092">
        <v>0</v>
      </c>
    </row>
    <row r="7093" spans="1:17" x14ac:dyDescent="0.2">
      <c r="A7093" t="s">
        <v>24831</v>
      </c>
      <c r="B7093" t="s">
        <v>88</v>
      </c>
      <c r="C7093" t="s">
        <v>162</v>
      </c>
      <c r="D7093" t="s">
        <v>17736</v>
      </c>
      <c r="E7093" t="s">
        <v>81</v>
      </c>
      <c r="F7093" t="s">
        <v>4937</v>
      </c>
      <c r="G7093">
        <v>0</v>
      </c>
      <c r="H7093">
        <v>91</v>
      </c>
      <c r="I7093">
        <v>13</v>
      </c>
      <c r="J7093">
        <v>72</v>
      </c>
      <c r="K7093">
        <v>3</v>
      </c>
      <c r="L7093">
        <v>3</v>
      </c>
      <c r="M7093">
        <v>0</v>
      </c>
      <c r="N7093">
        <v>0</v>
      </c>
      <c r="O7093">
        <v>0</v>
      </c>
      <c r="P7093">
        <v>0</v>
      </c>
      <c r="Q7093">
        <v>0</v>
      </c>
    </row>
    <row r="7094" spans="1:17" x14ac:dyDescent="0.2">
      <c r="A7094" t="s">
        <v>24832</v>
      </c>
      <c r="B7094" t="s">
        <v>88</v>
      </c>
      <c r="C7094" t="s">
        <v>162</v>
      </c>
      <c r="D7094" t="s">
        <v>17736</v>
      </c>
      <c r="E7094" t="s">
        <v>81</v>
      </c>
      <c r="F7094" t="s">
        <v>4939</v>
      </c>
      <c r="G7094">
        <v>0</v>
      </c>
      <c r="H7094">
        <v>0</v>
      </c>
      <c r="I7094">
        <v>0</v>
      </c>
      <c r="J7094">
        <v>0</v>
      </c>
      <c r="K7094">
        <v>0</v>
      </c>
      <c r="L7094">
        <v>0</v>
      </c>
      <c r="M7094">
        <v>91</v>
      </c>
      <c r="N7094">
        <v>0</v>
      </c>
      <c r="O7094">
        <v>0</v>
      </c>
      <c r="P7094">
        <v>0</v>
      </c>
      <c r="Q7094">
        <v>0</v>
      </c>
    </row>
    <row r="7095" spans="1:17" x14ac:dyDescent="0.2">
      <c r="A7095" t="s">
        <v>24833</v>
      </c>
      <c r="B7095" t="s">
        <v>88</v>
      </c>
      <c r="C7095" t="s">
        <v>162</v>
      </c>
      <c r="D7095" t="s">
        <v>17736</v>
      </c>
      <c r="E7095" t="s">
        <v>81</v>
      </c>
      <c r="F7095" t="s">
        <v>4941</v>
      </c>
      <c r="G7095">
        <v>0</v>
      </c>
      <c r="H7095">
        <v>91</v>
      </c>
      <c r="I7095">
        <v>12</v>
      </c>
      <c r="J7095">
        <v>76</v>
      </c>
      <c r="K7095">
        <v>2</v>
      </c>
      <c r="L7095">
        <v>1</v>
      </c>
      <c r="M7095">
        <v>0</v>
      </c>
      <c r="N7095">
        <v>0</v>
      </c>
      <c r="O7095">
        <v>0</v>
      </c>
      <c r="P7095">
        <v>0</v>
      </c>
      <c r="Q7095">
        <v>0</v>
      </c>
    </row>
    <row r="7096" spans="1:17" x14ac:dyDescent="0.2">
      <c r="A7096" t="s">
        <v>24834</v>
      </c>
      <c r="B7096" t="s">
        <v>88</v>
      </c>
      <c r="C7096" t="s">
        <v>162</v>
      </c>
      <c r="D7096" t="s">
        <v>17736</v>
      </c>
      <c r="E7096" t="s">
        <v>81</v>
      </c>
      <c r="F7096" t="s">
        <v>4943</v>
      </c>
      <c r="G7096">
        <v>0</v>
      </c>
      <c r="H7096">
        <v>0</v>
      </c>
      <c r="I7096">
        <v>0</v>
      </c>
      <c r="J7096">
        <v>0</v>
      </c>
      <c r="K7096">
        <v>0</v>
      </c>
      <c r="L7096">
        <v>0</v>
      </c>
      <c r="M7096">
        <v>91</v>
      </c>
      <c r="N7096">
        <v>0</v>
      </c>
      <c r="O7096">
        <v>0</v>
      </c>
      <c r="P7096">
        <v>0</v>
      </c>
      <c r="Q7096">
        <v>0</v>
      </c>
    </row>
    <row r="7097" spans="1:17" x14ac:dyDescent="0.2">
      <c r="A7097" t="s">
        <v>24835</v>
      </c>
      <c r="B7097" t="s">
        <v>88</v>
      </c>
      <c r="C7097" t="s">
        <v>162</v>
      </c>
      <c r="D7097" t="s">
        <v>17736</v>
      </c>
      <c r="E7097" t="s">
        <v>81</v>
      </c>
      <c r="F7097" t="s">
        <v>4925</v>
      </c>
      <c r="G7097">
        <v>0</v>
      </c>
      <c r="H7097">
        <v>0</v>
      </c>
      <c r="I7097">
        <v>0</v>
      </c>
      <c r="J7097">
        <v>0</v>
      </c>
      <c r="K7097">
        <v>0</v>
      </c>
      <c r="L7097">
        <v>0</v>
      </c>
      <c r="M7097">
        <v>0</v>
      </c>
      <c r="N7097">
        <v>91</v>
      </c>
      <c r="O7097">
        <v>88</v>
      </c>
      <c r="P7097">
        <v>1</v>
      </c>
      <c r="Q7097">
        <v>2</v>
      </c>
    </row>
    <row r="7098" spans="1:17" x14ac:dyDescent="0.2">
      <c r="A7098" t="s">
        <v>24836</v>
      </c>
      <c r="B7098" t="s">
        <v>88</v>
      </c>
      <c r="C7098" t="s">
        <v>162</v>
      </c>
      <c r="D7098" t="s">
        <v>17736</v>
      </c>
      <c r="E7098" t="s">
        <v>81</v>
      </c>
      <c r="F7098" t="s">
        <v>4927</v>
      </c>
      <c r="G7098">
        <v>0</v>
      </c>
      <c r="H7098">
        <v>0</v>
      </c>
      <c r="I7098">
        <v>0</v>
      </c>
      <c r="J7098">
        <v>0</v>
      </c>
      <c r="K7098">
        <v>0</v>
      </c>
      <c r="L7098">
        <v>0</v>
      </c>
      <c r="M7098">
        <v>0</v>
      </c>
      <c r="N7098">
        <v>85</v>
      </c>
      <c r="O7098">
        <v>82</v>
      </c>
      <c r="P7098">
        <v>1</v>
      </c>
      <c r="Q7098">
        <v>2</v>
      </c>
    </row>
    <row r="7099" spans="1:17" x14ac:dyDescent="0.2">
      <c r="A7099" t="s">
        <v>24837</v>
      </c>
      <c r="B7099" t="s">
        <v>88</v>
      </c>
      <c r="C7099" t="s">
        <v>162</v>
      </c>
      <c r="D7099" t="s">
        <v>17736</v>
      </c>
      <c r="E7099" t="s">
        <v>81</v>
      </c>
      <c r="F7099" t="s">
        <v>17734</v>
      </c>
      <c r="G7099">
        <v>91</v>
      </c>
      <c r="H7099">
        <v>0</v>
      </c>
      <c r="I7099">
        <v>0</v>
      </c>
      <c r="J7099">
        <v>0</v>
      </c>
      <c r="K7099">
        <v>0</v>
      </c>
      <c r="L7099">
        <v>0</v>
      </c>
      <c r="M7099">
        <v>0</v>
      </c>
      <c r="N7099">
        <v>0</v>
      </c>
      <c r="O7099">
        <v>0</v>
      </c>
      <c r="P7099">
        <v>0</v>
      </c>
      <c r="Q7099">
        <v>0</v>
      </c>
    </row>
    <row r="7100" spans="1:17" x14ac:dyDescent="0.2">
      <c r="A7100" t="s">
        <v>24838</v>
      </c>
      <c r="B7100" t="s">
        <v>88</v>
      </c>
      <c r="C7100" t="s">
        <v>162</v>
      </c>
      <c r="D7100" t="s">
        <v>17748</v>
      </c>
      <c r="E7100" t="s">
        <v>83</v>
      </c>
      <c r="F7100" t="s">
        <v>17749</v>
      </c>
      <c r="G7100">
        <v>0</v>
      </c>
      <c r="H7100">
        <v>0</v>
      </c>
      <c r="I7100">
        <v>0</v>
      </c>
      <c r="J7100">
        <v>0</v>
      </c>
      <c r="K7100">
        <v>0</v>
      </c>
      <c r="L7100">
        <v>0</v>
      </c>
      <c r="M7100">
        <v>0</v>
      </c>
      <c r="N7100">
        <v>10</v>
      </c>
      <c r="O7100">
        <v>7</v>
      </c>
      <c r="P7100">
        <v>2</v>
      </c>
      <c r="Q7100">
        <v>1</v>
      </c>
    </row>
    <row r="7101" spans="1:17" x14ac:dyDescent="0.2">
      <c r="A7101" t="s">
        <v>24839</v>
      </c>
      <c r="B7101" t="s">
        <v>88</v>
      </c>
      <c r="C7101" t="s">
        <v>162</v>
      </c>
      <c r="D7101" t="s">
        <v>17748</v>
      </c>
      <c r="E7101" t="s">
        <v>83</v>
      </c>
      <c r="F7101" t="s">
        <v>17734</v>
      </c>
      <c r="G7101">
        <v>10</v>
      </c>
      <c r="H7101">
        <v>0</v>
      </c>
      <c r="I7101">
        <v>0</v>
      </c>
      <c r="J7101">
        <v>0</v>
      </c>
      <c r="K7101">
        <v>0</v>
      </c>
      <c r="L7101">
        <v>0</v>
      </c>
      <c r="M7101">
        <v>0</v>
      </c>
      <c r="N7101">
        <v>0</v>
      </c>
      <c r="O7101">
        <v>0</v>
      </c>
      <c r="P7101">
        <v>0</v>
      </c>
      <c r="Q7101">
        <v>0</v>
      </c>
    </row>
    <row r="7102" spans="1:17" x14ac:dyDescent="0.2">
      <c r="A7102" t="s">
        <v>24840</v>
      </c>
      <c r="B7102" t="s">
        <v>88</v>
      </c>
      <c r="C7102" t="s">
        <v>162</v>
      </c>
      <c r="D7102" t="s">
        <v>17748</v>
      </c>
      <c r="E7102" t="s">
        <v>81</v>
      </c>
      <c r="F7102" t="s">
        <v>17749</v>
      </c>
      <c r="G7102">
        <v>0</v>
      </c>
      <c r="H7102">
        <v>0</v>
      </c>
      <c r="I7102">
        <v>0</v>
      </c>
      <c r="J7102">
        <v>0</v>
      </c>
      <c r="K7102">
        <v>0</v>
      </c>
      <c r="L7102">
        <v>0</v>
      </c>
      <c r="M7102">
        <v>0</v>
      </c>
      <c r="N7102">
        <v>16</v>
      </c>
      <c r="O7102">
        <v>12</v>
      </c>
      <c r="P7102">
        <v>4</v>
      </c>
      <c r="Q7102">
        <v>0</v>
      </c>
    </row>
    <row r="7103" spans="1:17" x14ac:dyDescent="0.2">
      <c r="A7103" t="s">
        <v>24841</v>
      </c>
      <c r="B7103" t="s">
        <v>88</v>
      </c>
      <c r="C7103" t="s">
        <v>162</v>
      </c>
      <c r="D7103" t="s">
        <v>17748</v>
      </c>
      <c r="E7103" t="s">
        <v>81</v>
      </c>
      <c r="F7103" t="s">
        <v>17734</v>
      </c>
      <c r="G7103">
        <v>16</v>
      </c>
      <c r="H7103">
        <v>0</v>
      </c>
      <c r="I7103">
        <v>0</v>
      </c>
      <c r="J7103">
        <v>0</v>
      </c>
      <c r="K7103">
        <v>0</v>
      </c>
      <c r="L7103">
        <v>0</v>
      </c>
      <c r="M7103">
        <v>0</v>
      </c>
      <c r="N7103">
        <v>0</v>
      </c>
      <c r="O7103">
        <v>0</v>
      </c>
      <c r="P7103">
        <v>0</v>
      </c>
      <c r="Q7103">
        <v>0</v>
      </c>
    </row>
    <row r="7104" spans="1:17" x14ac:dyDescent="0.2">
      <c r="A7104" t="s">
        <v>24842</v>
      </c>
      <c r="B7104" t="s">
        <v>88</v>
      </c>
      <c r="C7104" t="s">
        <v>162</v>
      </c>
      <c r="D7104" t="s">
        <v>17754</v>
      </c>
      <c r="E7104" t="s">
        <v>83</v>
      </c>
      <c r="F7104" t="s">
        <v>17734</v>
      </c>
      <c r="G7104">
        <v>5</v>
      </c>
      <c r="H7104">
        <v>0</v>
      </c>
      <c r="I7104">
        <v>0</v>
      </c>
      <c r="J7104">
        <v>0</v>
      </c>
      <c r="K7104">
        <v>0</v>
      </c>
      <c r="L7104">
        <v>0</v>
      </c>
      <c r="M7104">
        <v>0</v>
      </c>
      <c r="N7104">
        <v>0</v>
      </c>
      <c r="O7104">
        <v>0</v>
      </c>
      <c r="P7104">
        <v>0</v>
      </c>
      <c r="Q7104">
        <v>0</v>
      </c>
    </row>
    <row r="7105" spans="1:17" x14ac:dyDescent="0.2">
      <c r="A7105" t="s">
        <v>24843</v>
      </c>
      <c r="B7105" t="s">
        <v>88</v>
      </c>
      <c r="C7105" t="s">
        <v>162</v>
      </c>
      <c r="D7105" t="s">
        <v>17754</v>
      </c>
      <c r="E7105" t="s">
        <v>81</v>
      </c>
      <c r="F7105" t="s">
        <v>17734</v>
      </c>
      <c r="G7105">
        <v>5</v>
      </c>
      <c r="H7105">
        <v>0</v>
      </c>
      <c r="I7105">
        <v>0</v>
      </c>
      <c r="J7105">
        <v>0</v>
      </c>
      <c r="K7105">
        <v>0</v>
      </c>
      <c r="L7105">
        <v>0</v>
      </c>
      <c r="M7105">
        <v>0</v>
      </c>
      <c r="N7105">
        <v>0</v>
      </c>
      <c r="O7105">
        <v>0</v>
      </c>
      <c r="P7105">
        <v>0</v>
      </c>
      <c r="Q7105">
        <v>0</v>
      </c>
    </row>
    <row r="7106" spans="1:17" x14ac:dyDescent="0.2">
      <c r="A7106" t="s">
        <v>24844</v>
      </c>
      <c r="B7106" t="s">
        <v>88</v>
      </c>
      <c r="C7106" t="s">
        <v>163</v>
      </c>
      <c r="D7106" t="s">
        <v>17768</v>
      </c>
      <c r="E7106" t="s">
        <v>83</v>
      </c>
      <c r="F7106" t="s">
        <v>17734</v>
      </c>
      <c r="G7106">
        <v>2</v>
      </c>
      <c r="H7106">
        <v>0</v>
      </c>
      <c r="I7106">
        <v>0</v>
      </c>
      <c r="J7106">
        <v>0</v>
      </c>
      <c r="K7106">
        <v>0</v>
      </c>
      <c r="L7106">
        <v>0</v>
      </c>
      <c r="M7106">
        <v>0</v>
      </c>
      <c r="N7106">
        <v>0</v>
      </c>
      <c r="O7106">
        <v>0</v>
      </c>
      <c r="P7106">
        <v>0</v>
      </c>
      <c r="Q7106">
        <v>0</v>
      </c>
    </row>
    <row r="7107" spans="1:17" x14ac:dyDescent="0.2">
      <c r="A7107" t="s">
        <v>24845</v>
      </c>
      <c r="B7107" t="s">
        <v>88</v>
      </c>
      <c r="C7107" t="s">
        <v>163</v>
      </c>
      <c r="D7107" t="s">
        <v>17768</v>
      </c>
      <c r="E7107" t="s">
        <v>81</v>
      </c>
      <c r="F7107" t="s">
        <v>17734</v>
      </c>
      <c r="G7107">
        <v>3</v>
      </c>
      <c r="H7107">
        <v>0</v>
      </c>
      <c r="I7107">
        <v>0</v>
      </c>
      <c r="J7107">
        <v>0</v>
      </c>
      <c r="K7107">
        <v>0</v>
      </c>
      <c r="L7107">
        <v>0</v>
      </c>
      <c r="M7107">
        <v>0</v>
      </c>
      <c r="N7107">
        <v>0</v>
      </c>
      <c r="O7107">
        <v>0</v>
      </c>
      <c r="P7107">
        <v>0</v>
      </c>
      <c r="Q7107">
        <v>0</v>
      </c>
    </row>
    <row r="7108" spans="1:17" x14ac:dyDescent="0.2">
      <c r="A7108" t="s">
        <v>24846</v>
      </c>
      <c r="B7108" t="s">
        <v>88</v>
      </c>
      <c r="C7108" t="s">
        <v>163</v>
      </c>
      <c r="D7108" t="s">
        <v>17736</v>
      </c>
      <c r="E7108" t="s">
        <v>83</v>
      </c>
      <c r="F7108" t="s">
        <v>4929</v>
      </c>
      <c r="G7108">
        <v>0</v>
      </c>
      <c r="H7108">
        <v>13</v>
      </c>
      <c r="I7108">
        <v>4</v>
      </c>
      <c r="J7108">
        <v>9</v>
      </c>
      <c r="K7108">
        <v>0</v>
      </c>
      <c r="L7108">
        <v>0</v>
      </c>
      <c r="M7108">
        <v>0</v>
      </c>
      <c r="N7108">
        <v>0</v>
      </c>
      <c r="O7108">
        <v>0</v>
      </c>
      <c r="P7108">
        <v>0</v>
      </c>
      <c r="Q7108">
        <v>0</v>
      </c>
    </row>
    <row r="7109" spans="1:17" x14ac:dyDescent="0.2">
      <c r="A7109" t="s">
        <v>24847</v>
      </c>
      <c r="B7109" t="s">
        <v>88</v>
      </c>
      <c r="C7109" t="s">
        <v>163</v>
      </c>
      <c r="D7109" t="s">
        <v>17736</v>
      </c>
      <c r="E7109" t="s">
        <v>83</v>
      </c>
      <c r="F7109" t="s">
        <v>4931</v>
      </c>
      <c r="G7109">
        <v>0</v>
      </c>
      <c r="H7109">
        <v>13</v>
      </c>
      <c r="I7109">
        <v>4</v>
      </c>
      <c r="J7109">
        <v>9</v>
      </c>
      <c r="K7109">
        <v>0</v>
      </c>
      <c r="L7109">
        <v>0</v>
      </c>
      <c r="M7109">
        <v>0</v>
      </c>
      <c r="N7109">
        <v>0</v>
      </c>
      <c r="O7109">
        <v>0</v>
      </c>
      <c r="P7109">
        <v>0</v>
      </c>
      <c r="Q7109">
        <v>0</v>
      </c>
    </row>
    <row r="7110" spans="1:17" x14ac:dyDescent="0.2">
      <c r="A7110" t="s">
        <v>24848</v>
      </c>
      <c r="B7110" t="s">
        <v>88</v>
      </c>
      <c r="C7110" t="s">
        <v>163</v>
      </c>
      <c r="D7110" t="s">
        <v>17736</v>
      </c>
      <c r="E7110" t="s">
        <v>83</v>
      </c>
      <c r="F7110" t="s">
        <v>4933</v>
      </c>
      <c r="G7110">
        <v>0</v>
      </c>
      <c r="H7110">
        <v>0</v>
      </c>
      <c r="I7110">
        <v>0</v>
      </c>
      <c r="J7110">
        <v>0</v>
      </c>
      <c r="K7110">
        <v>0</v>
      </c>
      <c r="L7110">
        <v>0</v>
      </c>
      <c r="M7110">
        <v>13</v>
      </c>
      <c r="N7110">
        <v>0</v>
      </c>
      <c r="O7110">
        <v>0</v>
      </c>
      <c r="P7110">
        <v>0</v>
      </c>
      <c r="Q7110">
        <v>0</v>
      </c>
    </row>
    <row r="7111" spans="1:17" x14ac:dyDescent="0.2">
      <c r="A7111" t="s">
        <v>24849</v>
      </c>
      <c r="B7111" t="s">
        <v>88</v>
      </c>
      <c r="C7111" t="s">
        <v>163</v>
      </c>
      <c r="D7111" t="s">
        <v>17736</v>
      </c>
      <c r="E7111" t="s">
        <v>83</v>
      </c>
      <c r="F7111" t="s">
        <v>4935</v>
      </c>
      <c r="G7111">
        <v>0</v>
      </c>
      <c r="H7111">
        <v>13</v>
      </c>
      <c r="I7111">
        <v>4</v>
      </c>
      <c r="J7111">
        <v>9</v>
      </c>
      <c r="K7111">
        <v>0</v>
      </c>
      <c r="L7111">
        <v>0</v>
      </c>
      <c r="M7111">
        <v>0</v>
      </c>
      <c r="N7111">
        <v>0</v>
      </c>
      <c r="O7111">
        <v>0</v>
      </c>
      <c r="P7111">
        <v>0</v>
      </c>
      <c r="Q7111">
        <v>0</v>
      </c>
    </row>
    <row r="7112" spans="1:17" x14ac:dyDescent="0.2">
      <c r="A7112" t="s">
        <v>24850</v>
      </c>
      <c r="B7112" t="s">
        <v>88</v>
      </c>
      <c r="C7112" t="s">
        <v>163</v>
      </c>
      <c r="D7112" t="s">
        <v>17736</v>
      </c>
      <c r="E7112" t="s">
        <v>83</v>
      </c>
      <c r="F7112" t="s">
        <v>4937</v>
      </c>
      <c r="G7112">
        <v>0</v>
      </c>
      <c r="H7112">
        <v>13</v>
      </c>
      <c r="I7112">
        <v>4</v>
      </c>
      <c r="J7112">
        <v>9</v>
      </c>
      <c r="K7112">
        <v>0</v>
      </c>
      <c r="L7112">
        <v>0</v>
      </c>
      <c r="M7112">
        <v>0</v>
      </c>
      <c r="N7112">
        <v>0</v>
      </c>
      <c r="O7112">
        <v>0</v>
      </c>
      <c r="P7112">
        <v>0</v>
      </c>
      <c r="Q7112">
        <v>0</v>
      </c>
    </row>
    <row r="7113" spans="1:17" x14ac:dyDescent="0.2">
      <c r="A7113" t="s">
        <v>24851</v>
      </c>
      <c r="B7113" t="s">
        <v>88</v>
      </c>
      <c r="C7113" t="s">
        <v>163</v>
      </c>
      <c r="D7113" t="s">
        <v>17736</v>
      </c>
      <c r="E7113" t="s">
        <v>83</v>
      </c>
      <c r="F7113" t="s">
        <v>4939</v>
      </c>
      <c r="G7113">
        <v>0</v>
      </c>
      <c r="H7113">
        <v>0</v>
      </c>
      <c r="I7113">
        <v>0</v>
      </c>
      <c r="J7113">
        <v>0</v>
      </c>
      <c r="K7113">
        <v>0</v>
      </c>
      <c r="L7113">
        <v>0</v>
      </c>
      <c r="M7113">
        <v>13</v>
      </c>
      <c r="N7113">
        <v>0</v>
      </c>
      <c r="O7113">
        <v>0</v>
      </c>
      <c r="P7113">
        <v>0</v>
      </c>
      <c r="Q7113">
        <v>0</v>
      </c>
    </row>
    <row r="7114" spans="1:17" x14ac:dyDescent="0.2">
      <c r="A7114" t="s">
        <v>24852</v>
      </c>
      <c r="B7114" t="s">
        <v>88</v>
      </c>
      <c r="C7114" t="s">
        <v>163</v>
      </c>
      <c r="D7114" t="s">
        <v>17736</v>
      </c>
      <c r="E7114" t="s">
        <v>83</v>
      </c>
      <c r="F7114" t="s">
        <v>4941</v>
      </c>
      <c r="G7114">
        <v>0</v>
      </c>
      <c r="H7114">
        <v>13</v>
      </c>
      <c r="I7114">
        <v>4</v>
      </c>
      <c r="J7114">
        <v>9</v>
      </c>
      <c r="K7114">
        <v>0</v>
      </c>
      <c r="L7114">
        <v>0</v>
      </c>
      <c r="M7114">
        <v>0</v>
      </c>
      <c r="N7114">
        <v>0</v>
      </c>
      <c r="O7114">
        <v>0</v>
      </c>
      <c r="P7114">
        <v>0</v>
      </c>
      <c r="Q7114">
        <v>0</v>
      </c>
    </row>
    <row r="7115" spans="1:17" x14ac:dyDescent="0.2">
      <c r="A7115" t="s">
        <v>24853</v>
      </c>
      <c r="B7115" t="s">
        <v>88</v>
      </c>
      <c r="C7115" t="s">
        <v>163</v>
      </c>
      <c r="D7115" t="s">
        <v>17736</v>
      </c>
      <c r="E7115" t="s">
        <v>83</v>
      </c>
      <c r="F7115" t="s">
        <v>4943</v>
      </c>
      <c r="G7115">
        <v>0</v>
      </c>
      <c r="H7115">
        <v>0</v>
      </c>
      <c r="I7115">
        <v>0</v>
      </c>
      <c r="J7115">
        <v>0</v>
      </c>
      <c r="K7115">
        <v>0</v>
      </c>
      <c r="L7115">
        <v>0</v>
      </c>
      <c r="M7115">
        <v>13</v>
      </c>
      <c r="N7115">
        <v>0</v>
      </c>
      <c r="O7115">
        <v>0</v>
      </c>
      <c r="P7115">
        <v>0</v>
      </c>
      <c r="Q7115">
        <v>0</v>
      </c>
    </row>
    <row r="7116" spans="1:17" x14ac:dyDescent="0.2">
      <c r="A7116" t="s">
        <v>24854</v>
      </c>
      <c r="B7116" t="s">
        <v>88</v>
      </c>
      <c r="C7116" t="s">
        <v>163</v>
      </c>
      <c r="D7116" t="s">
        <v>17736</v>
      </c>
      <c r="E7116" t="s">
        <v>83</v>
      </c>
      <c r="F7116" t="s">
        <v>4925</v>
      </c>
      <c r="G7116">
        <v>0</v>
      </c>
      <c r="H7116">
        <v>0</v>
      </c>
      <c r="I7116">
        <v>0</v>
      </c>
      <c r="J7116">
        <v>0</v>
      </c>
      <c r="K7116">
        <v>0</v>
      </c>
      <c r="L7116">
        <v>0</v>
      </c>
      <c r="M7116">
        <v>0</v>
      </c>
      <c r="N7116">
        <v>12</v>
      </c>
      <c r="O7116">
        <v>12</v>
      </c>
      <c r="P7116">
        <v>0</v>
      </c>
      <c r="Q7116">
        <v>0</v>
      </c>
    </row>
    <row r="7117" spans="1:17" x14ac:dyDescent="0.2">
      <c r="A7117" t="s">
        <v>24855</v>
      </c>
      <c r="B7117" t="s">
        <v>88</v>
      </c>
      <c r="C7117" t="s">
        <v>163</v>
      </c>
      <c r="D7117" t="s">
        <v>17736</v>
      </c>
      <c r="E7117" t="s">
        <v>83</v>
      </c>
      <c r="F7117" t="s">
        <v>4927</v>
      </c>
      <c r="G7117">
        <v>0</v>
      </c>
      <c r="H7117">
        <v>0</v>
      </c>
      <c r="I7117">
        <v>0</v>
      </c>
      <c r="J7117">
        <v>0</v>
      </c>
      <c r="K7117">
        <v>0</v>
      </c>
      <c r="L7117">
        <v>0</v>
      </c>
      <c r="M7117">
        <v>0</v>
      </c>
      <c r="N7117">
        <v>12</v>
      </c>
      <c r="O7117">
        <v>12</v>
      </c>
      <c r="P7117">
        <v>0</v>
      </c>
      <c r="Q7117">
        <v>0</v>
      </c>
    </row>
    <row r="7118" spans="1:17" x14ac:dyDescent="0.2">
      <c r="A7118" t="s">
        <v>24856</v>
      </c>
      <c r="B7118" t="s">
        <v>88</v>
      </c>
      <c r="C7118" t="s">
        <v>163</v>
      </c>
      <c r="D7118" t="s">
        <v>17736</v>
      </c>
      <c r="E7118" t="s">
        <v>83</v>
      </c>
      <c r="F7118" t="s">
        <v>17734</v>
      </c>
      <c r="G7118">
        <v>13</v>
      </c>
      <c r="H7118">
        <v>0</v>
      </c>
      <c r="I7118">
        <v>0</v>
      </c>
      <c r="J7118">
        <v>0</v>
      </c>
      <c r="K7118">
        <v>0</v>
      </c>
      <c r="L7118">
        <v>0</v>
      </c>
      <c r="M7118">
        <v>0</v>
      </c>
      <c r="N7118">
        <v>0</v>
      </c>
      <c r="O7118">
        <v>0</v>
      </c>
      <c r="P7118">
        <v>0</v>
      </c>
      <c r="Q7118">
        <v>0</v>
      </c>
    </row>
    <row r="7119" spans="1:17" x14ac:dyDescent="0.2">
      <c r="A7119" t="s">
        <v>24857</v>
      </c>
      <c r="B7119" t="s">
        <v>88</v>
      </c>
      <c r="C7119" t="s">
        <v>163</v>
      </c>
      <c r="D7119" t="s">
        <v>17736</v>
      </c>
      <c r="E7119" t="s">
        <v>81</v>
      </c>
      <c r="F7119" t="s">
        <v>4929</v>
      </c>
      <c r="G7119">
        <v>0</v>
      </c>
      <c r="H7119">
        <v>10</v>
      </c>
      <c r="I7119">
        <v>0</v>
      </c>
      <c r="J7119">
        <v>8</v>
      </c>
      <c r="K7119">
        <v>2</v>
      </c>
      <c r="L7119">
        <v>0</v>
      </c>
      <c r="M7119">
        <v>0</v>
      </c>
      <c r="N7119">
        <v>0</v>
      </c>
      <c r="O7119">
        <v>0</v>
      </c>
      <c r="P7119">
        <v>0</v>
      </c>
      <c r="Q7119">
        <v>0</v>
      </c>
    </row>
    <row r="7120" spans="1:17" x14ac:dyDescent="0.2">
      <c r="A7120" t="s">
        <v>24858</v>
      </c>
      <c r="B7120" t="s">
        <v>88</v>
      </c>
      <c r="C7120" t="s">
        <v>163</v>
      </c>
      <c r="D7120" t="s">
        <v>17736</v>
      </c>
      <c r="E7120" t="s">
        <v>81</v>
      </c>
      <c r="F7120" t="s">
        <v>4931</v>
      </c>
      <c r="G7120">
        <v>0</v>
      </c>
      <c r="H7120">
        <v>10</v>
      </c>
      <c r="I7120">
        <v>0</v>
      </c>
      <c r="J7120">
        <v>8</v>
      </c>
      <c r="K7120">
        <v>2</v>
      </c>
      <c r="L7120">
        <v>0</v>
      </c>
      <c r="M7120">
        <v>0</v>
      </c>
      <c r="N7120">
        <v>0</v>
      </c>
      <c r="O7120">
        <v>0</v>
      </c>
      <c r="P7120">
        <v>0</v>
      </c>
      <c r="Q7120">
        <v>0</v>
      </c>
    </row>
    <row r="7121" spans="1:17" x14ac:dyDescent="0.2">
      <c r="A7121" t="s">
        <v>24859</v>
      </c>
      <c r="B7121" t="s">
        <v>88</v>
      </c>
      <c r="C7121" t="s">
        <v>163</v>
      </c>
      <c r="D7121" t="s">
        <v>17736</v>
      </c>
      <c r="E7121" t="s">
        <v>81</v>
      </c>
      <c r="F7121" t="s">
        <v>4933</v>
      </c>
      <c r="G7121">
        <v>0</v>
      </c>
      <c r="H7121">
        <v>0</v>
      </c>
      <c r="I7121">
        <v>0</v>
      </c>
      <c r="J7121">
        <v>0</v>
      </c>
      <c r="K7121">
        <v>0</v>
      </c>
      <c r="L7121">
        <v>0</v>
      </c>
      <c r="M7121">
        <v>10</v>
      </c>
      <c r="N7121">
        <v>0</v>
      </c>
      <c r="O7121">
        <v>0</v>
      </c>
      <c r="P7121">
        <v>0</v>
      </c>
      <c r="Q7121">
        <v>0</v>
      </c>
    </row>
    <row r="7122" spans="1:17" x14ac:dyDescent="0.2">
      <c r="A7122" t="s">
        <v>24860</v>
      </c>
      <c r="B7122" t="s">
        <v>88</v>
      </c>
      <c r="C7122" t="s">
        <v>163</v>
      </c>
      <c r="D7122" t="s">
        <v>17736</v>
      </c>
      <c r="E7122" t="s">
        <v>81</v>
      </c>
      <c r="F7122" t="s">
        <v>4935</v>
      </c>
      <c r="G7122">
        <v>0</v>
      </c>
      <c r="H7122">
        <v>10</v>
      </c>
      <c r="I7122">
        <v>0</v>
      </c>
      <c r="J7122">
        <v>8</v>
      </c>
      <c r="K7122">
        <v>2</v>
      </c>
      <c r="L7122">
        <v>0</v>
      </c>
      <c r="M7122">
        <v>0</v>
      </c>
      <c r="N7122">
        <v>0</v>
      </c>
      <c r="O7122">
        <v>0</v>
      </c>
      <c r="P7122">
        <v>0</v>
      </c>
      <c r="Q7122">
        <v>0</v>
      </c>
    </row>
    <row r="7123" spans="1:17" x14ac:dyDescent="0.2">
      <c r="A7123" t="s">
        <v>24861</v>
      </c>
      <c r="B7123" t="s">
        <v>88</v>
      </c>
      <c r="C7123" t="s">
        <v>163</v>
      </c>
      <c r="D7123" t="s">
        <v>17736</v>
      </c>
      <c r="E7123" t="s">
        <v>81</v>
      </c>
      <c r="F7123" t="s">
        <v>4937</v>
      </c>
      <c r="G7123">
        <v>0</v>
      </c>
      <c r="H7123">
        <v>10</v>
      </c>
      <c r="I7123">
        <v>0</v>
      </c>
      <c r="J7123">
        <v>8</v>
      </c>
      <c r="K7123">
        <v>2</v>
      </c>
      <c r="L7123">
        <v>0</v>
      </c>
      <c r="M7123">
        <v>0</v>
      </c>
      <c r="N7123">
        <v>0</v>
      </c>
      <c r="O7123">
        <v>0</v>
      </c>
      <c r="P7123">
        <v>0</v>
      </c>
      <c r="Q7123">
        <v>0</v>
      </c>
    </row>
    <row r="7124" spans="1:17" x14ac:dyDescent="0.2">
      <c r="A7124" t="s">
        <v>24862</v>
      </c>
      <c r="B7124" t="s">
        <v>88</v>
      </c>
      <c r="C7124" t="s">
        <v>228</v>
      </c>
      <c r="D7124" t="s">
        <v>17736</v>
      </c>
      <c r="E7124" t="s">
        <v>83</v>
      </c>
      <c r="F7124" t="s">
        <v>4937</v>
      </c>
      <c r="G7124">
        <v>0</v>
      </c>
      <c r="H7124">
        <v>7</v>
      </c>
      <c r="I7124">
        <v>1</v>
      </c>
      <c r="J7124">
        <v>4</v>
      </c>
      <c r="K7124">
        <v>2</v>
      </c>
      <c r="L7124">
        <v>0</v>
      </c>
      <c r="M7124">
        <v>0</v>
      </c>
      <c r="N7124">
        <v>0</v>
      </c>
      <c r="O7124">
        <v>0</v>
      </c>
      <c r="P7124">
        <v>0</v>
      </c>
      <c r="Q7124">
        <v>0</v>
      </c>
    </row>
    <row r="7125" spans="1:17" x14ac:dyDescent="0.2">
      <c r="A7125" t="s">
        <v>24863</v>
      </c>
      <c r="B7125" t="s">
        <v>88</v>
      </c>
      <c r="C7125" t="s">
        <v>228</v>
      </c>
      <c r="D7125" t="s">
        <v>17736</v>
      </c>
      <c r="E7125" t="s">
        <v>83</v>
      </c>
      <c r="F7125" t="s">
        <v>4939</v>
      </c>
      <c r="G7125">
        <v>0</v>
      </c>
      <c r="H7125">
        <v>0</v>
      </c>
      <c r="I7125">
        <v>0</v>
      </c>
      <c r="J7125">
        <v>0</v>
      </c>
      <c r="K7125">
        <v>0</v>
      </c>
      <c r="L7125">
        <v>0</v>
      </c>
      <c r="M7125">
        <v>7</v>
      </c>
      <c r="N7125">
        <v>0</v>
      </c>
      <c r="O7125">
        <v>0</v>
      </c>
      <c r="P7125">
        <v>0</v>
      </c>
      <c r="Q7125">
        <v>0</v>
      </c>
    </row>
    <row r="7126" spans="1:17" x14ac:dyDescent="0.2">
      <c r="A7126" t="s">
        <v>24864</v>
      </c>
      <c r="B7126" t="s">
        <v>88</v>
      </c>
      <c r="C7126" t="s">
        <v>228</v>
      </c>
      <c r="D7126" t="s">
        <v>17736</v>
      </c>
      <c r="E7126" t="s">
        <v>83</v>
      </c>
      <c r="F7126" t="s">
        <v>4941</v>
      </c>
      <c r="G7126">
        <v>0</v>
      </c>
      <c r="H7126">
        <v>7</v>
      </c>
      <c r="I7126">
        <v>1</v>
      </c>
      <c r="J7126">
        <v>4</v>
      </c>
      <c r="K7126">
        <v>2</v>
      </c>
      <c r="L7126">
        <v>0</v>
      </c>
      <c r="M7126">
        <v>0</v>
      </c>
      <c r="N7126">
        <v>0</v>
      </c>
      <c r="O7126">
        <v>0</v>
      </c>
      <c r="P7126">
        <v>0</v>
      </c>
      <c r="Q7126">
        <v>0</v>
      </c>
    </row>
    <row r="7127" spans="1:17" x14ac:dyDescent="0.2">
      <c r="A7127" t="s">
        <v>24865</v>
      </c>
      <c r="B7127" t="s">
        <v>88</v>
      </c>
      <c r="C7127" t="s">
        <v>228</v>
      </c>
      <c r="D7127" t="s">
        <v>17736</v>
      </c>
      <c r="E7127" t="s">
        <v>83</v>
      </c>
      <c r="F7127" t="s">
        <v>4943</v>
      </c>
      <c r="G7127">
        <v>0</v>
      </c>
      <c r="H7127">
        <v>0</v>
      </c>
      <c r="I7127">
        <v>0</v>
      </c>
      <c r="J7127">
        <v>0</v>
      </c>
      <c r="K7127">
        <v>0</v>
      </c>
      <c r="L7127">
        <v>0</v>
      </c>
      <c r="M7127">
        <v>7</v>
      </c>
      <c r="N7127">
        <v>0</v>
      </c>
      <c r="O7127">
        <v>0</v>
      </c>
      <c r="P7127">
        <v>0</v>
      </c>
      <c r="Q7127">
        <v>0</v>
      </c>
    </row>
    <row r="7128" spans="1:17" x14ac:dyDescent="0.2">
      <c r="A7128" t="s">
        <v>24866</v>
      </c>
      <c r="B7128" t="s">
        <v>88</v>
      </c>
      <c r="C7128" t="s">
        <v>228</v>
      </c>
      <c r="D7128" t="s">
        <v>17736</v>
      </c>
      <c r="E7128" t="s">
        <v>83</v>
      </c>
      <c r="F7128" t="s">
        <v>4925</v>
      </c>
      <c r="G7128">
        <v>0</v>
      </c>
      <c r="H7128">
        <v>0</v>
      </c>
      <c r="I7128">
        <v>0</v>
      </c>
      <c r="J7128">
        <v>0</v>
      </c>
      <c r="K7128">
        <v>0</v>
      </c>
      <c r="L7128">
        <v>0</v>
      </c>
      <c r="M7128">
        <v>0</v>
      </c>
      <c r="N7128">
        <v>7</v>
      </c>
      <c r="O7128">
        <v>7</v>
      </c>
      <c r="P7128">
        <v>0</v>
      </c>
      <c r="Q7128">
        <v>0</v>
      </c>
    </row>
    <row r="7129" spans="1:17" x14ac:dyDescent="0.2">
      <c r="A7129" t="s">
        <v>24867</v>
      </c>
      <c r="B7129" t="s">
        <v>88</v>
      </c>
      <c r="C7129" t="s">
        <v>228</v>
      </c>
      <c r="D7129" t="s">
        <v>17736</v>
      </c>
      <c r="E7129" t="s">
        <v>83</v>
      </c>
      <c r="F7129" t="s">
        <v>4927</v>
      </c>
      <c r="G7129">
        <v>0</v>
      </c>
      <c r="H7129">
        <v>0</v>
      </c>
      <c r="I7129">
        <v>0</v>
      </c>
      <c r="J7129">
        <v>0</v>
      </c>
      <c r="K7129">
        <v>0</v>
      </c>
      <c r="L7129">
        <v>0</v>
      </c>
      <c r="M7129">
        <v>0</v>
      </c>
      <c r="N7129">
        <v>7</v>
      </c>
      <c r="O7129">
        <v>7</v>
      </c>
      <c r="P7129">
        <v>0</v>
      </c>
      <c r="Q7129">
        <v>0</v>
      </c>
    </row>
    <row r="7130" spans="1:17" x14ac:dyDescent="0.2">
      <c r="A7130" t="s">
        <v>24868</v>
      </c>
      <c r="B7130" t="s">
        <v>88</v>
      </c>
      <c r="C7130" t="s">
        <v>228</v>
      </c>
      <c r="D7130" t="s">
        <v>17736</v>
      </c>
      <c r="E7130" t="s">
        <v>83</v>
      </c>
      <c r="F7130" t="s">
        <v>17734</v>
      </c>
      <c r="G7130">
        <v>7</v>
      </c>
      <c r="H7130">
        <v>0</v>
      </c>
      <c r="I7130">
        <v>0</v>
      </c>
      <c r="J7130">
        <v>0</v>
      </c>
      <c r="K7130">
        <v>0</v>
      </c>
      <c r="L7130">
        <v>0</v>
      </c>
      <c r="M7130">
        <v>0</v>
      </c>
      <c r="N7130">
        <v>0</v>
      </c>
      <c r="O7130">
        <v>0</v>
      </c>
      <c r="P7130">
        <v>0</v>
      </c>
      <c r="Q7130">
        <v>0</v>
      </c>
    </row>
    <row r="7131" spans="1:17" x14ac:dyDescent="0.2">
      <c r="A7131" t="s">
        <v>24869</v>
      </c>
      <c r="B7131" t="s">
        <v>88</v>
      </c>
      <c r="C7131" t="s">
        <v>228</v>
      </c>
      <c r="D7131" t="s">
        <v>17736</v>
      </c>
      <c r="E7131" t="s">
        <v>81</v>
      </c>
      <c r="F7131" t="s">
        <v>4929</v>
      </c>
      <c r="G7131">
        <v>0</v>
      </c>
      <c r="H7131">
        <v>8</v>
      </c>
      <c r="I7131">
        <v>0</v>
      </c>
      <c r="J7131">
        <v>8</v>
      </c>
      <c r="K7131">
        <v>0</v>
      </c>
      <c r="L7131">
        <v>0</v>
      </c>
      <c r="M7131">
        <v>0</v>
      </c>
      <c r="N7131">
        <v>0</v>
      </c>
      <c r="O7131">
        <v>0</v>
      </c>
      <c r="P7131">
        <v>0</v>
      </c>
      <c r="Q7131">
        <v>0</v>
      </c>
    </row>
    <row r="7132" spans="1:17" x14ac:dyDescent="0.2">
      <c r="A7132" t="s">
        <v>24870</v>
      </c>
      <c r="B7132" t="s">
        <v>88</v>
      </c>
      <c r="C7132" t="s">
        <v>228</v>
      </c>
      <c r="D7132" t="s">
        <v>17736</v>
      </c>
      <c r="E7132" t="s">
        <v>81</v>
      </c>
      <c r="F7132" t="s">
        <v>4931</v>
      </c>
      <c r="G7132">
        <v>0</v>
      </c>
      <c r="H7132">
        <v>8</v>
      </c>
      <c r="I7132">
        <v>0</v>
      </c>
      <c r="J7132">
        <v>8</v>
      </c>
      <c r="K7132">
        <v>0</v>
      </c>
      <c r="L7132">
        <v>0</v>
      </c>
      <c r="M7132">
        <v>0</v>
      </c>
      <c r="N7132">
        <v>0</v>
      </c>
      <c r="O7132">
        <v>0</v>
      </c>
      <c r="P7132">
        <v>0</v>
      </c>
      <c r="Q7132">
        <v>0</v>
      </c>
    </row>
    <row r="7133" spans="1:17" x14ac:dyDescent="0.2">
      <c r="A7133" t="s">
        <v>24871</v>
      </c>
      <c r="B7133" t="s">
        <v>88</v>
      </c>
      <c r="C7133" t="s">
        <v>228</v>
      </c>
      <c r="D7133" t="s">
        <v>17736</v>
      </c>
      <c r="E7133" t="s">
        <v>81</v>
      </c>
      <c r="F7133" t="s">
        <v>4933</v>
      </c>
      <c r="G7133">
        <v>0</v>
      </c>
      <c r="H7133">
        <v>0</v>
      </c>
      <c r="I7133">
        <v>0</v>
      </c>
      <c r="J7133">
        <v>0</v>
      </c>
      <c r="K7133">
        <v>0</v>
      </c>
      <c r="L7133">
        <v>0</v>
      </c>
      <c r="M7133">
        <v>8</v>
      </c>
      <c r="N7133">
        <v>0</v>
      </c>
      <c r="O7133">
        <v>0</v>
      </c>
      <c r="P7133">
        <v>0</v>
      </c>
      <c r="Q7133">
        <v>0</v>
      </c>
    </row>
    <row r="7134" spans="1:17" x14ac:dyDescent="0.2">
      <c r="A7134" t="s">
        <v>24872</v>
      </c>
      <c r="B7134" t="s">
        <v>88</v>
      </c>
      <c r="C7134" t="s">
        <v>228</v>
      </c>
      <c r="D7134" t="s">
        <v>17736</v>
      </c>
      <c r="E7134" t="s">
        <v>81</v>
      </c>
      <c r="F7134" t="s">
        <v>4935</v>
      </c>
      <c r="G7134">
        <v>0</v>
      </c>
      <c r="H7134">
        <v>8</v>
      </c>
      <c r="I7134">
        <v>0</v>
      </c>
      <c r="J7134">
        <v>8</v>
      </c>
      <c r="K7134">
        <v>0</v>
      </c>
      <c r="L7134">
        <v>0</v>
      </c>
      <c r="M7134">
        <v>0</v>
      </c>
      <c r="N7134">
        <v>0</v>
      </c>
      <c r="O7134">
        <v>0</v>
      </c>
      <c r="P7134">
        <v>0</v>
      </c>
      <c r="Q7134">
        <v>0</v>
      </c>
    </row>
    <row r="7135" spans="1:17" x14ac:dyDescent="0.2">
      <c r="A7135" t="s">
        <v>24873</v>
      </c>
      <c r="B7135" t="s">
        <v>88</v>
      </c>
      <c r="C7135" t="s">
        <v>228</v>
      </c>
      <c r="D7135" t="s">
        <v>17736</v>
      </c>
      <c r="E7135" t="s">
        <v>81</v>
      </c>
      <c r="F7135" t="s">
        <v>4937</v>
      </c>
      <c r="G7135">
        <v>0</v>
      </c>
      <c r="H7135">
        <v>8</v>
      </c>
      <c r="I7135">
        <v>0</v>
      </c>
      <c r="J7135">
        <v>8</v>
      </c>
      <c r="K7135">
        <v>0</v>
      </c>
      <c r="L7135">
        <v>0</v>
      </c>
      <c r="M7135">
        <v>0</v>
      </c>
      <c r="N7135">
        <v>0</v>
      </c>
      <c r="O7135">
        <v>0</v>
      </c>
      <c r="P7135">
        <v>0</v>
      </c>
      <c r="Q7135">
        <v>0</v>
      </c>
    </row>
    <row r="7136" spans="1:17" x14ac:dyDescent="0.2">
      <c r="A7136" t="s">
        <v>24874</v>
      </c>
      <c r="B7136" t="s">
        <v>88</v>
      </c>
      <c r="C7136" t="s">
        <v>228</v>
      </c>
      <c r="D7136" t="s">
        <v>17736</v>
      </c>
      <c r="E7136" t="s">
        <v>81</v>
      </c>
      <c r="F7136" t="s">
        <v>4939</v>
      </c>
      <c r="G7136">
        <v>0</v>
      </c>
      <c r="H7136">
        <v>0</v>
      </c>
      <c r="I7136">
        <v>0</v>
      </c>
      <c r="J7136">
        <v>0</v>
      </c>
      <c r="K7136">
        <v>0</v>
      </c>
      <c r="L7136">
        <v>0</v>
      </c>
      <c r="M7136">
        <v>8</v>
      </c>
      <c r="N7136">
        <v>0</v>
      </c>
      <c r="O7136">
        <v>0</v>
      </c>
      <c r="P7136">
        <v>0</v>
      </c>
      <c r="Q7136">
        <v>0</v>
      </c>
    </row>
    <row r="7137" spans="1:17" x14ac:dyDescent="0.2">
      <c r="A7137" t="s">
        <v>24875</v>
      </c>
      <c r="B7137" t="s">
        <v>88</v>
      </c>
      <c r="C7137" t="s">
        <v>228</v>
      </c>
      <c r="D7137" t="s">
        <v>17736</v>
      </c>
      <c r="E7137" t="s">
        <v>81</v>
      </c>
      <c r="F7137" t="s">
        <v>4941</v>
      </c>
      <c r="G7137">
        <v>0</v>
      </c>
      <c r="H7137">
        <v>8</v>
      </c>
      <c r="I7137">
        <v>0</v>
      </c>
      <c r="J7137">
        <v>8</v>
      </c>
      <c r="K7137">
        <v>0</v>
      </c>
      <c r="L7137">
        <v>0</v>
      </c>
      <c r="M7137">
        <v>0</v>
      </c>
      <c r="N7137">
        <v>0</v>
      </c>
      <c r="O7137">
        <v>0</v>
      </c>
      <c r="P7137">
        <v>0</v>
      </c>
      <c r="Q7137">
        <v>0</v>
      </c>
    </row>
    <row r="7138" spans="1:17" x14ac:dyDescent="0.2">
      <c r="A7138" t="s">
        <v>24876</v>
      </c>
      <c r="B7138" t="s">
        <v>88</v>
      </c>
      <c r="C7138" t="s">
        <v>228</v>
      </c>
      <c r="D7138" t="s">
        <v>17736</v>
      </c>
      <c r="E7138" t="s">
        <v>81</v>
      </c>
      <c r="F7138" t="s">
        <v>4943</v>
      </c>
      <c r="G7138">
        <v>0</v>
      </c>
      <c r="H7138">
        <v>0</v>
      </c>
      <c r="I7138">
        <v>0</v>
      </c>
      <c r="J7138">
        <v>0</v>
      </c>
      <c r="K7138">
        <v>0</v>
      </c>
      <c r="L7138">
        <v>0</v>
      </c>
      <c r="M7138">
        <v>8</v>
      </c>
      <c r="N7138">
        <v>0</v>
      </c>
      <c r="O7138">
        <v>0</v>
      </c>
      <c r="P7138">
        <v>0</v>
      </c>
      <c r="Q7138">
        <v>0</v>
      </c>
    </row>
    <row r="7139" spans="1:17" x14ac:dyDescent="0.2">
      <c r="A7139" t="s">
        <v>24877</v>
      </c>
      <c r="B7139" t="s">
        <v>88</v>
      </c>
      <c r="C7139" t="s">
        <v>228</v>
      </c>
      <c r="D7139" t="s">
        <v>17736</v>
      </c>
      <c r="E7139" t="s">
        <v>81</v>
      </c>
      <c r="F7139" t="s">
        <v>4925</v>
      </c>
      <c r="G7139">
        <v>0</v>
      </c>
      <c r="H7139">
        <v>0</v>
      </c>
      <c r="I7139">
        <v>0</v>
      </c>
      <c r="J7139">
        <v>0</v>
      </c>
      <c r="K7139">
        <v>0</v>
      </c>
      <c r="L7139">
        <v>0</v>
      </c>
      <c r="M7139">
        <v>0</v>
      </c>
      <c r="N7139">
        <v>8</v>
      </c>
      <c r="O7139">
        <v>8</v>
      </c>
      <c r="P7139">
        <v>0</v>
      </c>
      <c r="Q7139">
        <v>0</v>
      </c>
    </row>
    <row r="7140" spans="1:17" x14ac:dyDescent="0.2">
      <c r="A7140" t="s">
        <v>24878</v>
      </c>
      <c r="B7140" t="s">
        <v>88</v>
      </c>
      <c r="C7140" t="s">
        <v>228</v>
      </c>
      <c r="D7140" t="s">
        <v>17736</v>
      </c>
      <c r="E7140" t="s">
        <v>81</v>
      </c>
      <c r="F7140" t="s">
        <v>4927</v>
      </c>
      <c r="G7140">
        <v>0</v>
      </c>
      <c r="H7140">
        <v>0</v>
      </c>
      <c r="I7140">
        <v>0</v>
      </c>
      <c r="J7140">
        <v>0</v>
      </c>
      <c r="K7140">
        <v>0</v>
      </c>
      <c r="L7140">
        <v>0</v>
      </c>
      <c r="M7140">
        <v>0</v>
      </c>
      <c r="N7140">
        <v>8</v>
      </c>
      <c r="O7140">
        <v>8</v>
      </c>
      <c r="P7140">
        <v>0</v>
      </c>
      <c r="Q7140">
        <v>0</v>
      </c>
    </row>
    <row r="7141" spans="1:17" x14ac:dyDescent="0.2">
      <c r="A7141" t="s">
        <v>24879</v>
      </c>
      <c r="B7141" t="s">
        <v>88</v>
      </c>
      <c r="C7141" t="s">
        <v>228</v>
      </c>
      <c r="D7141" t="s">
        <v>17736</v>
      </c>
      <c r="E7141" t="s">
        <v>81</v>
      </c>
      <c r="F7141" t="s">
        <v>17734</v>
      </c>
      <c r="G7141">
        <v>8</v>
      </c>
      <c r="H7141">
        <v>0</v>
      </c>
      <c r="I7141">
        <v>0</v>
      </c>
      <c r="J7141">
        <v>0</v>
      </c>
      <c r="K7141">
        <v>0</v>
      </c>
      <c r="L7141">
        <v>0</v>
      </c>
      <c r="M7141">
        <v>0</v>
      </c>
      <c r="N7141">
        <v>0</v>
      </c>
      <c r="O7141">
        <v>0</v>
      </c>
      <c r="P7141">
        <v>0</v>
      </c>
      <c r="Q7141">
        <v>0</v>
      </c>
    </row>
    <row r="7142" spans="1:17" x14ac:dyDescent="0.2">
      <c r="A7142" t="s">
        <v>24880</v>
      </c>
      <c r="B7142" t="s">
        <v>88</v>
      </c>
      <c r="C7142" t="s">
        <v>228</v>
      </c>
      <c r="D7142" t="s">
        <v>17748</v>
      </c>
      <c r="E7142" t="s">
        <v>81</v>
      </c>
      <c r="F7142" t="s">
        <v>17749</v>
      </c>
      <c r="G7142">
        <v>0</v>
      </c>
      <c r="H7142">
        <v>0</v>
      </c>
      <c r="I7142">
        <v>0</v>
      </c>
      <c r="J7142">
        <v>0</v>
      </c>
      <c r="K7142">
        <v>0</v>
      </c>
      <c r="L7142">
        <v>0</v>
      </c>
      <c r="M7142">
        <v>0</v>
      </c>
      <c r="N7142">
        <v>1</v>
      </c>
      <c r="O7142">
        <v>1</v>
      </c>
      <c r="P7142">
        <v>0</v>
      </c>
      <c r="Q7142">
        <v>0</v>
      </c>
    </row>
    <row r="7143" spans="1:17" x14ac:dyDescent="0.2">
      <c r="A7143" t="s">
        <v>24881</v>
      </c>
      <c r="B7143" t="s">
        <v>88</v>
      </c>
      <c r="C7143" t="s">
        <v>228</v>
      </c>
      <c r="D7143" t="s">
        <v>17748</v>
      </c>
      <c r="E7143" t="s">
        <v>81</v>
      </c>
      <c r="F7143" t="s">
        <v>17734</v>
      </c>
      <c r="G7143">
        <v>1</v>
      </c>
      <c r="H7143">
        <v>0</v>
      </c>
      <c r="I7143">
        <v>0</v>
      </c>
      <c r="J7143">
        <v>0</v>
      </c>
      <c r="K7143">
        <v>0</v>
      </c>
      <c r="L7143">
        <v>0</v>
      </c>
      <c r="M7143">
        <v>0</v>
      </c>
      <c r="N7143">
        <v>0</v>
      </c>
      <c r="O7143">
        <v>0</v>
      </c>
      <c r="P7143">
        <v>0</v>
      </c>
      <c r="Q7143">
        <v>0</v>
      </c>
    </row>
    <row r="7144" spans="1:17" x14ac:dyDescent="0.2">
      <c r="A7144" t="s">
        <v>24882</v>
      </c>
      <c r="B7144" t="s">
        <v>88</v>
      </c>
      <c r="C7144" t="s">
        <v>229</v>
      </c>
      <c r="D7144" t="s">
        <v>17768</v>
      </c>
      <c r="E7144" t="s">
        <v>81</v>
      </c>
      <c r="F7144" t="s">
        <v>17734</v>
      </c>
      <c r="G7144">
        <v>1</v>
      </c>
      <c r="H7144">
        <v>0</v>
      </c>
      <c r="I7144">
        <v>0</v>
      </c>
      <c r="J7144">
        <v>0</v>
      </c>
      <c r="K7144">
        <v>0</v>
      </c>
      <c r="L7144">
        <v>0</v>
      </c>
      <c r="M7144">
        <v>0</v>
      </c>
      <c r="N7144">
        <v>0</v>
      </c>
      <c r="O7144">
        <v>0</v>
      </c>
      <c r="P7144">
        <v>0</v>
      </c>
      <c r="Q7144">
        <v>0</v>
      </c>
    </row>
    <row r="7145" spans="1:17" x14ac:dyDescent="0.2">
      <c r="A7145" t="s">
        <v>24883</v>
      </c>
      <c r="B7145" t="s">
        <v>88</v>
      </c>
      <c r="C7145" t="s">
        <v>229</v>
      </c>
      <c r="D7145" t="s">
        <v>17736</v>
      </c>
      <c r="E7145" t="s">
        <v>83</v>
      </c>
      <c r="F7145" t="s">
        <v>4929</v>
      </c>
      <c r="G7145">
        <v>0</v>
      </c>
      <c r="H7145">
        <v>5</v>
      </c>
      <c r="I7145">
        <v>1</v>
      </c>
      <c r="J7145">
        <v>2</v>
      </c>
      <c r="K7145">
        <v>1</v>
      </c>
      <c r="L7145">
        <v>1</v>
      </c>
      <c r="M7145">
        <v>0</v>
      </c>
      <c r="N7145">
        <v>0</v>
      </c>
      <c r="O7145">
        <v>0</v>
      </c>
      <c r="P7145">
        <v>0</v>
      </c>
      <c r="Q7145">
        <v>0</v>
      </c>
    </row>
    <row r="7146" spans="1:17" x14ac:dyDescent="0.2">
      <c r="A7146" t="s">
        <v>24884</v>
      </c>
      <c r="B7146" t="s">
        <v>88</v>
      </c>
      <c r="C7146" t="s">
        <v>229</v>
      </c>
      <c r="D7146" t="s">
        <v>17736</v>
      </c>
      <c r="E7146" t="s">
        <v>83</v>
      </c>
      <c r="F7146" t="s">
        <v>4931</v>
      </c>
      <c r="G7146">
        <v>0</v>
      </c>
      <c r="H7146">
        <v>5</v>
      </c>
      <c r="I7146">
        <v>1</v>
      </c>
      <c r="J7146">
        <v>2</v>
      </c>
      <c r="K7146">
        <v>1</v>
      </c>
      <c r="L7146">
        <v>1</v>
      </c>
      <c r="M7146">
        <v>0</v>
      </c>
      <c r="N7146">
        <v>0</v>
      </c>
      <c r="O7146">
        <v>0</v>
      </c>
      <c r="P7146">
        <v>0</v>
      </c>
      <c r="Q7146">
        <v>0</v>
      </c>
    </row>
    <row r="7147" spans="1:17" x14ac:dyDescent="0.2">
      <c r="A7147" t="s">
        <v>24885</v>
      </c>
      <c r="B7147" t="s">
        <v>88</v>
      </c>
      <c r="C7147" t="s">
        <v>229</v>
      </c>
      <c r="D7147" t="s">
        <v>17736</v>
      </c>
      <c r="E7147" t="s">
        <v>83</v>
      </c>
      <c r="F7147" t="s">
        <v>4933</v>
      </c>
      <c r="G7147">
        <v>0</v>
      </c>
      <c r="H7147">
        <v>0</v>
      </c>
      <c r="I7147">
        <v>0</v>
      </c>
      <c r="J7147">
        <v>0</v>
      </c>
      <c r="K7147">
        <v>0</v>
      </c>
      <c r="L7147">
        <v>0</v>
      </c>
      <c r="M7147">
        <v>5</v>
      </c>
      <c r="N7147">
        <v>0</v>
      </c>
      <c r="O7147">
        <v>0</v>
      </c>
      <c r="P7147">
        <v>0</v>
      </c>
      <c r="Q7147">
        <v>0</v>
      </c>
    </row>
    <row r="7148" spans="1:17" x14ac:dyDescent="0.2">
      <c r="A7148" t="s">
        <v>24886</v>
      </c>
      <c r="B7148" t="s">
        <v>88</v>
      </c>
      <c r="C7148" t="s">
        <v>229</v>
      </c>
      <c r="D7148" t="s">
        <v>17736</v>
      </c>
      <c r="E7148" t="s">
        <v>83</v>
      </c>
      <c r="F7148" t="s">
        <v>4935</v>
      </c>
      <c r="G7148">
        <v>0</v>
      </c>
      <c r="H7148">
        <v>5</v>
      </c>
      <c r="I7148">
        <v>1</v>
      </c>
      <c r="J7148">
        <v>2</v>
      </c>
      <c r="K7148">
        <v>1</v>
      </c>
      <c r="L7148">
        <v>1</v>
      </c>
      <c r="M7148">
        <v>0</v>
      </c>
      <c r="N7148">
        <v>0</v>
      </c>
      <c r="O7148">
        <v>0</v>
      </c>
      <c r="P7148">
        <v>0</v>
      </c>
      <c r="Q7148">
        <v>0</v>
      </c>
    </row>
    <row r="7149" spans="1:17" x14ac:dyDescent="0.2">
      <c r="A7149" t="s">
        <v>24887</v>
      </c>
      <c r="B7149" t="s">
        <v>88</v>
      </c>
      <c r="C7149" t="s">
        <v>229</v>
      </c>
      <c r="D7149" t="s">
        <v>17736</v>
      </c>
      <c r="E7149" t="s">
        <v>83</v>
      </c>
      <c r="F7149" t="s">
        <v>4937</v>
      </c>
      <c r="G7149">
        <v>0</v>
      </c>
      <c r="H7149">
        <v>5</v>
      </c>
      <c r="I7149">
        <v>1</v>
      </c>
      <c r="J7149">
        <v>2</v>
      </c>
      <c r="K7149">
        <v>1</v>
      </c>
      <c r="L7149">
        <v>1</v>
      </c>
      <c r="M7149">
        <v>0</v>
      </c>
      <c r="N7149">
        <v>0</v>
      </c>
      <c r="O7149">
        <v>0</v>
      </c>
      <c r="P7149">
        <v>0</v>
      </c>
      <c r="Q7149">
        <v>0</v>
      </c>
    </row>
    <row r="7150" spans="1:17" x14ac:dyDescent="0.2">
      <c r="A7150" t="s">
        <v>24888</v>
      </c>
      <c r="B7150" t="s">
        <v>88</v>
      </c>
      <c r="C7150" t="s">
        <v>229</v>
      </c>
      <c r="D7150" t="s">
        <v>17736</v>
      </c>
      <c r="E7150" t="s">
        <v>83</v>
      </c>
      <c r="F7150" t="s">
        <v>4939</v>
      </c>
      <c r="G7150">
        <v>0</v>
      </c>
      <c r="H7150">
        <v>0</v>
      </c>
      <c r="I7150">
        <v>0</v>
      </c>
      <c r="J7150">
        <v>0</v>
      </c>
      <c r="K7150">
        <v>0</v>
      </c>
      <c r="L7150">
        <v>0</v>
      </c>
      <c r="M7150">
        <v>5</v>
      </c>
      <c r="N7150">
        <v>0</v>
      </c>
      <c r="O7150">
        <v>0</v>
      </c>
      <c r="P7150">
        <v>0</v>
      </c>
      <c r="Q7150">
        <v>0</v>
      </c>
    </row>
    <row r="7151" spans="1:17" x14ac:dyDescent="0.2">
      <c r="A7151" t="s">
        <v>24889</v>
      </c>
      <c r="B7151" t="s">
        <v>88</v>
      </c>
      <c r="C7151" t="s">
        <v>229</v>
      </c>
      <c r="D7151" t="s">
        <v>17736</v>
      </c>
      <c r="E7151" t="s">
        <v>83</v>
      </c>
      <c r="F7151" t="s">
        <v>4941</v>
      </c>
      <c r="G7151">
        <v>0</v>
      </c>
      <c r="H7151">
        <v>5</v>
      </c>
      <c r="I7151">
        <v>1</v>
      </c>
      <c r="J7151">
        <v>2</v>
      </c>
      <c r="K7151">
        <v>1</v>
      </c>
      <c r="L7151">
        <v>1</v>
      </c>
      <c r="M7151">
        <v>0</v>
      </c>
      <c r="N7151">
        <v>0</v>
      </c>
      <c r="O7151">
        <v>0</v>
      </c>
      <c r="P7151">
        <v>0</v>
      </c>
      <c r="Q7151">
        <v>0</v>
      </c>
    </row>
    <row r="7152" spans="1:17" x14ac:dyDescent="0.2">
      <c r="A7152" t="s">
        <v>24890</v>
      </c>
      <c r="B7152" t="s">
        <v>88</v>
      </c>
      <c r="C7152" t="s">
        <v>229</v>
      </c>
      <c r="D7152" t="s">
        <v>17736</v>
      </c>
      <c r="E7152" t="s">
        <v>83</v>
      </c>
      <c r="F7152" t="s">
        <v>4943</v>
      </c>
      <c r="G7152">
        <v>0</v>
      </c>
      <c r="H7152">
        <v>0</v>
      </c>
      <c r="I7152">
        <v>0</v>
      </c>
      <c r="J7152">
        <v>0</v>
      </c>
      <c r="K7152">
        <v>0</v>
      </c>
      <c r="L7152">
        <v>0</v>
      </c>
      <c r="M7152">
        <v>5</v>
      </c>
      <c r="N7152">
        <v>0</v>
      </c>
      <c r="O7152">
        <v>0</v>
      </c>
      <c r="P7152">
        <v>0</v>
      </c>
      <c r="Q7152">
        <v>0</v>
      </c>
    </row>
    <row r="7153" spans="1:17" x14ac:dyDescent="0.2">
      <c r="A7153" t="s">
        <v>24891</v>
      </c>
      <c r="B7153" t="s">
        <v>88</v>
      </c>
      <c r="C7153" t="s">
        <v>229</v>
      </c>
      <c r="D7153" t="s">
        <v>17736</v>
      </c>
      <c r="E7153" t="s">
        <v>83</v>
      </c>
      <c r="F7153" t="s">
        <v>4925</v>
      </c>
      <c r="G7153">
        <v>0</v>
      </c>
      <c r="H7153">
        <v>0</v>
      </c>
      <c r="I7153">
        <v>0</v>
      </c>
      <c r="J7153">
        <v>0</v>
      </c>
      <c r="K7153">
        <v>0</v>
      </c>
      <c r="L7153">
        <v>0</v>
      </c>
      <c r="M7153">
        <v>0</v>
      </c>
      <c r="N7153">
        <v>5</v>
      </c>
      <c r="O7153">
        <v>4</v>
      </c>
      <c r="P7153">
        <v>1</v>
      </c>
      <c r="Q7153">
        <v>0</v>
      </c>
    </row>
    <row r="7154" spans="1:17" x14ac:dyDescent="0.2">
      <c r="A7154" t="s">
        <v>24892</v>
      </c>
      <c r="B7154" t="s">
        <v>86</v>
      </c>
      <c r="C7154" t="s">
        <v>110</v>
      </c>
      <c r="D7154" t="s">
        <v>17736</v>
      </c>
      <c r="E7154" t="s">
        <v>83</v>
      </c>
      <c r="F7154" t="s">
        <v>4933</v>
      </c>
      <c r="G7154">
        <v>0</v>
      </c>
      <c r="H7154">
        <v>0</v>
      </c>
      <c r="I7154">
        <v>0</v>
      </c>
      <c r="J7154">
        <v>0</v>
      </c>
      <c r="K7154">
        <v>0</v>
      </c>
      <c r="L7154">
        <v>0</v>
      </c>
      <c r="M7154">
        <v>13</v>
      </c>
      <c r="N7154">
        <v>0</v>
      </c>
      <c r="O7154">
        <v>0</v>
      </c>
      <c r="P7154">
        <v>0</v>
      </c>
      <c r="Q7154">
        <v>0</v>
      </c>
    </row>
    <row r="7155" spans="1:17" x14ac:dyDescent="0.2">
      <c r="A7155" t="s">
        <v>24893</v>
      </c>
      <c r="B7155" t="s">
        <v>86</v>
      </c>
      <c r="C7155" t="s">
        <v>110</v>
      </c>
      <c r="D7155" t="s">
        <v>17736</v>
      </c>
      <c r="E7155" t="s">
        <v>83</v>
      </c>
      <c r="F7155" t="s">
        <v>4935</v>
      </c>
      <c r="G7155">
        <v>0</v>
      </c>
      <c r="H7155">
        <v>13</v>
      </c>
      <c r="I7155">
        <v>2</v>
      </c>
      <c r="J7155">
        <v>10</v>
      </c>
      <c r="K7155">
        <v>1</v>
      </c>
      <c r="L7155">
        <v>0</v>
      </c>
      <c r="M7155">
        <v>0</v>
      </c>
      <c r="N7155">
        <v>0</v>
      </c>
      <c r="O7155">
        <v>0</v>
      </c>
      <c r="P7155">
        <v>0</v>
      </c>
      <c r="Q7155">
        <v>0</v>
      </c>
    </row>
    <row r="7156" spans="1:17" x14ac:dyDescent="0.2">
      <c r="A7156" t="s">
        <v>24894</v>
      </c>
      <c r="B7156" t="s">
        <v>86</v>
      </c>
      <c r="C7156" t="s">
        <v>110</v>
      </c>
      <c r="D7156" t="s">
        <v>17736</v>
      </c>
      <c r="E7156" t="s">
        <v>83</v>
      </c>
      <c r="F7156" t="s">
        <v>4937</v>
      </c>
      <c r="G7156">
        <v>0</v>
      </c>
      <c r="H7156">
        <v>13</v>
      </c>
      <c r="I7156">
        <v>3</v>
      </c>
      <c r="J7156">
        <v>9</v>
      </c>
      <c r="K7156">
        <v>1</v>
      </c>
      <c r="L7156">
        <v>0</v>
      </c>
      <c r="M7156">
        <v>0</v>
      </c>
      <c r="N7156">
        <v>0</v>
      </c>
      <c r="O7156">
        <v>0</v>
      </c>
      <c r="P7156">
        <v>0</v>
      </c>
      <c r="Q7156">
        <v>0</v>
      </c>
    </row>
    <row r="7157" spans="1:17" x14ac:dyDescent="0.2">
      <c r="A7157" t="s">
        <v>24895</v>
      </c>
      <c r="B7157" t="s">
        <v>86</v>
      </c>
      <c r="C7157" t="s">
        <v>110</v>
      </c>
      <c r="D7157" t="s">
        <v>17736</v>
      </c>
      <c r="E7157" t="s">
        <v>83</v>
      </c>
      <c r="F7157" t="s">
        <v>4939</v>
      </c>
      <c r="G7157">
        <v>0</v>
      </c>
      <c r="H7157">
        <v>0</v>
      </c>
      <c r="I7157">
        <v>0</v>
      </c>
      <c r="J7157">
        <v>0</v>
      </c>
      <c r="K7157">
        <v>0</v>
      </c>
      <c r="L7157">
        <v>0</v>
      </c>
      <c r="M7157">
        <v>13</v>
      </c>
      <c r="N7157">
        <v>0</v>
      </c>
      <c r="O7157">
        <v>0</v>
      </c>
      <c r="P7157">
        <v>0</v>
      </c>
      <c r="Q7157">
        <v>0</v>
      </c>
    </row>
    <row r="7158" spans="1:17" x14ac:dyDescent="0.2">
      <c r="A7158" t="s">
        <v>24896</v>
      </c>
      <c r="B7158" t="s">
        <v>86</v>
      </c>
      <c r="C7158" t="s">
        <v>110</v>
      </c>
      <c r="D7158" t="s">
        <v>17736</v>
      </c>
      <c r="E7158" t="s">
        <v>83</v>
      </c>
      <c r="F7158" t="s">
        <v>4941</v>
      </c>
      <c r="G7158">
        <v>0</v>
      </c>
      <c r="H7158">
        <v>13</v>
      </c>
      <c r="I7158">
        <v>2</v>
      </c>
      <c r="J7158">
        <v>10</v>
      </c>
      <c r="K7158">
        <v>1</v>
      </c>
      <c r="L7158">
        <v>0</v>
      </c>
      <c r="M7158">
        <v>0</v>
      </c>
      <c r="N7158">
        <v>0</v>
      </c>
      <c r="O7158">
        <v>0</v>
      </c>
      <c r="P7158">
        <v>0</v>
      </c>
      <c r="Q7158">
        <v>0</v>
      </c>
    </row>
    <row r="7159" spans="1:17" x14ac:dyDescent="0.2">
      <c r="A7159" t="s">
        <v>24897</v>
      </c>
      <c r="B7159" t="s">
        <v>86</v>
      </c>
      <c r="C7159" t="s">
        <v>110</v>
      </c>
      <c r="D7159" t="s">
        <v>17736</v>
      </c>
      <c r="E7159" t="s">
        <v>83</v>
      </c>
      <c r="F7159" t="s">
        <v>4943</v>
      </c>
      <c r="G7159">
        <v>0</v>
      </c>
      <c r="H7159">
        <v>0</v>
      </c>
      <c r="I7159">
        <v>0</v>
      </c>
      <c r="J7159">
        <v>0</v>
      </c>
      <c r="K7159">
        <v>0</v>
      </c>
      <c r="L7159">
        <v>0</v>
      </c>
      <c r="M7159">
        <v>13</v>
      </c>
      <c r="N7159">
        <v>0</v>
      </c>
      <c r="O7159">
        <v>0</v>
      </c>
      <c r="P7159">
        <v>0</v>
      </c>
      <c r="Q7159">
        <v>0</v>
      </c>
    </row>
    <row r="7160" spans="1:17" x14ac:dyDescent="0.2">
      <c r="A7160" t="s">
        <v>24898</v>
      </c>
      <c r="B7160" t="s">
        <v>86</v>
      </c>
      <c r="C7160" t="s">
        <v>110</v>
      </c>
      <c r="D7160" t="s">
        <v>17736</v>
      </c>
      <c r="E7160" t="s">
        <v>83</v>
      </c>
      <c r="F7160" t="s">
        <v>4925</v>
      </c>
      <c r="G7160">
        <v>0</v>
      </c>
      <c r="H7160">
        <v>0</v>
      </c>
      <c r="I7160">
        <v>0</v>
      </c>
      <c r="J7160">
        <v>0</v>
      </c>
      <c r="K7160">
        <v>0</v>
      </c>
      <c r="L7160">
        <v>0</v>
      </c>
      <c r="M7160">
        <v>0</v>
      </c>
      <c r="N7160">
        <v>6</v>
      </c>
      <c r="O7160">
        <v>6</v>
      </c>
      <c r="P7160">
        <v>0</v>
      </c>
      <c r="Q7160">
        <v>0</v>
      </c>
    </row>
    <row r="7161" spans="1:17" x14ac:dyDescent="0.2">
      <c r="A7161" t="s">
        <v>24899</v>
      </c>
      <c r="B7161" t="s">
        <v>86</v>
      </c>
      <c r="C7161" t="s">
        <v>110</v>
      </c>
      <c r="D7161" t="s">
        <v>17736</v>
      </c>
      <c r="E7161" t="s">
        <v>83</v>
      </c>
      <c r="F7161" t="s">
        <v>4927</v>
      </c>
      <c r="G7161">
        <v>0</v>
      </c>
      <c r="H7161">
        <v>0</v>
      </c>
      <c r="I7161">
        <v>0</v>
      </c>
      <c r="J7161">
        <v>0</v>
      </c>
      <c r="K7161">
        <v>0</v>
      </c>
      <c r="L7161">
        <v>0</v>
      </c>
      <c r="M7161">
        <v>0</v>
      </c>
      <c r="N7161">
        <v>4</v>
      </c>
      <c r="O7161">
        <v>4</v>
      </c>
      <c r="P7161">
        <v>0</v>
      </c>
      <c r="Q7161">
        <v>0</v>
      </c>
    </row>
    <row r="7162" spans="1:17" x14ac:dyDescent="0.2">
      <c r="A7162" t="s">
        <v>24900</v>
      </c>
      <c r="B7162" t="s">
        <v>86</v>
      </c>
      <c r="C7162" t="s">
        <v>110</v>
      </c>
      <c r="D7162" t="s">
        <v>17736</v>
      </c>
      <c r="E7162" t="s">
        <v>83</v>
      </c>
      <c r="F7162" t="s">
        <v>17734</v>
      </c>
      <c r="G7162">
        <v>13</v>
      </c>
      <c r="H7162">
        <v>0</v>
      </c>
      <c r="I7162">
        <v>0</v>
      </c>
      <c r="J7162">
        <v>0</v>
      </c>
      <c r="K7162">
        <v>0</v>
      </c>
      <c r="L7162">
        <v>0</v>
      </c>
      <c r="M7162">
        <v>0</v>
      </c>
      <c r="N7162">
        <v>0</v>
      </c>
      <c r="O7162">
        <v>0</v>
      </c>
      <c r="P7162">
        <v>0</v>
      </c>
      <c r="Q7162">
        <v>0</v>
      </c>
    </row>
    <row r="7163" spans="1:17" x14ac:dyDescent="0.2">
      <c r="A7163" t="s">
        <v>24901</v>
      </c>
      <c r="B7163" t="s">
        <v>86</v>
      </c>
      <c r="C7163" t="s">
        <v>110</v>
      </c>
      <c r="D7163" t="s">
        <v>17736</v>
      </c>
      <c r="E7163" t="s">
        <v>81</v>
      </c>
      <c r="F7163" t="s">
        <v>4929</v>
      </c>
      <c r="G7163">
        <v>0</v>
      </c>
      <c r="H7163">
        <v>9</v>
      </c>
      <c r="I7163">
        <v>0</v>
      </c>
      <c r="J7163">
        <v>9</v>
      </c>
      <c r="K7163">
        <v>0</v>
      </c>
      <c r="L7163">
        <v>0</v>
      </c>
      <c r="M7163">
        <v>0</v>
      </c>
      <c r="N7163">
        <v>0</v>
      </c>
      <c r="O7163">
        <v>0</v>
      </c>
      <c r="P7163">
        <v>0</v>
      </c>
      <c r="Q7163">
        <v>0</v>
      </c>
    </row>
    <row r="7164" spans="1:17" x14ac:dyDescent="0.2">
      <c r="A7164" t="s">
        <v>24902</v>
      </c>
      <c r="B7164" t="s">
        <v>86</v>
      </c>
      <c r="C7164" t="s">
        <v>110</v>
      </c>
      <c r="D7164" t="s">
        <v>17736</v>
      </c>
      <c r="E7164" t="s">
        <v>81</v>
      </c>
      <c r="F7164" t="s">
        <v>4931</v>
      </c>
      <c r="G7164">
        <v>0</v>
      </c>
      <c r="H7164">
        <v>9</v>
      </c>
      <c r="I7164">
        <v>0</v>
      </c>
      <c r="J7164">
        <v>9</v>
      </c>
      <c r="K7164">
        <v>0</v>
      </c>
      <c r="L7164">
        <v>0</v>
      </c>
      <c r="M7164">
        <v>0</v>
      </c>
      <c r="N7164">
        <v>0</v>
      </c>
      <c r="O7164">
        <v>0</v>
      </c>
      <c r="P7164">
        <v>0</v>
      </c>
      <c r="Q7164">
        <v>0</v>
      </c>
    </row>
    <row r="7165" spans="1:17" x14ac:dyDescent="0.2">
      <c r="A7165" t="s">
        <v>24903</v>
      </c>
      <c r="B7165" t="s">
        <v>88</v>
      </c>
      <c r="C7165" t="s">
        <v>151</v>
      </c>
      <c r="D7165" t="s">
        <v>17748</v>
      </c>
      <c r="E7165" t="s">
        <v>81</v>
      </c>
      <c r="F7165" t="s">
        <v>17749</v>
      </c>
      <c r="G7165">
        <v>0</v>
      </c>
      <c r="H7165">
        <v>0</v>
      </c>
      <c r="I7165">
        <v>0</v>
      </c>
      <c r="J7165">
        <v>0</v>
      </c>
      <c r="K7165">
        <v>0</v>
      </c>
      <c r="L7165">
        <v>0</v>
      </c>
      <c r="M7165">
        <v>0</v>
      </c>
      <c r="N7165">
        <v>2</v>
      </c>
      <c r="O7165">
        <v>2</v>
      </c>
      <c r="P7165">
        <v>0</v>
      </c>
      <c r="Q7165">
        <v>0</v>
      </c>
    </row>
    <row r="7166" spans="1:17" x14ac:dyDescent="0.2">
      <c r="A7166" t="s">
        <v>24904</v>
      </c>
      <c r="B7166" t="s">
        <v>88</v>
      </c>
      <c r="C7166" t="s">
        <v>151</v>
      </c>
      <c r="D7166" t="s">
        <v>17748</v>
      </c>
      <c r="E7166" t="s">
        <v>81</v>
      </c>
      <c r="F7166" t="s">
        <v>17734</v>
      </c>
      <c r="G7166">
        <v>2</v>
      </c>
      <c r="H7166">
        <v>0</v>
      </c>
      <c r="I7166">
        <v>0</v>
      </c>
      <c r="J7166">
        <v>0</v>
      </c>
      <c r="K7166">
        <v>0</v>
      </c>
      <c r="L7166">
        <v>0</v>
      </c>
      <c r="M7166">
        <v>0</v>
      </c>
      <c r="N7166">
        <v>0</v>
      </c>
      <c r="O7166">
        <v>0</v>
      </c>
      <c r="P7166">
        <v>0</v>
      </c>
      <c r="Q7166">
        <v>0</v>
      </c>
    </row>
    <row r="7167" spans="1:17" x14ac:dyDescent="0.2">
      <c r="A7167" t="s">
        <v>24905</v>
      </c>
      <c r="B7167" t="s">
        <v>88</v>
      </c>
      <c r="C7167" t="s">
        <v>151</v>
      </c>
      <c r="D7167" t="s">
        <v>17754</v>
      </c>
      <c r="E7167" t="s">
        <v>83</v>
      </c>
      <c r="F7167" t="s">
        <v>17734</v>
      </c>
      <c r="G7167">
        <v>1</v>
      </c>
      <c r="H7167">
        <v>0</v>
      </c>
      <c r="I7167">
        <v>0</v>
      </c>
      <c r="J7167">
        <v>0</v>
      </c>
      <c r="K7167">
        <v>0</v>
      </c>
      <c r="L7167">
        <v>0</v>
      </c>
      <c r="M7167">
        <v>0</v>
      </c>
      <c r="N7167">
        <v>0</v>
      </c>
      <c r="O7167">
        <v>0</v>
      </c>
      <c r="P7167">
        <v>0</v>
      </c>
      <c r="Q7167">
        <v>0</v>
      </c>
    </row>
    <row r="7168" spans="1:17" x14ac:dyDescent="0.2">
      <c r="A7168" t="s">
        <v>24906</v>
      </c>
      <c r="B7168" t="s">
        <v>88</v>
      </c>
      <c r="C7168" t="s">
        <v>151</v>
      </c>
      <c r="D7168" t="s">
        <v>17754</v>
      </c>
      <c r="E7168" t="s">
        <v>81</v>
      </c>
      <c r="F7168" t="s">
        <v>17734</v>
      </c>
      <c r="G7168">
        <v>1</v>
      </c>
      <c r="H7168">
        <v>0</v>
      </c>
      <c r="I7168">
        <v>0</v>
      </c>
      <c r="J7168">
        <v>0</v>
      </c>
      <c r="K7168">
        <v>0</v>
      </c>
      <c r="L7168">
        <v>0</v>
      </c>
      <c r="M7168">
        <v>0</v>
      </c>
      <c r="N7168">
        <v>0</v>
      </c>
      <c r="O7168">
        <v>0</v>
      </c>
      <c r="P7168">
        <v>0</v>
      </c>
      <c r="Q7168">
        <v>0</v>
      </c>
    </row>
    <row r="7169" spans="1:17" x14ac:dyDescent="0.2">
      <c r="A7169" t="s">
        <v>24907</v>
      </c>
      <c r="B7169" t="s">
        <v>88</v>
      </c>
      <c r="C7169" t="s">
        <v>152</v>
      </c>
      <c r="D7169" t="s">
        <v>17768</v>
      </c>
      <c r="E7169" t="s">
        <v>83</v>
      </c>
      <c r="F7169" t="s">
        <v>17734</v>
      </c>
      <c r="G7169">
        <v>3</v>
      </c>
      <c r="H7169">
        <v>0</v>
      </c>
      <c r="I7169">
        <v>0</v>
      </c>
      <c r="J7169">
        <v>0</v>
      </c>
      <c r="K7169">
        <v>0</v>
      </c>
      <c r="L7169">
        <v>0</v>
      </c>
      <c r="M7169">
        <v>0</v>
      </c>
      <c r="N7169">
        <v>0</v>
      </c>
      <c r="O7169">
        <v>0</v>
      </c>
      <c r="P7169">
        <v>0</v>
      </c>
      <c r="Q7169">
        <v>0</v>
      </c>
    </row>
    <row r="7170" spans="1:17" x14ac:dyDescent="0.2">
      <c r="A7170" t="s">
        <v>24908</v>
      </c>
      <c r="B7170" t="s">
        <v>88</v>
      </c>
      <c r="C7170" t="s">
        <v>152</v>
      </c>
      <c r="D7170" t="s">
        <v>17768</v>
      </c>
      <c r="E7170" t="s">
        <v>81</v>
      </c>
      <c r="F7170" t="s">
        <v>17734</v>
      </c>
      <c r="G7170">
        <v>6</v>
      </c>
      <c r="H7170">
        <v>0</v>
      </c>
      <c r="I7170">
        <v>0</v>
      </c>
      <c r="J7170">
        <v>0</v>
      </c>
      <c r="K7170">
        <v>0</v>
      </c>
      <c r="L7170">
        <v>0</v>
      </c>
      <c r="M7170">
        <v>0</v>
      </c>
      <c r="N7170">
        <v>0</v>
      </c>
      <c r="O7170">
        <v>0</v>
      </c>
      <c r="P7170">
        <v>0</v>
      </c>
      <c r="Q7170">
        <v>0</v>
      </c>
    </row>
    <row r="7171" spans="1:17" x14ac:dyDescent="0.2">
      <c r="A7171" t="s">
        <v>24909</v>
      </c>
      <c r="B7171" t="s">
        <v>88</v>
      </c>
      <c r="C7171" t="s">
        <v>152</v>
      </c>
      <c r="D7171" t="s">
        <v>17736</v>
      </c>
      <c r="E7171" t="s">
        <v>83</v>
      </c>
      <c r="F7171" t="s">
        <v>4929</v>
      </c>
      <c r="G7171">
        <v>0</v>
      </c>
      <c r="H7171">
        <v>12</v>
      </c>
      <c r="I7171">
        <v>0</v>
      </c>
      <c r="J7171">
        <v>11</v>
      </c>
      <c r="K7171">
        <v>1</v>
      </c>
      <c r="L7171">
        <v>0</v>
      </c>
      <c r="M7171">
        <v>0</v>
      </c>
      <c r="N7171">
        <v>0</v>
      </c>
      <c r="O7171">
        <v>0</v>
      </c>
      <c r="P7171">
        <v>0</v>
      </c>
      <c r="Q7171">
        <v>0</v>
      </c>
    </row>
    <row r="7172" spans="1:17" x14ac:dyDescent="0.2">
      <c r="A7172" t="s">
        <v>24910</v>
      </c>
      <c r="B7172" t="s">
        <v>88</v>
      </c>
      <c r="C7172" t="s">
        <v>152</v>
      </c>
      <c r="D7172" t="s">
        <v>17736</v>
      </c>
      <c r="E7172" t="s">
        <v>83</v>
      </c>
      <c r="F7172" t="s">
        <v>4931</v>
      </c>
      <c r="G7172">
        <v>0</v>
      </c>
      <c r="H7172">
        <v>12</v>
      </c>
      <c r="I7172">
        <v>0</v>
      </c>
      <c r="J7172">
        <v>10</v>
      </c>
      <c r="K7172">
        <v>2</v>
      </c>
      <c r="L7172">
        <v>0</v>
      </c>
      <c r="M7172">
        <v>0</v>
      </c>
      <c r="N7172">
        <v>0</v>
      </c>
      <c r="O7172">
        <v>0</v>
      </c>
      <c r="P7172">
        <v>0</v>
      </c>
      <c r="Q7172">
        <v>0</v>
      </c>
    </row>
    <row r="7173" spans="1:17" x14ac:dyDescent="0.2">
      <c r="A7173" t="s">
        <v>24911</v>
      </c>
      <c r="B7173" t="s">
        <v>88</v>
      </c>
      <c r="C7173" t="s">
        <v>152</v>
      </c>
      <c r="D7173" t="s">
        <v>17736</v>
      </c>
      <c r="E7173" t="s">
        <v>83</v>
      </c>
      <c r="F7173" t="s">
        <v>4933</v>
      </c>
      <c r="G7173">
        <v>0</v>
      </c>
      <c r="H7173">
        <v>0</v>
      </c>
      <c r="I7173">
        <v>0</v>
      </c>
      <c r="J7173">
        <v>0</v>
      </c>
      <c r="K7173">
        <v>0</v>
      </c>
      <c r="L7173">
        <v>0</v>
      </c>
      <c r="M7173">
        <v>12</v>
      </c>
      <c r="N7173">
        <v>0</v>
      </c>
      <c r="O7173">
        <v>0</v>
      </c>
      <c r="P7173">
        <v>0</v>
      </c>
      <c r="Q7173">
        <v>0</v>
      </c>
    </row>
    <row r="7174" spans="1:17" x14ac:dyDescent="0.2">
      <c r="A7174" t="s">
        <v>24912</v>
      </c>
      <c r="B7174" t="s">
        <v>88</v>
      </c>
      <c r="C7174" t="s">
        <v>152</v>
      </c>
      <c r="D7174" t="s">
        <v>17736</v>
      </c>
      <c r="E7174" t="s">
        <v>83</v>
      </c>
      <c r="F7174" t="s">
        <v>4935</v>
      </c>
      <c r="G7174">
        <v>0</v>
      </c>
      <c r="H7174">
        <v>12</v>
      </c>
      <c r="I7174">
        <v>0</v>
      </c>
      <c r="J7174">
        <v>10</v>
      </c>
      <c r="K7174">
        <v>2</v>
      </c>
      <c r="L7174">
        <v>0</v>
      </c>
      <c r="M7174">
        <v>0</v>
      </c>
      <c r="N7174">
        <v>0</v>
      </c>
      <c r="O7174">
        <v>0</v>
      </c>
      <c r="P7174">
        <v>0</v>
      </c>
      <c r="Q7174">
        <v>0</v>
      </c>
    </row>
    <row r="7175" spans="1:17" x14ac:dyDescent="0.2">
      <c r="A7175" t="s">
        <v>24913</v>
      </c>
      <c r="B7175" t="s">
        <v>88</v>
      </c>
      <c r="C7175" t="s">
        <v>152</v>
      </c>
      <c r="D7175" t="s">
        <v>17736</v>
      </c>
      <c r="E7175" t="s">
        <v>83</v>
      </c>
      <c r="F7175" t="s">
        <v>4937</v>
      </c>
      <c r="G7175">
        <v>0</v>
      </c>
      <c r="H7175">
        <v>12</v>
      </c>
      <c r="I7175">
        <v>0</v>
      </c>
      <c r="J7175">
        <v>11</v>
      </c>
      <c r="K7175">
        <v>1</v>
      </c>
      <c r="L7175">
        <v>0</v>
      </c>
      <c r="M7175">
        <v>0</v>
      </c>
      <c r="N7175">
        <v>0</v>
      </c>
      <c r="O7175">
        <v>0</v>
      </c>
      <c r="P7175">
        <v>0</v>
      </c>
      <c r="Q7175">
        <v>0</v>
      </c>
    </row>
    <row r="7176" spans="1:17" x14ac:dyDescent="0.2">
      <c r="A7176" t="s">
        <v>24914</v>
      </c>
      <c r="B7176" t="s">
        <v>88</v>
      </c>
      <c r="C7176" t="s">
        <v>152</v>
      </c>
      <c r="D7176" t="s">
        <v>17736</v>
      </c>
      <c r="E7176" t="s">
        <v>83</v>
      </c>
      <c r="F7176" t="s">
        <v>4939</v>
      </c>
      <c r="G7176">
        <v>0</v>
      </c>
      <c r="H7176">
        <v>0</v>
      </c>
      <c r="I7176">
        <v>0</v>
      </c>
      <c r="J7176">
        <v>0</v>
      </c>
      <c r="K7176">
        <v>0</v>
      </c>
      <c r="L7176">
        <v>0</v>
      </c>
      <c r="M7176">
        <v>12</v>
      </c>
      <c r="N7176">
        <v>0</v>
      </c>
      <c r="O7176">
        <v>0</v>
      </c>
      <c r="P7176">
        <v>0</v>
      </c>
      <c r="Q7176">
        <v>0</v>
      </c>
    </row>
    <row r="7177" spans="1:17" x14ac:dyDescent="0.2">
      <c r="A7177" t="s">
        <v>24915</v>
      </c>
      <c r="B7177" t="s">
        <v>88</v>
      </c>
      <c r="C7177" t="s">
        <v>152</v>
      </c>
      <c r="D7177" t="s">
        <v>17736</v>
      </c>
      <c r="E7177" t="s">
        <v>83</v>
      </c>
      <c r="F7177" t="s">
        <v>4941</v>
      </c>
      <c r="G7177">
        <v>0</v>
      </c>
      <c r="H7177">
        <v>12</v>
      </c>
      <c r="I7177">
        <v>0</v>
      </c>
      <c r="J7177">
        <v>11</v>
      </c>
      <c r="K7177">
        <v>1</v>
      </c>
      <c r="L7177">
        <v>0</v>
      </c>
      <c r="M7177">
        <v>0</v>
      </c>
      <c r="N7177">
        <v>0</v>
      </c>
      <c r="O7177">
        <v>0</v>
      </c>
      <c r="P7177">
        <v>0</v>
      </c>
      <c r="Q7177">
        <v>0</v>
      </c>
    </row>
    <row r="7178" spans="1:17" x14ac:dyDescent="0.2">
      <c r="A7178" t="s">
        <v>24916</v>
      </c>
      <c r="B7178" t="s">
        <v>88</v>
      </c>
      <c r="C7178" t="s">
        <v>152</v>
      </c>
      <c r="D7178" t="s">
        <v>17736</v>
      </c>
      <c r="E7178" t="s">
        <v>83</v>
      </c>
      <c r="F7178" t="s">
        <v>4943</v>
      </c>
      <c r="G7178">
        <v>0</v>
      </c>
      <c r="H7178">
        <v>0</v>
      </c>
      <c r="I7178">
        <v>0</v>
      </c>
      <c r="J7178">
        <v>0</v>
      </c>
      <c r="K7178">
        <v>0</v>
      </c>
      <c r="L7178">
        <v>0</v>
      </c>
      <c r="M7178">
        <v>12</v>
      </c>
      <c r="N7178">
        <v>0</v>
      </c>
      <c r="O7178">
        <v>0</v>
      </c>
      <c r="P7178">
        <v>0</v>
      </c>
      <c r="Q7178">
        <v>0</v>
      </c>
    </row>
    <row r="7179" spans="1:17" x14ac:dyDescent="0.2">
      <c r="A7179" t="s">
        <v>24917</v>
      </c>
      <c r="B7179" t="s">
        <v>88</v>
      </c>
      <c r="C7179" t="s">
        <v>152</v>
      </c>
      <c r="D7179" t="s">
        <v>17736</v>
      </c>
      <c r="E7179" t="s">
        <v>83</v>
      </c>
      <c r="F7179" t="s">
        <v>4925</v>
      </c>
      <c r="G7179">
        <v>0</v>
      </c>
      <c r="H7179">
        <v>0</v>
      </c>
      <c r="I7179">
        <v>0</v>
      </c>
      <c r="J7179">
        <v>0</v>
      </c>
      <c r="K7179">
        <v>0</v>
      </c>
      <c r="L7179">
        <v>0</v>
      </c>
      <c r="M7179">
        <v>0</v>
      </c>
      <c r="N7179">
        <v>12</v>
      </c>
      <c r="O7179">
        <v>11</v>
      </c>
      <c r="P7179">
        <v>1</v>
      </c>
      <c r="Q7179">
        <v>0</v>
      </c>
    </row>
    <row r="7180" spans="1:17" x14ac:dyDescent="0.2">
      <c r="A7180" t="s">
        <v>24918</v>
      </c>
      <c r="B7180" t="s">
        <v>88</v>
      </c>
      <c r="C7180" t="s">
        <v>152</v>
      </c>
      <c r="D7180" t="s">
        <v>17736</v>
      </c>
      <c r="E7180" t="s">
        <v>83</v>
      </c>
      <c r="F7180" t="s">
        <v>4927</v>
      </c>
      <c r="G7180">
        <v>0</v>
      </c>
      <c r="H7180">
        <v>0</v>
      </c>
      <c r="I7180">
        <v>0</v>
      </c>
      <c r="J7180">
        <v>0</v>
      </c>
      <c r="K7180">
        <v>0</v>
      </c>
      <c r="L7180">
        <v>0</v>
      </c>
      <c r="M7180">
        <v>0</v>
      </c>
      <c r="N7180">
        <v>11</v>
      </c>
      <c r="O7180">
        <v>10</v>
      </c>
      <c r="P7180">
        <v>1</v>
      </c>
      <c r="Q7180">
        <v>0</v>
      </c>
    </row>
    <row r="7181" spans="1:17" x14ac:dyDescent="0.2">
      <c r="A7181" t="s">
        <v>24919</v>
      </c>
      <c r="B7181" t="s">
        <v>88</v>
      </c>
      <c r="C7181" t="s">
        <v>152</v>
      </c>
      <c r="D7181" t="s">
        <v>17736</v>
      </c>
      <c r="E7181" t="s">
        <v>83</v>
      </c>
      <c r="F7181" t="s">
        <v>17734</v>
      </c>
      <c r="G7181">
        <v>12</v>
      </c>
      <c r="H7181">
        <v>0</v>
      </c>
      <c r="I7181">
        <v>0</v>
      </c>
      <c r="J7181">
        <v>0</v>
      </c>
      <c r="K7181">
        <v>0</v>
      </c>
      <c r="L7181">
        <v>0</v>
      </c>
      <c r="M7181">
        <v>0</v>
      </c>
      <c r="N7181">
        <v>0</v>
      </c>
      <c r="O7181">
        <v>0</v>
      </c>
      <c r="P7181">
        <v>0</v>
      </c>
      <c r="Q7181">
        <v>0</v>
      </c>
    </row>
    <row r="7182" spans="1:17" x14ac:dyDescent="0.2">
      <c r="A7182" t="s">
        <v>24920</v>
      </c>
      <c r="B7182" t="s">
        <v>88</v>
      </c>
      <c r="C7182" t="s">
        <v>152</v>
      </c>
      <c r="D7182" t="s">
        <v>17736</v>
      </c>
      <c r="E7182" t="s">
        <v>81</v>
      </c>
      <c r="F7182" t="s">
        <v>4929</v>
      </c>
      <c r="G7182">
        <v>0</v>
      </c>
      <c r="H7182">
        <v>21</v>
      </c>
      <c r="I7182">
        <v>1</v>
      </c>
      <c r="J7182">
        <v>19</v>
      </c>
      <c r="K7182">
        <v>1</v>
      </c>
      <c r="L7182">
        <v>0</v>
      </c>
      <c r="M7182">
        <v>0</v>
      </c>
      <c r="N7182">
        <v>0</v>
      </c>
      <c r="O7182">
        <v>0</v>
      </c>
      <c r="P7182">
        <v>0</v>
      </c>
      <c r="Q7182">
        <v>0</v>
      </c>
    </row>
    <row r="7183" spans="1:17" x14ac:dyDescent="0.2">
      <c r="A7183" t="s">
        <v>24921</v>
      </c>
      <c r="B7183" t="s">
        <v>88</v>
      </c>
      <c r="C7183" t="s">
        <v>152</v>
      </c>
      <c r="D7183" t="s">
        <v>17736</v>
      </c>
      <c r="E7183" t="s">
        <v>81</v>
      </c>
      <c r="F7183" t="s">
        <v>4931</v>
      </c>
      <c r="G7183">
        <v>0</v>
      </c>
      <c r="H7183">
        <v>21</v>
      </c>
      <c r="I7183">
        <v>1</v>
      </c>
      <c r="J7183">
        <v>19</v>
      </c>
      <c r="K7183">
        <v>1</v>
      </c>
      <c r="L7183">
        <v>0</v>
      </c>
      <c r="M7183">
        <v>0</v>
      </c>
      <c r="N7183">
        <v>0</v>
      </c>
      <c r="O7183">
        <v>0</v>
      </c>
      <c r="P7183">
        <v>0</v>
      </c>
      <c r="Q7183">
        <v>0</v>
      </c>
    </row>
    <row r="7184" spans="1:17" x14ac:dyDescent="0.2">
      <c r="A7184" t="s">
        <v>24922</v>
      </c>
      <c r="B7184" t="s">
        <v>88</v>
      </c>
      <c r="C7184" t="s">
        <v>152</v>
      </c>
      <c r="D7184" t="s">
        <v>17736</v>
      </c>
      <c r="E7184" t="s">
        <v>81</v>
      </c>
      <c r="F7184" t="s">
        <v>4933</v>
      </c>
      <c r="G7184">
        <v>0</v>
      </c>
      <c r="H7184">
        <v>0</v>
      </c>
      <c r="I7184">
        <v>0</v>
      </c>
      <c r="J7184">
        <v>0</v>
      </c>
      <c r="K7184">
        <v>0</v>
      </c>
      <c r="L7184">
        <v>0</v>
      </c>
      <c r="M7184">
        <v>21</v>
      </c>
      <c r="N7184">
        <v>0</v>
      </c>
      <c r="O7184">
        <v>0</v>
      </c>
      <c r="P7184">
        <v>0</v>
      </c>
      <c r="Q7184">
        <v>0</v>
      </c>
    </row>
    <row r="7185" spans="1:17" x14ac:dyDescent="0.2">
      <c r="A7185" t="s">
        <v>24923</v>
      </c>
      <c r="B7185" t="s">
        <v>88</v>
      </c>
      <c r="C7185" t="s">
        <v>152</v>
      </c>
      <c r="D7185" t="s">
        <v>17736</v>
      </c>
      <c r="E7185" t="s">
        <v>81</v>
      </c>
      <c r="F7185" t="s">
        <v>4935</v>
      </c>
      <c r="G7185">
        <v>0</v>
      </c>
      <c r="H7185">
        <v>21</v>
      </c>
      <c r="I7185">
        <v>1</v>
      </c>
      <c r="J7185">
        <v>19</v>
      </c>
      <c r="K7185">
        <v>1</v>
      </c>
      <c r="L7185">
        <v>0</v>
      </c>
      <c r="M7185">
        <v>0</v>
      </c>
      <c r="N7185">
        <v>0</v>
      </c>
      <c r="O7185">
        <v>0</v>
      </c>
      <c r="P7185">
        <v>0</v>
      </c>
      <c r="Q7185">
        <v>0</v>
      </c>
    </row>
    <row r="7186" spans="1:17" x14ac:dyDescent="0.2">
      <c r="A7186" t="s">
        <v>24924</v>
      </c>
      <c r="B7186" t="s">
        <v>88</v>
      </c>
      <c r="C7186" t="s">
        <v>152</v>
      </c>
      <c r="D7186" t="s">
        <v>17736</v>
      </c>
      <c r="E7186" t="s">
        <v>81</v>
      </c>
      <c r="F7186" t="s">
        <v>4937</v>
      </c>
      <c r="G7186">
        <v>0</v>
      </c>
      <c r="H7186">
        <v>21</v>
      </c>
      <c r="I7186">
        <v>1</v>
      </c>
      <c r="J7186">
        <v>19</v>
      </c>
      <c r="K7186">
        <v>1</v>
      </c>
      <c r="L7186">
        <v>0</v>
      </c>
      <c r="M7186">
        <v>0</v>
      </c>
      <c r="N7186">
        <v>0</v>
      </c>
      <c r="O7186">
        <v>0</v>
      </c>
      <c r="P7186">
        <v>0</v>
      </c>
      <c r="Q7186">
        <v>0</v>
      </c>
    </row>
    <row r="7187" spans="1:17" x14ac:dyDescent="0.2">
      <c r="A7187" t="s">
        <v>24925</v>
      </c>
      <c r="B7187" t="s">
        <v>88</v>
      </c>
      <c r="C7187" t="s">
        <v>152</v>
      </c>
      <c r="D7187" t="s">
        <v>17736</v>
      </c>
      <c r="E7187" t="s">
        <v>81</v>
      </c>
      <c r="F7187" t="s">
        <v>4939</v>
      </c>
      <c r="G7187">
        <v>0</v>
      </c>
      <c r="H7187">
        <v>0</v>
      </c>
      <c r="I7187">
        <v>0</v>
      </c>
      <c r="J7187">
        <v>0</v>
      </c>
      <c r="K7187">
        <v>0</v>
      </c>
      <c r="L7187">
        <v>0</v>
      </c>
      <c r="M7187">
        <v>21</v>
      </c>
      <c r="N7187">
        <v>0</v>
      </c>
      <c r="O7187">
        <v>0</v>
      </c>
      <c r="P7187">
        <v>0</v>
      </c>
      <c r="Q7187">
        <v>0</v>
      </c>
    </row>
    <row r="7188" spans="1:17" x14ac:dyDescent="0.2">
      <c r="A7188" t="s">
        <v>24926</v>
      </c>
      <c r="B7188" t="s">
        <v>88</v>
      </c>
      <c r="C7188" t="s">
        <v>152</v>
      </c>
      <c r="D7188" t="s">
        <v>17736</v>
      </c>
      <c r="E7188" t="s">
        <v>81</v>
      </c>
      <c r="F7188" t="s">
        <v>4941</v>
      </c>
      <c r="G7188">
        <v>0</v>
      </c>
      <c r="H7188">
        <v>21</v>
      </c>
      <c r="I7188">
        <v>1</v>
      </c>
      <c r="J7188">
        <v>19</v>
      </c>
      <c r="K7188">
        <v>1</v>
      </c>
      <c r="L7188">
        <v>0</v>
      </c>
      <c r="M7188">
        <v>0</v>
      </c>
      <c r="N7188">
        <v>0</v>
      </c>
      <c r="O7188">
        <v>0</v>
      </c>
      <c r="P7188">
        <v>0</v>
      </c>
      <c r="Q7188">
        <v>0</v>
      </c>
    </row>
    <row r="7189" spans="1:17" x14ac:dyDescent="0.2">
      <c r="A7189" t="s">
        <v>24927</v>
      </c>
      <c r="B7189" t="s">
        <v>88</v>
      </c>
      <c r="C7189" t="s">
        <v>152</v>
      </c>
      <c r="D7189" t="s">
        <v>17736</v>
      </c>
      <c r="E7189" t="s">
        <v>81</v>
      </c>
      <c r="F7189" t="s">
        <v>4943</v>
      </c>
      <c r="G7189">
        <v>0</v>
      </c>
      <c r="H7189">
        <v>0</v>
      </c>
      <c r="I7189">
        <v>0</v>
      </c>
      <c r="J7189">
        <v>0</v>
      </c>
      <c r="K7189">
        <v>0</v>
      </c>
      <c r="L7189">
        <v>0</v>
      </c>
      <c r="M7189">
        <v>21</v>
      </c>
      <c r="N7189">
        <v>0</v>
      </c>
      <c r="O7189">
        <v>0</v>
      </c>
      <c r="P7189">
        <v>0</v>
      </c>
      <c r="Q7189">
        <v>0</v>
      </c>
    </row>
    <row r="7190" spans="1:17" x14ac:dyDescent="0.2">
      <c r="A7190" t="s">
        <v>24928</v>
      </c>
      <c r="B7190" t="s">
        <v>88</v>
      </c>
      <c r="C7190" t="s">
        <v>152</v>
      </c>
      <c r="D7190" t="s">
        <v>17736</v>
      </c>
      <c r="E7190" t="s">
        <v>81</v>
      </c>
      <c r="F7190" t="s">
        <v>4925</v>
      </c>
      <c r="G7190">
        <v>0</v>
      </c>
      <c r="H7190">
        <v>0</v>
      </c>
      <c r="I7190">
        <v>0</v>
      </c>
      <c r="J7190">
        <v>0</v>
      </c>
      <c r="K7190">
        <v>0</v>
      </c>
      <c r="L7190">
        <v>0</v>
      </c>
      <c r="M7190">
        <v>0</v>
      </c>
      <c r="N7190">
        <v>20</v>
      </c>
      <c r="O7190">
        <v>20</v>
      </c>
      <c r="P7190">
        <v>0</v>
      </c>
      <c r="Q7190">
        <v>0</v>
      </c>
    </row>
    <row r="7191" spans="1:17" x14ac:dyDescent="0.2">
      <c r="A7191" t="s">
        <v>24929</v>
      </c>
      <c r="B7191" t="s">
        <v>88</v>
      </c>
      <c r="C7191" t="s">
        <v>152</v>
      </c>
      <c r="D7191" t="s">
        <v>17736</v>
      </c>
      <c r="E7191" t="s">
        <v>81</v>
      </c>
      <c r="F7191" t="s">
        <v>4927</v>
      </c>
      <c r="G7191">
        <v>0</v>
      </c>
      <c r="H7191">
        <v>0</v>
      </c>
      <c r="I7191">
        <v>0</v>
      </c>
      <c r="J7191">
        <v>0</v>
      </c>
      <c r="K7191">
        <v>0</v>
      </c>
      <c r="L7191">
        <v>0</v>
      </c>
      <c r="M7191">
        <v>0</v>
      </c>
      <c r="N7191">
        <v>19</v>
      </c>
      <c r="O7191">
        <v>19</v>
      </c>
      <c r="P7191">
        <v>0</v>
      </c>
      <c r="Q7191">
        <v>0</v>
      </c>
    </row>
    <row r="7192" spans="1:17" x14ac:dyDescent="0.2">
      <c r="A7192" t="s">
        <v>24930</v>
      </c>
      <c r="B7192" t="s">
        <v>88</v>
      </c>
      <c r="C7192" t="s">
        <v>152</v>
      </c>
      <c r="D7192" t="s">
        <v>17736</v>
      </c>
      <c r="E7192" t="s">
        <v>81</v>
      </c>
      <c r="F7192" t="s">
        <v>17734</v>
      </c>
      <c r="G7192">
        <v>21</v>
      </c>
      <c r="H7192">
        <v>0</v>
      </c>
      <c r="I7192">
        <v>0</v>
      </c>
      <c r="J7192">
        <v>0</v>
      </c>
      <c r="K7192">
        <v>0</v>
      </c>
      <c r="L7192">
        <v>0</v>
      </c>
      <c r="M7192">
        <v>0</v>
      </c>
      <c r="N7192">
        <v>0</v>
      </c>
      <c r="O7192">
        <v>0</v>
      </c>
      <c r="P7192">
        <v>0</v>
      </c>
      <c r="Q7192">
        <v>0</v>
      </c>
    </row>
    <row r="7193" spans="1:17" x14ac:dyDescent="0.2">
      <c r="A7193" t="s">
        <v>24931</v>
      </c>
      <c r="B7193" t="s">
        <v>88</v>
      </c>
      <c r="C7193" t="s">
        <v>152</v>
      </c>
      <c r="D7193" t="s">
        <v>17748</v>
      </c>
      <c r="E7193" t="s">
        <v>83</v>
      </c>
      <c r="F7193" t="s">
        <v>17749</v>
      </c>
      <c r="G7193">
        <v>0</v>
      </c>
      <c r="H7193">
        <v>0</v>
      </c>
      <c r="I7193">
        <v>0</v>
      </c>
      <c r="J7193">
        <v>0</v>
      </c>
      <c r="K7193">
        <v>0</v>
      </c>
      <c r="L7193">
        <v>0</v>
      </c>
      <c r="M7193">
        <v>0</v>
      </c>
      <c r="N7193">
        <v>7</v>
      </c>
      <c r="O7193">
        <v>5</v>
      </c>
      <c r="P7193">
        <v>2</v>
      </c>
      <c r="Q7193">
        <v>0</v>
      </c>
    </row>
    <row r="7194" spans="1:17" x14ac:dyDescent="0.2">
      <c r="A7194" t="s">
        <v>24932</v>
      </c>
      <c r="B7194" t="s">
        <v>88</v>
      </c>
      <c r="C7194" t="s">
        <v>217</v>
      </c>
      <c r="D7194" t="s">
        <v>17736</v>
      </c>
      <c r="E7194" t="s">
        <v>81</v>
      </c>
      <c r="F7194" t="s">
        <v>4933</v>
      </c>
      <c r="G7194">
        <v>0</v>
      </c>
      <c r="H7194">
        <v>0</v>
      </c>
      <c r="I7194">
        <v>0</v>
      </c>
      <c r="J7194">
        <v>0</v>
      </c>
      <c r="K7194">
        <v>0</v>
      </c>
      <c r="L7194">
        <v>0</v>
      </c>
      <c r="M7194">
        <v>5</v>
      </c>
      <c r="N7194">
        <v>0</v>
      </c>
      <c r="O7194">
        <v>0</v>
      </c>
      <c r="P7194">
        <v>0</v>
      </c>
      <c r="Q7194">
        <v>0</v>
      </c>
    </row>
    <row r="7195" spans="1:17" x14ac:dyDescent="0.2">
      <c r="A7195" t="s">
        <v>24933</v>
      </c>
      <c r="B7195" t="s">
        <v>88</v>
      </c>
      <c r="C7195" t="s">
        <v>217</v>
      </c>
      <c r="D7195" t="s">
        <v>17736</v>
      </c>
      <c r="E7195" t="s">
        <v>81</v>
      </c>
      <c r="F7195" t="s">
        <v>4935</v>
      </c>
      <c r="G7195">
        <v>0</v>
      </c>
      <c r="H7195">
        <v>5</v>
      </c>
      <c r="I7195">
        <v>0</v>
      </c>
      <c r="J7195">
        <v>4</v>
      </c>
      <c r="K7195">
        <v>1</v>
      </c>
      <c r="L7195">
        <v>0</v>
      </c>
      <c r="M7195">
        <v>0</v>
      </c>
      <c r="N7195">
        <v>0</v>
      </c>
      <c r="O7195">
        <v>0</v>
      </c>
      <c r="P7195">
        <v>0</v>
      </c>
      <c r="Q7195">
        <v>0</v>
      </c>
    </row>
    <row r="7196" spans="1:17" x14ac:dyDescent="0.2">
      <c r="A7196" t="s">
        <v>24934</v>
      </c>
      <c r="B7196" t="s">
        <v>88</v>
      </c>
      <c r="C7196" t="s">
        <v>217</v>
      </c>
      <c r="D7196" t="s">
        <v>17736</v>
      </c>
      <c r="E7196" t="s">
        <v>81</v>
      </c>
      <c r="F7196" t="s">
        <v>4937</v>
      </c>
      <c r="G7196">
        <v>0</v>
      </c>
      <c r="H7196">
        <v>5</v>
      </c>
      <c r="I7196">
        <v>0</v>
      </c>
      <c r="J7196">
        <v>4</v>
      </c>
      <c r="K7196">
        <v>1</v>
      </c>
      <c r="L7196">
        <v>0</v>
      </c>
      <c r="M7196">
        <v>0</v>
      </c>
      <c r="N7196">
        <v>0</v>
      </c>
      <c r="O7196">
        <v>0</v>
      </c>
      <c r="P7196">
        <v>0</v>
      </c>
      <c r="Q7196">
        <v>0</v>
      </c>
    </row>
    <row r="7197" spans="1:17" x14ac:dyDescent="0.2">
      <c r="A7197" t="s">
        <v>24935</v>
      </c>
      <c r="B7197" t="s">
        <v>88</v>
      </c>
      <c r="C7197" t="s">
        <v>217</v>
      </c>
      <c r="D7197" t="s">
        <v>17736</v>
      </c>
      <c r="E7197" t="s">
        <v>81</v>
      </c>
      <c r="F7197" t="s">
        <v>4939</v>
      </c>
      <c r="G7197">
        <v>0</v>
      </c>
      <c r="H7197">
        <v>0</v>
      </c>
      <c r="I7197">
        <v>0</v>
      </c>
      <c r="J7197">
        <v>0</v>
      </c>
      <c r="K7197">
        <v>0</v>
      </c>
      <c r="L7197">
        <v>0</v>
      </c>
      <c r="M7197">
        <v>5</v>
      </c>
      <c r="N7197">
        <v>0</v>
      </c>
      <c r="O7197">
        <v>0</v>
      </c>
      <c r="P7197">
        <v>0</v>
      </c>
      <c r="Q7197">
        <v>0</v>
      </c>
    </row>
    <row r="7198" spans="1:17" x14ac:dyDescent="0.2">
      <c r="A7198" t="s">
        <v>24936</v>
      </c>
      <c r="B7198" t="s">
        <v>88</v>
      </c>
      <c r="C7198" t="s">
        <v>217</v>
      </c>
      <c r="D7198" t="s">
        <v>17736</v>
      </c>
      <c r="E7198" t="s">
        <v>81</v>
      </c>
      <c r="F7198" t="s">
        <v>4941</v>
      </c>
      <c r="G7198">
        <v>0</v>
      </c>
      <c r="H7198">
        <v>5</v>
      </c>
      <c r="I7198">
        <v>0</v>
      </c>
      <c r="J7198">
        <v>4</v>
      </c>
      <c r="K7198">
        <v>1</v>
      </c>
      <c r="L7198">
        <v>0</v>
      </c>
      <c r="M7198">
        <v>0</v>
      </c>
      <c r="N7198">
        <v>0</v>
      </c>
      <c r="O7198">
        <v>0</v>
      </c>
      <c r="P7198">
        <v>0</v>
      </c>
      <c r="Q7198">
        <v>0</v>
      </c>
    </row>
    <row r="7199" spans="1:17" x14ac:dyDescent="0.2">
      <c r="A7199" t="s">
        <v>24937</v>
      </c>
      <c r="B7199" t="s">
        <v>88</v>
      </c>
      <c r="C7199" t="s">
        <v>217</v>
      </c>
      <c r="D7199" t="s">
        <v>17736</v>
      </c>
      <c r="E7199" t="s">
        <v>81</v>
      </c>
      <c r="F7199" t="s">
        <v>4943</v>
      </c>
      <c r="G7199">
        <v>0</v>
      </c>
      <c r="H7199">
        <v>0</v>
      </c>
      <c r="I7199">
        <v>0</v>
      </c>
      <c r="J7199">
        <v>0</v>
      </c>
      <c r="K7199">
        <v>0</v>
      </c>
      <c r="L7199">
        <v>0</v>
      </c>
      <c r="M7199">
        <v>5</v>
      </c>
      <c r="N7199">
        <v>0</v>
      </c>
      <c r="O7199">
        <v>0</v>
      </c>
      <c r="P7199">
        <v>0</v>
      </c>
      <c r="Q7199">
        <v>0</v>
      </c>
    </row>
    <row r="7200" spans="1:17" x14ac:dyDescent="0.2">
      <c r="A7200" t="s">
        <v>24938</v>
      </c>
      <c r="B7200" t="s">
        <v>88</v>
      </c>
      <c r="C7200" t="s">
        <v>217</v>
      </c>
      <c r="D7200" t="s">
        <v>17736</v>
      </c>
      <c r="E7200" t="s">
        <v>81</v>
      </c>
      <c r="F7200" t="s">
        <v>4925</v>
      </c>
      <c r="G7200">
        <v>0</v>
      </c>
      <c r="H7200">
        <v>0</v>
      </c>
      <c r="I7200">
        <v>0</v>
      </c>
      <c r="J7200">
        <v>0</v>
      </c>
      <c r="K7200">
        <v>0</v>
      </c>
      <c r="L7200">
        <v>0</v>
      </c>
      <c r="M7200">
        <v>0</v>
      </c>
      <c r="N7200">
        <v>5</v>
      </c>
      <c r="O7200">
        <v>5</v>
      </c>
      <c r="P7200">
        <v>0</v>
      </c>
      <c r="Q7200">
        <v>0</v>
      </c>
    </row>
    <row r="7201" spans="1:17" x14ac:dyDescent="0.2">
      <c r="A7201" t="s">
        <v>24939</v>
      </c>
      <c r="B7201" t="s">
        <v>88</v>
      </c>
      <c r="C7201" t="s">
        <v>217</v>
      </c>
      <c r="D7201" t="s">
        <v>17736</v>
      </c>
      <c r="E7201" t="s">
        <v>81</v>
      </c>
      <c r="F7201" t="s">
        <v>4927</v>
      </c>
      <c r="G7201">
        <v>0</v>
      </c>
      <c r="H7201">
        <v>0</v>
      </c>
      <c r="I7201">
        <v>0</v>
      </c>
      <c r="J7201">
        <v>0</v>
      </c>
      <c r="K7201">
        <v>0</v>
      </c>
      <c r="L7201">
        <v>0</v>
      </c>
      <c r="M7201">
        <v>0</v>
      </c>
      <c r="N7201">
        <v>5</v>
      </c>
      <c r="O7201">
        <v>5</v>
      </c>
      <c r="P7201">
        <v>0</v>
      </c>
      <c r="Q7201">
        <v>0</v>
      </c>
    </row>
    <row r="7202" spans="1:17" x14ac:dyDescent="0.2">
      <c r="A7202" t="s">
        <v>24940</v>
      </c>
      <c r="B7202" t="s">
        <v>88</v>
      </c>
      <c r="C7202" t="s">
        <v>217</v>
      </c>
      <c r="D7202" t="s">
        <v>17736</v>
      </c>
      <c r="E7202" t="s">
        <v>81</v>
      </c>
      <c r="F7202" t="s">
        <v>17734</v>
      </c>
      <c r="G7202">
        <v>5</v>
      </c>
      <c r="H7202">
        <v>0</v>
      </c>
      <c r="I7202">
        <v>0</v>
      </c>
      <c r="J7202">
        <v>0</v>
      </c>
      <c r="K7202">
        <v>0</v>
      </c>
      <c r="L7202">
        <v>0</v>
      </c>
      <c r="M7202">
        <v>0</v>
      </c>
      <c r="N7202">
        <v>0</v>
      </c>
      <c r="O7202">
        <v>0</v>
      </c>
      <c r="P7202">
        <v>0</v>
      </c>
      <c r="Q7202">
        <v>0</v>
      </c>
    </row>
    <row r="7203" spans="1:17" x14ac:dyDescent="0.2">
      <c r="A7203" t="s">
        <v>24941</v>
      </c>
      <c r="B7203" t="s">
        <v>88</v>
      </c>
      <c r="C7203" t="s">
        <v>217</v>
      </c>
      <c r="D7203" t="s">
        <v>17748</v>
      </c>
      <c r="E7203" t="s">
        <v>81</v>
      </c>
      <c r="F7203" t="s">
        <v>17749</v>
      </c>
      <c r="G7203">
        <v>0</v>
      </c>
      <c r="H7203">
        <v>0</v>
      </c>
      <c r="I7203">
        <v>0</v>
      </c>
      <c r="J7203">
        <v>0</v>
      </c>
      <c r="K7203">
        <v>0</v>
      </c>
      <c r="L7203">
        <v>0</v>
      </c>
      <c r="M7203">
        <v>0</v>
      </c>
      <c r="N7203">
        <v>6</v>
      </c>
      <c r="O7203">
        <v>3</v>
      </c>
      <c r="P7203">
        <v>3</v>
      </c>
      <c r="Q7203">
        <v>0</v>
      </c>
    </row>
    <row r="7204" spans="1:17" x14ac:dyDescent="0.2">
      <c r="A7204" t="s">
        <v>24942</v>
      </c>
      <c r="B7204" t="s">
        <v>88</v>
      </c>
      <c r="C7204" t="s">
        <v>217</v>
      </c>
      <c r="D7204" t="s">
        <v>17748</v>
      </c>
      <c r="E7204" t="s">
        <v>81</v>
      </c>
      <c r="F7204" t="s">
        <v>17734</v>
      </c>
      <c r="G7204">
        <v>6</v>
      </c>
      <c r="H7204">
        <v>0</v>
      </c>
      <c r="I7204">
        <v>0</v>
      </c>
      <c r="J7204">
        <v>0</v>
      </c>
      <c r="K7204">
        <v>0</v>
      </c>
      <c r="L7204">
        <v>0</v>
      </c>
      <c r="M7204">
        <v>0</v>
      </c>
      <c r="N7204">
        <v>0</v>
      </c>
      <c r="O7204">
        <v>0</v>
      </c>
      <c r="P7204">
        <v>0</v>
      </c>
      <c r="Q7204">
        <v>0</v>
      </c>
    </row>
    <row r="7205" spans="1:17" x14ac:dyDescent="0.2">
      <c r="A7205" t="s">
        <v>24943</v>
      </c>
      <c r="B7205" t="s">
        <v>88</v>
      </c>
      <c r="C7205" t="s">
        <v>218</v>
      </c>
      <c r="D7205" t="s">
        <v>17768</v>
      </c>
      <c r="E7205" t="s">
        <v>83</v>
      </c>
      <c r="F7205" t="s">
        <v>17734</v>
      </c>
      <c r="G7205">
        <v>1</v>
      </c>
      <c r="H7205">
        <v>0</v>
      </c>
      <c r="I7205">
        <v>0</v>
      </c>
      <c r="J7205">
        <v>0</v>
      </c>
      <c r="K7205">
        <v>0</v>
      </c>
      <c r="L7205">
        <v>0</v>
      </c>
      <c r="M7205">
        <v>0</v>
      </c>
      <c r="N7205">
        <v>0</v>
      </c>
      <c r="O7205">
        <v>0</v>
      </c>
      <c r="P7205">
        <v>0</v>
      </c>
      <c r="Q7205">
        <v>0</v>
      </c>
    </row>
    <row r="7206" spans="1:17" x14ac:dyDescent="0.2">
      <c r="A7206" t="s">
        <v>24944</v>
      </c>
      <c r="B7206" t="s">
        <v>88</v>
      </c>
      <c r="C7206" t="s">
        <v>218</v>
      </c>
      <c r="D7206" t="s">
        <v>17768</v>
      </c>
      <c r="E7206" t="s">
        <v>81</v>
      </c>
      <c r="F7206" t="s">
        <v>17734</v>
      </c>
      <c r="G7206">
        <v>1</v>
      </c>
      <c r="H7206">
        <v>0</v>
      </c>
      <c r="I7206">
        <v>0</v>
      </c>
      <c r="J7206">
        <v>0</v>
      </c>
      <c r="K7206">
        <v>0</v>
      </c>
      <c r="L7206">
        <v>0</v>
      </c>
      <c r="M7206">
        <v>0</v>
      </c>
      <c r="N7206">
        <v>0</v>
      </c>
      <c r="O7206">
        <v>0</v>
      </c>
      <c r="P7206">
        <v>0</v>
      </c>
      <c r="Q7206">
        <v>0</v>
      </c>
    </row>
    <row r="7207" spans="1:17" x14ac:dyDescent="0.2">
      <c r="A7207" t="s">
        <v>24945</v>
      </c>
      <c r="B7207" t="s">
        <v>88</v>
      </c>
      <c r="C7207" t="s">
        <v>218</v>
      </c>
      <c r="D7207" t="s">
        <v>17736</v>
      </c>
      <c r="E7207" t="s">
        <v>83</v>
      </c>
      <c r="F7207" t="s">
        <v>4929</v>
      </c>
      <c r="G7207">
        <v>0</v>
      </c>
      <c r="H7207">
        <v>4</v>
      </c>
      <c r="I7207">
        <v>0</v>
      </c>
      <c r="J7207">
        <v>4</v>
      </c>
      <c r="K7207">
        <v>0</v>
      </c>
      <c r="L7207">
        <v>0</v>
      </c>
      <c r="M7207">
        <v>0</v>
      </c>
      <c r="N7207">
        <v>0</v>
      </c>
      <c r="O7207">
        <v>0</v>
      </c>
      <c r="P7207">
        <v>0</v>
      </c>
      <c r="Q7207">
        <v>0</v>
      </c>
    </row>
    <row r="7208" spans="1:17" x14ac:dyDescent="0.2">
      <c r="A7208" t="s">
        <v>24946</v>
      </c>
      <c r="B7208" t="s">
        <v>88</v>
      </c>
      <c r="C7208" t="s">
        <v>218</v>
      </c>
      <c r="D7208" t="s">
        <v>17736</v>
      </c>
      <c r="E7208" t="s">
        <v>83</v>
      </c>
      <c r="F7208" t="s">
        <v>4931</v>
      </c>
      <c r="G7208">
        <v>0</v>
      </c>
      <c r="H7208">
        <v>4</v>
      </c>
      <c r="I7208">
        <v>0</v>
      </c>
      <c r="J7208">
        <v>4</v>
      </c>
      <c r="K7208">
        <v>0</v>
      </c>
      <c r="L7208">
        <v>0</v>
      </c>
      <c r="M7208">
        <v>0</v>
      </c>
      <c r="N7208">
        <v>0</v>
      </c>
      <c r="O7208">
        <v>0</v>
      </c>
      <c r="P7208">
        <v>0</v>
      </c>
      <c r="Q7208">
        <v>0</v>
      </c>
    </row>
    <row r="7209" spans="1:17" x14ac:dyDescent="0.2">
      <c r="A7209" t="s">
        <v>24947</v>
      </c>
      <c r="B7209" t="s">
        <v>88</v>
      </c>
      <c r="C7209" t="s">
        <v>218</v>
      </c>
      <c r="D7209" t="s">
        <v>17736</v>
      </c>
      <c r="E7209" t="s">
        <v>83</v>
      </c>
      <c r="F7209" t="s">
        <v>4933</v>
      </c>
      <c r="G7209">
        <v>0</v>
      </c>
      <c r="H7209">
        <v>0</v>
      </c>
      <c r="I7209">
        <v>0</v>
      </c>
      <c r="J7209">
        <v>0</v>
      </c>
      <c r="K7209">
        <v>0</v>
      </c>
      <c r="L7209">
        <v>0</v>
      </c>
      <c r="M7209">
        <v>4</v>
      </c>
      <c r="N7209">
        <v>0</v>
      </c>
      <c r="O7209">
        <v>0</v>
      </c>
      <c r="P7209">
        <v>0</v>
      </c>
      <c r="Q7209">
        <v>0</v>
      </c>
    </row>
    <row r="7210" spans="1:17" x14ac:dyDescent="0.2">
      <c r="A7210" t="s">
        <v>24948</v>
      </c>
      <c r="B7210" t="s">
        <v>88</v>
      </c>
      <c r="C7210" t="s">
        <v>218</v>
      </c>
      <c r="D7210" t="s">
        <v>17736</v>
      </c>
      <c r="E7210" t="s">
        <v>83</v>
      </c>
      <c r="F7210" t="s">
        <v>4935</v>
      </c>
      <c r="G7210">
        <v>0</v>
      </c>
      <c r="H7210">
        <v>4</v>
      </c>
      <c r="I7210">
        <v>0</v>
      </c>
      <c r="J7210">
        <v>4</v>
      </c>
      <c r="K7210">
        <v>0</v>
      </c>
      <c r="L7210">
        <v>0</v>
      </c>
      <c r="M7210">
        <v>0</v>
      </c>
      <c r="N7210">
        <v>0</v>
      </c>
      <c r="O7210">
        <v>0</v>
      </c>
      <c r="P7210">
        <v>0</v>
      </c>
      <c r="Q7210">
        <v>0</v>
      </c>
    </row>
    <row r="7211" spans="1:17" x14ac:dyDescent="0.2">
      <c r="A7211" t="s">
        <v>24949</v>
      </c>
      <c r="B7211" t="s">
        <v>88</v>
      </c>
      <c r="C7211" t="s">
        <v>218</v>
      </c>
      <c r="D7211" t="s">
        <v>17736</v>
      </c>
      <c r="E7211" t="s">
        <v>83</v>
      </c>
      <c r="F7211" t="s">
        <v>4937</v>
      </c>
      <c r="G7211">
        <v>0</v>
      </c>
      <c r="H7211">
        <v>4</v>
      </c>
      <c r="I7211">
        <v>0</v>
      </c>
      <c r="J7211">
        <v>4</v>
      </c>
      <c r="K7211">
        <v>0</v>
      </c>
      <c r="L7211">
        <v>0</v>
      </c>
      <c r="M7211">
        <v>0</v>
      </c>
      <c r="N7211">
        <v>0</v>
      </c>
      <c r="O7211">
        <v>0</v>
      </c>
      <c r="P7211">
        <v>0</v>
      </c>
      <c r="Q7211">
        <v>0</v>
      </c>
    </row>
    <row r="7212" spans="1:17" x14ac:dyDescent="0.2">
      <c r="A7212" t="s">
        <v>24950</v>
      </c>
      <c r="B7212" t="s">
        <v>88</v>
      </c>
      <c r="C7212" t="s">
        <v>218</v>
      </c>
      <c r="D7212" t="s">
        <v>17736</v>
      </c>
      <c r="E7212" t="s">
        <v>83</v>
      </c>
      <c r="F7212" t="s">
        <v>4939</v>
      </c>
      <c r="G7212">
        <v>0</v>
      </c>
      <c r="H7212">
        <v>0</v>
      </c>
      <c r="I7212">
        <v>0</v>
      </c>
      <c r="J7212">
        <v>0</v>
      </c>
      <c r="K7212">
        <v>0</v>
      </c>
      <c r="L7212">
        <v>0</v>
      </c>
      <c r="M7212">
        <v>4</v>
      </c>
      <c r="N7212">
        <v>0</v>
      </c>
      <c r="O7212">
        <v>0</v>
      </c>
      <c r="P7212">
        <v>0</v>
      </c>
      <c r="Q7212">
        <v>0</v>
      </c>
    </row>
    <row r="7213" spans="1:17" x14ac:dyDescent="0.2">
      <c r="A7213" t="s">
        <v>24951</v>
      </c>
      <c r="B7213" t="s">
        <v>88</v>
      </c>
      <c r="C7213" t="s">
        <v>218</v>
      </c>
      <c r="D7213" t="s">
        <v>17736</v>
      </c>
      <c r="E7213" t="s">
        <v>83</v>
      </c>
      <c r="F7213" t="s">
        <v>4941</v>
      </c>
      <c r="G7213">
        <v>0</v>
      </c>
      <c r="H7213">
        <v>4</v>
      </c>
      <c r="I7213">
        <v>0</v>
      </c>
      <c r="J7213">
        <v>4</v>
      </c>
      <c r="K7213">
        <v>0</v>
      </c>
      <c r="L7213">
        <v>0</v>
      </c>
      <c r="M7213">
        <v>0</v>
      </c>
      <c r="N7213">
        <v>0</v>
      </c>
      <c r="O7213">
        <v>0</v>
      </c>
      <c r="P7213">
        <v>0</v>
      </c>
      <c r="Q7213">
        <v>0</v>
      </c>
    </row>
    <row r="7214" spans="1:17" x14ac:dyDescent="0.2">
      <c r="A7214" t="s">
        <v>24952</v>
      </c>
      <c r="B7214" t="s">
        <v>88</v>
      </c>
      <c r="C7214" t="s">
        <v>218</v>
      </c>
      <c r="D7214" t="s">
        <v>17736</v>
      </c>
      <c r="E7214" t="s">
        <v>83</v>
      </c>
      <c r="F7214" t="s">
        <v>4943</v>
      </c>
      <c r="G7214">
        <v>0</v>
      </c>
      <c r="H7214">
        <v>0</v>
      </c>
      <c r="I7214">
        <v>0</v>
      </c>
      <c r="J7214">
        <v>0</v>
      </c>
      <c r="K7214">
        <v>0</v>
      </c>
      <c r="L7214">
        <v>0</v>
      </c>
      <c r="M7214">
        <v>4</v>
      </c>
      <c r="N7214">
        <v>0</v>
      </c>
      <c r="O7214">
        <v>0</v>
      </c>
      <c r="P7214">
        <v>0</v>
      </c>
      <c r="Q7214">
        <v>0</v>
      </c>
    </row>
    <row r="7215" spans="1:17" x14ac:dyDescent="0.2">
      <c r="A7215" t="s">
        <v>24953</v>
      </c>
      <c r="B7215" t="s">
        <v>88</v>
      </c>
      <c r="C7215" t="s">
        <v>218</v>
      </c>
      <c r="D7215" t="s">
        <v>17736</v>
      </c>
      <c r="E7215" t="s">
        <v>83</v>
      </c>
      <c r="F7215" t="s">
        <v>4925</v>
      </c>
      <c r="G7215">
        <v>0</v>
      </c>
      <c r="H7215">
        <v>0</v>
      </c>
      <c r="I7215">
        <v>0</v>
      </c>
      <c r="J7215">
        <v>0</v>
      </c>
      <c r="K7215">
        <v>0</v>
      </c>
      <c r="L7215">
        <v>0</v>
      </c>
      <c r="M7215">
        <v>0</v>
      </c>
      <c r="N7215">
        <v>4</v>
      </c>
      <c r="O7215">
        <v>3</v>
      </c>
      <c r="P7215">
        <v>1</v>
      </c>
      <c r="Q7215">
        <v>0</v>
      </c>
    </row>
    <row r="7216" spans="1:17" x14ac:dyDescent="0.2">
      <c r="A7216" t="s">
        <v>24954</v>
      </c>
      <c r="B7216" t="s">
        <v>88</v>
      </c>
      <c r="C7216" t="s">
        <v>218</v>
      </c>
      <c r="D7216" t="s">
        <v>17736</v>
      </c>
      <c r="E7216" t="s">
        <v>83</v>
      </c>
      <c r="F7216" t="s">
        <v>4927</v>
      </c>
      <c r="G7216">
        <v>0</v>
      </c>
      <c r="H7216">
        <v>0</v>
      </c>
      <c r="I7216">
        <v>0</v>
      </c>
      <c r="J7216">
        <v>0</v>
      </c>
      <c r="K7216">
        <v>0</v>
      </c>
      <c r="L7216">
        <v>0</v>
      </c>
      <c r="M7216">
        <v>0</v>
      </c>
      <c r="N7216">
        <v>3</v>
      </c>
      <c r="O7216">
        <v>3</v>
      </c>
      <c r="P7216">
        <v>0</v>
      </c>
      <c r="Q7216">
        <v>0</v>
      </c>
    </row>
    <row r="7217" spans="1:17" x14ac:dyDescent="0.2">
      <c r="A7217" t="s">
        <v>24955</v>
      </c>
      <c r="B7217" t="s">
        <v>88</v>
      </c>
      <c r="C7217" t="s">
        <v>218</v>
      </c>
      <c r="D7217" t="s">
        <v>17736</v>
      </c>
      <c r="E7217" t="s">
        <v>83</v>
      </c>
      <c r="F7217" t="s">
        <v>17734</v>
      </c>
      <c r="G7217">
        <v>4</v>
      </c>
      <c r="H7217">
        <v>0</v>
      </c>
      <c r="I7217">
        <v>0</v>
      </c>
      <c r="J7217">
        <v>0</v>
      </c>
      <c r="K7217">
        <v>0</v>
      </c>
      <c r="L7217">
        <v>0</v>
      </c>
      <c r="M7217">
        <v>0</v>
      </c>
      <c r="N7217">
        <v>0</v>
      </c>
      <c r="O7217">
        <v>0</v>
      </c>
      <c r="P7217">
        <v>0</v>
      </c>
      <c r="Q7217">
        <v>0</v>
      </c>
    </row>
    <row r="7218" spans="1:17" x14ac:dyDescent="0.2">
      <c r="A7218" t="s">
        <v>24956</v>
      </c>
      <c r="B7218" t="s">
        <v>88</v>
      </c>
      <c r="C7218" t="s">
        <v>218</v>
      </c>
      <c r="D7218" t="s">
        <v>17736</v>
      </c>
      <c r="E7218" t="s">
        <v>81</v>
      </c>
      <c r="F7218" t="s">
        <v>4929</v>
      </c>
      <c r="G7218">
        <v>0</v>
      </c>
      <c r="H7218">
        <v>6</v>
      </c>
      <c r="I7218">
        <v>2</v>
      </c>
      <c r="J7218">
        <v>4</v>
      </c>
      <c r="K7218">
        <v>0</v>
      </c>
      <c r="L7218">
        <v>0</v>
      </c>
      <c r="M7218">
        <v>0</v>
      </c>
      <c r="N7218">
        <v>0</v>
      </c>
      <c r="O7218">
        <v>0</v>
      </c>
      <c r="P7218">
        <v>0</v>
      </c>
      <c r="Q7218">
        <v>0</v>
      </c>
    </row>
    <row r="7219" spans="1:17" x14ac:dyDescent="0.2">
      <c r="A7219" t="s">
        <v>24957</v>
      </c>
      <c r="B7219" t="s">
        <v>88</v>
      </c>
      <c r="C7219" t="s">
        <v>218</v>
      </c>
      <c r="D7219" t="s">
        <v>17736</v>
      </c>
      <c r="E7219" t="s">
        <v>81</v>
      </c>
      <c r="F7219" t="s">
        <v>4931</v>
      </c>
      <c r="G7219">
        <v>0</v>
      </c>
      <c r="H7219">
        <v>6</v>
      </c>
      <c r="I7219">
        <v>2</v>
      </c>
      <c r="J7219">
        <v>4</v>
      </c>
      <c r="K7219">
        <v>0</v>
      </c>
      <c r="L7219">
        <v>0</v>
      </c>
      <c r="M7219">
        <v>0</v>
      </c>
      <c r="N7219">
        <v>0</v>
      </c>
      <c r="O7219">
        <v>0</v>
      </c>
      <c r="P7219">
        <v>0</v>
      </c>
      <c r="Q7219">
        <v>0</v>
      </c>
    </row>
    <row r="7220" spans="1:17" x14ac:dyDescent="0.2">
      <c r="A7220" t="s">
        <v>24958</v>
      </c>
      <c r="B7220" t="s">
        <v>88</v>
      </c>
      <c r="C7220" t="s">
        <v>218</v>
      </c>
      <c r="D7220" t="s">
        <v>17736</v>
      </c>
      <c r="E7220" t="s">
        <v>81</v>
      </c>
      <c r="F7220" t="s">
        <v>4933</v>
      </c>
      <c r="G7220">
        <v>0</v>
      </c>
      <c r="H7220">
        <v>0</v>
      </c>
      <c r="I7220">
        <v>0</v>
      </c>
      <c r="J7220">
        <v>0</v>
      </c>
      <c r="K7220">
        <v>0</v>
      </c>
      <c r="L7220">
        <v>0</v>
      </c>
      <c r="M7220">
        <v>6</v>
      </c>
      <c r="N7220">
        <v>0</v>
      </c>
      <c r="O7220">
        <v>0</v>
      </c>
      <c r="P7220">
        <v>0</v>
      </c>
      <c r="Q7220">
        <v>0</v>
      </c>
    </row>
    <row r="7221" spans="1:17" x14ac:dyDescent="0.2">
      <c r="A7221" t="s">
        <v>24959</v>
      </c>
      <c r="B7221" t="s">
        <v>88</v>
      </c>
      <c r="C7221" t="s">
        <v>218</v>
      </c>
      <c r="D7221" t="s">
        <v>17736</v>
      </c>
      <c r="E7221" t="s">
        <v>81</v>
      </c>
      <c r="F7221" t="s">
        <v>4935</v>
      </c>
      <c r="G7221">
        <v>0</v>
      </c>
      <c r="H7221">
        <v>6</v>
      </c>
      <c r="I7221">
        <v>2</v>
      </c>
      <c r="J7221">
        <v>4</v>
      </c>
      <c r="K7221">
        <v>0</v>
      </c>
      <c r="L7221">
        <v>0</v>
      </c>
      <c r="M7221">
        <v>0</v>
      </c>
      <c r="N7221">
        <v>0</v>
      </c>
      <c r="O7221">
        <v>0</v>
      </c>
      <c r="P7221">
        <v>0</v>
      </c>
      <c r="Q7221">
        <v>0</v>
      </c>
    </row>
    <row r="7222" spans="1:17" x14ac:dyDescent="0.2">
      <c r="A7222" t="s">
        <v>24960</v>
      </c>
      <c r="B7222" t="s">
        <v>88</v>
      </c>
      <c r="C7222" t="s">
        <v>218</v>
      </c>
      <c r="D7222" t="s">
        <v>17736</v>
      </c>
      <c r="E7222" t="s">
        <v>81</v>
      </c>
      <c r="F7222" t="s">
        <v>4937</v>
      </c>
      <c r="G7222">
        <v>0</v>
      </c>
      <c r="H7222">
        <v>6</v>
      </c>
      <c r="I7222">
        <v>2</v>
      </c>
      <c r="J7222">
        <v>4</v>
      </c>
      <c r="K7222">
        <v>0</v>
      </c>
      <c r="L7222">
        <v>0</v>
      </c>
      <c r="M7222">
        <v>0</v>
      </c>
      <c r="N7222">
        <v>0</v>
      </c>
      <c r="O7222">
        <v>0</v>
      </c>
      <c r="P7222">
        <v>0</v>
      </c>
      <c r="Q7222">
        <v>0</v>
      </c>
    </row>
    <row r="7223" spans="1:17" x14ac:dyDescent="0.2">
      <c r="A7223" t="s">
        <v>24961</v>
      </c>
      <c r="B7223" t="s">
        <v>88</v>
      </c>
      <c r="C7223" t="s">
        <v>218</v>
      </c>
      <c r="D7223" t="s">
        <v>17736</v>
      </c>
      <c r="E7223" t="s">
        <v>81</v>
      </c>
      <c r="F7223" t="s">
        <v>4939</v>
      </c>
      <c r="G7223">
        <v>0</v>
      </c>
      <c r="H7223">
        <v>0</v>
      </c>
      <c r="I7223">
        <v>0</v>
      </c>
      <c r="J7223">
        <v>0</v>
      </c>
      <c r="K7223">
        <v>0</v>
      </c>
      <c r="L7223">
        <v>0</v>
      </c>
      <c r="M7223">
        <v>6</v>
      </c>
      <c r="N7223">
        <v>0</v>
      </c>
      <c r="O7223">
        <v>0</v>
      </c>
      <c r="P7223">
        <v>0</v>
      </c>
      <c r="Q7223">
        <v>0</v>
      </c>
    </row>
    <row r="7224" spans="1:17" x14ac:dyDescent="0.2">
      <c r="A7224" t="s">
        <v>24962</v>
      </c>
      <c r="B7224" t="s">
        <v>88</v>
      </c>
      <c r="C7224" t="s">
        <v>218</v>
      </c>
      <c r="D7224" t="s">
        <v>17736</v>
      </c>
      <c r="E7224" t="s">
        <v>81</v>
      </c>
      <c r="F7224" t="s">
        <v>4941</v>
      </c>
      <c r="G7224">
        <v>0</v>
      </c>
      <c r="H7224">
        <v>6</v>
      </c>
      <c r="I7224">
        <v>2</v>
      </c>
      <c r="J7224">
        <v>4</v>
      </c>
      <c r="K7224">
        <v>0</v>
      </c>
      <c r="L7224">
        <v>0</v>
      </c>
      <c r="M7224">
        <v>0</v>
      </c>
      <c r="N7224">
        <v>0</v>
      </c>
      <c r="O7224">
        <v>0</v>
      </c>
      <c r="P7224">
        <v>0</v>
      </c>
      <c r="Q7224">
        <v>0</v>
      </c>
    </row>
    <row r="7225" spans="1:17" x14ac:dyDescent="0.2">
      <c r="A7225" t="s">
        <v>24963</v>
      </c>
      <c r="B7225" t="s">
        <v>86</v>
      </c>
      <c r="C7225" t="s">
        <v>152</v>
      </c>
      <c r="D7225" t="s">
        <v>17736</v>
      </c>
      <c r="E7225" t="s">
        <v>81</v>
      </c>
      <c r="F7225" t="s">
        <v>4939</v>
      </c>
      <c r="G7225">
        <v>0</v>
      </c>
      <c r="H7225">
        <v>0</v>
      </c>
      <c r="I7225">
        <v>0</v>
      </c>
      <c r="J7225">
        <v>0</v>
      </c>
      <c r="K7225">
        <v>0</v>
      </c>
      <c r="L7225">
        <v>0</v>
      </c>
      <c r="M7225">
        <v>34</v>
      </c>
      <c r="N7225">
        <v>0</v>
      </c>
      <c r="O7225">
        <v>0</v>
      </c>
      <c r="P7225">
        <v>0</v>
      </c>
      <c r="Q7225">
        <v>0</v>
      </c>
    </row>
    <row r="7226" spans="1:17" x14ac:dyDescent="0.2">
      <c r="A7226" t="s">
        <v>24964</v>
      </c>
      <c r="B7226" t="s">
        <v>86</v>
      </c>
      <c r="C7226" t="s">
        <v>152</v>
      </c>
      <c r="D7226" t="s">
        <v>17736</v>
      </c>
      <c r="E7226" t="s">
        <v>81</v>
      </c>
      <c r="F7226" t="s">
        <v>4941</v>
      </c>
      <c r="G7226">
        <v>0</v>
      </c>
      <c r="H7226">
        <v>34</v>
      </c>
      <c r="I7226">
        <v>1</v>
      </c>
      <c r="J7226">
        <v>28</v>
      </c>
      <c r="K7226">
        <v>4</v>
      </c>
      <c r="L7226">
        <v>1</v>
      </c>
      <c r="M7226">
        <v>0</v>
      </c>
      <c r="N7226">
        <v>0</v>
      </c>
      <c r="O7226">
        <v>0</v>
      </c>
      <c r="P7226">
        <v>0</v>
      </c>
      <c r="Q7226">
        <v>0</v>
      </c>
    </row>
    <row r="7227" spans="1:17" x14ac:dyDescent="0.2">
      <c r="A7227" t="s">
        <v>24965</v>
      </c>
      <c r="B7227" t="s">
        <v>86</v>
      </c>
      <c r="C7227" t="s">
        <v>152</v>
      </c>
      <c r="D7227" t="s">
        <v>17736</v>
      </c>
      <c r="E7227" t="s">
        <v>81</v>
      </c>
      <c r="F7227" t="s">
        <v>4943</v>
      </c>
      <c r="G7227">
        <v>0</v>
      </c>
      <c r="H7227">
        <v>0</v>
      </c>
      <c r="I7227">
        <v>0</v>
      </c>
      <c r="J7227">
        <v>0</v>
      </c>
      <c r="K7227">
        <v>0</v>
      </c>
      <c r="L7227">
        <v>0</v>
      </c>
      <c r="M7227">
        <v>34</v>
      </c>
      <c r="N7227">
        <v>0</v>
      </c>
      <c r="O7227">
        <v>0</v>
      </c>
      <c r="P7227">
        <v>0</v>
      </c>
      <c r="Q7227">
        <v>0</v>
      </c>
    </row>
    <row r="7228" spans="1:17" x14ac:dyDescent="0.2">
      <c r="A7228" t="s">
        <v>24966</v>
      </c>
      <c r="B7228" t="s">
        <v>86</v>
      </c>
      <c r="C7228" t="s">
        <v>152</v>
      </c>
      <c r="D7228" t="s">
        <v>17736</v>
      </c>
      <c r="E7228" t="s">
        <v>81</v>
      </c>
      <c r="F7228" t="s">
        <v>4925</v>
      </c>
      <c r="G7228">
        <v>0</v>
      </c>
      <c r="H7228">
        <v>0</v>
      </c>
      <c r="I7228">
        <v>0</v>
      </c>
      <c r="J7228">
        <v>0</v>
      </c>
      <c r="K7228">
        <v>0</v>
      </c>
      <c r="L7228">
        <v>0</v>
      </c>
      <c r="M7228">
        <v>0</v>
      </c>
      <c r="N7228">
        <v>28</v>
      </c>
      <c r="O7228">
        <v>26</v>
      </c>
      <c r="P7228">
        <v>2</v>
      </c>
      <c r="Q7228">
        <v>0</v>
      </c>
    </row>
    <row r="7229" spans="1:17" x14ac:dyDescent="0.2">
      <c r="A7229" t="s">
        <v>24967</v>
      </c>
      <c r="B7229" t="s">
        <v>86</v>
      </c>
      <c r="C7229" t="s">
        <v>152</v>
      </c>
      <c r="D7229" t="s">
        <v>17736</v>
      </c>
      <c r="E7229" t="s">
        <v>81</v>
      </c>
      <c r="F7229" t="s">
        <v>4927</v>
      </c>
      <c r="G7229">
        <v>0</v>
      </c>
      <c r="H7229">
        <v>0</v>
      </c>
      <c r="I7229">
        <v>0</v>
      </c>
      <c r="J7229">
        <v>0</v>
      </c>
      <c r="K7229">
        <v>0</v>
      </c>
      <c r="L7229">
        <v>0</v>
      </c>
      <c r="M7229">
        <v>0</v>
      </c>
      <c r="N7229">
        <v>26</v>
      </c>
      <c r="O7229">
        <v>25</v>
      </c>
      <c r="P7229">
        <v>1</v>
      </c>
      <c r="Q7229">
        <v>0</v>
      </c>
    </row>
    <row r="7230" spans="1:17" x14ac:dyDescent="0.2">
      <c r="A7230" t="s">
        <v>24968</v>
      </c>
      <c r="B7230" t="s">
        <v>86</v>
      </c>
      <c r="C7230" t="s">
        <v>152</v>
      </c>
      <c r="D7230" t="s">
        <v>17736</v>
      </c>
      <c r="E7230" t="s">
        <v>81</v>
      </c>
      <c r="F7230" t="s">
        <v>17734</v>
      </c>
      <c r="G7230">
        <v>34</v>
      </c>
      <c r="H7230">
        <v>0</v>
      </c>
      <c r="I7230">
        <v>0</v>
      </c>
      <c r="J7230">
        <v>0</v>
      </c>
      <c r="K7230">
        <v>0</v>
      </c>
      <c r="L7230">
        <v>0</v>
      </c>
      <c r="M7230">
        <v>0</v>
      </c>
      <c r="N7230">
        <v>0</v>
      </c>
      <c r="O7230">
        <v>0</v>
      </c>
      <c r="P7230">
        <v>0</v>
      </c>
      <c r="Q7230">
        <v>0</v>
      </c>
    </row>
    <row r="7231" spans="1:17" x14ac:dyDescent="0.2">
      <c r="A7231" t="s">
        <v>24969</v>
      </c>
      <c r="B7231" t="s">
        <v>86</v>
      </c>
      <c r="C7231" t="s">
        <v>152</v>
      </c>
      <c r="D7231" t="s">
        <v>17748</v>
      </c>
      <c r="E7231" t="s">
        <v>83</v>
      </c>
      <c r="F7231" t="s">
        <v>17749</v>
      </c>
      <c r="G7231">
        <v>0</v>
      </c>
      <c r="H7231">
        <v>0</v>
      </c>
      <c r="I7231">
        <v>0</v>
      </c>
      <c r="J7231">
        <v>0</v>
      </c>
      <c r="K7231">
        <v>0</v>
      </c>
      <c r="L7231">
        <v>0</v>
      </c>
      <c r="M7231">
        <v>0</v>
      </c>
      <c r="N7231">
        <v>7</v>
      </c>
      <c r="O7231">
        <v>5</v>
      </c>
      <c r="P7231">
        <v>2</v>
      </c>
      <c r="Q7231">
        <v>0</v>
      </c>
    </row>
    <row r="7232" spans="1:17" x14ac:dyDescent="0.2">
      <c r="A7232" t="s">
        <v>24970</v>
      </c>
      <c r="B7232" t="s">
        <v>86</v>
      </c>
      <c r="C7232" t="s">
        <v>152</v>
      </c>
      <c r="D7232" t="s">
        <v>17748</v>
      </c>
      <c r="E7232" t="s">
        <v>83</v>
      </c>
      <c r="F7232" t="s">
        <v>17734</v>
      </c>
      <c r="G7232">
        <v>7</v>
      </c>
      <c r="H7232">
        <v>0</v>
      </c>
      <c r="I7232">
        <v>0</v>
      </c>
      <c r="J7232">
        <v>0</v>
      </c>
      <c r="K7232">
        <v>0</v>
      </c>
      <c r="L7232">
        <v>0</v>
      </c>
      <c r="M7232">
        <v>0</v>
      </c>
      <c r="N7232">
        <v>0</v>
      </c>
      <c r="O7232">
        <v>0</v>
      </c>
      <c r="P7232">
        <v>0</v>
      </c>
      <c r="Q7232">
        <v>0</v>
      </c>
    </row>
    <row r="7233" spans="1:17" x14ac:dyDescent="0.2">
      <c r="A7233" t="s">
        <v>24971</v>
      </c>
      <c r="B7233" t="s">
        <v>86</v>
      </c>
      <c r="C7233" t="s">
        <v>152</v>
      </c>
      <c r="D7233" t="s">
        <v>17748</v>
      </c>
      <c r="E7233" t="s">
        <v>81</v>
      </c>
      <c r="F7233" t="s">
        <v>17749</v>
      </c>
      <c r="G7233">
        <v>0</v>
      </c>
      <c r="H7233">
        <v>0</v>
      </c>
      <c r="I7233">
        <v>0</v>
      </c>
      <c r="J7233">
        <v>0</v>
      </c>
      <c r="K7233">
        <v>0</v>
      </c>
      <c r="L7233">
        <v>0</v>
      </c>
      <c r="M7233">
        <v>0</v>
      </c>
      <c r="N7233">
        <v>3</v>
      </c>
      <c r="O7233">
        <v>3</v>
      </c>
      <c r="P7233">
        <v>0</v>
      </c>
      <c r="Q7233">
        <v>0</v>
      </c>
    </row>
    <row r="7234" spans="1:17" x14ac:dyDescent="0.2">
      <c r="A7234" t="s">
        <v>24972</v>
      </c>
      <c r="B7234" t="s">
        <v>86</v>
      </c>
      <c r="C7234" t="s">
        <v>152</v>
      </c>
      <c r="D7234" t="s">
        <v>17748</v>
      </c>
      <c r="E7234" t="s">
        <v>81</v>
      </c>
      <c r="F7234" t="s">
        <v>17734</v>
      </c>
      <c r="G7234">
        <v>3</v>
      </c>
      <c r="H7234">
        <v>0</v>
      </c>
      <c r="I7234">
        <v>0</v>
      </c>
      <c r="J7234">
        <v>0</v>
      </c>
      <c r="K7234">
        <v>0</v>
      </c>
      <c r="L7234">
        <v>0</v>
      </c>
      <c r="M7234">
        <v>0</v>
      </c>
      <c r="N7234">
        <v>0</v>
      </c>
      <c r="O7234">
        <v>0</v>
      </c>
      <c r="P7234">
        <v>0</v>
      </c>
      <c r="Q7234">
        <v>0</v>
      </c>
    </row>
    <row r="7235" spans="1:17" x14ac:dyDescent="0.2">
      <c r="A7235" t="s">
        <v>24973</v>
      </c>
      <c r="B7235" t="s">
        <v>86</v>
      </c>
      <c r="C7235" t="s">
        <v>152</v>
      </c>
      <c r="D7235" t="s">
        <v>17754</v>
      </c>
      <c r="E7235" t="s">
        <v>83</v>
      </c>
      <c r="F7235" t="s">
        <v>17734</v>
      </c>
      <c r="G7235">
        <v>6</v>
      </c>
      <c r="H7235">
        <v>0</v>
      </c>
      <c r="I7235">
        <v>0</v>
      </c>
      <c r="J7235">
        <v>0</v>
      </c>
      <c r="K7235">
        <v>0</v>
      </c>
      <c r="L7235">
        <v>0</v>
      </c>
      <c r="M7235">
        <v>0</v>
      </c>
      <c r="N7235">
        <v>0</v>
      </c>
      <c r="O7235">
        <v>0</v>
      </c>
      <c r="P7235">
        <v>0</v>
      </c>
      <c r="Q7235">
        <v>0</v>
      </c>
    </row>
    <row r="7236" spans="1:17" x14ac:dyDescent="0.2">
      <c r="A7236" t="s">
        <v>24974</v>
      </c>
      <c r="B7236" t="s">
        <v>86</v>
      </c>
      <c r="C7236" t="s">
        <v>152</v>
      </c>
      <c r="D7236" t="s">
        <v>17754</v>
      </c>
      <c r="E7236" t="s">
        <v>81</v>
      </c>
      <c r="F7236" t="s">
        <v>17734</v>
      </c>
      <c r="G7236">
        <v>5</v>
      </c>
      <c r="H7236">
        <v>0</v>
      </c>
      <c r="I7236">
        <v>0</v>
      </c>
      <c r="J7236">
        <v>0</v>
      </c>
      <c r="K7236">
        <v>0</v>
      </c>
      <c r="L7236">
        <v>0</v>
      </c>
      <c r="M7236">
        <v>0</v>
      </c>
      <c r="N7236">
        <v>0</v>
      </c>
      <c r="O7236">
        <v>0</v>
      </c>
      <c r="P7236">
        <v>0</v>
      </c>
      <c r="Q7236">
        <v>0</v>
      </c>
    </row>
    <row r="7237" spans="1:17" x14ac:dyDescent="0.2">
      <c r="A7237" t="s">
        <v>24975</v>
      </c>
      <c r="B7237" t="s">
        <v>86</v>
      </c>
      <c r="C7237" t="s">
        <v>153</v>
      </c>
      <c r="D7237" t="s">
        <v>17768</v>
      </c>
      <c r="E7237" t="s">
        <v>83</v>
      </c>
      <c r="F7237" t="s">
        <v>17734</v>
      </c>
      <c r="G7237">
        <v>7</v>
      </c>
      <c r="H7237">
        <v>0</v>
      </c>
      <c r="I7237">
        <v>0</v>
      </c>
      <c r="J7237">
        <v>0</v>
      </c>
      <c r="K7237">
        <v>0</v>
      </c>
      <c r="L7237">
        <v>0</v>
      </c>
      <c r="M7237">
        <v>0</v>
      </c>
      <c r="N7237">
        <v>0</v>
      </c>
      <c r="O7237">
        <v>0</v>
      </c>
      <c r="P7237">
        <v>0</v>
      </c>
      <c r="Q7237">
        <v>0</v>
      </c>
    </row>
    <row r="7238" spans="1:17" x14ac:dyDescent="0.2">
      <c r="A7238" t="s">
        <v>24976</v>
      </c>
      <c r="B7238" t="s">
        <v>86</v>
      </c>
      <c r="C7238" t="s">
        <v>153</v>
      </c>
      <c r="D7238" t="s">
        <v>17768</v>
      </c>
      <c r="E7238" t="s">
        <v>81</v>
      </c>
      <c r="F7238" t="s">
        <v>17734</v>
      </c>
      <c r="G7238">
        <v>12</v>
      </c>
      <c r="H7238">
        <v>0</v>
      </c>
      <c r="I7238">
        <v>0</v>
      </c>
      <c r="J7238">
        <v>0</v>
      </c>
      <c r="K7238">
        <v>0</v>
      </c>
      <c r="L7238">
        <v>0</v>
      </c>
      <c r="M7238">
        <v>0</v>
      </c>
      <c r="N7238">
        <v>0</v>
      </c>
      <c r="O7238">
        <v>0</v>
      </c>
      <c r="P7238">
        <v>0</v>
      </c>
      <c r="Q7238">
        <v>0</v>
      </c>
    </row>
    <row r="7239" spans="1:17" x14ac:dyDescent="0.2">
      <c r="A7239" t="s">
        <v>24977</v>
      </c>
      <c r="B7239" t="s">
        <v>86</v>
      </c>
      <c r="C7239" t="s">
        <v>153</v>
      </c>
      <c r="D7239" t="s">
        <v>17736</v>
      </c>
      <c r="E7239" t="s">
        <v>83</v>
      </c>
      <c r="F7239" t="s">
        <v>4929</v>
      </c>
      <c r="G7239">
        <v>0</v>
      </c>
      <c r="H7239">
        <v>21</v>
      </c>
      <c r="I7239">
        <v>4</v>
      </c>
      <c r="J7239">
        <v>14</v>
      </c>
      <c r="K7239">
        <v>2</v>
      </c>
      <c r="L7239">
        <v>1</v>
      </c>
      <c r="M7239">
        <v>0</v>
      </c>
      <c r="N7239">
        <v>0</v>
      </c>
      <c r="O7239">
        <v>0</v>
      </c>
      <c r="P7239">
        <v>0</v>
      </c>
      <c r="Q7239">
        <v>0</v>
      </c>
    </row>
    <row r="7240" spans="1:17" x14ac:dyDescent="0.2">
      <c r="A7240" t="s">
        <v>24978</v>
      </c>
      <c r="B7240" t="s">
        <v>86</v>
      </c>
      <c r="C7240" t="s">
        <v>153</v>
      </c>
      <c r="D7240" t="s">
        <v>17736</v>
      </c>
      <c r="E7240" t="s">
        <v>83</v>
      </c>
      <c r="F7240" t="s">
        <v>4931</v>
      </c>
      <c r="G7240">
        <v>0</v>
      </c>
      <c r="H7240">
        <v>21</v>
      </c>
      <c r="I7240">
        <v>4</v>
      </c>
      <c r="J7240">
        <v>14</v>
      </c>
      <c r="K7240">
        <v>2</v>
      </c>
      <c r="L7240">
        <v>1</v>
      </c>
      <c r="M7240">
        <v>0</v>
      </c>
      <c r="N7240">
        <v>0</v>
      </c>
      <c r="O7240">
        <v>0</v>
      </c>
      <c r="P7240">
        <v>0</v>
      </c>
      <c r="Q7240">
        <v>0</v>
      </c>
    </row>
    <row r="7241" spans="1:17" x14ac:dyDescent="0.2">
      <c r="A7241" t="s">
        <v>24979</v>
      </c>
      <c r="B7241" t="s">
        <v>86</v>
      </c>
      <c r="C7241" t="s">
        <v>153</v>
      </c>
      <c r="D7241" t="s">
        <v>17736</v>
      </c>
      <c r="E7241" t="s">
        <v>83</v>
      </c>
      <c r="F7241" t="s">
        <v>4933</v>
      </c>
      <c r="G7241">
        <v>0</v>
      </c>
      <c r="H7241">
        <v>0</v>
      </c>
      <c r="I7241">
        <v>0</v>
      </c>
      <c r="J7241">
        <v>0</v>
      </c>
      <c r="K7241">
        <v>0</v>
      </c>
      <c r="L7241">
        <v>0</v>
      </c>
      <c r="M7241">
        <v>21</v>
      </c>
      <c r="N7241">
        <v>0</v>
      </c>
      <c r="O7241">
        <v>0</v>
      </c>
      <c r="P7241">
        <v>0</v>
      </c>
      <c r="Q7241">
        <v>0</v>
      </c>
    </row>
    <row r="7242" spans="1:17" x14ac:dyDescent="0.2">
      <c r="A7242" t="s">
        <v>24980</v>
      </c>
      <c r="B7242" t="s">
        <v>86</v>
      </c>
      <c r="C7242" t="s">
        <v>153</v>
      </c>
      <c r="D7242" t="s">
        <v>17736</v>
      </c>
      <c r="E7242" t="s">
        <v>83</v>
      </c>
      <c r="F7242" t="s">
        <v>4935</v>
      </c>
      <c r="G7242">
        <v>0</v>
      </c>
      <c r="H7242">
        <v>21</v>
      </c>
      <c r="I7242">
        <v>4</v>
      </c>
      <c r="J7242">
        <v>14</v>
      </c>
      <c r="K7242">
        <v>2</v>
      </c>
      <c r="L7242">
        <v>1</v>
      </c>
      <c r="M7242">
        <v>0</v>
      </c>
      <c r="N7242">
        <v>0</v>
      </c>
      <c r="O7242">
        <v>0</v>
      </c>
      <c r="P7242">
        <v>0</v>
      </c>
      <c r="Q7242">
        <v>0</v>
      </c>
    </row>
    <row r="7243" spans="1:17" x14ac:dyDescent="0.2">
      <c r="A7243" t="s">
        <v>24981</v>
      </c>
      <c r="B7243" t="s">
        <v>86</v>
      </c>
      <c r="C7243" t="s">
        <v>153</v>
      </c>
      <c r="D7243" t="s">
        <v>17736</v>
      </c>
      <c r="E7243" t="s">
        <v>83</v>
      </c>
      <c r="F7243" t="s">
        <v>4937</v>
      </c>
      <c r="G7243">
        <v>0</v>
      </c>
      <c r="H7243">
        <v>21</v>
      </c>
      <c r="I7243">
        <v>4</v>
      </c>
      <c r="J7243">
        <v>14</v>
      </c>
      <c r="K7243">
        <v>2</v>
      </c>
      <c r="L7243">
        <v>1</v>
      </c>
      <c r="M7243">
        <v>0</v>
      </c>
      <c r="N7243">
        <v>0</v>
      </c>
      <c r="O7243">
        <v>0</v>
      </c>
      <c r="P7243">
        <v>0</v>
      </c>
      <c r="Q7243">
        <v>0</v>
      </c>
    </row>
    <row r="7244" spans="1:17" x14ac:dyDescent="0.2">
      <c r="A7244" t="s">
        <v>24982</v>
      </c>
      <c r="B7244" t="s">
        <v>86</v>
      </c>
      <c r="C7244" t="s">
        <v>153</v>
      </c>
      <c r="D7244" t="s">
        <v>17736</v>
      </c>
      <c r="E7244" t="s">
        <v>83</v>
      </c>
      <c r="F7244" t="s">
        <v>4939</v>
      </c>
      <c r="G7244">
        <v>0</v>
      </c>
      <c r="H7244">
        <v>0</v>
      </c>
      <c r="I7244">
        <v>0</v>
      </c>
      <c r="J7244">
        <v>0</v>
      </c>
      <c r="K7244">
        <v>0</v>
      </c>
      <c r="L7244">
        <v>0</v>
      </c>
      <c r="M7244">
        <v>21</v>
      </c>
      <c r="N7244">
        <v>0</v>
      </c>
      <c r="O7244">
        <v>0</v>
      </c>
      <c r="P7244">
        <v>0</v>
      </c>
      <c r="Q7244">
        <v>0</v>
      </c>
    </row>
    <row r="7245" spans="1:17" x14ac:dyDescent="0.2">
      <c r="A7245" t="s">
        <v>24983</v>
      </c>
      <c r="B7245" t="s">
        <v>86</v>
      </c>
      <c r="C7245" t="s">
        <v>153</v>
      </c>
      <c r="D7245" t="s">
        <v>17736</v>
      </c>
      <c r="E7245" t="s">
        <v>83</v>
      </c>
      <c r="F7245" t="s">
        <v>4941</v>
      </c>
      <c r="G7245">
        <v>0</v>
      </c>
      <c r="H7245">
        <v>21</v>
      </c>
      <c r="I7245">
        <v>4</v>
      </c>
      <c r="J7245">
        <v>14</v>
      </c>
      <c r="K7245">
        <v>2</v>
      </c>
      <c r="L7245">
        <v>1</v>
      </c>
      <c r="M7245">
        <v>0</v>
      </c>
      <c r="N7245">
        <v>0</v>
      </c>
      <c r="O7245">
        <v>0</v>
      </c>
      <c r="P7245">
        <v>0</v>
      </c>
      <c r="Q7245">
        <v>0</v>
      </c>
    </row>
    <row r="7246" spans="1:17" x14ac:dyDescent="0.2">
      <c r="A7246" t="s">
        <v>24984</v>
      </c>
      <c r="B7246" t="s">
        <v>86</v>
      </c>
      <c r="C7246" t="s">
        <v>153</v>
      </c>
      <c r="D7246" t="s">
        <v>17736</v>
      </c>
      <c r="E7246" t="s">
        <v>83</v>
      </c>
      <c r="F7246" t="s">
        <v>4943</v>
      </c>
      <c r="G7246">
        <v>0</v>
      </c>
      <c r="H7246">
        <v>0</v>
      </c>
      <c r="I7246">
        <v>0</v>
      </c>
      <c r="J7246">
        <v>0</v>
      </c>
      <c r="K7246">
        <v>0</v>
      </c>
      <c r="L7246">
        <v>0</v>
      </c>
      <c r="M7246">
        <v>21</v>
      </c>
      <c r="N7246">
        <v>0</v>
      </c>
      <c r="O7246">
        <v>0</v>
      </c>
      <c r="P7246">
        <v>0</v>
      </c>
      <c r="Q7246">
        <v>0</v>
      </c>
    </row>
    <row r="7247" spans="1:17" x14ac:dyDescent="0.2">
      <c r="A7247" t="s">
        <v>24985</v>
      </c>
      <c r="B7247" t="s">
        <v>86</v>
      </c>
      <c r="C7247" t="s">
        <v>153</v>
      </c>
      <c r="D7247" t="s">
        <v>17736</v>
      </c>
      <c r="E7247" t="s">
        <v>83</v>
      </c>
      <c r="F7247" t="s">
        <v>4925</v>
      </c>
      <c r="G7247">
        <v>0</v>
      </c>
      <c r="H7247">
        <v>0</v>
      </c>
      <c r="I7247">
        <v>0</v>
      </c>
      <c r="J7247">
        <v>0</v>
      </c>
      <c r="K7247">
        <v>0</v>
      </c>
      <c r="L7247">
        <v>0</v>
      </c>
      <c r="M7247">
        <v>0</v>
      </c>
      <c r="N7247">
        <v>16</v>
      </c>
      <c r="O7247">
        <v>16</v>
      </c>
      <c r="P7247">
        <v>0</v>
      </c>
      <c r="Q7247">
        <v>0</v>
      </c>
    </row>
    <row r="7248" spans="1:17" x14ac:dyDescent="0.2">
      <c r="A7248" t="s">
        <v>24986</v>
      </c>
      <c r="B7248" t="s">
        <v>86</v>
      </c>
      <c r="C7248" t="s">
        <v>153</v>
      </c>
      <c r="D7248" t="s">
        <v>17736</v>
      </c>
      <c r="E7248" t="s">
        <v>83</v>
      </c>
      <c r="F7248" t="s">
        <v>4927</v>
      </c>
      <c r="G7248">
        <v>0</v>
      </c>
      <c r="H7248">
        <v>0</v>
      </c>
      <c r="I7248">
        <v>0</v>
      </c>
      <c r="J7248">
        <v>0</v>
      </c>
      <c r="K7248">
        <v>0</v>
      </c>
      <c r="L7248">
        <v>0</v>
      </c>
      <c r="M7248">
        <v>0</v>
      </c>
      <c r="N7248">
        <v>6</v>
      </c>
      <c r="O7248">
        <v>6</v>
      </c>
      <c r="P7248">
        <v>0</v>
      </c>
      <c r="Q7248">
        <v>0</v>
      </c>
    </row>
    <row r="7249" spans="1:17" x14ac:dyDescent="0.2">
      <c r="A7249" t="s">
        <v>24987</v>
      </c>
      <c r="B7249" t="s">
        <v>86</v>
      </c>
      <c r="C7249" t="s">
        <v>153</v>
      </c>
      <c r="D7249" t="s">
        <v>17736</v>
      </c>
      <c r="E7249" t="s">
        <v>83</v>
      </c>
      <c r="F7249" t="s">
        <v>17734</v>
      </c>
      <c r="G7249">
        <v>21</v>
      </c>
      <c r="H7249">
        <v>0</v>
      </c>
      <c r="I7249">
        <v>0</v>
      </c>
      <c r="J7249">
        <v>0</v>
      </c>
      <c r="K7249">
        <v>0</v>
      </c>
      <c r="L7249">
        <v>0</v>
      </c>
      <c r="M7249">
        <v>0</v>
      </c>
      <c r="N7249">
        <v>0</v>
      </c>
      <c r="O7249">
        <v>0</v>
      </c>
      <c r="P7249">
        <v>0</v>
      </c>
      <c r="Q7249">
        <v>0</v>
      </c>
    </row>
    <row r="7250" spans="1:17" x14ac:dyDescent="0.2">
      <c r="A7250" t="s">
        <v>24988</v>
      </c>
      <c r="B7250" t="s">
        <v>86</v>
      </c>
      <c r="C7250" t="s">
        <v>153</v>
      </c>
      <c r="D7250" t="s">
        <v>17736</v>
      </c>
      <c r="E7250" t="s">
        <v>81</v>
      </c>
      <c r="F7250" t="s">
        <v>4929</v>
      </c>
      <c r="G7250">
        <v>0</v>
      </c>
      <c r="H7250">
        <v>23</v>
      </c>
      <c r="I7250">
        <v>2</v>
      </c>
      <c r="J7250">
        <v>16</v>
      </c>
      <c r="K7250">
        <v>3</v>
      </c>
      <c r="L7250">
        <v>2</v>
      </c>
      <c r="M7250">
        <v>0</v>
      </c>
      <c r="N7250">
        <v>0</v>
      </c>
      <c r="O7250">
        <v>0</v>
      </c>
      <c r="P7250">
        <v>0</v>
      </c>
      <c r="Q7250">
        <v>0</v>
      </c>
    </row>
    <row r="7251" spans="1:17" x14ac:dyDescent="0.2">
      <c r="A7251" t="s">
        <v>24989</v>
      </c>
      <c r="B7251" t="s">
        <v>86</v>
      </c>
      <c r="C7251" t="s">
        <v>153</v>
      </c>
      <c r="D7251" t="s">
        <v>17736</v>
      </c>
      <c r="E7251" t="s">
        <v>81</v>
      </c>
      <c r="F7251" t="s">
        <v>4931</v>
      </c>
      <c r="G7251">
        <v>0</v>
      </c>
      <c r="H7251">
        <v>23</v>
      </c>
      <c r="I7251">
        <v>2</v>
      </c>
      <c r="J7251">
        <v>16</v>
      </c>
      <c r="K7251">
        <v>1</v>
      </c>
      <c r="L7251">
        <v>4</v>
      </c>
      <c r="M7251">
        <v>0</v>
      </c>
      <c r="N7251">
        <v>0</v>
      </c>
      <c r="O7251">
        <v>0</v>
      </c>
      <c r="P7251">
        <v>0</v>
      </c>
      <c r="Q7251">
        <v>0</v>
      </c>
    </row>
    <row r="7252" spans="1:17" x14ac:dyDescent="0.2">
      <c r="A7252" t="s">
        <v>24990</v>
      </c>
      <c r="B7252" t="s">
        <v>86</v>
      </c>
      <c r="C7252" t="s">
        <v>153</v>
      </c>
      <c r="D7252" t="s">
        <v>17736</v>
      </c>
      <c r="E7252" t="s">
        <v>81</v>
      </c>
      <c r="F7252" t="s">
        <v>4933</v>
      </c>
      <c r="G7252">
        <v>0</v>
      </c>
      <c r="H7252">
        <v>0</v>
      </c>
      <c r="I7252">
        <v>0</v>
      </c>
      <c r="J7252">
        <v>0</v>
      </c>
      <c r="K7252">
        <v>0</v>
      </c>
      <c r="L7252">
        <v>0</v>
      </c>
      <c r="M7252">
        <v>23</v>
      </c>
      <c r="N7252">
        <v>0</v>
      </c>
      <c r="O7252">
        <v>0</v>
      </c>
      <c r="P7252">
        <v>0</v>
      </c>
      <c r="Q7252">
        <v>0</v>
      </c>
    </row>
    <row r="7253" spans="1:17" x14ac:dyDescent="0.2">
      <c r="A7253" t="s">
        <v>24991</v>
      </c>
      <c r="B7253" t="s">
        <v>86</v>
      </c>
      <c r="C7253" t="s">
        <v>153</v>
      </c>
      <c r="D7253" t="s">
        <v>17736</v>
      </c>
      <c r="E7253" t="s">
        <v>81</v>
      </c>
      <c r="F7253" t="s">
        <v>4935</v>
      </c>
      <c r="G7253">
        <v>0</v>
      </c>
      <c r="H7253">
        <v>23</v>
      </c>
      <c r="I7253">
        <v>2</v>
      </c>
      <c r="J7253">
        <v>16</v>
      </c>
      <c r="K7253">
        <v>1</v>
      </c>
      <c r="L7253">
        <v>4</v>
      </c>
      <c r="M7253">
        <v>0</v>
      </c>
      <c r="N7253">
        <v>0</v>
      </c>
      <c r="O7253">
        <v>0</v>
      </c>
      <c r="P7253">
        <v>0</v>
      </c>
      <c r="Q7253">
        <v>0</v>
      </c>
    </row>
    <row r="7254" spans="1:17" x14ac:dyDescent="0.2">
      <c r="A7254" t="s">
        <v>24992</v>
      </c>
      <c r="B7254" t="s">
        <v>86</v>
      </c>
      <c r="C7254" t="s">
        <v>153</v>
      </c>
      <c r="D7254" t="s">
        <v>17736</v>
      </c>
      <c r="E7254" t="s">
        <v>81</v>
      </c>
      <c r="F7254" t="s">
        <v>4937</v>
      </c>
      <c r="G7254">
        <v>0</v>
      </c>
      <c r="H7254">
        <v>23</v>
      </c>
      <c r="I7254">
        <v>2</v>
      </c>
      <c r="J7254">
        <v>16</v>
      </c>
      <c r="K7254">
        <v>1</v>
      </c>
      <c r="L7254">
        <v>4</v>
      </c>
      <c r="M7254">
        <v>0</v>
      </c>
      <c r="N7254">
        <v>0</v>
      </c>
      <c r="O7254">
        <v>0</v>
      </c>
      <c r="P7254">
        <v>0</v>
      </c>
      <c r="Q7254">
        <v>0</v>
      </c>
    </row>
    <row r="7255" spans="1:17" x14ac:dyDescent="0.2">
      <c r="A7255" t="s">
        <v>24993</v>
      </c>
      <c r="B7255" t="s">
        <v>86</v>
      </c>
      <c r="C7255" t="s">
        <v>153</v>
      </c>
      <c r="D7255" t="s">
        <v>17736</v>
      </c>
      <c r="E7255" t="s">
        <v>81</v>
      </c>
      <c r="F7255" t="s">
        <v>4939</v>
      </c>
      <c r="G7255">
        <v>0</v>
      </c>
      <c r="H7255">
        <v>0</v>
      </c>
      <c r="I7255">
        <v>0</v>
      </c>
      <c r="J7255">
        <v>0</v>
      </c>
      <c r="K7255">
        <v>0</v>
      </c>
      <c r="L7255">
        <v>0</v>
      </c>
      <c r="M7255">
        <v>23</v>
      </c>
      <c r="N7255">
        <v>0</v>
      </c>
      <c r="O7255">
        <v>0</v>
      </c>
      <c r="P7255">
        <v>0</v>
      </c>
      <c r="Q7255">
        <v>0</v>
      </c>
    </row>
    <row r="7256" spans="1:17" x14ac:dyDescent="0.2">
      <c r="A7256" t="s">
        <v>24994</v>
      </c>
      <c r="B7256" t="s">
        <v>86</v>
      </c>
      <c r="C7256" t="s">
        <v>213</v>
      </c>
      <c r="D7256" t="s">
        <v>17736</v>
      </c>
      <c r="E7256" t="s">
        <v>83</v>
      </c>
      <c r="F7256" t="s">
        <v>4935</v>
      </c>
      <c r="G7256">
        <v>0</v>
      </c>
      <c r="H7256">
        <v>34</v>
      </c>
      <c r="I7256">
        <v>1</v>
      </c>
      <c r="J7256">
        <v>27</v>
      </c>
      <c r="K7256">
        <v>3</v>
      </c>
      <c r="L7256">
        <v>3</v>
      </c>
      <c r="M7256">
        <v>0</v>
      </c>
      <c r="N7256">
        <v>0</v>
      </c>
      <c r="O7256">
        <v>0</v>
      </c>
      <c r="P7256">
        <v>0</v>
      </c>
      <c r="Q7256">
        <v>0</v>
      </c>
    </row>
    <row r="7257" spans="1:17" x14ac:dyDescent="0.2">
      <c r="A7257" t="s">
        <v>24995</v>
      </c>
      <c r="B7257" t="s">
        <v>86</v>
      </c>
      <c r="C7257" t="s">
        <v>213</v>
      </c>
      <c r="D7257" t="s">
        <v>17736</v>
      </c>
      <c r="E7257" t="s">
        <v>83</v>
      </c>
      <c r="F7257" t="s">
        <v>4937</v>
      </c>
      <c r="G7257">
        <v>0</v>
      </c>
      <c r="H7257">
        <v>34</v>
      </c>
      <c r="I7257">
        <v>1</v>
      </c>
      <c r="J7257">
        <v>27</v>
      </c>
      <c r="K7257">
        <v>3</v>
      </c>
      <c r="L7257">
        <v>3</v>
      </c>
      <c r="M7257">
        <v>0</v>
      </c>
      <c r="N7257">
        <v>0</v>
      </c>
      <c r="O7257">
        <v>0</v>
      </c>
      <c r="P7257">
        <v>0</v>
      </c>
      <c r="Q7257">
        <v>0</v>
      </c>
    </row>
    <row r="7258" spans="1:17" x14ac:dyDescent="0.2">
      <c r="A7258" t="s">
        <v>24996</v>
      </c>
      <c r="B7258" t="s">
        <v>86</v>
      </c>
      <c r="C7258" t="s">
        <v>213</v>
      </c>
      <c r="D7258" t="s">
        <v>17736</v>
      </c>
      <c r="E7258" t="s">
        <v>83</v>
      </c>
      <c r="F7258" t="s">
        <v>4939</v>
      </c>
      <c r="G7258">
        <v>0</v>
      </c>
      <c r="H7258">
        <v>0</v>
      </c>
      <c r="I7258">
        <v>0</v>
      </c>
      <c r="J7258">
        <v>0</v>
      </c>
      <c r="K7258">
        <v>0</v>
      </c>
      <c r="L7258">
        <v>0</v>
      </c>
      <c r="M7258">
        <v>34</v>
      </c>
      <c r="N7258">
        <v>0</v>
      </c>
      <c r="O7258">
        <v>0</v>
      </c>
      <c r="P7258">
        <v>0</v>
      </c>
      <c r="Q7258">
        <v>0</v>
      </c>
    </row>
    <row r="7259" spans="1:17" x14ac:dyDescent="0.2">
      <c r="A7259" t="s">
        <v>24997</v>
      </c>
      <c r="B7259" t="s">
        <v>86</v>
      </c>
      <c r="C7259" t="s">
        <v>213</v>
      </c>
      <c r="D7259" t="s">
        <v>17736</v>
      </c>
      <c r="E7259" t="s">
        <v>83</v>
      </c>
      <c r="F7259" t="s">
        <v>4941</v>
      </c>
      <c r="G7259">
        <v>0</v>
      </c>
      <c r="H7259">
        <v>34</v>
      </c>
      <c r="I7259">
        <v>1</v>
      </c>
      <c r="J7259">
        <v>27</v>
      </c>
      <c r="K7259">
        <v>3</v>
      </c>
      <c r="L7259">
        <v>3</v>
      </c>
      <c r="M7259">
        <v>0</v>
      </c>
      <c r="N7259">
        <v>0</v>
      </c>
      <c r="O7259">
        <v>0</v>
      </c>
      <c r="P7259">
        <v>0</v>
      </c>
      <c r="Q7259">
        <v>0</v>
      </c>
    </row>
    <row r="7260" spans="1:17" x14ac:dyDescent="0.2">
      <c r="A7260" t="s">
        <v>24998</v>
      </c>
      <c r="B7260" t="s">
        <v>86</v>
      </c>
      <c r="C7260" t="s">
        <v>213</v>
      </c>
      <c r="D7260" t="s">
        <v>17736</v>
      </c>
      <c r="E7260" t="s">
        <v>83</v>
      </c>
      <c r="F7260" t="s">
        <v>4943</v>
      </c>
      <c r="G7260">
        <v>0</v>
      </c>
      <c r="H7260">
        <v>0</v>
      </c>
      <c r="I7260">
        <v>0</v>
      </c>
      <c r="J7260">
        <v>0</v>
      </c>
      <c r="K7260">
        <v>0</v>
      </c>
      <c r="L7260">
        <v>0</v>
      </c>
      <c r="M7260">
        <v>34</v>
      </c>
      <c r="N7260">
        <v>0</v>
      </c>
      <c r="O7260">
        <v>0</v>
      </c>
      <c r="P7260">
        <v>0</v>
      </c>
      <c r="Q7260">
        <v>0</v>
      </c>
    </row>
    <row r="7261" spans="1:17" x14ac:dyDescent="0.2">
      <c r="A7261" t="s">
        <v>24999</v>
      </c>
      <c r="B7261" t="s">
        <v>86</v>
      </c>
      <c r="C7261" t="s">
        <v>213</v>
      </c>
      <c r="D7261" t="s">
        <v>17736</v>
      </c>
      <c r="E7261" t="s">
        <v>83</v>
      </c>
      <c r="F7261" t="s">
        <v>4925</v>
      </c>
      <c r="G7261">
        <v>0</v>
      </c>
      <c r="H7261">
        <v>0</v>
      </c>
      <c r="I7261">
        <v>0</v>
      </c>
      <c r="J7261">
        <v>0</v>
      </c>
      <c r="K7261">
        <v>0</v>
      </c>
      <c r="L7261">
        <v>0</v>
      </c>
      <c r="M7261">
        <v>0</v>
      </c>
      <c r="N7261">
        <v>29</v>
      </c>
      <c r="O7261">
        <v>26</v>
      </c>
      <c r="P7261">
        <v>1</v>
      </c>
      <c r="Q7261">
        <v>2</v>
      </c>
    </row>
    <row r="7262" spans="1:17" x14ac:dyDescent="0.2">
      <c r="A7262" t="s">
        <v>25000</v>
      </c>
      <c r="B7262" t="s">
        <v>86</v>
      </c>
      <c r="C7262" t="s">
        <v>213</v>
      </c>
      <c r="D7262" t="s">
        <v>17736</v>
      </c>
      <c r="E7262" t="s">
        <v>83</v>
      </c>
      <c r="F7262" t="s">
        <v>4927</v>
      </c>
      <c r="G7262">
        <v>0</v>
      </c>
      <c r="H7262">
        <v>0</v>
      </c>
      <c r="I7262">
        <v>0</v>
      </c>
      <c r="J7262">
        <v>0</v>
      </c>
      <c r="K7262">
        <v>0</v>
      </c>
      <c r="L7262">
        <v>0</v>
      </c>
      <c r="M7262">
        <v>0</v>
      </c>
      <c r="N7262">
        <v>24</v>
      </c>
      <c r="O7262">
        <v>22</v>
      </c>
      <c r="P7262">
        <v>0</v>
      </c>
      <c r="Q7262">
        <v>2</v>
      </c>
    </row>
    <row r="7263" spans="1:17" x14ac:dyDescent="0.2">
      <c r="A7263" t="s">
        <v>25001</v>
      </c>
      <c r="B7263" t="s">
        <v>86</v>
      </c>
      <c r="C7263" t="s">
        <v>213</v>
      </c>
      <c r="D7263" t="s">
        <v>17736</v>
      </c>
      <c r="E7263" t="s">
        <v>83</v>
      </c>
      <c r="F7263" t="s">
        <v>17734</v>
      </c>
      <c r="G7263">
        <v>34</v>
      </c>
      <c r="H7263">
        <v>0</v>
      </c>
      <c r="I7263">
        <v>0</v>
      </c>
      <c r="J7263">
        <v>0</v>
      </c>
      <c r="K7263">
        <v>0</v>
      </c>
      <c r="L7263">
        <v>0</v>
      </c>
      <c r="M7263">
        <v>0</v>
      </c>
      <c r="N7263">
        <v>0</v>
      </c>
      <c r="O7263">
        <v>0</v>
      </c>
      <c r="P7263">
        <v>0</v>
      </c>
      <c r="Q7263">
        <v>0</v>
      </c>
    </row>
    <row r="7264" spans="1:17" x14ac:dyDescent="0.2">
      <c r="A7264" t="s">
        <v>25002</v>
      </c>
      <c r="B7264" t="s">
        <v>86</v>
      </c>
      <c r="C7264" t="s">
        <v>213</v>
      </c>
      <c r="D7264" t="s">
        <v>17736</v>
      </c>
      <c r="E7264" t="s">
        <v>81</v>
      </c>
      <c r="F7264" t="s">
        <v>4929</v>
      </c>
      <c r="G7264">
        <v>0</v>
      </c>
      <c r="H7264">
        <v>18</v>
      </c>
      <c r="I7264">
        <v>0</v>
      </c>
      <c r="J7264">
        <v>13</v>
      </c>
      <c r="K7264">
        <v>2</v>
      </c>
      <c r="L7264">
        <v>3</v>
      </c>
      <c r="M7264">
        <v>0</v>
      </c>
      <c r="N7264">
        <v>0</v>
      </c>
      <c r="O7264">
        <v>0</v>
      </c>
      <c r="P7264">
        <v>0</v>
      </c>
      <c r="Q7264">
        <v>0</v>
      </c>
    </row>
    <row r="7265" spans="1:17" x14ac:dyDescent="0.2">
      <c r="A7265" t="s">
        <v>25003</v>
      </c>
      <c r="B7265" t="s">
        <v>86</v>
      </c>
      <c r="C7265" t="s">
        <v>213</v>
      </c>
      <c r="D7265" t="s">
        <v>17736</v>
      </c>
      <c r="E7265" t="s">
        <v>81</v>
      </c>
      <c r="F7265" t="s">
        <v>4931</v>
      </c>
      <c r="G7265">
        <v>0</v>
      </c>
      <c r="H7265">
        <v>18</v>
      </c>
      <c r="I7265">
        <v>0</v>
      </c>
      <c r="J7265">
        <v>13</v>
      </c>
      <c r="K7265">
        <v>2</v>
      </c>
      <c r="L7265">
        <v>3</v>
      </c>
      <c r="M7265">
        <v>0</v>
      </c>
      <c r="N7265">
        <v>0</v>
      </c>
      <c r="O7265">
        <v>0</v>
      </c>
      <c r="P7265">
        <v>0</v>
      </c>
      <c r="Q7265">
        <v>0</v>
      </c>
    </row>
    <row r="7266" spans="1:17" x14ac:dyDescent="0.2">
      <c r="A7266" t="s">
        <v>25004</v>
      </c>
      <c r="B7266" t="s">
        <v>86</v>
      </c>
      <c r="C7266" t="s">
        <v>213</v>
      </c>
      <c r="D7266" t="s">
        <v>17736</v>
      </c>
      <c r="E7266" t="s">
        <v>81</v>
      </c>
      <c r="F7266" t="s">
        <v>4933</v>
      </c>
      <c r="G7266">
        <v>0</v>
      </c>
      <c r="H7266">
        <v>0</v>
      </c>
      <c r="I7266">
        <v>0</v>
      </c>
      <c r="J7266">
        <v>0</v>
      </c>
      <c r="K7266">
        <v>0</v>
      </c>
      <c r="L7266">
        <v>0</v>
      </c>
      <c r="M7266">
        <v>18</v>
      </c>
      <c r="N7266">
        <v>0</v>
      </c>
      <c r="O7266">
        <v>0</v>
      </c>
      <c r="P7266">
        <v>0</v>
      </c>
      <c r="Q7266">
        <v>0</v>
      </c>
    </row>
    <row r="7267" spans="1:17" x14ac:dyDescent="0.2">
      <c r="A7267" t="s">
        <v>25005</v>
      </c>
      <c r="B7267" t="s">
        <v>86</v>
      </c>
      <c r="C7267" t="s">
        <v>213</v>
      </c>
      <c r="D7267" t="s">
        <v>17736</v>
      </c>
      <c r="E7267" t="s">
        <v>81</v>
      </c>
      <c r="F7267" t="s">
        <v>4935</v>
      </c>
      <c r="G7267">
        <v>0</v>
      </c>
      <c r="H7267">
        <v>18</v>
      </c>
      <c r="I7267">
        <v>0</v>
      </c>
      <c r="J7267">
        <v>13</v>
      </c>
      <c r="K7267">
        <v>2</v>
      </c>
      <c r="L7267">
        <v>3</v>
      </c>
      <c r="M7267">
        <v>0</v>
      </c>
      <c r="N7267">
        <v>0</v>
      </c>
      <c r="O7267">
        <v>0</v>
      </c>
      <c r="P7267">
        <v>0</v>
      </c>
      <c r="Q7267">
        <v>0</v>
      </c>
    </row>
    <row r="7268" spans="1:17" x14ac:dyDescent="0.2">
      <c r="A7268" t="s">
        <v>25006</v>
      </c>
      <c r="B7268" t="s">
        <v>86</v>
      </c>
      <c r="C7268" t="s">
        <v>213</v>
      </c>
      <c r="D7268" t="s">
        <v>17736</v>
      </c>
      <c r="E7268" t="s">
        <v>81</v>
      </c>
      <c r="F7268" t="s">
        <v>4937</v>
      </c>
      <c r="G7268">
        <v>0</v>
      </c>
      <c r="H7268">
        <v>18</v>
      </c>
      <c r="I7268">
        <v>0</v>
      </c>
      <c r="J7268">
        <v>13</v>
      </c>
      <c r="K7268">
        <v>2</v>
      </c>
      <c r="L7268">
        <v>3</v>
      </c>
      <c r="M7268">
        <v>0</v>
      </c>
      <c r="N7268">
        <v>0</v>
      </c>
      <c r="O7268">
        <v>0</v>
      </c>
      <c r="P7268">
        <v>0</v>
      </c>
      <c r="Q7268">
        <v>0</v>
      </c>
    </row>
    <row r="7269" spans="1:17" x14ac:dyDescent="0.2">
      <c r="A7269" t="s">
        <v>25007</v>
      </c>
      <c r="B7269" t="s">
        <v>86</v>
      </c>
      <c r="C7269" t="s">
        <v>213</v>
      </c>
      <c r="D7269" t="s">
        <v>17736</v>
      </c>
      <c r="E7269" t="s">
        <v>81</v>
      </c>
      <c r="F7269" t="s">
        <v>4939</v>
      </c>
      <c r="G7269">
        <v>0</v>
      </c>
      <c r="H7269">
        <v>0</v>
      </c>
      <c r="I7269">
        <v>0</v>
      </c>
      <c r="J7269">
        <v>0</v>
      </c>
      <c r="K7269">
        <v>0</v>
      </c>
      <c r="L7269">
        <v>0</v>
      </c>
      <c r="M7269">
        <v>18</v>
      </c>
      <c r="N7269">
        <v>0</v>
      </c>
      <c r="O7269">
        <v>0</v>
      </c>
      <c r="P7269">
        <v>0</v>
      </c>
      <c r="Q7269">
        <v>0</v>
      </c>
    </row>
    <row r="7270" spans="1:17" x14ac:dyDescent="0.2">
      <c r="A7270" t="s">
        <v>25008</v>
      </c>
      <c r="B7270" t="s">
        <v>86</v>
      </c>
      <c r="C7270" t="s">
        <v>213</v>
      </c>
      <c r="D7270" t="s">
        <v>17736</v>
      </c>
      <c r="E7270" t="s">
        <v>81</v>
      </c>
      <c r="F7270" t="s">
        <v>4941</v>
      </c>
      <c r="G7270">
        <v>0</v>
      </c>
      <c r="H7270">
        <v>18</v>
      </c>
      <c r="I7270">
        <v>0</v>
      </c>
      <c r="J7270">
        <v>13</v>
      </c>
      <c r="K7270">
        <v>2</v>
      </c>
      <c r="L7270">
        <v>3</v>
      </c>
      <c r="M7270">
        <v>0</v>
      </c>
      <c r="N7270">
        <v>0</v>
      </c>
      <c r="O7270">
        <v>0</v>
      </c>
      <c r="P7270">
        <v>0</v>
      </c>
      <c r="Q7270">
        <v>0</v>
      </c>
    </row>
    <row r="7271" spans="1:17" x14ac:dyDescent="0.2">
      <c r="A7271" t="s">
        <v>25009</v>
      </c>
      <c r="B7271" t="s">
        <v>86</v>
      </c>
      <c r="C7271" t="s">
        <v>213</v>
      </c>
      <c r="D7271" t="s">
        <v>17736</v>
      </c>
      <c r="E7271" t="s">
        <v>81</v>
      </c>
      <c r="F7271" t="s">
        <v>4943</v>
      </c>
      <c r="G7271">
        <v>0</v>
      </c>
      <c r="H7271">
        <v>0</v>
      </c>
      <c r="I7271">
        <v>0</v>
      </c>
      <c r="J7271">
        <v>0</v>
      </c>
      <c r="K7271">
        <v>0</v>
      </c>
      <c r="L7271">
        <v>0</v>
      </c>
      <c r="M7271">
        <v>18</v>
      </c>
      <c r="N7271">
        <v>0</v>
      </c>
      <c r="O7271">
        <v>0</v>
      </c>
      <c r="P7271">
        <v>0</v>
      </c>
      <c r="Q7271">
        <v>0</v>
      </c>
    </row>
    <row r="7272" spans="1:17" x14ac:dyDescent="0.2">
      <c r="A7272" t="s">
        <v>25010</v>
      </c>
      <c r="B7272" t="s">
        <v>86</v>
      </c>
      <c r="C7272" t="s">
        <v>213</v>
      </c>
      <c r="D7272" t="s">
        <v>17736</v>
      </c>
      <c r="E7272" t="s">
        <v>81</v>
      </c>
      <c r="F7272" t="s">
        <v>4925</v>
      </c>
      <c r="G7272">
        <v>0</v>
      </c>
      <c r="H7272">
        <v>0</v>
      </c>
      <c r="I7272">
        <v>0</v>
      </c>
      <c r="J7272">
        <v>0</v>
      </c>
      <c r="K7272">
        <v>0</v>
      </c>
      <c r="L7272">
        <v>0</v>
      </c>
      <c r="M7272">
        <v>0</v>
      </c>
      <c r="N7272">
        <v>18</v>
      </c>
      <c r="O7272">
        <v>15</v>
      </c>
      <c r="P7272">
        <v>0</v>
      </c>
      <c r="Q7272">
        <v>3</v>
      </c>
    </row>
    <row r="7273" spans="1:17" x14ac:dyDescent="0.2">
      <c r="A7273" t="s">
        <v>25011</v>
      </c>
      <c r="B7273" t="s">
        <v>86</v>
      </c>
      <c r="C7273" t="s">
        <v>213</v>
      </c>
      <c r="D7273" t="s">
        <v>17736</v>
      </c>
      <c r="E7273" t="s">
        <v>81</v>
      </c>
      <c r="F7273" t="s">
        <v>4927</v>
      </c>
      <c r="G7273">
        <v>0</v>
      </c>
      <c r="H7273">
        <v>0</v>
      </c>
      <c r="I7273">
        <v>0</v>
      </c>
      <c r="J7273">
        <v>0</v>
      </c>
      <c r="K7273">
        <v>0</v>
      </c>
      <c r="L7273">
        <v>0</v>
      </c>
      <c r="M7273">
        <v>0</v>
      </c>
      <c r="N7273">
        <v>14</v>
      </c>
      <c r="O7273">
        <v>11</v>
      </c>
      <c r="P7273">
        <v>0</v>
      </c>
      <c r="Q7273">
        <v>3</v>
      </c>
    </row>
    <row r="7274" spans="1:17" x14ac:dyDescent="0.2">
      <c r="A7274" t="s">
        <v>25012</v>
      </c>
      <c r="B7274" t="s">
        <v>86</v>
      </c>
      <c r="C7274" t="s">
        <v>213</v>
      </c>
      <c r="D7274" t="s">
        <v>17736</v>
      </c>
      <c r="E7274" t="s">
        <v>81</v>
      </c>
      <c r="F7274" t="s">
        <v>17734</v>
      </c>
      <c r="G7274">
        <v>18</v>
      </c>
      <c r="H7274">
        <v>0</v>
      </c>
      <c r="I7274">
        <v>0</v>
      </c>
      <c r="J7274">
        <v>0</v>
      </c>
      <c r="K7274">
        <v>0</v>
      </c>
      <c r="L7274">
        <v>0</v>
      </c>
      <c r="M7274">
        <v>0</v>
      </c>
      <c r="N7274">
        <v>0</v>
      </c>
      <c r="O7274">
        <v>0</v>
      </c>
      <c r="P7274">
        <v>0</v>
      </c>
      <c r="Q7274">
        <v>0</v>
      </c>
    </row>
    <row r="7275" spans="1:17" x14ac:dyDescent="0.2">
      <c r="A7275" t="s">
        <v>25013</v>
      </c>
      <c r="B7275" t="s">
        <v>86</v>
      </c>
      <c r="C7275" t="s">
        <v>213</v>
      </c>
      <c r="D7275" t="s">
        <v>17748</v>
      </c>
      <c r="E7275" t="s">
        <v>83</v>
      </c>
      <c r="F7275" t="s">
        <v>17749</v>
      </c>
      <c r="G7275">
        <v>0</v>
      </c>
      <c r="H7275">
        <v>0</v>
      </c>
      <c r="I7275">
        <v>0</v>
      </c>
      <c r="J7275">
        <v>0</v>
      </c>
      <c r="K7275">
        <v>0</v>
      </c>
      <c r="L7275">
        <v>0</v>
      </c>
      <c r="M7275">
        <v>0</v>
      </c>
      <c r="N7275">
        <v>2</v>
      </c>
      <c r="O7275">
        <v>2</v>
      </c>
      <c r="P7275">
        <v>0</v>
      </c>
      <c r="Q7275">
        <v>0</v>
      </c>
    </row>
    <row r="7276" spans="1:17" x14ac:dyDescent="0.2">
      <c r="A7276" t="s">
        <v>25014</v>
      </c>
      <c r="B7276" t="s">
        <v>86</v>
      </c>
      <c r="C7276" t="s">
        <v>213</v>
      </c>
      <c r="D7276" t="s">
        <v>17748</v>
      </c>
      <c r="E7276" t="s">
        <v>83</v>
      </c>
      <c r="F7276" t="s">
        <v>17734</v>
      </c>
      <c r="G7276">
        <v>2</v>
      </c>
      <c r="H7276">
        <v>0</v>
      </c>
      <c r="I7276">
        <v>0</v>
      </c>
      <c r="J7276">
        <v>0</v>
      </c>
      <c r="K7276">
        <v>0</v>
      </c>
      <c r="L7276">
        <v>0</v>
      </c>
      <c r="M7276">
        <v>0</v>
      </c>
      <c r="N7276">
        <v>0</v>
      </c>
      <c r="O7276">
        <v>0</v>
      </c>
      <c r="P7276">
        <v>0</v>
      </c>
      <c r="Q7276">
        <v>0</v>
      </c>
    </row>
    <row r="7277" spans="1:17" x14ac:dyDescent="0.2">
      <c r="A7277" t="s">
        <v>25015</v>
      </c>
      <c r="B7277" t="s">
        <v>86</v>
      </c>
      <c r="C7277" t="s">
        <v>213</v>
      </c>
      <c r="D7277" t="s">
        <v>17748</v>
      </c>
      <c r="E7277" t="s">
        <v>81</v>
      </c>
      <c r="F7277" t="s">
        <v>17749</v>
      </c>
      <c r="G7277">
        <v>0</v>
      </c>
      <c r="H7277">
        <v>0</v>
      </c>
      <c r="I7277">
        <v>0</v>
      </c>
      <c r="J7277">
        <v>0</v>
      </c>
      <c r="K7277">
        <v>0</v>
      </c>
      <c r="L7277">
        <v>0</v>
      </c>
      <c r="M7277">
        <v>0</v>
      </c>
      <c r="N7277">
        <v>2</v>
      </c>
      <c r="O7277">
        <v>1</v>
      </c>
      <c r="P7277">
        <v>1</v>
      </c>
      <c r="Q7277">
        <v>0</v>
      </c>
    </row>
    <row r="7278" spans="1:17" x14ac:dyDescent="0.2">
      <c r="A7278" t="s">
        <v>25016</v>
      </c>
      <c r="B7278" t="s">
        <v>86</v>
      </c>
      <c r="C7278" t="s">
        <v>213</v>
      </c>
      <c r="D7278" t="s">
        <v>17748</v>
      </c>
      <c r="E7278" t="s">
        <v>81</v>
      </c>
      <c r="F7278" t="s">
        <v>17734</v>
      </c>
      <c r="G7278">
        <v>2</v>
      </c>
      <c r="H7278">
        <v>0</v>
      </c>
      <c r="I7278">
        <v>0</v>
      </c>
      <c r="J7278">
        <v>0</v>
      </c>
      <c r="K7278">
        <v>0</v>
      </c>
      <c r="L7278">
        <v>0</v>
      </c>
      <c r="M7278">
        <v>0</v>
      </c>
      <c r="N7278">
        <v>0</v>
      </c>
      <c r="O7278">
        <v>0</v>
      </c>
      <c r="P7278">
        <v>0</v>
      </c>
      <c r="Q7278">
        <v>0</v>
      </c>
    </row>
    <row r="7279" spans="1:17" x14ac:dyDescent="0.2">
      <c r="A7279" t="s">
        <v>25017</v>
      </c>
      <c r="B7279" t="s">
        <v>86</v>
      </c>
      <c r="C7279" t="s">
        <v>213</v>
      </c>
      <c r="D7279" t="s">
        <v>17754</v>
      </c>
      <c r="E7279" t="s">
        <v>83</v>
      </c>
      <c r="F7279" t="s">
        <v>17734</v>
      </c>
      <c r="G7279">
        <v>4</v>
      </c>
      <c r="H7279">
        <v>0</v>
      </c>
      <c r="I7279">
        <v>0</v>
      </c>
      <c r="J7279">
        <v>0</v>
      </c>
      <c r="K7279">
        <v>0</v>
      </c>
      <c r="L7279">
        <v>0</v>
      </c>
      <c r="M7279">
        <v>0</v>
      </c>
      <c r="N7279">
        <v>0</v>
      </c>
      <c r="O7279">
        <v>0</v>
      </c>
      <c r="P7279">
        <v>0</v>
      </c>
      <c r="Q7279">
        <v>0</v>
      </c>
    </row>
    <row r="7280" spans="1:17" x14ac:dyDescent="0.2">
      <c r="A7280" t="s">
        <v>25018</v>
      </c>
      <c r="B7280" t="s">
        <v>86</v>
      </c>
      <c r="C7280" t="s">
        <v>213</v>
      </c>
      <c r="D7280" t="s">
        <v>17754</v>
      </c>
      <c r="E7280" t="s">
        <v>81</v>
      </c>
      <c r="F7280" t="s">
        <v>17734</v>
      </c>
      <c r="G7280">
        <v>1</v>
      </c>
      <c r="H7280">
        <v>0</v>
      </c>
      <c r="I7280">
        <v>0</v>
      </c>
      <c r="J7280">
        <v>0</v>
      </c>
      <c r="K7280">
        <v>0</v>
      </c>
      <c r="L7280">
        <v>0</v>
      </c>
      <c r="M7280">
        <v>0</v>
      </c>
      <c r="N7280">
        <v>0</v>
      </c>
      <c r="O7280">
        <v>0</v>
      </c>
      <c r="P7280">
        <v>0</v>
      </c>
      <c r="Q7280">
        <v>0</v>
      </c>
    </row>
    <row r="7281" spans="1:17" x14ac:dyDescent="0.2">
      <c r="A7281" t="s">
        <v>25019</v>
      </c>
      <c r="B7281" t="s">
        <v>86</v>
      </c>
      <c r="C7281" t="s">
        <v>214</v>
      </c>
      <c r="D7281" t="s">
        <v>17768</v>
      </c>
      <c r="E7281" t="s">
        <v>83</v>
      </c>
      <c r="F7281" t="s">
        <v>17734</v>
      </c>
      <c r="G7281">
        <v>1</v>
      </c>
      <c r="H7281">
        <v>0</v>
      </c>
      <c r="I7281">
        <v>0</v>
      </c>
      <c r="J7281">
        <v>0</v>
      </c>
      <c r="K7281">
        <v>0</v>
      </c>
      <c r="L7281">
        <v>0</v>
      </c>
      <c r="M7281">
        <v>0</v>
      </c>
      <c r="N7281">
        <v>0</v>
      </c>
      <c r="O7281">
        <v>0</v>
      </c>
      <c r="P7281">
        <v>0</v>
      </c>
      <c r="Q7281">
        <v>0</v>
      </c>
    </row>
    <row r="7282" spans="1:17" x14ac:dyDescent="0.2">
      <c r="A7282" t="s">
        <v>25020</v>
      </c>
      <c r="B7282" t="s">
        <v>86</v>
      </c>
      <c r="C7282" t="s">
        <v>214</v>
      </c>
      <c r="D7282" t="s">
        <v>17736</v>
      </c>
      <c r="E7282" t="s">
        <v>83</v>
      </c>
      <c r="F7282" t="s">
        <v>4929</v>
      </c>
      <c r="G7282">
        <v>0</v>
      </c>
      <c r="H7282">
        <v>11</v>
      </c>
      <c r="I7282">
        <v>2</v>
      </c>
      <c r="J7282">
        <v>9</v>
      </c>
      <c r="K7282">
        <v>0</v>
      </c>
      <c r="L7282">
        <v>0</v>
      </c>
      <c r="M7282">
        <v>0</v>
      </c>
      <c r="N7282">
        <v>0</v>
      </c>
      <c r="O7282">
        <v>0</v>
      </c>
      <c r="P7282">
        <v>0</v>
      </c>
      <c r="Q7282">
        <v>0</v>
      </c>
    </row>
    <row r="7283" spans="1:17" x14ac:dyDescent="0.2">
      <c r="A7283" t="s">
        <v>25021</v>
      </c>
      <c r="B7283" t="s">
        <v>86</v>
      </c>
      <c r="C7283" t="s">
        <v>214</v>
      </c>
      <c r="D7283" t="s">
        <v>17736</v>
      </c>
      <c r="E7283" t="s">
        <v>83</v>
      </c>
      <c r="F7283" t="s">
        <v>4931</v>
      </c>
      <c r="G7283">
        <v>0</v>
      </c>
      <c r="H7283">
        <v>11</v>
      </c>
      <c r="I7283">
        <v>2</v>
      </c>
      <c r="J7283">
        <v>9</v>
      </c>
      <c r="K7283">
        <v>0</v>
      </c>
      <c r="L7283">
        <v>0</v>
      </c>
      <c r="M7283">
        <v>0</v>
      </c>
      <c r="N7283">
        <v>0</v>
      </c>
      <c r="O7283">
        <v>0</v>
      </c>
      <c r="P7283">
        <v>0</v>
      </c>
      <c r="Q7283">
        <v>0</v>
      </c>
    </row>
    <row r="7284" spans="1:17" x14ac:dyDescent="0.2">
      <c r="A7284" t="s">
        <v>25022</v>
      </c>
      <c r="B7284" t="s">
        <v>86</v>
      </c>
      <c r="C7284" t="s">
        <v>214</v>
      </c>
      <c r="D7284" t="s">
        <v>17736</v>
      </c>
      <c r="E7284" t="s">
        <v>83</v>
      </c>
      <c r="F7284" t="s">
        <v>4933</v>
      </c>
      <c r="G7284">
        <v>0</v>
      </c>
      <c r="H7284">
        <v>0</v>
      </c>
      <c r="I7284">
        <v>0</v>
      </c>
      <c r="J7284">
        <v>0</v>
      </c>
      <c r="K7284">
        <v>0</v>
      </c>
      <c r="L7284">
        <v>0</v>
      </c>
      <c r="M7284">
        <v>11</v>
      </c>
      <c r="N7284">
        <v>0</v>
      </c>
      <c r="O7284">
        <v>0</v>
      </c>
      <c r="P7284">
        <v>0</v>
      </c>
      <c r="Q7284">
        <v>0</v>
      </c>
    </row>
    <row r="7285" spans="1:17" x14ac:dyDescent="0.2">
      <c r="A7285" t="s">
        <v>25023</v>
      </c>
      <c r="B7285" t="s">
        <v>86</v>
      </c>
      <c r="C7285" t="s">
        <v>214</v>
      </c>
      <c r="D7285" t="s">
        <v>17736</v>
      </c>
      <c r="E7285" t="s">
        <v>83</v>
      </c>
      <c r="F7285" t="s">
        <v>4935</v>
      </c>
      <c r="G7285">
        <v>0</v>
      </c>
      <c r="H7285">
        <v>11</v>
      </c>
      <c r="I7285">
        <v>2</v>
      </c>
      <c r="J7285">
        <v>9</v>
      </c>
      <c r="K7285">
        <v>0</v>
      </c>
      <c r="L7285">
        <v>0</v>
      </c>
      <c r="M7285">
        <v>0</v>
      </c>
      <c r="N7285">
        <v>0</v>
      </c>
      <c r="O7285">
        <v>0</v>
      </c>
      <c r="P7285">
        <v>0</v>
      </c>
      <c r="Q7285">
        <v>0</v>
      </c>
    </row>
    <row r="7286" spans="1:17" x14ac:dyDescent="0.2">
      <c r="A7286" t="s">
        <v>25024</v>
      </c>
      <c r="B7286" t="s">
        <v>91</v>
      </c>
      <c r="C7286" t="s">
        <v>240</v>
      </c>
      <c r="D7286" t="s">
        <v>17736</v>
      </c>
      <c r="E7286" t="s">
        <v>81</v>
      </c>
      <c r="F7286" t="s">
        <v>4935</v>
      </c>
      <c r="G7286">
        <v>0</v>
      </c>
      <c r="H7286">
        <v>1</v>
      </c>
      <c r="I7286">
        <v>0</v>
      </c>
      <c r="J7286">
        <v>1</v>
      </c>
      <c r="K7286">
        <v>0</v>
      </c>
      <c r="L7286">
        <v>0</v>
      </c>
      <c r="M7286">
        <v>0</v>
      </c>
      <c r="N7286">
        <v>0</v>
      </c>
      <c r="O7286">
        <v>0</v>
      </c>
      <c r="P7286">
        <v>0</v>
      </c>
      <c r="Q7286">
        <v>0</v>
      </c>
    </row>
    <row r="7287" spans="1:17" x14ac:dyDescent="0.2">
      <c r="A7287" t="s">
        <v>25025</v>
      </c>
      <c r="B7287" t="s">
        <v>86</v>
      </c>
      <c r="C7287" t="s">
        <v>109</v>
      </c>
      <c r="D7287" t="s">
        <v>17736</v>
      </c>
      <c r="E7287" t="s">
        <v>83</v>
      </c>
      <c r="F7287" t="s">
        <v>4925</v>
      </c>
      <c r="G7287">
        <v>0</v>
      </c>
      <c r="H7287">
        <v>0</v>
      </c>
      <c r="I7287">
        <v>0</v>
      </c>
      <c r="J7287">
        <v>0</v>
      </c>
      <c r="K7287">
        <v>0</v>
      </c>
      <c r="L7287">
        <v>0</v>
      </c>
      <c r="M7287">
        <v>0</v>
      </c>
      <c r="N7287">
        <v>17</v>
      </c>
      <c r="O7287">
        <v>16</v>
      </c>
      <c r="P7287">
        <v>1</v>
      </c>
      <c r="Q7287">
        <v>0</v>
      </c>
    </row>
    <row r="7288" spans="1:17" x14ac:dyDescent="0.2">
      <c r="A7288" t="s">
        <v>25026</v>
      </c>
      <c r="B7288" t="s">
        <v>86</v>
      </c>
      <c r="C7288" t="s">
        <v>109</v>
      </c>
      <c r="D7288" t="s">
        <v>17736</v>
      </c>
      <c r="E7288" t="s">
        <v>83</v>
      </c>
      <c r="F7288" t="s">
        <v>4927</v>
      </c>
      <c r="G7288">
        <v>0</v>
      </c>
      <c r="H7288">
        <v>0</v>
      </c>
      <c r="I7288">
        <v>0</v>
      </c>
      <c r="J7288">
        <v>0</v>
      </c>
      <c r="K7288">
        <v>0</v>
      </c>
      <c r="L7288">
        <v>0</v>
      </c>
      <c r="M7288">
        <v>0</v>
      </c>
      <c r="N7288">
        <v>16</v>
      </c>
      <c r="O7288">
        <v>15</v>
      </c>
      <c r="P7288">
        <v>1</v>
      </c>
      <c r="Q7288">
        <v>0</v>
      </c>
    </row>
    <row r="7289" spans="1:17" x14ac:dyDescent="0.2">
      <c r="A7289" t="s">
        <v>25027</v>
      </c>
      <c r="B7289" t="s">
        <v>86</v>
      </c>
      <c r="C7289" t="s">
        <v>109</v>
      </c>
      <c r="D7289" t="s">
        <v>17736</v>
      </c>
      <c r="E7289" t="s">
        <v>83</v>
      </c>
      <c r="F7289" t="s">
        <v>17734</v>
      </c>
      <c r="G7289">
        <v>17</v>
      </c>
      <c r="H7289">
        <v>0</v>
      </c>
      <c r="I7289">
        <v>0</v>
      </c>
      <c r="J7289">
        <v>0</v>
      </c>
      <c r="K7289">
        <v>0</v>
      </c>
      <c r="L7289">
        <v>0</v>
      </c>
      <c r="M7289">
        <v>0</v>
      </c>
      <c r="N7289">
        <v>0</v>
      </c>
      <c r="O7289">
        <v>0</v>
      </c>
      <c r="P7289">
        <v>0</v>
      </c>
      <c r="Q7289">
        <v>0</v>
      </c>
    </row>
    <row r="7290" spans="1:17" x14ac:dyDescent="0.2">
      <c r="A7290" t="s">
        <v>25028</v>
      </c>
      <c r="B7290" t="s">
        <v>86</v>
      </c>
      <c r="C7290" t="s">
        <v>109</v>
      </c>
      <c r="D7290" t="s">
        <v>17736</v>
      </c>
      <c r="E7290" t="s">
        <v>81</v>
      </c>
      <c r="F7290" t="s">
        <v>4929</v>
      </c>
      <c r="G7290">
        <v>0</v>
      </c>
      <c r="H7290">
        <v>19</v>
      </c>
      <c r="I7290">
        <v>3</v>
      </c>
      <c r="J7290">
        <v>15</v>
      </c>
      <c r="K7290">
        <v>1</v>
      </c>
      <c r="L7290">
        <v>0</v>
      </c>
      <c r="M7290">
        <v>0</v>
      </c>
      <c r="N7290">
        <v>0</v>
      </c>
      <c r="O7290">
        <v>0</v>
      </c>
      <c r="P7290">
        <v>0</v>
      </c>
      <c r="Q7290">
        <v>0</v>
      </c>
    </row>
    <row r="7291" spans="1:17" x14ac:dyDescent="0.2">
      <c r="A7291" t="s">
        <v>25029</v>
      </c>
      <c r="B7291" t="s">
        <v>86</v>
      </c>
      <c r="C7291" t="s">
        <v>109</v>
      </c>
      <c r="D7291" t="s">
        <v>17736</v>
      </c>
      <c r="E7291" t="s">
        <v>81</v>
      </c>
      <c r="F7291" t="s">
        <v>4931</v>
      </c>
      <c r="G7291">
        <v>0</v>
      </c>
      <c r="H7291">
        <v>19</v>
      </c>
      <c r="I7291">
        <v>3</v>
      </c>
      <c r="J7291">
        <v>14</v>
      </c>
      <c r="K7291">
        <v>1</v>
      </c>
      <c r="L7291">
        <v>1</v>
      </c>
      <c r="M7291">
        <v>0</v>
      </c>
      <c r="N7291">
        <v>0</v>
      </c>
      <c r="O7291">
        <v>0</v>
      </c>
      <c r="P7291">
        <v>0</v>
      </c>
      <c r="Q7291">
        <v>0</v>
      </c>
    </row>
    <row r="7292" spans="1:17" x14ac:dyDescent="0.2">
      <c r="A7292" t="s">
        <v>25030</v>
      </c>
      <c r="B7292" t="s">
        <v>86</v>
      </c>
      <c r="C7292" t="s">
        <v>109</v>
      </c>
      <c r="D7292" t="s">
        <v>17736</v>
      </c>
      <c r="E7292" t="s">
        <v>81</v>
      </c>
      <c r="F7292" t="s">
        <v>4933</v>
      </c>
      <c r="G7292">
        <v>0</v>
      </c>
      <c r="H7292">
        <v>0</v>
      </c>
      <c r="I7292">
        <v>0</v>
      </c>
      <c r="J7292">
        <v>0</v>
      </c>
      <c r="K7292">
        <v>0</v>
      </c>
      <c r="L7292">
        <v>0</v>
      </c>
      <c r="M7292">
        <v>19</v>
      </c>
      <c r="N7292">
        <v>0</v>
      </c>
      <c r="O7292">
        <v>0</v>
      </c>
      <c r="P7292">
        <v>0</v>
      </c>
      <c r="Q7292">
        <v>0</v>
      </c>
    </row>
    <row r="7293" spans="1:17" x14ac:dyDescent="0.2">
      <c r="A7293" t="s">
        <v>25031</v>
      </c>
      <c r="B7293" t="s">
        <v>86</v>
      </c>
      <c r="C7293" t="s">
        <v>109</v>
      </c>
      <c r="D7293" t="s">
        <v>17736</v>
      </c>
      <c r="E7293" t="s">
        <v>81</v>
      </c>
      <c r="F7293" t="s">
        <v>4935</v>
      </c>
      <c r="G7293">
        <v>0</v>
      </c>
      <c r="H7293">
        <v>19</v>
      </c>
      <c r="I7293">
        <v>3</v>
      </c>
      <c r="J7293">
        <v>14</v>
      </c>
      <c r="K7293">
        <v>1</v>
      </c>
      <c r="L7293">
        <v>1</v>
      </c>
      <c r="M7293">
        <v>0</v>
      </c>
      <c r="N7293">
        <v>0</v>
      </c>
      <c r="O7293">
        <v>0</v>
      </c>
      <c r="P7293">
        <v>0</v>
      </c>
      <c r="Q7293">
        <v>0</v>
      </c>
    </row>
    <row r="7294" spans="1:17" x14ac:dyDescent="0.2">
      <c r="A7294" t="s">
        <v>25032</v>
      </c>
      <c r="B7294" t="s">
        <v>86</v>
      </c>
      <c r="C7294" t="s">
        <v>109</v>
      </c>
      <c r="D7294" t="s">
        <v>17736</v>
      </c>
      <c r="E7294" t="s">
        <v>81</v>
      </c>
      <c r="F7294" t="s">
        <v>4937</v>
      </c>
      <c r="G7294">
        <v>0</v>
      </c>
      <c r="H7294">
        <v>19</v>
      </c>
      <c r="I7294">
        <v>3</v>
      </c>
      <c r="J7294">
        <v>14</v>
      </c>
      <c r="K7294">
        <v>1</v>
      </c>
      <c r="L7294">
        <v>1</v>
      </c>
      <c r="M7294">
        <v>0</v>
      </c>
      <c r="N7294">
        <v>0</v>
      </c>
      <c r="O7294">
        <v>0</v>
      </c>
      <c r="P7294">
        <v>0</v>
      </c>
      <c r="Q7294">
        <v>0</v>
      </c>
    </row>
    <row r="7295" spans="1:17" x14ac:dyDescent="0.2">
      <c r="A7295" t="s">
        <v>25033</v>
      </c>
      <c r="B7295" t="s">
        <v>86</v>
      </c>
      <c r="C7295" t="s">
        <v>109</v>
      </c>
      <c r="D7295" t="s">
        <v>17736</v>
      </c>
      <c r="E7295" t="s">
        <v>81</v>
      </c>
      <c r="F7295" t="s">
        <v>4939</v>
      </c>
      <c r="G7295">
        <v>0</v>
      </c>
      <c r="H7295">
        <v>0</v>
      </c>
      <c r="I7295">
        <v>0</v>
      </c>
      <c r="J7295">
        <v>0</v>
      </c>
      <c r="K7295">
        <v>0</v>
      </c>
      <c r="L7295">
        <v>0</v>
      </c>
      <c r="M7295">
        <v>19</v>
      </c>
      <c r="N7295">
        <v>0</v>
      </c>
      <c r="O7295">
        <v>0</v>
      </c>
      <c r="P7295">
        <v>0</v>
      </c>
      <c r="Q7295">
        <v>0</v>
      </c>
    </row>
    <row r="7296" spans="1:17" x14ac:dyDescent="0.2">
      <c r="A7296" t="s">
        <v>25034</v>
      </c>
      <c r="B7296" t="s">
        <v>86</v>
      </c>
      <c r="C7296" t="s">
        <v>109</v>
      </c>
      <c r="D7296" t="s">
        <v>17736</v>
      </c>
      <c r="E7296" t="s">
        <v>81</v>
      </c>
      <c r="F7296" t="s">
        <v>4941</v>
      </c>
      <c r="G7296">
        <v>0</v>
      </c>
      <c r="H7296">
        <v>19</v>
      </c>
      <c r="I7296">
        <v>3</v>
      </c>
      <c r="J7296">
        <v>15</v>
      </c>
      <c r="K7296">
        <v>1</v>
      </c>
      <c r="L7296">
        <v>0</v>
      </c>
      <c r="M7296">
        <v>0</v>
      </c>
      <c r="N7296">
        <v>0</v>
      </c>
      <c r="O7296">
        <v>0</v>
      </c>
      <c r="P7296">
        <v>0</v>
      </c>
      <c r="Q7296">
        <v>0</v>
      </c>
    </row>
    <row r="7297" spans="1:17" x14ac:dyDescent="0.2">
      <c r="A7297" t="s">
        <v>25035</v>
      </c>
      <c r="B7297" t="s">
        <v>86</v>
      </c>
      <c r="C7297" t="s">
        <v>109</v>
      </c>
      <c r="D7297" t="s">
        <v>17736</v>
      </c>
      <c r="E7297" t="s">
        <v>81</v>
      </c>
      <c r="F7297" t="s">
        <v>4943</v>
      </c>
      <c r="G7297">
        <v>0</v>
      </c>
      <c r="H7297">
        <v>0</v>
      </c>
      <c r="I7297">
        <v>0</v>
      </c>
      <c r="J7297">
        <v>0</v>
      </c>
      <c r="K7297">
        <v>0</v>
      </c>
      <c r="L7297">
        <v>0</v>
      </c>
      <c r="M7297">
        <v>19</v>
      </c>
      <c r="N7297">
        <v>0</v>
      </c>
      <c r="O7297">
        <v>0</v>
      </c>
      <c r="P7297">
        <v>0</v>
      </c>
      <c r="Q7297">
        <v>0</v>
      </c>
    </row>
    <row r="7298" spans="1:17" x14ac:dyDescent="0.2">
      <c r="A7298" t="s">
        <v>25036</v>
      </c>
      <c r="B7298" t="s">
        <v>86</v>
      </c>
      <c r="C7298" t="s">
        <v>109</v>
      </c>
      <c r="D7298" t="s">
        <v>17736</v>
      </c>
      <c r="E7298" t="s">
        <v>81</v>
      </c>
      <c r="F7298" t="s">
        <v>4925</v>
      </c>
      <c r="G7298">
        <v>0</v>
      </c>
      <c r="H7298">
        <v>0</v>
      </c>
      <c r="I7298">
        <v>0</v>
      </c>
      <c r="J7298">
        <v>0</v>
      </c>
      <c r="K7298">
        <v>0</v>
      </c>
      <c r="L7298">
        <v>0</v>
      </c>
      <c r="M7298">
        <v>0</v>
      </c>
      <c r="N7298">
        <v>17</v>
      </c>
      <c r="O7298">
        <v>16</v>
      </c>
      <c r="P7298">
        <v>1</v>
      </c>
      <c r="Q7298">
        <v>0</v>
      </c>
    </row>
    <row r="7299" spans="1:17" x14ac:dyDescent="0.2">
      <c r="A7299" t="s">
        <v>25037</v>
      </c>
      <c r="B7299" t="s">
        <v>86</v>
      </c>
      <c r="C7299" t="s">
        <v>109</v>
      </c>
      <c r="D7299" t="s">
        <v>17736</v>
      </c>
      <c r="E7299" t="s">
        <v>81</v>
      </c>
      <c r="F7299" t="s">
        <v>4927</v>
      </c>
      <c r="G7299">
        <v>0</v>
      </c>
      <c r="H7299">
        <v>0</v>
      </c>
      <c r="I7299">
        <v>0</v>
      </c>
      <c r="J7299">
        <v>0</v>
      </c>
      <c r="K7299">
        <v>0</v>
      </c>
      <c r="L7299">
        <v>0</v>
      </c>
      <c r="M7299">
        <v>0</v>
      </c>
      <c r="N7299">
        <v>15</v>
      </c>
      <c r="O7299">
        <v>14</v>
      </c>
      <c r="P7299">
        <v>1</v>
      </c>
      <c r="Q7299">
        <v>0</v>
      </c>
    </row>
    <row r="7300" spans="1:17" x14ac:dyDescent="0.2">
      <c r="A7300" t="s">
        <v>25038</v>
      </c>
      <c r="B7300" t="s">
        <v>86</v>
      </c>
      <c r="C7300" t="s">
        <v>109</v>
      </c>
      <c r="D7300" t="s">
        <v>17736</v>
      </c>
      <c r="E7300" t="s">
        <v>81</v>
      </c>
      <c r="F7300" t="s">
        <v>17734</v>
      </c>
      <c r="G7300">
        <v>19</v>
      </c>
      <c r="H7300">
        <v>0</v>
      </c>
      <c r="I7300">
        <v>0</v>
      </c>
      <c r="J7300">
        <v>0</v>
      </c>
      <c r="K7300">
        <v>0</v>
      </c>
      <c r="L7300">
        <v>0</v>
      </c>
      <c r="M7300">
        <v>0</v>
      </c>
      <c r="N7300">
        <v>0</v>
      </c>
      <c r="O7300">
        <v>0</v>
      </c>
      <c r="P7300">
        <v>0</v>
      </c>
      <c r="Q7300">
        <v>0</v>
      </c>
    </row>
    <row r="7301" spans="1:17" x14ac:dyDescent="0.2">
      <c r="A7301" t="s">
        <v>25039</v>
      </c>
      <c r="B7301" t="s">
        <v>86</v>
      </c>
      <c r="C7301" t="s">
        <v>109</v>
      </c>
      <c r="D7301" t="s">
        <v>17748</v>
      </c>
      <c r="E7301" t="s">
        <v>83</v>
      </c>
      <c r="F7301" t="s">
        <v>17749</v>
      </c>
      <c r="G7301">
        <v>0</v>
      </c>
      <c r="H7301">
        <v>0</v>
      </c>
      <c r="I7301">
        <v>0</v>
      </c>
      <c r="J7301">
        <v>0</v>
      </c>
      <c r="K7301">
        <v>0</v>
      </c>
      <c r="L7301">
        <v>0</v>
      </c>
      <c r="M7301">
        <v>0</v>
      </c>
      <c r="N7301">
        <v>1</v>
      </c>
      <c r="O7301">
        <v>1</v>
      </c>
      <c r="P7301">
        <v>0</v>
      </c>
      <c r="Q7301">
        <v>0</v>
      </c>
    </row>
    <row r="7302" spans="1:17" x14ac:dyDescent="0.2">
      <c r="A7302" t="s">
        <v>25040</v>
      </c>
      <c r="B7302" t="s">
        <v>86</v>
      </c>
      <c r="C7302" t="s">
        <v>109</v>
      </c>
      <c r="D7302" t="s">
        <v>17748</v>
      </c>
      <c r="E7302" t="s">
        <v>83</v>
      </c>
      <c r="F7302" t="s">
        <v>17734</v>
      </c>
      <c r="G7302">
        <v>1</v>
      </c>
      <c r="H7302">
        <v>0</v>
      </c>
      <c r="I7302">
        <v>0</v>
      </c>
      <c r="J7302">
        <v>0</v>
      </c>
      <c r="K7302">
        <v>0</v>
      </c>
      <c r="L7302">
        <v>0</v>
      </c>
      <c r="M7302">
        <v>0</v>
      </c>
      <c r="N7302">
        <v>0</v>
      </c>
      <c r="O7302">
        <v>0</v>
      </c>
      <c r="P7302">
        <v>0</v>
      </c>
      <c r="Q7302">
        <v>0</v>
      </c>
    </row>
    <row r="7303" spans="1:17" x14ac:dyDescent="0.2">
      <c r="A7303" t="s">
        <v>25041</v>
      </c>
      <c r="B7303" t="s">
        <v>86</v>
      </c>
      <c r="C7303" t="s">
        <v>109</v>
      </c>
      <c r="D7303" t="s">
        <v>17748</v>
      </c>
      <c r="E7303" t="s">
        <v>81</v>
      </c>
      <c r="F7303" t="s">
        <v>17749</v>
      </c>
      <c r="G7303">
        <v>0</v>
      </c>
      <c r="H7303">
        <v>0</v>
      </c>
      <c r="I7303">
        <v>0</v>
      </c>
      <c r="J7303">
        <v>0</v>
      </c>
      <c r="K7303">
        <v>0</v>
      </c>
      <c r="L7303">
        <v>0</v>
      </c>
      <c r="M7303">
        <v>0</v>
      </c>
      <c r="N7303">
        <v>3</v>
      </c>
      <c r="O7303">
        <v>3</v>
      </c>
      <c r="P7303">
        <v>0</v>
      </c>
      <c r="Q7303">
        <v>0</v>
      </c>
    </row>
    <row r="7304" spans="1:17" x14ac:dyDescent="0.2">
      <c r="A7304" t="s">
        <v>25042</v>
      </c>
      <c r="B7304" t="s">
        <v>86</v>
      </c>
      <c r="C7304" t="s">
        <v>109</v>
      </c>
      <c r="D7304" t="s">
        <v>17748</v>
      </c>
      <c r="E7304" t="s">
        <v>81</v>
      </c>
      <c r="F7304" t="s">
        <v>17734</v>
      </c>
      <c r="G7304">
        <v>3</v>
      </c>
      <c r="H7304">
        <v>0</v>
      </c>
      <c r="I7304">
        <v>0</v>
      </c>
      <c r="J7304">
        <v>0</v>
      </c>
      <c r="K7304">
        <v>0</v>
      </c>
      <c r="L7304">
        <v>0</v>
      </c>
      <c r="M7304">
        <v>0</v>
      </c>
      <c r="N7304">
        <v>0</v>
      </c>
      <c r="O7304">
        <v>0</v>
      </c>
      <c r="P7304">
        <v>0</v>
      </c>
      <c r="Q7304">
        <v>0</v>
      </c>
    </row>
    <row r="7305" spans="1:17" x14ac:dyDescent="0.2">
      <c r="A7305" t="s">
        <v>25043</v>
      </c>
      <c r="B7305" t="s">
        <v>86</v>
      </c>
      <c r="C7305" t="s">
        <v>109</v>
      </c>
      <c r="D7305" t="s">
        <v>17754</v>
      </c>
      <c r="E7305" t="s">
        <v>81</v>
      </c>
      <c r="F7305" t="s">
        <v>17734</v>
      </c>
      <c r="G7305">
        <v>3</v>
      </c>
      <c r="H7305">
        <v>0</v>
      </c>
      <c r="I7305">
        <v>0</v>
      </c>
      <c r="J7305">
        <v>0</v>
      </c>
      <c r="K7305">
        <v>0</v>
      </c>
      <c r="L7305">
        <v>0</v>
      </c>
      <c r="M7305">
        <v>0</v>
      </c>
      <c r="N7305">
        <v>0</v>
      </c>
      <c r="O7305">
        <v>0</v>
      </c>
      <c r="P7305">
        <v>0</v>
      </c>
      <c r="Q7305">
        <v>0</v>
      </c>
    </row>
    <row r="7306" spans="1:17" x14ac:dyDescent="0.2">
      <c r="A7306" t="s">
        <v>25044</v>
      </c>
      <c r="B7306" t="s">
        <v>86</v>
      </c>
      <c r="C7306" t="s">
        <v>110</v>
      </c>
      <c r="D7306" t="s">
        <v>17768</v>
      </c>
      <c r="E7306" t="s">
        <v>83</v>
      </c>
      <c r="F7306" t="s">
        <v>17734</v>
      </c>
      <c r="G7306">
        <v>4</v>
      </c>
      <c r="H7306">
        <v>0</v>
      </c>
      <c r="I7306">
        <v>0</v>
      </c>
      <c r="J7306">
        <v>0</v>
      </c>
      <c r="K7306">
        <v>0</v>
      </c>
      <c r="L7306">
        <v>0</v>
      </c>
      <c r="M7306">
        <v>0</v>
      </c>
      <c r="N7306">
        <v>0</v>
      </c>
      <c r="O7306">
        <v>0</v>
      </c>
      <c r="P7306">
        <v>0</v>
      </c>
      <c r="Q7306">
        <v>0</v>
      </c>
    </row>
    <row r="7307" spans="1:17" x14ac:dyDescent="0.2">
      <c r="A7307" t="s">
        <v>25045</v>
      </c>
      <c r="B7307" t="s">
        <v>86</v>
      </c>
      <c r="C7307" t="s">
        <v>110</v>
      </c>
      <c r="D7307" t="s">
        <v>17736</v>
      </c>
      <c r="E7307" t="s">
        <v>83</v>
      </c>
      <c r="F7307" t="s">
        <v>4929</v>
      </c>
      <c r="G7307">
        <v>0</v>
      </c>
      <c r="H7307">
        <v>13</v>
      </c>
      <c r="I7307">
        <v>3</v>
      </c>
      <c r="J7307">
        <v>9</v>
      </c>
      <c r="K7307">
        <v>1</v>
      </c>
      <c r="L7307">
        <v>0</v>
      </c>
      <c r="M7307">
        <v>0</v>
      </c>
      <c r="N7307">
        <v>0</v>
      </c>
      <c r="O7307">
        <v>0</v>
      </c>
      <c r="P7307">
        <v>0</v>
      </c>
      <c r="Q7307">
        <v>0</v>
      </c>
    </row>
    <row r="7308" spans="1:17" x14ac:dyDescent="0.2">
      <c r="A7308" t="s">
        <v>25046</v>
      </c>
      <c r="B7308" t="s">
        <v>86</v>
      </c>
      <c r="C7308" t="s">
        <v>110</v>
      </c>
      <c r="D7308" t="s">
        <v>17736</v>
      </c>
      <c r="E7308" t="s">
        <v>83</v>
      </c>
      <c r="F7308" t="s">
        <v>4931</v>
      </c>
      <c r="G7308">
        <v>0</v>
      </c>
      <c r="H7308">
        <v>13</v>
      </c>
      <c r="I7308">
        <v>2</v>
      </c>
      <c r="J7308">
        <v>10</v>
      </c>
      <c r="K7308">
        <v>1</v>
      </c>
      <c r="L7308">
        <v>0</v>
      </c>
      <c r="M7308">
        <v>0</v>
      </c>
      <c r="N7308">
        <v>0</v>
      </c>
      <c r="O7308">
        <v>0</v>
      </c>
      <c r="P7308">
        <v>0</v>
      </c>
      <c r="Q7308">
        <v>0</v>
      </c>
    </row>
    <row r="7309" spans="1:17" x14ac:dyDescent="0.2">
      <c r="A7309" t="s">
        <v>25047</v>
      </c>
      <c r="B7309" t="s">
        <v>86</v>
      </c>
      <c r="C7309" t="s">
        <v>158</v>
      </c>
      <c r="D7309" t="s">
        <v>17754</v>
      </c>
      <c r="E7309" t="s">
        <v>83</v>
      </c>
      <c r="F7309" t="s">
        <v>17734</v>
      </c>
      <c r="G7309">
        <v>3</v>
      </c>
      <c r="H7309">
        <v>0</v>
      </c>
      <c r="I7309">
        <v>0</v>
      </c>
      <c r="J7309">
        <v>0</v>
      </c>
      <c r="K7309">
        <v>0</v>
      </c>
      <c r="L7309">
        <v>0</v>
      </c>
      <c r="M7309">
        <v>0</v>
      </c>
      <c r="N7309">
        <v>0</v>
      </c>
      <c r="O7309">
        <v>0</v>
      </c>
      <c r="P7309">
        <v>0</v>
      </c>
      <c r="Q7309">
        <v>0</v>
      </c>
    </row>
    <row r="7310" spans="1:17" x14ac:dyDescent="0.2">
      <c r="A7310" t="s">
        <v>25048</v>
      </c>
      <c r="B7310" t="s">
        <v>86</v>
      </c>
      <c r="C7310" t="s">
        <v>158</v>
      </c>
      <c r="D7310" t="s">
        <v>17754</v>
      </c>
      <c r="E7310" t="s">
        <v>81</v>
      </c>
      <c r="F7310" t="s">
        <v>17734</v>
      </c>
      <c r="G7310">
        <v>2</v>
      </c>
      <c r="H7310">
        <v>0</v>
      </c>
      <c r="I7310">
        <v>0</v>
      </c>
      <c r="J7310">
        <v>0</v>
      </c>
      <c r="K7310">
        <v>0</v>
      </c>
      <c r="L7310">
        <v>0</v>
      </c>
      <c r="M7310">
        <v>0</v>
      </c>
      <c r="N7310">
        <v>0</v>
      </c>
      <c r="O7310">
        <v>0</v>
      </c>
      <c r="P7310">
        <v>0</v>
      </c>
      <c r="Q7310">
        <v>0</v>
      </c>
    </row>
    <row r="7311" spans="1:17" x14ac:dyDescent="0.2">
      <c r="A7311" t="s">
        <v>25049</v>
      </c>
      <c r="B7311" t="s">
        <v>86</v>
      </c>
      <c r="C7311" t="s">
        <v>159</v>
      </c>
      <c r="D7311" t="s">
        <v>17768</v>
      </c>
      <c r="E7311" t="s">
        <v>81</v>
      </c>
      <c r="F7311" t="s">
        <v>17734</v>
      </c>
      <c r="G7311">
        <v>1</v>
      </c>
      <c r="H7311">
        <v>0</v>
      </c>
      <c r="I7311">
        <v>0</v>
      </c>
      <c r="J7311">
        <v>0</v>
      </c>
      <c r="K7311">
        <v>0</v>
      </c>
      <c r="L7311">
        <v>0</v>
      </c>
      <c r="M7311">
        <v>0</v>
      </c>
      <c r="N7311">
        <v>0</v>
      </c>
      <c r="O7311">
        <v>0</v>
      </c>
      <c r="P7311">
        <v>0</v>
      </c>
      <c r="Q7311">
        <v>0</v>
      </c>
    </row>
    <row r="7312" spans="1:17" x14ac:dyDescent="0.2">
      <c r="A7312" t="s">
        <v>25050</v>
      </c>
      <c r="B7312" t="s">
        <v>86</v>
      </c>
      <c r="C7312" t="s">
        <v>159</v>
      </c>
      <c r="D7312" t="s">
        <v>17736</v>
      </c>
      <c r="E7312" t="s">
        <v>83</v>
      </c>
      <c r="F7312" t="s">
        <v>4929</v>
      </c>
      <c r="G7312">
        <v>0</v>
      </c>
      <c r="H7312">
        <v>2</v>
      </c>
      <c r="I7312">
        <v>0</v>
      </c>
      <c r="J7312">
        <v>2</v>
      </c>
      <c r="K7312">
        <v>0</v>
      </c>
      <c r="L7312">
        <v>0</v>
      </c>
      <c r="M7312">
        <v>0</v>
      </c>
      <c r="N7312">
        <v>0</v>
      </c>
      <c r="O7312">
        <v>0</v>
      </c>
      <c r="P7312">
        <v>0</v>
      </c>
      <c r="Q7312">
        <v>0</v>
      </c>
    </row>
    <row r="7313" spans="1:17" x14ac:dyDescent="0.2">
      <c r="A7313" t="s">
        <v>25051</v>
      </c>
      <c r="B7313" t="s">
        <v>86</v>
      </c>
      <c r="C7313" t="s">
        <v>159</v>
      </c>
      <c r="D7313" t="s">
        <v>17736</v>
      </c>
      <c r="E7313" t="s">
        <v>83</v>
      </c>
      <c r="F7313" t="s">
        <v>4931</v>
      </c>
      <c r="G7313">
        <v>0</v>
      </c>
      <c r="H7313">
        <v>2</v>
      </c>
      <c r="I7313">
        <v>0</v>
      </c>
      <c r="J7313">
        <v>2</v>
      </c>
      <c r="K7313">
        <v>0</v>
      </c>
      <c r="L7313">
        <v>0</v>
      </c>
      <c r="M7313">
        <v>0</v>
      </c>
      <c r="N7313">
        <v>0</v>
      </c>
      <c r="O7313">
        <v>0</v>
      </c>
      <c r="P7313">
        <v>0</v>
      </c>
      <c r="Q7313">
        <v>0</v>
      </c>
    </row>
    <row r="7314" spans="1:17" x14ac:dyDescent="0.2">
      <c r="A7314" t="s">
        <v>25052</v>
      </c>
      <c r="B7314" t="s">
        <v>86</v>
      </c>
      <c r="C7314" t="s">
        <v>159</v>
      </c>
      <c r="D7314" t="s">
        <v>17736</v>
      </c>
      <c r="E7314" t="s">
        <v>83</v>
      </c>
      <c r="F7314" t="s">
        <v>4933</v>
      </c>
      <c r="G7314">
        <v>0</v>
      </c>
      <c r="H7314">
        <v>0</v>
      </c>
      <c r="I7314">
        <v>0</v>
      </c>
      <c r="J7314">
        <v>0</v>
      </c>
      <c r="K7314">
        <v>0</v>
      </c>
      <c r="L7314">
        <v>0</v>
      </c>
      <c r="M7314">
        <v>2</v>
      </c>
      <c r="N7314">
        <v>0</v>
      </c>
      <c r="O7314">
        <v>0</v>
      </c>
      <c r="P7314">
        <v>0</v>
      </c>
      <c r="Q7314">
        <v>0</v>
      </c>
    </row>
    <row r="7315" spans="1:17" x14ac:dyDescent="0.2">
      <c r="A7315" t="s">
        <v>25053</v>
      </c>
      <c r="B7315" t="s">
        <v>86</v>
      </c>
      <c r="C7315" t="s">
        <v>159</v>
      </c>
      <c r="D7315" t="s">
        <v>17736</v>
      </c>
      <c r="E7315" t="s">
        <v>83</v>
      </c>
      <c r="F7315" t="s">
        <v>4935</v>
      </c>
      <c r="G7315">
        <v>0</v>
      </c>
      <c r="H7315">
        <v>2</v>
      </c>
      <c r="I7315">
        <v>0</v>
      </c>
      <c r="J7315">
        <v>2</v>
      </c>
      <c r="K7315">
        <v>0</v>
      </c>
      <c r="L7315">
        <v>0</v>
      </c>
      <c r="M7315">
        <v>0</v>
      </c>
      <c r="N7315">
        <v>0</v>
      </c>
      <c r="O7315">
        <v>0</v>
      </c>
      <c r="P7315">
        <v>0</v>
      </c>
      <c r="Q7315">
        <v>0</v>
      </c>
    </row>
    <row r="7316" spans="1:17" x14ac:dyDescent="0.2">
      <c r="A7316" t="s">
        <v>25054</v>
      </c>
      <c r="B7316" t="s">
        <v>86</v>
      </c>
      <c r="C7316" t="s">
        <v>159</v>
      </c>
      <c r="D7316" t="s">
        <v>17736</v>
      </c>
      <c r="E7316" t="s">
        <v>83</v>
      </c>
      <c r="F7316" t="s">
        <v>4937</v>
      </c>
      <c r="G7316">
        <v>0</v>
      </c>
      <c r="H7316">
        <v>2</v>
      </c>
      <c r="I7316">
        <v>0</v>
      </c>
      <c r="J7316">
        <v>2</v>
      </c>
      <c r="K7316">
        <v>0</v>
      </c>
      <c r="L7316">
        <v>0</v>
      </c>
      <c r="M7316">
        <v>0</v>
      </c>
      <c r="N7316">
        <v>0</v>
      </c>
      <c r="O7316">
        <v>0</v>
      </c>
      <c r="P7316">
        <v>0</v>
      </c>
      <c r="Q7316">
        <v>0</v>
      </c>
    </row>
    <row r="7317" spans="1:17" x14ac:dyDescent="0.2">
      <c r="A7317" t="s">
        <v>25055</v>
      </c>
      <c r="B7317" t="s">
        <v>86</v>
      </c>
      <c r="C7317" t="s">
        <v>159</v>
      </c>
      <c r="D7317" t="s">
        <v>17736</v>
      </c>
      <c r="E7317" t="s">
        <v>83</v>
      </c>
      <c r="F7317" t="s">
        <v>4939</v>
      </c>
      <c r="G7317">
        <v>0</v>
      </c>
      <c r="H7317">
        <v>0</v>
      </c>
      <c r="I7317">
        <v>0</v>
      </c>
      <c r="J7317">
        <v>0</v>
      </c>
      <c r="K7317">
        <v>0</v>
      </c>
      <c r="L7317">
        <v>0</v>
      </c>
      <c r="M7317">
        <v>2</v>
      </c>
      <c r="N7317">
        <v>0</v>
      </c>
      <c r="O7317">
        <v>0</v>
      </c>
      <c r="P7317">
        <v>0</v>
      </c>
      <c r="Q7317">
        <v>0</v>
      </c>
    </row>
    <row r="7318" spans="1:17" x14ac:dyDescent="0.2">
      <c r="A7318" t="s">
        <v>25056</v>
      </c>
      <c r="B7318" t="s">
        <v>86</v>
      </c>
      <c r="C7318" t="s">
        <v>159</v>
      </c>
      <c r="D7318" t="s">
        <v>17736</v>
      </c>
      <c r="E7318" t="s">
        <v>83</v>
      </c>
      <c r="F7318" t="s">
        <v>4941</v>
      </c>
      <c r="G7318">
        <v>0</v>
      </c>
      <c r="H7318">
        <v>2</v>
      </c>
      <c r="I7318">
        <v>0</v>
      </c>
      <c r="J7318">
        <v>2</v>
      </c>
      <c r="K7318">
        <v>0</v>
      </c>
      <c r="L7318">
        <v>0</v>
      </c>
      <c r="M7318">
        <v>0</v>
      </c>
      <c r="N7318">
        <v>0</v>
      </c>
      <c r="O7318">
        <v>0</v>
      </c>
      <c r="P7318">
        <v>0</v>
      </c>
      <c r="Q7318">
        <v>0</v>
      </c>
    </row>
    <row r="7319" spans="1:17" x14ac:dyDescent="0.2">
      <c r="A7319" t="s">
        <v>25057</v>
      </c>
      <c r="B7319" t="s">
        <v>86</v>
      </c>
      <c r="C7319" t="s">
        <v>159</v>
      </c>
      <c r="D7319" t="s">
        <v>17736</v>
      </c>
      <c r="E7319" t="s">
        <v>83</v>
      </c>
      <c r="F7319" t="s">
        <v>4943</v>
      </c>
      <c r="G7319">
        <v>0</v>
      </c>
      <c r="H7319">
        <v>0</v>
      </c>
      <c r="I7319">
        <v>0</v>
      </c>
      <c r="J7319">
        <v>0</v>
      </c>
      <c r="K7319">
        <v>0</v>
      </c>
      <c r="L7319">
        <v>0</v>
      </c>
      <c r="M7319">
        <v>2</v>
      </c>
      <c r="N7319">
        <v>0</v>
      </c>
      <c r="O7319">
        <v>0</v>
      </c>
      <c r="P7319">
        <v>0</v>
      </c>
      <c r="Q7319">
        <v>0</v>
      </c>
    </row>
    <row r="7320" spans="1:17" x14ac:dyDescent="0.2">
      <c r="A7320" t="s">
        <v>25058</v>
      </c>
      <c r="B7320" t="s">
        <v>86</v>
      </c>
      <c r="C7320" t="s">
        <v>159</v>
      </c>
      <c r="D7320" t="s">
        <v>17736</v>
      </c>
      <c r="E7320" t="s">
        <v>83</v>
      </c>
      <c r="F7320" t="s">
        <v>4925</v>
      </c>
      <c r="G7320">
        <v>0</v>
      </c>
      <c r="H7320">
        <v>0</v>
      </c>
      <c r="I7320">
        <v>0</v>
      </c>
      <c r="J7320">
        <v>0</v>
      </c>
      <c r="K7320">
        <v>0</v>
      </c>
      <c r="L7320">
        <v>0</v>
      </c>
      <c r="M7320">
        <v>0</v>
      </c>
      <c r="N7320">
        <v>2</v>
      </c>
      <c r="O7320">
        <v>2</v>
      </c>
      <c r="P7320">
        <v>0</v>
      </c>
      <c r="Q7320">
        <v>0</v>
      </c>
    </row>
    <row r="7321" spans="1:17" x14ac:dyDescent="0.2">
      <c r="A7321" t="s">
        <v>25059</v>
      </c>
      <c r="B7321" t="s">
        <v>86</v>
      </c>
      <c r="C7321" t="s">
        <v>159</v>
      </c>
      <c r="D7321" t="s">
        <v>17736</v>
      </c>
      <c r="E7321" t="s">
        <v>83</v>
      </c>
      <c r="F7321" t="s">
        <v>4927</v>
      </c>
      <c r="G7321">
        <v>0</v>
      </c>
      <c r="H7321">
        <v>0</v>
      </c>
      <c r="I7321">
        <v>0</v>
      </c>
      <c r="J7321">
        <v>0</v>
      </c>
      <c r="K7321">
        <v>0</v>
      </c>
      <c r="L7321">
        <v>0</v>
      </c>
      <c r="M7321">
        <v>0</v>
      </c>
      <c r="N7321">
        <v>1</v>
      </c>
      <c r="O7321">
        <v>1</v>
      </c>
      <c r="P7321">
        <v>0</v>
      </c>
      <c r="Q7321">
        <v>0</v>
      </c>
    </row>
    <row r="7322" spans="1:17" x14ac:dyDescent="0.2">
      <c r="A7322" t="s">
        <v>25060</v>
      </c>
      <c r="B7322" t="s">
        <v>86</v>
      </c>
      <c r="C7322" t="s">
        <v>159</v>
      </c>
      <c r="D7322" t="s">
        <v>17736</v>
      </c>
      <c r="E7322" t="s">
        <v>83</v>
      </c>
      <c r="F7322" t="s">
        <v>17734</v>
      </c>
      <c r="G7322">
        <v>2</v>
      </c>
      <c r="H7322">
        <v>0</v>
      </c>
      <c r="I7322">
        <v>0</v>
      </c>
      <c r="J7322">
        <v>0</v>
      </c>
      <c r="K7322">
        <v>0</v>
      </c>
      <c r="L7322">
        <v>0</v>
      </c>
      <c r="M7322">
        <v>0</v>
      </c>
      <c r="N7322">
        <v>0</v>
      </c>
      <c r="O7322">
        <v>0</v>
      </c>
      <c r="P7322">
        <v>0</v>
      </c>
      <c r="Q7322">
        <v>0</v>
      </c>
    </row>
    <row r="7323" spans="1:17" x14ac:dyDescent="0.2">
      <c r="A7323" t="s">
        <v>25061</v>
      </c>
      <c r="B7323" t="s">
        <v>86</v>
      </c>
      <c r="C7323" t="s">
        <v>159</v>
      </c>
      <c r="D7323" t="s">
        <v>17736</v>
      </c>
      <c r="E7323" t="s">
        <v>81</v>
      </c>
      <c r="F7323" t="s">
        <v>4929</v>
      </c>
      <c r="G7323">
        <v>0</v>
      </c>
      <c r="H7323">
        <v>2</v>
      </c>
      <c r="I7323">
        <v>0</v>
      </c>
      <c r="J7323">
        <v>2</v>
      </c>
      <c r="K7323">
        <v>0</v>
      </c>
      <c r="L7323">
        <v>0</v>
      </c>
      <c r="M7323">
        <v>0</v>
      </c>
      <c r="N7323">
        <v>0</v>
      </c>
      <c r="O7323">
        <v>0</v>
      </c>
      <c r="P7323">
        <v>0</v>
      </c>
      <c r="Q7323">
        <v>0</v>
      </c>
    </row>
    <row r="7324" spans="1:17" x14ac:dyDescent="0.2">
      <c r="A7324" t="s">
        <v>25062</v>
      </c>
      <c r="B7324" t="s">
        <v>86</v>
      </c>
      <c r="C7324" t="s">
        <v>159</v>
      </c>
      <c r="D7324" t="s">
        <v>17736</v>
      </c>
      <c r="E7324" t="s">
        <v>81</v>
      </c>
      <c r="F7324" t="s">
        <v>4931</v>
      </c>
      <c r="G7324">
        <v>0</v>
      </c>
      <c r="H7324">
        <v>2</v>
      </c>
      <c r="I7324">
        <v>0</v>
      </c>
      <c r="J7324">
        <v>2</v>
      </c>
      <c r="K7324">
        <v>0</v>
      </c>
      <c r="L7324">
        <v>0</v>
      </c>
      <c r="M7324">
        <v>0</v>
      </c>
      <c r="N7324">
        <v>0</v>
      </c>
      <c r="O7324">
        <v>0</v>
      </c>
      <c r="P7324">
        <v>0</v>
      </c>
      <c r="Q7324">
        <v>0</v>
      </c>
    </row>
    <row r="7325" spans="1:17" x14ac:dyDescent="0.2">
      <c r="A7325" t="s">
        <v>25063</v>
      </c>
      <c r="B7325" t="s">
        <v>86</v>
      </c>
      <c r="C7325" t="s">
        <v>159</v>
      </c>
      <c r="D7325" t="s">
        <v>17736</v>
      </c>
      <c r="E7325" t="s">
        <v>81</v>
      </c>
      <c r="F7325" t="s">
        <v>4933</v>
      </c>
      <c r="G7325">
        <v>0</v>
      </c>
      <c r="H7325">
        <v>0</v>
      </c>
      <c r="I7325">
        <v>0</v>
      </c>
      <c r="J7325">
        <v>0</v>
      </c>
      <c r="K7325">
        <v>0</v>
      </c>
      <c r="L7325">
        <v>0</v>
      </c>
      <c r="M7325">
        <v>2</v>
      </c>
      <c r="N7325">
        <v>0</v>
      </c>
      <c r="O7325">
        <v>0</v>
      </c>
      <c r="P7325">
        <v>0</v>
      </c>
      <c r="Q7325">
        <v>0</v>
      </c>
    </row>
    <row r="7326" spans="1:17" x14ac:dyDescent="0.2">
      <c r="A7326" t="s">
        <v>25064</v>
      </c>
      <c r="B7326" t="s">
        <v>86</v>
      </c>
      <c r="C7326" t="s">
        <v>159</v>
      </c>
      <c r="D7326" t="s">
        <v>17736</v>
      </c>
      <c r="E7326" t="s">
        <v>81</v>
      </c>
      <c r="F7326" t="s">
        <v>4935</v>
      </c>
      <c r="G7326">
        <v>0</v>
      </c>
      <c r="H7326">
        <v>2</v>
      </c>
      <c r="I7326">
        <v>0</v>
      </c>
      <c r="J7326">
        <v>2</v>
      </c>
      <c r="K7326">
        <v>0</v>
      </c>
      <c r="L7326">
        <v>0</v>
      </c>
      <c r="M7326">
        <v>0</v>
      </c>
      <c r="N7326">
        <v>0</v>
      </c>
      <c r="O7326">
        <v>0</v>
      </c>
      <c r="P7326">
        <v>0</v>
      </c>
      <c r="Q7326">
        <v>0</v>
      </c>
    </row>
    <row r="7327" spans="1:17" x14ac:dyDescent="0.2">
      <c r="A7327" t="s">
        <v>25065</v>
      </c>
      <c r="B7327" t="s">
        <v>86</v>
      </c>
      <c r="C7327" t="s">
        <v>159</v>
      </c>
      <c r="D7327" t="s">
        <v>17736</v>
      </c>
      <c r="E7327" t="s">
        <v>81</v>
      </c>
      <c r="F7327" t="s">
        <v>4937</v>
      </c>
      <c r="G7327">
        <v>0</v>
      </c>
      <c r="H7327">
        <v>2</v>
      </c>
      <c r="I7327">
        <v>0</v>
      </c>
      <c r="J7327">
        <v>2</v>
      </c>
      <c r="K7327">
        <v>0</v>
      </c>
      <c r="L7327">
        <v>0</v>
      </c>
      <c r="M7327">
        <v>0</v>
      </c>
      <c r="N7327">
        <v>0</v>
      </c>
      <c r="O7327">
        <v>0</v>
      </c>
      <c r="P7327">
        <v>0</v>
      </c>
      <c r="Q7327">
        <v>0</v>
      </c>
    </row>
    <row r="7328" spans="1:17" x14ac:dyDescent="0.2">
      <c r="A7328" t="s">
        <v>25066</v>
      </c>
      <c r="B7328" t="s">
        <v>86</v>
      </c>
      <c r="C7328" t="s">
        <v>159</v>
      </c>
      <c r="D7328" t="s">
        <v>17736</v>
      </c>
      <c r="E7328" t="s">
        <v>81</v>
      </c>
      <c r="F7328" t="s">
        <v>4939</v>
      </c>
      <c r="G7328">
        <v>0</v>
      </c>
      <c r="H7328">
        <v>0</v>
      </c>
      <c r="I7328">
        <v>0</v>
      </c>
      <c r="J7328">
        <v>0</v>
      </c>
      <c r="K7328">
        <v>0</v>
      </c>
      <c r="L7328">
        <v>0</v>
      </c>
      <c r="M7328">
        <v>2</v>
      </c>
      <c r="N7328">
        <v>0</v>
      </c>
      <c r="O7328">
        <v>0</v>
      </c>
      <c r="P7328">
        <v>0</v>
      </c>
      <c r="Q7328">
        <v>0</v>
      </c>
    </row>
    <row r="7329" spans="1:17" x14ac:dyDescent="0.2">
      <c r="A7329" t="s">
        <v>25067</v>
      </c>
      <c r="B7329" t="s">
        <v>86</v>
      </c>
      <c r="C7329" t="s">
        <v>159</v>
      </c>
      <c r="D7329" t="s">
        <v>17736</v>
      </c>
      <c r="E7329" t="s">
        <v>81</v>
      </c>
      <c r="F7329" t="s">
        <v>4941</v>
      </c>
      <c r="G7329">
        <v>0</v>
      </c>
      <c r="H7329">
        <v>2</v>
      </c>
      <c r="I7329">
        <v>0</v>
      </c>
      <c r="J7329">
        <v>2</v>
      </c>
      <c r="K7329">
        <v>0</v>
      </c>
      <c r="L7329">
        <v>0</v>
      </c>
      <c r="M7329">
        <v>0</v>
      </c>
      <c r="N7329">
        <v>0</v>
      </c>
      <c r="O7329">
        <v>0</v>
      </c>
      <c r="P7329">
        <v>0</v>
      </c>
      <c r="Q7329">
        <v>0</v>
      </c>
    </row>
    <row r="7330" spans="1:17" x14ac:dyDescent="0.2">
      <c r="A7330" t="s">
        <v>25068</v>
      </c>
      <c r="B7330" t="s">
        <v>86</v>
      </c>
      <c r="C7330" t="s">
        <v>159</v>
      </c>
      <c r="D7330" t="s">
        <v>17736</v>
      </c>
      <c r="E7330" t="s">
        <v>81</v>
      </c>
      <c r="F7330" t="s">
        <v>4943</v>
      </c>
      <c r="G7330">
        <v>0</v>
      </c>
      <c r="H7330">
        <v>0</v>
      </c>
      <c r="I7330">
        <v>0</v>
      </c>
      <c r="J7330">
        <v>0</v>
      </c>
      <c r="K7330">
        <v>0</v>
      </c>
      <c r="L7330">
        <v>0</v>
      </c>
      <c r="M7330">
        <v>2</v>
      </c>
      <c r="N7330">
        <v>0</v>
      </c>
      <c r="O7330">
        <v>0</v>
      </c>
      <c r="P7330">
        <v>0</v>
      </c>
      <c r="Q7330">
        <v>0</v>
      </c>
    </row>
    <row r="7331" spans="1:17" x14ac:dyDescent="0.2">
      <c r="A7331" t="s">
        <v>25069</v>
      </c>
      <c r="B7331" t="s">
        <v>86</v>
      </c>
      <c r="C7331" t="s">
        <v>159</v>
      </c>
      <c r="D7331" t="s">
        <v>17736</v>
      </c>
      <c r="E7331" t="s">
        <v>81</v>
      </c>
      <c r="F7331" t="s">
        <v>4925</v>
      </c>
      <c r="G7331">
        <v>0</v>
      </c>
      <c r="H7331">
        <v>0</v>
      </c>
      <c r="I7331">
        <v>0</v>
      </c>
      <c r="J7331">
        <v>0</v>
      </c>
      <c r="K7331">
        <v>0</v>
      </c>
      <c r="L7331">
        <v>0</v>
      </c>
      <c r="M7331">
        <v>0</v>
      </c>
      <c r="N7331">
        <v>2</v>
      </c>
      <c r="O7331">
        <v>2</v>
      </c>
      <c r="P7331">
        <v>0</v>
      </c>
      <c r="Q7331">
        <v>0</v>
      </c>
    </row>
    <row r="7332" spans="1:17" x14ac:dyDescent="0.2">
      <c r="A7332" t="s">
        <v>25070</v>
      </c>
      <c r="B7332" t="s">
        <v>86</v>
      </c>
      <c r="C7332" t="s">
        <v>159</v>
      </c>
      <c r="D7332" t="s">
        <v>17736</v>
      </c>
      <c r="E7332" t="s">
        <v>81</v>
      </c>
      <c r="F7332" t="s">
        <v>4927</v>
      </c>
      <c r="G7332">
        <v>0</v>
      </c>
      <c r="H7332">
        <v>0</v>
      </c>
      <c r="I7332">
        <v>0</v>
      </c>
      <c r="J7332">
        <v>0</v>
      </c>
      <c r="K7332">
        <v>0</v>
      </c>
      <c r="L7332">
        <v>0</v>
      </c>
      <c r="M7332">
        <v>0</v>
      </c>
      <c r="N7332">
        <v>2</v>
      </c>
      <c r="O7332">
        <v>2</v>
      </c>
      <c r="P7332">
        <v>0</v>
      </c>
      <c r="Q7332">
        <v>0</v>
      </c>
    </row>
    <row r="7333" spans="1:17" x14ac:dyDescent="0.2">
      <c r="A7333" t="s">
        <v>25071</v>
      </c>
      <c r="B7333" t="s">
        <v>86</v>
      </c>
      <c r="C7333" t="s">
        <v>159</v>
      </c>
      <c r="D7333" t="s">
        <v>17736</v>
      </c>
      <c r="E7333" t="s">
        <v>81</v>
      </c>
      <c r="F7333" t="s">
        <v>17734</v>
      </c>
      <c r="G7333">
        <v>2</v>
      </c>
      <c r="H7333">
        <v>0</v>
      </c>
      <c r="I7333">
        <v>0</v>
      </c>
      <c r="J7333">
        <v>0</v>
      </c>
      <c r="K7333">
        <v>0</v>
      </c>
      <c r="L7333">
        <v>0</v>
      </c>
      <c r="M7333">
        <v>0</v>
      </c>
      <c r="N7333">
        <v>0</v>
      </c>
      <c r="O7333">
        <v>0</v>
      </c>
      <c r="P7333">
        <v>0</v>
      </c>
      <c r="Q7333">
        <v>0</v>
      </c>
    </row>
    <row r="7334" spans="1:17" x14ac:dyDescent="0.2">
      <c r="A7334" t="s">
        <v>25072</v>
      </c>
      <c r="B7334" t="s">
        <v>86</v>
      </c>
      <c r="C7334" t="s">
        <v>159</v>
      </c>
      <c r="D7334" t="s">
        <v>17748</v>
      </c>
      <c r="E7334" t="s">
        <v>83</v>
      </c>
      <c r="F7334" t="s">
        <v>17749</v>
      </c>
      <c r="G7334">
        <v>0</v>
      </c>
      <c r="H7334">
        <v>0</v>
      </c>
      <c r="I7334">
        <v>0</v>
      </c>
      <c r="J7334">
        <v>0</v>
      </c>
      <c r="K7334">
        <v>0</v>
      </c>
      <c r="L7334">
        <v>0</v>
      </c>
      <c r="M7334">
        <v>0</v>
      </c>
      <c r="N7334">
        <v>1</v>
      </c>
      <c r="O7334">
        <v>1</v>
      </c>
      <c r="P7334">
        <v>0</v>
      </c>
      <c r="Q7334">
        <v>0</v>
      </c>
    </row>
    <row r="7335" spans="1:17" x14ac:dyDescent="0.2">
      <c r="A7335" t="s">
        <v>25073</v>
      </c>
      <c r="B7335" t="s">
        <v>86</v>
      </c>
      <c r="C7335" t="s">
        <v>159</v>
      </c>
      <c r="D7335" t="s">
        <v>17748</v>
      </c>
      <c r="E7335" t="s">
        <v>83</v>
      </c>
      <c r="F7335" t="s">
        <v>17734</v>
      </c>
      <c r="G7335">
        <v>1</v>
      </c>
      <c r="H7335">
        <v>0</v>
      </c>
      <c r="I7335">
        <v>0</v>
      </c>
      <c r="J7335">
        <v>0</v>
      </c>
      <c r="K7335">
        <v>0</v>
      </c>
      <c r="L7335">
        <v>0</v>
      </c>
      <c r="M7335">
        <v>0</v>
      </c>
      <c r="N7335">
        <v>0</v>
      </c>
      <c r="O7335">
        <v>0</v>
      </c>
      <c r="P7335">
        <v>0</v>
      </c>
      <c r="Q7335">
        <v>0</v>
      </c>
    </row>
    <row r="7336" spans="1:17" x14ac:dyDescent="0.2">
      <c r="A7336" t="s">
        <v>25074</v>
      </c>
      <c r="B7336" t="s">
        <v>86</v>
      </c>
      <c r="C7336" t="s">
        <v>160</v>
      </c>
      <c r="D7336" t="s">
        <v>17768</v>
      </c>
      <c r="E7336" t="s">
        <v>83</v>
      </c>
      <c r="F7336" t="s">
        <v>17734</v>
      </c>
      <c r="G7336">
        <v>3</v>
      </c>
      <c r="H7336">
        <v>0</v>
      </c>
      <c r="I7336">
        <v>0</v>
      </c>
      <c r="J7336">
        <v>0</v>
      </c>
      <c r="K7336">
        <v>0</v>
      </c>
      <c r="L7336">
        <v>0</v>
      </c>
      <c r="M7336">
        <v>0</v>
      </c>
      <c r="N7336">
        <v>0</v>
      </c>
      <c r="O7336">
        <v>0</v>
      </c>
      <c r="P7336">
        <v>0</v>
      </c>
      <c r="Q7336">
        <v>0</v>
      </c>
    </row>
    <row r="7337" spans="1:17" x14ac:dyDescent="0.2">
      <c r="A7337" t="s">
        <v>25075</v>
      </c>
      <c r="B7337" t="s">
        <v>86</v>
      </c>
      <c r="C7337" t="s">
        <v>160</v>
      </c>
      <c r="D7337" t="s">
        <v>17768</v>
      </c>
      <c r="E7337" t="s">
        <v>81</v>
      </c>
      <c r="F7337" t="s">
        <v>17734</v>
      </c>
      <c r="G7337">
        <v>8</v>
      </c>
      <c r="H7337">
        <v>0</v>
      </c>
      <c r="I7337">
        <v>0</v>
      </c>
      <c r="J7337">
        <v>0</v>
      </c>
      <c r="K7337">
        <v>0</v>
      </c>
      <c r="L7337">
        <v>0</v>
      </c>
      <c r="M7337">
        <v>0</v>
      </c>
      <c r="N7337">
        <v>0</v>
      </c>
      <c r="O7337">
        <v>0</v>
      </c>
      <c r="P7337">
        <v>0</v>
      </c>
      <c r="Q7337">
        <v>0</v>
      </c>
    </row>
    <row r="7338" spans="1:17" x14ac:dyDescent="0.2">
      <c r="A7338" t="s">
        <v>25076</v>
      </c>
      <c r="B7338" t="s">
        <v>86</v>
      </c>
      <c r="C7338" t="s">
        <v>160</v>
      </c>
      <c r="D7338" t="s">
        <v>17736</v>
      </c>
      <c r="E7338" t="s">
        <v>83</v>
      </c>
      <c r="F7338" t="s">
        <v>4929</v>
      </c>
      <c r="G7338">
        <v>0</v>
      </c>
      <c r="H7338">
        <v>17</v>
      </c>
      <c r="I7338">
        <v>0</v>
      </c>
      <c r="J7338">
        <v>16</v>
      </c>
      <c r="K7338">
        <v>1</v>
      </c>
      <c r="L7338">
        <v>0</v>
      </c>
      <c r="M7338">
        <v>0</v>
      </c>
      <c r="N7338">
        <v>0</v>
      </c>
      <c r="O7338">
        <v>0</v>
      </c>
      <c r="P7338">
        <v>0</v>
      </c>
      <c r="Q7338">
        <v>0</v>
      </c>
    </row>
    <row r="7339" spans="1:17" x14ac:dyDescent="0.2">
      <c r="A7339" t="s">
        <v>25077</v>
      </c>
      <c r="B7339" t="s">
        <v>86</v>
      </c>
      <c r="C7339" t="s">
        <v>160</v>
      </c>
      <c r="D7339" t="s">
        <v>17736</v>
      </c>
      <c r="E7339" t="s">
        <v>83</v>
      </c>
      <c r="F7339" t="s">
        <v>4931</v>
      </c>
      <c r="G7339">
        <v>0</v>
      </c>
      <c r="H7339">
        <v>17</v>
      </c>
      <c r="I7339">
        <v>0</v>
      </c>
      <c r="J7339">
        <v>16</v>
      </c>
      <c r="K7339">
        <v>1</v>
      </c>
      <c r="L7339">
        <v>0</v>
      </c>
      <c r="M7339">
        <v>0</v>
      </c>
      <c r="N7339">
        <v>0</v>
      </c>
      <c r="O7339">
        <v>0</v>
      </c>
      <c r="P7339">
        <v>0</v>
      </c>
      <c r="Q7339">
        <v>0</v>
      </c>
    </row>
    <row r="7340" spans="1:17" x14ac:dyDescent="0.2">
      <c r="A7340" t="s">
        <v>25078</v>
      </c>
      <c r="B7340" t="s">
        <v>86</v>
      </c>
      <c r="C7340" t="s">
        <v>162</v>
      </c>
      <c r="D7340" t="s">
        <v>17736</v>
      </c>
      <c r="E7340" t="s">
        <v>83</v>
      </c>
      <c r="F7340" t="s">
        <v>17734</v>
      </c>
      <c r="G7340">
        <v>99</v>
      </c>
      <c r="H7340">
        <v>0</v>
      </c>
      <c r="I7340">
        <v>0</v>
      </c>
      <c r="J7340">
        <v>0</v>
      </c>
      <c r="K7340">
        <v>0</v>
      </c>
      <c r="L7340">
        <v>0</v>
      </c>
      <c r="M7340">
        <v>0</v>
      </c>
      <c r="N7340">
        <v>0</v>
      </c>
      <c r="O7340">
        <v>0</v>
      </c>
      <c r="P7340">
        <v>0</v>
      </c>
      <c r="Q7340">
        <v>0</v>
      </c>
    </row>
    <row r="7341" spans="1:17" x14ac:dyDescent="0.2">
      <c r="A7341" t="s">
        <v>25079</v>
      </c>
      <c r="B7341" t="s">
        <v>86</v>
      </c>
      <c r="C7341" t="s">
        <v>162</v>
      </c>
      <c r="D7341" t="s">
        <v>17736</v>
      </c>
      <c r="E7341" t="s">
        <v>81</v>
      </c>
      <c r="F7341" t="s">
        <v>4929</v>
      </c>
      <c r="G7341">
        <v>0</v>
      </c>
      <c r="H7341">
        <v>147</v>
      </c>
      <c r="I7341">
        <v>22</v>
      </c>
      <c r="J7341">
        <v>115</v>
      </c>
      <c r="K7341">
        <v>8</v>
      </c>
      <c r="L7341">
        <v>2</v>
      </c>
      <c r="M7341">
        <v>0</v>
      </c>
      <c r="N7341">
        <v>0</v>
      </c>
      <c r="O7341">
        <v>0</v>
      </c>
      <c r="P7341">
        <v>0</v>
      </c>
      <c r="Q7341">
        <v>0</v>
      </c>
    </row>
    <row r="7342" spans="1:17" x14ac:dyDescent="0.2">
      <c r="A7342" t="s">
        <v>25080</v>
      </c>
      <c r="B7342" t="s">
        <v>86</v>
      </c>
      <c r="C7342" t="s">
        <v>162</v>
      </c>
      <c r="D7342" t="s">
        <v>17736</v>
      </c>
      <c r="E7342" t="s">
        <v>81</v>
      </c>
      <c r="F7342" t="s">
        <v>4931</v>
      </c>
      <c r="G7342">
        <v>0</v>
      </c>
      <c r="H7342">
        <v>147</v>
      </c>
      <c r="I7342">
        <v>21</v>
      </c>
      <c r="J7342">
        <v>112</v>
      </c>
      <c r="K7342">
        <v>10</v>
      </c>
      <c r="L7342">
        <v>4</v>
      </c>
      <c r="M7342">
        <v>0</v>
      </c>
      <c r="N7342">
        <v>0</v>
      </c>
      <c r="O7342">
        <v>0</v>
      </c>
      <c r="P7342">
        <v>0</v>
      </c>
      <c r="Q7342">
        <v>0</v>
      </c>
    </row>
    <row r="7343" spans="1:17" x14ac:dyDescent="0.2">
      <c r="A7343" t="s">
        <v>25081</v>
      </c>
      <c r="B7343" t="s">
        <v>86</v>
      </c>
      <c r="C7343" t="s">
        <v>162</v>
      </c>
      <c r="D7343" t="s">
        <v>17736</v>
      </c>
      <c r="E7343" t="s">
        <v>81</v>
      </c>
      <c r="F7343" t="s">
        <v>4933</v>
      </c>
      <c r="G7343">
        <v>0</v>
      </c>
      <c r="H7343">
        <v>0</v>
      </c>
      <c r="I7343">
        <v>0</v>
      </c>
      <c r="J7343">
        <v>0</v>
      </c>
      <c r="K7343">
        <v>0</v>
      </c>
      <c r="L7343">
        <v>0</v>
      </c>
      <c r="M7343">
        <v>147</v>
      </c>
      <c r="N7343">
        <v>0</v>
      </c>
      <c r="O7343">
        <v>0</v>
      </c>
      <c r="P7343">
        <v>0</v>
      </c>
      <c r="Q7343">
        <v>0</v>
      </c>
    </row>
    <row r="7344" spans="1:17" x14ac:dyDescent="0.2">
      <c r="A7344" t="s">
        <v>25082</v>
      </c>
      <c r="B7344" t="s">
        <v>86</v>
      </c>
      <c r="C7344" t="s">
        <v>162</v>
      </c>
      <c r="D7344" t="s">
        <v>17736</v>
      </c>
      <c r="E7344" t="s">
        <v>81</v>
      </c>
      <c r="F7344" t="s">
        <v>4935</v>
      </c>
      <c r="G7344">
        <v>0</v>
      </c>
      <c r="H7344">
        <v>147</v>
      </c>
      <c r="I7344">
        <v>21</v>
      </c>
      <c r="J7344">
        <v>112</v>
      </c>
      <c r="K7344">
        <v>10</v>
      </c>
      <c r="L7344">
        <v>4</v>
      </c>
      <c r="M7344">
        <v>0</v>
      </c>
      <c r="N7344">
        <v>0</v>
      </c>
      <c r="O7344">
        <v>0</v>
      </c>
      <c r="P7344">
        <v>0</v>
      </c>
      <c r="Q7344">
        <v>0</v>
      </c>
    </row>
    <row r="7345" spans="1:17" x14ac:dyDescent="0.2">
      <c r="A7345" t="s">
        <v>25083</v>
      </c>
      <c r="B7345" t="s">
        <v>86</v>
      </c>
      <c r="C7345" t="s">
        <v>162</v>
      </c>
      <c r="D7345" t="s">
        <v>17736</v>
      </c>
      <c r="E7345" t="s">
        <v>81</v>
      </c>
      <c r="F7345" t="s">
        <v>4937</v>
      </c>
      <c r="G7345">
        <v>0</v>
      </c>
      <c r="H7345">
        <v>147</v>
      </c>
      <c r="I7345">
        <v>22</v>
      </c>
      <c r="J7345">
        <v>111</v>
      </c>
      <c r="K7345">
        <v>10</v>
      </c>
      <c r="L7345">
        <v>4</v>
      </c>
      <c r="M7345">
        <v>0</v>
      </c>
      <c r="N7345">
        <v>0</v>
      </c>
      <c r="O7345">
        <v>0</v>
      </c>
      <c r="P7345">
        <v>0</v>
      </c>
      <c r="Q7345">
        <v>0</v>
      </c>
    </row>
    <row r="7346" spans="1:17" x14ac:dyDescent="0.2">
      <c r="A7346" t="s">
        <v>25084</v>
      </c>
      <c r="B7346" t="s">
        <v>86</v>
      </c>
      <c r="C7346" t="s">
        <v>162</v>
      </c>
      <c r="D7346" t="s">
        <v>17736</v>
      </c>
      <c r="E7346" t="s">
        <v>81</v>
      </c>
      <c r="F7346" t="s">
        <v>4939</v>
      </c>
      <c r="G7346">
        <v>0</v>
      </c>
      <c r="H7346">
        <v>0</v>
      </c>
      <c r="I7346">
        <v>0</v>
      </c>
      <c r="J7346">
        <v>0</v>
      </c>
      <c r="K7346">
        <v>0</v>
      </c>
      <c r="L7346">
        <v>0</v>
      </c>
      <c r="M7346">
        <v>147</v>
      </c>
      <c r="N7346">
        <v>0</v>
      </c>
      <c r="O7346">
        <v>0</v>
      </c>
      <c r="P7346">
        <v>0</v>
      </c>
      <c r="Q7346">
        <v>0</v>
      </c>
    </row>
    <row r="7347" spans="1:17" x14ac:dyDescent="0.2">
      <c r="A7347" t="s">
        <v>25085</v>
      </c>
      <c r="B7347" t="s">
        <v>86</v>
      </c>
      <c r="C7347" t="s">
        <v>162</v>
      </c>
      <c r="D7347" t="s">
        <v>17736</v>
      </c>
      <c r="E7347" t="s">
        <v>81</v>
      </c>
      <c r="F7347" t="s">
        <v>4941</v>
      </c>
      <c r="G7347">
        <v>0</v>
      </c>
      <c r="H7347">
        <v>147</v>
      </c>
      <c r="I7347">
        <v>21</v>
      </c>
      <c r="J7347">
        <v>116</v>
      </c>
      <c r="K7347">
        <v>8</v>
      </c>
      <c r="L7347">
        <v>2</v>
      </c>
      <c r="M7347">
        <v>0</v>
      </c>
      <c r="N7347">
        <v>0</v>
      </c>
      <c r="O7347">
        <v>0</v>
      </c>
      <c r="P7347">
        <v>0</v>
      </c>
      <c r="Q7347">
        <v>0</v>
      </c>
    </row>
    <row r="7348" spans="1:17" x14ac:dyDescent="0.2">
      <c r="A7348" t="s">
        <v>25086</v>
      </c>
      <c r="B7348" t="s">
        <v>86</v>
      </c>
      <c r="C7348" t="s">
        <v>162</v>
      </c>
      <c r="D7348" t="s">
        <v>17736</v>
      </c>
      <c r="E7348" t="s">
        <v>81</v>
      </c>
      <c r="F7348" t="s">
        <v>4943</v>
      </c>
      <c r="G7348">
        <v>0</v>
      </c>
      <c r="H7348">
        <v>0</v>
      </c>
      <c r="I7348">
        <v>0</v>
      </c>
      <c r="J7348">
        <v>0</v>
      </c>
      <c r="K7348">
        <v>0</v>
      </c>
      <c r="L7348">
        <v>0</v>
      </c>
      <c r="M7348">
        <v>147</v>
      </c>
      <c r="N7348">
        <v>0</v>
      </c>
      <c r="O7348">
        <v>0</v>
      </c>
      <c r="P7348">
        <v>0</v>
      </c>
      <c r="Q7348">
        <v>0</v>
      </c>
    </row>
    <row r="7349" spans="1:17" x14ac:dyDescent="0.2">
      <c r="A7349" t="s">
        <v>25087</v>
      </c>
      <c r="B7349" t="s">
        <v>86</v>
      </c>
      <c r="C7349" t="s">
        <v>162</v>
      </c>
      <c r="D7349" t="s">
        <v>17736</v>
      </c>
      <c r="E7349" t="s">
        <v>81</v>
      </c>
      <c r="F7349" t="s">
        <v>4925</v>
      </c>
      <c r="G7349">
        <v>0</v>
      </c>
      <c r="H7349">
        <v>0</v>
      </c>
      <c r="I7349">
        <v>0</v>
      </c>
      <c r="J7349">
        <v>0</v>
      </c>
      <c r="K7349">
        <v>0</v>
      </c>
      <c r="L7349">
        <v>0</v>
      </c>
      <c r="M7349">
        <v>0</v>
      </c>
      <c r="N7349">
        <v>125</v>
      </c>
      <c r="O7349">
        <v>121</v>
      </c>
      <c r="P7349">
        <v>1</v>
      </c>
      <c r="Q7349">
        <v>3</v>
      </c>
    </row>
    <row r="7350" spans="1:17" x14ac:dyDescent="0.2">
      <c r="A7350" t="s">
        <v>25088</v>
      </c>
      <c r="B7350" t="s">
        <v>86</v>
      </c>
      <c r="C7350" t="s">
        <v>162</v>
      </c>
      <c r="D7350" t="s">
        <v>17736</v>
      </c>
      <c r="E7350" t="s">
        <v>81</v>
      </c>
      <c r="F7350" t="s">
        <v>4927</v>
      </c>
      <c r="G7350">
        <v>0</v>
      </c>
      <c r="H7350">
        <v>0</v>
      </c>
      <c r="I7350">
        <v>0</v>
      </c>
      <c r="J7350">
        <v>0</v>
      </c>
      <c r="K7350">
        <v>0</v>
      </c>
      <c r="L7350">
        <v>0</v>
      </c>
      <c r="M7350">
        <v>0</v>
      </c>
      <c r="N7350">
        <v>111</v>
      </c>
      <c r="O7350">
        <v>107</v>
      </c>
      <c r="P7350">
        <v>1</v>
      </c>
      <c r="Q7350">
        <v>3</v>
      </c>
    </row>
    <row r="7351" spans="1:17" x14ac:dyDescent="0.2">
      <c r="A7351" t="s">
        <v>25089</v>
      </c>
      <c r="B7351" t="s">
        <v>86</v>
      </c>
      <c r="C7351" t="s">
        <v>162</v>
      </c>
      <c r="D7351" t="s">
        <v>17736</v>
      </c>
      <c r="E7351" t="s">
        <v>81</v>
      </c>
      <c r="F7351" t="s">
        <v>17734</v>
      </c>
      <c r="G7351">
        <v>147</v>
      </c>
      <c r="H7351">
        <v>0</v>
      </c>
      <c r="I7351">
        <v>0</v>
      </c>
      <c r="J7351">
        <v>0</v>
      </c>
      <c r="K7351">
        <v>0</v>
      </c>
      <c r="L7351">
        <v>0</v>
      </c>
      <c r="M7351">
        <v>0</v>
      </c>
      <c r="N7351">
        <v>0</v>
      </c>
      <c r="O7351">
        <v>0</v>
      </c>
      <c r="P7351">
        <v>0</v>
      </c>
      <c r="Q7351">
        <v>0</v>
      </c>
    </row>
    <row r="7352" spans="1:17" x14ac:dyDescent="0.2">
      <c r="A7352" t="s">
        <v>25090</v>
      </c>
      <c r="B7352" t="s">
        <v>86</v>
      </c>
      <c r="C7352" t="s">
        <v>162</v>
      </c>
      <c r="D7352" t="s">
        <v>17748</v>
      </c>
      <c r="E7352" t="s">
        <v>83</v>
      </c>
      <c r="F7352" t="s">
        <v>17749</v>
      </c>
      <c r="G7352">
        <v>0</v>
      </c>
      <c r="H7352">
        <v>0</v>
      </c>
      <c r="I7352">
        <v>0</v>
      </c>
      <c r="J7352">
        <v>0</v>
      </c>
      <c r="K7352">
        <v>0</v>
      </c>
      <c r="L7352">
        <v>0</v>
      </c>
      <c r="M7352">
        <v>0</v>
      </c>
      <c r="N7352">
        <v>10</v>
      </c>
      <c r="O7352">
        <v>7</v>
      </c>
      <c r="P7352">
        <v>2</v>
      </c>
      <c r="Q7352">
        <v>1</v>
      </c>
    </row>
    <row r="7353" spans="1:17" x14ac:dyDescent="0.2">
      <c r="A7353" t="s">
        <v>25091</v>
      </c>
      <c r="B7353" t="s">
        <v>86</v>
      </c>
      <c r="C7353" t="s">
        <v>162</v>
      </c>
      <c r="D7353" t="s">
        <v>17748</v>
      </c>
      <c r="E7353" t="s">
        <v>83</v>
      </c>
      <c r="F7353" t="s">
        <v>17734</v>
      </c>
      <c r="G7353">
        <v>10</v>
      </c>
      <c r="H7353">
        <v>0</v>
      </c>
      <c r="I7353">
        <v>0</v>
      </c>
      <c r="J7353">
        <v>0</v>
      </c>
      <c r="K7353">
        <v>0</v>
      </c>
      <c r="L7353">
        <v>0</v>
      </c>
      <c r="M7353">
        <v>0</v>
      </c>
      <c r="N7353">
        <v>0</v>
      </c>
      <c r="O7353">
        <v>0</v>
      </c>
      <c r="P7353">
        <v>0</v>
      </c>
      <c r="Q7353">
        <v>0</v>
      </c>
    </row>
    <row r="7354" spans="1:17" x14ac:dyDescent="0.2">
      <c r="A7354" t="s">
        <v>25092</v>
      </c>
      <c r="B7354" t="s">
        <v>86</v>
      </c>
      <c r="C7354" t="s">
        <v>162</v>
      </c>
      <c r="D7354" t="s">
        <v>17748</v>
      </c>
      <c r="E7354" t="s">
        <v>81</v>
      </c>
      <c r="F7354" t="s">
        <v>17749</v>
      </c>
      <c r="G7354">
        <v>0</v>
      </c>
      <c r="H7354">
        <v>0</v>
      </c>
      <c r="I7354">
        <v>0</v>
      </c>
      <c r="J7354">
        <v>0</v>
      </c>
      <c r="K7354">
        <v>0</v>
      </c>
      <c r="L7354">
        <v>0</v>
      </c>
      <c r="M7354">
        <v>0</v>
      </c>
      <c r="N7354">
        <v>17</v>
      </c>
      <c r="O7354">
        <v>13</v>
      </c>
      <c r="P7354">
        <v>4</v>
      </c>
      <c r="Q7354">
        <v>0</v>
      </c>
    </row>
    <row r="7355" spans="1:17" x14ac:dyDescent="0.2">
      <c r="A7355" t="s">
        <v>25093</v>
      </c>
      <c r="B7355" t="s">
        <v>86</v>
      </c>
      <c r="C7355" t="s">
        <v>162</v>
      </c>
      <c r="D7355" t="s">
        <v>17748</v>
      </c>
      <c r="E7355" t="s">
        <v>81</v>
      </c>
      <c r="F7355" t="s">
        <v>17734</v>
      </c>
      <c r="G7355">
        <v>17</v>
      </c>
      <c r="H7355">
        <v>0</v>
      </c>
      <c r="I7355">
        <v>0</v>
      </c>
      <c r="J7355">
        <v>0</v>
      </c>
      <c r="K7355">
        <v>0</v>
      </c>
      <c r="L7355">
        <v>0</v>
      </c>
      <c r="M7355">
        <v>0</v>
      </c>
      <c r="N7355">
        <v>0</v>
      </c>
      <c r="O7355">
        <v>0</v>
      </c>
      <c r="P7355">
        <v>0</v>
      </c>
      <c r="Q7355">
        <v>0</v>
      </c>
    </row>
    <row r="7356" spans="1:17" x14ac:dyDescent="0.2">
      <c r="A7356" t="s">
        <v>25094</v>
      </c>
      <c r="B7356" t="s">
        <v>86</v>
      </c>
      <c r="C7356" t="s">
        <v>162</v>
      </c>
      <c r="D7356" t="s">
        <v>17754</v>
      </c>
      <c r="E7356" t="s">
        <v>83</v>
      </c>
      <c r="F7356" t="s">
        <v>17734</v>
      </c>
      <c r="G7356">
        <v>30</v>
      </c>
      <c r="H7356">
        <v>0</v>
      </c>
      <c r="I7356">
        <v>0</v>
      </c>
      <c r="J7356">
        <v>0</v>
      </c>
      <c r="K7356">
        <v>0</v>
      </c>
      <c r="L7356">
        <v>0</v>
      </c>
      <c r="M7356">
        <v>0</v>
      </c>
      <c r="N7356">
        <v>0</v>
      </c>
      <c r="O7356">
        <v>0</v>
      </c>
      <c r="P7356">
        <v>0</v>
      </c>
      <c r="Q7356">
        <v>0</v>
      </c>
    </row>
    <row r="7357" spans="1:17" x14ac:dyDescent="0.2">
      <c r="A7357" t="s">
        <v>25095</v>
      </c>
      <c r="B7357" t="s">
        <v>86</v>
      </c>
      <c r="C7357" t="s">
        <v>162</v>
      </c>
      <c r="D7357" t="s">
        <v>17754</v>
      </c>
      <c r="E7357" t="s">
        <v>81</v>
      </c>
      <c r="F7357" t="s">
        <v>17734</v>
      </c>
      <c r="G7357">
        <v>22</v>
      </c>
      <c r="H7357">
        <v>0</v>
      </c>
      <c r="I7357">
        <v>0</v>
      </c>
      <c r="J7357">
        <v>0</v>
      </c>
      <c r="K7357">
        <v>0</v>
      </c>
      <c r="L7357">
        <v>0</v>
      </c>
      <c r="M7357">
        <v>0</v>
      </c>
      <c r="N7357">
        <v>0</v>
      </c>
      <c r="O7357">
        <v>0</v>
      </c>
      <c r="P7357">
        <v>0</v>
      </c>
      <c r="Q7357">
        <v>0</v>
      </c>
    </row>
    <row r="7358" spans="1:17" x14ac:dyDescent="0.2">
      <c r="A7358" t="s">
        <v>25096</v>
      </c>
      <c r="B7358" t="s">
        <v>86</v>
      </c>
      <c r="C7358" t="s">
        <v>163</v>
      </c>
      <c r="D7358" t="s">
        <v>17768</v>
      </c>
      <c r="E7358" t="s">
        <v>83</v>
      </c>
      <c r="F7358" t="s">
        <v>17734</v>
      </c>
      <c r="G7358">
        <v>3</v>
      </c>
      <c r="H7358">
        <v>0</v>
      </c>
      <c r="I7358">
        <v>0</v>
      </c>
      <c r="J7358">
        <v>0</v>
      </c>
      <c r="K7358">
        <v>0</v>
      </c>
      <c r="L7358">
        <v>0</v>
      </c>
      <c r="M7358">
        <v>0</v>
      </c>
      <c r="N7358">
        <v>0</v>
      </c>
      <c r="O7358">
        <v>0</v>
      </c>
      <c r="P7358">
        <v>0</v>
      </c>
      <c r="Q7358">
        <v>0</v>
      </c>
    </row>
    <row r="7359" spans="1:17" x14ac:dyDescent="0.2">
      <c r="A7359" t="s">
        <v>25097</v>
      </c>
      <c r="B7359" t="s">
        <v>86</v>
      </c>
      <c r="C7359" t="s">
        <v>163</v>
      </c>
      <c r="D7359" t="s">
        <v>17768</v>
      </c>
      <c r="E7359" t="s">
        <v>81</v>
      </c>
      <c r="F7359" t="s">
        <v>17734</v>
      </c>
      <c r="G7359">
        <v>7</v>
      </c>
      <c r="H7359">
        <v>0</v>
      </c>
      <c r="I7359">
        <v>0</v>
      </c>
      <c r="J7359">
        <v>0</v>
      </c>
      <c r="K7359">
        <v>0</v>
      </c>
      <c r="L7359">
        <v>0</v>
      </c>
      <c r="M7359">
        <v>0</v>
      </c>
      <c r="N7359">
        <v>0</v>
      </c>
      <c r="O7359">
        <v>0</v>
      </c>
      <c r="P7359">
        <v>0</v>
      </c>
      <c r="Q7359">
        <v>0</v>
      </c>
    </row>
    <row r="7360" spans="1:17" x14ac:dyDescent="0.2">
      <c r="A7360" t="s">
        <v>25098</v>
      </c>
      <c r="B7360" t="s">
        <v>86</v>
      </c>
      <c r="C7360" t="s">
        <v>163</v>
      </c>
      <c r="D7360" t="s">
        <v>17736</v>
      </c>
      <c r="E7360" t="s">
        <v>83</v>
      </c>
      <c r="F7360" t="s">
        <v>4929</v>
      </c>
      <c r="G7360">
        <v>0</v>
      </c>
      <c r="H7360">
        <v>25</v>
      </c>
      <c r="I7360">
        <v>6</v>
      </c>
      <c r="J7360">
        <v>16</v>
      </c>
      <c r="K7360">
        <v>1</v>
      </c>
      <c r="L7360">
        <v>2</v>
      </c>
      <c r="M7360">
        <v>0</v>
      </c>
      <c r="N7360">
        <v>0</v>
      </c>
      <c r="O7360">
        <v>0</v>
      </c>
      <c r="P7360">
        <v>0</v>
      </c>
      <c r="Q7360">
        <v>0</v>
      </c>
    </row>
    <row r="7361" spans="1:17" x14ac:dyDescent="0.2">
      <c r="A7361" t="s">
        <v>25099</v>
      </c>
      <c r="B7361" t="s">
        <v>86</v>
      </c>
      <c r="C7361" t="s">
        <v>163</v>
      </c>
      <c r="D7361" t="s">
        <v>17736</v>
      </c>
      <c r="E7361" t="s">
        <v>83</v>
      </c>
      <c r="F7361" t="s">
        <v>4931</v>
      </c>
      <c r="G7361">
        <v>0</v>
      </c>
      <c r="H7361">
        <v>25</v>
      </c>
      <c r="I7361">
        <v>6</v>
      </c>
      <c r="J7361">
        <v>16</v>
      </c>
      <c r="K7361">
        <v>1</v>
      </c>
      <c r="L7361">
        <v>2</v>
      </c>
      <c r="M7361">
        <v>0</v>
      </c>
      <c r="N7361">
        <v>0</v>
      </c>
      <c r="O7361">
        <v>0</v>
      </c>
      <c r="P7361">
        <v>0</v>
      </c>
      <c r="Q7361">
        <v>0</v>
      </c>
    </row>
    <row r="7362" spans="1:17" x14ac:dyDescent="0.2">
      <c r="A7362" t="s">
        <v>25100</v>
      </c>
      <c r="B7362" t="s">
        <v>86</v>
      </c>
      <c r="C7362" t="s">
        <v>163</v>
      </c>
      <c r="D7362" t="s">
        <v>17736</v>
      </c>
      <c r="E7362" t="s">
        <v>83</v>
      </c>
      <c r="F7362" t="s">
        <v>4933</v>
      </c>
      <c r="G7362">
        <v>0</v>
      </c>
      <c r="H7362">
        <v>0</v>
      </c>
      <c r="I7362">
        <v>0</v>
      </c>
      <c r="J7362">
        <v>0</v>
      </c>
      <c r="K7362">
        <v>0</v>
      </c>
      <c r="L7362">
        <v>0</v>
      </c>
      <c r="M7362">
        <v>25</v>
      </c>
      <c r="N7362">
        <v>0</v>
      </c>
      <c r="O7362">
        <v>0</v>
      </c>
      <c r="P7362">
        <v>0</v>
      </c>
      <c r="Q7362">
        <v>0</v>
      </c>
    </row>
    <row r="7363" spans="1:17" x14ac:dyDescent="0.2">
      <c r="A7363" t="s">
        <v>25101</v>
      </c>
      <c r="B7363" t="s">
        <v>86</v>
      </c>
      <c r="C7363" t="s">
        <v>163</v>
      </c>
      <c r="D7363" t="s">
        <v>17736</v>
      </c>
      <c r="E7363" t="s">
        <v>83</v>
      </c>
      <c r="F7363" t="s">
        <v>4935</v>
      </c>
      <c r="G7363">
        <v>0</v>
      </c>
      <c r="H7363">
        <v>25</v>
      </c>
      <c r="I7363">
        <v>6</v>
      </c>
      <c r="J7363">
        <v>16</v>
      </c>
      <c r="K7363">
        <v>1</v>
      </c>
      <c r="L7363">
        <v>2</v>
      </c>
      <c r="M7363">
        <v>0</v>
      </c>
      <c r="N7363">
        <v>0</v>
      </c>
      <c r="O7363">
        <v>0</v>
      </c>
      <c r="P7363">
        <v>0</v>
      </c>
      <c r="Q7363">
        <v>0</v>
      </c>
    </row>
    <row r="7364" spans="1:17" x14ac:dyDescent="0.2">
      <c r="A7364" t="s">
        <v>25102</v>
      </c>
      <c r="B7364" t="s">
        <v>86</v>
      </c>
      <c r="C7364" t="s">
        <v>163</v>
      </c>
      <c r="D7364" t="s">
        <v>17736</v>
      </c>
      <c r="E7364" t="s">
        <v>83</v>
      </c>
      <c r="F7364" t="s">
        <v>4937</v>
      </c>
      <c r="G7364">
        <v>0</v>
      </c>
      <c r="H7364">
        <v>25</v>
      </c>
      <c r="I7364">
        <v>6</v>
      </c>
      <c r="J7364">
        <v>16</v>
      </c>
      <c r="K7364">
        <v>1</v>
      </c>
      <c r="L7364">
        <v>2</v>
      </c>
      <c r="M7364">
        <v>0</v>
      </c>
      <c r="N7364">
        <v>0</v>
      </c>
      <c r="O7364">
        <v>0</v>
      </c>
      <c r="P7364">
        <v>0</v>
      </c>
      <c r="Q7364">
        <v>0</v>
      </c>
    </row>
    <row r="7365" spans="1:17" x14ac:dyDescent="0.2">
      <c r="A7365" t="s">
        <v>25103</v>
      </c>
      <c r="B7365" t="s">
        <v>86</v>
      </c>
      <c r="C7365" t="s">
        <v>163</v>
      </c>
      <c r="D7365" t="s">
        <v>17736</v>
      </c>
      <c r="E7365" t="s">
        <v>83</v>
      </c>
      <c r="F7365" t="s">
        <v>4939</v>
      </c>
      <c r="G7365">
        <v>0</v>
      </c>
      <c r="H7365">
        <v>0</v>
      </c>
      <c r="I7365">
        <v>0</v>
      </c>
      <c r="J7365">
        <v>0</v>
      </c>
      <c r="K7365">
        <v>0</v>
      </c>
      <c r="L7365">
        <v>0</v>
      </c>
      <c r="M7365">
        <v>25</v>
      </c>
      <c r="N7365">
        <v>0</v>
      </c>
      <c r="O7365">
        <v>0</v>
      </c>
      <c r="P7365">
        <v>0</v>
      </c>
      <c r="Q7365">
        <v>0</v>
      </c>
    </row>
    <row r="7366" spans="1:17" x14ac:dyDescent="0.2">
      <c r="A7366" t="s">
        <v>25104</v>
      </c>
      <c r="B7366" t="s">
        <v>86</v>
      </c>
      <c r="C7366" t="s">
        <v>163</v>
      </c>
      <c r="D7366" t="s">
        <v>17736</v>
      </c>
      <c r="E7366" t="s">
        <v>83</v>
      </c>
      <c r="F7366" t="s">
        <v>4941</v>
      </c>
      <c r="G7366">
        <v>0</v>
      </c>
      <c r="H7366">
        <v>25</v>
      </c>
      <c r="I7366">
        <v>6</v>
      </c>
      <c r="J7366">
        <v>16</v>
      </c>
      <c r="K7366">
        <v>1</v>
      </c>
      <c r="L7366">
        <v>2</v>
      </c>
      <c r="M7366">
        <v>0</v>
      </c>
      <c r="N7366">
        <v>0</v>
      </c>
      <c r="O7366">
        <v>0</v>
      </c>
      <c r="P7366">
        <v>0</v>
      </c>
      <c r="Q7366">
        <v>0</v>
      </c>
    </row>
    <row r="7367" spans="1:17" x14ac:dyDescent="0.2">
      <c r="A7367" t="s">
        <v>25105</v>
      </c>
      <c r="B7367" t="s">
        <v>86</v>
      </c>
      <c r="C7367" t="s">
        <v>163</v>
      </c>
      <c r="D7367" t="s">
        <v>17736</v>
      </c>
      <c r="E7367" t="s">
        <v>83</v>
      </c>
      <c r="F7367" t="s">
        <v>4943</v>
      </c>
      <c r="G7367">
        <v>0</v>
      </c>
      <c r="H7367">
        <v>0</v>
      </c>
      <c r="I7367">
        <v>0</v>
      </c>
      <c r="J7367">
        <v>0</v>
      </c>
      <c r="K7367">
        <v>0</v>
      </c>
      <c r="L7367">
        <v>0</v>
      </c>
      <c r="M7367">
        <v>25</v>
      </c>
      <c r="N7367">
        <v>0</v>
      </c>
      <c r="O7367">
        <v>0</v>
      </c>
      <c r="P7367">
        <v>0</v>
      </c>
      <c r="Q7367">
        <v>0</v>
      </c>
    </row>
    <row r="7368" spans="1:17" x14ac:dyDescent="0.2">
      <c r="A7368" t="s">
        <v>25106</v>
      </c>
      <c r="B7368" t="s">
        <v>86</v>
      </c>
      <c r="C7368" t="s">
        <v>163</v>
      </c>
      <c r="D7368" t="s">
        <v>17736</v>
      </c>
      <c r="E7368" t="s">
        <v>83</v>
      </c>
      <c r="F7368" t="s">
        <v>4925</v>
      </c>
      <c r="G7368">
        <v>0</v>
      </c>
      <c r="H7368">
        <v>0</v>
      </c>
      <c r="I7368">
        <v>0</v>
      </c>
      <c r="J7368">
        <v>0</v>
      </c>
      <c r="K7368">
        <v>0</v>
      </c>
      <c r="L7368">
        <v>0</v>
      </c>
      <c r="M7368">
        <v>0</v>
      </c>
      <c r="N7368">
        <v>20</v>
      </c>
      <c r="O7368">
        <v>20</v>
      </c>
      <c r="P7368">
        <v>0</v>
      </c>
      <c r="Q7368">
        <v>0</v>
      </c>
    </row>
    <row r="7369" spans="1:17" x14ac:dyDescent="0.2">
      <c r="A7369" t="s">
        <v>25107</v>
      </c>
      <c r="B7369" t="s">
        <v>86</v>
      </c>
      <c r="C7369" t="s">
        <v>163</v>
      </c>
      <c r="D7369" t="s">
        <v>17736</v>
      </c>
      <c r="E7369" t="s">
        <v>83</v>
      </c>
      <c r="F7369" t="s">
        <v>4927</v>
      </c>
      <c r="G7369">
        <v>0</v>
      </c>
      <c r="H7369">
        <v>0</v>
      </c>
      <c r="I7369">
        <v>0</v>
      </c>
      <c r="J7369">
        <v>0</v>
      </c>
      <c r="K7369">
        <v>0</v>
      </c>
      <c r="L7369">
        <v>0</v>
      </c>
      <c r="M7369">
        <v>0</v>
      </c>
      <c r="N7369">
        <v>16</v>
      </c>
      <c r="O7369">
        <v>16</v>
      </c>
      <c r="P7369">
        <v>0</v>
      </c>
      <c r="Q7369">
        <v>0</v>
      </c>
    </row>
    <row r="7370" spans="1:17" x14ac:dyDescent="0.2">
      <c r="A7370" t="s">
        <v>25108</v>
      </c>
      <c r="B7370" t="s">
        <v>86</v>
      </c>
      <c r="C7370" t="s">
        <v>220</v>
      </c>
      <c r="D7370" t="s">
        <v>17748</v>
      </c>
      <c r="E7370" t="s">
        <v>81</v>
      </c>
      <c r="F7370" t="s">
        <v>17734</v>
      </c>
      <c r="G7370">
        <v>1</v>
      </c>
      <c r="H7370">
        <v>0</v>
      </c>
      <c r="I7370">
        <v>0</v>
      </c>
      <c r="J7370">
        <v>0</v>
      </c>
      <c r="K7370">
        <v>0</v>
      </c>
      <c r="L7370">
        <v>0</v>
      </c>
      <c r="M7370">
        <v>0</v>
      </c>
      <c r="N7370">
        <v>0</v>
      </c>
      <c r="O7370">
        <v>0</v>
      </c>
      <c r="P7370">
        <v>0</v>
      </c>
      <c r="Q7370">
        <v>0</v>
      </c>
    </row>
    <row r="7371" spans="1:17" x14ac:dyDescent="0.2">
      <c r="A7371" t="s">
        <v>25109</v>
      </c>
      <c r="B7371" t="s">
        <v>86</v>
      </c>
      <c r="C7371" t="s">
        <v>220</v>
      </c>
      <c r="D7371" t="s">
        <v>17754</v>
      </c>
      <c r="E7371" t="s">
        <v>83</v>
      </c>
      <c r="F7371" t="s">
        <v>17734</v>
      </c>
      <c r="G7371">
        <v>3</v>
      </c>
      <c r="H7371">
        <v>0</v>
      </c>
      <c r="I7371">
        <v>0</v>
      </c>
      <c r="J7371">
        <v>0</v>
      </c>
      <c r="K7371">
        <v>0</v>
      </c>
      <c r="L7371">
        <v>0</v>
      </c>
      <c r="M7371">
        <v>0</v>
      </c>
      <c r="N7371">
        <v>0</v>
      </c>
      <c r="O7371">
        <v>0</v>
      </c>
      <c r="P7371">
        <v>0</v>
      </c>
      <c r="Q7371">
        <v>0</v>
      </c>
    </row>
    <row r="7372" spans="1:17" x14ac:dyDescent="0.2">
      <c r="A7372" t="s">
        <v>25110</v>
      </c>
      <c r="B7372" t="s">
        <v>86</v>
      </c>
      <c r="C7372" t="s">
        <v>220</v>
      </c>
      <c r="D7372" t="s">
        <v>17754</v>
      </c>
      <c r="E7372" t="s">
        <v>81</v>
      </c>
      <c r="F7372" t="s">
        <v>17734</v>
      </c>
      <c r="G7372">
        <v>2</v>
      </c>
      <c r="H7372">
        <v>0</v>
      </c>
      <c r="I7372">
        <v>0</v>
      </c>
      <c r="J7372">
        <v>0</v>
      </c>
      <c r="K7372">
        <v>0</v>
      </c>
      <c r="L7372">
        <v>0</v>
      </c>
      <c r="M7372">
        <v>0</v>
      </c>
      <c r="N7372">
        <v>0</v>
      </c>
      <c r="O7372">
        <v>0</v>
      </c>
      <c r="P7372">
        <v>0</v>
      </c>
      <c r="Q7372">
        <v>0</v>
      </c>
    </row>
    <row r="7373" spans="1:17" x14ac:dyDescent="0.2">
      <c r="A7373" t="s">
        <v>25111</v>
      </c>
      <c r="B7373" t="s">
        <v>86</v>
      </c>
      <c r="C7373" t="s">
        <v>221</v>
      </c>
      <c r="D7373" t="s">
        <v>17768</v>
      </c>
      <c r="E7373" t="s">
        <v>83</v>
      </c>
      <c r="F7373" t="s">
        <v>17734</v>
      </c>
      <c r="G7373">
        <v>2</v>
      </c>
      <c r="H7373">
        <v>0</v>
      </c>
      <c r="I7373">
        <v>0</v>
      </c>
      <c r="J7373">
        <v>0</v>
      </c>
      <c r="K7373">
        <v>0</v>
      </c>
      <c r="L7373">
        <v>0</v>
      </c>
      <c r="M7373">
        <v>0</v>
      </c>
      <c r="N7373">
        <v>0</v>
      </c>
      <c r="O7373">
        <v>0</v>
      </c>
      <c r="P7373">
        <v>0</v>
      </c>
      <c r="Q7373">
        <v>0</v>
      </c>
    </row>
    <row r="7374" spans="1:17" x14ac:dyDescent="0.2">
      <c r="A7374" t="s">
        <v>25112</v>
      </c>
      <c r="B7374" t="s">
        <v>86</v>
      </c>
      <c r="C7374" t="s">
        <v>221</v>
      </c>
      <c r="D7374" t="s">
        <v>17736</v>
      </c>
      <c r="E7374" t="s">
        <v>83</v>
      </c>
      <c r="F7374" t="s">
        <v>4929</v>
      </c>
      <c r="G7374">
        <v>0</v>
      </c>
      <c r="H7374">
        <v>9</v>
      </c>
      <c r="I7374">
        <v>1</v>
      </c>
      <c r="J7374">
        <v>8</v>
      </c>
      <c r="K7374">
        <v>0</v>
      </c>
      <c r="L7374">
        <v>0</v>
      </c>
      <c r="M7374">
        <v>0</v>
      </c>
      <c r="N7374">
        <v>0</v>
      </c>
      <c r="O7374">
        <v>0</v>
      </c>
      <c r="P7374">
        <v>0</v>
      </c>
      <c r="Q7374">
        <v>0</v>
      </c>
    </row>
    <row r="7375" spans="1:17" x14ac:dyDescent="0.2">
      <c r="A7375" t="s">
        <v>25113</v>
      </c>
      <c r="B7375" t="s">
        <v>86</v>
      </c>
      <c r="C7375" t="s">
        <v>221</v>
      </c>
      <c r="D7375" t="s">
        <v>17736</v>
      </c>
      <c r="E7375" t="s">
        <v>83</v>
      </c>
      <c r="F7375" t="s">
        <v>4931</v>
      </c>
      <c r="G7375">
        <v>0</v>
      </c>
      <c r="H7375">
        <v>9</v>
      </c>
      <c r="I7375">
        <v>1</v>
      </c>
      <c r="J7375">
        <v>8</v>
      </c>
      <c r="K7375">
        <v>0</v>
      </c>
      <c r="L7375">
        <v>0</v>
      </c>
      <c r="M7375">
        <v>0</v>
      </c>
      <c r="N7375">
        <v>0</v>
      </c>
      <c r="O7375">
        <v>0</v>
      </c>
      <c r="P7375">
        <v>0</v>
      </c>
      <c r="Q7375">
        <v>0</v>
      </c>
    </row>
    <row r="7376" spans="1:17" x14ac:dyDescent="0.2">
      <c r="A7376" t="s">
        <v>25114</v>
      </c>
      <c r="B7376" t="s">
        <v>86</v>
      </c>
      <c r="C7376" t="s">
        <v>221</v>
      </c>
      <c r="D7376" t="s">
        <v>17736</v>
      </c>
      <c r="E7376" t="s">
        <v>83</v>
      </c>
      <c r="F7376" t="s">
        <v>4933</v>
      </c>
      <c r="G7376">
        <v>0</v>
      </c>
      <c r="H7376">
        <v>0</v>
      </c>
      <c r="I7376">
        <v>0</v>
      </c>
      <c r="J7376">
        <v>0</v>
      </c>
      <c r="K7376">
        <v>0</v>
      </c>
      <c r="L7376">
        <v>0</v>
      </c>
      <c r="M7376">
        <v>9</v>
      </c>
      <c r="N7376">
        <v>0</v>
      </c>
      <c r="O7376">
        <v>0</v>
      </c>
      <c r="P7376">
        <v>0</v>
      </c>
      <c r="Q7376">
        <v>0</v>
      </c>
    </row>
    <row r="7377" spans="1:17" x14ac:dyDescent="0.2">
      <c r="A7377" t="s">
        <v>25115</v>
      </c>
      <c r="B7377" t="s">
        <v>86</v>
      </c>
      <c r="C7377" t="s">
        <v>221</v>
      </c>
      <c r="D7377" t="s">
        <v>17736</v>
      </c>
      <c r="E7377" t="s">
        <v>83</v>
      </c>
      <c r="F7377" t="s">
        <v>4935</v>
      </c>
      <c r="G7377">
        <v>0</v>
      </c>
      <c r="H7377">
        <v>9</v>
      </c>
      <c r="I7377">
        <v>1</v>
      </c>
      <c r="J7377">
        <v>8</v>
      </c>
      <c r="K7377">
        <v>0</v>
      </c>
      <c r="L7377">
        <v>0</v>
      </c>
      <c r="M7377">
        <v>0</v>
      </c>
      <c r="N7377">
        <v>0</v>
      </c>
      <c r="O7377">
        <v>0</v>
      </c>
      <c r="P7377">
        <v>0</v>
      </c>
      <c r="Q7377">
        <v>0</v>
      </c>
    </row>
    <row r="7378" spans="1:17" x14ac:dyDescent="0.2">
      <c r="A7378" t="s">
        <v>25116</v>
      </c>
      <c r="B7378" t="s">
        <v>86</v>
      </c>
      <c r="C7378" t="s">
        <v>221</v>
      </c>
      <c r="D7378" t="s">
        <v>17736</v>
      </c>
      <c r="E7378" t="s">
        <v>83</v>
      </c>
      <c r="F7378" t="s">
        <v>4937</v>
      </c>
      <c r="G7378">
        <v>0</v>
      </c>
      <c r="H7378">
        <v>9</v>
      </c>
      <c r="I7378">
        <v>1</v>
      </c>
      <c r="J7378">
        <v>8</v>
      </c>
      <c r="K7378">
        <v>0</v>
      </c>
      <c r="L7378">
        <v>0</v>
      </c>
      <c r="M7378">
        <v>0</v>
      </c>
      <c r="N7378">
        <v>0</v>
      </c>
      <c r="O7378">
        <v>0</v>
      </c>
      <c r="P7378">
        <v>0</v>
      </c>
      <c r="Q7378">
        <v>0</v>
      </c>
    </row>
    <row r="7379" spans="1:17" x14ac:dyDescent="0.2">
      <c r="A7379" t="s">
        <v>25117</v>
      </c>
      <c r="B7379" t="s">
        <v>86</v>
      </c>
      <c r="C7379" t="s">
        <v>221</v>
      </c>
      <c r="D7379" t="s">
        <v>17736</v>
      </c>
      <c r="E7379" t="s">
        <v>83</v>
      </c>
      <c r="F7379" t="s">
        <v>4939</v>
      </c>
      <c r="G7379">
        <v>0</v>
      </c>
      <c r="H7379">
        <v>0</v>
      </c>
      <c r="I7379">
        <v>0</v>
      </c>
      <c r="J7379">
        <v>0</v>
      </c>
      <c r="K7379">
        <v>0</v>
      </c>
      <c r="L7379">
        <v>0</v>
      </c>
      <c r="M7379">
        <v>9</v>
      </c>
      <c r="N7379">
        <v>0</v>
      </c>
      <c r="O7379">
        <v>0</v>
      </c>
      <c r="P7379">
        <v>0</v>
      </c>
      <c r="Q7379">
        <v>0</v>
      </c>
    </row>
    <row r="7380" spans="1:17" x14ac:dyDescent="0.2">
      <c r="A7380" t="s">
        <v>25118</v>
      </c>
      <c r="B7380" t="s">
        <v>86</v>
      </c>
      <c r="C7380" t="s">
        <v>221</v>
      </c>
      <c r="D7380" t="s">
        <v>17736</v>
      </c>
      <c r="E7380" t="s">
        <v>83</v>
      </c>
      <c r="F7380" t="s">
        <v>4941</v>
      </c>
      <c r="G7380">
        <v>0</v>
      </c>
      <c r="H7380">
        <v>9</v>
      </c>
      <c r="I7380">
        <v>1</v>
      </c>
      <c r="J7380">
        <v>8</v>
      </c>
      <c r="K7380">
        <v>0</v>
      </c>
      <c r="L7380">
        <v>0</v>
      </c>
      <c r="M7380">
        <v>0</v>
      </c>
      <c r="N7380">
        <v>0</v>
      </c>
      <c r="O7380">
        <v>0</v>
      </c>
      <c r="P7380">
        <v>0</v>
      </c>
      <c r="Q7380">
        <v>0</v>
      </c>
    </row>
    <row r="7381" spans="1:17" x14ac:dyDescent="0.2">
      <c r="A7381" t="s">
        <v>25119</v>
      </c>
      <c r="B7381" t="s">
        <v>86</v>
      </c>
      <c r="C7381" t="s">
        <v>221</v>
      </c>
      <c r="D7381" t="s">
        <v>17736</v>
      </c>
      <c r="E7381" t="s">
        <v>83</v>
      </c>
      <c r="F7381" t="s">
        <v>4943</v>
      </c>
      <c r="G7381">
        <v>0</v>
      </c>
      <c r="H7381">
        <v>0</v>
      </c>
      <c r="I7381">
        <v>0</v>
      </c>
      <c r="J7381">
        <v>0</v>
      </c>
      <c r="K7381">
        <v>0</v>
      </c>
      <c r="L7381">
        <v>0</v>
      </c>
      <c r="M7381">
        <v>9</v>
      </c>
      <c r="N7381">
        <v>0</v>
      </c>
      <c r="O7381">
        <v>0</v>
      </c>
      <c r="P7381">
        <v>0</v>
      </c>
      <c r="Q7381">
        <v>0</v>
      </c>
    </row>
    <row r="7382" spans="1:17" x14ac:dyDescent="0.2">
      <c r="A7382" t="s">
        <v>25120</v>
      </c>
      <c r="B7382" t="s">
        <v>86</v>
      </c>
      <c r="C7382" t="s">
        <v>221</v>
      </c>
      <c r="D7382" t="s">
        <v>17736</v>
      </c>
      <c r="E7382" t="s">
        <v>83</v>
      </c>
      <c r="F7382" t="s">
        <v>4925</v>
      </c>
      <c r="G7382">
        <v>0</v>
      </c>
      <c r="H7382">
        <v>0</v>
      </c>
      <c r="I7382">
        <v>0</v>
      </c>
      <c r="J7382">
        <v>0</v>
      </c>
      <c r="K7382">
        <v>0</v>
      </c>
      <c r="L7382">
        <v>0</v>
      </c>
      <c r="M7382">
        <v>0</v>
      </c>
      <c r="N7382">
        <v>7</v>
      </c>
      <c r="O7382">
        <v>7</v>
      </c>
      <c r="P7382">
        <v>0</v>
      </c>
      <c r="Q7382">
        <v>0</v>
      </c>
    </row>
    <row r="7383" spans="1:17" x14ac:dyDescent="0.2">
      <c r="A7383" t="s">
        <v>25121</v>
      </c>
      <c r="B7383" t="s">
        <v>86</v>
      </c>
      <c r="C7383" t="s">
        <v>221</v>
      </c>
      <c r="D7383" t="s">
        <v>17736</v>
      </c>
      <c r="E7383" t="s">
        <v>83</v>
      </c>
      <c r="F7383" t="s">
        <v>4927</v>
      </c>
      <c r="G7383">
        <v>0</v>
      </c>
      <c r="H7383">
        <v>0</v>
      </c>
      <c r="I7383">
        <v>0</v>
      </c>
      <c r="J7383">
        <v>0</v>
      </c>
      <c r="K7383">
        <v>0</v>
      </c>
      <c r="L7383">
        <v>0</v>
      </c>
      <c r="M7383">
        <v>0</v>
      </c>
      <c r="N7383">
        <v>5</v>
      </c>
      <c r="O7383">
        <v>5</v>
      </c>
      <c r="P7383">
        <v>0</v>
      </c>
      <c r="Q7383">
        <v>0</v>
      </c>
    </row>
    <row r="7384" spans="1:17" x14ac:dyDescent="0.2">
      <c r="A7384" t="s">
        <v>25122</v>
      </c>
      <c r="B7384" t="s">
        <v>86</v>
      </c>
      <c r="C7384" t="s">
        <v>221</v>
      </c>
      <c r="D7384" t="s">
        <v>17736</v>
      </c>
      <c r="E7384" t="s">
        <v>83</v>
      </c>
      <c r="F7384" t="s">
        <v>17734</v>
      </c>
      <c r="G7384">
        <v>9</v>
      </c>
      <c r="H7384">
        <v>0</v>
      </c>
      <c r="I7384">
        <v>0</v>
      </c>
      <c r="J7384">
        <v>0</v>
      </c>
      <c r="K7384">
        <v>0</v>
      </c>
      <c r="L7384">
        <v>0</v>
      </c>
      <c r="M7384">
        <v>0</v>
      </c>
      <c r="N7384">
        <v>0</v>
      </c>
      <c r="O7384">
        <v>0</v>
      </c>
      <c r="P7384">
        <v>0</v>
      </c>
      <c r="Q7384">
        <v>0</v>
      </c>
    </row>
    <row r="7385" spans="1:17" x14ac:dyDescent="0.2">
      <c r="A7385" t="s">
        <v>25123</v>
      </c>
      <c r="B7385" t="s">
        <v>86</v>
      </c>
      <c r="C7385" t="s">
        <v>221</v>
      </c>
      <c r="D7385" t="s">
        <v>17736</v>
      </c>
      <c r="E7385" t="s">
        <v>81</v>
      </c>
      <c r="F7385" t="s">
        <v>4929</v>
      </c>
      <c r="G7385">
        <v>0</v>
      </c>
      <c r="H7385">
        <v>3</v>
      </c>
      <c r="I7385">
        <v>1</v>
      </c>
      <c r="J7385">
        <v>2</v>
      </c>
      <c r="K7385">
        <v>0</v>
      </c>
      <c r="L7385">
        <v>0</v>
      </c>
      <c r="M7385">
        <v>0</v>
      </c>
      <c r="N7385">
        <v>0</v>
      </c>
      <c r="O7385">
        <v>0</v>
      </c>
      <c r="P7385">
        <v>0</v>
      </c>
      <c r="Q7385">
        <v>0</v>
      </c>
    </row>
    <row r="7386" spans="1:17" x14ac:dyDescent="0.2">
      <c r="A7386" t="s">
        <v>25124</v>
      </c>
      <c r="B7386" t="s">
        <v>86</v>
      </c>
      <c r="C7386" t="s">
        <v>221</v>
      </c>
      <c r="D7386" t="s">
        <v>17736</v>
      </c>
      <c r="E7386" t="s">
        <v>81</v>
      </c>
      <c r="F7386" t="s">
        <v>4931</v>
      </c>
      <c r="G7386">
        <v>0</v>
      </c>
      <c r="H7386">
        <v>3</v>
      </c>
      <c r="I7386">
        <v>1</v>
      </c>
      <c r="J7386">
        <v>2</v>
      </c>
      <c r="K7386">
        <v>0</v>
      </c>
      <c r="L7386">
        <v>0</v>
      </c>
      <c r="M7386">
        <v>0</v>
      </c>
      <c r="N7386">
        <v>0</v>
      </c>
      <c r="O7386">
        <v>0</v>
      </c>
      <c r="P7386">
        <v>0</v>
      </c>
      <c r="Q7386">
        <v>0</v>
      </c>
    </row>
    <row r="7387" spans="1:17" x14ac:dyDescent="0.2">
      <c r="A7387" t="s">
        <v>25125</v>
      </c>
      <c r="B7387" t="s">
        <v>86</v>
      </c>
      <c r="C7387" t="s">
        <v>221</v>
      </c>
      <c r="D7387" t="s">
        <v>17736</v>
      </c>
      <c r="E7387" t="s">
        <v>81</v>
      </c>
      <c r="F7387" t="s">
        <v>4933</v>
      </c>
      <c r="G7387">
        <v>0</v>
      </c>
      <c r="H7387">
        <v>0</v>
      </c>
      <c r="I7387">
        <v>0</v>
      </c>
      <c r="J7387">
        <v>0</v>
      </c>
      <c r="K7387">
        <v>0</v>
      </c>
      <c r="L7387">
        <v>0</v>
      </c>
      <c r="M7387">
        <v>3</v>
      </c>
      <c r="N7387">
        <v>0</v>
      </c>
      <c r="O7387">
        <v>0</v>
      </c>
      <c r="P7387">
        <v>0</v>
      </c>
      <c r="Q7387">
        <v>0</v>
      </c>
    </row>
    <row r="7388" spans="1:17" x14ac:dyDescent="0.2">
      <c r="A7388" t="s">
        <v>25126</v>
      </c>
      <c r="B7388" t="s">
        <v>86</v>
      </c>
      <c r="C7388" t="s">
        <v>221</v>
      </c>
      <c r="D7388" t="s">
        <v>17736</v>
      </c>
      <c r="E7388" t="s">
        <v>81</v>
      </c>
      <c r="F7388" t="s">
        <v>4935</v>
      </c>
      <c r="G7388">
        <v>0</v>
      </c>
      <c r="H7388">
        <v>3</v>
      </c>
      <c r="I7388">
        <v>1</v>
      </c>
      <c r="J7388">
        <v>2</v>
      </c>
      <c r="K7388">
        <v>0</v>
      </c>
      <c r="L7388">
        <v>0</v>
      </c>
      <c r="M7388">
        <v>0</v>
      </c>
      <c r="N7388">
        <v>0</v>
      </c>
      <c r="O7388">
        <v>0</v>
      </c>
      <c r="P7388">
        <v>0</v>
      </c>
      <c r="Q7388">
        <v>0</v>
      </c>
    </row>
    <row r="7389" spans="1:17" x14ac:dyDescent="0.2">
      <c r="A7389" t="s">
        <v>25127</v>
      </c>
      <c r="B7389" t="s">
        <v>86</v>
      </c>
      <c r="C7389" t="s">
        <v>221</v>
      </c>
      <c r="D7389" t="s">
        <v>17736</v>
      </c>
      <c r="E7389" t="s">
        <v>81</v>
      </c>
      <c r="F7389" t="s">
        <v>4937</v>
      </c>
      <c r="G7389">
        <v>0</v>
      </c>
      <c r="H7389">
        <v>3</v>
      </c>
      <c r="I7389">
        <v>1</v>
      </c>
      <c r="J7389">
        <v>2</v>
      </c>
      <c r="K7389">
        <v>0</v>
      </c>
      <c r="L7389">
        <v>0</v>
      </c>
      <c r="M7389">
        <v>0</v>
      </c>
      <c r="N7389">
        <v>0</v>
      </c>
      <c r="O7389">
        <v>0</v>
      </c>
      <c r="P7389">
        <v>0</v>
      </c>
      <c r="Q7389">
        <v>0</v>
      </c>
    </row>
    <row r="7390" spans="1:17" x14ac:dyDescent="0.2">
      <c r="A7390" t="s">
        <v>25128</v>
      </c>
      <c r="B7390" t="s">
        <v>86</v>
      </c>
      <c r="C7390" t="s">
        <v>221</v>
      </c>
      <c r="D7390" t="s">
        <v>17736</v>
      </c>
      <c r="E7390" t="s">
        <v>81</v>
      </c>
      <c r="F7390" t="s">
        <v>4939</v>
      </c>
      <c r="G7390">
        <v>0</v>
      </c>
      <c r="H7390">
        <v>0</v>
      </c>
      <c r="I7390">
        <v>0</v>
      </c>
      <c r="J7390">
        <v>0</v>
      </c>
      <c r="K7390">
        <v>0</v>
      </c>
      <c r="L7390">
        <v>0</v>
      </c>
      <c r="M7390">
        <v>3</v>
      </c>
      <c r="N7390">
        <v>0</v>
      </c>
      <c r="O7390">
        <v>0</v>
      </c>
      <c r="P7390">
        <v>0</v>
      </c>
      <c r="Q7390">
        <v>0</v>
      </c>
    </row>
    <row r="7391" spans="1:17" x14ac:dyDescent="0.2">
      <c r="A7391" t="s">
        <v>25129</v>
      </c>
      <c r="B7391" t="s">
        <v>86</v>
      </c>
      <c r="C7391" t="s">
        <v>221</v>
      </c>
      <c r="D7391" t="s">
        <v>17736</v>
      </c>
      <c r="E7391" t="s">
        <v>81</v>
      </c>
      <c r="F7391" t="s">
        <v>4941</v>
      </c>
      <c r="G7391">
        <v>0</v>
      </c>
      <c r="H7391">
        <v>3</v>
      </c>
      <c r="I7391">
        <v>1</v>
      </c>
      <c r="J7391">
        <v>2</v>
      </c>
      <c r="K7391">
        <v>0</v>
      </c>
      <c r="L7391">
        <v>0</v>
      </c>
      <c r="M7391">
        <v>0</v>
      </c>
      <c r="N7391">
        <v>0</v>
      </c>
      <c r="O7391">
        <v>0</v>
      </c>
      <c r="P7391">
        <v>0</v>
      </c>
      <c r="Q7391">
        <v>0</v>
      </c>
    </row>
    <row r="7392" spans="1:17" x14ac:dyDescent="0.2">
      <c r="A7392" t="s">
        <v>25130</v>
      </c>
      <c r="B7392" t="s">
        <v>86</v>
      </c>
      <c r="C7392" t="s">
        <v>221</v>
      </c>
      <c r="D7392" t="s">
        <v>17736</v>
      </c>
      <c r="E7392" t="s">
        <v>81</v>
      </c>
      <c r="F7392" t="s">
        <v>4943</v>
      </c>
      <c r="G7392">
        <v>0</v>
      </c>
      <c r="H7392">
        <v>0</v>
      </c>
      <c r="I7392">
        <v>0</v>
      </c>
      <c r="J7392">
        <v>0</v>
      </c>
      <c r="K7392">
        <v>0</v>
      </c>
      <c r="L7392">
        <v>0</v>
      </c>
      <c r="M7392">
        <v>3</v>
      </c>
      <c r="N7392">
        <v>0</v>
      </c>
      <c r="O7392">
        <v>0</v>
      </c>
      <c r="P7392">
        <v>0</v>
      </c>
      <c r="Q7392">
        <v>0</v>
      </c>
    </row>
    <row r="7393" spans="1:17" x14ac:dyDescent="0.2">
      <c r="A7393" t="s">
        <v>25131</v>
      </c>
      <c r="B7393" t="s">
        <v>86</v>
      </c>
      <c r="C7393" t="s">
        <v>221</v>
      </c>
      <c r="D7393" t="s">
        <v>17736</v>
      </c>
      <c r="E7393" t="s">
        <v>81</v>
      </c>
      <c r="F7393" t="s">
        <v>4925</v>
      </c>
      <c r="G7393">
        <v>0</v>
      </c>
      <c r="H7393">
        <v>0</v>
      </c>
      <c r="I7393">
        <v>0</v>
      </c>
      <c r="J7393">
        <v>0</v>
      </c>
      <c r="K7393">
        <v>0</v>
      </c>
      <c r="L7393">
        <v>0</v>
      </c>
      <c r="M7393">
        <v>0</v>
      </c>
      <c r="N7393">
        <v>3</v>
      </c>
      <c r="O7393">
        <v>3</v>
      </c>
      <c r="P7393">
        <v>0</v>
      </c>
      <c r="Q7393">
        <v>0</v>
      </c>
    </row>
    <row r="7394" spans="1:17" x14ac:dyDescent="0.2">
      <c r="A7394" t="s">
        <v>25132</v>
      </c>
      <c r="B7394" t="s">
        <v>86</v>
      </c>
      <c r="C7394" t="s">
        <v>221</v>
      </c>
      <c r="D7394" t="s">
        <v>17736</v>
      </c>
      <c r="E7394" t="s">
        <v>81</v>
      </c>
      <c r="F7394" t="s">
        <v>4927</v>
      </c>
      <c r="G7394">
        <v>0</v>
      </c>
      <c r="H7394">
        <v>0</v>
      </c>
      <c r="I7394">
        <v>0</v>
      </c>
      <c r="J7394">
        <v>0</v>
      </c>
      <c r="K7394">
        <v>0</v>
      </c>
      <c r="L7394">
        <v>0</v>
      </c>
      <c r="M7394">
        <v>0</v>
      </c>
      <c r="N7394">
        <v>3</v>
      </c>
      <c r="O7394">
        <v>3</v>
      </c>
      <c r="P7394">
        <v>0</v>
      </c>
      <c r="Q7394">
        <v>0</v>
      </c>
    </row>
    <row r="7395" spans="1:17" x14ac:dyDescent="0.2">
      <c r="A7395" t="s">
        <v>25133</v>
      </c>
      <c r="B7395" t="s">
        <v>86</v>
      </c>
      <c r="C7395" t="s">
        <v>221</v>
      </c>
      <c r="D7395" t="s">
        <v>17736</v>
      </c>
      <c r="E7395" t="s">
        <v>81</v>
      </c>
      <c r="F7395" t="s">
        <v>17734</v>
      </c>
      <c r="G7395">
        <v>3</v>
      </c>
      <c r="H7395">
        <v>0</v>
      </c>
      <c r="I7395">
        <v>0</v>
      </c>
      <c r="J7395">
        <v>0</v>
      </c>
      <c r="K7395">
        <v>0</v>
      </c>
      <c r="L7395">
        <v>0</v>
      </c>
      <c r="M7395">
        <v>0</v>
      </c>
      <c r="N7395">
        <v>0</v>
      </c>
      <c r="O7395">
        <v>0</v>
      </c>
      <c r="P7395">
        <v>0</v>
      </c>
      <c r="Q7395">
        <v>0</v>
      </c>
    </row>
    <row r="7396" spans="1:17" x14ac:dyDescent="0.2">
      <c r="A7396" t="s">
        <v>25134</v>
      </c>
      <c r="B7396" t="s">
        <v>86</v>
      </c>
      <c r="C7396" t="s">
        <v>221</v>
      </c>
      <c r="D7396" t="s">
        <v>17748</v>
      </c>
      <c r="E7396" t="s">
        <v>83</v>
      </c>
      <c r="F7396" t="s">
        <v>17749</v>
      </c>
      <c r="G7396">
        <v>0</v>
      </c>
      <c r="H7396">
        <v>0</v>
      </c>
      <c r="I7396">
        <v>0</v>
      </c>
      <c r="J7396">
        <v>0</v>
      </c>
      <c r="K7396">
        <v>0</v>
      </c>
      <c r="L7396">
        <v>0</v>
      </c>
      <c r="M7396">
        <v>0</v>
      </c>
      <c r="N7396">
        <v>2</v>
      </c>
      <c r="O7396">
        <v>2</v>
      </c>
      <c r="P7396">
        <v>0</v>
      </c>
      <c r="Q7396">
        <v>0</v>
      </c>
    </row>
    <row r="7397" spans="1:17" x14ac:dyDescent="0.2">
      <c r="A7397" t="s">
        <v>25135</v>
      </c>
      <c r="B7397" t="s">
        <v>86</v>
      </c>
      <c r="C7397" t="s">
        <v>221</v>
      </c>
      <c r="D7397" t="s">
        <v>17748</v>
      </c>
      <c r="E7397" t="s">
        <v>83</v>
      </c>
      <c r="F7397" t="s">
        <v>17734</v>
      </c>
      <c r="G7397">
        <v>2</v>
      </c>
      <c r="H7397">
        <v>0</v>
      </c>
      <c r="I7397">
        <v>0</v>
      </c>
      <c r="J7397">
        <v>0</v>
      </c>
      <c r="K7397">
        <v>0</v>
      </c>
      <c r="L7397">
        <v>0</v>
      </c>
      <c r="M7397">
        <v>0</v>
      </c>
      <c r="N7397">
        <v>0</v>
      </c>
      <c r="O7397">
        <v>0</v>
      </c>
      <c r="P7397">
        <v>0</v>
      </c>
      <c r="Q7397">
        <v>0</v>
      </c>
    </row>
    <row r="7398" spans="1:17" x14ac:dyDescent="0.2">
      <c r="A7398" t="s">
        <v>25136</v>
      </c>
      <c r="B7398" t="s">
        <v>86</v>
      </c>
      <c r="C7398" t="s">
        <v>222</v>
      </c>
      <c r="D7398" t="s">
        <v>17768</v>
      </c>
      <c r="E7398" t="s">
        <v>83</v>
      </c>
      <c r="F7398" t="s">
        <v>17734</v>
      </c>
      <c r="G7398">
        <v>1</v>
      </c>
      <c r="H7398">
        <v>0</v>
      </c>
      <c r="I7398">
        <v>0</v>
      </c>
      <c r="J7398">
        <v>0</v>
      </c>
      <c r="K7398">
        <v>0</v>
      </c>
      <c r="L7398">
        <v>0</v>
      </c>
      <c r="M7398">
        <v>0</v>
      </c>
      <c r="N7398">
        <v>0</v>
      </c>
      <c r="O7398">
        <v>0</v>
      </c>
      <c r="P7398">
        <v>0</v>
      </c>
      <c r="Q7398">
        <v>0</v>
      </c>
    </row>
    <row r="7399" spans="1:17" x14ac:dyDescent="0.2">
      <c r="A7399" t="s">
        <v>25137</v>
      </c>
      <c r="B7399" t="s">
        <v>86</v>
      </c>
      <c r="C7399" t="s">
        <v>222</v>
      </c>
      <c r="D7399" t="s">
        <v>17768</v>
      </c>
      <c r="E7399" t="s">
        <v>81</v>
      </c>
      <c r="F7399" t="s">
        <v>17734</v>
      </c>
      <c r="G7399">
        <v>2</v>
      </c>
      <c r="H7399">
        <v>0</v>
      </c>
      <c r="I7399">
        <v>0</v>
      </c>
      <c r="J7399">
        <v>0</v>
      </c>
      <c r="K7399">
        <v>0</v>
      </c>
      <c r="L7399">
        <v>0</v>
      </c>
      <c r="M7399">
        <v>0</v>
      </c>
      <c r="N7399">
        <v>0</v>
      </c>
      <c r="O7399">
        <v>0</v>
      </c>
      <c r="P7399">
        <v>0</v>
      </c>
      <c r="Q7399">
        <v>0</v>
      </c>
    </row>
    <row r="7400" spans="1:17" x14ac:dyDescent="0.2">
      <c r="A7400" t="s">
        <v>25138</v>
      </c>
      <c r="B7400" t="s">
        <v>89</v>
      </c>
      <c r="C7400" t="s">
        <v>111</v>
      </c>
      <c r="D7400" t="s">
        <v>17768</v>
      </c>
      <c r="E7400" t="s">
        <v>81</v>
      </c>
      <c r="F7400" t="s">
        <v>17734</v>
      </c>
      <c r="G7400">
        <v>1</v>
      </c>
      <c r="H7400">
        <v>0</v>
      </c>
      <c r="I7400">
        <v>0</v>
      </c>
      <c r="J7400">
        <v>0</v>
      </c>
      <c r="K7400">
        <v>0</v>
      </c>
      <c r="L7400">
        <v>0</v>
      </c>
      <c r="M7400">
        <v>0</v>
      </c>
      <c r="N7400">
        <v>0</v>
      </c>
      <c r="O7400">
        <v>0</v>
      </c>
      <c r="P7400">
        <v>0</v>
      </c>
      <c r="Q7400">
        <v>0</v>
      </c>
    </row>
    <row r="7401" spans="1:17" x14ac:dyDescent="0.2">
      <c r="A7401" t="s">
        <v>25139</v>
      </c>
      <c r="B7401" t="s">
        <v>89</v>
      </c>
      <c r="C7401" t="s">
        <v>111</v>
      </c>
      <c r="D7401" t="s">
        <v>17736</v>
      </c>
      <c r="E7401" t="s">
        <v>83</v>
      </c>
      <c r="F7401" t="s">
        <v>4929</v>
      </c>
      <c r="G7401">
        <v>0</v>
      </c>
      <c r="H7401">
        <v>6</v>
      </c>
      <c r="I7401">
        <v>3</v>
      </c>
      <c r="J7401">
        <v>3</v>
      </c>
      <c r="K7401">
        <v>0</v>
      </c>
      <c r="L7401">
        <v>0</v>
      </c>
      <c r="M7401">
        <v>0</v>
      </c>
      <c r="N7401">
        <v>0</v>
      </c>
      <c r="O7401">
        <v>0</v>
      </c>
      <c r="P7401">
        <v>0</v>
      </c>
      <c r="Q7401">
        <v>0</v>
      </c>
    </row>
    <row r="7402" spans="1:17" x14ac:dyDescent="0.2">
      <c r="A7402" t="s">
        <v>25140</v>
      </c>
      <c r="B7402" t="s">
        <v>89</v>
      </c>
      <c r="C7402" t="s">
        <v>111</v>
      </c>
      <c r="D7402" t="s">
        <v>17736</v>
      </c>
      <c r="E7402" t="s">
        <v>83</v>
      </c>
      <c r="F7402" t="s">
        <v>4931</v>
      </c>
      <c r="G7402">
        <v>0</v>
      </c>
      <c r="H7402">
        <v>6</v>
      </c>
      <c r="I7402">
        <v>3</v>
      </c>
      <c r="J7402">
        <v>2</v>
      </c>
      <c r="K7402">
        <v>0</v>
      </c>
      <c r="L7402">
        <v>1</v>
      </c>
      <c r="M7402">
        <v>0</v>
      </c>
      <c r="N7402">
        <v>0</v>
      </c>
      <c r="O7402">
        <v>0</v>
      </c>
      <c r="P7402">
        <v>0</v>
      </c>
      <c r="Q7402">
        <v>0</v>
      </c>
    </row>
    <row r="7403" spans="1:17" x14ac:dyDescent="0.2">
      <c r="A7403" t="s">
        <v>25141</v>
      </c>
      <c r="B7403" t="s">
        <v>89</v>
      </c>
      <c r="C7403" t="s">
        <v>111</v>
      </c>
      <c r="D7403" t="s">
        <v>17736</v>
      </c>
      <c r="E7403" t="s">
        <v>83</v>
      </c>
      <c r="F7403" t="s">
        <v>4933</v>
      </c>
      <c r="G7403">
        <v>0</v>
      </c>
      <c r="H7403">
        <v>0</v>
      </c>
      <c r="I7403">
        <v>0</v>
      </c>
      <c r="J7403">
        <v>0</v>
      </c>
      <c r="K7403">
        <v>0</v>
      </c>
      <c r="L7403">
        <v>0</v>
      </c>
      <c r="M7403">
        <v>6</v>
      </c>
      <c r="N7403">
        <v>0</v>
      </c>
      <c r="O7403">
        <v>0</v>
      </c>
      <c r="P7403">
        <v>0</v>
      </c>
      <c r="Q7403">
        <v>0</v>
      </c>
    </row>
    <row r="7404" spans="1:17" x14ac:dyDescent="0.2">
      <c r="A7404" t="s">
        <v>25142</v>
      </c>
      <c r="B7404" t="s">
        <v>89</v>
      </c>
      <c r="C7404" t="s">
        <v>111</v>
      </c>
      <c r="D7404" t="s">
        <v>17736</v>
      </c>
      <c r="E7404" t="s">
        <v>83</v>
      </c>
      <c r="F7404" t="s">
        <v>4935</v>
      </c>
      <c r="G7404">
        <v>0</v>
      </c>
      <c r="H7404">
        <v>6</v>
      </c>
      <c r="I7404">
        <v>3</v>
      </c>
      <c r="J7404">
        <v>2</v>
      </c>
      <c r="K7404">
        <v>0</v>
      </c>
      <c r="L7404">
        <v>1</v>
      </c>
      <c r="M7404">
        <v>0</v>
      </c>
      <c r="N7404">
        <v>0</v>
      </c>
      <c r="O7404">
        <v>0</v>
      </c>
      <c r="P7404">
        <v>0</v>
      </c>
      <c r="Q7404">
        <v>0</v>
      </c>
    </row>
    <row r="7405" spans="1:17" x14ac:dyDescent="0.2">
      <c r="A7405" t="s">
        <v>25143</v>
      </c>
      <c r="B7405" t="s">
        <v>89</v>
      </c>
      <c r="C7405" t="s">
        <v>111</v>
      </c>
      <c r="D7405" t="s">
        <v>17736</v>
      </c>
      <c r="E7405" t="s">
        <v>83</v>
      </c>
      <c r="F7405" t="s">
        <v>4937</v>
      </c>
      <c r="G7405">
        <v>0</v>
      </c>
      <c r="H7405">
        <v>6</v>
      </c>
      <c r="I7405">
        <v>3</v>
      </c>
      <c r="J7405">
        <v>2</v>
      </c>
      <c r="K7405">
        <v>0</v>
      </c>
      <c r="L7405">
        <v>1</v>
      </c>
      <c r="M7405">
        <v>0</v>
      </c>
      <c r="N7405">
        <v>0</v>
      </c>
      <c r="O7405">
        <v>0</v>
      </c>
      <c r="P7405">
        <v>0</v>
      </c>
      <c r="Q7405">
        <v>0</v>
      </c>
    </row>
    <row r="7406" spans="1:17" x14ac:dyDescent="0.2">
      <c r="A7406" t="s">
        <v>25144</v>
      </c>
      <c r="B7406" t="s">
        <v>89</v>
      </c>
      <c r="C7406" t="s">
        <v>111</v>
      </c>
      <c r="D7406" t="s">
        <v>17736</v>
      </c>
      <c r="E7406" t="s">
        <v>83</v>
      </c>
      <c r="F7406" t="s">
        <v>4939</v>
      </c>
      <c r="G7406">
        <v>0</v>
      </c>
      <c r="H7406">
        <v>0</v>
      </c>
      <c r="I7406">
        <v>0</v>
      </c>
      <c r="J7406">
        <v>0</v>
      </c>
      <c r="K7406">
        <v>0</v>
      </c>
      <c r="L7406">
        <v>0</v>
      </c>
      <c r="M7406">
        <v>6</v>
      </c>
      <c r="N7406">
        <v>0</v>
      </c>
      <c r="O7406">
        <v>0</v>
      </c>
      <c r="P7406">
        <v>0</v>
      </c>
      <c r="Q7406">
        <v>0</v>
      </c>
    </row>
    <row r="7407" spans="1:17" x14ac:dyDescent="0.2">
      <c r="A7407" t="s">
        <v>25145</v>
      </c>
      <c r="B7407" t="s">
        <v>89</v>
      </c>
      <c r="C7407" t="s">
        <v>111</v>
      </c>
      <c r="D7407" t="s">
        <v>17736</v>
      </c>
      <c r="E7407" t="s">
        <v>83</v>
      </c>
      <c r="F7407" t="s">
        <v>4941</v>
      </c>
      <c r="G7407">
        <v>0</v>
      </c>
      <c r="H7407">
        <v>6</v>
      </c>
      <c r="I7407">
        <v>3</v>
      </c>
      <c r="J7407">
        <v>3</v>
      </c>
      <c r="K7407">
        <v>0</v>
      </c>
      <c r="L7407">
        <v>0</v>
      </c>
      <c r="M7407">
        <v>0</v>
      </c>
      <c r="N7407">
        <v>0</v>
      </c>
      <c r="O7407">
        <v>0</v>
      </c>
      <c r="P7407">
        <v>0</v>
      </c>
      <c r="Q7407">
        <v>0</v>
      </c>
    </row>
    <row r="7408" spans="1:17" x14ac:dyDescent="0.2">
      <c r="A7408" t="s">
        <v>25146</v>
      </c>
      <c r="B7408" t="s">
        <v>89</v>
      </c>
      <c r="C7408" t="s">
        <v>188</v>
      </c>
      <c r="D7408" t="s">
        <v>17754</v>
      </c>
      <c r="E7408" t="s">
        <v>81</v>
      </c>
      <c r="F7408" t="s">
        <v>17734</v>
      </c>
      <c r="G7408">
        <v>3</v>
      </c>
      <c r="H7408">
        <v>0</v>
      </c>
      <c r="I7408">
        <v>0</v>
      </c>
      <c r="J7408">
        <v>0</v>
      </c>
      <c r="K7408">
        <v>0</v>
      </c>
      <c r="L7408">
        <v>0</v>
      </c>
      <c r="M7408">
        <v>0</v>
      </c>
      <c r="N7408">
        <v>0</v>
      </c>
      <c r="O7408">
        <v>0</v>
      </c>
      <c r="P7408">
        <v>0</v>
      </c>
      <c r="Q7408">
        <v>0</v>
      </c>
    </row>
    <row r="7409" spans="1:17" x14ac:dyDescent="0.2">
      <c r="A7409" t="s">
        <v>25147</v>
      </c>
      <c r="B7409" t="s">
        <v>89</v>
      </c>
      <c r="C7409" t="s">
        <v>189</v>
      </c>
      <c r="D7409" t="s">
        <v>17768</v>
      </c>
      <c r="E7409" t="s">
        <v>83</v>
      </c>
      <c r="F7409" t="s">
        <v>17734</v>
      </c>
      <c r="G7409">
        <v>7</v>
      </c>
      <c r="H7409">
        <v>0</v>
      </c>
      <c r="I7409">
        <v>0</v>
      </c>
      <c r="J7409">
        <v>0</v>
      </c>
      <c r="K7409">
        <v>0</v>
      </c>
      <c r="L7409">
        <v>0</v>
      </c>
      <c r="M7409">
        <v>0</v>
      </c>
      <c r="N7409">
        <v>0</v>
      </c>
      <c r="O7409">
        <v>0</v>
      </c>
      <c r="P7409">
        <v>0</v>
      </c>
      <c r="Q7409">
        <v>0</v>
      </c>
    </row>
    <row r="7410" spans="1:17" x14ac:dyDescent="0.2">
      <c r="A7410" t="s">
        <v>25148</v>
      </c>
      <c r="B7410" t="s">
        <v>89</v>
      </c>
      <c r="C7410" t="s">
        <v>189</v>
      </c>
      <c r="D7410" t="s">
        <v>17768</v>
      </c>
      <c r="E7410" t="s">
        <v>81</v>
      </c>
      <c r="F7410" t="s">
        <v>17734</v>
      </c>
      <c r="G7410">
        <v>7</v>
      </c>
      <c r="H7410">
        <v>0</v>
      </c>
      <c r="I7410">
        <v>0</v>
      </c>
      <c r="J7410">
        <v>0</v>
      </c>
      <c r="K7410">
        <v>0</v>
      </c>
      <c r="L7410">
        <v>0</v>
      </c>
      <c r="M7410">
        <v>0</v>
      </c>
      <c r="N7410">
        <v>0</v>
      </c>
      <c r="O7410">
        <v>0</v>
      </c>
      <c r="P7410">
        <v>0</v>
      </c>
      <c r="Q7410">
        <v>0</v>
      </c>
    </row>
    <row r="7411" spans="1:17" x14ac:dyDescent="0.2">
      <c r="A7411" t="s">
        <v>25149</v>
      </c>
      <c r="B7411" t="s">
        <v>89</v>
      </c>
      <c r="C7411" t="s">
        <v>189</v>
      </c>
      <c r="D7411" t="s">
        <v>17736</v>
      </c>
      <c r="E7411" t="s">
        <v>83</v>
      </c>
      <c r="F7411" t="s">
        <v>4929</v>
      </c>
      <c r="G7411">
        <v>0</v>
      </c>
      <c r="H7411">
        <v>13</v>
      </c>
      <c r="I7411">
        <v>1</v>
      </c>
      <c r="J7411">
        <v>10</v>
      </c>
      <c r="K7411">
        <v>2</v>
      </c>
      <c r="L7411">
        <v>0</v>
      </c>
      <c r="M7411">
        <v>0</v>
      </c>
      <c r="N7411">
        <v>0</v>
      </c>
      <c r="O7411">
        <v>0</v>
      </c>
      <c r="P7411">
        <v>0</v>
      </c>
      <c r="Q7411">
        <v>0</v>
      </c>
    </row>
    <row r="7412" spans="1:17" x14ac:dyDescent="0.2">
      <c r="A7412" t="s">
        <v>25150</v>
      </c>
      <c r="B7412" t="s">
        <v>89</v>
      </c>
      <c r="C7412" t="s">
        <v>189</v>
      </c>
      <c r="D7412" t="s">
        <v>17736</v>
      </c>
      <c r="E7412" t="s">
        <v>83</v>
      </c>
      <c r="F7412" t="s">
        <v>4931</v>
      </c>
      <c r="G7412">
        <v>0</v>
      </c>
      <c r="H7412">
        <v>13</v>
      </c>
      <c r="I7412">
        <v>1</v>
      </c>
      <c r="J7412">
        <v>10</v>
      </c>
      <c r="K7412">
        <v>1</v>
      </c>
      <c r="L7412">
        <v>1</v>
      </c>
      <c r="M7412">
        <v>0</v>
      </c>
      <c r="N7412">
        <v>0</v>
      </c>
      <c r="O7412">
        <v>0</v>
      </c>
      <c r="P7412">
        <v>0</v>
      </c>
      <c r="Q7412">
        <v>0</v>
      </c>
    </row>
    <row r="7413" spans="1:17" x14ac:dyDescent="0.2">
      <c r="A7413" t="s">
        <v>25151</v>
      </c>
      <c r="B7413" t="s">
        <v>89</v>
      </c>
      <c r="C7413" t="s">
        <v>189</v>
      </c>
      <c r="D7413" t="s">
        <v>17736</v>
      </c>
      <c r="E7413" t="s">
        <v>83</v>
      </c>
      <c r="F7413" t="s">
        <v>4933</v>
      </c>
      <c r="G7413">
        <v>0</v>
      </c>
      <c r="H7413">
        <v>0</v>
      </c>
      <c r="I7413">
        <v>0</v>
      </c>
      <c r="J7413">
        <v>0</v>
      </c>
      <c r="K7413">
        <v>0</v>
      </c>
      <c r="L7413">
        <v>0</v>
      </c>
      <c r="M7413">
        <v>13</v>
      </c>
      <c r="N7413">
        <v>0</v>
      </c>
      <c r="O7413">
        <v>0</v>
      </c>
      <c r="P7413">
        <v>0</v>
      </c>
      <c r="Q7413">
        <v>0</v>
      </c>
    </row>
    <row r="7414" spans="1:17" x14ac:dyDescent="0.2">
      <c r="A7414" t="s">
        <v>25152</v>
      </c>
      <c r="B7414" t="s">
        <v>89</v>
      </c>
      <c r="C7414" t="s">
        <v>189</v>
      </c>
      <c r="D7414" t="s">
        <v>17736</v>
      </c>
      <c r="E7414" t="s">
        <v>83</v>
      </c>
      <c r="F7414" t="s">
        <v>4935</v>
      </c>
      <c r="G7414">
        <v>0</v>
      </c>
      <c r="H7414">
        <v>13</v>
      </c>
      <c r="I7414">
        <v>1</v>
      </c>
      <c r="J7414">
        <v>10</v>
      </c>
      <c r="K7414">
        <v>1</v>
      </c>
      <c r="L7414">
        <v>1</v>
      </c>
      <c r="M7414">
        <v>0</v>
      </c>
      <c r="N7414">
        <v>0</v>
      </c>
      <c r="O7414">
        <v>0</v>
      </c>
      <c r="P7414">
        <v>0</v>
      </c>
      <c r="Q7414">
        <v>0</v>
      </c>
    </row>
    <row r="7415" spans="1:17" x14ac:dyDescent="0.2">
      <c r="A7415" t="s">
        <v>25153</v>
      </c>
      <c r="B7415" t="s">
        <v>89</v>
      </c>
      <c r="C7415" t="s">
        <v>189</v>
      </c>
      <c r="D7415" t="s">
        <v>17736</v>
      </c>
      <c r="E7415" t="s">
        <v>83</v>
      </c>
      <c r="F7415" t="s">
        <v>4937</v>
      </c>
      <c r="G7415">
        <v>0</v>
      </c>
      <c r="H7415">
        <v>13</v>
      </c>
      <c r="I7415">
        <v>1</v>
      </c>
      <c r="J7415">
        <v>10</v>
      </c>
      <c r="K7415">
        <v>1</v>
      </c>
      <c r="L7415">
        <v>1</v>
      </c>
      <c r="M7415">
        <v>0</v>
      </c>
      <c r="N7415">
        <v>0</v>
      </c>
      <c r="O7415">
        <v>0</v>
      </c>
      <c r="P7415">
        <v>0</v>
      </c>
      <c r="Q7415">
        <v>0</v>
      </c>
    </row>
    <row r="7416" spans="1:17" x14ac:dyDescent="0.2">
      <c r="A7416" t="s">
        <v>25154</v>
      </c>
      <c r="B7416" t="s">
        <v>89</v>
      </c>
      <c r="C7416" t="s">
        <v>189</v>
      </c>
      <c r="D7416" t="s">
        <v>17736</v>
      </c>
      <c r="E7416" t="s">
        <v>83</v>
      </c>
      <c r="F7416" t="s">
        <v>4939</v>
      </c>
      <c r="G7416">
        <v>0</v>
      </c>
      <c r="H7416">
        <v>0</v>
      </c>
      <c r="I7416">
        <v>0</v>
      </c>
      <c r="J7416">
        <v>0</v>
      </c>
      <c r="K7416">
        <v>0</v>
      </c>
      <c r="L7416">
        <v>0</v>
      </c>
      <c r="M7416">
        <v>13</v>
      </c>
      <c r="N7416">
        <v>0</v>
      </c>
      <c r="O7416">
        <v>0</v>
      </c>
      <c r="P7416">
        <v>0</v>
      </c>
      <c r="Q7416">
        <v>0</v>
      </c>
    </row>
    <row r="7417" spans="1:17" x14ac:dyDescent="0.2">
      <c r="A7417" t="s">
        <v>25155</v>
      </c>
      <c r="B7417" t="s">
        <v>89</v>
      </c>
      <c r="C7417" t="s">
        <v>189</v>
      </c>
      <c r="D7417" t="s">
        <v>17736</v>
      </c>
      <c r="E7417" t="s">
        <v>83</v>
      </c>
      <c r="F7417" t="s">
        <v>4941</v>
      </c>
      <c r="G7417">
        <v>0</v>
      </c>
      <c r="H7417">
        <v>13</v>
      </c>
      <c r="I7417">
        <v>1</v>
      </c>
      <c r="J7417">
        <v>10</v>
      </c>
      <c r="K7417">
        <v>2</v>
      </c>
      <c r="L7417">
        <v>0</v>
      </c>
      <c r="M7417">
        <v>0</v>
      </c>
      <c r="N7417">
        <v>0</v>
      </c>
      <c r="O7417">
        <v>0</v>
      </c>
      <c r="P7417">
        <v>0</v>
      </c>
      <c r="Q7417">
        <v>0</v>
      </c>
    </row>
    <row r="7418" spans="1:17" x14ac:dyDescent="0.2">
      <c r="A7418" t="s">
        <v>25156</v>
      </c>
      <c r="B7418" t="s">
        <v>89</v>
      </c>
      <c r="C7418" t="s">
        <v>189</v>
      </c>
      <c r="D7418" t="s">
        <v>17736</v>
      </c>
      <c r="E7418" t="s">
        <v>83</v>
      </c>
      <c r="F7418" t="s">
        <v>4943</v>
      </c>
      <c r="G7418">
        <v>0</v>
      </c>
      <c r="H7418">
        <v>0</v>
      </c>
      <c r="I7418">
        <v>0</v>
      </c>
      <c r="J7418">
        <v>0</v>
      </c>
      <c r="K7418">
        <v>0</v>
      </c>
      <c r="L7418">
        <v>0</v>
      </c>
      <c r="M7418">
        <v>13</v>
      </c>
      <c r="N7418">
        <v>0</v>
      </c>
      <c r="O7418">
        <v>0</v>
      </c>
      <c r="P7418">
        <v>0</v>
      </c>
      <c r="Q7418">
        <v>0</v>
      </c>
    </row>
    <row r="7419" spans="1:17" x14ac:dyDescent="0.2">
      <c r="A7419" t="s">
        <v>25157</v>
      </c>
      <c r="B7419" t="s">
        <v>89</v>
      </c>
      <c r="C7419" t="s">
        <v>189</v>
      </c>
      <c r="D7419" t="s">
        <v>17736</v>
      </c>
      <c r="E7419" t="s">
        <v>83</v>
      </c>
      <c r="F7419" t="s">
        <v>4925</v>
      </c>
      <c r="G7419">
        <v>0</v>
      </c>
      <c r="H7419">
        <v>0</v>
      </c>
      <c r="I7419">
        <v>0</v>
      </c>
      <c r="J7419">
        <v>0</v>
      </c>
      <c r="K7419">
        <v>0</v>
      </c>
      <c r="L7419">
        <v>0</v>
      </c>
      <c r="M7419">
        <v>0</v>
      </c>
      <c r="N7419">
        <v>7</v>
      </c>
      <c r="O7419">
        <v>6</v>
      </c>
      <c r="P7419">
        <v>1</v>
      </c>
      <c r="Q7419">
        <v>0</v>
      </c>
    </row>
    <row r="7420" spans="1:17" x14ac:dyDescent="0.2">
      <c r="A7420" t="s">
        <v>25158</v>
      </c>
      <c r="B7420" t="s">
        <v>89</v>
      </c>
      <c r="C7420" t="s">
        <v>189</v>
      </c>
      <c r="D7420" t="s">
        <v>17736</v>
      </c>
      <c r="E7420" t="s">
        <v>83</v>
      </c>
      <c r="F7420" t="s">
        <v>4927</v>
      </c>
      <c r="G7420">
        <v>0</v>
      </c>
      <c r="H7420">
        <v>0</v>
      </c>
      <c r="I7420">
        <v>0</v>
      </c>
      <c r="J7420">
        <v>0</v>
      </c>
      <c r="K7420">
        <v>0</v>
      </c>
      <c r="L7420">
        <v>0</v>
      </c>
      <c r="M7420">
        <v>0</v>
      </c>
      <c r="N7420">
        <v>6</v>
      </c>
      <c r="O7420">
        <v>5</v>
      </c>
      <c r="P7420">
        <v>1</v>
      </c>
      <c r="Q7420">
        <v>0</v>
      </c>
    </row>
    <row r="7421" spans="1:17" x14ac:dyDescent="0.2">
      <c r="A7421" t="s">
        <v>25159</v>
      </c>
      <c r="B7421" t="s">
        <v>89</v>
      </c>
      <c r="C7421" t="s">
        <v>189</v>
      </c>
      <c r="D7421" t="s">
        <v>17736</v>
      </c>
      <c r="E7421" t="s">
        <v>83</v>
      </c>
      <c r="F7421" t="s">
        <v>17734</v>
      </c>
      <c r="G7421">
        <v>13</v>
      </c>
      <c r="H7421">
        <v>0</v>
      </c>
      <c r="I7421">
        <v>0</v>
      </c>
      <c r="J7421">
        <v>0</v>
      </c>
      <c r="K7421">
        <v>0</v>
      </c>
      <c r="L7421">
        <v>0</v>
      </c>
      <c r="M7421">
        <v>0</v>
      </c>
      <c r="N7421">
        <v>0</v>
      </c>
      <c r="O7421">
        <v>0</v>
      </c>
      <c r="P7421">
        <v>0</v>
      </c>
      <c r="Q7421">
        <v>0</v>
      </c>
    </row>
    <row r="7422" spans="1:17" x14ac:dyDescent="0.2">
      <c r="A7422" t="s">
        <v>25160</v>
      </c>
      <c r="B7422" t="s">
        <v>89</v>
      </c>
      <c r="C7422" t="s">
        <v>189</v>
      </c>
      <c r="D7422" t="s">
        <v>17736</v>
      </c>
      <c r="E7422" t="s">
        <v>81</v>
      </c>
      <c r="F7422" t="s">
        <v>4929</v>
      </c>
      <c r="G7422">
        <v>0</v>
      </c>
      <c r="H7422">
        <v>12</v>
      </c>
      <c r="I7422">
        <v>0</v>
      </c>
      <c r="J7422">
        <v>9</v>
      </c>
      <c r="K7422">
        <v>2</v>
      </c>
      <c r="L7422">
        <v>1</v>
      </c>
      <c r="M7422">
        <v>0</v>
      </c>
      <c r="N7422">
        <v>0</v>
      </c>
      <c r="O7422">
        <v>0</v>
      </c>
      <c r="P7422">
        <v>0</v>
      </c>
      <c r="Q7422">
        <v>0</v>
      </c>
    </row>
    <row r="7423" spans="1:17" x14ac:dyDescent="0.2">
      <c r="A7423" t="s">
        <v>25161</v>
      </c>
      <c r="B7423" t="s">
        <v>89</v>
      </c>
      <c r="C7423" t="s">
        <v>251</v>
      </c>
      <c r="D7423" t="s">
        <v>17736</v>
      </c>
      <c r="E7423" t="s">
        <v>83</v>
      </c>
      <c r="F7423" t="s">
        <v>17734</v>
      </c>
      <c r="G7423">
        <v>5</v>
      </c>
      <c r="H7423">
        <v>0</v>
      </c>
      <c r="I7423">
        <v>0</v>
      </c>
      <c r="J7423">
        <v>0</v>
      </c>
      <c r="K7423">
        <v>0</v>
      </c>
      <c r="L7423">
        <v>0</v>
      </c>
      <c r="M7423">
        <v>0</v>
      </c>
      <c r="N7423">
        <v>0</v>
      </c>
      <c r="O7423">
        <v>0</v>
      </c>
      <c r="P7423">
        <v>0</v>
      </c>
      <c r="Q7423">
        <v>0</v>
      </c>
    </row>
    <row r="7424" spans="1:17" x14ac:dyDescent="0.2">
      <c r="A7424" t="s">
        <v>25162</v>
      </c>
      <c r="B7424" t="s">
        <v>89</v>
      </c>
      <c r="C7424" t="s">
        <v>251</v>
      </c>
      <c r="D7424" t="s">
        <v>17736</v>
      </c>
      <c r="E7424" t="s">
        <v>81</v>
      </c>
      <c r="F7424" t="s">
        <v>4929</v>
      </c>
      <c r="G7424">
        <v>0</v>
      </c>
      <c r="H7424">
        <v>5</v>
      </c>
      <c r="I7424">
        <v>3</v>
      </c>
      <c r="J7424">
        <v>2</v>
      </c>
      <c r="K7424">
        <v>0</v>
      </c>
      <c r="L7424">
        <v>0</v>
      </c>
      <c r="M7424">
        <v>0</v>
      </c>
      <c r="N7424">
        <v>0</v>
      </c>
      <c r="O7424">
        <v>0</v>
      </c>
      <c r="P7424">
        <v>0</v>
      </c>
      <c r="Q7424">
        <v>0</v>
      </c>
    </row>
    <row r="7425" spans="1:17" x14ac:dyDescent="0.2">
      <c r="A7425" t="s">
        <v>25163</v>
      </c>
      <c r="B7425" t="s">
        <v>89</v>
      </c>
      <c r="C7425" t="s">
        <v>251</v>
      </c>
      <c r="D7425" t="s">
        <v>17736</v>
      </c>
      <c r="E7425" t="s">
        <v>81</v>
      </c>
      <c r="F7425" t="s">
        <v>4931</v>
      </c>
      <c r="G7425">
        <v>0</v>
      </c>
      <c r="H7425">
        <v>5</v>
      </c>
      <c r="I7425">
        <v>3</v>
      </c>
      <c r="J7425">
        <v>2</v>
      </c>
      <c r="K7425">
        <v>0</v>
      </c>
      <c r="L7425">
        <v>0</v>
      </c>
      <c r="M7425">
        <v>0</v>
      </c>
      <c r="N7425">
        <v>0</v>
      </c>
      <c r="O7425">
        <v>0</v>
      </c>
      <c r="P7425">
        <v>0</v>
      </c>
      <c r="Q7425">
        <v>0</v>
      </c>
    </row>
    <row r="7426" spans="1:17" x14ac:dyDescent="0.2">
      <c r="A7426" t="s">
        <v>25164</v>
      </c>
      <c r="B7426" t="s">
        <v>89</v>
      </c>
      <c r="C7426" t="s">
        <v>251</v>
      </c>
      <c r="D7426" t="s">
        <v>17736</v>
      </c>
      <c r="E7426" t="s">
        <v>81</v>
      </c>
      <c r="F7426" t="s">
        <v>4933</v>
      </c>
      <c r="G7426">
        <v>0</v>
      </c>
      <c r="H7426">
        <v>0</v>
      </c>
      <c r="I7426">
        <v>0</v>
      </c>
      <c r="J7426">
        <v>0</v>
      </c>
      <c r="K7426">
        <v>0</v>
      </c>
      <c r="L7426">
        <v>0</v>
      </c>
      <c r="M7426">
        <v>5</v>
      </c>
      <c r="N7426">
        <v>0</v>
      </c>
      <c r="O7426">
        <v>0</v>
      </c>
      <c r="P7426">
        <v>0</v>
      </c>
      <c r="Q7426">
        <v>0</v>
      </c>
    </row>
    <row r="7427" spans="1:17" x14ac:dyDescent="0.2">
      <c r="A7427" t="s">
        <v>25165</v>
      </c>
      <c r="B7427" t="s">
        <v>89</v>
      </c>
      <c r="C7427" t="s">
        <v>251</v>
      </c>
      <c r="D7427" t="s">
        <v>17736</v>
      </c>
      <c r="E7427" t="s">
        <v>81</v>
      </c>
      <c r="F7427" t="s">
        <v>4935</v>
      </c>
      <c r="G7427">
        <v>0</v>
      </c>
      <c r="H7427">
        <v>5</v>
      </c>
      <c r="I7427">
        <v>3</v>
      </c>
      <c r="J7427">
        <v>2</v>
      </c>
      <c r="K7427">
        <v>0</v>
      </c>
      <c r="L7427">
        <v>0</v>
      </c>
      <c r="M7427">
        <v>0</v>
      </c>
      <c r="N7427">
        <v>0</v>
      </c>
      <c r="O7427">
        <v>0</v>
      </c>
      <c r="P7427">
        <v>0</v>
      </c>
      <c r="Q7427">
        <v>0</v>
      </c>
    </row>
    <row r="7428" spans="1:17" x14ac:dyDescent="0.2">
      <c r="A7428" t="s">
        <v>25166</v>
      </c>
      <c r="B7428" t="s">
        <v>89</v>
      </c>
      <c r="C7428" t="s">
        <v>251</v>
      </c>
      <c r="D7428" t="s">
        <v>17736</v>
      </c>
      <c r="E7428" t="s">
        <v>81</v>
      </c>
      <c r="F7428" t="s">
        <v>4937</v>
      </c>
      <c r="G7428">
        <v>0</v>
      </c>
      <c r="H7428">
        <v>5</v>
      </c>
      <c r="I7428">
        <v>3</v>
      </c>
      <c r="J7428">
        <v>2</v>
      </c>
      <c r="K7428">
        <v>0</v>
      </c>
      <c r="L7428">
        <v>0</v>
      </c>
      <c r="M7428">
        <v>0</v>
      </c>
      <c r="N7428">
        <v>0</v>
      </c>
      <c r="O7428">
        <v>0</v>
      </c>
      <c r="P7428">
        <v>0</v>
      </c>
      <c r="Q7428">
        <v>0</v>
      </c>
    </row>
    <row r="7429" spans="1:17" x14ac:dyDescent="0.2">
      <c r="A7429" t="s">
        <v>25167</v>
      </c>
      <c r="B7429" t="s">
        <v>89</v>
      </c>
      <c r="C7429" t="s">
        <v>251</v>
      </c>
      <c r="D7429" t="s">
        <v>17736</v>
      </c>
      <c r="E7429" t="s">
        <v>81</v>
      </c>
      <c r="F7429" t="s">
        <v>4939</v>
      </c>
      <c r="G7429">
        <v>0</v>
      </c>
      <c r="H7429">
        <v>0</v>
      </c>
      <c r="I7429">
        <v>0</v>
      </c>
      <c r="J7429">
        <v>0</v>
      </c>
      <c r="K7429">
        <v>0</v>
      </c>
      <c r="L7429">
        <v>0</v>
      </c>
      <c r="M7429">
        <v>5</v>
      </c>
      <c r="N7429">
        <v>0</v>
      </c>
      <c r="O7429">
        <v>0</v>
      </c>
      <c r="P7429">
        <v>0</v>
      </c>
      <c r="Q7429">
        <v>0</v>
      </c>
    </row>
    <row r="7430" spans="1:17" x14ac:dyDescent="0.2">
      <c r="A7430" t="s">
        <v>25168</v>
      </c>
      <c r="B7430" t="s">
        <v>89</v>
      </c>
      <c r="C7430" t="s">
        <v>251</v>
      </c>
      <c r="D7430" t="s">
        <v>17736</v>
      </c>
      <c r="E7430" t="s">
        <v>81</v>
      </c>
      <c r="F7430" t="s">
        <v>4941</v>
      </c>
      <c r="G7430">
        <v>0</v>
      </c>
      <c r="H7430">
        <v>5</v>
      </c>
      <c r="I7430">
        <v>3</v>
      </c>
      <c r="J7430">
        <v>2</v>
      </c>
      <c r="K7430">
        <v>0</v>
      </c>
      <c r="L7430">
        <v>0</v>
      </c>
      <c r="M7430">
        <v>0</v>
      </c>
      <c r="N7430">
        <v>0</v>
      </c>
      <c r="O7430">
        <v>0</v>
      </c>
      <c r="P7430">
        <v>0</v>
      </c>
      <c r="Q7430">
        <v>0</v>
      </c>
    </row>
    <row r="7431" spans="1:17" x14ac:dyDescent="0.2">
      <c r="A7431" t="s">
        <v>25169</v>
      </c>
      <c r="B7431" t="s">
        <v>89</v>
      </c>
      <c r="C7431" t="s">
        <v>251</v>
      </c>
      <c r="D7431" t="s">
        <v>17736</v>
      </c>
      <c r="E7431" t="s">
        <v>81</v>
      </c>
      <c r="F7431" t="s">
        <v>4943</v>
      </c>
      <c r="G7431">
        <v>0</v>
      </c>
      <c r="H7431">
        <v>0</v>
      </c>
      <c r="I7431">
        <v>0</v>
      </c>
      <c r="J7431">
        <v>0</v>
      </c>
      <c r="K7431">
        <v>0</v>
      </c>
      <c r="L7431">
        <v>0</v>
      </c>
      <c r="M7431">
        <v>5</v>
      </c>
      <c r="N7431">
        <v>0</v>
      </c>
      <c r="O7431">
        <v>0</v>
      </c>
      <c r="P7431">
        <v>0</v>
      </c>
      <c r="Q7431">
        <v>0</v>
      </c>
    </row>
    <row r="7432" spans="1:17" x14ac:dyDescent="0.2">
      <c r="A7432" t="s">
        <v>25170</v>
      </c>
      <c r="B7432" t="s">
        <v>89</v>
      </c>
      <c r="C7432" t="s">
        <v>251</v>
      </c>
      <c r="D7432" t="s">
        <v>17736</v>
      </c>
      <c r="E7432" t="s">
        <v>81</v>
      </c>
      <c r="F7432" t="s">
        <v>4925</v>
      </c>
      <c r="G7432">
        <v>0</v>
      </c>
      <c r="H7432">
        <v>0</v>
      </c>
      <c r="I7432">
        <v>0</v>
      </c>
      <c r="J7432">
        <v>0</v>
      </c>
      <c r="K7432">
        <v>0</v>
      </c>
      <c r="L7432">
        <v>0</v>
      </c>
      <c r="M7432">
        <v>0</v>
      </c>
      <c r="N7432">
        <v>3</v>
      </c>
      <c r="O7432">
        <v>3</v>
      </c>
      <c r="P7432">
        <v>0</v>
      </c>
      <c r="Q7432">
        <v>0</v>
      </c>
    </row>
    <row r="7433" spans="1:17" x14ac:dyDescent="0.2">
      <c r="A7433" t="s">
        <v>25171</v>
      </c>
      <c r="B7433" t="s">
        <v>89</v>
      </c>
      <c r="C7433" t="s">
        <v>251</v>
      </c>
      <c r="D7433" t="s">
        <v>17736</v>
      </c>
      <c r="E7433" t="s">
        <v>81</v>
      </c>
      <c r="F7433" t="s">
        <v>4927</v>
      </c>
      <c r="G7433">
        <v>0</v>
      </c>
      <c r="H7433">
        <v>0</v>
      </c>
      <c r="I7433">
        <v>0</v>
      </c>
      <c r="J7433">
        <v>0</v>
      </c>
      <c r="K7433">
        <v>0</v>
      </c>
      <c r="L7433">
        <v>0</v>
      </c>
      <c r="M7433">
        <v>0</v>
      </c>
      <c r="N7433">
        <v>3</v>
      </c>
      <c r="O7433">
        <v>3</v>
      </c>
      <c r="P7433">
        <v>0</v>
      </c>
      <c r="Q7433">
        <v>0</v>
      </c>
    </row>
    <row r="7434" spans="1:17" x14ac:dyDescent="0.2">
      <c r="A7434" t="s">
        <v>25172</v>
      </c>
      <c r="B7434" t="s">
        <v>89</v>
      </c>
      <c r="C7434" t="s">
        <v>251</v>
      </c>
      <c r="D7434" t="s">
        <v>17736</v>
      </c>
      <c r="E7434" t="s">
        <v>81</v>
      </c>
      <c r="F7434" t="s">
        <v>17734</v>
      </c>
      <c r="G7434">
        <v>5</v>
      </c>
      <c r="H7434">
        <v>0</v>
      </c>
      <c r="I7434">
        <v>0</v>
      </c>
      <c r="J7434">
        <v>0</v>
      </c>
      <c r="K7434">
        <v>0</v>
      </c>
      <c r="L7434">
        <v>0</v>
      </c>
      <c r="M7434">
        <v>0</v>
      </c>
      <c r="N7434">
        <v>0</v>
      </c>
      <c r="O7434">
        <v>0</v>
      </c>
      <c r="P7434">
        <v>0</v>
      </c>
      <c r="Q7434">
        <v>0</v>
      </c>
    </row>
    <row r="7435" spans="1:17" x14ac:dyDescent="0.2">
      <c r="A7435" t="s">
        <v>25173</v>
      </c>
      <c r="B7435" t="s">
        <v>89</v>
      </c>
      <c r="C7435" t="s">
        <v>252</v>
      </c>
      <c r="D7435" t="s">
        <v>17736</v>
      </c>
      <c r="E7435" t="s">
        <v>83</v>
      </c>
      <c r="F7435" t="s">
        <v>4929</v>
      </c>
      <c r="G7435">
        <v>0</v>
      </c>
      <c r="H7435">
        <v>17</v>
      </c>
      <c r="I7435">
        <v>2</v>
      </c>
      <c r="J7435">
        <v>15</v>
      </c>
      <c r="K7435">
        <v>0</v>
      </c>
      <c r="L7435">
        <v>0</v>
      </c>
      <c r="M7435">
        <v>0</v>
      </c>
      <c r="N7435">
        <v>0</v>
      </c>
      <c r="O7435">
        <v>0</v>
      </c>
      <c r="P7435">
        <v>0</v>
      </c>
      <c r="Q7435">
        <v>0</v>
      </c>
    </row>
    <row r="7436" spans="1:17" x14ac:dyDescent="0.2">
      <c r="A7436" t="s">
        <v>25174</v>
      </c>
      <c r="B7436" t="s">
        <v>89</v>
      </c>
      <c r="C7436" t="s">
        <v>252</v>
      </c>
      <c r="D7436" t="s">
        <v>17736</v>
      </c>
      <c r="E7436" t="s">
        <v>83</v>
      </c>
      <c r="F7436" t="s">
        <v>4931</v>
      </c>
      <c r="G7436">
        <v>0</v>
      </c>
      <c r="H7436">
        <v>17</v>
      </c>
      <c r="I7436">
        <v>2</v>
      </c>
      <c r="J7436">
        <v>15</v>
      </c>
      <c r="K7436">
        <v>0</v>
      </c>
      <c r="L7436">
        <v>0</v>
      </c>
      <c r="M7436">
        <v>0</v>
      </c>
      <c r="N7436">
        <v>0</v>
      </c>
      <c r="O7436">
        <v>0</v>
      </c>
      <c r="P7436">
        <v>0</v>
      </c>
      <c r="Q7436">
        <v>0</v>
      </c>
    </row>
    <row r="7437" spans="1:17" x14ac:dyDescent="0.2">
      <c r="A7437" t="s">
        <v>25175</v>
      </c>
      <c r="B7437" t="s">
        <v>89</v>
      </c>
      <c r="C7437" t="s">
        <v>252</v>
      </c>
      <c r="D7437" t="s">
        <v>17736</v>
      </c>
      <c r="E7437" t="s">
        <v>83</v>
      </c>
      <c r="F7437" t="s">
        <v>4933</v>
      </c>
      <c r="G7437">
        <v>0</v>
      </c>
      <c r="H7437">
        <v>0</v>
      </c>
      <c r="I7437">
        <v>0</v>
      </c>
      <c r="J7437">
        <v>0</v>
      </c>
      <c r="K7437">
        <v>0</v>
      </c>
      <c r="L7437">
        <v>0</v>
      </c>
      <c r="M7437">
        <v>17</v>
      </c>
      <c r="N7437">
        <v>0</v>
      </c>
      <c r="O7437">
        <v>0</v>
      </c>
      <c r="P7437">
        <v>0</v>
      </c>
      <c r="Q7437">
        <v>0</v>
      </c>
    </row>
    <row r="7438" spans="1:17" x14ac:dyDescent="0.2">
      <c r="A7438" t="s">
        <v>25176</v>
      </c>
      <c r="B7438" t="s">
        <v>89</v>
      </c>
      <c r="C7438" t="s">
        <v>252</v>
      </c>
      <c r="D7438" t="s">
        <v>17736</v>
      </c>
      <c r="E7438" t="s">
        <v>83</v>
      </c>
      <c r="F7438" t="s">
        <v>4935</v>
      </c>
      <c r="G7438">
        <v>0</v>
      </c>
      <c r="H7438">
        <v>17</v>
      </c>
      <c r="I7438">
        <v>2</v>
      </c>
      <c r="J7438">
        <v>15</v>
      </c>
      <c r="K7438">
        <v>0</v>
      </c>
      <c r="L7438">
        <v>0</v>
      </c>
      <c r="M7438">
        <v>0</v>
      </c>
      <c r="N7438">
        <v>0</v>
      </c>
      <c r="O7438">
        <v>0</v>
      </c>
      <c r="P7438">
        <v>0</v>
      </c>
      <c r="Q7438">
        <v>0</v>
      </c>
    </row>
    <row r="7439" spans="1:17" x14ac:dyDescent="0.2">
      <c r="A7439" t="s">
        <v>25177</v>
      </c>
      <c r="B7439" t="s">
        <v>89</v>
      </c>
      <c r="C7439" t="s">
        <v>252</v>
      </c>
      <c r="D7439" t="s">
        <v>17736</v>
      </c>
      <c r="E7439" t="s">
        <v>83</v>
      </c>
      <c r="F7439" t="s">
        <v>4937</v>
      </c>
      <c r="G7439">
        <v>0</v>
      </c>
      <c r="H7439">
        <v>17</v>
      </c>
      <c r="I7439">
        <v>2</v>
      </c>
      <c r="J7439">
        <v>15</v>
      </c>
      <c r="K7439">
        <v>0</v>
      </c>
      <c r="L7439">
        <v>0</v>
      </c>
      <c r="M7439">
        <v>0</v>
      </c>
      <c r="N7439">
        <v>0</v>
      </c>
      <c r="O7439">
        <v>0</v>
      </c>
      <c r="P7439">
        <v>0</v>
      </c>
      <c r="Q7439">
        <v>0</v>
      </c>
    </row>
    <row r="7440" spans="1:17" x14ac:dyDescent="0.2">
      <c r="A7440" t="s">
        <v>25178</v>
      </c>
      <c r="B7440" t="s">
        <v>89</v>
      </c>
      <c r="C7440" t="s">
        <v>252</v>
      </c>
      <c r="D7440" t="s">
        <v>17736</v>
      </c>
      <c r="E7440" t="s">
        <v>83</v>
      </c>
      <c r="F7440" t="s">
        <v>4939</v>
      </c>
      <c r="G7440">
        <v>0</v>
      </c>
      <c r="H7440">
        <v>0</v>
      </c>
      <c r="I7440">
        <v>0</v>
      </c>
      <c r="J7440">
        <v>0</v>
      </c>
      <c r="K7440">
        <v>0</v>
      </c>
      <c r="L7440">
        <v>0</v>
      </c>
      <c r="M7440">
        <v>17</v>
      </c>
      <c r="N7440">
        <v>0</v>
      </c>
      <c r="O7440">
        <v>0</v>
      </c>
      <c r="P7440">
        <v>0</v>
      </c>
      <c r="Q7440">
        <v>0</v>
      </c>
    </row>
    <row r="7441" spans="1:17" x14ac:dyDescent="0.2">
      <c r="A7441" t="s">
        <v>25179</v>
      </c>
      <c r="B7441" t="s">
        <v>89</v>
      </c>
      <c r="C7441" t="s">
        <v>252</v>
      </c>
      <c r="D7441" t="s">
        <v>17736</v>
      </c>
      <c r="E7441" t="s">
        <v>83</v>
      </c>
      <c r="F7441" t="s">
        <v>4941</v>
      </c>
      <c r="G7441">
        <v>0</v>
      </c>
      <c r="H7441">
        <v>17</v>
      </c>
      <c r="I7441">
        <v>2</v>
      </c>
      <c r="J7441">
        <v>15</v>
      </c>
      <c r="K7441">
        <v>0</v>
      </c>
      <c r="L7441">
        <v>0</v>
      </c>
      <c r="M7441">
        <v>0</v>
      </c>
      <c r="N7441">
        <v>0</v>
      </c>
      <c r="O7441">
        <v>0</v>
      </c>
      <c r="P7441">
        <v>0</v>
      </c>
      <c r="Q7441">
        <v>0</v>
      </c>
    </row>
    <row r="7442" spans="1:17" x14ac:dyDescent="0.2">
      <c r="A7442" t="s">
        <v>25180</v>
      </c>
      <c r="B7442" t="s">
        <v>89</v>
      </c>
      <c r="C7442" t="s">
        <v>252</v>
      </c>
      <c r="D7442" t="s">
        <v>17736</v>
      </c>
      <c r="E7442" t="s">
        <v>83</v>
      </c>
      <c r="F7442" t="s">
        <v>4943</v>
      </c>
      <c r="G7442">
        <v>0</v>
      </c>
      <c r="H7442">
        <v>0</v>
      </c>
      <c r="I7442">
        <v>0</v>
      </c>
      <c r="J7442">
        <v>0</v>
      </c>
      <c r="K7442">
        <v>0</v>
      </c>
      <c r="L7442">
        <v>0</v>
      </c>
      <c r="M7442">
        <v>17</v>
      </c>
      <c r="N7442">
        <v>0</v>
      </c>
      <c r="O7442">
        <v>0</v>
      </c>
      <c r="P7442">
        <v>0</v>
      </c>
      <c r="Q7442">
        <v>0</v>
      </c>
    </row>
    <row r="7443" spans="1:17" x14ac:dyDescent="0.2">
      <c r="A7443" t="s">
        <v>25181</v>
      </c>
      <c r="B7443" t="s">
        <v>89</v>
      </c>
      <c r="C7443" t="s">
        <v>252</v>
      </c>
      <c r="D7443" t="s">
        <v>17736</v>
      </c>
      <c r="E7443" t="s">
        <v>83</v>
      </c>
      <c r="F7443" t="s">
        <v>4925</v>
      </c>
      <c r="G7443">
        <v>0</v>
      </c>
      <c r="H7443">
        <v>0</v>
      </c>
      <c r="I7443">
        <v>0</v>
      </c>
      <c r="J7443">
        <v>0</v>
      </c>
      <c r="K7443">
        <v>0</v>
      </c>
      <c r="L7443">
        <v>0</v>
      </c>
      <c r="M7443">
        <v>0</v>
      </c>
      <c r="N7443">
        <v>12</v>
      </c>
      <c r="O7443">
        <v>12</v>
      </c>
      <c r="P7443">
        <v>0</v>
      </c>
      <c r="Q7443">
        <v>0</v>
      </c>
    </row>
    <row r="7444" spans="1:17" x14ac:dyDescent="0.2">
      <c r="A7444" t="s">
        <v>25182</v>
      </c>
      <c r="B7444" t="s">
        <v>89</v>
      </c>
      <c r="C7444" t="s">
        <v>252</v>
      </c>
      <c r="D7444" t="s">
        <v>17736</v>
      </c>
      <c r="E7444" t="s">
        <v>83</v>
      </c>
      <c r="F7444" t="s">
        <v>4927</v>
      </c>
      <c r="G7444">
        <v>0</v>
      </c>
      <c r="H7444">
        <v>0</v>
      </c>
      <c r="I7444">
        <v>0</v>
      </c>
      <c r="J7444">
        <v>0</v>
      </c>
      <c r="K7444">
        <v>0</v>
      </c>
      <c r="L7444">
        <v>0</v>
      </c>
      <c r="M7444">
        <v>0</v>
      </c>
      <c r="N7444">
        <v>11</v>
      </c>
      <c r="O7444">
        <v>11</v>
      </c>
      <c r="P7444">
        <v>0</v>
      </c>
      <c r="Q7444">
        <v>0</v>
      </c>
    </row>
    <row r="7445" spans="1:17" x14ac:dyDescent="0.2">
      <c r="A7445" t="s">
        <v>25183</v>
      </c>
      <c r="B7445" t="s">
        <v>89</v>
      </c>
      <c r="C7445" t="s">
        <v>252</v>
      </c>
      <c r="D7445" t="s">
        <v>17736</v>
      </c>
      <c r="E7445" t="s">
        <v>83</v>
      </c>
      <c r="F7445" t="s">
        <v>17734</v>
      </c>
      <c r="G7445">
        <v>17</v>
      </c>
      <c r="H7445">
        <v>0</v>
      </c>
      <c r="I7445">
        <v>0</v>
      </c>
      <c r="J7445">
        <v>0</v>
      </c>
      <c r="K7445">
        <v>0</v>
      </c>
      <c r="L7445">
        <v>0</v>
      </c>
      <c r="M7445">
        <v>0</v>
      </c>
      <c r="N7445">
        <v>0</v>
      </c>
      <c r="O7445">
        <v>0</v>
      </c>
      <c r="P7445">
        <v>0</v>
      </c>
      <c r="Q7445">
        <v>0</v>
      </c>
    </row>
    <row r="7446" spans="1:17" x14ac:dyDescent="0.2">
      <c r="A7446" t="s">
        <v>25184</v>
      </c>
      <c r="B7446" t="s">
        <v>89</v>
      </c>
      <c r="C7446" t="s">
        <v>252</v>
      </c>
      <c r="D7446" t="s">
        <v>17736</v>
      </c>
      <c r="E7446" t="s">
        <v>81</v>
      </c>
      <c r="F7446" t="s">
        <v>4929</v>
      </c>
      <c r="G7446">
        <v>0</v>
      </c>
      <c r="H7446">
        <v>11</v>
      </c>
      <c r="I7446">
        <v>2</v>
      </c>
      <c r="J7446">
        <v>8</v>
      </c>
      <c r="K7446">
        <v>0</v>
      </c>
      <c r="L7446">
        <v>1</v>
      </c>
      <c r="M7446">
        <v>0</v>
      </c>
      <c r="N7446">
        <v>0</v>
      </c>
      <c r="O7446">
        <v>0</v>
      </c>
      <c r="P7446">
        <v>0</v>
      </c>
      <c r="Q7446">
        <v>0</v>
      </c>
    </row>
    <row r="7447" spans="1:17" x14ac:dyDescent="0.2">
      <c r="A7447" t="s">
        <v>25185</v>
      </c>
      <c r="B7447" t="s">
        <v>89</v>
      </c>
      <c r="C7447" t="s">
        <v>252</v>
      </c>
      <c r="D7447" t="s">
        <v>17736</v>
      </c>
      <c r="E7447" t="s">
        <v>81</v>
      </c>
      <c r="F7447" t="s">
        <v>4931</v>
      </c>
      <c r="G7447">
        <v>0</v>
      </c>
      <c r="H7447">
        <v>11</v>
      </c>
      <c r="I7447">
        <v>2</v>
      </c>
      <c r="J7447">
        <v>8</v>
      </c>
      <c r="K7447">
        <v>0</v>
      </c>
      <c r="L7447">
        <v>1</v>
      </c>
      <c r="M7447">
        <v>0</v>
      </c>
      <c r="N7447">
        <v>0</v>
      </c>
      <c r="O7447">
        <v>0</v>
      </c>
      <c r="P7447">
        <v>0</v>
      </c>
      <c r="Q7447">
        <v>0</v>
      </c>
    </row>
    <row r="7448" spans="1:17" x14ac:dyDescent="0.2">
      <c r="A7448" t="s">
        <v>25186</v>
      </c>
      <c r="B7448" t="s">
        <v>89</v>
      </c>
      <c r="C7448" t="s">
        <v>252</v>
      </c>
      <c r="D7448" t="s">
        <v>17736</v>
      </c>
      <c r="E7448" t="s">
        <v>81</v>
      </c>
      <c r="F7448" t="s">
        <v>4933</v>
      </c>
      <c r="G7448">
        <v>0</v>
      </c>
      <c r="H7448">
        <v>0</v>
      </c>
      <c r="I7448">
        <v>0</v>
      </c>
      <c r="J7448">
        <v>0</v>
      </c>
      <c r="K7448">
        <v>0</v>
      </c>
      <c r="L7448">
        <v>0</v>
      </c>
      <c r="M7448">
        <v>11</v>
      </c>
      <c r="N7448">
        <v>0</v>
      </c>
      <c r="O7448">
        <v>0</v>
      </c>
      <c r="P7448">
        <v>0</v>
      </c>
      <c r="Q7448">
        <v>0</v>
      </c>
    </row>
    <row r="7449" spans="1:17" x14ac:dyDescent="0.2">
      <c r="A7449" t="s">
        <v>25187</v>
      </c>
      <c r="B7449" t="s">
        <v>89</v>
      </c>
      <c r="C7449" t="s">
        <v>252</v>
      </c>
      <c r="D7449" t="s">
        <v>17736</v>
      </c>
      <c r="E7449" t="s">
        <v>81</v>
      </c>
      <c r="F7449" t="s">
        <v>4935</v>
      </c>
      <c r="G7449">
        <v>0</v>
      </c>
      <c r="H7449">
        <v>11</v>
      </c>
      <c r="I7449">
        <v>2</v>
      </c>
      <c r="J7449">
        <v>8</v>
      </c>
      <c r="K7449">
        <v>0</v>
      </c>
      <c r="L7449">
        <v>1</v>
      </c>
      <c r="M7449">
        <v>0</v>
      </c>
      <c r="N7449">
        <v>0</v>
      </c>
      <c r="O7449">
        <v>0</v>
      </c>
      <c r="P7449">
        <v>0</v>
      </c>
      <c r="Q7449">
        <v>0</v>
      </c>
    </row>
    <row r="7450" spans="1:17" x14ac:dyDescent="0.2">
      <c r="A7450" t="s">
        <v>25188</v>
      </c>
      <c r="B7450" t="s">
        <v>88</v>
      </c>
      <c r="C7450" t="s">
        <v>163</v>
      </c>
      <c r="D7450" t="s">
        <v>17736</v>
      </c>
      <c r="E7450" t="s">
        <v>81</v>
      </c>
      <c r="F7450" t="s">
        <v>4939</v>
      </c>
      <c r="G7450">
        <v>0</v>
      </c>
      <c r="H7450">
        <v>0</v>
      </c>
      <c r="I7450">
        <v>0</v>
      </c>
      <c r="J7450">
        <v>0</v>
      </c>
      <c r="K7450">
        <v>0</v>
      </c>
      <c r="L7450">
        <v>0</v>
      </c>
      <c r="M7450">
        <v>10</v>
      </c>
      <c r="N7450">
        <v>0</v>
      </c>
      <c r="O7450">
        <v>0</v>
      </c>
      <c r="P7450">
        <v>0</v>
      </c>
      <c r="Q7450">
        <v>0</v>
      </c>
    </row>
    <row r="7451" spans="1:17" x14ac:dyDescent="0.2">
      <c r="A7451" t="s">
        <v>25189</v>
      </c>
      <c r="B7451" t="s">
        <v>88</v>
      </c>
      <c r="C7451" t="s">
        <v>163</v>
      </c>
      <c r="D7451" t="s">
        <v>17736</v>
      </c>
      <c r="E7451" t="s">
        <v>81</v>
      </c>
      <c r="F7451" t="s">
        <v>4941</v>
      </c>
      <c r="G7451">
        <v>0</v>
      </c>
      <c r="H7451">
        <v>10</v>
      </c>
      <c r="I7451">
        <v>0</v>
      </c>
      <c r="J7451">
        <v>8</v>
      </c>
      <c r="K7451">
        <v>2</v>
      </c>
      <c r="L7451">
        <v>0</v>
      </c>
      <c r="M7451">
        <v>0</v>
      </c>
      <c r="N7451">
        <v>0</v>
      </c>
      <c r="O7451">
        <v>0</v>
      </c>
      <c r="P7451">
        <v>0</v>
      </c>
      <c r="Q7451">
        <v>0</v>
      </c>
    </row>
    <row r="7452" spans="1:17" x14ac:dyDescent="0.2">
      <c r="A7452" t="s">
        <v>25190</v>
      </c>
      <c r="B7452" t="s">
        <v>88</v>
      </c>
      <c r="C7452" t="s">
        <v>163</v>
      </c>
      <c r="D7452" t="s">
        <v>17736</v>
      </c>
      <c r="E7452" t="s">
        <v>81</v>
      </c>
      <c r="F7452" t="s">
        <v>4943</v>
      </c>
      <c r="G7452">
        <v>0</v>
      </c>
      <c r="H7452">
        <v>0</v>
      </c>
      <c r="I7452">
        <v>0</v>
      </c>
      <c r="J7452">
        <v>0</v>
      </c>
      <c r="K7452">
        <v>0</v>
      </c>
      <c r="L7452">
        <v>0</v>
      </c>
      <c r="M7452">
        <v>10</v>
      </c>
      <c r="N7452">
        <v>0</v>
      </c>
      <c r="O7452">
        <v>0</v>
      </c>
      <c r="P7452">
        <v>0</v>
      </c>
      <c r="Q7452">
        <v>0</v>
      </c>
    </row>
    <row r="7453" spans="1:17" x14ac:dyDescent="0.2">
      <c r="A7453" t="s">
        <v>25191</v>
      </c>
      <c r="B7453" t="s">
        <v>88</v>
      </c>
      <c r="C7453" t="s">
        <v>163</v>
      </c>
      <c r="D7453" t="s">
        <v>17736</v>
      </c>
      <c r="E7453" t="s">
        <v>81</v>
      </c>
      <c r="F7453" t="s">
        <v>4925</v>
      </c>
      <c r="G7453">
        <v>0</v>
      </c>
      <c r="H7453">
        <v>0</v>
      </c>
      <c r="I7453">
        <v>0</v>
      </c>
      <c r="J7453">
        <v>0</v>
      </c>
      <c r="K7453">
        <v>0</v>
      </c>
      <c r="L7453">
        <v>0</v>
      </c>
      <c r="M7453">
        <v>0</v>
      </c>
      <c r="N7453">
        <v>10</v>
      </c>
      <c r="O7453">
        <v>10</v>
      </c>
      <c r="P7453">
        <v>0</v>
      </c>
      <c r="Q7453">
        <v>0</v>
      </c>
    </row>
    <row r="7454" spans="1:17" x14ac:dyDescent="0.2">
      <c r="A7454" t="s">
        <v>25192</v>
      </c>
      <c r="B7454" t="s">
        <v>88</v>
      </c>
      <c r="C7454" t="s">
        <v>163</v>
      </c>
      <c r="D7454" t="s">
        <v>17736</v>
      </c>
      <c r="E7454" t="s">
        <v>81</v>
      </c>
      <c r="F7454" t="s">
        <v>4927</v>
      </c>
      <c r="G7454">
        <v>0</v>
      </c>
      <c r="H7454">
        <v>0</v>
      </c>
      <c r="I7454">
        <v>0</v>
      </c>
      <c r="J7454">
        <v>0</v>
      </c>
      <c r="K7454">
        <v>0</v>
      </c>
      <c r="L7454">
        <v>0</v>
      </c>
      <c r="M7454">
        <v>0</v>
      </c>
      <c r="N7454">
        <v>9</v>
      </c>
      <c r="O7454">
        <v>9</v>
      </c>
      <c r="P7454">
        <v>0</v>
      </c>
      <c r="Q7454">
        <v>0</v>
      </c>
    </row>
    <row r="7455" spans="1:17" x14ac:dyDescent="0.2">
      <c r="A7455" t="s">
        <v>25193</v>
      </c>
      <c r="B7455" t="s">
        <v>88</v>
      </c>
      <c r="C7455" t="s">
        <v>163</v>
      </c>
      <c r="D7455" t="s">
        <v>17736</v>
      </c>
      <c r="E7455" t="s">
        <v>81</v>
      </c>
      <c r="F7455" t="s">
        <v>17734</v>
      </c>
      <c r="G7455">
        <v>10</v>
      </c>
      <c r="H7455">
        <v>0</v>
      </c>
      <c r="I7455">
        <v>0</v>
      </c>
      <c r="J7455">
        <v>0</v>
      </c>
      <c r="K7455">
        <v>0</v>
      </c>
      <c r="L7455">
        <v>0</v>
      </c>
      <c r="M7455">
        <v>0</v>
      </c>
      <c r="N7455">
        <v>0</v>
      </c>
      <c r="O7455">
        <v>0</v>
      </c>
      <c r="P7455">
        <v>0</v>
      </c>
      <c r="Q7455">
        <v>0</v>
      </c>
    </row>
    <row r="7456" spans="1:17" x14ac:dyDescent="0.2">
      <c r="A7456" t="s">
        <v>25194</v>
      </c>
      <c r="B7456" t="s">
        <v>88</v>
      </c>
      <c r="C7456" t="s">
        <v>163</v>
      </c>
      <c r="D7456" t="s">
        <v>17748</v>
      </c>
      <c r="E7456" t="s">
        <v>83</v>
      </c>
      <c r="F7456" t="s">
        <v>17749</v>
      </c>
      <c r="G7456">
        <v>0</v>
      </c>
      <c r="H7456">
        <v>0</v>
      </c>
      <c r="I7456">
        <v>0</v>
      </c>
      <c r="J7456">
        <v>0</v>
      </c>
      <c r="K7456">
        <v>0</v>
      </c>
      <c r="L7456">
        <v>0</v>
      </c>
      <c r="M7456">
        <v>0</v>
      </c>
      <c r="N7456">
        <v>1</v>
      </c>
      <c r="O7456">
        <v>1</v>
      </c>
      <c r="P7456">
        <v>0</v>
      </c>
      <c r="Q7456">
        <v>0</v>
      </c>
    </row>
    <row r="7457" spans="1:17" x14ac:dyDescent="0.2">
      <c r="A7457" t="s">
        <v>25195</v>
      </c>
      <c r="B7457" t="s">
        <v>88</v>
      </c>
      <c r="C7457" t="s">
        <v>163</v>
      </c>
      <c r="D7457" t="s">
        <v>17748</v>
      </c>
      <c r="E7457" t="s">
        <v>83</v>
      </c>
      <c r="F7457" t="s">
        <v>17734</v>
      </c>
      <c r="G7457">
        <v>1</v>
      </c>
      <c r="H7457">
        <v>0</v>
      </c>
      <c r="I7457">
        <v>0</v>
      </c>
      <c r="J7457">
        <v>0</v>
      </c>
      <c r="K7457">
        <v>0</v>
      </c>
      <c r="L7457">
        <v>0</v>
      </c>
      <c r="M7457">
        <v>0</v>
      </c>
      <c r="N7457">
        <v>0</v>
      </c>
      <c r="O7457">
        <v>0</v>
      </c>
      <c r="P7457">
        <v>0</v>
      </c>
      <c r="Q7457">
        <v>0</v>
      </c>
    </row>
    <row r="7458" spans="1:17" x14ac:dyDescent="0.2">
      <c r="A7458" t="s">
        <v>25196</v>
      </c>
      <c r="B7458" t="s">
        <v>88</v>
      </c>
      <c r="C7458" t="s">
        <v>163</v>
      </c>
      <c r="D7458" t="s">
        <v>17748</v>
      </c>
      <c r="E7458" t="s">
        <v>81</v>
      </c>
      <c r="F7458" t="s">
        <v>17749</v>
      </c>
      <c r="G7458">
        <v>0</v>
      </c>
      <c r="H7458">
        <v>0</v>
      </c>
      <c r="I7458">
        <v>0</v>
      </c>
      <c r="J7458">
        <v>0</v>
      </c>
      <c r="K7458">
        <v>0</v>
      </c>
      <c r="L7458">
        <v>0</v>
      </c>
      <c r="M7458">
        <v>0</v>
      </c>
      <c r="N7458">
        <v>5</v>
      </c>
      <c r="O7458">
        <v>4</v>
      </c>
      <c r="P7458">
        <v>1</v>
      </c>
      <c r="Q7458">
        <v>0</v>
      </c>
    </row>
    <row r="7459" spans="1:17" x14ac:dyDescent="0.2">
      <c r="A7459" t="s">
        <v>25197</v>
      </c>
      <c r="B7459" t="s">
        <v>88</v>
      </c>
      <c r="C7459" t="s">
        <v>163</v>
      </c>
      <c r="D7459" t="s">
        <v>17748</v>
      </c>
      <c r="E7459" t="s">
        <v>81</v>
      </c>
      <c r="F7459" t="s">
        <v>17734</v>
      </c>
      <c r="G7459">
        <v>5</v>
      </c>
      <c r="H7459">
        <v>0</v>
      </c>
      <c r="I7459">
        <v>0</v>
      </c>
      <c r="J7459">
        <v>0</v>
      </c>
      <c r="K7459">
        <v>0</v>
      </c>
      <c r="L7459">
        <v>0</v>
      </c>
      <c r="M7459">
        <v>0</v>
      </c>
      <c r="N7459">
        <v>0</v>
      </c>
      <c r="O7459">
        <v>0</v>
      </c>
      <c r="P7459">
        <v>0</v>
      </c>
      <c r="Q7459">
        <v>0</v>
      </c>
    </row>
    <row r="7460" spans="1:17" x14ac:dyDescent="0.2">
      <c r="A7460" t="s">
        <v>25198</v>
      </c>
      <c r="B7460" t="s">
        <v>88</v>
      </c>
      <c r="C7460" t="s">
        <v>164</v>
      </c>
      <c r="D7460" t="s">
        <v>17768</v>
      </c>
      <c r="E7460" t="s">
        <v>81</v>
      </c>
      <c r="F7460" t="s">
        <v>17734</v>
      </c>
      <c r="G7460">
        <v>1</v>
      </c>
      <c r="H7460">
        <v>0</v>
      </c>
      <c r="I7460">
        <v>0</v>
      </c>
      <c r="J7460">
        <v>0</v>
      </c>
      <c r="K7460">
        <v>0</v>
      </c>
      <c r="L7460">
        <v>0</v>
      </c>
      <c r="M7460">
        <v>0</v>
      </c>
      <c r="N7460">
        <v>0</v>
      </c>
      <c r="O7460">
        <v>0</v>
      </c>
      <c r="P7460">
        <v>0</v>
      </c>
      <c r="Q7460">
        <v>0</v>
      </c>
    </row>
    <row r="7461" spans="1:17" x14ac:dyDescent="0.2">
      <c r="A7461" t="s">
        <v>25199</v>
      </c>
      <c r="B7461" t="s">
        <v>88</v>
      </c>
      <c r="C7461" t="s">
        <v>164</v>
      </c>
      <c r="D7461" t="s">
        <v>17736</v>
      </c>
      <c r="E7461" t="s">
        <v>83</v>
      </c>
      <c r="F7461" t="s">
        <v>4929</v>
      </c>
      <c r="G7461">
        <v>0</v>
      </c>
      <c r="H7461">
        <v>4</v>
      </c>
      <c r="I7461">
        <v>0</v>
      </c>
      <c r="J7461">
        <v>3</v>
      </c>
      <c r="K7461">
        <v>1</v>
      </c>
      <c r="L7461">
        <v>0</v>
      </c>
      <c r="M7461">
        <v>0</v>
      </c>
      <c r="N7461">
        <v>0</v>
      </c>
      <c r="O7461">
        <v>0</v>
      </c>
      <c r="P7461">
        <v>0</v>
      </c>
      <c r="Q7461">
        <v>0</v>
      </c>
    </row>
    <row r="7462" spans="1:17" x14ac:dyDescent="0.2">
      <c r="A7462" t="s">
        <v>25200</v>
      </c>
      <c r="B7462" t="s">
        <v>88</v>
      </c>
      <c r="C7462" t="s">
        <v>164</v>
      </c>
      <c r="D7462" t="s">
        <v>17736</v>
      </c>
      <c r="E7462" t="s">
        <v>83</v>
      </c>
      <c r="F7462" t="s">
        <v>4931</v>
      </c>
      <c r="G7462">
        <v>0</v>
      </c>
      <c r="H7462">
        <v>4</v>
      </c>
      <c r="I7462">
        <v>0</v>
      </c>
      <c r="J7462">
        <v>3</v>
      </c>
      <c r="K7462">
        <v>0</v>
      </c>
      <c r="L7462">
        <v>1</v>
      </c>
      <c r="M7462">
        <v>0</v>
      </c>
      <c r="N7462">
        <v>0</v>
      </c>
      <c r="O7462">
        <v>0</v>
      </c>
      <c r="P7462">
        <v>0</v>
      </c>
      <c r="Q7462">
        <v>0</v>
      </c>
    </row>
    <row r="7463" spans="1:17" x14ac:dyDescent="0.2">
      <c r="A7463" t="s">
        <v>25201</v>
      </c>
      <c r="B7463" t="s">
        <v>88</v>
      </c>
      <c r="C7463" t="s">
        <v>164</v>
      </c>
      <c r="D7463" t="s">
        <v>17736</v>
      </c>
      <c r="E7463" t="s">
        <v>83</v>
      </c>
      <c r="F7463" t="s">
        <v>4933</v>
      </c>
      <c r="G7463">
        <v>0</v>
      </c>
      <c r="H7463">
        <v>0</v>
      </c>
      <c r="I7463">
        <v>0</v>
      </c>
      <c r="J7463">
        <v>0</v>
      </c>
      <c r="K7463">
        <v>0</v>
      </c>
      <c r="L7463">
        <v>0</v>
      </c>
      <c r="M7463">
        <v>4</v>
      </c>
      <c r="N7463">
        <v>0</v>
      </c>
      <c r="O7463">
        <v>0</v>
      </c>
      <c r="P7463">
        <v>0</v>
      </c>
      <c r="Q7463">
        <v>0</v>
      </c>
    </row>
    <row r="7464" spans="1:17" x14ac:dyDescent="0.2">
      <c r="A7464" t="s">
        <v>25202</v>
      </c>
      <c r="B7464" t="s">
        <v>88</v>
      </c>
      <c r="C7464" t="s">
        <v>164</v>
      </c>
      <c r="D7464" t="s">
        <v>17736</v>
      </c>
      <c r="E7464" t="s">
        <v>83</v>
      </c>
      <c r="F7464" t="s">
        <v>4935</v>
      </c>
      <c r="G7464">
        <v>0</v>
      </c>
      <c r="H7464">
        <v>4</v>
      </c>
      <c r="I7464">
        <v>0</v>
      </c>
      <c r="J7464">
        <v>3</v>
      </c>
      <c r="K7464">
        <v>0</v>
      </c>
      <c r="L7464">
        <v>1</v>
      </c>
      <c r="M7464">
        <v>0</v>
      </c>
      <c r="N7464">
        <v>0</v>
      </c>
      <c r="O7464">
        <v>0</v>
      </c>
      <c r="P7464">
        <v>0</v>
      </c>
      <c r="Q7464">
        <v>0</v>
      </c>
    </row>
    <row r="7465" spans="1:17" x14ac:dyDescent="0.2">
      <c r="A7465" t="s">
        <v>25203</v>
      </c>
      <c r="B7465" t="s">
        <v>88</v>
      </c>
      <c r="C7465" t="s">
        <v>164</v>
      </c>
      <c r="D7465" t="s">
        <v>17736</v>
      </c>
      <c r="E7465" t="s">
        <v>83</v>
      </c>
      <c r="F7465" t="s">
        <v>4937</v>
      </c>
      <c r="G7465">
        <v>0</v>
      </c>
      <c r="H7465">
        <v>4</v>
      </c>
      <c r="I7465">
        <v>0</v>
      </c>
      <c r="J7465">
        <v>3</v>
      </c>
      <c r="K7465">
        <v>0</v>
      </c>
      <c r="L7465">
        <v>1</v>
      </c>
      <c r="M7465">
        <v>0</v>
      </c>
      <c r="N7465">
        <v>0</v>
      </c>
      <c r="O7465">
        <v>0</v>
      </c>
      <c r="P7465">
        <v>0</v>
      </c>
      <c r="Q7465">
        <v>0</v>
      </c>
    </row>
    <row r="7466" spans="1:17" x14ac:dyDescent="0.2">
      <c r="A7466" t="s">
        <v>25204</v>
      </c>
      <c r="B7466" t="s">
        <v>88</v>
      </c>
      <c r="C7466" t="s">
        <v>164</v>
      </c>
      <c r="D7466" t="s">
        <v>17736</v>
      </c>
      <c r="E7466" t="s">
        <v>83</v>
      </c>
      <c r="F7466" t="s">
        <v>4939</v>
      </c>
      <c r="G7466">
        <v>0</v>
      </c>
      <c r="H7466">
        <v>0</v>
      </c>
      <c r="I7466">
        <v>0</v>
      </c>
      <c r="J7466">
        <v>0</v>
      </c>
      <c r="K7466">
        <v>0</v>
      </c>
      <c r="L7466">
        <v>0</v>
      </c>
      <c r="M7466">
        <v>4</v>
      </c>
      <c r="N7466">
        <v>0</v>
      </c>
      <c r="O7466">
        <v>0</v>
      </c>
      <c r="P7466">
        <v>0</v>
      </c>
      <c r="Q7466">
        <v>0</v>
      </c>
    </row>
    <row r="7467" spans="1:17" x14ac:dyDescent="0.2">
      <c r="A7467" t="s">
        <v>25205</v>
      </c>
      <c r="B7467" t="s">
        <v>88</v>
      </c>
      <c r="C7467" t="s">
        <v>164</v>
      </c>
      <c r="D7467" t="s">
        <v>17736</v>
      </c>
      <c r="E7467" t="s">
        <v>83</v>
      </c>
      <c r="F7467" t="s">
        <v>4941</v>
      </c>
      <c r="G7467">
        <v>0</v>
      </c>
      <c r="H7467">
        <v>4</v>
      </c>
      <c r="I7467">
        <v>0</v>
      </c>
      <c r="J7467">
        <v>3</v>
      </c>
      <c r="K7467">
        <v>1</v>
      </c>
      <c r="L7467">
        <v>0</v>
      </c>
      <c r="M7467">
        <v>0</v>
      </c>
      <c r="N7467">
        <v>0</v>
      </c>
      <c r="O7467">
        <v>0</v>
      </c>
      <c r="P7467">
        <v>0</v>
      </c>
      <c r="Q7467">
        <v>0</v>
      </c>
    </row>
    <row r="7468" spans="1:17" x14ac:dyDescent="0.2">
      <c r="A7468" t="s">
        <v>25206</v>
      </c>
      <c r="B7468" t="s">
        <v>88</v>
      </c>
      <c r="C7468" t="s">
        <v>164</v>
      </c>
      <c r="D7468" t="s">
        <v>17736</v>
      </c>
      <c r="E7468" t="s">
        <v>83</v>
      </c>
      <c r="F7468" t="s">
        <v>4943</v>
      </c>
      <c r="G7468">
        <v>0</v>
      </c>
      <c r="H7468">
        <v>0</v>
      </c>
      <c r="I7468">
        <v>0</v>
      </c>
      <c r="J7468">
        <v>0</v>
      </c>
      <c r="K7468">
        <v>0</v>
      </c>
      <c r="L7468">
        <v>0</v>
      </c>
      <c r="M7468">
        <v>4</v>
      </c>
      <c r="N7468">
        <v>0</v>
      </c>
      <c r="O7468">
        <v>0</v>
      </c>
      <c r="P7468">
        <v>0</v>
      </c>
      <c r="Q7468">
        <v>0</v>
      </c>
    </row>
    <row r="7469" spans="1:17" x14ac:dyDescent="0.2">
      <c r="A7469" t="s">
        <v>25207</v>
      </c>
      <c r="B7469" t="s">
        <v>88</v>
      </c>
      <c r="C7469" t="s">
        <v>164</v>
      </c>
      <c r="D7469" t="s">
        <v>17736</v>
      </c>
      <c r="E7469" t="s">
        <v>83</v>
      </c>
      <c r="F7469" t="s">
        <v>4925</v>
      </c>
      <c r="G7469">
        <v>0</v>
      </c>
      <c r="H7469">
        <v>0</v>
      </c>
      <c r="I7469">
        <v>0</v>
      </c>
      <c r="J7469">
        <v>0</v>
      </c>
      <c r="K7469">
        <v>0</v>
      </c>
      <c r="L7469">
        <v>0</v>
      </c>
      <c r="M7469">
        <v>0</v>
      </c>
      <c r="N7469">
        <v>4</v>
      </c>
      <c r="O7469">
        <v>3</v>
      </c>
      <c r="P7469">
        <v>0</v>
      </c>
      <c r="Q7469">
        <v>1</v>
      </c>
    </row>
    <row r="7470" spans="1:17" x14ac:dyDescent="0.2">
      <c r="A7470" t="s">
        <v>25208</v>
      </c>
      <c r="B7470" t="s">
        <v>88</v>
      </c>
      <c r="C7470" t="s">
        <v>164</v>
      </c>
      <c r="D7470" t="s">
        <v>17736</v>
      </c>
      <c r="E7470" t="s">
        <v>83</v>
      </c>
      <c r="F7470" t="s">
        <v>4927</v>
      </c>
      <c r="G7470">
        <v>0</v>
      </c>
      <c r="H7470">
        <v>0</v>
      </c>
      <c r="I7470">
        <v>0</v>
      </c>
      <c r="J7470">
        <v>0</v>
      </c>
      <c r="K7470">
        <v>0</v>
      </c>
      <c r="L7470">
        <v>0</v>
      </c>
      <c r="M7470">
        <v>0</v>
      </c>
      <c r="N7470">
        <v>2</v>
      </c>
      <c r="O7470">
        <v>1</v>
      </c>
      <c r="P7470">
        <v>0</v>
      </c>
      <c r="Q7470">
        <v>1</v>
      </c>
    </row>
    <row r="7471" spans="1:17" x14ac:dyDescent="0.2">
      <c r="A7471" t="s">
        <v>25209</v>
      </c>
      <c r="B7471" t="s">
        <v>88</v>
      </c>
      <c r="C7471" t="s">
        <v>164</v>
      </c>
      <c r="D7471" t="s">
        <v>17736</v>
      </c>
      <c r="E7471" t="s">
        <v>83</v>
      </c>
      <c r="F7471" t="s">
        <v>17734</v>
      </c>
      <c r="G7471">
        <v>4</v>
      </c>
      <c r="H7471">
        <v>0</v>
      </c>
      <c r="I7471">
        <v>0</v>
      </c>
      <c r="J7471">
        <v>0</v>
      </c>
      <c r="K7471">
        <v>0</v>
      </c>
      <c r="L7471">
        <v>0</v>
      </c>
      <c r="M7471">
        <v>0</v>
      </c>
      <c r="N7471">
        <v>0</v>
      </c>
      <c r="O7471">
        <v>0</v>
      </c>
      <c r="P7471">
        <v>0</v>
      </c>
      <c r="Q7471">
        <v>0</v>
      </c>
    </row>
    <row r="7472" spans="1:17" x14ac:dyDescent="0.2">
      <c r="A7472" t="s">
        <v>25210</v>
      </c>
      <c r="B7472" t="s">
        <v>88</v>
      </c>
      <c r="C7472" t="s">
        <v>164</v>
      </c>
      <c r="D7472" t="s">
        <v>17736</v>
      </c>
      <c r="E7472" t="s">
        <v>81</v>
      </c>
      <c r="F7472" t="s">
        <v>4929</v>
      </c>
      <c r="G7472">
        <v>0</v>
      </c>
      <c r="H7472">
        <v>8</v>
      </c>
      <c r="I7472">
        <v>0</v>
      </c>
      <c r="J7472">
        <v>8</v>
      </c>
      <c r="K7472">
        <v>0</v>
      </c>
      <c r="L7472">
        <v>0</v>
      </c>
      <c r="M7472">
        <v>0</v>
      </c>
      <c r="N7472">
        <v>0</v>
      </c>
      <c r="O7472">
        <v>0</v>
      </c>
      <c r="P7472">
        <v>0</v>
      </c>
      <c r="Q7472">
        <v>0</v>
      </c>
    </row>
    <row r="7473" spans="1:17" x14ac:dyDescent="0.2">
      <c r="A7473" t="s">
        <v>25211</v>
      </c>
      <c r="B7473" t="s">
        <v>88</v>
      </c>
      <c r="C7473" t="s">
        <v>164</v>
      </c>
      <c r="D7473" t="s">
        <v>17736</v>
      </c>
      <c r="E7473" t="s">
        <v>81</v>
      </c>
      <c r="F7473" t="s">
        <v>4931</v>
      </c>
      <c r="G7473">
        <v>0</v>
      </c>
      <c r="H7473">
        <v>8</v>
      </c>
      <c r="I7473">
        <v>0</v>
      </c>
      <c r="J7473">
        <v>8</v>
      </c>
      <c r="K7473">
        <v>0</v>
      </c>
      <c r="L7473">
        <v>0</v>
      </c>
      <c r="M7473">
        <v>0</v>
      </c>
      <c r="N7473">
        <v>0</v>
      </c>
      <c r="O7473">
        <v>0</v>
      </c>
      <c r="P7473">
        <v>0</v>
      </c>
      <c r="Q7473">
        <v>0</v>
      </c>
    </row>
    <row r="7474" spans="1:17" x14ac:dyDescent="0.2">
      <c r="A7474" t="s">
        <v>25212</v>
      </c>
      <c r="B7474" t="s">
        <v>88</v>
      </c>
      <c r="C7474" t="s">
        <v>164</v>
      </c>
      <c r="D7474" t="s">
        <v>17736</v>
      </c>
      <c r="E7474" t="s">
        <v>81</v>
      </c>
      <c r="F7474" t="s">
        <v>4933</v>
      </c>
      <c r="G7474">
        <v>0</v>
      </c>
      <c r="H7474">
        <v>0</v>
      </c>
      <c r="I7474">
        <v>0</v>
      </c>
      <c r="J7474">
        <v>0</v>
      </c>
      <c r="K7474">
        <v>0</v>
      </c>
      <c r="L7474">
        <v>0</v>
      </c>
      <c r="M7474">
        <v>8</v>
      </c>
      <c r="N7474">
        <v>0</v>
      </c>
      <c r="O7474">
        <v>0</v>
      </c>
      <c r="P7474">
        <v>0</v>
      </c>
      <c r="Q7474">
        <v>0</v>
      </c>
    </row>
    <row r="7475" spans="1:17" x14ac:dyDescent="0.2">
      <c r="A7475" t="s">
        <v>25213</v>
      </c>
      <c r="B7475" t="s">
        <v>88</v>
      </c>
      <c r="C7475" t="s">
        <v>164</v>
      </c>
      <c r="D7475" t="s">
        <v>17736</v>
      </c>
      <c r="E7475" t="s">
        <v>81</v>
      </c>
      <c r="F7475" t="s">
        <v>4935</v>
      </c>
      <c r="G7475">
        <v>0</v>
      </c>
      <c r="H7475">
        <v>8</v>
      </c>
      <c r="I7475">
        <v>0</v>
      </c>
      <c r="J7475">
        <v>8</v>
      </c>
      <c r="K7475">
        <v>0</v>
      </c>
      <c r="L7475">
        <v>0</v>
      </c>
      <c r="M7475">
        <v>0</v>
      </c>
      <c r="N7475">
        <v>0</v>
      </c>
      <c r="O7475">
        <v>0</v>
      </c>
      <c r="P7475">
        <v>0</v>
      </c>
      <c r="Q7475">
        <v>0</v>
      </c>
    </row>
    <row r="7476" spans="1:17" x14ac:dyDescent="0.2">
      <c r="A7476" t="s">
        <v>25214</v>
      </c>
      <c r="B7476" t="s">
        <v>88</v>
      </c>
      <c r="C7476" t="s">
        <v>164</v>
      </c>
      <c r="D7476" t="s">
        <v>17736</v>
      </c>
      <c r="E7476" t="s">
        <v>81</v>
      </c>
      <c r="F7476" t="s">
        <v>4937</v>
      </c>
      <c r="G7476">
        <v>0</v>
      </c>
      <c r="H7476">
        <v>8</v>
      </c>
      <c r="I7476">
        <v>0</v>
      </c>
      <c r="J7476">
        <v>8</v>
      </c>
      <c r="K7476">
        <v>0</v>
      </c>
      <c r="L7476">
        <v>0</v>
      </c>
      <c r="M7476">
        <v>0</v>
      </c>
      <c r="N7476">
        <v>0</v>
      </c>
      <c r="O7476">
        <v>0</v>
      </c>
      <c r="P7476">
        <v>0</v>
      </c>
      <c r="Q7476">
        <v>0</v>
      </c>
    </row>
    <row r="7477" spans="1:17" x14ac:dyDescent="0.2">
      <c r="A7477" t="s">
        <v>25215</v>
      </c>
      <c r="B7477" t="s">
        <v>88</v>
      </c>
      <c r="C7477" t="s">
        <v>164</v>
      </c>
      <c r="D7477" t="s">
        <v>17736</v>
      </c>
      <c r="E7477" t="s">
        <v>81</v>
      </c>
      <c r="F7477" t="s">
        <v>4939</v>
      </c>
      <c r="G7477">
        <v>0</v>
      </c>
      <c r="H7477">
        <v>0</v>
      </c>
      <c r="I7477">
        <v>0</v>
      </c>
      <c r="J7477">
        <v>0</v>
      </c>
      <c r="K7477">
        <v>0</v>
      </c>
      <c r="L7477">
        <v>0</v>
      </c>
      <c r="M7477">
        <v>8</v>
      </c>
      <c r="N7477">
        <v>0</v>
      </c>
      <c r="O7477">
        <v>0</v>
      </c>
      <c r="P7477">
        <v>0</v>
      </c>
      <c r="Q7477">
        <v>0</v>
      </c>
    </row>
    <row r="7478" spans="1:17" x14ac:dyDescent="0.2">
      <c r="A7478" t="s">
        <v>25216</v>
      </c>
      <c r="B7478" t="s">
        <v>88</v>
      </c>
      <c r="C7478" t="s">
        <v>164</v>
      </c>
      <c r="D7478" t="s">
        <v>17736</v>
      </c>
      <c r="E7478" t="s">
        <v>81</v>
      </c>
      <c r="F7478" t="s">
        <v>4941</v>
      </c>
      <c r="G7478">
        <v>0</v>
      </c>
      <c r="H7478">
        <v>8</v>
      </c>
      <c r="I7478">
        <v>0</v>
      </c>
      <c r="J7478">
        <v>8</v>
      </c>
      <c r="K7478">
        <v>0</v>
      </c>
      <c r="L7478">
        <v>0</v>
      </c>
      <c r="M7478">
        <v>0</v>
      </c>
      <c r="N7478">
        <v>0</v>
      </c>
      <c r="O7478">
        <v>0</v>
      </c>
      <c r="P7478">
        <v>0</v>
      </c>
      <c r="Q7478">
        <v>0</v>
      </c>
    </row>
    <row r="7479" spans="1:17" x14ac:dyDescent="0.2">
      <c r="A7479" t="s">
        <v>25217</v>
      </c>
      <c r="B7479" t="s">
        <v>88</v>
      </c>
      <c r="C7479" t="s">
        <v>164</v>
      </c>
      <c r="D7479" t="s">
        <v>17736</v>
      </c>
      <c r="E7479" t="s">
        <v>81</v>
      </c>
      <c r="F7479" t="s">
        <v>4943</v>
      </c>
      <c r="G7479">
        <v>0</v>
      </c>
      <c r="H7479">
        <v>0</v>
      </c>
      <c r="I7479">
        <v>0</v>
      </c>
      <c r="J7479">
        <v>0</v>
      </c>
      <c r="K7479">
        <v>0</v>
      </c>
      <c r="L7479">
        <v>0</v>
      </c>
      <c r="M7479">
        <v>8</v>
      </c>
      <c r="N7479">
        <v>0</v>
      </c>
      <c r="O7479">
        <v>0</v>
      </c>
      <c r="P7479">
        <v>0</v>
      </c>
      <c r="Q7479">
        <v>0</v>
      </c>
    </row>
    <row r="7480" spans="1:17" x14ac:dyDescent="0.2">
      <c r="A7480" t="s">
        <v>25218</v>
      </c>
      <c r="B7480" t="s">
        <v>88</v>
      </c>
      <c r="C7480" t="s">
        <v>229</v>
      </c>
      <c r="D7480" t="s">
        <v>17736</v>
      </c>
      <c r="E7480" t="s">
        <v>83</v>
      </c>
      <c r="F7480" t="s">
        <v>4927</v>
      </c>
      <c r="G7480">
        <v>0</v>
      </c>
      <c r="H7480">
        <v>0</v>
      </c>
      <c r="I7480">
        <v>0</v>
      </c>
      <c r="J7480">
        <v>0</v>
      </c>
      <c r="K7480">
        <v>0</v>
      </c>
      <c r="L7480">
        <v>0</v>
      </c>
      <c r="M7480">
        <v>0</v>
      </c>
      <c r="N7480">
        <v>4</v>
      </c>
      <c r="O7480">
        <v>4</v>
      </c>
      <c r="P7480">
        <v>0</v>
      </c>
      <c r="Q7480">
        <v>0</v>
      </c>
    </row>
    <row r="7481" spans="1:17" x14ac:dyDescent="0.2">
      <c r="A7481" t="s">
        <v>25219</v>
      </c>
      <c r="B7481" t="s">
        <v>88</v>
      </c>
      <c r="C7481" t="s">
        <v>229</v>
      </c>
      <c r="D7481" t="s">
        <v>17736</v>
      </c>
      <c r="E7481" t="s">
        <v>83</v>
      </c>
      <c r="F7481" t="s">
        <v>17734</v>
      </c>
      <c r="G7481">
        <v>5</v>
      </c>
      <c r="H7481">
        <v>0</v>
      </c>
      <c r="I7481">
        <v>0</v>
      </c>
      <c r="J7481">
        <v>0</v>
      </c>
      <c r="K7481">
        <v>0</v>
      </c>
      <c r="L7481">
        <v>0</v>
      </c>
      <c r="M7481">
        <v>0</v>
      </c>
      <c r="N7481">
        <v>0</v>
      </c>
      <c r="O7481">
        <v>0</v>
      </c>
      <c r="P7481">
        <v>0</v>
      </c>
      <c r="Q7481">
        <v>0</v>
      </c>
    </row>
    <row r="7482" spans="1:17" x14ac:dyDescent="0.2">
      <c r="A7482" t="s">
        <v>25220</v>
      </c>
      <c r="B7482" t="s">
        <v>88</v>
      </c>
      <c r="C7482" t="s">
        <v>229</v>
      </c>
      <c r="D7482" t="s">
        <v>17736</v>
      </c>
      <c r="E7482" t="s">
        <v>81</v>
      </c>
      <c r="F7482" t="s">
        <v>4929</v>
      </c>
      <c r="G7482">
        <v>0</v>
      </c>
      <c r="H7482">
        <v>3</v>
      </c>
      <c r="I7482">
        <v>0</v>
      </c>
      <c r="J7482">
        <v>2</v>
      </c>
      <c r="K7482">
        <v>1</v>
      </c>
      <c r="L7482">
        <v>0</v>
      </c>
      <c r="M7482">
        <v>0</v>
      </c>
      <c r="N7482">
        <v>0</v>
      </c>
      <c r="O7482">
        <v>0</v>
      </c>
      <c r="P7482">
        <v>0</v>
      </c>
      <c r="Q7482">
        <v>0</v>
      </c>
    </row>
    <row r="7483" spans="1:17" x14ac:dyDescent="0.2">
      <c r="A7483" t="s">
        <v>25221</v>
      </c>
      <c r="B7483" t="s">
        <v>88</v>
      </c>
      <c r="C7483" t="s">
        <v>229</v>
      </c>
      <c r="D7483" t="s">
        <v>17736</v>
      </c>
      <c r="E7483" t="s">
        <v>81</v>
      </c>
      <c r="F7483" t="s">
        <v>4931</v>
      </c>
      <c r="G7483">
        <v>0</v>
      </c>
      <c r="H7483">
        <v>3</v>
      </c>
      <c r="I7483">
        <v>0</v>
      </c>
      <c r="J7483">
        <v>2</v>
      </c>
      <c r="K7483">
        <v>1</v>
      </c>
      <c r="L7483">
        <v>0</v>
      </c>
      <c r="M7483">
        <v>0</v>
      </c>
      <c r="N7483">
        <v>0</v>
      </c>
      <c r="O7483">
        <v>0</v>
      </c>
      <c r="P7483">
        <v>0</v>
      </c>
      <c r="Q7483">
        <v>0</v>
      </c>
    </row>
    <row r="7484" spans="1:17" x14ac:dyDescent="0.2">
      <c r="A7484" t="s">
        <v>25222</v>
      </c>
      <c r="B7484" t="s">
        <v>88</v>
      </c>
      <c r="C7484" t="s">
        <v>229</v>
      </c>
      <c r="D7484" t="s">
        <v>17736</v>
      </c>
      <c r="E7484" t="s">
        <v>81</v>
      </c>
      <c r="F7484" t="s">
        <v>4933</v>
      </c>
      <c r="G7484">
        <v>0</v>
      </c>
      <c r="H7484">
        <v>0</v>
      </c>
      <c r="I7484">
        <v>0</v>
      </c>
      <c r="J7484">
        <v>0</v>
      </c>
      <c r="K7484">
        <v>0</v>
      </c>
      <c r="L7484">
        <v>0</v>
      </c>
      <c r="M7484">
        <v>3</v>
      </c>
      <c r="N7484">
        <v>0</v>
      </c>
      <c r="O7484">
        <v>0</v>
      </c>
      <c r="P7484">
        <v>0</v>
      </c>
      <c r="Q7484">
        <v>0</v>
      </c>
    </row>
    <row r="7485" spans="1:17" x14ac:dyDescent="0.2">
      <c r="A7485" t="s">
        <v>25223</v>
      </c>
      <c r="B7485" t="s">
        <v>88</v>
      </c>
      <c r="C7485" t="s">
        <v>229</v>
      </c>
      <c r="D7485" t="s">
        <v>17736</v>
      </c>
      <c r="E7485" t="s">
        <v>81</v>
      </c>
      <c r="F7485" t="s">
        <v>4935</v>
      </c>
      <c r="G7485">
        <v>0</v>
      </c>
      <c r="H7485">
        <v>3</v>
      </c>
      <c r="I7485">
        <v>0</v>
      </c>
      <c r="J7485">
        <v>2</v>
      </c>
      <c r="K7485">
        <v>1</v>
      </c>
      <c r="L7485">
        <v>0</v>
      </c>
      <c r="M7485">
        <v>0</v>
      </c>
      <c r="N7485">
        <v>0</v>
      </c>
      <c r="O7485">
        <v>0</v>
      </c>
      <c r="P7485">
        <v>0</v>
      </c>
      <c r="Q7485">
        <v>0</v>
      </c>
    </row>
    <row r="7486" spans="1:17" x14ac:dyDescent="0.2">
      <c r="A7486" t="s">
        <v>25224</v>
      </c>
      <c r="B7486" t="s">
        <v>88</v>
      </c>
      <c r="C7486" t="s">
        <v>229</v>
      </c>
      <c r="D7486" t="s">
        <v>17736</v>
      </c>
      <c r="E7486" t="s">
        <v>81</v>
      </c>
      <c r="F7486" t="s">
        <v>4937</v>
      </c>
      <c r="G7486">
        <v>0</v>
      </c>
      <c r="H7486">
        <v>3</v>
      </c>
      <c r="I7486">
        <v>0</v>
      </c>
      <c r="J7486">
        <v>2</v>
      </c>
      <c r="K7486">
        <v>1</v>
      </c>
      <c r="L7486">
        <v>0</v>
      </c>
      <c r="M7486">
        <v>0</v>
      </c>
      <c r="N7486">
        <v>0</v>
      </c>
      <c r="O7486">
        <v>0</v>
      </c>
      <c r="P7486">
        <v>0</v>
      </c>
      <c r="Q7486">
        <v>0</v>
      </c>
    </row>
    <row r="7487" spans="1:17" x14ac:dyDescent="0.2">
      <c r="A7487" t="s">
        <v>25225</v>
      </c>
      <c r="B7487" t="s">
        <v>88</v>
      </c>
      <c r="C7487" t="s">
        <v>229</v>
      </c>
      <c r="D7487" t="s">
        <v>17736</v>
      </c>
      <c r="E7487" t="s">
        <v>81</v>
      </c>
      <c r="F7487" t="s">
        <v>4939</v>
      </c>
      <c r="G7487">
        <v>0</v>
      </c>
      <c r="H7487">
        <v>0</v>
      </c>
      <c r="I7487">
        <v>0</v>
      </c>
      <c r="J7487">
        <v>0</v>
      </c>
      <c r="K7487">
        <v>0</v>
      </c>
      <c r="L7487">
        <v>0</v>
      </c>
      <c r="M7487">
        <v>3</v>
      </c>
      <c r="N7487">
        <v>0</v>
      </c>
      <c r="O7487">
        <v>0</v>
      </c>
      <c r="P7487">
        <v>0</v>
      </c>
      <c r="Q7487">
        <v>0</v>
      </c>
    </row>
    <row r="7488" spans="1:17" x14ac:dyDescent="0.2">
      <c r="A7488" t="s">
        <v>25226</v>
      </c>
      <c r="B7488" t="s">
        <v>88</v>
      </c>
      <c r="C7488" t="s">
        <v>229</v>
      </c>
      <c r="D7488" t="s">
        <v>17736</v>
      </c>
      <c r="E7488" t="s">
        <v>81</v>
      </c>
      <c r="F7488" t="s">
        <v>4941</v>
      </c>
      <c r="G7488">
        <v>0</v>
      </c>
      <c r="H7488">
        <v>3</v>
      </c>
      <c r="I7488">
        <v>0</v>
      </c>
      <c r="J7488">
        <v>2</v>
      </c>
      <c r="K7488">
        <v>1</v>
      </c>
      <c r="L7488">
        <v>0</v>
      </c>
      <c r="M7488">
        <v>0</v>
      </c>
      <c r="N7488">
        <v>0</v>
      </c>
      <c r="O7488">
        <v>0</v>
      </c>
      <c r="P7488">
        <v>0</v>
      </c>
      <c r="Q7488">
        <v>0</v>
      </c>
    </row>
    <row r="7489" spans="1:17" x14ac:dyDescent="0.2">
      <c r="A7489" t="s">
        <v>25227</v>
      </c>
      <c r="B7489" t="s">
        <v>88</v>
      </c>
      <c r="C7489" t="s">
        <v>229</v>
      </c>
      <c r="D7489" t="s">
        <v>17736</v>
      </c>
      <c r="E7489" t="s">
        <v>81</v>
      </c>
      <c r="F7489" t="s">
        <v>4943</v>
      </c>
      <c r="G7489">
        <v>0</v>
      </c>
      <c r="H7489">
        <v>0</v>
      </c>
      <c r="I7489">
        <v>0</v>
      </c>
      <c r="J7489">
        <v>0</v>
      </c>
      <c r="K7489">
        <v>0</v>
      </c>
      <c r="L7489">
        <v>0</v>
      </c>
      <c r="M7489">
        <v>3</v>
      </c>
      <c r="N7489">
        <v>0</v>
      </c>
      <c r="O7489">
        <v>0</v>
      </c>
      <c r="P7489">
        <v>0</v>
      </c>
      <c r="Q7489">
        <v>0</v>
      </c>
    </row>
    <row r="7490" spans="1:17" x14ac:dyDescent="0.2">
      <c r="A7490" t="s">
        <v>25228</v>
      </c>
      <c r="B7490" t="s">
        <v>88</v>
      </c>
      <c r="C7490" t="s">
        <v>229</v>
      </c>
      <c r="D7490" t="s">
        <v>17736</v>
      </c>
      <c r="E7490" t="s">
        <v>81</v>
      </c>
      <c r="F7490" t="s">
        <v>4925</v>
      </c>
      <c r="G7490">
        <v>0</v>
      </c>
      <c r="H7490">
        <v>0</v>
      </c>
      <c r="I7490">
        <v>0</v>
      </c>
      <c r="J7490">
        <v>0</v>
      </c>
      <c r="K7490">
        <v>0</v>
      </c>
      <c r="L7490">
        <v>0</v>
      </c>
      <c r="M7490">
        <v>0</v>
      </c>
      <c r="N7490">
        <v>2</v>
      </c>
      <c r="O7490">
        <v>2</v>
      </c>
      <c r="P7490">
        <v>0</v>
      </c>
      <c r="Q7490">
        <v>0</v>
      </c>
    </row>
    <row r="7491" spans="1:17" x14ac:dyDescent="0.2">
      <c r="A7491" t="s">
        <v>25229</v>
      </c>
      <c r="B7491" t="s">
        <v>88</v>
      </c>
      <c r="C7491" t="s">
        <v>229</v>
      </c>
      <c r="D7491" t="s">
        <v>17736</v>
      </c>
      <c r="E7491" t="s">
        <v>81</v>
      </c>
      <c r="F7491" t="s">
        <v>4927</v>
      </c>
      <c r="G7491">
        <v>0</v>
      </c>
      <c r="H7491">
        <v>0</v>
      </c>
      <c r="I7491">
        <v>0</v>
      </c>
      <c r="J7491">
        <v>0</v>
      </c>
      <c r="K7491">
        <v>0</v>
      </c>
      <c r="L7491">
        <v>0</v>
      </c>
      <c r="M7491">
        <v>0</v>
      </c>
      <c r="N7491">
        <v>2</v>
      </c>
      <c r="O7491">
        <v>2</v>
      </c>
      <c r="P7491">
        <v>0</v>
      </c>
      <c r="Q7491">
        <v>0</v>
      </c>
    </row>
    <row r="7492" spans="1:17" x14ac:dyDescent="0.2">
      <c r="A7492" t="s">
        <v>25230</v>
      </c>
      <c r="B7492" t="s">
        <v>88</v>
      </c>
      <c r="C7492" t="s">
        <v>229</v>
      </c>
      <c r="D7492" t="s">
        <v>17736</v>
      </c>
      <c r="E7492" t="s">
        <v>81</v>
      </c>
      <c r="F7492" t="s">
        <v>17734</v>
      </c>
      <c r="G7492">
        <v>3</v>
      </c>
      <c r="H7492">
        <v>0</v>
      </c>
      <c r="I7492">
        <v>0</v>
      </c>
      <c r="J7492">
        <v>0</v>
      </c>
      <c r="K7492">
        <v>0</v>
      </c>
      <c r="L7492">
        <v>0</v>
      </c>
      <c r="M7492">
        <v>0</v>
      </c>
      <c r="N7492">
        <v>0</v>
      </c>
      <c r="O7492">
        <v>0</v>
      </c>
      <c r="P7492">
        <v>0</v>
      </c>
      <c r="Q7492">
        <v>0</v>
      </c>
    </row>
    <row r="7493" spans="1:17" x14ac:dyDescent="0.2">
      <c r="A7493" t="s">
        <v>25231</v>
      </c>
      <c r="B7493" t="s">
        <v>88</v>
      </c>
      <c r="C7493" t="s">
        <v>229</v>
      </c>
      <c r="D7493" t="s">
        <v>17748</v>
      </c>
      <c r="E7493" t="s">
        <v>83</v>
      </c>
      <c r="F7493" t="s">
        <v>17749</v>
      </c>
      <c r="G7493">
        <v>0</v>
      </c>
      <c r="H7493">
        <v>0</v>
      </c>
      <c r="I7493">
        <v>0</v>
      </c>
      <c r="J7493">
        <v>0</v>
      </c>
      <c r="K7493">
        <v>0</v>
      </c>
      <c r="L7493">
        <v>0</v>
      </c>
      <c r="M7493">
        <v>0</v>
      </c>
      <c r="N7493">
        <v>1</v>
      </c>
      <c r="O7493">
        <v>0</v>
      </c>
      <c r="P7493">
        <v>1</v>
      </c>
      <c r="Q7493">
        <v>0</v>
      </c>
    </row>
    <row r="7494" spans="1:17" x14ac:dyDescent="0.2">
      <c r="A7494" t="s">
        <v>25232</v>
      </c>
      <c r="B7494" t="s">
        <v>88</v>
      </c>
      <c r="C7494" t="s">
        <v>229</v>
      </c>
      <c r="D7494" t="s">
        <v>17748</v>
      </c>
      <c r="E7494" t="s">
        <v>83</v>
      </c>
      <c r="F7494" t="s">
        <v>17734</v>
      </c>
      <c r="G7494">
        <v>1</v>
      </c>
      <c r="H7494">
        <v>0</v>
      </c>
      <c r="I7494">
        <v>0</v>
      </c>
      <c r="J7494">
        <v>0</v>
      </c>
      <c r="K7494">
        <v>0</v>
      </c>
      <c r="L7494">
        <v>0</v>
      </c>
      <c r="M7494">
        <v>0</v>
      </c>
      <c r="N7494">
        <v>0</v>
      </c>
      <c r="O7494">
        <v>0</v>
      </c>
      <c r="P7494">
        <v>0</v>
      </c>
      <c r="Q7494">
        <v>0</v>
      </c>
    </row>
    <row r="7495" spans="1:17" x14ac:dyDescent="0.2">
      <c r="A7495" t="s">
        <v>25233</v>
      </c>
      <c r="B7495" t="s">
        <v>88</v>
      </c>
      <c r="C7495" t="s">
        <v>230</v>
      </c>
      <c r="D7495" t="s">
        <v>17736</v>
      </c>
      <c r="E7495" t="s">
        <v>83</v>
      </c>
      <c r="F7495" t="s">
        <v>4929</v>
      </c>
      <c r="G7495">
        <v>0</v>
      </c>
      <c r="H7495">
        <v>25</v>
      </c>
      <c r="I7495">
        <v>4</v>
      </c>
      <c r="J7495">
        <v>21</v>
      </c>
      <c r="K7495">
        <v>0</v>
      </c>
      <c r="L7495">
        <v>0</v>
      </c>
      <c r="M7495">
        <v>0</v>
      </c>
      <c r="N7495">
        <v>0</v>
      </c>
      <c r="O7495">
        <v>0</v>
      </c>
      <c r="P7495">
        <v>0</v>
      </c>
      <c r="Q7495">
        <v>0</v>
      </c>
    </row>
    <row r="7496" spans="1:17" x14ac:dyDescent="0.2">
      <c r="A7496" t="s">
        <v>25234</v>
      </c>
      <c r="B7496" t="s">
        <v>88</v>
      </c>
      <c r="C7496" t="s">
        <v>230</v>
      </c>
      <c r="D7496" t="s">
        <v>17736</v>
      </c>
      <c r="E7496" t="s">
        <v>83</v>
      </c>
      <c r="F7496" t="s">
        <v>4931</v>
      </c>
      <c r="G7496">
        <v>0</v>
      </c>
      <c r="H7496">
        <v>25</v>
      </c>
      <c r="I7496">
        <v>4</v>
      </c>
      <c r="J7496">
        <v>21</v>
      </c>
      <c r="K7496">
        <v>0</v>
      </c>
      <c r="L7496">
        <v>0</v>
      </c>
      <c r="M7496">
        <v>0</v>
      </c>
      <c r="N7496">
        <v>0</v>
      </c>
      <c r="O7496">
        <v>0</v>
      </c>
      <c r="P7496">
        <v>0</v>
      </c>
      <c r="Q7496">
        <v>0</v>
      </c>
    </row>
    <row r="7497" spans="1:17" x14ac:dyDescent="0.2">
      <c r="A7497" t="s">
        <v>25235</v>
      </c>
      <c r="B7497" t="s">
        <v>88</v>
      </c>
      <c r="C7497" t="s">
        <v>230</v>
      </c>
      <c r="D7497" t="s">
        <v>17736</v>
      </c>
      <c r="E7497" t="s">
        <v>83</v>
      </c>
      <c r="F7497" t="s">
        <v>4933</v>
      </c>
      <c r="G7497">
        <v>0</v>
      </c>
      <c r="H7497">
        <v>0</v>
      </c>
      <c r="I7497">
        <v>0</v>
      </c>
      <c r="J7497">
        <v>0</v>
      </c>
      <c r="K7497">
        <v>0</v>
      </c>
      <c r="L7497">
        <v>0</v>
      </c>
      <c r="M7497">
        <v>25</v>
      </c>
      <c r="N7497">
        <v>0</v>
      </c>
      <c r="O7497">
        <v>0</v>
      </c>
      <c r="P7497">
        <v>0</v>
      </c>
      <c r="Q7497">
        <v>0</v>
      </c>
    </row>
    <row r="7498" spans="1:17" x14ac:dyDescent="0.2">
      <c r="A7498" t="s">
        <v>25236</v>
      </c>
      <c r="B7498" t="s">
        <v>88</v>
      </c>
      <c r="C7498" t="s">
        <v>230</v>
      </c>
      <c r="D7498" t="s">
        <v>17736</v>
      </c>
      <c r="E7498" t="s">
        <v>83</v>
      </c>
      <c r="F7498" t="s">
        <v>4935</v>
      </c>
      <c r="G7498">
        <v>0</v>
      </c>
      <c r="H7498">
        <v>25</v>
      </c>
      <c r="I7498">
        <v>4</v>
      </c>
      <c r="J7498">
        <v>21</v>
      </c>
      <c r="K7498">
        <v>0</v>
      </c>
      <c r="L7498">
        <v>0</v>
      </c>
      <c r="M7498">
        <v>0</v>
      </c>
      <c r="N7498">
        <v>0</v>
      </c>
      <c r="O7498">
        <v>0</v>
      </c>
      <c r="P7498">
        <v>0</v>
      </c>
      <c r="Q7498">
        <v>0</v>
      </c>
    </row>
    <row r="7499" spans="1:17" x14ac:dyDescent="0.2">
      <c r="A7499" t="s">
        <v>25237</v>
      </c>
      <c r="B7499" t="s">
        <v>88</v>
      </c>
      <c r="C7499" t="s">
        <v>230</v>
      </c>
      <c r="D7499" t="s">
        <v>17736</v>
      </c>
      <c r="E7499" t="s">
        <v>83</v>
      </c>
      <c r="F7499" t="s">
        <v>4937</v>
      </c>
      <c r="G7499">
        <v>0</v>
      </c>
      <c r="H7499">
        <v>25</v>
      </c>
      <c r="I7499">
        <v>4</v>
      </c>
      <c r="J7499">
        <v>21</v>
      </c>
      <c r="K7499">
        <v>0</v>
      </c>
      <c r="L7499">
        <v>0</v>
      </c>
      <c r="M7499">
        <v>0</v>
      </c>
      <c r="N7499">
        <v>0</v>
      </c>
      <c r="O7499">
        <v>0</v>
      </c>
      <c r="P7499">
        <v>0</v>
      </c>
      <c r="Q7499">
        <v>0</v>
      </c>
    </row>
    <row r="7500" spans="1:17" x14ac:dyDescent="0.2">
      <c r="A7500" t="s">
        <v>25238</v>
      </c>
      <c r="B7500" t="s">
        <v>88</v>
      </c>
      <c r="C7500" t="s">
        <v>230</v>
      </c>
      <c r="D7500" t="s">
        <v>17736</v>
      </c>
      <c r="E7500" t="s">
        <v>83</v>
      </c>
      <c r="F7500" t="s">
        <v>4939</v>
      </c>
      <c r="G7500">
        <v>0</v>
      </c>
      <c r="H7500">
        <v>0</v>
      </c>
      <c r="I7500">
        <v>0</v>
      </c>
      <c r="J7500">
        <v>0</v>
      </c>
      <c r="K7500">
        <v>0</v>
      </c>
      <c r="L7500">
        <v>0</v>
      </c>
      <c r="M7500">
        <v>25</v>
      </c>
      <c r="N7500">
        <v>0</v>
      </c>
      <c r="O7500">
        <v>0</v>
      </c>
      <c r="P7500">
        <v>0</v>
      </c>
      <c r="Q7500">
        <v>0</v>
      </c>
    </row>
    <row r="7501" spans="1:17" x14ac:dyDescent="0.2">
      <c r="A7501" t="s">
        <v>25239</v>
      </c>
      <c r="B7501" t="s">
        <v>88</v>
      </c>
      <c r="C7501" t="s">
        <v>230</v>
      </c>
      <c r="D7501" t="s">
        <v>17736</v>
      </c>
      <c r="E7501" t="s">
        <v>83</v>
      </c>
      <c r="F7501" t="s">
        <v>4941</v>
      </c>
      <c r="G7501">
        <v>0</v>
      </c>
      <c r="H7501">
        <v>25</v>
      </c>
      <c r="I7501">
        <v>4</v>
      </c>
      <c r="J7501">
        <v>21</v>
      </c>
      <c r="K7501">
        <v>0</v>
      </c>
      <c r="L7501">
        <v>0</v>
      </c>
      <c r="M7501">
        <v>0</v>
      </c>
      <c r="N7501">
        <v>0</v>
      </c>
      <c r="O7501">
        <v>0</v>
      </c>
      <c r="P7501">
        <v>0</v>
      </c>
      <c r="Q7501">
        <v>0</v>
      </c>
    </row>
    <row r="7502" spans="1:17" x14ac:dyDescent="0.2">
      <c r="A7502" t="s">
        <v>25240</v>
      </c>
      <c r="B7502" t="s">
        <v>88</v>
      </c>
      <c r="C7502" t="s">
        <v>230</v>
      </c>
      <c r="D7502" t="s">
        <v>17736</v>
      </c>
      <c r="E7502" t="s">
        <v>83</v>
      </c>
      <c r="F7502" t="s">
        <v>4943</v>
      </c>
      <c r="G7502">
        <v>0</v>
      </c>
      <c r="H7502">
        <v>0</v>
      </c>
      <c r="I7502">
        <v>0</v>
      </c>
      <c r="J7502">
        <v>0</v>
      </c>
      <c r="K7502">
        <v>0</v>
      </c>
      <c r="L7502">
        <v>0</v>
      </c>
      <c r="M7502">
        <v>25</v>
      </c>
      <c r="N7502">
        <v>0</v>
      </c>
      <c r="O7502">
        <v>0</v>
      </c>
      <c r="P7502">
        <v>0</v>
      </c>
      <c r="Q7502">
        <v>0</v>
      </c>
    </row>
    <row r="7503" spans="1:17" x14ac:dyDescent="0.2">
      <c r="A7503" t="s">
        <v>25241</v>
      </c>
      <c r="B7503" t="s">
        <v>88</v>
      </c>
      <c r="C7503" t="s">
        <v>230</v>
      </c>
      <c r="D7503" t="s">
        <v>17736</v>
      </c>
      <c r="E7503" t="s">
        <v>83</v>
      </c>
      <c r="F7503" t="s">
        <v>4925</v>
      </c>
      <c r="G7503">
        <v>0</v>
      </c>
      <c r="H7503">
        <v>0</v>
      </c>
      <c r="I7503">
        <v>0</v>
      </c>
      <c r="J7503">
        <v>0</v>
      </c>
      <c r="K7503">
        <v>0</v>
      </c>
      <c r="L7503">
        <v>0</v>
      </c>
      <c r="M7503">
        <v>0</v>
      </c>
      <c r="N7503">
        <v>25</v>
      </c>
      <c r="O7503">
        <v>25</v>
      </c>
      <c r="P7503">
        <v>0</v>
      </c>
      <c r="Q7503">
        <v>0</v>
      </c>
    </row>
    <row r="7504" spans="1:17" x14ac:dyDescent="0.2">
      <c r="A7504" t="s">
        <v>25242</v>
      </c>
      <c r="B7504" t="s">
        <v>88</v>
      </c>
      <c r="C7504" t="s">
        <v>230</v>
      </c>
      <c r="D7504" t="s">
        <v>17736</v>
      </c>
      <c r="E7504" t="s">
        <v>83</v>
      </c>
      <c r="F7504" t="s">
        <v>4927</v>
      </c>
      <c r="G7504">
        <v>0</v>
      </c>
      <c r="H7504">
        <v>0</v>
      </c>
      <c r="I7504">
        <v>0</v>
      </c>
      <c r="J7504">
        <v>0</v>
      </c>
      <c r="K7504">
        <v>0</v>
      </c>
      <c r="L7504">
        <v>0</v>
      </c>
      <c r="M7504">
        <v>0</v>
      </c>
      <c r="N7504">
        <v>23</v>
      </c>
      <c r="O7504">
        <v>23</v>
      </c>
      <c r="P7504">
        <v>0</v>
      </c>
      <c r="Q7504">
        <v>0</v>
      </c>
    </row>
    <row r="7505" spans="1:17" x14ac:dyDescent="0.2">
      <c r="A7505" t="s">
        <v>25243</v>
      </c>
      <c r="B7505" t="s">
        <v>88</v>
      </c>
      <c r="C7505" t="s">
        <v>230</v>
      </c>
      <c r="D7505" t="s">
        <v>17736</v>
      </c>
      <c r="E7505" t="s">
        <v>83</v>
      </c>
      <c r="F7505" t="s">
        <v>17734</v>
      </c>
      <c r="G7505">
        <v>25</v>
      </c>
      <c r="H7505">
        <v>0</v>
      </c>
      <c r="I7505">
        <v>0</v>
      </c>
      <c r="J7505">
        <v>0</v>
      </c>
      <c r="K7505">
        <v>0</v>
      </c>
      <c r="L7505">
        <v>0</v>
      </c>
      <c r="M7505">
        <v>0</v>
      </c>
      <c r="N7505">
        <v>0</v>
      </c>
      <c r="O7505">
        <v>0</v>
      </c>
      <c r="P7505">
        <v>0</v>
      </c>
      <c r="Q7505">
        <v>0</v>
      </c>
    </row>
    <row r="7506" spans="1:17" x14ac:dyDescent="0.2">
      <c r="A7506" t="s">
        <v>25244</v>
      </c>
      <c r="B7506" t="s">
        <v>88</v>
      </c>
      <c r="C7506" t="s">
        <v>230</v>
      </c>
      <c r="D7506" t="s">
        <v>17736</v>
      </c>
      <c r="E7506" t="s">
        <v>81</v>
      </c>
      <c r="F7506" t="s">
        <v>4929</v>
      </c>
      <c r="G7506">
        <v>0</v>
      </c>
      <c r="H7506">
        <v>11</v>
      </c>
      <c r="I7506">
        <v>0</v>
      </c>
      <c r="J7506">
        <v>11</v>
      </c>
      <c r="K7506">
        <v>0</v>
      </c>
      <c r="L7506">
        <v>0</v>
      </c>
      <c r="M7506">
        <v>0</v>
      </c>
      <c r="N7506">
        <v>0</v>
      </c>
      <c r="O7506">
        <v>0</v>
      </c>
      <c r="P7506">
        <v>0</v>
      </c>
      <c r="Q7506">
        <v>0</v>
      </c>
    </row>
    <row r="7507" spans="1:17" x14ac:dyDescent="0.2">
      <c r="A7507" t="s">
        <v>25245</v>
      </c>
      <c r="B7507" t="s">
        <v>88</v>
      </c>
      <c r="C7507" t="s">
        <v>230</v>
      </c>
      <c r="D7507" t="s">
        <v>17736</v>
      </c>
      <c r="E7507" t="s">
        <v>81</v>
      </c>
      <c r="F7507" t="s">
        <v>4931</v>
      </c>
      <c r="G7507">
        <v>0</v>
      </c>
      <c r="H7507">
        <v>11</v>
      </c>
      <c r="I7507">
        <v>0</v>
      </c>
      <c r="J7507">
        <v>11</v>
      </c>
      <c r="K7507">
        <v>0</v>
      </c>
      <c r="L7507">
        <v>0</v>
      </c>
      <c r="M7507">
        <v>0</v>
      </c>
      <c r="N7507">
        <v>0</v>
      </c>
      <c r="O7507">
        <v>0</v>
      </c>
      <c r="P7507">
        <v>0</v>
      </c>
      <c r="Q7507">
        <v>0</v>
      </c>
    </row>
    <row r="7508" spans="1:17" x14ac:dyDescent="0.2">
      <c r="A7508" t="s">
        <v>25246</v>
      </c>
      <c r="B7508" t="s">
        <v>88</v>
      </c>
      <c r="C7508" t="s">
        <v>230</v>
      </c>
      <c r="D7508" t="s">
        <v>17736</v>
      </c>
      <c r="E7508" t="s">
        <v>81</v>
      </c>
      <c r="F7508" t="s">
        <v>4933</v>
      </c>
      <c r="G7508">
        <v>0</v>
      </c>
      <c r="H7508">
        <v>0</v>
      </c>
      <c r="I7508">
        <v>0</v>
      </c>
      <c r="J7508">
        <v>0</v>
      </c>
      <c r="K7508">
        <v>0</v>
      </c>
      <c r="L7508">
        <v>0</v>
      </c>
      <c r="M7508">
        <v>11</v>
      </c>
      <c r="N7508">
        <v>0</v>
      </c>
      <c r="O7508">
        <v>0</v>
      </c>
      <c r="P7508">
        <v>0</v>
      </c>
      <c r="Q7508">
        <v>0</v>
      </c>
    </row>
    <row r="7509" spans="1:17" x14ac:dyDescent="0.2">
      <c r="A7509" t="s">
        <v>25247</v>
      </c>
      <c r="B7509" t="s">
        <v>88</v>
      </c>
      <c r="C7509" t="s">
        <v>230</v>
      </c>
      <c r="D7509" t="s">
        <v>17736</v>
      </c>
      <c r="E7509" t="s">
        <v>81</v>
      </c>
      <c r="F7509" t="s">
        <v>4935</v>
      </c>
      <c r="G7509">
        <v>0</v>
      </c>
      <c r="H7509">
        <v>11</v>
      </c>
      <c r="I7509">
        <v>0</v>
      </c>
      <c r="J7509">
        <v>11</v>
      </c>
      <c r="K7509">
        <v>0</v>
      </c>
      <c r="L7509">
        <v>0</v>
      </c>
      <c r="M7509">
        <v>0</v>
      </c>
      <c r="N7509">
        <v>0</v>
      </c>
      <c r="O7509">
        <v>0</v>
      </c>
      <c r="P7509">
        <v>0</v>
      </c>
      <c r="Q7509">
        <v>0</v>
      </c>
    </row>
    <row r="7510" spans="1:17" x14ac:dyDescent="0.2">
      <c r="A7510" t="s">
        <v>25248</v>
      </c>
      <c r="B7510" t="s">
        <v>86</v>
      </c>
      <c r="C7510" t="s">
        <v>111</v>
      </c>
      <c r="D7510" t="s">
        <v>17736</v>
      </c>
      <c r="E7510" t="s">
        <v>83</v>
      </c>
      <c r="F7510" t="s">
        <v>4937</v>
      </c>
      <c r="G7510">
        <v>0</v>
      </c>
      <c r="H7510">
        <v>15</v>
      </c>
      <c r="I7510">
        <v>3</v>
      </c>
      <c r="J7510">
        <v>11</v>
      </c>
      <c r="K7510">
        <v>0</v>
      </c>
      <c r="L7510">
        <v>1</v>
      </c>
      <c r="M7510">
        <v>0</v>
      </c>
      <c r="N7510">
        <v>0</v>
      </c>
      <c r="O7510">
        <v>0</v>
      </c>
      <c r="P7510">
        <v>0</v>
      </c>
      <c r="Q7510">
        <v>0</v>
      </c>
    </row>
    <row r="7511" spans="1:17" x14ac:dyDescent="0.2">
      <c r="A7511" t="s">
        <v>25249</v>
      </c>
      <c r="B7511" t="s">
        <v>86</v>
      </c>
      <c r="C7511" t="s">
        <v>111</v>
      </c>
      <c r="D7511" t="s">
        <v>17736</v>
      </c>
      <c r="E7511" t="s">
        <v>83</v>
      </c>
      <c r="F7511" t="s">
        <v>4939</v>
      </c>
      <c r="G7511">
        <v>0</v>
      </c>
      <c r="H7511">
        <v>0</v>
      </c>
      <c r="I7511">
        <v>0</v>
      </c>
      <c r="J7511">
        <v>0</v>
      </c>
      <c r="K7511">
        <v>0</v>
      </c>
      <c r="L7511">
        <v>0</v>
      </c>
      <c r="M7511">
        <v>15</v>
      </c>
      <c r="N7511">
        <v>0</v>
      </c>
      <c r="O7511">
        <v>0</v>
      </c>
      <c r="P7511">
        <v>0</v>
      </c>
      <c r="Q7511">
        <v>0</v>
      </c>
    </row>
    <row r="7512" spans="1:17" x14ac:dyDescent="0.2">
      <c r="A7512" t="s">
        <v>25250</v>
      </c>
      <c r="B7512" t="s">
        <v>86</v>
      </c>
      <c r="C7512" t="s">
        <v>111</v>
      </c>
      <c r="D7512" t="s">
        <v>17736</v>
      </c>
      <c r="E7512" t="s">
        <v>83</v>
      </c>
      <c r="F7512" t="s">
        <v>4941</v>
      </c>
      <c r="G7512">
        <v>0</v>
      </c>
      <c r="H7512">
        <v>15</v>
      </c>
      <c r="I7512">
        <v>3</v>
      </c>
      <c r="J7512">
        <v>12</v>
      </c>
      <c r="K7512">
        <v>0</v>
      </c>
      <c r="L7512">
        <v>0</v>
      </c>
      <c r="M7512">
        <v>0</v>
      </c>
      <c r="N7512">
        <v>0</v>
      </c>
      <c r="O7512">
        <v>0</v>
      </c>
      <c r="P7512">
        <v>0</v>
      </c>
      <c r="Q7512">
        <v>0</v>
      </c>
    </row>
    <row r="7513" spans="1:17" x14ac:dyDescent="0.2">
      <c r="A7513" t="s">
        <v>25251</v>
      </c>
      <c r="B7513" t="s">
        <v>86</v>
      </c>
      <c r="C7513" t="s">
        <v>111</v>
      </c>
      <c r="D7513" t="s">
        <v>17736</v>
      </c>
      <c r="E7513" t="s">
        <v>83</v>
      </c>
      <c r="F7513" t="s">
        <v>4943</v>
      </c>
      <c r="G7513">
        <v>0</v>
      </c>
      <c r="H7513">
        <v>0</v>
      </c>
      <c r="I7513">
        <v>0</v>
      </c>
      <c r="J7513">
        <v>0</v>
      </c>
      <c r="K7513">
        <v>0</v>
      </c>
      <c r="L7513">
        <v>0</v>
      </c>
      <c r="M7513">
        <v>15</v>
      </c>
      <c r="N7513">
        <v>0</v>
      </c>
      <c r="O7513">
        <v>0</v>
      </c>
      <c r="P7513">
        <v>0</v>
      </c>
      <c r="Q7513">
        <v>0</v>
      </c>
    </row>
    <row r="7514" spans="1:17" x14ac:dyDescent="0.2">
      <c r="A7514" t="s">
        <v>25252</v>
      </c>
      <c r="B7514" t="s">
        <v>86</v>
      </c>
      <c r="C7514" t="s">
        <v>111</v>
      </c>
      <c r="D7514" t="s">
        <v>17736</v>
      </c>
      <c r="E7514" t="s">
        <v>83</v>
      </c>
      <c r="F7514" t="s">
        <v>4925</v>
      </c>
      <c r="G7514">
        <v>0</v>
      </c>
      <c r="H7514">
        <v>0</v>
      </c>
      <c r="I7514">
        <v>0</v>
      </c>
      <c r="J7514">
        <v>0</v>
      </c>
      <c r="K7514">
        <v>0</v>
      </c>
      <c r="L7514">
        <v>0</v>
      </c>
      <c r="M7514">
        <v>0</v>
      </c>
      <c r="N7514">
        <v>14</v>
      </c>
      <c r="O7514">
        <v>13</v>
      </c>
      <c r="P7514">
        <v>1</v>
      </c>
      <c r="Q7514">
        <v>0</v>
      </c>
    </row>
    <row r="7515" spans="1:17" x14ac:dyDescent="0.2">
      <c r="A7515" t="s">
        <v>25253</v>
      </c>
      <c r="B7515" t="s">
        <v>86</v>
      </c>
      <c r="C7515" t="s">
        <v>111</v>
      </c>
      <c r="D7515" t="s">
        <v>17736</v>
      </c>
      <c r="E7515" t="s">
        <v>83</v>
      </c>
      <c r="F7515" t="s">
        <v>4927</v>
      </c>
      <c r="G7515">
        <v>0</v>
      </c>
      <c r="H7515">
        <v>0</v>
      </c>
      <c r="I7515">
        <v>0</v>
      </c>
      <c r="J7515">
        <v>0</v>
      </c>
      <c r="K7515">
        <v>0</v>
      </c>
      <c r="L7515">
        <v>0</v>
      </c>
      <c r="M7515">
        <v>0</v>
      </c>
      <c r="N7515">
        <v>11</v>
      </c>
      <c r="O7515">
        <v>10</v>
      </c>
      <c r="P7515">
        <v>1</v>
      </c>
      <c r="Q7515">
        <v>0</v>
      </c>
    </row>
    <row r="7516" spans="1:17" x14ac:dyDescent="0.2">
      <c r="A7516" t="s">
        <v>25254</v>
      </c>
      <c r="B7516" t="s">
        <v>86</v>
      </c>
      <c r="C7516" t="s">
        <v>111</v>
      </c>
      <c r="D7516" t="s">
        <v>17736</v>
      </c>
      <c r="E7516" t="s">
        <v>83</v>
      </c>
      <c r="F7516" t="s">
        <v>17734</v>
      </c>
      <c r="G7516">
        <v>15</v>
      </c>
      <c r="H7516">
        <v>0</v>
      </c>
      <c r="I7516">
        <v>0</v>
      </c>
      <c r="J7516">
        <v>0</v>
      </c>
      <c r="K7516">
        <v>0</v>
      </c>
      <c r="L7516">
        <v>0</v>
      </c>
      <c r="M7516">
        <v>0</v>
      </c>
      <c r="N7516">
        <v>0</v>
      </c>
      <c r="O7516">
        <v>0</v>
      </c>
      <c r="P7516">
        <v>0</v>
      </c>
      <c r="Q7516">
        <v>0</v>
      </c>
    </row>
    <row r="7517" spans="1:17" x14ac:dyDescent="0.2">
      <c r="A7517" t="s">
        <v>25255</v>
      </c>
      <c r="B7517" t="s">
        <v>86</v>
      </c>
      <c r="C7517" t="s">
        <v>111</v>
      </c>
      <c r="D7517" t="s">
        <v>17736</v>
      </c>
      <c r="E7517" t="s">
        <v>81</v>
      </c>
      <c r="F7517" t="s">
        <v>4929</v>
      </c>
      <c r="G7517">
        <v>0</v>
      </c>
      <c r="H7517">
        <v>14</v>
      </c>
      <c r="I7517">
        <v>2</v>
      </c>
      <c r="J7517">
        <v>12</v>
      </c>
      <c r="K7517">
        <v>0</v>
      </c>
      <c r="L7517">
        <v>0</v>
      </c>
      <c r="M7517">
        <v>0</v>
      </c>
      <c r="N7517">
        <v>0</v>
      </c>
      <c r="O7517">
        <v>0</v>
      </c>
      <c r="P7517">
        <v>0</v>
      </c>
      <c r="Q7517">
        <v>0</v>
      </c>
    </row>
    <row r="7518" spans="1:17" x14ac:dyDescent="0.2">
      <c r="A7518" t="s">
        <v>25256</v>
      </c>
      <c r="B7518" t="s">
        <v>86</v>
      </c>
      <c r="C7518" t="s">
        <v>111</v>
      </c>
      <c r="D7518" t="s">
        <v>17736</v>
      </c>
      <c r="E7518" t="s">
        <v>81</v>
      </c>
      <c r="F7518" t="s">
        <v>4931</v>
      </c>
      <c r="G7518">
        <v>0</v>
      </c>
      <c r="H7518">
        <v>14</v>
      </c>
      <c r="I7518">
        <v>2</v>
      </c>
      <c r="J7518">
        <v>12</v>
      </c>
      <c r="K7518">
        <v>0</v>
      </c>
      <c r="L7518">
        <v>0</v>
      </c>
      <c r="M7518">
        <v>0</v>
      </c>
      <c r="N7518">
        <v>0</v>
      </c>
      <c r="O7518">
        <v>0</v>
      </c>
      <c r="P7518">
        <v>0</v>
      </c>
      <c r="Q7518">
        <v>0</v>
      </c>
    </row>
    <row r="7519" spans="1:17" x14ac:dyDescent="0.2">
      <c r="A7519" t="s">
        <v>25257</v>
      </c>
      <c r="B7519" t="s">
        <v>86</v>
      </c>
      <c r="C7519" t="s">
        <v>111</v>
      </c>
      <c r="D7519" t="s">
        <v>17736</v>
      </c>
      <c r="E7519" t="s">
        <v>81</v>
      </c>
      <c r="F7519" t="s">
        <v>4933</v>
      </c>
      <c r="G7519">
        <v>0</v>
      </c>
      <c r="H7519">
        <v>0</v>
      </c>
      <c r="I7519">
        <v>0</v>
      </c>
      <c r="J7519">
        <v>0</v>
      </c>
      <c r="K7519">
        <v>0</v>
      </c>
      <c r="L7519">
        <v>0</v>
      </c>
      <c r="M7519">
        <v>14</v>
      </c>
      <c r="N7519">
        <v>0</v>
      </c>
      <c r="O7519">
        <v>0</v>
      </c>
      <c r="P7519">
        <v>0</v>
      </c>
      <c r="Q7519">
        <v>0</v>
      </c>
    </row>
    <row r="7520" spans="1:17" x14ac:dyDescent="0.2">
      <c r="A7520" t="s">
        <v>25258</v>
      </c>
      <c r="B7520" t="s">
        <v>86</v>
      </c>
      <c r="C7520" t="s">
        <v>111</v>
      </c>
      <c r="D7520" t="s">
        <v>17736</v>
      </c>
      <c r="E7520" t="s">
        <v>81</v>
      </c>
      <c r="F7520" t="s">
        <v>4935</v>
      </c>
      <c r="G7520">
        <v>0</v>
      </c>
      <c r="H7520">
        <v>14</v>
      </c>
      <c r="I7520">
        <v>2</v>
      </c>
      <c r="J7520">
        <v>12</v>
      </c>
      <c r="K7520">
        <v>0</v>
      </c>
      <c r="L7520">
        <v>0</v>
      </c>
      <c r="M7520">
        <v>0</v>
      </c>
      <c r="N7520">
        <v>0</v>
      </c>
      <c r="O7520">
        <v>0</v>
      </c>
      <c r="P7520">
        <v>0</v>
      </c>
      <c r="Q7520">
        <v>0</v>
      </c>
    </row>
    <row r="7521" spans="1:17" x14ac:dyDescent="0.2">
      <c r="A7521" t="s">
        <v>25259</v>
      </c>
      <c r="B7521" t="s">
        <v>86</v>
      </c>
      <c r="C7521" t="s">
        <v>111</v>
      </c>
      <c r="D7521" t="s">
        <v>17736</v>
      </c>
      <c r="E7521" t="s">
        <v>81</v>
      </c>
      <c r="F7521" t="s">
        <v>4937</v>
      </c>
      <c r="G7521">
        <v>0</v>
      </c>
      <c r="H7521">
        <v>14</v>
      </c>
      <c r="I7521">
        <v>2</v>
      </c>
      <c r="J7521">
        <v>12</v>
      </c>
      <c r="K7521">
        <v>0</v>
      </c>
      <c r="L7521">
        <v>0</v>
      </c>
      <c r="M7521">
        <v>0</v>
      </c>
      <c r="N7521">
        <v>0</v>
      </c>
      <c r="O7521">
        <v>0</v>
      </c>
      <c r="P7521">
        <v>0</v>
      </c>
      <c r="Q7521">
        <v>0</v>
      </c>
    </row>
    <row r="7522" spans="1:17" x14ac:dyDescent="0.2">
      <c r="A7522" t="s">
        <v>25260</v>
      </c>
      <c r="B7522" t="s">
        <v>86</v>
      </c>
      <c r="C7522" t="s">
        <v>111</v>
      </c>
      <c r="D7522" t="s">
        <v>17736</v>
      </c>
      <c r="E7522" t="s">
        <v>81</v>
      </c>
      <c r="F7522" t="s">
        <v>4939</v>
      </c>
      <c r="G7522">
        <v>0</v>
      </c>
      <c r="H7522">
        <v>0</v>
      </c>
      <c r="I7522">
        <v>0</v>
      </c>
      <c r="J7522">
        <v>0</v>
      </c>
      <c r="K7522">
        <v>0</v>
      </c>
      <c r="L7522">
        <v>0</v>
      </c>
      <c r="M7522">
        <v>14</v>
      </c>
      <c r="N7522">
        <v>0</v>
      </c>
      <c r="O7522">
        <v>0</v>
      </c>
      <c r="P7522">
        <v>0</v>
      </c>
      <c r="Q7522">
        <v>0</v>
      </c>
    </row>
    <row r="7523" spans="1:17" x14ac:dyDescent="0.2">
      <c r="A7523" t="s">
        <v>25261</v>
      </c>
      <c r="B7523" t="s">
        <v>86</v>
      </c>
      <c r="C7523" t="s">
        <v>111</v>
      </c>
      <c r="D7523" t="s">
        <v>17736</v>
      </c>
      <c r="E7523" t="s">
        <v>81</v>
      </c>
      <c r="F7523" t="s">
        <v>4941</v>
      </c>
      <c r="G7523">
        <v>0</v>
      </c>
      <c r="H7523">
        <v>14</v>
      </c>
      <c r="I7523">
        <v>2</v>
      </c>
      <c r="J7523">
        <v>12</v>
      </c>
      <c r="K7523">
        <v>0</v>
      </c>
      <c r="L7523">
        <v>0</v>
      </c>
      <c r="M7523">
        <v>0</v>
      </c>
      <c r="N7523">
        <v>0</v>
      </c>
      <c r="O7523">
        <v>0</v>
      </c>
      <c r="P7523">
        <v>0</v>
      </c>
      <c r="Q7523">
        <v>0</v>
      </c>
    </row>
    <row r="7524" spans="1:17" x14ac:dyDescent="0.2">
      <c r="A7524" t="s">
        <v>25262</v>
      </c>
      <c r="B7524" t="s">
        <v>88</v>
      </c>
      <c r="C7524" t="s">
        <v>230</v>
      </c>
      <c r="D7524" t="s">
        <v>17736</v>
      </c>
      <c r="E7524" t="s">
        <v>81</v>
      </c>
      <c r="F7524" t="s">
        <v>17734</v>
      </c>
      <c r="G7524">
        <v>11</v>
      </c>
      <c r="H7524">
        <v>0</v>
      </c>
      <c r="I7524">
        <v>0</v>
      </c>
      <c r="J7524">
        <v>0</v>
      </c>
      <c r="K7524">
        <v>0</v>
      </c>
      <c r="L7524">
        <v>0</v>
      </c>
      <c r="M7524">
        <v>0</v>
      </c>
      <c r="N7524">
        <v>0</v>
      </c>
      <c r="O7524">
        <v>0</v>
      </c>
      <c r="P7524">
        <v>0</v>
      </c>
      <c r="Q7524">
        <v>0</v>
      </c>
    </row>
    <row r="7525" spans="1:17" x14ac:dyDescent="0.2">
      <c r="A7525" t="s">
        <v>25263</v>
      </c>
      <c r="B7525" t="s">
        <v>88</v>
      </c>
      <c r="C7525" t="s">
        <v>230</v>
      </c>
      <c r="D7525" t="s">
        <v>17748</v>
      </c>
      <c r="E7525" t="s">
        <v>81</v>
      </c>
      <c r="F7525" t="s">
        <v>17749</v>
      </c>
      <c r="G7525">
        <v>0</v>
      </c>
      <c r="H7525">
        <v>0</v>
      </c>
      <c r="I7525">
        <v>0</v>
      </c>
      <c r="J7525">
        <v>0</v>
      </c>
      <c r="K7525">
        <v>0</v>
      </c>
      <c r="L7525">
        <v>0</v>
      </c>
      <c r="M7525">
        <v>0</v>
      </c>
      <c r="N7525">
        <v>2</v>
      </c>
      <c r="O7525">
        <v>1</v>
      </c>
      <c r="P7525">
        <v>1</v>
      </c>
      <c r="Q7525">
        <v>0</v>
      </c>
    </row>
    <row r="7526" spans="1:17" x14ac:dyDescent="0.2">
      <c r="A7526" t="s">
        <v>25264</v>
      </c>
      <c r="B7526" t="s">
        <v>88</v>
      </c>
      <c r="C7526" t="s">
        <v>230</v>
      </c>
      <c r="D7526" t="s">
        <v>17748</v>
      </c>
      <c r="E7526" t="s">
        <v>81</v>
      </c>
      <c r="F7526" t="s">
        <v>17734</v>
      </c>
      <c r="G7526">
        <v>2</v>
      </c>
      <c r="H7526">
        <v>0</v>
      </c>
      <c r="I7526">
        <v>0</v>
      </c>
      <c r="J7526">
        <v>0</v>
      </c>
      <c r="K7526">
        <v>0</v>
      </c>
      <c r="L7526">
        <v>0</v>
      </c>
      <c r="M7526">
        <v>0</v>
      </c>
      <c r="N7526">
        <v>0</v>
      </c>
      <c r="O7526">
        <v>0</v>
      </c>
      <c r="P7526">
        <v>0</v>
      </c>
      <c r="Q7526">
        <v>0</v>
      </c>
    </row>
    <row r="7527" spans="1:17" x14ac:dyDescent="0.2">
      <c r="A7527" t="s">
        <v>25265</v>
      </c>
      <c r="B7527" t="s">
        <v>88</v>
      </c>
      <c r="C7527" t="s">
        <v>230</v>
      </c>
      <c r="D7527" t="s">
        <v>17754</v>
      </c>
      <c r="E7527" t="s">
        <v>83</v>
      </c>
      <c r="F7527" t="s">
        <v>17734</v>
      </c>
      <c r="G7527">
        <v>1</v>
      </c>
      <c r="H7527">
        <v>0</v>
      </c>
      <c r="I7527">
        <v>0</v>
      </c>
      <c r="J7527">
        <v>0</v>
      </c>
      <c r="K7527">
        <v>0</v>
      </c>
      <c r="L7527">
        <v>0</v>
      </c>
      <c r="M7527">
        <v>0</v>
      </c>
      <c r="N7527">
        <v>0</v>
      </c>
      <c r="O7527">
        <v>0</v>
      </c>
      <c r="P7527">
        <v>0</v>
      </c>
      <c r="Q7527">
        <v>0</v>
      </c>
    </row>
    <row r="7528" spans="1:17" x14ac:dyDescent="0.2">
      <c r="A7528" t="s">
        <v>25266</v>
      </c>
      <c r="B7528" t="s">
        <v>88</v>
      </c>
      <c r="C7528" t="s">
        <v>230</v>
      </c>
      <c r="D7528" t="s">
        <v>17754</v>
      </c>
      <c r="E7528" t="s">
        <v>81</v>
      </c>
      <c r="F7528" t="s">
        <v>17734</v>
      </c>
      <c r="G7528">
        <v>1</v>
      </c>
      <c r="H7528">
        <v>0</v>
      </c>
      <c r="I7528">
        <v>0</v>
      </c>
      <c r="J7528">
        <v>0</v>
      </c>
      <c r="K7528">
        <v>0</v>
      </c>
      <c r="L7528">
        <v>0</v>
      </c>
      <c r="M7528">
        <v>0</v>
      </c>
      <c r="N7528">
        <v>0</v>
      </c>
      <c r="O7528">
        <v>0</v>
      </c>
      <c r="P7528">
        <v>0</v>
      </c>
      <c r="Q7528">
        <v>0</v>
      </c>
    </row>
    <row r="7529" spans="1:17" x14ac:dyDescent="0.2">
      <c r="A7529" t="s">
        <v>25267</v>
      </c>
      <c r="B7529" t="s">
        <v>88</v>
      </c>
      <c r="C7529" t="s">
        <v>231</v>
      </c>
      <c r="D7529" t="s">
        <v>17768</v>
      </c>
      <c r="E7529" t="s">
        <v>81</v>
      </c>
      <c r="F7529" t="s">
        <v>17734</v>
      </c>
      <c r="G7529">
        <v>1</v>
      </c>
      <c r="H7529">
        <v>0</v>
      </c>
      <c r="I7529">
        <v>0</v>
      </c>
      <c r="J7529">
        <v>0</v>
      </c>
      <c r="K7529">
        <v>0</v>
      </c>
      <c r="L7529">
        <v>0</v>
      </c>
      <c r="M7529">
        <v>0</v>
      </c>
      <c r="N7529">
        <v>0</v>
      </c>
      <c r="O7529">
        <v>0</v>
      </c>
      <c r="P7529">
        <v>0</v>
      </c>
      <c r="Q7529">
        <v>0</v>
      </c>
    </row>
    <row r="7530" spans="1:17" x14ac:dyDescent="0.2">
      <c r="A7530" t="s">
        <v>25268</v>
      </c>
      <c r="B7530" t="s">
        <v>88</v>
      </c>
      <c r="C7530" t="s">
        <v>231</v>
      </c>
      <c r="D7530" t="s">
        <v>17736</v>
      </c>
      <c r="E7530" t="s">
        <v>83</v>
      </c>
      <c r="F7530" t="s">
        <v>4929</v>
      </c>
      <c r="G7530">
        <v>0</v>
      </c>
      <c r="H7530">
        <v>7</v>
      </c>
      <c r="I7530">
        <v>0</v>
      </c>
      <c r="J7530">
        <v>6</v>
      </c>
      <c r="K7530">
        <v>1</v>
      </c>
      <c r="L7530">
        <v>0</v>
      </c>
      <c r="M7530">
        <v>0</v>
      </c>
      <c r="N7530">
        <v>0</v>
      </c>
      <c r="O7530">
        <v>0</v>
      </c>
      <c r="P7530">
        <v>0</v>
      </c>
      <c r="Q7530">
        <v>0</v>
      </c>
    </row>
    <row r="7531" spans="1:17" x14ac:dyDescent="0.2">
      <c r="A7531" t="s">
        <v>25269</v>
      </c>
      <c r="B7531" t="s">
        <v>88</v>
      </c>
      <c r="C7531" t="s">
        <v>231</v>
      </c>
      <c r="D7531" t="s">
        <v>17736</v>
      </c>
      <c r="E7531" t="s">
        <v>83</v>
      </c>
      <c r="F7531" t="s">
        <v>4931</v>
      </c>
      <c r="G7531">
        <v>0</v>
      </c>
      <c r="H7531">
        <v>7</v>
      </c>
      <c r="I7531">
        <v>0</v>
      </c>
      <c r="J7531">
        <v>6</v>
      </c>
      <c r="K7531">
        <v>1</v>
      </c>
      <c r="L7531">
        <v>0</v>
      </c>
      <c r="M7531">
        <v>0</v>
      </c>
      <c r="N7531">
        <v>0</v>
      </c>
      <c r="O7531">
        <v>0</v>
      </c>
      <c r="P7531">
        <v>0</v>
      </c>
      <c r="Q7531">
        <v>0</v>
      </c>
    </row>
    <row r="7532" spans="1:17" x14ac:dyDescent="0.2">
      <c r="A7532" t="s">
        <v>25270</v>
      </c>
      <c r="B7532" t="s">
        <v>88</v>
      </c>
      <c r="C7532" t="s">
        <v>231</v>
      </c>
      <c r="D7532" t="s">
        <v>17736</v>
      </c>
      <c r="E7532" t="s">
        <v>83</v>
      </c>
      <c r="F7532" t="s">
        <v>4933</v>
      </c>
      <c r="G7532">
        <v>0</v>
      </c>
      <c r="H7532">
        <v>0</v>
      </c>
      <c r="I7532">
        <v>0</v>
      </c>
      <c r="J7532">
        <v>0</v>
      </c>
      <c r="K7532">
        <v>0</v>
      </c>
      <c r="L7532">
        <v>0</v>
      </c>
      <c r="M7532">
        <v>7</v>
      </c>
      <c r="N7532">
        <v>0</v>
      </c>
      <c r="O7532">
        <v>0</v>
      </c>
      <c r="P7532">
        <v>0</v>
      </c>
      <c r="Q7532">
        <v>0</v>
      </c>
    </row>
    <row r="7533" spans="1:17" x14ac:dyDescent="0.2">
      <c r="A7533" t="s">
        <v>25271</v>
      </c>
      <c r="B7533" t="s">
        <v>88</v>
      </c>
      <c r="C7533" t="s">
        <v>231</v>
      </c>
      <c r="D7533" t="s">
        <v>17736</v>
      </c>
      <c r="E7533" t="s">
        <v>83</v>
      </c>
      <c r="F7533" t="s">
        <v>4935</v>
      </c>
      <c r="G7533">
        <v>0</v>
      </c>
      <c r="H7533">
        <v>7</v>
      </c>
      <c r="I7533">
        <v>0</v>
      </c>
      <c r="J7533">
        <v>6</v>
      </c>
      <c r="K7533">
        <v>1</v>
      </c>
      <c r="L7533">
        <v>0</v>
      </c>
      <c r="M7533">
        <v>0</v>
      </c>
      <c r="N7533">
        <v>0</v>
      </c>
      <c r="O7533">
        <v>0</v>
      </c>
      <c r="P7533">
        <v>0</v>
      </c>
      <c r="Q7533">
        <v>0</v>
      </c>
    </row>
    <row r="7534" spans="1:17" x14ac:dyDescent="0.2">
      <c r="A7534" t="s">
        <v>25272</v>
      </c>
      <c r="B7534" t="s">
        <v>88</v>
      </c>
      <c r="C7534" t="s">
        <v>231</v>
      </c>
      <c r="D7534" t="s">
        <v>17736</v>
      </c>
      <c r="E7534" t="s">
        <v>83</v>
      </c>
      <c r="F7534" t="s">
        <v>4937</v>
      </c>
      <c r="G7534">
        <v>0</v>
      </c>
      <c r="H7534">
        <v>7</v>
      </c>
      <c r="I7534">
        <v>0</v>
      </c>
      <c r="J7534">
        <v>6</v>
      </c>
      <c r="K7534">
        <v>1</v>
      </c>
      <c r="L7534">
        <v>0</v>
      </c>
      <c r="M7534">
        <v>0</v>
      </c>
      <c r="N7534">
        <v>0</v>
      </c>
      <c r="O7534">
        <v>0</v>
      </c>
      <c r="P7534">
        <v>0</v>
      </c>
      <c r="Q7534">
        <v>0</v>
      </c>
    </row>
    <row r="7535" spans="1:17" x14ac:dyDescent="0.2">
      <c r="A7535" t="s">
        <v>25273</v>
      </c>
      <c r="B7535" t="s">
        <v>88</v>
      </c>
      <c r="C7535" t="s">
        <v>231</v>
      </c>
      <c r="D7535" t="s">
        <v>17736</v>
      </c>
      <c r="E7535" t="s">
        <v>83</v>
      </c>
      <c r="F7535" t="s">
        <v>4939</v>
      </c>
      <c r="G7535">
        <v>0</v>
      </c>
      <c r="H7535">
        <v>0</v>
      </c>
      <c r="I7535">
        <v>0</v>
      </c>
      <c r="J7535">
        <v>0</v>
      </c>
      <c r="K7535">
        <v>0</v>
      </c>
      <c r="L7535">
        <v>0</v>
      </c>
      <c r="M7535">
        <v>7</v>
      </c>
      <c r="N7535">
        <v>0</v>
      </c>
      <c r="O7535">
        <v>0</v>
      </c>
      <c r="P7535">
        <v>0</v>
      </c>
      <c r="Q7535">
        <v>0</v>
      </c>
    </row>
    <row r="7536" spans="1:17" x14ac:dyDescent="0.2">
      <c r="A7536" t="s">
        <v>25274</v>
      </c>
      <c r="B7536" t="s">
        <v>88</v>
      </c>
      <c r="C7536" t="s">
        <v>231</v>
      </c>
      <c r="D7536" t="s">
        <v>17736</v>
      </c>
      <c r="E7536" t="s">
        <v>83</v>
      </c>
      <c r="F7536" t="s">
        <v>4941</v>
      </c>
      <c r="G7536">
        <v>0</v>
      </c>
      <c r="H7536">
        <v>7</v>
      </c>
      <c r="I7536">
        <v>0</v>
      </c>
      <c r="J7536">
        <v>6</v>
      </c>
      <c r="K7536">
        <v>1</v>
      </c>
      <c r="L7536">
        <v>0</v>
      </c>
      <c r="M7536">
        <v>0</v>
      </c>
      <c r="N7536">
        <v>0</v>
      </c>
      <c r="O7536">
        <v>0</v>
      </c>
      <c r="P7536">
        <v>0</v>
      </c>
      <c r="Q7536">
        <v>0</v>
      </c>
    </row>
    <row r="7537" spans="1:17" x14ac:dyDescent="0.2">
      <c r="A7537" t="s">
        <v>25275</v>
      </c>
      <c r="B7537" t="s">
        <v>88</v>
      </c>
      <c r="C7537" t="s">
        <v>231</v>
      </c>
      <c r="D7537" t="s">
        <v>17736</v>
      </c>
      <c r="E7537" t="s">
        <v>83</v>
      </c>
      <c r="F7537" t="s">
        <v>4943</v>
      </c>
      <c r="G7537">
        <v>0</v>
      </c>
      <c r="H7537">
        <v>0</v>
      </c>
      <c r="I7537">
        <v>0</v>
      </c>
      <c r="J7537">
        <v>0</v>
      </c>
      <c r="K7537">
        <v>0</v>
      </c>
      <c r="L7537">
        <v>0</v>
      </c>
      <c r="M7537">
        <v>7</v>
      </c>
      <c r="N7537">
        <v>0</v>
      </c>
      <c r="O7537">
        <v>0</v>
      </c>
      <c r="P7537">
        <v>0</v>
      </c>
      <c r="Q7537">
        <v>0</v>
      </c>
    </row>
    <row r="7538" spans="1:17" x14ac:dyDescent="0.2">
      <c r="A7538" t="s">
        <v>25276</v>
      </c>
      <c r="B7538" t="s">
        <v>88</v>
      </c>
      <c r="C7538" t="s">
        <v>231</v>
      </c>
      <c r="D7538" t="s">
        <v>17736</v>
      </c>
      <c r="E7538" t="s">
        <v>83</v>
      </c>
      <c r="F7538" t="s">
        <v>4925</v>
      </c>
      <c r="G7538">
        <v>0</v>
      </c>
      <c r="H7538">
        <v>0</v>
      </c>
      <c r="I7538">
        <v>0</v>
      </c>
      <c r="J7538">
        <v>0</v>
      </c>
      <c r="K7538">
        <v>0</v>
      </c>
      <c r="L7538">
        <v>0</v>
      </c>
      <c r="M7538">
        <v>0</v>
      </c>
      <c r="N7538">
        <v>6</v>
      </c>
      <c r="O7538">
        <v>6</v>
      </c>
      <c r="P7538">
        <v>0</v>
      </c>
      <c r="Q7538">
        <v>0</v>
      </c>
    </row>
    <row r="7539" spans="1:17" x14ac:dyDescent="0.2">
      <c r="A7539" t="s">
        <v>25277</v>
      </c>
      <c r="B7539" t="s">
        <v>88</v>
      </c>
      <c r="C7539" t="s">
        <v>231</v>
      </c>
      <c r="D7539" t="s">
        <v>17736</v>
      </c>
      <c r="E7539" t="s">
        <v>83</v>
      </c>
      <c r="F7539" t="s">
        <v>4927</v>
      </c>
      <c r="G7539">
        <v>0</v>
      </c>
      <c r="H7539">
        <v>0</v>
      </c>
      <c r="I7539">
        <v>0</v>
      </c>
      <c r="J7539">
        <v>0</v>
      </c>
      <c r="K7539">
        <v>0</v>
      </c>
      <c r="L7539">
        <v>0</v>
      </c>
      <c r="M7539">
        <v>0</v>
      </c>
      <c r="N7539">
        <v>6</v>
      </c>
      <c r="O7539">
        <v>6</v>
      </c>
      <c r="P7539">
        <v>0</v>
      </c>
      <c r="Q7539">
        <v>0</v>
      </c>
    </row>
    <row r="7540" spans="1:17" x14ac:dyDescent="0.2">
      <c r="A7540" t="s">
        <v>25278</v>
      </c>
      <c r="B7540" t="s">
        <v>88</v>
      </c>
      <c r="C7540" t="s">
        <v>231</v>
      </c>
      <c r="D7540" t="s">
        <v>17736</v>
      </c>
      <c r="E7540" t="s">
        <v>83</v>
      </c>
      <c r="F7540" t="s">
        <v>17734</v>
      </c>
      <c r="G7540">
        <v>7</v>
      </c>
      <c r="H7540">
        <v>0</v>
      </c>
      <c r="I7540">
        <v>0</v>
      </c>
      <c r="J7540">
        <v>0</v>
      </c>
      <c r="K7540">
        <v>0</v>
      </c>
      <c r="L7540">
        <v>0</v>
      </c>
      <c r="M7540">
        <v>0</v>
      </c>
      <c r="N7540">
        <v>0</v>
      </c>
      <c r="O7540">
        <v>0</v>
      </c>
      <c r="P7540">
        <v>0</v>
      </c>
      <c r="Q7540">
        <v>0</v>
      </c>
    </row>
    <row r="7541" spans="1:17" x14ac:dyDescent="0.2">
      <c r="A7541" t="s">
        <v>25279</v>
      </c>
      <c r="B7541" t="s">
        <v>88</v>
      </c>
      <c r="C7541" t="s">
        <v>231</v>
      </c>
      <c r="D7541" t="s">
        <v>17736</v>
      </c>
      <c r="E7541" t="s">
        <v>81</v>
      </c>
      <c r="F7541" t="s">
        <v>4929</v>
      </c>
      <c r="G7541">
        <v>0</v>
      </c>
      <c r="H7541">
        <v>5</v>
      </c>
      <c r="I7541">
        <v>3</v>
      </c>
      <c r="J7541">
        <v>2</v>
      </c>
      <c r="K7541">
        <v>0</v>
      </c>
      <c r="L7541">
        <v>0</v>
      </c>
      <c r="M7541">
        <v>0</v>
      </c>
      <c r="N7541">
        <v>0</v>
      </c>
      <c r="O7541">
        <v>0</v>
      </c>
      <c r="P7541">
        <v>0</v>
      </c>
      <c r="Q7541">
        <v>0</v>
      </c>
    </row>
    <row r="7542" spans="1:17" x14ac:dyDescent="0.2">
      <c r="A7542" t="s">
        <v>25280</v>
      </c>
      <c r="B7542" t="s">
        <v>88</v>
      </c>
      <c r="C7542" t="s">
        <v>231</v>
      </c>
      <c r="D7542" t="s">
        <v>17736</v>
      </c>
      <c r="E7542" t="s">
        <v>81</v>
      </c>
      <c r="F7542" t="s">
        <v>4931</v>
      </c>
      <c r="G7542">
        <v>0</v>
      </c>
      <c r="H7542">
        <v>5</v>
      </c>
      <c r="I7542">
        <v>3</v>
      </c>
      <c r="J7542">
        <v>2</v>
      </c>
      <c r="K7542">
        <v>0</v>
      </c>
      <c r="L7542">
        <v>0</v>
      </c>
      <c r="M7542">
        <v>0</v>
      </c>
      <c r="N7542">
        <v>0</v>
      </c>
      <c r="O7542">
        <v>0</v>
      </c>
      <c r="P7542">
        <v>0</v>
      </c>
      <c r="Q7542">
        <v>0</v>
      </c>
    </row>
    <row r="7543" spans="1:17" x14ac:dyDescent="0.2">
      <c r="A7543" t="s">
        <v>25281</v>
      </c>
      <c r="B7543" t="s">
        <v>88</v>
      </c>
      <c r="C7543" t="s">
        <v>231</v>
      </c>
      <c r="D7543" t="s">
        <v>17736</v>
      </c>
      <c r="E7543" t="s">
        <v>81</v>
      </c>
      <c r="F7543" t="s">
        <v>4933</v>
      </c>
      <c r="G7543">
        <v>0</v>
      </c>
      <c r="H7543">
        <v>0</v>
      </c>
      <c r="I7543">
        <v>0</v>
      </c>
      <c r="J7543">
        <v>0</v>
      </c>
      <c r="K7543">
        <v>0</v>
      </c>
      <c r="L7543">
        <v>0</v>
      </c>
      <c r="M7543">
        <v>5</v>
      </c>
      <c r="N7543">
        <v>0</v>
      </c>
      <c r="O7543">
        <v>0</v>
      </c>
      <c r="P7543">
        <v>0</v>
      </c>
      <c r="Q7543">
        <v>0</v>
      </c>
    </row>
    <row r="7544" spans="1:17" x14ac:dyDescent="0.2">
      <c r="A7544" t="s">
        <v>25282</v>
      </c>
      <c r="B7544" t="s">
        <v>88</v>
      </c>
      <c r="C7544" t="s">
        <v>231</v>
      </c>
      <c r="D7544" t="s">
        <v>17736</v>
      </c>
      <c r="E7544" t="s">
        <v>81</v>
      </c>
      <c r="F7544" t="s">
        <v>4935</v>
      </c>
      <c r="G7544">
        <v>0</v>
      </c>
      <c r="H7544">
        <v>5</v>
      </c>
      <c r="I7544">
        <v>3</v>
      </c>
      <c r="J7544">
        <v>2</v>
      </c>
      <c r="K7544">
        <v>0</v>
      </c>
      <c r="L7544">
        <v>0</v>
      </c>
      <c r="M7544">
        <v>0</v>
      </c>
      <c r="N7544">
        <v>0</v>
      </c>
      <c r="O7544">
        <v>0</v>
      </c>
      <c r="P7544">
        <v>0</v>
      </c>
      <c r="Q7544">
        <v>0</v>
      </c>
    </row>
    <row r="7545" spans="1:17" x14ac:dyDescent="0.2">
      <c r="A7545" t="s">
        <v>25283</v>
      </c>
      <c r="B7545" t="s">
        <v>88</v>
      </c>
      <c r="C7545" t="s">
        <v>231</v>
      </c>
      <c r="D7545" t="s">
        <v>17736</v>
      </c>
      <c r="E7545" t="s">
        <v>81</v>
      </c>
      <c r="F7545" t="s">
        <v>4937</v>
      </c>
      <c r="G7545">
        <v>0</v>
      </c>
      <c r="H7545">
        <v>5</v>
      </c>
      <c r="I7545">
        <v>3</v>
      </c>
      <c r="J7545">
        <v>2</v>
      </c>
      <c r="K7545">
        <v>0</v>
      </c>
      <c r="L7545">
        <v>0</v>
      </c>
      <c r="M7545">
        <v>0</v>
      </c>
      <c r="N7545">
        <v>0</v>
      </c>
      <c r="O7545">
        <v>0</v>
      </c>
      <c r="P7545">
        <v>0</v>
      </c>
      <c r="Q7545">
        <v>0</v>
      </c>
    </row>
    <row r="7546" spans="1:17" x14ac:dyDescent="0.2">
      <c r="A7546" t="s">
        <v>25284</v>
      </c>
      <c r="B7546" t="s">
        <v>88</v>
      </c>
      <c r="C7546" t="s">
        <v>231</v>
      </c>
      <c r="D7546" t="s">
        <v>17736</v>
      </c>
      <c r="E7546" t="s">
        <v>81</v>
      </c>
      <c r="F7546" t="s">
        <v>4939</v>
      </c>
      <c r="G7546">
        <v>0</v>
      </c>
      <c r="H7546">
        <v>0</v>
      </c>
      <c r="I7546">
        <v>0</v>
      </c>
      <c r="J7546">
        <v>0</v>
      </c>
      <c r="K7546">
        <v>0</v>
      </c>
      <c r="L7546">
        <v>0</v>
      </c>
      <c r="M7546">
        <v>5</v>
      </c>
      <c r="N7546">
        <v>0</v>
      </c>
      <c r="O7546">
        <v>0</v>
      </c>
      <c r="P7546">
        <v>0</v>
      </c>
      <c r="Q7546">
        <v>0</v>
      </c>
    </row>
    <row r="7547" spans="1:17" x14ac:dyDescent="0.2">
      <c r="A7547" t="s">
        <v>25285</v>
      </c>
      <c r="B7547" t="s">
        <v>88</v>
      </c>
      <c r="C7547" t="s">
        <v>231</v>
      </c>
      <c r="D7547" t="s">
        <v>17736</v>
      </c>
      <c r="E7547" t="s">
        <v>81</v>
      </c>
      <c r="F7547" t="s">
        <v>4941</v>
      </c>
      <c r="G7547">
        <v>0</v>
      </c>
      <c r="H7547">
        <v>5</v>
      </c>
      <c r="I7547">
        <v>3</v>
      </c>
      <c r="J7547">
        <v>2</v>
      </c>
      <c r="K7547">
        <v>0</v>
      </c>
      <c r="L7547">
        <v>0</v>
      </c>
      <c r="M7547">
        <v>0</v>
      </c>
      <c r="N7547">
        <v>0</v>
      </c>
      <c r="O7547">
        <v>0</v>
      </c>
      <c r="P7547">
        <v>0</v>
      </c>
      <c r="Q7547">
        <v>0</v>
      </c>
    </row>
    <row r="7548" spans="1:17" x14ac:dyDescent="0.2">
      <c r="A7548" t="s">
        <v>25286</v>
      </c>
      <c r="B7548" t="s">
        <v>88</v>
      </c>
      <c r="C7548" t="s">
        <v>231</v>
      </c>
      <c r="D7548" t="s">
        <v>17736</v>
      </c>
      <c r="E7548" t="s">
        <v>81</v>
      </c>
      <c r="F7548" t="s">
        <v>4943</v>
      </c>
      <c r="G7548">
        <v>0</v>
      </c>
      <c r="H7548">
        <v>0</v>
      </c>
      <c r="I7548">
        <v>0</v>
      </c>
      <c r="J7548">
        <v>0</v>
      </c>
      <c r="K7548">
        <v>0</v>
      </c>
      <c r="L7548">
        <v>0</v>
      </c>
      <c r="M7548">
        <v>5</v>
      </c>
      <c r="N7548">
        <v>0</v>
      </c>
      <c r="O7548">
        <v>0</v>
      </c>
      <c r="P7548">
        <v>0</v>
      </c>
      <c r="Q7548">
        <v>0</v>
      </c>
    </row>
    <row r="7549" spans="1:17" x14ac:dyDescent="0.2">
      <c r="A7549" t="s">
        <v>25287</v>
      </c>
      <c r="B7549" t="s">
        <v>86</v>
      </c>
      <c r="C7549" t="s">
        <v>164</v>
      </c>
      <c r="D7549" t="s">
        <v>17736</v>
      </c>
      <c r="E7549" t="s">
        <v>81</v>
      </c>
      <c r="F7549" t="s">
        <v>4929</v>
      </c>
      <c r="G7549">
        <v>0</v>
      </c>
      <c r="H7549">
        <v>22</v>
      </c>
      <c r="I7549">
        <v>1</v>
      </c>
      <c r="J7549">
        <v>20</v>
      </c>
      <c r="K7549">
        <v>0</v>
      </c>
      <c r="L7549">
        <v>1</v>
      </c>
      <c r="M7549">
        <v>0</v>
      </c>
      <c r="N7549">
        <v>0</v>
      </c>
      <c r="O7549">
        <v>0</v>
      </c>
      <c r="P7549">
        <v>0</v>
      </c>
      <c r="Q7549">
        <v>0</v>
      </c>
    </row>
    <row r="7550" spans="1:17" x14ac:dyDescent="0.2">
      <c r="A7550" t="s">
        <v>25288</v>
      </c>
      <c r="B7550" t="s">
        <v>86</v>
      </c>
      <c r="C7550" t="s">
        <v>164</v>
      </c>
      <c r="D7550" t="s">
        <v>17736</v>
      </c>
      <c r="E7550" t="s">
        <v>81</v>
      </c>
      <c r="F7550" t="s">
        <v>4931</v>
      </c>
      <c r="G7550">
        <v>0</v>
      </c>
      <c r="H7550">
        <v>22</v>
      </c>
      <c r="I7550">
        <v>1</v>
      </c>
      <c r="J7550">
        <v>20</v>
      </c>
      <c r="K7550">
        <v>0</v>
      </c>
      <c r="L7550">
        <v>1</v>
      </c>
      <c r="M7550">
        <v>0</v>
      </c>
      <c r="N7550">
        <v>0</v>
      </c>
      <c r="O7550">
        <v>0</v>
      </c>
      <c r="P7550">
        <v>0</v>
      </c>
      <c r="Q7550">
        <v>0</v>
      </c>
    </row>
    <row r="7551" spans="1:17" x14ac:dyDescent="0.2">
      <c r="A7551" t="s">
        <v>25289</v>
      </c>
      <c r="B7551" t="s">
        <v>86</v>
      </c>
      <c r="C7551" t="s">
        <v>164</v>
      </c>
      <c r="D7551" t="s">
        <v>17736</v>
      </c>
      <c r="E7551" t="s">
        <v>81</v>
      </c>
      <c r="F7551" t="s">
        <v>4933</v>
      </c>
      <c r="G7551">
        <v>0</v>
      </c>
      <c r="H7551">
        <v>0</v>
      </c>
      <c r="I7551">
        <v>0</v>
      </c>
      <c r="J7551">
        <v>0</v>
      </c>
      <c r="K7551">
        <v>0</v>
      </c>
      <c r="L7551">
        <v>0</v>
      </c>
      <c r="M7551">
        <v>22</v>
      </c>
      <c r="N7551">
        <v>0</v>
      </c>
      <c r="O7551">
        <v>0</v>
      </c>
      <c r="P7551">
        <v>0</v>
      </c>
      <c r="Q7551">
        <v>0</v>
      </c>
    </row>
    <row r="7552" spans="1:17" x14ac:dyDescent="0.2">
      <c r="A7552" t="s">
        <v>25290</v>
      </c>
      <c r="B7552" t="s">
        <v>86</v>
      </c>
      <c r="C7552" t="s">
        <v>164</v>
      </c>
      <c r="D7552" t="s">
        <v>17736</v>
      </c>
      <c r="E7552" t="s">
        <v>81</v>
      </c>
      <c r="F7552" t="s">
        <v>4935</v>
      </c>
      <c r="G7552">
        <v>0</v>
      </c>
      <c r="H7552">
        <v>22</v>
      </c>
      <c r="I7552">
        <v>1</v>
      </c>
      <c r="J7552">
        <v>20</v>
      </c>
      <c r="K7552">
        <v>0</v>
      </c>
      <c r="L7552">
        <v>1</v>
      </c>
      <c r="M7552">
        <v>0</v>
      </c>
      <c r="N7552">
        <v>0</v>
      </c>
      <c r="O7552">
        <v>0</v>
      </c>
      <c r="P7552">
        <v>0</v>
      </c>
      <c r="Q7552">
        <v>0</v>
      </c>
    </row>
    <row r="7553" spans="1:17" x14ac:dyDescent="0.2">
      <c r="A7553" t="s">
        <v>25291</v>
      </c>
      <c r="B7553" t="s">
        <v>86</v>
      </c>
      <c r="C7553" t="s">
        <v>164</v>
      </c>
      <c r="D7553" t="s">
        <v>17736</v>
      </c>
      <c r="E7553" t="s">
        <v>81</v>
      </c>
      <c r="F7553" t="s">
        <v>4937</v>
      </c>
      <c r="G7553">
        <v>0</v>
      </c>
      <c r="H7553">
        <v>22</v>
      </c>
      <c r="I7553">
        <v>1</v>
      </c>
      <c r="J7553">
        <v>20</v>
      </c>
      <c r="K7553">
        <v>0</v>
      </c>
      <c r="L7553">
        <v>1</v>
      </c>
      <c r="M7553">
        <v>0</v>
      </c>
      <c r="N7553">
        <v>0</v>
      </c>
      <c r="O7553">
        <v>0</v>
      </c>
      <c r="P7553">
        <v>0</v>
      </c>
      <c r="Q7553">
        <v>0</v>
      </c>
    </row>
    <row r="7554" spans="1:17" x14ac:dyDescent="0.2">
      <c r="A7554" t="s">
        <v>25292</v>
      </c>
      <c r="B7554" t="s">
        <v>86</v>
      </c>
      <c r="C7554" t="s">
        <v>164</v>
      </c>
      <c r="D7554" t="s">
        <v>17736</v>
      </c>
      <c r="E7554" t="s">
        <v>81</v>
      </c>
      <c r="F7554" t="s">
        <v>4939</v>
      </c>
      <c r="G7554">
        <v>0</v>
      </c>
      <c r="H7554">
        <v>0</v>
      </c>
      <c r="I7554">
        <v>0</v>
      </c>
      <c r="J7554">
        <v>0</v>
      </c>
      <c r="K7554">
        <v>0</v>
      </c>
      <c r="L7554">
        <v>0</v>
      </c>
      <c r="M7554">
        <v>22</v>
      </c>
      <c r="N7554">
        <v>0</v>
      </c>
      <c r="O7554">
        <v>0</v>
      </c>
      <c r="P7554">
        <v>0</v>
      </c>
      <c r="Q7554">
        <v>0</v>
      </c>
    </row>
    <row r="7555" spans="1:17" x14ac:dyDescent="0.2">
      <c r="A7555" t="s">
        <v>25293</v>
      </c>
      <c r="B7555" t="s">
        <v>86</v>
      </c>
      <c r="C7555" t="s">
        <v>164</v>
      </c>
      <c r="D7555" t="s">
        <v>17736</v>
      </c>
      <c r="E7555" t="s">
        <v>81</v>
      </c>
      <c r="F7555" t="s">
        <v>4941</v>
      </c>
      <c r="G7555">
        <v>0</v>
      </c>
      <c r="H7555">
        <v>22</v>
      </c>
      <c r="I7555">
        <v>1</v>
      </c>
      <c r="J7555">
        <v>20</v>
      </c>
      <c r="K7555">
        <v>0</v>
      </c>
      <c r="L7555">
        <v>1</v>
      </c>
      <c r="M7555">
        <v>0</v>
      </c>
      <c r="N7555">
        <v>0</v>
      </c>
      <c r="O7555">
        <v>0</v>
      </c>
      <c r="P7555">
        <v>0</v>
      </c>
      <c r="Q7555">
        <v>0</v>
      </c>
    </row>
    <row r="7556" spans="1:17" x14ac:dyDescent="0.2">
      <c r="A7556" t="s">
        <v>25294</v>
      </c>
      <c r="B7556" t="s">
        <v>86</v>
      </c>
      <c r="C7556" t="s">
        <v>164</v>
      </c>
      <c r="D7556" t="s">
        <v>17736</v>
      </c>
      <c r="E7556" t="s">
        <v>81</v>
      </c>
      <c r="F7556" t="s">
        <v>4943</v>
      </c>
      <c r="G7556">
        <v>0</v>
      </c>
      <c r="H7556">
        <v>0</v>
      </c>
      <c r="I7556">
        <v>0</v>
      </c>
      <c r="J7556">
        <v>0</v>
      </c>
      <c r="K7556">
        <v>0</v>
      </c>
      <c r="L7556">
        <v>0</v>
      </c>
      <c r="M7556">
        <v>22</v>
      </c>
      <c r="N7556">
        <v>0</v>
      </c>
      <c r="O7556">
        <v>0</v>
      </c>
      <c r="P7556">
        <v>0</v>
      </c>
      <c r="Q7556">
        <v>0</v>
      </c>
    </row>
    <row r="7557" spans="1:17" x14ac:dyDescent="0.2">
      <c r="A7557" t="s">
        <v>25295</v>
      </c>
      <c r="B7557" t="s">
        <v>86</v>
      </c>
      <c r="C7557" t="s">
        <v>164</v>
      </c>
      <c r="D7557" t="s">
        <v>17736</v>
      </c>
      <c r="E7557" t="s">
        <v>81</v>
      </c>
      <c r="F7557" t="s">
        <v>4925</v>
      </c>
      <c r="G7557">
        <v>0</v>
      </c>
      <c r="H7557">
        <v>0</v>
      </c>
      <c r="I7557">
        <v>0</v>
      </c>
      <c r="J7557">
        <v>0</v>
      </c>
      <c r="K7557">
        <v>0</v>
      </c>
      <c r="L7557">
        <v>0</v>
      </c>
      <c r="M7557">
        <v>0</v>
      </c>
      <c r="N7557">
        <v>18</v>
      </c>
      <c r="O7557">
        <v>17</v>
      </c>
      <c r="P7557">
        <v>1</v>
      </c>
      <c r="Q7557">
        <v>0</v>
      </c>
    </row>
    <row r="7558" spans="1:17" x14ac:dyDescent="0.2">
      <c r="A7558" t="s">
        <v>25296</v>
      </c>
      <c r="B7558" t="s">
        <v>86</v>
      </c>
      <c r="C7558" t="s">
        <v>164</v>
      </c>
      <c r="D7558" t="s">
        <v>17736</v>
      </c>
      <c r="E7558" t="s">
        <v>81</v>
      </c>
      <c r="F7558" t="s">
        <v>4927</v>
      </c>
      <c r="G7558">
        <v>0</v>
      </c>
      <c r="H7558">
        <v>0</v>
      </c>
      <c r="I7558">
        <v>0</v>
      </c>
      <c r="J7558">
        <v>0</v>
      </c>
      <c r="K7558">
        <v>0</v>
      </c>
      <c r="L7558">
        <v>0</v>
      </c>
      <c r="M7558">
        <v>0</v>
      </c>
      <c r="N7558">
        <v>16</v>
      </c>
      <c r="O7558">
        <v>16</v>
      </c>
      <c r="P7558">
        <v>0</v>
      </c>
      <c r="Q7558">
        <v>0</v>
      </c>
    </row>
    <row r="7559" spans="1:17" x14ac:dyDescent="0.2">
      <c r="A7559" t="s">
        <v>25297</v>
      </c>
      <c r="B7559" t="s">
        <v>86</v>
      </c>
      <c r="C7559" t="s">
        <v>164</v>
      </c>
      <c r="D7559" t="s">
        <v>17736</v>
      </c>
      <c r="E7559" t="s">
        <v>81</v>
      </c>
      <c r="F7559" t="s">
        <v>17734</v>
      </c>
      <c r="G7559">
        <v>22</v>
      </c>
      <c r="H7559">
        <v>0</v>
      </c>
      <c r="I7559">
        <v>0</v>
      </c>
      <c r="J7559">
        <v>0</v>
      </c>
      <c r="K7559">
        <v>0</v>
      </c>
      <c r="L7559">
        <v>0</v>
      </c>
      <c r="M7559">
        <v>0</v>
      </c>
      <c r="N7559">
        <v>0</v>
      </c>
      <c r="O7559">
        <v>0</v>
      </c>
      <c r="P7559">
        <v>0</v>
      </c>
      <c r="Q7559">
        <v>0</v>
      </c>
    </row>
    <row r="7560" spans="1:17" x14ac:dyDescent="0.2">
      <c r="A7560" t="s">
        <v>25298</v>
      </c>
      <c r="B7560" t="s">
        <v>86</v>
      </c>
      <c r="C7560" t="s">
        <v>164</v>
      </c>
      <c r="D7560" t="s">
        <v>17748</v>
      </c>
      <c r="E7560" t="s">
        <v>83</v>
      </c>
      <c r="F7560" t="s">
        <v>17749</v>
      </c>
      <c r="G7560">
        <v>0</v>
      </c>
      <c r="H7560">
        <v>0</v>
      </c>
      <c r="I7560">
        <v>0</v>
      </c>
      <c r="J7560">
        <v>0</v>
      </c>
      <c r="K7560">
        <v>0</v>
      </c>
      <c r="L7560">
        <v>0</v>
      </c>
      <c r="M7560">
        <v>0</v>
      </c>
      <c r="N7560">
        <v>5</v>
      </c>
      <c r="O7560">
        <v>3</v>
      </c>
      <c r="P7560">
        <v>1</v>
      </c>
      <c r="Q7560">
        <v>1</v>
      </c>
    </row>
    <row r="7561" spans="1:17" x14ac:dyDescent="0.2">
      <c r="A7561" t="s">
        <v>25299</v>
      </c>
      <c r="B7561" t="s">
        <v>86</v>
      </c>
      <c r="C7561" t="s">
        <v>164</v>
      </c>
      <c r="D7561" t="s">
        <v>17748</v>
      </c>
      <c r="E7561" t="s">
        <v>83</v>
      </c>
      <c r="F7561" t="s">
        <v>17734</v>
      </c>
      <c r="G7561">
        <v>5</v>
      </c>
      <c r="H7561">
        <v>0</v>
      </c>
      <c r="I7561">
        <v>0</v>
      </c>
      <c r="J7561">
        <v>0</v>
      </c>
      <c r="K7561">
        <v>0</v>
      </c>
      <c r="L7561">
        <v>0</v>
      </c>
      <c r="M7561">
        <v>0</v>
      </c>
      <c r="N7561">
        <v>0</v>
      </c>
      <c r="O7561">
        <v>0</v>
      </c>
      <c r="P7561">
        <v>0</v>
      </c>
      <c r="Q7561">
        <v>0</v>
      </c>
    </row>
    <row r="7562" spans="1:17" x14ac:dyDescent="0.2">
      <c r="A7562" t="s">
        <v>25300</v>
      </c>
      <c r="B7562" t="s">
        <v>86</v>
      </c>
      <c r="C7562" t="s">
        <v>164</v>
      </c>
      <c r="D7562" t="s">
        <v>17748</v>
      </c>
      <c r="E7562" t="s">
        <v>81</v>
      </c>
      <c r="F7562" t="s">
        <v>17749</v>
      </c>
      <c r="G7562">
        <v>0</v>
      </c>
      <c r="H7562">
        <v>0</v>
      </c>
      <c r="I7562">
        <v>0</v>
      </c>
      <c r="J7562">
        <v>0</v>
      </c>
      <c r="K7562">
        <v>0</v>
      </c>
      <c r="L7562">
        <v>0</v>
      </c>
      <c r="M7562">
        <v>0</v>
      </c>
      <c r="N7562">
        <v>3</v>
      </c>
      <c r="O7562">
        <v>2</v>
      </c>
      <c r="P7562">
        <v>1</v>
      </c>
      <c r="Q7562">
        <v>0</v>
      </c>
    </row>
    <row r="7563" spans="1:17" x14ac:dyDescent="0.2">
      <c r="A7563" t="s">
        <v>25301</v>
      </c>
      <c r="B7563" t="s">
        <v>86</v>
      </c>
      <c r="C7563" t="s">
        <v>164</v>
      </c>
      <c r="D7563" t="s">
        <v>17748</v>
      </c>
      <c r="E7563" t="s">
        <v>81</v>
      </c>
      <c r="F7563" t="s">
        <v>17734</v>
      </c>
      <c r="G7563">
        <v>3</v>
      </c>
      <c r="H7563">
        <v>0</v>
      </c>
      <c r="I7563">
        <v>0</v>
      </c>
      <c r="J7563">
        <v>0</v>
      </c>
      <c r="K7563">
        <v>0</v>
      </c>
      <c r="L7563">
        <v>0</v>
      </c>
      <c r="M7563">
        <v>0</v>
      </c>
      <c r="N7563">
        <v>0</v>
      </c>
      <c r="O7563">
        <v>0</v>
      </c>
      <c r="P7563">
        <v>0</v>
      </c>
      <c r="Q7563">
        <v>0</v>
      </c>
    </row>
    <row r="7564" spans="1:17" x14ac:dyDescent="0.2">
      <c r="A7564" t="s">
        <v>25302</v>
      </c>
      <c r="B7564" t="s">
        <v>86</v>
      </c>
      <c r="C7564" t="s">
        <v>164</v>
      </c>
      <c r="D7564" t="s">
        <v>17754</v>
      </c>
      <c r="E7564" t="s">
        <v>83</v>
      </c>
      <c r="F7564" t="s">
        <v>17734</v>
      </c>
      <c r="G7564">
        <v>2</v>
      </c>
      <c r="H7564">
        <v>0</v>
      </c>
      <c r="I7564">
        <v>0</v>
      </c>
      <c r="J7564">
        <v>0</v>
      </c>
      <c r="K7564">
        <v>0</v>
      </c>
      <c r="L7564">
        <v>0</v>
      </c>
      <c r="M7564">
        <v>0</v>
      </c>
      <c r="N7564">
        <v>0</v>
      </c>
      <c r="O7564">
        <v>0</v>
      </c>
      <c r="P7564">
        <v>0</v>
      </c>
      <c r="Q7564">
        <v>0</v>
      </c>
    </row>
    <row r="7565" spans="1:17" x14ac:dyDescent="0.2">
      <c r="A7565" t="s">
        <v>25303</v>
      </c>
      <c r="B7565" t="s">
        <v>86</v>
      </c>
      <c r="C7565" t="s">
        <v>164</v>
      </c>
      <c r="D7565" t="s">
        <v>17754</v>
      </c>
      <c r="E7565" t="s">
        <v>81</v>
      </c>
      <c r="F7565" t="s">
        <v>17734</v>
      </c>
      <c r="G7565">
        <v>1</v>
      </c>
      <c r="H7565">
        <v>0</v>
      </c>
      <c r="I7565">
        <v>0</v>
      </c>
      <c r="J7565">
        <v>0</v>
      </c>
      <c r="K7565">
        <v>0</v>
      </c>
      <c r="L7565">
        <v>0</v>
      </c>
      <c r="M7565">
        <v>0</v>
      </c>
      <c r="N7565">
        <v>0</v>
      </c>
      <c r="O7565">
        <v>0</v>
      </c>
      <c r="P7565">
        <v>0</v>
      </c>
      <c r="Q7565">
        <v>0</v>
      </c>
    </row>
    <row r="7566" spans="1:17" x14ac:dyDescent="0.2">
      <c r="A7566" t="s">
        <v>25304</v>
      </c>
      <c r="B7566" t="s">
        <v>86</v>
      </c>
      <c r="C7566" t="s">
        <v>165</v>
      </c>
      <c r="D7566" t="s">
        <v>17768</v>
      </c>
      <c r="E7566" t="s">
        <v>83</v>
      </c>
      <c r="F7566" t="s">
        <v>17734</v>
      </c>
      <c r="G7566">
        <v>2</v>
      </c>
      <c r="H7566">
        <v>0</v>
      </c>
      <c r="I7566">
        <v>0</v>
      </c>
      <c r="J7566">
        <v>0</v>
      </c>
      <c r="K7566">
        <v>0</v>
      </c>
      <c r="L7566">
        <v>0</v>
      </c>
      <c r="M7566">
        <v>0</v>
      </c>
      <c r="N7566">
        <v>0</v>
      </c>
      <c r="O7566">
        <v>0</v>
      </c>
      <c r="P7566">
        <v>0</v>
      </c>
      <c r="Q7566">
        <v>0</v>
      </c>
    </row>
    <row r="7567" spans="1:17" x14ac:dyDescent="0.2">
      <c r="A7567" t="s">
        <v>25305</v>
      </c>
      <c r="B7567" t="s">
        <v>86</v>
      </c>
      <c r="C7567" t="s">
        <v>165</v>
      </c>
      <c r="D7567" t="s">
        <v>17768</v>
      </c>
      <c r="E7567" t="s">
        <v>81</v>
      </c>
      <c r="F7567" t="s">
        <v>17734</v>
      </c>
      <c r="G7567">
        <v>2</v>
      </c>
      <c r="H7567">
        <v>0</v>
      </c>
      <c r="I7567">
        <v>0</v>
      </c>
      <c r="J7567">
        <v>0</v>
      </c>
      <c r="K7567">
        <v>0</v>
      </c>
      <c r="L7567">
        <v>0</v>
      </c>
      <c r="M7567">
        <v>0</v>
      </c>
      <c r="N7567">
        <v>0</v>
      </c>
      <c r="O7567">
        <v>0</v>
      </c>
      <c r="P7567">
        <v>0</v>
      </c>
      <c r="Q7567">
        <v>0</v>
      </c>
    </row>
    <row r="7568" spans="1:17" x14ac:dyDescent="0.2">
      <c r="A7568" t="s">
        <v>25306</v>
      </c>
      <c r="B7568" t="s">
        <v>86</v>
      </c>
      <c r="C7568" t="s">
        <v>165</v>
      </c>
      <c r="D7568" t="s">
        <v>17736</v>
      </c>
      <c r="E7568" t="s">
        <v>83</v>
      </c>
      <c r="F7568" t="s">
        <v>4929</v>
      </c>
      <c r="G7568">
        <v>0</v>
      </c>
      <c r="H7568">
        <v>6</v>
      </c>
      <c r="I7568">
        <v>1</v>
      </c>
      <c r="J7568">
        <v>5</v>
      </c>
      <c r="K7568">
        <v>0</v>
      </c>
      <c r="L7568">
        <v>0</v>
      </c>
      <c r="M7568">
        <v>0</v>
      </c>
      <c r="N7568">
        <v>0</v>
      </c>
      <c r="O7568">
        <v>0</v>
      </c>
      <c r="P7568">
        <v>0</v>
      </c>
      <c r="Q7568">
        <v>0</v>
      </c>
    </row>
    <row r="7569" spans="1:17" x14ac:dyDescent="0.2">
      <c r="A7569" t="s">
        <v>25307</v>
      </c>
      <c r="B7569" t="s">
        <v>86</v>
      </c>
      <c r="C7569" t="s">
        <v>165</v>
      </c>
      <c r="D7569" t="s">
        <v>17736</v>
      </c>
      <c r="E7569" t="s">
        <v>83</v>
      </c>
      <c r="F7569" t="s">
        <v>4931</v>
      </c>
      <c r="G7569">
        <v>0</v>
      </c>
      <c r="H7569">
        <v>6</v>
      </c>
      <c r="I7569">
        <v>1</v>
      </c>
      <c r="J7569">
        <v>5</v>
      </c>
      <c r="K7569">
        <v>0</v>
      </c>
      <c r="L7569">
        <v>0</v>
      </c>
      <c r="M7569">
        <v>0</v>
      </c>
      <c r="N7569">
        <v>0</v>
      </c>
      <c r="O7569">
        <v>0</v>
      </c>
      <c r="P7569">
        <v>0</v>
      </c>
      <c r="Q7569">
        <v>0</v>
      </c>
    </row>
    <row r="7570" spans="1:17" x14ac:dyDescent="0.2">
      <c r="A7570" t="s">
        <v>25308</v>
      </c>
      <c r="B7570" t="s">
        <v>86</v>
      </c>
      <c r="C7570" t="s">
        <v>165</v>
      </c>
      <c r="D7570" t="s">
        <v>17736</v>
      </c>
      <c r="E7570" t="s">
        <v>83</v>
      </c>
      <c r="F7570" t="s">
        <v>4933</v>
      </c>
      <c r="G7570">
        <v>0</v>
      </c>
      <c r="H7570">
        <v>0</v>
      </c>
      <c r="I7570">
        <v>0</v>
      </c>
      <c r="J7570">
        <v>0</v>
      </c>
      <c r="K7570">
        <v>0</v>
      </c>
      <c r="L7570">
        <v>0</v>
      </c>
      <c r="M7570">
        <v>6</v>
      </c>
      <c r="N7570">
        <v>0</v>
      </c>
      <c r="O7570">
        <v>0</v>
      </c>
      <c r="P7570">
        <v>0</v>
      </c>
      <c r="Q7570">
        <v>0</v>
      </c>
    </row>
    <row r="7571" spans="1:17" x14ac:dyDescent="0.2">
      <c r="A7571" t="s">
        <v>25309</v>
      </c>
      <c r="B7571" t="s">
        <v>86</v>
      </c>
      <c r="C7571" t="s">
        <v>165</v>
      </c>
      <c r="D7571" t="s">
        <v>17736</v>
      </c>
      <c r="E7571" t="s">
        <v>83</v>
      </c>
      <c r="F7571" t="s">
        <v>4935</v>
      </c>
      <c r="G7571">
        <v>0</v>
      </c>
      <c r="H7571">
        <v>6</v>
      </c>
      <c r="I7571">
        <v>1</v>
      </c>
      <c r="J7571">
        <v>5</v>
      </c>
      <c r="K7571">
        <v>0</v>
      </c>
      <c r="L7571">
        <v>0</v>
      </c>
      <c r="M7571">
        <v>0</v>
      </c>
      <c r="N7571">
        <v>0</v>
      </c>
      <c r="O7571">
        <v>0</v>
      </c>
      <c r="P7571">
        <v>0</v>
      </c>
      <c r="Q7571">
        <v>0</v>
      </c>
    </row>
    <row r="7572" spans="1:17" x14ac:dyDescent="0.2">
      <c r="A7572" t="s">
        <v>25310</v>
      </c>
      <c r="B7572" t="s">
        <v>86</v>
      </c>
      <c r="C7572" t="s">
        <v>165</v>
      </c>
      <c r="D7572" t="s">
        <v>17736</v>
      </c>
      <c r="E7572" t="s">
        <v>83</v>
      </c>
      <c r="F7572" t="s">
        <v>4937</v>
      </c>
      <c r="G7572">
        <v>0</v>
      </c>
      <c r="H7572">
        <v>6</v>
      </c>
      <c r="I7572">
        <v>1</v>
      </c>
      <c r="J7572">
        <v>5</v>
      </c>
      <c r="K7572">
        <v>0</v>
      </c>
      <c r="L7572">
        <v>0</v>
      </c>
      <c r="M7572">
        <v>0</v>
      </c>
      <c r="N7572">
        <v>0</v>
      </c>
      <c r="O7572">
        <v>0</v>
      </c>
      <c r="P7572">
        <v>0</v>
      </c>
      <c r="Q7572">
        <v>0</v>
      </c>
    </row>
    <row r="7573" spans="1:17" x14ac:dyDescent="0.2">
      <c r="A7573" t="s">
        <v>25311</v>
      </c>
      <c r="B7573" t="s">
        <v>86</v>
      </c>
      <c r="C7573" t="s">
        <v>165</v>
      </c>
      <c r="D7573" t="s">
        <v>17736</v>
      </c>
      <c r="E7573" t="s">
        <v>83</v>
      </c>
      <c r="F7573" t="s">
        <v>4939</v>
      </c>
      <c r="G7573">
        <v>0</v>
      </c>
      <c r="H7573">
        <v>0</v>
      </c>
      <c r="I7573">
        <v>0</v>
      </c>
      <c r="J7573">
        <v>0</v>
      </c>
      <c r="K7573">
        <v>0</v>
      </c>
      <c r="L7573">
        <v>0</v>
      </c>
      <c r="M7573">
        <v>6</v>
      </c>
      <c r="N7573">
        <v>0</v>
      </c>
      <c r="O7573">
        <v>0</v>
      </c>
      <c r="P7573">
        <v>0</v>
      </c>
      <c r="Q7573">
        <v>0</v>
      </c>
    </row>
    <row r="7574" spans="1:17" x14ac:dyDescent="0.2">
      <c r="A7574" t="s">
        <v>25312</v>
      </c>
      <c r="B7574" t="s">
        <v>86</v>
      </c>
      <c r="C7574" t="s">
        <v>165</v>
      </c>
      <c r="D7574" t="s">
        <v>17736</v>
      </c>
      <c r="E7574" t="s">
        <v>83</v>
      </c>
      <c r="F7574" t="s">
        <v>4941</v>
      </c>
      <c r="G7574">
        <v>0</v>
      </c>
      <c r="H7574">
        <v>6</v>
      </c>
      <c r="I7574">
        <v>1</v>
      </c>
      <c r="J7574">
        <v>5</v>
      </c>
      <c r="K7574">
        <v>0</v>
      </c>
      <c r="L7574">
        <v>0</v>
      </c>
      <c r="M7574">
        <v>0</v>
      </c>
      <c r="N7574">
        <v>0</v>
      </c>
      <c r="O7574">
        <v>0</v>
      </c>
      <c r="P7574">
        <v>0</v>
      </c>
      <c r="Q7574">
        <v>0</v>
      </c>
    </row>
    <row r="7575" spans="1:17" x14ac:dyDescent="0.2">
      <c r="A7575" t="s">
        <v>25313</v>
      </c>
      <c r="B7575" t="s">
        <v>86</v>
      </c>
      <c r="C7575" t="s">
        <v>165</v>
      </c>
      <c r="D7575" t="s">
        <v>17736</v>
      </c>
      <c r="E7575" t="s">
        <v>83</v>
      </c>
      <c r="F7575" t="s">
        <v>4943</v>
      </c>
      <c r="G7575">
        <v>0</v>
      </c>
      <c r="H7575">
        <v>0</v>
      </c>
      <c r="I7575">
        <v>0</v>
      </c>
      <c r="J7575">
        <v>0</v>
      </c>
      <c r="K7575">
        <v>0</v>
      </c>
      <c r="L7575">
        <v>0</v>
      </c>
      <c r="M7575">
        <v>6</v>
      </c>
      <c r="N7575">
        <v>0</v>
      </c>
      <c r="O7575">
        <v>0</v>
      </c>
      <c r="P7575">
        <v>0</v>
      </c>
      <c r="Q7575">
        <v>0</v>
      </c>
    </row>
    <row r="7576" spans="1:17" x14ac:dyDescent="0.2">
      <c r="A7576" t="s">
        <v>25314</v>
      </c>
      <c r="B7576" t="s">
        <v>86</v>
      </c>
      <c r="C7576" t="s">
        <v>165</v>
      </c>
      <c r="D7576" t="s">
        <v>17736</v>
      </c>
      <c r="E7576" t="s">
        <v>83</v>
      </c>
      <c r="F7576" t="s">
        <v>4925</v>
      </c>
      <c r="G7576">
        <v>0</v>
      </c>
      <c r="H7576">
        <v>0</v>
      </c>
      <c r="I7576">
        <v>0</v>
      </c>
      <c r="J7576">
        <v>0</v>
      </c>
      <c r="K7576">
        <v>0</v>
      </c>
      <c r="L7576">
        <v>0</v>
      </c>
      <c r="M7576">
        <v>0</v>
      </c>
      <c r="N7576">
        <v>4</v>
      </c>
      <c r="O7576">
        <v>4</v>
      </c>
      <c r="P7576">
        <v>0</v>
      </c>
      <c r="Q7576">
        <v>0</v>
      </c>
    </row>
    <row r="7577" spans="1:17" x14ac:dyDescent="0.2">
      <c r="A7577" t="s">
        <v>25315</v>
      </c>
      <c r="B7577" t="s">
        <v>86</v>
      </c>
      <c r="C7577" t="s">
        <v>165</v>
      </c>
      <c r="D7577" t="s">
        <v>17736</v>
      </c>
      <c r="E7577" t="s">
        <v>83</v>
      </c>
      <c r="F7577" t="s">
        <v>4927</v>
      </c>
      <c r="G7577">
        <v>0</v>
      </c>
      <c r="H7577">
        <v>0</v>
      </c>
      <c r="I7577">
        <v>0</v>
      </c>
      <c r="J7577">
        <v>0</v>
      </c>
      <c r="K7577">
        <v>0</v>
      </c>
      <c r="L7577">
        <v>0</v>
      </c>
      <c r="M7577">
        <v>0</v>
      </c>
      <c r="N7577">
        <v>4</v>
      </c>
      <c r="O7577">
        <v>4</v>
      </c>
      <c r="P7577">
        <v>0</v>
      </c>
      <c r="Q7577">
        <v>0</v>
      </c>
    </row>
    <row r="7578" spans="1:17" x14ac:dyDescent="0.2">
      <c r="A7578" t="s">
        <v>25316</v>
      </c>
      <c r="B7578" t="s">
        <v>86</v>
      </c>
      <c r="C7578" t="s">
        <v>165</v>
      </c>
      <c r="D7578" t="s">
        <v>17736</v>
      </c>
      <c r="E7578" t="s">
        <v>83</v>
      </c>
      <c r="F7578" t="s">
        <v>17734</v>
      </c>
      <c r="G7578">
        <v>6</v>
      </c>
      <c r="H7578">
        <v>0</v>
      </c>
      <c r="I7578">
        <v>0</v>
      </c>
      <c r="J7578">
        <v>0</v>
      </c>
      <c r="K7578">
        <v>0</v>
      </c>
      <c r="L7578">
        <v>0</v>
      </c>
      <c r="M7578">
        <v>0</v>
      </c>
      <c r="N7578">
        <v>0</v>
      </c>
      <c r="O7578">
        <v>0</v>
      </c>
      <c r="P7578">
        <v>0</v>
      </c>
      <c r="Q7578">
        <v>0</v>
      </c>
    </row>
    <row r="7579" spans="1:17" x14ac:dyDescent="0.2">
      <c r="A7579" t="s">
        <v>25317</v>
      </c>
      <c r="B7579" t="s">
        <v>86</v>
      </c>
      <c r="C7579" t="s">
        <v>224</v>
      </c>
      <c r="D7579" t="s">
        <v>17736</v>
      </c>
      <c r="E7579" t="s">
        <v>83</v>
      </c>
      <c r="F7579" t="s">
        <v>4941</v>
      </c>
      <c r="G7579">
        <v>0</v>
      </c>
      <c r="H7579">
        <v>20</v>
      </c>
      <c r="I7579">
        <v>3</v>
      </c>
      <c r="J7579">
        <v>13</v>
      </c>
      <c r="K7579">
        <v>2</v>
      </c>
      <c r="L7579">
        <v>2</v>
      </c>
      <c r="M7579">
        <v>0</v>
      </c>
      <c r="N7579">
        <v>0</v>
      </c>
      <c r="O7579">
        <v>0</v>
      </c>
      <c r="P7579">
        <v>0</v>
      </c>
      <c r="Q7579">
        <v>0</v>
      </c>
    </row>
    <row r="7580" spans="1:17" x14ac:dyDescent="0.2">
      <c r="A7580" t="s">
        <v>25318</v>
      </c>
      <c r="B7580" t="s">
        <v>86</v>
      </c>
      <c r="C7580" t="s">
        <v>224</v>
      </c>
      <c r="D7580" t="s">
        <v>17736</v>
      </c>
      <c r="E7580" t="s">
        <v>83</v>
      </c>
      <c r="F7580" t="s">
        <v>4943</v>
      </c>
      <c r="G7580">
        <v>0</v>
      </c>
      <c r="H7580">
        <v>0</v>
      </c>
      <c r="I7580">
        <v>0</v>
      </c>
      <c r="J7580">
        <v>0</v>
      </c>
      <c r="K7580">
        <v>0</v>
      </c>
      <c r="L7580">
        <v>0</v>
      </c>
      <c r="M7580">
        <v>20</v>
      </c>
      <c r="N7580">
        <v>0</v>
      </c>
      <c r="O7580">
        <v>0</v>
      </c>
      <c r="P7580">
        <v>0</v>
      </c>
      <c r="Q7580">
        <v>0</v>
      </c>
    </row>
    <row r="7581" spans="1:17" x14ac:dyDescent="0.2">
      <c r="A7581" t="s">
        <v>25319</v>
      </c>
      <c r="B7581" t="s">
        <v>86</v>
      </c>
      <c r="C7581" t="s">
        <v>224</v>
      </c>
      <c r="D7581" t="s">
        <v>17736</v>
      </c>
      <c r="E7581" t="s">
        <v>83</v>
      </c>
      <c r="F7581" t="s">
        <v>4925</v>
      </c>
      <c r="G7581">
        <v>0</v>
      </c>
      <c r="H7581">
        <v>0</v>
      </c>
      <c r="I7581">
        <v>0</v>
      </c>
      <c r="J7581">
        <v>0</v>
      </c>
      <c r="K7581">
        <v>0</v>
      </c>
      <c r="L7581">
        <v>0</v>
      </c>
      <c r="M7581">
        <v>0</v>
      </c>
      <c r="N7581">
        <v>16</v>
      </c>
      <c r="O7581">
        <v>13</v>
      </c>
      <c r="P7581">
        <v>3</v>
      </c>
      <c r="Q7581">
        <v>0</v>
      </c>
    </row>
    <row r="7582" spans="1:17" x14ac:dyDescent="0.2">
      <c r="A7582" t="s">
        <v>25320</v>
      </c>
      <c r="B7582" t="s">
        <v>86</v>
      </c>
      <c r="C7582" t="s">
        <v>224</v>
      </c>
      <c r="D7582" t="s">
        <v>17736</v>
      </c>
      <c r="E7582" t="s">
        <v>83</v>
      </c>
      <c r="F7582" t="s">
        <v>4927</v>
      </c>
      <c r="G7582">
        <v>0</v>
      </c>
      <c r="H7582">
        <v>0</v>
      </c>
      <c r="I7582">
        <v>0</v>
      </c>
      <c r="J7582">
        <v>0</v>
      </c>
      <c r="K7582">
        <v>0</v>
      </c>
      <c r="L7582">
        <v>0</v>
      </c>
      <c r="M7582">
        <v>0</v>
      </c>
      <c r="N7582">
        <v>13</v>
      </c>
      <c r="O7582">
        <v>10</v>
      </c>
      <c r="P7582">
        <v>3</v>
      </c>
      <c r="Q7582">
        <v>0</v>
      </c>
    </row>
    <row r="7583" spans="1:17" x14ac:dyDescent="0.2">
      <c r="A7583" t="s">
        <v>25321</v>
      </c>
      <c r="B7583" t="s">
        <v>86</v>
      </c>
      <c r="C7583" t="s">
        <v>224</v>
      </c>
      <c r="D7583" t="s">
        <v>17736</v>
      </c>
      <c r="E7583" t="s">
        <v>83</v>
      </c>
      <c r="F7583" t="s">
        <v>17734</v>
      </c>
      <c r="G7583">
        <v>20</v>
      </c>
      <c r="H7583">
        <v>0</v>
      </c>
      <c r="I7583">
        <v>0</v>
      </c>
      <c r="J7583">
        <v>0</v>
      </c>
      <c r="K7583">
        <v>0</v>
      </c>
      <c r="L7583">
        <v>0</v>
      </c>
      <c r="M7583">
        <v>0</v>
      </c>
      <c r="N7583">
        <v>0</v>
      </c>
      <c r="O7583">
        <v>0</v>
      </c>
      <c r="P7583">
        <v>0</v>
      </c>
      <c r="Q7583">
        <v>0</v>
      </c>
    </row>
    <row r="7584" spans="1:17" x14ac:dyDescent="0.2">
      <c r="A7584" t="s">
        <v>25322</v>
      </c>
      <c r="B7584" t="s">
        <v>86</v>
      </c>
      <c r="C7584" t="s">
        <v>224</v>
      </c>
      <c r="D7584" t="s">
        <v>17736</v>
      </c>
      <c r="E7584" t="s">
        <v>81</v>
      </c>
      <c r="F7584" t="s">
        <v>4929</v>
      </c>
      <c r="G7584">
        <v>0</v>
      </c>
      <c r="H7584">
        <v>23</v>
      </c>
      <c r="I7584">
        <v>1</v>
      </c>
      <c r="J7584">
        <v>19</v>
      </c>
      <c r="K7584">
        <v>0</v>
      </c>
      <c r="L7584">
        <v>3</v>
      </c>
      <c r="M7584">
        <v>0</v>
      </c>
      <c r="N7584">
        <v>0</v>
      </c>
      <c r="O7584">
        <v>0</v>
      </c>
      <c r="P7584">
        <v>0</v>
      </c>
      <c r="Q7584">
        <v>0</v>
      </c>
    </row>
    <row r="7585" spans="1:17" x14ac:dyDescent="0.2">
      <c r="A7585" t="s">
        <v>25323</v>
      </c>
      <c r="B7585" t="s">
        <v>86</v>
      </c>
      <c r="C7585" t="s">
        <v>224</v>
      </c>
      <c r="D7585" t="s">
        <v>17736</v>
      </c>
      <c r="E7585" t="s">
        <v>81</v>
      </c>
      <c r="F7585" t="s">
        <v>4931</v>
      </c>
      <c r="G7585">
        <v>0</v>
      </c>
      <c r="H7585">
        <v>23</v>
      </c>
      <c r="I7585">
        <v>1</v>
      </c>
      <c r="J7585">
        <v>19</v>
      </c>
      <c r="K7585">
        <v>0</v>
      </c>
      <c r="L7585">
        <v>3</v>
      </c>
      <c r="M7585">
        <v>0</v>
      </c>
      <c r="N7585">
        <v>0</v>
      </c>
      <c r="O7585">
        <v>0</v>
      </c>
      <c r="P7585">
        <v>0</v>
      </c>
      <c r="Q7585">
        <v>0</v>
      </c>
    </row>
    <row r="7586" spans="1:17" x14ac:dyDescent="0.2">
      <c r="A7586" t="s">
        <v>25324</v>
      </c>
      <c r="B7586" t="s">
        <v>86</v>
      </c>
      <c r="C7586" t="s">
        <v>224</v>
      </c>
      <c r="D7586" t="s">
        <v>17736</v>
      </c>
      <c r="E7586" t="s">
        <v>81</v>
      </c>
      <c r="F7586" t="s">
        <v>4933</v>
      </c>
      <c r="G7586">
        <v>0</v>
      </c>
      <c r="H7586">
        <v>0</v>
      </c>
      <c r="I7586">
        <v>0</v>
      </c>
      <c r="J7586">
        <v>0</v>
      </c>
      <c r="K7586">
        <v>0</v>
      </c>
      <c r="L7586">
        <v>0</v>
      </c>
      <c r="M7586">
        <v>23</v>
      </c>
      <c r="N7586">
        <v>0</v>
      </c>
      <c r="O7586">
        <v>0</v>
      </c>
      <c r="P7586">
        <v>0</v>
      </c>
      <c r="Q7586">
        <v>0</v>
      </c>
    </row>
    <row r="7587" spans="1:17" x14ac:dyDescent="0.2">
      <c r="A7587" t="s">
        <v>25325</v>
      </c>
      <c r="B7587" t="s">
        <v>86</v>
      </c>
      <c r="C7587" t="s">
        <v>224</v>
      </c>
      <c r="D7587" t="s">
        <v>17736</v>
      </c>
      <c r="E7587" t="s">
        <v>81</v>
      </c>
      <c r="F7587" t="s">
        <v>4935</v>
      </c>
      <c r="G7587">
        <v>0</v>
      </c>
      <c r="H7587">
        <v>23</v>
      </c>
      <c r="I7587">
        <v>1</v>
      </c>
      <c r="J7587">
        <v>19</v>
      </c>
      <c r="K7587">
        <v>0</v>
      </c>
      <c r="L7587">
        <v>3</v>
      </c>
      <c r="M7587">
        <v>0</v>
      </c>
      <c r="N7587">
        <v>0</v>
      </c>
      <c r="O7587">
        <v>0</v>
      </c>
      <c r="P7587">
        <v>0</v>
      </c>
      <c r="Q7587">
        <v>0</v>
      </c>
    </row>
    <row r="7588" spans="1:17" x14ac:dyDescent="0.2">
      <c r="A7588" t="s">
        <v>25326</v>
      </c>
      <c r="B7588" t="s">
        <v>86</v>
      </c>
      <c r="C7588" t="s">
        <v>224</v>
      </c>
      <c r="D7588" t="s">
        <v>17736</v>
      </c>
      <c r="E7588" t="s">
        <v>81</v>
      </c>
      <c r="F7588" t="s">
        <v>4937</v>
      </c>
      <c r="G7588">
        <v>0</v>
      </c>
      <c r="H7588">
        <v>23</v>
      </c>
      <c r="I7588">
        <v>1</v>
      </c>
      <c r="J7588">
        <v>19</v>
      </c>
      <c r="K7588">
        <v>0</v>
      </c>
      <c r="L7588">
        <v>3</v>
      </c>
      <c r="M7588">
        <v>0</v>
      </c>
      <c r="N7588">
        <v>0</v>
      </c>
      <c r="O7588">
        <v>0</v>
      </c>
      <c r="P7588">
        <v>0</v>
      </c>
      <c r="Q7588">
        <v>0</v>
      </c>
    </row>
    <row r="7589" spans="1:17" x14ac:dyDescent="0.2">
      <c r="A7589" t="s">
        <v>25327</v>
      </c>
      <c r="B7589" t="s">
        <v>86</v>
      </c>
      <c r="C7589" t="s">
        <v>224</v>
      </c>
      <c r="D7589" t="s">
        <v>17736</v>
      </c>
      <c r="E7589" t="s">
        <v>81</v>
      </c>
      <c r="F7589" t="s">
        <v>4939</v>
      </c>
      <c r="G7589">
        <v>0</v>
      </c>
      <c r="H7589">
        <v>0</v>
      </c>
      <c r="I7589">
        <v>0</v>
      </c>
      <c r="J7589">
        <v>0</v>
      </c>
      <c r="K7589">
        <v>0</v>
      </c>
      <c r="L7589">
        <v>0</v>
      </c>
      <c r="M7589">
        <v>23</v>
      </c>
      <c r="N7589">
        <v>0</v>
      </c>
      <c r="O7589">
        <v>0</v>
      </c>
      <c r="P7589">
        <v>0</v>
      </c>
      <c r="Q7589">
        <v>0</v>
      </c>
    </row>
    <row r="7590" spans="1:17" x14ac:dyDescent="0.2">
      <c r="A7590" t="s">
        <v>25328</v>
      </c>
      <c r="B7590" t="s">
        <v>86</v>
      </c>
      <c r="C7590" t="s">
        <v>224</v>
      </c>
      <c r="D7590" t="s">
        <v>17736</v>
      </c>
      <c r="E7590" t="s">
        <v>81</v>
      </c>
      <c r="F7590" t="s">
        <v>4941</v>
      </c>
      <c r="G7590">
        <v>0</v>
      </c>
      <c r="H7590">
        <v>23</v>
      </c>
      <c r="I7590">
        <v>1</v>
      </c>
      <c r="J7590">
        <v>19</v>
      </c>
      <c r="K7590">
        <v>0</v>
      </c>
      <c r="L7590">
        <v>3</v>
      </c>
      <c r="M7590">
        <v>0</v>
      </c>
      <c r="N7590">
        <v>0</v>
      </c>
      <c r="O7590">
        <v>0</v>
      </c>
      <c r="P7590">
        <v>0</v>
      </c>
      <c r="Q7590">
        <v>0</v>
      </c>
    </row>
    <row r="7591" spans="1:17" x14ac:dyDescent="0.2">
      <c r="A7591" t="s">
        <v>25329</v>
      </c>
      <c r="B7591" t="s">
        <v>86</v>
      </c>
      <c r="C7591" t="s">
        <v>224</v>
      </c>
      <c r="D7591" t="s">
        <v>17736</v>
      </c>
      <c r="E7591" t="s">
        <v>81</v>
      </c>
      <c r="F7591" t="s">
        <v>4943</v>
      </c>
      <c r="G7591">
        <v>0</v>
      </c>
      <c r="H7591">
        <v>0</v>
      </c>
      <c r="I7591">
        <v>0</v>
      </c>
      <c r="J7591">
        <v>0</v>
      </c>
      <c r="K7591">
        <v>0</v>
      </c>
      <c r="L7591">
        <v>0</v>
      </c>
      <c r="M7591">
        <v>23</v>
      </c>
      <c r="N7591">
        <v>0</v>
      </c>
      <c r="O7591">
        <v>0</v>
      </c>
      <c r="P7591">
        <v>0</v>
      </c>
      <c r="Q7591">
        <v>0</v>
      </c>
    </row>
    <row r="7592" spans="1:17" x14ac:dyDescent="0.2">
      <c r="A7592" t="s">
        <v>25330</v>
      </c>
      <c r="B7592" t="s">
        <v>86</v>
      </c>
      <c r="C7592" t="s">
        <v>224</v>
      </c>
      <c r="D7592" t="s">
        <v>17736</v>
      </c>
      <c r="E7592" t="s">
        <v>81</v>
      </c>
      <c r="F7592" t="s">
        <v>4925</v>
      </c>
      <c r="G7592">
        <v>0</v>
      </c>
      <c r="H7592">
        <v>0</v>
      </c>
      <c r="I7592">
        <v>0</v>
      </c>
      <c r="J7592">
        <v>0</v>
      </c>
      <c r="K7592">
        <v>0</v>
      </c>
      <c r="L7592">
        <v>0</v>
      </c>
      <c r="M7592">
        <v>0</v>
      </c>
      <c r="N7592">
        <v>20</v>
      </c>
      <c r="O7592">
        <v>17</v>
      </c>
      <c r="P7592">
        <v>2</v>
      </c>
      <c r="Q7592">
        <v>1</v>
      </c>
    </row>
    <row r="7593" spans="1:17" x14ac:dyDescent="0.2">
      <c r="A7593" t="s">
        <v>25331</v>
      </c>
      <c r="B7593" t="s">
        <v>86</v>
      </c>
      <c r="C7593" t="s">
        <v>224</v>
      </c>
      <c r="D7593" t="s">
        <v>17736</v>
      </c>
      <c r="E7593" t="s">
        <v>81</v>
      </c>
      <c r="F7593" t="s">
        <v>4927</v>
      </c>
      <c r="G7593">
        <v>0</v>
      </c>
      <c r="H7593">
        <v>0</v>
      </c>
      <c r="I7593">
        <v>0</v>
      </c>
      <c r="J7593">
        <v>0</v>
      </c>
      <c r="K7593">
        <v>0</v>
      </c>
      <c r="L7593">
        <v>0</v>
      </c>
      <c r="M7593">
        <v>0</v>
      </c>
      <c r="N7593">
        <v>16</v>
      </c>
      <c r="O7593">
        <v>13</v>
      </c>
      <c r="P7593">
        <v>2</v>
      </c>
      <c r="Q7593">
        <v>1</v>
      </c>
    </row>
    <row r="7594" spans="1:17" x14ac:dyDescent="0.2">
      <c r="A7594" t="s">
        <v>25332</v>
      </c>
      <c r="B7594" t="s">
        <v>86</v>
      </c>
      <c r="C7594" t="s">
        <v>224</v>
      </c>
      <c r="D7594" t="s">
        <v>17736</v>
      </c>
      <c r="E7594" t="s">
        <v>81</v>
      </c>
      <c r="F7594" t="s">
        <v>17734</v>
      </c>
      <c r="G7594">
        <v>23</v>
      </c>
      <c r="H7594">
        <v>0</v>
      </c>
      <c r="I7594">
        <v>0</v>
      </c>
      <c r="J7594">
        <v>0</v>
      </c>
      <c r="K7594">
        <v>0</v>
      </c>
      <c r="L7594">
        <v>0</v>
      </c>
      <c r="M7594">
        <v>0</v>
      </c>
      <c r="N7594">
        <v>0</v>
      </c>
      <c r="O7594">
        <v>0</v>
      </c>
      <c r="P7594">
        <v>0</v>
      </c>
      <c r="Q7594">
        <v>0</v>
      </c>
    </row>
    <row r="7595" spans="1:17" x14ac:dyDescent="0.2">
      <c r="A7595" t="s">
        <v>25333</v>
      </c>
      <c r="B7595" t="s">
        <v>86</v>
      </c>
      <c r="C7595" t="s">
        <v>224</v>
      </c>
      <c r="D7595" t="s">
        <v>17748</v>
      </c>
      <c r="E7595" t="s">
        <v>83</v>
      </c>
      <c r="F7595" t="s">
        <v>17749</v>
      </c>
      <c r="G7595">
        <v>0</v>
      </c>
      <c r="H7595">
        <v>0</v>
      </c>
      <c r="I7595">
        <v>0</v>
      </c>
      <c r="J7595">
        <v>0</v>
      </c>
      <c r="K7595">
        <v>0</v>
      </c>
      <c r="L7595">
        <v>0</v>
      </c>
      <c r="M7595">
        <v>0</v>
      </c>
      <c r="N7595">
        <v>12</v>
      </c>
      <c r="O7595">
        <v>10</v>
      </c>
      <c r="P7595">
        <v>1</v>
      </c>
      <c r="Q7595">
        <v>1</v>
      </c>
    </row>
    <row r="7596" spans="1:17" x14ac:dyDescent="0.2">
      <c r="A7596" t="s">
        <v>25334</v>
      </c>
      <c r="B7596" t="s">
        <v>86</v>
      </c>
      <c r="C7596" t="s">
        <v>224</v>
      </c>
      <c r="D7596" t="s">
        <v>17748</v>
      </c>
      <c r="E7596" t="s">
        <v>83</v>
      </c>
      <c r="F7596" t="s">
        <v>17734</v>
      </c>
      <c r="G7596">
        <v>12</v>
      </c>
      <c r="H7596">
        <v>0</v>
      </c>
      <c r="I7596">
        <v>0</v>
      </c>
      <c r="J7596">
        <v>0</v>
      </c>
      <c r="K7596">
        <v>0</v>
      </c>
      <c r="L7596">
        <v>0</v>
      </c>
      <c r="M7596">
        <v>0</v>
      </c>
      <c r="N7596">
        <v>0</v>
      </c>
      <c r="O7596">
        <v>0</v>
      </c>
      <c r="P7596">
        <v>0</v>
      </c>
      <c r="Q7596">
        <v>0</v>
      </c>
    </row>
    <row r="7597" spans="1:17" x14ac:dyDescent="0.2">
      <c r="A7597" t="s">
        <v>25335</v>
      </c>
      <c r="B7597" t="s">
        <v>86</v>
      </c>
      <c r="C7597" t="s">
        <v>224</v>
      </c>
      <c r="D7597" t="s">
        <v>17748</v>
      </c>
      <c r="E7597" t="s">
        <v>81</v>
      </c>
      <c r="F7597" t="s">
        <v>17749</v>
      </c>
      <c r="G7597">
        <v>0</v>
      </c>
      <c r="H7597">
        <v>0</v>
      </c>
      <c r="I7597">
        <v>0</v>
      </c>
      <c r="J7597">
        <v>0</v>
      </c>
      <c r="K7597">
        <v>0</v>
      </c>
      <c r="L7597">
        <v>0</v>
      </c>
      <c r="M7597">
        <v>0</v>
      </c>
      <c r="N7597">
        <v>5</v>
      </c>
      <c r="O7597">
        <v>5</v>
      </c>
      <c r="P7597">
        <v>0</v>
      </c>
      <c r="Q7597">
        <v>0</v>
      </c>
    </row>
    <row r="7598" spans="1:17" x14ac:dyDescent="0.2">
      <c r="A7598" t="s">
        <v>25336</v>
      </c>
      <c r="B7598" t="s">
        <v>86</v>
      </c>
      <c r="C7598" t="s">
        <v>224</v>
      </c>
      <c r="D7598" t="s">
        <v>17748</v>
      </c>
      <c r="E7598" t="s">
        <v>81</v>
      </c>
      <c r="F7598" t="s">
        <v>17734</v>
      </c>
      <c r="G7598">
        <v>5</v>
      </c>
      <c r="H7598">
        <v>0</v>
      </c>
      <c r="I7598">
        <v>0</v>
      </c>
      <c r="J7598">
        <v>0</v>
      </c>
      <c r="K7598">
        <v>0</v>
      </c>
      <c r="L7598">
        <v>0</v>
      </c>
      <c r="M7598">
        <v>0</v>
      </c>
      <c r="N7598">
        <v>0</v>
      </c>
      <c r="O7598">
        <v>0</v>
      </c>
      <c r="P7598">
        <v>0</v>
      </c>
      <c r="Q7598">
        <v>0</v>
      </c>
    </row>
    <row r="7599" spans="1:17" x14ac:dyDescent="0.2">
      <c r="A7599" t="s">
        <v>25337</v>
      </c>
      <c r="B7599" t="s">
        <v>86</v>
      </c>
      <c r="C7599" t="s">
        <v>224</v>
      </c>
      <c r="D7599" t="s">
        <v>17754</v>
      </c>
      <c r="E7599" t="s">
        <v>83</v>
      </c>
      <c r="F7599" t="s">
        <v>17734</v>
      </c>
      <c r="G7599">
        <v>3</v>
      </c>
      <c r="H7599">
        <v>0</v>
      </c>
      <c r="I7599">
        <v>0</v>
      </c>
      <c r="J7599">
        <v>0</v>
      </c>
      <c r="K7599">
        <v>0</v>
      </c>
      <c r="L7599">
        <v>0</v>
      </c>
      <c r="M7599">
        <v>0</v>
      </c>
      <c r="N7599">
        <v>0</v>
      </c>
      <c r="O7599">
        <v>0</v>
      </c>
      <c r="P7599">
        <v>0</v>
      </c>
      <c r="Q7599">
        <v>0</v>
      </c>
    </row>
    <row r="7600" spans="1:17" x14ac:dyDescent="0.2">
      <c r="A7600" t="s">
        <v>25338</v>
      </c>
      <c r="B7600" t="s">
        <v>86</v>
      </c>
      <c r="C7600" t="s">
        <v>224</v>
      </c>
      <c r="D7600" t="s">
        <v>17754</v>
      </c>
      <c r="E7600" t="s">
        <v>81</v>
      </c>
      <c r="F7600" t="s">
        <v>17734</v>
      </c>
      <c r="G7600">
        <v>1</v>
      </c>
      <c r="H7600">
        <v>0</v>
      </c>
      <c r="I7600">
        <v>0</v>
      </c>
      <c r="J7600">
        <v>0</v>
      </c>
      <c r="K7600">
        <v>0</v>
      </c>
      <c r="L7600">
        <v>0</v>
      </c>
      <c r="M7600">
        <v>0</v>
      </c>
      <c r="N7600">
        <v>0</v>
      </c>
      <c r="O7600">
        <v>0</v>
      </c>
      <c r="P7600">
        <v>0</v>
      </c>
      <c r="Q7600">
        <v>0</v>
      </c>
    </row>
    <row r="7601" spans="1:17" x14ac:dyDescent="0.2">
      <c r="A7601" t="s">
        <v>25339</v>
      </c>
      <c r="B7601" t="s">
        <v>86</v>
      </c>
      <c r="C7601" t="s">
        <v>225</v>
      </c>
      <c r="D7601" t="s">
        <v>17768</v>
      </c>
      <c r="E7601" t="s">
        <v>81</v>
      </c>
      <c r="F7601" t="s">
        <v>17734</v>
      </c>
      <c r="G7601">
        <v>1</v>
      </c>
      <c r="H7601">
        <v>0</v>
      </c>
      <c r="I7601">
        <v>0</v>
      </c>
      <c r="J7601">
        <v>0</v>
      </c>
      <c r="K7601">
        <v>0</v>
      </c>
      <c r="L7601">
        <v>0</v>
      </c>
      <c r="M7601">
        <v>0</v>
      </c>
      <c r="N7601">
        <v>0</v>
      </c>
      <c r="O7601">
        <v>0</v>
      </c>
      <c r="P7601">
        <v>0</v>
      </c>
      <c r="Q7601">
        <v>0</v>
      </c>
    </row>
    <row r="7602" spans="1:17" x14ac:dyDescent="0.2">
      <c r="A7602" t="s">
        <v>25340</v>
      </c>
      <c r="B7602" t="s">
        <v>86</v>
      </c>
      <c r="C7602" t="s">
        <v>225</v>
      </c>
      <c r="D7602" t="s">
        <v>17736</v>
      </c>
      <c r="E7602" t="s">
        <v>83</v>
      </c>
      <c r="F7602" t="s">
        <v>4929</v>
      </c>
      <c r="G7602">
        <v>0</v>
      </c>
      <c r="H7602">
        <v>5</v>
      </c>
      <c r="I7602">
        <v>0</v>
      </c>
      <c r="J7602">
        <v>5</v>
      </c>
      <c r="K7602">
        <v>0</v>
      </c>
      <c r="L7602">
        <v>0</v>
      </c>
      <c r="M7602">
        <v>0</v>
      </c>
      <c r="N7602">
        <v>0</v>
      </c>
      <c r="O7602">
        <v>0</v>
      </c>
      <c r="P7602">
        <v>0</v>
      </c>
      <c r="Q7602">
        <v>0</v>
      </c>
    </row>
    <row r="7603" spans="1:17" x14ac:dyDescent="0.2">
      <c r="A7603" t="s">
        <v>25341</v>
      </c>
      <c r="B7603" t="s">
        <v>86</v>
      </c>
      <c r="C7603" t="s">
        <v>225</v>
      </c>
      <c r="D7603" t="s">
        <v>17736</v>
      </c>
      <c r="E7603" t="s">
        <v>83</v>
      </c>
      <c r="F7603" t="s">
        <v>4931</v>
      </c>
      <c r="G7603">
        <v>0</v>
      </c>
      <c r="H7603">
        <v>5</v>
      </c>
      <c r="I7603">
        <v>0</v>
      </c>
      <c r="J7603">
        <v>5</v>
      </c>
      <c r="K7603">
        <v>0</v>
      </c>
      <c r="L7603">
        <v>0</v>
      </c>
      <c r="M7603">
        <v>0</v>
      </c>
      <c r="N7603">
        <v>0</v>
      </c>
      <c r="O7603">
        <v>0</v>
      </c>
      <c r="P7603">
        <v>0</v>
      </c>
      <c r="Q7603">
        <v>0</v>
      </c>
    </row>
    <row r="7604" spans="1:17" x14ac:dyDescent="0.2">
      <c r="A7604" t="s">
        <v>25342</v>
      </c>
      <c r="B7604" t="s">
        <v>86</v>
      </c>
      <c r="C7604" t="s">
        <v>225</v>
      </c>
      <c r="D7604" t="s">
        <v>17736</v>
      </c>
      <c r="E7604" t="s">
        <v>83</v>
      </c>
      <c r="F7604" t="s">
        <v>4933</v>
      </c>
      <c r="G7604">
        <v>0</v>
      </c>
      <c r="H7604">
        <v>0</v>
      </c>
      <c r="I7604">
        <v>0</v>
      </c>
      <c r="J7604">
        <v>0</v>
      </c>
      <c r="K7604">
        <v>0</v>
      </c>
      <c r="L7604">
        <v>0</v>
      </c>
      <c r="M7604">
        <v>5</v>
      </c>
      <c r="N7604">
        <v>0</v>
      </c>
      <c r="O7604">
        <v>0</v>
      </c>
      <c r="P7604">
        <v>0</v>
      </c>
      <c r="Q7604">
        <v>0</v>
      </c>
    </row>
    <row r="7605" spans="1:17" x14ac:dyDescent="0.2">
      <c r="A7605" t="s">
        <v>25343</v>
      </c>
      <c r="B7605" t="s">
        <v>86</v>
      </c>
      <c r="C7605" t="s">
        <v>225</v>
      </c>
      <c r="D7605" t="s">
        <v>17736</v>
      </c>
      <c r="E7605" t="s">
        <v>83</v>
      </c>
      <c r="F7605" t="s">
        <v>4935</v>
      </c>
      <c r="G7605">
        <v>0</v>
      </c>
      <c r="H7605">
        <v>5</v>
      </c>
      <c r="I7605">
        <v>0</v>
      </c>
      <c r="J7605">
        <v>5</v>
      </c>
      <c r="K7605">
        <v>0</v>
      </c>
      <c r="L7605">
        <v>0</v>
      </c>
      <c r="M7605">
        <v>0</v>
      </c>
      <c r="N7605">
        <v>0</v>
      </c>
      <c r="O7605">
        <v>0</v>
      </c>
      <c r="P7605">
        <v>0</v>
      </c>
      <c r="Q7605">
        <v>0</v>
      </c>
    </row>
    <row r="7606" spans="1:17" x14ac:dyDescent="0.2">
      <c r="A7606" t="s">
        <v>25344</v>
      </c>
      <c r="B7606" t="s">
        <v>86</v>
      </c>
      <c r="C7606" t="s">
        <v>225</v>
      </c>
      <c r="D7606" t="s">
        <v>17736</v>
      </c>
      <c r="E7606" t="s">
        <v>83</v>
      </c>
      <c r="F7606" t="s">
        <v>4937</v>
      </c>
      <c r="G7606">
        <v>0</v>
      </c>
      <c r="H7606">
        <v>5</v>
      </c>
      <c r="I7606">
        <v>0</v>
      </c>
      <c r="J7606">
        <v>5</v>
      </c>
      <c r="K7606">
        <v>0</v>
      </c>
      <c r="L7606">
        <v>0</v>
      </c>
      <c r="M7606">
        <v>0</v>
      </c>
      <c r="N7606">
        <v>0</v>
      </c>
      <c r="O7606">
        <v>0</v>
      </c>
      <c r="P7606">
        <v>0</v>
      </c>
      <c r="Q7606">
        <v>0</v>
      </c>
    </row>
    <row r="7607" spans="1:17" x14ac:dyDescent="0.2">
      <c r="A7607" t="s">
        <v>25345</v>
      </c>
      <c r="B7607" t="s">
        <v>86</v>
      </c>
      <c r="C7607" t="s">
        <v>225</v>
      </c>
      <c r="D7607" t="s">
        <v>17736</v>
      </c>
      <c r="E7607" t="s">
        <v>83</v>
      </c>
      <c r="F7607" t="s">
        <v>4939</v>
      </c>
      <c r="G7607">
        <v>0</v>
      </c>
      <c r="H7607">
        <v>0</v>
      </c>
      <c r="I7607">
        <v>0</v>
      </c>
      <c r="J7607">
        <v>0</v>
      </c>
      <c r="K7607">
        <v>0</v>
      </c>
      <c r="L7607">
        <v>0</v>
      </c>
      <c r="M7607">
        <v>5</v>
      </c>
      <c r="N7607">
        <v>0</v>
      </c>
      <c r="O7607">
        <v>0</v>
      </c>
      <c r="P7607">
        <v>0</v>
      </c>
      <c r="Q7607">
        <v>0</v>
      </c>
    </row>
    <row r="7608" spans="1:17" x14ac:dyDescent="0.2">
      <c r="A7608" t="s">
        <v>25346</v>
      </c>
      <c r="B7608" t="s">
        <v>86</v>
      </c>
      <c r="C7608" t="s">
        <v>225</v>
      </c>
      <c r="D7608" t="s">
        <v>17736</v>
      </c>
      <c r="E7608" t="s">
        <v>83</v>
      </c>
      <c r="F7608" t="s">
        <v>4941</v>
      </c>
      <c r="G7608">
        <v>0</v>
      </c>
      <c r="H7608">
        <v>5</v>
      </c>
      <c r="I7608">
        <v>0</v>
      </c>
      <c r="J7608">
        <v>5</v>
      </c>
      <c r="K7608">
        <v>0</v>
      </c>
      <c r="L7608">
        <v>0</v>
      </c>
      <c r="M7608">
        <v>0</v>
      </c>
      <c r="N7608">
        <v>0</v>
      </c>
      <c r="O7608">
        <v>0</v>
      </c>
      <c r="P7608">
        <v>0</v>
      </c>
      <c r="Q7608">
        <v>0</v>
      </c>
    </row>
    <row r="7609" spans="1:17" x14ac:dyDescent="0.2">
      <c r="A7609" t="s">
        <v>25347</v>
      </c>
      <c r="B7609" t="s">
        <v>89</v>
      </c>
      <c r="C7609" t="s">
        <v>114</v>
      </c>
      <c r="D7609" t="s">
        <v>17736</v>
      </c>
      <c r="E7609" t="s">
        <v>83</v>
      </c>
      <c r="F7609" t="s">
        <v>4925</v>
      </c>
      <c r="G7609">
        <v>0</v>
      </c>
      <c r="H7609">
        <v>0</v>
      </c>
      <c r="I7609">
        <v>0</v>
      </c>
      <c r="J7609">
        <v>0</v>
      </c>
      <c r="K7609">
        <v>0</v>
      </c>
      <c r="L7609">
        <v>0</v>
      </c>
      <c r="M7609">
        <v>0</v>
      </c>
      <c r="N7609">
        <v>3</v>
      </c>
      <c r="O7609">
        <v>3</v>
      </c>
      <c r="P7609">
        <v>0</v>
      </c>
      <c r="Q7609">
        <v>0</v>
      </c>
    </row>
    <row r="7610" spans="1:17" x14ac:dyDescent="0.2">
      <c r="A7610" t="s">
        <v>25348</v>
      </c>
      <c r="B7610" t="s">
        <v>89</v>
      </c>
      <c r="C7610" t="s">
        <v>114</v>
      </c>
      <c r="D7610" t="s">
        <v>17736</v>
      </c>
      <c r="E7610" t="s">
        <v>83</v>
      </c>
      <c r="F7610" t="s">
        <v>4927</v>
      </c>
      <c r="G7610">
        <v>0</v>
      </c>
      <c r="H7610">
        <v>0</v>
      </c>
      <c r="I7610">
        <v>0</v>
      </c>
      <c r="J7610">
        <v>0</v>
      </c>
      <c r="K7610">
        <v>0</v>
      </c>
      <c r="L7610">
        <v>0</v>
      </c>
      <c r="M7610">
        <v>0</v>
      </c>
      <c r="N7610">
        <v>1</v>
      </c>
      <c r="O7610">
        <v>1</v>
      </c>
      <c r="P7610">
        <v>0</v>
      </c>
      <c r="Q7610">
        <v>0</v>
      </c>
    </row>
    <row r="7611" spans="1:17" x14ac:dyDescent="0.2">
      <c r="A7611" t="s">
        <v>25349</v>
      </c>
      <c r="B7611" t="s">
        <v>89</v>
      </c>
      <c r="C7611" t="s">
        <v>114</v>
      </c>
      <c r="D7611" t="s">
        <v>17736</v>
      </c>
      <c r="E7611" t="s">
        <v>83</v>
      </c>
      <c r="F7611" t="s">
        <v>17734</v>
      </c>
      <c r="G7611">
        <v>5</v>
      </c>
      <c r="H7611">
        <v>0</v>
      </c>
      <c r="I7611">
        <v>0</v>
      </c>
      <c r="J7611">
        <v>0</v>
      </c>
      <c r="K7611">
        <v>0</v>
      </c>
      <c r="L7611">
        <v>0</v>
      </c>
      <c r="M7611">
        <v>0</v>
      </c>
      <c r="N7611">
        <v>0</v>
      </c>
      <c r="O7611">
        <v>0</v>
      </c>
      <c r="P7611">
        <v>0</v>
      </c>
      <c r="Q7611">
        <v>0</v>
      </c>
    </row>
    <row r="7612" spans="1:17" x14ac:dyDescent="0.2">
      <c r="A7612" t="s">
        <v>25350</v>
      </c>
      <c r="B7612" t="s">
        <v>89</v>
      </c>
      <c r="C7612" t="s">
        <v>114</v>
      </c>
      <c r="D7612" t="s">
        <v>17736</v>
      </c>
      <c r="E7612" t="s">
        <v>81</v>
      </c>
      <c r="F7612" t="s">
        <v>4929</v>
      </c>
      <c r="G7612">
        <v>0</v>
      </c>
      <c r="H7612">
        <v>6</v>
      </c>
      <c r="I7612">
        <v>0</v>
      </c>
      <c r="J7612">
        <v>5</v>
      </c>
      <c r="K7612">
        <v>0</v>
      </c>
      <c r="L7612">
        <v>1</v>
      </c>
      <c r="M7612">
        <v>0</v>
      </c>
      <c r="N7612">
        <v>0</v>
      </c>
      <c r="O7612">
        <v>0</v>
      </c>
      <c r="P7612">
        <v>0</v>
      </c>
      <c r="Q7612">
        <v>0</v>
      </c>
    </row>
    <row r="7613" spans="1:17" x14ac:dyDescent="0.2">
      <c r="A7613" t="s">
        <v>25351</v>
      </c>
      <c r="B7613" t="s">
        <v>89</v>
      </c>
      <c r="C7613" t="s">
        <v>114</v>
      </c>
      <c r="D7613" t="s">
        <v>17736</v>
      </c>
      <c r="E7613" t="s">
        <v>81</v>
      </c>
      <c r="F7613" t="s">
        <v>4931</v>
      </c>
      <c r="G7613">
        <v>0</v>
      </c>
      <c r="H7613">
        <v>6</v>
      </c>
      <c r="I7613">
        <v>0</v>
      </c>
      <c r="J7613">
        <v>4</v>
      </c>
      <c r="K7613">
        <v>1</v>
      </c>
      <c r="L7613">
        <v>1</v>
      </c>
      <c r="M7613">
        <v>0</v>
      </c>
      <c r="N7613">
        <v>0</v>
      </c>
      <c r="O7613">
        <v>0</v>
      </c>
      <c r="P7613">
        <v>0</v>
      </c>
      <c r="Q7613">
        <v>0</v>
      </c>
    </row>
    <row r="7614" spans="1:17" x14ac:dyDescent="0.2">
      <c r="A7614" t="s">
        <v>25352</v>
      </c>
      <c r="B7614" t="s">
        <v>89</v>
      </c>
      <c r="C7614" t="s">
        <v>114</v>
      </c>
      <c r="D7614" t="s">
        <v>17736</v>
      </c>
      <c r="E7614" t="s">
        <v>81</v>
      </c>
      <c r="F7614" t="s">
        <v>4933</v>
      </c>
      <c r="G7614">
        <v>0</v>
      </c>
      <c r="H7614">
        <v>0</v>
      </c>
      <c r="I7614">
        <v>0</v>
      </c>
      <c r="J7614">
        <v>0</v>
      </c>
      <c r="K7614">
        <v>0</v>
      </c>
      <c r="L7614">
        <v>0</v>
      </c>
      <c r="M7614">
        <v>6</v>
      </c>
      <c r="N7614">
        <v>0</v>
      </c>
      <c r="O7614">
        <v>0</v>
      </c>
      <c r="P7614">
        <v>0</v>
      </c>
      <c r="Q7614">
        <v>0</v>
      </c>
    </row>
    <row r="7615" spans="1:17" x14ac:dyDescent="0.2">
      <c r="A7615" t="s">
        <v>25353</v>
      </c>
      <c r="B7615" t="s">
        <v>89</v>
      </c>
      <c r="C7615" t="s">
        <v>114</v>
      </c>
      <c r="D7615" t="s">
        <v>17736</v>
      </c>
      <c r="E7615" t="s">
        <v>81</v>
      </c>
      <c r="F7615" t="s">
        <v>4935</v>
      </c>
      <c r="G7615">
        <v>0</v>
      </c>
      <c r="H7615">
        <v>6</v>
      </c>
      <c r="I7615">
        <v>0</v>
      </c>
      <c r="J7615">
        <v>4</v>
      </c>
      <c r="K7615">
        <v>1</v>
      </c>
      <c r="L7615">
        <v>1</v>
      </c>
      <c r="M7615">
        <v>0</v>
      </c>
      <c r="N7615">
        <v>0</v>
      </c>
      <c r="O7615">
        <v>0</v>
      </c>
      <c r="P7615">
        <v>0</v>
      </c>
      <c r="Q7615">
        <v>0</v>
      </c>
    </row>
    <row r="7616" spans="1:17" x14ac:dyDescent="0.2">
      <c r="A7616" t="s">
        <v>25354</v>
      </c>
      <c r="B7616" t="s">
        <v>89</v>
      </c>
      <c r="C7616" t="s">
        <v>114</v>
      </c>
      <c r="D7616" t="s">
        <v>17736</v>
      </c>
      <c r="E7616" t="s">
        <v>81</v>
      </c>
      <c r="F7616" t="s">
        <v>4937</v>
      </c>
      <c r="G7616">
        <v>0</v>
      </c>
      <c r="H7616">
        <v>6</v>
      </c>
      <c r="I7616">
        <v>0</v>
      </c>
      <c r="J7616">
        <v>4</v>
      </c>
      <c r="K7616">
        <v>1</v>
      </c>
      <c r="L7616">
        <v>1</v>
      </c>
      <c r="M7616">
        <v>0</v>
      </c>
      <c r="N7616">
        <v>0</v>
      </c>
      <c r="O7616">
        <v>0</v>
      </c>
      <c r="P7616">
        <v>0</v>
      </c>
      <c r="Q7616">
        <v>0</v>
      </c>
    </row>
    <row r="7617" spans="1:17" x14ac:dyDescent="0.2">
      <c r="A7617" t="s">
        <v>25355</v>
      </c>
      <c r="B7617" t="s">
        <v>89</v>
      </c>
      <c r="C7617" t="s">
        <v>114</v>
      </c>
      <c r="D7617" t="s">
        <v>17736</v>
      </c>
      <c r="E7617" t="s">
        <v>81</v>
      </c>
      <c r="F7617" t="s">
        <v>4939</v>
      </c>
      <c r="G7617">
        <v>0</v>
      </c>
      <c r="H7617">
        <v>0</v>
      </c>
      <c r="I7617">
        <v>0</v>
      </c>
      <c r="J7617">
        <v>0</v>
      </c>
      <c r="K7617">
        <v>0</v>
      </c>
      <c r="L7617">
        <v>0</v>
      </c>
      <c r="M7617">
        <v>6</v>
      </c>
      <c r="N7617">
        <v>0</v>
      </c>
      <c r="O7617">
        <v>0</v>
      </c>
      <c r="P7617">
        <v>0</v>
      </c>
      <c r="Q7617">
        <v>0</v>
      </c>
    </row>
    <row r="7618" spans="1:17" x14ac:dyDescent="0.2">
      <c r="A7618" t="s">
        <v>25356</v>
      </c>
      <c r="B7618" t="s">
        <v>89</v>
      </c>
      <c r="C7618" t="s">
        <v>114</v>
      </c>
      <c r="D7618" t="s">
        <v>17736</v>
      </c>
      <c r="E7618" t="s">
        <v>81</v>
      </c>
      <c r="F7618" t="s">
        <v>4941</v>
      </c>
      <c r="G7618">
        <v>0</v>
      </c>
      <c r="H7618">
        <v>6</v>
      </c>
      <c r="I7618">
        <v>0</v>
      </c>
      <c r="J7618">
        <v>4</v>
      </c>
      <c r="K7618">
        <v>1</v>
      </c>
      <c r="L7618">
        <v>1</v>
      </c>
      <c r="M7618">
        <v>0</v>
      </c>
      <c r="N7618">
        <v>0</v>
      </c>
      <c r="O7618">
        <v>0</v>
      </c>
      <c r="P7618">
        <v>0</v>
      </c>
      <c r="Q7618">
        <v>0</v>
      </c>
    </row>
    <row r="7619" spans="1:17" x14ac:dyDescent="0.2">
      <c r="A7619" t="s">
        <v>25357</v>
      </c>
      <c r="B7619" t="s">
        <v>89</v>
      </c>
      <c r="C7619" t="s">
        <v>114</v>
      </c>
      <c r="D7619" t="s">
        <v>17736</v>
      </c>
      <c r="E7619" t="s">
        <v>81</v>
      </c>
      <c r="F7619" t="s">
        <v>4943</v>
      </c>
      <c r="G7619">
        <v>0</v>
      </c>
      <c r="H7619">
        <v>0</v>
      </c>
      <c r="I7619">
        <v>0</v>
      </c>
      <c r="J7619">
        <v>0</v>
      </c>
      <c r="K7619">
        <v>0</v>
      </c>
      <c r="L7619">
        <v>0</v>
      </c>
      <c r="M7619">
        <v>6</v>
      </c>
      <c r="N7619">
        <v>0</v>
      </c>
      <c r="O7619">
        <v>0</v>
      </c>
      <c r="P7619">
        <v>0</v>
      </c>
      <c r="Q7619">
        <v>0</v>
      </c>
    </row>
    <row r="7620" spans="1:17" x14ac:dyDescent="0.2">
      <c r="A7620" t="s">
        <v>25358</v>
      </c>
      <c r="B7620" t="s">
        <v>89</v>
      </c>
      <c r="C7620" t="s">
        <v>114</v>
      </c>
      <c r="D7620" t="s">
        <v>17736</v>
      </c>
      <c r="E7620" t="s">
        <v>81</v>
      </c>
      <c r="F7620" t="s">
        <v>4925</v>
      </c>
      <c r="G7620">
        <v>0</v>
      </c>
      <c r="H7620">
        <v>0</v>
      </c>
      <c r="I7620">
        <v>0</v>
      </c>
      <c r="J7620">
        <v>0</v>
      </c>
      <c r="K7620">
        <v>0</v>
      </c>
      <c r="L7620">
        <v>0</v>
      </c>
      <c r="M7620">
        <v>0</v>
      </c>
      <c r="N7620">
        <v>3</v>
      </c>
      <c r="O7620">
        <v>3</v>
      </c>
      <c r="P7620">
        <v>0</v>
      </c>
      <c r="Q7620">
        <v>0</v>
      </c>
    </row>
    <row r="7621" spans="1:17" x14ac:dyDescent="0.2">
      <c r="A7621" t="s">
        <v>25359</v>
      </c>
      <c r="B7621" t="s">
        <v>89</v>
      </c>
      <c r="C7621" t="s">
        <v>114</v>
      </c>
      <c r="D7621" t="s">
        <v>17736</v>
      </c>
      <c r="E7621" t="s">
        <v>81</v>
      </c>
      <c r="F7621" t="s">
        <v>4927</v>
      </c>
      <c r="G7621">
        <v>0</v>
      </c>
      <c r="H7621">
        <v>0</v>
      </c>
      <c r="I7621">
        <v>0</v>
      </c>
      <c r="J7621">
        <v>0</v>
      </c>
      <c r="K7621">
        <v>0</v>
      </c>
      <c r="L7621">
        <v>0</v>
      </c>
      <c r="M7621">
        <v>0</v>
      </c>
      <c r="N7621">
        <v>2</v>
      </c>
      <c r="O7621">
        <v>2</v>
      </c>
      <c r="P7621">
        <v>0</v>
      </c>
      <c r="Q7621">
        <v>0</v>
      </c>
    </row>
    <row r="7622" spans="1:17" x14ac:dyDescent="0.2">
      <c r="A7622" t="s">
        <v>25360</v>
      </c>
      <c r="B7622" t="s">
        <v>89</v>
      </c>
      <c r="C7622" t="s">
        <v>114</v>
      </c>
      <c r="D7622" t="s">
        <v>17736</v>
      </c>
      <c r="E7622" t="s">
        <v>81</v>
      </c>
      <c r="F7622" t="s">
        <v>17734</v>
      </c>
      <c r="G7622">
        <v>6</v>
      </c>
      <c r="H7622">
        <v>0</v>
      </c>
      <c r="I7622">
        <v>0</v>
      </c>
      <c r="J7622">
        <v>0</v>
      </c>
      <c r="K7622">
        <v>0</v>
      </c>
      <c r="L7622">
        <v>0</v>
      </c>
      <c r="M7622">
        <v>0</v>
      </c>
      <c r="N7622">
        <v>0</v>
      </c>
      <c r="O7622">
        <v>0</v>
      </c>
      <c r="P7622">
        <v>0</v>
      </c>
      <c r="Q7622">
        <v>0</v>
      </c>
    </row>
    <row r="7623" spans="1:17" x14ac:dyDescent="0.2">
      <c r="A7623" t="s">
        <v>25361</v>
      </c>
      <c r="B7623" t="s">
        <v>89</v>
      </c>
      <c r="C7623" t="s">
        <v>114</v>
      </c>
      <c r="D7623" t="s">
        <v>17754</v>
      </c>
      <c r="E7623" t="s">
        <v>81</v>
      </c>
      <c r="F7623" t="s">
        <v>17734</v>
      </c>
      <c r="G7623">
        <v>1</v>
      </c>
      <c r="H7623">
        <v>0</v>
      </c>
      <c r="I7623">
        <v>0</v>
      </c>
      <c r="J7623">
        <v>0</v>
      </c>
      <c r="K7623">
        <v>0</v>
      </c>
      <c r="L7623">
        <v>0</v>
      </c>
      <c r="M7623">
        <v>0</v>
      </c>
      <c r="N7623">
        <v>0</v>
      </c>
      <c r="O7623">
        <v>0</v>
      </c>
      <c r="P7623">
        <v>0</v>
      </c>
      <c r="Q7623">
        <v>0</v>
      </c>
    </row>
    <row r="7624" spans="1:17" x14ac:dyDescent="0.2">
      <c r="A7624" t="s">
        <v>25362</v>
      </c>
      <c r="B7624" t="s">
        <v>89</v>
      </c>
      <c r="C7624" t="s">
        <v>115</v>
      </c>
      <c r="D7624" t="s">
        <v>17768</v>
      </c>
      <c r="E7624" t="s">
        <v>81</v>
      </c>
      <c r="F7624" t="s">
        <v>17734</v>
      </c>
      <c r="G7624">
        <v>1</v>
      </c>
      <c r="H7624">
        <v>0</v>
      </c>
      <c r="I7624">
        <v>0</v>
      </c>
      <c r="J7624">
        <v>0</v>
      </c>
      <c r="K7624">
        <v>0</v>
      </c>
      <c r="L7624">
        <v>0</v>
      </c>
      <c r="M7624">
        <v>0</v>
      </c>
      <c r="N7624">
        <v>0</v>
      </c>
      <c r="O7624">
        <v>0</v>
      </c>
      <c r="P7624">
        <v>0</v>
      </c>
      <c r="Q7624">
        <v>0</v>
      </c>
    </row>
    <row r="7625" spans="1:17" x14ac:dyDescent="0.2">
      <c r="A7625" t="s">
        <v>25363</v>
      </c>
      <c r="B7625" t="s">
        <v>89</v>
      </c>
      <c r="C7625" t="s">
        <v>115</v>
      </c>
      <c r="D7625" t="s">
        <v>17736</v>
      </c>
      <c r="E7625" t="s">
        <v>83</v>
      </c>
      <c r="F7625" t="s">
        <v>4929</v>
      </c>
      <c r="G7625">
        <v>0</v>
      </c>
      <c r="H7625">
        <v>4</v>
      </c>
      <c r="I7625">
        <v>0</v>
      </c>
      <c r="J7625">
        <v>4</v>
      </c>
      <c r="K7625">
        <v>0</v>
      </c>
      <c r="L7625">
        <v>0</v>
      </c>
      <c r="M7625">
        <v>0</v>
      </c>
      <c r="N7625">
        <v>0</v>
      </c>
      <c r="O7625">
        <v>0</v>
      </c>
      <c r="P7625">
        <v>0</v>
      </c>
      <c r="Q7625">
        <v>0</v>
      </c>
    </row>
    <row r="7626" spans="1:17" x14ac:dyDescent="0.2">
      <c r="A7626" t="s">
        <v>25364</v>
      </c>
      <c r="B7626" t="s">
        <v>89</v>
      </c>
      <c r="C7626" t="s">
        <v>115</v>
      </c>
      <c r="D7626" t="s">
        <v>17736</v>
      </c>
      <c r="E7626" t="s">
        <v>83</v>
      </c>
      <c r="F7626" t="s">
        <v>4931</v>
      </c>
      <c r="G7626">
        <v>0</v>
      </c>
      <c r="H7626">
        <v>4</v>
      </c>
      <c r="I7626">
        <v>0</v>
      </c>
      <c r="J7626">
        <v>4</v>
      </c>
      <c r="K7626">
        <v>0</v>
      </c>
      <c r="L7626">
        <v>0</v>
      </c>
      <c r="M7626">
        <v>0</v>
      </c>
      <c r="N7626">
        <v>0</v>
      </c>
      <c r="O7626">
        <v>0</v>
      </c>
      <c r="P7626">
        <v>0</v>
      </c>
      <c r="Q7626">
        <v>0</v>
      </c>
    </row>
    <row r="7627" spans="1:17" x14ac:dyDescent="0.2">
      <c r="A7627" t="s">
        <v>25365</v>
      </c>
      <c r="B7627" t="s">
        <v>89</v>
      </c>
      <c r="C7627" t="s">
        <v>115</v>
      </c>
      <c r="D7627" t="s">
        <v>17736</v>
      </c>
      <c r="E7627" t="s">
        <v>83</v>
      </c>
      <c r="F7627" t="s">
        <v>4933</v>
      </c>
      <c r="G7627">
        <v>0</v>
      </c>
      <c r="H7627">
        <v>0</v>
      </c>
      <c r="I7627">
        <v>0</v>
      </c>
      <c r="J7627">
        <v>0</v>
      </c>
      <c r="K7627">
        <v>0</v>
      </c>
      <c r="L7627">
        <v>0</v>
      </c>
      <c r="M7627">
        <v>4</v>
      </c>
      <c r="N7627">
        <v>0</v>
      </c>
      <c r="O7627">
        <v>0</v>
      </c>
      <c r="P7627">
        <v>0</v>
      </c>
      <c r="Q7627">
        <v>0</v>
      </c>
    </row>
    <row r="7628" spans="1:17" x14ac:dyDescent="0.2">
      <c r="A7628" t="s">
        <v>25366</v>
      </c>
      <c r="B7628" t="s">
        <v>89</v>
      </c>
      <c r="C7628" t="s">
        <v>115</v>
      </c>
      <c r="D7628" t="s">
        <v>17736</v>
      </c>
      <c r="E7628" t="s">
        <v>83</v>
      </c>
      <c r="F7628" t="s">
        <v>4935</v>
      </c>
      <c r="G7628">
        <v>0</v>
      </c>
      <c r="H7628">
        <v>4</v>
      </c>
      <c r="I7628">
        <v>0</v>
      </c>
      <c r="J7628">
        <v>4</v>
      </c>
      <c r="K7628">
        <v>0</v>
      </c>
      <c r="L7628">
        <v>0</v>
      </c>
      <c r="M7628">
        <v>0</v>
      </c>
      <c r="N7628">
        <v>0</v>
      </c>
      <c r="O7628">
        <v>0</v>
      </c>
      <c r="P7628">
        <v>0</v>
      </c>
      <c r="Q7628">
        <v>0</v>
      </c>
    </row>
    <row r="7629" spans="1:17" x14ac:dyDescent="0.2">
      <c r="A7629" t="s">
        <v>25367</v>
      </c>
      <c r="B7629" t="s">
        <v>89</v>
      </c>
      <c r="C7629" t="s">
        <v>115</v>
      </c>
      <c r="D7629" t="s">
        <v>17736</v>
      </c>
      <c r="E7629" t="s">
        <v>83</v>
      </c>
      <c r="F7629" t="s">
        <v>4937</v>
      </c>
      <c r="G7629">
        <v>0</v>
      </c>
      <c r="H7629">
        <v>4</v>
      </c>
      <c r="I7629">
        <v>0</v>
      </c>
      <c r="J7629">
        <v>4</v>
      </c>
      <c r="K7629">
        <v>0</v>
      </c>
      <c r="L7629">
        <v>0</v>
      </c>
      <c r="M7629">
        <v>0</v>
      </c>
      <c r="N7629">
        <v>0</v>
      </c>
      <c r="O7629">
        <v>0</v>
      </c>
      <c r="P7629">
        <v>0</v>
      </c>
      <c r="Q7629">
        <v>0</v>
      </c>
    </row>
    <row r="7630" spans="1:17" x14ac:dyDescent="0.2">
      <c r="A7630" t="s">
        <v>25368</v>
      </c>
      <c r="B7630" t="s">
        <v>89</v>
      </c>
      <c r="C7630" t="s">
        <v>115</v>
      </c>
      <c r="D7630" t="s">
        <v>17736</v>
      </c>
      <c r="E7630" t="s">
        <v>83</v>
      </c>
      <c r="F7630" t="s">
        <v>4939</v>
      </c>
      <c r="G7630">
        <v>0</v>
      </c>
      <c r="H7630">
        <v>0</v>
      </c>
      <c r="I7630">
        <v>0</v>
      </c>
      <c r="J7630">
        <v>0</v>
      </c>
      <c r="K7630">
        <v>0</v>
      </c>
      <c r="L7630">
        <v>0</v>
      </c>
      <c r="M7630">
        <v>4</v>
      </c>
      <c r="N7630">
        <v>0</v>
      </c>
      <c r="O7630">
        <v>0</v>
      </c>
      <c r="P7630">
        <v>0</v>
      </c>
      <c r="Q7630">
        <v>0</v>
      </c>
    </row>
    <row r="7631" spans="1:17" x14ac:dyDescent="0.2">
      <c r="A7631" t="s">
        <v>25369</v>
      </c>
      <c r="B7631" t="s">
        <v>89</v>
      </c>
      <c r="C7631" t="s">
        <v>115</v>
      </c>
      <c r="D7631" t="s">
        <v>17736</v>
      </c>
      <c r="E7631" t="s">
        <v>83</v>
      </c>
      <c r="F7631" t="s">
        <v>4941</v>
      </c>
      <c r="G7631">
        <v>0</v>
      </c>
      <c r="H7631">
        <v>4</v>
      </c>
      <c r="I7631">
        <v>0</v>
      </c>
      <c r="J7631">
        <v>4</v>
      </c>
      <c r="K7631">
        <v>0</v>
      </c>
      <c r="L7631">
        <v>0</v>
      </c>
      <c r="M7631">
        <v>0</v>
      </c>
      <c r="N7631">
        <v>0</v>
      </c>
      <c r="O7631">
        <v>0</v>
      </c>
      <c r="P7631">
        <v>0</v>
      </c>
      <c r="Q7631">
        <v>0</v>
      </c>
    </row>
    <row r="7632" spans="1:17" x14ac:dyDescent="0.2">
      <c r="A7632" t="s">
        <v>25370</v>
      </c>
      <c r="B7632" t="s">
        <v>89</v>
      </c>
      <c r="C7632" t="s">
        <v>115</v>
      </c>
      <c r="D7632" t="s">
        <v>17736</v>
      </c>
      <c r="E7632" t="s">
        <v>83</v>
      </c>
      <c r="F7632" t="s">
        <v>4943</v>
      </c>
      <c r="G7632">
        <v>0</v>
      </c>
      <c r="H7632">
        <v>0</v>
      </c>
      <c r="I7632">
        <v>0</v>
      </c>
      <c r="J7632">
        <v>0</v>
      </c>
      <c r="K7632">
        <v>0</v>
      </c>
      <c r="L7632">
        <v>0</v>
      </c>
      <c r="M7632">
        <v>4</v>
      </c>
      <c r="N7632">
        <v>0</v>
      </c>
      <c r="O7632">
        <v>0</v>
      </c>
      <c r="P7632">
        <v>0</v>
      </c>
      <c r="Q7632">
        <v>0</v>
      </c>
    </row>
    <row r="7633" spans="1:17" x14ac:dyDescent="0.2">
      <c r="A7633" t="s">
        <v>25371</v>
      </c>
      <c r="B7633" t="s">
        <v>89</v>
      </c>
      <c r="C7633" t="s">
        <v>115</v>
      </c>
      <c r="D7633" t="s">
        <v>17736</v>
      </c>
      <c r="E7633" t="s">
        <v>83</v>
      </c>
      <c r="F7633" t="s">
        <v>4925</v>
      </c>
      <c r="G7633">
        <v>0</v>
      </c>
      <c r="H7633">
        <v>0</v>
      </c>
      <c r="I7633">
        <v>0</v>
      </c>
      <c r="J7633">
        <v>0</v>
      </c>
      <c r="K7633">
        <v>0</v>
      </c>
      <c r="L7633">
        <v>0</v>
      </c>
      <c r="M7633">
        <v>0</v>
      </c>
      <c r="N7633">
        <v>3</v>
      </c>
      <c r="O7633">
        <v>3</v>
      </c>
      <c r="P7633">
        <v>0</v>
      </c>
      <c r="Q7633">
        <v>0</v>
      </c>
    </row>
    <row r="7634" spans="1:17" x14ac:dyDescent="0.2">
      <c r="A7634" t="s">
        <v>25372</v>
      </c>
      <c r="B7634" t="s">
        <v>89</v>
      </c>
      <c r="C7634" t="s">
        <v>115</v>
      </c>
      <c r="D7634" t="s">
        <v>17736</v>
      </c>
      <c r="E7634" t="s">
        <v>83</v>
      </c>
      <c r="F7634" t="s">
        <v>4927</v>
      </c>
      <c r="G7634">
        <v>0</v>
      </c>
      <c r="H7634">
        <v>0</v>
      </c>
      <c r="I7634">
        <v>0</v>
      </c>
      <c r="J7634">
        <v>0</v>
      </c>
      <c r="K7634">
        <v>0</v>
      </c>
      <c r="L7634">
        <v>0</v>
      </c>
      <c r="M7634">
        <v>0</v>
      </c>
      <c r="N7634">
        <v>3</v>
      </c>
      <c r="O7634">
        <v>3</v>
      </c>
      <c r="P7634">
        <v>0</v>
      </c>
      <c r="Q7634">
        <v>0</v>
      </c>
    </row>
    <row r="7635" spans="1:17" x14ac:dyDescent="0.2">
      <c r="A7635" t="s">
        <v>25373</v>
      </c>
      <c r="B7635" t="s">
        <v>89</v>
      </c>
      <c r="C7635" t="s">
        <v>115</v>
      </c>
      <c r="D7635" t="s">
        <v>17736</v>
      </c>
      <c r="E7635" t="s">
        <v>83</v>
      </c>
      <c r="F7635" t="s">
        <v>17734</v>
      </c>
      <c r="G7635">
        <v>4</v>
      </c>
      <c r="H7635">
        <v>0</v>
      </c>
      <c r="I7635">
        <v>0</v>
      </c>
      <c r="J7635">
        <v>0</v>
      </c>
      <c r="K7635">
        <v>0</v>
      </c>
      <c r="L7635">
        <v>0</v>
      </c>
      <c r="M7635">
        <v>0</v>
      </c>
      <c r="N7635">
        <v>0</v>
      </c>
      <c r="O7635">
        <v>0</v>
      </c>
      <c r="P7635">
        <v>0</v>
      </c>
      <c r="Q7635">
        <v>0</v>
      </c>
    </row>
    <row r="7636" spans="1:17" x14ac:dyDescent="0.2">
      <c r="A7636" t="s">
        <v>25374</v>
      </c>
      <c r="B7636" t="s">
        <v>89</v>
      </c>
      <c r="C7636" t="s">
        <v>178</v>
      </c>
      <c r="D7636" t="s">
        <v>17754</v>
      </c>
      <c r="E7636" t="s">
        <v>83</v>
      </c>
      <c r="F7636" t="s">
        <v>17734</v>
      </c>
      <c r="G7636">
        <v>6</v>
      </c>
      <c r="H7636">
        <v>0</v>
      </c>
      <c r="I7636">
        <v>0</v>
      </c>
      <c r="J7636">
        <v>0</v>
      </c>
      <c r="K7636">
        <v>0</v>
      </c>
      <c r="L7636">
        <v>0</v>
      </c>
      <c r="M7636">
        <v>0</v>
      </c>
      <c r="N7636">
        <v>0</v>
      </c>
      <c r="O7636">
        <v>0</v>
      </c>
      <c r="P7636">
        <v>0</v>
      </c>
      <c r="Q7636">
        <v>0</v>
      </c>
    </row>
    <row r="7637" spans="1:17" x14ac:dyDescent="0.2">
      <c r="A7637" t="s">
        <v>25375</v>
      </c>
      <c r="B7637" t="s">
        <v>89</v>
      </c>
      <c r="C7637" t="s">
        <v>178</v>
      </c>
      <c r="D7637" t="s">
        <v>17754</v>
      </c>
      <c r="E7637" t="s">
        <v>81</v>
      </c>
      <c r="F7637" t="s">
        <v>17734</v>
      </c>
      <c r="G7637">
        <v>6</v>
      </c>
      <c r="H7637">
        <v>0</v>
      </c>
      <c r="I7637">
        <v>0</v>
      </c>
      <c r="J7637">
        <v>0</v>
      </c>
      <c r="K7637">
        <v>0</v>
      </c>
      <c r="L7637">
        <v>0</v>
      </c>
      <c r="M7637">
        <v>0</v>
      </c>
      <c r="N7637">
        <v>0</v>
      </c>
      <c r="O7637">
        <v>0</v>
      </c>
      <c r="P7637">
        <v>0</v>
      </c>
      <c r="Q7637">
        <v>0</v>
      </c>
    </row>
    <row r="7638" spans="1:17" x14ac:dyDescent="0.2">
      <c r="A7638" t="s">
        <v>25376</v>
      </c>
      <c r="B7638" t="s">
        <v>89</v>
      </c>
      <c r="C7638" t="s">
        <v>179</v>
      </c>
      <c r="D7638" t="s">
        <v>17768</v>
      </c>
      <c r="E7638" t="s">
        <v>83</v>
      </c>
      <c r="F7638" t="s">
        <v>17734</v>
      </c>
      <c r="G7638">
        <v>2</v>
      </c>
      <c r="H7638">
        <v>0</v>
      </c>
      <c r="I7638">
        <v>0</v>
      </c>
      <c r="J7638">
        <v>0</v>
      </c>
      <c r="K7638">
        <v>0</v>
      </c>
      <c r="L7638">
        <v>0</v>
      </c>
      <c r="M7638">
        <v>0</v>
      </c>
      <c r="N7638">
        <v>0</v>
      </c>
      <c r="O7638">
        <v>0</v>
      </c>
      <c r="P7638">
        <v>0</v>
      </c>
      <c r="Q7638">
        <v>0</v>
      </c>
    </row>
    <row r="7639" spans="1:17" x14ac:dyDescent="0.2">
      <c r="A7639" t="s">
        <v>25377</v>
      </c>
      <c r="B7639" t="s">
        <v>89</v>
      </c>
      <c r="C7639" t="s">
        <v>179</v>
      </c>
      <c r="D7639" t="s">
        <v>17768</v>
      </c>
      <c r="E7639" t="s">
        <v>81</v>
      </c>
      <c r="F7639" t="s">
        <v>17734</v>
      </c>
      <c r="G7639">
        <v>2</v>
      </c>
      <c r="H7639">
        <v>0</v>
      </c>
      <c r="I7639">
        <v>0</v>
      </c>
      <c r="J7639">
        <v>0</v>
      </c>
      <c r="K7639">
        <v>0</v>
      </c>
      <c r="L7639">
        <v>0</v>
      </c>
      <c r="M7639">
        <v>0</v>
      </c>
      <c r="N7639">
        <v>0</v>
      </c>
      <c r="O7639">
        <v>0</v>
      </c>
      <c r="P7639">
        <v>0</v>
      </c>
      <c r="Q7639">
        <v>0</v>
      </c>
    </row>
    <row r="7640" spans="1:17" x14ac:dyDescent="0.2">
      <c r="A7640" t="s">
        <v>25378</v>
      </c>
      <c r="B7640" t="s">
        <v>86</v>
      </c>
      <c r="C7640" t="s">
        <v>184</v>
      </c>
      <c r="D7640" t="s">
        <v>17736</v>
      </c>
      <c r="E7640" t="s">
        <v>83</v>
      </c>
      <c r="F7640" t="s">
        <v>4939</v>
      </c>
      <c r="G7640">
        <v>0</v>
      </c>
      <c r="H7640">
        <v>0</v>
      </c>
      <c r="I7640">
        <v>0</v>
      </c>
      <c r="J7640">
        <v>0</v>
      </c>
      <c r="K7640">
        <v>0</v>
      </c>
      <c r="L7640">
        <v>0</v>
      </c>
      <c r="M7640">
        <v>29</v>
      </c>
      <c r="N7640">
        <v>0</v>
      </c>
      <c r="O7640">
        <v>0</v>
      </c>
      <c r="P7640">
        <v>0</v>
      </c>
      <c r="Q7640">
        <v>0</v>
      </c>
    </row>
    <row r="7641" spans="1:17" x14ac:dyDescent="0.2">
      <c r="A7641" t="s">
        <v>25379</v>
      </c>
      <c r="B7641" t="s">
        <v>86</v>
      </c>
      <c r="C7641" t="s">
        <v>184</v>
      </c>
      <c r="D7641" t="s">
        <v>17736</v>
      </c>
      <c r="E7641" t="s">
        <v>83</v>
      </c>
      <c r="F7641" t="s">
        <v>4941</v>
      </c>
      <c r="G7641">
        <v>0</v>
      </c>
      <c r="H7641">
        <v>29</v>
      </c>
      <c r="I7641">
        <v>3</v>
      </c>
      <c r="J7641">
        <v>21</v>
      </c>
      <c r="K7641">
        <v>3</v>
      </c>
      <c r="L7641">
        <v>2</v>
      </c>
      <c r="M7641">
        <v>0</v>
      </c>
      <c r="N7641">
        <v>0</v>
      </c>
      <c r="O7641">
        <v>0</v>
      </c>
      <c r="P7641">
        <v>0</v>
      </c>
      <c r="Q7641">
        <v>0</v>
      </c>
    </row>
    <row r="7642" spans="1:17" x14ac:dyDescent="0.2">
      <c r="A7642" t="s">
        <v>25380</v>
      </c>
      <c r="B7642" t="s">
        <v>86</v>
      </c>
      <c r="C7642" t="s">
        <v>184</v>
      </c>
      <c r="D7642" t="s">
        <v>17736</v>
      </c>
      <c r="E7642" t="s">
        <v>83</v>
      </c>
      <c r="F7642" t="s">
        <v>4943</v>
      </c>
      <c r="G7642">
        <v>0</v>
      </c>
      <c r="H7642">
        <v>0</v>
      </c>
      <c r="I7642">
        <v>0</v>
      </c>
      <c r="J7642">
        <v>0</v>
      </c>
      <c r="K7642">
        <v>0</v>
      </c>
      <c r="L7642">
        <v>0</v>
      </c>
      <c r="M7642">
        <v>29</v>
      </c>
      <c r="N7642">
        <v>0</v>
      </c>
      <c r="O7642">
        <v>0</v>
      </c>
      <c r="P7642">
        <v>0</v>
      </c>
      <c r="Q7642">
        <v>0</v>
      </c>
    </row>
    <row r="7643" spans="1:17" x14ac:dyDescent="0.2">
      <c r="A7643" t="s">
        <v>25381</v>
      </c>
      <c r="B7643" t="s">
        <v>86</v>
      </c>
      <c r="C7643" t="s">
        <v>184</v>
      </c>
      <c r="D7643" t="s">
        <v>17736</v>
      </c>
      <c r="E7643" t="s">
        <v>83</v>
      </c>
      <c r="F7643" t="s">
        <v>4925</v>
      </c>
      <c r="G7643">
        <v>0</v>
      </c>
      <c r="H7643">
        <v>0</v>
      </c>
      <c r="I7643">
        <v>0</v>
      </c>
      <c r="J7643">
        <v>0</v>
      </c>
      <c r="K7643">
        <v>0</v>
      </c>
      <c r="L7643">
        <v>0</v>
      </c>
      <c r="M7643">
        <v>0</v>
      </c>
      <c r="N7643">
        <v>22</v>
      </c>
      <c r="O7643">
        <v>21</v>
      </c>
      <c r="P7643">
        <v>0</v>
      </c>
      <c r="Q7643">
        <v>1</v>
      </c>
    </row>
    <row r="7644" spans="1:17" x14ac:dyDescent="0.2">
      <c r="A7644" t="s">
        <v>25382</v>
      </c>
      <c r="B7644" t="s">
        <v>86</v>
      </c>
      <c r="C7644" t="s">
        <v>184</v>
      </c>
      <c r="D7644" t="s">
        <v>17736</v>
      </c>
      <c r="E7644" t="s">
        <v>83</v>
      </c>
      <c r="F7644" t="s">
        <v>4927</v>
      </c>
      <c r="G7644">
        <v>0</v>
      </c>
      <c r="H7644">
        <v>0</v>
      </c>
      <c r="I7644">
        <v>0</v>
      </c>
      <c r="J7644">
        <v>0</v>
      </c>
      <c r="K7644">
        <v>0</v>
      </c>
      <c r="L7644">
        <v>0</v>
      </c>
      <c r="M7644">
        <v>0</v>
      </c>
      <c r="N7644">
        <v>22</v>
      </c>
      <c r="O7644">
        <v>21</v>
      </c>
      <c r="P7644">
        <v>0</v>
      </c>
      <c r="Q7644">
        <v>1</v>
      </c>
    </row>
    <row r="7645" spans="1:17" x14ac:dyDescent="0.2">
      <c r="A7645" t="s">
        <v>25383</v>
      </c>
      <c r="B7645" t="s">
        <v>86</v>
      </c>
      <c r="C7645" t="s">
        <v>184</v>
      </c>
      <c r="D7645" t="s">
        <v>17736</v>
      </c>
      <c r="E7645" t="s">
        <v>83</v>
      </c>
      <c r="F7645" t="s">
        <v>17734</v>
      </c>
      <c r="G7645">
        <v>29</v>
      </c>
      <c r="H7645">
        <v>0</v>
      </c>
      <c r="I7645">
        <v>0</v>
      </c>
      <c r="J7645">
        <v>0</v>
      </c>
      <c r="K7645">
        <v>0</v>
      </c>
      <c r="L7645">
        <v>0</v>
      </c>
      <c r="M7645">
        <v>0</v>
      </c>
      <c r="N7645">
        <v>0</v>
      </c>
      <c r="O7645">
        <v>0</v>
      </c>
      <c r="P7645">
        <v>0</v>
      </c>
      <c r="Q7645">
        <v>0</v>
      </c>
    </row>
    <row r="7646" spans="1:17" x14ac:dyDescent="0.2">
      <c r="A7646" t="s">
        <v>25384</v>
      </c>
      <c r="B7646" t="s">
        <v>86</v>
      </c>
      <c r="C7646" t="s">
        <v>184</v>
      </c>
      <c r="D7646" t="s">
        <v>17736</v>
      </c>
      <c r="E7646" t="s">
        <v>81</v>
      </c>
      <c r="F7646" t="s">
        <v>4929</v>
      </c>
      <c r="G7646">
        <v>0</v>
      </c>
      <c r="H7646">
        <v>26</v>
      </c>
      <c r="I7646">
        <v>0</v>
      </c>
      <c r="J7646">
        <v>22</v>
      </c>
      <c r="K7646">
        <v>2</v>
      </c>
      <c r="L7646">
        <v>2</v>
      </c>
      <c r="M7646">
        <v>0</v>
      </c>
      <c r="N7646">
        <v>0</v>
      </c>
      <c r="O7646">
        <v>0</v>
      </c>
      <c r="P7646">
        <v>0</v>
      </c>
      <c r="Q7646">
        <v>0</v>
      </c>
    </row>
    <row r="7647" spans="1:17" x14ac:dyDescent="0.2">
      <c r="A7647" t="s">
        <v>25385</v>
      </c>
      <c r="B7647" t="s">
        <v>86</v>
      </c>
      <c r="C7647" t="s">
        <v>184</v>
      </c>
      <c r="D7647" t="s">
        <v>17736</v>
      </c>
      <c r="E7647" t="s">
        <v>81</v>
      </c>
      <c r="F7647" t="s">
        <v>4931</v>
      </c>
      <c r="G7647">
        <v>0</v>
      </c>
      <c r="H7647">
        <v>26</v>
      </c>
      <c r="I7647">
        <v>0</v>
      </c>
      <c r="J7647">
        <v>21</v>
      </c>
      <c r="K7647">
        <v>2</v>
      </c>
      <c r="L7647">
        <v>3</v>
      </c>
      <c r="M7647">
        <v>0</v>
      </c>
      <c r="N7647">
        <v>0</v>
      </c>
      <c r="O7647">
        <v>0</v>
      </c>
      <c r="P7647">
        <v>0</v>
      </c>
      <c r="Q7647">
        <v>0</v>
      </c>
    </row>
    <row r="7648" spans="1:17" x14ac:dyDescent="0.2">
      <c r="A7648" t="s">
        <v>25386</v>
      </c>
      <c r="B7648" t="s">
        <v>86</v>
      </c>
      <c r="C7648" t="s">
        <v>184</v>
      </c>
      <c r="D7648" t="s">
        <v>17736</v>
      </c>
      <c r="E7648" t="s">
        <v>81</v>
      </c>
      <c r="F7648" t="s">
        <v>4933</v>
      </c>
      <c r="G7648">
        <v>0</v>
      </c>
      <c r="H7648">
        <v>0</v>
      </c>
      <c r="I7648">
        <v>0</v>
      </c>
      <c r="J7648">
        <v>0</v>
      </c>
      <c r="K7648">
        <v>0</v>
      </c>
      <c r="L7648">
        <v>0</v>
      </c>
      <c r="M7648">
        <v>26</v>
      </c>
      <c r="N7648">
        <v>0</v>
      </c>
      <c r="O7648">
        <v>0</v>
      </c>
      <c r="P7648">
        <v>0</v>
      </c>
      <c r="Q7648">
        <v>0</v>
      </c>
    </row>
    <row r="7649" spans="1:17" x14ac:dyDescent="0.2">
      <c r="A7649" t="s">
        <v>25387</v>
      </c>
      <c r="B7649" t="s">
        <v>86</v>
      </c>
      <c r="C7649" t="s">
        <v>184</v>
      </c>
      <c r="D7649" t="s">
        <v>17736</v>
      </c>
      <c r="E7649" t="s">
        <v>81</v>
      </c>
      <c r="F7649" t="s">
        <v>4935</v>
      </c>
      <c r="G7649">
        <v>0</v>
      </c>
      <c r="H7649">
        <v>26</v>
      </c>
      <c r="I7649">
        <v>0</v>
      </c>
      <c r="J7649">
        <v>21</v>
      </c>
      <c r="K7649">
        <v>2</v>
      </c>
      <c r="L7649">
        <v>3</v>
      </c>
      <c r="M7649">
        <v>0</v>
      </c>
      <c r="N7649">
        <v>0</v>
      </c>
      <c r="O7649">
        <v>0</v>
      </c>
      <c r="P7649">
        <v>0</v>
      </c>
      <c r="Q7649">
        <v>0</v>
      </c>
    </row>
    <row r="7650" spans="1:17" x14ac:dyDescent="0.2">
      <c r="A7650" t="s">
        <v>25388</v>
      </c>
      <c r="B7650" t="s">
        <v>86</v>
      </c>
      <c r="C7650" t="s">
        <v>184</v>
      </c>
      <c r="D7650" t="s">
        <v>17736</v>
      </c>
      <c r="E7650" t="s">
        <v>81</v>
      </c>
      <c r="F7650" t="s">
        <v>4937</v>
      </c>
      <c r="G7650">
        <v>0</v>
      </c>
      <c r="H7650">
        <v>26</v>
      </c>
      <c r="I7650">
        <v>0</v>
      </c>
      <c r="J7650">
        <v>21</v>
      </c>
      <c r="K7650">
        <v>2</v>
      </c>
      <c r="L7650">
        <v>3</v>
      </c>
      <c r="M7650">
        <v>0</v>
      </c>
      <c r="N7650">
        <v>0</v>
      </c>
      <c r="O7650">
        <v>0</v>
      </c>
      <c r="P7650">
        <v>0</v>
      </c>
      <c r="Q7650">
        <v>0</v>
      </c>
    </row>
    <row r="7651" spans="1:17" x14ac:dyDescent="0.2">
      <c r="A7651" t="s">
        <v>25389</v>
      </c>
      <c r="B7651" t="s">
        <v>86</v>
      </c>
      <c r="C7651" t="s">
        <v>184</v>
      </c>
      <c r="D7651" t="s">
        <v>17736</v>
      </c>
      <c r="E7651" t="s">
        <v>81</v>
      </c>
      <c r="F7651" t="s">
        <v>4939</v>
      </c>
      <c r="G7651">
        <v>0</v>
      </c>
      <c r="H7651">
        <v>0</v>
      </c>
      <c r="I7651">
        <v>0</v>
      </c>
      <c r="J7651">
        <v>0</v>
      </c>
      <c r="K7651">
        <v>0</v>
      </c>
      <c r="L7651">
        <v>0</v>
      </c>
      <c r="M7651">
        <v>26</v>
      </c>
      <c r="N7651">
        <v>0</v>
      </c>
      <c r="O7651">
        <v>0</v>
      </c>
      <c r="P7651">
        <v>0</v>
      </c>
      <c r="Q7651">
        <v>0</v>
      </c>
    </row>
    <row r="7652" spans="1:17" x14ac:dyDescent="0.2">
      <c r="A7652" t="s">
        <v>25390</v>
      </c>
      <c r="B7652" t="s">
        <v>86</v>
      </c>
      <c r="C7652" t="s">
        <v>184</v>
      </c>
      <c r="D7652" t="s">
        <v>17736</v>
      </c>
      <c r="E7652" t="s">
        <v>81</v>
      </c>
      <c r="F7652" t="s">
        <v>4941</v>
      </c>
      <c r="G7652">
        <v>0</v>
      </c>
      <c r="H7652">
        <v>26</v>
      </c>
      <c r="I7652">
        <v>0</v>
      </c>
      <c r="J7652">
        <v>22</v>
      </c>
      <c r="K7652">
        <v>2</v>
      </c>
      <c r="L7652">
        <v>2</v>
      </c>
      <c r="M7652">
        <v>0</v>
      </c>
      <c r="N7652">
        <v>0</v>
      </c>
      <c r="O7652">
        <v>0</v>
      </c>
      <c r="P7652">
        <v>0</v>
      </c>
      <c r="Q7652">
        <v>0</v>
      </c>
    </row>
    <row r="7653" spans="1:17" x14ac:dyDescent="0.2">
      <c r="A7653" t="s">
        <v>25391</v>
      </c>
      <c r="B7653" t="s">
        <v>86</v>
      </c>
      <c r="C7653" t="s">
        <v>175</v>
      </c>
      <c r="D7653" t="s">
        <v>17736</v>
      </c>
      <c r="E7653" t="s">
        <v>83</v>
      </c>
      <c r="F7653" t="s">
        <v>4939</v>
      </c>
      <c r="G7653">
        <v>0</v>
      </c>
      <c r="H7653">
        <v>0</v>
      </c>
      <c r="I7653">
        <v>0</v>
      </c>
      <c r="J7653">
        <v>0</v>
      </c>
      <c r="K7653">
        <v>0</v>
      </c>
      <c r="L7653">
        <v>0</v>
      </c>
      <c r="M7653">
        <v>81</v>
      </c>
      <c r="N7653">
        <v>0</v>
      </c>
      <c r="O7653">
        <v>0</v>
      </c>
      <c r="P7653">
        <v>0</v>
      </c>
      <c r="Q7653">
        <v>0</v>
      </c>
    </row>
    <row r="7654" spans="1:17" x14ac:dyDescent="0.2">
      <c r="A7654" t="s">
        <v>25392</v>
      </c>
      <c r="B7654" t="s">
        <v>86</v>
      </c>
      <c r="C7654" t="s">
        <v>175</v>
      </c>
      <c r="D7654" t="s">
        <v>17736</v>
      </c>
      <c r="E7654" t="s">
        <v>83</v>
      </c>
      <c r="F7654" t="s">
        <v>4941</v>
      </c>
      <c r="G7654">
        <v>0</v>
      </c>
      <c r="H7654">
        <v>81</v>
      </c>
      <c r="I7654">
        <v>10</v>
      </c>
      <c r="J7654">
        <v>63</v>
      </c>
      <c r="K7654">
        <v>6</v>
      </c>
      <c r="L7654">
        <v>2</v>
      </c>
      <c r="M7654">
        <v>0</v>
      </c>
      <c r="N7654">
        <v>0</v>
      </c>
      <c r="O7654">
        <v>0</v>
      </c>
      <c r="P7654">
        <v>0</v>
      </c>
      <c r="Q7654">
        <v>0</v>
      </c>
    </row>
    <row r="7655" spans="1:17" x14ac:dyDescent="0.2">
      <c r="A7655" t="s">
        <v>25393</v>
      </c>
      <c r="B7655" t="s">
        <v>86</v>
      </c>
      <c r="C7655" t="s">
        <v>175</v>
      </c>
      <c r="D7655" t="s">
        <v>17736</v>
      </c>
      <c r="E7655" t="s">
        <v>83</v>
      </c>
      <c r="F7655" t="s">
        <v>4943</v>
      </c>
      <c r="G7655">
        <v>0</v>
      </c>
      <c r="H7655">
        <v>0</v>
      </c>
      <c r="I7655">
        <v>0</v>
      </c>
      <c r="J7655">
        <v>0</v>
      </c>
      <c r="K7655">
        <v>0</v>
      </c>
      <c r="L7655">
        <v>0</v>
      </c>
      <c r="M7655">
        <v>81</v>
      </c>
      <c r="N7655">
        <v>0</v>
      </c>
      <c r="O7655">
        <v>0</v>
      </c>
      <c r="P7655">
        <v>0</v>
      </c>
      <c r="Q7655">
        <v>0</v>
      </c>
    </row>
    <row r="7656" spans="1:17" x14ac:dyDescent="0.2">
      <c r="A7656" t="s">
        <v>25394</v>
      </c>
      <c r="B7656" t="s">
        <v>86</v>
      </c>
      <c r="C7656" t="s">
        <v>175</v>
      </c>
      <c r="D7656" t="s">
        <v>17736</v>
      </c>
      <c r="E7656" t="s">
        <v>83</v>
      </c>
      <c r="F7656" t="s">
        <v>4925</v>
      </c>
      <c r="G7656">
        <v>0</v>
      </c>
      <c r="H7656">
        <v>0</v>
      </c>
      <c r="I7656">
        <v>0</v>
      </c>
      <c r="J7656">
        <v>0</v>
      </c>
      <c r="K7656">
        <v>0</v>
      </c>
      <c r="L7656">
        <v>0</v>
      </c>
      <c r="M7656">
        <v>0</v>
      </c>
      <c r="N7656">
        <v>74</v>
      </c>
      <c r="O7656">
        <v>71</v>
      </c>
      <c r="P7656">
        <v>3</v>
      </c>
      <c r="Q7656">
        <v>0</v>
      </c>
    </row>
    <row r="7657" spans="1:17" x14ac:dyDescent="0.2">
      <c r="A7657" t="s">
        <v>25395</v>
      </c>
      <c r="B7657" t="s">
        <v>86</v>
      </c>
      <c r="C7657" t="s">
        <v>175</v>
      </c>
      <c r="D7657" t="s">
        <v>17736</v>
      </c>
      <c r="E7657" t="s">
        <v>83</v>
      </c>
      <c r="F7657" t="s">
        <v>4927</v>
      </c>
      <c r="G7657">
        <v>0</v>
      </c>
      <c r="H7657">
        <v>0</v>
      </c>
      <c r="I7657">
        <v>0</v>
      </c>
      <c r="J7657">
        <v>0</v>
      </c>
      <c r="K7657">
        <v>0</v>
      </c>
      <c r="L7657">
        <v>0</v>
      </c>
      <c r="M7657">
        <v>0</v>
      </c>
      <c r="N7657">
        <v>66</v>
      </c>
      <c r="O7657">
        <v>63</v>
      </c>
      <c r="P7657">
        <v>3</v>
      </c>
      <c r="Q7657">
        <v>0</v>
      </c>
    </row>
    <row r="7658" spans="1:17" x14ac:dyDescent="0.2">
      <c r="A7658" t="s">
        <v>25396</v>
      </c>
      <c r="B7658" t="s">
        <v>86</v>
      </c>
      <c r="C7658" t="s">
        <v>175</v>
      </c>
      <c r="D7658" t="s">
        <v>17736</v>
      </c>
      <c r="E7658" t="s">
        <v>83</v>
      </c>
      <c r="F7658" t="s">
        <v>17734</v>
      </c>
      <c r="G7658">
        <v>81</v>
      </c>
      <c r="H7658">
        <v>0</v>
      </c>
      <c r="I7658">
        <v>0</v>
      </c>
      <c r="J7658">
        <v>0</v>
      </c>
      <c r="K7658">
        <v>0</v>
      </c>
      <c r="L7658">
        <v>0</v>
      </c>
      <c r="M7658">
        <v>0</v>
      </c>
      <c r="N7658">
        <v>0</v>
      </c>
      <c r="O7658">
        <v>0</v>
      </c>
      <c r="P7658">
        <v>0</v>
      </c>
      <c r="Q7658">
        <v>0</v>
      </c>
    </row>
    <row r="7659" spans="1:17" x14ac:dyDescent="0.2">
      <c r="A7659" t="s">
        <v>25397</v>
      </c>
      <c r="B7659" t="s">
        <v>86</v>
      </c>
      <c r="C7659" t="s">
        <v>175</v>
      </c>
      <c r="D7659" t="s">
        <v>17736</v>
      </c>
      <c r="E7659" t="s">
        <v>81</v>
      </c>
      <c r="F7659" t="s">
        <v>4929</v>
      </c>
      <c r="G7659">
        <v>0</v>
      </c>
      <c r="H7659">
        <v>108</v>
      </c>
      <c r="I7659">
        <v>10</v>
      </c>
      <c r="J7659">
        <v>88</v>
      </c>
      <c r="K7659">
        <v>7</v>
      </c>
      <c r="L7659">
        <v>3</v>
      </c>
      <c r="M7659">
        <v>0</v>
      </c>
      <c r="N7659">
        <v>0</v>
      </c>
      <c r="O7659">
        <v>0</v>
      </c>
      <c r="P7659">
        <v>0</v>
      </c>
      <c r="Q7659">
        <v>0</v>
      </c>
    </row>
    <row r="7660" spans="1:17" x14ac:dyDescent="0.2">
      <c r="A7660" t="s">
        <v>25398</v>
      </c>
      <c r="B7660" t="s">
        <v>86</v>
      </c>
      <c r="C7660" t="s">
        <v>175</v>
      </c>
      <c r="D7660" t="s">
        <v>17736</v>
      </c>
      <c r="E7660" t="s">
        <v>81</v>
      </c>
      <c r="F7660" t="s">
        <v>4931</v>
      </c>
      <c r="G7660">
        <v>0</v>
      </c>
      <c r="H7660">
        <v>108</v>
      </c>
      <c r="I7660">
        <v>8</v>
      </c>
      <c r="J7660">
        <v>88</v>
      </c>
      <c r="K7660">
        <v>7</v>
      </c>
      <c r="L7660">
        <v>5</v>
      </c>
      <c r="M7660">
        <v>0</v>
      </c>
      <c r="N7660">
        <v>0</v>
      </c>
      <c r="O7660">
        <v>0</v>
      </c>
      <c r="P7660">
        <v>0</v>
      </c>
      <c r="Q7660">
        <v>0</v>
      </c>
    </row>
    <row r="7661" spans="1:17" x14ac:dyDescent="0.2">
      <c r="A7661" t="s">
        <v>25399</v>
      </c>
      <c r="B7661" t="s">
        <v>86</v>
      </c>
      <c r="C7661" t="s">
        <v>175</v>
      </c>
      <c r="D7661" t="s">
        <v>17736</v>
      </c>
      <c r="E7661" t="s">
        <v>81</v>
      </c>
      <c r="F7661" t="s">
        <v>4933</v>
      </c>
      <c r="G7661">
        <v>0</v>
      </c>
      <c r="H7661">
        <v>0</v>
      </c>
      <c r="I7661">
        <v>0</v>
      </c>
      <c r="J7661">
        <v>0</v>
      </c>
      <c r="K7661">
        <v>0</v>
      </c>
      <c r="L7661">
        <v>0</v>
      </c>
      <c r="M7661">
        <v>108</v>
      </c>
      <c r="N7661">
        <v>0</v>
      </c>
      <c r="O7661">
        <v>0</v>
      </c>
      <c r="P7661">
        <v>0</v>
      </c>
      <c r="Q7661">
        <v>0</v>
      </c>
    </row>
    <row r="7662" spans="1:17" x14ac:dyDescent="0.2">
      <c r="A7662" t="s">
        <v>25400</v>
      </c>
      <c r="B7662" t="s">
        <v>86</v>
      </c>
      <c r="C7662" t="s">
        <v>175</v>
      </c>
      <c r="D7662" t="s">
        <v>17736</v>
      </c>
      <c r="E7662" t="s">
        <v>81</v>
      </c>
      <c r="F7662" t="s">
        <v>4935</v>
      </c>
      <c r="G7662">
        <v>0</v>
      </c>
      <c r="H7662">
        <v>108</v>
      </c>
      <c r="I7662">
        <v>8</v>
      </c>
      <c r="J7662">
        <v>88</v>
      </c>
      <c r="K7662">
        <v>7</v>
      </c>
      <c r="L7662">
        <v>5</v>
      </c>
      <c r="M7662">
        <v>0</v>
      </c>
      <c r="N7662">
        <v>0</v>
      </c>
      <c r="O7662">
        <v>0</v>
      </c>
      <c r="P7662">
        <v>0</v>
      </c>
      <c r="Q7662">
        <v>0</v>
      </c>
    </row>
    <row r="7663" spans="1:17" x14ac:dyDescent="0.2">
      <c r="A7663" t="s">
        <v>25401</v>
      </c>
      <c r="B7663" t="s">
        <v>86</v>
      </c>
      <c r="C7663" t="s">
        <v>175</v>
      </c>
      <c r="D7663" t="s">
        <v>17736</v>
      </c>
      <c r="E7663" t="s">
        <v>81</v>
      </c>
      <c r="F7663" t="s">
        <v>4937</v>
      </c>
      <c r="G7663">
        <v>0</v>
      </c>
      <c r="H7663">
        <v>108</v>
      </c>
      <c r="I7663">
        <v>9</v>
      </c>
      <c r="J7663">
        <v>88</v>
      </c>
      <c r="K7663">
        <v>6</v>
      </c>
      <c r="L7663">
        <v>5</v>
      </c>
      <c r="M7663">
        <v>0</v>
      </c>
      <c r="N7663">
        <v>0</v>
      </c>
      <c r="O7663">
        <v>0</v>
      </c>
      <c r="P7663">
        <v>0</v>
      </c>
      <c r="Q7663">
        <v>0</v>
      </c>
    </row>
    <row r="7664" spans="1:17" x14ac:dyDescent="0.2">
      <c r="A7664" t="s">
        <v>25402</v>
      </c>
      <c r="B7664" t="s">
        <v>86</v>
      </c>
      <c r="C7664" t="s">
        <v>175</v>
      </c>
      <c r="D7664" t="s">
        <v>17736</v>
      </c>
      <c r="E7664" t="s">
        <v>81</v>
      </c>
      <c r="F7664" t="s">
        <v>4939</v>
      </c>
      <c r="G7664">
        <v>0</v>
      </c>
      <c r="H7664">
        <v>0</v>
      </c>
      <c r="I7664">
        <v>0</v>
      </c>
      <c r="J7664">
        <v>0</v>
      </c>
      <c r="K7664">
        <v>0</v>
      </c>
      <c r="L7664">
        <v>0</v>
      </c>
      <c r="M7664">
        <v>108</v>
      </c>
      <c r="N7664">
        <v>0</v>
      </c>
      <c r="O7664">
        <v>0</v>
      </c>
      <c r="P7664">
        <v>0</v>
      </c>
      <c r="Q7664">
        <v>0</v>
      </c>
    </row>
    <row r="7665" spans="1:17" x14ac:dyDescent="0.2">
      <c r="A7665" t="s">
        <v>25403</v>
      </c>
      <c r="B7665" t="s">
        <v>86</v>
      </c>
      <c r="C7665" t="s">
        <v>175</v>
      </c>
      <c r="D7665" t="s">
        <v>17736</v>
      </c>
      <c r="E7665" t="s">
        <v>81</v>
      </c>
      <c r="F7665" t="s">
        <v>4941</v>
      </c>
      <c r="G7665">
        <v>0</v>
      </c>
      <c r="H7665">
        <v>108</v>
      </c>
      <c r="I7665">
        <v>8</v>
      </c>
      <c r="J7665">
        <v>90</v>
      </c>
      <c r="K7665">
        <v>7</v>
      </c>
      <c r="L7665">
        <v>3</v>
      </c>
      <c r="M7665">
        <v>0</v>
      </c>
      <c r="N7665">
        <v>0</v>
      </c>
      <c r="O7665">
        <v>0</v>
      </c>
      <c r="P7665">
        <v>0</v>
      </c>
      <c r="Q7665">
        <v>0</v>
      </c>
    </row>
    <row r="7666" spans="1:17" x14ac:dyDescent="0.2">
      <c r="A7666" t="s">
        <v>25404</v>
      </c>
      <c r="B7666" t="s">
        <v>86</v>
      </c>
      <c r="C7666" t="s">
        <v>175</v>
      </c>
      <c r="D7666" t="s">
        <v>17736</v>
      </c>
      <c r="E7666" t="s">
        <v>81</v>
      </c>
      <c r="F7666" t="s">
        <v>4943</v>
      </c>
      <c r="G7666">
        <v>0</v>
      </c>
      <c r="H7666">
        <v>0</v>
      </c>
      <c r="I7666">
        <v>0</v>
      </c>
      <c r="J7666">
        <v>0</v>
      </c>
      <c r="K7666">
        <v>0</v>
      </c>
      <c r="L7666">
        <v>0</v>
      </c>
      <c r="M7666">
        <v>108</v>
      </c>
      <c r="N7666">
        <v>0</v>
      </c>
      <c r="O7666">
        <v>0</v>
      </c>
      <c r="P7666">
        <v>0</v>
      </c>
      <c r="Q7666">
        <v>0</v>
      </c>
    </row>
    <row r="7667" spans="1:17" x14ac:dyDescent="0.2">
      <c r="A7667" t="s">
        <v>25405</v>
      </c>
      <c r="B7667" t="s">
        <v>86</v>
      </c>
      <c r="C7667" t="s">
        <v>175</v>
      </c>
      <c r="D7667" t="s">
        <v>17736</v>
      </c>
      <c r="E7667" t="s">
        <v>81</v>
      </c>
      <c r="F7667" t="s">
        <v>4925</v>
      </c>
      <c r="G7667">
        <v>0</v>
      </c>
      <c r="H7667">
        <v>0</v>
      </c>
      <c r="I7667">
        <v>0</v>
      </c>
      <c r="J7667">
        <v>0</v>
      </c>
      <c r="K7667">
        <v>0</v>
      </c>
      <c r="L7667">
        <v>0</v>
      </c>
      <c r="M7667">
        <v>0</v>
      </c>
      <c r="N7667">
        <v>94</v>
      </c>
      <c r="O7667">
        <v>91</v>
      </c>
      <c r="P7667">
        <v>3</v>
      </c>
      <c r="Q7667">
        <v>0</v>
      </c>
    </row>
    <row r="7668" spans="1:17" x14ac:dyDescent="0.2">
      <c r="A7668" t="s">
        <v>25406</v>
      </c>
      <c r="B7668" t="s">
        <v>86</v>
      </c>
      <c r="C7668" t="s">
        <v>175</v>
      </c>
      <c r="D7668" t="s">
        <v>17736</v>
      </c>
      <c r="E7668" t="s">
        <v>81</v>
      </c>
      <c r="F7668" t="s">
        <v>4927</v>
      </c>
      <c r="G7668">
        <v>0</v>
      </c>
      <c r="H7668">
        <v>0</v>
      </c>
      <c r="I7668">
        <v>0</v>
      </c>
      <c r="J7668">
        <v>0</v>
      </c>
      <c r="K7668">
        <v>0</v>
      </c>
      <c r="L7668">
        <v>0</v>
      </c>
      <c r="M7668">
        <v>0</v>
      </c>
      <c r="N7668">
        <v>86</v>
      </c>
      <c r="O7668">
        <v>84</v>
      </c>
      <c r="P7668">
        <v>2</v>
      </c>
      <c r="Q7668">
        <v>0</v>
      </c>
    </row>
    <row r="7669" spans="1:17" x14ac:dyDescent="0.2">
      <c r="A7669" t="s">
        <v>25407</v>
      </c>
      <c r="B7669" t="s">
        <v>86</v>
      </c>
      <c r="C7669" t="s">
        <v>175</v>
      </c>
      <c r="D7669" t="s">
        <v>17736</v>
      </c>
      <c r="E7669" t="s">
        <v>81</v>
      </c>
      <c r="F7669" t="s">
        <v>17734</v>
      </c>
      <c r="G7669">
        <v>108</v>
      </c>
      <c r="H7669">
        <v>0</v>
      </c>
      <c r="I7669">
        <v>0</v>
      </c>
      <c r="J7669">
        <v>0</v>
      </c>
      <c r="K7669">
        <v>0</v>
      </c>
      <c r="L7669">
        <v>0</v>
      </c>
      <c r="M7669">
        <v>0</v>
      </c>
      <c r="N7669">
        <v>0</v>
      </c>
      <c r="O7669">
        <v>0</v>
      </c>
      <c r="P7669">
        <v>0</v>
      </c>
      <c r="Q7669">
        <v>0</v>
      </c>
    </row>
    <row r="7670" spans="1:17" x14ac:dyDescent="0.2">
      <c r="A7670" t="s">
        <v>25408</v>
      </c>
      <c r="B7670" t="s">
        <v>86</v>
      </c>
      <c r="C7670" t="s">
        <v>175</v>
      </c>
      <c r="D7670" t="s">
        <v>17748</v>
      </c>
      <c r="E7670" t="s">
        <v>83</v>
      </c>
      <c r="F7670" t="s">
        <v>17749</v>
      </c>
      <c r="G7670">
        <v>0</v>
      </c>
      <c r="H7670">
        <v>0</v>
      </c>
      <c r="I7670">
        <v>0</v>
      </c>
      <c r="J7670">
        <v>0</v>
      </c>
      <c r="K7670">
        <v>0</v>
      </c>
      <c r="L7670">
        <v>0</v>
      </c>
      <c r="M7670">
        <v>0</v>
      </c>
      <c r="N7670">
        <v>1</v>
      </c>
      <c r="O7670">
        <v>1</v>
      </c>
      <c r="P7670">
        <v>0</v>
      </c>
      <c r="Q7670">
        <v>0</v>
      </c>
    </row>
    <row r="7671" spans="1:17" x14ac:dyDescent="0.2">
      <c r="A7671" t="s">
        <v>25409</v>
      </c>
      <c r="B7671" t="s">
        <v>86</v>
      </c>
      <c r="C7671" t="s">
        <v>175</v>
      </c>
      <c r="D7671" t="s">
        <v>17748</v>
      </c>
      <c r="E7671" t="s">
        <v>83</v>
      </c>
      <c r="F7671" t="s">
        <v>17734</v>
      </c>
      <c r="G7671">
        <v>1</v>
      </c>
      <c r="H7671">
        <v>0</v>
      </c>
      <c r="I7671">
        <v>0</v>
      </c>
      <c r="J7671">
        <v>0</v>
      </c>
      <c r="K7671">
        <v>0</v>
      </c>
      <c r="L7671">
        <v>0</v>
      </c>
      <c r="M7671">
        <v>0</v>
      </c>
      <c r="N7671">
        <v>0</v>
      </c>
      <c r="O7671">
        <v>0</v>
      </c>
      <c r="P7671">
        <v>0</v>
      </c>
      <c r="Q7671">
        <v>0</v>
      </c>
    </row>
    <row r="7672" spans="1:17" x14ac:dyDescent="0.2">
      <c r="A7672" t="s">
        <v>25410</v>
      </c>
      <c r="B7672" t="s">
        <v>86</v>
      </c>
      <c r="C7672" t="s">
        <v>175</v>
      </c>
      <c r="D7672" t="s">
        <v>17748</v>
      </c>
      <c r="E7672" t="s">
        <v>81</v>
      </c>
      <c r="F7672" t="s">
        <v>17749</v>
      </c>
      <c r="G7672">
        <v>0</v>
      </c>
      <c r="H7672">
        <v>0</v>
      </c>
      <c r="I7672">
        <v>0</v>
      </c>
      <c r="J7672">
        <v>0</v>
      </c>
      <c r="K7672">
        <v>0</v>
      </c>
      <c r="L7672">
        <v>0</v>
      </c>
      <c r="M7672">
        <v>0</v>
      </c>
      <c r="N7672">
        <v>4</v>
      </c>
      <c r="O7672">
        <v>4</v>
      </c>
      <c r="P7672">
        <v>0</v>
      </c>
      <c r="Q7672">
        <v>0</v>
      </c>
    </row>
    <row r="7673" spans="1:17" x14ac:dyDescent="0.2">
      <c r="A7673" t="s">
        <v>25411</v>
      </c>
      <c r="B7673" t="s">
        <v>86</v>
      </c>
      <c r="C7673" t="s">
        <v>175</v>
      </c>
      <c r="D7673" t="s">
        <v>17748</v>
      </c>
      <c r="E7673" t="s">
        <v>81</v>
      </c>
      <c r="F7673" t="s">
        <v>17734</v>
      </c>
      <c r="G7673">
        <v>4</v>
      </c>
      <c r="H7673">
        <v>0</v>
      </c>
      <c r="I7673">
        <v>0</v>
      </c>
      <c r="J7673">
        <v>0</v>
      </c>
      <c r="K7673">
        <v>0</v>
      </c>
      <c r="L7673">
        <v>0</v>
      </c>
      <c r="M7673">
        <v>0</v>
      </c>
      <c r="N7673">
        <v>0</v>
      </c>
      <c r="O7673">
        <v>0</v>
      </c>
      <c r="P7673">
        <v>0</v>
      </c>
      <c r="Q7673">
        <v>0</v>
      </c>
    </row>
    <row r="7674" spans="1:17" x14ac:dyDescent="0.2">
      <c r="A7674" t="s">
        <v>25412</v>
      </c>
      <c r="B7674" t="s">
        <v>86</v>
      </c>
      <c r="C7674" t="s">
        <v>175</v>
      </c>
      <c r="D7674" t="s">
        <v>17754</v>
      </c>
      <c r="E7674" t="s">
        <v>83</v>
      </c>
      <c r="F7674" t="s">
        <v>17734</v>
      </c>
      <c r="G7674">
        <v>5</v>
      </c>
      <c r="H7674">
        <v>0</v>
      </c>
      <c r="I7674">
        <v>0</v>
      </c>
      <c r="J7674">
        <v>0</v>
      </c>
      <c r="K7674">
        <v>0</v>
      </c>
      <c r="L7674">
        <v>0</v>
      </c>
      <c r="M7674">
        <v>0</v>
      </c>
      <c r="N7674">
        <v>0</v>
      </c>
      <c r="O7674">
        <v>0</v>
      </c>
      <c r="P7674">
        <v>0</v>
      </c>
      <c r="Q7674">
        <v>0</v>
      </c>
    </row>
    <row r="7675" spans="1:17" x14ac:dyDescent="0.2">
      <c r="A7675" t="s">
        <v>25413</v>
      </c>
      <c r="B7675" t="s">
        <v>86</v>
      </c>
      <c r="C7675" t="s">
        <v>175</v>
      </c>
      <c r="D7675" t="s">
        <v>17754</v>
      </c>
      <c r="E7675" t="s">
        <v>81</v>
      </c>
      <c r="F7675" t="s">
        <v>17734</v>
      </c>
      <c r="G7675">
        <v>7</v>
      </c>
      <c r="H7675">
        <v>0</v>
      </c>
      <c r="I7675">
        <v>0</v>
      </c>
      <c r="J7675">
        <v>0</v>
      </c>
      <c r="K7675">
        <v>0</v>
      </c>
      <c r="L7675">
        <v>0</v>
      </c>
      <c r="M7675">
        <v>0</v>
      </c>
      <c r="N7675">
        <v>0</v>
      </c>
      <c r="O7675">
        <v>0</v>
      </c>
      <c r="P7675">
        <v>0</v>
      </c>
      <c r="Q7675">
        <v>0</v>
      </c>
    </row>
    <row r="7676" spans="1:17" x14ac:dyDescent="0.2">
      <c r="A7676" t="s">
        <v>25414</v>
      </c>
      <c r="B7676" t="s">
        <v>86</v>
      </c>
      <c r="C7676" t="s">
        <v>176</v>
      </c>
      <c r="D7676" t="s">
        <v>17768</v>
      </c>
      <c r="E7676" t="s">
        <v>83</v>
      </c>
      <c r="F7676" t="s">
        <v>17734</v>
      </c>
      <c r="G7676">
        <v>7</v>
      </c>
      <c r="H7676">
        <v>0</v>
      </c>
      <c r="I7676">
        <v>0</v>
      </c>
      <c r="J7676">
        <v>0</v>
      </c>
      <c r="K7676">
        <v>0</v>
      </c>
      <c r="L7676">
        <v>0</v>
      </c>
      <c r="M7676">
        <v>0</v>
      </c>
      <c r="N7676">
        <v>0</v>
      </c>
      <c r="O7676">
        <v>0</v>
      </c>
      <c r="P7676">
        <v>0</v>
      </c>
      <c r="Q7676">
        <v>0</v>
      </c>
    </row>
    <row r="7677" spans="1:17" x14ac:dyDescent="0.2">
      <c r="A7677" t="s">
        <v>25415</v>
      </c>
      <c r="B7677" t="s">
        <v>86</v>
      </c>
      <c r="C7677" t="s">
        <v>176</v>
      </c>
      <c r="D7677" t="s">
        <v>17768</v>
      </c>
      <c r="E7677" t="s">
        <v>81</v>
      </c>
      <c r="F7677" t="s">
        <v>17734</v>
      </c>
      <c r="G7677">
        <v>8</v>
      </c>
      <c r="H7677">
        <v>0</v>
      </c>
      <c r="I7677">
        <v>0</v>
      </c>
      <c r="J7677">
        <v>0</v>
      </c>
      <c r="K7677">
        <v>0</v>
      </c>
      <c r="L7677">
        <v>0</v>
      </c>
      <c r="M7677">
        <v>0</v>
      </c>
      <c r="N7677">
        <v>0</v>
      </c>
      <c r="O7677">
        <v>0</v>
      </c>
      <c r="P7677">
        <v>0</v>
      </c>
      <c r="Q7677">
        <v>0</v>
      </c>
    </row>
    <row r="7678" spans="1:17" x14ac:dyDescent="0.2">
      <c r="A7678" t="s">
        <v>25416</v>
      </c>
      <c r="B7678" t="s">
        <v>86</v>
      </c>
      <c r="C7678" t="s">
        <v>176</v>
      </c>
      <c r="D7678" t="s">
        <v>17736</v>
      </c>
      <c r="E7678" t="s">
        <v>83</v>
      </c>
      <c r="F7678" t="s">
        <v>4929</v>
      </c>
      <c r="G7678">
        <v>0</v>
      </c>
      <c r="H7678">
        <v>69</v>
      </c>
      <c r="I7678">
        <v>9</v>
      </c>
      <c r="J7678">
        <v>50</v>
      </c>
      <c r="K7678">
        <v>6</v>
      </c>
      <c r="L7678">
        <v>4</v>
      </c>
      <c r="M7678">
        <v>0</v>
      </c>
      <c r="N7678">
        <v>0</v>
      </c>
      <c r="O7678">
        <v>0</v>
      </c>
      <c r="P7678">
        <v>0</v>
      </c>
      <c r="Q7678">
        <v>0</v>
      </c>
    </row>
    <row r="7679" spans="1:17" x14ac:dyDescent="0.2">
      <c r="A7679" t="s">
        <v>25417</v>
      </c>
      <c r="B7679" t="s">
        <v>86</v>
      </c>
      <c r="C7679" t="s">
        <v>176</v>
      </c>
      <c r="D7679" t="s">
        <v>17736</v>
      </c>
      <c r="E7679" t="s">
        <v>83</v>
      </c>
      <c r="F7679" t="s">
        <v>4931</v>
      </c>
      <c r="G7679">
        <v>0</v>
      </c>
      <c r="H7679">
        <v>69</v>
      </c>
      <c r="I7679">
        <v>9</v>
      </c>
      <c r="J7679">
        <v>47</v>
      </c>
      <c r="K7679">
        <v>6</v>
      </c>
      <c r="L7679">
        <v>7</v>
      </c>
      <c r="M7679">
        <v>0</v>
      </c>
      <c r="N7679">
        <v>0</v>
      </c>
      <c r="O7679">
        <v>0</v>
      </c>
      <c r="P7679">
        <v>0</v>
      </c>
      <c r="Q7679">
        <v>0</v>
      </c>
    </row>
    <row r="7680" spans="1:17" x14ac:dyDescent="0.2">
      <c r="A7680" t="s">
        <v>25418</v>
      </c>
      <c r="B7680" t="s">
        <v>86</v>
      </c>
      <c r="C7680" t="s">
        <v>176</v>
      </c>
      <c r="D7680" t="s">
        <v>17736</v>
      </c>
      <c r="E7680" t="s">
        <v>83</v>
      </c>
      <c r="F7680" t="s">
        <v>4933</v>
      </c>
      <c r="G7680">
        <v>0</v>
      </c>
      <c r="H7680">
        <v>0</v>
      </c>
      <c r="I7680">
        <v>0</v>
      </c>
      <c r="J7680">
        <v>0</v>
      </c>
      <c r="K7680">
        <v>0</v>
      </c>
      <c r="L7680">
        <v>0</v>
      </c>
      <c r="M7680">
        <v>69</v>
      </c>
      <c r="N7680">
        <v>0</v>
      </c>
      <c r="O7680">
        <v>0</v>
      </c>
      <c r="P7680">
        <v>0</v>
      </c>
      <c r="Q7680">
        <v>0</v>
      </c>
    </row>
    <row r="7681" spans="1:17" x14ac:dyDescent="0.2">
      <c r="A7681" t="s">
        <v>25419</v>
      </c>
      <c r="B7681" t="s">
        <v>86</v>
      </c>
      <c r="C7681" t="s">
        <v>176</v>
      </c>
      <c r="D7681" t="s">
        <v>17736</v>
      </c>
      <c r="E7681" t="s">
        <v>83</v>
      </c>
      <c r="F7681" t="s">
        <v>4935</v>
      </c>
      <c r="G7681">
        <v>0</v>
      </c>
      <c r="H7681">
        <v>69</v>
      </c>
      <c r="I7681">
        <v>9</v>
      </c>
      <c r="J7681">
        <v>47</v>
      </c>
      <c r="K7681">
        <v>6</v>
      </c>
      <c r="L7681">
        <v>7</v>
      </c>
      <c r="M7681">
        <v>0</v>
      </c>
      <c r="N7681">
        <v>0</v>
      </c>
      <c r="O7681">
        <v>0</v>
      </c>
      <c r="P7681">
        <v>0</v>
      </c>
      <c r="Q7681">
        <v>0</v>
      </c>
    </row>
    <row r="7682" spans="1:17" x14ac:dyDescent="0.2">
      <c r="A7682" t="s">
        <v>25420</v>
      </c>
      <c r="B7682" t="s">
        <v>86</v>
      </c>
      <c r="C7682" t="s">
        <v>176</v>
      </c>
      <c r="D7682" t="s">
        <v>17736</v>
      </c>
      <c r="E7682" t="s">
        <v>83</v>
      </c>
      <c r="F7682" t="s">
        <v>4937</v>
      </c>
      <c r="G7682">
        <v>0</v>
      </c>
      <c r="H7682">
        <v>69</v>
      </c>
      <c r="I7682">
        <v>9</v>
      </c>
      <c r="J7682">
        <v>47</v>
      </c>
      <c r="K7682">
        <v>6</v>
      </c>
      <c r="L7682">
        <v>7</v>
      </c>
      <c r="M7682">
        <v>0</v>
      </c>
      <c r="N7682">
        <v>0</v>
      </c>
      <c r="O7682">
        <v>0</v>
      </c>
      <c r="P7682">
        <v>0</v>
      </c>
      <c r="Q7682">
        <v>0</v>
      </c>
    </row>
    <row r="7683" spans="1:17" x14ac:dyDescent="0.2">
      <c r="A7683" t="s">
        <v>25421</v>
      </c>
      <c r="B7683" t="s">
        <v>86</v>
      </c>
      <c r="C7683" t="s">
        <v>176</v>
      </c>
      <c r="D7683" t="s">
        <v>17736</v>
      </c>
      <c r="E7683" t="s">
        <v>83</v>
      </c>
      <c r="F7683" t="s">
        <v>4939</v>
      </c>
      <c r="G7683">
        <v>0</v>
      </c>
      <c r="H7683">
        <v>0</v>
      </c>
      <c r="I7683">
        <v>0</v>
      </c>
      <c r="J7683">
        <v>0</v>
      </c>
      <c r="K7683">
        <v>0</v>
      </c>
      <c r="L7683">
        <v>0</v>
      </c>
      <c r="M7683">
        <v>69</v>
      </c>
      <c r="N7683">
        <v>0</v>
      </c>
      <c r="O7683">
        <v>0</v>
      </c>
      <c r="P7683">
        <v>0</v>
      </c>
      <c r="Q7683">
        <v>0</v>
      </c>
    </row>
    <row r="7684" spans="1:17" x14ac:dyDescent="0.2">
      <c r="A7684" t="s">
        <v>25422</v>
      </c>
      <c r="B7684" t="s">
        <v>86</v>
      </c>
      <c r="C7684" t="s">
        <v>235</v>
      </c>
      <c r="D7684" t="s">
        <v>17736</v>
      </c>
      <c r="E7684" t="s">
        <v>83</v>
      </c>
      <c r="F7684" t="s">
        <v>4943</v>
      </c>
      <c r="G7684">
        <v>0</v>
      </c>
      <c r="H7684">
        <v>0</v>
      </c>
      <c r="I7684">
        <v>0</v>
      </c>
      <c r="J7684">
        <v>0</v>
      </c>
      <c r="K7684">
        <v>0</v>
      </c>
      <c r="L7684">
        <v>0</v>
      </c>
      <c r="M7684">
        <v>22</v>
      </c>
      <c r="N7684">
        <v>0</v>
      </c>
      <c r="O7684">
        <v>0</v>
      </c>
      <c r="P7684">
        <v>0</v>
      </c>
      <c r="Q7684">
        <v>0</v>
      </c>
    </row>
    <row r="7685" spans="1:17" x14ac:dyDescent="0.2">
      <c r="A7685" t="s">
        <v>25423</v>
      </c>
      <c r="B7685" t="s">
        <v>86</v>
      </c>
      <c r="C7685" t="s">
        <v>235</v>
      </c>
      <c r="D7685" t="s">
        <v>17736</v>
      </c>
      <c r="E7685" t="s">
        <v>83</v>
      </c>
      <c r="F7685" t="s">
        <v>4925</v>
      </c>
      <c r="G7685">
        <v>0</v>
      </c>
      <c r="H7685">
        <v>0</v>
      </c>
      <c r="I7685">
        <v>0</v>
      </c>
      <c r="J7685">
        <v>0</v>
      </c>
      <c r="K7685">
        <v>0</v>
      </c>
      <c r="L7685">
        <v>0</v>
      </c>
      <c r="M7685">
        <v>0</v>
      </c>
      <c r="N7685">
        <v>22</v>
      </c>
      <c r="O7685">
        <v>18</v>
      </c>
      <c r="P7685">
        <v>3</v>
      </c>
      <c r="Q7685">
        <v>1</v>
      </c>
    </row>
    <row r="7686" spans="1:17" x14ac:dyDescent="0.2">
      <c r="A7686" t="s">
        <v>25424</v>
      </c>
      <c r="B7686" t="s">
        <v>86</v>
      </c>
      <c r="C7686" t="s">
        <v>235</v>
      </c>
      <c r="D7686" t="s">
        <v>17736</v>
      </c>
      <c r="E7686" t="s">
        <v>83</v>
      </c>
      <c r="F7686" t="s">
        <v>4927</v>
      </c>
      <c r="G7686">
        <v>0</v>
      </c>
      <c r="H7686">
        <v>0</v>
      </c>
      <c r="I7686">
        <v>0</v>
      </c>
      <c r="J7686">
        <v>0</v>
      </c>
      <c r="K7686">
        <v>0</v>
      </c>
      <c r="L7686">
        <v>0</v>
      </c>
      <c r="M7686">
        <v>0</v>
      </c>
      <c r="N7686">
        <v>20</v>
      </c>
      <c r="O7686">
        <v>16</v>
      </c>
      <c r="P7686">
        <v>3</v>
      </c>
      <c r="Q7686">
        <v>1</v>
      </c>
    </row>
    <row r="7687" spans="1:17" x14ac:dyDescent="0.2">
      <c r="A7687" t="s">
        <v>25425</v>
      </c>
      <c r="B7687" t="s">
        <v>86</v>
      </c>
      <c r="C7687" t="s">
        <v>235</v>
      </c>
      <c r="D7687" t="s">
        <v>17736</v>
      </c>
      <c r="E7687" t="s">
        <v>83</v>
      </c>
      <c r="F7687" t="s">
        <v>17734</v>
      </c>
      <c r="G7687">
        <v>22</v>
      </c>
      <c r="H7687">
        <v>0</v>
      </c>
      <c r="I7687">
        <v>0</v>
      </c>
      <c r="J7687">
        <v>0</v>
      </c>
      <c r="K7687">
        <v>0</v>
      </c>
      <c r="L7687">
        <v>0</v>
      </c>
      <c r="M7687">
        <v>0</v>
      </c>
      <c r="N7687">
        <v>0</v>
      </c>
      <c r="O7687">
        <v>0</v>
      </c>
      <c r="P7687">
        <v>0</v>
      </c>
      <c r="Q7687">
        <v>0</v>
      </c>
    </row>
    <row r="7688" spans="1:17" x14ac:dyDescent="0.2">
      <c r="A7688" t="s">
        <v>25426</v>
      </c>
      <c r="B7688" t="s">
        <v>86</v>
      </c>
      <c r="C7688" t="s">
        <v>235</v>
      </c>
      <c r="D7688" t="s">
        <v>17736</v>
      </c>
      <c r="E7688" t="s">
        <v>81</v>
      </c>
      <c r="F7688" t="s">
        <v>4929</v>
      </c>
      <c r="G7688">
        <v>0</v>
      </c>
      <c r="H7688">
        <v>16</v>
      </c>
      <c r="I7688">
        <v>0</v>
      </c>
      <c r="J7688">
        <v>15</v>
      </c>
      <c r="K7688">
        <v>1</v>
      </c>
      <c r="L7688">
        <v>0</v>
      </c>
      <c r="M7688">
        <v>0</v>
      </c>
      <c r="N7688">
        <v>0</v>
      </c>
      <c r="O7688">
        <v>0</v>
      </c>
      <c r="P7688">
        <v>0</v>
      </c>
      <c r="Q7688">
        <v>0</v>
      </c>
    </row>
    <row r="7689" spans="1:17" x14ac:dyDescent="0.2">
      <c r="A7689" t="s">
        <v>25427</v>
      </c>
      <c r="B7689" t="s">
        <v>86</v>
      </c>
      <c r="C7689" t="s">
        <v>235</v>
      </c>
      <c r="D7689" t="s">
        <v>17736</v>
      </c>
      <c r="E7689" t="s">
        <v>81</v>
      </c>
      <c r="F7689" t="s">
        <v>4931</v>
      </c>
      <c r="G7689">
        <v>0</v>
      </c>
      <c r="H7689">
        <v>16</v>
      </c>
      <c r="I7689">
        <v>0</v>
      </c>
      <c r="J7689">
        <v>15</v>
      </c>
      <c r="K7689">
        <v>1</v>
      </c>
      <c r="L7689">
        <v>0</v>
      </c>
      <c r="M7689">
        <v>0</v>
      </c>
      <c r="N7689">
        <v>0</v>
      </c>
      <c r="O7689">
        <v>0</v>
      </c>
      <c r="P7689">
        <v>0</v>
      </c>
      <c r="Q7689">
        <v>0</v>
      </c>
    </row>
    <row r="7690" spans="1:17" x14ac:dyDescent="0.2">
      <c r="A7690" t="s">
        <v>25428</v>
      </c>
      <c r="B7690" t="s">
        <v>86</v>
      </c>
      <c r="C7690" t="s">
        <v>235</v>
      </c>
      <c r="D7690" t="s">
        <v>17736</v>
      </c>
      <c r="E7690" t="s">
        <v>81</v>
      </c>
      <c r="F7690" t="s">
        <v>4933</v>
      </c>
      <c r="G7690">
        <v>0</v>
      </c>
      <c r="H7690">
        <v>0</v>
      </c>
      <c r="I7690">
        <v>0</v>
      </c>
      <c r="J7690">
        <v>0</v>
      </c>
      <c r="K7690">
        <v>0</v>
      </c>
      <c r="L7690">
        <v>0</v>
      </c>
      <c r="M7690">
        <v>16</v>
      </c>
      <c r="N7690">
        <v>0</v>
      </c>
      <c r="O7690">
        <v>0</v>
      </c>
      <c r="P7690">
        <v>0</v>
      </c>
      <c r="Q7690">
        <v>0</v>
      </c>
    </row>
    <row r="7691" spans="1:17" x14ac:dyDescent="0.2">
      <c r="A7691" t="s">
        <v>25429</v>
      </c>
      <c r="B7691" t="s">
        <v>86</v>
      </c>
      <c r="C7691" t="s">
        <v>235</v>
      </c>
      <c r="D7691" t="s">
        <v>17736</v>
      </c>
      <c r="E7691" t="s">
        <v>81</v>
      </c>
      <c r="F7691" t="s">
        <v>4935</v>
      </c>
      <c r="G7691">
        <v>0</v>
      </c>
      <c r="H7691">
        <v>16</v>
      </c>
      <c r="I7691">
        <v>0</v>
      </c>
      <c r="J7691">
        <v>15</v>
      </c>
      <c r="K7691">
        <v>1</v>
      </c>
      <c r="L7691">
        <v>0</v>
      </c>
      <c r="M7691">
        <v>0</v>
      </c>
      <c r="N7691">
        <v>0</v>
      </c>
      <c r="O7691">
        <v>0</v>
      </c>
      <c r="P7691">
        <v>0</v>
      </c>
      <c r="Q7691">
        <v>0</v>
      </c>
    </row>
    <row r="7692" spans="1:17" x14ac:dyDescent="0.2">
      <c r="A7692" t="s">
        <v>25430</v>
      </c>
      <c r="B7692" t="s">
        <v>86</v>
      </c>
      <c r="C7692" t="s">
        <v>235</v>
      </c>
      <c r="D7692" t="s">
        <v>17736</v>
      </c>
      <c r="E7692" t="s">
        <v>81</v>
      </c>
      <c r="F7692" t="s">
        <v>4937</v>
      </c>
      <c r="G7692">
        <v>0</v>
      </c>
      <c r="H7692">
        <v>16</v>
      </c>
      <c r="I7692">
        <v>0</v>
      </c>
      <c r="J7692">
        <v>15</v>
      </c>
      <c r="K7692">
        <v>1</v>
      </c>
      <c r="L7692">
        <v>0</v>
      </c>
      <c r="M7692">
        <v>0</v>
      </c>
      <c r="N7692">
        <v>0</v>
      </c>
      <c r="O7692">
        <v>0</v>
      </c>
      <c r="P7692">
        <v>0</v>
      </c>
      <c r="Q7692">
        <v>0</v>
      </c>
    </row>
    <row r="7693" spans="1:17" x14ac:dyDescent="0.2">
      <c r="A7693" t="s">
        <v>25431</v>
      </c>
      <c r="B7693" t="s">
        <v>86</v>
      </c>
      <c r="C7693" t="s">
        <v>235</v>
      </c>
      <c r="D7693" t="s">
        <v>17736</v>
      </c>
      <c r="E7693" t="s">
        <v>81</v>
      </c>
      <c r="F7693" t="s">
        <v>4939</v>
      </c>
      <c r="G7693">
        <v>0</v>
      </c>
      <c r="H7693">
        <v>0</v>
      </c>
      <c r="I7693">
        <v>0</v>
      </c>
      <c r="J7693">
        <v>0</v>
      </c>
      <c r="K7693">
        <v>0</v>
      </c>
      <c r="L7693">
        <v>0</v>
      </c>
      <c r="M7693">
        <v>16</v>
      </c>
      <c r="N7693">
        <v>0</v>
      </c>
      <c r="O7693">
        <v>0</v>
      </c>
      <c r="P7693">
        <v>0</v>
      </c>
      <c r="Q7693">
        <v>0</v>
      </c>
    </row>
    <row r="7694" spans="1:17" x14ac:dyDescent="0.2">
      <c r="A7694" t="s">
        <v>25432</v>
      </c>
      <c r="B7694" t="s">
        <v>86</v>
      </c>
      <c r="C7694" t="s">
        <v>235</v>
      </c>
      <c r="D7694" t="s">
        <v>17736</v>
      </c>
      <c r="E7694" t="s">
        <v>81</v>
      </c>
      <c r="F7694" t="s">
        <v>4941</v>
      </c>
      <c r="G7694">
        <v>0</v>
      </c>
      <c r="H7694">
        <v>16</v>
      </c>
      <c r="I7694">
        <v>0</v>
      </c>
      <c r="J7694">
        <v>15</v>
      </c>
      <c r="K7694">
        <v>1</v>
      </c>
      <c r="L7694">
        <v>0</v>
      </c>
      <c r="M7694">
        <v>0</v>
      </c>
      <c r="N7694">
        <v>0</v>
      </c>
      <c r="O7694">
        <v>0</v>
      </c>
      <c r="P7694">
        <v>0</v>
      </c>
      <c r="Q7694">
        <v>0</v>
      </c>
    </row>
    <row r="7695" spans="1:17" x14ac:dyDescent="0.2">
      <c r="A7695" t="s">
        <v>25433</v>
      </c>
      <c r="B7695" t="s">
        <v>86</v>
      </c>
      <c r="C7695" t="s">
        <v>235</v>
      </c>
      <c r="D7695" t="s">
        <v>17736</v>
      </c>
      <c r="E7695" t="s">
        <v>81</v>
      </c>
      <c r="F7695" t="s">
        <v>4943</v>
      </c>
      <c r="G7695">
        <v>0</v>
      </c>
      <c r="H7695">
        <v>0</v>
      </c>
      <c r="I7695">
        <v>0</v>
      </c>
      <c r="J7695">
        <v>0</v>
      </c>
      <c r="K7695">
        <v>0</v>
      </c>
      <c r="L7695">
        <v>0</v>
      </c>
      <c r="M7695">
        <v>16</v>
      </c>
      <c r="N7695">
        <v>0</v>
      </c>
      <c r="O7695">
        <v>0</v>
      </c>
      <c r="P7695">
        <v>0</v>
      </c>
      <c r="Q7695">
        <v>0</v>
      </c>
    </row>
    <row r="7696" spans="1:17" x14ac:dyDescent="0.2">
      <c r="A7696" t="s">
        <v>25434</v>
      </c>
      <c r="B7696" t="s">
        <v>86</v>
      </c>
      <c r="C7696" t="s">
        <v>235</v>
      </c>
      <c r="D7696" t="s">
        <v>17736</v>
      </c>
      <c r="E7696" t="s">
        <v>81</v>
      </c>
      <c r="F7696" t="s">
        <v>4925</v>
      </c>
      <c r="G7696">
        <v>0</v>
      </c>
      <c r="H7696">
        <v>0</v>
      </c>
      <c r="I7696">
        <v>0</v>
      </c>
      <c r="J7696">
        <v>0</v>
      </c>
      <c r="K7696">
        <v>0</v>
      </c>
      <c r="L7696">
        <v>0</v>
      </c>
      <c r="M7696">
        <v>0</v>
      </c>
      <c r="N7696">
        <v>13</v>
      </c>
      <c r="O7696">
        <v>13</v>
      </c>
      <c r="P7696">
        <v>0</v>
      </c>
      <c r="Q7696">
        <v>0</v>
      </c>
    </row>
    <row r="7697" spans="1:17" x14ac:dyDescent="0.2">
      <c r="A7697" t="s">
        <v>25435</v>
      </c>
      <c r="B7697" t="s">
        <v>86</v>
      </c>
      <c r="C7697" t="s">
        <v>235</v>
      </c>
      <c r="D7697" t="s">
        <v>17736</v>
      </c>
      <c r="E7697" t="s">
        <v>81</v>
      </c>
      <c r="F7697" t="s">
        <v>4927</v>
      </c>
      <c r="G7697">
        <v>0</v>
      </c>
      <c r="H7697">
        <v>0</v>
      </c>
      <c r="I7697">
        <v>0</v>
      </c>
      <c r="J7697">
        <v>0</v>
      </c>
      <c r="K7697">
        <v>0</v>
      </c>
      <c r="L7697">
        <v>0</v>
      </c>
      <c r="M7697">
        <v>0</v>
      </c>
      <c r="N7697">
        <v>11</v>
      </c>
      <c r="O7697">
        <v>11</v>
      </c>
      <c r="P7697">
        <v>0</v>
      </c>
      <c r="Q7697">
        <v>0</v>
      </c>
    </row>
    <row r="7698" spans="1:17" x14ac:dyDescent="0.2">
      <c r="A7698" t="s">
        <v>25436</v>
      </c>
      <c r="B7698" t="s">
        <v>86</v>
      </c>
      <c r="C7698" t="s">
        <v>235</v>
      </c>
      <c r="D7698" t="s">
        <v>17736</v>
      </c>
      <c r="E7698" t="s">
        <v>81</v>
      </c>
      <c r="F7698" t="s">
        <v>17734</v>
      </c>
      <c r="G7698">
        <v>16</v>
      </c>
      <c r="H7698">
        <v>0</v>
      </c>
      <c r="I7698">
        <v>0</v>
      </c>
      <c r="J7698">
        <v>0</v>
      </c>
      <c r="K7698">
        <v>0</v>
      </c>
      <c r="L7698">
        <v>0</v>
      </c>
      <c r="M7698">
        <v>0</v>
      </c>
      <c r="N7698">
        <v>0</v>
      </c>
      <c r="O7698">
        <v>0</v>
      </c>
      <c r="P7698">
        <v>0</v>
      </c>
      <c r="Q7698">
        <v>0</v>
      </c>
    </row>
    <row r="7699" spans="1:17" x14ac:dyDescent="0.2">
      <c r="A7699" t="s">
        <v>25437</v>
      </c>
      <c r="B7699" t="s">
        <v>86</v>
      </c>
      <c r="C7699" t="s">
        <v>235</v>
      </c>
      <c r="D7699" t="s">
        <v>17748</v>
      </c>
      <c r="E7699" t="s">
        <v>81</v>
      </c>
      <c r="F7699" t="s">
        <v>17749</v>
      </c>
      <c r="G7699">
        <v>0</v>
      </c>
      <c r="H7699">
        <v>0</v>
      </c>
      <c r="I7699">
        <v>0</v>
      </c>
      <c r="J7699">
        <v>0</v>
      </c>
      <c r="K7699">
        <v>0</v>
      </c>
      <c r="L7699">
        <v>0</v>
      </c>
      <c r="M7699">
        <v>0</v>
      </c>
      <c r="N7699">
        <v>6</v>
      </c>
      <c r="O7699">
        <v>5</v>
      </c>
      <c r="P7699">
        <v>1</v>
      </c>
      <c r="Q7699">
        <v>0</v>
      </c>
    </row>
    <row r="7700" spans="1:17" x14ac:dyDescent="0.2">
      <c r="A7700" t="s">
        <v>25438</v>
      </c>
      <c r="B7700" t="s">
        <v>86</v>
      </c>
      <c r="C7700" t="s">
        <v>235</v>
      </c>
      <c r="D7700" t="s">
        <v>17748</v>
      </c>
      <c r="E7700" t="s">
        <v>81</v>
      </c>
      <c r="F7700" t="s">
        <v>17734</v>
      </c>
      <c r="G7700">
        <v>6</v>
      </c>
      <c r="H7700">
        <v>0</v>
      </c>
      <c r="I7700">
        <v>0</v>
      </c>
      <c r="J7700">
        <v>0</v>
      </c>
      <c r="K7700">
        <v>0</v>
      </c>
      <c r="L7700">
        <v>0</v>
      </c>
      <c r="M7700">
        <v>0</v>
      </c>
      <c r="N7700">
        <v>0</v>
      </c>
      <c r="O7700">
        <v>0</v>
      </c>
      <c r="P7700">
        <v>0</v>
      </c>
      <c r="Q7700">
        <v>0</v>
      </c>
    </row>
    <row r="7701" spans="1:17" x14ac:dyDescent="0.2">
      <c r="A7701" t="s">
        <v>25439</v>
      </c>
      <c r="B7701" t="s">
        <v>86</v>
      </c>
      <c r="C7701" t="s">
        <v>235</v>
      </c>
      <c r="D7701" t="s">
        <v>17754</v>
      </c>
      <c r="E7701" t="s">
        <v>81</v>
      </c>
      <c r="F7701" t="s">
        <v>17734</v>
      </c>
      <c r="G7701">
        <v>1</v>
      </c>
      <c r="H7701">
        <v>0</v>
      </c>
      <c r="I7701">
        <v>0</v>
      </c>
      <c r="J7701">
        <v>0</v>
      </c>
      <c r="K7701">
        <v>0</v>
      </c>
      <c r="L7701">
        <v>0</v>
      </c>
      <c r="M7701">
        <v>0</v>
      </c>
      <c r="N7701">
        <v>0</v>
      </c>
      <c r="O7701">
        <v>0</v>
      </c>
      <c r="P7701">
        <v>0</v>
      </c>
      <c r="Q7701">
        <v>0</v>
      </c>
    </row>
    <row r="7702" spans="1:17" x14ac:dyDescent="0.2">
      <c r="A7702" t="s">
        <v>25440</v>
      </c>
      <c r="B7702" t="s">
        <v>86</v>
      </c>
      <c r="C7702" t="s">
        <v>236</v>
      </c>
      <c r="D7702" t="s">
        <v>17768</v>
      </c>
      <c r="E7702" t="s">
        <v>83</v>
      </c>
      <c r="F7702" t="s">
        <v>17734</v>
      </c>
      <c r="G7702">
        <v>1</v>
      </c>
      <c r="H7702">
        <v>0</v>
      </c>
      <c r="I7702">
        <v>0</v>
      </c>
      <c r="J7702">
        <v>0</v>
      </c>
      <c r="K7702">
        <v>0</v>
      </c>
      <c r="L7702">
        <v>0</v>
      </c>
      <c r="M7702">
        <v>0</v>
      </c>
      <c r="N7702">
        <v>0</v>
      </c>
      <c r="O7702">
        <v>0</v>
      </c>
      <c r="P7702">
        <v>0</v>
      </c>
      <c r="Q7702">
        <v>0</v>
      </c>
    </row>
    <row r="7703" spans="1:17" x14ac:dyDescent="0.2">
      <c r="A7703" t="s">
        <v>25441</v>
      </c>
      <c r="B7703" t="s">
        <v>86</v>
      </c>
      <c r="C7703" t="s">
        <v>236</v>
      </c>
      <c r="D7703" t="s">
        <v>17736</v>
      </c>
      <c r="E7703" t="s">
        <v>83</v>
      </c>
      <c r="F7703" t="s">
        <v>4929</v>
      </c>
      <c r="G7703">
        <v>0</v>
      </c>
      <c r="H7703">
        <v>15</v>
      </c>
      <c r="I7703">
        <v>3</v>
      </c>
      <c r="J7703">
        <v>9</v>
      </c>
      <c r="K7703">
        <v>1</v>
      </c>
      <c r="L7703">
        <v>2</v>
      </c>
      <c r="M7703">
        <v>0</v>
      </c>
      <c r="N7703">
        <v>0</v>
      </c>
      <c r="O7703">
        <v>0</v>
      </c>
      <c r="P7703">
        <v>0</v>
      </c>
      <c r="Q7703">
        <v>0</v>
      </c>
    </row>
    <row r="7704" spans="1:17" x14ac:dyDescent="0.2">
      <c r="A7704" t="s">
        <v>25442</v>
      </c>
      <c r="B7704" t="s">
        <v>86</v>
      </c>
      <c r="C7704" t="s">
        <v>236</v>
      </c>
      <c r="D7704" t="s">
        <v>17736</v>
      </c>
      <c r="E7704" t="s">
        <v>83</v>
      </c>
      <c r="F7704" t="s">
        <v>4931</v>
      </c>
      <c r="G7704">
        <v>0</v>
      </c>
      <c r="H7704">
        <v>15</v>
      </c>
      <c r="I7704">
        <v>2</v>
      </c>
      <c r="J7704">
        <v>10</v>
      </c>
      <c r="K7704">
        <v>1</v>
      </c>
      <c r="L7704">
        <v>2</v>
      </c>
      <c r="M7704">
        <v>0</v>
      </c>
      <c r="N7704">
        <v>0</v>
      </c>
      <c r="O7704">
        <v>0</v>
      </c>
      <c r="P7704">
        <v>0</v>
      </c>
      <c r="Q7704">
        <v>0</v>
      </c>
    </row>
    <row r="7705" spans="1:17" x14ac:dyDescent="0.2">
      <c r="A7705" t="s">
        <v>25443</v>
      </c>
      <c r="B7705" t="s">
        <v>86</v>
      </c>
      <c r="C7705" t="s">
        <v>236</v>
      </c>
      <c r="D7705" t="s">
        <v>17736</v>
      </c>
      <c r="E7705" t="s">
        <v>83</v>
      </c>
      <c r="F7705" t="s">
        <v>4933</v>
      </c>
      <c r="G7705">
        <v>0</v>
      </c>
      <c r="H7705">
        <v>0</v>
      </c>
      <c r="I7705">
        <v>0</v>
      </c>
      <c r="J7705">
        <v>0</v>
      </c>
      <c r="K7705">
        <v>0</v>
      </c>
      <c r="L7705">
        <v>0</v>
      </c>
      <c r="M7705">
        <v>15</v>
      </c>
      <c r="N7705">
        <v>0</v>
      </c>
      <c r="O7705">
        <v>0</v>
      </c>
      <c r="P7705">
        <v>0</v>
      </c>
      <c r="Q7705">
        <v>0</v>
      </c>
    </row>
    <row r="7706" spans="1:17" x14ac:dyDescent="0.2">
      <c r="A7706" t="s">
        <v>25444</v>
      </c>
      <c r="B7706" t="s">
        <v>86</v>
      </c>
      <c r="C7706" t="s">
        <v>236</v>
      </c>
      <c r="D7706" t="s">
        <v>17736</v>
      </c>
      <c r="E7706" t="s">
        <v>83</v>
      </c>
      <c r="F7706" t="s">
        <v>4935</v>
      </c>
      <c r="G7706">
        <v>0</v>
      </c>
      <c r="H7706">
        <v>15</v>
      </c>
      <c r="I7706">
        <v>2</v>
      </c>
      <c r="J7706">
        <v>10</v>
      </c>
      <c r="K7706">
        <v>1</v>
      </c>
      <c r="L7706">
        <v>2</v>
      </c>
      <c r="M7706">
        <v>0</v>
      </c>
      <c r="N7706">
        <v>0</v>
      </c>
      <c r="O7706">
        <v>0</v>
      </c>
      <c r="P7706">
        <v>0</v>
      </c>
      <c r="Q7706">
        <v>0</v>
      </c>
    </row>
    <row r="7707" spans="1:17" x14ac:dyDescent="0.2">
      <c r="A7707" t="s">
        <v>25445</v>
      </c>
      <c r="B7707" t="s">
        <v>86</v>
      </c>
      <c r="C7707" t="s">
        <v>236</v>
      </c>
      <c r="D7707" t="s">
        <v>17736</v>
      </c>
      <c r="E7707" t="s">
        <v>83</v>
      </c>
      <c r="F7707" t="s">
        <v>4937</v>
      </c>
      <c r="G7707">
        <v>0</v>
      </c>
      <c r="H7707">
        <v>15</v>
      </c>
      <c r="I7707">
        <v>3</v>
      </c>
      <c r="J7707">
        <v>9</v>
      </c>
      <c r="K7707">
        <v>1</v>
      </c>
      <c r="L7707">
        <v>2</v>
      </c>
      <c r="M7707">
        <v>0</v>
      </c>
      <c r="N7707">
        <v>0</v>
      </c>
      <c r="O7707">
        <v>0</v>
      </c>
      <c r="P7707">
        <v>0</v>
      </c>
      <c r="Q7707">
        <v>0</v>
      </c>
    </row>
    <row r="7708" spans="1:17" x14ac:dyDescent="0.2">
      <c r="A7708" t="s">
        <v>25446</v>
      </c>
      <c r="B7708" t="s">
        <v>86</v>
      </c>
      <c r="C7708" t="s">
        <v>236</v>
      </c>
      <c r="D7708" t="s">
        <v>17736</v>
      </c>
      <c r="E7708" t="s">
        <v>83</v>
      </c>
      <c r="F7708" t="s">
        <v>4939</v>
      </c>
      <c r="G7708">
        <v>0</v>
      </c>
      <c r="H7708">
        <v>0</v>
      </c>
      <c r="I7708">
        <v>0</v>
      </c>
      <c r="J7708">
        <v>0</v>
      </c>
      <c r="K7708">
        <v>0</v>
      </c>
      <c r="L7708">
        <v>0</v>
      </c>
      <c r="M7708">
        <v>15</v>
      </c>
      <c r="N7708">
        <v>0</v>
      </c>
      <c r="O7708">
        <v>0</v>
      </c>
      <c r="P7708">
        <v>0</v>
      </c>
      <c r="Q7708">
        <v>0</v>
      </c>
    </row>
    <row r="7709" spans="1:17" x14ac:dyDescent="0.2">
      <c r="A7709" t="s">
        <v>25447</v>
      </c>
      <c r="B7709" t="s">
        <v>86</v>
      </c>
      <c r="C7709" t="s">
        <v>236</v>
      </c>
      <c r="D7709" t="s">
        <v>17736</v>
      </c>
      <c r="E7709" t="s">
        <v>83</v>
      </c>
      <c r="F7709" t="s">
        <v>4941</v>
      </c>
      <c r="G7709">
        <v>0</v>
      </c>
      <c r="H7709">
        <v>15</v>
      </c>
      <c r="I7709">
        <v>2</v>
      </c>
      <c r="J7709">
        <v>10</v>
      </c>
      <c r="K7709">
        <v>1</v>
      </c>
      <c r="L7709">
        <v>2</v>
      </c>
      <c r="M7709">
        <v>0</v>
      </c>
      <c r="N7709">
        <v>0</v>
      </c>
      <c r="O7709">
        <v>0</v>
      </c>
      <c r="P7709">
        <v>0</v>
      </c>
      <c r="Q7709">
        <v>0</v>
      </c>
    </row>
    <row r="7710" spans="1:17" x14ac:dyDescent="0.2">
      <c r="A7710" t="s">
        <v>25448</v>
      </c>
      <c r="B7710" t="s">
        <v>86</v>
      </c>
      <c r="C7710" t="s">
        <v>236</v>
      </c>
      <c r="D7710" t="s">
        <v>17736</v>
      </c>
      <c r="E7710" t="s">
        <v>83</v>
      </c>
      <c r="F7710" t="s">
        <v>4943</v>
      </c>
      <c r="G7710">
        <v>0</v>
      </c>
      <c r="H7710">
        <v>0</v>
      </c>
      <c r="I7710">
        <v>0</v>
      </c>
      <c r="J7710">
        <v>0</v>
      </c>
      <c r="K7710">
        <v>0</v>
      </c>
      <c r="L7710">
        <v>0</v>
      </c>
      <c r="M7710">
        <v>15</v>
      </c>
      <c r="N7710">
        <v>0</v>
      </c>
      <c r="O7710">
        <v>0</v>
      </c>
      <c r="P7710">
        <v>0</v>
      </c>
      <c r="Q7710">
        <v>0</v>
      </c>
    </row>
    <row r="7711" spans="1:17" x14ac:dyDescent="0.2">
      <c r="A7711" t="s">
        <v>25449</v>
      </c>
      <c r="B7711" t="s">
        <v>86</v>
      </c>
      <c r="C7711" t="s">
        <v>236</v>
      </c>
      <c r="D7711" t="s">
        <v>17736</v>
      </c>
      <c r="E7711" t="s">
        <v>83</v>
      </c>
      <c r="F7711" t="s">
        <v>4925</v>
      </c>
      <c r="G7711">
        <v>0</v>
      </c>
      <c r="H7711">
        <v>0</v>
      </c>
      <c r="I7711">
        <v>0</v>
      </c>
      <c r="J7711">
        <v>0</v>
      </c>
      <c r="K7711">
        <v>0</v>
      </c>
      <c r="L7711">
        <v>0</v>
      </c>
      <c r="M7711">
        <v>0</v>
      </c>
      <c r="N7711">
        <v>12</v>
      </c>
      <c r="O7711">
        <v>11</v>
      </c>
      <c r="P7711">
        <v>1</v>
      </c>
      <c r="Q7711">
        <v>0</v>
      </c>
    </row>
    <row r="7712" spans="1:17" x14ac:dyDescent="0.2">
      <c r="A7712" t="s">
        <v>25450</v>
      </c>
      <c r="B7712" t="s">
        <v>86</v>
      </c>
      <c r="C7712" t="s">
        <v>236</v>
      </c>
      <c r="D7712" t="s">
        <v>17736</v>
      </c>
      <c r="E7712" t="s">
        <v>83</v>
      </c>
      <c r="F7712" t="s">
        <v>4927</v>
      </c>
      <c r="G7712">
        <v>0</v>
      </c>
      <c r="H7712">
        <v>0</v>
      </c>
      <c r="I7712">
        <v>0</v>
      </c>
      <c r="J7712">
        <v>0</v>
      </c>
      <c r="K7712">
        <v>0</v>
      </c>
      <c r="L7712">
        <v>0</v>
      </c>
      <c r="M7712">
        <v>0</v>
      </c>
      <c r="N7712">
        <v>11</v>
      </c>
      <c r="O7712">
        <v>10</v>
      </c>
      <c r="P7712">
        <v>1</v>
      </c>
      <c r="Q7712">
        <v>0</v>
      </c>
    </row>
    <row r="7713" spans="1:17" x14ac:dyDescent="0.2">
      <c r="A7713" t="s">
        <v>25451</v>
      </c>
      <c r="B7713" t="s">
        <v>86</v>
      </c>
      <c r="C7713" t="s">
        <v>236</v>
      </c>
      <c r="D7713" t="s">
        <v>17736</v>
      </c>
      <c r="E7713" t="s">
        <v>83</v>
      </c>
      <c r="F7713" t="s">
        <v>17734</v>
      </c>
      <c r="G7713">
        <v>15</v>
      </c>
      <c r="H7713">
        <v>0</v>
      </c>
      <c r="I7713">
        <v>0</v>
      </c>
      <c r="J7713">
        <v>0</v>
      </c>
      <c r="K7713">
        <v>0</v>
      </c>
      <c r="L7713">
        <v>0</v>
      </c>
      <c r="M7713">
        <v>0</v>
      </c>
      <c r="N7713">
        <v>0</v>
      </c>
      <c r="O7713">
        <v>0</v>
      </c>
      <c r="P7713">
        <v>0</v>
      </c>
      <c r="Q7713">
        <v>0</v>
      </c>
    </row>
    <row r="7714" spans="1:17" x14ac:dyDescent="0.2">
      <c r="A7714" t="s">
        <v>25452</v>
      </c>
      <c r="B7714" t="s">
        <v>89</v>
      </c>
      <c r="C7714" t="s">
        <v>125</v>
      </c>
      <c r="D7714" t="s">
        <v>17736</v>
      </c>
      <c r="E7714" t="s">
        <v>83</v>
      </c>
      <c r="F7714" t="s">
        <v>4939</v>
      </c>
      <c r="G7714">
        <v>0</v>
      </c>
      <c r="H7714">
        <v>0</v>
      </c>
      <c r="I7714">
        <v>0</v>
      </c>
      <c r="J7714">
        <v>0</v>
      </c>
      <c r="K7714">
        <v>0</v>
      </c>
      <c r="L7714">
        <v>0</v>
      </c>
      <c r="M7714">
        <v>6</v>
      </c>
      <c r="N7714">
        <v>0</v>
      </c>
      <c r="O7714">
        <v>0</v>
      </c>
      <c r="P7714">
        <v>0</v>
      </c>
      <c r="Q7714">
        <v>0</v>
      </c>
    </row>
    <row r="7715" spans="1:17" x14ac:dyDescent="0.2">
      <c r="A7715" t="s">
        <v>25453</v>
      </c>
      <c r="B7715" t="s">
        <v>89</v>
      </c>
      <c r="C7715" t="s">
        <v>125</v>
      </c>
      <c r="D7715" t="s">
        <v>17736</v>
      </c>
      <c r="E7715" t="s">
        <v>83</v>
      </c>
      <c r="F7715" t="s">
        <v>4941</v>
      </c>
      <c r="G7715">
        <v>0</v>
      </c>
      <c r="H7715">
        <v>6</v>
      </c>
      <c r="I7715">
        <v>0</v>
      </c>
      <c r="J7715">
        <v>5</v>
      </c>
      <c r="K7715">
        <v>1</v>
      </c>
      <c r="L7715">
        <v>0</v>
      </c>
      <c r="M7715">
        <v>0</v>
      </c>
      <c r="N7715">
        <v>0</v>
      </c>
      <c r="O7715">
        <v>0</v>
      </c>
      <c r="P7715">
        <v>0</v>
      </c>
      <c r="Q7715">
        <v>0</v>
      </c>
    </row>
    <row r="7716" spans="1:17" x14ac:dyDescent="0.2">
      <c r="A7716" t="s">
        <v>25454</v>
      </c>
      <c r="B7716" t="s">
        <v>89</v>
      </c>
      <c r="C7716" t="s">
        <v>125</v>
      </c>
      <c r="D7716" t="s">
        <v>17736</v>
      </c>
      <c r="E7716" t="s">
        <v>83</v>
      </c>
      <c r="F7716" t="s">
        <v>4943</v>
      </c>
      <c r="G7716">
        <v>0</v>
      </c>
      <c r="H7716">
        <v>0</v>
      </c>
      <c r="I7716">
        <v>0</v>
      </c>
      <c r="J7716">
        <v>0</v>
      </c>
      <c r="K7716">
        <v>0</v>
      </c>
      <c r="L7716">
        <v>0</v>
      </c>
      <c r="M7716">
        <v>6</v>
      </c>
      <c r="N7716">
        <v>0</v>
      </c>
      <c r="O7716">
        <v>0</v>
      </c>
      <c r="P7716">
        <v>0</v>
      </c>
      <c r="Q7716">
        <v>0</v>
      </c>
    </row>
    <row r="7717" spans="1:17" x14ac:dyDescent="0.2">
      <c r="A7717" t="s">
        <v>25455</v>
      </c>
      <c r="B7717" t="s">
        <v>89</v>
      </c>
      <c r="C7717" t="s">
        <v>125</v>
      </c>
      <c r="D7717" t="s">
        <v>17736</v>
      </c>
      <c r="E7717" t="s">
        <v>83</v>
      </c>
      <c r="F7717" t="s">
        <v>4925</v>
      </c>
      <c r="G7717">
        <v>0</v>
      </c>
      <c r="H7717">
        <v>0</v>
      </c>
      <c r="I7717">
        <v>0</v>
      </c>
      <c r="J7717">
        <v>0</v>
      </c>
      <c r="K7717">
        <v>0</v>
      </c>
      <c r="L7717">
        <v>0</v>
      </c>
      <c r="M7717">
        <v>0</v>
      </c>
      <c r="N7717">
        <v>6</v>
      </c>
      <c r="O7717">
        <v>5</v>
      </c>
      <c r="P7717">
        <v>0</v>
      </c>
      <c r="Q7717">
        <v>1</v>
      </c>
    </row>
    <row r="7718" spans="1:17" x14ac:dyDescent="0.2">
      <c r="A7718" t="s">
        <v>25456</v>
      </c>
      <c r="B7718" t="s">
        <v>89</v>
      </c>
      <c r="C7718" t="s">
        <v>125</v>
      </c>
      <c r="D7718" t="s">
        <v>17736</v>
      </c>
      <c r="E7718" t="s">
        <v>83</v>
      </c>
      <c r="F7718" t="s">
        <v>4927</v>
      </c>
      <c r="G7718">
        <v>0</v>
      </c>
      <c r="H7718">
        <v>0</v>
      </c>
      <c r="I7718">
        <v>0</v>
      </c>
      <c r="J7718">
        <v>0</v>
      </c>
      <c r="K7718">
        <v>0</v>
      </c>
      <c r="L7718">
        <v>0</v>
      </c>
      <c r="M7718">
        <v>0</v>
      </c>
      <c r="N7718">
        <v>4</v>
      </c>
      <c r="O7718">
        <v>3</v>
      </c>
      <c r="P7718">
        <v>0</v>
      </c>
      <c r="Q7718">
        <v>1</v>
      </c>
    </row>
    <row r="7719" spans="1:17" x14ac:dyDescent="0.2">
      <c r="A7719" t="s">
        <v>25457</v>
      </c>
      <c r="B7719" t="s">
        <v>89</v>
      </c>
      <c r="C7719" t="s">
        <v>125</v>
      </c>
      <c r="D7719" t="s">
        <v>17736</v>
      </c>
      <c r="E7719" t="s">
        <v>83</v>
      </c>
      <c r="F7719" t="s">
        <v>17734</v>
      </c>
      <c r="G7719">
        <v>6</v>
      </c>
      <c r="H7719">
        <v>0</v>
      </c>
      <c r="I7719">
        <v>0</v>
      </c>
      <c r="J7719">
        <v>0</v>
      </c>
      <c r="K7719">
        <v>0</v>
      </c>
      <c r="L7719">
        <v>0</v>
      </c>
      <c r="M7719">
        <v>0</v>
      </c>
      <c r="N7719">
        <v>0</v>
      </c>
      <c r="O7719">
        <v>0</v>
      </c>
      <c r="P7719">
        <v>0</v>
      </c>
      <c r="Q7719">
        <v>0</v>
      </c>
    </row>
    <row r="7720" spans="1:17" x14ac:dyDescent="0.2">
      <c r="A7720" t="s">
        <v>25458</v>
      </c>
      <c r="B7720" t="s">
        <v>89</v>
      </c>
      <c r="C7720" t="s">
        <v>125</v>
      </c>
      <c r="D7720" t="s">
        <v>17736</v>
      </c>
      <c r="E7720" t="s">
        <v>81</v>
      </c>
      <c r="F7720" t="s">
        <v>4929</v>
      </c>
      <c r="G7720">
        <v>0</v>
      </c>
      <c r="H7720">
        <v>9</v>
      </c>
      <c r="I7720">
        <v>1</v>
      </c>
      <c r="J7720">
        <v>7</v>
      </c>
      <c r="K7720">
        <v>1</v>
      </c>
      <c r="L7720">
        <v>0</v>
      </c>
      <c r="M7720">
        <v>0</v>
      </c>
      <c r="N7720">
        <v>0</v>
      </c>
      <c r="O7720">
        <v>0</v>
      </c>
      <c r="P7720">
        <v>0</v>
      </c>
      <c r="Q7720">
        <v>0</v>
      </c>
    </row>
    <row r="7721" spans="1:17" x14ac:dyDescent="0.2">
      <c r="A7721" t="s">
        <v>25459</v>
      </c>
      <c r="B7721" t="s">
        <v>89</v>
      </c>
      <c r="C7721" t="s">
        <v>125</v>
      </c>
      <c r="D7721" t="s">
        <v>17736</v>
      </c>
      <c r="E7721" t="s">
        <v>81</v>
      </c>
      <c r="F7721" t="s">
        <v>4931</v>
      </c>
      <c r="G7721">
        <v>0</v>
      </c>
      <c r="H7721">
        <v>9</v>
      </c>
      <c r="I7721">
        <v>1</v>
      </c>
      <c r="J7721">
        <v>7</v>
      </c>
      <c r="K7721">
        <v>1</v>
      </c>
      <c r="L7721">
        <v>0</v>
      </c>
      <c r="M7721">
        <v>0</v>
      </c>
      <c r="N7721">
        <v>0</v>
      </c>
      <c r="O7721">
        <v>0</v>
      </c>
      <c r="P7721">
        <v>0</v>
      </c>
      <c r="Q7721">
        <v>0</v>
      </c>
    </row>
    <row r="7722" spans="1:17" x14ac:dyDescent="0.2">
      <c r="A7722" t="s">
        <v>25460</v>
      </c>
      <c r="B7722" t="s">
        <v>89</v>
      </c>
      <c r="C7722" t="s">
        <v>125</v>
      </c>
      <c r="D7722" t="s">
        <v>17736</v>
      </c>
      <c r="E7722" t="s">
        <v>81</v>
      </c>
      <c r="F7722" t="s">
        <v>4933</v>
      </c>
      <c r="G7722">
        <v>0</v>
      </c>
      <c r="H7722">
        <v>0</v>
      </c>
      <c r="I7722">
        <v>0</v>
      </c>
      <c r="J7722">
        <v>0</v>
      </c>
      <c r="K7722">
        <v>0</v>
      </c>
      <c r="L7722">
        <v>0</v>
      </c>
      <c r="M7722">
        <v>9</v>
      </c>
      <c r="N7722">
        <v>0</v>
      </c>
      <c r="O7722">
        <v>0</v>
      </c>
      <c r="P7722">
        <v>0</v>
      </c>
      <c r="Q7722">
        <v>0</v>
      </c>
    </row>
    <row r="7723" spans="1:17" x14ac:dyDescent="0.2">
      <c r="A7723" t="s">
        <v>25461</v>
      </c>
      <c r="B7723" t="s">
        <v>89</v>
      </c>
      <c r="C7723" t="s">
        <v>125</v>
      </c>
      <c r="D7723" t="s">
        <v>17736</v>
      </c>
      <c r="E7723" t="s">
        <v>81</v>
      </c>
      <c r="F7723" t="s">
        <v>4935</v>
      </c>
      <c r="G7723">
        <v>0</v>
      </c>
      <c r="H7723">
        <v>9</v>
      </c>
      <c r="I7723">
        <v>1</v>
      </c>
      <c r="J7723">
        <v>7</v>
      </c>
      <c r="K7723">
        <v>1</v>
      </c>
      <c r="L7723">
        <v>0</v>
      </c>
      <c r="M7723">
        <v>0</v>
      </c>
      <c r="N7723">
        <v>0</v>
      </c>
      <c r="O7723">
        <v>0</v>
      </c>
      <c r="P7723">
        <v>0</v>
      </c>
      <c r="Q7723">
        <v>0</v>
      </c>
    </row>
    <row r="7724" spans="1:17" x14ac:dyDescent="0.2">
      <c r="A7724" t="s">
        <v>25462</v>
      </c>
      <c r="B7724" t="s">
        <v>89</v>
      </c>
      <c r="C7724" t="s">
        <v>125</v>
      </c>
      <c r="D7724" t="s">
        <v>17736</v>
      </c>
      <c r="E7724" t="s">
        <v>81</v>
      </c>
      <c r="F7724" t="s">
        <v>4937</v>
      </c>
      <c r="G7724">
        <v>0</v>
      </c>
      <c r="H7724">
        <v>9</v>
      </c>
      <c r="I7724">
        <v>1</v>
      </c>
      <c r="J7724">
        <v>7</v>
      </c>
      <c r="K7724">
        <v>1</v>
      </c>
      <c r="L7724">
        <v>0</v>
      </c>
      <c r="M7724">
        <v>0</v>
      </c>
      <c r="N7724">
        <v>0</v>
      </c>
      <c r="O7724">
        <v>0</v>
      </c>
      <c r="P7724">
        <v>0</v>
      </c>
      <c r="Q7724">
        <v>0</v>
      </c>
    </row>
    <row r="7725" spans="1:17" x14ac:dyDescent="0.2">
      <c r="A7725" t="s">
        <v>25463</v>
      </c>
      <c r="B7725" t="s">
        <v>89</v>
      </c>
      <c r="C7725" t="s">
        <v>125</v>
      </c>
      <c r="D7725" t="s">
        <v>17736</v>
      </c>
      <c r="E7725" t="s">
        <v>81</v>
      </c>
      <c r="F7725" t="s">
        <v>4939</v>
      </c>
      <c r="G7725">
        <v>0</v>
      </c>
      <c r="H7725">
        <v>0</v>
      </c>
      <c r="I7725">
        <v>0</v>
      </c>
      <c r="J7725">
        <v>0</v>
      </c>
      <c r="K7725">
        <v>0</v>
      </c>
      <c r="L7725">
        <v>0</v>
      </c>
      <c r="M7725">
        <v>9</v>
      </c>
      <c r="N7725">
        <v>0</v>
      </c>
      <c r="O7725">
        <v>0</v>
      </c>
      <c r="P7725">
        <v>0</v>
      </c>
      <c r="Q7725">
        <v>0</v>
      </c>
    </row>
    <row r="7726" spans="1:17" x14ac:dyDescent="0.2">
      <c r="A7726" t="s">
        <v>25464</v>
      </c>
      <c r="B7726" t="s">
        <v>89</v>
      </c>
      <c r="C7726" t="s">
        <v>125</v>
      </c>
      <c r="D7726" t="s">
        <v>17736</v>
      </c>
      <c r="E7726" t="s">
        <v>81</v>
      </c>
      <c r="F7726" t="s">
        <v>4941</v>
      </c>
      <c r="G7726">
        <v>0</v>
      </c>
      <c r="H7726">
        <v>9</v>
      </c>
      <c r="I7726">
        <v>1</v>
      </c>
      <c r="J7726">
        <v>7</v>
      </c>
      <c r="K7726">
        <v>1</v>
      </c>
      <c r="L7726">
        <v>0</v>
      </c>
      <c r="M7726">
        <v>0</v>
      </c>
      <c r="N7726">
        <v>0</v>
      </c>
      <c r="O7726">
        <v>0</v>
      </c>
      <c r="P7726">
        <v>0</v>
      </c>
      <c r="Q7726">
        <v>0</v>
      </c>
    </row>
    <row r="7727" spans="1:17" x14ac:dyDescent="0.2">
      <c r="A7727" t="s">
        <v>25465</v>
      </c>
      <c r="B7727" t="s">
        <v>89</v>
      </c>
      <c r="C7727" t="s">
        <v>125</v>
      </c>
      <c r="D7727" t="s">
        <v>17736</v>
      </c>
      <c r="E7727" t="s">
        <v>81</v>
      </c>
      <c r="F7727" t="s">
        <v>4943</v>
      </c>
      <c r="G7727">
        <v>0</v>
      </c>
      <c r="H7727">
        <v>0</v>
      </c>
      <c r="I7727">
        <v>0</v>
      </c>
      <c r="J7727">
        <v>0</v>
      </c>
      <c r="K7727">
        <v>0</v>
      </c>
      <c r="L7727">
        <v>0</v>
      </c>
      <c r="M7727">
        <v>9</v>
      </c>
      <c r="N7727">
        <v>0</v>
      </c>
      <c r="O7727">
        <v>0</v>
      </c>
      <c r="P7727">
        <v>0</v>
      </c>
      <c r="Q7727">
        <v>0</v>
      </c>
    </row>
    <row r="7728" spans="1:17" x14ac:dyDescent="0.2">
      <c r="A7728" t="s">
        <v>25466</v>
      </c>
      <c r="B7728" t="s">
        <v>89</v>
      </c>
      <c r="C7728" t="s">
        <v>125</v>
      </c>
      <c r="D7728" t="s">
        <v>17736</v>
      </c>
      <c r="E7728" t="s">
        <v>81</v>
      </c>
      <c r="F7728" t="s">
        <v>4925</v>
      </c>
      <c r="G7728">
        <v>0</v>
      </c>
      <c r="H7728">
        <v>0</v>
      </c>
      <c r="I7728">
        <v>0</v>
      </c>
      <c r="J7728">
        <v>0</v>
      </c>
      <c r="K7728">
        <v>0</v>
      </c>
      <c r="L7728">
        <v>0</v>
      </c>
      <c r="M7728">
        <v>0</v>
      </c>
      <c r="N7728">
        <v>6</v>
      </c>
      <c r="O7728">
        <v>6</v>
      </c>
      <c r="P7728">
        <v>0</v>
      </c>
      <c r="Q7728">
        <v>0</v>
      </c>
    </row>
    <row r="7729" spans="1:17" x14ac:dyDescent="0.2">
      <c r="A7729" t="s">
        <v>25467</v>
      </c>
      <c r="B7729" t="s">
        <v>89</v>
      </c>
      <c r="C7729" t="s">
        <v>125</v>
      </c>
      <c r="D7729" t="s">
        <v>17736</v>
      </c>
      <c r="E7729" t="s">
        <v>81</v>
      </c>
      <c r="F7729" t="s">
        <v>4927</v>
      </c>
      <c r="G7729">
        <v>0</v>
      </c>
      <c r="H7729">
        <v>0</v>
      </c>
      <c r="I7729">
        <v>0</v>
      </c>
      <c r="J7729">
        <v>0</v>
      </c>
      <c r="K7729">
        <v>0</v>
      </c>
      <c r="L7729">
        <v>0</v>
      </c>
      <c r="M7729">
        <v>0</v>
      </c>
      <c r="N7729">
        <v>4</v>
      </c>
      <c r="O7729">
        <v>4</v>
      </c>
      <c r="P7729">
        <v>0</v>
      </c>
      <c r="Q7729">
        <v>0</v>
      </c>
    </row>
    <row r="7730" spans="1:17" x14ac:dyDescent="0.2">
      <c r="A7730" t="s">
        <v>25468</v>
      </c>
      <c r="B7730" t="s">
        <v>89</v>
      </c>
      <c r="C7730" t="s">
        <v>125</v>
      </c>
      <c r="D7730" t="s">
        <v>17736</v>
      </c>
      <c r="E7730" t="s">
        <v>81</v>
      </c>
      <c r="F7730" t="s">
        <v>17734</v>
      </c>
      <c r="G7730">
        <v>9</v>
      </c>
      <c r="H7730">
        <v>0</v>
      </c>
      <c r="I7730">
        <v>0</v>
      </c>
      <c r="J7730">
        <v>0</v>
      </c>
      <c r="K7730">
        <v>0</v>
      </c>
      <c r="L7730">
        <v>0</v>
      </c>
      <c r="M7730">
        <v>0</v>
      </c>
      <c r="N7730">
        <v>0</v>
      </c>
      <c r="O7730">
        <v>0</v>
      </c>
      <c r="P7730">
        <v>0</v>
      </c>
      <c r="Q7730">
        <v>0</v>
      </c>
    </row>
    <row r="7731" spans="1:17" x14ac:dyDescent="0.2">
      <c r="A7731" t="s">
        <v>25469</v>
      </c>
      <c r="B7731" t="s">
        <v>89</v>
      </c>
      <c r="C7731" t="s">
        <v>125</v>
      </c>
      <c r="D7731" t="s">
        <v>17754</v>
      </c>
      <c r="E7731" t="s">
        <v>83</v>
      </c>
      <c r="F7731" t="s">
        <v>17734</v>
      </c>
      <c r="G7731">
        <v>1</v>
      </c>
      <c r="H7731">
        <v>0</v>
      </c>
      <c r="I7731">
        <v>0</v>
      </c>
      <c r="J7731">
        <v>0</v>
      </c>
      <c r="K7731">
        <v>0</v>
      </c>
      <c r="L7731">
        <v>0</v>
      </c>
      <c r="M7731">
        <v>0</v>
      </c>
      <c r="N7731">
        <v>0</v>
      </c>
      <c r="O7731">
        <v>0</v>
      </c>
      <c r="P7731">
        <v>0</v>
      </c>
      <c r="Q7731">
        <v>0</v>
      </c>
    </row>
    <row r="7732" spans="1:17" x14ac:dyDescent="0.2">
      <c r="A7732" t="s">
        <v>25470</v>
      </c>
      <c r="B7732" t="s">
        <v>89</v>
      </c>
      <c r="C7732" t="s">
        <v>125</v>
      </c>
      <c r="D7732" t="s">
        <v>17754</v>
      </c>
      <c r="E7732" t="s">
        <v>81</v>
      </c>
      <c r="F7732" t="s">
        <v>17734</v>
      </c>
      <c r="G7732">
        <v>2</v>
      </c>
      <c r="H7732">
        <v>0</v>
      </c>
      <c r="I7732">
        <v>0</v>
      </c>
      <c r="J7732">
        <v>0</v>
      </c>
      <c r="K7732">
        <v>0</v>
      </c>
      <c r="L7732">
        <v>0</v>
      </c>
      <c r="M7732">
        <v>0</v>
      </c>
      <c r="N7732">
        <v>0</v>
      </c>
      <c r="O7732">
        <v>0</v>
      </c>
      <c r="P7732">
        <v>0</v>
      </c>
      <c r="Q7732">
        <v>0</v>
      </c>
    </row>
    <row r="7733" spans="1:17" x14ac:dyDescent="0.2">
      <c r="A7733" t="s">
        <v>25471</v>
      </c>
      <c r="B7733" t="s">
        <v>89</v>
      </c>
      <c r="C7733" t="s">
        <v>126</v>
      </c>
      <c r="D7733" t="s">
        <v>17736</v>
      </c>
      <c r="E7733" t="s">
        <v>83</v>
      </c>
      <c r="F7733" t="s">
        <v>4929</v>
      </c>
      <c r="G7733">
        <v>0</v>
      </c>
      <c r="H7733">
        <v>4</v>
      </c>
      <c r="I7733">
        <v>1</v>
      </c>
      <c r="J7733">
        <v>3</v>
      </c>
      <c r="K7733">
        <v>0</v>
      </c>
      <c r="L7733">
        <v>0</v>
      </c>
      <c r="M7733">
        <v>0</v>
      </c>
      <c r="N7733">
        <v>0</v>
      </c>
      <c r="O7733">
        <v>0</v>
      </c>
      <c r="P7733">
        <v>0</v>
      </c>
      <c r="Q7733">
        <v>0</v>
      </c>
    </row>
    <row r="7734" spans="1:17" x14ac:dyDescent="0.2">
      <c r="A7734" t="s">
        <v>25472</v>
      </c>
      <c r="B7734" t="s">
        <v>89</v>
      </c>
      <c r="C7734" t="s">
        <v>126</v>
      </c>
      <c r="D7734" t="s">
        <v>17736</v>
      </c>
      <c r="E7734" t="s">
        <v>83</v>
      </c>
      <c r="F7734" t="s">
        <v>4931</v>
      </c>
      <c r="G7734">
        <v>0</v>
      </c>
      <c r="H7734">
        <v>4</v>
      </c>
      <c r="I7734">
        <v>1</v>
      </c>
      <c r="J7734">
        <v>3</v>
      </c>
      <c r="K7734">
        <v>0</v>
      </c>
      <c r="L7734">
        <v>0</v>
      </c>
      <c r="M7734">
        <v>0</v>
      </c>
      <c r="N7734">
        <v>0</v>
      </c>
      <c r="O7734">
        <v>0</v>
      </c>
      <c r="P7734">
        <v>0</v>
      </c>
      <c r="Q7734">
        <v>0</v>
      </c>
    </row>
    <row r="7735" spans="1:17" x14ac:dyDescent="0.2">
      <c r="A7735" t="s">
        <v>25473</v>
      </c>
      <c r="B7735" t="s">
        <v>89</v>
      </c>
      <c r="C7735" t="s">
        <v>126</v>
      </c>
      <c r="D7735" t="s">
        <v>17736</v>
      </c>
      <c r="E7735" t="s">
        <v>83</v>
      </c>
      <c r="F7735" t="s">
        <v>4933</v>
      </c>
      <c r="G7735">
        <v>0</v>
      </c>
      <c r="H7735">
        <v>0</v>
      </c>
      <c r="I7735">
        <v>0</v>
      </c>
      <c r="J7735">
        <v>0</v>
      </c>
      <c r="K7735">
        <v>0</v>
      </c>
      <c r="L7735">
        <v>0</v>
      </c>
      <c r="M7735">
        <v>4</v>
      </c>
      <c r="N7735">
        <v>0</v>
      </c>
      <c r="O7735">
        <v>0</v>
      </c>
      <c r="P7735">
        <v>0</v>
      </c>
      <c r="Q7735">
        <v>0</v>
      </c>
    </row>
    <row r="7736" spans="1:17" x14ac:dyDescent="0.2">
      <c r="A7736" t="s">
        <v>25474</v>
      </c>
      <c r="B7736" t="s">
        <v>89</v>
      </c>
      <c r="C7736" t="s">
        <v>126</v>
      </c>
      <c r="D7736" t="s">
        <v>17736</v>
      </c>
      <c r="E7736" t="s">
        <v>83</v>
      </c>
      <c r="F7736" t="s">
        <v>4935</v>
      </c>
      <c r="G7736">
        <v>0</v>
      </c>
      <c r="H7736">
        <v>4</v>
      </c>
      <c r="I7736">
        <v>1</v>
      </c>
      <c r="J7736">
        <v>3</v>
      </c>
      <c r="K7736">
        <v>0</v>
      </c>
      <c r="L7736">
        <v>0</v>
      </c>
      <c r="M7736">
        <v>0</v>
      </c>
      <c r="N7736">
        <v>0</v>
      </c>
      <c r="O7736">
        <v>0</v>
      </c>
      <c r="P7736">
        <v>0</v>
      </c>
      <c r="Q7736">
        <v>0</v>
      </c>
    </row>
    <row r="7737" spans="1:17" x14ac:dyDescent="0.2">
      <c r="A7737" t="s">
        <v>25475</v>
      </c>
      <c r="B7737" t="s">
        <v>89</v>
      </c>
      <c r="C7737" t="s">
        <v>126</v>
      </c>
      <c r="D7737" t="s">
        <v>17736</v>
      </c>
      <c r="E7737" t="s">
        <v>83</v>
      </c>
      <c r="F7737" t="s">
        <v>4937</v>
      </c>
      <c r="G7737">
        <v>0</v>
      </c>
      <c r="H7737">
        <v>4</v>
      </c>
      <c r="I7737">
        <v>1</v>
      </c>
      <c r="J7737">
        <v>3</v>
      </c>
      <c r="K7737">
        <v>0</v>
      </c>
      <c r="L7737">
        <v>0</v>
      </c>
      <c r="M7737">
        <v>0</v>
      </c>
      <c r="N7737">
        <v>0</v>
      </c>
      <c r="O7737">
        <v>0</v>
      </c>
      <c r="P7737">
        <v>0</v>
      </c>
      <c r="Q7737">
        <v>0</v>
      </c>
    </row>
    <row r="7738" spans="1:17" x14ac:dyDescent="0.2">
      <c r="A7738" t="s">
        <v>25476</v>
      </c>
      <c r="B7738" t="s">
        <v>89</v>
      </c>
      <c r="C7738" t="s">
        <v>126</v>
      </c>
      <c r="D7738" t="s">
        <v>17736</v>
      </c>
      <c r="E7738" t="s">
        <v>83</v>
      </c>
      <c r="F7738" t="s">
        <v>4939</v>
      </c>
      <c r="G7738">
        <v>0</v>
      </c>
      <c r="H7738">
        <v>0</v>
      </c>
      <c r="I7738">
        <v>0</v>
      </c>
      <c r="J7738">
        <v>0</v>
      </c>
      <c r="K7738">
        <v>0</v>
      </c>
      <c r="L7738">
        <v>0</v>
      </c>
      <c r="M7738">
        <v>4</v>
      </c>
      <c r="N7738">
        <v>0</v>
      </c>
      <c r="O7738">
        <v>0</v>
      </c>
      <c r="P7738">
        <v>0</v>
      </c>
      <c r="Q7738">
        <v>0</v>
      </c>
    </row>
    <row r="7739" spans="1:17" x14ac:dyDescent="0.2">
      <c r="A7739" t="s">
        <v>25477</v>
      </c>
      <c r="B7739" t="s">
        <v>89</v>
      </c>
      <c r="C7739" t="s">
        <v>126</v>
      </c>
      <c r="D7739" t="s">
        <v>17736</v>
      </c>
      <c r="E7739" t="s">
        <v>83</v>
      </c>
      <c r="F7739" t="s">
        <v>4941</v>
      </c>
      <c r="G7739">
        <v>0</v>
      </c>
      <c r="H7739">
        <v>4</v>
      </c>
      <c r="I7739">
        <v>1</v>
      </c>
      <c r="J7739">
        <v>3</v>
      </c>
      <c r="K7739">
        <v>0</v>
      </c>
      <c r="L7739">
        <v>0</v>
      </c>
      <c r="M7739">
        <v>0</v>
      </c>
      <c r="N7739">
        <v>0</v>
      </c>
      <c r="O7739">
        <v>0</v>
      </c>
      <c r="P7739">
        <v>0</v>
      </c>
      <c r="Q7739">
        <v>0</v>
      </c>
    </row>
    <row r="7740" spans="1:17" x14ac:dyDescent="0.2">
      <c r="A7740" t="s">
        <v>25478</v>
      </c>
      <c r="B7740" t="s">
        <v>89</v>
      </c>
      <c r="C7740" t="s">
        <v>126</v>
      </c>
      <c r="D7740" t="s">
        <v>17736</v>
      </c>
      <c r="E7740" t="s">
        <v>83</v>
      </c>
      <c r="F7740" t="s">
        <v>4943</v>
      </c>
      <c r="G7740">
        <v>0</v>
      </c>
      <c r="H7740">
        <v>0</v>
      </c>
      <c r="I7740">
        <v>0</v>
      </c>
      <c r="J7740">
        <v>0</v>
      </c>
      <c r="K7740">
        <v>0</v>
      </c>
      <c r="L7740">
        <v>0</v>
      </c>
      <c r="M7740">
        <v>4</v>
      </c>
      <c r="N7740">
        <v>0</v>
      </c>
      <c r="O7740">
        <v>0</v>
      </c>
      <c r="P7740">
        <v>0</v>
      </c>
      <c r="Q7740">
        <v>0</v>
      </c>
    </row>
    <row r="7741" spans="1:17" x14ac:dyDescent="0.2">
      <c r="A7741" t="s">
        <v>25479</v>
      </c>
      <c r="B7741" t="s">
        <v>89</v>
      </c>
      <c r="C7741" t="s">
        <v>126</v>
      </c>
      <c r="D7741" t="s">
        <v>17736</v>
      </c>
      <c r="E7741" t="s">
        <v>83</v>
      </c>
      <c r="F7741" t="s">
        <v>4925</v>
      </c>
      <c r="G7741">
        <v>0</v>
      </c>
      <c r="H7741">
        <v>0</v>
      </c>
      <c r="I7741">
        <v>0</v>
      </c>
      <c r="J7741">
        <v>0</v>
      </c>
      <c r="K7741">
        <v>0</v>
      </c>
      <c r="L7741">
        <v>0</v>
      </c>
      <c r="M7741">
        <v>0</v>
      </c>
      <c r="N7741">
        <v>2</v>
      </c>
      <c r="O7741">
        <v>2</v>
      </c>
      <c r="P7741">
        <v>0</v>
      </c>
      <c r="Q7741">
        <v>0</v>
      </c>
    </row>
    <row r="7742" spans="1:17" x14ac:dyDescent="0.2">
      <c r="A7742" t="s">
        <v>25480</v>
      </c>
      <c r="B7742" t="s">
        <v>89</v>
      </c>
      <c r="C7742" t="s">
        <v>190</v>
      </c>
      <c r="D7742" t="s">
        <v>17736</v>
      </c>
      <c r="E7742" t="s">
        <v>81</v>
      </c>
      <c r="F7742" t="s">
        <v>4937</v>
      </c>
      <c r="G7742">
        <v>0</v>
      </c>
      <c r="H7742">
        <v>32</v>
      </c>
      <c r="I7742">
        <v>2</v>
      </c>
      <c r="J7742">
        <v>24</v>
      </c>
      <c r="K7742">
        <v>6</v>
      </c>
      <c r="L7742">
        <v>0</v>
      </c>
      <c r="M7742">
        <v>0</v>
      </c>
      <c r="N7742">
        <v>0</v>
      </c>
      <c r="O7742">
        <v>0</v>
      </c>
      <c r="P7742">
        <v>0</v>
      </c>
      <c r="Q7742">
        <v>0</v>
      </c>
    </row>
    <row r="7743" spans="1:17" x14ac:dyDescent="0.2">
      <c r="A7743" t="s">
        <v>25481</v>
      </c>
      <c r="B7743" t="s">
        <v>89</v>
      </c>
      <c r="C7743" t="s">
        <v>190</v>
      </c>
      <c r="D7743" t="s">
        <v>17736</v>
      </c>
      <c r="E7743" t="s">
        <v>81</v>
      </c>
      <c r="F7743" t="s">
        <v>4939</v>
      </c>
      <c r="G7743">
        <v>0</v>
      </c>
      <c r="H7743">
        <v>0</v>
      </c>
      <c r="I7743">
        <v>0</v>
      </c>
      <c r="J7743">
        <v>0</v>
      </c>
      <c r="K7743">
        <v>0</v>
      </c>
      <c r="L7743">
        <v>0</v>
      </c>
      <c r="M7743">
        <v>32</v>
      </c>
      <c r="N7743">
        <v>0</v>
      </c>
      <c r="O7743">
        <v>0</v>
      </c>
      <c r="P7743">
        <v>0</v>
      </c>
      <c r="Q7743">
        <v>0</v>
      </c>
    </row>
    <row r="7744" spans="1:17" x14ac:dyDescent="0.2">
      <c r="A7744" t="s">
        <v>25482</v>
      </c>
      <c r="B7744" t="s">
        <v>89</v>
      </c>
      <c r="C7744" t="s">
        <v>190</v>
      </c>
      <c r="D7744" t="s">
        <v>17736</v>
      </c>
      <c r="E7744" t="s">
        <v>81</v>
      </c>
      <c r="F7744" t="s">
        <v>4941</v>
      </c>
      <c r="G7744">
        <v>0</v>
      </c>
      <c r="H7744">
        <v>32</v>
      </c>
      <c r="I7744">
        <v>2</v>
      </c>
      <c r="J7744">
        <v>25</v>
      </c>
      <c r="K7744">
        <v>5</v>
      </c>
      <c r="L7744">
        <v>0</v>
      </c>
      <c r="M7744">
        <v>0</v>
      </c>
      <c r="N7744">
        <v>0</v>
      </c>
      <c r="O7744">
        <v>0</v>
      </c>
      <c r="P7744">
        <v>0</v>
      </c>
      <c r="Q7744">
        <v>0</v>
      </c>
    </row>
    <row r="7745" spans="1:17" x14ac:dyDescent="0.2">
      <c r="A7745" t="s">
        <v>25483</v>
      </c>
      <c r="B7745" t="s">
        <v>89</v>
      </c>
      <c r="C7745" t="s">
        <v>190</v>
      </c>
      <c r="D7745" t="s">
        <v>17736</v>
      </c>
      <c r="E7745" t="s">
        <v>81</v>
      </c>
      <c r="F7745" t="s">
        <v>4943</v>
      </c>
      <c r="G7745">
        <v>0</v>
      </c>
      <c r="H7745">
        <v>0</v>
      </c>
      <c r="I7745">
        <v>0</v>
      </c>
      <c r="J7745">
        <v>0</v>
      </c>
      <c r="K7745">
        <v>0</v>
      </c>
      <c r="L7745">
        <v>0</v>
      </c>
      <c r="M7745">
        <v>32</v>
      </c>
      <c r="N7745">
        <v>0</v>
      </c>
      <c r="O7745">
        <v>0</v>
      </c>
      <c r="P7745">
        <v>0</v>
      </c>
      <c r="Q7745">
        <v>0</v>
      </c>
    </row>
    <row r="7746" spans="1:17" x14ac:dyDescent="0.2">
      <c r="A7746" t="s">
        <v>25484</v>
      </c>
      <c r="B7746" t="s">
        <v>89</v>
      </c>
      <c r="C7746" t="s">
        <v>190</v>
      </c>
      <c r="D7746" t="s">
        <v>17736</v>
      </c>
      <c r="E7746" t="s">
        <v>81</v>
      </c>
      <c r="F7746" t="s">
        <v>4925</v>
      </c>
      <c r="G7746">
        <v>0</v>
      </c>
      <c r="H7746">
        <v>0</v>
      </c>
      <c r="I7746">
        <v>0</v>
      </c>
      <c r="J7746">
        <v>0</v>
      </c>
      <c r="K7746">
        <v>0</v>
      </c>
      <c r="L7746">
        <v>0</v>
      </c>
      <c r="M7746">
        <v>0</v>
      </c>
      <c r="N7746">
        <v>18</v>
      </c>
      <c r="O7746">
        <v>16</v>
      </c>
      <c r="P7746">
        <v>2</v>
      </c>
      <c r="Q7746">
        <v>0</v>
      </c>
    </row>
    <row r="7747" spans="1:17" x14ac:dyDescent="0.2">
      <c r="A7747" t="s">
        <v>25485</v>
      </c>
      <c r="B7747" t="s">
        <v>89</v>
      </c>
      <c r="C7747" t="s">
        <v>190</v>
      </c>
      <c r="D7747" t="s">
        <v>17736</v>
      </c>
      <c r="E7747" t="s">
        <v>81</v>
      </c>
      <c r="F7747" t="s">
        <v>4927</v>
      </c>
      <c r="G7747">
        <v>0</v>
      </c>
      <c r="H7747">
        <v>0</v>
      </c>
      <c r="I7747">
        <v>0</v>
      </c>
      <c r="J7747">
        <v>0</v>
      </c>
      <c r="K7747">
        <v>0</v>
      </c>
      <c r="L7747">
        <v>0</v>
      </c>
      <c r="M7747">
        <v>0</v>
      </c>
      <c r="N7747">
        <v>14</v>
      </c>
      <c r="O7747">
        <v>12</v>
      </c>
      <c r="P7747">
        <v>2</v>
      </c>
      <c r="Q7747">
        <v>0</v>
      </c>
    </row>
    <row r="7748" spans="1:17" x14ac:dyDescent="0.2">
      <c r="A7748" t="s">
        <v>25486</v>
      </c>
      <c r="B7748" t="s">
        <v>89</v>
      </c>
      <c r="C7748" t="s">
        <v>190</v>
      </c>
      <c r="D7748" t="s">
        <v>17736</v>
      </c>
      <c r="E7748" t="s">
        <v>81</v>
      </c>
      <c r="F7748" t="s">
        <v>17734</v>
      </c>
      <c r="G7748">
        <v>32</v>
      </c>
      <c r="H7748">
        <v>0</v>
      </c>
      <c r="I7748">
        <v>0</v>
      </c>
      <c r="J7748">
        <v>0</v>
      </c>
      <c r="K7748">
        <v>0</v>
      </c>
      <c r="L7748">
        <v>0</v>
      </c>
      <c r="M7748">
        <v>0</v>
      </c>
      <c r="N7748">
        <v>0</v>
      </c>
      <c r="O7748">
        <v>0</v>
      </c>
      <c r="P7748">
        <v>0</v>
      </c>
      <c r="Q7748">
        <v>0</v>
      </c>
    </row>
    <row r="7749" spans="1:17" x14ac:dyDescent="0.2">
      <c r="A7749" t="s">
        <v>25487</v>
      </c>
      <c r="B7749" t="s">
        <v>89</v>
      </c>
      <c r="C7749" t="s">
        <v>190</v>
      </c>
      <c r="D7749" t="s">
        <v>17754</v>
      </c>
      <c r="E7749" t="s">
        <v>83</v>
      </c>
      <c r="F7749" t="s">
        <v>17734</v>
      </c>
      <c r="G7749">
        <v>2</v>
      </c>
      <c r="H7749">
        <v>0</v>
      </c>
      <c r="I7749">
        <v>0</v>
      </c>
      <c r="J7749">
        <v>0</v>
      </c>
      <c r="K7749">
        <v>0</v>
      </c>
      <c r="L7749">
        <v>0</v>
      </c>
      <c r="M7749">
        <v>0</v>
      </c>
      <c r="N7749">
        <v>0</v>
      </c>
      <c r="O7749">
        <v>0</v>
      </c>
      <c r="P7749">
        <v>0</v>
      </c>
      <c r="Q7749">
        <v>0</v>
      </c>
    </row>
    <row r="7750" spans="1:17" x14ac:dyDescent="0.2">
      <c r="A7750" t="s">
        <v>25488</v>
      </c>
      <c r="B7750" t="s">
        <v>89</v>
      </c>
      <c r="C7750" t="s">
        <v>190</v>
      </c>
      <c r="D7750" t="s">
        <v>17754</v>
      </c>
      <c r="E7750" t="s">
        <v>81</v>
      </c>
      <c r="F7750" t="s">
        <v>17734</v>
      </c>
      <c r="G7750">
        <v>1</v>
      </c>
      <c r="H7750">
        <v>0</v>
      </c>
      <c r="I7750">
        <v>0</v>
      </c>
      <c r="J7750">
        <v>0</v>
      </c>
      <c r="K7750">
        <v>0</v>
      </c>
      <c r="L7750">
        <v>0</v>
      </c>
      <c r="M7750">
        <v>0</v>
      </c>
      <c r="N7750">
        <v>0</v>
      </c>
      <c r="O7750">
        <v>0</v>
      </c>
      <c r="P7750">
        <v>0</v>
      </c>
      <c r="Q7750">
        <v>0</v>
      </c>
    </row>
    <row r="7751" spans="1:17" x14ac:dyDescent="0.2">
      <c r="A7751" t="s">
        <v>25489</v>
      </c>
      <c r="B7751" t="s">
        <v>89</v>
      </c>
      <c r="C7751" t="s">
        <v>191</v>
      </c>
      <c r="D7751" t="s">
        <v>17736</v>
      </c>
      <c r="E7751" t="s">
        <v>83</v>
      </c>
      <c r="F7751" t="s">
        <v>4929</v>
      </c>
      <c r="G7751">
        <v>0</v>
      </c>
      <c r="H7751">
        <v>3</v>
      </c>
      <c r="I7751">
        <v>0</v>
      </c>
      <c r="J7751">
        <v>3</v>
      </c>
      <c r="K7751">
        <v>0</v>
      </c>
      <c r="L7751">
        <v>0</v>
      </c>
      <c r="M7751">
        <v>0</v>
      </c>
      <c r="N7751">
        <v>0</v>
      </c>
      <c r="O7751">
        <v>0</v>
      </c>
      <c r="P7751">
        <v>0</v>
      </c>
      <c r="Q7751">
        <v>0</v>
      </c>
    </row>
    <row r="7752" spans="1:17" x14ac:dyDescent="0.2">
      <c r="A7752" t="s">
        <v>25490</v>
      </c>
      <c r="B7752" t="s">
        <v>89</v>
      </c>
      <c r="C7752" t="s">
        <v>191</v>
      </c>
      <c r="D7752" t="s">
        <v>17736</v>
      </c>
      <c r="E7752" t="s">
        <v>83</v>
      </c>
      <c r="F7752" t="s">
        <v>4931</v>
      </c>
      <c r="G7752">
        <v>0</v>
      </c>
      <c r="H7752">
        <v>3</v>
      </c>
      <c r="I7752">
        <v>0</v>
      </c>
      <c r="J7752">
        <v>3</v>
      </c>
      <c r="K7752">
        <v>0</v>
      </c>
      <c r="L7752">
        <v>0</v>
      </c>
      <c r="M7752">
        <v>0</v>
      </c>
      <c r="N7752">
        <v>0</v>
      </c>
      <c r="O7752">
        <v>0</v>
      </c>
      <c r="P7752">
        <v>0</v>
      </c>
      <c r="Q7752">
        <v>0</v>
      </c>
    </row>
    <row r="7753" spans="1:17" x14ac:dyDescent="0.2">
      <c r="A7753" t="s">
        <v>25491</v>
      </c>
      <c r="B7753" t="s">
        <v>89</v>
      </c>
      <c r="C7753" t="s">
        <v>191</v>
      </c>
      <c r="D7753" t="s">
        <v>17736</v>
      </c>
      <c r="E7753" t="s">
        <v>83</v>
      </c>
      <c r="F7753" t="s">
        <v>4933</v>
      </c>
      <c r="G7753">
        <v>0</v>
      </c>
      <c r="H7753">
        <v>0</v>
      </c>
      <c r="I7753">
        <v>0</v>
      </c>
      <c r="J7753">
        <v>0</v>
      </c>
      <c r="K7753">
        <v>0</v>
      </c>
      <c r="L7753">
        <v>0</v>
      </c>
      <c r="M7753">
        <v>3</v>
      </c>
      <c r="N7753">
        <v>0</v>
      </c>
      <c r="O7753">
        <v>0</v>
      </c>
      <c r="P7753">
        <v>0</v>
      </c>
      <c r="Q7753">
        <v>0</v>
      </c>
    </row>
    <row r="7754" spans="1:17" x14ac:dyDescent="0.2">
      <c r="A7754" t="s">
        <v>25492</v>
      </c>
      <c r="B7754" t="s">
        <v>89</v>
      </c>
      <c r="C7754" t="s">
        <v>248</v>
      </c>
      <c r="D7754" t="s">
        <v>17736</v>
      </c>
      <c r="E7754" t="s">
        <v>81</v>
      </c>
      <c r="F7754" t="s">
        <v>4931</v>
      </c>
      <c r="G7754">
        <v>0</v>
      </c>
      <c r="H7754">
        <v>16</v>
      </c>
      <c r="I7754">
        <v>1</v>
      </c>
      <c r="J7754">
        <v>13</v>
      </c>
      <c r="K7754">
        <v>1</v>
      </c>
      <c r="L7754">
        <v>1</v>
      </c>
      <c r="M7754">
        <v>0</v>
      </c>
      <c r="N7754">
        <v>0</v>
      </c>
      <c r="O7754">
        <v>0</v>
      </c>
      <c r="P7754">
        <v>0</v>
      </c>
      <c r="Q7754">
        <v>0</v>
      </c>
    </row>
    <row r="7755" spans="1:17" x14ac:dyDescent="0.2">
      <c r="A7755" t="s">
        <v>25493</v>
      </c>
      <c r="B7755" t="s">
        <v>89</v>
      </c>
      <c r="C7755" t="s">
        <v>248</v>
      </c>
      <c r="D7755" t="s">
        <v>17736</v>
      </c>
      <c r="E7755" t="s">
        <v>81</v>
      </c>
      <c r="F7755" t="s">
        <v>4933</v>
      </c>
      <c r="G7755">
        <v>0</v>
      </c>
      <c r="H7755">
        <v>0</v>
      </c>
      <c r="I7755">
        <v>0</v>
      </c>
      <c r="J7755">
        <v>0</v>
      </c>
      <c r="K7755">
        <v>0</v>
      </c>
      <c r="L7755">
        <v>0</v>
      </c>
      <c r="M7755">
        <v>16</v>
      </c>
      <c r="N7755">
        <v>0</v>
      </c>
      <c r="O7755">
        <v>0</v>
      </c>
      <c r="P7755">
        <v>0</v>
      </c>
      <c r="Q7755">
        <v>0</v>
      </c>
    </row>
    <row r="7756" spans="1:17" x14ac:dyDescent="0.2">
      <c r="A7756" t="s">
        <v>25494</v>
      </c>
      <c r="B7756" t="s">
        <v>89</v>
      </c>
      <c r="C7756" t="s">
        <v>248</v>
      </c>
      <c r="D7756" t="s">
        <v>17736</v>
      </c>
      <c r="E7756" t="s">
        <v>81</v>
      </c>
      <c r="F7756" t="s">
        <v>4935</v>
      </c>
      <c r="G7756">
        <v>0</v>
      </c>
      <c r="H7756">
        <v>16</v>
      </c>
      <c r="I7756">
        <v>1</v>
      </c>
      <c r="J7756">
        <v>13</v>
      </c>
      <c r="K7756">
        <v>1</v>
      </c>
      <c r="L7756">
        <v>1</v>
      </c>
      <c r="M7756">
        <v>0</v>
      </c>
      <c r="N7756">
        <v>0</v>
      </c>
      <c r="O7756">
        <v>0</v>
      </c>
      <c r="P7756">
        <v>0</v>
      </c>
      <c r="Q7756">
        <v>0</v>
      </c>
    </row>
    <row r="7757" spans="1:17" x14ac:dyDescent="0.2">
      <c r="A7757" t="s">
        <v>25495</v>
      </c>
      <c r="B7757" t="s">
        <v>89</v>
      </c>
      <c r="C7757" t="s">
        <v>248</v>
      </c>
      <c r="D7757" t="s">
        <v>17736</v>
      </c>
      <c r="E7757" t="s">
        <v>81</v>
      </c>
      <c r="F7757" t="s">
        <v>4937</v>
      </c>
      <c r="G7757">
        <v>0</v>
      </c>
      <c r="H7757">
        <v>16</v>
      </c>
      <c r="I7757">
        <v>1</v>
      </c>
      <c r="J7757">
        <v>13</v>
      </c>
      <c r="K7757">
        <v>1</v>
      </c>
      <c r="L7757">
        <v>1</v>
      </c>
      <c r="M7757">
        <v>0</v>
      </c>
      <c r="N7757">
        <v>0</v>
      </c>
      <c r="O7757">
        <v>0</v>
      </c>
      <c r="P7757">
        <v>0</v>
      </c>
      <c r="Q7757">
        <v>0</v>
      </c>
    </row>
    <row r="7758" spans="1:17" x14ac:dyDescent="0.2">
      <c r="A7758" t="s">
        <v>25496</v>
      </c>
      <c r="B7758" t="s">
        <v>89</v>
      </c>
      <c r="C7758" t="s">
        <v>248</v>
      </c>
      <c r="D7758" t="s">
        <v>17736</v>
      </c>
      <c r="E7758" t="s">
        <v>81</v>
      </c>
      <c r="F7758" t="s">
        <v>4939</v>
      </c>
      <c r="G7758">
        <v>0</v>
      </c>
      <c r="H7758">
        <v>0</v>
      </c>
      <c r="I7758">
        <v>0</v>
      </c>
      <c r="J7758">
        <v>0</v>
      </c>
      <c r="K7758">
        <v>0</v>
      </c>
      <c r="L7758">
        <v>0</v>
      </c>
      <c r="M7758">
        <v>16</v>
      </c>
      <c r="N7758">
        <v>0</v>
      </c>
      <c r="O7758">
        <v>0</v>
      </c>
      <c r="P7758">
        <v>0</v>
      </c>
      <c r="Q7758">
        <v>0</v>
      </c>
    </row>
    <row r="7759" spans="1:17" x14ac:dyDescent="0.2">
      <c r="A7759" t="s">
        <v>25497</v>
      </c>
      <c r="B7759" t="s">
        <v>89</v>
      </c>
      <c r="C7759" t="s">
        <v>248</v>
      </c>
      <c r="D7759" t="s">
        <v>17736</v>
      </c>
      <c r="E7759" t="s">
        <v>81</v>
      </c>
      <c r="F7759" t="s">
        <v>4941</v>
      </c>
      <c r="G7759">
        <v>0</v>
      </c>
      <c r="H7759">
        <v>16</v>
      </c>
      <c r="I7759">
        <v>1</v>
      </c>
      <c r="J7759">
        <v>13</v>
      </c>
      <c r="K7759">
        <v>1</v>
      </c>
      <c r="L7759">
        <v>1</v>
      </c>
      <c r="M7759">
        <v>0</v>
      </c>
      <c r="N7759">
        <v>0</v>
      </c>
      <c r="O7759">
        <v>0</v>
      </c>
      <c r="P7759">
        <v>0</v>
      </c>
      <c r="Q7759">
        <v>0</v>
      </c>
    </row>
    <row r="7760" spans="1:17" x14ac:dyDescent="0.2">
      <c r="A7760" t="s">
        <v>25498</v>
      </c>
      <c r="B7760" t="s">
        <v>89</v>
      </c>
      <c r="C7760" t="s">
        <v>248</v>
      </c>
      <c r="D7760" t="s">
        <v>17736</v>
      </c>
      <c r="E7760" t="s">
        <v>81</v>
      </c>
      <c r="F7760" t="s">
        <v>4943</v>
      </c>
      <c r="G7760">
        <v>0</v>
      </c>
      <c r="H7760">
        <v>0</v>
      </c>
      <c r="I7760">
        <v>0</v>
      </c>
      <c r="J7760">
        <v>0</v>
      </c>
      <c r="K7760">
        <v>0</v>
      </c>
      <c r="L7760">
        <v>0</v>
      </c>
      <c r="M7760">
        <v>16</v>
      </c>
      <c r="N7760">
        <v>0</v>
      </c>
      <c r="O7760">
        <v>0</v>
      </c>
      <c r="P7760">
        <v>0</v>
      </c>
      <c r="Q7760">
        <v>0</v>
      </c>
    </row>
    <row r="7761" spans="1:17" x14ac:dyDescent="0.2">
      <c r="A7761" t="s">
        <v>25499</v>
      </c>
      <c r="B7761" t="s">
        <v>89</v>
      </c>
      <c r="C7761" t="s">
        <v>248</v>
      </c>
      <c r="D7761" t="s">
        <v>17736</v>
      </c>
      <c r="E7761" t="s">
        <v>81</v>
      </c>
      <c r="F7761" t="s">
        <v>4925</v>
      </c>
      <c r="G7761">
        <v>0</v>
      </c>
      <c r="H7761">
        <v>0</v>
      </c>
      <c r="I7761">
        <v>0</v>
      </c>
      <c r="J7761">
        <v>0</v>
      </c>
      <c r="K7761">
        <v>0</v>
      </c>
      <c r="L7761">
        <v>0</v>
      </c>
      <c r="M7761">
        <v>0</v>
      </c>
      <c r="N7761">
        <v>11</v>
      </c>
      <c r="O7761">
        <v>10</v>
      </c>
      <c r="P7761">
        <v>0</v>
      </c>
      <c r="Q7761">
        <v>1</v>
      </c>
    </row>
    <row r="7762" spans="1:17" x14ac:dyDescent="0.2">
      <c r="A7762" t="s">
        <v>25500</v>
      </c>
      <c r="B7762" t="s">
        <v>89</v>
      </c>
      <c r="C7762" t="s">
        <v>248</v>
      </c>
      <c r="D7762" t="s">
        <v>17736</v>
      </c>
      <c r="E7762" t="s">
        <v>81</v>
      </c>
      <c r="F7762" t="s">
        <v>4927</v>
      </c>
      <c r="G7762">
        <v>0</v>
      </c>
      <c r="H7762">
        <v>0</v>
      </c>
      <c r="I7762">
        <v>0</v>
      </c>
      <c r="J7762">
        <v>0</v>
      </c>
      <c r="K7762">
        <v>0</v>
      </c>
      <c r="L7762">
        <v>0</v>
      </c>
      <c r="M7762">
        <v>0</v>
      </c>
      <c r="N7762">
        <v>8</v>
      </c>
      <c r="O7762">
        <v>7</v>
      </c>
      <c r="P7762">
        <v>0</v>
      </c>
      <c r="Q7762">
        <v>1</v>
      </c>
    </row>
    <row r="7763" spans="1:17" x14ac:dyDescent="0.2">
      <c r="A7763" t="s">
        <v>25501</v>
      </c>
      <c r="B7763" t="s">
        <v>89</v>
      </c>
      <c r="C7763" t="s">
        <v>248</v>
      </c>
      <c r="D7763" t="s">
        <v>17736</v>
      </c>
      <c r="E7763" t="s">
        <v>81</v>
      </c>
      <c r="F7763" t="s">
        <v>17734</v>
      </c>
      <c r="G7763">
        <v>16</v>
      </c>
      <c r="H7763">
        <v>0</v>
      </c>
      <c r="I7763">
        <v>0</v>
      </c>
      <c r="J7763">
        <v>0</v>
      </c>
      <c r="K7763">
        <v>0</v>
      </c>
      <c r="L7763">
        <v>0</v>
      </c>
      <c r="M7763">
        <v>0</v>
      </c>
      <c r="N7763">
        <v>0</v>
      </c>
      <c r="O7763">
        <v>0</v>
      </c>
      <c r="P7763">
        <v>0</v>
      </c>
      <c r="Q7763">
        <v>0</v>
      </c>
    </row>
    <row r="7764" spans="1:17" x14ac:dyDescent="0.2">
      <c r="A7764" t="s">
        <v>25502</v>
      </c>
      <c r="B7764" t="s">
        <v>89</v>
      </c>
      <c r="C7764" t="s">
        <v>248</v>
      </c>
      <c r="D7764" t="s">
        <v>17754</v>
      </c>
      <c r="E7764" t="s">
        <v>83</v>
      </c>
      <c r="F7764" t="s">
        <v>17734</v>
      </c>
      <c r="G7764">
        <v>1</v>
      </c>
      <c r="H7764">
        <v>0</v>
      </c>
      <c r="I7764">
        <v>0</v>
      </c>
      <c r="J7764">
        <v>0</v>
      </c>
      <c r="K7764">
        <v>0</v>
      </c>
      <c r="L7764">
        <v>0</v>
      </c>
      <c r="M7764">
        <v>0</v>
      </c>
      <c r="N7764">
        <v>0</v>
      </c>
      <c r="O7764">
        <v>0</v>
      </c>
      <c r="P7764">
        <v>0</v>
      </c>
      <c r="Q7764">
        <v>0</v>
      </c>
    </row>
    <row r="7765" spans="1:17" x14ac:dyDescent="0.2">
      <c r="A7765" t="s">
        <v>25503</v>
      </c>
      <c r="B7765" t="s">
        <v>89</v>
      </c>
      <c r="C7765" t="s">
        <v>248</v>
      </c>
      <c r="D7765" t="s">
        <v>17754</v>
      </c>
      <c r="E7765" t="s">
        <v>81</v>
      </c>
      <c r="F7765" t="s">
        <v>17734</v>
      </c>
      <c r="G7765">
        <v>3</v>
      </c>
      <c r="H7765">
        <v>0</v>
      </c>
      <c r="I7765">
        <v>0</v>
      </c>
      <c r="J7765">
        <v>0</v>
      </c>
      <c r="K7765">
        <v>0</v>
      </c>
      <c r="L7765">
        <v>0</v>
      </c>
      <c r="M7765">
        <v>0</v>
      </c>
      <c r="N7765">
        <v>0</v>
      </c>
      <c r="O7765">
        <v>0</v>
      </c>
      <c r="P7765">
        <v>0</v>
      </c>
      <c r="Q7765">
        <v>0</v>
      </c>
    </row>
    <row r="7766" spans="1:17" x14ac:dyDescent="0.2">
      <c r="A7766" t="s">
        <v>25504</v>
      </c>
      <c r="B7766" t="s">
        <v>89</v>
      </c>
      <c r="C7766" t="s">
        <v>249</v>
      </c>
      <c r="D7766" t="s">
        <v>17768</v>
      </c>
      <c r="E7766" t="s">
        <v>83</v>
      </c>
      <c r="F7766" t="s">
        <v>17734</v>
      </c>
      <c r="G7766">
        <v>5</v>
      </c>
      <c r="H7766">
        <v>0</v>
      </c>
      <c r="I7766">
        <v>0</v>
      </c>
      <c r="J7766">
        <v>0</v>
      </c>
      <c r="K7766">
        <v>0</v>
      </c>
      <c r="L7766">
        <v>0</v>
      </c>
      <c r="M7766">
        <v>0</v>
      </c>
      <c r="N7766">
        <v>0</v>
      </c>
      <c r="O7766">
        <v>0</v>
      </c>
      <c r="P7766">
        <v>0</v>
      </c>
      <c r="Q7766">
        <v>0</v>
      </c>
    </row>
    <row r="7767" spans="1:17" x14ac:dyDescent="0.2">
      <c r="A7767" t="s">
        <v>25505</v>
      </c>
      <c r="B7767" t="s">
        <v>89</v>
      </c>
      <c r="C7767" t="s">
        <v>249</v>
      </c>
      <c r="D7767" t="s">
        <v>17768</v>
      </c>
      <c r="E7767" t="s">
        <v>81</v>
      </c>
      <c r="F7767" t="s">
        <v>17734</v>
      </c>
      <c r="G7767">
        <v>3</v>
      </c>
      <c r="H7767">
        <v>0</v>
      </c>
      <c r="I7767">
        <v>0</v>
      </c>
      <c r="J7767">
        <v>0</v>
      </c>
      <c r="K7767">
        <v>0</v>
      </c>
      <c r="L7767">
        <v>0</v>
      </c>
      <c r="M7767">
        <v>0</v>
      </c>
      <c r="N7767">
        <v>0</v>
      </c>
      <c r="O7767">
        <v>0</v>
      </c>
      <c r="P7767">
        <v>0</v>
      </c>
      <c r="Q7767">
        <v>0</v>
      </c>
    </row>
    <row r="7768" spans="1:17" x14ac:dyDescent="0.2">
      <c r="A7768" t="s">
        <v>25506</v>
      </c>
      <c r="B7768" t="s">
        <v>89</v>
      </c>
      <c r="C7768" t="s">
        <v>249</v>
      </c>
      <c r="D7768" t="s">
        <v>17736</v>
      </c>
      <c r="E7768" t="s">
        <v>83</v>
      </c>
      <c r="F7768" t="s">
        <v>4929</v>
      </c>
      <c r="G7768">
        <v>0</v>
      </c>
      <c r="H7768">
        <v>49</v>
      </c>
      <c r="I7768">
        <v>7</v>
      </c>
      <c r="J7768">
        <v>32</v>
      </c>
      <c r="K7768">
        <v>2</v>
      </c>
      <c r="L7768">
        <v>8</v>
      </c>
      <c r="M7768">
        <v>0</v>
      </c>
      <c r="N7768">
        <v>0</v>
      </c>
      <c r="O7768">
        <v>0</v>
      </c>
      <c r="P7768">
        <v>0</v>
      </c>
      <c r="Q7768">
        <v>0</v>
      </c>
    </row>
    <row r="7769" spans="1:17" x14ac:dyDescent="0.2">
      <c r="A7769" t="s">
        <v>25507</v>
      </c>
      <c r="B7769" t="s">
        <v>89</v>
      </c>
      <c r="C7769" t="s">
        <v>249</v>
      </c>
      <c r="D7769" t="s">
        <v>17736</v>
      </c>
      <c r="E7769" t="s">
        <v>83</v>
      </c>
      <c r="F7769" t="s">
        <v>4931</v>
      </c>
      <c r="G7769">
        <v>0</v>
      </c>
      <c r="H7769">
        <v>49</v>
      </c>
      <c r="I7769">
        <v>4</v>
      </c>
      <c r="J7769">
        <v>34</v>
      </c>
      <c r="K7769">
        <v>1</v>
      </c>
      <c r="L7769">
        <v>10</v>
      </c>
      <c r="M7769">
        <v>0</v>
      </c>
      <c r="N7769">
        <v>0</v>
      </c>
      <c r="O7769">
        <v>0</v>
      </c>
      <c r="P7769">
        <v>0</v>
      </c>
      <c r="Q7769">
        <v>0</v>
      </c>
    </row>
    <row r="7770" spans="1:17" x14ac:dyDescent="0.2">
      <c r="A7770" t="s">
        <v>25508</v>
      </c>
      <c r="B7770" t="s">
        <v>89</v>
      </c>
      <c r="C7770" t="s">
        <v>249</v>
      </c>
      <c r="D7770" t="s">
        <v>17736</v>
      </c>
      <c r="E7770" t="s">
        <v>83</v>
      </c>
      <c r="F7770" t="s">
        <v>4933</v>
      </c>
      <c r="G7770">
        <v>0</v>
      </c>
      <c r="H7770">
        <v>0</v>
      </c>
      <c r="I7770">
        <v>0</v>
      </c>
      <c r="J7770">
        <v>0</v>
      </c>
      <c r="K7770">
        <v>0</v>
      </c>
      <c r="L7770">
        <v>0</v>
      </c>
      <c r="M7770">
        <v>49</v>
      </c>
      <c r="N7770">
        <v>0</v>
      </c>
      <c r="O7770">
        <v>0</v>
      </c>
      <c r="P7770">
        <v>0</v>
      </c>
      <c r="Q7770">
        <v>0</v>
      </c>
    </row>
    <row r="7771" spans="1:17" x14ac:dyDescent="0.2">
      <c r="A7771" t="s">
        <v>25509</v>
      </c>
      <c r="B7771" t="s">
        <v>89</v>
      </c>
      <c r="C7771" t="s">
        <v>249</v>
      </c>
      <c r="D7771" t="s">
        <v>17736</v>
      </c>
      <c r="E7771" t="s">
        <v>83</v>
      </c>
      <c r="F7771" t="s">
        <v>4935</v>
      </c>
      <c r="G7771">
        <v>0</v>
      </c>
      <c r="H7771">
        <v>49</v>
      </c>
      <c r="I7771">
        <v>4</v>
      </c>
      <c r="J7771">
        <v>34</v>
      </c>
      <c r="K7771">
        <v>1</v>
      </c>
      <c r="L7771">
        <v>10</v>
      </c>
      <c r="M7771">
        <v>0</v>
      </c>
      <c r="N7771">
        <v>0</v>
      </c>
      <c r="O7771">
        <v>0</v>
      </c>
      <c r="P7771">
        <v>0</v>
      </c>
      <c r="Q7771">
        <v>0</v>
      </c>
    </row>
    <row r="7772" spans="1:17" x14ac:dyDescent="0.2">
      <c r="A7772" t="s">
        <v>25510</v>
      </c>
      <c r="B7772" t="s">
        <v>88</v>
      </c>
      <c r="C7772" t="s">
        <v>160</v>
      </c>
      <c r="D7772" t="s">
        <v>17736</v>
      </c>
      <c r="E7772" t="s">
        <v>83</v>
      </c>
      <c r="F7772" t="s">
        <v>4941</v>
      </c>
      <c r="G7772">
        <v>0</v>
      </c>
      <c r="H7772">
        <v>5</v>
      </c>
      <c r="I7772">
        <v>0</v>
      </c>
      <c r="J7772">
        <v>5</v>
      </c>
      <c r="K7772">
        <v>0</v>
      </c>
      <c r="L7772">
        <v>0</v>
      </c>
      <c r="M7772">
        <v>0</v>
      </c>
      <c r="N7772">
        <v>0</v>
      </c>
      <c r="O7772">
        <v>0</v>
      </c>
      <c r="P7772">
        <v>0</v>
      </c>
      <c r="Q7772">
        <v>0</v>
      </c>
    </row>
    <row r="7773" spans="1:17" x14ac:dyDescent="0.2">
      <c r="A7773" t="s">
        <v>25511</v>
      </c>
      <c r="B7773" t="s">
        <v>88</v>
      </c>
      <c r="C7773" t="s">
        <v>160</v>
      </c>
      <c r="D7773" t="s">
        <v>17736</v>
      </c>
      <c r="E7773" t="s">
        <v>83</v>
      </c>
      <c r="F7773" t="s">
        <v>4943</v>
      </c>
      <c r="G7773">
        <v>0</v>
      </c>
      <c r="H7773">
        <v>0</v>
      </c>
      <c r="I7773">
        <v>0</v>
      </c>
      <c r="J7773">
        <v>0</v>
      </c>
      <c r="K7773">
        <v>0</v>
      </c>
      <c r="L7773">
        <v>0</v>
      </c>
      <c r="M7773">
        <v>5</v>
      </c>
      <c r="N7773">
        <v>0</v>
      </c>
      <c r="O7773">
        <v>0</v>
      </c>
      <c r="P7773">
        <v>0</v>
      </c>
      <c r="Q7773">
        <v>0</v>
      </c>
    </row>
    <row r="7774" spans="1:17" x14ac:dyDescent="0.2">
      <c r="A7774" t="s">
        <v>25512</v>
      </c>
      <c r="B7774" t="s">
        <v>88</v>
      </c>
      <c r="C7774" t="s">
        <v>160</v>
      </c>
      <c r="D7774" t="s">
        <v>17736</v>
      </c>
      <c r="E7774" t="s">
        <v>83</v>
      </c>
      <c r="F7774" t="s">
        <v>4925</v>
      </c>
      <c r="G7774">
        <v>0</v>
      </c>
      <c r="H7774">
        <v>0</v>
      </c>
      <c r="I7774">
        <v>0</v>
      </c>
      <c r="J7774">
        <v>0</v>
      </c>
      <c r="K7774">
        <v>0</v>
      </c>
      <c r="L7774">
        <v>0</v>
      </c>
      <c r="M7774">
        <v>0</v>
      </c>
      <c r="N7774">
        <v>5</v>
      </c>
      <c r="O7774">
        <v>5</v>
      </c>
      <c r="P7774">
        <v>0</v>
      </c>
      <c r="Q7774">
        <v>0</v>
      </c>
    </row>
    <row r="7775" spans="1:17" x14ac:dyDescent="0.2">
      <c r="A7775" t="s">
        <v>25513</v>
      </c>
      <c r="B7775" t="s">
        <v>88</v>
      </c>
      <c r="C7775" t="s">
        <v>160</v>
      </c>
      <c r="D7775" t="s">
        <v>17736</v>
      </c>
      <c r="E7775" t="s">
        <v>83</v>
      </c>
      <c r="F7775" t="s">
        <v>4927</v>
      </c>
      <c r="G7775">
        <v>0</v>
      </c>
      <c r="H7775">
        <v>0</v>
      </c>
      <c r="I7775">
        <v>0</v>
      </c>
      <c r="J7775">
        <v>0</v>
      </c>
      <c r="K7775">
        <v>0</v>
      </c>
      <c r="L7775">
        <v>0</v>
      </c>
      <c r="M7775">
        <v>0</v>
      </c>
      <c r="N7775">
        <v>5</v>
      </c>
      <c r="O7775">
        <v>5</v>
      </c>
      <c r="P7775">
        <v>0</v>
      </c>
      <c r="Q7775">
        <v>0</v>
      </c>
    </row>
    <row r="7776" spans="1:17" x14ac:dyDescent="0.2">
      <c r="A7776" t="s">
        <v>25514</v>
      </c>
      <c r="B7776" t="s">
        <v>88</v>
      </c>
      <c r="C7776" t="s">
        <v>160</v>
      </c>
      <c r="D7776" t="s">
        <v>17736</v>
      </c>
      <c r="E7776" t="s">
        <v>83</v>
      </c>
      <c r="F7776" t="s">
        <v>17734</v>
      </c>
      <c r="G7776">
        <v>5</v>
      </c>
      <c r="H7776">
        <v>0</v>
      </c>
      <c r="I7776">
        <v>0</v>
      </c>
      <c r="J7776">
        <v>0</v>
      </c>
      <c r="K7776">
        <v>0</v>
      </c>
      <c r="L7776">
        <v>0</v>
      </c>
      <c r="M7776">
        <v>0</v>
      </c>
      <c r="N7776">
        <v>0</v>
      </c>
      <c r="O7776">
        <v>0</v>
      </c>
      <c r="P7776">
        <v>0</v>
      </c>
      <c r="Q7776">
        <v>0</v>
      </c>
    </row>
    <row r="7777" spans="1:17" x14ac:dyDescent="0.2">
      <c r="A7777" t="s">
        <v>25515</v>
      </c>
      <c r="B7777" t="s">
        <v>88</v>
      </c>
      <c r="C7777" t="s">
        <v>160</v>
      </c>
      <c r="D7777" t="s">
        <v>17736</v>
      </c>
      <c r="E7777" t="s">
        <v>81</v>
      </c>
      <c r="F7777" t="s">
        <v>4929</v>
      </c>
      <c r="G7777">
        <v>0</v>
      </c>
      <c r="H7777">
        <v>2</v>
      </c>
      <c r="I7777">
        <v>1</v>
      </c>
      <c r="J7777">
        <v>1</v>
      </c>
      <c r="K7777">
        <v>0</v>
      </c>
      <c r="L7777">
        <v>0</v>
      </c>
      <c r="M7777">
        <v>0</v>
      </c>
      <c r="N7777">
        <v>0</v>
      </c>
      <c r="O7777">
        <v>0</v>
      </c>
      <c r="P7777">
        <v>0</v>
      </c>
      <c r="Q7777">
        <v>0</v>
      </c>
    </row>
    <row r="7778" spans="1:17" x14ac:dyDescent="0.2">
      <c r="A7778" t="s">
        <v>25516</v>
      </c>
      <c r="B7778" t="s">
        <v>88</v>
      </c>
      <c r="C7778" t="s">
        <v>160</v>
      </c>
      <c r="D7778" t="s">
        <v>17736</v>
      </c>
      <c r="E7778" t="s">
        <v>81</v>
      </c>
      <c r="F7778" t="s">
        <v>4931</v>
      </c>
      <c r="G7778">
        <v>0</v>
      </c>
      <c r="H7778">
        <v>2</v>
      </c>
      <c r="I7778">
        <v>1</v>
      </c>
      <c r="J7778">
        <v>1</v>
      </c>
      <c r="K7778">
        <v>0</v>
      </c>
      <c r="L7778">
        <v>0</v>
      </c>
      <c r="M7778">
        <v>0</v>
      </c>
      <c r="N7778">
        <v>0</v>
      </c>
      <c r="O7778">
        <v>0</v>
      </c>
      <c r="P7778">
        <v>0</v>
      </c>
      <c r="Q7778">
        <v>0</v>
      </c>
    </row>
    <row r="7779" spans="1:17" x14ac:dyDescent="0.2">
      <c r="A7779" t="s">
        <v>25517</v>
      </c>
      <c r="B7779" t="s">
        <v>88</v>
      </c>
      <c r="C7779" t="s">
        <v>160</v>
      </c>
      <c r="D7779" t="s">
        <v>17736</v>
      </c>
      <c r="E7779" t="s">
        <v>81</v>
      </c>
      <c r="F7779" t="s">
        <v>4933</v>
      </c>
      <c r="G7779">
        <v>0</v>
      </c>
      <c r="H7779">
        <v>0</v>
      </c>
      <c r="I7779">
        <v>0</v>
      </c>
      <c r="J7779">
        <v>0</v>
      </c>
      <c r="K7779">
        <v>0</v>
      </c>
      <c r="L7779">
        <v>0</v>
      </c>
      <c r="M7779">
        <v>2</v>
      </c>
      <c r="N7779">
        <v>0</v>
      </c>
      <c r="O7779">
        <v>0</v>
      </c>
      <c r="P7779">
        <v>0</v>
      </c>
      <c r="Q7779">
        <v>0</v>
      </c>
    </row>
    <row r="7780" spans="1:17" x14ac:dyDescent="0.2">
      <c r="A7780" t="s">
        <v>25518</v>
      </c>
      <c r="B7780" t="s">
        <v>88</v>
      </c>
      <c r="C7780" t="s">
        <v>160</v>
      </c>
      <c r="D7780" t="s">
        <v>17736</v>
      </c>
      <c r="E7780" t="s">
        <v>81</v>
      </c>
      <c r="F7780" t="s">
        <v>4935</v>
      </c>
      <c r="G7780">
        <v>0</v>
      </c>
      <c r="H7780">
        <v>2</v>
      </c>
      <c r="I7780">
        <v>1</v>
      </c>
      <c r="J7780">
        <v>1</v>
      </c>
      <c r="K7780">
        <v>0</v>
      </c>
      <c r="L7780">
        <v>0</v>
      </c>
      <c r="M7780">
        <v>0</v>
      </c>
      <c r="N7780">
        <v>0</v>
      </c>
      <c r="O7780">
        <v>0</v>
      </c>
      <c r="P7780">
        <v>0</v>
      </c>
      <c r="Q7780">
        <v>0</v>
      </c>
    </row>
    <row r="7781" spans="1:17" x14ac:dyDescent="0.2">
      <c r="A7781" t="s">
        <v>25519</v>
      </c>
      <c r="B7781" t="s">
        <v>88</v>
      </c>
      <c r="C7781" t="s">
        <v>160</v>
      </c>
      <c r="D7781" t="s">
        <v>17736</v>
      </c>
      <c r="E7781" t="s">
        <v>81</v>
      </c>
      <c r="F7781" t="s">
        <v>4937</v>
      </c>
      <c r="G7781">
        <v>0</v>
      </c>
      <c r="H7781">
        <v>2</v>
      </c>
      <c r="I7781">
        <v>1</v>
      </c>
      <c r="J7781">
        <v>1</v>
      </c>
      <c r="K7781">
        <v>0</v>
      </c>
      <c r="L7781">
        <v>0</v>
      </c>
      <c r="M7781">
        <v>0</v>
      </c>
      <c r="N7781">
        <v>0</v>
      </c>
      <c r="O7781">
        <v>0</v>
      </c>
      <c r="P7781">
        <v>0</v>
      </c>
      <c r="Q7781">
        <v>0</v>
      </c>
    </row>
    <row r="7782" spans="1:17" x14ac:dyDescent="0.2">
      <c r="A7782" t="s">
        <v>25520</v>
      </c>
      <c r="B7782" t="s">
        <v>88</v>
      </c>
      <c r="C7782" t="s">
        <v>160</v>
      </c>
      <c r="D7782" t="s">
        <v>17736</v>
      </c>
      <c r="E7782" t="s">
        <v>81</v>
      </c>
      <c r="F7782" t="s">
        <v>4939</v>
      </c>
      <c r="G7782">
        <v>0</v>
      </c>
      <c r="H7782">
        <v>0</v>
      </c>
      <c r="I7782">
        <v>0</v>
      </c>
      <c r="J7782">
        <v>0</v>
      </c>
      <c r="K7782">
        <v>0</v>
      </c>
      <c r="L7782">
        <v>0</v>
      </c>
      <c r="M7782">
        <v>2</v>
      </c>
      <c r="N7782">
        <v>0</v>
      </c>
      <c r="O7782">
        <v>0</v>
      </c>
      <c r="P7782">
        <v>0</v>
      </c>
      <c r="Q7782">
        <v>0</v>
      </c>
    </row>
    <row r="7783" spans="1:17" x14ac:dyDescent="0.2">
      <c r="A7783" t="s">
        <v>25521</v>
      </c>
      <c r="B7783" t="s">
        <v>88</v>
      </c>
      <c r="C7783" t="s">
        <v>160</v>
      </c>
      <c r="D7783" t="s">
        <v>17736</v>
      </c>
      <c r="E7783" t="s">
        <v>81</v>
      </c>
      <c r="F7783" t="s">
        <v>4941</v>
      </c>
      <c r="G7783">
        <v>0</v>
      </c>
      <c r="H7783">
        <v>2</v>
      </c>
      <c r="I7783">
        <v>1</v>
      </c>
      <c r="J7783">
        <v>1</v>
      </c>
      <c r="K7783">
        <v>0</v>
      </c>
      <c r="L7783">
        <v>0</v>
      </c>
      <c r="M7783">
        <v>0</v>
      </c>
      <c r="N7783">
        <v>0</v>
      </c>
      <c r="O7783">
        <v>0</v>
      </c>
      <c r="P7783">
        <v>0</v>
      </c>
      <c r="Q7783">
        <v>0</v>
      </c>
    </row>
    <row r="7784" spans="1:17" x14ac:dyDescent="0.2">
      <c r="A7784" t="s">
        <v>25522</v>
      </c>
      <c r="B7784" t="s">
        <v>88</v>
      </c>
      <c r="C7784" t="s">
        <v>160</v>
      </c>
      <c r="D7784" t="s">
        <v>17736</v>
      </c>
      <c r="E7784" t="s">
        <v>81</v>
      </c>
      <c r="F7784" t="s">
        <v>4943</v>
      </c>
      <c r="G7784">
        <v>0</v>
      </c>
      <c r="H7784">
        <v>0</v>
      </c>
      <c r="I7784">
        <v>0</v>
      </c>
      <c r="J7784">
        <v>0</v>
      </c>
      <c r="K7784">
        <v>0</v>
      </c>
      <c r="L7784">
        <v>0</v>
      </c>
      <c r="M7784">
        <v>2</v>
      </c>
      <c r="N7784">
        <v>0</v>
      </c>
      <c r="O7784">
        <v>0</v>
      </c>
      <c r="P7784">
        <v>0</v>
      </c>
      <c r="Q7784">
        <v>0</v>
      </c>
    </row>
    <row r="7785" spans="1:17" x14ac:dyDescent="0.2">
      <c r="A7785" t="s">
        <v>25523</v>
      </c>
      <c r="B7785" t="s">
        <v>88</v>
      </c>
      <c r="C7785" t="s">
        <v>160</v>
      </c>
      <c r="D7785" t="s">
        <v>17736</v>
      </c>
      <c r="E7785" t="s">
        <v>81</v>
      </c>
      <c r="F7785" t="s">
        <v>4925</v>
      </c>
      <c r="G7785">
        <v>0</v>
      </c>
      <c r="H7785">
        <v>0</v>
      </c>
      <c r="I7785">
        <v>0</v>
      </c>
      <c r="J7785">
        <v>0</v>
      </c>
      <c r="K7785">
        <v>0</v>
      </c>
      <c r="L7785">
        <v>0</v>
      </c>
      <c r="M7785">
        <v>0</v>
      </c>
      <c r="N7785">
        <v>2</v>
      </c>
      <c r="O7785">
        <v>2</v>
      </c>
      <c r="P7785">
        <v>0</v>
      </c>
      <c r="Q7785">
        <v>0</v>
      </c>
    </row>
    <row r="7786" spans="1:17" x14ac:dyDescent="0.2">
      <c r="A7786" t="s">
        <v>25524</v>
      </c>
      <c r="B7786" t="s">
        <v>88</v>
      </c>
      <c r="C7786" t="s">
        <v>160</v>
      </c>
      <c r="D7786" t="s">
        <v>17736</v>
      </c>
      <c r="E7786" t="s">
        <v>81</v>
      </c>
      <c r="F7786" t="s">
        <v>4927</v>
      </c>
      <c r="G7786">
        <v>0</v>
      </c>
      <c r="H7786">
        <v>0</v>
      </c>
      <c r="I7786">
        <v>0</v>
      </c>
      <c r="J7786">
        <v>0</v>
      </c>
      <c r="K7786">
        <v>0</v>
      </c>
      <c r="L7786">
        <v>0</v>
      </c>
      <c r="M7786">
        <v>0</v>
      </c>
      <c r="N7786">
        <v>2</v>
      </c>
      <c r="O7786">
        <v>2</v>
      </c>
      <c r="P7786">
        <v>0</v>
      </c>
      <c r="Q7786">
        <v>0</v>
      </c>
    </row>
    <row r="7787" spans="1:17" x14ac:dyDescent="0.2">
      <c r="A7787" t="s">
        <v>25525</v>
      </c>
      <c r="B7787" t="s">
        <v>88</v>
      </c>
      <c r="C7787" t="s">
        <v>160</v>
      </c>
      <c r="D7787" t="s">
        <v>17736</v>
      </c>
      <c r="E7787" t="s">
        <v>81</v>
      </c>
      <c r="F7787" t="s">
        <v>17734</v>
      </c>
      <c r="G7787">
        <v>2</v>
      </c>
      <c r="H7787">
        <v>0</v>
      </c>
      <c r="I7787">
        <v>0</v>
      </c>
      <c r="J7787">
        <v>0</v>
      </c>
      <c r="K7787">
        <v>0</v>
      </c>
      <c r="L7787">
        <v>0</v>
      </c>
      <c r="M7787">
        <v>0</v>
      </c>
      <c r="N7787">
        <v>0</v>
      </c>
      <c r="O7787">
        <v>0</v>
      </c>
      <c r="P7787">
        <v>0</v>
      </c>
      <c r="Q7787">
        <v>0</v>
      </c>
    </row>
    <row r="7788" spans="1:17" x14ac:dyDescent="0.2">
      <c r="A7788" t="s">
        <v>25526</v>
      </c>
      <c r="B7788" t="s">
        <v>88</v>
      </c>
      <c r="C7788" t="s">
        <v>160</v>
      </c>
      <c r="D7788" t="s">
        <v>17748</v>
      </c>
      <c r="E7788" t="s">
        <v>83</v>
      </c>
      <c r="F7788" t="s">
        <v>17749</v>
      </c>
      <c r="G7788">
        <v>0</v>
      </c>
      <c r="H7788">
        <v>0</v>
      </c>
      <c r="I7788">
        <v>0</v>
      </c>
      <c r="J7788">
        <v>0</v>
      </c>
      <c r="K7788">
        <v>0</v>
      </c>
      <c r="L7788">
        <v>0</v>
      </c>
      <c r="M7788">
        <v>0</v>
      </c>
      <c r="N7788">
        <v>3</v>
      </c>
      <c r="O7788">
        <v>3</v>
      </c>
      <c r="P7788">
        <v>0</v>
      </c>
      <c r="Q7788">
        <v>0</v>
      </c>
    </row>
    <row r="7789" spans="1:17" x14ac:dyDescent="0.2">
      <c r="A7789" t="s">
        <v>25527</v>
      </c>
      <c r="B7789" t="s">
        <v>88</v>
      </c>
      <c r="C7789" t="s">
        <v>160</v>
      </c>
      <c r="D7789" t="s">
        <v>17748</v>
      </c>
      <c r="E7789" t="s">
        <v>83</v>
      </c>
      <c r="F7789" t="s">
        <v>17734</v>
      </c>
      <c r="G7789">
        <v>3</v>
      </c>
      <c r="H7789">
        <v>0</v>
      </c>
      <c r="I7789">
        <v>0</v>
      </c>
      <c r="J7789">
        <v>0</v>
      </c>
      <c r="K7789">
        <v>0</v>
      </c>
      <c r="L7789">
        <v>0</v>
      </c>
      <c r="M7789">
        <v>0</v>
      </c>
      <c r="N7789">
        <v>0</v>
      </c>
      <c r="O7789">
        <v>0</v>
      </c>
      <c r="P7789">
        <v>0</v>
      </c>
      <c r="Q7789">
        <v>0</v>
      </c>
    </row>
    <row r="7790" spans="1:17" x14ac:dyDescent="0.2">
      <c r="A7790" t="s">
        <v>25528</v>
      </c>
      <c r="B7790" t="s">
        <v>88</v>
      </c>
      <c r="C7790" t="s">
        <v>160</v>
      </c>
      <c r="D7790" t="s">
        <v>17748</v>
      </c>
      <c r="E7790" t="s">
        <v>81</v>
      </c>
      <c r="F7790" t="s">
        <v>17749</v>
      </c>
      <c r="G7790">
        <v>0</v>
      </c>
      <c r="H7790">
        <v>0</v>
      </c>
      <c r="I7790">
        <v>0</v>
      </c>
      <c r="J7790">
        <v>0</v>
      </c>
      <c r="K7790">
        <v>0</v>
      </c>
      <c r="L7790">
        <v>0</v>
      </c>
      <c r="M7790">
        <v>0</v>
      </c>
      <c r="N7790">
        <v>2</v>
      </c>
      <c r="O7790">
        <v>2</v>
      </c>
      <c r="P7790">
        <v>0</v>
      </c>
      <c r="Q7790">
        <v>0</v>
      </c>
    </row>
    <row r="7791" spans="1:17" x14ac:dyDescent="0.2">
      <c r="A7791" t="s">
        <v>25529</v>
      </c>
      <c r="B7791" t="s">
        <v>88</v>
      </c>
      <c r="C7791" t="s">
        <v>160</v>
      </c>
      <c r="D7791" t="s">
        <v>17748</v>
      </c>
      <c r="E7791" t="s">
        <v>81</v>
      </c>
      <c r="F7791" t="s">
        <v>17734</v>
      </c>
      <c r="G7791">
        <v>2</v>
      </c>
      <c r="H7791">
        <v>0</v>
      </c>
      <c r="I7791">
        <v>0</v>
      </c>
      <c r="J7791">
        <v>0</v>
      </c>
      <c r="K7791">
        <v>0</v>
      </c>
      <c r="L7791">
        <v>0</v>
      </c>
      <c r="M7791">
        <v>0</v>
      </c>
      <c r="N7791">
        <v>0</v>
      </c>
      <c r="O7791">
        <v>0</v>
      </c>
      <c r="P7791">
        <v>0</v>
      </c>
      <c r="Q7791">
        <v>0</v>
      </c>
    </row>
    <row r="7792" spans="1:17" x14ac:dyDescent="0.2">
      <c r="A7792" t="s">
        <v>25530</v>
      </c>
      <c r="B7792" t="s">
        <v>88</v>
      </c>
      <c r="C7792" t="s">
        <v>160</v>
      </c>
      <c r="D7792" t="s">
        <v>17754</v>
      </c>
      <c r="E7792" t="s">
        <v>83</v>
      </c>
      <c r="F7792" t="s">
        <v>17734</v>
      </c>
      <c r="G7792">
        <v>1</v>
      </c>
      <c r="H7792">
        <v>0</v>
      </c>
      <c r="I7792">
        <v>0</v>
      </c>
      <c r="J7792">
        <v>0</v>
      </c>
      <c r="K7792">
        <v>0</v>
      </c>
      <c r="L7792">
        <v>0</v>
      </c>
      <c r="M7792">
        <v>0</v>
      </c>
      <c r="N7792">
        <v>0</v>
      </c>
      <c r="O7792">
        <v>0</v>
      </c>
      <c r="P7792">
        <v>0</v>
      </c>
      <c r="Q7792">
        <v>0</v>
      </c>
    </row>
    <row r="7793" spans="1:17" x14ac:dyDescent="0.2">
      <c r="A7793" t="s">
        <v>25531</v>
      </c>
      <c r="B7793" t="s">
        <v>88</v>
      </c>
      <c r="C7793" t="s">
        <v>161</v>
      </c>
      <c r="D7793" t="s">
        <v>17736</v>
      </c>
      <c r="E7793" t="s">
        <v>83</v>
      </c>
      <c r="F7793" t="s">
        <v>4929</v>
      </c>
      <c r="G7793">
        <v>0</v>
      </c>
      <c r="H7793">
        <v>7</v>
      </c>
      <c r="I7793">
        <v>0</v>
      </c>
      <c r="J7793">
        <v>6</v>
      </c>
      <c r="K7793">
        <v>0</v>
      </c>
      <c r="L7793">
        <v>1</v>
      </c>
      <c r="M7793">
        <v>0</v>
      </c>
      <c r="N7793">
        <v>0</v>
      </c>
      <c r="O7793">
        <v>0</v>
      </c>
      <c r="P7793">
        <v>0</v>
      </c>
      <c r="Q7793">
        <v>0</v>
      </c>
    </row>
    <row r="7794" spans="1:17" x14ac:dyDescent="0.2">
      <c r="A7794" t="s">
        <v>25532</v>
      </c>
      <c r="B7794" t="s">
        <v>88</v>
      </c>
      <c r="C7794" t="s">
        <v>161</v>
      </c>
      <c r="D7794" t="s">
        <v>17736</v>
      </c>
      <c r="E7794" t="s">
        <v>83</v>
      </c>
      <c r="F7794" t="s">
        <v>4931</v>
      </c>
      <c r="G7794">
        <v>0</v>
      </c>
      <c r="H7794">
        <v>7</v>
      </c>
      <c r="I7794">
        <v>0</v>
      </c>
      <c r="J7794">
        <v>6</v>
      </c>
      <c r="K7794">
        <v>0</v>
      </c>
      <c r="L7794">
        <v>1</v>
      </c>
      <c r="M7794">
        <v>0</v>
      </c>
      <c r="N7794">
        <v>0</v>
      </c>
      <c r="O7794">
        <v>0</v>
      </c>
      <c r="P7794">
        <v>0</v>
      </c>
      <c r="Q7794">
        <v>0</v>
      </c>
    </row>
    <row r="7795" spans="1:17" x14ac:dyDescent="0.2">
      <c r="A7795" t="s">
        <v>25533</v>
      </c>
      <c r="B7795" t="s">
        <v>88</v>
      </c>
      <c r="C7795" t="s">
        <v>161</v>
      </c>
      <c r="D7795" t="s">
        <v>17736</v>
      </c>
      <c r="E7795" t="s">
        <v>83</v>
      </c>
      <c r="F7795" t="s">
        <v>4933</v>
      </c>
      <c r="G7795">
        <v>0</v>
      </c>
      <c r="H7795">
        <v>0</v>
      </c>
      <c r="I7795">
        <v>0</v>
      </c>
      <c r="J7795">
        <v>0</v>
      </c>
      <c r="K7795">
        <v>0</v>
      </c>
      <c r="L7795">
        <v>0</v>
      </c>
      <c r="M7795">
        <v>7</v>
      </c>
      <c r="N7795">
        <v>0</v>
      </c>
      <c r="O7795">
        <v>0</v>
      </c>
      <c r="P7795">
        <v>0</v>
      </c>
      <c r="Q7795">
        <v>0</v>
      </c>
    </row>
    <row r="7796" spans="1:17" x14ac:dyDescent="0.2">
      <c r="A7796" t="s">
        <v>25534</v>
      </c>
      <c r="B7796" t="s">
        <v>88</v>
      </c>
      <c r="C7796" t="s">
        <v>161</v>
      </c>
      <c r="D7796" t="s">
        <v>17736</v>
      </c>
      <c r="E7796" t="s">
        <v>83</v>
      </c>
      <c r="F7796" t="s">
        <v>4935</v>
      </c>
      <c r="G7796">
        <v>0</v>
      </c>
      <c r="H7796">
        <v>7</v>
      </c>
      <c r="I7796">
        <v>0</v>
      </c>
      <c r="J7796">
        <v>6</v>
      </c>
      <c r="K7796">
        <v>0</v>
      </c>
      <c r="L7796">
        <v>1</v>
      </c>
      <c r="M7796">
        <v>0</v>
      </c>
      <c r="N7796">
        <v>0</v>
      </c>
      <c r="O7796">
        <v>0</v>
      </c>
      <c r="P7796">
        <v>0</v>
      </c>
      <c r="Q7796">
        <v>0</v>
      </c>
    </row>
    <row r="7797" spans="1:17" x14ac:dyDescent="0.2">
      <c r="A7797" t="s">
        <v>25535</v>
      </c>
      <c r="B7797" t="s">
        <v>88</v>
      </c>
      <c r="C7797" t="s">
        <v>161</v>
      </c>
      <c r="D7797" t="s">
        <v>17736</v>
      </c>
      <c r="E7797" t="s">
        <v>83</v>
      </c>
      <c r="F7797" t="s">
        <v>4937</v>
      </c>
      <c r="G7797">
        <v>0</v>
      </c>
      <c r="H7797">
        <v>7</v>
      </c>
      <c r="I7797">
        <v>0</v>
      </c>
      <c r="J7797">
        <v>6</v>
      </c>
      <c r="K7797">
        <v>0</v>
      </c>
      <c r="L7797">
        <v>1</v>
      </c>
      <c r="M7797">
        <v>0</v>
      </c>
      <c r="N7797">
        <v>0</v>
      </c>
      <c r="O7797">
        <v>0</v>
      </c>
      <c r="P7797">
        <v>0</v>
      </c>
      <c r="Q7797">
        <v>0</v>
      </c>
    </row>
    <row r="7798" spans="1:17" x14ac:dyDescent="0.2">
      <c r="A7798" t="s">
        <v>25536</v>
      </c>
      <c r="B7798" t="s">
        <v>88</v>
      </c>
      <c r="C7798" t="s">
        <v>161</v>
      </c>
      <c r="D7798" t="s">
        <v>17736</v>
      </c>
      <c r="E7798" t="s">
        <v>83</v>
      </c>
      <c r="F7798" t="s">
        <v>4939</v>
      </c>
      <c r="G7798">
        <v>0</v>
      </c>
      <c r="H7798">
        <v>0</v>
      </c>
      <c r="I7798">
        <v>0</v>
      </c>
      <c r="J7798">
        <v>0</v>
      </c>
      <c r="K7798">
        <v>0</v>
      </c>
      <c r="L7798">
        <v>0</v>
      </c>
      <c r="M7798">
        <v>7</v>
      </c>
      <c r="N7798">
        <v>0</v>
      </c>
      <c r="O7798">
        <v>0</v>
      </c>
      <c r="P7798">
        <v>0</v>
      </c>
      <c r="Q7798">
        <v>0</v>
      </c>
    </row>
    <row r="7799" spans="1:17" x14ac:dyDescent="0.2">
      <c r="A7799" t="s">
        <v>25537</v>
      </c>
      <c r="B7799" t="s">
        <v>88</v>
      </c>
      <c r="C7799" t="s">
        <v>161</v>
      </c>
      <c r="D7799" t="s">
        <v>17736</v>
      </c>
      <c r="E7799" t="s">
        <v>83</v>
      </c>
      <c r="F7799" t="s">
        <v>4941</v>
      </c>
      <c r="G7799">
        <v>0</v>
      </c>
      <c r="H7799">
        <v>7</v>
      </c>
      <c r="I7799">
        <v>0</v>
      </c>
      <c r="J7799">
        <v>6</v>
      </c>
      <c r="K7799">
        <v>0</v>
      </c>
      <c r="L7799">
        <v>1</v>
      </c>
      <c r="M7799">
        <v>0</v>
      </c>
      <c r="N7799">
        <v>0</v>
      </c>
      <c r="O7799">
        <v>0</v>
      </c>
      <c r="P7799">
        <v>0</v>
      </c>
      <c r="Q7799">
        <v>0</v>
      </c>
    </row>
    <row r="7800" spans="1:17" x14ac:dyDescent="0.2">
      <c r="A7800" t="s">
        <v>25538</v>
      </c>
      <c r="B7800" t="s">
        <v>88</v>
      </c>
      <c r="C7800" t="s">
        <v>161</v>
      </c>
      <c r="D7800" t="s">
        <v>17736</v>
      </c>
      <c r="E7800" t="s">
        <v>83</v>
      </c>
      <c r="F7800" t="s">
        <v>4943</v>
      </c>
      <c r="G7800">
        <v>0</v>
      </c>
      <c r="H7800">
        <v>0</v>
      </c>
      <c r="I7800">
        <v>0</v>
      </c>
      <c r="J7800">
        <v>0</v>
      </c>
      <c r="K7800">
        <v>0</v>
      </c>
      <c r="L7800">
        <v>0</v>
      </c>
      <c r="M7800">
        <v>7</v>
      </c>
      <c r="N7800">
        <v>0</v>
      </c>
      <c r="O7800">
        <v>0</v>
      </c>
      <c r="P7800">
        <v>0</v>
      </c>
      <c r="Q7800">
        <v>0</v>
      </c>
    </row>
    <row r="7801" spans="1:17" x14ac:dyDescent="0.2">
      <c r="A7801" t="s">
        <v>25539</v>
      </c>
      <c r="B7801" t="s">
        <v>88</v>
      </c>
      <c r="C7801" t="s">
        <v>161</v>
      </c>
      <c r="D7801" t="s">
        <v>17736</v>
      </c>
      <c r="E7801" t="s">
        <v>83</v>
      </c>
      <c r="F7801" t="s">
        <v>4925</v>
      </c>
      <c r="G7801">
        <v>0</v>
      </c>
      <c r="H7801">
        <v>0</v>
      </c>
      <c r="I7801">
        <v>0</v>
      </c>
      <c r="J7801">
        <v>0</v>
      </c>
      <c r="K7801">
        <v>0</v>
      </c>
      <c r="L7801">
        <v>0</v>
      </c>
      <c r="M7801">
        <v>0</v>
      </c>
      <c r="N7801">
        <v>6</v>
      </c>
      <c r="O7801">
        <v>5</v>
      </c>
      <c r="P7801">
        <v>1</v>
      </c>
      <c r="Q7801">
        <v>0</v>
      </c>
    </row>
    <row r="7802" spans="1:17" x14ac:dyDescent="0.2">
      <c r="A7802" t="s">
        <v>25540</v>
      </c>
      <c r="B7802" t="s">
        <v>88</v>
      </c>
      <c r="C7802" t="s">
        <v>225</v>
      </c>
      <c r="D7802" t="s">
        <v>17736</v>
      </c>
      <c r="E7802" t="s">
        <v>81</v>
      </c>
      <c r="F7802" t="s">
        <v>17734</v>
      </c>
      <c r="G7802">
        <v>6</v>
      </c>
      <c r="H7802">
        <v>0</v>
      </c>
      <c r="I7802">
        <v>0</v>
      </c>
      <c r="J7802">
        <v>0</v>
      </c>
      <c r="K7802">
        <v>0</v>
      </c>
      <c r="L7802">
        <v>0</v>
      </c>
      <c r="M7802">
        <v>0</v>
      </c>
      <c r="N7802">
        <v>0</v>
      </c>
      <c r="O7802">
        <v>0</v>
      </c>
      <c r="P7802">
        <v>0</v>
      </c>
      <c r="Q7802">
        <v>0</v>
      </c>
    </row>
    <row r="7803" spans="1:17" x14ac:dyDescent="0.2">
      <c r="A7803" t="s">
        <v>25541</v>
      </c>
      <c r="B7803" t="s">
        <v>88</v>
      </c>
      <c r="C7803" t="s">
        <v>226</v>
      </c>
      <c r="D7803" t="s">
        <v>17768</v>
      </c>
      <c r="E7803" t="s">
        <v>83</v>
      </c>
      <c r="F7803" t="s">
        <v>17734</v>
      </c>
      <c r="G7803">
        <v>1</v>
      </c>
      <c r="H7803">
        <v>0</v>
      </c>
      <c r="I7803">
        <v>0</v>
      </c>
      <c r="J7803">
        <v>0</v>
      </c>
      <c r="K7803">
        <v>0</v>
      </c>
      <c r="L7803">
        <v>0</v>
      </c>
      <c r="M7803">
        <v>0</v>
      </c>
      <c r="N7803">
        <v>0</v>
      </c>
      <c r="O7803">
        <v>0</v>
      </c>
      <c r="P7803">
        <v>0</v>
      </c>
      <c r="Q7803">
        <v>0</v>
      </c>
    </row>
    <row r="7804" spans="1:17" x14ac:dyDescent="0.2">
      <c r="A7804" t="s">
        <v>25542</v>
      </c>
      <c r="B7804" t="s">
        <v>88</v>
      </c>
      <c r="C7804" t="s">
        <v>226</v>
      </c>
      <c r="D7804" t="s">
        <v>17736</v>
      </c>
      <c r="E7804" t="s">
        <v>83</v>
      </c>
      <c r="F7804" t="s">
        <v>4929</v>
      </c>
      <c r="G7804">
        <v>0</v>
      </c>
      <c r="H7804">
        <v>34</v>
      </c>
      <c r="I7804">
        <v>7</v>
      </c>
      <c r="J7804">
        <v>25</v>
      </c>
      <c r="K7804">
        <v>2</v>
      </c>
      <c r="L7804">
        <v>0</v>
      </c>
      <c r="M7804">
        <v>0</v>
      </c>
      <c r="N7804">
        <v>0</v>
      </c>
      <c r="O7804">
        <v>0</v>
      </c>
      <c r="P7804">
        <v>0</v>
      </c>
      <c r="Q7804">
        <v>0</v>
      </c>
    </row>
    <row r="7805" spans="1:17" x14ac:dyDescent="0.2">
      <c r="A7805" t="s">
        <v>25543</v>
      </c>
      <c r="B7805" t="s">
        <v>88</v>
      </c>
      <c r="C7805" t="s">
        <v>226</v>
      </c>
      <c r="D7805" t="s">
        <v>17736</v>
      </c>
      <c r="E7805" t="s">
        <v>83</v>
      </c>
      <c r="F7805" t="s">
        <v>4931</v>
      </c>
      <c r="G7805">
        <v>0</v>
      </c>
      <c r="H7805">
        <v>34</v>
      </c>
      <c r="I7805">
        <v>6</v>
      </c>
      <c r="J7805">
        <v>26</v>
      </c>
      <c r="K7805">
        <v>1</v>
      </c>
      <c r="L7805">
        <v>1</v>
      </c>
      <c r="M7805">
        <v>0</v>
      </c>
      <c r="N7805">
        <v>0</v>
      </c>
      <c r="O7805">
        <v>0</v>
      </c>
      <c r="P7805">
        <v>0</v>
      </c>
      <c r="Q7805">
        <v>0</v>
      </c>
    </row>
    <row r="7806" spans="1:17" x14ac:dyDescent="0.2">
      <c r="A7806" t="s">
        <v>25544</v>
      </c>
      <c r="B7806" t="s">
        <v>88</v>
      </c>
      <c r="C7806" t="s">
        <v>226</v>
      </c>
      <c r="D7806" t="s">
        <v>17736</v>
      </c>
      <c r="E7806" t="s">
        <v>83</v>
      </c>
      <c r="F7806" t="s">
        <v>4933</v>
      </c>
      <c r="G7806">
        <v>0</v>
      </c>
      <c r="H7806">
        <v>0</v>
      </c>
      <c r="I7806">
        <v>0</v>
      </c>
      <c r="J7806">
        <v>0</v>
      </c>
      <c r="K7806">
        <v>0</v>
      </c>
      <c r="L7806">
        <v>0</v>
      </c>
      <c r="M7806">
        <v>34</v>
      </c>
      <c r="N7806">
        <v>0</v>
      </c>
      <c r="O7806">
        <v>0</v>
      </c>
      <c r="P7806">
        <v>0</v>
      </c>
      <c r="Q7806">
        <v>0</v>
      </c>
    </row>
    <row r="7807" spans="1:17" x14ac:dyDescent="0.2">
      <c r="A7807" t="s">
        <v>25545</v>
      </c>
      <c r="B7807" t="s">
        <v>88</v>
      </c>
      <c r="C7807" t="s">
        <v>226</v>
      </c>
      <c r="D7807" t="s">
        <v>17736</v>
      </c>
      <c r="E7807" t="s">
        <v>83</v>
      </c>
      <c r="F7807" t="s">
        <v>4935</v>
      </c>
      <c r="G7807">
        <v>0</v>
      </c>
      <c r="H7807">
        <v>34</v>
      </c>
      <c r="I7807">
        <v>6</v>
      </c>
      <c r="J7807">
        <v>26</v>
      </c>
      <c r="K7807">
        <v>1</v>
      </c>
      <c r="L7807">
        <v>1</v>
      </c>
      <c r="M7807">
        <v>0</v>
      </c>
      <c r="N7807">
        <v>0</v>
      </c>
      <c r="O7807">
        <v>0</v>
      </c>
      <c r="P7807">
        <v>0</v>
      </c>
      <c r="Q7807">
        <v>0</v>
      </c>
    </row>
    <row r="7808" spans="1:17" x14ac:dyDescent="0.2">
      <c r="A7808" t="s">
        <v>25546</v>
      </c>
      <c r="B7808" t="s">
        <v>88</v>
      </c>
      <c r="C7808" t="s">
        <v>226</v>
      </c>
      <c r="D7808" t="s">
        <v>17736</v>
      </c>
      <c r="E7808" t="s">
        <v>83</v>
      </c>
      <c r="F7808" t="s">
        <v>4937</v>
      </c>
      <c r="G7808">
        <v>0</v>
      </c>
      <c r="H7808">
        <v>34</v>
      </c>
      <c r="I7808">
        <v>6</v>
      </c>
      <c r="J7808">
        <v>26</v>
      </c>
      <c r="K7808">
        <v>1</v>
      </c>
      <c r="L7808">
        <v>1</v>
      </c>
      <c r="M7808">
        <v>0</v>
      </c>
      <c r="N7808">
        <v>0</v>
      </c>
      <c r="O7808">
        <v>0</v>
      </c>
      <c r="P7808">
        <v>0</v>
      </c>
      <c r="Q7808">
        <v>0</v>
      </c>
    </row>
    <row r="7809" spans="1:17" x14ac:dyDescent="0.2">
      <c r="A7809" t="s">
        <v>25547</v>
      </c>
      <c r="B7809" t="s">
        <v>88</v>
      </c>
      <c r="C7809" t="s">
        <v>226</v>
      </c>
      <c r="D7809" t="s">
        <v>17736</v>
      </c>
      <c r="E7809" t="s">
        <v>83</v>
      </c>
      <c r="F7809" t="s">
        <v>4939</v>
      </c>
      <c r="G7809">
        <v>0</v>
      </c>
      <c r="H7809">
        <v>0</v>
      </c>
      <c r="I7809">
        <v>0</v>
      </c>
      <c r="J7809">
        <v>0</v>
      </c>
      <c r="K7809">
        <v>0</v>
      </c>
      <c r="L7809">
        <v>0</v>
      </c>
      <c r="M7809">
        <v>34</v>
      </c>
      <c r="N7809">
        <v>0</v>
      </c>
      <c r="O7809">
        <v>0</v>
      </c>
      <c r="P7809">
        <v>0</v>
      </c>
      <c r="Q7809">
        <v>0</v>
      </c>
    </row>
    <row r="7810" spans="1:17" x14ac:dyDescent="0.2">
      <c r="A7810" t="s">
        <v>25548</v>
      </c>
      <c r="B7810" t="s">
        <v>88</v>
      </c>
      <c r="C7810" t="s">
        <v>226</v>
      </c>
      <c r="D7810" t="s">
        <v>17736</v>
      </c>
      <c r="E7810" t="s">
        <v>83</v>
      </c>
      <c r="F7810" t="s">
        <v>4941</v>
      </c>
      <c r="G7810">
        <v>0</v>
      </c>
      <c r="H7810">
        <v>34</v>
      </c>
      <c r="I7810">
        <v>6</v>
      </c>
      <c r="J7810">
        <v>26</v>
      </c>
      <c r="K7810">
        <v>2</v>
      </c>
      <c r="L7810">
        <v>0</v>
      </c>
      <c r="M7810">
        <v>0</v>
      </c>
      <c r="N7810">
        <v>0</v>
      </c>
      <c r="O7810">
        <v>0</v>
      </c>
      <c r="P7810">
        <v>0</v>
      </c>
      <c r="Q7810">
        <v>0</v>
      </c>
    </row>
    <row r="7811" spans="1:17" x14ac:dyDescent="0.2">
      <c r="A7811" t="s">
        <v>25549</v>
      </c>
      <c r="B7811" t="s">
        <v>88</v>
      </c>
      <c r="C7811" t="s">
        <v>226</v>
      </c>
      <c r="D7811" t="s">
        <v>17736</v>
      </c>
      <c r="E7811" t="s">
        <v>83</v>
      </c>
      <c r="F7811" t="s">
        <v>4943</v>
      </c>
      <c r="G7811">
        <v>0</v>
      </c>
      <c r="H7811">
        <v>0</v>
      </c>
      <c r="I7811">
        <v>0</v>
      </c>
      <c r="J7811">
        <v>0</v>
      </c>
      <c r="K7811">
        <v>0</v>
      </c>
      <c r="L7811">
        <v>0</v>
      </c>
      <c r="M7811">
        <v>34</v>
      </c>
      <c r="N7811">
        <v>0</v>
      </c>
      <c r="O7811">
        <v>0</v>
      </c>
      <c r="P7811">
        <v>0</v>
      </c>
      <c r="Q7811">
        <v>0</v>
      </c>
    </row>
    <row r="7812" spans="1:17" x14ac:dyDescent="0.2">
      <c r="A7812" t="s">
        <v>25550</v>
      </c>
      <c r="B7812" t="s">
        <v>88</v>
      </c>
      <c r="C7812" t="s">
        <v>226</v>
      </c>
      <c r="D7812" t="s">
        <v>17736</v>
      </c>
      <c r="E7812" t="s">
        <v>83</v>
      </c>
      <c r="F7812" t="s">
        <v>4925</v>
      </c>
      <c r="G7812">
        <v>0</v>
      </c>
      <c r="H7812">
        <v>0</v>
      </c>
      <c r="I7812">
        <v>0</v>
      </c>
      <c r="J7812">
        <v>0</v>
      </c>
      <c r="K7812">
        <v>0</v>
      </c>
      <c r="L7812">
        <v>0</v>
      </c>
      <c r="M7812">
        <v>0</v>
      </c>
      <c r="N7812">
        <v>34</v>
      </c>
      <c r="O7812">
        <v>33</v>
      </c>
      <c r="P7812">
        <v>1</v>
      </c>
      <c r="Q7812">
        <v>0</v>
      </c>
    </row>
    <row r="7813" spans="1:17" x14ac:dyDescent="0.2">
      <c r="A7813" t="s">
        <v>25551</v>
      </c>
      <c r="B7813" t="s">
        <v>88</v>
      </c>
      <c r="C7813" t="s">
        <v>226</v>
      </c>
      <c r="D7813" t="s">
        <v>17736</v>
      </c>
      <c r="E7813" t="s">
        <v>83</v>
      </c>
      <c r="F7813" t="s">
        <v>4927</v>
      </c>
      <c r="G7813">
        <v>0</v>
      </c>
      <c r="H7813">
        <v>0</v>
      </c>
      <c r="I7813">
        <v>0</v>
      </c>
      <c r="J7813">
        <v>0</v>
      </c>
      <c r="K7813">
        <v>0</v>
      </c>
      <c r="L7813">
        <v>0</v>
      </c>
      <c r="M7813">
        <v>0</v>
      </c>
      <c r="N7813">
        <v>31</v>
      </c>
      <c r="O7813">
        <v>30</v>
      </c>
      <c r="P7813">
        <v>1</v>
      </c>
      <c r="Q7813">
        <v>0</v>
      </c>
    </row>
    <row r="7814" spans="1:17" x14ac:dyDescent="0.2">
      <c r="A7814" t="s">
        <v>25552</v>
      </c>
      <c r="B7814" t="s">
        <v>88</v>
      </c>
      <c r="C7814" t="s">
        <v>226</v>
      </c>
      <c r="D7814" t="s">
        <v>17736</v>
      </c>
      <c r="E7814" t="s">
        <v>83</v>
      </c>
      <c r="F7814" t="s">
        <v>17734</v>
      </c>
      <c r="G7814">
        <v>34</v>
      </c>
      <c r="H7814">
        <v>0</v>
      </c>
      <c r="I7814">
        <v>0</v>
      </c>
      <c r="J7814">
        <v>0</v>
      </c>
      <c r="K7814">
        <v>0</v>
      </c>
      <c r="L7814">
        <v>0</v>
      </c>
      <c r="M7814">
        <v>0</v>
      </c>
      <c r="N7814">
        <v>0</v>
      </c>
      <c r="O7814">
        <v>0</v>
      </c>
      <c r="P7814">
        <v>0</v>
      </c>
      <c r="Q7814">
        <v>0</v>
      </c>
    </row>
    <row r="7815" spans="1:17" x14ac:dyDescent="0.2">
      <c r="A7815" t="s">
        <v>25553</v>
      </c>
      <c r="B7815" t="s">
        <v>88</v>
      </c>
      <c r="C7815" t="s">
        <v>226</v>
      </c>
      <c r="D7815" t="s">
        <v>17736</v>
      </c>
      <c r="E7815" t="s">
        <v>81</v>
      </c>
      <c r="F7815" t="s">
        <v>4929</v>
      </c>
      <c r="G7815">
        <v>0</v>
      </c>
      <c r="H7815">
        <v>26</v>
      </c>
      <c r="I7815">
        <v>4</v>
      </c>
      <c r="J7815">
        <v>20</v>
      </c>
      <c r="K7815">
        <v>1</v>
      </c>
      <c r="L7815">
        <v>1</v>
      </c>
      <c r="M7815">
        <v>0</v>
      </c>
      <c r="N7815">
        <v>0</v>
      </c>
      <c r="O7815">
        <v>0</v>
      </c>
      <c r="P7815">
        <v>0</v>
      </c>
      <c r="Q7815">
        <v>0</v>
      </c>
    </row>
    <row r="7816" spans="1:17" x14ac:dyDescent="0.2">
      <c r="A7816" t="s">
        <v>25554</v>
      </c>
      <c r="B7816" t="s">
        <v>88</v>
      </c>
      <c r="C7816" t="s">
        <v>226</v>
      </c>
      <c r="D7816" t="s">
        <v>17736</v>
      </c>
      <c r="E7816" t="s">
        <v>81</v>
      </c>
      <c r="F7816" t="s">
        <v>4931</v>
      </c>
      <c r="G7816">
        <v>0</v>
      </c>
      <c r="H7816">
        <v>26</v>
      </c>
      <c r="I7816">
        <v>4</v>
      </c>
      <c r="J7816">
        <v>19</v>
      </c>
      <c r="K7816">
        <v>0</v>
      </c>
      <c r="L7816">
        <v>3</v>
      </c>
      <c r="M7816">
        <v>0</v>
      </c>
      <c r="N7816">
        <v>0</v>
      </c>
      <c r="O7816">
        <v>0</v>
      </c>
      <c r="P7816">
        <v>0</v>
      </c>
      <c r="Q7816">
        <v>0</v>
      </c>
    </row>
    <row r="7817" spans="1:17" x14ac:dyDescent="0.2">
      <c r="A7817" t="s">
        <v>25555</v>
      </c>
      <c r="B7817" t="s">
        <v>88</v>
      </c>
      <c r="C7817" t="s">
        <v>226</v>
      </c>
      <c r="D7817" t="s">
        <v>17736</v>
      </c>
      <c r="E7817" t="s">
        <v>81</v>
      </c>
      <c r="F7817" t="s">
        <v>4933</v>
      </c>
      <c r="G7817">
        <v>0</v>
      </c>
      <c r="H7817">
        <v>0</v>
      </c>
      <c r="I7817">
        <v>0</v>
      </c>
      <c r="J7817">
        <v>0</v>
      </c>
      <c r="K7817">
        <v>0</v>
      </c>
      <c r="L7817">
        <v>0</v>
      </c>
      <c r="M7817">
        <v>26</v>
      </c>
      <c r="N7817">
        <v>0</v>
      </c>
      <c r="O7817">
        <v>0</v>
      </c>
      <c r="P7817">
        <v>0</v>
      </c>
      <c r="Q7817">
        <v>0</v>
      </c>
    </row>
    <row r="7818" spans="1:17" x14ac:dyDescent="0.2">
      <c r="A7818" t="s">
        <v>25556</v>
      </c>
      <c r="B7818" t="s">
        <v>88</v>
      </c>
      <c r="C7818" t="s">
        <v>226</v>
      </c>
      <c r="D7818" t="s">
        <v>17736</v>
      </c>
      <c r="E7818" t="s">
        <v>81</v>
      </c>
      <c r="F7818" t="s">
        <v>4935</v>
      </c>
      <c r="G7818">
        <v>0</v>
      </c>
      <c r="H7818">
        <v>26</v>
      </c>
      <c r="I7818">
        <v>4</v>
      </c>
      <c r="J7818">
        <v>19</v>
      </c>
      <c r="K7818">
        <v>0</v>
      </c>
      <c r="L7818">
        <v>3</v>
      </c>
      <c r="M7818">
        <v>0</v>
      </c>
      <c r="N7818">
        <v>0</v>
      </c>
      <c r="O7818">
        <v>0</v>
      </c>
      <c r="P7818">
        <v>0</v>
      </c>
      <c r="Q7818">
        <v>0</v>
      </c>
    </row>
    <row r="7819" spans="1:17" x14ac:dyDescent="0.2">
      <c r="A7819" t="s">
        <v>25557</v>
      </c>
      <c r="B7819" t="s">
        <v>88</v>
      </c>
      <c r="C7819" t="s">
        <v>226</v>
      </c>
      <c r="D7819" t="s">
        <v>17736</v>
      </c>
      <c r="E7819" t="s">
        <v>81</v>
      </c>
      <c r="F7819" t="s">
        <v>4937</v>
      </c>
      <c r="G7819">
        <v>0</v>
      </c>
      <c r="H7819">
        <v>26</v>
      </c>
      <c r="I7819">
        <v>4</v>
      </c>
      <c r="J7819">
        <v>19</v>
      </c>
      <c r="K7819">
        <v>0</v>
      </c>
      <c r="L7819">
        <v>3</v>
      </c>
      <c r="M7819">
        <v>0</v>
      </c>
      <c r="N7819">
        <v>0</v>
      </c>
      <c r="O7819">
        <v>0</v>
      </c>
      <c r="P7819">
        <v>0</v>
      </c>
      <c r="Q7819">
        <v>0</v>
      </c>
    </row>
    <row r="7820" spans="1:17" x14ac:dyDescent="0.2">
      <c r="A7820" t="s">
        <v>25558</v>
      </c>
      <c r="B7820" t="s">
        <v>88</v>
      </c>
      <c r="C7820" t="s">
        <v>226</v>
      </c>
      <c r="D7820" t="s">
        <v>17736</v>
      </c>
      <c r="E7820" t="s">
        <v>81</v>
      </c>
      <c r="F7820" t="s">
        <v>4939</v>
      </c>
      <c r="G7820">
        <v>0</v>
      </c>
      <c r="H7820">
        <v>0</v>
      </c>
      <c r="I7820">
        <v>0</v>
      </c>
      <c r="J7820">
        <v>0</v>
      </c>
      <c r="K7820">
        <v>0</v>
      </c>
      <c r="L7820">
        <v>0</v>
      </c>
      <c r="M7820">
        <v>26</v>
      </c>
      <c r="N7820">
        <v>0</v>
      </c>
      <c r="O7820">
        <v>0</v>
      </c>
      <c r="P7820">
        <v>0</v>
      </c>
      <c r="Q7820">
        <v>0</v>
      </c>
    </row>
    <row r="7821" spans="1:17" x14ac:dyDescent="0.2">
      <c r="A7821" t="s">
        <v>25559</v>
      </c>
      <c r="B7821" t="s">
        <v>88</v>
      </c>
      <c r="C7821" t="s">
        <v>226</v>
      </c>
      <c r="D7821" t="s">
        <v>17736</v>
      </c>
      <c r="E7821" t="s">
        <v>81</v>
      </c>
      <c r="F7821" t="s">
        <v>4941</v>
      </c>
      <c r="G7821">
        <v>0</v>
      </c>
      <c r="H7821">
        <v>26</v>
      </c>
      <c r="I7821">
        <v>4</v>
      </c>
      <c r="J7821">
        <v>20</v>
      </c>
      <c r="K7821">
        <v>1</v>
      </c>
      <c r="L7821">
        <v>1</v>
      </c>
      <c r="M7821">
        <v>0</v>
      </c>
      <c r="N7821">
        <v>0</v>
      </c>
      <c r="O7821">
        <v>0</v>
      </c>
      <c r="P7821">
        <v>0</v>
      </c>
      <c r="Q7821">
        <v>0</v>
      </c>
    </row>
    <row r="7822" spans="1:17" x14ac:dyDescent="0.2">
      <c r="A7822" t="s">
        <v>25560</v>
      </c>
      <c r="B7822" t="s">
        <v>88</v>
      </c>
      <c r="C7822" t="s">
        <v>226</v>
      </c>
      <c r="D7822" t="s">
        <v>17736</v>
      </c>
      <c r="E7822" t="s">
        <v>81</v>
      </c>
      <c r="F7822" t="s">
        <v>4943</v>
      </c>
      <c r="G7822">
        <v>0</v>
      </c>
      <c r="H7822">
        <v>0</v>
      </c>
      <c r="I7822">
        <v>0</v>
      </c>
      <c r="J7822">
        <v>0</v>
      </c>
      <c r="K7822">
        <v>0</v>
      </c>
      <c r="L7822">
        <v>0</v>
      </c>
      <c r="M7822">
        <v>26</v>
      </c>
      <c r="N7822">
        <v>0</v>
      </c>
      <c r="O7822">
        <v>0</v>
      </c>
      <c r="P7822">
        <v>0</v>
      </c>
      <c r="Q7822">
        <v>0</v>
      </c>
    </row>
    <row r="7823" spans="1:17" x14ac:dyDescent="0.2">
      <c r="A7823" t="s">
        <v>25561</v>
      </c>
      <c r="B7823" t="s">
        <v>88</v>
      </c>
      <c r="C7823" t="s">
        <v>226</v>
      </c>
      <c r="D7823" t="s">
        <v>17736</v>
      </c>
      <c r="E7823" t="s">
        <v>81</v>
      </c>
      <c r="F7823" t="s">
        <v>4925</v>
      </c>
      <c r="G7823">
        <v>0</v>
      </c>
      <c r="H7823">
        <v>0</v>
      </c>
      <c r="I7823">
        <v>0</v>
      </c>
      <c r="J7823">
        <v>0</v>
      </c>
      <c r="K7823">
        <v>0</v>
      </c>
      <c r="L7823">
        <v>0</v>
      </c>
      <c r="M7823">
        <v>0</v>
      </c>
      <c r="N7823">
        <v>26</v>
      </c>
      <c r="O7823">
        <v>24</v>
      </c>
      <c r="P7823">
        <v>1</v>
      </c>
      <c r="Q7823">
        <v>1</v>
      </c>
    </row>
    <row r="7824" spans="1:17" x14ac:dyDescent="0.2">
      <c r="A7824" t="s">
        <v>25562</v>
      </c>
      <c r="B7824" t="s">
        <v>88</v>
      </c>
      <c r="C7824" t="s">
        <v>226</v>
      </c>
      <c r="D7824" t="s">
        <v>17736</v>
      </c>
      <c r="E7824" t="s">
        <v>81</v>
      </c>
      <c r="F7824" t="s">
        <v>4927</v>
      </c>
      <c r="G7824">
        <v>0</v>
      </c>
      <c r="H7824">
        <v>0</v>
      </c>
      <c r="I7824">
        <v>0</v>
      </c>
      <c r="J7824">
        <v>0</v>
      </c>
      <c r="K7824">
        <v>0</v>
      </c>
      <c r="L7824">
        <v>0</v>
      </c>
      <c r="M7824">
        <v>0</v>
      </c>
      <c r="N7824">
        <v>26</v>
      </c>
      <c r="O7824">
        <v>24</v>
      </c>
      <c r="P7824">
        <v>1</v>
      </c>
      <c r="Q7824">
        <v>1</v>
      </c>
    </row>
    <row r="7825" spans="1:17" x14ac:dyDescent="0.2">
      <c r="A7825" t="s">
        <v>25563</v>
      </c>
      <c r="B7825" t="s">
        <v>88</v>
      </c>
      <c r="C7825" t="s">
        <v>226</v>
      </c>
      <c r="D7825" t="s">
        <v>17736</v>
      </c>
      <c r="E7825" t="s">
        <v>81</v>
      </c>
      <c r="F7825" t="s">
        <v>17734</v>
      </c>
      <c r="G7825">
        <v>26</v>
      </c>
      <c r="H7825">
        <v>0</v>
      </c>
      <c r="I7825">
        <v>0</v>
      </c>
      <c r="J7825">
        <v>0</v>
      </c>
      <c r="K7825">
        <v>0</v>
      </c>
      <c r="L7825">
        <v>0</v>
      </c>
      <c r="M7825">
        <v>0</v>
      </c>
      <c r="N7825">
        <v>0</v>
      </c>
      <c r="O7825">
        <v>0</v>
      </c>
      <c r="P7825">
        <v>0</v>
      </c>
      <c r="Q7825">
        <v>0</v>
      </c>
    </row>
    <row r="7826" spans="1:17" x14ac:dyDescent="0.2">
      <c r="A7826" t="s">
        <v>25564</v>
      </c>
      <c r="B7826" t="s">
        <v>88</v>
      </c>
      <c r="C7826" t="s">
        <v>226</v>
      </c>
      <c r="D7826" t="s">
        <v>17748</v>
      </c>
      <c r="E7826" t="s">
        <v>83</v>
      </c>
      <c r="F7826" t="s">
        <v>17749</v>
      </c>
      <c r="G7826">
        <v>0</v>
      </c>
      <c r="H7826">
        <v>0</v>
      </c>
      <c r="I7826">
        <v>0</v>
      </c>
      <c r="J7826">
        <v>0</v>
      </c>
      <c r="K7826">
        <v>0</v>
      </c>
      <c r="L7826">
        <v>0</v>
      </c>
      <c r="M7826">
        <v>0</v>
      </c>
      <c r="N7826">
        <v>2</v>
      </c>
      <c r="O7826">
        <v>1</v>
      </c>
      <c r="P7826">
        <v>1</v>
      </c>
      <c r="Q7826">
        <v>0</v>
      </c>
    </row>
    <row r="7827" spans="1:17" x14ac:dyDescent="0.2">
      <c r="A7827" t="s">
        <v>25565</v>
      </c>
      <c r="B7827" t="s">
        <v>88</v>
      </c>
      <c r="C7827" t="s">
        <v>226</v>
      </c>
      <c r="D7827" t="s">
        <v>17748</v>
      </c>
      <c r="E7827" t="s">
        <v>83</v>
      </c>
      <c r="F7827" t="s">
        <v>17734</v>
      </c>
      <c r="G7827">
        <v>2</v>
      </c>
      <c r="H7827">
        <v>0</v>
      </c>
      <c r="I7827">
        <v>0</v>
      </c>
      <c r="J7827">
        <v>0</v>
      </c>
      <c r="K7827">
        <v>0</v>
      </c>
      <c r="L7827">
        <v>0</v>
      </c>
      <c r="M7827">
        <v>0</v>
      </c>
      <c r="N7827">
        <v>0</v>
      </c>
      <c r="O7827">
        <v>0</v>
      </c>
      <c r="P7827">
        <v>0</v>
      </c>
      <c r="Q7827">
        <v>0</v>
      </c>
    </row>
    <row r="7828" spans="1:17" x14ac:dyDescent="0.2">
      <c r="A7828" t="s">
        <v>25566</v>
      </c>
      <c r="B7828" t="s">
        <v>88</v>
      </c>
      <c r="C7828" t="s">
        <v>226</v>
      </c>
      <c r="D7828" t="s">
        <v>17754</v>
      </c>
      <c r="E7828" t="s">
        <v>83</v>
      </c>
      <c r="F7828" t="s">
        <v>17734</v>
      </c>
      <c r="G7828">
        <v>2</v>
      </c>
      <c r="H7828">
        <v>0</v>
      </c>
      <c r="I7828">
        <v>0</v>
      </c>
      <c r="J7828">
        <v>0</v>
      </c>
      <c r="K7828">
        <v>0</v>
      </c>
      <c r="L7828">
        <v>0</v>
      </c>
      <c r="M7828">
        <v>0</v>
      </c>
      <c r="N7828">
        <v>0</v>
      </c>
      <c r="O7828">
        <v>0</v>
      </c>
      <c r="P7828">
        <v>0</v>
      </c>
      <c r="Q7828">
        <v>0</v>
      </c>
    </row>
    <row r="7829" spans="1:17" x14ac:dyDescent="0.2">
      <c r="A7829" t="s">
        <v>25567</v>
      </c>
      <c r="B7829" t="s">
        <v>88</v>
      </c>
      <c r="C7829" t="s">
        <v>226</v>
      </c>
      <c r="D7829" t="s">
        <v>17754</v>
      </c>
      <c r="E7829" t="s">
        <v>81</v>
      </c>
      <c r="F7829" t="s">
        <v>17734</v>
      </c>
      <c r="G7829">
        <v>1</v>
      </c>
      <c r="H7829">
        <v>0</v>
      </c>
      <c r="I7829">
        <v>0</v>
      </c>
      <c r="J7829">
        <v>0</v>
      </c>
      <c r="K7829">
        <v>0</v>
      </c>
      <c r="L7829">
        <v>0</v>
      </c>
      <c r="M7829">
        <v>0</v>
      </c>
      <c r="N7829">
        <v>0</v>
      </c>
      <c r="O7829">
        <v>0</v>
      </c>
      <c r="P7829">
        <v>0</v>
      </c>
      <c r="Q7829">
        <v>0</v>
      </c>
    </row>
    <row r="7830" spans="1:17" x14ac:dyDescent="0.2">
      <c r="A7830" t="s">
        <v>25568</v>
      </c>
      <c r="B7830" t="s">
        <v>88</v>
      </c>
      <c r="C7830" t="s">
        <v>227</v>
      </c>
      <c r="D7830" t="s">
        <v>17736</v>
      </c>
      <c r="E7830" t="s">
        <v>83</v>
      </c>
      <c r="F7830" t="s">
        <v>4929</v>
      </c>
      <c r="G7830">
        <v>0</v>
      </c>
      <c r="H7830">
        <v>11</v>
      </c>
      <c r="I7830">
        <v>0</v>
      </c>
      <c r="J7830">
        <v>11</v>
      </c>
      <c r="K7830">
        <v>0</v>
      </c>
      <c r="L7830">
        <v>0</v>
      </c>
      <c r="M7830">
        <v>0</v>
      </c>
      <c r="N7830">
        <v>0</v>
      </c>
      <c r="O7830">
        <v>0</v>
      </c>
      <c r="P7830">
        <v>0</v>
      </c>
      <c r="Q7830">
        <v>0</v>
      </c>
    </row>
    <row r="7831" spans="1:17" x14ac:dyDescent="0.2">
      <c r="A7831" t="s">
        <v>25569</v>
      </c>
      <c r="B7831" t="s">
        <v>88</v>
      </c>
      <c r="C7831" t="s">
        <v>227</v>
      </c>
      <c r="D7831" t="s">
        <v>17736</v>
      </c>
      <c r="E7831" t="s">
        <v>83</v>
      </c>
      <c r="F7831" t="s">
        <v>4931</v>
      </c>
      <c r="G7831">
        <v>0</v>
      </c>
      <c r="H7831">
        <v>11</v>
      </c>
      <c r="I7831">
        <v>0</v>
      </c>
      <c r="J7831">
        <v>10</v>
      </c>
      <c r="K7831">
        <v>0</v>
      </c>
      <c r="L7831">
        <v>1</v>
      </c>
      <c r="M7831">
        <v>0</v>
      </c>
      <c r="N7831">
        <v>0</v>
      </c>
      <c r="O7831">
        <v>0</v>
      </c>
      <c r="P7831">
        <v>0</v>
      </c>
      <c r="Q7831">
        <v>0</v>
      </c>
    </row>
    <row r="7832" spans="1:17" x14ac:dyDescent="0.2">
      <c r="A7832" t="s">
        <v>25570</v>
      </c>
      <c r="B7832" t="s">
        <v>86</v>
      </c>
      <c r="C7832" t="s">
        <v>107</v>
      </c>
      <c r="D7832" t="s">
        <v>17754</v>
      </c>
      <c r="E7832" t="s">
        <v>81</v>
      </c>
      <c r="F7832" t="s">
        <v>17734</v>
      </c>
      <c r="G7832">
        <v>1</v>
      </c>
      <c r="H7832">
        <v>0</v>
      </c>
      <c r="I7832">
        <v>0</v>
      </c>
      <c r="J7832">
        <v>0</v>
      </c>
      <c r="K7832">
        <v>0</v>
      </c>
      <c r="L7832">
        <v>0</v>
      </c>
      <c r="M7832">
        <v>0</v>
      </c>
      <c r="N7832">
        <v>0</v>
      </c>
      <c r="O7832">
        <v>0</v>
      </c>
      <c r="P7832">
        <v>0</v>
      </c>
      <c r="Q7832">
        <v>0</v>
      </c>
    </row>
    <row r="7833" spans="1:17" x14ac:dyDescent="0.2">
      <c r="A7833" t="s">
        <v>25571</v>
      </c>
      <c r="B7833" t="s">
        <v>86</v>
      </c>
      <c r="C7833" t="s">
        <v>108</v>
      </c>
      <c r="D7833" t="s">
        <v>17768</v>
      </c>
      <c r="E7833" t="s">
        <v>83</v>
      </c>
      <c r="F7833" t="s">
        <v>17734</v>
      </c>
      <c r="G7833">
        <v>11</v>
      </c>
      <c r="H7833">
        <v>0</v>
      </c>
      <c r="I7833">
        <v>0</v>
      </c>
      <c r="J7833">
        <v>0</v>
      </c>
      <c r="K7833">
        <v>0</v>
      </c>
      <c r="L7833">
        <v>0</v>
      </c>
      <c r="M7833">
        <v>0</v>
      </c>
      <c r="N7833">
        <v>0</v>
      </c>
      <c r="O7833">
        <v>0</v>
      </c>
      <c r="P7833">
        <v>0</v>
      </c>
      <c r="Q7833">
        <v>0</v>
      </c>
    </row>
    <row r="7834" spans="1:17" x14ac:dyDescent="0.2">
      <c r="A7834" t="s">
        <v>25572</v>
      </c>
      <c r="B7834" t="s">
        <v>86</v>
      </c>
      <c r="C7834" t="s">
        <v>108</v>
      </c>
      <c r="D7834" t="s">
        <v>17768</v>
      </c>
      <c r="E7834" t="s">
        <v>81</v>
      </c>
      <c r="F7834" t="s">
        <v>17734</v>
      </c>
      <c r="G7834">
        <v>11</v>
      </c>
      <c r="H7834">
        <v>0</v>
      </c>
      <c r="I7834">
        <v>0</v>
      </c>
      <c r="J7834">
        <v>0</v>
      </c>
      <c r="K7834">
        <v>0</v>
      </c>
      <c r="L7834">
        <v>0</v>
      </c>
      <c r="M7834">
        <v>0</v>
      </c>
      <c r="N7834">
        <v>0</v>
      </c>
      <c r="O7834">
        <v>0</v>
      </c>
      <c r="P7834">
        <v>0</v>
      </c>
      <c r="Q7834">
        <v>0</v>
      </c>
    </row>
    <row r="7835" spans="1:17" x14ac:dyDescent="0.2">
      <c r="A7835" t="s">
        <v>25573</v>
      </c>
      <c r="B7835" t="s">
        <v>86</v>
      </c>
      <c r="C7835" t="s">
        <v>108</v>
      </c>
      <c r="D7835" t="s">
        <v>17736</v>
      </c>
      <c r="E7835" t="s">
        <v>83</v>
      </c>
      <c r="F7835" t="s">
        <v>4929</v>
      </c>
      <c r="G7835">
        <v>0</v>
      </c>
      <c r="H7835">
        <v>29</v>
      </c>
      <c r="I7835">
        <v>4</v>
      </c>
      <c r="J7835">
        <v>21</v>
      </c>
      <c r="K7835">
        <v>2</v>
      </c>
      <c r="L7835">
        <v>2</v>
      </c>
      <c r="M7835">
        <v>0</v>
      </c>
      <c r="N7835">
        <v>0</v>
      </c>
      <c r="O7835">
        <v>0</v>
      </c>
      <c r="P7835">
        <v>0</v>
      </c>
      <c r="Q7835">
        <v>0</v>
      </c>
    </row>
    <row r="7836" spans="1:17" x14ac:dyDescent="0.2">
      <c r="A7836" t="s">
        <v>25574</v>
      </c>
      <c r="B7836" t="s">
        <v>86</v>
      </c>
      <c r="C7836" t="s">
        <v>108</v>
      </c>
      <c r="D7836" t="s">
        <v>17736</v>
      </c>
      <c r="E7836" t="s">
        <v>83</v>
      </c>
      <c r="F7836" t="s">
        <v>4931</v>
      </c>
      <c r="G7836">
        <v>0</v>
      </c>
      <c r="H7836">
        <v>29</v>
      </c>
      <c r="I7836">
        <v>4</v>
      </c>
      <c r="J7836">
        <v>20</v>
      </c>
      <c r="K7836">
        <v>1</v>
      </c>
      <c r="L7836">
        <v>4</v>
      </c>
      <c r="M7836">
        <v>0</v>
      </c>
      <c r="N7836">
        <v>0</v>
      </c>
      <c r="O7836">
        <v>0</v>
      </c>
      <c r="P7836">
        <v>0</v>
      </c>
      <c r="Q7836">
        <v>0</v>
      </c>
    </row>
    <row r="7837" spans="1:17" x14ac:dyDescent="0.2">
      <c r="A7837" t="s">
        <v>25575</v>
      </c>
      <c r="B7837" t="s">
        <v>86</v>
      </c>
      <c r="C7837" t="s">
        <v>108</v>
      </c>
      <c r="D7837" t="s">
        <v>17736</v>
      </c>
      <c r="E7837" t="s">
        <v>83</v>
      </c>
      <c r="F7837" t="s">
        <v>4933</v>
      </c>
      <c r="G7837">
        <v>0</v>
      </c>
      <c r="H7837">
        <v>0</v>
      </c>
      <c r="I7837">
        <v>0</v>
      </c>
      <c r="J7837">
        <v>0</v>
      </c>
      <c r="K7837">
        <v>0</v>
      </c>
      <c r="L7837">
        <v>0</v>
      </c>
      <c r="M7837">
        <v>29</v>
      </c>
      <c r="N7837">
        <v>0</v>
      </c>
      <c r="O7837">
        <v>0</v>
      </c>
      <c r="P7837">
        <v>0</v>
      </c>
      <c r="Q7837">
        <v>0</v>
      </c>
    </row>
    <row r="7838" spans="1:17" x14ac:dyDescent="0.2">
      <c r="A7838" t="s">
        <v>25576</v>
      </c>
      <c r="B7838" t="s">
        <v>86</v>
      </c>
      <c r="C7838" t="s">
        <v>108</v>
      </c>
      <c r="D7838" t="s">
        <v>17736</v>
      </c>
      <c r="E7838" t="s">
        <v>83</v>
      </c>
      <c r="F7838" t="s">
        <v>4935</v>
      </c>
      <c r="G7838">
        <v>0</v>
      </c>
      <c r="H7838">
        <v>29</v>
      </c>
      <c r="I7838">
        <v>4</v>
      </c>
      <c r="J7838">
        <v>20</v>
      </c>
      <c r="K7838">
        <v>1</v>
      </c>
      <c r="L7838">
        <v>4</v>
      </c>
      <c r="M7838">
        <v>0</v>
      </c>
      <c r="N7838">
        <v>0</v>
      </c>
      <c r="O7838">
        <v>0</v>
      </c>
      <c r="P7838">
        <v>0</v>
      </c>
      <c r="Q7838">
        <v>0</v>
      </c>
    </row>
    <row r="7839" spans="1:17" x14ac:dyDescent="0.2">
      <c r="A7839" t="s">
        <v>25577</v>
      </c>
      <c r="B7839" t="s">
        <v>86</v>
      </c>
      <c r="C7839" t="s">
        <v>108</v>
      </c>
      <c r="D7839" t="s">
        <v>17736</v>
      </c>
      <c r="E7839" t="s">
        <v>83</v>
      </c>
      <c r="F7839" t="s">
        <v>4937</v>
      </c>
      <c r="G7839">
        <v>0</v>
      </c>
      <c r="H7839">
        <v>29</v>
      </c>
      <c r="I7839">
        <v>4</v>
      </c>
      <c r="J7839">
        <v>20</v>
      </c>
      <c r="K7839">
        <v>1</v>
      </c>
      <c r="L7839">
        <v>4</v>
      </c>
      <c r="M7839">
        <v>0</v>
      </c>
      <c r="N7839">
        <v>0</v>
      </c>
      <c r="O7839">
        <v>0</v>
      </c>
      <c r="P7839">
        <v>0</v>
      </c>
      <c r="Q7839">
        <v>0</v>
      </c>
    </row>
    <row r="7840" spans="1:17" x14ac:dyDescent="0.2">
      <c r="A7840" t="s">
        <v>25578</v>
      </c>
      <c r="B7840" t="s">
        <v>86</v>
      </c>
      <c r="C7840" t="s">
        <v>108</v>
      </c>
      <c r="D7840" t="s">
        <v>17736</v>
      </c>
      <c r="E7840" t="s">
        <v>83</v>
      </c>
      <c r="F7840" t="s">
        <v>4939</v>
      </c>
      <c r="G7840">
        <v>0</v>
      </c>
      <c r="H7840">
        <v>0</v>
      </c>
      <c r="I7840">
        <v>0</v>
      </c>
      <c r="J7840">
        <v>0</v>
      </c>
      <c r="K7840">
        <v>0</v>
      </c>
      <c r="L7840">
        <v>0</v>
      </c>
      <c r="M7840">
        <v>29</v>
      </c>
      <c r="N7840">
        <v>0</v>
      </c>
      <c r="O7840">
        <v>0</v>
      </c>
      <c r="P7840">
        <v>0</v>
      </c>
      <c r="Q7840">
        <v>0</v>
      </c>
    </row>
    <row r="7841" spans="1:17" x14ac:dyDescent="0.2">
      <c r="A7841" t="s">
        <v>25579</v>
      </c>
      <c r="B7841" t="s">
        <v>86</v>
      </c>
      <c r="C7841" t="s">
        <v>108</v>
      </c>
      <c r="D7841" t="s">
        <v>17736</v>
      </c>
      <c r="E7841" t="s">
        <v>83</v>
      </c>
      <c r="F7841" t="s">
        <v>4941</v>
      </c>
      <c r="G7841">
        <v>0</v>
      </c>
      <c r="H7841">
        <v>29</v>
      </c>
      <c r="I7841">
        <v>4</v>
      </c>
      <c r="J7841">
        <v>21</v>
      </c>
      <c r="K7841">
        <v>2</v>
      </c>
      <c r="L7841">
        <v>2</v>
      </c>
      <c r="M7841">
        <v>0</v>
      </c>
      <c r="N7841">
        <v>0</v>
      </c>
      <c r="O7841">
        <v>0</v>
      </c>
      <c r="P7841">
        <v>0</v>
      </c>
      <c r="Q7841">
        <v>0</v>
      </c>
    </row>
    <row r="7842" spans="1:17" x14ac:dyDescent="0.2">
      <c r="A7842" t="s">
        <v>25580</v>
      </c>
      <c r="B7842" t="s">
        <v>86</v>
      </c>
      <c r="C7842" t="s">
        <v>108</v>
      </c>
      <c r="D7842" t="s">
        <v>17736</v>
      </c>
      <c r="E7842" t="s">
        <v>83</v>
      </c>
      <c r="F7842" t="s">
        <v>4943</v>
      </c>
      <c r="G7842">
        <v>0</v>
      </c>
      <c r="H7842">
        <v>0</v>
      </c>
      <c r="I7842">
        <v>0</v>
      </c>
      <c r="J7842">
        <v>0</v>
      </c>
      <c r="K7842">
        <v>0</v>
      </c>
      <c r="L7842">
        <v>0</v>
      </c>
      <c r="M7842">
        <v>29</v>
      </c>
      <c r="N7842">
        <v>0</v>
      </c>
      <c r="O7842">
        <v>0</v>
      </c>
      <c r="P7842">
        <v>0</v>
      </c>
      <c r="Q7842">
        <v>0</v>
      </c>
    </row>
    <row r="7843" spans="1:17" x14ac:dyDescent="0.2">
      <c r="A7843" t="s">
        <v>25581</v>
      </c>
      <c r="B7843" t="s">
        <v>86</v>
      </c>
      <c r="C7843" t="s">
        <v>108</v>
      </c>
      <c r="D7843" t="s">
        <v>17736</v>
      </c>
      <c r="E7843" t="s">
        <v>83</v>
      </c>
      <c r="F7843" t="s">
        <v>4925</v>
      </c>
      <c r="G7843">
        <v>0</v>
      </c>
      <c r="H7843">
        <v>0</v>
      </c>
      <c r="I7843">
        <v>0</v>
      </c>
      <c r="J7843">
        <v>0</v>
      </c>
      <c r="K7843">
        <v>0</v>
      </c>
      <c r="L7843">
        <v>0</v>
      </c>
      <c r="M7843">
        <v>0</v>
      </c>
      <c r="N7843">
        <v>22</v>
      </c>
      <c r="O7843">
        <v>19</v>
      </c>
      <c r="P7843">
        <v>2</v>
      </c>
      <c r="Q7843">
        <v>1</v>
      </c>
    </row>
    <row r="7844" spans="1:17" x14ac:dyDescent="0.2">
      <c r="A7844" t="s">
        <v>25582</v>
      </c>
      <c r="B7844" t="s">
        <v>86</v>
      </c>
      <c r="C7844" t="s">
        <v>108</v>
      </c>
      <c r="D7844" t="s">
        <v>17736</v>
      </c>
      <c r="E7844" t="s">
        <v>83</v>
      </c>
      <c r="F7844" t="s">
        <v>4927</v>
      </c>
      <c r="G7844">
        <v>0</v>
      </c>
      <c r="H7844">
        <v>0</v>
      </c>
      <c r="I7844">
        <v>0</v>
      </c>
      <c r="J7844">
        <v>0</v>
      </c>
      <c r="K7844">
        <v>0</v>
      </c>
      <c r="L7844">
        <v>0</v>
      </c>
      <c r="M7844">
        <v>0</v>
      </c>
      <c r="N7844">
        <v>18</v>
      </c>
      <c r="O7844">
        <v>15</v>
      </c>
      <c r="P7844">
        <v>2</v>
      </c>
      <c r="Q7844">
        <v>1</v>
      </c>
    </row>
    <row r="7845" spans="1:17" x14ac:dyDescent="0.2">
      <c r="A7845" t="s">
        <v>25583</v>
      </c>
      <c r="B7845" t="s">
        <v>86</v>
      </c>
      <c r="C7845" t="s">
        <v>108</v>
      </c>
      <c r="D7845" t="s">
        <v>17736</v>
      </c>
      <c r="E7845" t="s">
        <v>83</v>
      </c>
      <c r="F7845" t="s">
        <v>17734</v>
      </c>
      <c r="G7845">
        <v>29</v>
      </c>
      <c r="H7845">
        <v>0</v>
      </c>
      <c r="I7845">
        <v>0</v>
      </c>
      <c r="J7845">
        <v>0</v>
      </c>
      <c r="K7845">
        <v>0</v>
      </c>
      <c r="L7845">
        <v>0</v>
      </c>
      <c r="M7845">
        <v>0</v>
      </c>
      <c r="N7845">
        <v>0</v>
      </c>
      <c r="O7845">
        <v>0</v>
      </c>
      <c r="P7845">
        <v>0</v>
      </c>
      <c r="Q7845">
        <v>0</v>
      </c>
    </row>
    <row r="7846" spans="1:17" x14ac:dyDescent="0.2">
      <c r="A7846" t="s">
        <v>25584</v>
      </c>
      <c r="B7846" t="s">
        <v>86</v>
      </c>
      <c r="C7846" t="s">
        <v>108</v>
      </c>
      <c r="D7846" t="s">
        <v>17736</v>
      </c>
      <c r="E7846" t="s">
        <v>81</v>
      </c>
      <c r="F7846" t="s">
        <v>4929</v>
      </c>
      <c r="G7846">
        <v>0</v>
      </c>
      <c r="H7846">
        <v>35</v>
      </c>
      <c r="I7846">
        <v>4</v>
      </c>
      <c r="J7846">
        <v>25</v>
      </c>
      <c r="K7846">
        <v>5</v>
      </c>
      <c r="L7846">
        <v>1</v>
      </c>
      <c r="M7846">
        <v>0</v>
      </c>
      <c r="N7846">
        <v>0</v>
      </c>
      <c r="O7846">
        <v>0</v>
      </c>
      <c r="P7846">
        <v>0</v>
      </c>
      <c r="Q7846">
        <v>0</v>
      </c>
    </row>
    <row r="7847" spans="1:17" x14ac:dyDescent="0.2">
      <c r="A7847" t="s">
        <v>25585</v>
      </c>
      <c r="B7847" t="s">
        <v>86</v>
      </c>
      <c r="C7847" t="s">
        <v>108</v>
      </c>
      <c r="D7847" t="s">
        <v>17736</v>
      </c>
      <c r="E7847" t="s">
        <v>81</v>
      </c>
      <c r="F7847" t="s">
        <v>4931</v>
      </c>
      <c r="G7847">
        <v>0</v>
      </c>
      <c r="H7847">
        <v>35</v>
      </c>
      <c r="I7847">
        <v>4</v>
      </c>
      <c r="J7847">
        <v>25</v>
      </c>
      <c r="K7847">
        <v>2</v>
      </c>
      <c r="L7847">
        <v>4</v>
      </c>
      <c r="M7847">
        <v>0</v>
      </c>
      <c r="N7847">
        <v>0</v>
      </c>
      <c r="O7847">
        <v>0</v>
      </c>
      <c r="P7847">
        <v>0</v>
      </c>
      <c r="Q7847">
        <v>0</v>
      </c>
    </row>
    <row r="7848" spans="1:17" x14ac:dyDescent="0.2">
      <c r="A7848" t="s">
        <v>25586</v>
      </c>
      <c r="B7848" t="s">
        <v>86</v>
      </c>
      <c r="C7848" t="s">
        <v>108</v>
      </c>
      <c r="D7848" t="s">
        <v>17736</v>
      </c>
      <c r="E7848" t="s">
        <v>81</v>
      </c>
      <c r="F7848" t="s">
        <v>4933</v>
      </c>
      <c r="G7848">
        <v>0</v>
      </c>
      <c r="H7848">
        <v>0</v>
      </c>
      <c r="I7848">
        <v>0</v>
      </c>
      <c r="J7848">
        <v>0</v>
      </c>
      <c r="K7848">
        <v>0</v>
      </c>
      <c r="L7848">
        <v>0</v>
      </c>
      <c r="M7848">
        <v>35</v>
      </c>
      <c r="N7848">
        <v>0</v>
      </c>
      <c r="O7848">
        <v>0</v>
      </c>
      <c r="P7848">
        <v>0</v>
      </c>
      <c r="Q7848">
        <v>0</v>
      </c>
    </row>
    <row r="7849" spans="1:17" x14ac:dyDescent="0.2">
      <c r="A7849" t="s">
        <v>25587</v>
      </c>
      <c r="B7849" t="s">
        <v>86</v>
      </c>
      <c r="C7849" t="s">
        <v>108</v>
      </c>
      <c r="D7849" t="s">
        <v>17736</v>
      </c>
      <c r="E7849" t="s">
        <v>81</v>
      </c>
      <c r="F7849" t="s">
        <v>4935</v>
      </c>
      <c r="G7849">
        <v>0</v>
      </c>
      <c r="H7849">
        <v>35</v>
      </c>
      <c r="I7849">
        <v>4</v>
      </c>
      <c r="J7849">
        <v>25</v>
      </c>
      <c r="K7849">
        <v>2</v>
      </c>
      <c r="L7849">
        <v>4</v>
      </c>
      <c r="M7849">
        <v>0</v>
      </c>
      <c r="N7849">
        <v>0</v>
      </c>
      <c r="O7849">
        <v>0</v>
      </c>
      <c r="P7849">
        <v>0</v>
      </c>
      <c r="Q7849">
        <v>0</v>
      </c>
    </row>
    <row r="7850" spans="1:17" x14ac:dyDescent="0.2">
      <c r="A7850" t="s">
        <v>25588</v>
      </c>
      <c r="B7850" t="s">
        <v>86</v>
      </c>
      <c r="C7850" t="s">
        <v>108</v>
      </c>
      <c r="D7850" t="s">
        <v>17736</v>
      </c>
      <c r="E7850" t="s">
        <v>81</v>
      </c>
      <c r="F7850" t="s">
        <v>4937</v>
      </c>
      <c r="G7850">
        <v>0</v>
      </c>
      <c r="H7850">
        <v>35</v>
      </c>
      <c r="I7850">
        <v>4</v>
      </c>
      <c r="J7850">
        <v>25</v>
      </c>
      <c r="K7850">
        <v>2</v>
      </c>
      <c r="L7850">
        <v>4</v>
      </c>
      <c r="M7850">
        <v>0</v>
      </c>
      <c r="N7850">
        <v>0</v>
      </c>
      <c r="O7850">
        <v>0</v>
      </c>
      <c r="P7850">
        <v>0</v>
      </c>
      <c r="Q7850">
        <v>0</v>
      </c>
    </row>
    <row r="7851" spans="1:17" x14ac:dyDescent="0.2">
      <c r="A7851" t="s">
        <v>25589</v>
      </c>
      <c r="B7851" t="s">
        <v>86</v>
      </c>
      <c r="C7851" t="s">
        <v>108</v>
      </c>
      <c r="D7851" t="s">
        <v>17736</v>
      </c>
      <c r="E7851" t="s">
        <v>81</v>
      </c>
      <c r="F7851" t="s">
        <v>4939</v>
      </c>
      <c r="G7851">
        <v>0</v>
      </c>
      <c r="H7851">
        <v>0</v>
      </c>
      <c r="I7851">
        <v>0</v>
      </c>
      <c r="J7851">
        <v>0</v>
      </c>
      <c r="K7851">
        <v>0</v>
      </c>
      <c r="L7851">
        <v>0</v>
      </c>
      <c r="M7851">
        <v>35</v>
      </c>
      <c r="N7851">
        <v>0</v>
      </c>
      <c r="O7851">
        <v>0</v>
      </c>
      <c r="P7851">
        <v>0</v>
      </c>
      <c r="Q7851">
        <v>0</v>
      </c>
    </row>
    <row r="7852" spans="1:17" x14ac:dyDescent="0.2">
      <c r="A7852" t="s">
        <v>25590</v>
      </c>
      <c r="B7852" t="s">
        <v>86</v>
      </c>
      <c r="C7852" t="s">
        <v>108</v>
      </c>
      <c r="D7852" t="s">
        <v>17736</v>
      </c>
      <c r="E7852" t="s">
        <v>81</v>
      </c>
      <c r="F7852" t="s">
        <v>4941</v>
      </c>
      <c r="G7852">
        <v>0</v>
      </c>
      <c r="H7852">
        <v>35</v>
      </c>
      <c r="I7852">
        <v>4</v>
      </c>
      <c r="J7852">
        <v>25</v>
      </c>
      <c r="K7852">
        <v>5</v>
      </c>
      <c r="L7852">
        <v>1</v>
      </c>
      <c r="M7852">
        <v>0</v>
      </c>
      <c r="N7852">
        <v>0</v>
      </c>
      <c r="O7852">
        <v>0</v>
      </c>
      <c r="P7852">
        <v>0</v>
      </c>
      <c r="Q7852">
        <v>0</v>
      </c>
    </row>
    <row r="7853" spans="1:17" x14ac:dyDescent="0.2">
      <c r="A7853" t="s">
        <v>25591</v>
      </c>
      <c r="B7853" t="s">
        <v>86</v>
      </c>
      <c r="C7853" t="s">
        <v>108</v>
      </c>
      <c r="D7853" t="s">
        <v>17736</v>
      </c>
      <c r="E7853" t="s">
        <v>81</v>
      </c>
      <c r="F7853" t="s">
        <v>4943</v>
      </c>
      <c r="G7853">
        <v>0</v>
      </c>
      <c r="H7853">
        <v>0</v>
      </c>
      <c r="I7853">
        <v>0</v>
      </c>
      <c r="J7853">
        <v>0</v>
      </c>
      <c r="K7853">
        <v>0</v>
      </c>
      <c r="L7853">
        <v>0</v>
      </c>
      <c r="M7853">
        <v>35</v>
      </c>
      <c r="N7853">
        <v>0</v>
      </c>
      <c r="O7853">
        <v>0</v>
      </c>
      <c r="P7853">
        <v>0</v>
      </c>
      <c r="Q7853">
        <v>0</v>
      </c>
    </row>
    <row r="7854" spans="1:17" x14ac:dyDescent="0.2">
      <c r="A7854" t="s">
        <v>25592</v>
      </c>
      <c r="B7854" t="s">
        <v>86</v>
      </c>
      <c r="C7854" t="s">
        <v>108</v>
      </c>
      <c r="D7854" t="s">
        <v>17736</v>
      </c>
      <c r="E7854" t="s">
        <v>81</v>
      </c>
      <c r="F7854" t="s">
        <v>4925</v>
      </c>
      <c r="G7854">
        <v>0</v>
      </c>
      <c r="H7854">
        <v>0</v>
      </c>
      <c r="I7854">
        <v>0</v>
      </c>
      <c r="J7854">
        <v>0</v>
      </c>
      <c r="K7854">
        <v>0</v>
      </c>
      <c r="L7854">
        <v>0</v>
      </c>
      <c r="M7854">
        <v>0</v>
      </c>
      <c r="N7854">
        <v>23</v>
      </c>
      <c r="O7854">
        <v>18</v>
      </c>
      <c r="P7854">
        <v>3</v>
      </c>
      <c r="Q7854">
        <v>2</v>
      </c>
    </row>
    <row r="7855" spans="1:17" x14ac:dyDescent="0.2">
      <c r="A7855" t="s">
        <v>25593</v>
      </c>
      <c r="B7855" t="s">
        <v>86</v>
      </c>
      <c r="C7855" t="s">
        <v>108</v>
      </c>
      <c r="D7855" t="s">
        <v>17736</v>
      </c>
      <c r="E7855" t="s">
        <v>81</v>
      </c>
      <c r="F7855" t="s">
        <v>4927</v>
      </c>
      <c r="G7855">
        <v>0</v>
      </c>
      <c r="H7855">
        <v>0</v>
      </c>
      <c r="I7855">
        <v>0</v>
      </c>
      <c r="J7855">
        <v>0</v>
      </c>
      <c r="K7855">
        <v>0</v>
      </c>
      <c r="L7855">
        <v>0</v>
      </c>
      <c r="M7855">
        <v>0</v>
      </c>
      <c r="N7855">
        <v>18</v>
      </c>
      <c r="O7855">
        <v>13</v>
      </c>
      <c r="P7855">
        <v>3</v>
      </c>
      <c r="Q7855">
        <v>2</v>
      </c>
    </row>
    <row r="7856" spans="1:17" x14ac:dyDescent="0.2">
      <c r="A7856" t="s">
        <v>25594</v>
      </c>
      <c r="B7856" t="s">
        <v>86</v>
      </c>
      <c r="C7856" t="s">
        <v>108</v>
      </c>
      <c r="D7856" t="s">
        <v>17736</v>
      </c>
      <c r="E7856" t="s">
        <v>81</v>
      </c>
      <c r="F7856" t="s">
        <v>17734</v>
      </c>
      <c r="G7856">
        <v>35</v>
      </c>
      <c r="H7856">
        <v>0</v>
      </c>
      <c r="I7856">
        <v>0</v>
      </c>
      <c r="J7856">
        <v>0</v>
      </c>
      <c r="K7856">
        <v>0</v>
      </c>
      <c r="L7856">
        <v>0</v>
      </c>
      <c r="M7856">
        <v>0</v>
      </c>
      <c r="N7856">
        <v>0</v>
      </c>
      <c r="O7856">
        <v>0</v>
      </c>
      <c r="P7856">
        <v>0</v>
      </c>
      <c r="Q7856">
        <v>0</v>
      </c>
    </row>
    <row r="7857" spans="1:17" x14ac:dyDescent="0.2">
      <c r="A7857" t="s">
        <v>25595</v>
      </c>
      <c r="B7857" t="s">
        <v>86</v>
      </c>
      <c r="C7857" t="s">
        <v>108</v>
      </c>
      <c r="D7857" t="s">
        <v>17748</v>
      </c>
      <c r="E7857" t="s">
        <v>83</v>
      </c>
      <c r="F7857" t="s">
        <v>17749</v>
      </c>
      <c r="G7857">
        <v>0</v>
      </c>
      <c r="H7857">
        <v>0</v>
      </c>
      <c r="I7857">
        <v>0</v>
      </c>
      <c r="J7857">
        <v>0</v>
      </c>
      <c r="K7857">
        <v>0</v>
      </c>
      <c r="L7857">
        <v>0</v>
      </c>
      <c r="M7857">
        <v>0</v>
      </c>
      <c r="N7857">
        <v>3</v>
      </c>
      <c r="O7857">
        <v>3</v>
      </c>
      <c r="P7857">
        <v>0</v>
      </c>
      <c r="Q7857">
        <v>0</v>
      </c>
    </row>
    <row r="7858" spans="1:17" x14ac:dyDescent="0.2">
      <c r="A7858" t="s">
        <v>25596</v>
      </c>
      <c r="B7858" t="s">
        <v>86</v>
      </c>
      <c r="C7858" t="s">
        <v>108</v>
      </c>
      <c r="D7858" t="s">
        <v>17748</v>
      </c>
      <c r="E7858" t="s">
        <v>83</v>
      </c>
      <c r="F7858" t="s">
        <v>17734</v>
      </c>
      <c r="G7858">
        <v>3</v>
      </c>
      <c r="H7858">
        <v>0</v>
      </c>
      <c r="I7858">
        <v>0</v>
      </c>
      <c r="J7858">
        <v>0</v>
      </c>
      <c r="K7858">
        <v>0</v>
      </c>
      <c r="L7858">
        <v>0</v>
      </c>
      <c r="M7858">
        <v>0</v>
      </c>
      <c r="N7858">
        <v>0</v>
      </c>
      <c r="O7858">
        <v>0</v>
      </c>
      <c r="P7858">
        <v>0</v>
      </c>
      <c r="Q7858">
        <v>0</v>
      </c>
    </row>
    <row r="7859" spans="1:17" x14ac:dyDescent="0.2">
      <c r="A7859" t="s">
        <v>25597</v>
      </c>
      <c r="B7859" t="s">
        <v>86</v>
      </c>
      <c r="C7859" t="s">
        <v>108</v>
      </c>
      <c r="D7859" t="s">
        <v>17748</v>
      </c>
      <c r="E7859" t="s">
        <v>81</v>
      </c>
      <c r="F7859" t="s">
        <v>17749</v>
      </c>
      <c r="G7859">
        <v>0</v>
      </c>
      <c r="H7859">
        <v>0</v>
      </c>
      <c r="I7859">
        <v>0</v>
      </c>
      <c r="J7859">
        <v>0</v>
      </c>
      <c r="K7859">
        <v>0</v>
      </c>
      <c r="L7859">
        <v>0</v>
      </c>
      <c r="M7859">
        <v>0</v>
      </c>
      <c r="N7859">
        <v>4</v>
      </c>
      <c r="O7859">
        <v>2</v>
      </c>
      <c r="P7859">
        <v>0</v>
      </c>
      <c r="Q7859">
        <v>2</v>
      </c>
    </row>
    <row r="7860" spans="1:17" x14ac:dyDescent="0.2">
      <c r="A7860" t="s">
        <v>25598</v>
      </c>
      <c r="B7860" t="s">
        <v>86</v>
      </c>
      <c r="C7860" t="s">
        <v>108</v>
      </c>
      <c r="D7860" t="s">
        <v>17748</v>
      </c>
      <c r="E7860" t="s">
        <v>81</v>
      </c>
      <c r="F7860" t="s">
        <v>17734</v>
      </c>
      <c r="G7860">
        <v>4</v>
      </c>
      <c r="H7860">
        <v>0</v>
      </c>
      <c r="I7860">
        <v>0</v>
      </c>
      <c r="J7860">
        <v>0</v>
      </c>
      <c r="K7860">
        <v>0</v>
      </c>
      <c r="L7860">
        <v>0</v>
      </c>
      <c r="M7860">
        <v>0</v>
      </c>
      <c r="N7860">
        <v>0</v>
      </c>
      <c r="O7860">
        <v>0</v>
      </c>
      <c r="P7860">
        <v>0</v>
      </c>
      <c r="Q7860">
        <v>0</v>
      </c>
    </row>
    <row r="7861" spans="1:17" x14ac:dyDescent="0.2">
      <c r="A7861" t="s">
        <v>25599</v>
      </c>
      <c r="B7861" t="s">
        <v>86</v>
      </c>
      <c r="C7861" t="s">
        <v>108</v>
      </c>
      <c r="D7861" t="s">
        <v>17754</v>
      </c>
      <c r="E7861" t="s">
        <v>83</v>
      </c>
      <c r="F7861" t="s">
        <v>17734</v>
      </c>
      <c r="G7861">
        <v>1</v>
      </c>
      <c r="H7861">
        <v>0</v>
      </c>
      <c r="I7861">
        <v>0</v>
      </c>
      <c r="J7861">
        <v>0</v>
      </c>
      <c r="K7861">
        <v>0</v>
      </c>
      <c r="L7861">
        <v>0</v>
      </c>
      <c r="M7861">
        <v>0</v>
      </c>
      <c r="N7861">
        <v>0</v>
      </c>
      <c r="O7861">
        <v>0</v>
      </c>
      <c r="P7861">
        <v>0</v>
      </c>
      <c r="Q7861">
        <v>0</v>
      </c>
    </row>
    <row r="7862" spans="1:17" x14ac:dyDescent="0.2">
      <c r="A7862" t="s">
        <v>25600</v>
      </c>
      <c r="B7862" t="s">
        <v>86</v>
      </c>
      <c r="C7862" t="s">
        <v>108</v>
      </c>
      <c r="D7862" t="s">
        <v>17754</v>
      </c>
      <c r="E7862" t="s">
        <v>81</v>
      </c>
      <c r="F7862" t="s">
        <v>17734</v>
      </c>
      <c r="G7862">
        <v>2</v>
      </c>
      <c r="H7862">
        <v>0</v>
      </c>
      <c r="I7862">
        <v>0</v>
      </c>
      <c r="J7862">
        <v>0</v>
      </c>
      <c r="K7862">
        <v>0</v>
      </c>
      <c r="L7862">
        <v>0</v>
      </c>
      <c r="M7862">
        <v>0</v>
      </c>
      <c r="N7862">
        <v>0</v>
      </c>
      <c r="O7862">
        <v>0</v>
      </c>
      <c r="P7862">
        <v>0</v>
      </c>
      <c r="Q7862">
        <v>0</v>
      </c>
    </row>
    <row r="7863" spans="1:17" x14ac:dyDescent="0.2">
      <c r="A7863" t="s">
        <v>25601</v>
      </c>
      <c r="B7863" t="s">
        <v>86</v>
      </c>
      <c r="C7863" t="s">
        <v>113</v>
      </c>
      <c r="D7863" t="s">
        <v>17736</v>
      </c>
      <c r="E7863" t="s">
        <v>83</v>
      </c>
      <c r="F7863" t="s">
        <v>4927</v>
      </c>
      <c r="G7863">
        <v>0</v>
      </c>
      <c r="H7863">
        <v>0</v>
      </c>
      <c r="I7863">
        <v>0</v>
      </c>
      <c r="J7863">
        <v>0</v>
      </c>
      <c r="K7863">
        <v>0</v>
      </c>
      <c r="L7863">
        <v>0</v>
      </c>
      <c r="M7863">
        <v>0</v>
      </c>
      <c r="N7863">
        <v>48</v>
      </c>
      <c r="O7863">
        <v>43</v>
      </c>
      <c r="P7863">
        <v>3</v>
      </c>
      <c r="Q7863">
        <v>2</v>
      </c>
    </row>
    <row r="7864" spans="1:17" x14ac:dyDescent="0.2">
      <c r="A7864" t="s">
        <v>25602</v>
      </c>
      <c r="B7864" t="s">
        <v>86</v>
      </c>
      <c r="C7864" t="s">
        <v>113</v>
      </c>
      <c r="D7864" t="s">
        <v>17736</v>
      </c>
      <c r="E7864" t="s">
        <v>83</v>
      </c>
      <c r="F7864" t="s">
        <v>17734</v>
      </c>
      <c r="G7864">
        <v>78</v>
      </c>
      <c r="H7864">
        <v>0</v>
      </c>
      <c r="I7864">
        <v>0</v>
      </c>
      <c r="J7864">
        <v>0</v>
      </c>
      <c r="K7864">
        <v>0</v>
      </c>
      <c r="L7864">
        <v>0</v>
      </c>
      <c r="M7864">
        <v>0</v>
      </c>
      <c r="N7864">
        <v>0</v>
      </c>
      <c r="O7864">
        <v>0</v>
      </c>
      <c r="P7864">
        <v>0</v>
      </c>
      <c r="Q7864">
        <v>0</v>
      </c>
    </row>
    <row r="7865" spans="1:17" x14ac:dyDescent="0.2">
      <c r="A7865" t="s">
        <v>25603</v>
      </c>
      <c r="B7865" t="s">
        <v>86</v>
      </c>
      <c r="C7865" t="s">
        <v>113</v>
      </c>
      <c r="D7865" t="s">
        <v>17736</v>
      </c>
      <c r="E7865" t="s">
        <v>81</v>
      </c>
      <c r="F7865" t="s">
        <v>4929</v>
      </c>
      <c r="G7865">
        <v>0</v>
      </c>
      <c r="H7865">
        <v>77</v>
      </c>
      <c r="I7865">
        <v>3</v>
      </c>
      <c r="J7865">
        <v>53</v>
      </c>
      <c r="K7865">
        <v>11</v>
      </c>
      <c r="L7865">
        <v>10</v>
      </c>
      <c r="M7865">
        <v>0</v>
      </c>
      <c r="N7865">
        <v>0</v>
      </c>
      <c r="O7865">
        <v>0</v>
      </c>
      <c r="P7865">
        <v>0</v>
      </c>
      <c r="Q7865">
        <v>0</v>
      </c>
    </row>
    <row r="7866" spans="1:17" x14ac:dyDescent="0.2">
      <c r="A7866" t="s">
        <v>25604</v>
      </c>
      <c r="B7866" t="s">
        <v>86</v>
      </c>
      <c r="C7866" t="s">
        <v>113</v>
      </c>
      <c r="D7866" t="s">
        <v>17736</v>
      </c>
      <c r="E7866" t="s">
        <v>81</v>
      </c>
      <c r="F7866" t="s">
        <v>4931</v>
      </c>
      <c r="G7866">
        <v>0</v>
      </c>
      <c r="H7866">
        <v>77</v>
      </c>
      <c r="I7866">
        <v>3</v>
      </c>
      <c r="J7866">
        <v>52</v>
      </c>
      <c r="K7866">
        <v>11</v>
      </c>
      <c r="L7866">
        <v>11</v>
      </c>
      <c r="M7866">
        <v>0</v>
      </c>
      <c r="N7866">
        <v>0</v>
      </c>
      <c r="O7866">
        <v>0</v>
      </c>
      <c r="P7866">
        <v>0</v>
      </c>
      <c r="Q7866">
        <v>0</v>
      </c>
    </row>
    <row r="7867" spans="1:17" x14ac:dyDescent="0.2">
      <c r="A7867" t="s">
        <v>25605</v>
      </c>
      <c r="B7867" t="s">
        <v>86</v>
      </c>
      <c r="C7867" t="s">
        <v>113</v>
      </c>
      <c r="D7867" t="s">
        <v>17736</v>
      </c>
      <c r="E7867" t="s">
        <v>81</v>
      </c>
      <c r="F7867" t="s">
        <v>4933</v>
      </c>
      <c r="G7867">
        <v>0</v>
      </c>
      <c r="H7867">
        <v>0</v>
      </c>
      <c r="I7867">
        <v>0</v>
      </c>
      <c r="J7867">
        <v>0</v>
      </c>
      <c r="K7867">
        <v>0</v>
      </c>
      <c r="L7867">
        <v>0</v>
      </c>
      <c r="M7867">
        <v>77</v>
      </c>
      <c r="N7867">
        <v>0</v>
      </c>
      <c r="O7867">
        <v>0</v>
      </c>
      <c r="P7867">
        <v>0</v>
      </c>
      <c r="Q7867">
        <v>0</v>
      </c>
    </row>
    <row r="7868" spans="1:17" x14ac:dyDescent="0.2">
      <c r="A7868" t="s">
        <v>25606</v>
      </c>
      <c r="B7868" t="s">
        <v>86</v>
      </c>
      <c r="C7868" t="s">
        <v>113</v>
      </c>
      <c r="D7868" t="s">
        <v>17736</v>
      </c>
      <c r="E7868" t="s">
        <v>81</v>
      </c>
      <c r="F7868" t="s">
        <v>4935</v>
      </c>
      <c r="G7868">
        <v>0</v>
      </c>
      <c r="H7868">
        <v>77</v>
      </c>
      <c r="I7868">
        <v>3</v>
      </c>
      <c r="J7868">
        <v>52</v>
      </c>
      <c r="K7868">
        <v>11</v>
      </c>
      <c r="L7868">
        <v>11</v>
      </c>
      <c r="M7868">
        <v>0</v>
      </c>
      <c r="N7868">
        <v>0</v>
      </c>
      <c r="O7868">
        <v>0</v>
      </c>
      <c r="P7868">
        <v>0</v>
      </c>
      <c r="Q7868">
        <v>0</v>
      </c>
    </row>
    <row r="7869" spans="1:17" x14ac:dyDescent="0.2">
      <c r="A7869" t="s">
        <v>25607</v>
      </c>
      <c r="B7869" t="s">
        <v>86</v>
      </c>
      <c r="C7869" t="s">
        <v>113</v>
      </c>
      <c r="D7869" t="s">
        <v>17736</v>
      </c>
      <c r="E7869" t="s">
        <v>81</v>
      </c>
      <c r="F7869" t="s">
        <v>4937</v>
      </c>
      <c r="G7869">
        <v>0</v>
      </c>
      <c r="H7869">
        <v>77</v>
      </c>
      <c r="I7869">
        <v>3</v>
      </c>
      <c r="J7869">
        <v>52</v>
      </c>
      <c r="K7869">
        <v>11</v>
      </c>
      <c r="L7869">
        <v>11</v>
      </c>
      <c r="M7869">
        <v>0</v>
      </c>
      <c r="N7869">
        <v>0</v>
      </c>
      <c r="O7869">
        <v>0</v>
      </c>
      <c r="P7869">
        <v>0</v>
      </c>
      <c r="Q7869">
        <v>0</v>
      </c>
    </row>
    <row r="7870" spans="1:17" x14ac:dyDescent="0.2">
      <c r="A7870" t="s">
        <v>25608</v>
      </c>
      <c r="B7870" t="s">
        <v>86</v>
      </c>
      <c r="C7870" t="s">
        <v>113</v>
      </c>
      <c r="D7870" t="s">
        <v>17736</v>
      </c>
      <c r="E7870" t="s">
        <v>81</v>
      </c>
      <c r="F7870" t="s">
        <v>4939</v>
      </c>
      <c r="G7870">
        <v>0</v>
      </c>
      <c r="H7870">
        <v>0</v>
      </c>
      <c r="I7870">
        <v>0</v>
      </c>
      <c r="J7870">
        <v>0</v>
      </c>
      <c r="K7870">
        <v>0</v>
      </c>
      <c r="L7870">
        <v>0</v>
      </c>
      <c r="M7870">
        <v>77</v>
      </c>
      <c r="N7870">
        <v>0</v>
      </c>
      <c r="O7870">
        <v>0</v>
      </c>
      <c r="P7870">
        <v>0</v>
      </c>
      <c r="Q7870">
        <v>0</v>
      </c>
    </row>
    <row r="7871" spans="1:17" x14ac:dyDescent="0.2">
      <c r="A7871" t="s">
        <v>25609</v>
      </c>
      <c r="B7871" t="s">
        <v>86</v>
      </c>
      <c r="C7871" t="s">
        <v>113</v>
      </c>
      <c r="D7871" t="s">
        <v>17736</v>
      </c>
      <c r="E7871" t="s">
        <v>81</v>
      </c>
      <c r="F7871" t="s">
        <v>4941</v>
      </c>
      <c r="G7871">
        <v>0</v>
      </c>
      <c r="H7871">
        <v>77</v>
      </c>
      <c r="I7871">
        <v>3</v>
      </c>
      <c r="J7871">
        <v>53</v>
      </c>
      <c r="K7871">
        <v>11</v>
      </c>
      <c r="L7871">
        <v>10</v>
      </c>
      <c r="M7871">
        <v>0</v>
      </c>
      <c r="N7871">
        <v>0</v>
      </c>
      <c r="O7871">
        <v>0</v>
      </c>
      <c r="P7871">
        <v>0</v>
      </c>
      <c r="Q7871">
        <v>0</v>
      </c>
    </row>
    <row r="7872" spans="1:17" x14ac:dyDescent="0.2">
      <c r="A7872" t="s">
        <v>25610</v>
      </c>
      <c r="B7872" t="s">
        <v>86</v>
      </c>
      <c r="C7872" t="s">
        <v>107</v>
      </c>
      <c r="D7872" t="s">
        <v>17736</v>
      </c>
      <c r="E7872" t="s">
        <v>83</v>
      </c>
      <c r="F7872" t="s">
        <v>4927</v>
      </c>
      <c r="G7872">
        <v>0</v>
      </c>
      <c r="H7872">
        <v>0</v>
      </c>
      <c r="I7872">
        <v>0</v>
      </c>
      <c r="J7872">
        <v>0</v>
      </c>
      <c r="K7872">
        <v>0</v>
      </c>
      <c r="L7872">
        <v>0</v>
      </c>
      <c r="M7872">
        <v>0</v>
      </c>
      <c r="N7872">
        <v>13</v>
      </c>
      <c r="O7872">
        <v>10</v>
      </c>
      <c r="P7872">
        <v>2</v>
      </c>
      <c r="Q7872">
        <v>1</v>
      </c>
    </row>
    <row r="7873" spans="1:17" x14ac:dyDescent="0.2">
      <c r="A7873" t="s">
        <v>25611</v>
      </c>
      <c r="B7873" t="s">
        <v>86</v>
      </c>
      <c r="C7873" t="s">
        <v>107</v>
      </c>
      <c r="D7873" t="s">
        <v>17736</v>
      </c>
      <c r="E7873" t="s">
        <v>83</v>
      </c>
      <c r="F7873" t="s">
        <v>17734</v>
      </c>
      <c r="G7873">
        <v>20</v>
      </c>
      <c r="H7873">
        <v>0</v>
      </c>
      <c r="I7873">
        <v>0</v>
      </c>
      <c r="J7873">
        <v>0</v>
      </c>
      <c r="K7873">
        <v>0</v>
      </c>
      <c r="L7873">
        <v>0</v>
      </c>
      <c r="M7873">
        <v>0</v>
      </c>
      <c r="N7873">
        <v>0</v>
      </c>
      <c r="O7873">
        <v>0</v>
      </c>
      <c r="P7873">
        <v>0</v>
      </c>
      <c r="Q7873">
        <v>0</v>
      </c>
    </row>
    <row r="7874" spans="1:17" x14ac:dyDescent="0.2">
      <c r="A7874" t="s">
        <v>25612</v>
      </c>
      <c r="B7874" t="s">
        <v>86</v>
      </c>
      <c r="C7874" t="s">
        <v>107</v>
      </c>
      <c r="D7874" t="s">
        <v>17736</v>
      </c>
      <c r="E7874" t="s">
        <v>81</v>
      </c>
      <c r="F7874" t="s">
        <v>4929</v>
      </c>
      <c r="G7874">
        <v>0</v>
      </c>
      <c r="H7874">
        <v>17</v>
      </c>
      <c r="I7874">
        <v>2</v>
      </c>
      <c r="J7874">
        <v>12</v>
      </c>
      <c r="K7874">
        <v>1</v>
      </c>
      <c r="L7874">
        <v>2</v>
      </c>
      <c r="M7874">
        <v>0</v>
      </c>
      <c r="N7874">
        <v>0</v>
      </c>
      <c r="O7874">
        <v>0</v>
      </c>
      <c r="P7874">
        <v>0</v>
      </c>
      <c r="Q7874">
        <v>0</v>
      </c>
    </row>
    <row r="7875" spans="1:17" x14ac:dyDescent="0.2">
      <c r="A7875" t="s">
        <v>25613</v>
      </c>
      <c r="B7875" t="s">
        <v>86</v>
      </c>
      <c r="C7875" t="s">
        <v>107</v>
      </c>
      <c r="D7875" t="s">
        <v>17736</v>
      </c>
      <c r="E7875" t="s">
        <v>81</v>
      </c>
      <c r="F7875" t="s">
        <v>4931</v>
      </c>
      <c r="G7875">
        <v>0</v>
      </c>
      <c r="H7875">
        <v>17</v>
      </c>
      <c r="I7875">
        <v>2</v>
      </c>
      <c r="J7875">
        <v>12</v>
      </c>
      <c r="K7875">
        <v>1</v>
      </c>
      <c r="L7875">
        <v>2</v>
      </c>
      <c r="M7875">
        <v>0</v>
      </c>
      <c r="N7875">
        <v>0</v>
      </c>
      <c r="O7875">
        <v>0</v>
      </c>
      <c r="P7875">
        <v>0</v>
      </c>
      <c r="Q7875">
        <v>0</v>
      </c>
    </row>
    <row r="7876" spans="1:17" x14ac:dyDescent="0.2">
      <c r="A7876" t="s">
        <v>25614</v>
      </c>
      <c r="B7876" t="s">
        <v>86</v>
      </c>
      <c r="C7876" t="s">
        <v>107</v>
      </c>
      <c r="D7876" t="s">
        <v>17736</v>
      </c>
      <c r="E7876" t="s">
        <v>81</v>
      </c>
      <c r="F7876" t="s">
        <v>4933</v>
      </c>
      <c r="G7876">
        <v>0</v>
      </c>
      <c r="H7876">
        <v>0</v>
      </c>
      <c r="I7876">
        <v>0</v>
      </c>
      <c r="J7876">
        <v>0</v>
      </c>
      <c r="K7876">
        <v>0</v>
      </c>
      <c r="L7876">
        <v>0</v>
      </c>
      <c r="M7876">
        <v>17</v>
      </c>
      <c r="N7876">
        <v>0</v>
      </c>
      <c r="O7876">
        <v>0</v>
      </c>
      <c r="P7876">
        <v>0</v>
      </c>
      <c r="Q7876">
        <v>0</v>
      </c>
    </row>
    <row r="7877" spans="1:17" x14ac:dyDescent="0.2">
      <c r="A7877" t="s">
        <v>25615</v>
      </c>
      <c r="B7877" t="s">
        <v>86</v>
      </c>
      <c r="C7877" t="s">
        <v>107</v>
      </c>
      <c r="D7877" t="s">
        <v>17736</v>
      </c>
      <c r="E7877" t="s">
        <v>81</v>
      </c>
      <c r="F7877" t="s">
        <v>4935</v>
      </c>
      <c r="G7877">
        <v>0</v>
      </c>
      <c r="H7877">
        <v>17</v>
      </c>
      <c r="I7877">
        <v>2</v>
      </c>
      <c r="J7877">
        <v>12</v>
      </c>
      <c r="K7877">
        <v>1</v>
      </c>
      <c r="L7877">
        <v>2</v>
      </c>
      <c r="M7877">
        <v>0</v>
      </c>
      <c r="N7877">
        <v>0</v>
      </c>
      <c r="O7877">
        <v>0</v>
      </c>
      <c r="P7877">
        <v>0</v>
      </c>
      <c r="Q7877">
        <v>0</v>
      </c>
    </row>
    <row r="7878" spans="1:17" x14ac:dyDescent="0.2">
      <c r="A7878" t="s">
        <v>25616</v>
      </c>
      <c r="B7878" t="s">
        <v>86</v>
      </c>
      <c r="C7878" t="s">
        <v>107</v>
      </c>
      <c r="D7878" t="s">
        <v>17736</v>
      </c>
      <c r="E7878" t="s">
        <v>81</v>
      </c>
      <c r="F7878" t="s">
        <v>4937</v>
      </c>
      <c r="G7878">
        <v>0</v>
      </c>
      <c r="H7878">
        <v>17</v>
      </c>
      <c r="I7878">
        <v>2</v>
      </c>
      <c r="J7878">
        <v>12</v>
      </c>
      <c r="K7878">
        <v>1</v>
      </c>
      <c r="L7878">
        <v>2</v>
      </c>
      <c r="M7878">
        <v>0</v>
      </c>
      <c r="N7878">
        <v>0</v>
      </c>
      <c r="O7878">
        <v>0</v>
      </c>
      <c r="P7878">
        <v>0</v>
      </c>
      <c r="Q7878">
        <v>0</v>
      </c>
    </row>
    <row r="7879" spans="1:17" x14ac:dyDescent="0.2">
      <c r="A7879" t="s">
        <v>25617</v>
      </c>
      <c r="B7879" t="s">
        <v>86</v>
      </c>
      <c r="C7879" t="s">
        <v>107</v>
      </c>
      <c r="D7879" t="s">
        <v>17736</v>
      </c>
      <c r="E7879" t="s">
        <v>81</v>
      </c>
      <c r="F7879" t="s">
        <v>4939</v>
      </c>
      <c r="G7879">
        <v>0</v>
      </c>
      <c r="H7879">
        <v>0</v>
      </c>
      <c r="I7879">
        <v>0</v>
      </c>
      <c r="J7879">
        <v>0</v>
      </c>
      <c r="K7879">
        <v>0</v>
      </c>
      <c r="L7879">
        <v>0</v>
      </c>
      <c r="M7879">
        <v>17</v>
      </c>
      <c r="N7879">
        <v>0</v>
      </c>
      <c r="O7879">
        <v>0</v>
      </c>
      <c r="P7879">
        <v>0</v>
      </c>
      <c r="Q7879">
        <v>0</v>
      </c>
    </row>
    <row r="7880" spans="1:17" x14ac:dyDescent="0.2">
      <c r="A7880" t="s">
        <v>25618</v>
      </c>
      <c r="B7880" t="s">
        <v>86</v>
      </c>
      <c r="C7880" t="s">
        <v>107</v>
      </c>
      <c r="D7880" t="s">
        <v>17736</v>
      </c>
      <c r="E7880" t="s">
        <v>81</v>
      </c>
      <c r="F7880" t="s">
        <v>4941</v>
      </c>
      <c r="G7880">
        <v>0</v>
      </c>
      <c r="H7880">
        <v>17</v>
      </c>
      <c r="I7880">
        <v>2</v>
      </c>
      <c r="J7880">
        <v>12</v>
      </c>
      <c r="K7880">
        <v>1</v>
      </c>
      <c r="L7880">
        <v>2</v>
      </c>
      <c r="M7880">
        <v>0</v>
      </c>
      <c r="N7880">
        <v>0</v>
      </c>
      <c r="O7880">
        <v>0</v>
      </c>
      <c r="P7880">
        <v>0</v>
      </c>
      <c r="Q7880">
        <v>0</v>
      </c>
    </row>
    <row r="7881" spans="1:17" x14ac:dyDescent="0.2">
      <c r="A7881" t="s">
        <v>25619</v>
      </c>
      <c r="B7881" t="s">
        <v>86</v>
      </c>
      <c r="C7881" t="s">
        <v>107</v>
      </c>
      <c r="D7881" t="s">
        <v>17736</v>
      </c>
      <c r="E7881" t="s">
        <v>81</v>
      </c>
      <c r="F7881" t="s">
        <v>4943</v>
      </c>
      <c r="G7881">
        <v>0</v>
      </c>
      <c r="H7881">
        <v>0</v>
      </c>
      <c r="I7881">
        <v>0</v>
      </c>
      <c r="J7881">
        <v>0</v>
      </c>
      <c r="K7881">
        <v>0</v>
      </c>
      <c r="L7881">
        <v>0</v>
      </c>
      <c r="M7881">
        <v>17</v>
      </c>
      <c r="N7881">
        <v>0</v>
      </c>
      <c r="O7881">
        <v>0</v>
      </c>
      <c r="P7881">
        <v>0</v>
      </c>
      <c r="Q7881">
        <v>0</v>
      </c>
    </row>
    <row r="7882" spans="1:17" x14ac:dyDescent="0.2">
      <c r="A7882" t="s">
        <v>25620</v>
      </c>
      <c r="B7882" t="s">
        <v>86</v>
      </c>
      <c r="C7882" t="s">
        <v>107</v>
      </c>
      <c r="D7882" t="s">
        <v>17736</v>
      </c>
      <c r="E7882" t="s">
        <v>81</v>
      </c>
      <c r="F7882" t="s">
        <v>4925</v>
      </c>
      <c r="G7882">
        <v>0</v>
      </c>
      <c r="H7882">
        <v>0</v>
      </c>
      <c r="I7882">
        <v>0</v>
      </c>
      <c r="J7882">
        <v>0</v>
      </c>
      <c r="K7882">
        <v>0</v>
      </c>
      <c r="L7882">
        <v>0</v>
      </c>
      <c r="M7882">
        <v>0</v>
      </c>
      <c r="N7882">
        <v>13</v>
      </c>
      <c r="O7882">
        <v>11</v>
      </c>
      <c r="P7882">
        <v>1</v>
      </c>
      <c r="Q7882">
        <v>1</v>
      </c>
    </row>
    <row r="7883" spans="1:17" x14ac:dyDescent="0.2">
      <c r="A7883" t="s">
        <v>25621</v>
      </c>
      <c r="B7883" t="s">
        <v>86</v>
      </c>
      <c r="C7883" t="s">
        <v>107</v>
      </c>
      <c r="D7883" t="s">
        <v>17736</v>
      </c>
      <c r="E7883" t="s">
        <v>81</v>
      </c>
      <c r="F7883" t="s">
        <v>4927</v>
      </c>
      <c r="G7883">
        <v>0</v>
      </c>
      <c r="H7883">
        <v>0</v>
      </c>
      <c r="I7883">
        <v>0</v>
      </c>
      <c r="J7883">
        <v>0</v>
      </c>
      <c r="K7883">
        <v>0</v>
      </c>
      <c r="L7883">
        <v>0</v>
      </c>
      <c r="M7883">
        <v>0</v>
      </c>
      <c r="N7883">
        <v>11</v>
      </c>
      <c r="O7883">
        <v>9</v>
      </c>
      <c r="P7883">
        <v>1</v>
      </c>
      <c r="Q7883">
        <v>1</v>
      </c>
    </row>
    <row r="7884" spans="1:17" x14ac:dyDescent="0.2">
      <c r="A7884" t="s">
        <v>25622</v>
      </c>
      <c r="B7884" t="s">
        <v>86</v>
      </c>
      <c r="C7884" t="s">
        <v>107</v>
      </c>
      <c r="D7884" t="s">
        <v>17736</v>
      </c>
      <c r="E7884" t="s">
        <v>81</v>
      </c>
      <c r="F7884" t="s">
        <v>17734</v>
      </c>
      <c r="G7884">
        <v>17</v>
      </c>
      <c r="H7884">
        <v>0</v>
      </c>
      <c r="I7884">
        <v>0</v>
      </c>
      <c r="J7884">
        <v>0</v>
      </c>
      <c r="K7884">
        <v>0</v>
      </c>
      <c r="L7884">
        <v>0</v>
      </c>
      <c r="M7884">
        <v>0</v>
      </c>
      <c r="N7884">
        <v>0</v>
      </c>
      <c r="O7884">
        <v>0</v>
      </c>
      <c r="P7884">
        <v>0</v>
      </c>
      <c r="Q7884">
        <v>0</v>
      </c>
    </row>
    <row r="7885" spans="1:17" x14ac:dyDescent="0.2">
      <c r="A7885" t="s">
        <v>25623</v>
      </c>
      <c r="B7885" t="s">
        <v>86</v>
      </c>
      <c r="C7885" t="s">
        <v>107</v>
      </c>
      <c r="D7885" t="s">
        <v>17748</v>
      </c>
      <c r="E7885" t="s">
        <v>83</v>
      </c>
      <c r="F7885" t="s">
        <v>17749</v>
      </c>
      <c r="G7885">
        <v>0</v>
      </c>
      <c r="H7885">
        <v>0</v>
      </c>
      <c r="I7885">
        <v>0</v>
      </c>
      <c r="J7885">
        <v>0</v>
      </c>
      <c r="K7885">
        <v>0</v>
      </c>
      <c r="L7885">
        <v>0</v>
      </c>
      <c r="M7885">
        <v>0</v>
      </c>
      <c r="N7885">
        <v>2</v>
      </c>
      <c r="O7885">
        <v>1</v>
      </c>
      <c r="P7885">
        <v>1</v>
      </c>
      <c r="Q7885">
        <v>0</v>
      </c>
    </row>
    <row r="7886" spans="1:17" x14ac:dyDescent="0.2">
      <c r="A7886" t="s">
        <v>25624</v>
      </c>
      <c r="B7886" t="s">
        <v>86</v>
      </c>
      <c r="C7886" t="s">
        <v>107</v>
      </c>
      <c r="D7886" t="s">
        <v>17748</v>
      </c>
      <c r="E7886" t="s">
        <v>83</v>
      </c>
      <c r="F7886" t="s">
        <v>17734</v>
      </c>
      <c r="G7886">
        <v>2</v>
      </c>
      <c r="H7886">
        <v>0</v>
      </c>
      <c r="I7886">
        <v>0</v>
      </c>
      <c r="J7886">
        <v>0</v>
      </c>
      <c r="K7886">
        <v>0</v>
      </c>
      <c r="L7886">
        <v>0</v>
      </c>
      <c r="M7886">
        <v>0</v>
      </c>
      <c r="N7886">
        <v>0</v>
      </c>
      <c r="O7886">
        <v>0</v>
      </c>
      <c r="P7886">
        <v>0</v>
      </c>
      <c r="Q7886">
        <v>0</v>
      </c>
    </row>
    <row r="7887" spans="1:17" x14ac:dyDescent="0.2">
      <c r="A7887" t="s">
        <v>25625</v>
      </c>
      <c r="B7887" t="s">
        <v>86</v>
      </c>
      <c r="C7887" t="s">
        <v>107</v>
      </c>
      <c r="D7887" t="s">
        <v>17748</v>
      </c>
      <c r="E7887" t="s">
        <v>81</v>
      </c>
      <c r="F7887" t="s">
        <v>17749</v>
      </c>
      <c r="G7887">
        <v>0</v>
      </c>
      <c r="H7887">
        <v>0</v>
      </c>
      <c r="I7887">
        <v>0</v>
      </c>
      <c r="J7887">
        <v>0</v>
      </c>
      <c r="K7887">
        <v>0</v>
      </c>
      <c r="L7887">
        <v>0</v>
      </c>
      <c r="M7887">
        <v>0</v>
      </c>
      <c r="N7887">
        <v>4</v>
      </c>
      <c r="O7887">
        <v>4</v>
      </c>
      <c r="P7887">
        <v>0</v>
      </c>
      <c r="Q7887">
        <v>0</v>
      </c>
    </row>
    <row r="7888" spans="1:17" x14ac:dyDescent="0.2">
      <c r="A7888" t="s">
        <v>25626</v>
      </c>
      <c r="B7888" t="s">
        <v>86</v>
      </c>
      <c r="C7888" t="s">
        <v>107</v>
      </c>
      <c r="D7888" t="s">
        <v>17748</v>
      </c>
      <c r="E7888" t="s">
        <v>81</v>
      </c>
      <c r="F7888" t="s">
        <v>17734</v>
      </c>
      <c r="G7888">
        <v>4</v>
      </c>
      <c r="H7888">
        <v>0</v>
      </c>
      <c r="I7888">
        <v>0</v>
      </c>
      <c r="J7888">
        <v>0</v>
      </c>
      <c r="K7888">
        <v>0</v>
      </c>
      <c r="L7888">
        <v>0</v>
      </c>
      <c r="M7888">
        <v>0</v>
      </c>
      <c r="N7888">
        <v>0</v>
      </c>
      <c r="O7888">
        <v>0</v>
      </c>
      <c r="P7888">
        <v>0</v>
      </c>
      <c r="Q7888">
        <v>0</v>
      </c>
    </row>
    <row r="7889" spans="1:17" x14ac:dyDescent="0.2">
      <c r="A7889" t="s">
        <v>25627</v>
      </c>
      <c r="B7889" t="s">
        <v>86</v>
      </c>
      <c r="C7889" t="s">
        <v>107</v>
      </c>
      <c r="D7889" t="s">
        <v>17754</v>
      </c>
      <c r="E7889" t="s">
        <v>83</v>
      </c>
      <c r="F7889" t="s">
        <v>17734</v>
      </c>
      <c r="G7889">
        <v>2</v>
      </c>
      <c r="H7889">
        <v>0</v>
      </c>
      <c r="I7889">
        <v>0</v>
      </c>
      <c r="J7889">
        <v>0</v>
      </c>
      <c r="K7889">
        <v>0</v>
      </c>
      <c r="L7889">
        <v>0</v>
      </c>
      <c r="M7889">
        <v>0</v>
      </c>
      <c r="N7889">
        <v>0</v>
      </c>
      <c r="O7889">
        <v>0</v>
      </c>
      <c r="P7889">
        <v>0</v>
      </c>
      <c r="Q7889">
        <v>0</v>
      </c>
    </row>
    <row r="7890" spans="1:17" x14ac:dyDescent="0.2">
      <c r="A7890" t="s">
        <v>25628</v>
      </c>
      <c r="B7890" t="s">
        <v>86</v>
      </c>
      <c r="C7890" t="s">
        <v>161</v>
      </c>
      <c r="D7890" t="s">
        <v>17736</v>
      </c>
      <c r="E7890" t="s">
        <v>83</v>
      </c>
      <c r="F7890" t="s">
        <v>4937</v>
      </c>
      <c r="G7890">
        <v>0</v>
      </c>
      <c r="H7890">
        <v>16</v>
      </c>
      <c r="I7890">
        <v>1</v>
      </c>
      <c r="J7890">
        <v>13</v>
      </c>
      <c r="K7890">
        <v>0</v>
      </c>
      <c r="L7890">
        <v>2</v>
      </c>
      <c r="M7890">
        <v>0</v>
      </c>
      <c r="N7890">
        <v>0</v>
      </c>
      <c r="O7890">
        <v>0</v>
      </c>
      <c r="P7890">
        <v>0</v>
      </c>
      <c r="Q7890">
        <v>0</v>
      </c>
    </row>
    <row r="7891" spans="1:17" x14ac:dyDescent="0.2">
      <c r="A7891" t="s">
        <v>25629</v>
      </c>
      <c r="B7891" t="s">
        <v>86</v>
      </c>
      <c r="C7891" t="s">
        <v>161</v>
      </c>
      <c r="D7891" t="s">
        <v>17736</v>
      </c>
      <c r="E7891" t="s">
        <v>83</v>
      </c>
      <c r="F7891" t="s">
        <v>4939</v>
      </c>
      <c r="G7891">
        <v>0</v>
      </c>
      <c r="H7891">
        <v>0</v>
      </c>
      <c r="I7891">
        <v>0</v>
      </c>
      <c r="J7891">
        <v>0</v>
      </c>
      <c r="K7891">
        <v>0</v>
      </c>
      <c r="L7891">
        <v>0</v>
      </c>
      <c r="M7891">
        <v>16</v>
      </c>
      <c r="N7891">
        <v>0</v>
      </c>
      <c r="O7891">
        <v>0</v>
      </c>
      <c r="P7891">
        <v>0</v>
      </c>
      <c r="Q7891">
        <v>0</v>
      </c>
    </row>
    <row r="7892" spans="1:17" x14ac:dyDescent="0.2">
      <c r="A7892" t="s">
        <v>25630</v>
      </c>
      <c r="B7892" t="s">
        <v>86</v>
      </c>
      <c r="C7892" t="s">
        <v>161</v>
      </c>
      <c r="D7892" t="s">
        <v>17736</v>
      </c>
      <c r="E7892" t="s">
        <v>83</v>
      </c>
      <c r="F7892" t="s">
        <v>4941</v>
      </c>
      <c r="G7892">
        <v>0</v>
      </c>
      <c r="H7892">
        <v>16</v>
      </c>
      <c r="I7892">
        <v>1</v>
      </c>
      <c r="J7892">
        <v>13</v>
      </c>
      <c r="K7892">
        <v>0</v>
      </c>
      <c r="L7892">
        <v>2</v>
      </c>
      <c r="M7892">
        <v>0</v>
      </c>
      <c r="N7892">
        <v>0</v>
      </c>
      <c r="O7892">
        <v>0</v>
      </c>
      <c r="P7892">
        <v>0</v>
      </c>
      <c r="Q7892">
        <v>0</v>
      </c>
    </row>
    <row r="7893" spans="1:17" x14ac:dyDescent="0.2">
      <c r="A7893" t="s">
        <v>25631</v>
      </c>
      <c r="B7893" t="s">
        <v>86</v>
      </c>
      <c r="C7893" t="s">
        <v>161</v>
      </c>
      <c r="D7893" t="s">
        <v>17736</v>
      </c>
      <c r="E7893" t="s">
        <v>83</v>
      </c>
      <c r="F7893" t="s">
        <v>4943</v>
      </c>
      <c r="G7893">
        <v>0</v>
      </c>
      <c r="H7893">
        <v>0</v>
      </c>
      <c r="I7893">
        <v>0</v>
      </c>
      <c r="J7893">
        <v>0</v>
      </c>
      <c r="K7893">
        <v>0</v>
      </c>
      <c r="L7893">
        <v>0</v>
      </c>
      <c r="M7893">
        <v>16</v>
      </c>
      <c r="N7893">
        <v>0</v>
      </c>
      <c r="O7893">
        <v>0</v>
      </c>
      <c r="P7893">
        <v>0</v>
      </c>
      <c r="Q7893">
        <v>0</v>
      </c>
    </row>
    <row r="7894" spans="1:17" x14ac:dyDescent="0.2">
      <c r="A7894" t="s">
        <v>25632</v>
      </c>
      <c r="B7894" t="s">
        <v>86</v>
      </c>
      <c r="C7894" t="s">
        <v>161</v>
      </c>
      <c r="D7894" t="s">
        <v>17736</v>
      </c>
      <c r="E7894" t="s">
        <v>83</v>
      </c>
      <c r="F7894" t="s">
        <v>4925</v>
      </c>
      <c r="G7894">
        <v>0</v>
      </c>
      <c r="H7894">
        <v>0</v>
      </c>
      <c r="I7894">
        <v>0</v>
      </c>
      <c r="J7894">
        <v>0</v>
      </c>
      <c r="K7894">
        <v>0</v>
      </c>
      <c r="L7894">
        <v>0</v>
      </c>
      <c r="M7894">
        <v>0</v>
      </c>
      <c r="N7894">
        <v>14</v>
      </c>
      <c r="O7894">
        <v>13</v>
      </c>
      <c r="P7894">
        <v>1</v>
      </c>
      <c r="Q7894">
        <v>0</v>
      </c>
    </row>
    <row r="7895" spans="1:17" x14ac:dyDescent="0.2">
      <c r="A7895" t="s">
        <v>25633</v>
      </c>
      <c r="B7895" t="s">
        <v>86</v>
      </c>
      <c r="C7895" t="s">
        <v>161</v>
      </c>
      <c r="D7895" t="s">
        <v>17736</v>
      </c>
      <c r="E7895" t="s">
        <v>83</v>
      </c>
      <c r="F7895" t="s">
        <v>4927</v>
      </c>
      <c r="G7895">
        <v>0</v>
      </c>
      <c r="H7895">
        <v>0</v>
      </c>
      <c r="I7895">
        <v>0</v>
      </c>
      <c r="J7895">
        <v>0</v>
      </c>
      <c r="K7895">
        <v>0</v>
      </c>
      <c r="L7895">
        <v>0</v>
      </c>
      <c r="M7895">
        <v>0</v>
      </c>
      <c r="N7895">
        <v>12</v>
      </c>
      <c r="O7895">
        <v>11</v>
      </c>
      <c r="P7895">
        <v>1</v>
      </c>
      <c r="Q7895">
        <v>0</v>
      </c>
    </row>
    <row r="7896" spans="1:17" x14ac:dyDescent="0.2">
      <c r="A7896" t="s">
        <v>25634</v>
      </c>
      <c r="B7896" t="s">
        <v>86</v>
      </c>
      <c r="C7896" t="s">
        <v>161</v>
      </c>
      <c r="D7896" t="s">
        <v>17736</v>
      </c>
      <c r="E7896" t="s">
        <v>83</v>
      </c>
      <c r="F7896" t="s">
        <v>17734</v>
      </c>
      <c r="G7896">
        <v>16</v>
      </c>
      <c r="H7896">
        <v>0</v>
      </c>
      <c r="I7896">
        <v>0</v>
      </c>
      <c r="J7896">
        <v>0</v>
      </c>
      <c r="K7896">
        <v>0</v>
      </c>
      <c r="L7896">
        <v>0</v>
      </c>
      <c r="M7896">
        <v>0</v>
      </c>
      <c r="N7896">
        <v>0</v>
      </c>
      <c r="O7896">
        <v>0</v>
      </c>
      <c r="P7896">
        <v>0</v>
      </c>
      <c r="Q7896">
        <v>0</v>
      </c>
    </row>
    <row r="7897" spans="1:17" x14ac:dyDescent="0.2">
      <c r="A7897" t="s">
        <v>25635</v>
      </c>
      <c r="B7897" t="s">
        <v>86</v>
      </c>
      <c r="C7897" t="s">
        <v>161</v>
      </c>
      <c r="D7897" t="s">
        <v>17736</v>
      </c>
      <c r="E7897" t="s">
        <v>81</v>
      </c>
      <c r="F7897" t="s">
        <v>4929</v>
      </c>
      <c r="G7897">
        <v>0</v>
      </c>
      <c r="H7897">
        <v>9</v>
      </c>
      <c r="I7897">
        <v>2</v>
      </c>
      <c r="J7897">
        <v>6</v>
      </c>
      <c r="K7897">
        <v>1</v>
      </c>
      <c r="L7897">
        <v>0</v>
      </c>
      <c r="M7897">
        <v>0</v>
      </c>
      <c r="N7897">
        <v>0</v>
      </c>
      <c r="O7897">
        <v>0</v>
      </c>
      <c r="P7897">
        <v>0</v>
      </c>
      <c r="Q7897">
        <v>0</v>
      </c>
    </row>
    <row r="7898" spans="1:17" x14ac:dyDescent="0.2">
      <c r="A7898" t="s">
        <v>25636</v>
      </c>
      <c r="B7898" t="s">
        <v>86</v>
      </c>
      <c r="C7898" t="s">
        <v>161</v>
      </c>
      <c r="D7898" t="s">
        <v>17736</v>
      </c>
      <c r="E7898" t="s">
        <v>81</v>
      </c>
      <c r="F7898" t="s">
        <v>4931</v>
      </c>
      <c r="G7898">
        <v>0</v>
      </c>
      <c r="H7898">
        <v>9</v>
      </c>
      <c r="I7898">
        <v>2</v>
      </c>
      <c r="J7898">
        <v>6</v>
      </c>
      <c r="K7898">
        <v>1</v>
      </c>
      <c r="L7898">
        <v>0</v>
      </c>
      <c r="M7898">
        <v>0</v>
      </c>
      <c r="N7898">
        <v>0</v>
      </c>
      <c r="O7898">
        <v>0</v>
      </c>
      <c r="P7898">
        <v>0</v>
      </c>
      <c r="Q7898">
        <v>0</v>
      </c>
    </row>
    <row r="7899" spans="1:17" x14ac:dyDescent="0.2">
      <c r="A7899" t="s">
        <v>25637</v>
      </c>
      <c r="B7899" t="s">
        <v>86</v>
      </c>
      <c r="C7899" t="s">
        <v>161</v>
      </c>
      <c r="D7899" t="s">
        <v>17736</v>
      </c>
      <c r="E7899" t="s">
        <v>81</v>
      </c>
      <c r="F7899" t="s">
        <v>4933</v>
      </c>
      <c r="G7899">
        <v>0</v>
      </c>
      <c r="H7899">
        <v>0</v>
      </c>
      <c r="I7899">
        <v>0</v>
      </c>
      <c r="J7899">
        <v>0</v>
      </c>
      <c r="K7899">
        <v>0</v>
      </c>
      <c r="L7899">
        <v>0</v>
      </c>
      <c r="M7899">
        <v>9</v>
      </c>
      <c r="N7899">
        <v>0</v>
      </c>
      <c r="O7899">
        <v>0</v>
      </c>
      <c r="P7899">
        <v>0</v>
      </c>
      <c r="Q7899">
        <v>0</v>
      </c>
    </row>
    <row r="7900" spans="1:17" x14ac:dyDescent="0.2">
      <c r="A7900" t="s">
        <v>25638</v>
      </c>
      <c r="B7900" t="s">
        <v>86</v>
      </c>
      <c r="C7900" t="s">
        <v>161</v>
      </c>
      <c r="D7900" t="s">
        <v>17736</v>
      </c>
      <c r="E7900" t="s">
        <v>81</v>
      </c>
      <c r="F7900" t="s">
        <v>4935</v>
      </c>
      <c r="G7900">
        <v>0</v>
      </c>
      <c r="H7900">
        <v>9</v>
      </c>
      <c r="I7900">
        <v>2</v>
      </c>
      <c r="J7900">
        <v>6</v>
      </c>
      <c r="K7900">
        <v>1</v>
      </c>
      <c r="L7900">
        <v>0</v>
      </c>
      <c r="M7900">
        <v>0</v>
      </c>
      <c r="N7900">
        <v>0</v>
      </c>
      <c r="O7900">
        <v>0</v>
      </c>
      <c r="P7900">
        <v>0</v>
      </c>
      <c r="Q7900">
        <v>0</v>
      </c>
    </row>
    <row r="7901" spans="1:17" x14ac:dyDescent="0.2">
      <c r="A7901" t="s">
        <v>25639</v>
      </c>
      <c r="B7901" t="s">
        <v>86</v>
      </c>
      <c r="C7901" t="s">
        <v>161</v>
      </c>
      <c r="D7901" t="s">
        <v>17736</v>
      </c>
      <c r="E7901" t="s">
        <v>81</v>
      </c>
      <c r="F7901" t="s">
        <v>4937</v>
      </c>
      <c r="G7901">
        <v>0</v>
      </c>
      <c r="H7901">
        <v>9</v>
      </c>
      <c r="I7901">
        <v>2</v>
      </c>
      <c r="J7901">
        <v>6</v>
      </c>
      <c r="K7901">
        <v>1</v>
      </c>
      <c r="L7901">
        <v>0</v>
      </c>
      <c r="M7901">
        <v>0</v>
      </c>
      <c r="N7901">
        <v>0</v>
      </c>
      <c r="O7901">
        <v>0</v>
      </c>
      <c r="P7901">
        <v>0</v>
      </c>
      <c r="Q7901">
        <v>0</v>
      </c>
    </row>
    <row r="7902" spans="1:17" x14ac:dyDescent="0.2">
      <c r="A7902" t="s">
        <v>25640</v>
      </c>
      <c r="B7902" t="s">
        <v>86</v>
      </c>
      <c r="C7902" t="s">
        <v>161</v>
      </c>
      <c r="D7902" t="s">
        <v>17736</v>
      </c>
      <c r="E7902" t="s">
        <v>81</v>
      </c>
      <c r="F7902" t="s">
        <v>4939</v>
      </c>
      <c r="G7902">
        <v>0</v>
      </c>
      <c r="H7902">
        <v>0</v>
      </c>
      <c r="I7902">
        <v>0</v>
      </c>
      <c r="J7902">
        <v>0</v>
      </c>
      <c r="K7902">
        <v>0</v>
      </c>
      <c r="L7902">
        <v>0</v>
      </c>
      <c r="M7902">
        <v>9</v>
      </c>
      <c r="N7902">
        <v>0</v>
      </c>
      <c r="O7902">
        <v>0</v>
      </c>
      <c r="P7902">
        <v>0</v>
      </c>
      <c r="Q7902">
        <v>0</v>
      </c>
    </row>
    <row r="7903" spans="1:17" x14ac:dyDescent="0.2">
      <c r="A7903" t="s">
        <v>25641</v>
      </c>
      <c r="B7903" t="s">
        <v>86</v>
      </c>
      <c r="C7903" t="s">
        <v>161</v>
      </c>
      <c r="D7903" t="s">
        <v>17736</v>
      </c>
      <c r="E7903" t="s">
        <v>81</v>
      </c>
      <c r="F7903" t="s">
        <v>4941</v>
      </c>
      <c r="G7903">
        <v>0</v>
      </c>
      <c r="H7903">
        <v>9</v>
      </c>
      <c r="I7903">
        <v>2</v>
      </c>
      <c r="J7903">
        <v>6</v>
      </c>
      <c r="K7903">
        <v>1</v>
      </c>
      <c r="L7903">
        <v>0</v>
      </c>
      <c r="M7903">
        <v>0</v>
      </c>
      <c r="N7903">
        <v>0</v>
      </c>
      <c r="O7903">
        <v>0</v>
      </c>
      <c r="P7903">
        <v>0</v>
      </c>
      <c r="Q7903">
        <v>0</v>
      </c>
    </row>
    <row r="7904" spans="1:17" x14ac:dyDescent="0.2">
      <c r="A7904" t="s">
        <v>25642</v>
      </c>
      <c r="B7904" t="s">
        <v>86</v>
      </c>
      <c r="C7904" t="s">
        <v>161</v>
      </c>
      <c r="D7904" t="s">
        <v>17736</v>
      </c>
      <c r="E7904" t="s">
        <v>81</v>
      </c>
      <c r="F7904" t="s">
        <v>4943</v>
      </c>
      <c r="G7904">
        <v>0</v>
      </c>
      <c r="H7904">
        <v>0</v>
      </c>
      <c r="I7904">
        <v>0</v>
      </c>
      <c r="J7904">
        <v>0</v>
      </c>
      <c r="K7904">
        <v>0</v>
      </c>
      <c r="L7904">
        <v>0</v>
      </c>
      <c r="M7904">
        <v>9</v>
      </c>
      <c r="N7904">
        <v>0</v>
      </c>
      <c r="O7904">
        <v>0</v>
      </c>
      <c r="P7904">
        <v>0</v>
      </c>
      <c r="Q7904">
        <v>0</v>
      </c>
    </row>
    <row r="7905" spans="1:17" x14ac:dyDescent="0.2">
      <c r="A7905" t="s">
        <v>25643</v>
      </c>
      <c r="B7905" t="s">
        <v>86</v>
      </c>
      <c r="C7905" t="s">
        <v>161</v>
      </c>
      <c r="D7905" t="s">
        <v>17736</v>
      </c>
      <c r="E7905" t="s">
        <v>81</v>
      </c>
      <c r="F7905" t="s">
        <v>4925</v>
      </c>
      <c r="G7905">
        <v>0</v>
      </c>
      <c r="H7905">
        <v>0</v>
      </c>
      <c r="I7905">
        <v>0</v>
      </c>
      <c r="J7905">
        <v>0</v>
      </c>
      <c r="K7905">
        <v>0</v>
      </c>
      <c r="L7905">
        <v>0</v>
      </c>
      <c r="M7905">
        <v>0</v>
      </c>
      <c r="N7905">
        <v>8</v>
      </c>
      <c r="O7905">
        <v>8</v>
      </c>
      <c r="P7905">
        <v>0</v>
      </c>
      <c r="Q7905">
        <v>0</v>
      </c>
    </row>
    <row r="7906" spans="1:17" x14ac:dyDescent="0.2">
      <c r="A7906" t="s">
        <v>25644</v>
      </c>
      <c r="B7906" t="s">
        <v>86</v>
      </c>
      <c r="C7906" t="s">
        <v>161</v>
      </c>
      <c r="D7906" t="s">
        <v>17736</v>
      </c>
      <c r="E7906" t="s">
        <v>81</v>
      </c>
      <c r="F7906" t="s">
        <v>4927</v>
      </c>
      <c r="G7906">
        <v>0</v>
      </c>
      <c r="H7906">
        <v>0</v>
      </c>
      <c r="I7906">
        <v>0</v>
      </c>
      <c r="J7906">
        <v>0</v>
      </c>
      <c r="K7906">
        <v>0</v>
      </c>
      <c r="L7906">
        <v>0</v>
      </c>
      <c r="M7906">
        <v>0</v>
      </c>
      <c r="N7906">
        <v>8</v>
      </c>
      <c r="O7906">
        <v>8</v>
      </c>
      <c r="P7906">
        <v>0</v>
      </c>
      <c r="Q7906">
        <v>0</v>
      </c>
    </row>
    <row r="7907" spans="1:17" x14ac:dyDescent="0.2">
      <c r="A7907" t="s">
        <v>25645</v>
      </c>
      <c r="B7907" t="s">
        <v>86</v>
      </c>
      <c r="C7907" t="s">
        <v>161</v>
      </c>
      <c r="D7907" t="s">
        <v>17736</v>
      </c>
      <c r="E7907" t="s">
        <v>81</v>
      </c>
      <c r="F7907" t="s">
        <v>17734</v>
      </c>
      <c r="G7907">
        <v>9</v>
      </c>
      <c r="H7907">
        <v>0</v>
      </c>
      <c r="I7907">
        <v>0</v>
      </c>
      <c r="J7907">
        <v>0</v>
      </c>
      <c r="K7907">
        <v>0</v>
      </c>
      <c r="L7907">
        <v>0</v>
      </c>
      <c r="M7907">
        <v>0</v>
      </c>
      <c r="N7907">
        <v>0</v>
      </c>
      <c r="O7907">
        <v>0</v>
      </c>
      <c r="P7907">
        <v>0</v>
      </c>
      <c r="Q7907">
        <v>0</v>
      </c>
    </row>
    <row r="7908" spans="1:17" x14ac:dyDescent="0.2">
      <c r="A7908" t="s">
        <v>25646</v>
      </c>
      <c r="B7908" t="s">
        <v>86</v>
      </c>
      <c r="C7908" t="s">
        <v>162</v>
      </c>
      <c r="D7908" t="s">
        <v>17768</v>
      </c>
      <c r="E7908" t="s">
        <v>83</v>
      </c>
      <c r="F7908" t="s">
        <v>17734</v>
      </c>
      <c r="G7908">
        <v>17</v>
      </c>
      <c r="H7908">
        <v>0</v>
      </c>
      <c r="I7908">
        <v>0</v>
      </c>
      <c r="J7908">
        <v>0</v>
      </c>
      <c r="K7908">
        <v>0</v>
      </c>
      <c r="L7908">
        <v>0</v>
      </c>
      <c r="M7908">
        <v>0</v>
      </c>
      <c r="N7908">
        <v>0</v>
      </c>
      <c r="O7908">
        <v>0</v>
      </c>
      <c r="P7908">
        <v>0</v>
      </c>
      <c r="Q7908">
        <v>0</v>
      </c>
    </row>
    <row r="7909" spans="1:17" x14ac:dyDescent="0.2">
      <c r="A7909" t="s">
        <v>25647</v>
      </c>
      <c r="B7909" t="s">
        <v>86</v>
      </c>
      <c r="C7909" t="s">
        <v>162</v>
      </c>
      <c r="D7909" t="s">
        <v>17768</v>
      </c>
      <c r="E7909" t="s">
        <v>81</v>
      </c>
      <c r="F7909" t="s">
        <v>17734</v>
      </c>
      <c r="G7909">
        <v>32</v>
      </c>
      <c r="H7909">
        <v>0</v>
      </c>
      <c r="I7909">
        <v>0</v>
      </c>
      <c r="J7909">
        <v>0</v>
      </c>
      <c r="K7909">
        <v>0</v>
      </c>
      <c r="L7909">
        <v>0</v>
      </c>
      <c r="M7909">
        <v>0</v>
      </c>
      <c r="N7909">
        <v>0</v>
      </c>
      <c r="O7909">
        <v>0</v>
      </c>
      <c r="P7909">
        <v>0</v>
      </c>
      <c r="Q7909">
        <v>0</v>
      </c>
    </row>
    <row r="7910" spans="1:17" x14ac:dyDescent="0.2">
      <c r="A7910" t="s">
        <v>25648</v>
      </c>
      <c r="B7910" t="s">
        <v>86</v>
      </c>
      <c r="C7910" t="s">
        <v>162</v>
      </c>
      <c r="D7910" t="s">
        <v>17736</v>
      </c>
      <c r="E7910" t="s">
        <v>83</v>
      </c>
      <c r="F7910" t="s">
        <v>4929</v>
      </c>
      <c r="G7910">
        <v>0</v>
      </c>
      <c r="H7910">
        <v>99</v>
      </c>
      <c r="I7910">
        <v>14</v>
      </c>
      <c r="J7910">
        <v>81</v>
      </c>
      <c r="K7910">
        <v>3</v>
      </c>
      <c r="L7910">
        <v>1</v>
      </c>
      <c r="M7910">
        <v>0</v>
      </c>
      <c r="N7910">
        <v>0</v>
      </c>
      <c r="O7910">
        <v>0</v>
      </c>
      <c r="P7910">
        <v>0</v>
      </c>
      <c r="Q7910">
        <v>0</v>
      </c>
    </row>
    <row r="7911" spans="1:17" x14ac:dyDescent="0.2">
      <c r="A7911" t="s">
        <v>25649</v>
      </c>
      <c r="B7911" t="s">
        <v>86</v>
      </c>
      <c r="C7911" t="s">
        <v>162</v>
      </c>
      <c r="D7911" t="s">
        <v>17736</v>
      </c>
      <c r="E7911" t="s">
        <v>83</v>
      </c>
      <c r="F7911" t="s">
        <v>4931</v>
      </c>
      <c r="G7911">
        <v>0</v>
      </c>
      <c r="H7911">
        <v>99</v>
      </c>
      <c r="I7911">
        <v>13</v>
      </c>
      <c r="J7911">
        <v>80</v>
      </c>
      <c r="K7911">
        <v>4</v>
      </c>
      <c r="L7911">
        <v>2</v>
      </c>
      <c r="M7911">
        <v>0</v>
      </c>
      <c r="N7911">
        <v>0</v>
      </c>
      <c r="O7911">
        <v>0</v>
      </c>
      <c r="P7911">
        <v>0</v>
      </c>
      <c r="Q7911">
        <v>0</v>
      </c>
    </row>
    <row r="7912" spans="1:17" x14ac:dyDescent="0.2">
      <c r="A7912" t="s">
        <v>25650</v>
      </c>
      <c r="B7912" t="s">
        <v>86</v>
      </c>
      <c r="C7912" t="s">
        <v>162</v>
      </c>
      <c r="D7912" t="s">
        <v>17736</v>
      </c>
      <c r="E7912" t="s">
        <v>83</v>
      </c>
      <c r="F7912" t="s">
        <v>4933</v>
      </c>
      <c r="G7912">
        <v>0</v>
      </c>
      <c r="H7912">
        <v>0</v>
      </c>
      <c r="I7912">
        <v>0</v>
      </c>
      <c r="J7912">
        <v>0</v>
      </c>
      <c r="K7912">
        <v>0</v>
      </c>
      <c r="L7912">
        <v>0</v>
      </c>
      <c r="M7912">
        <v>99</v>
      </c>
      <c r="N7912">
        <v>0</v>
      </c>
      <c r="O7912">
        <v>0</v>
      </c>
      <c r="P7912">
        <v>0</v>
      </c>
      <c r="Q7912">
        <v>0</v>
      </c>
    </row>
    <row r="7913" spans="1:17" x14ac:dyDescent="0.2">
      <c r="A7913" t="s">
        <v>25651</v>
      </c>
      <c r="B7913" t="s">
        <v>86</v>
      </c>
      <c r="C7913" t="s">
        <v>162</v>
      </c>
      <c r="D7913" t="s">
        <v>17736</v>
      </c>
      <c r="E7913" t="s">
        <v>83</v>
      </c>
      <c r="F7913" t="s">
        <v>4935</v>
      </c>
      <c r="G7913">
        <v>0</v>
      </c>
      <c r="H7913">
        <v>99</v>
      </c>
      <c r="I7913">
        <v>13</v>
      </c>
      <c r="J7913">
        <v>80</v>
      </c>
      <c r="K7913">
        <v>4</v>
      </c>
      <c r="L7913">
        <v>2</v>
      </c>
      <c r="M7913">
        <v>0</v>
      </c>
      <c r="N7913">
        <v>0</v>
      </c>
      <c r="O7913">
        <v>0</v>
      </c>
      <c r="P7913">
        <v>0</v>
      </c>
      <c r="Q7913">
        <v>0</v>
      </c>
    </row>
    <row r="7914" spans="1:17" x14ac:dyDescent="0.2">
      <c r="A7914" t="s">
        <v>25652</v>
      </c>
      <c r="B7914" t="s">
        <v>86</v>
      </c>
      <c r="C7914" t="s">
        <v>162</v>
      </c>
      <c r="D7914" t="s">
        <v>17736</v>
      </c>
      <c r="E7914" t="s">
        <v>83</v>
      </c>
      <c r="F7914" t="s">
        <v>4937</v>
      </c>
      <c r="G7914">
        <v>0</v>
      </c>
      <c r="H7914">
        <v>99</v>
      </c>
      <c r="I7914">
        <v>15</v>
      </c>
      <c r="J7914">
        <v>78</v>
      </c>
      <c r="K7914">
        <v>4</v>
      </c>
      <c r="L7914">
        <v>2</v>
      </c>
      <c r="M7914">
        <v>0</v>
      </c>
      <c r="N7914">
        <v>0</v>
      </c>
      <c r="O7914">
        <v>0</v>
      </c>
      <c r="P7914">
        <v>0</v>
      </c>
      <c r="Q7914">
        <v>0</v>
      </c>
    </row>
    <row r="7915" spans="1:17" x14ac:dyDescent="0.2">
      <c r="A7915" t="s">
        <v>25653</v>
      </c>
      <c r="B7915" t="s">
        <v>86</v>
      </c>
      <c r="C7915" t="s">
        <v>162</v>
      </c>
      <c r="D7915" t="s">
        <v>17736</v>
      </c>
      <c r="E7915" t="s">
        <v>83</v>
      </c>
      <c r="F7915" t="s">
        <v>4939</v>
      </c>
      <c r="G7915">
        <v>0</v>
      </c>
      <c r="H7915">
        <v>0</v>
      </c>
      <c r="I7915">
        <v>0</v>
      </c>
      <c r="J7915">
        <v>0</v>
      </c>
      <c r="K7915">
        <v>0</v>
      </c>
      <c r="L7915">
        <v>0</v>
      </c>
      <c r="M7915">
        <v>99</v>
      </c>
      <c r="N7915">
        <v>0</v>
      </c>
      <c r="O7915">
        <v>0</v>
      </c>
      <c r="P7915">
        <v>0</v>
      </c>
      <c r="Q7915">
        <v>0</v>
      </c>
    </row>
    <row r="7916" spans="1:17" x14ac:dyDescent="0.2">
      <c r="A7916" t="s">
        <v>25654</v>
      </c>
      <c r="B7916" t="s">
        <v>86</v>
      </c>
      <c r="C7916" t="s">
        <v>162</v>
      </c>
      <c r="D7916" t="s">
        <v>17736</v>
      </c>
      <c r="E7916" t="s">
        <v>83</v>
      </c>
      <c r="F7916" t="s">
        <v>4941</v>
      </c>
      <c r="G7916">
        <v>0</v>
      </c>
      <c r="H7916">
        <v>99</v>
      </c>
      <c r="I7916">
        <v>13</v>
      </c>
      <c r="J7916">
        <v>81</v>
      </c>
      <c r="K7916">
        <v>4</v>
      </c>
      <c r="L7916">
        <v>1</v>
      </c>
      <c r="M7916">
        <v>0</v>
      </c>
      <c r="N7916">
        <v>0</v>
      </c>
      <c r="O7916">
        <v>0</v>
      </c>
      <c r="P7916">
        <v>0</v>
      </c>
      <c r="Q7916">
        <v>0</v>
      </c>
    </row>
    <row r="7917" spans="1:17" x14ac:dyDescent="0.2">
      <c r="A7917" t="s">
        <v>25655</v>
      </c>
      <c r="B7917" t="s">
        <v>86</v>
      </c>
      <c r="C7917" t="s">
        <v>162</v>
      </c>
      <c r="D7917" t="s">
        <v>17736</v>
      </c>
      <c r="E7917" t="s">
        <v>83</v>
      </c>
      <c r="F7917" t="s">
        <v>4943</v>
      </c>
      <c r="G7917">
        <v>0</v>
      </c>
      <c r="H7917">
        <v>0</v>
      </c>
      <c r="I7917">
        <v>0</v>
      </c>
      <c r="J7917">
        <v>0</v>
      </c>
      <c r="K7917">
        <v>0</v>
      </c>
      <c r="L7917">
        <v>0</v>
      </c>
      <c r="M7917">
        <v>99</v>
      </c>
      <c r="N7917">
        <v>0</v>
      </c>
      <c r="O7917">
        <v>0</v>
      </c>
      <c r="P7917">
        <v>0</v>
      </c>
      <c r="Q7917">
        <v>0</v>
      </c>
    </row>
    <row r="7918" spans="1:17" x14ac:dyDescent="0.2">
      <c r="A7918" t="s">
        <v>25656</v>
      </c>
      <c r="B7918" t="s">
        <v>86</v>
      </c>
      <c r="C7918" t="s">
        <v>162</v>
      </c>
      <c r="D7918" t="s">
        <v>17736</v>
      </c>
      <c r="E7918" t="s">
        <v>83</v>
      </c>
      <c r="F7918" t="s">
        <v>4925</v>
      </c>
      <c r="G7918">
        <v>0</v>
      </c>
      <c r="H7918">
        <v>0</v>
      </c>
      <c r="I7918">
        <v>0</v>
      </c>
      <c r="J7918">
        <v>0</v>
      </c>
      <c r="K7918">
        <v>0</v>
      </c>
      <c r="L7918">
        <v>0</v>
      </c>
      <c r="M7918">
        <v>0</v>
      </c>
      <c r="N7918">
        <v>78</v>
      </c>
      <c r="O7918">
        <v>76</v>
      </c>
      <c r="P7918">
        <v>2</v>
      </c>
      <c r="Q7918">
        <v>0</v>
      </c>
    </row>
    <row r="7919" spans="1:17" x14ac:dyDescent="0.2">
      <c r="A7919" t="s">
        <v>25657</v>
      </c>
      <c r="B7919" t="s">
        <v>86</v>
      </c>
      <c r="C7919" t="s">
        <v>162</v>
      </c>
      <c r="D7919" t="s">
        <v>17736</v>
      </c>
      <c r="E7919" t="s">
        <v>83</v>
      </c>
      <c r="F7919" t="s">
        <v>4927</v>
      </c>
      <c r="G7919">
        <v>0</v>
      </c>
      <c r="H7919">
        <v>0</v>
      </c>
      <c r="I7919">
        <v>0</v>
      </c>
      <c r="J7919">
        <v>0</v>
      </c>
      <c r="K7919">
        <v>0</v>
      </c>
      <c r="L7919">
        <v>0</v>
      </c>
      <c r="M7919">
        <v>0</v>
      </c>
      <c r="N7919">
        <v>67</v>
      </c>
      <c r="O7919">
        <v>65</v>
      </c>
      <c r="P7919">
        <v>2</v>
      </c>
      <c r="Q7919">
        <v>0</v>
      </c>
    </row>
    <row r="7920" spans="1:17" x14ac:dyDescent="0.2">
      <c r="A7920" t="s">
        <v>25658</v>
      </c>
      <c r="B7920" t="s">
        <v>86</v>
      </c>
      <c r="C7920" t="s">
        <v>219</v>
      </c>
      <c r="D7920" t="s">
        <v>17754</v>
      </c>
      <c r="E7920" t="s">
        <v>83</v>
      </c>
      <c r="F7920" t="s">
        <v>17734</v>
      </c>
      <c r="G7920">
        <v>3</v>
      </c>
      <c r="H7920">
        <v>0</v>
      </c>
      <c r="I7920">
        <v>0</v>
      </c>
      <c r="J7920">
        <v>0</v>
      </c>
      <c r="K7920">
        <v>0</v>
      </c>
      <c r="L7920">
        <v>0</v>
      </c>
      <c r="M7920">
        <v>0</v>
      </c>
      <c r="N7920">
        <v>0</v>
      </c>
      <c r="O7920">
        <v>0</v>
      </c>
      <c r="P7920">
        <v>0</v>
      </c>
      <c r="Q7920">
        <v>0</v>
      </c>
    </row>
    <row r="7921" spans="1:17" x14ac:dyDescent="0.2">
      <c r="A7921" t="s">
        <v>25659</v>
      </c>
      <c r="B7921" t="s">
        <v>86</v>
      </c>
      <c r="C7921" t="s">
        <v>219</v>
      </c>
      <c r="D7921" t="s">
        <v>17754</v>
      </c>
      <c r="E7921" t="s">
        <v>81</v>
      </c>
      <c r="F7921" t="s">
        <v>17734</v>
      </c>
      <c r="G7921">
        <v>2</v>
      </c>
      <c r="H7921">
        <v>0</v>
      </c>
      <c r="I7921">
        <v>0</v>
      </c>
      <c r="J7921">
        <v>0</v>
      </c>
      <c r="K7921">
        <v>0</v>
      </c>
      <c r="L7921">
        <v>0</v>
      </c>
      <c r="M7921">
        <v>0</v>
      </c>
      <c r="N7921">
        <v>0</v>
      </c>
      <c r="O7921">
        <v>0</v>
      </c>
      <c r="P7921">
        <v>0</v>
      </c>
      <c r="Q7921">
        <v>0</v>
      </c>
    </row>
    <row r="7922" spans="1:17" x14ac:dyDescent="0.2">
      <c r="A7922" t="s">
        <v>25660</v>
      </c>
      <c r="B7922" t="s">
        <v>86</v>
      </c>
      <c r="C7922" t="s">
        <v>220</v>
      </c>
      <c r="D7922" t="s">
        <v>17768</v>
      </c>
      <c r="E7922" t="s">
        <v>83</v>
      </c>
      <c r="F7922" t="s">
        <v>17734</v>
      </c>
      <c r="G7922">
        <v>3</v>
      </c>
      <c r="H7922">
        <v>0</v>
      </c>
      <c r="I7922">
        <v>0</v>
      </c>
      <c r="J7922">
        <v>0</v>
      </c>
      <c r="K7922">
        <v>0</v>
      </c>
      <c r="L7922">
        <v>0</v>
      </c>
      <c r="M7922">
        <v>0</v>
      </c>
      <c r="N7922">
        <v>0</v>
      </c>
      <c r="O7922">
        <v>0</v>
      </c>
      <c r="P7922">
        <v>0</v>
      </c>
      <c r="Q7922">
        <v>0</v>
      </c>
    </row>
    <row r="7923" spans="1:17" x14ac:dyDescent="0.2">
      <c r="A7923" t="s">
        <v>25661</v>
      </c>
      <c r="B7923" t="s">
        <v>86</v>
      </c>
      <c r="C7923" t="s">
        <v>220</v>
      </c>
      <c r="D7923" t="s">
        <v>17768</v>
      </c>
      <c r="E7923" t="s">
        <v>81</v>
      </c>
      <c r="F7923" t="s">
        <v>17734</v>
      </c>
      <c r="G7923">
        <v>3</v>
      </c>
      <c r="H7923">
        <v>0</v>
      </c>
      <c r="I7923">
        <v>0</v>
      </c>
      <c r="J7923">
        <v>0</v>
      </c>
      <c r="K7923">
        <v>0</v>
      </c>
      <c r="L7923">
        <v>0</v>
      </c>
      <c r="M7923">
        <v>0</v>
      </c>
      <c r="N7923">
        <v>0</v>
      </c>
      <c r="O7923">
        <v>0</v>
      </c>
      <c r="P7923">
        <v>0</v>
      </c>
      <c r="Q7923">
        <v>0</v>
      </c>
    </row>
    <row r="7924" spans="1:17" x14ac:dyDescent="0.2">
      <c r="A7924" t="s">
        <v>25662</v>
      </c>
      <c r="B7924" t="s">
        <v>86</v>
      </c>
      <c r="C7924" t="s">
        <v>220</v>
      </c>
      <c r="D7924" t="s">
        <v>17736</v>
      </c>
      <c r="E7924" t="s">
        <v>83</v>
      </c>
      <c r="F7924" t="s">
        <v>4929</v>
      </c>
      <c r="G7924">
        <v>0</v>
      </c>
      <c r="H7924">
        <v>32</v>
      </c>
      <c r="I7924">
        <v>6</v>
      </c>
      <c r="J7924">
        <v>23</v>
      </c>
      <c r="K7924">
        <v>1</v>
      </c>
      <c r="L7924">
        <v>2</v>
      </c>
      <c r="M7924">
        <v>0</v>
      </c>
      <c r="N7924">
        <v>0</v>
      </c>
      <c r="O7924">
        <v>0</v>
      </c>
      <c r="P7924">
        <v>0</v>
      </c>
      <c r="Q7924">
        <v>0</v>
      </c>
    </row>
    <row r="7925" spans="1:17" x14ac:dyDescent="0.2">
      <c r="A7925" t="s">
        <v>25663</v>
      </c>
      <c r="B7925" t="s">
        <v>86</v>
      </c>
      <c r="C7925" t="s">
        <v>220</v>
      </c>
      <c r="D7925" t="s">
        <v>17736</v>
      </c>
      <c r="E7925" t="s">
        <v>83</v>
      </c>
      <c r="F7925" t="s">
        <v>4931</v>
      </c>
      <c r="G7925">
        <v>0</v>
      </c>
      <c r="H7925">
        <v>32</v>
      </c>
      <c r="I7925">
        <v>4</v>
      </c>
      <c r="J7925">
        <v>25</v>
      </c>
      <c r="K7925">
        <v>1</v>
      </c>
      <c r="L7925">
        <v>2</v>
      </c>
      <c r="M7925">
        <v>0</v>
      </c>
      <c r="N7925">
        <v>0</v>
      </c>
      <c r="O7925">
        <v>0</v>
      </c>
      <c r="P7925">
        <v>0</v>
      </c>
      <c r="Q7925">
        <v>0</v>
      </c>
    </row>
    <row r="7926" spans="1:17" x14ac:dyDescent="0.2">
      <c r="A7926" t="s">
        <v>25664</v>
      </c>
      <c r="B7926" t="s">
        <v>86</v>
      </c>
      <c r="C7926" t="s">
        <v>220</v>
      </c>
      <c r="D7926" t="s">
        <v>17736</v>
      </c>
      <c r="E7926" t="s">
        <v>83</v>
      </c>
      <c r="F7926" t="s">
        <v>4933</v>
      </c>
      <c r="G7926">
        <v>0</v>
      </c>
      <c r="H7926">
        <v>0</v>
      </c>
      <c r="I7926">
        <v>0</v>
      </c>
      <c r="J7926">
        <v>0</v>
      </c>
      <c r="K7926">
        <v>0</v>
      </c>
      <c r="L7926">
        <v>0</v>
      </c>
      <c r="M7926">
        <v>32</v>
      </c>
      <c r="N7926">
        <v>0</v>
      </c>
      <c r="O7926">
        <v>0</v>
      </c>
      <c r="P7926">
        <v>0</v>
      </c>
      <c r="Q7926">
        <v>0</v>
      </c>
    </row>
    <row r="7927" spans="1:17" x14ac:dyDescent="0.2">
      <c r="A7927" t="s">
        <v>25665</v>
      </c>
      <c r="B7927" t="s">
        <v>86</v>
      </c>
      <c r="C7927" t="s">
        <v>220</v>
      </c>
      <c r="D7927" t="s">
        <v>17736</v>
      </c>
      <c r="E7927" t="s">
        <v>83</v>
      </c>
      <c r="F7927" t="s">
        <v>4935</v>
      </c>
      <c r="G7927">
        <v>0</v>
      </c>
      <c r="H7927">
        <v>32</v>
      </c>
      <c r="I7927">
        <v>4</v>
      </c>
      <c r="J7927">
        <v>25</v>
      </c>
      <c r="K7927">
        <v>1</v>
      </c>
      <c r="L7927">
        <v>2</v>
      </c>
      <c r="M7927">
        <v>0</v>
      </c>
      <c r="N7927">
        <v>0</v>
      </c>
      <c r="O7927">
        <v>0</v>
      </c>
      <c r="P7927">
        <v>0</v>
      </c>
      <c r="Q7927">
        <v>0</v>
      </c>
    </row>
    <row r="7928" spans="1:17" x14ac:dyDescent="0.2">
      <c r="A7928" t="s">
        <v>25666</v>
      </c>
      <c r="B7928" t="s">
        <v>86</v>
      </c>
      <c r="C7928" t="s">
        <v>220</v>
      </c>
      <c r="D7928" t="s">
        <v>17736</v>
      </c>
      <c r="E7928" t="s">
        <v>83</v>
      </c>
      <c r="F7928" t="s">
        <v>4937</v>
      </c>
      <c r="G7928">
        <v>0</v>
      </c>
      <c r="H7928">
        <v>32</v>
      </c>
      <c r="I7928">
        <v>5</v>
      </c>
      <c r="J7928">
        <v>24</v>
      </c>
      <c r="K7928">
        <v>1</v>
      </c>
      <c r="L7928">
        <v>2</v>
      </c>
      <c r="M7928">
        <v>0</v>
      </c>
      <c r="N7928">
        <v>0</v>
      </c>
      <c r="O7928">
        <v>0</v>
      </c>
      <c r="P7928">
        <v>0</v>
      </c>
      <c r="Q7928">
        <v>0</v>
      </c>
    </row>
    <row r="7929" spans="1:17" x14ac:dyDescent="0.2">
      <c r="A7929" t="s">
        <v>25667</v>
      </c>
      <c r="B7929" t="s">
        <v>86</v>
      </c>
      <c r="C7929" t="s">
        <v>220</v>
      </c>
      <c r="D7929" t="s">
        <v>17736</v>
      </c>
      <c r="E7929" t="s">
        <v>83</v>
      </c>
      <c r="F7929" t="s">
        <v>4939</v>
      </c>
      <c r="G7929">
        <v>0</v>
      </c>
      <c r="H7929">
        <v>0</v>
      </c>
      <c r="I7929">
        <v>0</v>
      </c>
      <c r="J7929">
        <v>0</v>
      </c>
      <c r="K7929">
        <v>0</v>
      </c>
      <c r="L7929">
        <v>0</v>
      </c>
      <c r="M7929">
        <v>32</v>
      </c>
      <c r="N7929">
        <v>0</v>
      </c>
      <c r="O7929">
        <v>0</v>
      </c>
      <c r="P7929">
        <v>0</v>
      </c>
      <c r="Q7929">
        <v>0</v>
      </c>
    </row>
    <row r="7930" spans="1:17" x14ac:dyDescent="0.2">
      <c r="A7930" t="s">
        <v>25668</v>
      </c>
      <c r="B7930" t="s">
        <v>86</v>
      </c>
      <c r="C7930" t="s">
        <v>220</v>
      </c>
      <c r="D7930" t="s">
        <v>17736</v>
      </c>
      <c r="E7930" t="s">
        <v>83</v>
      </c>
      <c r="F7930" t="s">
        <v>4941</v>
      </c>
      <c r="G7930">
        <v>0</v>
      </c>
      <c r="H7930">
        <v>32</v>
      </c>
      <c r="I7930">
        <v>4</v>
      </c>
      <c r="J7930">
        <v>25</v>
      </c>
      <c r="K7930">
        <v>1</v>
      </c>
      <c r="L7930">
        <v>2</v>
      </c>
      <c r="M7930">
        <v>0</v>
      </c>
      <c r="N7930">
        <v>0</v>
      </c>
      <c r="O7930">
        <v>0</v>
      </c>
      <c r="P7930">
        <v>0</v>
      </c>
      <c r="Q7930">
        <v>0</v>
      </c>
    </row>
    <row r="7931" spans="1:17" x14ac:dyDescent="0.2">
      <c r="A7931" t="s">
        <v>25669</v>
      </c>
      <c r="B7931" t="s">
        <v>86</v>
      </c>
      <c r="C7931" t="s">
        <v>220</v>
      </c>
      <c r="D7931" t="s">
        <v>17736</v>
      </c>
      <c r="E7931" t="s">
        <v>83</v>
      </c>
      <c r="F7931" t="s">
        <v>4943</v>
      </c>
      <c r="G7931">
        <v>0</v>
      </c>
      <c r="H7931">
        <v>0</v>
      </c>
      <c r="I7931">
        <v>0</v>
      </c>
      <c r="J7931">
        <v>0</v>
      </c>
      <c r="K7931">
        <v>0</v>
      </c>
      <c r="L7931">
        <v>0</v>
      </c>
      <c r="M7931">
        <v>32</v>
      </c>
      <c r="N7931">
        <v>0</v>
      </c>
      <c r="O7931">
        <v>0</v>
      </c>
      <c r="P7931">
        <v>0</v>
      </c>
      <c r="Q7931">
        <v>0</v>
      </c>
    </row>
    <row r="7932" spans="1:17" x14ac:dyDescent="0.2">
      <c r="A7932" t="s">
        <v>25670</v>
      </c>
      <c r="B7932" t="s">
        <v>86</v>
      </c>
      <c r="C7932" t="s">
        <v>220</v>
      </c>
      <c r="D7932" t="s">
        <v>17736</v>
      </c>
      <c r="E7932" t="s">
        <v>83</v>
      </c>
      <c r="F7932" t="s">
        <v>4925</v>
      </c>
      <c r="G7932">
        <v>0</v>
      </c>
      <c r="H7932">
        <v>0</v>
      </c>
      <c r="I7932">
        <v>0</v>
      </c>
      <c r="J7932">
        <v>0</v>
      </c>
      <c r="K7932">
        <v>0</v>
      </c>
      <c r="L7932">
        <v>0</v>
      </c>
      <c r="M7932">
        <v>0</v>
      </c>
      <c r="N7932">
        <v>24</v>
      </c>
      <c r="O7932">
        <v>22</v>
      </c>
      <c r="P7932">
        <v>2</v>
      </c>
      <c r="Q7932">
        <v>0</v>
      </c>
    </row>
    <row r="7933" spans="1:17" x14ac:dyDescent="0.2">
      <c r="A7933" t="s">
        <v>25671</v>
      </c>
      <c r="B7933" t="s">
        <v>86</v>
      </c>
      <c r="C7933" t="s">
        <v>220</v>
      </c>
      <c r="D7933" t="s">
        <v>17736</v>
      </c>
      <c r="E7933" t="s">
        <v>83</v>
      </c>
      <c r="F7933" t="s">
        <v>4927</v>
      </c>
      <c r="G7933">
        <v>0</v>
      </c>
      <c r="H7933">
        <v>0</v>
      </c>
      <c r="I7933">
        <v>0</v>
      </c>
      <c r="J7933">
        <v>0</v>
      </c>
      <c r="K7933">
        <v>0</v>
      </c>
      <c r="L7933">
        <v>0</v>
      </c>
      <c r="M7933">
        <v>0</v>
      </c>
      <c r="N7933">
        <v>21</v>
      </c>
      <c r="O7933">
        <v>20</v>
      </c>
      <c r="P7933">
        <v>1</v>
      </c>
      <c r="Q7933">
        <v>0</v>
      </c>
    </row>
    <row r="7934" spans="1:17" x14ac:dyDescent="0.2">
      <c r="A7934" t="s">
        <v>25672</v>
      </c>
      <c r="B7934" t="s">
        <v>86</v>
      </c>
      <c r="C7934" t="s">
        <v>220</v>
      </c>
      <c r="D7934" t="s">
        <v>17736</v>
      </c>
      <c r="E7934" t="s">
        <v>83</v>
      </c>
      <c r="F7934" t="s">
        <v>17734</v>
      </c>
      <c r="G7934">
        <v>32</v>
      </c>
      <c r="H7934">
        <v>0</v>
      </c>
      <c r="I7934">
        <v>0</v>
      </c>
      <c r="J7934">
        <v>0</v>
      </c>
      <c r="K7934">
        <v>0</v>
      </c>
      <c r="L7934">
        <v>0</v>
      </c>
      <c r="M7934">
        <v>0</v>
      </c>
      <c r="N7934">
        <v>0</v>
      </c>
      <c r="O7934">
        <v>0</v>
      </c>
      <c r="P7934">
        <v>0</v>
      </c>
      <c r="Q7934">
        <v>0</v>
      </c>
    </row>
    <row r="7935" spans="1:17" x14ac:dyDescent="0.2">
      <c r="A7935" t="s">
        <v>25673</v>
      </c>
      <c r="B7935" t="s">
        <v>86</v>
      </c>
      <c r="C7935" t="s">
        <v>220</v>
      </c>
      <c r="D7935" t="s">
        <v>17736</v>
      </c>
      <c r="E7935" t="s">
        <v>81</v>
      </c>
      <c r="F7935" t="s">
        <v>4929</v>
      </c>
      <c r="G7935">
        <v>0</v>
      </c>
      <c r="H7935">
        <v>24</v>
      </c>
      <c r="I7935">
        <v>1</v>
      </c>
      <c r="J7935">
        <v>19</v>
      </c>
      <c r="K7935">
        <v>3</v>
      </c>
      <c r="L7935">
        <v>1</v>
      </c>
      <c r="M7935">
        <v>0</v>
      </c>
      <c r="N7935">
        <v>0</v>
      </c>
      <c r="O7935">
        <v>0</v>
      </c>
      <c r="P7935">
        <v>0</v>
      </c>
      <c r="Q7935">
        <v>0</v>
      </c>
    </row>
    <row r="7936" spans="1:17" x14ac:dyDescent="0.2">
      <c r="A7936" t="s">
        <v>25674</v>
      </c>
      <c r="B7936" t="s">
        <v>86</v>
      </c>
      <c r="C7936" t="s">
        <v>220</v>
      </c>
      <c r="D7936" t="s">
        <v>17736</v>
      </c>
      <c r="E7936" t="s">
        <v>81</v>
      </c>
      <c r="F7936" t="s">
        <v>4931</v>
      </c>
      <c r="G7936">
        <v>0</v>
      </c>
      <c r="H7936">
        <v>24</v>
      </c>
      <c r="I7936">
        <v>1</v>
      </c>
      <c r="J7936">
        <v>18</v>
      </c>
      <c r="K7936">
        <v>3</v>
      </c>
      <c r="L7936">
        <v>2</v>
      </c>
      <c r="M7936">
        <v>0</v>
      </c>
      <c r="N7936">
        <v>0</v>
      </c>
      <c r="O7936">
        <v>0</v>
      </c>
      <c r="P7936">
        <v>0</v>
      </c>
      <c r="Q7936">
        <v>0</v>
      </c>
    </row>
    <row r="7937" spans="1:17" x14ac:dyDescent="0.2">
      <c r="A7937" t="s">
        <v>25675</v>
      </c>
      <c r="B7937" t="s">
        <v>86</v>
      </c>
      <c r="C7937" t="s">
        <v>220</v>
      </c>
      <c r="D7937" t="s">
        <v>17736</v>
      </c>
      <c r="E7937" t="s">
        <v>81</v>
      </c>
      <c r="F7937" t="s">
        <v>4933</v>
      </c>
      <c r="G7937">
        <v>0</v>
      </c>
      <c r="H7937">
        <v>0</v>
      </c>
      <c r="I7937">
        <v>0</v>
      </c>
      <c r="J7937">
        <v>0</v>
      </c>
      <c r="K7937">
        <v>0</v>
      </c>
      <c r="L7937">
        <v>0</v>
      </c>
      <c r="M7937">
        <v>24</v>
      </c>
      <c r="N7937">
        <v>0</v>
      </c>
      <c r="O7937">
        <v>0</v>
      </c>
      <c r="P7937">
        <v>0</v>
      </c>
      <c r="Q7937">
        <v>0</v>
      </c>
    </row>
    <row r="7938" spans="1:17" x14ac:dyDescent="0.2">
      <c r="A7938" t="s">
        <v>25676</v>
      </c>
      <c r="B7938" t="s">
        <v>86</v>
      </c>
      <c r="C7938" t="s">
        <v>220</v>
      </c>
      <c r="D7938" t="s">
        <v>17736</v>
      </c>
      <c r="E7938" t="s">
        <v>81</v>
      </c>
      <c r="F7938" t="s">
        <v>4935</v>
      </c>
      <c r="G7938">
        <v>0</v>
      </c>
      <c r="H7938">
        <v>24</v>
      </c>
      <c r="I7938">
        <v>1</v>
      </c>
      <c r="J7938">
        <v>18</v>
      </c>
      <c r="K7938">
        <v>3</v>
      </c>
      <c r="L7938">
        <v>2</v>
      </c>
      <c r="M7938">
        <v>0</v>
      </c>
      <c r="N7938">
        <v>0</v>
      </c>
      <c r="O7938">
        <v>0</v>
      </c>
      <c r="P7938">
        <v>0</v>
      </c>
      <c r="Q7938">
        <v>0</v>
      </c>
    </row>
    <row r="7939" spans="1:17" x14ac:dyDescent="0.2">
      <c r="A7939" t="s">
        <v>25677</v>
      </c>
      <c r="B7939" t="s">
        <v>86</v>
      </c>
      <c r="C7939" t="s">
        <v>220</v>
      </c>
      <c r="D7939" t="s">
        <v>17736</v>
      </c>
      <c r="E7939" t="s">
        <v>81</v>
      </c>
      <c r="F7939" t="s">
        <v>4937</v>
      </c>
      <c r="G7939">
        <v>0</v>
      </c>
      <c r="H7939">
        <v>24</v>
      </c>
      <c r="I7939">
        <v>1</v>
      </c>
      <c r="J7939">
        <v>18</v>
      </c>
      <c r="K7939">
        <v>3</v>
      </c>
      <c r="L7939">
        <v>2</v>
      </c>
      <c r="M7939">
        <v>0</v>
      </c>
      <c r="N7939">
        <v>0</v>
      </c>
      <c r="O7939">
        <v>0</v>
      </c>
      <c r="P7939">
        <v>0</v>
      </c>
      <c r="Q7939">
        <v>0</v>
      </c>
    </row>
    <row r="7940" spans="1:17" x14ac:dyDescent="0.2">
      <c r="A7940" t="s">
        <v>25678</v>
      </c>
      <c r="B7940" t="s">
        <v>86</v>
      </c>
      <c r="C7940" t="s">
        <v>220</v>
      </c>
      <c r="D7940" t="s">
        <v>17736</v>
      </c>
      <c r="E7940" t="s">
        <v>81</v>
      </c>
      <c r="F7940" t="s">
        <v>4939</v>
      </c>
      <c r="G7940">
        <v>0</v>
      </c>
      <c r="H7940">
        <v>0</v>
      </c>
      <c r="I7940">
        <v>0</v>
      </c>
      <c r="J7940">
        <v>0</v>
      </c>
      <c r="K7940">
        <v>0</v>
      </c>
      <c r="L7940">
        <v>0</v>
      </c>
      <c r="M7940">
        <v>24</v>
      </c>
      <c r="N7940">
        <v>0</v>
      </c>
      <c r="O7940">
        <v>0</v>
      </c>
      <c r="P7940">
        <v>0</v>
      </c>
      <c r="Q7940">
        <v>0</v>
      </c>
    </row>
    <row r="7941" spans="1:17" x14ac:dyDescent="0.2">
      <c r="A7941" t="s">
        <v>25679</v>
      </c>
      <c r="B7941" t="s">
        <v>86</v>
      </c>
      <c r="C7941" t="s">
        <v>220</v>
      </c>
      <c r="D7941" t="s">
        <v>17736</v>
      </c>
      <c r="E7941" t="s">
        <v>81</v>
      </c>
      <c r="F7941" t="s">
        <v>4941</v>
      </c>
      <c r="G7941">
        <v>0</v>
      </c>
      <c r="H7941">
        <v>24</v>
      </c>
      <c r="I7941">
        <v>1</v>
      </c>
      <c r="J7941">
        <v>19</v>
      </c>
      <c r="K7941">
        <v>3</v>
      </c>
      <c r="L7941">
        <v>1</v>
      </c>
      <c r="M7941">
        <v>0</v>
      </c>
      <c r="N7941">
        <v>0</v>
      </c>
      <c r="O7941">
        <v>0</v>
      </c>
      <c r="P7941">
        <v>0</v>
      </c>
      <c r="Q7941">
        <v>0</v>
      </c>
    </row>
    <row r="7942" spans="1:17" x14ac:dyDescent="0.2">
      <c r="A7942" t="s">
        <v>25680</v>
      </c>
      <c r="B7942" t="s">
        <v>86</v>
      </c>
      <c r="C7942" t="s">
        <v>220</v>
      </c>
      <c r="D7942" t="s">
        <v>17736</v>
      </c>
      <c r="E7942" t="s">
        <v>81</v>
      </c>
      <c r="F7942" t="s">
        <v>4943</v>
      </c>
      <c r="G7942">
        <v>0</v>
      </c>
      <c r="H7942">
        <v>0</v>
      </c>
      <c r="I7942">
        <v>0</v>
      </c>
      <c r="J7942">
        <v>0</v>
      </c>
      <c r="K7942">
        <v>0</v>
      </c>
      <c r="L7942">
        <v>0</v>
      </c>
      <c r="M7942">
        <v>24</v>
      </c>
      <c r="N7942">
        <v>0</v>
      </c>
      <c r="O7942">
        <v>0</v>
      </c>
      <c r="P7942">
        <v>0</v>
      </c>
      <c r="Q7942">
        <v>0</v>
      </c>
    </row>
    <row r="7943" spans="1:17" x14ac:dyDescent="0.2">
      <c r="A7943" t="s">
        <v>25681</v>
      </c>
      <c r="B7943" t="s">
        <v>86</v>
      </c>
      <c r="C7943" t="s">
        <v>220</v>
      </c>
      <c r="D7943" t="s">
        <v>17736</v>
      </c>
      <c r="E7943" t="s">
        <v>81</v>
      </c>
      <c r="F7943" t="s">
        <v>4925</v>
      </c>
      <c r="G7943">
        <v>0</v>
      </c>
      <c r="H7943">
        <v>0</v>
      </c>
      <c r="I7943">
        <v>0</v>
      </c>
      <c r="J7943">
        <v>0</v>
      </c>
      <c r="K7943">
        <v>0</v>
      </c>
      <c r="L7943">
        <v>0</v>
      </c>
      <c r="M7943">
        <v>0</v>
      </c>
      <c r="N7943">
        <v>17</v>
      </c>
      <c r="O7943">
        <v>15</v>
      </c>
      <c r="P7943">
        <v>2</v>
      </c>
      <c r="Q7943">
        <v>0</v>
      </c>
    </row>
    <row r="7944" spans="1:17" x14ac:dyDescent="0.2">
      <c r="A7944" t="s">
        <v>25682</v>
      </c>
      <c r="B7944" t="s">
        <v>86</v>
      </c>
      <c r="C7944" t="s">
        <v>220</v>
      </c>
      <c r="D7944" t="s">
        <v>17736</v>
      </c>
      <c r="E7944" t="s">
        <v>81</v>
      </c>
      <c r="F7944" t="s">
        <v>4927</v>
      </c>
      <c r="G7944">
        <v>0</v>
      </c>
      <c r="H7944">
        <v>0</v>
      </c>
      <c r="I7944">
        <v>0</v>
      </c>
      <c r="J7944">
        <v>0</v>
      </c>
      <c r="K7944">
        <v>0</v>
      </c>
      <c r="L7944">
        <v>0</v>
      </c>
      <c r="M7944">
        <v>0</v>
      </c>
      <c r="N7944">
        <v>11</v>
      </c>
      <c r="O7944">
        <v>11</v>
      </c>
      <c r="P7944">
        <v>0</v>
      </c>
      <c r="Q7944">
        <v>0</v>
      </c>
    </row>
    <row r="7945" spans="1:17" x14ac:dyDescent="0.2">
      <c r="A7945" t="s">
        <v>25683</v>
      </c>
      <c r="B7945" t="s">
        <v>86</v>
      </c>
      <c r="C7945" t="s">
        <v>220</v>
      </c>
      <c r="D7945" t="s">
        <v>17736</v>
      </c>
      <c r="E7945" t="s">
        <v>81</v>
      </c>
      <c r="F7945" t="s">
        <v>17734</v>
      </c>
      <c r="G7945">
        <v>24</v>
      </c>
      <c r="H7945">
        <v>0</v>
      </c>
      <c r="I7945">
        <v>0</v>
      </c>
      <c r="J7945">
        <v>0</v>
      </c>
      <c r="K7945">
        <v>0</v>
      </c>
      <c r="L7945">
        <v>0</v>
      </c>
      <c r="M7945">
        <v>0</v>
      </c>
      <c r="N7945">
        <v>0</v>
      </c>
      <c r="O7945">
        <v>0</v>
      </c>
      <c r="P7945">
        <v>0</v>
      </c>
      <c r="Q7945">
        <v>0</v>
      </c>
    </row>
    <row r="7946" spans="1:17" x14ac:dyDescent="0.2">
      <c r="A7946" t="s">
        <v>25684</v>
      </c>
      <c r="B7946" t="s">
        <v>86</v>
      </c>
      <c r="C7946" t="s">
        <v>220</v>
      </c>
      <c r="D7946" t="s">
        <v>17748</v>
      </c>
      <c r="E7946" t="s">
        <v>83</v>
      </c>
      <c r="F7946" t="s">
        <v>17749</v>
      </c>
      <c r="G7946">
        <v>0</v>
      </c>
      <c r="H7946">
        <v>0</v>
      </c>
      <c r="I7946">
        <v>0</v>
      </c>
      <c r="J7946">
        <v>0</v>
      </c>
      <c r="K7946">
        <v>0</v>
      </c>
      <c r="L7946">
        <v>0</v>
      </c>
      <c r="M7946">
        <v>0</v>
      </c>
      <c r="N7946">
        <v>1</v>
      </c>
      <c r="O7946">
        <v>1</v>
      </c>
      <c r="P7946">
        <v>0</v>
      </c>
      <c r="Q7946">
        <v>0</v>
      </c>
    </row>
    <row r="7947" spans="1:17" x14ac:dyDescent="0.2">
      <c r="A7947" t="s">
        <v>25685</v>
      </c>
      <c r="B7947" t="s">
        <v>86</v>
      </c>
      <c r="C7947" t="s">
        <v>220</v>
      </c>
      <c r="D7947" t="s">
        <v>17748</v>
      </c>
      <c r="E7947" t="s">
        <v>83</v>
      </c>
      <c r="F7947" t="s">
        <v>17734</v>
      </c>
      <c r="G7947">
        <v>1</v>
      </c>
      <c r="H7947">
        <v>0</v>
      </c>
      <c r="I7947">
        <v>0</v>
      </c>
      <c r="J7947">
        <v>0</v>
      </c>
      <c r="K7947">
        <v>0</v>
      </c>
      <c r="L7947">
        <v>0</v>
      </c>
      <c r="M7947">
        <v>0</v>
      </c>
      <c r="N7947">
        <v>0</v>
      </c>
      <c r="O7947">
        <v>0</v>
      </c>
      <c r="P7947">
        <v>0</v>
      </c>
      <c r="Q7947">
        <v>0</v>
      </c>
    </row>
    <row r="7948" spans="1:17" x14ac:dyDescent="0.2">
      <c r="A7948" t="s">
        <v>25686</v>
      </c>
      <c r="B7948" t="s">
        <v>86</v>
      </c>
      <c r="C7948" t="s">
        <v>220</v>
      </c>
      <c r="D7948" t="s">
        <v>17748</v>
      </c>
      <c r="E7948" t="s">
        <v>81</v>
      </c>
      <c r="F7948" t="s">
        <v>17749</v>
      </c>
      <c r="G7948">
        <v>0</v>
      </c>
      <c r="H7948">
        <v>0</v>
      </c>
      <c r="I7948">
        <v>0</v>
      </c>
      <c r="J7948">
        <v>0</v>
      </c>
      <c r="K7948">
        <v>0</v>
      </c>
      <c r="L7948">
        <v>0</v>
      </c>
      <c r="M7948">
        <v>0</v>
      </c>
      <c r="N7948">
        <v>1</v>
      </c>
      <c r="O7948">
        <v>0</v>
      </c>
      <c r="P7948">
        <v>1</v>
      </c>
      <c r="Q7948">
        <v>0</v>
      </c>
    </row>
    <row r="7949" spans="1:17" x14ac:dyDescent="0.2">
      <c r="A7949" t="s">
        <v>25687</v>
      </c>
      <c r="B7949" t="s">
        <v>89</v>
      </c>
      <c r="C7949" t="s">
        <v>109</v>
      </c>
      <c r="D7949" t="s">
        <v>17736</v>
      </c>
      <c r="E7949" t="s">
        <v>81</v>
      </c>
      <c r="F7949" t="s">
        <v>17734</v>
      </c>
      <c r="G7949">
        <v>7</v>
      </c>
      <c r="H7949">
        <v>0</v>
      </c>
      <c r="I7949">
        <v>0</v>
      </c>
      <c r="J7949">
        <v>0</v>
      </c>
      <c r="K7949">
        <v>0</v>
      </c>
      <c r="L7949">
        <v>0</v>
      </c>
      <c r="M7949">
        <v>0</v>
      </c>
      <c r="N7949">
        <v>0</v>
      </c>
      <c r="O7949">
        <v>0</v>
      </c>
      <c r="P7949">
        <v>0</v>
      </c>
      <c r="Q7949">
        <v>0</v>
      </c>
    </row>
    <row r="7950" spans="1:17" x14ac:dyDescent="0.2">
      <c r="A7950" t="s">
        <v>25688</v>
      </c>
      <c r="B7950" t="s">
        <v>89</v>
      </c>
      <c r="C7950" t="s">
        <v>109</v>
      </c>
      <c r="D7950" t="s">
        <v>17754</v>
      </c>
      <c r="E7950" t="s">
        <v>81</v>
      </c>
      <c r="F7950" t="s">
        <v>17734</v>
      </c>
      <c r="G7950">
        <v>3</v>
      </c>
      <c r="H7950">
        <v>0</v>
      </c>
      <c r="I7950">
        <v>0</v>
      </c>
      <c r="J7950">
        <v>0</v>
      </c>
      <c r="K7950">
        <v>0</v>
      </c>
      <c r="L7950">
        <v>0</v>
      </c>
      <c r="M7950">
        <v>0</v>
      </c>
      <c r="N7950">
        <v>0</v>
      </c>
      <c r="O7950">
        <v>0</v>
      </c>
      <c r="P7950">
        <v>0</v>
      </c>
      <c r="Q7950">
        <v>0</v>
      </c>
    </row>
    <row r="7951" spans="1:17" x14ac:dyDescent="0.2">
      <c r="A7951" t="s">
        <v>25689</v>
      </c>
      <c r="B7951" t="s">
        <v>89</v>
      </c>
      <c r="C7951" t="s">
        <v>110</v>
      </c>
      <c r="D7951" t="s">
        <v>17768</v>
      </c>
      <c r="E7951" t="s">
        <v>83</v>
      </c>
      <c r="F7951" t="s">
        <v>17734</v>
      </c>
      <c r="G7951">
        <v>3</v>
      </c>
      <c r="H7951">
        <v>0</v>
      </c>
      <c r="I7951">
        <v>0</v>
      </c>
      <c r="J7951">
        <v>0</v>
      </c>
      <c r="K7951">
        <v>0</v>
      </c>
      <c r="L7951">
        <v>0</v>
      </c>
      <c r="M7951">
        <v>0</v>
      </c>
      <c r="N7951">
        <v>0</v>
      </c>
      <c r="O7951">
        <v>0</v>
      </c>
      <c r="P7951">
        <v>0</v>
      </c>
      <c r="Q7951">
        <v>0</v>
      </c>
    </row>
    <row r="7952" spans="1:17" x14ac:dyDescent="0.2">
      <c r="A7952" t="s">
        <v>25690</v>
      </c>
      <c r="B7952" t="s">
        <v>89</v>
      </c>
      <c r="C7952" t="s">
        <v>110</v>
      </c>
      <c r="D7952" t="s">
        <v>17736</v>
      </c>
      <c r="E7952" t="s">
        <v>83</v>
      </c>
      <c r="F7952" t="s">
        <v>4929</v>
      </c>
      <c r="G7952">
        <v>0</v>
      </c>
      <c r="H7952">
        <v>12</v>
      </c>
      <c r="I7952">
        <v>3</v>
      </c>
      <c r="J7952">
        <v>8</v>
      </c>
      <c r="K7952">
        <v>1</v>
      </c>
      <c r="L7952">
        <v>0</v>
      </c>
      <c r="M7952">
        <v>0</v>
      </c>
      <c r="N7952">
        <v>0</v>
      </c>
      <c r="O7952">
        <v>0</v>
      </c>
      <c r="P7952">
        <v>0</v>
      </c>
      <c r="Q7952">
        <v>0</v>
      </c>
    </row>
    <row r="7953" spans="1:17" x14ac:dyDescent="0.2">
      <c r="A7953" t="s">
        <v>25691</v>
      </c>
      <c r="B7953" t="s">
        <v>89</v>
      </c>
      <c r="C7953" t="s">
        <v>110</v>
      </c>
      <c r="D7953" t="s">
        <v>17736</v>
      </c>
      <c r="E7953" t="s">
        <v>83</v>
      </c>
      <c r="F7953" t="s">
        <v>4931</v>
      </c>
      <c r="G7953">
        <v>0</v>
      </c>
      <c r="H7953">
        <v>12</v>
      </c>
      <c r="I7953">
        <v>2</v>
      </c>
      <c r="J7953">
        <v>9</v>
      </c>
      <c r="K7953">
        <v>1</v>
      </c>
      <c r="L7953">
        <v>0</v>
      </c>
      <c r="M7953">
        <v>0</v>
      </c>
      <c r="N7953">
        <v>0</v>
      </c>
      <c r="O7953">
        <v>0</v>
      </c>
      <c r="P7953">
        <v>0</v>
      </c>
      <c r="Q7953">
        <v>0</v>
      </c>
    </row>
    <row r="7954" spans="1:17" x14ac:dyDescent="0.2">
      <c r="A7954" t="s">
        <v>25692</v>
      </c>
      <c r="B7954" t="s">
        <v>89</v>
      </c>
      <c r="C7954" t="s">
        <v>110</v>
      </c>
      <c r="D7954" t="s">
        <v>17736</v>
      </c>
      <c r="E7954" t="s">
        <v>83</v>
      </c>
      <c r="F7954" t="s">
        <v>4933</v>
      </c>
      <c r="G7954">
        <v>0</v>
      </c>
      <c r="H7954">
        <v>0</v>
      </c>
      <c r="I7954">
        <v>0</v>
      </c>
      <c r="J7954">
        <v>0</v>
      </c>
      <c r="K7954">
        <v>0</v>
      </c>
      <c r="L7954">
        <v>0</v>
      </c>
      <c r="M7954">
        <v>12</v>
      </c>
      <c r="N7954">
        <v>0</v>
      </c>
      <c r="O7954">
        <v>0</v>
      </c>
      <c r="P7954">
        <v>0</v>
      </c>
      <c r="Q7954">
        <v>0</v>
      </c>
    </row>
    <row r="7955" spans="1:17" x14ac:dyDescent="0.2">
      <c r="A7955" t="s">
        <v>25693</v>
      </c>
      <c r="B7955" t="s">
        <v>89</v>
      </c>
      <c r="C7955" t="s">
        <v>110</v>
      </c>
      <c r="D7955" t="s">
        <v>17736</v>
      </c>
      <c r="E7955" t="s">
        <v>83</v>
      </c>
      <c r="F7955" t="s">
        <v>4935</v>
      </c>
      <c r="G7955">
        <v>0</v>
      </c>
      <c r="H7955">
        <v>12</v>
      </c>
      <c r="I7955">
        <v>2</v>
      </c>
      <c r="J7955">
        <v>9</v>
      </c>
      <c r="K7955">
        <v>1</v>
      </c>
      <c r="L7955">
        <v>0</v>
      </c>
      <c r="M7955">
        <v>0</v>
      </c>
      <c r="N7955">
        <v>0</v>
      </c>
      <c r="O7955">
        <v>0</v>
      </c>
      <c r="P7955">
        <v>0</v>
      </c>
      <c r="Q7955">
        <v>0</v>
      </c>
    </row>
    <row r="7956" spans="1:17" x14ac:dyDescent="0.2">
      <c r="A7956" t="s">
        <v>25694</v>
      </c>
      <c r="B7956" t="s">
        <v>89</v>
      </c>
      <c r="C7956" t="s">
        <v>110</v>
      </c>
      <c r="D7956" t="s">
        <v>17736</v>
      </c>
      <c r="E7956" t="s">
        <v>83</v>
      </c>
      <c r="F7956" t="s">
        <v>4937</v>
      </c>
      <c r="G7956">
        <v>0</v>
      </c>
      <c r="H7956">
        <v>12</v>
      </c>
      <c r="I7956">
        <v>3</v>
      </c>
      <c r="J7956">
        <v>8</v>
      </c>
      <c r="K7956">
        <v>1</v>
      </c>
      <c r="L7956">
        <v>0</v>
      </c>
      <c r="M7956">
        <v>0</v>
      </c>
      <c r="N7956">
        <v>0</v>
      </c>
      <c r="O7956">
        <v>0</v>
      </c>
      <c r="P7956">
        <v>0</v>
      </c>
      <c r="Q7956">
        <v>0</v>
      </c>
    </row>
    <row r="7957" spans="1:17" x14ac:dyDescent="0.2">
      <c r="A7957" t="s">
        <v>25695</v>
      </c>
      <c r="B7957" t="s">
        <v>89</v>
      </c>
      <c r="C7957" t="s">
        <v>110</v>
      </c>
      <c r="D7957" t="s">
        <v>17736</v>
      </c>
      <c r="E7957" t="s">
        <v>83</v>
      </c>
      <c r="F7957" t="s">
        <v>4939</v>
      </c>
      <c r="G7957">
        <v>0</v>
      </c>
      <c r="H7957">
        <v>0</v>
      </c>
      <c r="I7957">
        <v>0</v>
      </c>
      <c r="J7957">
        <v>0</v>
      </c>
      <c r="K7957">
        <v>0</v>
      </c>
      <c r="L7957">
        <v>0</v>
      </c>
      <c r="M7957">
        <v>12</v>
      </c>
      <c r="N7957">
        <v>0</v>
      </c>
      <c r="O7957">
        <v>0</v>
      </c>
      <c r="P7957">
        <v>0</v>
      </c>
      <c r="Q7957">
        <v>0</v>
      </c>
    </row>
    <row r="7958" spans="1:17" x14ac:dyDescent="0.2">
      <c r="A7958" t="s">
        <v>25696</v>
      </c>
      <c r="B7958" t="s">
        <v>89</v>
      </c>
      <c r="C7958" t="s">
        <v>110</v>
      </c>
      <c r="D7958" t="s">
        <v>17736</v>
      </c>
      <c r="E7958" t="s">
        <v>83</v>
      </c>
      <c r="F7958" t="s">
        <v>4941</v>
      </c>
      <c r="G7958">
        <v>0</v>
      </c>
      <c r="H7958">
        <v>12</v>
      </c>
      <c r="I7958">
        <v>2</v>
      </c>
      <c r="J7958">
        <v>9</v>
      </c>
      <c r="K7958">
        <v>1</v>
      </c>
      <c r="L7958">
        <v>0</v>
      </c>
      <c r="M7958">
        <v>0</v>
      </c>
      <c r="N7958">
        <v>0</v>
      </c>
      <c r="O7958">
        <v>0</v>
      </c>
      <c r="P7958">
        <v>0</v>
      </c>
      <c r="Q7958">
        <v>0</v>
      </c>
    </row>
    <row r="7959" spans="1:17" x14ac:dyDescent="0.2">
      <c r="A7959" t="s">
        <v>25697</v>
      </c>
      <c r="B7959" t="s">
        <v>89</v>
      </c>
      <c r="C7959" t="s">
        <v>110</v>
      </c>
      <c r="D7959" t="s">
        <v>17736</v>
      </c>
      <c r="E7959" t="s">
        <v>83</v>
      </c>
      <c r="F7959" t="s">
        <v>4943</v>
      </c>
      <c r="G7959">
        <v>0</v>
      </c>
      <c r="H7959">
        <v>0</v>
      </c>
      <c r="I7959">
        <v>0</v>
      </c>
      <c r="J7959">
        <v>0</v>
      </c>
      <c r="K7959">
        <v>0</v>
      </c>
      <c r="L7959">
        <v>0</v>
      </c>
      <c r="M7959">
        <v>12</v>
      </c>
      <c r="N7959">
        <v>0</v>
      </c>
      <c r="O7959">
        <v>0</v>
      </c>
      <c r="P7959">
        <v>0</v>
      </c>
      <c r="Q7959">
        <v>0</v>
      </c>
    </row>
    <row r="7960" spans="1:17" x14ac:dyDescent="0.2">
      <c r="A7960" t="s">
        <v>25698</v>
      </c>
      <c r="B7960" t="s">
        <v>89</v>
      </c>
      <c r="C7960" t="s">
        <v>110</v>
      </c>
      <c r="D7960" t="s">
        <v>17736</v>
      </c>
      <c r="E7960" t="s">
        <v>83</v>
      </c>
      <c r="F7960" t="s">
        <v>4925</v>
      </c>
      <c r="G7960">
        <v>0</v>
      </c>
      <c r="H7960">
        <v>0</v>
      </c>
      <c r="I7960">
        <v>0</v>
      </c>
      <c r="J7960">
        <v>0</v>
      </c>
      <c r="K7960">
        <v>0</v>
      </c>
      <c r="L7960">
        <v>0</v>
      </c>
      <c r="M7960">
        <v>0</v>
      </c>
      <c r="N7960">
        <v>5</v>
      </c>
      <c r="O7960">
        <v>5</v>
      </c>
      <c r="P7960">
        <v>0</v>
      </c>
      <c r="Q7960">
        <v>0</v>
      </c>
    </row>
    <row r="7961" spans="1:17" x14ac:dyDescent="0.2">
      <c r="A7961" t="s">
        <v>25699</v>
      </c>
      <c r="B7961" t="s">
        <v>89</v>
      </c>
      <c r="C7961" t="s">
        <v>110</v>
      </c>
      <c r="D7961" t="s">
        <v>17736</v>
      </c>
      <c r="E7961" t="s">
        <v>83</v>
      </c>
      <c r="F7961" t="s">
        <v>4927</v>
      </c>
      <c r="G7961">
        <v>0</v>
      </c>
      <c r="H7961">
        <v>0</v>
      </c>
      <c r="I7961">
        <v>0</v>
      </c>
      <c r="J7961">
        <v>0</v>
      </c>
      <c r="K7961">
        <v>0</v>
      </c>
      <c r="L7961">
        <v>0</v>
      </c>
      <c r="M7961">
        <v>0</v>
      </c>
      <c r="N7961">
        <v>3</v>
      </c>
      <c r="O7961">
        <v>3</v>
      </c>
      <c r="P7961">
        <v>0</v>
      </c>
      <c r="Q7961">
        <v>0</v>
      </c>
    </row>
    <row r="7962" spans="1:17" x14ac:dyDescent="0.2">
      <c r="A7962" t="s">
        <v>25700</v>
      </c>
      <c r="B7962" t="s">
        <v>89</v>
      </c>
      <c r="C7962" t="s">
        <v>110</v>
      </c>
      <c r="D7962" t="s">
        <v>17736</v>
      </c>
      <c r="E7962" t="s">
        <v>83</v>
      </c>
      <c r="F7962" t="s">
        <v>17734</v>
      </c>
      <c r="G7962">
        <v>12</v>
      </c>
      <c r="H7962">
        <v>0</v>
      </c>
      <c r="I7962">
        <v>0</v>
      </c>
      <c r="J7962">
        <v>0</v>
      </c>
      <c r="K7962">
        <v>0</v>
      </c>
      <c r="L7962">
        <v>0</v>
      </c>
      <c r="M7962">
        <v>0</v>
      </c>
      <c r="N7962">
        <v>0</v>
      </c>
      <c r="O7962">
        <v>0</v>
      </c>
      <c r="P7962">
        <v>0</v>
      </c>
      <c r="Q7962">
        <v>0</v>
      </c>
    </row>
    <row r="7963" spans="1:17" x14ac:dyDescent="0.2">
      <c r="A7963" t="s">
        <v>25701</v>
      </c>
      <c r="B7963" t="s">
        <v>89</v>
      </c>
      <c r="C7963" t="s">
        <v>110</v>
      </c>
      <c r="D7963" t="s">
        <v>17736</v>
      </c>
      <c r="E7963" t="s">
        <v>81</v>
      </c>
      <c r="F7963" t="s">
        <v>4929</v>
      </c>
      <c r="G7963">
        <v>0</v>
      </c>
      <c r="H7963">
        <v>4</v>
      </c>
      <c r="I7963">
        <v>0</v>
      </c>
      <c r="J7963">
        <v>4</v>
      </c>
      <c r="K7963">
        <v>0</v>
      </c>
      <c r="L7963">
        <v>0</v>
      </c>
      <c r="M7963">
        <v>0</v>
      </c>
      <c r="N7963">
        <v>0</v>
      </c>
      <c r="O7963">
        <v>0</v>
      </c>
      <c r="P7963">
        <v>0</v>
      </c>
      <c r="Q7963">
        <v>0</v>
      </c>
    </row>
    <row r="7964" spans="1:17" x14ac:dyDescent="0.2">
      <c r="A7964" t="s">
        <v>25702</v>
      </c>
      <c r="B7964" t="s">
        <v>89</v>
      </c>
      <c r="C7964" t="s">
        <v>110</v>
      </c>
      <c r="D7964" t="s">
        <v>17736</v>
      </c>
      <c r="E7964" t="s">
        <v>81</v>
      </c>
      <c r="F7964" t="s">
        <v>4931</v>
      </c>
      <c r="G7964">
        <v>0</v>
      </c>
      <c r="H7964">
        <v>4</v>
      </c>
      <c r="I7964">
        <v>0</v>
      </c>
      <c r="J7964">
        <v>4</v>
      </c>
      <c r="K7964">
        <v>0</v>
      </c>
      <c r="L7964">
        <v>0</v>
      </c>
      <c r="M7964">
        <v>0</v>
      </c>
      <c r="N7964">
        <v>0</v>
      </c>
      <c r="O7964">
        <v>0</v>
      </c>
      <c r="P7964">
        <v>0</v>
      </c>
      <c r="Q7964">
        <v>0</v>
      </c>
    </row>
    <row r="7965" spans="1:17" x14ac:dyDescent="0.2">
      <c r="A7965" t="s">
        <v>25703</v>
      </c>
      <c r="B7965" t="s">
        <v>89</v>
      </c>
      <c r="C7965" t="s">
        <v>110</v>
      </c>
      <c r="D7965" t="s">
        <v>17736</v>
      </c>
      <c r="E7965" t="s">
        <v>81</v>
      </c>
      <c r="F7965" t="s">
        <v>4933</v>
      </c>
      <c r="G7965">
        <v>0</v>
      </c>
      <c r="H7965">
        <v>0</v>
      </c>
      <c r="I7965">
        <v>0</v>
      </c>
      <c r="J7965">
        <v>0</v>
      </c>
      <c r="K7965">
        <v>0</v>
      </c>
      <c r="L7965">
        <v>0</v>
      </c>
      <c r="M7965">
        <v>4</v>
      </c>
      <c r="N7965">
        <v>0</v>
      </c>
      <c r="O7965">
        <v>0</v>
      </c>
      <c r="P7965">
        <v>0</v>
      </c>
      <c r="Q7965">
        <v>0</v>
      </c>
    </row>
    <row r="7966" spans="1:17" x14ac:dyDescent="0.2">
      <c r="A7966" t="s">
        <v>25704</v>
      </c>
      <c r="B7966" t="s">
        <v>89</v>
      </c>
      <c r="C7966" t="s">
        <v>110</v>
      </c>
      <c r="D7966" t="s">
        <v>17736</v>
      </c>
      <c r="E7966" t="s">
        <v>81</v>
      </c>
      <c r="F7966" t="s">
        <v>4935</v>
      </c>
      <c r="G7966">
        <v>0</v>
      </c>
      <c r="H7966">
        <v>4</v>
      </c>
      <c r="I7966">
        <v>0</v>
      </c>
      <c r="J7966">
        <v>4</v>
      </c>
      <c r="K7966">
        <v>0</v>
      </c>
      <c r="L7966">
        <v>0</v>
      </c>
      <c r="M7966">
        <v>0</v>
      </c>
      <c r="N7966">
        <v>0</v>
      </c>
      <c r="O7966">
        <v>0</v>
      </c>
      <c r="P7966">
        <v>0</v>
      </c>
      <c r="Q7966">
        <v>0</v>
      </c>
    </row>
    <row r="7967" spans="1:17" x14ac:dyDescent="0.2">
      <c r="A7967" t="s">
        <v>25705</v>
      </c>
      <c r="B7967" t="s">
        <v>89</v>
      </c>
      <c r="C7967" t="s">
        <v>110</v>
      </c>
      <c r="D7967" t="s">
        <v>17736</v>
      </c>
      <c r="E7967" t="s">
        <v>81</v>
      </c>
      <c r="F7967" t="s">
        <v>4937</v>
      </c>
      <c r="G7967">
        <v>0</v>
      </c>
      <c r="H7967">
        <v>4</v>
      </c>
      <c r="I7967">
        <v>0</v>
      </c>
      <c r="J7967">
        <v>4</v>
      </c>
      <c r="K7967">
        <v>0</v>
      </c>
      <c r="L7967">
        <v>0</v>
      </c>
      <c r="M7967">
        <v>0</v>
      </c>
      <c r="N7967">
        <v>0</v>
      </c>
      <c r="O7967">
        <v>0</v>
      </c>
      <c r="P7967">
        <v>0</v>
      </c>
      <c r="Q7967">
        <v>0</v>
      </c>
    </row>
    <row r="7968" spans="1:17" x14ac:dyDescent="0.2">
      <c r="A7968" t="s">
        <v>25706</v>
      </c>
      <c r="B7968" t="s">
        <v>89</v>
      </c>
      <c r="C7968" t="s">
        <v>110</v>
      </c>
      <c r="D7968" t="s">
        <v>17736</v>
      </c>
      <c r="E7968" t="s">
        <v>81</v>
      </c>
      <c r="F7968" t="s">
        <v>4939</v>
      </c>
      <c r="G7968">
        <v>0</v>
      </c>
      <c r="H7968">
        <v>0</v>
      </c>
      <c r="I7968">
        <v>0</v>
      </c>
      <c r="J7968">
        <v>0</v>
      </c>
      <c r="K7968">
        <v>0</v>
      </c>
      <c r="L7968">
        <v>0</v>
      </c>
      <c r="M7968">
        <v>4</v>
      </c>
      <c r="N7968">
        <v>0</v>
      </c>
      <c r="O7968">
        <v>0</v>
      </c>
      <c r="P7968">
        <v>0</v>
      </c>
      <c r="Q7968">
        <v>0</v>
      </c>
    </row>
    <row r="7969" spans="1:17" x14ac:dyDescent="0.2">
      <c r="A7969" t="s">
        <v>25707</v>
      </c>
      <c r="B7969" t="s">
        <v>89</v>
      </c>
      <c r="C7969" t="s">
        <v>110</v>
      </c>
      <c r="D7969" t="s">
        <v>17736</v>
      </c>
      <c r="E7969" t="s">
        <v>81</v>
      </c>
      <c r="F7969" t="s">
        <v>4941</v>
      </c>
      <c r="G7969">
        <v>0</v>
      </c>
      <c r="H7969">
        <v>4</v>
      </c>
      <c r="I7969">
        <v>0</v>
      </c>
      <c r="J7969">
        <v>4</v>
      </c>
      <c r="K7969">
        <v>0</v>
      </c>
      <c r="L7969">
        <v>0</v>
      </c>
      <c r="M7969">
        <v>0</v>
      </c>
      <c r="N7969">
        <v>0</v>
      </c>
      <c r="O7969">
        <v>0</v>
      </c>
      <c r="P7969">
        <v>0</v>
      </c>
      <c r="Q7969">
        <v>0</v>
      </c>
    </row>
    <row r="7970" spans="1:17" x14ac:dyDescent="0.2">
      <c r="A7970" t="s">
        <v>25708</v>
      </c>
      <c r="B7970" t="s">
        <v>89</v>
      </c>
      <c r="C7970" t="s">
        <v>110</v>
      </c>
      <c r="D7970" t="s">
        <v>17736</v>
      </c>
      <c r="E7970" t="s">
        <v>81</v>
      </c>
      <c r="F7970" t="s">
        <v>4943</v>
      </c>
      <c r="G7970">
        <v>0</v>
      </c>
      <c r="H7970">
        <v>0</v>
      </c>
      <c r="I7970">
        <v>0</v>
      </c>
      <c r="J7970">
        <v>0</v>
      </c>
      <c r="K7970">
        <v>0</v>
      </c>
      <c r="L7970">
        <v>0</v>
      </c>
      <c r="M7970">
        <v>4</v>
      </c>
      <c r="N7970">
        <v>0</v>
      </c>
      <c r="O7970">
        <v>0</v>
      </c>
      <c r="P7970">
        <v>0</v>
      </c>
      <c r="Q7970">
        <v>0</v>
      </c>
    </row>
    <row r="7971" spans="1:17" x14ac:dyDescent="0.2">
      <c r="A7971" t="s">
        <v>25709</v>
      </c>
      <c r="B7971" t="s">
        <v>89</v>
      </c>
      <c r="C7971" t="s">
        <v>110</v>
      </c>
      <c r="D7971" t="s">
        <v>17736</v>
      </c>
      <c r="E7971" t="s">
        <v>81</v>
      </c>
      <c r="F7971" t="s">
        <v>4925</v>
      </c>
      <c r="G7971">
        <v>0</v>
      </c>
      <c r="H7971">
        <v>0</v>
      </c>
      <c r="I7971">
        <v>0</v>
      </c>
      <c r="J7971">
        <v>0</v>
      </c>
      <c r="K7971">
        <v>0</v>
      </c>
      <c r="L7971">
        <v>0</v>
      </c>
      <c r="M7971">
        <v>0</v>
      </c>
      <c r="N7971">
        <v>1</v>
      </c>
      <c r="O7971">
        <v>1</v>
      </c>
      <c r="P7971">
        <v>0</v>
      </c>
      <c r="Q7971">
        <v>0</v>
      </c>
    </row>
    <row r="7972" spans="1:17" x14ac:dyDescent="0.2">
      <c r="A7972" t="s">
        <v>25710</v>
      </c>
      <c r="B7972" t="s">
        <v>89</v>
      </c>
      <c r="C7972" t="s">
        <v>110</v>
      </c>
      <c r="D7972" t="s">
        <v>17736</v>
      </c>
      <c r="E7972" t="s">
        <v>81</v>
      </c>
      <c r="F7972" t="s">
        <v>4927</v>
      </c>
      <c r="G7972">
        <v>0</v>
      </c>
      <c r="H7972">
        <v>0</v>
      </c>
      <c r="I7972">
        <v>0</v>
      </c>
      <c r="J7972">
        <v>0</v>
      </c>
      <c r="K7972">
        <v>0</v>
      </c>
      <c r="L7972">
        <v>0</v>
      </c>
      <c r="M7972">
        <v>0</v>
      </c>
      <c r="N7972">
        <v>1</v>
      </c>
      <c r="O7972">
        <v>1</v>
      </c>
      <c r="P7972">
        <v>0</v>
      </c>
      <c r="Q7972">
        <v>0</v>
      </c>
    </row>
    <row r="7973" spans="1:17" x14ac:dyDescent="0.2">
      <c r="A7973" t="s">
        <v>25711</v>
      </c>
      <c r="B7973" t="s">
        <v>89</v>
      </c>
      <c r="C7973" t="s">
        <v>110</v>
      </c>
      <c r="D7973" t="s">
        <v>17736</v>
      </c>
      <c r="E7973" t="s">
        <v>81</v>
      </c>
      <c r="F7973" t="s">
        <v>17734</v>
      </c>
      <c r="G7973">
        <v>4</v>
      </c>
      <c r="H7973">
        <v>0</v>
      </c>
      <c r="I7973">
        <v>0</v>
      </c>
      <c r="J7973">
        <v>0</v>
      </c>
      <c r="K7973">
        <v>0</v>
      </c>
      <c r="L7973">
        <v>0</v>
      </c>
      <c r="M7973">
        <v>0</v>
      </c>
      <c r="N7973">
        <v>0</v>
      </c>
      <c r="O7973">
        <v>0</v>
      </c>
      <c r="P7973">
        <v>0</v>
      </c>
      <c r="Q7973">
        <v>0</v>
      </c>
    </row>
    <row r="7974" spans="1:17" x14ac:dyDescent="0.2">
      <c r="A7974" t="s">
        <v>25712</v>
      </c>
      <c r="B7974" t="s">
        <v>89</v>
      </c>
      <c r="C7974" t="s">
        <v>110</v>
      </c>
      <c r="D7974" t="s">
        <v>17754</v>
      </c>
      <c r="E7974" t="s">
        <v>83</v>
      </c>
      <c r="F7974" t="s">
        <v>17734</v>
      </c>
      <c r="G7974">
        <v>2</v>
      </c>
      <c r="H7974">
        <v>0</v>
      </c>
      <c r="I7974">
        <v>0</v>
      </c>
      <c r="J7974">
        <v>0</v>
      </c>
      <c r="K7974">
        <v>0</v>
      </c>
      <c r="L7974">
        <v>0</v>
      </c>
      <c r="M7974">
        <v>0</v>
      </c>
      <c r="N7974">
        <v>0</v>
      </c>
      <c r="O7974">
        <v>0</v>
      </c>
      <c r="P7974">
        <v>0</v>
      </c>
      <c r="Q7974">
        <v>0</v>
      </c>
    </row>
    <row r="7975" spans="1:17" x14ac:dyDescent="0.2">
      <c r="A7975" t="s">
        <v>25713</v>
      </c>
      <c r="B7975" t="s">
        <v>89</v>
      </c>
      <c r="C7975" t="s">
        <v>111</v>
      </c>
      <c r="D7975" t="s">
        <v>17768</v>
      </c>
      <c r="E7975" t="s">
        <v>83</v>
      </c>
      <c r="F7975" t="s">
        <v>17734</v>
      </c>
      <c r="G7975">
        <v>1</v>
      </c>
      <c r="H7975">
        <v>0</v>
      </c>
      <c r="I7975">
        <v>0</v>
      </c>
      <c r="J7975">
        <v>0</v>
      </c>
      <c r="K7975">
        <v>0</v>
      </c>
      <c r="L7975">
        <v>0</v>
      </c>
      <c r="M7975">
        <v>0</v>
      </c>
      <c r="N7975">
        <v>0</v>
      </c>
      <c r="O7975">
        <v>0</v>
      </c>
      <c r="P7975">
        <v>0</v>
      </c>
      <c r="Q7975">
        <v>0</v>
      </c>
    </row>
    <row r="7976" spans="1:17" x14ac:dyDescent="0.2">
      <c r="A7976" t="s">
        <v>25714</v>
      </c>
      <c r="B7976" t="s">
        <v>89</v>
      </c>
      <c r="C7976" t="s">
        <v>174</v>
      </c>
      <c r="D7976" t="s">
        <v>17736</v>
      </c>
      <c r="E7976" t="s">
        <v>81</v>
      </c>
      <c r="F7976" t="s">
        <v>4929</v>
      </c>
      <c r="G7976">
        <v>0</v>
      </c>
      <c r="H7976">
        <v>25</v>
      </c>
      <c r="I7976">
        <v>4</v>
      </c>
      <c r="J7976">
        <v>20</v>
      </c>
      <c r="K7976">
        <v>1</v>
      </c>
      <c r="L7976">
        <v>0</v>
      </c>
      <c r="M7976">
        <v>0</v>
      </c>
      <c r="N7976">
        <v>0</v>
      </c>
      <c r="O7976">
        <v>0</v>
      </c>
      <c r="P7976">
        <v>0</v>
      </c>
      <c r="Q7976">
        <v>0</v>
      </c>
    </row>
    <row r="7977" spans="1:17" x14ac:dyDescent="0.2">
      <c r="A7977" t="s">
        <v>25715</v>
      </c>
      <c r="B7977" t="s">
        <v>89</v>
      </c>
      <c r="C7977" t="s">
        <v>174</v>
      </c>
      <c r="D7977" t="s">
        <v>17736</v>
      </c>
      <c r="E7977" t="s">
        <v>81</v>
      </c>
      <c r="F7977" t="s">
        <v>4931</v>
      </c>
      <c r="G7977">
        <v>0</v>
      </c>
      <c r="H7977">
        <v>25</v>
      </c>
      <c r="I7977">
        <v>4</v>
      </c>
      <c r="J7977">
        <v>20</v>
      </c>
      <c r="K7977">
        <v>1</v>
      </c>
      <c r="L7977">
        <v>0</v>
      </c>
      <c r="M7977">
        <v>0</v>
      </c>
      <c r="N7977">
        <v>0</v>
      </c>
      <c r="O7977">
        <v>0</v>
      </c>
      <c r="P7977">
        <v>0</v>
      </c>
      <c r="Q7977">
        <v>0</v>
      </c>
    </row>
    <row r="7978" spans="1:17" x14ac:dyDescent="0.2">
      <c r="A7978" t="s">
        <v>25716</v>
      </c>
      <c r="B7978" t="s">
        <v>89</v>
      </c>
      <c r="C7978" t="s">
        <v>174</v>
      </c>
      <c r="D7978" t="s">
        <v>17736</v>
      </c>
      <c r="E7978" t="s">
        <v>81</v>
      </c>
      <c r="F7978" t="s">
        <v>4933</v>
      </c>
      <c r="G7978">
        <v>0</v>
      </c>
      <c r="H7978">
        <v>0</v>
      </c>
      <c r="I7978">
        <v>0</v>
      </c>
      <c r="J7978">
        <v>0</v>
      </c>
      <c r="K7978">
        <v>0</v>
      </c>
      <c r="L7978">
        <v>0</v>
      </c>
      <c r="M7978">
        <v>25</v>
      </c>
      <c r="N7978">
        <v>0</v>
      </c>
      <c r="O7978">
        <v>0</v>
      </c>
      <c r="P7978">
        <v>0</v>
      </c>
      <c r="Q7978">
        <v>0</v>
      </c>
    </row>
    <row r="7979" spans="1:17" x14ac:dyDescent="0.2">
      <c r="A7979" t="s">
        <v>25717</v>
      </c>
      <c r="B7979" t="s">
        <v>89</v>
      </c>
      <c r="C7979" t="s">
        <v>174</v>
      </c>
      <c r="D7979" t="s">
        <v>17736</v>
      </c>
      <c r="E7979" t="s">
        <v>81</v>
      </c>
      <c r="F7979" t="s">
        <v>4935</v>
      </c>
      <c r="G7979">
        <v>0</v>
      </c>
      <c r="H7979">
        <v>25</v>
      </c>
      <c r="I7979">
        <v>4</v>
      </c>
      <c r="J7979">
        <v>20</v>
      </c>
      <c r="K7979">
        <v>1</v>
      </c>
      <c r="L7979">
        <v>0</v>
      </c>
      <c r="M7979">
        <v>0</v>
      </c>
      <c r="N7979">
        <v>0</v>
      </c>
      <c r="O7979">
        <v>0</v>
      </c>
      <c r="P7979">
        <v>0</v>
      </c>
      <c r="Q7979">
        <v>0</v>
      </c>
    </row>
    <row r="7980" spans="1:17" x14ac:dyDescent="0.2">
      <c r="A7980" t="s">
        <v>25718</v>
      </c>
      <c r="B7980" t="s">
        <v>89</v>
      </c>
      <c r="C7980" t="s">
        <v>174</v>
      </c>
      <c r="D7980" t="s">
        <v>17736</v>
      </c>
      <c r="E7980" t="s">
        <v>81</v>
      </c>
      <c r="F7980" t="s">
        <v>4937</v>
      </c>
      <c r="G7980">
        <v>0</v>
      </c>
      <c r="H7980">
        <v>25</v>
      </c>
      <c r="I7980">
        <v>4</v>
      </c>
      <c r="J7980">
        <v>20</v>
      </c>
      <c r="K7980">
        <v>1</v>
      </c>
      <c r="L7980">
        <v>0</v>
      </c>
      <c r="M7980">
        <v>0</v>
      </c>
      <c r="N7980">
        <v>0</v>
      </c>
      <c r="O7980">
        <v>0</v>
      </c>
      <c r="P7980">
        <v>0</v>
      </c>
      <c r="Q7980">
        <v>0</v>
      </c>
    </row>
    <row r="7981" spans="1:17" x14ac:dyDescent="0.2">
      <c r="A7981" t="s">
        <v>25719</v>
      </c>
      <c r="B7981" t="s">
        <v>89</v>
      </c>
      <c r="C7981" t="s">
        <v>174</v>
      </c>
      <c r="D7981" t="s">
        <v>17736</v>
      </c>
      <c r="E7981" t="s">
        <v>81</v>
      </c>
      <c r="F7981" t="s">
        <v>4939</v>
      </c>
      <c r="G7981">
        <v>0</v>
      </c>
      <c r="H7981">
        <v>0</v>
      </c>
      <c r="I7981">
        <v>0</v>
      </c>
      <c r="J7981">
        <v>0</v>
      </c>
      <c r="K7981">
        <v>0</v>
      </c>
      <c r="L7981">
        <v>0</v>
      </c>
      <c r="M7981">
        <v>25</v>
      </c>
      <c r="N7981">
        <v>0</v>
      </c>
      <c r="O7981">
        <v>0</v>
      </c>
      <c r="P7981">
        <v>0</v>
      </c>
      <c r="Q7981">
        <v>0</v>
      </c>
    </row>
    <row r="7982" spans="1:17" x14ac:dyDescent="0.2">
      <c r="A7982" t="s">
        <v>25720</v>
      </c>
      <c r="B7982" t="s">
        <v>89</v>
      </c>
      <c r="C7982" t="s">
        <v>174</v>
      </c>
      <c r="D7982" t="s">
        <v>17736</v>
      </c>
      <c r="E7982" t="s">
        <v>81</v>
      </c>
      <c r="F7982" t="s">
        <v>4941</v>
      </c>
      <c r="G7982">
        <v>0</v>
      </c>
      <c r="H7982">
        <v>25</v>
      </c>
      <c r="I7982">
        <v>4</v>
      </c>
      <c r="J7982">
        <v>20</v>
      </c>
      <c r="K7982">
        <v>1</v>
      </c>
      <c r="L7982">
        <v>0</v>
      </c>
      <c r="M7982">
        <v>0</v>
      </c>
      <c r="N7982">
        <v>0</v>
      </c>
      <c r="O7982">
        <v>0</v>
      </c>
      <c r="P7982">
        <v>0</v>
      </c>
      <c r="Q7982">
        <v>0</v>
      </c>
    </row>
    <row r="7983" spans="1:17" x14ac:dyDescent="0.2">
      <c r="A7983" t="s">
        <v>25721</v>
      </c>
      <c r="B7983" t="s">
        <v>86</v>
      </c>
      <c r="C7983" t="s">
        <v>110</v>
      </c>
      <c r="D7983" t="s">
        <v>17736</v>
      </c>
      <c r="E7983" t="s">
        <v>81</v>
      </c>
      <c r="F7983" t="s">
        <v>4933</v>
      </c>
      <c r="G7983">
        <v>0</v>
      </c>
      <c r="H7983">
        <v>0</v>
      </c>
      <c r="I7983">
        <v>0</v>
      </c>
      <c r="J7983">
        <v>0</v>
      </c>
      <c r="K7983">
        <v>0</v>
      </c>
      <c r="L7983">
        <v>0</v>
      </c>
      <c r="M7983">
        <v>9</v>
      </c>
      <c r="N7983">
        <v>0</v>
      </c>
      <c r="O7983">
        <v>0</v>
      </c>
      <c r="P7983">
        <v>0</v>
      </c>
      <c r="Q7983">
        <v>0</v>
      </c>
    </row>
    <row r="7984" spans="1:17" x14ac:dyDescent="0.2">
      <c r="A7984" t="s">
        <v>25722</v>
      </c>
      <c r="B7984" t="s">
        <v>86</v>
      </c>
      <c r="C7984" t="s">
        <v>110</v>
      </c>
      <c r="D7984" t="s">
        <v>17736</v>
      </c>
      <c r="E7984" t="s">
        <v>81</v>
      </c>
      <c r="F7984" t="s">
        <v>4935</v>
      </c>
      <c r="G7984">
        <v>0</v>
      </c>
      <c r="H7984">
        <v>9</v>
      </c>
      <c r="I7984">
        <v>0</v>
      </c>
      <c r="J7984">
        <v>9</v>
      </c>
      <c r="K7984">
        <v>0</v>
      </c>
      <c r="L7984">
        <v>0</v>
      </c>
      <c r="M7984">
        <v>0</v>
      </c>
      <c r="N7984">
        <v>0</v>
      </c>
      <c r="O7984">
        <v>0</v>
      </c>
      <c r="P7984">
        <v>0</v>
      </c>
      <c r="Q7984">
        <v>0</v>
      </c>
    </row>
    <row r="7985" spans="1:17" x14ac:dyDescent="0.2">
      <c r="A7985" t="s">
        <v>25723</v>
      </c>
      <c r="B7985" t="s">
        <v>86</v>
      </c>
      <c r="C7985" t="s">
        <v>110</v>
      </c>
      <c r="D7985" t="s">
        <v>17736</v>
      </c>
      <c r="E7985" t="s">
        <v>81</v>
      </c>
      <c r="F7985" t="s">
        <v>4937</v>
      </c>
      <c r="G7985">
        <v>0</v>
      </c>
      <c r="H7985">
        <v>9</v>
      </c>
      <c r="I7985">
        <v>0</v>
      </c>
      <c r="J7985">
        <v>9</v>
      </c>
      <c r="K7985">
        <v>0</v>
      </c>
      <c r="L7985">
        <v>0</v>
      </c>
      <c r="M7985">
        <v>0</v>
      </c>
      <c r="N7985">
        <v>0</v>
      </c>
      <c r="O7985">
        <v>0</v>
      </c>
      <c r="P7985">
        <v>0</v>
      </c>
      <c r="Q7985">
        <v>0</v>
      </c>
    </row>
    <row r="7986" spans="1:17" x14ac:dyDescent="0.2">
      <c r="A7986" t="s">
        <v>25724</v>
      </c>
      <c r="B7986" t="s">
        <v>86</v>
      </c>
      <c r="C7986" t="s">
        <v>110</v>
      </c>
      <c r="D7986" t="s">
        <v>17736</v>
      </c>
      <c r="E7986" t="s">
        <v>81</v>
      </c>
      <c r="F7986" t="s">
        <v>4939</v>
      </c>
      <c r="G7986">
        <v>0</v>
      </c>
      <c r="H7986">
        <v>0</v>
      </c>
      <c r="I7986">
        <v>0</v>
      </c>
      <c r="J7986">
        <v>0</v>
      </c>
      <c r="K7986">
        <v>0</v>
      </c>
      <c r="L7986">
        <v>0</v>
      </c>
      <c r="M7986">
        <v>9</v>
      </c>
      <c r="N7986">
        <v>0</v>
      </c>
      <c r="O7986">
        <v>0</v>
      </c>
      <c r="P7986">
        <v>0</v>
      </c>
      <c r="Q7986">
        <v>0</v>
      </c>
    </row>
    <row r="7987" spans="1:17" x14ac:dyDescent="0.2">
      <c r="A7987" t="s">
        <v>25725</v>
      </c>
      <c r="B7987" t="s">
        <v>86</v>
      </c>
      <c r="C7987" t="s">
        <v>110</v>
      </c>
      <c r="D7987" t="s">
        <v>17736</v>
      </c>
      <c r="E7987" t="s">
        <v>81</v>
      </c>
      <c r="F7987" t="s">
        <v>4941</v>
      </c>
      <c r="G7987">
        <v>0</v>
      </c>
      <c r="H7987">
        <v>9</v>
      </c>
      <c r="I7987">
        <v>0</v>
      </c>
      <c r="J7987">
        <v>9</v>
      </c>
      <c r="K7987">
        <v>0</v>
      </c>
      <c r="L7987">
        <v>0</v>
      </c>
      <c r="M7987">
        <v>0</v>
      </c>
      <c r="N7987">
        <v>0</v>
      </c>
      <c r="O7987">
        <v>0</v>
      </c>
      <c r="P7987">
        <v>0</v>
      </c>
      <c r="Q7987">
        <v>0</v>
      </c>
    </row>
    <row r="7988" spans="1:17" x14ac:dyDescent="0.2">
      <c r="A7988" t="s">
        <v>25726</v>
      </c>
      <c r="B7988" t="s">
        <v>86</v>
      </c>
      <c r="C7988" t="s">
        <v>110</v>
      </c>
      <c r="D7988" t="s">
        <v>17736</v>
      </c>
      <c r="E7988" t="s">
        <v>81</v>
      </c>
      <c r="F7988" t="s">
        <v>4943</v>
      </c>
      <c r="G7988">
        <v>0</v>
      </c>
      <c r="H7988">
        <v>0</v>
      </c>
      <c r="I7988">
        <v>0</v>
      </c>
      <c r="J7988">
        <v>0</v>
      </c>
      <c r="K7988">
        <v>0</v>
      </c>
      <c r="L7988">
        <v>0</v>
      </c>
      <c r="M7988">
        <v>9</v>
      </c>
      <c r="N7988">
        <v>0</v>
      </c>
      <c r="O7988">
        <v>0</v>
      </c>
      <c r="P7988">
        <v>0</v>
      </c>
      <c r="Q7988">
        <v>0</v>
      </c>
    </row>
    <row r="7989" spans="1:17" x14ac:dyDescent="0.2">
      <c r="A7989" t="s">
        <v>25727</v>
      </c>
      <c r="B7989" t="s">
        <v>86</v>
      </c>
      <c r="C7989" t="s">
        <v>110</v>
      </c>
      <c r="D7989" t="s">
        <v>17736</v>
      </c>
      <c r="E7989" t="s">
        <v>81</v>
      </c>
      <c r="F7989" t="s">
        <v>4925</v>
      </c>
      <c r="G7989">
        <v>0</v>
      </c>
      <c r="H7989">
        <v>0</v>
      </c>
      <c r="I7989">
        <v>0</v>
      </c>
      <c r="J7989">
        <v>0</v>
      </c>
      <c r="K7989">
        <v>0</v>
      </c>
      <c r="L7989">
        <v>0</v>
      </c>
      <c r="M7989">
        <v>0</v>
      </c>
      <c r="N7989">
        <v>5</v>
      </c>
      <c r="O7989">
        <v>5</v>
      </c>
      <c r="P7989">
        <v>0</v>
      </c>
      <c r="Q7989">
        <v>0</v>
      </c>
    </row>
    <row r="7990" spans="1:17" x14ac:dyDescent="0.2">
      <c r="A7990" t="s">
        <v>25728</v>
      </c>
      <c r="B7990" t="s">
        <v>86</v>
      </c>
      <c r="C7990" t="s">
        <v>110</v>
      </c>
      <c r="D7990" t="s">
        <v>17736</v>
      </c>
      <c r="E7990" t="s">
        <v>81</v>
      </c>
      <c r="F7990" t="s">
        <v>4927</v>
      </c>
      <c r="G7990">
        <v>0</v>
      </c>
      <c r="H7990">
        <v>0</v>
      </c>
      <c r="I7990">
        <v>0</v>
      </c>
      <c r="J7990">
        <v>0</v>
      </c>
      <c r="K7990">
        <v>0</v>
      </c>
      <c r="L7990">
        <v>0</v>
      </c>
      <c r="M7990">
        <v>0</v>
      </c>
      <c r="N7990">
        <v>5</v>
      </c>
      <c r="O7990">
        <v>5</v>
      </c>
      <c r="P7990">
        <v>0</v>
      </c>
      <c r="Q7990">
        <v>0</v>
      </c>
    </row>
    <row r="7991" spans="1:17" x14ac:dyDescent="0.2">
      <c r="A7991" t="s">
        <v>25729</v>
      </c>
      <c r="B7991" t="s">
        <v>86</v>
      </c>
      <c r="C7991" t="s">
        <v>110</v>
      </c>
      <c r="D7991" t="s">
        <v>17736</v>
      </c>
      <c r="E7991" t="s">
        <v>81</v>
      </c>
      <c r="F7991" t="s">
        <v>17734</v>
      </c>
      <c r="G7991">
        <v>9</v>
      </c>
      <c r="H7991">
        <v>0</v>
      </c>
      <c r="I7991">
        <v>0</v>
      </c>
      <c r="J7991">
        <v>0</v>
      </c>
      <c r="K7991">
        <v>0</v>
      </c>
      <c r="L7991">
        <v>0</v>
      </c>
      <c r="M7991">
        <v>0</v>
      </c>
      <c r="N7991">
        <v>0</v>
      </c>
      <c r="O7991">
        <v>0</v>
      </c>
      <c r="P7991">
        <v>0</v>
      </c>
      <c r="Q7991">
        <v>0</v>
      </c>
    </row>
    <row r="7992" spans="1:17" x14ac:dyDescent="0.2">
      <c r="A7992" t="s">
        <v>25730</v>
      </c>
      <c r="B7992" t="s">
        <v>86</v>
      </c>
      <c r="C7992" t="s">
        <v>110</v>
      </c>
      <c r="D7992" t="s">
        <v>17748</v>
      </c>
      <c r="E7992" t="s">
        <v>81</v>
      </c>
      <c r="F7992" t="s">
        <v>17749</v>
      </c>
      <c r="G7992">
        <v>0</v>
      </c>
      <c r="H7992">
        <v>0</v>
      </c>
      <c r="I7992">
        <v>0</v>
      </c>
      <c r="J7992">
        <v>0</v>
      </c>
      <c r="K7992">
        <v>0</v>
      </c>
      <c r="L7992">
        <v>0</v>
      </c>
      <c r="M7992">
        <v>0</v>
      </c>
      <c r="N7992">
        <v>3</v>
      </c>
      <c r="O7992">
        <v>3</v>
      </c>
      <c r="P7992">
        <v>0</v>
      </c>
      <c r="Q7992">
        <v>0</v>
      </c>
    </row>
    <row r="7993" spans="1:17" x14ac:dyDescent="0.2">
      <c r="A7993" t="s">
        <v>25731</v>
      </c>
      <c r="B7993" t="s">
        <v>86</v>
      </c>
      <c r="C7993" t="s">
        <v>110</v>
      </c>
      <c r="D7993" t="s">
        <v>17748</v>
      </c>
      <c r="E7993" t="s">
        <v>81</v>
      </c>
      <c r="F7993" t="s">
        <v>17734</v>
      </c>
      <c r="G7993">
        <v>3</v>
      </c>
      <c r="H7993">
        <v>0</v>
      </c>
      <c r="I7993">
        <v>0</v>
      </c>
      <c r="J7993">
        <v>0</v>
      </c>
      <c r="K7993">
        <v>0</v>
      </c>
      <c r="L7993">
        <v>0</v>
      </c>
      <c r="M7993">
        <v>0</v>
      </c>
      <c r="N7993">
        <v>0</v>
      </c>
      <c r="O7993">
        <v>0</v>
      </c>
      <c r="P7993">
        <v>0</v>
      </c>
      <c r="Q7993">
        <v>0</v>
      </c>
    </row>
    <row r="7994" spans="1:17" x14ac:dyDescent="0.2">
      <c r="A7994" t="s">
        <v>25732</v>
      </c>
      <c r="B7994" t="s">
        <v>86</v>
      </c>
      <c r="C7994" t="s">
        <v>110</v>
      </c>
      <c r="D7994" t="s">
        <v>17754</v>
      </c>
      <c r="E7994" t="s">
        <v>83</v>
      </c>
      <c r="F7994" t="s">
        <v>17734</v>
      </c>
      <c r="G7994">
        <v>2</v>
      </c>
      <c r="H7994">
        <v>0</v>
      </c>
      <c r="I7994">
        <v>0</v>
      </c>
      <c r="J7994">
        <v>0</v>
      </c>
      <c r="K7994">
        <v>0</v>
      </c>
      <c r="L7994">
        <v>0</v>
      </c>
      <c r="M7994">
        <v>0</v>
      </c>
      <c r="N7994">
        <v>0</v>
      </c>
      <c r="O7994">
        <v>0</v>
      </c>
      <c r="P7994">
        <v>0</v>
      </c>
      <c r="Q7994">
        <v>0</v>
      </c>
    </row>
    <row r="7995" spans="1:17" x14ac:dyDescent="0.2">
      <c r="A7995" t="s">
        <v>25733</v>
      </c>
      <c r="B7995" t="s">
        <v>86</v>
      </c>
      <c r="C7995" t="s">
        <v>111</v>
      </c>
      <c r="D7995" t="s">
        <v>17768</v>
      </c>
      <c r="E7995" t="s">
        <v>83</v>
      </c>
      <c r="F7995" t="s">
        <v>17734</v>
      </c>
      <c r="G7995">
        <v>2</v>
      </c>
      <c r="H7995">
        <v>0</v>
      </c>
      <c r="I7995">
        <v>0</v>
      </c>
      <c r="J7995">
        <v>0</v>
      </c>
      <c r="K7995">
        <v>0</v>
      </c>
      <c r="L7995">
        <v>0</v>
      </c>
      <c r="M7995">
        <v>0</v>
      </c>
      <c r="N7995">
        <v>0</v>
      </c>
      <c r="O7995">
        <v>0</v>
      </c>
      <c r="P7995">
        <v>0</v>
      </c>
      <c r="Q7995">
        <v>0</v>
      </c>
    </row>
    <row r="7996" spans="1:17" x14ac:dyDescent="0.2">
      <c r="A7996" t="s">
        <v>25734</v>
      </c>
      <c r="B7996" t="s">
        <v>86</v>
      </c>
      <c r="C7996" t="s">
        <v>111</v>
      </c>
      <c r="D7996" t="s">
        <v>17768</v>
      </c>
      <c r="E7996" t="s">
        <v>81</v>
      </c>
      <c r="F7996" t="s">
        <v>17734</v>
      </c>
      <c r="G7996">
        <v>3</v>
      </c>
      <c r="H7996">
        <v>0</v>
      </c>
      <c r="I7996">
        <v>0</v>
      </c>
      <c r="J7996">
        <v>0</v>
      </c>
      <c r="K7996">
        <v>0</v>
      </c>
      <c r="L7996">
        <v>0</v>
      </c>
      <c r="M7996">
        <v>0</v>
      </c>
      <c r="N7996">
        <v>0</v>
      </c>
      <c r="O7996">
        <v>0</v>
      </c>
      <c r="P7996">
        <v>0</v>
      </c>
      <c r="Q7996">
        <v>0</v>
      </c>
    </row>
    <row r="7997" spans="1:17" x14ac:dyDescent="0.2">
      <c r="A7997" t="s">
        <v>25735</v>
      </c>
      <c r="B7997" t="s">
        <v>86</v>
      </c>
      <c r="C7997" t="s">
        <v>111</v>
      </c>
      <c r="D7997" t="s">
        <v>17736</v>
      </c>
      <c r="E7997" t="s">
        <v>83</v>
      </c>
      <c r="F7997" t="s">
        <v>4929</v>
      </c>
      <c r="G7997">
        <v>0</v>
      </c>
      <c r="H7997">
        <v>15</v>
      </c>
      <c r="I7997">
        <v>3</v>
      </c>
      <c r="J7997">
        <v>12</v>
      </c>
      <c r="K7997">
        <v>0</v>
      </c>
      <c r="L7997">
        <v>0</v>
      </c>
      <c r="M7997">
        <v>0</v>
      </c>
      <c r="N7997">
        <v>0</v>
      </c>
      <c r="O7997">
        <v>0</v>
      </c>
      <c r="P7997">
        <v>0</v>
      </c>
      <c r="Q7997">
        <v>0</v>
      </c>
    </row>
    <row r="7998" spans="1:17" x14ac:dyDescent="0.2">
      <c r="A7998" t="s">
        <v>25736</v>
      </c>
      <c r="B7998" t="s">
        <v>86</v>
      </c>
      <c r="C7998" t="s">
        <v>111</v>
      </c>
      <c r="D7998" t="s">
        <v>17736</v>
      </c>
      <c r="E7998" t="s">
        <v>83</v>
      </c>
      <c r="F7998" t="s">
        <v>4931</v>
      </c>
      <c r="G7998">
        <v>0</v>
      </c>
      <c r="H7998">
        <v>15</v>
      </c>
      <c r="I7998">
        <v>3</v>
      </c>
      <c r="J7998">
        <v>11</v>
      </c>
      <c r="K7998">
        <v>0</v>
      </c>
      <c r="L7998">
        <v>1</v>
      </c>
      <c r="M7998">
        <v>0</v>
      </c>
      <c r="N7998">
        <v>0</v>
      </c>
      <c r="O7998">
        <v>0</v>
      </c>
      <c r="P7998">
        <v>0</v>
      </c>
      <c r="Q7998">
        <v>0</v>
      </c>
    </row>
    <row r="7999" spans="1:17" x14ac:dyDescent="0.2">
      <c r="A7999" t="s">
        <v>25737</v>
      </c>
      <c r="B7999" t="s">
        <v>86</v>
      </c>
      <c r="C7999" t="s">
        <v>111</v>
      </c>
      <c r="D7999" t="s">
        <v>17736</v>
      </c>
      <c r="E7999" t="s">
        <v>83</v>
      </c>
      <c r="F7999" t="s">
        <v>4933</v>
      </c>
      <c r="G7999">
        <v>0</v>
      </c>
      <c r="H7999">
        <v>0</v>
      </c>
      <c r="I7999">
        <v>0</v>
      </c>
      <c r="J7999">
        <v>0</v>
      </c>
      <c r="K7999">
        <v>0</v>
      </c>
      <c r="L7999">
        <v>0</v>
      </c>
      <c r="M7999">
        <v>15</v>
      </c>
      <c r="N7999">
        <v>0</v>
      </c>
      <c r="O7999">
        <v>0</v>
      </c>
      <c r="P7999">
        <v>0</v>
      </c>
      <c r="Q7999">
        <v>0</v>
      </c>
    </row>
    <row r="8000" spans="1:17" x14ac:dyDescent="0.2">
      <c r="A8000" t="s">
        <v>25738</v>
      </c>
      <c r="B8000" t="s">
        <v>86</v>
      </c>
      <c r="C8000" t="s">
        <v>111</v>
      </c>
      <c r="D8000" t="s">
        <v>17736</v>
      </c>
      <c r="E8000" t="s">
        <v>83</v>
      </c>
      <c r="F8000" t="s">
        <v>4935</v>
      </c>
      <c r="G8000">
        <v>0</v>
      </c>
      <c r="H8000">
        <v>15</v>
      </c>
      <c r="I8000">
        <v>3</v>
      </c>
      <c r="J8000">
        <v>11</v>
      </c>
      <c r="K8000">
        <v>0</v>
      </c>
      <c r="L8000">
        <v>1</v>
      </c>
      <c r="M8000">
        <v>0</v>
      </c>
      <c r="N8000">
        <v>0</v>
      </c>
      <c r="O8000">
        <v>0</v>
      </c>
      <c r="P8000">
        <v>0</v>
      </c>
      <c r="Q8000">
        <v>0</v>
      </c>
    </row>
    <row r="8001" spans="1:17" x14ac:dyDescent="0.2">
      <c r="A8001" t="s">
        <v>25739</v>
      </c>
      <c r="B8001" t="s">
        <v>86</v>
      </c>
      <c r="C8001" t="s">
        <v>165</v>
      </c>
      <c r="D8001" t="s">
        <v>17736</v>
      </c>
      <c r="E8001" t="s">
        <v>81</v>
      </c>
      <c r="F8001" t="s">
        <v>4929</v>
      </c>
      <c r="G8001">
        <v>0</v>
      </c>
      <c r="H8001">
        <v>12</v>
      </c>
      <c r="I8001">
        <v>2</v>
      </c>
      <c r="J8001">
        <v>7</v>
      </c>
      <c r="K8001">
        <v>2</v>
      </c>
      <c r="L8001">
        <v>1</v>
      </c>
      <c r="M8001">
        <v>0</v>
      </c>
      <c r="N8001">
        <v>0</v>
      </c>
      <c r="O8001">
        <v>0</v>
      </c>
      <c r="P8001">
        <v>0</v>
      </c>
      <c r="Q8001">
        <v>0</v>
      </c>
    </row>
    <row r="8002" spans="1:17" x14ac:dyDescent="0.2">
      <c r="A8002" t="s">
        <v>25740</v>
      </c>
      <c r="B8002" t="s">
        <v>86</v>
      </c>
      <c r="C8002" t="s">
        <v>165</v>
      </c>
      <c r="D8002" t="s">
        <v>17736</v>
      </c>
      <c r="E8002" t="s">
        <v>81</v>
      </c>
      <c r="F8002" t="s">
        <v>4931</v>
      </c>
      <c r="G8002">
        <v>0</v>
      </c>
      <c r="H8002">
        <v>12</v>
      </c>
      <c r="I8002">
        <v>2</v>
      </c>
      <c r="J8002">
        <v>7</v>
      </c>
      <c r="K8002">
        <v>1</v>
      </c>
      <c r="L8002">
        <v>2</v>
      </c>
      <c r="M8002">
        <v>0</v>
      </c>
      <c r="N8002">
        <v>0</v>
      </c>
      <c r="O8002">
        <v>0</v>
      </c>
      <c r="P8002">
        <v>0</v>
      </c>
      <c r="Q8002">
        <v>0</v>
      </c>
    </row>
    <row r="8003" spans="1:17" x14ac:dyDescent="0.2">
      <c r="A8003" t="s">
        <v>25741</v>
      </c>
      <c r="B8003" t="s">
        <v>86</v>
      </c>
      <c r="C8003" t="s">
        <v>165</v>
      </c>
      <c r="D8003" t="s">
        <v>17736</v>
      </c>
      <c r="E8003" t="s">
        <v>81</v>
      </c>
      <c r="F8003" t="s">
        <v>4933</v>
      </c>
      <c r="G8003">
        <v>0</v>
      </c>
      <c r="H8003">
        <v>0</v>
      </c>
      <c r="I8003">
        <v>0</v>
      </c>
      <c r="J8003">
        <v>0</v>
      </c>
      <c r="K8003">
        <v>0</v>
      </c>
      <c r="L8003">
        <v>0</v>
      </c>
      <c r="M8003">
        <v>12</v>
      </c>
      <c r="N8003">
        <v>0</v>
      </c>
      <c r="O8003">
        <v>0</v>
      </c>
      <c r="P8003">
        <v>0</v>
      </c>
      <c r="Q8003">
        <v>0</v>
      </c>
    </row>
    <row r="8004" spans="1:17" x14ac:dyDescent="0.2">
      <c r="A8004" t="s">
        <v>25742</v>
      </c>
      <c r="B8004" t="s">
        <v>86</v>
      </c>
      <c r="C8004" t="s">
        <v>165</v>
      </c>
      <c r="D8004" t="s">
        <v>17736</v>
      </c>
      <c r="E8004" t="s">
        <v>81</v>
      </c>
      <c r="F8004" t="s">
        <v>4935</v>
      </c>
      <c r="G8004">
        <v>0</v>
      </c>
      <c r="H8004">
        <v>12</v>
      </c>
      <c r="I8004">
        <v>2</v>
      </c>
      <c r="J8004">
        <v>7</v>
      </c>
      <c r="K8004">
        <v>1</v>
      </c>
      <c r="L8004">
        <v>2</v>
      </c>
      <c r="M8004">
        <v>0</v>
      </c>
      <c r="N8004">
        <v>0</v>
      </c>
      <c r="O8004">
        <v>0</v>
      </c>
      <c r="P8004">
        <v>0</v>
      </c>
      <c r="Q8004">
        <v>0</v>
      </c>
    </row>
    <row r="8005" spans="1:17" x14ac:dyDescent="0.2">
      <c r="A8005" t="s">
        <v>25743</v>
      </c>
      <c r="B8005" t="s">
        <v>86</v>
      </c>
      <c r="C8005" t="s">
        <v>165</v>
      </c>
      <c r="D8005" t="s">
        <v>17736</v>
      </c>
      <c r="E8005" t="s">
        <v>81</v>
      </c>
      <c r="F8005" t="s">
        <v>4937</v>
      </c>
      <c r="G8005">
        <v>0</v>
      </c>
      <c r="H8005">
        <v>12</v>
      </c>
      <c r="I8005">
        <v>2</v>
      </c>
      <c r="J8005">
        <v>7</v>
      </c>
      <c r="K8005">
        <v>1</v>
      </c>
      <c r="L8005">
        <v>2</v>
      </c>
      <c r="M8005">
        <v>0</v>
      </c>
      <c r="N8005">
        <v>0</v>
      </c>
      <c r="O8005">
        <v>0</v>
      </c>
      <c r="P8005">
        <v>0</v>
      </c>
      <c r="Q8005">
        <v>0</v>
      </c>
    </row>
    <row r="8006" spans="1:17" x14ac:dyDescent="0.2">
      <c r="A8006" t="s">
        <v>25744</v>
      </c>
      <c r="B8006" t="s">
        <v>86</v>
      </c>
      <c r="C8006" t="s">
        <v>165</v>
      </c>
      <c r="D8006" t="s">
        <v>17736</v>
      </c>
      <c r="E8006" t="s">
        <v>81</v>
      </c>
      <c r="F8006" t="s">
        <v>4939</v>
      </c>
      <c r="G8006">
        <v>0</v>
      </c>
      <c r="H8006">
        <v>0</v>
      </c>
      <c r="I8006">
        <v>0</v>
      </c>
      <c r="J8006">
        <v>0</v>
      </c>
      <c r="K8006">
        <v>0</v>
      </c>
      <c r="L8006">
        <v>0</v>
      </c>
      <c r="M8006">
        <v>12</v>
      </c>
      <c r="N8006">
        <v>0</v>
      </c>
      <c r="O8006">
        <v>0</v>
      </c>
      <c r="P8006">
        <v>0</v>
      </c>
      <c r="Q8006">
        <v>0</v>
      </c>
    </row>
    <row r="8007" spans="1:17" x14ac:dyDescent="0.2">
      <c r="A8007" t="s">
        <v>25745</v>
      </c>
      <c r="B8007" t="s">
        <v>86</v>
      </c>
      <c r="C8007" t="s">
        <v>165</v>
      </c>
      <c r="D8007" t="s">
        <v>17736</v>
      </c>
      <c r="E8007" t="s">
        <v>81</v>
      </c>
      <c r="F8007" t="s">
        <v>4941</v>
      </c>
      <c r="G8007">
        <v>0</v>
      </c>
      <c r="H8007">
        <v>12</v>
      </c>
      <c r="I8007">
        <v>2</v>
      </c>
      <c r="J8007">
        <v>7</v>
      </c>
      <c r="K8007">
        <v>2</v>
      </c>
      <c r="L8007">
        <v>1</v>
      </c>
      <c r="M8007">
        <v>0</v>
      </c>
      <c r="N8007">
        <v>0</v>
      </c>
      <c r="O8007">
        <v>0</v>
      </c>
      <c r="P8007">
        <v>0</v>
      </c>
      <c r="Q8007">
        <v>0</v>
      </c>
    </row>
    <row r="8008" spans="1:17" x14ac:dyDescent="0.2">
      <c r="A8008" t="s">
        <v>25746</v>
      </c>
      <c r="B8008" t="s">
        <v>86</v>
      </c>
      <c r="C8008" t="s">
        <v>165</v>
      </c>
      <c r="D8008" t="s">
        <v>17736</v>
      </c>
      <c r="E8008" t="s">
        <v>81</v>
      </c>
      <c r="F8008" t="s">
        <v>4943</v>
      </c>
      <c r="G8008">
        <v>0</v>
      </c>
      <c r="H8008">
        <v>0</v>
      </c>
      <c r="I8008">
        <v>0</v>
      </c>
      <c r="J8008">
        <v>0</v>
      </c>
      <c r="K8008">
        <v>0</v>
      </c>
      <c r="L8008">
        <v>0</v>
      </c>
      <c r="M8008">
        <v>12</v>
      </c>
      <c r="N8008">
        <v>0</v>
      </c>
      <c r="O8008">
        <v>0</v>
      </c>
      <c r="P8008">
        <v>0</v>
      </c>
      <c r="Q8008">
        <v>0</v>
      </c>
    </row>
    <row r="8009" spans="1:17" x14ac:dyDescent="0.2">
      <c r="A8009" t="s">
        <v>25747</v>
      </c>
      <c r="B8009" t="s">
        <v>86</v>
      </c>
      <c r="C8009" t="s">
        <v>165</v>
      </c>
      <c r="D8009" t="s">
        <v>17736</v>
      </c>
      <c r="E8009" t="s">
        <v>81</v>
      </c>
      <c r="F8009" t="s">
        <v>4925</v>
      </c>
      <c r="G8009">
        <v>0</v>
      </c>
      <c r="H8009">
        <v>0</v>
      </c>
      <c r="I8009">
        <v>0</v>
      </c>
      <c r="J8009">
        <v>0</v>
      </c>
      <c r="K8009">
        <v>0</v>
      </c>
      <c r="L8009">
        <v>0</v>
      </c>
      <c r="M8009">
        <v>0</v>
      </c>
      <c r="N8009">
        <v>12</v>
      </c>
      <c r="O8009">
        <v>9</v>
      </c>
      <c r="P8009">
        <v>3</v>
      </c>
      <c r="Q8009">
        <v>0</v>
      </c>
    </row>
    <row r="8010" spans="1:17" x14ac:dyDescent="0.2">
      <c r="A8010" t="s">
        <v>25748</v>
      </c>
      <c r="B8010" t="s">
        <v>86</v>
      </c>
      <c r="C8010" t="s">
        <v>165</v>
      </c>
      <c r="D8010" t="s">
        <v>17736</v>
      </c>
      <c r="E8010" t="s">
        <v>81</v>
      </c>
      <c r="F8010" t="s">
        <v>4927</v>
      </c>
      <c r="G8010">
        <v>0</v>
      </c>
      <c r="H8010">
        <v>0</v>
      </c>
      <c r="I8010">
        <v>0</v>
      </c>
      <c r="J8010">
        <v>0</v>
      </c>
      <c r="K8010">
        <v>0</v>
      </c>
      <c r="L8010">
        <v>0</v>
      </c>
      <c r="M8010">
        <v>0</v>
      </c>
      <c r="N8010">
        <v>9</v>
      </c>
      <c r="O8010">
        <v>6</v>
      </c>
      <c r="P8010">
        <v>3</v>
      </c>
      <c r="Q8010">
        <v>0</v>
      </c>
    </row>
    <row r="8011" spans="1:17" x14ac:dyDescent="0.2">
      <c r="A8011" t="s">
        <v>25749</v>
      </c>
      <c r="B8011" t="s">
        <v>86</v>
      </c>
      <c r="C8011" t="s">
        <v>165</v>
      </c>
      <c r="D8011" t="s">
        <v>17736</v>
      </c>
      <c r="E8011" t="s">
        <v>81</v>
      </c>
      <c r="F8011" t="s">
        <v>17734</v>
      </c>
      <c r="G8011">
        <v>12</v>
      </c>
      <c r="H8011">
        <v>0</v>
      </c>
      <c r="I8011">
        <v>0</v>
      </c>
      <c r="J8011">
        <v>0</v>
      </c>
      <c r="K8011">
        <v>0</v>
      </c>
      <c r="L8011">
        <v>0</v>
      </c>
      <c r="M8011">
        <v>0</v>
      </c>
      <c r="N8011">
        <v>0</v>
      </c>
      <c r="O8011">
        <v>0</v>
      </c>
      <c r="P8011">
        <v>0</v>
      </c>
      <c r="Q8011">
        <v>0</v>
      </c>
    </row>
    <row r="8012" spans="1:17" x14ac:dyDescent="0.2">
      <c r="A8012" t="s">
        <v>25750</v>
      </c>
      <c r="B8012" t="s">
        <v>86</v>
      </c>
      <c r="C8012" t="s">
        <v>167</v>
      </c>
      <c r="D8012" t="s">
        <v>17768</v>
      </c>
      <c r="E8012" t="s">
        <v>83</v>
      </c>
      <c r="F8012" t="s">
        <v>17734</v>
      </c>
      <c r="G8012">
        <v>2</v>
      </c>
      <c r="H8012">
        <v>0</v>
      </c>
      <c r="I8012">
        <v>0</v>
      </c>
      <c r="J8012">
        <v>0</v>
      </c>
      <c r="K8012">
        <v>0</v>
      </c>
      <c r="L8012">
        <v>0</v>
      </c>
      <c r="M8012">
        <v>0</v>
      </c>
      <c r="N8012">
        <v>0</v>
      </c>
      <c r="O8012">
        <v>0</v>
      </c>
      <c r="P8012">
        <v>0</v>
      </c>
      <c r="Q8012">
        <v>0</v>
      </c>
    </row>
    <row r="8013" spans="1:17" x14ac:dyDescent="0.2">
      <c r="A8013" t="s">
        <v>25751</v>
      </c>
      <c r="B8013" t="s">
        <v>86</v>
      </c>
      <c r="C8013" t="s">
        <v>167</v>
      </c>
      <c r="D8013" t="s">
        <v>17768</v>
      </c>
      <c r="E8013" t="s">
        <v>81</v>
      </c>
      <c r="F8013" t="s">
        <v>17734</v>
      </c>
      <c r="G8013">
        <v>8</v>
      </c>
      <c r="H8013">
        <v>0</v>
      </c>
      <c r="I8013">
        <v>0</v>
      </c>
      <c r="J8013">
        <v>0</v>
      </c>
      <c r="K8013">
        <v>0</v>
      </c>
      <c r="L8013">
        <v>0</v>
      </c>
      <c r="M8013">
        <v>0</v>
      </c>
      <c r="N8013">
        <v>0</v>
      </c>
      <c r="O8013">
        <v>0</v>
      </c>
      <c r="P8013">
        <v>0</v>
      </c>
      <c r="Q8013">
        <v>0</v>
      </c>
    </row>
    <row r="8014" spans="1:17" x14ac:dyDescent="0.2">
      <c r="A8014" t="s">
        <v>25752</v>
      </c>
      <c r="B8014" t="s">
        <v>86</v>
      </c>
      <c r="C8014" t="s">
        <v>167</v>
      </c>
      <c r="D8014" t="s">
        <v>17736</v>
      </c>
      <c r="E8014" t="s">
        <v>83</v>
      </c>
      <c r="F8014" t="s">
        <v>4929</v>
      </c>
      <c r="G8014">
        <v>0</v>
      </c>
      <c r="H8014">
        <v>22</v>
      </c>
      <c r="I8014">
        <v>4</v>
      </c>
      <c r="J8014">
        <v>17</v>
      </c>
      <c r="K8014">
        <v>1</v>
      </c>
      <c r="L8014">
        <v>0</v>
      </c>
      <c r="M8014">
        <v>0</v>
      </c>
      <c r="N8014">
        <v>0</v>
      </c>
      <c r="O8014">
        <v>0</v>
      </c>
      <c r="P8014">
        <v>0</v>
      </c>
      <c r="Q8014">
        <v>0</v>
      </c>
    </row>
    <row r="8015" spans="1:17" x14ac:dyDescent="0.2">
      <c r="A8015" t="s">
        <v>25753</v>
      </c>
      <c r="B8015" t="s">
        <v>86</v>
      </c>
      <c r="C8015" t="s">
        <v>167</v>
      </c>
      <c r="D8015" t="s">
        <v>17736</v>
      </c>
      <c r="E8015" t="s">
        <v>83</v>
      </c>
      <c r="F8015" t="s">
        <v>4931</v>
      </c>
      <c r="G8015">
        <v>0</v>
      </c>
      <c r="H8015">
        <v>22</v>
      </c>
      <c r="I8015">
        <v>3</v>
      </c>
      <c r="J8015">
        <v>18</v>
      </c>
      <c r="K8015">
        <v>1</v>
      </c>
      <c r="L8015">
        <v>0</v>
      </c>
      <c r="M8015">
        <v>0</v>
      </c>
      <c r="N8015">
        <v>0</v>
      </c>
      <c r="O8015">
        <v>0</v>
      </c>
      <c r="P8015">
        <v>0</v>
      </c>
      <c r="Q8015">
        <v>0</v>
      </c>
    </row>
    <row r="8016" spans="1:17" x14ac:dyDescent="0.2">
      <c r="A8016" t="s">
        <v>25754</v>
      </c>
      <c r="B8016" t="s">
        <v>86</v>
      </c>
      <c r="C8016" t="s">
        <v>167</v>
      </c>
      <c r="D8016" t="s">
        <v>17736</v>
      </c>
      <c r="E8016" t="s">
        <v>83</v>
      </c>
      <c r="F8016" t="s">
        <v>4933</v>
      </c>
      <c r="G8016">
        <v>0</v>
      </c>
      <c r="H8016">
        <v>0</v>
      </c>
      <c r="I8016">
        <v>0</v>
      </c>
      <c r="J8016">
        <v>0</v>
      </c>
      <c r="K8016">
        <v>0</v>
      </c>
      <c r="L8016">
        <v>0</v>
      </c>
      <c r="M8016">
        <v>22</v>
      </c>
      <c r="N8016">
        <v>0</v>
      </c>
      <c r="O8016">
        <v>0</v>
      </c>
      <c r="P8016">
        <v>0</v>
      </c>
      <c r="Q8016">
        <v>0</v>
      </c>
    </row>
    <row r="8017" spans="1:17" x14ac:dyDescent="0.2">
      <c r="A8017" t="s">
        <v>25755</v>
      </c>
      <c r="B8017" t="s">
        <v>86</v>
      </c>
      <c r="C8017" t="s">
        <v>167</v>
      </c>
      <c r="D8017" t="s">
        <v>17736</v>
      </c>
      <c r="E8017" t="s">
        <v>83</v>
      </c>
      <c r="F8017" t="s">
        <v>4935</v>
      </c>
      <c r="G8017">
        <v>0</v>
      </c>
      <c r="H8017">
        <v>22</v>
      </c>
      <c r="I8017">
        <v>3</v>
      </c>
      <c r="J8017">
        <v>18</v>
      </c>
      <c r="K8017">
        <v>1</v>
      </c>
      <c r="L8017">
        <v>0</v>
      </c>
      <c r="M8017">
        <v>0</v>
      </c>
      <c r="N8017">
        <v>0</v>
      </c>
      <c r="O8017">
        <v>0</v>
      </c>
      <c r="P8017">
        <v>0</v>
      </c>
      <c r="Q8017">
        <v>0</v>
      </c>
    </row>
    <row r="8018" spans="1:17" x14ac:dyDescent="0.2">
      <c r="A8018" t="s">
        <v>25756</v>
      </c>
      <c r="B8018" t="s">
        <v>86</v>
      </c>
      <c r="C8018" t="s">
        <v>167</v>
      </c>
      <c r="D8018" t="s">
        <v>17736</v>
      </c>
      <c r="E8018" t="s">
        <v>83</v>
      </c>
      <c r="F8018" t="s">
        <v>4937</v>
      </c>
      <c r="G8018">
        <v>0</v>
      </c>
      <c r="H8018">
        <v>22</v>
      </c>
      <c r="I8018">
        <v>3</v>
      </c>
      <c r="J8018">
        <v>18</v>
      </c>
      <c r="K8018">
        <v>1</v>
      </c>
      <c r="L8018">
        <v>0</v>
      </c>
      <c r="M8018">
        <v>0</v>
      </c>
      <c r="N8018">
        <v>0</v>
      </c>
      <c r="O8018">
        <v>0</v>
      </c>
      <c r="P8018">
        <v>0</v>
      </c>
      <c r="Q8018">
        <v>0</v>
      </c>
    </row>
    <row r="8019" spans="1:17" x14ac:dyDescent="0.2">
      <c r="A8019" t="s">
        <v>25757</v>
      </c>
      <c r="B8019" t="s">
        <v>86</v>
      </c>
      <c r="C8019" t="s">
        <v>167</v>
      </c>
      <c r="D8019" t="s">
        <v>17736</v>
      </c>
      <c r="E8019" t="s">
        <v>83</v>
      </c>
      <c r="F8019" t="s">
        <v>4939</v>
      </c>
      <c r="G8019">
        <v>0</v>
      </c>
      <c r="H8019">
        <v>0</v>
      </c>
      <c r="I8019">
        <v>0</v>
      </c>
      <c r="J8019">
        <v>0</v>
      </c>
      <c r="K8019">
        <v>0</v>
      </c>
      <c r="L8019">
        <v>0</v>
      </c>
      <c r="M8019">
        <v>22</v>
      </c>
      <c r="N8019">
        <v>0</v>
      </c>
      <c r="O8019">
        <v>0</v>
      </c>
      <c r="P8019">
        <v>0</v>
      </c>
      <c r="Q8019">
        <v>0</v>
      </c>
    </row>
    <row r="8020" spans="1:17" x14ac:dyDescent="0.2">
      <c r="A8020" t="s">
        <v>25758</v>
      </c>
      <c r="B8020" t="s">
        <v>86</v>
      </c>
      <c r="C8020" t="s">
        <v>167</v>
      </c>
      <c r="D8020" t="s">
        <v>17736</v>
      </c>
      <c r="E8020" t="s">
        <v>83</v>
      </c>
      <c r="F8020" t="s">
        <v>4941</v>
      </c>
      <c r="G8020">
        <v>0</v>
      </c>
      <c r="H8020">
        <v>22</v>
      </c>
      <c r="I8020">
        <v>3</v>
      </c>
      <c r="J8020">
        <v>18</v>
      </c>
      <c r="K8020">
        <v>1</v>
      </c>
      <c r="L8020">
        <v>0</v>
      </c>
      <c r="M8020">
        <v>0</v>
      </c>
      <c r="N8020">
        <v>0</v>
      </c>
      <c r="O8020">
        <v>0</v>
      </c>
      <c r="P8020">
        <v>0</v>
      </c>
      <c r="Q8020">
        <v>0</v>
      </c>
    </row>
    <row r="8021" spans="1:17" x14ac:dyDescent="0.2">
      <c r="A8021" t="s">
        <v>25759</v>
      </c>
      <c r="B8021" t="s">
        <v>86</v>
      </c>
      <c r="C8021" t="s">
        <v>167</v>
      </c>
      <c r="D8021" t="s">
        <v>17736</v>
      </c>
      <c r="E8021" t="s">
        <v>83</v>
      </c>
      <c r="F8021" t="s">
        <v>4943</v>
      </c>
      <c r="G8021">
        <v>0</v>
      </c>
      <c r="H8021">
        <v>0</v>
      </c>
      <c r="I8021">
        <v>0</v>
      </c>
      <c r="J8021">
        <v>0</v>
      </c>
      <c r="K8021">
        <v>0</v>
      </c>
      <c r="L8021">
        <v>0</v>
      </c>
      <c r="M8021">
        <v>22</v>
      </c>
      <c r="N8021">
        <v>0</v>
      </c>
      <c r="O8021">
        <v>0</v>
      </c>
      <c r="P8021">
        <v>0</v>
      </c>
      <c r="Q8021">
        <v>0</v>
      </c>
    </row>
    <row r="8022" spans="1:17" x14ac:dyDescent="0.2">
      <c r="A8022" t="s">
        <v>25760</v>
      </c>
      <c r="B8022" t="s">
        <v>86</v>
      </c>
      <c r="C8022" t="s">
        <v>167</v>
      </c>
      <c r="D8022" t="s">
        <v>17736</v>
      </c>
      <c r="E8022" t="s">
        <v>83</v>
      </c>
      <c r="F8022" t="s">
        <v>4925</v>
      </c>
      <c r="G8022">
        <v>0</v>
      </c>
      <c r="H8022">
        <v>0</v>
      </c>
      <c r="I8022">
        <v>0</v>
      </c>
      <c r="J8022">
        <v>0</v>
      </c>
      <c r="K8022">
        <v>0</v>
      </c>
      <c r="L8022">
        <v>0</v>
      </c>
      <c r="M8022">
        <v>0</v>
      </c>
      <c r="N8022">
        <v>17</v>
      </c>
      <c r="O8022">
        <v>17</v>
      </c>
      <c r="P8022">
        <v>0</v>
      </c>
      <c r="Q8022">
        <v>0</v>
      </c>
    </row>
    <row r="8023" spans="1:17" x14ac:dyDescent="0.2">
      <c r="A8023" t="s">
        <v>25761</v>
      </c>
      <c r="B8023" t="s">
        <v>86</v>
      </c>
      <c r="C8023" t="s">
        <v>167</v>
      </c>
      <c r="D8023" t="s">
        <v>17736</v>
      </c>
      <c r="E8023" t="s">
        <v>83</v>
      </c>
      <c r="F8023" t="s">
        <v>4927</v>
      </c>
      <c r="G8023">
        <v>0</v>
      </c>
      <c r="H8023">
        <v>0</v>
      </c>
      <c r="I8023">
        <v>0</v>
      </c>
      <c r="J8023">
        <v>0</v>
      </c>
      <c r="K8023">
        <v>0</v>
      </c>
      <c r="L8023">
        <v>0</v>
      </c>
      <c r="M8023">
        <v>0</v>
      </c>
      <c r="N8023">
        <v>10</v>
      </c>
      <c r="O8023">
        <v>10</v>
      </c>
      <c r="P8023">
        <v>0</v>
      </c>
      <c r="Q8023">
        <v>0</v>
      </c>
    </row>
    <row r="8024" spans="1:17" x14ac:dyDescent="0.2">
      <c r="A8024" t="s">
        <v>25762</v>
      </c>
      <c r="B8024" t="s">
        <v>86</v>
      </c>
      <c r="C8024" t="s">
        <v>167</v>
      </c>
      <c r="D8024" t="s">
        <v>17736</v>
      </c>
      <c r="E8024" t="s">
        <v>83</v>
      </c>
      <c r="F8024" t="s">
        <v>17734</v>
      </c>
      <c r="G8024">
        <v>22</v>
      </c>
      <c r="H8024">
        <v>0</v>
      </c>
      <c r="I8024">
        <v>0</v>
      </c>
      <c r="J8024">
        <v>0</v>
      </c>
      <c r="K8024">
        <v>0</v>
      </c>
      <c r="L8024">
        <v>0</v>
      </c>
      <c r="M8024">
        <v>0</v>
      </c>
      <c r="N8024">
        <v>0</v>
      </c>
      <c r="O8024">
        <v>0</v>
      </c>
      <c r="P8024">
        <v>0</v>
      </c>
      <c r="Q8024">
        <v>0</v>
      </c>
    </row>
    <row r="8025" spans="1:17" x14ac:dyDescent="0.2">
      <c r="A8025" t="s">
        <v>25763</v>
      </c>
      <c r="B8025" t="s">
        <v>86</v>
      </c>
      <c r="C8025" t="s">
        <v>167</v>
      </c>
      <c r="D8025" t="s">
        <v>17736</v>
      </c>
      <c r="E8025" t="s">
        <v>81</v>
      </c>
      <c r="F8025" t="s">
        <v>4929</v>
      </c>
      <c r="G8025">
        <v>0</v>
      </c>
      <c r="H8025">
        <v>15</v>
      </c>
      <c r="I8025">
        <v>4</v>
      </c>
      <c r="J8025">
        <v>10</v>
      </c>
      <c r="K8025">
        <v>1</v>
      </c>
      <c r="L8025">
        <v>0</v>
      </c>
      <c r="M8025">
        <v>0</v>
      </c>
      <c r="N8025">
        <v>0</v>
      </c>
      <c r="O8025">
        <v>0</v>
      </c>
      <c r="P8025">
        <v>0</v>
      </c>
      <c r="Q8025">
        <v>0</v>
      </c>
    </row>
    <row r="8026" spans="1:17" x14ac:dyDescent="0.2">
      <c r="A8026" t="s">
        <v>25764</v>
      </c>
      <c r="B8026" t="s">
        <v>86</v>
      </c>
      <c r="C8026" t="s">
        <v>167</v>
      </c>
      <c r="D8026" t="s">
        <v>17736</v>
      </c>
      <c r="E8026" t="s">
        <v>81</v>
      </c>
      <c r="F8026" t="s">
        <v>4931</v>
      </c>
      <c r="G8026">
        <v>0</v>
      </c>
      <c r="H8026">
        <v>15</v>
      </c>
      <c r="I8026">
        <v>4</v>
      </c>
      <c r="J8026">
        <v>10</v>
      </c>
      <c r="K8026">
        <v>0</v>
      </c>
      <c r="L8026">
        <v>1</v>
      </c>
      <c r="M8026">
        <v>0</v>
      </c>
      <c r="N8026">
        <v>0</v>
      </c>
      <c r="O8026">
        <v>0</v>
      </c>
      <c r="P8026">
        <v>0</v>
      </c>
      <c r="Q8026">
        <v>0</v>
      </c>
    </row>
    <row r="8027" spans="1:17" x14ac:dyDescent="0.2">
      <c r="A8027" t="s">
        <v>25765</v>
      </c>
      <c r="B8027" t="s">
        <v>86</v>
      </c>
      <c r="C8027" t="s">
        <v>167</v>
      </c>
      <c r="D8027" t="s">
        <v>17736</v>
      </c>
      <c r="E8027" t="s">
        <v>81</v>
      </c>
      <c r="F8027" t="s">
        <v>4933</v>
      </c>
      <c r="G8027">
        <v>0</v>
      </c>
      <c r="H8027">
        <v>0</v>
      </c>
      <c r="I8027">
        <v>0</v>
      </c>
      <c r="J8027">
        <v>0</v>
      </c>
      <c r="K8027">
        <v>0</v>
      </c>
      <c r="L8027">
        <v>0</v>
      </c>
      <c r="M8027">
        <v>15</v>
      </c>
      <c r="N8027">
        <v>0</v>
      </c>
      <c r="O8027">
        <v>0</v>
      </c>
      <c r="P8027">
        <v>0</v>
      </c>
      <c r="Q8027">
        <v>0</v>
      </c>
    </row>
    <row r="8028" spans="1:17" x14ac:dyDescent="0.2">
      <c r="A8028" t="s">
        <v>25766</v>
      </c>
      <c r="B8028" t="s">
        <v>86</v>
      </c>
      <c r="C8028" t="s">
        <v>167</v>
      </c>
      <c r="D8028" t="s">
        <v>17736</v>
      </c>
      <c r="E8028" t="s">
        <v>81</v>
      </c>
      <c r="F8028" t="s">
        <v>4935</v>
      </c>
      <c r="G8028">
        <v>0</v>
      </c>
      <c r="H8028">
        <v>15</v>
      </c>
      <c r="I8028">
        <v>4</v>
      </c>
      <c r="J8028">
        <v>10</v>
      </c>
      <c r="K8028">
        <v>0</v>
      </c>
      <c r="L8028">
        <v>1</v>
      </c>
      <c r="M8028">
        <v>0</v>
      </c>
      <c r="N8028">
        <v>0</v>
      </c>
      <c r="O8028">
        <v>0</v>
      </c>
      <c r="P8028">
        <v>0</v>
      </c>
      <c r="Q8028">
        <v>0</v>
      </c>
    </row>
    <row r="8029" spans="1:17" x14ac:dyDescent="0.2">
      <c r="A8029" t="s">
        <v>25767</v>
      </c>
      <c r="B8029" t="s">
        <v>86</v>
      </c>
      <c r="C8029" t="s">
        <v>167</v>
      </c>
      <c r="D8029" t="s">
        <v>17736</v>
      </c>
      <c r="E8029" t="s">
        <v>81</v>
      </c>
      <c r="F8029" t="s">
        <v>4937</v>
      </c>
      <c r="G8029">
        <v>0</v>
      </c>
      <c r="H8029">
        <v>15</v>
      </c>
      <c r="I8029">
        <v>4</v>
      </c>
      <c r="J8029">
        <v>10</v>
      </c>
      <c r="K8029">
        <v>0</v>
      </c>
      <c r="L8029">
        <v>1</v>
      </c>
      <c r="M8029">
        <v>0</v>
      </c>
      <c r="N8029">
        <v>0</v>
      </c>
      <c r="O8029">
        <v>0</v>
      </c>
      <c r="P8029">
        <v>0</v>
      </c>
      <c r="Q8029">
        <v>0</v>
      </c>
    </row>
    <row r="8030" spans="1:17" x14ac:dyDescent="0.2">
      <c r="A8030" t="s">
        <v>25768</v>
      </c>
      <c r="B8030" t="s">
        <v>86</v>
      </c>
      <c r="C8030" t="s">
        <v>167</v>
      </c>
      <c r="D8030" t="s">
        <v>17736</v>
      </c>
      <c r="E8030" t="s">
        <v>81</v>
      </c>
      <c r="F8030" t="s">
        <v>4939</v>
      </c>
      <c r="G8030">
        <v>0</v>
      </c>
      <c r="H8030">
        <v>0</v>
      </c>
      <c r="I8030">
        <v>0</v>
      </c>
      <c r="J8030">
        <v>0</v>
      </c>
      <c r="K8030">
        <v>0</v>
      </c>
      <c r="L8030">
        <v>0</v>
      </c>
      <c r="M8030">
        <v>15</v>
      </c>
      <c r="N8030">
        <v>0</v>
      </c>
      <c r="O8030">
        <v>0</v>
      </c>
      <c r="P8030">
        <v>0</v>
      </c>
      <c r="Q8030">
        <v>0</v>
      </c>
    </row>
    <row r="8031" spans="1:17" x14ac:dyDescent="0.2">
      <c r="A8031" t="s">
        <v>25769</v>
      </c>
      <c r="B8031" t="s">
        <v>86</v>
      </c>
      <c r="C8031" t="s">
        <v>225</v>
      </c>
      <c r="D8031" t="s">
        <v>17736</v>
      </c>
      <c r="E8031" t="s">
        <v>83</v>
      </c>
      <c r="F8031" t="s">
        <v>4943</v>
      </c>
      <c r="G8031">
        <v>0</v>
      </c>
      <c r="H8031">
        <v>0</v>
      </c>
      <c r="I8031">
        <v>0</v>
      </c>
      <c r="J8031">
        <v>0</v>
      </c>
      <c r="K8031">
        <v>0</v>
      </c>
      <c r="L8031">
        <v>0</v>
      </c>
      <c r="M8031">
        <v>5</v>
      </c>
      <c r="N8031">
        <v>0</v>
      </c>
      <c r="O8031">
        <v>0</v>
      </c>
      <c r="P8031">
        <v>0</v>
      </c>
      <c r="Q8031">
        <v>0</v>
      </c>
    </row>
    <row r="8032" spans="1:17" x14ac:dyDescent="0.2">
      <c r="A8032" t="s">
        <v>25770</v>
      </c>
      <c r="B8032" t="s">
        <v>86</v>
      </c>
      <c r="C8032" t="s">
        <v>225</v>
      </c>
      <c r="D8032" t="s">
        <v>17736</v>
      </c>
      <c r="E8032" t="s">
        <v>83</v>
      </c>
      <c r="F8032" t="s">
        <v>4925</v>
      </c>
      <c r="G8032">
        <v>0</v>
      </c>
      <c r="H8032">
        <v>0</v>
      </c>
      <c r="I8032">
        <v>0</v>
      </c>
      <c r="J8032">
        <v>0</v>
      </c>
      <c r="K8032">
        <v>0</v>
      </c>
      <c r="L8032">
        <v>0</v>
      </c>
      <c r="M8032">
        <v>0</v>
      </c>
      <c r="N8032">
        <v>4</v>
      </c>
      <c r="O8032">
        <v>4</v>
      </c>
      <c r="P8032">
        <v>0</v>
      </c>
      <c r="Q8032">
        <v>0</v>
      </c>
    </row>
    <row r="8033" spans="1:17" x14ac:dyDescent="0.2">
      <c r="A8033" t="s">
        <v>25771</v>
      </c>
      <c r="B8033" t="s">
        <v>86</v>
      </c>
      <c r="C8033" t="s">
        <v>225</v>
      </c>
      <c r="D8033" t="s">
        <v>17736</v>
      </c>
      <c r="E8033" t="s">
        <v>83</v>
      </c>
      <c r="F8033" t="s">
        <v>4927</v>
      </c>
      <c r="G8033">
        <v>0</v>
      </c>
      <c r="H8033">
        <v>0</v>
      </c>
      <c r="I8033">
        <v>0</v>
      </c>
      <c r="J8033">
        <v>0</v>
      </c>
      <c r="K8033">
        <v>0</v>
      </c>
      <c r="L8033">
        <v>0</v>
      </c>
      <c r="M8033">
        <v>0</v>
      </c>
      <c r="N8033">
        <v>4</v>
      </c>
      <c r="O8033">
        <v>4</v>
      </c>
      <c r="P8033">
        <v>0</v>
      </c>
      <c r="Q8033">
        <v>0</v>
      </c>
    </row>
    <row r="8034" spans="1:17" x14ac:dyDescent="0.2">
      <c r="A8034" t="s">
        <v>25772</v>
      </c>
      <c r="B8034" t="s">
        <v>86</v>
      </c>
      <c r="C8034" t="s">
        <v>225</v>
      </c>
      <c r="D8034" t="s">
        <v>17736</v>
      </c>
      <c r="E8034" t="s">
        <v>83</v>
      </c>
      <c r="F8034" t="s">
        <v>17734</v>
      </c>
      <c r="G8034">
        <v>5</v>
      </c>
      <c r="H8034">
        <v>0</v>
      </c>
      <c r="I8034">
        <v>0</v>
      </c>
      <c r="J8034">
        <v>0</v>
      </c>
      <c r="K8034">
        <v>0</v>
      </c>
      <c r="L8034">
        <v>0</v>
      </c>
      <c r="M8034">
        <v>0</v>
      </c>
      <c r="N8034">
        <v>0</v>
      </c>
      <c r="O8034">
        <v>0</v>
      </c>
      <c r="P8034">
        <v>0</v>
      </c>
      <c r="Q8034">
        <v>0</v>
      </c>
    </row>
    <row r="8035" spans="1:17" x14ac:dyDescent="0.2">
      <c r="A8035" t="s">
        <v>25773</v>
      </c>
      <c r="B8035" t="s">
        <v>86</v>
      </c>
      <c r="C8035" t="s">
        <v>225</v>
      </c>
      <c r="D8035" t="s">
        <v>17736</v>
      </c>
      <c r="E8035" t="s">
        <v>81</v>
      </c>
      <c r="F8035" t="s">
        <v>4929</v>
      </c>
      <c r="G8035">
        <v>0</v>
      </c>
      <c r="H8035">
        <v>7</v>
      </c>
      <c r="I8035">
        <v>0</v>
      </c>
      <c r="J8035">
        <v>6</v>
      </c>
      <c r="K8035">
        <v>1</v>
      </c>
      <c r="L8035">
        <v>0</v>
      </c>
      <c r="M8035">
        <v>0</v>
      </c>
      <c r="N8035">
        <v>0</v>
      </c>
      <c r="O8035">
        <v>0</v>
      </c>
      <c r="P8035">
        <v>0</v>
      </c>
      <c r="Q8035">
        <v>0</v>
      </c>
    </row>
    <row r="8036" spans="1:17" x14ac:dyDescent="0.2">
      <c r="A8036" t="s">
        <v>25774</v>
      </c>
      <c r="B8036" t="s">
        <v>86</v>
      </c>
      <c r="C8036" t="s">
        <v>225</v>
      </c>
      <c r="D8036" t="s">
        <v>17736</v>
      </c>
      <c r="E8036" t="s">
        <v>81</v>
      </c>
      <c r="F8036" t="s">
        <v>4931</v>
      </c>
      <c r="G8036">
        <v>0</v>
      </c>
      <c r="H8036">
        <v>7</v>
      </c>
      <c r="I8036">
        <v>0</v>
      </c>
      <c r="J8036">
        <v>6</v>
      </c>
      <c r="K8036">
        <v>1</v>
      </c>
      <c r="L8036">
        <v>0</v>
      </c>
      <c r="M8036">
        <v>0</v>
      </c>
      <c r="N8036">
        <v>0</v>
      </c>
      <c r="O8036">
        <v>0</v>
      </c>
      <c r="P8036">
        <v>0</v>
      </c>
      <c r="Q8036">
        <v>0</v>
      </c>
    </row>
    <row r="8037" spans="1:17" x14ac:dyDescent="0.2">
      <c r="A8037" t="s">
        <v>25775</v>
      </c>
      <c r="B8037" t="s">
        <v>86</v>
      </c>
      <c r="C8037" t="s">
        <v>225</v>
      </c>
      <c r="D8037" t="s">
        <v>17736</v>
      </c>
      <c r="E8037" t="s">
        <v>81</v>
      </c>
      <c r="F8037" t="s">
        <v>4933</v>
      </c>
      <c r="G8037">
        <v>0</v>
      </c>
      <c r="H8037">
        <v>0</v>
      </c>
      <c r="I8037">
        <v>0</v>
      </c>
      <c r="J8037">
        <v>0</v>
      </c>
      <c r="K8037">
        <v>0</v>
      </c>
      <c r="L8037">
        <v>0</v>
      </c>
      <c r="M8037">
        <v>7</v>
      </c>
      <c r="N8037">
        <v>0</v>
      </c>
      <c r="O8037">
        <v>0</v>
      </c>
      <c r="P8037">
        <v>0</v>
      </c>
      <c r="Q8037">
        <v>0</v>
      </c>
    </row>
    <row r="8038" spans="1:17" x14ac:dyDescent="0.2">
      <c r="A8038" t="s">
        <v>25776</v>
      </c>
      <c r="B8038" t="s">
        <v>86</v>
      </c>
      <c r="C8038" t="s">
        <v>225</v>
      </c>
      <c r="D8038" t="s">
        <v>17736</v>
      </c>
      <c r="E8038" t="s">
        <v>81</v>
      </c>
      <c r="F8038" t="s">
        <v>4935</v>
      </c>
      <c r="G8038">
        <v>0</v>
      </c>
      <c r="H8038">
        <v>7</v>
      </c>
      <c r="I8038">
        <v>0</v>
      </c>
      <c r="J8038">
        <v>6</v>
      </c>
      <c r="K8038">
        <v>1</v>
      </c>
      <c r="L8038">
        <v>0</v>
      </c>
      <c r="M8038">
        <v>0</v>
      </c>
      <c r="N8038">
        <v>0</v>
      </c>
      <c r="O8038">
        <v>0</v>
      </c>
      <c r="P8038">
        <v>0</v>
      </c>
      <c r="Q8038">
        <v>0</v>
      </c>
    </row>
    <row r="8039" spans="1:17" x14ac:dyDescent="0.2">
      <c r="A8039" t="s">
        <v>25777</v>
      </c>
      <c r="B8039" t="s">
        <v>86</v>
      </c>
      <c r="C8039" t="s">
        <v>225</v>
      </c>
      <c r="D8039" t="s">
        <v>17736</v>
      </c>
      <c r="E8039" t="s">
        <v>81</v>
      </c>
      <c r="F8039" t="s">
        <v>4937</v>
      </c>
      <c r="G8039">
        <v>0</v>
      </c>
      <c r="H8039">
        <v>7</v>
      </c>
      <c r="I8039">
        <v>0</v>
      </c>
      <c r="J8039">
        <v>6</v>
      </c>
      <c r="K8039">
        <v>1</v>
      </c>
      <c r="L8039">
        <v>0</v>
      </c>
      <c r="M8039">
        <v>0</v>
      </c>
      <c r="N8039">
        <v>0</v>
      </c>
      <c r="O8039">
        <v>0</v>
      </c>
      <c r="P8039">
        <v>0</v>
      </c>
      <c r="Q8039">
        <v>0</v>
      </c>
    </row>
    <row r="8040" spans="1:17" x14ac:dyDescent="0.2">
      <c r="A8040" t="s">
        <v>25778</v>
      </c>
      <c r="B8040" t="s">
        <v>86</v>
      </c>
      <c r="C8040" t="s">
        <v>225</v>
      </c>
      <c r="D8040" t="s">
        <v>17736</v>
      </c>
      <c r="E8040" t="s">
        <v>81</v>
      </c>
      <c r="F8040" t="s">
        <v>4939</v>
      </c>
      <c r="G8040">
        <v>0</v>
      </c>
      <c r="H8040">
        <v>0</v>
      </c>
      <c r="I8040">
        <v>0</v>
      </c>
      <c r="J8040">
        <v>0</v>
      </c>
      <c r="K8040">
        <v>0</v>
      </c>
      <c r="L8040">
        <v>0</v>
      </c>
      <c r="M8040">
        <v>7</v>
      </c>
      <c r="N8040">
        <v>0</v>
      </c>
      <c r="O8040">
        <v>0</v>
      </c>
      <c r="P8040">
        <v>0</v>
      </c>
      <c r="Q8040">
        <v>0</v>
      </c>
    </row>
    <row r="8041" spans="1:17" x14ac:dyDescent="0.2">
      <c r="A8041" t="s">
        <v>25779</v>
      </c>
      <c r="B8041" t="s">
        <v>86</v>
      </c>
      <c r="C8041" t="s">
        <v>225</v>
      </c>
      <c r="D8041" t="s">
        <v>17736</v>
      </c>
      <c r="E8041" t="s">
        <v>81</v>
      </c>
      <c r="F8041" t="s">
        <v>4941</v>
      </c>
      <c r="G8041">
        <v>0</v>
      </c>
      <c r="H8041">
        <v>7</v>
      </c>
      <c r="I8041">
        <v>0</v>
      </c>
      <c r="J8041">
        <v>6</v>
      </c>
      <c r="K8041">
        <v>1</v>
      </c>
      <c r="L8041">
        <v>0</v>
      </c>
      <c r="M8041">
        <v>0</v>
      </c>
      <c r="N8041">
        <v>0</v>
      </c>
      <c r="O8041">
        <v>0</v>
      </c>
      <c r="P8041">
        <v>0</v>
      </c>
      <c r="Q8041">
        <v>0</v>
      </c>
    </row>
    <row r="8042" spans="1:17" x14ac:dyDescent="0.2">
      <c r="A8042" t="s">
        <v>25780</v>
      </c>
      <c r="B8042" t="s">
        <v>86</v>
      </c>
      <c r="C8042" t="s">
        <v>225</v>
      </c>
      <c r="D8042" t="s">
        <v>17736</v>
      </c>
      <c r="E8042" t="s">
        <v>81</v>
      </c>
      <c r="F8042" t="s">
        <v>4943</v>
      </c>
      <c r="G8042">
        <v>0</v>
      </c>
      <c r="H8042">
        <v>0</v>
      </c>
      <c r="I8042">
        <v>0</v>
      </c>
      <c r="J8042">
        <v>0</v>
      </c>
      <c r="K8042">
        <v>0</v>
      </c>
      <c r="L8042">
        <v>0</v>
      </c>
      <c r="M8042">
        <v>7</v>
      </c>
      <c r="N8042">
        <v>0</v>
      </c>
      <c r="O8042">
        <v>0</v>
      </c>
      <c r="P8042">
        <v>0</v>
      </c>
      <c r="Q8042">
        <v>0</v>
      </c>
    </row>
    <row r="8043" spans="1:17" x14ac:dyDescent="0.2">
      <c r="A8043" t="s">
        <v>25781</v>
      </c>
      <c r="B8043" t="s">
        <v>86</v>
      </c>
      <c r="C8043" t="s">
        <v>225</v>
      </c>
      <c r="D8043" t="s">
        <v>17736</v>
      </c>
      <c r="E8043" t="s">
        <v>81</v>
      </c>
      <c r="F8043" t="s">
        <v>4925</v>
      </c>
      <c r="G8043">
        <v>0</v>
      </c>
      <c r="H8043">
        <v>0</v>
      </c>
      <c r="I8043">
        <v>0</v>
      </c>
      <c r="J8043">
        <v>0</v>
      </c>
      <c r="K8043">
        <v>0</v>
      </c>
      <c r="L8043">
        <v>0</v>
      </c>
      <c r="M8043">
        <v>0</v>
      </c>
      <c r="N8043">
        <v>7</v>
      </c>
      <c r="O8043">
        <v>7</v>
      </c>
      <c r="P8043">
        <v>0</v>
      </c>
      <c r="Q8043">
        <v>0</v>
      </c>
    </row>
    <row r="8044" spans="1:17" x14ac:dyDescent="0.2">
      <c r="A8044" t="s">
        <v>25782</v>
      </c>
      <c r="B8044" t="s">
        <v>86</v>
      </c>
      <c r="C8044" t="s">
        <v>225</v>
      </c>
      <c r="D8044" t="s">
        <v>17736</v>
      </c>
      <c r="E8044" t="s">
        <v>81</v>
      </c>
      <c r="F8044" t="s">
        <v>4927</v>
      </c>
      <c r="G8044">
        <v>0</v>
      </c>
      <c r="H8044">
        <v>0</v>
      </c>
      <c r="I8044">
        <v>0</v>
      </c>
      <c r="J8044">
        <v>0</v>
      </c>
      <c r="K8044">
        <v>0</v>
      </c>
      <c r="L8044">
        <v>0</v>
      </c>
      <c r="M8044">
        <v>0</v>
      </c>
      <c r="N8044">
        <v>7</v>
      </c>
      <c r="O8044">
        <v>7</v>
      </c>
      <c r="P8044">
        <v>0</v>
      </c>
      <c r="Q8044">
        <v>0</v>
      </c>
    </row>
    <row r="8045" spans="1:17" x14ac:dyDescent="0.2">
      <c r="A8045" t="s">
        <v>25783</v>
      </c>
      <c r="B8045" t="s">
        <v>86</v>
      </c>
      <c r="C8045" t="s">
        <v>225</v>
      </c>
      <c r="D8045" t="s">
        <v>17736</v>
      </c>
      <c r="E8045" t="s">
        <v>81</v>
      </c>
      <c r="F8045" t="s">
        <v>17734</v>
      </c>
      <c r="G8045">
        <v>7</v>
      </c>
      <c r="H8045">
        <v>0</v>
      </c>
      <c r="I8045">
        <v>0</v>
      </c>
      <c r="J8045">
        <v>0</v>
      </c>
      <c r="K8045">
        <v>0</v>
      </c>
      <c r="L8045">
        <v>0</v>
      </c>
      <c r="M8045">
        <v>0</v>
      </c>
      <c r="N8045">
        <v>0</v>
      </c>
      <c r="O8045">
        <v>0</v>
      </c>
      <c r="P8045">
        <v>0</v>
      </c>
      <c r="Q8045">
        <v>0</v>
      </c>
    </row>
    <row r="8046" spans="1:17" x14ac:dyDescent="0.2">
      <c r="A8046" t="s">
        <v>25784</v>
      </c>
      <c r="B8046" t="s">
        <v>86</v>
      </c>
      <c r="C8046" t="s">
        <v>226</v>
      </c>
      <c r="D8046" t="s">
        <v>17768</v>
      </c>
      <c r="E8046" t="s">
        <v>83</v>
      </c>
      <c r="F8046" t="s">
        <v>17734</v>
      </c>
      <c r="G8046">
        <v>15</v>
      </c>
      <c r="H8046">
        <v>0</v>
      </c>
      <c r="I8046">
        <v>0</v>
      </c>
      <c r="J8046">
        <v>0</v>
      </c>
      <c r="K8046">
        <v>0</v>
      </c>
      <c r="L8046">
        <v>0</v>
      </c>
      <c r="M8046">
        <v>0</v>
      </c>
      <c r="N8046">
        <v>0</v>
      </c>
      <c r="O8046">
        <v>0</v>
      </c>
      <c r="P8046">
        <v>0</v>
      </c>
      <c r="Q8046">
        <v>0</v>
      </c>
    </row>
    <row r="8047" spans="1:17" x14ac:dyDescent="0.2">
      <c r="A8047" t="s">
        <v>25785</v>
      </c>
      <c r="B8047" t="s">
        <v>86</v>
      </c>
      <c r="C8047" t="s">
        <v>226</v>
      </c>
      <c r="D8047" t="s">
        <v>17768</v>
      </c>
      <c r="E8047" t="s">
        <v>81</v>
      </c>
      <c r="F8047" t="s">
        <v>17734</v>
      </c>
      <c r="G8047">
        <v>1</v>
      </c>
      <c r="H8047">
        <v>0</v>
      </c>
      <c r="I8047">
        <v>0</v>
      </c>
      <c r="J8047">
        <v>0</v>
      </c>
      <c r="K8047">
        <v>0</v>
      </c>
      <c r="L8047">
        <v>0</v>
      </c>
      <c r="M8047">
        <v>0</v>
      </c>
      <c r="N8047">
        <v>0</v>
      </c>
      <c r="O8047">
        <v>0</v>
      </c>
      <c r="P8047">
        <v>0</v>
      </c>
      <c r="Q8047">
        <v>0</v>
      </c>
    </row>
    <row r="8048" spans="1:17" x14ac:dyDescent="0.2">
      <c r="A8048" t="s">
        <v>25786</v>
      </c>
      <c r="B8048" t="s">
        <v>86</v>
      </c>
      <c r="C8048" t="s">
        <v>226</v>
      </c>
      <c r="D8048" t="s">
        <v>17736</v>
      </c>
      <c r="E8048" t="s">
        <v>83</v>
      </c>
      <c r="F8048" t="s">
        <v>4929</v>
      </c>
      <c r="G8048">
        <v>0</v>
      </c>
      <c r="H8048">
        <v>81</v>
      </c>
      <c r="I8048">
        <v>12</v>
      </c>
      <c r="J8048">
        <v>59</v>
      </c>
      <c r="K8048">
        <v>5</v>
      </c>
      <c r="L8048">
        <v>5</v>
      </c>
      <c r="M8048">
        <v>0</v>
      </c>
      <c r="N8048">
        <v>0</v>
      </c>
      <c r="O8048">
        <v>0</v>
      </c>
      <c r="P8048">
        <v>0</v>
      </c>
      <c r="Q8048">
        <v>0</v>
      </c>
    </row>
    <row r="8049" spans="1:17" x14ac:dyDescent="0.2">
      <c r="A8049" t="s">
        <v>25787</v>
      </c>
      <c r="B8049" t="s">
        <v>86</v>
      </c>
      <c r="C8049" t="s">
        <v>226</v>
      </c>
      <c r="D8049" t="s">
        <v>17736</v>
      </c>
      <c r="E8049" t="s">
        <v>83</v>
      </c>
      <c r="F8049" t="s">
        <v>4931</v>
      </c>
      <c r="G8049">
        <v>0</v>
      </c>
      <c r="H8049">
        <v>81</v>
      </c>
      <c r="I8049">
        <v>11</v>
      </c>
      <c r="J8049">
        <v>59</v>
      </c>
      <c r="K8049">
        <v>5</v>
      </c>
      <c r="L8049">
        <v>6</v>
      </c>
      <c r="M8049">
        <v>0</v>
      </c>
      <c r="N8049">
        <v>0</v>
      </c>
      <c r="O8049">
        <v>0</v>
      </c>
      <c r="P8049">
        <v>0</v>
      </c>
      <c r="Q8049">
        <v>0</v>
      </c>
    </row>
    <row r="8050" spans="1:17" x14ac:dyDescent="0.2">
      <c r="A8050" t="s">
        <v>25788</v>
      </c>
      <c r="B8050" t="s">
        <v>86</v>
      </c>
      <c r="C8050" t="s">
        <v>226</v>
      </c>
      <c r="D8050" t="s">
        <v>17736</v>
      </c>
      <c r="E8050" t="s">
        <v>83</v>
      </c>
      <c r="F8050" t="s">
        <v>4933</v>
      </c>
      <c r="G8050">
        <v>0</v>
      </c>
      <c r="H8050">
        <v>0</v>
      </c>
      <c r="I8050">
        <v>0</v>
      </c>
      <c r="J8050">
        <v>0</v>
      </c>
      <c r="K8050">
        <v>0</v>
      </c>
      <c r="L8050">
        <v>0</v>
      </c>
      <c r="M8050">
        <v>81</v>
      </c>
      <c r="N8050">
        <v>0</v>
      </c>
      <c r="O8050">
        <v>0</v>
      </c>
      <c r="P8050">
        <v>0</v>
      </c>
      <c r="Q8050">
        <v>0</v>
      </c>
    </row>
    <row r="8051" spans="1:17" x14ac:dyDescent="0.2">
      <c r="A8051" t="s">
        <v>25789</v>
      </c>
      <c r="B8051" t="s">
        <v>86</v>
      </c>
      <c r="C8051" t="s">
        <v>226</v>
      </c>
      <c r="D8051" t="s">
        <v>17736</v>
      </c>
      <c r="E8051" t="s">
        <v>83</v>
      </c>
      <c r="F8051" t="s">
        <v>4935</v>
      </c>
      <c r="G8051">
        <v>0</v>
      </c>
      <c r="H8051">
        <v>81</v>
      </c>
      <c r="I8051">
        <v>11</v>
      </c>
      <c r="J8051">
        <v>59</v>
      </c>
      <c r="K8051">
        <v>5</v>
      </c>
      <c r="L8051">
        <v>6</v>
      </c>
      <c r="M8051">
        <v>0</v>
      </c>
      <c r="N8051">
        <v>0</v>
      </c>
      <c r="O8051">
        <v>0</v>
      </c>
      <c r="P8051">
        <v>0</v>
      </c>
      <c r="Q8051">
        <v>0</v>
      </c>
    </row>
    <row r="8052" spans="1:17" x14ac:dyDescent="0.2">
      <c r="A8052" t="s">
        <v>25790</v>
      </c>
      <c r="B8052" t="s">
        <v>86</v>
      </c>
      <c r="C8052" t="s">
        <v>226</v>
      </c>
      <c r="D8052" t="s">
        <v>17736</v>
      </c>
      <c r="E8052" t="s">
        <v>83</v>
      </c>
      <c r="F8052" t="s">
        <v>4937</v>
      </c>
      <c r="G8052">
        <v>0</v>
      </c>
      <c r="H8052">
        <v>81</v>
      </c>
      <c r="I8052">
        <v>12</v>
      </c>
      <c r="J8052">
        <v>59</v>
      </c>
      <c r="K8052">
        <v>4</v>
      </c>
      <c r="L8052">
        <v>6</v>
      </c>
      <c r="M8052">
        <v>0</v>
      </c>
      <c r="N8052">
        <v>0</v>
      </c>
      <c r="O8052">
        <v>0</v>
      </c>
      <c r="P8052">
        <v>0</v>
      </c>
      <c r="Q8052">
        <v>0</v>
      </c>
    </row>
    <row r="8053" spans="1:17" x14ac:dyDescent="0.2">
      <c r="A8053" t="s">
        <v>25791</v>
      </c>
      <c r="B8053" t="s">
        <v>86</v>
      </c>
      <c r="C8053" t="s">
        <v>226</v>
      </c>
      <c r="D8053" t="s">
        <v>17736</v>
      </c>
      <c r="E8053" t="s">
        <v>83</v>
      </c>
      <c r="F8053" t="s">
        <v>4939</v>
      </c>
      <c r="G8053">
        <v>0</v>
      </c>
      <c r="H8053">
        <v>0</v>
      </c>
      <c r="I8053">
        <v>0</v>
      </c>
      <c r="J8053">
        <v>0</v>
      </c>
      <c r="K8053">
        <v>0</v>
      </c>
      <c r="L8053">
        <v>0</v>
      </c>
      <c r="M8053">
        <v>81</v>
      </c>
      <c r="N8053">
        <v>0</v>
      </c>
      <c r="O8053">
        <v>0</v>
      </c>
      <c r="P8053">
        <v>0</v>
      </c>
      <c r="Q8053">
        <v>0</v>
      </c>
    </row>
    <row r="8054" spans="1:17" x14ac:dyDescent="0.2">
      <c r="A8054" t="s">
        <v>25792</v>
      </c>
      <c r="B8054" t="s">
        <v>86</v>
      </c>
      <c r="C8054" t="s">
        <v>226</v>
      </c>
      <c r="D8054" t="s">
        <v>17736</v>
      </c>
      <c r="E8054" t="s">
        <v>83</v>
      </c>
      <c r="F8054" t="s">
        <v>4941</v>
      </c>
      <c r="G8054">
        <v>0</v>
      </c>
      <c r="H8054">
        <v>81</v>
      </c>
      <c r="I8054">
        <v>11</v>
      </c>
      <c r="J8054">
        <v>60</v>
      </c>
      <c r="K8054">
        <v>5</v>
      </c>
      <c r="L8054">
        <v>5</v>
      </c>
      <c r="M8054">
        <v>0</v>
      </c>
      <c r="N8054">
        <v>0</v>
      </c>
      <c r="O8054">
        <v>0</v>
      </c>
      <c r="P8054">
        <v>0</v>
      </c>
      <c r="Q8054">
        <v>0</v>
      </c>
    </row>
    <row r="8055" spans="1:17" x14ac:dyDescent="0.2">
      <c r="A8055" t="s">
        <v>25793</v>
      </c>
      <c r="B8055" t="s">
        <v>86</v>
      </c>
      <c r="C8055" t="s">
        <v>226</v>
      </c>
      <c r="D8055" t="s">
        <v>17736</v>
      </c>
      <c r="E8055" t="s">
        <v>83</v>
      </c>
      <c r="F8055" t="s">
        <v>4943</v>
      </c>
      <c r="G8055">
        <v>0</v>
      </c>
      <c r="H8055">
        <v>0</v>
      </c>
      <c r="I8055">
        <v>0</v>
      </c>
      <c r="J8055">
        <v>0</v>
      </c>
      <c r="K8055">
        <v>0</v>
      </c>
      <c r="L8055">
        <v>0</v>
      </c>
      <c r="M8055">
        <v>81</v>
      </c>
      <c r="N8055">
        <v>0</v>
      </c>
      <c r="O8055">
        <v>0</v>
      </c>
      <c r="P8055">
        <v>0</v>
      </c>
      <c r="Q8055">
        <v>0</v>
      </c>
    </row>
    <row r="8056" spans="1:17" x14ac:dyDescent="0.2">
      <c r="A8056" t="s">
        <v>25794</v>
      </c>
      <c r="B8056" t="s">
        <v>86</v>
      </c>
      <c r="C8056" t="s">
        <v>226</v>
      </c>
      <c r="D8056" t="s">
        <v>17736</v>
      </c>
      <c r="E8056" t="s">
        <v>83</v>
      </c>
      <c r="F8056" t="s">
        <v>4925</v>
      </c>
      <c r="G8056">
        <v>0</v>
      </c>
      <c r="H8056">
        <v>0</v>
      </c>
      <c r="I8056">
        <v>0</v>
      </c>
      <c r="J8056">
        <v>0</v>
      </c>
      <c r="K8056">
        <v>0</v>
      </c>
      <c r="L8056">
        <v>0</v>
      </c>
      <c r="M8056">
        <v>0</v>
      </c>
      <c r="N8056">
        <v>68</v>
      </c>
      <c r="O8056">
        <v>64</v>
      </c>
      <c r="P8056">
        <v>2</v>
      </c>
      <c r="Q8056">
        <v>2</v>
      </c>
    </row>
    <row r="8057" spans="1:17" x14ac:dyDescent="0.2">
      <c r="A8057" t="s">
        <v>25795</v>
      </c>
      <c r="B8057" t="s">
        <v>86</v>
      </c>
      <c r="C8057" t="s">
        <v>226</v>
      </c>
      <c r="D8057" t="s">
        <v>17736</v>
      </c>
      <c r="E8057" t="s">
        <v>83</v>
      </c>
      <c r="F8057" t="s">
        <v>4927</v>
      </c>
      <c r="G8057">
        <v>0</v>
      </c>
      <c r="H8057">
        <v>0</v>
      </c>
      <c r="I8057">
        <v>0</v>
      </c>
      <c r="J8057">
        <v>0</v>
      </c>
      <c r="K8057">
        <v>0</v>
      </c>
      <c r="L8057">
        <v>0</v>
      </c>
      <c r="M8057">
        <v>0</v>
      </c>
      <c r="N8057">
        <v>59</v>
      </c>
      <c r="O8057">
        <v>56</v>
      </c>
      <c r="P8057">
        <v>2</v>
      </c>
      <c r="Q8057">
        <v>1</v>
      </c>
    </row>
    <row r="8058" spans="1:17" x14ac:dyDescent="0.2">
      <c r="A8058" t="s">
        <v>25796</v>
      </c>
      <c r="B8058" t="s">
        <v>86</v>
      </c>
      <c r="C8058" t="s">
        <v>226</v>
      </c>
      <c r="D8058" t="s">
        <v>17736</v>
      </c>
      <c r="E8058" t="s">
        <v>83</v>
      </c>
      <c r="F8058" t="s">
        <v>17734</v>
      </c>
      <c r="G8058">
        <v>81</v>
      </c>
      <c r="H8058">
        <v>0</v>
      </c>
      <c r="I8058">
        <v>0</v>
      </c>
      <c r="J8058">
        <v>0</v>
      </c>
      <c r="K8058">
        <v>0</v>
      </c>
      <c r="L8058">
        <v>0</v>
      </c>
      <c r="M8058">
        <v>0</v>
      </c>
      <c r="N8058">
        <v>0</v>
      </c>
      <c r="O8058">
        <v>0</v>
      </c>
      <c r="P8058">
        <v>0</v>
      </c>
      <c r="Q8058">
        <v>0</v>
      </c>
    </row>
    <row r="8059" spans="1:17" x14ac:dyDescent="0.2">
      <c r="A8059" t="s">
        <v>25797</v>
      </c>
      <c r="B8059" t="s">
        <v>86</v>
      </c>
      <c r="C8059" t="s">
        <v>226</v>
      </c>
      <c r="D8059" t="s">
        <v>17736</v>
      </c>
      <c r="E8059" t="s">
        <v>81</v>
      </c>
      <c r="F8059" t="s">
        <v>4929</v>
      </c>
      <c r="G8059">
        <v>0</v>
      </c>
      <c r="H8059">
        <v>58</v>
      </c>
      <c r="I8059">
        <v>11</v>
      </c>
      <c r="J8059">
        <v>41</v>
      </c>
      <c r="K8059">
        <v>2</v>
      </c>
      <c r="L8059">
        <v>4</v>
      </c>
      <c r="M8059">
        <v>0</v>
      </c>
      <c r="N8059">
        <v>0</v>
      </c>
      <c r="O8059">
        <v>0</v>
      </c>
      <c r="P8059">
        <v>0</v>
      </c>
      <c r="Q8059">
        <v>0</v>
      </c>
    </row>
    <row r="8060" spans="1:17" x14ac:dyDescent="0.2">
      <c r="A8060" t="s">
        <v>25798</v>
      </c>
      <c r="B8060" t="s">
        <v>86</v>
      </c>
      <c r="C8060" t="s">
        <v>226</v>
      </c>
      <c r="D8060" t="s">
        <v>17736</v>
      </c>
      <c r="E8060" t="s">
        <v>81</v>
      </c>
      <c r="F8060" t="s">
        <v>4931</v>
      </c>
      <c r="G8060">
        <v>0</v>
      </c>
      <c r="H8060">
        <v>58</v>
      </c>
      <c r="I8060">
        <v>11</v>
      </c>
      <c r="J8060">
        <v>39</v>
      </c>
      <c r="K8060">
        <v>1</v>
      </c>
      <c r="L8060">
        <v>7</v>
      </c>
      <c r="M8060">
        <v>0</v>
      </c>
      <c r="N8060">
        <v>0</v>
      </c>
      <c r="O8060">
        <v>0</v>
      </c>
      <c r="P8060">
        <v>0</v>
      </c>
      <c r="Q8060">
        <v>0</v>
      </c>
    </row>
    <row r="8061" spans="1:17" x14ac:dyDescent="0.2">
      <c r="A8061" t="s">
        <v>25799</v>
      </c>
      <c r="B8061" t="s">
        <v>89</v>
      </c>
      <c r="C8061" t="s">
        <v>115</v>
      </c>
      <c r="D8061" t="s">
        <v>17736</v>
      </c>
      <c r="E8061" t="s">
        <v>81</v>
      </c>
      <c r="F8061" t="s">
        <v>4929</v>
      </c>
      <c r="G8061">
        <v>0</v>
      </c>
      <c r="H8061">
        <v>5</v>
      </c>
      <c r="I8061">
        <v>0</v>
      </c>
      <c r="J8061">
        <v>5</v>
      </c>
      <c r="K8061">
        <v>0</v>
      </c>
      <c r="L8061">
        <v>0</v>
      </c>
      <c r="M8061">
        <v>0</v>
      </c>
      <c r="N8061">
        <v>0</v>
      </c>
      <c r="O8061">
        <v>0</v>
      </c>
      <c r="P8061">
        <v>0</v>
      </c>
      <c r="Q8061">
        <v>0</v>
      </c>
    </row>
    <row r="8062" spans="1:17" x14ac:dyDescent="0.2">
      <c r="A8062" t="s">
        <v>25800</v>
      </c>
      <c r="B8062" t="s">
        <v>89</v>
      </c>
      <c r="C8062" t="s">
        <v>115</v>
      </c>
      <c r="D8062" t="s">
        <v>17736</v>
      </c>
      <c r="E8062" t="s">
        <v>81</v>
      </c>
      <c r="F8062" t="s">
        <v>4931</v>
      </c>
      <c r="G8062">
        <v>0</v>
      </c>
      <c r="H8062">
        <v>5</v>
      </c>
      <c r="I8062">
        <v>0</v>
      </c>
      <c r="J8062">
        <v>5</v>
      </c>
      <c r="K8062">
        <v>0</v>
      </c>
      <c r="L8062">
        <v>0</v>
      </c>
      <c r="M8062">
        <v>0</v>
      </c>
      <c r="N8062">
        <v>0</v>
      </c>
      <c r="O8062">
        <v>0</v>
      </c>
      <c r="P8062">
        <v>0</v>
      </c>
      <c r="Q8062">
        <v>0</v>
      </c>
    </row>
    <row r="8063" spans="1:17" x14ac:dyDescent="0.2">
      <c r="A8063" t="s">
        <v>25801</v>
      </c>
      <c r="B8063" t="s">
        <v>89</v>
      </c>
      <c r="C8063" t="s">
        <v>115</v>
      </c>
      <c r="D8063" t="s">
        <v>17736</v>
      </c>
      <c r="E8063" t="s">
        <v>81</v>
      </c>
      <c r="F8063" t="s">
        <v>4933</v>
      </c>
      <c r="G8063">
        <v>0</v>
      </c>
      <c r="H8063">
        <v>0</v>
      </c>
      <c r="I8063">
        <v>0</v>
      </c>
      <c r="J8063">
        <v>0</v>
      </c>
      <c r="K8063">
        <v>0</v>
      </c>
      <c r="L8063">
        <v>0</v>
      </c>
      <c r="M8063">
        <v>5</v>
      </c>
      <c r="N8063">
        <v>0</v>
      </c>
      <c r="O8063">
        <v>0</v>
      </c>
      <c r="P8063">
        <v>0</v>
      </c>
      <c r="Q8063">
        <v>0</v>
      </c>
    </row>
    <row r="8064" spans="1:17" x14ac:dyDescent="0.2">
      <c r="A8064" t="s">
        <v>25802</v>
      </c>
      <c r="B8064" t="s">
        <v>89</v>
      </c>
      <c r="C8064" t="s">
        <v>115</v>
      </c>
      <c r="D8064" t="s">
        <v>17736</v>
      </c>
      <c r="E8064" t="s">
        <v>81</v>
      </c>
      <c r="F8064" t="s">
        <v>4935</v>
      </c>
      <c r="G8064">
        <v>0</v>
      </c>
      <c r="H8064">
        <v>5</v>
      </c>
      <c r="I8064">
        <v>0</v>
      </c>
      <c r="J8064">
        <v>5</v>
      </c>
      <c r="K8064">
        <v>0</v>
      </c>
      <c r="L8064">
        <v>0</v>
      </c>
      <c r="M8064">
        <v>0</v>
      </c>
      <c r="N8064">
        <v>0</v>
      </c>
      <c r="O8064">
        <v>0</v>
      </c>
      <c r="P8064">
        <v>0</v>
      </c>
      <c r="Q8064">
        <v>0</v>
      </c>
    </row>
    <row r="8065" spans="1:17" x14ac:dyDescent="0.2">
      <c r="A8065" t="s">
        <v>25803</v>
      </c>
      <c r="B8065" t="s">
        <v>89</v>
      </c>
      <c r="C8065" t="s">
        <v>115</v>
      </c>
      <c r="D8065" t="s">
        <v>17736</v>
      </c>
      <c r="E8065" t="s">
        <v>81</v>
      </c>
      <c r="F8065" t="s">
        <v>4937</v>
      </c>
      <c r="G8065">
        <v>0</v>
      </c>
      <c r="H8065">
        <v>5</v>
      </c>
      <c r="I8065">
        <v>0</v>
      </c>
      <c r="J8065">
        <v>5</v>
      </c>
      <c r="K8065">
        <v>0</v>
      </c>
      <c r="L8065">
        <v>0</v>
      </c>
      <c r="M8065">
        <v>0</v>
      </c>
      <c r="N8065">
        <v>0</v>
      </c>
      <c r="O8065">
        <v>0</v>
      </c>
      <c r="P8065">
        <v>0</v>
      </c>
      <c r="Q8065">
        <v>0</v>
      </c>
    </row>
    <row r="8066" spans="1:17" x14ac:dyDescent="0.2">
      <c r="A8066" t="s">
        <v>25804</v>
      </c>
      <c r="B8066" t="s">
        <v>89</v>
      </c>
      <c r="C8066" t="s">
        <v>115</v>
      </c>
      <c r="D8066" t="s">
        <v>17736</v>
      </c>
      <c r="E8066" t="s">
        <v>81</v>
      </c>
      <c r="F8066" t="s">
        <v>4939</v>
      </c>
      <c r="G8066">
        <v>0</v>
      </c>
      <c r="H8066">
        <v>0</v>
      </c>
      <c r="I8066">
        <v>0</v>
      </c>
      <c r="J8066">
        <v>0</v>
      </c>
      <c r="K8066">
        <v>0</v>
      </c>
      <c r="L8066">
        <v>0</v>
      </c>
      <c r="M8066">
        <v>5</v>
      </c>
      <c r="N8066">
        <v>0</v>
      </c>
      <c r="O8066">
        <v>0</v>
      </c>
      <c r="P8066">
        <v>0</v>
      </c>
      <c r="Q8066">
        <v>0</v>
      </c>
    </row>
    <row r="8067" spans="1:17" x14ac:dyDescent="0.2">
      <c r="A8067" t="s">
        <v>25805</v>
      </c>
      <c r="B8067" t="s">
        <v>89</v>
      </c>
      <c r="C8067" t="s">
        <v>115</v>
      </c>
      <c r="D8067" t="s">
        <v>17736</v>
      </c>
      <c r="E8067" t="s">
        <v>81</v>
      </c>
      <c r="F8067" t="s">
        <v>4941</v>
      </c>
      <c r="G8067">
        <v>0</v>
      </c>
      <c r="H8067">
        <v>5</v>
      </c>
      <c r="I8067">
        <v>0</v>
      </c>
      <c r="J8067">
        <v>5</v>
      </c>
      <c r="K8067">
        <v>0</v>
      </c>
      <c r="L8067">
        <v>0</v>
      </c>
      <c r="M8067">
        <v>0</v>
      </c>
      <c r="N8067">
        <v>0</v>
      </c>
      <c r="O8067">
        <v>0</v>
      </c>
      <c r="P8067">
        <v>0</v>
      </c>
      <c r="Q8067">
        <v>0</v>
      </c>
    </row>
    <row r="8068" spans="1:17" x14ac:dyDescent="0.2">
      <c r="A8068" t="s">
        <v>25806</v>
      </c>
      <c r="B8068" t="s">
        <v>89</v>
      </c>
      <c r="C8068" t="s">
        <v>115</v>
      </c>
      <c r="D8068" t="s">
        <v>17736</v>
      </c>
      <c r="E8068" t="s">
        <v>81</v>
      </c>
      <c r="F8068" t="s">
        <v>4943</v>
      </c>
      <c r="G8068">
        <v>0</v>
      </c>
      <c r="H8068">
        <v>0</v>
      </c>
      <c r="I8068">
        <v>0</v>
      </c>
      <c r="J8068">
        <v>0</v>
      </c>
      <c r="K8068">
        <v>0</v>
      </c>
      <c r="L8068">
        <v>0</v>
      </c>
      <c r="M8068">
        <v>5</v>
      </c>
      <c r="N8068">
        <v>0</v>
      </c>
      <c r="O8068">
        <v>0</v>
      </c>
      <c r="P8068">
        <v>0</v>
      </c>
      <c r="Q8068">
        <v>0</v>
      </c>
    </row>
    <row r="8069" spans="1:17" x14ac:dyDescent="0.2">
      <c r="A8069" t="s">
        <v>25807</v>
      </c>
      <c r="B8069" t="s">
        <v>89</v>
      </c>
      <c r="C8069" t="s">
        <v>115</v>
      </c>
      <c r="D8069" t="s">
        <v>17736</v>
      </c>
      <c r="E8069" t="s">
        <v>81</v>
      </c>
      <c r="F8069" t="s">
        <v>4925</v>
      </c>
      <c r="G8069">
        <v>0</v>
      </c>
      <c r="H8069">
        <v>0</v>
      </c>
      <c r="I8069">
        <v>0</v>
      </c>
      <c r="J8069">
        <v>0</v>
      </c>
      <c r="K8069">
        <v>0</v>
      </c>
      <c r="L8069">
        <v>0</v>
      </c>
      <c r="M8069">
        <v>0</v>
      </c>
      <c r="N8069">
        <v>3</v>
      </c>
      <c r="O8069">
        <v>3</v>
      </c>
      <c r="P8069">
        <v>0</v>
      </c>
      <c r="Q8069">
        <v>0</v>
      </c>
    </row>
    <row r="8070" spans="1:17" x14ac:dyDescent="0.2">
      <c r="A8070" t="s">
        <v>25808</v>
      </c>
      <c r="B8070" t="s">
        <v>89</v>
      </c>
      <c r="C8070" t="s">
        <v>115</v>
      </c>
      <c r="D8070" t="s">
        <v>17736</v>
      </c>
      <c r="E8070" t="s">
        <v>81</v>
      </c>
      <c r="F8070" t="s">
        <v>4927</v>
      </c>
      <c r="G8070">
        <v>0</v>
      </c>
      <c r="H8070">
        <v>0</v>
      </c>
      <c r="I8070">
        <v>0</v>
      </c>
      <c r="J8070">
        <v>0</v>
      </c>
      <c r="K8070">
        <v>0</v>
      </c>
      <c r="L8070">
        <v>0</v>
      </c>
      <c r="M8070">
        <v>0</v>
      </c>
      <c r="N8070">
        <v>2</v>
      </c>
      <c r="O8070">
        <v>2</v>
      </c>
      <c r="P8070">
        <v>0</v>
      </c>
      <c r="Q8070">
        <v>0</v>
      </c>
    </row>
    <row r="8071" spans="1:17" x14ac:dyDescent="0.2">
      <c r="A8071" t="s">
        <v>25809</v>
      </c>
      <c r="B8071" t="s">
        <v>89</v>
      </c>
      <c r="C8071" t="s">
        <v>115</v>
      </c>
      <c r="D8071" t="s">
        <v>17736</v>
      </c>
      <c r="E8071" t="s">
        <v>81</v>
      </c>
      <c r="F8071" t="s">
        <v>17734</v>
      </c>
      <c r="G8071">
        <v>5</v>
      </c>
      <c r="H8071">
        <v>0</v>
      </c>
      <c r="I8071">
        <v>0</v>
      </c>
      <c r="J8071">
        <v>0</v>
      </c>
      <c r="K8071">
        <v>0</v>
      </c>
      <c r="L8071">
        <v>0</v>
      </c>
      <c r="M8071">
        <v>0</v>
      </c>
      <c r="N8071">
        <v>0</v>
      </c>
      <c r="O8071">
        <v>0</v>
      </c>
      <c r="P8071">
        <v>0</v>
      </c>
      <c r="Q8071">
        <v>0</v>
      </c>
    </row>
    <row r="8072" spans="1:17" x14ac:dyDescent="0.2">
      <c r="A8072" t="s">
        <v>25810</v>
      </c>
      <c r="B8072" t="s">
        <v>89</v>
      </c>
      <c r="C8072" t="s">
        <v>116</v>
      </c>
      <c r="D8072" t="s">
        <v>17768</v>
      </c>
      <c r="E8072" t="s">
        <v>83</v>
      </c>
      <c r="F8072" t="s">
        <v>17734</v>
      </c>
      <c r="G8072">
        <v>2</v>
      </c>
      <c r="H8072">
        <v>0</v>
      </c>
      <c r="I8072">
        <v>0</v>
      </c>
      <c r="J8072">
        <v>0</v>
      </c>
      <c r="K8072">
        <v>0</v>
      </c>
      <c r="L8072">
        <v>0</v>
      </c>
      <c r="M8072">
        <v>0</v>
      </c>
      <c r="N8072">
        <v>0</v>
      </c>
      <c r="O8072">
        <v>0</v>
      </c>
      <c r="P8072">
        <v>0</v>
      </c>
      <c r="Q8072">
        <v>0</v>
      </c>
    </row>
    <row r="8073" spans="1:17" x14ac:dyDescent="0.2">
      <c r="A8073" t="s">
        <v>25811</v>
      </c>
      <c r="B8073" t="s">
        <v>89</v>
      </c>
      <c r="C8073" t="s">
        <v>116</v>
      </c>
      <c r="D8073" t="s">
        <v>17768</v>
      </c>
      <c r="E8073" t="s">
        <v>81</v>
      </c>
      <c r="F8073" t="s">
        <v>17734</v>
      </c>
      <c r="G8073">
        <v>3</v>
      </c>
      <c r="H8073">
        <v>0</v>
      </c>
      <c r="I8073">
        <v>0</v>
      </c>
      <c r="J8073">
        <v>0</v>
      </c>
      <c r="K8073">
        <v>0</v>
      </c>
      <c r="L8073">
        <v>0</v>
      </c>
      <c r="M8073">
        <v>0</v>
      </c>
      <c r="N8073">
        <v>0</v>
      </c>
      <c r="O8073">
        <v>0</v>
      </c>
      <c r="P8073">
        <v>0</v>
      </c>
      <c r="Q8073">
        <v>0</v>
      </c>
    </row>
    <row r="8074" spans="1:17" x14ac:dyDescent="0.2">
      <c r="A8074" t="s">
        <v>25812</v>
      </c>
      <c r="B8074" t="s">
        <v>89</v>
      </c>
      <c r="C8074" t="s">
        <v>116</v>
      </c>
      <c r="D8074" t="s">
        <v>17736</v>
      </c>
      <c r="E8074" t="s">
        <v>83</v>
      </c>
      <c r="F8074" t="s">
        <v>4929</v>
      </c>
      <c r="G8074">
        <v>0</v>
      </c>
      <c r="H8074">
        <v>10</v>
      </c>
      <c r="I8074">
        <v>1</v>
      </c>
      <c r="J8074">
        <v>8</v>
      </c>
      <c r="K8074">
        <v>0</v>
      </c>
      <c r="L8074">
        <v>1</v>
      </c>
      <c r="M8074">
        <v>0</v>
      </c>
      <c r="N8074">
        <v>0</v>
      </c>
      <c r="O8074">
        <v>0</v>
      </c>
      <c r="P8074">
        <v>0</v>
      </c>
      <c r="Q8074">
        <v>0</v>
      </c>
    </row>
    <row r="8075" spans="1:17" x14ac:dyDescent="0.2">
      <c r="A8075" t="s">
        <v>25813</v>
      </c>
      <c r="B8075" t="s">
        <v>89</v>
      </c>
      <c r="C8075" t="s">
        <v>116</v>
      </c>
      <c r="D8075" t="s">
        <v>17736</v>
      </c>
      <c r="E8075" t="s">
        <v>83</v>
      </c>
      <c r="F8075" t="s">
        <v>4931</v>
      </c>
      <c r="G8075">
        <v>0</v>
      </c>
      <c r="H8075">
        <v>10</v>
      </c>
      <c r="I8075">
        <v>1</v>
      </c>
      <c r="J8075">
        <v>8</v>
      </c>
      <c r="K8075">
        <v>0</v>
      </c>
      <c r="L8075">
        <v>1</v>
      </c>
      <c r="M8075">
        <v>0</v>
      </c>
      <c r="N8075">
        <v>0</v>
      </c>
      <c r="O8075">
        <v>0</v>
      </c>
      <c r="P8075">
        <v>0</v>
      </c>
      <c r="Q8075">
        <v>0</v>
      </c>
    </row>
    <row r="8076" spans="1:17" x14ac:dyDescent="0.2">
      <c r="A8076" t="s">
        <v>25814</v>
      </c>
      <c r="B8076" t="s">
        <v>89</v>
      </c>
      <c r="C8076" t="s">
        <v>116</v>
      </c>
      <c r="D8076" t="s">
        <v>17736</v>
      </c>
      <c r="E8076" t="s">
        <v>83</v>
      </c>
      <c r="F8076" t="s">
        <v>4933</v>
      </c>
      <c r="G8076">
        <v>0</v>
      </c>
      <c r="H8076">
        <v>0</v>
      </c>
      <c r="I8076">
        <v>0</v>
      </c>
      <c r="J8076">
        <v>0</v>
      </c>
      <c r="K8076">
        <v>0</v>
      </c>
      <c r="L8076">
        <v>0</v>
      </c>
      <c r="M8076">
        <v>10</v>
      </c>
      <c r="N8076">
        <v>0</v>
      </c>
      <c r="O8076">
        <v>0</v>
      </c>
      <c r="P8076">
        <v>0</v>
      </c>
      <c r="Q8076">
        <v>0</v>
      </c>
    </row>
    <row r="8077" spans="1:17" x14ac:dyDescent="0.2">
      <c r="A8077" t="s">
        <v>25815</v>
      </c>
      <c r="B8077" t="s">
        <v>89</v>
      </c>
      <c r="C8077" t="s">
        <v>116</v>
      </c>
      <c r="D8077" t="s">
        <v>17736</v>
      </c>
      <c r="E8077" t="s">
        <v>83</v>
      </c>
      <c r="F8077" t="s">
        <v>4935</v>
      </c>
      <c r="G8077">
        <v>0</v>
      </c>
      <c r="H8077">
        <v>10</v>
      </c>
      <c r="I8077">
        <v>1</v>
      </c>
      <c r="J8077">
        <v>8</v>
      </c>
      <c r="K8077">
        <v>0</v>
      </c>
      <c r="L8077">
        <v>1</v>
      </c>
      <c r="M8077">
        <v>0</v>
      </c>
      <c r="N8077">
        <v>0</v>
      </c>
      <c r="O8077">
        <v>0</v>
      </c>
      <c r="P8077">
        <v>0</v>
      </c>
      <c r="Q8077">
        <v>0</v>
      </c>
    </row>
    <row r="8078" spans="1:17" x14ac:dyDescent="0.2">
      <c r="A8078" t="s">
        <v>25816</v>
      </c>
      <c r="B8078" t="s">
        <v>89</v>
      </c>
      <c r="C8078" t="s">
        <v>116</v>
      </c>
      <c r="D8078" t="s">
        <v>17736</v>
      </c>
      <c r="E8078" t="s">
        <v>83</v>
      </c>
      <c r="F8078" t="s">
        <v>4937</v>
      </c>
      <c r="G8078">
        <v>0</v>
      </c>
      <c r="H8078">
        <v>10</v>
      </c>
      <c r="I8078">
        <v>1</v>
      </c>
      <c r="J8078">
        <v>8</v>
      </c>
      <c r="K8078">
        <v>0</v>
      </c>
      <c r="L8078">
        <v>1</v>
      </c>
      <c r="M8078">
        <v>0</v>
      </c>
      <c r="N8078">
        <v>0</v>
      </c>
      <c r="O8078">
        <v>0</v>
      </c>
      <c r="P8078">
        <v>0</v>
      </c>
      <c r="Q8078">
        <v>0</v>
      </c>
    </row>
    <row r="8079" spans="1:17" x14ac:dyDescent="0.2">
      <c r="A8079" t="s">
        <v>25817</v>
      </c>
      <c r="B8079" t="s">
        <v>89</v>
      </c>
      <c r="C8079" t="s">
        <v>116</v>
      </c>
      <c r="D8079" t="s">
        <v>17736</v>
      </c>
      <c r="E8079" t="s">
        <v>83</v>
      </c>
      <c r="F8079" t="s">
        <v>4939</v>
      </c>
      <c r="G8079">
        <v>0</v>
      </c>
      <c r="H8079">
        <v>0</v>
      </c>
      <c r="I8079">
        <v>0</v>
      </c>
      <c r="J8079">
        <v>0</v>
      </c>
      <c r="K8079">
        <v>0</v>
      </c>
      <c r="L8079">
        <v>0</v>
      </c>
      <c r="M8079">
        <v>10</v>
      </c>
      <c r="N8079">
        <v>0</v>
      </c>
      <c r="O8079">
        <v>0</v>
      </c>
      <c r="P8079">
        <v>0</v>
      </c>
      <c r="Q8079">
        <v>0</v>
      </c>
    </row>
    <row r="8080" spans="1:17" x14ac:dyDescent="0.2">
      <c r="A8080" t="s">
        <v>25818</v>
      </c>
      <c r="B8080" t="s">
        <v>89</v>
      </c>
      <c r="C8080" t="s">
        <v>116</v>
      </c>
      <c r="D8080" t="s">
        <v>17736</v>
      </c>
      <c r="E8080" t="s">
        <v>83</v>
      </c>
      <c r="F8080" t="s">
        <v>4941</v>
      </c>
      <c r="G8080">
        <v>0</v>
      </c>
      <c r="H8080">
        <v>10</v>
      </c>
      <c r="I8080">
        <v>1</v>
      </c>
      <c r="J8080">
        <v>8</v>
      </c>
      <c r="K8080">
        <v>0</v>
      </c>
      <c r="L8080">
        <v>1</v>
      </c>
      <c r="M8080">
        <v>0</v>
      </c>
      <c r="N8080">
        <v>0</v>
      </c>
      <c r="O8080">
        <v>0</v>
      </c>
      <c r="P8080">
        <v>0</v>
      </c>
      <c r="Q8080">
        <v>0</v>
      </c>
    </row>
    <row r="8081" spans="1:17" x14ac:dyDescent="0.2">
      <c r="A8081" t="s">
        <v>25819</v>
      </c>
      <c r="B8081" t="s">
        <v>89</v>
      </c>
      <c r="C8081" t="s">
        <v>116</v>
      </c>
      <c r="D8081" t="s">
        <v>17736</v>
      </c>
      <c r="E8081" t="s">
        <v>83</v>
      </c>
      <c r="F8081" t="s">
        <v>4943</v>
      </c>
      <c r="G8081">
        <v>0</v>
      </c>
      <c r="H8081">
        <v>0</v>
      </c>
      <c r="I8081">
        <v>0</v>
      </c>
      <c r="J8081">
        <v>0</v>
      </c>
      <c r="K8081">
        <v>0</v>
      </c>
      <c r="L8081">
        <v>0</v>
      </c>
      <c r="M8081">
        <v>10</v>
      </c>
      <c r="N8081">
        <v>0</v>
      </c>
      <c r="O8081">
        <v>0</v>
      </c>
      <c r="P8081">
        <v>0</v>
      </c>
      <c r="Q8081">
        <v>0</v>
      </c>
    </row>
    <row r="8082" spans="1:17" x14ac:dyDescent="0.2">
      <c r="A8082" t="s">
        <v>25820</v>
      </c>
      <c r="B8082" t="s">
        <v>89</v>
      </c>
      <c r="C8082" t="s">
        <v>116</v>
      </c>
      <c r="D8082" t="s">
        <v>17736</v>
      </c>
      <c r="E8082" t="s">
        <v>83</v>
      </c>
      <c r="F8082" t="s">
        <v>4925</v>
      </c>
      <c r="G8082">
        <v>0</v>
      </c>
      <c r="H8082">
        <v>0</v>
      </c>
      <c r="I8082">
        <v>0</v>
      </c>
      <c r="J8082">
        <v>0</v>
      </c>
      <c r="K8082">
        <v>0</v>
      </c>
      <c r="L8082">
        <v>0</v>
      </c>
      <c r="M8082">
        <v>0</v>
      </c>
      <c r="N8082">
        <v>6</v>
      </c>
      <c r="O8082">
        <v>6</v>
      </c>
      <c r="P8082">
        <v>0</v>
      </c>
      <c r="Q8082">
        <v>0</v>
      </c>
    </row>
    <row r="8083" spans="1:17" x14ac:dyDescent="0.2">
      <c r="A8083" t="s">
        <v>25821</v>
      </c>
      <c r="B8083" t="s">
        <v>89</v>
      </c>
      <c r="C8083" t="s">
        <v>116</v>
      </c>
      <c r="D8083" t="s">
        <v>17736</v>
      </c>
      <c r="E8083" t="s">
        <v>83</v>
      </c>
      <c r="F8083" t="s">
        <v>4927</v>
      </c>
      <c r="G8083">
        <v>0</v>
      </c>
      <c r="H8083">
        <v>0</v>
      </c>
      <c r="I8083">
        <v>0</v>
      </c>
      <c r="J8083">
        <v>0</v>
      </c>
      <c r="K8083">
        <v>0</v>
      </c>
      <c r="L8083">
        <v>0</v>
      </c>
      <c r="M8083">
        <v>0</v>
      </c>
      <c r="N8083">
        <v>4</v>
      </c>
      <c r="O8083">
        <v>4</v>
      </c>
      <c r="P8083">
        <v>0</v>
      </c>
      <c r="Q8083">
        <v>0</v>
      </c>
    </row>
    <row r="8084" spans="1:17" x14ac:dyDescent="0.2">
      <c r="A8084" t="s">
        <v>25822</v>
      </c>
      <c r="B8084" t="s">
        <v>89</v>
      </c>
      <c r="C8084" t="s">
        <v>116</v>
      </c>
      <c r="D8084" t="s">
        <v>17736</v>
      </c>
      <c r="E8084" t="s">
        <v>83</v>
      </c>
      <c r="F8084" t="s">
        <v>17734</v>
      </c>
      <c r="G8084">
        <v>10</v>
      </c>
      <c r="H8084">
        <v>0</v>
      </c>
      <c r="I8084">
        <v>0</v>
      </c>
      <c r="J8084">
        <v>0</v>
      </c>
      <c r="K8084">
        <v>0</v>
      </c>
      <c r="L8084">
        <v>0</v>
      </c>
      <c r="M8084">
        <v>0</v>
      </c>
      <c r="N8084">
        <v>0</v>
      </c>
      <c r="O8084">
        <v>0</v>
      </c>
      <c r="P8084">
        <v>0</v>
      </c>
      <c r="Q8084">
        <v>0</v>
      </c>
    </row>
    <row r="8085" spans="1:17" x14ac:dyDescent="0.2">
      <c r="A8085" t="s">
        <v>25823</v>
      </c>
      <c r="B8085" t="s">
        <v>89</v>
      </c>
      <c r="C8085" t="s">
        <v>116</v>
      </c>
      <c r="D8085" t="s">
        <v>17736</v>
      </c>
      <c r="E8085" t="s">
        <v>81</v>
      </c>
      <c r="F8085" t="s">
        <v>4929</v>
      </c>
      <c r="G8085">
        <v>0</v>
      </c>
      <c r="H8085">
        <v>10</v>
      </c>
      <c r="I8085">
        <v>2</v>
      </c>
      <c r="J8085">
        <v>7</v>
      </c>
      <c r="K8085">
        <v>1</v>
      </c>
      <c r="L8085">
        <v>0</v>
      </c>
      <c r="M8085">
        <v>0</v>
      </c>
      <c r="N8085">
        <v>0</v>
      </c>
      <c r="O8085">
        <v>0</v>
      </c>
      <c r="P8085">
        <v>0</v>
      </c>
      <c r="Q8085">
        <v>0</v>
      </c>
    </row>
    <row r="8086" spans="1:17" x14ac:dyDescent="0.2">
      <c r="A8086" t="s">
        <v>25824</v>
      </c>
      <c r="B8086" t="s">
        <v>89</v>
      </c>
      <c r="C8086" t="s">
        <v>116</v>
      </c>
      <c r="D8086" t="s">
        <v>17736</v>
      </c>
      <c r="E8086" t="s">
        <v>81</v>
      </c>
      <c r="F8086" t="s">
        <v>4931</v>
      </c>
      <c r="G8086">
        <v>0</v>
      </c>
      <c r="H8086">
        <v>10</v>
      </c>
      <c r="I8086">
        <v>2</v>
      </c>
      <c r="J8086">
        <v>7</v>
      </c>
      <c r="K8086">
        <v>1</v>
      </c>
      <c r="L8086">
        <v>0</v>
      </c>
      <c r="M8086">
        <v>0</v>
      </c>
      <c r="N8086">
        <v>0</v>
      </c>
      <c r="O8086">
        <v>0</v>
      </c>
      <c r="P8086">
        <v>0</v>
      </c>
      <c r="Q8086">
        <v>0</v>
      </c>
    </row>
    <row r="8087" spans="1:17" x14ac:dyDescent="0.2">
      <c r="A8087" t="s">
        <v>25825</v>
      </c>
      <c r="B8087" t="s">
        <v>89</v>
      </c>
      <c r="C8087" t="s">
        <v>116</v>
      </c>
      <c r="D8087" t="s">
        <v>17736</v>
      </c>
      <c r="E8087" t="s">
        <v>81</v>
      </c>
      <c r="F8087" t="s">
        <v>4933</v>
      </c>
      <c r="G8087">
        <v>0</v>
      </c>
      <c r="H8087">
        <v>0</v>
      </c>
      <c r="I8087">
        <v>0</v>
      </c>
      <c r="J8087">
        <v>0</v>
      </c>
      <c r="K8087">
        <v>0</v>
      </c>
      <c r="L8087">
        <v>0</v>
      </c>
      <c r="M8087">
        <v>10</v>
      </c>
      <c r="N8087">
        <v>0</v>
      </c>
      <c r="O8087">
        <v>0</v>
      </c>
      <c r="P8087">
        <v>0</v>
      </c>
      <c r="Q8087">
        <v>0</v>
      </c>
    </row>
    <row r="8088" spans="1:17" x14ac:dyDescent="0.2">
      <c r="A8088" t="s">
        <v>25826</v>
      </c>
      <c r="B8088" t="s">
        <v>89</v>
      </c>
      <c r="C8088" t="s">
        <v>116</v>
      </c>
      <c r="D8088" t="s">
        <v>17736</v>
      </c>
      <c r="E8088" t="s">
        <v>81</v>
      </c>
      <c r="F8088" t="s">
        <v>4935</v>
      </c>
      <c r="G8088">
        <v>0</v>
      </c>
      <c r="H8088">
        <v>10</v>
      </c>
      <c r="I8088">
        <v>2</v>
      </c>
      <c r="J8088">
        <v>7</v>
      </c>
      <c r="K8088">
        <v>1</v>
      </c>
      <c r="L8088">
        <v>0</v>
      </c>
      <c r="M8088">
        <v>0</v>
      </c>
      <c r="N8088">
        <v>0</v>
      </c>
      <c r="O8088">
        <v>0</v>
      </c>
      <c r="P8088">
        <v>0</v>
      </c>
      <c r="Q8088">
        <v>0</v>
      </c>
    </row>
    <row r="8089" spans="1:17" x14ac:dyDescent="0.2">
      <c r="A8089" t="s">
        <v>25827</v>
      </c>
      <c r="B8089" t="s">
        <v>89</v>
      </c>
      <c r="C8089" t="s">
        <v>180</v>
      </c>
      <c r="D8089" t="s">
        <v>17768</v>
      </c>
      <c r="E8089" t="s">
        <v>83</v>
      </c>
      <c r="F8089" t="s">
        <v>17734</v>
      </c>
      <c r="G8089">
        <v>1</v>
      </c>
      <c r="H8089">
        <v>0</v>
      </c>
      <c r="I8089">
        <v>0</v>
      </c>
      <c r="J8089">
        <v>0</v>
      </c>
      <c r="K8089">
        <v>0</v>
      </c>
      <c r="L8089">
        <v>0</v>
      </c>
      <c r="M8089">
        <v>0</v>
      </c>
      <c r="N8089">
        <v>0</v>
      </c>
      <c r="O8089">
        <v>0</v>
      </c>
      <c r="P8089">
        <v>0</v>
      </c>
      <c r="Q8089">
        <v>0</v>
      </c>
    </row>
    <row r="8090" spans="1:17" x14ac:dyDescent="0.2">
      <c r="A8090" t="s">
        <v>25828</v>
      </c>
      <c r="B8090" t="s">
        <v>89</v>
      </c>
      <c r="C8090" t="s">
        <v>180</v>
      </c>
      <c r="D8090" t="s">
        <v>17736</v>
      </c>
      <c r="E8090" t="s">
        <v>83</v>
      </c>
      <c r="F8090" t="s">
        <v>4929</v>
      </c>
      <c r="G8090">
        <v>0</v>
      </c>
      <c r="H8090">
        <v>38</v>
      </c>
      <c r="I8090">
        <v>1</v>
      </c>
      <c r="J8090">
        <v>37</v>
      </c>
      <c r="K8090">
        <v>0</v>
      </c>
      <c r="L8090">
        <v>0</v>
      </c>
      <c r="M8090">
        <v>0</v>
      </c>
      <c r="N8090">
        <v>0</v>
      </c>
      <c r="O8090">
        <v>0</v>
      </c>
      <c r="P8090">
        <v>0</v>
      </c>
      <c r="Q8090">
        <v>0</v>
      </c>
    </row>
    <row r="8091" spans="1:17" x14ac:dyDescent="0.2">
      <c r="A8091" t="s">
        <v>25829</v>
      </c>
      <c r="B8091" t="s">
        <v>89</v>
      </c>
      <c r="C8091" t="s">
        <v>180</v>
      </c>
      <c r="D8091" t="s">
        <v>17736</v>
      </c>
      <c r="E8091" t="s">
        <v>83</v>
      </c>
      <c r="F8091" t="s">
        <v>4931</v>
      </c>
      <c r="G8091">
        <v>0</v>
      </c>
      <c r="H8091">
        <v>38</v>
      </c>
      <c r="I8091">
        <v>1</v>
      </c>
      <c r="J8091">
        <v>34</v>
      </c>
      <c r="K8091">
        <v>1</v>
      </c>
      <c r="L8091">
        <v>2</v>
      </c>
      <c r="M8091">
        <v>0</v>
      </c>
      <c r="N8091">
        <v>0</v>
      </c>
      <c r="O8091">
        <v>0</v>
      </c>
      <c r="P8091">
        <v>0</v>
      </c>
      <c r="Q8091">
        <v>0</v>
      </c>
    </row>
    <row r="8092" spans="1:17" x14ac:dyDescent="0.2">
      <c r="A8092" t="s">
        <v>25830</v>
      </c>
      <c r="B8092" t="s">
        <v>89</v>
      </c>
      <c r="C8092" t="s">
        <v>180</v>
      </c>
      <c r="D8092" t="s">
        <v>17736</v>
      </c>
      <c r="E8092" t="s">
        <v>83</v>
      </c>
      <c r="F8092" t="s">
        <v>4933</v>
      </c>
      <c r="G8092">
        <v>0</v>
      </c>
      <c r="H8092">
        <v>0</v>
      </c>
      <c r="I8092">
        <v>0</v>
      </c>
      <c r="J8092">
        <v>0</v>
      </c>
      <c r="K8092">
        <v>0</v>
      </c>
      <c r="L8092">
        <v>0</v>
      </c>
      <c r="M8092">
        <v>38</v>
      </c>
      <c r="N8092">
        <v>0</v>
      </c>
      <c r="O8092">
        <v>0</v>
      </c>
      <c r="P8092">
        <v>0</v>
      </c>
      <c r="Q8092">
        <v>0</v>
      </c>
    </row>
    <row r="8093" spans="1:17" x14ac:dyDescent="0.2">
      <c r="A8093" t="s">
        <v>25831</v>
      </c>
      <c r="B8093" t="s">
        <v>89</v>
      </c>
      <c r="C8093" t="s">
        <v>180</v>
      </c>
      <c r="D8093" t="s">
        <v>17736</v>
      </c>
      <c r="E8093" t="s">
        <v>83</v>
      </c>
      <c r="F8093" t="s">
        <v>4935</v>
      </c>
      <c r="G8093">
        <v>0</v>
      </c>
      <c r="H8093">
        <v>38</v>
      </c>
      <c r="I8093">
        <v>1</v>
      </c>
      <c r="J8093">
        <v>34</v>
      </c>
      <c r="K8093">
        <v>1</v>
      </c>
      <c r="L8093">
        <v>2</v>
      </c>
      <c r="M8093">
        <v>0</v>
      </c>
      <c r="N8093">
        <v>0</v>
      </c>
      <c r="O8093">
        <v>0</v>
      </c>
      <c r="P8093">
        <v>0</v>
      </c>
      <c r="Q8093">
        <v>0</v>
      </c>
    </row>
    <row r="8094" spans="1:17" x14ac:dyDescent="0.2">
      <c r="A8094" t="s">
        <v>25832</v>
      </c>
      <c r="B8094" t="s">
        <v>89</v>
      </c>
      <c r="C8094" t="s">
        <v>180</v>
      </c>
      <c r="D8094" t="s">
        <v>17736</v>
      </c>
      <c r="E8094" t="s">
        <v>83</v>
      </c>
      <c r="F8094" t="s">
        <v>4937</v>
      </c>
      <c r="G8094">
        <v>0</v>
      </c>
      <c r="H8094">
        <v>38</v>
      </c>
      <c r="I8094">
        <v>1</v>
      </c>
      <c r="J8094">
        <v>34</v>
      </c>
      <c r="K8094">
        <v>1</v>
      </c>
      <c r="L8094">
        <v>2</v>
      </c>
      <c r="M8094">
        <v>0</v>
      </c>
      <c r="N8094">
        <v>0</v>
      </c>
      <c r="O8094">
        <v>0</v>
      </c>
      <c r="P8094">
        <v>0</v>
      </c>
      <c r="Q8094">
        <v>0</v>
      </c>
    </row>
    <row r="8095" spans="1:17" x14ac:dyDescent="0.2">
      <c r="A8095" t="s">
        <v>25833</v>
      </c>
      <c r="B8095" t="s">
        <v>89</v>
      </c>
      <c r="C8095" t="s">
        <v>180</v>
      </c>
      <c r="D8095" t="s">
        <v>17736</v>
      </c>
      <c r="E8095" t="s">
        <v>83</v>
      </c>
      <c r="F8095" t="s">
        <v>4939</v>
      </c>
      <c r="G8095">
        <v>0</v>
      </c>
      <c r="H8095">
        <v>0</v>
      </c>
      <c r="I8095">
        <v>0</v>
      </c>
      <c r="J8095">
        <v>0</v>
      </c>
      <c r="K8095">
        <v>0</v>
      </c>
      <c r="L8095">
        <v>0</v>
      </c>
      <c r="M8095">
        <v>38</v>
      </c>
      <c r="N8095">
        <v>0</v>
      </c>
      <c r="O8095">
        <v>0</v>
      </c>
      <c r="P8095">
        <v>0</v>
      </c>
      <c r="Q8095">
        <v>0</v>
      </c>
    </row>
    <row r="8096" spans="1:17" x14ac:dyDescent="0.2">
      <c r="A8096" t="s">
        <v>25834</v>
      </c>
      <c r="B8096" t="s">
        <v>89</v>
      </c>
      <c r="C8096" t="s">
        <v>180</v>
      </c>
      <c r="D8096" t="s">
        <v>17736</v>
      </c>
      <c r="E8096" t="s">
        <v>83</v>
      </c>
      <c r="F8096" t="s">
        <v>4941</v>
      </c>
      <c r="G8096">
        <v>0</v>
      </c>
      <c r="H8096">
        <v>38</v>
      </c>
      <c r="I8096">
        <v>1</v>
      </c>
      <c r="J8096">
        <v>37</v>
      </c>
      <c r="K8096">
        <v>0</v>
      </c>
      <c r="L8096">
        <v>0</v>
      </c>
      <c r="M8096">
        <v>0</v>
      </c>
      <c r="N8096">
        <v>0</v>
      </c>
      <c r="O8096">
        <v>0</v>
      </c>
      <c r="P8096">
        <v>0</v>
      </c>
      <c r="Q8096">
        <v>0</v>
      </c>
    </row>
    <row r="8097" spans="1:17" x14ac:dyDescent="0.2">
      <c r="A8097" t="s">
        <v>25835</v>
      </c>
      <c r="B8097" t="s">
        <v>89</v>
      </c>
      <c r="C8097" t="s">
        <v>180</v>
      </c>
      <c r="D8097" t="s">
        <v>17736</v>
      </c>
      <c r="E8097" t="s">
        <v>83</v>
      </c>
      <c r="F8097" t="s">
        <v>4943</v>
      </c>
      <c r="G8097">
        <v>0</v>
      </c>
      <c r="H8097">
        <v>0</v>
      </c>
      <c r="I8097">
        <v>0</v>
      </c>
      <c r="J8097">
        <v>0</v>
      </c>
      <c r="K8097">
        <v>0</v>
      </c>
      <c r="L8097">
        <v>0</v>
      </c>
      <c r="M8097">
        <v>38</v>
      </c>
      <c r="N8097">
        <v>0</v>
      </c>
      <c r="O8097">
        <v>0</v>
      </c>
      <c r="P8097">
        <v>0</v>
      </c>
      <c r="Q8097">
        <v>0</v>
      </c>
    </row>
    <row r="8098" spans="1:17" x14ac:dyDescent="0.2">
      <c r="A8098" t="s">
        <v>25836</v>
      </c>
      <c r="B8098" t="s">
        <v>91</v>
      </c>
      <c r="C8098" t="s">
        <v>240</v>
      </c>
      <c r="D8098" t="s">
        <v>17736</v>
      </c>
      <c r="E8098" t="s">
        <v>81</v>
      </c>
      <c r="F8098" t="s">
        <v>4937</v>
      </c>
      <c r="G8098">
        <v>0</v>
      </c>
      <c r="H8098">
        <v>1</v>
      </c>
      <c r="I8098">
        <v>0</v>
      </c>
      <c r="J8098">
        <v>1</v>
      </c>
      <c r="K8098">
        <v>0</v>
      </c>
      <c r="L8098">
        <v>0</v>
      </c>
      <c r="M8098">
        <v>0</v>
      </c>
      <c r="N8098">
        <v>0</v>
      </c>
      <c r="O8098">
        <v>0</v>
      </c>
      <c r="P8098">
        <v>0</v>
      </c>
      <c r="Q8098">
        <v>0</v>
      </c>
    </row>
    <row r="8099" spans="1:17" x14ac:dyDescent="0.2">
      <c r="A8099" t="s">
        <v>25837</v>
      </c>
      <c r="B8099" t="s">
        <v>91</v>
      </c>
      <c r="C8099" t="s">
        <v>240</v>
      </c>
      <c r="D8099" t="s">
        <v>17736</v>
      </c>
      <c r="E8099" t="s">
        <v>81</v>
      </c>
      <c r="F8099" t="s">
        <v>4939</v>
      </c>
      <c r="G8099">
        <v>0</v>
      </c>
      <c r="H8099">
        <v>0</v>
      </c>
      <c r="I8099">
        <v>0</v>
      </c>
      <c r="J8099">
        <v>0</v>
      </c>
      <c r="K8099">
        <v>0</v>
      </c>
      <c r="L8099">
        <v>0</v>
      </c>
      <c r="M8099">
        <v>1</v>
      </c>
      <c r="N8099">
        <v>0</v>
      </c>
      <c r="O8099">
        <v>0</v>
      </c>
      <c r="P8099">
        <v>0</v>
      </c>
      <c r="Q8099">
        <v>0</v>
      </c>
    </row>
    <row r="8100" spans="1:17" x14ac:dyDescent="0.2">
      <c r="A8100" t="s">
        <v>25838</v>
      </c>
      <c r="B8100" t="s">
        <v>91</v>
      </c>
      <c r="C8100" t="s">
        <v>240</v>
      </c>
      <c r="D8100" t="s">
        <v>17736</v>
      </c>
      <c r="E8100" t="s">
        <v>81</v>
      </c>
      <c r="F8100" t="s">
        <v>4941</v>
      </c>
      <c r="G8100">
        <v>0</v>
      </c>
      <c r="H8100">
        <v>1</v>
      </c>
      <c r="I8100">
        <v>0</v>
      </c>
      <c r="J8100">
        <v>1</v>
      </c>
      <c r="K8100">
        <v>0</v>
      </c>
      <c r="L8100">
        <v>0</v>
      </c>
      <c r="M8100">
        <v>0</v>
      </c>
      <c r="N8100">
        <v>0</v>
      </c>
      <c r="O8100">
        <v>0</v>
      </c>
      <c r="P8100">
        <v>0</v>
      </c>
      <c r="Q8100">
        <v>0</v>
      </c>
    </row>
    <row r="8101" spans="1:17" x14ac:dyDescent="0.2">
      <c r="A8101" t="s">
        <v>25839</v>
      </c>
      <c r="B8101" t="s">
        <v>91</v>
      </c>
      <c r="C8101" t="s">
        <v>240</v>
      </c>
      <c r="D8101" t="s">
        <v>17736</v>
      </c>
      <c r="E8101" t="s">
        <v>81</v>
      </c>
      <c r="F8101" t="s">
        <v>4943</v>
      </c>
      <c r="G8101">
        <v>0</v>
      </c>
      <c r="H8101">
        <v>0</v>
      </c>
      <c r="I8101">
        <v>0</v>
      </c>
      <c r="J8101">
        <v>0</v>
      </c>
      <c r="K8101">
        <v>0</v>
      </c>
      <c r="L8101">
        <v>0</v>
      </c>
      <c r="M8101">
        <v>1</v>
      </c>
      <c r="N8101">
        <v>0</v>
      </c>
      <c r="O8101">
        <v>0</v>
      </c>
      <c r="P8101">
        <v>0</v>
      </c>
      <c r="Q8101">
        <v>0</v>
      </c>
    </row>
    <row r="8102" spans="1:17" x14ac:dyDescent="0.2">
      <c r="A8102" t="s">
        <v>25840</v>
      </c>
      <c r="B8102" t="s">
        <v>91</v>
      </c>
      <c r="C8102" t="s">
        <v>240</v>
      </c>
      <c r="D8102" t="s">
        <v>17736</v>
      </c>
      <c r="E8102" t="s">
        <v>81</v>
      </c>
      <c r="F8102" t="s">
        <v>4925</v>
      </c>
      <c r="G8102">
        <v>0</v>
      </c>
      <c r="H8102">
        <v>0</v>
      </c>
      <c r="I8102">
        <v>0</v>
      </c>
      <c r="J8102">
        <v>0</v>
      </c>
      <c r="K8102">
        <v>0</v>
      </c>
      <c r="L8102">
        <v>0</v>
      </c>
      <c r="M8102">
        <v>0</v>
      </c>
      <c r="N8102">
        <v>0</v>
      </c>
      <c r="O8102">
        <v>0</v>
      </c>
      <c r="P8102">
        <v>0</v>
      </c>
      <c r="Q8102">
        <v>0</v>
      </c>
    </row>
    <row r="8103" spans="1:17" x14ac:dyDescent="0.2">
      <c r="A8103" t="s">
        <v>25841</v>
      </c>
      <c r="B8103" t="s">
        <v>91</v>
      </c>
      <c r="C8103" t="s">
        <v>240</v>
      </c>
      <c r="D8103" t="s">
        <v>17736</v>
      </c>
      <c r="E8103" t="s">
        <v>81</v>
      </c>
      <c r="F8103" t="s">
        <v>4927</v>
      </c>
      <c r="G8103">
        <v>0</v>
      </c>
      <c r="H8103">
        <v>0</v>
      </c>
      <c r="I8103">
        <v>0</v>
      </c>
      <c r="J8103">
        <v>0</v>
      </c>
      <c r="K8103">
        <v>0</v>
      </c>
      <c r="L8103">
        <v>0</v>
      </c>
      <c r="M8103">
        <v>0</v>
      </c>
      <c r="N8103">
        <v>0</v>
      </c>
      <c r="O8103">
        <v>0</v>
      </c>
      <c r="P8103">
        <v>0</v>
      </c>
      <c r="Q8103">
        <v>0</v>
      </c>
    </row>
    <row r="8104" spans="1:17" x14ac:dyDescent="0.2">
      <c r="A8104" t="s">
        <v>25842</v>
      </c>
      <c r="B8104" t="s">
        <v>91</v>
      </c>
      <c r="C8104" t="s">
        <v>240</v>
      </c>
      <c r="D8104" t="s">
        <v>17736</v>
      </c>
      <c r="E8104" t="s">
        <v>81</v>
      </c>
      <c r="F8104" t="s">
        <v>17734</v>
      </c>
      <c r="G8104">
        <v>1</v>
      </c>
      <c r="H8104">
        <v>0</v>
      </c>
      <c r="I8104">
        <v>0</v>
      </c>
      <c r="J8104">
        <v>0</v>
      </c>
      <c r="K8104">
        <v>0</v>
      </c>
      <c r="L8104">
        <v>0</v>
      </c>
      <c r="M8104">
        <v>0</v>
      </c>
      <c r="N8104">
        <v>0</v>
      </c>
      <c r="O8104">
        <v>0</v>
      </c>
      <c r="P8104">
        <v>0</v>
      </c>
      <c r="Q8104">
        <v>0</v>
      </c>
    </row>
    <row r="8105" spans="1:17" x14ac:dyDescent="0.2">
      <c r="A8105" t="s">
        <v>25843</v>
      </c>
      <c r="B8105" t="s">
        <v>91</v>
      </c>
      <c r="C8105" t="s">
        <v>249</v>
      </c>
      <c r="D8105" t="s">
        <v>17736</v>
      </c>
      <c r="E8105" t="s">
        <v>83</v>
      </c>
      <c r="F8105" t="s">
        <v>4929</v>
      </c>
      <c r="G8105">
        <v>0</v>
      </c>
      <c r="H8105">
        <v>1</v>
      </c>
      <c r="I8105">
        <v>0</v>
      </c>
      <c r="J8105">
        <v>1</v>
      </c>
      <c r="K8105">
        <v>0</v>
      </c>
      <c r="L8105">
        <v>0</v>
      </c>
      <c r="M8105">
        <v>0</v>
      </c>
      <c r="N8105">
        <v>0</v>
      </c>
      <c r="O8105">
        <v>0</v>
      </c>
      <c r="P8105">
        <v>0</v>
      </c>
      <c r="Q8105">
        <v>0</v>
      </c>
    </row>
    <row r="8106" spans="1:17" x14ac:dyDescent="0.2">
      <c r="A8106" t="s">
        <v>25844</v>
      </c>
      <c r="B8106" t="s">
        <v>91</v>
      </c>
      <c r="C8106" t="s">
        <v>249</v>
      </c>
      <c r="D8106" t="s">
        <v>17736</v>
      </c>
      <c r="E8106" t="s">
        <v>83</v>
      </c>
      <c r="F8106" t="s">
        <v>4931</v>
      </c>
      <c r="G8106">
        <v>0</v>
      </c>
      <c r="H8106">
        <v>1</v>
      </c>
      <c r="I8106">
        <v>0</v>
      </c>
      <c r="J8106">
        <v>1</v>
      </c>
      <c r="K8106">
        <v>0</v>
      </c>
      <c r="L8106">
        <v>0</v>
      </c>
      <c r="M8106">
        <v>0</v>
      </c>
      <c r="N8106">
        <v>0</v>
      </c>
      <c r="O8106">
        <v>0</v>
      </c>
      <c r="P8106">
        <v>0</v>
      </c>
      <c r="Q8106">
        <v>0</v>
      </c>
    </row>
    <row r="8107" spans="1:17" x14ac:dyDescent="0.2">
      <c r="A8107" t="s">
        <v>25845</v>
      </c>
      <c r="B8107" t="s">
        <v>91</v>
      </c>
      <c r="C8107" t="s">
        <v>249</v>
      </c>
      <c r="D8107" t="s">
        <v>17736</v>
      </c>
      <c r="E8107" t="s">
        <v>83</v>
      </c>
      <c r="F8107" t="s">
        <v>4933</v>
      </c>
      <c r="G8107">
        <v>0</v>
      </c>
      <c r="H8107">
        <v>0</v>
      </c>
      <c r="I8107">
        <v>0</v>
      </c>
      <c r="J8107">
        <v>0</v>
      </c>
      <c r="K8107">
        <v>0</v>
      </c>
      <c r="L8107">
        <v>0</v>
      </c>
      <c r="M8107">
        <v>1</v>
      </c>
      <c r="N8107">
        <v>0</v>
      </c>
      <c r="O8107">
        <v>0</v>
      </c>
      <c r="P8107">
        <v>0</v>
      </c>
      <c r="Q8107">
        <v>0</v>
      </c>
    </row>
    <row r="8108" spans="1:17" x14ac:dyDescent="0.2">
      <c r="A8108" t="s">
        <v>25846</v>
      </c>
      <c r="B8108" t="s">
        <v>91</v>
      </c>
      <c r="C8108" t="s">
        <v>249</v>
      </c>
      <c r="D8108" t="s">
        <v>17736</v>
      </c>
      <c r="E8108" t="s">
        <v>83</v>
      </c>
      <c r="F8108" t="s">
        <v>4935</v>
      </c>
      <c r="G8108">
        <v>0</v>
      </c>
      <c r="H8108">
        <v>1</v>
      </c>
      <c r="I8108">
        <v>0</v>
      </c>
      <c r="J8108">
        <v>1</v>
      </c>
      <c r="K8108">
        <v>0</v>
      </c>
      <c r="L8108">
        <v>0</v>
      </c>
      <c r="M8108">
        <v>0</v>
      </c>
      <c r="N8108">
        <v>0</v>
      </c>
      <c r="O8108">
        <v>0</v>
      </c>
      <c r="P8108">
        <v>0</v>
      </c>
      <c r="Q8108">
        <v>0</v>
      </c>
    </row>
    <row r="8109" spans="1:17" x14ac:dyDescent="0.2">
      <c r="A8109" t="s">
        <v>25847</v>
      </c>
      <c r="B8109" t="s">
        <v>91</v>
      </c>
      <c r="C8109" t="s">
        <v>249</v>
      </c>
      <c r="D8109" t="s">
        <v>17736</v>
      </c>
      <c r="E8109" t="s">
        <v>83</v>
      </c>
      <c r="F8109" t="s">
        <v>4937</v>
      </c>
      <c r="G8109">
        <v>0</v>
      </c>
      <c r="H8109">
        <v>1</v>
      </c>
      <c r="I8109">
        <v>0</v>
      </c>
      <c r="J8109">
        <v>1</v>
      </c>
      <c r="K8109">
        <v>0</v>
      </c>
      <c r="L8109">
        <v>0</v>
      </c>
      <c r="M8109">
        <v>0</v>
      </c>
      <c r="N8109">
        <v>0</v>
      </c>
      <c r="O8109">
        <v>0</v>
      </c>
      <c r="P8109">
        <v>0</v>
      </c>
      <c r="Q8109">
        <v>0</v>
      </c>
    </row>
    <row r="8110" spans="1:17" x14ac:dyDescent="0.2">
      <c r="A8110" t="s">
        <v>25848</v>
      </c>
      <c r="B8110" t="s">
        <v>91</v>
      </c>
      <c r="C8110" t="s">
        <v>249</v>
      </c>
      <c r="D8110" t="s">
        <v>17736</v>
      </c>
      <c r="E8110" t="s">
        <v>83</v>
      </c>
      <c r="F8110" t="s">
        <v>4939</v>
      </c>
      <c r="G8110">
        <v>0</v>
      </c>
      <c r="H8110">
        <v>0</v>
      </c>
      <c r="I8110">
        <v>0</v>
      </c>
      <c r="J8110">
        <v>0</v>
      </c>
      <c r="K8110">
        <v>0</v>
      </c>
      <c r="L8110">
        <v>0</v>
      </c>
      <c r="M8110">
        <v>1</v>
      </c>
      <c r="N8110">
        <v>0</v>
      </c>
      <c r="O8110">
        <v>0</v>
      </c>
      <c r="P8110">
        <v>0</v>
      </c>
      <c r="Q8110">
        <v>0</v>
      </c>
    </row>
    <row r="8111" spans="1:17" x14ac:dyDescent="0.2">
      <c r="A8111" t="s">
        <v>25849</v>
      </c>
      <c r="B8111" t="s">
        <v>91</v>
      </c>
      <c r="C8111" t="s">
        <v>249</v>
      </c>
      <c r="D8111" t="s">
        <v>17736</v>
      </c>
      <c r="E8111" t="s">
        <v>83</v>
      </c>
      <c r="F8111" t="s">
        <v>4941</v>
      </c>
      <c r="G8111">
        <v>0</v>
      </c>
      <c r="H8111">
        <v>1</v>
      </c>
      <c r="I8111">
        <v>0</v>
      </c>
      <c r="J8111">
        <v>1</v>
      </c>
      <c r="K8111">
        <v>0</v>
      </c>
      <c r="L8111">
        <v>0</v>
      </c>
      <c r="M8111">
        <v>0</v>
      </c>
      <c r="N8111">
        <v>0</v>
      </c>
      <c r="O8111">
        <v>0</v>
      </c>
      <c r="P8111">
        <v>0</v>
      </c>
      <c r="Q8111">
        <v>0</v>
      </c>
    </row>
    <row r="8112" spans="1:17" x14ac:dyDescent="0.2">
      <c r="A8112" t="s">
        <v>25850</v>
      </c>
      <c r="B8112" t="s">
        <v>91</v>
      </c>
      <c r="C8112" t="s">
        <v>249</v>
      </c>
      <c r="D8112" t="s">
        <v>17736</v>
      </c>
      <c r="E8112" t="s">
        <v>83</v>
      </c>
      <c r="F8112" t="s">
        <v>4943</v>
      </c>
      <c r="G8112">
        <v>0</v>
      </c>
      <c r="H8112">
        <v>0</v>
      </c>
      <c r="I8112">
        <v>0</v>
      </c>
      <c r="J8112">
        <v>0</v>
      </c>
      <c r="K8112">
        <v>0</v>
      </c>
      <c r="L8112">
        <v>0</v>
      </c>
      <c r="M8112">
        <v>1</v>
      </c>
      <c r="N8112">
        <v>0</v>
      </c>
      <c r="O8112">
        <v>0</v>
      </c>
      <c r="P8112">
        <v>0</v>
      </c>
      <c r="Q8112">
        <v>0</v>
      </c>
    </row>
    <row r="8113" spans="1:17" x14ac:dyDescent="0.2">
      <c r="A8113" t="s">
        <v>25851</v>
      </c>
      <c r="B8113" t="s">
        <v>91</v>
      </c>
      <c r="C8113" t="s">
        <v>249</v>
      </c>
      <c r="D8113" t="s">
        <v>17736</v>
      </c>
      <c r="E8113" t="s">
        <v>83</v>
      </c>
      <c r="F8113" t="s">
        <v>4925</v>
      </c>
      <c r="G8113">
        <v>0</v>
      </c>
      <c r="H8113">
        <v>0</v>
      </c>
      <c r="I8113">
        <v>0</v>
      </c>
      <c r="J8113">
        <v>0</v>
      </c>
      <c r="K8113">
        <v>0</v>
      </c>
      <c r="L8113">
        <v>0</v>
      </c>
      <c r="M8113">
        <v>0</v>
      </c>
      <c r="N8113">
        <v>1</v>
      </c>
      <c r="O8113">
        <v>1</v>
      </c>
      <c r="P8113">
        <v>0</v>
      </c>
      <c r="Q8113">
        <v>0</v>
      </c>
    </row>
    <row r="8114" spans="1:17" x14ac:dyDescent="0.2">
      <c r="A8114" t="s">
        <v>25852</v>
      </c>
      <c r="B8114" t="s">
        <v>91</v>
      </c>
      <c r="C8114" t="s">
        <v>249</v>
      </c>
      <c r="D8114" t="s">
        <v>17736</v>
      </c>
      <c r="E8114" t="s">
        <v>83</v>
      </c>
      <c r="F8114" t="s">
        <v>4927</v>
      </c>
      <c r="G8114">
        <v>0</v>
      </c>
      <c r="H8114">
        <v>0</v>
      </c>
      <c r="I8114">
        <v>0</v>
      </c>
      <c r="J8114">
        <v>0</v>
      </c>
      <c r="K8114">
        <v>0</v>
      </c>
      <c r="L8114">
        <v>0</v>
      </c>
      <c r="M8114">
        <v>0</v>
      </c>
      <c r="N8114">
        <v>0</v>
      </c>
      <c r="O8114">
        <v>0</v>
      </c>
      <c r="P8114">
        <v>0</v>
      </c>
      <c r="Q8114">
        <v>0</v>
      </c>
    </row>
    <row r="8115" spans="1:17" x14ac:dyDescent="0.2">
      <c r="A8115" t="s">
        <v>25853</v>
      </c>
      <c r="B8115" t="s">
        <v>91</v>
      </c>
      <c r="C8115" t="s">
        <v>249</v>
      </c>
      <c r="D8115" t="s">
        <v>17736</v>
      </c>
      <c r="E8115" t="s">
        <v>83</v>
      </c>
      <c r="F8115" t="s">
        <v>17734</v>
      </c>
      <c r="G8115">
        <v>1</v>
      </c>
      <c r="H8115">
        <v>0</v>
      </c>
      <c r="I8115">
        <v>0</v>
      </c>
      <c r="J8115">
        <v>0</v>
      </c>
      <c r="K8115">
        <v>0</v>
      </c>
      <c r="L8115">
        <v>0</v>
      </c>
      <c r="M8115">
        <v>0</v>
      </c>
      <c r="N8115">
        <v>0</v>
      </c>
      <c r="O8115">
        <v>0</v>
      </c>
      <c r="P8115">
        <v>0</v>
      </c>
      <c r="Q8115">
        <v>0</v>
      </c>
    </row>
    <row r="8116" spans="1:17" x14ac:dyDescent="0.2">
      <c r="A8116" t="s">
        <v>25854</v>
      </c>
      <c r="B8116" t="s">
        <v>91</v>
      </c>
      <c r="C8116" t="s">
        <v>256</v>
      </c>
      <c r="D8116" t="s">
        <v>17736</v>
      </c>
      <c r="E8116" t="s">
        <v>83</v>
      </c>
      <c r="F8116" t="s">
        <v>4929</v>
      </c>
      <c r="G8116">
        <v>0</v>
      </c>
      <c r="H8116">
        <v>1</v>
      </c>
      <c r="I8116">
        <v>0</v>
      </c>
      <c r="J8116">
        <v>0</v>
      </c>
      <c r="K8116">
        <v>1</v>
      </c>
      <c r="L8116">
        <v>0</v>
      </c>
      <c r="M8116">
        <v>0</v>
      </c>
      <c r="N8116">
        <v>0</v>
      </c>
      <c r="O8116">
        <v>0</v>
      </c>
      <c r="P8116">
        <v>0</v>
      </c>
      <c r="Q8116">
        <v>0</v>
      </c>
    </row>
    <row r="8117" spans="1:17" x14ac:dyDescent="0.2">
      <c r="A8117" t="s">
        <v>25855</v>
      </c>
      <c r="B8117" t="s">
        <v>91</v>
      </c>
      <c r="C8117" t="s">
        <v>256</v>
      </c>
      <c r="D8117" t="s">
        <v>17736</v>
      </c>
      <c r="E8117" t="s">
        <v>83</v>
      </c>
      <c r="F8117" t="s">
        <v>4931</v>
      </c>
      <c r="G8117">
        <v>0</v>
      </c>
      <c r="H8117">
        <v>1</v>
      </c>
      <c r="I8117">
        <v>0</v>
      </c>
      <c r="J8117">
        <v>0</v>
      </c>
      <c r="K8117">
        <v>1</v>
      </c>
      <c r="L8117">
        <v>0</v>
      </c>
      <c r="M8117">
        <v>0</v>
      </c>
      <c r="N8117">
        <v>0</v>
      </c>
      <c r="O8117">
        <v>0</v>
      </c>
      <c r="P8117">
        <v>0</v>
      </c>
      <c r="Q8117">
        <v>0</v>
      </c>
    </row>
    <row r="8118" spans="1:17" x14ac:dyDescent="0.2">
      <c r="A8118" t="s">
        <v>25856</v>
      </c>
      <c r="B8118" t="s">
        <v>91</v>
      </c>
      <c r="C8118" t="s">
        <v>256</v>
      </c>
      <c r="D8118" t="s">
        <v>17736</v>
      </c>
      <c r="E8118" t="s">
        <v>83</v>
      </c>
      <c r="F8118" t="s">
        <v>4933</v>
      </c>
      <c r="G8118">
        <v>0</v>
      </c>
      <c r="H8118">
        <v>0</v>
      </c>
      <c r="I8118">
        <v>0</v>
      </c>
      <c r="J8118">
        <v>0</v>
      </c>
      <c r="K8118">
        <v>0</v>
      </c>
      <c r="L8118">
        <v>0</v>
      </c>
      <c r="M8118">
        <v>1</v>
      </c>
      <c r="N8118">
        <v>0</v>
      </c>
      <c r="O8118">
        <v>0</v>
      </c>
      <c r="P8118">
        <v>0</v>
      </c>
      <c r="Q8118">
        <v>0</v>
      </c>
    </row>
    <row r="8119" spans="1:17" x14ac:dyDescent="0.2">
      <c r="A8119" t="s">
        <v>25857</v>
      </c>
      <c r="B8119" t="s">
        <v>91</v>
      </c>
      <c r="C8119" t="s">
        <v>256</v>
      </c>
      <c r="D8119" t="s">
        <v>17736</v>
      </c>
      <c r="E8119" t="s">
        <v>83</v>
      </c>
      <c r="F8119" t="s">
        <v>4935</v>
      </c>
      <c r="G8119">
        <v>0</v>
      </c>
      <c r="H8119">
        <v>1</v>
      </c>
      <c r="I8119">
        <v>0</v>
      </c>
      <c r="J8119">
        <v>0</v>
      </c>
      <c r="K8119">
        <v>1</v>
      </c>
      <c r="L8119">
        <v>0</v>
      </c>
      <c r="M8119">
        <v>0</v>
      </c>
      <c r="N8119">
        <v>0</v>
      </c>
      <c r="O8119">
        <v>0</v>
      </c>
      <c r="P8119">
        <v>0</v>
      </c>
      <c r="Q8119">
        <v>0</v>
      </c>
    </row>
    <row r="8120" spans="1:17" x14ac:dyDescent="0.2">
      <c r="A8120" t="s">
        <v>25858</v>
      </c>
      <c r="B8120" t="s">
        <v>91</v>
      </c>
      <c r="C8120" t="s">
        <v>256</v>
      </c>
      <c r="D8120" t="s">
        <v>17736</v>
      </c>
      <c r="E8120" t="s">
        <v>83</v>
      </c>
      <c r="F8120" t="s">
        <v>4937</v>
      </c>
      <c r="G8120">
        <v>0</v>
      </c>
      <c r="H8120">
        <v>1</v>
      </c>
      <c r="I8120">
        <v>0</v>
      </c>
      <c r="J8120">
        <v>0</v>
      </c>
      <c r="K8120">
        <v>1</v>
      </c>
      <c r="L8120">
        <v>0</v>
      </c>
      <c r="M8120">
        <v>0</v>
      </c>
      <c r="N8120">
        <v>0</v>
      </c>
      <c r="O8120">
        <v>0</v>
      </c>
      <c r="P8120">
        <v>0</v>
      </c>
      <c r="Q8120">
        <v>0</v>
      </c>
    </row>
    <row r="8121" spans="1:17" x14ac:dyDescent="0.2">
      <c r="A8121" t="s">
        <v>25859</v>
      </c>
      <c r="B8121" t="s">
        <v>91</v>
      </c>
      <c r="C8121" t="s">
        <v>256</v>
      </c>
      <c r="D8121" t="s">
        <v>17736</v>
      </c>
      <c r="E8121" t="s">
        <v>83</v>
      </c>
      <c r="F8121" t="s">
        <v>4939</v>
      </c>
      <c r="G8121">
        <v>0</v>
      </c>
      <c r="H8121">
        <v>0</v>
      </c>
      <c r="I8121">
        <v>0</v>
      </c>
      <c r="J8121">
        <v>0</v>
      </c>
      <c r="K8121">
        <v>0</v>
      </c>
      <c r="L8121">
        <v>0</v>
      </c>
      <c r="M8121">
        <v>1</v>
      </c>
      <c r="N8121">
        <v>0</v>
      </c>
      <c r="O8121">
        <v>0</v>
      </c>
      <c r="P8121">
        <v>0</v>
      </c>
      <c r="Q8121">
        <v>0</v>
      </c>
    </row>
    <row r="8122" spans="1:17" x14ac:dyDescent="0.2">
      <c r="A8122" t="s">
        <v>25860</v>
      </c>
      <c r="B8122" t="s">
        <v>91</v>
      </c>
      <c r="C8122" t="s">
        <v>256</v>
      </c>
      <c r="D8122" t="s">
        <v>17736</v>
      </c>
      <c r="E8122" t="s">
        <v>83</v>
      </c>
      <c r="F8122" t="s">
        <v>4941</v>
      </c>
      <c r="G8122">
        <v>0</v>
      </c>
      <c r="H8122">
        <v>1</v>
      </c>
      <c r="I8122">
        <v>0</v>
      </c>
      <c r="J8122">
        <v>0</v>
      </c>
      <c r="K8122">
        <v>1</v>
      </c>
      <c r="L8122">
        <v>0</v>
      </c>
      <c r="M8122">
        <v>0</v>
      </c>
      <c r="N8122">
        <v>0</v>
      </c>
      <c r="O8122">
        <v>0</v>
      </c>
      <c r="P8122">
        <v>0</v>
      </c>
      <c r="Q8122">
        <v>0</v>
      </c>
    </row>
    <row r="8123" spans="1:17" x14ac:dyDescent="0.2">
      <c r="A8123" t="s">
        <v>25861</v>
      </c>
      <c r="B8123" t="s">
        <v>91</v>
      </c>
      <c r="C8123" t="s">
        <v>256</v>
      </c>
      <c r="D8123" t="s">
        <v>17736</v>
      </c>
      <c r="E8123" t="s">
        <v>83</v>
      </c>
      <c r="F8123" t="s">
        <v>4943</v>
      </c>
      <c r="G8123">
        <v>0</v>
      </c>
      <c r="H8123">
        <v>0</v>
      </c>
      <c r="I8123">
        <v>0</v>
      </c>
      <c r="J8123">
        <v>0</v>
      </c>
      <c r="K8123">
        <v>0</v>
      </c>
      <c r="L8123">
        <v>0</v>
      </c>
      <c r="M8123">
        <v>1</v>
      </c>
      <c r="N8123">
        <v>0</v>
      </c>
      <c r="O8123">
        <v>0</v>
      </c>
      <c r="P8123">
        <v>0</v>
      </c>
      <c r="Q8123">
        <v>0</v>
      </c>
    </row>
    <row r="8124" spans="1:17" x14ac:dyDescent="0.2">
      <c r="A8124" t="s">
        <v>25862</v>
      </c>
      <c r="B8124" t="s">
        <v>91</v>
      </c>
      <c r="C8124" t="s">
        <v>256</v>
      </c>
      <c r="D8124" t="s">
        <v>17736</v>
      </c>
      <c r="E8124" t="s">
        <v>83</v>
      </c>
      <c r="F8124" t="s">
        <v>4925</v>
      </c>
      <c r="G8124">
        <v>0</v>
      </c>
      <c r="H8124">
        <v>0</v>
      </c>
      <c r="I8124">
        <v>0</v>
      </c>
      <c r="J8124">
        <v>0</v>
      </c>
      <c r="K8124">
        <v>0</v>
      </c>
      <c r="L8124">
        <v>0</v>
      </c>
      <c r="M8124">
        <v>0</v>
      </c>
      <c r="N8124">
        <v>1</v>
      </c>
      <c r="O8124">
        <v>1</v>
      </c>
      <c r="P8124">
        <v>0</v>
      </c>
      <c r="Q8124">
        <v>0</v>
      </c>
    </row>
    <row r="8125" spans="1:17" x14ac:dyDescent="0.2">
      <c r="A8125" t="s">
        <v>25863</v>
      </c>
      <c r="B8125" t="s">
        <v>89</v>
      </c>
      <c r="C8125" t="s">
        <v>167</v>
      </c>
      <c r="D8125" t="s">
        <v>17736</v>
      </c>
      <c r="E8125" t="s">
        <v>81</v>
      </c>
      <c r="F8125" t="s">
        <v>4937</v>
      </c>
      <c r="G8125">
        <v>0</v>
      </c>
      <c r="H8125">
        <v>8</v>
      </c>
      <c r="I8125">
        <v>3</v>
      </c>
      <c r="J8125">
        <v>4</v>
      </c>
      <c r="K8125">
        <v>0</v>
      </c>
      <c r="L8125">
        <v>1</v>
      </c>
      <c r="M8125">
        <v>0</v>
      </c>
      <c r="N8125">
        <v>0</v>
      </c>
      <c r="O8125">
        <v>0</v>
      </c>
      <c r="P8125">
        <v>0</v>
      </c>
      <c r="Q8125">
        <v>0</v>
      </c>
    </row>
    <row r="8126" spans="1:17" x14ac:dyDescent="0.2">
      <c r="A8126" t="s">
        <v>25864</v>
      </c>
      <c r="B8126" t="s">
        <v>89</v>
      </c>
      <c r="C8126" t="s">
        <v>167</v>
      </c>
      <c r="D8126" t="s">
        <v>17736</v>
      </c>
      <c r="E8126" t="s">
        <v>81</v>
      </c>
      <c r="F8126" t="s">
        <v>4939</v>
      </c>
      <c r="G8126">
        <v>0</v>
      </c>
      <c r="H8126">
        <v>0</v>
      </c>
      <c r="I8126">
        <v>0</v>
      </c>
      <c r="J8126">
        <v>0</v>
      </c>
      <c r="K8126">
        <v>0</v>
      </c>
      <c r="L8126">
        <v>0</v>
      </c>
      <c r="M8126">
        <v>8</v>
      </c>
      <c r="N8126">
        <v>0</v>
      </c>
      <c r="O8126">
        <v>0</v>
      </c>
      <c r="P8126">
        <v>0</v>
      </c>
      <c r="Q8126">
        <v>0</v>
      </c>
    </row>
    <row r="8127" spans="1:17" x14ac:dyDescent="0.2">
      <c r="A8127" t="s">
        <v>25865</v>
      </c>
      <c r="B8127" t="s">
        <v>89</v>
      </c>
      <c r="C8127" t="s">
        <v>167</v>
      </c>
      <c r="D8127" t="s">
        <v>17736</v>
      </c>
      <c r="E8127" t="s">
        <v>81</v>
      </c>
      <c r="F8127" t="s">
        <v>4941</v>
      </c>
      <c r="G8127">
        <v>0</v>
      </c>
      <c r="H8127">
        <v>8</v>
      </c>
      <c r="I8127">
        <v>3</v>
      </c>
      <c r="J8127">
        <v>4</v>
      </c>
      <c r="K8127">
        <v>1</v>
      </c>
      <c r="L8127">
        <v>0</v>
      </c>
      <c r="M8127">
        <v>0</v>
      </c>
      <c r="N8127">
        <v>0</v>
      </c>
      <c r="O8127">
        <v>0</v>
      </c>
      <c r="P8127">
        <v>0</v>
      </c>
      <c r="Q8127">
        <v>0</v>
      </c>
    </row>
    <row r="8128" spans="1:17" x14ac:dyDescent="0.2">
      <c r="A8128" t="s">
        <v>25866</v>
      </c>
      <c r="B8128" t="s">
        <v>89</v>
      </c>
      <c r="C8128" t="s">
        <v>167</v>
      </c>
      <c r="D8128" t="s">
        <v>17736</v>
      </c>
      <c r="E8128" t="s">
        <v>81</v>
      </c>
      <c r="F8128" t="s">
        <v>4943</v>
      </c>
      <c r="G8128">
        <v>0</v>
      </c>
      <c r="H8128">
        <v>0</v>
      </c>
      <c r="I8128">
        <v>0</v>
      </c>
      <c r="J8128">
        <v>0</v>
      </c>
      <c r="K8128">
        <v>0</v>
      </c>
      <c r="L8128">
        <v>0</v>
      </c>
      <c r="M8128">
        <v>8</v>
      </c>
      <c r="N8128">
        <v>0</v>
      </c>
      <c r="O8128">
        <v>0</v>
      </c>
      <c r="P8128">
        <v>0</v>
      </c>
      <c r="Q8128">
        <v>0</v>
      </c>
    </row>
    <row r="8129" spans="1:17" x14ac:dyDescent="0.2">
      <c r="A8129" t="s">
        <v>25867</v>
      </c>
      <c r="B8129" t="s">
        <v>89</v>
      </c>
      <c r="C8129" t="s">
        <v>167</v>
      </c>
      <c r="D8129" t="s">
        <v>17736</v>
      </c>
      <c r="E8129" t="s">
        <v>81</v>
      </c>
      <c r="F8129" t="s">
        <v>4925</v>
      </c>
      <c r="G8129">
        <v>0</v>
      </c>
      <c r="H8129">
        <v>0</v>
      </c>
      <c r="I8129">
        <v>0</v>
      </c>
      <c r="J8129">
        <v>0</v>
      </c>
      <c r="K8129">
        <v>0</v>
      </c>
      <c r="L8129">
        <v>0</v>
      </c>
      <c r="M8129">
        <v>0</v>
      </c>
      <c r="N8129">
        <v>4</v>
      </c>
      <c r="O8129">
        <v>3</v>
      </c>
      <c r="P8129">
        <v>1</v>
      </c>
      <c r="Q8129">
        <v>0</v>
      </c>
    </row>
    <row r="8130" spans="1:17" x14ac:dyDescent="0.2">
      <c r="A8130" t="s">
        <v>25868</v>
      </c>
      <c r="B8130" t="s">
        <v>89</v>
      </c>
      <c r="C8130" t="s">
        <v>167</v>
      </c>
      <c r="D8130" t="s">
        <v>17736</v>
      </c>
      <c r="E8130" t="s">
        <v>81</v>
      </c>
      <c r="F8130" t="s">
        <v>4927</v>
      </c>
      <c r="G8130">
        <v>0</v>
      </c>
      <c r="H8130">
        <v>0</v>
      </c>
      <c r="I8130">
        <v>0</v>
      </c>
      <c r="J8130">
        <v>0</v>
      </c>
      <c r="K8130">
        <v>0</v>
      </c>
      <c r="L8130">
        <v>0</v>
      </c>
      <c r="M8130">
        <v>0</v>
      </c>
      <c r="N8130">
        <v>3</v>
      </c>
      <c r="O8130">
        <v>2</v>
      </c>
      <c r="P8130">
        <v>1</v>
      </c>
      <c r="Q8130">
        <v>0</v>
      </c>
    </row>
    <row r="8131" spans="1:17" x14ac:dyDescent="0.2">
      <c r="A8131" t="s">
        <v>25869</v>
      </c>
      <c r="B8131" t="s">
        <v>89</v>
      </c>
      <c r="C8131" t="s">
        <v>167</v>
      </c>
      <c r="D8131" t="s">
        <v>17736</v>
      </c>
      <c r="E8131" t="s">
        <v>81</v>
      </c>
      <c r="F8131" t="s">
        <v>17734</v>
      </c>
      <c r="G8131">
        <v>8</v>
      </c>
      <c r="H8131">
        <v>0</v>
      </c>
      <c r="I8131">
        <v>0</v>
      </c>
      <c r="J8131">
        <v>0</v>
      </c>
      <c r="K8131">
        <v>0</v>
      </c>
      <c r="L8131">
        <v>0</v>
      </c>
      <c r="M8131">
        <v>0</v>
      </c>
      <c r="N8131">
        <v>0</v>
      </c>
      <c r="O8131">
        <v>0</v>
      </c>
      <c r="P8131">
        <v>0</v>
      </c>
      <c r="Q8131">
        <v>0</v>
      </c>
    </row>
    <row r="8132" spans="1:17" x14ac:dyDescent="0.2">
      <c r="A8132" t="s">
        <v>25870</v>
      </c>
      <c r="B8132" t="s">
        <v>89</v>
      </c>
      <c r="C8132" t="s">
        <v>167</v>
      </c>
      <c r="D8132" t="s">
        <v>17754</v>
      </c>
      <c r="E8132" t="s">
        <v>83</v>
      </c>
      <c r="F8132" t="s">
        <v>17734</v>
      </c>
      <c r="G8132">
        <v>1</v>
      </c>
      <c r="H8132">
        <v>0</v>
      </c>
      <c r="I8132">
        <v>0</v>
      </c>
      <c r="J8132">
        <v>0</v>
      </c>
      <c r="K8132">
        <v>0</v>
      </c>
      <c r="L8132">
        <v>0</v>
      </c>
      <c r="M8132">
        <v>0</v>
      </c>
      <c r="N8132">
        <v>0</v>
      </c>
      <c r="O8132">
        <v>0</v>
      </c>
      <c r="P8132">
        <v>0</v>
      </c>
      <c r="Q8132">
        <v>0</v>
      </c>
    </row>
    <row r="8133" spans="1:17" x14ac:dyDescent="0.2">
      <c r="A8133" t="s">
        <v>25871</v>
      </c>
      <c r="B8133" t="s">
        <v>89</v>
      </c>
      <c r="C8133" t="s">
        <v>167</v>
      </c>
      <c r="D8133" t="s">
        <v>17754</v>
      </c>
      <c r="E8133" t="s">
        <v>81</v>
      </c>
      <c r="F8133" t="s">
        <v>17734</v>
      </c>
      <c r="G8133">
        <v>2</v>
      </c>
      <c r="H8133">
        <v>0</v>
      </c>
      <c r="I8133">
        <v>0</v>
      </c>
      <c r="J8133">
        <v>0</v>
      </c>
      <c r="K8133">
        <v>0</v>
      </c>
      <c r="L8133">
        <v>0</v>
      </c>
      <c r="M8133">
        <v>0</v>
      </c>
      <c r="N8133">
        <v>0</v>
      </c>
      <c r="O8133">
        <v>0</v>
      </c>
      <c r="P8133">
        <v>0</v>
      </c>
      <c r="Q8133">
        <v>0</v>
      </c>
    </row>
    <row r="8134" spans="1:17" x14ac:dyDescent="0.2">
      <c r="A8134" t="s">
        <v>25872</v>
      </c>
      <c r="B8134" t="s">
        <v>89</v>
      </c>
      <c r="C8134" t="s">
        <v>168</v>
      </c>
      <c r="D8134" t="s">
        <v>17736</v>
      </c>
      <c r="E8134" t="s">
        <v>83</v>
      </c>
      <c r="F8134" t="s">
        <v>4929</v>
      </c>
      <c r="G8134">
        <v>0</v>
      </c>
      <c r="H8134">
        <v>4</v>
      </c>
      <c r="I8134">
        <v>0</v>
      </c>
      <c r="J8134">
        <v>4</v>
      </c>
      <c r="K8134">
        <v>0</v>
      </c>
      <c r="L8134">
        <v>0</v>
      </c>
      <c r="M8134">
        <v>0</v>
      </c>
      <c r="N8134">
        <v>0</v>
      </c>
      <c r="O8134">
        <v>0</v>
      </c>
      <c r="P8134">
        <v>0</v>
      </c>
      <c r="Q8134">
        <v>0</v>
      </c>
    </row>
    <row r="8135" spans="1:17" x14ac:dyDescent="0.2">
      <c r="A8135" t="s">
        <v>25873</v>
      </c>
      <c r="B8135" t="s">
        <v>89</v>
      </c>
      <c r="C8135" t="s">
        <v>168</v>
      </c>
      <c r="D8135" t="s">
        <v>17736</v>
      </c>
      <c r="E8135" t="s">
        <v>83</v>
      </c>
      <c r="F8135" t="s">
        <v>4931</v>
      </c>
      <c r="G8135">
        <v>0</v>
      </c>
      <c r="H8135">
        <v>4</v>
      </c>
      <c r="I8135">
        <v>0</v>
      </c>
      <c r="J8135">
        <v>4</v>
      </c>
      <c r="K8135">
        <v>0</v>
      </c>
      <c r="L8135">
        <v>0</v>
      </c>
      <c r="M8135">
        <v>0</v>
      </c>
      <c r="N8135">
        <v>0</v>
      </c>
      <c r="O8135">
        <v>0</v>
      </c>
      <c r="P8135">
        <v>0</v>
      </c>
      <c r="Q8135">
        <v>0</v>
      </c>
    </row>
    <row r="8136" spans="1:17" x14ac:dyDescent="0.2">
      <c r="A8136" t="s">
        <v>25874</v>
      </c>
      <c r="B8136" t="s">
        <v>89</v>
      </c>
      <c r="C8136" t="s">
        <v>168</v>
      </c>
      <c r="D8136" t="s">
        <v>17736</v>
      </c>
      <c r="E8136" t="s">
        <v>83</v>
      </c>
      <c r="F8136" t="s">
        <v>4933</v>
      </c>
      <c r="G8136">
        <v>0</v>
      </c>
      <c r="H8136">
        <v>0</v>
      </c>
      <c r="I8136">
        <v>0</v>
      </c>
      <c r="J8136">
        <v>0</v>
      </c>
      <c r="K8136">
        <v>0</v>
      </c>
      <c r="L8136">
        <v>0</v>
      </c>
      <c r="M8136">
        <v>4</v>
      </c>
      <c r="N8136">
        <v>0</v>
      </c>
      <c r="O8136">
        <v>0</v>
      </c>
      <c r="P8136">
        <v>0</v>
      </c>
      <c r="Q8136">
        <v>0</v>
      </c>
    </row>
    <row r="8137" spans="1:17" x14ac:dyDescent="0.2">
      <c r="A8137" t="s">
        <v>25875</v>
      </c>
      <c r="B8137" t="s">
        <v>89</v>
      </c>
      <c r="C8137" t="s">
        <v>168</v>
      </c>
      <c r="D8137" t="s">
        <v>17736</v>
      </c>
      <c r="E8137" t="s">
        <v>83</v>
      </c>
      <c r="F8137" t="s">
        <v>4935</v>
      </c>
      <c r="G8137">
        <v>0</v>
      </c>
      <c r="H8137">
        <v>4</v>
      </c>
      <c r="I8137">
        <v>0</v>
      </c>
      <c r="J8137">
        <v>4</v>
      </c>
      <c r="K8137">
        <v>0</v>
      </c>
      <c r="L8137">
        <v>0</v>
      </c>
      <c r="M8137">
        <v>0</v>
      </c>
      <c r="N8137">
        <v>0</v>
      </c>
      <c r="O8137">
        <v>0</v>
      </c>
      <c r="P8137">
        <v>0</v>
      </c>
      <c r="Q8137">
        <v>0</v>
      </c>
    </row>
    <row r="8138" spans="1:17" x14ac:dyDescent="0.2">
      <c r="A8138" t="s">
        <v>25876</v>
      </c>
      <c r="B8138" t="s">
        <v>89</v>
      </c>
      <c r="C8138" t="s">
        <v>168</v>
      </c>
      <c r="D8138" t="s">
        <v>17736</v>
      </c>
      <c r="E8138" t="s">
        <v>83</v>
      </c>
      <c r="F8138" t="s">
        <v>4937</v>
      </c>
      <c r="G8138">
        <v>0</v>
      </c>
      <c r="H8138">
        <v>4</v>
      </c>
      <c r="I8138">
        <v>0</v>
      </c>
      <c r="J8138">
        <v>4</v>
      </c>
      <c r="K8138">
        <v>0</v>
      </c>
      <c r="L8138">
        <v>0</v>
      </c>
      <c r="M8138">
        <v>0</v>
      </c>
      <c r="N8138">
        <v>0</v>
      </c>
      <c r="O8138">
        <v>0</v>
      </c>
      <c r="P8138">
        <v>0</v>
      </c>
      <c r="Q8138">
        <v>0</v>
      </c>
    </row>
    <row r="8139" spans="1:17" x14ac:dyDescent="0.2">
      <c r="A8139" t="s">
        <v>25877</v>
      </c>
      <c r="B8139" t="s">
        <v>89</v>
      </c>
      <c r="C8139" t="s">
        <v>168</v>
      </c>
      <c r="D8139" t="s">
        <v>17736</v>
      </c>
      <c r="E8139" t="s">
        <v>83</v>
      </c>
      <c r="F8139" t="s">
        <v>4939</v>
      </c>
      <c r="G8139">
        <v>0</v>
      </c>
      <c r="H8139">
        <v>0</v>
      </c>
      <c r="I8139">
        <v>0</v>
      </c>
      <c r="J8139">
        <v>0</v>
      </c>
      <c r="K8139">
        <v>0</v>
      </c>
      <c r="L8139">
        <v>0</v>
      </c>
      <c r="M8139">
        <v>4</v>
      </c>
      <c r="N8139">
        <v>0</v>
      </c>
      <c r="O8139">
        <v>0</v>
      </c>
      <c r="P8139">
        <v>0</v>
      </c>
      <c r="Q8139">
        <v>0</v>
      </c>
    </row>
    <row r="8140" spans="1:17" x14ac:dyDescent="0.2">
      <c r="A8140" t="s">
        <v>25878</v>
      </c>
      <c r="B8140" t="s">
        <v>89</v>
      </c>
      <c r="C8140" t="s">
        <v>168</v>
      </c>
      <c r="D8140" t="s">
        <v>17736</v>
      </c>
      <c r="E8140" t="s">
        <v>83</v>
      </c>
      <c r="F8140" t="s">
        <v>4941</v>
      </c>
      <c r="G8140">
        <v>0</v>
      </c>
      <c r="H8140">
        <v>4</v>
      </c>
      <c r="I8140">
        <v>0</v>
      </c>
      <c r="J8140">
        <v>4</v>
      </c>
      <c r="K8140">
        <v>0</v>
      </c>
      <c r="L8140">
        <v>0</v>
      </c>
      <c r="M8140">
        <v>0</v>
      </c>
      <c r="N8140">
        <v>0</v>
      </c>
      <c r="O8140">
        <v>0</v>
      </c>
      <c r="P8140">
        <v>0</v>
      </c>
      <c r="Q8140">
        <v>0</v>
      </c>
    </row>
    <row r="8141" spans="1:17" x14ac:dyDescent="0.2">
      <c r="A8141" t="s">
        <v>25879</v>
      </c>
      <c r="B8141" t="s">
        <v>89</v>
      </c>
      <c r="C8141" t="s">
        <v>168</v>
      </c>
      <c r="D8141" t="s">
        <v>17736</v>
      </c>
      <c r="E8141" t="s">
        <v>83</v>
      </c>
      <c r="F8141" t="s">
        <v>4943</v>
      </c>
      <c r="G8141">
        <v>0</v>
      </c>
      <c r="H8141">
        <v>0</v>
      </c>
      <c r="I8141">
        <v>0</v>
      </c>
      <c r="J8141">
        <v>0</v>
      </c>
      <c r="K8141">
        <v>0</v>
      </c>
      <c r="L8141">
        <v>0</v>
      </c>
      <c r="M8141">
        <v>4</v>
      </c>
      <c r="N8141">
        <v>0</v>
      </c>
      <c r="O8141">
        <v>0</v>
      </c>
      <c r="P8141">
        <v>0</v>
      </c>
      <c r="Q8141">
        <v>0</v>
      </c>
    </row>
    <row r="8142" spans="1:17" x14ac:dyDescent="0.2">
      <c r="A8142" t="s">
        <v>25880</v>
      </c>
      <c r="B8142" t="s">
        <v>89</v>
      </c>
      <c r="C8142" t="s">
        <v>168</v>
      </c>
      <c r="D8142" t="s">
        <v>17736</v>
      </c>
      <c r="E8142" t="s">
        <v>83</v>
      </c>
      <c r="F8142" t="s">
        <v>4925</v>
      </c>
      <c r="G8142">
        <v>0</v>
      </c>
      <c r="H8142">
        <v>0</v>
      </c>
      <c r="I8142">
        <v>0</v>
      </c>
      <c r="J8142">
        <v>0</v>
      </c>
      <c r="K8142">
        <v>0</v>
      </c>
      <c r="L8142">
        <v>0</v>
      </c>
      <c r="M8142">
        <v>0</v>
      </c>
      <c r="N8142">
        <v>1</v>
      </c>
      <c r="O8142">
        <v>1</v>
      </c>
      <c r="P8142">
        <v>0</v>
      </c>
      <c r="Q8142">
        <v>0</v>
      </c>
    </row>
    <row r="8143" spans="1:17" x14ac:dyDescent="0.2">
      <c r="A8143" t="s">
        <v>25881</v>
      </c>
      <c r="B8143" t="s">
        <v>89</v>
      </c>
      <c r="C8143" t="s">
        <v>168</v>
      </c>
      <c r="D8143" t="s">
        <v>17736</v>
      </c>
      <c r="E8143" t="s">
        <v>83</v>
      </c>
      <c r="F8143" t="s">
        <v>4927</v>
      </c>
      <c r="G8143">
        <v>0</v>
      </c>
      <c r="H8143">
        <v>0</v>
      </c>
      <c r="I8143">
        <v>0</v>
      </c>
      <c r="J8143">
        <v>0</v>
      </c>
      <c r="K8143">
        <v>0</v>
      </c>
      <c r="L8143">
        <v>0</v>
      </c>
      <c r="M8143">
        <v>0</v>
      </c>
      <c r="N8143">
        <v>1</v>
      </c>
      <c r="O8143">
        <v>1</v>
      </c>
      <c r="P8143">
        <v>0</v>
      </c>
      <c r="Q8143">
        <v>0</v>
      </c>
    </row>
    <row r="8144" spans="1:17" x14ac:dyDescent="0.2">
      <c r="A8144" t="s">
        <v>25882</v>
      </c>
      <c r="B8144" t="s">
        <v>89</v>
      </c>
      <c r="C8144" t="s">
        <v>168</v>
      </c>
      <c r="D8144" t="s">
        <v>17736</v>
      </c>
      <c r="E8144" t="s">
        <v>83</v>
      </c>
      <c r="F8144" t="s">
        <v>17734</v>
      </c>
      <c r="G8144">
        <v>4</v>
      </c>
      <c r="H8144">
        <v>0</v>
      </c>
      <c r="I8144">
        <v>0</v>
      </c>
      <c r="J8144">
        <v>0</v>
      </c>
      <c r="K8144">
        <v>0</v>
      </c>
      <c r="L8144">
        <v>0</v>
      </c>
      <c r="M8144">
        <v>0</v>
      </c>
      <c r="N8144">
        <v>0</v>
      </c>
      <c r="O8144">
        <v>0</v>
      </c>
      <c r="P8144">
        <v>0</v>
      </c>
      <c r="Q8144">
        <v>0</v>
      </c>
    </row>
    <row r="8145" spans="1:17" x14ac:dyDescent="0.2">
      <c r="A8145" t="s">
        <v>25883</v>
      </c>
      <c r="B8145" t="s">
        <v>89</v>
      </c>
      <c r="C8145" t="s">
        <v>168</v>
      </c>
      <c r="D8145" t="s">
        <v>17736</v>
      </c>
      <c r="E8145" t="s">
        <v>81</v>
      </c>
      <c r="F8145" t="s">
        <v>4929</v>
      </c>
      <c r="G8145">
        <v>0</v>
      </c>
      <c r="H8145">
        <v>9</v>
      </c>
      <c r="I8145">
        <v>2</v>
      </c>
      <c r="J8145">
        <v>6</v>
      </c>
      <c r="K8145">
        <v>1</v>
      </c>
      <c r="L8145">
        <v>0</v>
      </c>
      <c r="M8145">
        <v>0</v>
      </c>
      <c r="N8145">
        <v>0</v>
      </c>
      <c r="O8145">
        <v>0</v>
      </c>
      <c r="P8145">
        <v>0</v>
      </c>
      <c r="Q8145">
        <v>0</v>
      </c>
    </row>
    <row r="8146" spans="1:17" x14ac:dyDescent="0.2">
      <c r="A8146" t="s">
        <v>25884</v>
      </c>
      <c r="B8146" t="s">
        <v>89</v>
      </c>
      <c r="C8146" t="s">
        <v>168</v>
      </c>
      <c r="D8146" t="s">
        <v>17736</v>
      </c>
      <c r="E8146" t="s">
        <v>81</v>
      </c>
      <c r="F8146" t="s">
        <v>4931</v>
      </c>
      <c r="G8146">
        <v>0</v>
      </c>
      <c r="H8146">
        <v>9</v>
      </c>
      <c r="I8146">
        <v>2</v>
      </c>
      <c r="J8146">
        <v>6</v>
      </c>
      <c r="K8146">
        <v>1</v>
      </c>
      <c r="L8146">
        <v>0</v>
      </c>
      <c r="M8146">
        <v>0</v>
      </c>
      <c r="N8146">
        <v>0</v>
      </c>
      <c r="O8146">
        <v>0</v>
      </c>
      <c r="P8146">
        <v>0</v>
      </c>
      <c r="Q8146">
        <v>0</v>
      </c>
    </row>
    <row r="8147" spans="1:17" x14ac:dyDescent="0.2">
      <c r="A8147" t="s">
        <v>25885</v>
      </c>
      <c r="B8147" t="s">
        <v>89</v>
      </c>
      <c r="C8147" t="s">
        <v>168</v>
      </c>
      <c r="D8147" t="s">
        <v>17736</v>
      </c>
      <c r="E8147" t="s">
        <v>81</v>
      </c>
      <c r="F8147" t="s">
        <v>4933</v>
      </c>
      <c r="G8147">
        <v>0</v>
      </c>
      <c r="H8147">
        <v>0</v>
      </c>
      <c r="I8147">
        <v>0</v>
      </c>
      <c r="J8147">
        <v>0</v>
      </c>
      <c r="K8147">
        <v>0</v>
      </c>
      <c r="L8147">
        <v>0</v>
      </c>
      <c r="M8147">
        <v>9</v>
      </c>
      <c r="N8147">
        <v>0</v>
      </c>
      <c r="O8147">
        <v>0</v>
      </c>
      <c r="P8147">
        <v>0</v>
      </c>
      <c r="Q8147">
        <v>0</v>
      </c>
    </row>
    <row r="8148" spans="1:17" x14ac:dyDescent="0.2">
      <c r="A8148" t="s">
        <v>25886</v>
      </c>
      <c r="B8148" t="s">
        <v>89</v>
      </c>
      <c r="C8148" t="s">
        <v>168</v>
      </c>
      <c r="D8148" t="s">
        <v>17736</v>
      </c>
      <c r="E8148" t="s">
        <v>81</v>
      </c>
      <c r="F8148" t="s">
        <v>4935</v>
      </c>
      <c r="G8148">
        <v>0</v>
      </c>
      <c r="H8148">
        <v>9</v>
      </c>
      <c r="I8148">
        <v>2</v>
      </c>
      <c r="J8148">
        <v>6</v>
      </c>
      <c r="K8148">
        <v>1</v>
      </c>
      <c r="L8148">
        <v>0</v>
      </c>
      <c r="M8148">
        <v>0</v>
      </c>
      <c r="N8148">
        <v>0</v>
      </c>
      <c r="O8148">
        <v>0</v>
      </c>
      <c r="P8148">
        <v>0</v>
      </c>
      <c r="Q8148">
        <v>0</v>
      </c>
    </row>
    <row r="8149" spans="1:17" x14ac:dyDescent="0.2">
      <c r="A8149" t="s">
        <v>25887</v>
      </c>
      <c r="B8149" t="s">
        <v>89</v>
      </c>
      <c r="C8149" t="s">
        <v>168</v>
      </c>
      <c r="D8149" t="s">
        <v>17736</v>
      </c>
      <c r="E8149" t="s">
        <v>81</v>
      </c>
      <c r="F8149" t="s">
        <v>4937</v>
      </c>
      <c r="G8149">
        <v>0</v>
      </c>
      <c r="H8149">
        <v>9</v>
      </c>
      <c r="I8149">
        <v>2</v>
      </c>
      <c r="J8149">
        <v>6</v>
      </c>
      <c r="K8149">
        <v>1</v>
      </c>
      <c r="L8149">
        <v>0</v>
      </c>
      <c r="M8149">
        <v>0</v>
      </c>
      <c r="N8149">
        <v>0</v>
      </c>
      <c r="O8149">
        <v>0</v>
      </c>
      <c r="P8149">
        <v>0</v>
      </c>
      <c r="Q8149">
        <v>0</v>
      </c>
    </row>
    <row r="8150" spans="1:17" x14ac:dyDescent="0.2">
      <c r="A8150" t="s">
        <v>25888</v>
      </c>
      <c r="B8150" t="s">
        <v>89</v>
      </c>
      <c r="C8150" t="s">
        <v>168</v>
      </c>
      <c r="D8150" t="s">
        <v>17736</v>
      </c>
      <c r="E8150" t="s">
        <v>81</v>
      </c>
      <c r="F8150" t="s">
        <v>4939</v>
      </c>
      <c r="G8150">
        <v>0</v>
      </c>
      <c r="H8150">
        <v>0</v>
      </c>
      <c r="I8150">
        <v>0</v>
      </c>
      <c r="J8150">
        <v>0</v>
      </c>
      <c r="K8150">
        <v>0</v>
      </c>
      <c r="L8150">
        <v>0</v>
      </c>
      <c r="M8150">
        <v>9</v>
      </c>
      <c r="N8150">
        <v>0</v>
      </c>
      <c r="O8150">
        <v>0</v>
      </c>
      <c r="P8150">
        <v>0</v>
      </c>
      <c r="Q8150">
        <v>0</v>
      </c>
    </row>
    <row r="8151" spans="1:17" x14ac:dyDescent="0.2">
      <c r="A8151" t="s">
        <v>25889</v>
      </c>
      <c r="B8151" t="s">
        <v>89</v>
      </c>
      <c r="C8151" t="s">
        <v>168</v>
      </c>
      <c r="D8151" t="s">
        <v>17736</v>
      </c>
      <c r="E8151" t="s">
        <v>81</v>
      </c>
      <c r="F8151" t="s">
        <v>4941</v>
      </c>
      <c r="G8151">
        <v>0</v>
      </c>
      <c r="H8151">
        <v>9</v>
      </c>
      <c r="I8151">
        <v>2</v>
      </c>
      <c r="J8151">
        <v>6</v>
      </c>
      <c r="K8151">
        <v>1</v>
      </c>
      <c r="L8151">
        <v>0</v>
      </c>
      <c r="M8151">
        <v>0</v>
      </c>
      <c r="N8151">
        <v>0</v>
      </c>
      <c r="O8151">
        <v>0</v>
      </c>
      <c r="P8151">
        <v>0</v>
      </c>
      <c r="Q8151">
        <v>0</v>
      </c>
    </row>
    <row r="8152" spans="1:17" x14ac:dyDescent="0.2">
      <c r="A8152" t="s">
        <v>25890</v>
      </c>
      <c r="B8152" t="s">
        <v>89</v>
      </c>
      <c r="C8152" t="s">
        <v>231</v>
      </c>
      <c r="D8152" t="s">
        <v>17736</v>
      </c>
      <c r="E8152" t="s">
        <v>83</v>
      </c>
      <c r="F8152" t="s">
        <v>4927</v>
      </c>
      <c r="G8152">
        <v>0</v>
      </c>
      <c r="H8152">
        <v>0</v>
      </c>
      <c r="I8152">
        <v>0</v>
      </c>
      <c r="J8152">
        <v>0</v>
      </c>
      <c r="K8152">
        <v>0</v>
      </c>
      <c r="L8152">
        <v>0</v>
      </c>
      <c r="M8152">
        <v>0</v>
      </c>
      <c r="N8152">
        <v>2</v>
      </c>
      <c r="O8152">
        <v>2</v>
      </c>
      <c r="P8152">
        <v>0</v>
      </c>
      <c r="Q8152">
        <v>0</v>
      </c>
    </row>
    <row r="8153" spans="1:17" x14ac:dyDescent="0.2">
      <c r="A8153" t="s">
        <v>25891</v>
      </c>
      <c r="B8153" t="s">
        <v>89</v>
      </c>
      <c r="C8153" t="s">
        <v>231</v>
      </c>
      <c r="D8153" t="s">
        <v>17736</v>
      </c>
      <c r="E8153" t="s">
        <v>83</v>
      </c>
      <c r="F8153" t="s">
        <v>17734</v>
      </c>
      <c r="G8153">
        <v>5</v>
      </c>
      <c r="H8153">
        <v>0</v>
      </c>
      <c r="I8153">
        <v>0</v>
      </c>
      <c r="J8153">
        <v>0</v>
      </c>
      <c r="K8153">
        <v>0</v>
      </c>
      <c r="L8153">
        <v>0</v>
      </c>
      <c r="M8153">
        <v>0</v>
      </c>
      <c r="N8153">
        <v>0</v>
      </c>
      <c r="O8153">
        <v>0</v>
      </c>
      <c r="P8153">
        <v>0</v>
      </c>
      <c r="Q8153">
        <v>0</v>
      </c>
    </row>
    <row r="8154" spans="1:17" x14ac:dyDescent="0.2">
      <c r="A8154" t="s">
        <v>25892</v>
      </c>
      <c r="B8154" t="s">
        <v>89</v>
      </c>
      <c r="C8154" t="s">
        <v>231</v>
      </c>
      <c r="D8154" t="s">
        <v>17736</v>
      </c>
      <c r="E8154" t="s">
        <v>81</v>
      </c>
      <c r="F8154" t="s">
        <v>4929</v>
      </c>
      <c r="G8154">
        <v>0</v>
      </c>
      <c r="H8154">
        <v>5</v>
      </c>
      <c r="I8154">
        <v>2</v>
      </c>
      <c r="J8154">
        <v>3</v>
      </c>
      <c r="K8154">
        <v>0</v>
      </c>
      <c r="L8154">
        <v>0</v>
      </c>
      <c r="M8154">
        <v>0</v>
      </c>
      <c r="N8154">
        <v>0</v>
      </c>
      <c r="O8154">
        <v>0</v>
      </c>
      <c r="P8154">
        <v>0</v>
      </c>
      <c r="Q8154">
        <v>0</v>
      </c>
    </row>
    <row r="8155" spans="1:17" x14ac:dyDescent="0.2">
      <c r="A8155" t="s">
        <v>25893</v>
      </c>
      <c r="B8155" t="s">
        <v>89</v>
      </c>
      <c r="C8155" t="s">
        <v>231</v>
      </c>
      <c r="D8155" t="s">
        <v>17736</v>
      </c>
      <c r="E8155" t="s">
        <v>81</v>
      </c>
      <c r="F8155" t="s">
        <v>4931</v>
      </c>
      <c r="G8155">
        <v>0</v>
      </c>
      <c r="H8155">
        <v>5</v>
      </c>
      <c r="I8155">
        <v>2</v>
      </c>
      <c r="J8155">
        <v>3</v>
      </c>
      <c r="K8155">
        <v>0</v>
      </c>
      <c r="L8155">
        <v>0</v>
      </c>
      <c r="M8155">
        <v>0</v>
      </c>
      <c r="N8155">
        <v>0</v>
      </c>
      <c r="O8155">
        <v>0</v>
      </c>
      <c r="P8155">
        <v>0</v>
      </c>
      <c r="Q8155">
        <v>0</v>
      </c>
    </row>
    <row r="8156" spans="1:17" x14ac:dyDescent="0.2">
      <c r="A8156" t="s">
        <v>25894</v>
      </c>
      <c r="B8156" t="s">
        <v>89</v>
      </c>
      <c r="C8156" t="s">
        <v>231</v>
      </c>
      <c r="D8156" t="s">
        <v>17736</v>
      </c>
      <c r="E8156" t="s">
        <v>81</v>
      </c>
      <c r="F8156" t="s">
        <v>4933</v>
      </c>
      <c r="G8156">
        <v>0</v>
      </c>
      <c r="H8156">
        <v>0</v>
      </c>
      <c r="I8156">
        <v>0</v>
      </c>
      <c r="J8156">
        <v>0</v>
      </c>
      <c r="K8156">
        <v>0</v>
      </c>
      <c r="L8156">
        <v>0</v>
      </c>
      <c r="M8156">
        <v>5</v>
      </c>
      <c r="N8156">
        <v>0</v>
      </c>
      <c r="O8156">
        <v>0</v>
      </c>
      <c r="P8156">
        <v>0</v>
      </c>
      <c r="Q8156">
        <v>0</v>
      </c>
    </row>
    <row r="8157" spans="1:17" x14ac:dyDescent="0.2">
      <c r="A8157" t="s">
        <v>25895</v>
      </c>
      <c r="B8157" t="s">
        <v>89</v>
      </c>
      <c r="C8157" t="s">
        <v>231</v>
      </c>
      <c r="D8157" t="s">
        <v>17736</v>
      </c>
      <c r="E8157" t="s">
        <v>81</v>
      </c>
      <c r="F8157" t="s">
        <v>4935</v>
      </c>
      <c r="G8157">
        <v>0</v>
      </c>
      <c r="H8157">
        <v>5</v>
      </c>
      <c r="I8157">
        <v>2</v>
      </c>
      <c r="J8157">
        <v>3</v>
      </c>
      <c r="K8157">
        <v>0</v>
      </c>
      <c r="L8157">
        <v>0</v>
      </c>
      <c r="M8157">
        <v>0</v>
      </c>
      <c r="N8157">
        <v>0</v>
      </c>
      <c r="O8157">
        <v>0</v>
      </c>
      <c r="P8157">
        <v>0</v>
      </c>
      <c r="Q8157">
        <v>0</v>
      </c>
    </row>
    <row r="8158" spans="1:17" x14ac:dyDescent="0.2">
      <c r="A8158" t="s">
        <v>25896</v>
      </c>
      <c r="B8158" t="s">
        <v>89</v>
      </c>
      <c r="C8158" t="s">
        <v>231</v>
      </c>
      <c r="D8158" t="s">
        <v>17736</v>
      </c>
      <c r="E8158" t="s">
        <v>81</v>
      </c>
      <c r="F8158" t="s">
        <v>4937</v>
      </c>
      <c r="G8158">
        <v>0</v>
      </c>
      <c r="H8158">
        <v>5</v>
      </c>
      <c r="I8158">
        <v>2</v>
      </c>
      <c r="J8158">
        <v>3</v>
      </c>
      <c r="K8158">
        <v>0</v>
      </c>
      <c r="L8158">
        <v>0</v>
      </c>
      <c r="M8158">
        <v>0</v>
      </c>
      <c r="N8158">
        <v>0</v>
      </c>
      <c r="O8158">
        <v>0</v>
      </c>
      <c r="P8158">
        <v>0</v>
      </c>
      <c r="Q8158">
        <v>0</v>
      </c>
    </row>
    <row r="8159" spans="1:17" x14ac:dyDescent="0.2">
      <c r="A8159" t="s">
        <v>25897</v>
      </c>
      <c r="B8159" t="s">
        <v>89</v>
      </c>
      <c r="C8159" t="s">
        <v>231</v>
      </c>
      <c r="D8159" t="s">
        <v>17736</v>
      </c>
      <c r="E8159" t="s">
        <v>81</v>
      </c>
      <c r="F8159" t="s">
        <v>4939</v>
      </c>
      <c r="G8159">
        <v>0</v>
      </c>
      <c r="H8159">
        <v>0</v>
      </c>
      <c r="I8159">
        <v>0</v>
      </c>
      <c r="J8159">
        <v>0</v>
      </c>
      <c r="K8159">
        <v>0</v>
      </c>
      <c r="L8159">
        <v>0</v>
      </c>
      <c r="M8159">
        <v>5</v>
      </c>
      <c r="N8159">
        <v>0</v>
      </c>
      <c r="O8159">
        <v>0</v>
      </c>
      <c r="P8159">
        <v>0</v>
      </c>
      <c r="Q8159">
        <v>0</v>
      </c>
    </row>
    <row r="8160" spans="1:17" x14ac:dyDescent="0.2">
      <c r="A8160" t="s">
        <v>25898</v>
      </c>
      <c r="B8160" t="s">
        <v>89</v>
      </c>
      <c r="C8160" t="s">
        <v>231</v>
      </c>
      <c r="D8160" t="s">
        <v>17736</v>
      </c>
      <c r="E8160" t="s">
        <v>81</v>
      </c>
      <c r="F8160" t="s">
        <v>4941</v>
      </c>
      <c r="G8160">
        <v>0</v>
      </c>
      <c r="H8160">
        <v>5</v>
      </c>
      <c r="I8160">
        <v>2</v>
      </c>
      <c r="J8160">
        <v>3</v>
      </c>
      <c r="K8160">
        <v>0</v>
      </c>
      <c r="L8160">
        <v>0</v>
      </c>
      <c r="M8160">
        <v>0</v>
      </c>
      <c r="N8160">
        <v>0</v>
      </c>
      <c r="O8160">
        <v>0</v>
      </c>
      <c r="P8160">
        <v>0</v>
      </c>
      <c r="Q8160">
        <v>0</v>
      </c>
    </row>
    <row r="8161" spans="1:17" x14ac:dyDescent="0.2">
      <c r="A8161" t="s">
        <v>25899</v>
      </c>
      <c r="B8161" t="s">
        <v>89</v>
      </c>
      <c r="C8161" t="s">
        <v>231</v>
      </c>
      <c r="D8161" t="s">
        <v>17736</v>
      </c>
      <c r="E8161" t="s">
        <v>81</v>
      </c>
      <c r="F8161" t="s">
        <v>4943</v>
      </c>
      <c r="G8161">
        <v>0</v>
      </c>
      <c r="H8161">
        <v>0</v>
      </c>
      <c r="I8161">
        <v>0</v>
      </c>
      <c r="J8161">
        <v>0</v>
      </c>
      <c r="K8161">
        <v>0</v>
      </c>
      <c r="L8161">
        <v>0</v>
      </c>
      <c r="M8161">
        <v>5</v>
      </c>
      <c r="N8161">
        <v>0</v>
      </c>
      <c r="O8161">
        <v>0</v>
      </c>
      <c r="P8161">
        <v>0</v>
      </c>
      <c r="Q8161">
        <v>0</v>
      </c>
    </row>
    <row r="8162" spans="1:17" x14ac:dyDescent="0.2">
      <c r="A8162" t="s">
        <v>25900</v>
      </c>
      <c r="B8162" t="s">
        <v>89</v>
      </c>
      <c r="C8162" t="s">
        <v>231</v>
      </c>
      <c r="D8162" t="s">
        <v>17736</v>
      </c>
      <c r="E8162" t="s">
        <v>81</v>
      </c>
      <c r="F8162" t="s">
        <v>4925</v>
      </c>
      <c r="G8162">
        <v>0</v>
      </c>
      <c r="H8162">
        <v>0</v>
      </c>
      <c r="I8162">
        <v>0</v>
      </c>
      <c r="J8162">
        <v>0</v>
      </c>
      <c r="K8162">
        <v>0</v>
      </c>
      <c r="L8162">
        <v>0</v>
      </c>
      <c r="M8162">
        <v>0</v>
      </c>
      <c r="N8162">
        <v>5</v>
      </c>
      <c r="O8162">
        <v>5</v>
      </c>
      <c r="P8162">
        <v>0</v>
      </c>
      <c r="Q8162">
        <v>0</v>
      </c>
    </row>
    <row r="8163" spans="1:17" x14ac:dyDescent="0.2">
      <c r="A8163" t="s">
        <v>25901</v>
      </c>
      <c r="B8163" t="s">
        <v>89</v>
      </c>
      <c r="C8163" t="s">
        <v>231</v>
      </c>
      <c r="D8163" t="s">
        <v>17736</v>
      </c>
      <c r="E8163" t="s">
        <v>81</v>
      </c>
      <c r="F8163" t="s">
        <v>4927</v>
      </c>
      <c r="G8163">
        <v>0</v>
      </c>
      <c r="H8163">
        <v>0</v>
      </c>
      <c r="I8163">
        <v>0</v>
      </c>
      <c r="J8163">
        <v>0</v>
      </c>
      <c r="K8163">
        <v>0</v>
      </c>
      <c r="L8163">
        <v>0</v>
      </c>
      <c r="M8163">
        <v>0</v>
      </c>
      <c r="N8163">
        <v>2</v>
      </c>
      <c r="O8163">
        <v>2</v>
      </c>
      <c r="P8163">
        <v>0</v>
      </c>
      <c r="Q8163">
        <v>0</v>
      </c>
    </row>
    <row r="8164" spans="1:17" x14ac:dyDescent="0.2">
      <c r="A8164" t="s">
        <v>25902</v>
      </c>
      <c r="B8164" t="s">
        <v>89</v>
      </c>
      <c r="C8164" t="s">
        <v>231</v>
      </c>
      <c r="D8164" t="s">
        <v>17736</v>
      </c>
      <c r="E8164" t="s">
        <v>81</v>
      </c>
      <c r="F8164" t="s">
        <v>17734</v>
      </c>
      <c r="G8164">
        <v>5</v>
      </c>
      <c r="H8164">
        <v>0</v>
      </c>
      <c r="I8164">
        <v>0</v>
      </c>
      <c r="J8164">
        <v>0</v>
      </c>
      <c r="K8164">
        <v>0</v>
      </c>
      <c r="L8164">
        <v>0</v>
      </c>
      <c r="M8164">
        <v>0</v>
      </c>
      <c r="N8164">
        <v>0</v>
      </c>
      <c r="O8164">
        <v>0</v>
      </c>
      <c r="P8164">
        <v>0</v>
      </c>
      <c r="Q8164">
        <v>0</v>
      </c>
    </row>
    <row r="8165" spans="1:17" x14ac:dyDescent="0.2">
      <c r="A8165" t="s">
        <v>25903</v>
      </c>
      <c r="B8165" t="s">
        <v>89</v>
      </c>
      <c r="C8165" t="s">
        <v>231</v>
      </c>
      <c r="D8165" t="s">
        <v>17748</v>
      </c>
      <c r="E8165" t="s">
        <v>81</v>
      </c>
      <c r="F8165" t="s">
        <v>17749</v>
      </c>
      <c r="G8165">
        <v>0</v>
      </c>
      <c r="H8165">
        <v>0</v>
      </c>
      <c r="I8165">
        <v>0</v>
      </c>
      <c r="J8165">
        <v>0</v>
      </c>
      <c r="K8165">
        <v>0</v>
      </c>
      <c r="L8165">
        <v>0</v>
      </c>
      <c r="M8165">
        <v>0</v>
      </c>
      <c r="N8165">
        <v>1</v>
      </c>
      <c r="O8165">
        <v>0</v>
      </c>
      <c r="P8165">
        <v>0</v>
      </c>
      <c r="Q8165">
        <v>1</v>
      </c>
    </row>
    <row r="8166" spans="1:17" x14ac:dyDescent="0.2">
      <c r="A8166" t="s">
        <v>25904</v>
      </c>
      <c r="B8166" t="s">
        <v>89</v>
      </c>
      <c r="C8166" t="s">
        <v>231</v>
      </c>
      <c r="D8166" t="s">
        <v>17748</v>
      </c>
      <c r="E8166" t="s">
        <v>81</v>
      </c>
      <c r="F8166" t="s">
        <v>17734</v>
      </c>
      <c r="G8166">
        <v>1</v>
      </c>
      <c r="H8166">
        <v>0</v>
      </c>
      <c r="I8166">
        <v>0</v>
      </c>
      <c r="J8166">
        <v>0</v>
      </c>
      <c r="K8166">
        <v>0</v>
      </c>
      <c r="L8166">
        <v>0</v>
      </c>
      <c r="M8166">
        <v>0</v>
      </c>
      <c r="N8166">
        <v>0</v>
      </c>
      <c r="O8166">
        <v>0</v>
      </c>
      <c r="P8166">
        <v>0</v>
      </c>
      <c r="Q8166">
        <v>0</v>
      </c>
    </row>
    <row r="8167" spans="1:17" x14ac:dyDescent="0.2">
      <c r="A8167" t="s">
        <v>25905</v>
      </c>
      <c r="B8167" t="s">
        <v>89</v>
      </c>
      <c r="C8167" t="s">
        <v>232</v>
      </c>
      <c r="D8167" t="s">
        <v>17768</v>
      </c>
      <c r="E8167" t="s">
        <v>83</v>
      </c>
      <c r="F8167" t="s">
        <v>17734</v>
      </c>
      <c r="G8167">
        <v>9</v>
      </c>
      <c r="H8167">
        <v>0</v>
      </c>
      <c r="I8167">
        <v>0</v>
      </c>
      <c r="J8167">
        <v>0</v>
      </c>
      <c r="K8167">
        <v>0</v>
      </c>
      <c r="L8167">
        <v>0</v>
      </c>
      <c r="M8167">
        <v>0</v>
      </c>
      <c r="N8167">
        <v>0</v>
      </c>
      <c r="O8167">
        <v>0</v>
      </c>
      <c r="P8167">
        <v>0</v>
      </c>
      <c r="Q8167">
        <v>0</v>
      </c>
    </row>
    <row r="8168" spans="1:17" x14ac:dyDescent="0.2">
      <c r="A8168" t="s">
        <v>25906</v>
      </c>
      <c r="B8168" t="s">
        <v>89</v>
      </c>
      <c r="C8168" t="s">
        <v>232</v>
      </c>
      <c r="D8168" t="s">
        <v>17768</v>
      </c>
      <c r="E8168" t="s">
        <v>81</v>
      </c>
      <c r="F8168" t="s">
        <v>17734</v>
      </c>
      <c r="G8168">
        <v>5</v>
      </c>
      <c r="H8168">
        <v>0</v>
      </c>
      <c r="I8168">
        <v>0</v>
      </c>
      <c r="J8168">
        <v>0</v>
      </c>
      <c r="K8168">
        <v>0</v>
      </c>
      <c r="L8168">
        <v>0</v>
      </c>
      <c r="M8168">
        <v>0</v>
      </c>
      <c r="N8168">
        <v>0</v>
      </c>
      <c r="O8168">
        <v>0</v>
      </c>
      <c r="P8168">
        <v>0</v>
      </c>
      <c r="Q8168">
        <v>0</v>
      </c>
    </row>
    <row r="8169" spans="1:17" x14ac:dyDescent="0.2">
      <c r="A8169" t="s">
        <v>25907</v>
      </c>
      <c r="B8169" t="s">
        <v>89</v>
      </c>
      <c r="C8169" t="s">
        <v>232</v>
      </c>
      <c r="D8169" t="s">
        <v>17736</v>
      </c>
      <c r="E8169" t="s">
        <v>83</v>
      </c>
      <c r="F8169" t="s">
        <v>4929</v>
      </c>
      <c r="G8169">
        <v>0</v>
      </c>
      <c r="H8169">
        <v>59</v>
      </c>
      <c r="I8169">
        <v>8</v>
      </c>
      <c r="J8169">
        <v>49</v>
      </c>
      <c r="K8169">
        <v>1</v>
      </c>
      <c r="L8169">
        <v>1</v>
      </c>
      <c r="M8169">
        <v>0</v>
      </c>
      <c r="N8169">
        <v>0</v>
      </c>
      <c r="O8169">
        <v>0</v>
      </c>
      <c r="P8169">
        <v>0</v>
      </c>
      <c r="Q8169">
        <v>0</v>
      </c>
    </row>
    <row r="8170" spans="1:17" x14ac:dyDescent="0.2">
      <c r="A8170" t="s">
        <v>25908</v>
      </c>
      <c r="B8170" t="s">
        <v>89</v>
      </c>
      <c r="C8170" t="s">
        <v>232</v>
      </c>
      <c r="D8170" t="s">
        <v>17736</v>
      </c>
      <c r="E8170" t="s">
        <v>83</v>
      </c>
      <c r="F8170" t="s">
        <v>4931</v>
      </c>
      <c r="G8170">
        <v>0</v>
      </c>
      <c r="H8170">
        <v>59</v>
      </c>
      <c r="I8170">
        <v>6</v>
      </c>
      <c r="J8170">
        <v>48</v>
      </c>
      <c r="K8170">
        <v>3</v>
      </c>
      <c r="L8170">
        <v>2</v>
      </c>
      <c r="M8170">
        <v>0</v>
      </c>
      <c r="N8170">
        <v>0</v>
      </c>
      <c r="O8170">
        <v>0</v>
      </c>
      <c r="P8170">
        <v>0</v>
      </c>
      <c r="Q8170">
        <v>0</v>
      </c>
    </row>
    <row r="8171" spans="1:17" x14ac:dyDescent="0.2">
      <c r="A8171" t="s">
        <v>25909</v>
      </c>
      <c r="B8171" t="s">
        <v>89</v>
      </c>
      <c r="C8171" t="s">
        <v>232</v>
      </c>
      <c r="D8171" t="s">
        <v>17736</v>
      </c>
      <c r="E8171" t="s">
        <v>83</v>
      </c>
      <c r="F8171" t="s">
        <v>4933</v>
      </c>
      <c r="G8171">
        <v>0</v>
      </c>
      <c r="H8171">
        <v>0</v>
      </c>
      <c r="I8171">
        <v>0</v>
      </c>
      <c r="J8171">
        <v>0</v>
      </c>
      <c r="K8171">
        <v>0</v>
      </c>
      <c r="L8171">
        <v>0</v>
      </c>
      <c r="M8171">
        <v>59</v>
      </c>
      <c r="N8171">
        <v>0</v>
      </c>
      <c r="O8171">
        <v>0</v>
      </c>
      <c r="P8171">
        <v>0</v>
      </c>
      <c r="Q8171">
        <v>0</v>
      </c>
    </row>
    <row r="8172" spans="1:17" x14ac:dyDescent="0.2">
      <c r="A8172" t="s">
        <v>25910</v>
      </c>
      <c r="B8172" t="s">
        <v>89</v>
      </c>
      <c r="C8172" t="s">
        <v>232</v>
      </c>
      <c r="D8172" t="s">
        <v>17736</v>
      </c>
      <c r="E8172" t="s">
        <v>83</v>
      </c>
      <c r="F8172" t="s">
        <v>4935</v>
      </c>
      <c r="G8172">
        <v>0</v>
      </c>
      <c r="H8172">
        <v>59</v>
      </c>
      <c r="I8172">
        <v>6</v>
      </c>
      <c r="J8172">
        <v>48</v>
      </c>
      <c r="K8172">
        <v>3</v>
      </c>
      <c r="L8172">
        <v>2</v>
      </c>
      <c r="M8172">
        <v>0</v>
      </c>
      <c r="N8172">
        <v>0</v>
      </c>
      <c r="O8172">
        <v>0</v>
      </c>
      <c r="P8172">
        <v>0</v>
      </c>
      <c r="Q8172">
        <v>0</v>
      </c>
    </row>
    <row r="8173" spans="1:17" x14ac:dyDescent="0.2">
      <c r="A8173" t="s">
        <v>25911</v>
      </c>
      <c r="B8173" t="s">
        <v>89</v>
      </c>
      <c r="C8173" t="s">
        <v>232</v>
      </c>
      <c r="D8173" t="s">
        <v>17736</v>
      </c>
      <c r="E8173" t="s">
        <v>83</v>
      </c>
      <c r="F8173" t="s">
        <v>4937</v>
      </c>
      <c r="G8173">
        <v>0</v>
      </c>
      <c r="H8173">
        <v>59</v>
      </c>
      <c r="I8173">
        <v>6</v>
      </c>
      <c r="J8173">
        <v>48</v>
      </c>
      <c r="K8173">
        <v>3</v>
      </c>
      <c r="L8173">
        <v>2</v>
      </c>
      <c r="M8173">
        <v>0</v>
      </c>
      <c r="N8173">
        <v>0</v>
      </c>
      <c r="O8173">
        <v>0</v>
      </c>
      <c r="P8173">
        <v>0</v>
      </c>
      <c r="Q8173">
        <v>0</v>
      </c>
    </row>
    <row r="8174" spans="1:17" x14ac:dyDescent="0.2">
      <c r="A8174" t="s">
        <v>25912</v>
      </c>
      <c r="B8174" t="s">
        <v>89</v>
      </c>
      <c r="C8174" t="s">
        <v>232</v>
      </c>
      <c r="D8174" t="s">
        <v>17736</v>
      </c>
      <c r="E8174" t="s">
        <v>83</v>
      </c>
      <c r="F8174" t="s">
        <v>4939</v>
      </c>
      <c r="G8174">
        <v>0</v>
      </c>
      <c r="H8174">
        <v>0</v>
      </c>
      <c r="I8174">
        <v>0</v>
      </c>
      <c r="J8174">
        <v>0</v>
      </c>
      <c r="K8174">
        <v>0</v>
      </c>
      <c r="L8174">
        <v>0</v>
      </c>
      <c r="M8174">
        <v>59</v>
      </c>
      <c r="N8174">
        <v>0</v>
      </c>
      <c r="O8174">
        <v>0</v>
      </c>
      <c r="P8174">
        <v>0</v>
      </c>
      <c r="Q8174">
        <v>0</v>
      </c>
    </row>
    <row r="8175" spans="1:17" x14ac:dyDescent="0.2">
      <c r="A8175" t="s">
        <v>25913</v>
      </c>
      <c r="B8175" t="s">
        <v>89</v>
      </c>
      <c r="C8175" t="s">
        <v>232</v>
      </c>
      <c r="D8175" t="s">
        <v>17736</v>
      </c>
      <c r="E8175" t="s">
        <v>83</v>
      </c>
      <c r="F8175" t="s">
        <v>4941</v>
      </c>
      <c r="G8175">
        <v>0</v>
      </c>
      <c r="H8175">
        <v>59</v>
      </c>
      <c r="I8175">
        <v>6</v>
      </c>
      <c r="J8175">
        <v>51</v>
      </c>
      <c r="K8175">
        <v>1</v>
      </c>
      <c r="L8175">
        <v>1</v>
      </c>
      <c r="M8175">
        <v>0</v>
      </c>
      <c r="N8175">
        <v>0</v>
      </c>
      <c r="O8175">
        <v>0</v>
      </c>
      <c r="P8175">
        <v>0</v>
      </c>
      <c r="Q8175">
        <v>0</v>
      </c>
    </row>
    <row r="8176" spans="1:17" x14ac:dyDescent="0.2">
      <c r="A8176" t="s">
        <v>25914</v>
      </c>
      <c r="B8176" t="s">
        <v>89</v>
      </c>
      <c r="C8176" t="s">
        <v>232</v>
      </c>
      <c r="D8176" t="s">
        <v>17736</v>
      </c>
      <c r="E8176" t="s">
        <v>83</v>
      </c>
      <c r="F8176" t="s">
        <v>4943</v>
      </c>
      <c r="G8176">
        <v>0</v>
      </c>
      <c r="H8176">
        <v>0</v>
      </c>
      <c r="I8176">
        <v>0</v>
      </c>
      <c r="J8176">
        <v>0</v>
      </c>
      <c r="K8176">
        <v>0</v>
      </c>
      <c r="L8176">
        <v>0</v>
      </c>
      <c r="M8176">
        <v>59</v>
      </c>
      <c r="N8176">
        <v>0</v>
      </c>
      <c r="O8176">
        <v>0</v>
      </c>
      <c r="P8176">
        <v>0</v>
      </c>
      <c r="Q8176">
        <v>0</v>
      </c>
    </row>
    <row r="8177" spans="1:17" x14ac:dyDescent="0.2">
      <c r="A8177" t="s">
        <v>25915</v>
      </c>
      <c r="B8177" t="s">
        <v>89</v>
      </c>
      <c r="C8177" t="s">
        <v>232</v>
      </c>
      <c r="D8177" t="s">
        <v>17736</v>
      </c>
      <c r="E8177" t="s">
        <v>83</v>
      </c>
      <c r="F8177" t="s">
        <v>4925</v>
      </c>
      <c r="G8177">
        <v>0</v>
      </c>
      <c r="H8177">
        <v>0</v>
      </c>
      <c r="I8177">
        <v>0</v>
      </c>
      <c r="J8177">
        <v>0</v>
      </c>
      <c r="K8177">
        <v>0</v>
      </c>
      <c r="L8177">
        <v>0</v>
      </c>
      <c r="M8177">
        <v>0</v>
      </c>
      <c r="N8177">
        <v>25</v>
      </c>
      <c r="O8177">
        <v>23</v>
      </c>
      <c r="P8177">
        <v>2</v>
      </c>
      <c r="Q8177">
        <v>0</v>
      </c>
    </row>
    <row r="8178" spans="1:17" x14ac:dyDescent="0.2">
      <c r="A8178" t="s">
        <v>25916</v>
      </c>
      <c r="B8178" t="s">
        <v>89</v>
      </c>
      <c r="C8178" t="s">
        <v>232</v>
      </c>
      <c r="D8178" t="s">
        <v>17736</v>
      </c>
      <c r="E8178" t="s">
        <v>83</v>
      </c>
      <c r="F8178" t="s">
        <v>4927</v>
      </c>
      <c r="G8178">
        <v>0</v>
      </c>
      <c r="H8178">
        <v>0</v>
      </c>
      <c r="I8178">
        <v>0</v>
      </c>
      <c r="J8178">
        <v>0</v>
      </c>
      <c r="K8178">
        <v>0</v>
      </c>
      <c r="L8178">
        <v>0</v>
      </c>
      <c r="M8178">
        <v>0</v>
      </c>
      <c r="N8178">
        <v>20</v>
      </c>
      <c r="O8178">
        <v>20</v>
      </c>
      <c r="P8178">
        <v>0</v>
      </c>
      <c r="Q8178">
        <v>0</v>
      </c>
    </row>
    <row r="8179" spans="1:17" x14ac:dyDescent="0.2">
      <c r="A8179" t="s">
        <v>25917</v>
      </c>
      <c r="B8179" t="s">
        <v>89</v>
      </c>
      <c r="C8179" t="s">
        <v>232</v>
      </c>
      <c r="D8179" t="s">
        <v>17736</v>
      </c>
      <c r="E8179" t="s">
        <v>83</v>
      </c>
      <c r="F8179" t="s">
        <v>17734</v>
      </c>
      <c r="G8179">
        <v>59</v>
      </c>
      <c r="H8179">
        <v>0</v>
      </c>
      <c r="I8179">
        <v>0</v>
      </c>
      <c r="J8179">
        <v>0</v>
      </c>
      <c r="K8179">
        <v>0</v>
      </c>
      <c r="L8179">
        <v>0</v>
      </c>
      <c r="M8179">
        <v>0</v>
      </c>
      <c r="N8179">
        <v>0</v>
      </c>
      <c r="O8179">
        <v>0</v>
      </c>
      <c r="P8179">
        <v>0</v>
      </c>
      <c r="Q8179">
        <v>0</v>
      </c>
    </row>
    <row r="8180" spans="1:17" x14ac:dyDescent="0.2">
      <c r="A8180" t="s">
        <v>25918</v>
      </c>
      <c r="B8180" t="s">
        <v>88</v>
      </c>
      <c r="C8180" t="s">
        <v>142</v>
      </c>
      <c r="D8180" t="s">
        <v>17736</v>
      </c>
      <c r="E8180" t="s">
        <v>81</v>
      </c>
      <c r="F8180" t="s">
        <v>4943</v>
      </c>
      <c r="G8180">
        <v>0</v>
      </c>
      <c r="H8180">
        <v>0</v>
      </c>
      <c r="I8180">
        <v>0</v>
      </c>
      <c r="J8180">
        <v>0</v>
      </c>
      <c r="K8180">
        <v>0</v>
      </c>
      <c r="L8180">
        <v>0</v>
      </c>
      <c r="M8180">
        <v>5</v>
      </c>
      <c r="N8180">
        <v>0</v>
      </c>
      <c r="O8180">
        <v>0</v>
      </c>
      <c r="P8180">
        <v>0</v>
      </c>
      <c r="Q8180">
        <v>0</v>
      </c>
    </row>
    <row r="8181" spans="1:17" x14ac:dyDescent="0.2">
      <c r="A8181" t="s">
        <v>25919</v>
      </c>
      <c r="B8181" t="s">
        <v>88</v>
      </c>
      <c r="C8181" t="s">
        <v>142</v>
      </c>
      <c r="D8181" t="s">
        <v>17736</v>
      </c>
      <c r="E8181" t="s">
        <v>81</v>
      </c>
      <c r="F8181" t="s">
        <v>4925</v>
      </c>
      <c r="G8181">
        <v>0</v>
      </c>
      <c r="H8181">
        <v>0</v>
      </c>
      <c r="I8181">
        <v>0</v>
      </c>
      <c r="J8181">
        <v>0</v>
      </c>
      <c r="K8181">
        <v>0</v>
      </c>
      <c r="L8181">
        <v>0</v>
      </c>
      <c r="M8181">
        <v>0</v>
      </c>
      <c r="N8181">
        <v>5</v>
      </c>
      <c r="O8181">
        <v>5</v>
      </c>
      <c r="P8181">
        <v>0</v>
      </c>
      <c r="Q8181">
        <v>0</v>
      </c>
    </row>
    <row r="8182" spans="1:17" x14ac:dyDescent="0.2">
      <c r="A8182" t="s">
        <v>25920</v>
      </c>
      <c r="B8182" t="s">
        <v>88</v>
      </c>
      <c r="C8182" t="s">
        <v>142</v>
      </c>
      <c r="D8182" t="s">
        <v>17736</v>
      </c>
      <c r="E8182" t="s">
        <v>81</v>
      </c>
      <c r="F8182" t="s">
        <v>4927</v>
      </c>
      <c r="G8182">
        <v>0</v>
      </c>
      <c r="H8182">
        <v>0</v>
      </c>
      <c r="I8182">
        <v>0</v>
      </c>
      <c r="J8182">
        <v>0</v>
      </c>
      <c r="K8182">
        <v>0</v>
      </c>
      <c r="L8182">
        <v>0</v>
      </c>
      <c r="M8182">
        <v>0</v>
      </c>
      <c r="N8182">
        <v>5</v>
      </c>
      <c r="O8182">
        <v>5</v>
      </c>
      <c r="P8182">
        <v>0</v>
      </c>
      <c r="Q8182">
        <v>0</v>
      </c>
    </row>
    <row r="8183" spans="1:17" x14ac:dyDescent="0.2">
      <c r="A8183" t="s">
        <v>25921</v>
      </c>
      <c r="B8183" t="s">
        <v>88</v>
      </c>
      <c r="C8183" t="s">
        <v>142</v>
      </c>
      <c r="D8183" t="s">
        <v>17736</v>
      </c>
      <c r="E8183" t="s">
        <v>81</v>
      </c>
      <c r="F8183" t="s">
        <v>17734</v>
      </c>
      <c r="G8183">
        <v>5</v>
      </c>
      <c r="H8183">
        <v>0</v>
      </c>
      <c r="I8183">
        <v>0</v>
      </c>
      <c r="J8183">
        <v>0</v>
      </c>
      <c r="K8183">
        <v>0</v>
      </c>
      <c r="L8183">
        <v>0</v>
      </c>
      <c r="M8183">
        <v>0</v>
      </c>
      <c r="N8183">
        <v>0</v>
      </c>
      <c r="O8183">
        <v>0</v>
      </c>
      <c r="P8183">
        <v>0</v>
      </c>
      <c r="Q8183">
        <v>0</v>
      </c>
    </row>
    <row r="8184" spans="1:17" x14ac:dyDescent="0.2">
      <c r="A8184" t="s">
        <v>25922</v>
      </c>
      <c r="B8184" t="s">
        <v>88</v>
      </c>
      <c r="C8184" t="s">
        <v>143</v>
      </c>
      <c r="D8184" t="s">
        <v>17768</v>
      </c>
      <c r="E8184" t="s">
        <v>83</v>
      </c>
      <c r="F8184" t="s">
        <v>17734</v>
      </c>
      <c r="G8184">
        <v>1</v>
      </c>
      <c r="H8184">
        <v>0</v>
      </c>
      <c r="I8184">
        <v>0</v>
      </c>
      <c r="J8184">
        <v>0</v>
      </c>
      <c r="K8184">
        <v>0</v>
      </c>
      <c r="L8184">
        <v>0</v>
      </c>
      <c r="M8184">
        <v>0</v>
      </c>
      <c r="N8184">
        <v>0</v>
      </c>
      <c r="O8184">
        <v>0</v>
      </c>
      <c r="P8184">
        <v>0</v>
      </c>
      <c r="Q8184">
        <v>0</v>
      </c>
    </row>
    <row r="8185" spans="1:17" x14ac:dyDescent="0.2">
      <c r="A8185" t="s">
        <v>25923</v>
      </c>
      <c r="B8185" t="s">
        <v>88</v>
      </c>
      <c r="C8185" t="s">
        <v>143</v>
      </c>
      <c r="D8185" t="s">
        <v>17736</v>
      </c>
      <c r="E8185" t="s">
        <v>83</v>
      </c>
      <c r="F8185" t="s">
        <v>4929</v>
      </c>
      <c r="G8185">
        <v>0</v>
      </c>
      <c r="H8185">
        <v>11</v>
      </c>
      <c r="I8185">
        <v>0</v>
      </c>
      <c r="J8185">
        <v>10</v>
      </c>
      <c r="K8185">
        <v>0</v>
      </c>
      <c r="L8185">
        <v>1</v>
      </c>
      <c r="M8185">
        <v>0</v>
      </c>
      <c r="N8185">
        <v>0</v>
      </c>
      <c r="O8185">
        <v>0</v>
      </c>
      <c r="P8185">
        <v>0</v>
      </c>
      <c r="Q8185">
        <v>0</v>
      </c>
    </row>
    <row r="8186" spans="1:17" x14ac:dyDescent="0.2">
      <c r="A8186" t="s">
        <v>25924</v>
      </c>
      <c r="B8186" t="s">
        <v>88</v>
      </c>
      <c r="C8186" t="s">
        <v>143</v>
      </c>
      <c r="D8186" t="s">
        <v>17736</v>
      </c>
      <c r="E8186" t="s">
        <v>83</v>
      </c>
      <c r="F8186" t="s">
        <v>4931</v>
      </c>
      <c r="G8186">
        <v>0</v>
      </c>
      <c r="H8186">
        <v>11</v>
      </c>
      <c r="I8186">
        <v>0</v>
      </c>
      <c r="J8186">
        <v>9</v>
      </c>
      <c r="K8186">
        <v>0</v>
      </c>
      <c r="L8186">
        <v>2</v>
      </c>
      <c r="M8186">
        <v>0</v>
      </c>
      <c r="N8186">
        <v>0</v>
      </c>
      <c r="O8186">
        <v>0</v>
      </c>
      <c r="P8186">
        <v>0</v>
      </c>
      <c r="Q8186">
        <v>0</v>
      </c>
    </row>
    <row r="8187" spans="1:17" x14ac:dyDescent="0.2">
      <c r="A8187" t="s">
        <v>25925</v>
      </c>
      <c r="B8187" t="s">
        <v>88</v>
      </c>
      <c r="C8187" t="s">
        <v>143</v>
      </c>
      <c r="D8187" t="s">
        <v>17736</v>
      </c>
      <c r="E8187" t="s">
        <v>83</v>
      </c>
      <c r="F8187" t="s">
        <v>4933</v>
      </c>
      <c r="G8187">
        <v>0</v>
      </c>
      <c r="H8187">
        <v>0</v>
      </c>
      <c r="I8187">
        <v>0</v>
      </c>
      <c r="J8187">
        <v>0</v>
      </c>
      <c r="K8187">
        <v>0</v>
      </c>
      <c r="L8187">
        <v>0</v>
      </c>
      <c r="M8187">
        <v>11</v>
      </c>
      <c r="N8187">
        <v>0</v>
      </c>
      <c r="O8187">
        <v>0</v>
      </c>
      <c r="P8187">
        <v>0</v>
      </c>
      <c r="Q8187">
        <v>0</v>
      </c>
    </row>
    <row r="8188" spans="1:17" x14ac:dyDescent="0.2">
      <c r="A8188" t="s">
        <v>25926</v>
      </c>
      <c r="B8188" t="s">
        <v>88</v>
      </c>
      <c r="C8188" t="s">
        <v>143</v>
      </c>
      <c r="D8188" t="s">
        <v>17736</v>
      </c>
      <c r="E8188" t="s">
        <v>83</v>
      </c>
      <c r="F8188" t="s">
        <v>4935</v>
      </c>
      <c r="G8188">
        <v>0</v>
      </c>
      <c r="H8188">
        <v>11</v>
      </c>
      <c r="I8188">
        <v>0</v>
      </c>
      <c r="J8188">
        <v>9</v>
      </c>
      <c r="K8188">
        <v>0</v>
      </c>
      <c r="L8188">
        <v>2</v>
      </c>
      <c r="M8188">
        <v>0</v>
      </c>
      <c r="N8188">
        <v>0</v>
      </c>
      <c r="O8188">
        <v>0</v>
      </c>
      <c r="P8188">
        <v>0</v>
      </c>
      <c r="Q8188">
        <v>0</v>
      </c>
    </row>
    <row r="8189" spans="1:17" x14ac:dyDescent="0.2">
      <c r="A8189" t="s">
        <v>25927</v>
      </c>
      <c r="B8189" t="s">
        <v>88</v>
      </c>
      <c r="C8189" t="s">
        <v>143</v>
      </c>
      <c r="D8189" t="s">
        <v>17736</v>
      </c>
      <c r="E8189" t="s">
        <v>83</v>
      </c>
      <c r="F8189" t="s">
        <v>4937</v>
      </c>
      <c r="G8189">
        <v>0</v>
      </c>
      <c r="H8189">
        <v>11</v>
      </c>
      <c r="I8189">
        <v>0</v>
      </c>
      <c r="J8189">
        <v>9</v>
      </c>
      <c r="K8189">
        <v>0</v>
      </c>
      <c r="L8189">
        <v>2</v>
      </c>
      <c r="M8189">
        <v>0</v>
      </c>
      <c r="N8189">
        <v>0</v>
      </c>
      <c r="O8189">
        <v>0</v>
      </c>
      <c r="P8189">
        <v>0</v>
      </c>
      <c r="Q8189">
        <v>0</v>
      </c>
    </row>
    <row r="8190" spans="1:17" x14ac:dyDescent="0.2">
      <c r="A8190" t="s">
        <v>25928</v>
      </c>
      <c r="B8190" t="s">
        <v>88</v>
      </c>
      <c r="C8190" t="s">
        <v>143</v>
      </c>
      <c r="D8190" t="s">
        <v>17736</v>
      </c>
      <c r="E8190" t="s">
        <v>83</v>
      </c>
      <c r="F8190" t="s">
        <v>4939</v>
      </c>
      <c r="G8190">
        <v>0</v>
      </c>
      <c r="H8190">
        <v>0</v>
      </c>
      <c r="I8190">
        <v>0</v>
      </c>
      <c r="J8190">
        <v>0</v>
      </c>
      <c r="K8190">
        <v>0</v>
      </c>
      <c r="L8190">
        <v>0</v>
      </c>
      <c r="M8190">
        <v>11</v>
      </c>
      <c r="N8190">
        <v>0</v>
      </c>
      <c r="O8190">
        <v>0</v>
      </c>
      <c r="P8190">
        <v>0</v>
      </c>
      <c r="Q8190">
        <v>0</v>
      </c>
    </row>
    <row r="8191" spans="1:17" x14ac:dyDescent="0.2">
      <c r="A8191" t="s">
        <v>25929</v>
      </c>
      <c r="B8191" t="s">
        <v>88</v>
      </c>
      <c r="C8191" t="s">
        <v>143</v>
      </c>
      <c r="D8191" t="s">
        <v>17736</v>
      </c>
      <c r="E8191" t="s">
        <v>83</v>
      </c>
      <c r="F8191" t="s">
        <v>4941</v>
      </c>
      <c r="G8191">
        <v>0</v>
      </c>
      <c r="H8191">
        <v>11</v>
      </c>
      <c r="I8191">
        <v>0</v>
      </c>
      <c r="J8191">
        <v>10</v>
      </c>
      <c r="K8191">
        <v>0</v>
      </c>
      <c r="L8191">
        <v>1</v>
      </c>
      <c r="M8191">
        <v>0</v>
      </c>
      <c r="N8191">
        <v>0</v>
      </c>
      <c r="O8191">
        <v>0</v>
      </c>
      <c r="P8191">
        <v>0</v>
      </c>
      <c r="Q8191">
        <v>0</v>
      </c>
    </row>
    <row r="8192" spans="1:17" x14ac:dyDescent="0.2">
      <c r="A8192" t="s">
        <v>25930</v>
      </c>
      <c r="B8192" t="s">
        <v>88</v>
      </c>
      <c r="C8192" t="s">
        <v>143</v>
      </c>
      <c r="D8192" t="s">
        <v>17736</v>
      </c>
      <c r="E8192" t="s">
        <v>83</v>
      </c>
      <c r="F8192" t="s">
        <v>4943</v>
      </c>
      <c r="G8192">
        <v>0</v>
      </c>
      <c r="H8192">
        <v>0</v>
      </c>
      <c r="I8192">
        <v>0</v>
      </c>
      <c r="J8192">
        <v>0</v>
      </c>
      <c r="K8192">
        <v>0</v>
      </c>
      <c r="L8192">
        <v>0</v>
      </c>
      <c r="M8192">
        <v>11</v>
      </c>
      <c r="N8192">
        <v>0</v>
      </c>
      <c r="O8192">
        <v>0</v>
      </c>
      <c r="P8192">
        <v>0</v>
      </c>
      <c r="Q8192">
        <v>0</v>
      </c>
    </row>
    <row r="8193" spans="1:17" x14ac:dyDescent="0.2">
      <c r="A8193" t="s">
        <v>25931</v>
      </c>
      <c r="B8193" t="s">
        <v>88</v>
      </c>
      <c r="C8193" t="s">
        <v>143</v>
      </c>
      <c r="D8193" t="s">
        <v>17736</v>
      </c>
      <c r="E8193" t="s">
        <v>83</v>
      </c>
      <c r="F8193" t="s">
        <v>4925</v>
      </c>
      <c r="G8193">
        <v>0</v>
      </c>
      <c r="H8193">
        <v>0</v>
      </c>
      <c r="I8193">
        <v>0</v>
      </c>
      <c r="J8193">
        <v>0</v>
      </c>
      <c r="K8193">
        <v>0</v>
      </c>
      <c r="L8193">
        <v>0</v>
      </c>
      <c r="M8193">
        <v>0</v>
      </c>
      <c r="N8193">
        <v>11</v>
      </c>
      <c r="O8193">
        <v>9</v>
      </c>
      <c r="P8193">
        <v>2</v>
      </c>
      <c r="Q8193">
        <v>0</v>
      </c>
    </row>
    <row r="8194" spans="1:17" x14ac:dyDescent="0.2">
      <c r="A8194" t="s">
        <v>25932</v>
      </c>
      <c r="B8194" t="s">
        <v>88</v>
      </c>
      <c r="C8194" t="s">
        <v>143</v>
      </c>
      <c r="D8194" t="s">
        <v>17736</v>
      </c>
      <c r="E8194" t="s">
        <v>83</v>
      </c>
      <c r="F8194" t="s">
        <v>4927</v>
      </c>
      <c r="G8194">
        <v>0</v>
      </c>
      <c r="H8194">
        <v>0</v>
      </c>
      <c r="I8194">
        <v>0</v>
      </c>
      <c r="J8194">
        <v>0</v>
      </c>
      <c r="K8194">
        <v>0</v>
      </c>
      <c r="L8194">
        <v>0</v>
      </c>
      <c r="M8194">
        <v>0</v>
      </c>
      <c r="N8194">
        <v>10</v>
      </c>
      <c r="O8194">
        <v>8</v>
      </c>
      <c r="P8194">
        <v>2</v>
      </c>
      <c r="Q8194">
        <v>0</v>
      </c>
    </row>
    <row r="8195" spans="1:17" x14ac:dyDescent="0.2">
      <c r="A8195" t="s">
        <v>25933</v>
      </c>
      <c r="B8195" t="s">
        <v>88</v>
      </c>
      <c r="C8195" t="s">
        <v>143</v>
      </c>
      <c r="D8195" t="s">
        <v>17736</v>
      </c>
      <c r="E8195" t="s">
        <v>83</v>
      </c>
      <c r="F8195" t="s">
        <v>17734</v>
      </c>
      <c r="G8195">
        <v>11</v>
      </c>
      <c r="H8195">
        <v>0</v>
      </c>
      <c r="I8195">
        <v>0</v>
      </c>
      <c r="J8195">
        <v>0</v>
      </c>
      <c r="K8195">
        <v>0</v>
      </c>
      <c r="L8195">
        <v>0</v>
      </c>
      <c r="M8195">
        <v>0</v>
      </c>
      <c r="N8195">
        <v>0</v>
      </c>
      <c r="O8195">
        <v>0</v>
      </c>
      <c r="P8195">
        <v>0</v>
      </c>
      <c r="Q8195">
        <v>0</v>
      </c>
    </row>
    <row r="8196" spans="1:17" x14ac:dyDescent="0.2">
      <c r="A8196" t="s">
        <v>25934</v>
      </c>
      <c r="B8196" t="s">
        <v>88</v>
      </c>
      <c r="C8196" t="s">
        <v>143</v>
      </c>
      <c r="D8196" t="s">
        <v>17736</v>
      </c>
      <c r="E8196" t="s">
        <v>81</v>
      </c>
      <c r="F8196" t="s">
        <v>4929</v>
      </c>
      <c r="G8196">
        <v>0</v>
      </c>
      <c r="H8196">
        <v>8</v>
      </c>
      <c r="I8196">
        <v>1</v>
      </c>
      <c r="J8196">
        <v>7</v>
      </c>
      <c r="K8196">
        <v>0</v>
      </c>
      <c r="L8196">
        <v>0</v>
      </c>
      <c r="M8196">
        <v>0</v>
      </c>
      <c r="N8196">
        <v>0</v>
      </c>
      <c r="O8196">
        <v>0</v>
      </c>
      <c r="P8196">
        <v>0</v>
      </c>
      <c r="Q8196">
        <v>0</v>
      </c>
    </row>
    <row r="8197" spans="1:17" x14ac:dyDescent="0.2">
      <c r="A8197" t="s">
        <v>25935</v>
      </c>
      <c r="B8197" t="s">
        <v>88</v>
      </c>
      <c r="C8197" t="s">
        <v>143</v>
      </c>
      <c r="D8197" t="s">
        <v>17736</v>
      </c>
      <c r="E8197" t="s">
        <v>81</v>
      </c>
      <c r="F8197" t="s">
        <v>4931</v>
      </c>
      <c r="G8197">
        <v>0</v>
      </c>
      <c r="H8197">
        <v>8</v>
      </c>
      <c r="I8197">
        <v>1</v>
      </c>
      <c r="J8197">
        <v>7</v>
      </c>
      <c r="K8197">
        <v>0</v>
      </c>
      <c r="L8197">
        <v>0</v>
      </c>
      <c r="M8197">
        <v>0</v>
      </c>
      <c r="N8197">
        <v>0</v>
      </c>
      <c r="O8197">
        <v>0</v>
      </c>
      <c r="P8197">
        <v>0</v>
      </c>
      <c r="Q8197">
        <v>0</v>
      </c>
    </row>
    <row r="8198" spans="1:17" x14ac:dyDescent="0.2">
      <c r="A8198" t="s">
        <v>25936</v>
      </c>
      <c r="B8198" t="s">
        <v>88</v>
      </c>
      <c r="C8198" t="s">
        <v>143</v>
      </c>
      <c r="D8198" t="s">
        <v>17736</v>
      </c>
      <c r="E8198" t="s">
        <v>81</v>
      </c>
      <c r="F8198" t="s">
        <v>4933</v>
      </c>
      <c r="G8198">
        <v>0</v>
      </c>
      <c r="H8198">
        <v>0</v>
      </c>
      <c r="I8198">
        <v>0</v>
      </c>
      <c r="J8198">
        <v>0</v>
      </c>
      <c r="K8198">
        <v>0</v>
      </c>
      <c r="L8198">
        <v>0</v>
      </c>
      <c r="M8198">
        <v>8</v>
      </c>
      <c r="N8198">
        <v>0</v>
      </c>
      <c r="O8198">
        <v>0</v>
      </c>
      <c r="P8198">
        <v>0</v>
      </c>
      <c r="Q8198">
        <v>0</v>
      </c>
    </row>
    <row r="8199" spans="1:17" x14ac:dyDescent="0.2">
      <c r="A8199" t="s">
        <v>25937</v>
      </c>
      <c r="B8199" t="s">
        <v>88</v>
      </c>
      <c r="C8199" t="s">
        <v>143</v>
      </c>
      <c r="D8199" t="s">
        <v>17736</v>
      </c>
      <c r="E8199" t="s">
        <v>81</v>
      </c>
      <c r="F8199" t="s">
        <v>4935</v>
      </c>
      <c r="G8199">
        <v>0</v>
      </c>
      <c r="H8199">
        <v>8</v>
      </c>
      <c r="I8199">
        <v>1</v>
      </c>
      <c r="J8199">
        <v>7</v>
      </c>
      <c r="K8199">
        <v>0</v>
      </c>
      <c r="L8199">
        <v>0</v>
      </c>
      <c r="M8199">
        <v>0</v>
      </c>
      <c r="N8199">
        <v>0</v>
      </c>
      <c r="O8199">
        <v>0</v>
      </c>
      <c r="P8199">
        <v>0</v>
      </c>
      <c r="Q8199">
        <v>0</v>
      </c>
    </row>
    <row r="8200" spans="1:17" x14ac:dyDescent="0.2">
      <c r="A8200" t="s">
        <v>25938</v>
      </c>
      <c r="B8200" t="s">
        <v>88</v>
      </c>
      <c r="C8200" t="s">
        <v>143</v>
      </c>
      <c r="D8200" t="s">
        <v>17736</v>
      </c>
      <c r="E8200" t="s">
        <v>81</v>
      </c>
      <c r="F8200" t="s">
        <v>4937</v>
      </c>
      <c r="G8200">
        <v>0</v>
      </c>
      <c r="H8200">
        <v>8</v>
      </c>
      <c r="I8200">
        <v>1</v>
      </c>
      <c r="J8200">
        <v>7</v>
      </c>
      <c r="K8200">
        <v>0</v>
      </c>
      <c r="L8200">
        <v>0</v>
      </c>
      <c r="M8200">
        <v>0</v>
      </c>
      <c r="N8200">
        <v>0</v>
      </c>
      <c r="O8200">
        <v>0</v>
      </c>
      <c r="P8200">
        <v>0</v>
      </c>
      <c r="Q8200">
        <v>0</v>
      </c>
    </row>
    <row r="8201" spans="1:17" x14ac:dyDescent="0.2">
      <c r="A8201" t="s">
        <v>25939</v>
      </c>
      <c r="B8201" t="s">
        <v>88</v>
      </c>
      <c r="C8201" t="s">
        <v>143</v>
      </c>
      <c r="D8201" t="s">
        <v>17736</v>
      </c>
      <c r="E8201" t="s">
        <v>81</v>
      </c>
      <c r="F8201" t="s">
        <v>4939</v>
      </c>
      <c r="G8201">
        <v>0</v>
      </c>
      <c r="H8201">
        <v>0</v>
      </c>
      <c r="I8201">
        <v>0</v>
      </c>
      <c r="J8201">
        <v>0</v>
      </c>
      <c r="K8201">
        <v>0</v>
      </c>
      <c r="L8201">
        <v>0</v>
      </c>
      <c r="M8201">
        <v>8</v>
      </c>
      <c r="N8201">
        <v>0</v>
      </c>
      <c r="O8201">
        <v>0</v>
      </c>
      <c r="P8201">
        <v>0</v>
      </c>
      <c r="Q8201">
        <v>0</v>
      </c>
    </row>
    <row r="8202" spans="1:17" x14ac:dyDescent="0.2">
      <c r="A8202" t="s">
        <v>25940</v>
      </c>
      <c r="B8202" t="s">
        <v>88</v>
      </c>
      <c r="C8202" t="s">
        <v>143</v>
      </c>
      <c r="D8202" t="s">
        <v>17736</v>
      </c>
      <c r="E8202" t="s">
        <v>81</v>
      </c>
      <c r="F8202" t="s">
        <v>4941</v>
      </c>
      <c r="G8202">
        <v>0</v>
      </c>
      <c r="H8202">
        <v>8</v>
      </c>
      <c r="I8202">
        <v>1</v>
      </c>
      <c r="J8202">
        <v>7</v>
      </c>
      <c r="K8202">
        <v>0</v>
      </c>
      <c r="L8202">
        <v>0</v>
      </c>
      <c r="M8202">
        <v>0</v>
      </c>
      <c r="N8202">
        <v>0</v>
      </c>
      <c r="O8202">
        <v>0</v>
      </c>
      <c r="P8202">
        <v>0</v>
      </c>
      <c r="Q8202">
        <v>0</v>
      </c>
    </row>
    <row r="8203" spans="1:17" x14ac:dyDescent="0.2">
      <c r="A8203" t="s">
        <v>25941</v>
      </c>
      <c r="B8203" t="s">
        <v>88</v>
      </c>
      <c r="C8203" t="s">
        <v>143</v>
      </c>
      <c r="D8203" t="s">
        <v>17736</v>
      </c>
      <c r="E8203" t="s">
        <v>81</v>
      </c>
      <c r="F8203" t="s">
        <v>4943</v>
      </c>
      <c r="G8203">
        <v>0</v>
      </c>
      <c r="H8203">
        <v>0</v>
      </c>
      <c r="I8203">
        <v>0</v>
      </c>
      <c r="J8203">
        <v>0</v>
      </c>
      <c r="K8203">
        <v>0</v>
      </c>
      <c r="L8203">
        <v>0</v>
      </c>
      <c r="M8203">
        <v>8</v>
      </c>
      <c r="N8203">
        <v>0</v>
      </c>
      <c r="O8203">
        <v>0</v>
      </c>
      <c r="P8203">
        <v>0</v>
      </c>
      <c r="Q8203">
        <v>0</v>
      </c>
    </row>
    <row r="8204" spans="1:17" x14ac:dyDescent="0.2">
      <c r="A8204" t="s">
        <v>25942</v>
      </c>
      <c r="B8204" t="s">
        <v>88</v>
      </c>
      <c r="C8204" t="s">
        <v>143</v>
      </c>
      <c r="D8204" t="s">
        <v>17736</v>
      </c>
      <c r="E8204" t="s">
        <v>81</v>
      </c>
      <c r="F8204" t="s">
        <v>4925</v>
      </c>
      <c r="G8204">
        <v>0</v>
      </c>
      <c r="H8204">
        <v>0</v>
      </c>
      <c r="I8204">
        <v>0</v>
      </c>
      <c r="J8204">
        <v>0</v>
      </c>
      <c r="K8204">
        <v>0</v>
      </c>
      <c r="L8204">
        <v>0</v>
      </c>
      <c r="M8204">
        <v>0</v>
      </c>
      <c r="N8204">
        <v>8</v>
      </c>
      <c r="O8204">
        <v>8</v>
      </c>
      <c r="P8204">
        <v>0</v>
      </c>
      <c r="Q8204">
        <v>0</v>
      </c>
    </row>
    <row r="8205" spans="1:17" x14ac:dyDescent="0.2">
      <c r="A8205" t="s">
        <v>25943</v>
      </c>
      <c r="B8205" t="s">
        <v>88</v>
      </c>
      <c r="C8205" t="s">
        <v>143</v>
      </c>
      <c r="D8205" t="s">
        <v>17736</v>
      </c>
      <c r="E8205" t="s">
        <v>81</v>
      </c>
      <c r="F8205" t="s">
        <v>4927</v>
      </c>
      <c r="G8205">
        <v>0</v>
      </c>
      <c r="H8205">
        <v>0</v>
      </c>
      <c r="I8205">
        <v>0</v>
      </c>
      <c r="J8205">
        <v>0</v>
      </c>
      <c r="K8205">
        <v>0</v>
      </c>
      <c r="L8205">
        <v>0</v>
      </c>
      <c r="M8205">
        <v>0</v>
      </c>
      <c r="N8205">
        <v>7</v>
      </c>
      <c r="O8205">
        <v>7</v>
      </c>
      <c r="P8205">
        <v>0</v>
      </c>
      <c r="Q8205">
        <v>0</v>
      </c>
    </row>
    <row r="8206" spans="1:17" x14ac:dyDescent="0.2">
      <c r="A8206" t="s">
        <v>25944</v>
      </c>
      <c r="B8206" t="s">
        <v>88</v>
      </c>
      <c r="C8206" t="s">
        <v>143</v>
      </c>
      <c r="D8206" t="s">
        <v>17736</v>
      </c>
      <c r="E8206" t="s">
        <v>81</v>
      </c>
      <c r="F8206" t="s">
        <v>17734</v>
      </c>
      <c r="G8206">
        <v>8</v>
      </c>
      <c r="H8206">
        <v>0</v>
      </c>
      <c r="I8206">
        <v>0</v>
      </c>
      <c r="J8206">
        <v>0</v>
      </c>
      <c r="K8206">
        <v>0</v>
      </c>
      <c r="L8206">
        <v>0</v>
      </c>
      <c r="M8206">
        <v>0</v>
      </c>
      <c r="N8206">
        <v>0</v>
      </c>
      <c r="O8206">
        <v>0</v>
      </c>
      <c r="P8206">
        <v>0</v>
      </c>
      <c r="Q8206">
        <v>0</v>
      </c>
    </row>
    <row r="8207" spans="1:17" x14ac:dyDescent="0.2">
      <c r="A8207" t="s">
        <v>25945</v>
      </c>
      <c r="B8207" t="s">
        <v>86</v>
      </c>
      <c r="C8207" t="s">
        <v>111</v>
      </c>
      <c r="D8207" t="s">
        <v>17736</v>
      </c>
      <c r="E8207" t="s">
        <v>81</v>
      </c>
      <c r="F8207" t="s">
        <v>4943</v>
      </c>
      <c r="G8207">
        <v>0</v>
      </c>
      <c r="H8207">
        <v>0</v>
      </c>
      <c r="I8207">
        <v>0</v>
      </c>
      <c r="J8207">
        <v>0</v>
      </c>
      <c r="K8207">
        <v>0</v>
      </c>
      <c r="L8207">
        <v>0</v>
      </c>
      <c r="M8207">
        <v>14</v>
      </c>
      <c r="N8207">
        <v>0</v>
      </c>
      <c r="O8207">
        <v>0</v>
      </c>
      <c r="P8207">
        <v>0</v>
      </c>
      <c r="Q8207">
        <v>0</v>
      </c>
    </row>
    <row r="8208" spans="1:17" x14ac:dyDescent="0.2">
      <c r="A8208" t="s">
        <v>25946</v>
      </c>
      <c r="B8208" t="s">
        <v>86</v>
      </c>
      <c r="C8208" t="s">
        <v>111</v>
      </c>
      <c r="D8208" t="s">
        <v>17736</v>
      </c>
      <c r="E8208" t="s">
        <v>81</v>
      </c>
      <c r="F8208" t="s">
        <v>4925</v>
      </c>
      <c r="G8208">
        <v>0</v>
      </c>
      <c r="H8208">
        <v>0</v>
      </c>
      <c r="I8208">
        <v>0</v>
      </c>
      <c r="J8208">
        <v>0</v>
      </c>
      <c r="K8208">
        <v>0</v>
      </c>
      <c r="L8208">
        <v>0</v>
      </c>
      <c r="M8208">
        <v>0</v>
      </c>
      <c r="N8208">
        <v>11</v>
      </c>
      <c r="O8208">
        <v>11</v>
      </c>
      <c r="P8208">
        <v>0</v>
      </c>
      <c r="Q8208">
        <v>0</v>
      </c>
    </row>
    <row r="8209" spans="1:17" x14ac:dyDescent="0.2">
      <c r="A8209" t="s">
        <v>25947</v>
      </c>
      <c r="B8209" t="s">
        <v>86</v>
      </c>
      <c r="C8209" t="s">
        <v>111</v>
      </c>
      <c r="D8209" t="s">
        <v>17736</v>
      </c>
      <c r="E8209" t="s">
        <v>81</v>
      </c>
      <c r="F8209" t="s">
        <v>4927</v>
      </c>
      <c r="G8209">
        <v>0</v>
      </c>
      <c r="H8209">
        <v>0</v>
      </c>
      <c r="I8209">
        <v>0</v>
      </c>
      <c r="J8209">
        <v>0</v>
      </c>
      <c r="K8209">
        <v>0</v>
      </c>
      <c r="L8209">
        <v>0</v>
      </c>
      <c r="M8209">
        <v>0</v>
      </c>
      <c r="N8209">
        <v>10</v>
      </c>
      <c r="O8209">
        <v>10</v>
      </c>
      <c r="P8209">
        <v>0</v>
      </c>
      <c r="Q8209">
        <v>0</v>
      </c>
    </row>
    <row r="8210" spans="1:17" x14ac:dyDescent="0.2">
      <c r="A8210" t="s">
        <v>25948</v>
      </c>
      <c r="B8210" t="s">
        <v>86</v>
      </c>
      <c r="C8210" t="s">
        <v>111</v>
      </c>
      <c r="D8210" t="s">
        <v>17736</v>
      </c>
      <c r="E8210" t="s">
        <v>81</v>
      </c>
      <c r="F8210" t="s">
        <v>17734</v>
      </c>
      <c r="G8210">
        <v>14</v>
      </c>
      <c r="H8210">
        <v>0</v>
      </c>
      <c r="I8210">
        <v>0</v>
      </c>
      <c r="J8210">
        <v>0</v>
      </c>
      <c r="K8210">
        <v>0</v>
      </c>
      <c r="L8210">
        <v>0</v>
      </c>
      <c r="M8210">
        <v>0</v>
      </c>
      <c r="N8210">
        <v>0</v>
      </c>
      <c r="O8210">
        <v>0</v>
      </c>
      <c r="P8210">
        <v>0</v>
      </c>
      <c r="Q8210">
        <v>0</v>
      </c>
    </row>
    <row r="8211" spans="1:17" x14ac:dyDescent="0.2">
      <c r="A8211" t="s">
        <v>25949</v>
      </c>
      <c r="B8211" t="s">
        <v>86</v>
      </c>
      <c r="C8211" t="s">
        <v>111</v>
      </c>
      <c r="D8211" t="s">
        <v>17748</v>
      </c>
      <c r="E8211" t="s">
        <v>81</v>
      </c>
      <c r="F8211" t="s">
        <v>17749</v>
      </c>
      <c r="G8211">
        <v>0</v>
      </c>
      <c r="H8211">
        <v>0</v>
      </c>
      <c r="I8211">
        <v>0</v>
      </c>
      <c r="J8211">
        <v>0</v>
      </c>
      <c r="K8211">
        <v>0</v>
      </c>
      <c r="L8211">
        <v>0</v>
      </c>
      <c r="M8211">
        <v>0</v>
      </c>
      <c r="N8211">
        <v>2</v>
      </c>
      <c r="O8211">
        <v>1</v>
      </c>
      <c r="P8211">
        <v>1</v>
      </c>
      <c r="Q8211">
        <v>0</v>
      </c>
    </row>
    <row r="8212" spans="1:17" x14ac:dyDescent="0.2">
      <c r="A8212" t="s">
        <v>25950</v>
      </c>
      <c r="B8212" t="s">
        <v>86</v>
      </c>
      <c r="C8212" t="s">
        <v>111</v>
      </c>
      <c r="D8212" t="s">
        <v>17748</v>
      </c>
      <c r="E8212" t="s">
        <v>81</v>
      </c>
      <c r="F8212" t="s">
        <v>17734</v>
      </c>
      <c r="G8212">
        <v>2</v>
      </c>
      <c r="H8212">
        <v>0</v>
      </c>
      <c r="I8212">
        <v>0</v>
      </c>
      <c r="J8212">
        <v>0</v>
      </c>
      <c r="K8212">
        <v>0</v>
      </c>
      <c r="L8212">
        <v>0</v>
      </c>
      <c r="M8212">
        <v>0</v>
      </c>
      <c r="N8212">
        <v>0</v>
      </c>
      <c r="O8212">
        <v>0</v>
      </c>
      <c r="P8212">
        <v>0</v>
      </c>
      <c r="Q8212">
        <v>0</v>
      </c>
    </row>
    <row r="8213" spans="1:17" x14ac:dyDescent="0.2">
      <c r="A8213" t="s">
        <v>25951</v>
      </c>
      <c r="B8213" t="s">
        <v>86</v>
      </c>
      <c r="C8213" t="s">
        <v>111</v>
      </c>
      <c r="D8213" t="s">
        <v>17754</v>
      </c>
      <c r="E8213" t="s">
        <v>83</v>
      </c>
      <c r="F8213" t="s">
        <v>17734</v>
      </c>
      <c r="G8213">
        <v>1</v>
      </c>
      <c r="H8213">
        <v>0</v>
      </c>
      <c r="I8213">
        <v>0</v>
      </c>
      <c r="J8213">
        <v>0</v>
      </c>
      <c r="K8213">
        <v>0</v>
      </c>
      <c r="L8213">
        <v>0</v>
      </c>
      <c r="M8213">
        <v>0</v>
      </c>
      <c r="N8213">
        <v>0</v>
      </c>
      <c r="O8213">
        <v>0</v>
      </c>
      <c r="P8213">
        <v>0</v>
      </c>
      <c r="Q8213">
        <v>0</v>
      </c>
    </row>
    <row r="8214" spans="1:17" x14ac:dyDescent="0.2">
      <c r="A8214" t="s">
        <v>25952</v>
      </c>
      <c r="B8214" t="s">
        <v>86</v>
      </c>
      <c r="C8214" t="s">
        <v>111</v>
      </c>
      <c r="D8214" t="s">
        <v>17754</v>
      </c>
      <c r="E8214" t="s">
        <v>81</v>
      </c>
      <c r="F8214" t="s">
        <v>17734</v>
      </c>
      <c r="G8214">
        <v>1</v>
      </c>
      <c r="H8214">
        <v>0</v>
      </c>
      <c r="I8214">
        <v>0</v>
      </c>
      <c r="J8214">
        <v>0</v>
      </c>
      <c r="K8214">
        <v>0</v>
      </c>
      <c r="L8214">
        <v>0</v>
      </c>
      <c r="M8214">
        <v>0</v>
      </c>
      <c r="N8214">
        <v>0</v>
      </c>
      <c r="O8214">
        <v>0</v>
      </c>
      <c r="P8214">
        <v>0</v>
      </c>
      <c r="Q8214">
        <v>0</v>
      </c>
    </row>
    <row r="8215" spans="1:17" x14ac:dyDescent="0.2">
      <c r="A8215" t="s">
        <v>25953</v>
      </c>
      <c r="B8215" t="s">
        <v>86</v>
      </c>
      <c r="C8215" t="s">
        <v>112</v>
      </c>
      <c r="D8215" t="s">
        <v>17768</v>
      </c>
      <c r="E8215" t="s">
        <v>81</v>
      </c>
      <c r="F8215" t="s">
        <v>17734</v>
      </c>
      <c r="G8215">
        <v>5</v>
      </c>
      <c r="H8215">
        <v>0</v>
      </c>
      <c r="I8215">
        <v>0</v>
      </c>
      <c r="J8215">
        <v>0</v>
      </c>
      <c r="K8215">
        <v>0</v>
      </c>
      <c r="L8215">
        <v>0</v>
      </c>
      <c r="M8215">
        <v>0</v>
      </c>
      <c r="N8215">
        <v>0</v>
      </c>
      <c r="O8215">
        <v>0</v>
      </c>
      <c r="P8215">
        <v>0</v>
      </c>
      <c r="Q8215">
        <v>0</v>
      </c>
    </row>
    <row r="8216" spans="1:17" x14ac:dyDescent="0.2">
      <c r="A8216" t="s">
        <v>25954</v>
      </c>
      <c r="B8216" t="s">
        <v>86</v>
      </c>
      <c r="C8216" t="s">
        <v>112</v>
      </c>
      <c r="D8216" t="s">
        <v>17736</v>
      </c>
      <c r="E8216" t="s">
        <v>83</v>
      </c>
      <c r="F8216" t="s">
        <v>4929</v>
      </c>
      <c r="G8216">
        <v>0</v>
      </c>
      <c r="H8216">
        <v>25</v>
      </c>
      <c r="I8216">
        <v>3</v>
      </c>
      <c r="J8216">
        <v>21</v>
      </c>
      <c r="K8216">
        <v>1</v>
      </c>
      <c r="L8216">
        <v>0</v>
      </c>
      <c r="M8216">
        <v>0</v>
      </c>
      <c r="N8216">
        <v>0</v>
      </c>
      <c r="O8216">
        <v>0</v>
      </c>
      <c r="P8216">
        <v>0</v>
      </c>
      <c r="Q8216">
        <v>0</v>
      </c>
    </row>
    <row r="8217" spans="1:17" x14ac:dyDescent="0.2">
      <c r="A8217" t="s">
        <v>25955</v>
      </c>
      <c r="B8217" t="s">
        <v>86</v>
      </c>
      <c r="C8217" t="s">
        <v>112</v>
      </c>
      <c r="D8217" t="s">
        <v>17736</v>
      </c>
      <c r="E8217" t="s">
        <v>83</v>
      </c>
      <c r="F8217" t="s">
        <v>4931</v>
      </c>
      <c r="G8217">
        <v>0</v>
      </c>
      <c r="H8217">
        <v>25</v>
      </c>
      <c r="I8217">
        <v>3</v>
      </c>
      <c r="J8217">
        <v>21</v>
      </c>
      <c r="K8217">
        <v>1</v>
      </c>
      <c r="L8217">
        <v>0</v>
      </c>
      <c r="M8217">
        <v>0</v>
      </c>
      <c r="N8217">
        <v>0</v>
      </c>
      <c r="O8217">
        <v>0</v>
      </c>
      <c r="P8217">
        <v>0</v>
      </c>
      <c r="Q8217">
        <v>0</v>
      </c>
    </row>
    <row r="8218" spans="1:17" x14ac:dyDescent="0.2">
      <c r="A8218" t="s">
        <v>25956</v>
      </c>
      <c r="B8218" t="s">
        <v>86</v>
      </c>
      <c r="C8218" t="s">
        <v>112</v>
      </c>
      <c r="D8218" t="s">
        <v>17736</v>
      </c>
      <c r="E8218" t="s">
        <v>83</v>
      </c>
      <c r="F8218" t="s">
        <v>4933</v>
      </c>
      <c r="G8218">
        <v>0</v>
      </c>
      <c r="H8218">
        <v>0</v>
      </c>
      <c r="I8218">
        <v>0</v>
      </c>
      <c r="J8218">
        <v>0</v>
      </c>
      <c r="K8218">
        <v>0</v>
      </c>
      <c r="L8218">
        <v>0</v>
      </c>
      <c r="M8218">
        <v>25</v>
      </c>
      <c r="N8218">
        <v>0</v>
      </c>
      <c r="O8218">
        <v>0</v>
      </c>
      <c r="P8218">
        <v>0</v>
      </c>
      <c r="Q8218">
        <v>0</v>
      </c>
    </row>
    <row r="8219" spans="1:17" x14ac:dyDescent="0.2">
      <c r="A8219" t="s">
        <v>25957</v>
      </c>
      <c r="B8219" t="s">
        <v>86</v>
      </c>
      <c r="C8219" t="s">
        <v>112</v>
      </c>
      <c r="D8219" t="s">
        <v>17736</v>
      </c>
      <c r="E8219" t="s">
        <v>83</v>
      </c>
      <c r="F8219" t="s">
        <v>4935</v>
      </c>
      <c r="G8219">
        <v>0</v>
      </c>
      <c r="H8219">
        <v>25</v>
      </c>
      <c r="I8219">
        <v>3</v>
      </c>
      <c r="J8219">
        <v>21</v>
      </c>
      <c r="K8219">
        <v>1</v>
      </c>
      <c r="L8219">
        <v>0</v>
      </c>
      <c r="M8219">
        <v>0</v>
      </c>
      <c r="N8219">
        <v>0</v>
      </c>
      <c r="O8219">
        <v>0</v>
      </c>
      <c r="P8219">
        <v>0</v>
      </c>
      <c r="Q8219">
        <v>0</v>
      </c>
    </row>
    <row r="8220" spans="1:17" x14ac:dyDescent="0.2">
      <c r="A8220" t="s">
        <v>25958</v>
      </c>
      <c r="B8220" t="s">
        <v>86</v>
      </c>
      <c r="C8220" t="s">
        <v>112</v>
      </c>
      <c r="D8220" t="s">
        <v>17736</v>
      </c>
      <c r="E8220" t="s">
        <v>83</v>
      </c>
      <c r="F8220" t="s">
        <v>4937</v>
      </c>
      <c r="G8220">
        <v>0</v>
      </c>
      <c r="H8220">
        <v>25</v>
      </c>
      <c r="I8220">
        <v>3</v>
      </c>
      <c r="J8220">
        <v>21</v>
      </c>
      <c r="K8220">
        <v>1</v>
      </c>
      <c r="L8220">
        <v>0</v>
      </c>
      <c r="M8220">
        <v>0</v>
      </c>
      <c r="N8220">
        <v>0</v>
      </c>
      <c r="O8220">
        <v>0</v>
      </c>
      <c r="P8220">
        <v>0</v>
      </c>
      <c r="Q8220">
        <v>0</v>
      </c>
    </row>
    <row r="8221" spans="1:17" x14ac:dyDescent="0.2">
      <c r="A8221" t="s">
        <v>25959</v>
      </c>
      <c r="B8221" t="s">
        <v>86</v>
      </c>
      <c r="C8221" t="s">
        <v>112</v>
      </c>
      <c r="D8221" t="s">
        <v>17736</v>
      </c>
      <c r="E8221" t="s">
        <v>83</v>
      </c>
      <c r="F8221" t="s">
        <v>4939</v>
      </c>
      <c r="G8221">
        <v>0</v>
      </c>
      <c r="H8221">
        <v>0</v>
      </c>
      <c r="I8221">
        <v>0</v>
      </c>
      <c r="J8221">
        <v>0</v>
      </c>
      <c r="K8221">
        <v>0</v>
      </c>
      <c r="L8221">
        <v>0</v>
      </c>
      <c r="M8221">
        <v>25</v>
      </c>
      <c r="N8221">
        <v>0</v>
      </c>
      <c r="O8221">
        <v>0</v>
      </c>
      <c r="P8221">
        <v>0</v>
      </c>
      <c r="Q8221">
        <v>0</v>
      </c>
    </row>
    <row r="8222" spans="1:17" x14ac:dyDescent="0.2">
      <c r="A8222" t="s">
        <v>25960</v>
      </c>
      <c r="B8222" t="s">
        <v>86</v>
      </c>
      <c r="C8222" t="s">
        <v>112</v>
      </c>
      <c r="D8222" t="s">
        <v>17736</v>
      </c>
      <c r="E8222" t="s">
        <v>83</v>
      </c>
      <c r="F8222" t="s">
        <v>4941</v>
      </c>
      <c r="G8222">
        <v>0</v>
      </c>
      <c r="H8222">
        <v>25</v>
      </c>
      <c r="I8222">
        <v>3</v>
      </c>
      <c r="J8222">
        <v>21</v>
      </c>
      <c r="K8222">
        <v>1</v>
      </c>
      <c r="L8222">
        <v>0</v>
      </c>
      <c r="M8222">
        <v>0</v>
      </c>
      <c r="N8222">
        <v>0</v>
      </c>
      <c r="O8222">
        <v>0</v>
      </c>
      <c r="P8222">
        <v>0</v>
      </c>
      <c r="Q8222">
        <v>0</v>
      </c>
    </row>
    <row r="8223" spans="1:17" x14ac:dyDescent="0.2">
      <c r="A8223" t="s">
        <v>25961</v>
      </c>
      <c r="B8223" t="s">
        <v>86</v>
      </c>
      <c r="C8223" t="s">
        <v>112</v>
      </c>
      <c r="D8223" t="s">
        <v>17736</v>
      </c>
      <c r="E8223" t="s">
        <v>83</v>
      </c>
      <c r="F8223" t="s">
        <v>4943</v>
      </c>
      <c r="G8223">
        <v>0</v>
      </c>
      <c r="H8223">
        <v>0</v>
      </c>
      <c r="I8223">
        <v>0</v>
      </c>
      <c r="J8223">
        <v>0</v>
      </c>
      <c r="K8223">
        <v>0</v>
      </c>
      <c r="L8223">
        <v>0</v>
      </c>
      <c r="M8223">
        <v>25</v>
      </c>
      <c r="N8223">
        <v>0</v>
      </c>
      <c r="O8223">
        <v>0</v>
      </c>
      <c r="P8223">
        <v>0</v>
      </c>
      <c r="Q8223">
        <v>0</v>
      </c>
    </row>
    <row r="8224" spans="1:17" x14ac:dyDescent="0.2">
      <c r="A8224" t="s">
        <v>25962</v>
      </c>
      <c r="B8224" t="s">
        <v>86</v>
      </c>
      <c r="C8224" t="s">
        <v>218</v>
      </c>
      <c r="D8224" t="s">
        <v>17736</v>
      </c>
      <c r="E8224" t="s">
        <v>81</v>
      </c>
      <c r="F8224" t="s">
        <v>4927</v>
      </c>
      <c r="G8224">
        <v>0</v>
      </c>
      <c r="H8224">
        <v>0</v>
      </c>
      <c r="I8224">
        <v>0</v>
      </c>
      <c r="J8224">
        <v>0</v>
      </c>
      <c r="K8224">
        <v>0</v>
      </c>
      <c r="L8224">
        <v>0</v>
      </c>
      <c r="M8224">
        <v>0</v>
      </c>
      <c r="N8224">
        <v>12</v>
      </c>
      <c r="O8224">
        <v>12</v>
      </c>
      <c r="P8224">
        <v>0</v>
      </c>
      <c r="Q8224">
        <v>0</v>
      </c>
    </row>
    <row r="8225" spans="1:17" x14ac:dyDescent="0.2">
      <c r="A8225" t="s">
        <v>25963</v>
      </c>
      <c r="B8225" t="s">
        <v>86</v>
      </c>
      <c r="C8225" t="s">
        <v>218</v>
      </c>
      <c r="D8225" t="s">
        <v>17736</v>
      </c>
      <c r="E8225" t="s">
        <v>81</v>
      </c>
      <c r="F8225" t="s">
        <v>17734</v>
      </c>
      <c r="G8225">
        <v>18</v>
      </c>
      <c r="H8225">
        <v>0</v>
      </c>
      <c r="I8225">
        <v>0</v>
      </c>
      <c r="J8225">
        <v>0</v>
      </c>
      <c r="K8225">
        <v>0</v>
      </c>
      <c r="L8225">
        <v>0</v>
      </c>
      <c r="M8225">
        <v>0</v>
      </c>
      <c r="N8225">
        <v>0</v>
      </c>
      <c r="O8225">
        <v>0</v>
      </c>
      <c r="P8225">
        <v>0</v>
      </c>
      <c r="Q8225">
        <v>0</v>
      </c>
    </row>
    <row r="8226" spans="1:17" x14ac:dyDescent="0.2">
      <c r="A8226" t="s">
        <v>25964</v>
      </c>
      <c r="B8226" t="s">
        <v>86</v>
      </c>
      <c r="C8226" t="s">
        <v>218</v>
      </c>
      <c r="D8226" t="s">
        <v>17748</v>
      </c>
      <c r="E8226" t="s">
        <v>83</v>
      </c>
      <c r="F8226" t="s">
        <v>17749</v>
      </c>
      <c r="G8226">
        <v>0</v>
      </c>
      <c r="H8226">
        <v>0</v>
      </c>
      <c r="I8226">
        <v>0</v>
      </c>
      <c r="J8226">
        <v>0</v>
      </c>
      <c r="K8226">
        <v>0</v>
      </c>
      <c r="L8226">
        <v>0</v>
      </c>
      <c r="M8226">
        <v>0</v>
      </c>
      <c r="N8226">
        <v>1</v>
      </c>
      <c r="O8226">
        <v>1</v>
      </c>
      <c r="P8226">
        <v>0</v>
      </c>
      <c r="Q8226">
        <v>0</v>
      </c>
    </row>
    <row r="8227" spans="1:17" x14ac:dyDescent="0.2">
      <c r="A8227" t="s">
        <v>25965</v>
      </c>
      <c r="B8227" t="s">
        <v>86</v>
      </c>
      <c r="C8227" t="s">
        <v>218</v>
      </c>
      <c r="D8227" t="s">
        <v>17748</v>
      </c>
      <c r="E8227" t="s">
        <v>83</v>
      </c>
      <c r="F8227" t="s">
        <v>17734</v>
      </c>
      <c r="G8227">
        <v>1</v>
      </c>
      <c r="H8227">
        <v>0</v>
      </c>
      <c r="I8227">
        <v>0</v>
      </c>
      <c r="J8227">
        <v>0</v>
      </c>
      <c r="K8227">
        <v>0</v>
      </c>
      <c r="L8227">
        <v>0</v>
      </c>
      <c r="M8227">
        <v>0</v>
      </c>
      <c r="N8227">
        <v>0</v>
      </c>
      <c r="O8227">
        <v>0</v>
      </c>
      <c r="P8227">
        <v>0</v>
      </c>
      <c r="Q8227">
        <v>0</v>
      </c>
    </row>
    <row r="8228" spans="1:17" x14ac:dyDescent="0.2">
      <c r="A8228" t="s">
        <v>25966</v>
      </c>
      <c r="B8228" t="s">
        <v>86</v>
      </c>
      <c r="C8228" t="s">
        <v>218</v>
      </c>
      <c r="D8228" t="s">
        <v>17754</v>
      </c>
      <c r="E8228" t="s">
        <v>81</v>
      </c>
      <c r="F8228" t="s">
        <v>17734</v>
      </c>
      <c r="G8228">
        <v>2</v>
      </c>
      <c r="H8228">
        <v>0</v>
      </c>
      <c r="I8228">
        <v>0</v>
      </c>
      <c r="J8228">
        <v>0</v>
      </c>
      <c r="K8228">
        <v>0</v>
      </c>
      <c r="L8228">
        <v>0</v>
      </c>
      <c r="M8228">
        <v>0</v>
      </c>
      <c r="N8228">
        <v>0</v>
      </c>
      <c r="O8228">
        <v>0</v>
      </c>
      <c r="P8228">
        <v>0</v>
      </c>
      <c r="Q8228">
        <v>0</v>
      </c>
    </row>
    <row r="8229" spans="1:17" x14ac:dyDescent="0.2">
      <c r="A8229" t="s">
        <v>25967</v>
      </c>
      <c r="B8229" t="s">
        <v>86</v>
      </c>
      <c r="C8229" t="s">
        <v>219</v>
      </c>
      <c r="D8229" t="s">
        <v>17768</v>
      </c>
      <c r="E8229" t="s">
        <v>83</v>
      </c>
      <c r="F8229" t="s">
        <v>17734</v>
      </c>
      <c r="G8229">
        <v>3</v>
      </c>
      <c r="H8229">
        <v>0</v>
      </c>
      <c r="I8229">
        <v>0</v>
      </c>
      <c r="J8229">
        <v>0</v>
      </c>
      <c r="K8229">
        <v>0</v>
      </c>
      <c r="L8229">
        <v>0</v>
      </c>
      <c r="M8229">
        <v>0</v>
      </c>
      <c r="N8229">
        <v>0</v>
      </c>
      <c r="O8229">
        <v>0</v>
      </c>
      <c r="P8229">
        <v>0</v>
      </c>
      <c r="Q8229">
        <v>0</v>
      </c>
    </row>
    <row r="8230" spans="1:17" x14ac:dyDescent="0.2">
      <c r="A8230" t="s">
        <v>25968</v>
      </c>
      <c r="B8230" t="s">
        <v>86</v>
      </c>
      <c r="C8230" t="s">
        <v>219</v>
      </c>
      <c r="D8230" t="s">
        <v>17768</v>
      </c>
      <c r="E8230" t="s">
        <v>81</v>
      </c>
      <c r="F8230" t="s">
        <v>17734</v>
      </c>
      <c r="G8230">
        <v>1</v>
      </c>
      <c r="H8230">
        <v>0</v>
      </c>
      <c r="I8230">
        <v>0</v>
      </c>
      <c r="J8230">
        <v>0</v>
      </c>
      <c r="K8230">
        <v>0</v>
      </c>
      <c r="L8230">
        <v>0</v>
      </c>
      <c r="M8230">
        <v>0</v>
      </c>
      <c r="N8230">
        <v>0</v>
      </c>
      <c r="O8230">
        <v>0</v>
      </c>
      <c r="P8230">
        <v>0</v>
      </c>
      <c r="Q8230">
        <v>0</v>
      </c>
    </row>
    <row r="8231" spans="1:17" x14ac:dyDescent="0.2">
      <c r="A8231" t="s">
        <v>25969</v>
      </c>
      <c r="B8231" t="s">
        <v>86</v>
      </c>
      <c r="C8231" t="s">
        <v>219</v>
      </c>
      <c r="D8231" t="s">
        <v>17736</v>
      </c>
      <c r="E8231" t="s">
        <v>83</v>
      </c>
      <c r="F8231" t="s">
        <v>4929</v>
      </c>
      <c r="G8231">
        <v>0</v>
      </c>
      <c r="H8231">
        <v>41</v>
      </c>
      <c r="I8231">
        <v>8</v>
      </c>
      <c r="J8231">
        <v>27</v>
      </c>
      <c r="K8231">
        <v>5</v>
      </c>
      <c r="L8231">
        <v>1</v>
      </c>
      <c r="M8231">
        <v>0</v>
      </c>
      <c r="N8231">
        <v>0</v>
      </c>
      <c r="O8231">
        <v>0</v>
      </c>
      <c r="P8231">
        <v>0</v>
      </c>
      <c r="Q8231">
        <v>0</v>
      </c>
    </row>
    <row r="8232" spans="1:17" x14ac:dyDescent="0.2">
      <c r="A8232" t="s">
        <v>25970</v>
      </c>
      <c r="B8232" t="s">
        <v>86</v>
      </c>
      <c r="C8232" t="s">
        <v>219</v>
      </c>
      <c r="D8232" t="s">
        <v>17736</v>
      </c>
      <c r="E8232" t="s">
        <v>83</v>
      </c>
      <c r="F8232" t="s">
        <v>4931</v>
      </c>
      <c r="G8232">
        <v>0</v>
      </c>
      <c r="H8232">
        <v>41</v>
      </c>
      <c r="I8232">
        <v>7</v>
      </c>
      <c r="J8232">
        <v>27</v>
      </c>
      <c r="K8232">
        <v>6</v>
      </c>
      <c r="L8232">
        <v>1</v>
      </c>
      <c r="M8232">
        <v>0</v>
      </c>
      <c r="N8232">
        <v>0</v>
      </c>
      <c r="O8232">
        <v>0</v>
      </c>
      <c r="P8232">
        <v>0</v>
      </c>
      <c r="Q8232">
        <v>0</v>
      </c>
    </row>
    <row r="8233" spans="1:17" x14ac:dyDescent="0.2">
      <c r="A8233" t="s">
        <v>25971</v>
      </c>
      <c r="B8233" t="s">
        <v>86</v>
      </c>
      <c r="C8233" t="s">
        <v>219</v>
      </c>
      <c r="D8233" t="s">
        <v>17736</v>
      </c>
      <c r="E8233" t="s">
        <v>83</v>
      </c>
      <c r="F8233" t="s">
        <v>4933</v>
      </c>
      <c r="G8233">
        <v>0</v>
      </c>
      <c r="H8233">
        <v>0</v>
      </c>
      <c r="I8233">
        <v>0</v>
      </c>
      <c r="J8233">
        <v>0</v>
      </c>
      <c r="K8233">
        <v>0</v>
      </c>
      <c r="L8233">
        <v>0</v>
      </c>
      <c r="M8233">
        <v>41</v>
      </c>
      <c r="N8233">
        <v>0</v>
      </c>
      <c r="O8233">
        <v>0</v>
      </c>
      <c r="P8233">
        <v>0</v>
      </c>
      <c r="Q8233">
        <v>0</v>
      </c>
    </row>
    <row r="8234" spans="1:17" x14ac:dyDescent="0.2">
      <c r="A8234" t="s">
        <v>25972</v>
      </c>
      <c r="B8234" t="s">
        <v>86</v>
      </c>
      <c r="C8234" t="s">
        <v>219</v>
      </c>
      <c r="D8234" t="s">
        <v>17736</v>
      </c>
      <c r="E8234" t="s">
        <v>83</v>
      </c>
      <c r="F8234" t="s">
        <v>4935</v>
      </c>
      <c r="G8234">
        <v>0</v>
      </c>
      <c r="H8234">
        <v>41</v>
      </c>
      <c r="I8234">
        <v>7</v>
      </c>
      <c r="J8234">
        <v>27</v>
      </c>
      <c r="K8234">
        <v>6</v>
      </c>
      <c r="L8234">
        <v>1</v>
      </c>
      <c r="M8234">
        <v>0</v>
      </c>
      <c r="N8234">
        <v>0</v>
      </c>
      <c r="O8234">
        <v>0</v>
      </c>
      <c r="P8234">
        <v>0</v>
      </c>
      <c r="Q8234">
        <v>0</v>
      </c>
    </row>
    <row r="8235" spans="1:17" x14ac:dyDescent="0.2">
      <c r="A8235" t="s">
        <v>25973</v>
      </c>
      <c r="B8235" t="s">
        <v>86</v>
      </c>
      <c r="C8235" t="s">
        <v>219</v>
      </c>
      <c r="D8235" t="s">
        <v>17736</v>
      </c>
      <c r="E8235" t="s">
        <v>83</v>
      </c>
      <c r="F8235" t="s">
        <v>4937</v>
      </c>
      <c r="G8235">
        <v>0</v>
      </c>
      <c r="H8235">
        <v>41</v>
      </c>
      <c r="I8235">
        <v>7</v>
      </c>
      <c r="J8235">
        <v>28</v>
      </c>
      <c r="K8235">
        <v>5</v>
      </c>
      <c r="L8235">
        <v>1</v>
      </c>
      <c r="M8235">
        <v>0</v>
      </c>
      <c r="N8235">
        <v>0</v>
      </c>
      <c r="O8235">
        <v>0</v>
      </c>
      <c r="P8235">
        <v>0</v>
      </c>
      <c r="Q8235">
        <v>0</v>
      </c>
    </row>
    <row r="8236" spans="1:17" x14ac:dyDescent="0.2">
      <c r="A8236" t="s">
        <v>25974</v>
      </c>
      <c r="B8236" t="s">
        <v>86</v>
      </c>
      <c r="C8236" t="s">
        <v>219</v>
      </c>
      <c r="D8236" t="s">
        <v>17736</v>
      </c>
      <c r="E8236" t="s">
        <v>83</v>
      </c>
      <c r="F8236" t="s">
        <v>4939</v>
      </c>
      <c r="G8236">
        <v>0</v>
      </c>
      <c r="H8236">
        <v>0</v>
      </c>
      <c r="I8236">
        <v>0</v>
      </c>
      <c r="J8236">
        <v>0</v>
      </c>
      <c r="K8236">
        <v>0</v>
      </c>
      <c r="L8236">
        <v>0</v>
      </c>
      <c r="M8236">
        <v>41</v>
      </c>
      <c r="N8236">
        <v>0</v>
      </c>
      <c r="O8236">
        <v>0</v>
      </c>
      <c r="P8236">
        <v>0</v>
      </c>
      <c r="Q8236">
        <v>0</v>
      </c>
    </row>
    <row r="8237" spans="1:17" x14ac:dyDescent="0.2">
      <c r="A8237" t="s">
        <v>25975</v>
      </c>
      <c r="B8237" t="s">
        <v>86</v>
      </c>
      <c r="C8237" t="s">
        <v>219</v>
      </c>
      <c r="D8237" t="s">
        <v>17736</v>
      </c>
      <c r="E8237" t="s">
        <v>83</v>
      </c>
      <c r="F8237" t="s">
        <v>4941</v>
      </c>
      <c r="G8237">
        <v>0</v>
      </c>
      <c r="H8237">
        <v>41</v>
      </c>
      <c r="I8237">
        <v>7</v>
      </c>
      <c r="J8237">
        <v>28</v>
      </c>
      <c r="K8237">
        <v>5</v>
      </c>
      <c r="L8237">
        <v>1</v>
      </c>
      <c r="M8237">
        <v>0</v>
      </c>
      <c r="N8237">
        <v>0</v>
      </c>
      <c r="O8237">
        <v>0</v>
      </c>
      <c r="P8237">
        <v>0</v>
      </c>
      <c r="Q8237">
        <v>0</v>
      </c>
    </row>
    <row r="8238" spans="1:17" x14ac:dyDescent="0.2">
      <c r="A8238" t="s">
        <v>25976</v>
      </c>
      <c r="B8238" t="s">
        <v>86</v>
      </c>
      <c r="C8238" t="s">
        <v>219</v>
      </c>
      <c r="D8238" t="s">
        <v>17736</v>
      </c>
      <c r="E8238" t="s">
        <v>83</v>
      </c>
      <c r="F8238" t="s">
        <v>4943</v>
      </c>
      <c r="G8238">
        <v>0</v>
      </c>
      <c r="H8238">
        <v>0</v>
      </c>
      <c r="I8238">
        <v>0</v>
      </c>
      <c r="J8238">
        <v>0</v>
      </c>
      <c r="K8238">
        <v>0</v>
      </c>
      <c r="L8238">
        <v>0</v>
      </c>
      <c r="M8238">
        <v>41</v>
      </c>
      <c r="N8238">
        <v>0</v>
      </c>
      <c r="O8238">
        <v>0</v>
      </c>
      <c r="P8238">
        <v>0</v>
      </c>
      <c r="Q8238">
        <v>0</v>
      </c>
    </row>
    <row r="8239" spans="1:17" x14ac:dyDescent="0.2">
      <c r="A8239" t="s">
        <v>25977</v>
      </c>
      <c r="B8239" t="s">
        <v>86</v>
      </c>
      <c r="C8239" t="s">
        <v>219</v>
      </c>
      <c r="D8239" t="s">
        <v>17736</v>
      </c>
      <c r="E8239" t="s">
        <v>83</v>
      </c>
      <c r="F8239" t="s">
        <v>4925</v>
      </c>
      <c r="G8239">
        <v>0</v>
      </c>
      <c r="H8239">
        <v>0</v>
      </c>
      <c r="I8239">
        <v>0</v>
      </c>
      <c r="J8239">
        <v>0</v>
      </c>
      <c r="K8239">
        <v>0</v>
      </c>
      <c r="L8239">
        <v>0</v>
      </c>
      <c r="M8239">
        <v>0</v>
      </c>
      <c r="N8239">
        <v>31</v>
      </c>
      <c r="O8239">
        <v>28</v>
      </c>
      <c r="P8239">
        <v>3</v>
      </c>
      <c r="Q8239">
        <v>0</v>
      </c>
    </row>
    <row r="8240" spans="1:17" x14ac:dyDescent="0.2">
      <c r="A8240" t="s">
        <v>25978</v>
      </c>
      <c r="B8240" t="s">
        <v>86</v>
      </c>
      <c r="C8240" t="s">
        <v>219</v>
      </c>
      <c r="D8240" t="s">
        <v>17736</v>
      </c>
      <c r="E8240" t="s">
        <v>83</v>
      </c>
      <c r="F8240" t="s">
        <v>4927</v>
      </c>
      <c r="G8240">
        <v>0</v>
      </c>
      <c r="H8240">
        <v>0</v>
      </c>
      <c r="I8240">
        <v>0</v>
      </c>
      <c r="J8240">
        <v>0</v>
      </c>
      <c r="K8240">
        <v>0</v>
      </c>
      <c r="L8240">
        <v>0</v>
      </c>
      <c r="M8240">
        <v>0</v>
      </c>
      <c r="N8240">
        <v>23</v>
      </c>
      <c r="O8240">
        <v>21</v>
      </c>
      <c r="P8240">
        <v>2</v>
      </c>
      <c r="Q8240">
        <v>0</v>
      </c>
    </row>
    <row r="8241" spans="1:17" x14ac:dyDescent="0.2">
      <c r="A8241" t="s">
        <v>25979</v>
      </c>
      <c r="B8241" t="s">
        <v>86</v>
      </c>
      <c r="C8241" t="s">
        <v>219</v>
      </c>
      <c r="D8241" t="s">
        <v>17736</v>
      </c>
      <c r="E8241" t="s">
        <v>83</v>
      </c>
      <c r="F8241" t="s">
        <v>17734</v>
      </c>
      <c r="G8241">
        <v>41</v>
      </c>
      <c r="H8241">
        <v>0</v>
      </c>
      <c r="I8241">
        <v>0</v>
      </c>
      <c r="J8241">
        <v>0</v>
      </c>
      <c r="K8241">
        <v>0</v>
      </c>
      <c r="L8241">
        <v>0</v>
      </c>
      <c r="M8241">
        <v>0</v>
      </c>
      <c r="N8241">
        <v>0</v>
      </c>
      <c r="O8241">
        <v>0</v>
      </c>
      <c r="P8241">
        <v>0</v>
      </c>
      <c r="Q8241">
        <v>0</v>
      </c>
    </row>
    <row r="8242" spans="1:17" x14ac:dyDescent="0.2">
      <c r="A8242" t="s">
        <v>25980</v>
      </c>
      <c r="B8242" t="s">
        <v>86</v>
      </c>
      <c r="C8242" t="s">
        <v>219</v>
      </c>
      <c r="D8242" t="s">
        <v>17736</v>
      </c>
      <c r="E8242" t="s">
        <v>81</v>
      </c>
      <c r="F8242" t="s">
        <v>4929</v>
      </c>
      <c r="G8242">
        <v>0</v>
      </c>
      <c r="H8242">
        <v>32</v>
      </c>
      <c r="I8242">
        <v>4</v>
      </c>
      <c r="J8242">
        <v>27</v>
      </c>
      <c r="K8242">
        <v>1</v>
      </c>
      <c r="L8242">
        <v>0</v>
      </c>
      <c r="M8242">
        <v>0</v>
      </c>
      <c r="N8242">
        <v>0</v>
      </c>
      <c r="O8242">
        <v>0</v>
      </c>
      <c r="P8242">
        <v>0</v>
      </c>
      <c r="Q8242">
        <v>0</v>
      </c>
    </row>
    <row r="8243" spans="1:17" x14ac:dyDescent="0.2">
      <c r="A8243" t="s">
        <v>25981</v>
      </c>
      <c r="B8243" t="s">
        <v>86</v>
      </c>
      <c r="C8243" t="s">
        <v>219</v>
      </c>
      <c r="D8243" t="s">
        <v>17736</v>
      </c>
      <c r="E8243" t="s">
        <v>81</v>
      </c>
      <c r="F8243" t="s">
        <v>4931</v>
      </c>
      <c r="G8243">
        <v>0</v>
      </c>
      <c r="H8243">
        <v>32</v>
      </c>
      <c r="I8243">
        <v>4</v>
      </c>
      <c r="J8243">
        <v>27</v>
      </c>
      <c r="K8243">
        <v>1</v>
      </c>
      <c r="L8243">
        <v>0</v>
      </c>
      <c r="M8243">
        <v>0</v>
      </c>
      <c r="N8243">
        <v>0</v>
      </c>
      <c r="O8243">
        <v>0</v>
      </c>
      <c r="P8243">
        <v>0</v>
      </c>
      <c r="Q8243">
        <v>0</v>
      </c>
    </row>
    <row r="8244" spans="1:17" x14ac:dyDescent="0.2">
      <c r="A8244" t="s">
        <v>25982</v>
      </c>
      <c r="B8244" t="s">
        <v>86</v>
      </c>
      <c r="C8244" t="s">
        <v>219</v>
      </c>
      <c r="D8244" t="s">
        <v>17736</v>
      </c>
      <c r="E8244" t="s">
        <v>81</v>
      </c>
      <c r="F8244" t="s">
        <v>4933</v>
      </c>
      <c r="G8244">
        <v>0</v>
      </c>
      <c r="H8244">
        <v>0</v>
      </c>
      <c r="I8244">
        <v>0</v>
      </c>
      <c r="J8244">
        <v>0</v>
      </c>
      <c r="K8244">
        <v>0</v>
      </c>
      <c r="L8244">
        <v>0</v>
      </c>
      <c r="M8244">
        <v>32</v>
      </c>
      <c r="N8244">
        <v>0</v>
      </c>
      <c r="O8244">
        <v>0</v>
      </c>
      <c r="P8244">
        <v>0</v>
      </c>
      <c r="Q8244">
        <v>0</v>
      </c>
    </row>
    <row r="8245" spans="1:17" x14ac:dyDescent="0.2">
      <c r="A8245" t="s">
        <v>25983</v>
      </c>
      <c r="B8245" t="s">
        <v>86</v>
      </c>
      <c r="C8245" t="s">
        <v>219</v>
      </c>
      <c r="D8245" t="s">
        <v>17736</v>
      </c>
      <c r="E8245" t="s">
        <v>81</v>
      </c>
      <c r="F8245" t="s">
        <v>4935</v>
      </c>
      <c r="G8245">
        <v>0</v>
      </c>
      <c r="H8245">
        <v>32</v>
      </c>
      <c r="I8245">
        <v>4</v>
      </c>
      <c r="J8245">
        <v>27</v>
      </c>
      <c r="K8245">
        <v>1</v>
      </c>
      <c r="L8245">
        <v>0</v>
      </c>
      <c r="M8245">
        <v>0</v>
      </c>
      <c r="N8245">
        <v>0</v>
      </c>
      <c r="O8245">
        <v>0</v>
      </c>
      <c r="P8245">
        <v>0</v>
      </c>
      <c r="Q8245">
        <v>0</v>
      </c>
    </row>
    <row r="8246" spans="1:17" x14ac:dyDescent="0.2">
      <c r="A8246" t="s">
        <v>25984</v>
      </c>
      <c r="B8246" t="s">
        <v>86</v>
      </c>
      <c r="C8246" t="s">
        <v>219</v>
      </c>
      <c r="D8246" t="s">
        <v>17736</v>
      </c>
      <c r="E8246" t="s">
        <v>81</v>
      </c>
      <c r="F8246" t="s">
        <v>4937</v>
      </c>
      <c r="G8246">
        <v>0</v>
      </c>
      <c r="H8246">
        <v>32</v>
      </c>
      <c r="I8246">
        <v>4</v>
      </c>
      <c r="J8246">
        <v>27</v>
      </c>
      <c r="K8246">
        <v>1</v>
      </c>
      <c r="L8246">
        <v>0</v>
      </c>
      <c r="M8246">
        <v>0</v>
      </c>
      <c r="N8246">
        <v>0</v>
      </c>
      <c r="O8246">
        <v>0</v>
      </c>
      <c r="P8246">
        <v>0</v>
      </c>
      <c r="Q8246">
        <v>0</v>
      </c>
    </row>
    <row r="8247" spans="1:17" x14ac:dyDescent="0.2">
      <c r="A8247" t="s">
        <v>25985</v>
      </c>
      <c r="B8247" t="s">
        <v>86</v>
      </c>
      <c r="C8247" t="s">
        <v>219</v>
      </c>
      <c r="D8247" t="s">
        <v>17736</v>
      </c>
      <c r="E8247" t="s">
        <v>81</v>
      </c>
      <c r="F8247" t="s">
        <v>4939</v>
      </c>
      <c r="G8247">
        <v>0</v>
      </c>
      <c r="H8247">
        <v>0</v>
      </c>
      <c r="I8247">
        <v>0</v>
      </c>
      <c r="J8247">
        <v>0</v>
      </c>
      <c r="K8247">
        <v>0</v>
      </c>
      <c r="L8247">
        <v>0</v>
      </c>
      <c r="M8247">
        <v>32</v>
      </c>
      <c r="N8247">
        <v>0</v>
      </c>
      <c r="O8247">
        <v>0</v>
      </c>
      <c r="P8247">
        <v>0</v>
      </c>
      <c r="Q8247">
        <v>0</v>
      </c>
    </row>
    <row r="8248" spans="1:17" x14ac:dyDescent="0.2">
      <c r="A8248" t="s">
        <v>25986</v>
      </c>
      <c r="B8248" t="s">
        <v>86</v>
      </c>
      <c r="C8248" t="s">
        <v>219</v>
      </c>
      <c r="D8248" t="s">
        <v>17736</v>
      </c>
      <c r="E8248" t="s">
        <v>81</v>
      </c>
      <c r="F8248" t="s">
        <v>4941</v>
      </c>
      <c r="G8248">
        <v>0</v>
      </c>
      <c r="H8248">
        <v>32</v>
      </c>
      <c r="I8248">
        <v>4</v>
      </c>
      <c r="J8248">
        <v>27</v>
      </c>
      <c r="K8248">
        <v>1</v>
      </c>
      <c r="L8248">
        <v>0</v>
      </c>
      <c r="M8248">
        <v>0</v>
      </c>
      <c r="N8248">
        <v>0</v>
      </c>
      <c r="O8248">
        <v>0</v>
      </c>
      <c r="P8248">
        <v>0</v>
      </c>
      <c r="Q8248">
        <v>0</v>
      </c>
    </row>
    <row r="8249" spans="1:17" x14ac:dyDescent="0.2">
      <c r="A8249" t="s">
        <v>25987</v>
      </c>
      <c r="B8249" t="s">
        <v>86</v>
      </c>
      <c r="C8249" t="s">
        <v>219</v>
      </c>
      <c r="D8249" t="s">
        <v>17736</v>
      </c>
      <c r="E8249" t="s">
        <v>81</v>
      </c>
      <c r="F8249" t="s">
        <v>4943</v>
      </c>
      <c r="G8249">
        <v>0</v>
      </c>
      <c r="H8249">
        <v>0</v>
      </c>
      <c r="I8249">
        <v>0</v>
      </c>
      <c r="J8249">
        <v>0</v>
      </c>
      <c r="K8249">
        <v>0</v>
      </c>
      <c r="L8249">
        <v>0</v>
      </c>
      <c r="M8249">
        <v>32</v>
      </c>
      <c r="N8249">
        <v>0</v>
      </c>
      <c r="O8249">
        <v>0</v>
      </c>
      <c r="P8249">
        <v>0</v>
      </c>
      <c r="Q8249">
        <v>0</v>
      </c>
    </row>
    <row r="8250" spans="1:17" x14ac:dyDescent="0.2">
      <c r="A8250" t="s">
        <v>25988</v>
      </c>
      <c r="B8250" t="s">
        <v>86</v>
      </c>
      <c r="C8250" t="s">
        <v>219</v>
      </c>
      <c r="D8250" t="s">
        <v>17736</v>
      </c>
      <c r="E8250" t="s">
        <v>81</v>
      </c>
      <c r="F8250" t="s">
        <v>4925</v>
      </c>
      <c r="G8250">
        <v>0</v>
      </c>
      <c r="H8250">
        <v>0</v>
      </c>
      <c r="I8250">
        <v>0</v>
      </c>
      <c r="J8250">
        <v>0</v>
      </c>
      <c r="K8250">
        <v>0</v>
      </c>
      <c r="L8250">
        <v>0</v>
      </c>
      <c r="M8250">
        <v>0</v>
      </c>
      <c r="N8250">
        <v>26</v>
      </c>
      <c r="O8250">
        <v>26</v>
      </c>
      <c r="P8250">
        <v>0</v>
      </c>
      <c r="Q8250">
        <v>0</v>
      </c>
    </row>
    <row r="8251" spans="1:17" x14ac:dyDescent="0.2">
      <c r="A8251" t="s">
        <v>25989</v>
      </c>
      <c r="B8251" t="s">
        <v>86</v>
      </c>
      <c r="C8251" t="s">
        <v>219</v>
      </c>
      <c r="D8251" t="s">
        <v>17736</v>
      </c>
      <c r="E8251" t="s">
        <v>81</v>
      </c>
      <c r="F8251" t="s">
        <v>4927</v>
      </c>
      <c r="G8251">
        <v>0</v>
      </c>
      <c r="H8251">
        <v>0</v>
      </c>
      <c r="I8251">
        <v>0</v>
      </c>
      <c r="J8251">
        <v>0</v>
      </c>
      <c r="K8251">
        <v>0</v>
      </c>
      <c r="L8251">
        <v>0</v>
      </c>
      <c r="M8251">
        <v>0</v>
      </c>
      <c r="N8251">
        <v>20</v>
      </c>
      <c r="O8251">
        <v>20</v>
      </c>
      <c r="P8251">
        <v>0</v>
      </c>
      <c r="Q8251">
        <v>0</v>
      </c>
    </row>
    <row r="8252" spans="1:17" x14ac:dyDescent="0.2">
      <c r="A8252" t="s">
        <v>25990</v>
      </c>
      <c r="B8252" t="s">
        <v>86</v>
      </c>
      <c r="C8252" t="s">
        <v>219</v>
      </c>
      <c r="D8252" t="s">
        <v>17736</v>
      </c>
      <c r="E8252" t="s">
        <v>81</v>
      </c>
      <c r="F8252" t="s">
        <v>17734</v>
      </c>
      <c r="G8252">
        <v>32</v>
      </c>
      <c r="H8252">
        <v>0</v>
      </c>
      <c r="I8252">
        <v>0</v>
      </c>
      <c r="J8252">
        <v>0</v>
      </c>
      <c r="K8252">
        <v>0</v>
      </c>
      <c r="L8252">
        <v>0</v>
      </c>
      <c r="M8252">
        <v>0</v>
      </c>
      <c r="N8252">
        <v>0</v>
      </c>
      <c r="O8252">
        <v>0</v>
      </c>
      <c r="P8252">
        <v>0</v>
      </c>
      <c r="Q8252">
        <v>0</v>
      </c>
    </row>
    <row r="8253" spans="1:17" x14ac:dyDescent="0.2">
      <c r="A8253" t="s">
        <v>25991</v>
      </c>
      <c r="B8253" t="s">
        <v>86</v>
      </c>
      <c r="C8253" t="s">
        <v>219</v>
      </c>
      <c r="D8253" t="s">
        <v>17748</v>
      </c>
      <c r="E8253" t="s">
        <v>83</v>
      </c>
      <c r="F8253" t="s">
        <v>17749</v>
      </c>
      <c r="G8253">
        <v>0</v>
      </c>
      <c r="H8253">
        <v>0</v>
      </c>
      <c r="I8253">
        <v>0</v>
      </c>
      <c r="J8253">
        <v>0</v>
      </c>
      <c r="K8253">
        <v>0</v>
      </c>
      <c r="L8253">
        <v>0</v>
      </c>
      <c r="M8253">
        <v>0</v>
      </c>
      <c r="N8253">
        <v>1</v>
      </c>
      <c r="O8253">
        <v>0</v>
      </c>
      <c r="P8253">
        <v>1</v>
      </c>
      <c r="Q8253">
        <v>0</v>
      </c>
    </row>
    <row r="8254" spans="1:17" x14ac:dyDescent="0.2">
      <c r="A8254" t="s">
        <v>25992</v>
      </c>
      <c r="B8254" t="s">
        <v>86</v>
      </c>
      <c r="C8254" t="s">
        <v>219</v>
      </c>
      <c r="D8254" t="s">
        <v>17748</v>
      </c>
      <c r="E8254" t="s">
        <v>83</v>
      </c>
      <c r="F8254" t="s">
        <v>17734</v>
      </c>
      <c r="G8254">
        <v>1</v>
      </c>
      <c r="H8254">
        <v>0</v>
      </c>
      <c r="I8254">
        <v>0</v>
      </c>
      <c r="J8254">
        <v>0</v>
      </c>
      <c r="K8254">
        <v>0</v>
      </c>
      <c r="L8254">
        <v>0</v>
      </c>
      <c r="M8254">
        <v>0</v>
      </c>
      <c r="N8254">
        <v>0</v>
      </c>
      <c r="O8254">
        <v>0</v>
      </c>
      <c r="P8254">
        <v>0</v>
      </c>
      <c r="Q8254">
        <v>0</v>
      </c>
    </row>
    <row r="8255" spans="1:17" x14ac:dyDescent="0.2">
      <c r="A8255" t="s">
        <v>25993</v>
      </c>
      <c r="B8255" t="s">
        <v>86</v>
      </c>
      <c r="C8255" t="s">
        <v>226</v>
      </c>
      <c r="D8255" t="s">
        <v>17736</v>
      </c>
      <c r="E8255" t="s">
        <v>81</v>
      </c>
      <c r="F8255" t="s">
        <v>4933</v>
      </c>
      <c r="G8255">
        <v>0</v>
      </c>
      <c r="H8255">
        <v>0</v>
      </c>
      <c r="I8255">
        <v>0</v>
      </c>
      <c r="J8255">
        <v>0</v>
      </c>
      <c r="K8255">
        <v>0</v>
      </c>
      <c r="L8255">
        <v>0</v>
      </c>
      <c r="M8255">
        <v>58</v>
      </c>
      <c r="N8255">
        <v>0</v>
      </c>
      <c r="O8255">
        <v>0</v>
      </c>
      <c r="P8255">
        <v>0</v>
      </c>
      <c r="Q8255">
        <v>0</v>
      </c>
    </row>
    <row r="8256" spans="1:17" x14ac:dyDescent="0.2">
      <c r="A8256" t="s">
        <v>25994</v>
      </c>
      <c r="B8256" t="s">
        <v>86</v>
      </c>
      <c r="C8256" t="s">
        <v>226</v>
      </c>
      <c r="D8256" t="s">
        <v>17736</v>
      </c>
      <c r="E8256" t="s">
        <v>81</v>
      </c>
      <c r="F8256" t="s">
        <v>4935</v>
      </c>
      <c r="G8256">
        <v>0</v>
      </c>
      <c r="H8256">
        <v>58</v>
      </c>
      <c r="I8256">
        <v>11</v>
      </c>
      <c r="J8256">
        <v>39</v>
      </c>
      <c r="K8256">
        <v>1</v>
      </c>
      <c r="L8256">
        <v>7</v>
      </c>
      <c r="M8256">
        <v>0</v>
      </c>
      <c r="N8256">
        <v>0</v>
      </c>
      <c r="O8256">
        <v>0</v>
      </c>
      <c r="P8256">
        <v>0</v>
      </c>
      <c r="Q8256">
        <v>0</v>
      </c>
    </row>
    <row r="8257" spans="1:17" x14ac:dyDescent="0.2">
      <c r="A8257" t="s">
        <v>25995</v>
      </c>
      <c r="B8257" t="s">
        <v>86</v>
      </c>
      <c r="C8257" t="s">
        <v>226</v>
      </c>
      <c r="D8257" t="s">
        <v>17736</v>
      </c>
      <c r="E8257" t="s">
        <v>81</v>
      </c>
      <c r="F8257" t="s">
        <v>4937</v>
      </c>
      <c r="G8257">
        <v>0</v>
      </c>
      <c r="H8257">
        <v>58</v>
      </c>
      <c r="I8257">
        <v>11</v>
      </c>
      <c r="J8257">
        <v>39</v>
      </c>
      <c r="K8257">
        <v>1</v>
      </c>
      <c r="L8257">
        <v>7</v>
      </c>
      <c r="M8257">
        <v>0</v>
      </c>
      <c r="N8257">
        <v>0</v>
      </c>
      <c r="O8257">
        <v>0</v>
      </c>
      <c r="P8257">
        <v>0</v>
      </c>
      <c r="Q8257">
        <v>0</v>
      </c>
    </row>
    <row r="8258" spans="1:17" x14ac:dyDescent="0.2">
      <c r="A8258" t="s">
        <v>25996</v>
      </c>
      <c r="B8258" t="s">
        <v>86</v>
      </c>
      <c r="C8258" t="s">
        <v>226</v>
      </c>
      <c r="D8258" t="s">
        <v>17736</v>
      </c>
      <c r="E8258" t="s">
        <v>81</v>
      </c>
      <c r="F8258" t="s">
        <v>4939</v>
      </c>
      <c r="G8258">
        <v>0</v>
      </c>
      <c r="H8258">
        <v>0</v>
      </c>
      <c r="I8258">
        <v>0</v>
      </c>
      <c r="J8258">
        <v>0</v>
      </c>
      <c r="K8258">
        <v>0</v>
      </c>
      <c r="L8258">
        <v>0</v>
      </c>
      <c r="M8258">
        <v>58</v>
      </c>
      <c r="N8258">
        <v>0</v>
      </c>
      <c r="O8258">
        <v>0</v>
      </c>
      <c r="P8258">
        <v>0</v>
      </c>
      <c r="Q8258">
        <v>0</v>
      </c>
    </row>
    <row r="8259" spans="1:17" x14ac:dyDescent="0.2">
      <c r="A8259" t="s">
        <v>25997</v>
      </c>
      <c r="B8259" t="s">
        <v>86</v>
      </c>
      <c r="C8259" t="s">
        <v>226</v>
      </c>
      <c r="D8259" t="s">
        <v>17736</v>
      </c>
      <c r="E8259" t="s">
        <v>81</v>
      </c>
      <c r="F8259" t="s">
        <v>4941</v>
      </c>
      <c r="G8259">
        <v>0</v>
      </c>
      <c r="H8259">
        <v>58</v>
      </c>
      <c r="I8259">
        <v>11</v>
      </c>
      <c r="J8259">
        <v>41</v>
      </c>
      <c r="K8259">
        <v>2</v>
      </c>
      <c r="L8259">
        <v>4</v>
      </c>
      <c r="M8259">
        <v>0</v>
      </c>
      <c r="N8259">
        <v>0</v>
      </c>
      <c r="O8259">
        <v>0</v>
      </c>
      <c r="P8259">
        <v>0</v>
      </c>
      <c r="Q8259">
        <v>0</v>
      </c>
    </row>
    <row r="8260" spans="1:17" x14ac:dyDescent="0.2">
      <c r="A8260" t="s">
        <v>25998</v>
      </c>
      <c r="B8260" t="s">
        <v>86</v>
      </c>
      <c r="C8260" t="s">
        <v>226</v>
      </c>
      <c r="D8260" t="s">
        <v>17736</v>
      </c>
      <c r="E8260" t="s">
        <v>81</v>
      </c>
      <c r="F8260" t="s">
        <v>4943</v>
      </c>
      <c r="G8260">
        <v>0</v>
      </c>
      <c r="H8260">
        <v>0</v>
      </c>
      <c r="I8260">
        <v>0</v>
      </c>
      <c r="J8260">
        <v>0</v>
      </c>
      <c r="K8260">
        <v>0</v>
      </c>
      <c r="L8260">
        <v>0</v>
      </c>
      <c r="M8260">
        <v>58</v>
      </c>
      <c r="N8260">
        <v>0</v>
      </c>
      <c r="O8260">
        <v>0</v>
      </c>
      <c r="P8260">
        <v>0</v>
      </c>
      <c r="Q8260">
        <v>0</v>
      </c>
    </row>
    <row r="8261" spans="1:17" x14ac:dyDescent="0.2">
      <c r="A8261" t="s">
        <v>25999</v>
      </c>
      <c r="B8261" t="s">
        <v>86</v>
      </c>
      <c r="C8261" t="s">
        <v>226</v>
      </c>
      <c r="D8261" t="s">
        <v>17736</v>
      </c>
      <c r="E8261" t="s">
        <v>81</v>
      </c>
      <c r="F8261" t="s">
        <v>4925</v>
      </c>
      <c r="G8261">
        <v>0</v>
      </c>
      <c r="H8261">
        <v>0</v>
      </c>
      <c r="I8261">
        <v>0</v>
      </c>
      <c r="J8261">
        <v>0</v>
      </c>
      <c r="K8261">
        <v>0</v>
      </c>
      <c r="L8261">
        <v>0</v>
      </c>
      <c r="M8261">
        <v>0</v>
      </c>
      <c r="N8261">
        <v>49</v>
      </c>
      <c r="O8261">
        <v>44</v>
      </c>
      <c r="P8261">
        <v>2</v>
      </c>
      <c r="Q8261">
        <v>3</v>
      </c>
    </row>
    <row r="8262" spans="1:17" x14ac:dyDescent="0.2">
      <c r="A8262" t="s">
        <v>26000</v>
      </c>
      <c r="B8262" t="s">
        <v>86</v>
      </c>
      <c r="C8262" t="s">
        <v>226</v>
      </c>
      <c r="D8262" t="s">
        <v>17736</v>
      </c>
      <c r="E8262" t="s">
        <v>81</v>
      </c>
      <c r="F8262" t="s">
        <v>4927</v>
      </c>
      <c r="G8262">
        <v>0</v>
      </c>
      <c r="H8262">
        <v>0</v>
      </c>
      <c r="I8262">
        <v>0</v>
      </c>
      <c r="J8262">
        <v>0</v>
      </c>
      <c r="K8262">
        <v>0</v>
      </c>
      <c r="L8262">
        <v>0</v>
      </c>
      <c r="M8262">
        <v>0</v>
      </c>
      <c r="N8262">
        <v>48</v>
      </c>
      <c r="O8262">
        <v>43</v>
      </c>
      <c r="P8262">
        <v>2</v>
      </c>
      <c r="Q8262">
        <v>3</v>
      </c>
    </row>
    <row r="8263" spans="1:17" x14ac:dyDescent="0.2">
      <c r="A8263" t="s">
        <v>26001</v>
      </c>
      <c r="B8263" t="s">
        <v>86</v>
      </c>
      <c r="C8263" t="s">
        <v>226</v>
      </c>
      <c r="D8263" t="s">
        <v>17736</v>
      </c>
      <c r="E8263" t="s">
        <v>81</v>
      </c>
      <c r="F8263" t="s">
        <v>17734</v>
      </c>
      <c r="G8263">
        <v>58</v>
      </c>
      <c r="H8263">
        <v>0</v>
      </c>
      <c r="I8263">
        <v>0</v>
      </c>
      <c r="J8263">
        <v>0</v>
      </c>
      <c r="K8263">
        <v>0</v>
      </c>
      <c r="L8263">
        <v>0</v>
      </c>
      <c r="M8263">
        <v>0</v>
      </c>
      <c r="N8263">
        <v>0</v>
      </c>
      <c r="O8263">
        <v>0</v>
      </c>
      <c r="P8263">
        <v>0</v>
      </c>
      <c r="Q8263">
        <v>0</v>
      </c>
    </row>
    <row r="8264" spans="1:17" x14ac:dyDescent="0.2">
      <c r="A8264" t="s">
        <v>26002</v>
      </c>
      <c r="B8264" t="s">
        <v>86</v>
      </c>
      <c r="C8264" t="s">
        <v>226</v>
      </c>
      <c r="D8264" t="s">
        <v>17748</v>
      </c>
      <c r="E8264" t="s">
        <v>83</v>
      </c>
      <c r="F8264" t="s">
        <v>17749</v>
      </c>
      <c r="G8264">
        <v>0</v>
      </c>
      <c r="H8264">
        <v>0</v>
      </c>
      <c r="I8264">
        <v>0</v>
      </c>
      <c r="J8264">
        <v>0</v>
      </c>
      <c r="K8264">
        <v>0</v>
      </c>
      <c r="L8264">
        <v>0</v>
      </c>
      <c r="M8264">
        <v>0</v>
      </c>
      <c r="N8264">
        <v>3</v>
      </c>
      <c r="O8264">
        <v>2</v>
      </c>
      <c r="P8264">
        <v>1</v>
      </c>
      <c r="Q8264">
        <v>0</v>
      </c>
    </row>
    <row r="8265" spans="1:17" x14ac:dyDescent="0.2">
      <c r="A8265" t="s">
        <v>26003</v>
      </c>
      <c r="B8265" t="s">
        <v>86</v>
      </c>
      <c r="C8265" t="s">
        <v>226</v>
      </c>
      <c r="D8265" t="s">
        <v>17748</v>
      </c>
      <c r="E8265" t="s">
        <v>83</v>
      </c>
      <c r="F8265" t="s">
        <v>17734</v>
      </c>
      <c r="G8265">
        <v>3</v>
      </c>
      <c r="H8265">
        <v>0</v>
      </c>
      <c r="I8265">
        <v>0</v>
      </c>
      <c r="J8265">
        <v>0</v>
      </c>
      <c r="K8265">
        <v>0</v>
      </c>
      <c r="L8265">
        <v>0</v>
      </c>
      <c r="M8265">
        <v>0</v>
      </c>
      <c r="N8265">
        <v>0</v>
      </c>
      <c r="O8265">
        <v>0</v>
      </c>
      <c r="P8265">
        <v>0</v>
      </c>
      <c r="Q8265">
        <v>0</v>
      </c>
    </row>
    <row r="8266" spans="1:17" x14ac:dyDescent="0.2">
      <c r="A8266" t="s">
        <v>26004</v>
      </c>
      <c r="B8266" t="s">
        <v>86</v>
      </c>
      <c r="C8266" t="s">
        <v>226</v>
      </c>
      <c r="D8266" t="s">
        <v>17754</v>
      </c>
      <c r="E8266" t="s">
        <v>83</v>
      </c>
      <c r="F8266" t="s">
        <v>17734</v>
      </c>
      <c r="G8266">
        <v>8</v>
      </c>
      <c r="H8266">
        <v>0</v>
      </c>
      <c r="I8266">
        <v>0</v>
      </c>
      <c r="J8266">
        <v>0</v>
      </c>
      <c r="K8266">
        <v>0</v>
      </c>
      <c r="L8266">
        <v>0</v>
      </c>
      <c r="M8266">
        <v>0</v>
      </c>
      <c r="N8266">
        <v>0</v>
      </c>
      <c r="O8266">
        <v>0</v>
      </c>
      <c r="P8266">
        <v>0</v>
      </c>
      <c r="Q8266">
        <v>0</v>
      </c>
    </row>
    <row r="8267" spans="1:17" x14ac:dyDescent="0.2">
      <c r="A8267" t="s">
        <v>26005</v>
      </c>
      <c r="B8267" t="s">
        <v>86</v>
      </c>
      <c r="C8267" t="s">
        <v>226</v>
      </c>
      <c r="D8267" t="s">
        <v>17754</v>
      </c>
      <c r="E8267" t="s">
        <v>81</v>
      </c>
      <c r="F8267" t="s">
        <v>17734</v>
      </c>
      <c r="G8267">
        <v>9</v>
      </c>
      <c r="H8267">
        <v>0</v>
      </c>
      <c r="I8267">
        <v>0</v>
      </c>
      <c r="J8267">
        <v>0</v>
      </c>
      <c r="K8267">
        <v>0</v>
      </c>
      <c r="L8267">
        <v>0</v>
      </c>
      <c r="M8267">
        <v>0</v>
      </c>
      <c r="N8267">
        <v>0</v>
      </c>
      <c r="O8267">
        <v>0</v>
      </c>
      <c r="P8267">
        <v>0</v>
      </c>
      <c r="Q8267">
        <v>0</v>
      </c>
    </row>
    <row r="8268" spans="1:17" x14ac:dyDescent="0.2">
      <c r="A8268" t="s">
        <v>26006</v>
      </c>
      <c r="B8268" t="s">
        <v>86</v>
      </c>
      <c r="C8268" t="s">
        <v>227</v>
      </c>
      <c r="D8268" t="s">
        <v>17768</v>
      </c>
      <c r="E8268" t="s">
        <v>83</v>
      </c>
      <c r="F8268" t="s">
        <v>17734</v>
      </c>
      <c r="G8268">
        <v>2</v>
      </c>
      <c r="H8268">
        <v>0</v>
      </c>
      <c r="I8268">
        <v>0</v>
      </c>
      <c r="J8268">
        <v>0</v>
      </c>
      <c r="K8268">
        <v>0</v>
      </c>
      <c r="L8268">
        <v>0</v>
      </c>
      <c r="M8268">
        <v>0</v>
      </c>
      <c r="N8268">
        <v>0</v>
      </c>
      <c r="O8268">
        <v>0</v>
      </c>
      <c r="P8268">
        <v>0</v>
      </c>
      <c r="Q8268">
        <v>0</v>
      </c>
    </row>
    <row r="8269" spans="1:17" x14ac:dyDescent="0.2">
      <c r="A8269" t="s">
        <v>26007</v>
      </c>
      <c r="B8269" t="s">
        <v>86</v>
      </c>
      <c r="C8269" t="s">
        <v>227</v>
      </c>
      <c r="D8269" t="s">
        <v>17768</v>
      </c>
      <c r="E8269" t="s">
        <v>81</v>
      </c>
      <c r="F8269" t="s">
        <v>17734</v>
      </c>
      <c r="G8269">
        <v>1</v>
      </c>
      <c r="H8269">
        <v>0</v>
      </c>
      <c r="I8269">
        <v>0</v>
      </c>
      <c r="J8269">
        <v>0</v>
      </c>
      <c r="K8269">
        <v>0</v>
      </c>
      <c r="L8269">
        <v>0</v>
      </c>
      <c r="M8269">
        <v>0</v>
      </c>
      <c r="N8269">
        <v>0</v>
      </c>
      <c r="O8269">
        <v>0</v>
      </c>
      <c r="P8269">
        <v>0</v>
      </c>
      <c r="Q8269">
        <v>0</v>
      </c>
    </row>
    <row r="8270" spans="1:17" x14ac:dyDescent="0.2">
      <c r="A8270" t="s">
        <v>26008</v>
      </c>
      <c r="B8270" t="s">
        <v>86</v>
      </c>
      <c r="C8270" t="s">
        <v>227</v>
      </c>
      <c r="D8270" t="s">
        <v>17736</v>
      </c>
      <c r="E8270" t="s">
        <v>83</v>
      </c>
      <c r="F8270" t="s">
        <v>4929</v>
      </c>
      <c r="G8270">
        <v>0</v>
      </c>
      <c r="H8270">
        <v>25</v>
      </c>
      <c r="I8270">
        <v>1</v>
      </c>
      <c r="J8270">
        <v>21</v>
      </c>
      <c r="K8270">
        <v>1</v>
      </c>
      <c r="L8270">
        <v>2</v>
      </c>
      <c r="M8270">
        <v>0</v>
      </c>
      <c r="N8270">
        <v>0</v>
      </c>
      <c r="O8270">
        <v>0</v>
      </c>
      <c r="P8270">
        <v>0</v>
      </c>
      <c r="Q8270">
        <v>0</v>
      </c>
    </row>
    <row r="8271" spans="1:17" x14ac:dyDescent="0.2">
      <c r="A8271" t="s">
        <v>26009</v>
      </c>
      <c r="B8271" t="s">
        <v>86</v>
      </c>
      <c r="C8271" t="s">
        <v>227</v>
      </c>
      <c r="D8271" t="s">
        <v>17736</v>
      </c>
      <c r="E8271" t="s">
        <v>83</v>
      </c>
      <c r="F8271" t="s">
        <v>4931</v>
      </c>
      <c r="G8271">
        <v>0</v>
      </c>
      <c r="H8271">
        <v>25</v>
      </c>
      <c r="I8271">
        <v>1</v>
      </c>
      <c r="J8271">
        <v>20</v>
      </c>
      <c r="K8271">
        <v>1</v>
      </c>
      <c r="L8271">
        <v>3</v>
      </c>
      <c r="M8271">
        <v>0</v>
      </c>
      <c r="N8271">
        <v>0</v>
      </c>
      <c r="O8271">
        <v>0</v>
      </c>
      <c r="P8271">
        <v>0</v>
      </c>
      <c r="Q8271">
        <v>0</v>
      </c>
    </row>
    <row r="8272" spans="1:17" x14ac:dyDescent="0.2">
      <c r="A8272" t="s">
        <v>26010</v>
      </c>
      <c r="B8272" t="s">
        <v>86</v>
      </c>
      <c r="C8272" t="s">
        <v>227</v>
      </c>
      <c r="D8272" t="s">
        <v>17736</v>
      </c>
      <c r="E8272" t="s">
        <v>83</v>
      </c>
      <c r="F8272" t="s">
        <v>4933</v>
      </c>
      <c r="G8272">
        <v>0</v>
      </c>
      <c r="H8272">
        <v>0</v>
      </c>
      <c r="I8272">
        <v>0</v>
      </c>
      <c r="J8272">
        <v>0</v>
      </c>
      <c r="K8272">
        <v>0</v>
      </c>
      <c r="L8272">
        <v>0</v>
      </c>
      <c r="M8272">
        <v>25</v>
      </c>
      <c r="N8272">
        <v>0</v>
      </c>
      <c r="O8272">
        <v>0</v>
      </c>
      <c r="P8272">
        <v>0</v>
      </c>
      <c r="Q8272">
        <v>0</v>
      </c>
    </row>
    <row r="8273" spans="1:17" x14ac:dyDescent="0.2">
      <c r="A8273" t="s">
        <v>26011</v>
      </c>
      <c r="B8273" t="s">
        <v>86</v>
      </c>
      <c r="C8273" t="s">
        <v>227</v>
      </c>
      <c r="D8273" t="s">
        <v>17736</v>
      </c>
      <c r="E8273" t="s">
        <v>83</v>
      </c>
      <c r="F8273" t="s">
        <v>4935</v>
      </c>
      <c r="G8273">
        <v>0</v>
      </c>
      <c r="H8273">
        <v>25</v>
      </c>
      <c r="I8273">
        <v>1</v>
      </c>
      <c r="J8273">
        <v>20</v>
      </c>
      <c r="K8273">
        <v>1</v>
      </c>
      <c r="L8273">
        <v>3</v>
      </c>
      <c r="M8273">
        <v>0</v>
      </c>
      <c r="N8273">
        <v>0</v>
      </c>
      <c r="O8273">
        <v>0</v>
      </c>
      <c r="P8273">
        <v>0</v>
      </c>
      <c r="Q8273">
        <v>0</v>
      </c>
    </row>
    <row r="8274" spans="1:17" x14ac:dyDescent="0.2">
      <c r="A8274" t="s">
        <v>26012</v>
      </c>
      <c r="B8274" t="s">
        <v>86</v>
      </c>
      <c r="C8274" t="s">
        <v>227</v>
      </c>
      <c r="D8274" t="s">
        <v>17736</v>
      </c>
      <c r="E8274" t="s">
        <v>83</v>
      </c>
      <c r="F8274" t="s">
        <v>4937</v>
      </c>
      <c r="G8274">
        <v>0</v>
      </c>
      <c r="H8274">
        <v>25</v>
      </c>
      <c r="I8274">
        <v>2</v>
      </c>
      <c r="J8274">
        <v>19</v>
      </c>
      <c r="K8274">
        <v>1</v>
      </c>
      <c r="L8274">
        <v>3</v>
      </c>
      <c r="M8274">
        <v>0</v>
      </c>
      <c r="N8274">
        <v>0</v>
      </c>
      <c r="O8274">
        <v>0</v>
      </c>
      <c r="P8274">
        <v>0</v>
      </c>
      <c r="Q8274">
        <v>0</v>
      </c>
    </row>
    <row r="8275" spans="1:17" x14ac:dyDescent="0.2">
      <c r="A8275" t="s">
        <v>26013</v>
      </c>
      <c r="B8275" t="s">
        <v>86</v>
      </c>
      <c r="C8275" t="s">
        <v>227</v>
      </c>
      <c r="D8275" t="s">
        <v>17736</v>
      </c>
      <c r="E8275" t="s">
        <v>83</v>
      </c>
      <c r="F8275" t="s">
        <v>4939</v>
      </c>
      <c r="G8275">
        <v>0</v>
      </c>
      <c r="H8275">
        <v>0</v>
      </c>
      <c r="I8275">
        <v>0</v>
      </c>
      <c r="J8275">
        <v>0</v>
      </c>
      <c r="K8275">
        <v>0</v>
      </c>
      <c r="L8275">
        <v>0</v>
      </c>
      <c r="M8275">
        <v>25</v>
      </c>
      <c r="N8275">
        <v>0</v>
      </c>
      <c r="O8275">
        <v>0</v>
      </c>
      <c r="P8275">
        <v>0</v>
      </c>
      <c r="Q8275">
        <v>0</v>
      </c>
    </row>
    <row r="8276" spans="1:17" x14ac:dyDescent="0.2">
      <c r="A8276" t="s">
        <v>26014</v>
      </c>
      <c r="B8276" t="s">
        <v>86</v>
      </c>
      <c r="C8276" t="s">
        <v>227</v>
      </c>
      <c r="D8276" t="s">
        <v>17736</v>
      </c>
      <c r="E8276" t="s">
        <v>83</v>
      </c>
      <c r="F8276" t="s">
        <v>4941</v>
      </c>
      <c r="G8276">
        <v>0</v>
      </c>
      <c r="H8276">
        <v>25</v>
      </c>
      <c r="I8276">
        <v>1</v>
      </c>
      <c r="J8276">
        <v>21</v>
      </c>
      <c r="K8276">
        <v>1</v>
      </c>
      <c r="L8276">
        <v>2</v>
      </c>
      <c r="M8276">
        <v>0</v>
      </c>
      <c r="N8276">
        <v>0</v>
      </c>
      <c r="O8276">
        <v>0</v>
      </c>
      <c r="P8276">
        <v>0</v>
      </c>
      <c r="Q8276">
        <v>0</v>
      </c>
    </row>
    <row r="8277" spans="1:17" x14ac:dyDescent="0.2">
      <c r="A8277" t="s">
        <v>26015</v>
      </c>
      <c r="B8277" t="s">
        <v>86</v>
      </c>
      <c r="C8277" t="s">
        <v>227</v>
      </c>
      <c r="D8277" t="s">
        <v>17736</v>
      </c>
      <c r="E8277" t="s">
        <v>83</v>
      </c>
      <c r="F8277" t="s">
        <v>4943</v>
      </c>
      <c r="G8277">
        <v>0</v>
      </c>
      <c r="H8277">
        <v>0</v>
      </c>
      <c r="I8277">
        <v>0</v>
      </c>
      <c r="J8277">
        <v>0</v>
      </c>
      <c r="K8277">
        <v>0</v>
      </c>
      <c r="L8277">
        <v>0</v>
      </c>
      <c r="M8277">
        <v>25</v>
      </c>
      <c r="N8277">
        <v>0</v>
      </c>
      <c r="O8277">
        <v>0</v>
      </c>
      <c r="P8277">
        <v>0</v>
      </c>
      <c r="Q8277">
        <v>0</v>
      </c>
    </row>
    <row r="8278" spans="1:17" x14ac:dyDescent="0.2">
      <c r="A8278" t="s">
        <v>26016</v>
      </c>
      <c r="B8278" t="s">
        <v>86</v>
      </c>
      <c r="C8278" t="s">
        <v>227</v>
      </c>
      <c r="D8278" t="s">
        <v>17736</v>
      </c>
      <c r="E8278" t="s">
        <v>83</v>
      </c>
      <c r="F8278" t="s">
        <v>4925</v>
      </c>
      <c r="G8278">
        <v>0</v>
      </c>
      <c r="H8278">
        <v>0</v>
      </c>
      <c r="I8278">
        <v>0</v>
      </c>
      <c r="J8278">
        <v>0</v>
      </c>
      <c r="K8278">
        <v>0</v>
      </c>
      <c r="L8278">
        <v>0</v>
      </c>
      <c r="M8278">
        <v>0</v>
      </c>
      <c r="N8278">
        <v>17</v>
      </c>
      <c r="O8278">
        <v>15</v>
      </c>
      <c r="P8278">
        <v>2</v>
      </c>
      <c r="Q8278">
        <v>0</v>
      </c>
    </row>
    <row r="8279" spans="1:17" x14ac:dyDescent="0.2">
      <c r="A8279" t="s">
        <v>26017</v>
      </c>
      <c r="B8279" t="s">
        <v>86</v>
      </c>
      <c r="C8279" t="s">
        <v>227</v>
      </c>
      <c r="D8279" t="s">
        <v>17736</v>
      </c>
      <c r="E8279" t="s">
        <v>83</v>
      </c>
      <c r="F8279" t="s">
        <v>4927</v>
      </c>
      <c r="G8279">
        <v>0</v>
      </c>
      <c r="H8279">
        <v>0</v>
      </c>
      <c r="I8279">
        <v>0</v>
      </c>
      <c r="J8279">
        <v>0</v>
      </c>
      <c r="K8279">
        <v>0</v>
      </c>
      <c r="L8279">
        <v>0</v>
      </c>
      <c r="M8279">
        <v>0</v>
      </c>
      <c r="N8279">
        <v>14</v>
      </c>
      <c r="O8279">
        <v>12</v>
      </c>
      <c r="P8279">
        <v>2</v>
      </c>
      <c r="Q8279">
        <v>0</v>
      </c>
    </row>
    <row r="8280" spans="1:17" x14ac:dyDescent="0.2">
      <c r="A8280" t="s">
        <v>26018</v>
      </c>
      <c r="B8280" t="s">
        <v>86</v>
      </c>
      <c r="C8280" t="s">
        <v>227</v>
      </c>
      <c r="D8280" t="s">
        <v>17736</v>
      </c>
      <c r="E8280" t="s">
        <v>83</v>
      </c>
      <c r="F8280" t="s">
        <v>17734</v>
      </c>
      <c r="G8280">
        <v>25</v>
      </c>
      <c r="H8280">
        <v>0</v>
      </c>
      <c r="I8280">
        <v>0</v>
      </c>
      <c r="J8280">
        <v>0</v>
      </c>
      <c r="K8280">
        <v>0</v>
      </c>
      <c r="L8280">
        <v>0</v>
      </c>
      <c r="M8280">
        <v>0</v>
      </c>
      <c r="N8280">
        <v>0</v>
      </c>
      <c r="O8280">
        <v>0</v>
      </c>
      <c r="P8280">
        <v>0</v>
      </c>
      <c r="Q8280">
        <v>0</v>
      </c>
    </row>
    <row r="8281" spans="1:17" x14ac:dyDescent="0.2">
      <c r="A8281" t="s">
        <v>26019</v>
      </c>
      <c r="B8281" t="s">
        <v>86</v>
      </c>
      <c r="C8281" t="s">
        <v>227</v>
      </c>
      <c r="D8281" t="s">
        <v>17736</v>
      </c>
      <c r="E8281" t="s">
        <v>81</v>
      </c>
      <c r="F8281" t="s">
        <v>4929</v>
      </c>
      <c r="G8281">
        <v>0</v>
      </c>
      <c r="H8281">
        <v>34</v>
      </c>
      <c r="I8281">
        <v>3</v>
      </c>
      <c r="J8281">
        <v>30</v>
      </c>
      <c r="K8281">
        <v>1</v>
      </c>
      <c r="L8281">
        <v>0</v>
      </c>
      <c r="M8281">
        <v>0</v>
      </c>
      <c r="N8281">
        <v>0</v>
      </c>
      <c r="O8281">
        <v>0</v>
      </c>
      <c r="P8281">
        <v>0</v>
      </c>
      <c r="Q8281">
        <v>0</v>
      </c>
    </row>
    <row r="8282" spans="1:17" x14ac:dyDescent="0.2">
      <c r="A8282" t="s">
        <v>26020</v>
      </c>
      <c r="B8282" t="s">
        <v>86</v>
      </c>
      <c r="C8282" t="s">
        <v>227</v>
      </c>
      <c r="D8282" t="s">
        <v>17736</v>
      </c>
      <c r="E8282" t="s">
        <v>81</v>
      </c>
      <c r="F8282" t="s">
        <v>4931</v>
      </c>
      <c r="G8282">
        <v>0</v>
      </c>
      <c r="H8282">
        <v>34</v>
      </c>
      <c r="I8282">
        <v>2</v>
      </c>
      <c r="J8282">
        <v>31</v>
      </c>
      <c r="K8282">
        <v>1</v>
      </c>
      <c r="L8282">
        <v>0</v>
      </c>
      <c r="M8282">
        <v>0</v>
      </c>
      <c r="N8282">
        <v>0</v>
      </c>
      <c r="O8282">
        <v>0</v>
      </c>
      <c r="P8282">
        <v>0</v>
      </c>
      <c r="Q8282">
        <v>0</v>
      </c>
    </row>
    <row r="8283" spans="1:17" x14ac:dyDescent="0.2">
      <c r="A8283" t="s">
        <v>26021</v>
      </c>
      <c r="B8283" t="s">
        <v>86</v>
      </c>
      <c r="C8283" t="s">
        <v>227</v>
      </c>
      <c r="D8283" t="s">
        <v>17736</v>
      </c>
      <c r="E8283" t="s">
        <v>81</v>
      </c>
      <c r="F8283" t="s">
        <v>4933</v>
      </c>
      <c r="G8283">
        <v>0</v>
      </c>
      <c r="H8283">
        <v>0</v>
      </c>
      <c r="I8283">
        <v>0</v>
      </c>
      <c r="J8283">
        <v>0</v>
      </c>
      <c r="K8283">
        <v>0</v>
      </c>
      <c r="L8283">
        <v>0</v>
      </c>
      <c r="M8283">
        <v>34</v>
      </c>
      <c r="N8283">
        <v>0</v>
      </c>
      <c r="O8283">
        <v>0</v>
      </c>
      <c r="P8283">
        <v>0</v>
      </c>
      <c r="Q8283">
        <v>0</v>
      </c>
    </row>
    <row r="8284" spans="1:17" x14ac:dyDescent="0.2">
      <c r="A8284" t="s">
        <v>26022</v>
      </c>
      <c r="B8284" t="s">
        <v>86</v>
      </c>
      <c r="C8284" t="s">
        <v>227</v>
      </c>
      <c r="D8284" t="s">
        <v>17736</v>
      </c>
      <c r="E8284" t="s">
        <v>81</v>
      </c>
      <c r="F8284" t="s">
        <v>4935</v>
      </c>
      <c r="G8284">
        <v>0</v>
      </c>
      <c r="H8284">
        <v>34</v>
      </c>
      <c r="I8284">
        <v>2</v>
      </c>
      <c r="J8284">
        <v>31</v>
      </c>
      <c r="K8284">
        <v>1</v>
      </c>
      <c r="L8284">
        <v>0</v>
      </c>
      <c r="M8284">
        <v>0</v>
      </c>
      <c r="N8284">
        <v>0</v>
      </c>
      <c r="O8284">
        <v>0</v>
      </c>
      <c r="P8284">
        <v>0</v>
      </c>
      <c r="Q8284">
        <v>0</v>
      </c>
    </row>
    <row r="8285" spans="1:17" x14ac:dyDescent="0.2">
      <c r="A8285" t="s">
        <v>26023</v>
      </c>
      <c r="B8285" t="s">
        <v>89</v>
      </c>
      <c r="C8285" t="s">
        <v>116</v>
      </c>
      <c r="D8285" t="s">
        <v>17736</v>
      </c>
      <c r="E8285" t="s">
        <v>81</v>
      </c>
      <c r="F8285" t="s">
        <v>4937</v>
      </c>
      <c r="G8285">
        <v>0</v>
      </c>
      <c r="H8285">
        <v>10</v>
      </c>
      <c r="I8285">
        <v>2</v>
      </c>
      <c r="J8285">
        <v>7</v>
      </c>
      <c r="K8285">
        <v>1</v>
      </c>
      <c r="L8285">
        <v>0</v>
      </c>
      <c r="M8285">
        <v>0</v>
      </c>
      <c r="N8285">
        <v>0</v>
      </c>
      <c r="O8285">
        <v>0</v>
      </c>
      <c r="P8285">
        <v>0</v>
      </c>
      <c r="Q8285">
        <v>0</v>
      </c>
    </row>
    <row r="8286" spans="1:17" x14ac:dyDescent="0.2">
      <c r="A8286" t="s">
        <v>26024</v>
      </c>
      <c r="B8286" t="s">
        <v>89</v>
      </c>
      <c r="C8286" t="s">
        <v>116</v>
      </c>
      <c r="D8286" t="s">
        <v>17736</v>
      </c>
      <c r="E8286" t="s">
        <v>81</v>
      </c>
      <c r="F8286" t="s">
        <v>4939</v>
      </c>
      <c r="G8286">
        <v>0</v>
      </c>
      <c r="H8286">
        <v>0</v>
      </c>
      <c r="I8286">
        <v>0</v>
      </c>
      <c r="J8286">
        <v>0</v>
      </c>
      <c r="K8286">
        <v>0</v>
      </c>
      <c r="L8286">
        <v>0</v>
      </c>
      <c r="M8286">
        <v>10</v>
      </c>
      <c r="N8286">
        <v>0</v>
      </c>
      <c r="O8286">
        <v>0</v>
      </c>
      <c r="P8286">
        <v>0</v>
      </c>
      <c r="Q8286">
        <v>0</v>
      </c>
    </row>
    <row r="8287" spans="1:17" x14ac:dyDescent="0.2">
      <c r="A8287" t="s">
        <v>26025</v>
      </c>
      <c r="B8287" t="s">
        <v>89</v>
      </c>
      <c r="C8287" t="s">
        <v>116</v>
      </c>
      <c r="D8287" t="s">
        <v>17736</v>
      </c>
      <c r="E8287" t="s">
        <v>81</v>
      </c>
      <c r="F8287" t="s">
        <v>4941</v>
      </c>
      <c r="G8287">
        <v>0</v>
      </c>
      <c r="H8287">
        <v>10</v>
      </c>
      <c r="I8287">
        <v>2</v>
      </c>
      <c r="J8287">
        <v>7</v>
      </c>
      <c r="K8287">
        <v>1</v>
      </c>
      <c r="L8287">
        <v>0</v>
      </c>
      <c r="M8287">
        <v>0</v>
      </c>
      <c r="N8287">
        <v>0</v>
      </c>
      <c r="O8287">
        <v>0</v>
      </c>
      <c r="P8287">
        <v>0</v>
      </c>
      <c r="Q8287">
        <v>0</v>
      </c>
    </row>
    <row r="8288" spans="1:17" x14ac:dyDescent="0.2">
      <c r="A8288" t="s">
        <v>26026</v>
      </c>
      <c r="B8288" t="s">
        <v>89</v>
      </c>
      <c r="C8288" t="s">
        <v>116</v>
      </c>
      <c r="D8288" t="s">
        <v>17736</v>
      </c>
      <c r="E8288" t="s">
        <v>81</v>
      </c>
      <c r="F8288" t="s">
        <v>4943</v>
      </c>
      <c r="G8288">
        <v>0</v>
      </c>
      <c r="H8288">
        <v>0</v>
      </c>
      <c r="I8288">
        <v>0</v>
      </c>
      <c r="J8288">
        <v>0</v>
      </c>
      <c r="K8288">
        <v>0</v>
      </c>
      <c r="L8288">
        <v>0</v>
      </c>
      <c r="M8288">
        <v>10</v>
      </c>
      <c r="N8288">
        <v>0</v>
      </c>
      <c r="O8288">
        <v>0</v>
      </c>
      <c r="P8288">
        <v>0</v>
      </c>
      <c r="Q8288">
        <v>0</v>
      </c>
    </row>
    <row r="8289" spans="1:17" x14ac:dyDescent="0.2">
      <c r="A8289" t="s">
        <v>26027</v>
      </c>
      <c r="B8289" t="s">
        <v>89</v>
      </c>
      <c r="C8289" t="s">
        <v>116</v>
      </c>
      <c r="D8289" t="s">
        <v>17736</v>
      </c>
      <c r="E8289" t="s">
        <v>81</v>
      </c>
      <c r="F8289" t="s">
        <v>4925</v>
      </c>
      <c r="G8289">
        <v>0</v>
      </c>
      <c r="H8289">
        <v>0</v>
      </c>
      <c r="I8289">
        <v>0</v>
      </c>
      <c r="J8289">
        <v>0</v>
      </c>
      <c r="K8289">
        <v>0</v>
      </c>
      <c r="L8289">
        <v>0</v>
      </c>
      <c r="M8289">
        <v>0</v>
      </c>
      <c r="N8289">
        <v>4</v>
      </c>
      <c r="O8289">
        <v>4</v>
      </c>
      <c r="P8289">
        <v>0</v>
      </c>
      <c r="Q8289">
        <v>0</v>
      </c>
    </row>
    <row r="8290" spans="1:17" x14ac:dyDescent="0.2">
      <c r="A8290" t="s">
        <v>26028</v>
      </c>
      <c r="B8290" t="s">
        <v>89</v>
      </c>
      <c r="C8290" t="s">
        <v>116</v>
      </c>
      <c r="D8290" t="s">
        <v>17736</v>
      </c>
      <c r="E8290" t="s">
        <v>81</v>
      </c>
      <c r="F8290" t="s">
        <v>4927</v>
      </c>
      <c r="G8290">
        <v>0</v>
      </c>
      <c r="H8290">
        <v>0</v>
      </c>
      <c r="I8290">
        <v>0</v>
      </c>
      <c r="J8290">
        <v>0</v>
      </c>
      <c r="K8290">
        <v>0</v>
      </c>
      <c r="L8290">
        <v>0</v>
      </c>
      <c r="M8290">
        <v>0</v>
      </c>
      <c r="N8290">
        <v>3</v>
      </c>
      <c r="O8290">
        <v>3</v>
      </c>
      <c r="P8290">
        <v>0</v>
      </c>
      <c r="Q8290">
        <v>0</v>
      </c>
    </row>
    <row r="8291" spans="1:17" x14ac:dyDescent="0.2">
      <c r="A8291" t="s">
        <v>26029</v>
      </c>
      <c r="B8291" t="s">
        <v>89</v>
      </c>
      <c r="C8291" t="s">
        <v>116</v>
      </c>
      <c r="D8291" t="s">
        <v>17736</v>
      </c>
      <c r="E8291" t="s">
        <v>81</v>
      </c>
      <c r="F8291" t="s">
        <v>17734</v>
      </c>
      <c r="G8291">
        <v>10</v>
      </c>
      <c r="H8291">
        <v>0</v>
      </c>
      <c r="I8291">
        <v>0</v>
      </c>
      <c r="J8291">
        <v>0</v>
      </c>
      <c r="K8291">
        <v>0</v>
      </c>
      <c r="L8291">
        <v>0</v>
      </c>
      <c r="M8291">
        <v>0</v>
      </c>
      <c r="N8291">
        <v>0</v>
      </c>
      <c r="O8291">
        <v>0</v>
      </c>
      <c r="P8291">
        <v>0</v>
      </c>
      <c r="Q8291">
        <v>0</v>
      </c>
    </row>
    <row r="8292" spans="1:17" x14ac:dyDescent="0.2">
      <c r="A8292" t="s">
        <v>26030</v>
      </c>
      <c r="B8292" t="s">
        <v>89</v>
      </c>
      <c r="C8292" t="s">
        <v>116</v>
      </c>
      <c r="D8292" t="s">
        <v>17754</v>
      </c>
      <c r="E8292" t="s">
        <v>83</v>
      </c>
      <c r="F8292" t="s">
        <v>17734</v>
      </c>
      <c r="G8292">
        <v>1</v>
      </c>
      <c r="H8292">
        <v>0</v>
      </c>
      <c r="I8292">
        <v>0</v>
      </c>
      <c r="J8292">
        <v>0</v>
      </c>
      <c r="K8292">
        <v>0</v>
      </c>
      <c r="L8292">
        <v>0</v>
      </c>
      <c r="M8292">
        <v>0</v>
      </c>
      <c r="N8292">
        <v>0</v>
      </c>
      <c r="O8292">
        <v>0</v>
      </c>
      <c r="P8292">
        <v>0</v>
      </c>
      <c r="Q8292">
        <v>0</v>
      </c>
    </row>
    <row r="8293" spans="1:17" x14ac:dyDescent="0.2">
      <c r="A8293" t="s">
        <v>26031</v>
      </c>
      <c r="B8293" t="s">
        <v>89</v>
      </c>
      <c r="C8293" t="s">
        <v>116</v>
      </c>
      <c r="D8293" t="s">
        <v>17754</v>
      </c>
      <c r="E8293" t="s">
        <v>81</v>
      </c>
      <c r="F8293" t="s">
        <v>17734</v>
      </c>
      <c r="G8293">
        <v>2</v>
      </c>
      <c r="H8293">
        <v>0</v>
      </c>
      <c r="I8293">
        <v>0</v>
      </c>
      <c r="J8293">
        <v>0</v>
      </c>
      <c r="K8293">
        <v>0</v>
      </c>
      <c r="L8293">
        <v>0</v>
      </c>
      <c r="M8293">
        <v>0</v>
      </c>
      <c r="N8293">
        <v>0</v>
      </c>
      <c r="O8293">
        <v>0</v>
      </c>
      <c r="P8293">
        <v>0</v>
      </c>
      <c r="Q8293">
        <v>0</v>
      </c>
    </row>
    <row r="8294" spans="1:17" x14ac:dyDescent="0.2">
      <c r="A8294" t="s">
        <v>26032</v>
      </c>
      <c r="B8294" t="s">
        <v>89</v>
      </c>
      <c r="C8294" t="s">
        <v>117</v>
      </c>
      <c r="D8294" t="s">
        <v>17736</v>
      </c>
      <c r="E8294" t="s">
        <v>83</v>
      </c>
      <c r="F8294" t="s">
        <v>4929</v>
      </c>
      <c r="G8294">
        <v>0</v>
      </c>
      <c r="H8294">
        <v>21</v>
      </c>
      <c r="I8294">
        <v>1</v>
      </c>
      <c r="J8294">
        <v>17</v>
      </c>
      <c r="K8294">
        <v>2</v>
      </c>
      <c r="L8294">
        <v>1</v>
      </c>
      <c r="M8294">
        <v>0</v>
      </c>
      <c r="N8294">
        <v>0</v>
      </c>
      <c r="O8294">
        <v>0</v>
      </c>
      <c r="P8294">
        <v>0</v>
      </c>
      <c r="Q8294">
        <v>0</v>
      </c>
    </row>
    <row r="8295" spans="1:17" x14ac:dyDescent="0.2">
      <c r="A8295" t="s">
        <v>26033</v>
      </c>
      <c r="B8295" t="s">
        <v>89</v>
      </c>
      <c r="C8295" t="s">
        <v>117</v>
      </c>
      <c r="D8295" t="s">
        <v>17736</v>
      </c>
      <c r="E8295" t="s">
        <v>83</v>
      </c>
      <c r="F8295" t="s">
        <v>4931</v>
      </c>
      <c r="G8295">
        <v>0</v>
      </c>
      <c r="H8295">
        <v>21</v>
      </c>
      <c r="I8295">
        <v>0</v>
      </c>
      <c r="J8295">
        <v>17</v>
      </c>
      <c r="K8295">
        <v>2</v>
      </c>
      <c r="L8295">
        <v>2</v>
      </c>
      <c r="M8295">
        <v>0</v>
      </c>
      <c r="N8295">
        <v>0</v>
      </c>
      <c r="O8295">
        <v>0</v>
      </c>
      <c r="P8295">
        <v>0</v>
      </c>
      <c r="Q8295">
        <v>0</v>
      </c>
    </row>
    <row r="8296" spans="1:17" x14ac:dyDescent="0.2">
      <c r="A8296" t="s">
        <v>26034</v>
      </c>
      <c r="B8296" t="s">
        <v>89</v>
      </c>
      <c r="C8296" t="s">
        <v>117</v>
      </c>
      <c r="D8296" t="s">
        <v>17736</v>
      </c>
      <c r="E8296" t="s">
        <v>83</v>
      </c>
      <c r="F8296" t="s">
        <v>4933</v>
      </c>
      <c r="G8296">
        <v>0</v>
      </c>
      <c r="H8296">
        <v>0</v>
      </c>
      <c r="I8296">
        <v>0</v>
      </c>
      <c r="J8296">
        <v>0</v>
      </c>
      <c r="K8296">
        <v>0</v>
      </c>
      <c r="L8296">
        <v>0</v>
      </c>
      <c r="M8296">
        <v>21</v>
      </c>
      <c r="N8296">
        <v>0</v>
      </c>
      <c r="O8296">
        <v>0</v>
      </c>
      <c r="P8296">
        <v>0</v>
      </c>
      <c r="Q8296">
        <v>0</v>
      </c>
    </row>
    <row r="8297" spans="1:17" x14ac:dyDescent="0.2">
      <c r="A8297" t="s">
        <v>26035</v>
      </c>
      <c r="B8297" t="s">
        <v>89</v>
      </c>
      <c r="C8297" t="s">
        <v>117</v>
      </c>
      <c r="D8297" t="s">
        <v>17736</v>
      </c>
      <c r="E8297" t="s">
        <v>83</v>
      </c>
      <c r="F8297" t="s">
        <v>4935</v>
      </c>
      <c r="G8297">
        <v>0</v>
      </c>
      <c r="H8297">
        <v>21</v>
      </c>
      <c r="I8297">
        <v>0</v>
      </c>
      <c r="J8297">
        <v>17</v>
      </c>
      <c r="K8297">
        <v>2</v>
      </c>
      <c r="L8297">
        <v>2</v>
      </c>
      <c r="M8297">
        <v>0</v>
      </c>
      <c r="N8297">
        <v>0</v>
      </c>
      <c r="O8297">
        <v>0</v>
      </c>
      <c r="P8297">
        <v>0</v>
      </c>
      <c r="Q8297">
        <v>0</v>
      </c>
    </row>
    <row r="8298" spans="1:17" x14ac:dyDescent="0.2">
      <c r="A8298" t="s">
        <v>26036</v>
      </c>
      <c r="B8298" t="s">
        <v>89</v>
      </c>
      <c r="C8298" t="s">
        <v>117</v>
      </c>
      <c r="D8298" t="s">
        <v>17736</v>
      </c>
      <c r="E8298" t="s">
        <v>83</v>
      </c>
      <c r="F8298" t="s">
        <v>4937</v>
      </c>
      <c r="G8298">
        <v>0</v>
      </c>
      <c r="H8298">
        <v>21</v>
      </c>
      <c r="I8298">
        <v>0</v>
      </c>
      <c r="J8298">
        <v>17</v>
      </c>
      <c r="K8298">
        <v>2</v>
      </c>
      <c r="L8298">
        <v>2</v>
      </c>
      <c r="M8298">
        <v>0</v>
      </c>
      <c r="N8298">
        <v>0</v>
      </c>
      <c r="O8298">
        <v>0</v>
      </c>
      <c r="P8298">
        <v>0</v>
      </c>
      <c r="Q8298">
        <v>0</v>
      </c>
    </row>
    <row r="8299" spans="1:17" x14ac:dyDescent="0.2">
      <c r="A8299" t="s">
        <v>26037</v>
      </c>
      <c r="B8299" t="s">
        <v>89</v>
      </c>
      <c r="C8299" t="s">
        <v>117</v>
      </c>
      <c r="D8299" t="s">
        <v>17736</v>
      </c>
      <c r="E8299" t="s">
        <v>83</v>
      </c>
      <c r="F8299" t="s">
        <v>4939</v>
      </c>
      <c r="G8299">
        <v>0</v>
      </c>
      <c r="H8299">
        <v>0</v>
      </c>
      <c r="I8299">
        <v>0</v>
      </c>
      <c r="J8299">
        <v>0</v>
      </c>
      <c r="K8299">
        <v>0</v>
      </c>
      <c r="L8299">
        <v>0</v>
      </c>
      <c r="M8299">
        <v>21</v>
      </c>
      <c r="N8299">
        <v>0</v>
      </c>
      <c r="O8299">
        <v>0</v>
      </c>
      <c r="P8299">
        <v>0</v>
      </c>
      <c r="Q8299">
        <v>0</v>
      </c>
    </row>
    <row r="8300" spans="1:17" x14ac:dyDescent="0.2">
      <c r="A8300" t="s">
        <v>26038</v>
      </c>
      <c r="B8300" t="s">
        <v>89</v>
      </c>
      <c r="C8300" t="s">
        <v>117</v>
      </c>
      <c r="D8300" t="s">
        <v>17736</v>
      </c>
      <c r="E8300" t="s">
        <v>83</v>
      </c>
      <c r="F8300" t="s">
        <v>4941</v>
      </c>
      <c r="G8300">
        <v>0</v>
      </c>
      <c r="H8300">
        <v>21</v>
      </c>
      <c r="I8300">
        <v>0</v>
      </c>
      <c r="J8300">
        <v>18</v>
      </c>
      <c r="K8300">
        <v>2</v>
      </c>
      <c r="L8300">
        <v>1</v>
      </c>
      <c r="M8300">
        <v>0</v>
      </c>
      <c r="N8300">
        <v>0</v>
      </c>
      <c r="O8300">
        <v>0</v>
      </c>
      <c r="P8300">
        <v>0</v>
      </c>
      <c r="Q8300">
        <v>0</v>
      </c>
    </row>
    <row r="8301" spans="1:17" x14ac:dyDescent="0.2">
      <c r="A8301" t="s">
        <v>26039</v>
      </c>
      <c r="B8301" t="s">
        <v>89</v>
      </c>
      <c r="C8301" t="s">
        <v>117</v>
      </c>
      <c r="D8301" t="s">
        <v>17736</v>
      </c>
      <c r="E8301" t="s">
        <v>83</v>
      </c>
      <c r="F8301" t="s">
        <v>4943</v>
      </c>
      <c r="G8301">
        <v>0</v>
      </c>
      <c r="H8301">
        <v>0</v>
      </c>
      <c r="I8301">
        <v>0</v>
      </c>
      <c r="J8301">
        <v>0</v>
      </c>
      <c r="K8301">
        <v>0</v>
      </c>
      <c r="L8301">
        <v>0</v>
      </c>
      <c r="M8301">
        <v>21</v>
      </c>
      <c r="N8301">
        <v>0</v>
      </c>
      <c r="O8301">
        <v>0</v>
      </c>
      <c r="P8301">
        <v>0</v>
      </c>
      <c r="Q8301">
        <v>0</v>
      </c>
    </row>
    <row r="8302" spans="1:17" x14ac:dyDescent="0.2">
      <c r="A8302" t="s">
        <v>26040</v>
      </c>
      <c r="B8302" t="s">
        <v>89</v>
      </c>
      <c r="C8302" t="s">
        <v>117</v>
      </c>
      <c r="D8302" t="s">
        <v>17736</v>
      </c>
      <c r="E8302" t="s">
        <v>83</v>
      </c>
      <c r="F8302" t="s">
        <v>4925</v>
      </c>
      <c r="G8302">
        <v>0</v>
      </c>
      <c r="H8302">
        <v>0</v>
      </c>
      <c r="I8302">
        <v>0</v>
      </c>
      <c r="J8302">
        <v>0</v>
      </c>
      <c r="K8302">
        <v>0</v>
      </c>
      <c r="L8302">
        <v>0</v>
      </c>
      <c r="M8302">
        <v>0</v>
      </c>
      <c r="N8302">
        <v>17</v>
      </c>
      <c r="O8302">
        <v>15</v>
      </c>
      <c r="P8302">
        <v>2</v>
      </c>
      <c r="Q8302">
        <v>0</v>
      </c>
    </row>
    <row r="8303" spans="1:17" x14ac:dyDescent="0.2">
      <c r="A8303" t="s">
        <v>26041</v>
      </c>
      <c r="B8303" t="s">
        <v>89</v>
      </c>
      <c r="C8303" t="s">
        <v>117</v>
      </c>
      <c r="D8303" t="s">
        <v>17736</v>
      </c>
      <c r="E8303" t="s">
        <v>83</v>
      </c>
      <c r="F8303" t="s">
        <v>4927</v>
      </c>
      <c r="G8303">
        <v>0</v>
      </c>
      <c r="H8303">
        <v>0</v>
      </c>
      <c r="I8303">
        <v>0</v>
      </c>
      <c r="J8303">
        <v>0</v>
      </c>
      <c r="K8303">
        <v>0</v>
      </c>
      <c r="L8303">
        <v>0</v>
      </c>
      <c r="M8303">
        <v>0</v>
      </c>
      <c r="N8303">
        <v>13</v>
      </c>
      <c r="O8303">
        <v>12</v>
      </c>
      <c r="P8303">
        <v>1</v>
      </c>
      <c r="Q8303">
        <v>0</v>
      </c>
    </row>
    <row r="8304" spans="1:17" x14ac:dyDescent="0.2">
      <c r="A8304" t="s">
        <v>26042</v>
      </c>
      <c r="B8304" t="s">
        <v>89</v>
      </c>
      <c r="C8304" t="s">
        <v>117</v>
      </c>
      <c r="D8304" t="s">
        <v>17736</v>
      </c>
      <c r="E8304" t="s">
        <v>83</v>
      </c>
      <c r="F8304" t="s">
        <v>17734</v>
      </c>
      <c r="G8304">
        <v>21</v>
      </c>
      <c r="H8304">
        <v>0</v>
      </c>
      <c r="I8304">
        <v>0</v>
      </c>
      <c r="J8304">
        <v>0</v>
      </c>
      <c r="K8304">
        <v>0</v>
      </c>
      <c r="L8304">
        <v>0</v>
      </c>
      <c r="M8304">
        <v>0</v>
      </c>
      <c r="N8304">
        <v>0</v>
      </c>
      <c r="O8304">
        <v>0</v>
      </c>
      <c r="P8304">
        <v>0</v>
      </c>
      <c r="Q8304">
        <v>0</v>
      </c>
    </row>
    <row r="8305" spans="1:17" x14ac:dyDescent="0.2">
      <c r="A8305" t="s">
        <v>26043</v>
      </c>
      <c r="B8305" t="s">
        <v>89</v>
      </c>
      <c r="C8305" t="s">
        <v>117</v>
      </c>
      <c r="D8305" t="s">
        <v>17736</v>
      </c>
      <c r="E8305" t="s">
        <v>81</v>
      </c>
      <c r="F8305" t="s">
        <v>4929</v>
      </c>
      <c r="G8305">
        <v>0</v>
      </c>
      <c r="H8305">
        <v>21</v>
      </c>
      <c r="I8305">
        <v>2</v>
      </c>
      <c r="J8305">
        <v>17</v>
      </c>
      <c r="K8305">
        <v>1</v>
      </c>
      <c r="L8305">
        <v>1</v>
      </c>
      <c r="M8305">
        <v>0</v>
      </c>
      <c r="N8305">
        <v>0</v>
      </c>
      <c r="O8305">
        <v>0</v>
      </c>
      <c r="P8305">
        <v>0</v>
      </c>
      <c r="Q8305">
        <v>0</v>
      </c>
    </row>
    <row r="8306" spans="1:17" x14ac:dyDescent="0.2">
      <c r="A8306" t="s">
        <v>26044</v>
      </c>
      <c r="B8306" t="s">
        <v>89</v>
      </c>
      <c r="C8306" t="s">
        <v>117</v>
      </c>
      <c r="D8306" t="s">
        <v>17736</v>
      </c>
      <c r="E8306" t="s">
        <v>81</v>
      </c>
      <c r="F8306" t="s">
        <v>4931</v>
      </c>
      <c r="G8306">
        <v>0</v>
      </c>
      <c r="H8306">
        <v>21</v>
      </c>
      <c r="I8306">
        <v>2</v>
      </c>
      <c r="J8306">
        <v>17</v>
      </c>
      <c r="K8306">
        <v>0</v>
      </c>
      <c r="L8306">
        <v>2</v>
      </c>
      <c r="M8306">
        <v>0</v>
      </c>
      <c r="N8306">
        <v>0</v>
      </c>
      <c r="O8306">
        <v>0</v>
      </c>
      <c r="P8306">
        <v>0</v>
      </c>
      <c r="Q8306">
        <v>0</v>
      </c>
    </row>
    <row r="8307" spans="1:17" x14ac:dyDescent="0.2">
      <c r="A8307" t="s">
        <v>26045</v>
      </c>
      <c r="B8307" t="s">
        <v>89</v>
      </c>
      <c r="C8307" t="s">
        <v>117</v>
      </c>
      <c r="D8307" t="s">
        <v>17736</v>
      </c>
      <c r="E8307" t="s">
        <v>81</v>
      </c>
      <c r="F8307" t="s">
        <v>4933</v>
      </c>
      <c r="G8307">
        <v>0</v>
      </c>
      <c r="H8307">
        <v>0</v>
      </c>
      <c r="I8307">
        <v>0</v>
      </c>
      <c r="J8307">
        <v>0</v>
      </c>
      <c r="K8307">
        <v>0</v>
      </c>
      <c r="L8307">
        <v>0</v>
      </c>
      <c r="M8307">
        <v>21</v>
      </c>
      <c r="N8307">
        <v>0</v>
      </c>
      <c r="O8307">
        <v>0</v>
      </c>
      <c r="P8307">
        <v>0</v>
      </c>
      <c r="Q8307">
        <v>0</v>
      </c>
    </row>
    <row r="8308" spans="1:17" x14ac:dyDescent="0.2">
      <c r="A8308" t="s">
        <v>26046</v>
      </c>
      <c r="B8308" t="s">
        <v>89</v>
      </c>
      <c r="C8308" t="s">
        <v>117</v>
      </c>
      <c r="D8308" t="s">
        <v>17736</v>
      </c>
      <c r="E8308" t="s">
        <v>81</v>
      </c>
      <c r="F8308" t="s">
        <v>4935</v>
      </c>
      <c r="G8308">
        <v>0</v>
      </c>
      <c r="H8308">
        <v>21</v>
      </c>
      <c r="I8308">
        <v>2</v>
      </c>
      <c r="J8308">
        <v>17</v>
      </c>
      <c r="K8308">
        <v>0</v>
      </c>
      <c r="L8308">
        <v>2</v>
      </c>
      <c r="M8308">
        <v>0</v>
      </c>
      <c r="N8308">
        <v>0</v>
      </c>
      <c r="O8308">
        <v>0</v>
      </c>
      <c r="P8308">
        <v>0</v>
      </c>
      <c r="Q8308">
        <v>0</v>
      </c>
    </row>
    <row r="8309" spans="1:17" x14ac:dyDescent="0.2">
      <c r="A8309" t="s">
        <v>26047</v>
      </c>
      <c r="B8309" t="s">
        <v>89</v>
      </c>
      <c r="C8309" t="s">
        <v>117</v>
      </c>
      <c r="D8309" t="s">
        <v>17736</v>
      </c>
      <c r="E8309" t="s">
        <v>81</v>
      </c>
      <c r="F8309" t="s">
        <v>4937</v>
      </c>
      <c r="G8309">
        <v>0</v>
      </c>
      <c r="H8309">
        <v>21</v>
      </c>
      <c r="I8309">
        <v>2</v>
      </c>
      <c r="J8309">
        <v>17</v>
      </c>
      <c r="K8309">
        <v>0</v>
      </c>
      <c r="L8309">
        <v>2</v>
      </c>
      <c r="M8309">
        <v>0</v>
      </c>
      <c r="N8309">
        <v>0</v>
      </c>
      <c r="O8309">
        <v>0</v>
      </c>
      <c r="P8309">
        <v>0</v>
      </c>
      <c r="Q8309">
        <v>0</v>
      </c>
    </row>
    <row r="8310" spans="1:17" x14ac:dyDescent="0.2">
      <c r="A8310" t="s">
        <v>26048</v>
      </c>
      <c r="B8310" t="s">
        <v>89</v>
      </c>
      <c r="C8310" t="s">
        <v>117</v>
      </c>
      <c r="D8310" t="s">
        <v>17736</v>
      </c>
      <c r="E8310" t="s">
        <v>81</v>
      </c>
      <c r="F8310" t="s">
        <v>4939</v>
      </c>
      <c r="G8310">
        <v>0</v>
      </c>
      <c r="H8310">
        <v>0</v>
      </c>
      <c r="I8310">
        <v>0</v>
      </c>
      <c r="J8310">
        <v>0</v>
      </c>
      <c r="K8310">
        <v>0</v>
      </c>
      <c r="L8310">
        <v>0</v>
      </c>
      <c r="M8310">
        <v>21</v>
      </c>
      <c r="N8310">
        <v>0</v>
      </c>
      <c r="O8310">
        <v>0</v>
      </c>
      <c r="P8310">
        <v>0</v>
      </c>
      <c r="Q8310">
        <v>0</v>
      </c>
    </row>
    <row r="8311" spans="1:17" x14ac:dyDescent="0.2">
      <c r="A8311" t="s">
        <v>26049</v>
      </c>
      <c r="B8311" t="s">
        <v>89</v>
      </c>
      <c r="C8311" t="s">
        <v>181</v>
      </c>
      <c r="D8311" t="s">
        <v>17736</v>
      </c>
      <c r="E8311" t="s">
        <v>83</v>
      </c>
      <c r="F8311" t="s">
        <v>4933</v>
      </c>
      <c r="G8311">
        <v>0</v>
      </c>
      <c r="H8311">
        <v>0</v>
      </c>
      <c r="I8311">
        <v>0</v>
      </c>
      <c r="J8311">
        <v>0</v>
      </c>
      <c r="K8311">
        <v>0</v>
      </c>
      <c r="L8311">
        <v>0</v>
      </c>
      <c r="M8311">
        <v>11</v>
      </c>
      <c r="N8311">
        <v>0</v>
      </c>
      <c r="O8311">
        <v>0</v>
      </c>
      <c r="P8311">
        <v>0</v>
      </c>
      <c r="Q8311">
        <v>0</v>
      </c>
    </row>
    <row r="8312" spans="1:17" x14ac:dyDescent="0.2">
      <c r="A8312" t="s">
        <v>26050</v>
      </c>
      <c r="B8312" t="s">
        <v>89</v>
      </c>
      <c r="C8312" t="s">
        <v>181</v>
      </c>
      <c r="D8312" t="s">
        <v>17736</v>
      </c>
      <c r="E8312" t="s">
        <v>83</v>
      </c>
      <c r="F8312" t="s">
        <v>4935</v>
      </c>
      <c r="G8312">
        <v>0</v>
      </c>
      <c r="H8312">
        <v>11</v>
      </c>
      <c r="I8312">
        <v>0</v>
      </c>
      <c r="J8312">
        <v>11</v>
      </c>
      <c r="K8312">
        <v>0</v>
      </c>
      <c r="L8312">
        <v>0</v>
      </c>
      <c r="M8312">
        <v>0</v>
      </c>
      <c r="N8312">
        <v>0</v>
      </c>
      <c r="O8312">
        <v>0</v>
      </c>
      <c r="P8312">
        <v>0</v>
      </c>
      <c r="Q8312">
        <v>0</v>
      </c>
    </row>
    <row r="8313" spans="1:17" x14ac:dyDescent="0.2">
      <c r="A8313" t="s">
        <v>26051</v>
      </c>
      <c r="B8313" t="s">
        <v>89</v>
      </c>
      <c r="C8313" t="s">
        <v>181</v>
      </c>
      <c r="D8313" t="s">
        <v>17736</v>
      </c>
      <c r="E8313" t="s">
        <v>83</v>
      </c>
      <c r="F8313" t="s">
        <v>4937</v>
      </c>
      <c r="G8313">
        <v>0</v>
      </c>
      <c r="H8313">
        <v>11</v>
      </c>
      <c r="I8313">
        <v>0</v>
      </c>
      <c r="J8313">
        <v>11</v>
      </c>
      <c r="K8313">
        <v>0</v>
      </c>
      <c r="L8313">
        <v>0</v>
      </c>
      <c r="M8313">
        <v>0</v>
      </c>
      <c r="N8313">
        <v>0</v>
      </c>
      <c r="O8313">
        <v>0</v>
      </c>
      <c r="P8313">
        <v>0</v>
      </c>
      <c r="Q8313">
        <v>0</v>
      </c>
    </row>
    <row r="8314" spans="1:17" x14ac:dyDescent="0.2">
      <c r="A8314" t="s">
        <v>26052</v>
      </c>
      <c r="B8314" t="s">
        <v>89</v>
      </c>
      <c r="C8314" t="s">
        <v>181</v>
      </c>
      <c r="D8314" t="s">
        <v>17736</v>
      </c>
      <c r="E8314" t="s">
        <v>83</v>
      </c>
      <c r="F8314" t="s">
        <v>4939</v>
      </c>
      <c r="G8314">
        <v>0</v>
      </c>
      <c r="H8314">
        <v>0</v>
      </c>
      <c r="I8314">
        <v>0</v>
      </c>
      <c r="J8314">
        <v>0</v>
      </c>
      <c r="K8314">
        <v>0</v>
      </c>
      <c r="L8314">
        <v>0</v>
      </c>
      <c r="M8314">
        <v>11</v>
      </c>
      <c r="N8314">
        <v>0</v>
      </c>
      <c r="O8314">
        <v>0</v>
      </c>
      <c r="P8314">
        <v>0</v>
      </c>
      <c r="Q8314">
        <v>0</v>
      </c>
    </row>
    <row r="8315" spans="1:17" x14ac:dyDescent="0.2">
      <c r="A8315" t="s">
        <v>26053</v>
      </c>
      <c r="B8315" t="s">
        <v>89</v>
      </c>
      <c r="C8315" t="s">
        <v>181</v>
      </c>
      <c r="D8315" t="s">
        <v>17736</v>
      </c>
      <c r="E8315" t="s">
        <v>83</v>
      </c>
      <c r="F8315" t="s">
        <v>4941</v>
      </c>
      <c r="G8315">
        <v>0</v>
      </c>
      <c r="H8315">
        <v>11</v>
      </c>
      <c r="I8315">
        <v>0</v>
      </c>
      <c r="J8315">
        <v>11</v>
      </c>
      <c r="K8315">
        <v>0</v>
      </c>
      <c r="L8315">
        <v>0</v>
      </c>
      <c r="M8315">
        <v>0</v>
      </c>
      <c r="N8315">
        <v>0</v>
      </c>
      <c r="O8315">
        <v>0</v>
      </c>
      <c r="P8315">
        <v>0</v>
      </c>
      <c r="Q8315">
        <v>0</v>
      </c>
    </row>
    <row r="8316" spans="1:17" x14ac:dyDescent="0.2">
      <c r="A8316" t="s">
        <v>26054</v>
      </c>
      <c r="B8316" t="s">
        <v>89</v>
      </c>
      <c r="C8316" t="s">
        <v>181</v>
      </c>
      <c r="D8316" t="s">
        <v>17736</v>
      </c>
      <c r="E8316" t="s">
        <v>83</v>
      </c>
      <c r="F8316" t="s">
        <v>4943</v>
      </c>
      <c r="G8316">
        <v>0</v>
      </c>
      <c r="H8316">
        <v>0</v>
      </c>
      <c r="I8316">
        <v>0</v>
      </c>
      <c r="J8316">
        <v>0</v>
      </c>
      <c r="K8316">
        <v>0</v>
      </c>
      <c r="L8316">
        <v>0</v>
      </c>
      <c r="M8316">
        <v>11</v>
      </c>
      <c r="N8316">
        <v>0</v>
      </c>
      <c r="O8316">
        <v>0</v>
      </c>
      <c r="P8316">
        <v>0</v>
      </c>
      <c r="Q8316">
        <v>0</v>
      </c>
    </row>
    <row r="8317" spans="1:17" x14ac:dyDescent="0.2">
      <c r="A8317" t="s">
        <v>26055</v>
      </c>
      <c r="B8317" t="s">
        <v>89</v>
      </c>
      <c r="C8317" t="s">
        <v>181</v>
      </c>
      <c r="D8317" t="s">
        <v>17736</v>
      </c>
      <c r="E8317" t="s">
        <v>83</v>
      </c>
      <c r="F8317" t="s">
        <v>4925</v>
      </c>
      <c r="G8317">
        <v>0</v>
      </c>
      <c r="H8317">
        <v>0</v>
      </c>
      <c r="I8317">
        <v>0</v>
      </c>
      <c r="J8317">
        <v>0</v>
      </c>
      <c r="K8317">
        <v>0</v>
      </c>
      <c r="L8317">
        <v>0</v>
      </c>
      <c r="M8317">
        <v>0</v>
      </c>
      <c r="N8317">
        <v>9</v>
      </c>
      <c r="O8317">
        <v>9</v>
      </c>
      <c r="P8317">
        <v>0</v>
      </c>
      <c r="Q8317">
        <v>0</v>
      </c>
    </row>
    <row r="8318" spans="1:17" x14ac:dyDescent="0.2">
      <c r="A8318" t="s">
        <v>26056</v>
      </c>
      <c r="B8318" t="s">
        <v>89</v>
      </c>
      <c r="C8318" t="s">
        <v>181</v>
      </c>
      <c r="D8318" t="s">
        <v>17736</v>
      </c>
      <c r="E8318" t="s">
        <v>83</v>
      </c>
      <c r="F8318" t="s">
        <v>4927</v>
      </c>
      <c r="G8318">
        <v>0</v>
      </c>
      <c r="H8318">
        <v>0</v>
      </c>
      <c r="I8318">
        <v>0</v>
      </c>
      <c r="J8318">
        <v>0</v>
      </c>
      <c r="K8318">
        <v>0</v>
      </c>
      <c r="L8318">
        <v>0</v>
      </c>
      <c r="M8318">
        <v>0</v>
      </c>
      <c r="N8318">
        <v>6</v>
      </c>
      <c r="O8318">
        <v>6</v>
      </c>
      <c r="P8318">
        <v>0</v>
      </c>
      <c r="Q8318">
        <v>0</v>
      </c>
    </row>
    <row r="8319" spans="1:17" x14ac:dyDescent="0.2">
      <c r="A8319" t="s">
        <v>26057</v>
      </c>
      <c r="B8319" t="s">
        <v>89</v>
      </c>
      <c r="C8319" t="s">
        <v>181</v>
      </c>
      <c r="D8319" t="s">
        <v>17736</v>
      </c>
      <c r="E8319" t="s">
        <v>83</v>
      </c>
      <c r="F8319" t="s">
        <v>17734</v>
      </c>
      <c r="G8319">
        <v>11</v>
      </c>
      <c r="H8319">
        <v>0</v>
      </c>
      <c r="I8319">
        <v>0</v>
      </c>
      <c r="J8319">
        <v>0</v>
      </c>
      <c r="K8319">
        <v>0</v>
      </c>
      <c r="L8319">
        <v>0</v>
      </c>
      <c r="M8319">
        <v>0</v>
      </c>
      <c r="N8319">
        <v>0</v>
      </c>
      <c r="O8319">
        <v>0</v>
      </c>
      <c r="P8319">
        <v>0</v>
      </c>
      <c r="Q8319">
        <v>0</v>
      </c>
    </row>
    <row r="8320" spans="1:17" x14ac:dyDescent="0.2">
      <c r="A8320" t="s">
        <v>26058</v>
      </c>
      <c r="B8320" t="s">
        <v>89</v>
      </c>
      <c r="C8320" t="s">
        <v>181</v>
      </c>
      <c r="D8320" t="s">
        <v>17736</v>
      </c>
      <c r="E8320" t="s">
        <v>81</v>
      </c>
      <c r="F8320" t="s">
        <v>4929</v>
      </c>
      <c r="G8320">
        <v>0</v>
      </c>
      <c r="H8320">
        <v>18</v>
      </c>
      <c r="I8320">
        <v>2</v>
      </c>
      <c r="J8320">
        <v>14</v>
      </c>
      <c r="K8320">
        <v>2</v>
      </c>
      <c r="L8320">
        <v>0</v>
      </c>
      <c r="M8320">
        <v>0</v>
      </c>
      <c r="N8320">
        <v>0</v>
      </c>
      <c r="O8320">
        <v>0</v>
      </c>
      <c r="P8320">
        <v>0</v>
      </c>
      <c r="Q8320">
        <v>0</v>
      </c>
    </row>
    <row r="8321" spans="1:17" x14ac:dyDescent="0.2">
      <c r="A8321" t="s">
        <v>26059</v>
      </c>
      <c r="B8321" t="s">
        <v>89</v>
      </c>
      <c r="C8321" t="s">
        <v>181</v>
      </c>
      <c r="D8321" t="s">
        <v>17736</v>
      </c>
      <c r="E8321" t="s">
        <v>81</v>
      </c>
      <c r="F8321" t="s">
        <v>4931</v>
      </c>
      <c r="G8321">
        <v>0</v>
      </c>
      <c r="H8321">
        <v>18</v>
      </c>
      <c r="I8321">
        <v>2</v>
      </c>
      <c r="J8321">
        <v>14</v>
      </c>
      <c r="K8321">
        <v>2</v>
      </c>
      <c r="L8321">
        <v>0</v>
      </c>
      <c r="M8321">
        <v>0</v>
      </c>
      <c r="N8321">
        <v>0</v>
      </c>
      <c r="O8321">
        <v>0</v>
      </c>
      <c r="P8321">
        <v>0</v>
      </c>
      <c r="Q8321">
        <v>0</v>
      </c>
    </row>
    <row r="8322" spans="1:17" x14ac:dyDescent="0.2">
      <c r="A8322" t="s">
        <v>26060</v>
      </c>
      <c r="B8322" t="s">
        <v>89</v>
      </c>
      <c r="C8322" t="s">
        <v>111</v>
      </c>
      <c r="D8322" t="s">
        <v>17736</v>
      </c>
      <c r="E8322" t="s">
        <v>83</v>
      </c>
      <c r="F8322" t="s">
        <v>4943</v>
      </c>
      <c r="G8322">
        <v>0</v>
      </c>
      <c r="H8322">
        <v>0</v>
      </c>
      <c r="I8322">
        <v>0</v>
      </c>
      <c r="J8322">
        <v>0</v>
      </c>
      <c r="K8322">
        <v>0</v>
      </c>
      <c r="L8322">
        <v>0</v>
      </c>
      <c r="M8322">
        <v>6</v>
      </c>
      <c r="N8322">
        <v>0</v>
      </c>
      <c r="O8322">
        <v>0</v>
      </c>
      <c r="P8322">
        <v>0</v>
      </c>
      <c r="Q8322">
        <v>0</v>
      </c>
    </row>
    <row r="8323" spans="1:17" x14ac:dyDescent="0.2">
      <c r="A8323" t="s">
        <v>26061</v>
      </c>
      <c r="B8323" t="s">
        <v>89</v>
      </c>
      <c r="C8323" t="s">
        <v>111</v>
      </c>
      <c r="D8323" t="s">
        <v>17736</v>
      </c>
      <c r="E8323" t="s">
        <v>83</v>
      </c>
      <c r="F8323" t="s">
        <v>4925</v>
      </c>
      <c r="G8323">
        <v>0</v>
      </c>
      <c r="H8323">
        <v>0</v>
      </c>
      <c r="I8323">
        <v>0</v>
      </c>
      <c r="J8323">
        <v>0</v>
      </c>
      <c r="K8323">
        <v>0</v>
      </c>
      <c r="L8323">
        <v>0</v>
      </c>
      <c r="M8323">
        <v>0</v>
      </c>
      <c r="N8323">
        <v>5</v>
      </c>
      <c r="O8323">
        <v>4</v>
      </c>
      <c r="P8323">
        <v>1</v>
      </c>
      <c r="Q8323">
        <v>0</v>
      </c>
    </row>
    <row r="8324" spans="1:17" x14ac:dyDescent="0.2">
      <c r="A8324" t="s">
        <v>26062</v>
      </c>
      <c r="B8324" t="s">
        <v>89</v>
      </c>
      <c r="C8324" t="s">
        <v>111</v>
      </c>
      <c r="D8324" t="s">
        <v>17736</v>
      </c>
      <c r="E8324" t="s">
        <v>83</v>
      </c>
      <c r="F8324" t="s">
        <v>4927</v>
      </c>
      <c r="G8324">
        <v>0</v>
      </c>
      <c r="H8324">
        <v>0</v>
      </c>
      <c r="I8324">
        <v>0</v>
      </c>
      <c r="J8324">
        <v>0</v>
      </c>
      <c r="K8324">
        <v>0</v>
      </c>
      <c r="L8324">
        <v>0</v>
      </c>
      <c r="M8324">
        <v>0</v>
      </c>
      <c r="N8324">
        <v>3</v>
      </c>
      <c r="O8324">
        <v>2</v>
      </c>
      <c r="P8324">
        <v>1</v>
      </c>
      <c r="Q8324">
        <v>0</v>
      </c>
    </row>
    <row r="8325" spans="1:17" x14ac:dyDescent="0.2">
      <c r="A8325" t="s">
        <v>26063</v>
      </c>
      <c r="B8325" t="s">
        <v>89</v>
      </c>
      <c r="C8325" t="s">
        <v>111</v>
      </c>
      <c r="D8325" t="s">
        <v>17736</v>
      </c>
      <c r="E8325" t="s">
        <v>83</v>
      </c>
      <c r="F8325" t="s">
        <v>17734</v>
      </c>
      <c r="G8325">
        <v>6</v>
      </c>
      <c r="H8325">
        <v>0</v>
      </c>
      <c r="I8325">
        <v>0</v>
      </c>
      <c r="J8325">
        <v>0</v>
      </c>
      <c r="K8325">
        <v>0</v>
      </c>
      <c r="L8325">
        <v>0</v>
      </c>
      <c r="M8325">
        <v>0</v>
      </c>
      <c r="N8325">
        <v>0</v>
      </c>
      <c r="O8325">
        <v>0</v>
      </c>
      <c r="P8325">
        <v>0</v>
      </c>
      <c r="Q8325">
        <v>0</v>
      </c>
    </row>
    <row r="8326" spans="1:17" x14ac:dyDescent="0.2">
      <c r="A8326" t="s">
        <v>26064</v>
      </c>
      <c r="B8326" t="s">
        <v>89</v>
      </c>
      <c r="C8326" t="s">
        <v>111</v>
      </c>
      <c r="D8326" t="s">
        <v>17736</v>
      </c>
      <c r="E8326" t="s">
        <v>81</v>
      </c>
      <c r="F8326" t="s">
        <v>4929</v>
      </c>
      <c r="G8326">
        <v>0</v>
      </c>
      <c r="H8326">
        <v>5</v>
      </c>
      <c r="I8326">
        <v>0</v>
      </c>
      <c r="J8326">
        <v>5</v>
      </c>
      <c r="K8326">
        <v>0</v>
      </c>
      <c r="L8326">
        <v>0</v>
      </c>
      <c r="M8326">
        <v>0</v>
      </c>
      <c r="N8326">
        <v>0</v>
      </c>
      <c r="O8326">
        <v>0</v>
      </c>
      <c r="P8326">
        <v>0</v>
      </c>
      <c r="Q8326">
        <v>0</v>
      </c>
    </row>
    <row r="8327" spans="1:17" x14ac:dyDescent="0.2">
      <c r="A8327" t="s">
        <v>26065</v>
      </c>
      <c r="B8327" t="s">
        <v>89</v>
      </c>
      <c r="C8327" t="s">
        <v>111</v>
      </c>
      <c r="D8327" t="s">
        <v>17736</v>
      </c>
      <c r="E8327" t="s">
        <v>81</v>
      </c>
      <c r="F8327" t="s">
        <v>4931</v>
      </c>
      <c r="G8327">
        <v>0</v>
      </c>
      <c r="H8327">
        <v>5</v>
      </c>
      <c r="I8327">
        <v>0</v>
      </c>
      <c r="J8327">
        <v>5</v>
      </c>
      <c r="K8327">
        <v>0</v>
      </c>
      <c r="L8327">
        <v>0</v>
      </c>
      <c r="M8327">
        <v>0</v>
      </c>
      <c r="N8327">
        <v>0</v>
      </c>
      <c r="O8327">
        <v>0</v>
      </c>
      <c r="P8327">
        <v>0</v>
      </c>
      <c r="Q8327">
        <v>0</v>
      </c>
    </row>
    <row r="8328" spans="1:17" x14ac:dyDescent="0.2">
      <c r="A8328" t="s">
        <v>26066</v>
      </c>
      <c r="B8328" t="s">
        <v>89</v>
      </c>
      <c r="C8328" t="s">
        <v>111</v>
      </c>
      <c r="D8328" t="s">
        <v>17736</v>
      </c>
      <c r="E8328" t="s">
        <v>81</v>
      </c>
      <c r="F8328" t="s">
        <v>4933</v>
      </c>
      <c r="G8328">
        <v>0</v>
      </c>
      <c r="H8328">
        <v>0</v>
      </c>
      <c r="I8328">
        <v>0</v>
      </c>
      <c r="J8328">
        <v>0</v>
      </c>
      <c r="K8328">
        <v>0</v>
      </c>
      <c r="L8328">
        <v>0</v>
      </c>
      <c r="M8328">
        <v>5</v>
      </c>
      <c r="N8328">
        <v>0</v>
      </c>
      <c r="O8328">
        <v>0</v>
      </c>
      <c r="P8328">
        <v>0</v>
      </c>
      <c r="Q8328">
        <v>0</v>
      </c>
    </row>
    <row r="8329" spans="1:17" x14ac:dyDescent="0.2">
      <c r="A8329" t="s">
        <v>26067</v>
      </c>
      <c r="B8329" t="s">
        <v>89</v>
      </c>
      <c r="C8329" t="s">
        <v>111</v>
      </c>
      <c r="D8329" t="s">
        <v>17736</v>
      </c>
      <c r="E8329" t="s">
        <v>81</v>
      </c>
      <c r="F8329" t="s">
        <v>4935</v>
      </c>
      <c r="G8329">
        <v>0</v>
      </c>
      <c r="H8329">
        <v>5</v>
      </c>
      <c r="I8329">
        <v>0</v>
      </c>
      <c r="J8329">
        <v>5</v>
      </c>
      <c r="K8329">
        <v>0</v>
      </c>
      <c r="L8329">
        <v>0</v>
      </c>
      <c r="M8329">
        <v>0</v>
      </c>
      <c r="N8329">
        <v>0</v>
      </c>
      <c r="O8329">
        <v>0</v>
      </c>
      <c r="P8329">
        <v>0</v>
      </c>
      <c r="Q8329">
        <v>0</v>
      </c>
    </row>
    <row r="8330" spans="1:17" x14ac:dyDescent="0.2">
      <c r="A8330" t="s">
        <v>26068</v>
      </c>
      <c r="B8330" t="s">
        <v>89</v>
      </c>
      <c r="C8330" t="s">
        <v>111</v>
      </c>
      <c r="D8330" t="s">
        <v>17736</v>
      </c>
      <c r="E8330" t="s">
        <v>81</v>
      </c>
      <c r="F8330" t="s">
        <v>4937</v>
      </c>
      <c r="G8330">
        <v>0</v>
      </c>
      <c r="H8330">
        <v>5</v>
      </c>
      <c r="I8330">
        <v>0</v>
      </c>
      <c r="J8330">
        <v>5</v>
      </c>
      <c r="K8330">
        <v>0</v>
      </c>
      <c r="L8330">
        <v>0</v>
      </c>
      <c r="M8330">
        <v>0</v>
      </c>
      <c r="N8330">
        <v>0</v>
      </c>
      <c r="O8330">
        <v>0</v>
      </c>
      <c r="P8330">
        <v>0</v>
      </c>
      <c r="Q8330">
        <v>0</v>
      </c>
    </row>
    <row r="8331" spans="1:17" x14ac:dyDescent="0.2">
      <c r="A8331" t="s">
        <v>26069</v>
      </c>
      <c r="B8331" t="s">
        <v>89</v>
      </c>
      <c r="C8331" t="s">
        <v>111</v>
      </c>
      <c r="D8331" t="s">
        <v>17736</v>
      </c>
      <c r="E8331" t="s">
        <v>81</v>
      </c>
      <c r="F8331" t="s">
        <v>4939</v>
      </c>
      <c r="G8331">
        <v>0</v>
      </c>
      <c r="H8331">
        <v>0</v>
      </c>
      <c r="I8331">
        <v>0</v>
      </c>
      <c r="J8331">
        <v>0</v>
      </c>
      <c r="K8331">
        <v>0</v>
      </c>
      <c r="L8331">
        <v>0</v>
      </c>
      <c r="M8331">
        <v>5</v>
      </c>
      <c r="N8331">
        <v>0</v>
      </c>
      <c r="O8331">
        <v>0</v>
      </c>
      <c r="P8331">
        <v>0</v>
      </c>
      <c r="Q8331">
        <v>0</v>
      </c>
    </row>
    <row r="8332" spans="1:17" x14ac:dyDescent="0.2">
      <c r="A8332" t="s">
        <v>26070</v>
      </c>
      <c r="B8332" t="s">
        <v>89</v>
      </c>
      <c r="C8332" t="s">
        <v>111</v>
      </c>
      <c r="D8332" t="s">
        <v>17736</v>
      </c>
      <c r="E8332" t="s">
        <v>81</v>
      </c>
      <c r="F8332" t="s">
        <v>4941</v>
      </c>
      <c r="G8332">
        <v>0</v>
      </c>
      <c r="H8332">
        <v>5</v>
      </c>
      <c r="I8332">
        <v>0</v>
      </c>
      <c r="J8332">
        <v>5</v>
      </c>
      <c r="K8332">
        <v>0</v>
      </c>
      <c r="L8332">
        <v>0</v>
      </c>
      <c r="M8332">
        <v>0</v>
      </c>
      <c r="N8332">
        <v>0</v>
      </c>
      <c r="O8332">
        <v>0</v>
      </c>
      <c r="P8332">
        <v>0</v>
      </c>
      <c r="Q8332">
        <v>0</v>
      </c>
    </row>
    <row r="8333" spans="1:17" x14ac:dyDescent="0.2">
      <c r="A8333" t="s">
        <v>26071</v>
      </c>
      <c r="B8333" t="s">
        <v>89</v>
      </c>
      <c r="C8333" t="s">
        <v>111</v>
      </c>
      <c r="D8333" t="s">
        <v>17736</v>
      </c>
      <c r="E8333" t="s">
        <v>81</v>
      </c>
      <c r="F8333" t="s">
        <v>4943</v>
      </c>
      <c r="G8333">
        <v>0</v>
      </c>
      <c r="H8333">
        <v>0</v>
      </c>
      <c r="I8333">
        <v>0</v>
      </c>
      <c r="J8333">
        <v>0</v>
      </c>
      <c r="K8333">
        <v>0</v>
      </c>
      <c r="L8333">
        <v>0</v>
      </c>
      <c r="M8333">
        <v>5</v>
      </c>
      <c r="N8333">
        <v>0</v>
      </c>
      <c r="O8333">
        <v>0</v>
      </c>
      <c r="P8333">
        <v>0</v>
      </c>
      <c r="Q8333">
        <v>0</v>
      </c>
    </row>
    <row r="8334" spans="1:17" x14ac:dyDescent="0.2">
      <c r="A8334" t="s">
        <v>26072</v>
      </c>
      <c r="B8334" t="s">
        <v>89</v>
      </c>
      <c r="C8334" t="s">
        <v>111</v>
      </c>
      <c r="D8334" t="s">
        <v>17736</v>
      </c>
      <c r="E8334" t="s">
        <v>81</v>
      </c>
      <c r="F8334" t="s">
        <v>4925</v>
      </c>
      <c r="G8334">
        <v>0</v>
      </c>
      <c r="H8334">
        <v>0</v>
      </c>
      <c r="I8334">
        <v>0</v>
      </c>
      <c r="J8334">
        <v>0</v>
      </c>
      <c r="K8334">
        <v>0</v>
      </c>
      <c r="L8334">
        <v>0</v>
      </c>
      <c r="M8334">
        <v>0</v>
      </c>
      <c r="N8334">
        <v>2</v>
      </c>
      <c r="O8334">
        <v>2</v>
      </c>
      <c r="P8334">
        <v>0</v>
      </c>
      <c r="Q8334">
        <v>0</v>
      </c>
    </row>
    <row r="8335" spans="1:17" x14ac:dyDescent="0.2">
      <c r="A8335" t="s">
        <v>26073</v>
      </c>
      <c r="B8335" t="s">
        <v>89</v>
      </c>
      <c r="C8335" t="s">
        <v>111</v>
      </c>
      <c r="D8335" t="s">
        <v>17736</v>
      </c>
      <c r="E8335" t="s">
        <v>81</v>
      </c>
      <c r="F8335" t="s">
        <v>4927</v>
      </c>
      <c r="G8335">
        <v>0</v>
      </c>
      <c r="H8335">
        <v>0</v>
      </c>
      <c r="I8335">
        <v>0</v>
      </c>
      <c r="J8335">
        <v>0</v>
      </c>
      <c r="K8335">
        <v>0</v>
      </c>
      <c r="L8335">
        <v>0</v>
      </c>
      <c r="M8335">
        <v>0</v>
      </c>
      <c r="N8335">
        <v>2</v>
      </c>
      <c r="O8335">
        <v>2</v>
      </c>
      <c r="P8335">
        <v>0</v>
      </c>
      <c r="Q8335">
        <v>0</v>
      </c>
    </row>
    <row r="8336" spans="1:17" x14ac:dyDescent="0.2">
      <c r="A8336" t="s">
        <v>26074</v>
      </c>
      <c r="B8336" t="s">
        <v>89</v>
      </c>
      <c r="C8336" t="s">
        <v>111</v>
      </c>
      <c r="D8336" t="s">
        <v>17736</v>
      </c>
      <c r="E8336" t="s">
        <v>81</v>
      </c>
      <c r="F8336" t="s">
        <v>17734</v>
      </c>
      <c r="G8336">
        <v>5</v>
      </c>
      <c r="H8336">
        <v>0</v>
      </c>
      <c r="I8336">
        <v>0</v>
      </c>
      <c r="J8336">
        <v>0</v>
      </c>
      <c r="K8336">
        <v>0</v>
      </c>
      <c r="L8336">
        <v>0</v>
      </c>
      <c r="M8336">
        <v>0</v>
      </c>
      <c r="N8336">
        <v>0</v>
      </c>
      <c r="O8336">
        <v>0</v>
      </c>
      <c r="P8336">
        <v>0</v>
      </c>
      <c r="Q8336">
        <v>0</v>
      </c>
    </row>
    <row r="8337" spans="1:17" x14ac:dyDescent="0.2">
      <c r="A8337" t="s">
        <v>26075</v>
      </c>
      <c r="B8337" t="s">
        <v>89</v>
      </c>
      <c r="C8337" t="s">
        <v>111</v>
      </c>
      <c r="D8337" t="s">
        <v>17754</v>
      </c>
      <c r="E8337" t="s">
        <v>83</v>
      </c>
      <c r="F8337" t="s">
        <v>17734</v>
      </c>
      <c r="G8337">
        <v>1</v>
      </c>
      <c r="H8337">
        <v>0</v>
      </c>
      <c r="I8337">
        <v>0</v>
      </c>
      <c r="J8337">
        <v>0</v>
      </c>
      <c r="K8337">
        <v>0</v>
      </c>
      <c r="L8337">
        <v>0</v>
      </c>
      <c r="M8337">
        <v>0</v>
      </c>
      <c r="N8337">
        <v>0</v>
      </c>
      <c r="O8337">
        <v>0</v>
      </c>
      <c r="P8337">
        <v>0</v>
      </c>
      <c r="Q8337">
        <v>0</v>
      </c>
    </row>
    <row r="8338" spans="1:17" x14ac:dyDescent="0.2">
      <c r="A8338" t="s">
        <v>26076</v>
      </c>
      <c r="B8338" t="s">
        <v>89</v>
      </c>
      <c r="C8338" t="s">
        <v>111</v>
      </c>
      <c r="D8338" t="s">
        <v>17754</v>
      </c>
      <c r="E8338" t="s">
        <v>81</v>
      </c>
      <c r="F8338" t="s">
        <v>17734</v>
      </c>
      <c r="G8338">
        <v>1</v>
      </c>
      <c r="H8338">
        <v>0</v>
      </c>
      <c r="I8338">
        <v>0</v>
      </c>
      <c r="J8338">
        <v>0</v>
      </c>
      <c r="K8338">
        <v>0</v>
      </c>
      <c r="L8338">
        <v>0</v>
      </c>
      <c r="M8338">
        <v>0</v>
      </c>
      <c r="N8338">
        <v>0</v>
      </c>
      <c r="O8338">
        <v>0</v>
      </c>
      <c r="P8338">
        <v>0</v>
      </c>
      <c r="Q8338">
        <v>0</v>
      </c>
    </row>
    <row r="8339" spans="1:17" x14ac:dyDescent="0.2">
      <c r="A8339" t="s">
        <v>26077</v>
      </c>
      <c r="B8339" t="s">
        <v>89</v>
      </c>
      <c r="C8339" t="s">
        <v>112</v>
      </c>
      <c r="D8339" t="s">
        <v>17736</v>
      </c>
      <c r="E8339" t="s">
        <v>83</v>
      </c>
      <c r="F8339" t="s">
        <v>4929</v>
      </c>
      <c r="G8339">
        <v>0</v>
      </c>
      <c r="H8339">
        <v>8</v>
      </c>
      <c r="I8339">
        <v>1</v>
      </c>
      <c r="J8339">
        <v>6</v>
      </c>
      <c r="K8339">
        <v>1</v>
      </c>
      <c r="L8339">
        <v>0</v>
      </c>
      <c r="M8339">
        <v>0</v>
      </c>
      <c r="N8339">
        <v>0</v>
      </c>
      <c r="O8339">
        <v>0</v>
      </c>
      <c r="P8339">
        <v>0</v>
      </c>
      <c r="Q8339">
        <v>0</v>
      </c>
    </row>
    <row r="8340" spans="1:17" x14ac:dyDescent="0.2">
      <c r="A8340" t="s">
        <v>26078</v>
      </c>
      <c r="B8340" t="s">
        <v>89</v>
      </c>
      <c r="C8340" t="s">
        <v>112</v>
      </c>
      <c r="D8340" t="s">
        <v>17736</v>
      </c>
      <c r="E8340" t="s">
        <v>83</v>
      </c>
      <c r="F8340" t="s">
        <v>4931</v>
      </c>
      <c r="G8340">
        <v>0</v>
      </c>
      <c r="H8340">
        <v>8</v>
      </c>
      <c r="I8340">
        <v>1</v>
      </c>
      <c r="J8340">
        <v>6</v>
      </c>
      <c r="K8340">
        <v>1</v>
      </c>
      <c r="L8340">
        <v>0</v>
      </c>
      <c r="M8340">
        <v>0</v>
      </c>
      <c r="N8340">
        <v>0</v>
      </c>
      <c r="O8340">
        <v>0</v>
      </c>
      <c r="P8340">
        <v>0</v>
      </c>
      <c r="Q8340">
        <v>0</v>
      </c>
    </row>
    <row r="8341" spans="1:17" x14ac:dyDescent="0.2">
      <c r="A8341" t="s">
        <v>26079</v>
      </c>
      <c r="B8341" t="s">
        <v>89</v>
      </c>
      <c r="C8341" t="s">
        <v>112</v>
      </c>
      <c r="D8341" t="s">
        <v>17736</v>
      </c>
      <c r="E8341" t="s">
        <v>83</v>
      </c>
      <c r="F8341" t="s">
        <v>4933</v>
      </c>
      <c r="G8341">
        <v>0</v>
      </c>
      <c r="H8341">
        <v>0</v>
      </c>
      <c r="I8341">
        <v>0</v>
      </c>
      <c r="J8341">
        <v>0</v>
      </c>
      <c r="K8341">
        <v>0</v>
      </c>
      <c r="L8341">
        <v>0</v>
      </c>
      <c r="M8341">
        <v>8</v>
      </c>
      <c r="N8341">
        <v>0</v>
      </c>
      <c r="O8341">
        <v>0</v>
      </c>
      <c r="P8341">
        <v>0</v>
      </c>
      <c r="Q8341">
        <v>0</v>
      </c>
    </row>
    <row r="8342" spans="1:17" x14ac:dyDescent="0.2">
      <c r="A8342" t="s">
        <v>26080</v>
      </c>
      <c r="B8342" t="s">
        <v>89</v>
      </c>
      <c r="C8342" t="s">
        <v>175</v>
      </c>
      <c r="D8342" t="s">
        <v>17736</v>
      </c>
      <c r="E8342" t="s">
        <v>81</v>
      </c>
      <c r="F8342" t="s">
        <v>4933</v>
      </c>
      <c r="G8342">
        <v>0</v>
      </c>
      <c r="H8342">
        <v>0</v>
      </c>
      <c r="I8342">
        <v>0</v>
      </c>
      <c r="J8342">
        <v>0</v>
      </c>
      <c r="K8342">
        <v>0</v>
      </c>
      <c r="L8342">
        <v>0</v>
      </c>
      <c r="M8342">
        <v>59</v>
      </c>
      <c r="N8342">
        <v>0</v>
      </c>
      <c r="O8342">
        <v>0</v>
      </c>
      <c r="P8342">
        <v>0</v>
      </c>
      <c r="Q8342">
        <v>0</v>
      </c>
    </row>
    <row r="8343" spans="1:17" x14ac:dyDescent="0.2">
      <c r="A8343" t="s">
        <v>26081</v>
      </c>
      <c r="B8343" t="s">
        <v>89</v>
      </c>
      <c r="C8343" t="s">
        <v>175</v>
      </c>
      <c r="D8343" t="s">
        <v>17736</v>
      </c>
      <c r="E8343" t="s">
        <v>81</v>
      </c>
      <c r="F8343" t="s">
        <v>4935</v>
      </c>
      <c r="G8343">
        <v>0</v>
      </c>
      <c r="H8343">
        <v>59</v>
      </c>
      <c r="I8343">
        <v>6</v>
      </c>
      <c r="J8343">
        <v>44</v>
      </c>
      <c r="K8343">
        <v>6</v>
      </c>
      <c r="L8343">
        <v>3</v>
      </c>
      <c r="M8343">
        <v>0</v>
      </c>
      <c r="N8343">
        <v>0</v>
      </c>
      <c r="O8343">
        <v>0</v>
      </c>
      <c r="P8343">
        <v>0</v>
      </c>
      <c r="Q8343">
        <v>0</v>
      </c>
    </row>
    <row r="8344" spans="1:17" x14ac:dyDescent="0.2">
      <c r="A8344" t="s">
        <v>26082</v>
      </c>
      <c r="B8344" t="s">
        <v>89</v>
      </c>
      <c r="C8344" t="s">
        <v>175</v>
      </c>
      <c r="D8344" t="s">
        <v>17736</v>
      </c>
      <c r="E8344" t="s">
        <v>81</v>
      </c>
      <c r="F8344" t="s">
        <v>4937</v>
      </c>
      <c r="G8344">
        <v>0</v>
      </c>
      <c r="H8344">
        <v>59</v>
      </c>
      <c r="I8344">
        <v>7</v>
      </c>
      <c r="J8344">
        <v>44</v>
      </c>
      <c r="K8344">
        <v>5</v>
      </c>
      <c r="L8344">
        <v>3</v>
      </c>
      <c r="M8344">
        <v>0</v>
      </c>
      <c r="N8344">
        <v>0</v>
      </c>
      <c r="O8344">
        <v>0</v>
      </c>
      <c r="P8344">
        <v>0</v>
      </c>
      <c r="Q8344">
        <v>0</v>
      </c>
    </row>
    <row r="8345" spans="1:17" x14ac:dyDescent="0.2">
      <c r="A8345" t="s">
        <v>26083</v>
      </c>
      <c r="B8345" t="s">
        <v>89</v>
      </c>
      <c r="C8345" t="s">
        <v>175</v>
      </c>
      <c r="D8345" t="s">
        <v>17736</v>
      </c>
      <c r="E8345" t="s">
        <v>81</v>
      </c>
      <c r="F8345" t="s">
        <v>4939</v>
      </c>
      <c r="G8345">
        <v>0</v>
      </c>
      <c r="H8345">
        <v>0</v>
      </c>
      <c r="I8345">
        <v>0</v>
      </c>
      <c r="J8345">
        <v>0</v>
      </c>
      <c r="K8345">
        <v>0</v>
      </c>
      <c r="L8345">
        <v>0</v>
      </c>
      <c r="M8345">
        <v>59</v>
      </c>
      <c r="N8345">
        <v>0</v>
      </c>
      <c r="O8345">
        <v>0</v>
      </c>
      <c r="P8345">
        <v>0</v>
      </c>
      <c r="Q8345">
        <v>0</v>
      </c>
    </row>
    <row r="8346" spans="1:17" x14ac:dyDescent="0.2">
      <c r="A8346" t="s">
        <v>26084</v>
      </c>
      <c r="B8346" t="s">
        <v>89</v>
      </c>
      <c r="C8346" t="s">
        <v>175</v>
      </c>
      <c r="D8346" t="s">
        <v>17736</v>
      </c>
      <c r="E8346" t="s">
        <v>81</v>
      </c>
      <c r="F8346" t="s">
        <v>4941</v>
      </c>
      <c r="G8346">
        <v>0</v>
      </c>
      <c r="H8346">
        <v>59</v>
      </c>
      <c r="I8346">
        <v>6</v>
      </c>
      <c r="J8346">
        <v>45</v>
      </c>
      <c r="K8346">
        <v>6</v>
      </c>
      <c r="L8346">
        <v>2</v>
      </c>
      <c r="M8346">
        <v>0</v>
      </c>
      <c r="N8346">
        <v>0</v>
      </c>
      <c r="O8346">
        <v>0</v>
      </c>
      <c r="P8346">
        <v>0</v>
      </c>
      <c r="Q8346">
        <v>0</v>
      </c>
    </row>
    <row r="8347" spans="1:17" x14ac:dyDescent="0.2">
      <c r="A8347" t="s">
        <v>26085</v>
      </c>
      <c r="B8347" t="s">
        <v>89</v>
      </c>
      <c r="C8347" t="s">
        <v>175</v>
      </c>
      <c r="D8347" t="s">
        <v>17736</v>
      </c>
      <c r="E8347" t="s">
        <v>81</v>
      </c>
      <c r="F8347" t="s">
        <v>4943</v>
      </c>
      <c r="G8347">
        <v>0</v>
      </c>
      <c r="H8347">
        <v>0</v>
      </c>
      <c r="I8347">
        <v>0</v>
      </c>
      <c r="J8347">
        <v>0</v>
      </c>
      <c r="K8347">
        <v>0</v>
      </c>
      <c r="L8347">
        <v>0</v>
      </c>
      <c r="M8347">
        <v>59</v>
      </c>
      <c r="N8347">
        <v>0</v>
      </c>
      <c r="O8347">
        <v>0</v>
      </c>
      <c r="P8347">
        <v>0</v>
      </c>
      <c r="Q8347">
        <v>0</v>
      </c>
    </row>
    <row r="8348" spans="1:17" x14ac:dyDescent="0.2">
      <c r="A8348" t="s">
        <v>26086</v>
      </c>
      <c r="B8348" t="s">
        <v>89</v>
      </c>
      <c r="C8348" t="s">
        <v>175</v>
      </c>
      <c r="D8348" t="s">
        <v>17736</v>
      </c>
      <c r="E8348" t="s">
        <v>81</v>
      </c>
      <c r="F8348" t="s">
        <v>4925</v>
      </c>
      <c r="G8348">
        <v>0</v>
      </c>
      <c r="H8348">
        <v>0</v>
      </c>
      <c r="I8348">
        <v>0</v>
      </c>
      <c r="J8348">
        <v>0</v>
      </c>
      <c r="K8348">
        <v>0</v>
      </c>
      <c r="L8348">
        <v>0</v>
      </c>
      <c r="M8348">
        <v>0</v>
      </c>
      <c r="N8348">
        <v>45</v>
      </c>
      <c r="O8348">
        <v>43</v>
      </c>
      <c r="P8348">
        <v>2</v>
      </c>
      <c r="Q8348">
        <v>0</v>
      </c>
    </row>
    <row r="8349" spans="1:17" x14ac:dyDescent="0.2">
      <c r="A8349" t="s">
        <v>26087</v>
      </c>
      <c r="B8349" t="s">
        <v>89</v>
      </c>
      <c r="C8349" t="s">
        <v>175</v>
      </c>
      <c r="D8349" t="s">
        <v>17736</v>
      </c>
      <c r="E8349" t="s">
        <v>81</v>
      </c>
      <c r="F8349" t="s">
        <v>4927</v>
      </c>
      <c r="G8349">
        <v>0</v>
      </c>
      <c r="H8349">
        <v>0</v>
      </c>
      <c r="I8349">
        <v>0</v>
      </c>
      <c r="J8349">
        <v>0</v>
      </c>
      <c r="K8349">
        <v>0</v>
      </c>
      <c r="L8349">
        <v>0</v>
      </c>
      <c r="M8349">
        <v>0</v>
      </c>
      <c r="N8349">
        <v>39</v>
      </c>
      <c r="O8349">
        <v>38</v>
      </c>
      <c r="P8349">
        <v>1</v>
      </c>
      <c r="Q8349">
        <v>0</v>
      </c>
    </row>
    <row r="8350" spans="1:17" x14ac:dyDescent="0.2">
      <c r="A8350" t="s">
        <v>26088</v>
      </c>
      <c r="B8350" t="s">
        <v>89</v>
      </c>
      <c r="C8350" t="s">
        <v>175</v>
      </c>
      <c r="D8350" t="s">
        <v>17736</v>
      </c>
      <c r="E8350" t="s">
        <v>81</v>
      </c>
      <c r="F8350" t="s">
        <v>17734</v>
      </c>
      <c r="G8350">
        <v>59</v>
      </c>
      <c r="H8350">
        <v>0</v>
      </c>
      <c r="I8350">
        <v>0</v>
      </c>
      <c r="J8350">
        <v>0</v>
      </c>
      <c r="K8350">
        <v>0</v>
      </c>
      <c r="L8350">
        <v>0</v>
      </c>
      <c r="M8350">
        <v>0</v>
      </c>
      <c r="N8350">
        <v>0</v>
      </c>
      <c r="O8350">
        <v>0</v>
      </c>
      <c r="P8350">
        <v>0</v>
      </c>
      <c r="Q8350">
        <v>0</v>
      </c>
    </row>
    <row r="8351" spans="1:17" x14ac:dyDescent="0.2">
      <c r="A8351" t="s">
        <v>26089</v>
      </c>
      <c r="B8351" t="s">
        <v>89</v>
      </c>
      <c r="C8351" t="s">
        <v>175</v>
      </c>
      <c r="D8351" t="s">
        <v>17754</v>
      </c>
      <c r="E8351" t="s">
        <v>83</v>
      </c>
      <c r="F8351" t="s">
        <v>17734</v>
      </c>
      <c r="G8351">
        <v>3</v>
      </c>
      <c r="H8351">
        <v>0</v>
      </c>
      <c r="I8351">
        <v>0</v>
      </c>
      <c r="J8351">
        <v>0</v>
      </c>
      <c r="K8351">
        <v>0</v>
      </c>
      <c r="L8351">
        <v>0</v>
      </c>
      <c r="M8351">
        <v>0</v>
      </c>
      <c r="N8351">
        <v>0</v>
      </c>
      <c r="O8351">
        <v>0</v>
      </c>
      <c r="P8351">
        <v>0</v>
      </c>
      <c r="Q8351">
        <v>0</v>
      </c>
    </row>
    <row r="8352" spans="1:17" x14ac:dyDescent="0.2">
      <c r="A8352" t="s">
        <v>26090</v>
      </c>
      <c r="B8352" t="s">
        <v>89</v>
      </c>
      <c r="C8352" t="s">
        <v>175</v>
      </c>
      <c r="D8352" t="s">
        <v>17754</v>
      </c>
      <c r="E8352" t="s">
        <v>81</v>
      </c>
      <c r="F8352" t="s">
        <v>17734</v>
      </c>
      <c r="G8352">
        <v>6</v>
      </c>
      <c r="H8352">
        <v>0</v>
      </c>
      <c r="I8352">
        <v>0</v>
      </c>
      <c r="J8352">
        <v>0</v>
      </c>
      <c r="K8352">
        <v>0</v>
      </c>
      <c r="L8352">
        <v>0</v>
      </c>
      <c r="M8352">
        <v>0</v>
      </c>
      <c r="N8352">
        <v>0</v>
      </c>
      <c r="O8352">
        <v>0</v>
      </c>
      <c r="P8352">
        <v>0</v>
      </c>
      <c r="Q8352">
        <v>0</v>
      </c>
    </row>
    <row r="8353" spans="1:17" x14ac:dyDescent="0.2">
      <c r="A8353" t="s">
        <v>26091</v>
      </c>
      <c r="B8353" t="s">
        <v>89</v>
      </c>
      <c r="C8353" t="s">
        <v>176</v>
      </c>
      <c r="D8353" t="s">
        <v>17768</v>
      </c>
      <c r="E8353" t="s">
        <v>83</v>
      </c>
      <c r="F8353" t="s">
        <v>17734</v>
      </c>
      <c r="G8353">
        <v>3</v>
      </c>
      <c r="H8353">
        <v>0</v>
      </c>
      <c r="I8353">
        <v>0</v>
      </c>
      <c r="J8353">
        <v>0</v>
      </c>
      <c r="K8353">
        <v>0</v>
      </c>
      <c r="L8353">
        <v>0</v>
      </c>
      <c r="M8353">
        <v>0</v>
      </c>
      <c r="N8353">
        <v>0</v>
      </c>
      <c r="O8353">
        <v>0</v>
      </c>
      <c r="P8353">
        <v>0</v>
      </c>
      <c r="Q8353">
        <v>0</v>
      </c>
    </row>
    <row r="8354" spans="1:17" x14ac:dyDescent="0.2">
      <c r="A8354" t="s">
        <v>26092</v>
      </c>
      <c r="B8354" t="s">
        <v>89</v>
      </c>
      <c r="C8354" t="s">
        <v>176</v>
      </c>
      <c r="D8354" t="s">
        <v>17768</v>
      </c>
      <c r="E8354" t="s">
        <v>81</v>
      </c>
      <c r="F8354" t="s">
        <v>17734</v>
      </c>
      <c r="G8354">
        <v>1</v>
      </c>
      <c r="H8354">
        <v>0</v>
      </c>
      <c r="I8354">
        <v>0</v>
      </c>
      <c r="J8354">
        <v>0</v>
      </c>
      <c r="K8354">
        <v>0</v>
      </c>
      <c r="L8354">
        <v>0</v>
      </c>
      <c r="M8354">
        <v>0</v>
      </c>
      <c r="N8354">
        <v>0</v>
      </c>
      <c r="O8354">
        <v>0</v>
      </c>
      <c r="P8354">
        <v>0</v>
      </c>
      <c r="Q8354">
        <v>0</v>
      </c>
    </row>
    <row r="8355" spans="1:17" x14ac:dyDescent="0.2">
      <c r="A8355" t="s">
        <v>26093</v>
      </c>
      <c r="B8355" t="s">
        <v>89</v>
      </c>
      <c r="C8355" t="s">
        <v>176</v>
      </c>
      <c r="D8355" t="s">
        <v>17736</v>
      </c>
      <c r="E8355" t="s">
        <v>83</v>
      </c>
      <c r="F8355" t="s">
        <v>4929</v>
      </c>
      <c r="G8355">
        <v>0</v>
      </c>
      <c r="H8355">
        <v>29</v>
      </c>
      <c r="I8355">
        <v>5</v>
      </c>
      <c r="J8355">
        <v>18</v>
      </c>
      <c r="K8355">
        <v>6</v>
      </c>
      <c r="L8355">
        <v>0</v>
      </c>
      <c r="M8355">
        <v>0</v>
      </c>
      <c r="N8355">
        <v>0</v>
      </c>
      <c r="O8355">
        <v>0</v>
      </c>
      <c r="P8355">
        <v>0</v>
      </c>
      <c r="Q8355">
        <v>0</v>
      </c>
    </row>
    <row r="8356" spans="1:17" x14ac:dyDescent="0.2">
      <c r="A8356" t="s">
        <v>26094</v>
      </c>
      <c r="B8356" t="s">
        <v>89</v>
      </c>
      <c r="C8356" t="s">
        <v>176</v>
      </c>
      <c r="D8356" t="s">
        <v>17736</v>
      </c>
      <c r="E8356" t="s">
        <v>83</v>
      </c>
      <c r="F8356" t="s">
        <v>4931</v>
      </c>
      <c r="G8356">
        <v>0</v>
      </c>
      <c r="H8356">
        <v>29</v>
      </c>
      <c r="I8356">
        <v>5</v>
      </c>
      <c r="J8356">
        <v>16</v>
      </c>
      <c r="K8356">
        <v>6</v>
      </c>
      <c r="L8356">
        <v>2</v>
      </c>
      <c r="M8356">
        <v>0</v>
      </c>
      <c r="N8356">
        <v>0</v>
      </c>
      <c r="O8356">
        <v>0</v>
      </c>
      <c r="P8356">
        <v>0</v>
      </c>
      <c r="Q8356">
        <v>0</v>
      </c>
    </row>
    <row r="8357" spans="1:17" x14ac:dyDescent="0.2">
      <c r="A8357" t="s">
        <v>26095</v>
      </c>
      <c r="B8357" t="s">
        <v>89</v>
      </c>
      <c r="C8357" t="s">
        <v>176</v>
      </c>
      <c r="D8357" t="s">
        <v>17736</v>
      </c>
      <c r="E8357" t="s">
        <v>83</v>
      </c>
      <c r="F8357" t="s">
        <v>4933</v>
      </c>
      <c r="G8357">
        <v>0</v>
      </c>
      <c r="H8357">
        <v>0</v>
      </c>
      <c r="I8357">
        <v>0</v>
      </c>
      <c r="J8357">
        <v>0</v>
      </c>
      <c r="K8357">
        <v>0</v>
      </c>
      <c r="L8357">
        <v>0</v>
      </c>
      <c r="M8357">
        <v>29</v>
      </c>
      <c r="N8357">
        <v>0</v>
      </c>
      <c r="O8357">
        <v>0</v>
      </c>
      <c r="P8357">
        <v>0</v>
      </c>
      <c r="Q8357">
        <v>0</v>
      </c>
    </row>
    <row r="8358" spans="1:17" x14ac:dyDescent="0.2">
      <c r="A8358" t="s">
        <v>26096</v>
      </c>
      <c r="B8358" t="s">
        <v>89</v>
      </c>
      <c r="C8358" t="s">
        <v>176</v>
      </c>
      <c r="D8358" t="s">
        <v>17736</v>
      </c>
      <c r="E8358" t="s">
        <v>83</v>
      </c>
      <c r="F8358" t="s">
        <v>4935</v>
      </c>
      <c r="G8358">
        <v>0</v>
      </c>
      <c r="H8358">
        <v>29</v>
      </c>
      <c r="I8358">
        <v>5</v>
      </c>
      <c r="J8358">
        <v>16</v>
      </c>
      <c r="K8358">
        <v>6</v>
      </c>
      <c r="L8358">
        <v>2</v>
      </c>
      <c r="M8358">
        <v>0</v>
      </c>
      <c r="N8358">
        <v>0</v>
      </c>
      <c r="O8358">
        <v>0</v>
      </c>
      <c r="P8358">
        <v>0</v>
      </c>
      <c r="Q8358">
        <v>0</v>
      </c>
    </row>
    <row r="8359" spans="1:17" x14ac:dyDescent="0.2">
      <c r="A8359" t="s">
        <v>26097</v>
      </c>
      <c r="B8359" t="s">
        <v>89</v>
      </c>
      <c r="C8359" t="s">
        <v>176</v>
      </c>
      <c r="D8359" t="s">
        <v>17736</v>
      </c>
      <c r="E8359" t="s">
        <v>83</v>
      </c>
      <c r="F8359" t="s">
        <v>4937</v>
      </c>
      <c r="G8359">
        <v>0</v>
      </c>
      <c r="H8359">
        <v>29</v>
      </c>
      <c r="I8359">
        <v>5</v>
      </c>
      <c r="J8359">
        <v>16</v>
      </c>
      <c r="K8359">
        <v>6</v>
      </c>
      <c r="L8359">
        <v>2</v>
      </c>
      <c r="M8359">
        <v>0</v>
      </c>
      <c r="N8359">
        <v>0</v>
      </c>
      <c r="O8359">
        <v>0</v>
      </c>
      <c r="P8359">
        <v>0</v>
      </c>
      <c r="Q8359">
        <v>0</v>
      </c>
    </row>
    <row r="8360" spans="1:17" x14ac:dyDescent="0.2">
      <c r="A8360" t="s">
        <v>26098</v>
      </c>
      <c r="B8360" t="s">
        <v>89</v>
      </c>
      <c r="C8360" t="s">
        <v>176</v>
      </c>
      <c r="D8360" t="s">
        <v>17736</v>
      </c>
      <c r="E8360" t="s">
        <v>83</v>
      </c>
      <c r="F8360" t="s">
        <v>4939</v>
      </c>
      <c r="G8360">
        <v>0</v>
      </c>
      <c r="H8360">
        <v>0</v>
      </c>
      <c r="I8360">
        <v>0</v>
      </c>
      <c r="J8360">
        <v>0</v>
      </c>
      <c r="K8360">
        <v>0</v>
      </c>
      <c r="L8360">
        <v>0</v>
      </c>
      <c r="M8360">
        <v>29</v>
      </c>
      <c r="N8360">
        <v>0</v>
      </c>
      <c r="O8360">
        <v>0</v>
      </c>
      <c r="P8360">
        <v>0</v>
      </c>
      <c r="Q8360">
        <v>0</v>
      </c>
    </row>
    <row r="8361" spans="1:17" x14ac:dyDescent="0.2">
      <c r="A8361" t="s">
        <v>26099</v>
      </c>
      <c r="B8361" t="s">
        <v>89</v>
      </c>
      <c r="C8361" t="s">
        <v>176</v>
      </c>
      <c r="D8361" t="s">
        <v>17736</v>
      </c>
      <c r="E8361" t="s">
        <v>83</v>
      </c>
      <c r="F8361" t="s">
        <v>4941</v>
      </c>
      <c r="G8361">
        <v>0</v>
      </c>
      <c r="H8361">
        <v>29</v>
      </c>
      <c r="I8361">
        <v>5</v>
      </c>
      <c r="J8361">
        <v>18</v>
      </c>
      <c r="K8361">
        <v>6</v>
      </c>
      <c r="L8361">
        <v>0</v>
      </c>
      <c r="M8361">
        <v>0</v>
      </c>
      <c r="N8361">
        <v>0</v>
      </c>
      <c r="O8361">
        <v>0</v>
      </c>
      <c r="P8361">
        <v>0</v>
      </c>
      <c r="Q8361">
        <v>0</v>
      </c>
    </row>
    <row r="8362" spans="1:17" x14ac:dyDescent="0.2">
      <c r="A8362" t="s">
        <v>26100</v>
      </c>
      <c r="B8362" t="s">
        <v>89</v>
      </c>
      <c r="C8362" t="s">
        <v>176</v>
      </c>
      <c r="D8362" t="s">
        <v>17736</v>
      </c>
      <c r="E8362" t="s">
        <v>83</v>
      </c>
      <c r="F8362" t="s">
        <v>4943</v>
      </c>
      <c r="G8362">
        <v>0</v>
      </c>
      <c r="H8362">
        <v>0</v>
      </c>
      <c r="I8362">
        <v>0</v>
      </c>
      <c r="J8362">
        <v>0</v>
      </c>
      <c r="K8362">
        <v>0</v>
      </c>
      <c r="L8362">
        <v>0</v>
      </c>
      <c r="M8362">
        <v>29</v>
      </c>
      <c r="N8362">
        <v>0</v>
      </c>
      <c r="O8362">
        <v>0</v>
      </c>
      <c r="P8362">
        <v>0</v>
      </c>
      <c r="Q8362">
        <v>0</v>
      </c>
    </row>
    <row r="8363" spans="1:17" x14ac:dyDescent="0.2">
      <c r="A8363" t="s">
        <v>26101</v>
      </c>
      <c r="B8363" t="s">
        <v>89</v>
      </c>
      <c r="C8363" t="s">
        <v>176</v>
      </c>
      <c r="D8363" t="s">
        <v>17736</v>
      </c>
      <c r="E8363" t="s">
        <v>83</v>
      </c>
      <c r="F8363" t="s">
        <v>4925</v>
      </c>
      <c r="G8363">
        <v>0</v>
      </c>
      <c r="H8363">
        <v>0</v>
      </c>
      <c r="I8363">
        <v>0</v>
      </c>
      <c r="J8363">
        <v>0</v>
      </c>
      <c r="K8363">
        <v>0</v>
      </c>
      <c r="L8363">
        <v>0</v>
      </c>
      <c r="M8363">
        <v>0</v>
      </c>
      <c r="N8363">
        <v>21</v>
      </c>
      <c r="O8363">
        <v>19</v>
      </c>
      <c r="P8363">
        <v>2</v>
      </c>
      <c r="Q8363">
        <v>0</v>
      </c>
    </row>
    <row r="8364" spans="1:17" x14ac:dyDescent="0.2">
      <c r="A8364" t="s">
        <v>26102</v>
      </c>
      <c r="B8364" t="s">
        <v>89</v>
      </c>
      <c r="C8364" t="s">
        <v>176</v>
      </c>
      <c r="D8364" t="s">
        <v>17736</v>
      </c>
      <c r="E8364" t="s">
        <v>83</v>
      </c>
      <c r="F8364" t="s">
        <v>4927</v>
      </c>
      <c r="G8364">
        <v>0</v>
      </c>
      <c r="H8364">
        <v>0</v>
      </c>
      <c r="I8364">
        <v>0</v>
      </c>
      <c r="J8364">
        <v>0</v>
      </c>
      <c r="K8364">
        <v>0</v>
      </c>
      <c r="L8364">
        <v>0</v>
      </c>
      <c r="M8364">
        <v>0</v>
      </c>
      <c r="N8364">
        <v>18</v>
      </c>
      <c r="O8364">
        <v>16</v>
      </c>
      <c r="P8364">
        <v>2</v>
      </c>
      <c r="Q8364">
        <v>0</v>
      </c>
    </row>
    <row r="8365" spans="1:17" x14ac:dyDescent="0.2">
      <c r="A8365" t="s">
        <v>26103</v>
      </c>
      <c r="B8365" t="s">
        <v>89</v>
      </c>
      <c r="C8365" t="s">
        <v>176</v>
      </c>
      <c r="D8365" t="s">
        <v>17736</v>
      </c>
      <c r="E8365" t="s">
        <v>83</v>
      </c>
      <c r="F8365" t="s">
        <v>17734</v>
      </c>
      <c r="G8365">
        <v>29</v>
      </c>
      <c r="H8365">
        <v>0</v>
      </c>
      <c r="I8365">
        <v>0</v>
      </c>
      <c r="J8365">
        <v>0</v>
      </c>
      <c r="K8365">
        <v>0</v>
      </c>
      <c r="L8365">
        <v>0</v>
      </c>
      <c r="M8365">
        <v>0</v>
      </c>
      <c r="N8365">
        <v>0</v>
      </c>
      <c r="O8365">
        <v>0</v>
      </c>
      <c r="P8365">
        <v>0</v>
      </c>
      <c r="Q8365">
        <v>0</v>
      </c>
    </row>
    <row r="8366" spans="1:17" x14ac:dyDescent="0.2">
      <c r="A8366" t="s">
        <v>26104</v>
      </c>
      <c r="B8366" t="s">
        <v>89</v>
      </c>
      <c r="C8366" t="s">
        <v>176</v>
      </c>
      <c r="D8366" t="s">
        <v>17736</v>
      </c>
      <c r="E8366" t="s">
        <v>81</v>
      </c>
      <c r="F8366" t="s">
        <v>4929</v>
      </c>
      <c r="G8366">
        <v>0</v>
      </c>
      <c r="H8366">
        <v>33</v>
      </c>
      <c r="I8366">
        <v>12</v>
      </c>
      <c r="J8366">
        <v>21</v>
      </c>
      <c r="K8366">
        <v>0</v>
      </c>
      <c r="L8366">
        <v>0</v>
      </c>
      <c r="M8366">
        <v>0</v>
      </c>
      <c r="N8366">
        <v>0</v>
      </c>
      <c r="O8366">
        <v>0</v>
      </c>
      <c r="P8366">
        <v>0</v>
      </c>
      <c r="Q8366">
        <v>0</v>
      </c>
    </row>
    <row r="8367" spans="1:17" x14ac:dyDescent="0.2">
      <c r="A8367" t="s">
        <v>26105</v>
      </c>
      <c r="B8367" t="s">
        <v>89</v>
      </c>
      <c r="C8367" t="s">
        <v>176</v>
      </c>
      <c r="D8367" t="s">
        <v>17736</v>
      </c>
      <c r="E8367" t="s">
        <v>81</v>
      </c>
      <c r="F8367" t="s">
        <v>4931</v>
      </c>
      <c r="G8367">
        <v>0</v>
      </c>
      <c r="H8367">
        <v>33</v>
      </c>
      <c r="I8367">
        <v>12</v>
      </c>
      <c r="J8367">
        <v>20</v>
      </c>
      <c r="K8367">
        <v>0</v>
      </c>
      <c r="L8367">
        <v>1</v>
      </c>
      <c r="M8367">
        <v>0</v>
      </c>
      <c r="N8367">
        <v>0</v>
      </c>
      <c r="O8367">
        <v>0</v>
      </c>
      <c r="P8367">
        <v>0</v>
      </c>
      <c r="Q8367">
        <v>0</v>
      </c>
    </row>
    <row r="8368" spans="1:17" x14ac:dyDescent="0.2">
      <c r="A8368" t="s">
        <v>26106</v>
      </c>
      <c r="B8368" t="s">
        <v>89</v>
      </c>
      <c r="C8368" t="s">
        <v>176</v>
      </c>
      <c r="D8368" t="s">
        <v>17736</v>
      </c>
      <c r="E8368" t="s">
        <v>81</v>
      </c>
      <c r="F8368" t="s">
        <v>4933</v>
      </c>
      <c r="G8368">
        <v>0</v>
      </c>
      <c r="H8368">
        <v>0</v>
      </c>
      <c r="I8368">
        <v>0</v>
      </c>
      <c r="J8368">
        <v>0</v>
      </c>
      <c r="K8368">
        <v>0</v>
      </c>
      <c r="L8368">
        <v>0</v>
      </c>
      <c r="M8368">
        <v>33</v>
      </c>
      <c r="N8368">
        <v>0</v>
      </c>
      <c r="O8368">
        <v>0</v>
      </c>
      <c r="P8368">
        <v>0</v>
      </c>
      <c r="Q8368">
        <v>0</v>
      </c>
    </row>
    <row r="8369" spans="1:17" x14ac:dyDescent="0.2">
      <c r="A8369" t="s">
        <v>26107</v>
      </c>
      <c r="B8369" t="s">
        <v>89</v>
      </c>
      <c r="C8369" t="s">
        <v>176</v>
      </c>
      <c r="D8369" t="s">
        <v>17736</v>
      </c>
      <c r="E8369" t="s">
        <v>81</v>
      </c>
      <c r="F8369" t="s">
        <v>4935</v>
      </c>
      <c r="G8369">
        <v>0</v>
      </c>
      <c r="H8369">
        <v>33</v>
      </c>
      <c r="I8369">
        <v>12</v>
      </c>
      <c r="J8369">
        <v>20</v>
      </c>
      <c r="K8369">
        <v>0</v>
      </c>
      <c r="L8369">
        <v>1</v>
      </c>
      <c r="M8369">
        <v>0</v>
      </c>
      <c r="N8369">
        <v>0</v>
      </c>
      <c r="O8369">
        <v>0</v>
      </c>
      <c r="P8369">
        <v>0</v>
      </c>
      <c r="Q8369">
        <v>0</v>
      </c>
    </row>
    <row r="8370" spans="1:17" x14ac:dyDescent="0.2">
      <c r="A8370" t="s">
        <v>26108</v>
      </c>
      <c r="B8370" t="s">
        <v>89</v>
      </c>
      <c r="C8370" t="s">
        <v>239</v>
      </c>
      <c r="D8370" t="s">
        <v>17736</v>
      </c>
      <c r="E8370" t="s">
        <v>83</v>
      </c>
      <c r="F8370" t="s">
        <v>4943</v>
      </c>
      <c r="G8370">
        <v>0</v>
      </c>
      <c r="H8370">
        <v>0</v>
      </c>
      <c r="I8370">
        <v>0</v>
      </c>
      <c r="J8370">
        <v>0</v>
      </c>
      <c r="K8370">
        <v>0</v>
      </c>
      <c r="L8370">
        <v>0</v>
      </c>
      <c r="M8370">
        <v>11</v>
      </c>
      <c r="N8370">
        <v>0</v>
      </c>
      <c r="O8370">
        <v>0</v>
      </c>
      <c r="P8370">
        <v>0</v>
      </c>
      <c r="Q8370">
        <v>0</v>
      </c>
    </row>
    <row r="8371" spans="1:17" x14ac:dyDescent="0.2">
      <c r="A8371" t="s">
        <v>26109</v>
      </c>
      <c r="B8371" t="s">
        <v>89</v>
      </c>
      <c r="C8371" t="s">
        <v>239</v>
      </c>
      <c r="D8371" t="s">
        <v>17736</v>
      </c>
      <c r="E8371" t="s">
        <v>83</v>
      </c>
      <c r="F8371" t="s">
        <v>4925</v>
      </c>
      <c r="G8371">
        <v>0</v>
      </c>
      <c r="H8371">
        <v>0</v>
      </c>
      <c r="I8371">
        <v>0</v>
      </c>
      <c r="J8371">
        <v>0</v>
      </c>
      <c r="K8371">
        <v>0</v>
      </c>
      <c r="L8371">
        <v>0</v>
      </c>
      <c r="M8371">
        <v>0</v>
      </c>
      <c r="N8371">
        <v>7</v>
      </c>
      <c r="O8371">
        <v>7</v>
      </c>
      <c r="P8371">
        <v>0</v>
      </c>
      <c r="Q8371">
        <v>0</v>
      </c>
    </row>
    <row r="8372" spans="1:17" x14ac:dyDescent="0.2">
      <c r="A8372" t="s">
        <v>26110</v>
      </c>
      <c r="B8372" t="s">
        <v>89</v>
      </c>
      <c r="C8372" t="s">
        <v>239</v>
      </c>
      <c r="D8372" t="s">
        <v>17736</v>
      </c>
      <c r="E8372" t="s">
        <v>83</v>
      </c>
      <c r="F8372" t="s">
        <v>4927</v>
      </c>
      <c r="G8372">
        <v>0</v>
      </c>
      <c r="H8372">
        <v>0</v>
      </c>
      <c r="I8372">
        <v>0</v>
      </c>
      <c r="J8372">
        <v>0</v>
      </c>
      <c r="K8372">
        <v>0</v>
      </c>
      <c r="L8372">
        <v>0</v>
      </c>
      <c r="M8372">
        <v>0</v>
      </c>
      <c r="N8372">
        <v>2</v>
      </c>
      <c r="O8372">
        <v>2</v>
      </c>
      <c r="P8372">
        <v>0</v>
      </c>
      <c r="Q8372">
        <v>0</v>
      </c>
    </row>
    <row r="8373" spans="1:17" x14ac:dyDescent="0.2">
      <c r="A8373" t="s">
        <v>26111</v>
      </c>
      <c r="B8373" t="s">
        <v>89</v>
      </c>
      <c r="C8373" t="s">
        <v>239</v>
      </c>
      <c r="D8373" t="s">
        <v>17736</v>
      </c>
      <c r="E8373" t="s">
        <v>83</v>
      </c>
      <c r="F8373" t="s">
        <v>17734</v>
      </c>
      <c r="G8373">
        <v>11</v>
      </c>
      <c r="H8373">
        <v>0</v>
      </c>
      <c r="I8373">
        <v>0</v>
      </c>
      <c r="J8373">
        <v>0</v>
      </c>
      <c r="K8373">
        <v>0</v>
      </c>
      <c r="L8373">
        <v>0</v>
      </c>
      <c r="M8373">
        <v>0</v>
      </c>
      <c r="N8373">
        <v>0</v>
      </c>
      <c r="O8373">
        <v>0</v>
      </c>
      <c r="P8373">
        <v>0</v>
      </c>
      <c r="Q8373">
        <v>0</v>
      </c>
    </row>
    <row r="8374" spans="1:17" x14ac:dyDescent="0.2">
      <c r="A8374" t="s">
        <v>26112</v>
      </c>
      <c r="B8374" t="s">
        <v>89</v>
      </c>
      <c r="C8374" t="s">
        <v>239</v>
      </c>
      <c r="D8374" t="s">
        <v>17736</v>
      </c>
      <c r="E8374" t="s">
        <v>81</v>
      </c>
      <c r="F8374" t="s">
        <v>4929</v>
      </c>
      <c r="G8374">
        <v>0</v>
      </c>
      <c r="H8374">
        <v>5</v>
      </c>
      <c r="I8374">
        <v>0</v>
      </c>
      <c r="J8374">
        <v>5</v>
      </c>
      <c r="K8374">
        <v>0</v>
      </c>
      <c r="L8374">
        <v>0</v>
      </c>
      <c r="M8374">
        <v>0</v>
      </c>
      <c r="N8374">
        <v>0</v>
      </c>
      <c r="O8374">
        <v>0</v>
      </c>
      <c r="P8374">
        <v>0</v>
      </c>
      <c r="Q8374">
        <v>0</v>
      </c>
    </row>
    <row r="8375" spans="1:17" x14ac:dyDescent="0.2">
      <c r="A8375" t="s">
        <v>26113</v>
      </c>
      <c r="B8375" t="s">
        <v>89</v>
      </c>
      <c r="C8375" t="s">
        <v>239</v>
      </c>
      <c r="D8375" t="s">
        <v>17736</v>
      </c>
      <c r="E8375" t="s">
        <v>81</v>
      </c>
      <c r="F8375" t="s">
        <v>4931</v>
      </c>
      <c r="G8375">
        <v>0</v>
      </c>
      <c r="H8375">
        <v>5</v>
      </c>
      <c r="I8375">
        <v>0</v>
      </c>
      <c r="J8375">
        <v>5</v>
      </c>
      <c r="K8375">
        <v>0</v>
      </c>
      <c r="L8375">
        <v>0</v>
      </c>
      <c r="M8375">
        <v>0</v>
      </c>
      <c r="N8375">
        <v>0</v>
      </c>
      <c r="O8375">
        <v>0</v>
      </c>
      <c r="P8375">
        <v>0</v>
      </c>
      <c r="Q8375">
        <v>0</v>
      </c>
    </row>
    <row r="8376" spans="1:17" x14ac:dyDescent="0.2">
      <c r="A8376" t="s">
        <v>26114</v>
      </c>
      <c r="B8376" t="s">
        <v>89</v>
      </c>
      <c r="C8376" t="s">
        <v>239</v>
      </c>
      <c r="D8376" t="s">
        <v>17736</v>
      </c>
      <c r="E8376" t="s">
        <v>81</v>
      </c>
      <c r="F8376" t="s">
        <v>4933</v>
      </c>
      <c r="G8376">
        <v>0</v>
      </c>
      <c r="H8376">
        <v>0</v>
      </c>
      <c r="I8376">
        <v>0</v>
      </c>
      <c r="J8376">
        <v>0</v>
      </c>
      <c r="K8376">
        <v>0</v>
      </c>
      <c r="L8376">
        <v>0</v>
      </c>
      <c r="M8376">
        <v>5</v>
      </c>
      <c r="N8376">
        <v>0</v>
      </c>
      <c r="O8376">
        <v>0</v>
      </c>
      <c r="P8376">
        <v>0</v>
      </c>
      <c r="Q8376">
        <v>0</v>
      </c>
    </row>
    <row r="8377" spans="1:17" x14ac:dyDescent="0.2">
      <c r="A8377" t="s">
        <v>26115</v>
      </c>
      <c r="B8377" t="s">
        <v>89</v>
      </c>
      <c r="C8377" t="s">
        <v>239</v>
      </c>
      <c r="D8377" t="s">
        <v>17736</v>
      </c>
      <c r="E8377" t="s">
        <v>81</v>
      </c>
      <c r="F8377" t="s">
        <v>4935</v>
      </c>
      <c r="G8377">
        <v>0</v>
      </c>
      <c r="H8377">
        <v>5</v>
      </c>
      <c r="I8377">
        <v>0</v>
      </c>
      <c r="J8377">
        <v>5</v>
      </c>
      <c r="K8377">
        <v>0</v>
      </c>
      <c r="L8377">
        <v>0</v>
      </c>
      <c r="M8377">
        <v>0</v>
      </c>
      <c r="N8377">
        <v>0</v>
      </c>
      <c r="O8377">
        <v>0</v>
      </c>
      <c r="P8377">
        <v>0</v>
      </c>
      <c r="Q8377">
        <v>0</v>
      </c>
    </row>
    <row r="8378" spans="1:17" x14ac:dyDescent="0.2">
      <c r="A8378" t="s">
        <v>26116</v>
      </c>
      <c r="B8378" t="s">
        <v>89</v>
      </c>
      <c r="C8378" t="s">
        <v>239</v>
      </c>
      <c r="D8378" t="s">
        <v>17736</v>
      </c>
      <c r="E8378" t="s">
        <v>81</v>
      </c>
      <c r="F8378" t="s">
        <v>4937</v>
      </c>
      <c r="G8378">
        <v>0</v>
      </c>
      <c r="H8378">
        <v>5</v>
      </c>
      <c r="I8378">
        <v>0</v>
      </c>
      <c r="J8378">
        <v>5</v>
      </c>
      <c r="K8378">
        <v>0</v>
      </c>
      <c r="L8378">
        <v>0</v>
      </c>
      <c r="M8378">
        <v>0</v>
      </c>
      <c r="N8378">
        <v>0</v>
      </c>
      <c r="O8378">
        <v>0</v>
      </c>
      <c r="P8378">
        <v>0</v>
      </c>
      <c r="Q8378">
        <v>0</v>
      </c>
    </row>
    <row r="8379" spans="1:17" x14ac:dyDescent="0.2">
      <c r="A8379" t="s">
        <v>26117</v>
      </c>
      <c r="B8379" t="s">
        <v>89</v>
      </c>
      <c r="C8379" t="s">
        <v>239</v>
      </c>
      <c r="D8379" t="s">
        <v>17736</v>
      </c>
      <c r="E8379" t="s">
        <v>81</v>
      </c>
      <c r="F8379" t="s">
        <v>4939</v>
      </c>
      <c r="G8379">
        <v>0</v>
      </c>
      <c r="H8379">
        <v>0</v>
      </c>
      <c r="I8379">
        <v>0</v>
      </c>
      <c r="J8379">
        <v>0</v>
      </c>
      <c r="K8379">
        <v>0</v>
      </c>
      <c r="L8379">
        <v>0</v>
      </c>
      <c r="M8379">
        <v>5</v>
      </c>
      <c r="N8379">
        <v>0</v>
      </c>
      <c r="O8379">
        <v>0</v>
      </c>
      <c r="P8379">
        <v>0</v>
      </c>
      <c r="Q8379">
        <v>0</v>
      </c>
    </row>
    <row r="8380" spans="1:17" x14ac:dyDescent="0.2">
      <c r="A8380" t="s">
        <v>26118</v>
      </c>
      <c r="B8380" t="s">
        <v>89</v>
      </c>
      <c r="C8380" t="s">
        <v>239</v>
      </c>
      <c r="D8380" t="s">
        <v>17736</v>
      </c>
      <c r="E8380" t="s">
        <v>81</v>
      </c>
      <c r="F8380" t="s">
        <v>4941</v>
      </c>
      <c r="G8380">
        <v>0</v>
      </c>
      <c r="H8380">
        <v>5</v>
      </c>
      <c r="I8380">
        <v>0</v>
      </c>
      <c r="J8380">
        <v>5</v>
      </c>
      <c r="K8380">
        <v>0</v>
      </c>
      <c r="L8380">
        <v>0</v>
      </c>
      <c r="M8380">
        <v>0</v>
      </c>
      <c r="N8380">
        <v>0</v>
      </c>
      <c r="O8380">
        <v>0</v>
      </c>
      <c r="P8380">
        <v>0</v>
      </c>
      <c r="Q8380">
        <v>0</v>
      </c>
    </row>
    <row r="8381" spans="1:17" x14ac:dyDescent="0.2">
      <c r="A8381" t="s">
        <v>26119</v>
      </c>
      <c r="B8381" t="s">
        <v>89</v>
      </c>
      <c r="C8381" t="s">
        <v>239</v>
      </c>
      <c r="D8381" t="s">
        <v>17736</v>
      </c>
      <c r="E8381" t="s">
        <v>81</v>
      </c>
      <c r="F8381" t="s">
        <v>4943</v>
      </c>
      <c r="G8381">
        <v>0</v>
      </c>
      <c r="H8381">
        <v>0</v>
      </c>
      <c r="I8381">
        <v>0</v>
      </c>
      <c r="J8381">
        <v>0</v>
      </c>
      <c r="K8381">
        <v>0</v>
      </c>
      <c r="L8381">
        <v>0</v>
      </c>
      <c r="M8381">
        <v>5</v>
      </c>
      <c r="N8381">
        <v>0</v>
      </c>
      <c r="O8381">
        <v>0</v>
      </c>
      <c r="P8381">
        <v>0</v>
      </c>
      <c r="Q8381">
        <v>0</v>
      </c>
    </row>
    <row r="8382" spans="1:17" x14ac:dyDescent="0.2">
      <c r="A8382" t="s">
        <v>26120</v>
      </c>
      <c r="B8382" t="s">
        <v>89</v>
      </c>
      <c r="C8382" t="s">
        <v>239</v>
      </c>
      <c r="D8382" t="s">
        <v>17736</v>
      </c>
      <c r="E8382" t="s">
        <v>81</v>
      </c>
      <c r="F8382" t="s">
        <v>4925</v>
      </c>
      <c r="G8382">
        <v>0</v>
      </c>
      <c r="H8382">
        <v>0</v>
      </c>
      <c r="I8382">
        <v>0</v>
      </c>
      <c r="J8382">
        <v>0</v>
      </c>
      <c r="K8382">
        <v>0</v>
      </c>
      <c r="L8382">
        <v>0</v>
      </c>
      <c r="M8382">
        <v>0</v>
      </c>
      <c r="N8382">
        <v>5</v>
      </c>
      <c r="O8382">
        <v>5</v>
      </c>
      <c r="P8382">
        <v>0</v>
      </c>
      <c r="Q8382">
        <v>0</v>
      </c>
    </row>
    <row r="8383" spans="1:17" x14ac:dyDescent="0.2">
      <c r="A8383" t="s">
        <v>26121</v>
      </c>
      <c r="B8383" t="s">
        <v>89</v>
      </c>
      <c r="C8383" t="s">
        <v>239</v>
      </c>
      <c r="D8383" t="s">
        <v>17736</v>
      </c>
      <c r="E8383" t="s">
        <v>81</v>
      </c>
      <c r="F8383" t="s">
        <v>4927</v>
      </c>
      <c r="G8383">
        <v>0</v>
      </c>
      <c r="H8383">
        <v>0</v>
      </c>
      <c r="I8383">
        <v>0</v>
      </c>
      <c r="J8383">
        <v>0</v>
      </c>
      <c r="K8383">
        <v>0</v>
      </c>
      <c r="L8383">
        <v>0</v>
      </c>
      <c r="M8383">
        <v>0</v>
      </c>
      <c r="N8383">
        <v>5</v>
      </c>
      <c r="O8383">
        <v>5</v>
      </c>
      <c r="P8383">
        <v>0</v>
      </c>
      <c r="Q8383">
        <v>0</v>
      </c>
    </row>
    <row r="8384" spans="1:17" x14ac:dyDescent="0.2">
      <c r="A8384" t="s">
        <v>26122</v>
      </c>
      <c r="B8384" t="s">
        <v>89</v>
      </c>
      <c r="C8384" t="s">
        <v>239</v>
      </c>
      <c r="D8384" t="s">
        <v>17736</v>
      </c>
      <c r="E8384" t="s">
        <v>81</v>
      </c>
      <c r="F8384" t="s">
        <v>17734</v>
      </c>
      <c r="G8384">
        <v>5</v>
      </c>
      <c r="H8384">
        <v>0</v>
      </c>
      <c r="I8384">
        <v>0</v>
      </c>
      <c r="J8384">
        <v>0</v>
      </c>
      <c r="K8384">
        <v>0</v>
      </c>
      <c r="L8384">
        <v>0</v>
      </c>
      <c r="M8384">
        <v>0</v>
      </c>
      <c r="N8384">
        <v>0</v>
      </c>
      <c r="O8384">
        <v>0</v>
      </c>
      <c r="P8384">
        <v>0</v>
      </c>
      <c r="Q8384">
        <v>0</v>
      </c>
    </row>
    <row r="8385" spans="1:17" x14ac:dyDescent="0.2">
      <c r="A8385" t="s">
        <v>26123</v>
      </c>
      <c r="B8385" t="s">
        <v>89</v>
      </c>
      <c r="C8385" t="s">
        <v>239</v>
      </c>
      <c r="D8385" t="s">
        <v>17748</v>
      </c>
      <c r="E8385" t="s">
        <v>83</v>
      </c>
      <c r="F8385" t="s">
        <v>17749</v>
      </c>
      <c r="G8385">
        <v>0</v>
      </c>
      <c r="H8385">
        <v>0</v>
      </c>
      <c r="I8385">
        <v>0</v>
      </c>
      <c r="J8385">
        <v>0</v>
      </c>
      <c r="K8385">
        <v>0</v>
      </c>
      <c r="L8385">
        <v>0</v>
      </c>
      <c r="M8385">
        <v>0</v>
      </c>
      <c r="N8385">
        <v>1</v>
      </c>
      <c r="O8385">
        <v>1</v>
      </c>
      <c r="P8385">
        <v>0</v>
      </c>
      <c r="Q8385">
        <v>0</v>
      </c>
    </row>
    <row r="8386" spans="1:17" x14ac:dyDescent="0.2">
      <c r="A8386" t="s">
        <v>26124</v>
      </c>
      <c r="B8386" t="s">
        <v>89</v>
      </c>
      <c r="C8386" t="s">
        <v>239</v>
      </c>
      <c r="D8386" t="s">
        <v>17748</v>
      </c>
      <c r="E8386" t="s">
        <v>83</v>
      </c>
      <c r="F8386" t="s">
        <v>17734</v>
      </c>
      <c r="G8386">
        <v>1</v>
      </c>
      <c r="H8386">
        <v>0</v>
      </c>
      <c r="I8386">
        <v>0</v>
      </c>
      <c r="J8386">
        <v>0</v>
      </c>
      <c r="K8386">
        <v>0</v>
      </c>
      <c r="L8386">
        <v>0</v>
      </c>
      <c r="M8386">
        <v>0</v>
      </c>
      <c r="N8386">
        <v>0</v>
      </c>
      <c r="O8386">
        <v>0</v>
      </c>
      <c r="P8386">
        <v>0</v>
      </c>
      <c r="Q8386">
        <v>0</v>
      </c>
    </row>
    <row r="8387" spans="1:17" x14ac:dyDescent="0.2">
      <c r="A8387" t="s">
        <v>26125</v>
      </c>
      <c r="B8387" t="s">
        <v>89</v>
      </c>
      <c r="C8387" t="s">
        <v>239</v>
      </c>
      <c r="D8387" t="s">
        <v>17754</v>
      </c>
      <c r="E8387" t="s">
        <v>83</v>
      </c>
      <c r="F8387" t="s">
        <v>17734</v>
      </c>
      <c r="G8387">
        <v>1</v>
      </c>
      <c r="H8387">
        <v>0</v>
      </c>
      <c r="I8387">
        <v>0</v>
      </c>
      <c r="J8387">
        <v>0</v>
      </c>
      <c r="K8387">
        <v>0</v>
      </c>
      <c r="L8387">
        <v>0</v>
      </c>
      <c r="M8387">
        <v>0</v>
      </c>
      <c r="N8387">
        <v>0</v>
      </c>
      <c r="O8387">
        <v>0</v>
      </c>
      <c r="P8387">
        <v>0</v>
      </c>
      <c r="Q8387">
        <v>0</v>
      </c>
    </row>
    <row r="8388" spans="1:17" x14ac:dyDescent="0.2">
      <c r="A8388" t="s">
        <v>26126</v>
      </c>
      <c r="B8388" t="s">
        <v>89</v>
      </c>
      <c r="C8388" t="s">
        <v>240</v>
      </c>
      <c r="D8388" t="s">
        <v>17768</v>
      </c>
      <c r="E8388" t="s">
        <v>83</v>
      </c>
      <c r="F8388" t="s">
        <v>17734</v>
      </c>
      <c r="G8388">
        <v>1</v>
      </c>
      <c r="H8388">
        <v>0</v>
      </c>
      <c r="I8388">
        <v>0</v>
      </c>
      <c r="J8388">
        <v>0</v>
      </c>
      <c r="K8388">
        <v>0</v>
      </c>
      <c r="L8388">
        <v>0</v>
      </c>
      <c r="M8388">
        <v>0</v>
      </c>
      <c r="N8388">
        <v>0</v>
      </c>
      <c r="O8388">
        <v>0</v>
      </c>
      <c r="P8388">
        <v>0</v>
      </c>
      <c r="Q8388">
        <v>0</v>
      </c>
    </row>
    <row r="8389" spans="1:17" x14ac:dyDescent="0.2">
      <c r="A8389" t="s">
        <v>26127</v>
      </c>
      <c r="B8389" t="s">
        <v>89</v>
      </c>
      <c r="C8389" t="s">
        <v>240</v>
      </c>
      <c r="D8389" t="s">
        <v>17736</v>
      </c>
      <c r="E8389" t="s">
        <v>83</v>
      </c>
      <c r="F8389" t="s">
        <v>4929</v>
      </c>
      <c r="G8389">
        <v>0</v>
      </c>
      <c r="H8389">
        <v>7</v>
      </c>
      <c r="I8389">
        <v>3</v>
      </c>
      <c r="J8389">
        <v>3</v>
      </c>
      <c r="K8389">
        <v>0</v>
      </c>
      <c r="L8389">
        <v>1</v>
      </c>
      <c r="M8389">
        <v>0</v>
      </c>
      <c r="N8389">
        <v>0</v>
      </c>
      <c r="O8389">
        <v>0</v>
      </c>
      <c r="P8389">
        <v>0</v>
      </c>
      <c r="Q8389">
        <v>0</v>
      </c>
    </row>
    <row r="8390" spans="1:17" x14ac:dyDescent="0.2">
      <c r="A8390" t="s">
        <v>26128</v>
      </c>
      <c r="B8390" t="s">
        <v>89</v>
      </c>
      <c r="C8390" t="s">
        <v>240</v>
      </c>
      <c r="D8390" t="s">
        <v>17736</v>
      </c>
      <c r="E8390" t="s">
        <v>83</v>
      </c>
      <c r="F8390" t="s">
        <v>4931</v>
      </c>
      <c r="G8390">
        <v>0</v>
      </c>
      <c r="H8390">
        <v>7</v>
      </c>
      <c r="I8390">
        <v>3</v>
      </c>
      <c r="J8390">
        <v>3</v>
      </c>
      <c r="K8390">
        <v>0</v>
      </c>
      <c r="L8390">
        <v>1</v>
      </c>
      <c r="M8390">
        <v>0</v>
      </c>
      <c r="N8390">
        <v>0</v>
      </c>
      <c r="O8390">
        <v>0</v>
      </c>
      <c r="P8390">
        <v>0</v>
      </c>
      <c r="Q8390">
        <v>0</v>
      </c>
    </row>
    <row r="8391" spans="1:17" x14ac:dyDescent="0.2">
      <c r="A8391" t="s">
        <v>26129</v>
      </c>
      <c r="B8391" t="s">
        <v>89</v>
      </c>
      <c r="C8391" t="s">
        <v>240</v>
      </c>
      <c r="D8391" t="s">
        <v>17736</v>
      </c>
      <c r="E8391" t="s">
        <v>83</v>
      </c>
      <c r="F8391" t="s">
        <v>4933</v>
      </c>
      <c r="G8391">
        <v>0</v>
      </c>
      <c r="H8391">
        <v>0</v>
      </c>
      <c r="I8391">
        <v>0</v>
      </c>
      <c r="J8391">
        <v>0</v>
      </c>
      <c r="K8391">
        <v>0</v>
      </c>
      <c r="L8391">
        <v>0</v>
      </c>
      <c r="M8391">
        <v>7</v>
      </c>
      <c r="N8391">
        <v>0</v>
      </c>
      <c r="O8391">
        <v>0</v>
      </c>
      <c r="P8391">
        <v>0</v>
      </c>
      <c r="Q8391">
        <v>0</v>
      </c>
    </row>
    <row r="8392" spans="1:17" x14ac:dyDescent="0.2">
      <c r="A8392" t="s">
        <v>26130</v>
      </c>
      <c r="B8392" t="s">
        <v>89</v>
      </c>
      <c r="C8392" t="s">
        <v>240</v>
      </c>
      <c r="D8392" t="s">
        <v>17736</v>
      </c>
      <c r="E8392" t="s">
        <v>83</v>
      </c>
      <c r="F8392" t="s">
        <v>4935</v>
      </c>
      <c r="G8392">
        <v>0</v>
      </c>
      <c r="H8392">
        <v>7</v>
      </c>
      <c r="I8392">
        <v>3</v>
      </c>
      <c r="J8392">
        <v>3</v>
      </c>
      <c r="K8392">
        <v>0</v>
      </c>
      <c r="L8392">
        <v>1</v>
      </c>
      <c r="M8392">
        <v>0</v>
      </c>
      <c r="N8392">
        <v>0</v>
      </c>
      <c r="O8392">
        <v>0</v>
      </c>
      <c r="P8392">
        <v>0</v>
      </c>
      <c r="Q8392">
        <v>0</v>
      </c>
    </row>
    <row r="8393" spans="1:17" x14ac:dyDescent="0.2">
      <c r="A8393" t="s">
        <v>26131</v>
      </c>
      <c r="B8393" t="s">
        <v>89</v>
      </c>
      <c r="C8393" t="s">
        <v>240</v>
      </c>
      <c r="D8393" t="s">
        <v>17736</v>
      </c>
      <c r="E8393" t="s">
        <v>83</v>
      </c>
      <c r="F8393" t="s">
        <v>4937</v>
      </c>
      <c r="G8393">
        <v>0</v>
      </c>
      <c r="H8393">
        <v>7</v>
      </c>
      <c r="I8393">
        <v>3</v>
      </c>
      <c r="J8393">
        <v>3</v>
      </c>
      <c r="K8393">
        <v>0</v>
      </c>
      <c r="L8393">
        <v>1</v>
      </c>
      <c r="M8393">
        <v>0</v>
      </c>
      <c r="N8393">
        <v>0</v>
      </c>
      <c r="O8393">
        <v>0</v>
      </c>
      <c r="P8393">
        <v>0</v>
      </c>
      <c r="Q8393">
        <v>0</v>
      </c>
    </row>
    <row r="8394" spans="1:17" x14ac:dyDescent="0.2">
      <c r="A8394" t="s">
        <v>26132</v>
      </c>
      <c r="B8394" t="s">
        <v>89</v>
      </c>
      <c r="C8394" t="s">
        <v>240</v>
      </c>
      <c r="D8394" t="s">
        <v>17736</v>
      </c>
      <c r="E8394" t="s">
        <v>83</v>
      </c>
      <c r="F8394" t="s">
        <v>4939</v>
      </c>
      <c r="G8394">
        <v>0</v>
      </c>
      <c r="H8394">
        <v>0</v>
      </c>
      <c r="I8394">
        <v>0</v>
      </c>
      <c r="J8394">
        <v>0</v>
      </c>
      <c r="K8394">
        <v>0</v>
      </c>
      <c r="L8394">
        <v>0</v>
      </c>
      <c r="M8394">
        <v>7</v>
      </c>
      <c r="N8394">
        <v>0</v>
      </c>
      <c r="O8394">
        <v>0</v>
      </c>
      <c r="P8394">
        <v>0</v>
      </c>
      <c r="Q8394">
        <v>0</v>
      </c>
    </row>
    <row r="8395" spans="1:17" x14ac:dyDescent="0.2">
      <c r="A8395" t="s">
        <v>26133</v>
      </c>
      <c r="B8395" t="s">
        <v>89</v>
      </c>
      <c r="C8395" t="s">
        <v>240</v>
      </c>
      <c r="D8395" t="s">
        <v>17736</v>
      </c>
      <c r="E8395" t="s">
        <v>83</v>
      </c>
      <c r="F8395" t="s">
        <v>4941</v>
      </c>
      <c r="G8395">
        <v>0</v>
      </c>
      <c r="H8395">
        <v>7</v>
      </c>
      <c r="I8395">
        <v>3</v>
      </c>
      <c r="J8395">
        <v>3</v>
      </c>
      <c r="K8395">
        <v>0</v>
      </c>
      <c r="L8395">
        <v>1</v>
      </c>
      <c r="M8395">
        <v>0</v>
      </c>
      <c r="N8395">
        <v>0</v>
      </c>
      <c r="O8395">
        <v>0</v>
      </c>
      <c r="P8395">
        <v>0</v>
      </c>
      <c r="Q8395">
        <v>0</v>
      </c>
    </row>
    <row r="8396" spans="1:17" x14ac:dyDescent="0.2">
      <c r="A8396" t="s">
        <v>26134</v>
      </c>
      <c r="B8396" t="s">
        <v>89</v>
      </c>
      <c r="C8396" t="s">
        <v>240</v>
      </c>
      <c r="D8396" t="s">
        <v>17736</v>
      </c>
      <c r="E8396" t="s">
        <v>83</v>
      </c>
      <c r="F8396" t="s">
        <v>4943</v>
      </c>
      <c r="G8396">
        <v>0</v>
      </c>
      <c r="H8396">
        <v>0</v>
      </c>
      <c r="I8396">
        <v>0</v>
      </c>
      <c r="J8396">
        <v>0</v>
      </c>
      <c r="K8396">
        <v>0</v>
      </c>
      <c r="L8396">
        <v>0</v>
      </c>
      <c r="M8396">
        <v>7</v>
      </c>
      <c r="N8396">
        <v>0</v>
      </c>
      <c r="O8396">
        <v>0</v>
      </c>
      <c r="P8396">
        <v>0</v>
      </c>
      <c r="Q8396">
        <v>0</v>
      </c>
    </row>
    <row r="8397" spans="1:17" x14ac:dyDescent="0.2">
      <c r="A8397" t="s">
        <v>26135</v>
      </c>
      <c r="B8397" t="s">
        <v>89</v>
      </c>
      <c r="C8397" t="s">
        <v>240</v>
      </c>
      <c r="D8397" t="s">
        <v>17736</v>
      </c>
      <c r="E8397" t="s">
        <v>83</v>
      </c>
      <c r="F8397" t="s">
        <v>4925</v>
      </c>
      <c r="G8397">
        <v>0</v>
      </c>
      <c r="H8397">
        <v>0</v>
      </c>
      <c r="I8397">
        <v>0</v>
      </c>
      <c r="J8397">
        <v>0</v>
      </c>
      <c r="K8397">
        <v>0</v>
      </c>
      <c r="L8397">
        <v>0</v>
      </c>
      <c r="M8397">
        <v>0</v>
      </c>
      <c r="N8397">
        <v>2</v>
      </c>
      <c r="O8397">
        <v>2</v>
      </c>
      <c r="P8397">
        <v>0</v>
      </c>
      <c r="Q8397">
        <v>0</v>
      </c>
    </row>
    <row r="8398" spans="1:17" x14ac:dyDescent="0.2">
      <c r="A8398" t="s">
        <v>26136</v>
      </c>
      <c r="B8398" t="s">
        <v>88</v>
      </c>
      <c r="C8398" t="s">
        <v>150</v>
      </c>
      <c r="D8398" t="s">
        <v>17736</v>
      </c>
      <c r="E8398" t="s">
        <v>81</v>
      </c>
      <c r="F8398" t="s">
        <v>4925</v>
      </c>
      <c r="G8398">
        <v>0</v>
      </c>
      <c r="H8398">
        <v>0</v>
      </c>
      <c r="I8398">
        <v>0</v>
      </c>
      <c r="J8398">
        <v>0</v>
      </c>
      <c r="K8398">
        <v>0</v>
      </c>
      <c r="L8398">
        <v>0</v>
      </c>
      <c r="M8398">
        <v>0</v>
      </c>
      <c r="N8398">
        <v>3</v>
      </c>
      <c r="O8398">
        <v>3</v>
      </c>
      <c r="P8398">
        <v>0</v>
      </c>
      <c r="Q8398">
        <v>0</v>
      </c>
    </row>
    <row r="8399" spans="1:17" x14ac:dyDescent="0.2">
      <c r="A8399" t="s">
        <v>26137</v>
      </c>
      <c r="B8399" t="s">
        <v>88</v>
      </c>
      <c r="C8399" t="s">
        <v>150</v>
      </c>
      <c r="D8399" t="s">
        <v>17736</v>
      </c>
      <c r="E8399" t="s">
        <v>81</v>
      </c>
      <c r="F8399" t="s">
        <v>4927</v>
      </c>
      <c r="G8399">
        <v>0</v>
      </c>
      <c r="H8399">
        <v>0</v>
      </c>
      <c r="I8399">
        <v>0</v>
      </c>
      <c r="J8399">
        <v>0</v>
      </c>
      <c r="K8399">
        <v>0</v>
      </c>
      <c r="L8399">
        <v>0</v>
      </c>
      <c r="M8399">
        <v>0</v>
      </c>
      <c r="N8399">
        <v>3</v>
      </c>
      <c r="O8399">
        <v>3</v>
      </c>
      <c r="P8399">
        <v>0</v>
      </c>
      <c r="Q8399">
        <v>0</v>
      </c>
    </row>
    <row r="8400" spans="1:17" x14ac:dyDescent="0.2">
      <c r="A8400" t="s">
        <v>26138</v>
      </c>
      <c r="B8400" t="s">
        <v>88</v>
      </c>
      <c r="C8400" t="s">
        <v>150</v>
      </c>
      <c r="D8400" t="s">
        <v>17736</v>
      </c>
      <c r="E8400" t="s">
        <v>81</v>
      </c>
      <c r="F8400" t="s">
        <v>17734</v>
      </c>
      <c r="G8400">
        <v>3</v>
      </c>
      <c r="H8400">
        <v>0</v>
      </c>
      <c r="I8400">
        <v>0</v>
      </c>
      <c r="J8400">
        <v>0</v>
      </c>
      <c r="K8400">
        <v>0</v>
      </c>
      <c r="L8400">
        <v>0</v>
      </c>
      <c r="M8400">
        <v>0</v>
      </c>
      <c r="N8400">
        <v>0</v>
      </c>
      <c r="O8400">
        <v>0</v>
      </c>
      <c r="P8400">
        <v>0</v>
      </c>
      <c r="Q8400">
        <v>0</v>
      </c>
    </row>
    <row r="8401" spans="1:17" x14ac:dyDescent="0.2">
      <c r="A8401" t="s">
        <v>26139</v>
      </c>
      <c r="B8401" t="s">
        <v>88</v>
      </c>
      <c r="C8401" t="s">
        <v>150</v>
      </c>
      <c r="D8401" t="s">
        <v>17748</v>
      </c>
      <c r="E8401" t="s">
        <v>83</v>
      </c>
      <c r="F8401" t="s">
        <v>17749</v>
      </c>
      <c r="G8401">
        <v>0</v>
      </c>
      <c r="H8401">
        <v>0</v>
      </c>
      <c r="I8401">
        <v>0</v>
      </c>
      <c r="J8401">
        <v>0</v>
      </c>
      <c r="K8401">
        <v>0</v>
      </c>
      <c r="L8401">
        <v>0</v>
      </c>
      <c r="M8401">
        <v>0</v>
      </c>
      <c r="N8401">
        <v>1</v>
      </c>
      <c r="O8401">
        <v>1</v>
      </c>
      <c r="P8401">
        <v>0</v>
      </c>
      <c r="Q8401">
        <v>0</v>
      </c>
    </row>
    <row r="8402" spans="1:17" x14ac:dyDescent="0.2">
      <c r="A8402" t="s">
        <v>26140</v>
      </c>
      <c r="B8402" t="s">
        <v>88</v>
      </c>
      <c r="C8402" t="s">
        <v>150</v>
      </c>
      <c r="D8402" t="s">
        <v>17748</v>
      </c>
      <c r="E8402" t="s">
        <v>83</v>
      </c>
      <c r="F8402" t="s">
        <v>17734</v>
      </c>
      <c r="G8402">
        <v>1</v>
      </c>
      <c r="H8402">
        <v>0</v>
      </c>
      <c r="I8402">
        <v>0</v>
      </c>
      <c r="J8402">
        <v>0</v>
      </c>
      <c r="K8402">
        <v>0</v>
      </c>
      <c r="L8402">
        <v>0</v>
      </c>
      <c r="M8402">
        <v>0</v>
      </c>
      <c r="N8402">
        <v>0</v>
      </c>
      <c r="O8402">
        <v>0</v>
      </c>
      <c r="P8402">
        <v>0</v>
      </c>
      <c r="Q8402">
        <v>0</v>
      </c>
    </row>
    <row r="8403" spans="1:17" x14ac:dyDescent="0.2">
      <c r="A8403" t="s">
        <v>26141</v>
      </c>
      <c r="B8403" t="s">
        <v>88</v>
      </c>
      <c r="C8403" t="s">
        <v>150</v>
      </c>
      <c r="D8403" t="s">
        <v>17748</v>
      </c>
      <c r="E8403" t="s">
        <v>81</v>
      </c>
      <c r="F8403" t="s">
        <v>17749</v>
      </c>
      <c r="G8403">
        <v>0</v>
      </c>
      <c r="H8403">
        <v>0</v>
      </c>
      <c r="I8403">
        <v>0</v>
      </c>
      <c r="J8403">
        <v>0</v>
      </c>
      <c r="K8403">
        <v>0</v>
      </c>
      <c r="L8403">
        <v>0</v>
      </c>
      <c r="M8403">
        <v>0</v>
      </c>
      <c r="N8403">
        <v>1</v>
      </c>
      <c r="O8403">
        <v>1</v>
      </c>
      <c r="P8403">
        <v>0</v>
      </c>
      <c r="Q8403">
        <v>0</v>
      </c>
    </row>
    <row r="8404" spans="1:17" x14ac:dyDescent="0.2">
      <c r="A8404" t="s">
        <v>26142</v>
      </c>
      <c r="B8404" t="s">
        <v>88</v>
      </c>
      <c r="C8404" t="s">
        <v>150</v>
      </c>
      <c r="D8404" t="s">
        <v>17748</v>
      </c>
      <c r="E8404" t="s">
        <v>81</v>
      </c>
      <c r="F8404" t="s">
        <v>17734</v>
      </c>
      <c r="G8404">
        <v>1</v>
      </c>
      <c r="H8404">
        <v>0</v>
      </c>
      <c r="I8404">
        <v>0</v>
      </c>
      <c r="J8404">
        <v>0</v>
      </c>
      <c r="K8404">
        <v>0</v>
      </c>
      <c r="L8404">
        <v>0</v>
      </c>
      <c r="M8404">
        <v>0</v>
      </c>
      <c r="N8404">
        <v>0</v>
      </c>
      <c r="O8404">
        <v>0</v>
      </c>
      <c r="P8404">
        <v>0</v>
      </c>
      <c r="Q8404">
        <v>0</v>
      </c>
    </row>
    <row r="8405" spans="1:17" x14ac:dyDescent="0.2">
      <c r="A8405" t="s">
        <v>26143</v>
      </c>
      <c r="B8405" t="s">
        <v>88</v>
      </c>
      <c r="C8405" t="s">
        <v>151</v>
      </c>
      <c r="D8405" t="s">
        <v>17768</v>
      </c>
      <c r="E8405" t="s">
        <v>83</v>
      </c>
      <c r="F8405" t="s">
        <v>17734</v>
      </c>
      <c r="G8405">
        <v>3</v>
      </c>
      <c r="H8405">
        <v>0</v>
      </c>
      <c r="I8405">
        <v>0</v>
      </c>
      <c r="J8405">
        <v>0</v>
      </c>
      <c r="K8405">
        <v>0</v>
      </c>
      <c r="L8405">
        <v>0</v>
      </c>
      <c r="M8405">
        <v>0</v>
      </c>
      <c r="N8405">
        <v>0</v>
      </c>
      <c r="O8405">
        <v>0</v>
      </c>
      <c r="P8405">
        <v>0</v>
      </c>
      <c r="Q8405">
        <v>0</v>
      </c>
    </row>
    <row r="8406" spans="1:17" x14ac:dyDescent="0.2">
      <c r="A8406" t="s">
        <v>26144</v>
      </c>
      <c r="B8406" t="s">
        <v>88</v>
      </c>
      <c r="C8406" t="s">
        <v>151</v>
      </c>
      <c r="D8406" t="s">
        <v>17736</v>
      </c>
      <c r="E8406" t="s">
        <v>83</v>
      </c>
      <c r="F8406" t="s">
        <v>4929</v>
      </c>
      <c r="G8406">
        <v>0</v>
      </c>
      <c r="H8406">
        <v>14</v>
      </c>
      <c r="I8406">
        <v>1</v>
      </c>
      <c r="J8406">
        <v>12</v>
      </c>
      <c r="K8406">
        <v>1</v>
      </c>
      <c r="L8406">
        <v>0</v>
      </c>
      <c r="M8406">
        <v>0</v>
      </c>
      <c r="N8406">
        <v>0</v>
      </c>
      <c r="O8406">
        <v>0</v>
      </c>
      <c r="P8406">
        <v>0</v>
      </c>
      <c r="Q8406">
        <v>0</v>
      </c>
    </row>
    <row r="8407" spans="1:17" x14ac:dyDescent="0.2">
      <c r="A8407" t="s">
        <v>26145</v>
      </c>
      <c r="B8407" t="s">
        <v>88</v>
      </c>
      <c r="C8407" t="s">
        <v>151</v>
      </c>
      <c r="D8407" t="s">
        <v>17736</v>
      </c>
      <c r="E8407" t="s">
        <v>83</v>
      </c>
      <c r="F8407" t="s">
        <v>4931</v>
      </c>
      <c r="G8407">
        <v>0</v>
      </c>
      <c r="H8407">
        <v>14</v>
      </c>
      <c r="I8407">
        <v>0</v>
      </c>
      <c r="J8407">
        <v>12</v>
      </c>
      <c r="K8407">
        <v>1</v>
      </c>
      <c r="L8407">
        <v>1</v>
      </c>
      <c r="M8407">
        <v>0</v>
      </c>
      <c r="N8407">
        <v>0</v>
      </c>
      <c r="O8407">
        <v>0</v>
      </c>
      <c r="P8407">
        <v>0</v>
      </c>
      <c r="Q8407">
        <v>0</v>
      </c>
    </row>
    <row r="8408" spans="1:17" x14ac:dyDescent="0.2">
      <c r="A8408" t="s">
        <v>26146</v>
      </c>
      <c r="B8408" t="s">
        <v>88</v>
      </c>
      <c r="C8408" t="s">
        <v>151</v>
      </c>
      <c r="D8408" t="s">
        <v>17736</v>
      </c>
      <c r="E8408" t="s">
        <v>83</v>
      </c>
      <c r="F8408" t="s">
        <v>4933</v>
      </c>
      <c r="G8408">
        <v>0</v>
      </c>
      <c r="H8408">
        <v>0</v>
      </c>
      <c r="I8408">
        <v>0</v>
      </c>
      <c r="J8408">
        <v>0</v>
      </c>
      <c r="K8408">
        <v>0</v>
      </c>
      <c r="L8408">
        <v>0</v>
      </c>
      <c r="M8408">
        <v>14</v>
      </c>
      <c r="N8408">
        <v>0</v>
      </c>
      <c r="O8408">
        <v>0</v>
      </c>
      <c r="P8408">
        <v>0</v>
      </c>
      <c r="Q8408">
        <v>0</v>
      </c>
    </row>
    <row r="8409" spans="1:17" x14ac:dyDescent="0.2">
      <c r="A8409" t="s">
        <v>26147</v>
      </c>
      <c r="B8409" t="s">
        <v>88</v>
      </c>
      <c r="C8409" t="s">
        <v>151</v>
      </c>
      <c r="D8409" t="s">
        <v>17736</v>
      </c>
      <c r="E8409" t="s">
        <v>83</v>
      </c>
      <c r="F8409" t="s">
        <v>4935</v>
      </c>
      <c r="G8409">
        <v>0</v>
      </c>
      <c r="H8409">
        <v>14</v>
      </c>
      <c r="I8409">
        <v>0</v>
      </c>
      <c r="J8409">
        <v>12</v>
      </c>
      <c r="K8409">
        <v>1</v>
      </c>
      <c r="L8409">
        <v>1</v>
      </c>
      <c r="M8409">
        <v>0</v>
      </c>
      <c r="N8409">
        <v>0</v>
      </c>
      <c r="O8409">
        <v>0</v>
      </c>
      <c r="P8409">
        <v>0</v>
      </c>
      <c r="Q8409">
        <v>0</v>
      </c>
    </row>
    <row r="8410" spans="1:17" x14ac:dyDescent="0.2">
      <c r="A8410" t="s">
        <v>26148</v>
      </c>
      <c r="B8410" t="s">
        <v>88</v>
      </c>
      <c r="C8410" t="s">
        <v>151</v>
      </c>
      <c r="D8410" t="s">
        <v>17736</v>
      </c>
      <c r="E8410" t="s">
        <v>83</v>
      </c>
      <c r="F8410" t="s">
        <v>4937</v>
      </c>
      <c r="G8410">
        <v>0</v>
      </c>
      <c r="H8410">
        <v>14</v>
      </c>
      <c r="I8410">
        <v>0</v>
      </c>
      <c r="J8410">
        <v>12</v>
      </c>
      <c r="K8410">
        <v>1</v>
      </c>
      <c r="L8410">
        <v>1</v>
      </c>
      <c r="M8410">
        <v>0</v>
      </c>
      <c r="N8410">
        <v>0</v>
      </c>
      <c r="O8410">
        <v>0</v>
      </c>
      <c r="P8410">
        <v>0</v>
      </c>
      <c r="Q8410">
        <v>0</v>
      </c>
    </row>
    <row r="8411" spans="1:17" x14ac:dyDescent="0.2">
      <c r="A8411" t="s">
        <v>26149</v>
      </c>
      <c r="B8411" t="s">
        <v>88</v>
      </c>
      <c r="C8411" t="s">
        <v>151</v>
      </c>
      <c r="D8411" t="s">
        <v>17736</v>
      </c>
      <c r="E8411" t="s">
        <v>83</v>
      </c>
      <c r="F8411" t="s">
        <v>4939</v>
      </c>
      <c r="G8411">
        <v>0</v>
      </c>
      <c r="H8411">
        <v>0</v>
      </c>
      <c r="I8411">
        <v>0</v>
      </c>
      <c r="J8411">
        <v>0</v>
      </c>
      <c r="K8411">
        <v>0</v>
      </c>
      <c r="L8411">
        <v>0</v>
      </c>
      <c r="M8411">
        <v>14</v>
      </c>
      <c r="N8411">
        <v>0</v>
      </c>
      <c r="O8411">
        <v>0</v>
      </c>
      <c r="P8411">
        <v>0</v>
      </c>
      <c r="Q8411">
        <v>0</v>
      </c>
    </row>
    <row r="8412" spans="1:17" x14ac:dyDescent="0.2">
      <c r="A8412" t="s">
        <v>26150</v>
      </c>
      <c r="B8412" t="s">
        <v>88</v>
      </c>
      <c r="C8412" t="s">
        <v>151</v>
      </c>
      <c r="D8412" t="s">
        <v>17736</v>
      </c>
      <c r="E8412" t="s">
        <v>83</v>
      </c>
      <c r="F8412" t="s">
        <v>4941</v>
      </c>
      <c r="G8412">
        <v>0</v>
      </c>
      <c r="H8412">
        <v>14</v>
      </c>
      <c r="I8412">
        <v>0</v>
      </c>
      <c r="J8412">
        <v>13</v>
      </c>
      <c r="K8412">
        <v>1</v>
      </c>
      <c r="L8412">
        <v>0</v>
      </c>
      <c r="M8412">
        <v>0</v>
      </c>
      <c r="N8412">
        <v>0</v>
      </c>
      <c r="O8412">
        <v>0</v>
      </c>
      <c r="P8412">
        <v>0</v>
      </c>
      <c r="Q8412">
        <v>0</v>
      </c>
    </row>
    <row r="8413" spans="1:17" x14ac:dyDescent="0.2">
      <c r="A8413" t="s">
        <v>26151</v>
      </c>
      <c r="B8413" t="s">
        <v>88</v>
      </c>
      <c r="C8413" t="s">
        <v>151</v>
      </c>
      <c r="D8413" t="s">
        <v>17736</v>
      </c>
      <c r="E8413" t="s">
        <v>83</v>
      </c>
      <c r="F8413" t="s">
        <v>4943</v>
      </c>
      <c r="G8413">
        <v>0</v>
      </c>
      <c r="H8413">
        <v>0</v>
      </c>
      <c r="I8413">
        <v>0</v>
      </c>
      <c r="J8413">
        <v>0</v>
      </c>
      <c r="K8413">
        <v>0</v>
      </c>
      <c r="L8413">
        <v>0</v>
      </c>
      <c r="M8413">
        <v>14</v>
      </c>
      <c r="N8413">
        <v>0</v>
      </c>
      <c r="O8413">
        <v>0</v>
      </c>
      <c r="P8413">
        <v>0</v>
      </c>
      <c r="Q8413">
        <v>0</v>
      </c>
    </row>
    <row r="8414" spans="1:17" x14ac:dyDescent="0.2">
      <c r="A8414" t="s">
        <v>26152</v>
      </c>
      <c r="B8414" t="s">
        <v>88</v>
      </c>
      <c r="C8414" t="s">
        <v>151</v>
      </c>
      <c r="D8414" t="s">
        <v>17736</v>
      </c>
      <c r="E8414" t="s">
        <v>83</v>
      </c>
      <c r="F8414" t="s">
        <v>4925</v>
      </c>
      <c r="G8414">
        <v>0</v>
      </c>
      <c r="H8414">
        <v>0</v>
      </c>
      <c r="I8414">
        <v>0</v>
      </c>
      <c r="J8414">
        <v>0</v>
      </c>
      <c r="K8414">
        <v>0</v>
      </c>
      <c r="L8414">
        <v>0</v>
      </c>
      <c r="M8414">
        <v>0</v>
      </c>
      <c r="N8414">
        <v>14</v>
      </c>
      <c r="O8414">
        <v>13</v>
      </c>
      <c r="P8414">
        <v>0</v>
      </c>
      <c r="Q8414">
        <v>1</v>
      </c>
    </row>
    <row r="8415" spans="1:17" x14ac:dyDescent="0.2">
      <c r="A8415" t="s">
        <v>26153</v>
      </c>
      <c r="B8415" t="s">
        <v>88</v>
      </c>
      <c r="C8415" t="s">
        <v>151</v>
      </c>
      <c r="D8415" t="s">
        <v>17736</v>
      </c>
      <c r="E8415" t="s">
        <v>83</v>
      </c>
      <c r="F8415" t="s">
        <v>4927</v>
      </c>
      <c r="G8415">
        <v>0</v>
      </c>
      <c r="H8415">
        <v>0</v>
      </c>
      <c r="I8415">
        <v>0</v>
      </c>
      <c r="J8415">
        <v>0</v>
      </c>
      <c r="K8415">
        <v>0</v>
      </c>
      <c r="L8415">
        <v>0</v>
      </c>
      <c r="M8415">
        <v>0</v>
      </c>
      <c r="N8415">
        <v>13</v>
      </c>
      <c r="O8415">
        <v>12</v>
      </c>
      <c r="P8415">
        <v>0</v>
      </c>
      <c r="Q8415">
        <v>1</v>
      </c>
    </row>
    <row r="8416" spans="1:17" x14ac:dyDescent="0.2">
      <c r="A8416" t="s">
        <v>26154</v>
      </c>
      <c r="B8416" t="s">
        <v>88</v>
      </c>
      <c r="C8416" t="s">
        <v>151</v>
      </c>
      <c r="D8416" t="s">
        <v>17736</v>
      </c>
      <c r="E8416" t="s">
        <v>83</v>
      </c>
      <c r="F8416" t="s">
        <v>17734</v>
      </c>
      <c r="G8416">
        <v>14</v>
      </c>
      <c r="H8416">
        <v>0</v>
      </c>
      <c r="I8416">
        <v>0</v>
      </c>
      <c r="J8416">
        <v>0</v>
      </c>
      <c r="K8416">
        <v>0</v>
      </c>
      <c r="L8416">
        <v>0</v>
      </c>
      <c r="M8416">
        <v>0</v>
      </c>
      <c r="N8416">
        <v>0</v>
      </c>
      <c r="O8416">
        <v>0</v>
      </c>
      <c r="P8416">
        <v>0</v>
      </c>
      <c r="Q8416">
        <v>0</v>
      </c>
    </row>
    <row r="8417" spans="1:17" x14ac:dyDescent="0.2">
      <c r="A8417" t="s">
        <v>26155</v>
      </c>
      <c r="B8417" t="s">
        <v>88</v>
      </c>
      <c r="C8417" t="s">
        <v>151</v>
      </c>
      <c r="D8417" t="s">
        <v>17736</v>
      </c>
      <c r="E8417" t="s">
        <v>81</v>
      </c>
      <c r="F8417" t="s">
        <v>4929</v>
      </c>
      <c r="G8417">
        <v>0</v>
      </c>
      <c r="H8417">
        <v>32</v>
      </c>
      <c r="I8417">
        <v>3</v>
      </c>
      <c r="J8417">
        <v>28</v>
      </c>
      <c r="K8417">
        <v>1</v>
      </c>
      <c r="L8417">
        <v>0</v>
      </c>
      <c r="M8417">
        <v>0</v>
      </c>
      <c r="N8417">
        <v>0</v>
      </c>
      <c r="O8417">
        <v>0</v>
      </c>
      <c r="P8417">
        <v>0</v>
      </c>
      <c r="Q8417">
        <v>0</v>
      </c>
    </row>
    <row r="8418" spans="1:17" x14ac:dyDescent="0.2">
      <c r="A8418" t="s">
        <v>26156</v>
      </c>
      <c r="B8418" t="s">
        <v>88</v>
      </c>
      <c r="C8418" t="s">
        <v>151</v>
      </c>
      <c r="D8418" t="s">
        <v>17736</v>
      </c>
      <c r="E8418" t="s">
        <v>81</v>
      </c>
      <c r="F8418" t="s">
        <v>4931</v>
      </c>
      <c r="G8418">
        <v>0</v>
      </c>
      <c r="H8418">
        <v>32</v>
      </c>
      <c r="I8418">
        <v>3</v>
      </c>
      <c r="J8418">
        <v>28</v>
      </c>
      <c r="K8418">
        <v>1</v>
      </c>
      <c r="L8418">
        <v>0</v>
      </c>
      <c r="M8418">
        <v>0</v>
      </c>
      <c r="N8418">
        <v>0</v>
      </c>
      <c r="O8418">
        <v>0</v>
      </c>
      <c r="P8418">
        <v>0</v>
      </c>
      <c r="Q8418">
        <v>0</v>
      </c>
    </row>
    <row r="8419" spans="1:17" x14ac:dyDescent="0.2">
      <c r="A8419" t="s">
        <v>26157</v>
      </c>
      <c r="B8419" t="s">
        <v>88</v>
      </c>
      <c r="C8419" t="s">
        <v>151</v>
      </c>
      <c r="D8419" t="s">
        <v>17736</v>
      </c>
      <c r="E8419" t="s">
        <v>81</v>
      </c>
      <c r="F8419" t="s">
        <v>4933</v>
      </c>
      <c r="G8419">
        <v>0</v>
      </c>
      <c r="H8419">
        <v>0</v>
      </c>
      <c r="I8419">
        <v>0</v>
      </c>
      <c r="J8419">
        <v>0</v>
      </c>
      <c r="K8419">
        <v>0</v>
      </c>
      <c r="L8419">
        <v>0</v>
      </c>
      <c r="M8419">
        <v>32</v>
      </c>
      <c r="N8419">
        <v>0</v>
      </c>
      <c r="O8419">
        <v>0</v>
      </c>
      <c r="P8419">
        <v>0</v>
      </c>
      <c r="Q8419">
        <v>0</v>
      </c>
    </row>
    <row r="8420" spans="1:17" x14ac:dyDescent="0.2">
      <c r="A8420" t="s">
        <v>26158</v>
      </c>
      <c r="B8420" t="s">
        <v>88</v>
      </c>
      <c r="C8420" t="s">
        <v>151</v>
      </c>
      <c r="D8420" t="s">
        <v>17736</v>
      </c>
      <c r="E8420" t="s">
        <v>81</v>
      </c>
      <c r="F8420" t="s">
        <v>4935</v>
      </c>
      <c r="G8420">
        <v>0</v>
      </c>
      <c r="H8420">
        <v>32</v>
      </c>
      <c r="I8420">
        <v>3</v>
      </c>
      <c r="J8420">
        <v>28</v>
      </c>
      <c r="K8420">
        <v>1</v>
      </c>
      <c r="L8420">
        <v>0</v>
      </c>
      <c r="M8420">
        <v>0</v>
      </c>
      <c r="N8420">
        <v>0</v>
      </c>
      <c r="O8420">
        <v>0</v>
      </c>
      <c r="P8420">
        <v>0</v>
      </c>
      <c r="Q8420">
        <v>0</v>
      </c>
    </row>
    <row r="8421" spans="1:17" x14ac:dyDescent="0.2">
      <c r="A8421" t="s">
        <v>26159</v>
      </c>
      <c r="B8421" t="s">
        <v>88</v>
      </c>
      <c r="C8421" t="s">
        <v>151</v>
      </c>
      <c r="D8421" t="s">
        <v>17736</v>
      </c>
      <c r="E8421" t="s">
        <v>81</v>
      </c>
      <c r="F8421" t="s">
        <v>4937</v>
      </c>
      <c r="G8421">
        <v>0</v>
      </c>
      <c r="H8421">
        <v>32</v>
      </c>
      <c r="I8421">
        <v>3</v>
      </c>
      <c r="J8421">
        <v>28</v>
      </c>
      <c r="K8421">
        <v>1</v>
      </c>
      <c r="L8421">
        <v>0</v>
      </c>
      <c r="M8421">
        <v>0</v>
      </c>
      <c r="N8421">
        <v>0</v>
      </c>
      <c r="O8421">
        <v>0</v>
      </c>
      <c r="P8421">
        <v>0</v>
      </c>
      <c r="Q8421">
        <v>0</v>
      </c>
    </row>
    <row r="8422" spans="1:17" x14ac:dyDescent="0.2">
      <c r="A8422" t="s">
        <v>26160</v>
      </c>
      <c r="B8422" t="s">
        <v>88</v>
      </c>
      <c r="C8422" t="s">
        <v>151</v>
      </c>
      <c r="D8422" t="s">
        <v>17736</v>
      </c>
      <c r="E8422" t="s">
        <v>81</v>
      </c>
      <c r="F8422" t="s">
        <v>4939</v>
      </c>
      <c r="G8422">
        <v>0</v>
      </c>
      <c r="H8422">
        <v>0</v>
      </c>
      <c r="I8422">
        <v>0</v>
      </c>
      <c r="J8422">
        <v>0</v>
      </c>
      <c r="K8422">
        <v>0</v>
      </c>
      <c r="L8422">
        <v>0</v>
      </c>
      <c r="M8422">
        <v>32</v>
      </c>
      <c r="N8422">
        <v>0</v>
      </c>
      <c r="O8422">
        <v>0</v>
      </c>
      <c r="P8422">
        <v>0</v>
      </c>
      <c r="Q8422">
        <v>0</v>
      </c>
    </row>
    <row r="8423" spans="1:17" x14ac:dyDescent="0.2">
      <c r="A8423" t="s">
        <v>26161</v>
      </c>
      <c r="B8423" t="s">
        <v>88</v>
      </c>
      <c r="C8423" t="s">
        <v>151</v>
      </c>
      <c r="D8423" t="s">
        <v>17736</v>
      </c>
      <c r="E8423" t="s">
        <v>81</v>
      </c>
      <c r="F8423" t="s">
        <v>4941</v>
      </c>
      <c r="G8423">
        <v>0</v>
      </c>
      <c r="H8423">
        <v>32</v>
      </c>
      <c r="I8423">
        <v>3</v>
      </c>
      <c r="J8423">
        <v>28</v>
      </c>
      <c r="K8423">
        <v>1</v>
      </c>
      <c r="L8423">
        <v>0</v>
      </c>
      <c r="M8423">
        <v>0</v>
      </c>
      <c r="N8423">
        <v>0</v>
      </c>
      <c r="O8423">
        <v>0</v>
      </c>
      <c r="P8423">
        <v>0</v>
      </c>
      <c r="Q8423">
        <v>0</v>
      </c>
    </row>
    <row r="8424" spans="1:17" x14ac:dyDescent="0.2">
      <c r="A8424" t="s">
        <v>26162</v>
      </c>
      <c r="B8424" t="s">
        <v>88</v>
      </c>
      <c r="C8424" t="s">
        <v>151</v>
      </c>
      <c r="D8424" t="s">
        <v>17736</v>
      </c>
      <c r="E8424" t="s">
        <v>81</v>
      </c>
      <c r="F8424" t="s">
        <v>4943</v>
      </c>
      <c r="G8424">
        <v>0</v>
      </c>
      <c r="H8424">
        <v>0</v>
      </c>
      <c r="I8424">
        <v>0</v>
      </c>
      <c r="J8424">
        <v>0</v>
      </c>
      <c r="K8424">
        <v>0</v>
      </c>
      <c r="L8424">
        <v>0</v>
      </c>
      <c r="M8424">
        <v>32</v>
      </c>
      <c r="N8424">
        <v>0</v>
      </c>
      <c r="O8424">
        <v>0</v>
      </c>
      <c r="P8424">
        <v>0</v>
      </c>
      <c r="Q8424">
        <v>0</v>
      </c>
    </row>
    <row r="8425" spans="1:17" x14ac:dyDescent="0.2">
      <c r="A8425" t="s">
        <v>26163</v>
      </c>
      <c r="B8425" t="s">
        <v>88</v>
      </c>
      <c r="C8425" t="s">
        <v>151</v>
      </c>
      <c r="D8425" t="s">
        <v>17736</v>
      </c>
      <c r="E8425" t="s">
        <v>81</v>
      </c>
      <c r="F8425" t="s">
        <v>4925</v>
      </c>
      <c r="G8425">
        <v>0</v>
      </c>
      <c r="H8425">
        <v>0</v>
      </c>
      <c r="I8425">
        <v>0</v>
      </c>
      <c r="J8425">
        <v>0</v>
      </c>
      <c r="K8425">
        <v>0</v>
      </c>
      <c r="L8425">
        <v>0</v>
      </c>
      <c r="M8425">
        <v>0</v>
      </c>
      <c r="N8425">
        <v>32</v>
      </c>
      <c r="O8425">
        <v>32</v>
      </c>
      <c r="P8425">
        <v>0</v>
      </c>
      <c r="Q8425">
        <v>0</v>
      </c>
    </row>
    <row r="8426" spans="1:17" x14ac:dyDescent="0.2">
      <c r="A8426" t="s">
        <v>26164</v>
      </c>
      <c r="B8426" t="s">
        <v>88</v>
      </c>
      <c r="C8426" t="s">
        <v>151</v>
      </c>
      <c r="D8426" t="s">
        <v>17736</v>
      </c>
      <c r="E8426" t="s">
        <v>81</v>
      </c>
      <c r="F8426" t="s">
        <v>4927</v>
      </c>
      <c r="G8426">
        <v>0</v>
      </c>
      <c r="H8426">
        <v>0</v>
      </c>
      <c r="I8426">
        <v>0</v>
      </c>
      <c r="J8426">
        <v>0</v>
      </c>
      <c r="K8426">
        <v>0</v>
      </c>
      <c r="L8426">
        <v>0</v>
      </c>
      <c r="M8426">
        <v>0</v>
      </c>
      <c r="N8426">
        <v>31</v>
      </c>
      <c r="O8426">
        <v>31</v>
      </c>
      <c r="P8426">
        <v>0</v>
      </c>
      <c r="Q8426">
        <v>0</v>
      </c>
    </row>
    <row r="8427" spans="1:17" x14ac:dyDescent="0.2">
      <c r="A8427" t="s">
        <v>26165</v>
      </c>
      <c r="B8427" t="s">
        <v>88</v>
      </c>
      <c r="C8427" t="s">
        <v>151</v>
      </c>
      <c r="D8427" t="s">
        <v>17736</v>
      </c>
      <c r="E8427" t="s">
        <v>81</v>
      </c>
      <c r="F8427" t="s">
        <v>17734</v>
      </c>
      <c r="G8427">
        <v>32</v>
      </c>
      <c r="H8427">
        <v>0</v>
      </c>
      <c r="I8427">
        <v>0</v>
      </c>
      <c r="J8427">
        <v>0</v>
      </c>
      <c r="K8427">
        <v>0</v>
      </c>
      <c r="L8427">
        <v>0</v>
      </c>
      <c r="M8427">
        <v>0</v>
      </c>
      <c r="N8427">
        <v>0</v>
      </c>
      <c r="O8427">
        <v>0</v>
      </c>
      <c r="P8427">
        <v>0</v>
      </c>
      <c r="Q8427">
        <v>0</v>
      </c>
    </row>
    <row r="8428" spans="1:17" x14ac:dyDescent="0.2">
      <c r="A8428" t="s">
        <v>26166</v>
      </c>
      <c r="B8428" t="s">
        <v>88</v>
      </c>
      <c r="C8428" t="s">
        <v>216</v>
      </c>
      <c r="D8428" t="s">
        <v>17736</v>
      </c>
      <c r="E8428" t="s">
        <v>83</v>
      </c>
      <c r="F8428" t="s">
        <v>4939</v>
      </c>
      <c r="G8428">
        <v>0</v>
      </c>
      <c r="H8428">
        <v>0</v>
      </c>
      <c r="I8428">
        <v>0</v>
      </c>
      <c r="J8428">
        <v>0</v>
      </c>
      <c r="K8428">
        <v>0</v>
      </c>
      <c r="L8428">
        <v>0</v>
      </c>
      <c r="M8428">
        <v>6</v>
      </c>
      <c r="N8428">
        <v>0</v>
      </c>
      <c r="O8428">
        <v>0</v>
      </c>
      <c r="P8428">
        <v>0</v>
      </c>
      <c r="Q8428">
        <v>0</v>
      </c>
    </row>
    <row r="8429" spans="1:17" x14ac:dyDescent="0.2">
      <c r="A8429" t="s">
        <v>26167</v>
      </c>
      <c r="B8429" t="s">
        <v>88</v>
      </c>
      <c r="C8429" t="s">
        <v>216</v>
      </c>
      <c r="D8429" t="s">
        <v>17736</v>
      </c>
      <c r="E8429" t="s">
        <v>83</v>
      </c>
      <c r="F8429" t="s">
        <v>4941</v>
      </c>
      <c r="G8429">
        <v>0</v>
      </c>
      <c r="H8429">
        <v>6</v>
      </c>
      <c r="I8429">
        <v>1</v>
      </c>
      <c r="J8429">
        <v>5</v>
      </c>
      <c r="K8429">
        <v>0</v>
      </c>
      <c r="L8429">
        <v>0</v>
      </c>
      <c r="M8429">
        <v>0</v>
      </c>
      <c r="N8429">
        <v>0</v>
      </c>
      <c r="O8429">
        <v>0</v>
      </c>
      <c r="P8429">
        <v>0</v>
      </c>
      <c r="Q8429">
        <v>0</v>
      </c>
    </row>
    <row r="8430" spans="1:17" x14ac:dyDescent="0.2">
      <c r="A8430" t="s">
        <v>26168</v>
      </c>
      <c r="B8430" t="s">
        <v>88</v>
      </c>
      <c r="C8430" t="s">
        <v>216</v>
      </c>
      <c r="D8430" t="s">
        <v>17736</v>
      </c>
      <c r="E8430" t="s">
        <v>83</v>
      </c>
      <c r="F8430" t="s">
        <v>4943</v>
      </c>
      <c r="G8430">
        <v>0</v>
      </c>
      <c r="H8430">
        <v>0</v>
      </c>
      <c r="I8430">
        <v>0</v>
      </c>
      <c r="J8430">
        <v>0</v>
      </c>
      <c r="K8430">
        <v>0</v>
      </c>
      <c r="L8430">
        <v>0</v>
      </c>
      <c r="M8430">
        <v>6</v>
      </c>
      <c r="N8430">
        <v>0</v>
      </c>
      <c r="O8430">
        <v>0</v>
      </c>
      <c r="P8430">
        <v>0</v>
      </c>
      <c r="Q8430">
        <v>0</v>
      </c>
    </row>
    <row r="8431" spans="1:17" x14ac:dyDescent="0.2">
      <c r="A8431" t="s">
        <v>26169</v>
      </c>
      <c r="B8431" t="s">
        <v>89</v>
      </c>
      <c r="C8431" t="s">
        <v>179</v>
      </c>
      <c r="D8431" t="s">
        <v>17736</v>
      </c>
      <c r="E8431" t="s">
        <v>83</v>
      </c>
      <c r="F8431" t="s">
        <v>4929</v>
      </c>
      <c r="G8431">
        <v>0</v>
      </c>
      <c r="H8431">
        <v>28</v>
      </c>
      <c r="I8431">
        <v>5</v>
      </c>
      <c r="J8431">
        <v>14</v>
      </c>
      <c r="K8431">
        <v>5</v>
      </c>
      <c r="L8431">
        <v>4</v>
      </c>
      <c r="M8431">
        <v>0</v>
      </c>
      <c r="N8431">
        <v>0</v>
      </c>
      <c r="O8431">
        <v>0</v>
      </c>
      <c r="P8431">
        <v>0</v>
      </c>
      <c r="Q8431">
        <v>0</v>
      </c>
    </row>
    <row r="8432" spans="1:17" x14ac:dyDescent="0.2">
      <c r="A8432" t="s">
        <v>26170</v>
      </c>
      <c r="B8432" t="s">
        <v>89</v>
      </c>
      <c r="C8432" t="s">
        <v>179</v>
      </c>
      <c r="D8432" t="s">
        <v>17736</v>
      </c>
      <c r="E8432" t="s">
        <v>83</v>
      </c>
      <c r="F8432" t="s">
        <v>4931</v>
      </c>
      <c r="G8432">
        <v>0</v>
      </c>
      <c r="H8432">
        <v>28</v>
      </c>
      <c r="I8432">
        <v>3</v>
      </c>
      <c r="J8432">
        <v>16</v>
      </c>
      <c r="K8432">
        <v>4</v>
      </c>
      <c r="L8432">
        <v>5</v>
      </c>
      <c r="M8432">
        <v>0</v>
      </c>
      <c r="N8432">
        <v>0</v>
      </c>
      <c r="O8432">
        <v>0</v>
      </c>
      <c r="P8432">
        <v>0</v>
      </c>
      <c r="Q8432">
        <v>0</v>
      </c>
    </row>
    <row r="8433" spans="1:17" x14ac:dyDescent="0.2">
      <c r="A8433" t="s">
        <v>26171</v>
      </c>
      <c r="B8433" t="s">
        <v>89</v>
      </c>
      <c r="C8433" t="s">
        <v>179</v>
      </c>
      <c r="D8433" t="s">
        <v>17736</v>
      </c>
      <c r="E8433" t="s">
        <v>83</v>
      </c>
      <c r="F8433" t="s">
        <v>4933</v>
      </c>
      <c r="G8433">
        <v>0</v>
      </c>
      <c r="H8433">
        <v>0</v>
      </c>
      <c r="I8433">
        <v>0</v>
      </c>
      <c r="J8433">
        <v>0</v>
      </c>
      <c r="K8433">
        <v>0</v>
      </c>
      <c r="L8433">
        <v>0</v>
      </c>
      <c r="M8433">
        <v>28</v>
      </c>
      <c r="N8433">
        <v>0</v>
      </c>
      <c r="O8433">
        <v>0</v>
      </c>
      <c r="P8433">
        <v>0</v>
      </c>
      <c r="Q8433">
        <v>0</v>
      </c>
    </row>
    <row r="8434" spans="1:17" x14ac:dyDescent="0.2">
      <c r="A8434" t="s">
        <v>26172</v>
      </c>
      <c r="B8434" t="s">
        <v>89</v>
      </c>
      <c r="C8434" t="s">
        <v>179</v>
      </c>
      <c r="D8434" t="s">
        <v>17736</v>
      </c>
      <c r="E8434" t="s">
        <v>83</v>
      </c>
      <c r="F8434" t="s">
        <v>4935</v>
      </c>
      <c r="G8434">
        <v>0</v>
      </c>
      <c r="H8434">
        <v>28</v>
      </c>
      <c r="I8434">
        <v>3</v>
      </c>
      <c r="J8434">
        <v>16</v>
      </c>
      <c r="K8434">
        <v>4</v>
      </c>
      <c r="L8434">
        <v>5</v>
      </c>
      <c r="M8434">
        <v>0</v>
      </c>
      <c r="N8434">
        <v>0</v>
      </c>
      <c r="O8434">
        <v>0</v>
      </c>
      <c r="P8434">
        <v>0</v>
      </c>
      <c r="Q8434">
        <v>0</v>
      </c>
    </row>
    <row r="8435" spans="1:17" x14ac:dyDescent="0.2">
      <c r="A8435" t="s">
        <v>26173</v>
      </c>
      <c r="B8435" t="s">
        <v>89</v>
      </c>
      <c r="C8435" t="s">
        <v>179</v>
      </c>
      <c r="D8435" t="s">
        <v>17736</v>
      </c>
      <c r="E8435" t="s">
        <v>83</v>
      </c>
      <c r="F8435" t="s">
        <v>4937</v>
      </c>
      <c r="G8435">
        <v>0</v>
      </c>
      <c r="H8435">
        <v>28</v>
      </c>
      <c r="I8435">
        <v>4</v>
      </c>
      <c r="J8435">
        <v>15</v>
      </c>
      <c r="K8435">
        <v>4</v>
      </c>
      <c r="L8435">
        <v>5</v>
      </c>
      <c r="M8435">
        <v>0</v>
      </c>
      <c r="N8435">
        <v>0</v>
      </c>
      <c r="O8435">
        <v>0</v>
      </c>
      <c r="P8435">
        <v>0</v>
      </c>
      <c r="Q8435">
        <v>0</v>
      </c>
    </row>
    <row r="8436" spans="1:17" x14ac:dyDescent="0.2">
      <c r="A8436" t="s">
        <v>26174</v>
      </c>
      <c r="B8436" t="s">
        <v>89</v>
      </c>
      <c r="C8436" t="s">
        <v>179</v>
      </c>
      <c r="D8436" t="s">
        <v>17736</v>
      </c>
      <c r="E8436" t="s">
        <v>83</v>
      </c>
      <c r="F8436" t="s">
        <v>4939</v>
      </c>
      <c r="G8436">
        <v>0</v>
      </c>
      <c r="H8436">
        <v>0</v>
      </c>
      <c r="I8436">
        <v>0</v>
      </c>
      <c r="J8436">
        <v>0</v>
      </c>
      <c r="K8436">
        <v>0</v>
      </c>
      <c r="L8436">
        <v>0</v>
      </c>
      <c r="M8436">
        <v>28</v>
      </c>
      <c r="N8436">
        <v>0</v>
      </c>
      <c r="O8436">
        <v>0</v>
      </c>
      <c r="P8436">
        <v>0</v>
      </c>
      <c r="Q8436">
        <v>0</v>
      </c>
    </row>
    <row r="8437" spans="1:17" x14ac:dyDescent="0.2">
      <c r="A8437" t="s">
        <v>26175</v>
      </c>
      <c r="B8437" t="s">
        <v>89</v>
      </c>
      <c r="C8437" t="s">
        <v>179</v>
      </c>
      <c r="D8437" t="s">
        <v>17736</v>
      </c>
      <c r="E8437" t="s">
        <v>83</v>
      </c>
      <c r="F8437" t="s">
        <v>4941</v>
      </c>
      <c r="G8437">
        <v>0</v>
      </c>
      <c r="H8437">
        <v>28</v>
      </c>
      <c r="I8437">
        <v>3</v>
      </c>
      <c r="J8437">
        <v>16</v>
      </c>
      <c r="K8437">
        <v>5</v>
      </c>
      <c r="L8437">
        <v>4</v>
      </c>
      <c r="M8437">
        <v>0</v>
      </c>
      <c r="N8437">
        <v>0</v>
      </c>
      <c r="O8437">
        <v>0</v>
      </c>
      <c r="P8437">
        <v>0</v>
      </c>
      <c r="Q8437">
        <v>0</v>
      </c>
    </row>
    <row r="8438" spans="1:17" x14ac:dyDescent="0.2">
      <c r="A8438" t="s">
        <v>26176</v>
      </c>
      <c r="B8438" t="s">
        <v>89</v>
      </c>
      <c r="C8438" t="s">
        <v>179</v>
      </c>
      <c r="D8438" t="s">
        <v>17736</v>
      </c>
      <c r="E8438" t="s">
        <v>83</v>
      </c>
      <c r="F8438" t="s">
        <v>4943</v>
      </c>
      <c r="G8438">
        <v>0</v>
      </c>
      <c r="H8438">
        <v>0</v>
      </c>
      <c r="I8438">
        <v>0</v>
      </c>
      <c r="J8438">
        <v>0</v>
      </c>
      <c r="K8438">
        <v>0</v>
      </c>
      <c r="L8438">
        <v>0</v>
      </c>
      <c r="M8438">
        <v>28</v>
      </c>
      <c r="N8438">
        <v>0</v>
      </c>
      <c r="O8438">
        <v>0</v>
      </c>
      <c r="P8438">
        <v>0</v>
      </c>
      <c r="Q8438">
        <v>0</v>
      </c>
    </row>
    <row r="8439" spans="1:17" x14ac:dyDescent="0.2">
      <c r="A8439" t="s">
        <v>26177</v>
      </c>
      <c r="B8439" t="s">
        <v>89</v>
      </c>
      <c r="C8439" t="s">
        <v>179</v>
      </c>
      <c r="D8439" t="s">
        <v>17736</v>
      </c>
      <c r="E8439" t="s">
        <v>83</v>
      </c>
      <c r="F8439" t="s">
        <v>4925</v>
      </c>
      <c r="G8439">
        <v>0</v>
      </c>
      <c r="H8439">
        <v>0</v>
      </c>
      <c r="I8439">
        <v>0</v>
      </c>
      <c r="J8439">
        <v>0</v>
      </c>
      <c r="K8439">
        <v>0</v>
      </c>
      <c r="L8439">
        <v>0</v>
      </c>
      <c r="M8439">
        <v>0</v>
      </c>
      <c r="N8439">
        <v>20</v>
      </c>
      <c r="O8439">
        <v>16</v>
      </c>
      <c r="P8439">
        <v>4</v>
      </c>
      <c r="Q8439">
        <v>0</v>
      </c>
    </row>
    <row r="8440" spans="1:17" x14ac:dyDescent="0.2">
      <c r="A8440" t="s">
        <v>26178</v>
      </c>
      <c r="B8440" t="s">
        <v>89</v>
      </c>
      <c r="C8440" t="s">
        <v>179</v>
      </c>
      <c r="D8440" t="s">
        <v>17736</v>
      </c>
      <c r="E8440" t="s">
        <v>83</v>
      </c>
      <c r="F8440" t="s">
        <v>4927</v>
      </c>
      <c r="G8440">
        <v>0</v>
      </c>
      <c r="H8440">
        <v>0</v>
      </c>
      <c r="I8440">
        <v>0</v>
      </c>
      <c r="J8440">
        <v>0</v>
      </c>
      <c r="K8440">
        <v>0</v>
      </c>
      <c r="L8440">
        <v>0</v>
      </c>
      <c r="M8440">
        <v>0</v>
      </c>
      <c r="N8440">
        <v>18</v>
      </c>
      <c r="O8440">
        <v>15</v>
      </c>
      <c r="P8440">
        <v>3</v>
      </c>
      <c r="Q8440">
        <v>0</v>
      </c>
    </row>
    <row r="8441" spans="1:17" x14ac:dyDescent="0.2">
      <c r="A8441" t="s">
        <v>26179</v>
      </c>
      <c r="B8441" t="s">
        <v>89</v>
      </c>
      <c r="C8441" t="s">
        <v>179</v>
      </c>
      <c r="D8441" t="s">
        <v>17736</v>
      </c>
      <c r="E8441" t="s">
        <v>83</v>
      </c>
      <c r="F8441" t="s">
        <v>17734</v>
      </c>
      <c r="G8441">
        <v>28</v>
      </c>
      <c r="H8441">
        <v>0</v>
      </c>
      <c r="I8441">
        <v>0</v>
      </c>
      <c r="J8441">
        <v>0</v>
      </c>
      <c r="K8441">
        <v>0</v>
      </c>
      <c r="L8441">
        <v>0</v>
      </c>
      <c r="M8441">
        <v>0</v>
      </c>
      <c r="N8441">
        <v>0</v>
      </c>
      <c r="O8441">
        <v>0</v>
      </c>
      <c r="P8441">
        <v>0</v>
      </c>
      <c r="Q8441">
        <v>0</v>
      </c>
    </row>
    <row r="8442" spans="1:17" x14ac:dyDescent="0.2">
      <c r="A8442" t="s">
        <v>26180</v>
      </c>
      <c r="B8442" t="s">
        <v>89</v>
      </c>
      <c r="C8442" t="s">
        <v>179</v>
      </c>
      <c r="D8442" t="s">
        <v>17736</v>
      </c>
      <c r="E8442" t="s">
        <v>81</v>
      </c>
      <c r="F8442" t="s">
        <v>4929</v>
      </c>
      <c r="G8442">
        <v>0</v>
      </c>
      <c r="H8442">
        <v>19</v>
      </c>
      <c r="I8442">
        <v>1</v>
      </c>
      <c r="J8442">
        <v>14</v>
      </c>
      <c r="K8442">
        <v>2</v>
      </c>
      <c r="L8442">
        <v>2</v>
      </c>
      <c r="M8442">
        <v>0</v>
      </c>
      <c r="N8442">
        <v>0</v>
      </c>
      <c r="O8442">
        <v>0</v>
      </c>
      <c r="P8442">
        <v>0</v>
      </c>
      <c r="Q8442">
        <v>0</v>
      </c>
    </row>
    <row r="8443" spans="1:17" x14ac:dyDescent="0.2">
      <c r="A8443" t="s">
        <v>26181</v>
      </c>
      <c r="B8443" t="s">
        <v>89</v>
      </c>
      <c r="C8443" t="s">
        <v>179</v>
      </c>
      <c r="D8443" t="s">
        <v>17736</v>
      </c>
      <c r="E8443" t="s">
        <v>81</v>
      </c>
      <c r="F8443" t="s">
        <v>4931</v>
      </c>
      <c r="G8443">
        <v>0</v>
      </c>
      <c r="H8443">
        <v>19</v>
      </c>
      <c r="I8443">
        <v>1</v>
      </c>
      <c r="J8443">
        <v>14</v>
      </c>
      <c r="K8443">
        <v>2</v>
      </c>
      <c r="L8443">
        <v>2</v>
      </c>
      <c r="M8443">
        <v>0</v>
      </c>
      <c r="N8443">
        <v>0</v>
      </c>
      <c r="O8443">
        <v>0</v>
      </c>
      <c r="P8443">
        <v>0</v>
      </c>
      <c r="Q8443">
        <v>0</v>
      </c>
    </row>
    <row r="8444" spans="1:17" x14ac:dyDescent="0.2">
      <c r="A8444" t="s">
        <v>26182</v>
      </c>
      <c r="B8444" t="s">
        <v>89</v>
      </c>
      <c r="C8444" t="s">
        <v>179</v>
      </c>
      <c r="D8444" t="s">
        <v>17736</v>
      </c>
      <c r="E8444" t="s">
        <v>81</v>
      </c>
      <c r="F8444" t="s">
        <v>4933</v>
      </c>
      <c r="G8444">
        <v>0</v>
      </c>
      <c r="H8444">
        <v>0</v>
      </c>
      <c r="I8444">
        <v>0</v>
      </c>
      <c r="J8444">
        <v>0</v>
      </c>
      <c r="K8444">
        <v>0</v>
      </c>
      <c r="L8444">
        <v>0</v>
      </c>
      <c r="M8444">
        <v>19</v>
      </c>
      <c r="N8444">
        <v>0</v>
      </c>
      <c r="O8444">
        <v>0</v>
      </c>
      <c r="P8444">
        <v>0</v>
      </c>
      <c r="Q8444">
        <v>0</v>
      </c>
    </row>
    <row r="8445" spans="1:17" x14ac:dyDescent="0.2">
      <c r="A8445" t="s">
        <v>26183</v>
      </c>
      <c r="B8445" t="s">
        <v>89</v>
      </c>
      <c r="C8445" t="s">
        <v>179</v>
      </c>
      <c r="D8445" t="s">
        <v>17736</v>
      </c>
      <c r="E8445" t="s">
        <v>81</v>
      </c>
      <c r="F8445" t="s">
        <v>4935</v>
      </c>
      <c r="G8445">
        <v>0</v>
      </c>
      <c r="H8445">
        <v>19</v>
      </c>
      <c r="I8445">
        <v>1</v>
      </c>
      <c r="J8445">
        <v>14</v>
      </c>
      <c r="K8445">
        <v>2</v>
      </c>
      <c r="L8445">
        <v>2</v>
      </c>
      <c r="M8445">
        <v>0</v>
      </c>
      <c r="N8445">
        <v>0</v>
      </c>
      <c r="O8445">
        <v>0</v>
      </c>
      <c r="P8445">
        <v>0</v>
      </c>
      <c r="Q8445">
        <v>0</v>
      </c>
    </row>
    <row r="8446" spans="1:17" x14ac:dyDescent="0.2">
      <c r="A8446" t="s">
        <v>26184</v>
      </c>
      <c r="B8446" t="s">
        <v>89</v>
      </c>
      <c r="C8446" t="s">
        <v>179</v>
      </c>
      <c r="D8446" t="s">
        <v>17736</v>
      </c>
      <c r="E8446" t="s">
        <v>81</v>
      </c>
      <c r="F8446" t="s">
        <v>4937</v>
      </c>
      <c r="G8446">
        <v>0</v>
      </c>
      <c r="H8446">
        <v>19</v>
      </c>
      <c r="I8446">
        <v>1</v>
      </c>
      <c r="J8446">
        <v>14</v>
      </c>
      <c r="K8446">
        <v>2</v>
      </c>
      <c r="L8446">
        <v>2</v>
      </c>
      <c r="M8446">
        <v>0</v>
      </c>
      <c r="N8446">
        <v>0</v>
      </c>
      <c r="O8446">
        <v>0</v>
      </c>
      <c r="P8446">
        <v>0</v>
      </c>
      <c r="Q8446">
        <v>0</v>
      </c>
    </row>
    <row r="8447" spans="1:17" x14ac:dyDescent="0.2">
      <c r="A8447" t="s">
        <v>26185</v>
      </c>
      <c r="B8447" t="s">
        <v>89</v>
      </c>
      <c r="C8447" t="s">
        <v>179</v>
      </c>
      <c r="D8447" t="s">
        <v>17736</v>
      </c>
      <c r="E8447" t="s">
        <v>81</v>
      </c>
      <c r="F8447" t="s">
        <v>4939</v>
      </c>
      <c r="G8447">
        <v>0</v>
      </c>
      <c r="H8447">
        <v>0</v>
      </c>
      <c r="I8447">
        <v>0</v>
      </c>
      <c r="J8447">
        <v>0</v>
      </c>
      <c r="K8447">
        <v>0</v>
      </c>
      <c r="L8447">
        <v>0</v>
      </c>
      <c r="M8447">
        <v>19</v>
      </c>
      <c r="N8447">
        <v>0</v>
      </c>
      <c r="O8447">
        <v>0</v>
      </c>
      <c r="P8447">
        <v>0</v>
      </c>
      <c r="Q8447">
        <v>0</v>
      </c>
    </row>
    <row r="8448" spans="1:17" x14ac:dyDescent="0.2">
      <c r="A8448" t="s">
        <v>26186</v>
      </c>
      <c r="B8448" t="s">
        <v>89</v>
      </c>
      <c r="C8448" t="s">
        <v>179</v>
      </c>
      <c r="D8448" t="s">
        <v>17736</v>
      </c>
      <c r="E8448" t="s">
        <v>81</v>
      </c>
      <c r="F8448" t="s">
        <v>4941</v>
      </c>
      <c r="G8448">
        <v>0</v>
      </c>
      <c r="H8448">
        <v>19</v>
      </c>
      <c r="I8448">
        <v>1</v>
      </c>
      <c r="J8448">
        <v>14</v>
      </c>
      <c r="K8448">
        <v>2</v>
      </c>
      <c r="L8448">
        <v>2</v>
      </c>
      <c r="M8448">
        <v>0</v>
      </c>
      <c r="N8448">
        <v>0</v>
      </c>
      <c r="O8448">
        <v>0</v>
      </c>
      <c r="P8448">
        <v>0</v>
      </c>
      <c r="Q8448">
        <v>0</v>
      </c>
    </row>
    <row r="8449" spans="1:17" x14ac:dyDescent="0.2">
      <c r="A8449" t="s">
        <v>26187</v>
      </c>
      <c r="B8449" t="s">
        <v>89</v>
      </c>
      <c r="C8449" t="s">
        <v>179</v>
      </c>
      <c r="D8449" t="s">
        <v>17736</v>
      </c>
      <c r="E8449" t="s">
        <v>81</v>
      </c>
      <c r="F8449" t="s">
        <v>4943</v>
      </c>
      <c r="G8449">
        <v>0</v>
      </c>
      <c r="H8449">
        <v>0</v>
      </c>
      <c r="I8449">
        <v>0</v>
      </c>
      <c r="J8449">
        <v>0</v>
      </c>
      <c r="K8449">
        <v>0</v>
      </c>
      <c r="L8449">
        <v>0</v>
      </c>
      <c r="M8449">
        <v>19</v>
      </c>
      <c r="N8449">
        <v>0</v>
      </c>
      <c r="O8449">
        <v>0</v>
      </c>
      <c r="P8449">
        <v>0</v>
      </c>
      <c r="Q8449">
        <v>0</v>
      </c>
    </row>
    <row r="8450" spans="1:17" x14ac:dyDescent="0.2">
      <c r="A8450" t="s">
        <v>26188</v>
      </c>
      <c r="B8450" t="s">
        <v>89</v>
      </c>
      <c r="C8450" t="s">
        <v>179</v>
      </c>
      <c r="D8450" t="s">
        <v>17736</v>
      </c>
      <c r="E8450" t="s">
        <v>81</v>
      </c>
      <c r="F8450" t="s">
        <v>4925</v>
      </c>
      <c r="G8450">
        <v>0</v>
      </c>
      <c r="H8450">
        <v>0</v>
      </c>
      <c r="I8450">
        <v>0</v>
      </c>
      <c r="J8450">
        <v>0</v>
      </c>
      <c r="K8450">
        <v>0</v>
      </c>
      <c r="L8450">
        <v>0</v>
      </c>
      <c r="M8450">
        <v>0</v>
      </c>
      <c r="N8450">
        <v>12</v>
      </c>
      <c r="O8450">
        <v>11</v>
      </c>
      <c r="P8450">
        <v>0</v>
      </c>
      <c r="Q8450">
        <v>1</v>
      </c>
    </row>
    <row r="8451" spans="1:17" x14ac:dyDescent="0.2">
      <c r="A8451" t="s">
        <v>26189</v>
      </c>
      <c r="B8451" t="s">
        <v>89</v>
      </c>
      <c r="C8451" t="s">
        <v>179</v>
      </c>
      <c r="D8451" t="s">
        <v>17736</v>
      </c>
      <c r="E8451" t="s">
        <v>81</v>
      </c>
      <c r="F8451" t="s">
        <v>4927</v>
      </c>
      <c r="G8451">
        <v>0</v>
      </c>
      <c r="H8451">
        <v>0</v>
      </c>
      <c r="I8451">
        <v>0</v>
      </c>
      <c r="J8451">
        <v>0</v>
      </c>
      <c r="K8451">
        <v>0</v>
      </c>
      <c r="L8451">
        <v>0</v>
      </c>
      <c r="M8451">
        <v>0</v>
      </c>
      <c r="N8451">
        <v>10</v>
      </c>
      <c r="O8451">
        <v>9</v>
      </c>
      <c r="P8451">
        <v>0</v>
      </c>
      <c r="Q8451">
        <v>1</v>
      </c>
    </row>
    <row r="8452" spans="1:17" x14ac:dyDescent="0.2">
      <c r="A8452" t="s">
        <v>26190</v>
      </c>
      <c r="B8452" t="s">
        <v>89</v>
      </c>
      <c r="C8452" t="s">
        <v>179</v>
      </c>
      <c r="D8452" t="s">
        <v>17736</v>
      </c>
      <c r="E8452" t="s">
        <v>81</v>
      </c>
      <c r="F8452" t="s">
        <v>17734</v>
      </c>
      <c r="G8452">
        <v>19</v>
      </c>
      <c r="H8452">
        <v>0</v>
      </c>
      <c r="I8452">
        <v>0</v>
      </c>
      <c r="J8452">
        <v>0</v>
      </c>
      <c r="K8452">
        <v>0</v>
      </c>
      <c r="L8452">
        <v>0</v>
      </c>
      <c r="M8452">
        <v>0</v>
      </c>
      <c r="N8452">
        <v>0</v>
      </c>
      <c r="O8452">
        <v>0</v>
      </c>
      <c r="P8452">
        <v>0</v>
      </c>
      <c r="Q8452">
        <v>0</v>
      </c>
    </row>
    <row r="8453" spans="1:17" x14ac:dyDescent="0.2">
      <c r="A8453" t="s">
        <v>26191</v>
      </c>
      <c r="B8453" t="s">
        <v>89</v>
      </c>
      <c r="C8453" t="s">
        <v>179</v>
      </c>
      <c r="D8453" t="s">
        <v>17754</v>
      </c>
      <c r="E8453" t="s">
        <v>83</v>
      </c>
      <c r="F8453" t="s">
        <v>17734</v>
      </c>
      <c r="G8453">
        <v>1</v>
      </c>
      <c r="H8453">
        <v>0</v>
      </c>
      <c r="I8453">
        <v>0</v>
      </c>
      <c r="J8453">
        <v>0</v>
      </c>
      <c r="K8453">
        <v>0</v>
      </c>
      <c r="L8453">
        <v>0</v>
      </c>
      <c r="M8453">
        <v>0</v>
      </c>
      <c r="N8453">
        <v>0</v>
      </c>
      <c r="O8453">
        <v>0</v>
      </c>
      <c r="P8453">
        <v>0</v>
      </c>
      <c r="Q8453">
        <v>0</v>
      </c>
    </row>
    <row r="8454" spans="1:17" x14ac:dyDescent="0.2">
      <c r="A8454" t="s">
        <v>26192</v>
      </c>
      <c r="B8454" t="s">
        <v>89</v>
      </c>
      <c r="C8454" t="s">
        <v>179</v>
      </c>
      <c r="D8454" t="s">
        <v>17754</v>
      </c>
      <c r="E8454" t="s">
        <v>81</v>
      </c>
      <c r="F8454" t="s">
        <v>17734</v>
      </c>
      <c r="G8454">
        <v>4</v>
      </c>
      <c r="H8454">
        <v>0</v>
      </c>
      <c r="I8454">
        <v>0</v>
      </c>
      <c r="J8454">
        <v>0</v>
      </c>
      <c r="K8454">
        <v>0</v>
      </c>
      <c r="L8454">
        <v>0</v>
      </c>
      <c r="M8454">
        <v>0</v>
      </c>
      <c r="N8454">
        <v>0</v>
      </c>
      <c r="O8454">
        <v>0</v>
      </c>
      <c r="P8454">
        <v>0</v>
      </c>
      <c r="Q8454">
        <v>0</v>
      </c>
    </row>
    <row r="8455" spans="1:17" x14ac:dyDescent="0.2">
      <c r="A8455" t="s">
        <v>26193</v>
      </c>
      <c r="B8455" t="s">
        <v>89</v>
      </c>
      <c r="C8455" t="s">
        <v>242</v>
      </c>
      <c r="D8455" t="s">
        <v>17736</v>
      </c>
      <c r="E8455" t="s">
        <v>81</v>
      </c>
      <c r="F8455" t="s">
        <v>4939</v>
      </c>
      <c r="G8455">
        <v>0</v>
      </c>
      <c r="H8455">
        <v>0</v>
      </c>
      <c r="I8455">
        <v>0</v>
      </c>
      <c r="J8455">
        <v>0</v>
      </c>
      <c r="K8455">
        <v>0</v>
      </c>
      <c r="L8455">
        <v>0</v>
      </c>
      <c r="M8455">
        <v>6</v>
      </c>
      <c r="N8455">
        <v>0</v>
      </c>
      <c r="O8455">
        <v>0</v>
      </c>
      <c r="P8455">
        <v>0</v>
      </c>
      <c r="Q8455">
        <v>0</v>
      </c>
    </row>
    <row r="8456" spans="1:17" x14ac:dyDescent="0.2">
      <c r="A8456" t="s">
        <v>26194</v>
      </c>
      <c r="B8456" t="s">
        <v>89</v>
      </c>
      <c r="C8456" t="s">
        <v>242</v>
      </c>
      <c r="D8456" t="s">
        <v>17736</v>
      </c>
      <c r="E8456" t="s">
        <v>81</v>
      </c>
      <c r="F8456" t="s">
        <v>4941</v>
      </c>
      <c r="G8456">
        <v>0</v>
      </c>
      <c r="H8456">
        <v>6</v>
      </c>
      <c r="I8456">
        <v>0</v>
      </c>
      <c r="J8456">
        <v>6</v>
      </c>
      <c r="K8456">
        <v>0</v>
      </c>
      <c r="L8456">
        <v>0</v>
      </c>
      <c r="M8456">
        <v>0</v>
      </c>
      <c r="N8456">
        <v>0</v>
      </c>
      <c r="O8456">
        <v>0</v>
      </c>
      <c r="P8456">
        <v>0</v>
      </c>
      <c r="Q8456">
        <v>0</v>
      </c>
    </row>
    <row r="8457" spans="1:17" x14ac:dyDescent="0.2">
      <c r="A8457" t="s">
        <v>26195</v>
      </c>
      <c r="B8457" t="s">
        <v>89</v>
      </c>
      <c r="C8457" t="s">
        <v>242</v>
      </c>
      <c r="D8457" t="s">
        <v>17736</v>
      </c>
      <c r="E8457" t="s">
        <v>81</v>
      </c>
      <c r="F8457" t="s">
        <v>4943</v>
      </c>
      <c r="G8457">
        <v>0</v>
      </c>
      <c r="H8457">
        <v>0</v>
      </c>
      <c r="I8457">
        <v>0</v>
      </c>
      <c r="J8457">
        <v>0</v>
      </c>
      <c r="K8457">
        <v>0</v>
      </c>
      <c r="L8457">
        <v>0</v>
      </c>
      <c r="M8457">
        <v>6</v>
      </c>
      <c r="N8457">
        <v>0</v>
      </c>
      <c r="O8457">
        <v>0</v>
      </c>
      <c r="P8457">
        <v>0</v>
      </c>
      <c r="Q8457">
        <v>0</v>
      </c>
    </row>
    <row r="8458" spans="1:17" x14ac:dyDescent="0.2">
      <c r="A8458" t="s">
        <v>26196</v>
      </c>
      <c r="B8458" t="s">
        <v>89</v>
      </c>
      <c r="C8458" t="s">
        <v>242</v>
      </c>
      <c r="D8458" t="s">
        <v>17736</v>
      </c>
      <c r="E8458" t="s">
        <v>81</v>
      </c>
      <c r="F8458" t="s">
        <v>4925</v>
      </c>
      <c r="G8458">
        <v>0</v>
      </c>
      <c r="H8458">
        <v>0</v>
      </c>
      <c r="I8458">
        <v>0</v>
      </c>
      <c r="J8458">
        <v>0</v>
      </c>
      <c r="K8458">
        <v>0</v>
      </c>
      <c r="L8458">
        <v>0</v>
      </c>
      <c r="M8458">
        <v>0</v>
      </c>
      <c r="N8458">
        <v>5</v>
      </c>
      <c r="O8458">
        <v>5</v>
      </c>
      <c r="P8458">
        <v>0</v>
      </c>
      <c r="Q8458">
        <v>0</v>
      </c>
    </row>
    <row r="8459" spans="1:17" x14ac:dyDescent="0.2">
      <c r="A8459" t="s">
        <v>26197</v>
      </c>
      <c r="B8459" t="s">
        <v>89</v>
      </c>
      <c r="C8459" t="s">
        <v>242</v>
      </c>
      <c r="D8459" t="s">
        <v>17736</v>
      </c>
      <c r="E8459" t="s">
        <v>81</v>
      </c>
      <c r="F8459" t="s">
        <v>4927</v>
      </c>
      <c r="G8459">
        <v>0</v>
      </c>
      <c r="H8459">
        <v>0</v>
      </c>
      <c r="I8459">
        <v>0</v>
      </c>
      <c r="J8459">
        <v>0</v>
      </c>
      <c r="K8459">
        <v>0</v>
      </c>
      <c r="L8459">
        <v>0</v>
      </c>
      <c r="M8459">
        <v>0</v>
      </c>
      <c r="N8459">
        <v>4</v>
      </c>
      <c r="O8459">
        <v>4</v>
      </c>
      <c r="P8459">
        <v>0</v>
      </c>
      <c r="Q8459">
        <v>0</v>
      </c>
    </row>
    <row r="8460" spans="1:17" x14ac:dyDescent="0.2">
      <c r="A8460" t="s">
        <v>26198</v>
      </c>
      <c r="B8460" t="s">
        <v>89</v>
      </c>
      <c r="C8460" t="s">
        <v>242</v>
      </c>
      <c r="D8460" t="s">
        <v>17736</v>
      </c>
      <c r="E8460" t="s">
        <v>81</v>
      </c>
      <c r="F8460" t="s">
        <v>17734</v>
      </c>
      <c r="G8460">
        <v>6</v>
      </c>
      <c r="H8460">
        <v>0</v>
      </c>
      <c r="I8460">
        <v>0</v>
      </c>
      <c r="J8460">
        <v>0</v>
      </c>
      <c r="K8460">
        <v>0</v>
      </c>
      <c r="L8460">
        <v>0</v>
      </c>
      <c r="M8460">
        <v>0</v>
      </c>
      <c r="N8460">
        <v>0</v>
      </c>
      <c r="O8460">
        <v>0</v>
      </c>
      <c r="P8460">
        <v>0</v>
      </c>
      <c r="Q8460">
        <v>0</v>
      </c>
    </row>
    <row r="8461" spans="1:17" x14ac:dyDescent="0.2">
      <c r="A8461" t="s">
        <v>26199</v>
      </c>
      <c r="B8461" t="s">
        <v>89</v>
      </c>
      <c r="C8461" t="s">
        <v>242</v>
      </c>
      <c r="D8461" t="s">
        <v>17748</v>
      </c>
      <c r="E8461" t="s">
        <v>81</v>
      </c>
      <c r="F8461" t="s">
        <v>17749</v>
      </c>
      <c r="G8461">
        <v>0</v>
      </c>
      <c r="H8461">
        <v>0</v>
      </c>
      <c r="I8461">
        <v>0</v>
      </c>
      <c r="J8461">
        <v>0</v>
      </c>
      <c r="K8461">
        <v>0</v>
      </c>
      <c r="L8461">
        <v>0</v>
      </c>
      <c r="M8461">
        <v>0</v>
      </c>
      <c r="N8461">
        <v>1</v>
      </c>
      <c r="O8461">
        <v>0</v>
      </c>
      <c r="P8461">
        <v>1</v>
      </c>
      <c r="Q8461">
        <v>0</v>
      </c>
    </row>
    <row r="8462" spans="1:17" x14ac:dyDescent="0.2">
      <c r="A8462" t="s">
        <v>26200</v>
      </c>
      <c r="B8462" t="s">
        <v>89</v>
      </c>
      <c r="C8462" t="s">
        <v>242</v>
      </c>
      <c r="D8462" t="s">
        <v>17748</v>
      </c>
      <c r="E8462" t="s">
        <v>81</v>
      </c>
      <c r="F8462" t="s">
        <v>17734</v>
      </c>
      <c r="G8462">
        <v>1</v>
      </c>
      <c r="H8462">
        <v>0</v>
      </c>
      <c r="I8462">
        <v>0</v>
      </c>
      <c r="J8462">
        <v>0</v>
      </c>
      <c r="K8462">
        <v>0</v>
      </c>
      <c r="L8462">
        <v>0</v>
      </c>
      <c r="M8462">
        <v>0</v>
      </c>
      <c r="N8462">
        <v>0</v>
      </c>
      <c r="O8462">
        <v>0</v>
      </c>
      <c r="P8462">
        <v>0</v>
      </c>
      <c r="Q8462">
        <v>0</v>
      </c>
    </row>
    <row r="8463" spans="1:17" x14ac:dyDescent="0.2">
      <c r="A8463" t="s">
        <v>26201</v>
      </c>
      <c r="B8463" t="s">
        <v>89</v>
      </c>
      <c r="C8463" t="s">
        <v>242</v>
      </c>
      <c r="D8463" t="s">
        <v>17754</v>
      </c>
      <c r="E8463" t="s">
        <v>83</v>
      </c>
      <c r="F8463" t="s">
        <v>17734</v>
      </c>
      <c r="G8463">
        <v>2</v>
      </c>
      <c r="H8463">
        <v>0</v>
      </c>
      <c r="I8463">
        <v>0</v>
      </c>
      <c r="J8463">
        <v>0</v>
      </c>
      <c r="K8463">
        <v>0</v>
      </c>
      <c r="L8463">
        <v>0</v>
      </c>
      <c r="M8463">
        <v>0</v>
      </c>
      <c r="N8463">
        <v>0</v>
      </c>
      <c r="O8463">
        <v>0</v>
      </c>
      <c r="P8463">
        <v>0</v>
      </c>
      <c r="Q8463">
        <v>0</v>
      </c>
    </row>
    <row r="8464" spans="1:17" x14ac:dyDescent="0.2">
      <c r="A8464" t="s">
        <v>26202</v>
      </c>
      <c r="B8464" t="s">
        <v>89</v>
      </c>
      <c r="C8464" t="s">
        <v>243</v>
      </c>
      <c r="D8464" t="s">
        <v>17768</v>
      </c>
      <c r="E8464" t="s">
        <v>83</v>
      </c>
      <c r="F8464" t="s">
        <v>17734</v>
      </c>
      <c r="G8464">
        <v>2</v>
      </c>
      <c r="H8464">
        <v>0</v>
      </c>
      <c r="I8464">
        <v>0</v>
      </c>
      <c r="J8464">
        <v>0</v>
      </c>
      <c r="K8464">
        <v>0</v>
      </c>
      <c r="L8464">
        <v>0</v>
      </c>
      <c r="M8464">
        <v>0</v>
      </c>
      <c r="N8464">
        <v>0</v>
      </c>
      <c r="O8464">
        <v>0</v>
      </c>
      <c r="P8464">
        <v>0</v>
      </c>
      <c r="Q8464">
        <v>0</v>
      </c>
    </row>
    <row r="8465" spans="1:17" x14ac:dyDescent="0.2">
      <c r="A8465" t="s">
        <v>26203</v>
      </c>
      <c r="B8465" t="s">
        <v>89</v>
      </c>
      <c r="C8465" t="s">
        <v>243</v>
      </c>
      <c r="D8465" t="s">
        <v>17768</v>
      </c>
      <c r="E8465" t="s">
        <v>81</v>
      </c>
      <c r="F8465" t="s">
        <v>17734</v>
      </c>
      <c r="G8465">
        <v>1</v>
      </c>
      <c r="H8465">
        <v>0</v>
      </c>
      <c r="I8465">
        <v>0</v>
      </c>
      <c r="J8465">
        <v>0</v>
      </c>
      <c r="K8465">
        <v>0</v>
      </c>
      <c r="L8465">
        <v>0</v>
      </c>
      <c r="M8465">
        <v>0</v>
      </c>
      <c r="N8465">
        <v>0</v>
      </c>
      <c r="O8465">
        <v>0</v>
      </c>
      <c r="P8465">
        <v>0</v>
      </c>
      <c r="Q8465">
        <v>0</v>
      </c>
    </row>
    <row r="8466" spans="1:17" x14ac:dyDescent="0.2">
      <c r="A8466" t="s">
        <v>26204</v>
      </c>
      <c r="B8466" t="s">
        <v>89</v>
      </c>
      <c r="C8466" t="s">
        <v>243</v>
      </c>
      <c r="D8466" t="s">
        <v>17736</v>
      </c>
      <c r="E8466" t="s">
        <v>83</v>
      </c>
      <c r="F8466" t="s">
        <v>4929</v>
      </c>
      <c r="G8466">
        <v>0</v>
      </c>
      <c r="H8466">
        <v>15</v>
      </c>
      <c r="I8466">
        <v>1</v>
      </c>
      <c r="J8466">
        <v>12</v>
      </c>
      <c r="K8466">
        <v>0</v>
      </c>
      <c r="L8466">
        <v>2</v>
      </c>
      <c r="M8466">
        <v>0</v>
      </c>
      <c r="N8466">
        <v>0</v>
      </c>
      <c r="O8466">
        <v>0</v>
      </c>
      <c r="P8466">
        <v>0</v>
      </c>
      <c r="Q8466">
        <v>0</v>
      </c>
    </row>
    <row r="8467" spans="1:17" x14ac:dyDescent="0.2">
      <c r="A8467" t="s">
        <v>26205</v>
      </c>
      <c r="B8467" t="s">
        <v>89</v>
      </c>
      <c r="C8467" t="s">
        <v>243</v>
      </c>
      <c r="D8467" t="s">
        <v>17736</v>
      </c>
      <c r="E8467" t="s">
        <v>83</v>
      </c>
      <c r="F8467" t="s">
        <v>4931</v>
      </c>
      <c r="G8467">
        <v>0</v>
      </c>
      <c r="H8467">
        <v>15</v>
      </c>
      <c r="I8467">
        <v>1</v>
      </c>
      <c r="J8467">
        <v>11</v>
      </c>
      <c r="K8467">
        <v>1</v>
      </c>
      <c r="L8467">
        <v>2</v>
      </c>
      <c r="M8467">
        <v>0</v>
      </c>
      <c r="N8467">
        <v>0</v>
      </c>
      <c r="O8467">
        <v>0</v>
      </c>
      <c r="P8467">
        <v>0</v>
      </c>
      <c r="Q8467">
        <v>0</v>
      </c>
    </row>
    <row r="8468" spans="1:17" x14ac:dyDescent="0.2">
      <c r="A8468" t="s">
        <v>26206</v>
      </c>
      <c r="B8468" t="s">
        <v>89</v>
      </c>
      <c r="C8468" t="s">
        <v>243</v>
      </c>
      <c r="D8468" t="s">
        <v>17736</v>
      </c>
      <c r="E8468" t="s">
        <v>83</v>
      </c>
      <c r="F8468" t="s">
        <v>4933</v>
      </c>
      <c r="G8468">
        <v>0</v>
      </c>
      <c r="H8468">
        <v>0</v>
      </c>
      <c r="I8468">
        <v>0</v>
      </c>
      <c r="J8468">
        <v>0</v>
      </c>
      <c r="K8468">
        <v>0</v>
      </c>
      <c r="L8468">
        <v>0</v>
      </c>
      <c r="M8468">
        <v>15</v>
      </c>
      <c r="N8468">
        <v>0</v>
      </c>
      <c r="O8468">
        <v>0</v>
      </c>
      <c r="P8468">
        <v>0</v>
      </c>
      <c r="Q8468">
        <v>0</v>
      </c>
    </row>
    <row r="8469" spans="1:17" x14ac:dyDescent="0.2">
      <c r="A8469" t="s">
        <v>26207</v>
      </c>
      <c r="B8469" t="s">
        <v>89</v>
      </c>
      <c r="C8469" t="s">
        <v>243</v>
      </c>
      <c r="D8469" t="s">
        <v>17736</v>
      </c>
      <c r="E8469" t="s">
        <v>83</v>
      </c>
      <c r="F8469" t="s">
        <v>4935</v>
      </c>
      <c r="G8469">
        <v>0</v>
      </c>
      <c r="H8469">
        <v>15</v>
      </c>
      <c r="I8469">
        <v>1</v>
      </c>
      <c r="J8469">
        <v>11</v>
      </c>
      <c r="K8469">
        <v>1</v>
      </c>
      <c r="L8469">
        <v>2</v>
      </c>
      <c r="M8469">
        <v>0</v>
      </c>
      <c r="N8469">
        <v>0</v>
      </c>
      <c r="O8469">
        <v>0</v>
      </c>
      <c r="P8469">
        <v>0</v>
      </c>
      <c r="Q8469">
        <v>0</v>
      </c>
    </row>
    <row r="8470" spans="1:17" x14ac:dyDescent="0.2">
      <c r="A8470" t="s">
        <v>26208</v>
      </c>
      <c r="B8470" t="s">
        <v>89</v>
      </c>
      <c r="C8470" t="s">
        <v>243</v>
      </c>
      <c r="D8470" t="s">
        <v>17736</v>
      </c>
      <c r="E8470" t="s">
        <v>83</v>
      </c>
      <c r="F8470" t="s">
        <v>4937</v>
      </c>
      <c r="G8470">
        <v>0</v>
      </c>
      <c r="H8470">
        <v>15</v>
      </c>
      <c r="I8470">
        <v>1</v>
      </c>
      <c r="J8470">
        <v>12</v>
      </c>
      <c r="K8470">
        <v>0</v>
      </c>
      <c r="L8470">
        <v>2</v>
      </c>
      <c r="M8470">
        <v>0</v>
      </c>
      <c r="N8470">
        <v>0</v>
      </c>
      <c r="O8470">
        <v>0</v>
      </c>
      <c r="P8470">
        <v>0</v>
      </c>
      <c r="Q8470">
        <v>0</v>
      </c>
    </row>
    <row r="8471" spans="1:17" x14ac:dyDescent="0.2">
      <c r="A8471" t="s">
        <v>26209</v>
      </c>
      <c r="B8471" t="s">
        <v>89</v>
      </c>
      <c r="C8471" t="s">
        <v>243</v>
      </c>
      <c r="D8471" t="s">
        <v>17736</v>
      </c>
      <c r="E8471" t="s">
        <v>83</v>
      </c>
      <c r="F8471" t="s">
        <v>4939</v>
      </c>
      <c r="G8471">
        <v>0</v>
      </c>
      <c r="H8471">
        <v>0</v>
      </c>
      <c r="I8471">
        <v>0</v>
      </c>
      <c r="J8471">
        <v>0</v>
      </c>
      <c r="K8471">
        <v>0</v>
      </c>
      <c r="L8471">
        <v>0</v>
      </c>
      <c r="M8471">
        <v>15</v>
      </c>
      <c r="N8471">
        <v>0</v>
      </c>
      <c r="O8471">
        <v>0</v>
      </c>
      <c r="P8471">
        <v>0</v>
      </c>
      <c r="Q8471">
        <v>0</v>
      </c>
    </row>
    <row r="8472" spans="1:17" x14ac:dyDescent="0.2">
      <c r="A8472" t="s">
        <v>26210</v>
      </c>
      <c r="B8472" t="s">
        <v>89</v>
      </c>
      <c r="C8472" t="s">
        <v>243</v>
      </c>
      <c r="D8472" t="s">
        <v>17736</v>
      </c>
      <c r="E8472" t="s">
        <v>83</v>
      </c>
      <c r="F8472" t="s">
        <v>4941</v>
      </c>
      <c r="G8472">
        <v>0</v>
      </c>
      <c r="H8472">
        <v>15</v>
      </c>
      <c r="I8472">
        <v>1</v>
      </c>
      <c r="J8472">
        <v>12</v>
      </c>
      <c r="K8472">
        <v>0</v>
      </c>
      <c r="L8472">
        <v>2</v>
      </c>
      <c r="M8472">
        <v>0</v>
      </c>
      <c r="N8472">
        <v>0</v>
      </c>
      <c r="O8472">
        <v>0</v>
      </c>
      <c r="P8472">
        <v>0</v>
      </c>
      <c r="Q8472">
        <v>0</v>
      </c>
    </row>
    <row r="8473" spans="1:17" x14ac:dyDescent="0.2">
      <c r="A8473" t="s">
        <v>26211</v>
      </c>
      <c r="B8473" t="s">
        <v>89</v>
      </c>
      <c r="C8473" t="s">
        <v>243</v>
      </c>
      <c r="D8473" t="s">
        <v>17736</v>
      </c>
      <c r="E8473" t="s">
        <v>83</v>
      </c>
      <c r="F8473" t="s">
        <v>4943</v>
      </c>
      <c r="G8473">
        <v>0</v>
      </c>
      <c r="H8473">
        <v>0</v>
      </c>
      <c r="I8473">
        <v>0</v>
      </c>
      <c r="J8473">
        <v>0</v>
      </c>
      <c r="K8473">
        <v>0</v>
      </c>
      <c r="L8473">
        <v>0</v>
      </c>
      <c r="M8473">
        <v>15</v>
      </c>
      <c r="N8473">
        <v>0</v>
      </c>
      <c r="O8473">
        <v>0</v>
      </c>
      <c r="P8473">
        <v>0</v>
      </c>
      <c r="Q8473">
        <v>0</v>
      </c>
    </row>
    <row r="8474" spans="1:17" x14ac:dyDescent="0.2">
      <c r="A8474" t="s">
        <v>26212</v>
      </c>
      <c r="B8474" t="s">
        <v>89</v>
      </c>
      <c r="C8474" t="s">
        <v>243</v>
      </c>
      <c r="D8474" t="s">
        <v>17736</v>
      </c>
      <c r="E8474" t="s">
        <v>83</v>
      </c>
      <c r="F8474" t="s">
        <v>4925</v>
      </c>
      <c r="G8474">
        <v>0</v>
      </c>
      <c r="H8474">
        <v>0</v>
      </c>
      <c r="I8474">
        <v>0</v>
      </c>
      <c r="J8474">
        <v>0</v>
      </c>
      <c r="K8474">
        <v>0</v>
      </c>
      <c r="L8474">
        <v>0</v>
      </c>
      <c r="M8474">
        <v>0</v>
      </c>
      <c r="N8474">
        <v>13</v>
      </c>
      <c r="O8474">
        <v>12</v>
      </c>
      <c r="P8474">
        <v>0</v>
      </c>
      <c r="Q8474">
        <v>1</v>
      </c>
    </row>
    <row r="8475" spans="1:17" x14ac:dyDescent="0.2">
      <c r="A8475" t="s">
        <v>26213</v>
      </c>
      <c r="B8475" t="s">
        <v>89</v>
      </c>
      <c r="C8475" t="s">
        <v>243</v>
      </c>
      <c r="D8475" t="s">
        <v>17736</v>
      </c>
      <c r="E8475" t="s">
        <v>83</v>
      </c>
      <c r="F8475" t="s">
        <v>4927</v>
      </c>
      <c r="G8475">
        <v>0</v>
      </c>
      <c r="H8475">
        <v>0</v>
      </c>
      <c r="I8475">
        <v>0</v>
      </c>
      <c r="J8475">
        <v>0</v>
      </c>
      <c r="K8475">
        <v>0</v>
      </c>
      <c r="L8475">
        <v>0</v>
      </c>
      <c r="M8475">
        <v>0</v>
      </c>
      <c r="N8475">
        <v>8</v>
      </c>
      <c r="O8475">
        <v>7</v>
      </c>
      <c r="P8475">
        <v>0</v>
      </c>
      <c r="Q8475">
        <v>1</v>
      </c>
    </row>
    <row r="8476" spans="1:17" x14ac:dyDescent="0.2">
      <c r="A8476" t="s">
        <v>26214</v>
      </c>
      <c r="B8476" t="s">
        <v>89</v>
      </c>
      <c r="C8476" t="s">
        <v>243</v>
      </c>
      <c r="D8476" t="s">
        <v>17736</v>
      </c>
      <c r="E8476" t="s">
        <v>83</v>
      </c>
      <c r="F8476" t="s">
        <v>17734</v>
      </c>
      <c r="G8476">
        <v>15</v>
      </c>
      <c r="H8476">
        <v>0</v>
      </c>
      <c r="I8476">
        <v>0</v>
      </c>
      <c r="J8476">
        <v>0</v>
      </c>
      <c r="K8476">
        <v>0</v>
      </c>
      <c r="L8476">
        <v>0</v>
      </c>
      <c r="M8476">
        <v>0</v>
      </c>
      <c r="N8476">
        <v>0</v>
      </c>
      <c r="O8476">
        <v>0</v>
      </c>
      <c r="P8476">
        <v>0</v>
      </c>
      <c r="Q8476">
        <v>0</v>
      </c>
    </row>
    <row r="8477" spans="1:17" x14ac:dyDescent="0.2">
      <c r="A8477" t="s">
        <v>26215</v>
      </c>
      <c r="B8477" t="s">
        <v>89</v>
      </c>
      <c r="C8477" t="s">
        <v>243</v>
      </c>
      <c r="D8477" t="s">
        <v>17736</v>
      </c>
      <c r="E8477" t="s">
        <v>81</v>
      </c>
      <c r="F8477" t="s">
        <v>4929</v>
      </c>
      <c r="G8477">
        <v>0</v>
      </c>
      <c r="H8477">
        <v>16</v>
      </c>
      <c r="I8477">
        <v>0</v>
      </c>
      <c r="J8477">
        <v>13</v>
      </c>
      <c r="K8477">
        <v>2</v>
      </c>
      <c r="L8477">
        <v>1</v>
      </c>
      <c r="M8477">
        <v>0</v>
      </c>
      <c r="N8477">
        <v>0</v>
      </c>
      <c r="O8477">
        <v>0</v>
      </c>
      <c r="P8477">
        <v>0</v>
      </c>
      <c r="Q8477">
        <v>0</v>
      </c>
    </row>
    <row r="8478" spans="1:17" x14ac:dyDescent="0.2">
      <c r="A8478" t="s">
        <v>26216</v>
      </c>
      <c r="B8478" t="s">
        <v>89</v>
      </c>
      <c r="C8478" t="s">
        <v>243</v>
      </c>
      <c r="D8478" t="s">
        <v>17736</v>
      </c>
      <c r="E8478" t="s">
        <v>81</v>
      </c>
      <c r="F8478" t="s">
        <v>4931</v>
      </c>
      <c r="G8478">
        <v>0</v>
      </c>
      <c r="H8478">
        <v>16</v>
      </c>
      <c r="I8478">
        <v>0</v>
      </c>
      <c r="J8478">
        <v>13</v>
      </c>
      <c r="K8478">
        <v>2</v>
      </c>
      <c r="L8478">
        <v>1</v>
      </c>
      <c r="M8478">
        <v>0</v>
      </c>
      <c r="N8478">
        <v>0</v>
      </c>
      <c r="O8478">
        <v>0</v>
      </c>
      <c r="P8478">
        <v>0</v>
      </c>
      <c r="Q8478">
        <v>0</v>
      </c>
    </row>
    <row r="8479" spans="1:17" x14ac:dyDescent="0.2">
      <c r="A8479" t="s">
        <v>26217</v>
      </c>
      <c r="B8479" t="s">
        <v>89</v>
      </c>
      <c r="C8479" t="s">
        <v>243</v>
      </c>
      <c r="D8479" t="s">
        <v>17736</v>
      </c>
      <c r="E8479" t="s">
        <v>81</v>
      </c>
      <c r="F8479" t="s">
        <v>4933</v>
      </c>
      <c r="G8479">
        <v>0</v>
      </c>
      <c r="H8479">
        <v>0</v>
      </c>
      <c r="I8479">
        <v>0</v>
      </c>
      <c r="J8479">
        <v>0</v>
      </c>
      <c r="K8479">
        <v>0</v>
      </c>
      <c r="L8479">
        <v>0</v>
      </c>
      <c r="M8479">
        <v>16</v>
      </c>
      <c r="N8479">
        <v>0</v>
      </c>
      <c r="O8479">
        <v>0</v>
      </c>
      <c r="P8479">
        <v>0</v>
      </c>
      <c r="Q8479">
        <v>0</v>
      </c>
    </row>
    <row r="8480" spans="1:17" x14ac:dyDescent="0.2">
      <c r="A8480" t="s">
        <v>26218</v>
      </c>
      <c r="B8480" t="s">
        <v>89</v>
      </c>
      <c r="C8480" t="s">
        <v>243</v>
      </c>
      <c r="D8480" t="s">
        <v>17736</v>
      </c>
      <c r="E8480" t="s">
        <v>81</v>
      </c>
      <c r="F8480" t="s">
        <v>4935</v>
      </c>
      <c r="G8480">
        <v>0</v>
      </c>
      <c r="H8480">
        <v>16</v>
      </c>
      <c r="I8480">
        <v>0</v>
      </c>
      <c r="J8480">
        <v>13</v>
      </c>
      <c r="K8480">
        <v>2</v>
      </c>
      <c r="L8480">
        <v>1</v>
      </c>
      <c r="M8480">
        <v>0</v>
      </c>
      <c r="N8480">
        <v>0</v>
      </c>
      <c r="O8480">
        <v>0</v>
      </c>
      <c r="P8480">
        <v>0</v>
      </c>
      <c r="Q8480">
        <v>0</v>
      </c>
    </row>
    <row r="8481" spans="1:17" x14ac:dyDescent="0.2">
      <c r="A8481" t="s">
        <v>26219</v>
      </c>
      <c r="B8481" t="s">
        <v>89</v>
      </c>
      <c r="C8481" t="s">
        <v>243</v>
      </c>
      <c r="D8481" t="s">
        <v>17736</v>
      </c>
      <c r="E8481" t="s">
        <v>81</v>
      </c>
      <c r="F8481" t="s">
        <v>4937</v>
      </c>
      <c r="G8481">
        <v>0</v>
      </c>
      <c r="H8481">
        <v>16</v>
      </c>
      <c r="I8481">
        <v>0</v>
      </c>
      <c r="J8481">
        <v>13</v>
      </c>
      <c r="K8481">
        <v>2</v>
      </c>
      <c r="L8481">
        <v>1</v>
      </c>
      <c r="M8481">
        <v>0</v>
      </c>
      <c r="N8481">
        <v>0</v>
      </c>
      <c r="O8481">
        <v>0</v>
      </c>
      <c r="P8481">
        <v>0</v>
      </c>
      <c r="Q8481">
        <v>0</v>
      </c>
    </row>
    <row r="8482" spans="1:17" x14ac:dyDescent="0.2">
      <c r="A8482" t="s">
        <v>26220</v>
      </c>
      <c r="B8482" t="s">
        <v>89</v>
      </c>
      <c r="C8482" t="s">
        <v>243</v>
      </c>
      <c r="D8482" t="s">
        <v>17736</v>
      </c>
      <c r="E8482" t="s">
        <v>81</v>
      </c>
      <c r="F8482" t="s">
        <v>4939</v>
      </c>
      <c r="G8482">
        <v>0</v>
      </c>
      <c r="H8482">
        <v>0</v>
      </c>
      <c r="I8482">
        <v>0</v>
      </c>
      <c r="J8482">
        <v>0</v>
      </c>
      <c r="K8482">
        <v>0</v>
      </c>
      <c r="L8482">
        <v>0</v>
      </c>
      <c r="M8482">
        <v>16</v>
      </c>
      <c r="N8482">
        <v>0</v>
      </c>
      <c r="O8482">
        <v>0</v>
      </c>
      <c r="P8482">
        <v>0</v>
      </c>
      <c r="Q8482">
        <v>0</v>
      </c>
    </row>
    <row r="8483" spans="1:17" x14ac:dyDescent="0.2">
      <c r="A8483" t="s">
        <v>26221</v>
      </c>
      <c r="B8483" t="s">
        <v>88</v>
      </c>
      <c r="C8483" t="s">
        <v>153</v>
      </c>
      <c r="D8483" t="s">
        <v>17748</v>
      </c>
      <c r="E8483" t="s">
        <v>81</v>
      </c>
      <c r="F8483" t="s">
        <v>17734</v>
      </c>
      <c r="G8483">
        <v>1</v>
      </c>
      <c r="H8483">
        <v>0</v>
      </c>
      <c r="I8483">
        <v>0</v>
      </c>
      <c r="J8483">
        <v>0</v>
      </c>
      <c r="K8483">
        <v>0</v>
      </c>
      <c r="L8483">
        <v>0</v>
      </c>
      <c r="M8483">
        <v>0</v>
      </c>
      <c r="N8483">
        <v>0</v>
      </c>
      <c r="O8483">
        <v>0</v>
      </c>
      <c r="P8483">
        <v>0</v>
      </c>
      <c r="Q8483">
        <v>0</v>
      </c>
    </row>
    <row r="8484" spans="1:17" x14ac:dyDescent="0.2">
      <c r="A8484" t="s">
        <v>26222</v>
      </c>
      <c r="B8484" t="s">
        <v>88</v>
      </c>
      <c r="C8484" t="s">
        <v>154</v>
      </c>
      <c r="D8484" t="s">
        <v>17736</v>
      </c>
      <c r="E8484" t="s">
        <v>83</v>
      </c>
      <c r="F8484" t="s">
        <v>4929</v>
      </c>
      <c r="G8484">
        <v>0</v>
      </c>
      <c r="H8484">
        <v>6</v>
      </c>
      <c r="I8484">
        <v>2</v>
      </c>
      <c r="J8484">
        <v>3</v>
      </c>
      <c r="K8484">
        <v>1</v>
      </c>
      <c r="L8484">
        <v>0</v>
      </c>
      <c r="M8484">
        <v>0</v>
      </c>
      <c r="N8484">
        <v>0</v>
      </c>
      <c r="O8484">
        <v>0</v>
      </c>
      <c r="P8484">
        <v>0</v>
      </c>
      <c r="Q8484">
        <v>0</v>
      </c>
    </row>
    <row r="8485" spans="1:17" x14ac:dyDescent="0.2">
      <c r="A8485" t="s">
        <v>26223</v>
      </c>
      <c r="B8485" t="s">
        <v>88</v>
      </c>
      <c r="C8485" t="s">
        <v>154</v>
      </c>
      <c r="D8485" t="s">
        <v>17736</v>
      </c>
      <c r="E8485" t="s">
        <v>83</v>
      </c>
      <c r="F8485" t="s">
        <v>4931</v>
      </c>
      <c r="G8485">
        <v>0</v>
      </c>
      <c r="H8485">
        <v>6</v>
      </c>
      <c r="I8485">
        <v>2</v>
      </c>
      <c r="J8485">
        <v>3</v>
      </c>
      <c r="K8485">
        <v>0</v>
      </c>
      <c r="L8485">
        <v>1</v>
      </c>
      <c r="M8485">
        <v>0</v>
      </c>
      <c r="N8485">
        <v>0</v>
      </c>
      <c r="O8485">
        <v>0</v>
      </c>
      <c r="P8485">
        <v>0</v>
      </c>
      <c r="Q8485">
        <v>0</v>
      </c>
    </row>
    <row r="8486" spans="1:17" x14ac:dyDescent="0.2">
      <c r="A8486" t="s">
        <v>26224</v>
      </c>
      <c r="B8486" t="s">
        <v>88</v>
      </c>
      <c r="C8486" t="s">
        <v>154</v>
      </c>
      <c r="D8486" t="s">
        <v>17736</v>
      </c>
      <c r="E8486" t="s">
        <v>83</v>
      </c>
      <c r="F8486" t="s">
        <v>4933</v>
      </c>
      <c r="G8486">
        <v>0</v>
      </c>
      <c r="H8486">
        <v>0</v>
      </c>
      <c r="I8486">
        <v>0</v>
      </c>
      <c r="J8486">
        <v>0</v>
      </c>
      <c r="K8486">
        <v>0</v>
      </c>
      <c r="L8486">
        <v>0</v>
      </c>
      <c r="M8486">
        <v>6</v>
      </c>
      <c r="N8486">
        <v>0</v>
      </c>
      <c r="O8486">
        <v>0</v>
      </c>
      <c r="P8486">
        <v>0</v>
      </c>
      <c r="Q8486">
        <v>0</v>
      </c>
    </row>
    <row r="8487" spans="1:17" x14ac:dyDescent="0.2">
      <c r="A8487" t="s">
        <v>26225</v>
      </c>
      <c r="B8487" t="s">
        <v>88</v>
      </c>
      <c r="C8487" t="s">
        <v>154</v>
      </c>
      <c r="D8487" t="s">
        <v>17736</v>
      </c>
      <c r="E8487" t="s">
        <v>83</v>
      </c>
      <c r="F8487" t="s">
        <v>4935</v>
      </c>
      <c r="G8487">
        <v>0</v>
      </c>
      <c r="H8487">
        <v>6</v>
      </c>
      <c r="I8487">
        <v>2</v>
      </c>
      <c r="J8487">
        <v>3</v>
      </c>
      <c r="K8487">
        <v>0</v>
      </c>
      <c r="L8487">
        <v>1</v>
      </c>
      <c r="M8487">
        <v>0</v>
      </c>
      <c r="N8487">
        <v>0</v>
      </c>
      <c r="O8487">
        <v>0</v>
      </c>
      <c r="P8487">
        <v>0</v>
      </c>
      <c r="Q8487">
        <v>0</v>
      </c>
    </row>
    <row r="8488" spans="1:17" x14ac:dyDescent="0.2">
      <c r="A8488" t="s">
        <v>26226</v>
      </c>
      <c r="B8488" t="s">
        <v>88</v>
      </c>
      <c r="C8488" t="s">
        <v>154</v>
      </c>
      <c r="D8488" t="s">
        <v>17736</v>
      </c>
      <c r="E8488" t="s">
        <v>83</v>
      </c>
      <c r="F8488" t="s">
        <v>4937</v>
      </c>
      <c r="G8488">
        <v>0</v>
      </c>
      <c r="H8488">
        <v>6</v>
      </c>
      <c r="I8488">
        <v>2</v>
      </c>
      <c r="J8488">
        <v>3</v>
      </c>
      <c r="K8488">
        <v>1</v>
      </c>
      <c r="L8488">
        <v>0</v>
      </c>
      <c r="M8488">
        <v>0</v>
      </c>
      <c r="N8488">
        <v>0</v>
      </c>
      <c r="O8488">
        <v>0</v>
      </c>
      <c r="P8488">
        <v>0</v>
      </c>
      <c r="Q8488">
        <v>0</v>
      </c>
    </row>
    <row r="8489" spans="1:17" x14ac:dyDescent="0.2">
      <c r="A8489" t="s">
        <v>26227</v>
      </c>
      <c r="B8489" t="s">
        <v>88</v>
      </c>
      <c r="C8489" t="s">
        <v>154</v>
      </c>
      <c r="D8489" t="s">
        <v>17736</v>
      </c>
      <c r="E8489" t="s">
        <v>83</v>
      </c>
      <c r="F8489" t="s">
        <v>4939</v>
      </c>
      <c r="G8489">
        <v>0</v>
      </c>
      <c r="H8489">
        <v>0</v>
      </c>
      <c r="I8489">
        <v>0</v>
      </c>
      <c r="J8489">
        <v>0</v>
      </c>
      <c r="K8489">
        <v>0</v>
      </c>
      <c r="L8489">
        <v>0</v>
      </c>
      <c r="M8489">
        <v>6</v>
      </c>
      <c r="N8489">
        <v>0</v>
      </c>
      <c r="O8489">
        <v>0</v>
      </c>
      <c r="P8489">
        <v>0</v>
      </c>
      <c r="Q8489">
        <v>0</v>
      </c>
    </row>
    <row r="8490" spans="1:17" x14ac:dyDescent="0.2">
      <c r="A8490" t="s">
        <v>26228</v>
      </c>
      <c r="B8490" t="s">
        <v>88</v>
      </c>
      <c r="C8490" t="s">
        <v>154</v>
      </c>
      <c r="D8490" t="s">
        <v>17736</v>
      </c>
      <c r="E8490" t="s">
        <v>83</v>
      </c>
      <c r="F8490" t="s">
        <v>4941</v>
      </c>
      <c r="G8490">
        <v>0</v>
      </c>
      <c r="H8490">
        <v>6</v>
      </c>
      <c r="I8490">
        <v>2</v>
      </c>
      <c r="J8490">
        <v>3</v>
      </c>
      <c r="K8490">
        <v>0</v>
      </c>
      <c r="L8490">
        <v>1</v>
      </c>
      <c r="M8490">
        <v>0</v>
      </c>
      <c r="N8490">
        <v>0</v>
      </c>
      <c r="O8490">
        <v>0</v>
      </c>
      <c r="P8490">
        <v>0</v>
      </c>
      <c r="Q8490">
        <v>0</v>
      </c>
    </row>
    <row r="8491" spans="1:17" x14ac:dyDescent="0.2">
      <c r="A8491" t="s">
        <v>26229</v>
      </c>
      <c r="B8491" t="s">
        <v>88</v>
      </c>
      <c r="C8491" t="s">
        <v>154</v>
      </c>
      <c r="D8491" t="s">
        <v>17736</v>
      </c>
      <c r="E8491" t="s">
        <v>83</v>
      </c>
      <c r="F8491" t="s">
        <v>4943</v>
      </c>
      <c r="G8491">
        <v>0</v>
      </c>
      <c r="H8491">
        <v>0</v>
      </c>
      <c r="I8491">
        <v>0</v>
      </c>
      <c r="J8491">
        <v>0</v>
      </c>
      <c r="K8491">
        <v>0</v>
      </c>
      <c r="L8491">
        <v>0</v>
      </c>
      <c r="M8491">
        <v>6</v>
      </c>
      <c r="N8491">
        <v>0</v>
      </c>
      <c r="O8491">
        <v>0</v>
      </c>
      <c r="P8491">
        <v>0</v>
      </c>
      <c r="Q8491">
        <v>0</v>
      </c>
    </row>
    <row r="8492" spans="1:17" x14ac:dyDescent="0.2">
      <c r="A8492" t="s">
        <v>26230</v>
      </c>
      <c r="B8492" t="s">
        <v>88</v>
      </c>
      <c r="C8492" t="s">
        <v>154</v>
      </c>
      <c r="D8492" t="s">
        <v>17736</v>
      </c>
      <c r="E8492" t="s">
        <v>83</v>
      </c>
      <c r="F8492" t="s">
        <v>4925</v>
      </c>
      <c r="G8492">
        <v>0</v>
      </c>
      <c r="H8492">
        <v>0</v>
      </c>
      <c r="I8492">
        <v>0</v>
      </c>
      <c r="J8492">
        <v>0</v>
      </c>
      <c r="K8492">
        <v>0</v>
      </c>
      <c r="L8492">
        <v>0</v>
      </c>
      <c r="M8492">
        <v>0</v>
      </c>
      <c r="N8492">
        <v>6</v>
      </c>
      <c r="O8492">
        <v>6</v>
      </c>
      <c r="P8492">
        <v>0</v>
      </c>
      <c r="Q8492">
        <v>0</v>
      </c>
    </row>
    <row r="8493" spans="1:17" x14ac:dyDescent="0.2">
      <c r="A8493" t="s">
        <v>26231</v>
      </c>
      <c r="B8493" t="s">
        <v>88</v>
      </c>
      <c r="C8493" t="s">
        <v>154</v>
      </c>
      <c r="D8493" t="s">
        <v>17736</v>
      </c>
      <c r="E8493" t="s">
        <v>83</v>
      </c>
      <c r="F8493" t="s">
        <v>4927</v>
      </c>
      <c r="G8493">
        <v>0</v>
      </c>
      <c r="H8493">
        <v>0</v>
      </c>
      <c r="I8493">
        <v>0</v>
      </c>
      <c r="J8493">
        <v>0</v>
      </c>
      <c r="K8493">
        <v>0</v>
      </c>
      <c r="L8493">
        <v>0</v>
      </c>
      <c r="M8493">
        <v>0</v>
      </c>
      <c r="N8493">
        <v>6</v>
      </c>
      <c r="O8493">
        <v>6</v>
      </c>
      <c r="P8493">
        <v>0</v>
      </c>
      <c r="Q8493">
        <v>0</v>
      </c>
    </row>
    <row r="8494" spans="1:17" x14ac:dyDescent="0.2">
      <c r="A8494" t="s">
        <v>26232</v>
      </c>
      <c r="B8494" t="s">
        <v>88</v>
      </c>
      <c r="C8494" t="s">
        <v>154</v>
      </c>
      <c r="D8494" t="s">
        <v>17736</v>
      </c>
      <c r="E8494" t="s">
        <v>83</v>
      </c>
      <c r="F8494" t="s">
        <v>17734</v>
      </c>
      <c r="G8494">
        <v>6</v>
      </c>
      <c r="H8494">
        <v>0</v>
      </c>
      <c r="I8494">
        <v>0</v>
      </c>
      <c r="J8494">
        <v>0</v>
      </c>
      <c r="K8494">
        <v>0</v>
      </c>
      <c r="L8494">
        <v>0</v>
      </c>
      <c r="M8494">
        <v>0</v>
      </c>
      <c r="N8494">
        <v>0</v>
      </c>
      <c r="O8494">
        <v>0</v>
      </c>
      <c r="P8494">
        <v>0</v>
      </c>
      <c r="Q8494">
        <v>0</v>
      </c>
    </row>
    <row r="8495" spans="1:17" x14ac:dyDescent="0.2">
      <c r="A8495" t="s">
        <v>26233</v>
      </c>
      <c r="B8495" t="s">
        <v>88</v>
      </c>
      <c r="C8495" t="s">
        <v>154</v>
      </c>
      <c r="D8495" t="s">
        <v>17736</v>
      </c>
      <c r="E8495" t="s">
        <v>81</v>
      </c>
      <c r="F8495" t="s">
        <v>4929</v>
      </c>
      <c r="G8495">
        <v>0</v>
      </c>
      <c r="H8495">
        <v>4</v>
      </c>
      <c r="I8495">
        <v>0</v>
      </c>
      <c r="J8495">
        <v>3</v>
      </c>
      <c r="K8495">
        <v>1</v>
      </c>
      <c r="L8495">
        <v>0</v>
      </c>
      <c r="M8495">
        <v>0</v>
      </c>
      <c r="N8495">
        <v>0</v>
      </c>
      <c r="O8495">
        <v>0</v>
      </c>
      <c r="P8495">
        <v>0</v>
      </c>
      <c r="Q8495">
        <v>0</v>
      </c>
    </row>
    <row r="8496" spans="1:17" x14ac:dyDescent="0.2">
      <c r="A8496" t="s">
        <v>26234</v>
      </c>
      <c r="B8496" t="s">
        <v>88</v>
      </c>
      <c r="C8496" t="s">
        <v>154</v>
      </c>
      <c r="D8496" t="s">
        <v>17736</v>
      </c>
      <c r="E8496" t="s">
        <v>81</v>
      </c>
      <c r="F8496" t="s">
        <v>4931</v>
      </c>
      <c r="G8496">
        <v>0</v>
      </c>
      <c r="H8496">
        <v>4</v>
      </c>
      <c r="I8496">
        <v>0</v>
      </c>
      <c r="J8496">
        <v>3</v>
      </c>
      <c r="K8496">
        <v>1</v>
      </c>
      <c r="L8496">
        <v>0</v>
      </c>
      <c r="M8496">
        <v>0</v>
      </c>
      <c r="N8496">
        <v>0</v>
      </c>
      <c r="O8496">
        <v>0</v>
      </c>
      <c r="P8496">
        <v>0</v>
      </c>
      <c r="Q8496">
        <v>0</v>
      </c>
    </row>
    <row r="8497" spans="1:17" x14ac:dyDescent="0.2">
      <c r="A8497" t="s">
        <v>26235</v>
      </c>
      <c r="B8497" t="s">
        <v>88</v>
      </c>
      <c r="C8497" t="s">
        <v>154</v>
      </c>
      <c r="D8497" t="s">
        <v>17736</v>
      </c>
      <c r="E8497" t="s">
        <v>81</v>
      </c>
      <c r="F8497" t="s">
        <v>4933</v>
      </c>
      <c r="G8497">
        <v>0</v>
      </c>
      <c r="H8497">
        <v>0</v>
      </c>
      <c r="I8497">
        <v>0</v>
      </c>
      <c r="J8497">
        <v>0</v>
      </c>
      <c r="K8497">
        <v>0</v>
      </c>
      <c r="L8497">
        <v>0</v>
      </c>
      <c r="M8497">
        <v>4</v>
      </c>
      <c r="N8497">
        <v>0</v>
      </c>
      <c r="O8497">
        <v>0</v>
      </c>
      <c r="P8497">
        <v>0</v>
      </c>
      <c r="Q8497">
        <v>0</v>
      </c>
    </row>
    <row r="8498" spans="1:17" x14ac:dyDescent="0.2">
      <c r="A8498" t="s">
        <v>26236</v>
      </c>
      <c r="B8498" t="s">
        <v>88</v>
      </c>
      <c r="C8498" t="s">
        <v>154</v>
      </c>
      <c r="D8498" t="s">
        <v>17736</v>
      </c>
      <c r="E8498" t="s">
        <v>81</v>
      </c>
      <c r="F8498" t="s">
        <v>4935</v>
      </c>
      <c r="G8498">
        <v>0</v>
      </c>
      <c r="H8498">
        <v>4</v>
      </c>
      <c r="I8498">
        <v>0</v>
      </c>
      <c r="J8498">
        <v>3</v>
      </c>
      <c r="K8498">
        <v>1</v>
      </c>
      <c r="L8498">
        <v>0</v>
      </c>
      <c r="M8498">
        <v>0</v>
      </c>
      <c r="N8498">
        <v>0</v>
      </c>
      <c r="O8498">
        <v>0</v>
      </c>
      <c r="P8498">
        <v>0</v>
      </c>
      <c r="Q8498">
        <v>0</v>
      </c>
    </row>
    <row r="8499" spans="1:17" x14ac:dyDescent="0.2">
      <c r="A8499" t="s">
        <v>26237</v>
      </c>
      <c r="B8499" t="s">
        <v>88</v>
      </c>
      <c r="C8499" t="s">
        <v>154</v>
      </c>
      <c r="D8499" t="s">
        <v>17736</v>
      </c>
      <c r="E8499" t="s">
        <v>81</v>
      </c>
      <c r="F8499" t="s">
        <v>4937</v>
      </c>
      <c r="G8499">
        <v>0</v>
      </c>
      <c r="H8499">
        <v>4</v>
      </c>
      <c r="I8499">
        <v>0</v>
      </c>
      <c r="J8499">
        <v>3</v>
      </c>
      <c r="K8499">
        <v>1</v>
      </c>
      <c r="L8499">
        <v>0</v>
      </c>
      <c r="M8499">
        <v>0</v>
      </c>
      <c r="N8499">
        <v>0</v>
      </c>
      <c r="O8499">
        <v>0</v>
      </c>
      <c r="P8499">
        <v>0</v>
      </c>
      <c r="Q8499">
        <v>0</v>
      </c>
    </row>
    <row r="8500" spans="1:17" x14ac:dyDescent="0.2">
      <c r="A8500" t="s">
        <v>26238</v>
      </c>
      <c r="B8500" t="s">
        <v>88</v>
      </c>
      <c r="C8500" t="s">
        <v>154</v>
      </c>
      <c r="D8500" t="s">
        <v>17736</v>
      </c>
      <c r="E8500" t="s">
        <v>81</v>
      </c>
      <c r="F8500" t="s">
        <v>4939</v>
      </c>
      <c r="G8500">
        <v>0</v>
      </c>
      <c r="H8500">
        <v>0</v>
      </c>
      <c r="I8500">
        <v>0</v>
      </c>
      <c r="J8500">
        <v>0</v>
      </c>
      <c r="K8500">
        <v>0</v>
      </c>
      <c r="L8500">
        <v>0</v>
      </c>
      <c r="M8500">
        <v>4</v>
      </c>
      <c r="N8500">
        <v>0</v>
      </c>
      <c r="O8500">
        <v>0</v>
      </c>
      <c r="P8500">
        <v>0</v>
      </c>
      <c r="Q8500">
        <v>0</v>
      </c>
    </row>
    <row r="8501" spans="1:17" x14ac:dyDescent="0.2">
      <c r="A8501" t="s">
        <v>26239</v>
      </c>
      <c r="B8501" t="s">
        <v>88</v>
      </c>
      <c r="C8501" t="s">
        <v>154</v>
      </c>
      <c r="D8501" t="s">
        <v>17736</v>
      </c>
      <c r="E8501" t="s">
        <v>81</v>
      </c>
      <c r="F8501" t="s">
        <v>4941</v>
      </c>
      <c r="G8501">
        <v>0</v>
      </c>
      <c r="H8501">
        <v>4</v>
      </c>
      <c r="I8501">
        <v>0</v>
      </c>
      <c r="J8501">
        <v>3</v>
      </c>
      <c r="K8501">
        <v>1</v>
      </c>
      <c r="L8501">
        <v>0</v>
      </c>
      <c r="M8501">
        <v>0</v>
      </c>
      <c r="N8501">
        <v>0</v>
      </c>
      <c r="O8501">
        <v>0</v>
      </c>
      <c r="P8501">
        <v>0</v>
      </c>
      <c r="Q8501">
        <v>0</v>
      </c>
    </row>
    <row r="8502" spans="1:17" x14ac:dyDescent="0.2">
      <c r="A8502" t="s">
        <v>26240</v>
      </c>
      <c r="B8502" t="s">
        <v>88</v>
      </c>
      <c r="C8502" t="s">
        <v>154</v>
      </c>
      <c r="D8502" t="s">
        <v>17736</v>
      </c>
      <c r="E8502" t="s">
        <v>81</v>
      </c>
      <c r="F8502" t="s">
        <v>4943</v>
      </c>
      <c r="G8502">
        <v>0</v>
      </c>
      <c r="H8502">
        <v>0</v>
      </c>
      <c r="I8502">
        <v>0</v>
      </c>
      <c r="J8502">
        <v>0</v>
      </c>
      <c r="K8502">
        <v>0</v>
      </c>
      <c r="L8502">
        <v>0</v>
      </c>
      <c r="M8502">
        <v>4</v>
      </c>
      <c r="N8502">
        <v>0</v>
      </c>
      <c r="O8502">
        <v>0</v>
      </c>
      <c r="P8502">
        <v>0</v>
      </c>
      <c r="Q8502">
        <v>0</v>
      </c>
    </row>
    <row r="8503" spans="1:17" x14ac:dyDescent="0.2">
      <c r="A8503" t="s">
        <v>26241</v>
      </c>
      <c r="B8503" t="s">
        <v>88</v>
      </c>
      <c r="C8503" t="s">
        <v>154</v>
      </c>
      <c r="D8503" t="s">
        <v>17736</v>
      </c>
      <c r="E8503" t="s">
        <v>81</v>
      </c>
      <c r="F8503" t="s">
        <v>4925</v>
      </c>
      <c r="G8503">
        <v>0</v>
      </c>
      <c r="H8503">
        <v>0</v>
      </c>
      <c r="I8503">
        <v>0</v>
      </c>
      <c r="J8503">
        <v>0</v>
      </c>
      <c r="K8503">
        <v>0</v>
      </c>
      <c r="L8503">
        <v>0</v>
      </c>
      <c r="M8503">
        <v>0</v>
      </c>
      <c r="N8503">
        <v>4</v>
      </c>
      <c r="O8503">
        <v>4</v>
      </c>
      <c r="P8503">
        <v>0</v>
      </c>
      <c r="Q8503">
        <v>0</v>
      </c>
    </row>
    <row r="8504" spans="1:17" x14ac:dyDescent="0.2">
      <c r="A8504" t="s">
        <v>26242</v>
      </c>
      <c r="B8504" t="s">
        <v>88</v>
      </c>
      <c r="C8504" t="s">
        <v>154</v>
      </c>
      <c r="D8504" t="s">
        <v>17736</v>
      </c>
      <c r="E8504" t="s">
        <v>81</v>
      </c>
      <c r="F8504" t="s">
        <v>4927</v>
      </c>
      <c r="G8504">
        <v>0</v>
      </c>
      <c r="H8504">
        <v>0</v>
      </c>
      <c r="I8504">
        <v>0</v>
      </c>
      <c r="J8504">
        <v>0</v>
      </c>
      <c r="K8504">
        <v>0</v>
      </c>
      <c r="L8504">
        <v>0</v>
      </c>
      <c r="M8504">
        <v>0</v>
      </c>
      <c r="N8504">
        <v>4</v>
      </c>
      <c r="O8504">
        <v>4</v>
      </c>
      <c r="P8504">
        <v>0</v>
      </c>
      <c r="Q8504">
        <v>0</v>
      </c>
    </row>
    <row r="8505" spans="1:17" x14ac:dyDescent="0.2">
      <c r="A8505" t="s">
        <v>26243</v>
      </c>
      <c r="B8505" t="s">
        <v>88</v>
      </c>
      <c r="C8505" t="s">
        <v>154</v>
      </c>
      <c r="D8505" t="s">
        <v>17736</v>
      </c>
      <c r="E8505" t="s">
        <v>81</v>
      </c>
      <c r="F8505" t="s">
        <v>17734</v>
      </c>
      <c r="G8505">
        <v>4</v>
      </c>
      <c r="H8505">
        <v>0</v>
      </c>
      <c r="I8505">
        <v>0</v>
      </c>
      <c r="J8505">
        <v>0</v>
      </c>
      <c r="K8505">
        <v>0</v>
      </c>
      <c r="L8505">
        <v>0</v>
      </c>
      <c r="M8505">
        <v>0</v>
      </c>
      <c r="N8505">
        <v>0</v>
      </c>
      <c r="O8505">
        <v>0</v>
      </c>
      <c r="P8505">
        <v>0</v>
      </c>
      <c r="Q8505">
        <v>0</v>
      </c>
    </row>
    <row r="8506" spans="1:17" x14ac:dyDescent="0.2">
      <c r="A8506" t="s">
        <v>26244</v>
      </c>
      <c r="B8506" t="s">
        <v>88</v>
      </c>
      <c r="C8506" t="s">
        <v>154</v>
      </c>
      <c r="D8506" t="s">
        <v>17754</v>
      </c>
      <c r="E8506" t="s">
        <v>81</v>
      </c>
      <c r="F8506" t="s">
        <v>17734</v>
      </c>
      <c r="G8506">
        <v>1</v>
      </c>
      <c r="H8506">
        <v>0</v>
      </c>
      <c r="I8506">
        <v>0</v>
      </c>
      <c r="J8506">
        <v>0</v>
      </c>
      <c r="K8506">
        <v>0</v>
      </c>
      <c r="L8506">
        <v>0</v>
      </c>
      <c r="M8506">
        <v>0</v>
      </c>
      <c r="N8506">
        <v>0</v>
      </c>
      <c r="O8506">
        <v>0</v>
      </c>
      <c r="P8506">
        <v>0</v>
      </c>
      <c r="Q8506">
        <v>0</v>
      </c>
    </row>
    <row r="8507" spans="1:17" x14ac:dyDescent="0.2">
      <c r="A8507" t="s">
        <v>26245</v>
      </c>
      <c r="B8507" t="s">
        <v>88</v>
      </c>
      <c r="C8507" t="s">
        <v>155</v>
      </c>
      <c r="D8507" t="s">
        <v>17768</v>
      </c>
      <c r="E8507" t="s">
        <v>81</v>
      </c>
      <c r="F8507" t="s">
        <v>17734</v>
      </c>
      <c r="G8507">
        <v>1</v>
      </c>
      <c r="H8507">
        <v>0</v>
      </c>
      <c r="I8507">
        <v>0</v>
      </c>
      <c r="J8507">
        <v>0</v>
      </c>
      <c r="K8507">
        <v>0</v>
      </c>
      <c r="L8507">
        <v>0</v>
      </c>
      <c r="M8507">
        <v>0</v>
      </c>
      <c r="N8507">
        <v>0</v>
      </c>
      <c r="O8507">
        <v>0</v>
      </c>
      <c r="P8507">
        <v>0</v>
      </c>
      <c r="Q8507">
        <v>0</v>
      </c>
    </row>
    <row r="8508" spans="1:17" x14ac:dyDescent="0.2">
      <c r="A8508" t="s">
        <v>26246</v>
      </c>
      <c r="B8508" t="s">
        <v>88</v>
      </c>
      <c r="C8508" t="s">
        <v>155</v>
      </c>
      <c r="D8508" t="s">
        <v>17736</v>
      </c>
      <c r="E8508" t="s">
        <v>83</v>
      </c>
      <c r="F8508" t="s">
        <v>4929</v>
      </c>
      <c r="G8508">
        <v>0</v>
      </c>
      <c r="H8508">
        <v>2</v>
      </c>
      <c r="I8508">
        <v>0</v>
      </c>
      <c r="J8508">
        <v>2</v>
      </c>
      <c r="K8508">
        <v>0</v>
      </c>
      <c r="L8508">
        <v>0</v>
      </c>
      <c r="M8508">
        <v>0</v>
      </c>
      <c r="N8508">
        <v>0</v>
      </c>
      <c r="O8508">
        <v>0</v>
      </c>
      <c r="P8508">
        <v>0</v>
      </c>
      <c r="Q8508">
        <v>0</v>
      </c>
    </row>
    <row r="8509" spans="1:17" x14ac:dyDescent="0.2">
      <c r="A8509" t="s">
        <v>26247</v>
      </c>
      <c r="B8509" t="s">
        <v>88</v>
      </c>
      <c r="C8509" t="s">
        <v>155</v>
      </c>
      <c r="D8509" t="s">
        <v>17736</v>
      </c>
      <c r="E8509" t="s">
        <v>83</v>
      </c>
      <c r="F8509" t="s">
        <v>4931</v>
      </c>
      <c r="G8509">
        <v>0</v>
      </c>
      <c r="H8509">
        <v>2</v>
      </c>
      <c r="I8509">
        <v>0</v>
      </c>
      <c r="J8509">
        <v>2</v>
      </c>
      <c r="K8509">
        <v>0</v>
      </c>
      <c r="L8509">
        <v>0</v>
      </c>
      <c r="M8509">
        <v>0</v>
      </c>
      <c r="N8509">
        <v>0</v>
      </c>
      <c r="O8509">
        <v>0</v>
      </c>
      <c r="P8509">
        <v>0</v>
      </c>
      <c r="Q8509">
        <v>0</v>
      </c>
    </row>
    <row r="8510" spans="1:17" x14ac:dyDescent="0.2">
      <c r="A8510" t="s">
        <v>26248</v>
      </c>
      <c r="B8510" t="s">
        <v>88</v>
      </c>
      <c r="C8510" t="s">
        <v>155</v>
      </c>
      <c r="D8510" t="s">
        <v>17736</v>
      </c>
      <c r="E8510" t="s">
        <v>83</v>
      </c>
      <c r="F8510" t="s">
        <v>4933</v>
      </c>
      <c r="G8510">
        <v>0</v>
      </c>
      <c r="H8510">
        <v>0</v>
      </c>
      <c r="I8510">
        <v>0</v>
      </c>
      <c r="J8510">
        <v>0</v>
      </c>
      <c r="K8510">
        <v>0</v>
      </c>
      <c r="L8510">
        <v>0</v>
      </c>
      <c r="M8510">
        <v>2</v>
      </c>
      <c r="N8510">
        <v>0</v>
      </c>
      <c r="O8510">
        <v>0</v>
      </c>
      <c r="P8510">
        <v>0</v>
      </c>
      <c r="Q8510">
        <v>0</v>
      </c>
    </row>
    <row r="8511" spans="1:17" x14ac:dyDescent="0.2">
      <c r="A8511" t="s">
        <v>26249</v>
      </c>
      <c r="B8511" t="s">
        <v>88</v>
      </c>
      <c r="C8511" t="s">
        <v>155</v>
      </c>
      <c r="D8511" t="s">
        <v>17736</v>
      </c>
      <c r="E8511" t="s">
        <v>83</v>
      </c>
      <c r="F8511" t="s">
        <v>4935</v>
      </c>
      <c r="G8511">
        <v>0</v>
      </c>
      <c r="H8511">
        <v>2</v>
      </c>
      <c r="I8511">
        <v>0</v>
      </c>
      <c r="J8511">
        <v>2</v>
      </c>
      <c r="K8511">
        <v>0</v>
      </c>
      <c r="L8511">
        <v>0</v>
      </c>
      <c r="M8511">
        <v>0</v>
      </c>
      <c r="N8511">
        <v>0</v>
      </c>
      <c r="O8511">
        <v>0</v>
      </c>
      <c r="P8511">
        <v>0</v>
      </c>
      <c r="Q8511">
        <v>0</v>
      </c>
    </row>
    <row r="8512" spans="1:17" x14ac:dyDescent="0.2">
      <c r="A8512" t="s">
        <v>26250</v>
      </c>
      <c r="B8512" t="s">
        <v>88</v>
      </c>
      <c r="C8512" t="s">
        <v>155</v>
      </c>
      <c r="D8512" t="s">
        <v>17736</v>
      </c>
      <c r="E8512" t="s">
        <v>83</v>
      </c>
      <c r="F8512" t="s">
        <v>4937</v>
      </c>
      <c r="G8512">
        <v>0</v>
      </c>
      <c r="H8512">
        <v>2</v>
      </c>
      <c r="I8512">
        <v>0</v>
      </c>
      <c r="J8512">
        <v>2</v>
      </c>
      <c r="K8512">
        <v>0</v>
      </c>
      <c r="L8512">
        <v>0</v>
      </c>
      <c r="M8512">
        <v>0</v>
      </c>
      <c r="N8512">
        <v>0</v>
      </c>
      <c r="O8512">
        <v>0</v>
      </c>
      <c r="P8512">
        <v>0</v>
      </c>
      <c r="Q8512">
        <v>0</v>
      </c>
    </row>
    <row r="8513" spans="1:17" x14ac:dyDescent="0.2">
      <c r="A8513" t="s">
        <v>26251</v>
      </c>
      <c r="B8513" t="s">
        <v>88</v>
      </c>
      <c r="C8513" t="s">
        <v>155</v>
      </c>
      <c r="D8513" t="s">
        <v>17736</v>
      </c>
      <c r="E8513" t="s">
        <v>83</v>
      </c>
      <c r="F8513" t="s">
        <v>4939</v>
      </c>
      <c r="G8513">
        <v>0</v>
      </c>
      <c r="H8513">
        <v>0</v>
      </c>
      <c r="I8513">
        <v>0</v>
      </c>
      <c r="J8513">
        <v>0</v>
      </c>
      <c r="K8513">
        <v>0</v>
      </c>
      <c r="L8513">
        <v>0</v>
      </c>
      <c r="M8513">
        <v>2</v>
      </c>
      <c r="N8513">
        <v>0</v>
      </c>
      <c r="O8513">
        <v>0</v>
      </c>
      <c r="P8513">
        <v>0</v>
      </c>
      <c r="Q8513">
        <v>0</v>
      </c>
    </row>
    <row r="8514" spans="1:17" x14ac:dyDescent="0.2">
      <c r="A8514" t="s">
        <v>26252</v>
      </c>
      <c r="B8514" t="s">
        <v>88</v>
      </c>
      <c r="C8514" t="s">
        <v>220</v>
      </c>
      <c r="D8514" t="s">
        <v>17736</v>
      </c>
      <c r="E8514" t="s">
        <v>83</v>
      </c>
      <c r="F8514" t="s">
        <v>4929</v>
      </c>
      <c r="G8514">
        <v>0</v>
      </c>
      <c r="H8514">
        <v>10</v>
      </c>
      <c r="I8514">
        <v>0</v>
      </c>
      <c r="J8514">
        <v>10</v>
      </c>
      <c r="K8514">
        <v>0</v>
      </c>
      <c r="L8514">
        <v>0</v>
      </c>
      <c r="M8514">
        <v>0</v>
      </c>
      <c r="N8514">
        <v>0</v>
      </c>
      <c r="O8514">
        <v>0</v>
      </c>
      <c r="P8514">
        <v>0</v>
      </c>
      <c r="Q8514">
        <v>0</v>
      </c>
    </row>
    <row r="8515" spans="1:17" x14ac:dyDescent="0.2">
      <c r="A8515" t="s">
        <v>26253</v>
      </c>
      <c r="B8515" t="s">
        <v>88</v>
      </c>
      <c r="C8515" t="s">
        <v>220</v>
      </c>
      <c r="D8515" t="s">
        <v>17736</v>
      </c>
      <c r="E8515" t="s">
        <v>83</v>
      </c>
      <c r="F8515" t="s">
        <v>4931</v>
      </c>
      <c r="G8515">
        <v>0</v>
      </c>
      <c r="H8515">
        <v>10</v>
      </c>
      <c r="I8515">
        <v>0</v>
      </c>
      <c r="J8515">
        <v>10</v>
      </c>
      <c r="K8515">
        <v>0</v>
      </c>
      <c r="L8515">
        <v>0</v>
      </c>
      <c r="M8515">
        <v>0</v>
      </c>
      <c r="N8515">
        <v>0</v>
      </c>
      <c r="O8515">
        <v>0</v>
      </c>
      <c r="P8515">
        <v>0</v>
      </c>
      <c r="Q8515">
        <v>0</v>
      </c>
    </row>
    <row r="8516" spans="1:17" x14ac:dyDescent="0.2">
      <c r="A8516" t="s">
        <v>26254</v>
      </c>
      <c r="B8516" t="s">
        <v>88</v>
      </c>
      <c r="C8516" t="s">
        <v>220</v>
      </c>
      <c r="D8516" t="s">
        <v>17736</v>
      </c>
      <c r="E8516" t="s">
        <v>83</v>
      </c>
      <c r="F8516" t="s">
        <v>4933</v>
      </c>
      <c r="G8516">
        <v>0</v>
      </c>
      <c r="H8516">
        <v>0</v>
      </c>
      <c r="I8516">
        <v>0</v>
      </c>
      <c r="J8516">
        <v>0</v>
      </c>
      <c r="K8516">
        <v>0</v>
      </c>
      <c r="L8516">
        <v>0</v>
      </c>
      <c r="M8516">
        <v>10</v>
      </c>
      <c r="N8516">
        <v>0</v>
      </c>
      <c r="O8516">
        <v>0</v>
      </c>
      <c r="P8516">
        <v>0</v>
      </c>
      <c r="Q8516">
        <v>0</v>
      </c>
    </row>
    <row r="8517" spans="1:17" x14ac:dyDescent="0.2">
      <c r="A8517" t="s">
        <v>26255</v>
      </c>
      <c r="B8517" t="s">
        <v>88</v>
      </c>
      <c r="C8517" t="s">
        <v>220</v>
      </c>
      <c r="D8517" t="s">
        <v>17736</v>
      </c>
      <c r="E8517" t="s">
        <v>83</v>
      </c>
      <c r="F8517" t="s">
        <v>4935</v>
      </c>
      <c r="G8517">
        <v>0</v>
      </c>
      <c r="H8517">
        <v>10</v>
      </c>
      <c r="I8517">
        <v>0</v>
      </c>
      <c r="J8517">
        <v>10</v>
      </c>
      <c r="K8517">
        <v>0</v>
      </c>
      <c r="L8517">
        <v>0</v>
      </c>
      <c r="M8517">
        <v>0</v>
      </c>
      <c r="N8517">
        <v>0</v>
      </c>
      <c r="O8517">
        <v>0</v>
      </c>
      <c r="P8517">
        <v>0</v>
      </c>
      <c r="Q8517">
        <v>0</v>
      </c>
    </row>
    <row r="8518" spans="1:17" x14ac:dyDescent="0.2">
      <c r="A8518" t="s">
        <v>26256</v>
      </c>
      <c r="B8518" t="s">
        <v>88</v>
      </c>
      <c r="C8518" t="s">
        <v>220</v>
      </c>
      <c r="D8518" t="s">
        <v>17736</v>
      </c>
      <c r="E8518" t="s">
        <v>83</v>
      </c>
      <c r="F8518" t="s">
        <v>4937</v>
      </c>
      <c r="G8518">
        <v>0</v>
      </c>
      <c r="H8518">
        <v>10</v>
      </c>
      <c r="I8518">
        <v>0</v>
      </c>
      <c r="J8518">
        <v>10</v>
      </c>
      <c r="K8518">
        <v>0</v>
      </c>
      <c r="L8518">
        <v>0</v>
      </c>
      <c r="M8518">
        <v>0</v>
      </c>
      <c r="N8518">
        <v>0</v>
      </c>
      <c r="O8518">
        <v>0</v>
      </c>
      <c r="P8518">
        <v>0</v>
      </c>
      <c r="Q8518">
        <v>0</v>
      </c>
    </row>
    <row r="8519" spans="1:17" x14ac:dyDescent="0.2">
      <c r="A8519" t="s">
        <v>26257</v>
      </c>
      <c r="B8519" t="s">
        <v>88</v>
      </c>
      <c r="C8519" t="s">
        <v>220</v>
      </c>
      <c r="D8519" t="s">
        <v>17736</v>
      </c>
      <c r="E8519" t="s">
        <v>83</v>
      </c>
      <c r="F8519" t="s">
        <v>4939</v>
      </c>
      <c r="G8519">
        <v>0</v>
      </c>
      <c r="H8519">
        <v>0</v>
      </c>
      <c r="I8519">
        <v>0</v>
      </c>
      <c r="J8519">
        <v>0</v>
      </c>
      <c r="K8519">
        <v>0</v>
      </c>
      <c r="L8519">
        <v>0</v>
      </c>
      <c r="M8519">
        <v>10</v>
      </c>
      <c r="N8519">
        <v>0</v>
      </c>
      <c r="O8519">
        <v>0</v>
      </c>
      <c r="P8519">
        <v>0</v>
      </c>
      <c r="Q8519">
        <v>0</v>
      </c>
    </row>
    <row r="8520" spans="1:17" x14ac:dyDescent="0.2">
      <c r="A8520" t="s">
        <v>26258</v>
      </c>
      <c r="B8520" t="s">
        <v>88</v>
      </c>
      <c r="C8520" t="s">
        <v>220</v>
      </c>
      <c r="D8520" t="s">
        <v>17736</v>
      </c>
      <c r="E8520" t="s">
        <v>83</v>
      </c>
      <c r="F8520" t="s">
        <v>4941</v>
      </c>
      <c r="G8520">
        <v>0</v>
      </c>
      <c r="H8520">
        <v>10</v>
      </c>
      <c r="I8520">
        <v>0</v>
      </c>
      <c r="J8520">
        <v>10</v>
      </c>
      <c r="K8520">
        <v>0</v>
      </c>
      <c r="L8520">
        <v>0</v>
      </c>
      <c r="M8520">
        <v>0</v>
      </c>
      <c r="N8520">
        <v>0</v>
      </c>
      <c r="O8520">
        <v>0</v>
      </c>
      <c r="P8520">
        <v>0</v>
      </c>
      <c r="Q8520">
        <v>0</v>
      </c>
    </row>
    <row r="8521" spans="1:17" x14ac:dyDescent="0.2">
      <c r="A8521" t="s">
        <v>26259</v>
      </c>
      <c r="B8521" t="s">
        <v>88</v>
      </c>
      <c r="C8521" t="s">
        <v>220</v>
      </c>
      <c r="D8521" t="s">
        <v>17736</v>
      </c>
      <c r="E8521" t="s">
        <v>83</v>
      </c>
      <c r="F8521" t="s">
        <v>4943</v>
      </c>
      <c r="G8521">
        <v>0</v>
      </c>
      <c r="H8521">
        <v>0</v>
      </c>
      <c r="I8521">
        <v>0</v>
      </c>
      <c r="J8521">
        <v>0</v>
      </c>
      <c r="K8521">
        <v>0</v>
      </c>
      <c r="L8521">
        <v>0</v>
      </c>
      <c r="M8521">
        <v>10</v>
      </c>
      <c r="N8521">
        <v>0</v>
      </c>
      <c r="O8521">
        <v>0</v>
      </c>
      <c r="P8521">
        <v>0</v>
      </c>
      <c r="Q8521">
        <v>0</v>
      </c>
    </row>
    <row r="8522" spans="1:17" x14ac:dyDescent="0.2">
      <c r="A8522" t="s">
        <v>26260</v>
      </c>
      <c r="B8522" t="s">
        <v>88</v>
      </c>
      <c r="C8522" t="s">
        <v>220</v>
      </c>
      <c r="D8522" t="s">
        <v>17736</v>
      </c>
      <c r="E8522" t="s">
        <v>83</v>
      </c>
      <c r="F8522" t="s">
        <v>4925</v>
      </c>
      <c r="G8522">
        <v>0</v>
      </c>
      <c r="H8522">
        <v>0</v>
      </c>
      <c r="I8522">
        <v>0</v>
      </c>
      <c r="J8522">
        <v>0</v>
      </c>
      <c r="K8522">
        <v>0</v>
      </c>
      <c r="L8522">
        <v>0</v>
      </c>
      <c r="M8522">
        <v>0</v>
      </c>
      <c r="N8522">
        <v>10</v>
      </c>
      <c r="O8522">
        <v>10</v>
      </c>
      <c r="P8522">
        <v>0</v>
      </c>
      <c r="Q8522">
        <v>0</v>
      </c>
    </row>
    <row r="8523" spans="1:17" x14ac:dyDescent="0.2">
      <c r="A8523" t="s">
        <v>26261</v>
      </c>
      <c r="B8523" t="s">
        <v>88</v>
      </c>
      <c r="C8523" t="s">
        <v>220</v>
      </c>
      <c r="D8523" t="s">
        <v>17736</v>
      </c>
      <c r="E8523" t="s">
        <v>83</v>
      </c>
      <c r="F8523" t="s">
        <v>4927</v>
      </c>
      <c r="G8523">
        <v>0</v>
      </c>
      <c r="H8523">
        <v>0</v>
      </c>
      <c r="I8523">
        <v>0</v>
      </c>
      <c r="J8523">
        <v>0</v>
      </c>
      <c r="K8523">
        <v>0</v>
      </c>
      <c r="L8523">
        <v>0</v>
      </c>
      <c r="M8523">
        <v>0</v>
      </c>
      <c r="N8523">
        <v>10</v>
      </c>
      <c r="O8523">
        <v>10</v>
      </c>
      <c r="P8523">
        <v>0</v>
      </c>
      <c r="Q8523">
        <v>0</v>
      </c>
    </row>
    <row r="8524" spans="1:17" x14ac:dyDescent="0.2">
      <c r="A8524" t="s">
        <v>26262</v>
      </c>
      <c r="B8524" t="s">
        <v>88</v>
      </c>
      <c r="C8524" t="s">
        <v>220</v>
      </c>
      <c r="D8524" t="s">
        <v>17736</v>
      </c>
      <c r="E8524" t="s">
        <v>83</v>
      </c>
      <c r="F8524" t="s">
        <v>17734</v>
      </c>
      <c r="G8524">
        <v>10</v>
      </c>
      <c r="H8524">
        <v>0</v>
      </c>
      <c r="I8524">
        <v>0</v>
      </c>
      <c r="J8524">
        <v>0</v>
      </c>
      <c r="K8524">
        <v>0</v>
      </c>
      <c r="L8524">
        <v>0</v>
      </c>
      <c r="M8524">
        <v>0</v>
      </c>
      <c r="N8524">
        <v>0</v>
      </c>
      <c r="O8524">
        <v>0</v>
      </c>
      <c r="P8524">
        <v>0</v>
      </c>
      <c r="Q8524">
        <v>0</v>
      </c>
    </row>
    <row r="8525" spans="1:17" x14ac:dyDescent="0.2">
      <c r="A8525" t="s">
        <v>26263</v>
      </c>
      <c r="B8525" t="s">
        <v>88</v>
      </c>
      <c r="C8525" t="s">
        <v>220</v>
      </c>
      <c r="D8525" t="s">
        <v>17736</v>
      </c>
      <c r="E8525" t="s">
        <v>81</v>
      </c>
      <c r="F8525" t="s">
        <v>4929</v>
      </c>
      <c r="G8525">
        <v>0</v>
      </c>
      <c r="H8525">
        <v>5</v>
      </c>
      <c r="I8525">
        <v>0</v>
      </c>
      <c r="J8525">
        <v>5</v>
      </c>
      <c r="K8525">
        <v>0</v>
      </c>
      <c r="L8525">
        <v>0</v>
      </c>
      <c r="M8525">
        <v>0</v>
      </c>
      <c r="N8525">
        <v>0</v>
      </c>
      <c r="O8525">
        <v>0</v>
      </c>
      <c r="P8525">
        <v>0</v>
      </c>
      <c r="Q8525">
        <v>0</v>
      </c>
    </row>
    <row r="8526" spans="1:17" x14ac:dyDescent="0.2">
      <c r="A8526" t="s">
        <v>26264</v>
      </c>
      <c r="B8526" t="s">
        <v>88</v>
      </c>
      <c r="C8526" t="s">
        <v>220</v>
      </c>
      <c r="D8526" t="s">
        <v>17736</v>
      </c>
      <c r="E8526" t="s">
        <v>81</v>
      </c>
      <c r="F8526" t="s">
        <v>4931</v>
      </c>
      <c r="G8526">
        <v>0</v>
      </c>
      <c r="H8526">
        <v>5</v>
      </c>
      <c r="I8526">
        <v>0</v>
      </c>
      <c r="J8526">
        <v>4</v>
      </c>
      <c r="K8526">
        <v>1</v>
      </c>
      <c r="L8526">
        <v>0</v>
      </c>
      <c r="M8526">
        <v>0</v>
      </c>
      <c r="N8526">
        <v>0</v>
      </c>
      <c r="O8526">
        <v>0</v>
      </c>
      <c r="P8526">
        <v>0</v>
      </c>
      <c r="Q8526">
        <v>0</v>
      </c>
    </row>
    <row r="8527" spans="1:17" x14ac:dyDescent="0.2">
      <c r="A8527" t="s">
        <v>26265</v>
      </c>
      <c r="B8527" t="s">
        <v>88</v>
      </c>
      <c r="C8527" t="s">
        <v>220</v>
      </c>
      <c r="D8527" t="s">
        <v>17736</v>
      </c>
      <c r="E8527" t="s">
        <v>81</v>
      </c>
      <c r="F8527" t="s">
        <v>4933</v>
      </c>
      <c r="G8527">
        <v>0</v>
      </c>
      <c r="H8527">
        <v>0</v>
      </c>
      <c r="I8527">
        <v>0</v>
      </c>
      <c r="J8527">
        <v>0</v>
      </c>
      <c r="K8527">
        <v>0</v>
      </c>
      <c r="L8527">
        <v>0</v>
      </c>
      <c r="M8527">
        <v>5</v>
      </c>
      <c r="N8527">
        <v>0</v>
      </c>
      <c r="O8527">
        <v>0</v>
      </c>
      <c r="P8527">
        <v>0</v>
      </c>
      <c r="Q8527">
        <v>0</v>
      </c>
    </row>
    <row r="8528" spans="1:17" x14ac:dyDescent="0.2">
      <c r="A8528" t="s">
        <v>26266</v>
      </c>
      <c r="B8528" t="s">
        <v>88</v>
      </c>
      <c r="C8528" t="s">
        <v>220</v>
      </c>
      <c r="D8528" t="s">
        <v>17736</v>
      </c>
      <c r="E8528" t="s">
        <v>81</v>
      </c>
      <c r="F8528" t="s">
        <v>4935</v>
      </c>
      <c r="G8528">
        <v>0</v>
      </c>
      <c r="H8528">
        <v>5</v>
      </c>
      <c r="I8528">
        <v>0</v>
      </c>
      <c r="J8528">
        <v>4</v>
      </c>
      <c r="K8528">
        <v>1</v>
      </c>
      <c r="L8528">
        <v>0</v>
      </c>
      <c r="M8528">
        <v>0</v>
      </c>
      <c r="N8528">
        <v>0</v>
      </c>
      <c r="O8528">
        <v>0</v>
      </c>
      <c r="P8528">
        <v>0</v>
      </c>
      <c r="Q8528">
        <v>0</v>
      </c>
    </row>
    <row r="8529" spans="1:17" x14ac:dyDescent="0.2">
      <c r="A8529" t="s">
        <v>26267</v>
      </c>
      <c r="B8529" t="s">
        <v>88</v>
      </c>
      <c r="C8529" t="s">
        <v>220</v>
      </c>
      <c r="D8529" t="s">
        <v>17736</v>
      </c>
      <c r="E8529" t="s">
        <v>81</v>
      </c>
      <c r="F8529" t="s">
        <v>4937</v>
      </c>
      <c r="G8529">
        <v>0</v>
      </c>
      <c r="H8529">
        <v>5</v>
      </c>
      <c r="I8529">
        <v>0</v>
      </c>
      <c r="J8529">
        <v>4</v>
      </c>
      <c r="K8529">
        <v>1</v>
      </c>
      <c r="L8529">
        <v>0</v>
      </c>
      <c r="M8529">
        <v>0</v>
      </c>
      <c r="N8529">
        <v>0</v>
      </c>
      <c r="O8529">
        <v>0</v>
      </c>
      <c r="P8529">
        <v>0</v>
      </c>
      <c r="Q8529">
        <v>0</v>
      </c>
    </row>
    <row r="8530" spans="1:17" x14ac:dyDescent="0.2">
      <c r="A8530" t="s">
        <v>26268</v>
      </c>
      <c r="B8530" t="s">
        <v>88</v>
      </c>
      <c r="C8530" t="s">
        <v>220</v>
      </c>
      <c r="D8530" t="s">
        <v>17736</v>
      </c>
      <c r="E8530" t="s">
        <v>81</v>
      </c>
      <c r="F8530" t="s">
        <v>4939</v>
      </c>
      <c r="G8530">
        <v>0</v>
      </c>
      <c r="H8530">
        <v>0</v>
      </c>
      <c r="I8530">
        <v>0</v>
      </c>
      <c r="J8530">
        <v>0</v>
      </c>
      <c r="K8530">
        <v>0</v>
      </c>
      <c r="L8530">
        <v>0</v>
      </c>
      <c r="M8530">
        <v>5</v>
      </c>
      <c r="N8530">
        <v>0</v>
      </c>
      <c r="O8530">
        <v>0</v>
      </c>
      <c r="P8530">
        <v>0</v>
      </c>
      <c r="Q8530">
        <v>0</v>
      </c>
    </row>
    <row r="8531" spans="1:17" x14ac:dyDescent="0.2">
      <c r="A8531" t="s">
        <v>26269</v>
      </c>
      <c r="B8531" t="s">
        <v>88</v>
      </c>
      <c r="C8531" t="s">
        <v>220</v>
      </c>
      <c r="D8531" t="s">
        <v>17736</v>
      </c>
      <c r="E8531" t="s">
        <v>81</v>
      </c>
      <c r="F8531" t="s">
        <v>4941</v>
      </c>
      <c r="G8531">
        <v>0</v>
      </c>
      <c r="H8531">
        <v>5</v>
      </c>
      <c r="I8531">
        <v>0</v>
      </c>
      <c r="J8531">
        <v>5</v>
      </c>
      <c r="K8531">
        <v>0</v>
      </c>
      <c r="L8531">
        <v>0</v>
      </c>
      <c r="M8531">
        <v>0</v>
      </c>
      <c r="N8531">
        <v>0</v>
      </c>
      <c r="O8531">
        <v>0</v>
      </c>
      <c r="P8531">
        <v>0</v>
      </c>
      <c r="Q8531">
        <v>0</v>
      </c>
    </row>
    <row r="8532" spans="1:17" x14ac:dyDescent="0.2">
      <c r="A8532" t="s">
        <v>26270</v>
      </c>
      <c r="B8532" t="s">
        <v>88</v>
      </c>
      <c r="C8532" t="s">
        <v>220</v>
      </c>
      <c r="D8532" t="s">
        <v>17736</v>
      </c>
      <c r="E8532" t="s">
        <v>81</v>
      </c>
      <c r="F8532" t="s">
        <v>4943</v>
      </c>
      <c r="G8532">
        <v>0</v>
      </c>
      <c r="H8532">
        <v>0</v>
      </c>
      <c r="I8532">
        <v>0</v>
      </c>
      <c r="J8532">
        <v>0</v>
      </c>
      <c r="K8532">
        <v>0</v>
      </c>
      <c r="L8532">
        <v>0</v>
      </c>
      <c r="M8532">
        <v>5</v>
      </c>
      <c r="N8532">
        <v>0</v>
      </c>
      <c r="O8532">
        <v>0</v>
      </c>
      <c r="P8532">
        <v>0</v>
      </c>
      <c r="Q8532">
        <v>0</v>
      </c>
    </row>
    <row r="8533" spans="1:17" x14ac:dyDescent="0.2">
      <c r="A8533" t="s">
        <v>26271</v>
      </c>
      <c r="B8533" t="s">
        <v>88</v>
      </c>
      <c r="C8533" t="s">
        <v>220</v>
      </c>
      <c r="D8533" t="s">
        <v>17736</v>
      </c>
      <c r="E8533" t="s">
        <v>81</v>
      </c>
      <c r="F8533" t="s">
        <v>4925</v>
      </c>
      <c r="G8533">
        <v>0</v>
      </c>
      <c r="H8533">
        <v>0</v>
      </c>
      <c r="I8533">
        <v>0</v>
      </c>
      <c r="J8533">
        <v>0</v>
      </c>
      <c r="K8533">
        <v>0</v>
      </c>
      <c r="L8533">
        <v>0</v>
      </c>
      <c r="M8533">
        <v>0</v>
      </c>
      <c r="N8533">
        <v>5</v>
      </c>
      <c r="O8533">
        <v>5</v>
      </c>
      <c r="P8533">
        <v>0</v>
      </c>
      <c r="Q8533">
        <v>0</v>
      </c>
    </row>
    <row r="8534" spans="1:17" x14ac:dyDescent="0.2">
      <c r="A8534" t="s">
        <v>26272</v>
      </c>
      <c r="B8534" t="s">
        <v>88</v>
      </c>
      <c r="C8534" t="s">
        <v>220</v>
      </c>
      <c r="D8534" t="s">
        <v>17736</v>
      </c>
      <c r="E8534" t="s">
        <v>81</v>
      </c>
      <c r="F8534" t="s">
        <v>4927</v>
      </c>
      <c r="G8534">
        <v>0</v>
      </c>
      <c r="H8534">
        <v>0</v>
      </c>
      <c r="I8534">
        <v>0</v>
      </c>
      <c r="J8534">
        <v>0</v>
      </c>
      <c r="K8534">
        <v>0</v>
      </c>
      <c r="L8534">
        <v>0</v>
      </c>
      <c r="M8534">
        <v>0</v>
      </c>
      <c r="N8534">
        <v>5</v>
      </c>
      <c r="O8534">
        <v>5</v>
      </c>
      <c r="P8534">
        <v>0</v>
      </c>
      <c r="Q8534">
        <v>0</v>
      </c>
    </row>
    <row r="8535" spans="1:17" x14ac:dyDescent="0.2">
      <c r="A8535" t="s">
        <v>26273</v>
      </c>
      <c r="B8535" t="s">
        <v>88</v>
      </c>
      <c r="C8535" t="s">
        <v>220</v>
      </c>
      <c r="D8535" t="s">
        <v>17736</v>
      </c>
      <c r="E8535" t="s">
        <v>81</v>
      </c>
      <c r="F8535" t="s">
        <v>17734</v>
      </c>
      <c r="G8535">
        <v>5</v>
      </c>
      <c r="H8535">
        <v>0</v>
      </c>
      <c r="I8535">
        <v>0</v>
      </c>
      <c r="J8535">
        <v>0</v>
      </c>
      <c r="K8535">
        <v>0</v>
      </c>
      <c r="L8535">
        <v>0</v>
      </c>
      <c r="M8535">
        <v>0</v>
      </c>
      <c r="N8535">
        <v>0</v>
      </c>
      <c r="O8535">
        <v>0</v>
      </c>
      <c r="P8535">
        <v>0</v>
      </c>
      <c r="Q8535">
        <v>0</v>
      </c>
    </row>
    <row r="8536" spans="1:17" x14ac:dyDescent="0.2">
      <c r="A8536" t="s">
        <v>26274</v>
      </c>
      <c r="B8536" t="s">
        <v>88</v>
      </c>
      <c r="C8536" t="s">
        <v>220</v>
      </c>
      <c r="D8536" t="s">
        <v>17748</v>
      </c>
      <c r="E8536" t="s">
        <v>83</v>
      </c>
      <c r="F8536" t="s">
        <v>17749</v>
      </c>
      <c r="G8536">
        <v>0</v>
      </c>
      <c r="H8536">
        <v>0</v>
      </c>
      <c r="I8536">
        <v>0</v>
      </c>
      <c r="J8536">
        <v>0</v>
      </c>
      <c r="K8536">
        <v>0</v>
      </c>
      <c r="L8536">
        <v>0</v>
      </c>
      <c r="M8536">
        <v>0</v>
      </c>
      <c r="N8536">
        <v>1</v>
      </c>
      <c r="O8536">
        <v>1</v>
      </c>
      <c r="P8536">
        <v>0</v>
      </c>
      <c r="Q8536">
        <v>0</v>
      </c>
    </row>
    <row r="8537" spans="1:17" x14ac:dyDescent="0.2">
      <c r="A8537" t="s">
        <v>26275</v>
      </c>
      <c r="B8537" t="s">
        <v>88</v>
      </c>
      <c r="C8537" t="s">
        <v>220</v>
      </c>
      <c r="D8537" t="s">
        <v>17748</v>
      </c>
      <c r="E8537" t="s">
        <v>83</v>
      </c>
      <c r="F8537" t="s">
        <v>17734</v>
      </c>
      <c r="G8537">
        <v>1</v>
      </c>
      <c r="H8537">
        <v>0</v>
      </c>
      <c r="I8537">
        <v>0</v>
      </c>
      <c r="J8537">
        <v>0</v>
      </c>
      <c r="K8537">
        <v>0</v>
      </c>
      <c r="L8537">
        <v>0</v>
      </c>
      <c r="M8537">
        <v>0</v>
      </c>
      <c r="N8537">
        <v>0</v>
      </c>
      <c r="O8537">
        <v>0</v>
      </c>
      <c r="P8537">
        <v>0</v>
      </c>
      <c r="Q8537">
        <v>0</v>
      </c>
    </row>
    <row r="8538" spans="1:17" x14ac:dyDescent="0.2">
      <c r="A8538" t="s">
        <v>26276</v>
      </c>
      <c r="B8538" t="s">
        <v>88</v>
      </c>
      <c r="C8538" t="s">
        <v>220</v>
      </c>
      <c r="D8538" t="s">
        <v>17748</v>
      </c>
      <c r="E8538" t="s">
        <v>81</v>
      </c>
      <c r="F8538" t="s">
        <v>17749</v>
      </c>
      <c r="G8538">
        <v>0</v>
      </c>
      <c r="H8538">
        <v>0</v>
      </c>
      <c r="I8538">
        <v>0</v>
      </c>
      <c r="J8538">
        <v>0</v>
      </c>
      <c r="K8538">
        <v>0</v>
      </c>
      <c r="L8538">
        <v>0</v>
      </c>
      <c r="M8538">
        <v>0</v>
      </c>
      <c r="N8538">
        <v>1</v>
      </c>
      <c r="O8538">
        <v>0</v>
      </c>
      <c r="P8538">
        <v>1</v>
      </c>
      <c r="Q8538">
        <v>0</v>
      </c>
    </row>
    <row r="8539" spans="1:17" x14ac:dyDescent="0.2">
      <c r="A8539" t="s">
        <v>26277</v>
      </c>
      <c r="B8539" t="s">
        <v>88</v>
      </c>
      <c r="C8539" t="s">
        <v>220</v>
      </c>
      <c r="D8539" t="s">
        <v>17748</v>
      </c>
      <c r="E8539" t="s">
        <v>81</v>
      </c>
      <c r="F8539" t="s">
        <v>17734</v>
      </c>
      <c r="G8539">
        <v>1</v>
      </c>
      <c r="H8539">
        <v>0</v>
      </c>
      <c r="I8539">
        <v>0</v>
      </c>
      <c r="J8539">
        <v>0</v>
      </c>
      <c r="K8539">
        <v>0</v>
      </c>
      <c r="L8539">
        <v>0</v>
      </c>
      <c r="M8539">
        <v>0</v>
      </c>
      <c r="N8539">
        <v>0</v>
      </c>
      <c r="O8539">
        <v>0</v>
      </c>
      <c r="P8539">
        <v>0</v>
      </c>
      <c r="Q8539">
        <v>0</v>
      </c>
    </row>
    <row r="8540" spans="1:17" x14ac:dyDescent="0.2">
      <c r="A8540" t="s">
        <v>26278</v>
      </c>
      <c r="B8540" t="s">
        <v>88</v>
      </c>
      <c r="C8540" t="s">
        <v>221</v>
      </c>
      <c r="D8540" t="s">
        <v>17736</v>
      </c>
      <c r="E8540" t="s">
        <v>83</v>
      </c>
      <c r="F8540" t="s">
        <v>4929</v>
      </c>
      <c r="G8540">
        <v>0</v>
      </c>
      <c r="H8540">
        <v>4</v>
      </c>
      <c r="I8540">
        <v>0</v>
      </c>
      <c r="J8540">
        <v>4</v>
      </c>
      <c r="K8540">
        <v>0</v>
      </c>
      <c r="L8540">
        <v>0</v>
      </c>
      <c r="M8540">
        <v>0</v>
      </c>
      <c r="N8540">
        <v>0</v>
      </c>
      <c r="O8540">
        <v>0</v>
      </c>
      <c r="P8540">
        <v>0</v>
      </c>
      <c r="Q8540">
        <v>0</v>
      </c>
    </row>
    <row r="8541" spans="1:17" x14ac:dyDescent="0.2">
      <c r="A8541" t="s">
        <v>26279</v>
      </c>
      <c r="B8541" t="s">
        <v>88</v>
      </c>
      <c r="C8541" t="s">
        <v>221</v>
      </c>
      <c r="D8541" t="s">
        <v>17736</v>
      </c>
      <c r="E8541" t="s">
        <v>83</v>
      </c>
      <c r="F8541" t="s">
        <v>4931</v>
      </c>
      <c r="G8541">
        <v>0</v>
      </c>
      <c r="H8541">
        <v>4</v>
      </c>
      <c r="I8541">
        <v>0</v>
      </c>
      <c r="J8541">
        <v>4</v>
      </c>
      <c r="K8541">
        <v>0</v>
      </c>
      <c r="L8541">
        <v>0</v>
      </c>
      <c r="M8541">
        <v>0</v>
      </c>
      <c r="N8541">
        <v>0</v>
      </c>
      <c r="O8541">
        <v>0</v>
      </c>
      <c r="P8541">
        <v>0</v>
      </c>
      <c r="Q8541">
        <v>0</v>
      </c>
    </row>
    <row r="8542" spans="1:17" x14ac:dyDescent="0.2">
      <c r="A8542" t="s">
        <v>26280</v>
      </c>
      <c r="B8542" t="s">
        <v>89</v>
      </c>
      <c r="C8542" t="s">
        <v>191</v>
      </c>
      <c r="D8542" t="s">
        <v>17736</v>
      </c>
      <c r="E8542" t="s">
        <v>83</v>
      </c>
      <c r="F8542" t="s">
        <v>4935</v>
      </c>
      <c r="G8542">
        <v>0</v>
      </c>
      <c r="H8542">
        <v>3</v>
      </c>
      <c r="I8542">
        <v>0</v>
      </c>
      <c r="J8542">
        <v>3</v>
      </c>
      <c r="K8542">
        <v>0</v>
      </c>
      <c r="L8542">
        <v>0</v>
      </c>
      <c r="M8542">
        <v>0</v>
      </c>
      <c r="N8542">
        <v>0</v>
      </c>
      <c r="O8542">
        <v>0</v>
      </c>
      <c r="P8542">
        <v>0</v>
      </c>
      <c r="Q8542">
        <v>0</v>
      </c>
    </row>
    <row r="8543" spans="1:17" x14ac:dyDescent="0.2">
      <c r="A8543" t="s">
        <v>26281</v>
      </c>
      <c r="B8543" t="s">
        <v>89</v>
      </c>
      <c r="C8543" t="s">
        <v>191</v>
      </c>
      <c r="D8543" t="s">
        <v>17736</v>
      </c>
      <c r="E8543" t="s">
        <v>83</v>
      </c>
      <c r="F8543" t="s">
        <v>4937</v>
      </c>
      <c r="G8543">
        <v>0</v>
      </c>
      <c r="H8543">
        <v>3</v>
      </c>
      <c r="I8543">
        <v>0</v>
      </c>
      <c r="J8543">
        <v>3</v>
      </c>
      <c r="K8543">
        <v>0</v>
      </c>
      <c r="L8543">
        <v>0</v>
      </c>
      <c r="M8543">
        <v>0</v>
      </c>
      <c r="N8543">
        <v>0</v>
      </c>
      <c r="O8543">
        <v>0</v>
      </c>
      <c r="P8543">
        <v>0</v>
      </c>
      <c r="Q8543">
        <v>0</v>
      </c>
    </row>
    <row r="8544" spans="1:17" x14ac:dyDescent="0.2">
      <c r="A8544" t="s">
        <v>26282</v>
      </c>
      <c r="B8544" t="s">
        <v>89</v>
      </c>
      <c r="C8544" t="s">
        <v>191</v>
      </c>
      <c r="D8544" t="s">
        <v>17736</v>
      </c>
      <c r="E8544" t="s">
        <v>83</v>
      </c>
      <c r="F8544" t="s">
        <v>4939</v>
      </c>
      <c r="G8544">
        <v>0</v>
      </c>
      <c r="H8544">
        <v>0</v>
      </c>
      <c r="I8544">
        <v>0</v>
      </c>
      <c r="J8544">
        <v>0</v>
      </c>
      <c r="K8544">
        <v>0</v>
      </c>
      <c r="L8544">
        <v>0</v>
      </c>
      <c r="M8544">
        <v>3</v>
      </c>
      <c r="N8544">
        <v>0</v>
      </c>
      <c r="O8544">
        <v>0</v>
      </c>
      <c r="P8544">
        <v>0</v>
      </c>
      <c r="Q8544">
        <v>0</v>
      </c>
    </row>
    <row r="8545" spans="1:17" x14ac:dyDescent="0.2">
      <c r="A8545" t="s">
        <v>26283</v>
      </c>
      <c r="B8545" t="s">
        <v>89</v>
      </c>
      <c r="C8545" t="s">
        <v>191</v>
      </c>
      <c r="D8545" t="s">
        <v>17736</v>
      </c>
      <c r="E8545" t="s">
        <v>83</v>
      </c>
      <c r="F8545" t="s">
        <v>4941</v>
      </c>
      <c r="G8545">
        <v>0</v>
      </c>
      <c r="H8545">
        <v>3</v>
      </c>
      <c r="I8545">
        <v>0</v>
      </c>
      <c r="J8545">
        <v>3</v>
      </c>
      <c r="K8545">
        <v>0</v>
      </c>
      <c r="L8545">
        <v>0</v>
      </c>
      <c r="M8545">
        <v>0</v>
      </c>
      <c r="N8545">
        <v>0</v>
      </c>
      <c r="O8545">
        <v>0</v>
      </c>
      <c r="P8545">
        <v>0</v>
      </c>
      <c r="Q8545">
        <v>0</v>
      </c>
    </row>
    <row r="8546" spans="1:17" x14ac:dyDescent="0.2">
      <c r="A8546" t="s">
        <v>26284</v>
      </c>
      <c r="B8546" t="s">
        <v>89</v>
      </c>
      <c r="C8546" t="s">
        <v>191</v>
      </c>
      <c r="D8546" t="s">
        <v>17736</v>
      </c>
      <c r="E8546" t="s">
        <v>83</v>
      </c>
      <c r="F8546" t="s">
        <v>4943</v>
      </c>
      <c r="G8546">
        <v>0</v>
      </c>
      <c r="H8546">
        <v>0</v>
      </c>
      <c r="I8546">
        <v>0</v>
      </c>
      <c r="J8546">
        <v>0</v>
      </c>
      <c r="K8546">
        <v>0</v>
      </c>
      <c r="L8546">
        <v>0</v>
      </c>
      <c r="M8546">
        <v>3</v>
      </c>
      <c r="N8546">
        <v>0</v>
      </c>
      <c r="O8546">
        <v>0</v>
      </c>
      <c r="P8546">
        <v>0</v>
      </c>
      <c r="Q8546">
        <v>0</v>
      </c>
    </row>
    <row r="8547" spans="1:17" x14ac:dyDescent="0.2">
      <c r="A8547" t="s">
        <v>26285</v>
      </c>
      <c r="B8547" t="s">
        <v>89</v>
      </c>
      <c r="C8547" t="s">
        <v>191</v>
      </c>
      <c r="D8547" t="s">
        <v>17736</v>
      </c>
      <c r="E8547" t="s">
        <v>83</v>
      </c>
      <c r="F8547" t="s">
        <v>4925</v>
      </c>
      <c r="G8547">
        <v>0</v>
      </c>
      <c r="H8547">
        <v>0</v>
      </c>
      <c r="I8547">
        <v>0</v>
      </c>
      <c r="J8547">
        <v>0</v>
      </c>
      <c r="K8547">
        <v>0</v>
      </c>
      <c r="L8547">
        <v>0</v>
      </c>
      <c r="M8547">
        <v>0</v>
      </c>
      <c r="N8547">
        <v>3</v>
      </c>
      <c r="O8547">
        <v>3</v>
      </c>
      <c r="P8547">
        <v>0</v>
      </c>
      <c r="Q8547">
        <v>0</v>
      </c>
    </row>
    <row r="8548" spans="1:17" x14ac:dyDescent="0.2">
      <c r="A8548" t="s">
        <v>26286</v>
      </c>
      <c r="B8548" t="s">
        <v>89</v>
      </c>
      <c r="C8548" t="s">
        <v>191</v>
      </c>
      <c r="D8548" t="s">
        <v>17736</v>
      </c>
      <c r="E8548" t="s">
        <v>83</v>
      </c>
      <c r="F8548" t="s">
        <v>4927</v>
      </c>
      <c r="G8548">
        <v>0</v>
      </c>
      <c r="H8548">
        <v>0</v>
      </c>
      <c r="I8548">
        <v>0</v>
      </c>
      <c r="J8548">
        <v>0</v>
      </c>
      <c r="K8548">
        <v>0</v>
      </c>
      <c r="L8548">
        <v>0</v>
      </c>
      <c r="M8548">
        <v>0</v>
      </c>
      <c r="N8548">
        <v>3</v>
      </c>
      <c r="O8548">
        <v>3</v>
      </c>
      <c r="P8548">
        <v>0</v>
      </c>
      <c r="Q8548">
        <v>0</v>
      </c>
    </row>
    <row r="8549" spans="1:17" x14ac:dyDescent="0.2">
      <c r="A8549" t="s">
        <v>26287</v>
      </c>
      <c r="B8549" t="s">
        <v>89</v>
      </c>
      <c r="C8549" t="s">
        <v>191</v>
      </c>
      <c r="D8549" t="s">
        <v>17736</v>
      </c>
      <c r="E8549" t="s">
        <v>83</v>
      </c>
      <c r="F8549" t="s">
        <v>17734</v>
      </c>
      <c r="G8549">
        <v>3</v>
      </c>
      <c r="H8549">
        <v>0</v>
      </c>
      <c r="I8549">
        <v>0</v>
      </c>
      <c r="J8549">
        <v>0</v>
      </c>
      <c r="K8549">
        <v>0</v>
      </c>
      <c r="L8549">
        <v>0</v>
      </c>
      <c r="M8549">
        <v>0</v>
      </c>
      <c r="N8549">
        <v>0</v>
      </c>
      <c r="O8549">
        <v>0</v>
      </c>
      <c r="P8549">
        <v>0</v>
      </c>
      <c r="Q8549">
        <v>0</v>
      </c>
    </row>
    <row r="8550" spans="1:17" x14ac:dyDescent="0.2">
      <c r="A8550" t="s">
        <v>26288</v>
      </c>
      <c r="B8550" t="s">
        <v>89</v>
      </c>
      <c r="C8550" t="s">
        <v>191</v>
      </c>
      <c r="D8550" t="s">
        <v>17736</v>
      </c>
      <c r="E8550" t="s">
        <v>81</v>
      </c>
      <c r="F8550" t="s">
        <v>4929</v>
      </c>
      <c r="G8550">
        <v>0</v>
      </c>
      <c r="H8550">
        <v>5</v>
      </c>
      <c r="I8550">
        <v>0</v>
      </c>
      <c r="J8550">
        <v>2</v>
      </c>
      <c r="K8550">
        <v>3</v>
      </c>
      <c r="L8550">
        <v>0</v>
      </c>
      <c r="M8550">
        <v>0</v>
      </c>
      <c r="N8550">
        <v>0</v>
      </c>
      <c r="O8550">
        <v>0</v>
      </c>
      <c r="P8550">
        <v>0</v>
      </c>
      <c r="Q8550">
        <v>0</v>
      </c>
    </row>
    <row r="8551" spans="1:17" x14ac:dyDescent="0.2">
      <c r="A8551" t="s">
        <v>26289</v>
      </c>
      <c r="B8551" t="s">
        <v>89</v>
      </c>
      <c r="C8551" t="s">
        <v>191</v>
      </c>
      <c r="D8551" t="s">
        <v>17736</v>
      </c>
      <c r="E8551" t="s">
        <v>81</v>
      </c>
      <c r="F8551" t="s">
        <v>4931</v>
      </c>
      <c r="G8551">
        <v>0</v>
      </c>
      <c r="H8551">
        <v>5</v>
      </c>
      <c r="I8551">
        <v>0</v>
      </c>
      <c r="J8551">
        <v>2</v>
      </c>
      <c r="K8551">
        <v>2</v>
      </c>
      <c r="L8551">
        <v>1</v>
      </c>
      <c r="M8551">
        <v>0</v>
      </c>
      <c r="N8551">
        <v>0</v>
      </c>
      <c r="O8551">
        <v>0</v>
      </c>
      <c r="P8551">
        <v>0</v>
      </c>
      <c r="Q8551">
        <v>0</v>
      </c>
    </row>
    <row r="8552" spans="1:17" x14ac:dyDescent="0.2">
      <c r="A8552" t="s">
        <v>26290</v>
      </c>
      <c r="B8552" t="s">
        <v>89</v>
      </c>
      <c r="C8552" t="s">
        <v>191</v>
      </c>
      <c r="D8552" t="s">
        <v>17736</v>
      </c>
      <c r="E8552" t="s">
        <v>81</v>
      </c>
      <c r="F8552" t="s">
        <v>4933</v>
      </c>
      <c r="G8552">
        <v>0</v>
      </c>
      <c r="H8552">
        <v>0</v>
      </c>
      <c r="I8552">
        <v>0</v>
      </c>
      <c r="J8552">
        <v>0</v>
      </c>
      <c r="K8552">
        <v>0</v>
      </c>
      <c r="L8552">
        <v>0</v>
      </c>
      <c r="M8552">
        <v>5</v>
      </c>
      <c r="N8552">
        <v>0</v>
      </c>
      <c r="O8552">
        <v>0</v>
      </c>
      <c r="P8552">
        <v>0</v>
      </c>
      <c r="Q8552">
        <v>0</v>
      </c>
    </row>
    <row r="8553" spans="1:17" x14ac:dyDescent="0.2">
      <c r="A8553" t="s">
        <v>26291</v>
      </c>
      <c r="B8553" t="s">
        <v>89</v>
      </c>
      <c r="C8553" t="s">
        <v>191</v>
      </c>
      <c r="D8553" t="s">
        <v>17736</v>
      </c>
      <c r="E8553" t="s">
        <v>81</v>
      </c>
      <c r="F8553" t="s">
        <v>4935</v>
      </c>
      <c r="G8553">
        <v>0</v>
      </c>
      <c r="H8553">
        <v>5</v>
      </c>
      <c r="I8553">
        <v>0</v>
      </c>
      <c r="J8553">
        <v>2</v>
      </c>
      <c r="K8553">
        <v>2</v>
      </c>
      <c r="L8553">
        <v>1</v>
      </c>
      <c r="M8553">
        <v>0</v>
      </c>
      <c r="N8553">
        <v>0</v>
      </c>
      <c r="O8553">
        <v>0</v>
      </c>
      <c r="P8553">
        <v>0</v>
      </c>
      <c r="Q8553">
        <v>0</v>
      </c>
    </row>
    <row r="8554" spans="1:17" x14ac:dyDescent="0.2">
      <c r="A8554" t="s">
        <v>26292</v>
      </c>
      <c r="B8554" t="s">
        <v>89</v>
      </c>
      <c r="C8554" t="s">
        <v>191</v>
      </c>
      <c r="D8554" t="s">
        <v>17736</v>
      </c>
      <c r="E8554" t="s">
        <v>81</v>
      </c>
      <c r="F8554" t="s">
        <v>4937</v>
      </c>
      <c r="G8554">
        <v>0</v>
      </c>
      <c r="H8554">
        <v>5</v>
      </c>
      <c r="I8554">
        <v>0</v>
      </c>
      <c r="J8554">
        <v>2</v>
      </c>
      <c r="K8554">
        <v>2</v>
      </c>
      <c r="L8554">
        <v>1</v>
      </c>
      <c r="M8554">
        <v>0</v>
      </c>
      <c r="N8554">
        <v>0</v>
      </c>
      <c r="O8554">
        <v>0</v>
      </c>
      <c r="P8554">
        <v>0</v>
      </c>
      <c r="Q8554">
        <v>0</v>
      </c>
    </row>
    <row r="8555" spans="1:17" x14ac:dyDescent="0.2">
      <c r="A8555" t="s">
        <v>26293</v>
      </c>
      <c r="B8555" t="s">
        <v>89</v>
      </c>
      <c r="C8555" t="s">
        <v>191</v>
      </c>
      <c r="D8555" t="s">
        <v>17736</v>
      </c>
      <c r="E8555" t="s">
        <v>81</v>
      </c>
      <c r="F8555" t="s">
        <v>4939</v>
      </c>
      <c r="G8555">
        <v>0</v>
      </c>
      <c r="H8555">
        <v>0</v>
      </c>
      <c r="I8555">
        <v>0</v>
      </c>
      <c r="J8555">
        <v>0</v>
      </c>
      <c r="K8555">
        <v>0</v>
      </c>
      <c r="L8555">
        <v>0</v>
      </c>
      <c r="M8555">
        <v>5</v>
      </c>
      <c r="N8555">
        <v>0</v>
      </c>
      <c r="O8555">
        <v>0</v>
      </c>
      <c r="P8555">
        <v>0</v>
      </c>
      <c r="Q8555">
        <v>0</v>
      </c>
    </row>
    <row r="8556" spans="1:17" x14ac:dyDescent="0.2">
      <c r="A8556" t="s">
        <v>26294</v>
      </c>
      <c r="B8556" t="s">
        <v>89</v>
      </c>
      <c r="C8556" t="s">
        <v>191</v>
      </c>
      <c r="D8556" t="s">
        <v>17736</v>
      </c>
      <c r="E8556" t="s">
        <v>81</v>
      </c>
      <c r="F8556" t="s">
        <v>4941</v>
      </c>
      <c r="G8556">
        <v>0</v>
      </c>
      <c r="H8556">
        <v>5</v>
      </c>
      <c r="I8556">
        <v>0</v>
      </c>
      <c r="J8556">
        <v>2</v>
      </c>
      <c r="K8556">
        <v>3</v>
      </c>
      <c r="L8556">
        <v>0</v>
      </c>
      <c r="M8556">
        <v>0</v>
      </c>
      <c r="N8556">
        <v>0</v>
      </c>
      <c r="O8556">
        <v>0</v>
      </c>
      <c r="P8556">
        <v>0</v>
      </c>
      <c r="Q8556">
        <v>0</v>
      </c>
    </row>
    <row r="8557" spans="1:17" x14ac:dyDescent="0.2">
      <c r="A8557" t="s">
        <v>26295</v>
      </c>
      <c r="B8557" t="s">
        <v>89</v>
      </c>
      <c r="C8557" t="s">
        <v>253</v>
      </c>
      <c r="D8557" t="s">
        <v>17736</v>
      </c>
      <c r="E8557" t="s">
        <v>81</v>
      </c>
      <c r="F8557" t="s">
        <v>4925</v>
      </c>
      <c r="G8557">
        <v>0</v>
      </c>
      <c r="H8557">
        <v>0</v>
      </c>
      <c r="I8557">
        <v>0</v>
      </c>
      <c r="J8557">
        <v>0</v>
      </c>
      <c r="K8557">
        <v>0</v>
      </c>
      <c r="L8557">
        <v>0</v>
      </c>
      <c r="M8557">
        <v>0</v>
      </c>
      <c r="N8557">
        <v>21</v>
      </c>
      <c r="O8557">
        <v>18</v>
      </c>
      <c r="P8557">
        <v>3</v>
      </c>
      <c r="Q8557">
        <v>0</v>
      </c>
    </row>
    <row r="8558" spans="1:17" x14ac:dyDescent="0.2">
      <c r="A8558" t="s">
        <v>26296</v>
      </c>
      <c r="B8558" t="s">
        <v>89</v>
      </c>
      <c r="C8558" t="s">
        <v>253</v>
      </c>
      <c r="D8558" t="s">
        <v>17736</v>
      </c>
      <c r="E8558" t="s">
        <v>81</v>
      </c>
      <c r="F8558" t="s">
        <v>4927</v>
      </c>
      <c r="G8558">
        <v>0</v>
      </c>
      <c r="H8558">
        <v>0</v>
      </c>
      <c r="I8558">
        <v>0</v>
      </c>
      <c r="J8558">
        <v>0</v>
      </c>
      <c r="K8558">
        <v>0</v>
      </c>
      <c r="L8558">
        <v>0</v>
      </c>
      <c r="M8558">
        <v>0</v>
      </c>
      <c r="N8558">
        <v>19</v>
      </c>
      <c r="O8558">
        <v>16</v>
      </c>
      <c r="P8558">
        <v>3</v>
      </c>
      <c r="Q8558">
        <v>0</v>
      </c>
    </row>
    <row r="8559" spans="1:17" x14ac:dyDescent="0.2">
      <c r="A8559" t="s">
        <v>26297</v>
      </c>
      <c r="B8559" t="s">
        <v>89</v>
      </c>
      <c r="C8559" t="s">
        <v>253</v>
      </c>
      <c r="D8559" t="s">
        <v>17736</v>
      </c>
      <c r="E8559" t="s">
        <v>81</v>
      </c>
      <c r="F8559" t="s">
        <v>17734</v>
      </c>
      <c r="G8559">
        <v>29</v>
      </c>
      <c r="H8559">
        <v>0</v>
      </c>
      <c r="I8559">
        <v>0</v>
      </c>
      <c r="J8559">
        <v>0</v>
      </c>
      <c r="K8559">
        <v>0</v>
      </c>
      <c r="L8559">
        <v>0</v>
      </c>
      <c r="M8559">
        <v>0</v>
      </c>
      <c r="N8559">
        <v>0</v>
      </c>
      <c r="O8559">
        <v>0</v>
      </c>
      <c r="P8559">
        <v>0</v>
      </c>
      <c r="Q8559">
        <v>0</v>
      </c>
    </row>
    <row r="8560" spans="1:17" x14ac:dyDescent="0.2">
      <c r="A8560" t="s">
        <v>26298</v>
      </c>
      <c r="B8560" t="s">
        <v>89</v>
      </c>
      <c r="C8560" t="s">
        <v>253</v>
      </c>
      <c r="D8560" t="s">
        <v>17754</v>
      </c>
      <c r="E8560" t="s">
        <v>83</v>
      </c>
      <c r="F8560" t="s">
        <v>17734</v>
      </c>
      <c r="G8560">
        <v>7</v>
      </c>
      <c r="H8560">
        <v>0</v>
      </c>
      <c r="I8560">
        <v>0</v>
      </c>
      <c r="J8560">
        <v>0</v>
      </c>
      <c r="K8560">
        <v>0</v>
      </c>
      <c r="L8560">
        <v>0</v>
      </c>
      <c r="M8560">
        <v>0</v>
      </c>
      <c r="N8560">
        <v>0</v>
      </c>
      <c r="O8560">
        <v>0</v>
      </c>
      <c r="P8560">
        <v>0</v>
      </c>
      <c r="Q8560">
        <v>0</v>
      </c>
    </row>
    <row r="8561" spans="1:17" x14ac:dyDescent="0.2">
      <c r="A8561" t="s">
        <v>26299</v>
      </c>
      <c r="B8561" t="s">
        <v>89</v>
      </c>
      <c r="C8561" t="s">
        <v>253</v>
      </c>
      <c r="D8561" t="s">
        <v>17754</v>
      </c>
      <c r="E8561" t="s">
        <v>81</v>
      </c>
      <c r="F8561" t="s">
        <v>17734</v>
      </c>
      <c r="G8561">
        <v>4</v>
      </c>
      <c r="H8561">
        <v>0</v>
      </c>
      <c r="I8561">
        <v>0</v>
      </c>
      <c r="J8561">
        <v>0</v>
      </c>
      <c r="K8561">
        <v>0</v>
      </c>
      <c r="L8561">
        <v>0</v>
      </c>
      <c r="M8561">
        <v>0</v>
      </c>
      <c r="N8561">
        <v>0</v>
      </c>
      <c r="O8561">
        <v>0</v>
      </c>
      <c r="P8561">
        <v>0</v>
      </c>
      <c r="Q8561">
        <v>0</v>
      </c>
    </row>
    <row r="8562" spans="1:17" x14ac:dyDescent="0.2">
      <c r="A8562" t="s">
        <v>26300</v>
      </c>
      <c r="B8562" t="s">
        <v>89</v>
      </c>
      <c r="C8562" t="s">
        <v>254</v>
      </c>
      <c r="D8562" t="s">
        <v>17768</v>
      </c>
      <c r="E8562" t="s">
        <v>83</v>
      </c>
      <c r="F8562" t="s">
        <v>17734</v>
      </c>
      <c r="G8562">
        <v>1</v>
      </c>
      <c r="H8562">
        <v>0</v>
      </c>
      <c r="I8562">
        <v>0</v>
      </c>
      <c r="J8562">
        <v>0</v>
      </c>
      <c r="K8562">
        <v>0</v>
      </c>
      <c r="L8562">
        <v>0</v>
      </c>
      <c r="M8562">
        <v>0</v>
      </c>
      <c r="N8562">
        <v>0</v>
      </c>
      <c r="O8562">
        <v>0</v>
      </c>
      <c r="P8562">
        <v>0</v>
      </c>
      <c r="Q8562">
        <v>0</v>
      </c>
    </row>
    <row r="8563" spans="1:17" x14ac:dyDescent="0.2">
      <c r="A8563" t="s">
        <v>26301</v>
      </c>
      <c r="B8563" t="s">
        <v>89</v>
      </c>
      <c r="C8563" t="s">
        <v>254</v>
      </c>
      <c r="D8563" t="s">
        <v>17768</v>
      </c>
      <c r="E8563" t="s">
        <v>81</v>
      </c>
      <c r="F8563" t="s">
        <v>17734</v>
      </c>
      <c r="G8563">
        <v>1</v>
      </c>
      <c r="H8563">
        <v>0</v>
      </c>
      <c r="I8563">
        <v>0</v>
      </c>
      <c r="J8563">
        <v>0</v>
      </c>
      <c r="K8563">
        <v>0</v>
      </c>
      <c r="L8563">
        <v>0</v>
      </c>
      <c r="M8563">
        <v>0</v>
      </c>
      <c r="N8563">
        <v>0</v>
      </c>
      <c r="O8563">
        <v>0</v>
      </c>
      <c r="P8563">
        <v>0</v>
      </c>
      <c r="Q8563">
        <v>0</v>
      </c>
    </row>
    <row r="8564" spans="1:17" x14ac:dyDescent="0.2">
      <c r="A8564" t="s">
        <v>26302</v>
      </c>
      <c r="B8564" t="s">
        <v>89</v>
      </c>
      <c r="C8564" t="s">
        <v>254</v>
      </c>
      <c r="D8564" t="s">
        <v>17736</v>
      </c>
      <c r="E8564" t="s">
        <v>83</v>
      </c>
      <c r="F8564" t="s">
        <v>4929</v>
      </c>
      <c r="G8564">
        <v>0</v>
      </c>
      <c r="H8564">
        <v>10</v>
      </c>
      <c r="I8564">
        <v>1</v>
      </c>
      <c r="J8564">
        <v>8</v>
      </c>
      <c r="K8564">
        <v>1</v>
      </c>
      <c r="L8564">
        <v>0</v>
      </c>
      <c r="M8564">
        <v>0</v>
      </c>
      <c r="N8564">
        <v>0</v>
      </c>
      <c r="O8564">
        <v>0</v>
      </c>
      <c r="P8564">
        <v>0</v>
      </c>
      <c r="Q8564">
        <v>0</v>
      </c>
    </row>
    <row r="8565" spans="1:17" x14ac:dyDescent="0.2">
      <c r="A8565" t="s">
        <v>26303</v>
      </c>
      <c r="B8565" t="s">
        <v>89</v>
      </c>
      <c r="C8565" t="s">
        <v>254</v>
      </c>
      <c r="D8565" t="s">
        <v>17736</v>
      </c>
      <c r="E8565" t="s">
        <v>83</v>
      </c>
      <c r="F8565" t="s">
        <v>4931</v>
      </c>
      <c r="G8565">
        <v>0</v>
      </c>
      <c r="H8565">
        <v>10</v>
      </c>
      <c r="I8565">
        <v>1</v>
      </c>
      <c r="J8565">
        <v>8</v>
      </c>
      <c r="K8565">
        <v>1</v>
      </c>
      <c r="L8565">
        <v>0</v>
      </c>
      <c r="M8565">
        <v>0</v>
      </c>
      <c r="N8565">
        <v>0</v>
      </c>
      <c r="O8565">
        <v>0</v>
      </c>
      <c r="P8565">
        <v>0</v>
      </c>
      <c r="Q8565">
        <v>0</v>
      </c>
    </row>
    <row r="8566" spans="1:17" x14ac:dyDescent="0.2">
      <c r="A8566" t="s">
        <v>26304</v>
      </c>
      <c r="B8566" t="s">
        <v>89</v>
      </c>
      <c r="C8566" t="s">
        <v>254</v>
      </c>
      <c r="D8566" t="s">
        <v>17736</v>
      </c>
      <c r="E8566" t="s">
        <v>83</v>
      </c>
      <c r="F8566" t="s">
        <v>4933</v>
      </c>
      <c r="G8566">
        <v>0</v>
      </c>
      <c r="H8566">
        <v>0</v>
      </c>
      <c r="I8566">
        <v>0</v>
      </c>
      <c r="J8566">
        <v>0</v>
      </c>
      <c r="K8566">
        <v>0</v>
      </c>
      <c r="L8566">
        <v>0</v>
      </c>
      <c r="M8566">
        <v>10</v>
      </c>
      <c r="N8566">
        <v>0</v>
      </c>
      <c r="O8566">
        <v>0</v>
      </c>
      <c r="P8566">
        <v>0</v>
      </c>
      <c r="Q8566">
        <v>0</v>
      </c>
    </row>
    <row r="8567" spans="1:17" x14ac:dyDescent="0.2">
      <c r="A8567" t="s">
        <v>26305</v>
      </c>
      <c r="B8567" t="s">
        <v>89</v>
      </c>
      <c r="C8567" t="s">
        <v>254</v>
      </c>
      <c r="D8567" t="s">
        <v>17736</v>
      </c>
      <c r="E8567" t="s">
        <v>83</v>
      </c>
      <c r="F8567" t="s">
        <v>4935</v>
      </c>
      <c r="G8567">
        <v>0</v>
      </c>
      <c r="H8567">
        <v>10</v>
      </c>
      <c r="I8567">
        <v>1</v>
      </c>
      <c r="J8567">
        <v>8</v>
      </c>
      <c r="K8567">
        <v>1</v>
      </c>
      <c r="L8567">
        <v>0</v>
      </c>
      <c r="M8567">
        <v>0</v>
      </c>
      <c r="N8567">
        <v>0</v>
      </c>
      <c r="O8567">
        <v>0</v>
      </c>
      <c r="P8567">
        <v>0</v>
      </c>
      <c r="Q8567">
        <v>0</v>
      </c>
    </row>
    <row r="8568" spans="1:17" x14ac:dyDescent="0.2">
      <c r="A8568" t="s">
        <v>26306</v>
      </c>
      <c r="B8568" t="s">
        <v>89</v>
      </c>
      <c r="C8568" t="s">
        <v>254</v>
      </c>
      <c r="D8568" t="s">
        <v>17736</v>
      </c>
      <c r="E8568" t="s">
        <v>83</v>
      </c>
      <c r="F8568" t="s">
        <v>4937</v>
      </c>
      <c r="G8568">
        <v>0</v>
      </c>
      <c r="H8568">
        <v>10</v>
      </c>
      <c r="I8568">
        <v>1</v>
      </c>
      <c r="J8568">
        <v>8</v>
      </c>
      <c r="K8568">
        <v>1</v>
      </c>
      <c r="L8568">
        <v>0</v>
      </c>
      <c r="M8568">
        <v>0</v>
      </c>
      <c r="N8568">
        <v>0</v>
      </c>
      <c r="O8568">
        <v>0</v>
      </c>
      <c r="P8568">
        <v>0</v>
      </c>
      <c r="Q8568">
        <v>0</v>
      </c>
    </row>
    <row r="8569" spans="1:17" x14ac:dyDescent="0.2">
      <c r="A8569" t="s">
        <v>26307</v>
      </c>
      <c r="B8569" t="s">
        <v>89</v>
      </c>
      <c r="C8569" t="s">
        <v>254</v>
      </c>
      <c r="D8569" t="s">
        <v>17736</v>
      </c>
      <c r="E8569" t="s">
        <v>83</v>
      </c>
      <c r="F8569" t="s">
        <v>4939</v>
      </c>
      <c r="G8569">
        <v>0</v>
      </c>
      <c r="H8569">
        <v>0</v>
      </c>
      <c r="I8569">
        <v>0</v>
      </c>
      <c r="J8569">
        <v>0</v>
      </c>
      <c r="K8569">
        <v>0</v>
      </c>
      <c r="L8569">
        <v>0</v>
      </c>
      <c r="M8569">
        <v>10</v>
      </c>
      <c r="N8569">
        <v>0</v>
      </c>
      <c r="O8569">
        <v>0</v>
      </c>
      <c r="P8569">
        <v>0</v>
      </c>
      <c r="Q8569">
        <v>0</v>
      </c>
    </row>
    <row r="8570" spans="1:17" x14ac:dyDescent="0.2">
      <c r="A8570" t="s">
        <v>26308</v>
      </c>
      <c r="B8570" t="s">
        <v>89</v>
      </c>
      <c r="C8570" t="s">
        <v>254</v>
      </c>
      <c r="D8570" t="s">
        <v>17736</v>
      </c>
      <c r="E8570" t="s">
        <v>83</v>
      </c>
      <c r="F8570" t="s">
        <v>4941</v>
      </c>
      <c r="G8570">
        <v>0</v>
      </c>
      <c r="H8570">
        <v>10</v>
      </c>
      <c r="I8570">
        <v>1</v>
      </c>
      <c r="J8570">
        <v>8</v>
      </c>
      <c r="K8570">
        <v>1</v>
      </c>
      <c r="L8570">
        <v>0</v>
      </c>
      <c r="M8570">
        <v>0</v>
      </c>
      <c r="N8570">
        <v>0</v>
      </c>
      <c r="O8570">
        <v>0</v>
      </c>
      <c r="P8570">
        <v>0</v>
      </c>
      <c r="Q8570">
        <v>0</v>
      </c>
    </row>
    <row r="8571" spans="1:17" x14ac:dyDescent="0.2">
      <c r="A8571" t="s">
        <v>26309</v>
      </c>
      <c r="B8571" t="s">
        <v>89</v>
      </c>
      <c r="C8571" t="s">
        <v>254</v>
      </c>
      <c r="D8571" t="s">
        <v>17736</v>
      </c>
      <c r="E8571" t="s">
        <v>83</v>
      </c>
      <c r="F8571" t="s">
        <v>4943</v>
      </c>
      <c r="G8571">
        <v>0</v>
      </c>
      <c r="H8571">
        <v>0</v>
      </c>
      <c r="I8571">
        <v>0</v>
      </c>
      <c r="J8571">
        <v>0</v>
      </c>
      <c r="K8571">
        <v>0</v>
      </c>
      <c r="L8571">
        <v>0</v>
      </c>
      <c r="M8571">
        <v>10</v>
      </c>
      <c r="N8571">
        <v>0</v>
      </c>
      <c r="O8571">
        <v>0</v>
      </c>
      <c r="P8571">
        <v>0</v>
      </c>
      <c r="Q8571">
        <v>0</v>
      </c>
    </row>
    <row r="8572" spans="1:17" x14ac:dyDescent="0.2">
      <c r="A8572" t="s">
        <v>26310</v>
      </c>
      <c r="B8572" t="s">
        <v>89</v>
      </c>
      <c r="C8572" t="s">
        <v>254</v>
      </c>
      <c r="D8572" t="s">
        <v>17736</v>
      </c>
      <c r="E8572" t="s">
        <v>83</v>
      </c>
      <c r="F8572" t="s">
        <v>4925</v>
      </c>
      <c r="G8572">
        <v>0</v>
      </c>
      <c r="H8572">
        <v>0</v>
      </c>
      <c r="I8572">
        <v>0</v>
      </c>
      <c r="J8572">
        <v>0</v>
      </c>
      <c r="K8572">
        <v>0</v>
      </c>
      <c r="L8572">
        <v>0</v>
      </c>
      <c r="M8572">
        <v>0</v>
      </c>
      <c r="N8572">
        <v>7</v>
      </c>
      <c r="O8572">
        <v>7</v>
      </c>
      <c r="P8572">
        <v>0</v>
      </c>
      <c r="Q8572">
        <v>0</v>
      </c>
    </row>
    <row r="8573" spans="1:17" x14ac:dyDescent="0.2">
      <c r="A8573" t="s">
        <v>26311</v>
      </c>
      <c r="B8573" t="s">
        <v>89</v>
      </c>
      <c r="C8573" t="s">
        <v>254</v>
      </c>
      <c r="D8573" t="s">
        <v>17736</v>
      </c>
      <c r="E8573" t="s">
        <v>83</v>
      </c>
      <c r="F8573" t="s">
        <v>4927</v>
      </c>
      <c r="G8573">
        <v>0</v>
      </c>
      <c r="H8573">
        <v>0</v>
      </c>
      <c r="I8573">
        <v>0</v>
      </c>
      <c r="J8573">
        <v>0</v>
      </c>
      <c r="K8573">
        <v>0</v>
      </c>
      <c r="L8573">
        <v>0</v>
      </c>
      <c r="M8573">
        <v>0</v>
      </c>
      <c r="N8573">
        <v>4</v>
      </c>
      <c r="O8573">
        <v>4</v>
      </c>
      <c r="P8573">
        <v>0</v>
      </c>
      <c r="Q8573">
        <v>0</v>
      </c>
    </row>
    <row r="8574" spans="1:17" x14ac:dyDescent="0.2">
      <c r="A8574" t="s">
        <v>26312</v>
      </c>
      <c r="B8574" t="s">
        <v>89</v>
      </c>
      <c r="C8574" t="s">
        <v>254</v>
      </c>
      <c r="D8574" t="s">
        <v>17736</v>
      </c>
      <c r="E8574" t="s">
        <v>83</v>
      </c>
      <c r="F8574" t="s">
        <v>17734</v>
      </c>
      <c r="G8574">
        <v>10</v>
      </c>
      <c r="H8574">
        <v>0</v>
      </c>
      <c r="I8574">
        <v>0</v>
      </c>
      <c r="J8574">
        <v>0</v>
      </c>
      <c r="K8574">
        <v>0</v>
      </c>
      <c r="L8574">
        <v>0</v>
      </c>
      <c r="M8574">
        <v>0</v>
      </c>
      <c r="N8574">
        <v>0</v>
      </c>
      <c r="O8574">
        <v>0</v>
      </c>
      <c r="P8574">
        <v>0</v>
      </c>
      <c r="Q8574">
        <v>0</v>
      </c>
    </row>
    <row r="8575" spans="1:17" x14ac:dyDescent="0.2">
      <c r="A8575" t="s">
        <v>26313</v>
      </c>
      <c r="B8575" t="s">
        <v>89</v>
      </c>
      <c r="C8575" t="s">
        <v>254</v>
      </c>
      <c r="D8575" t="s">
        <v>17736</v>
      </c>
      <c r="E8575" t="s">
        <v>81</v>
      </c>
      <c r="F8575" t="s">
        <v>4929</v>
      </c>
      <c r="G8575">
        <v>0</v>
      </c>
      <c r="H8575">
        <v>6</v>
      </c>
      <c r="I8575">
        <v>0</v>
      </c>
      <c r="J8575">
        <v>6</v>
      </c>
      <c r="K8575">
        <v>0</v>
      </c>
      <c r="L8575">
        <v>0</v>
      </c>
      <c r="M8575">
        <v>0</v>
      </c>
      <c r="N8575">
        <v>0</v>
      </c>
      <c r="O8575">
        <v>0</v>
      </c>
      <c r="P8575">
        <v>0</v>
      </c>
      <c r="Q8575">
        <v>0</v>
      </c>
    </row>
    <row r="8576" spans="1:17" x14ac:dyDescent="0.2">
      <c r="A8576" t="s">
        <v>26314</v>
      </c>
      <c r="B8576" t="s">
        <v>89</v>
      </c>
      <c r="C8576" t="s">
        <v>254</v>
      </c>
      <c r="D8576" t="s">
        <v>17736</v>
      </c>
      <c r="E8576" t="s">
        <v>81</v>
      </c>
      <c r="F8576" t="s">
        <v>4931</v>
      </c>
      <c r="G8576">
        <v>0</v>
      </c>
      <c r="H8576">
        <v>6</v>
      </c>
      <c r="I8576">
        <v>0</v>
      </c>
      <c r="J8576">
        <v>6</v>
      </c>
      <c r="K8576">
        <v>0</v>
      </c>
      <c r="L8576">
        <v>0</v>
      </c>
      <c r="M8576">
        <v>0</v>
      </c>
      <c r="N8576">
        <v>0</v>
      </c>
      <c r="O8576">
        <v>0</v>
      </c>
      <c r="P8576">
        <v>0</v>
      </c>
      <c r="Q8576">
        <v>0</v>
      </c>
    </row>
    <row r="8577" spans="1:17" x14ac:dyDescent="0.2">
      <c r="A8577" t="s">
        <v>26315</v>
      </c>
      <c r="B8577" t="s">
        <v>89</v>
      </c>
      <c r="C8577" t="s">
        <v>254</v>
      </c>
      <c r="D8577" t="s">
        <v>17736</v>
      </c>
      <c r="E8577" t="s">
        <v>81</v>
      </c>
      <c r="F8577" t="s">
        <v>4933</v>
      </c>
      <c r="G8577">
        <v>0</v>
      </c>
      <c r="H8577">
        <v>0</v>
      </c>
      <c r="I8577">
        <v>0</v>
      </c>
      <c r="J8577">
        <v>0</v>
      </c>
      <c r="K8577">
        <v>0</v>
      </c>
      <c r="L8577">
        <v>0</v>
      </c>
      <c r="M8577">
        <v>6</v>
      </c>
      <c r="N8577">
        <v>0</v>
      </c>
      <c r="O8577">
        <v>0</v>
      </c>
      <c r="P8577">
        <v>0</v>
      </c>
      <c r="Q8577">
        <v>0</v>
      </c>
    </row>
    <row r="8578" spans="1:17" x14ac:dyDescent="0.2">
      <c r="A8578" t="s">
        <v>26316</v>
      </c>
      <c r="B8578" t="s">
        <v>89</v>
      </c>
      <c r="C8578" t="s">
        <v>254</v>
      </c>
      <c r="D8578" t="s">
        <v>17736</v>
      </c>
      <c r="E8578" t="s">
        <v>81</v>
      </c>
      <c r="F8578" t="s">
        <v>4935</v>
      </c>
      <c r="G8578">
        <v>0</v>
      </c>
      <c r="H8578">
        <v>6</v>
      </c>
      <c r="I8578">
        <v>0</v>
      </c>
      <c r="J8578">
        <v>6</v>
      </c>
      <c r="K8578">
        <v>0</v>
      </c>
      <c r="L8578">
        <v>0</v>
      </c>
      <c r="M8578">
        <v>0</v>
      </c>
      <c r="N8578">
        <v>0</v>
      </c>
      <c r="O8578">
        <v>0</v>
      </c>
      <c r="P8578">
        <v>0</v>
      </c>
      <c r="Q8578">
        <v>0</v>
      </c>
    </row>
    <row r="8579" spans="1:17" x14ac:dyDescent="0.2">
      <c r="A8579" t="s">
        <v>26317</v>
      </c>
      <c r="B8579" t="s">
        <v>89</v>
      </c>
      <c r="C8579" t="s">
        <v>254</v>
      </c>
      <c r="D8579" t="s">
        <v>17736</v>
      </c>
      <c r="E8579" t="s">
        <v>81</v>
      </c>
      <c r="F8579" t="s">
        <v>4937</v>
      </c>
      <c r="G8579">
        <v>0</v>
      </c>
      <c r="H8579">
        <v>6</v>
      </c>
      <c r="I8579">
        <v>0</v>
      </c>
      <c r="J8579">
        <v>6</v>
      </c>
      <c r="K8579">
        <v>0</v>
      </c>
      <c r="L8579">
        <v>0</v>
      </c>
      <c r="M8579">
        <v>0</v>
      </c>
      <c r="N8579">
        <v>0</v>
      </c>
      <c r="O8579">
        <v>0</v>
      </c>
      <c r="P8579">
        <v>0</v>
      </c>
      <c r="Q8579">
        <v>0</v>
      </c>
    </row>
    <row r="8580" spans="1:17" x14ac:dyDescent="0.2">
      <c r="A8580" t="s">
        <v>26318</v>
      </c>
      <c r="B8580" t="s">
        <v>89</v>
      </c>
      <c r="C8580" t="s">
        <v>254</v>
      </c>
      <c r="D8580" t="s">
        <v>17736</v>
      </c>
      <c r="E8580" t="s">
        <v>81</v>
      </c>
      <c r="F8580" t="s">
        <v>4939</v>
      </c>
      <c r="G8580">
        <v>0</v>
      </c>
      <c r="H8580">
        <v>0</v>
      </c>
      <c r="I8580">
        <v>0</v>
      </c>
      <c r="J8580">
        <v>0</v>
      </c>
      <c r="K8580">
        <v>0</v>
      </c>
      <c r="L8580">
        <v>0</v>
      </c>
      <c r="M8580">
        <v>6</v>
      </c>
      <c r="N8580">
        <v>0</v>
      </c>
      <c r="O8580">
        <v>0</v>
      </c>
      <c r="P8580">
        <v>0</v>
      </c>
      <c r="Q8580">
        <v>0</v>
      </c>
    </row>
    <row r="8581" spans="1:17" x14ac:dyDescent="0.2">
      <c r="A8581" t="s">
        <v>26319</v>
      </c>
      <c r="B8581" t="s">
        <v>89</v>
      </c>
      <c r="C8581" t="s">
        <v>254</v>
      </c>
      <c r="D8581" t="s">
        <v>17736</v>
      </c>
      <c r="E8581" t="s">
        <v>81</v>
      </c>
      <c r="F8581" t="s">
        <v>4941</v>
      </c>
      <c r="G8581">
        <v>0</v>
      </c>
      <c r="H8581">
        <v>6</v>
      </c>
      <c r="I8581">
        <v>0</v>
      </c>
      <c r="J8581">
        <v>6</v>
      </c>
      <c r="K8581">
        <v>0</v>
      </c>
      <c r="L8581">
        <v>0</v>
      </c>
      <c r="M8581">
        <v>0</v>
      </c>
      <c r="N8581">
        <v>0</v>
      </c>
      <c r="O8581">
        <v>0</v>
      </c>
      <c r="P8581">
        <v>0</v>
      </c>
      <c r="Q8581">
        <v>0</v>
      </c>
    </row>
    <row r="8582" spans="1:17" x14ac:dyDescent="0.2">
      <c r="A8582" t="s">
        <v>26320</v>
      </c>
      <c r="B8582" t="s">
        <v>89</v>
      </c>
      <c r="C8582" t="s">
        <v>254</v>
      </c>
      <c r="D8582" t="s">
        <v>17736</v>
      </c>
      <c r="E8582" t="s">
        <v>81</v>
      </c>
      <c r="F8582" t="s">
        <v>4943</v>
      </c>
      <c r="G8582">
        <v>0</v>
      </c>
      <c r="H8582">
        <v>0</v>
      </c>
      <c r="I8582">
        <v>0</v>
      </c>
      <c r="J8582">
        <v>0</v>
      </c>
      <c r="K8582">
        <v>0</v>
      </c>
      <c r="L8582">
        <v>0</v>
      </c>
      <c r="M8582">
        <v>6</v>
      </c>
      <c r="N8582">
        <v>0</v>
      </c>
      <c r="O8582">
        <v>0</v>
      </c>
      <c r="P8582">
        <v>0</v>
      </c>
      <c r="Q8582">
        <v>0</v>
      </c>
    </row>
    <row r="8583" spans="1:17" x14ac:dyDescent="0.2">
      <c r="A8583" t="s">
        <v>26321</v>
      </c>
      <c r="B8583" t="s">
        <v>89</v>
      </c>
      <c r="C8583" t="s">
        <v>254</v>
      </c>
      <c r="D8583" t="s">
        <v>17736</v>
      </c>
      <c r="E8583" t="s">
        <v>81</v>
      </c>
      <c r="F8583" t="s">
        <v>4925</v>
      </c>
      <c r="G8583">
        <v>0</v>
      </c>
      <c r="H8583">
        <v>0</v>
      </c>
      <c r="I8583">
        <v>0</v>
      </c>
      <c r="J8583">
        <v>0</v>
      </c>
      <c r="K8583">
        <v>0</v>
      </c>
      <c r="L8583">
        <v>0</v>
      </c>
      <c r="M8583">
        <v>0</v>
      </c>
      <c r="N8583">
        <v>4</v>
      </c>
      <c r="O8583">
        <v>4</v>
      </c>
      <c r="P8583">
        <v>0</v>
      </c>
      <c r="Q8583">
        <v>0</v>
      </c>
    </row>
    <row r="8584" spans="1:17" x14ac:dyDescent="0.2">
      <c r="A8584" t="s">
        <v>26322</v>
      </c>
      <c r="B8584" t="s">
        <v>88</v>
      </c>
      <c r="C8584" t="s">
        <v>167</v>
      </c>
      <c r="D8584" t="s">
        <v>17736</v>
      </c>
      <c r="E8584" t="s">
        <v>83</v>
      </c>
      <c r="F8584" t="s">
        <v>4929</v>
      </c>
      <c r="G8584">
        <v>0</v>
      </c>
      <c r="H8584">
        <v>6</v>
      </c>
      <c r="I8584">
        <v>0</v>
      </c>
      <c r="J8584">
        <v>6</v>
      </c>
      <c r="K8584">
        <v>0</v>
      </c>
      <c r="L8584">
        <v>0</v>
      </c>
      <c r="M8584">
        <v>0</v>
      </c>
      <c r="N8584">
        <v>0</v>
      </c>
      <c r="O8584">
        <v>0</v>
      </c>
      <c r="P8584">
        <v>0</v>
      </c>
      <c r="Q8584">
        <v>0</v>
      </c>
    </row>
    <row r="8585" spans="1:17" x14ac:dyDescent="0.2">
      <c r="A8585" t="s">
        <v>26323</v>
      </c>
      <c r="B8585" t="s">
        <v>88</v>
      </c>
      <c r="C8585" t="s">
        <v>167</v>
      </c>
      <c r="D8585" t="s">
        <v>17736</v>
      </c>
      <c r="E8585" t="s">
        <v>83</v>
      </c>
      <c r="F8585" t="s">
        <v>4931</v>
      </c>
      <c r="G8585">
        <v>0</v>
      </c>
      <c r="H8585">
        <v>6</v>
      </c>
      <c r="I8585">
        <v>0</v>
      </c>
      <c r="J8585">
        <v>6</v>
      </c>
      <c r="K8585">
        <v>0</v>
      </c>
      <c r="L8585">
        <v>0</v>
      </c>
      <c r="M8585">
        <v>0</v>
      </c>
      <c r="N8585">
        <v>0</v>
      </c>
      <c r="O8585">
        <v>0</v>
      </c>
      <c r="P8585">
        <v>0</v>
      </c>
      <c r="Q8585">
        <v>0</v>
      </c>
    </row>
    <row r="8586" spans="1:17" x14ac:dyDescent="0.2">
      <c r="A8586" t="s">
        <v>26324</v>
      </c>
      <c r="B8586" t="s">
        <v>88</v>
      </c>
      <c r="C8586" t="s">
        <v>167</v>
      </c>
      <c r="D8586" t="s">
        <v>17736</v>
      </c>
      <c r="E8586" t="s">
        <v>83</v>
      </c>
      <c r="F8586" t="s">
        <v>4933</v>
      </c>
      <c r="G8586">
        <v>0</v>
      </c>
      <c r="H8586">
        <v>0</v>
      </c>
      <c r="I8586">
        <v>0</v>
      </c>
      <c r="J8586">
        <v>0</v>
      </c>
      <c r="K8586">
        <v>0</v>
      </c>
      <c r="L8586">
        <v>0</v>
      </c>
      <c r="M8586">
        <v>6</v>
      </c>
      <c r="N8586">
        <v>0</v>
      </c>
      <c r="O8586">
        <v>0</v>
      </c>
      <c r="P8586">
        <v>0</v>
      </c>
      <c r="Q8586">
        <v>0</v>
      </c>
    </row>
    <row r="8587" spans="1:17" x14ac:dyDescent="0.2">
      <c r="A8587" t="s">
        <v>26325</v>
      </c>
      <c r="B8587" t="s">
        <v>88</v>
      </c>
      <c r="C8587" t="s">
        <v>167</v>
      </c>
      <c r="D8587" t="s">
        <v>17736</v>
      </c>
      <c r="E8587" t="s">
        <v>83</v>
      </c>
      <c r="F8587" t="s">
        <v>4935</v>
      </c>
      <c r="G8587">
        <v>0</v>
      </c>
      <c r="H8587">
        <v>6</v>
      </c>
      <c r="I8587">
        <v>0</v>
      </c>
      <c r="J8587">
        <v>6</v>
      </c>
      <c r="K8587">
        <v>0</v>
      </c>
      <c r="L8587">
        <v>0</v>
      </c>
      <c r="M8587">
        <v>0</v>
      </c>
      <c r="N8587">
        <v>0</v>
      </c>
      <c r="O8587">
        <v>0</v>
      </c>
      <c r="P8587">
        <v>0</v>
      </c>
      <c r="Q8587">
        <v>0</v>
      </c>
    </row>
    <row r="8588" spans="1:17" x14ac:dyDescent="0.2">
      <c r="A8588" t="s">
        <v>26326</v>
      </c>
      <c r="B8588" t="s">
        <v>88</v>
      </c>
      <c r="C8588" t="s">
        <v>167</v>
      </c>
      <c r="D8588" t="s">
        <v>17736</v>
      </c>
      <c r="E8588" t="s">
        <v>83</v>
      </c>
      <c r="F8588" t="s">
        <v>4937</v>
      </c>
      <c r="G8588">
        <v>0</v>
      </c>
      <c r="H8588">
        <v>6</v>
      </c>
      <c r="I8588">
        <v>0</v>
      </c>
      <c r="J8588">
        <v>6</v>
      </c>
      <c r="K8588">
        <v>0</v>
      </c>
      <c r="L8588">
        <v>0</v>
      </c>
      <c r="M8588">
        <v>0</v>
      </c>
      <c r="N8588">
        <v>0</v>
      </c>
      <c r="O8588">
        <v>0</v>
      </c>
      <c r="P8588">
        <v>0</v>
      </c>
      <c r="Q8588">
        <v>0</v>
      </c>
    </row>
    <row r="8589" spans="1:17" x14ac:dyDescent="0.2">
      <c r="A8589" t="s">
        <v>26327</v>
      </c>
      <c r="B8589" t="s">
        <v>88</v>
      </c>
      <c r="C8589" t="s">
        <v>167</v>
      </c>
      <c r="D8589" t="s">
        <v>17736</v>
      </c>
      <c r="E8589" t="s">
        <v>83</v>
      </c>
      <c r="F8589" t="s">
        <v>4939</v>
      </c>
      <c r="G8589">
        <v>0</v>
      </c>
      <c r="H8589">
        <v>0</v>
      </c>
      <c r="I8589">
        <v>0</v>
      </c>
      <c r="J8589">
        <v>0</v>
      </c>
      <c r="K8589">
        <v>0</v>
      </c>
      <c r="L8589">
        <v>0</v>
      </c>
      <c r="M8589">
        <v>6</v>
      </c>
      <c r="N8589">
        <v>0</v>
      </c>
      <c r="O8589">
        <v>0</v>
      </c>
      <c r="P8589">
        <v>0</v>
      </c>
      <c r="Q8589">
        <v>0</v>
      </c>
    </row>
    <row r="8590" spans="1:17" x14ac:dyDescent="0.2">
      <c r="A8590" t="s">
        <v>26328</v>
      </c>
      <c r="B8590" t="s">
        <v>88</v>
      </c>
      <c r="C8590" t="s">
        <v>167</v>
      </c>
      <c r="D8590" t="s">
        <v>17736</v>
      </c>
      <c r="E8590" t="s">
        <v>83</v>
      </c>
      <c r="F8590" t="s">
        <v>4941</v>
      </c>
      <c r="G8590">
        <v>0</v>
      </c>
      <c r="H8590">
        <v>6</v>
      </c>
      <c r="I8590">
        <v>0</v>
      </c>
      <c r="J8590">
        <v>6</v>
      </c>
      <c r="K8590">
        <v>0</v>
      </c>
      <c r="L8590">
        <v>0</v>
      </c>
      <c r="M8590">
        <v>0</v>
      </c>
      <c r="N8590">
        <v>0</v>
      </c>
      <c r="O8590">
        <v>0</v>
      </c>
      <c r="P8590">
        <v>0</v>
      </c>
      <c r="Q8590">
        <v>0</v>
      </c>
    </row>
    <row r="8591" spans="1:17" x14ac:dyDescent="0.2">
      <c r="A8591" t="s">
        <v>26329</v>
      </c>
      <c r="B8591" t="s">
        <v>88</v>
      </c>
      <c r="C8591" t="s">
        <v>167</v>
      </c>
      <c r="D8591" t="s">
        <v>17736</v>
      </c>
      <c r="E8591" t="s">
        <v>83</v>
      </c>
      <c r="F8591" t="s">
        <v>4943</v>
      </c>
      <c r="G8591">
        <v>0</v>
      </c>
      <c r="H8591">
        <v>0</v>
      </c>
      <c r="I8591">
        <v>0</v>
      </c>
      <c r="J8591">
        <v>0</v>
      </c>
      <c r="K8591">
        <v>0</v>
      </c>
      <c r="L8591">
        <v>0</v>
      </c>
      <c r="M8591">
        <v>6</v>
      </c>
      <c r="N8591">
        <v>0</v>
      </c>
      <c r="O8591">
        <v>0</v>
      </c>
      <c r="P8591">
        <v>0</v>
      </c>
      <c r="Q8591">
        <v>0</v>
      </c>
    </row>
    <row r="8592" spans="1:17" x14ac:dyDescent="0.2">
      <c r="A8592" t="s">
        <v>26330</v>
      </c>
      <c r="B8592" t="s">
        <v>88</v>
      </c>
      <c r="C8592" t="s">
        <v>167</v>
      </c>
      <c r="D8592" t="s">
        <v>17736</v>
      </c>
      <c r="E8592" t="s">
        <v>83</v>
      </c>
      <c r="F8592" t="s">
        <v>4925</v>
      </c>
      <c r="G8592">
        <v>0</v>
      </c>
      <c r="H8592">
        <v>0</v>
      </c>
      <c r="I8592">
        <v>0</v>
      </c>
      <c r="J8592">
        <v>0</v>
      </c>
      <c r="K8592">
        <v>0</v>
      </c>
      <c r="L8592">
        <v>0</v>
      </c>
      <c r="M8592">
        <v>0</v>
      </c>
      <c r="N8592">
        <v>6</v>
      </c>
      <c r="O8592">
        <v>6</v>
      </c>
      <c r="P8592">
        <v>0</v>
      </c>
      <c r="Q8592">
        <v>0</v>
      </c>
    </row>
    <row r="8593" spans="1:17" x14ac:dyDescent="0.2">
      <c r="A8593" t="s">
        <v>26331</v>
      </c>
      <c r="B8593" t="s">
        <v>88</v>
      </c>
      <c r="C8593" t="s">
        <v>167</v>
      </c>
      <c r="D8593" t="s">
        <v>17736</v>
      </c>
      <c r="E8593" t="s">
        <v>83</v>
      </c>
      <c r="F8593" t="s">
        <v>4927</v>
      </c>
      <c r="G8593">
        <v>0</v>
      </c>
      <c r="H8593">
        <v>0</v>
      </c>
      <c r="I8593">
        <v>0</v>
      </c>
      <c r="J8593">
        <v>0</v>
      </c>
      <c r="K8593">
        <v>0</v>
      </c>
      <c r="L8593">
        <v>0</v>
      </c>
      <c r="M8593">
        <v>0</v>
      </c>
      <c r="N8593">
        <v>4</v>
      </c>
      <c r="O8593">
        <v>4</v>
      </c>
      <c r="P8593">
        <v>0</v>
      </c>
      <c r="Q8593">
        <v>0</v>
      </c>
    </row>
    <row r="8594" spans="1:17" x14ac:dyDescent="0.2">
      <c r="A8594" t="s">
        <v>26332</v>
      </c>
      <c r="B8594" t="s">
        <v>88</v>
      </c>
      <c r="C8594" t="s">
        <v>167</v>
      </c>
      <c r="D8594" t="s">
        <v>17736</v>
      </c>
      <c r="E8594" t="s">
        <v>83</v>
      </c>
      <c r="F8594" t="s">
        <v>17734</v>
      </c>
      <c r="G8594">
        <v>6</v>
      </c>
      <c r="H8594">
        <v>0</v>
      </c>
      <c r="I8594">
        <v>0</v>
      </c>
      <c r="J8594">
        <v>0</v>
      </c>
      <c r="K8594">
        <v>0</v>
      </c>
      <c r="L8594">
        <v>0</v>
      </c>
      <c r="M8594">
        <v>0</v>
      </c>
      <c r="N8594">
        <v>0</v>
      </c>
      <c r="O8594">
        <v>0</v>
      </c>
      <c r="P8594">
        <v>0</v>
      </c>
      <c r="Q8594">
        <v>0</v>
      </c>
    </row>
    <row r="8595" spans="1:17" x14ac:dyDescent="0.2">
      <c r="A8595" t="s">
        <v>26333</v>
      </c>
      <c r="B8595" t="s">
        <v>88</v>
      </c>
      <c r="C8595" t="s">
        <v>167</v>
      </c>
      <c r="D8595" t="s">
        <v>17736</v>
      </c>
      <c r="E8595" t="s">
        <v>81</v>
      </c>
      <c r="F8595" t="s">
        <v>4929</v>
      </c>
      <c r="G8595">
        <v>0</v>
      </c>
      <c r="H8595">
        <v>7</v>
      </c>
      <c r="I8595">
        <v>1</v>
      </c>
      <c r="J8595">
        <v>6</v>
      </c>
      <c r="K8595">
        <v>0</v>
      </c>
      <c r="L8595">
        <v>0</v>
      </c>
      <c r="M8595">
        <v>0</v>
      </c>
      <c r="N8595">
        <v>0</v>
      </c>
      <c r="O8595">
        <v>0</v>
      </c>
      <c r="P8595">
        <v>0</v>
      </c>
      <c r="Q8595">
        <v>0</v>
      </c>
    </row>
    <row r="8596" spans="1:17" x14ac:dyDescent="0.2">
      <c r="A8596" t="s">
        <v>26334</v>
      </c>
      <c r="B8596" t="s">
        <v>88</v>
      </c>
      <c r="C8596" t="s">
        <v>167</v>
      </c>
      <c r="D8596" t="s">
        <v>17736</v>
      </c>
      <c r="E8596" t="s">
        <v>81</v>
      </c>
      <c r="F8596" t="s">
        <v>4931</v>
      </c>
      <c r="G8596">
        <v>0</v>
      </c>
      <c r="H8596">
        <v>7</v>
      </c>
      <c r="I8596">
        <v>1</v>
      </c>
      <c r="J8596">
        <v>6</v>
      </c>
      <c r="K8596">
        <v>0</v>
      </c>
      <c r="L8596">
        <v>0</v>
      </c>
      <c r="M8596">
        <v>0</v>
      </c>
      <c r="N8596">
        <v>0</v>
      </c>
      <c r="O8596">
        <v>0</v>
      </c>
      <c r="P8596">
        <v>0</v>
      </c>
      <c r="Q8596">
        <v>0</v>
      </c>
    </row>
    <row r="8597" spans="1:17" x14ac:dyDescent="0.2">
      <c r="A8597" t="s">
        <v>26335</v>
      </c>
      <c r="B8597" t="s">
        <v>88</v>
      </c>
      <c r="C8597" t="s">
        <v>167</v>
      </c>
      <c r="D8597" t="s">
        <v>17736</v>
      </c>
      <c r="E8597" t="s">
        <v>81</v>
      </c>
      <c r="F8597" t="s">
        <v>4933</v>
      </c>
      <c r="G8597">
        <v>0</v>
      </c>
      <c r="H8597">
        <v>0</v>
      </c>
      <c r="I8597">
        <v>0</v>
      </c>
      <c r="J8597">
        <v>0</v>
      </c>
      <c r="K8597">
        <v>0</v>
      </c>
      <c r="L8597">
        <v>0</v>
      </c>
      <c r="M8597">
        <v>7</v>
      </c>
      <c r="N8597">
        <v>0</v>
      </c>
      <c r="O8597">
        <v>0</v>
      </c>
      <c r="P8597">
        <v>0</v>
      </c>
      <c r="Q8597">
        <v>0</v>
      </c>
    </row>
    <row r="8598" spans="1:17" x14ac:dyDescent="0.2">
      <c r="A8598" t="s">
        <v>26336</v>
      </c>
      <c r="B8598" t="s">
        <v>88</v>
      </c>
      <c r="C8598" t="s">
        <v>167</v>
      </c>
      <c r="D8598" t="s">
        <v>17736</v>
      </c>
      <c r="E8598" t="s">
        <v>81</v>
      </c>
      <c r="F8598" t="s">
        <v>4935</v>
      </c>
      <c r="G8598">
        <v>0</v>
      </c>
      <c r="H8598">
        <v>7</v>
      </c>
      <c r="I8598">
        <v>1</v>
      </c>
      <c r="J8598">
        <v>6</v>
      </c>
      <c r="K8598">
        <v>0</v>
      </c>
      <c r="L8598">
        <v>0</v>
      </c>
      <c r="M8598">
        <v>0</v>
      </c>
      <c r="N8598">
        <v>0</v>
      </c>
      <c r="O8598">
        <v>0</v>
      </c>
      <c r="P8598">
        <v>0</v>
      </c>
      <c r="Q8598">
        <v>0</v>
      </c>
    </row>
    <row r="8599" spans="1:17" x14ac:dyDescent="0.2">
      <c r="A8599" t="s">
        <v>26337</v>
      </c>
      <c r="B8599" t="s">
        <v>88</v>
      </c>
      <c r="C8599" t="s">
        <v>167</v>
      </c>
      <c r="D8599" t="s">
        <v>17736</v>
      </c>
      <c r="E8599" t="s">
        <v>81</v>
      </c>
      <c r="F8599" t="s">
        <v>4937</v>
      </c>
      <c r="G8599">
        <v>0</v>
      </c>
      <c r="H8599">
        <v>7</v>
      </c>
      <c r="I8599">
        <v>1</v>
      </c>
      <c r="J8599">
        <v>6</v>
      </c>
      <c r="K8599">
        <v>0</v>
      </c>
      <c r="L8599">
        <v>0</v>
      </c>
      <c r="M8599">
        <v>0</v>
      </c>
      <c r="N8599">
        <v>0</v>
      </c>
      <c r="O8599">
        <v>0</v>
      </c>
      <c r="P8599">
        <v>0</v>
      </c>
      <c r="Q8599">
        <v>0</v>
      </c>
    </row>
    <row r="8600" spans="1:17" x14ac:dyDescent="0.2">
      <c r="A8600" t="s">
        <v>26338</v>
      </c>
      <c r="B8600" t="s">
        <v>88</v>
      </c>
      <c r="C8600" t="s">
        <v>167</v>
      </c>
      <c r="D8600" t="s">
        <v>17736</v>
      </c>
      <c r="E8600" t="s">
        <v>81</v>
      </c>
      <c r="F8600" t="s">
        <v>4939</v>
      </c>
      <c r="G8600">
        <v>0</v>
      </c>
      <c r="H8600">
        <v>0</v>
      </c>
      <c r="I8600">
        <v>0</v>
      </c>
      <c r="J8600">
        <v>0</v>
      </c>
      <c r="K8600">
        <v>0</v>
      </c>
      <c r="L8600">
        <v>0</v>
      </c>
      <c r="M8600">
        <v>7</v>
      </c>
      <c r="N8600">
        <v>0</v>
      </c>
      <c r="O8600">
        <v>0</v>
      </c>
      <c r="P8600">
        <v>0</v>
      </c>
      <c r="Q8600">
        <v>0</v>
      </c>
    </row>
    <row r="8601" spans="1:17" x14ac:dyDescent="0.2">
      <c r="A8601" t="s">
        <v>26339</v>
      </c>
      <c r="B8601" t="s">
        <v>88</v>
      </c>
      <c r="C8601" t="s">
        <v>167</v>
      </c>
      <c r="D8601" t="s">
        <v>17736</v>
      </c>
      <c r="E8601" t="s">
        <v>81</v>
      </c>
      <c r="F8601" t="s">
        <v>4941</v>
      </c>
      <c r="G8601">
        <v>0</v>
      </c>
      <c r="H8601">
        <v>7</v>
      </c>
      <c r="I8601">
        <v>1</v>
      </c>
      <c r="J8601">
        <v>6</v>
      </c>
      <c r="K8601">
        <v>0</v>
      </c>
      <c r="L8601">
        <v>0</v>
      </c>
      <c r="M8601">
        <v>0</v>
      </c>
      <c r="N8601">
        <v>0</v>
      </c>
      <c r="O8601">
        <v>0</v>
      </c>
      <c r="P8601">
        <v>0</v>
      </c>
      <c r="Q8601">
        <v>0</v>
      </c>
    </row>
    <row r="8602" spans="1:17" x14ac:dyDescent="0.2">
      <c r="A8602" t="s">
        <v>26340</v>
      </c>
      <c r="B8602" t="s">
        <v>88</v>
      </c>
      <c r="C8602" t="s">
        <v>167</v>
      </c>
      <c r="D8602" t="s">
        <v>17736</v>
      </c>
      <c r="E8602" t="s">
        <v>81</v>
      </c>
      <c r="F8602" t="s">
        <v>4943</v>
      </c>
      <c r="G8602">
        <v>0</v>
      </c>
      <c r="H8602">
        <v>0</v>
      </c>
      <c r="I8602">
        <v>0</v>
      </c>
      <c r="J8602">
        <v>0</v>
      </c>
      <c r="K8602">
        <v>0</v>
      </c>
      <c r="L8602">
        <v>0</v>
      </c>
      <c r="M8602">
        <v>7</v>
      </c>
      <c r="N8602">
        <v>0</v>
      </c>
      <c r="O8602">
        <v>0</v>
      </c>
      <c r="P8602">
        <v>0</v>
      </c>
      <c r="Q8602">
        <v>0</v>
      </c>
    </row>
    <row r="8603" spans="1:17" x14ac:dyDescent="0.2">
      <c r="A8603" t="s">
        <v>26341</v>
      </c>
      <c r="B8603" t="s">
        <v>88</v>
      </c>
      <c r="C8603" t="s">
        <v>167</v>
      </c>
      <c r="D8603" t="s">
        <v>17736</v>
      </c>
      <c r="E8603" t="s">
        <v>81</v>
      </c>
      <c r="F8603" t="s">
        <v>4925</v>
      </c>
      <c r="G8603">
        <v>0</v>
      </c>
      <c r="H8603">
        <v>0</v>
      </c>
      <c r="I8603">
        <v>0</v>
      </c>
      <c r="J8603">
        <v>0</v>
      </c>
      <c r="K8603">
        <v>0</v>
      </c>
      <c r="L8603">
        <v>0</v>
      </c>
      <c r="M8603">
        <v>0</v>
      </c>
      <c r="N8603">
        <v>7</v>
      </c>
      <c r="O8603">
        <v>7</v>
      </c>
      <c r="P8603">
        <v>0</v>
      </c>
      <c r="Q8603">
        <v>0</v>
      </c>
    </row>
    <row r="8604" spans="1:17" x14ac:dyDescent="0.2">
      <c r="A8604" t="s">
        <v>26342</v>
      </c>
      <c r="B8604" t="s">
        <v>88</v>
      </c>
      <c r="C8604" t="s">
        <v>167</v>
      </c>
      <c r="D8604" t="s">
        <v>17736</v>
      </c>
      <c r="E8604" t="s">
        <v>81</v>
      </c>
      <c r="F8604" t="s">
        <v>4927</v>
      </c>
      <c r="G8604">
        <v>0</v>
      </c>
      <c r="H8604">
        <v>0</v>
      </c>
      <c r="I8604">
        <v>0</v>
      </c>
      <c r="J8604">
        <v>0</v>
      </c>
      <c r="K8604">
        <v>0</v>
      </c>
      <c r="L8604">
        <v>0</v>
      </c>
      <c r="M8604">
        <v>0</v>
      </c>
      <c r="N8604">
        <v>5</v>
      </c>
      <c r="O8604">
        <v>5</v>
      </c>
      <c r="P8604">
        <v>0</v>
      </c>
      <c r="Q8604">
        <v>0</v>
      </c>
    </row>
    <row r="8605" spans="1:17" x14ac:dyDescent="0.2">
      <c r="A8605" t="s">
        <v>26343</v>
      </c>
      <c r="B8605" t="s">
        <v>88</v>
      </c>
      <c r="C8605" t="s">
        <v>167</v>
      </c>
      <c r="D8605" t="s">
        <v>17736</v>
      </c>
      <c r="E8605" t="s">
        <v>81</v>
      </c>
      <c r="F8605" t="s">
        <v>17734</v>
      </c>
      <c r="G8605">
        <v>7</v>
      </c>
      <c r="H8605">
        <v>0</v>
      </c>
      <c r="I8605">
        <v>0</v>
      </c>
      <c r="J8605">
        <v>0</v>
      </c>
      <c r="K8605">
        <v>0</v>
      </c>
      <c r="L8605">
        <v>0</v>
      </c>
      <c r="M8605">
        <v>0</v>
      </c>
      <c r="N8605">
        <v>0</v>
      </c>
      <c r="O8605">
        <v>0</v>
      </c>
      <c r="P8605">
        <v>0</v>
      </c>
      <c r="Q8605">
        <v>0</v>
      </c>
    </row>
    <row r="8606" spans="1:17" x14ac:dyDescent="0.2">
      <c r="A8606" t="s">
        <v>26344</v>
      </c>
      <c r="B8606" t="s">
        <v>88</v>
      </c>
      <c r="C8606" t="s">
        <v>167</v>
      </c>
      <c r="D8606" t="s">
        <v>17748</v>
      </c>
      <c r="E8606" t="s">
        <v>81</v>
      </c>
      <c r="F8606" t="s">
        <v>17749</v>
      </c>
      <c r="G8606">
        <v>0</v>
      </c>
      <c r="H8606">
        <v>0</v>
      </c>
      <c r="I8606">
        <v>0</v>
      </c>
      <c r="J8606">
        <v>0</v>
      </c>
      <c r="K8606">
        <v>0</v>
      </c>
      <c r="L8606">
        <v>0</v>
      </c>
      <c r="M8606">
        <v>0</v>
      </c>
      <c r="N8606">
        <v>2</v>
      </c>
      <c r="O8606">
        <v>1</v>
      </c>
      <c r="P8606">
        <v>1</v>
      </c>
      <c r="Q8606">
        <v>0</v>
      </c>
    </row>
    <row r="8607" spans="1:17" x14ac:dyDescent="0.2">
      <c r="A8607" t="s">
        <v>26345</v>
      </c>
      <c r="B8607" t="s">
        <v>88</v>
      </c>
      <c r="C8607" t="s">
        <v>167</v>
      </c>
      <c r="D8607" t="s">
        <v>17748</v>
      </c>
      <c r="E8607" t="s">
        <v>81</v>
      </c>
      <c r="F8607" t="s">
        <v>17734</v>
      </c>
      <c r="G8607">
        <v>2</v>
      </c>
      <c r="H8607">
        <v>0</v>
      </c>
      <c r="I8607">
        <v>0</v>
      </c>
      <c r="J8607">
        <v>0</v>
      </c>
      <c r="K8607">
        <v>0</v>
      </c>
      <c r="L8607">
        <v>0</v>
      </c>
      <c r="M8607">
        <v>0</v>
      </c>
      <c r="N8607">
        <v>0</v>
      </c>
      <c r="O8607">
        <v>0</v>
      </c>
      <c r="P8607">
        <v>0</v>
      </c>
      <c r="Q8607">
        <v>0</v>
      </c>
    </row>
    <row r="8608" spans="1:17" x14ac:dyDescent="0.2">
      <c r="A8608" t="s">
        <v>26346</v>
      </c>
      <c r="B8608" t="s">
        <v>88</v>
      </c>
      <c r="C8608" t="s">
        <v>168</v>
      </c>
      <c r="D8608" t="s">
        <v>17736</v>
      </c>
      <c r="E8608" t="s">
        <v>83</v>
      </c>
      <c r="F8608" t="s">
        <v>4929</v>
      </c>
      <c r="G8608">
        <v>0</v>
      </c>
      <c r="H8608">
        <v>2</v>
      </c>
      <c r="I8608">
        <v>0</v>
      </c>
      <c r="J8608">
        <v>2</v>
      </c>
      <c r="K8608">
        <v>0</v>
      </c>
      <c r="L8608">
        <v>0</v>
      </c>
      <c r="M8608">
        <v>0</v>
      </c>
      <c r="N8608">
        <v>0</v>
      </c>
      <c r="O8608">
        <v>0</v>
      </c>
      <c r="P8608">
        <v>0</v>
      </c>
      <c r="Q8608">
        <v>0</v>
      </c>
    </row>
    <row r="8609" spans="1:17" x14ac:dyDescent="0.2">
      <c r="A8609" t="s">
        <v>26347</v>
      </c>
      <c r="B8609" t="s">
        <v>88</v>
      </c>
      <c r="C8609" t="s">
        <v>168</v>
      </c>
      <c r="D8609" t="s">
        <v>17736</v>
      </c>
      <c r="E8609" t="s">
        <v>83</v>
      </c>
      <c r="F8609" t="s">
        <v>4931</v>
      </c>
      <c r="G8609">
        <v>0</v>
      </c>
      <c r="H8609">
        <v>2</v>
      </c>
      <c r="I8609">
        <v>0</v>
      </c>
      <c r="J8609">
        <v>2</v>
      </c>
      <c r="K8609">
        <v>0</v>
      </c>
      <c r="L8609">
        <v>0</v>
      </c>
      <c r="M8609">
        <v>0</v>
      </c>
      <c r="N8609">
        <v>0</v>
      </c>
      <c r="O8609">
        <v>0</v>
      </c>
      <c r="P8609">
        <v>0</v>
      </c>
      <c r="Q8609">
        <v>0</v>
      </c>
    </row>
    <row r="8610" spans="1:17" x14ac:dyDescent="0.2">
      <c r="A8610" t="s">
        <v>26348</v>
      </c>
      <c r="B8610" t="s">
        <v>88</v>
      </c>
      <c r="C8610" t="s">
        <v>168</v>
      </c>
      <c r="D8610" t="s">
        <v>17736</v>
      </c>
      <c r="E8610" t="s">
        <v>83</v>
      </c>
      <c r="F8610" t="s">
        <v>4933</v>
      </c>
      <c r="G8610">
        <v>0</v>
      </c>
      <c r="H8610">
        <v>0</v>
      </c>
      <c r="I8610">
        <v>0</v>
      </c>
      <c r="J8610">
        <v>0</v>
      </c>
      <c r="K8610">
        <v>0</v>
      </c>
      <c r="L8610">
        <v>0</v>
      </c>
      <c r="M8610">
        <v>2</v>
      </c>
      <c r="N8610">
        <v>0</v>
      </c>
      <c r="O8610">
        <v>0</v>
      </c>
      <c r="P8610">
        <v>0</v>
      </c>
      <c r="Q8610">
        <v>0</v>
      </c>
    </row>
    <row r="8611" spans="1:17" x14ac:dyDescent="0.2">
      <c r="A8611" t="s">
        <v>26349</v>
      </c>
      <c r="B8611" t="s">
        <v>88</v>
      </c>
      <c r="C8611" t="s">
        <v>168</v>
      </c>
      <c r="D8611" t="s">
        <v>17736</v>
      </c>
      <c r="E8611" t="s">
        <v>83</v>
      </c>
      <c r="F8611" t="s">
        <v>4935</v>
      </c>
      <c r="G8611">
        <v>0</v>
      </c>
      <c r="H8611">
        <v>2</v>
      </c>
      <c r="I8611">
        <v>0</v>
      </c>
      <c r="J8611">
        <v>2</v>
      </c>
      <c r="K8611">
        <v>0</v>
      </c>
      <c r="L8611">
        <v>0</v>
      </c>
      <c r="M8611">
        <v>0</v>
      </c>
      <c r="N8611">
        <v>0</v>
      </c>
      <c r="O8611">
        <v>0</v>
      </c>
      <c r="P8611">
        <v>0</v>
      </c>
      <c r="Q8611">
        <v>0</v>
      </c>
    </row>
    <row r="8612" spans="1:17" x14ac:dyDescent="0.2">
      <c r="A8612" t="s">
        <v>26350</v>
      </c>
      <c r="B8612" t="s">
        <v>88</v>
      </c>
      <c r="C8612" t="s">
        <v>168</v>
      </c>
      <c r="D8612" t="s">
        <v>17736</v>
      </c>
      <c r="E8612" t="s">
        <v>83</v>
      </c>
      <c r="F8612" t="s">
        <v>4937</v>
      </c>
      <c r="G8612">
        <v>0</v>
      </c>
      <c r="H8612">
        <v>2</v>
      </c>
      <c r="I8612">
        <v>0</v>
      </c>
      <c r="J8612">
        <v>2</v>
      </c>
      <c r="K8612">
        <v>0</v>
      </c>
      <c r="L8612">
        <v>0</v>
      </c>
      <c r="M8612">
        <v>0</v>
      </c>
      <c r="N8612">
        <v>0</v>
      </c>
      <c r="O8612">
        <v>0</v>
      </c>
      <c r="P8612">
        <v>0</v>
      </c>
      <c r="Q8612">
        <v>0</v>
      </c>
    </row>
    <row r="8613" spans="1:17" x14ac:dyDescent="0.2">
      <c r="A8613" t="s">
        <v>26351</v>
      </c>
      <c r="B8613" t="s">
        <v>88</v>
      </c>
      <c r="C8613" t="s">
        <v>168</v>
      </c>
      <c r="D8613" t="s">
        <v>17736</v>
      </c>
      <c r="E8613" t="s">
        <v>83</v>
      </c>
      <c r="F8613" t="s">
        <v>4939</v>
      </c>
      <c r="G8613">
        <v>0</v>
      </c>
      <c r="H8613">
        <v>0</v>
      </c>
      <c r="I8613">
        <v>0</v>
      </c>
      <c r="J8613">
        <v>0</v>
      </c>
      <c r="K8613">
        <v>0</v>
      </c>
      <c r="L8613">
        <v>0</v>
      </c>
      <c r="M8613">
        <v>2</v>
      </c>
      <c r="N8613">
        <v>0</v>
      </c>
      <c r="O8613">
        <v>0</v>
      </c>
      <c r="P8613">
        <v>0</v>
      </c>
      <c r="Q8613">
        <v>0</v>
      </c>
    </row>
    <row r="8614" spans="1:17" x14ac:dyDescent="0.2">
      <c r="A8614" t="s">
        <v>26352</v>
      </c>
      <c r="B8614" t="s">
        <v>88</v>
      </c>
      <c r="C8614" t="s">
        <v>231</v>
      </c>
      <c r="D8614" t="s">
        <v>17736</v>
      </c>
      <c r="E8614" t="s">
        <v>81</v>
      </c>
      <c r="F8614" t="s">
        <v>4925</v>
      </c>
      <c r="G8614">
        <v>0</v>
      </c>
      <c r="H8614">
        <v>0</v>
      </c>
      <c r="I8614">
        <v>0</v>
      </c>
      <c r="J8614">
        <v>0</v>
      </c>
      <c r="K8614">
        <v>0</v>
      </c>
      <c r="L8614">
        <v>0</v>
      </c>
      <c r="M8614">
        <v>0</v>
      </c>
      <c r="N8614">
        <v>5</v>
      </c>
      <c r="O8614">
        <v>5</v>
      </c>
      <c r="P8614">
        <v>0</v>
      </c>
      <c r="Q8614">
        <v>0</v>
      </c>
    </row>
    <row r="8615" spans="1:17" x14ac:dyDescent="0.2">
      <c r="A8615" t="s">
        <v>26353</v>
      </c>
      <c r="B8615" t="s">
        <v>88</v>
      </c>
      <c r="C8615" t="s">
        <v>231</v>
      </c>
      <c r="D8615" t="s">
        <v>17736</v>
      </c>
      <c r="E8615" t="s">
        <v>81</v>
      </c>
      <c r="F8615" t="s">
        <v>4927</v>
      </c>
      <c r="G8615">
        <v>0</v>
      </c>
      <c r="H8615">
        <v>0</v>
      </c>
      <c r="I8615">
        <v>0</v>
      </c>
      <c r="J8615">
        <v>0</v>
      </c>
      <c r="K8615">
        <v>0</v>
      </c>
      <c r="L8615">
        <v>0</v>
      </c>
      <c r="M8615">
        <v>0</v>
      </c>
      <c r="N8615">
        <v>5</v>
      </c>
      <c r="O8615">
        <v>5</v>
      </c>
      <c r="P8615">
        <v>0</v>
      </c>
      <c r="Q8615">
        <v>0</v>
      </c>
    </row>
    <row r="8616" spans="1:17" x14ac:dyDescent="0.2">
      <c r="A8616" t="s">
        <v>26354</v>
      </c>
      <c r="B8616" t="s">
        <v>88</v>
      </c>
      <c r="C8616" t="s">
        <v>231</v>
      </c>
      <c r="D8616" t="s">
        <v>17736</v>
      </c>
      <c r="E8616" t="s">
        <v>81</v>
      </c>
      <c r="F8616" t="s">
        <v>17734</v>
      </c>
      <c r="G8616">
        <v>5</v>
      </c>
      <c r="H8616">
        <v>0</v>
      </c>
      <c r="I8616">
        <v>0</v>
      </c>
      <c r="J8616">
        <v>0</v>
      </c>
      <c r="K8616">
        <v>0</v>
      </c>
      <c r="L8616">
        <v>0</v>
      </c>
      <c r="M8616">
        <v>0</v>
      </c>
      <c r="N8616">
        <v>0</v>
      </c>
      <c r="O8616">
        <v>0</v>
      </c>
      <c r="P8616">
        <v>0</v>
      </c>
      <c r="Q8616">
        <v>0</v>
      </c>
    </row>
    <row r="8617" spans="1:17" x14ac:dyDescent="0.2">
      <c r="A8617" t="s">
        <v>26355</v>
      </c>
      <c r="B8617" t="s">
        <v>88</v>
      </c>
      <c r="C8617" t="s">
        <v>231</v>
      </c>
      <c r="D8617" t="s">
        <v>17748</v>
      </c>
      <c r="E8617" t="s">
        <v>83</v>
      </c>
      <c r="F8617" t="s">
        <v>17749</v>
      </c>
      <c r="G8617">
        <v>0</v>
      </c>
      <c r="H8617">
        <v>0</v>
      </c>
      <c r="I8617">
        <v>0</v>
      </c>
      <c r="J8617">
        <v>0</v>
      </c>
      <c r="K8617">
        <v>0</v>
      </c>
      <c r="L8617">
        <v>0</v>
      </c>
      <c r="M8617">
        <v>0</v>
      </c>
      <c r="N8617">
        <v>2</v>
      </c>
      <c r="O8617">
        <v>2</v>
      </c>
      <c r="P8617">
        <v>0</v>
      </c>
      <c r="Q8617">
        <v>0</v>
      </c>
    </row>
    <row r="8618" spans="1:17" x14ac:dyDescent="0.2">
      <c r="A8618" t="s">
        <v>26356</v>
      </c>
      <c r="B8618" t="s">
        <v>88</v>
      </c>
      <c r="C8618" t="s">
        <v>231</v>
      </c>
      <c r="D8618" t="s">
        <v>17748</v>
      </c>
      <c r="E8618" t="s">
        <v>83</v>
      </c>
      <c r="F8618" t="s">
        <v>17734</v>
      </c>
      <c r="G8618">
        <v>2</v>
      </c>
      <c r="H8618">
        <v>0</v>
      </c>
      <c r="I8618">
        <v>0</v>
      </c>
      <c r="J8618">
        <v>0</v>
      </c>
      <c r="K8618">
        <v>0</v>
      </c>
      <c r="L8618">
        <v>0</v>
      </c>
      <c r="M8618">
        <v>0</v>
      </c>
      <c r="N8618">
        <v>0</v>
      </c>
      <c r="O8618">
        <v>0</v>
      </c>
      <c r="P8618">
        <v>0</v>
      </c>
      <c r="Q8618">
        <v>0</v>
      </c>
    </row>
    <row r="8619" spans="1:17" x14ac:dyDescent="0.2">
      <c r="A8619" t="s">
        <v>26357</v>
      </c>
      <c r="B8619" t="s">
        <v>88</v>
      </c>
      <c r="C8619" t="s">
        <v>232</v>
      </c>
      <c r="D8619" t="s">
        <v>17768</v>
      </c>
      <c r="E8619" t="s">
        <v>83</v>
      </c>
      <c r="F8619" t="s">
        <v>17734</v>
      </c>
      <c r="G8619">
        <v>4</v>
      </c>
      <c r="H8619">
        <v>0</v>
      </c>
      <c r="I8619">
        <v>0</v>
      </c>
      <c r="J8619">
        <v>0</v>
      </c>
      <c r="K8619">
        <v>0</v>
      </c>
      <c r="L8619">
        <v>0</v>
      </c>
      <c r="M8619">
        <v>0</v>
      </c>
      <c r="N8619">
        <v>0</v>
      </c>
      <c r="O8619">
        <v>0</v>
      </c>
      <c r="P8619">
        <v>0</v>
      </c>
      <c r="Q8619">
        <v>0</v>
      </c>
    </row>
    <row r="8620" spans="1:17" x14ac:dyDescent="0.2">
      <c r="A8620" t="s">
        <v>26358</v>
      </c>
      <c r="B8620" t="s">
        <v>88</v>
      </c>
      <c r="C8620" t="s">
        <v>232</v>
      </c>
      <c r="D8620" t="s">
        <v>17736</v>
      </c>
      <c r="E8620" t="s">
        <v>83</v>
      </c>
      <c r="F8620" t="s">
        <v>4929</v>
      </c>
      <c r="G8620">
        <v>0</v>
      </c>
      <c r="H8620">
        <v>59</v>
      </c>
      <c r="I8620">
        <v>3</v>
      </c>
      <c r="J8620">
        <v>53</v>
      </c>
      <c r="K8620">
        <v>1</v>
      </c>
      <c r="L8620">
        <v>2</v>
      </c>
      <c r="M8620">
        <v>0</v>
      </c>
      <c r="N8620">
        <v>0</v>
      </c>
      <c r="O8620">
        <v>0</v>
      </c>
      <c r="P8620">
        <v>0</v>
      </c>
      <c r="Q8620">
        <v>0</v>
      </c>
    </row>
    <row r="8621" spans="1:17" x14ac:dyDescent="0.2">
      <c r="A8621" t="s">
        <v>26359</v>
      </c>
      <c r="B8621" t="s">
        <v>88</v>
      </c>
      <c r="C8621" t="s">
        <v>232</v>
      </c>
      <c r="D8621" t="s">
        <v>17736</v>
      </c>
      <c r="E8621" t="s">
        <v>83</v>
      </c>
      <c r="F8621" t="s">
        <v>4931</v>
      </c>
      <c r="G8621">
        <v>0</v>
      </c>
      <c r="H8621">
        <v>59</v>
      </c>
      <c r="I8621">
        <v>2</v>
      </c>
      <c r="J8621">
        <v>54</v>
      </c>
      <c r="K8621">
        <v>0</v>
      </c>
      <c r="L8621">
        <v>3</v>
      </c>
      <c r="M8621">
        <v>0</v>
      </c>
      <c r="N8621">
        <v>0</v>
      </c>
      <c r="O8621">
        <v>0</v>
      </c>
      <c r="P8621">
        <v>0</v>
      </c>
      <c r="Q8621">
        <v>0</v>
      </c>
    </row>
    <row r="8622" spans="1:17" x14ac:dyDescent="0.2">
      <c r="A8622" t="s">
        <v>26360</v>
      </c>
      <c r="B8622" t="s">
        <v>88</v>
      </c>
      <c r="C8622" t="s">
        <v>232</v>
      </c>
      <c r="D8622" t="s">
        <v>17736</v>
      </c>
      <c r="E8622" t="s">
        <v>83</v>
      </c>
      <c r="F8622" t="s">
        <v>4933</v>
      </c>
      <c r="G8622">
        <v>0</v>
      </c>
      <c r="H8622">
        <v>0</v>
      </c>
      <c r="I8622">
        <v>0</v>
      </c>
      <c r="J8622">
        <v>0</v>
      </c>
      <c r="K8622">
        <v>0</v>
      </c>
      <c r="L8622">
        <v>0</v>
      </c>
      <c r="M8622">
        <v>59</v>
      </c>
      <c r="N8622">
        <v>0</v>
      </c>
      <c r="O8622">
        <v>0</v>
      </c>
      <c r="P8622">
        <v>0</v>
      </c>
      <c r="Q8622">
        <v>0</v>
      </c>
    </row>
    <row r="8623" spans="1:17" x14ac:dyDescent="0.2">
      <c r="A8623" t="s">
        <v>26361</v>
      </c>
      <c r="B8623" t="s">
        <v>88</v>
      </c>
      <c r="C8623" t="s">
        <v>232</v>
      </c>
      <c r="D8623" t="s">
        <v>17736</v>
      </c>
      <c r="E8623" t="s">
        <v>83</v>
      </c>
      <c r="F8623" t="s">
        <v>4935</v>
      </c>
      <c r="G8623">
        <v>0</v>
      </c>
      <c r="H8623">
        <v>59</v>
      </c>
      <c r="I8623">
        <v>2</v>
      </c>
      <c r="J8623">
        <v>54</v>
      </c>
      <c r="K8623">
        <v>0</v>
      </c>
      <c r="L8623">
        <v>3</v>
      </c>
      <c r="M8623">
        <v>0</v>
      </c>
      <c r="N8623">
        <v>0</v>
      </c>
      <c r="O8623">
        <v>0</v>
      </c>
      <c r="P8623">
        <v>0</v>
      </c>
      <c r="Q8623">
        <v>0</v>
      </c>
    </row>
    <row r="8624" spans="1:17" x14ac:dyDescent="0.2">
      <c r="A8624" t="s">
        <v>26362</v>
      </c>
      <c r="B8624" t="s">
        <v>88</v>
      </c>
      <c r="C8624" t="s">
        <v>232</v>
      </c>
      <c r="D8624" t="s">
        <v>17736</v>
      </c>
      <c r="E8624" t="s">
        <v>83</v>
      </c>
      <c r="F8624" t="s">
        <v>4937</v>
      </c>
      <c r="G8624">
        <v>0</v>
      </c>
      <c r="H8624">
        <v>59</v>
      </c>
      <c r="I8624">
        <v>2</v>
      </c>
      <c r="J8624">
        <v>54</v>
      </c>
      <c r="K8624">
        <v>0</v>
      </c>
      <c r="L8624">
        <v>3</v>
      </c>
      <c r="M8624">
        <v>0</v>
      </c>
      <c r="N8624">
        <v>0</v>
      </c>
      <c r="O8624">
        <v>0</v>
      </c>
      <c r="P8624">
        <v>0</v>
      </c>
      <c r="Q8624">
        <v>0</v>
      </c>
    </row>
    <row r="8625" spans="1:17" x14ac:dyDescent="0.2">
      <c r="A8625" t="s">
        <v>26363</v>
      </c>
      <c r="B8625" t="s">
        <v>88</v>
      </c>
      <c r="C8625" t="s">
        <v>232</v>
      </c>
      <c r="D8625" t="s">
        <v>17736</v>
      </c>
      <c r="E8625" t="s">
        <v>83</v>
      </c>
      <c r="F8625" t="s">
        <v>4939</v>
      </c>
      <c r="G8625">
        <v>0</v>
      </c>
      <c r="H8625">
        <v>0</v>
      </c>
      <c r="I8625">
        <v>0</v>
      </c>
      <c r="J8625">
        <v>0</v>
      </c>
      <c r="K8625">
        <v>0</v>
      </c>
      <c r="L8625">
        <v>0</v>
      </c>
      <c r="M8625">
        <v>59</v>
      </c>
      <c r="N8625">
        <v>0</v>
      </c>
      <c r="O8625">
        <v>0</v>
      </c>
      <c r="P8625">
        <v>0</v>
      </c>
      <c r="Q8625">
        <v>0</v>
      </c>
    </row>
    <row r="8626" spans="1:17" x14ac:dyDescent="0.2">
      <c r="A8626" t="s">
        <v>26364</v>
      </c>
      <c r="B8626" t="s">
        <v>88</v>
      </c>
      <c r="C8626" t="s">
        <v>232</v>
      </c>
      <c r="D8626" t="s">
        <v>17736</v>
      </c>
      <c r="E8626" t="s">
        <v>83</v>
      </c>
      <c r="F8626" t="s">
        <v>4941</v>
      </c>
      <c r="G8626">
        <v>0</v>
      </c>
      <c r="H8626">
        <v>59</v>
      </c>
      <c r="I8626">
        <v>2</v>
      </c>
      <c r="J8626">
        <v>54</v>
      </c>
      <c r="K8626">
        <v>1</v>
      </c>
      <c r="L8626">
        <v>2</v>
      </c>
      <c r="M8626">
        <v>0</v>
      </c>
      <c r="N8626">
        <v>0</v>
      </c>
      <c r="O8626">
        <v>0</v>
      </c>
      <c r="P8626">
        <v>0</v>
      </c>
      <c r="Q8626">
        <v>0</v>
      </c>
    </row>
    <row r="8627" spans="1:17" x14ac:dyDescent="0.2">
      <c r="A8627" t="s">
        <v>26365</v>
      </c>
      <c r="B8627" t="s">
        <v>88</v>
      </c>
      <c r="C8627" t="s">
        <v>232</v>
      </c>
      <c r="D8627" t="s">
        <v>17736</v>
      </c>
      <c r="E8627" t="s">
        <v>83</v>
      </c>
      <c r="F8627" t="s">
        <v>4943</v>
      </c>
      <c r="G8627">
        <v>0</v>
      </c>
      <c r="H8627">
        <v>0</v>
      </c>
      <c r="I8627">
        <v>0</v>
      </c>
      <c r="J8627">
        <v>0</v>
      </c>
      <c r="K8627">
        <v>0</v>
      </c>
      <c r="L8627">
        <v>0</v>
      </c>
      <c r="M8627">
        <v>59</v>
      </c>
      <c r="N8627">
        <v>0</v>
      </c>
      <c r="O8627">
        <v>0</v>
      </c>
      <c r="P8627">
        <v>0</v>
      </c>
      <c r="Q8627">
        <v>0</v>
      </c>
    </row>
    <row r="8628" spans="1:17" x14ac:dyDescent="0.2">
      <c r="A8628" t="s">
        <v>26366</v>
      </c>
      <c r="B8628" t="s">
        <v>88</v>
      </c>
      <c r="C8628" t="s">
        <v>232</v>
      </c>
      <c r="D8628" t="s">
        <v>17736</v>
      </c>
      <c r="E8628" t="s">
        <v>83</v>
      </c>
      <c r="F8628" t="s">
        <v>4925</v>
      </c>
      <c r="G8628">
        <v>0</v>
      </c>
      <c r="H8628">
        <v>0</v>
      </c>
      <c r="I8628">
        <v>0</v>
      </c>
      <c r="J8628">
        <v>0</v>
      </c>
      <c r="K8628">
        <v>0</v>
      </c>
      <c r="L8628">
        <v>0</v>
      </c>
      <c r="M8628">
        <v>0</v>
      </c>
      <c r="N8628">
        <v>59</v>
      </c>
      <c r="O8628">
        <v>56</v>
      </c>
      <c r="P8628">
        <v>2</v>
      </c>
      <c r="Q8628">
        <v>1</v>
      </c>
    </row>
    <row r="8629" spans="1:17" x14ac:dyDescent="0.2">
      <c r="A8629" t="s">
        <v>26367</v>
      </c>
      <c r="B8629" t="s">
        <v>88</v>
      </c>
      <c r="C8629" t="s">
        <v>232</v>
      </c>
      <c r="D8629" t="s">
        <v>17736</v>
      </c>
      <c r="E8629" t="s">
        <v>83</v>
      </c>
      <c r="F8629" t="s">
        <v>4927</v>
      </c>
      <c r="G8629">
        <v>0</v>
      </c>
      <c r="H8629">
        <v>0</v>
      </c>
      <c r="I8629">
        <v>0</v>
      </c>
      <c r="J8629">
        <v>0</v>
      </c>
      <c r="K8629">
        <v>0</v>
      </c>
      <c r="L8629">
        <v>0</v>
      </c>
      <c r="M8629">
        <v>0</v>
      </c>
      <c r="N8629">
        <v>53</v>
      </c>
      <c r="O8629">
        <v>51</v>
      </c>
      <c r="P8629">
        <v>2</v>
      </c>
      <c r="Q8629">
        <v>0</v>
      </c>
    </row>
    <row r="8630" spans="1:17" x14ac:dyDescent="0.2">
      <c r="A8630" t="s">
        <v>26368</v>
      </c>
      <c r="B8630" t="s">
        <v>88</v>
      </c>
      <c r="C8630" t="s">
        <v>232</v>
      </c>
      <c r="D8630" t="s">
        <v>17736</v>
      </c>
      <c r="E8630" t="s">
        <v>83</v>
      </c>
      <c r="F8630" t="s">
        <v>17734</v>
      </c>
      <c r="G8630">
        <v>59</v>
      </c>
      <c r="H8630">
        <v>0</v>
      </c>
      <c r="I8630">
        <v>0</v>
      </c>
      <c r="J8630">
        <v>0</v>
      </c>
      <c r="K8630">
        <v>0</v>
      </c>
      <c r="L8630">
        <v>0</v>
      </c>
      <c r="M8630">
        <v>0</v>
      </c>
      <c r="N8630">
        <v>0</v>
      </c>
      <c r="O8630">
        <v>0</v>
      </c>
      <c r="P8630">
        <v>0</v>
      </c>
      <c r="Q8630">
        <v>0</v>
      </c>
    </row>
    <row r="8631" spans="1:17" x14ac:dyDescent="0.2">
      <c r="A8631" t="s">
        <v>26369</v>
      </c>
      <c r="B8631" t="s">
        <v>88</v>
      </c>
      <c r="C8631" t="s">
        <v>232</v>
      </c>
      <c r="D8631" t="s">
        <v>17736</v>
      </c>
      <c r="E8631" t="s">
        <v>81</v>
      </c>
      <c r="F8631" t="s">
        <v>4929</v>
      </c>
      <c r="G8631">
        <v>0</v>
      </c>
      <c r="H8631">
        <v>86</v>
      </c>
      <c r="I8631">
        <v>7</v>
      </c>
      <c r="J8631">
        <v>73</v>
      </c>
      <c r="K8631">
        <v>3</v>
      </c>
      <c r="L8631">
        <v>3</v>
      </c>
      <c r="M8631">
        <v>0</v>
      </c>
      <c r="N8631">
        <v>0</v>
      </c>
      <c r="O8631">
        <v>0</v>
      </c>
      <c r="P8631">
        <v>0</v>
      </c>
      <c r="Q8631">
        <v>0</v>
      </c>
    </row>
    <row r="8632" spans="1:17" x14ac:dyDescent="0.2">
      <c r="A8632" t="s">
        <v>26370</v>
      </c>
      <c r="B8632" t="s">
        <v>88</v>
      </c>
      <c r="C8632" t="s">
        <v>232</v>
      </c>
      <c r="D8632" t="s">
        <v>17736</v>
      </c>
      <c r="E8632" t="s">
        <v>81</v>
      </c>
      <c r="F8632" t="s">
        <v>4931</v>
      </c>
      <c r="G8632">
        <v>0</v>
      </c>
      <c r="H8632">
        <v>86</v>
      </c>
      <c r="I8632">
        <v>7</v>
      </c>
      <c r="J8632">
        <v>72</v>
      </c>
      <c r="K8632">
        <v>3</v>
      </c>
      <c r="L8632">
        <v>4</v>
      </c>
      <c r="M8632">
        <v>0</v>
      </c>
      <c r="N8632">
        <v>0</v>
      </c>
      <c r="O8632">
        <v>0</v>
      </c>
      <c r="P8632">
        <v>0</v>
      </c>
      <c r="Q8632">
        <v>0</v>
      </c>
    </row>
    <row r="8633" spans="1:17" x14ac:dyDescent="0.2">
      <c r="A8633" t="s">
        <v>26371</v>
      </c>
      <c r="B8633" t="s">
        <v>88</v>
      </c>
      <c r="C8633" t="s">
        <v>232</v>
      </c>
      <c r="D8633" t="s">
        <v>17736</v>
      </c>
      <c r="E8633" t="s">
        <v>81</v>
      </c>
      <c r="F8633" t="s">
        <v>4933</v>
      </c>
      <c r="G8633">
        <v>0</v>
      </c>
      <c r="H8633">
        <v>0</v>
      </c>
      <c r="I8633">
        <v>0</v>
      </c>
      <c r="J8633">
        <v>0</v>
      </c>
      <c r="K8633">
        <v>0</v>
      </c>
      <c r="L8633">
        <v>0</v>
      </c>
      <c r="M8633">
        <v>86</v>
      </c>
      <c r="N8633">
        <v>0</v>
      </c>
      <c r="O8633">
        <v>0</v>
      </c>
      <c r="P8633">
        <v>0</v>
      </c>
      <c r="Q8633">
        <v>0</v>
      </c>
    </row>
    <row r="8634" spans="1:17" x14ac:dyDescent="0.2">
      <c r="A8634" t="s">
        <v>26372</v>
      </c>
      <c r="B8634" t="s">
        <v>88</v>
      </c>
      <c r="C8634" t="s">
        <v>232</v>
      </c>
      <c r="D8634" t="s">
        <v>17736</v>
      </c>
      <c r="E8634" t="s">
        <v>81</v>
      </c>
      <c r="F8634" t="s">
        <v>4935</v>
      </c>
      <c r="G8634">
        <v>0</v>
      </c>
      <c r="H8634">
        <v>86</v>
      </c>
      <c r="I8634">
        <v>7</v>
      </c>
      <c r="J8634">
        <v>72</v>
      </c>
      <c r="K8634">
        <v>3</v>
      </c>
      <c r="L8634">
        <v>4</v>
      </c>
      <c r="M8634">
        <v>0</v>
      </c>
      <c r="N8634">
        <v>0</v>
      </c>
      <c r="O8634">
        <v>0</v>
      </c>
      <c r="P8634">
        <v>0</v>
      </c>
      <c r="Q8634">
        <v>0</v>
      </c>
    </row>
    <row r="8635" spans="1:17" x14ac:dyDescent="0.2">
      <c r="A8635" t="s">
        <v>26373</v>
      </c>
      <c r="B8635" t="s">
        <v>88</v>
      </c>
      <c r="C8635" t="s">
        <v>232</v>
      </c>
      <c r="D8635" t="s">
        <v>17736</v>
      </c>
      <c r="E8635" t="s">
        <v>81</v>
      </c>
      <c r="F8635" t="s">
        <v>4937</v>
      </c>
      <c r="G8635">
        <v>0</v>
      </c>
      <c r="H8635">
        <v>86</v>
      </c>
      <c r="I8635">
        <v>7</v>
      </c>
      <c r="J8635">
        <v>72</v>
      </c>
      <c r="K8635">
        <v>3</v>
      </c>
      <c r="L8635">
        <v>4</v>
      </c>
      <c r="M8635">
        <v>0</v>
      </c>
      <c r="N8635">
        <v>0</v>
      </c>
      <c r="O8635">
        <v>0</v>
      </c>
      <c r="P8635">
        <v>0</v>
      </c>
      <c r="Q8635">
        <v>0</v>
      </c>
    </row>
    <row r="8636" spans="1:17" x14ac:dyDescent="0.2">
      <c r="A8636" t="s">
        <v>26374</v>
      </c>
      <c r="B8636" t="s">
        <v>88</v>
      </c>
      <c r="C8636" t="s">
        <v>232</v>
      </c>
      <c r="D8636" t="s">
        <v>17736</v>
      </c>
      <c r="E8636" t="s">
        <v>81</v>
      </c>
      <c r="F8636" t="s">
        <v>4939</v>
      </c>
      <c r="G8636">
        <v>0</v>
      </c>
      <c r="H8636">
        <v>0</v>
      </c>
      <c r="I8636">
        <v>0</v>
      </c>
      <c r="J8636">
        <v>0</v>
      </c>
      <c r="K8636">
        <v>0</v>
      </c>
      <c r="L8636">
        <v>0</v>
      </c>
      <c r="M8636">
        <v>86</v>
      </c>
      <c r="N8636">
        <v>0</v>
      </c>
      <c r="O8636">
        <v>0</v>
      </c>
      <c r="P8636">
        <v>0</v>
      </c>
      <c r="Q8636">
        <v>0</v>
      </c>
    </row>
    <row r="8637" spans="1:17" x14ac:dyDescent="0.2">
      <c r="A8637" t="s">
        <v>26375</v>
      </c>
      <c r="B8637" t="s">
        <v>88</v>
      </c>
      <c r="C8637" t="s">
        <v>232</v>
      </c>
      <c r="D8637" t="s">
        <v>17736</v>
      </c>
      <c r="E8637" t="s">
        <v>81</v>
      </c>
      <c r="F8637" t="s">
        <v>4941</v>
      </c>
      <c r="G8637">
        <v>0</v>
      </c>
      <c r="H8637">
        <v>86</v>
      </c>
      <c r="I8637">
        <v>7</v>
      </c>
      <c r="J8637">
        <v>73</v>
      </c>
      <c r="K8637">
        <v>3</v>
      </c>
      <c r="L8637">
        <v>3</v>
      </c>
      <c r="M8637">
        <v>0</v>
      </c>
      <c r="N8637">
        <v>0</v>
      </c>
      <c r="O8637">
        <v>0</v>
      </c>
      <c r="P8637">
        <v>0</v>
      </c>
      <c r="Q8637">
        <v>0</v>
      </c>
    </row>
    <row r="8638" spans="1:17" x14ac:dyDescent="0.2">
      <c r="A8638" t="s">
        <v>26376</v>
      </c>
      <c r="B8638" t="s">
        <v>88</v>
      </c>
      <c r="C8638" t="s">
        <v>232</v>
      </c>
      <c r="D8638" t="s">
        <v>17736</v>
      </c>
      <c r="E8638" t="s">
        <v>81</v>
      </c>
      <c r="F8638" t="s">
        <v>4943</v>
      </c>
      <c r="G8638">
        <v>0</v>
      </c>
      <c r="H8638">
        <v>0</v>
      </c>
      <c r="I8638">
        <v>0</v>
      </c>
      <c r="J8638">
        <v>0</v>
      </c>
      <c r="K8638">
        <v>0</v>
      </c>
      <c r="L8638">
        <v>0</v>
      </c>
      <c r="M8638">
        <v>86</v>
      </c>
      <c r="N8638">
        <v>0</v>
      </c>
      <c r="O8638">
        <v>0</v>
      </c>
      <c r="P8638">
        <v>0</v>
      </c>
      <c r="Q8638">
        <v>0</v>
      </c>
    </row>
    <row r="8639" spans="1:17" x14ac:dyDescent="0.2">
      <c r="A8639" t="s">
        <v>26377</v>
      </c>
      <c r="B8639" t="s">
        <v>88</v>
      </c>
      <c r="C8639" t="s">
        <v>232</v>
      </c>
      <c r="D8639" t="s">
        <v>17736</v>
      </c>
      <c r="E8639" t="s">
        <v>81</v>
      </c>
      <c r="F8639" t="s">
        <v>4925</v>
      </c>
      <c r="G8639">
        <v>0</v>
      </c>
      <c r="H8639">
        <v>0</v>
      </c>
      <c r="I8639">
        <v>0</v>
      </c>
      <c r="J8639">
        <v>0</v>
      </c>
      <c r="K8639">
        <v>0</v>
      </c>
      <c r="L8639">
        <v>0</v>
      </c>
      <c r="M8639">
        <v>0</v>
      </c>
      <c r="N8639">
        <v>86</v>
      </c>
      <c r="O8639">
        <v>82</v>
      </c>
      <c r="P8639">
        <v>4</v>
      </c>
      <c r="Q8639">
        <v>0</v>
      </c>
    </row>
    <row r="8640" spans="1:17" x14ac:dyDescent="0.2">
      <c r="A8640" t="s">
        <v>26378</v>
      </c>
      <c r="B8640" t="s">
        <v>88</v>
      </c>
      <c r="C8640" t="s">
        <v>232</v>
      </c>
      <c r="D8640" t="s">
        <v>17736</v>
      </c>
      <c r="E8640" t="s">
        <v>81</v>
      </c>
      <c r="F8640" t="s">
        <v>4927</v>
      </c>
      <c r="G8640">
        <v>0</v>
      </c>
      <c r="H8640">
        <v>0</v>
      </c>
      <c r="I8640">
        <v>0</v>
      </c>
      <c r="J8640">
        <v>0</v>
      </c>
      <c r="K8640">
        <v>0</v>
      </c>
      <c r="L8640">
        <v>0</v>
      </c>
      <c r="M8640">
        <v>0</v>
      </c>
      <c r="N8640">
        <v>78</v>
      </c>
      <c r="O8640">
        <v>74</v>
      </c>
      <c r="P8640">
        <v>4</v>
      </c>
      <c r="Q8640">
        <v>0</v>
      </c>
    </row>
    <row r="8641" spans="1:17" x14ac:dyDescent="0.2">
      <c r="A8641" t="s">
        <v>26379</v>
      </c>
      <c r="B8641" t="s">
        <v>88</v>
      </c>
      <c r="C8641" t="s">
        <v>232</v>
      </c>
      <c r="D8641" t="s">
        <v>17736</v>
      </c>
      <c r="E8641" t="s">
        <v>81</v>
      </c>
      <c r="F8641" t="s">
        <v>17734</v>
      </c>
      <c r="G8641">
        <v>86</v>
      </c>
      <c r="H8641">
        <v>0</v>
      </c>
      <c r="I8641">
        <v>0</v>
      </c>
      <c r="J8641">
        <v>0</v>
      </c>
      <c r="K8641">
        <v>0</v>
      </c>
      <c r="L8641">
        <v>0</v>
      </c>
      <c r="M8641">
        <v>0</v>
      </c>
      <c r="N8641">
        <v>0</v>
      </c>
      <c r="O8641">
        <v>0</v>
      </c>
      <c r="P8641">
        <v>0</v>
      </c>
      <c r="Q8641">
        <v>0</v>
      </c>
    </row>
    <row r="8642" spans="1:17" x14ac:dyDescent="0.2">
      <c r="A8642" t="s">
        <v>26380</v>
      </c>
      <c r="B8642" t="s">
        <v>88</v>
      </c>
      <c r="C8642" t="s">
        <v>232</v>
      </c>
      <c r="D8642" t="s">
        <v>17748</v>
      </c>
      <c r="E8642" t="s">
        <v>83</v>
      </c>
      <c r="F8642" t="s">
        <v>17749</v>
      </c>
      <c r="G8642">
        <v>0</v>
      </c>
      <c r="H8642">
        <v>0</v>
      </c>
      <c r="I8642">
        <v>0</v>
      </c>
      <c r="J8642">
        <v>0</v>
      </c>
      <c r="K8642">
        <v>0</v>
      </c>
      <c r="L8642">
        <v>0</v>
      </c>
      <c r="M8642">
        <v>0</v>
      </c>
      <c r="N8642">
        <v>15</v>
      </c>
      <c r="O8642">
        <v>15</v>
      </c>
      <c r="P8642">
        <v>0</v>
      </c>
      <c r="Q8642">
        <v>0</v>
      </c>
    </row>
    <row r="8643" spans="1:17" x14ac:dyDescent="0.2">
      <c r="A8643" t="s">
        <v>26381</v>
      </c>
      <c r="B8643" t="s">
        <v>88</v>
      </c>
      <c r="C8643" t="s">
        <v>232</v>
      </c>
      <c r="D8643" t="s">
        <v>17748</v>
      </c>
      <c r="E8643" t="s">
        <v>83</v>
      </c>
      <c r="F8643" t="s">
        <v>17734</v>
      </c>
      <c r="G8643">
        <v>15</v>
      </c>
      <c r="H8643">
        <v>0</v>
      </c>
      <c r="I8643">
        <v>0</v>
      </c>
      <c r="J8643">
        <v>0</v>
      </c>
      <c r="K8643">
        <v>0</v>
      </c>
      <c r="L8643">
        <v>0</v>
      </c>
      <c r="M8643">
        <v>0</v>
      </c>
      <c r="N8643">
        <v>0</v>
      </c>
      <c r="O8643">
        <v>0</v>
      </c>
      <c r="P8643">
        <v>0</v>
      </c>
      <c r="Q8643">
        <v>0</v>
      </c>
    </row>
    <row r="8644" spans="1:17" x14ac:dyDescent="0.2">
      <c r="A8644" t="s">
        <v>26382</v>
      </c>
      <c r="B8644" t="s">
        <v>88</v>
      </c>
      <c r="C8644" t="s">
        <v>232</v>
      </c>
      <c r="D8644" t="s">
        <v>17748</v>
      </c>
      <c r="E8644" t="s">
        <v>81</v>
      </c>
      <c r="F8644" t="s">
        <v>17749</v>
      </c>
      <c r="G8644">
        <v>0</v>
      </c>
      <c r="H8644">
        <v>0</v>
      </c>
      <c r="I8644">
        <v>0</v>
      </c>
      <c r="J8644">
        <v>0</v>
      </c>
      <c r="K8644">
        <v>0</v>
      </c>
      <c r="L8644">
        <v>0</v>
      </c>
      <c r="M8644">
        <v>0</v>
      </c>
      <c r="N8644">
        <v>11</v>
      </c>
      <c r="O8644">
        <v>11</v>
      </c>
      <c r="P8644">
        <v>0</v>
      </c>
      <c r="Q8644">
        <v>0</v>
      </c>
    </row>
    <row r="8645" spans="1:17" x14ac:dyDescent="0.2">
      <c r="A8645" t="s">
        <v>26383</v>
      </c>
      <c r="B8645" t="s">
        <v>86</v>
      </c>
      <c r="C8645" t="s">
        <v>112</v>
      </c>
      <c r="D8645" t="s">
        <v>17736</v>
      </c>
      <c r="E8645" t="s">
        <v>83</v>
      </c>
      <c r="F8645" t="s">
        <v>4925</v>
      </c>
      <c r="G8645">
        <v>0</v>
      </c>
      <c r="H8645">
        <v>0</v>
      </c>
      <c r="I8645">
        <v>0</v>
      </c>
      <c r="J8645">
        <v>0</v>
      </c>
      <c r="K8645">
        <v>0</v>
      </c>
      <c r="L8645">
        <v>0</v>
      </c>
      <c r="M8645">
        <v>0</v>
      </c>
      <c r="N8645">
        <v>22</v>
      </c>
      <c r="O8645">
        <v>22</v>
      </c>
      <c r="P8645">
        <v>0</v>
      </c>
      <c r="Q8645">
        <v>0</v>
      </c>
    </row>
    <row r="8646" spans="1:17" x14ac:dyDescent="0.2">
      <c r="A8646" t="s">
        <v>26384</v>
      </c>
      <c r="B8646" t="s">
        <v>86</v>
      </c>
      <c r="C8646" t="s">
        <v>112</v>
      </c>
      <c r="D8646" t="s">
        <v>17736</v>
      </c>
      <c r="E8646" t="s">
        <v>83</v>
      </c>
      <c r="F8646" t="s">
        <v>4927</v>
      </c>
      <c r="G8646">
        <v>0</v>
      </c>
      <c r="H8646">
        <v>0</v>
      </c>
      <c r="I8646">
        <v>0</v>
      </c>
      <c r="J8646">
        <v>0</v>
      </c>
      <c r="K8646">
        <v>0</v>
      </c>
      <c r="L8646">
        <v>0</v>
      </c>
      <c r="M8646">
        <v>0</v>
      </c>
      <c r="N8646">
        <v>20</v>
      </c>
      <c r="O8646">
        <v>20</v>
      </c>
      <c r="P8646">
        <v>0</v>
      </c>
      <c r="Q8646">
        <v>0</v>
      </c>
    </row>
    <row r="8647" spans="1:17" x14ac:dyDescent="0.2">
      <c r="A8647" t="s">
        <v>26385</v>
      </c>
      <c r="B8647" t="s">
        <v>86</v>
      </c>
      <c r="C8647" t="s">
        <v>112</v>
      </c>
      <c r="D8647" t="s">
        <v>17736</v>
      </c>
      <c r="E8647" t="s">
        <v>83</v>
      </c>
      <c r="F8647" t="s">
        <v>17734</v>
      </c>
      <c r="G8647">
        <v>25</v>
      </c>
      <c r="H8647">
        <v>0</v>
      </c>
      <c r="I8647">
        <v>0</v>
      </c>
      <c r="J8647">
        <v>0</v>
      </c>
      <c r="K8647">
        <v>0</v>
      </c>
      <c r="L8647">
        <v>0</v>
      </c>
      <c r="M8647">
        <v>0</v>
      </c>
      <c r="N8647">
        <v>0</v>
      </c>
      <c r="O8647">
        <v>0</v>
      </c>
      <c r="P8647">
        <v>0</v>
      </c>
      <c r="Q8647">
        <v>0</v>
      </c>
    </row>
    <row r="8648" spans="1:17" x14ac:dyDescent="0.2">
      <c r="A8648" t="s">
        <v>26386</v>
      </c>
      <c r="B8648" t="s">
        <v>86</v>
      </c>
      <c r="C8648" t="s">
        <v>112</v>
      </c>
      <c r="D8648" t="s">
        <v>17736</v>
      </c>
      <c r="E8648" t="s">
        <v>81</v>
      </c>
      <c r="F8648" t="s">
        <v>4929</v>
      </c>
      <c r="G8648">
        <v>0</v>
      </c>
      <c r="H8648">
        <v>39</v>
      </c>
      <c r="I8648">
        <v>3</v>
      </c>
      <c r="J8648">
        <v>32</v>
      </c>
      <c r="K8648">
        <v>2</v>
      </c>
      <c r="L8648">
        <v>2</v>
      </c>
      <c r="M8648">
        <v>0</v>
      </c>
      <c r="N8648">
        <v>0</v>
      </c>
      <c r="O8648">
        <v>0</v>
      </c>
      <c r="P8648">
        <v>0</v>
      </c>
      <c r="Q8648">
        <v>0</v>
      </c>
    </row>
    <row r="8649" spans="1:17" x14ac:dyDescent="0.2">
      <c r="A8649" t="s">
        <v>26387</v>
      </c>
      <c r="B8649" t="s">
        <v>86</v>
      </c>
      <c r="C8649" t="s">
        <v>112</v>
      </c>
      <c r="D8649" t="s">
        <v>17736</v>
      </c>
      <c r="E8649" t="s">
        <v>81</v>
      </c>
      <c r="F8649" t="s">
        <v>4931</v>
      </c>
      <c r="G8649">
        <v>0</v>
      </c>
      <c r="H8649">
        <v>39</v>
      </c>
      <c r="I8649">
        <v>3</v>
      </c>
      <c r="J8649">
        <v>31</v>
      </c>
      <c r="K8649">
        <v>2</v>
      </c>
      <c r="L8649">
        <v>3</v>
      </c>
      <c r="M8649">
        <v>0</v>
      </c>
      <c r="N8649">
        <v>0</v>
      </c>
      <c r="O8649">
        <v>0</v>
      </c>
      <c r="P8649">
        <v>0</v>
      </c>
      <c r="Q8649">
        <v>0</v>
      </c>
    </row>
    <row r="8650" spans="1:17" x14ac:dyDescent="0.2">
      <c r="A8650" t="s">
        <v>26388</v>
      </c>
      <c r="B8650" t="s">
        <v>86</v>
      </c>
      <c r="C8650" t="s">
        <v>112</v>
      </c>
      <c r="D8650" t="s">
        <v>17736</v>
      </c>
      <c r="E8650" t="s">
        <v>81</v>
      </c>
      <c r="F8650" t="s">
        <v>4933</v>
      </c>
      <c r="G8650">
        <v>0</v>
      </c>
      <c r="H8650">
        <v>0</v>
      </c>
      <c r="I8650">
        <v>0</v>
      </c>
      <c r="J8650">
        <v>0</v>
      </c>
      <c r="K8650">
        <v>0</v>
      </c>
      <c r="L8650">
        <v>0</v>
      </c>
      <c r="M8650">
        <v>39</v>
      </c>
      <c r="N8650">
        <v>0</v>
      </c>
      <c r="O8650">
        <v>0</v>
      </c>
      <c r="P8650">
        <v>0</v>
      </c>
      <c r="Q8650">
        <v>0</v>
      </c>
    </row>
    <row r="8651" spans="1:17" x14ac:dyDescent="0.2">
      <c r="A8651" t="s">
        <v>26389</v>
      </c>
      <c r="B8651" t="s">
        <v>86</v>
      </c>
      <c r="C8651" t="s">
        <v>112</v>
      </c>
      <c r="D8651" t="s">
        <v>17736</v>
      </c>
      <c r="E8651" t="s">
        <v>81</v>
      </c>
      <c r="F8651" t="s">
        <v>4935</v>
      </c>
      <c r="G8651">
        <v>0</v>
      </c>
      <c r="H8651">
        <v>39</v>
      </c>
      <c r="I8651">
        <v>3</v>
      </c>
      <c r="J8651">
        <v>31</v>
      </c>
      <c r="K8651">
        <v>2</v>
      </c>
      <c r="L8651">
        <v>3</v>
      </c>
      <c r="M8651">
        <v>0</v>
      </c>
      <c r="N8651">
        <v>0</v>
      </c>
      <c r="O8651">
        <v>0</v>
      </c>
      <c r="P8651">
        <v>0</v>
      </c>
      <c r="Q8651">
        <v>0</v>
      </c>
    </row>
    <row r="8652" spans="1:17" x14ac:dyDescent="0.2">
      <c r="A8652" t="s">
        <v>26390</v>
      </c>
      <c r="B8652" t="s">
        <v>86</v>
      </c>
      <c r="C8652" t="s">
        <v>112</v>
      </c>
      <c r="D8652" t="s">
        <v>17736</v>
      </c>
      <c r="E8652" t="s">
        <v>81</v>
      </c>
      <c r="F8652" t="s">
        <v>4937</v>
      </c>
      <c r="G8652">
        <v>0</v>
      </c>
      <c r="H8652">
        <v>39</v>
      </c>
      <c r="I8652">
        <v>3</v>
      </c>
      <c r="J8652">
        <v>32</v>
      </c>
      <c r="K8652">
        <v>1</v>
      </c>
      <c r="L8652">
        <v>3</v>
      </c>
      <c r="M8652">
        <v>0</v>
      </c>
      <c r="N8652">
        <v>0</v>
      </c>
      <c r="O8652">
        <v>0</v>
      </c>
      <c r="P8652">
        <v>0</v>
      </c>
      <c r="Q8652">
        <v>0</v>
      </c>
    </row>
    <row r="8653" spans="1:17" x14ac:dyDescent="0.2">
      <c r="A8653" t="s">
        <v>26391</v>
      </c>
      <c r="B8653" t="s">
        <v>86</v>
      </c>
      <c r="C8653" t="s">
        <v>113</v>
      </c>
      <c r="D8653" t="s">
        <v>17736</v>
      </c>
      <c r="E8653" t="s">
        <v>81</v>
      </c>
      <c r="F8653" t="s">
        <v>4943</v>
      </c>
      <c r="G8653">
        <v>0</v>
      </c>
      <c r="H8653">
        <v>0</v>
      </c>
      <c r="I8653">
        <v>0</v>
      </c>
      <c r="J8653">
        <v>0</v>
      </c>
      <c r="K8653">
        <v>0</v>
      </c>
      <c r="L8653">
        <v>0</v>
      </c>
      <c r="M8653">
        <v>77</v>
      </c>
      <c r="N8653">
        <v>0</v>
      </c>
      <c r="O8653">
        <v>0</v>
      </c>
      <c r="P8653">
        <v>0</v>
      </c>
      <c r="Q8653">
        <v>0</v>
      </c>
    </row>
    <row r="8654" spans="1:17" x14ac:dyDescent="0.2">
      <c r="A8654" t="s">
        <v>26392</v>
      </c>
      <c r="B8654" t="s">
        <v>86</v>
      </c>
      <c r="C8654" t="s">
        <v>113</v>
      </c>
      <c r="D8654" t="s">
        <v>17736</v>
      </c>
      <c r="E8654" t="s">
        <v>81</v>
      </c>
      <c r="F8654" t="s">
        <v>4925</v>
      </c>
      <c r="G8654">
        <v>0</v>
      </c>
      <c r="H8654">
        <v>0</v>
      </c>
      <c r="I8654">
        <v>0</v>
      </c>
      <c r="J8654">
        <v>0</v>
      </c>
      <c r="K8654">
        <v>0</v>
      </c>
      <c r="L8654">
        <v>0</v>
      </c>
      <c r="M8654">
        <v>0</v>
      </c>
      <c r="N8654">
        <v>63</v>
      </c>
      <c r="O8654">
        <v>53</v>
      </c>
      <c r="P8654">
        <v>7</v>
      </c>
      <c r="Q8654">
        <v>3</v>
      </c>
    </row>
    <row r="8655" spans="1:17" x14ac:dyDescent="0.2">
      <c r="A8655" t="s">
        <v>26393</v>
      </c>
      <c r="B8655" t="s">
        <v>86</v>
      </c>
      <c r="C8655" t="s">
        <v>113</v>
      </c>
      <c r="D8655" t="s">
        <v>17736</v>
      </c>
      <c r="E8655" t="s">
        <v>81</v>
      </c>
      <c r="F8655" t="s">
        <v>4927</v>
      </c>
      <c r="G8655">
        <v>0</v>
      </c>
      <c r="H8655">
        <v>0</v>
      </c>
      <c r="I8655">
        <v>0</v>
      </c>
      <c r="J8655">
        <v>0</v>
      </c>
      <c r="K8655">
        <v>0</v>
      </c>
      <c r="L8655">
        <v>0</v>
      </c>
      <c r="M8655">
        <v>0</v>
      </c>
      <c r="N8655">
        <v>50</v>
      </c>
      <c r="O8655">
        <v>40</v>
      </c>
      <c r="P8655">
        <v>6</v>
      </c>
      <c r="Q8655">
        <v>4</v>
      </c>
    </row>
    <row r="8656" spans="1:17" x14ac:dyDescent="0.2">
      <c r="A8656" t="s">
        <v>26394</v>
      </c>
      <c r="B8656" t="s">
        <v>86</v>
      </c>
      <c r="C8656" t="s">
        <v>113</v>
      </c>
      <c r="D8656" t="s">
        <v>17736</v>
      </c>
      <c r="E8656" t="s">
        <v>81</v>
      </c>
      <c r="F8656" t="s">
        <v>17734</v>
      </c>
      <c r="G8656">
        <v>77</v>
      </c>
      <c r="H8656">
        <v>0</v>
      </c>
      <c r="I8656">
        <v>0</v>
      </c>
      <c r="J8656">
        <v>0</v>
      </c>
      <c r="K8656">
        <v>0</v>
      </c>
      <c r="L8656">
        <v>0</v>
      </c>
      <c r="M8656">
        <v>0</v>
      </c>
      <c r="N8656">
        <v>0</v>
      </c>
      <c r="O8656">
        <v>0</v>
      </c>
      <c r="P8656">
        <v>0</v>
      </c>
      <c r="Q8656">
        <v>0</v>
      </c>
    </row>
    <row r="8657" spans="1:17" x14ac:dyDescent="0.2">
      <c r="A8657" t="s">
        <v>26395</v>
      </c>
      <c r="B8657" t="s">
        <v>86</v>
      </c>
      <c r="C8657" t="s">
        <v>113</v>
      </c>
      <c r="D8657" t="s">
        <v>17748</v>
      </c>
      <c r="E8657" t="s">
        <v>83</v>
      </c>
      <c r="F8657" t="s">
        <v>17749</v>
      </c>
      <c r="G8657">
        <v>0</v>
      </c>
      <c r="H8657">
        <v>0</v>
      </c>
      <c r="I8657">
        <v>0</v>
      </c>
      <c r="J8657">
        <v>0</v>
      </c>
      <c r="K8657">
        <v>0</v>
      </c>
      <c r="L8657">
        <v>0</v>
      </c>
      <c r="M8657">
        <v>0</v>
      </c>
      <c r="N8657">
        <v>6</v>
      </c>
      <c r="O8657">
        <v>4</v>
      </c>
      <c r="P8657">
        <v>1</v>
      </c>
      <c r="Q8657">
        <v>1</v>
      </c>
    </row>
    <row r="8658" spans="1:17" x14ac:dyDescent="0.2">
      <c r="A8658" t="s">
        <v>26396</v>
      </c>
      <c r="B8658" t="s">
        <v>86</v>
      </c>
      <c r="C8658" t="s">
        <v>113</v>
      </c>
      <c r="D8658" t="s">
        <v>17748</v>
      </c>
      <c r="E8658" t="s">
        <v>83</v>
      </c>
      <c r="F8658" t="s">
        <v>17734</v>
      </c>
      <c r="G8658">
        <v>6</v>
      </c>
      <c r="H8658">
        <v>0</v>
      </c>
      <c r="I8658">
        <v>0</v>
      </c>
      <c r="J8658">
        <v>0</v>
      </c>
      <c r="K8658">
        <v>0</v>
      </c>
      <c r="L8658">
        <v>0</v>
      </c>
      <c r="M8658">
        <v>0</v>
      </c>
      <c r="N8658">
        <v>0</v>
      </c>
      <c r="O8658">
        <v>0</v>
      </c>
      <c r="P8658">
        <v>0</v>
      </c>
      <c r="Q8658">
        <v>0</v>
      </c>
    </row>
    <row r="8659" spans="1:17" x14ac:dyDescent="0.2">
      <c r="A8659" t="s">
        <v>26397</v>
      </c>
      <c r="B8659" t="s">
        <v>86</v>
      </c>
      <c r="C8659" t="s">
        <v>113</v>
      </c>
      <c r="D8659" t="s">
        <v>17748</v>
      </c>
      <c r="E8659" t="s">
        <v>81</v>
      </c>
      <c r="F8659" t="s">
        <v>17749</v>
      </c>
      <c r="G8659">
        <v>0</v>
      </c>
      <c r="H8659">
        <v>0</v>
      </c>
      <c r="I8659">
        <v>0</v>
      </c>
      <c r="J8659">
        <v>0</v>
      </c>
      <c r="K8659">
        <v>0</v>
      </c>
      <c r="L8659">
        <v>0</v>
      </c>
      <c r="M8659">
        <v>0</v>
      </c>
      <c r="N8659">
        <v>7</v>
      </c>
      <c r="O8659">
        <v>7</v>
      </c>
      <c r="P8659">
        <v>0</v>
      </c>
      <c r="Q8659">
        <v>0</v>
      </c>
    </row>
    <row r="8660" spans="1:17" x14ac:dyDescent="0.2">
      <c r="A8660" t="s">
        <v>26398</v>
      </c>
      <c r="B8660" t="s">
        <v>86</v>
      </c>
      <c r="C8660" t="s">
        <v>113</v>
      </c>
      <c r="D8660" t="s">
        <v>17748</v>
      </c>
      <c r="E8660" t="s">
        <v>81</v>
      </c>
      <c r="F8660" t="s">
        <v>17734</v>
      </c>
      <c r="G8660">
        <v>7</v>
      </c>
      <c r="H8660">
        <v>0</v>
      </c>
      <c r="I8660">
        <v>0</v>
      </c>
      <c r="J8660">
        <v>0</v>
      </c>
      <c r="K8660">
        <v>0</v>
      </c>
      <c r="L8660">
        <v>0</v>
      </c>
      <c r="M8660">
        <v>0</v>
      </c>
      <c r="N8660">
        <v>0</v>
      </c>
      <c r="O8660">
        <v>0</v>
      </c>
      <c r="P8660">
        <v>0</v>
      </c>
      <c r="Q8660">
        <v>0</v>
      </c>
    </row>
    <row r="8661" spans="1:17" x14ac:dyDescent="0.2">
      <c r="A8661" t="s">
        <v>26399</v>
      </c>
      <c r="B8661" t="s">
        <v>86</v>
      </c>
      <c r="C8661" t="s">
        <v>113</v>
      </c>
      <c r="D8661" t="s">
        <v>17754</v>
      </c>
      <c r="E8661" t="s">
        <v>83</v>
      </c>
      <c r="F8661" t="s">
        <v>17734</v>
      </c>
      <c r="G8661">
        <v>10</v>
      </c>
      <c r="H8661">
        <v>0</v>
      </c>
      <c r="I8661">
        <v>0</v>
      </c>
      <c r="J8661">
        <v>0</v>
      </c>
      <c r="K8661">
        <v>0</v>
      </c>
      <c r="L8661">
        <v>0</v>
      </c>
      <c r="M8661">
        <v>0</v>
      </c>
      <c r="N8661">
        <v>0</v>
      </c>
      <c r="O8661">
        <v>0</v>
      </c>
      <c r="P8661">
        <v>0</v>
      </c>
      <c r="Q8661">
        <v>0</v>
      </c>
    </row>
    <row r="8662" spans="1:17" x14ac:dyDescent="0.2">
      <c r="A8662" t="s">
        <v>26400</v>
      </c>
      <c r="B8662" t="s">
        <v>86</v>
      </c>
      <c r="C8662" t="s">
        <v>113</v>
      </c>
      <c r="D8662" t="s">
        <v>17754</v>
      </c>
      <c r="E8662" t="s">
        <v>81</v>
      </c>
      <c r="F8662" t="s">
        <v>17734</v>
      </c>
      <c r="G8662">
        <v>4</v>
      </c>
      <c r="H8662">
        <v>0</v>
      </c>
      <c r="I8662">
        <v>0</v>
      </c>
      <c r="J8662">
        <v>0</v>
      </c>
      <c r="K8662">
        <v>0</v>
      </c>
      <c r="L8662">
        <v>0</v>
      </c>
      <c r="M8662">
        <v>0</v>
      </c>
      <c r="N8662">
        <v>0</v>
      </c>
      <c r="O8662">
        <v>0</v>
      </c>
      <c r="P8662">
        <v>0</v>
      </c>
      <c r="Q8662">
        <v>0</v>
      </c>
    </row>
    <row r="8663" spans="1:17" x14ac:dyDescent="0.2">
      <c r="A8663" t="s">
        <v>26401</v>
      </c>
      <c r="B8663" t="s">
        <v>86</v>
      </c>
      <c r="C8663" t="s">
        <v>114</v>
      </c>
      <c r="D8663" t="s">
        <v>17768</v>
      </c>
      <c r="E8663" t="s">
        <v>83</v>
      </c>
      <c r="F8663" t="s">
        <v>17734</v>
      </c>
      <c r="G8663">
        <v>2</v>
      </c>
      <c r="H8663">
        <v>0</v>
      </c>
      <c r="I8663">
        <v>0</v>
      </c>
      <c r="J8663">
        <v>0</v>
      </c>
      <c r="K8663">
        <v>0</v>
      </c>
      <c r="L8663">
        <v>0</v>
      </c>
      <c r="M8663">
        <v>0</v>
      </c>
      <c r="N8663">
        <v>0</v>
      </c>
      <c r="O8663">
        <v>0</v>
      </c>
      <c r="P8663">
        <v>0</v>
      </c>
      <c r="Q8663">
        <v>0</v>
      </c>
    </row>
    <row r="8664" spans="1:17" x14ac:dyDescent="0.2">
      <c r="A8664" t="s">
        <v>26402</v>
      </c>
      <c r="B8664" t="s">
        <v>86</v>
      </c>
      <c r="C8664" t="s">
        <v>114</v>
      </c>
      <c r="D8664" t="s">
        <v>17768</v>
      </c>
      <c r="E8664" t="s">
        <v>81</v>
      </c>
      <c r="F8664" t="s">
        <v>17734</v>
      </c>
      <c r="G8664">
        <v>2</v>
      </c>
      <c r="H8664">
        <v>0</v>
      </c>
      <c r="I8664">
        <v>0</v>
      </c>
      <c r="J8664">
        <v>0</v>
      </c>
      <c r="K8664">
        <v>0</v>
      </c>
      <c r="L8664">
        <v>0</v>
      </c>
      <c r="M8664">
        <v>0</v>
      </c>
      <c r="N8664">
        <v>0</v>
      </c>
      <c r="O8664">
        <v>0</v>
      </c>
      <c r="P8664">
        <v>0</v>
      </c>
      <c r="Q8664">
        <v>0</v>
      </c>
    </row>
    <row r="8665" spans="1:17" x14ac:dyDescent="0.2">
      <c r="A8665" t="s">
        <v>26403</v>
      </c>
      <c r="B8665" t="s">
        <v>86</v>
      </c>
      <c r="C8665" t="s">
        <v>114</v>
      </c>
      <c r="D8665" t="s">
        <v>17736</v>
      </c>
      <c r="E8665" t="s">
        <v>83</v>
      </c>
      <c r="F8665" t="s">
        <v>4929</v>
      </c>
      <c r="G8665">
        <v>0</v>
      </c>
      <c r="H8665">
        <v>9</v>
      </c>
      <c r="I8665">
        <v>0</v>
      </c>
      <c r="J8665">
        <v>8</v>
      </c>
      <c r="K8665">
        <v>1</v>
      </c>
      <c r="L8665">
        <v>0</v>
      </c>
      <c r="M8665">
        <v>0</v>
      </c>
      <c r="N8665">
        <v>0</v>
      </c>
      <c r="O8665">
        <v>0</v>
      </c>
      <c r="P8665">
        <v>0</v>
      </c>
      <c r="Q8665">
        <v>0</v>
      </c>
    </row>
    <row r="8666" spans="1:17" x14ac:dyDescent="0.2">
      <c r="A8666" t="s">
        <v>26404</v>
      </c>
      <c r="B8666" t="s">
        <v>86</v>
      </c>
      <c r="C8666" t="s">
        <v>114</v>
      </c>
      <c r="D8666" t="s">
        <v>17736</v>
      </c>
      <c r="E8666" t="s">
        <v>83</v>
      </c>
      <c r="F8666" t="s">
        <v>4931</v>
      </c>
      <c r="G8666">
        <v>0</v>
      </c>
      <c r="H8666">
        <v>9</v>
      </c>
      <c r="I8666">
        <v>0</v>
      </c>
      <c r="J8666">
        <v>8</v>
      </c>
      <c r="K8666">
        <v>0</v>
      </c>
      <c r="L8666">
        <v>1</v>
      </c>
      <c r="M8666">
        <v>0</v>
      </c>
      <c r="N8666">
        <v>0</v>
      </c>
      <c r="O8666">
        <v>0</v>
      </c>
      <c r="P8666">
        <v>0</v>
      </c>
      <c r="Q8666">
        <v>0</v>
      </c>
    </row>
    <row r="8667" spans="1:17" x14ac:dyDescent="0.2">
      <c r="A8667" t="s">
        <v>26405</v>
      </c>
      <c r="B8667" t="s">
        <v>86</v>
      </c>
      <c r="C8667" t="s">
        <v>114</v>
      </c>
      <c r="D8667" t="s">
        <v>17736</v>
      </c>
      <c r="E8667" t="s">
        <v>83</v>
      </c>
      <c r="F8667" t="s">
        <v>4933</v>
      </c>
      <c r="G8667">
        <v>0</v>
      </c>
      <c r="H8667">
        <v>0</v>
      </c>
      <c r="I8667">
        <v>0</v>
      </c>
      <c r="J8667">
        <v>0</v>
      </c>
      <c r="K8667">
        <v>0</v>
      </c>
      <c r="L8667">
        <v>0</v>
      </c>
      <c r="M8667">
        <v>9</v>
      </c>
      <c r="N8667">
        <v>0</v>
      </c>
      <c r="O8667">
        <v>0</v>
      </c>
      <c r="P8667">
        <v>0</v>
      </c>
      <c r="Q8667">
        <v>0</v>
      </c>
    </row>
    <row r="8668" spans="1:17" x14ac:dyDescent="0.2">
      <c r="A8668" t="s">
        <v>26406</v>
      </c>
      <c r="B8668" t="s">
        <v>86</v>
      </c>
      <c r="C8668" t="s">
        <v>114</v>
      </c>
      <c r="D8668" t="s">
        <v>17736</v>
      </c>
      <c r="E8668" t="s">
        <v>83</v>
      </c>
      <c r="F8668" t="s">
        <v>4935</v>
      </c>
      <c r="G8668">
        <v>0</v>
      </c>
      <c r="H8668">
        <v>9</v>
      </c>
      <c r="I8668">
        <v>0</v>
      </c>
      <c r="J8668">
        <v>8</v>
      </c>
      <c r="K8668">
        <v>0</v>
      </c>
      <c r="L8668">
        <v>1</v>
      </c>
      <c r="M8668">
        <v>0</v>
      </c>
      <c r="N8668">
        <v>0</v>
      </c>
      <c r="O8668">
        <v>0</v>
      </c>
      <c r="P8668">
        <v>0</v>
      </c>
      <c r="Q8668">
        <v>0</v>
      </c>
    </row>
    <row r="8669" spans="1:17" x14ac:dyDescent="0.2">
      <c r="A8669" t="s">
        <v>26407</v>
      </c>
      <c r="B8669" t="s">
        <v>86</v>
      </c>
      <c r="C8669" t="s">
        <v>114</v>
      </c>
      <c r="D8669" t="s">
        <v>17736</v>
      </c>
      <c r="E8669" t="s">
        <v>83</v>
      </c>
      <c r="F8669" t="s">
        <v>4937</v>
      </c>
      <c r="G8669">
        <v>0</v>
      </c>
      <c r="H8669">
        <v>9</v>
      </c>
      <c r="I8669">
        <v>0</v>
      </c>
      <c r="J8669">
        <v>8</v>
      </c>
      <c r="K8669">
        <v>0</v>
      </c>
      <c r="L8669">
        <v>1</v>
      </c>
      <c r="M8669">
        <v>0</v>
      </c>
      <c r="N8669">
        <v>0</v>
      </c>
      <c r="O8669">
        <v>0</v>
      </c>
      <c r="P8669">
        <v>0</v>
      </c>
      <c r="Q8669">
        <v>0</v>
      </c>
    </row>
    <row r="8670" spans="1:17" x14ac:dyDescent="0.2">
      <c r="A8670" t="s">
        <v>26408</v>
      </c>
      <c r="B8670" t="s">
        <v>86</v>
      </c>
      <c r="C8670" t="s">
        <v>114</v>
      </c>
      <c r="D8670" t="s">
        <v>17736</v>
      </c>
      <c r="E8670" t="s">
        <v>83</v>
      </c>
      <c r="F8670" t="s">
        <v>4939</v>
      </c>
      <c r="G8670">
        <v>0</v>
      </c>
      <c r="H8670">
        <v>0</v>
      </c>
      <c r="I8670">
        <v>0</v>
      </c>
      <c r="J8670">
        <v>0</v>
      </c>
      <c r="K8670">
        <v>0</v>
      </c>
      <c r="L8670">
        <v>0</v>
      </c>
      <c r="M8670">
        <v>9</v>
      </c>
      <c r="N8670">
        <v>0</v>
      </c>
      <c r="O8670">
        <v>0</v>
      </c>
      <c r="P8670">
        <v>0</v>
      </c>
      <c r="Q8670">
        <v>0</v>
      </c>
    </row>
    <row r="8671" spans="1:17" x14ac:dyDescent="0.2">
      <c r="A8671" t="s">
        <v>26409</v>
      </c>
      <c r="B8671" t="s">
        <v>86</v>
      </c>
      <c r="C8671" t="s">
        <v>114</v>
      </c>
      <c r="D8671" t="s">
        <v>17736</v>
      </c>
      <c r="E8671" t="s">
        <v>83</v>
      </c>
      <c r="F8671" t="s">
        <v>4941</v>
      </c>
      <c r="G8671">
        <v>0</v>
      </c>
      <c r="H8671">
        <v>9</v>
      </c>
      <c r="I8671">
        <v>0</v>
      </c>
      <c r="J8671">
        <v>8</v>
      </c>
      <c r="K8671">
        <v>0</v>
      </c>
      <c r="L8671">
        <v>1</v>
      </c>
      <c r="M8671">
        <v>0</v>
      </c>
      <c r="N8671">
        <v>0</v>
      </c>
      <c r="O8671">
        <v>0</v>
      </c>
      <c r="P8671">
        <v>0</v>
      </c>
      <c r="Q8671">
        <v>0</v>
      </c>
    </row>
    <row r="8672" spans="1:17" x14ac:dyDescent="0.2">
      <c r="A8672" t="s">
        <v>26410</v>
      </c>
      <c r="B8672" t="s">
        <v>86</v>
      </c>
      <c r="C8672" t="s">
        <v>114</v>
      </c>
      <c r="D8672" t="s">
        <v>17736</v>
      </c>
      <c r="E8672" t="s">
        <v>83</v>
      </c>
      <c r="F8672" t="s">
        <v>4943</v>
      </c>
      <c r="G8672">
        <v>0</v>
      </c>
      <c r="H8672">
        <v>0</v>
      </c>
      <c r="I8672">
        <v>0</v>
      </c>
      <c r="J8672">
        <v>0</v>
      </c>
      <c r="K8672">
        <v>0</v>
      </c>
      <c r="L8672">
        <v>0</v>
      </c>
      <c r="M8672">
        <v>9</v>
      </c>
      <c r="N8672">
        <v>0</v>
      </c>
      <c r="O8672">
        <v>0</v>
      </c>
      <c r="P8672">
        <v>0</v>
      </c>
      <c r="Q8672">
        <v>0</v>
      </c>
    </row>
    <row r="8673" spans="1:17" x14ac:dyDescent="0.2">
      <c r="A8673" t="s">
        <v>26411</v>
      </c>
      <c r="B8673" t="s">
        <v>86</v>
      </c>
      <c r="C8673" t="s">
        <v>114</v>
      </c>
      <c r="D8673" t="s">
        <v>17736</v>
      </c>
      <c r="E8673" t="s">
        <v>83</v>
      </c>
      <c r="F8673" t="s">
        <v>4925</v>
      </c>
      <c r="G8673">
        <v>0</v>
      </c>
      <c r="H8673">
        <v>0</v>
      </c>
      <c r="I8673">
        <v>0</v>
      </c>
      <c r="J8673">
        <v>0</v>
      </c>
      <c r="K8673">
        <v>0</v>
      </c>
      <c r="L8673">
        <v>0</v>
      </c>
      <c r="M8673">
        <v>0</v>
      </c>
      <c r="N8673">
        <v>7</v>
      </c>
      <c r="O8673">
        <v>7</v>
      </c>
      <c r="P8673">
        <v>0</v>
      </c>
      <c r="Q8673">
        <v>0</v>
      </c>
    </row>
    <row r="8674" spans="1:17" x14ac:dyDescent="0.2">
      <c r="A8674" t="s">
        <v>26412</v>
      </c>
      <c r="B8674" t="s">
        <v>86</v>
      </c>
      <c r="C8674" t="s">
        <v>223</v>
      </c>
      <c r="D8674" t="s">
        <v>17736</v>
      </c>
      <c r="E8674" t="s">
        <v>83</v>
      </c>
      <c r="F8674" t="s">
        <v>4929</v>
      </c>
      <c r="G8674">
        <v>0</v>
      </c>
      <c r="H8674">
        <v>12</v>
      </c>
      <c r="I8674">
        <v>2</v>
      </c>
      <c r="J8674">
        <v>9</v>
      </c>
      <c r="K8674">
        <v>1</v>
      </c>
      <c r="L8674">
        <v>0</v>
      </c>
      <c r="M8674">
        <v>0</v>
      </c>
      <c r="N8674">
        <v>0</v>
      </c>
      <c r="O8674">
        <v>0</v>
      </c>
      <c r="P8674">
        <v>0</v>
      </c>
      <c r="Q8674">
        <v>0</v>
      </c>
    </row>
    <row r="8675" spans="1:17" x14ac:dyDescent="0.2">
      <c r="A8675" t="s">
        <v>26413</v>
      </c>
      <c r="B8675" t="s">
        <v>86</v>
      </c>
      <c r="C8675" t="s">
        <v>223</v>
      </c>
      <c r="D8675" t="s">
        <v>17736</v>
      </c>
      <c r="E8675" t="s">
        <v>83</v>
      </c>
      <c r="F8675" t="s">
        <v>4931</v>
      </c>
      <c r="G8675">
        <v>0</v>
      </c>
      <c r="H8675">
        <v>12</v>
      </c>
      <c r="I8675">
        <v>2</v>
      </c>
      <c r="J8675">
        <v>9</v>
      </c>
      <c r="K8675">
        <v>1</v>
      </c>
      <c r="L8675">
        <v>0</v>
      </c>
      <c r="M8675">
        <v>0</v>
      </c>
      <c r="N8675">
        <v>0</v>
      </c>
      <c r="O8675">
        <v>0</v>
      </c>
      <c r="P8675">
        <v>0</v>
      </c>
      <c r="Q8675">
        <v>0</v>
      </c>
    </row>
    <row r="8676" spans="1:17" x14ac:dyDescent="0.2">
      <c r="A8676" t="s">
        <v>26414</v>
      </c>
      <c r="B8676" t="s">
        <v>86</v>
      </c>
      <c r="C8676" t="s">
        <v>223</v>
      </c>
      <c r="D8676" t="s">
        <v>17736</v>
      </c>
      <c r="E8676" t="s">
        <v>83</v>
      </c>
      <c r="F8676" t="s">
        <v>4933</v>
      </c>
      <c r="G8676">
        <v>0</v>
      </c>
      <c r="H8676">
        <v>0</v>
      </c>
      <c r="I8676">
        <v>0</v>
      </c>
      <c r="J8676">
        <v>0</v>
      </c>
      <c r="K8676">
        <v>0</v>
      </c>
      <c r="L8676">
        <v>0</v>
      </c>
      <c r="M8676">
        <v>12</v>
      </c>
      <c r="N8676">
        <v>0</v>
      </c>
      <c r="O8676">
        <v>0</v>
      </c>
      <c r="P8676">
        <v>0</v>
      </c>
      <c r="Q8676">
        <v>0</v>
      </c>
    </row>
    <row r="8677" spans="1:17" x14ac:dyDescent="0.2">
      <c r="A8677" t="s">
        <v>26415</v>
      </c>
      <c r="B8677" t="s">
        <v>86</v>
      </c>
      <c r="C8677" t="s">
        <v>223</v>
      </c>
      <c r="D8677" t="s">
        <v>17736</v>
      </c>
      <c r="E8677" t="s">
        <v>83</v>
      </c>
      <c r="F8677" t="s">
        <v>4935</v>
      </c>
      <c r="G8677">
        <v>0</v>
      </c>
      <c r="H8677">
        <v>12</v>
      </c>
      <c r="I8677">
        <v>2</v>
      </c>
      <c r="J8677">
        <v>9</v>
      </c>
      <c r="K8677">
        <v>1</v>
      </c>
      <c r="L8677">
        <v>0</v>
      </c>
      <c r="M8677">
        <v>0</v>
      </c>
      <c r="N8677">
        <v>0</v>
      </c>
      <c r="O8677">
        <v>0</v>
      </c>
      <c r="P8677">
        <v>0</v>
      </c>
      <c r="Q8677">
        <v>0</v>
      </c>
    </row>
    <row r="8678" spans="1:17" x14ac:dyDescent="0.2">
      <c r="A8678" t="s">
        <v>26416</v>
      </c>
      <c r="B8678" t="s">
        <v>86</v>
      </c>
      <c r="C8678" t="s">
        <v>223</v>
      </c>
      <c r="D8678" t="s">
        <v>17736</v>
      </c>
      <c r="E8678" t="s">
        <v>83</v>
      </c>
      <c r="F8678" t="s">
        <v>4937</v>
      </c>
      <c r="G8678">
        <v>0</v>
      </c>
      <c r="H8678">
        <v>12</v>
      </c>
      <c r="I8678">
        <v>2</v>
      </c>
      <c r="J8678">
        <v>9</v>
      </c>
      <c r="K8678">
        <v>1</v>
      </c>
      <c r="L8678">
        <v>0</v>
      </c>
      <c r="M8678">
        <v>0</v>
      </c>
      <c r="N8678">
        <v>0</v>
      </c>
      <c r="O8678">
        <v>0</v>
      </c>
      <c r="P8678">
        <v>0</v>
      </c>
      <c r="Q8678">
        <v>0</v>
      </c>
    </row>
    <row r="8679" spans="1:17" x14ac:dyDescent="0.2">
      <c r="A8679" t="s">
        <v>26417</v>
      </c>
      <c r="B8679" t="s">
        <v>86</v>
      </c>
      <c r="C8679" t="s">
        <v>223</v>
      </c>
      <c r="D8679" t="s">
        <v>17736</v>
      </c>
      <c r="E8679" t="s">
        <v>83</v>
      </c>
      <c r="F8679" t="s">
        <v>4939</v>
      </c>
      <c r="G8679">
        <v>0</v>
      </c>
      <c r="H8679">
        <v>0</v>
      </c>
      <c r="I8679">
        <v>0</v>
      </c>
      <c r="J8679">
        <v>0</v>
      </c>
      <c r="K8679">
        <v>0</v>
      </c>
      <c r="L8679">
        <v>0</v>
      </c>
      <c r="M8679">
        <v>12</v>
      </c>
      <c r="N8679">
        <v>0</v>
      </c>
      <c r="O8679">
        <v>0</v>
      </c>
      <c r="P8679">
        <v>0</v>
      </c>
      <c r="Q8679">
        <v>0</v>
      </c>
    </row>
    <row r="8680" spans="1:17" x14ac:dyDescent="0.2">
      <c r="A8680" t="s">
        <v>26418</v>
      </c>
      <c r="B8680" t="s">
        <v>86</v>
      </c>
      <c r="C8680" t="s">
        <v>223</v>
      </c>
      <c r="D8680" t="s">
        <v>17736</v>
      </c>
      <c r="E8680" t="s">
        <v>83</v>
      </c>
      <c r="F8680" t="s">
        <v>4941</v>
      </c>
      <c r="G8680">
        <v>0</v>
      </c>
      <c r="H8680">
        <v>12</v>
      </c>
      <c r="I8680">
        <v>2</v>
      </c>
      <c r="J8680">
        <v>9</v>
      </c>
      <c r="K8680">
        <v>1</v>
      </c>
      <c r="L8680">
        <v>0</v>
      </c>
      <c r="M8680">
        <v>0</v>
      </c>
      <c r="N8680">
        <v>0</v>
      </c>
      <c r="O8680">
        <v>0</v>
      </c>
      <c r="P8680">
        <v>0</v>
      </c>
      <c r="Q8680">
        <v>0</v>
      </c>
    </row>
    <row r="8681" spans="1:17" x14ac:dyDescent="0.2">
      <c r="A8681" t="s">
        <v>26419</v>
      </c>
      <c r="B8681" t="s">
        <v>86</v>
      </c>
      <c r="C8681" t="s">
        <v>223</v>
      </c>
      <c r="D8681" t="s">
        <v>17736</v>
      </c>
      <c r="E8681" t="s">
        <v>83</v>
      </c>
      <c r="F8681" t="s">
        <v>4943</v>
      </c>
      <c r="G8681">
        <v>0</v>
      </c>
      <c r="H8681">
        <v>0</v>
      </c>
      <c r="I8681">
        <v>0</v>
      </c>
      <c r="J8681">
        <v>0</v>
      </c>
      <c r="K8681">
        <v>0</v>
      </c>
      <c r="L8681">
        <v>0</v>
      </c>
      <c r="M8681">
        <v>12</v>
      </c>
      <c r="N8681">
        <v>0</v>
      </c>
      <c r="O8681">
        <v>0</v>
      </c>
      <c r="P8681">
        <v>0</v>
      </c>
      <c r="Q8681">
        <v>0</v>
      </c>
    </row>
    <row r="8682" spans="1:17" x14ac:dyDescent="0.2">
      <c r="A8682" t="s">
        <v>26420</v>
      </c>
      <c r="B8682" t="s">
        <v>86</v>
      </c>
      <c r="C8682" t="s">
        <v>223</v>
      </c>
      <c r="D8682" t="s">
        <v>17736</v>
      </c>
      <c r="E8682" t="s">
        <v>83</v>
      </c>
      <c r="F8682" t="s">
        <v>4925</v>
      </c>
      <c r="G8682">
        <v>0</v>
      </c>
      <c r="H8682">
        <v>0</v>
      </c>
      <c r="I8682">
        <v>0</v>
      </c>
      <c r="J8682">
        <v>0</v>
      </c>
      <c r="K8682">
        <v>0</v>
      </c>
      <c r="L8682">
        <v>0</v>
      </c>
      <c r="M8682">
        <v>0</v>
      </c>
      <c r="N8682">
        <v>8</v>
      </c>
      <c r="O8682">
        <v>8</v>
      </c>
      <c r="P8682">
        <v>0</v>
      </c>
      <c r="Q8682">
        <v>0</v>
      </c>
    </row>
    <row r="8683" spans="1:17" x14ac:dyDescent="0.2">
      <c r="A8683" t="s">
        <v>26421</v>
      </c>
      <c r="B8683" t="s">
        <v>86</v>
      </c>
      <c r="C8683" t="s">
        <v>223</v>
      </c>
      <c r="D8683" t="s">
        <v>17736</v>
      </c>
      <c r="E8683" t="s">
        <v>83</v>
      </c>
      <c r="F8683" t="s">
        <v>4927</v>
      </c>
      <c r="G8683">
        <v>0</v>
      </c>
      <c r="H8683">
        <v>0</v>
      </c>
      <c r="I8683">
        <v>0</v>
      </c>
      <c r="J8683">
        <v>0</v>
      </c>
      <c r="K8683">
        <v>0</v>
      </c>
      <c r="L8683">
        <v>0</v>
      </c>
      <c r="M8683">
        <v>0</v>
      </c>
      <c r="N8683">
        <v>8</v>
      </c>
      <c r="O8683">
        <v>8</v>
      </c>
      <c r="P8683">
        <v>0</v>
      </c>
      <c r="Q8683">
        <v>0</v>
      </c>
    </row>
    <row r="8684" spans="1:17" x14ac:dyDescent="0.2">
      <c r="A8684" t="s">
        <v>26422</v>
      </c>
      <c r="B8684" t="s">
        <v>86</v>
      </c>
      <c r="C8684" t="s">
        <v>223</v>
      </c>
      <c r="D8684" t="s">
        <v>17736</v>
      </c>
      <c r="E8684" t="s">
        <v>83</v>
      </c>
      <c r="F8684" t="s">
        <v>17734</v>
      </c>
      <c r="G8684">
        <v>12</v>
      </c>
      <c r="H8684">
        <v>0</v>
      </c>
      <c r="I8684">
        <v>0</v>
      </c>
      <c r="J8684">
        <v>0</v>
      </c>
      <c r="K8684">
        <v>0</v>
      </c>
      <c r="L8684">
        <v>0</v>
      </c>
      <c r="M8684">
        <v>0</v>
      </c>
      <c r="N8684">
        <v>0</v>
      </c>
      <c r="O8684">
        <v>0</v>
      </c>
      <c r="P8684">
        <v>0</v>
      </c>
      <c r="Q8684">
        <v>0</v>
      </c>
    </row>
    <row r="8685" spans="1:17" x14ac:dyDescent="0.2">
      <c r="A8685" t="s">
        <v>26423</v>
      </c>
      <c r="B8685" t="s">
        <v>86</v>
      </c>
      <c r="C8685" t="s">
        <v>223</v>
      </c>
      <c r="D8685" t="s">
        <v>17736</v>
      </c>
      <c r="E8685" t="s">
        <v>81</v>
      </c>
      <c r="F8685" t="s">
        <v>4929</v>
      </c>
      <c r="G8685">
        <v>0</v>
      </c>
      <c r="H8685">
        <v>15</v>
      </c>
      <c r="I8685">
        <v>1</v>
      </c>
      <c r="J8685">
        <v>11</v>
      </c>
      <c r="K8685">
        <v>2</v>
      </c>
      <c r="L8685">
        <v>1</v>
      </c>
      <c r="M8685">
        <v>0</v>
      </c>
      <c r="N8685">
        <v>0</v>
      </c>
      <c r="O8685">
        <v>0</v>
      </c>
      <c r="P8685">
        <v>0</v>
      </c>
      <c r="Q8685">
        <v>0</v>
      </c>
    </row>
    <row r="8686" spans="1:17" x14ac:dyDescent="0.2">
      <c r="A8686" t="s">
        <v>26424</v>
      </c>
      <c r="B8686" t="s">
        <v>86</v>
      </c>
      <c r="C8686" t="s">
        <v>223</v>
      </c>
      <c r="D8686" t="s">
        <v>17736</v>
      </c>
      <c r="E8686" t="s">
        <v>81</v>
      </c>
      <c r="F8686" t="s">
        <v>4931</v>
      </c>
      <c r="G8686">
        <v>0</v>
      </c>
      <c r="H8686">
        <v>15</v>
      </c>
      <c r="I8686">
        <v>1</v>
      </c>
      <c r="J8686">
        <v>11</v>
      </c>
      <c r="K8686">
        <v>1</v>
      </c>
      <c r="L8686">
        <v>2</v>
      </c>
      <c r="M8686">
        <v>0</v>
      </c>
      <c r="N8686">
        <v>0</v>
      </c>
      <c r="O8686">
        <v>0</v>
      </c>
      <c r="P8686">
        <v>0</v>
      </c>
      <c r="Q8686">
        <v>0</v>
      </c>
    </row>
    <row r="8687" spans="1:17" x14ac:dyDescent="0.2">
      <c r="A8687" t="s">
        <v>26425</v>
      </c>
      <c r="B8687" t="s">
        <v>86</v>
      </c>
      <c r="C8687" t="s">
        <v>223</v>
      </c>
      <c r="D8687" t="s">
        <v>17736</v>
      </c>
      <c r="E8687" t="s">
        <v>81</v>
      </c>
      <c r="F8687" t="s">
        <v>4933</v>
      </c>
      <c r="G8687">
        <v>0</v>
      </c>
      <c r="H8687">
        <v>0</v>
      </c>
      <c r="I8687">
        <v>0</v>
      </c>
      <c r="J8687">
        <v>0</v>
      </c>
      <c r="K8687">
        <v>0</v>
      </c>
      <c r="L8687">
        <v>0</v>
      </c>
      <c r="M8687">
        <v>15</v>
      </c>
      <c r="N8687">
        <v>0</v>
      </c>
      <c r="O8687">
        <v>0</v>
      </c>
      <c r="P8687">
        <v>0</v>
      </c>
      <c r="Q8687">
        <v>0</v>
      </c>
    </row>
    <row r="8688" spans="1:17" x14ac:dyDescent="0.2">
      <c r="A8688" t="s">
        <v>26426</v>
      </c>
      <c r="B8688" t="s">
        <v>86</v>
      </c>
      <c r="C8688" t="s">
        <v>223</v>
      </c>
      <c r="D8688" t="s">
        <v>17736</v>
      </c>
      <c r="E8688" t="s">
        <v>81</v>
      </c>
      <c r="F8688" t="s">
        <v>4935</v>
      </c>
      <c r="G8688">
        <v>0</v>
      </c>
      <c r="H8688">
        <v>15</v>
      </c>
      <c r="I8688">
        <v>1</v>
      </c>
      <c r="J8688">
        <v>11</v>
      </c>
      <c r="K8688">
        <v>1</v>
      </c>
      <c r="L8688">
        <v>2</v>
      </c>
      <c r="M8688">
        <v>0</v>
      </c>
      <c r="N8688">
        <v>0</v>
      </c>
      <c r="O8688">
        <v>0</v>
      </c>
      <c r="P8688">
        <v>0</v>
      </c>
      <c r="Q8688">
        <v>0</v>
      </c>
    </row>
    <row r="8689" spans="1:17" x14ac:dyDescent="0.2">
      <c r="A8689" t="s">
        <v>26427</v>
      </c>
      <c r="B8689" t="s">
        <v>86</v>
      </c>
      <c r="C8689" t="s">
        <v>223</v>
      </c>
      <c r="D8689" t="s">
        <v>17736</v>
      </c>
      <c r="E8689" t="s">
        <v>81</v>
      </c>
      <c r="F8689" t="s">
        <v>4937</v>
      </c>
      <c r="G8689">
        <v>0</v>
      </c>
      <c r="H8689">
        <v>15</v>
      </c>
      <c r="I8689">
        <v>1</v>
      </c>
      <c r="J8689">
        <v>11</v>
      </c>
      <c r="K8689">
        <v>1</v>
      </c>
      <c r="L8689">
        <v>2</v>
      </c>
      <c r="M8689">
        <v>0</v>
      </c>
      <c r="N8689">
        <v>0</v>
      </c>
      <c r="O8689">
        <v>0</v>
      </c>
      <c r="P8689">
        <v>0</v>
      </c>
      <c r="Q8689">
        <v>0</v>
      </c>
    </row>
    <row r="8690" spans="1:17" x14ac:dyDescent="0.2">
      <c r="A8690" t="s">
        <v>26428</v>
      </c>
      <c r="B8690" t="s">
        <v>86</v>
      </c>
      <c r="C8690" t="s">
        <v>223</v>
      </c>
      <c r="D8690" t="s">
        <v>17736</v>
      </c>
      <c r="E8690" t="s">
        <v>81</v>
      </c>
      <c r="F8690" t="s">
        <v>4939</v>
      </c>
      <c r="G8690">
        <v>0</v>
      </c>
      <c r="H8690">
        <v>0</v>
      </c>
      <c r="I8690">
        <v>0</v>
      </c>
      <c r="J8690">
        <v>0</v>
      </c>
      <c r="K8690">
        <v>0</v>
      </c>
      <c r="L8690">
        <v>0</v>
      </c>
      <c r="M8690">
        <v>15</v>
      </c>
      <c r="N8690">
        <v>0</v>
      </c>
      <c r="O8690">
        <v>0</v>
      </c>
      <c r="P8690">
        <v>0</v>
      </c>
      <c r="Q8690">
        <v>0</v>
      </c>
    </row>
    <row r="8691" spans="1:17" x14ac:dyDescent="0.2">
      <c r="A8691" t="s">
        <v>26429</v>
      </c>
      <c r="B8691" t="s">
        <v>86</v>
      </c>
      <c r="C8691" t="s">
        <v>223</v>
      </c>
      <c r="D8691" t="s">
        <v>17736</v>
      </c>
      <c r="E8691" t="s">
        <v>81</v>
      </c>
      <c r="F8691" t="s">
        <v>4941</v>
      </c>
      <c r="G8691">
        <v>0</v>
      </c>
      <c r="H8691">
        <v>15</v>
      </c>
      <c r="I8691">
        <v>1</v>
      </c>
      <c r="J8691">
        <v>11</v>
      </c>
      <c r="K8691">
        <v>2</v>
      </c>
      <c r="L8691">
        <v>1</v>
      </c>
      <c r="M8691">
        <v>0</v>
      </c>
      <c r="N8691">
        <v>0</v>
      </c>
      <c r="O8691">
        <v>0</v>
      </c>
      <c r="P8691">
        <v>0</v>
      </c>
      <c r="Q8691">
        <v>0</v>
      </c>
    </row>
    <row r="8692" spans="1:17" x14ac:dyDescent="0.2">
      <c r="A8692" t="s">
        <v>26430</v>
      </c>
      <c r="B8692" t="s">
        <v>86</v>
      </c>
      <c r="C8692" t="s">
        <v>223</v>
      </c>
      <c r="D8692" t="s">
        <v>17736</v>
      </c>
      <c r="E8692" t="s">
        <v>81</v>
      </c>
      <c r="F8692" t="s">
        <v>4943</v>
      </c>
      <c r="G8692">
        <v>0</v>
      </c>
      <c r="H8692">
        <v>0</v>
      </c>
      <c r="I8692">
        <v>0</v>
      </c>
      <c r="J8692">
        <v>0</v>
      </c>
      <c r="K8692">
        <v>0</v>
      </c>
      <c r="L8692">
        <v>0</v>
      </c>
      <c r="M8692">
        <v>15</v>
      </c>
      <c r="N8692">
        <v>0</v>
      </c>
      <c r="O8692">
        <v>0</v>
      </c>
      <c r="P8692">
        <v>0</v>
      </c>
      <c r="Q8692">
        <v>0</v>
      </c>
    </row>
    <row r="8693" spans="1:17" x14ac:dyDescent="0.2">
      <c r="A8693" t="s">
        <v>26431</v>
      </c>
      <c r="B8693" t="s">
        <v>86</v>
      </c>
      <c r="C8693" t="s">
        <v>223</v>
      </c>
      <c r="D8693" t="s">
        <v>17736</v>
      </c>
      <c r="E8693" t="s">
        <v>81</v>
      </c>
      <c r="F8693" t="s">
        <v>4925</v>
      </c>
      <c r="G8693">
        <v>0</v>
      </c>
      <c r="H8693">
        <v>0</v>
      </c>
      <c r="I8693">
        <v>0</v>
      </c>
      <c r="J8693">
        <v>0</v>
      </c>
      <c r="K8693">
        <v>0</v>
      </c>
      <c r="L8693">
        <v>0</v>
      </c>
      <c r="M8693">
        <v>0</v>
      </c>
      <c r="N8693">
        <v>15</v>
      </c>
      <c r="O8693">
        <v>12</v>
      </c>
      <c r="P8693">
        <v>2</v>
      </c>
      <c r="Q8693">
        <v>1</v>
      </c>
    </row>
    <row r="8694" spans="1:17" x14ac:dyDescent="0.2">
      <c r="A8694" t="s">
        <v>26432</v>
      </c>
      <c r="B8694" t="s">
        <v>86</v>
      </c>
      <c r="C8694" t="s">
        <v>223</v>
      </c>
      <c r="D8694" t="s">
        <v>17736</v>
      </c>
      <c r="E8694" t="s">
        <v>81</v>
      </c>
      <c r="F8694" t="s">
        <v>4927</v>
      </c>
      <c r="G8694">
        <v>0</v>
      </c>
      <c r="H8694">
        <v>0</v>
      </c>
      <c r="I8694">
        <v>0</v>
      </c>
      <c r="J8694">
        <v>0</v>
      </c>
      <c r="K8694">
        <v>0</v>
      </c>
      <c r="L8694">
        <v>0</v>
      </c>
      <c r="M8694">
        <v>0</v>
      </c>
      <c r="N8694">
        <v>11</v>
      </c>
      <c r="O8694">
        <v>11</v>
      </c>
      <c r="P8694">
        <v>0</v>
      </c>
      <c r="Q8694">
        <v>0</v>
      </c>
    </row>
    <row r="8695" spans="1:17" x14ac:dyDescent="0.2">
      <c r="A8695" t="s">
        <v>26433</v>
      </c>
      <c r="B8695" t="s">
        <v>86</v>
      </c>
      <c r="C8695" t="s">
        <v>223</v>
      </c>
      <c r="D8695" t="s">
        <v>17736</v>
      </c>
      <c r="E8695" t="s">
        <v>81</v>
      </c>
      <c r="F8695" t="s">
        <v>17734</v>
      </c>
      <c r="G8695">
        <v>15</v>
      </c>
      <c r="H8695">
        <v>0</v>
      </c>
      <c r="I8695">
        <v>0</v>
      </c>
      <c r="J8695">
        <v>0</v>
      </c>
      <c r="K8695">
        <v>0</v>
      </c>
      <c r="L8695">
        <v>0</v>
      </c>
      <c r="M8695">
        <v>0</v>
      </c>
      <c r="N8695">
        <v>0</v>
      </c>
      <c r="O8695">
        <v>0</v>
      </c>
      <c r="P8695">
        <v>0</v>
      </c>
      <c r="Q8695">
        <v>0</v>
      </c>
    </row>
    <row r="8696" spans="1:17" x14ac:dyDescent="0.2">
      <c r="A8696" t="s">
        <v>26434</v>
      </c>
      <c r="B8696" t="s">
        <v>86</v>
      </c>
      <c r="C8696" t="s">
        <v>224</v>
      </c>
      <c r="D8696" t="s">
        <v>17768</v>
      </c>
      <c r="E8696" t="s">
        <v>83</v>
      </c>
      <c r="F8696" t="s">
        <v>17734</v>
      </c>
      <c r="G8696">
        <v>6</v>
      </c>
      <c r="H8696">
        <v>0</v>
      </c>
      <c r="I8696">
        <v>0</v>
      </c>
      <c r="J8696">
        <v>0</v>
      </c>
      <c r="K8696">
        <v>0</v>
      </c>
      <c r="L8696">
        <v>0</v>
      </c>
      <c r="M8696">
        <v>0</v>
      </c>
      <c r="N8696">
        <v>0</v>
      </c>
      <c r="O8696">
        <v>0</v>
      </c>
      <c r="P8696">
        <v>0</v>
      </c>
      <c r="Q8696">
        <v>0</v>
      </c>
    </row>
    <row r="8697" spans="1:17" x14ac:dyDescent="0.2">
      <c r="A8697" t="s">
        <v>26435</v>
      </c>
      <c r="B8697" t="s">
        <v>86</v>
      </c>
      <c r="C8697" t="s">
        <v>224</v>
      </c>
      <c r="D8697" t="s">
        <v>17768</v>
      </c>
      <c r="E8697" t="s">
        <v>81</v>
      </c>
      <c r="F8697" t="s">
        <v>17734</v>
      </c>
      <c r="G8697">
        <v>13</v>
      </c>
      <c r="H8697">
        <v>0</v>
      </c>
      <c r="I8697">
        <v>0</v>
      </c>
      <c r="J8697">
        <v>0</v>
      </c>
      <c r="K8697">
        <v>0</v>
      </c>
      <c r="L8697">
        <v>0</v>
      </c>
      <c r="M8697">
        <v>0</v>
      </c>
      <c r="N8697">
        <v>0</v>
      </c>
      <c r="O8697">
        <v>0</v>
      </c>
      <c r="P8697">
        <v>0</v>
      </c>
      <c r="Q8697">
        <v>0</v>
      </c>
    </row>
    <row r="8698" spans="1:17" x14ac:dyDescent="0.2">
      <c r="A8698" t="s">
        <v>26436</v>
      </c>
      <c r="B8698" t="s">
        <v>86</v>
      </c>
      <c r="C8698" t="s">
        <v>224</v>
      </c>
      <c r="D8698" t="s">
        <v>17736</v>
      </c>
      <c r="E8698" t="s">
        <v>83</v>
      </c>
      <c r="F8698" t="s">
        <v>4929</v>
      </c>
      <c r="G8698">
        <v>0</v>
      </c>
      <c r="H8698">
        <v>20</v>
      </c>
      <c r="I8698">
        <v>3</v>
      </c>
      <c r="J8698">
        <v>13</v>
      </c>
      <c r="K8698">
        <v>2</v>
      </c>
      <c r="L8698">
        <v>2</v>
      </c>
      <c r="M8698">
        <v>0</v>
      </c>
      <c r="N8698">
        <v>0</v>
      </c>
      <c r="O8698">
        <v>0</v>
      </c>
      <c r="P8698">
        <v>0</v>
      </c>
      <c r="Q8698">
        <v>0</v>
      </c>
    </row>
    <row r="8699" spans="1:17" x14ac:dyDescent="0.2">
      <c r="A8699" t="s">
        <v>26437</v>
      </c>
      <c r="B8699" t="s">
        <v>86</v>
      </c>
      <c r="C8699" t="s">
        <v>224</v>
      </c>
      <c r="D8699" t="s">
        <v>17736</v>
      </c>
      <c r="E8699" t="s">
        <v>83</v>
      </c>
      <c r="F8699" t="s">
        <v>4931</v>
      </c>
      <c r="G8699">
        <v>0</v>
      </c>
      <c r="H8699">
        <v>20</v>
      </c>
      <c r="I8699">
        <v>3</v>
      </c>
      <c r="J8699">
        <v>13</v>
      </c>
      <c r="K8699">
        <v>1</v>
      </c>
      <c r="L8699">
        <v>3</v>
      </c>
      <c r="M8699">
        <v>0</v>
      </c>
      <c r="N8699">
        <v>0</v>
      </c>
      <c r="O8699">
        <v>0</v>
      </c>
      <c r="P8699">
        <v>0</v>
      </c>
      <c r="Q8699">
        <v>0</v>
      </c>
    </row>
    <row r="8700" spans="1:17" x14ac:dyDescent="0.2">
      <c r="A8700" t="s">
        <v>26438</v>
      </c>
      <c r="B8700" t="s">
        <v>86</v>
      </c>
      <c r="C8700" t="s">
        <v>224</v>
      </c>
      <c r="D8700" t="s">
        <v>17736</v>
      </c>
      <c r="E8700" t="s">
        <v>83</v>
      </c>
      <c r="F8700" t="s">
        <v>4933</v>
      </c>
      <c r="G8700">
        <v>0</v>
      </c>
      <c r="H8700">
        <v>0</v>
      </c>
      <c r="I8700">
        <v>0</v>
      </c>
      <c r="J8700">
        <v>0</v>
      </c>
      <c r="K8700">
        <v>0</v>
      </c>
      <c r="L8700">
        <v>0</v>
      </c>
      <c r="M8700">
        <v>20</v>
      </c>
      <c r="N8700">
        <v>0</v>
      </c>
      <c r="O8700">
        <v>0</v>
      </c>
      <c r="P8700">
        <v>0</v>
      </c>
      <c r="Q8700">
        <v>0</v>
      </c>
    </row>
    <row r="8701" spans="1:17" x14ac:dyDescent="0.2">
      <c r="A8701" t="s">
        <v>26439</v>
      </c>
      <c r="B8701" t="s">
        <v>86</v>
      </c>
      <c r="C8701" t="s">
        <v>224</v>
      </c>
      <c r="D8701" t="s">
        <v>17736</v>
      </c>
      <c r="E8701" t="s">
        <v>83</v>
      </c>
      <c r="F8701" t="s">
        <v>4935</v>
      </c>
      <c r="G8701">
        <v>0</v>
      </c>
      <c r="H8701">
        <v>20</v>
      </c>
      <c r="I8701">
        <v>3</v>
      </c>
      <c r="J8701">
        <v>13</v>
      </c>
      <c r="K8701">
        <v>1</v>
      </c>
      <c r="L8701">
        <v>3</v>
      </c>
      <c r="M8701">
        <v>0</v>
      </c>
      <c r="N8701">
        <v>0</v>
      </c>
      <c r="O8701">
        <v>0</v>
      </c>
      <c r="P8701">
        <v>0</v>
      </c>
      <c r="Q8701">
        <v>0</v>
      </c>
    </row>
    <row r="8702" spans="1:17" x14ac:dyDescent="0.2">
      <c r="A8702" t="s">
        <v>26440</v>
      </c>
      <c r="B8702" t="s">
        <v>86</v>
      </c>
      <c r="C8702" t="s">
        <v>224</v>
      </c>
      <c r="D8702" t="s">
        <v>17736</v>
      </c>
      <c r="E8702" t="s">
        <v>83</v>
      </c>
      <c r="F8702" t="s">
        <v>4937</v>
      </c>
      <c r="G8702">
        <v>0</v>
      </c>
      <c r="H8702">
        <v>20</v>
      </c>
      <c r="I8702">
        <v>3</v>
      </c>
      <c r="J8702">
        <v>13</v>
      </c>
      <c r="K8702">
        <v>1</v>
      </c>
      <c r="L8702">
        <v>3</v>
      </c>
      <c r="M8702">
        <v>0</v>
      </c>
      <c r="N8702">
        <v>0</v>
      </c>
      <c r="O8702">
        <v>0</v>
      </c>
      <c r="P8702">
        <v>0</v>
      </c>
      <c r="Q8702">
        <v>0</v>
      </c>
    </row>
    <row r="8703" spans="1:17" x14ac:dyDescent="0.2">
      <c r="A8703" t="s">
        <v>26441</v>
      </c>
      <c r="B8703" t="s">
        <v>86</v>
      </c>
      <c r="C8703" t="s">
        <v>224</v>
      </c>
      <c r="D8703" t="s">
        <v>17736</v>
      </c>
      <c r="E8703" t="s">
        <v>83</v>
      </c>
      <c r="F8703" t="s">
        <v>4939</v>
      </c>
      <c r="G8703">
        <v>0</v>
      </c>
      <c r="H8703">
        <v>0</v>
      </c>
      <c r="I8703">
        <v>0</v>
      </c>
      <c r="J8703">
        <v>0</v>
      </c>
      <c r="K8703">
        <v>0</v>
      </c>
      <c r="L8703">
        <v>0</v>
      </c>
      <c r="M8703">
        <v>20</v>
      </c>
      <c r="N8703">
        <v>0</v>
      </c>
      <c r="O8703">
        <v>0</v>
      </c>
      <c r="P8703">
        <v>0</v>
      </c>
      <c r="Q8703">
        <v>0</v>
      </c>
    </row>
    <row r="8704" spans="1:17" x14ac:dyDescent="0.2">
      <c r="A8704" t="s">
        <v>26442</v>
      </c>
      <c r="B8704" t="s">
        <v>89</v>
      </c>
      <c r="C8704" t="s">
        <v>113</v>
      </c>
      <c r="D8704" t="s">
        <v>17736</v>
      </c>
      <c r="E8704" t="s">
        <v>83</v>
      </c>
      <c r="F8704" t="s">
        <v>4941</v>
      </c>
      <c r="G8704">
        <v>0</v>
      </c>
      <c r="H8704">
        <v>58</v>
      </c>
      <c r="I8704">
        <v>3</v>
      </c>
      <c r="J8704">
        <v>44</v>
      </c>
      <c r="K8704">
        <v>6</v>
      </c>
      <c r="L8704">
        <v>5</v>
      </c>
      <c r="M8704">
        <v>0</v>
      </c>
      <c r="N8704">
        <v>0</v>
      </c>
      <c r="O8704">
        <v>0</v>
      </c>
      <c r="P8704">
        <v>0</v>
      </c>
      <c r="Q8704">
        <v>0</v>
      </c>
    </row>
    <row r="8705" spans="1:17" x14ac:dyDescent="0.2">
      <c r="A8705" t="s">
        <v>26443</v>
      </c>
      <c r="B8705" t="s">
        <v>89</v>
      </c>
      <c r="C8705" t="s">
        <v>113</v>
      </c>
      <c r="D8705" t="s">
        <v>17736</v>
      </c>
      <c r="E8705" t="s">
        <v>83</v>
      </c>
      <c r="F8705" t="s">
        <v>4943</v>
      </c>
      <c r="G8705">
        <v>0</v>
      </c>
      <c r="H8705">
        <v>0</v>
      </c>
      <c r="I8705">
        <v>0</v>
      </c>
      <c r="J8705">
        <v>0</v>
      </c>
      <c r="K8705">
        <v>0</v>
      </c>
      <c r="L8705">
        <v>0</v>
      </c>
      <c r="M8705">
        <v>58</v>
      </c>
      <c r="N8705">
        <v>0</v>
      </c>
      <c r="O8705">
        <v>0</v>
      </c>
      <c r="P8705">
        <v>0</v>
      </c>
      <c r="Q8705">
        <v>0</v>
      </c>
    </row>
    <row r="8706" spans="1:17" x14ac:dyDescent="0.2">
      <c r="A8706" t="s">
        <v>26444</v>
      </c>
      <c r="B8706" t="s">
        <v>89</v>
      </c>
      <c r="C8706" t="s">
        <v>113</v>
      </c>
      <c r="D8706" t="s">
        <v>17736</v>
      </c>
      <c r="E8706" t="s">
        <v>83</v>
      </c>
      <c r="F8706" t="s">
        <v>4925</v>
      </c>
      <c r="G8706">
        <v>0</v>
      </c>
      <c r="H8706">
        <v>0</v>
      </c>
      <c r="I8706">
        <v>0</v>
      </c>
      <c r="J8706">
        <v>0</v>
      </c>
      <c r="K8706">
        <v>0</v>
      </c>
      <c r="L8706">
        <v>0</v>
      </c>
      <c r="M8706">
        <v>0</v>
      </c>
      <c r="N8706">
        <v>45</v>
      </c>
      <c r="O8706">
        <v>41</v>
      </c>
      <c r="P8706">
        <v>3</v>
      </c>
      <c r="Q8706">
        <v>1</v>
      </c>
    </row>
    <row r="8707" spans="1:17" x14ac:dyDescent="0.2">
      <c r="A8707" t="s">
        <v>26445</v>
      </c>
      <c r="B8707" t="s">
        <v>89</v>
      </c>
      <c r="C8707" t="s">
        <v>113</v>
      </c>
      <c r="D8707" t="s">
        <v>17736</v>
      </c>
      <c r="E8707" t="s">
        <v>83</v>
      </c>
      <c r="F8707" t="s">
        <v>4927</v>
      </c>
      <c r="G8707">
        <v>0</v>
      </c>
      <c r="H8707">
        <v>0</v>
      </c>
      <c r="I8707">
        <v>0</v>
      </c>
      <c r="J8707">
        <v>0</v>
      </c>
      <c r="K8707">
        <v>0</v>
      </c>
      <c r="L8707">
        <v>0</v>
      </c>
      <c r="M8707">
        <v>0</v>
      </c>
      <c r="N8707">
        <v>32</v>
      </c>
      <c r="O8707">
        <v>29</v>
      </c>
      <c r="P8707">
        <v>2</v>
      </c>
      <c r="Q8707">
        <v>1</v>
      </c>
    </row>
    <row r="8708" spans="1:17" x14ac:dyDescent="0.2">
      <c r="A8708" t="s">
        <v>26446</v>
      </c>
      <c r="B8708" t="s">
        <v>89</v>
      </c>
      <c r="C8708" t="s">
        <v>113</v>
      </c>
      <c r="D8708" t="s">
        <v>17736</v>
      </c>
      <c r="E8708" t="s">
        <v>83</v>
      </c>
      <c r="F8708" t="s">
        <v>17734</v>
      </c>
      <c r="G8708">
        <v>58</v>
      </c>
      <c r="H8708">
        <v>0</v>
      </c>
      <c r="I8708">
        <v>0</v>
      </c>
      <c r="J8708">
        <v>0</v>
      </c>
      <c r="K8708">
        <v>0</v>
      </c>
      <c r="L8708">
        <v>0</v>
      </c>
      <c r="M8708">
        <v>0</v>
      </c>
      <c r="N8708">
        <v>0</v>
      </c>
      <c r="O8708">
        <v>0</v>
      </c>
      <c r="P8708">
        <v>0</v>
      </c>
      <c r="Q8708">
        <v>0</v>
      </c>
    </row>
    <row r="8709" spans="1:17" x14ac:dyDescent="0.2">
      <c r="A8709" t="s">
        <v>26447</v>
      </c>
      <c r="B8709" t="s">
        <v>89</v>
      </c>
      <c r="C8709" t="s">
        <v>113</v>
      </c>
      <c r="D8709" t="s">
        <v>17736</v>
      </c>
      <c r="E8709" t="s">
        <v>81</v>
      </c>
      <c r="F8709" t="s">
        <v>4929</v>
      </c>
      <c r="G8709">
        <v>0</v>
      </c>
      <c r="H8709">
        <v>54</v>
      </c>
      <c r="I8709">
        <v>3</v>
      </c>
      <c r="J8709">
        <v>35</v>
      </c>
      <c r="K8709">
        <v>9</v>
      </c>
      <c r="L8709">
        <v>7</v>
      </c>
      <c r="M8709">
        <v>0</v>
      </c>
      <c r="N8709">
        <v>0</v>
      </c>
      <c r="O8709">
        <v>0</v>
      </c>
      <c r="P8709">
        <v>0</v>
      </c>
      <c r="Q8709">
        <v>0</v>
      </c>
    </row>
    <row r="8710" spans="1:17" x14ac:dyDescent="0.2">
      <c r="A8710" t="s">
        <v>26448</v>
      </c>
      <c r="B8710" t="s">
        <v>89</v>
      </c>
      <c r="C8710" t="s">
        <v>113</v>
      </c>
      <c r="D8710" t="s">
        <v>17736</v>
      </c>
      <c r="E8710" t="s">
        <v>81</v>
      </c>
      <c r="F8710" t="s">
        <v>4931</v>
      </c>
      <c r="G8710">
        <v>0</v>
      </c>
      <c r="H8710">
        <v>54</v>
      </c>
      <c r="I8710">
        <v>3</v>
      </c>
      <c r="J8710">
        <v>34</v>
      </c>
      <c r="K8710">
        <v>10</v>
      </c>
      <c r="L8710">
        <v>7</v>
      </c>
      <c r="M8710">
        <v>0</v>
      </c>
      <c r="N8710">
        <v>0</v>
      </c>
      <c r="O8710">
        <v>0</v>
      </c>
      <c r="P8710">
        <v>0</v>
      </c>
      <c r="Q8710">
        <v>0</v>
      </c>
    </row>
    <row r="8711" spans="1:17" x14ac:dyDescent="0.2">
      <c r="A8711" t="s">
        <v>26449</v>
      </c>
      <c r="B8711" t="s">
        <v>89</v>
      </c>
      <c r="C8711" t="s">
        <v>113</v>
      </c>
      <c r="D8711" t="s">
        <v>17736</v>
      </c>
      <c r="E8711" t="s">
        <v>81</v>
      </c>
      <c r="F8711" t="s">
        <v>4933</v>
      </c>
      <c r="G8711">
        <v>0</v>
      </c>
      <c r="H8711">
        <v>0</v>
      </c>
      <c r="I8711">
        <v>0</v>
      </c>
      <c r="J8711">
        <v>0</v>
      </c>
      <c r="K8711">
        <v>0</v>
      </c>
      <c r="L8711">
        <v>0</v>
      </c>
      <c r="M8711">
        <v>54</v>
      </c>
      <c r="N8711">
        <v>0</v>
      </c>
      <c r="O8711">
        <v>0</v>
      </c>
      <c r="P8711">
        <v>0</v>
      </c>
      <c r="Q8711">
        <v>0</v>
      </c>
    </row>
    <row r="8712" spans="1:17" x14ac:dyDescent="0.2">
      <c r="A8712" t="s">
        <v>26450</v>
      </c>
      <c r="B8712" t="s">
        <v>89</v>
      </c>
      <c r="C8712" t="s">
        <v>113</v>
      </c>
      <c r="D8712" t="s">
        <v>17736</v>
      </c>
      <c r="E8712" t="s">
        <v>81</v>
      </c>
      <c r="F8712" t="s">
        <v>4935</v>
      </c>
      <c r="G8712">
        <v>0</v>
      </c>
      <c r="H8712">
        <v>54</v>
      </c>
      <c r="I8712">
        <v>3</v>
      </c>
      <c r="J8712">
        <v>34</v>
      </c>
      <c r="K8712">
        <v>10</v>
      </c>
      <c r="L8712">
        <v>7</v>
      </c>
      <c r="M8712">
        <v>0</v>
      </c>
      <c r="N8712">
        <v>0</v>
      </c>
      <c r="O8712">
        <v>0</v>
      </c>
      <c r="P8712">
        <v>0</v>
      </c>
      <c r="Q8712">
        <v>0</v>
      </c>
    </row>
    <row r="8713" spans="1:17" x14ac:dyDescent="0.2">
      <c r="A8713" t="s">
        <v>26451</v>
      </c>
      <c r="B8713" t="s">
        <v>89</v>
      </c>
      <c r="C8713" t="s">
        <v>113</v>
      </c>
      <c r="D8713" t="s">
        <v>17736</v>
      </c>
      <c r="E8713" t="s">
        <v>81</v>
      </c>
      <c r="F8713" t="s">
        <v>4937</v>
      </c>
      <c r="G8713">
        <v>0</v>
      </c>
      <c r="H8713">
        <v>54</v>
      </c>
      <c r="I8713">
        <v>3</v>
      </c>
      <c r="J8713">
        <v>34</v>
      </c>
      <c r="K8713">
        <v>10</v>
      </c>
      <c r="L8713">
        <v>7</v>
      </c>
      <c r="M8713">
        <v>0</v>
      </c>
      <c r="N8713">
        <v>0</v>
      </c>
      <c r="O8713">
        <v>0</v>
      </c>
      <c r="P8713">
        <v>0</v>
      </c>
      <c r="Q8713">
        <v>0</v>
      </c>
    </row>
    <row r="8714" spans="1:17" x14ac:dyDescent="0.2">
      <c r="A8714" t="s">
        <v>26452</v>
      </c>
      <c r="B8714" t="s">
        <v>89</v>
      </c>
      <c r="C8714" t="s">
        <v>113</v>
      </c>
      <c r="D8714" t="s">
        <v>17736</v>
      </c>
      <c r="E8714" t="s">
        <v>81</v>
      </c>
      <c r="F8714" t="s">
        <v>4939</v>
      </c>
      <c r="G8714">
        <v>0</v>
      </c>
      <c r="H8714">
        <v>0</v>
      </c>
      <c r="I8714">
        <v>0</v>
      </c>
      <c r="J8714">
        <v>0</v>
      </c>
      <c r="K8714">
        <v>0</v>
      </c>
      <c r="L8714">
        <v>0</v>
      </c>
      <c r="M8714">
        <v>54</v>
      </c>
      <c r="N8714">
        <v>0</v>
      </c>
      <c r="O8714">
        <v>0</v>
      </c>
      <c r="P8714">
        <v>0</v>
      </c>
      <c r="Q8714">
        <v>0</v>
      </c>
    </row>
    <row r="8715" spans="1:17" x14ac:dyDescent="0.2">
      <c r="A8715" t="s">
        <v>26453</v>
      </c>
      <c r="B8715" t="s">
        <v>89</v>
      </c>
      <c r="C8715" t="s">
        <v>113</v>
      </c>
      <c r="D8715" t="s">
        <v>17736</v>
      </c>
      <c r="E8715" t="s">
        <v>81</v>
      </c>
      <c r="F8715" t="s">
        <v>4941</v>
      </c>
      <c r="G8715">
        <v>0</v>
      </c>
      <c r="H8715">
        <v>54</v>
      </c>
      <c r="I8715">
        <v>3</v>
      </c>
      <c r="J8715">
        <v>35</v>
      </c>
      <c r="K8715">
        <v>9</v>
      </c>
      <c r="L8715">
        <v>7</v>
      </c>
      <c r="M8715">
        <v>0</v>
      </c>
      <c r="N8715">
        <v>0</v>
      </c>
      <c r="O8715">
        <v>0</v>
      </c>
      <c r="P8715">
        <v>0</v>
      </c>
      <c r="Q8715">
        <v>0</v>
      </c>
    </row>
    <row r="8716" spans="1:17" x14ac:dyDescent="0.2">
      <c r="A8716" t="s">
        <v>26454</v>
      </c>
      <c r="B8716" t="s">
        <v>89</v>
      </c>
      <c r="C8716" t="s">
        <v>113</v>
      </c>
      <c r="D8716" t="s">
        <v>17736</v>
      </c>
      <c r="E8716" t="s">
        <v>81</v>
      </c>
      <c r="F8716" t="s">
        <v>4943</v>
      </c>
      <c r="G8716">
        <v>0</v>
      </c>
      <c r="H8716">
        <v>0</v>
      </c>
      <c r="I8716">
        <v>0</v>
      </c>
      <c r="J8716">
        <v>0</v>
      </c>
      <c r="K8716">
        <v>0</v>
      </c>
      <c r="L8716">
        <v>0</v>
      </c>
      <c r="M8716">
        <v>54</v>
      </c>
      <c r="N8716">
        <v>0</v>
      </c>
      <c r="O8716">
        <v>0</v>
      </c>
      <c r="P8716">
        <v>0</v>
      </c>
      <c r="Q8716">
        <v>0</v>
      </c>
    </row>
    <row r="8717" spans="1:17" x14ac:dyDescent="0.2">
      <c r="A8717" t="s">
        <v>26455</v>
      </c>
      <c r="B8717" t="s">
        <v>89</v>
      </c>
      <c r="C8717" t="s">
        <v>113</v>
      </c>
      <c r="D8717" t="s">
        <v>17736</v>
      </c>
      <c r="E8717" t="s">
        <v>81</v>
      </c>
      <c r="F8717" t="s">
        <v>4925</v>
      </c>
      <c r="G8717">
        <v>0</v>
      </c>
      <c r="H8717">
        <v>0</v>
      </c>
      <c r="I8717">
        <v>0</v>
      </c>
      <c r="J8717">
        <v>0</v>
      </c>
      <c r="K8717">
        <v>0</v>
      </c>
      <c r="L8717">
        <v>0</v>
      </c>
      <c r="M8717">
        <v>0</v>
      </c>
      <c r="N8717">
        <v>40</v>
      </c>
      <c r="O8717">
        <v>33</v>
      </c>
      <c r="P8717">
        <v>5</v>
      </c>
      <c r="Q8717">
        <v>2</v>
      </c>
    </row>
    <row r="8718" spans="1:17" x14ac:dyDescent="0.2">
      <c r="A8718" t="s">
        <v>26456</v>
      </c>
      <c r="B8718" t="s">
        <v>89</v>
      </c>
      <c r="C8718" t="s">
        <v>113</v>
      </c>
      <c r="D8718" t="s">
        <v>17736</v>
      </c>
      <c r="E8718" t="s">
        <v>81</v>
      </c>
      <c r="F8718" t="s">
        <v>4927</v>
      </c>
      <c r="G8718">
        <v>0</v>
      </c>
      <c r="H8718">
        <v>0</v>
      </c>
      <c r="I8718">
        <v>0</v>
      </c>
      <c r="J8718">
        <v>0</v>
      </c>
      <c r="K8718">
        <v>0</v>
      </c>
      <c r="L8718">
        <v>0</v>
      </c>
      <c r="M8718">
        <v>0</v>
      </c>
      <c r="N8718">
        <v>34</v>
      </c>
      <c r="O8718">
        <v>26</v>
      </c>
      <c r="P8718">
        <v>5</v>
      </c>
      <c r="Q8718">
        <v>3</v>
      </c>
    </row>
    <row r="8719" spans="1:17" x14ac:dyDescent="0.2">
      <c r="A8719" t="s">
        <v>26457</v>
      </c>
      <c r="B8719" t="s">
        <v>89</v>
      </c>
      <c r="C8719" t="s">
        <v>113</v>
      </c>
      <c r="D8719" t="s">
        <v>17736</v>
      </c>
      <c r="E8719" t="s">
        <v>81</v>
      </c>
      <c r="F8719" t="s">
        <v>17734</v>
      </c>
      <c r="G8719">
        <v>54</v>
      </c>
      <c r="H8719">
        <v>0</v>
      </c>
      <c r="I8719">
        <v>0</v>
      </c>
      <c r="J8719">
        <v>0</v>
      </c>
      <c r="K8719">
        <v>0</v>
      </c>
      <c r="L8719">
        <v>0</v>
      </c>
      <c r="M8719">
        <v>0</v>
      </c>
      <c r="N8719">
        <v>0</v>
      </c>
      <c r="O8719">
        <v>0</v>
      </c>
      <c r="P8719">
        <v>0</v>
      </c>
      <c r="Q8719">
        <v>0</v>
      </c>
    </row>
    <row r="8720" spans="1:17" x14ac:dyDescent="0.2">
      <c r="A8720" t="s">
        <v>26458</v>
      </c>
      <c r="B8720" t="s">
        <v>89</v>
      </c>
      <c r="C8720" t="s">
        <v>113</v>
      </c>
      <c r="D8720" t="s">
        <v>17754</v>
      </c>
      <c r="E8720" t="s">
        <v>83</v>
      </c>
      <c r="F8720" t="s">
        <v>17734</v>
      </c>
      <c r="G8720">
        <v>9</v>
      </c>
      <c r="H8720">
        <v>0</v>
      </c>
      <c r="I8720">
        <v>0</v>
      </c>
      <c r="J8720">
        <v>0</v>
      </c>
      <c r="K8720">
        <v>0</v>
      </c>
      <c r="L8720">
        <v>0</v>
      </c>
      <c r="M8720">
        <v>0</v>
      </c>
      <c r="N8720">
        <v>0</v>
      </c>
      <c r="O8720">
        <v>0</v>
      </c>
      <c r="P8720">
        <v>0</v>
      </c>
      <c r="Q8720">
        <v>0</v>
      </c>
    </row>
    <row r="8721" spans="1:17" x14ac:dyDescent="0.2">
      <c r="A8721" t="s">
        <v>26459</v>
      </c>
      <c r="B8721" t="s">
        <v>89</v>
      </c>
      <c r="C8721" t="s">
        <v>113</v>
      </c>
      <c r="D8721" t="s">
        <v>17754</v>
      </c>
      <c r="E8721" t="s">
        <v>81</v>
      </c>
      <c r="F8721" t="s">
        <v>17734</v>
      </c>
      <c r="G8721">
        <v>2</v>
      </c>
      <c r="H8721">
        <v>0</v>
      </c>
      <c r="I8721">
        <v>0</v>
      </c>
      <c r="J8721">
        <v>0</v>
      </c>
      <c r="K8721">
        <v>0</v>
      </c>
      <c r="L8721">
        <v>0</v>
      </c>
      <c r="M8721">
        <v>0</v>
      </c>
      <c r="N8721">
        <v>0</v>
      </c>
      <c r="O8721">
        <v>0</v>
      </c>
      <c r="P8721">
        <v>0</v>
      </c>
      <c r="Q8721">
        <v>0</v>
      </c>
    </row>
    <row r="8722" spans="1:17" x14ac:dyDescent="0.2">
      <c r="A8722" t="s">
        <v>26460</v>
      </c>
      <c r="B8722" t="s">
        <v>89</v>
      </c>
      <c r="C8722" t="s">
        <v>114</v>
      </c>
      <c r="D8722" t="s">
        <v>17768</v>
      </c>
      <c r="E8722" t="s">
        <v>81</v>
      </c>
      <c r="F8722" t="s">
        <v>17734</v>
      </c>
      <c r="G8722">
        <v>2</v>
      </c>
      <c r="H8722">
        <v>0</v>
      </c>
      <c r="I8722">
        <v>0</v>
      </c>
      <c r="J8722">
        <v>0</v>
      </c>
      <c r="K8722">
        <v>0</v>
      </c>
      <c r="L8722">
        <v>0</v>
      </c>
      <c r="M8722">
        <v>0</v>
      </c>
      <c r="N8722">
        <v>0</v>
      </c>
      <c r="O8722">
        <v>0</v>
      </c>
      <c r="P8722">
        <v>0</v>
      </c>
      <c r="Q8722">
        <v>0</v>
      </c>
    </row>
    <row r="8723" spans="1:17" x14ac:dyDescent="0.2">
      <c r="A8723" t="s">
        <v>26461</v>
      </c>
      <c r="B8723" t="s">
        <v>89</v>
      </c>
      <c r="C8723" t="s">
        <v>114</v>
      </c>
      <c r="D8723" t="s">
        <v>17736</v>
      </c>
      <c r="E8723" t="s">
        <v>83</v>
      </c>
      <c r="F8723" t="s">
        <v>4929</v>
      </c>
      <c r="G8723">
        <v>0</v>
      </c>
      <c r="H8723">
        <v>5</v>
      </c>
      <c r="I8723">
        <v>0</v>
      </c>
      <c r="J8723">
        <v>4</v>
      </c>
      <c r="K8723">
        <v>1</v>
      </c>
      <c r="L8723">
        <v>0</v>
      </c>
      <c r="M8723">
        <v>0</v>
      </c>
      <c r="N8723">
        <v>0</v>
      </c>
      <c r="O8723">
        <v>0</v>
      </c>
      <c r="P8723">
        <v>0</v>
      </c>
      <c r="Q8723">
        <v>0</v>
      </c>
    </row>
    <row r="8724" spans="1:17" x14ac:dyDescent="0.2">
      <c r="A8724" t="s">
        <v>26462</v>
      </c>
      <c r="B8724" t="s">
        <v>89</v>
      </c>
      <c r="C8724" t="s">
        <v>114</v>
      </c>
      <c r="D8724" t="s">
        <v>17736</v>
      </c>
      <c r="E8724" t="s">
        <v>83</v>
      </c>
      <c r="F8724" t="s">
        <v>4931</v>
      </c>
      <c r="G8724">
        <v>0</v>
      </c>
      <c r="H8724">
        <v>5</v>
      </c>
      <c r="I8724">
        <v>0</v>
      </c>
      <c r="J8724">
        <v>4</v>
      </c>
      <c r="K8724">
        <v>0</v>
      </c>
      <c r="L8724">
        <v>1</v>
      </c>
      <c r="M8724">
        <v>0</v>
      </c>
      <c r="N8724">
        <v>0</v>
      </c>
      <c r="O8724">
        <v>0</v>
      </c>
      <c r="P8724">
        <v>0</v>
      </c>
      <c r="Q8724">
        <v>0</v>
      </c>
    </row>
    <row r="8725" spans="1:17" x14ac:dyDescent="0.2">
      <c r="A8725" t="s">
        <v>26463</v>
      </c>
      <c r="B8725" t="s">
        <v>89</v>
      </c>
      <c r="C8725" t="s">
        <v>114</v>
      </c>
      <c r="D8725" t="s">
        <v>17736</v>
      </c>
      <c r="E8725" t="s">
        <v>83</v>
      </c>
      <c r="F8725" t="s">
        <v>4933</v>
      </c>
      <c r="G8725">
        <v>0</v>
      </c>
      <c r="H8725">
        <v>0</v>
      </c>
      <c r="I8725">
        <v>0</v>
      </c>
      <c r="J8725">
        <v>0</v>
      </c>
      <c r="K8725">
        <v>0</v>
      </c>
      <c r="L8725">
        <v>0</v>
      </c>
      <c r="M8725">
        <v>5</v>
      </c>
      <c r="N8725">
        <v>0</v>
      </c>
      <c r="O8725">
        <v>0</v>
      </c>
      <c r="P8725">
        <v>0</v>
      </c>
      <c r="Q8725">
        <v>0</v>
      </c>
    </row>
    <row r="8726" spans="1:17" x14ac:dyDescent="0.2">
      <c r="A8726" t="s">
        <v>26464</v>
      </c>
      <c r="B8726" t="s">
        <v>89</v>
      </c>
      <c r="C8726" t="s">
        <v>114</v>
      </c>
      <c r="D8726" t="s">
        <v>17736</v>
      </c>
      <c r="E8726" t="s">
        <v>83</v>
      </c>
      <c r="F8726" t="s">
        <v>4935</v>
      </c>
      <c r="G8726">
        <v>0</v>
      </c>
      <c r="H8726">
        <v>5</v>
      </c>
      <c r="I8726">
        <v>0</v>
      </c>
      <c r="J8726">
        <v>4</v>
      </c>
      <c r="K8726">
        <v>0</v>
      </c>
      <c r="L8726">
        <v>1</v>
      </c>
      <c r="M8726">
        <v>0</v>
      </c>
      <c r="N8726">
        <v>0</v>
      </c>
      <c r="O8726">
        <v>0</v>
      </c>
      <c r="P8726">
        <v>0</v>
      </c>
      <c r="Q8726">
        <v>0</v>
      </c>
    </row>
    <row r="8727" spans="1:17" x14ac:dyDescent="0.2">
      <c r="A8727" t="s">
        <v>26465</v>
      </c>
      <c r="B8727" t="s">
        <v>89</v>
      </c>
      <c r="C8727" t="s">
        <v>114</v>
      </c>
      <c r="D8727" t="s">
        <v>17736</v>
      </c>
      <c r="E8727" t="s">
        <v>83</v>
      </c>
      <c r="F8727" t="s">
        <v>4937</v>
      </c>
      <c r="G8727">
        <v>0</v>
      </c>
      <c r="H8727">
        <v>5</v>
      </c>
      <c r="I8727">
        <v>0</v>
      </c>
      <c r="J8727">
        <v>4</v>
      </c>
      <c r="K8727">
        <v>0</v>
      </c>
      <c r="L8727">
        <v>1</v>
      </c>
      <c r="M8727">
        <v>0</v>
      </c>
      <c r="N8727">
        <v>0</v>
      </c>
      <c r="O8727">
        <v>0</v>
      </c>
      <c r="P8727">
        <v>0</v>
      </c>
      <c r="Q8727">
        <v>0</v>
      </c>
    </row>
    <row r="8728" spans="1:17" x14ac:dyDescent="0.2">
      <c r="A8728" t="s">
        <v>26466</v>
      </c>
      <c r="B8728" t="s">
        <v>89</v>
      </c>
      <c r="C8728" t="s">
        <v>114</v>
      </c>
      <c r="D8728" t="s">
        <v>17736</v>
      </c>
      <c r="E8728" t="s">
        <v>83</v>
      </c>
      <c r="F8728" t="s">
        <v>4939</v>
      </c>
      <c r="G8728">
        <v>0</v>
      </c>
      <c r="H8728">
        <v>0</v>
      </c>
      <c r="I8728">
        <v>0</v>
      </c>
      <c r="J8728">
        <v>0</v>
      </c>
      <c r="K8728">
        <v>0</v>
      </c>
      <c r="L8728">
        <v>0</v>
      </c>
      <c r="M8728">
        <v>5</v>
      </c>
      <c r="N8728">
        <v>0</v>
      </c>
      <c r="O8728">
        <v>0</v>
      </c>
      <c r="P8728">
        <v>0</v>
      </c>
      <c r="Q8728">
        <v>0</v>
      </c>
    </row>
    <row r="8729" spans="1:17" x14ac:dyDescent="0.2">
      <c r="A8729" t="s">
        <v>26467</v>
      </c>
      <c r="B8729" t="s">
        <v>89</v>
      </c>
      <c r="C8729" t="s">
        <v>114</v>
      </c>
      <c r="D8729" t="s">
        <v>17736</v>
      </c>
      <c r="E8729" t="s">
        <v>83</v>
      </c>
      <c r="F8729" t="s">
        <v>4941</v>
      </c>
      <c r="G8729">
        <v>0</v>
      </c>
      <c r="H8729">
        <v>5</v>
      </c>
      <c r="I8729">
        <v>0</v>
      </c>
      <c r="J8729">
        <v>4</v>
      </c>
      <c r="K8729">
        <v>0</v>
      </c>
      <c r="L8729">
        <v>1</v>
      </c>
      <c r="M8729">
        <v>0</v>
      </c>
      <c r="N8729">
        <v>0</v>
      </c>
      <c r="O8729">
        <v>0</v>
      </c>
      <c r="P8729">
        <v>0</v>
      </c>
      <c r="Q8729">
        <v>0</v>
      </c>
    </row>
    <row r="8730" spans="1:17" x14ac:dyDescent="0.2">
      <c r="A8730" t="s">
        <v>26468</v>
      </c>
      <c r="B8730" t="s">
        <v>89</v>
      </c>
      <c r="C8730" t="s">
        <v>114</v>
      </c>
      <c r="D8730" t="s">
        <v>17736</v>
      </c>
      <c r="E8730" t="s">
        <v>83</v>
      </c>
      <c r="F8730" t="s">
        <v>4943</v>
      </c>
      <c r="G8730">
        <v>0</v>
      </c>
      <c r="H8730">
        <v>0</v>
      </c>
      <c r="I8730">
        <v>0</v>
      </c>
      <c r="J8730">
        <v>0</v>
      </c>
      <c r="K8730">
        <v>0</v>
      </c>
      <c r="L8730">
        <v>0</v>
      </c>
      <c r="M8730">
        <v>5</v>
      </c>
      <c r="N8730">
        <v>0</v>
      </c>
      <c r="O8730">
        <v>0</v>
      </c>
      <c r="P8730">
        <v>0</v>
      </c>
      <c r="Q8730">
        <v>0</v>
      </c>
    </row>
    <row r="8731" spans="1:17" x14ac:dyDescent="0.2">
      <c r="A8731" t="s">
        <v>26469</v>
      </c>
      <c r="B8731" t="s">
        <v>89</v>
      </c>
      <c r="C8731" t="s">
        <v>177</v>
      </c>
      <c r="D8731" t="s">
        <v>17736</v>
      </c>
      <c r="E8731" t="s">
        <v>81</v>
      </c>
      <c r="F8731" t="s">
        <v>4943</v>
      </c>
      <c r="G8731">
        <v>0</v>
      </c>
      <c r="H8731">
        <v>0</v>
      </c>
      <c r="I8731">
        <v>0</v>
      </c>
      <c r="J8731">
        <v>0</v>
      </c>
      <c r="K8731">
        <v>0</v>
      </c>
      <c r="L8731">
        <v>0</v>
      </c>
      <c r="M8731">
        <v>8</v>
      </c>
      <c r="N8731">
        <v>0</v>
      </c>
      <c r="O8731">
        <v>0</v>
      </c>
      <c r="P8731">
        <v>0</v>
      </c>
      <c r="Q8731">
        <v>0</v>
      </c>
    </row>
    <row r="8732" spans="1:17" x14ac:dyDescent="0.2">
      <c r="A8732" t="s">
        <v>26470</v>
      </c>
      <c r="B8732" t="s">
        <v>89</v>
      </c>
      <c r="C8732" t="s">
        <v>177</v>
      </c>
      <c r="D8732" t="s">
        <v>17736</v>
      </c>
      <c r="E8732" t="s">
        <v>81</v>
      </c>
      <c r="F8732" t="s">
        <v>4925</v>
      </c>
      <c r="G8732">
        <v>0</v>
      </c>
      <c r="H8732">
        <v>0</v>
      </c>
      <c r="I8732">
        <v>0</v>
      </c>
      <c r="J8732">
        <v>0</v>
      </c>
      <c r="K8732">
        <v>0</v>
      </c>
      <c r="L8732">
        <v>0</v>
      </c>
      <c r="M8732">
        <v>0</v>
      </c>
      <c r="N8732">
        <v>5</v>
      </c>
      <c r="O8732">
        <v>5</v>
      </c>
      <c r="P8732">
        <v>0</v>
      </c>
      <c r="Q8732">
        <v>0</v>
      </c>
    </row>
    <row r="8733" spans="1:17" x14ac:dyDescent="0.2">
      <c r="A8733" t="s">
        <v>26471</v>
      </c>
      <c r="B8733" t="s">
        <v>89</v>
      </c>
      <c r="C8733" t="s">
        <v>177</v>
      </c>
      <c r="D8733" t="s">
        <v>17736</v>
      </c>
      <c r="E8733" t="s">
        <v>81</v>
      </c>
      <c r="F8733" t="s">
        <v>4927</v>
      </c>
      <c r="G8733">
        <v>0</v>
      </c>
      <c r="H8733">
        <v>0</v>
      </c>
      <c r="I8733">
        <v>0</v>
      </c>
      <c r="J8733">
        <v>0</v>
      </c>
      <c r="K8733">
        <v>0</v>
      </c>
      <c r="L8733">
        <v>0</v>
      </c>
      <c r="M8733">
        <v>0</v>
      </c>
      <c r="N8733">
        <v>3</v>
      </c>
      <c r="O8733">
        <v>3</v>
      </c>
      <c r="P8733">
        <v>0</v>
      </c>
      <c r="Q8733">
        <v>0</v>
      </c>
    </row>
    <row r="8734" spans="1:17" x14ac:dyDescent="0.2">
      <c r="A8734" t="s">
        <v>26472</v>
      </c>
      <c r="B8734" t="s">
        <v>89</v>
      </c>
      <c r="C8734" t="s">
        <v>177</v>
      </c>
      <c r="D8734" t="s">
        <v>17736</v>
      </c>
      <c r="E8734" t="s">
        <v>81</v>
      </c>
      <c r="F8734" t="s">
        <v>17734</v>
      </c>
      <c r="G8734">
        <v>8</v>
      </c>
      <c r="H8734">
        <v>0</v>
      </c>
      <c r="I8734">
        <v>0</v>
      </c>
      <c r="J8734">
        <v>0</v>
      </c>
      <c r="K8734">
        <v>0</v>
      </c>
      <c r="L8734">
        <v>0</v>
      </c>
      <c r="M8734">
        <v>0</v>
      </c>
      <c r="N8734">
        <v>0</v>
      </c>
      <c r="O8734">
        <v>0</v>
      </c>
      <c r="P8734">
        <v>0</v>
      </c>
      <c r="Q8734">
        <v>0</v>
      </c>
    </row>
    <row r="8735" spans="1:17" x14ac:dyDescent="0.2">
      <c r="A8735" t="s">
        <v>26473</v>
      </c>
      <c r="B8735" t="s">
        <v>89</v>
      </c>
      <c r="C8735" t="s">
        <v>178</v>
      </c>
      <c r="D8735" t="s">
        <v>17768</v>
      </c>
      <c r="E8735" t="s">
        <v>83</v>
      </c>
      <c r="F8735" t="s">
        <v>17734</v>
      </c>
      <c r="G8735">
        <v>2</v>
      </c>
      <c r="H8735">
        <v>0</v>
      </c>
      <c r="I8735">
        <v>0</v>
      </c>
      <c r="J8735">
        <v>0</v>
      </c>
      <c r="K8735">
        <v>0</v>
      </c>
      <c r="L8735">
        <v>0</v>
      </c>
      <c r="M8735">
        <v>0</v>
      </c>
      <c r="N8735">
        <v>0</v>
      </c>
      <c r="O8735">
        <v>0</v>
      </c>
      <c r="P8735">
        <v>0</v>
      </c>
      <c r="Q8735">
        <v>0</v>
      </c>
    </row>
    <row r="8736" spans="1:17" x14ac:dyDescent="0.2">
      <c r="A8736" t="s">
        <v>26474</v>
      </c>
      <c r="B8736" t="s">
        <v>89</v>
      </c>
      <c r="C8736" t="s">
        <v>178</v>
      </c>
      <c r="D8736" t="s">
        <v>17768</v>
      </c>
      <c r="E8736" t="s">
        <v>81</v>
      </c>
      <c r="F8736" t="s">
        <v>17734</v>
      </c>
      <c r="G8736">
        <v>2</v>
      </c>
      <c r="H8736">
        <v>0</v>
      </c>
      <c r="I8736">
        <v>0</v>
      </c>
      <c r="J8736">
        <v>0</v>
      </c>
      <c r="K8736">
        <v>0</v>
      </c>
      <c r="L8736">
        <v>0</v>
      </c>
      <c r="M8736">
        <v>0</v>
      </c>
      <c r="N8736">
        <v>0</v>
      </c>
      <c r="O8736">
        <v>0</v>
      </c>
      <c r="P8736">
        <v>0</v>
      </c>
      <c r="Q8736">
        <v>0</v>
      </c>
    </row>
    <row r="8737" spans="1:17" x14ac:dyDescent="0.2">
      <c r="A8737" t="s">
        <v>26475</v>
      </c>
      <c r="B8737" t="s">
        <v>89</v>
      </c>
      <c r="C8737" t="s">
        <v>178</v>
      </c>
      <c r="D8737" t="s">
        <v>17736</v>
      </c>
      <c r="E8737" t="s">
        <v>83</v>
      </c>
      <c r="F8737" t="s">
        <v>4929</v>
      </c>
      <c r="G8737">
        <v>0</v>
      </c>
      <c r="H8737">
        <v>33</v>
      </c>
      <c r="I8737">
        <v>3</v>
      </c>
      <c r="J8737">
        <v>23</v>
      </c>
      <c r="K8737">
        <v>4</v>
      </c>
      <c r="L8737">
        <v>3</v>
      </c>
      <c r="M8737">
        <v>0</v>
      </c>
      <c r="N8737">
        <v>0</v>
      </c>
      <c r="O8737">
        <v>0</v>
      </c>
      <c r="P8737">
        <v>0</v>
      </c>
      <c r="Q8737">
        <v>0</v>
      </c>
    </row>
    <row r="8738" spans="1:17" x14ac:dyDescent="0.2">
      <c r="A8738" t="s">
        <v>26476</v>
      </c>
      <c r="B8738" t="s">
        <v>89</v>
      </c>
      <c r="C8738" t="s">
        <v>178</v>
      </c>
      <c r="D8738" t="s">
        <v>17736</v>
      </c>
      <c r="E8738" t="s">
        <v>83</v>
      </c>
      <c r="F8738" t="s">
        <v>4931</v>
      </c>
      <c r="G8738">
        <v>0</v>
      </c>
      <c r="H8738">
        <v>33</v>
      </c>
      <c r="I8738">
        <v>2</v>
      </c>
      <c r="J8738">
        <v>24</v>
      </c>
      <c r="K8738">
        <v>4</v>
      </c>
      <c r="L8738">
        <v>3</v>
      </c>
      <c r="M8738">
        <v>0</v>
      </c>
      <c r="N8738">
        <v>0</v>
      </c>
      <c r="O8738">
        <v>0</v>
      </c>
      <c r="P8738">
        <v>0</v>
      </c>
      <c r="Q8738">
        <v>0</v>
      </c>
    </row>
    <row r="8739" spans="1:17" x14ac:dyDescent="0.2">
      <c r="A8739" t="s">
        <v>26477</v>
      </c>
      <c r="B8739" t="s">
        <v>89</v>
      </c>
      <c r="C8739" t="s">
        <v>178</v>
      </c>
      <c r="D8739" t="s">
        <v>17736</v>
      </c>
      <c r="E8739" t="s">
        <v>83</v>
      </c>
      <c r="F8739" t="s">
        <v>4933</v>
      </c>
      <c r="G8739">
        <v>0</v>
      </c>
      <c r="H8739">
        <v>0</v>
      </c>
      <c r="I8739">
        <v>0</v>
      </c>
      <c r="J8739">
        <v>0</v>
      </c>
      <c r="K8739">
        <v>0</v>
      </c>
      <c r="L8739">
        <v>0</v>
      </c>
      <c r="M8739">
        <v>33</v>
      </c>
      <c r="N8739">
        <v>0</v>
      </c>
      <c r="O8739">
        <v>0</v>
      </c>
      <c r="P8739">
        <v>0</v>
      </c>
      <c r="Q8739">
        <v>0</v>
      </c>
    </row>
    <row r="8740" spans="1:17" x14ac:dyDescent="0.2">
      <c r="A8740" t="s">
        <v>26478</v>
      </c>
      <c r="B8740" t="s">
        <v>89</v>
      </c>
      <c r="C8740" t="s">
        <v>178</v>
      </c>
      <c r="D8740" t="s">
        <v>17736</v>
      </c>
      <c r="E8740" t="s">
        <v>83</v>
      </c>
      <c r="F8740" t="s">
        <v>4935</v>
      </c>
      <c r="G8740">
        <v>0</v>
      </c>
      <c r="H8740">
        <v>33</v>
      </c>
      <c r="I8740">
        <v>2</v>
      </c>
      <c r="J8740">
        <v>24</v>
      </c>
      <c r="K8740">
        <v>4</v>
      </c>
      <c r="L8740">
        <v>3</v>
      </c>
      <c r="M8740">
        <v>0</v>
      </c>
      <c r="N8740">
        <v>0</v>
      </c>
      <c r="O8740">
        <v>0</v>
      </c>
      <c r="P8740">
        <v>0</v>
      </c>
      <c r="Q8740">
        <v>0</v>
      </c>
    </row>
    <row r="8741" spans="1:17" x14ac:dyDescent="0.2">
      <c r="A8741" t="s">
        <v>26479</v>
      </c>
      <c r="B8741" t="s">
        <v>89</v>
      </c>
      <c r="C8741" t="s">
        <v>178</v>
      </c>
      <c r="D8741" t="s">
        <v>17736</v>
      </c>
      <c r="E8741" t="s">
        <v>83</v>
      </c>
      <c r="F8741" t="s">
        <v>4937</v>
      </c>
      <c r="G8741">
        <v>0</v>
      </c>
      <c r="H8741">
        <v>33</v>
      </c>
      <c r="I8741">
        <v>2</v>
      </c>
      <c r="J8741">
        <v>24</v>
      </c>
      <c r="K8741">
        <v>4</v>
      </c>
      <c r="L8741">
        <v>3</v>
      </c>
      <c r="M8741">
        <v>0</v>
      </c>
      <c r="N8741">
        <v>0</v>
      </c>
      <c r="O8741">
        <v>0</v>
      </c>
      <c r="P8741">
        <v>0</v>
      </c>
      <c r="Q8741">
        <v>0</v>
      </c>
    </row>
    <row r="8742" spans="1:17" x14ac:dyDescent="0.2">
      <c r="A8742" t="s">
        <v>26480</v>
      </c>
      <c r="B8742" t="s">
        <v>89</v>
      </c>
      <c r="C8742" t="s">
        <v>178</v>
      </c>
      <c r="D8742" t="s">
        <v>17736</v>
      </c>
      <c r="E8742" t="s">
        <v>83</v>
      </c>
      <c r="F8742" t="s">
        <v>4939</v>
      </c>
      <c r="G8742">
        <v>0</v>
      </c>
      <c r="H8742">
        <v>0</v>
      </c>
      <c r="I8742">
        <v>0</v>
      </c>
      <c r="J8742">
        <v>0</v>
      </c>
      <c r="K8742">
        <v>0</v>
      </c>
      <c r="L8742">
        <v>0</v>
      </c>
      <c r="M8742">
        <v>33</v>
      </c>
      <c r="N8742">
        <v>0</v>
      </c>
      <c r="O8742">
        <v>0</v>
      </c>
      <c r="P8742">
        <v>0</v>
      </c>
      <c r="Q8742">
        <v>0</v>
      </c>
    </row>
    <row r="8743" spans="1:17" x14ac:dyDescent="0.2">
      <c r="A8743" t="s">
        <v>26481</v>
      </c>
      <c r="B8743" t="s">
        <v>89</v>
      </c>
      <c r="C8743" t="s">
        <v>178</v>
      </c>
      <c r="D8743" t="s">
        <v>17736</v>
      </c>
      <c r="E8743" t="s">
        <v>83</v>
      </c>
      <c r="F8743" t="s">
        <v>4941</v>
      </c>
      <c r="G8743">
        <v>0</v>
      </c>
      <c r="H8743">
        <v>33</v>
      </c>
      <c r="I8743">
        <v>2</v>
      </c>
      <c r="J8743">
        <v>24</v>
      </c>
      <c r="K8743">
        <v>4</v>
      </c>
      <c r="L8743">
        <v>3</v>
      </c>
      <c r="M8743">
        <v>0</v>
      </c>
      <c r="N8743">
        <v>0</v>
      </c>
      <c r="O8743">
        <v>0</v>
      </c>
      <c r="P8743">
        <v>0</v>
      </c>
      <c r="Q8743">
        <v>0</v>
      </c>
    </row>
    <row r="8744" spans="1:17" x14ac:dyDescent="0.2">
      <c r="A8744" t="s">
        <v>26482</v>
      </c>
      <c r="B8744" t="s">
        <v>89</v>
      </c>
      <c r="C8744" t="s">
        <v>178</v>
      </c>
      <c r="D8744" t="s">
        <v>17736</v>
      </c>
      <c r="E8744" t="s">
        <v>83</v>
      </c>
      <c r="F8744" t="s">
        <v>4943</v>
      </c>
      <c r="G8744">
        <v>0</v>
      </c>
      <c r="H8744">
        <v>0</v>
      </c>
      <c r="I8744">
        <v>0</v>
      </c>
      <c r="J8744">
        <v>0</v>
      </c>
      <c r="K8744">
        <v>0</v>
      </c>
      <c r="L8744">
        <v>0</v>
      </c>
      <c r="M8744">
        <v>33</v>
      </c>
      <c r="N8744">
        <v>0</v>
      </c>
      <c r="O8744">
        <v>0</v>
      </c>
      <c r="P8744">
        <v>0</v>
      </c>
      <c r="Q8744">
        <v>0</v>
      </c>
    </row>
    <row r="8745" spans="1:17" x14ac:dyDescent="0.2">
      <c r="A8745" t="s">
        <v>26483</v>
      </c>
      <c r="B8745" t="s">
        <v>89</v>
      </c>
      <c r="C8745" t="s">
        <v>178</v>
      </c>
      <c r="D8745" t="s">
        <v>17736</v>
      </c>
      <c r="E8745" t="s">
        <v>83</v>
      </c>
      <c r="F8745" t="s">
        <v>4925</v>
      </c>
      <c r="G8745">
        <v>0</v>
      </c>
      <c r="H8745">
        <v>0</v>
      </c>
      <c r="I8745">
        <v>0</v>
      </c>
      <c r="J8745">
        <v>0</v>
      </c>
      <c r="K8745">
        <v>0</v>
      </c>
      <c r="L8745">
        <v>0</v>
      </c>
      <c r="M8745">
        <v>0</v>
      </c>
      <c r="N8745">
        <v>24</v>
      </c>
      <c r="O8745">
        <v>21</v>
      </c>
      <c r="P8745">
        <v>0</v>
      </c>
      <c r="Q8745">
        <v>3</v>
      </c>
    </row>
    <row r="8746" spans="1:17" x14ac:dyDescent="0.2">
      <c r="A8746" t="s">
        <v>26484</v>
      </c>
      <c r="B8746" t="s">
        <v>89</v>
      </c>
      <c r="C8746" t="s">
        <v>178</v>
      </c>
      <c r="D8746" t="s">
        <v>17736</v>
      </c>
      <c r="E8746" t="s">
        <v>83</v>
      </c>
      <c r="F8746" t="s">
        <v>4927</v>
      </c>
      <c r="G8746">
        <v>0</v>
      </c>
      <c r="H8746">
        <v>0</v>
      </c>
      <c r="I8746">
        <v>0</v>
      </c>
      <c r="J8746">
        <v>0</v>
      </c>
      <c r="K8746">
        <v>0</v>
      </c>
      <c r="L8746">
        <v>0</v>
      </c>
      <c r="M8746">
        <v>0</v>
      </c>
      <c r="N8746">
        <v>23</v>
      </c>
      <c r="O8746">
        <v>20</v>
      </c>
      <c r="P8746">
        <v>0</v>
      </c>
      <c r="Q8746">
        <v>3</v>
      </c>
    </row>
    <row r="8747" spans="1:17" x14ac:dyDescent="0.2">
      <c r="A8747" t="s">
        <v>26485</v>
      </c>
      <c r="B8747" t="s">
        <v>89</v>
      </c>
      <c r="C8747" t="s">
        <v>178</v>
      </c>
      <c r="D8747" t="s">
        <v>17736</v>
      </c>
      <c r="E8747" t="s">
        <v>83</v>
      </c>
      <c r="F8747" t="s">
        <v>17734</v>
      </c>
      <c r="G8747">
        <v>33</v>
      </c>
      <c r="H8747">
        <v>0</v>
      </c>
      <c r="I8747">
        <v>0</v>
      </c>
      <c r="J8747">
        <v>0</v>
      </c>
      <c r="K8747">
        <v>0</v>
      </c>
      <c r="L8747">
        <v>0</v>
      </c>
      <c r="M8747">
        <v>0</v>
      </c>
      <c r="N8747">
        <v>0</v>
      </c>
      <c r="O8747">
        <v>0</v>
      </c>
      <c r="P8747">
        <v>0</v>
      </c>
      <c r="Q8747">
        <v>0</v>
      </c>
    </row>
    <row r="8748" spans="1:17" x14ac:dyDescent="0.2">
      <c r="A8748" t="s">
        <v>26486</v>
      </c>
      <c r="B8748" t="s">
        <v>89</v>
      </c>
      <c r="C8748" t="s">
        <v>178</v>
      </c>
      <c r="D8748" t="s">
        <v>17736</v>
      </c>
      <c r="E8748" t="s">
        <v>81</v>
      </c>
      <c r="F8748" t="s">
        <v>4929</v>
      </c>
      <c r="G8748">
        <v>0</v>
      </c>
      <c r="H8748">
        <v>27</v>
      </c>
      <c r="I8748">
        <v>2</v>
      </c>
      <c r="J8748">
        <v>23</v>
      </c>
      <c r="K8748">
        <v>2</v>
      </c>
      <c r="L8748">
        <v>0</v>
      </c>
      <c r="M8748">
        <v>0</v>
      </c>
      <c r="N8748">
        <v>0</v>
      </c>
      <c r="O8748">
        <v>0</v>
      </c>
      <c r="P8748">
        <v>0</v>
      </c>
      <c r="Q8748">
        <v>0</v>
      </c>
    </row>
    <row r="8749" spans="1:17" x14ac:dyDescent="0.2">
      <c r="A8749" t="s">
        <v>26487</v>
      </c>
      <c r="B8749" t="s">
        <v>89</v>
      </c>
      <c r="C8749" t="s">
        <v>178</v>
      </c>
      <c r="D8749" t="s">
        <v>17736</v>
      </c>
      <c r="E8749" t="s">
        <v>81</v>
      </c>
      <c r="F8749" t="s">
        <v>4931</v>
      </c>
      <c r="G8749">
        <v>0</v>
      </c>
      <c r="H8749">
        <v>27</v>
      </c>
      <c r="I8749">
        <v>1</v>
      </c>
      <c r="J8749">
        <v>24</v>
      </c>
      <c r="K8749">
        <v>1</v>
      </c>
      <c r="L8749">
        <v>1</v>
      </c>
      <c r="M8749">
        <v>0</v>
      </c>
      <c r="N8749">
        <v>0</v>
      </c>
      <c r="O8749">
        <v>0</v>
      </c>
      <c r="P8749">
        <v>0</v>
      </c>
      <c r="Q8749">
        <v>0</v>
      </c>
    </row>
    <row r="8750" spans="1:17" x14ac:dyDescent="0.2">
      <c r="A8750" t="s">
        <v>26488</v>
      </c>
      <c r="B8750" t="s">
        <v>89</v>
      </c>
      <c r="C8750" t="s">
        <v>178</v>
      </c>
      <c r="D8750" t="s">
        <v>17736</v>
      </c>
      <c r="E8750" t="s">
        <v>81</v>
      </c>
      <c r="F8750" t="s">
        <v>4933</v>
      </c>
      <c r="G8750">
        <v>0</v>
      </c>
      <c r="H8750">
        <v>0</v>
      </c>
      <c r="I8750">
        <v>0</v>
      </c>
      <c r="J8750">
        <v>0</v>
      </c>
      <c r="K8750">
        <v>0</v>
      </c>
      <c r="L8750">
        <v>0</v>
      </c>
      <c r="M8750">
        <v>27</v>
      </c>
      <c r="N8750">
        <v>0</v>
      </c>
      <c r="O8750">
        <v>0</v>
      </c>
      <c r="P8750">
        <v>0</v>
      </c>
      <c r="Q8750">
        <v>0</v>
      </c>
    </row>
    <row r="8751" spans="1:17" x14ac:dyDescent="0.2">
      <c r="A8751" t="s">
        <v>26489</v>
      </c>
      <c r="B8751" t="s">
        <v>89</v>
      </c>
      <c r="C8751" t="s">
        <v>178</v>
      </c>
      <c r="D8751" t="s">
        <v>17736</v>
      </c>
      <c r="E8751" t="s">
        <v>81</v>
      </c>
      <c r="F8751" t="s">
        <v>4935</v>
      </c>
      <c r="G8751">
        <v>0</v>
      </c>
      <c r="H8751">
        <v>27</v>
      </c>
      <c r="I8751">
        <v>1</v>
      </c>
      <c r="J8751">
        <v>24</v>
      </c>
      <c r="K8751">
        <v>1</v>
      </c>
      <c r="L8751">
        <v>1</v>
      </c>
      <c r="M8751">
        <v>0</v>
      </c>
      <c r="N8751">
        <v>0</v>
      </c>
      <c r="O8751">
        <v>0</v>
      </c>
      <c r="P8751">
        <v>0</v>
      </c>
      <c r="Q8751">
        <v>0</v>
      </c>
    </row>
    <row r="8752" spans="1:17" x14ac:dyDescent="0.2">
      <c r="A8752" t="s">
        <v>26490</v>
      </c>
      <c r="B8752" t="s">
        <v>89</v>
      </c>
      <c r="C8752" t="s">
        <v>178</v>
      </c>
      <c r="D8752" t="s">
        <v>17736</v>
      </c>
      <c r="E8752" t="s">
        <v>81</v>
      </c>
      <c r="F8752" t="s">
        <v>4937</v>
      </c>
      <c r="G8752">
        <v>0</v>
      </c>
      <c r="H8752">
        <v>27</v>
      </c>
      <c r="I8752">
        <v>1</v>
      </c>
      <c r="J8752">
        <v>24</v>
      </c>
      <c r="K8752">
        <v>1</v>
      </c>
      <c r="L8752">
        <v>1</v>
      </c>
      <c r="M8752">
        <v>0</v>
      </c>
      <c r="N8752">
        <v>0</v>
      </c>
      <c r="O8752">
        <v>0</v>
      </c>
      <c r="P8752">
        <v>0</v>
      </c>
      <c r="Q8752">
        <v>0</v>
      </c>
    </row>
    <row r="8753" spans="1:17" x14ac:dyDescent="0.2">
      <c r="A8753" t="s">
        <v>26491</v>
      </c>
      <c r="B8753" t="s">
        <v>89</v>
      </c>
      <c r="C8753" t="s">
        <v>178</v>
      </c>
      <c r="D8753" t="s">
        <v>17736</v>
      </c>
      <c r="E8753" t="s">
        <v>81</v>
      </c>
      <c r="F8753" t="s">
        <v>4939</v>
      </c>
      <c r="G8753">
        <v>0</v>
      </c>
      <c r="H8753">
        <v>0</v>
      </c>
      <c r="I8753">
        <v>0</v>
      </c>
      <c r="J8753">
        <v>0</v>
      </c>
      <c r="K8753">
        <v>0</v>
      </c>
      <c r="L8753">
        <v>0</v>
      </c>
      <c r="M8753">
        <v>27</v>
      </c>
      <c r="N8753">
        <v>0</v>
      </c>
      <c r="O8753">
        <v>0</v>
      </c>
      <c r="P8753">
        <v>0</v>
      </c>
      <c r="Q8753">
        <v>0</v>
      </c>
    </row>
    <row r="8754" spans="1:17" x14ac:dyDescent="0.2">
      <c r="A8754" t="s">
        <v>26492</v>
      </c>
      <c r="B8754" t="s">
        <v>89</v>
      </c>
      <c r="C8754" t="s">
        <v>178</v>
      </c>
      <c r="D8754" t="s">
        <v>17736</v>
      </c>
      <c r="E8754" t="s">
        <v>81</v>
      </c>
      <c r="F8754" t="s">
        <v>4941</v>
      </c>
      <c r="G8754">
        <v>0</v>
      </c>
      <c r="H8754">
        <v>27</v>
      </c>
      <c r="I8754">
        <v>1</v>
      </c>
      <c r="J8754">
        <v>24</v>
      </c>
      <c r="K8754">
        <v>1</v>
      </c>
      <c r="L8754">
        <v>1</v>
      </c>
      <c r="M8754">
        <v>0</v>
      </c>
      <c r="N8754">
        <v>0</v>
      </c>
      <c r="O8754">
        <v>0</v>
      </c>
      <c r="P8754">
        <v>0</v>
      </c>
      <c r="Q8754">
        <v>0</v>
      </c>
    </row>
    <row r="8755" spans="1:17" x14ac:dyDescent="0.2">
      <c r="A8755" t="s">
        <v>26493</v>
      </c>
      <c r="B8755" t="s">
        <v>89</v>
      </c>
      <c r="C8755" t="s">
        <v>178</v>
      </c>
      <c r="D8755" t="s">
        <v>17736</v>
      </c>
      <c r="E8755" t="s">
        <v>81</v>
      </c>
      <c r="F8755" t="s">
        <v>4943</v>
      </c>
      <c r="G8755">
        <v>0</v>
      </c>
      <c r="H8755">
        <v>0</v>
      </c>
      <c r="I8755">
        <v>0</v>
      </c>
      <c r="J8755">
        <v>0</v>
      </c>
      <c r="K8755">
        <v>0</v>
      </c>
      <c r="L8755">
        <v>0</v>
      </c>
      <c r="M8755">
        <v>27</v>
      </c>
      <c r="N8755">
        <v>0</v>
      </c>
      <c r="O8755">
        <v>0</v>
      </c>
      <c r="P8755">
        <v>0</v>
      </c>
      <c r="Q8755">
        <v>0</v>
      </c>
    </row>
    <row r="8756" spans="1:17" x14ac:dyDescent="0.2">
      <c r="A8756" t="s">
        <v>26494</v>
      </c>
      <c r="B8756" t="s">
        <v>89</v>
      </c>
      <c r="C8756" t="s">
        <v>178</v>
      </c>
      <c r="D8756" t="s">
        <v>17736</v>
      </c>
      <c r="E8756" t="s">
        <v>81</v>
      </c>
      <c r="F8756" t="s">
        <v>4925</v>
      </c>
      <c r="G8756">
        <v>0</v>
      </c>
      <c r="H8756">
        <v>0</v>
      </c>
      <c r="I8756">
        <v>0</v>
      </c>
      <c r="J8756">
        <v>0</v>
      </c>
      <c r="K8756">
        <v>0</v>
      </c>
      <c r="L8756">
        <v>0</v>
      </c>
      <c r="M8756">
        <v>0</v>
      </c>
      <c r="N8756">
        <v>18</v>
      </c>
      <c r="O8756">
        <v>17</v>
      </c>
      <c r="P8756">
        <v>0</v>
      </c>
      <c r="Q8756">
        <v>1</v>
      </c>
    </row>
    <row r="8757" spans="1:17" x14ac:dyDescent="0.2">
      <c r="A8757" t="s">
        <v>26495</v>
      </c>
      <c r="B8757" t="s">
        <v>89</v>
      </c>
      <c r="C8757" t="s">
        <v>178</v>
      </c>
      <c r="D8757" t="s">
        <v>17736</v>
      </c>
      <c r="E8757" t="s">
        <v>81</v>
      </c>
      <c r="F8757" t="s">
        <v>4927</v>
      </c>
      <c r="G8757">
        <v>0</v>
      </c>
      <c r="H8757">
        <v>0</v>
      </c>
      <c r="I8757">
        <v>0</v>
      </c>
      <c r="J8757">
        <v>0</v>
      </c>
      <c r="K8757">
        <v>0</v>
      </c>
      <c r="L8757">
        <v>0</v>
      </c>
      <c r="M8757">
        <v>0</v>
      </c>
      <c r="N8757">
        <v>15</v>
      </c>
      <c r="O8757">
        <v>14</v>
      </c>
      <c r="P8757">
        <v>0</v>
      </c>
      <c r="Q8757">
        <v>1</v>
      </c>
    </row>
    <row r="8758" spans="1:17" x14ac:dyDescent="0.2">
      <c r="A8758" t="s">
        <v>26496</v>
      </c>
      <c r="B8758" t="s">
        <v>89</v>
      </c>
      <c r="C8758" t="s">
        <v>178</v>
      </c>
      <c r="D8758" t="s">
        <v>17736</v>
      </c>
      <c r="E8758" t="s">
        <v>81</v>
      </c>
      <c r="F8758" t="s">
        <v>17734</v>
      </c>
      <c r="G8758">
        <v>27</v>
      </c>
      <c r="H8758">
        <v>0</v>
      </c>
      <c r="I8758">
        <v>0</v>
      </c>
      <c r="J8758">
        <v>0</v>
      </c>
      <c r="K8758">
        <v>0</v>
      </c>
      <c r="L8758">
        <v>0</v>
      </c>
      <c r="M8758">
        <v>0</v>
      </c>
      <c r="N8758">
        <v>0</v>
      </c>
      <c r="O8758">
        <v>0</v>
      </c>
      <c r="P8758">
        <v>0</v>
      </c>
      <c r="Q8758">
        <v>0</v>
      </c>
    </row>
    <row r="8759" spans="1:17" x14ac:dyDescent="0.2">
      <c r="A8759" t="s">
        <v>26497</v>
      </c>
      <c r="B8759" t="s">
        <v>89</v>
      </c>
      <c r="C8759" t="s">
        <v>241</v>
      </c>
      <c r="D8759" t="s">
        <v>17736</v>
      </c>
      <c r="E8759" t="s">
        <v>81</v>
      </c>
      <c r="F8759" t="s">
        <v>4933</v>
      </c>
      <c r="G8759">
        <v>0</v>
      </c>
      <c r="H8759">
        <v>0</v>
      </c>
      <c r="I8759">
        <v>0</v>
      </c>
      <c r="J8759">
        <v>0</v>
      </c>
      <c r="K8759">
        <v>0</v>
      </c>
      <c r="L8759">
        <v>0</v>
      </c>
      <c r="M8759">
        <v>19</v>
      </c>
      <c r="N8759">
        <v>0</v>
      </c>
      <c r="O8759">
        <v>0</v>
      </c>
      <c r="P8759">
        <v>0</v>
      </c>
      <c r="Q8759">
        <v>0</v>
      </c>
    </row>
    <row r="8760" spans="1:17" x14ac:dyDescent="0.2">
      <c r="A8760" t="s">
        <v>26498</v>
      </c>
      <c r="B8760" t="s">
        <v>89</v>
      </c>
      <c r="C8760" t="s">
        <v>241</v>
      </c>
      <c r="D8760" t="s">
        <v>17736</v>
      </c>
      <c r="E8760" t="s">
        <v>81</v>
      </c>
      <c r="F8760" t="s">
        <v>4935</v>
      </c>
      <c r="G8760">
        <v>0</v>
      </c>
      <c r="H8760">
        <v>19</v>
      </c>
      <c r="I8760">
        <v>2</v>
      </c>
      <c r="J8760">
        <v>11</v>
      </c>
      <c r="K8760">
        <v>4</v>
      </c>
      <c r="L8760">
        <v>2</v>
      </c>
      <c r="M8760">
        <v>0</v>
      </c>
      <c r="N8760">
        <v>0</v>
      </c>
      <c r="O8760">
        <v>0</v>
      </c>
      <c r="P8760">
        <v>0</v>
      </c>
      <c r="Q8760">
        <v>0</v>
      </c>
    </row>
    <row r="8761" spans="1:17" x14ac:dyDescent="0.2">
      <c r="A8761" t="s">
        <v>26499</v>
      </c>
      <c r="B8761" t="s">
        <v>89</v>
      </c>
      <c r="C8761" t="s">
        <v>241</v>
      </c>
      <c r="D8761" t="s">
        <v>17736</v>
      </c>
      <c r="E8761" t="s">
        <v>81</v>
      </c>
      <c r="F8761" t="s">
        <v>4937</v>
      </c>
      <c r="G8761">
        <v>0</v>
      </c>
      <c r="H8761">
        <v>19</v>
      </c>
      <c r="I8761">
        <v>2</v>
      </c>
      <c r="J8761">
        <v>11</v>
      </c>
      <c r="K8761">
        <v>4</v>
      </c>
      <c r="L8761">
        <v>2</v>
      </c>
      <c r="M8761">
        <v>0</v>
      </c>
      <c r="N8761">
        <v>0</v>
      </c>
      <c r="O8761">
        <v>0</v>
      </c>
      <c r="P8761">
        <v>0</v>
      </c>
      <c r="Q8761">
        <v>0</v>
      </c>
    </row>
    <row r="8762" spans="1:17" x14ac:dyDescent="0.2">
      <c r="A8762" t="s">
        <v>26500</v>
      </c>
      <c r="B8762" t="s">
        <v>89</v>
      </c>
      <c r="C8762" t="s">
        <v>241</v>
      </c>
      <c r="D8762" t="s">
        <v>17736</v>
      </c>
      <c r="E8762" t="s">
        <v>81</v>
      </c>
      <c r="F8762" t="s">
        <v>4939</v>
      </c>
      <c r="G8762">
        <v>0</v>
      </c>
      <c r="H8762">
        <v>0</v>
      </c>
      <c r="I8762">
        <v>0</v>
      </c>
      <c r="J8762">
        <v>0</v>
      </c>
      <c r="K8762">
        <v>0</v>
      </c>
      <c r="L8762">
        <v>0</v>
      </c>
      <c r="M8762">
        <v>19</v>
      </c>
      <c r="N8762">
        <v>0</v>
      </c>
      <c r="O8762">
        <v>0</v>
      </c>
      <c r="P8762">
        <v>0</v>
      </c>
      <c r="Q8762">
        <v>0</v>
      </c>
    </row>
    <row r="8763" spans="1:17" x14ac:dyDescent="0.2">
      <c r="A8763" t="s">
        <v>26501</v>
      </c>
      <c r="B8763" t="s">
        <v>89</v>
      </c>
      <c r="C8763" t="s">
        <v>174</v>
      </c>
      <c r="D8763" t="s">
        <v>17736</v>
      </c>
      <c r="E8763" t="s">
        <v>81</v>
      </c>
      <c r="F8763" t="s">
        <v>4943</v>
      </c>
      <c r="G8763">
        <v>0</v>
      </c>
      <c r="H8763">
        <v>0</v>
      </c>
      <c r="I8763">
        <v>0</v>
      </c>
      <c r="J8763">
        <v>0</v>
      </c>
      <c r="K8763">
        <v>0</v>
      </c>
      <c r="L8763">
        <v>0</v>
      </c>
      <c r="M8763">
        <v>25</v>
      </c>
      <c r="N8763">
        <v>0</v>
      </c>
      <c r="O8763">
        <v>0</v>
      </c>
      <c r="P8763">
        <v>0</v>
      </c>
      <c r="Q8763">
        <v>0</v>
      </c>
    </row>
    <row r="8764" spans="1:17" x14ac:dyDescent="0.2">
      <c r="A8764" t="s">
        <v>26502</v>
      </c>
      <c r="B8764" t="s">
        <v>89</v>
      </c>
      <c r="C8764" t="s">
        <v>174</v>
      </c>
      <c r="D8764" t="s">
        <v>17736</v>
      </c>
      <c r="E8764" t="s">
        <v>81</v>
      </c>
      <c r="F8764" t="s">
        <v>4925</v>
      </c>
      <c r="G8764">
        <v>0</v>
      </c>
      <c r="H8764">
        <v>0</v>
      </c>
      <c r="I8764">
        <v>0</v>
      </c>
      <c r="J8764">
        <v>0</v>
      </c>
      <c r="K8764">
        <v>0</v>
      </c>
      <c r="L8764">
        <v>0</v>
      </c>
      <c r="M8764">
        <v>0</v>
      </c>
      <c r="N8764">
        <v>13</v>
      </c>
      <c r="O8764">
        <v>13</v>
      </c>
      <c r="P8764">
        <v>0</v>
      </c>
      <c r="Q8764">
        <v>0</v>
      </c>
    </row>
    <row r="8765" spans="1:17" x14ac:dyDescent="0.2">
      <c r="A8765" t="s">
        <v>26503</v>
      </c>
      <c r="B8765" t="s">
        <v>89</v>
      </c>
      <c r="C8765" t="s">
        <v>174</v>
      </c>
      <c r="D8765" t="s">
        <v>17736</v>
      </c>
      <c r="E8765" t="s">
        <v>81</v>
      </c>
      <c r="F8765" t="s">
        <v>4927</v>
      </c>
      <c r="G8765">
        <v>0</v>
      </c>
      <c r="H8765">
        <v>0</v>
      </c>
      <c r="I8765">
        <v>0</v>
      </c>
      <c r="J8765">
        <v>0</v>
      </c>
      <c r="K8765">
        <v>0</v>
      </c>
      <c r="L8765">
        <v>0</v>
      </c>
      <c r="M8765">
        <v>0</v>
      </c>
      <c r="N8765">
        <v>7</v>
      </c>
      <c r="O8765">
        <v>7</v>
      </c>
      <c r="P8765">
        <v>0</v>
      </c>
      <c r="Q8765">
        <v>0</v>
      </c>
    </row>
    <row r="8766" spans="1:17" x14ac:dyDescent="0.2">
      <c r="A8766" t="s">
        <v>26504</v>
      </c>
      <c r="B8766" t="s">
        <v>89</v>
      </c>
      <c r="C8766" t="s">
        <v>174</v>
      </c>
      <c r="D8766" t="s">
        <v>17736</v>
      </c>
      <c r="E8766" t="s">
        <v>81</v>
      </c>
      <c r="F8766" t="s">
        <v>17734</v>
      </c>
      <c r="G8766">
        <v>25</v>
      </c>
      <c r="H8766">
        <v>0</v>
      </c>
      <c r="I8766">
        <v>0</v>
      </c>
      <c r="J8766">
        <v>0</v>
      </c>
      <c r="K8766">
        <v>0</v>
      </c>
      <c r="L8766">
        <v>0</v>
      </c>
      <c r="M8766">
        <v>0</v>
      </c>
      <c r="N8766">
        <v>0</v>
      </c>
      <c r="O8766">
        <v>0</v>
      </c>
      <c r="P8766">
        <v>0</v>
      </c>
      <c r="Q8766">
        <v>0</v>
      </c>
    </row>
    <row r="8767" spans="1:17" x14ac:dyDescent="0.2">
      <c r="A8767" t="s">
        <v>26505</v>
      </c>
      <c r="B8767" t="s">
        <v>89</v>
      </c>
      <c r="C8767" t="s">
        <v>174</v>
      </c>
      <c r="D8767" t="s">
        <v>17754</v>
      </c>
      <c r="E8767" t="s">
        <v>83</v>
      </c>
      <c r="F8767" t="s">
        <v>17734</v>
      </c>
      <c r="G8767">
        <v>4</v>
      </c>
      <c r="H8767">
        <v>0</v>
      </c>
      <c r="I8767">
        <v>0</v>
      </c>
      <c r="J8767">
        <v>0</v>
      </c>
      <c r="K8767">
        <v>0</v>
      </c>
      <c r="L8767">
        <v>0</v>
      </c>
      <c r="M8767">
        <v>0</v>
      </c>
      <c r="N8767">
        <v>0</v>
      </c>
      <c r="O8767">
        <v>0</v>
      </c>
      <c r="P8767">
        <v>0</v>
      </c>
      <c r="Q8767">
        <v>0</v>
      </c>
    </row>
    <row r="8768" spans="1:17" x14ac:dyDescent="0.2">
      <c r="A8768" t="s">
        <v>26506</v>
      </c>
      <c r="B8768" t="s">
        <v>89</v>
      </c>
      <c r="C8768" t="s">
        <v>174</v>
      </c>
      <c r="D8768" t="s">
        <v>17754</v>
      </c>
      <c r="E8768" t="s">
        <v>81</v>
      </c>
      <c r="F8768" t="s">
        <v>17734</v>
      </c>
      <c r="G8768">
        <v>5</v>
      </c>
      <c r="H8768">
        <v>0</v>
      </c>
      <c r="I8768">
        <v>0</v>
      </c>
      <c r="J8768">
        <v>0</v>
      </c>
      <c r="K8768">
        <v>0</v>
      </c>
      <c r="L8768">
        <v>0</v>
      </c>
      <c r="M8768">
        <v>0</v>
      </c>
      <c r="N8768">
        <v>0</v>
      </c>
      <c r="O8768">
        <v>0</v>
      </c>
      <c r="P8768">
        <v>0</v>
      </c>
      <c r="Q8768">
        <v>0</v>
      </c>
    </row>
    <row r="8769" spans="1:17" x14ac:dyDescent="0.2">
      <c r="A8769" t="s">
        <v>26507</v>
      </c>
      <c r="B8769" t="s">
        <v>89</v>
      </c>
      <c r="C8769" t="s">
        <v>175</v>
      </c>
      <c r="D8769" t="s">
        <v>17768</v>
      </c>
      <c r="E8769" t="s">
        <v>83</v>
      </c>
      <c r="F8769" t="s">
        <v>17734</v>
      </c>
      <c r="G8769">
        <v>3</v>
      </c>
      <c r="H8769">
        <v>0</v>
      </c>
      <c r="I8769">
        <v>0</v>
      </c>
      <c r="J8769">
        <v>0</v>
      </c>
      <c r="K8769">
        <v>0</v>
      </c>
      <c r="L8769">
        <v>0</v>
      </c>
      <c r="M8769">
        <v>0</v>
      </c>
      <c r="N8769">
        <v>0</v>
      </c>
      <c r="O8769">
        <v>0</v>
      </c>
      <c r="P8769">
        <v>0</v>
      </c>
      <c r="Q8769">
        <v>0</v>
      </c>
    </row>
    <row r="8770" spans="1:17" x14ac:dyDescent="0.2">
      <c r="A8770" t="s">
        <v>26508</v>
      </c>
      <c r="B8770" t="s">
        <v>89</v>
      </c>
      <c r="C8770" t="s">
        <v>175</v>
      </c>
      <c r="D8770" t="s">
        <v>17768</v>
      </c>
      <c r="E8770" t="s">
        <v>81</v>
      </c>
      <c r="F8770" t="s">
        <v>17734</v>
      </c>
      <c r="G8770">
        <v>3</v>
      </c>
      <c r="H8770">
        <v>0</v>
      </c>
      <c r="I8770">
        <v>0</v>
      </c>
      <c r="J8770">
        <v>0</v>
      </c>
      <c r="K8770">
        <v>0</v>
      </c>
      <c r="L8770">
        <v>0</v>
      </c>
      <c r="M8770">
        <v>0</v>
      </c>
      <c r="N8770">
        <v>0</v>
      </c>
      <c r="O8770">
        <v>0</v>
      </c>
      <c r="P8770">
        <v>0</v>
      </c>
      <c r="Q8770">
        <v>0</v>
      </c>
    </row>
    <row r="8771" spans="1:17" x14ac:dyDescent="0.2">
      <c r="A8771" t="s">
        <v>26509</v>
      </c>
      <c r="B8771" t="s">
        <v>89</v>
      </c>
      <c r="C8771" t="s">
        <v>175</v>
      </c>
      <c r="D8771" t="s">
        <v>17736</v>
      </c>
      <c r="E8771" t="s">
        <v>83</v>
      </c>
      <c r="F8771" t="s">
        <v>4929</v>
      </c>
      <c r="G8771">
        <v>0</v>
      </c>
      <c r="H8771">
        <v>42</v>
      </c>
      <c r="I8771">
        <v>2</v>
      </c>
      <c r="J8771">
        <v>34</v>
      </c>
      <c r="K8771">
        <v>5</v>
      </c>
      <c r="L8771">
        <v>1</v>
      </c>
      <c r="M8771">
        <v>0</v>
      </c>
      <c r="N8771">
        <v>0</v>
      </c>
      <c r="O8771">
        <v>0</v>
      </c>
      <c r="P8771">
        <v>0</v>
      </c>
      <c r="Q8771">
        <v>0</v>
      </c>
    </row>
    <row r="8772" spans="1:17" x14ac:dyDescent="0.2">
      <c r="A8772" t="s">
        <v>26510</v>
      </c>
      <c r="B8772" t="s">
        <v>89</v>
      </c>
      <c r="C8772" t="s">
        <v>175</v>
      </c>
      <c r="D8772" t="s">
        <v>17736</v>
      </c>
      <c r="E8772" t="s">
        <v>83</v>
      </c>
      <c r="F8772" t="s">
        <v>4931</v>
      </c>
      <c r="G8772">
        <v>0</v>
      </c>
      <c r="H8772">
        <v>42</v>
      </c>
      <c r="I8772">
        <v>2</v>
      </c>
      <c r="J8772">
        <v>34</v>
      </c>
      <c r="K8772">
        <v>5</v>
      </c>
      <c r="L8772">
        <v>1</v>
      </c>
      <c r="M8772">
        <v>0</v>
      </c>
      <c r="N8772">
        <v>0</v>
      </c>
      <c r="O8772">
        <v>0</v>
      </c>
      <c r="P8772">
        <v>0</v>
      </c>
      <c r="Q8772">
        <v>0</v>
      </c>
    </row>
    <row r="8773" spans="1:17" x14ac:dyDescent="0.2">
      <c r="A8773" t="s">
        <v>26511</v>
      </c>
      <c r="B8773" t="s">
        <v>89</v>
      </c>
      <c r="C8773" t="s">
        <v>175</v>
      </c>
      <c r="D8773" t="s">
        <v>17736</v>
      </c>
      <c r="E8773" t="s">
        <v>83</v>
      </c>
      <c r="F8773" t="s">
        <v>4933</v>
      </c>
      <c r="G8773">
        <v>0</v>
      </c>
      <c r="H8773">
        <v>0</v>
      </c>
      <c r="I8773">
        <v>0</v>
      </c>
      <c r="J8773">
        <v>0</v>
      </c>
      <c r="K8773">
        <v>0</v>
      </c>
      <c r="L8773">
        <v>0</v>
      </c>
      <c r="M8773">
        <v>42</v>
      </c>
      <c r="N8773">
        <v>0</v>
      </c>
      <c r="O8773">
        <v>0</v>
      </c>
      <c r="P8773">
        <v>0</v>
      </c>
      <c r="Q8773">
        <v>0</v>
      </c>
    </row>
    <row r="8774" spans="1:17" x14ac:dyDescent="0.2">
      <c r="A8774" t="s">
        <v>26512</v>
      </c>
      <c r="B8774" t="s">
        <v>89</v>
      </c>
      <c r="C8774" t="s">
        <v>175</v>
      </c>
      <c r="D8774" t="s">
        <v>17736</v>
      </c>
      <c r="E8774" t="s">
        <v>83</v>
      </c>
      <c r="F8774" t="s">
        <v>4935</v>
      </c>
      <c r="G8774">
        <v>0</v>
      </c>
      <c r="H8774">
        <v>42</v>
      </c>
      <c r="I8774">
        <v>2</v>
      </c>
      <c r="J8774">
        <v>34</v>
      </c>
      <c r="K8774">
        <v>5</v>
      </c>
      <c r="L8774">
        <v>1</v>
      </c>
      <c r="M8774">
        <v>0</v>
      </c>
      <c r="N8774">
        <v>0</v>
      </c>
      <c r="O8774">
        <v>0</v>
      </c>
      <c r="P8774">
        <v>0</v>
      </c>
      <c r="Q8774">
        <v>0</v>
      </c>
    </row>
    <row r="8775" spans="1:17" x14ac:dyDescent="0.2">
      <c r="A8775" t="s">
        <v>26513</v>
      </c>
      <c r="B8775" t="s">
        <v>89</v>
      </c>
      <c r="C8775" t="s">
        <v>175</v>
      </c>
      <c r="D8775" t="s">
        <v>17736</v>
      </c>
      <c r="E8775" t="s">
        <v>83</v>
      </c>
      <c r="F8775" t="s">
        <v>4937</v>
      </c>
      <c r="G8775">
        <v>0</v>
      </c>
      <c r="H8775">
        <v>42</v>
      </c>
      <c r="I8775">
        <v>2</v>
      </c>
      <c r="J8775">
        <v>34</v>
      </c>
      <c r="K8775">
        <v>5</v>
      </c>
      <c r="L8775">
        <v>1</v>
      </c>
      <c r="M8775">
        <v>0</v>
      </c>
      <c r="N8775">
        <v>0</v>
      </c>
      <c r="O8775">
        <v>0</v>
      </c>
      <c r="P8775">
        <v>0</v>
      </c>
      <c r="Q8775">
        <v>0</v>
      </c>
    </row>
    <row r="8776" spans="1:17" x14ac:dyDescent="0.2">
      <c r="A8776" t="s">
        <v>26514</v>
      </c>
      <c r="B8776" t="s">
        <v>89</v>
      </c>
      <c r="C8776" t="s">
        <v>175</v>
      </c>
      <c r="D8776" t="s">
        <v>17736</v>
      </c>
      <c r="E8776" t="s">
        <v>83</v>
      </c>
      <c r="F8776" t="s">
        <v>4939</v>
      </c>
      <c r="G8776">
        <v>0</v>
      </c>
      <c r="H8776">
        <v>0</v>
      </c>
      <c r="I8776">
        <v>0</v>
      </c>
      <c r="J8776">
        <v>0</v>
      </c>
      <c r="K8776">
        <v>0</v>
      </c>
      <c r="L8776">
        <v>0</v>
      </c>
      <c r="M8776">
        <v>42</v>
      </c>
      <c r="N8776">
        <v>0</v>
      </c>
      <c r="O8776">
        <v>0</v>
      </c>
      <c r="P8776">
        <v>0</v>
      </c>
      <c r="Q8776">
        <v>0</v>
      </c>
    </row>
    <row r="8777" spans="1:17" x14ac:dyDescent="0.2">
      <c r="A8777" t="s">
        <v>26515</v>
      </c>
      <c r="B8777" t="s">
        <v>89</v>
      </c>
      <c r="C8777" t="s">
        <v>175</v>
      </c>
      <c r="D8777" t="s">
        <v>17736</v>
      </c>
      <c r="E8777" t="s">
        <v>83</v>
      </c>
      <c r="F8777" t="s">
        <v>4941</v>
      </c>
      <c r="G8777">
        <v>0</v>
      </c>
      <c r="H8777">
        <v>42</v>
      </c>
      <c r="I8777">
        <v>2</v>
      </c>
      <c r="J8777">
        <v>34</v>
      </c>
      <c r="K8777">
        <v>5</v>
      </c>
      <c r="L8777">
        <v>1</v>
      </c>
      <c r="M8777">
        <v>0</v>
      </c>
      <c r="N8777">
        <v>0</v>
      </c>
      <c r="O8777">
        <v>0</v>
      </c>
      <c r="P8777">
        <v>0</v>
      </c>
      <c r="Q8777">
        <v>0</v>
      </c>
    </row>
    <row r="8778" spans="1:17" x14ac:dyDescent="0.2">
      <c r="A8778" t="s">
        <v>26516</v>
      </c>
      <c r="B8778" t="s">
        <v>89</v>
      </c>
      <c r="C8778" t="s">
        <v>175</v>
      </c>
      <c r="D8778" t="s">
        <v>17736</v>
      </c>
      <c r="E8778" t="s">
        <v>83</v>
      </c>
      <c r="F8778" t="s">
        <v>4943</v>
      </c>
      <c r="G8778">
        <v>0</v>
      </c>
      <c r="H8778">
        <v>0</v>
      </c>
      <c r="I8778">
        <v>0</v>
      </c>
      <c r="J8778">
        <v>0</v>
      </c>
      <c r="K8778">
        <v>0</v>
      </c>
      <c r="L8778">
        <v>0</v>
      </c>
      <c r="M8778">
        <v>42</v>
      </c>
      <c r="N8778">
        <v>0</v>
      </c>
      <c r="O8778">
        <v>0</v>
      </c>
      <c r="P8778">
        <v>0</v>
      </c>
      <c r="Q8778">
        <v>0</v>
      </c>
    </row>
    <row r="8779" spans="1:17" x14ac:dyDescent="0.2">
      <c r="A8779" t="s">
        <v>26517</v>
      </c>
      <c r="B8779" t="s">
        <v>89</v>
      </c>
      <c r="C8779" t="s">
        <v>175</v>
      </c>
      <c r="D8779" t="s">
        <v>17736</v>
      </c>
      <c r="E8779" t="s">
        <v>83</v>
      </c>
      <c r="F8779" t="s">
        <v>4925</v>
      </c>
      <c r="G8779">
        <v>0</v>
      </c>
      <c r="H8779">
        <v>0</v>
      </c>
      <c r="I8779">
        <v>0</v>
      </c>
      <c r="J8779">
        <v>0</v>
      </c>
      <c r="K8779">
        <v>0</v>
      </c>
      <c r="L8779">
        <v>0</v>
      </c>
      <c r="M8779">
        <v>0</v>
      </c>
      <c r="N8779">
        <v>35</v>
      </c>
      <c r="O8779">
        <v>33</v>
      </c>
      <c r="P8779">
        <v>2</v>
      </c>
      <c r="Q8779">
        <v>0</v>
      </c>
    </row>
    <row r="8780" spans="1:17" x14ac:dyDescent="0.2">
      <c r="A8780" t="s">
        <v>26518</v>
      </c>
      <c r="B8780" t="s">
        <v>89</v>
      </c>
      <c r="C8780" t="s">
        <v>175</v>
      </c>
      <c r="D8780" t="s">
        <v>17736</v>
      </c>
      <c r="E8780" t="s">
        <v>83</v>
      </c>
      <c r="F8780" t="s">
        <v>4927</v>
      </c>
      <c r="G8780">
        <v>0</v>
      </c>
      <c r="H8780">
        <v>0</v>
      </c>
      <c r="I8780">
        <v>0</v>
      </c>
      <c r="J8780">
        <v>0</v>
      </c>
      <c r="K8780">
        <v>0</v>
      </c>
      <c r="L8780">
        <v>0</v>
      </c>
      <c r="M8780">
        <v>0</v>
      </c>
      <c r="N8780">
        <v>28</v>
      </c>
      <c r="O8780">
        <v>26</v>
      </c>
      <c r="P8780">
        <v>2</v>
      </c>
      <c r="Q8780">
        <v>0</v>
      </c>
    </row>
    <row r="8781" spans="1:17" x14ac:dyDescent="0.2">
      <c r="A8781" t="s">
        <v>26519</v>
      </c>
      <c r="B8781" t="s">
        <v>89</v>
      </c>
      <c r="C8781" t="s">
        <v>175</v>
      </c>
      <c r="D8781" t="s">
        <v>17736</v>
      </c>
      <c r="E8781" t="s">
        <v>83</v>
      </c>
      <c r="F8781" t="s">
        <v>17734</v>
      </c>
      <c r="G8781">
        <v>42</v>
      </c>
      <c r="H8781">
        <v>0</v>
      </c>
      <c r="I8781">
        <v>0</v>
      </c>
      <c r="J8781">
        <v>0</v>
      </c>
      <c r="K8781">
        <v>0</v>
      </c>
      <c r="L8781">
        <v>0</v>
      </c>
      <c r="M8781">
        <v>0</v>
      </c>
      <c r="N8781">
        <v>0</v>
      </c>
      <c r="O8781">
        <v>0</v>
      </c>
      <c r="P8781">
        <v>0</v>
      </c>
      <c r="Q8781">
        <v>0</v>
      </c>
    </row>
    <row r="8782" spans="1:17" x14ac:dyDescent="0.2">
      <c r="A8782" t="s">
        <v>26520</v>
      </c>
      <c r="B8782" t="s">
        <v>89</v>
      </c>
      <c r="C8782" t="s">
        <v>175</v>
      </c>
      <c r="D8782" t="s">
        <v>17736</v>
      </c>
      <c r="E8782" t="s">
        <v>81</v>
      </c>
      <c r="F8782" t="s">
        <v>4929</v>
      </c>
      <c r="G8782">
        <v>0</v>
      </c>
      <c r="H8782">
        <v>59</v>
      </c>
      <c r="I8782">
        <v>7</v>
      </c>
      <c r="J8782">
        <v>44</v>
      </c>
      <c r="K8782">
        <v>6</v>
      </c>
      <c r="L8782">
        <v>2</v>
      </c>
      <c r="M8782">
        <v>0</v>
      </c>
      <c r="N8782">
        <v>0</v>
      </c>
      <c r="O8782">
        <v>0</v>
      </c>
      <c r="P8782">
        <v>0</v>
      </c>
      <c r="Q8782">
        <v>0</v>
      </c>
    </row>
    <row r="8783" spans="1:17" x14ac:dyDescent="0.2">
      <c r="A8783" t="s">
        <v>26521</v>
      </c>
      <c r="B8783" t="s">
        <v>89</v>
      </c>
      <c r="C8783" t="s">
        <v>175</v>
      </c>
      <c r="D8783" t="s">
        <v>17736</v>
      </c>
      <c r="E8783" t="s">
        <v>81</v>
      </c>
      <c r="F8783" t="s">
        <v>4931</v>
      </c>
      <c r="G8783">
        <v>0</v>
      </c>
      <c r="H8783">
        <v>59</v>
      </c>
      <c r="I8783">
        <v>6</v>
      </c>
      <c r="J8783">
        <v>44</v>
      </c>
      <c r="K8783">
        <v>6</v>
      </c>
      <c r="L8783">
        <v>3</v>
      </c>
      <c r="M8783">
        <v>0</v>
      </c>
      <c r="N8783">
        <v>0</v>
      </c>
      <c r="O8783">
        <v>0</v>
      </c>
      <c r="P8783">
        <v>0</v>
      </c>
      <c r="Q8783">
        <v>0</v>
      </c>
    </row>
    <row r="8784" spans="1:17" x14ac:dyDescent="0.2">
      <c r="A8784" t="s">
        <v>26522</v>
      </c>
      <c r="B8784" t="s">
        <v>89</v>
      </c>
      <c r="C8784" t="s">
        <v>238</v>
      </c>
      <c r="D8784" t="s">
        <v>17736</v>
      </c>
      <c r="E8784" t="s">
        <v>83</v>
      </c>
      <c r="F8784" t="s">
        <v>4935</v>
      </c>
      <c r="G8784">
        <v>0</v>
      </c>
      <c r="H8784">
        <v>3</v>
      </c>
      <c r="I8784">
        <v>0</v>
      </c>
      <c r="J8784">
        <v>3</v>
      </c>
      <c r="K8784">
        <v>0</v>
      </c>
      <c r="L8784">
        <v>0</v>
      </c>
      <c r="M8784">
        <v>0</v>
      </c>
      <c r="N8784">
        <v>0</v>
      </c>
      <c r="O8784">
        <v>0</v>
      </c>
      <c r="P8784">
        <v>0</v>
      </c>
      <c r="Q8784">
        <v>0</v>
      </c>
    </row>
    <row r="8785" spans="1:17" x14ac:dyDescent="0.2">
      <c r="A8785" t="s">
        <v>26523</v>
      </c>
      <c r="B8785" t="s">
        <v>89</v>
      </c>
      <c r="C8785" t="s">
        <v>238</v>
      </c>
      <c r="D8785" t="s">
        <v>17736</v>
      </c>
      <c r="E8785" t="s">
        <v>83</v>
      </c>
      <c r="F8785" t="s">
        <v>4937</v>
      </c>
      <c r="G8785">
        <v>0</v>
      </c>
      <c r="H8785">
        <v>3</v>
      </c>
      <c r="I8785">
        <v>0</v>
      </c>
      <c r="J8785">
        <v>3</v>
      </c>
      <c r="K8785">
        <v>0</v>
      </c>
      <c r="L8785">
        <v>0</v>
      </c>
      <c r="M8785">
        <v>0</v>
      </c>
      <c r="N8785">
        <v>0</v>
      </c>
      <c r="O8785">
        <v>0</v>
      </c>
      <c r="P8785">
        <v>0</v>
      </c>
      <c r="Q8785">
        <v>0</v>
      </c>
    </row>
    <row r="8786" spans="1:17" x14ac:dyDescent="0.2">
      <c r="A8786" t="s">
        <v>26524</v>
      </c>
      <c r="B8786" t="s">
        <v>89</v>
      </c>
      <c r="C8786" t="s">
        <v>238</v>
      </c>
      <c r="D8786" t="s">
        <v>17736</v>
      </c>
      <c r="E8786" t="s">
        <v>83</v>
      </c>
      <c r="F8786" t="s">
        <v>4939</v>
      </c>
      <c r="G8786">
        <v>0</v>
      </c>
      <c r="H8786">
        <v>0</v>
      </c>
      <c r="I8786">
        <v>0</v>
      </c>
      <c r="J8786">
        <v>0</v>
      </c>
      <c r="K8786">
        <v>0</v>
      </c>
      <c r="L8786">
        <v>0</v>
      </c>
      <c r="M8786">
        <v>3</v>
      </c>
      <c r="N8786">
        <v>0</v>
      </c>
      <c r="O8786">
        <v>0</v>
      </c>
      <c r="P8786">
        <v>0</v>
      </c>
      <c r="Q8786">
        <v>0</v>
      </c>
    </row>
    <row r="8787" spans="1:17" x14ac:dyDescent="0.2">
      <c r="A8787" t="s">
        <v>26525</v>
      </c>
      <c r="B8787" t="s">
        <v>89</v>
      </c>
      <c r="C8787" t="s">
        <v>238</v>
      </c>
      <c r="D8787" t="s">
        <v>17736</v>
      </c>
      <c r="E8787" t="s">
        <v>83</v>
      </c>
      <c r="F8787" t="s">
        <v>4941</v>
      </c>
      <c r="G8787">
        <v>0</v>
      </c>
      <c r="H8787">
        <v>3</v>
      </c>
      <c r="I8787">
        <v>0</v>
      </c>
      <c r="J8787">
        <v>3</v>
      </c>
      <c r="K8787">
        <v>0</v>
      </c>
      <c r="L8787">
        <v>0</v>
      </c>
      <c r="M8787">
        <v>0</v>
      </c>
      <c r="N8787">
        <v>0</v>
      </c>
      <c r="O8787">
        <v>0</v>
      </c>
      <c r="P8787">
        <v>0</v>
      </c>
      <c r="Q8787">
        <v>0</v>
      </c>
    </row>
    <row r="8788" spans="1:17" x14ac:dyDescent="0.2">
      <c r="A8788" t="s">
        <v>26526</v>
      </c>
      <c r="B8788" t="s">
        <v>89</v>
      </c>
      <c r="C8788" t="s">
        <v>238</v>
      </c>
      <c r="D8788" t="s">
        <v>17736</v>
      </c>
      <c r="E8788" t="s">
        <v>83</v>
      </c>
      <c r="F8788" t="s">
        <v>4943</v>
      </c>
      <c r="G8788">
        <v>0</v>
      </c>
      <c r="H8788">
        <v>0</v>
      </c>
      <c r="I8788">
        <v>0</v>
      </c>
      <c r="J8788">
        <v>0</v>
      </c>
      <c r="K8788">
        <v>0</v>
      </c>
      <c r="L8788">
        <v>0</v>
      </c>
      <c r="M8788">
        <v>3</v>
      </c>
      <c r="N8788">
        <v>0</v>
      </c>
      <c r="O8788">
        <v>0</v>
      </c>
      <c r="P8788">
        <v>0</v>
      </c>
      <c r="Q8788">
        <v>0</v>
      </c>
    </row>
    <row r="8789" spans="1:17" x14ac:dyDescent="0.2">
      <c r="A8789" t="s">
        <v>26527</v>
      </c>
      <c r="B8789" t="s">
        <v>89</v>
      </c>
      <c r="C8789" t="s">
        <v>238</v>
      </c>
      <c r="D8789" t="s">
        <v>17736</v>
      </c>
      <c r="E8789" t="s">
        <v>83</v>
      </c>
      <c r="F8789" t="s">
        <v>4925</v>
      </c>
      <c r="G8789">
        <v>0</v>
      </c>
      <c r="H8789">
        <v>0</v>
      </c>
      <c r="I8789">
        <v>0</v>
      </c>
      <c r="J8789">
        <v>0</v>
      </c>
      <c r="K8789">
        <v>0</v>
      </c>
      <c r="L8789">
        <v>0</v>
      </c>
      <c r="M8789">
        <v>0</v>
      </c>
      <c r="N8789">
        <v>3</v>
      </c>
      <c r="O8789">
        <v>3</v>
      </c>
      <c r="P8789">
        <v>0</v>
      </c>
      <c r="Q8789">
        <v>0</v>
      </c>
    </row>
    <row r="8790" spans="1:17" x14ac:dyDescent="0.2">
      <c r="A8790" t="s">
        <v>26528</v>
      </c>
      <c r="B8790" t="s">
        <v>89</v>
      </c>
      <c r="C8790" t="s">
        <v>238</v>
      </c>
      <c r="D8790" t="s">
        <v>17736</v>
      </c>
      <c r="E8790" t="s">
        <v>83</v>
      </c>
      <c r="F8790" t="s">
        <v>4927</v>
      </c>
      <c r="G8790">
        <v>0</v>
      </c>
      <c r="H8790">
        <v>0</v>
      </c>
      <c r="I8790">
        <v>0</v>
      </c>
      <c r="J8790">
        <v>0</v>
      </c>
      <c r="K8790">
        <v>0</v>
      </c>
      <c r="L8790">
        <v>0</v>
      </c>
      <c r="M8790">
        <v>0</v>
      </c>
      <c r="N8790">
        <v>3</v>
      </c>
      <c r="O8790">
        <v>3</v>
      </c>
      <c r="P8790">
        <v>0</v>
      </c>
      <c r="Q8790">
        <v>0</v>
      </c>
    </row>
    <row r="8791" spans="1:17" x14ac:dyDescent="0.2">
      <c r="A8791" t="s">
        <v>26529</v>
      </c>
      <c r="B8791" t="s">
        <v>89</v>
      </c>
      <c r="C8791" t="s">
        <v>238</v>
      </c>
      <c r="D8791" t="s">
        <v>17736</v>
      </c>
      <c r="E8791" t="s">
        <v>83</v>
      </c>
      <c r="F8791" t="s">
        <v>17734</v>
      </c>
      <c r="G8791">
        <v>3</v>
      </c>
      <c r="H8791">
        <v>0</v>
      </c>
      <c r="I8791">
        <v>0</v>
      </c>
      <c r="J8791">
        <v>0</v>
      </c>
      <c r="K8791">
        <v>0</v>
      </c>
      <c r="L8791">
        <v>0</v>
      </c>
      <c r="M8791">
        <v>0</v>
      </c>
      <c r="N8791">
        <v>0</v>
      </c>
      <c r="O8791">
        <v>0</v>
      </c>
      <c r="P8791">
        <v>0</v>
      </c>
      <c r="Q8791">
        <v>0</v>
      </c>
    </row>
    <row r="8792" spans="1:17" x14ac:dyDescent="0.2">
      <c r="A8792" t="s">
        <v>26530</v>
      </c>
      <c r="B8792" t="s">
        <v>89</v>
      </c>
      <c r="C8792" t="s">
        <v>238</v>
      </c>
      <c r="D8792" t="s">
        <v>17736</v>
      </c>
      <c r="E8792" t="s">
        <v>81</v>
      </c>
      <c r="F8792" t="s">
        <v>4929</v>
      </c>
      <c r="G8792">
        <v>0</v>
      </c>
      <c r="H8792">
        <v>4</v>
      </c>
      <c r="I8792">
        <v>0</v>
      </c>
      <c r="J8792">
        <v>2</v>
      </c>
      <c r="K8792">
        <v>1</v>
      </c>
      <c r="L8792">
        <v>1</v>
      </c>
      <c r="M8792">
        <v>0</v>
      </c>
      <c r="N8792">
        <v>0</v>
      </c>
      <c r="O8792">
        <v>0</v>
      </c>
      <c r="P8792">
        <v>0</v>
      </c>
      <c r="Q8792">
        <v>0</v>
      </c>
    </row>
    <row r="8793" spans="1:17" x14ac:dyDescent="0.2">
      <c r="A8793" t="s">
        <v>26531</v>
      </c>
      <c r="B8793" t="s">
        <v>89</v>
      </c>
      <c r="C8793" t="s">
        <v>238</v>
      </c>
      <c r="D8793" t="s">
        <v>17736</v>
      </c>
      <c r="E8793" t="s">
        <v>81</v>
      </c>
      <c r="F8793" t="s">
        <v>4931</v>
      </c>
      <c r="G8793">
        <v>0</v>
      </c>
      <c r="H8793">
        <v>4</v>
      </c>
      <c r="I8793">
        <v>0</v>
      </c>
      <c r="J8793">
        <v>2</v>
      </c>
      <c r="K8793">
        <v>1</v>
      </c>
      <c r="L8793">
        <v>1</v>
      </c>
      <c r="M8793">
        <v>0</v>
      </c>
      <c r="N8793">
        <v>0</v>
      </c>
      <c r="O8793">
        <v>0</v>
      </c>
      <c r="P8793">
        <v>0</v>
      </c>
      <c r="Q8793">
        <v>0</v>
      </c>
    </row>
    <row r="8794" spans="1:17" x14ac:dyDescent="0.2">
      <c r="A8794" t="s">
        <v>26532</v>
      </c>
      <c r="B8794" t="s">
        <v>89</v>
      </c>
      <c r="C8794" t="s">
        <v>238</v>
      </c>
      <c r="D8794" t="s">
        <v>17736</v>
      </c>
      <c r="E8794" t="s">
        <v>81</v>
      </c>
      <c r="F8794" t="s">
        <v>4933</v>
      </c>
      <c r="G8794">
        <v>0</v>
      </c>
      <c r="H8794">
        <v>0</v>
      </c>
      <c r="I8794">
        <v>0</v>
      </c>
      <c r="J8794">
        <v>0</v>
      </c>
      <c r="K8794">
        <v>0</v>
      </c>
      <c r="L8794">
        <v>0</v>
      </c>
      <c r="M8794">
        <v>4</v>
      </c>
      <c r="N8794">
        <v>0</v>
      </c>
      <c r="O8794">
        <v>0</v>
      </c>
      <c r="P8794">
        <v>0</v>
      </c>
      <c r="Q8794">
        <v>0</v>
      </c>
    </row>
    <row r="8795" spans="1:17" x14ac:dyDescent="0.2">
      <c r="A8795" t="s">
        <v>26533</v>
      </c>
      <c r="B8795" t="s">
        <v>89</v>
      </c>
      <c r="C8795" t="s">
        <v>238</v>
      </c>
      <c r="D8795" t="s">
        <v>17736</v>
      </c>
      <c r="E8795" t="s">
        <v>81</v>
      </c>
      <c r="F8795" t="s">
        <v>4935</v>
      </c>
      <c r="G8795">
        <v>0</v>
      </c>
      <c r="H8795">
        <v>4</v>
      </c>
      <c r="I8795">
        <v>0</v>
      </c>
      <c r="J8795">
        <v>2</v>
      </c>
      <c r="K8795">
        <v>1</v>
      </c>
      <c r="L8795">
        <v>1</v>
      </c>
      <c r="M8795">
        <v>0</v>
      </c>
      <c r="N8795">
        <v>0</v>
      </c>
      <c r="O8795">
        <v>0</v>
      </c>
      <c r="P8795">
        <v>0</v>
      </c>
      <c r="Q8795">
        <v>0</v>
      </c>
    </row>
    <row r="8796" spans="1:17" x14ac:dyDescent="0.2">
      <c r="A8796" t="s">
        <v>26534</v>
      </c>
      <c r="B8796" t="s">
        <v>89</v>
      </c>
      <c r="C8796" t="s">
        <v>238</v>
      </c>
      <c r="D8796" t="s">
        <v>17736</v>
      </c>
      <c r="E8796" t="s">
        <v>81</v>
      </c>
      <c r="F8796" t="s">
        <v>4937</v>
      </c>
      <c r="G8796">
        <v>0</v>
      </c>
      <c r="H8796">
        <v>4</v>
      </c>
      <c r="I8796">
        <v>0</v>
      </c>
      <c r="J8796">
        <v>2</v>
      </c>
      <c r="K8796">
        <v>1</v>
      </c>
      <c r="L8796">
        <v>1</v>
      </c>
      <c r="M8796">
        <v>0</v>
      </c>
      <c r="N8796">
        <v>0</v>
      </c>
      <c r="O8796">
        <v>0</v>
      </c>
      <c r="P8796">
        <v>0</v>
      </c>
      <c r="Q8796">
        <v>0</v>
      </c>
    </row>
    <row r="8797" spans="1:17" x14ac:dyDescent="0.2">
      <c r="A8797" t="s">
        <v>26535</v>
      </c>
      <c r="B8797" t="s">
        <v>89</v>
      </c>
      <c r="C8797" t="s">
        <v>238</v>
      </c>
      <c r="D8797" t="s">
        <v>17736</v>
      </c>
      <c r="E8797" t="s">
        <v>81</v>
      </c>
      <c r="F8797" t="s">
        <v>4939</v>
      </c>
      <c r="G8797">
        <v>0</v>
      </c>
      <c r="H8797">
        <v>0</v>
      </c>
      <c r="I8797">
        <v>0</v>
      </c>
      <c r="J8797">
        <v>0</v>
      </c>
      <c r="K8797">
        <v>0</v>
      </c>
      <c r="L8797">
        <v>0</v>
      </c>
      <c r="M8797">
        <v>4</v>
      </c>
      <c r="N8797">
        <v>0</v>
      </c>
      <c r="O8797">
        <v>0</v>
      </c>
      <c r="P8797">
        <v>0</v>
      </c>
      <c r="Q8797">
        <v>0</v>
      </c>
    </row>
    <row r="8798" spans="1:17" x14ac:dyDescent="0.2">
      <c r="A8798" t="s">
        <v>26536</v>
      </c>
      <c r="B8798" t="s">
        <v>89</v>
      </c>
      <c r="C8798" t="s">
        <v>238</v>
      </c>
      <c r="D8798" t="s">
        <v>17736</v>
      </c>
      <c r="E8798" t="s">
        <v>81</v>
      </c>
      <c r="F8798" t="s">
        <v>4941</v>
      </c>
      <c r="G8798">
        <v>0</v>
      </c>
      <c r="H8798">
        <v>4</v>
      </c>
      <c r="I8798">
        <v>0</v>
      </c>
      <c r="J8798">
        <v>2</v>
      </c>
      <c r="K8798">
        <v>1</v>
      </c>
      <c r="L8798">
        <v>1</v>
      </c>
      <c r="M8798">
        <v>0</v>
      </c>
      <c r="N8798">
        <v>0</v>
      </c>
      <c r="O8798">
        <v>0</v>
      </c>
      <c r="P8798">
        <v>0</v>
      </c>
      <c r="Q8798">
        <v>0</v>
      </c>
    </row>
    <row r="8799" spans="1:17" x14ac:dyDescent="0.2">
      <c r="A8799" t="s">
        <v>26537</v>
      </c>
      <c r="B8799" t="s">
        <v>89</v>
      </c>
      <c r="C8799" t="s">
        <v>238</v>
      </c>
      <c r="D8799" t="s">
        <v>17736</v>
      </c>
      <c r="E8799" t="s">
        <v>81</v>
      </c>
      <c r="F8799" t="s">
        <v>4943</v>
      </c>
      <c r="G8799">
        <v>0</v>
      </c>
      <c r="H8799">
        <v>0</v>
      </c>
      <c r="I8799">
        <v>0</v>
      </c>
      <c r="J8799">
        <v>0</v>
      </c>
      <c r="K8799">
        <v>0</v>
      </c>
      <c r="L8799">
        <v>0</v>
      </c>
      <c r="M8799">
        <v>4</v>
      </c>
      <c r="N8799">
        <v>0</v>
      </c>
      <c r="O8799">
        <v>0</v>
      </c>
      <c r="P8799">
        <v>0</v>
      </c>
      <c r="Q8799">
        <v>0</v>
      </c>
    </row>
    <row r="8800" spans="1:17" x14ac:dyDescent="0.2">
      <c r="A8800" t="s">
        <v>26538</v>
      </c>
      <c r="B8800" t="s">
        <v>89</v>
      </c>
      <c r="C8800" t="s">
        <v>238</v>
      </c>
      <c r="D8800" t="s">
        <v>17736</v>
      </c>
      <c r="E8800" t="s">
        <v>81</v>
      </c>
      <c r="F8800" t="s">
        <v>4925</v>
      </c>
      <c r="G8800">
        <v>0</v>
      </c>
      <c r="H8800">
        <v>0</v>
      </c>
      <c r="I8800">
        <v>0</v>
      </c>
      <c r="J8800">
        <v>0</v>
      </c>
      <c r="K8800">
        <v>0</v>
      </c>
      <c r="L8800">
        <v>0</v>
      </c>
      <c r="M8800">
        <v>0</v>
      </c>
      <c r="N8800">
        <v>3</v>
      </c>
      <c r="O8800">
        <v>3</v>
      </c>
      <c r="P8800">
        <v>0</v>
      </c>
      <c r="Q8800">
        <v>0</v>
      </c>
    </row>
    <row r="8801" spans="1:17" x14ac:dyDescent="0.2">
      <c r="A8801" t="s">
        <v>26539</v>
      </c>
      <c r="B8801" t="s">
        <v>89</v>
      </c>
      <c r="C8801" t="s">
        <v>238</v>
      </c>
      <c r="D8801" t="s">
        <v>17736</v>
      </c>
      <c r="E8801" t="s">
        <v>81</v>
      </c>
      <c r="F8801" t="s">
        <v>4927</v>
      </c>
      <c r="G8801">
        <v>0</v>
      </c>
      <c r="H8801">
        <v>0</v>
      </c>
      <c r="I8801">
        <v>0</v>
      </c>
      <c r="J8801">
        <v>0</v>
      </c>
      <c r="K8801">
        <v>0</v>
      </c>
      <c r="L8801">
        <v>0</v>
      </c>
      <c r="M8801">
        <v>0</v>
      </c>
      <c r="N8801">
        <v>2</v>
      </c>
      <c r="O8801">
        <v>2</v>
      </c>
      <c r="P8801">
        <v>0</v>
      </c>
      <c r="Q8801">
        <v>0</v>
      </c>
    </row>
    <row r="8802" spans="1:17" x14ac:dyDescent="0.2">
      <c r="A8802" t="s">
        <v>26540</v>
      </c>
      <c r="B8802" t="s">
        <v>89</v>
      </c>
      <c r="C8802" t="s">
        <v>238</v>
      </c>
      <c r="D8802" t="s">
        <v>17736</v>
      </c>
      <c r="E8802" t="s">
        <v>81</v>
      </c>
      <c r="F8802" t="s">
        <v>17734</v>
      </c>
      <c r="G8802">
        <v>4</v>
      </c>
      <c r="H8802">
        <v>0</v>
      </c>
      <c r="I8802">
        <v>0</v>
      </c>
      <c r="J8802">
        <v>0</v>
      </c>
      <c r="K8802">
        <v>0</v>
      </c>
      <c r="L8802">
        <v>0</v>
      </c>
      <c r="M8802">
        <v>0</v>
      </c>
      <c r="N8802">
        <v>0</v>
      </c>
      <c r="O8802">
        <v>0</v>
      </c>
      <c r="P8802">
        <v>0</v>
      </c>
      <c r="Q8802">
        <v>0</v>
      </c>
    </row>
    <row r="8803" spans="1:17" x14ac:dyDescent="0.2">
      <c r="A8803" t="s">
        <v>26541</v>
      </c>
      <c r="B8803" t="s">
        <v>89</v>
      </c>
      <c r="C8803" t="s">
        <v>239</v>
      </c>
      <c r="D8803" t="s">
        <v>17768</v>
      </c>
      <c r="E8803" t="s">
        <v>83</v>
      </c>
      <c r="F8803" t="s">
        <v>17734</v>
      </c>
      <c r="G8803">
        <v>5</v>
      </c>
      <c r="H8803">
        <v>0</v>
      </c>
      <c r="I8803">
        <v>0</v>
      </c>
      <c r="J8803">
        <v>0</v>
      </c>
      <c r="K8803">
        <v>0</v>
      </c>
      <c r="L8803">
        <v>0</v>
      </c>
      <c r="M8803">
        <v>0</v>
      </c>
      <c r="N8803">
        <v>0</v>
      </c>
      <c r="O8803">
        <v>0</v>
      </c>
      <c r="P8803">
        <v>0</v>
      </c>
      <c r="Q8803">
        <v>0</v>
      </c>
    </row>
    <row r="8804" spans="1:17" x14ac:dyDescent="0.2">
      <c r="A8804" t="s">
        <v>26542</v>
      </c>
      <c r="B8804" t="s">
        <v>89</v>
      </c>
      <c r="C8804" t="s">
        <v>239</v>
      </c>
      <c r="D8804" t="s">
        <v>17768</v>
      </c>
      <c r="E8804" t="s">
        <v>81</v>
      </c>
      <c r="F8804" t="s">
        <v>17734</v>
      </c>
      <c r="G8804">
        <v>2</v>
      </c>
      <c r="H8804">
        <v>0</v>
      </c>
      <c r="I8804">
        <v>0</v>
      </c>
      <c r="J8804">
        <v>0</v>
      </c>
      <c r="K8804">
        <v>0</v>
      </c>
      <c r="L8804">
        <v>0</v>
      </c>
      <c r="M8804">
        <v>0</v>
      </c>
      <c r="N8804">
        <v>0</v>
      </c>
      <c r="O8804">
        <v>0</v>
      </c>
      <c r="P8804">
        <v>0</v>
      </c>
      <c r="Q8804">
        <v>0</v>
      </c>
    </row>
    <row r="8805" spans="1:17" x14ac:dyDescent="0.2">
      <c r="A8805" t="s">
        <v>26543</v>
      </c>
      <c r="B8805" t="s">
        <v>89</v>
      </c>
      <c r="C8805" t="s">
        <v>239</v>
      </c>
      <c r="D8805" t="s">
        <v>17736</v>
      </c>
      <c r="E8805" t="s">
        <v>83</v>
      </c>
      <c r="F8805" t="s">
        <v>4929</v>
      </c>
      <c r="G8805">
        <v>0</v>
      </c>
      <c r="H8805">
        <v>11</v>
      </c>
      <c r="I8805">
        <v>0</v>
      </c>
      <c r="J8805">
        <v>8</v>
      </c>
      <c r="K8805">
        <v>3</v>
      </c>
      <c r="L8805">
        <v>0</v>
      </c>
      <c r="M8805">
        <v>0</v>
      </c>
      <c r="N8805">
        <v>0</v>
      </c>
      <c r="O8805">
        <v>0</v>
      </c>
      <c r="P8805">
        <v>0</v>
      </c>
      <c r="Q8805">
        <v>0</v>
      </c>
    </row>
    <row r="8806" spans="1:17" x14ac:dyDescent="0.2">
      <c r="A8806" t="s">
        <v>26544</v>
      </c>
      <c r="B8806" t="s">
        <v>89</v>
      </c>
      <c r="C8806" t="s">
        <v>239</v>
      </c>
      <c r="D8806" t="s">
        <v>17736</v>
      </c>
      <c r="E8806" t="s">
        <v>83</v>
      </c>
      <c r="F8806" t="s">
        <v>4931</v>
      </c>
      <c r="G8806">
        <v>0</v>
      </c>
      <c r="H8806">
        <v>11</v>
      </c>
      <c r="I8806">
        <v>0</v>
      </c>
      <c r="J8806">
        <v>8</v>
      </c>
      <c r="K8806">
        <v>3</v>
      </c>
      <c r="L8806">
        <v>0</v>
      </c>
      <c r="M8806">
        <v>0</v>
      </c>
      <c r="N8806">
        <v>0</v>
      </c>
      <c r="O8806">
        <v>0</v>
      </c>
      <c r="P8806">
        <v>0</v>
      </c>
      <c r="Q8806">
        <v>0</v>
      </c>
    </row>
    <row r="8807" spans="1:17" x14ac:dyDescent="0.2">
      <c r="A8807" t="s">
        <v>26545</v>
      </c>
      <c r="B8807" t="s">
        <v>89</v>
      </c>
      <c r="C8807" t="s">
        <v>239</v>
      </c>
      <c r="D8807" t="s">
        <v>17736</v>
      </c>
      <c r="E8807" t="s">
        <v>83</v>
      </c>
      <c r="F8807" t="s">
        <v>4933</v>
      </c>
      <c r="G8807">
        <v>0</v>
      </c>
      <c r="H8807">
        <v>0</v>
      </c>
      <c r="I8807">
        <v>0</v>
      </c>
      <c r="J8807">
        <v>0</v>
      </c>
      <c r="K8807">
        <v>0</v>
      </c>
      <c r="L8807">
        <v>0</v>
      </c>
      <c r="M8807">
        <v>11</v>
      </c>
      <c r="N8807">
        <v>0</v>
      </c>
      <c r="O8807">
        <v>0</v>
      </c>
      <c r="P8807">
        <v>0</v>
      </c>
      <c r="Q8807">
        <v>0</v>
      </c>
    </row>
    <row r="8808" spans="1:17" x14ac:dyDescent="0.2">
      <c r="A8808" t="s">
        <v>26546</v>
      </c>
      <c r="B8808" t="s">
        <v>89</v>
      </c>
      <c r="C8808" t="s">
        <v>239</v>
      </c>
      <c r="D8808" t="s">
        <v>17736</v>
      </c>
      <c r="E8808" t="s">
        <v>83</v>
      </c>
      <c r="F8808" t="s">
        <v>4935</v>
      </c>
      <c r="G8808">
        <v>0</v>
      </c>
      <c r="H8808">
        <v>11</v>
      </c>
      <c r="I8808">
        <v>0</v>
      </c>
      <c r="J8808">
        <v>8</v>
      </c>
      <c r="K8808">
        <v>3</v>
      </c>
      <c r="L8808">
        <v>0</v>
      </c>
      <c r="M8808">
        <v>0</v>
      </c>
      <c r="N8808">
        <v>0</v>
      </c>
      <c r="O8808">
        <v>0</v>
      </c>
      <c r="P8808">
        <v>0</v>
      </c>
      <c r="Q8808">
        <v>0</v>
      </c>
    </row>
    <row r="8809" spans="1:17" x14ac:dyDescent="0.2">
      <c r="A8809" t="s">
        <v>26547</v>
      </c>
      <c r="B8809" t="s">
        <v>89</v>
      </c>
      <c r="C8809" t="s">
        <v>239</v>
      </c>
      <c r="D8809" t="s">
        <v>17736</v>
      </c>
      <c r="E8809" t="s">
        <v>83</v>
      </c>
      <c r="F8809" t="s">
        <v>4937</v>
      </c>
      <c r="G8809">
        <v>0</v>
      </c>
      <c r="H8809">
        <v>11</v>
      </c>
      <c r="I8809">
        <v>0</v>
      </c>
      <c r="J8809">
        <v>8</v>
      </c>
      <c r="K8809">
        <v>3</v>
      </c>
      <c r="L8809">
        <v>0</v>
      </c>
      <c r="M8809">
        <v>0</v>
      </c>
      <c r="N8809">
        <v>0</v>
      </c>
      <c r="O8809">
        <v>0</v>
      </c>
      <c r="P8809">
        <v>0</v>
      </c>
      <c r="Q8809">
        <v>0</v>
      </c>
    </row>
    <row r="8810" spans="1:17" x14ac:dyDescent="0.2">
      <c r="A8810" t="s">
        <v>26548</v>
      </c>
      <c r="B8810" t="s">
        <v>89</v>
      </c>
      <c r="C8810" t="s">
        <v>239</v>
      </c>
      <c r="D8810" t="s">
        <v>17736</v>
      </c>
      <c r="E8810" t="s">
        <v>83</v>
      </c>
      <c r="F8810" t="s">
        <v>4939</v>
      </c>
      <c r="G8810">
        <v>0</v>
      </c>
      <c r="H8810">
        <v>0</v>
      </c>
      <c r="I8810">
        <v>0</v>
      </c>
      <c r="J8810">
        <v>0</v>
      </c>
      <c r="K8810">
        <v>0</v>
      </c>
      <c r="L8810">
        <v>0</v>
      </c>
      <c r="M8810">
        <v>11</v>
      </c>
      <c r="N8810">
        <v>0</v>
      </c>
      <c r="O8810">
        <v>0</v>
      </c>
      <c r="P8810">
        <v>0</v>
      </c>
      <c r="Q8810">
        <v>0</v>
      </c>
    </row>
    <row r="8811" spans="1:17" x14ac:dyDescent="0.2">
      <c r="A8811" t="s">
        <v>26549</v>
      </c>
      <c r="B8811" t="s">
        <v>89</v>
      </c>
      <c r="C8811" t="s">
        <v>239</v>
      </c>
      <c r="D8811" t="s">
        <v>17736</v>
      </c>
      <c r="E8811" t="s">
        <v>83</v>
      </c>
      <c r="F8811" t="s">
        <v>4941</v>
      </c>
      <c r="G8811">
        <v>0</v>
      </c>
      <c r="H8811">
        <v>11</v>
      </c>
      <c r="I8811">
        <v>0</v>
      </c>
      <c r="J8811">
        <v>8</v>
      </c>
      <c r="K8811">
        <v>3</v>
      </c>
      <c r="L8811">
        <v>0</v>
      </c>
      <c r="M8811">
        <v>0</v>
      </c>
      <c r="N8811">
        <v>0</v>
      </c>
      <c r="O8811">
        <v>0</v>
      </c>
      <c r="P8811">
        <v>0</v>
      </c>
      <c r="Q8811">
        <v>0</v>
      </c>
    </row>
    <row r="8812" spans="1:17" x14ac:dyDescent="0.2">
      <c r="A8812" t="s">
        <v>26550</v>
      </c>
      <c r="B8812" t="s">
        <v>88</v>
      </c>
      <c r="C8812" t="s">
        <v>148</v>
      </c>
      <c r="D8812" t="s">
        <v>17736</v>
      </c>
      <c r="E8812" t="s">
        <v>81</v>
      </c>
      <c r="F8812" t="s">
        <v>4933</v>
      </c>
      <c r="G8812">
        <v>0</v>
      </c>
      <c r="H8812">
        <v>0</v>
      </c>
      <c r="I8812">
        <v>0</v>
      </c>
      <c r="J8812">
        <v>0</v>
      </c>
      <c r="K8812">
        <v>0</v>
      </c>
      <c r="L8812">
        <v>0</v>
      </c>
      <c r="M8812">
        <v>9</v>
      </c>
      <c r="N8812">
        <v>0</v>
      </c>
      <c r="O8812">
        <v>0</v>
      </c>
      <c r="P8812">
        <v>0</v>
      </c>
      <c r="Q8812">
        <v>0</v>
      </c>
    </row>
    <row r="8813" spans="1:17" x14ac:dyDescent="0.2">
      <c r="A8813" t="s">
        <v>26551</v>
      </c>
      <c r="B8813" t="s">
        <v>88</v>
      </c>
      <c r="C8813" t="s">
        <v>148</v>
      </c>
      <c r="D8813" t="s">
        <v>17736</v>
      </c>
      <c r="E8813" t="s">
        <v>81</v>
      </c>
      <c r="F8813" t="s">
        <v>4935</v>
      </c>
      <c r="G8813">
        <v>0</v>
      </c>
      <c r="H8813">
        <v>9</v>
      </c>
      <c r="I8813">
        <v>0</v>
      </c>
      <c r="J8813">
        <v>9</v>
      </c>
      <c r="K8813">
        <v>0</v>
      </c>
      <c r="L8813">
        <v>0</v>
      </c>
      <c r="M8813">
        <v>0</v>
      </c>
      <c r="N8813">
        <v>0</v>
      </c>
      <c r="O8813">
        <v>0</v>
      </c>
      <c r="P8813">
        <v>0</v>
      </c>
      <c r="Q8813">
        <v>0</v>
      </c>
    </row>
    <row r="8814" spans="1:17" x14ac:dyDescent="0.2">
      <c r="A8814" t="s">
        <v>26552</v>
      </c>
      <c r="B8814" t="s">
        <v>88</v>
      </c>
      <c r="C8814" t="s">
        <v>148</v>
      </c>
      <c r="D8814" t="s">
        <v>17736</v>
      </c>
      <c r="E8814" t="s">
        <v>81</v>
      </c>
      <c r="F8814" t="s">
        <v>4937</v>
      </c>
      <c r="G8814">
        <v>0</v>
      </c>
      <c r="H8814">
        <v>9</v>
      </c>
      <c r="I8814">
        <v>0</v>
      </c>
      <c r="J8814">
        <v>9</v>
      </c>
      <c r="K8814">
        <v>0</v>
      </c>
      <c r="L8814">
        <v>0</v>
      </c>
      <c r="M8814">
        <v>0</v>
      </c>
      <c r="N8814">
        <v>0</v>
      </c>
      <c r="O8814">
        <v>0</v>
      </c>
      <c r="P8814">
        <v>0</v>
      </c>
      <c r="Q8814">
        <v>0</v>
      </c>
    </row>
    <row r="8815" spans="1:17" x14ac:dyDescent="0.2">
      <c r="A8815" t="s">
        <v>26553</v>
      </c>
      <c r="B8815" t="s">
        <v>88</v>
      </c>
      <c r="C8815" t="s">
        <v>148</v>
      </c>
      <c r="D8815" t="s">
        <v>17736</v>
      </c>
      <c r="E8815" t="s">
        <v>81</v>
      </c>
      <c r="F8815" t="s">
        <v>4939</v>
      </c>
      <c r="G8815">
        <v>0</v>
      </c>
      <c r="H8815">
        <v>0</v>
      </c>
      <c r="I8815">
        <v>0</v>
      </c>
      <c r="J8815">
        <v>0</v>
      </c>
      <c r="K8815">
        <v>0</v>
      </c>
      <c r="L8815">
        <v>0</v>
      </c>
      <c r="M8815">
        <v>9</v>
      </c>
      <c r="N8815">
        <v>0</v>
      </c>
      <c r="O8815">
        <v>0</v>
      </c>
      <c r="P8815">
        <v>0</v>
      </c>
      <c r="Q8815">
        <v>0</v>
      </c>
    </row>
    <row r="8816" spans="1:17" x14ac:dyDescent="0.2">
      <c r="A8816" t="s">
        <v>26554</v>
      </c>
      <c r="B8816" t="s">
        <v>88</v>
      </c>
      <c r="C8816" t="s">
        <v>148</v>
      </c>
      <c r="D8816" t="s">
        <v>17736</v>
      </c>
      <c r="E8816" t="s">
        <v>81</v>
      </c>
      <c r="F8816" t="s">
        <v>4941</v>
      </c>
      <c r="G8816">
        <v>0</v>
      </c>
      <c r="H8816">
        <v>9</v>
      </c>
      <c r="I8816">
        <v>0</v>
      </c>
      <c r="J8816">
        <v>9</v>
      </c>
      <c r="K8816">
        <v>0</v>
      </c>
      <c r="L8816">
        <v>0</v>
      </c>
      <c r="M8816">
        <v>0</v>
      </c>
      <c r="N8816">
        <v>0</v>
      </c>
      <c r="O8816">
        <v>0</v>
      </c>
      <c r="P8816">
        <v>0</v>
      </c>
      <c r="Q8816">
        <v>0</v>
      </c>
    </row>
    <row r="8817" spans="1:17" x14ac:dyDescent="0.2">
      <c r="A8817" t="s">
        <v>26555</v>
      </c>
      <c r="B8817" t="s">
        <v>88</v>
      </c>
      <c r="C8817" t="s">
        <v>148</v>
      </c>
      <c r="D8817" t="s">
        <v>17736</v>
      </c>
      <c r="E8817" t="s">
        <v>81</v>
      </c>
      <c r="F8817" t="s">
        <v>4943</v>
      </c>
      <c r="G8817">
        <v>0</v>
      </c>
      <c r="H8817">
        <v>0</v>
      </c>
      <c r="I8817">
        <v>0</v>
      </c>
      <c r="J8817">
        <v>0</v>
      </c>
      <c r="K8817">
        <v>0</v>
      </c>
      <c r="L8817">
        <v>0</v>
      </c>
      <c r="M8817">
        <v>9</v>
      </c>
      <c r="N8817">
        <v>0</v>
      </c>
      <c r="O8817">
        <v>0</v>
      </c>
      <c r="P8817">
        <v>0</v>
      </c>
      <c r="Q8817">
        <v>0</v>
      </c>
    </row>
    <row r="8818" spans="1:17" x14ac:dyDescent="0.2">
      <c r="A8818" t="s">
        <v>26556</v>
      </c>
      <c r="B8818" t="s">
        <v>88</v>
      </c>
      <c r="C8818" t="s">
        <v>148</v>
      </c>
      <c r="D8818" t="s">
        <v>17736</v>
      </c>
      <c r="E8818" t="s">
        <v>81</v>
      </c>
      <c r="F8818" t="s">
        <v>4925</v>
      </c>
      <c r="G8818">
        <v>0</v>
      </c>
      <c r="H8818">
        <v>0</v>
      </c>
      <c r="I8818">
        <v>0</v>
      </c>
      <c r="J8818">
        <v>0</v>
      </c>
      <c r="K8818">
        <v>0</v>
      </c>
      <c r="L8818">
        <v>0</v>
      </c>
      <c r="M8818">
        <v>0</v>
      </c>
      <c r="N8818">
        <v>9</v>
      </c>
      <c r="O8818">
        <v>9</v>
      </c>
      <c r="P8818">
        <v>0</v>
      </c>
      <c r="Q8818">
        <v>0</v>
      </c>
    </row>
    <row r="8819" spans="1:17" x14ac:dyDescent="0.2">
      <c r="A8819" t="s">
        <v>26557</v>
      </c>
      <c r="B8819" t="s">
        <v>88</v>
      </c>
      <c r="C8819" t="s">
        <v>148</v>
      </c>
      <c r="D8819" t="s">
        <v>17736</v>
      </c>
      <c r="E8819" t="s">
        <v>81</v>
      </c>
      <c r="F8819" t="s">
        <v>4927</v>
      </c>
      <c r="G8819">
        <v>0</v>
      </c>
      <c r="H8819">
        <v>0</v>
      </c>
      <c r="I8819">
        <v>0</v>
      </c>
      <c r="J8819">
        <v>0</v>
      </c>
      <c r="K8819">
        <v>0</v>
      </c>
      <c r="L8819">
        <v>0</v>
      </c>
      <c r="M8819">
        <v>0</v>
      </c>
      <c r="N8819">
        <v>9</v>
      </c>
      <c r="O8819">
        <v>9</v>
      </c>
      <c r="P8819">
        <v>0</v>
      </c>
      <c r="Q8819">
        <v>0</v>
      </c>
    </row>
    <row r="8820" spans="1:17" x14ac:dyDescent="0.2">
      <c r="A8820" t="s">
        <v>26558</v>
      </c>
      <c r="B8820" t="s">
        <v>88</v>
      </c>
      <c r="C8820" t="s">
        <v>148</v>
      </c>
      <c r="D8820" t="s">
        <v>17736</v>
      </c>
      <c r="E8820" t="s">
        <v>81</v>
      </c>
      <c r="F8820" t="s">
        <v>17734</v>
      </c>
      <c r="G8820">
        <v>9</v>
      </c>
      <c r="H8820">
        <v>0</v>
      </c>
      <c r="I8820">
        <v>0</v>
      </c>
      <c r="J8820">
        <v>0</v>
      </c>
      <c r="K8820">
        <v>0</v>
      </c>
      <c r="L8820">
        <v>0</v>
      </c>
      <c r="M8820">
        <v>0</v>
      </c>
      <c r="N8820">
        <v>0</v>
      </c>
      <c r="O8820">
        <v>0</v>
      </c>
      <c r="P8820">
        <v>0</v>
      </c>
      <c r="Q8820">
        <v>0</v>
      </c>
    </row>
    <row r="8821" spans="1:17" x14ac:dyDescent="0.2">
      <c r="A8821" t="s">
        <v>26559</v>
      </c>
      <c r="B8821" t="s">
        <v>88</v>
      </c>
      <c r="C8821" t="s">
        <v>148</v>
      </c>
      <c r="D8821" t="s">
        <v>17748</v>
      </c>
      <c r="E8821" t="s">
        <v>83</v>
      </c>
      <c r="F8821" t="s">
        <v>17749</v>
      </c>
      <c r="G8821">
        <v>0</v>
      </c>
      <c r="H8821">
        <v>0</v>
      </c>
      <c r="I8821">
        <v>0</v>
      </c>
      <c r="J8821">
        <v>0</v>
      </c>
      <c r="K8821">
        <v>0</v>
      </c>
      <c r="L8821">
        <v>0</v>
      </c>
      <c r="M8821">
        <v>0</v>
      </c>
      <c r="N8821">
        <v>6</v>
      </c>
      <c r="O8821">
        <v>5</v>
      </c>
      <c r="P8821">
        <v>1</v>
      </c>
      <c r="Q8821">
        <v>0</v>
      </c>
    </row>
    <row r="8822" spans="1:17" x14ac:dyDescent="0.2">
      <c r="A8822" t="s">
        <v>26560</v>
      </c>
      <c r="B8822" t="s">
        <v>88</v>
      </c>
      <c r="C8822" t="s">
        <v>148</v>
      </c>
      <c r="D8822" t="s">
        <v>17748</v>
      </c>
      <c r="E8822" t="s">
        <v>83</v>
      </c>
      <c r="F8822" t="s">
        <v>17734</v>
      </c>
      <c r="G8822">
        <v>6</v>
      </c>
      <c r="H8822">
        <v>0</v>
      </c>
      <c r="I8822">
        <v>0</v>
      </c>
      <c r="J8822">
        <v>0</v>
      </c>
      <c r="K8822">
        <v>0</v>
      </c>
      <c r="L8822">
        <v>0</v>
      </c>
      <c r="M8822">
        <v>0</v>
      </c>
      <c r="N8822">
        <v>0</v>
      </c>
      <c r="O8822">
        <v>0</v>
      </c>
      <c r="P8822">
        <v>0</v>
      </c>
      <c r="Q8822">
        <v>0</v>
      </c>
    </row>
    <row r="8823" spans="1:17" x14ac:dyDescent="0.2">
      <c r="A8823" t="s">
        <v>26561</v>
      </c>
      <c r="B8823" t="s">
        <v>88</v>
      </c>
      <c r="C8823" t="s">
        <v>148</v>
      </c>
      <c r="D8823" t="s">
        <v>17748</v>
      </c>
      <c r="E8823" t="s">
        <v>81</v>
      </c>
      <c r="F8823" t="s">
        <v>17749</v>
      </c>
      <c r="G8823">
        <v>0</v>
      </c>
      <c r="H8823">
        <v>0</v>
      </c>
      <c r="I8823">
        <v>0</v>
      </c>
      <c r="J8823">
        <v>0</v>
      </c>
      <c r="K8823">
        <v>0</v>
      </c>
      <c r="L8823">
        <v>0</v>
      </c>
      <c r="M8823">
        <v>0</v>
      </c>
      <c r="N8823">
        <v>8</v>
      </c>
      <c r="O8823">
        <v>8</v>
      </c>
      <c r="P8823">
        <v>0</v>
      </c>
      <c r="Q8823">
        <v>0</v>
      </c>
    </row>
    <row r="8824" spans="1:17" x14ac:dyDescent="0.2">
      <c r="A8824" t="s">
        <v>26562</v>
      </c>
      <c r="B8824" t="s">
        <v>88</v>
      </c>
      <c r="C8824" t="s">
        <v>148</v>
      </c>
      <c r="D8824" t="s">
        <v>17748</v>
      </c>
      <c r="E8824" t="s">
        <v>81</v>
      </c>
      <c r="F8824" t="s">
        <v>17734</v>
      </c>
      <c r="G8824">
        <v>8</v>
      </c>
      <c r="H8824">
        <v>0</v>
      </c>
      <c r="I8824">
        <v>0</v>
      </c>
      <c r="J8824">
        <v>0</v>
      </c>
      <c r="K8824">
        <v>0</v>
      </c>
      <c r="L8824">
        <v>0</v>
      </c>
      <c r="M8824">
        <v>0</v>
      </c>
      <c r="N8824">
        <v>0</v>
      </c>
      <c r="O8824">
        <v>0</v>
      </c>
      <c r="P8824">
        <v>0</v>
      </c>
      <c r="Q8824">
        <v>0</v>
      </c>
    </row>
    <row r="8825" spans="1:17" x14ac:dyDescent="0.2">
      <c r="A8825" t="s">
        <v>26563</v>
      </c>
      <c r="B8825" t="s">
        <v>88</v>
      </c>
      <c r="C8825" t="s">
        <v>149</v>
      </c>
      <c r="D8825" t="s">
        <v>17768</v>
      </c>
      <c r="E8825" t="s">
        <v>83</v>
      </c>
      <c r="F8825" t="s">
        <v>17734</v>
      </c>
      <c r="G8825">
        <v>3</v>
      </c>
      <c r="H8825">
        <v>0</v>
      </c>
      <c r="I8825">
        <v>0</v>
      </c>
      <c r="J8825">
        <v>0</v>
      </c>
      <c r="K8825">
        <v>0</v>
      </c>
      <c r="L8825">
        <v>0</v>
      </c>
      <c r="M8825">
        <v>0</v>
      </c>
      <c r="N8825">
        <v>0</v>
      </c>
      <c r="O8825">
        <v>0</v>
      </c>
      <c r="P8825">
        <v>0</v>
      </c>
      <c r="Q8825">
        <v>0</v>
      </c>
    </row>
    <row r="8826" spans="1:17" x14ac:dyDescent="0.2">
      <c r="A8826" t="s">
        <v>26564</v>
      </c>
      <c r="B8826" t="s">
        <v>88</v>
      </c>
      <c r="C8826" t="s">
        <v>149</v>
      </c>
      <c r="D8826" t="s">
        <v>17768</v>
      </c>
      <c r="E8826" t="s">
        <v>81</v>
      </c>
      <c r="F8826" t="s">
        <v>17734</v>
      </c>
      <c r="G8826">
        <v>2</v>
      </c>
      <c r="H8826">
        <v>0</v>
      </c>
      <c r="I8826">
        <v>0</v>
      </c>
      <c r="J8826">
        <v>0</v>
      </c>
      <c r="K8826">
        <v>0</v>
      </c>
      <c r="L8826">
        <v>0</v>
      </c>
      <c r="M8826">
        <v>0</v>
      </c>
      <c r="N8826">
        <v>0</v>
      </c>
      <c r="O8826">
        <v>0</v>
      </c>
      <c r="P8826">
        <v>0</v>
      </c>
      <c r="Q8826">
        <v>0</v>
      </c>
    </row>
    <row r="8827" spans="1:17" x14ac:dyDescent="0.2">
      <c r="A8827" t="s">
        <v>26565</v>
      </c>
      <c r="B8827" t="s">
        <v>88</v>
      </c>
      <c r="C8827" t="s">
        <v>149</v>
      </c>
      <c r="D8827" t="s">
        <v>17736</v>
      </c>
      <c r="E8827" t="s">
        <v>83</v>
      </c>
      <c r="F8827" t="s">
        <v>4929</v>
      </c>
      <c r="G8827">
        <v>0</v>
      </c>
      <c r="H8827">
        <v>47</v>
      </c>
      <c r="I8827">
        <v>9</v>
      </c>
      <c r="J8827">
        <v>34</v>
      </c>
      <c r="K8827">
        <v>2</v>
      </c>
      <c r="L8827">
        <v>2</v>
      </c>
      <c r="M8827">
        <v>0</v>
      </c>
      <c r="N8827">
        <v>0</v>
      </c>
      <c r="O8827">
        <v>0</v>
      </c>
      <c r="P8827">
        <v>0</v>
      </c>
      <c r="Q8827">
        <v>0</v>
      </c>
    </row>
    <row r="8828" spans="1:17" x14ac:dyDescent="0.2">
      <c r="A8828" t="s">
        <v>26566</v>
      </c>
      <c r="B8828" t="s">
        <v>88</v>
      </c>
      <c r="C8828" t="s">
        <v>149</v>
      </c>
      <c r="D8828" t="s">
        <v>17736</v>
      </c>
      <c r="E8828" t="s">
        <v>83</v>
      </c>
      <c r="F8828" t="s">
        <v>4931</v>
      </c>
      <c r="G8828">
        <v>0</v>
      </c>
      <c r="H8828">
        <v>47</v>
      </c>
      <c r="I8828">
        <v>9</v>
      </c>
      <c r="J8828">
        <v>33</v>
      </c>
      <c r="K8828">
        <v>3</v>
      </c>
      <c r="L8828">
        <v>2</v>
      </c>
      <c r="M8828">
        <v>0</v>
      </c>
      <c r="N8828">
        <v>0</v>
      </c>
      <c r="O8828">
        <v>0</v>
      </c>
      <c r="P8828">
        <v>0</v>
      </c>
      <c r="Q8828">
        <v>0</v>
      </c>
    </row>
    <row r="8829" spans="1:17" x14ac:dyDescent="0.2">
      <c r="A8829" t="s">
        <v>26567</v>
      </c>
      <c r="B8829" t="s">
        <v>88</v>
      </c>
      <c r="C8829" t="s">
        <v>149</v>
      </c>
      <c r="D8829" t="s">
        <v>17736</v>
      </c>
      <c r="E8829" t="s">
        <v>83</v>
      </c>
      <c r="F8829" t="s">
        <v>4933</v>
      </c>
      <c r="G8829">
        <v>0</v>
      </c>
      <c r="H8829">
        <v>0</v>
      </c>
      <c r="I8829">
        <v>0</v>
      </c>
      <c r="J8829">
        <v>0</v>
      </c>
      <c r="K8829">
        <v>0</v>
      </c>
      <c r="L8829">
        <v>0</v>
      </c>
      <c r="M8829">
        <v>47</v>
      </c>
      <c r="N8829">
        <v>0</v>
      </c>
      <c r="O8829">
        <v>0</v>
      </c>
      <c r="P8829">
        <v>0</v>
      </c>
      <c r="Q8829">
        <v>0</v>
      </c>
    </row>
    <row r="8830" spans="1:17" x14ac:dyDescent="0.2">
      <c r="A8830" t="s">
        <v>26568</v>
      </c>
      <c r="B8830" t="s">
        <v>88</v>
      </c>
      <c r="C8830" t="s">
        <v>149</v>
      </c>
      <c r="D8830" t="s">
        <v>17736</v>
      </c>
      <c r="E8830" t="s">
        <v>83</v>
      </c>
      <c r="F8830" t="s">
        <v>4935</v>
      </c>
      <c r="G8830">
        <v>0</v>
      </c>
      <c r="H8830">
        <v>47</v>
      </c>
      <c r="I8830">
        <v>9</v>
      </c>
      <c r="J8830">
        <v>33</v>
      </c>
      <c r="K8830">
        <v>3</v>
      </c>
      <c r="L8830">
        <v>2</v>
      </c>
      <c r="M8830">
        <v>0</v>
      </c>
      <c r="N8830">
        <v>0</v>
      </c>
      <c r="O8830">
        <v>0</v>
      </c>
      <c r="P8830">
        <v>0</v>
      </c>
      <c r="Q8830">
        <v>0</v>
      </c>
    </row>
    <row r="8831" spans="1:17" x14ac:dyDescent="0.2">
      <c r="A8831" t="s">
        <v>26569</v>
      </c>
      <c r="B8831" t="s">
        <v>88</v>
      </c>
      <c r="C8831" t="s">
        <v>149</v>
      </c>
      <c r="D8831" t="s">
        <v>17736</v>
      </c>
      <c r="E8831" t="s">
        <v>83</v>
      </c>
      <c r="F8831" t="s">
        <v>4937</v>
      </c>
      <c r="G8831">
        <v>0</v>
      </c>
      <c r="H8831">
        <v>47</v>
      </c>
      <c r="I8831">
        <v>9</v>
      </c>
      <c r="J8831">
        <v>34</v>
      </c>
      <c r="K8831">
        <v>2</v>
      </c>
      <c r="L8831">
        <v>2</v>
      </c>
      <c r="M8831">
        <v>0</v>
      </c>
      <c r="N8831">
        <v>0</v>
      </c>
      <c r="O8831">
        <v>0</v>
      </c>
      <c r="P8831">
        <v>0</v>
      </c>
      <c r="Q8831">
        <v>0</v>
      </c>
    </row>
    <row r="8832" spans="1:17" x14ac:dyDescent="0.2">
      <c r="A8832" t="s">
        <v>26570</v>
      </c>
      <c r="B8832" t="s">
        <v>88</v>
      </c>
      <c r="C8832" t="s">
        <v>149</v>
      </c>
      <c r="D8832" t="s">
        <v>17736</v>
      </c>
      <c r="E8832" t="s">
        <v>83</v>
      </c>
      <c r="F8832" t="s">
        <v>4939</v>
      </c>
      <c r="G8832">
        <v>0</v>
      </c>
      <c r="H8832">
        <v>0</v>
      </c>
      <c r="I8832">
        <v>0</v>
      </c>
      <c r="J8832">
        <v>0</v>
      </c>
      <c r="K8832">
        <v>0</v>
      </c>
      <c r="L8832">
        <v>0</v>
      </c>
      <c r="M8832">
        <v>47</v>
      </c>
      <c r="N8832">
        <v>0</v>
      </c>
      <c r="O8832">
        <v>0</v>
      </c>
      <c r="P8832">
        <v>0</v>
      </c>
      <c r="Q8832">
        <v>0</v>
      </c>
    </row>
    <row r="8833" spans="1:17" x14ac:dyDescent="0.2">
      <c r="A8833" t="s">
        <v>26571</v>
      </c>
      <c r="B8833" t="s">
        <v>88</v>
      </c>
      <c r="C8833" t="s">
        <v>149</v>
      </c>
      <c r="D8833" t="s">
        <v>17736</v>
      </c>
      <c r="E8833" t="s">
        <v>83</v>
      </c>
      <c r="F8833" t="s">
        <v>4941</v>
      </c>
      <c r="G8833">
        <v>0</v>
      </c>
      <c r="H8833">
        <v>47</v>
      </c>
      <c r="I8833">
        <v>9</v>
      </c>
      <c r="J8833">
        <v>34</v>
      </c>
      <c r="K8833">
        <v>2</v>
      </c>
      <c r="L8833">
        <v>2</v>
      </c>
      <c r="M8833">
        <v>0</v>
      </c>
      <c r="N8833">
        <v>0</v>
      </c>
      <c r="O8833">
        <v>0</v>
      </c>
      <c r="P8833">
        <v>0</v>
      </c>
      <c r="Q8833">
        <v>0</v>
      </c>
    </row>
    <row r="8834" spans="1:17" x14ac:dyDescent="0.2">
      <c r="A8834" t="s">
        <v>26572</v>
      </c>
      <c r="B8834" t="s">
        <v>88</v>
      </c>
      <c r="C8834" t="s">
        <v>149</v>
      </c>
      <c r="D8834" t="s">
        <v>17736</v>
      </c>
      <c r="E8834" t="s">
        <v>83</v>
      </c>
      <c r="F8834" t="s">
        <v>4943</v>
      </c>
      <c r="G8834">
        <v>0</v>
      </c>
      <c r="H8834">
        <v>0</v>
      </c>
      <c r="I8834">
        <v>0</v>
      </c>
      <c r="J8834">
        <v>0</v>
      </c>
      <c r="K8834">
        <v>0</v>
      </c>
      <c r="L8834">
        <v>0</v>
      </c>
      <c r="M8834">
        <v>47</v>
      </c>
      <c r="N8834">
        <v>0</v>
      </c>
      <c r="O8834">
        <v>0</v>
      </c>
      <c r="P8834">
        <v>0</v>
      </c>
      <c r="Q8834">
        <v>0</v>
      </c>
    </row>
    <row r="8835" spans="1:17" x14ac:dyDescent="0.2">
      <c r="A8835" t="s">
        <v>26573</v>
      </c>
      <c r="B8835" t="s">
        <v>88</v>
      </c>
      <c r="C8835" t="s">
        <v>149</v>
      </c>
      <c r="D8835" t="s">
        <v>17736</v>
      </c>
      <c r="E8835" t="s">
        <v>83</v>
      </c>
      <c r="F8835" t="s">
        <v>4925</v>
      </c>
      <c r="G8835">
        <v>0</v>
      </c>
      <c r="H8835">
        <v>0</v>
      </c>
      <c r="I8835">
        <v>0</v>
      </c>
      <c r="J8835">
        <v>0</v>
      </c>
      <c r="K8835">
        <v>0</v>
      </c>
      <c r="L8835">
        <v>0</v>
      </c>
      <c r="M8835">
        <v>0</v>
      </c>
      <c r="N8835">
        <v>47</v>
      </c>
      <c r="O8835">
        <v>45</v>
      </c>
      <c r="P8835">
        <v>0</v>
      </c>
      <c r="Q8835">
        <v>2</v>
      </c>
    </row>
    <row r="8836" spans="1:17" x14ac:dyDescent="0.2">
      <c r="A8836" t="s">
        <v>26574</v>
      </c>
      <c r="B8836" t="s">
        <v>88</v>
      </c>
      <c r="C8836" t="s">
        <v>149</v>
      </c>
      <c r="D8836" t="s">
        <v>17736</v>
      </c>
      <c r="E8836" t="s">
        <v>83</v>
      </c>
      <c r="F8836" t="s">
        <v>4927</v>
      </c>
      <c r="G8836">
        <v>0</v>
      </c>
      <c r="H8836">
        <v>0</v>
      </c>
      <c r="I8836">
        <v>0</v>
      </c>
      <c r="J8836">
        <v>0</v>
      </c>
      <c r="K8836">
        <v>0</v>
      </c>
      <c r="L8836">
        <v>0</v>
      </c>
      <c r="M8836">
        <v>0</v>
      </c>
      <c r="N8836">
        <v>46</v>
      </c>
      <c r="O8836">
        <v>44</v>
      </c>
      <c r="P8836">
        <v>0</v>
      </c>
      <c r="Q8836">
        <v>2</v>
      </c>
    </row>
    <row r="8837" spans="1:17" x14ac:dyDescent="0.2">
      <c r="A8837" t="s">
        <v>26575</v>
      </c>
      <c r="B8837" t="s">
        <v>88</v>
      </c>
      <c r="C8837" t="s">
        <v>149</v>
      </c>
      <c r="D8837" t="s">
        <v>17736</v>
      </c>
      <c r="E8837" t="s">
        <v>83</v>
      </c>
      <c r="F8837" t="s">
        <v>17734</v>
      </c>
      <c r="G8837">
        <v>47</v>
      </c>
      <c r="H8837">
        <v>0</v>
      </c>
      <c r="I8837">
        <v>0</v>
      </c>
      <c r="J8837">
        <v>0</v>
      </c>
      <c r="K8837">
        <v>0</v>
      </c>
      <c r="L8837">
        <v>0</v>
      </c>
      <c r="M8837">
        <v>0</v>
      </c>
      <c r="N8837">
        <v>0</v>
      </c>
      <c r="O8837">
        <v>0</v>
      </c>
      <c r="P8837">
        <v>0</v>
      </c>
      <c r="Q8837">
        <v>0</v>
      </c>
    </row>
    <row r="8838" spans="1:17" x14ac:dyDescent="0.2">
      <c r="A8838" t="s">
        <v>26576</v>
      </c>
      <c r="B8838" t="s">
        <v>88</v>
      </c>
      <c r="C8838" t="s">
        <v>149</v>
      </c>
      <c r="D8838" t="s">
        <v>17736</v>
      </c>
      <c r="E8838" t="s">
        <v>81</v>
      </c>
      <c r="F8838" t="s">
        <v>4929</v>
      </c>
      <c r="G8838">
        <v>0</v>
      </c>
      <c r="H8838">
        <v>65</v>
      </c>
      <c r="I8838">
        <v>12</v>
      </c>
      <c r="J8838">
        <v>43</v>
      </c>
      <c r="K8838">
        <v>6</v>
      </c>
      <c r="L8838">
        <v>4</v>
      </c>
      <c r="M8838">
        <v>0</v>
      </c>
      <c r="N8838">
        <v>0</v>
      </c>
      <c r="O8838">
        <v>0</v>
      </c>
      <c r="P8838">
        <v>0</v>
      </c>
      <c r="Q8838">
        <v>0</v>
      </c>
    </row>
    <row r="8839" spans="1:17" x14ac:dyDescent="0.2">
      <c r="A8839" t="s">
        <v>26577</v>
      </c>
      <c r="B8839" t="s">
        <v>88</v>
      </c>
      <c r="C8839" t="s">
        <v>149</v>
      </c>
      <c r="D8839" t="s">
        <v>17736</v>
      </c>
      <c r="E8839" t="s">
        <v>81</v>
      </c>
      <c r="F8839" t="s">
        <v>4931</v>
      </c>
      <c r="G8839">
        <v>0</v>
      </c>
      <c r="H8839">
        <v>65</v>
      </c>
      <c r="I8839">
        <v>10</v>
      </c>
      <c r="J8839">
        <v>45</v>
      </c>
      <c r="K8839">
        <v>3</v>
      </c>
      <c r="L8839">
        <v>7</v>
      </c>
      <c r="M8839">
        <v>0</v>
      </c>
      <c r="N8839">
        <v>0</v>
      </c>
      <c r="O8839">
        <v>0</v>
      </c>
      <c r="P8839">
        <v>0</v>
      </c>
      <c r="Q8839">
        <v>0</v>
      </c>
    </row>
    <row r="8840" spans="1:17" x14ac:dyDescent="0.2">
      <c r="A8840" t="s">
        <v>26578</v>
      </c>
      <c r="B8840" t="s">
        <v>88</v>
      </c>
      <c r="C8840" t="s">
        <v>149</v>
      </c>
      <c r="D8840" t="s">
        <v>17736</v>
      </c>
      <c r="E8840" t="s">
        <v>81</v>
      </c>
      <c r="F8840" t="s">
        <v>4933</v>
      </c>
      <c r="G8840">
        <v>0</v>
      </c>
      <c r="H8840">
        <v>0</v>
      </c>
      <c r="I8840">
        <v>0</v>
      </c>
      <c r="J8840">
        <v>0</v>
      </c>
      <c r="K8840">
        <v>0</v>
      </c>
      <c r="L8840">
        <v>0</v>
      </c>
      <c r="M8840">
        <v>65</v>
      </c>
      <c r="N8840">
        <v>0</v>
      </c>
      <c r="O8840">
        <v>0</v>
      </c>
      <c r="P8840">
        <v>0</v>
      </c>
      <c r="Q8840">
        <v>0</v>
      </c>
    </row>
    <row r="8841" spans="1:17" x14ac:dyDescent="0.2">
      <c r="A8841" t="s">
        <v>26579</v>
      </c>
      <c r="B8841" t="s">
        <v>88</v>
      </c>
      <c r="C8841" t="s">
        <v>149</v>
      </c>
      <c r="D8841" t="s">
        <v>17736</v>
      </c>
      <c r="E8841" t="s">
        <v>81</v>
      </c>
      <c r="F8841" t="s">
        <v>4935</v>
      </c>
      <c r="G8841">
        <v>0</v>
      </c>
      <c r="H8841">
        <v>65</v>
      </c>
      <c r="I8841">
        <v>10</v>
      </c>
      <c r="J8841">
        <v>45</v>
      </c>
      <c r="K8841">
        <v>3</v>
      </c>
      <c r="L8841">
        <v>7</v>
      </c>
      <c r="M8841">
        <v>0</v>
      </c>
      <c r="N8841">
        <v>0</v>
      </c>
      <c r="O8841">
        <v>0</v>
      </c>
      <c r="P8841">
        <v>0</v>
      </c>
      <c r="Q8841">
        <v>0</v>
      </c>
    </row>
    <row r="8842" spans="1:17" x14ac:dyDescent="0.2">
      <c r="A8842" t="s">
        <v>26580</v>
      </c>
      <c r="B8842" t="s">
        <v>88</v>
      </c>
      <c r="C8842" t="s">
        <v>149</v>
      </c>
      <c r="D8842" t="s">
        <v>17736</v>
      </c>
      <c r="E8842" t="s">
        <v>81</v>
      </c>
      <c r="F8842" t="s">
        <v>4937</v>
      </c>
      <c r="G8842">
        <v>0</v>
      </c>
      <c r="H8842">
        <v>65</v>
      </c>
      <c r="I8842">
        <v>10</v>
      </c>
      <c r="J8842">
        <v>45</v>
      </c>
      <c r="K8842">
        <v>3</v>
      </c>
      <c r="L8842">
        <v>7</v>
      </c>
      <c r="M8842">
        <v>0</v>
      </c>
      <c r="N8842">
        <v>0</v>
      </c>
      <c r="O8842">
        <v>0</v>
      </c>
      <c r="P8842">
        <v>0</v>
      </c>
      <c r="Q8842">
        <v>0</v>
      </c>
    </row>
    <row r="8843" spans="1:17" x14ac:dyDescent="0.2">
      <c r="A8843" t="s">
        <v>26581</v>
      </c>
      <c r="B8843" t="s">
        <v>88</v>
      </c>
      <c r="C8843" t="s">
        <v>213</v>
      </c>
      <c r="D8843" t="s">
        <v>17736</v>
      </c>
      <c r="E8843" t="s">
        <v>81</v>
      </c>
      <c r="F8843" t="s">
        <v>4941</v>
      </c>
      <c r="G8843">
        <v>0</v>
      </c>
      <c r="H8843">
        <v>6</v>
      </c>
      <c r="I8843">
        <v>0</v>
      </c>
      <c r="J8843">
        <v>6</v>
      </c>
      <c r="K8843">
        <v>0</v>
      </c>
      <c r="L8843">
        <v>0</v>
      </c>
      <c r="M8843">
        <v>0</v>
      </c>
      <c r="N8843">
        <v>0</v>
      </c>
      <c r="O8843">
        <v>0</v>
      </c>
      <c r="P8843">
        <v>0</v>
      </c>
      <c r="Q8843">
        <v>0</v>
      </c>
    </row>
    <row r="8844" spans="1:17" x14ac:dyDescent="0.2">
      <c r="A8844" t="s">
        <v>26582</v>
      </c>
      <c r="B8844" t="s">
        <v>88</v>
      </c>
      <c r="C8844" t="s">
        <v>213</v>
      </c>
      <c r="D8844" t="s">
        <v>17736</v>
      </c>
      <c r="E8844" t="s">
        <v>81</v>
      </c>
      <c r="F8844" t="s">
        <v>4943</v>
      </c>
      <c r="G8844">
        <v>0</v>
      </c>
      <c r="H8844">
        <v>0</v>
      </c>
      <c r="I8844">
        <v>0</v>
      </c>
      <c r="J8844">
        <v>0</v>
      </c>
      <c r="K8844">
        <v>0</v>
      </c>
      <c r="L8844">
        <v>0</v>
      </c>
      <c r="M8844">
        <v>6</v>
      </c>
      <c r="N8844">
        <v>0</v>
      </c>
      <c r="O8844">
        <v>0</v>
      </c>
      <c r="P8844">
        <v>0</v>
      </c>
      <c r="Q8844">
        <v>0</v>
      </c>
    </row>
    <row r="8845" spans="1:17" x14ac:dyDescent="0.2">
      <c r="A8845" t="s">
        <v>26583</v>
      </c>
      <c r="B8845" t="s">
        <v>88</v>
      </c>
      <c r="C8845" t="s">
        <v>213</v>
      </c>
      <c r="D8845" t="s">
        <v>17736</v>
      </c>
      <c r="E8845" t="s">
        <v>81</v>
      </c>
      <c r="F8845" t="s">
        <v>4925</v>
      </c>
      <c r="G8845">
        <v>0</v>
      </c>
      <c r="H8845">
        <v>0</v>
      </c>
      <c r="I8845">
        <v>0</v>
      </c>
      <c r="J8845">
        <v>0</v>
      </c>
      <c r="K8845">
        <v>0</v>
      </c>
      <c r="L8845">
        <v>0</v>
      </c>
      <c r="M8845">
        <v>0</v>
      </c>
      <c r="N8845">
        <v>6</v>
      </c>
      <c r="O8845">
        <v>6</v>
      </c>
      <c r="P8845">
        <v>0</v>
      </c>
      <c r="Q8845">
        <v>0</v>
      </c>
    </row>
    <row r="8846" spans="1:17" x14ac:dyDescent="0.2">
      <c r="A8846" t="s">
        <v>26584</v>
      </c>
      <c r="B8846" t="s">
        <v>88</v>
      </c>
      <c r="C8846" t="s">
        <v>213</v>
      </c>
      <c r="D8846" t="s">
        <v>17736</v>
      </c>
      <c r="E8846" t="s">
        <v>81</v>
      </c>
      <c r="F8846" t="s">
        <v>4927</v>
      </c>
      <c r="G8846">
        <v>0</v>
      </c>
      <c r="H8846">
        <v>0</v>
      </c>
      <c r="I8846">
        <v>0</v>
      </c>
      <c r="J8846">
        <v>0</v>
      </c>
      <c r="K8846">
        <v>0</v>
      </c>
      <c r="L8846">
        <v>0</v>
      </c>
      <c r="M8846">
        <v>0</v>
      </c>
      <c r="N8846">
        <v>6</v>
      </c>
      <c r="O8846">
        <v>6</v>
      </c>
      <c r="P8846">
        <v>0</v>
      </c>
      <c r="Q8846">
        <v>0</v>
      </c>
    </row>
    <row r="8847" spans="1:17" x14ac:dyDescent="0.2">
      <c r="A8847" t="s">
        <v>26585</v>
      </c>
      <c r="B8847" t="s">
        <v>88</v>
      </c>
      <c r="C8847" t="s">
        <v>213</v>
      </c>
      <c r="D8847" t="s">
        <v>17736</v>
      </c>
      <c r="E8847" t="s">
        <v>81</v>
      </c>
      <c r="F8847" t="s">
        <v>17734</v>
      </c>
      <c r="G8847">
        <v>6</v>
      </c>
      <c r="H8847">
        <v>0</v>
      </c>
      <c r="I8847">
        <v>0</v>
      </c>
      <c r="J8847">
        <v>0</v>
      </c>
      <c r="K8847">
        <v>0</v>
      </c>
      <c r="L8847">
        <v>0</v>
      </c>
      <c r="M8847">
        <v>0</v>
      </c>
      <c r="N8847">
        <v>0</v>
      </c>
      <c r="O8847">
        <v>0</v>
      </c>
      <c r="P8847">
        <v>0</v>
      </c>
      <c r="Q8847">
        <v>0</v>
      </c>
    </row>
    <row r="8848" spans="1:17" x14ac:dyDescent="0.2">
      <c r="A8848" t="s">
        <v>26586</v>
      </c>
      <c r="B8848" t="s">
        <v>88</v>
      </c>
      <c r="C8848" t="s">
        <v>213</v>
      </c>
      <c r="D8848" t="s">
        <v>17748</v>
      </c>
      <c r="E8848" t="s">
        <v>83</v>
      </c>
      <c r="F8848" t="s">
        <v>17749</v>
      </c>
      <c r="G8848">
        <v>0</v>
      </c>
      <c r="H8848">
        <v>0</v>
      </c>
      <c r="I8848">
        <v>0</v>
      </c>
      <c r="J8848">
        <v>0</v>
      </c>
      <c r="K8848">
        <v>0</v>
      </c>
      <c r="L8848">
        <v>0</v>
      </c>
      <c r="M8848">
        <v>0</v>
      </c>
      <c r="N8848">
        <v>2</v>
      </c>
      <c r="O8848">
        <v>2</v>
      </c>
      <c r="P8848">
        <v>0</v>
      </c>
      <c r="Q8848">
        <v>0</v>
      </c>
    </row>
    <row r="8849" spans="1:17" x14ac:dyDescent="0.2">
      <c r="A8849" t="s">
        <v>26587</v>
      </c>
      <c r="B8849" t="s">
        <v>88</v>
      </c>
      <c r="C8849" t="s">
        <v>213</v>
      </c>
      <c r="D8849" t="s">
        <v>17748</v>
      </c>
      <c r="E8849" t="s">
        <v>83</v>
      </c>
      <c r="F8849" t="s">
        <v>17734</v>
      </c>
      <c r="G8849">
        <v>2</v>
      </c>
      <c r="H8849">
        <v>0</v>
      </c>
      <c r="I8849">
        <v>0</v>
      </c>
      <c r="J8849">
        <v>0</v>
      </c>
      <c r="K8849">
        <v>0</v>
      </c>
      <c r="L8849">
        <v>0</v>
      </c>
      <c r="M8849">
        <v>0</v>
      </c>
      <c r="N8849">
        <v>0</v>
      </c>
      <c r="O8849">
        <v>0</v>
      </c>
      <c r="P8849">
        <v>0</v>
      </c>
      <c r="Q8849">
        <v>0</v>
      </c>
    </row>
    <row r="8850" spans="1:17" x14ac:dyDescent="0.2">
      <c r="A8850" t="s">
        <v>26588</v>
      </c>
      <c r="B8850" t="s">
        <v>88</v>
      </c>
      <c r="C8850" t="s">
        <v>213</v>
      </c>
      <c r="D8850" t="s">
        <v>17748</v>
      </c>
      <c r="E8850" t="s">
        <v>81</v>
      </c>
      <c r="F8850" t="s">
        <v>17749</v>
      </c>
      <c r="G8850">
        <v>0</v>
      </c>
      <c r="H8850">
        <v>0</v>
      </c>
      <c r="I8850">
        <v>0</v>
      </c>
      <c r="J8850">
        <v>0</v>
      </c>
      <c r="K8850">
        <v>0</v>
      </c>
      <c r="L8850">
        <v>0</v>
      </c>
      <c r="M8850">
        <v>0</v>
      </c>
      <c r="N8850">
        <v>2</v>
      </c>
      <c r="O8850">
        <v>1</v>
      </c>
      <c r="P8850">
        <v>1</v>
      </c>
      <c r="Q8850">
        <v>0</v>
      </c>
    </row>
    <row r="8851" spans="1:17" x14ac:dyDescent="0.2">
      <c r="A8851" t="s">
        <v>26589</v>
      </c>
      <c r="B8851" t="s">
        <v>88</v>
      </c>
      <c r="C8851" t="s">
        <v>213</v>
      </c>
      <c r="D8851" t="s">
        <v>17748</v>
      </c>
      <c r="E8851" t="s">
        <v>81</v>
      </c>
      <c r="F8851" t="s">
        <v>17734</v>
      </c>
      <c r="G8851">
        <v>2</v>
      </c>
      <c r="H8851">
        <v>0</v>
      </c>
      <c r="I8851">
        <v>0</v>
      </c>
      <c r="J8851">
        <v>0</v>
      </c>
      <c r="K8851">
        <v>0</v>
      </c>
      <c r="L8851">
        <v>0</v>
      </c>
      <c r="M8851">
        <v>0</v>
      </c>
      <c r="N8851">
        <v>0</v>
      </c>
      <c r="O8851">
        <v>0</v>
      </c>
      <c r="P8851">
        <v>0</v>
      </c>
      <c r="Q8851">
        <v>0</v>
      </c>
    </row>
    <row r="8852" spans="1:17" x14ac:dyDescent="0.2">
      <c r="A8852" t="s">
        <v>26590</v>
      </c>
      <c r="B8852" t="s">
        <v>88</v>
      </c>
      <c r="C8852" t="s">
        <v>214</v>
      </c>
      <c r="D8852" t="s">
        <v>17736</v>
      </c>
      <c r="E8852" t="s">
        <v>83</v>
      </c>
      <c r="F8852" t="s">
        <v>4929</v>
      </c>
      <c r="G8852">
        <v>0</v>
      </c>
      <c r="H8852">
        <v>2</v>
      </c>
      <c r="I8852">
        <v>1</v>
      </c>
      <c r="J8852">
        <v>1</v>
      </c>
      <c r="K8852">
        <v>0</v>
      </c>
      <c r="L8852">
        <v>0</v>
      </c>
      <c r="M8852">
        <v>0</v>
      </c>
      <c r="N8852">
        <v>0</v>
      </c>
      <c r="O8852">
        <v>0</v>
      </c>
      <c r="P8852">
        <v>0</v>
      </c>
      <c r="Q8852">
        <v>0</v>
      </c>
    </row>
    <row r="8853" spans="1:17" x14ac:dyDescent="0.2">
      <c r="A8853" t="s">
        <v>26591</v>
      </c>
      <c r="B8853" t="s">
        <v>88</v>
      </c>
      <c r="C8853" t="s">
        <v>214</v>
      </c>
      <c r="D8853" t="s">
        <v>17736</v>
      </c>
      <c r="E8853" t="s">
        <v>83</v>
      </c>
      <c r="F8853" t="s">
        <v>4931</v>
      </c>
      <c r="G8853">
        <v>0</v>
      </c>
      <c r="H8853">
        <v>2</v>
      </c>
      <c r="I8853">
        <v>1</v>
      </c>
      <c r="J8853">
        <v>1</v>
      </c>
      <c r="K8853">
        <v>0</v>
      </c>
      <c r="L8853">
        <v>0</v>
      </c>
      <c r="M8853">
        <v>0</v>
      </c>
      <c r="N8853">
        <v>0</v>
      </c>
      <c r="O8853">
        <v>0</v>
      </c>
      <c r="P8853">
        <v>0</v>
      </c>
      <c r="Q8853">
        <v>0</v>
      </c>
    </row>
    <row r="8854" spans="1:17" x14ac:dyDescent="0.2">
      <c r="A8854" t="s">
        <v>26592</v>
      </c>
      <c r="B8854" t="s">
        <v>88</v>
      </c>
      <c r="C8854" t="s">
        <v>214</v>
      </c>
      <c r="D8854" t="s">
        <v>17736</v>
      </c>
      <c r="E8854" t="s">
        <v>83</v>
      </c>
      <c r="F8854" t="s">
        <v>4933</v>
      </c>
      <c r="G8854">
        <v>0</v>
      </c>
      <c r="H8854">
        <v>0</v>
      </c>
      <c r="I8854">
        <v>0</v>
      </c>
      <c r="J8854">
        <v>0</v>
      </c>
      <c r="K8854">
        <v>0</v>
      </c>
      <c r="L8854">
        <v>0</v>
      </c>
      <c r="M8854">
        <v>2</v>
      </c>
      <c r="N8854">
        <v>0</v>
      </c>
      <c r="O8854">
        <v>0</v>
      </c>
      <c r="P8854">
        <v>0</v>
      </c>
      <c r="Q8854">
        <v>0</v>
      </c>
    </row>
    <row r="8855" spans="1:17" x14ac:dyDescent="0.2">
      <c r="A8855" t="s">
        <v>26593</v>
      </c>
      <c r="B8855" t="s">
        <v>88</v>
      </c>
      <c r="C8855" t="s">
        <v>214</v>
      </c>
      <c r="D8855" t="s">
        <v>17736</v>
      </c>
      <c r="E8855" t="s">
        <v>83</v>
      </c>
      <c r="F8855" t="s">
        <v>4935</v>
      </c>
      <c r="G8855">
        <v>0</v>
      </c>
      <c r="H8855">
        <v>2</v>
      </c>
      <c r="I8855">
        <v>1</v>
      </c>
      <c r="J8855">
        <v>1</v>
      </c>
      <c r="K8855">
        <v>0</v>
      </c>
      <c r="L8855">
        <v>0</v>
      </c>
      <c r="M8855">
        <v>0</v>
      </c>
      <c r="N8855">
        <v>0</v>
      </c>
      <c r="O8855">
        <v>0</v>
      </c>
      <c r="P8855">
        <v>0</v>
      </c>
      <c r="Q8855">
        <v>0</v>
      </c>
    </row>
    <row r="8856" spans="1:17" x14ac:dyDescent="0.2">
      <c r="A8856" t="s">
        <v>26594</v>
      </c>
      <c r="B8856" t="s">
        <v>88</v>
      </c>
      <c r="C8856" t="s">
        <v>214</v>
      </c>
      <c r="D8856" t="s">
        <v>17736</v>
      </c>
      <c r="E8856" t="s">
        <v>83</v>
      </c>
      <c r="F8856" t="s">
        <v>4937</v>
      </c>
      <c r="G8856">
        <v>0</v>
      </c>
      <c r="H8856">
        <v>2</v>
      </c>
      <c r="I8856">
        <v>1</v>
      </c>
      <c r="J8856">
        <v>1</v>
      </c>
      <c r="K8856">
        <v>0</v>
      </c>
      <c r="L8856">
        <v>0</v>
      </c>
      <c r="M8856">
        <v>0</v>
      </c>
      <c r="N8856">
        <v>0</v>
      </c>
      <c r="O8856">
        <v>0</v>
      </c>
      <c r="P8856">
        <v>0</v>
      </c>
      <c r="Q8856">
        <v>0</v>
      </c>
    </row>
    <row r="8857" spans="1:17" x14ac:dyDescent="0.2">
      <c r="A8857" t="s">
        <v>26595</v>
      </c>
      <c r="B8857" t="s">
        <v>88</v>
      </c>
      <c r="C8857" t="s">
        <v>214</v>
      </c>
      <c r="D8857" t="s">
        <v>17736</v>
      </c>
      <c r="E8857" t="s">
        <v>83</v>
      </c>
      <c r="F8857" t="s">
        <v>4939</v>
      </c>
      <c r="G8857">
        <v>0</v>
      </c>
      <c r="H8857">
        <v>0</v>
      </c>
      <c r="I8857">
        <v>0</v>
      </c>
      <c r="J8857">
        <v>0</v>
      </c>
      <c r="K8857">
        <v>0</v>
      </c>
      <c r="L8857">
        <v>0</v>
      </c>
      <c r="M8857">
        <v>2</v>
      </c>
      <c r="N8857">
        <v>0</v>
      </c>
      <c r="O8857">
        <v>0</v>
      </c>
      <c r="P8857">
        <v>0</v>
      </c>
      <c r="Q8857">
        <v>0</v>
      </c>
    </row>
    <row r="8858" spans="1:17" x14ac:dyDescent="0.2">
      <c r="A8858" t="s">
        <v>26596</v>
      </c>
      <c r="B8858" t="s">
        <v>88</v>
      </c>
      <c r="C8858" t="s">
        <v>214</v>
      </c>
      <c r="D8858" t="s">
        <v>17736</v>
      </c>
      <c r="E8858" t="s">
        <v>83</v>
      </c>
      <c r="F8858" t="s">
        <v>4941</v>
      </c>
      <c r="G8858">
        <v>0</v>
      </c>
      <c r="H8858">
        <v>2</v>
      </c>
      <c r="I8858">
        <v>1</v>
      </c>
      <c r="J8858">
        <v>1</v>
      </c>
      <c r="K8858">
        <v>0</v>
      </c>
      <c r="L8858">
        <v>0</v>
      </c>
      <c r="M8858">
        <v>0</v>
      </c>
      <c r="N8858">
        <v>0</v>
      </c>
      <c r="O8858">
        <v>0</v>
      </c>
      <c r="P8858">
        <v>0</v>
      </c>
      <c r="Q8858">
        <v>0</v>
      </c>
    </row>
    <row r="8859" spans="1:17" x14ac:dyDescent="0.2">
      <c r="A8859" t="s">
        <v>26597</v>
      </c>
      <c r="B8859" t="s">
        <v>88</v>
      </c>
      <c r="C8859" t="s">
        <v>214</v>
      </c>
      <c r="D8859" t="s">
        <v>17736</v>
      </c>
      <c r="E8859" t="s">
        <v>83</v>
      </c>
      <c r="F8859" t="s">
        <v>4943</v>
      </c>
      <c r="G8859">
        <v>0</v>
      </c>
      <c r="H8859">
        <v>0</v>
      </c>
      <c r="I8859">
        <v>0</v>
      </c>
      <c r="J8859">
        <v>0</v>
      </c>
      <c r="K8859">
        <v>0</v>
      </c>
      <c r="L8859">
        <v>0</v>
      </c>
      <c r="M8859">
        <v>2</v>
      </c>
      <c r="N8859">
        <v>0</v>
      </c>
      <c r="O8859">
        <v>0</v>
      </c>
      <c r="P8859">
        <v>0</v>
      </c>
      <c r="Q8859">
        <v>0</v>
      </c>
    </row>
    <row r="8860" spans="1:17" x14ac:dyDescent="0.2">
      <c r="A8860" t="s">
        <v>26598</v>
      </c>
      <c r="B8860" t="s">
        <v>88</v>
      </c>
      <c r="C8860" t="s">
        <v>214</v>
      </c>
      <c r="D8860" t="s">
        <v>17736</v>
      </c>
      <c r="E8860" t="s">
        <v>83</v>
      </c>
      <c r="F8860" t="s">
        <v>4925</v>
      </c>
      <c r="G8860">
        <v>0</v>
      </c>
      <c r="H8860">
        <v>0</v>
      </c>
      <c r="I8860">
        <v>0</v>
      </c>
      <c r="J8860">
        <v>0</v>
      </c>
      <c r="K8860">
        <v>0</v>
      </c>
      <c r="L8860">
        <v>0</v>
      </c>
      <c r="M8860">
        <v>0</v>
      </c>
      <c r="N8860">
        <v>2</v>
      </c>
      <c r="O8860">
        <v>2</v>
      </c>
      <c r="P8860">
        <v>0</v>
      </c>
      <c r="Q8860">
        <v>0</v>
      </c>
    </row>
    <row r="8861" spans="1:17" x14ac:dyDescent="0.2">
      <c r="A8861" t="s">
        <v>26599</v>
      </c>
      <c r="B8861" t="s">
        <v>88</v>
      </c>
      <c r="C8861" t="s">
        <v>214</v>
      </c>
      <c r="D8861" t="s">
        <v>17736</v>
      </c>
      <c r="E8861" t="s">
        <v>83</v>
      </c>
      <c r="F8861" t="s">
        <v>4927</v>
      </c>
      <c r="G8861">
        <v>0</v>
      </c>
      <c r="H8861">
        <v>0</v>
      </c>
      <c r="I8861">
        <v>0</v>
      </c>
      <c r="J8861">
        <v>0</v>
      </c>
      <c r="K8861">
        <v>0</v>
      </c>
      <c r="L8861">
        <v>0</v>
      </c>
      <c r="M8861">
        <v>0</v>
      </c>
      <c r="N8861">
        <v>2</v>
      </c>
      <c r="O8861">
        <v>2</v>
      </c>
      <c r="P8861">
        <v>0</v>
      </c>
      <c r="Q8861">
        <v>0</v>
      </c>
    </row>
    <row r="8862" spans="1:17" x14ac:dyDescent="0.2">
      <c r="A8862" t="s">
        <v>26600</v>
      </c>
      <c r="B8862" t="s">
        <v>88</v>
      </c>
      <c r="C8862" t="s">
        <v>214</v>
      </c>
      <c r="D8862" t="s">
        <v>17736</v>
      </c>
      <c r="E8862" t="s">
        <v>83</v>
      </c>
      <c r="F8862" t="s">
        <v>17734</v>
      </c>
      <c r="G8862">
        <v>2</v>
      </c>
      <c r="H8862">
        <v>0</v>
      </c>
      <c r="I8862">
        <v>0</v>
      </c>
      <c r="J8862">
        <v>0</v>
      </c>
      <c r="K8862">
        <v>0</v>
      </c>
      <c r="L8862">
        <v>0</v>
      </c>
      <c r="M8862">
        <v>0</v>
      </c>
      <c r="N8862">
        <v>0</v>
      </c>
      <c r="O8862">
        <v>0</v>
      </c>
      <c r="P8862">
        <v>0</v>
      </c>
      <c r="Q8862">
        <v>0</v>
      </c>
    </row>
    <row r="8863" spans="1:17" x14ac:dyDescent="0.2">
      <c r="A8863" t="s">
        <v>26601</v>
      </c>
      <c r="B8863" t="s">
        <v>88</v>
      </c>
      <c r="C8863" t="s">
        <v>214</v>
      </c>
      <c r="D8863" t="s">
        <v>17736</v>
      </c>
      <c r="E8863" t="s">
        <v>81</v>
      </c>
      <c r="F8863" t="s">
        <v>4929</v>
      </c>
      <c r="G8863">
        <v>0</v>
      </c>
      <c r="H8863">
        <v>1</v>
      </c>
      <c r="I8863">
        <v>1</v>
      </c>
      <c r="J8863">
        <v>0</v>
      </c>
      <c r="K8863">
        <v>0</v>
      </c>
      <c r="L8863">
        <v>0</v>
      </c>
      <c r="M8863">
        <v>0</v>
      </c>
      <c r="N8863">
        <v>0</v>
      </c>
      <c r="O8863">
        <v>0</v>
      </c>
      <c r="P8863">
        <v>0</v>
      </c>
      <c r="Q8863">
        <v>0</v>
      </c>
    </row>
    <row r="8864" spans="1:17" x14ac:dyDescent="0.2">
      <c r="A8864" t="s">
        <v>26602</v>
      </c>
      <c r="B8864" t="s">
        <v>88</v>
      </c>
      <c r="C8864" t="s">
        <v>214</v>
      </c>
      <c r="D8864" t="s">
        <v>17736</v>
      </c>
      <c r="E8864" t="s">
        <v>81</v>
      </c>
      <c r="F8864" t="s">
        <v>4931</v>
      </c>
      <c r="G8864">
        <v>0</v>
      </c>
      <c r="H8864">
        <v>1</v>
      </c>
      <c r="I8864">
        <v>1</v>
      </c>
      <c r="J8864">
        <v>0</v>
      </c>
      <c r="K8864">
        <v>0</v>
      </c>
      <c r="L8864">
        <v>0</v>
      </c>
      <c r="M8864">
        <v>0</v>
      </c>
      <c r="N8864">
        <v>0</v>
      </c>
      <c r="O8864">
        <v>0</v>
      </c>
      <c r="P8864">
        <v>0</v>
      </c>
      <c r="Q8864">
        <v>0</v>
      </c>
    </row>
    <row r="8865" spans="1:17" x14ac:dyDescent="0.2">
      <c r="A8865" t="s">
        <v>26603</v>
      </c>
      <c r="B8865" t="s">
        <v>88</v>
      </c>
      <c r="C8865" t="s">
        <v>214</v>
      </c>
      <c r="D8865" t="s">
        <v>17736</v>
      </c>
      <c r="E8865" t="s">
        <v>81</v>
      </c>
      <c r="F8865" t="s">
        <v>4933</v>
      </c>
      <c r="G8865">
        <v>0</v>
      </c>
      <c r="H8865">
        <v>0</v>
      </c>
      <c r="I8865">
        <v>0</v>
      </c>
      <c r="J8865">
        <v>0</v>
      </c>
      <c r="K8865">
        <v>0</v>
      </c>
      <c r="L8865">
        <v>0</v>
      </c>
      <c r="M8865">
        <v>1</v>
      </c>
      <c r="N8865">
        <v>0</v>
      </c>
      <c r="O8865">
        <v>0</v>
      </c>
      <c r="P8865">
        <v>0</v>
      </c>
      <c r="Q8865">
        <v>0</v>
      </c>
    </row>
    <row r="8866" spans="1:17" x14ac:dyDescent="0.2">
      <c r="A8866" t="s">
        <v>26604</v>
      </c>
      <c r="B8866" t="s">
        <v>88</v>
      </c>
      <c r="C8866" t="s">
        <v>214</v>
      </c>
      <c r="D8866" t="s">
        <v>17736</v>
      </c>
      <c r="E8866" t="s">
        <v>81</v>
      </c>
      <c r="F8866" t="s">
        <v>4935</v>
      </c>
      <c r="G8866">
        <v>0</v>
      </c>
      <c r="H8866">
        <v>1</v>
      </c>
      <c r="I8866">
        <v>1</v>
      </c>
      <c r="J8866">
        <v>0</v>
      </c>
      <c r="K8866">
        <v>0</v>
      </c>
      <c r="L8866">
        <v>0</v>
      </c>
      <c r="M8866">
        <v>0</v>
      </c>
      <c r="N8866">
        <v>0</v>
      </c>
      <c r="O8866">
        <v>0</v>
      </c>
      <c r="P8866">
        <v>0</v>
      </c>
      <c r="Q8866">
        <v>0</v>
      </c>
    </row>
    <row r="8867" spans="1:17" x14ac:dyDescent="0.2">
      <c r="A8867" t="s">
        <v>26605</v>
      </c>
      <c r="B8867" t="s">
        <v>88</v>
      </c>
      <c r="C8867" t="s">
        <v>214</v>
      </c>
      <c r="D8867" t="s">
        <v>17736</v>
      </c>
      <c r="E8867" t="s">
        <v>81</v>
      </c>
      <c r="F8867" t="s">
        <v>4937</v>
      </c>
      <c r="G8867">
        <v>0</v>
      </c>
      <c r="H8867">
        <v>1</v>
      </c>
      <c r="I8867">
        <v>1</v>
      </c>
      <c r="J8867">
        <v>0</v>
      </c>
      <c r="K8867">
        <v>0</v>
      </c>
      <c r="L8867">
        <v>0</v>
      </c>
      <c r="M8867">
        <v>0</v>
      </c>
      <c r="N8867">
        <v>0</v>
      </c>
      <c r="O8867">
        <v>0</v>
      </c>
      <c r="P8867">
        <v>0</v>
      </c>
      <c r="Q8867">
        <v>0</v>
      </c>
    </row>
    <row r="8868" spans="1:17" x14ac:dyDescent="0.2">
      <c r="A8868" t="s">
        <v>26606</v>
      </c>
      <c r="B8868" t="s">
        <v>88</v>
      </c>
      <c r="C8868" t="s">
        <v>214</v>
      </c>
      <c r="D8868" t="s">
        <v>17736</v>
      </c>
      <c r="E8868" t="s">
        <v>81</v>
      </c>
      <c r="F8868" t="s">
        <v>4939</v>
      </c>
      <c r="G8868">
        <v>0</v>
      </c>
      <c r="H8868">
        <v>0</v>
      </c>
      <c r="I8868">
        <v>0</v>
      </c>
      <c r="J8868">
        <v>0</v>
      </c>
      <c r="K8868">
        <v>0</v>
      </c>
      <c r="L8868">
        <v>0</v>
      </c>
      <c r="M8868">
        <v>1</v>
      </c>
      <c r="N8868">
        <v>0</v>
      </c>
      <c r="O8868">
        <v>0</v>
      </c>
      <c r="P8868">
        <v>0</v>
      </c>
      <c r="Q8868">
        <v>0</v>
      </c>
    </row>
    <row r="8869" spans="1:17" x14ac:dyDescent="0.2">
      <c r="A8869" t="s">
        <v>26607</v>
      </c>
      <c r="B8869" t="s">
        <v>88</v>
      </c>
      <c r="C8869" t="s">
        <v>214</v>
      </c>
      <c r="D8869" t="s">
        <v>17736</v>
      </c>
      <c r="E8869" t="s">
        <v>81</v>
      </c>
      <c r="F8869" t="s">
        <v>4941</v>
      </c>
      <c r="G8869">
        <v>0</v>
      </c>
      <c r="H8869">
        <v>1</v>
      </c>
      <c r="I8869">
        <v>1</v>
      </c>
      <c r="J8869">
        <v>0</v>
      </c>
      <c r="K8869">
        <v>0</v>
      </c>
      <c r="L8869">
        <v>0</v>
      </c>
      <c r="M8869">
        <v>0</v>
      </c>
      <c r="N8869">
        <v>0</v>
      </c>
      <c r="O8869">
        <v>0</v>
      </c>
      <c r="P8869">
        <v>0</v>
      </c>
      <c r="Q8869">
        <v>0</v>
      </c>
    </row>
    <row r="8870" spans="1:17" x14ac:dyDescent="0.2">
      <c r="A8870" t="s">
        <v>26608</v>
      </c>
      <c r="B8870" t="s">
        <v>88</v>
      </c>
      <c r="C8870" t="s">
        <v>214</v>
      </c>
      <c r="D8870" t="s">
        <v>17736</v>
      </c>
      <c r="E8870" t="s">
        <v>81</v>
      </c>
      <c r="F8870" t="s">
        <v>4943</v>
      </c>
      <c r="G8870">
        <v>0</v>
      </c>
      <c r="H8870">
        <v>0</v>
      </c>
      <c r="I8870">
        <v>0</v>
      </c>
      <c r="J8870">
        <v>0</v>
      </c>
      <c r="K8870">
        <v>0</v>
      </c>
      <c r="L8870">
        <v>0</v>
      </c>
      <c r="M8870">
        <v>1</v>
      </c>
      <c r="N8870">
        <v>0</v>
      </c>
      <c r="O8870">
        <v>0</v>
      </c>
      <c r="P8870">
        <v>0</v>
      </c>
      <c r="Q8870">
        <v>0</v>
      </c>
    </row>
    <row r="8871" spans="1:17" x14ac:dyDescent="0.2">
      <c r="A8871" t="s">
        <v>26609</v>
      </c>
      <c r="B8871" t="s">
        <v>88</v>
      </c>
      <c r="C8871" t="s">
        <v>214</v>
      </c>
      <c r="D8871" t="s">
        <v>17736</v>
      </c>
      <c r="E8871" t="s">
        <v>81</v>
      </c>
      <c r="F8871" t="s">
        <v>4925</v>
      </c>
      <c r="G8871">
        <v>0</v>
      </c>
      <c r="H8871">
        <v>0</v>
      </c>
      <c r="I8871">
        <v>0</v>
      </c>
      <c r="J8871">
        <v>0</v>
      </c>
      <c r="K8871">
        <v>0</v>
      </c>
      <c r="L8871">
        <v>0</v>
      </c>
      <c r="M8871">
        <v>0</v>
      </c>
      <c r="N8871">
        <v>1</v>
      </c>
      <c r="O8871">
        <v>1</v>
      </c>
      <c r="P8871">
        <v>0</v>
      </c>
      <c r="Q8871">
        <v>0</v>
      </c>
    </row>
    <row r="8872" spans="1:17" x14ac:dyDescent="0.2">
      <c r="A8872" t="s">
        <v>26610</v>
      </c>
      <c r="B8872" t="s">
        <v>88</v>
      </c>
      <c r="C8872" t="s">
        <v>214</v>
      </c>
      <c r="D8872" t="s">
        <v>17736</v>
      </c>
      <c r="E8872" t="s">
        <v>81</v>
      </c>
      <c r="F8872" t="s">
        <v>4927</v>
      </c>
      <c r="G8872">
        <v>0</v>
      </c>
      <c r="H8872">
        <v>0</v>
      </c>
      <c r="I8872">
        <v>0</v>
      </c>
      <c r="J8872">
        <v>0</v>
      </c>
      <c r="K8872">
        <v>0</v>
      </c>
      <c r="L8872">
        <v>0</v>
      </c>
      <c r="M8872">
        <v>0</v>
      </c>
      <c r="N8872">
        <v>1</v>
      </c>
      <c r="O8872">
        <v>1</v>
      </c>
      <c r="P8872">
        <v>0</v>
      </c>
      <c r="Q8872">
        <v>0</v>
      </c>
    </row>
    <row r="8873" spans="1:17" x14ac:dyDescent="0.2">
      <c r="A8873" t="s">
        <v>26611</v>
      </c>
      <c r="B8873" t="s">
        <v>88</v>
      </c>
      <c r="C8873" t="s">
        <v>214</v>
      </c>
      <c r="D8873" t="s">
        <v>17736</v>
      </c>
      <c r="E8873" t="s">
        <v>81</v>
      </c>
      <c r="F8873" t="s">
        <v>17734</v>
      </c>
      <c r="G8873">
        <v>1</v>
      </c>
      <c r="H8873">
        <v>0</v>
      </c>
      <c r="I8873">
        <v>0</v>
      </c>
      <c r="J8873">
        <v>0</v>
      </c>
      <c r="K8873">
        <v>0</v>
      </c>
      <c r="L8873">
        <v>0</v>
      </c>
      <c r="M8873">
        <v>0</v>
      </c>
      <c r="N8873">
        <v>0</v>
      </c>
      <c r="O8873">
        <v>0</v>
      </c>
      <c r="P8873">
        <v>0</v>
      </c>
      <c r="Q8873">
        <v>0</v>
      </c>
    </row>
    <row r="8874" spans="1:17" x14ac:dyDescent="0.2">
      <c r="A8874" t="s">
        <v>26612</v>
      </c>
      <c r="B8874" t="s">
        <v>86</v>
      </c>
      <c r="C8874" t="s">
        <v>149</v>
      </c>
      <c r="D8874" t="s">
        <v>17736</v>
      </c>
      <c r="E8874" t="s">
        <v>81</v>
      </c>
      <c r="F8874" t="s">
        <v>4933</v>
      </c>
      <c r="G8874">
        <v>0</v>
      </c>
      <c r="H8874">
        <v>0</v>
      </c>
      <c r="I8874">
        <v>0</v>
      </c>
      <c r="J8874">
        <v>0</v>
      </c>
      <c r="K8874">
        <v>0</v>
      </c>
      <c r="L8874">
        <v>0</v>
      </c>
      <c r="M8874">
        <v>138</v>
      </c>
      <c r="N8874">
        <v>0</v>
      </c>
      <c r="O8874">
        <v>0</v>
      </c>
      <c r="P8874">
        <v>0</v>
      </c>
      <c r="Q8874">
        <v>0</v>
      </c>
    </row>
    <row r="8875" spans="1:17" x14ac:dyDescent="0.2">
      <c r="A8875" t="s">
        <v>26613</v>
      </c>
      <c r="B8875" t="s">
        <v>86</v>
      </c>
      <c r="C8875" t="s">
        <v>149</v>
      </c>
      <c r="D8875" t="s">
        <v>17736</v>
      </c>
      <c r="E8875" t="s">
        <v>81</v>
      </c>
      <c r="F8875" t="s">
        <v>4935</v>
      </c>
      <c r="G8875">
        <v>0</v>
      </c>
      <c r="H8875">
        <v>138</v>
      </c>
      <c r="I8875">
        <v>20</v>
      </c>
      <c r="J8875">
        <v>96</v>
      </c>
      <c r="K8875">
        <v>8</v>
      </c>
      <c r="L8875">
        <v>14</v>
      </c>
      <c r="M8875">
        <v>0</v>
      </c>
      <c r="N8875">
        <v>0</v>
      </c>
      <c r="O8875">
        <v>0</v>
      </c>
      <c r="P8875">
        <v>0</v>
      </c>
      <c r="Q8875">
        <v>0</v>
      </c>
    </row>
    <row r="8876" spans="1:17" x14ac:dyDescent="0.2">
      <c r="A8876" t="s">
        <v>26614</v>
      </c>
      <c r="B8876" t="s">
        <v>86</v>
      </c>
      <c r="C8876" t="s">
        <v>149</v>
      </c>
      <c r="D8876" t="s">
        <v>17736</v>
      </c>
      <c r="E8876" t="s">
        <v>81</v>
      </c>
      <c r="F8876" t="s">
        <v>4937</v>
      </c>
      <c r="G8876">
        <v>0</v>
      </c>
      <c r="H8876">
        <v>138</v>
      </c>
      <c r="I8876">
        <v>21</v>
      </c>
      <c r="J8876">
        <v>96</v>
      </c>
      <c r="K8876">
        <v>7</v>
      </c>
      <c r="L8876">
        <v>14</v>
      </c>
      <c r="M8876">
        <v>0</v>
      </c>
      <c r="N8876">
        <v>0</v>
      </c>
      <c r="O8876">
        <v>0</v>
      </c>
      <c r="P8876">
        <v>0</v>
      </c>
      <c r="Q8876">
        <v>0</v>
      </c>
    </row>
    <row r="8877" spans="1:17" x14ac:dyDescent="0.2">
      <c r="A8877" t="s">
        <v>26615</v>
      </c>
      <c r="B8877" t="s">
        <v>86</v>
      </c>
      <c r="C8877" t="s">
        <v>149</v>
      </c>
      <c r="D8877" t="s">
        <v>17736</v>
      </c>
      <c r="E8877" t="s">
        <v>81</v>
      </c>
      <c r="F8877" t="s">
        <v>4939</v>
      </c>
      <c r="G8877">
        <v>0</v>
      </c>
      <c r="H8877">
        <v>0</v>
      </c>
      <c r="I8877">
        <v>0</v>
      </c>
      <c r="J8877">
        <v>0</v>
      </c>
      <c r="K8877">
        <v>0</v>
      </c>
      <c r="L8877">
        <v>0</v>
      </c>
      <c r="M8877">
        <v>138</v>
      </c>
      <c r="N8877">
        <v>0</v>
      </c>
      <c r="O8877">
        <v>0</v>
      </c>
      <c r="P8877">
        <v>0</v>
      </c>
      <c r="Q8877">
        <v>0</v>
      </c>
    </row>
    <row r="8878" spans="1:17" x14ac:dyDescent="0.2">
      <c r="A8878" t="s">
        <v>26616</v>
      </c>
      <c r="B8878" t="s">
        <v>86</v>
      </c>
      <c r="C8878" t="s">
        <v>149</v>
      </c>
      <c r="D8878" t="s">
        <v>17736</v>
      </c>
      <c r="E8878" t="s">
        <v>81</v>
      </c>
      <c r="F8878" t="s">
        <v>4941</v>
      </c>
      <c r="G8878">
        <v>0</v>
      </c>
      <c r="H8878">
        <v>138</v>
      </c>
      <c r="I8878">
        <v>20</v>
      </c>
      <c r="J8878">
        <v>99</v>
      </c>
      <c r="K8878">
        <v>11</v>
      </c>
      <c r="L8878">
        <v>8</v>
      </c>
      <c r="M8878">
        <v>0</v>
      </c>
      <c r="N8878">
        <v>0</v>
      </c>
      <c r="O8878">
        <v>0</v>
      </c>
      <c r="P8878">
        <v>0</v>
      </c>
      <c r="Q8878">
        <v>0</v>
      </c>
    </row>
    <row r="8879" spans="1:17" x14ac:dyDescent="0.2">
      <c r="A8879" t="s">
        <v>26617</v>
      </c>
      <c r="B8879" t="s">
        <v>89</v>
      </c>
      <c r="C8879" t="s">
        <v>180</v>
      </c>
      <c r="D8879" t="s">
        <v>17736</v>
      </c>
      <c r="E8879" t="s">
        <v>83</v>
      </c>
      <c r="F8879" t="s">
        <v>4925</v>
      </c>
      <c r="G8879">
        <v>0</v>
      </c>
      <c r="H8879">
        <v>0</v>
      </c>
      <c r="I8879">
        <v>0</v>
      </c>
      <c r="J8879">
        <v>0</v>
      </c>
      <c r="K8879">
        <v>0</v>
      </c>
      <c r="L8879">
        <v>0</v>
      </c>
      <c r="M8879">
        <v>0</v>
      </c>
      <c r="N8879">
        <v>29</v>
      </c>
      <c r="O8879">
        <v>28</v>
      </c>
      <c r="P8879">
        <v>1</v>
      </c>
      <c r="Q8879">
        <v>0</v>
      </c>
    </row>
    <row r="8880" spans="1:17" x14ac:dyDescent="0.2">
      <c r="A8880" t="s">
        <v>26618</v>
      </c>
      <c r="B8880" t="s">
        <v>89</v>
      </c>
      <c r="C8880" t="s">
        <v>180</v>
      </c>
      <c r="D8880" t="s">
        <v>17736</v>
      </c>
      <c r="E8880" t="s">
        <v>83</v>
      </c>
      <c r="F8880" t="s">
        <v>4927</v>
      </c>
      <c r="G8880">
        <v>0</v>
      </c>
      <c r="H8880">
        <v>0</v>
      </c>
      <c r="I8880">
        <v>0</v>
      </c>
      <c r="J8880">
        <v>0</v>
      </c>
      <c r="K8880">
        <v>0</v>
      </c>
      <c r="L8880">
        <v>0</v>
      </c>
      <c r="M8880">
        <v>0</v>
      </c>
      <c r="N8880">
        <v>23</v>
      </c>
      <c r="O8880">
        <v>22</v>
      </c>
      <c r="P8880">
        <v>1</v>
      </c>
      <c r="Q8880">
        <v>0</v>
      </c>
    </row>
    <row r="8881" spans="1:17" x14ac:dyDescent="0.2">
      <c r="A8881" t="s">
        <v>26619</v>
      </c>
      <c r="B8881" t="s">
        <v>89</v>
      </c>
      <c r="C8881" t="s">
        <v>180</v>
      </c>
      <c r="D8881" t="s">
        <v>17736</v>
      </c>
      <c r="E8881" t="s">
        <v>83</v>
      </c>
      <c r="F8881" t="s">
        <v>17734</v>
      </c>
      <c r="G8881">
        <v>38</v>
      </c>
      <c r="H8881">
        <v>0</v>
      </c>
      <c r="I8881">
        <v>0</v>
      </c>
      <c r="J8881">
        <v>0</v>
      </c>
      <c r="K8881">
        <v>0</v>
      </c>
      <c r="L8881">
        <v>0</v>
      </c>
      <c r="M8881">
        <v>0</v>
      </c>
      <c r="N8881">
        <v>0</v>
      </c>
      <c r="O8881">
        <v>0</v>
      </c>
      <c r="P8881">
        <v>0</v>
      </c>
      <c r="Q8881">
        <v>0</v>
      </c>
    </row>
    <row r="8882" spans="1:17" x14ac:dyDescent="0.2">
      <c r="A8882" t="s">
        <v>26620</v>
      </c>
      <c r="B8882" t="s">
        <v>89</v>
      </c>
      <c r="C8882" t="s">
        <v>180</v>
      </c>
      <c r="D8882" t="s">
        <v>17736</v>
      </c>
      <c r="E8882" t="s">
        <v>81</v>
      </c>
      <c r="F8882" t="s">
        <v>4929</v>
      </c>
      <c r="G8882">
        <v>0</v>
      </c>
      <c r="H8882">
        <v>39</v>
      </c>
      <c r="I8882">
        <v>1</v>
      </c>
      <c r="J8882">
        <v>35</v>
      </c>
      <c r="K8882">
        <v>1</v>
      </c>
      <c r="L8882">
        <v>2</v>
      </c>
      <c r="M8882">
        <v>0</v>
      </c>
      <c r="N8882">
        <v>0</v>
      </c>
      <c r="O8882">
        <v>0</v>
      </c>
      <c r="P8882">
        <v>0</v>
      </c>
      <c r="Q8882">
        <v>0</v>
      </c>
    </row>
    <row r="8883" spans="1:17" x14ac:dyDescent="0.2">
      <c r="A8883" t="s">
        <v>26621</v>
      </c>
      <c r="B8883" t="s">
        <v>89</v>
      </c>
      <c r="C8883" t="s">
        <v>180</v>
      </c>
      <c r="D8883" t="s">
        <v>17736</v>
      </c>
      <c r="E8883" t="s">
        <v>81</v>
      </c>
      <c r="F8883" t="s">
        <v>4931</v>
      </c>
      <c r="G8883">
        <v>0</v>
      </c>
      <c r="H8883">
        <v>39</v>
      </c>
      <c r="I8883">
        <v>1</v>
      </c>
      <c r="J8883">
        <v>34</v>
      </c>
      <c r="K8883">
        <v>2</v>
      </c>
      <c r="L8883">
        <v>2</v>
      </c>
      <c r="M8883">
        <v>0</v>
      </c>
      <c r="N8883">
        <v>0</v>
      </c>
      <c r="O8883">
        <v>0</v>
      </c>
      <c r="P8883">
        <v>0</v>
      </c>
      <c r="Q8883">
        <v>0</v>
      </c>
    </row>
    <row r="8884" spans="1:17" x14ac:dyDescent="0.2">
      <c r="A8884" t="s">
        <v>26622</v>
      </c>
      <c r="B8884" t="s">
        <v>89</v>
      </c>
      <c r="C8884" t="s">
        <v>180</v>
      </c>
      <c r="D8884" t="s">
        <v>17736</v>
      </c>
      <c r="E8884" t="s">
        <v>81</v>
      </c>
      <c r="F8884" t="s">
        <v>4933</v>
      </c>
      <c r="G8884">
        <v>0</v>
      </c>
      <c r="H8884">
        <v>0</v>
      </c>
      <c r="I8884">
        <v>0</v>
      </c>
      <c r="J8884">
        <v>0</v>
      </c>
      <c r="K8884">
        <v>0</v>
      </c>
      <c r="L8884">
        <v>0</v>
      </c>
      <c r="M8884">
        <v>39</v>
      </c>
      <c r="N8884">
        <v>0</v>
      </c>
      <c r="O8884">
        <v>0</v>
      </c>
      <c r="P8884">
        <v>0</v>
      </c>
      <c r="Q8884">
        <v>0</v>
      </c>
    </row>
    <row r="8885" spans="1:17" x14ac:dyDescent="0.2">
      <c r="A8885" t="s">
        <v>26623</v>
      </c>
      <c r="B8885" t="s">
        <v>89</v>
      </c>
      <c r="C8885" t="s">
        <v>180</v>
      </c>
      <c r="D8885" t="s">
        <v>17736</v>
      </c>
      <c r="E8885" t="s">
        <v>81</v>
      </c>
      <c r="F8885" t="s">
        <v>4935</v>
      </c>
      <c r="G8885">
        <v>0</v>
      </c>
      <c r="H8885">
        <v>39</v>
      </c>
      <c r="I8885">
        <v>1</v>
      </c>
      <c r="J8885">
        <v>34</v>
      </c>
      <c r="K8885">
        <v>2</v>
      </c>
      <c r="L8885">
        <v>2</v>
      </c>
      <c r="M8885">
        <v>0</v>
      </c>
      <c r="N8885">
        <v>0</v>
      </c>
      <c r="O8885">
        <v>0</v>
      </c>
      <c r="P8885">
        <v>0</v>
      </c>
      <c r="Q8885">
        <v>0</v>
      </c>
    </row>
    <row r="8886" spans="1:17" x14ac:dyDescent="0.2">
      <c r="A8886" t="s">
        <v>26624</v>
      </c>
      <c r="B8886" t="s">
        <v>89</v>
      </c>
      <c r="C8886" t="s">
        <v>180</v>
      </c>
      <c r="D8886" t="s">
        <v>17736</v>
      </c>
      <c r="E8886" t="s">
        <v>81</v>
      </c>
      <c r="F8886" t="s">
        <v>4937</v>
      </c>
      <c r="G8886">
        <v>0</v>
      </c>
      <c r="H8886">
        <v>39</v>
      </c>
      <c r="I8886">
        <v>1</v>
      </c>
      <c r="J8886">
        <v>35</v>
      </c>
      <c r="K8886">
        <v>1</v>
      </c>
      <c r="L8886">
        <v>2</v>
      </c>
      <c r="M8886">
        <v>0</v>
      </c>
      <c r="N8886">
        <v>0</v>
      </c>
      <c r="O8886">
        <v>0</v>
      </c>
      <c r="P8886">
        <v>0</v>
      </c>
      <c r="Q8886">
        <v>0</v>
      </c>
    </row>
    <row r="8887" spans="1:17" x14ac:dyDescent="0.2">
      <c r="A8887" t="s">
        <v>26625</v>
      </c>
      <c r="B8887" t="s">
        <v>89</v>
      </c>
      <c r="C8887" t="s">
        <v>180</v>
      </c>
      <c r="D8887" t="s">
        <v>17736</v>
      </c>
      <c r="E8887" t="s">
        <v>81</v>
      </c>
      <c r="F8887" t="s">
        <v>4939</v>
      </c>
      <c r="G8887">
        <v>0</v>
      </c>
      <c r="H8887">
        <v>0</v>
      </c>
      <c r="I8887">
        <v>0</v>
      </c>
      <c r="J8887">
        <v>0</v>
      </c>
      <c r="K8887">
        <v>0</v>
      </c>
      <c r="L8887">
        <v>0</v>
      </c>
      <c r="M8887">
        <v>39</v>
      </c>
      <c r="N8887">
        <v>0</v>
      </c>
      <c r="O8887">
        <v>0</v>
      </c>
      <c r="P8887">
        <v>0</v>
      </c>
      <c r="Q8887">
        <v>0</v>
      </c>
    </row>
    <row r="8888" spans="1:17" x14ac:dyDescent="0.2">
      <c r="A8888" t="s">
        <v>26626</v>
      </c>
      <c r="B8888" t="s">
        <v>89</v>
      </c>
      <c r="C8888" t="s">
        <v>180</v>
      </c>
      <c r="D8888" t="s">
        <v>17736</v>
      </c>
      <c r="E8888" t="s">
        <v>81</v>
      </c>
      <c r="F8888" t="s">
        <v>4941</v>
      </c>
      <c r="G8888">
        <v>0</v>
      </c>
      <c r="H8888">
        <v>39</v>
      </c>
      <c r="I8888">
        <v>1</v>
      </c>
      <c r="J8888">
        <v>34</v>
      </c>
      <c r="K8888">
        <v>2</v>
      </c>
      <c r="L8888">
        <v>2</v>
      </c>
      <c r="M8888">
        <v>0</v>
      </c>
      <c r="N8888">
        <v>0</v>
      </c>
      <c r="O8888">
        <v>0</v>
      </c>
      <c r="P8888">
        <v>0</v>
      </c>
      <c r="Q8888">
        <v>0</v>
      </c>
    </row>
    <row r="8889" spans="1:17" x14ac:dyDescent="0.2">
      <c r="A8889" t="s">
        <v>26627</v>
      </c>
      <c r="B8889" t="s">
        <v>89</v>
      </c>
      <c r="C8889" t="s">
        <v>180</v>
      </c>
      <c r="D8889" t="s">
        <v>17736</v>
      </c>
      <c r="E8889" t="s">
        <v>81</v>
      </c>
      <c r="F8889" t="s">
        <v>4943</v>
      </c>
      <c r="G8889">
        <v>0</v>
      </c>
      <c r="H8889">
        <v>0</v>
      </c>
      <c r="I8889">
        <v>0</v>
      </c>
      <c r="J8889">
        <v>0</v>
      </c>
      <c r="K8889">
        <v>0</v>
      </c>
      <c r="L8889">
        <v>0</v>
      </c>
      <c r="M8889">
        <v>39</v>
      </c>
      <c r="N8889">
        <v>0</v>
      </c>
      <c r="O8889">
        <v>0</v>
      </c>
      <c r="P8889">
        <v>0</v>
      </c>
      <c r="Q8889">
        <v>0</v>
      </c>
    </row>
    <row r="8890" spans="1:17" x14ac:dyDescent="0.2">
      <c r="A8890" t="s">
        <v>26628</v>
      </c>
      <c r="B8890" t="s">
        <v>89</v>
      </c>
      <c r="C8890" t="s">
        <v>180</v>
      </c>
      <c r="D8890" t="s">
        <v>17736</v>
      </c>
      <c r="E8890" t="s">
        <v>81</v>
      </c>
      <c r="F8890" t="s">
        <v>4925</v>
      </c>
      <c r="G8890">
        <v>0</v>
      </c>
      <c r="H8890">
        <v>0</v>
      </c>
      <c r="I8890">
        <v>0</v>
      </c>
      <c r="J8890">
        <v>0</v>
      </c>
      <c r="K8890">
        <v>0</v>
      </c>
      <c r="L8890">
        <v>0</v>
      </c>
      <c r="M8890">
        <v>0</v>
      </c>
      <c r="N8890">
        <v>34</v>
      </c>
      <c r="O8890">
        <v>32</v>
      </c>
      <c r="P8890">
        <v>2</v>
      </c>
      <c r="Q8890">
        <v>0</v>
      </c>
    </row>
    <row r="8891" spans="1:17" x14ac:dyDescent="0.2">
      <c r="A8891" t="s">
        <v>26629</v>
      </c>
      <c r="B8891" t="s">
        <v>89</v>
      </c>
      <c r="C8891" t="s">
        <v>180</v>
      </c>
      <c r="D8891" t="s">
        <v>17736</v>
      </c>
      <c r="E8891" t="s">
        <v>81</v>
      </c>
      <c r="F8891" t="s">
        <v>4927</v>
      </c>
      <c r="G8891">
        <v>0</v>
      </c>
      <c r="H8891">
        <v>0</v>
      </c>
      <c r="I8891">
        <v>0</v>
      </c>
      <c r="J8891">
        <v>0</v>
      </c>
      <c r="K8891">
        <v>0</v>
      </c>
      <c r="L8891">
        <v>0</v>
      </c>
      <c r="M8891">
        <v>0</v>
      </c>
      <c r="N8891">
        <v>30</v>
      </c>
      <c r="O8891">
        <v>28</v>
      </c>
      <c r="P8891">
        <v>2</v>
      </c>
      <c r="Q8891">
        <v>0</v>
      </c>
    </row>
    <row r="8892" spans="1:17" x14ac:dyDescent="0.2">
      <c r="A8892" t="s">
        <v>26630</v>
      </c>
      <c r="B8892" t="s">
        <v>89</v>
      </c>
      <c r="C8892" t="s">
        <v>180</v>
      </c>
      <c r="D8892" t="s">
        <v>17736</v>
      </c>
      <c r="E8892" t="s">
        <v>81</v>
      </c>
      <c r="F8892" t="s">
        <v>17734</v>
      </c>
      <c r="G8892">
        <v>39</v>
      </c>
      <c r="H8892">
        <v>0</v>
      </c>
      <c r="I8892">
        <v>0</v>
      </c>
      <c r="J8892">
        <v>0</v>
      </c>
      <c r="K8892">
        <v>0</v>
      </c>
      <c r="L8892">
        <v>0</v>
      </c>
      <c r="M8892">
        <v>0</v>
      </c>
      <c r="N8892">
        <v>0</v>
      </c>
      <c r="O8892">
        <v>0</v>
      </c>
      <c r="P8892">
        <v>0</v>
      </c>
      <c r="Q8892">
        <v>0</v>
      </c>
    </row>
    <row r="8893" spans="1:17" x14ac:dyDescent="0.2">
      <c r="A8893" t="s">
        <v>26631</v>
      </c>
      <c r="B8893" t="s">
        <v>89</v>
      </c>
      <c r="C8893" t="s">
        <v>180</v>
      </c>
      <c r="D8893" t="s">
        <v>17754</v>
      </c>
      <c r="E8893" t="s">
        <v>83</v>
      </c>
      <c r="F8893" t="s">
        <v>17734</v>
      </c>
      <c r="G8893">
        <v>4</v>
      </c>
      <c r="H8893">
        <v>0</v>
      </c>
      <c r="I8893">
        <v>0</v>
      </c>
      <c r="J8893">
        <v>0</v>
      </c>
      <c r="K8893">
        <v>0</v>
      </c>
      <c r="L8893">
        <v>0</v>
      </c>
      <c r="M8893">
        <v>0</v>
      </c>
      <c r="N8893">
        <v>0</v>
      </c>
      <c r="O8893">
        <v>0</v>
      </c>
      <c r="P8893">
        <v>0</v>
      </c>
      <c r="Q8893">
        <v>0</v>
      </c>
    </row>
    <row r="8894" spans="1:17" x14ac:dyDescent="0.2">
      <c r="A8894" t="s">
        <v>26632</v>
      </c>
      <c r="B8894" t="s">
        <v>89</v>
      </c>
      <c r="C8894" t="s">
        <v>180</v>
      </c>
      <c r="D8894" t="s">
        <v>17754</v>
      </c>
      <c r="E8894" t="s">
        <v>81</v>
      </c>
      <c r="F8894" t="s">
        <v>17734</v>
      </c>
      <c r="G8894">
        <v>2</v>
      </c>
      <c r="H8894">
        <v>0</v>
      </c>
      <c r="I8894">
        <v>0</v>
      </c>
      <c r="J8894">
        <v>0</v>
      </c>
      <c r="K8894">
        <v>0</v>
      </c>
      <c r="L8894">
        <v>0</v>
      </c>
      <c r="M8894">
        <v>0</v>
      </c>
      <c r="N8894">
        <v>0</v>
      </c>
      <c r="O8894">
        <v>0</v>
      </c>
      <c r="P8894">
        <v>0</v>
      </c>
      <c r="Q8894">
        <v>0</v>
      </c>
    </row>
    <row r="8895" spans="1:17" x14ac:dyDescent="0.2">
      <c r="A8895" t="s">
        <v>26633</v>
      </c>
      <c r="B8895" t="s">
        <v>89</v>
      </c>
      <c r="C8895" t="s">
        <v>181</v>
      </c>
      <c r="D8895" t="s">
        <v>17768</v>
      </c>
      <c r="E8895" t="s">
        <v>83</v>
      </c>
      <c r="F8895" t="s">
        <v>17734</v>
      </c>
      <c r="G8895">
        <v>2</v>
      </c>
      <c r="H8895">
        <v>0</v>
      </c>
      <c r="I8895">
        <v>0</v>
      </c>
      <c r="J8895">
        <v>0</v>
      </c>
      <c r="K8895">
        <v>0</v>
      </c>
      <c r="L8895">
        <v>0</v>
      </c>
      <c r="M8895">
        <v>0</v>
      </c>
      <c r="N8895">
        <v>0</v>
      </c>
      <c r="O8895">
        <v>0</v>
      </c>
      <c r="P8895">
        <v>0</v>
      </c>
      <c r="Q8895">
        <v>0</v>
      </c>
    </row>
    <row r="8896" spans="1:17" x14ac:dyDescent="0.2">
      <c r="A8896" t="s">
        <v>26634</v>
      </c>
      <c r="B8896" t="s">
        <v>89</v>
      </c>
      <c r="C8896" t="s">
        <v>181</v>
      </c>
      <c r="D8896" t="s">
        <v>17736</v>
      </c>
      <c r="E8896" t="s">
        <v>83</v>
      </c>
      <c r="F8896" t="s">
        <v>4929</v>
      </c>
      <c r="G8896">
        <v>0</v>
      </c>
      <c r="H8896">
        <v>11</v>
      </c>
      <c r="I8896">
        <v>0</v>
      </c>
      <c r="J8896">
        <v>11</v>
      </c>
      <c r="K8896">
        <v>0</v>
      </c>
      <c r="L8896">
        <v>0</v>
      </c>
      <c r="M8896">
        <v>0</v>
      </c>
      <c r="N8896">
        <v>0</v>
      </c>
      <c r="O8896">
        <v>0</v>
      </c>
      <c r="P8896">
        <v>0</v>
      </c>
      <c r="Q8896">
        <v>0</v>
      </c>
    </row>
    <row r="8897" spans="1:17" x14ac:dyDescent="0.2">
      <c r="A8897" t="s">
        <v>26635</v>
      </c>
      <c r="B8897" t="s">
        <v>89</v>
      </c>
      <c r="C8897" t="s">
        <v>181</v>
      </c>
      <c r="D8897" t="s">
        <v>17736</v>
      </c>
      <c r="E8897" t="s">
        <v>83</v>
      </c>
      <c r="F8897" t="s">
        <v>4931</v>
      </c>
      <c r="G8897">
        <v>0</v>
      </c>
      <c r="H8897">
        <v>11</v>
      </c>
      <c r="I8897">
        <v>0</v>
      </c>
      <c r="J8897">
        <v>11</v>
      </c>
      <c r="K8897">
        <v>0</v>
      </c>
      <c r="L8897">
        <v>0</v>
      </c>
      <c r="M8897">
        <v>0</v>
      </c>
      <c r="N8897">
        <v>0</v>
      </c>
      <c r="O8897">
        <v>0</v>
      </c>
      <c r="P8897">
        <v>0</v>
      </c>
      <c r="Q8897">
        <v>0</v>
      </c>
    </row>
    <row r="8898" spans="1:17" x14ac:dyDescent="0.2">
      <c r="A8898" t="s">
        <v>26636</v>
      </c>
      <c r="B8898" t="s">
        <v>89</v>
      </c>
      <c r="C8898" t="s">
        <v>243</v>
      </c>
      <c r="D8898" t="s">
        <v>17736</v>
      </c>
      <c r="E8898" t="s">
        <v>81</v>
      </c>
      <c r="F8898" t="s">
        <v>4941</v>
      </c>
      <c r="G8898">
        <v>0</v>
      </c>
      <c r="H8898">
        <v>16</v>
      </c>
      <c r="I8898">
        <v>0</v>
      </c>
      <c r="J8898">
        <v>13</v>
      </c>
      <c r="K8898">
        <v>2</v>
      </c>
      <c r="L8898">
        <v>1</v>
      </c>
      <c r="M8898">
        <v>0</v>
      </c>
      <c r="N8898">
        <v>0</v>
      </c>
      <c r="O8898">
        <v>0</v>
      </c>
      <c r="P8898">
        <v>0</v>
      </c>
      <c r="Q8898">
        <v>0</v>
      </c>
    </row>
    <row r="8899" spans="1:17" x14ac:dyDescent="0.2">
      <c r="A8899" t="s">
        <v>26637</v>
      </c>
      <c r="B8899" t="s">
        <v>89</v>
      </c>
      <c r="C8899" t="s">
        <v>243</v>
      </c>
      <c r="D8899" t="s">
        <v>17736</v>
      </c>
      <c r="E8899" t="s">
        <v>81</v>
      </c>
      <c r="F8899" t="s">
        <v>4943</v>
      </c>
      <c r="G8899">
        <v>0</v>
      </c>
      <c r="H8899">
        <v>0</v>
      </c>
      <c r="I8899">
        <v>0</v>
      </c>
      <c r="J8899">
        <v>0</v>
      </c>
      <c r="K8899">
        <v>0</v>
      </c>
      <c r="L8899">
        <v>0</v>
      </c>
      <c r="M8899">
        <v>16</v>
      </c>
      <c r="N8899">
        <v>0</v>
      </c>
      <c r="O8899">
        <v>0</v>
      </c>
      <c r="P8899">
        <v>0</v>
      </c>
      <c r="Q8899">
        <v>0</v>
      </c>
    </row>
    <row r="8900" spans="1:17" x14ac:dyDescent="0.2">
      <c r="A8900" t="s">
        <v>26638</v>
      </c>
      <c r="B8900" t="s">
        <v>89</v>
      </c>
      <c r="C8900" t="s">
        <v>243</v>
      </c>
      <c r="D8900" t="s">
        <v>17736</v>
      </c>
      <c r="E8900" t="s">
        <v>81</v>
      </c>
      <c r="F8900" t="s">
        <v>4925</v>
      </c>
      <c r="G8900">
        <v>0</v>
      </c>
      <c r="H8900">
        <v>0</v>
      </c>
      <c r="I8900">
        <v>0</v>
      </c>
      <c r="J8900">
        <v>0</v>
      </c>
      <c r="K8900">
        <v>0</v>
      </c>
      <c r="L8900">
        <v>0</v>
      </c>
      <c r="M8900">
        <v>0</v>
      </c>
      <c r="N8900">
        <v>8</v>
      </c>
      <c r="O8900">
        <v>7</v>
      </c>
      <c r="P8900">
        <v>1</v>
      </c>
      <c r="Q8900">
        <v>0</v>
      </c>
    </row>
    <row r="8901" spans="1:17" x14ac:dyDescent="0.2">
      <c r="A8901" t="s">
        <v>26639</v>
      </c>
      <c r="B8901" t="s">
        <v>89</v>
      </c>
      <c r="C8901" t="s">
        <v>243</v>
      </c>
      <c r="D8901" t="s">
        <v>17736</v>
      </c>
      <c r="E8901" t="s">
        <v>81</v>
      </c>
      <c r="F8901" t="s">
        <v>4927</v>
      </c>
      <c r="G8901">
        <v>0</v>
      </c>
      <c r="H8901">
        <v>0</v>
      </c>
      <c r="I8901">
        <v>0</v>
      </c>
      <c r="J8901">
        <v>0</v>
      </c>
      <c r="K8901">
        <v>0</v>
      </c>
      <c r="L8901">
        <v>0</v>
      </c>
      <c r="M8901">
        <v>0</v>
      </c>
      <c r="N8901">
        <v>6</v>
      </c>
      <c r="O8901">
        <v>5</v>
      </c>
      <c r="P8901">
        <v>1</v>
      </c>
      <c r="Q8901">
        <v>0</v>
      </c>
    </row>
    <row r="8902" spans="1:17" x14ac:dyDescent="0.2">
      <c r="A8902" t="s">
        <v>26640</v>
      </c>
      <c r="B8902" t="s">
        <v>89</v>
      </c>
      <c r="C8902" t="s">
        <v>243</v>
      </c>
      <c r="D8902" t="s">
        <v>17736</v>
      </c>
      <c r="E8902" t="s">
        <v>81</v>
      </c>
      <c r="F8902" t="s">
        <v>17734</v>
      </c>
      <c r="G8902">
        <v>16</v>
      </c>
      <c r="H8902">
        <v>0</v>
      </c>
      <c r="I8902">
        <v>0</v>
      </c>
      <c r="J8902">
        <v>0</v>
      </c>
      <c r="K8902">
        <v>0</v>
      </c>
      <c r="L8902">
        <v>0</v>
      </c>
      <c r="M8902">
        <v>0</v>
      </c>
      <c r="N8902">
        <v>0</v>
      </c>
      <c r="O8902">
        <v>0</v>
      </c>
      <c r="P8902">
        <v>0</v>
      </c>
      <c r="Q8902">
        <v>0</v>
      </c>
    </row>
    <row r="8903" spans="1:17" x14ac:dyDescent="0.2">
      <c r="A8903" t="s">
        <v>26641</v>
      </c>
      <c r="B8903" t="s">
        <v>89</v>
      </c>
      <c r="C8903" t="s">
        <v>243</v>
      </c>
      <c r="D8903" t="s">
        <v>17754</v>
      </c>
      <c r="E8903" t="s">
        <v>83</v>
      </c>
      <c r="F8903" t="s">
        <v>17734</v>
      </c>
      <c r="G8903">
        <v>2</v>
      </c>
      <c r="H8903">
        <v>0</v>
      </c>
      <c r="I8903">
        <v>0</v>
      </c>
      <c r="J8903">
        <v>0</v>
      </c>
      <c r="K8903">
        <v>0</v>
      </c>
      <c r="L8903">
        <v>0</v>
      </c>
      <c r="M8903">
        <v>0</v>
      </c>
      <c r="N8903">
        <v>0</v>
      </c>
      <c r="O8903">
        <v>0</v>
      </c>
      <c r="P8903">
        <v>0</v>
      </c>
      <c r="Q8903">
        <v>0</v>
      </c>
    </row>
    <row r="8904" spans="1:17" x14ac:dyDescent="0.2">
      <c r="A8904" t="s">
        <v>26642</v>
      </c>
      <c r="B8904" t="s">
        <v>89</v>
      </c>
      <c r="C8904" t="s">
        <v>243</v>
      </c>
      <c r="D8904" t="s">
        <v>17754</v>
      </c>
      <c r="E8904" t="s">
        <v>81</v>
      </c>
      <c r="F8904" t="s">
        <v>17734</v>
      </c>
      <c r="G8904">
        <v>4</v>
      </c>
      <c r="H8904">
        <v>0</v>
      </c>
      <c r="I8904">
        <v>0</v>
      </c>
      <c r="J8904">
        <v>0</v>
      </c>
      <c r="K8904">
        <v>0</v>
      </c>
      <c r="L8904">
        <v>0</v>
      </c>
      <c r="M8904">
        <v>0</v>
      </c>
      <c r="N8904">
        <v>0</v>
      </c>
      <c r="O8904">
        <v>0</v>
      </c>
      <c r="P8904">
        <v>0</v>
      </c>
      <c r="Q8904">
        <v>0</v>
      </c>
    </row>
    <row r="8905" spans="1:17" x14ac:dyDescent="0.2">
      <c r="A8905" t="s">
        <v>26643</v>
      </c>
      <c r="B8905" t="s">
        <v>89</v>
      </c>
      <c r="C8905" t="s">
        <v>244</v>
      </c>
      <c r="D8905" t="s">
        <v>17768</v>
      </c>
      <c r="E8905" t="s">
        <v>83</v>
      </c>
      <c r="F8905" t="s">
        <v>17734</v>
      </c>
      <c r="G8905">
        <v>1</v>
      </c>
      <c r="H8905">
        <v>0</v>
      </c>
      <c r="I8905">
        <v>0</v>
      </c>
      <c r="J8905">
        <v>0</v>
      </c>
      <c r="K8905">
        <v>0</v>
      </c>
      <c r="L8905">
        <v>0</v>
      </c>
      <c r="M8905">
        <v>0</v>
      </c>
      <c r="N8905">
        <v>0</v>
      </c>
      <c r="O8905">
        <v>0</v>
      </c>
      <c r="P8905">
        <v>0</v>
      </c>
      <c r="Q8905">
        <v>0</v>
      </c>
    </row>
    <row r="8906" spans="1:17" x14ac:dyDescent="0.2">
      <c r="A8906" t="s">
        <v>26644</v>
      </c>
      <c r="B8906" t="s">
        <v>89</v>
      </c>
      <c r="C8906" t="s">
        <v>244</v>
      </c>
      <c r="D8906" t="s">
        <v>17768</v>
      </c>
      <c r="E8906" t="s">
        <v>81</v>
      </c>
      <c r="F8906" t="s">
        <v>17734</v>
      </c>
      <c r="G8906">
        <v>2</v>
      </c>
      <c r="H8906">
        <v>0</v>
      </c>
      <c r="I8906">
        <v>0</v>
      </c>
      <c r="J8906">
        <v>0</v>
      </c>
      <c r="K8906">
        <v>0</v>
      </c>
      <c r="L8906">
        <v>0</v>
      </c>
      <c r="M8906">
        <v>0</v>
      </c>
      <c r="N8906">
        <v>0</v>
      </c>
      <c r="O8906">
        <v>0</v>
      </c>
      <c r="P8906">
        <v>0</v>
      </c>
      <c r="Q8906">
        <v>0</v>
      </c>
    </row>
    <row r="8907" spans="1:17" x14ac:dyDescent="0.2">
      <c r="A8907" t="s">
        <v>26645</v>
      </c>
      <c r="B8907" t="s">
        <v>89</v>
      </c>
      <c r="C8907" t="s">
        <v>244</v>
      </c>
      <c r="D8907" t="s">
        <v>17736</v>
      </c>
      <c r="E8907" t="s">
        <v>83</v>
      </c>
      <c r="F8907" t="s">
        <v>4929</v>
      </c>
      <c r="G8907">
        <v>0</v>
      </c>
      <c r="H8907">
        <v>16</v>
      </c>
      <c r="I8907">
        <v>1</v>
      </c>
      <c r="J8907">
        <v>13</v>
      </c>
      <c r="K8907">
        <v>1</v>
      </c>
      <c r="L8907">
        <v>1</v>
      </c>
      <c r="M8907">
        <v>0</v>
      </c>
      <c r="N8907">
        <v>0</v>
      </c>
      <c r="O8907">
        <v>0</v>
      </c>
      <c r="P8907">
        <v>0</v>
      </c>
      <c r="Q8907">
        <v>0</v>
      </c>
    </row>
    <row r="8908" spans="1:17" x14ac:dyDescent="0.2">
      <c r="A8908" t="s">
        <v>26646</v>
      </c>
      <c r="B8908" t="s">
        <v>89</v>
      </c>
      <c r="C8908" t="s">
        <v>244</v>
      </c>
      <c r="D8908" t="s">
        <v>17736</v>
      </c>
      <c r="E8908" t="s">
        <v>83</v>
      </c>
      <c r="F8908" t="s">
        <v>4931</v>
      </c>
      <c r="G8908">
        <v>0</v>
      </c>
      <c r="H8908">
        <v>16</v>
      </c>
      <c r="I8908">
        <v>1</v>
      </c>
      <c r="J8908">
        <v>13</v>
      </c>
      <c r="K8908">
        <v>1</v>
      </c>
      <c r="L8908">
        <v>1</v>
      </c>
      <c r="M8908">
        <v>0</v>
      </c>
      <c r="N8908">
        <v>0</v>
      </c>
      <c r="O8908">
        <v>0</v>
      </c>
      <c r="P8908">
        <v>0</v>
      </c>
      <c r="Q8908">
        <v>0</v>
      </c>
    </row>
    <row r="8909" spans="1:17" x14ac:dyDescent="0.2">
      <c r="A8909" t="s">
        <v>26647</v>
      </c>
      <c r="B8909" t="s">
        <v>89</v>
      </c>
      <c r="C8909" t="s">
        <v>244</v>
      </c>
      <c r="D8909" t="s">
        <v>17736</v>
      </c>
      <c r="E8909" t="s">
        <v>83</v>
      </c>
      <c r="F8909" t="s">
        <v>4933</v>
      </c>
      <c r="G8909">
        <v>0</v>
      </c>
      <c r="H8909">
        <v>0</v>
      </c>
      <c r="I8909">
        <v>0</v>
      </c>
      <c r="J8909">
        <v>0</v>
      </c>
      <c r="K8909">
        <v>0</v>
      </c>
      <c r="L8909">
        <v>0</v>
      </c>
      <c r="M8909">
        <v>16</v>
      </c>
      <c r="N8909">
        <v>0</v>
      </c>
      <c r="O8909">
        <v>0</v>
      </c>
      <c r="P8909">
        <v>0</v>
      </c>
      <c r="Q8909">
        <v>0</v>
      </c>
    </row>
    <row r="8910" spans="1:17" x14ac:dyDescent="0.2">
      <c r="A8910" t="s">
        <v>26648</v>
      </c>
      <c r="B8910" t="s">
        <v>89</v>
      </c>
      <c r="C8910" t="s">
        <v>244</v>
      </c>
      <c r="D8910" t="s">
        <v>17736</v>
      </c>
      <c r="E8910" t="s">
        <v>83</v>
      </c>
      <c r="F8910" t="s">
        <v>4935</v>
      </c>
      <c r="G8910">
        <v>0</v>
      </c>
      <c r="H8910">
        <v>16</v>
      </c>
      <c r="I8910">
        <v>1</v>
      </c>
      <c r="J8910">
        <v>13</v>
      </c>
      <c r="K8910">
        <v>1</v>
      </c>
      <c r="L8910">
        <v>1</v>
      </c>
      <c r="M8910">
        <v>0</v>
      </c>
      <c r="N8910">
        <v>0</v>
      </c>
      <c r="O8910">
        <v>0</v>
      </c>
      <c r="P8910">
        <v>0</v>
      </c>
      <c r="Q8910">
        <v>0</v>
      </c>
    </row>
    <row r="8911" spans="1:17" x14ac:dyDescent="0.2">
      <c r="A8911" t="s">
        <v>26649</v>
      </c>
      <c r="B8911" t="s">
        <v>89</v>
      </c>
      <c r="C8911" t="s">
        <v>244</v>
      </c>
      <c r="D8911" t="s">
        <v>17736</v>
      </c>
      <c r="E8911" t="s">
        <v>83</v>
      </c>
      <c r="F8911" t="s">
        <v>4937</v>
      </c>
      <c r="G8911">
        <v>0</v>
      </c>
      <c r="H8911">
        <v>16</v>
      </c>
      <c r="I8911">
        <v>1</v>
      </c>
      <c r="J8911">
        <v>13</v>
      </c>
      <c r="K8911">
        <v>1</v>
      </c>
      <c r="L8911">
        <v>1</v>
      </c>
      <c r="M8911">
        <v>0</v>
      </c>
      <c r="N8911">
        <v>0</v>
      </c>
      <c r="O8911">
        <v>0</v>
      </c>
      <c r="P8911">
        <v>0</v>
      </c>
      <c r="Q8911">
        <v>0</v>
      </c>
    </row>
    <row r="8912" spans="1:17" x14ac:dyDescent="0.2">
      <c r="A8912" t="s">
        <v>26650</v>
      </c>
      <c r="B8912" t="s">
        <v>89</v>
      </c>
      <c r="C8912" t="s">
        <v>244</v>
      </c>
      <c r="D8912" t="s">
        <v>17736</v>
      </c>
      <c r="E8912" t="s">
        <v>83</v>
      </c>
      <c r="F8912" t="s">
        <v>4939</v>
      </c>
      <c r="G8912">
        <v>0</v>
      </c>
      <c r="H8912">
        <v>0</v>
      </c>
      <c r="I8912">
        <v>0</v>
      </c>
      <c r="J8912">
        <v>0</v>
      </c>
      <c r="K8912">
        <v>0</v>
      </c>
      <c r="L8912">
        <v>0</v>
      </c>
      <c r="M8912">
        <v>16</v>
      </c>
      <c r="N8912">
        <v>0</v>
      </c>
      <c r="O8912">
        <v>0</v>
      </c>
      <c r="P8912">
        <v>0</v>
      </c>
      <c r="Q8912">
        <v>0</v>
      </c>
    </row>
    <row r="8913" spans="1:17" x14ac:dyDescent="0.2">
      <c r="A8913" t="s">
        <v>26651</v>
      </c>
      <c r="B8913" t="s">
        <v>89</v>
      </c>
      <c r="C8913" t="s">
        <v>244</v>
      </c>
      <c r="D8913" t="s">
        <v>17736</v>
      </c>
      <c r="E8913" t="s">
        <v>83</v>
      </c>
      <c r="F8913" t="s">
        <v>4941</v>
      </c>
      <c r="G8913">
        <v>0</v>
      </c>
      <c r="H8913">
        <v>16</v>
      </c>
      <c r="I8913">
        <v>1</v>
      </c>
      <c r="J8913">
        <v>13</v>
      </c>
      <c r="K8913">
        <v>1</v>
      </c>
      <c r="L8913">
        <v>1</v>
      </c>
      <c r="M8913">
        <v>0</v>
      </c>
      <c r="N8913">
        <v>0</v>
      </c>
      <c r="O8913">
        <v>0</v>
      </c>
      <c r="P8913">
        <v>0</v>
      </c>
      <c r="Q8913">
        <v>0</v>
      </c>
    </row>
    <row r="8914" spans="1:17" x14ac:dyDescent="0.2">
      <c r="A8914" t="s">
        <v>26652</v>
      </c>
      <c r="B8914" t="s">
        <v>89</v>
      </c>
      <c r="C8914" t="s">
        <v>244</v>
      </c>
      <c r="D8914" t="s">
        <v>17736</v>
      </c>
      <c r="E8914" t="s">
        <v>83</v>
      </c>
      <c r="F8914" t="s">
        <v>4943</v>
      </c>
      <c r="G8914">
        <v>0</v>
      </c>
      <c r="H8914">
        <v>0</v>
      </c>
      <c r="I8914">
        <v>0</v>
      </c>
      <c r="J8914">
        <v>0</v>
      </c>
      <c r="K8914">
        <v>0</v>
      </c>
      <c r="L8914">
        <v>0</v>
      </c>
      <c r="M8914">
        <v>16</v>
      </c>
      <c r="N8914">
        <v>0</v>
      </c>
      <c r="O8914">
        <v>0</v>
      </c>
      <c r="P8914">
        <v>0</v>
      </c>
      <c r="Q8914">
        <v>0</v>
      </c>
    </row>
    <row r="8915" spans="1:17" x14ac:dyDescent="0.2">
      <c r="A8915" t="s">
        <v>26653</v>
      </c>
      <c r="B8915" t="s">
        <v>89</v>
      </c>
      <c r="C8915" t="s">
        <v>244</v>
      </c>
      <c r="D8915" t="s">
        <v>17736</v>
      </c>
      <c r="E8915" t="s">
        <v>83</v>
      </c>
      <c r="F8915" t="s">
        <v>4925</v>
      </c>
      <c r="G8915">
        <v>0</v>
      </c>
      <c r="H8915">
        <v>0</v>
      </c>
      <c r="I8915">
        <v>0</v>
      </c>
      <c r="J8915">
        <v>0</v>
      </c>
      <c r="K8915">
        <v>0</v>
      </c>
      <c r="L8915">
        <v>0</v>
      </c>
      <c r="M8915">
        <v>0</v>
      </c>
      <c r="N8915">
        <v>7</v>
      </c>
      <c r="O8915">
        <v>6</v>
      </c>
      <c r="P8915">
        <v>0</v>
      </c>
      <c r="Q8915">
        <v>1</v>
      </c>
    </row>
    <row r="8916" spans="1:17" x14ac:dyDescent="0.2">
      <c r="A8916" t="s">
        <v>26654</v>
      </c>
      <c r="B8916" t="s">
        <v>89</v>
      </c>
      <c r="C8916" t="s">
        <v>244</v>
      </c>
      <c r="D8916" t="s">
        <v>17736</v>
      </c>
      <c r="E8916" t="s">
        <v>83</v>
      </c>
      <c r="F8916" t="s">
        <v>4927</v>
      </c>
      <c r="G8916">
        <v>0</v>
      </c>
      <c r="H8916">
        <v>0</v>
      </c>
      <c r="I8916">
        <v>0</v>
      </c>
      <c r="J8916">
        <v>0</v>
      </c>
      <c r="K8916">
        <v>0</v>
      </c>
      <c r="L8916">
        <v>0</v>
      </c>
      <c r="M8916">
        <v>0</v>
      </c>
      <c r="N8916">
        <v>6</v>
      </c>
      <c r="O8916">
        <v>6</v>
      </c>
      <c r="P8916">
        <v>0</v>
      </c>
      <c r="Q8916">
        <v>0</v>
      </c>
    </row>
    <row r="8917" spans="1:17" x14ac:dyDescent="0.2">
      <c r="A8917" t="s">
        <v>26655</v>
      </c>
      <c r="B8917" t="s">
        <v>89</v>
      </c>
      <c r="C8917" t="s">
        <v>244</v>
      </c>
      <c r="D8917" t="s">
        <v>17736</v>
      </c>
      <c r="E8917" t="s">
        <v>83</v>
      </c>
      <c r="F8917" t="s">
        <v>17734</v>
      </c>
      <c r="G8917">
        <v>16</v>
      </c>
      <c r="H8917">
        <v>0</v>
      </c>
      <c r="I8917">
        <v>0</v>
      </c>
      <c r="J8917">
        <v>0</v>
      </c>
      <c r="K8917">
        <v>0</v>
      </c>
      <c r="L8917">
        <v>0</v>
      </c>
      <c r="M8917">
        <v>0</v>
      </c>
      <c r="N8917">
        <v>0</v>
      </c>
      <c r="O8917">
        <v>0</v>
      </c>
      <c r="P8917">
        <v>0</v>
      </c>
      <c r="Q8917">
        <v>0</v>
      </c>
    </row>
    <row r="8918" spans="1:17" x14ac:dyDescent="0.2">
      <c r="A8918" t="s">
        <v>26656</v>
      </c>
      <c r="B8918" t="s">
        <v>89</v>
      </c>
      <c r="C8918" t="s">
        <v>244</v>
      </c>
      <c r="D8918" t="s">
        <v>17736</v>
      </c>
      <c r="E8918" t="s">
        <v>81</v>
      </c>
      <c r="F8918" t="s">
        <v>4929</v>
      </c>
      <c r="G8918">
        <v>0</v>
      </c>
      <c r="H8918">
        <v>36</v>
      </c>
      <c r="I8918">
        <v>4</v>
      </c>
      <c r="J8918">
        <v>27</v>
      </c>
      <c r="K8918">
        <v>4</v>
      </c>
      <c r="L8918">
        <v>1</v>
      </c>
      <c r="M8918">
        <v>0</v>
      </c>
      <c r="N8918">
        <v>0</v>
      </c>
      <c r="O8918">
        <v>0</v>
      </c>
      <c r="P8918">
        <v>0</v>
      </c>
      <c r="Q8918">
        <v>0</v>
      </c>
    </row>
    <row r="8919" spans="1:17" x14ac:dyDescent="0.2">
      <c r="A8919" t="s">
        <v>26657</v>
      </c>
      <c r="B8919" t="s">
        <v>89</v>
      </c>
      <c r="C8919" t="s">
        <v>244</v>
      </c>
      <c r="D8919" t="s">
        <v>17736</v>
      </c>
      <c r="E8919" t="s">
        <v>81</v>
      </c>
      <c r="F8919" t="s">
        <v>4931</v>
      </c>
      <c r="G8919">
        <v>0</v>
      </c>
      <c r="H8919">
        <v>36</v>
      </c>
      <c r="I8919">
        <v>4</v>
      </c>
      <c r="J8919">
        <v>27</v>
      </c>
      <c r="K8919">
        <v>4</v>
      </c>
      <c r="L8919">
        <v>1</v>
      </c>
      <c r="M8919">
        <v>0</v>
      </c>
      <c r="N8919">
        <v>0</v>
      </c>
      <c r="O8919">
        <v>0</v>
      </c>
      <c r="P8919">
        <v>0</v>
      </c>
      <c r="Q8919">
        <v>0</v>
      </c>
    </row>
    <row r="8920" spans="1:17" x14ac:dyDescent="0.2">
      <c r="A8920" t="s">
        <v>26658</v>
      </c>
      <c r="B8920" t="s">
        <v>89</v>
      </c>
      <c r="C8920" t="s">
        <v>244</v>
      </c>
      <c r="D8920" t="s">
        <v>17736</v>
      </c>
      <c r="E8920" t="s">
        <v>81</v>
      </c>
      <c r="F8920" t="s">
        <v>4933</v>
      </c>
      <c r="G8920">
        <v>0</v>
      </c>
      <c r="H8920">
        <v>0</v>
      </c>
      <c r="I8920">
        <v>0</v>
      </c>
      <c r="J8920">
        <v>0</v>
      </c>
      <c r="K8920">
        <v>0</v>
      </c>
      <c r="L8920">
        <v>0</v>
      </c>
      <c r="M8920">
        <v>36</v>
      </c>
      <c r="N8920">
        <v>0</v>
      </c>
      <c r="O8920">
        <v>0</v>
      </c>
      <c r="P8920">
        <v>0</v>
      </c>
      <c r="Q8920">
        <v>0</v>
      </c>
    </row>
    <row r="8921" spans="1:17" x14ac:dyDescent="0.2">
      <c r="A8921" t="s">
        <v>26659</v>
      </c>
      <c r="B8921" t="s">
        <v>89</v>
      </c>
      <c r="C8921" t="s">
        <v>244</v>
      </c>
      <c r="D8921" t="s">
        <v>17736</v>
      </c>
      <c r="E8921" t="s">
        <v>81</v>
      </c>
      <c r="F8921" t="s">
        <v>4935</v>
      </c>
      <c r="G8921">
        <v>0</v>
      </c>
      <c r="H8921">
        <v>36</v>
      </c>
      <c r="I8921">
        <v>4</v>
      </c>
      <c r="J8921">
        <v>27</v>
      </c>
      <c r="K8921">
        <v>4</v>
      </c>
      <c r="L8921">
        <v>1</v>
      </c>
      <c r="M8921">
        <v>0</v>
      </c>
      <c r="N8921">
        <v>0</v>
      </c>
      <c r="O8921">
        <v>0</v>
      </c>
      <c r="P8921">
        <v>0</v>
      </c>
      <c r="Q8921">
        <v>0</v>
      </c>
    </row>
    <row r="8922" spans="1:17" x14ac:dyDescent="0.2">
      <c r="A8922" t="s">
        <v>26660</v>
      </c>
      <c r="B8922" t="s">
        <v>89</v>
      </c>
      <c r="C8922" t="s">
        <v>244</v>
      </c>
      <c r="D8922" t="s">
        <v>17736</v>
      </c>
      <c r="E8922" t="s">
        <v>81</v>
      </c>
      <c r="F8922" t="s">
        <v>4937</v>
      </c>
      <c r="G8922">
        <v>0</v>
      </c>
      <c r="H8922">
        <v>36</v>
      </c>
      <c r="I8922">
        <v>4</v>
      </c>
      <c r="J8922">
        <v>27</v>
      </c>
      <c r="K8922">
        <v>4</v>
      </c>
      <c r="L8922">
        <v>1</v>
      </c>
      <c r="M8922">
        <v>0</v>
      </c>
      <c r="N8922">
        <v>0</v>
      </c>
      <c r="O8922">
        <v>0</v>
      </c>
      <c r="P8922">
        <v>0</v>
      </c>
      <c r="Q8922">
        <v>0</v>
      </c>
    </row>
    <row r="8923" spans="1:17" x14ac:dyDescent="0.2">
      <c r="A8923" t="s">
        <v>26661</v>
      </c>
      <c r="B8923" t="s">
        <v>89</v>
      </c>
      <c r="C8923" t="s">
        <v>244</v>
      </c>
      <c r="D8923" t="s">
        <v>17736</v>
      </c>
      <c r="E8923" t="s">
        <v>81</v>
      </c>
      <c r="F8923" t="s">
        <v>4939</v>
      </c>
      <c r="G8923">
        <v>0</v>
      </c>
      <c r="H8923">
        <v>0</v>
      </c>
      <c r="I8923">
        <v>0</v>
      </c>
      <c r="J8923">
        <v>0</v>
      </c>
      <c r="K8923">
        <v>0</v>
      </c>
      <c r="L8923">
        <v>0</v>
      </c>
      <c r="M8923">
        <v>36</v>
      </c>
      <c r="N8923">
        <v>0</v>
      </c>
      <c r="O8923">
        <v>0</v>
      </c>
      <c r="P8923">
        <v>0</v>
      </c>
      <c r="Q8923">
        <v>0</v>
      </c>
    </row>
    <row r="8924" spans="1:17" x14ac:dyDescent="0.2">
      <c r="A8924" t="s">
        <v>26662</v>
      </c>
      <c r="B8924" t="s">
        <v>89</v>
      </c>
      <c r="C8924" t="s">
        <v>244</v>
      </c>
      <c r="D8924" t="s">
        <v>17736</v>
      </c>
      <c r="E8924" t="s">
        <v>81</v>
      </c>
      <c r="F8924" t="s">
        <v>4941</v>
      </c>
      <c r="G8924">
        <v>0</v>
      </c>
      <c r="H8924">
        <v>36</v>
      </c>
      <c r="I8924">
        <v>4</v>
      </c>
      <c r="J8924">
        <v>27</v>
      </c>
      <c r="K8924">
        <v>4</v>
      </c>
      <c r="L8924">
        <v>1</v>
      </c>
      <c r="M8924">
        <v>0</v>
      </c>
      <c r="N8924">
        <v>0</v>
      </c>
      <c r="O8924">
        <v>0</v>
      </c>
      <c r="P8924">
        <v>0</v>
      </c>
      <c r="Q8924">
        <v>0</v>
      </c>
    </row>
    <row r="8925" spans="1:17" x14ac:dyDescent="0.2">
      <c r="A8925" t="s">
        <v>26663</v>
      </c>
      <c r="B8925" t="s">
        <v>89</v>
      </c>
      <c r="C8925" t="s">
        <v>244</v>
      </c>
      <c r="D8925" t="s">
        <v>17736</v>
      </c>
      <c r="E8925" t="s">
        <v>81</v>
      </c>
      <c r="F8925" t="s">
        <v>4943</v>
      </c>
      <c r="G8925">
        <v>0</v>
      </c>
      <c r="H8925">
        <v>0</v>
      </c>
      <c r="I8925">
        <v>0</v>
      </c>
      <c r="J8925">
        <v>0</v>
      </c>
      <c r="K8925">
        <v>0</v>
      </c>
      <c r="L8925">
        <v>0</v>
      </c>
      <c r="M8925">
        <v>36</v>
      </c>
      <c r="N8925">
        <v>0</v>
      </c>
      <c r="O8925">
        <v>0</v>
      </c>
      <c r="P8925">
        <v>0</v>
      </c>
      <c r="Q8925">
        <v>0</v>
      </c>
    </row>
    <row r="8926" spans="1:17" x14ac:dyDescent="0.2">
      <c r="A8926" t="s">
        <v>26664</v>
      </c>
      <c r="B8926" t="s">
        <v>88</v>
      </c>
      <c r="C8926" t="s">
        <v>155</v>
      </c>
      <c r="D8926" t="s">
        <v>17736</v>
      </c>
      <c r="E8926" t="s">
        <v>83</v>
      </c>
      <c r="F8926" t="s">
        <v>4941</v>
      </c>
      <c r="G8926">
        <v>0</v>
      </c>
      <c r="H8926">
        <v>2</v>
      </c>
      <c r="I8926">
        <v>0</v>
      </c>
      <c r="J8926">
        <v>2</v>
      </c>
      <c r="K8926">
        <v>0</v>
      </c>
      <c r="L8926">
        <v>0</v>
      </c>
      <c r="M8926">
        <v>0</v>
      </c>
      <c r="N8926">
        <v>0</v>
      </c>
      <c r="O8926">
        <v>0</v>
      </c>
      <c r="P8926">
        <v>0</v>
      </c>
      <c r="Q8926">
        <v>0</v>
      </c>
    </row>
    <row r="8927" spans="1:17" x14ac:dyDescent="0.2">
      <c r="A8927" t="s">
        <v>26665</v>
      </c>
      <c r="B8927" t="s">
        <v>88</v>
      </c>
      <c r="C8927" t="s">
        <v>155</v>
      </c>
      <c r="D8927" t="s">
        <v>17736</v>
      </c>
      <c r="E8927" t="s">
        <v>83</v>
      </c>
      <c r="F8927" t="s">
        <v>4943</v>
      </c>
      <c r="G8927">
        <v>0</v>
      </c>
      <c r="H8927">
        <v>0</v>
      </c>
      <c r="I8927">
        <v>0</v>
      </c>
      <c r="J8927">
        <v>0</v>
      </c>
      <c r="K8927">
        <v>0</v>
      </c>
      <c r="L8927">
        <v>0</v>
      </c>
      <c r="M8927">
        <v>2</v>
      </c>
      <c r="N8927">
        <v>0</v>
      </c>
      <c r="O8927">
        <v>0</v>
      </c>
      <c r="P8927">
        <v>0</v>
      </c>
      <c r="Q8927">
        <v>0</v>
      </c>
    </row>
    <row r="8928" spans="1:17" x14ac:dyDescent="0.2">
      <c r="A8928" t="s">
        <v>26666</v>
      </c>
      <c r="B8928" t="s">
        <v>88</v>
      </c>
      <c r="C8928" t="s">
        <v>155</v>
      </c>
      <c r="D8928" t="s">
        <v>17736</v>
      </c>
      <c r="E8928" t="s">
        <v>83</v>
      </c>
      <c r="F8928" t="s">
        <v>4925</v>
      </c>
      <c r="G8928">
        <v>0</v>
      </c>
      <c r="H8928">
        <v>0</v>
      </c>
      <c r="I8928">
        <v>0</v>
      </c>
      <c r="J8928">
        <v>0</v>
      </c>
      <c r="K8928">
        <v>0</v>
      </c>
      <c r="L8928">
        <v>0</v>
      </c>
      <c r="M8928">
        <v>0</v>
      </c>
      <c r="N8928">
        <v>2</v>
      </c>
      <c r="O8928">
        <v>2</v>
      </c>
      <c r="P8928">
        <v>0</v>
      </c>
      <c r="Q8928">
        <v>0</v>
      </c>
    </row>
    <row r="8929" spans="1:17" x14ac:dyDescent="0.2">
      <c r="A8929" t="s">
        <v>26667</v>
      </c>
      <c r="B8929" t="s">
        <v>88</v>
      </c>
      <c r="C8929" t="s">
        <v>155</v>
      </c>
      <c r="D8929" t="s">
        <v>17736</v>
      </c>
      <c r="E8929" t="s">
        <v>83</v>
      </c>
      <c r="F8929" t="s">
        <v>4927</v>
      </c>
      <c r="G8929">
        <v>0</v>
      </c>
      <c r="H8929">
        <v>0</v>
      </c>
      <c r="I8929">
        <v>0</v>
      </c>
      <c r="J8929">
        <v>0</v>
      </c>
      <c r="K8929">
        <v>0</v>
      </c>
      <c r="L8929">
        <v>0</v>
      </c>
      <c r="M8929">
        <v>0</v>
      </c>
      <c r="N8929">
        <v>2</v>
      </c>
      <c r="O8929">
        <v>2</v>
      </c>
      <c r="P8929">
        <v>0</v>
      </c>
      <c r="Q8929">
        <v>0</v>
      </c>
    </row>
    <row r="8930" spans="1:17" x14ac:dyDescent="0.2">
      <c r="A8930" t="s">
        <v>26668</v>
      </c>
      <c r="B8930" t="s">
        <v>88</v>
      </c>
      <c r="C8930" t="s">
        <v>155</v>
      </c>
      <c r="D8930" t="s">
        <v>17736</v>
      </c>
      <c r="E8930" t="s">
        <v>83</v>
      </c>
      <c r="F8930" t="s">
        <v>17734</v>
      </c>
      <c r="G8930">
        <v>2</v>
      </c>
      <c r="H8930">
        <v>0</v>
      </c>
      <c r="I8930">
        <v>0</v>
      </c>
      <c r="J8930">
        <v>0</v>
      </c>
      <c r="K8930">
        <v>0</v>
      </c>
      <c r="L8930">
        <v>0</v>
      </c>
      <c r="M8930">
        <v>0</v>
      </c>
      <c r="N8930">
        <v>0</v>
      </c>
      <c r="O8930">
        <v>0</v>
      </c>
      <c r="P8930">
        <v>0</v>
      </c>
      <c r="Q8930">
        <v>0</v>
      </c>
    </row>
    <row r="8931" spans="1:17" x14ac:dyDescent="0.2">
      <c r="A8931" t="s">
        <v>26669</v>
      </c>
      <c r="B8931" t="s">
        <v>88</v>
      </c>
      <c r="C8931" t="s">
        <v>155</v>
      </c>
      <c r="D8931" t="s">
        <v>17748</v>
      </c>
      <c r="E8931" t="s">
        <v>83</v>
      </c>
      <c r="F8931" t="s">
        <v>17749</v>
      </c>
      <c r="G8931">
        <v>0</v>
      </c>
      <c r="H8931">
        <v>0</v>
      </c>
      <c r="I8931">
        <v>0</v>
      </c>
      <c r="J8931">
        <v>0</v>
      </c>
      <c r="K8931">
        <v>0</v>
      </c>
      <c r="L8931">
        <v>0</v>
      </c>
      <c r="M8931">
        <v>0</v>
      </c>
      <c r="N8931">
        <v>1</v>
      </c>
      <c r="O8931">
        <v>1</v>
      </c>
      <c r="P8931">
        <v>0</v>
      </c>
      <c r="Q8931">
        <v>0</v>
      </c>
    </row>
    <row r="8932" spans="1:17" x14ac:dyDescent="0.2">
      <c r="A8932" t="s">
        <v>26670</v>
      </c>
      <c r="B8932" t="s">
        <v>88</v>
      </c>
      <c r="C8932" t="s">
        <v>155</v>
      </c>
      <c r="D8932" t="s">
        <v>17748</v>
      </c>
      <c r="E8932" t="s">
        <v>83</v>
      </c>
      <c r="F8932" t="s">
        <v>17734</v>
      </c>
      <c r="G8932">
        <v>1</v>
      </c>
      <c r="H8932">
        <v>0</v>
      </c>
      <c r="I8932">
        <v>0</v>
      </c>
      <c r="J8932">
        <v>0</v>
      </c>
      <c r="K8932">
        <v>0</v>
      </c>
      <c r="L8932">
        <v>0</v>
      </c>
      <c r="M8932">
        <v>0</v>
      </c>
      <c r="N8932">
        <v>0</v>
      </c>
      <c r="O8932">
        <v>0</v>
      </c>
      <c r="P8932">
        <v>0</v>
      </c>
      <c r="Q8932">
        <v>0</v>
      </c>
    </row>
    <row r="8933" spans="1:17" x14ac:dyDescent="0.2">
      <c r="A8933" t="s">
        <v>26671</v>
      </c>
      <c r="B8933" t="s">
        <v>88</v>
      </c>
      <c r="C8933" t="s">
        <v>155</v>
      </c>
      <c r="D8933" t="s">
        <v>17748</v>
      </c>
      <c r="E8933" t="s">
        <v>81</v>
      </c>
      <c r="F8933" t="s">
        <v>17749</v>
      </c>
      <c r="G8933">
        <v>0</v>
      </c>
      <c r="H8933">
        <v>0</v>
      </c>
      <c r="I8933">
        <v>0</v>
      </c>
      <c r="J8933">
        <v>0</v>
      </c>
      <c r="K8933">
        <v>0</v>
      </c>
      <c r="L8933">
        <v>0</v>
      </c>
      <c r="M8933">
        <v>0</v>
      </c>
      <c r="N8933">
        <v>3</v>
      </c>
      <c r="O8933">
        <v>0</v>
      </c>
      <c r="P8933">
        <v>2</v>
      </c>
      <c r="Q8933">
        <v>1</v>
      </c>
    </row>
    <row r="8934" spans="1:17" x14ac:dyDescent="0.2">
      <c r="A8934" t="s">
        <v>26672</v>
      </c>
      <c r="B8934" t="s">
        <v>88</v>
      </c>
      <c r="C8934" t="s">
        <v>155</v>
      </c>
      <c r="D8934" t="s">
        <v>17748</v>
      </c>
      <c r="E8934" t="s">
        <v>81</v>
      </c>
      <c r="F8934" t="s">
        <v>17734</v>
      </c>
      <c r="G8934">
        <v>3</v>
      </c>
      <c r="H8934">
        <v>0</v>
      </c>
      <c r="I8934">
        <v>0</v>
      </c>
      <c r="J8934">
        <v>0</v>
      </c>
      <c r="K8934">
        <v>0</v>
      </c>
      <c r="L8934">
        <v>0</v>
      </c>
      <c r="M8934">
        <v>0</v>
      </c>
      <c r="N8934">
        <v>0</v>
      </c>
      <c r="O8934">
        <v>0</v>
      </c>
      <c r="P8934">
        <v>0</v>
      </c>
      <c r="Q8934">
        <v>0</v>
      </c>
    </row>
    <row r="8935" spans="1:17" x14ac:dyDescent="0.2">
      <c r="A8935" t="s">
        <v>26673</v>
      </c>
      <c r="B8935" t="s">
        <v>88</v>
      </c>
      <c r="C8935" t="s">
        <v>155</v>
      </c>
      <c r="D8935" t="s">
        <v>17754</v>
      </c>
      <c r="E8935" t="s">
        <v>83</v>
      </c>
      <c r="F8935" t="s">
        <v>17734</v>
      </c>
      <c r="G8935">
        <v>1</v>
      </c>
      <c r="H8935">
        <v>0</v>
      </c>
      <c r="I8935">
        <v>0</v>
      </c>
      <c r="J8935">
        <v>0</v>
      </c>
      <c r="K8935">
        <v>0</v>
      </c>
      <c r="L8935">
        <v>0</v>
      </c>
      <c r="M8935">
        <v>0</v>
      </c>
      <c r="N8935">
        <v>0</v>
      </c>
      <c r="O8935">
        <v>0</v>
      </c>
      <c r="P8935">
        <v>0</v>
      </c>
      <c r="Q8935">
        <v>0</v>
      </c>
    </row>
    <row r="8936" spans="1:17" x14ac:dyDescent="0.2">
      <c r="A8936" t="s">
        <v>26674</v>
      </c>
      <c r="B8936" t="s">
        <v>88</v>
      </c>
      <c r="C8936" t="s">
        <v>156</v>
      </c>
      <c r="D8936" t="s">
        <v>17768</v>
      </c>
      <c r="E8936" t="s">
        <v>83</v>
      </c>
      <c r="F8936" t="s">
        <v>17734</v>
      </c>
      <c r="G8936">
        <v>2</v>
      </c>
      <c r="H8936">
        <v>0</v>
      </c>
      <c r="I8936">
        <v>0</v>
      </c>
      <c r="J8936">
        <v>0</v>
      </c>
      <c r="K8936">
        <v>0</v>
      </c>
      <c r="L8936">
        <v>0</v>
      </c>
      <c r="M8936">
        <v>0</v>
      </c>
      <c r="N8936">
        <v>0</v>
      </c>
      <c r="O8936">
        <v>0</v>
      </c>
      <c r="P8936">
        <v>0</v>
      </c>
      <c r="Q8936">
        <v>0</v>
      </c>
    </row>
    <row r="8937" spans="1:17" x14ac:dyDescent="0.2">
      <c r="A8937" t="s">
        <v>26675</v>
      </c>
      <c r="B8937" t="s">
        <v>88</v>
      </c>
      <c r="C8937" t="s">
        <v>156</v>
      </c>
      <c r="D8937" t="s">
        <v>17768</v>
      </c>
      <c r="E8937" t="s">
        <v>81</v>
      </c>
      <c r="F8937" t="s">
        <v>17734</v>
      </c>
      <c r="G8937">
        <v>1</v>
      </c>
      <c r="H8937">
        <v>0</v>
      </c>
      <c r="I8937">
        <v>0</v>
      </c>
      <c r="J8937">
        <v>0</v>
      </c>
      <c r="K8937">
        <v>0</v>
      </c>
      <c r="L8937">
        <v>0</v>
      </c>
      <c r="M8937">
        <v>0</v>
      </c>
      <c r="N8937">
        <v>0</v>
      </c>
      <c r="O8937">
        <v>0</v>
      </c>
      <c r="P8937">
        <v>0</v>
      </c>
      <c r="Q8937">
        <v>0</v>
      </c>
    </row>
    <row r="8938" spans="1:17" x14ac:dyDescent="0.2">
      <c r="A8938" t="s">
        <v>26676</v>
      </c>
      <c r="B8938" t="s">
        <v>88</v>
      </c>
      <c r="C8938" t="s">
        <v>156</v>
      </c>
      <c r="D8938" t="s">
        <v>17736</v>
      </c>
      <c r="E8938" t="s">
        <v>83</v>
      </c>
      <c r="F8938" t="s">
        <v>4929</v>
      </c>
      <c r="G8938">
        <v>0</v>
      </c>
      <c r="H8938">
        <v>64</v>
      </c>
      <c r="I8938">
        <v>4</v>
      </c>
      <c r="J8938">
        <v>57</v>
      </c>
      <c r="K8938">
        <v>2</v>
      </c>
      <c r="L8938">
        <v>1</v>
      </c>
      <c r="M8938">
        <v>0</v>
      </c>
      <c r="N8938">
        <v>0</v>
      </c>
      <c r="O8938">
        <v>0</v>
      </c>
      <c r="P8938">
        <v>0</v>
      </c>
      <c r="Q8938">
        <v>0</v>
      </c>
    </row>
    <row r="8939" spans="1:17" x14ac:dyDescent="0.2">
      <c r="A8939" t="s">
        <v>26677</v>
      </c>
      <c r="B8939" t="s">
        <v>88</v>
      </c>
      <c r="C8939" t="s">
        <v>156</v>
      </c>
      <c r="D8939" t="s">
        <v>17736</v>
      </c>
      <c r="E8939" t="s">
        <v>83</v>
      </c>
      <c r="F8939" t="s">
        <v>4931</v>
      </c>
      <c r="G8939">
        <v>0</v>
      </c>
      <c r="H8939">
        <v>64</v>
      </c>
      <c r="I8939">
        <v>3</v>
      </c>
      <c r="J8939">
        <v>57</v>
      </c>
      <c r="K8939">
        <v>2</v>
      </c>
      <c r="L8939">
        <v>2</v>
      </c>
      <c r="M8939">
        <v>0</v>
      </c>
      <c r="N8939">
        <v>0</v>
      </c>
      <c r="O8939">
        <v>0</v>
      </c>
      <c r="P8939">
        <v>0</v>
      </c>
      <c r="Q8939">
        <v>0</v>
      </c>
    </row>
    <row r="8940" spans="1:17" x14ac:dyDescent="0.2">
      <c r="A8940" t="s">
        <v>26678</v>
      </c>
      <c r="B8940" t="s">
        <v>88</v>
      </c>
      <c r="C8940" t="s">
        <v>156</v>
      </c>
      <c r="D8940" t="s">
        <v>17736</v>
      </c>
      <c r="E8940" t="s">
        <v>83</v>
      </c>
      <c r="F8940" t="s">
        <v>4933</v>
      </c>
      <c r="G8940">
        <v>0</v>
      </c>
      <c r="H8940">
        <v>0</v>
      </c>
      <c r="I8940">
        <v>0</v>
      </c>
      <c r="J8940">
        <v>0</v>
      </c>
      <c r="K8940">
        <v>0</v>
      </c>
      <c r="L8940">
        <v>0</v>
      </c>
      <c r="M8940">
        <v>64</v>
      </c>
      <c r="N8940">
        <v>0</v>
      </c>
      <c r="O8940">
        <v>0</v>
      </c>
      <c r="P8940">
        <v>0</v>
      </c>
      <c r="Q8940">
        <v>0</v>
      </c>
    </row>
    <row r="8941" spans="1:17" x14ac:dyDescent="0.2">
      <c r="A8941" t="s">
        <v>26679</v>
      </c>
      <c r="B8941" t="s">
        <v>88</v>
      </c>
      <c r="C8941" t="s">
        <v>156</v>
      </c>
      <c r="D8941" t="s">
        <v>17736</v>
      </c>
      <c r="E8941" t="s">
        <v>83</v>
      </c>
      <c r="F8941" t="s">
        <v>4935</v>
      </c>
      <c r="G8941">
        <v>0</v>
      </c>
      <c r="H8941">
        <v>64</v>
      </c>
      <c r="I8941">
        <v>3</v>
      </c>
      <c r="J8941">
        <v>57</v>
      </c>
      <c r="K8941">
        <v>2</v>
      </c>
      <c r="L8941">
        <v>2</v>
      </c>
      <c r="M8941">
        <v>0</v>
      </c>
      <c r="N8941">
        <v>0</v>
      </c>
      <c r="O8941">
        <v>0</v>
      </c>
      <c r="P8941">
        <v>0</v>
      </c>
      <c r="Q8941">
        <v>0</v>
      </c>
    </row>
    <row r="8942" spans="1:17" x14ac:dyDescent="0.2">
      <c r="A8942" t="s">
        <v>26680</v>
      </c>
      <c r="B8942" t="s">
        <v>88</v>
      </c>
      <c r="C8942" t="s">
        <v>156</v>
      </c>
      <c r="D8942" t="s">
        <v>17736</v>
      </c>
      <c r="E8942" t="s">
        <v>83</v>
      </c>
      <c r="F8942" t="s">
        <v>4937</v>
      </c>
      <c r="G8942">
        <v>0</v>
      </c>
      <c r="H8942">
        <v>64</v>
      </c>
      <c r="I8942">
        <v>3</v>
      </c>
      <c r="J8942">
        <v>57</v>
      </c>
      <c r="K8942">
        <v>2</v>
      </c>
      <c r="L8942">
        <v>2</v>
      </c>
      <c r="M8942">
        <v>0</v>
      </c>
      <c r="N8942">
        <v>0</v>
      </c>
      <c r="O8942">
        <v>0</v>
      </c>
      <c r="P8942">
        <v>0</v>
      </c>
      <c r="Q8942">
        <v>0</v>
      </c>
    </row>
    <row r="8943" spans="1:17" x14ac:dyDescent="0.2">
      <c r="A8943" t="s">
        <v>26681</v>
      </c>
      <c r="B8943" t="s">
        <v>88</v>
      </c>
      <c r="C8943" t="s">
        <v>156</v>
      </c>
      <c r="D8943" t="s">
        <v>17736</v>
      </c>
      <c r="E8943" t="s">
        <v>83</v>
      </c>
      <c r="F8943" t="s">
        <v>4939</v>
      </c>
      <c r="G8943">
        <v>0</v>
      </c>
      <c r="H8943">
        <v>0</v>
      </c>
      <c r="I8943">
        <v>0</v>
      </c>
      <c r="J8943">
        <v>0</v>
      </c>
      <c r="K8943">
        <v>0</v>
      </c>
      <c r="L8943">
        <v>0</v>
      </c>
      <c r="M8943">
        <v>64</v>
      </c>
      <c r="N8943">
        <v>0</v>
      </c>
      <c r="O8943">
        <v>0</v>
      </c>
      <c r="P8943">
        <v>0</v>
      </c>
      <c r="Q8943">
        <v>0</v>
      </c>
    </row>
    <row r="8944" spans="1:17" x14ac:dyDescent="0.2">
      <c r="A8944" t="s">
        <v>26682</v>
      </c>
      <c r="B8944" t="s">
        <v>88</v>
      </c>
      <c r="C8944" t="s">
        <v>156</v>
      </c>
      <c r="D8944" t="s">
        <v>17736</v>
      </c>
      <c r="E8944" t="s">
        <v>83</v>
      </c>
      <c r="F8944" t="s">
        <v>4941</v>
      </c>
      <c r="G8944">
        <v>0</v>
      </c>
      <c r="H8944">
        <v>64</v>
      </c>
      <c r="I8944">
        <v>3</v>
      </c>
      <c r="J8944">
        <v>57</v>
      </c>
      <c r="K8944">
        <v>3</v>
      </c>
      <c r="L8944">
        <v>1</v>
      </c>
      <c r="M8944">
        <v>0</v>
      </c>
      <c r="N8944">
        <v>0</v>
      </c>
      <c r="O8944">
        <v>0</v>
      </c>
      <c r="P8944">
        <v>0</v>
      </c>
      <c r="Q8944">
        <v>0</v>
      </c>
    </row>
    <row r="8945" spans="1:17" x14ac:dyDescent="0.2">
      <c r="A8945" t="s">
        <v>26683</v>
      </c>
      <c r="B8945" t="s">
        <v>88</v>
      </c>
      <c r="C8945" t="s">
        <v>156</v>
      </c>
      <c r="D8945" t="s">
        <v>17736</v>
      </c>
      <c r="E8945" t="s">
        <v>83</v>
      </c>
      <c r="F8945" t="s">
        <v>4943</v>
      </c>
      <c r="G8945">
        <v>0</v>
      </c>
      <c r="H8945">
        <v>0</v>
      </c>
      <c r="I8945">
        <v>0</v>
      </c>
      <c r="J8945">
        <v>0</v>
      </c>
      <c r="K8945">
        <v>0</v>
      </c>
      <c r="L8945">
        <v>0</v>
      </c>
      <c r="M8945">
        <v>64</v>
      </c>
      <c r="N8945">
        <v>0</v>
      </c>
      <c r="O8945">
        <v>0</v>
      </c>
      <c r="P8945">
        <v>0</v>
      </c>
      <c r="Q8945">
        <v>0</v>
      </c>
    </row>
    <row r="8946" spans="1:17" x14ac:dyDescent="0.2">
      <c r="A8946" t="s">
        <v>26684</v>
      </c>
      <c r="B8946" t="s">
        <v>88</v>
      </c>
      <c r="C8946" t="s">
        <v>156</v>
      </c>
      <c r="D8946" t="s">
        <v>17736</v>
      </c>
      <c r="E8946" t="s">
        <v>83</v>
      </c>
      <c r="F8946" t="s">
        <v>4925</v>
      </c>
      <c r="G8946">
        <v>0</v>
      </c>
      <c r="H8946">
        <v>0</v>
      </c>
      <c r="I8946">
        <v>0</v>
      </c>
      <c r="J8946">
        <v>0</v>
      </c>
      <c r="K8946">
        <v>0</v>
      </c>
      <c r="L8946">
        <v>0</v>
      </c>
      <c r="M8946">
        <v>0</v>
      </c>
      <c r="N8946">
        <v>64</v>
      </c>
      <c r="O8946">
        <v>62</v>
      </c>
      <c r="P8946">
        <v>1</v>
      </c>
      <c r="Q8946">
        <v>1</v>
      </c>
    </row>
    <row r="8947" spans="1:17" x14ac:dyDescent="0.2">
      <c r="A8947" t="s">
        <v>26685</v>
      </c>
      <c r="B8947" t="s">
        <v>88</v>
      </c>
      <c r="C8947" t="s">
        <v>156</v>
      </c>
      <c r="D8947" t="s">
        <v>17736</v>
      </c>
      <c r="E8947" t="s">
        <v>83</v>
      </c>
      <c r="F8947" t="s">
        <v>4927</v>
      </c>
      <c r="G8947">
        <v>0</v>
      </c>
      <c r="H8947">
        <v>0</v>
      </c>
      <c r="I8947">
        <v>0</v>
      </c>
      <c r="J8947">
        <v>0</v>
      </c>
      <c r="K8947">
        <v>0</v>
      </c>
      <c r="L8947">
        <v>0</v>
      </c>
      <c r="M8947">
        <v>0</v>
      </c>
      <c r="N8947">
        <v>59</v>
      </c>
      <c r="O8947">
        <v>57</v>
      </c>
      <c r="P8947">
        <v>1</v>
      </c>
      <c r="Q8947">
        <v>1</v>
      </c>
    </row>
    <row r="8948" spans="1:17" x14ac:dyDescent="0.2">
      <c r="A8948" t="s">
        <v>26686</v>
      </c>
      <c r="B8948" t="s">
        <v>88</v>
      </c>
      <c r="C8948" t="s">
        <v>156</v>
      </c>
      <c r="D8948" t="s">
        <v>17736</v>
      </c>
      <c r="E8948" t="s">
        <v>83</v>
      </c>
      <c r="F8948" t="s">
        <v>17734</v>
      </c>
      <c r="G8948">
        <v>64</v>
      </c>
      <c r="H8948">
        <v>0</v>
      </c>
      <c r="I8948">
        <v>0</v>
      </c>
      <c r="J8948">
        <v>0</v>
      </c>
      <c r="K8948">
        <v>0</v>
      </c>
      <c r="L8948">
        <v>0</v>
      </c>
      <c r="M8948">
        <v>0</v>
      </c>
      <c r="N8948">
        <v>0</v>
      </c>
      <c r="O8948">
        <v>0</v>
      </c>
      <c r="P8948">
        <v>0</v>
      </c>
      <c r="Q8948">
        <v>0</v>
      </c>
    </row>
    <row r="8949" spans="1:17" x14ac:dyDescent="0.2">
      <c r="A8949" t="s">
        <v>26687</v>
      </c>
      <c r="B8949" t="s">
        <v>88</v>
      </c>
      <c r="C8949" t="s">
        <v>156</v>
      </c>
      <c r="D8949" t="s">
        <v>17736</v>
      </c>
      <c r="E8949" t="s">
        <v>81</v>
      </c>
      <c r="F8949" t="s">
        <v>4929</v>
      </c>
      <c r="G8949">
        <v>0</v>
      </c>
      <c r="H8949">
        <v>51</v>
      </c>
      <c r="I8949">
        <v>2</v>
      </c>
      <c r="J8949">
        <v>49</v>
      </c>
      <c r="K8949">
        <v>0</v>
      </c>
      <c r="L8949">
        <v>0</v>
      </c>
      <c r="M8949">
        <v>0</v>
      </c>
      <c r="N8949">
        <v>0</v>
      </c>
      <c r="O8949">
        <v>0</v>
      </c>
      <c r="P8949">
        <v>0</v>
      </c>
      <c r="Q8949">
        <v>0</v>
      </c>
    </row>
    <row r="8950" spans="1:17" x14ac:dyDescent="0.2">
      <c r="A8950" t="s">
        <v>26688</v>
      </c>
      <c r="B8950" t="s">
        <v>88</v>
      </c>
      <c r="C8950" t="s">
        <v>156</v>
      </c>
      <c r="D8950" t="s">
        <v>17736</v>
      </c>
      <c r="E8950" t="s">
        <v>81</v>
      </c>
      <c r="F8950" t="s">
        <v>4931</v>
      </c>
      <c r="G8950">
        <v>0</v>
      </c>
      <c r="H8950">
        <v>51</v>
      </c>
      <c r="I8950">
        <v>1</v>
      </c>
      <c r="J8950">
        <v>50</v>
      </c>
      <c r="K8950">
        <v>0</v>
      </c>
      <c r="L8950">
        <v>0</v>
      </c>
      <c r="M8950">
        <v>0</v>
      </c>
      <c r="N8950">
        <v>0</v>
      </c>
      <c r="O8950">
        <v>0</v>
      </c>
      <c r="P8950">
        <v>0</v>
      </c>
      <c r="Q8950">
        <v>0</v>
      </c>
    </row>
    <row r="8951" spans="1:17" x14ac:dyDescent="0.2">
      <c r="A8951" t="s">
        <v>26689</v>
      </c>
      <c r="B8951" t="s">
        <v>88</v>
      </c>
      <c r="C8951" t="s">
        <v>156</v>
      </c>
      <c r="D8951" t="s">
        <v>17736</v>
      </c>
      <c r="E8951" t="s">
        <v>81</v>
      </c>
      <c r="F8951" t="s">
        <v>4933</v>
      </c>
      <c r="G8951">
        <v>0</v>
      </c>
      <c r="H8951">
        <v>0</v>
      </c>
      <c r="I8951">
        <v>0</v>
      </c>
      <c r="J8951">
        <v>0</v>
      </c>
      <c r="K8951">
        <v>0</v>
      </c>
      <c r="L8951">
        <v>0</v>
      </c>
      <c r="M8951">
        <v>51</v>
      </c>
      <c r="N8951">
        <v>0</v>
      </c>
      <c r="O8951">
        <v>0</v>
      </c>
      <c r="P8951">
        <v>0</v>
      </c>
      <c r="Q8951">
        <v>0</v>
      </c>
    </row>
    <row r="8952" spans="1:17" x14ac:dyDescent="0.2">
      <c r="A8952" t="s">
        <v>26690</v>
      </c>
      <c r="B8952" t="s">
        <v>88</v>
      </c>
      <c r="C8952" t="s">
        <v>156</v>
      </c>
      <c r="D8952" t="s">
        <v>17736</v>
      </c>
      <c r="E8952" t="s">
        <v>81</v>
      </c>
      <c r="F8952" t="s">
        <v>4935</v>
      </c>
      <c r="G8952">
        <v>0</v>
      </c>
      <c r="H8952">
        <v>51</v>
      </c>
      <c r="I8952">
        <v>1</v>
      </c>
      <c r="J8952">
        <v>50</v>
      </c>
      <c r="K8952">
        <v>0</v>
      </c>
      <c r="L8952">
        <v>0</v>
      </c>
      <c r="M8952">
        <v>0</v>
      </c>
      <c r="N8952">
        <v>0</v>
      </c>
      <c r="O8952">
        <v>0</v>
      </c>
      <c r="P8952">
        <v>0</v>
      </c>
      <c r="Q8952">
        <v>0</v>
      </c>
    </row>
    <row r="8953" spans="1:17" x14ac:dyDescent="0.2">
      <c r="A8953" t="s">
        <v>26691</v>
      </c>
      <c r="B8953" t="s">
        <v>88</v>
      </c>
      <c r="C8953" t="s">
        <v>156</v>
      </c>
      <c r="D8953" t="s">
        <v>17736</v>
      </c>
      <c r="E8953" t="s">
        <v>81</v>
      </c>
      <c r="F8953" t="s">
        <v>4937</v>
      </c>
      <c r="G8953">
        <v>0</v>
      </c>
      <c r="H8953">
        <v>51</v>
      </c>
      <c r="I8953">
        <v>1</v>
      </c>
      <c r="J8953">
        <v>50</v>
      </c>
      <c r="K8953">
        <v>0</v>
      </c>
      <c r="L8953">
        <v>0</v>
      </c>
      <c r="M8953">
        <v>0</v>
      </c>
      <c r="N8953">
        <v>0</v>
      </c>
      <c r="O8953">
        <v>0</v>
      </c>
      <c r="P8953">
        <v>0</v>
      </c>
      <c r="Q8953">
        <v>0</v>
      </c>
    </row>
    <row r="8954" spans="1:17" x14ac:dyDescent="0.2">
      <c r="A8954" t="s">
        <v>26692</v>
      </c>
      <c r="B8954" t="s">
        <v>88</v>
      </c>
      <c r="C8954" t="s">
        <v>156</v>
      </c>
      <c r="D8954" t="s">
        <v>17736</v>
      </c>
      <c r="E8954" t="s">
        <v>81</v>
      </c>
      <c r="F8954" t="s">
        <v>4939</v>
      </c>
      <c r="G8954">
        <v>0</v>
      </c>
      <c r="H8954">
        <v>0</v>
      </c>
      <c r="I8954">
        <v>0</v>
      </c>
      <c r="J8954">
        <v>0</v>
      </c>
      <c r="K8954">
        <v>0</v>
      </c>
      <c r="L8954">
        <v>0</v>
      </c>
      <c r="M8954">
        <v>51</v>
      </c>
      <c r="N8954">
        <v>0</v>
      </c>
      <c r="O8954">
        <v>0</v>
      </c>
      <c r="P8954">
        <v>0</v>
      </c>
      <c r="Q8954">
        <v>0</v>
      </c>
    </row>
    <row r="8955" spans="1:17" x14ac:dyDescent="0.2">
      <c r="A8955" t="s">
        <v>26693</v>
      </c>
      <c r="B8955" t="s">
        <v>88</v>
      </c>
      <c r="C8955" t="s">
        <v>156</v>
      </c>
      <c r="D8955" t="s">
        <v>17736</v>
      </c>
      <c r="E8955" t="s">
        <v>81</v>
      </c>
      <c r="F8955" t="s">
        <v>4941</v>
      </c>
      <c r="G8955">
        <v>0</v>
      </c>
      <c r="H8955">
        <v>51</v>
      </c>
      <c r="I8955">
        <v>1</v>
      </c>
      <c r="J8955">
        <v>50</v>
      </c>
      <c r="K8955">
        <v>0</v>
      </c>
      <c r="L8955">
        <v>0</v>
      </c>
      <c r="M8955">
        <v>0</v>
      </c>
      <c r="N8955">
        <v>0</v>
      </c>
      <c r="O8955">
        <v>0</v>
      </c>
      <c r="P8955">
        <v>0</v>
      </c>
      <c r="Q8955">
        <v>0</v>
      </c>
    </row>
    <row r="8956" spans="1:17" x14ac:dyDescent="0.2">
      <c r="A8956" t="s">
        <v>26694</v>
      </c>
      <c r="B8956" t="s">
        <v>88</v>
      </c>
      <c r="C8956" t="s">
        <v>221</v>
      </c>
      <c r="D8956" t="s">
        <v>17736</v>
      </c>
      <c r="E8956" t="s">
        <v>83</v>
      </c>
      <c r="F8956" t="s">
        <v>4935</v>
      </c>
      <c r="G8956">
        <v>0</v>
      </c>
      <c r="H8956">
        <v>4</v>
      </c>
      <c r="I8956">
        <v>0</v>
      </c>
      <c r="J8956">
        <v>4</v>
      </c>
      <c r="K8956">
        <v>0</v>
      </c>
      <c r="L8956">
        <v>0</v>
      </c>
      <c r="M8956">
        <v>0</v>
      </c>
      <c r="N8956">
        <v>0</v>
      </c>
      <c r="O8956">
        <v>0</v>
      </c>
      <c r="P8956">
        <v>0</v>
      </c>
      <c r="Q8956">
        <v>0</v>
      </c>
    </row>
    <row r="8957" spans="1:17" x14ac:dyDescent="0.2">
      <c r="A8957" t="s">
        <v>26695</v>
      </c>
      <c r="B8957" t="s">
        <v>88</v>
      </c>
      <c r="C8957" t="s">
        <v>221</v>
      </c>
      <c r="D8957" t="s">
        <v>17736</v>
      </c>
      <c r="E8957" t="s">
        <v>83</v>
      </c>
      <c r="F8957" t="s">
        <v>4937</v>
      </c>
      <c r="G8957">
        <v>0</v>
      </c>
      <c r="H8957">
        <v>4</v>
      </c>
      <c r="I8957">
        <v>0</v>
      </c>
      <c r="J8957">
        <v>4</v>
      </c>
      <c r="K8957">
        <v>0</v>
      </c>
      <c r="L8957">
        <v>0</v>
      </c>
      <c r="M8957">
        <v>0</v>
      </c>
      <c r="N8957">
        <v>0</v>
      </c>
      <c r="O8957">
        <v>0</v>
      </c>
      <c r="P8957">
        <v>0</v>
      </c>
      <c r="Q8957">
        <v>0</v>
      </c>
    </row>
    <row r="8958" spans="1:17" x14ac:dyDescent="0.2">
      <c r="A8958" t="s">
        <v>26696</v>
      </c>
      <c r="B8958" t="s">
        <v>88</v>
      </c>
      <c r="C8958" t="s">
        <v>221</v>
      </c>
      <c r="D8958" t="s">
        <v>17736</v>
      </c>
      <c r="E8958" t="s">
        <v>83</v>
      </c>
      <c r="F8958" t="s">
        <v>4939</v>
      </c>
      <c r="G8958">
        <v>0</v>
      </c>
      <c r="H8958">
        <v>0</v>
      </c>
      <c r="I8958">
        <v>0</v>
      </c>
      <c r="J8958">
        <v>0</v>
      </c>
      <c r="K8958">
        <v>0</v>
      </c>
      <c r="L8958">
        <v>0</v>
      </c>
      <c r="M8958">
        <v>4</v>
      </c>
      <c r="N8958">
        <v>0</v>
      </c>
      <c r="O8958">
        <v>0</v>
      </c>
      <c r="P8958">
        <v>0</v>
      </c>
      <c r="Q8958">
        <v>0</v>
      </c>
    </row>
    <row r="8959" spans="1:17" x14ac:dyDescent="0.2">
      <c r="A8959" t="s">
        <v>26697</v>
      </c>
      <c r="B8959" t="s">
        <v>88</v>
      </c>
      <c r="C8959" t="s">
        <v>221</v>
      </c>
      <c r="D8959" t="s">
        <v>17736</v>
      </c>
      <c r="E8959" t="s">
        <v>83</v>
      </c>
      <c r="F8959" t="s">
        <v>4941</v>
      </c>
      <c r="G8959">
        <v>0</v>
      </c>
      <c r="H8959">
        <v>4</v>
      </c>
      <c r="I8959">
        <v>0</v>
      </c>
      <c r="J8959">
        <v>4</v>
      </c>
      <c r="K8959">
        <v>0</v>
      </c>
      <c r="L8959">
        <v>0</v>
      </c>
      <c r="M8959">
        <v>0</v>
      </c>
      <c r="N8959">
        <v>0</v>
      </c>
      <c r="O8959">
        <v>0</v>
      </c>
      <c r="P8959">
        <v>0</v>
      </c>
      <c r="Q8959">
        <v>0</v>
      </c>
    </row>
    <row r="8960" spans="1:17" x14ac:dyDescent="0.2">
      <c r="A8960" t="s">
        <v>26698</v>
      </c>
      <c r="B8960" t="s">
        <v>88</v>
      </c>
      <c r="C8960" t="s">
        <v>221</v>
      </c>
      <c r="D8960" t="s">
        <v>17736</v>
      </c>
      <c r="E8960" t="s">
        <v>83</v>
      </c>
      <c r="F8960" t="s">
        <v>4943</v>
      </c>
      <c r="G8960">
        <v>0</v>
      </c>
      <c r="H8960">
        <v>0</v>
      </c>
      <c r="I8960">
        <v>0</v>
      </c>
      <c r="J8960">
        <v>0</v>
      </c>
      <c r="K8960">
        <v>0</v>
      </c>
      <c r="L8960">
        <v>0</v>
      </c>
      <c r="M8960">
        <v>4</v>
      </c>
      <c r="N8960">
        <v>0</v>
      </c>
      <c r="O8960">
        <v>0</v>
      </c>
      <c r="P8960">
        <v>0</v>
      </c>
      <c r="Q8960">
        <v>0</v>
      </c>
    </row>
    <row r="8961" spans="1:17" x14ac:dyDescent="0.2">
      <c r="A8961" t="s">
        <v>26699</v>
      </c>
      <c r="B8961" t="s">
        <v>88</v>
      </c>
      <c r="C8961" t="s">
        <v>221</v>
      </c>
      <c r="D8961" t="s">
        <v>17736</v>
      </c>
      <c r="E8961" t="s">
        <v>83</v>
      </c>
      <c r="F8961" t="s">
        <v>4925</v>
      </c>
      <c r="G8961">
        <v>0</v>
      </c>
      <c r="H8961">
        <v>0</v>
      </c>
      <c r="I8961">
        <v>0</v>
      </c>
      <c r="J8961">
        <v>0</v>
      </c>
      <c r="K8961">
        <v>0</v>
      </c>
      <c r="L8961">
        <v>0</v>
      </c>
      <c r="M8961">
        <v>0</v>
      </c>
      <c r="N8961">
        <v>4</v>
      </c>
      <c r="O8961">
        <v>4</v>
      </c>
      <c r="P8961">
        <v>0</v>
      </c>
      <c r="Q8961">
        <v>0</v>
      </c>
    </row>
    <row r="8962" spans="1:17" x14ac:dyDescent="0.2">
      <c r="A8962" t="s">
        <v>26700</v>
      </c>
      <c r="B8962" t="s">
        <v>88</v>
      </c>
      <c r="C8962" t="s">
        <v>221</v>
      </c>
      <c r="D8962" t="s">
        <v>17736</v>
      </c>
      <c r="E8962" t="s">
        <v>83</v>
      </c>
      <c r="F8962" t="s">
        <v>4927</v>
      </c>
      <c r="G8962">
        <v>0</v>
      </c>
      <c r="H8962">
        <v>0</v>
      </c>
      <c r="I8962">
        <v>0</v>
      </c>
      <c r="J8962">
        <v>0</v>
      </c>
      <c r="K8962">
        <v>0</v>
      </c>
      <c r="L8962">
        <v>0</v>
      </c>
      <c r="M8962">
        <v>0</v>
      </c>
      <c r="N8962">
        <v>4</v>
      </c>
      <c r="O8962">
        <v>4</v>
      </c>
      <c r="P8962">
        <v>0</v>
      </c>
      <c r="Q8962">
        <v>0</v>
      </c>
    </row>
    <row r="8963" spans="1:17" x14ac:dyDescent="0.2">
      <c r="A8963" t="s">
        <v>26701</v>
      </c>
      <c r="B8963" t="s">
        <v>88</v>
      </c>
      <c r="C8963" t="s">
        <v>221</v>
      </c>
      <c r="D8963" t="s">
        <v>17736</v>
      </c>
      <c r="E8963" t="s">
        <v>83</v>
      </c>
      <c r="F8963" t="s">
        <v>17734</v>
      </c>
      <c r="G8963">
        <v>4</v>
      </c>
      <c r="H8963">
        <v>0</v>
      </c>
      <c r="I8963">
        <v>0</v>
      </c>
      <c r="J8963">
        <v>0</v>
      </c>
      <c r="K8963">
        <v>0</v>
      </c>
      <c r="L8963">
        <v>0</v>
      </c>
      <c r="M8963">
        <v>0</v>
      </c>
      <c r="N8963">
        <v>0</v>
      </c>
      <c r="O8963">
        <v>0</v>
      </c>
      <c r="P8963">
        <v>0</v>
      </c>
      <c r="Q8963">
        <v>0</v>
      </c>
    </row>
    <row r="8964" spans="1:17" x14ac:dyDescent="0.2">
      <c r="A8964" t="s">
        <v>26702</v>
      </c>
      <c r="B8964" t="s">
        <v>88</v>
      </c>
      <c r="C8964" t="s">
        <v>221</v>
      </c>
      <c r="D8964" t="s">
        <v>17736</v>
      </c>
      <c r="E8964" t="s">
        <v>81</v>
      </c>
      <c r="F8964" t="s">
        <v>4929</v>
      </c>
      <c r="G8964">
        <v>0</v>
      </c>
      <c r="H8964">
        <v>3</v>
      </c>
      <c r="I8964">
        <v>1</v>
      </c>
      <c r="J8964">
        <v>2</v>
      </c>
      <c r="K8964">
        <v>0</v>
      </c>
      <c r="L8964">
        <v>0</v>
      </c>
      <c r="M8964">
        <v>0</v>
      </c>
      <c r="N8964">
        <v>0</v>
      </c>
      <c r="O8964">
        <v>0</v>
      </c>
      <c r="P8964">
        <v>0</v>
      </c>
      <c r="Q8964">
        <v>0</v>
      </c>
    </row>
    <row r="8965" spans="1:17" x14ac:dyDescent="0.2">
      <c r="A8965" t="s">
        <v>26703</v>
      </c>
      <c r="B8965" t="s">
        <v>88</v>
      </c>
      <c r="C8965" t="s">
        <v>221</v>
      </c>
      <c r="D8965" t="s">
        <v>17736</v>
      </c>
      <c r="E8965" t="s">
        <v>81</v>
      </c>
      <c r="F8965" t="s">
        <v>4931</v>
      </c>
      <c r="G8965">
        <v>0</v>
      </c>
      <c r="H8965">
        <v>3</v>
      </c>
      <c r="I8965">
        <v>1</v>
      </c>
      <c r="J8965">
        <v>2</v>
      </c>
      <c r="K8965">
        <v>0</v>
      </c>
      <c r="L8965">
        <v>0</v>
      </c>
      <c r="M8965">
        <v>0</v>
      </c>
      <c r="N8965">
        <v>0</v>
      </c>
      <c r="O8965">
        <v>0</v>
      </c>
      <c r="P8965">
        <v>0</v>
      </c>
      <c r="Q8965">
        <v>0</v>
      </c>
    </row>
    <row r="8966" spans="1:17" x14ac:dyDescent="0.2">
      <c r="A8966" t="s">
        <v>26704</v>
      </c>
      <c r="B8966" t="s">
        <v>88</v>
      </c>
      <c r="C8966" t="s">
        <v>221</v>
      </c>
      <c r="D8966" t="s">
        <v>17736</v>
      </c>
      <c r="E8966" t="s">
        <v>81</v>
      </c>
      <c r="F8966" t="s">
        <v>4933</v>
      </c>
      <c r="G8966">
        <v>0</v>
      </c>
      <c r="H8966">
        <v>0</v>
      </c>
      <c r="I8966">
        <v>0</v>
      </c>
      <c r="J8966">
        <v>0</v>
      </c>
      <c r="K8966">
        <v>0</v>
      </c>
      <c r="L8966">
        <v>0</v>
      </c>
      <c r="M8966">
        <v>3</v>
      </c>
      <c r="N8966">
        <v>0</v>
      </c>
      <c r="O8966">
        <v>0</v>
      </c>
      <c r="P8966">
        <v>0</v>
      </c>
      <c r="Q8966">
        <v>0</v>
      </c>
    </row>
    <row r="8967" spans="1:17" x14ac:dyDescent="0.2">
      <c r="A8967" t="s">
        <v>26705</v>
      </c>
      <c r="B8967" t="s">
        <v>88</v>
      </c>
      <c r="C8967" t="s">
        <v>221</v>
      </c>
      <c r="D8967" t="s">
        <v>17736</v>
      </c>
      <c r="E8967" t="s">
        <v>81</v>
      </c>
      <c r="F8967" t="s">
        <v>4935</v>
      </c>
      <c r="G8967">
        <v>0</v>
      </c>
      <c r="H8967">
        <v>3</v>
      </c>
      <c r="I8967">
        <v>1</v>
      </c>
      <c r="J8967">
        <v>2</v>
      </c>
      <c r="K8967">
        <v>0</v>
      </c>
      <c r="L8967">
        <v>0</v>
      </c>
      <c r="M8967">
        <v>0</v>
      </c>
      <c r="N8967">
        <v>0</v>
      </c>
      <c r="O8967">
        <v>0</v>
      </c>
      <c r="P8967">
        <v>0</v>
      </c>
      <c r="Q8967">
        <v>0</v>
      </c>
    </row>
    <row r="8968" spans="1:17" x14ac:dyDescent="0.2">
      <c r="A8968" t="s">
        <v>26706</v>
      </c>
      <c r="B8968" t="s">
        <v>88</v>
      </c>
      <c r="C8968" t="s">
        <v>221</v>
      </c>
      <c r="D8968" t="s">
        <v>17736</v>
      </c>
      <c r="E8968" t="s">
        <v>81</v>
      </c>
      <c r="F8968" t="s">
        <v>4937</v>
      </c>
      <c r="G8968">
        <v>0</v>
      </c>
      <c r="H8968">
        <v>3</v>
      </c>
      <c r="I8968">
        <v>1</v>
      </c>
      <c r="J8968">
        <v>2</v>
      </c>
      <c r="K8968">
        <v>0</v>
      </c>
      <c r="L8968">
        <v>0</v>
      </c>
      <c r="M8968">
        <v>0</v>
      </c>
      <c r="N8968">
        <v>0</v>
      </c>
      <c r="O8968">
        <v>0</v>
      </c>
      <c r="P8968">
        <v>0</v>
      </c>
      <c r="Q8968">
        <v>0</v>
      </c>
    </row>
    <row r="8969" spans="1:17" x14ac:dyDescent="0.2">
      <c r="A8969" t="s">
        <v>26707</v>
      </c>
      <c r="B8969" t="s">
        <v>88</v>
      </c>
      <c r="C8969" t="s">
        <v>221</v>
      </c>
      <c r="D8969" t="s">
        <v>17736</v>
      </c>
      <c r="E8969" t="s">
        <v>81</v>
      </c>
      <c r="F8969" t="s">
        <v>4939</v>
      </c>
      <c r="G8969">
        <v>0</v>
      </c>
      <c r="H8969">
        <v>0</v>
      </c>
      <c r="I8969">
        <v>0</v>
      </c>
      <c r="J8969">
        <v>0</v>
      </c>
      <c r="K8969">
        <v>0</v>
      </c>
      <c r="L8969">
        <v>0</v>
      </c>
      <c r="M8969">
        <v>3</v>
      </c>
      <c r="N8969">
        <v>0</v>
      </c>
      <c r="O8969">
        <v>0</v>
      </c>
      <c r="P8969">
        <v>0</v>
      </c>
      <c r="Q8969">
        <v>0</v>
      </c>
    </row>
    <row r="8970" spans="1:17" x14ac:dyDescent="0.2">
      <c r="A8970" t="s">
        <v>26708</v>
      </c>
      <c r="B8970" t="s">
        <v>88</v>
      </c>
      <c r="C8970" t="s">
        <v>221</v>
      </c>
      <c r="D8970" t="s">
        <v>17736</v>
      </c>
      <c r="E8970" t="s">
        <v>81</v>
      </c>
      <c r="F8970" t="s">
        <v>4941</v>
      </c>
      <c r="G8970">
        <v>0</v>
      </c>
      <c r="H8970">
        <v>3</v>
      </c>
      <c r="I8970">
        <v>1</v>
      </c>
      <c r="J8970">
        <v>2</v>
      </c>
      <c r="K8970">
        <v>0</v>
      </c>
      <c r="L8970">
        <v>0</v>
      </c>
      <c r="M8970">
        <v>0</v>
      </c>
      <c r="N8970">
        <v>0</v>
      </c>
      <c r="O8970">
        <v>0</v>
      </c>
      <c r="P8970">
        <v>0</v>
      </c>
      <c r="Q8970">
        <v>0</v>
      </c>
    </row>
    <row r="8971" spans="1:17" x14ac:dyDescent="0.2">
      <c r="A8971" t="s">
        <v>26709</v>
      </c>
      <c r="B8971" t="s">
        <v>88</v>
      </c>
      <c r="C8971" t="s">
        <v>221</v>
      </c>
      <c r="D8971" t="s">
        <v>17736</v>
      </c>
      <c r="E8971" t="s">
        <v>81</v>
      </c>
      <c r="F8971" t="s">
        <v>4943</v>
      </c>
      <c r="G8971">
        <v>0</v>
      </c>
      <c r="H8971">
        <v>0</v>
      </c>
      <c r="I8971">
        <v>0</v>
      </c>
      <c r="J8971">
        <v>0</v>
      </c>
      <c r="K8971">
        <v>0</v>
      </c>
      <c r="L8971">
        <v>0</v>
      </c>
      <c r="M8971">
        <v>3</v>
      </c>
      <c r="N8971">
        <v>0</v>
      </c>
      <c r="O8971">
        <v>0</v>
      </c>
      <c r="P8971">
        <v>0</v>
      </c>
      <c r="Q8971">
        <v>0</v>
      </c>
    </row>
    <row r="8972" spans="1:17" x14ac:dyDescent="0.2">
      <c r="A8972" t="s">
        <v>26710</v>
      </c>
      <c r="B8972" t="s">
        <v>88</v>
      </c>
      <c r="C8972" t="s">
        <v>221</v>
      </c>
      <c r="D8972" t="s">
        <v>17736</v>
      </c>
      <c r="E8972" t="s">
        <v>81</v>
      </c>
      <c r="F8972" t="s">
        <v>4925</v>
      </c>
      <c r="G8972">
        <v>0</v>
      </c>
      <c r="H8972">
        <v>0</v>
      </c>
      <c r="I8972">
        <v>0</v>
      </c>
      <c r="J8972">
        <v>0</v>
      </c>
      <c r="K8972">
        <v>0</v>
      </c>
      <c r="L8972">
        <v>0</v>
      </c>
      <c r="M8972">
        <v>0</v>
      </c>
      <c r="N8972">
        <v>3</v>
      </c>
      <c r="O8972">
        <v>3</v>
      </c>
      <c r="P8972">
        <v>0</v>
      </c>
      <c r="Q8972">
        <v>0</v>
      </c>
    </row>
    <row r="8973" spans="1:17" x14ac:dyDescent="0.2">
      <c r="A8973" t="s">
        <v>26711</v>
      </c>
      <c r="B8973" t="s">
        <v>88</v>
      </c>
      <c r="C8973" t="s">
        <v>221</v>
      </c>
      <c r="D8973" t="s">
        <v>17736</v>
      </c>
      <c r="E8973" t="s">
        <v>81</v>
      </c>
      <c r="F8973" t="s">
        <v>4927</v>
      </c>
      <c r="G8973">
        <v>0</v>
      </c>
      <c r="H8973">
        <v>0</v>
      </c>
      <c r="I8973">
        <v>0</v>
      </c>
      <c r="J8973">
        <v>0</v>
      </c>
      <c r="K8973">
        <v>0</v>
      </c>
      <c r="L8973">
        <v>0</v>
      </c>
      <c r="M8973">
        <v>0</v>
      </c>
      <c r="N8973">
        <v>3</v>
      </c>
      <c r="O8973">
        <v>3</v>
      </c>
      <c r="P8973">
        <v>0</v>
      </c>
      <c r="Q8973">
        <v>0</v>
      </c>
    </row>
    <row r="8974" spans="1:17" x14ac:dyDescent="0.2">
      <c r="A8974" t="s">
        <v>26712</v>
      </c>
      <c r="B8974" t="s">
        <v>88</v>
      </c>
      <c r="C8974" t="s">
        <v>221</v>
      </c>
      <c r="D8974" t="s">
        <v>17736</v>
      </c>
      <c r="E8974" t="s">
        <v>81</v>
      </c>
      <c r="F8974" t="s">
        <v>17734</v>
      </c>
      <c r="G8974">
        <v>3</v>
      </c>
      <c r="H8974">
        <v>0</v>
      </c>
      <c r="I8974">
        <v>0</v>
      </c>
      <c r="J8974">
        <v>0</v>
      </c>
      <c r="K8974">
        <v>0</v>
      </c>
      <c r="L8974">
        <v>0</v>
      </c>
      <c r="M8974">
        <v>0</v>
      </c>
      <c r="N8974">
        <v>0</v>
      </c>
      <c r="O8974">
        <v>0</v>
      </c>
      <c r="P8974">
        <v>0</v>
      </c>
      <c r="Q8974">
        <v>0</v>
      </c>
    </row>
    <row r="8975" spans="1:17" x14ac:dyDescent="0.2">
      <c r="A8975" t="s">
        <v>26713</v>
      </c>
      <c r="B8975" t="s">
        <v>88</v>
      </c>
      <c r="C8975" t="s">
        <v>221</v>
      </c>
      <c r="D8975" t="s">
        <v>17748</v>
      </c>
      <c r="E8975" t="s">
        <v>83</v>
      </c>
      <c r="F8975" t="s">
        <v>17749</v>
      </c>
      <c r="G8975">
        <v>0</v>
      </c>
      <c r="H8975">
        <v>0</v>
      </c>
      <c r="I8975">
        <v>0</v>
      </c>
      <c r="J8975">
        <v>0</v>
      </c>
      <c r="K8975">
        <v>0</v>
      </c>
      <c r="L8975">
        <v>0</v>
      </c>
      <c r="M8975">
        <v>0</v>
      </c>
      <c r="N8975">
        <v>2</v>
      </c>
      <c r="O8975">
        <v>2</v>
      </c>
      <c r="P8975">
        <v>0</v>
      </c>
      <c r="Q8975">
        <v>0</v>
      </c>
    </row>
    <row r="8976" spans="1:17" x14ac:dyDescent="0.2">
      <c r="A8976" t="s">
        <v>26714</v>
      </c>
      <c r="B8976" t="s">
        <v>88</v>
      </c>
      <c r="C8976" t="s">
        <v>221</v>
      </c>
      <c r="D8976" t="s">
        <v>17748</v>
      </c>
      <c r="E8976" t="s">
        <v>83</v>
      </c>
      <c r="F8976" t="s">
        <v>17734</v>
      </c>
      <c r="G8976">
        <v>2</v>
      </c>
      <c r="H8976">
        <v>0</v>
      </c>
      <c r="I8976">
        <v>0</v>
      </c>
      <c r="J8976">
        <v>0</v>
      </c>
      <c r="K8976">
        <v>0</v>
      </c>
      <c r="L8976">
        <v>0</v>
      </c>
      <c r="M8976">
        <v>0</v>
      </c>
      <c r="N8976">
        <v>0</v>
      </c>
      <c r="O8976">
        <v>0</v>
      </c>
      <c r="P8976">
        <v>0</v>
      </c>
      <c r="Q8976">
        <v>0</v>
      </c>
    </row>
    <row r="8977" spans="1:17" x14ac:dyDescent="0.2">
      <c r="A8977" t="s">
        <v>26715</v>
      </c>
      <c r="B8977" t="s">
        <v>88</v>
      </c>
      <c r="C8977" t="s">
        <v>222</v>
      </c>
      <c r="D8977" t="s">
        <v>17768</v>
      </c>
      <c r="E8977" t="s">
        <v>81</v>
      </c>
      <c r="F8977" t="s">
        <v>17734</v>
      </c>
      <c r="G8977">
        <v>1</v>
      </c>
      <c r="H8977">
        <v>0</v>
      </c>
      <c r="I8977">
        <v>0</v>
      </c>
      <c r="J8977">
        <v>0</v>
      </c>
      <c r="K8977">
        <v>0</v>
      </c>
      <c r="L8977">
        <v>0</v>
      </c>
      <c r="M8977">
        <v>0</v>
      </c>
      <c r="N8977">
        <v>0</v>
      </c>
      <c r="O8977">
        <v>0</v>
      </c>
      <c r="P8977">
        <v>0</v>
      </c>
      <c r="Q8977">
        <v>0</v>
      </c>
    </row>
    <row r="8978" spans="1:17" x14ac:dyDescent="0.2">
      <c r="A8978" t="s">
        <v>26716</v>
      </c>
      <c r="B8978" t="s">
        <v>88</v>
      </c>
      <c r="C8978" t="s">
        <v>222</v>
      </c>
      <c r="D8978" t="s">
        <v>17736</v>
      </c>
      <c r="E8978" t="s">
        <v>83</v>
      </c>
      <c r="F8978" t="s">
        <v>4929</v>
      </c>
      <c r="G8978">
        <v>0</v>
      </c>
      <c r="H8978">
        <v>10</v>
      </c>
      <c r="I8978">
        <v>3</v>
      </c>
      <c r="J8978">
        <v>4</v>
      </c>
      <c r="K8978">
        <v>1</v>
      </c>
      <c r="L8978">
        <v>2</v>
      </c>
      <c r="M8978">
        <v>0</v>
      </c>
      <c r="N8978">
        <v>0</v>
      </c>
      <c r="O8978">
        <v>0</v>
      </c>
      <c r="P8978">
        <v>0</v>
      </c>
      <c r="Q8978">
        <v>0</v>
      </c>
    </row>
    <row r="8979" spans="1:17" x14ac:dyDescent="0.2">
      <c r="A8979" t="s">
        <v>26717</v>
      </c>
      <c r="B8979" t="s">
        <v>88</v>
      </c>
      <c r="C8979" t="s">
        <v>222</v>
      </c>
      <c r="D8979" t="s">
        <v>17736</v>
      </c>
      <c r="E8979" t="s">
        <v>83</v>
      </c>
      <c r="F8979" t="s">
        <v>4931</v>
      </c>
      <c r="G8979">
        <v>0</v>
      </c>
      <c r="H8979">
        <v>10</v>
      </c>
      <c r="I8979">
        <v>2</v>
      </c>
      <c r="J8979">
        <v>5</v>
      </c>
      <c r="K8979">
        <v>1</v>
      </c>
      <c r="L8979">
        <v>2</v>
      </c>
      <c r="M8979">
        <v>0</v>
      </c>
      <c r="N8979">
        <v>0</v>
      </c>
      <c r="O8979">
        <v>0</v>
      </c>
      <c r="P8979">
        <v>0</v>
      </c>
      <c r="Q8979">
        <v>0</v>
      </c>
    </row>
    <row r="8980" spans="1:17" x14ac:dyDescent="0.2">
      <c r="A8980" t="s">
        <v>26718</v>
      </c>
      <c r="B8980" t="s">
        <v>88</v>
      </c>
      <c r="C8980" t="s">
        <v>222</v>
      </c>
      <c r="D8980" t="s">
        <v>17736</v>
      </c>
      <c r="E8980" t="s">
        <v>83</v>
      </c>
      <c r="F8980" t="s">
        <v>4933</v>
      </c>
      <c r="G8980">
        <v>0</v>
      </c>
      <c r="H8980">
        <v>0</v>
      </c>
      <c r="I8980">
        <v>0</v>
      </c>
      <c r="J8980">
        <v>0</v>
      </c>
      <c r="K8980">
        <v>0</v>
      </c>
      <c r="L8980">
        <v>0</v>
      </c>
      <c r="M8980">
        <v>10</v>
      </c>
      <c r="N8980">
        <v>0</v>
      </c>
      <c r="O8980">
        <v>0</v>
      </c>
      <c r="P8980">
        <v>0</v>
      </c>
      <c r="Q8980">
        <v>0</v>
      </c>
    </row>
    <row r="8981" spans="1:17" x14ac:dyDescent="0.2">
      <c r="A8981" t="s">
        <v>26719</v>
      </c>
      <c r="B8981" t="s">
        <v>88</v>
      </c>
      <c r="C8981" t="s">
        <v>222</v>
      </c>
      <c r="D8981" t="s">
        <v>17736</v>
      </c>
      <c r="E8981" t="s">
        <v>83</v>
      </c>
      <c r="F8981" t="s">
        <v>4935</v>
      </c>
      <c r="G8981">
        <v>0</v>
      </c>
      <c r="H8981">
        <v>10</v>
      </c>
      <c r="I8981">
        <v>2</v>
      </c>
      <c r="J8981">
        <v>5</v>
      </c>
      <c r="K8981">
        <v>1</v>
      </c>
      <c r="L8981">
        <v>2</v>
      </c>
      <c r="M8981">
        <v>0</v>
      </c>
      <c r="N8981">
        <v>0</v>
      </c>
      <c r="O8981">
        <v>0</v>
      </c>
      <c r="P8981">
        <v>0</v>
      </c>
      <c r="Q8981">
        <v>0</v>
      </c>
    </row>
    <row r="8982" spans="1:17" x14ac:dyDescent="0.2">
      <c r="A8982" t="s">
        <v>26720</v>
      </c>
      <c r="B8982" t="s">
        <v>88</v>
      </c>
      <c r="C8982" t="s">
        <v>222</v>
      </c>
      <c r="D8982" t="s">
        <v>17736</v>
      </c>
      <c r="E8982" t="s">
        <v>83</v>
      </c>
      <c r="F8982" t="s">
        <v>4937</v>
      </c>
      <c r="G8982">
        <v>0</v>
      </c>
      <c r="H8982">
        <v>10</v>
      </c>
      <c r="I8982">
        <v>3</v>
      </c>
      <c r="J8982">
        <v>4</v>
      </c>
      <c r="K8982">
        <v>1</v>
      </c>
      <c r="L8982">
        <v>2</v>
      </c>
      <c r="M8982">
        <v>0</v>
      </c>
      <c r="N8982">
        <v>0</v>
      </c>
      <c r="O8982">
        <v>0</v>
      </c>
      <c r="P8982">
        <v>0</v>
      </c>
      <c r="Q8982">
        <v>0</v>
      </c>
    </row>
    <row r="8983" spans="1:17" x14ac:dyDescent="0.2">
      <c r="A8983" t="s">
        <v>26721</v>
      </c>
      <c r="B8983" t="s">
        <v>88</v>
      </c>
      <c r="C8983" t="s">
        <v>222</v>
      </c>
      <c r="D8983" t="s">
        <v>17736</v>
      </c>
      <c r="E8983" t="s">
        <v>83</v>
      </c>
      <c r="F8983" t="s">
        <v>4939</v>
      </c>
      <c r="G8983">
        <v>0</v>
      </c>
      <c r="H8983">
        <v>0</v>
      </c>
      <c r="I8983">
        <v>0</v>
      </c>
      <c r="J8983">
        <v>0</v>
      </c>
      <c r="K8983">
        <v>0</v>
      </c>
      <c r="L8983">
        <v>0</v>
      </c>
      <c r="M8983">
        <v>10</v>
      </c>
      <c r="N8983">
        <v>0</v>
      </c>
      <c r="O8983">
        <v>0</v>
      </c>
      <c r="P8983">
        <v>0</v>
      </c>
      <c r="Q8983">
        <v>0</v>
      </c>
    </row>
    <row r="8984" spans="1:17" x14ac:dyDescent="0.2">
      <c r="A8984" t="s">
        <v>26722</v>
      </c>
      <c r="B8984" t="s">
        <v>88</v>
      </c>
      <c r="C8984" t="s">
        <v>222</v>
      </c>
      <c r="D8984" t="s">
        <v>17736</v>
      </c>
      <c r="E8984" t="s">
        <v>83</v>
      </c>
      <c r="F8984" t="s">
        <v>4941</v>
      </c>
      <c r="G8984">
        <v>0</v>
      </c>
      <c r="H8984">
        <v>10</v>
      </c>
      <c r="I8984">
        <v>2</v>
      </c>
      <c r="J8984">
        <v>5</v>
      </c>
      <c r="K8984">
        <v>1</v>
      </c>
      <c r="L8984">
        <v>2</v>
      </c>
      <c r="M8984">
        <v>0</v>
      </c>
      <c r="N8984">
        <v>0</v>
      </c>
      <c r="O8984">
        <v>0</v>
      </c>
      <c r="P8984">
        <v>0</v>
      </c>
      <c r="Q8984">
        <v>0</v>
      </c>
    </row>
    <row r="8985" spans="1:17" x14ac:dyDescent="0.2">
      <c r="A8985" t="s">
        <v>26723</v>
      </c>
      <c r="B8985" t="s">
        <v>88</v>
      </c>
      <c r="C8985" t="s">
        <v>222</v>
      </c>
      <c r="D8985" t="s">
        <v>17736</v>
      </c>
      <c r="E8985" t="s">
        <v>83</v>
      </c>
      <c r="F8985" t="s">
        <v>4943</v>
      </c>
      <c r="G8985">
        <v>0</v>
      </c>
      <c r="H8985">
        <v>0</v>
      </c>
      <c r="I8985">
        <v>0</v>
      </c>
      <c r="J8985">
        <v>0</v>
      </c>
      <c r="K8985">
        <v>0</v>
      </c>
      <c r="L8985">
        <v>0</v>
      </c>
      <c r="M8985">
        <v>10</v>
      </c>
      <c r="N8985">
        <v>0</v>
      </c>
      <c r="O8985">
        <v>0</v>
      </c>
      <c r="P8985">
        <v>0</v>
      </c>
      <c r="Q8985">
        <v>0</v>
      </c>
    </row>
    <row r="8986" spans="1:17" x14ac:dyDescent="0.2">
      <c r="A8986" t="s">
        <v>26724</v>
      </c>
      <c r="B8986" t="s">
        <v>86</v>
      </c>
      <c r="C8986" t="s">
        <v>155</v>
      </c>
      <c r="D8986" t="s">
        <v>17748</v>
      </c>
      <c r="E8986" t="s">
        <v>83</v>
      </c>
      <c r="F8986" t="s">
        <v>17749</v>
      </c>
      <c r="G8986">
        <v>0</v>
      </c>
      <c r="H8986">
        <v>0</v>
      </c>
      <c r="I8986">
        <v>0</v>
      </c>
      <c r="J8986">
        <v>0</v>
      </c>
      <c r="K8986">
        <v>0</v>
      </c>
      <c r="L8986">
        <v>0</v>
      </c>
      <c r="M8986">
        <v>0</v>
      </c>
      <c r="N8986">
        <v>1</v>
      </c>
      <c r="O8986">
        <v>1</v>
      </c>
      <c r="P8986">
        <v>0</v>
      </c>
      <c r="Q8986">
        <v>0</v>
      </c>
    </row>
    <row r="8987" spans="1:17" x14ac:dyDescent="0.2">
      <c r="A8987" t="s">
        <v>26725</v>
      </c>
      <c r="B8987" t="s">
        <v>86</v>
      </c>
      <c r="C8987" t="s">
        <v>155</v>
      </c>
      <c r="D8987" t="s">
        <v>17748</v>
      </c>
      <c r="E8987" t="s">
        <v>83</v>
      </c>
      <c r="F8987" t="s">
        <v>17734</v>
      </c>
      <c r="G8987">
        <v>1</v>
      </c>
      <c r="H8987">
        <v>0</v>
      </c>
      <c r="I8987">
        <v>0</v>
      </c>
      <c r="J8987">
        <v>0</v>
      </c>
      <c r="K8987">
        <v>0</v>
      </c>
      <c r="L8987">
        <v>0</v>
      </c>
      <c r="M8987">
        <v>0</v>
      </c>
      <c r="N8987">
        <v>0</v>
      </c>
      <c r="O8987">
        <v>0</v>
      </c>
      <c r="P8987">
        <v>0</v>
      </c>
      <c r="Q8987">
        <v>0</v>
      </c>
    </row>
    <row r="8988" spans="1:17" x14ac:dyDescent="0.2">
      <c r="A8988" t="s">
        <v>26726</v>
      </c>
      <c r="B8988" t="s">
        <v>86</v>
      </c>
      <c r="C8988" t="s">
        <v>155</v>
      </c>
      <c r="D8988" t="s">
        <v>17748</v>
      </c>
      <c r="E8988" t="s">
        <v>81</v>
      </c>
      <c r="F8988" t="s">
        <v>17749</v>
      </c>
      <c r="G8988">
        <v>0</v>
      </c>
      <c r="H8988">
        <v>0</v>
      </c>
      <c r="I8988">
        <v>0</v>
      </c>
      <c r="J8988">
        <v>0</v>
      </c>
      <c r="K8988">
        <v>0</v>
      </c>
      <c r="L8988">
        <v>0</v>
      </c>
      <c r="M8988">
        <v>0</v>
      </c>
      <c r="N8988">
        <v>3</v>
      </c>
      <c r="O8988">
        <v>0</v>
      </c>
      <c r="P8988">
        <v>2</v>
      </c>
      <c r="Q8988">
        <v>1</v>
      </c>
    </row>
    <row r="8989" spans="1:17" x14ac:dyDescent="0.2">
      <c r="A8989" t="s">
        <v>26727</v>
      </c>
      <c r="B8989" t="s">
        <v>86</v>
      </c>
      <c r="C8989" t="s">
        <v>155</v>
      </c>
      <c r="D8989" t="s">
        <v>17748</v>
      </c>
      <c r="E8989" t="s">
        <v>81</v>
      </c>
      <c r="F8989" t="s">
        <v>17734</v>
      </c>
      <c r="G8989">
        <v>3</v>
      </c>
      <c r="H8989">
        <v>0</v>
      </c>
      <c r="I8989">
        <v>0</v>
      </c>
      <c r="J8989">
        <v>0</v>
      </c>
      <c r="K8989">
        <v>0</v>
      </c>
      <c r="L8989">
        <v>0</v>
      </c>
      <c r="M8989">
        <v>0</v>
      </c>
      <c r="N8989">
        <v>0</v>
      </c>
      <c r="O8989">
        <v>0</v>
      </c>
      <c r="P8989">
        <v>0</v>
      </c>
      <c r="Q8989">
        <v>0</v>
      </c>
    </row>
    <row r="8990" spans="1:17" x14ac:dyDescent="0.2">
      <c r="A8990" t="s">
        <v>26728</v>
      </c>
      <c r="B8990" t="s">
        <v>86</v>
      </c>
      <c r="C8990" t="s">
        <v>155</v>
      </c>
      <c r="D8990" t="s">
        <v>17754</v>
      </c>
      <c r="E8990" t="s">
        <v>83</v>
      </c>
      <c r="F8990" t="s">
        <v>17734</v>
      </c>
      <c r="G8990">
        <v>5</v>
      </c>
      <c r="H8990">
        <v>0</v>
      </c>
      <c r="I8990">
        <v>0</v>
      </c>
      <c r="J8990">
        <v>0</v>
      </c>
      <c r="K8990">
        <v>0</v>
      </c>
      <c r="L8990">
        <v>0</v>
      </c>
      <c r="M8990">
        <v>0</v>
      </c>
      <c r="N8990">
        <v>0</v>
      </c>
      <c r="O8990">
        <v>0</v>
      </c>
      <c r="P8990">
        <v>0</v>
      </c>
      <c r="Q8990">
        <v>0</v>
      </c>
    </row>
    <row r="8991" spans="1:17" x14ac:dyDescent="0.2">
      <c r="A8991" t="s">
        <v>26729</v>
      </c>
      <c r="B8991" t="s">
        <v>86</v>
      </c>
      <c r="C8991" t="s">
        <v>155</v>
      </c>
      <c r="D8991" t="s">
        <v>17754</v>
      </c>
      <c r="E8991" t="s">
        <v>81</v>
      </c>
      <c r="F8991" t="s">
        <v>17734</v>
      </c>
      <c r="G8991">
        <v>1</v>
      </c>
      <c r="H8991">
        <v>0</v>
      </c>
      <c r="I8991">
        <v>0</v>
      </c>
      <c r="J8991">
        <v>0</v>
      </c>
      <c r="K8991">
        <v>0</v>
      </c>
      <c r="L8991">
        <v>0</v>
      </c>
      <c r="M8991">
        <v>0</v>
      </c>
      <c r="N8991">
        <v>0</v>
      </c>
      <c r="O8991">
        <v>0</v>
      </c>
      <c r="P8991">
        <v>0</v>
      </c>
      <c r="Q8991">
        <v>0</v>
      </c>
    </row>
    <row r="8992" spans="1:17" x14ac:dyDescent="0.2">
      <c r="A8992" t="s">
        <v>26730</v>
      </c>
      <c r="B8992" t="s">
        <v>86</v>
      </c>
      <c r="C8992" t="s">
        <v>156</v>
      </c>
      <c r="D8992" t="s">
        <v>17768</v>
      </c>
      <c r="E8992" t="s">
        <v>83</v>
      </c>
      <c r="F8992" t="s">
        <v>17734</v>
      </c>
      <c r="G8992">
        <v>30</v>
      </c>
      <c r="H8992">
        <v>0</v>
      </c>
      <c r="I8992">
        <v>0</v>
      </c>
      <c r="J8992">
        <v>0</v>
      </c>
      <c r="K8992">
        <v>0</v>
      </c>
      <c r="L8992">
        <v>0</v>
      </c>
      <c r="M8992">
        <v>0</v>
      </c>
      <c r="N8992">
        <v>0</v>
      </c>
      <c r="O8992">
        <v>0</v>
      </c>
      <c r="P8992">
        <v>0</v>
      </c>
      <c r="Q8992">
        <v>0</v>
      </c>
    </row>
    <row r="8993" spans="1:17" x14ac:dyDescent="0.2">
      <c r="A8993" t="s">
        <v>26731</v>
      </c>
      <c r="B8993" t="s">
        <v>86</v>
      </c>
      <c r="C8993" t="s">
        <v>156</v>
      </c>
      <c r="D8993" t="s">
        <v>17768</v>
      </c>
      <c r="E8993" t="s">
        <v>81</v>
      </c>
      <c r="F8993" t="s">
        <v>17734</v>
      </c>
      <c r="G8993">
        <v>8</v>
      </c>
      <c r="H8993">
        <v>0</v>
      </c>
      <c r="I8993">
        <v>0</v>
      </c>
      <c r="J8993">
        <v>0</v>
      </c>
      <c r="K8993">
        <v>0</v>
      </c>
      <c r="L8993">
        <v>0</v>
      </c>
      <c r="M8993">
        <v>0</v>
      </c>
      <c r="N8993">
        <v>0</v>
      </c>
      <c r="O8993">
        <v>0</v>
      </c>
      <c r="P8993">
        <v>0</v>
      </c>
      <c r="Q8993">
        <v>0</v>
      </c>
    </row>
    <row r="8994" spans="1:17" x14ac:dyDescent="0.2">
      <c r="A8994" t="s">
        <v>26732</v>
      </c>
      <c r="B8994" t="s">
        <v>88</v>
      </c>
      <c r="C8994" t="s">
        <v>143</v>
      </c>
      <c r="D8994" t="s">
        <v>17748</v>
      </c>
      <c r="E8994" t="s">
        <v>83</v>
      </c>
      <c r="F8994" t="s">
        <v>17749</v>
      </c>
      <c r="G8994">
        <v>0</v>
      </c>
      <c r="H8994">
        <v>0</v>
      </c>
      <c r="I8994">
        <v>0</v>
      </c>
      <c r="J8994">
        <v>0</v>
      </c>
      <c r="K8994">
        <v>0</v>
      </c>
      <c r="L8994">
        <v>0</v>
      </c>
      <c r="M8994">
        <v>0</v>
      </c>
      <c r="N8994">
        <v>4</v>
      </c>
      <c r="O8994">
        <v>4</v>
      </c>
      <c r="P8994">
        <v>0</v>
      </c>
      <c r="Q8994">
        <v>0</v>
      </c>
    </row>
    <row r="8995" spans="1:17" x14ac:dyDescent="0.2">
      <c r="A8995" t="s">
        <v>26733</v>
      </c>
      <c r="B8995" t="s">
        <v>88</v>
      </c>
      <c r="C8995" t="s">
        <v>143</v>
      </c>
      <c r="D8995" t="s">
        <v>17748</v>
      </c>
      <c r="E8995" t="s">
        <v>83</v>
      </c>
      <c r="F8995" t="s">
        <v>17734</v>
      </c>
      <c r="G8995">
        <v>4</v>
      </c>
      <c r="H8995">
        <v>0</v>
      </c>
      <c r="I8995">
        <v>0</v>
      </c>
      <c r="J8995">
        <v>0</v>
      </c>
      <c r="K8995">
        <v>0</v>
      </c>
      <c r="L8995">
        <v>0</v>
      </c>
      <c r="M8995">
        <v>0</v>
      </c>
      <c r="N8995">
        <v>0</v>
      </c>
      <c r="O8995">
        <v>0</v>
      </c>
      <c r="P8995">
        <v>0</v>
      </c>
      <c r="Q8995">
        <v>0</v>
      </c>
    </row>
    <row r="8996" spans="1:17" x14ac:dyDescent="0.2">
      <c r="A8996" t="s">
        <v>26734</v>
      </c>
      <c r="B8996" t="s">
        <v>88</v>
      </c>
      <c r="C8996" t="s">
        <v>144</v>
      </c>
      <c r="D8996" t="s">
        <v>17768</v>
      </c>
      <c r="E8996" t="s">
        <v>83</v>
      </c>
      <c r="F8996" t="s">
        <v>17734</v>
      </c>
      <c r="G8996">
        <v>1</v>
      </c>
      <c r="H8996">
        <v>0</v>
      </c>
      <c r="I8996">
        <v>0</v>
      </c>
      <c r="J8996">
        <v>0</v>
      </c>
      <c r="K8996">
        <v>0</v>
      </c>
      <c r="L8996">
        <v>0</v>
      </c>
      <c r="M8996">
        <v>0</v>
      </c>
      <c r="N8996">
        <v>0</v>
      </c>
      <c r="O8996">
        <v>0</v>
      </c>
      <c r="P8996">
        <v>0</v>
      </c>
      <c r="Q8996">
        <v>0</v>
      </c>
    </row>
    <row r="8997" spans="1:17" x14ac:dyDescent="0.2">
      <c r="A8997" t="s">
        <v>26735</v>
      </c>
      <c r="B8997" t="s">
        <v>88</v>
      </c>
      <c r="C8997" t="s">
        <v>144</v>
      </c>
      <c r="D8997" t="s">
        <v>17768</v>
      </c>
      <c r="E8997" t="s">
        <v>81</v>
      </c>
      <c r="F8997" t="s">
        <v>17734</v>
      </c>
      <c r="G8997">
        <v>1</v>
      </c>
      <c r="H8997">
        <v>0</v>
      </c>
      <c r="I8997">
        <v>0</v>
      </c>
      <c r="J8997">
        <v>0</v>
      </c>
      <c r="K8997">
        <v>0</v>
      </c>
      <c r="L8997">
        <v>0</v>
      </c>
      <c r="M8997">
        <v>0</v>
      </c>
      <c r="N8997">
        <v>0</v>
      </c>
      <c r="O8997">
        <v>0</v>
      </c>
      <c r="P8997">
        <v>0</v>
      </c>
      <c r="Q8997">
        <v>0</v>
      </c>
    </row>
    <row r="8998" spans="1:17" x14ac:dyDescent="0.2">
      <c r="A8998" t="s">
        <v>26736</v>
      </c>
      <c r="B8998" t="s">
        <v>88</v>
      </c>
      <c r="C8998" t="s">
        <v>207</v>
      </c>
      <c r="D8998" t="s">
        <v>17736</v>
      </c>
      <c r="E8998" t="s">
        <v>81</v>
      </c>
      <c r="F8998" t="s">
        <v>4937</v>
      </c>
      <c r="G8998">
        <v>0</v>
      </c>
      <c r="H8998">
        <v>5</v>
      </c>
      <c r="I8998">
        <v>0</v>
      </c>
      <c r="J8998">
        <v>5</v>
      </c>
      <c r="K8998">
        <v>0</v>
      </c>
      <c r="L8998">
        <v>0</v>
      </c>
      <c r="M8998">
        <v>0</v>
      </c>
      <c r="N8998">
        <v>0</v>
      </c>
      <c r="O8998">
        <v>0</v>
      </c>
      <c r="P8998">
        <v>0</v>
      </c>
      <c r="Q8998">
        <v>0</v>
      </c>
    </row>
    <row r="8999" spans="1:17" x14ac:dyDescent="0.2">
      <c r="A8999" t="s">
        <v>26737</v>
      </c>
      <c r="B8999" t="s">
        <v>88</v>
      </c>
      <c r="C8999" t="s">
        <v>207</v>
      </c>
      <c r="D8999" t="s">
        <v>17736</v>
      </c>
      <c r="E8999" t="s">
        <v>81</v>
      </c>
      <c r="F8999" t="s">
        <v>4939</v>
      </c>
      <c r="G8999">
        <v>0</v>
      </c>
      <c r="H8999">
        <v>0</v>
      </c>
      <c r="I8999">
        <v>0</v>
      </c>
      <c r="J8999">
        <v>0</v>
      </c>
      <c r="K8999">
        <v>0</v>
      </c>
      <c r="L8999">
        <v>0</v>
      </c>
      <c r="M8999">
        <v>5</v>
      </c>
      <c r="N8999">
        <v>0</v>
      </c>
      <c r="O8999">
        <v>0</v>
      </c>
      <c r="P8999">
        <v>0</v>
      </c>
      <c r="Q8999">
        <v>0</v>
      </c>
    </row>
    <row r="9000" spans="1:17" x14ac:dyDescent="0.2">
      <c r="A9000" t="s">
        <v>26738</v>
      </c>
      <c r="B9000" t="s">
        <v>88</v>
      </c>
      <c r="C9000" t="s">
        <v>207</v>
      </c>
      <c r="D9000" t="s">
        <v>17736</v>
      </c>
      <c r="E9000" t="s">
        <v>81</v>
      </c>
      <c r="F9000" t="s">
        <v>4941</v>
      </c>
      <c r="G9000">
        <v>0</v>
      </c>
      <c r="H9000">
        <v>5</v>
      </c>
      <c r="I9000">
        <v>0</v>
      </c>
      <c r="J9000">
        <v>5</v>
      </c>
      <c r="K9000">
        <v>0</v>
      </c>
      <c r="L9000">
        <v>0</v>
      </c>
      <c r="M9000">
        <v>0</v>
      </c>
      <c r="N9000">
        <v>0</v>
      </c>
      <c r="O9000">
        <v>0</v>
      </c>
      <c r="P9000">
        <v>0</v>
      </c>
      <c r="Q9000">
        <v>0</v>
      </c>
    </row>
    <row r="9001" spans="1:17" x14ac:dyDescent="0.2">
      <c r="A9001" t="s">
        <v>26739</v>
      </c>
      <c r="B9001" t="s">
        <v>88</v>
      </c>
      <c r="C9001" t="s">
        <v>207</v>
      </c>
      <c r="D9001" t="s">
        <v>17736</v>
      </c>
      <c r="E9001" t="s">
        <v>81</v>
      </c>
      <c r="F9001" t="s">
        <v>4943</v>
      </c>
      <c r="G9001">
        <v>0</v>
      </c>
      <c r="H9001">
        <v>0</v>
      </c>
      <c r="I9001">
        <v>0</v>
      </c>
      <c r="J9001">
        <v>0</v>
      </c>
      <c r="K9001">
        <v>0</v>
      </c>
      <c r="L9001">
        <v>0</v>
      </c>
      <c r="M9001">
        <v>5</v>
      </c>
      <c r="N9001">
        <v>0</v>
      </c>
      <c r="O9001">
        <v>0</v>
      </c>
      <c r="P9001">
        <v>0</v>
      </c>
      <c r="Q9001">
        <v>0</v>
      </c>
    </row>
    <row r="9002" spans="1:17" x14ac:dyDescent="0.2">
      <c r="A9002" t="s">
        <v>26740</v>
      </c>
      <c r="B9002" t="s">
        <v>88</v>
      </c>
      <c r="C9002" t="s">
        <v>207</v>
      </c>
      <c r="D9002" t="s">
        <v>17736</v>
      </c>
      <c r="E9002" t="s">
        <v>81</v>
      </c>
      <c r="F9002" t="s">
        <v>4925</v>
      </c>
      <c r="G9002">
        <v>0</v>
      </c>
      <c r="H9002">
        <v>0</v>
      </c>
      <c r="I9002">
        <v>0</v>
      </c>
      <c r="J9002">
        <v>0</v>
      </c>
      <c r="K9002">
        <v>0</v>
      </c>
      <c r="L9002">
        <v>0</v>
      </c>
      <c r="M9002">
        <v>0</v>
      </c>
      <c r="N9002">
        <v>5</v>
      </c>
      <c r="O9002">
        <v>4</v>
      </c>
      <c r="P9002">
        <v>1</v>
      </c>
      <c r="Q9002">
        <v>0</v>
      </c>
    </row>
    <row r="9003" spans="1:17" x14ac:dyDescent="0.2">
      <c r="A9003" t="s">
        <v>26741</v>
      </c>
      <c r="B9003" t="s">
        <v>88</v>
      </c>
      <c r="C9003" t="s">
        <v>207</v>
      </c>
      <c r="D9003" t="s">
        <v>17736</v>
      </c>
      <c r="E9003" t="s">
        <v>81</v>
      </c>
      <c r="F9003" t="s">
        <v>4927</v>
      </c>
      <c r="G9003">
        <v>0</v>
      </c>
      <c r="H9003">
        <v>0</v>
      </c>
      <c r="I9003">
        <v>0</v>
      </c>
      <c r="J9003">
        <v>0</v>
      </c>
      <c r="K9003">
        <v>0</v>
      </c>
      <c r="L9003">
        <v>0</v>
      </c>
      <c r="M9003">
        <v>0</v>
      </c>
      <c r="N9003">
        <v>5</v>
      </c>
      <c r="O9003">
        <v>4</v>
      </c>
      <c r="P9003">
        <v>1</v>
      </c>
      <c r="Q9003">
        <v>0</v>
      </c>
    </row>
    <row r="9004" spans="1:17" x14ac:dyDescent="0.2">
      <c r="A9004" t="s">
        <v>26742</v>
      </c>
      <c r="B9004" t="s">
        <v>88</v>
      </c>
      <c r="C9004" t="s">
        <v>207</v>
      </c>
      <c r="D9004" t="s">
        <v>17736</v>
      </c>
      <c r="E9004" t="s">
        <v>81</v>
      </c>
      <c r="F9004" t="s">
        <v>17734</v>
      </c>
      <c r="G9004">
        <v>5</v>
      </c>
      <c r="H9004">
        <v>0</v>
      </c>
      <c r="I9004">
        <v>0</v>
      </c>
      <c r="J9004">
        <v>0</v>
      </c>
      <c r="K9004">
        <v>0</v>
      </c>
      <c r="L9004">
        <v>0</v>
      </c>
      <c r="M9004">
        <v>0</v>
      </c>
      <c r="N9004">
        <v>0</v>
      </c>
      <c r="O9004">
        <v>0</v>
      </c>
      <c r="P9004">
        <v>0</v>
      </c>
      <c r="Q9004">
        <v>0</v>
      </c>
    </row>
    <row r="9005" spans="1:17" x14ac:dyDescent="0.2">
      <c r="A9005" t="s">
        <v>26743</v>
      </c>
      <c r="B9005" t="s">
        <v>88</v>
      </c>
      <c r="C9005" t="s">
        <v>207</v>
      </c>
      <c r="D9005" t="s">
        <v>17748</v>
      </c>
      <c r="E9005" t="s">
        <v>81</v>
      </c>
      <c r="F9005" t="s">
        <v>17749</v>
      </c>
      <c r="G9005">
        <v>0</v>
      </c>
      <c r="H9005">
        <v>0</v>
      </c>
      <c r="I9005">
        <v>0</v>
      </c>
      <c r="J9005">
        <v>0</v>
      </c>
      <c r="K9005">
        <v>0</v>
      </c>
      <c r="L9005">
        <v>0</v>
      </c>
      <c r="M9005">
        <v>0</v>
      </c>
      <c r="N9005">
        <v>2</v>
      </c>
      <c r="O9005">
        <v>2</v>
      </c>
      <c r="P9005">
        <v>0</v>
      </c>
      <c r="Q9005">
        <v>0</v>
      </c>
    </row>
    <row r="9006" spans="1:17" x14ac:dyDescent="0.2">
      <c r="A9006" t="s">
        <v>26744</v>
      </c>
      <c r="B9006" t="s">
        <v>88</v>
      </c>
      <c r="C9006" t="s">
        <v>207</v>
      </c>
      <c r="D9006" t="s">
        <v>17748</v>
      </c>
      <c r="E9006" t="s">
        <v>81</v>
      </c>
      <c r="F9006" t="s">
        <v>17734</v>
      </c>
      <c r="G9006">
        <v>2</v>
      </c>
      <c r="H9006">
        <v>0</v>
      </c>
      <c r="I9006">
        <v>0</v>
      </c>
      <c r="J9006">
        <v>0</v>
      </c>
      <c r="K9006">
        <v>0</v>
      </c>
      <c r="L9006">
        <v>0</v>
      </c>
      <c r="M9006">
        <v>0</v>
      </c>
      <c r="N9006">
        <v>0</v>
      </c>
      <c r="O9006">
        <v>0</v>
      </c>
      <c r="P9006">
        <v>0</v>
      </c>
      <c r="Q9006">
        <v>0</v>
      </c>
    </row>
    <row r="9007" spans="1:17" x14ac:dyDescent="0.2">
      <c r="A9007" t="s">
        <v>26745</v>
      </c>
      <c r="B9007" t="s">
        <v>88</v>
      </c>
      <c r="C9007" t="s">
        <v>208</v>
      </c>
      <c r="D9007" t="s">
        <v>17736</v>
      </c>
      <c r="E9007" t="s">
        <v>83</v>
      </c>
      <c r="F9007" t="s">
        <v>4929</v>
      </c>
      <c r="G9007">
        <v>0</v>
      </c>
      <c r="H9007">
        <v>10</v>
      </c>
      <c r="I9007">
        <v>0</v>
      </c>
      <c r="J9007">
        <v>10</v>
      </c>
      <c r="K9007">
        <v>0</v>
      </c>
      <c r="L9007">
        <v>0</v>
      </c>
      <c r="M9007">
        <v>0</v>
      </c>
      <c r="N9007">
        <v>0</v>
      </c>
      <c r="O9007">
        <v>0</v>
      </c>
      <c r="P9007">
        <v>0</v>
      </c>
      <c r="Q9007">
        <v>0</v>
      </c>
    </row>
    <row r="9008" spans="1:17" x14ac:dyDescent="0.2">
      <c r="A9008" t="s">
        <v>26746</v>
      </c>
      <c r="B9008" t="s">
        <v>88</v>
      </c>
      <c r="C9008" t="s">
        <v>208</v>
      </c>
      <c r="D9008" t="s">
        <v>17736</v>
      </c>
      <c r="E9008" t="s">
        <v>83</v>
      </c>
      <c r="F9008" t="s">
        <v>4931</v>
      </c>
      <c r="G9008">
        <v>0</v>
      </c>
      <c r="H9008">
        <v>10</v>
      </c>
      <c r="I9008">
        <v>0</v>
      </c>
      <c r="J9008">
        <v>10</v>
      </c>
      <c r="K9008">
        <v>0</v>
      </c>
      <c r="L9008">
        <v>0</v>
      </c>
      <c r="M9008">
        <v>0</v>
      </c>
      <c r="N9008">
        <v>0</v>
      </c>
      <c r="O9008">
        <v>0</v>
      </c>
      <c r="P9008">
        <v>0</v>
      </c>
      <c r="Q9008">
        <v>0</v>
      </c>
    </row>
    <row r="9009" spans="1:17" x14ac:dyDescent="0.2">
      <c r="A9009" t="s">
        <v>26747</v>
      </c>
      <c r="B9009" t="s">
        <v>88</v>
      </c>
      <c r="C9009" t="s">
        <v>208</v>
      </c>
      <c r="D9009" t="s">
        <v>17736</v>
      </c>
      <c r="E9009" t="s">
        <v>83</v>
      </c>
      <c r="F9009" t="s">
        <v>4933</v>
      </c>
      <c r="G9009">
        <v>0</v>
      </c>
      <c r="H9009">
        <v>0</v>
      </c>
      <c r="I9009">
        <v>0</v>
      </c>
      <c r="J9009">
        <v>0</v>
      </c>
      <c r="K9009">
        <v>0</v>
      </c>
      <c r="L9009">
        <v>0</v>
      </c>
      <c r="M9009">
        <v>10</v>
      </c>
      <c r="N9009">
        <v>0</v>
      </c>
      <c r="O9009">
        <v>0</v>
      </c>
      <c r="P9009">
        <v>0</v>
      </c>
      <c r="Q9009">
        <v>0</v>
      </c>
    </row>
    <row r="9010" spans="1:17" x14ac:dyDescent="0.2">
      <c r="A9010" t="s">
        <v>26748</v>
      </c>
      <c r="B9010" t="s">
        <v>88</v>
      </c>
      <c r="C9010" t="s">
        <v>208</v>
      </c>
      <c r="D9010" t="s">
        <v>17736</v>
      </c>
      <c r="E9010" t="s">
        <v>83</v>
      </c>
      <c r="F9010" t="s">
        <v>4935</v>
      </c>
      <c r="G9010">
        <v>0</v>
      </c>
      <c r="H9010">
        <v>10</v>
      </c>
      <c r="I9010">
        <v>0</v>
      </c>
      <c r="J9010">
        <v>10</v>
      </c>
      <c r="K9010">
        <v>0</v>
      </c>
      <c r="L9010">
        <v>0</v>
      </c>
      <c r="M9010">
        <v>0</v>
      </c>
      <c r="N9010">
        <v>0</v>
      </c>
      <c r="O9010">
        <v>0</v>
      </c>
      <c r="P9010">
        <v>0</v>
      </c>
      <c r="Q9010">
        <v>0</v>
      </c>
    </row>
    <row r="9011" spans="1:17" x14ac:dyDescent="0.2">
      <c r="A9011" t="s">
        <v>26749</v>
      </c>
      <c r="B9011" t="s">
        <v>88</v>
      </c>
      <c r="C9011" t="s">
        <v>208</v>
      </c>
      <c r="D9011" t="s">
        <v>17736</v>
      </c>
      <c r="E9011" t="s">
        <v>83</v>
      </c>
      <c r="F9011" t="s">
        <v>4937</v>
      </c>
      <c r="G9011">
        <v>0</v>
      </c>
      <c r="H9011">
        <v>10</v>
      </c>
      <c r="I9011">
        <v>0</v>
      </c>
      <c r="J9011">
        <v>10</v>
      </c>
      <c r="K9011">
        <v>0</v>
      </c>
      <c r="L9011">
        <v>0</v>
      </c>
      <c r="M9011">
        <v>0</v>
      </c>
      <c r="N9011">
        <v>0</v>
      </c>
      <c r="O9011">
        <v>0</v>
      </c>
      <c r="P9011">
        <v>0</v>
      </c>
      <c r="Q9011">
        <v>0</v>
      </c>
    </row>
    <row r="9012" spans="1:17" x14ac:dyDescent="0.2">
      <c r="A9012" t="s">
        <v>26750</v>
      </c>
      <c r="B9012" t="s">
        <v>88</v>
      </c>
      <c r="C9012" t="s">
        <v>208</v>
      </c>
      <c r="D9012" t="s">
        <v>17736</v>
      </c>
      <c r="E9012" t="s">
        <v>83</v>
      </c>
      <c r="F9012" t="s">
        <v>4939</v>
      </c>
      <c r="G9012">
        <v>0</v>
      </c>
      <c r="H9012">
        <v>0</v>
      </c>
      <c r="I9012">
        <v>0</v>
      </c>
      <c r="J9012">
        <v>0</v>
      </c>
      <c r="K9012">
        <v>0</v>
      </c>
      <c r="L9012">
        <v>0</v>
      </c>
      <c r="M9012">
        <v>10</v>
      </c>
      <c r="N9012">
        <v>0</v>
      </c>
      <c r="O9012">
        <v>0</v>
      </c>
      <c r="P9012">
        <v>0</v>
      </c>
      <c r="Q9012">
        <v>0</v>
      </c>
    </row>
    <row r="9013" spans="1:17" x14ac:dyDescent="0.2">
      <c r="A9013" t="s">
        <v>26751</v>
      </c>
      <c r="B9013" t="s">
        <v>88</v>
      </c>
      <c r="C9013" t="s">
        <v>208</v>
      </c>
      <c r="D9013" t="s">
        <v>17736</v>
      </c>
      <c r="E9013" t="s">
        <v>83</v>
      </c>
      <c r="F9013" t="s">
        <v>4941</v>
      </c>
      <c r="G9013">
        <v>0</v>
      </c>
      <c r="H9013">
        <v>10</v>
      </c>
      <c r="I9013">
        <v>0</v>
      </c>
      <c r="J9013">
        <v>10</v>
      </c>
      <c r="K9013">
        <v>0</v>
      </c>
      <c r="L9013">
        <v>0</v>
      </c>
      <c r="M9013">
        <v>0</v>
      </c>
      <c r="N9013">
        <v>0</v>
      </c>
      <c r="O9013">
        <v>0</v>
      </c>
      <c r="P9013">
        <v>0</v>
      </c>
      <c r="Q9013">
        <v>0</v>
      </c>
    </row>
    <row r="9014" spans="1:17" x14ac:dyDescent="0.2">
      <c r="A9014" t="s">
        <v>26752</v>
      </c>
      <c r="B9014" t="s">
        <v>88</v>
      </c>
      <c r="C9014" t="s">
        <v>208</v>
      </c>
      <c r="D9014" t="s">
        <v>17736</v>
      </c>
      <c r="E9014" t="s">
        <v>83</v>
      </c>
      <c r="F9014" t="s">
        <v>4943</v>
      </c>
      <c r="G9014">
        <v>0</v>
      </c>
      <c r="H9014">
        <v>0</v>
      </c>
      <c r="I9014">
        <v>0</v>
      </c>
      <c r="J9014">
        <v>0</v>
      </c>
      <c r="K9014">
        <v>0</v>
      </c>
      <c r="L9014">
        <v>0</v>
      </c>
      <c r="M9014">
        <v>10</v>
      </c>
      <c r="N9014">
        <v>0</v>
      </c>
      <c r="O9014">
        <v>0</v>
      </c>
      <c r="P9014">
        <v>0</v>
      </c>
      <c r="Q9014">
        <v>0</v>
      </c>
    </row>
    <row r="9015" spans="1:17" x14ac:dyDescent="0.2">
      <c r="A9015" t="s">
        <v>26753</v>
      </c>
      <c r="B9015" t="s">
        <v>88</v>
      </c>
      <c r="C9015" t="s">
        <v>208</v>
      </c>
      <c r="D9015" t="s">
        <v>17736</v>
      </c>
      <c r="E9015" t="s">
        <v>83</v>
      </c>
      <c r="F9015" t="s">
        <v>4925</v>
      </c>
      <c r="G9015">
        <v>0</v>
      </c>
      <c r="H9015">
        <v>0</v>
      </c>
      <c r="I9015">
        <v>0</v>
      </c>
      <c r="J9015">
        <v>0</v>
      </c>
      <c r="K9015">
        <v>0</v>
      </c>
      <c r="L9015">
        <v>0</v>
      </c>
      <c r="M9015">
        <v>0</v>
      </c>
      <c r="N9015">
        <v>9</v>
      </c>
      <c r="O9015">
        <v>9</v>
      </c>
      <c r="P9015">
        <v>0</v>
      </c>
      <c r="Q9015">
        <v>0</v>
      </c>
    </row>
    <row r="9016" spans="1:17" x14ac:dyDescent="0.2">
      <c r="A9016" t="s">
        <v>26754</v>
      </c>
      <c r="B9016" t="s">
        <v>88</v>
      </c>
      <c r="C9016" t="s">
        <v>208</v>
      </c>
      <c r="D9016" t="s">
        <v>17736</v>
      </c>
      <c r="E9016" t="s">
        <v>83</v>
      </c>
      <c r="F9016" t="s">
        <v>4927</v>
      </c>
      <c r="G9016">
        <v>0</v>
      </c>
      <c r="H9016">
        <v>0</v>
      </c>
      <c r="I9016">
        <v>0</v>
      </c>
      <c r="J9016">
        <v>0</v>
      </c>
      <c r="K9016">
        <v>0</v>
      </c>
      <c r="L9016">
        <v>0</v>
      </c>
      <c r="M9016">
        <v>0</v>
      </c>
      <c r="N9016">
        <v>6</v>
      </c>
      <c r="O9016">
        <v>6</v>
      </c>
      <c r="P9016">
        <v>0</v>
      </c>
      <c r="Q9016">
        <v>0</v>
      </c>
    </row>
    <row r="9017" spans="1:17" x14ac:dyDescent="0.2">
      <c r="A9017" t="s">
        <v>26755</v>
      </c>
      <c r="B9017" t="s">
        <v>88</v>
      </c>
      <c r="C9017" t="s">
        <v>208</v>
      </c>
      <c r="D9017" t="s">
        <v>17736</v>
      </c>
      <c r="E9017" t="s">
        <v>83</v>
      </c>
      <c r="F9017" t="s">
        <v>17734</v>
      </c>
      <c r="G9017">
        <v>10</v>
      </c>
      <c r="H9017">
        <v>0</v>
      </c>
      <c r="I9017">
        <v>0</v>
      </c>
      <c r="J9017">
        <v>0</v>
      </c>
      <c r="K9017">
        <v>0</v>
      </c>
      <c r="L9017">
        <v>0</v>
      </c>
      <c r="M9017">
        <v>0</v>
      </c>
      <c r="N9017">
        <v>0</v>
      </c>
      <c r="O9017">
        <v>0</v>
      </c>
      <c r="P9017">
        <v>0</v>
      </c>
      <c r="Q9017">
        <v>0</v>
      </c>
    </row>
    <row r="9018" spans="1:17" x14ac:dyDescent="0.2">
      <c r="A9018" t="s">
        <v>26756</v>
      </c>
      <c r="B9018" t="s">
        <v>88</v>
      </c>
      <c r="C9018" t="s">
        <v>208</v>
      </c>
      <c r="D9018" t="s">
        <v>17736</v>
      </c>
      <c r="E9018" t="s">
        <v>81</v>
      </c>
      <c r="F9018" t="s">
        <v>4929</v>
      </c>
      <c r="G9018">
        <v>0</v>
      </c>
      <c r="H9018">
        <v>7</v>
      </c>
      <c r="I9018">
        <v>0</v>
      </c>
      <c r="J9018">
        <v>6</v>
      </c>
      <c r="K9018">
        <v>0</v>
      </c>
      <c r="L9018">
        <v>1</v>
      </c>
      <c r="M9018">
        <v>0</v>
      </c>
      <c r="N9018">
        <v>0</v>
      </c>
      <c r="O9018">
        <v>0</v>
      </c>
      <c r="P9018">
        <v>0</v>
      </c>
      <c r="Q9018">
        <v>0</v>
      </c>
    </row>
    <row r="9019" spans="1:17" x14ac:dyDescent="0.2">
      <c r="A9019" t="s">
        <v>26757</v>
      </c>
      <c r="B9019" t="s">
        <v>88</v>
      </c>
      <c r="C9019" t="s">
        <v>208</v>
      </c>
      <c r="D9019" t="s">
        <v>17736</v>
      </c>
      <c r="E9019" t="s">
        <v>81</v>
      </c>
      <c r="F9019" t="s">
        <v>4931</v>
      </c>
      <c r="G9019">
        <v>0</v>
      </c>
      <c r="H9019">
        <v>7</v>
      </c>
      <c r="I9019">
        <v>0</v>
      </c>
      <c r="J9019">
        <v>6</v>
      </c>
      <c r="K9019">
        <v>0</v>
      </c>
      <c r="L9019">
        <v>1</v>
      </c>
      <c r="M9019">
        <v>0</v>
      </c>
      <c r="N9019">
        <v>0</v>
      </c>
      <c r="O9019">
        <v>0</v>
      </c>
      <c r="P9019">
        <v>0</v>
      </c>
      <c r="Q9019">
        <v>0</v>
      </c>
    </row>
    <row r="9020" spans="1:17" x14ac:dyDescent="0.2">
      <c r="A9020" t="s">
        <v>26758</v>
      </c>
      <c r="B9020" t="s">
        <v>88</v>
      </c>
      <c r="C9020" t="s">
        <v>208</v>
      </c>
      <c r="D9020" t="s">
        <v>17736</v>
      </c>
      <c r="E9020" t="s">
        <v>81</v>
      </c>
      <c r="F9020" t="s">
        <v>4933</v>
      </c>
      <c r="G9020">
        <v>0</v>
      </c>
      <c r="H9020">
        <v>0</v>
      </c>
      <c r="I9020">
        <v>0</v>
      </c>
      <c r="J9020">
        <v>0</v>
      </c>
      <c r="K9020">
        <v>0</v>
      </c>
      <c r="L9020">
        <v>0</v>
      </c>
      <c r="M9020">
        <v>7</v>
      </c>
      <c r="N9020">
        <v>0</v>
      </c>
      <c r="O9020">
        <v>0</v>
      </c>
      <c r="P9020">
        <v>0</v>
      </c>
      <c r="Q9020">
        <v>0</v>
      </c>
    </row>
    <row r="9021" spans="1:17" x14ac:dyDescent="0.2">
      <c r="A9021" t="s">
        <v>26759</v>
      </c>
      <c r="B9021" t="s">
        <v>88</v>
      </c>
      <c r="C9021" t="s">
        <v>208</v>
      </c>
      <c r="D9021" t="s">
        <v>17736</v>
      </c>
      <c r="E9021" t="s">
        <v>81</v>
      </c>
      <c r="F9021" t="s">
        <v>4935</v>
      </c>
      <c r="G9021">
        <v>0</v>
      </c>
      <c r="H9021">
        <v>7</v>
      </c>
      <c r="I9021">
        <v>0</v>
      </c>
      <c r="J9021">
        <v>6</v>
      </c>
      <c r="K9021">
        <v>0</v>
      </c>
      <c r="L9021">
        <v>1</v>
      </c>
      <c r="M9021">
        <v>0</v>
      </c>
      <c r="N9021">
        <v>0</v>
      </c>
      <c r="O9021">
        <v>0</v>
      </c>
      <c r="P9021">
        <v>0</v>
      </c>
      <c r="Q9021">
        <v>0</v>
      </c>
    </row>
    <row r="9022" spans="1:17" x14ac:dyDescent="0.2">
      <c r="A9022" t="s">
        <v>26760</v>
      </c>
      <c r="B9022" t="s">
        <v>88</v>
      </c>
      <c r="C9022" t="s">
        <v>208</v>
      </c>
      <c r="D9022" t="s">
        <v>17736</v>
      </c>
      <c r="E9022" t="s">
        <v>81</v>
      </c>
      <c r="F9022" t="s">
        <v>4937</v>
      </c>
      <c r="G9022">
        <v>0</v>
      </c>
      <c r="H9022">
        <v>7</v>
      </c>
      <c r="I9022">
        <v>0</v>
      </c>
      <c r="J9022">
        <v>6</v>
      </c>
      <c r="K9022">
        <v>0</v>
      </c>
      <c r="L9022">
        <v>1</v>
      </c>
      <c r="M9022">
        <v>0</v>
      </c>
      <c r="N9022">
        <v>0</v>
      </c>
      <c r="O9022">
        <v>0</v>
      </c>
      <c r="P9022">
        <v>0</v>
      </c>
      <c r="Q9022">
        <v>0</v>
      </c>
    </row>
    <row r="9023" spans="1:17" x14ac:dyDescent="0.2">
      <c r="A9023" t="s">
        <v>26761</v>
      </c>
      <c r="B9023" t="s">
        <v>88</v>
      </c>
      <c r="C9023" t="s">
        <v>208</v>
      </c>
      <c r="D9023" t="s">
        <v>17736</v>
      </c>
      <c r="E9023" t="s">
        <v>81</v>
      </c>
      <c r="F9023" t="s">
        <v>4939</v>
      </c>
      <c r="G9023">
        <v>0</v>
      </c>
      <c r="H9023">
        <v>0</v>
      </c>
      <c r="I9023">
        <v>0</v>
      </c>
      <c r="J9023">
        <v>0</v>
      </c>
      <c r="K9023">
        <v>0</v>
      </c>
      <c r="L9023">
        <v>0</v>
      </c>
      <c r="M9023">
        <v>7</v>
      </c>
      <c r="N9023">
        <v>0</v>
      </c>
      <c r="O9023">
        <v>0</v>
      </c>
      <c r="P9023">
        <v>0</v>
      </c>
      <c r="Q9023">
        <v>0</v>
      </c>
    </row>
    <row r="9024" spans="1:17" x14ac:dyDescent="0.2">
      <c r="A9024" t="s">
        <v>26762</v>
      </c>
      <c r="B9024" t="s">
        <v>88</v>
      </c>
      <c r="C9024" t="s">
        <v>208</v>
      </c>
      <c r="D9024" t="s">
        <v>17736</v>
      </c>
      <c r="E9024" t="s">
        <v>81</v>
      </c>
      <c r="F9024" t="s">
        <v>4941</v>
      </c>
      <c r="G9024">
        <v>0</v>
      </c>
      <c r="H9024">
        <v>7</v>
      </c>
      <c r="I9024">
        <v>0</v>
      </c>
      <c r="J9024">
        <v>6</v>
      </c>
      <c r="K9024">
        <v>0</v>
      </c>
      <c r="L9024">
        <v>1</v>
      </c>
      <c r="M9024">
        <v>0</v>
      </c>
      <c r="N9024">
        <v>0</v>
      </c>
      <c r="O9024">
        <v>0</v>
      </c>
      <c r="P9024">
        <v>0</v>
      </c>
      <c r="Q9024">
        <v>0</v>
      </c>
    </row>
    <row r="9025" spans="1:17" x14ac:dyDescent="0.2">
      <c r="A9025" t="s">
        <v>26763</v>
      </c>
      <c r="B9025" t="s">
        <v>88</v>
      </c>
      <c r="C9025" t="s">
        <v>208</v>
      </c>
      <c r="D9025" t="s">
        <v>17736</v>
      </c>
      <c r="E9025" t="s">
        <v>81</v>
      </c>
      <c r="F9025" t="s">
        <v>4943</v>
      </c>
      <c r="G9025">
        <v>0</v>
      </c>
      <c r="H9025">
        <v>0</v>
      </c>
      <c r="I9025">
        <v>0</v>
      </c>
      <c r="J9025">
        <v>0</v>
      </c>
      <c r="K9025">
        <v>0</v>
      </c>
      <c r="L9025">
        <v>0</v>
      </c>
      <c r="M9025">
        <v>7</v>
      </c>
      <c r="N9025">
        <v>0</v>
      </c>
      <c r="O9025">
        <v>0</v>
      </c>
      <c r="P9025">
        <v>0</v>
      </c>
      <c r="Q9025">
        <v>0</v>
      </c>
    </row>
    <row r="9026" spans="1:17" x14ac:dyDescent="0.2">
      <c r="A9026" t="s">
        <v>26764</v>
      </c>
      <c r="B9026" t="s">
        <v>88</v>
      </c>
      <c r="C9026" t="s">
        <v>208</v>
      </c>
      <c r="D9026" t="s">
        <v>17736</v>
      </c>
      <c r="E9026" t="s">
        <v>81</v>
      </c>
      <c r="F9026" t="s">
        <v>4925</v>
      </c>
      <c r="G9026">
        <v>0</v>
      </c>
      <c r="H9026">
        <v>0</v>
      </c>
      <c r="I9026">
        <v>0</v>
      </c>
      <c r="J9026">
        <v>0</v>
      </c>
      <c r="K9026">
        <v>0</v>
      </c>
      <c r="L9026">
        <v>0</v>
      </c>
      <c r="M9026">
        <v>0</v>
      </c>
      <c r="N9026">
        <v>7</v>
      </c>
      <c r="O9026">
        <v>6</v>
      </c>
      <c r="P9026">
        <v>0</v>
      </c>
      <c r="Q9026">
        <v>1</v>
      </c>
    </row>
    <row r="9027" spans="1:17" x14ac:dyDescent="0.2">
      <c r="A9027" t="s">
        <v>26765</v>
      </c>
      <c r="B9027" t="s">
        <v>86</v>
      </c>
      <c r="C9027" t="s">
        <v>144</v>
      </c>
      <c r="D9027" t="s">
        <v>17736</v>
      </c>
      <c r="E9027" t="s">
        <v>83</v>
      </c>
      <c r="F9027" t="s">
        <v>4943</v>
      </c>
      <c r="G9027">
        <v>0</v>
      </c>
      <c r="H9027">
        <v>0</v>
      </c>
      <c r="I9027">
        <v>0</v>
      </c>
      <c r="J9027">
        <v>0</v>
      </c>
      <c r="K9027">
        <v>0</v>
      </c>
      <c r="L9027">
        <v>0</v>
      </c>
      <c r="M9027">
        <v>25</v>
      </c>
      <c r="N9027">
        <v>0</v>
      </c>
      <c r="O9027">
        <v>0</v>
      </c>
      <c r="P9027">
        <v>0</v>
      </c>
      <c r="Q9027">
        <v>0</v>
      </c>
    </row>
    <row r="9028" spans="1:17" x14ac:dyDescent="0.2">
      <c r="A9028" t="s">
        <v>26766</v>
      </c>
      <c r="B9028" t="s">
        <v>86</v>
      </c>
      <c r="C9028" t="s">
        <v>144</v>
      </c>
      <c r="D9028" t="s">
        <v>17736</v>
      </c>
      <c r="E9028" t="s">
        <v>83</v>
      </c>
      <c r="F9028" t="s">
        <v>4925</v>
      </c>
      <c r="G9028">
        <v>0</v>
      </c>
      <c r="H9028">
        <v>0</v>
      </c>
      <c r="I9028">
        <v>0</v>
      </c>
      <c r="J9028">
        <v>0</v>
      </c>
      <c r="K9028">
        <v>0</v>
      </c>
      <c r="L9028">
        <v>0</v>
      </c>
      <c r="M9028">
        <v>0</v>
      </c>
      <c r="N9028">
        <v>24</v>
      </c>
      <c r="O9028">
        <v>22</v>
      </c>
      <c r="P9028">
        <v>2</v>
      </c>
      <c r="Q9028">
        <v>0</v>
      </c>
    </row>
    <row r="9029" spans="1:17" x14ac:dyDescent="0.2">
      <c r="A9029" t="s">
        <v>26767</v>
      </c>
      <c r="B9029" t="s">
        <v>86</v>
      </c>
      <c r="C9029" t="s">
        <v>144</v>
      </c>
      <c r="D9029" t="s">
        <v>17736</v>
      </c>
      <c r="E9029" t="s">
        <v>83</v>
      </c>
      <c r="F9029" t="s">
        <v>4927</v>
      </c>
      <c r="G9029">
        <v>0</v>
      </c>
      <c r="H9029">
        <v>0</v>
      </c>
      <c r="I9029">
        <v>0</v>
      </c>
      <c r="J9029">
        <v>0</v>
      </c>
      <c r="K9029">
        <v>0</v>
      </c>
      <c r="L9029">
        <v>0</v>
      </c>
      <c r="M9029">
        <v>0</v>
      </c>
      <c r="N9029">
        <v>19</v>
      </c>
      <c r="O9029">
        <v>17</v>
      </c>
      <c r="P9029">
        <v>2</v>
      </c>
      <c r="Q9029">
        <v>0</v>
      </c>
    </row>
    <row r="9030" spans="1:17" x14ac:dyDescent="0.2">
      <c r="A9030" t="s">
        <v>26768</v>
      </c>
      <c r="B9030" t="s">
        <v>86</v>
      </c>
      <c r="C9030" t="s">
        <v>144</v>
      </c>
      <c r="D9030" t="s">
        <v>17736</v>
      </c>
      <c r="E9030" t="s">
        <v>83</v>
      </c>
      <c r="F9030" t="s">
        <v>17734</v>
      </c>
      <c r="G9030">
        <v>25</v>
      </c>
      <c r="H9030">
        <v>0</v>
      </c>
      <c r="I9030">
        <v>0</v>
      </c>
      <c r="J9030">
        <v>0</v>
      </c>
      <c r="K9030">
        <v>0</v>
      </c>
      <c r="L9030">
        <v>0</v>
      </c>
      <c r="M9030">
        <v>0</v>
      </c>
      <c r="N9030">
        <v>0</v>
      </c>
      <c r="O9030">
        <v>0</v>
      </c>
      <c r="P9030">
        <v>0</v>
      </c>
      <c r="Q9030">
        <v>0</v>
      </c>
    </row>
    <row r="9031" spans="1:17" x14ac:dyDescent="0.2">
      <c r="A9031" t="s">
        <v>26769</v>
      </c>
      <c r="B9031" t="s">
        <v>86</v>
      </c>
      <c r="C9031" t="s">
        <v>144</v>
      </c>
      <c r="D9031" t="s">
        <v>17736</v>
      </c>
      <c r="E9031" t="s">
        <v>81</v>
      </c>
      <c r="F9031" t="s">
        <v>4929</v>
      </c>
      <c r="G9031">
        <v>0</v>
      </c>
      <c r="H9031">
        <v>21</v>
      </c>
      <c r="I9031">
        <v>2</v>
      </c>
      <c r="J9031">
        <v>14</v>
      </c>
      <c r="K9031">
        <v>2</v>
      </c>
      <c r="L9031">
        <v>3</v>
      </c>
      <c r="M9031">
        <v>0</v>
      </c>
      <c r="N9031">
        <v>0</v>
      </c>
      <c r="O9031">
        <v>0</v>
      </c>
      <c r="P9031">
        <v>0</v>
      </c>
      <c r="Q9031">
        <v>0</v>
      </c>
    </row>
    <row r="9032" spans="1:17" x14ac:dyDescent="0.2">
      <c r="A9032" t="s">
        <v>26770</v>
      </c>
      <c r="B9032" t="s">
        <v>86</v>
      </c>
      <c r="C9032" t="s">
        <v>144</v>
      </c>
      <c r="D9032" t="s">
        <v>17736</v>
      </c>
      <c r="E9032" t="s">
        <v>81</v>
      </c>
      <c r="F9032" t="s">
        <v>4931</v>
      </c>
      <c r="G9032">
        <v>0</v>
      </c>
      <c r="H9032">
        <v>21</v>
      </c>
      <c r="I9032">
        <v>2</v>
      </c>
      <c r="J9032">
        <v>14</v>
      </c>
      <c r="K9032">
        <v>1</v>
      </c>
      <c r="L9032">
        <v>4</v>
      </c>
      <c r="M9032">
        <v>0</v>
      </c>
      <c r="N9032">
        <v>0</v>
      </c>
      <c r="O9032">
        <v>0</v>
      </c>
      <c r="P9032">
        <v>0</v>
      </c>
      <c r="Q9032">
        <v>0</v>
      </c>
    </row>
    <row r="9033" spans="1:17" x14ac:dyDescent="0.2">
      <c r="A9033" t="s">
        <v>26771</v>
      </c>
      <c r="B9033" t="s">
        <v>86</v>
      </c>
      <c r="C9033" t="s">
        <v>144</v>
      </c>
      <c r="D9033" t="s">
        <v>17736</v>
      </c>
      <c r="E9033" t="s">
        <v>81</v>
      </c>
      <c r="F9033" t="s">
        <v>4933</v>
      </c>
      <c r="G9033">
        <v>0</v>
      </c>
      <c r="H9033">
        <v>0</v>
      </c>
      <c r="I9033">
        <v>0</v>
      </c>
      <c r="J9033">
        <v>0</v>
      </c>
      <c r="K9033">
        <v>0</v>
      </c>
      <c r="L9033">
        <v>0</v>
      </c>
      <c r="M9033">
        <v>21</v>
      </c>
      <c r="N9033">
        <v>0</v>
      </c>
      <c r="O9033">
        <v>0</v>
      </c>
      <c r="P9033">
        <v>0</v>
      </c>
      <c r="Q9033">
        <v>0</v>
      </c>
    </row>
    <row r="9034" spans="1:17" x14ac:dyDescent="0.2">
      <c r="A9034" t="s">
        <v>26772</v>
      </c>
      <c r="B9034" t="s">
        <v>86</v>
      </c>
      <c r="C9034" t="s">
        <v>144</v>
      </c>
      <c r="D9034" t="s">
        <v>17736</v>
      </c>
      <c r="E9034" t="s">
        <v>81</v>
      </c>
      <c r="F9034" t="s">
        <v>4935</v>
      </c>
      <c r="G9034">
        <v>0</v>
      </c>
      <c r="H9034">
        <v>21</v>
      </c>
      <c r="I9034">
        <v>2</v>
      </c>
      <c r="J9034">
        <v>14</v>
      </c>
      <c r="K9034">
        <v>1</v>
      </c>
      <c r="L9034">
        <v>4</v>
      </c>
      <c r="M9034">
        <v>0</v>
      </c>
      <c r="N9034">
        <v>0</v>
      </c>
      <c r="O9034">
        <v>0</v>
      </c>
      <c r="P9034">
        <v>0</v>
      </c>
      <c r="Q9034">
        <v>0</v>
      </c>
    </row>
    <row r="9035" spans="1:17" x14ac:dyDescent="0.2">
      <c r="A9035" t="s">
        <v>26773</v>
      </c>
      <c r="B9035" t="s">
        <v>86</v>
      </c>
      <c r="C9035" t="s">
        <v>144</v>
      </c>
      <c r="D9035" t="s">
        <v>17736</v>
      </c>
      <c r="E9035" t="s">
        <v>81</v>
      </c>
      <c r="F9035" t="s">
        <v>4937</v>
      </c>
      <c r="G9035">
        <v>0</v>
      </c>
      <c r="H9035">
        <v>21</v>
      </c>
      <c r="I9035">
        <v>2</v>
      </c>
      <c r="J9035">
        <v>14</v>
      </c>
      <c r="K9035">
        <v>1</v>
      </c>
      <c r="L9035">
        <v>4</v>
      </c>
      <c r="M9035">
        <v>0</v>
      </c>
      <c r="N9035">
        <v>0</v>
      </c>
      <c r="O9035">
        <v>0</v>
      </c>
      <c r="P9035">
        <v>0</v>
      </c>
      <c r="Q9035">
        <v>0</v>
      </c>
    </row>
    <row r="9036" spans="1:17" x14ac:dyDescent="0.2">
      <c r="A9036" t="s">
        <v>26774</v>
      </c>
      <c r="B9036" t="s">
        <v>86</v>
      </c>
      <c r="C9036" t="s">
        <v>144</v>
      </c>
      <c r="D9036" t="s">
        <v>17736</v>
      </c>
      <c r="E9036" t="s">
        <v>81</v>
      </c>
      <c r="F9036" t="s">
        <v>4939</v>
      </c>
      <c r="G9036">
        <v>0</v>
      </c>
      <c r="H9036">
        <v>0</v>
      </c>
      <c r="I9036">
        <v>0</v>
      </c>
      <c r="J9036">
        <v>0</v>
      </c>
      <c r="K9036">
        <v>0</v>
      </c>
      <c r="L9036">
        <v>0</v>
      </c>
      <c r="M9036">
        <v>21</v>
      </c>
      <c r="N9036">
        <v>0</v>
      </c>
      <c r="O9036">
        <v>0</v>
      </c>
      <c r="P9036">
        <v>0</v>
      </c>
      <c r="Q9036">
        <v>0</v>
      </c>
    </row>
    <row r="9037" spans="1:17" x14ac:dyDescent="0.2">
      <c r="A9037" t="s">
        <v>26775</v>
      </c>
      <c r="B9037" t="s">
        <v>86</v>
      </c>
      <c r="C9037" t="s">
        <v>144</v>
      </c>
      <c r="D9037" t="s">
        <v>17736</v>
      </c>
      <c r="E9037" t="s">
        <v>81</v>
      </c>
      <c r="F9037" t="s">
        <v>4941</v>
      </c>
      <c r="G9037">
        <v>0</v>
      </c>
      <c r="H9037">
        <v>21</v>
      </c>
      <c r="I9037">
        <v>2</v>
      </c>
      <c r="J9037">
        <v>14</v>
      </c>
      <c r="K9037">
        <v>2</v>
      </c>
      <c r="L9037">
        <v>3</v>
      </c>
      <c r="M9037">
        <v>0</v>
      </c>
      <c r="N9037">
        <v>0</v>
      </c>
      <c r="O9037">
        <v>0</v>
      </c>
      <c r="P9037">
        <v>0</v>
      </c>
      <c r="Q9037">
        <v>0</v>
      </c>
    </row>
    <row r="9038" spans="1:17" x14ac:dyDescent="0.2">
      <c r="A9038" t="s">
        <v>26776</v>
      </c>
      <c r="B9038" t="s">
        <v>86</v>
      </c>
      <c r="C9038" t="s">
        <v>144</v>
      </c>
      <c r="D9038" t="s">
        <v>17736</v>
      </c>
      <c r="E9038" t="s">
        <v>81</v>
      </c>
      <c r="F9038" t="s">
        <v>4943</v>
      </c>
      <c r="G9038">
        <v>0</v>
      </c>
      <c r="H9038">
        <v>0</v>
      </c>
      <c r="I9038">
        <v>0</v>
      </c>
      <c r="J9038">
        <v>0</v>
      </c>
      <c r="K9038">
        <v>0</v>
      </c>
      <c r="L9038">
        <v>0</v>
      </c>
      <c r="M9038">
        <v>21</v>
      </c>
      <c r="N9038">
        <v>0</v>
      </c>
      <c r="O9038">
        <v>0</v>
      </c>
      <c r="P9038">
        <v>0</v>
      </c>
      <c r="Q9038">
        <v>0</v>
      </c>
    </row>
    <row r="9039" spans="1:17" x14ac:dyDescent="0.2">
      <c r="A9039" t="s">
        <v>26777</v>
      </c>
      <c r="B9039" t="s">
        <v>86</v>
      </c>
      <c r="C9039" t="s">
        <v>144</v>
      </c>
      <c r="D9039" t="s">
        <v>17736</v>
      </c>
      <c r="E9039" t="s">
        <v>81</v>
      </c>
      <c r="F9039" t="s">
        <v>4925</v>
      </c>
      <c r="G9039">
        <v>0</v>
      </c>
      <c r="H9039">
        <v>0</v>
      </c>
      <c r="I9039">
        <v>0</v>
      </c>
      <c r="J9039">
        <v>0</v>
      </c>
      <c r="K9039">
        <v>0</v>
      </c>
      <c r="L9039">
        <v>0</v>
      </c>
      <c r="M9039">
        <v>0</v>
      </c>
      <c r="N9039">
        <v>21</v>
      </c>
      <c r="O9039">
        <v>16</v>
      </c>
      <c r="P9039">
        <v>2</v>
      </c>
      <c r="Q9039">
        <v>3</v>
      </c>
    </row>
    <row r="9040" spans="1:17" x14ac:dyDescent="0.2">
      <c r="A9040" t="s">
        <v>26778</v>
      </c>
      <c r="B9040" t="s">
        <v>86</v>
      </c>
      <c r="C9040" t="s">
        <v>144</v>
      </c>
      <c r="D9040" t="s">
        <v>17736</v>
      </c>
      <c r="E9040" t="s">
        <v>81</v>
      </c>
      <c r="F9040" t="s">
        <v>4927</v>
      </c>
      <c r="G9040">
        <v>0</v>
      </c>
      <c r="H9040">
        <v>0</v>
      </c>
      <c r="I9040">
        <v>0</v>
      </c>
      <c r="J9040">
        <v>0</v>
      </c>
      <c r="K9040">
        <v>0</v>
      </c>
      <c r="L9040">
        <v>0</v>
      </c>
      <c r="M9040">
        <v>0</v>
      </c>
      <c r="N9040">
        <v>20</v>
      </c>
      <c r="O9040">
        <v>15</v>
      </c>
      <c r="P9040">
        <v>2</v>
      </c>
      <c r="Q9040">
        <v>3</v>
      </c>
    </row>
    <row r="9041" spans="1:17" x14ac:dyDescent="0.2">
      <c r="A9041" t="s">
        <v>26779</v>
      </c>
      <c r="B9041" t="s">
        <v>86</v>
      </c>
      <c r="C9041" t="s">
        <v>144</v>
      </c>
      <c r="D9041" t="s">
        <v>17736</v>
      </c>
      <c r="E9041" t="s">
        <v>81</v>
      </c>
      <c r="F9041" t="s">
        <v>17734</v>
      </c>
      <c r="G9041">
        <v>21</v>
      </c>
      <c r="H9041">
        <v>0</v>
      </c>
      <c r="I9041">
        <v>0</v>
      </c>
      <c r="J9041">
        <v>0</v>
      </c>
      <c r="K9041">
        <v>0</v>
      </c>
      <c r="L9041">
        <v>0</v>
      </c>
      <c r="M9041">
        <v>0</v>
      </c>
      <c r="N9041">
        <v>0</v>
      </c>
      <c r="O9041">
        <v>0</v>
      </c>
      <c r="P9041">
        <v>0</v>
      </c>
      <c r="Q9041">
        <v>0</v>
      </c>
    </row>
    <row r="9042" spans="1:17" x14ac:dyDescent="0.2">
      <c r="A9042" t="s">
        <v>26780</v>
      </c>
      <c r="B9042" t="s">
        <v>86</v>
      </c>
      <c r="C9042" t="s">
        <v>144</v>
      </c>
      <c r="D9042" t="s">
        <v>17748</v>
      </c>
      <c r="E9042" t="s">
        <v>83</v>
      </c>
      <c r="F9042" t="s">
        <v>17749</v>
      </c>
      <c r="G9042">
        <v>0</v>
      </c>
      <c r="H9042">
        <v>0</v>
      </c>
      <c r="I9042">
        <v>0</v>
      </c>
      <c r="J9042">
        <v>0</v>
      </c>
      <c r="K9042">
        <v>0</v>
      </c>
      <c r="L9042">
        <v>0</v>
      </c>
      <c r="M9042">
        <v>0</v>
      </c>
      <c r="N9042">
        <v>1</v>
      </c>
      <c r="O9042">
        <v>1</v>
      </c>
      <c r="P9042">
        <v>0</v>
      </c>
      <c r="Q9042">
        <v>0</v>
      </c>
    </row>
    <row r="9043" spans="1:17" x14ac:dyDescent="0.2">
      <c r="A9043" t="s">
        <v>26781</v>
      </c>
      <c r="B9043" t="s">
        <v>86</v>
      </c>
      <c r="C9043" t="s">
        <v>144</v>
      </c>
      <c r="D9043" t="s">
        <v>17748</v>
      </c>
      <c r="E9043" t="s">
        <v>83</v>
      </c>
      <c r="F9043" t="s">
        <v>17734</v>
      </c>
      <c r="G9043">
        <v>1</v>
      </c>
      <c r="H9043">
        <v>0</v>
      </c>
      <c r="I9043">
        <v>0</v>
      </c>
      <c r="J9043">
        <v>0</v>
      </c>
      <c r="K9043">
        <v>0</v>
      </c>
      <c r="L9043">
        <v>0</v>
      </c>
      <c r="M9043">
        <v>0</v>
      </c>
      <c r="N9043">
        <v>0</v>
      </c>
      <c r="O9043">
        <v>0</v>
      </c>
      <c r="P9043">
        <v>0</v>
      </c>
      <c r="Q9043">
        <v>0</v>
      </c>
    </row>
    <row r="9044" spans="1:17" x14ac:dyDescent="0.2">
      <c r="A9044" t="s">
        <v>26782</v>
      </c>
      <c r="B9044" t="s">
        <v>86</v>
      </c>
      <c r="C9044" t="s">
        <v>144</v>
      </c>
      <c r="D9044" t="s">
        <v>17748</v>
      </c>
      <c r="E9044" t="s">
        <v>81</v>
      </c>
      <c r="F9044" t="s">
        <v>17749</v>
      </c>
      <c r="G9044">
        <v>0</v>
      </c>
      <c r="H9044">
        <v>0</v>
      </c>
      <c r="I9044">
        <v>0</v>
      </c>
      <c r="J9044">
        <v>0</v>
      </c>
      <c r="K9044">
        <v>0</v>
      </c>
      <c r="L9044">
        <v>0</v>
      </c>
      <c r="M9044">
        <v>0</v>
      </c>
      <c r="N9044">
        <v>2</v>
      </c>
      <c r="O9044">
        <v>2</v>
      </c>
      <c r="P9044">
        <v>0</v>
      </c>
      <c r="Q9044">
        <v>0</v>
      </c>
    </row>
    <row r="9045" spans="1:17" x14ac:dyDescent="0.2">
      <c r="A9045" t="s">
        <v>26783</v>
      </c>
      <c r="B9045" t="s">
        <v>86</v>
      </c>
      <c r="C9045" t="s">
        <v>144</v>
      </c>
      <c r="D9045" t="s">
        <v>17748</v>
      </c>
      <c r="E9045" t="s">
        <v>81</v>
      </c>
      <c r="F9045" t="s">
        <v>17734</v>
      </c>
      <c r="G9045">
        <v>2</v>
      </c>
      <c r="H9045">
        <v>0</v>
      </c>
      <c r="I9045">
        <v>0</v>
      </c>
      <c r="J9045">
        <v>0</v>
      </c>
      <c r="K9045">
        <v>0</v>
      </c>
      <c r="L9045">
        <v>0</v>
      </c>
      <c r="M9045">
        <v>0</v>
      </c>
      <c r="N9045">
        <v>0</v>
      </c>
      <c r="O9045">
        <v>0</v>
      </c>
      <c r="P9045">
        <v>0</v>
      </c>
      <c r="Q9045">
        <v>0</v>
      </c>
    </row>
    <row r="9046" spans="1:17" x14ac:dyDescent="0.2">
      <c r="A9046" t="s">
        <v>26784</v>
      </c>
      <c r="B9046" t="s">
        <v>86</v>
      </c>
      <c r="C9046" t="s">
        <v>144</v>
      </c>
      <c r="D9046" t="s">
        <v>17754</v>
      </c>
      <c r="E9046" t="s">
        <v>83</v>
      </c>
      <c r="F9046" t="s">
        <v>17734</v>
      </c>
      <c r="G9046">
        <v>1</v>
      </c>
      <c r="H9046">
        <v>0</v>
      </c>
      <c r="I9046">
        <v>0</v>
      </c>
      <c r="J9046">
        <v>0</v>
      </c>
      <c r="K9046">
        <v>0</v>
      </c>
      <c r="L9046">
        <v>0</v>
      </c>
      <c r="M9046">
        <v>0</v>
      </c>
      <c r="N9046">
        <v>0</v>
      </c>
      <c r="O9046">
        <v>0</v>
      </c>
      <c r="P9046">
        <v>0</v>
      </c>
      <c r="Q9046">
        <v>0</v>
      </c>
    </row>
    <row r="9047" spans="1:17" x14ac:dyDescent="0.2">
      <c r="A9047" t="s">
        <v>26785</v>
      </c>
      <c r="B9047" t="s">
        <v>86</v>
      </c>
      <c r="C9047" t="s">
        <v>144</v>
      </c>
      <c r="D9047" t="s">
        <v>17754</v>
      </c>
      <c r="E9047" t="s">
        <v>81</v>
      </c>
      <c r="F9047" t="s">
        <v>17734</v>
      </c>
      <c r="G9047">
        <v>3</v>
      </c>
      <c r="H9047">
        <v>0</v>
      </c>
      <c r="I9047">
        <v>0</v>
      </c>
      <c r="J9047">
        <v>0</v>
      </c>
      <c r="K9047">
        <v>0</v>
      </c>
      <c r="L9047">
        <v>0</v>
      </c>
      <c r="M9047">
        <v>0</v>
      </c>
      <c r="N9047">
        <v>0</v>
      </c>
      <c r="O9047">
        <v>0</v>
      </c>
      <c r="P9047">
        <v>0</v>
      </c>
      <c r="Q9047">
        <v>0</v>
      </c>
    </row>
    <row r="9048" spans="1:17" x14ac:dyDescent="0.2">
      <c r="A9048" t="s">
        <v>26786</v>
      </c>
      <c r="B9048" t="s">
        <v>86</v>
      </c>
      <c r="C9048" t="s">
        <v>145</v>
      </c>
      <c r="D9048" t="s">
        <v>17768</v>
      </c>
      <c r="E9048" t="s">
        <v>83</v>
      </c>
      <c r="F9048" t="s">
        <v>17734</v>
      </c>
      <c r="G9048">
        <v>10</v>
      </c>
      <c r="H9048">
        <v>0</v>
      </c>
      <c r="I9048">
        <v>0</v>
      </c>
      <c r="J9048">
        <v>0</v>
      </c>
      <c r="K9048">
        <v>0</v>
      </c>
      <c r="L9048">
        <v>0</v>
      </c>
      <c r="M9048">
        <v>0</v>
      </c>
      <c r="N9048">
        <v>0</v>
      </c>
      <c r="O9048">
        <v>0</v>
      </c>
      <c r="P9048">
        <v>0</v>
      </c>
      <c r="Q9048">
        <v>0</v>
      </c>
    </row>
    <row r="9049" spans="1:17" x14ac:dyDescent="0.2">
      <c r="A9049" t="s">
        <v>26787</v>
      </c>
      <c r="B9049" t="s">
        <v>86</v>
      </c>
      <c r="C9049" t="s">
        <v>145</v>
      </c>
      <c r="D9049" t="s">
        <v>17768</v>
      </c>
      <c r="E9049" t="s">
        <v>81</v>
      </c>
      <c r="F9049" t="s">
        <v>17734</v>
      </c>
      <c r="G9049">
        <v>16</v>
      </c>
      <c r="H9049">
        <v>0</v>
      </c>
      <c r="I9049">
        <v>0</v>
      </c>
      <c r="J9049">
        <v>0</v>
      </c>
      <c r="K9049">
        <v>0</v>
      </c>
      <c r="L9049">
        <v>0</v>
      </c>
      <c r="M9049">
        <v>0</v>
      </c>
      <c r="N9049">
        <v>0</v>
      </c>
      <c r="O9049">
        <v>0</v>
      </c>
      <c r="P9049">
        <v>0</v>
      </c>
      <c r="Q9049">
        <v>0</v>
      </c>
    </row>
    <row r="9050" spans="1:17" x14ac:dyDescent="0.2">
      <c r="A9050" t="s">
        <v>26788</v>
      </c>
      <c r="B9050" t="s">
        <v>86</v>
      </c>
      <c r="C9050" t="s">
        <v>145</v>
      </c>
      <c r="D9050" t="s">
        <v>17736</v>
      </c>
      <c r="E9050" t="s">
        <v>83</v>
      </c>
      <c r="F9050" t="s">
        <v>4929</v>
      </c>
      <c r="G9050">
        <v>0</v>
      </c>
      <c r="H9050">
        <v>24</v>
      </c>
      <c r="I9050">
        <v>2</v>
      </c>
      <c r="J9050">
        <v>17</v>
      </c>
      <c r="K9050">
        <v>4</v>
      </c>
      <c r="L9050">
        <v>1</v>
      </c>
      <c r="M9050">
        <v>0</v>
      </c>
      <c r="N9050">
        <v>0</v>
      </c>
      <c r="O9050">
        <v>0</v>
      </c>
      <c r="P9050">
        <v>0</v>
      </c>
      <c r="Q9050">
        <v>0</v>
      </c>
    </row>
    <row r="9051" spans="1:17" x14ac:dyDescent="0.2">
      <c r="A9051" t="s">
        <v>26789</v>
      </c>
      <c r="B9051" t="s">
        <v>86</v>
      </c>
      <c r="C9051" t="s">
        <v>145</v>
      </c>
      <c r="D9051" t="s">
        <v>17736</v>
      </c>
      <c r="E9051" t="s">
        <v>83</v>
      </c>
      <c r="F9051" t="s">
        <v>4931</v>
      </c>
      <c r="G9051">
        <v>0</v>
      </c>
      <c r="H9051">
        <v>24</v>
      </c>
      <c r="I9051">
        <v>2</v>
      </c>
      <c r="J9051">
        <v>17</v>
      </c>
      <c r="K9051">
        <v>3</v>
      </c>
      <c r="L9051">
        <v>2</v>
      </c>
      <c r="M9051">
        <v>0</v>
      </c>
      <c r="N9051">
        <v>0</v>
      </c>
      <c r="O9051">
        <v>0</v>
      </c>
      <c r="P9051">
        <v>0</v>
      </c>
      <c r="Q9051">
        <v>0</v>
      </c>
    </row>
    <row r="9052" spans="1:17" x14ac:dyDescent="0.2">
      <c r="A9052" t="s">
        <v>26790</v>
      </c>
      <c r="B9052" t="s">
        <v>86</v>
      </c>
      <c r="C9052" t="s">
        <v>145</v>
      </c>
      <c r="D9052" t="s">
        <v>17736</v>
      </c>
      <c r="E9052" t="s">
        <v>83</v>
      </c>
      <c r="F9052" t="s">
        <v>4933</v>
      </c>
      <c r="G9052">
        <v>0</v>
      </c>
      <c r="H9052">
        <v>0</v>
      </c>
      <c r="I9052">
        <v>0</v>
      </c>
      <c r="J9052">
        <v>0</v>
      </c>
      <c r="K9052">
        <v>0</v>
      </c>
      <c r="L9052">
        <v>0</v>
      </c>
      <c r="M9052">
        <v>24</v>
      </c>
      <c r="N9052">
        <v>0</v>
      </c>
      <c r="O9052">
        <v>0</v>
      </c>
      <c r="P9052">
        <v>0</v>
      </c>
      <c r="Q9052">
        <v>0</v>
      </c>
    </row>
    <row r="9053" spans="1:17" x14ac:dyDescent="0.2">
      <c r="A9053" t="s">
        <v>26791</v>
      </c>
      <c r="B9053" t="s">
        <v>86</v>
      </c>
      <c r="C9053" t="s">
        <v>145</v>
      </c>
      <c r="D9053" t="s">
        <v>17736</v>
      </c>
      <c r="E9053" t="s">
        <v>83</v>
      </c>
      <c r="F9053" t="s">
        <v>4935</v>
      </c>
      <c r="G9053">
        <v>0</v>
      </c>
      <c r="H9053">
        <v>24</v>
      </c>
      <c r="I9053">
        <v>2</v>
      </c>
      <c r="J9053">
        <v>17</v>
      </c>
      <c r="K9053">
        <v>3</v>
      </c>
      <c r="L9053">
        <v>2</v>
      </c>
      <c r="M9053">
        <v>0</v>
      </c>
      <c r="N9053">
        <v>0</v>
      </c>
      <c r="O9053">
        <v>0</v>
      </c>
      <c r="P9053">
        <v>0</v>
      </c>
      <c r="Q9053">
        <v>0</v>
      </c>
    </row>
    <row r="9054" spans="1:17" x14ac:dyDescent="0.2">
      <c r="A9054" t="s">
        <v>26792</v>
      </c>
      <c r="B9054" t="s">
        <v>86</v>
      </c>
      <c r="C9054" t="s">
        <v>145</v>
      </c>
      <c r="D9054" t="s">
        <v>17736</v>
      </c>
      <c r="E9054" t="s">
        <v>83</v>
      </c>
      <c r="F9054" t="s">
        <v>4937</v>
      </c>
      <c r="G9054">
        <v>0</v>
      </c>
      <c r="H9054">
        <v>24</v>
      </c>
      <c r="I9054">
        <v>2</v>
      </c>
      <c r="J9054">
        <v>17</v>
      </c>
      <c r="K9054">
        <v>3</v>
      </c>
      <c r="L9054">
        <v>2</v>
      </c>
      <c r="M9054">
        <v>0</v>
      </c>
      <c r="N9054">
        <v>0</v>
      </c>
      <c r="O9054">
        <v>0</v>
      </c>
      <c r="P9054">
        <v>0</v>
      </c>
      <c r="Q9054">
        <v>0</v>
      </c>
    </row>
    <row r="9055" spans="1:17" x14ac:dyDescent="0.2">
      <c r="A9055" t="s">
        <v>26793</v>
      </c>
      <c r="B9055" t="s">
        <v>86</v>
      </c>
      <c r="C9055" t="s">
        <v>145</v>
      </c>
      <c r="D9055" t="s">
        <v>17736</v>
      </c>
      <c r="E9055" t="s">
        <v>83</v>
      </c>
      <c r="F9055" t="s">
        <v>4939</v>
      </c>
      <c r="G9055">
        <v>0</v>
      </c>
      <c r="H9055">
        <v>0</v>
      </c>
      <c r="I9055">
        <v>0</v>
      </c>
      <c r="J9055">
        <v>0</v>
      </c>
      <c r="K9055">
        <v>0</v>
      </c>
      <c r="L9055">
        <v>0</v>
      </c>
      <c r="M9055">
        <v>24</v>
      </c>
      <c r="N9055">
        <v>0</v>
      </c>
      <c r="O9055">
        <v>0</v>
      </c>
      <c r="P9055">
        <v>0</v>
      </c>
      <c r="Q9055">
        <v>0</v>
      </c>
    </row>
    <row r="9056" spans="1:17" x14ac:dyDescent="0.2">
      <c r="A9056" t="s">
        <v>26794</v>
      </c>
      <c r="B9056" t="s">
        <v>86</v>
      </c>
      <c r="C9056" t="s">
        <v>145</v>
      </c>
      <c r="D9056" t="s">
        <v>17736</v>
      </c>
      <c r="E9056" t="s">
        <v>83</v>
      </c>
      <c r="F9056" t="s">
        <v>4941</v>
      </c>
      <c r="G9056">
        <v>0</v>
      </c>
      <c r="H9056">
        <v>24</v>
      </c>
      <c r="I9056">
        <v>2</v>
      </c>
      <c r="J9056">
        <v>17</v>
      </c>
      <c r="K9056">
        <v>4</v>
      </c>
      <c r="L9056">
        <v>1</v>
      </c>
      <c r="M9056">
        <v>0</v>
      </c>
      <c r="N9056">
        <v>0</v>
      </c>
      <c r="O9056">
        <v>0</v>
      </c>
      <c r="P9056">
        <v>0</v>
      </c>
      <c r="Q9056">
        <v>0</v>
      </c>
    </row>
    <row r="9057" spans="1:17" x14ac:dyDescent="0.2">
      <c r="A9057" t="s">
        <v>26795</v>
      </c>
      <c r="B9057" t="s">
        <v>86</v>
      </c>
      <c r="C9057" t="s">
        <v>145</v>
      </c>
      <c r="D9057" t="s">
        <v>17736</v>
      </c>
      <c r="E9057" t="s">
        <v>83</v>
      </c>
      <c r="F9057" t="s">
        <v>4943</v>
      </c>
      <c r="G9057">
        <v>0</v>
      </c>
      <c r="H9057">
        <v>0</v>
      </c>
      <c r="I9057">
        <v>0</v>
      </c>
      <c r="J9057">
        <v>0</v>
      </c>
      <c r="K9057">
        <v>0</v>
      </c>
      <c r="L9057">
        <v>0</v>
      </c>
      <c r="M9057">
        <v>24</v>
      </c>
      <c r="N9057">
        <v>0</v>
      </c>
      <c r="O9057">
        <v>0</v>
      </c>
      <c r="P9057">
        <v>0</v>
      </c>
      <c r="Q9057">
        <v>0</v>
      </c>
    </row>
    <row r="9058" spans="1:17" x14ac:dyDescent="0.2">
      <c r="A9058" t="s">
        <v>26796</v>
      </c>
      <c r="B9058" t="s">
        <v>86</v>
      </c>
      <c r="C9058" t="s">
        <v>202</v>
      </c>
      <c r="D9058" t="s">
        <v>17736</v>
      </c>
      <c r="E9058" t="s">
        <v>83</v>
      </c>
      <c r="F9058" t="s">
        <v>4939</v>
      </c>
      <c r="G9058">
        <v>0</v>
      </c>
      <c r="H9058">
        <v>0</v>
      </c>
      <c r="I9058">
        <v>0</v>
      </c>
      <c r="J9058">
        <v>0</v>
      </c>
      <c r="K9058">
        <v>0</v>
      </c>
      <c r="L9058">
        <v>0</v>
      </c>
      <c r="M9058">
        <v>12</v>
      </c>
      <c r="N9058">
        <v>0</v>
      </c>
      <c r="O9058">
        <v>0</v>
      </c>
      <c r="P9058">
        <v>0</v>
      </c>
      <c r="Q9058">
        <v>0</v>
      </c>
    </row>
    <row r="9059" spans="1:17" x14ac:dyDescent="0.2">
      <c r="A9059" t="s">
        <v>26797</v>
      </c>
      <c r="B9059" t="s">
        <v>86</v>
      </c>
      <c r="C9059" t="s">
        <v>202</v>
      </c>
      <c r="D9059" t="s">
        <v>17736</v>
      </c>
      <c r="E9059" t="s">
        <v>83</v>
      </c>
      <c r="F9059" t="s">
        <v>4941</v>
      </c>
      <c r="G9059">
        <v>0</v>
      </c>
      <c r="H9059">
        <v>12</v>
      </c>
      <c r="I9059">
        <v>1</v>
      </c>
      <c r="J9059">
        <v>9</v>
      </c>
      <c r="K9059">
        <v>1</v>
      </c>
      <c r="L9059">
        <v>1</v>
      </c>
      <c r="M9059">
        <v>0</v>
      </c>
      <c r="N9059">
        <v>0</v>
      </c>
      <c r="O9059">
        <v>0</v>
      </c>
      <c r="P9059">
        <v>0</v>
      </c>
      <c r="Q9059">
        <v>0</v>
      </c>
    </row>
    <row r="9060" spans="1:17" x14ac:dyDescent="0.2">
      <c r="A9060" t="s">
        <v>26798</v>
      </c>
      <c r="B9060" t="s">
        <v>86</v>
      </c>
      <c r="C9060" t="s">
        <v>202</v>
      </c>
      <c r="D9060" t="s">
        <v>17736</v>
      </c>
      <c r="E9060" t="s">
        <v>83</v>
      </c>
      <c r="F9060" t="s">
        <v>4943</v>
      </c>
      <c r="G9060">
        <v>0</v>
      </c>
      <c r="H9060">
        <v>0</v>
      </c>
      <c r="I9060">
        <v>0</v>
      </c>
      <c r="J9060">
        <v>0</v>
      </c>
      <c r="K9060">
        <v>0</v>
      </c>
      <c r="L9060">
        <v>0</v>
      </c>
      <c r="M9060">
        <v>12</v>
      </c>
      <c r="N9060">
        <v>0</v>
      </c>
      <c r="O9060">
        <v>0</v>
      </c>
      <c r="P9060">
        <v>0</v>
      </c>
      <c r="Q9060">
        <v>0</v>
      </c>
    </row>
    <row r="9061" spans="1:17" x14ac:dyDescent="0.2">
      <c r="A9061" t="s">
        <v>26799</v>
      </c>
      <c r="B9061" t="s">
        <v>86</v>
      </c>
      <c r="C9061" t="s">
        <v>202</v>
      </c>
      <c r="D9061" t="s">
        <v>17736</v>
      </c>
      <c r="E9061" t="s">
        <v>83</v>
      </c>
      <c r="F9061" t="s">
        <v>4925</v>
      </c>
      <c r="G9061">
        <v>0</v>
      </c>
      <c r="H9061">
        <v>0</v>
      </c>
      <c r="I9061">
        <v>0</v>
      </c>
      <c r="J9061">
        <v>0</v>
      </c>
      <c r="K9061">
        <v>0</v>
      </c>
      <c r="L9061">
        <v>0</v>
      </c>
      <c r="M9061">
        <v>0</v>
      </c>
      <c r="N9061">
        <v>11</v>
      </c>
      <c r="O9061">
        <v>10</v>
      </c>
      <c r="P9061">
        <v>0</v>
      </c>
      <c r="Q9061">
        <v>1</v>
      </c>
    </row>
    <row r="9062" spans="1:17" x14ac:dyDescent="0.2">
      <c r="A9062" t="s">
        <v>26800</v>
      </c>
      <c r="B9062" t="s">
        <v>86</v>
      </c>
      <c r="C9062" t="s">
        <v>202</v>
      </c>
      <c r="D9062" t="s">
        <v>17736</v>
      </c>
      <c r="E9062" t="s">
        <v>83</v>
      </c>
      <c r="F9062" t="s">
        <v>4927</v>
      </c>
      <c r="G9062">
        <v>0</v>
      </c>
      <c r="H9062">
        <v>0</v>
      </c>
      <c r="I9062">
        <v>0</v>
      </c>
      <c r="J9062">
        <v>0</v>
      </c>
      <c r="K9062">
        <v>0</v>
      </c>
      <c r="L9062">
        <v>0</v>
      </c>
      <c r="M9062">
        <v>0</v>
      </c>
      <c r="N9062">
        <v>9</v>
      </c>
      <c r="O9062">
        <v>8</v>
      </c>
      <c r="P9062">
        <v>0</v>
      </c>
      <c r="Q9062">
        <v>1</v>
      </c>
    </row>
    <row r="9063" spans="1:17" x14ac:dyDescent="0.2">
      <c r="A9063" t="s">
        <v>26801</v>
      </c>
      <c r="B9063" t="s">
        <v>86</v>
      </c>
      <c r="C9063" t="s">
        <v>202</v>
      </c>
      <c r="D9063" t="s">
        <v>17736</v>
      </c>
      <c r="E9063" t="s">
        <v>83</v>
      </c>
      <c r="F9063" t="s">
        <v>17734</v>
      </c>
      <c r="G9063">
        <v>12</v>
      </c>
      <c r="H9063">
        <v>0</v>
      </c>
      <c r="I9063">
        <v>0</v>
      </c>
      <c r="J9063">
        <v>0</v>
      </c>
      <c r="K9063">
        <v>0</v>
      </c>
      <c r="L9063">
        <v>0</v>
      </c>
      <c r="M9063">
        <v>0</v>
      </c>
      <c r="N9063">
        <v>0</v>
      </c>
      <c r="O9063">
        <v>0</v>
      </c>
      <c r="P9063">
        <v>0</v>
      </c>
      <c r="Q9063">
        <v>0</v>
      </c>
    </row>
    <row r="9064" spans="1:17" x14ac:dyDescent="0.2">
      <c r="A9064" t="s">
        <v>26802</v>
      </c>
      <c r="B9064" t="s">
        <v>86</v>
      </c>
      <c r="C9064" t="s">
        <v>202</v>
      </c>
      <c r="D9064" t="s">
        <v>17736</v>
      </c>
      <c r="E9064" t="s">
        <v>81</v>
      </c>
      <c r="F9064" t="s">
        <v>4929</v>
      </c>
      <c r="G9064">
        <v>0</v>
      </c>
      <c r="H9064">
        <v>19</v>
      </c>
      <c r="I9064">
        <v>0</v>
      </c>
      <c r="J9064">
        <v>16</v>
      </c>
      <c r="K9064">
        <v>2</v>
      </c>
      <c r="L9064">
        <v>1</v>
      </c>
      <c r="M9064">
        <v>0</v>
      </c>
      <c r="N9064">
        <v>0</v>
      </c>
      <c r="O9064">
        <v>0</v>
      </c>
      <c r="P9064">
        <v>0</v>
      </c>
      <c r="Q9064">
        <v>0</v>
      </c>
    </row>
    <row r="9065" spans="1:17" x14ac:dyDescent="0.2">
      <c r="A9065" t="s">
        <v>26803</v>
      </c>
      <c r="B9065" t="s">
        <v>86</v>
      </c>
      <c r="C9065" t="s">
        <v>202</v>
      </c>
      <c r="D9065" t="s">
        <v>17736</v>
      </c>
      <c r="E9065" t="s">
        <v>81</v>
      </c>
      <c r="F9065" t="s">
        <v>4931</v>
      </c>
      <c r="G9065">
        <v>0</v>
      </c>
      <c r="H9065">
        <v>19</v>
      </c>
      <c r="I9065">
        <v>0</v>
      </c>
      <c r="J9065">
        <v>16</v>
      </c>
      <c r="K9065">
        <v>2</v>
      </c>
      <c r="L9065">
        <v>1</v>
      </c>
      <c r="M9065">
        <v>0</v>
      </c>
      <c r="N9065">
        <v>0</v>
      </c>
      <c r="O9065">
        <v>0</v>
      </c>
      <c r="P9065">
        <v>0</v>
      </c>
      <c r="Q9065">
        <v>0</v>
      </c>
    </row>
    <row r="9066" spans="1:17" x14ac:dyDescent="0.2">
      <c r="A9066" t="s">
        <v>26804</v>
      </c>
      <c r="B9066" t="s">
        <v>86</v>
      </c>
      <c r="C9066" t="s">
        <v>202</v>
      </c>
      <c r="D9066" t="s">
        <v>17736</v>
      </c>
      <c r="E9066" t="s">
        <v>81</v>
      </c>
      <c r="F9066" t="s">
        <v>4933</v>
      </c>
      <c r="G9066">
        <v>0</v>
      </c>
      <c r="H9066">
        <v>0</v>
      </c>
      <c r="I9066">
        <v>0</v>
      </c>
      <c r="J9066">
        <v>0</v>
      </c>
      <c r="K9066">
        <v>0</v>
      </c>
      <c r="L9066">
        <v>0</v>
      </c>
      <c r="M9066">
        <v>19</v>
      </c>
      <c r="N9066">
        <v>0</v>
      </c>
      <c r="O9066">
        <v>0</v>
      </c>
      <c r="P9066">
        <v>0</v>
      </c>
      <c r="Q9066">
        <v>0</v>
      </c>
    </row>
    <row r="9067" spans="1:17" x14ac:dyDescent="0.2">
      <c r="A9067" t="s">
        <v>26805</v>
      </c>
      <c r="B9067" t="s">
        <v>86</v>
      </c>
      <c r="C9067" t="s">
        <v>202</v>
      </c>
      <c r="D9067" t="s">
        <v>17736</v>
      </c>
      <c r="E9067" t="s">
        <v>81</v>
      </c>
      <c r="F9067" t="s">
        <v>4935</v>
      </c>
      <c r="G9067">
        <v>0</v>
      </c>
      <c r="H9067">
        <v>19</v>
      </c>
      <c r="I9067">
        <v>0</v>
      </c>
      <c r="J9067">
        <v>16</v>
      </c>
      <c r="K9067">
        <v>2</v>
      </c>
      <c r="L9067">
        <v>1</v>
      </c>
      <c r="M9067">
        <v>0</v>
      </c>
      <c r="N9067">
        <v>0</v>
      </c>
      <c r="O9067">
        <v>0</v>
      </c>
      <c r="P9067">
        <v>0</v>
      </c>
      <c r="Q9067">
        <v>0</v>
      </c>
    </row>
    <row r="9068" spans="1:17" x14ac:dyDescent="0.2">
      <c r="A9068" t="s">
        <v>26806</v>
      </c>
      <c r="B9068" t="s">
        <v>86</v>
      </c>
      <c r="C9068" t="s">
        <v>202</v>
      </c>
      <c r="D9068" t="s">
        <v>17736</v>
      </c>
      <c r="E9068" t="s">
        <v>81</v>
      </c>
      <c r="F9068" t="s">
        <v>4937</v>
      </c>
      <c r="G9068">
        <v>0</v>
      </c>
      <c r="H9068">
        <v>19</v>
      </c>
      <c r="I9068">
        <v>0</v>
      </c>
      <c r="J9068">
        <v>16</v>
      </c>
      <c r="K9068">
        <v>2</v>
      </c>
      <c r="L9068">
        <v>1</v>
      </c>
      <c r="M9068">
        <v>0</v>
      </c>
      <c r="N9068">
        <v>0</v>
      </c>
      <c r="O9068">
        <v>0</v>
      </c>
      <c r="P9068">
        <v>0</v>
      </c>
      <c r="Q9068">
        <v>0</v>
      </c>
    </row>
    <row r="9069" spans="1:17" x14ac:dyDescent="0.2">
      <c r="A9069" t="s">
        <v>26807</v>
      </c>
      <c r="B9069" t="s">
        <v>86</v>
      </c>
      <c r="C9069" t="s">
        <v>202</v>
      </c>
      <c r="D9069" t="s">
        <v>17736</v>
      </c>
      <c r="E9069" t="s">
        <v>81</v>
      </c>
      <c r="F9069" t="s">
        <v>4939</v>
      </c>
      <c r="G9069">
        <v>0</v>
      </c>
      <c r="H9069">
        <v>0</v>
      </c>
      <c r="I9069">
        <v>0</v>
      </c>
      <c r="J9069">
        <v>0</v>
      </c>
      <c r="K9069">
        <v>0</v>
      </c>
      <c r="L9069">
        <v>0</v>
      </c>
      <c r="M9069">
        <v>19</v>
      </c>
      <c r="N9069">
        <v>0</v>
      </c>
      <c r="O9069">
        <v>0</v>
      </c>
      <c r="P9069">
        <v>0</v>
      </c>
      <c r="Q9069">
        <v>0</v>
      </c>
    </row>
    <row r="9070" spans="1:17" x14ac:dyDescent="0.2">
      <c r="A9070" t="s">
        <v>26808</v>
      </c>
      <c r="B9070" t="s">
        <v>86</v>
      </c>
      <c r="C9070" t="s">
        <v>202</v>
      </c>
      <c r="D9070" t="s">
        <v>17736</v>
      </c>
      <c r="E9070" t="s">
        <v>81</v>
      </c>
      <c r="F9070" t="s">
        <v>4941</v>
      </c>
      <c r="G9070">
        <v>0</v>
      </c>
      <c r="H9070">
        <v>19</v>
      </c>
      <c r="I9070">
        <v>0</v>
      </c>
      <c r="J9070">
        <v>16</v>
      </c>
      <c r="K9070">
        <v>2</v>
      </c>
      <c r="L9070">
        <v>1</v>
      </c>
      <c r="M9070">
        <v>0</v>
      </c>
      <c r="N9070">
        <v>0</v>
      </c>
      <c r="O9070">
        <v>0</v>
      </c>
      <c r="P9070">
        <v>0</v>
      </c>
      <c r="Q9070">
        <v>0</v>
      </c>
    </row>
    <row r="9071" spans="1:17" x14ac:dyDescent="0.2">
      <c r="A9071" t="s">
        <v>26809</v>
      </c>
      <c r="B9071" t="s">
        <v>86</v>
      </c>
      <c r="C9071" t="s">
        <v>202</v>
      </c>
      <c r="D9071" t="s">
        <v>17736</v>
      </c>
      <c r="E9071" t="s">
        <v>81</v>
      </c>
      <c r="F9071" t="s">
        <v>4943</v>
      </c>
      <c r="G9071">
        <v>0</v>
      </c>
      <c r="H9071">
        <v>0</v>
      </c>
      <c r="I9071">
        <v>0</v>
      </c>
      <c r="J9071">
        <v>0</v>
      </c>
      <c r="K9071">
        <v>0</v>
      </c>
      <c r="L9071">
        <v>0</v>
      </c>
      <c r="M9071">
        <v>19</v>
      </c>
      <c r="N9071">
        <v>0</v>
      </c>
      <c r="O9071">
        <v>0</v>
      </c>
      <c r="P9071">
        <v>0</v>
      </c>
      <c r="Q9071">
        <v>0</v>
      </c>
    </row>
    <row r="9072" spans="1:17" x14ac:dyDescent="0.2">
      <c r="A9072" t="s">
        <v>26810</v>
      </c>
      <c r="B9072" t="s">
        <v>86</v>
      </c>
      <c r="C9072" t="s">
        <v>202</v>
      </c>
      <c r="D9072" t="s">
        <v>17736</v>
      </c>
      <c r="E9072" t="s">
        <v>81</v>
      </c>
      <c r="F9072" t="s">
        <v>4925</v>
      </c>
      <c r="G9072">
        <v>0</v>
      </c>
      <c r="H9072">
        <v>0</v>
      </c>
      <c r="I9072">
        <v>0</v>
      </c>
      <c r="J9072">
        <v>0</v>
      </c>
      <c r="K9072">
        <v>0</v>
      </c>
      <c r="L9072">
        <v>0</v>
      </c>
      <c r="M9072">
        <v>0</v>
      </c>
      <c r="N9072">
        <v>14</v>
      </c>
      <c r="O9072">
        <v>14</v>
      </c>
      <c r="P9072">
        <v>0</v>
      </c>
      <c r="Q9072">
        <v>0</v>
      </c>
    </row>
    <row r="9073" spans="1:17" x14ac:dyDescent="0.2">
      <c r="A9073" t="s">
        <v>26811</v>
      </c>
      <c r="B9073" t="s">
        <v>86</v>
      </c>
      <c r="C9073" t="s">
        <v>202</v>
      </c>
      <c r="D9073" t="s">
        <v>17736</v>
      </c>
      <c r="E9073" t="s">
        <v>81</v>
      </c>
      <c r="F9073" t="s">
        <v>4927</v>
      </c>
      <c r="G9073">
        <v>0</v>
      </c>
      <c r="H9073">
        <v>0</v>
      </c>
      <c r="I9073">
        <v>0</v>
      </c>
      <c r="J9073">
        <v>0</v>
      </c>
      <c r="K9073">
        <v>0</v>
      </c>
      <c r="L9073">
        <v>0</v>
      </c>
      <c r="M9073">
        <v>0</v>
      </c>
      <c r="N9073">
        <v>13</v>
      </c>
      <c r="O9073">
        <v>13</v>
      </c>
      <c r="P9073">
        <v>0</v>
      </c>
      <c r="Q9073">
        <v>0</v>
      </c>
    </row>
    <row r="9074" spans="1:17" x14ac:dyDescent="0.2">
      <c r="A9074" t="s">
        <v>26812</v>
      </c>
      <c r="B9074" t="s">
        <v>86</v>
      </c>
      <c r="C9074" t="s">
        <v>202</v>
      </c>
      <c r="D9074" t="s">
        <v>17736</v>
      </c>
      <c r="E9074" t="s">
        <v>81</v>
      </c>
      <c r="F9074" t="s">
        <v>17734</v>
      </c>
      <c r="G9074">
        <v>19</v>
      </c>
      <c r="H9074">
        <v>0</v>
      </c>
      <c r="I9074">
        <v>0</v>
      </c>
      <c r="J9074">
        <v>0</v>
      </c>
      <c r="K9074">
        <v>0</v>
      </c>
      <c r="L9074">
        <v>0</v>
      </c>
      <c r="M9074">
        <v>0</v>
      </c>
      <c r="N9074">
        <v>0</v>
      </c>
      <c r="O9074">
        <v>0</v>
      </c>
      <c r="P9074">
        <v>0</v>
      </c>
      <c r="Q9074">
        <v>0</v>
      </c>
    </row>
    <row r="9075" spans="1:17" x14ac:dyDescent="0.2">
      <c r="A9075" t="s">
        <v>26813</v>
      </c>
      <c r="B9075" t="s">
        <v>86</v>
      </c>
      <c r="C9075" t="s">
        <v>202</v>
      </c>
      <c r="D9075" t="s">
        <v>17748</v>
      </c>
      <c r="E9075" t="s">
        <v>83</v>
      </c>
      <c r="F9075" t="s">
        <v>17749</v>
      </c>
      <c r="G9075">
        <v>0</v>
      </c>
      <c r="H9075">
        <v>0</v>
      </c>
      <c r="I9075">
        <v>0</v>
      </c>
      <c r="J9075">
        <v>0</v>
      </c>
      <c r="K9075">
        <v>0</v>
      </c>
      <c r="L9075">
        <v>0</v>
      </c>
      <c r="M9075">
        <v>0</v>
      </c>
      <c r="N9075">
        <v>1</v>
      </c>
      <c r="O9075">
        <v>1</v>
      </c>
      <c r="P9075">
        <v>0</v>
      </c>
      <c r="Q9075">
        <v>0</v>
      </c>
    </row>
    <row r="9076" spans="1:17" x14ac:dyDescent="0.2">
      <c r="A9076" t="s">
        <v>26814</v>
      </c>
      <c r="B9076" t="s">
        <v>86</v>
      </c>
      <c r="C9076" t="s">
        <v>202</v>
      </c>
      <c r="D9076" t="s">
        <v>17748</v>
      </c>
      <c r="E9076" t="s">
        <v>83</v>
      </c>
      <c r="F9076" t="s">
        <v>17734</v>
      </c>
      <c r="G9076">
        <v>1</v>
      </c>
      <c r="H9076">
        <v>0</v>
      </c>
      <c r="I9076">
        <v>0</v>
      </c>
      <c r="J9076">
        <v>0</v>
      </c>
      <c r="K9076">
        <v>0</v>
      </c>
      <c r="L9076">
        <v>0</v>
      </c>
      <c r="M9076">
        <v>0</v>
      </c>
      <c r="N9076">
        <v>0</v>
      </c>
      <c r="O9076">
        <v>0</v>
      </c>
      <c r="P9076">
        <v>0</v>
      </c>
      <c r="Q9076">
        <v>0</v>
      </c>
    </row>
    <row r="9077" spans="1:17" x14ac:dyDescent="0.2">
      <c r="A9077" t="s">
        <v>26815</v>
      </c>
      <c r="B9077" t="s">
        <v>86</v>
      </c>
      <c r="C9077" t="s">
        <v>202</v>
      </c>
      <c r="D9077" t="s">
        <v>17748</v>
      </c>
      <c r="E9077" t="s">
        <v>81</v>
      </c>
      <c r="F9077" t="s">
        <v>17749</v>
      </c>
      <c r="G9077">
        <v>0</v>
      </c>
      <c r="H9077">
        <v>0</v>
      </c>
      <c r="I9077">
        <v>0</v>
      </c>
      <c r="J9077">
        <v>0</v>
      </c>
      <c r="K9077">
        <v>0</v>
      </c>
      <c r="L9077">
        <v>0</v>
      </c>
      <c r="M9077">
        <v>0</v>
      </c>
      <c r="N9077">
        <v>1</v>
      </c>
      <c r="O9077">
        <v>1</v>
      </c>
      <c r="P9077">
        <v>0</v>
      </c>
      <c r="Q9077">
        <v>0</v>
      </c>
    </row>
    <row r="9078" spans="1:17" x14ac:dyDescent="0.2">
      <c r="A9078" t="s">
        <v>26816</v>
      </c>
      <c r="B9078" t="s">
        <v>86</v>
      </c>
      <c r="C9078" t="s">
        <v>202</v>
      </c>
      <c r="D9078" t="s">
        <v>17748</v>
      </c>
      <c r="E9078" t="s">
        <v>81</v>
      </c>
      <c r="F9078" t="s">
        <v>17734</v>
      </c>
      <c r="G9078">
        <v>1</v>
      </c>
      <c r="H9078">
        <v>0</v>
      </c>
      <c r="I9078">
        <v>0</v>
      </c>
      <c r="J9078">
        <v>0</v>
      </c>
      <c r="K9078">
        <v>0</v>
      </c>
      <c r="L9078">
        <v>0</v>
      </c>
      <c r="M9078">
        <v>0</v>
      </c>
      <c r="N9078">
        <v>0</v>
      </c>
      <c r="O9078">
        <v>0</v>
      </c>
      <c r="P9078">
        <v>0</v>
      </c>
      <c r="Q9078">
        <v>0</v>
      </c>
    </row>
    <row r="9079" spans="1:17" x14ac:dyDescent="0.2">
      <c r="A9079" t="s">
        <v>26817</v>
      </c>
      <c r="B9079" t="s">
        <v>86</v>
      </c>
      <c r="C9079" t="s">
        <v>202</v>
      </c>
      <c r="D9079" t="s">
        <v>17754</v>
      </c>
      <c r="E9079" t="s">
        <v>83</v>
      </c>
      <c r="F9079" t="s">
        <v>17734</v>
      </c>
      <c r="G9079">
        <v>2</v>
      </c>
      <c r="H9079">
        <v>0</v>
      </c>
      <c r="I9079">
        <v>0</v>
      </c>
      <c r="J9079">
        <v>0</v>
      </c>
      <c r="K9079">
        <v>0</v>
      </c>
      <c r="L9079">
        <v>0</v>
      </c>
      <c r="M9079">
        <v>0</v>
      </c>
      <c r="N9079">
        <v>0</v>
      </c>
      <c r="O9079">
        <v>0</v>
      </c>
      <c r="P9079">
        <v>0</v>
      </c>
      <c r="Q9079">
        <v>0</v>
      </c>
    </row>
    <row r="9080" spans="1:17" x14ac:dyDescent="0.2">
      <c r="A9080" t="s">
        <v>26818</v>
      </c>
      <c r="B9080" t="s">
        <v>86</v>
      </c>
      <c r="C9080" t="s">
        <v>202</v>
      </c>
      <c r="D9080" t="s">
        <v>17754</v>
      </c>
      <c r="E9080" t="s">
        <v>81</v>
      </c>
      <c r="F9080" t="s">
        <v>17734</v>
      </c>
      <c r="G9080">
        <v>2</v>
      </c>
      <c r="H9080">
        <v>0</v>
      </c>
      <c r="I9080">
        <v>0</v>
      </c>
      <c r="J9080">
        <v>0</v>
      </c>
      <c r="K9080">
        <v>0</v>
      </c>
      <c r="L9080">
        <v>0</v>
      </c>
      <c r="M9080">
        <v>0</v>
      </c>
      <c r="N9080">
        <v>0</v>
      </c>
      <c r="O9080">
        <v>0</v>
      </c>
      <c r="P9080">
        <v>0</v>
      </c>
      <c r="Q9080">
        <v>0</v>
      </c>
    </row>
    <row r="9081" spans="1:17" x14ac:dyDescent="0.2">
      <c r="A9081" t="s">
        <v>26819</v>
      </c>
      <c r="B9081" t="s">
        <v>86</v>
      </c>
      <c r="C9081" t="s">
        <v>203</v>
      </c>
      <c r="D9081" t="s">
        <v>17768</v>
      </c>
      <c r="E9081" t="s">
        <v>83</v>
      </c>
      <c r="F9081" t="s">
        <v>17734</v>
      </c>
      <c r="G9081">
        <v>5</v>
      </c>
      <c r="H9081">
        <v>0</v>
      </c>
      <c r="I9081">
        <v>0</v>
      </c>
      <c r="J9081">
        <v>0</v>
      </c>
      <c r="K9081">
        <v>0</v>
      </c>
      <c r="L9081">
        <v>0</v>
      </c>
      <c r="M9081">
        <v>0</v>
      </c>
      <c r="N9081">
        <v>0</v>
      </c>
      <c r="O9081">
        <v>0</v>
      </c>
      <c r="P9081">
        <v>0</v>
      </c>
      <c r="Q9081">
        <v>0</v>
      </c>
    </row>
    <row r="9082" spans="1:17" x14ac:dyDescent="0.2">
      <c r="A9082" t="s">
        <v>26820</v>
      </c>
      <c r="B9082" t="s">
        <v>86</v>
      </c>
      <c r="C9082" t="s">
        <v>203</v>
      </c>
      <c r="D9082" t="s">
        <v>17768</v>
      </c>
      <c r="E9082" t="s">
        <v>81</v>
      </c>
      <c r="F9082" t="s">
        <v>17734</v>
      </c>
      <c r="G9082">
        <v>2</v>
      </c>
      <c r="H9082">
        <v>0</v>
      </c>
      <c r="I9082">
        <v>0</v>
      </c>
      <c r="J9082">
        <v>0</v>
      </c>
      <c r="K9082">
        <v>0</v>
      </c>
      <c r="L9082">
        <v>0</v>
      </c>
      <c r="M9082">
        <v>0</v>
      </c>
      <c r="N9082">
        <v>0</v>
      </c>
      <c r="O9082">
        <v>0</v>
      </c>
      <c r="P9082">
        <v>0</v>
      </c>
      <c r="Q9082">
        <v>0</v>
      </c>
    </row>
    <row r="9083" spans="1:17" x14ac:dyDescent="0.2">
      <c r="A9083" t="s">
        <v>26821</v>
      </c>
      <c r="B9083" t="s">
        <v>86</v>
      </c>
      <c r="C9083" t="s">
        <v>203</v>
      </c>
      <c r="D9083" t="s">
        <v>17736</v>
      </c>
      <c r="E9083" t="s">
        <v>83</v>
      </c>
      <c r="F9083" t="s">
        <v>4929</v>
      </c>
      <c r="G9083">
        <v>0</v>
      </c>
      <c r="H9083">
        <v>20</v>
      </c>
      <c r="I9083">
        <v>4</v>
      </c>
      <c r="J9083">
        <v>14</v>
      </c>
      <c r="K9083">
        <v>0</v>
      </c>
      <c r="L9083">
        <v>2</v>
      </c>
      <c r="M9083">
        <v>0</v>
      </c>
      <c r="N9083">
        <v>0</v>
      </c>
      <c r="O9083">
        <v>0</v>
      </c>
      <c r="P9083">
        <v>0</v>
      </c>
      <c r="Q9083">
        <v>0</v>
      </c>
    </row>
    <row r="9084" spans="1:17" x14ac:dyDescent="0.2">
      <c r="A9084" t="s">
        <v>26822</v>
      </c>
      <c r="B9084" t="s">
        <v>86</v>
      </c>
      <c r="C9084" t="s">
        <v>203</v>
      </c>
      <c r="D9084" t="s">
        <v>17736</v>
      </c>
      <c r="E9084" t="s">
        <v>83</v>
      </c>
      <c r="F9084" t="s">
        <v>4931</v>
      </c>
      <c r="G9084">
        <v>0</v>
      </c>
      <c r="H9084">
        <v>20</v>
      </c>
      <c r="I9084">
        <v>3</v>
      </c>
      <c r="J9084">
        <v>14</v>
      </c>
      <c r="K9084">
        <v>0</v>
      </c>
      <c r="L9084">
        <v>3</v>
      </c>
      <c r="M9084">
        <v>0</v>
      </c>
      <c r="N9084">
        <v>0</v>
      </c>
      <c r="O9084">
        <v>0</v>
      </c>
      <c r="P9084">
        <v>0</v>
      </c>
      <c r="Q9084">
        <v>0</v>
      </c>
    </row>
    <row r="9085" spans="1:17" x14ac:dyDescent="0.2">
      <c r="A9085" t="s">
        <v>26823</v>
      </c>
      <c r="B9085" t="s">
        <v>86</v>
      </c>
      <c r="C9085" t="s">
        <v>203</v>
      </c>
      <c r="D9085" t="s">
        <v>17736</v>
      </c>
      <c r="E9085" t="s">
        <v>83</v>
      </c>
      <c r="F9085" t="s">
        <v>4933</v>
      </c>
      <c r="G9085">
        <v>0</v>
      </c>
      <c r="H9085">
        <v>0</v>
      </c>
      <c r="I9085">
        <v>0</v>
      </c>
      <c r="J9085">
        <v>0</v>
      </c>
      <c r="K9085">
        <v>0</v>
      </c>
      <c r="L9085">
        <v>0</v>
      </c>
      <c r="M9085">
        <v>20</v>
      </c>
      <c r="N9085">
        <v>0</v>
      </c>
      <c r="O9085">
        <v>0</v>
      </c>
      <c r="P9085">
        <v>0</v>
      </c>
      <c r="Q9085">
        <v>0</v>
      </c>
    </row>
    <row r="9086" spans="1:17" x14ac:dyDescent="0.2">
      <c r="A9086" t="s">
        <v>26824</v>
      </c>
      <c r="B9086" t="s">
        <v>86</v>
      </c>
      <c r="C9086" t="s">
        <v>203</v>
      </c>
      <c r="D9086" t="s">
        <v>17736</v>
      </c>
      <c r="E9086" t="s">
        <v>83</v>
      </c>
      <c r="F9086" t="s">
        <v>4935</v>
      </c>
      <c r="G9086">
        <v>0</v>
      </c>
      <c r="H9086">
        <v>20</v>
      </c>
      <c r="I9086">
        <v>3</v>
      </c>
      <c r="J9086">
        <v>14</v>
      </c>
      <c r="K9086">
        <v>0</v>
      </c>
      <c r="L9086">
        <v>3</v>
      </c>
      <c r="M9086">
        <v>0</v>
      </c>
      <c r="N9086">
        <v>0</v>
      </c>
      <c r="O9086">
        <v>0</v>
      </c>
      <c r="P9086">
        <v>0</v>
      </c>
      <c r="Q9086">
        <v>0</v>
      </c>
    </row>
    <row r="9087" spans="1:17" x14ac:dyDescent="0.2">
      <c r="A9087" t="s">
        <v>26825</v>
      </c>
      <c r="B9087" t="s">
        <v>86</v>
      </c>
      <c r="C9087" t="s">
        <v>203</v>
      </c>
      <c r="D9087" t="s">
        <v>17736</v>
      </c>
      <c r="E9087" t="s">
        <v>83</v>
      </c>
      <c r="F9087" t="s">
        <v>4937</v>
      </c>
      <c r="G9087">
        <v>0</v>
      </c>
      <c r="H9087">
        <v>20</v>
      </c>
      <c r="I9087">
        <v>3</v>
      </c>
      <c r="J9087">
        <v>14</v>
      </c>
      <c r="K9087">
        <v>0</v>
      </c>
      <c r="L9087">
        <v>3</v>
      </c>
      <c r="M9087">
        <v>0</v>
      </c>
      <c r="N9087">
        <v>0</v>
      </c>
      <c r="O9087">
        <v>0</v>
      </c>
      <c r="P9087">
        <v>0</v>
      </c>
      <c r="Q9087">
        <v>0</v>
      </c>
    </row>
    <row r="9088" spans="1:17" x14ac:dyDescent="0.2">
      <c r="A9088" t="s">
        <v>26826</v>
      </c>
      <c r="B9088" t="s">
        <v>86</v>
      </c>
      <c r="C9088" t="s">
        <v>208</v>
      </c>
      <c r="D9088" t="s">
        <v>17736</v>
      </c>
      <c r="E9088" t="s">
        <v>81</v>
      </c>
      <c r="F9088" t="s">
        <v>4939</v>
      </c>
      <c r="G9088">
        <v>0</v>
      </c>
      <c r="H9088">
        <v>0</v>
      </c>
      <c r="I9088">
        <v>0</v>
      </c>
      <c r="J9088">
        <v>0</v>
      </c>
      <c r="K9088">
        <v>0</v>
      </c>
      <c r="L9088">
        <v>0</v>
      </c>
      <c r="M9088">
        <v>16</v>
      </c>
      <c r="N9088">
        <v>0</v>
      </c>
      <c r="O9088">
        <v>0</v>
      </c>
      <c r="P9088">
        <v>0</v>
      </c>
      <c r="Q9088">
        <v>0</v>
      </c>
    </row>
    <row r="9089" spans="1:17" x14ac:dyDescent="0.2">
      <c r="A9089" t="s">
        <v>26827</v>
      </c>
      <c r="B9089" t="s">
        <v>86</v>
      </c>
      <c r="C9089" t="s">
        <v>208</v>
      </c>
      <c r="D9089" t="s">
        <v>17736</v>
      </c>
      <c r="E9089" t="s">
        <v>81</v>
      </c>
      <c r="F9089" t="s">
        <v>4941</v>
      </c>
      <c r="G9089">
        <v>0</v>
      </c>
      <c r="H9089">
        <v>16</v>
      </c>
      <c r="I9089">
        <v>0</v>
      </c>
      <c r="J9089">
        <v>14</v>
      </c>
      <c r="K9089">
        <v>0</v>
      </c>
      <c r="L9089">
        <v>2</v>
      </c>
      <c r="M9089">
        <v>0</v>
      </c>
      <c r="N9089">
        <v>0</v>
      </c>
      <c r="O9089">
        <v>0</v>
      </c>
      <c r="P9089">
        <v>0</v>
      </c>
      <c r="Q9089">
        <v>0</v>
      </c>
    </row>
    <row r="9090" spans="1:17" x14ac:dyDescent="0.2">
      <c r="A9090" t="s">
        <v>26828</v>
      </c>
      <c r="B9090" t="s">
        <v>86</v>
      </c>
      <c r="C9090" t="s">
        <v>208</v>
      </c>
      <c r="D9090" t="s">
        <v>17736</v>
      </c>
      <c r="E9090" t="s">
        <v>81</v>
      </c>
      <c r="F9090" t="s">
        <v>4943</v>
      </c>
      <c r="G9090">
        <v>0</v>
      </c>
      <c r="H9090">
        <v>0</v>
      </c>
      <c r="I9090">
        <v>0</v>
      </c>
      <c r="J9090">
        <v>0</v>
      </c>
      <c r="K9090">
        <v>0</v>
      </c>
      <c r="L9090">
        <v>0</v>
      </c>
      <c r="M9090">
        <v>16</v>
      </c>
      <c r="N9090">
        <v>0</v>
      </c>
      <c r="O9090">
        <v>0</v>
      </c>
      <c r="P9090">
        <v>0</v>
      </c>
      <c r="Q9090">
        <v>0</v>
      </c>
    </row>
    <row r="9091" spans="1:17" x14ac:dyDescent="0.2">
      <c r="A9091" t="s">
        <v>26829</v>
      </c>
      <c r="B9091" t="s">
        <v>86</v>
      </c>
      <c r="C9091" t="s">
        <v>208</v>
      </c>
      <c r="D9091" t="s">
        <v>17736</v>
      </c>
      <c r="E9091" t="s">
        <v>81</v>
      </c>
      <c r="F9091" t="s">
        <v>4925</v>
      </c>
      <c r="G9091">
        <v>0</v>
      </c>
      <c r="H9091">
        <v>0</v>
      </c>
      <c r="I9091">
        <v>0</v>
      </c>
      <c r="J9091">
        <v>0</v>
      </c>
      <c r="K9091">
        <v>0</v>
      </c>
      <c r="L9091">
        <v>0</v>
      </c>
      <c r="M9091">
        <v>0</v>
      </c>
      <c r="N9091">
        <v>13</v>
      </c>
      <c r="O9091">
        <v>12</v>
      </c>
      <c r="P9091">
        <v>0</v>
      </c>
      <c r="Q9091">
        <v>1</v>
      </c>
    </row>
    <row r="9092" spans="1:17" x14ac:dyDescent="0.2">
      <c r="A9092" t="s">
        <v>26830</v>
      </c>
      <c r="B9092" t="s">
        <v>86</v>
      </c>
      <c r="C9092" t="s">
        <v>208</v>
      </c>
      <c r="D9092" t="s">
        <v>17736</v>
      </c>
      <c r="E9092" t="s">
        <v>81</v>
      </c>
      <c r="F9092" t="s">
        <v>4927</v>
      </c>
      <c r="G9092">
        <v>0</v>
      </c>
      <c r="H9092">
        <v>0</v>
      </c>
      <c r="I9092">
        <v>0</v>
      </c>
      <c r="J9092">
        <v>0</v>
      </c>
      <c r="K9092">
        <v>0</v>
      </c>
      <c r="L9092">
        <v>0</v>
      </c>
      <c r="M9092">
        <v>0</v>
      </c>
      <c r="N9092">
        <v>9</v>
      </c>
      <c r="O9092">
        <v>9</v>
      </c>
      <c r="P9092">
        <v>0</v>
      </c>
      <c r="Q9092">
        <v>0</v>
      </c>
    </row>
    <row r="9093" spans="1:17" x14ac:dyDescent="0.2">
      <c r="A9093" t="s">
        <v>26831</v>
      </c>
      <c r="B9093" t="s">
        <v>86</v>
      </c>
      <c r="C9093" t="s">
        <v>208</v>
      </c>
      <c r="D9093" t="s">
        <v>17736</v>
      </c>
      <c r="E9093" t="s">
        <v>81</v>
      </c>
      <c r="F9093" t="s">
        <v>17734</v>
      </c>
      <c r="G9093">
        <v>16</v>
      </c>
      <c r="H9093">
        <v>0</v>
      </c>
      <c r="I9093">
        <v>0</v>
      </c>
      <c r="J9093">
        <v>0</v>
      </c>
      <c r="K9093">
        <v>0</v>
      </c>
      <c r="L9093">
        <v>0</v>
      </c>
      <c r="M9093">
        <v>0</v>
      </c>
      <c r="N9093">
        <v>0</v>
      </c>
      <c r="O9093">
        <v>0</v>
      </c>
      <c r="P9093">
        <v>0</v>
      </c>
      <c r="Q9093">
        <v>0</v>
      </c>
    </row>
    <row r="9094" spans="1:17" x14ac:dyDescent="0.2">
      <c r="A9094" t="s">
        <v>26832</v>
      </c>
      <c r="B9094" t="s">
        <v>86</v>
      </c>
      <c r="C9094" t="s">
        <v>208</v>
      </c>
      <c r="D9094" t="s">
        <v>17748</v>
      </c>
      <c r="E9094" t="s">
        <v>81</v>
      </c>
      <c r="F9094" t="s">
        <v>17749</v>
      </c>
      <c r="G9094">
        <v>0</v>
      </c>
      <c r="H9094">
        <v>0</v>
      </c>
      <c r="I9094">
        <v>0</v>
      </c>
      <c r="J9094">
        <v>0</v>
      </c>
      <c r="K9094">
        <v>0</v>
      </c>
      <c r="L9094">
        <v>0</v>
      </c>
      <c r="M9094">
        <v>0</v>
      </c>
      <c r="N9094">
        <v>3</v>
      </c>
      <c r="O9094">
        <v>2</v>
      </c>
      <c r="P9094">
        <v>0</v>
      </c>
      <c r="Q9094">
        <v>1</v>
      </c>
    </row>
    <row r="9095" spans="1:17" x14ac:dyDescent="0.2">
      <c r="A9095" t="s">
        <v>26833</v>
      </c>
      <c r="B9095" t="s">
        <v>86</v>
      </c>
      <c r="C9095" t="s">
        <v>208</v>
      </c>
      <c r="D9095" t="s">
        <v>17748</v>
      </c>
      <c r="E9095" t="s">
        <v>81</v>
      </c>
      <c r="F9095" t="s">
        <v>17734</v>
      </c>
      <c r="G9095">
        <v>3</v>
      </c>
      <c r="H9095">
        <v>0</v>
      </c>
      <c r="I9095">
        <v>0</v>
      </c>
      <c r="J9095">
        <v>0</v>
      </c>
      <c r="K9095">
        <v>0</v>
      </c>
      <c r="L9095">
        <v>0</v>
      </c>
      <c r="M9095">
        <v>0</v>
      </c>
      <c r="N9095">
        <v>0</v>
      </c>
      <c r="O9095">
        <v>0</v>
      </c>
      <c r="P9095">
        <v>0</v>
      </c>
      <c r="Q9095">
        <v>0</v>
      </c>
    </row>
    <row r="9096" spans="1:17" x14ac:dyDescent="0.2">
      <c r="A9096" t="s">
        <v>26834</v>
      </c>
      <c r="B9096" t="s">
        <v>86</v>
      </c>
      <c r="C9096" t="s">
        <v>208</v>
      </c>
      <c r="D9096" t="s">
        <v>17754</v>
      </c>
      <c r="E9096" t="s">
        <v>83</v>
      </c>
      <c r="F9096" t="s">
        <v>17734</v>
      </c>
      <c r="G9096">
        <v>8</v>
      </c>
      <c r="H9096">
        <v>0</v>
      </c>
      <c r="I9096">
        <v>0</v>
      </c>
      <c r="J9096">
        <v>0</v>
      </c>
      <c r="K9096">
        <v>0</v>
      </c>
      <c r="L9096">
        <v>0</v>
      </c>
      <c r="M9096">
        <v>0</v>
      </c>
      <c r="N9096">
        <v>0</v>
      </c>
      <c r="O9096">
        <v>0</v>
      </c>
      <c r="P9096">
        <v>0</v>
      </c>
      <c r="Q9096">
        <v>0</v>
      </c>
    </row>
    <row r="9097" spans="1:17" x14ac:dyDescent="0.2">
      <c r="A9097" t="s">
        <v>26835</v>
      </c>
      <c r="B9097" t="s">
        <v>86</v>
      </c>
      <c r="C9097" t="s">
        <v>208</v>
      </c>
      <c r="D9097" t="s">
        <v>17754</v>
      </c>
      <c r="E9097" t="s">
        <v>81</v>
      </c>
      <c r="F9097" t="s">
        <v>17734</v>
      </c>
      <c r="G9097">
        <v>5</v>
      </c>
      <c r="H9097">
        <v>0</v>
      </c>
      <c r="I9097">
        <v>0</v>
      </c>
      <c r="J9097">
        <v>0</v>
      </c>
      <c r="K9097">
        <v>0</v>
      </c>
      <c r="L9097">
        <v>0</v>
      </c>
      <c r="M9097">
        <v>0</v>
      </c>
      <c r="N9097">
        <v>0</v>
      </c>
      <c r="O9097">
        <v>0</v>
      </c>
      <c r="P9097">
        <v>0</v>
      </c>
      <c r="Q9097">
        <v>0</v>
      </c>
    </row>
    <row r="9098" spans="1:17" x14ac:dyDescent="0.2">
      <c r="A9098" t="s">
        <v>26836</v>
      </c>
      <c r="B9098" t="s">
        <v>86</v>
      </c>
      <c r="C9098" t="s">
        <v>209</v>
      </c>
      <c r="D9098" t="s">
        <v>17768</v>
      </c>
      <c r="E9098" t="s">
        <v>83</v>
      </c>
      <c r="F9098" t="s">
        <v>17734</v>
      </c>
      <c r="G9098">
        <v>3</v>
      </c>
      <c r="H9098">
        <v>0</v>
      </c>
      <c r="I9098">
        <v>0</v>
      </c>
      <c r="J9098">
        <v>0</v>
      </c>
      <c r="K9098">
        <v>0</v>
      </c>
      <c r="L9098">
        <v>0</v>
      </c>
      <c r="M9098">
        <v>0</v>
      </c>
      <c r="N9098">
        <v>0</v>
      </c>
      <c r="O9098">
        <v>0</v>
      </c>
      <c r="P9098">
        <v>0</v>
      </c>
      <c r="Q9098">
        <v>0</v>
      </c>
    </row>
    <row r="9099" spans="1:17" x14ac:dyDescent="0.2">
      <c r="A9099" t="s">
        <v>26837</v>
      </c>
      <c r="B9099" t="s">
        <v>86</v>
      </c>
      <c r="C9099" t="s">
        <v>209</v>
      </c>
      <c r="D9099" t="s">
        <v>17768</v>
      </c>
      <c r="E9099" t="s">
        <v>81</v>
      </c>
      <c r="F9099" t="s">
        <v>17734</v>
      </c>
      <c r="G9099">
        <v>4</v>
      </c>
      <c r="H9099">
        <v>0</v>
      </c>
      <c r="I9099">
        <v>0</v>
      </c>
      <c r="J9099">
        <v>0</v>
      </c>
      <c r="K9099">
        <v>0</v>
      </c>
      <c r="L9099">
        <v>0</v>
      </c>
      <c r="M9099">
        <v>0</v>
      </c>
      <c r="N9099">
        <v>0</v>
      </c>
      <c r="O9099">
        <v>0</v>
      </c>
      <c r="P9099">
        <v>0</v>
      </c>
      <c r="Q9099">
        <v>0</v>
      </c>
    </row>
    <row r="9100" spans="1:17" x14ac:dyDescent="0.2">
      <c r="A9100" t="s">
        <v>26838</v>
      </c>
      <c r="B9100" t="s">
        <v>86</v>
      </c>
      <c r="C9100" t="s">
        <v>209</v>
      </c>
      <c r="D9100" t="s">
        <v>17736</v>
      </c>
      <c r="E9100" t="s">
        <v>83</v>
      </c>
      <c r="F9100" t="s">
        <v>4929</v>
      </c>
      <c r="G9100">
        <v>0</v>
      </c>
      <c r="H9100">
        <v>16</v>
      </c>
      <c r="I9100">
        <v>0</v>
      </c>
      <c r="J9100">
        <v>13</v>
      </c>
      <c r="K9100">
        <v>2</v>
      </c>
      <c r="L9100">
        <v>1</v>
      </c>
      <c r="M9100">
        <v>0</v>
      </c>
      <c r="N9100">
        <v>0</v>
      </c>
      <c r="O9100">
        <v>0</v>
      </c>
      <c r="P9100">
        <v>0</v>
      </c>
      <c r="Q9100">
        <v>0</v>
      </c>
    </row>
    <row r="9101" spans="1:17" x14ac:dyDescent="0.2">
      <c r="A9101" t="s">
        <v>26839</v>
      </c>
      <c r="B9101" t="s">
        <v>86</v>
      </c>
      <c r="C9101" t="s">
        <v>209</v>
      </c>
      <c r="D9101" t="s">
        <v>17736</v>
      </c>
      <c r="E9101" t="s">
        <v>83</v>
      </c>
      <c r="F9101" t="s">
        <v>4931</v>
      </c>
      <c r="G9101">
        <v>0</v>
      </c>
      <c r="H9101">
        <v>16</v>
      </c>
      <c r="I9101">
        <v>0</v>
      </c>
      <c r="J9101">
        <v>13</v>
      </c>
      <c r="K9101">
        <v>2</v>
      </c>
      <c r="L9101">
        <v>1</v>
      </c>
      <c r="M9101">
        <v>0</v>
      </c>
      <c r="N9101">
        <v>0</v>
      </c>
      <c r="O9101">
        <v>0</v>
      </c>
      <c r="P9101">
        <v>0</v>
      </c>
      <c r="Q9101">
        <v>0</v>
      </c>
    </row>
    <row r="9102" spans="1:17" x14ac:dyDescent="0.2">
      <c r="A9102" t="s">
        <v>26840</v>
      </c>
      <c r="B9102" t="s">
        <v>86</v>
      </c>
      <c r="C9102" t="s">
        <v>209</v>
      </c>
      <c r="D9102" t="s">
        <v>17736</v>
      </c>
      <c r="E9102" t="s">
        <v>83</v>
      </c>
      <c r="F9102" t="s">
        <v>4933</v>
      </c>
      <c r="G9102">
        <v>0</v>
      </c>
      <c r="H9102">
        <v>0</v>
      </c>
      <c r="I9102">
        <v>0</v>
      </c>
      <c r="J9102">
        <v>0</v>
      </c>
      <c r="K9102">
        <v>0</v>
      </c>
      <c r="L9102">
        <v>0</v>
      </c>
      <c r="M9102">
        <v>16</v>
      </c>
      <c r="N9102">
        <v>0</v>
      </c>
      <c r="O9102">
        <v>0</v>
      </c>
      <c r="P9102">
        <v>0</v>
      </c>
      <c r="Q9102">
        <v>0</v>
      </c>
    </row>
    <row r="9103" spans="1:17" x14ac:dyDescent="0.2">
      <c r="A9103" t="s">
        <v>26841</v>
      </c>
      <c r="B9103" t="s">
        <v>86</v>
      </c>
      <c r="C9103" t="s">
        <v>209</v>
      </c>
      <c r="D9103" t="s">
        <v>17736</v>
      </c>
      <c r="E9103" t="s">
        <v>83</v>
      </c>
      <c r="F9103" t="s">
        <v>4935</v>
      </c>
      <c r="G9103">
        <v>0</v>
      </c>
      <c r="H9103">
        <v>16</v>
      </c>
      <c r="I9103">
        <v>0</v>
      </c>
      <c r="J9103">
        <v>13</v>
      </c>
      <c r="K9103">
        <v>2</v>
      </c>
      <c r="L9103">
        <v>1</v>
      </c>
      <c r="M9103">
        <v>0</v>
      </c>
      <c r="N9103">
        <v>0</v>
      </c>
      <c r="O9103">
        <v>0</v>
      </c>
      <c r="P9103">
        <v>0</v>
      </c>
      <c r="Q9103">
        <v>0</v>
      </c>
    </row>
    <row r="9104" spans="1:17" x14ac:dyDescent="0.2">
      <c r="A9104" t="s">
        <v>26842</v>
      </c>
      <c r="B9104" t="s">
        <v>86</v>
      </c>
      <c r="C9104" t="s">
        <v>209</v>
      </c>
      <c r="D9104" t="s">
        <v>17736</v>
      </c>
      <c r="E9104" t="s">
        <v>83</v>
      </c>
      <c r="F9104" t="s">
        <v>4937</v>
      </c>
      <c r="G9104">
        <v>0</v>
      </c>
      <c r="H9104">
        <v>16</v>
      </c>
      <c r="I9104">
        <v>0</v>
      </c>
      <c r="J9104">
        <v>13</v>
      </c>
      <c r="K9104">
        <v>2</v>
      </c>
      <c r="L9104">
        <v>1</v>
      </c>
      <c r="M9104">
        <v>0</v>
      </c>
      <c r="N9104">
        <v>0</v>
      </c>
      <c r="O9104">
        <v>0</v>
      </c>
      <c r="P9104">
        <v>0</v>
      </c>
      <c r="Q9104">
        <v>0</v>
      </c>
    </row>
    <row r="9105" spans="1:17" x14ac:dyDescent="0.2">
      <c r="A9105" t="s">
        <v>26843</v>
      </c>
      <c r="B9105" t="s">
        <v>86</v>
      </c>
      <c r="C9105" t="s">
        <v>209</v>
      </c>
      <c r="D9105" t="s">
        <v>17736</v>
      </c>
      <c r="E9105" t="s">
        <v>83</v>
      </c>
      <c r="F9105" t="s">
        <v>4939</v>
      </c>
      <c r="G9105">
        <v>0</v>
      </c>
      <c r="H9105">
        <v>0</v>
      </c>
      <c r="I9105">
        <v>0</v>
      </c>
      <c r="J9105">
        <v>0</v>
      </c>
      <c r="K9105">
        <v>0</v>
      </c>
      <c r="L9105">
        <v>0</v>
      </c>
      <c r="M9105">
        <v>16</v>
      </c>
      <c r="N9105">
        <v>0</v>
      </c>
      <c r="O9105">
        <v>0</v>
      </c>
      <c r="P9105">
        <v>0</v>
      </c>
      <c r="Q9105">
        <v>0</v>
      </c>
    </row>
    <row r="9106" spans="1:17" x14ac:dyDescent="0.2">
      <c r="A9106" t="s">
        <v>26844</v>
      </c>
      <c r="B9106" t="s">
        <v>86</v>
      </c>
      <c r="C9106" t="s">
        <v>209</v>
      </c>
      <c r="D9106" t="s">
        <v>17736</v>
      </c>
      <c r="E9106" t="s">
        <v>83</v>
      </c>
      <c r="F9106" t="s">
        <v>4941</v>
      </c>
      <c r="G9106">
        <v>0</v>
      </c>
      <c r="H9106">
        <v>16</v>
      </c>
      <c r="I9106">
        <v>0</v>
      </c>
      <c r="J9106">
        <v>13</v>
      </c>
      <c r="K9106">
        <v>2</v>
      </c>
      <c r="L9106">
        <v>1</v>
      </c>
      <c r="M9106">
        <v>0</v>
      </c>
      <c r="N9106">
        <v>0</v>
      </c>
      <c r="O9106">
        <v>0</v>
      </c>
      <c r="P9106">
        <v>0</v>
      </c>
      <c r="Q9106">
        <v>0</v>
      </c>
    </row>
    <row r="9107" spans="1:17" x14ac:dyDescent="0.2">
      <c r="A9107" t="s">
        <v>26845</v>
      </c>
      <c r="B9107" t="s">
        <v>86</v>
      </c>
      <c r="C9107" t="s">
        <v>209</v>
      </c>
      <c r="D9107" t="s">
        <v>17736</v>
      </c>
      <c r="E9107" t="s">
        <v>83</v>
      </c>
      <c r="F9107" t="s">
        <v>4943</v>
      </c>
      <c r="G9107">
        <v>0</v>
      </c>
      <c r="H9107">
        <v>0</v>
      </c>
      <c r="I9107">
        <v>0</v>
      </c>
      <c r="J9107">
        <v>0</v>
      </c>
      <c r="K9107">
        <v>0</v>
      </c>
      <c r="L9107">
        <v>0</v>
      </c>
      <c r="M9107">
        <v>16</v>
      </c>
      <c r="N9107">
        <v>0</v>
      </c>
      <c r="O9107">
        <v>0</v>
      </c>
      <c r="P9107">
        <v>0</v>
      </c>
      <c r="Q9107">
        <v>0</v>
      </c>
    </row>
    <row r="9108" spans="1:17" x14ac:dyDescent="0.2">
      <c r="A9108" t="s">
        <v>26846</v>
      </c>
      <c r="B9108" t="s">
        <v>86</v>
      </c>
      <c r="C9108" t="s">
        <v>209</v>
      </c>
      <c r="D9108" t="s">
        <v>17736</v>
      </c>
      <c r="E9108" t="s">
        <v>83</v>
      </c>
      <c r="F9108" t="s">
        <v>4925</v>
      </c>
      <c r="G9108">
        <v>0</v>
      </c>
      <c r="H9108">
        <v>0</v>
      </c>
      <c r="I9108">
        <v>0</v>
      </c>
      <c r="J9108">
        <v>0</v>
      </c>
      <c r="K9108">
        <v>0</v>
      </c>
      <c r="L9108">
        <v>0</v>
      </c>
      <c r="M9108">
        <v>0</v>
      </c>
      <c r="N9108">
        <v>11</v>
      </c>
      <c r="O9108">
        <v>11</v>
      </c>
      <c r="P9108">
        <v>0</v>
      </c>
      <c r="Q9108">
        <v>0</v>
      </c>
    </row>
    <row r="9109" spans="1:17" x14ac:dyDescent="0.2">
      <c r="A9109" t="s">
        <v>26847</v>
      </c>
      <c r="B9109" t="s">
        <v>86</v>
      </c>
      <c r="C9109" t="s">
        <v>209</v>
      </c>
      <c r="D9109" t="s">
        <v>17736</v>
      </c>
      <c r="E9109" t="s">
        <v>83</v>
      </c>
      <c r="F9109" t="s">
        <v>4927</v>
      </c>
      <c r="G9109">
        <v>0</v>
      </c>
      <c r="H9109">
        <v>0</v>
      </c>
      <c r="I9109">
        <v>0</v>
      </c>
      <c r="J9109">
        <v>0</v>
      </c>
      <c r="K9109">
        <v>0</v>
      </c>
      <c r="L9109">
        <v>0</v>
      </c>
      <c r="M9109">
        <v>0</v>
      </c>
      <c r="N9109">
        <v>8</v>
      </c>
      <c r="O9109">
        <v>8</v>
      </c>
      <c r="P9109">
        <v>0</v>
      </c>
      <c r="Q9109">
        <v>0</v>
      </c>
    </row>
    <row r="9110" spans="1:17" x14ac:dyDescent="0.2">
      <c r="A9110" t="s">
        <v>26848</v>
      </c>
      <c r="B9110" t="s">
        <v>86</v>
      </c>
      <c r="C9110" t="s">
        <v>209</v>
      </c>
      <c r="D9110" t="s">
        <v>17736</v>
      </c>
      <c r="E9110" t="s">
        <v>83</v>
      </c>
      <c r="F9110" t="s">
        <v>17734</v>
      </c>
      <c r="G9110">
        <v>16</v>
      </c>
      <c r="H9110">
        <v>0</v>
      </c>
      <c r="I9110">
        <v>0</v>
      </c>
      <c r="J9110">
        <v>0</v>
      </c>
      <c r="K9110">
        <v>0</v>
      </c>
      <c r="L9110">
        <v>0</v>
      </c>
      <c r="M9110">
        <v>0</v>
      </c>
      <c r="N9110">
        <v>0</v>
      </c>
      <c r="O9110">
        <v>0</v>
      </c>
      <c r="P9110">
        <v>0</v>
      </c>
      <c r="Q9110">
        <v>0</v>
      </c>
    </row>
    <row r="9111" spans="1:17" x14ac:dyDescent="0.2">
      <c r="A9111" t="s">
        <v>26849</v>
      </c>
      <c r="B9111" t="s">
        <v>86</v>
      </c>
      <c r="C9111" t="s">
        <v>209</v>
      </c>
      <c r="D9111" t="s">
        <v>17736</v>
      </c>
      <c r="E9111" t="s">
        <v>81</v>
      </c>
      <c r="F9111" t="s">
        <v>4929</v>
      </c>
      <c r="G9111">
        <v>0</v>
      </c>
      <c r="H9111">
        <v>17</v>
      </c>
      <c r="I9111">
        <v>1</v>
      </c>
      <c r="J9111">
        <v>13</v>
      </c>
      <c r="K9111">
        <v>1</v>
      </c>
      <c r="L9111">
        <v>2</v>
      </c>
      <c r="M9111">
        <v>0</v>
      </c>
      <c r="N9111">
        <v>0</v>
      </c>
      <c r="O9111">
        <v>0</v>
      </c>
      <c r="P9111">
        <v>0</v>
      </c>
      <c r="Q9111">
        <v>0</v>
      </c>
    </row>
    <row r="9112" spans="1:17" x14ac:dyDescent="0.2">
      <c r="A9112" t="s">
        <v>26850</v>
      </c>
      <c r="B9112" t="s">
        <v>86</v>
      </c>
      <c r="C9112" t="s">
        <v>209</v>
      </c>
      <c r="D9112" t="s">
        <v>17736</v>
      </c>
      <c r="E9112" t="s">
        <v>81</v>
      </c>
      <c r="F9112" t="s">
        <v>4931</v>
      </c>
      <c r="G9112">
        <v>0</v>
      </c>
      <c r="H9112">
        <v>17</v>
      </c>
      <c r="I9112">
        <v>0</v>
      </c>
      <c r="J9112">
        <v>13</v>
      </c>
      <c r="K9112">
        <v>2</v>
      </c>
      <c r="L9112">
        <v>2</v>
      </c>
      <c r="M9112">
        <v>0</v>
      </c>
      <c r="N9112">
        <v>0</v>
      </c>
      <c r="O9112">
        <v>0</v>
      </c>
      <c r="P9112">
        <v>0</v>
      </c>
      <c r="Q9112">
        <v>0</v>
      </c>
    </row>
    <row r="9113" spans="1:17" x14ac:dyDescent="0.2">
      <c r="A9113" t="s">
        <v>26851</v>
      </c>
      <c r="B9113" t="s">
        <v>86</v>
      </c>
      <c r="C9113" t="s">
        <v>209</v>
      </c>
      <c r="D9113" t="s">
        <v>17736</v>
      </c>
      <c r="E9113" t="s">
        <v>81</v>
      </c>
      <c r="F9113" t="s">
        <v>4933</v>
      </c>
      <c r="G9113">
        <v>0</v>
      </c>
      <c r="H9113">
        <v>0</v>
      </c>
      <c r="I9113">
        <v>0</v>
      </c>
      <c r="J9113">
        <v>0</v>
      </c>
      <c r="K9113">
        <v>0</v>
      </c>
      <c r="L9113">
        <v>0</v>
      </c>
      <c r="M9113">
        <v>17</v>
      </c>
      <c r="N9113">
        <v>0</v>
      </c>
      <c r="O9113">
        <v>0</v>
      </c>
      <c r="P9113">
        <v>0</v>
      </c>
      <c r="Q9113">
        <v>0</v>
      </c>
    </row>
    <row r="9114" spans="1:17" x14ac:dyDescent="0.2">
      <c r="A9114" t="s">
        <v>26852</v>
      </c>
      <c r="B9114" t="s">
        <v>89</v>
      </c>
      <c r="C9114" t="s">
        <v>181</v>
      </c>
      <c r="D9114" t="s">
        <v>17736</v>
      </c>
      <c r="E9114" t="s">
        <v>81</v>
      </c>
      <c r="F9114" t="s">
        <v>4933</v>
      </c>
      <c r="G9114">
        <v>0</v>
      </c>
      <c r="H9114">
        <v>0</v>
      </c>
      <c r="I9114">
        <v>0</v>
      </c>
      <c r="J9114">
        <v>0</v>
      </c>
      <c r="K9114">
        <v>0</v>
      </c>
      <c r="L9114">
        <v>0</v>
      </c>
      <c r="M9114">
        <v>18</v>
      </c>
      <c r="N9114">
        <v>0</v>
      </c>
      <c r="O9114">
        <v>0</v>
      </c>
      <c r="P9114">
        <v>0</v>
      </c>
      <c r="Q9114">
        <v>0</v>
      </c>
    </row>
    <row r="9115" spans="1:17" x14ac:dyDescent="0.2">
      <c r="A9115" t="s">
        <v>26853</v>
      </c>
      <c r="B9115" t="s">
        <v>89</v>
      </c>
      <c r="C9115" t="s">
        <v>181</v>
      </c>
      <c r="D9115" t="s">
        <v>17736</v>
      </c>
      <c r="E9115" t="s">
        <v>81</v>
      </c>
      <c r="F9115" t="s">
        <v>4935</v>
      </c>
      <c r="G9115">
        <v>0</v>
      </c>
      <c r="H9115">
        <v>18</v>
      </c>
      <c r="I9115">
        <v>2</v>
      </c>
      <c r="J9115">
        <v>14</v>
      </c>
      <c r="K9115">
        <v>2</v>
      </c>
      <c r="L9115">
        <v>0</v>
      </c>
      <c r="M9115">
        <v>0</v>
      </c>
      <c r="N9115">
        <v>0</v>
      </c>
      <c r="O9115">
        <v>0</v>
      </c>
      <c r="P9115">
        <v>0</v>
      </c>
      <c r="Q9115">
        <v>0</v>
      </c>
    </row>
    <row r="9116" spans="1:17" x14ac:dyDescent="0.2">
      <c r="A9116" t="s">
        <v>26854</v>
      </c>
      <c r="B9116" t="s">
        <v>89</v>
      </c>
      <c r="C9116" t="s">
        <v>181</v>
      </c>
      <c r="D9116" t="s">
        <v>17736</v>
      </c>
      <c r="E9116" t="s">
        <v>81</v>
      </c>
      <c r="F9116" t="s">
        <v>4937</v>
      </c>
      <c r="G9116">
        <v>0</v>
      </c>
      <c r="H9116">
        <v>18</v>
      </c>
      <c r="I9116">
        <v>2</v>
      </c>
      <c r="J9116">
        <v>14</v>
      </c>
      <c r="K9116">
        <v>2</v>
      </c>
      <c r="L9116">
        <v>0</v>
      </c>
      <c r="M9116">
        <v>0</v>
      </c>
      <c r="N9116">
        <v>0</v>
      </c>
      <c r="O9116">
        <v>0</v>
      </c>
      <c r="P9116">
        <v>0</v>
      </c>
      <c r="Q9116">
        <v>0</v>
      </c>
    </row>
    <row r="9117" spans="1:17" x14ac:dyDescent="0.2">
      <c r="A9117" t="s">
        <v>26855</v>
      </c>
      <c r="B9117" t="s">
        <v>89</v>
      </c>
      <c r="C9117" t="s">
        <v>181</v>
      </c>
      <c r="D9117" t="s">
        <v>17736</v>
      </c>
      <c r="E9117" t="s">
        <v>81</v>
      </c>
      <c r="F9117" t="s">
        <v>4939</v>
      </c>
      <c r="G9117">
        <v>0</v>
      </c>
      <c r="H9117">
        <v>0</v>
      </c>
      <c r="I9117">
        <v>0</v>
      </c>
      <c r="J9117">
        <v>0</v>
      </c>
      <c r="K9117">
        <v>0</v>
      </c>
      <c r="L9117">
        <v>0</v>
      </c>
      <c r="M9117">
        <v>18</v>
      </c>
      <c r="N9117">
        <v>0</v>
      </c>
      <c r="O9117">
        <v>0</v>
      </c>
      <c r="P9117">
        <v>0</v>
      </c>
      <c r="Q9117">
        <v>0</v>
      </c>
    </row>
    <row r="9118" spans="1:17" x14ac:dyDescent="0.2">
      <c r="A9118" t="s">
        <v>26856</v>
      </c>
      <c r="B9118" t="s">
        <v>89</v>
      </c>
      <c r="C9118" t="s">
        <v>181</v>
      </c>
      <c r="D9118" t="s">
        <v>17736</v>
      </c>
      <c r="E9118" t="s">
        <v>81</v>
      </c>
      <c r="F9118" t="s">
        <v>4941</v>
      </c>
      <c r="G9118">
        <v>0</v>
      </c>
      <c r="H9118">
        <v>18</v>
      </c>
      <c r="I9118">
        <v>2</v>
      </c>
      <c r="J9118">
        <v>14</v>
      </c>
      <c r="K9118">
        <v>2</v>
      </c>
      <c r="L9118">
        <v>0</v>
      </c>
      <c r="M9118">
        <v>0</v>
      </c>
      <c r="N9118">
        <v>0</v>
      </c>
      <c r="O9118">
        <v>0</v>
      </c>
      <c r="P9118">
        <v>0</v>
      </c>
      <c r="Q9118">
        <v>0</v>
      </c>
    </row>
    <row r="9119" spans="1:17" x14ac:dyDescent="0.2">
      <c r="A9119" t="s">
        <v>26857</v>
      </c>
      <c r="B9119" t="s">
        <v>89</v>
      </c>
      <c r="C9119" t="s">
        <v>181</v>
      </c>
      <c r="D9119" t="s">
        <v>17736</v>
      </c>
      <c r="E9119" t="s">
        <v>81</v>
      </c>
      <c r="F9119" t="s">
        <v>4943</v>
      </c>
      <c r="G9119">
        <v>0</v>
      </c>
      <c r="H9119">
        <v>0</v>
      </c>
      <c r="I9119">
        <v>0</v>
      </c>
      <c r="J9119">
        <v>0</v>
      </c>
      <c r="K9119">
        <v>0</v>
      </c>
      <c r="L9119">
        <v>0</v>
      </c>
      <c r="M9119">
        <v>18</v>
      </c>
      <c r="N9119">
        <v>0</v>
      </c>
      <c r="O9119">
        <v>0</v>
      </c>
      <c r="P9119">
        <v>0</v>
      </c>
      <c r="Q9119">
        <v>0</v>
      </c>
    </row>
    <row r="9120" spans="1:17" x14ac:dyDescent="0.2">
      <c r="A9120" t="s">
        <v>26858</v>
      </c>
      <c r="B9120" t="s">
        <v>89</v>
      </c>
      <c r="C9120" t="s">
        <v>181</v>
      </c>
      <c r="D9120" t="s">
        <v>17736</v>
      </c>
      <c r="E9120" t="s">
        <v>81</v>
      </c>
      <c r="F9120" t="s">
        <v>4925</v>
      </c>
      <c r="G9120">
        <v>0</v>
      </c>
      <c r="H9120">
        <v>0</v>
      </c>
      <c r="I9120">
        <v>0</v>
      </c>
      <c r="J9120">
        <v>0</v>
      </c>
      <c r="K9120">
        <v>0</v>
      </c>
      <c r="L9120">
        <v>0</v>
      </c>
      <c r="M9120">
        <v>0</v>
      </c>
      <c r="N9120">
        <v>11</v>
      </c>
      <c r="O9120">
        <v>11</v>
      </c>
      <c r="P9120">
        <v>0</v>
      </c>
      <c r="Q9120">
        <v>0</v>
      </c>
    </row>
    <row r="9121" spans="1:17" x14ac:dyDescent="0.2">
      <c r="A9121" t="s">
        <v>26859</v>
      </c>
      <c r="B9121" t="s">
        <v>89</v>
      </c>
      <c r="C9121" t="s">
        <v>181</v>
      </c>
      <c r="D9121" t="s">
        <v>17736</v>
      </c>
      <c r="E9121" t="s">
        <v>81</v>
      </c>
      <c r="F9121" t="s">
        <v>4927</v>
      </c>
      <c r="G9121">
        <v>0</v>
      </c>
      <c r="H9121">
        <v>0</v>
      </c>
      <c r="I9121">
        <v>0</v>
      </c>
      <c r="J9121">
        <v>0</v>
      </c>
      <c r="K9121">
        <v>0</v>
      </c>
      <c r="L9121">
        <v>0</v>
      </c>
      <c r="M9121">
        <v>0</v>
      </c>
      <c r="N9121">
        <v>9</v>
      </c>
      <c r="O9121">
        <v>9</v>
      </c>
      <c r="P9121">
        <v>0</v>
      </c>
      <c r="Q9121">
        <v>0</v>
      </c>
    </row>
    <row r="9122" spans="1:17" x14ac:dyDescent="0.2">
      <c r="A9122" t="s">
        <v>26860</v>
      </c>
      <c r="B9122" t="s">
        <v>89</v>
      </c>
      <c r="C9122" t="s">
        <v>181</v>
      </c>
      <c r="D9122" t="s">
        <v>17736</v>
      </c>
      <c r="E9122" t="s">
        <v>81</v>
      </c>
      <c r="F9122" t="s">
        <v>17734</v>
      </c>
      <c r="G9122">
        <v>18</v>
      </c>
      <c r="H9122">
        <v>0</v>
      </c>
      <c r="I9122">
        <v>0</v>
      </c>
      <c r="J9122">
        <v>0</v>
      </c>
      <c r="K9122">
        <v>0</v>
      </c>
      <c r="L9122">
        <v>0</v>
      </c>
      <c r="M9122">
        <v>0</v>
      </c>
      <c r="N9122">
        <v>0</v>
      </c>
      <c r="O9122">
        <v>0</v>
      </c>
      <c r="P9122">
        <v>0</v>
      </c>
      <c r="Q9122">
        <v>0</v>
      </c>
    </row>
    <row r="9123" spans="1:17" x14ac:dyDescent="0.2">
      <c r="A9123" t="s">
        <v>26861</v>
      </c>
      <c r="B9123" t="s">
        <v>89</v>
      </c>
      <c r="C9123" t="s">
        <v>181</v>
      </c>
      <c r="D9123" t="s">
        <v>17754</v>
      </c>
      <c r="E9123" t="s">
        <v>81</v>
      </c>
      <c r="F9123" t="s">
        <v>17734</v>
      </c>
      <c r="G9123">
        <v>2</v>
      </c>
      <c r="H9123">
        <v>0</v>
      </c>
      <c r="I9123">
        <v>0</v>
      </c>
      <c r="J9123">
        <v>0</v>
      </c>
      <c r="K9123">
        <v>0</v>
      </c>
      <c r="L9123">
        <v>0</v>
      </c>
      <c r="M9123">
        <v>0</v>
      </c>
      <c r="N9123">
        <v>0</v>
      </c>
      <c r="O9123">
        <v>0</v>
      </c>
      <c r="P9123">
        <v>0</v>
      </c>
      <c r="Q9123">
        <v>0</v>
      </c>
    </row>
    <row r="9124" spans="1:17" x14ac:dyDescent="0.2">
      <c r="A9124" t="s">
        <v>26862</v>
      </c>
      <c r="B9124" t="s">
        <v>89</v>
      </c>
      <c r="C9124" t="s">
        <v>182</v>
      </c>
      <c r="D9124" t="s">
        <v>17768</v>
      </c>
      <c r="E9124" t="s">
        <v>83</v>
      </c>
      <c r="F9124" t="s">
        <v>17734</v>
      </c>
      <c r="G9124">
        <v>2</v>
      </c>
      <c r="H9124">
        <v>0</v>
      </c>
      <c r="I9124">
        <v>0</v>
      </c>
      <c r="J9124">
        <v>0</v>
      </c>
      <c r="K9124">
        <v>0</v>
      </c>
      <c r="L9124">
        <v>0</v>
      </c>
      <c r="M9124">
        <v>0</v>
      </c>
      <c r="N9124">
        <v>0</v>
      </c>
      <c r="O9124">
        <v>0</v>
      </c>
      <c r="P9124">
        <v>0</v>
      </c>
      <c r="Q9124">
        <v>0</v>
      </c>
    </row>
    <row r="9125" spans="1:17" x14ac:dyDescent="0.2">
      <c r="A9125" t="s">
        <v>26863</v>
      </c>
      <c r="B9125" t="s">
        <v>89</v>
      </c>
      <c r="C9125" t="s">
        <v>182</v>
      </c>
      <c r="D9125" t="s">
        <v>17736</v>
      </c>
      <c r="E9125" t="s">
        <v>83</v>
      </c>
      <c r="F9125" t="s">
        <v>4929</v>
      </c>
      <c r="G9125">
        <v>0</v>
      </c>
      <c r="H9125">
        <v>7</v>
      </c>
      <c r="I9125">
        <v>1</v>
      </c>
      <c r="J9125">
        <v>6</v>
      </c>
      <c r="K9125">
        <v>0</v>
      </c>
      <c r="L9125">
        <v>0</v>
      </c>
      <c r="M9125">
        <v>0</v>
      </c>
      <c r="N9125">
        <v>0</v>
      </c>
      <c r="O9125">
        <v>0</v>
      </c>
      <c r="P9125">
        <v>0</v>
      </c>
      <c r="Q9125">
        <v>0</v>
      </c>
    </row>
    <row r="9126" spans="1:17" x14ac:dyDescent="0.2">
      <c r="A9126" t="s">
        <v>26864</v>
      </c>
      <c r="B9126" t="s">
        <v>89</v>
      </c>
      <c r="C9126" t="s">
        <v>182</v>
      </c>
      <c r="D9126" t="s">
        <v>17736</v>
      </c>
      <c r="E9126" t="s">
        <v>83</v>
      </c>
      <c r="F9126" t="s">
        <v>4931</v>
      </c>
      <c r="G9126">
        <v>0</v>
      </c>
      <c r="H9126">
        <v>7</v>
      </c>
      <c r="I9126">
        <v>1</v>
      </c>
      <c r="J9126">
        <v>6</v>
      </c>
      <c r="K9126">
        <v>0</v>
      </c>
      <c r="L9126">
        <v>0</v>
      </c>
      <c r="M9126">
        <v>0</v>
      </c>
      <c r="N9126">
        <v>0</v>
      </c>
      <c r="O9126">
        <v>0</v>
      </c>
      <c r="P9126">
        <v>0</v>
      </c>
      <c r="Q9126">
        <v>0</v>
      </c>
    </row>
    <row r="9127" spans="1:17" x14ac:dyDescent="0.2">
      <c r="A9127" t="s">
        <v>26865</v>
      </c>
      <c r="B9127" t="s">
        <v>89</v>
      </c>
      <c r="C9127" t="s">
        <v>182</v>
      </c>
      <c r="D9127" t="s">
        <v>17736</v>
      </c>
      <c r="E9127" t="s">
        <v>83</v>
      </c>
      <c r="F9127" t="s">
        <v>4933</v>
      </c>
      <c r="G9127">
        <v>0</v>
      </c>
      <c r="H9127">
        <v>0</v>
      </c>
      <c r="I9127">
        <v>0</v>
      </c>
      <c r="J9127">
        <v>0</v>
      </c>
      <c r="K9127">
        <v>0</v>
      </c>
      <c r="L9127">
        <v>0</v>
      </c>
      <c r="M9127">
        <v>7</v>
      </c>
      <c r="N9127">
        <v>0</v>
      </c>
      <c r="O9127">
        <v>0</v>
      </c>
      <c r="P9127">
        <v>0</v>
      </c>
      <c r="Q9127">
        <v>0</v>
      </c>
    </row>
    <row r="9128" spans="1:17" x14ac:dyDescent="0.2">
      <c r="A9128" t="s">
        <v>26866</v>
      </c>
      <c r="B9128" t="s">
        <v>89</v>
      </c>
      <c r="C9128" t="s">
        <v>182</v>
      </c>
      <c r="D9128" t="s">
        <v>17736</v>
      </c>
      <c r="E9128" t="s">
        <v>83</v>
      </c>
      <c r="F9128" t="s">
        <v>4935</v>
      </c>
      <c r="G9128">
        <v>0</v>
      </c>
      <c r="H9128">
        <v>7</v>
      </c>
      <c r="I9128">
        <v>1</v>
      </c>
      <c r="J9128">
        <v>6</v>
      </c>
      <c r="K9128">
        <v>0</v>
      </c>
      <c r="L9128">
        <v>0</v>
      </c>
      <c r="M9128">
        <v>0</v>
      </c>
      <c r="N9128">
        <v>0</v>
      </c>
      <c r="O9128">
        <v>0</v>
      </c>
      <c r="P9128">
        <v>0</v>
      </c>
      <c r="Q9128">
        <v>0</v>
      </c>
    </row>
    <row r="9129" spans="1:17" x14ac:dyDescent="0.2">
      <c r="A9129" t="s">
        <v>26867</v>
      </c>
      <c r="B9129" t="s">
        <v>89</v>
      </c>
      <c r="C9129" t="s">
        <v>182</v>
      </c>
      <c r="D9129" t="s">
        <v>17736</v>
      </c>
      <c r="E9129" t="s">
        <v>83</v>
      </c>
      <c r="F9129" t="s">
        <v>4937</v>
      </c>
      <c r="G9129">
        <v>0</v>
      </c>
      <c r="H9129">
        <v>7</v>
      </c>
      <c r="I9129">
        <v>1</v>
      </c>
      <c r="J9129">
        <v>6</v>
      </c>
      <c r="K9129">
        <v>0</v>
      </c>
      <c r="L9129">
        <v>0</v>
      </c>
      <c r="M9129">
        <v>0</v>
      </c>
      <c r="N9129">
        <v>0</v>
      </c>
      <c r="O9129">
        <v>0</v>
      </c>
      <c r="P9129">
        <v>0</v>
      </c>
      <c r="Q9129">
        <v>0</v>
      </c>
    </row>
    <row r="9130" spans="1:17" x14ac:dyDescent="0.2">
      <c r="A9130" t="s">
        <v>26868</v>
      </c>
      <c r="B9130" t="s">
        <v>89</v>
      </c>
      <c r="C9130" t="s">
        <v>182</v>
      </c>
      <c r="D9130" t="s">
        <v>17736</v>
      </c>
      <c r="E9130" t="s">
        <v>83</v>
      </c>
      <c r="F9130" t="s">
        <v>4939</v>
      </c>
      <c r="G9130">
        <v>0</v>
      </c>
      <c r="H9130">
        <v>0</v>
      </c>
      <c r="I9130">
        <v>0</v>
      </c>
      <c r="J9130">
        <v>0</v>
      </c>
      <c r="K9130">
        <v>0</v>
      </c>
      <c r="L9130">
        <v>0</v>
      </c>
      <c r="M9130">
        <v>7</v>
      </c>
      <c r="N9130">
        <v>0</v>
      </c>
      <c r="O9130">
        <v>0</v>
      </c>
      <c r="P9130">
        <v>0</v>
      </c>
      <c r="Q9130">
        <v>0</v>
      </c>
    </row>
    <row r="9131" spans="1:17" x14ac:dyDescent="0.2">
      <c r="A9131" t="s">
        <v>26869</v>
      </c>
      <c r="B9131" t="s">
        <v>89</v>
      </c>
      <c r="C9131" t="s">
        <v>244</v>
      </c>
      <c r="D9131" t="s">
        <v>17736</v>
      </c>
      <c r="E9131" t="s">
        <v>81</v>
      </c>
      <c r="F9131" t="s">
        <v>4925</v>
      </c>
      <c r="G9131">
        <v>0</v>
      </c>
      <c r="H9131">
        <v>0</v>
      </c>
      <c r="I9131">
        <v>0</v>
      </c>
      <c r="J9131">
        <v>0</v>
      </c>
      <c r="K9131">
        <v>0</v>
      </c>
      <c r="L9131">
        <v>0</v>
      </c>
      <c r="M9131">
        <v>0</v>
      </c>
      <c r="N9131">
        <v>22</v>
      </c>
      <c r="O9131">
        <v>21</v>
      </c>
      <c r="P9131">
        <v>1</v>
      </c>
      <c r="Q9131">
        <v>0</v>
      </c>
    </row>
    <row r="9132" spans="1:17" x14ac:dyDescent="0.2">
      <c r="A9132" t="s">
        <v>26870</v>
      </c>
      <c r="B9132" t="s">
        <v>89</v>
      </c>
      <c r="C9132" t="s">
        <v>244</v>
      </c>
      <c r="D9132" t="s">
        <v>17736</v>
      </c>
      <c r="E9132" t="s">
        <v>81</v>
      </c>
      <c r="F9132" t="s">
        <v>4927</v>
      </c>
      <c r="G9132">
        <v>0</v>
      </c>
      <c r="H9132">
        <v>0</v>
      </c>
      <c r="I9132">
        <v>0</v>
      </c>
      <c r="J9132">
        <v>0</v>
      </c>
      <c r="K9132">
        <v>0</v>
      </c>
      <c r="L9132">
        <v>0</v>
      </c>
      <c r="M9132">
        <v>0</v>
      </c>
      <c r="N9132">
        <v>16</v>
      </c>
      <c r="O9132">
        <v>16</v>
      </c>
      <c r="P9132">
        <v>0</v>
      </c>
      <c r="Q9132">
        <v>0</v>
      </c>
    </row>
    <row r="9133" spans="1:17" x14ac:dyDescent="0.2">
      <c r="A9133" t="s">
        <v>26871</v>
      </c>
      <c r="B9133" t="s">
        <v>89</v>
      </c>
      <c r="C9133" t="s">
        <v>244</v>
      </c>
      <c r="D9133" t="s">
        <v>17736</v>
      </c>
      <c r="E9133" t="s">
        <v>81</v>
      </c>
      <c r="F9133" t="s">
        <v>17734</v>
      </c>
      <c r="G9133">
        <v>36</v>
      </c>
      <c r="H9133">
        <v>0</v>
      </c>
      <c r="I9133">
        <v>0</v>
      </c>
      <c r="J9133">
        <v>0</v>
      </c>
      <c r="K9133">
        <v>0</v>
      </c>
      <c r="L9133">
        <v>0</v>
      </c>
      <c r="M9133">
        <v>0</v>
      </c>
      <c r="N9133">
        <v>0</v>
      </c>
      <c r="O9133">
        <v>0</v>
      </c>
      <c r="P9133">
        <v>0</v>
      </c>
      <c r="Q9133">
        <v>0</v>
      </c>
    </row>
    <row r="9134" spans="1:17" x14ac:dyDescent="0.2">
      <c r="A9134" t="s">
        <v>26872</v>
      </c>
      <c r="B9134" t="s">
        <v>89</v>
      </c>
      <c r="C9134" t="s">
        <v>244</v>
      </c>
      <c r="D9134" t="s">
        <v>17754</v>
      </c>
      <c r="E9134" t="s">
        <v>83</v>
      </c>
      <c r="F9134" t="s">
        <v>17734</v>
      </c>
      <c r="G9134">
        <v>4</v>
      </c>
      <c r="H9134">
        <v>0</v>
      </c>
      <c r="I9134">
        <v>0</v>
      </c>
      <c r="J9134">
        <v>0</v>
      </c>
      <c r="K9134">
        <v>0</v>
      </c>
      <c r="L9134">
        <v>0</v>
      </c>
      <c r="M9134">
        <v>0</v>
      </c>
      <c r="N9134">
        <v>0</v>
      </c>
      <c r="O9134">
        <v>0</v>
      </c>
      <c r="P9134">
        <v>0</v>
      </c>
      <c r="Q9134">
        <v>0</v>
      </c>
    </row>
    <row r="9135" spans="1:17" x14ac:dyDescent="0.2">
      <c r="A9135" t="s">
        <v>26873</v>
      </c>
      <c r="B9135" t="s">
        <v>89</v>
      </c>
      <c r="C9135" t="s">
        <v>244</v>
      </c>
      <c r="D9135" t="s">
        <v>17754</v>
      </c>
      <c r="E9135" t="s">
        <v>81</v>
      </c>
      <c r="F9135" t="s">
        <v>17734</v>
      </c>
      <c r="G9135">
        <v>5</v>
      </c>
      <c r="H9135">
        <v>0</v>
      </c>
      <c r="I9135">
        <v>0</v>
      </c>
      <c r="J9135">
        <v>0</v>
      </c>
      <c r="K9135">
        <v>0</v>
      </c>
      <c r="L9135">
        <v>0</v>
      </c>
      <c r="M9135">
        <v>0</v>
      </c>
      <c r="N9135">
        <v>0</v>
      </c>
      <c r="O9135">
        <v>0</v>
      </c>
      <c r="P9135">
        <v>0</v>
      </c>
      <c r="Q9135">
        <v>0</v>
      </c>
    </row>
    <row r="9136" spans="1:17" x14ac:dyDescent="0.2">
      <c r="A9136" t="s">
        <v>26874</v>
      </c>
      <c r="B9136" t="s">
        <v>89</v>
      </c>
      <c r="C9136" t="s">
        <v>245</v>
      </c>
      <c r="D9136" t="s">
        <v>17768</v>
      </c>
      <c r="E9136" t="s">
        <v>83</v>
      </c>
      <c r="F9136" t="s">
        <v>17734</v>
      </c>
      <c r="G9136">
        <v>3</v>
      </c>
      <c r="H9136">
        <v>0</v>
      </c>
      <c r="I9136">
        <v>0</v>
      </c>
      <c r="J9136">
        <v>0</v>
      </c>
      <c r="K9136">
        <v>0</v>
      </c>
      <c r="L9136">
        <v>0</v>
      </c>
      <c r="M9136">
        <v>0</v>
      </c>
      <c r="N9136">
        <v>0</v>
      </c>
      <c r="O9136">
        <v>0</v>
      </c>
      <c r="P9136">
        <v>0</v>
      </c>
      <c r="Q9136">
        <v>0</v>
      </c>
    </row>
    <row r="9137" spans="1:17" x14ac:dyDescent="0.2">
      <c r="A9137" t="s">
        <v>26875</v>
      </c>
      <c r="B9137" t="s">
        <v>89</v>
      </c>
      <c r="C9137" t="s">
        <v>245</v>
      </c>
      <c r="D9137" t="s">
        <v>17736</v>
      </c>
      <c r="E9137" t="s">
        <v>83</v>
      </c>
      <c r="F9137" t="s">
        <v>4929</v>
      </c>
      <c r="G9137">
        <v>0</v>
      </c>
      <c r="H9137">
        <v>9</v>
      </c>
      <c r="I9137">
        <v>2</v>
      </c>
      <c r="J9137">
        <v>6</v>
      </c>
      <c r="K9137">
        <v>1</v>
      </c>
      <c r="L9137">
        <v>0</v>
      </c>
      <c r="M9137">
        <v>0</v>
      </c>
      <c r="N9137">
        <v>0</v>
      </c>
      <c r="O9137">
        <v>0</v>
      </c>
      <c r="P9137">
        <v>0</v>
      </c>
      <c r="Q9137">
        <v>0</v>
      </c>
    </row>
    <row r="9138" spans="1:17" x14ac:dyDescent="0.2">
      <c r="A9138" t="s">
        <v>26876</v>
      </c>
      <c r="B9138" t="s">
        <v>89</v>
      </c>
      <c r="C9138" t="s">
        <v>245</v>
      </c>
      <c r="D9138" t="s">
        <v>17736</v>
      </c>
      <c r="E9138" t="s">
        <v>83</v>
      </c>
      <c r="F9138" t="s">
        <v>4931</v>
      </c>
      <c r="G9138">
        <v>0</v>
      </c>
      <c r="H9138">
        <v>9</v>
      </c>
      <c r="I9138">
        <v>2</v>
      </c>
      <c r="J9138">
        <v>6</v>
      </c>
      <c r="K9138">
        <v>1</v>
      </c>
      <c r="L9138">
        <v>0</v>
      </c>
      <c r="M9138">
        <v>0</v>
      </c>
      <c r="N9138">
        <v>0</v>
      </c>
      <c r="O9138">
        <v>0</v>
      </c>
      <c r="P9138">
        <v>0</v>
      </c>
      <c r="Q9138">
        <v>0</v>
      </c>
    </row>
    <row r="9139" spans="1:17" x14ac:dyDescent="0.2">
      <c r="A9139" t="s">
        <v>26877</v>
      </c>
      <c r="B9139" t="s">
        <v>89</v>
      </c>
      <c r="C9139" t="s">
        <v>245</v>
      </c>
      <c r="D9139" t="s">
        <v>17736</v>
      </c>
      <c r="E9139" t="s">
        <v>83</v>
      </c>
      <c r="F9139" t="s">
        <v>4933</v>
      </c>
      <c r="G9139">
        <v>0</v>
      </c>
      <c r="H9139">
        <v>0</v>
      </c>
      <c r="I9139">
        <v>0</v>
      </c>
      <c r="J9139">
        <v>0</v>
      </c>
      <c r="K9139">
        <v>0</v>
      </c>
      <c r="L9139">
        <v>0</v>
      </c>
      <c r="M9139">
        <v>9</v>
      </c>
      <c r="N9139">
        <v>0</v>
      </c>
      <c r="O9139">
        <v>0</v>
      </c>
      <c r="P9139">
        <v>0</v>
      </c>
      <c r="Q9139">
        <v>0</v>
      </c>
    </row>
    <row r="9140" spans="1:17" x14ac:dyDescent="0.2">
      <c r="A9140" t="s">
        <v>26878</v>
      </c>
      <c r="B9140" t="s">
        <v>89</v>
      </c>
      <c r="C9140" t="s">
        <v>245</v>
      </c>
      <c r="D9140" t="s">
        <v>17736</v>
      </c>
      <c r="E9140" t="s">
        <v>83</v>
      </c>
      <c r="F9140" t="s">
        <v>4935</v>
      </c>
      <c r="G9140">
        <v>0</v>
      </c>
      <c r="H9140">
        <v>9</v>
      </c>
      <c r="I9140">
        <v>2</v>
      </c>
      <c r="J9140">
        <v>6</v>
      </c>
      <c r="K9140">
        <v>1</v>
      </c>
      <c r="L9140">
        <v>0</v>
      </c>
      <c r="M9140">
        <v>0</v>
      </c>
      <c r="N9140">
        <v>0</v>
      </c>
      <c r="O9140">
        <v>0</v>
      </c>
      <c r="P9140">
        <v>0</v>
      </c>
      <c r="Q9140">
        <v>0</v>
      </c>
    </row>
    <row r="9141" spans="1:17" x14ac:dyDescent="0.2">
      <c r="A9141" t="s">
        <v>26879</v>
      </c>
      <c r="B9141" t="s">
        <v>89</v>
      </c>
      <c r="C9141" t="s">
        <v>245</v>
      </c>
      <c r="D9141" t="s">
        <v>17736</v>
      </c>
      <c r="E9141" t="s">
        <v>83</v>
      </c>
      <c r="F9141" t="s">
        <v>4937</v>
      </c>
      <c r="G9141">
        <v>0</v>
      </c>
      <c r="H9141">
        <v>9</v>
      </c>
      <c r="I9141">
        <v>2</v>
      </c>
      <c r="J9141">
        <v>6</v>
      </c>
      <c r="K9141">
        <v>1</v>
      </c>
      <c r="L9141">
        <v>0</v>
      </c>
      <c r="M9141">
        <v>0</v>
      </c>
      <c r="N9141">
        <v>0</v>
      </c>
      <c r="O9141">
        <v>0</v>
      </c>
      <c r="P9141">
        <v>0</v>
      </c>
      <c r="Q9141">
        <v>0</v>
      </c>
    </row>
    <row r="9142" spans="1:17" x14ac:dyDescent="0.2">
      <c r="A9142" t="s">
        <v>26880</v>
      </c>
      <c r="B9142" t="s">
        <v>89</v>
      </c>
      <c r="C9142" t="s">
        <v>245</v>
      </c>
      <c r="D9142" t="s">
        <v>17736</v>
      </c>
      <c r="E9142" t="s">
        <v>83</v>
      </c>
      <c r="F9142" t="s">
        <v>4939</v>
      </c>
      <c r="G9142">
        <v>0</v>
      </c>
      <c r="H9142">
        <v>0</v>
      </c>
      <c r="I9142">
        <v>0</v>
      </c>
      <c r="J9142">
        <v>0</v>
      </c>
      <c r="K9142">
        <v>0</v>
      </c>
      <c r="L9142">
        <v>0</v>
      </c>
      <c r="M9142">
        <v>9</v>
      </c>
      <c r="N9142">
        <v>0</v>
      </c>
      <c r="O9142">
        <v>0</v>
      </c>
      <c r="P9142">
        <v>0</v>
      </c>
      <c r="Q9142">
        <v>0</v>
      </c>
    </row>
    <row r="9143" spans="1:17" x14ac:dyDescent="0.2">
      <c r="A9143" t="s">
        <v>26881</v>
      </c>
      <c r="B9143" t="s">
        <v>89</v>
      </c>
      <c r="C9143" t="s">
        <v>245</v>
      </c>
      <c r="D9143" t="s">
        <v>17736</v>
      </c>
      <c r="E9143" t="s">
        <v>83</v>
      </c>
      <c r="F9143" t="s">
        <v>4941</v>
      </c>
      <c r="G9143">
        <v>0</v>
      </c>
      <c r="H9143">
        <v>9</v>
      </c>
      <c r="I9143">
        <v>2</v>
      </c>
      <c r="J9143">
        <v>6</v>
      </c>
      <c r="K9143">
        <v>1</v>
      </c>
      <c r="L9143">
        <v>0</v>
      </c>
      <c r="M9143">
        <v>0</v>
      </c>
      <c r="N9143">
        <v>0</v>
      </c>
      <c r="O9143">
        <v>0</v>
      </c>
      <c r="P9143">
        <v>0</v>
      </c>
      <c r="Q9143">
        <v>0</v>
      </c>
    </row>
    <row r="9144" spans="1:17" x14ac:dyDescent="0.2">
      <c r="A9144" t="s">
        <v>26882</v>
      </c>
      <c r="B9144" t="s">
        <v>89</v>
      </c>
      <c r="C9144" t="s">
        <v>245</v>
      </c>
      <c r="D9144" t="s">
        <v>17736</v>
      </c>
      <c r="E9144" t="s">
        <v>83</v>
      </c>
      <c r="F9144" t="s">
        <v>4943</v>
      </c>
      <c r="G9144">
        <v>0</v>
      </c>
      <c r="H9144">
        <v>0</v>
      </c>
      <c r="I9144">
        <v>0</v>
      </c>
      <c r="J9144">
        <v>0</v>
      </c>
      <c r="K9144">
        <v>0</v>
      </c>
      <c r="L9144">
        <v>0</v>
      </c>
      <c r="M9144">
        <v>9</v>
      </c>
      <c r="N9144">
        <v>0</v>
      </c>
      <c r="O9144">
        <v>0</v>
      </c>
      <c r="P9144">
        <v>0</v>
      </c>
      <c r="Q9144">
        <v>0</v>
      </c>
    </row>
    <row r="9145" spans="1:17" x14ac:dyDescent="0.2">
      <c r="A9145" t="s">
        <v>26883</v>
      </c>
      <c r="B9145" t="s">
        <v>89</v>
      </c>
      <c r="C9145" t="s">
        <v>245</v>
      </c>
      <c r="D9145" t="s">
        <v>17736</v>
      </c>
      <c r="E9145" t="s">
        <v>83</v>
      </c>
      <c r="F9145" t="s">
        <v>4925</v>
      </c>
      <c r="G9145">
        <v>0</v>
      </c>
      <c r="H9145">
        <v>0</v>
      </c>
      <c r="I9145">
        <v>0</v>
      </c>
      <c r="J9145">
        <v>0</v>
      </c>
      <c r="K9145">
        <v>0</v>
      </c>
      <c r="L9145">
        <v>0</v>
      </c>
      <c r="M9145">
        <v>0</v>
      </c>
      <c r="N9145">
        <v>8</v>
      </c>
      <c r="O9145">
        <v>7</v>
      </c>
      <c r="P9145">
        <v>1</v>
      </c>
      <c r="Q9145">
        <v>0</v>
      </c>
    </row>
    <row r="9146" spans="1:17" x14ac:dyDescent="0.2">
      <c r="A9146" t="s">
        <v>26884</v>
      </c>
      <c r="B9146" t="s">
        <v>89</v>
      </c>
      <c r="C9146" t="s">
        <v>245</v>
      </c>
      <c r="D9146" t="s">
        <v>17736</v>
      </c>
      <c r="E9146" t="s">
        <v>83</v>
      </c>
      <c r="F9146" t="s">
        <v>4927</v>
      </c>
      <c r="G9146">
        <v>0</v>
      </c>
      <c r="H9146">
        <v>0</v>
      </c>
      <c r="I9146">
        <v>0</v>
      </c>
      <c r="J9146">
        <v>0</v>
      </c>
      <c r="K9146">
        <v>0</v>
      </c>
      <c r="L9146">
        <v>0</v>
      </c>
      <c r="M9146">
        <v>0</v>
      </c>
      <c r="N9146">
        <v>8</v>
      </c>
      <c r="O9146">
        <v>7</v>
      </c>
      <c r="P9146">
        <v>1</v>
      </c>
      <c r="Q9146">
        <v>0</v>
      </c>
    </row>
    <row r="9147" spans="1:17" x14ac:dyDescent="0.2">
      <c r="A9147" t="s">
        <v>26885</v>
      </c>
      <c r="B9147" t="s">
        <v>89</v>
      </c>
      <c r="C9147" t="s">
        <v>245</v>
      </c>
      <c r="D9147" t="s">
        <v>17736</v>
      </c>
      <c r="E9147" t="s">
        <v>83</v>
      </c>
      <c r="F9147" t="s">
        <v>17734</v>
      </c>
      <c r="G9147">
        <v>9</v>
      </c>
      <c r="H9147">
        <v>0</v>
      </c>
      <c r="I9147">
        <v>0</v>
      </c>
      <c r="J9147">
        <v>0</v>
      </c>
      <c r="K9147">
        <v>0</v>
      </c>
      <c r="L9147">
        <v>0</v>
      </c>
      <c r="M9147">
        <v>0</v>
      </c>
      <c r="N9147">
        <v>0</v>
      </c>
      <c r="O9147">
        <v>0</v>
      </c>
      <c r="P9147">
        <v>0</v>
      </c>
      <c r="Q9147">
        <v>0</v>
      </c>
    </row>
    <row r="9148" spans="1:17" x14ac:dyDescent="0.2">
      <c r="A9148" t="s">
        <v>26886</v>
      </c>
      <c r="B9148" t="s">
        <v>89</v>
      </c>
      <c r="C9148" t="s">
        <v>245</v>
      </c>
      <c r="D9148" t="s">
        <v>17736</v>
      </c>
      <c r="E9148" t="s">
        <v>81</v>
      </c>
      <c r="F9148" t="s">
        <v>4929</v>
      </c>
      <c r="G9148">
        <v>0</v>
      </c>
      <c r="H9148">
        <v>5</v>
      </c>
      <c r="I9148">
        <v>1</v>
      </c>
      <c r="J9148">
        <v>4</v>
      </c>
      <c r="K9148">
        <v>0</v>
      </c>
      <c r="L9148">
        <v>0</v>
      </c>
      <c r="M9148">
        <v>0</v>
      </c>
      <c r="N9148">
        <v>0</v>
      </c>
      <c r="O9148">
        <v>0</v>
      </c>
      <c r="P9148">
        <v>0</v>
      </c>
      <c r="Q9148">
        <v>0</v>
      </c>
    </row>
    <row r="9149" spans="1:17" x14ac:dyDescent="0.2">
      <c r="A9149" t="s">
        <v>26887</v>
      </c>
      <c r="B9149" t="s">
        <v>89</v>
      </c>
      <c r="C9149" t="s">
        <v>245</v>
      </c>
      <c r="D9149" t="s">
        <v>17736</v>
      </c>
      <c r="E9149" t="s">
        <v>81</v>
      </c>
      <c r="F9149" t="s">
        <v>4931</v>
      </c>
      <c r="G9149">
        <v>0</v>
      </c>
      <c r="H9149">
        <v>5</v>
      </c>
      <c r="I9149">
        <v>1</v>
      </c>
      <c r="J9149">
        <v>4</v>
      </c>
      <c r="K9149">
        <v>0</v>
      </c>
      <c r="L9149">
        <v>0</v>
      </c>
      <c r="M9149">
        <v>0</v>
      </c>
      <c r="N9149">
        <v>0</v>
      </c>
      <c r="O9149">
        <v>0</v>
      </c>
      <c r="P9149">
        <v>0</v>
      </c>
      <c r="Q9149">
        <v>0</v>
      </c>
    </row>
    <row r="9150" spans="1:17" x14ac:dyDescent="0.2">
      <c r="A9150" t="s">
        <v>26888</v>
      </c>
      <c r="B9150" t="s">
        <v>89</v>
      </c>
      <c r="C9150" t="s">
        <v>245</v>
      </c>
      <c r="D9150" t="s">
        <v>17736</v>
      </c>
      <c r="E9150" t="s">
        <v>81</v>
      </c>
      <c r="F9150" t="s">
        <v>4933</v>
      </c>
      <c r="G9150">
        <v>0</v>
      </c>
      <c r="H9150">
        <v>0</v>
      </c>
      <c r="I9150">
        <v>0</v>
      </c>
      <c r="J9150">
        <v>0</v>
      </c>
      <c r="K9150">
        <v>0</v>
      </c>
      <c r="L9150">
        <v>0</v>
      </c>
      <c r="M9150">
        <v>5</v>
      </c>
      <c r="N9150">
        <v>0</v>
      </c>
      <c r="O9150">
        <v>0</v>
      </c>
      <c r="P9150">
        <v>0</v>
      </c>
      <c r="Q9150">
        <v>0</v>
      </c>
    </row>
    <row r="9151" spans="1:17" x14ac:dyDescent="0.2">
      <c r="A9151" t="s">
        <v>26889</v>
      </c>
      <c r="B9151" t="s">
        <v>89</v>
      </c>
      <c r="C9151" t="s">
        <v>245</v>
      </c>
      <c r="D9151" t="s">
        <v>17736</v>
      </c>
      <c r="E9151" t="s">
        <v>81</v>
      </c>
      <c r="F9151" t="s">
        <v>4935</v>
      </c>
      <c r="G9151">
        <v>0</v>
      </c>
      <c r="H9151">
        <v>5</v>
      </c>
      <c r="I9151">
        <v>1</v>
      </c>
      <c r="J9151">
        <v>4</v>
      </c>
      <c r="K9151">
        <v>0</v>
      </c>
      <c r="L9151">
        <v>0</v>
      </c>
      <c r="M9151">
        <v>0</v>
      </c>
      <c r="N9151">
        <v>0</v>
      </c>
      <c r="O9151">
        <v>0</v>
      </c>
      <c r="P9151">
        <v>0</v>
      </c>
      <c r="Q9151">
        <v>0</v>
      </c>
    </row>
    <row r="9152" spans="1:17" x14ac:dyDescent="0.2">
      <c r="A9152" t="s">
        <v>26890</v>
      </c>
      <c r="B9152" t="s">
        <v>89</v>
      </c>
      <c r="C9152" t="s">
        <v>245</v>
      </c>
      <c r="D9152" t="s">
        <v>17736</v>
      </c>
      <c r="E9152" t="s">
        <v>81</v>
      </c>
      <c r="F9152" t="s">
        <v>4937</v>
      </c>
      <c r="G9152">
        <v>0</v>
      </c>
      <c r="H9152">
        <v>5</v>
      </c>
      <c r="I9152">
        <v>1</v>
      </c>
      <c r="J9152">
        <v>4</v>
      </c>
      <c r="K9152">
        <v>0</v>
      </c>
      <c r="L9152">
        <v>0</v>
      </c>
      <c r="M9152">
        <v>0</v>
      </c>
      <c r="N9152">
        <v>0</v>
      </c>
      <c r="O9152">
        <v>0</v>
      </c>
      <c r="P9152">
        <v>0</v>
      </c>
      <c r="Q9152">
        <v>0</v>
      </c>
    </row>
    <row r="9153" spans="1:17" x14ac:dyDescent="0.2">
      <c r="A9153" t="s">
        <v>26891</v>
      </c>
      <c r="B9153" t="s">
        <v>89</v>
      </c>
      <c r="C9153" t="s">
        <v>245</v>
      </c>
      <c r="D9153" t="s">
        <v>17736</v>
      </c>
      <c r="E9153" t="s">
        <v>81</v>
      </c>
      <c r="F9153" t="s">
        <v>4939</v>
      </c>
      <c r="G9153">
        <v>0</v>
      </c>
      <c r="H9153">
        <v>0</v>
      </c>
      <c r="I9153">
        <v>0</v>
      </c>
      <c r="J9153">
        <v>0</v>
      </c>
      <c r="K9153">
        <v>0</v>
      </c>
      <c r="L9153">
        <v>0</v>
      </c>
      <c r="M9153">
        <v>5</v>
      </c>
      <c r="N9153">
        <v>0</v>
      </c>
      <c r="O9153">
        <v>0</v>
      </c>
      <c r="P9153">
        <v>0</v>
      </c>
      <c r="Q9153">
        <v>0</v>
      </c>
    </row>
    <row r="9154" spans="1:17" x14ac:dyDescent="0.2">
      <c r="A9154" t="s">
        <v>26892</v>
      </c>
      <c r="B9154" t="s">
        <v>89</v>
      </c>
      <c r="C9154" t="s">
        <v>245</v>
      </c>
      <c r="D9154" t="s">
        <v>17736</v>
      </c>
      <c r="E9154" t="s">
        <v>81</v>
      </c>
      <c r="F9154" t="s">
        <v>4941</v>
      </c>
      <c r="G9154">
        <v>0</v>
      </c>
      <c r="H9154">
        <v>5</v>
      </c>
      <c r="I9154">
        <v>1</v>
      </c>
      <c r="J9154">
        <v>4</v>
      </c>
      <c r="K9154">
        <v>0</v>
      </c>
      <c r="L9154">
        <v>0</v>
      </c>
      <c r="M9154">
        <v>0</v>
      </c>
      <c r="N9154">
        <v>0</v>
      </c>
      <c r="O9154">
        <v>0</v>
      </c>
      <c r="P9154">
        <v>0</v>
      </c>
      <c r="Q9154">
        <v>0</v>
      </c>
    </row>
    <row r="9155" spans="1:17" x14ac:dyDescent="0.2">
      <c r="A9155" t="s">
        <v>26893</v>
      </c>
      <c r="B9155" t="s">
        <v>89</v>
      </c>
      <c r="C9155" t="s">
        <v>245</v>
      </c>
      <c r="D9155" t="s">
        <v>17736</v>
      </c>
      <c r="E9155" t="s">
        <v>81</v>
      </c>
      <c r="F9155" t="s">
        <v>4943</v>
      </c>
      <c r="G9155">
        <v>0</v>
      </c>
      <c r="H9155">
        <v>0</v>
      </c>
      <c r="I9155">
        <v>0</v>
      </c>
      <c r="J9155">
        <v>0</v>
      </c>
      <c r="K9155">
        <v>0</v>
      </c>
      <c r="L9155">
        <v>0</v>
      </c>
      <c r="M9155">
        <v>5</v>
      </c>
      <c r="N9155">
        <v>0</v>
      </c>
      <c r="O9155">
        <v>0</v>
      </c>
      <c r="P9155">
        <v>0</v>
      </c>
      <c r="Q9155">
        <v>0</v>
      </c>
    </row>
    <row r="9156" spans="1:17" x14ac:dyDescent="0.2">
      <c r="A9156" t="s">
        <v>26894</v>
      </c>
      <c r="B9156" t="s">
        <v>89</v>
      </c>
      <c r="C9156" t="s">
        <v>245</v>
      </c>
      <c r="D9156" t="s">
        <v>17736</v>
      </c>
      <c r="E9156" t="s">
        <v>81</v>
      </c>
      <c r="F9156" t="s">
        <v>4925</v>
      </c>
      <c r="G9156">
        <v>0</v>
      </c>
      <c r="H9156">
        <v>0</v>
      </c>
      <c r="I9156">
        <v>0</v>
      </c>
      <c r="J9156">
        <v>0</v>
      </c>
      <c r="K9156">
        <v>0</v>
      </c>
      <c r="L9156">
        <v>0</v>
      </c>
      <c r="M9156">
        <v>0</v>
      </c>
      <c r="N9156">
        <v>4</v>
      </c>
      <c r="O9156">
        <v>4</v>
      </c>
      <c r="P9156">
        <v>0</v>
      </c>
      <c r="Q9156">
        <v>0</v>
      </c>
    </row>
    <row r="9157" spans="1:17" x14ac:dyDescent="0.2">
      <c r="A9157" t="s">
        <v>26895</v>
      </c>
      <c r="B9157" t="s">
        <v>89</v>
      </c>
      <c r="C9157" t="s">
        <v>245</v>
      </c>
      <c r="D9157" t="s">
        <v>17736</v>
      </c>
      <c r="E9157" t="s">
        <v>81</v>
      </c>
      <c r="F9157" t="s">
        <v>4927</v>
      </c>
      <c r="G9157">
        <v>0</v>
      </c>
      <c r="H9157">
        <v>0</v>
      </c>
      <c r="I9157">
        <v>0</v>
      </c>
      <c r="J9157">
        <v>0</v>
      </c>
      <c r="K9157">
        <v>0</v>
      </c>
      <c r="L9157">
        <v>0</v>
      </c>
      <c r="M9157">
        <v>0</v>
      </c>
      <c r="N9157">
        <v>4</v>
      </c>
      <c r="O9157">
        <v>4</v>
      </c>
      <c r="P9157">
        <v>0</v>
      </c>
      <c r="Q9157">
        <v>0</v>
      </c>
    </row>
    <row r="9158" spans="1:17" x14ac:dyDescent="0.2">
      <c r="A9158" t="s">
        <v>26896</v>
      </c>
      <c r="B9158" t="s">
        <v>89</v>
      </c>
      <c r="C9158" t="s">
        <v>245</v>
      </c>
      <c r="D9158" t="s">
        <v>17736</v>
      </c>
      <c r="E9158" t="s">
        <v>81</v>
      </c>
      <c r="F9158" t="s">
        <v>17734</v>
      </c>
      <c r="G9158">
        <v>5</v>
      </c>
      <c r="H9158">
        <v>0</v>
      </c>
      <c r="I9158">
        <v>0</v>
      </c>
      <c r="J9158">
        <v>0</v>
      </c>
      <c r="K9158">
        <v>0</v>
      </c>
      <c r="L9158">
        <v>0</v>
      </c>
      <c r="M9158">
        <v>0</v>
      </c>
      <c r="N9158">
        <v>0</v>
      </c>
      <c r="O9158">
        <v>0</v>
      </c>
      <c r="P9158">
        <v>0</v>
      </c>
      <c r="Q9158">
        <v>0</v>
      </c>
    </row>
    <row r="9159" spans="1:17" x14ac:dyDescent="0.2">
      <c r="A9159" t="s">
        <v>26897</v>
      </c>
      <c r="B9159" t="s">
        <v>88</v>
      </c>
      <c r="C9159" t="s">
        <v>156</v>
      </c>
      <c r="D9159" t="s">
        <v>17736</v>
      </c>
      <c r="E9159" t="s">
        <v>81</v>
      </c>
      <c r="F9159" t="s">
        <v>4943</v>
      </c>
      <c r="G9159">
        <v>0</v>
      </c>
      <c r="H9159">
        <v>0</v>
      </c>
      <c r="I9159">
        <v>0</v>
      </c>
      <c r="J9159">
        <v>0</v>
      </c>
      <c r="K9159">
        <v>0</v>
      </c>
      <c r="L9159">
        <v>0</v>
      </c>
      <c r="M9159">
        <v>51</v>
      </c>
      <c r="N9159">
        <v>0</v>
      </c>
      <c r="O9159">
        <v>0</v>
      </c>
      <c r="P9159">
        <v>0</v>
      </c>
      <c r="Q9159">
        <v>0</v>
      </c>
    </row>
    <row r="9160" spans="1:17" x14ac:dyDescent="0.2">
      <c r="A9160" t="s">
        <v>26898</v>
      </c>
      <c r="B9160" t="s">
        <v>88</v>
      </c>
      <c r="C9160" t="s">
        <v>156</v>
      </c>
      <c r="D9160" t="s">
        <v>17736</v>
      </c>
      <c r="E9160" t="s">
        <v>81</v>
      </c>
      <c r="F9160" t="s">
        <v>4925</v>
      </c>
      <c r="G9160">
        <v>0</v>
      </c>
      <c r="H9160">
        <v>0</v>
      </c>
      <c r="I9160">
        <v>0</v>
      </c>
      <c r="J9160">
        <v>0</v>
      </c>
      <c r="K9160">
        <v>0</v>
      </c>
      <c r="L9160">
        <v>0</v>
      </c>
      <c r="M9160">
        <v>0</v>
      </c>
      <c r="N9160">
        <v>51</v>
      </c>
      <c r="O9160">
        <v>51</v>
      </c>
      <c r="P9160">
        <v>0</v>
      </c>
      <c r="Q9160">
        <v>0</v>
      </c>
    </row>
    <row r="9161" spans="1:17" x14ac:dyDescent="0.2">
      <c r="A9161" t="s">
        <v>26899</v>
      </c>
      <c r="B9161" t="s">
        <v>88</v>
      </c>
      <c r="C9161" t="s">
        <v>156</v>
      </c>
      <c r="D9161" t="s">
        <v>17736</v>
      </c>
      <c r="E9161" t="s">
        <v>81</v>
      </c>
      <c r="F9161" t="s">
        <v>4927</v>
      </c>
      <c r="G9161">
        <v>0</v>
      </c>
      <c r="H9161">
        <v>0</v>
      </c>
      <c r="I9161">
        <v>0</v>
      </c>
      <c r="J9161">
        <v>0</v>
      </c>
      <c r="K9161">
        <v>0</v>
      </c>
      <c r="L9161">
        <v>0</v>
      </c>
      <c r="M9161">
        <v>0</v>
      </c>
      <c r="N9161">
        <v>49</v>
      </c>
      <c r="O9161">
        <v>49</v>
      </c>
      <c r="P9161">
        <v>0</v>
      </c>
      <c r="Q9161">
        <v>0</v>
      </c>
    </row>
    <row r="9162" spans="1:17" x14ac:dyDescent="0.2">
      <c r="A9162" t="s">
        <v>26900</v>
      </c>
      <c r="B9162" t="s">
        <v>88</v>
      </c>
      <c r="C9162" t="s">
        <v>156</v>
      </c>
      <c r="D9162" t="s">
        <v>17736</v>
      </c>
      <c r="E9162" t="s">
        <v>81</v>
      </c>
      <c r="F9162" t="s">
        <v>17734</v>
      </c>
      <c r="G9162">
        <v>51</v>
      </c>
      <c r="H9162">
        <v>0</v>
      </c>
      <c r="I9162">
        <v>0</v>
      </c>
      <c r="J9162">
        <v>0</v>
      </c>
      <c r="K9162">
        <v>0</v>
      </c>
      <c r="L9162">
        <v>0</v>
      </c>
      <c r="M9162">
        <v>0</v>
      </c>
      <c r="N9162">
        <v>0</v>
      </c>
      <c r="O9162">
        <v>0</v>
      </c>
      <c r="P9162">
        <v>0</v>
      </c>
      <c r="Q9162">
        <v>0</v>
      </c>
    </row>
    <row r="9163" spans="1:17" x14ac:dyDescent="0.2">
      <c r="A9163" t="s">
        <v>26901</v>
      </c>
      <c r="B9163" t="s">
        <v>88</v>
      </c>
      <c r="C9163" t="s">
        <v>156</v>
      </c>
      <c r="D9163" t="s">
        <v>17748</v>
      </c>
      <c r="E9163" t="s">
        <v>83</v>
      </c>
      <c r="F9163" t="s">
        <v>17749</v>
      </c>
      <c r="G9163">
        <v>0</v>
      </c>
      <c r="H9163">
        <v>0</v>
      </c>
      <c r="I9163">
        <v>0</v>
      </c>
      <c r="J9163">
        <v>0</v>
      </c>
      <c r="K9163">
        <v>0</v>
      </c>
      <c r="L9163">
        <v>0</v>
      </c>
      <c r="M9163">
        <v>0</v>
      </c>
      <c r="N9163">
        <v>4</v>
      </c>
      <c r="O9163">
        <v>3</v>
      </c>
      <c r="P9163">
        <v>1</v>
      </c>
      <c r="Q9163">
        <v>0</v>
      </c>
    </row>
    <row r="9164" spans="1:17" x14ac:dyDescent="0.2">
      <c r="A9164" t="s">
        <v>26902</v>
      </c>
      <c r="B9164" t="s">
        <v>88</v>
      </c>
      <c r="C9164" t="s">
        <v>156</v>
      </c>
      <c r="D9164" t="s">
        <v>17748</v>
      </c>
      <c r="E9164" t="s">
        <v>83</v>
      </c>
      <c r="F9164" t="s">
        <v>17734</v>
      </c>
      <c r="G9164">
        <v>4</v>
      </c>
      <c r="H9164">
        <v>0</v>
      </c>
      <c r="I9164">
        <v>0</v>
      </c>
      <c r="J9164">
        <v>0</v>
      </c>
      <c r="K9164">
        <v>0</v>
      </c>
      <c r="L9164">
        <v>0</v>
      </c>
      <c r="M9164">
        <v>0</v>
      </c>
      <c r="N9164">
        <v>0</v>
      </c>
      <c r="O9164">
        <v>0</v>
      </c>
      <c r="P9164">
        <v>0</v>
      </c>
      <c r="Q9164">
        <v>0</v>
      </c>
    </row>
    <row r="9165" spans="1:17" x14ac:dyDescent="0.2">
      <c r="A9165" t="s">
        <v>26903</v>
      </c>
      <c r="B9165" t="s">
        <v>88</v>
      </c>
      <c r="C9165" t="s">
        <v>156</v>
      </c>
      <c r="D9165" t="s">
        <v>17748</v>
      </c>
      <c r="E9165" t="s">
        <v>81</v>
      </c>
      <c r="F9165" t="s">
        <v>17749</v>
      </c>
      <c r="G9165">
        <v>0</v>
      </c>
      <c r="H9165">
        <v>0</v>
      </c>
      <c r="I9165">
        <v>0</v>
      </c>
      <c r="J9165">
        <v>0</v>
      </c>
      <c r="K9165">
        <v>0</v>
      </c>
      <c r="L9165">
        <v>0</v>
      </c>
      <c r="M9165">
        <v>0</v>
      </c>
      <c r="N9165">
        <v>7</v>
      </c>
      <c r="O9165">
        <v>6</v>
      </c>
      <c r="P9165">
        <v>1</v>
      </c>
      <c r="Q9165">
        <v>0</v>
      </c>
    </row>
    <row r="9166" spans="1:17" x14ac:dyDescent="0.2">
      <c r="A9166" t="s">
        <v>26904</v>
      </c>
      <c r="B9166" t="s">
        <v>88</v>
      </c>
      <c r="C9166" t="s">
        <v>156</v>
      </c>
      <c r="D9166" t="s">
        <v>17748</v>
      </c>
      <c r="E9166" t="s">
        <v>81</v>
      </c>
      <c r="F9166" t="s">
        <v>17734</v>
      </c>
      <c r="G9166">
        <v>7</v>
      </c>
      <c r="H9166">
        <v>0</v>
      </c>
      <c r="I9166">
        <v>0</v>
      </c>
      <c r="J9166">
        <v>0</v>
      </c>
      <c r="K9166">
        <v>0</v>
      </c>
      <c r="L9166">
        <v>0</v>
      </c>
      <c r="M9166">
        <v>0</v>
      </c>
      <c r="N9166">
        <v>0</v>
      </c>
      <c r="O9166">
        <v>0</v>
      </c>
      <c r="P9166">
        <v>0</v>
      </c>
      <c r="Q9166">
        <v>0</v>
      </c>
    </row>
    <row r="9167" spans="1:17" x14ac:dyDescent="0.2">
      <c r="A9167" t="s">
        <v>26905</v>
      </c>
      <c r="B9167" t="s">
        <v>88</v>
      </c>
      <c r="C9167" t="s">
        <v>156</v>
      </c>
      <c r="D9167" t="s">
        <v>17754</v>
      </c>
      <c r="E9167" t="s">
        <v>83</v>
      </c>
      <c r="F9167" t="s">
        <v>17734</v>
      </c>
      <c r="G9167">
        <v>4</v>
      </c>
      <c r="H9167">
        <v>0</v>
      </c>
      <c r="I9167">
        <v>0</v>
      </c>
      <c r="J9167">
        <v>0</v>
      </c>
      <c r="K9167">
        <v>0</v>
      </c>
      <c r="L9167">
        <v>0</v>
      </c>
      <c r="M9167">
        <v>0</v>
      </c>
      <c r="N9167">
        <v>0</v>
      </c>
      <c r="O9167">
        <v>0</v>
      </c>
      <c r="P9167">
        <v>0</v>
      </c>
      <c r="Q9167">
        <v>0</v>
      </c>
    </row>
    <row r="9168" spans="1:17" x14ac:dyDescent="0.2">
      <c r="A9168" t="s">
        <v>26906</v>
      </c>
      <c r="B9168" t="s">
        <v>88</v>
      </c>
      <c r="C9168" t="s">
        <v>156</v>
      </c>
      <c r="D9168" t="s">
        <v>17754</v>
      </c>
      <c r="E9168" t="s">
        <v>81</v>
      </c>
      <c r="F9168" t="s">
        <v>17734</v>
      </c>
      <c r="G9168">
        <v>1</v>
      </c>
      <c r="H9168">
        <v>0</v>
      </c>
      <c r="I9168">
        <v>0</v>
      </c>
      <c r="J9168">
        <v>0</v>
      </c>
      <c r="K9168">
        <v>0</v>
      </c>
      <c r="L9168">
        <v>0</v>
      </c>
      <c r="M9168">
        <v>0</v>
      </c>
      <c r="N9168">
        <v>0</v>
      </c>
      <c r="O9168">
        <v>0</v>
      </c>
      <c r="P9168">
        <v>0</v>
      </c>
      <c r="Q9168">
        <v>0</v>
      </c>
    </row>
    <row r="9169" spans="1:17" x14ac:dyDescent="0.2">
      <c r="A9169" t="s">
        <v>26907</v>
      </c>
      <c r="B9169" t="s">
        <v>88</v>
      </c>
      <c r="C9169" t="s">
        <v>157</v>
      </c>
      <c r="D9169" t="s">
        <v>17736</v>
      </c>
      <c r="E9169" t="s">
        <v>83</v>
      </c>
      <c r="F9169" t="s">
        <v>4929</v>
      </c>
      <c r="G9169">
        <v>0</v>
      </c>
      <c r="H9169">
        <v>5</v>
      </c>
      <c r="I9169">
        <v>1</v>
      </c>
      <c r="J9169">
        <v>3</v>
      </c>
      <c r="K9169">
        <v>0</v>
      </c>
      <c r="L9169">
        <v>1</v>
      </c>
      <c r="M9169">
        <v>0</v>
      </c>
      <c r="N9169">
        <v>0</v>
      </c>
      <c r="O9169">
        <v>0</v>
      </c>
      <c r="P9169">
        <v>0</v>
      </c>
      <c r="Q9169">
        <v>0</v>
      </c>
    </row>
    <row r="9170" spans="1:17" x14ac:dyDescent="0.2">
      <c r="A9170" t="s">
        <v>26908</v>
      </c>
      <c r="B9170" t="s">
        <v>88</v>
      </c>
      <c r="C9170" t="s">
        <v>157</v>
      </c>
      <c r="D9170" t="s">
        <v>17736</v>
      </c>
      <c r="E9170" t="s">
        <v>83</v>
      </c>
      <c r="F9170" t="s">
        <v>4931</v>
      </c>
      <c r="G9170">
        <v>0</v>
      </c>
      <c r="H9170">
        <v>5</v>
      </c>
      <c r="I9170">
        <v>1</v>
      </c>
      <c r="J9170">
        <v>3</v>
      </c>
      <c r="K9170">
        <v>0</v>
      </c>
      <c r="L9170">
        <v>1</v>
      </c>
      <c r="M9170">
        <v>0</v>
      </c>
      <c r="N9170">
        <v>0</v>
      </c>
      <c r="O9170">
        <v>0</v>
      </c>
      <c r="P9170">
        <v>0</v>
      </c>
      <c r="Q9170">
        <v>0</v>
      </c>
    </row>
    <row r="9171" spans="1:17" x14ac:dyDescent="0.2">
      <c r="A9171" t="s">
        <v>26909</v>
      </c>
      <c r="B9171" t="s">
        <v>88</v>
      </c>
      <c r="C9171" t="s">
        <v>157</v>
      </c>
      <c r="D9171" t="s">
        <v>17736</v>
      </c>
      <c r="E9171" t="s">
        <v>83</v>
      </c>
      <c r="F9171" t="s">
        <v>4933</v>
      </c>
      <c r="G9171">
        <v>0</v>
      </c>
      <c r="H9171">
        <v>0</v>
      </c>
      <c r="I9171">
        <v>0</v>
      </c>
      <c r="J9171">
        <v>0</v>
      </c>
      <c r="K9171">
        <v>0</v>
      </c>
      <c r="L9171">
        <v>0</v>
      </c>
      <c r="M9171">
        <v>5</v>
      </c>
      <c r="N9171">
        <v>0</v>
      </c>
      <c r="O9171">
        <v>0</v>
      </c>
      <c r="P9171">
        <v>0</v>
      </c>
      <c r="Q9171">
        <v>0</v>
      </c>
    </row>
    <row r="9172" spans="1:17" x14ac:dyDescent="0.2">
      <c r="A9172" t="s">
        <v>26910</v>
      </c>
      <c r="B9172" t="s">
        <v>88</v>
      </c>
      <c r="C9172" t="s">
        <v>157</v>
      </c>
      <c r="D9172" t="s">
        <v>17736</v>
      </c>
      <c r="E9172" t="s">
        <v>83</v>
      </c>
      <c r="F9172" t="s">
        <v>4935</v>
      </c>
      <c r="G9172">
        <v>0</v>
      </c>
      <c r="H9172">
        <v>5</v>
      </c>
      <c r="I9172">
        <v>1</v>
      </c>
      <c r="J9172">
        <v>3</v>
      </c>
      <c r="K9172">
        <v>0</v>
      </c>
      <c r="L9172">
        <v>1</v>
      </c>
      <c r="M9172">
        <v>0</v>
      </c>
      <c r="N9172">
        <v>0</v>
      </c>
      <c r="O9172">
        <v>0</v>
      </c>
      <c r="P9172">
        <v>0</v>
      </c>
      <c r="Q9172">
        <v>0</v>
      </c>
    </row>
    <row r="9173" spans="1:17" x14ac:dyDescent="0.2">
      <c r="A9173" t="s">
        <v>26911</v>
      </c>
      <c r="B9173" t="s">
        <v>88</v>
      </c>
      <c r="C9173" t="s">
        <v>157</v>
      </c>
      <c r="D9173" t="s">
        <v>17736</v>
      </c>
      <c r="E9173" t="s">
        <v>83</v>
      </c>
      <c r="F9173" t="s">
        <v>4937</v>
      </c>
      <c r="G9173">
        <v>0</v>
      </c>
      <c r="H9173">
        <v>5</v>
      </c>
      <c r="I9173">
        <v>1</v>
      </c>
      <c r="J9173">
        <v>3</v>
      </c>
      <c r="K9173">
        <v>0</v>
      </c>
      <c r="L9173">
        <v>1</v>
      </c>
      <c r="M9173">
        <v>0</v>
      </c>
      <c r="N9173">
        <v>0</v>
      </c>
      <c r="O9173">
        <v>0</v>
      </c>
      <c r="P9173">
        <v>0</v>
      </c>
      <c r="Q9173">
        <v>0</v>
      </c>
    </row>
    <row r="9174" spans="1:17" x14ac:dyDescent="0.2">
      <c r="A9174" t="s">
        <v>26912</v>
      </c>
      <c r="B9174" t="s">
        <v>88</v>
      </c>
      <c r="C9174" t="s">
        <v>157</v>
      </c>
      <c r="D9174" t="s">
        <v>17736</v>
      </c>
      <c r="E9174" t="s">
        <v>83</v>
      </c>
      <c r="F9174" t="s">
        <v>4939</v>
      </c>
      <c r="G9174">
        <v>0</v>
      </c>
      <c r="H9174">
        <v>0</v>
      </c>
      <c r="I9174">
        <v>0</v>
      </c>
      <c r="J9174">
        <v>0</v>
      </c>
      <c r="K9174">
        <v>0</v>
      </c>
      <c r="L9174">
        <v>0</v>
      </c>
      <c r="M9174">
        <v>5</v>
      </c>
      <c r="N9174">
        <v>0</v>
      </c>
      <c r="O9174">
        <v>0</v>
      </c>
      <c r="P9174">
        <v>0</v>
      </c>
      <c r="Q9174">
        <v>0</v>
      </c>
    </row>
    <row r="9175" spans="1:17" x14ac:dyDescent="0.2">
      <c r="A9175" t="s">
        <v>26913</v>
      </c>
      <c r="B9175" t="s">
        <v>88</v>
      </c>
      <c r="C9175" t="s">
        <v>157</v>
      </c>
      <c r="D9175" t="s">
        <v>17736</v>
      </c>
      <c r="E9175" t="s">
        <v>83</v>
      </c>
      <c r="F9175" t="s">
        <v>4941</v>
      </c>
      <c r="G9175">
        <v>0</v>
      </c>
      <c r="H9175">
        <v>5</v>
      </c>
      <c r="I9175">
        <v>1</v>
      </c>
      <c r="J9175">
        <v>3</v>
      </c>
      <c r="K9175">
        <v>0</v>
      </c>
      <c r="L9175">
        <v>1</v>
      </c>
      <c r="M9175">
        <v>0</v>
      </c>
      <c r="N9175">
        <v>0</v>
      </c>
      <c r="O9175">
        <v>0</v>
      </c>
      <c r="P9175">
        <v>0</v>
      </c>
      <c r="Q9175">
        <v>0</v>
      </c>
    </row>
    <row r="9176" spans="1:17" x14ac:dyDescent="0.2">
      <c r="A9176" t="s">
        <v>26914</v>
      </c>
      <c r="B9176" t="s">
        <v>88</v>
      </c>
      <c r="C9176" t="s">
        <v>157</v>
      </c>
      <c r="D9176" t="s">
        <v>17736</v>
      </c>
      <c r="E9176" t="s">
        <v>83</v>
      </c>
      <c r="F9176" t="s">
        <v>4943</v>
      </c>
      <c r="G9176">
        <v>0</v>
      </c>
      <c r="H9176">
        <v>0</v>
      </c>
      <c r="I9176">
        <v>0</v>
      </c>
      <c r="J9176">
        <v>0</v>
      </c>
      <c r="K9176">
        <v>0</v>
      </c>
      <c r="L9176">
        <v>0</v>
      </c>
      <c r="M9176">
        <v>5</v>
      </c>
      <c r="N9176">
        <v>0</v>
      </c>
      <c r="O9176">
        <v>0</v>
      </c>
      <c r="P9176">
        <v>0</v>
      </c>
      <c r="Q9176">
        <v>0</v>
      </c>
    </row>
    <row r="9177" spans="1:17" x14ac:dyDescent="0.2">
      <c r="A9177" t="s">
        <v>26915</v>
      </c>
      <c r="B9177" t="s">
        <v>88</v>
      </c>
      <c r="C9177" t="s">
        <v>157</v>
      </c>
      <c r="D9177" t="s">
        <v>17736</v>
      </c>
      <c r="E9177" t="s">
        <v>83</v>
      </c>
      <c r="F9177" t="s">
        <v>4925</v>
      </c>
      <c r="G9177">
        <v>0</v>
      </c>
      <c r="H9177">
        <v>0</v>
      </c>
      <c r="I9177">
        <v>0</v>
      </c>
      <c r="J9177">
        <v>0</v>
      </c>
      <c r="K9177">
        <v>0</v>
      </c>
      <c r="L9177">
        <v>0</v>
      </c>
      <c r="M9177">
        <v>0</v>
      </c>
      <c r="N9177">
        <v>4</v>
      </c>
      <c r="O9177">
        <v>3</v>
      </c>
      <c r="P9177">
        <v>1</v>
      </c>
      <c r="Q9177">
        <v>0</v>
      </c>
    </row>
    <row r="9178" spans="1:17" x14ac:dyDescent="0.2">
      <c r="A9178" t="s">
        <v>26916</v>
      </c>
      <c r="B9178" t="s">
        <v>88</v>
      </c>
      <c r="C9178" t="s">
        <v>157</v>
      </c>
      <c r="D9178" t="s">
        <v>17736</v>
      </c>
      <c r="E9178" t="s">
        <v>83</v>
      </c>
      <c r="F9178" t="s">
        <v>4927</v>
      </c>
      <c r="G9178">
        <v>0</v>
      </c>
      <c r="H9178">
        <v>0</v>
      </c>
      <c r="I9178">
        <v>0</v>
      </c>
      <c r="J9178">
        <v>0</v>
      </c>
      <c r="K9178">
        <v>0</v>
      </c>
      <c r="L9178">
        <v>0</v>
      </c>
      <c r="M9178">
        <v>0</v>
      </c>
      <c r="N9178">
        <v>3</v>
      </c>
      <c r="O9178">
        <v>2</v>
      </c>
      <c r="P9178">
        <v>1</v>
      </c>
      <c r="Q9178">
        <v>0</v>
      </c>
    </row>
    <row r="9179" spans="1:17" x14ac:dyDescent="0.2">
      <c r="A9179" t="s">
        <v>26917</v>
      </c>
      <c r="B9179" t="s">
        <v>88</v>
      </c>
      <c r="C9179" t="s">
        <v>157</v>
      </c>
      <c r="D9179" t="s">
        <v>17736</v>
      </c>
      <c r="E9179" t="s">
        <v>83</v>
      </c>
      <c r="F9179" t="s">
        <v>17734</v>
      </c>
      <c r="G9179">
        <v>5</v>
      </c>
      <c r="H9179">
        <v>0</v>
      </c>
      <c r="I9179">
        <v>0</v>
      </c>
      <c r="J9179">
        <v>0</v>
      </c>
      <c r="K9179">
        <v>0</v>
      </c>
      <c r="L9179">
        <v>0</v>
      </c>
      <c r="M9179">
        <v>0</v>
      </c>
      <c r="N9179">
        <v>0</v>
      </c>
      <c r="O9179">
        <v>0</v>
      </c>
      <c r="P9179">
        <v>0</v>
      </c>
      <c r="Q9179">
        <v>0</v>
      </c>
    </row>
    <row r="9180" spans="1:17" x14ac:dyDescent="0.2">
      <c r="A9180" t="s">
        <v>26918</v>
      </c>
      <c r="B9180" t="s">
        <v>88</v>
      </c>
      <c r="C9180" t="s">
        <v>157</v>
      </c>
      <c r="D9180" t="s">
        <v>17736</v>
      </c>
      <c r="E9180" t="s">
        <v>81</v>
      </c>
      <c r="F9180" t="s">
        <v>4929</v>
      </c>
      <c r="G9180">
        <v>0</v>
      </c>
      <c r="H9180">
        <v>2</v>
      </c>
      <c r="I9180">
        <v>0</v>
      </c>
      <c r="J9180">
        <v>2</v>
      </c>
      <c r="K9180">
        <v>0</v>
      </c>
      <c r="L9180">
        <v>0</v>
      </c>
      <c r="M9180">
        <v>0</v>
      </c>
      <c r="N9180">
        <v>0</v>
      </c>
      <c r="O9180">
        <v>0</v>
      </c>
      <c r="P9180">
        <v>0</v>
      </c>
      <c r="Q9180">
        <v>0</v>
      </c>
    </row>
    <row r="9181" spans="1:17" x14ac:dyDescent="0.2">
      <c r="A9181" t="s">
        <v>26919</v>
      </c>
      <c r="B9181" t="s">
        <v>88</v>
      </c>
      <c r="C9181" t="s">
        <v>157</v>
      </c>
      <c r="D9181" t="s">
        <v>17736</v>
      </c>
      <c r="E9181" t="s">
        <v>81</v>
      </c>
      <c r="F9181" t="s">
        <v>4931</v>
      </c>
      <c r="G9181">
        <v>0</v>
      </c>
      <c r="H9181">
        <v>2</v>
      </c>
      <c r="I9181">
        <v>0</v>
      </c>
      <c r="J9181">
        <v>2</v>
      </c>
      <c r="K9181">
        <v>0</v>
      </c>
      <c r="L9181">
        <v>0</v>
      </c>
      <c r="M9181">
        <v>0</v>
      </c>
      <c r="N9181">
        <v>0</v>
      </c>
      <c r="O9181">
        <v>0</v>
      </c>
      <c r="P9181">
        <v>0</v>
      </c>
      <c r="Q9181">
        <v>0</v>
      </c>
    </row>
    <row r="9182" spans="1:17" x14ac:dyDescent="0.2">
      <c r="A9182" t="s">
        <v>26920</v>
      </c>
      <c r="B9182" t="s">
        <v>88</v>
      </c>
      <c r="C9182" t="s">
        <v>157</v>
      </c>
      <c r="D9182" t="s">
        <v>17736</v>
      </c>
      <c r="E9182" t="s">
        <v>81</v>
      </c>
      <c r="F9182" t="s">
        <v>4933</v>
      </c>
      <c r="G9182">
        <v>0</v>
      </c>
      <c r="H9182">
        <v>0</v>
      </c>
      <c r="I9182">
        <v>0</v>
      </c>
      <c r="J9182">
        <v>0</v>
      </c>
      <c r="K9182">
        <v>0</v>
      </c>
      <c r="L9182">
        <v>0</v>
      </c>
      <c r="M9182">
        <v>2</v>
      </c>
      <c r="N9182">
        <v>0</v>
      </c>
      <c r="O9182">
        <v>0</v>
      </c>
      <c r="P9182">
        <v>0</v>
      </c>
      <c r="Q9182">
        <v>0</v>
      </c>
    </row>
    <row r="9183" spans="1:17" x14ac:dyDescent="0.2">
      <c r="A9183" t="s">
        <v>26921</v>
      </c>
      <c r="B9183" t="s">
        <v>88</v>
      </c>
      <c r="C9183" t="s">
        <v>157</v>
      </c>
      <c r="D9183" t="s">
        <v>17736</v>
      </c>
      <c r="E9183" t="s">
        <v>81</v>
      </c>
      <c r="F9183" t="s">
        <v>4935</v>
      </c>
      <c r="G9183">
        <v>0</v>
      </c>
      <c r="H9183">
        <v>2</v>
      </c>
      <c r="I9183">
        <v>0</v>
      </c>
      <c r="J9183">
        <v>2</v>
      </c>
      <c r="K9183">
        <v>0</v>
      </c>
      <c r="L9183">
        <v>0</v>
      </c>
      <c r="M9183">
        <v>0</v>
      </c>
      <c r="N9183">
        <v>0</v>
      </c>
      <c r="O9183">
        <v>0</v>
      </c>
      <c r="P9183">
        <v>0</v>
      </c>
      <c r="Q9183">
        <v>0</v>
      </c>
    </row>
    <row r="9184" spans="1:17" x14ac:dyDescent="0.2">
      <c r="A9184" t="s">
        <v>26922</v>
      </c>
      <c r="B9184" t="s">
        <v>88</v>
      </c>
      <c r="C9184" t="s">
        <v>157</v>
      </c>
      <c r="D9184" t="s">
        <v>17736</v>
      </c>
      <c r="E9184" t="s">
        <v>81</v>
      </c>
      <c r="F9184" t="s">
        <v>4937</v>
      </c>
      <c r="G9184">
        <v>0</v>
      </c>
      <c r="H9184">
        <v>2</v>
      </c>
      <c r="I9184">
        <v>0</v>
      </c>
      <c r="J9184">
        <v>2</v>
      </c>
      <c r="K9184">
        <v>0</v>
      </c>
      <c r="L9184">
        <v>0</v>
      </c>
      <c r="M9184">
        <v>0</v>
      </c>
      <c r="N9184">
        <v>0</v>
      </c>
      <c r="O9184">
        <v>0</v>
      </c>
      <c r="P9184">
        <v>0</v>
      </c>
      <c r="Q9184">
        <v>0</v>
      </c>
    </row>
    <row r="9185" spans="1:17" x14ac:dyDescent="0.2">
      <c r="A9185" t="s">
        <v>26923</v>
      </c>
      <c r="B9185" t="s">
        <v>88</v>
      </c>
      <c r="C9185" t="s">
        <v>157</v>
      </c>
      <c r="D9185" t="s">
        <v>17736</v>
      </c>
      <c r="E9185" t="s">
        <v>81</v>
      </c>
      <c r="F9185" t="s">
        <v>4939</v>
      </c>
      <c r="G9185">
        <v>0</v>
      </c>
      <c r="H9185">
        <v>0</v>
      </c>
      <c r="I9185">
        <v>0</v>
      </c>
      <c r="J9185">
        <v>0</v>
      </c>
      <c r="K9185">
        <v>0</v>
      </c>
      <c r="L9185">
        <v>0</v>
      </c>
      <c r="M9185">
        <v>2</v>
      </c>
      <c r="N9185">
        <v>0</v>
      </c>
      <c r="O9185">
        <v>0</v>
      </c>
      <c r="P9185">
        <v>0</v>
      </c>
      <c r="Q9185">
        <v>0</v>
      </c>
    </row>
    <row r="9186" spans="1:17" x14ac:dyDescent="0.2">
      <c r="A9186" t="s">
        <v>26924</v>
      </c>
      <c r="B9186" t="s">
        <v>88</v>
      </c>
      <c r="C9186" t="s">
        <v>157</v>
      </c>
      <c r="D9186" t="s">
        <v>17736</v>
      </c>
      <c r="E9186" t="s">
        <v>81</v>
      </c>
      <c r="F9186" t="s">
        <v>4941</v>
      </c>
      <c r="G9186">
        <v>0</v>
      </c>
      <c r="H9186">
        <v>2</v>
      </c>
      <c r="I9186">
        <v>0</v>
      </c>
      <c r="J9186">
        <v>2</v>
      </c>
      <c r="K9186">
        <v>0</v>
      </c>
      <c r="L9186">
        <v>0</v>
      </c>
      <c r="M9186">
        <v>0</v>
      </c>
      <c r="N9186">
        <v>0</v>
      </c>
      <c r="O9186">
        <v>0</v>
      </c>
      <c r="P9186">
        <v>0</v>
      </c>
      <c r="Q9186">
        <v>0</v>
      </c>
    </row>
    <row r="9187" spans="1:17" x14ac:dyDescent="0.2">
      <c r="A9187" t="s">
        <v>26925</v>
      </c>
      <c r="B9187" t="s">
        <v>88</v>
      </c>
      <c r="C9187" t="s">
        <v>157</v>
      </c>
      <c r="D9187" t="s">
        <v>17736</v>
      </c>
      <c r="E9187" t="s">
        <v>81</v>
      </c>
      <c r="F9187" t="s">
        <v>4943</v>
      </c>
      <c r="G9187">
        <v>0</v>
      </c>
      <c r="H9187">
        <v>0</v>
      </c>
      <c r="I9187">
        <v>0</v>
      </c>
      <c r="J9187">
        <v>0</v>
      </c>
      <c r="K9187">
        <v>0</v>
      </c>
      <c r="L9187">
        <v>0</v>
      </c>
      <c r="M9187">
        <v>2</v>
      </c>
      <c r="N9187">
        <v>0</v>
      </c>
      <c r="O9187">
        <v>0</v>
      </c>
      <c r="P9187">
        <v>0</v>
      </c>
      <c r="Q9187">
        <v>0</v>
      </c>
    </row>
    <row r="9188" spans="1:17" x14ac:dyDescent="0.2">
      <c r="A9188" t="s">
        <v>26926</v>
      </c>
      <c r="B9188" t="s">
        <v>88</v>
      </c>
      <c r="C9188" t="s">
        <v>157</v>
      </c>
      <c r="D9188" t="s">
        <v>17736</v>
      </c>
      <c r="E9188" t="s">
        <v>81</v>
      </c>
      <c r="F9188" t="s">
        <v>4925</v>
      </c>
      <c r="G9188">
        <v>0</v>
      </c>
      <c r="H9188">
        <v>0</v>
      </c>
      <c r="I9188">
        <v>0</v>
      </c>
      <c r="J9188">
        <v>0</v>
      </c>
      <c r="K9188">
        <v>0</v>
      </c>
      <c r="L9188">
        <v>0</v>
      </c>
      <c r="M9188">
        <v>0</v>
      </c>
      <c r="N9188">
        <v>2</v>
      </c>
      <c r="O9188">
        <v>2</v>
      </c>
      <c r="P9188">
        <v>0</v>
      </c>
      <c r="Q9188">
        <v>0</v>
      </c>
    </row>
    <row r="9189" spans="1:17" x14ac:dyDescent="0.2">
      <c r="A9189" t="s">
        <v>26927</v>
      </c>
      <c r="B9189" t="s">
        <v>88</v>
      </c>
      <c r="C9189" t="s">
        <v>222</v>
      </c>
      <c r="D9189" t="s">
        <v>17736</v>
      </c>
      <c r="E9189" t="s">
        <v>83</v>
      </c>
      <c r="F9189" t="s">
        <v>4925</v>
      </c>
      <c r="G9189">
        <v>0</v>
      </c>
      <c r="H9189">
        <v>0</v>
      </c>
      <c r="I9189">
        <v>0</v>
      </c>
      <c r="J9189">
        <v>0</v>
      </c>
      <c r="K9189">
        <v>0</v>
      </c>
      <c r="L9189">
        <v>0</v>
      </c>
      <c r="M9189">
        <v>0</v>
      </c>
      <c r="N9189">
        <v>10</v>
      </c>
      <c r="O9189">
        <v>8</v>
      </c>
      <c r="P9189">
        <v>0</v>
      </c>
      <c r="Q9189">
        <v>2</v>
      </c>
    </row>
    <row r="9190" spans="1:17" x14ac:dyDescent="0.2">
      <c r="A9190" t="s">
        <v>26928</v>
      </c>
      <c r="B9190" t="s">
        <v>88</v>
      </c>
      <c r="C9190" t="s">
        <v>222</v>
      </c>
      <c r="D9190" t="s">
        <v>17736</v>
      </c>
      <c r="E9190" t="s">
        <v>83</v>
      </c>
      <c r="F9190" t="s">
        <v>4927</v>
      </c>
      <c r="G9190">
        <v>0</v>
      </c>
      <c r="H9190">
        <v>0</v>
      </c>
      <c r="I9190">
        <v>0</v>
      </c>
      <c r="J9190">
        <v>0</v>
      </c>
      <c r="K9190">
        <v>0</v>
      </c>
      <c r="L9190">
        <v>0</v>
      </c>
      <c r="M9190">
        <v>0</v>
      </c>
      <c r="N9190">
        <v>8</v>
      </c>
      <c r="O9190">
        <v>6</v>
      </c>
      <c r="P9190">
        <v>0</v>
      </c>
      <c r="Q9190">
        <v>2</v>
      </c>
    </row>
    <row r="9191" spans="1:17" x14ac:dyDescent="0.2">
      <c r="A9191" t="s">
        <v>26929</v>
      </c>
      <c r="B9191" t="s">
        <v>88</v>
      </c>
      <c r="C9191" t="s">
        <v>222</v>
      </c>
      <c r="D9191" t="s">
        <v>17736</v>
      </c>
      <c r="E9191" t="s">
        <v>83</v>
      </c>
      <c r="F9191" t="s">
        <v>17734</v>
      </c>
      <c r="G9191">
        <v>10</v>
      </c>
      <c r="H9191">
        <v>0</v>
      </c>
      <c r="I9191">
        <v>0</v>
      </c>
      <c r="J9191">
        <v>0</v>
      </c>
      <c r="K9191">
        <v>0</v>
      </c>
      <c r="L9191">
        <v>0</v>
      </c>
      <c r="M9191">
        <v>0</v>
      </c>
      <c r="N9191">
        <v>0</v>
      </c>
      <c r="O9191">
        <v>0</v>
      </c>
      <c r="P9191">
        <v>0</v>
      </c>
      <c r="Q9191">
        <v>0</v>
      </c>
    </row>
    <row r="9192" spans="1:17" x14ac:dyDescent="0.2">
      <c r="A9192" t="s">
        <v>26930</v>
      </c>
      <c r="B9192" t="s">
        <v>88</v>
      </c>
      <c r="C9192" t="s">
        <v>222</v>
      </c>
      <c r="D9192" t="s">
        <v>17736</v>
      </c>
      <c r="E9192" t="s">
        <v>81</v>
      </c>
      <c r="F9192" t="s">
        <v>4929</v>
      </c>
      <c r="G9192">
        <v>0</v>
      </c>
      <c r="H9192">
        <v>11</v>
      </c>
      <c r="I9192">
        <v>0</v>
      </c>
      <c r="J9192">
        <v>9</v>
      </c>
      <c r="K9192">
        <v>1</v>
      </c>
      <c r="L9192">
        <v>1</v>
      </c>
      <c r="M9192">
        <v>0</v>
      </c>
      <c r="N9192">
        <v>0</v>
      </c>
      <c r="O9192">
        <v>0</v>
      </c>
      <c r="P9192">
        <v>0</v>
      </c>
      <c r="Q9192">
        <v>0</v>
      </c>
    </row>
    <row r="9193" spans="1:17" x14ac:dyDescent="0.2">
      <c r="A9193" t="s">
        <v>26931</v>
      </c>
      <c r="B9193" t="s">
        <v>88</v>
      </c>
      <c r="C9193" t="s">
        <v>222</v>
      </c>
      <c r="D9193" t="s">
        <v>17736</v>
      </c>
      <c r="E9193" t="s">
        <v>81</v>
      </c>
      <c r="F9193" t="s">
        <v>4931</v>
      </c>
      <c r="G9193">
        <v>0</v>
      </c>
      <c r="H9193">
        <v>11</v>
      </c>
      <c r="I9193">
        <v>0</v>
      </c>
      <c r="J9193">
        <v>9</v>
      </c>
      <c r="K9193">
        <v>1</v>
      </c>
      <c r="L9193">
        <v>1</v>
      </c>
      <c r="M9193">
        <v>0</v>
      </c>
      <c r="N9193">
        <v>0</v>
      </c>
      <c r="O9193">
        <v>0</v>
      </c>
      <c r="P9193">
        <v>0</v>
      </c>
      <c r="Q9193">
        <v>0</v>
      </c>
    </row>
    <row r="9194" spans="1:17" x14ac:dyDescent="0.2">
      <c r="A9194" t="s">
        <v>26932</v>
      </c>
      <c r="B9194" t="s">
        <v>88</v>
      </c>
      <c r="C9194" t="s">
        <v>222</v>
      </c>
      <c r="D9194" t="s">
        <v>17736</v>
      </c>
      <c r="E9194" t="s">
        <v>81</v>
      </c>
      <c r="F9194" t="s">
        <v>4933</v>
      </c>
      <c r="G9194">
        <v>0</v>
      </c>
      <c r="H9194">
        <v>0</v>
      </c>
      <c r="I9194">
        <v>0</v>
      </c>
      <c r="J9194">
        <v>0</v>
      </c>
      <c r="K9194">
        <v>0</v>
      </c>
      <c r="L9194">
        <v>0</v>
      </c>
      <c r="M9194">
        <v>11</v>
      </c>
      <c r="N9194">
        <v>0</v>
      </c>
      <c r="O9194">
        <v>0</v>
      </c>
      <c r="P9194">
        <v>0</v>
      </c>
      <c r="Q9194">
        <v>0</v>
      </c>
    </row>
    <row r="9195" spans="1:17" x14ac:dyDescent="0.2">
      <c r="A9195" t="s">
        <v>26933</v>
      </c>
      <c r="B9195" t="s">
        <v>88</v>
      </c>
      <c r="C9195" t="s">
        <v>222</v>
      </c>
      <c r="D9195" t="s">
        <v>17736</v>
      </c>
      <c r="E9195" t="s">
        <v>81</v>
      </c>
      <c r="F9195" t="s">
        <v>4935</v>
      </c>
      <c r="G9195">
        <v>0</v>
      </c>
      <c r="H9195">
        <v>11</v>
      </c>
      <c r="I9195">
        <v>0</v>
      </c>
      <c r="J9195">
        <v>9</v>
      </c>
      <c r="K9195">
        <v>1</v>
      </c>
      <c r="L9195">
        <v>1</v>
      </c>
      <c r="M9195">
        <v>0</v>
      </c>
      <c r="N9195">
        <v>0</v>
      </c>
      <c r="O9195">
        <v>0</v>
      </c>
      <c r="P9195">
        <v>0</v>
      </c>
      <c r="Q9195">
        <v>0</v>
      </c>
    </row>
    <row r="9196" spans="1:17" x14ac:dyDescent="0.2">
      <c r="A9196" t="s">
        <v>26934</v>
      </c>
      <c r="B9196" t="s">
        <v>88</v>
      </c>
      <c r="C9196" t="s">
        <v>222</v>
      </c>
      <c r="D9196" t="s">
        <v>17736</v>
      </c>
      <c r="E9196" t="s">
        <v>81</v>
      </c>
      <c r="F9196" t="s">
        <v>4937</v>
      </c>
      <c r="G9196">
        <v>0</v>
      </c>
      <c r="H9196">
        <v>11</v>
      </c>
      <c r="I9196">
        <v>0</v>
      </c>
      <c r="J9196">
        <v>9</v>
      </c>
      <c r="K9196">
        <v>1</v>
      </c>
      <c r="L9196">
        <v>1</v>
      </c>
      <c r="M9196">
        <v>0</v>
      </c>
      <c r="N9196">
        <v>0</v>
      </c>
      <c r="O9196">
        <v>0</v>
      </c>
      <c r="P9196">
        <v>0</v>
      </c>
      <c r="Q9196">
        <v>0</v>
      </c>
    </row>
    <row r="9197" spans="1:17" x14ac:dyDescent="0.2">
      <c r="A9197" t="s">
        <v>26935</v>
      </c>
      <c r="B9197" t="s">
        <v>88</v>
      </c>
      <c r="C9197" t="s">
        <v>222</v>
      </c>
      <c r="D9197" t="s">
        <v>17736</v>
      </c>
      <c r="E9197" t="s">
        <v>81</v>
      </c>
      <c r="F9197" t="s">
        <v>4939</v>
      </c>
      <c r="G9197">
        <v>0</v>
      </c>
      <c r="H9197">
        <v>0</v>
      </c>
      <c r="I9197">
        <v>0</v>
      </c>
      <c r="J9197">
        <v>0</v>
      </c>
      <c r="K9197">
        <v>0</v>
      </c>
      <c r="L9197">
        <v>0</v>
      </c>
      <c r="M9197">
        <v>11</v>
      </c>
      <c r="N9197">
        <v>0</v>
      </c>
      <c r="O9197">
        <v>0</v>
      </c>
      <c r="P9197">
        <v>0</v>
      </c>
      <c r="Q9197">
        <v>0</v>
      </c>
    </row>
    <row r="9198" spans="1:17" x14ac:dyDescent="0.2">
      <c r="A9198" t="s">
        <v>26936</v>
      </c>
      <c r="B9198" t="s">
        <v>88</v>
      </c>
      <c r="C9198" t="s">
        <v>222</v>
      </c>
      <c r="D9198" t="s">
        <v>17736</v>
      </c>
      <c r="E9198" t="s">
        <v>81</v>
      </c>
      <c r="F9198" t="s">
        <v>4941</v>
      </c>
      <c r="G9198">
        <v>0</v>
      </c>
      <c r="H9198">
        <v>11</v>
      </c>
      <c r="I9198">
        <v>0</v>
      </c>
      <c r="J9198">
        <v>9</v>
      </c>
      <c r="K9198">
        <v>1</v>
      </c>
      <c r="L9198">
        <v>1</v>
      </c>
      <c r="M9198">
        <v>0</v>
      </c>
      <c r="N9198">
        <v>0</v>
      </c>
      <c r="O9198">
        <v>0</v>
      </c>
      <c r="P9198">
        <v>0</v>
      </c>
      <c r="Q9198">
        <v>0</v>
      </c>
    </row>
    <row r="9199" spans="1:17" x14ac:dyDescent="0.2">
      <c r="A9199" t="s">
        <v>26937</v>
      </c>
      <c r="B9199" t="s">
        <v>88</v>
      </c>
      <c r="C9199" t="s">
        <v>222</v>
      </c>
      <c r="D9199" t="s">
        <v>17736</v>
      </c>
      <c r="E9199" t="s">
        <v>81</v>
      </c>
      <c r="F9199" t="s">
        <v>4943</v>
      </c>
      <c r="G9199">
        <v>0</v>
      </c>
      <c r="H9199">
        <v>0</v>
      </c>
      <c r="I9199">
        <v>0</v>
      </c>
      <c r="J9199">
        <v>0</v>
      </c>
      <c r="K9199">
        <v>0</v>
      </c>
      <c r="L9199">
        <v>0</v>
      </c>
      <c r="M9199">
        <v>11</v>
      </c>
      <c r="N9199">
        <v>0</v>
      </c>
      <c r="O9199">
        <v>0</v>
      </c>
      <c r="P9199">
        <v>0</v>
      </c>
      <c r="Q9199">
        <v>0</v>
      </c>
    </row>
    <row r="9200" spans="1:17" x14ac:dyDescent="0.2">
      <c r="A9200" t="s">
        <v>26938</v>
      </c>
      <c r="B9200" t="s">
        <v>88</v>
      </c>
      <c r="C9200" t="s">
        <v>222</v>
      </c>
      <c r="D9200" t="s">
        <v>17736</v>
      </c>
      <c r="E9200" t="s">
        <v>81</v>
      </c>
      <c r="F9200" t="s">
        <v>4925</v>
      </c>
      <c r="G9200">
        <v>0</v>
      </c>
      <c r="H9200">
        <v>0</v>
      </c>
      <c r="I9200">
        <v>0</v>
      </c>
      <c r="J9200">
        <v>0</v>
      </c>
      <c r="K9200">
        <v>0</v>
      </c>
      <c r="L9200">
        <v>0</v>
      </c>
      <c r="M9200">
        <v>0</v>
      </c>
      <c r="N9200">
        <v>11</v>
      </c>
      <c r="O9200">
        <v>10</v>
      </c>
      <c r="P9200">
        <v>0</v>
      </c>
      <c r="Q9200">
        <v>1</v>
      </c>
    </row>
    <row r="9201" spans="1:17" x14ac:dyDescent="0.2">
      <c r="A9201" t="s">
        <v>26939</v>
      </c>
      <c r="B9201" t="s">
        <v>88</v>
      </c>
      <c r="C9201" t="s">
        <v>222</v>
      </c>
      <c r="D9201" t="s">
        <v>17736</v>
      </c>
      <c r="E9201" t="s">
        <v>81</v>
      </c>
      <c r="F9201" t="s">
        <v>4927</v>
      </c>
      <c r="G9201">
        <v>0</v>
      </c>
      <c r="H9201">
        <v>0</v>
      </c>
      <c r="I9201">
        <v>0</v>
      </c>
      <c r="J9201">
        <v>0</v>
      </c>
      <c r="K9201">
        <v>0</v>
      </c>
      <c r="L9201">
        <v>0</v>
      </c>
      <c r="M9201">
        <v>0</v>
      </c>
      <c r="N9201">
        <v>10</v>
      </c>
      <c r="O9201">
        <v>9</v>
      </c>
      <c r="P9201">
        <v>0</v>
      </c>
      <c r="Q9201">
        <v>1</v>
      </c>
    </row>
    <row r="9202" spans="1:17" x14ac:dyDescent="0.2">
      <c r="A9202" t="s">
        <v>26940</v>
      </c>
      <c r="B9202" t="s">
        <v>88</v>
      </c>
      <c r="C9202" t="s">
        <v>222</v>
      </c>
      <c r="D9202" t="s">
        <v>17736</v>
      </c>
      <c r="E9202" t="s">
        <v>81</v>
      </c>
      <c r="F9202" t="s">
        <v>17734</v>
      </c>
      <c r="G9202">
        <v>11</v>
      </c>
      <c r="H9202">
        <v>0</v>
      </c>
      <c r="I9202">
        <v>0</v>
      </c>
      <c r="J9202">
        <v>0</v>
      </c>
      <c r="K9202">
        <v>0</v>
      </c>
      <c r="L9202">
        <v>0</v>
      </c>
      <c r="M9202">
        <v>0</v>
      </c>
      <c r="N9202">
        <v>0</v>
      </c>
      <c r="O9202">
        <v>0</v>
      </c>
      <c r="P9202">
        <v>0</v>
      </c>
      <c r="Q9202">
        <v>0</v>
      </c>
    </row>
    <row r="9203" spans="1:17" x14ac:dyDescent="0.2">
      <c r="A9203" t="s">
        <v>26941</v>
      </c>
      <c r="B9203" t="s">
        <v>88</v>
      </c>
      <c r="C9203" t="s">
        <v>222</v>
      </c>
      <c r="D9203" t="s">
        <v>17748</v>
      </c>
      <c r="E9203" t="s">
        <v>83</v>
      </c>
      <c r="F9203" t="s">
        <v>17749</v>
      </c>
      <c r="G9203">
        <v>0</v>
      </c>
      <c r="H9203">
        <v>0</v>
      </c>
      <c r="I9203">
        <v>0</v>
      </c>
      <c r="J9203">
        <v>0</v>
      </c>
      <c r="K9203">
        <v>0</v>
      </c>
      <c r="L9203">
        <v>0</v>
      </c>
      <c r="M9203">
        <v>0</v>
      </c>
      <c r="N9203">
        <v>2</v>
      </c>
      <c r="O9203">
        <v>2</v>
      </c>
      <c r="P9203">
        <v>0</v>
      </c>
      <c r="Q9203">
        <v>0</v>
      </c>
    </row>
    <row r="9204" spans="1:17" x14ac:dyDescent="0.2">
      <c r="A9204" t="s">
        <v>26942</v>
      </c>
      <c r="B9204" t="s">
        <v>88</v>
      </c>
      <c r="C9204" t="s">
        <v>222</v>
      </c>
      <c r="D9204" t="s">
        <v>17748</v>
      </c>
      <c r="E9204" t="s">
        <v>83</v>
      </c>
      <c r="F9204" t="s">
        <v>17734</v>
      </c>
      <c r="G9204">
        <v>2</v>
      </c>
      <c r="H9204">
        <v>0</v>
      </c>
      <c r="I9204">
        <v>0</v>
      </c>
      <c r="J9204">
        <v>0</v>
      </c>
      <c r="K9204">
        <v>0</v>
      </c>
      <c r="L9204">
        <v>0</v>
      </c>
      <c r="M9204">
        <v>0</v>
      </c>
      <c r="N9204">
        <v>0</v>
      </c>
      <c r="O9204">
        <v>0</v>
      </c>
      <c r="P9204">
        <v>0</v>
      </c>
      <c r="Q9204">
        <v>0</v>
      </c>
    </row>
    <row r="9205" spans="1:17" x14ac:dyDescent="0.2">
      <c r="A9205" t="s">
        <v>26943</v>
      </c>
      <c r="B9205" t="s">
        <v>88</v>
      </c>
      <c r="C9205" t="s">
        <v>222</v>
      </c>
      <c r="D9205" t="s">
        <v>17748</v>
      </c>
      <c r="E9205" t="s">
        <v>81</v>
      </c>
      <c r="F9205" t="s">
        <v>17749</v>
      </c>
      <c r="G9205">
        <v>0</v>
      </c>
      <c r="H9205">
        <v>0</v>
      </c>
      <c r="I9205">
        <v>0</v>
      </c>
      <c r="J9205">
        <v>0</v>
      </c>
      <c r="K9205">
        <v>0</v>
      </c>
      <c r="L9205">
        <v>0</v>
      </c>
      <c r="M9205">
        <v>0</v>
      </c>
      <c r="N9205">
        <v>1</v>
      </c>
      <c r="O9205">
        <v>1</v>
      </c>
      <c r="P9205">
        <v>0</v>
      </c>
      <c r="Q9205">
        <v>0</v>
      </c>
    </row>
    <row r="9206" spans="1:17" x14ac:dyDescent="0.2">
      <c r="A9206" t="s">
        <v>26944</v>
      </c>
      <c r="B9206" t="s">
        <v>88</v>
      </c>
      <c r="C9206" t="s">
        <v>222</v>
      </c>
      <c r="D9206" t="s">
        <v>17748</v>
      </c>
      <c r="E9206" t="s">
        <v>81</v>
      </c>
      <c r="F9206" t="s">
        <v>17734</v>
      </c>
      <c r="G9206">
        <v>1</v>
      </c>
      <c r="H9206">
        <v>0</v>
      </c>
      <c r="I9206">
        <v>0</v>
      </c>
      <c r="J9206">
        <v>0</v>
      </c>
      <c r="K9206">
        <v>0</v>
      </c>
      <c r="L9206">
        <v>0</v>
      </c>
      <c r="M9206">
        <v>0</v>
      </c>
      <c r="N9206">
        <v>0</v>
      </c>
      <c r="O9206">
        <v>0</v>
      </c>
      <c r="P9206">
        <v>0</v>
      </c>
      <c r="Q9206">
        <v>0</v>
      </c>
    </row>
    <row r="9207" spans="1:17" x14ac:dyDescent="0.2">
      <c r="A9207" t="s">
        <v>26945</v>
      </c>
      <c r="B9207" t="s">
        <v>88</v>
      </c>
      <c r="C9207" t="s">
        <v>223</v>
      </c>
      <c r="D9207" t="s">
        <v>17768</v>
      </c>
      <c r="E9207" t="s">
        <v>81</v>
      </c>
      <c r="F9207" t="s">
        <v>17734</v>
      </c>
      <c r="G9207">
        <v>2</v>
      </c>
      <c r="H9207">
        <v>0</v>
      </c>
      <c r="I9207">
        <v>0</v>
      </c>
      <c r="J9207">
        <v>0</v>
      </c>
      <c r="K9207">
        <v>0</v>
      </c>
      <c r="L9207">
        <v>0</v>
      </c>
      <c r="M9207">
        <v>0</v>
      </c>
      <c r="N9207">
        <v>0</v>
      </c>
      <c r="O9207">
        <v>0</v>
      </c>
      <c r="P9207">
        <v>0</v>
      </c>
      <c r="Q9207">
        <v>0</v>
      </c>
    </row>
    <row r="9208" spans="1:17" x14ac:dyDescent="0.2">
      <c r="A9208" t="s">
        <v>26946</v>
      </c>
      <c r="B9208" t="s">
        <v>88</v>
      </c>
      <c r="C9208" t="s">
        <v>223</v>
      </c>
      <c r="D9208" t="s">
        <v>17736</v>
      </c>
      <c r="E9208" t="s">
        <v>83</v>
      </c>
      <c r="F9208" t="s">
        <v>4929</v>
      </c>
      <c r="G9208">
        <v>0</v>
      </c>
      <c r="H9208">
        <v>2</v>
      </c>
      <c r="I9208">
        <v>0</v>
      </c>
      <c r="J9208">
        <v>2</v>
      </c>
      <c r="K9208">
        <v>0</v>
      </c>
      <c r="L9208">
        <v>0</v>
      </c>
      <c r="M9208">
        <v>0</v>
      </c>
      <c r="N9208">
        <v>0</v>
      </c>
      <c r="O9208">
        <v>0</v>
      </c>
      <c r="P9208">
        <v>0</v>
      </c>
      <c r="Q9208">
        <v>0</v>
      </c>
    </row>
    <row r="9209" spans="1:17" x14ac:dyDescent="0.2">
      <c r="A9209" t="s">
        <v>26947</v>
      </c>
      <c r="B9209" t="s">
        <v>88</v>
      </c>
      <c r="C9209" t="s">
        <v>223</v>
      </c>
      <c r="D9209" t="s">
        <v>17736</v>
      </c>
      <c r="E9209" t="s">
        <v>83</v>
      </c>
      <c r="F9209" t="s">
        <v>4931</v>
      </c>
      <c r="G9209">
        <v>0</v>
      </c>
      <c r="H9209">
        <v>2</v>
      </c>
      <c r="I9209">
        <v>0</v>
      </c>
      <c r="J9209">
        <v>2</v>
      </c>
      <c r="K9209">
        <v>0</v>
      </c>
      <c r="L9209">
        <v>0</v>
      </c>
      <c r="M9209">
        <v>0</v>
      </c>
      <c r="N9209">
        <v>0</v>
      </c>
      <c r="O9209">
        <v>0</v>
      </c>
      <c r="P9209">
        <v>0</v>
      </c>
      <c r="Q9209">
        <v>0</v>
      </c>
    </row>
    <row r="9210" spans="1:17" x14ac:dyDescent="0.2">
      <c r="A9210" t="s">
        <v>26948</v>
      </c>
      <c r="B9210" t="s">
        <v>88</v>
      </c>
      <c r="C9210" t="s">
        <v>223</v>
      </c>
      <c r="D9210" t="s">
        <v>17736</v>
      </c>
      <c r="E9210" t="s">
        <v>83</v>
      </c>
      <c r="F9210" t="s">
        <v>4933</v>
      </c>
      <c r="G9210">
        <v>0</v>
      </c>
      <c r="H9210">
        <v>0</v>
      </c>
      <c r="I9210">
        <v>0</v>
      </c>
      <c r="J9210">
        <v>0</v>
      </c>
      <c r="K9210">
        <v>0</v>
      </c>
      <c r="L9210">
        <v>0</v>
      </c>
      <c r="M9210">
        <v>2</v>
      </c>
      <c r="N9210">
        <v>0</v>
      </c>
      <c r="O9210">
        <v>0</v>
      </c>
      <c r="P9210">
        <v>0</v>
      </c>
      <c r="Q9210">
        <v>0</v>
      </c>
    </row>
    <row r="9211" spans="1:17" x14ac:dyDescent="0.2">
      <c r="A9211" t="s">
        <v>26949</v>
      </c>
      <c r="B9211" t="s">
        <v>88</v>
      </c>
      <c r="C9211" t="s">
        <v>223</v>
      </c>
      <c r="D9211" t="s">
        <v>17736</v>
      </c>
      <c r="E9211" t="s">
        <v>83</v>
      </c>
      <c r="F9211" t="s">
        <v>4935</v>
      </c>
      <c r="G9211">
        <v>0</v>
      </c>
      <c r="H9211">
        <v>2</v>
      </c>
      <c r="I9211">
        <v>0</v>
      </c>
      <c r="J9211">
        <v>2</v>
      </c>
      <c r="K9211">
        <v>0</v>
      </c>
      <c r="L9211">
        <v>0</v>
      </c>
      <c r="M9211">
        <v>0</v>
      </c>
      <c r="N9211">
        <v>0</v>
      </c>
      <c r="O9211">
        <v>0</v>
      </c>
      <c r="P9211">
        <v>0</v>
      </c>
      <c r="Q9211">
        <v>0</v>
      </c>
    </row>
    <row r="9212" spans="1:17" x14ac:dyDescent="0.2">
      <c r="A9212" t="s">
        <v>26950</v>
      </c>
      <c r="B9212" t="s">
        <v>88</v>
      </c>
      <c r="C9212" t="s">
        <v>223</v>
      </c>
      <c r="D9212" t="s">
        <v>17736</v>
      </c>
      <c r="E9212" t="s">
        <v>83</v>
      </c>
      <c r="F9212" t="s">
        <v>4937</v>
      </c>
      <c r="G9212">
        <v>0</v>
      </c>
      <c r="H9212">
        <v>2</v>
      </c>
      <c r="I9212">
        <v>0</v>
      </c>
      <c r="J9212">
        <v>2</v>
      </c>
      <c r="K9212">
        <v>0</v>
      </c>
      <c r="L9212">
        <v>0</v>
      </c>
      <c r="M9212">
        <v>0</v>
      </c>
      <c r="N9212">
        <v>0</v>
      </c>
      <c r="O9212">
        <v>0</v>
      </c>
      <c r="P9212">
        <v>0</v>
      </c>
      <c r="Q9212">
        <v>0</v>
      </c>
    </row>
    <row r="9213" spans="1:17" x14ac:dyDescent="0.2">
      <c r="A9213" t="s">
        <v>26951</v>
      </c>
      <c r="B9213" t="s">
        <v>88</v>
      </c>
      <c r="C9213" t="s">
        <v>223</v>
      </c>
      <c r="D9213" t="s">
        <v>17736</v>
      </c>
      <c r="E9213" t="s">
        <v>83</v>
      </c>
      <c r="F9213" t="s">
        <v>4939</v>
      </c>
      <c r="G9213">
        <v>0</v>
      </c>
      <c r="H9213">
        <v>0</v>
      </c>
      <c r="I9213">
        <v>0</v>
      </c>
      <c r="J9213">
        <v>0</v>
      </c>
      <c r="K9213">
        <v>0</v>
      </c>
      <c r="L9213">
        <v>0</v>
      </c>
      <c r="M9213">
        <v>2</v>
      </c>
      <c r="N9213">
        <v>0</v>
      </c>
      <c r="O9213">
        <v>0</v>
      </c>
      <c r="P9213">
        <v>0</v>
      </c>
      <c r="Q9213">
        <v>0</v>
      </c>
    </row>
    <row r="9214" spans="1:17" x14ac:dyDescent="0.2">
      <c r="A9214" t="s">
        <v>26952</v>
      </c>
      <c r="B9214" t="s">
        <v>88</v>
      </c>
      <c r="C9214" t="s">
        <v>223</v>
      </c>
      <c r="D9214" t="s">
        <v>17736</v>
      </c>
      <c r="E9214" t="s">
        <v>83</v>
      </c>
      <c r="F9214" t="s">
        <v>4941</v>
      </c>
      <c r="G9214">
        <v>0</v>
      </c>
      <c r="H9214">
        <v>2</v>
      </c>
      <c r="I9214">
        <v>0</v>
      </c>
      <c r="J9214">
        <v>2</v>
      </c>
      <c r="K9214">
        <v>0</v>
      </c>
      <c r="L9214">
        <v>0</v>
      </c>
      <c r="M9214">
        <v>0</v>
      </c>
      <c r="N9214">
        <v>0</v>
      </c>
      <c r="O9214">
        <v>0</v>
      </c>
      <c r="P9214">
        <v>0</v>
      </c>
      <c r="Q9214">
        <v>0</v>
      </c>
    </row>
    <row r="9215" spans="1:17" x14ac:dyDescent="0.2">
      <c r="A9215" t="s">
        <v>26953</v>
      </c>
      <c r="B9215" t="s">
        <v>88</v>
      </c>
      <c r="C9215" t="s">
        <v>223</v>
      </c>
      <c r="D9215" t="s">
        <v>17736</v>
      </c>
      <c r="E9215" t="s">
        <v>83</v>
      </c>
      <c r="F9215" t="s">
        <v>4943</v>
      </c>
      <c r="G9215">
        <v>0</v>
      </c>
      <c r="H9215">
        <v>0</v>
      </c>
      <c r="I9215">
        <v>0</v>
      </c>
      <c r="J9215">
        <v>0</v>
      </c>
      <c r="K9215">
        <v>0</v>
      </c>
      <c r="L9215">
        <v>0</v>
      </c>
      <c r="M9215">
        <v>2</v>
      </c>
      <c r="N9215">
        <v>0</v>
      </c>
      <c r="O9215">
        <v>0</v>
      </c>
      <c r="P9215">
        <v>0</v>
      </c>
      <c r="Q9215">
        <v>0</v>
      </c>
    </row>
    <row r="9216" spans="1:17" x14ac:dyDescent="0.2">
      <c r="A9216" t="s">
        <v>26954</v>
      </c>
      <c r="B9216" t="s">
        <v>88</v>
      </c>
      <c r="C9216" t="s">
        <v>223</v>
      </c>
      <c r="D9216" t="s">
        <v>17736</v>
      </c>
      <c r="E9216" t="s">
        <v>83</v>
      </c>
      <c r="F9216" t="s">
        <v>4925</v>
      </c>
      <c r="G9216">
        <v>0</v>
      </c>
      <c r="H9216">
        <v>0</v>
      </c>
      <c r="I9216">
        <v>0</v>
      </c>
      <c r="J9216">
        <v>0</v>
      </c>
      <c r="K9216">
        <v>0</v>
      </c>
      <c r="L9216">
        <v>0</v>
      </c>
      <c r="M9216">
        <v>0</v>
      </c>
      <c r="N9216">
        <v>2</v>
      </c>
      <c r="O9216">
        <v>2</v>
      </c>
      <c r="P9216">
        <v>0</v>
      </c>
      <c r="Q9216">
        <v>0</v>
      </c>
    </row>
    <row r="9217" spans="1:17" x14ac:dyDescent="0.2">
      <c r="A9217" t="s">
        <v>26955</v>
      </c>
      <c r="B9217" t="s">
        <v>88</v>
      </c>
      <c r="C9217" t="s">
        <v>223</v>
      </c>
      <c r="D9217" t="s">
        <v>17736</v>
      </c>
      <c r="E9217" t="s">
        <v>83</v>
      </c>
      <c r="F9217" t="s">
        <v>4927</v>
      </c>
      <c r="G9217">
        <v>0</v>
      </c>
      <c r="H9217">
        <v>0</v>
      </c>
      <c r="I9217">
        <v>0</v>
      </c>
      <c r="J9217">
        <v>0</v>
      </c>
      <c r="K9217">
        <v>0</v>
      </c>
      <c r="L9217">
        <v>0</v>
      </c>
      <c r="M9217">
        <v>0</v>
      </c>
      <c r="N9217">
        <v>2</v>
      </c>
      <c r="O9217">
        <v>2</v>
      </c>
      <c r="P9217">
        <v>0</v>
      </c>
      <c r="Q9217">
        <v>0</v>
      </c>
    </row>
    <row r="9218" spans="1:17" x14ac:dyDescent="0.2">
      <c r="A9218" t="s">
        <v>26956</v>
      </c>
      <c r="B9218" t="s">
        <v>88</v>
      </c>
      <c r="C9218" t="s">
        <v>223</v>
      </c>
      <c r="D9218" t="s">
        <v>17736</v>
      </c>
      <c r="E9218" t="s">
        <v>83</v>
      </c>
      <c r="F9218" t="s">
        <v>17734</v>
      </c>
      <c r="G9218">
        <v>2</v>
      </c>
      <c r="H9218">
        <v>0</v>
      </c>
      <c r="I9218">
        <v>0</v>
      </c>
      <c r="J9218">
        <v>0</v>
      </c>
      <c r="K9218">
        <v>0</v>
      </c>
      <c r="L9218">
        <v>0</v>
      </c>
      <c r="M9218">
        <v>0</v>
      </c>
      <c r="N9218">
        <v>0</v>
      </c>
      <c r="O9218">
        <v>0</v>
      </c>
      <c r="P9218">
        <v>0</v>
      </c>
      <c r="Q9218">
        <v>0</v>
      </c>
    </row>
    <row r="9219" spans="1:17" x14ac:dyDescent="0.2">
      <c r="A9219" t="s">
        <v>26957</v>
      </c>
      <c r="B9219" t="s">
        <v>86</v>
      </c>
      <c r="C9219" t="s">
        <v>156</v>
      </c>
      <c r="D9219" t="s">
        <v>17748</v>
      </c>
      <c r="E9219" t="s">
        <v>83</v>
      </c>
      <c r="F9219" t="s">
        <v>17749</v>
      </c>
      <c r="G9219">
        <v>0</v>
      </c>
      <c r="H9219">
        <v>0</v>
      </c>
      <c r="I9219">
        <v>0</v>
      </c>
      <c r="J9219">
        <v>0</v>
      </c>
      <c r="K9219">
        <v>0</v>
      </c>
      <c r="L9219">
        <v>0</v>
      </c>
      <c r="M9219">
        <v>0</v>
      </c>
      <c r="N9219">
        <v>4</v>
      </c>
      <c r="O9219">
        <v>3</v>
      </c>
      <c r="P9219">
        <v>1</v>
      </c>
      <c r="Q9219">
        <v>0</v>
      </c>
    </row>
    <row r="9220" spans="1:17" x14ac:dyDescent="0.2">
      <c r="A9220" t="s">
        <v>26958</v>
      </c>
      <c r="B9220" t="s">
        <v>86</v>
      </c>
      <c r="C9220" t="s">
        <v>156</v>
      </c>
      <c r="D9220" t="s">
        <v>17748</v>
      </c>
      <c r="E9220" t="s">
        <v>83</v>
      </c>
      <c r="F9220" t="s">
        <v>17734</v>
      </c>
      <c r="G9220">
        <v>4</v>
      </c>
      <c r="H9220">
        <v>0</v>
      </c>
      <c r="I9220">
        <v>0</v>
      </c>
      <c r="J9220">
        <v>0</v>
      </c>
      <c r="K9220">
        <v>0</v>
      </c>
      <c r="L9220">
        <v>0</v>
      </c>
      <c r="M9220">
        <v>0</v>
      </c>
      <c r="N9220">
        <v>0</v>
      </c>
      <c r="O9220">
        <v>0</v>
      </c>
      <c r="P9220">
        <v>0</v>
      </c>
      <c r="Q9220">
        <v>0</v>
      </c>
    </row>
    <row r="9221" spans="1:17" x14ac:dyDescent="0.2">
      <c r="A9221" t="s">
        <v>26959</v>
      </c>
      <c r="B9221" t="s">
        <v>86</v>
      </c>
      <c r="C9221" t="s">
        <v>156</v>
      </c>
      <c r="D9221" t="s">
        <v>17748</v>
      </c>
      <c r="E9221" t="s">
        <v>81</v>
      </c>
      <c r="F9221" t="s">
        <v>17749</v>
      </c>
      <c r="G9221">
        <v>0</v>
      </c>
      <c r="H9221">
        <v>0</v>
      </c>
      <c r="I9221">
        <v>0</v>
      </c>
      <c r="J9221">
        <v>0</v>
      </c>
      <c r="K9221">
        <v>0</v>
      </c>
      <c r="L9221">
        <v>0</v>
      </c>
      <c r="M9221">
        <v>0</v>
      </c>
      <c r="N9221">
        <v>7</v>
      </c>
      <c r="O9221">
        <v>6</v>
      </c>
      <c r="P9221">
        <v>1</v>
      </c>
      <c r="Q9221">
        <v>0</v>
      </c>
    </row>
    <row r="9222" spans="1:17" x14ac:dyDescent="0.2">
      <c r="A9222" t="s">
        <v>26960</v>
      </c>
      <c r="B9222" t="s">
        <v>86</v>
      </c>
      <c r="C9222" t="s">
        <v>156</v>
      </c>
      <c r="D9222" t="s">
        <v>17748</v>
      </c>
      <c r="E9222" t="s">
        <v>81</v>
      </c>
      <c r="F9222" t="s">
        <v>17734</v>
      </c>
      <c r="G9222">
        <v>7</v>
      </c>
      <c r="H9222">
        <v>0</v>
      </c>
      <c r="I9222">
        <v>0</v>
      </c>
      <c r="J9222">
        <v>0</v>
      </c>
      <c r="K9222">
        <v>0</v>
      </c>
      <c r="L9222">
        <v>0</v>
      </c>
      <c r="M9222">
        <v>0</v>
      </c>
      <c r="N9222">
        <v>0</v>
      </c>
      <c r="O9222">
        <v>0</v>
      </c>
      <c r="P9222">
        <v>0</v>
      </c>
      <c r="Q9222">
        <v>0</v>
      </c>
    </row>
    <row r="9223" spans="1:17" x14ac:dyDescent="0.2">
      <c r="A9223" t="s">
        <v>26961</v>
      </c>
      <c r="B9223" t="s">
        <v>86</v>
      </c>
      <c r="C9223" t="s">
        <v>156</v>
      </c>
      <c r="D9223" t="s">
        <v>17754</v>
      </c>
      <c r="E9223" t="s">
        <v>83</v>
      </c>
      <c r="F9223" t="s">
        <v>17734</v>
      </c>
      <c r="G9223">
        <v>24</v>
      </c>
      <c r="H9223">
        <v>0</v>
      </c>
      <c r="I9223">
        <v>0</v>
      </c>
      <c r="J9223">
        <v>0</v>
      </c>
      <c r="K9223">
        <v>0</v>
      </c>
      <c r="L9223">
        <v>0</v>
      </c>
      <c r="M9223">
        <v>0</v>
      </c>
      <c r="N9223">
        <v>0</v>
      </c>
      <c r="O9223">
        <v>0</v>
      </c>
      <c r="P9223">
        <v>0</v>
      </c>
      <c r="Q9223">
        <v>0</v>
      </c>
    </row>
    <row r="9224" spans="1:17" x14ac:dyDescent="0.2">
      <c r="A9224" t="s">
        <v>26962</v>
      </c>
      <c r="B9224" t="s">
        <v>86</v>
      </c>
      <c r="C9224" t="s">
        <v>156</v>
      </c>
      <c r="D9224" t="s">
        <v>17754</v>
      </c>
      <c r="E9224" t="s">
        <v>81</v>
      </c>
      <c r="F9224" t="s">
        <v>17734</v>
      </c>
      <c r="G9224">
        <v>21</v>
      </c>
      <c r="H9224">
        <v>0</v>
      </c>
      <c r="I9224">
        <v>0</v>
      </c>
      <c r="J9224">
        <v>0</v>
      </c>
      <c r="K9224">
        <v>0</v>
      </c>
      <c r="L9224">
        <v>0</v>
      </c>
      <c r="M9224">
        <v>0</v>
      </c>
      <c r="N9224">
        <v>0</v>
      </c>
      <c r="O9224">
        <v>0</v>
      </c>
      <c r="P9224">
        <v>0</v>
      </c>
      <c r="Q9224">
        <v>0</v>
      </c>
    </row>
    <row r="9225" spans="1:17" x14ac:dyDescent="0.2">
      <c r="A9225" t="s">
        <v>26963</v>
      </c>
      <c r="B9225" t="s">
        <v>86</v>
      </c>
      <c r="C9225" t="s">
        <v>157</v>
      </c>
      <c r="D9225" t="s">
        <v>17768</v>
      </c>
      <c r="E9225" t="s">
        <v>83</v>
      </c>
      <c r="F9225" t="s">
        <v>17734</v>
      </c>
      <c r="G9225">
        <v>7</v>
      </c>
      <c r="H9225">
        <v>0</v>
      </c>
      <c r="I9225">
        <v>0</v>
      </c>
      <c r="J9225">
        <v>0</v>
      </c>
      <c r="K9225">
        <v>0</v>
      </c>
      <c r="L9225">
        <v>0</v>
      </c>
      <c r="M9225">
        <v>0</v>
      </c>
      <c r="N9225">
        <v>0</v>
      </c>
      <c r="O9225">
        <v>0</v>
      </c>
      <c r="P9225">
        <v>0</v>
      </c>
      <c r="Q9225">
        <v>0</v>
      </c>
    </row>
    <row r="9226" spans="1:17" x14ac:dyDescent="0.2">
      <c r="A9226" t="s">
        <v>26964</v>
      </c>
      <c r="B9226" t="s">
        <v>86</v>
      </c>
      <c r="C9226" t="s">
        <v>157</v>
      </c>
      <c r="D9226" t="s">
        <v>17768</v>
      </c>
      <c r="E9226" t="s">
        <v>81</v>
      </c>
      <c r="F9226" t="s">
        <v>17734</v>
      </c>
      <c r="G9226">
        <v>20</v>
      </c>
      <c r="H9226">
        <v>0</v>
      </c>
      <c r="I9226">
        <v>0</v>
      </c>
      <c r="J9226">
        <v>0</v>
      </c>
      <c r="K9226">
        <v>0</v>
      </c>
      <c r="L9226">
        <v>0</v>
      </c>
      <c r="M9226">
        <v>0</v>
      </c>
      <c r="N9226">
        <v>0</v>
      </c>
      <c r="O9226">
        <v>0</v>
      </c>
      <c r="P9226">
        <v>0</v>
      </c>
      <c r="Q9226">
        <v>0</v>
      </c>
    </row>
    <row r="9227" spans="1:17" x14ac:dyDescent="0.2">
      <c r="A9227" t="s">
        <v>26965</v>
      </c>
      <c r="B9227" t="s">
        <v>86</v>
      </c>
      <c r="C9227" t="s">
        <v>157</v>
      </c>
      <c r="D9227" t="s">
        <v>17736</v>
      </c>
      <c r="E9227" t="s">
        <v>83</v>
      </c>
      <c r="F9227" t="s">
        <v>4929</v>
      </c>
      <c r="G9227">
        <v>0</v>
      </c>
      <c r="H9227">
        <v>21</v>
      </c>
      <c r="I9227">
        <v>3</v>
      </c>
      <c r="J9227">
        <v>13</v>
      </c>
      <c r="K9227">
        <v>2</v>
      </c>
      <c r="L9227">
        <v>3</v>
      </c>
      <c r="M9227">
        <v>0</v>
      </c>
      <c r="N9227">
        <v>0</v>
      </c>
      <c r="O9227">
        <v>0</v>
      </c>
      <c r="P9227">
        <v>0</v>
      </c>
      <c r="Q9227">
        <v>0</v>
      </c>
    </row>
    <row r="9228" spans="1:17" x14ac:dyDescent="0.2">
      <c r="A9228" t="s">
        <v>26966</v>
      </c>
      <c r="B9228" t="s">
        <v>86</v>
      </c>
      <c r="C9228" t="s">
        <v>157</v>
      </c>
      <c r="D9228" t="s">
        <v>17736</v>
      </c>
      <c r="E9228" t="s">
        <v>83</v>
      </c>
      <c r="F9228" t="s">
        <v>4931</v>
      </c>
      <c r="G9228">
        <v>0</v>
      </c>
      <c r="H9228">
        <v>21</v>
      </c>
      <c r="I9228">
        <v>3</v>
      </c>
      <c r="J9228">
        <v>13</v>
      </c>
      <c r="K9228">
        <v>2</v>
      </c>
      <c r="L9228">
        <v>3</v>
      </c>
      <c r="M9228">
        <v>0</v>
      </c>
      <c r="N9228">
        <v>0</v>
      </c>
      <c r="O9228">
        <v>0</v>
      </c>
      <c r="P9228">
        <v>0</v>
      </c>
      <c r="Q9228">
        <v>0</v>
      </c>
    </row>
    <row r="9229" spans="1:17" x14ac:dyDescent="0.2">
      <c r="A9229" t="s">
        <v>26967</v>
      </c>
      <c r="B9229" t="s">
        <v>88</v>
      </c>
      <c r="C9229" t="s">
        <v>216</v>
      </c>
      <c r="D9229" t="s">
        <v>17736</v>
      </c>
      <c r="E9229" t="s">
        <v>83</v>
      </c>
      <c r="F9229" t="s">
        <v>4925</v>
      </c>
      <c r="G9229">
        <v>0</v>
      </c>
      <c r="H9229">
        <v>0</v>
      </c>
      <c r="I9229">
        <v>0</v>
      </c>
      <c r="J9229">
        <v>0</v>
      </c>
      <c r="K9229">
        <v>0</v>
      </c>
      <c r="L9229">
        <v>0</v>
      </c>
      <c r="M9229">
        <v>0</v>
      </c>
      <c r="N9229">
        <v>6</v>
      </c>
      <c r="O9229">
        <v>6</v>
      </c>
      <c r="P9229">
        <v>0</v>
      </c>
      <c r="Q9229">
        <v>0</v>
      </c>
    </row>
    <row r="9230" spans="1:17" x14ac:dyDescent="0.2">
      <c r="A9230" t="s">
        <v>26968</v>
      </c>
      <c r="B9230" t="s">
        <v>88</v>
      </c>
      <c r="C9230" t="s">
        <v>216</v>
      </c>
      <c r="D9230" t="s">
        <v>17736</v>
      </c>
      <c r="E9230" t="s">
        <v>83</v>
      </c>
      <c r="F9230" t="s">
        <v>4927</v>
      </c>
      <c r="G9230">
        <v>0</v>
      </c>
      <c r="H9230">
        <v>0</v>
      </c>
      <c r="I9230">
        <v>0</v>
      </c>
      <c r="J9230">
        <v>0</v>
      </c>
      <c r="K9230">
        <v>0</v>
      </c>
      <c r="L9230">
        <v>0</v>
      </c>
      <c r="M9230">
        <v>0</v>
      </c>
      <c r="N9230">
        <v>6</v>
      </c>
      <c r="O9230">
        <v>6</v>
      </c>
      <c r="P9230">
        <v>0</v>
      </c>
      <c r="Q9230">
        <v>0</v>
      </c>
    </row>
    <row r="9231" spans="1:17" x14ac:dyDescent="0.2">
      <c r="A9231" t="s">
        <v>26969</v>
      </c>
      <c r="B9231" t="s">
        <v>88</v>
      </c>
      <c r="C9231" t="s">
        <v>216</v>
      </c>
      <c r="D9231" t="s">
        <v>17736</v>
      </c>
      <c r="E9231" t="s">
        <v>83</v>
      </c>
      <c r="F9231" t="s">
        <v>17734</v>
      </c>
      <c r="G9231">
        <v>6</v>
      </c>
      <c r="H9231">
        <v>0</v>
      </c>
      <c r="I9231">
        <v>0</v>
      </c>
      <c r="J9231">
        <v>0</v>
      </c>
      <c r="K9231">
        <v>0</v>
      </c>
      <c r="L9231">
        <v>0</v>
      </c>
      <c r="M9231">
        <v>0</v>
      </c>
      <c r="N9231">
        <v>0</v>
      </c>
      <c r="O9231">
        <v>0</v>
      </c>
      <c r="P9231">
        <v>0</v>
      </c>
      <c r="Q9231">
        <v>0</v>
      </c>
    </row>
    <row r="9232" spans="1:17" x14ac:dyDescent="0.2">
      <c r="A9232" t="s">
        <v>26970</v>
      </c>
      <c r="B9232" t="s">
        <v>88</v>
      </c>
      <c r="C9232" t="s">
        <v>216</v>
      </c>
      <c r="D9232" t="s">
        <v>17736</v>
      </c>
      <c r="E9232" t="s">
        <v>81</v>
      </c>
      <c r="F9232" t="s">
        <v>4929</v>
      </c>
      <c r="G9232">
        <v>0</v>
      </c>
      <c r="H9232">
        <v>1</v>
      </c>
      <c r="I9232">
        <v>1</v>
      </c>
      <c r="J9232">
        <v>0</v>
      </c>
      <c r="K9232">
        <v>0</v>
      </c>
      <c r="L9232">
        <v>0</v>
      </c>
      <c r="M9232">
        <v>0</v>
      </c>
      <c r="N9232">
        <v>0</v>
      </c>
      <c r="O9232">
        <v>0</v>
      </c>
      <c r="P9232">
        <v>0</v>
      </c>
      <c r="Q9232">
        <v>0</v>
      </c>
    </row>
    <row r="9233" spans="1:17" x14ac:dyDescent="0.2">
      <c r="A9233" t="s">
        <v>26971</v>
      </c>
      <c r="B9233" t="s">
        <v>88</v>
      </c>
      <c r="C9233" t="s">
        <v>216</v>
      </c>
      <c r="D9233" t="s">
        <v>17736</v>
      </c>
      <c r="E9233" t="s">
        <v>81</v>
      </c>
      <c r="F9233" t="s">
        <v>4931</v>
      </c>
      <c r="G9233">
        <v>0</v>
      </c>
      <c r="H9233">
        <v>1</v>
      </c>
      <c r="I9233">
        <v>0</v>
      </c>
      <c r="J9233">
        <v>1</v>
      </c>
      <c r="K9233">
        <v>0</v>
      </c>
      <c r="L9233">
        <v>0</v>
      </c>
      <c r="M9233">
        <v>0</v>
      </c>
      <c r="N9233">
        <v>0</v>
      </c>
      <c r="O9233">
        <v>0</v>
      </c>
      <c r="P9233">
        <v>0</v>
      </c>
      <c r="Q9233">
        <v>0</v>
      </c>
    </row>
    <row r="9234" spans="1:17" x14ac:dyDescent="0.2">
      <c r="A9234" t="s">
        <v>26972</v>
      </c>
      <c r="B9234" t="s">
        <v>88</v>
      </c>
      <c r="C9234" t="s">
        <v>216</v>
      </c>
      <c r="D9234" t="s">
        <v>17736</v>
      </c>
      <c r="E9234" t="s">
        <v>81</v>
      </c>
      <c r="F9234" t="s">
        <v>4933</v>
      </c>
      <c r="G9234">
        <v>0</v>
      </c>
      <c r="H9234">
        <v>0</v>
      </c>
      <c r="I9234">
        <v>0</v>
      </c>
      <c r="J9234">
        <v>0</v>
      </c>
      <c r="K9234">
        <v>0</v>
      </c>
      <c r="L9234">
        <v>0</v>
      </c>
      <c r="M9234">
        <v>1</v>
      </c>
      <c r="N9234">
        <v>0</v>
      </c>
      <c r="O9234">
        <v>0</v>
      </c>
      <c r="P9234">
        <v>0</v>
      </c>
      <c r="Q9234">
        <v>0</v>
      </c>
    </row>
    <row r="9235" spans="1:17" x14ac:dyDescent="0.2">
      <c r="A9235" t="s">
        <v>26973</v>
      </c>
      <c r="B9235" t="s">
        <v>88</v>
      </c>
      <c r="C9235" t="s">
        <v>216</v>
      </c>
      <c r="D9235" t="s">
        <v>17736</v>
      </c>
      <c r="E9235" t="s">
        <v>81</v>
      </c>
      <c r="F9235" t="s">
        <v>4935</v>
      </c>
      <c r="G9235">
        <v>0</v>
      </c>
      <c r="H9235">
        <v>1</v>
      </c>
      <c r="I9235">
        <v>0</v>
      </c>
      <c r="J9235">
        <v>1</v>
      </c>
      <c r="K9235">
        <v>0</v>
      </c>
      <c r="L9235">
        <v>0</v>
      </c>
      <c r="M9235">
        <v>0</v>
      </c>
      <c r="N9235">
        <v>0</v>
      </c>
      <c r="O9235">
        <v>0</v>
      </c>
      <c r="P9235">
        <v>0</v>
      </c>
      <c r="Q9235">
        <v>0</v>
      </c>
    </row>
    <row r="9236" spans="1:17" x14ac:dyDescent="0.2">
      <c r="A9236" t="s">
        <v>26974</v>
      </c>
      <c r="B9236" t="s">
        <v>88</v>
      </c>
      <c r="C9236" t="s">
        <v>216</v>
      </c>
      <c r="D9236" t="s">
        <v>17736</v>
      </c>
      <c r="E9236" t="s">
        <v>81</v>
      </c>
      <c r="F9236" t="s">
        <v>4937</v>
      </c>
      <c r="G9236">
        <v>0</v>
      </c>
      <c r="H9236">
        <v>1</v>
      </c>
      <c r="I9236">
        <v>0</v>
      </c>
      <c r="J9236">
        <v>1</v>
      </c>
      <c r="K9236">
        <v>0</v>
      </c>
      <c r="L9236">
        <v>0</v>
      </c>
      <c r="M9236">
        <v>0</v>
      </c>
      <c r="N9236">
        <v>0</v>
      </c>
      <c r="O9236">
        <v>0</v>
      </c>
      <c r="P9236">
        <v>0</v>
      </c>
      <c r="Q9236">
        <v>0</v>
      </c>
    </row>
    <row r="9237" spans="1:17" x14ac:dyDescent="0.2">
      <c r="A9237" t="s">
        <v>26975</v>
      </c>
      <c r="B9237" t="s">
        <v>88</v>
      </c>
      <c r="C9237" t="s">
        <v>216</v>
      </c>
      <c r="D9237" t="s">
        <v>17736</v>
      </c>
      <c r="E9237" t="s">
        <v>81</v>
      </c>
      <c r="F9237" t="s">
        <v>4939</v>
      </c>
      <c r="G9237">
        <v>0</v>
      </c>
      <c r="H9237">
        <v>0</v>
      </c>
      <c r="I9237">
        <v>0</v>
      </c>
      <c r="J9237">
        <v>0</v>
      </c>
      <c r="K9237">
        <v>0</v>
      </c>
      <c r="L9237">
        <v>0</v>
      </c>
      <c r="M9237">
        <v>1</v>
      </c>
      <c r="N9237">
        <v>0</v>
      </c>
      <c r="O9237">
        <v>0</v>
      </c>
      <c r="P9237">
        <v>0</v>
      </c>
      <c r="Q9237">
        <v>0</v>
      </c>
    </row>
    <row r="9238" spans="1:17" x14ac:dyDescent="0.2">
      <c r="A9238" t="s">
        <v>26976</v>
      </c>
      <c r="B9238" t="s">
        <v>88</v>
      </c>
      <c r="C9238" t="s">
        <v>216</v>
      </c>
      <c r="D9238" t="s">
        <v>17736</v>
      </c>
      <c r="E9238" t="s">
        <v>81</v>
      </c>
      <c r="F9238" t="s">
        <v>4941</v>
      </c>
      <c r="G9238">
        <v>0</v>
      </c>
      <c r="H9238">
        <v>1</v>
      </c>
      <c r="I9238">
        <v>0</v>
      </c>
      <c r="J9238">
        <v>1</v>
      </c>
      <c r="K9238">
        <v>0</v>
      </c>
      <c r="L9238">
        <v>0</v>
      </c>
      <c r="M9238">
        <v>0</v>
      </c>
      <c r="N9238">
        <v>0</v>
      </c>
      <c r="O9238">
        <v>0</v>
      </c>
      <c r="P9238">
        <v>0</v>
      </c>
      <c r="Q9238">
        <v>0</v>
      </c>
    </row>
    <row r="9239" spans="1:17" x14ac:dyDescent="0.2">
      <c r="A9239" t="s">
        <v>26977</v>
      </c>
      <c r="B9239" t="s">
        <v>88</v>
      </c>
      <c r="C9239" t="s">
        <v>216</v>
      </c>
      <c r="D9239" t="s">
        <v>17736</v>
      </c>
      <c r="E9239" t="s">
        <v>81</v>
      </c>
      <c r="F9239" t="s">
        <v>4943</v>
      </c>
      <c r="G9239">
        <v>0</v>
      </c>
      <c r="H9239">
        <v>0</v>
      </c>
      <c r="I9239">
        <v>0</v>
      </c>
      <c r="J9239">
        <v>0</v>
      </c>
      <c r="K9239">
        <v>0</v>
      </c>
      <c r="L9239">
        <v>0</v>
      </c>
      <c r="M9239">
        <v>1</v>
      </c>
      <c r="N9239">
        <v>0</v>
      </c>
      <c r="O9239">
        <v>0</v>
      </c>
      <c r="P9239">
        <v>0</v>
      </c>
      <c r="Q9239">
        <v>0</v>
      </c>
    </row>
    <row r="9240" spans="1:17" x14ac:dyDescent="0.2">
      <c r="A9240" t="s">
        <v>26978</v>
      </c>
      <c r="B9240" t="s">
        <v>88</v>
      </c>
      <c r="C9240" t="s">
        <v>216</v>
      </c>
      <c r="D9240" t="s">
        <v>17736</v>
      </c>
      <c r="E9240" t="s">
        <v>81</v>
      </c>
      <c r="F9240" t="s">
        <v>4925</v>
      </c>
      <c r="G9240">
        <v>0</v>
      </c>
      <c r="H9240">
        <v>0</v>
      </c>
      <c r="I9240">
        <v>0</v>
      </c>
      <c r="J9240">
        <v>0</v>
      </c>
      <c r="K9240">
        <v>0</v>
      </c>
      <c r="L9240">
        <v>0</v>
      </c>
      <c r="M9240">
        <v>0</v>
      </c>
      <c r="N9240">
        <v>1</v>
      </c>
      <c r="O9240">
        <v>1</v>
      </c>
      <c r="P9240">
        <v>0</v>
      </c>
      <c r="Q9240">
        <v>0</v>
      </c>
    </row>
    <row r="9241" spans="1:17" x14ac:dyDescent="0.2">
      <c r="A9241" t="s">
        <v>26979</v>
      </c>
      <c r="B9241" t="s">
        <v>88</v>
      </c>
      <c r="C9241" t="s">
        <v>216</v>
      </c>
      <c r="D9241" t="s">
        <v>17736</v>
      </c>
      <c r="E9241" t="s">
        <v>81</v>
      </c>
      <c r="F9241" t="s">
        <v>4927</v>
      </c>
      <c r="G9241">
        <v>0</v>
      </c>
      <c r="H9241">
        <v>0</v>
      </c>
      <c r="I9241">
        <v>0</v>
      </c>
      <c r="J9241">
        <v>0</v>
      </c>
      <c r="K9241">
        <v>0</v>
      </c>
      <c r="L9241">
        <v>0</v>
      </c>
      <c r="M9241">
        <v>0</v>
      </c>
      <c r="N9241">
        <v>1</v>
      </c>
      <c r="O9241">
        <v>1</v>
      </c>
      <c r="P9241">
        <v>0</v>
      </c>
      <c r="Q9241">
        <v>0</v>
      </c>
    </row>
    <row r="9242" spans="1:17" x14ac:dyDescent="0.2">
      <c r="A9242" t="s">
        <v>26980</v>
      </c>
      <c r="B9242" t="s">
        <v>88</v>
      </c>
      <c r="C9242" t="s">
        <v>216</v>
      </c>
      <c r="D9242" t="s">
        <v>17736</v>
      </c>
      <c r="E9242" t="s">
        <v>81</v>
      </c>
      <c r="F9242" t="s">
        <v>17734</v>
      </c>
      <c r="G9242">
        <v>1</v>
      </c>
      <c r="H9242">
        <v>0</v>
      </c>
      <c r="I9242">
        <v>0</v>
      </c>
      <c r="J9242">
        <v>0</v>
      </c>
      <c r="K9242">
        <v>0</v>
      </c>
      <c r="L9242">
        <v>0</v>
      </c>
      <c r="M9242">
        <v>0</v>
      </c>
      <c r="N9242">
        <v>0</v>
      </c>
      <c r="O9242">
        <v>0</v>
      </c>
      <c r="P9242">
        <v>0</v>
      </c>
      <c r="Q9242">
        <v>0</v>
      </c>
    </row>
    <row r="9243" spans="1:17" x14ac:dyDescent="0.2">
      <c r="A9243" t="s">
        <v>26981</v>
      </c>
      <c r="B9243" t="s">
        <v>88</v>
      </c>
      <c r="C9243" t="s">
        <v>217</v>
      </c>
      <c r="D9243" t="s">
        <v>17736</v>
      </c>
      <c r="E9243" t="s">
        <v>83</v>
      </c>
      <c r="F9243" t="s">
        <v>4929</v>
      </c>
      <c r="G9243">
        <v>0</v>
      </c>
      <c r="H9243">
        <v>4</v>
      </c>
      <c r="I9243">
        <v>0</v>
      </c>
      <c r="J9243">
        <v>3</v>
      </c>
      <c r="K9243">
        <v>0</v>
      </c>
      <c r="L9243">
        <v>1</v>
      </c>
      <c r="M9243">
        <v>0</v>
      </c>
      <c r="N9243">
        <v>0</v>
      </c>
      <c r="O9243">
        <v>0</v>
      </c>
      <c r="P9243">
        <v>0</v>
      </c>
      <c r="Q9243">
        <v>0</v>
      </c>
    </row>
    <row r="9244" spans="1:17" x14ac:dyDescent="0.2">
      <c r="A9244" t="s">
        <v>26982</v>
      </c>
      <c r="B9244" t="s">
        <v>88</v>
      </c>
      <c r="C9244" t="s">
        <v>217</v>
      </c>
      <c r="D9244" t="s">
        <v>17736</v>
      </c>
      <c r="E9244" t="s">
        <v>83</v>
      </c>
      <c r="F9244" t="s">
        <v>4931</v>
      </c>
      <c r="G9244">
        <v>0</v>
      </c>
      <c r="H9244">
        <v>4</v>
      </c>
      <c r="I9244">
        <v>0</v>
      </c>
      <c r="J9244">
        <v>3</v>
      </c>
      <c r="K9244">
        <v>0</v>
      </c>
      <c r="L9244">
        <v>1</v>
      </c>
      <c r="M9244">
        <v>0</v>
      </c>
      <c r="N9244">
        <v>0</v>
      </c>
      <c r="O9244">
        <v>0</v>
      </c>
      <c r="P9244">
        <v>0</v>
      </c>
      <c r="Q9244">
        <v>0</v>
      </c>
    </row>
    <row r="9245" spans="1:17" x14ac:dyDescent="0.2">
      <c r="A9245" t="s">
        <v>26983</v>
      </c>
      <c r="B9245" t="s">
        <v>88</v>
      </c>
      <c r="C9245" t="s">
        <v>217</v>
      </c>
      <c r="D9245" t="s">
        <v>17736</v>
      </c>
      <c r="E9245" t="s">
        <v>83</v>
      </c>
      <c r="F9245" t="s">
        <v>4933</v>
      </c>
      <c r="G9245">
        <v>0</v>
      </c>
      <c r="H9245">
        <v>0</v>
      </c>
      <c r="I9245">
        <v>0</v>
      </c>
      <c r="J9245">
        <v>0</v>
      </c>
      <c r="K9245">
        <v>0</v>
      </c>
      <c r="L9245">
        <v>0</v>
      </c>
      <c r="M9245">
        <v>4</v>
      </c>
      <c r="N9245">
        <v>0</v>
      </c>
      <c r="O9245">
        <v>0</v>
      </c>
      <c r="P9245">
        <v>0</v>
      </c>
      <c r="Q9245">
        <v>0</v>
      </c>
    </row>
    <row r="9246" spans="1:17" x14ac:dyDescent="0.2">
      <c r="A9246" t="s">
        <v>26984</v>
      </c>
      <c r="B9246" t="s">
        <v>88</v>
      </c>
      <c r="C9246" t="s">
        <v>217</v>
      </c>
      <c r="D9246" t="s">
        <v>17736</v>
      </c>
      <c r="E9246" t="s">
        <v>83</v>
      </c>
      <c r="F9246" t="s">
        <v>4935</v>
      </c>
      <c r="G9246">
        <v>0</v>
      </c>
      <c r="H9246">
        <v>4</v>
      </c>
      <c r="I9246">
        <v>0</v>
      </c>
      <c r="J9246">
        <v>3</v>
      </c>
      <c r="K9246">
        <v>0</v>
      </c>
      <c r="L9246">
        <v>1</v>
      </c>
      <c r="M9246">
        <v>0</v>
      </c>
      <c r="N9246">
        <v>0</v>
      </c>
      <c r="O9246">
        <v>0</v>
      </c>
      <c r="P9246">
        <v>0</v>
      </c>
      <c r="Q9246">
        <v>0</v>
      </c>
    </row>
    <row r="9247" spans="1:17" x14ac:dyDescent="0.2">
      <c r="A9247" t="s">
        <v>26985</v>
      </c>
      <c r="B9247" t="s">
        <v>88</v>
      </c>
      <c r="C9247" t="s">
        <v>217</v>
      </c>
      <c r="D9247" t="s">
        <v>17736</v>
      </c>
      <c r="E9247" t="s">
        <v>83</v>
      </c>
      <c r="F9247" t="s">
        <v>4937</v>
      </c>
      <c r="G9247">
        <v>0</v>
      </c>
      <c r="H9247">
        <v>4</v>
      </c>
      <c r="I9247">
        <v>0</v>
      </c>
      <c r="J9247">
        <v>3</v>
      </c>
      <c r="K9247">
        <v>0</v>
      </c>
      <c r="L9247">
        <v>1</v>
      </c>
      <c r="M9247">
        <v>0</v>
      </c>
      <c r="N9247">
        <v>0</v>
      </c>
      <c r="O9247">
        <v>0</v>
      </c>
      <c r="P9247">
        <v>0</v>
      </c>
      <c r="Q9247">
        <v>0</v>
      </c>
    </row>
    <row r="9248" spans="1:17" x14ac:dyDescent="0.2">
      <c r="A9248" t="s">
        <v>26986</v>
      </c>
      <c r="B9248" t="s">
        <v>88</v>
      </c>
      <c r="C9248" t="s">
        <v>217</v>
      </c>
      <c r="D9248" t="s">
        <v>17736</v>
      </c>
      <c r="E9248" t="s">
        <v>83</v>
      </c>
      <c r="F9248" t="s">
        <v>4939</v>
      </c>
      <c r="G9248">
        <v>0</v>
      </c>
      <c r="H9248">
        <v>0</v>
      </c>
      <c r="I9248">
        <v>0</v>
      </c>
      <c r="J9248">
        <v>0</v>
      </c>
      <c r="K9248">
        <v>0</v>
      </c>
      <c r="L9248">
        <v>0</v>
      </c>
      <c r="M9248">
        <v>4</v>
      </c>
      <c r="N9248">
        <v>0</v>
      </c>
      <c r="O9248">
        <v>0</v>
      </c>
      <c r="P9248">
        <v>0</v>
      </c>
      <c r="Q9248">
        <v>0</v>
      </c>
    </row>
    <row r="9249" spans="1:17" x14ac:dyDescent="0.2">
      <c r="A9249" t="s">
        <v>26987</v>
      </c>
      <c r="B9249" t="s">
        <v>88</v>
      </c>
      <c r="C9249" t="s">
        <v>217</v>
      </c>
      <c r="D9249" t="s">
        <v>17736</v>
      </c>
      <c r="E9249" t="s">
        <v>83</v>
      </c>
      <c r="F9249" t="s">
        <v>4941</v>
      </c>
      <c r="G9249">
        <v>0</v>
      </c>
      <c r="H9249">
        <v>4</v>
      </c>
      <c r="I9249">
        <v>0</v>
      </c>
      <c r="J9249">
        <v>3</v>
      </c>
      <c r="K9249">
        <v>0</v>
      </c>
      <c r="L9249">
        <v>1</v>
      </c>
      <c r="M9249">
        <v>0</v>
      </c>
      <c r="N9249">
        <v>0</v>
      </c>
      <c r="O9249">
        <v>0</v>
      </c>
      <c r="P9249">
        <v>0</v>
      </c>
      <c r="Q9249">
        <v>0</v>
      </c>
    </row>
    <row r="9250" spans="1:17" x14ac:dyDescent="0.2">
      <c r="A9250" t="s">
        <v>26988</v>
      </c>
      <c r="B9250" t="s">
        <v>88</v>
      </c>
      <c r="C9250" t="s">
        <v>217</v>
      </c>
      <c r="D9250" t="s">
        <v>17736</v>
      </c>
      <c r="E9250" t="s">
        <v>83</v>
      </c>
      <c r="F9250" t="s">
        <v>4943</v>
      </c>
      <c r="G9250">
        <v>0</v>
      </c>
      <c r="H9250">
        <v>0</v>
      </c>
      <c r="I9250">
        <v>0</v>
      </c>
      <c r="J9250">
        <v>0</v>
      </c>
      <c r="K9250">
        <v>0</v>
      </c>
      <c r="L9250">
        <v>0</v>
      </c>
      <c r="M9250">
        <v>4</v>
      </c>
      <c r="N9250">
        <v>0</v>
      </c>
      <c r="O9250">
        <v>0</v>
      </c>
      <c r="P9250">
        <v>0</v>
      </c>
      <c r="Q9250">
        <v>0</v>
      </c>
    </row>
    <row r="9251" spans="1:17" x14ac:dyDescent="0.2">
      <c r="A9251" t="s">
        <v>26989</v>
      </c>
      <c r="B9251" t="s">
        <v>88</v>
      </c>
      <c r="C9251" t="s">
        <v>217</v>
      </c>
      <c r="D9251" t="s">
        <v>17736</v>
      </c>
      <c r="E9251" t="s">
        <v>83</v>
      </c>
      <c r="F9251" t="s">
        <v>4925</v>
      </c>
      <c r="G9251">
        <v>0</v>
      </c>
      <c r="H9251">
        <v>0</v>
      </c>
      <c r="I9251">
        <v>0</v>
      </c>
      <c r="J9251">
        <v>0</v>
      </c>
      <c r="K9251">
        <v>0</v>
      </c>
      <c r="L9251">
        <v>0</v>
      </c>
      <c r="M9251">
        <v>0</v>
      </c>
      <c r="N9251">
        <v>4</v>
      </c>
      <c r="O9251">
        <v>3</v>
      </c>
      <c r="P9251">
        <v>1</v>
      </c>
      <c r="Q9251">
        <v>0</v>
      </c>
    </row>
    <row r="9252" spans="1:17" x14ac:dyDescent="0.2">
      <c r="A9252" t="s">
        <v>26990</v>
      </c>
      <c r="B9252" t="s">
        <v>88</v>
      </c>
      <c r="C9252" t="s">
        <v>217</v>
      </c>
      <c r="D9252" t="s">
        <v>17736</v>
      </c>
      <c r="E9252" t="s">
        <v>83</v>
      </c>
      <c r="F9252" t="s">
        <v>4927</v>
      </c>
      <c r="G9252">
        <v>0</v>
      </c>
      <c r="H9252">
        <v>0</v>
      </c>
      <c r="I9252">
        <v>0</v>
      </c>
      <c r="J9252">
        <v>0</v>
      </c>
      <c r="K9252">
        <v>0</v>
      </c>
      <c r="L9252">
        <v>0</v>
      </c>
      <c r="M9252">
        <v>0</v>
      </c>
      <c r="N9252">
        <v>3</v>
      </c>
      <c r="O9252">
        <v>2</v>
      </c>
      <c r="P9252">
        <v>1</v>
      </c>
      <c r="Q9252">
        <v>0</v>
      </c>
    </row>
    <row r="9253" spans="1:17" x14ac:dyDescent="0.2">
      <c r="A9253" t="s">
        <v>26991</v>
      </c>
      <c r="B9253" t="s">
        <v>88</v>
      </c>
      <c r="C9253" t="s">
        <v>217</v>
      </c>
      <c r="D9253" t="s">
        <v>17736</v>
      </c>
      <c r="E9253" t="s">
        <v>83</v>
      </c>
      <c r="F9253" t="s">
        <v>17734</v>
      </c>
      <c r="G9253">
        <v>4</v>
      </c>
      <c r="H9253">
        <v>0</v>
      </c>
      <c r="I9253">
        <v>0</v>
      </c>
      <c r="J9253">
        <v>0</v>
      </c>
      <c r="K9253">
        <v>0</v>
      </c>
      <c r="L9253">
        <v>0</v>
      </c>
      <c r="M9253">
        <v>0</v>
      </c>
      <c r="N9253">
        <v>0</v>
      </c>
      <c r="O9253">
        <v>0</v>
      </c>
      <c r="P9253">
        <v>0</v>
      </c>
      <c r="Q9253">
        <v>0</v>
      </c>
    </row>
    <row r="9254" spans="1:17" x14ac:dyDescent="0.2">
      <c r="A9254" t="s">
        <v>26992</v>
      </c>
      <c r="B9254" t="s">
        <v>88</v>
      </c>
      <c r="C9254" t="s">
        <v>217</v>
      </c>
      <c r="D9254" t="s">
        <v>17736</v>
      </c>
      <c r="E9254" t="s">
        <v>81</v>
      </c>
      <c r="F9254" t="s">
        <v>4929</v>
      </c>
      <c r="G9254">
        <v>0</v>
      </c>
      <c r="H9254">
        <v>5</v>
      </c>
      <c r="I9254">
        <v>0</v>
      </c>
      <c r="J9254">
        <v>4</v>
      </c>
      <c r="K9254">
        <v>1</v>
      </c>
      <c r="L9254">
        <v>0</v>
      </c>
      <c r="M9254">
        <v>0</v>
      </c>
      <c r="N9254">
        <v>0</v>
      </c>
      <c r="O9254">
        <v>0</v>
      </c>
      <c r="P9254">
        <v>0</v>
      </c>
      <c r="Q9254">
        <v>0</v>
      </c>
    </row>
    <row r="9255" spans="1:17" x14ac:dyDescent="0.2">
      <c r="A9255" t="s">
        <v>26993</v>
      </c>
      <c r="B9255" t="s">
        <v>88</v>
      </c>
      <c r="C9255" t="s">
        <v>217</v>
      </c>
      <c r="D9255" t="s">
        <v>17736</v>
      </c>
      <c r="E9255" t="s">
        <v>81</v>
      </c>
      <c r="F9255" t="s">
        <v>4931</v>
      </c>
      <c r="G9255">
        <v>0</v>
      </c>
      <c r="H9255">
        <v>5</v>
      </c>
      <c r="I9255">
        <v>0</v>
      </c>
      <c r="J9255">
        <v>4</v>
      </c>
      <c r="K9255">
        <v>1</v>
      </c>
      <c r="L9255">
        <v>0</v>
      </c>
      <c r="M9255">
        <v>0</v>
      </c>
      <c r="N9255">
        <v>0</v>
      </c>
      <c r="O9255">
        <v>0</v>
      </c>
      <c r="P9255">
        <v>0</v>
      </c>
      <c r="Q9255">
        <v>0</v>
      </c>
    </row>
    <row r="9256" spans="1:17" x14ac:dyDescent="0.2">
      <c r="A9256" t="s">
        <v>26994</v>
      </c>
      <c r="B9256" t="s">
        <v>86</v>
      </c>
      <c r="C9256" t="s">
        <v>151</v>
      </c>
      <c r="D9256" t="s">
        <v>17736</v>
      </c>
      <c r="E9256" t="s">
        <v>81</v>
      </c>
      <c r="F9256" t="s">
        <v>4939</v>
      </c>
      <c r="G9256">
        <v>0</v>
      </c>
      <c r="H9256">
        <v>0</v>
      </c>
      <c r="I9256">
        <v>0</v>
      </c>
      <c r="J9256">
        <v>0</v>
      </c>
      <c r="K9256">
        <v>0</v>
      </c>
      <c r="L9256">
        <v>0</v>
      </c>
      <c r="M9256">
        <v>73</v>
      </c>
      <c r="N9256">
        <v>0</v>
      </c>
      <c r="O9256">
        <v>0</v>
      </c>
      <c r="P9256">
        <v>0</v>
      </c>
      <c r="Q9256">
        <v>0</v>
      </c>
    </row>
    <row r="9257" spans="1:17" x14ac:dyDescent="0.2">
      <c r="A9257" t="s">
        <v>26995</v>
      </c>
      <c r="B9257" t="s">
        <v>86</v>
      </c>
      <c r="C9257" t="s">
        <v>151</v>
      </c>
      <c r="D9257" t="s">
        <v>17736</v>
      </c>
      <c r="E9257" t="s">
        <v>81</v>
      </c>
      <c r="F9257" t="s">
        <v>4941</v>
      </c>
      <c r="G9257">
        <v>0</v>
      </c>
      <c r="H9257">
        <v>73</v>
      </c>
      <c r="I9257">
        <v>5</v>
      </c>
      <c r="J9257">
        <v>58</v>
      </c>
      <c r="K9257">
        <v>7</v>
      </c>
      <c r="L9257">
        <v>3</v>
      </c>
      <c r="M9257">
        <v>0</v>
      </c>
      <c r="N9257">
        <v>0</v>
      </c>
      <c r="O9257">
        <v>0</v>
      </c>
      <c r="P9257">
        <v>0</v>
      </c>
      <c r="Q9257">
        <v>0</v>
      </c>
    </row>
    <row r="9258" spans="1:17" x14ac:dyDescent="0.2">
      <c r="A9258" t="s">
        <v>26996</v>
      </c>
      <c r="B9258" t="s">
        <v>86</v>
      </c>
      <c r="C9258" t="s">
        <v>151</v>
      </c>
      <c r="D9258" t="s">
        <v>17736</v>
      </c>
      <c r="E9258" t="s">
        <v>81</v>
      </c>
      <c r="F9258" t="s">
        <v>4943</v>
      </c>
      <c r="G9258">
        <v>0</v>
      </c>
      <c r="H9258">
        <v>0</v>
      </c>
      <c r="I9258">
        <v>0</v>
      </c>
      <c r="J9258">
        <v>0</v>
      </c>
      <c r="K9258">
        <v>0</v>
      </c>
      <c r="L9258">
        <v>0</v>
      </c>
      <c r="M9258">
        <v>73</v>
      </c>
      <c r="N9258">
        <v>0</v>
      </c>
      <c r="O9258">
        <v>0</v>
      </c>
      <c r="P9258">
        <v>0</v>
      </c>
      <c r="Q9258">
        <v>0</v>
      </c>
    </row>
    <row r="9259" spans="1:17" x14ac:dyDescent="0.2">
      <c r="A9259" t="s">
        <v>26997</v>
      </c>
      <c r="B9259" t="s">
        <v>86</v>
      </c>
      <c r="C9259" t="s">
        <v>151</v>
      </c>
      <c r="D9259" t="s">
        <v>17736</v>
      </c>
      <c r="E9259" t="s">
        <v>81</v>
      </c>
      <c r="F9259" t="s">
        <v>4925</v>
      </c>
      <c r="G9259">
        <v>0</v>
      </c>
      <c r="H9259">
        <v>0</v>
      </c>
      <c r="I9259">
        <v>0</v>
      </c>
      <c r="J9259">
        <v>0</v>
      </c>
      <c r="K9259">
        <v>0</v>
      </c>
      <c r="L9259">
        <v>0</v>
      </c>
      <c r="M9259">
        <v>0</v>
      </c>
      <c r="N9259">
        <v>58</v>
      </c>
      <c r="O9259">
        <v>54</v>
      </c>
      <c r="P9259">
        <v>4</v>
      </c>
      <c r="Q9259">
        <v>0</v>
      </c>
    </row>
    <row r="9260" spans="1:17" x14ac:dyDescent="0.2">
      <c r="A9260" t="s">
        <v>26998</v>
      </c>
      <c r="B9260" t="s">
        <v>86</v>
      </c>
      <c r="C9260" t="s">
        <v>151</v>
      </c>
      <c r="D9260" t="s">
        <v>17736</v>
      </c>
      <c r="E9260" t="s">
        <v>81</v>
      </c>
      <c r="F9260" t="s">
        <v>4927</v>
      </c>
      <c r="G9260">
        <v>0</v>
      </c>
      <c r="H9260">
        <v>0</v>
      </c>
      <c r="I9260">
        <v>0</v>
      </c>
      <c r="J9260">
        <v>0</v>
      </c>
      <c r="K9260">
        <v>0</v>
      </c>
      <c r="L9260">
        <v>0</v>
      </c>
      <c r="M9260">
        <v>0</v>
      </c>
      <c r="N9260">
        <v>54</v>
      </c>
      <c r="O9260">
        <v>50</v>
      </c>
      <c r="P9260">
        <v>4</v>
      </c>
      <c r="Q9260">
        <v>0</v>
      </c>
    </row>
    <row r="9261" spans="1:17" x14ac:dyDescent="0.2">
      <c r="A9261" t="s">
        <v>26999</v>
      </c>
      <c r="B9261" t="s">
        <v>86</v>
      </c>
      <c r="C9261" t="s">
        <v>151</v>
      </c>
      <c r="D9261" t="s">
        <v>17736</v>
      </c>
      <c r="E9261" t="s">
        <v>81</v>
      </c>
      <c r="F9261" t="s">
        <v>17734</v>
      </c>
      <c r="G9261">
        <v>73</v>
      </c>
      <c r="H9261">
        <v>0</v>
      </c>
      <c r="I9261">
        <v>0</v>
      </c>
      <c r="J9261">
        <v>0</v>
      </c>
      <c r="K9261">
        <v>0</v>
      </c>
      <c r="L9261">
        <v>0</v>
      </c>
      <c r="M9261">
        <v>0</v>
      </c>
      <c r="N9261">
        <v>0</v>
      </c>
      <c r="O9261">
        <v>0</v>
      </c>
      <c r="P9261">
        <v>0</v>
      </c>
      <c r="Q9261">
        <v>0</v>
      </c>
    </row>
    <row r="9262" spans="1:17" x14ac:dyDescent="0.2">
      <c r="A9262" t="s">
        <v>27000</v>
      </c>
      <c r="B9262" t="s">
        <v>86</v>
      </c>
      <c r="C9262" t="s">
        <v>151</v>
      </c>
      <c r="D9262" t="s">
        <v>17748</v>
      </c>
      <c r="E9262" t="s">
        <v>83</v>
      </c>
      <c r="F9262" t="s">
        <v>17749</v>
      </c>
      <c r="G9262">
        <v>0</v>
      </c>
      <c r="H9262">
        <v>0</v>
      </c>
      <c r="I9262">
        <v>0</v>
      </c>
      <c r="J9262">
        <v>0</v>
      </c>
      <c r="K9262">
        <v>0</v>
      </c>
      <c r="L9262">
        <v>0</v>
      </c>
      <c r="M9262">
        <v>0</v>
      </c>
      <c r="N9262">
        <v>3</v>
      </c>
      <c r="O9262">
        <v>3</v>
      </c>
      <c r="P9262">
        <v>0</v>
      </c>
      <c r="Q9262">
        <v>0</v>
      </c>
    </row>
    <row r="9263" spans="1:17" x14ac:dyDescent="0.2">
      <c r="A9263" t="s">
        <v>27001</v>
      </c>
      <c r="B9263" t="s">
        <v>86</v>
      </c>
      <c r="C9263" t="s">
        <v>151</v>
      </c>
      <c r="D9263" t="s">
        <v>17748</v>
      </c>
      <c r="E9263" t="s">
        <v>83</v>
      </c>
      <c r="F9263" t="s">
        <v>17734</v>
      </c>
      <c r="G9263">
        <v>3</v>
      </c>
      <c r="H9263">
        <v>0</v>
      </c>
      <c r="I9263">
        <v>0</v>
      </c>
      <c r="J9263">
        <v>0</v>
      </c>
      <c r="K9263">
        <v>0</v>
      </c>
      <c r="L9263">
        <v>0</v>
      </c>
      <c r="M9263">
        <v>0</v>
      </c>
      <c r="N9263">
        <v>0</v>
      </c>
      <c r="O9263">
        <v>0</v>
      </c>
      <c r="P9263">
        <v>0</v>
      </c>
      <c r="Q9263">
        <v>0</v>
      </c>
    </row>
    <row r="9264" spans="1:17" x14ac:dyDescent="0.2">
      <c r="A9264" t="s">
        <v>27002</v>
      </c>
      <c r="B9264" t="s">
        <v>86</v>
      </c>
      <c r="C9264" t="s">
        <v>151</v>
      </c>
      <c r="D9264" t="s">
        <v>17748</v>
      </c>
      <c r="E9264" t="s">
        <v>81</v>
      </c>
      <c r="F9264" t="s">
        <v>17749</v>
      </c>
      <c r="G9264">
        <v>0</v>
      </c>
      <c r="H9264">
        <v>0</v>
      </c>
      <c r="I9264">
        <v>0</v>
      </c>
      <c r="J9264">
        <v>0</v>
      </c>
      <c r="K9264">
        <v>0</v>
      </c>
      <c r="L9264">
        <v>0</v>
      </c>
      <c r="M9264">
        <v>0</v>
      </c>
      <c r="N9264">
        <v>2</v>
      </c>
      <c r="O9264">
        <v>2</v>
      </c>
      <c r="P9264">
        <v>0</v>
      </c>
      <c r="Q9264">
        <v>0</v>
      </c>
    </row>
    <row r="9265" spans="1:17" x14ac:dyDescent="0.2">
      <c r="A9265" t="s">
        <v>27003</v>
      </c>
      <c r="B9265" t="s">
        <v>86</v>
      </c>
      <c r="C9265" t="s">
        <v>151</v>
      </c>
      <c r="D9265" t="s">
        <v>17748</v>
      </c>
      <c r="E9265" t="s">
        <v>81</v>
      </c>
      <c r="F9265" t="s">
        <v>17734</v>
      </c>
      <c r="G9265">
        <v>2</v>
      </c>
      <c r="H9265">
        <v>0</v>
      </c>
      <c r="I9265">
        <v>0</v>
      </c>
      <c r="J9265">
        <v>0</v>
      </c>
      <c r="K9265">
        <v>0</v>
      </c>
      <c r="L9265">
        <v>0</v>
      </c>
      <c r="M9265">
        <v>0</v>
      </c>
      <c r="N9265">
        <v>0</v>
      </c>
      <c r="O9265">
        <v>0</v>
      </c>
      <c r="P9265">
        <v>0</v>
      </c>
      <c r="Q9265">
        <v>0</v>
      </c>
    </row>
    <row r="9266" spans="1:17" x14ac:dyDescent="0.2">
      <c r="A9266" t="s">
        <v>27004</v>
      </c>
      <c r="B9266" t="s">
        <v>86</v>
      </c>
      <c r="C9266" t="s">
        <v>151</v>
      </c>
      <c r="D9266" t="s">
        <v>17754</v>
      </c>
      <c r="E9266" t="s">
        <v>83</v>
      </c>
      <c r="F9266" t="s">
        <v>17734</v>
      </c>
      <c r="G9266">
        <v>12</v>
      </c>
      <c r="H9266">
        <v>0</v>
      </c>
      <c r="I9266">
        <v>0</v>
      </c>
      <c r="J9266">
        <v>0</v>
      </c>
      <c r="K9266">
        <v>0</v>
      </c>
      <c r="L9266">
        <v>0</v>
      </c>
      <c r="M9266">
        <v>0</v>
      </c>
      <c r="N9266">
        <v>0</v>
      </c>
      <c r="O9266">
        <v>0</v>
      </c>
      <c r="P9266">
        <v>0</v>
      </c>
      <c r="Q9266">
        <v>0</v>
      </c>
    </row>
    <row r="9267" spans="1:17" x14ac:dyDescent="0.2">
      <c r="A9267" t="s">
        <v>27005</v>
      </c>
      <c r="B9267" t="s">
        <v>86</v>
      </c>
      <c r="C9267" t="s">
        <v>151</v>
      </c>
      <c r="D9267" t="s">
        <v>17754</v>
      </c>
      <c r="E9267" t="s">
        <v>81</v>
      </c>
      <c r="F9267" t="s">
        <v>17734</v>
      </c>
      <c r="G9267">
        <v>9</v>
      </c>
      <c r="H9267">
        <v>0</v>
      </c>
      <c r="I9267">
        <v>0</v>
      </c>
      <c r="J9267">
        <v>0</v>
      </c>
      <c r="K9267">
        <v>0</v>
      </c>
      <c r="L9267">
        <v>0</v>
      </c>
      <c r="M9267">
        <v>0</v>
      </c>
      <c r="N9267">
        <v>0</v>
      </c>
      <c r="O9267">
        <v>0</v>
      </c>
      <c r="P9267">
        <v>0</v>
      </c>
      <c r="Q9267">
        <v>0</v>
      </c>
    </row>
    <row r="9268" spans="1:17" x14ac:dyDescent="0.2">
      <c r="A9268" t="s">
        <v>27006</v>
      </c>
      <c r="B9268" t="s">
        <v>86</v>
      </c>
      <c r="C9268" t="s">
        <v>152</v>
      </c>
      <c r="D9268" t="s">
        <v>17768</v>
      </c>
      <c r="E9268" t="s">
        <v>83</v>
      </c>
      <c r="F9268" t="s">
        <v>17734</v>
      </c>
      <c r="G9268">
        <v>11</v>
      </c>
      <c r="H9268">
        <v>0</v>
      </c>
      <c r="I9268">
        <v>0</v>
      </c>
      <c r="J9268">
        <v>0</v>
      </c>
      <c r="K9268">
        <v>0</v>
      </c>
      <c r="L9268">
        <v>0</v>
      </c>
      <c r="M9268">
        <v>0</v>
      </c>
      <c r="N9268">
        <v>0</v>
      </c>
      <c r="O9268">
        <v>0</v>
      </c>
      <c r="P9268">
        <v>0</v>
      </c>
      <c r="Q9268">
        <v>0</v>
      </c>
    </row>
    <row r="9269" spans="1:17" x14ac:dyDescent="0.2">
      <c r="A9269" t="s">
        <v>27007</v>
      </c>
      <c r="B9269" t="s">
        <v>86</v>
      </c>
      <c r="C9269" t="s">
        <v>152</v>
      </c>
      <c r="D9269" t="s">
        <v>17768</v>
      </c>
      <c r="E9269" t="s">
        <v>81</v>
      </c>
      <c r="F9269" t="s">
        <v>17734</v>
      </c>
      <c r="G9269">
        <v>11</v>
      </c>
      <c r="H9269">
        <v>0</v>
      </c>
      <c r="I9269">
        <v>0</v>
      </c>
      <c r="J9269">
        <v>0</v>
      </c>
      <c r="K9269">
        <v>0</v>
      </c>
      <c r="L9269">
        <v>0</v>
      </c>
      <c r="M9269">
        <v>0</v>
      </c>
      <c r="N9269">
        <v>0</v>
      </c>
      <c r="O9269">
        <v>0</v>
      </c>
      <c r="P9269">
        <v>0</v>
      </c>
      <c r="Q9269">
        <v>0</v>
      </c>
    </row>
    <row r="9270" spans="1:17" x14ac:dyDescent="0.2">
      <c r="A9270" t="s">
        <v>27008</v>
      </c>
      <c r="B9270" t="s">
        <v>86</v>
      </c>
      <c r="C9270" t="s">
        <v>152</v>
      </c>
      <c r="D9270" t="s">
        <v>17736</v>
      </c>
      <c r="E9270" t="s">
        <v>83</v>
      </c>
      <c r="F9270" t="s">
        <v>4929</v>
      </c>
      <c r="G9270">
        <v>0</v>
      </c>
      <c r="H9270">
        <v>41</v>
      </c>
      <c r="I9270">
        <v>4</v>
      </c>
      <c r="J9270">
        <v>30</v>
      </c>
      <c r="K9270">
        <v>3</v>
      </c>
      <c r="L9270">
        <v>4</v>
      </c>
      <c r="M9270">
        <v>0</v>
      </c>
      <c r="N9270">
        <v>0</v>
      </c>
      <c r="O9270">
        <v>0</v>
      </c>
      <c r="P9270">
        <v>0</v>
      </c>
      <c r="Q9270">
        <v>0</v>
      </c>
    </row>
    <row r="9271" spans="1:17" x14ac:dyDescent="0.2">
      <c r="A9271" t="s">
        <v>27009</v>
      </c>
      <c r="B9271" t="s">
        <v>86</v>
      </c>
      <c r="C9271" t="s">
        <v>152</v>
      </c>
      <c r="D9271" t="s">
        <v>17736</v>
      </c>
      <c r="E9271" t="s">
        <v>83</v>
      </c>
      <c r="F9271" t="s">
        <v>4931</v>
      </c>
      <c r="G9271">
        <v>0</v>
      </c>
      <c r="H9271">
        <v>41</v>
      </c>
      <c r="I9271">
        <v>4</v>
      </c>
      <c r="J9271">
        <v>29</v>
      </c>
      <c r="K9271">
        <v>4</v>
      </c>
      <c r="L9271">
        <v>4</v>
      </c>
      <c r="M9271">
        <v>0</v>
      </c>
      <c r="N9271">
        <v>0</v>
      </c>
      <c r="O9271">
        <v>0</v>
      </c>
      <c r="P9271">
        <v>0</v>
      </c>
      <c r="Q9271">
        <v>0</v>
      </c>
    </row>
    <row r="9272" spans="1:17" x14ac:dyDescent="0.2">
      <c r="A9272" t="s">
        <v>27010</v>
      </c>
      <c r="B9272" t="s">
        <v>86</v>
      </c>
      <c r="C9272" t="s">
        <v>152</v>
      </c>
      <c r="D9272" t="s">
        <v>17736</v>
      </c>
      <c r="E9272" t="s">
        <v>83</v>
      </c>
      <c r="F9272" t="s">
        <v>4933</v>
      </c>
      <c r="G9272">
        <v>0</v>
      </c>
      <c r="H9272">
        <v>0</v>
      </c>
      <c r="I9272">
        <v>0</v>
      </c>
      <c r="J9272">
        <v>0</v>
      </c>
      <c r="K9272">
        <v>0</v>
      </c>
      <c r="L9272">
        <v>0</v>
      </c>
      <c r="M9272">
        <v>41</v>
      </c>
      <c r="N9272">
        <v>0</v>
      </c>
      <c r="O9272">
        <v>0</v>
      </c>
      <c r="P9272">
        <v>0</v>
      </c>
      <c r="Q9272">
        <v>0</v>
      </c>
    </row>
    <row r="9273" spans="1:17" x14ac:dyDescent="0.2">
      <c r="A9273" t="s">
        <v>27011</v>
      </c>
      <c r="B9273" t="s">
        <v>86</v>
      </c>
      <c r="C9273" t="s">
        <v>152</v>
      </c>
      <c r="D9273" t="s">
        <v>17736</v>
      </c>
      <c r="E9273" t="s">
        <v>83</v>
      </c>
      <c r="F9273" t="s">
        <v>4935</v>
      </c>
      <c r="G9273">
        <v>0</v>
      </c>
      <c r="H9273">
        <v>41</v>
      </c>
      <c r="I9273">
        <v>4</v>
      </c>
      <c r="J9273">
        <v>29</v>
      </c>
      <c r="K9273">
        <v>4</v>
      </c>
      <c r="L9273">
        <v>4</v>
      </c>
      <c r="M9273">
        <v>0</v>
      </c>
      <c r="N9273">
        <v>0</v>
      </c>
      <c r="O9273">
        <v>0</v>
      </c>
      <c r="P9273">
        <v>0</v>
      </c>
      <c r="Q9273">
        <v>0</v>
      </c>
    </row>
    <row r="9274" spans="1:17" x14ac:dyDescent="0.2">
      <c r="A9274" t="s">
        <v>27012</v>
      </c>
      <c r="B9274" t="s">
        <v>86</v>
      </c>
      <c r="C9274" t="s">
        <v>152</v>
      </c>
      <c r="D9274" t="s">
        <v>17736</v>
      </c>
      <c r="E9274" t="s">
        <v>83</v>
      </c>
      <c r="F9274" t="s">
        <v>4937</v>
      </c>
      <c r="G9274">
        <v>0</v>
      </c>
      <c r="H9274">
        <v>41</v>
      </c>
      <c r="I9274">
        <v>4</v>
      </c>
      <c r="J9274">
        <v>30</v>
      </c>
      <c r="K9274">
        <v>3</v>
      </c>
      <c r="L9274">
        <v>4</v>
      </c>
      <c r="M9274">
        <v>0</v>
      </c>
      <c r="N9274">
        <v>0</v>
      </c>
      <c r="O9274">
        <v>0</v>
      </c>
      <c r="P9274">
        <v>0</v>
      </c>
      <c r="Q9274">
        <v>0</v>
      </c>
    </row>
    <row r="9275" spans="1:17" x14ac:dyDescent="0.2">
      <c r="A9275" t="s">
        <v>27013</v>
      </c>
      <c r="B9275" t="s">
        <v>86</v>
      </c>
      <c r="C9275" t="s">
        <v>152</v>
      </c>
      <c r="D9275" t="s">
        <v>17736</v>
      </c>
      <c r="E9275" t="s">
        <v>83</v>
      </c>
      <c r="F9275" t="s">
        <v>4939</v>
      </c>
      <c r="G9275">
        <v>0</v>
      </c>
      <c r="H9275">
        <v>0</v>
      </c>
      <c r="I9275">
        <v>0</v>
      </c>
      <c r="J9275">
        <v>0</v>
      </c>
      <c r="K9275">
        <v>0</v>
      </c>
      <c r="L9275">
        <v>0</v>
      </c>
      <c r="M9275">
        <v>41</v>
      </c>
      <c r="N9275">
        <v>0</v>
      </c>
      <c r="O9275">
        <v>0</v>
      </c>
      <c r="P9275">
        <v>0</v>
      </c>
      <c r="Q9275">
        <v>0</v>
      </c>
    </row>
    <row r="9276" spans="1:17" x14ac:dyDescent="0.2">
      <c r="A9276" t="s">
        <v>27014</v>
      </c>
      <c r="B9276" t="s">
        <v>86</v>
      </c>
      <c r="C9276" t="s">
        <v>152</v>
      </c>
      <c r="D9276" t="s">
        <v>17736</v>
      </c>
      <c r="E9276" t="s">
        <v>83</v>
      </c>
      <c r="F9276" t="s">
        <v>4941</v>
      </c>
      <c r="G9276">
        <v>0</v>
      </c>
      <c r="H9276">
        <v>41</v>
      </c>
      <c r="I9276">
        <v>4</v>
      </c>
      <c r="J9276">
        <v>30</v>
      </c>
      <c r="K9276">
        <v>3</v>
      </c>
      <c r="L9276">
        <v>4</v>
      </c>
      <c r="M9276">
        <v>0</v>
      </c>
      <c r="N9276">
        <v>0</v>
      </c>
      <c r="O9276">
        <v>0</v>
      </c>
      <c r="P9276">
        <v>0</v>
      </c>
      <c r="Q9276">
        <v>0</v>
      </c>
    </row>
    <row r="9277" spans="1:17" x14ac:dyDescent="0.2">
      <c r="A9277" t="s">
        <v>27015</v>
      </c>
      <c r="B9277" t="s">
        <v>86</v>
      </c>
      <c r="C9277" t="s">
        <v>152</v>
      </c>
      <c r="D9277" t="s">
        <v>17736</v>
      </c>
      <c r="E9277" t="s">
        <v>83</v>
      </c>
      <c r="F9277" t="s">
        <v>4943</v>
      </c>
      <c r="G9277">
        <v>0</v>
      </c>
      <c r="H9277">
        <v>0</v>
      </c>
      <c r="I9277">
        <v>0</v>
      </c>
      <c r="J9277">
        <v>0</v>
      </c>
      <c r="K9277">
        <v>0</v>
      </c>
      <c r="L9277">
        <v>0</v>
      </c>
      <c r="M9277">
        <v>41</v>
      </c>
      <c r="N9277">
        <v>0</v>
      </c>
      <c r="O9277">
        <v>0</v>
      </c>
      <c r="P9277">
        <v>0</v>
      </c>
      <c r="Q9277">
        <v>0</v>
      </c>
    </row>
    <row r="9278" spans="1:17" x14ac:dyDescent="0.2">
      <c r="A9278" t="s">
        <v>27016</v>
      </c>
      <c r="B9278" t="s">
        <v>86</v>
      </c>
      <c r="C9278" t="s">
        <v>152</v>
      </c>
      <c r="D9278" t="s">
        <v>17736</v>
      </c>
      <c r="E9278" t="s">
        <v>83</v>
      </c>
      <c r="F9278" t="s">
        <v>4925</v>
      </c>
      <c r="G9278">
        <v>0</v>
      </c>
      <c r="H9278">
        <v>0</v>
      </c>
      <c r="I9278">
        <v>0</v>
      </c>
      <c r="J9278">
        <v>0</v>
      </c>
      <c r="K9278">
        <v>0</v>
      </c>
      <c r="L9278">
        <v>0</v>
      </c>
      <c r="M9278">
        <v>0</v>
      </c>
      <c r="N9278">
        <v>31</v>
      </c>
      <c r="O9278">
        <v>27</v>
      </c>
      <c r="P9278">
        <v>3</v>
      </c>
      <c r="Q9278">
        <v>1</v>
      </c>
    </row>
    <row r="9279" spans="1:17" x14ac:dyDescent="0.2">
      <c r="A9279" t="s">
        <v>27017</v>
      </c>
      <c r="B9279" t="s">
        <v>86</v>
      </c>
      <c r="C9279" t="s">
        <v>152</v>
      </c>
      <c r="D9279" t="s">
        <v>17736</v>
      </c>
      <c r="E9279" t="s">
        <v>83</v>
      </c>
      <c r="F9279" t="s">
        <v>4927</v>
      </c>
      <c r="G9279">
        <v>0</v>
      </c>
      <c r="H9279">
        <v>0</v>
      </c>
      <c r="I9279">
        <v>0</v>
      </c>
      <c r="J9279">
        <v>0</v>
      </c>
      <c r="K9279">
        <v>0</v>
      </c>
      <c r="L9279">
        <v>0</v>
      </c>
      <c r="M9279">
        <v>0</v>
      </c>
      <c r="N9279">
        <v>25</v>
      </c>
      <c r="O9279">
        <v>21</v>
      </c>
      <c r="P9279">
        <v>3</v>
      </c>
      <c r="Q9279">
        <v>1</v>
      </c>
    </row>
    <row r="9280" spans="1:17" x14ac:dyDescent="0.2">
      <c r="A9280" t="s">
        <v>27018</v>
      </c>
      <c r="B9280" t="s">
        <v>86</v>
      </c>
      <c r="C9280" t="s">
        <v>152</v>
      </c>
      <c r="D9280" t="s">
        <v>17736</v>
      </c>
      <c r="E9280" t="s">
        <v>83</v>
      </c>
      <c r="F9280" t="s">
        <v>17734</v>
      </c>
      <c r="G9280">
        <v>41</v>
      </c>
      <c r="H9280">
        <v>0</v>
      </c>
      <c r="I9280">
        <v>0</v>
      </c>
      <c r="J9280">
        <v>0</v>
      </c>
      <c r="K9280">
        <v>0</v>
      </c>
      <c r="L9280">
        <v>0</v>
      </c>
      <c r="M9280">
        <v>0</v>
      </c>
      <c r="N9280">
        <v>0</v>
      </c>
      <c r="O9280">
        <v>0</v>
      </c>
      <c r="P9280">
        <v>0</v>
      </c>
      <c r="Q9280">
        <v>0</v>
      </c>
    </row>
    <row r="9281" spans="1:17" x14ac:dyDescent="0.2">
      <c r="A9281" t="s">
        <v>27019</v>
      </c>
      <c r="B9281" t="s">
        <v>86</v>
      </c>
      <c r="C9281" t="s">
        <v>152</v>
      </c>
      <c r="D9281" t="s">
        <v>17736</v>
      </c>
      <c r="E9281" t="s">
        <v>81</v>
      </c>
      <c r="F9281" t="s">
        <v>4929</v>
      </c>
      <c r="G9281">
        <v>0</v>
      </c>
      <c r="H9281">
        <v>34</v>
      </c>
      <c r="I9281">
        <v>1</v>
      </c>
      <c r="J9281">
        <v>28</v>
      </c>
      <c r="K9281">
        <v>4</v>
      </c>
      <c r="L9281">
        <v>1</v>
      </c>
      <c r="M9281">
        <v>0</v>
      </c>
      <c r="N9281">
        <v>0</v>
      </c>
      <c r="O9281">
        <v>0</v>
      </c>
      <c r="P9281">
        <v>0</v>
      </c>
      <c r="Q9281">
        <v>0</v>
      </c>
    </row>
    <row r="9282" spans="1:17" x14ac:dyDescent="0.2">
      <c r="A9282" t="s">
        <v>27020</v>
      </c>
      <c r="B9282" t="s">
        <v>86</v>
      </c>
      <c r="C9282" t="s">
        <v>152</v>
      </c>
      <c r="D9282" t="s">
        <v>17736</v>
      </c>
      <c r="E9282" t="s">
        <v>81</v>
      </c>
      <c r="F9282" t="s">
        <v>4931</v>
      </c>
      <c r="G9282">
        <v>0</v>
      </c>
      <c r="H9282">
        <v>34</v>
      </c>
      <c r="I9282">
        <v>1</v>
      </c>
      <c r="J9282">
        <v>28</v>
      </c>
      <c r="K9282">
        <v>3</v>
      </c>
      <c r="L9282">
        <v>2</v>
      </c>
      <c r="M9282">
        <v>0</v>
      </c>
      <c r="N9282">
        <v>0</v>
      </c>
      <c r="O9282">
        <v>0</v>
      </c>
      <c r="P9282">
        <v>0</v>
      </c>
      <c r="Q9282">
        <v>0</v>
      </c>
    </row>
    <row r="9283" spans="1:17" x14ac:dyDescent="0.2">
      <c r="A9283" t="s">
        <v>27021</v>
      </c>
      <c r="B9283" t="s">
        <v>86</v>
      </c>
      <c r="C9283" t="s">
        <v>152</v>
      </c>
      <c r="D9283" t="s">
        <v>17736</v>
      </c>
      <c r="E9283" t="s">
        <v>81</v>
      </c>
      <c r="F9283" t="s">
        <v>4933</v>
      </c>
      <c r="G9283">
        <v>0</v>
      </c>
      <c r="H9283">
        <v>0</v>
      </c>
      <c r="I9283">
        <v>0</v>
      </c>
      <c r="J9283">
        <v>0</v>
      </c>
      <c r="K9283">
        <v>0</v>
      </c>
      <c r="L9283">
        <v>0</v>
      </c>
      <c r="M9283">
        <v>34</v>
      </c>
      <c r="N9283">
        <v>0</v>
      </c>
      <c r="O9283">
        <v>0</v>
      </c>
      <c r="P9283">
        <v>0</v>
      </c>
      <c r="Q9283">
        <v>0</v>
      </c>
    </row>
    <row r="9284" spans="1:17" x14ac:dyDescent="0.2">
      <c r="A9284" t="s">
        <v>27022</v>
      </c>
      <c r="B9284" t="s">
        <v>86</v>
      </c>
      <c r="C9284" t="s">
        <v>152</v>
      </c>
      <c r="D9284" t="s">
        <v>17736</v>
      </c>
      <c r="E9284" t="s">
        <v>81</v>
      </c>
      <c r="F9284" t="s">
        <v>4935</v>
      </c>
      <c r="G9284">
        <v>0</v>
      </c>
      <c r="H9284">
        <v>34</v>
      </c>
      <c r="I9284">
        <v>1</v>
      </c>
      <c r="J9284">
        <v>28</v>
      </c>
      <c r="K9284">
        <v>3</v>
      </c>
      <c r="L9284">
        <v>2</v>
      </c>
      <c r="M9284">
        <v>0</v>
      </c>
      <c r="N9284">
        <v>0</v>
      </c>
      <c r="O9284">
        <v>0</v>
      </c>
      <c r="P9284">
        <v>0</v>
      </c>
      <c r="Q9284">
        <v>0</v>
      </c>
    </row>
    <row r="9285" spans="1:17" x14ac:dyDescent="0.2">
      <c r="A9285" t="s">
        <v>27023</v>
      </c>
      <c r="B9285" t="s">
        <v>86</v>
      </c>
      <c r="C9285" t="s">
        <v>152</v>
      </c>
      <c r="D9285" t="s">
        <v>17736</v>
      </c>
      <c r="E9285" t="s">
        <v>81</v>
      </c>
      <c r="F9285" t="s">
        <v>4937</v>
      </c>
      <c r="G9285">
        <v>0</v>
      </c>
      <c r="H9285">
        <v>34</v>
      </c>
      <c r="I9285">
        <v>1</v>
      </c>
      <c r="J9285">
        <v>28</v>
      </c>
      <c r="K9285">
        <v>3</v>
      </c>
      <c r="L9285">
        <v>2</v>
      </c>
      <c r="M9285">
        <v>0</v>
      </c>
      <c r="N9285">
        <v>0</v>
      </c>
      <c r="O9285">
        <v>0</v>
      </c>
      <c r="P9285">
        <v>0</v>
      </c>
      <c r="Q9285">
        <v>0</v>
      </c>
    </row>
    <row r="9286" spans="1:17" x14ac:dyDescent="0.2">
      <c r="A9286" t="s">
        <v>27024</v>
      </c>
      <c r="B9286" t="s">
        <v>86</v>
      </c>
      <c r="C9286" t="s">
        <v>212</v>
      </c>
      <c r="D9286" t="s">
        <v>17736</v>
      </c>
      <c r="E9286" t="s">
        <v>83</v>
      </c>
      <c r="F9286" t="s">
        <v>4931</v>
      </c>
      <c r="G9286">
        <v>0</v>
      </c>
      <c r="H9286">
        <v>20</v>
      </c>
      <c r="I9286">
        <v>1</v>
      </c>
      <c r="J9286">
        <v>13</v>
      </c>
      <c r="K9286">
        <v>2</v>
      </c>
      <c r="L9286">
        <v>4</v>
      </c>
      <c r="M9286">
        <v>0</v>
      </c>
      <c r="N9286">
        <v>0</v>
      </c>
      <c r="O9286">
        <v>0</v>
      </c>
      <c r="P9286">
        <v>0</v>
      </c>
      <c r="Q9286">
        <v>0</v>
      </c>
    </row>
    <row r="9287" spans="1:17" x14ac:dyDescent="0.2">
      <c r="A9287" t="s">
        <v>27025</v>
      </c>
      <c r="B9287" t="s">
        <v>86</v>
      </c>
      <c r="C9287" t="s">
        <v>212</v>
      </c>
      <c r="D9287" t="s">
        <v>17736</v>
      </c>
      <c r="E9287" t="s">
        <v>83</v>
      </c>
      <c r="F9287" t="s">
        <v>4933</v>
      </c>
      <c r="G9287">
        <v>0</v>
      </c>
      <c r="H9287">
        <v>0</v>
      </c>
      <c r="I9287">
        <v>0</v>
      </c>
      <c r="J9287">
        <v>0</v>
      </c>
      <c r="K9287">
        <v>0</v>
      </c>
      <c r="L9287">
        <v>0</v>
      </c>
      <c r="M9287">
        <v>20</v>
      </c>
      <c r="N9287">
        <v>0</v>
      </c>
      <c r="O9287">
        <v>0</v>
      </c>
      <c r="P9287">
        <v>0</v>
      </c>
      <c r="Q9287">
        <v>0</v>
      </c>
    </row>
    <row r="9288" spans="1:17" x14ac:dyDescent="0.2">
      <c r="A9288" t="s">
        <v>27026</v>
      </c>
      <c r="B9288" t="s">
        <v>86</v>
      </c>
      <c r="C9288" t="s">
        <v>212</v>
      </c>
      <c r="D9288" t="s">
        <v>17736</v>
      </c>
      <c r="E9288" t="s">
        <v>83</v>
      </c>
      <c r="F9288" t="s">
        <v>4935</v>
      </c>
      <c r="G9288">
        <v>0</v>
      </c>
      <c r="H9288">
        <v>20</v>
      </c>
      <c r="I9288">
        <v>1</v>
      </c>
      <c r="J9288">
        <v>13</v>
      </c>
      <c r="K9288">
        <v>2</v>
      </c>
      <c r="L9288">
        <v>4</v>
      </c>
      <c r="M9288">
        <v>0</v>
      </c>
      <c r="N9288">
        <v>0</v>
      </c>
      <c r="O9288">
        <v>0</v>
      </c>
      <c r="P9288">
        <v>0</v>
      </c>
      <c r="Q9288">
        <v>0</v>
      </c>
    </row>
    <row r="9289" spans="1:17" x14ac:dyDescent="0.2">
      <c r="A9289" t="s">
        <v>27027</v>
      </c>
      <c r="B9289" t="s">
        <v>86</v>
      </c>
      <c r="C9289" t="s">
        <v>212</v>
      </c>
      <c r="D9289" t="s">
        <v>17736</v>
      </c>
      <c r="E9289" t="s">
        <v>83</v>
      </c>
      <c r="F9289" t="s">
        <v>4937</v>
      </c>
      <c r="G9289">
        <v>0</v>
      </c>
      <c r="H9289">
        <v>20</v>
      </c>
      <c r="I9289">
        <v>1</v>
      </c>
      <c r="J9289">
        <v>13</v>
      </c>
      <c r="K9289">
        <v>2</v>
      </c>
      <c r="L9289">
        <v>4</v>
      </c>
      <c r="M9289">
        <v>0</v>
      </c>
      <c r="N9289">
        <v>0</v>
      </c>
      <c r="O9289">
        <v>0</v>
      </c>
      <c r="P9289">
        <v>0</v>
      </c>
      <c r="Q9289">
        <v>0</v>
      </c>
    </row>
    <row r="9290" spans="1:17" x14ac:dyDescent="0.2">
      <c r="A9290" t="s">
        <v>27028</v>
      </c>
      <c r="B9290" t="s">
        <v>86</v>
      </c>
      <c r="C9290" t="s">
        <v>212</v>
      </c>
      <c r="D9290" t="s">
        <v>17736</v>
      </c>
      <c r="E9290" t="s">
        <v>83</v>
      </c>
      <c r="F9290" t="s">
        <v>4939</v>
      </c>
      <c r="G9290">
        <v>0</v>
      </c>
      <c r="H9290">
        <v>0</v>
      </c>
      <c r="I9290">
        <v>0</v>
      </c>
      <c r="J9290">
        <v>0</v>
      </c>
      <c r="K9290">
        <v>0</v>
      </c>
      <c r="L9290">
        <v>0</v>
      </c>
      <c r="M9290">
        <v>20</v>
      </c>
      <c r="N9290">
        <v>0</v>
      </c>
      <c r="O9290">
        <v>0</v>
      </c>
      <c r="P9290">
        <v>0</v>
      </c>
      <c r="Q9290">
        <v>0</v>
      </c>
    </row>
    <row r="9291" spans="1:17" x14ac:dyDescent="0.2">
      <c r="A9291" t="s">
        <v>27029</v>
      </c>
      <c r="B9291" t="s">
        <v>86</v>
      </c>
      <c r="C9291" t="s">
        <v>212</v>
      </c>
      <c r="D9291" t="s">
        <v>17736</v>
      </c>
      <c r="E9291" t="s">
        <v>83</v>
      </c>
      <c r="F9291" t="s">
        <v>4941</v>
      </c>
      <c r="G9291">
        <v>0</v>
      </c>
      <c r="H9291">
        <v>20</v>
      </c>
      <c r="I9291">
        <v>1</v>
      </c>
      <c r="J9291">
        <v>13</v>
      </c>
      <c r="K9291">
        <v>3</v>
      </c>
      <c r="L9291">
        <v>3</v>
      </c>
      <c r="M9291">
        <v>0</v>
      </c>
      <c r="N9291">
        <v>0</v>
      </c>
      <c r="O9291">
        <v>0</v>
      </c>
      <c r="P9291">
        <v>0</v>
      </c>
      <c r="Q9291">
        <v>0</v>
      </c>
    </row>
    <row r="9292" spans="1:17" x14ac:dyDescent="0.2">
      <c r="A9292" t="s">
        <v>27030</v>
      </c>
      <c r="B9292" t="s">
        <v>86</v>
      </c>
      <c r="C9292" t="s">
        <v>212</v>
      </c>
      <c r="D9292" t="s">
        <v>17736</v>
      </c>
      <c r="E9292" t="s">
        <v>83</v>
      </c>
      <c r="F9292" t="s">
        <v>4943</v>
      </c>
      <c r="G9292">
        <v>0</v>
      </c>
      <c r="H9292">
        <v>0</v>
      </c>
      <c r="I9292">
        <v>0</v>
      </c>
      <c r="J9292">
        <v>0</v>
      </c>
      <c r="K9292">
        <v>0</v>
      </c>
      <c r="L9292">
        <v>0</v>
      </c>
      <c r="M9292">
        <v>20</v>
      </c>
      <c r="N9292">
        <v>0</v>
      </c>
      <c r="O9292">
        <v>0</v>
      </c>
      <c r="P9292">
        <v>0</v>
      </c>
      <c r="Q9292">
        <v>0</v>
      </c>
    </row>
    <row r="9293" spans="1:17" x14ac:dyDescent="0.2">
      <c r="A9293" t="s">
        <v>27031</v>
      </c>
      <c r="B9293" t="s">
        <v>86</v>
      </c>
      <c r="C9293" t="s">
        <v>212</v>
      </c>
      <c r="D9293" t="s">
        <v>17736</v>
      </c>
      <c r="E9293" t="s">
        <v>83</v>
      </c>
      <c r="F9293" t="s">
        <v>4925</v>
      </c>
      <c r="G9293">
        <v>0</v>
      </c>
      <c r="H9293">
        <v>0</v>
      </c>
      <c r="I9293">
        <v>0</v>
      </c>
      <c r="J9293">
        <v>0</v>
      </c>
      <c r="K9293">
        <v>0</v>
      </c>
      <c r="L9293">
        <v>0</v>
      </c>
      <c r="M9293">
        <v>0</v>
      </c>
      <c r="N9293">
        <v>17</v>
      </c>
      <c r="O9293">
        <v>13</v>
      </c>
      <c r="P9293">
        <v>3</v>
      </c>
      <c r="Q9293">
        <v>1</v>
      </c>
    </row>
    <row r="9294" spans="1:17" x14ac:dyDescent="0.2">
      <c r="A9294" t="s">
        <v>27032</v>
      </c>
      <c r="B9294" t="s">
        <v>86</v>
      </c>
      <c r="C9294" t="s">
        <v>212</v>
      </c>
      <c r="D9294" t="s">
        <v>17736</v>
      </c>
      <c r="E9294" t="s">
        <v>83</v>
      </c>
      <c r="F9294" t="s">
        <v>4927</v>
      </c>
      <c r="G9294">
        <v>0</v>
      </c>
      <c r="H9294">
        <v>0</v>
      </c>
      <c r="I9294">
        <v>0</v>
      </c>
      <c r="J9294">
        <v>0</v>
      </c>
      <c r="K9294">
        <v>0</v>
      </c>
      <c r="L9294">
        <v>0</v>
      </c>
      <c r="M9294">
        <v>0</v>
      </c>
      <c r="N9294">
        <v>16</v>
      </c>
      <c r="O9294">
        <v>12</v>
      </c>
      <c r="P9294">
        <v>3</v>
      </c>
      <c r="Q9294">
        <v>1</v>
      </c>
    </row>
    <row r="9295" spans="1:17" x14ac:dyDescent="0.2">
      <c r="A9295" t="s">
        <v>27033</v>
      </c>
      <c r="B9295" t="s">
        <v>86</v>
      </c>
      <c r="C9295" t="s">
        <v>212</v>
      </c>
      <c r="D9295" t="s">
        <v>17736</v>
      </c>
      <c r="E9295" t="s">
        <v>83</v>
      </c>
      <c r="F9295" t="s">
        <v>17734</v>
      </c>
      <c r="G9295">
        <v>20</v>
      </c>
      <c r="H9295">
        <v>0</v>
      </c>
      <c r="I9295">
        <v>0</v>
      </c>
      <c r="J9295">
        <v>0</v>
      </c>
      <c r="K9295">
        <v>0</v>
      </c>
      <c r="L9295">
        <v>0</v>
      </c>
      <c r="M9295">
        <v>0</v>
      </c>
      <c r="N9295">
        <v>0</v>
      </c>
      <c r="O9295">
        <v>0</v>
      </c>
      <c r="P9295">
        <v>0</v>
      </c>
      <c r="Q9295">
        <v>0</v>
      </c>
    </row>
    <row r="9296" spans="1:17" x14ac:dyDescent="0.2">
      <c r="A9296" t="s">
        <v>27034</v>
      </c>
      <c r="B9296" t="s">
        <v>86</v>
      </c>
      <c r="C9296" t="s">
        <v>212</v>
      </c>
      <c r="D9296" t="s">
        <v>17736</v>
      </c>
      <c r="E9296" t="s">
        <v>81</v>
      </c>
      <c r="F9296" t="s">
        <v>4929</v>
      </c>
      <c r="G9296">
        <v>0</v>
      </c>
      <c r="H9296">
        <v>25</v>
      </c>
      <c r="I9296">
        <v>1</v>
      </c>
      <c r="J9296">
        <v>22</v>
      </c>
      <c r="K9296">
        <v>2</v>
      </c>
      <c r="L9296">
        <v>0</v>
      </c>
      <c r="M9296">
        <v>0</v>
      </c>
      <c r="N9296">
        <v>0</v>
      </c>
      <c r="O9296">
        <v>0</v>
      </c>
      <c r="P9296">
        <v>0</v>
      </c>
      <c r="Q9296">
        <v>0</v>
      </c>
    </row>
    <row r="9297" spans="1:17" x14ac:dyDescent="0.2">
      <c r="A9297" t="s">
        <v>27035</v>
      </c>
      <c r="B9297" t="s">
        <v>86</v>
      </c>
      <c r="C9297" t="s">
        <v>212</v>
      </c>
      <c r="D9297" t="s">
        <v>17736</v>
      </c>
      <c r="E9297" t="s">
        <v>81</v>
      </c>
      <c r="F9297" t="s">
        <v>4931</v>
      </c>
      <c r="G9297">
        <v>0</v>
      </c>
      <c r="H9297">
        <v>25</v>
      </c>
      <c r="I9297">
        <v>1</v>
      </c>
      <c r="J9297">
        <v>22</v>
      </c>
      <c r="K9297">
        <v>2</v>
      </c>
      <c r="L9297">
        <v>0</v>
      </c>
      <c r="M9297">
        <v>0</v>
      </c>
      <c r="N9297">
        <v>0</v>
      </c>
      <c r="O9297">
        <v>0</v>
      </c>
      <c r="P9297">
        <v>0</v>
      </c>
      <c r="Q9297">
        <v>0</v>
      </c>
    </row>
    <row r="9298" spans="1:17" x14ac:dyDescent="0.2">
      <c r="A9298" t="s">
        <v>27036</v>
      </c>
      <c r="B9298" t="s">
        <v>86</v>
      </c>
      <c r="C9298" t="s">
        <v>212</v>
      </c>
      <c r="D9298" t="s">
        <v>17736</v>
      </c>
      <c r="E9298" t="s">
        <v>81</v>
      </c>
      <c r="F9298" t="s">
        <v>4933</v>
      </c>
      <c r="G9298">
        <v>0</v>
      </c>
      <c r="H9298">
        <v>0</v>
      </c>
      <c r="I9298">
        <v>0</v>
      </c>
      <c r="J9298">
        <v>0</v>
      </c>
      <c r="K9298">
        <v>0</v>
      </c>
      <c r="L9298">
        <v>0</v>
      </c>
      <c r="M9298">
        <v>25</v>
      </c>
      <c r="N9298">
        <v>0</v>
      </c>
      <c r="O9298">
        <v>0</v>
      </c>
      <c r="P9298">
        <v>0</v>
      </c>
      <c r="Q9298">
        <v>0</v>
      </c>
    </row>
    <row r="9299" spans="1:17" x14ac:dyDescent="0.2">
      <c r="A9299" t="s">
        <v>27037</v>
      </c>
      <c r="B9299" t="s">
        <v>86</v>
      </c>
      <c r="C9299" t="s">
        <v>212</v>
      </c>
      <c r="D9299" t="s">
        <v>17736</v>
      </c>
      <c r="E9299" t="s">
        <v>81</v>
      </c>
      <c r="F9299" t="s">
        <v>4935</v>
      </c>
      <c r="G9299">
        <v>0</v>
      </c>
      <c r="H9299">
        <v>25</v>
      </c>
      <c r="I9299">
        <v>1</v>
      </c>
      <c r="J9299">
        <v>22</v>
      </c>
      <c r="K9299">
        <v>2</v>
      </c>
      <c r="L9299">
        <v>0</v>
      </c>
      <c r="M9299">
        <v>0</v>
      </c>
      <c r="N9299">
        <v>0</v>
      </c>
      <c r="O9299">
        <v>0</v>
      </c>
      <c r="P9299">
        <v>0</v>
      </c>
      <c r="Q9299">
        <v>0</v>
      </c>
    </row>
    <row r="9300" spans="1:17" x14ac:dyDescent="0.2">
      <c r="A9300" t="s">
        <v>27038</v>
      </c>
      <c r="B9300" t="s">
        <v>86</v>
      </c>
      <c r="C9300" t="s">
        <v>212</v>
      </c>
      <c r="D9300" t="s">
        <v>17736</v>
      </c>
      <c r="E9300" t="s">
        <v>81</v>
      </c>
      <c r="F9300" t="s">
        <v>4937</v>
      </c>
      <c r="G9300">
        <v>0</v>
      </c>
      <c r="H9300">
        <v>25</v>
      </c>
      <c r="I9300">
        <v>1</v>
      </c>
      <c r="J9300">
        <v>22</v>
      </c>
      <c r="K9300">
        <v>2</v>
      </c>
      <c r="L9300">
        <v>0</v>
      </c>
      <c r="M9300">
        <v>0</v>
      </c>
      <c r="N9300">
        <v>0</v>
      </c>
      <c r="O9300">
        <v>0</v>
      </c>
      <c r="P9300">
        <v>0</v>
      </c>
      <c r="Q9300">
        <v>0</v>
      </c>
    </row>
    <row r="9301" spans="1:17" x14ac:dyDescent="0.2">
      <c r="A9301" t="s">
        <v>27039</v>
      </c>
      <c r="B9301" t="s">
        <v>86</v>
      </c>
      <c r="C9301" t="s">
        <v>212</v>
      </c>
      <c r="D9301" t="s">
        <v>17736</v>
      </c>
      <c r="E9301" t="s">
        <v>81</v>
      </c>
      <c r="F9301" t="s">
        <v>4939</v>
      </c>
      <c r="G9301">
        <v>0</v>
      </c>
      <c r="H9301">
        <v>0</v>
      </c>
      <c r="I9301">
        <v>0</v>
      </c>
      <c r="J9301">
        <v>0</v>
      </c>
      <c r="K9301">
        <v>0</v>
      </c>
      <c r="L9301">
        <v>0</v>
      </c>
      <c r="M9301">
        <v>25</v>
      </c>
      <c r="N9301">
        <v>0</v>
      </c>
      <c r="O9301">
        <v>0</v>
      </c>
      <c r="P9301">
        <v>0</v>
      </c>
      <c r="Q9301">
        <v>0</v>
      </c>
    </row>
    <row r="9302" spans="1:17" x14ac:dyDescent="0.2">
      <c r="A9302" t="s">
        <v>27040</v>
      </c>
      <c r="B9302" t="s">
        <v>86</v>
      </c>
      <c r="C9302" t="s">
        <v>212</v>
      </c>
      <c r="D9302" t="s">
        <v>17736</v>
      </c>
      <c r="E9302" t="s">
        <v>81</v>
      </c>
      <c r="F9302" t="s">
        <v>4941</v>
      </c>
      <c r="G9302">
        <v>0</v>
      </c>
      <c r="H9302">
        <v>25</v>
      </c>
      <c r="I9302">
        <v>1</v>
      </c>
      <c r="J9302">
        <v>22</v>
      </c>
      <c r="K9302">
        <v>2</v>
      </c>
      <c r="L9302">
        <v>0</v>
      </c>
      <c r="M9302">
        <v>0</v>
      </c>
      <c r="N9302">
        <v>0</v>
      </c>
      <c r="O9302">
        <v>0</v>
      </c>
      <c r="P9302">
        <v>0</v>
      </c>
      <c r="Q9302">
        <v>0</v>
      </c>
    </row>
    <row r="9303" spans="1:17" x14ac:dyDescent="0.2">
      <c r="A9303" t="s">
        <v>27041</v>
      </c>
      <c r="B9303" t="s">
        <v>86</v>
      </c>
      <c r="C9303" t="s">
        <v>212</v>
      </c>
      <c r="D9303" t="s">
        <v>17736</v>
      </c>
      <c r="E9303" t="s">
        <v>81</v>
      </c>
      <c r="F9303" t="s">
        <v>4943</v>
      </c>
      <c r="G9303">
        <v>0</v>
      </c>
      <c r="H9303">
        <v>0</v>
      </c>
      <c r="I9303">
        <v>0</v>
      </c>
      <c r="J9303">
        <v>0</v>
      </c>
      <c r="K9303">
        <v>0</v>
      </c>
      <c r="L9303">
        <v>0</v>
      </c>
      <c r="M9303">
        <v>25</v>
      </c>
      <c r="N9303">
        <v>0</v>
      </c>
      <c r="O9303">
        <v>0</v>
      </c>
      <c r="P9303">
        <v>0</v>
      </c>
      <c r="Q9303">
        <v>0</v>
      </c>
    </row>
    <row r="9304" spans="1:17" x14ac:dyDescent="0.2">
      <c r="A9304" t="s">
        <v>27042</v>
      </c>
      <c r="B9304" t="s">
        <v>86</v>
      </c>
      <c r="C9304" t="s">
        <v>212</v>
      </c>
      <c r="D9304" t="s">
        <v>17736</v>
      </c>
      <c r="E9304" t="s">
        <v>81</v>
      </c>
      <c r="F9304" t="s">
        <v>4925</v>
      </c>
      <c r="G9304">
        <v>0</v>
      </c>
      <c r="H9304">
        <v>0</v>
      </c>
      <c r="I9304">
        <v>0</v>
      </c>
      <c r="J9304">
        <v>0</v>
      </c>
      <c r="K9304">
        <v>0</v>
      </c>
      <c r="L9304">
        <v>0</v>
      </c>
      <c r="M9304">
        <v>0</v>
      </c>
      <c r="N9304">
        <v>24</v>
      </c>
      <c r="O9304">
        <v>24</v>
      </c>
      <c r="P9304">
        <v>0</v>
      </c>
      <c r="Q9304">
        <v>0</v>
      </c>
    </row>
    <row r="9305" spans="1:17" x14ac:dyDescent="0.2">
      <c r="A9305" t="s">
        <v>27043</v>
      </c>
      <c r="B9305" t="s">
        <v>86</v>
      </c>
      <c r="C9305" t="s">
        <v>212</v>
      </c>
      <c r="D9305" t="s">
        <v>17736</v>
      </c>
      <c r="E9305" t="s">
        <v>81</v>
      </c>
      <c r="F9305" t="s">
        <v>4927</v>
      </c>
      <c r="G9305">
        <v>0</v>
      </c>
      <c r="H9305">
        <v>0</v>
      </c>
      <c r="I9305">
        <v>0</v>
      </c>
      <c r="J9305">
        <v>0</v>
      </c>
      <c r="K9305">
        <v>0</v>
      </c>
      <c r="L9305">
        <v>0</v>
      </c>
      <c r="M9305">
        <v>0</v>
      </c>
      <c r="N9305">
        <v>20</v>
      </c>
      <c r="O9305">
        <v>20</v>
      </c>
      <c r="P9305">
        <v>0</v>
      </c>
      <c r="Q9305">
        <v>0</v>
      </c>
    </row>
    <row r="9306" spans="1:17" x14ac:dyDescent="0.2">
      <c r="A9306" t="s">
        <v>27044</v>
      </c>
      <c r="B9306" t="s">
        <v>86</v>
      </c>
      <c r="C9306" t="s">
        <v>212</v>
      </c>
      <c r="D9306" t="s">
        <v>17736</v>
      </c>
      <c r="E9306" t="s">
        <v>81</v>
      </c>
      <c r="F9306" t="s">
        <v>17734</v>
      </c>
      <c r="G9306">
        <v>25</v>
      </c>
      <c r="H9306">
        <v>0</v>
      </c>
      <c r="I9306">
        <v>0</v>
      </c>
      <c r="J9306">
        <v>0</v>
      </c>
      <c r="K9306">
        <v>0</v>
      </c>
      <c r="L9306">
        <v>0</v>
      </c>
      <c r="M9306">
        <v>0</v>
      </c>
      <c r="N9306">
        <v>0</v>
      </c>
      <c r="O9306">
        <v>0</v>
      </c>
      <c r="P9306">
        <v>0</v>
      </c>
      <c r="Q9306">
        <v>0</v>
      </c>
    </row>
    <row r="9307" spans="1:17" x14ac:dyDescent="0.2">
      <c r="A9307" t="s">
        <v>27045</v>
      </c>
      <c r="B9307" t="s">
        <v>86</v>
      </c>
      <c r="C9307" t="s">
        <v>212</v>
      </c>
      <c r="D9307" t="s">
        <v>17748</v>
      </c>
      <c r="E9307" t="s">
        <v>83</v>
      </c>
      <c r="F9307" t="s">
        <v>17749</v>
      </c>
      <c r="G9307">
        <v>0</v>
      </c>
      <c r="H9307">
        <v>0</v>
      </c>
      <c r="I9307">
        <v>0</v>
      </c>
      <c r="J9307">
        <v>0</v>
      </c>
      <c r="K9307">
        <v>0</v>
      </c>
      <c r="L9307">
        <v>0</v>
      </c>
      <c r="M9307">
        <v>0</v>
      </c>
      <c r="N9307">
        <v>3</v>
      </c>
      <c r="O9307">
        <v>3</v>
      </c>
      <c r="P9307">
        <v>0</v>
      </c>
      <c r="Q9307">
        <v>0</v>
      </c>
    </row>
    <row r="9308" spans="1:17" x14ac:dyDescent="0.2">
      <c r="A9308" t="s">
        <v>27046</v>
      </c>
      <c r="B9308" t="s">
        <v>86</v>
      </c>
      <c r="C9308" t="s">
        <v>212</v>
      </c>
      <c r="D9308" t="s">
        <v>17748</v>
      </c>
      <c r="E9308" t="s">
        <v>83</v>
      </c>
      <c r="F9308" t="s">
        <v>17734</v>
      </c>
      <c r="G9308">
        <v>3</v>
      </c>
      <c r="H9308">
        <v>0</v>
      </c>
      <c r="I9308">
        <v>0</v>
      </c>
      <c r="J9308">
        <v>0</v>
      </c>
      <c r="K9308">
        <v>0</v>
      </c>
      <c r="L9308">
        <v>0</v>
      </c>
      <c r="M9308">
        <v>0</v>
      </c>
      <c r="N9308">
        <v>0</v>
      </c>
      <c r="O9308">
        <v>0</v>
      </c>
      <c r="P9308">
        <v>0</v>
      </c>
      <c r="Q9308">
        <v>0</v>
      </c>
    </row>
    <row r="9309" spans="1:17" x14ac:dyDescent="0.2">
      <c r="A9309" t="s">
        <v>27047</v>
      </c>
      <c r="B9309" t="s">
        <v>86</v>
      </c>
      <c r="C9309" t="s">
        <v>212</v>
      </c>
      <c r="D9309" t="s">
        <v>17748</v>
      </c>
      <c r="E9309" t="s">
        <v>81</v>
      </c>
      <c r="F9309" t="s">
        <v>17749</v>
      </c>
      <c r="G9309">
        <v>0</v>
      </c>
      <c r="H9309">
        <v>0</v>
      </c>
      <c r="I9309">
        <v>0</v>
      </c>
      <c r="J9309">
        <v>0</v>
      </c>
      <c r="K9309">
        <v>0</v>
      </c>
      <c r="L9309">
        <v>0</v>
      </c>
      <c r="M9309">
        <v>0</v>
      </c>
      <c r="N9309">
        <v>5</v>
      </c>
      <c r="O9309">
        <v>4</v>
      </c>
      <c r="P9309">
        <v>1</v>
      </c>
      <c r="Q9309">
        <v>0</v>
      </c>
    </row>
    <row r="9310" spans="1:17" x14ac:dyDescent="0.2">
      <c r="A9310" t="s">
        <v>27048</v>
      </c>
      <c r="B9310" t="s">
        <v>86</v>
      </c>
      <c r="C9310" t="s">
        <v>212</v>
      </c>
      <c r="D9310" t="s">
        <v>17748</v>
      </c>
      <c r="E9310" t="s">
        <v>81</v>
      </c>
      <c r="F9310" t="s">
        <v>17734</v>
      </c>
      <c r="G9310">
        <v>5</v>
      </c>
      <c r="H9310">
        <v>0</v>
      </c>
      <c r="I9310">
        <v>0</v>
      </c>
      <c r="J9310">
        <v>0</v>
      </c>
      <c r="K9310">
        <v>0</v>
      </c>
      <c r="L9310">
        <v>0</v>
      </c>
      <c r="M9310">
        <v>0</v>
      </c>
      <c r="N9310">
        <v>0</v>
      </c>
      <c r="O9310">
        <v>0</v>
      </c>
      <c r="P9310">
        <v>0</v>
      </c>
      <c r="Q9310">
        <v>0</v>
      </c>
    </row>
    <row r="9311" spans="1:17" x14ac:dyDescent="0.2">
      <c r="A9311" t="s">
        <v>27049</v>
      </c>
      <c r="B9311" t="s">
        <v>86</v>
      </c>
      <c r="C9311" t="s">
        <v>212</v>
      </c>
      <c r="D9311" t="s">
        <v>17754</v>
      </c>
      <c r="E9311" t="s">
        <v>83</v>
      </c>
      <c r="F9311" t="s">
        <v>17734</v>
      </c>
      <c r="G9311">
        <v>1</v>
      </c>
      <c r="H9311">
        <v>0</v>
      </c>
      <c r="I9311">
        <v>0</v>
      </c>
      <c r="J9311">
        <v>0</v>
      </c>
      <c r="K9311">
        <v>0</v>
      </c>
      <c r="L9311">
        <v>0</v>
      </c>
      <c r="M9311">
        <v>0</v>
      </c>
      <c r="N9311">
        <v>0</v>
      </c>
      <c r="O9311">
        <v>0</v>
      </c>
      <c r="P9311">
        <v>0</v>
      </c>
      <c r="Q9311">
        <v>0</v>
      </c>
    </row>
    <row r="9312" spans="1:17" x14ac:dyDescent="0.2">
      <c r="A9312" t="s">
        <v>27050</v>
      </c>
      <c r="B9312" t="s">
        <v>86</v>
      </c>
      <c r="C9312" t="s">
        <v>212</v>
      </c>
      <c r="D9312" t="s">
        <v>17754</v>
      </c>
      <c r="E9312" t="s">
        <v>81</v>
      </c>
      <c r="F9312" t="s">
        <v>17734</v>
      </c>
      <c r="G9312">
        <v>5</v>
      </c>
      <c r="H9312">
        <v>0</v>
      </c>
      <c r="I9312">
        <v>0</v>
      </c>
      <c r="J9312">
        <v>0</v>
      </c>
      <c r="K9312">
        <v>0</v>
      </c>
      <c r="L9312">
        <v>0</v>
      </c>
      <c r="M9312">
        <v>0</v>
      </c>
      <c r="N9312">
        <v>0</v>
      </c>
      <c r="O9312">
        <v>0</v>
      </c>
      <c r="P9312">
        <v>0</v>
      </c>
      <c r="Q9312">
        <v>0</v>
      </c>
    </row>
    <row r="9313" spans="1:17" x14ac:dyDescent="0.2">
      <c r="A9313" t="s">
        <v>27051</v>
      </c>
      <c r="B9313" t="s">
        <v>86</v>
      </c>
      <c r="C9313" t="s">
        <v>213</v>
      </c>
      <c r="D9313" t="s">
        <v>17768</v>
      </c>
      <c r="E9313" t="s">
        <v>81</v>
      </c>
      <c r="F9313" t="s">
        <v>17734</v>
      </c>
      <c r="G9313">
        <v>1</v>
      </c>
      <c r="H9313">
        <v>0</v>
      </c>
      <c r="I9313">
        <v>0</v>
      </c>
      <c r="J9313">
        <v>0</v>
      </c>
      <c r="K9313">
        <v>0</v>
      </c>
      <c r="L9313">
        <v>0</v>
      </c>
      <c r="M9313">
        <v>0</v>
      </c>
      <c r="N9313">
        <v>0</v>
      </c>
      <c r="O9313">
        <v>0</v>
      </c>
      <c r="P9313">
        <v>0</v>
      </c>
      <c r="Q9313">
        <v>0</v>
      </c>
    </row>
    <row r="9314" spans="1:17" x14ac:dyDescent="0.2">
      <c r="A9314" t="s">
        <v>27052</v>
      </c>
      <c r="B9314" t="s">
        <v>86</v>
      </c>
      <c r="C9314" t="s">
        <v>213</v>
      </c>
      <c r="D9314" t="s">
        <v>17736</v>
      </c>
      <c r="E9314" t="s">
        <v>83</v>
      </c>
      <c r="F9314" t="s">
        <v>4929</v>
      </c>
      <c r="G9314">
        <v>0</v>
      </c>
      <c r="H9314">
        <v>34</v>
      </c>
      <c r="I9314">
        <v>1</v>
      </c>
      <c r="J9314">
        <v>27</v>
      </c>
      <c r="K9314">
        <v>3</v>
      </c>
      <c r="L9314">
        <v>3</v>
      </c>
      <c r="M9314">
        <v>0</v>
      </c>
      <c r="N9314">
        <v>0</v>
      </c>
      <c r="O9314">
        <v>0</v>
      </c>
      <c r="P9314">
        <v>0</v>
      </c>
      <c r="Q9314">
        <v>0</v>
      </c>
    </row>
    <row r="9315" spans="1:17" x14ac:dyDescent="0.2">
      <c r="A9315" t="s">
        <v>27053</v>
      </c>
      <c r="B9315" t="s">
        <v>86</v>
      </c>
      <c r="C9315" t="s">
        <v>213</v>
      </c>
      <c r="D9315" t="s">
        <v>17736</v>
      </c>
      <c r="E9315" t="s">
        <v>83</v>
      </c>
      <c r="F9315" t="s">
        <v>4931</v>
      </c>
      <c r="G9315">
        <v>0</v>
      </c>
      <c r="H9315">
        <v>34</v>
      </c>
      <c r="I9315">
        <v>1</v>
      </c>
      <c r="J9315">
        <v>27</v>
      </c>
      <c r="K9315">
        <v>3</v>
      </c>
      <c r="L9315">
        <v>3</v>
      </c>
      <c r="M9315">
        <v>0</v>
      </c>
      <c r="N9315">
        <v>0</v>
      </c>
      <c r="O9315">
        <v>0</v>
      </c>
      <c r="P9315">
        <v>0</v>
      </c>
      <c r="Q9315">
        <v>0</v>
      </c>
    </row>
    <row r="9316" spans="1:17" x14ac:dyDescent="0.2">
      <c r="A9316" t="s">
        <v>27054</v>
      </c>
      <c r="B9316" t="s">
        <v>86</v>
      </c>
      <c r="C9316" t="s">
        <v>213</v>
      </c>
      <c r="D9316" t="s">
        <v>17736</v>
      </c>
      <c r="E9316" t="s">
        <v>83</v>
      </c>
      <c r="F9316" t="s">
        <v>4933</v>
      </c>
      <c r="G9316">
        <v>0</v>
      </c>
      <c r="H9316">
        <v>0</v>
      </c>
      <c r="I9316">
        <v>0</v>
      </c>
      <c r="J9316">
        <v>0</v>
      </c>
      <c r="K9316">
        <v>0</v>
      </c>
      <c r="L9316">
        <v>0</v>
      </c>
      <c r="M9316">
        <v>34</v>
      </c>
      <c r="N9316">
        <v>0</v>
      </c>
      <c r="O9316">
        <v>0</v>
      </c>
      <c r="P9316">
        <v>0</v>
      </c>
      <c r="Q9316">
        <v>0</v>
      </c>
    </row>
    <row r="9317" spans="1:17" x14ac:dyDescent="0.2">
      <c r="A9317" t="s">
        <v>27055</v>
      </c>
      <c r="B9317" t="s">
        <v>91</v>
      </c>
      <c r="C9317" t="s">
        <v>222</v>
      </c>
      <c r="D9317" t="s">
        <v>17736</v>
      </c>
      <c r="E9317" t="s">
        <v>83</v>
      </c>
      <c r="F9317" t="s">
        <v>4925</v>
      </c>
      <c r="G9317">
        <v>0</v>
      </c>
      <c r="H9317">
        <v>0</v>
      </c>
      <c r="I9317">
        <v>0</v>
      </c>
      <c r="J9317">
        <v>0</v>
      </c>
      <c r="K9317">
        <v>0</v>
      </c>
      <c r="L9317">
        <v>0</v>
      </c>
      <c r="M9317">
        <v>0</v>
      </c>
      <c r="N9317">
        <v>1</v>
      </c>
      <c r="O9317">
        <v>1</v>
      </c>
      <c r="P9317">
        <v>0</v>
      </c>
      <c r="Q9317">
        <v>0</v>
      </c>
    </row>
    <row r="9318" spans="1:17" x14ac:dyDescent="0.2">
      <c r="A9318" t="s">
        <v>27056</v>
      </c>
      <c r="B9318" t="s">
        <v>91</v>
      </c>
      <c r="C9318" t="s">
        <v>222</v>
      </c>
      <c r="D9318" t="s">
        <v>17736</v>
      </c>
      <c r="E9318" t="s">
        <v>83</v>
      </c>
      <c r="F9318" t="s">
        <v>4927</v>
      </c>
      <c r="G9318">
        <v>0</v>
      </c>
      <c r="H9318">
        <v>0</v>
      </c>
      <c r="I9318">
        <v>0</v>
      </c>
      <c r="J9318">
        <v>0</v>
      </c>
      <c r="K9318">
        <v>0</v>
      </c>
      <c r="L9318">
        <v>0</v>
      </c>
      <c r="M9318">
        <v>0</v>
      </c>
      <c r="N9318">
        <v>1</v>
      </c>
      <c r="O9318">
        <v>1</v>
      </c>
      <c r="P9318">
        <v>0</v>
      </c>
      <c r="Q9318">
        <v>0</v>
      </c>
    </row>
    <row r="9319" spans="1:17" x14ac:dyDescent="0.2">
      <c r="A9319" t="s">
        <v>27057</v>
      </c>
      <c r="B9319" t="s">
        <v>91</v>
      </c>
      <c r="C9319" t="s">
        <v>222</v>
      </c>
      <c r="D9319" t="s">
        <v>17736</v>
      </c>
      <c r="E9319" t="s">
        <v>83</v>
      </c>
      <c r="F9319" t="s">
        <v>17734</v>
      </c>
      <c r="G9319">
        <v>1</v>
      </c>
      <c r="H9319">
        <v>0</v>
      </c>
      <c r="I9319">
        <v>0</v>
      </c>
      <c r="J9319">
        <v>0</v>
      </c>
      <c r="K9319">
        <v>0</v>
      </c>
      <c r="L9319">
        <v>0</v>
      </c>
      <c r="M9319">
        <v>0</v>
      </c>
      <c r="N9319">
        <v>0</v>
      </c>
      <c r="O9319">
        <v>0</v>
      </c>
      <c r="P9319">
        <v>0</v>
      </c>
      <c r="Q9319">
        <v>0</v>
      </c>
    </row>
    <row r="9320" spans="1:17" x14ac:dyDescent="0.2">
      <c r="A9320" t="s">
        <v>27058</v>
      </c>
      <c r="B9320" t="s">
        <v>91</v>
      </c>
      <c r="C9320" t="s">
        <v>232</v>
      </c>
      <c r="D9320" t="s">
        <v>17736</v>
      </c>
      <c r="E9320" t="s">
        <v>83</v>
      </c>
      <c r="F9320" t="s">
        <v>4929</v>
      </c>
      <c r="G9320">
        <v>0</v>
      </c>
      <c r="H9320">
        <v>3</v>
      </c>
      <c r="I9320">
        <v>0</v>
      </c>
      <c r="J9320">
        <v>3</v>
      </c>
      <c r="K9320">
        <v>0</v>
      </c>
      <c r="L9320">
        <v>0</v>
      </c>
      <c r="M9320">
        <v>0</v>
      </c>
      <c r="N9320">
        <v>0</v>
      </c>
      <c r="O9320">
        <v>0</v>
      </c>
      <c r="P9320">
        <v>0</v>
      </c>
      <c r="Q9320">
        <v>0</v>
      </c>
    </row>
    <row r="9321" spans="1:17" x14ac:dyDescent="0.2">
      <c r="A9321" t="s">
        <v>27059</v>
      </c>
      <c r="B9321" t="s">
        <v>91</v>
      </c>
      <c r="C9321" t="s">
        <v>232</v>
      </c>
      <c r="D9321" t="s">
        <v>17736</v>
      </c>
      <c r="E9321" t="s">
        <v>83</v>
      </c>
      <c r="F9321" t="s">
        <v>4931</v>
      </c>
      <c r="G9321">
        <v>0</v>
      </c>
      <c r="H9321">
        <v>3</v>
      </c>
      <c r="I9321">
        <v>0</v>
      </c>
      <c r="J9321">
        <v>3</v>
      </c>
      <c r="K9321">
        <v>0</v>
      </c>
      <c r="L9321">
        <v>0</v>
      </c>
      <c r="M9321">
        <v>0</v>
      </c>
      <c r="N9321">
        <v>0</v>
      </c>
      <c r="O9321">
        <v>0</v>
      </c>
      <c r="P9321">
        <v>0</v>
      </c>
      <c r="Q9321">
        <v>0</v>
      </c>
    </row>
    <row r="9322" spans="1:17" x14ac:dyDescent="0.2">
      <c r="A9322" t="s">
        <v>27060</v>
      </c>
      <c r="B9322" t="s">
        <v>91</v>
      </c>
      <c r="C9322" t="s">
        <v>232</v>
      </c>
      <c r="D9322" t="s">
        <v>17736</v>
      </c>
      <c r="E9322" t="s">
        <v>83</v>
      </c>
      <c r="F9322" t="s">
        <v>4933</v>
      </c>
      <c r="G9322">
        <v>0</v>
      </c>
      <c r="H9322">
        <v>0</v>
      </c>
      <c r="I9322">
        <v>0</v>
      </c>
      <c r="J9322">
        <v>0</v>
      </c>
      <c r="K9322">
        <v>0</v>
      </c>
      <c r="L9322">
        <v>0</v>
      </c>
      <c r="M9322">
        <v>3</v>
      </c>
      <c r="N9322">
        <v>0</v>
      </c>
      <c r="O9322">
        <v>0</v>
      </c>
      <c r="P9322">
        <v>0</v>
      </c>
      <c r="Q9322">
        <v>0</v>
      </c>
    </row>
    <row r="9323" spans="1:17" x14ac:dyDescent="0.2">
      <c r="A9323" t="s">
        <v>27061</v>
      </c>
      <c r="B9323" t="s">
        <v>91</v>
      </c>
      <c r="C9323" t="s">
        <v>232</v>
      </c>
      <c r="D9323" t="s">
        <v>17736</v>
      </c>
      <c r="E9323" t="s">
        <v>83</v>
      </c>
      <c r="F9323" t="s">
        <v>4935</v>
      </c>
      <c r="G9323">
        <v>0</v>
      </c>
      <c r="H9323">
        <v>3</v>
      </c>
      <c r="I9323">
        <v>0</v>
      </c>
      <c r="J9323">
        <v>3</v>
      </c>
      <c r="K9323">
        <v>0</v>
      </c>
      <c r="L9323">
        <v>0</v>
      </c>
      <c r="M9323">
        <v>0</v>
      </c>
      <c r="N9323">
        <v>0</v>
      </c>
      <c r="O9323">
        <v>0</v>
      </c>
      <c r="P9323">
        <v>0</v>
      </c>
      <c r="Q9323">
        <v>0</v>
      </c>
    </row>
    <row r="9324" spans="1:17" x14ac:dyDescent="0.2">
      <c r="A9324" t="s">
        <v>27062</v>
      </c>
      <c r="B9324" t="s">
        <v>91</v>
      </c>
      <c r="C9324" t="s">
        <v>232</v>
      </c>
      <c r="D9324" t="s">
        <v>17736</v>
      </c>
      <c r="E9324" t="s">
        <v>83</v>
      </c>
      <c r="F9324" t="s">
        <v>4937</v>
      </c>
      <c r="G9324">
        <v>0</v>
      </c>
      <c r="H9324">
        <v>3</v>
      </c>
      <c r="I9324">
        <v>0</v>
      </c>
      <c r="J9324">
        <v>3</v>
      </c>
      <c r="K9324">
        <v>0</v>
      </c>
      <c r="L9324">
        <v>0</v>
      </c>
      <c r="M9324">
        <v>0</v>
      </c>
      <c r="N9324">
        <v>0</v>
      </c>
      <c r="O9324">
        <v>0</v>
      </c>
      <c r="P9324">
        <v>0</v>
      </c>
      <c r="Q9324">
        <v>0</v>
      </c>
    </row>
    <row r="9325" spans="1:17" x14ac:dyDescent="0.2">
      <c r="A9325" t="s">
        <v>27063</v>
      </c>
      <c r="B9325" t="s">
        <v>91</v>
      </c>
      <c r="C9325" t="s">
        <v>232</v>
      </c>
      <c r="D9325" t="s">
        <v>17736</v>
      </c>
      <c r="E9325" t="s">
        <v>83</v>
      </c>
      <c r="F9325" t="s">
        <v>4939</v>
      </c>
      <c r="G9325">
        <v>0</v>
      </c>
      <c r="H9325">
        <v>0</v>
      </c>
      <c r="I9325">
        <v>0</v>
      </c>
      <c r="J9325">
        <v>0</v>
      </c>
      <c r="K9325">
        <v>0</v>
      </c>
      <c r="L9325">
        <v>0</v>
      </c>
      <c r="M9325">
        <v>3</v>
      </c>
      <c r="N9325">
        <v>0</v>
      </c>
      <c r="O9325">
        <v>0</v>
      </c>
      <c r="P9325">
        <v>0</v>
      </c>
      <c r="Q9325">
        <v>0</v>
      </c>
    </row>
    <row r="9326" spans="1:17" x14ac:dyDescent="0.2">
      <c r="A9326" t="s">
        <v>27064</v>
      </c>
      <c r="B9326" t="s">
        <v>91</v>
      </c>
      <c r="C9326" t="s">
        <v>232</v>
      </c>
      <c r="D9326" t="s">
        <v>17736</v>
      </c>
      <c r="E9326" t="s">
        <v>83</v>
      </c>
      <c r="F9326" t="s">
        <v>4941</v>
      </c>
      <c r="G9326">
        <v>0</v>
      </c>
      <c r="H9326">
        <v>3</v>
      </c>
      <c r="I9326">
        <v>0</v>
      </c>
      <c r="J9326">
        <v>3</v>
      </c>
      <c r="K9326">
        <v>0</v>
      </c>
      <c r="L9326">
        <v>0</v>
      </c>
      <c r="M9326">
        <v>0</v>
      </c>
      <c r="N9326">
        <v>0</v>
      </c>
      <c r="O9326">
        <v>0</v>
      </c>
      <c r="P9326">
        <v>0</v>
      </c>
      <c r="Q9326">
        <v>0</v>
      </c>
    </row>
    <row r="9327" spans="1:17" x14ac:dyDescent="0.2">
      <c r="A9327" t="s">
        <v>27065</v>
      </c>
      <c r="B9327" t="s">
        <v>91</v>
      </c>
      <c r="C9327" t="s">
        <v>232</v>
      </c>
      <c r="D9327" t="s">
        <v>17736</v>
      </c>
      <c r="E9327" t="s">
        <v>83</v>
      </c>
      <c r="F9327" t="s">
        <v>4943</v>
      </c>
      <c r="G9327">
        <v>0</v>
      </c>
      <c r="H9327">
        <v>0</v>
      </c>
      <c r="I9327">
        <v>0</v>
      </c>
      <c r="J9327">
        <v>0</v>
      </c>
      <c r="K9327">
        <v>0</v>
      </c>
      <c r="L9327">
        <v>0</v>
      </c>
      <c r="M9327">
        <v>3</v>
      </c>
      <c r="N9327">
        <v>0</v>
      </c>
      <c r="O9327">
        <v>0</v>
      </c>
      <c r="P9327">
        <v>0</v>
      </c>
      <c r="Q9327">
        <v>0</v>
      </c>
    </row>
    <row r="9328" spans="1:17" x14ac:dyDescent="0.2">
      <c r="A9328" t="s">
        <v>27066</v>
      </c>
      <c r="B9328" t="s">
        <v>91</v>
      </c>
      <c r="C9328" t="s">
        <v>232</v>
      </c>
      <c r="D9328" t="s">
        <v>17736</v>
      </c>
      <c r="E9328" t="s">
        <v>83</v>
      </c>
      <c r="F9328" t="s">
        <v>4925</v>
      </c>
      <c r="G9328">
        <v>0</v>
      </c>
      <c r="H9328">
        <v>0</v>
      </c>
      <c r="I9328">
        <v>0</v>
      </c>
      <c r="J9328">
        <v>0</v>
      </c>
      <c r="K9328">
        <v>0</v>
      </c>
      <c r="L9328">
        <v>0</v>
      </c>
      <c r="M9328">
        <v>0</v>
      </c>
      <c r="N9328">
        <v>2</v>
      </c>
      <c r="O9328">
        <v>2</v>
      </c>
      <c r="P9328">
        <v>0</v>
      </c>
      <c r="Q9328">
        <v>0</v>
      </c>
    </row>
    <row r="9329" spans="1:17" x14ac:dyDescent="0.2">
      <c r="A9329" t="s">
        <v>27067</v>
      </c>
      <c r="B9329" t="s">
        <v>91</v>
      </c>
      <c r="C9329" t="s">
        <v>232</v>
      </c>
      <c r="D9329" t="s">
        <v>17736</v>
      </c>
      <c r="E9329" t="s">
        <v>83</v>
      </c>
      <c r="F9329" t="s">
        <v>4927</v>
      </c>
      <c r="G9329">
        <v>0</v>
      </c>
      <c r="H9329">
        <v>0</v>
      </c>
      <c r="I9329">
        <v>0</v>
      </c>
      <c r="J9329">
        <v>0</v>
      </c>
      <c r="K9329">
        <v>0</v>
      </c>
      <c r="L9329">
        <v>0</v>
      </c>
      <c r="M9329">
        <v>0</v>
      </c>
      <c r="N9329">
        <v>0</v>
      </c>
      <c r="O9329">
        <v>0</v>
      </c>
      <c r="P9329">
        <v>0</v>
      </c>
      <c r="Q9329">
        <v>0</v>
      </c>
    </row>
    <row r="9330" spans="1:17" x14ac:dyDescent="0.2">
      <c r="A9330" t="s">
        <v>27068</v>
      </c>
      <c r="B9330" t="s">
        <v>91</v>
      </c>
      <c r="C9330" t="s">
        <v>232</v>
      </c>
      <c r="D9330" t="s">
        <v>17736</v>
      </c>
      <c r="E9330" t="s">
        <v>83</v>
      </c>
      <c r="F9330" t="s">
        <v>17734</v>
      </c>
      <c r="G9330">
        <v>3</v>
      </c>
      <c r="H9330">
        <v>0</v>
      </c>
      <c r="I9330">
        <v>0</v>
      </c>
      <c r="J9330">
        <v>0</v>
      </c>
      <c r="K9330">
        <v>0</v>
      </c>
      <c r="L9330">
        <v>0</v>
      </c>
      <c r="M9330">
        <v>0</v>
      </c>
      <c r="N9330">
        <v>0</v>
      </c>
      <c r="O9330">
        <v>0</v>
      </c>
      <c r="P9330">
        <v>0</v>
      </c>
      <c r="Q9330">
        <v>0</v>
      </c>
    </row>
    <row r="9331" spans="1:17" x14ac:dyDescent="0.2">
      <c r="A9331" t="s">
        <v>27069</v>
      </c>
      <c r="B9331" t="s">
        <v>91</v>
      </c>
      <c r="C9331" t="s">
        <v>232</v>
      </c>
      <c r="D9331" t="s">
        <v>17736</v>
      </c>
      <c r="E9331" t="s">
        <v>81</v>
      </c>
      <c r="F9331" t="s">
        <v>4929</v>
      </c>
      <c r="G9331">
        <v>0</v>
      </c>
      <c r="H9331">
        <v>1</v>
      </c>
      <c r="I9331">
        <v>0</v>
      </c>
      <c r="J9331">
        <v>1</v>
      </c>
      <c r="K9331">
        <v>0</v>
      </c>
      <c r="L9331">
        <v>0</v>
      </c>
      <c r="M9331">
        <v>0</v>
      </c>
      <c r="N9331">
        <v>0</v>
      </c>
      <c r="O9331">
        <v>0</v>
      </c>
      <c r="P9331">
        <v>0</v>
      </c>
      <c r="Q9331">
        <v>0</v>
      </c>
    </row>
    <row r="9332" spans="1:17" x14ac:dyDescent="0.2">
      <c r="A9332" t="s">
        <v>27070</v>
      </c>
      <c r="B9332" t="s">
        <v>91</v>
      </c>
      <c r="C9332" t="s">
        <v>232</v>
      </c>
      <c r="D9332" t="s">
        <v>17736</v>
      </c>
      <c r="E9332" t="s">
        <v>81</v>
      </c>
      <c r="F9332" t="s">
        <v>4931</v>
      </c>
      <c r="G9332">
        <v>0</v>
      </c>
      <c r="H9332">
        <v>1</v>
      </c>
      <c r="I9332">
        <v>0</v>
      </c>
      <c r="J9332">
        <v>1</v>
      </c>
      <c r="K9332">
        <v>0</v>
      </c>
      <c r="L9332">
        <v>0</v>
      </c>
      <c r="M9332">
        <v>0</v>
      </c>
      <c r="N9332">
        <v>0</v>
      </c>
      <c r="O9332">
        <v>0</v>
      </c>
      <c r="P9332">
        <v>0</v>
      </c>
      <c r="Q9332">
        <v>0</v>
      </c>
    </row>
    <row r="9333" spans="1:17" x14ac:dyDescent="0.2">
      <c r="A9333" t="s">
        <v>27071</v>
      </c>
      <c r="B9333" t="s">
        <v>91</v>
      </c>
      <c r="C9333" t="s">
        <v>232</v>
      </c>
      <c r="D9333" t="s">
        <v>17736</v>
      </c>
      <c r="E9333" t="s">
        <v>81</v>
      </c>
      <c r="F9333" t="s">
        <v>4933</v>
      </c>
      <c r="G9333">
        <v>0</v>
      </c>
      <c r="H9333">
        <v>0</v>
      </c>
      <c r="I9333">
        <v>0</v>
      </c>
      <c r="J9333">
        <v>0</v>
      </c>
      <c r="K9333">
        <v>0</v>
      </c>
      <c r="L9333">
        <v>0</v>
      </c>
      <c r="M9333">
        <v>1</v>
      </c>
      <c r="N9333">
        <v>0</v>
      </c>
      <c r="O9333">
        <v>0</v>
      </c>
      <c r="P9333">
        <v>0</v>
      </c>
      <c r="Q9333">
        <v>0</v>
      </c>
    </row>
    <row r="9334" spans="1:17" x14ac:dyDescent="0.2">
      <c r="A9334" t="s">
        <v>27072</v>
      </c>
      <c r="B9334" t="s">
        <v>91</v>
      </c>
      <c r="C9334" t="s">
        <v>232</v>
      </c>
      <c r="D9334" t="s">
        <v>17736</v>
      </c>
      <c r="E9334" t="s">
        <v>81</v>
      </c>
      <c r="F9334" t="s">
        <v>4935</v>
      </c>
      <c r="G9334">
        <v>0</v>
      </c>
      <c r="H9334">
        <v>1</v>
      </c>
      <c r="I9334">
        <v>0</v>
      </c>
      <c r="J9334">
        <v>1</v>
      </c>
      <c r="K9334">
        <v>0</v>
      </c>
      <c r="L9334">
        <v>0</v>
      </c>
      <c r="M9334">
        <v>0</v>
      </c>
      <c r="N9334">
        <v>0</v>
      </c>
      <c r="O9334">
        <v>0</v>
      </c>
      <c r="P9334">
        <v>0</v>
      </c>
      <c r="Q9334">
        <v>0</v>
      </c>
    </row>
    <row r="9335" spans="1:17" x14ac:dyDescent="0.2">
      <c r="A9335" t="s">
        <v>27073</v>
      </c>
      <c r="B9335" t="s">
        <v>91</v>
      </c>
      <c r="C9335" t="s">
        <v>232</v>
      </c>
      <c r="D9335" t="s">
        <v>17736</v>
      </c>
      <c r="E9335" t="s">
        <v>81</v>
      </c>
      <c r="F9335" t="s">
        <v>4937</v>
      </c>
      <c r="G9335">
        <v>0</v>
      </c>
      <c r="H9335">
        <v>1</v>
      </c>
      <c r="I9335">
        <v>0</v>
      </c>
      <c r="J9335">
        <v>1</v>
      </c>
      <c r="K9335">
        <v>0</v>
      </c>
      <c r="L9335">
        <v>0</v>
      </c>
      <c r="M9335">
        <v>0</v>
      </c>
      <c r="N9335">
        <v>0</v>
      </c>
      <c r="O9335">
        <v>0</v>
      </c>
      <c r="P9335">
        <v>0</v>
      </c>
      <c r="Q9335">
        <v>0</v>
      </c>
    </row>
    <row r="9336" spans="1:17" x14ac:dyDescent="0.2">
      <c r="A9336" t="s">
        <v>27074</v>
      </c>
      <c r="B9336" t="s">
        <v>91</v>
      </c>
      <c r="C9336" t="s">
        <v>232</v>
      </c>
      <c r="D9336" t="s">
        <v>17736</v>
      </c>
      <c r="E9336" t="s">
        <v>81</v>
      </c>
      <c r="F9336" t="s">
        <v>4939</v>
      </c>
      <c r="G9336">
        <v>0</v>
      </c>
      <c r="H9336">
        <v>0</v>
      </c>
      <c r="I9336">
        <v>0</v>
      </c>
      <c r="J9336">
        <v>0</v>
      </c>
      <c r="K9336">
        <v>0</v>
      </c>
      <c r="L9336">
        <v>0</v>
      </c>
      <c r="M9336">
        <v>1</v>
      </c>
      <c r="N9336">
        <v>0</v>
      </c>
      <c r="O9336">
        <v>0</v>
      </c>
      <c r="P9336">
        <v>0</v>
      </c>
      <c r="Q9336">
        <v>0</v>
      </c>
    </row>
    <row r="9337" spans="1:17" x14ac:dyDescent="0.2">
      <c r="A9337" t="s">
        <v>27075</v>
      </c>
      <c r="B9337" t="s">
        <v>91</v>
      </c>
      <c r="C9337" t="s">
        <v>232</v>
      </c>
      <c r="D9337" t="s">
        <v>17736</v>
      </c>
      <c r="E9337" t="s">
        <v>81</v>
      </c>
      <c r="F9337" t="s">
        <v>4941</v>
      </c>
      <c r="G9337">
        <v>0</v>
      </c>
      <c r="H9337">
        <v>1</v>
      </c>
      <c r="I9337">
        <v>0</v>
      </c>
      <c r="J9337">
        <v>1</v>
      </c>
      <c r="K9337">
        <v>0</v>
      </c>
      <c r="L9337">
        <v>0</v>
      </c>
      <c r="M9337">
        <v>0</v>
      </c>
      <c r="N9337">
        <v>0</v>
      </c>
      <c r="O9337">
        <v>0</v>
      </c>
      <c r="P9337">
        <v>0</v>
      </c>
      <c r="Q9337">
        <v>0</v>
      </c>
    </row>
    <row r="9338" spans="1:17" x14ac:dyDescent="0.2">
      <c r="A9338" t="s">
        <v>27076</v>
      </c>
      <c r="B9338" t="s">
        <v>91</v>
      </c>
      <c r="C9338" t="s">
        <v>232</v>
      </c>
      <c r="D9338" t="s">
        <v>17736</v>
      </c>
      <c r="E9338" t="s">
        <v>81</v>
      </c>
      <c r="F9338" t="s">
        <v>4943</v>
      </c>
      <c r="G9338">
        <v>0</v>
      </c>
      <c r="H9338">
        <v>0</v>
      </c>
      <c r="I9338">
        <v>0</v>
      </c>
      <c r="J9338">
        <v>0</v>
      </c>
      <c r="K9338">
        <v>0</v>
      </c>
      <c r="L9338">
        <v>0</v>
      </c>
      <c r="M9338">
        <v>1</v>
      </c>
      <c r="N9338">
        <v>0</v>
      </c>
      <c r="O9338">
        <v>0</v>
      </c>
      <c r="P9338">
        <v>0</v>
      </c>
      <c r="Q9338">
        <v>0</v>
      </c>
    </row>
    <row r="9339" spans="1:17" x14ac:dyDescent="0.2">
      <c r="A9339" t="s">
        <v>27077</v>
      </c>
      <c r="B9339" t="s">
        <v>91</v>
      </c>
      <c r="C9339" t="s">
        <v>232</v>
      </c>
      <c r="D9339" t="s">
        <v>17736</v>
      </c>
      <c r="E9339" t="s">
        <v>81</v>
      </c>
      <c r="F9339" t="s">
        <v>4925</v>
      </c>
      <c r="G9339">
        <v>0</v>
      </c>
      <c r="H9339">
        <v>0</v>
      </c>
      <c r="I9339">
        <v>0</v>
      </c>
      <c r="J9339">
        <v>0</v>
      </c>
      <c r="K9339">
        <v>0</v>
      </c>
      <c r="L9339">
        <v>0</v>
      </c>
      <c r="M9339">
        <v>0</v>
      </c>
      <c r="N9339">
        <v>1</v>
      </c>
      <c r="O9339">
        <v>1</v>
      </c>
      <c r="P9339">
        <v>0</v>
      </c>
      <c r="Q9339">
        <v>0</v>
      </c>
    </row>
    <row r="9340" spans="1:17" x14ac:dyDescent="0.2">
      <c r="A9340" t="s">
        <v>27078</v>
      </c>
      <c r="B9340" t="s">
        <v>91</v>
      </c>
      <c r="C9340" t="s">
        <v>232</v>
      </c>
      <c r="D9340" t="s">
        <v>17736</v>
      </c>
      <c r="E9340" t="s">
        <v>81</v>
      </c>
      <c r="F9340" t="s">
        <v>4927</v>
      </c>
      <c r="G9340">
        <v>0</v>
      </c>
      <c r="H9340">
        <v>0</v>
      </c>
      <c r="I9340">
        <v>0</v>
      </c>
      <c r="J9340">
        <v>0</v>
      </c>
      <c r="K9340">
        <v>0</v>
      </c>
      <c r="L9340">
        <v>0</v>
      </c>
      <c r="M9340">
        <v>0</v>
      </c>
      <c r="N9340">
        <v>1</v>
      </c>
      <c r="O9340">
        <v>1</v>
      </c>
      <c r="P9340">
        <v>0</v>
      </c>
      <c r="Q9340">
        <v>0</v>
      </c>
    </row>
    <row r="9341" spans="1:17" x14ac:dyDescent="0.2">
      <c r="A9341" t="s">
        <v>27079</v>
      </c>
      <c r="B9341" t="s">
        <v>91</v>
      </c>
      <c r="C9341" t="s">
        <v>232</v>
      </c>
      <c r="D9341" t="s">
        <v>17736</v>
      </c>
      <c r="E9341" t="s">
        <v>81</v>
      </c>
      <c r="F9341" t="s">
        <v>17734</v>
      </c>
      <c r="G9341">
        <v>1</v>
      </c>
      <c r="H9341">
        <v>0</v>
      </c>
      <c r="I9341">
        <v>0</v>
      </c>
      <c r="J9341">
        <v>0</v>
      </c>
      <c r="K9341">
        <v>0</v>
      </c>
      <c r="L9341">
        <v>0</v>
      </c>
      <c r="M9341">
        <v>0</v>
      </c>
      <c r="N9341">
        <v>0</v>
      </c>
      <c r="O9341">
        <v>0</v>
      </c>
      <c r="P9341">
        <v>0</v>
      </c>
      <c r="Q9341">
        <v>0</v>
      </c>
    </row>
    <row r="9342" spans="1:17" x14ac:dyDescent="0.2">
      <c r="A9342" t="s">
        <v>27080</v>
      </c>
      <c r="B9342" t="s">
        <v>91</v>
      </c>
      <c r="C9342" t="s">
        <v>240</v>
      </c>
      <c r="D9342" t="s">
        <v>17736</v>
      </c>
      <c r="E9342" t="s">
        <v>81</v>
      </c>
      <c r="F9342" t="s">
        <v>4929</v>
      </c>
      <c r="G9342">
        <v>0</v>
      </c>
      <c r="H9342">
        <v>1</v>
      </c>
      <c r="I9342">
        <v>0</v>
      </c>
      <c r="J9342">
        <v>1</v>
      </c>
      <c r="K9342">
        <v>0</v>
      </c>
      <c r="L9342">
        <v>0</v>
      </c>
      <c r="M9342">
        <v>0</v>
      </c>
      <c r="N9342">
        <v>0</v>
      </c>
      <c r="O9342">
        <v>0</v>
      </c>
      <c r="P9342">
        <v>0</v>
      </c>
      <c r="Q9342">
        <v>0</v>
      </c>
    </row>
    <row r="9343" spans="1:17" x14ac:dyDescent="0.2">
      <c r="A9343" t="s">
        <v>27081</v>
      </c>
      <c r="B9343" t="s">
        <v>91</v>
      </c>
      <c r="C9343" t="s">
        <v>240</v>
      </c>
      <c r="D9343" t="s">
        <v>17736</v>
      </c>
      <c r="E9343" t="s">
        <v>81</v>
      </c>
      <c r="F9343" t="s">
        <v>4931</v>
      </c>
      <c r="G9343">
        <v>0</v>
      </c>
      <c r="H9343">
        <v>1</v>
      </c>
      <c r="I9343">
        <v>0</v>
      </c>
      <c r="J9343">
        <v>1</v>
      </c>
      <c r="K9343">
        <v>0</v>
      </c>
      <c r="L9343">
        <v>0</v>
      </c>
      <c r="M9343">
        <v>0</v>
      </c>
      <c r="N9343">
        <v>0</v>
      </c>
      <c r="O9343">
        <v>0</v>
      </c>
      <c r="P9343">
        <v>0</v>
      </c>
      <c r="Q9343">
        <v>0</v>
      </c>
    </row>
    <row r="9344" spans="1:17" x14ac:dyDescent="0.2">
      <c r="A9344" t="s">
        <v>27082</v>
      </c>
      <c r="B9344" t="s">
        <v>91</v>
      </c>
      <c r="C9344" t="s">
        <v>240</v>
      </c>
      <c r="D9344" t="s">
        <v>17736</v>
      </c>
      <c r="E9344" t="s">
        <v>81</v>
      </c>
      <c r="F9344" t="s">
        <v>4933</v>
      </c>
      <c r="G9344">
        <v>0</v>
      </c>
      <c r="H9344">
        <v>0</v>
      </c>
      <c r="I9344">
        <v>0</v>
      </c>
      <c r="J9344">
        <v>0</v>
      </c>
      <c r="K9344">
        <v>0</v>
      </c>
      <c r="L9344">
        <v>0</v>
      </c>
      <c r="M9344">
        <v>1</v>
      </c>
      <c r="N9344">
        <v>0</v>
      </c>
      <c r="O9344">
        <v>0</v>
      </c>
      <c r="P9344">
        <v>0</v>
      </c>
      <c r="Q9344">
        <v>0</v>
      </c>
    </row>
    <row r="9345" spans="1:17" x14ac:dyDescent="0.2">
      <c r="A9345" t="s">
        <v>27083</v>
      </c>
      <c r="B9345" t="s">
        <v>89</v>
      </c>
      <c r="C9345" t="s">
        <v>165</v>
      </c>
      <c r="D9345" t="s">
        <v>17736</v>
      </c>
      <c r="E9345" t="s">
        <v>83</v>
      </c>
      <c r="F9345" t="s">
        <v>17734</v>
      </c>
      <c r="G9345">
        <v>5</v>
      </c>
      <c r="H9345">
        <v>0</v>
      </c>
      <c r="I9345">
        <v>0</v>
      </c>
      <c r="J9345">
        <v>0</v>
      </c>
      <c r="K9345">
        <v>0</v>
      </c>
      <c r="L9345">
        <v>0</v>
      </c>
      <c r="M9345">
        <v>0</v>
      </c>
      <c r="N9345">
        <v>0</v>
      </c>
      <c r="O9345">
        <v>0</v>
      </c>
      <c r="P9345">
        <v>0</v>
      </c>
      <c r="Q9345">
        <v>0</v>
      </c>
    </row>
    <row r="9346" spans="1:17" x14ac:dyDescent="0.2">
      <c r="A9346" t="s">
        <v>27084</v>
      </c>
      <c r="B9346" t="s">
        <v>89</v>
      </c>
      <c r="C9346" t="s">
        <v>165</v>
      </c>
      <c r="D9346" t="s">
        <v>17736</v>
      </c>
      <c r="E9346" t="s">
        <v>81</v>
      </c>
      <c r="F9346" t="s">
        <v>4929</v>
      </c>
      <c r="G9346">
        <v>0</v>
      </c>
      <c r="H9346">
        <v>7</v>
      </c>
      <c r="I9346">
        <v>1</v>
      </c>
      <c r="J9346">
        <v>4</v>
      </c>
      <c r="K9346">
        <v>2</v>
      </c>
      <c r="L9346">
        <v>0</v>
      </c>
      <c r="M9346">
        <v>0</v>
      </c>
      <c r="N9346">
        <v>0</v>
      </c>
      <c r="O9346">
        <v>0</v>
      </c>
      <c r="P9346">
        <v>0</v>
      </c>
      <c r="Q9346">
        <v>0</v>
      </c>
    </row>
    <row r="9347" spans="1:17" x14ac:dyDescent="0.2">
      <c r="A9347" t="s">
        <v>27085</v>
      </c>
      <c r="B9347" t="s">
        <v>88</v>
      </c>
      <c r="C9347" t="s">
        <v>221</v>
      </c>
      <c r="D9347" t="s">
        <v>17736</v>
      </c>
      <c r="E9347" t="s">
        <v>83</v>
      </c>
      <c r="F9347" t="s">
        <v>4933</v>
      </c>
      <c r="G9347">
        <v>0</v>
      </c>
      <c r="H9347">
        <v>0</v>
      </c>
      <c r="I9347">
        <v>0</v>
      </c>
      <c r="J9347">
        <v>0</v>
      </c>
      <c r="K9347">
        <v>0</v>
      </c>
      <c r="L9347">
        <v>0</v>
      </c>
      <c r="M9347">
        <v>4</v>
      </c>
      <c r="N9347">
        <v>0</v>
      </c>
      <c r="O9347">
        <v>0</v>
      </c>
      <c r="P9347">
        <v>0</v>
      </c>
      <c r="Q9347">
        <v>0</v>
      </c>
    </row>
    <row r="9348" spans="1:17" x14ac:dyDescent="0.2">
      <c r="A9348" t="s">
        <v>27086</v>
      </c>
      <c r="B9348" t="s">
        <v>86</v>
      </c>
      <c r="C9348" t="s">
        <v>154</v>
      </c>
      <c r="D9348" t="s">
        <v>17736</v>
      </c>
      <c r="E9348" t="s">
        <v>81</v>
      </c>
      <c r="F9348" t="s">
        <v>4925</v>
      </c>
      <c r="G9348">
        <v>0</v>
      </c>
      <c r="H9348">
        <v>0</v>
      </c>
      <c r="I9348">
        <v>0</v>
      </c>
      <c r="J9348">
        <v>0</v>
      </c>
      <c r="K9348">
        <v>0</v>
      </c>
      <c r="L9348">
        <v>0</v>
      </c>
      <c r="M9348">
        <v>0</v>
      </c>
      <c r="N9348">
        <v>11</v>
      </c>
      <c r="O9348">
        <v>11</v>
      </c>
      <c r="P9348">
        <v>0</v>
      </c>
      <c r="Q9348">
        <v>0</v>
      </c>
    </row>
    <row r="9349" spans="1:17" x14ac:dyDescent="0.2">
      <c r="A9349" t="s">
        <v>27087</v>
      </c>
      <c r="B9349" t="s">
        <v>86</v>
      </c>
      <c r="C9349" t="s">
        <v>154</v>
      </c>
      <c r="D9349" t="s">
        <v>17736</v>
      </c>
      <c r="E9349" t="s">
        <v>81</v>
      </c>
      <c r="F9349" t="s">
        <v>4927</v>
      </c>
      <c r="G9349">
        <v>0</v>
      </c>
      <c r="H9349">
        <v>0</v>
      </c>
      <c r="I9349">
        <v>0</v>
      </c>
      <c r="J9349">
        <v>0</v>
      </c>
      <c r="K9349">
        <v>0</v>
      </c>
      <c r="L9349">
        <v>0</v>
      </c>
      <c r="M9349">
        <v>0</v>
      </c>
      <c r="N9349">
        <v>11</v>
      </c>
      <c r="O9349">
        <v>11</v>
      </c>
      <c r="P9349">
        <v>0</v>
      </c>
      <c r="Q9349">
        <v>0</v>
      </c>
    </row>
    <row r="9350" spans="1:17" x14ac:dyDescent="0.2">
      <c r="A9350" t="s">
        <v>27088</v>
      </c>
      <c r="B9350" t="s">
        <v>86</v>
      </c>
      <c r="C9350" t="s">
        <v>154</v>
      </c>
      <c r="D9350" t="s">
        <v>17736</v>
      </c>
      <c r="E9350" t="s">
        <v>81</v>
      </c>
      <c r="F9350" t="s">
        <v>17734</v>
      </c>
      <c r="G9350">
        <v>13</v>
      </c>
      <c r="H9350">
        <v>0</v>
      </c>
      <c r="I9350">
        <v>0</v>
      </c>
      <c r="J9350">
        <v>0</v>
      </c>
      <c r="K9350">
        <v>0</v>
      </c>
      <c r="L9350">
        <v>0</v>
      </c>
      <c r="M9350">
        <v>0</v>
      </c>
      <c r="N9350">
        <v>0</v>
      </c>
      <c r="O9350">
        <v>0</v>
      </c>
      <c r="P9350">
        <v>0</v>
      </c>
      <c r="Q9350">
        <v>0</v>
      </c>
    </row>
    <row r="9351" spans="1:17" x14ac:dyDescent="0.2">
      <c r="A9351" t="s">
        <v>27089</v>
      </c>
      <c r="B9351" t="s">
        <v>86</v>
      </c>
      <c r="C9351" t="s">
        <v>154</v>
      </c>
      <c r="D9351" t="s">
        <v>17754</v>
      </c>
      <c r="E9351" t="s">
        <v>83</v>
      </c>
      <c r="F9351" t="s">
        <v>17734</v>
      </c>
      <c r="G9351">
        <v>1</v>
      </c>
      <c r="H9351">
        <v>0</v>
      </c>
      <c r="I9351">
        <v>0</v>
      </c>
      <c r="J9351">
        <v>0</v>
      </c>
      <c r="K9351">
        <v>0</v>
      </c>
      <c r="L9351">
        <v>0</v>
      </c>
      <c r="M9351">
        <v>0</v>
      </c>
      <c r="N9351">
        <v>0</v>
      </c>
      <c r="O9351">
        <v>0</v>
      </c>
      <c r="P9351">
        <v>0</v>
      </c>
      <c r="Q9351">
        <v>0</v>
      </c>
    </row>
    <row r="9352" spans="1:17" x14ac:dyDescent="0.2">
      <c r="A9352" t="s">
        <v>27090</v>
      </c>
      <c r="B9352" t="s">
        <v>86</v>
      </c>
      <c r="C9352" t="s">
        <v>154</v>
      </c>
      <c r="D9352" t="s">
        <v>17754</v>
      </c>
      <c r="E9352" t="s">
        <v>81</v>
      </c>
      <c r="F9352" t="s">
        <v>17734</v>
      </c>
      <c r="G9352">
        <v>2</v>
      </c>
      <c r="H9352">
        <v>0</v>
      </c>
      <c r="I9352">
        <v>0</v>
      </c>
      <c r="J9352">
        <v>0</v>
      </c>
      <c r="K9352">
        <v>0</v>
      </c>
      <c r="L9352">
        <v>0</v>
      </c>
      <c r="M9352">
        <v>0</v>
      </c>
      <c r="N9352">
        <v>0</v>
      </c>
      <c r="O9352">
        <v>0</v>
      </c>
      <c r="P9352">
        <v>0</v>
      </c>
      <c r="Q9352">
        <v>0</v>
      </c>
    </row>
    <row r="9353" spans="1:17" x14ac:dyDescent="0.2">
      <c r="A9353" t="s">
        <v>27091</v>
      </c>
      <c r="B9353" t="s">
        <v>86</v>
      </c>
      <c r="C9353" t="s">
        <v>155</v>
      </c>
      <c r="D9353" t="s">
        <v>17768</v>
      </c>
      <c r="E9353" t="s">
        <v>83</v>
      </c>
      <c r="F9353" t="s">
        <v>17734</v>
      </c>
      <c r="G9353">
        <v>3</v>
      </c>
      <c r="H9353">
        <v>0</v>
      </c>
      <c r="I9353">
        <v>0</v>
      </c>
      <c r="J9353">
        <v>0</v>
      </c>
      <c r="K9353">
        <v>0</v>
      </c>
      <c r="L9353">
        <v>0</v>
      </c>
      <c r="M9353">
        <v>0</v>
      </c>
      <c r="N9353">
        <v>0</v>
      </c>
      <c r="O9353">
        <v>0</v>
      </c>
      <c r="P9353">
        <v>0</v>
      </c>
      <c r="Q9353">
        <v>0</v>
      </c>
    </row>
    <row r="9354" spans="1:17" x14ac:dyDescent="0.2">
      <c r="A9354" t="s">
        <v>27092</v>
      </c>
      <c r="B9354" t="s">
        <v>86</v>
      </c>
      <c r="C9354" t="s">
        <v>155</v>
      </c>
      <c r="D9354" t="s">
        <v>17768</v>
      </c>
      <c r="E9354" t="s">
        <v>81</v>
      </c>
      <c r="F9354" t="s">
        <v>17734</v>
      </c>
      <c r="G9354">
        <v>12</v>
      </c>
      <c r="H9354">
        <v>0</v>
      </c>
      <c r="I9354">
        <v>0</v>
      </c>
      <c r="J9354">
        <v>0</v>
      </c>
      <c r="K9354">
        <v>0</v>
      </c>
      <c r="L9354">
        <v>0</v>
      </c>
      <c r="M9354">
        <v>0</v>
      </c>
      <c r="N9354">
        <v>0</v>
      </c>
      <c r="O9354">
        <v>0</v>
      </c>
      <c r="P9354">
        <v>0</v>
      </c>
      <c r="Q9354">
        <v>0</v>
      </c>
    </row>
    <row r="9355" spans="1:17" x14ac:dyDescent="0.2">
      <c r="A9355" t="s">
        <v>27093</v>
      </c>
      <c r="B9355" t="s">
        <v>86</v>
      </c>
      <c r="C9355" t="s">
        <v>155</v>
      </c>
      <c r="D9355" t="s">
        <v>17736</v>
      </c>
      <c r="E9355" t="s">
        <v>83</v>
      </c>
      <c r="F9355" t="s">
        <v>4929</v>
      </c>
      <c r="G9355">
        <v>0</v>
      </c>
      <c r="H9355">
        <v>14</v>
      </c>
      <c r="I9355">
        <v>3</v>
      </c>
      <c r="J9355">
        <v>9</v>
      </c>
      <c r="K9355">
        <v>2</v>
      </c>
      <c r="L9355">
        <v>0</v>
      </c>
      <c r="M9355">
        <v>0</v>
      </c>
      <c r="N9355">
        <v>0</v>
      </c>
      <c r="O9355">
        <v>0</v>
      </c>
      <c r="P9355">
        <v>0</v>
      </c>
      <c r="Q9355">
        <v>0</v>
      </c>
    </row>
    <row r="9356" spans="1:17" x14ac:dyDescent="0.2">
      <c r="A9356" t="s">
        <v>27094</v>
      </c>
      <c r="B9356" t="s">
        <v>86</v>
      </c>
      <c r="C9356" t="s">
        <v>155</v>
      </c>
      <c r="D9356" t="s">
        <v>17736</v>
      </c>
      <c r="E9356" t="s">
        <v>83</v>
      </c>
      <c r="F9356" t="s">
        <v>4931</v>
      </c>
      <c r="G9356">
        <v>0</v>
      </c>
      <c r="H9356">
        <v>14</v>
      </c>
      <c r="I9356">
        <v>3</v>
      </c>
      <c r="J9356">
        <v>9</v>
      </c>
      <c r="K9356">
        <v>2</v>
      </c>
      <c r="L9356">
        <v>0</v>
      </c>
      <c r="M9356">
        <v>0</v>
      </c>
      <c r="N9356">
        <v>0</v>
      </c>
      <c r="O9356">
        <v>0</v>
      </c>
      <c r="P9356">
        <v>0</v>
      </c>
      <c r="Q9356">
        <v>0</v>
      </c>
    </row>
    <row r="9357" spans="1:17" x14ac:dyDescent="0.2">
      <c r="A9357" t="s">
        <v>27095</v>
      </c>
      <c r="B9357" t="s">
        <v>86</v>
      </c>
      <c r="C9357" t="s">
        <v>155</v>
      </c>
      <c r="D9357" t="s">
        <v>17736</v>
      </c>
      <c r="E9357" t="s">
        <v>83</v>
      </c>
      <c r="F9357" t="s">
        <v>4933</v>
      </c>
      <c r="G9357">
        <v>0</v>
      </c>
      <c r="H9357">
        <v>0</v>
      </c>
      <c r="I9357">
        <v>0</v>
      </c>
      <c r="J9357">
        <v>0</v>
      </c>
      <c r="K9357">
        <v>0</v>
      </c>
      <c r="L9357">
        <v>0</v>
      </c>
      <c r="M9357">
        <v>14</v>
      </c>
      <c r="N9357">
        <v>0</v>
      </c>
      <c r="O9357">
        <v>0</v>
      </c>
      <c r="P9357">
        <v>0</v>
      </c>
      <c r="Q9357">
        <v>0</v>
      </c>
    </row>
    <row r="9358" spans="1:17" x14ac:dyDescent="0.2">
      <c r="A9358" t="s">
        <v>27096</v>
      </c>
      <c r="B9358" t="s">
        <v>86</v>
      </c>
      <c r="C9358" t="s">
        <v>155</v>
      </c>
      <c r="D9358" t="s">
        <v>17736</v>
      </c>
      <c r="E9358" t="s">
        <v>83</v>
      </c>
      <c r="F9358" t="s">
        <v>4935</v>
      </c>
      <c r="G9358">
        <v>0</v>
      </c>
      <c r="H9358">
        <v>14</v>
      </c>
      <c r="I9358">
        <v>3</v>
      </c>
      <c r="J9358">
        <v>9</v>
      </c>
      <c r="K9358">
        <v>2</v>
      </c>
      <c r="L9358">
        <v>0</v>
      </c>
      <c r="M9358">
        <v>0</v>
      </c>
      <c r="N9358">
        <v>0</v>
      </c>
      <c r="O9358">
        <v>0</v>
      </c>
      <c r="P9358">
        <v>0</v>
      </c>
      <c r="Q9358">
        <v>0</v>
      </c>
    </row>
    <row r="9359" spans="1:17" x14ac:dyDescent="0.2">
      <c r="A9359" t="s">
        <v>27097</v>
      </c>
      <c r="B9359" t="s">
        <v>86</v>
      </c>
      <c r="C9359" t="s">
        <v>155</v>
      </c>
      <c r="D9359" t="s">
        <v>17736</v>
      </c>
      <c r="E9359" t="s">
        <v>83</v>
      </c>
      <c r="F9359" t="s">
        <v>4937</v>
      </c>
      <c r="G9359">
        <v>0</v>
      </c>
      <c r="H9359">
        <v>14</v>
      </c>
      <c r="I9359">
        <v>3</v>
      </c>
      <c r="J9359">
        <v>9</v>
      </c>
      <c r="K9359">
        <v>2</v>
      </c>
      <c r="L9359">
        <v>0</v>
      </c>
      <c r="M9359">
        <v>0</v>
      </c>
      <c r="N9359">
        <v>0</v>
      </c>
      <c r="O9359">
        <v>0</v>
      </c>
      <c r="P9359">
        <v>0</v>
      </c>
      <c r="Q9359">
        <v>0</v>
      </c>
    </row>
    <row r="9360" spans="1:17" x14ac:dyDescent="0.2">
      <c r="A9360" t="s">
        <v>27098</v>
      </c>
      <c r="B9360" t="s">
        <v>86</v>
      </c>
      <c r="C9360" t="s">
        <v>155</v>
      </c>
      <c r="D9360" t="s">
        <v>17736</v>
      </c>
      <c r="E9360" t="s">
        <v>83</v>
      </c>
      <c r="F9360" t="s">
        <v>4939</v>
      </c>
      <c r="G9360">
        <v>0</v>
      </c>
      <c r="H9360">
        <v>0</v>
      </c>
      <c r="I9360">
        <v>0</v>
      </c>
      <c r="J9360">
        <v>0</v>
      </c>
      <c r="K9360">
        <v>0</v>
      </c>
      <c r="L9360">
        <v>0</v>
      </c>
      <c r="M9360">
        <v>14</v>
      </c>
      <c r="N9360">
        <v>0</v>
      </c>
      <c r="O9360">
        <v>0</v>
      </c>
      <c r="P9360">
        <v>0</v>
      </c>
      <c r="Q9360">
        <v>0</v>
      </c>
    </row>
    <row r="9361" spans="1:17" x14ac:dyDescent="0.2">
      <c r="A9361" t="s">
        <v>27099</v>
      </c>
      <c r="B9361" t="s">
        <v>86</v>
      </c>
      <c r="C9361" t="s">
        <v>155</v>
      </c>
      <c r="D9361" t="s">
        <v>17736</v>
      </c>
      <c r="E9361" t="s">
        <v>83</v>
      </c>
      <c r="F9361" t="s">
        <v>4941</v>
      </c>
      <c r="G9361">
        <v>0</v>
      </c>
      <c r="H9361">
        <v>14</v>
      </c>
      <c r="I9361">
        <v>3</v>
      </c>
      <c r="J9361">
        <v>9</v>
      </c>
      <c r="K9361">
        <v>2</v>
      </c>
      <c r="L9361">
        <v>0</v>
      </c>
      <c r="M9361">
        <v>0</v>
      </c>
      <c r="N9361">
        <v>0</v>
      </c>
      <c r="O9361">
        <v>0</v>
      </c>
      <c r="P9361">
        <v>0</v>
      </c>
      <c r="Q9361">
        <v>0</v>
      </c>
    </row>
    <row r="9362" spans="1:17" x14ac:dyDescent="0.2">
      <c r="A9362" t="s">
        <v>27100</v>
      </c>
      <c r="B9362" t="s">
        <v>86</v>
      </c>
      <c r="C9362" t="s">
        <v>155</v>
      </c>
      <c r="D9362" t="s">
        <v>17736</v>
      </c>
      <c r="E9362" t="s">
        <v>83</v>
      </c>
      <c r="F9362" t="s">
        <v>4943</v>
      </c>
      <c r="G9362">
        <v>0</v>
      </c>
      <c r="H9362">
        <v>0</v>
      </c>
      <c r="I9362">
        <v>0</v>
      </c>
      <c r="J9362">
        <v>0</v>
      </c>
      <c r="K9362">
        <v>0</v>
      </c>
      <c r="L9362">
        <v>0</v>
      </c>
      <c r="M9362">
        <v>14</v>
      </c>
      <c r="N9362">
        <v>0</v>
      </c>
      <c r="O9362">
        <v>0</v>
      </c>
      <c r="P9362">
        <v>0</v>
      </c>
      <c r="Q9362">
        <v>0</v>
      </c>
    </row>
    <row r="9363" spans="1:17" x14ac:dyDescent="0.2">
      <c r="A9363" t="s">
        <v>27101</v>
      </c>
      <c r="B9363" t="s">
        <v>86</v>
      </c>
      <c r="C9363" t="s">
        <v>155</v>
      </c>
      <c r="D9363" t="s">
        <v>17736</v>
      </c>
      <c r="E9363" t="s">
        <v>83</v>
      </c>
      <c r="F9363" t="s">
        <v>4925</v>
      </c>
      <c r="G9363">
        <v>0</v>
      </c>
      <c r="H9363">
        <v>0</v>
      </c>
      <c r="I9363">
        <v>0</v>
      </c>
      <c r="J9363">
        <v>0</v>
      </c>
      <c r="K9363">
        <v>0</v>
      </c>
      <c r="L9363">
        <v>0</v>
      </c>
      <c r="M9363">
        <v>0</v>
      </c>
      <c r="N9363">
        <v>9</v>
      </c>
      <c r="O9363">
        <v>9</v>
      </c>
      <c r="P9363">
        <v>0</v>
      </c>
      <c r="Q9363">
        <v>0</v>
      </c>
    </row>
    <row r="9364" spans="1:17" x14ac:dyDescent="0.2">
      <c r="A9364" t="s">
        <v>27102</v>
      </c>
      <c r="B9364" t="s">
        <v>86</v>
      </c>
      <c r="C9364" t="s">
        <v>155</v>
      </c>
      <c r="D9364" t="s">
        <v>17736</v>
      </c>
      <c r="E9364" t="s">
        <v>83</v>
      </c>
      <c r="F9364" t="s">
        <v>4927</v>
      </c>
      <c r="G9364">
        <v>0</v>
      </c>
      <c r="H9364">
        <v>0</v>
      </c>
      <c r="I9364">
        <v>0</v>
      </c>
      <c r="J9364">
        <v>0</v>
      </c>
      <c r="K9364">
        <v>0</v>
      </c>
      <c r="L9364">
        <v>0</v>
      </c>
      <c r="M9364">
        <v>0</v>
      </c>
      <c r="N9364">
        <v>6</v>
      </c>
      <c r="O9364">
        <v>6</v>
      </c>
      <c r="P9364">
        <v>0</v>
      </c>
      <c r="Q9364">
        <v>0</v>
      </c>
    </row>
    <row r="9365" spans="1:17" x14ac:dyDescent="0.2">
      <c r="A9365" t="s">
        <v>27103</v>
      </c>
      <c r="B9365" t="s">
        <v>86</v>
      </c>
      <c r="C9365" t="s">
        <v>155</v>
      </c>
      <c r="D9365" t="s">
        <v>17736</v>
      </c>
      <c r="E9365" t="s">
        <v>83</v>
      </c>
      <c r="F9365" t="s">
        <v>17734</v>
      </c>
      <c r="G9365">
        <v>14</v>
      </c>
      <c r="H9365">
        <v>0</v>
      </c>
      <c r="I9365">
        <v>0</v>
      </c>
      <c r="J9365">
        <v>0</v>
      </c>
      <c r="K9365">
        <v>0</v>
      </c>
      <c r="L9365">
        <v>0</v>
      </c>
      <c r="M9365">
        <v>0</v>
      </c>
      <c r="N9365">
        <v>0</v>
      </c>
      <c r="O9365">
        <v>0</v>
      </c>
      <c r="P9365">
        <v>0</v>
      </c>
      <c r="Q9365">
        <v>0</v>
      </c>
    </row>
    <row r="9366" spans="1:17" x14ac:dyDescent="0.2">
      <c r="A9366" t="s">
        <v>27104</v>
      </c>
      <c r="B9366" t="s">
        <v>86</v>
      </c>
      <c r="C9366" t="s">
        <v>155</v>
      </c>
      <c r="D9366" t="s">
        <v>17736</v>
      </c>
      <c r="E9366" t="s">
        <v>81</v>
      </c>
      <c r="F9366" t="s">
        <v>4929</v>
      </c>
      <c r="G9366">
        <v>0</v>
      </c>
      <c r="H9366">
        <v>10</v>
      </c>
      <c r="I9366">
        <v>3</v>
      </c>
      <c r="J9366">
        <v>7</v>
      </c>
      <c r="K9366">
        <v>0</v>
      </c>
      <c r="L9366">
        <v>0</v>
      </c>
      <c r="M9366">
        <v>0</v>
      </c>
      <c r="N9366">
        <v>0</v>
      </c>
      <c r="O9366">
        <v>0</v>
      </c>
      <c r="P9366">
        <v>0</v>
      </c>
      <c r="Q9366">
        <v>0</v>
      </c>
    </row>
    <row r="9367" spans="1:17" x14ac:dyDescent="0.2">
      <c r="A9367" t="s">
        <v>27105</v>
      </c>
      <c r="B9367" t="s">
        <v>86</v>
      </c>
      <c r="C9367" t="s">
        <v>155</v>
      </c>
      <c r="D9367" t="s">
        <v>17736</v>
      </c>
      <c r="E9367" t="s">
        <v>81</v>
      </c>
      <c r="F9367" t="s">
        <v>4931</v>
      </c>
      <c r="G9367">
        <v>0</v>
      </c>
      <c r="H9367">
        <v>10</v>
      </c>
      <c r="I9367">
        <v>3</v>
      </c>
      <c r="J9367">
        <v>7</v>
      </c>
      <c r="K9367">
        <v>0</v>
      </c>
      <c r="L9367">
        <v>0</v>
      </c>
      <c r="M9367">
        <v>0</v>
      </c>
      <c r="N9367">
        <v>0</v>
      </c>
      <c r="O9367">
        <v>0</v>
      </c>
      <c r="P9367">
        <v>0</v>
      </c>
      <c r="Q9367">
        <v>0</v>
      </c>
    </row>
    <row r="9368" spans="1:17" x14ac:dyDescent="0.2">
      <c r="A9368" t="s">
        <v>27106</v>
      </c>
      <c r="B9368" t="s">
        <v>86</v>
      </c>
      <c r="C9368" t="s">
        <v>155</v>
      </c>
      <c r="D9368" t="s">
        <v>17736</v>
      </c>
      <c r="E9368" t="s">
        <v>81</v>
      </c>
      <c r="F9368" t="s">
        <v>4933</v>
      </c>
      <c r="G9368">
        <v>0</v>
      </c>
      <c r="H9368">
        <v>0</v>
      </c>
      <c r="I9368">
        <v>0</v>
      </c>
      <c r="J9368">
        <v>0</v>
      </c>
      <c r="K9368">
        <v>0</v>
      </c>
      <c r="L9368">
        <v>0</v>
      </c>
      <c r="M9368">
        <v>10</v>
      </c>
      <c r="N9368">
        <v>0</v>
      </c>
      <c r="O9368">
        <v>0</v>
      </c>
      <c r="P9368">
        <v>0</v>
      </c>
      <c r="Q9368">
        <v>0</v>
      </c>
    </row>
    <row r="9369" spans="1:17" x14ac:dyDescent="0.2">
      <c r="A9369" t="s">
        <v>27107</v>
      </c>
      <c r="B9369" t="s">
        <v>86</v>
      </c>
      <c r="C9369" t="s">
        <v>155</v>
      </c>
      <c r="D9369" t="s">
        <v>17736</v>
      </c>
      <c r="E9369" t="s">
        <v>81</v>
      </c>
      <c r="F9369" t="s">
        <v>4935</v>
      </c>
      <c r="G9369">
        <v>0</v>
      </c>
      <c r="H9369">
        <v>10</v>
      </c>
      <c r="I9369">
        <v>3</v>
      </c>
      <c r="J9369">
        <v>7</v>
      </c>
      <c r="K9369">
        <v>0</v>
      </c>
      <c r="L9369">
        <v>0</v>
      </c>
      <c r="M9369">
        <v>0</v>
      </c>
      <c r="N9369">
        <v>0</v>
      </c>
      <c r="O9369">
        <v>0</v>
      </c>
      <c r="P9369">
        <v>0</v>
      </c>
      <c r="Q9369">
        <v>0</v>
      </c>
    </row>
    <row r="9370" spans="1:17" x14ac:dyDescent="0.2">
      <c r="A9370" t="s">
        <v>27108</v>
      </c>
      <c r="B9370" t="s">
        <v>86</v>
      </c>
      <c r="C9370" t="s">
        <v>155</v>
      </c>
      <c r="D9370" t="s">
        <v>17736</v>
      </c>
      <c r="E9370" t="s">
        <v>81</v>
      </c>
      <c r="F9370" t="s">
        <v>4937</v>
      </c>
      <c r="G9370">
        <v>0</v>
      </c>
      <c r="H9370">
        <v>10</v>
      </c>
      <c r="I9370">
        <v>3</v>
      </c>
      <c r="J9370">
        <v>7</v>
      </c>
      <c r="K9370">
        <v>0</v>
      </c>
      <c r="L9370">
        <v>0</v>
      </c>
      <c r="M9370">
        <v>0</v>
      </c>
      <c r="N9370">
        <v>0</v>
      </c>
      <c r="O9370">
        <v>0</v>
      </c>
      <c r="P9370">
        <v>0</v>
      </c>
      <c r="Q9370">
        <v>0</v>
      </c>
    </row>
    <row r="9371" spans="1:17" x14ac:dyDescent="0.2">
      <c r="A9371" t="s">
        <v>27109</v>
      </c>
      <c r="B9371" t="s">
        <v>86</v>
      </c>
      <c r="C9371" t="s">
        <v>155</v>
      </c>
      <c r="D9371" t="s">
        <v>17736</v>
      </c>
      <c r="E9371" t="s">
        <v>81</v>
      </c>
      <c r="F9371" t="s">
        <v>4939</v>
      </c>
      <c r="G9371">
        <v>0</v>
      </c>
      <c r="H9371">
        <v>0</v>
      </c>
      <c r="I9371">
        <v>0</v>
      </c>
      <c r="J9371">
        <v>0</v>
      </c>
      <c r="K9371">
        <v>0</v>
      </c>
      <c r="L9371">
        <v>0</v>
      </c>
      <c r="M9371">
        <v>10</v>
      </c>
      <c r="N9371">
        <v>0</v>
      </c>
      <c r="O9371">
        <v>0</v>
      </c>
      <c r="P9371">
        <v>0</v>
      </c>
      <c r="Q9371">
        <v>0</v>
      </c>
    </row>
    <row r="9372" spans="1:17" x14ac:dyDescent="0.2">
      <c r="A9372" t="s">
        <v>27110</v>
      </c>
      <c r="B9372" t="s">
        <v>86</v>
      </c>
      <c r="C9372" t="s">
        <v>155</v>
      </c>
      <c r="D9372" t="s">
        <v>17736</v>
      </c>
      <c r="E9372" t="s">
        <v>81</v>
      </c>
      <c r="F9372" t="s">
        <v>4941</v>
      </c>
      <c r="G9372">
        <v>0</v>
      </c>
      <c r="H9372">
        <v>10</v>
      </c>
      <c r="I9372">
        <v>3</v>
      </c>
      <c r="J9372">
        <v>7</v>
      </c>
      <c r="K9372">
        <v>0</v>
      </c>
      <c r="L9372">
        <v>0</v>
      </c>
      <c r="M9372">
        <v>0</v>
      </c>
      <c r="N9372">
        <v>0</v>
      </c>
      <c r="O9372">
        <v>0</v>
      </c>
      <c r="P9372">
        <v>0</v>
      </c>
      <c r="Q9372">
        <v>0</v>
      </c>
    </row>
    <row r="9373" spans="1:17" x14ac:dyDescent="0.2">
      <c r="A9373" t="s">
        <v>27111</v>
      </c>
      <c r="B9373" t="s">
        <v>86</v>
      </c>
      <c r="C9373" t="s">
        <v>155</v>
      </c>
      <c r="D9373" t="s">
        <v>17736</v>
      </c>
      <c r="E9373" t="s">
        <v>81</v>
      </c>
      <c r="F9373" t="s">
        <v>4943</v>
      </c>
      <c r="G9373">
        <v>0</v>
      </c>
      <c r="H9373">
        <v>0</v>
      </c>
      <c r="I9373">
        <v>0</v>
      </c>
      <c r="J9373">
        <v>0</v>
      </c>
      <c r="K9373">
        <v>0</v>
      </c>
      <c r="L9373">
        <v>0</v>
      </c>
      <c r="M9373">
        <v>10</v>
      </c>
      <c r="N9373">
        <v>0</v>
      </c>
      <c r="O9373">
        <v>0</v>
      </c>
      <c r="P9373">
        <v>0</v>
      </c>
      <c r="Q9373">
        <v>0</v>
      </c>
    </row>
    <row r="9374" spans="1:17" x14ac:dyDescent="0.2">
      <c r="A9374" t="s">
        <v>27112</v>
      </c>
      <c r="B9374" t="s">
        <v>86</v>
      </c>
      <c r="C9374" t="s">
        <v>155</v>
      </c>
      <c r="D9374" t="s">
        <v>17736</v>
      </c>
      <c r="E9374" t="s">
        <v>81</v>
      </c>
      <c r="F9374" t="s">
        <v>4925</v>
      </c>
      <c r="G9374">
        <v>0</v>
      </c>
      <c r="H9374">
        <v>0</v>
      </c>
      <c r="I9374">
        <v>0</v>
      </c>
      <c r="J9374">
        <v>0</v>
      </c>
      <c r="K9374">
        <v>0</v>
      </c>
      <c r="L9374">
        <v>0</v>
      </c>
      <c r="M9374">
        <v>0</v>
      </c>
      <c r="N9374">
        <v>4</v>
      </c>
      <c r="O9374">
        <v>4</v>
      </c>
      <c r="P9374">
        <v>0</v>
      </c>
      <c r="Q9374">
        <v>0</v>
      </c>
    </row>
    <row r="9375" spans="1:17" x14ac:dyDescent="0.2">
      <c r="A9375" t="s">
        <v>27113</v>
      </c>
      <c r="B9375" t="s">
        <v>86</v>
      </c>
      <c r="C9375" t="s">
        <v>155</v>
      </c>
      <c r="D9375" t="s">
        <v>17736</v>
      </c>
      <c r="E9375" t="s">
        <v>81</v>
      </c>
      <c r="F9375" t="s">
        <v>4927</v>
      </c>
      <c r="G9375">
        <v>0</v>
      </c>
      <c r="H9375">
        <v>0</v>
      </c>
      <c r="I9375">
        <v>0</v>
      </c>
      <c r="J9375">
        <v>0</v>
      </c>
      <c r="K9375">
        <v>0</v>
      </c>
      <c r="L9375">
        <v>0</v>
      </c>
      <c r="M9375">
        <v>0</v>
      </c>
      <c r="N9375">
        <v>2</v>
      </c>
      <c r="O9375">
        <v>2</v>
      </c>
      <c r="P9375">
        <v>0</v>
      </c>
      <c r="Q9375">
        <v>0</v>
      </c>
    </row>
    <row r="9376" spans="1:17" x14ac:dyDescent="0.2">
      <c r="A9376" t="s">
        <v>27114</v>
      </c>
      <c r="B9376" t="s">
        <v>86</v>
      </c>
      <c r="C9376" t="s">
        <v>155</v>
      </c>
      <c r="D9376" t="s">
        <v>17736</v>
      </c>
      <c r="E9376" t="s">
        <v>81</v>
      </c>
      <c r="F9376" t="s">
        <v>17734</v>
      </c>
      <c r="G9376">
        <v>10</v>
      </c>
      <c r="H9376">
        <v>0</v>
      </c>
      <c r="I9376">
        <v>0</v>
      </c>
      <c r="J9376">
        <v>0</v>
      </c>
      <c r="K9376">
        <v>0</v>
      </c>
      <c r="L9376">
        <v>0</v>
      </c>
      <c r="M9376">
        <v>0</v>
      </c>
      <c r="N9376">
        <v>0</v>
      </c>
      <c r="O9376">
        <v>0</v>
      </c>
      <c r="P9376">
        <v>0</v>
      </c>
      <c r="Q9376">
        <v>0</v>
      </c>
    </row>
    <row r="9377" spans="1:17" x14ac:dyDescent="0.2">
      <c r="A9377" t="s">
        <v>27115</v>
      </c>
      <c r="B9377" t="s">
        <v>86</v>
      </c>
      <c r="C9377" t="s">
        <v>215</v>
      </c>
      <c r="D9377" t="s">
        <v>17736</v>
      </c>
      <c r="E9377" t="s">
        <v>83</v>
      </c>
      <c r="F9377" t="s">
        <v>4927</v>
      </c>
      <c r="G9377">
        <v>0</v>
      </c>
      <c r="H9377">
        <v>0</v>
      </c>
      <c r="I9377">
        <v>0</v>
      </c>
      <c r="J9377">
        <v>0</v>
      </c>
      <c r="K9377">
        <v>0</v>
      </c>
      <c r="L9377">
        <v>0</v>
      </c>
      <c r="M9377">
        <v>0</v>
      </c>
      <c r="N9377">
        <v>19</v>
      </c>
      <c r="O9377">
        <v>17</v>
      </c>
      <c r="P9377">
        <v>2</v>
      </c>
      <c r="Q9377">
        <v>0</v>
      </c>
    </row>
    <row r="9378" spans="1:17" x14ac:dyDescent="0.2">
      <c r="A9378" t="s">
        <v>27116</v>
      </c>
      <c r="B9378" t="s">
        <v>86</v>
      </c>
      <c r="C9378" t="s">
        <v>215</v>
      </c>
      <c r="D9378" t="s">
        <v>17736</v>
      </c>
      <c r="E9378" t="s">
        <v>83</v>
      </c>
      <c r="F9378" t="s">
        <v>17734</v>
      </c>
      <c r="G9378">
        <v>23</v>
      </c>
      <c r="H9378">
        <v>0</v>
      </c>
      <c r="I9378">
        <v>0</v>
      </c>
      <c r="J9378">
        <v>0</v>
      </c>
      <c r="K9378">
        <v>0</v>
      </c>
      <c r="L9378">
        <v>0</v>
      </c>
      <c r="M9378">
        <v>0</v>
      </c>
      <c r="N9378">
        <v>0</v>
      </c>
      <c r="O9378">
        <v>0</v>
      </c>
      <c r="P9378">
        <v>0</v>
      </c>
      <c r="Q9378">
        <v>0</v>
      </c>
    </row>
    <row r="9379" spans="1:17" x14ac:dyDescent="0.2">
      <c r="A9379" t="s">
        <v>27117</v>
      </c>
      <c r="B9379" t="s">
        <v>86</v>
      </c>
      <c r="C9379" t="s">
        <v>215</v>
      </c>
      <c r="D9379" t="s">
        <v>17736</v>
      </c>
      <c r="E9379" t="s">
        <v>81</v>
      </c>
      <c r="F9379" t="s">
        <v>4929</v>
      </c>
      <c r="G9379">
        <v>0</v>
      </c>
      <c r="H9379">
        <v>35</v>
      </c>
      <c r="I9379">
        <v>1</v>
      </c>
      <c r="J9379">
        <v>31</v>
      </c>
      <c r="K9379">
        <v>2</v>
      </c>
      <c r="L9379">
        <v>1</v>
      </c>
      <c r="M9379">
        <v>0</v>
      </c>
      <c r="N9379">
        <v>0</v>
      </c>
      <c r="O9379">
        <v>0</v>
      </c>
      <c r="P9379">
        <v>0</v>
      </c>
      <c r="Q9379">
        <v>0</v>
      </c>
    </row>
    <row r="9380" spans="1:17" x14ac:dyDescent="0.2">
      <c r="A9380" t="s">
        <v>27118</v>
      </c>
      <c r="B9380" t="s">
        <v>86</v>
      </c>
      <c r="C9380" t="s">
        <v>215</v>
      </c>
      <c r="D9380" t="s">
        <v>17736</v>
      </c>
      <c r="E9380" t="s">
        <v>81</v>
      </c>
      <c r="F9380" t="s">
        <v>4931</v>
      </c>
      <c r="G9380">
        <v>0</v>
      </c>
      <c r="H9380">
        <v>35</v>
      </c>
      <c r="I9380">
        <v>1</v>
      </c>
      <c r="J9380">
        <v>31</v>
      </c>
      <c r="K9380">
        <v>2</v>
      </c>
      <c r="L9380">
        <v>1</v>
      </c>
      <c r="M9380">
        <v>0</v>
      </c>
      <c r="N9380">
        <v>0</v>
      </c>
      <c r="O9380">
        <v>0</v>
      </c>
      <c r="P9380">
        <v>0</v>
      </c>
      <c r="Q9380">
        <v>0</v>
      </c>
    </row>
    <row r="9381" spans="1:17" x14ac:dyDescent="0.2">
      <c r="A9381" t="s">
        <v>27119</v>
      </c>
      <c r="B9381" t="s">
        <v>86</v>
      </c>
      <c r="C9381" t="s">
        <v>215</v>
      </c>
      <c r="D9381" t="s">
        <v>17736</v>
      </c>
      <c r="E9381" t="s">
        <v>81</v>
      </c>
      <c r="F9381" t="s">
        <v>4933</v>
      </c>
      <c r="G9381">
        <v>0</v>
      </c>
      <c r="H9381">
        <v>0</v>
      </c>
      <c r="I9381">
        <v>0</v>
      </c>
      <c r="J9381">
        <v>0</v>
      </c>
      <c r="K9381">
        <v>0</v>
      </c>
      <c r="L9381">
        <v>0</v>
      </c>
      <c r="M9381">
        <v>35</v>
      </c>
      <c r="N9381">
        <v>0</v>
      </c>
      <c r="O9381">
        <v>0</v>
      </c>
      <c r="P9381">
        <v>0</v>
      </c>
      <c r="Q9381">
        <v>0</v>
      </c>
    </row>
    <row r="9382" spans="1:17" x14ac:dyDescent="0.2">
      <c r="A9382" t="s">
        <v>27120</v>
      </c>
      <c r="B9382" t="s">
        <v>86</v>
      </c>
      <c r="C9382" t="s">
        <v>215</v>
      </c>
      <c r="D9382" t="s">
        <v>17736</v>
      </c>
      <c r="E9382" t="s">
        <v>81</v>
      </c>
      <c r="F9382" t="s">
        <v>4935</v>
      </c>
      <c r="G9382">
        <v>0</v>
      </c>
      <c r="H9382">
        <v>35</v>
      </c>
      <c r="I9382">
        <v>1</v>
      </c>
      <c r="J9382">
        <v>31</v>
      </c>
      <c r="K9382">
        <v>2</v>
      </c>
      <c r="L9382">
        <v>1</v>
      </c>
      <c r="M9382">
        <v>0</v>
      </c>
      <c r="N9382">
        <v>0</v>
      </c>
      <c r="O9382">
        <v>0</v>
      </c>
      <c r="P9382">
        <v>0</v>
      </c>
      <c r="Q9382">
        <v>0</v>
      </c>
    </row>
    <row r="9383" spans="1:17" x14ac:dyDescent="0.2">
      <c r="A9383" t="s">
        <v>27121</v>
      </c>
      <c r="B9383" t="s">
        <v>86</v>
      </c>
      <c r="C9383" t="s">
        <v>215</v>
      </c>
      <c r="D9383" t="s">
        <v>17736</v>
      </c>
      <c r="E9383" t="s">
        <v>81</v>
      </c>
      <c r="F9383" t="s">
        <v>4937</v>
      </c>
      <c r="G9383">
        <v>0</v>
      </c>
      <c r="H9383">
        <v>35</v>
      </c>
      <c r="I9383">
        <v>1</v>
      </c>
      <c r="J9383">
        <v>31</v>
      </c>
      <c r="K9383">
        <v>2</v>
      </c>
      <c r="L9383">
        <v>1</v>
      </c>
      <c r="M9383">
        <v>0</v>
      </c>
      <c r="N9383">
        <v>0</v>
      </c>
      <c r="O9383">
        <v>0</v>
      </c>
      <c r="P9383">
        <v>0</v>
      </c>
      <c r="Q9383">
        <v>0</v>
      </c>
    </row>
    <row r="9384" spans="1:17" x14ac:dyDescent="0.2">
      <c r="A9384" t="s">
        <v>27122</v>
      </c>
      <c r="B9384" t="s">
        <v>86</v>
      </c>
      <c r="C9384" t="s">
        <v>215</v>
      </c>
      <c r="D9384" t="s">
        <v>17736</v>
      </c>
      <c r="E9384" t="s">
        <v>81</v>
      </c>
      <c r="F9384" t="s">
        <v>4939</v>
      </c>
      <c r="G9384">
        <v>0</v>
      </c>
      <c r="H9384">
        <v>0</v>
      </c>
      <c r="I9384">
        <v>0</v>
      </c>
      <c r="J9384">
        <v>0</v>
      </c>
      <c r="K9384">
        <v>0</v>
      </c>
      <c r="L9384">
        <v>0</v>
      </c>
      <c r="M9384">
        <v>35</v>
      </c>
      <c r="N9384">
        <v>0</v>
      </c>
      <c r="O9384">
        <v>0</v>
      </c>
      <c r="P9384">
        <v>0</v>
      </c>
      <c r="Q9384">
        <v>0</v>
      </c>
    </row>
    <row r="9385" spans="1:17" x14ac:dyDescent="0.2">
      <c r="A9385" t="s">
        <v>27123</v>
      </c>
      <c r="B9385" t="s">
        <v>86</v>
      </c>
      <c r="C9385" t="s">
        <v>215</v>
      </c>
      <c r="D9385" t="s">
        <v>17736</v>
      </c>
      <c r="E9385" t="s">
        <v>81</v>
      </c>
      <c r="F9385" t="s">
        <v>4941</v>
      </c>
      <c r="G9385">
        <v>0</v>
      </c>
      <c r="H9385">
        <v>35</v>
      </c>
      <c r="I9385">
        <v>1</v>
      </c>
      <c r="J9385">
        <v>31</v>
      </c>
      <c r="K9385">
        <v>2</v>
      </c>
      <c r="L9385">
        <v>1</v>
      </c>
      <c r="M9385">
        <v>0</v>
      </c>
      <c r="N9385">
        <v>0</v>
      </c>
      <c r="O9385">
        <v>0</v>
      </c>
      <c r="P9385">
        <v>0</v>
      </c>
      <c r="Q9385">
        <v>0</v>
      </c>
    </row>
    <row r="9386" spans="1:17" x14ac:dyDescent="0.2">
      <c r="A9386" t="s">
        <v>27124</v>
      </c>
      <c r="B9386" t="s">
        <v>86</v>
      </c>
      <c r="C9386" t="s">
        <v>215</v>
      </c>
      <c r="D9386" t="s">
        <v>17736</v>
      </c>
      <c r="E9386" t="s">
        <v>81</v>
      </c>
      <c r="F9386" t="s">
        <v>4943</v>
      </c>
      <c r="G9386">
        <v>0</v>
      </c>
      <c r="H9386">
        <v>0</v>
      </c>
      <c r="I9386">
        <v>0</v>
      </c>
      <c r="J9386">
        <v>0</v>
      </c>
      <c r="K9386">
        <v>0</v>
      </c>
      <c r="L9386">
        <v>0</v>
      </c>
      <c r="M9386">
        <v>35</v>
      </c>
      <c r="N9386">
        <v>0</v>
      </c>
      <c r="O9386">
        <v>0</v>
      </c>
      <c r="P9386">
        <v>0</v>
      </c>
      <c r="Q9386">
        <v>0</v>
      </c>
    </row>
    <row r="9387" spans="1:17" x14ac:dyDescent="0.2">
      <c r="A9387" t="s">
        <v>27125</v>
      </c>
      <c r="B9387" t="s">
        <v>86</v>
      </c>
      <c r="C9387" t="s">
        <v>215</v>
      </c>
      <c r="D9387" t="s">
        <v>17736</v>
      </c>
      <c r="E9387" t="s">
        <v>81</v>
      </c>
      <c r="F9387" t="s">
        <v>4925</v>
      </c>
      <c r="G9387">
        <v>0</v>
      </c>
      <c r="H9387">
        <v>0</v>
      </c>
      <c r="I9387">
        <v>0</v>
      </c>
      <c r="J9387">
        <v>0</v>
      </c>
      <c r="K9387">
        <v>0</v>
      </c>
      <c r="L9387">
        <v>0</v>
      </c>
      <c r="M9387">
        <v>0</v>
      </c>
      <c r="N9387">
        <v>29</v>
      </c>
      <c r="O9387">
        <v>29</v>
      </c>
      <c r="P9387">
        <v>0</v>
      </c>
      <c r="Q9387">
        <v>0</v>
      </c>
    </row>
    <row r="9388" spans="1:17" x14ac:dyDescent="0.2">
      <c r="A9388" t="s">
        <v>27126</v>
      </c>
      <c r="B9388" t="s">
        <v>86</v>
      </c>
      <c r="C9388" t="s">
        <v>215</v>
      </c>
      <c r="D9388" t="s">
        <v>17736</v>
      </c>
      <c r="E9388" t="s">
        <v>81</v>
      </c>
      <c r="F9388" t="s">
        <v>4927</v>
      </c>
      <c r="G9388">
        <v>0</v>
      </c>
      <c r="H9388">
        <v>0</v>
      </c>
      <c r="I9388">
        <v>0</v>
      </c>
      <c r="J9388">
        <v>0</v>
      </c>
      <c r="K9388">
        <v>0</v>
      </c>
      <c r="L9388">
        <v>0</v>
      </c>
      <c r="M9388">
        <v>0</v>
      </c>
      <c r="N9388">
        <v>29</v>
      </c>
      <c r="O9388">
        <v>29</v>
      </c>
      <c r="P9388">
        <v>0</v>
      </c>
      <c r="Q9388">
        <v>0</v>
      </c>
    </row>
    <row r="9389" spans="1:17" x14ac:dyDescent="0.2">
      <c r="A9389" t="s">
        <v>27127</v>
      </c>
      <c r="B9389" t="s">
        <v>86</v>
      </c>
      <c r="C9389" t="s">
        <v>215</v>
      </c>
      <c r="D9389" t="s">
        <v>17736</v>
      </c>
      <c r="E9389" t="s">
        <v>81</v>
      </c>
      <c r="F9389" t="s">
        <v>17734</v>
      </c>
      <c r="G9389">
        <v>35</v>
      </c>
      <c r="H9389">
        <v>0</v>
      </c>
      <c r="I9389">
        <v>0</v>
      </c>
      <c r="J9389">
        <v>0</v>
      </c>
      <c r="K9389">
        <v>0</v>
      </c>
      <c r="L9389">
        <v>0</v>
      </c>
      <c r="M9389">
        <v>0</v>
      </c>
      <c r="N9389">
        <v>0</v>
      </c>
      <c r="O9389">
        <v>0</v>
      </c>
      <c r="P9389">
        <v>0</v>
      </c>
      <c r="Q9389">
        <v>0</v>
      </c>
    </row>
    <row r="9390" spans="1:17" x14ac:dyDescent="0.2">
      <c r="A9390" t="s">
        <v>27128</v>
      </c>
      <c r="B9390" t="s">
        <v>86</v>
      </c>
      <c r="C9390" t="s">
        <v>215</v>
      </c>
      <c r="D9390" t="s">
        <v>17748</v>
      </c>
      <c r="E9390" t="s">
        <v>81</v>
      </c>
      <c r="F9390" t="s">
        <v>17749</v>
      </c>
      <c r="G9390">
        <v>0</v>
      </c>
      <c r="H9390">
        <v>0</v>
      </c>
      <c r="I9390">
        <v>0</v>
      </c>
      <c r="J9390">
        <v>0</v>
      </c>
      <c r="K9390">
        <v>0</v>
      </c>
      <c r="L9390">
        <v>0</v>
      </c>
      <c r="M9390">
        <v>0</v>
      </c>
      <c r="N9390">
        <v>2</v>
      </c>
      <c r="O9390">
        <v>2</v>
      </c>
      <c r="P9390">
        <v>0</v>
      </c>
      <c r="Q9390">
        <v>0</v>
      </c>
    </row>
    <row r="9391" spans="1:17" x14ac:dyDescent="0.2">
      <c r="A9391" t="s">
        <v>27129</v>
      </c>
      <c r="B9391" t="s">
        <v>86</v>
      </c>
      <c r="C9391" t="s">
        <v>215</v>
      </c>
      <c r="D9391" t="s">
        <v>17748</v>
      </c>
      <c r="E9391" t="s">
        <v>81</v>
      </c>
      <c r="F9391" t="s">
        <v>17734</v>
      </c>
      <c r="G9391">
        <v>2</v>
      </c>
      <c r="H9391">
        <v>0</v>
      </c>
      <c r="I9391">
        <v>0</v>
      </c>
      <c r="J9391">
        <v>0</v>
      </c>
      <c r="K9391">
        <v>0</v>
      </c>
      <c r="L9391">
        <v>0</v>
      </c>
      <c r="M9391">
        <v>0</v>
      </c>
      <c r="N9391">
        <v>0</v>
      </c>
      <c r="O9391">
        <v>0</v>
      </c>
      <c r="P9391">
        <v>0</v>
      </c>
      <c r="Q9391">
        <v>0</v>
      </c>
    </row>
    <row r="9392" spans="1:17" x14ac:dyDescent="0.2">
      <c r="A9392" t="s">
        <v>27130</v>
      </c>
      <c r="B9392" t="s">
        <v>86</v>
      </c>
      <c r="C9392" t="s">
        <v>215</v>
      </c>
      <c r="D9392" t="s">
        <v>17754</v>
      </c>
      <c r="E9392" t="s">
        <v>83</v>
      </c>
      <c r="F9392" t="s">
        <v>17734</v>
      </c>
      <c r="G9392">
        <v>8</v>
      </c>
      <c r="H9392">
        <v>0</v>
      </c>
      <c r="I9392">
        <v>0</v>
      </c>
      <c r="J9392">
        <v>0</v>
      </c>
      <c r="K9392">
        <v>0</v>
      </c>
      <c r="L9392">
        <v>0</v>
      </c>
      <c r="M9392">
        <v>0</v>
      </c>
      <c r="N9392">
        <v>0</v>
      </c>
      <c r="O9392">
        <v>0</v>
      </c>
      <c r="P9392">
        <v>0</v>
      </c>
      <c r="Q9392">
        <v>0</v>
      </c>
    </row>
    <row r="9393" spans="1:17" x14ac:dyDescent="0.2">
      <c r="A9393" t="s">
        <v>27131</v>
      </c>
      <c r="B9393" t="s">
        <v>86</v>
      </c>
      <c r="C9393" t="s">
        <v>215</v>
      </c>
      <c r="D9393" t="s">
        <v>17754</v>
      </c>
      <c r="E9393" t="s">
        <v>81</v>
      </c>
      <c r="F9393" t="s">
        <v>17734</v>
      </c>
      <c r="G9393">
        <v>5</v>
      </c>
      <c r="H9393">
        <v>0</v>
      </c>
      <c r="I9393">
        <v>0</v>
      </c>
      <c r="J9393">
        <v>0</v>
      </c>
      <c r="K9393">
        <v>0</v>
      </c>
      <c r="L9393">
        <v>0</v>
      </c>
      <c r="M9393">
        <v>0</v>
      </c>
      <c r="N9393">
        <v>0</v>
      </c>
      <c r="O9393">
        <v>0</v>
      </c>
      <c r="P9393">
        <v>0</v>
      </c>
      <c r="Q9393">
        <v>0</v>
      </c>
    </row>
    <row r="9394" spans="1:17" x14ac:dyDescent="0.2">
      <c r="A9394" t="s">
        <v>27132</v>
      </c>
      <c r="B9394" t="s">
        <v>86</v>
      </c>
      <c r="C9394" t="s">
        <v>216</v>
      </c>
      <c r="D9394" t="s">
        <v>17768</v>
      </c>
      <c r="E9394" t="s">
        <v>83</v>
      </c>
      <c r="F9394" t="s">
        <v>17734</v>
      </c>
      <c r="G9394">
        <v>5</v>
      </c>
      <c r="H9394">
        <v>0</v>
      </c>
      <c r="I9394">
        <v>0</v>
      </c>
      <c r="J9394">
        <v>0</v>
      </c>
      <c r="K9394">
        <v>0</v>
      </c>
      <c r="L9394">
        <v>0</v>
      </c>
      <c r="M9394">
        <v>0</v>
      </c>
      <c r="N9394">
        <v>0</v>
      </c>
      <c r="O9394">
        <v>0</v>
      </c>
      <c r="P9394">
        <v>0</v>
      </c>
      <c r="Q9394">
        <v>0</v>
      </c>
    </row>
    <row r="9395" spans="1:17" x14ac:dyDescent="0.2">
      <c r="A9395" t="s">
        <v>27133</v>
      </c>
      <c r="B9395" t="s">
        <v>86</v>
      </c>
      <c r="C9395" t="s">
        <v>216</v>
      </c>
      <c r="D9395" t="s">
        <v>17736</v>
      </c>
      <c r="E9395" t="s">
        <v>83</v>
      </c>
      <c r="F9395" t="s">
        <v>4929</v>
      </c>
      <c r="G9395">
        <v>0</v>
      </c>
      <c r="H9395">
        <v>25</v>
      </c>
      <c r="I9395">
        <v>6</v>
      </c>
      <c r="J9395">
        <v>17</v>
      </c>
      <c r="K9395">
        <v>2</v>
      </c>
      <c r="L9395">
        <v>0</v>
      </c>
      <c r="M9395">
        <v>0</v>
      </c>
      <c r="N9395">
        <v>0</v>
      </c>
      <c r="O9395">
        <v>0</v>
      </c>
      <c r="P9395">
        <v>0</v>
      </c>
      <c r="Q9395">
        <v>0</v>
      </c>
    </row>
    <row r="9396" spans="1:17" x14ac:dyDescent="0.2">
      <c r="A9396" t="s">
        <v>27134</v>
      </c>
      <c r="B9396" t="s">
        <v>86</v>
      </c>
      <c r="C9396" t="s">
        <v>216</v>
      </c>
      <c r="D9396" t="s">
        <v>17736</v>
      </c>
      <c r="E9396" t="s">
        <v>83</v>
      </c>
      <c r="F9396" t="s">
        <v>4931</v>
      </c>
      <c r="G9396">
        <v>0</v>
      </c>
      <c r="H9396">
        <v>25</v>
      </c>
      <c r="I9396">
        <v>6</v>
      </c>
      <c r="J9396">
        <v>16</v>
      </c>
      <c r="K9396">
        <v>2</v>
      </c>
      <c r="L9396">
        <v>1</v>
      </c>
      <c r="M9396">
        <v>0</v>
      </c>
      <c r="N9396">
        <v>0</v>
      </c>
      <c r="O9396">
        <v>0</v>
      </c>
      <c r="P9396">
        <v>0</v>
      </c>
      <c r="Q9396">
        <v>0</v>
      </c>
    </row>
    <row r="9397" spans="1:17" x14ac:dyDescent="0.2">
      <c r="A9397" t="s">
        <v>27135</v>
      </c>
      <c r="B9397" t="s">
        <v>86</v>
      </c>
      <c r="C9397" t="s">
        <v>216</v>
      </c>
      <c r="D9397" t="s">
        <v>17736</v>
      </c>
      <c r="E9397" t="s">
        <v>83</v>
      </c>
      <c r="F9397" t="s">
        <v>4933</v>
      </c>
      <c r="G9397">
        <v>0</v>
      </c>
      <c r="H9397">
        <v>0</v>
      </c>
      <c r="I9397">
        <v>0</v>
      </c>
      <c r="J9397">
        <v>0</v>
      </c>
      <c r="K9397">
        <v>0</v>
      </c>
      <c r="L9397">
        <v>0</v>
      </c>
      <c r="M9397">
        <v>25</v>
      </c>
      <c r="N9397">
        <v>0</v>
      </c>
      <c r="O9397">
        <v>0</v>
      </c>
      <c r="P9397">
        <v>0</v>
      </c>
      <c r="Q9397">
        <v>0</v>
      </c>
    </row>
    <row r="9398" spans="1:17" x14ac:dyDescent="0.2">
      <c r="A9398" t="s">
        <v>27136</v>
      </c>
      <c r="B9398" t="s">
        <v>86</v>
      </c>
      <c r="C9398" t="s">
        <v>216</v>
      </c>
      <c r="D9398" t="s">
        <v>17736</v>
      </c>
      <c r="E9398" t="s">
        <v>83</v>
      </c>
      <c r="F9398" t="s">
        <v>4935</v>
      </c>
      <c r="G9398">
        <v>0</v>
      </c>
      <c r="H9398">
        <v>25</v>
      </c>
      <c r="I9398">
        <v>6</v>
      </c>
      <c r="J9398">
        <v>16</v>
      </c>
      <c r="K9398">
        <v>2</v>
      </c>
      <c r="L9398">
        <v>1</v>
      </c>
      <c r="M9398">
        <v>0</v>
      </c>
      <c r="N9398">
        <v>0</v>
      </c>
      <c r="O9398">
        <v>0</v>
      </c>
      <c r="P9398">
        <v>0</v>
      </c>
      <c r="Q9398">
        <v>0</v>
      </c>
    </row>
    <row r="9399" spans="1:17" x14ac:dyDescent="0.2">
      <c r="A9399" t="s">
        <v>27137</v>
      </c>
      <c r="B9399" t="s">
        <v>86</v>
      </c>
      <c r="C9399" t="s">
        <v>216</v>
      </c>
      <c r="D9399" t="s">
        <v>17736</v>
      </c>
      <c r="E9399" t="s">
        <v>83</v>
      </c>
      <c r="F9399" t="s">
        <v>4937</v>
      </c>
      <c r="G9399">
        <v>0</v>
      </c>
      <c r="H9399">
        <v>25</v>
      </c>
      <c r="I9399">
        <v>6</v>
      </c>
      <c r="J9399">
        <v>16</v>
      </c>
      <c r="K9399">
        <v>2</v>
      </c>
      <c r="L9399">
        <v>1</v>
      </c>
      <c r="M9399">
        <v>0</v>
      </c>
      <c r="N9399">
        <v>0</v>
      </c>
      <c r="O9399">
        <v>0</v>
      </c>
      <c r="P9399">
        <v>0</v>
      </c>
      <c r="Q9399">
        <v>0</v>
      </c>
    </row>
    <row r="9400" spans="1:17" x14ac:dyDescent="0.2">
      <c r="A9400" t="s">
        <v>27138</v>
      </c>
      <c r="B9400" t="s">
        <v>86</v>
      </c>
      <c r="C9400" t="s">
        <v>216</v>
      </c>
      <c r="D9400" t="s">
        <v>17736</v>
      </c>
      <c r="E9400" t="s">
        <v>83</v>
      </c>
      <c r="F9400" t="s">
        <v>4939</v>
      </c>
      <c r="G9400">
        <v>0</v>
      </c>
      <c r="H9400">
        <v>0</v>
      </c>
      <c r="I9400">
        <v>0</v>
      </c>
      <c r="J9400">
        <v>0</v>
      </c>
      <c r="K9400">
        <v>0</v>
      </c>
      <c r="L9400">
        <v>0</v>
      </c>
      <c r="M9400">
        <v>25</v>
      </c>
      <c r="N9400">
        <v>0</v>
      </c>
      <c r="O9400">
        <v>0</v>
      </c>
      <c r="P9400">
        <v>0</v>
      </c>
      <c r="Q9400">
        <v>0</v>
      </c>
    </row>
    <row r="9401" spans="1:17" x14ac:dyDescent="0.2">
      <c r="A9401" t="s">
        <v>27139</v>
      </c>
      <c r="B9401" t="s">
        <v>86</v>
      </c>
      <c r="C9401" t="s">
        <v>216</v>
      </c>
      <c r="D9401" t="s">
        <v>17736</v>
      </c>
      <c r="E9401" t="s">
        <v>83</v>
      </c>
      <c r="F9401" t="s">
        <v>4941</v>
      </c>
      <c r="G9401">
        <v>0</v>
      </c>
      <c r="H9401">
        <v>25</v>
      </c>
      <c r="I9401">
        <v>6</v>
      </c>
      <c r="J9401">
        <v>17</v>
      </c>
      <c r="K9401">
        <v>2</v>
      </c>
      <c r="L9401">
        <v>0</v>
      </c>
      <c r="M9401">
        <v>0</v>
      </c>
      <c r="N9401">
        <v>0</v>
      </c>
      <c r="O9401">
        <v>0</v>
      </c>
      <c r="P9401">
        <v>0</v>
      </c>
      <c r="Q9401">
        <v>0</v>
      </c>
    </row>
    <row r="9402" spans="1:17" x14ac:dyDescent="0.2">
      <c r="A9402" t="s">
        <v>27140</v>
      </c>
      <c r="B9402" t="s">
        <v>86</v>
      </c>
      <c r="C9402" t="s">
        <v>216</v>
      </c>
      <c r="D9402" t="s">
        <v>17736</v>
      </c>
      <c r="E9402" t="s">
        <v>83</v>
      </c>
      <c r="F9402" t="s">
        <v>4943</v>
      </c>
      <c r="G9402">
        <v>0</v>
      </c>
      <c r="H9402">
        <v>0</v>
      </c>
      <c r="I9402">
        <v>0</v>
      </c>
      <c r="J9402">
        <v>0</v>
      </c>
      <c r="K9402">
        <v>0</v>
      </c>
      <c r="L9402">
        <v>0</v>
      </c>
      <c r="M9402">
        <v>25</v>
      </c>
      <c r="N9402">
        <v>0</v>
      </c>
      <c r="O9402">
        <v>0</v>
      </c>
      <c r="P9402">
        <v>0</v>
      </c>
      <c r="Q9402">
        <v>0</v>
      </c>
    </row>
    <row r="9403" spans="1:17" x14ac:dyDescent="0.2">
      <c r="A9403" t="s">
        <v>27141</v>
      </c>
      <c r="B9403" t="s">
        <v>86</v>
      </c>
      <c r="C9403" t="s">
        <v>216</v>
      </c>
      <c r="D9403" t="s">
        <v>17736</v>
      </c>
      <c r="E9403" t="s">
        <v>83</v>
      </c>
      <c r="F9403" t="s">
        <v>4925</v>
      </c>
      <c r="G9403">
        <v>0</v>
      </c>
      <c r="H9403">
        <v>0</v>
      </c>
      <c r="I9403">
        <v>0</v>
      </c>
      <c r="J9403">
        <v>0</v>
      </c>
      <c r="K9403">
        <v>0</v>
      </c>
      <c r="L9403">
        <v>0</v>
      </c>
      <c r="M9403">
        <v>0</v>
      </c>
      <c r="N9403">
        <v>19</v>
      </c>
      <c r="O9403">
        <v>17</v>
      </c>
      <c r="P9403">
        <v>1</v>
      </c>
      <c r="Q9403">
        <v>1</v>
      </c>
    </row>
    <row r="9404" spans="1:17" x14ac:dyDescent="0.2">
      <c r="A9404" t="s">
        <v>27142</v>
      </c>
      <c r="B9404" t="s">
        <v>86</v>
      </c>
      <c r="C9404" t="s">
        <v>216</v>
      </c>
      <c r="D9404" t="s">
        <v>17736</v>
      </c>
      <c r="E9404" t="s">
        <v>83</v>
      </c>
      <c r="F9404" t="s">
        <v>4927</v>
      </c>
      <c r="G9404">
        <v>0</v>
      </c>
      <c r="H9404">
        <v>0</v>
      </c>
      <c r="I9404">
        <v>0</v>
      </c>
      <c r="J9404">
        <v>0</v>
      </c>
      <c r="K9404">
        <v>0</v>
      </c>
      <c r="L9404">
        <v>0</v>
      </c>
      <c r="M9404">
        <v>0</v>
      </c>
      <c r="N9404">
        <v>16</v>
      </c>
      <c r="O9404">
        <v>14</v>
      </c>
      <c r="P9404">
        <v>1</v>
      </c>
      <c r="Q9404">
        <v>1</v>
      </c>
    </row>
    <row r="9405" spans="1:17" x14ac:dyDescent="0.2">
      <c r="A9405" t="s">
        <v>27143</v>
      </c>
      <c r="B9405" t="s">
        <v>86</v>
      </c>
      <c r="C9405" t="s">
        <v>216</v>
      </c>
      <c r="D9405" t="s">
        <v>17736</v>
      </c>
      <c r="E9405" t="s">
        <v>83</v>
      </c>
      <c r="F9405" t="s">
        <v>17734</v>
      </c>
      <c r="G9405">
        <v>25</v>
      </c>
      <c r="H9405">
        <v>0</v>
      </c>
      <c r="I9405">
        <v>0</v>
      </c>
      <c r="J9405">
        <v>0</v>
      </c>
      <c r="K9405">
        <v>0</v>
      </c>
      <c r="L9405">
        <v>0</v>
      </c>
      <c r="M9405">
        <v>0</v>
      </c>
      <c r="N9405">
        <v>0</v>
      </c>
      <c r="O9405">
        <v>0</v>
      </c>
      <c r="P9405">
        <v>0</v>
      </c>
      <c r="Q9405">
        <v>0</v>
      </c>
    </row>
    <row r="9406" spans="1:17" x14ac:dyDescent="0.2">
      <c r="A9406" t="s">
        <v>27144</v>
      </c>
      <c r="B9406" t="s">
        <v>86</v>
      </c>
      <c r="C9406" t="s">
        <v>216</v>
      </c>
      <c r="D9406" t="s">
        <v>17736</v>
      </c>
      <c r="E9406" t="s">
        <v>81</v>
      </c>
      <c r="F9406" t="s">
        <v>4929</v>
      </c>
      <c r="G9406">
        <v>0</v>
      </c>
      <c r="H9406">
        <v>10</v>
      </c>
      <c r="I9406">
        <v>2</v>
      </c>
      <c r="J9406">
        <v>5</v>
      </c>
      <c r="K9406">
        <v>2</v>
      </c>
      <c r="L9406">
        <v>1</v>
      </c>
      <c r="M9406">
        <v>0</v>
      </c>
      <c r="N9406">
        <v>0</v>
      </c>
      <c r="O9406">
        <v>0</v>
      </c>
      <c r="P9406">
        <v>0</v>
      </c>
      <c r="Q9406">
        <v>0</v>
      </c>
    </row>
    <row r="9407" spans="1:17" x14ac:dyDescent="0.2">
      <c r="A9407" t="s">
        <v>27145</v>
      </c>
      <c r="B9407" t="s">
        <v>91</v>
      </c>
      <c r="C9407" t="s">
        <v>259</v>
      </c>
      <c r="D9407" t="s">
        <v>17736</v>
      </c>
      <c r="E9407" t="s">
        <v>81</v>
      </c>
      <c r="F9407" t="s">
        <v>4937</v>
      </c>
      <c r="G9407">
        <v>0</v>
      </c>
      <c r="H9407">
        <v>1</v>
      </c>
      <c r="I9407">
        <v>0</v>
      </c>
      <c r="J9407">
        <v>1</v>
      </c>
      <c r="K9407">
        <v>0</v>
      </c>
      <c r="L9407">
        <v>0</v>
      </c>
      <c r="M9407">
        <v>0</v>
      </c>
      <c r="N9407">
        <v>0</v>
      </c>
      <c r="O9407">
        <v>0</v>
      </c>
      <c r="P9407">
        <v>0</v>
      </c>
      <c r="Q9407">
        <v>0</v>
      </c>
    </row>
    <row r="9408" spans="1:17" x14ac:dyDescent="0.2">
      <c r="A9408" t="s">
        <v>27146</v>
      </c>
      <c r="B9408" t="s">
        <v>91</v>
      </c>
      <c r="C9408" t="s">
        <v>259</v>
      </c>
      <c r="D9408" t="s">
        <v>17736</v>
      </c>
      <c r="E9408" t="s">
        <v>81</v>
      </c>
      <c r="F9408" t="s">
        <v>4939</v>
      </c>
      <c r="G9408">
        <v>0</v>
      </c>
      <c r="H9408">
        <v>0</v>
      </c>
      <c r="I9408">
        <v>0</v>
      </c>
      <c r="J9408">
        <v>0</v>
      </c>
      <c r="K9408">
        <v>0</v>
      </c>
      <c r="L9408">
        <v>0</v>
      </c>
      <c r="M9408">
        <v>1</v>
      </c>
      <c r="N9408">
        <v>0</v>
      </c>
      <c r="O9408">
        <v>0</v>
      </c>
      <c r="P9408">
        <v>0</v>
      </c>
      <c r="Q9408">
        <v>0</v>
      </c>
    </row>
    <row r="9409" spans="1:17" x14ac:dyDescent="0.2">
      <c r="A9409" t="s">
        <v>27147</v>
      </c>
      <c r="B9409" t="s">
        <v>91</v>
      </c>
      <c r="C9409" t="s">
        <v>259</v>
      </c>
      <c r="D9409" t="s">
        <v>17736</v>
      </c>
      <c r="E9409" t="s">
        <v>81</v>
      </c>
      <c r="F9409" t="s">
        <v>4941</v>
      </c>
      <c r="G9409">
        <v>0</v>
      </c>
      <c r="H9409">
        <v>1</v>
      </c>
      <c r="I9409">
        <v>0</v>
      </c>
      <c r="J9409">
        <v>1</v>
      </c>
      <c r="K9409">
        <v>0</v>
      </c>
      <c r="L9409">
        <v>0</v>
      </c>
      <c r="M9409">
        <v>0</v>
      </c>
      <c r="N9409">
        <v>0</v>
      </c>
      <c r="O9409">
        <v>0</v>
      </c>
      <c r="P9409">
        <v>0</v>
      </c>
      <c r="Q9409">
        <v>0</v>
      </c>
    </row>
    <row r="9410" spans="1:17" x14ac:dyDescent="0.2">
      <c r="A9410" t="s">
        <v>27148</v>
      </c>
      <c r="B9410" t="s">
        <v>91</v>
      </c>
      <c r="C9410" t="s">
        <v>259</v>
      </c>
      <c r="D9410" t="s">
        <v>17736</v>
      </c>
      <c r="E9410" t="s">
        <v>81</v>
      </c>
      <c r="F9410" t="s">
        <v>4943</v>
      </c>
      <c r="G9410">
        <v>0</v>
      </c>
      <c r="H9410">
        <v>0</v>
      </c>
      <c r="I9410">
        <v>0</v>
      </c>
      <c r="J9410">
        <v>0</v>
      </c>
      <c r="K9410">
        <v>0</v>
      </c>
      <c r="L9410">
        <v>0</v>
      </c>
      <c r="M9410">
        <v>1</v>
      </c>
      <c r="N9410">
        <v>0</v>
      </c>
      <c r="O9410">
        <v>0</v>
      </c>
      <c r="P9410">
        <v>0</v>
      </c>
      <c r="Q9410">
        <v>0</v>
      </c>
    </row>
    <row r="9411" spans="1:17" x14ac:dyDescent="0.2">
      <c r="A9411" t="s">
        <v>27149</v>
      </c>
      <c r="B9411" t="s">
        <v>91</v>
      </c>
      <c r="C9411" t="s">
        <v>259</v>
      </c>
      <c r="D9411" t="s">
        <v>17736</v>
      </c>
      <c r="E9411" t="s">
        <v>81</v>
      </c>
      <c r="F9411" t="s">
        <v>4925</v>
      </c>
      <c r="G9411">
        <v>0</v>
      </c>
      <c r="H9411">
        <v>0</v>
      </c>
      <c r="I9411">
        <v>0</v>
      </c>
      <c r="J9411">
        <v>0</v>
      </c>
      <c r="K9411">
        <v>0</v>
      </c>
      <c r="L9411">
        <v>0</v>
      </c>
      <c r="M9411">
        <v>0</v>
      </c>
      <c r="N9411">
        <v>0</v>
      </c>
      <c r="O9411">
        <v>0</v>
      </c>
      <c r="P9411">
        <v>0</v>
      </c>
      <c r="Q9411">
        <v>0</v>
      </c>
    </row>
    <row r="9412" spans="1:17" x14ac:dyDescent="0.2">
      <c r="A9412" t="s">
        <v>27150</v>
      </c>
      <c r="B9412" t="s">
        <v>91</v>
      </c>
      <c r="C9412" t="s">
        <v>259</v>
      </c>
      <c r="D9412" t="s">
        <v>17736</v>
      </c>
      <c r="E9412" t="s">
        <v>81</v>
      </c>
      <c r="F9412" t="s">
        <v>4927</v>
      </c>
      <c r="G9412">
        <v>0</v>
      </c>
      <c r="H9412">
        <v>0</v>
      </c>
      <c r="I9412">
        <v>0</v>
      </c>
      <c r="J9412">
        <v>0</v>
      </c>
      <c r="K9412">
        <v>0</v>
      </c>
      <c r="L9412">
        <v>0</v>
      </c>
      <c r="M9412">
        <v>0</v>
      </c>
      <c r="N9412">
        <v>0</v>
      </c>
      <c r="O9412">
        <v>0</v>
      </c>
      <c r="P9412">
        <v>0</v>
      </c>
      <c r="Q9412">
        <v>0</v>
      </c>
    </row>
    <row r="9413" spans="1:17" x14ac:dyDescent="0.2">
      <c r="A9413" t="s">
        <v>27151</v>
      </c>
      <c r="B9413" t="s">
        <v>91</v>
      </c>
      <c r="C9413" t="s">
        <v>259</v>
      </c>
      <c r="D9413" t="s">
        <v>17736</v>
      </c>
      <c r="E9413" t="s">
        <v>81</v>
      </c>
      <c r="F9413" t="s">
        <v>17734</v>
      </c>
      <c r="G9413">
        <v>1</v>
      </c>
      <c r="H9413">
        <v>0</v>
      </c>
      <c r="I9413">
        <v>0</v>
      </c>
      <c r="J9413">
        <v>0</v>
      </c>
      <c r="K9413">
        <v>0</v>
      </c>
      <c r="L9413">
        <v>0</v>
      </c>
      <c r="M9413">
        <v>0</v>
      </c>
      <c r="N9413">
        <v>0</v>
      </c>
      <c r="O9413">
        <v>0</v>
      </c>
      <c r="P9413">
        <v>0</v>
      </c>
      <c r="Q9413">
        <v>0</v>
      </c>
    </row>
    <row r="9414" spans="1:17" x14ac:dyDescent="0.2">
      <c r="A9414" t="s">
        <v>27152</v>
      </c>
      <c r="B9414" t="s">
        <v>89</v>
      </c>
      <c r="C9414" t="s">
        <v>106</v>
      </c>
      <c r="D9414" t="s">
        <v>17768</v>
      </c>
      <c r="E9414" t="s">
        <v>83</v>
      </c>
      <c r="F9414" t="s">
        <v>17734</v>
      </c>
      <c r="G9414">
        <v>289</v>
      </c>
      <c r="H9414">
        <v>0</v>
      </c>
      <c r="I9414">
        <v>0</v>
      </c>
      <c r="J9414">
        <v>0</v>
      </c>
      <c r="K9414">
        <v>0</v>
      </c>
      <c r="L9414">
        <v>0</v>
      </c>
      <c r="M9414">
        <v>0</v>
      </c>
      <c r="N9414">
        <v>0</v>
      </c>
      <c r="O9414">
        <v>0</v>
      </c>
      <c r="P9414">
        <v>0</v>
      </c>
      <c r="Q9414">
        <v>0</v>
      </c>
    </row>
    <row r="9415" spans="1:17" x14ac:dyDescent="0.2">
      <c r="A9415" t="s">
        <v>27153</v>
      </c>
      <c r="B9415" t="s">
        <v>89</v>
      </c>
      <c r="C9415" t="s">
        <v>106</v>
      </c>
      <c r="D9415" t="s">
        <v>17768</v>
      </c>
      <c r="E9415" t="s">
        <v>81</v>
      </c>
      <c r="F9415" t="s">
        <v>17734</v>
      </c>
      <c r="G9415">
        <v>133</v>
      </c>
      <c r="H9415">
        <v>0</v>
      </c>
      <c r="I9415">
        <v>0</v>
      </c>
      <c r="J9415">
        <v>0</v>
      </c>
      <c r="K9415">
        <v>0</v>
      </c>
      <c r="L9415">
        <v>0</v>
      </c>
      <c r="M9415">
        <v>0</v>
      </c>
      <c r="N9415">
        <v>0</v>
      </c>
      <c r="O9415">
        <v>0</v>
      </c>
      <c r="P9415">
        <v>0</v>
      </c>
      <c r="Q9415">
        <v>0</v>
      </c>
    </row>
    <row r="9416" spans="1:17" x14ac:dyDescent="0.2">
      <c r="A9416" t="s">
        <v>27154</v>
      </c>
      <c r="B9416" t="s">
        <v>89</v>
      </c>
      <c r="C9416" t="s">
        <v>106</v>
      </c>
      <c r="D9416" t="s">
        <v>17736</v>
      </c>
      <c r="E9416" t="s">
        <v>83</v>
      </c>
      <c r="F9416" t="s">
        <v>4929</v>
      </c>
      <c r="G9416">
        <v>0</v>
      </c>
      <c r="H9416">
        <v>2398</v>
      </c>
      <c r="I9416">
        <v>291</v>
      </c>
      <c r="J9416">
        <v>1758</v>
      </c>
      <c r="K9416">
        <v>204</v>
      </c>
      <c r="L9416">
        <v>145</v>
      </c>
      <c r="M9416">
        <v>0</v>
      </c>
      <c r="N9416">
        <v>0</v>
      </c>
      <c r="O9416">
        <v>0</v>
      </c>
      <c r="P9416">
        <v>0</v>
      </c>
      <c r="Q9416">
        <v>0</v>
      </c>
    </row>
    <row r="9417" spans="1:17" x14ac:dyDescent="0.2">
      <c r="A9417" t="s">
        <v>27155</v>
      </c>
      <c r="B9417" t="s">
        <v>89</v>
      </c>
      <c r="C9417" t="s">
        <v>106</v>
      </c>
      <c r="D9417" t="s">
        <v>17736</v>
      </c>
      <c r="E9417" t="s">
        <v>83</v>
      </c>
      <c r="F9417" t="s">
        <v>4931</v>
      </c>
      <c r="G9417">
        <v>0</v>
      </c>
      <c r="H9417">
        <v>2398</v>
      </c>
      <c r="I9417">
        <v>261</v>
      </c>
      <c r="J9417">
        <v>1721</v>
      </c>
      <c r="K9417">
        <v>202</v>
      </c>
      <c r="L9417">
        <v>214</v>
      </c>
      <c r="M9417">
        <v>0</v>
      </c>
      <c r="N9417">
        <v>0</v>
      </c>
      <c r="O9417">
        <v>0</v>
      </c>
      <c r="P9417">
        <v>0</v>
      </c>
      <c r="Q9417">
        <v>0</v>
      </c>
    </row>
    <row r="9418" spans="1:17" x14ac:dyDescent="0.2">
      <c r="A9418" t="s">
        <v>27156</v>
      </c>
      <c r="B9418" t="s">
        <v>89</v>
      </c>
      <c r="C9418" t="s">
        <v>106</v>
      </c>
      <c r="D9418" t="s">
        <v>17736</v>
      </c>
      <c r="E9418" t="s">
        <v>83</v>
      </c>
      <c r="F9418" t="s">
        <v>4933</v>
      </c>
      <c r="G9418">
        <v>0</v>
      </c>
      <c r="H9418">
        <v>0</v>
      </c>
      <c r="I9418">
        <v>0</v>
      </c>
      <c r="J9418">
        <v>0</v>
      </c>
      <c r="K9418">
        <v>0</v>
      </c>
      <c r="L9418">
        <v>0</v>
      </c>
      <c r="M9418">
        <v>2398</v>
      </c>
      <c r="N9418">
        <v>0</v>
      </c>
      <c r="O9418">
        <v>0</v>
      </c>
      <c r="P9418">
        <v>0</v>
      </c>
      <c r="Q9418">
        <v>0</v>
      </c>
    </row>
    <row r="9419" spans="1:17" x14ac:dyDescent="0.2">
      <c r="A9419" t="s">
        <v>27157</v>
      </c>
      <c r="B9419" t="s">
        <v>89</v>
      </c>
      <c r="C9419" t="s">
        <v>106</v>
      </c>
      <c r="D9419" t="s">
        <v>17736</v>
      </c>
      <c r="E9419" t="s">
        <v>83</v>
      </c>
      <c r="F9419" t="s">
        <v>4935</v>
      </c>
      <c r="G9419">
        <v>0</v>
      </c>
      <c r="H9419">
        <v>2398</v>
      </c>
      <c r="I9419">
        <v>260</v>
      </c>
      <c r="J9419">
        <v>1722</v>
      </c>
      <c r="K9419">
        <v>202</v>
      </c>
      <c r="L9419">
        <v>214</v>
      </c>
      <c r="M9419">
        <v>0</v>
      </c>
      <c r="N9419">
        <v>0</v>
      </c>
      <c r="O9419">
        <v>0</v>
      </c>
      <c r="P9419">
        <v>0</v>
      </c>
      <c r="Q9419">
        <v>0</v>
      </c>
    </row>
    <row r="9420" spans="1:17" x14ac:dyDescent="0.2">
      <c r="A9420" t="s">
        <v>27158</v>
      </c>
      <c r="B9420" t="s">
        <v>89</v>
      </c>
      <c r="C9420" t="s">
        <v>106</v>
      </c>
      <c r="D9420" t="s">
        <v>17736</v>
      </c>
      <c r="E9420" t="s">
        <v>83</v>
      </c>
      <c r="F9420" t="s">
        <v>4937</v>
      </c>
      <c r="G9420">
        <v>0</v>
      </c>
      <c r="H9420">
        <v>2398</v>
      </c>
      <c r="I9420">
        <v>274</v>
      </c>
      <c r="J9420">
        <v>1715</v>
      </c>
      <c r="K9420">
        <v>195</v>
      </c>
      <c r="L9420">
        <v>214</v>
      </c>
      <c r="M9420">
        <v>0</v>
      </c>
      <c r="N9420">
        <v>0</v>
      </c>
      <c r="O9420">
        <v>0</v>
      </c>
      <c r="P9420">
        <v>0</v>
      </c>
      <c r="Q9420">
        <v>0</v>
      </c>
    </row>
    <row r="9421" spans="1:17" x14ac:dyDescent="0.2">
      <c r="A9421" t="s">
        <v>27159</v>
      </c>
      <c r="B9421" t="s">
        <v>89</v>
      </c>
      <c r="C9421" t="s">
        <v>106</v>
      </c>
      <c r="D9421" t="s">
        <v>17736</v>
      </c>
      <c r="E9421" t="s">
        <v>83</v>
      </c>
      <c r="F9421" t="s">
        <v>4939</v>
      </c>
      <c r="G9421">
        <v>0</v>
      </c>
      <c r="H9421">
        <v>0</v>
      </c>
      <c r="I9421">
        <v>0</v>
      </c>
      <c r="J9421">
        <v>0</v>
      </c>
      <c r="K9421">
        <v>0</v>
      </c>
      <c r="L9421">
        <v>0</v>
      </c>
      <c r="M9421">
        <v>2398</v>
      </c>
      <c r="N9421">
        <v>0</v>
      </c>
      <c r="O9421">
        <v>0</v>
      </c>
      <c r="P9421">
        <v>0</v>
      </c>
      <c r="Q9421">
        <v>0</v>
      </c>
    </row>
    <row r="9422" spans="1:17" x14ac:dyDescent="0.2">
      <c r="A9422" t="s">
        <v>27160</v>
      </c>
      <c r="B9422" t="s">
        <v>89</v>
      </c>
      <c r="C9422" t="s">
        <v>106</v>
      </c>
      <c r="D9422" t="s">
        <v>17736</v>
      </c>
      <c r="E9422" t="s">
        <v>83</v>
      </c>
      <c r="F9422" t="s">
        <v>4941</v>
      </c>
      <c r="G9422">
        <v>0</v>
      </c>
      <c r="H9422">
        <v>2398</v>
      </c>
      <c r="I9422">
        <v>262</v>
      </c>
      <c r="J9422">
        <v>1775</v>
      </c>
      <c r="K9422">
        <v>215</v>
      </c>
      <c r="L9422">
        <v>146</v>
      </c>
      <c r="M9422">
        <v>0</v>
      </c>
      <c r="N9422">
        <v>0</v>
      </c>
      <c r="O9422">
        <v>0</v>
      </c>
      <c r="P9422">
        <v>0</v>
      </c>
      <c r="Q9422">
        <v>0</v>
      </c>
    </row>
    <row r="9423" spans="1:17" x14ac:dyDescent="0.2">
      <c r="A9423" t="s">
        <v>27161</v>
      </c>
      <c r="B9423" t="s">
        <v>89</v>
      </c>
      <c r="C9423" t="s">
        <v>106</v>
      </c>
      <c r="D9423" t="s">
        <v>17736</v>
      </c>
      <c r="E9423" t="s">
        <v>83</v>
      </c>
      <c r="F9423" t="s">
        <v>4943</v>
      </c>
      <c r="G9423">
        <v>0</v>
      </c>
      <c r="H9423">
        <v>0</v>
      </c>
      <c r="I9423">
        <v>0</v>
      </c>
      <c r="J9423">
        <v>0</v>
      </c>
      <c r="K9423">
        <v>0</v>
      </c>
      <c r="L9423">
        <v>0</v>
      </c>
      <c r="M9423">
        <v>2398</v>
      </c>
      <c r="N9423">
        <v>0</v>
      </c>
      <c r="O9423">
        <v>0</v>
      </c>
      <c r="P9423">
        <v>0</v>
      </c>
      <c r="Q9423">
        <v>0</v>
      </c>
    </row>
    <row r="9424" spans="1:17" x14ac:dyDescent="0.2">
      <c r="A9424" t="s">
        <v>27162</v>
      </c>
      <c r="B9424" t="s">
        <v>89</v>
      </c>
      <c r="C9424" t="s">
        <v>106</v>
      </c>
      <c r="D9424" t="s">
        <v>17736</v>
      </c>
      <c r="E9424" t="s">
        <v>83</v>
      </c>
      <c r="F9424" t="s">
        <v>4925</v>
      </c>
      <c r="G9424">
        <v>0</v>
      </c>
      <c r="H9424">
        <v>0</v>
      </c>
      <c r="I9424">
        <v>0</v>
      </c>
      <c r="J9424">
        <v>0</v>
      </c>
      <c r="K9424">
        <v>0</v>
      </c>
      <c r="L9424">
        <v>0</v>
      </c>
      <c r="M9424">
        <v>0</v>
      </c>
      <c r="N9424">
        <v>1572</v>
      </c>
      <c r="O9424">
        <v>1409</v>
      </c>
      <c r="P9424">
        <v>123</v>
      </c>
      <c r="Q9424">
        <v>40</v>
      </c>
    </row>
    <row r="9425" spans="1:17" x14ac:dyDescent="0.2">
      <c r="A9425" t="s">
        <v>27163</v>
      </c>
      <c r="B9425" t="s">
        <v>89</v>
      </c>
      <c r="C9425" t="s">
        <v>106</v>
      </c>
      <c r="D9425" t="s">
        <v>17736</v>
      </c>
      <c r="E9425" t="s">
        <v>83</v>
      </c>
      <c r="F9425" t="s">
        <v>4927</v>
      </c>
      <c r="G9425">
        <v>0</v>
      </c>
      <c r="H9425">
        <v>0</v>
      </c>
      <c r="I9425">
        <v>0</v>
      </c>
      <c r="J9425">
        <v>0</v>
      </c>
      <c r="K9425">
        <v>0</v>
      </c>
      <c r="L9425">
        <v>0</v>
      </c>
      <c r="M9425">
        <v>0</v>
      </c>
      <c r="N9425">
        <v>1225</v>
      </c>
      <c r="O9425">
        <v>1092</v>
      </c>
      <c r="P9425">
        <v>97</v>
      </c>
      <c r="Q9425">
        <v>36</v>
      </c>
    </row>
    <row r="9426" spans="1:17" x14ac:dyDescent="0.2">
      <c r="A9426" t="s">
        <v>27164</v>
      </c>
      <c r="B9426" t="s">
        <v>89</v>
      </c>
      <c r="C9426" t="s">
        <v>106</v>
      </c>
      <c r="D9426" t="s">
        <v>17736</v>
      </c>
      <c r="E9426" t="s">
        <v>83</v>
      </c>
      <c r="F9426" t="s">
        <v>17734</v>
      </c>
      <c r="G9426">
        <v>2398</v>
      </c>
      <c r="H9426">
        <v>0</v>
      </c>
      <c r="I9426">
        <v>0</v>
      </c>
      <c r="J9426">
        <v>0</v>
      </c>
      <c r="K9426">
        <v>0</v>
      </c>
      <c r="L9426">
        <v>0</v>
      </c>
      <c r="M9426">
        <v>0</v>
      </c>
      <c r="N9426">
        <v>0</v>
      </c>
      <c r="O9426">
        <v>0</v>
      </c>
      <c r="P9426">
        <v>0</v>
      </c>
      <c r="Q9426">
        <v>0</v>
      </c>
    </row>
    <row r="9427" spans="1:17" x14ac:dyDescent="0.2">
      <c r="A9427" t="s">
        <v>27165</v>
      </c>
      <c r="B9427" t="s">
        <v>89</v>
      </c>
      <c r="C9427" t="s">
        <v>106</v>
      </c>
      <c r="D9427" t="s">
        <v>17736</v>
      </c>
      <c r="E9427" t="s">
        <v>81</v>
      </c>
      <c r="F9427" t="s">
        <v>4929</v>
      </c>
      <c r="G9427">
        <v>0</v>
      </c>
      <c r="H9427">
        <v>2516</v>
      </c>
      <c r="I9427">
        <v>284</v>
      </c>
      <c r="J9427">
        <v>1906</v>
      </c>
      <c r="K9427">
        <v>210</v>
      </c>
      <c r="L9427">
        <v>116</v>
      </c>
      <c r="M9427">
        <v>0</v>
      </c>
      <c r="N9427">
        <v>0</v>
      </c>
      <c r="O9427">
        <v>0</v>
      </c>
      <c r="P9427">
        <v>0</v>
      </c>
      <c r="Q9427">
        <v>0</v>
      </c>
    </row>
    <row r="9428" spans="1:17" x14ac:dyDescent="0.2">
      <c r="A9428" t="s">
        <v>27166</v>
      </c>
      <c r="B9428" t="s">
        <v>89</v>
      </c>
      <c r="C9428" t="s">
        <v>106</v>
      </c>
      <c r="D9428" t="s">
        <v>17736</v>
      </c>
      <c r="E9428" t="s">
        <v>81</v>
      </c>
      <c r="F9428" t="s">
        <v>4931</v>
      </c>
      <c r="G9428">
        <v>0</v>
      </c>
      <c r="H9428">
        <v>2516</v>
      </c>
      <c r="I9428">
        <v>268</v>
      </c>
      <c r="J9428">
        <v>1877</v>
      </c>
      <c r="K9428">
        <v>202</v>
      </c>
      <c r="L9428">
        <v>169</v>
      </c>
      <c r="M9428">
        <v>0</v>
      </c>
      <c r="N9428">
        <v>0</v>
      </c>
      <c r="O9428">
        <v>0</v>
      </c>
      <c r="P9428">
        <v>0</v>
      </c>
      <c r="Q9428">
        <v>0</v>
      </c>
    </row>
    <row r="9429" spans="1:17" x14ac:dyDescent="0.2">
      <c r="A9429" t="s">
        <v>27167</v>
      </c>
      <c r="B9429" t="s">
        <v>89</v>
      </c>
      <c r="C9429" t="s">
        <v>106</v>
      </c>
      <c r="D9429" t="s">
        <v>17736</v>
      </c>
      <c r="E9429" t="s">
        <v>81</v>
      </c>
      <c r="F9429" t="s">
        <v>4933</v>
      </c>
      <c r="G9429">
        <v>0</v>
      </c>
      <c r="H9429">
        <v>0</v>
      </c>
      <c r="I9429">
        <v>0</v>
      </c>
      <c r="J9429">
        <v>0</v>
      </c>
      <c r="K9429">
        <v>0</v>
      </c>
      <c r="L9429">
        <v>0</v>
      </c>
      <c r="M9429">
        <v>2516</v>
      </c>
      <c r="N9429">
        <v>0</v>
      </c>
      <c r="O9429">
        <v>0</v>
      </c>
      <c r="P9429">
        <v>0</v>
      </c>
      <c r="Q9429">
        <v>0</v>
      </c>
    </row>
    <row r="9430" spans="1:17" x14ac:dyDescent="0.2">
      <c r="A9430" t="s">
        <v>27168</v>
      </c>
      <c r="B9430" t="s">
        <v>89</v>
      </c>
      <c r="C9430" t="s">
        <v>106</v>
      </c>
      <c r="D9430" t="s">
        <v>17736</v>
      </c>
      <c r="E9430" t="s">
        <v>81</v>
      </c>
      <c r="F9430" t="s">
        <v>4935</v>
      </c>
      <c r="G9430">
        <v>0</v>
      </c>
      <c r="H9430">
        <v>2516</v>
      </c>
      <c r="I9430">
        <v>268</v>
      </c>
      <c r="J9430">
        <v>1877</v>
      </c>
      <c r="K9430">
        <v>202</v>
      </c>
      <c r="L9430">
        <v>169</v>
      </c>
      <c r="M9430">
        <v>0</v>
      </c>
      <c r="N9430">
        <v>0</v>
      </c>
      <c r="O9430">
        <v>0</v>
      </c>
      <c r="P9430">
        <v>0</v>
      </c>
      <c r="Q9430">
        <v>0</v>
      </c>
    </row>
    <row r="9431" spans="1:17" x14ac:dyDescent="0.2">
      <c r="A9431" t="s">
        <v>27169</v>
      </c>
      <c r="B9431" t="s">
        <v>89</v>
      </c>
      <c r="C9431" t="s">
        <v>106</v>
      </c>
      <c r="D9431" t="s">
        <v>17736</v>
      </c>
      <c r="E9431" t="s">
        <v>81</v>
      </c>
      <c r="F9431" t="s">
        <v>4937</v>
      </c>
      <c r="G9431">
        <v>0</v>
      </c>
      <c r="H9431">
        <v>2516</v>
      </c>
      <c r="I9431">
        <v>284</v>
      </c>
      <c r="J9431">
        <v>1869</v>
      </c>
      <c r="K9431">
        <v>194</v>
      </c>
      <c r="L9431">
        <v>169</v>
      </c>
      <c r="M9431">
        <v>0</v>
      </c>
      <c r="N9431">
        <v>0</v>
      </c>
      <c r="O9431">
        <v>0</v>
      </c>
      <c r="P9431">
        <v>0</v>
      </c>
      <c r="Q9431">
        <v>0</v>
      </c>
    </row>
    <row r="9432" spans="1:17" x14ac:dyDescent="0.2">
      <c r="A9432" t="s">
        <v>27170</v>
      </c>
      <c r="B9432" t="s">
        <v>89</v>
      </c>
      <c r="C9432" t="s">
        <v>106</v>
      </c>
      <c r="D9432" t="s">
        <v>17736</v>
      </c>
      <c r="E9432" t="s">
        <v>81</v>
      </c>
      <c r="F9432" t="s">
        <v>4939</v>
      </c>
      <c r="G9432">
        <v>0</v>
      </c>
      <c r="H9432">
        <v>0</v>
      </c>
      <c r="I9432">
        <v>0</v>
      </c>
      <c r="J9432">
        <v>0</v>
      </c>
      <c r="K9432">
        <v>0</v>
      </c>
      <c r="L9432">
        <v>0</v>
      </c>
      <c r="M9432">
        <v>2516</v>
      </c>
      <c r="N9432">
        <v>0</v>
      </c>
      <c r="O9432">
        <v>0</v>
      </c>
      <c r="P9432">
        <v>0</v>
      </c>
      <c r="Q9432">
        <v>0</v>
      </c>
    </row>
    <row r="9433" spans="1:17" x14ac:dyDescent="0.2">
      <c r="A9433" t="s">
        <v>27171</v>
      </c>
      <c r="B9433" t="s">
        <v>89</v>
      </c>
      <c r="C9433" t="s">
        <v>106</v>
      </c>
      <c r="D9433" t="s">
        <v>17736</v>
      </c>
      <c r="E9433" t="s">
        <v>81</v>
      </c>
      <c r="F9433" t="s">
        <v>4941</v>
      </c>
      <c r="G9433">
        <v>0</v>
      </c>
      <c r="H9433">
        <v>2516</v>
      </c>
      <c r="I9433">
        <v>270</v>
      </c>
      <c r="J9433">
        <v>1912</v>
      </c>
      <c r="K9433">
        <v>217</v>
      </c>
      <c r="L9433">
        <v>117</v>
      </c>
      <c r="M9433">
        <v>0</v>
      </c>
      <c r="N9433">
        <v>0</v>
      </c>
      <c r="O9433">
        <v>0</v>
      </c>
      <c r="P9433">
        <v>0</v>
      </c>
      <c r="Q9433">
        <v>0</v>
      </c>
    </row>
    <row r="9434" spans="1:17" x14ac:dyDescent="0.2">
      <c r="A9434" t="s">
        <v>27172</v>
      </c>
      <c r="B9434" t="s">
        <v>89</v>
      </c>
      <c r="C9434" t="s">
        <v>106</v>
      </c>
      <c r="D9434" t="s">
        <v>17736</v>
      </c>
      <c r="E9434" t="s">
        <v>81</v>
      </c>
      <c r="F9434" t="s">
        <v>4943</v>
      </c>
      <c r="G9434">
        <v>0</v>
      </c>
      <c r="H9434">
        <v>0</v>
      </c>
      <c r="I9434">
        <v>0</v>
      </c>
      <c r="J9434">
        <v>0</v>
      </c>
      <c r="K9434">
        <v>0</v>
      </c>
      <c r="L9434">
        <v>0</v>
      </c>
      <c r="M9434">
        <v>2516</v>
      </c>
      <c r="N9434">
        <v>0</v>
      </c>
      <c r="O9434">
        <v>0</v>
      </c>
      <c r="P9434">
        <v>0</v>
      </c>
      <c r="Q9434">
        <v>0</v>
      </c>
    </row>
    <row r="9435" spans="1:17" x14ac:dyDescent="0.2">
      <c r="A9435" t="s">
        <v>27173</v>
      </c>
      <c r="B9435" t="s">
        <v>89</v>
      </c>
      <c r="C9435" t="s">
        <v>169</v>
      </c>
      <c r="D9435" t="s">
        <v>17754</v>
      </c>
      <c r="E9435" t="s">
        <v>83</v>
      </c>
      <c r="F9435" t="s">
        <v>17734</v>
      </c>
      <c r="G9435">
        <v>11</v>
      </c>
      <c r="H9435">
        <v>0</v>
      </c>
      <c r="I9435">
        <v>0</v>
      </c>
      <c r="J9435">
        <v>0</v>
      </c>
      <c r="K9435">
        <v>0</v>
      </c>
      <c r="L9435">
        <v>0</v>
      </c>
      <c r="M9435">
        <v>0</v>
      </c>
      <c r="N9435">
        <v>0</v>
      </c>
      <c r="O9435">
        <v>0</v>
      </c>
      <c r="P9435">
        <v>0</v>
      </c>
      <c r="Q9435">
        <v>0</v>
      </c>
    </row>
    <row r="9436" spans="1:17" x14ac:dyDescent="0.2">
      <c r="A9436" t="s">
        <v>27174</v>
      </c>
      <c r="B9436" t="s">
        <v>89</v>
      </c>
      <c r="C9436" t="s">
        <v>169</v>
      </c>
      <c r="D9436" t="s">
        <v>17754</v>
      </c>
      <c r="E9436" t="s">
        <v>81</v>
      </c>
      <c r="F9436" t="s">
        <v>17734</v>
      </c>
      <c r="G9436">
        <v>11</v>
      </c>
      <c r="H9436">
        <v>0</v>
      </c>
      <c r="I9436">
        <v>0</v>
      </c>
      <c r="J9436">
        <v>0</v>
      </c>
      <c r="K9436">
        <v>0</v>
      </c>
      <c r="L9436">
        <v>0</v>
      </c>
      <c r="M9436">
        <v>0</v>
      </c>
      <c r="N9436">
        <v>0</v>
      </c>
      <c r="O9436">
        <v>0</v>
      </c>
      <c r="P9436">
        <v>0</v>
      </c>
      <c r="Q9436">
        <v>0</v>
      </c>
    </row>
    <row r="9437" spans="1:17" x14ac:dyDescent="0.2">
      <c r="A9437" t="s">
        <v>27175</v>
      </c>
      <c r="B9437" t="s">
        <v>89</v>
      </c>
      <c r="C9437" t="s">
        <v>170</v>
      </c>
      <c r="D9437" t="s">
        <v>17768</v>
      </c>
      <c r="E9437" t="s">
        <v>83</v>
      </c>
      <c r="F9437" t="s">
        <v>17734</v>
      </c>
      <c r="G9437">
        <v>1</v>
      </c>
      <c r="H9437">
        <v>0</v>
      </c>
      <c r="I9437">
        <v>0</v>
      </c>
      <c r="J9437">
        <v>0</v>
      </c>
      <c r="K9437">
        <v>0</v>
      </c>
      <c r="L9437">
        <v>0</v>
      </c>
      <c r="M9437">
        <v>0</v>
      </c>
      <c r="N9437">
        <v>0</v>
      </c>
      <c r="O9437">
        <v>0</v>
      </c>
      <c r="P9437">
        <v>0</v>
      </c>
      <c r="Q9437">
        <v>0</v>
      </c>
    </row>
    <row r="9438" spans="1:17" x14ac:dyDescent="0.2">
      <c r="A9438" t="s">
        <v>27176</v>
      </c>
      <c r="B9438" t="s">
        <v>89</v>
      </c>
      <c r="C9438" t="s">
        <v>170</v>
      </c>
      <c r="D9438" t="s">
        <v>17736</v>
      </c>
      <c r="E9438" t="s">
        <v>83</v>
      </c>
      <c r="F9438" t="s">
        <v>4929</v>
      </c>
      <c r="G9438">
        <v>0</v>
      </c>
      <c r="H9438">
        <v>4</v>
      </c>
      <c r="I9438">
        <v>1</v>
      </c>
      <c r="J9438">
        <v>3</v>
      </c>
      <c r="K9438">
        <v>0</v>
      </c>
      <c r="L9438">
        <v>0</v>
      </c>
      <c r="M9438">
        <v>0</v>
      </c>
      <c r="N9438">
        <v>0</v>
      </c>
      <c r="O9438">
        <v>0</v>
      </c>
      <c r="P9438">
        <v>0</v>
      </c>
      <c r="Q9438">
        <v>0</v>
      </c>
    </row>
    <row r="9439" spans="1:17" x14ac:dyDescent="0.2">
      <c r="A9439" t="s">
        <v>27177</v>
      </c>
      <c r="B9439" t="s">
        <v>89</v>
      </c>
      <c r="C9439" t="s">
        <v>170</v>
      </c>
      <c r="D9439" t="s">
        <v>17736</v>
      </c>
      <c r="E9439" t="s">
        <v>83</v>
      </c>
      <c r="F9439" t="s">
        <v>4931</v>
      </c>
      <c r="G9439">
        <v>0</v>
      </c>
      <c r="H9439">
        <v>4</v>
      </c>
      <c r="I9439">
        <v>1</v>
      </c>
      <c r="J9439">
        <v>3</v>
      </c>
      <c r="K9439">
        <v>0</v>
      </c>
      <c r="L9439">
        <v>0</v>
      </c>
      <c r="M9439">
        <v>0</v>
      </c>
      <c r="N9439">
        <v>0</v>
      </c>
      <c r="O9439">
        <v>0</v>
      </c>
      <c r="P9439">
        <v>0</v>
      </c>
      <c r="Q9439">
        <v>0</v>
      </c>
    </row>
    <row r="9440" spans="1:17" x14ac:dyDescent="0.2">
      <c r="A9440" t="s">
        <v>27178</v>
      </c>
      <c r="B9440" t="s">
        <v>89</v>
      </c>
      <c r="C9440" t="s">
        <v>170</v>
      </c>
      <c r="D9440" t="s">
        <v>17736</v>
      </c>
      <c r="E9440" t="s">
        <v>83</v>
      </c>
      <c r="F9440" t="s">
        <v>4933</v>
      </c>
      <c r="G9440">
        <v>0</v>
      </c>
      <c r="H9440">
        <v>0</v>
      </c>
      <c r="I9440">
        <v>0</v>
      </c>
      <c r="J9440">
        <v>0</v>
      </c>
      <c r="K9440">
        <v>0</v>
      </c>
      <c r="L9440">
        <v>0</v>
      </c>
      <c r="M9440">
        <v>4</v>
      </c>
      <c r="N9440">
        <v>0</v>
      </c>
      <c r="O9440">
        <v>0</v>
      </c>
      <c r="P9440">
        <v>0</v>
      </c>
      <c r="Q9440">
        <v>0</v>
      </c>
    </row>
    <row r="9441" spans="1:17" x14ac:dyDescent="0.2">
      <c r="A9441" t="s">
        <v>27179</v>
      </c>
      <c r="B9441" t="s">
        <v>89</v>
      </c>
      <c r="C9441" t="s">
        <v>170</v>
      </c>
      <c r="D9441" t="s">
        <v>17736</v>
      </c>
      <c r="E9441" t="s">
        <v>83</v>
      </c>
      <c r="F9441" t="s">
        <v>4935</v>
      </c>
      <c r="G9441">
        <v>0</v>
      </c>
      <c r="H9441">
        <v>4</v>
      </c>
      <c r="I9441">
        <v>1</v>
      </c>
      <c r="J9441">
        <v>3</v>
      </c>
      <c r="K9441">
        <v>0</v>
      </c>
      <c r="L9441">
        <v>0</v>
      </c>
      <c r="M9441">
        <v>0</v>
      </c>
      <c r="N9441">
        <v>0</v>
      </c>
      <c r="O9441">
        <v>0</v>
      </c>
      <c r="P9441">
        <v>0</v>
      </c>
      <c r="Q9441">
        <v>0</v>
      </c>
    </row>
    <row r="9442" spans="1:17" x14ac:dyDescent="0.2">
      <c r="A9442" t="s">
        <v>27180</v>
      </c>
      <c r="B9442" t="s">
        <v>89</v>
      </c>
      <c r="C9442" t="s">
        <v>170</v>
      </c>
      <c r="D9442" t="s">
        <v>17736</v>
      </c>
      <c r="E9442" t="s">
        <v>83</v>
      </c>
      <c r="F9442" t="s">
        <v>4937</v>
      </c>
      <c r="G9442">
        <v>0</v>
      </c>
      <c r="H9442">
        <v>4</v>
      </c>
      <c r="I9442">
        <v>1</v>
      </c>
      <c r="J9442">
        <v>3</v>
      </c>
      <c r="K9442">
        <v>0</v>
      </c>
      <c r="L9442">
        <v>0</v>
      </c>
      <c r="M9442">
        <v>0</v>
      </c>
      <c r="N9442">
        <v>0</v>
      </c>
      <c r="O9442">
        <v>0</v>
      </c>
      <c r="P9442">
        <v>0</v>
      </c>
      <c r="Q9442">
        <v>0</v>
      </c>
    </row>
    <row r="9443" spans="1:17" x14ac:dyDescent="0.2">
      <c r="A9443" t="s">
        <v>27181</v>
      </c>
      <c r="B9443" t="s">
        <v>89</v>
      </c>
      <c r="C9443" t="s">
        <v>170</v>
      </c>
      <c r="D9443" t="s">
        <v>17736</v>
      </c>
      <c r="E9443" t="s">
        <v>83</v>
      </c>
      <c r="F9443" t="s">
        <v>4939</v>
      </c>
      <c r="G9443">
        <v>0</v>
      </c>
      <c r="H9443">
        <v>0</v>
      </c>
      <c r="I9443">
        <v>0</v>
      </c>
      <c r="J9443">
        <v>0</v>
      </c>
      <c r="K9443">
        <v>0</v>
      </c>
      <c r="L9443">
        <v>0</v>
      </c>
      <c r="M9443">
        <v>4</v>
      </c>
      <c r="N9443">
        <v>0</v>
      </c>
      <c r="O9443">
        <v>0</v>
      </c>
      <c r="P9443">
        <v>0</v>
      </c>
      <c r="Q9443">
        <v>0</v>
      </c>
    </row>
    <row r="9444" spans="1:17" x14ac:dyDescent="0.2">
      <c r="A9444" t="s">
        <v>27182</v>
      </c>
      <c r="B9444" t="s">
        <v>89</v>
      </c>
      <c r="C9444" t="s">
        <v>170</v>
      </c>
      <c r="D9444" t="s">
        <v>17736</v>
      </c>
      <c r="E9444" t="s">
        <v>83</v>
      </c>
      <c r="F9444" t="s">
        <v>4941</v>
      </c>
      <c r="G9444">
        <v>0</v>
      </c>
      <c r="H9444">
        <v>4</v>
      </c>
      <c r="I9444">
        <v>1</v>
      </c>
      <c r="J9444">
        <v>3</v>
      </c>
      <c r="K9444">
        <v>0</v>
      </c>
      <c r="L9444">
        <v>0</v>
      </c>
      <c r="M9444">
        <v>0</v>
      </c>
      <c r="N9444">
        <v>0</v>
      </c>
      <c r="O9444">
        <v>0</v>
      </c>
      <c r="P9444">
        <v>0</v>
      </c>
      <c r="Q9444">
        <v>0</v>
      </c>
    </row>
    <row r="9445" spans="1:17" x14ac:dyDescent="0.2">
      <c r="A9445" t="s">
        <v>27183</v>
      </c>
      <c r="B9445" t="s">
        <v>89</v>
      </c>
      <c r="C9445" t="s">
        <v>170</v>
      </c>
      <c r="D9445" t="s">
        <v>17736</v>
      </c>
      <c r="E9445" t="s">
        <v>83</v>
      </c>
      <c r="F9445" t="s">
        <v>4943</v>
      </c>
      <c r="G9445">
        <v>0</v>
      </c>
      <c r="H9445">
        <v>0</v>
      </c>
      <c r="I9445">
        <v>0</v>
      </c>
      <c r="J9445">
        <v>0</v>
      </c>
      <c r="K9445">
        <v>0</v>
      </c>
      <c r="L9445">
        <v>0</v>
      </c>
      <c r="M9445">
        <v>4</v>
      </c>
      <c r="N9445">
        <v>0</v>
      </c>
      <c r="O9445">
        <v>0</v>
      </c>
      <c r="P9445">
        <v>0</v>
      </c>
      <c r="Q9445">
        <v>0</v>
      </c>
    </row>
    <row r="9446" spans="1:17" x14ac:dyDescent="0.2">
      <c r="A9446" t="s">
        <v>27184</v>
      </c>
      <c r="B9446" t="s">
        <v>89</v>
      </c>
      <c r="C9446" t="s">
        <v>170</v>
      </c>
      <c r="D9446" t="s">
        <v>17736</v>
      </c>
      <c r="E9446" t="s">
        <v>83</v>
      </c>
      <c r="F9446" t="s">
        <v>4925</v>
      </c>
      <c r="G9446">
        <v>0</v>
      </c>
      <c r="H9446">
        <v>0</v>
      </c>
      <c r="I9446">
        <v>0</v>
      </c>
      <c r="J9446">
        <v>0</v>
      </c>
      <c r="K9446">
        <v>0</v>
      </c>
      <c r="L9446">
        <v>0</v>
      </c>
      <c r="M9446">
        <v>0</v>
      </c>
      <c r="N9446">
        <v>4</v>
      </c>
      <c r="O9446">
        <v>4</v>
      </c>
      <c r="P9446">
        <v>0</v>
      </c>
      <c r="Q9446">
        <v>0</v>
      </c>
    </row>
    <row r="9447" spans="1:17" x14ac:dyDescent="0.2">
      <c r="A9447" t="s">
        <v>27185</v>
      </c>
      <c r="B9447" t="s">
        <v>89</v>
      </c>
      <c r="C9447" t="s">
        <v>170</v>
      </c>
      <c r="D9447" t="s">
        <v>17736</v>
      </c>
      <c r="E9447" t="s">
        <v>83</v>
      </c>
      <c r="F9447" t="s">
        <v>4927</v>
      </c>
      <c r="G9447">
        <v>0</v>
      </c>
      <c r="H9447">
        <v>0</v>
      </c>
      <c r="I9447">
        <v>0</v>
      </c>
      <c r="J9447">
        <v>0</v>
      </c>
      <c r="K9447">
        <v>0</v>
      </c>
      <c r="L9447">
        <v>0</v>
      </c>
      <c r="M9447">
        <v>0</v>
      </c>
      <c r="N9447">
        <v>2</v>
      </c>
      <c r="O9447">
        <v>2</v>
      </c>
      <c r="P9447">
        <v>0</v>
      </c>
      <c r="Q9447">
        <v>0</v>
      </c>
    </row>
    <row r="9448" spans="1:17" x14ac:dyDescent="0.2">
      <c r="A9448" t="s">
        <v>27186</v>
      </c>
      <c r="B9448" t="s">
        <v>89</v>
      </c>
      <c r="C9448" t="s">
        <v>170</v>
      </c>
      <c r="D9448" t="s">
        <v>17736</v>
      </c>
      <c r="E9448" t="s">
        <v>83</v>
      </c>
      <c r="F9448" t="s">
        <v>17734</v>
      </c>
      <c r="G9448">
        <v>4</v>
      </c>
      <c r="H9448">
        <v>0</v>
      </c>
      <c r="I9448">
        <v>0</v>
      </c>
      <c r="J9448">
        <v>0</v>
      </c>
      <c r="K9448">
        <v>0</v>
      </c>
      <c r="L9448">
        <v>0</v>
      </c>
      <c r="M9448">
        <v>0</v>
      </c>
      <c r="N9448">
        <v>0</v>
      </c>
      <c r="O9448">
        <v>0</v>
      </c>
      <c r="P9448">
        <v>0</v>
      </c>
      <c r="Q9448">
        <v>0</v>
      </c>
    </row>
    <row r="9449" spans="1:17" x14ac:dyDescent="0.2">
      <c r="A9449" t="s">
        <v>27187</v>
      </c>
      <c r="B9449" t="s">
        <v>89</v>
      </c>
      <c r="C9449" t="s">
        <v>170</v>
      </c>
      <c r="D9449" t="s">
        <v>17736</v>
      </c>
      <c r="E9449" t="s">
        <v>81</v>
      </c>
      <c r="F9449" t="s">
        <v>4929</v>
      </c>
      <c r="G9449">
        <v>0</v>
      </c>
      <c r="H9449">
        <v>11</v>
      </c>
      <c r="I9449">
        <v>0</v>
      </c>
      <c r="J9449">
        <v>10</v>
      </c>
      <c r="K9449">
        <v>1</v>
      </c>
      <c r="L9449">
        <v>0</v>
      </c>
      <c r="M9449">
        <v>0</v>
      </c>
      <c r="N9449">
        <v>0</v>
      </c>
      <c r="O9449">
        <v>0</v>
      </c>
      <c r="P9449">
        <v>0</v>
      </c>
      <c r="Q9449">
        <v>0</v>
      </c>
    </row>
    <row r="9450" spans="1:17" x14ac:dyDescent="0.2">
      <c r="A9450" t="s">
        <v>27188</v>
      </c>
      <c r="B9450" t="s">
        <v>89</v>
      </c>
      <c r="C9450" t="s">
        <v>170</v>
      </c>
      <c r="D9450" t="s">
        <v>17736</v>
      </c>
      <c r="E9450" t="s">
        <v>81</v>
      </c>
      <c r="F9450" t="s">
        <v>4931</v>
      </c>
      <c r="G9450">
        <v>0</v>
      </c>
      <c r="H9450">
        <v>11</v>
      </c>
      <c r="I9450">
        <v>0</v>
      </c>
      <c r="J9450">
        <v>10</v>
      </c>
      <c r="K9450">
        <v>0</v>
      </c>
      <c r="L9450">
        <v>1</v>
      </c>
      <c r="M9450">
        <v>0</v>
      </c>
      <c r="N9450">
        <v>0</v>
      </c>
      <c r="O9450">
        <v>0</v>
      </c>
      <c r="P9450">
        <v>0</v>
      </c>
      <c r="Q9450">
        <v>0</v>
      </c>
    </row>
    <row r="9451" spans="1:17" x14ac:dyDescent="0.2">
      <c r="A9451" t="s">
        <v>27189</v>
      </c>
      <c r="B9451" t="s">
        <v>89</v>
      </c>
      <c r="C9451" t="s">
        <v>170</v>
      </c>
      <c r="D9451" t="s">
        <v>17736</v>
      </c>
      <c r="E9451" t="s">
        <v>81</v>
      </c>
      <c r="F9451" t="s">
        <v>4933</v>
      </c>
      <c r="G9451">
        <v>0</v>
      </c>
      <c r="H9451">
        <v>0</v>
      </c>
      <c r="I9451">
        <v>0</v>
      </c>
      <c r="J9451">
        <v>0</v>
      </c>
      <c r="K9451">
        <v>0</v>
      </c>
      <c r="L9451">
        <v>0</v>
      </c>
      <c r="M9451">
        <v>11</v>
      </c>
      <c r="N9451">
        <v>0</v>
      </c>
      <c r="O9451">
        <v>0</v>
      </c>
      <c r="P9451">
        <v>0</v>
      </c>
      <c r="Q9451">
        <v>0</v>
      </c>
    </row>
    <row r="9452" spans="1:17" x14ac:dyDescent="0.2">
      <c r="A9452" t="s">
        <v>27190</v>
      </c>
      <c r="B9452" t="s">
        <v>89</v>
      </c>
      <c r="C9452" t="s">
        <v>170</v>
      </c>
      <c r="D9452" t="s">
        <v>17736</v>
      </c>
      <c r="E9452" t="s">
        <v>81</v>
      </c>
      <c r="F9452" t="s">
        <v>4935</v>
      </c>
      <c r="G9452">
        <v>0</v>
      </c>
      <c r="H9452">
        <v>11</v>
      </c>
      <c r="I9452">
        <v>0</v>
      </c>
      <c r="J9452">
        <v>10</v>
      </c>
      <c r="K9452">
        <v>0</v>
      </c>
      <c r="L9452">
        <v>1</v>
      </c>
      <c r="M9452">
        <v>0</v>
      </c>
      <c r="N9452">
        <v>0</v>
      </c>
      <c r="O9452">
        <v>0</v>
      </c>
      <c r="P9452">
        <v>0</v>
      </c>
      <c r="Q9452">
        <v>0</v>
      </c>
    </row>
    <row r="9453" spans="1:17" x14ac:dyDescent="0.2">
      <c r="A9453" t="s">
        <v>27191</v>
      </c>
      <c r="B9453" t="s">
        <v>89</v>
      </c>
      <c r="C9453" t="s">
        <v>170</v>
      </c>
      <c r="D9453" t="s">
        <v>17736</v>
      </c>
      <c r="E9453" t="s">
        <v>81</v>
      </c>
      <c r="F9453" t="s">
        <v>4937</v>
      </c>
      <c r="G9453">
        <v>0</v>
      </c>
      <c r="H9453">
        <v>11</v>
      </c>
      <c r="I9453">
        <v>0</v>
      </c>
      <c r="J9453">
        <v>10</v>
      </c>
      <c r="K9453">
        <v>0</v>
      </c>
      <c r="L9453">
        <v>1</v>
      </c>
      <c r="M9453">
        <v>0</v>
      </c>
      <c r="N9453">
        <v>0</v>
      </c>
      <c r="O9453">
        <v>0</v>
      </c>
      <c r="P9453">
        <v>0</v>
      </c>
      <c r="Q9453">
        <v>0</v>
      </c>
    </row>
    <row r="9454" spans="1:17" x14ac:dyDescent="0.2">
      <c r="A9454" t="s">
        <v>27192</v>
      </c>
      <c r="B9454" t="s">
        <v>89</v>
      </c>
      <c r="C9454" t="s">
        <v>170</v>
      </c>
      <c r="D9454" t="s">
        <v>17736</v>
      </c>
      <c r="E9454" t="s">
        <v>81</v>
      </c>
      <c r="F9454" t="s">
        <v>4939</v>
      </c>
      <c r="G9454">
        <v>0</v>
      </c>
      <c r="H9454">
        <v>0</v>
      </c>
      <c r="I9454">
        <v>0</v>
      </c>
      <c r="J9454">
        <v>0</v>
      </c>
      <c r="K9454">
        <v>0</v>
      </c>
      <c r="L9454">
        <v>0</v>
      </c>
      <c r="M9454">
        <v>11</v>
      </c>
      <c r="N9454">
        <v>0</v>
      </c>
      <c r="O9454">
        <v>0</v>
      </c>
      <c r="P9454">
        <v>0</v>
      </c>
      <c r="Q9454">
        <v>0</v>
      </c>
    </row>
    <row r="9455" spans="1:17" x14ac:dyDescent="0.2">
      <c r="A9455" t="s">
        <v>27193</v>
      </c>
      <c r="B9455" t="s">
        <v>89</v>
      </c>
      <c r="C9455" t="s">
        <v>170</v>
      </c>
      <c r="D9455" t="s">
        <v>17736</v>
      </c>
      <c r="E9455" t="s">
        <v>81</v>
      </c>
      <c r="F9455" t="s">
        <v>4941</v>
      </c>
      <c r="G9455">
        <v>0</v>
      </c>
      <c r="H9455">
        <v>11</v>
      </c>
      <c r="I9455">
        <v>0</v>
      </c>
      <c r="J9455">
        <v>10</v>
      </c>
      <c r="K9455">
        <v>1</v>
      </c>
      <c r="L9455">
        <v>0</v>
      </c>
      <c r="M9455">
        <v>0</v>
      </c>
      <c r="N9455">
        <v>0</v>
      </c>
      <c r="O9455">
        <v>0</v>
      </c>
      <c r="P9455">
        <v>0</v>
      </c>
      <c r="Q9455">
        <v>0</v>
      </c>
    </row>
    <row r="9456" spans="1:17" x14ac:dyDescent="0.2">
      <c r="A9456" t="s">
        <v>27194</v>
      </c>
      <c r="B9456" t="s">
        <v>89</v>
      </c>
      <c r="C9456" t="s">
        <v>170</v>
      </c>
      <c r="D9456" t="s">
        <v>17736</v>
      </c>
      <c r="E9456" t="s">
        <v>81</v>
      </c>
      <c r="F9456" t="s">
        <v>4943</v>
      </c>
      <c r="G9456">
        <v>0</v>
      </c>
      <c r="H9456">
        <v>0</v>
      </c>
      <c r="I9456">
        <v>0</v>
      </c>
      <c r="J9456">
        <v>0</v>
      </c>
      <c r="K9456">
        <v>0</v>
      </c>
      <c r="L9456">
        <v>0</v>
      </c>
      <c r="M9456">
        <v>11</v>
      </c>
      <c r="N9456">
        <v>0</v>
      </c>
      <c r="O9456">
        <v>0</v>
      </c>
      <c r="P9456">
        <v>0</v>
      </c>
      <c r="Q9456">
        <v>0</v>
      </c>
    </row>
    <row r="9457" spans="1:17" x14ac:dyDescent="0.2">
      <c r="A9457" t="s">
        <v>27195</v>
      </c>
      <c r="B9457" t="s">
        <v>86</v>
      </c>
      <c r="C9457" t="s">
        <v>112</v>
      </c>
      <c r="D9457" t="s">
        <v>17736</v>
      </c>
      <c r="E9457" t="s">
        <v>81</v>
      </c>
      <c r="F9457" t="s">
        <v>4939</v>
      </c>
      <c r="G9457">
        <v>0</v>
      </c>
      <c r="H9457">
        <v>0</v>
      </c>
      <c r="I9457">
        <v>0</v>
      </c>
      <c r="J9457">
        <v>0</v>
      </c>
      <c r="K9457">
        <v>0</v>
      </c>
      <c r="L9457">
        <v>0</v>
      </c>
      <c r="M9457">
        <v>39</v>
      </c>
      <c r="N9457">
        <v>0</v>
      </c>
      <c r="O9457">
        <v>0</v>
      </c>
      <c r="P9457">
        <v>0</v>
      </c>
      <c r="Q9457">
        <v>0</v>
      </c>
    </row>
    <row r="9458" spans="1:17" x14ac:dyDescent="0.2">
      <c r="A9458" t="s">
        <v>27196</v>
      </c>
      <c r="B9458" t="s">
        <v>86</v>
      </c>
      <c r="C9458" t="s">
        <v>112</v>
      </c>
      <c r="D9458" t="s">
        <v>17736</v>
      </c>
      <c r="E9458" t="s">
        <v>81</v>
      </c>
      <c r="F9458" t="s">
        <v>4941</v>
      </c>
      <c r="G9458">
        <v>0</v>
      </c>
      <c r="H9458">
        <v>39</v>
      </c>
      <c r="I9458">
        <v>3</v>
      </c>
      <c r="J9458">
        <v>32</v>
      </c>
      <c r="K9458">
        <v>2</v>
      </c>
      <c r="L9458">
        <v>2</v>
      </c>
      <c r="M9458">
        <v>0</v>
      </c>
      <c r="N9458">
        <v>0</v>
      </c>
      <c r="O9458">
        <v>0</v>
      </c>
      <c r="P9458">
        <v>0</v>
      </c>
      <c r="Q9458">
        <v>0</v>
      </c>
    </row>
    <row r="9459" spans="1:17" x14ac:dyDescent="0.2">
      <c r="A9459" t="s">
        <v>27197</v>
      </c>
      <c r="B9459" t="s">
        <v>86</v>
      </c>
      <c r="C9459" t="s">
        <v>112</v>
      </c>
      <c r="D9459" t="s">
        <v>17736</v>
      </c>
      <c r="E9459" t="s">
        <v>81</v>
      </c>
      <c r="F9459" t="s">
        <v>4943</v>
      </c>
      <c r="G9459">
        <v>0</v>
      </c>
      <c r="H9459">
        <v>0</v>
      </c>
      <c r="I9459">
        <v>0</v>
      </c>
      <c r="J9459">
        <v>0</v>
      </c>
      <c r="K9459">
        <v>0</v>
      </c>
      <c r="L9459">
        <v>0</v>
      </c>
      <c r="M9459">
        <v>39</v>
      </c>
      <c r="N9459">
        <v>0</v>
      </c>
      <c r="O9459">
        <v>0</v>
      </c>
      <c r="P9459">
        <v>0</v>
      </c>
      <c r="Q9459">
        <v>0</v>
      </c>
    </row>
    <row r="9460" spans="1:17" x14ac:dyDescent="0.2">
      <c r="A9460" t="s">
        <v>27198</v>
      </c>
      <c r="B9460" t="s">
        <v>86</v>
      </c>
      <c r="C9460" t="s">
        <v>112</v>
      </c>
      <c r="D9460" t="s">
        <v>17736</v>
      </c>
      <c r="E9460" t="s">
        <v>81</v>
      </c>
      <c r="F9460" t="s">
        <v>4925</v>
      </c>
      <c r="G9460">
        <v>0</v>
      </c>
      <c r="H9460">
        <v>0</v>
      </c>
      <c r="I9460">
        <v>0</v>
      </c>
      <c r="J9460">
        <v>0</v>
      </c>
      <c r="K9460">
        <v>0</v>
      </c>
      <c r="L9460">
        <v>0</v>
      </c>
      <c r="M9460">
        <v>0</v>
      </c>
      <c r="N9460">
        <v>31</v>
      </c>
      <c r="O9460">
        <v>28</v>
      </c>
      <c r="P9460">
        <v>2</v>
      </c>
      <c r="Q9460">
        <v>1</v>
      </c>
    </row>
    <row r="9461" spans="1:17" x14ac:dyDescent="0.2">
      <c r="A9461" t="s">
        <v>27199</v>
      </c>
      <c r="B9461" t="s">
        <v>86</v>
      </c>
      <c r="C9461" t="s">
        <v>112</v>
      </c>
      <c r="D9461" t="s">
        <v>17736</v>
      </c>
      <c r="E9461" t="s">
        <v>81</v>
      </c>
      <c r="F9461" t="s">
        <v>4927</v>
      </c>
      <c r="G9461">
        <v>0</v>
      </c>
      <c r="H9461">
        <v>0</v>
      </c>
      <c r="I9461">
        <v>0</v>
      </c>
      <c r="J9461">
        <v>0</v>
      </c>
      <c r="K9461">
        <v>0</v>
      </c>
      <c r="L9461">
        <v>0</v>
      </c>
      <c r="M9461">
        <v>0</v>
      </c>
      <c r="N9461">
        <v>28</v>
      </c>
      <c r="O9461">
        <v>26</v>
      </c>
      <c r="P9461">
        <v>2</v>
      </c>
      <c r="Q9461">
        <v>0</v>
      </c>
    </row>
    <row r="9462" spans="1:17" x14ac:dyDescent="0.2">
      <c r="A9462" t="s">
        <v>27200</v>
      </c>
      <c r="B9462" t="s">
        <v>86</v>
      </c>
      <c r="C9462" t="s">
        <v>112</v>
      </c>
      <c r="D9462" t="s">
        <v>17736</v>
      </c>
      <c r="E9462" t="s">
        <v>81</v>
      </c>
      <c r="F9462" t="s">
        <v>17734</v>
      </c>
      <c r="G9462">
        <v>39</v>
      </c>
      <c r="H9462">
        <v>0</v>
      </c>
      <c r="I9462">
        <v>0</v>
      </c>
      <c r="J9462">
        <v>0</v>
      </c>
      <c r="K9462">
        <v>0</v>
      </c>
      <c r="L9462">
        <v>0</v>
      </c>
      <c r="M9462">
        <v>0</v>
      </c>
      <c r="N9462">
        <v>0</v>
      </c>
      <c r="O9462">
        <v>0</v>
      </c>
      <c r="P9462">
        <v>0</v>
      </c>
      <c r="Q9462">
        <v>0</v>
      </c>
    </row>
    <row r="9463" spans="1:17" x14ac:dyDescent="0.2">
      <c r="A9463" t="s">
        <v>27201</v>
      </c>
      <c r="B9463" t="s">
        <v>86</v>
      </c>
      <c r="C9463" t="s">
        <v>112</v>
      </c>
      <c r="D9463" t="s">
        <v>17748</v>
      </c>
      <c r="E9463" t="s">
        <v>83</v>
      </c>
      <c r="F9463" t="s">
        <v>17749</v>
      </c>
      <c r="G9463">
        <v>0</v>
      </c>
      <c r="H9463">
        <v>0</v>
      </c>
      <c r="I9463">
        <v>0</v>
      </c>
      <c r="J9463">
        <v>0</v>
      </c>
      <c r="K9463">
        <v>0</v>
      </c>
      <c r="L9463">
        <v>0</v>
      </c>
      <c r="M9463">
        <v>0</v>
      </c>
      <c r="N9463">
        <v>4</v>
      </c>
      <c r="O9463">
        <v>3</v>
      </c>
      <c r="P9463">
        <v>1</v>
      </c>
      <c r="Q9463">
        <v>0</v>
      </c>
    </row>
    <row r="9464" spans="1:17" x14ac:dyDescent="0.2">
      <c r="A9464" t="s">
        <v>27202</v>
      </c>
      <c r="B9464" t="s">
        <v>86</v>
      </c>
      <c r="C9464" t="s">
        <v>112</v>
      </c>
      <c r="D9464" t="s">
        <v>17748</v>
      </c>
      <c r="E9464" t="s">
        <v>83</v>
      </c>
      <c r="F9464" t="s">
        <v>17734</v>
      </c>
      <c r="G9464">
        <v>4</v>
      </c>
      <c r="H9464">
        <v>0</v>
      </c>
      <c r="I9464">
        <v>0</v>
      </c>
      <c r="J9464">
        <v>0</v>
      </c>
      <c r="K9464">
        <v>0</v>
      </c>
      <c r="L9464">
        <v>0</v>
      </c>
      <c r="M9464">
        <v>0</v>
      </c>
      <c r="N9464">
        <v>0</v>
      </c>
      <c r="O9464">
        <v>0</v>
      </c>
      <c r="P9464">
        <v>0</v>
      </c>
      <c r="Q9464">
        <v>0</v>
      </c>
    </row>
    <row r="9465" spans="1:17" x14ac:dyDescent="0.2">
      <c r="A9465" t="s">
        <v>27203</v>
      </c>
      <c r="B9465" t="s">
        <v>86</v>
      </c>
      <c r="C9465" t="s">
        <v>112</v>
      </c>
      <c r="D9465" t="s">
        <v>17748</v>
      </c>
      <c r="E9465" t="s">
        <v>81</v>
      </c>
      <c r="F9465" t="s">
        <v>17749</v>
      </c>
      <c r="G9465">
        <v>0</v>
      </c>
      <c r="H9465">
        <v>0</v>
      </c>
      <c r="I9465">
        <v>0</v>
      </c>
      <c r="J9465">
        <v>0</v>
      </c>
      <c r="K9465">
        <v>0</v>
      </c>
      <c r="L9465">
        <v>0</v>
      </c>
      <c r="M9465">
        <v>0</v>
      </c>
      <c r="N9465">
        <v>5</v>
      </c>
      <c r="O9465">
        <v>5</v>
      </c>
      <c r="P9465">
        <v>0</v>
      </c>
      <c r="Q9465">
        <v>0</v>
      </c>
    </row>
    <row r="9466" spans="1:17" x14ac:dyDescent="0.2">
      <c r="A9466" t="s">
        <v>27204</v>
      </c>
      <c r="B9466" t="s">
        <v>86</v>
      </c>
      <c r="C9466" t="s">
        <v>112</v>
      </c>
      <c r="D9466" t="s">
        <v>17748</v>
      </c>
      <c r="E9466" t="s">
        <v>81</v>
      </c>
      <c r="F9466" t="s">
        <v>17734</v>
      </c>
      <c r="G9466">
        <v>5</v>
      </c>
      <c r="H9466">
        <v>0</v>
      </c>
      <c r="I9466">
        <v>0</v>
      </c>
      <c r="J9466">
        <v>0</v>
      </c>
      <c r="K9466">
        <v>0</v>
      </c>
      <c r="L9466">
        <v>0</v>
      </c>
      <c r="M9466">
        <v>0</v>
      </c>
      <c r="N9466">
        <v>0</v>
      </c>
      <c r="O9466">
        <v>0</v>
      </c>
      <c r="P9466">
        <v>0</v>
      </c>
      <c r="Q9466">
        <v>0</v>
      </c>
    </row>
    <row r="9467" spans="1:17" x14ac:dyDescent="0.2">
      <c r="A9467" t="s">
        <v>27205</v>
      </c>
      <c r="B9467" t="s">
        <v>86</v>
      </c>
      <c r="C9467" t="s">
        <v>112</v>
      </c>
      <c r="D9467" t="s">
        <v>17754</v>
      </c>
      <c r="E9467" t="s">
        <v>83</v>
      </c>
      <c r="F9467" t="s">
        <v>17734</v>
      </c>
      <c r="G9467">
        <v>1</v>
      </c>
      <c r="H9467">
        <v>0</v>
      </c>
      <c r="I9467">
        <v>0</v>
      </c>
      <c r="J9467">
        <v>0</v>
      </c>
      <c r="K9467">
        <v>0</v>
      </c>
      <c r="L9467">
        <v>0</v>
      </c>
      <c r="M9467">
        <v>0</v>
      </c>
      <c r="N9467">
        <v>0</v>
      </c>
      <c r="O9467">
        <v>0</v>
      </c>
      <c r="P9467">
        <v>0</v>
      </c>
      <c r="Q9467">
        <v>0</v>
      </c>
    </row>
    <row r="9468" spans="1:17" x14ac:dyDescent="0.2">
      <c r="A9468" t="s">
        <v>27206</v>
      </c>
      <c r="B9468" t="s">
        <v>86</v>
      </c>
      <c r="C9468" t="s">
        <v>112</v>
      </c>
      <c r="D9468" t="s">
        <v>17754</v>
      </c>
      <c r="E9468" t="s">
        <v>81</v>
      </c>
      <c r="F9468" t="s">
        <v>17734</v>
      </c>
      <c r="G9468">
        <v>2</v>
      </c>
      <c r="H9468">
        <v>0</v>
      </c>
      <c r="I9468">
        <v>0</v>
      </c>
      <c r="J9468">
        <v>0</v>
      </c>
      <c r="K9468">
        <v>0</v>
      </c>
      <c r="L9468">
        <v>0</v>
      </c>
      <c r="M9468">
        <v>0</v>
      </c>
      <c r="N9468">
        <v>0</v>
      </c>
      <c r="O9468">
        <v>0</v>
      </c>
      <c r="P9468">
        <v>0</v>
      </c>
      <c r="Q9468">
        <v>0</v>
      </c>
    </row>
    <row r="9469" spans="1:17" x14ac:dyDescent="0.2">
      <c r="A9469" t="s">
        <v>27207</v>
      </c>
      <c r="B9469" t="s">
        <v>86</v>
      </c>
      <c r="C9469" t="s">
        <v>113</v>
      </c>
      <c r="D9469" t="s">
        <v>17768</v>
      </c>
      <c r="E9469" t="s">
        <v>83</v>
      </c>
      <c r="F9469" t="s">
        <v>17734</v>
      </c>
      <c r="G9469">
        <v>14</v>
      </c>
      <c r="H9469">
        <v>0</v>
      </c>
      <c r="I9469">
        <v>0</v>
      </c>
      <c r="J9469">
        <v>0</v>
      </c>
      <c r="K9469">
        <v>0</v>
      </c>
      <c r="L9469">
        <v>0</v>
      </c>
      <c r="M9469">
        <v>0</v>
      </c>
      <c r="N9469">
        <v>0</v>
      </c>
      <c r="O9469">
        <v>0</v>
      </c>
      <c r="P9469">
        <v>0</v>
      </c>
      <c r="Q9469">
        <v>0</v>
      </c>
    </row>
    <row r="9470" spans="1:17" x14ac:dyDescent="0.2">
      <c r="A9470" t="s">
        <v>27208</v>
      </c>
      <c r="B9470" t="s">
        <v>86</v>
      </c>
      <c r="C9470" t="s">
        <v>113</v>
      </c>
      <c r="D9470" t="s">
        <v>17768</v>
      </c>
      <c r="E9470" t="s">
        <v>81</v>
      </c>
      <c r="F9470" t="s">
        <v>17734</v>
      </c>
      <c r="G9470">
        <v>3</v>
      </c>
      <c r="H9470">
        <v>0</v>
      </c>
      <c r="I9470">
        <v>0</v>
      </c>
      <c r="J9470">
        <v>0</v>
      </c>
      <c r="K9470">
        <v>0</v>
      </c>
      <c r="L9470">
        <v>0</v>
      </c>
      <c r="M9470">
        <v>0</v>
      </c>
      <c r="N9470">
        <v>0</v>
      </c>
      <c r="O9470">
        <v>0</v>
      </c>
      <c r="P9470">
        <v>0</v>
      </c>
      <c r="Q9470">
        <v>0</v>
      </c>
    </row>
    <row r="9471" spans="1:17" x14ac:dyDescent="0.2">
      <c r="A9471" t="s">
        <v>27209</v>
      </c>
      <c r="B9471" t="s">
        <v>86</v>
      </c>
      <c r="C9471" t="s">
        <v>113</v>
      </c>
      <c r="D9471" t="s">
        <v>17736</v>
      </c>
      <c r="E9471" t="s">
        <v>83</v>
      </c>
      <c r="F9471" t="s">
        <v>4929</v>
      </c>
      <c r="G9471">
        <v>0</v>
      </c>
      <c r="H9471">
        <v>78</v>
      </c>
      <c r="I9471">
        <v>8</v>
      </c>
      <c r="J9471">
        <v>58</v>
      </c>
      <c r="K9471">
        <v>5</v>
      </c>
      <c r="L9471">
        <v>7</v>
      </c>
      <c r="M9471">
        <v>0</v>
      </c>
      <c r="N9471">
        <v>0</v>
      </c>
      <c r="O9471">
        <v>0</v>
      </c>
      <c r="P9471">
        <v>0</v>
      </c>
      <c r="Q9471">
        <v>0</v>
      </c>
    </row>
    <row r="9472" spans="1:17" x14ac:dyDescent="0.2">
      <c r="A9472" t="s">
        <v>27210</v>
      </c>
      <c r="B9472" t="s">
        <v>86</v>
      </c>
      <c r="C9472" t="s">
        <v>113</v>
      </c>
      <c r="D9472" t="s">
        <v>17736</v>
      </c>
      <c r="E9472" t="s">
        <v>83</v>
      </c>
      <c r="F9472" t="s">
        <v>4931</v>
      </c>
      <c r="G9472">
        <v>0</v>
      </c>
      <c r="H9472">
        <v>78</v>
      </c>
      <c r="I9472">
        <v>7</v>
      </c>
      <c r="J9472">
        <v>57</v>
      </c>
      <c r="K9472">
        <v>6</v>
      </c>
      <c r="L9472">
        <v>8</v>
      </c>
      <c r="M9472">
        <v>0</v>
      </c>
      <c r="N9472">
        <v>0</v>
      </c>
      <c r="O9472">
        <v>0</v>
      </c>
      <c r="P9472">
        <v>0</v>
      </c>
      <c r="Q9472">
        <v>0</v>
      </c>
    </row>
    <row r="9473" spans="1:17" x14ac:dyDescent="0.2">
      <c r="A9473" t="s">
        <v>27211</v>
      </c>
      <c r="B9473" t="s">
        <v>86</v>
      </c>
      <c r="C9473" t="s">
        <v>113</v>
      </c>
      <c r="D9473" t="s">
        <v>17736</v>
      </c>
      <c r="E9473" t="s">
        <v>83</v>
      </c>
      <c r="F9473" t="s">
        <v>4933</v>
      </c>
      <c r="G9473">
        <v>0</v>
      </c>
      <c r="H9473">
        <v>0</v>
      </c>
      <c r="I9473">
        <v>0</v>
      </c>
      <c r="J9473">
        <v>0</v>
      </c>
      <c r="K9473">
        <v>0</v>
      </c>
      <c r="L9473">
        <v>0</v>
      </c>
      <c r="M9473">
        <v>78</v>
      </c>
      <c r="N9473">
        <v>0</v>
      </c>
      <c r="O9473">
        <v>0</v>
      </c>
      <c r="P9473">
        <v>0</v>
      </c>
      <c r="Q9473">
        <v>0</v>
      </c>
    </row>
    <row r="9474" spans="1:17" x14ac:dyDescent="0.2">
      <c r="A9474" t="s">
        <v>27212</v>
      </c>
      <c r="B9474" t="s">
        <v>86</v>
      </c>
      <c r="C9474" t="s">
        <v>113</v>
      </c>
      <c r="D9474" t="s">
        <v>17736</v>
      </c>
      <c r="E9474" t="s">
        <v>83</v>
      </c>
      <c r="F9474" t="s">
        <v>4935</v>
      </c>
      <c r="G9474">
        <v>0</v>
      </c>
      <c r="H9474">
        <v>78</v>
      </c>
      <c r="I9474">
        <v>7</v>
      </c>
      <c r="J9474">
        <v>57</v>
      </c>
      <c r="K9474">
        <v>6</v>
      </c>
      <c r="L9474">
        <v>8</v>
      </c>
      <c r="M9474">
        <v>0</v>
      </c>
      <c r="N9474">
        <v>0</v>
      </c>
      <c r="O9474">
        <v>0</v>
      </c>
      <c r="P9474">
        <v>0</v>
      </c>
      <c r="Q9474">
        <v>0</v>
      </c>
    </row>
    <row r="9475" spans="1:17" x14ac:dyDescent="0.2">
      <c r="A9475" t="s">
        <v>27213</v>
      </c>
      <c r="B9475" t="s">
        <v>86</v>
      </c>
      <c r="C9475" t="s">
        <v>113</v>
      </c>
      <c r="D9475" t="s">
        <v>17736</v>
      </c>
      <c r="E9475" t="s">
        <v>83</v>
      </c>
      <c r="F9475" t="s">
        <v>4937</v>
      </c>
      <c r="G9475">
        <v>0</v>
      </c>
      <c r="H9475">
        <v>78</v>
      </c>
      <c r="I9475">
        <v>7</v>
      </c>
      <c r="J9475">
        <v>57</v>
      </c>
      <c r="K9475">
        <v>6</v>
      </c>
      <c r="L9475">
        <v>8</v>
      </c>
      <c r="M9475">
        <v>0</v>
      </c>
      <c r="N9475">
        <v>0</v>
      </c>
      <c r="O9475">
        <v>0</v>
      </c>
      <c r="P9475">
        <v>0</v>
      </c>
      <c r="Q9475">
        <v>0</v>
      </c>
    </row>
    <row r="9476" spans="1:17" x14ac:dyDescent="0.2">
      <c r="A9476" t="s">
        <v>27214</v>
      </c>
      <c r="B9476" t="s">
        <v>86</v>
      </c>
      <c r="C9476" t="s">
        <v>113</v>
      </c>
      <c r="D9476" t="s">
        <v>17736</v>
      </c>
      <c r="E9476" t="s">
        <v>83</v>
      </c>
      <c r="F9476" t="s">
        <v>4939</v>
      </c>
      <c r="G9476">
        <v>0</v>
      </c>
      <c r="H9476">
        <v>0</v>
      </c>
      <c r="I9476">
        <v>0</v>
      </c>
      <c r="J9476">
        <v>0</v>
      </c>
      <c r="K9476">
        <v>0</v>
      </c>
      <c r="L9476">
        <v>0</v>
      </c>
      <c r="M9476">
        <v>78</v>
      </c>
      <c r="N9476">
        <v>0</v>
      </c>
      <c r="O9476">
        <v>0</v>
      </c>
      <c r="P9476">
        <v>0</v>
      </c>
      <c r="Q9476">
        <v>0</v>
      </c>
    </row>
    <row r="9477" spans="1:17" x14ac:dyDescent="0.2">
      <c r="A9477" t="s">
        <v>27215</v>
      </c>
      <c r="B9477" t="s">
        <v>86</v>
      </c>
      <c r="C9477" t="s">
        <v>113</v>
      </c>
      <c r="D9477" t="s">
        <v>17736</v>
      </c>
      <c r="E9477" t="s">
        <v>83</v>
      </c>
      <c r="F9477" t="s">
        <v>4941</v>
      </c>
      <c r="G9477">
        <v>0</v>
      </c>
      <c r="H9477">
        <v>78</v>
      </c>
      <c r="I9477">
        <v>7</v>
      </c>
      <c r="J9477">
        <v>58</v>
      </c>
      <c r="K9477">
        <v>6</v>
      </c>
      <c r="L9477">
        <v>7</v>
      </c>
      <c r="M9477">
        <v>0</v>
      </c>
      <c r="N9477">
        <v>0</v>
      </c>
      <c r="O9477">
        <v>0</v>
      </c>
      <c r="P9477">
        <v>0</v>
      </c>
      <c r="Q9477">
        <v>0</v>
      </c>
    </row>
    <row r="9478" spans="1:17" x14ac:dyDescent="0.2">
      <c r="A9478" t="s">
        <v>27216</v>
      </c>
      <c r="B9478" t="s">
        <v>86</v>
      </c>
      <c r="C9478" t="s">
        <v>113</v>
      </c>
      <c r="D9478" t="s">
        <v>17736</v>
      </c>
      <c r="E9478" t="s">
        <v>83</v>
      </c>
      <c r="F9478" t="s">
        <v>4943</v>
      </c>
      <c r="G9478">
        <v>0</v>
      </c>
      <c r="H9478">
        <v>0</v>
      </c>
      <c r="I9478">
        <v>0</v>
      </c>
      <c r="J9478">
        <v>0</v>
      </c>
      <c r="K9478">
        <v>0</v>
      </c>
      <c r="L9478">
        <v>0</v>
      </c>
      <c r="M9478">
        <v>78</v>
      </c>
      <c r="N9478">
        <v>0</v>
      </c>
      <c r="O9478">
        <v>0</v>
      </c>
      <c r="P9478">
        <v>0</v>
      </c>
      <c r="Q9478">
        <v>0</v>
      </c>
    </row>
    <row r="9479" spans="1:17" x14ac:dyDescent="0.2">
      <c r="A9479" t="s">
        <v>27217</v>
      </c>
      <c r="B9479" t="s">
        <v>86</v>
      </c>
      <c r="C9479" t="s">
        <v>113</v>
      </c>
      <c r="D9479" t="s">
        <v>17736</v>
      </c>
      <c r="E9479" t="s">
        <v>83</v>
      </c>
      <c r="F9479" t="s">
        <v>4925</v>
      </c>
      <c r="G9479">
        <v>0</v>
      </c>
      <c r="H9479">
        <v>0</v>
      </c>
      <c r="I9479">
        <v>0</v>
      </c>
      <c r="J9479">
        <v>0</v>
      </c>
      <c r="K9479">
        <v>0</v>
      </c>
      <c r="L9479">
        <v>0</v>
      </c>
      <c r="M9479">
        <v>0</v>
      </c>
      <c r="N9479">
        <v>65</v>
      </c>
      <c r="O9479">
        <v>59</v>
      </c>
      <c r="P9479">
        <v>4</v>
      </c>
      <c r="Q9479">
        <v>2</v>
      </c>
    </row>
    <row r="9480" spans="1:17" x14ac:dyDescent="0.2">
      <c r="A9480" t="s">
        <v>27218</v>
      </c>
      <c r="B9480" t="s">
        <v>89</v>
      </c>
      <c r="C9480" t="s">
        <v>108</v>
      </c>
      <c r="D9480" t="s">
        <v>17736</v>
      </c>
      <c r="E9480" t="s">
        <v>81</v>
      </c>
      <c r="F9480" t="s">
        <v>4941</v>
      </c>
      <c r="G9480">
        <v>0</v>
      </c>
      <c r="H9480">
        <v>21</v>
      </c>
      <c r="I9480">
        <v>1</v>
      </c>
      <c r="J9480">
        <v>17</v>
      </c>
      <c r="K9480">
        <v>2</v>
      </c>
      <c r="L9480">
        <v>1</v>
      </c>
      <c r="M9480">
        <v>0</v>
      </c>
      <c r="N9480">
        <v>0</v>
      </c>
      <c r="O9480">
        <v>0</v>
      </c>
      <c r="P9480">
        <v>0</v>
      </c>
      <c r="Q9480">
        <v>0</v>
      </c>
    </row>
    <row r="9481" spans="1:17" x14ac:dyDescent="0.2">
      <c r="A9481" t="s">
        <v>27219</v>
      </c>
      <c r="B9481" t="s">
        <v>89</v>
      </c>
      <c r="C9481" t="s">
        <v>108</v>
      </c>
      <c r="D9481" t="s">
        <v>17736</v>
      </c>
      <c r="E9481" t="s">
        <v>81</v>
      </c>
      <c r="F9481" t="s">
        <v>4943</v>
      </c>
      <c r="G9481">
        <v>0</v>
      </c>
      <c r="H9481">
        <v>0</v>
      </c>
      <c r="I9481">
        <v>0</v>
      </c>
      <c r="J9481">
        <v>0</v>
      </c>
      <c r="K9481">
        <v>0</v>
      </c>
      <c r="L9481">
        <v>0</v>
      </c>
      <c r="M9481">
        <v>21</v>
      </c>
      <c r="N9481">
        <v>0</v>
      </c>
      <c r="O9481">
        <v>0</v>
      </c>
      <c r="P9481">
        <v>0</v>
      </c>
      <c r="Q9481">
        <v>0</v>
      </c>
    </row>
    <row r="9482" spans="1:17" x14ac:dyDescent="0.2">
      <c r="A9482" t="s">
        <v>27220</v>
      </c>
      <c r="B9482" t="s">
        <v>89</v>
      </c>
      <c r="C9482" t="s">
        <v>108</v>
      </c>
      <c r="D9482" t="s">
        <v>17736</v>
      </c>
      <c r="E9482" t="s">
        <v>81</v>
      </c>
      <c r="F9482" t="s">
        <v>4925</v>
      </c>
      <c r="G9482">
        <v>0</v>
      </c>
      <c r="H9482">
        <v>0</v>
      </c>
      <c r="I9482">
        <v>0</v>
      </c>
      <c r="J9482">
        <v>0</v>
      </c>
      <c r="K9482">
        <v>0</v>
      </c>
      <c r="L9482">
        <v>0</v>
      </c>
      <c r="M9482">
        <v>0</v>
      </c>
      <c r="N9482">
        <v>11</v>
      </c>
      <c r="O9482">
        <v>9</v>
      </c>
      <c r="P9482">
        <v>1</v>
      </c>
      <c r="Q9482">
        <v>1</v>
      </c>
    </row>
    <row r="9483" spans="1:17" x14ac:dyDescent="0.2">
      <c r="A9483" t="s">
        <v>27221</v>
      </c>
      <c r="B9483" t="s">
        <v>89</v>
      </c>
      <c r="C9483" t="s">
        <v>108</v>
      </c>
      <c r="D9483" t="s">
        <v>17736</v>
      </c>
      <c r="E9483" t="s">
        <v>81</v>
      </c>
      <c r="F9483" t="s">
        <v>4927</v>
      </c>
      <c r="G9483">
        <v>0</v>
      </c>
      <c r="H9483">
        <v>0</v>
      </c>
      <c r="I9483">
        <v>0</v>
      </c>
      <c r="J9483">
        <v>0</v>
      </c>
      <c r="K9483">
        <v>0</v>
      </c>
      <c r="L9483">
        <v>0</v>
      </c>
      <c r="M9483">
        <v>0</v>
      </c>
      <c r="N9483">
        <v>9</v>
      </c>
      <c r="O9483">
        <v>7</v>
      </c>
      <c r="P9483">
        <v>1</v>
      </c>
      <c r="Q9483">
        <v>1</v>
      </c>
    </row>
    <row r="9484" spans="1:17" x14ac:dyDescent="0.2">
      <c r="A9484" t="s">
        <v>27222</v>
      </c>
      <c r="B9484" t="s">
        <v>89</v>
      </c>
      <c r="C9484" t="s">
        <v>108</v>
      </c>
      <c r="D9484" t="s">
        <v>17736</v>
      </c>
      <c r="E9484" t="s">
        <v>81</v>
      </c>
      <c r="F9484" t="s">
        <v>17734</v>
      </c>
      <c r="G9484">
        <v>21</v>
      </c>
      <c r="H9484">
        <v>0</v>
      </c>
      <c r="I9484">
        <v>0</v>
      </c>
      <c r="J9484">
        <v>0</v>
      </c>
      <c r="K9484">
        <v>0</v>
      </c>
      <c r="L9484">
        <v>0</v>
      </c>
      <c r="M9484">
        <v>0</v>
      </c>
      <c r="N9484">
        <v>0</v>
      </c>
      <c r="O9484">
        <v>0</v>
      </c>
      <c r="P9484">
        <v>0</v>
      </c>
      <c r="Q9484">
        <v>0</v>
      </c>
    </row>
    <row r="9485" spans="1:17" x14ac:dyDescent="0.2">
      <c r="A9485" t="s">
        <v>27223</v>
      </c>
      <c r="B9485" t="s">
        <v>89</v>
      </c>
      <c r="C9485" t="s">
        <v>108</v>
      </c>
      <c r="D9485" t="s">
        <v>17754</v>
      </c>
      <c r="E9485" t="s">
        <v>83</v>
      </c>
      <c r="F9485" t="s">
        <v>17734</v>
      </c>
      <c r="G9485">
        <v>1</v>
      </c>
      <c r="H9485">
        <v>0</v>
      </c>
      <c r="I9485">
        <v>0</v>
      </c>
      <c r="J9485">
        <v>0</v>
      </c>
      <c r="K9485">
        <v>0</v>
      </c>
      <c r="L9485">
        <v>0</v>
      </c>
      <c r="M9485">
        <v>0</v>
      </c>
      <c r="N9485">
        <v>0</v>
      </c>
      <c r="O9485">
        <v>0</v>
      </c>
      <c r="P9485">
        <v>0</v>
      </c>
      <c r="Q9485">
        <v>0</v>
      </c>
    </row>
    <row r="9486" spans="1:17" x14ac:dyDescent="0.2">
      <c r="A9486" t="s">
        <v>27224</v>
      </c>
      <c r="B9486" t="s">
        <v>89</v>
      </c>
      <c r="C9486" t="s">
        <v>108</v>
      </c>
      <c r="D9486" t="s">
        <v>17754</v>
      </c>
      <c r="E9486" t="s">
        <v>81</v>
      </c>
      <c r="F9486" t="s">
        <v>17734</v>
      </c>
      <c r="G9486">
        <v>2</v>
      </c>
      <c r="H9486">
        <v>0</v>
      </c>
      <c r="I9486">
        <v>0</v>
      </c>
      <c r="J9486">
        <v>0</v>
      </c>
      <c r="K9486">
        <v>0</v>
      </c>
      <c r="L9486">
        <v>0</v>
      </c>
      <c r="M9486">
        <v>0</v>
      </c>
      <c r="N9486">
        <v>0</v>
      </c>
      <c r="O9486">
        <v>0</v>
      </c>
      <c r="P9486">
        <v>0</v>
      </c>
      <c r="Q9486">
        <v>0</v>
      </c>
    </row>
    <row r="9487" spans="1:17" x14ac:dyDescent="0.2">
      <c r="A9487" t="s">
        <v>27225</v>
      </c>
      <c r="B9487" t="s">
        <v>89</v>
      </c>
      <c r="C9487" t="s">
        <v>109</v>
      </c>
      <c r="D9487" t="s">
        <v>17736</v>
      </c>
      <c r="E9487" t="s">
        <v>83</v>
      </c>
      <c r="F9487" t="s">
        <v>4929</v>
      </c>
      <c r="G9487">
        <v>0</v>
      </c>
      <c r="H9487">
        <v>3</v>
      </c>
      <c r="I9487">
        <v>0</v>
      </c>
      <c r="J9487">
        <v>2</v>
      </c>
      <c r="K9487">
        <v>1</v>
      </c>
      <c r="L9487">
        <v>0</v>
      </c>
      <c r="M9487">
        <v>0</v>
      </c>
      <c r="N9487">
        <v>0</v>
      </c>
      <c r="O9487">
        <v>0</v>
      </c>
      <c r="P9487">
        <v>0</v>
      </c>
      <c r="Q9487">
        <v>0</v>
      </c>
    </row>
    <row r="9488" spans="1:17" x14ac:dyDescent="0.2">
      <c r="A9488" t="s">
        <v>27226</v>
      </c>
      <c r="B9488" t="s">
        <v>89</v>
      </c>
      <c r="C9488" t="s">
        <v>109</v>
      </c>
      <c r="D9488" t="s">
        <v>17736</v>
      </c>
      <c r="E9488" t="s">
        <v>83</v>
      </c>
      <c r="F9488" t="s">
        <v>4931</v>
      </c>
      <c r="G9488">
        <v>0</v>
      </c>
      <c r="H9488">
        <v>3</v>
      </c>
      <c r="I9488">
        <v>0</v>
      </c>
      <c r="J9488">
        <v>2</v>
      </c>
      <c r="K9488">
        <v>1</v>
      </c>
      <c r="L9488">
        <v>0</v>
      </c>
      <c r="M9488">
        <v>0</v>
      </c>
      <c r="N9488">
        <v>0</v>
      </c>
      <c r="O9488">
        <v>0</v>
      </c>
      <c r="P9488">
        <v>0</v>
      </c>
      <c r="Q9488">
        <v>0</v>
      </c>
    </row>
    <row r="9489" spans="1:17" x14ac:dyDescent="0.2">
      <c r="A9489" t="s">
        <v>27227</v>
      </c>
      <c r="B9489" t="s">
        <v>89</v>
      </c>
      <c r="C9489" t="s">
        <v>109</v>
      </c>
      <c r="D9489" t="s">
        <v>17736</v>
      </c>
      <c r="E9489" t="s">
        <v>83</v>
      </c>
      <c r="F9489" t="s">
        <v>4933</v>
      </c>
      <c r="G9489">
        <v>0</v>
      </c>
      <c r="H9489">
        <v>0</v>
      </c>
      <c r="I9489">
        <v>0</v>
      </c>
      <c r="J9489">
        <v>0</v>
      </c>
      <c r="K9489">
        <v>0</v>
      </c>
      <c r="L9489">
        <v>0</v>
      </c>
      <c r="M9489">
        <v>3</v>
      </c>
      <c r="N9489">
        <v>0</v>
      </c>
      <c r="O9489">
        <v>0</v>
      </c>
      <c r="P9489">
        <v>0</v>
      </c>
      <c r="Q9489">
        <v>0</v>
      </c>
    </row>
    <row r="9490" spans="1:17" x14ac:dyDescent="0.2">
      <c r="A9490" t="s">
        <v>27228</v>
      </c>
      <c r="B9490" t="s">
        <v>89</v>
      </c>
      <c r="C9490" t="s">
        <v>109</v>
      </c>
      <c r="D9490" t="s">
        <v>17736</v>
      </c>
      <c r="E9490" t="s">
        <v>83</v>
      </c>
      <c r="F9490" t="s">
        <v>4935</v>
      </c>
      <c r="G9490">
        <v>0</v>
      </c>
      <c r="H9490">
        <v>3</v>
      </c>
      <c r="I9490">
        <v>0</v>
      </c>
      <c r="J9490">
        <v>2</v>
      </c>
      <c r="K9490">
        <v>1</v>
      </c>
      <c r="L9490">
        <v>0</v>
      </c>
      <c r="M9490">
        <v>0</v>
      </c>
      <c r="N9490">
        <v>0</v>
      </c>
      <c r="O9490">
        <v>0</v>
      </c>
      <c r="P9490">
        <v>0</v>
      </c>
      <c r="Q9490">
        <v>0</v>
      </c>
    </row>
    <row r="9491" spans="1:17" x14ac:dyDescent="0.2">
      <c r="A9491" t="s">
        <v>27229</v>
      </c>
      <c r="B9491" t="s">
        <v>89</v>
      </c>
      <c r="C9491" t="s">
        <v>109</v>
      </c>
      <c r="D9491" t="s">
        <v>17736</v>
      </c>
      <c r="E9491" t="s">
        <v>83</v>
      </c>
      <c r="F9491" t="s">
        <v>4937</v>
      </c>
      <c r="G9491">
        <v>0</v>
      </c>
      <c r="H9491">
        <v>3</v>
      </c>
      <c r="I9491">
        <v>0</v>
      </c>
      <c r="J9491">
        <v>2</v>
      </c>
      <c r="K9491">
        <v>1</v>
      </c>
      <c r="L9491">
        <v>0</v>
      </c>
      <c r="M9491">
        <v>0</v>
      </c>
      <c r="N9491">
        <v>0</v>
      </c>
      <c r="O9491">
        <v>0</v>
      </c>
      <c r="P9491">
        <v>0</v>
      </c>
      <c r="Q9491">
        <v>0</v>
      </c>
    </row>
    <row r="9492" spans="1:17" x14ac:dyDescent="0.2">
      <c r="A9492" t="s">
        <v>27230</v>
      </c>
      <c r="B9492" t="s">
        <v>89</v>
      </c>
      <c r="C9492" t="s">
        <v>109</v>
      </c>
      <c r="D9492" t="s">
        <v>17736</v>
      </c>
      <c r="E9492" t="s">
        <v>83</v>
      </c>
      <c r="F9492" t="s">
        <v>4939</v>
      </c>
      <c r="G9492">
        <v>0</v>
      </c>
      <c r="H9492">
        <v>0</v>
      </c>
      <c r="I9492">
        <v>0</v>
      </c>
      <c r="J9492">
        <v>0</v>
      </c>
      <c r="K9492">
        <v>0</v>
      </c>
      <c r="L9492">
        <v>0</v>
      </c>
      <c r="M9492">
        <v>3</v>
      </c>
      <c r="N9492">
        <v>0</v>
      </c>
      <c r="O9492">
        <v>0</v>
      </c>
      <c r="P9492">
        <v>0</v>
      </c>
      <c r="Q9492">
        <v>0</v>
      </c>
    </row>
    <row r="9493" spans="1:17" x14ac:dyDescent="0.2">
      <c r="A9493" t="s">
        <v>27231</v>
      </c>
      <c r="B9493" t="s">
        <v>89</v>
      </c>
      <c r="C9493" t="s">
        <v>109</v>
      </c>
      <c r="D9493" t="s">
        <v>17736</v>
      </c>
      <c r="E9493" t="s">
        <v>83</v>
      </c>
      <c r="F9493" t="s">
        <v>4941</v>
      </c>
      <c r="G9493">
        <v>0</v>
      </c>
      <c r="H9493">
        <v>3</v>
      </c>
      <c r="I9493">
        <v>0</v>
      </c>
      <c r="J9493">
        <v>2</v>
      </c>
      <c r="K9493">
        <v>1</v>
      </c>
      <c r="L9493">
        <v>0</v>
      </c>
      <c r="M9493">
        <v>0</v>
      </c>
      <c r="N9493">
        <v>0</v>
      </c>
      <c r="O9493">
        <v>0</v>
      </c>
      <c r="P9493">
        <v>0</v>
      </c>
      <c r="Q9493">
        <v>0</v>
      </c>
    </row>
    <row r="9494" spans="1:17" x14ac:dyDescent="0.2">
      <c r="A9494" t="s">
        <v>27232</v>
      </c>
      <c r="B9494" t="s">
        <v>89</v>
      </c>
      <c r="C9494" t="s">
        <v>109</v>
      </c>
      <c r="D9494" t="s">
        <v>17736</v>
      </c>
      <c r="E9494" t="s">
        <v>83</v>
      </c>
      <c r="F9494" t="s">
        <v>4943</v>
      </c>
      <c r="G9494">
        <v>0</v>
      </c>
      <c r="H9494">
        <v>0</v>
      </c>
      <c r="I9494">
        <v>0</v>
      </c>
      <c r="J9494">
        <v>0</v>
      </c>
      <c r="K9494">
        <v>0</v>
      </c>
      <c r="L9494">
        <v>0</v>
      </c>
      <c r="M9494">
        <v>3</v>
      </c>
      <c r="N9494">
        <v>0</v>
      </c>
      <c r="O9494">
        <v>0</v>
      </c>
      <c r="P9494">
        <v>0</v>
      </c>
      <c r="Q9494">
        <v>0</v>
      </c>
    </row>
    <row r="9495" spans="1:17" x14ac:dyDescent="0.2">
      <c r="A9495" t="s">
        <v>27233</v>
      </c>
      <c r="B9495" t="s">
        <v>89</v>
      </c>
      <c r="C9495" t="s">
        <v>109</v>
      </c>
      <c r="D9495" t="s">
        <v>17736</v>
      </c>
      <c r="E9495" t="s">
        <v>83</v>
      </c>
      <c r="F9495" t="s">
        <v>4925</v>
      </c>
      <c r="G9495">
        <v>0</v>
      </c>
      <c r="H9495">
        <v>0</v>
      </c>
      <c r="I9495">
        <v>0</v>
      </c>
      <c r="J9495">
        <v>0</v>
      </c>
      <c r="K9495">
        <v>0</v>
      </c>
      <c r="L9495">
        <v>0</v>
      </c>
      <c r="M9495">
        <v>0</v>
      </c>
      <c r="N9495">
        <v>3</v>
      </c>
      <c r="O9495">
        <v>3</v>
      </c>
      <c r="P9495">
        <v>0</v>
      </c>
      <c r="Q9495">
        <v>0</v>
      </c>
    </row>
    <row r="9496" spans="1:17" x14ac:dyDescent="0.2">
      <c r="A9496" t="s">
        <v>27234</v>
      </c>
      <c r="B9496" t="s">
        <v>89</v>
      </c>
      <c r="C9496" t="s">
        <v>109</v>
      </c>
      <c r="D9496" t="s">
        <v>17736</v>
      </c>
      <c r="E9496" t="s">
        <v>83</v>
      </c>
      <c r="F9496" t="s">
        <v>4927</v>
      </c>
      <c r="G9496">
        <v>0</v>
      </c>
      <c r="H9496">
        <v>0</v>
      </c>
      <c r="I9496">
        <v>0</v>
      </c>
      <c r="J9496">
        <v>0</v>
      </c>
      <c r="K9496">
        <v>0</v>
      </c>
      <c r="L9496">
        <v>0</v>
      </c>
      <c r="M9496">
        <v>0</v>
      </c>
      <c r="N9496">
        <v>3</v>
      </c>
      <c r="O9496">
        <v>3</v>
      </c>
      <c r="P9496">
        <v>0</v>
      </c>
      <c r="Q9496">
        <v>0</v>
      </c>
    </row>
    <row r="9497" spans="1:17" x14ac:dyDescent="0.2">
      <c r="A9497" t="s">
        <v>27235</v>
      </c>
      <c r="B9497" t="s">
        <v>89</v>
      </c>
      <c r="C9497" t="s">
        <v>109</v>
      </c>
      <c r="D9497" t="s">
        <v>17736</v>
      </c>
      <c r="E9497" t="s">
        <v>83</v>
      </c>
      <c r="F9497" t="s">
        <v>17734</v>
      </c>
      <c r="G9497">
        <v>3</v>
      </c>
      <c r="H9497">
        <v>0</v>
      </c>
      <c r="I9497">
        <v>0</v>
      </c>
      <c r="J9497">
        <v>0</v>
      </c>
      <c r="K9497">
        <v>0</v>
      </c>
      <c r="L9497">
        <v>0</v>
      </c>
      <c r="M9497">
        <v>0</v>
      </c>
      <c r="N9497">
        <v>0</v>
      </c>
      <c r="O9497">
        <v>0</v>
      </c>
      <c r="P9497">
        <v>0</v>
      </c>
      <c r="Q9497">
        <v>0</v>
      </c>
    </row>
    <row r="9498" spans="1:17" x14ac:dyDescent="0.2">
      <c r="A9498" t="s">
        <v>27236</v>
      </c>
      <c r="B9498" t="s">
        <v>89</v>
      </c>
      <c r="C9498" t="s">
        <v>109</v>
      </c>
      <c r="D9498" t="s">
        <v>17736</v>
      </c>
      <c r="E9498" t="s">
        <v>81</v>
      </c>
      <c r="F9498" t="s">
        <v>4929</v>
      </c>
      <c r="G9498">
        <v>0</v>
      </c>
      <c r="H9498">
        <v>7</v>
      </c>
      <c r="I9498">
        <v>3</v>
      </c>
      <c r="J9498">
        <v>3</v>
      </c>
      <c r="K9498">
        <v>1</v>
      </c>
      <c r="L9498">
        <v>0</v>
      </c>
      <c r="M9498">
        <v>0</v>
      </c>
      <c r="N9498">
        <v>0</v>
      </c>
      <c r="O9498">
        <v>0</v>
      </c>
      <c r="P9498">
        <v>0</v>
      </c>
      <c r="Q9498">
        <v>0</v>
      </c>
    </row>
    <row r="9499" spans="1:17" x14ac:dyDescent="0.2">
      <c r="A9499" t="s">
        <v>27237</v>
      </c>
      <c r="B9499" t="s">
        <v>89</v>
      </c>
      <c r="C9499" t="s">
        <v>109</v>
      </c>
      <c r="D9499" t="s">
        <v>17736</v>
      </c>
      <c r="E9499" t="s">
        <v>81</v>
      </c>
      <c r="F9499" t="s">
        <v>4931</v>
      </c>
      <c r="G9499">
        <v>0</v>
      </c>
      <c r="H9499">
        <v>7</v>
      </c>
      <c r="I9499">
        <v>3</v>
      </c>
      <c r="J9499">
        <v>3</v>
      </c>
      <c r="K9499">
        <v>1</v>
      </c>
      <c r="L9499">
        <v>0</v>
      </c>
      <c r="M9499">
        <v>0</v>
      </c>
      <c r="N9499">
        <v>0</v>
      </c>
      <c r="O9499">
        <v>0</v>
      </c>
      <c r="P9499">
        <v>0</v>
      </c>
      <c r="Q9499">
        <v>0</v>
      </c>
    </row>
    <row r="9500" spans="1:17" x14ac:dyDescent="0.2">
      <c r="A9500" t="s">
        <v>27238</v>
      </c>
      <c r="B9500" t="s">
        <v>89</v>
      </c>
      <c r="C9500" t="s">
        <v>109</v>
      </c>
      <c r="D9500" t="s">
        <v>17736</v>
      </c>
      <c r="E9500" t="s">
        <v>81</v>
      </c>
      <c r="F9500" t="s">
        <v>4933</v>
      </c>
      <c r="G9500">
        <v>0</v>
      </c>
      <c r="H9500">
        <v>0</v>
      </c>
      <c r="I9500">
        <v>0</v>
      </c>
      <c r="J9500">
        <v>0</v>
      </c>
      <c r="K9500">
        <v>0</v>
      </c>
      <c r="L9500">
        <v>0</v>
      </c>
      <c r="M9500">
        <v>7</v>
      </c>
      <c r="N9500">
        <v>0</v>
      </c>
      <c r="O9500">
        <v>0</v>
      </c>
      <c r="P9500">
        <v>0</v>
      </c>
      <c r="Q9500">
        <v>0</v>
      </c>
    </row>
    <row r="9501" spans="1:17" x14ac:dyDescent="0.2">
      <c r="A9501" t="s">
        <v>27239</v>
      </c>
      <c r="B9501" t="s">
        <v>89</v>
      </c>
      <c r="C9501" t="s">
        <v>109</v>
      </c>
      <c r="D9501" t="s">
        <v>17736</v>
      </c>
      <c r="E9501" t="s">
        <v>81</v>
      </c>
      <c r="F9501" t="s">
        <v>4935</v>
      </c>
      <c r="G9501">
        <v>0</v>
      </c>
      <c r="H9501">
        <v>7</v>
      </c>
      <c r="I9501">
        <v>3</v>
      </c>
      <c r="J9501">
        <v>3</v>
      </c>
      <c r="K9501">
        <v>1</v>
      </c>
      <c r="L9501">
        <v>0</v>
      </c>
      <c r="M9501">
        <v>0</v>
      </c>
      <c r="N9501">
        <v>0</v>
      </c>
      <c r="O9501">
        <v>0</v>
      </c>
      <c r="P9501">
        <v>0</v>
      </c>
      <c r="Q9501">
        <v>0</v>
      </c>
    </row>
    <row r="9502" spans="1:17" x14ac:dyDescent="0.2">
      <c r="A9502" t="s">
        <v>27240</v>
      </c>
      <c r="B9502" t="s">
        <v>89</v>
      </c>
      <c r="C9502" t="s">
        <v>109</v>
      </c>
      <c r="D9502" t="s">
        <v>17736</v>
      </c>
      <c r="E9502" t="s">
        <v>81</v>
      </c>
      <c r="F9502" t="s">
        <v>4937</v>
      </c>
      <c r="G9502">
        <v>0</v>
      </c>
      <c r="H9502">
        <v>7</v>
      </c>
      <c r="I9502">
        <v>3</v>
      </c>
      <c r="J9502">
        <v>3</v>
      </c>
      <c r="K9502">
        <v>1</v>
      </c>
      <c r="L9502">
        <v>0</v>
      </c>
      <c r="M9502">
        <v>0</v>
      </c>
      <c r="N9502">
        <v>0</v>
      </c>
      <c r="O9502">
        <v>0</v>
      </c>
      <c r="P9502">
        <v>0</v>
      </c>
      <c r="Q9502">
        <v>0</v>
      </c>
    </row>
    <row r="9503" spans="1:17" x14ac:dyDescent="0.2">
      <c r="A9503" t="s">
        <v>27241</v>
      </c>
      <c r="B9503" t="s">
        <v>89</v>
      </c>
      <c r="C9503" t="s">
        <v>109</v>
      </c>
      <c r="D9503" t="s">
        <v>17736</v>
      </c>
      <c r="E9503" t="s">
        <v>81</v>
      </c>
      <c r="F9503" t="s">
        <v>4939</v>
      </c>
      <c r="G9503">
        <v>0</v>
      </c>
      <c r="H9503">
        <v>0</v>
      </c>
      <c r="I9503">
        <v>0</v>
      </c>
      <c r="J9503">
        <v>0</v>
      </c>
      <c r="K9503">
        <v>0</v>
      </c>
      <c r="L9503">
        <v>0</v>
      </c>
      <c r="M9503">
        <v>7</v>
      </c>
      <c r="N9503">
        <v>0</v>
      </c>
      <c r="O9503">
        <v>0</v>
      </c>
      <c r="P9503">
        <v>0</v>
      </c>
      <c r="Q9503">
        <v>0</v>
      </c>
    </row>
    <row r="9504" spans="1:17" x14ac:dyDescent="0.2">
      <c r="A9504" t="s">
        <v>27242</v>
      </c>
      <c r="B9504" t="s">
        <v>89</v>
      </c>
      <c r="C9504" t="s">
        <v>109</v>
      </c>
      <c r="D9504" t="s">
        <v>17736</v>
      </c>
      <c r="E9504" t="s">
        <v>81</v>
      </c>
      <c r="F9504" t="s">
        <v>4941</v>
      </c>
      <c r="G9504">
        <v>0</v>
      </c>
      <c r="H9504">
        <v>7</v>
      </c>
      <c r="I9504">
        <v>3</v>
      </c>
      <c r="J9504">
        <v>3</v>
      </c>
      <c r="K9504">
        <v>1</v>
      </c>
      <c r="L9504">
        <v>0</v>
      </c>
      <c r="M9504">
        <v>0</v>
      </c>
      <c r="N9504">
        <v>0</v>
      </c>
      <c r="O9504">
        <v>0</v>
      </c>
      <c r="P9504">
        <v>0</v>
      </c>
      <c r="Q9504">
        <v>0</v>
      </c>
    </row>
    <row r="9505" spans="1:17" x14ac:dyDescent="0.2">
      <c r="A9505" t="s">
        <v>27243</v>
      </c>
      <c r="B9505" t="s">
        <v>89</v>
      </c>
      <c r="C9505" t="s">
        <v>109</v>
      </c>
      <c r="D9505" t="s">
        <v>17736</v>
      </c>
      <c r="E9505" t="s">
        <v>81</v>
      </c>
      <c r="F9505" t="s">
        <v>4943</v>
      </c>
      <c r="G9505">
        <v>0</v>
      </c>
      <c r="H9505">
        <v>0</v>
      </c>
      <c r="I9505">
        <v>0</v>
      </c>
      <c r="J9505">
        <v>0</v>
      </c>
      <c r="K9505">
        <v>0</v>
      </c>
      <c r="L9505">
        <v>0</v>
      </c>
      <c r="M9505">
        <v>7</v>
      </c>
      <c r="N9505">
        <v>0</v>
      </c>
      <c r="O9505">
        <v>0</v>
      </c>
      <c r="P9505">
        <v>0</v>
      </c>
      <c r="Q9505">
        <v>0</v>
      </c>
    </row>
    <row r="9506" spans="1:17" x14ac:dyDescent="0.2">
      <c r="A9506" t="s">
        <v>27244</v>
      </c>
      <c r="B9506" t="s">
        <v>89</v>
      </c>
      <c r="C9506" t="s">
        <v>109</v>
      </c>
      <c r="D9506" t="s">
        <v>17736</v>
      </c>
      <c r="E9506" t="s">
        <v>81</v>
      </c>
      <c r="F9506" t="s">
        <v>4925</v>
      </c>
      <c r="G9506">
        <v>0</v>
      </c>
      <c r="H9506">
        <v>0</v>
      </c>
      <c r="I9506">
        <v>0</v>
      </c>
      <c r="J9506">
        <v>0</v>
      </c>
      <c r="K9506">
        <v>0</v>
      </c>
      <c r="L9506">
        <v>0</v>
      </c>
      <c r="M9506">
        <v>0</v>
      </c>
      <c r="N9506">
        <v>5</v>
      </c>
      <c r="O9506">
        <v>5</v>
      </c>
      <c r="P9506">
        <v>0</v>
      </c>
      <c r="Q9506">
        <v>0</v>
      </c>
    </row>
    <row r="9507" spans="1:17" x14ac:dyDescent="0.2">
      <c r="A9507" t="s">
        <v>27245</v>
      </c>
      <c r="B9507" t="s">
        <v>89</v>
      </c>
      <c r="C9507" t="s">
        <v>109</v>
      </c>
      <c r="D9507" t="s">
        <v>17736</v>
      </c>
      <c r="E9507" t="s">
        <v>81</v>
      </c>
      <c r="F9507" t="s">
        <v>4927</v>
      </c>
      <c r="G9507">
        <v>0</v>
      </c>
      <c r="H9507">
        <v>0</v>
      </c>
      <c r="I9507">
        <v>0</v>
      </c>
      <c r="J9507">
        <v>0</v>
      </c>
      <c r="K9507">
        <v>0</v>
      </c>
      <c r="L9507">
        <v>0</v>
      </c>
      <c r="M9507">
        <v>0</v>
      </c>
      <c r="N9507">
        <v>4</v>
      </c>
      <c r="O9507">
        <v>4</v>
      </c>
      <c r="P9507">
        <v>0</v>
      </c>
      <c r="Q9507">
        <v>0</v>
      </c>
    </row>
    <row r="9508" spans="1:17" x14ac:dyDescent="0.2">
      <c r="A9508" t="s">
        <v>27246</v>
      </c>
      <c r="B9508" t="s">
        <v>89</v>
      </c>
      <c r="C9508" t="s">
        <v>173</v>
      </c>
      <c r="D9508" t="s">
        <v>17736</v>
      </c>
      <c r="E9508" t="s">
        <v>83</v>
      </c>
      <c r="F9508" t="s">
        <v>4943</v>
      </c>
      <c r="G9508">
        <v>0</v>
      </c>
      <c r="H9508">
        <v>0</v>
      </c>
      <c r="I9508">
        <v>0</v>
      </c>
      <c r="J9508">
        <v>0</v>
      </c>
      <c r="K9508">
        <v>0</v>
      </c>
      <c r="L9508">
        <v>0</v>
      </c>
      <c r="M9508">
        <v>2</v>
      </c>
      <c r="N9508">
        <v>0</v>
      </c>
      <c r="O9508">
        <v>0</v>
      </c>
      <c r="P9508">
        <v>0</v>
      </c>
      <c r="Q9508">
        <v>0</v>
      </c>
    </row>
    <row r="9509" spans="1:17" x14ac:dyDescent="0.2">
      <c r="A9509" t="s">
        <v>27247</v>
      </c>
      <c r="B9509" t="s">
        <v>89</v>
      </c>
      <c r="C9509" t="s">
        <v>173</v>
      </c>
      <c r="D9509" t="s">
        <v>17736</v>
      </c>
      <c r="E9509" t="s">
        <v>83</v>
      </c>
      <c r="F9509" t="s">
        <v>4925</v>
      </c>
      <c r="G9509">
        <v>0</v>
      </c>
      <c r="H9509">
        <v>0</v>
      </c>
      <c r="I9509">
        <v>0</v>
      </c>
      <c r="J9509">
        <v>0</v>
      </c>
      <c r="K9509">
        <v>0</v>
      </c>
      <c r="L9509">
        <v>0</v>
      </c>
      <c r="M9509">
        <v>0</v>
      </c>
      <c r="N9509">
        <v>2</v>
      </c>
      <c r="O9509">
        <v>2</v>
      </c>
      <c r="P9509">
        <v>0</v>
      </c>
      <c r="Q9509">
        <v>0</v>
      </c>
    </row>
    <row r="9510" spans="1:17" x14ac:dyDescent="0.2">
      <c r="A9510" t="s">
        <v>27248</v>
      </c>
      <c r="B9510" t="s">
        <v>89</v>
      </c>
      <c r="C9510" t="s">
        <v>173</v>
      </c>
      <c r="D9510" t="s">
        <v>17736</v>
      </c>
      <c r="E9510" t="s">
        <v>83</v>
      </c>
      <c r="F9510" t="s">
        <v>4927</v>
      </c>
      <c r="G9510">
        <v>0</v>
      </c>
      <c r="H9510">
        <v>0</v>
      </c>
      <c r="I9510">
        <v>0</v>
      </c>
      <c r="J9510">
        <v>0</v>
      </c>
      <c r="K9510">
        <v>0</v>
      </c>
      <c r="L9510">
        <v>0</v>
      </c>
      <c r="M9510">
        <v>0</v>
      </c>
      <c r="N9510">
        <v>1</v>
      </c>
      <c r="O9510">
        <v>1</v>
      </c>
      <c r="P9510">
        <v>0</v>
      </c>
      <c r="Q9510">
        <v>0</v>
      </c>
    </row>
    <row r="9511" spans="1:17" x14ac:dyDescent="0.2">
      <c r="A9511" t="s">
        <v>27249</v>
      </c>
      <c r="B9511" t="s">
        <v>89</v>
      </c>
      <c r="C9511" t="s">
        <v>173</v>
      </c>
      <c r="D9511" t="s">
        <v>17736</v>
      </c>
      <c r="E9511" t="s">
        <v>83</v>
      </c>
      <c r="F9511" t="s">
        <v>17734</v>
      </c>
      <c r="G9511">
        <v>2</v>
      </c>
      <c r="H9511">
        <v>0</v>
      </c>
      <c r="I9511">
        <v>0</v>
      </c>
      <c r="J9511">
        <v>0</v>
      </c>
      <c r="K9511">
        <v>0</v>
      </c>
      <c r="L9511">
        <v>0</v>
      </c>
      <c r="M9511">
        <v>0</v>
      </c>
      <c r="N9511">
        <v>0</v>
      </c>
      <c r="O9511">
        <v>0</v>
      </c>
      <c r="P9511">
        <v>0</v>
      </c>
      <c r="Q9511">
        <v>0</v>
      </c>
    </row>
    <row r="9512" spans="1:17" x14ac:dyDescent="0.2">
      <c r="A9512" t="s">
        <v>27250</v>
      </c>
      <c r="B9512" t="s">
        <v>89</v>
      </c>
      <c r="C9512" t="s">
        <v>173</v>
      </c>
      <c r="D9512" t="s">
        <v>17736</v>
      </c>
      <c r="E9512" t="s">
        <v>81</v>
      </c>
      <c r="F9512" t="s">
        <v>4929</v>
      </c>
      <c r="G9512">
        <v>0</v>
      </c>
      <c r="H9512">
        <v>4</v>
      </c>
      <c r="I9512">
        <v>0</v>
      </c>
      <c r="J9512">
        <v>4</v>
      </c>
      <c r="K9512">
        <v>0</v>
      </c>
      <c r="L9512">
        <v>0</v>
      </c>
      <c r="M9512">
        <v>0</v>
      </c>
      <c r="N9512">
        <v>0</v>
      </c>
      <c r="O9512">
        <v>0</v>
      </c>
      <c r="P9512">
        <v>0</v>
      </c>
      <c r="Q9512">
        <v>0</v>
      </c>
    </row>
    <row r="9513" spans="1:17" x14ac:dyDescent="0.2">
      <c r="A9513" t="s">
        <v>27251</v>
      </c>
      <c r="B9513" t="s">
        <v>89</v>
      </c>
      <c r="C9513" t="s">
        <v>173</v>
      </c>
      <c r="D9513" t="s">
        <v>17736</v>
      </c>
      <c r="E9513" t="s">
        <v>81</v>
      </c>
      <c r="F9513" t="s">
        <v>4931</v>
      </c>
      <c r="G9513">
        <v>0</v>
      </c>
      <c r="H9513">
        <v>4</v>
      </c>
      <c r="I9513">
        <v>0</v>
      </c>
      <c r="J9513">
        <v>4</v>
      </c>
      <c r="K9513">
        <v>0</v>
      </c>
      <c r="L9513">
        <v>0</v>
      </c>
      <c r="M9513">
        <v>0</v>
      </c>
      <c r="N9513">
        <v>0</v>
      </c>
      <c r="O9513">
        <v>0</v>
      </c>
      <c r="P9513">
        <v>0</v>
      </c>
      <c r="Q9513">
        <v>0</v>
      </c>
    </row>
    <row r="9514" spans="1:17" x14ac:dyDescent="0.2">
      <c r="A9514" t="s">
        <v>27252</v>
      </c>
      <c r="B9514" t="s">
        <v>89</v>
      </c>
      <c r="C9514" t="s">
        <v>173</v>
      </c>
      <c r="D9514" t="s">
        <v>17736</v>
      </c>
      <c r="E9514" t="s">
        <v>81</v>
      </c>
      <c r="F9514" t="s">
        <v>4933</v>
      </c>
      <c r="G9514">
        <v>0</v>
      </c>
      <c r="H9514">
        <v>0</v>
      </c>
      <c r="I9514">
        <v>0</v>
      </c>
      <c r="J9514">
        <v>0</v>
      </c>
      <c r="K9514">
        <v>0</v>
      </c>
      <c r="L9514">
        <v>0</v>
      </c>
      <c r="M9514">
        <v>4</v>
      </c>
      <c r="N9514">
        <v>0</v>
      </c>
      <c r="O9514">
        <v>0</v>
      </c>
      <c r="P9514">
        <v>0</v>
      </c>
      <c r="Q9514">
        <v>0</v>
      </c>
    </row>
    <row r="9515" spans="1:17" x14ac:dyDescent="0.2">
      <c r="A9515" t="s">
        <v>27253</v>
      </c>
      <c r="B9515" t="s">
        <v>89</v>
      </c>
      <c r="C9515" t="s">
        <v>173</v>
      </c>
      <c r="D9515" t="s">
        <v>17736</v>
      </c>
      <c r="E9515" t="s">
        <v>81</v>
      </c>
      <c r="F9515" t="s">
        <v>4935</v>
      </c>
      <c r="G9515">
        <v>0</v>
      </c>
      <c r="H9515">
        <v>4</v>
      </c>
      <c r="I9515">
        <v>0</v>
      </c>
      <c r="J9515">
        <v>4</v>
      </c>
      <c r="K9515">
        <v>0</v>
      </c>
      <c r="L9515">
        <v>0</v>
      </c>
      <c r="M9515">
        <v>0</v>
      </c>
      <c r="N9515">
        <v>0</v>
      </c>
      <c r="O9515">
        <v>0</v>
      </c>
      <c r="P9515">
        <v>0</v>
      </c>
      <c r="Q9515">
        <v>0</v>
      </c>
    </row>
    <row r="9516" spans="1:17" x14ac:dyDescent="0.2">
      <c r="A9516" t="s">
        <v>27254</v>
      </c>
      <c r="B9516" t="s">
        <v>89</v>
      </c>
      <c r="C9516" t="s">
        <v>173</v>
      </c>
      <c r="D9516" t="s">
        <v>17736</v>
      </c>
      <c r="E9516" t="s">
        <v>81</v>
      </c>
      <c r="F9516" t="s">
        <v>4937</v>
      </c>
      <c r="G9516">
        <v>0</v>
      </c>
      <c r="H9516">
        <v>4</v>
      </c>
      <c r="I9516">
        <v>0</v>
      </c>
      <c r="J9516">
        <v>4</v>
      </c>
      <c r="K9516">
        <v>0</v>
      </c>
      <c r="L9516">
        <v>0</v>
      </c>
      <c r="M9516">
        <v>0</v>
      </c>
      <c r="N9516">
        <v>0</v>
      </c>
      <c r="O9516">
        <v>0</v>
      </c>
      <c r="P9516">
        <v>0</v>
      </c>
      <c r="Q9516">
        <v>0</v>
      </c>
    </row>
    <row r="9517" spans="1:17" x14ac:dyDescent="0.2">
      <c r="A9517" t="s">
        <v>27255</v>
      </c>
      <c r="B9517" t="s">
        <v>89</v>
      </c>
      <c r="C9517" t="s">
        <v>173</v>
      </c>
      <c r="D9517" t="s">
        <v>17736</v>
      </c>
      <c r="E9517" t="s">
        <v>81</v>
      </c>
      <c r="F9517" t="s">
        <v>4939</v>
      </c>
      <c r="G9517">
        <v>0</v>
      </c>
      <c r="H9517">
        <v>0</v>
      </c>
      <c r="I9517">
        <v>0</v>
      </c>
      <c r="J9517">
        <v>0</v>
      </c>
      <c r="K9517">
        <v>0</v>
      </c>
      <c r="L9517">
        <v>0</v>
      </c>
      <c r="M9517">
        <v>4</v>
      </c>
      <c r="N9517">
        <v>0</v>
      </c>
      <c r="O9517">
        <v>0</v>
      </c>
      <c r="P9517">
        <v>0</v>
      </c>
      <c r="Q9517">
        <v>0</v>
      </c>
    </row>
    <row r="9518" spans="1:17" x14ac:dyDescent="0.2">
      <c r="A9518" t="s">
        <v>27256</v>
      </c>
      <c r="B9518" t="s">
        <v>89</v>
      </c>
      <c r="C9518" t="s">
        <v>173</v>
      </c>
      <c r="D9518" t="s">
        <v>17736</v>
      </c>
      <c r="E9518" t="s">
        <v>81</v>
      </c>
      <c r="F9518" t="s">
        <v>4941</v>
      </c>
      <c r="G9518">
        <v>0</v>
      </c>
      <c r="H9518">
        <v>4</v>
      </c>
      <c r="I9518">
        <v>0</v>
      </c>
      <c r="J9518">
        <v>4</v>
      </c>
      <c r="K9518">
        <v>0</v>
      </c>
      <c r="L9518">
        <v>0</v>
      </c>
      <c r="M9518">
        <v>0</v>
      </c>
      <c r="N9518">
        <v>0</v>
      </c>
      <c r="O9518">
        <v>0</v>
      </c>
      <c r="P9518">
        <v>0</v>
      </c>
      <c r="Q9518">
        <v>0</v>
      </c>
    </row>
    <row r="9519" spans="1:17" x14ac:dyDescent="0.2">
      <c r="A9519" t="s">
        <v>27257</v>
      </c>
      <c r="B9519" t="s">
        <v>89</v>
      </c>
      <c r="C9519" t="s">
        <v>173</v>
      </c>
      <c r="D9519" t="s">
        <v>17736</v>
      </c>
      <c r="E9519" t="s">
        <v>81</v>
      </c>
      <c r="F9519" t="s">
        <v>4943</v>
      </c>
      <c r="G9519">
        <v>0</v>
      </c>
      <c r="H9519">
        <v>0</v>
      </c>
      <c r="I9519">
        <v>0</v>
      </c>
      <c r="J9519">
        <v>0</v>
      </c>
      <c r="K9519">
        <v>0</v>
      </c>
      <c r="L9519">
        <v>0</v>
      </c>
      <c r="M9519">
        <v>4</v>
      </c>
      <c r="N9519">
        <v>0</v>
      </c>
      <c r="O9519">
        <v>0</v>
      </c>
      <c r="P9519">
        <v>0</v>
      </c>
      <c r="Q9519">
        <v>0</v>
      </c>
    </row>
    <row r="9520" spans="1:17" x14ac:dyDescent="0.2">
      <c r="A9520" t="s">
        <v>27258</v>
      </c>
      <c r="B9520" t="s">
        <v>89</v>
      </c>
      <c r="C9520" t="s">
        <v>173</v>
      </c>
      <c r="D9520" t="s">
        <v>17736</v>
      </c>
      <c r="E9520" t="s">
        <v>81</v>
      </c>
      <c r="F9520" t="s">
        <v>4925</v>
      </c>
      <c r="G9520">
        <v>0</v>
      </c>
      <c r="H9520">
        <v>0</v>
      </c>
      <c r="I9520">
        <v>0</v>
      </c>
      <c r="J9520">
        <v>0</v>
      </c>
      <c r="K9520">
        <v>0</v>
      </c>
      <c r="L9520">
        <v>0</v>
      </c>
      <c r="M9520">
        <v>0</v>
      </c>
      <c r="N9520">
        <v>3</v>
      </c>
      <c r="O9520">
        <v>3</v>
      </c>
      <c r="P9520">
        <v>0</v>
      </c>
      <c r="Q9520">
        <v>0</v>
      </c>
    </row>
    <row r="9521" spans="1:17" x14ac:dyDescent="0.2">
      <c r="A9521" t="s">
        <v>27259</v>
      </c>
      <c r="B9521" t="s">
        <v>89</v>
      </c>
      <c r="C9521" t="s">
        <v>173</v>
      </c>
      <c r="D9521" t="s">
        <v>17736</v>
      </c>
      <c r="E9521" t="s">
        <v>81</v>
      </c>
      <c r="F9521" t="s">
        <v>4927</v>
      </c>
      <c r="G9521">
        <v>0</v>
      </c>
      <c r="H9521">
        <v>0</v>
      </c>
      <c r="I9521">
        <v>0</v>
      </c>
      <c r="J9521">
        <v>0</v>
      </c>
      <c r="K9521">
        <v>0</v>
      </c>
      <c r="L9521">
        <v>0</v>
      </c>
      <c r="M9521">
        <v>0</v>
      </c>
      <c r="N9521">
        <v>2</v>
      </c>
      <c r="O9521">
        <v>2</v>
      </c>
      <c r="P9521">
        <v>0</v>
      </c>
      <c r="Q9521">
        <v>0</v>
      </c>
    </row>
    <row r="9522" spans="1:17" x14ac:dyDescent="0.2">
      <c r="A9522" t="s">
        <v>27260</v>
      </c>
      <c r="B9522" t="s">
        <v>89</v>
      </c>
      <c r="C9522" t="s">
        <v>173</v>
      </c>
      <c r="D9522" t="s">
        <v>17736</v>
      </c>
      <c r="E9522" t="s">
        <v>81</v>
      </c>
      <c r="F9522" t="s">
        <v>17734</v>
      </c>
      <c r="G9522">
        <v>4</v>
      </c>
      <c r="H9522">
        <v>0</v>
      </c>
      <c r="I9522">
        <v>0</v>
      </c>
      <c r="J9522">
        <v>0</v>
      </c>
      <c r="K9522">
        <v>0</v>
      </c>
      <c r="L9522">
        <v>0</v>
      </c>
      <c r="M9522">
        <v>0</v>
      </c>
      <c r="N9522">
        <v>0</v>
      </c>
      <c r="O9522">
        <v>0</v>
      </c>
      <c r="P9522">
        <v>0</v>
      </c>
      <c r="Q9522">
        <v>0</v>
      </c>
    </row>
    <row r="9523" spans="1:17" x14ac:dyDescent="0.2">
      <c r="A9523" t="s">
        <v>27261</v>
      </c>
      <c r="B9523" t="s">
        <v>89</v>
      </c>
      <c r="C9523" t="s">
        <v>174</v>
      </c>
      <c r="D9523" t="s">
        <v>17768</v>
      </c>
      <c r="E9523" t="s">
        <v>83</v>
      </c>
      <c r="F9523" t="s">
        <v>17734</v>
      </c>
      <c r="G9523">
        <v>1</v>
      </c>
      <c r="H9523">
        <v>0</v>
      </c>
      <c r="I9523">
        <v>0</v>
      </c>
      <c r="J9523">
        <v>0</v>
      </c>
      <c r="K9523">
        <v>0</v>
      </c>
      <c r="L9523">
        <v>0</v>
      </c>
      <c r="M9523">
        <v>0</v>
      </c>
      <c r="N9523">
        <v>0</v>
      </c>
      <c r="O9523">
        <v>0</v>
      </c>
      <c r="P9523">
        <v>0</v>
      </c>
      <c r="Q9523">
        <v>0</v>
      </c>
    </row>
    <row r="9524" spans="1:17" x14ac:dyDescent="0.2">
      <c r="A9524" t="s">
        <v>27262</v>
      </c>
      <c r="B9524" t="s">
        <v>89</v>
      </c>
      <c r="C9524" t="s">
        <v>174</v>
      </c>
      <c r="D9524" t="s">
        <v>17768</v>
      </c>
      <c r="E9524" t="s">
        <v>81</v>
      </c>
      <c r="F9524" t="s">
        <v>17734</v>
      </c>
      <c r="G9524">
        <v>2</v>
      </c>
      <c r="H9524">
        <v>0</v>
      </c>
      <c r="I9524">
        <v>0</v>
      </c>
      <c r="J9524">
        <v>0</v>
      </c>
      <c r="K9524">
        <v>0</v>
      </c>
      <c r="L9524">
        <v>0</v>
      </c>
      <c r="M9524">
        <v>0</v>
      </c>
      <c r="N9524">
        <v>0</v>
      </c>
      <c r="O9524">
        <v>0</v>
      </c>
      <c r="P9524">
        <v>0</v>
      </c>
      <c r="Q9524">
        <v>0</v>
      </c>
    </row>
    <row r="9525" spans="1:17" x14ac:dyDescent="0.2">
      <c r="A9525" t="s">
        <v>27263</v>
      </c>
      <c r="B9525" t="s">
        <v>89</v>
      </c>
      <c r="C9525" t="s">
        <v>174</v>
      </c>
      <c r="D9525" t="s">
        <v>17736</v>
      </c>
      <c r="E9525" t="s">
        <v>83</v>
      </c>
      <c r="F9525" t="s">
        <v>4929</v>
      </c>
      <c r="G9525">
        <v>0</v>
      </c>
      <c r="H9525">
        <v>22</v>
      </c>
      <c r="I9525">
        <v>1</v>
      </c>
      <c r="J9525">
        <v>18</v>
      </c>
      <c r="K9525">
        <v>1</v>
      </c>
      <c r="L9525">
        <v>2</v>
      </c>
      <c r="M9525">
        <v>0</v>
      </c>
      <c r="N9525">
        <v>0</v>
      </c>
      <c r="O9525">
        <v>0</v>
      </c>
      <c r="P9525">
        <v>0</v>
      </c>
      <c r="Q9525">
        <v>0</v>
      </c>
    </row>
    <row r="9526" spans="1:17" x14ac:dyDescent="0.2">
      <c r="A9526" t="s">
        <v>27264</v>
      </c>
      <c r="B9526" t="s">
        <v>89</v>
      </c>
      <c r="C9526" t="s">
        <v>174</v>
      </c>
      <c r="D9526" t="s">
        <v>17736</v>
      </c>
      <c r="E9526" t="s">
        <v>83</v>
      </c>
      <c r="F9526" t="s">
        <v>4931</v>
      </c>
      <c r="G9526">
        <v>0</v>
      </c>
      <c r="H9526">
        <v>22</v>
      </c>
      <c r="I9526">
        <v>1</v>
      </c>
      <c r="J9526">
        <v>18</v>
      </c>
      <c r="K9526">
        <v>1</v>
      </c>
      <c r="L9526">
        <v>2</v>
      </c>
      <c r="M9526">
        <v>0</v>
      </c>
      <c r="N9526">
        <v>0</v>
      </c>
      <c r="O9526">
        <v>0</v>
      </c>
      <c r="P9526">
        <v>0</v>
      </c>
      <c r="Q9526">
        <v>0</v>
      </c>
    </row>
    <row r="9527" spans="1:17" x14ac:dyDescent="0.2">
      <c r="A9527" t="s">
        <v>27265</v>
      </c>
      <c r="B9527" t="s">
        <v>89</v>
      </c>
      <c r="C9527" t="s">
        <v>174</v>
      </c>
      <c r="D9527" t="s">
        <v>17736</v>
      </c>
      <c r="E9527" t="s">
        <v>83</v>
      </c>
      <c r="F9527" t="s">
        <v>4933</v>
      </c>
      <c r="G9527">
        <v>0</v>
      </c>
      <c r="H9527">
        <v>0</v>
      </c>
      <c r="I9527">
        <v>0</v>
      </c>
      <c r="J9527">
        <v>0</v>
      </c>
      <c r="K9527">
        <v>0</v>
      </c>
      <c r="L9527">
        <v>0</v>
      </c>
      <c r="M9527">
        <v>22</v>
      </c>
      <c r="N9527">
        <v>0</v>
      </c>
      <c r="O9527">
        <v>0</v>
      </c>
      <c r="P9527">
        <v>0</v>
      </c>
      <c r="Q9527">
        <v>0</v>
      </c>
    </row>
    <row r="9528" spans="1:17" x14ac:dyDescent="0.2">
      <c r="A9528" t="s">
        <v>27266</v>
      </c>
      <c r="B9528" t="s">
        <v>89</v>
      </c>
      <c r="C9528" t="s">
        <v>174</v>
      </c>
      <c r="D9528" t="s">
        <v>17736</v>
      </c>
      <c r="E9528" t="s">
        <v>83</v>
      </c>
      <c r="F9528" t="s">
        <v>4935</v>
      </c>
      <c r="G9528">
        <v>0</v>
      </c>
      <c r="H9528">
        <v>22</v>
      </c>
      <c r="I9528">
        <v>1</v>
      </c>
      <c r="J9528">
        <v>18</v>
      </c>
      <c r="K9528">
        <v>1</v>
      </c>
      <c r="L9528">
        <v>2</v>
      </c>
      <c r="M9528">
        <v>0</v>
      </c>
      <c r="N9528">
        <v>0</v>
      </c>
      <c r="O9528">
        <v>0</v>
      </c>
      <c r="P9528">
        <v>0</v>
      </c>
      <c r="Q9528">
        <v>0</v>
      </c>
    </row>
    <row r="9529" spans="1:17" x14ac:dyDescent="0.2">
      <c r="A9529" t="s">
        <v>27267</v>
      </c>
      <c r="B9529" t="s">
        <v>89</v>
      </c>
      <c r="C9529" t="s">
        <v>174</v>
      </c>
      <c r="D9529" t="s">
        <v>17736</v>
      </c>
      <c r="E9529" t="s">
        <v>83</v>
      </c>
      <c r="F9529" t="s">
        <v>4937</v>
      </c>
      <c r="G9529">
        <v>0</v>
      </c>
      <c r="H9529">
        <v>22</v>
      </c>
      <c r="I9529">
        <v>1</v>
      </c>
      <c r="J9529">
        <v>18</v>
      </c>
      <c r="K9529">
        <v>1</v>
      </c>
      <c r="L9529">
        <v>2</v>
      </c>
      <c r="M9529">
        <v>0</v>
      </c>
      <c r="N9529">
        <v>0</v>
      </c>
      <c r="O9529">
        <v>0</v>
      </c>
      <c r="P9529">
        <v>0</v>
      </c>
      <c r="Q9529">
        <v>0</v>
      </c>
    </row>
    <row r="9530" spans="1:17" x14ac:dyDescent="0.2">
      <c r="A9530" t="s">
        <v>27268</v>
      </c>
      <c r="B9530" t="s">
        <v>89</v>
      </c>
      <c r="C9530" t="s">
        <v>174</v>
      </c>
      <c r="D9530" t="s">
        <v>17736</v>
      </c>
      <c r="E9530" t="s">
        <v>83</v>
      </c>
      <c r="F9530" t="s">
        <v>4939</v>
      </c>
      <c r="G9530">
        <v>0</v>
      </c>
      <c r="H9530">
        <v>0</v>
      </c>
      <c r="I9530">
        <v>0</v>
      </c>
      <c r="J9530">
        <v>0</v>
      </c>
      <c r="K9530">
        <v>0</v>
      </c>
      <c r="L9530">
        <v>0</v>
      </c>
      <c r="M9530">
        <v>22</v>
      </c>
      <c r="N9530">
        <v>0</v>
      </c>
      <c r="O9530">
        <v>0</v>
      </c>
      <c r="P9530">
        <v>0</v>
      </c>
      <c r="Q9530">
        <v>0</v>
      </c>
    </row>
    <row r="9531" spans="1:17" x14ac:dyDescent="0.2">
      <c r="A9531" t="s">
        <v>27269</v>
      </c>
      <c r="B9531" t="s">
        <v>89</v>
      </c>
      <c r="C9531" t="s">
        <v>174</v>
      </c>
      <c r="D9531" t="s">
        <v>17736</v>
      </c>
      <c r="E9531" t="s">
        <v>83</v>
      </c>
      <c r="F9531" t="s">
        <v>4941</v>
      </c>
      <c r="G9531">
        <v>0</v>
      </c>
      <c r="H9531">
        <v>22</v>
      </c>
      <c r="I9531">
        <v>1</v>
      </c>
      <c r="J9531">
        <v>18</v>
      </c>
      <c r="K9531">
        <v>1</v>
      </c>
      <c r="L9531">
        <v>2</v>
      </c>
      <c r="M9531">
        <v>0</v>
      </c>
      <c r="N9531">
        <v>0</v>
      </c>
      <c r="O9531">
        <v>0</v>
      </c>
      <c r="P9531">
        <v>0</v>
      </c>
      <c r="Q9531">
        <v>0</v>
      </c>
    </row>
    <row r="9532" spans="1:17" x14ac:dyDescent="0.2">
      <c r="A9532" t="s">
        <v>27270</v>
      </c>
      <c r="B9532" t="s">
        <v>89</v>
      </c>
      <c r="C9532" t="s">
        <v>174</v>
      </c>
      <c r="D9532" t="s">
        <v>17736</v>
      </c>
      <c r="E9532" t="s">
        <v>83</v>
      </c>
      <c r="F9532" t="s">
        <v>4943</v>
      </c>
      <c r="G9532">
        <v>0</v>
      </c>
      <c r="H9532">
        <v>0</v>
      </c>
      <c r="I9532">
        <v>0</v>
      </c>
      <c r="J9532">
        <v>0</v>
      </c>
      <c r="K9532">
        <v>0</v>
      </c>
      <c r="L9532">
        <v>0</v>
      </c>
      <c r="M9532">
        <v>22</v>
      </c>
      <c r="N9532">
        <v>0</v>
      </c>
      <c r="O9532">
        <v>0</v>
      </c>
      <c r="P9532">
        <v>0</v>
      </c>
      <c r="Q9532">
        <v>0</v>
      </c>
    </row>
    <row r="9533" spans="1:17" x14ac:dyDescent="0.2">
      <c r="A9533" t="s">
        <v>27271</v>
      </c>
      <c r="B9533" t="s">
        <v>89</v>
      </c>
      <c r="C9533" t="s">
        <v>174</v>
      </c>
      <c r="D9533" t="s">
        <v>17736</v>
      </c>
      <c r="E9533" t="s">
        <v>83</v>
      </c>
      <c r="F9533" t="s">
        <v>4925</v>
      </c>
      <c r="G9533">
        <v>0</v>
      </c>
      <c r="H9533">
        <v>0</v>
      </c>
      <c r="I9533">
        <v>0</v>
      </c>
      <c r="J9533">
        <v>0</v>
      </c>
      <c r="K9533">
        <v>0</v>
      </c>
      <c r="L9533">
        <v>0</v>
      </c>
      <c r="M9533">
        <v>0</v>
      </c>
      <c r="N9533">
        <v>15</v>
      </c>
      <c r="O9533">
        <v>14</v>
      </c>
      <c r="P9533">
        <v>1</v>
      </c>
      <c r="Q9533">
        <v>0</v>
      </c>
    </row>
    <row r="9534" spans="1:17" x14ac:dyDescent="0.2">
      <c r="A9534" t="s">
        <v>27272</v>
      </c>
      <c r="B9534" t="s">
        <v>89</v>
      </c>
      <c r="C9534" t="s">
        <v>174</v>
      </c>
      <c r="D9534" t="s">
        <v>17736</v>
      </c>
      <c r="E9534" t="s">
        <v>83</v>
      </c>
      <c r="F9534" t="s">
        <v>4927</v>
      </c>
      <c r="G9534">
        <v>0</v>
      </c>
      <c r="H9534">
        <v>0</v>
      </c>
      <c r="I9534">
        <v>0</v>
      </c>
      <c r="J9534">
        <v>0</v>
      </c>
      <c r="K9534">
        <v>0</v>
      </c>
      <c r="L9534">
        <v>0</v>
      </c>
      <c r="M9534">
        <v>0</v>
      </c>
      <c r="N9534">
        <v>12</v>
      </c>
      <c r="O9534">
        <v>11</v>
      </c>
      <c r="P9534">
        <v>1</v>
      </c>
      <c r="Q9534">
        <v>0</v>
      </c>
    </row>
    <row r="9535" spans="1:17" x14ac:dyDescent="0.2">
      <c r="A9535" t="s">
        <v>27273</v>
      </c>
      <c r="B9535" t="s">
        <v>89</v>
      </c>
      <c r="C9535" t="s">
        <v>174</v>
      </c>
      <c r="D9535" t="s">
        <v>17736</v>
      </c>
      <c r="E9535" t="s">
        <v>83</v>
      </c>
      <c r="F9535" t="s">
        <v>17734</v>
      </c>
      <c r="G9535">
        <v>22</v>
      </c>
      <c r="H9535">
        <v>0</v>
      </c>
      <c r="I9535">
        <v>0</v>
      </c>
      <c r="J9535">
        <v>0</v>
      </c>
      <c r="K9535">
        <v>0</v>
      </c>
      <c r="L9535">
        <v>0</v>
      </c>
      <c r="M9535">
        <v>0</v>
      </c>
      <c r="N9535">
        <v>0</v>
      </c>
      <c r="O9535">
        <v>0</v>
      </c>
      <c r="P9535">
        <v>0</v>
      </c>
      <c r="Q9535">
        <v>0</v>
      </c>
    </row>
    <row r="9536" spans="1:17" x14ac:dyDescent="0.2">
      <c r="A9536" t="s">
        <v>27274</v>
      </c>
      <c r="B9536" t="s">
        <v>89</v>
      </c>
      <c r="C9536" t="s">
        <v>236</v>
      </c>
      <c r="D9536" t="s">
        <v>17736</v>
      </c>
      <c r="E9536" t="s">
        <v>81</v>
      </c>
      <c r="F9536" t="s">
        <v>17734</v>
      </c>
      <c r="G9536">
        <v>10</v>
      </c>
      <c r="H9536">
        <v>0</v>
      </c>
      <c r="I9536">
        <v>0</v>
      </c>
      <c r="J9536">
        <v>0</v>
      </c>
      <c r="K9536">
        <v>0</v>
      </c>
      <c r="L9536">
        <v>0</v>
      </c>
      <c r="M9536">
        <v>0</v>
      </c>
      <c r="N9536">
        <v>0</v>
      </c>
      <c r="O9536">
        <v>0</v>
      </c>
      <c r="P9536">
        <v>0</v>
      </c>
      <c r="Q9536">
        <v>0</v>
      </c>
    </row>
    <row r="9537" spans="1:17" x14ac:dyDescent="0.2">
      <c r="A9537" t="s">
        <v>27275</v>
      </c>
      <c r="B9537" t="s">
        <v>89</v>
      </c>
      <c r="C9537" t="s">
        <v>236</v>
      </c>
      <c r="D9537" t="s">
        <v>17754</v>
      </c>
      <c r="E9537" t="s">
        <v>83</v>
      </c>
      <c r="F9537" t="s">
        <v>17734</v>
      </c>
      <c r="G9537">
        <v>1</v>
      </c>
      <c r="H9537">
        <v>0</v>
      </c>
      <c r="I9537">
        <v>0</v>
      </c>
      <c r="J9537">
        <v>0</v>
      </c>
      <c r="K9537">
        <v>0</v>
      </c>
      <c r="L9537">
        <v>0</v>
      </c>
      <c r="M9537">
        <v>0</v>
      </c>
      <c r="N9537">
        <v>0</v>
      </c>
      <c r="O9537">
        <v>0</v>
      </c>
      <c r="P9537">
        <v>0</v>
      </c>
      <c r="Q9537">
        <v>0</v>
      </c>
    </row>
    <row r="9538" spans="1:17" x14ac:dyDescent="0.2">
      <c r="A9538" t="s">
        <v>27276</v>
      </c>
      <c r="B9538" t="s">
        <v>89</v>
      </c>
      <c r="C9538" t="s">
        <v>236</v>
      </c>
      <c r="D9538" t="s">
        <v>17754</v>
      </c>
      <c r="E9538" t="s">
        <v>81</v>
      </c>
      <c r="F9538" t="s">
        <v>17734</v>
      </c>
      <c r="G9538">
        <v>1</v>
      </c>
      <c r="H9538">
        <v>0</v>
      </c>
      <c r="I9538">
        <v>0</v>
      </c>
      <c r="J9538">
        <v>0</v>
      </c>
      <c r="K9538">
        <v>0</v>
      </c>
      <c r="L9538">
        <v>0</v>
      </c>
      <c r="M9538">
        <v>0</v>
      </c>
      <c r="N9538">
        <v>0</v>
      </c>
      <c r="O9538">
        <v>0</v>
      </c>
      <c r="P9538">
        <v>0</v>
      </c>
      <c r="Q9538">
        <v>0</v>
      </c>
    </row>
    <row r="9539" spans="1:17" x14ac:dyDescent="0.2">
      <c r="A9539" t="s">
        <v>27277</v>
      </c>
      <c r="B9539" t="s">
        <v>89</v>
      </c>
      <c r="C9539" t="s">
        <v>237</v>
      </c>
      <c r="D9539" t="s">
        <v>17736</v>
      </c>
      <c r="E9539" t="s">
        <v>83</v>
      </c>
      <c r="F9539" t="s">
        <v>4929</v>
      </c>
      <c r="G9539">
        <v>0</v>
      </c>
      <c r="H9539">
        <v>6</v>
      </c>
      <c r="I9539">
        <v>0</v>
      </c>
      <c r="J9539">
        <v>5</v>
      </c>
      <c r="K9539">
        <v>1</v>
      </c>
      <c r="L9539">
        <v>0</v>
      </c>
      <c r="M9539">
        <v>0</v>
      </c>
      <c r="N9539">
        <v>0</v>
      </c>
      <c r="O9539">
        <v>0</v>
      </c>
      <c r="P9539">
        <v>0</v>
      </c>
      <c r="Q9539">
        <v>0</v>
      </c>
    </row>
    <row r="9540" spans="1:17" x14ac:dyDescent="0.2">
      <c r="A9540" t="s">
        <v>27278</v>
      </c>
      <c r="B9540" t="s">
        <v>89</v>
      </c>
      <c r="C9540" t="s">
        <v>237</v>
      </c>
      <c r="D9540" t="s">
        <v>17736</v>
      </c>
      <c r="E9540" t="s">
        <v>83</v>
      </c>
      <c r="F9540" t="s">
        <v>4931</v>
      </c>
      <c r="G9540">
        <v>0</v>
      </c>
      <c r="H9540">
        <v>6</v>
      </c>
      <c r="I9540">
        <v>0</v>
      </c>
      <c r="J9540">
        <v>5</v>
      </c>
      <c r="K9540">
        <v>1</v>
      </c>
      <c r="L9540">
        <v>0</v>
      </c>
      <c r="M9540">
        <v>0</v>
      </c>
      <c r="N9540">
        <v>0</v>
      </c>
      <c r="O9540">
        <v>0</v>
      </c>
      <c r="P9540">
        <v>0</v>
      </c>
      <c r="Q9540">
        <v>0</v>
      </c>
    </row>
    <row r="9541" spans="1:17" x14ac:dyDescent="0.2">
      <c r="A9541" t="s">
        <v>27279</v>
      </c>
      <c r="B9541" t="s">
        <v>89</v>
      </c>
      <c r="C9541" t="s">
        <v>237</v>
      </c>
      <c r="D9541" t="s">
        <v>17736</v>
      </c>
      <c r="E9541" t="s">
        <v>83</v>
      </c>
      <c r="F9541" t="s">
        <v>4933</v>
      </c>
      <c r="G9541">
        <v>0</v>
      </c>
      <c r="H9541">
        <v>0</v>
      </c>
      <c r="I9541">
        <v>0</v>
      </c>
      <c r="J9541">
        <v>0</v>
      </c>
      <c r="K9541">
        <v>0</v>
      </c>
      <c r="L9541">
        <v>0</v>
      </c>
      <c r="M9541">
        <v>6</v>
      </c>
      <c r="N9541">
        <v>0</v>
      </c>
      <c r="O9541">
        <v>0</v>
      </c>
      <c r="P9541">
        <v>0</v>
      </c>
      <c r="Q9541">
        <v>0</v>
      </c>
    </row>
    <row r="9542" spans="1:17" x14ac:dyDescent="0.2">
      <c r="A9542" t="s">
        <v>27280</v>
      </c>
      <c r="B9542" t="s">
        <v>89</v>
      </c>
      <c r="C9542" t="s">
        <v>237</v>
      </c>
      <c r="D9542" t="s">
        <v>17736</v>
      </c>
      <c r="E9542" t="s">
        <v>83</v>
      </c>
      <c r="F9542" t="s">
        <v>4935</v>
      </c>
      <c r="G9542">
        <v>0</v>
      </c>
      <c r="H9542">
        <v>6</v>
      </c>
      <c r="I9542">
        <v>0</v>
      </c>
      <c r="J9542">
        <v>5</v>
      </c>
      <c r="K9542">
        <v>1</v>
      </c>
      <c r="L9542">
        <v>0</v>
      </c>
      <c r="M9542">
        <v>0</v>
      </c>
      <c r="N9542">
        <v>0</v>
      </c>
      <c r="O9542">
        <v>0</v>
      </c>
      <c r="P9542">
        <v>0</v>
      </c>
      <c r="Q9542">
        <v>0</v>
      </c>
    </row>
    <row r="9543" spans="1:17" x14ac:dyDescent="0.2">
      <c r="A9543" t="s">
        <v>27281</v>
      </c>
      <c r="B9543" t="s">
        <v>89</v>
      </c>
      <c r="C9543" t="s">
        <v>237</v>
      </c>
      <c r="D9543" t="s">
        <v>17736</v>
      </c>
      <c r="E9543" t="s">
        <v>83</v>
      </c>
      <c r="F9543" t="s">
        <v>4937</v>
      </c>
      <c r="G9543">
        <v>0</v>
      </c>
      <c r="H9543">
        <v>6</v>
      </c>
      <c r="I9543">
        <v>0</v>
      </c>
      <c r="J9543">
        <v>5</v>
      </c>
      <c r="K9543">
        <v>1</v>
      </c>
      <c r="L9543">
        <v>0</v>
      </c>
      <c r="M9543">
        <v>0</v>
      </c>
      <c r="N9543">
        <v>0</v>
      </c>
      <c r="O9543">
        <v>0</v>
      </c>
      <c r="P9543">
        <v>0</v>
      </c>
      <c r="Q9543">
        <v>0</v>
      </c>
    </row>
    <row r="9544" spans="1:17" x14ac:dyDescent="0.2">
      <c r="A9544" t="s">
        <v>27282</v>
      </c>
      <c r="B9544" t="s">
        <v>89</v>
      </c>
      <c r="C9544" t="s">
        <v>237</v>
      </c>
      <c r="D9544" t="s">
        <v>17736</v>
      </c>
      <c r="E9544" t="s">
        <v>83</v>
      </c>
      <c r="F9544" t="s">
        <v>4939</v>
      </c>
      <c r="G9544">
        <v>0</v>
      </c>
      <c r="H9544">
        <v>0</v>
      </c>
      <c r="I9544">
        <v>0</v>
      </c>
      <c r="J9544">
        <v>0</v>
      </c>
      <c r="K9544">
        <v>0</v>
      </c>
      <c r="L9544">
        <v>0</v>
      </c>
      <c r="M9544">
        <v>6</v>
      </c>
      <c r="N9544">
        <v>0</v>
      </c>
      <c r="O9544">
        <v>0</v>
      </c>
      <c r="P9544">
        <v>0</v>
      </c>
      <c r="Q9544">
        <v>0</v>
      </c>
    </row>
    <row r="9545" spans="1:17" x14ac:dyDescent="0.2">
      <c r="A9545" t="s">
        <v>27283</v>
      </c>
      <c r="B9545" t="s">
        <v>89</v>
      </c>
      <c r="C9545" t="s">
        <v>237</v>
      </c>
      <c r="D9545" t="s">
        <v>17736</v>
      </c>
      <c r="E9545" t="s">
        <v>83</v>
      </c>
      <c r="F9545" t="s">
        <v>4941</v>
      </c>
      <c r="G9545">
        <v>0</v>
      </c>
      <c r="H9545">
        <v>6</v>
      </c>
      <c r="I9545">
        <v>0</v>
      </c>
      <c r="J9545">
        <v>5</v>
      </c>
      <c r="K9545">
        <v>1</v>
      </c>
      <c r="L9545">
        <v>0</v>
      </c>
      <c r="M9545">
        <v>0</v>
      </c>
      <c r="N9545">
        <v>0</v>
      </c>
      <c r="O9545">
        <v>0</v>
      </c>
      <c r="P9545">
        <v>0</v>
      </c>
      <c r="Q9545">
        <v>0</v>
      </c>
    </row>
    <row r="9546" spans="1:17" x14ac:dyDescent="0.2">
      <c r="A9546" t="s">
        <v>27284</v>
      </c>
      <c r="B9546" t="s">
        <v>89</v>
      </c>
      <c r="C9546" t="s">
        <v>237</v>
      </c>
      <c r="D9546" t="s">
        <v>17736</v>
      </c>
      <c r="E9546" t="s">
        <v>83</v>
      </c>
      <c r="F9546" t="s">
        <v>4943</v>
      </c>
      <c r="G9546">
        <v>0</v>
      </c>
      <c r="H9546">
        <v>0</v>
      </c>
      <c r="I9546">
        <v>0</v>
      </c>
      <c r="J9546">
        <v>0</v>
      </c>
      <c r="K9546">
        <v>0</v>
      </c>
      <c r="L9546">
        <v>0</v>
      </c>
      <c r="M9546">
        <v>6</v>
      </c>
      <c r="N9546">
        <v>0</v>
      </c>
      <c r="O9546">
        <v>0</v>
      </c>
      <c r="P9546">
        <v>0</v>
      </c>
      <c r="Q9546">
        <v>0</v>
      </c>
    </row>
    <row r="9547" spans="1:17" x14ac:dyDescent="0.2">
      <c r="A9547" t="s">
        <v>27285</v>
      </c>
      <c r="B9547" t="s">
        <v>89</v>
      </c>
      <c r="C9547" t="s">
        <v>237</v>
      </c>
      <c r="D9547" t="s">
        <v>17736</v>
      </c>
      <c r="E9547" t="s">
        <v>83</v>
      </c>
      <c r="F9547" t="s">
        <v>4925</v>
      </c>
      <c r="G9547">
        <v>0</v>
      </c>
      <c r="H9547">
        <v>0</v>
      </c>
      <c r="I9547">
        <v>0</v>
      </c>
      <c r="J9547">
        <v>0</v>
      </c>
      <c r="K9547">
        <v>0</v>
      </c>
      <c r="L9547">
        <v>0</v>
      </c>
      <c r="M9547">
        <v>0</v>
      </c>
      <c r="N9547">
        <v>4</v>
      </c>
      <c r="O9547">
        <v>4</v>
      </c>
      <c r="P9547">
        <v>0</v>
      </c>
      <c r="Q9547">
        <v>0</v>
      </c>
    </row>
    <row r="9548" spans="1:17" x14ac:dyDescent="0.2">
      <c r="A9548" t="s">
        <v>27286</v>
      </c>
      <c r="B9548" t="s">
        <v>89</v>
      </c>
      <c r="C9548" t="s">
        <v>237</v>
      </c>
      <c r="D9548" t="s">
        <v>17736</v>
      </c>
      <c r="E9548" t="s">
        <v>83</v>
      </c>
      <c r="F9548" t="s">
        <v>4927</v>
      </c>
      <c r="G9548">
        <v>0</v>
      </c>
      <c r="H9548">
        <v>0</v>
      </c>
      <c r="I9548">
        <v>0</v>
      </c>
      <c r="J9548">
        <v>0</v>
      </c>
      <c r="K9548">
        <v>0</v>
      </c>
      <c r="L9548">
        <v>0</v>
      </c>
      <c r="M9548">
        <v>0</v>
      </c>
      <c r="N9548">
        <v>2</v>
      </c>
      <c r="O9548">
        <v>2</v>
      </c>
      <c r="P9548">
        <v>0</v>
      </c>
      <c r="Q9548">
        <v>0</v>
      </c>
    </row>
    <row r="9549" spans="1:17" x14ac:dyDescent="0.2">
      <c r="A9549" t="s">
        <v>27287</v>
      </c>
      <c r="B9549" t="s">
        <v>89</v>
      </c>
      <c r="C9549" t="s">
        <v>237</v>
      </c>
      <c r="D9549" t="s">
        <v>17736</v>
      </c>
      <c r="E9549" t="s">
        <v>83</v>
      </c>
      <c r="F9549" t="s">
        <v>17734</v>
      </c>
      <c r="G9549">
        <v>6</v>
      </c>
      <c r="H9549">
        <v>0</v>
      </c>
      <c r="I9549">
        <v>0</v>
      </c>
      <c r="J9549">
        <v>0</v>
      </c>
      <c r="K9549">
        <v>0</v>
      </c>
      <c r="L9549">
        <v>0</v>
      </c>
      <c r="M9549">
        <v>0</v>
      </c>
      <c r="N9549">
        <v>0</v>
      </c>
      <c r="O9549">
        <v>0</v>
      </c>
      <c r="P9549">
        <v>0</v>
      </c>
      <c r="Q9549">
        <v>0</v>
      </c>
    </row>
    <row r="9550" spans="1:17" x14ac:dyDescent="0.2">
      <c r="A9550" t="s">
        <v>27288</v>
      </c>
      <c r="B9550" t="s">
        <v>89</v>
      </c>
      <c r="C9550" t="s">
        <v>237</v>
      </c>
      <c r="D9550" t="s">
        <v>17736</v>
      </c>
      <c r="E9550" t="s">
        <v>81</v>
      </c>
      <c r="F9550" t="s">
        <v>4929</v>
      </c>
      <c r="G9550">
        <v>0</v>
      </c>
      <c r="H9550">
        <v>4</v>
      </c>
      <c r="I9550">
        <v>1</v>
      </c>
      <c r="J9550">
        <v>1</v>
      </c>
      <c r="K9550">
        <v>2</v>
      </c>
      <c r="L9550">
        <v>0</v>
      </c>
      <c r="M9550">
        <v>0</v>
      </c>
      <c r="N9550">
        <v>0</v>
      </c>
      <c r="O9550">
        <v>0</v>
      </c>
      <c r="P9550">
        <v>0</v>
      </c>
      <c r="Q9550">
        <v>0</v>
      </c>
    </row>
    <row r="9551" spans="1:17" x14ac:dyDescent="0.2">
      <c r="A9551" t="s">
        <v>27289</v>
      </c>
      <c r="B9551" t="s">
        <v>89</v>
      </c>
      <c r="C9551" t="s">
        <v>237</v>
      </c>
      <c r="D9551" t="s">
        <v>17736</v>
      </c>
      <c r="E9551" t="s">
        <v>81</v>
      </c>
      <c r="F9551" t="s">
        <v>4931</v>
      </c>
      <c r="G9551">
        <v>0</v>
      </c>
      <c r="H9551">
        <v>4</v>
      </c>
      <c r="I9551">
        <v>1</v>
      </c>
      <c r="J9551">
        <v>1</v>
      </c>
      <c r="K9551">
        <v>2</v>
      </c>
      <c r="L9551">
        <v>0</v>
      </c>
      <c r="M9551">
        <v>0</v>
      </c>
      <c r="N9551">
        <v>0</v>
      </c>
      <c r="O9551">
        <v>0</v>
      </c>
      <c r="P9551">
        <v>0</v>
      </c>
      <c r="Q9551">
        <v>0</v>
      </c>
    </row>
    <row r="9552" spans="1:17" x14ac:dyDescent="0.2">
      <c r="A9552" t="s">
        <v>27290</v>
      </c>
      <c r="B9552" t="s">
        <v>89</v>
      </c>
      <c r="C9552" t="s">
        <v>237</v>
      </c>
      <c r="D9552" t="s">
        <v>17736</v>
      </c>
      <c r="E9552" t="s">
        <v>81</v>
      </c>
      <c r="F9552" t="s">
        <v>4933</v>
      </c>
      <c r="G9552">
        <v>0</v>
      </c>
      <c r="H9552">
        <v>0</v>
      </c>
      <c r="I9552">
        <v>0</v>
      </c>
      <c r="J9552">
        <v>0</v>
      </c>
      <c r="K9552">
        <v>0</v>
      </c>
      <c r="L9552">
        <v>0</v>
      </c>
      <c r="M9552">
        <v>4</v>
      </c>
      <c r="N9552">
        <v>0</v>
      </c>
      <c r="O9552">
        <v>0</v>
      </c>
      <c r="P9552">
        <v>0</v>
      </c>
      <c r="Q9552">
        <v>0</v>
      </c>
    </row>
    <row r="9553" spans="1:17" x14ac:dyDescent="0.2">
      <c r="A9553" t="s">
        <v>27291</v>
      </c>
      <c r="B9553" t="s">
        <v>89</v>
      </c>
      <c r="C9553" t="s">
        <v>237</v>
      </c>
      <c r="D9553" t="s">
        <v>17736</v>
      </c>
      <c r="E9553" t="s">
        <v>81</v>
      </c>
      <c r="F9553" t="s">
        <v>4935</v>
      </c>
      <c r="G9553">
        <v>0</v>
      </c>
      <c r="H9553">
        <v>4</v>
      </c>
      <c r="I9553">
        <v>1</v>
      </c>
      <c r="J9553">
        <v>1</v>
      </c>
      <c r="K9553">
        <v>2</v>
      </c>
      <c r="L9553">
        <v>0</v>
      </c>
      <c r="M9553">
        <v>0</v>
      </c>
      <c r="N9553">
        <v>0</v>
      </c>
      <c r="O9553">
        <v>0</v>
      </c>
      <c r="P9553">
        <v>0</v>
      </c>
      <c r="Q9553">
        <v>0</v>
      </c>
    </row>
    <row r="9554" spans="1:17" x14ac:dyDescent="0.2">
      <c r="A9554" t="s">
        <v>27292</v>
      </c>
      <c r="B9554" t="s">
        <v>89</v>
      </c>
      <c r="C9554" t="s">
        <v>237</v>
      </c>
      <c r="D9554" t="s">
        <v>17736</v>
      </c>
      <c r="E9554" t="s">
        <v>81</v>
      </c>
      <c r="F9554" t="s">
        <v>4937</v>
      </c>
      <c r="G9554">
        <v>0</v>
      </c>
      <c r="H9554">
        <v>4</v>
      </c>
      <c r="I9554">
        <v>1</v>
      </c>
      <c r="J9554">
        <v>1</v>
      </c>
      <c r="K9554">
        <v>2</v>
      </c>
      <c r="L9554">
        <v>0</v>
      </c>
      <c r="M9554">
        <v>0</v>
      </c>
      <c r="N9554">
        <v>0</v>
      </c>
      <c r="O9554">
        <v>0</v>
      </c>
      <c r="P9554">
        <v>0</v>
      </c>
      <c r="Q9554">
        <v>0</v>
      </c>
    </row>
    <row r="9555" spans="1:17" x14ac:dyDescent="0.2">
      <c r="A9555" t="s">
        <v>27293</v>
      </c>
      <c r="B9555" t="s">
        <v>89</v>
      </c>
      <c r="C9555" t="s">
        <v>237</v>
      </c>
      <c r="D9555" t="s">
        <v>17736</v>
      </c>
      <c r="E9555" t="s">
        <v>81</v>
      </c>
      <c r="F9555" t="s">
        <v>4939</v>
      </c>
      <c r="G9555">
        <v>0</v>
      </c>
      <c r="H9555">
        <v>0</v>
      </c>
      <c r="I9555">
        <v>0</v>
      </c>
      <c r="J9555">
        <v>0</v>
      </c>
      <c r="K9555">
        <v>0</v>
      </c>
      <c r="L9555">
        <v>0</v>
      </c>
      <c r="M9555">
        <v>4</v>
      </c>
      <c r="N9555">
        <v>0</v>
      </c>
      <c r="O9555">
        <v>0</v>
      </c>
      <c r="P9555">
        <v>0</v>
      </c>
      <c r="Q9555">
        <v>0</v>
      </c>
    </row>
    <row r="9556" spans="1:17" x14ac:dyDescent="0.2">
      <c r="A9556" t="s">
        <v>27294</v>
      </c>
      <c r="B9556" t="s">
        <v>89</v>
      </c>
      <c r="C9556" t="s">
        <v>237</v>
      </c>
      <c r="D9556" t="s">
        <v>17736</v>
      </c>
      <c r="E9556" t="s">
        <v>81</v>
      </c>
      <c r="F9556" t="s">
        <v>4941</v>
      </c>
      <c r="G9556">
        <v>0</v>
      </c>
      <c r="H9556">
        <v>4</v>
      </c>
      <c r="I9556">
        <v>1</v>
      </c>
      <c r="J9556">
        <v>1</v>
      </c>
      <c r="K9556">
        <v>2</v>
      </c>
      <c r="L9556">
        <v>0</v>
      </c>
      <c r="M9556">
        <v>0</v>
      </c>
      <c r="N9556">
        <v>0</v>
      </c>
      <c r="O9556">
        <v>0</v>
      </c>
      <c r="P9556">
        <v>0</v>
      </c>
      <c r="Q9556">
        <v>0</v>
      </c>
    </row>
    <row r="9557" spans="1:17" x14ac:dyDescent="0.2">
      <c r="A9557" t="s">
        <v>27295</v>
      </c>
      <c r="B9557" t="s">
        <v>89</v>
      </c>
      <c r="C9557" t="s">
        <v>237</v>
      </c>
      <c r="D9557" t="s">
        <v>17736</v>
      </c>
      <c r="E9557" t="s">
        <v>81</v>
      </c>
      <c r="F9557" t="s">
        <v>4943</v>
      </c>
      <c r="G9557">
        <v>0</v>
      </c>
      <c r="H9557">
        <v>0</v>
      </c>
      <c r="I9557">
        <v>0</v>
      </c>
      <c r="J9557">
        <v>0</v>
      </c>
      <c r="K9557">
        <v>0</v>
      </c>
      <c r="L9557">
        <v>0</v>
      </c>
      <c r="M9557">
        <v>4</v>
      </c>
      <c r="N9557">
        <v>0</v>
      </c>
      <c r="O9557">
        <v>0</v>
      </c>
      <c r="P9557">
        <v>0</v>
      </c>
      <c r="Q9557">
        <v>0</v>
      </c>
    </row>
    <row r="9558" spans="1:17" x14ac:dyDescent="0.2">
      <c r="A9558" t="s">
        <v>27296</v>
      </c>
      <c r="B9558" t="s">
        <v>89</v>
      </c>
      <c r="C9558" t="s">
        <v>237</v>
      </c>
      <c r="D9558" t="s">
        <v>17736</v>
      </c>
      <c r="E9558" t="s">
        <v>81</v>
      </c>
      <c r="F9558" t="s">
        <v>4925</v>
      </c>
      <c r="G9558">
        <v>0</v>
      </c>
      <c r="H9558">
        <v>0</v>
      </c>
      <c r="I9558">
        <v>0</v>
      </c>
      <c r="J9558">
        <v>0</v>
      </c>
      <c r="K9558">
        <v>0</v>
      </c>
      <c r="L9558">
        <v>0</v>
      </c>
      <c r="M9558">
        <v>0</v>
      </c>
      <c r="N9558">
        <v>2</v>
      </c>
      <c r="O9558">
        <v>2</v>
      </c>
      <c r="P9558">
        <v>0</v>
      </c>
      <c r="Q9558">
        <v>0</v>
      </c>
    </row>
    <row r="9559" spans="1:17" x14ac:dyDescent="0.2">
      <c r="A9559" t="s">
        <v>27297</v>
      </c>
      <c r="B9559" t="s">
        <v>89</v>
      </c>
      <c r="C9559" t="s">
        <v>237</v>
      </c>
      <c r="D9559" t="s">
        <v>17736</v>
      </c>
      <c r="E9559" t="s">
        <v>81</v>
      </c>
      <c r="F9559" t="s">
        <v>4927</v>
      </c>
      <c r="G9559">
        <v>0</v>
      </c>
      <c r="H9559">
        <v>0</v>
      </c>
      <c r="I9559">
        <v>0</v>
      </c>
      <c r="J9559">
        <v>0</v>
      </c>
      <c r="K9559">
        <v>0</v>
      </c>
      <c r="L9559">
        <v>0</v>
      </c>
      <c r="M9559">
        <v>0</v>
      </c>
      <c r="N9559">
        <v>2</v>
      </c>
      <c r="O9559">
        <v>2</v>
      </c>
      <c r="P9559">
        <v>0</v>
      </c>
      <c r="Q9559">
        <v>0</v>
      </c>
    </row>
    <row r="9560" spans="1:17" x14ac:dyDescent="0.2">
      <c r="A9560" t="s">
        <v>27298</v>
      </c>
      <c r="B9560" t="s">
        <v>89</v>
      </c>
      <c r="C9560" t="s">
        <v>237</v>
      </c>
      <c r="D9560" t="s">
        <v>17736</v>
      </c>
      <c r="E9560" t="s">
        <v>81</v>
      </c>
      <c r="F9560" t="s">
        <v>17734</v>
      </c>
      <c r="G9560">
        <v>4</v>
      </c>
      <c r="H9560">
        <v>0</v>
      </c>
      <c r="I9560">
        <v>0</v>
      </c>
      <c r="J9560">
        <v>0</v>
      </c>
      <c r="K9560">
        <v>0</v>
      </c>
      <c r="L9560">
        <v>0</v>
      </c>
      <c r="M9560">
        <v>0</v>
      </c>
      <c r="N9560">
        <v>0</v>
      </c>
      <c r="O9560">
        <v>0</v>
      </c>
      <c r="P9560">
        <v>0</v>
      </c>
      <c r="Q9560">
        <v>0</v>
      </c>
    </row>
    <row r="9561" spans="1:17" x14ac:dyDescent="0.2">
      <c r="A9561" t="s">
        <v>27299</v>
      </c>
      <c r="B9561" t="s">
        <v>89</v>
      </c>
      <c r="C9561" t="s">
        <v>238</v>
      </c>
      <c r="D9561" t="s">
        <v>17736</v>
      </c>
      <c r="E9561" t="s">
        <v>83</v>
      </c>
      <c r="F9561" t="s">
        <v>4929</v>
      </c>
      <c r="G9561">
        <v>0</v>
      </c>
      <c r="H9561">
        <v>3</v>
      </c>
      <c r="I9561">
        <v>0</v>
      </c>
      <c r="J9561">
        <v>3</v>
      </c>
      <c r="K9561">
        <v>0</v>
      </c>
      <c r="L9561">
        <v>0</v>
      </c>
      <c r="M9561">
        <v>0</v>
      </c>
      <c r="N9561">
        <v>0</v>
      </c>
      <c r="O9561">
        <v>0</v>
      </c>
      <c r="P9561">
        <v>0</v>
      </c>
      <c r="Q9561">
        <v>0</v>
      </c>
    </row>
    <row r="9562" spans="1:17" x14ac:dyDescent="0.2">
      <c r="A9562" t="s">
        <v>27300</v>
      </c>
      <c r="B9562" t="s">
        <v>89</v>
      </c>
      <c r="C9562" t="s">
        <v>238</v>
      </c>
      <c r="D9562" t="s">
        <v>17736</v>
      </c>
      <c r="E9562" t="s">
        <v>83</v>
      </c>
      <c r="F9562" t="s">
        <v>4931</v>
      </c>
      <c r="G9562">
        <v>0</v>
      </c>
      <c r="H9562">
        <v>3</v>
      </c>
      <c r="I9562">
        <v>0</v>
      </c>
      <c r="J9562">
        <v>3</v>
      </c>
      <c r="K9562">
        <v>0</v>
      </c>
      <c r="L9562">
        <v>0</v>
      </c>
      <c r="M9562">
        <v>0</v>
      </c>
      <c r="N9562">
        <v>0</v>
      </c>
      <c r="O9562">
        <v>0</v>
      </c>
      <c r="P9562">
        <v>0</v>
      </c>
      <c r="Q9562">
        <v>0</v>
      </c>
    </row>
    <row r="9563" spans="1:17" x14ac:dyDescent="0.2">
      <c r="A9563" t="s">
        <v>27301</v>
      </c>
      <c r="B9563" t="s">
        <v>89</v>
      </c>
      <c r="C9563" t="s">
        <v>238</v>
      </c>
      <c r="D9563" t="s">
        <v>17736</v>
      </c>
      <c r="E9563" t="s">
        <v>83</v>
      </c>
      <c r="F9563" t="s">
        <v>4933</v>
      </c>
      <c r="G9563">
        <v>0</v>
      </c>
      <c r="H9563">
        <v>0</v>
      </c>
      <c r="I9563">
        <v>0</v>
      </c>
      <c r="J9563">
        <v>0</v>
      </c>
      <c r="K9563">
        <v>0</v>
      </c>
      <c r="L9563">
        <v>0</v>
      </c>
      <c r="M9563">
        <v>3</v>
      </c>
      <c r="N9563">
        <v>0</v>
      </c>
      <c r="O9563">
        <v>0</v>
      </c>
      <c r="P9563">
        <v>0</v>
      </c>
      <c r="Q9563">
        <v>0</v>
      </c>
    </row>
    <row r="9564" spans="1:17" x14ac:dyDescent="0.2">
      <c r="A9564" t="s">
        <v>27302</v>
      </c>
      <c r="B9564" t="s">
        <v>88</v>
      </c>
      <c r="C9564" t="s">
        <v>149</v>
      </c>
      <c r="D9564" t="s">
        <v>17736</v>
      </c>
      <c r="E9564" t="s">
        <v>81</v>
      </c>
      <c r="F9564" t="s">
        <v>4939</v>
      </c>
      <c r="G9564">
        <v>0</v>
      </c>
      <c r="H9564">
        <v>0</v>
      </c>
      <c r="I9564">
        <v>0</v>
      </c>
      <c r="J9564">
        <v>0</v>
      </c>
      <c r="K9564">
        <v>0</v>
      </c>
      <c r="L9564">
        <v>0</v>
      </c>
      <c r="M9564">
        <v>65</v>
      </c>
      <c r="N9564">
        <v>0</v>
      </c>
      <c r="O9564">
        <v>0</v>
      </c>
      <c r="P9564">
        <v>0</v>
      </c>
      <c r="Q9564">
        <v>0</v>
      </c>
    </row>
    <row r="9565" spans="1:17" x14ac:dyDescent="0.2">
      <c r="A9565" t="s">
        <v>27303</v>
      </c>
      <c r="B9565" t="s">
        <v>88</v>
      </c>
      <c r="C9565" t="s">
        <v>149</v>
      </c>
      <c r="D9565" t="s">
        <v>17736</v>
      </c>
      <c r="E9565" t="s">
        <v>81</v>
      </c>
      <c r="F9565" t="s">
        <v>4941</v>
      </c>
      <c r="G9565">
        <v>0</v>
      </c>
      <c r="H9565">
        <v>65</v>
      </c>
      <c r="I9565">
        <v>10</v>
      </c>
      <c r="J9565">
        <v>45</v>
      </c>
      <c r="K9565">
        <v>5</v>
      </c>
      <c r="L9565">
        <v>5</v>
      </c>
      <c r="M9565">
        <v>0</v>
      </c>
      <c r="N9565">
        <v>0</v>
      </c>
      <c r="O9565">
        <v>0</v>
      </c>
      <c r="P9565">
        <v>0</v>
      </c>
      <c r="Q9565">
        <v>0</v>
      </c>
    </row>
    <row r="9566" spans="1:17" x14ac:dyDescent="0.2">
      <c r="A9566" t="s">
        <v>27304</v>
      </c>
      <c r="B9566" t="s">
        <v>88</v>
      </c>
      <c r="C9566" t="s">
        <v>149</v>
      </c>
      <c r="D9566" t="s">
        <v>17736</v>
      </c>
      <c r="E9566" t="s">
        <v>81</v>
      </c>
      <c r="F9566" t="s">
        <v>4943</v>
      </c>
      <c r="G9566">
        <v>0</v>
      </c>
      <c r="H9566">
        <v>0</v>
      </c>
      <c r="I9566">
        <v>0</v>
      </c>
      <c r="J9566">
        <v>0</v>
      </c>
      <c r="K9566">
        <v>0</v>
      </c>
      <c r="L9566">
        <v>0</v>
      </c>
      <c r="M9566">
        <v>65</v>
      </c>
      <c r="N9566">
        <v>0</v>
      </c>
      <c r="O9566">
        <v>0</v>
      </c>
      <c r="P9566">
        <v>0</v>
      </c>
      <c r="Q9566">
        <v>0</v>
      </c>
    </row>
    <row r="9567" spans="1:17" x14ac:dyDescent="0.2">
      <c r="A9567" t="s">
        <v>27305</v>
      </c>
      <c r="B9567" t="s">
        <v>89</v>
      </c>
      <c r="C9567" t="s">
        <v>241</v>
      </c>
      <c r="D9567" t="s">
        <v>17736</v>
      </c>
      <c r="E9567" t="s">
        <v>81</v>
      </c>
      <c r="F9567" t="s">
        <v>4941</v>
      </c>
      <c r="G9567">
        <v>0</v>
      </c>
      <c r="H9567">
        <v>19</v>
      </c>
      <c r="I9567">
        <v>2</v>
      </c>
      <c r="J9567">
        <v>12</v>
      </c>
      <c r="K9567">
        <v>3</v>
      </c>
      <c r="L9567">
        <v>2</v>
      </c>
      <c r="M9567">
        <v>0</v>
      </c>
      <c r="N9567">
        <v>0</v>
      </c>
      <c r="O9567">
        <v>0</v>
      </c>
      <c r="P9567">
        <v>0</v>
      </c>
      <c r="Q9567">
        <v>0</v>
      </c>
    </row>
    <row r="9568" spans="1:17" x14ac:dyDescent="0.2">
      <c r="A9568" t="s">
        <v>27306</v>
      </c>
      <c r="B9568" t="s">
        <v>89</v>
      </c>
      <c r="C9568" t="s">
        <v>241</v>
      </c>
      <c r="D9568" t="s">
        <v>17736</v>
      </c>
      <c r="E9568" t="s">
        <v>81</v>
      </c>
      <c r="F9568" t="s">
        <v>4943</v>
      </c>
      <c r="G9568">
        <v>0</v>
      </c>
      <c r="H9568">
        <v>0</v>
      </c>
      <c r="I9568">
        <v>0</v>
      </c>
      <c r="J9568">
        <v>0</v>
      </c>
      <c r="K9568">
        <v>0</v>
      </c>
      <c r="L9568">
        <v>0</v>
      </c>
      <c r="M9568">
        <v>19</v>
      </c>
      <c r="N9568">
        <v>0</v>
      </c>
      <c r="O9568">
        <v>0</v>
      </c>
      <c r="P9568">
        <v>0</v>
      </c>
      <c r="Q9568">
        <v>0</v>
      </c>
    </row>
    <row r="9569" spans="1:17" x14ac:dyDescent="0.2">
      <c r="A9569" t="s">
        <v>27307</v>
      </c>
      <c r="B9569" t="s">
        <v>89</v>
      </c>
      <c r="C9569" t="s">
        <v>241</v>
      </c>
      <c r="D9569" t="s">
        <v>17736</v>
      </c>
      <c r="E9569" t="s">
        <v>81</v>
      </c>
      <c r="F9569" t="s">
        <v>4925</v>
      </c>
      <c r="G9569">
        <v>0</v>
      </c>
      <c r="H9569">
        <v>0</v>
      </c>
      <c r="I9569">
        <v>0</v>
      </c>
      <c r="J9569">
        <v>0</v>
      </c>
      <c r="K9569">
        <v>0</v>
      </c>
      <c r="L9569">
        <v>0</v>
      </c>
      <c r="M9569">
        <v>0</v>
      </c>
      <c r="N9569">
        <v>16</v>
      </c>
      <c r="O9569">
        <v>13</v>
      </c>
      <c r="P9569">
        <v>2</v>
      </c>
      <c r="Q9569">
        <v>1</v>
      </c>
    </row>
    <row r="9570" spans="1:17" x14ac:dyDescent="0.2">
      <c r="A9570" t="s">
        <v>27308</v>
      </c>
      <c r="B9570" t="s">
        <v>89</v>
      </c>
      <c r="C9570" t="s">
        <v>241</v>
      </c>
      <c r="D9570" t="s">
        <v>17736</v>
      </c>
      <c r="E9570" t="s">
        <v>81</v>
      </c>
      <c r="F9570" t="s">
        <v>4927</v>
      </c>
      <c r="G9570">
        <v>0</v>
      </c>
      <c r="H9570">
        <v>0</v>
      </c>
      <c r="I9570">
        <v>0</v>
      </c>
      <c r="J9570">
        <v>0</v>
      </c>
      <c r="K9570">
        <v>0</v>
      </c>
      <c r="L9570">
        <v>0</v>
      </c>
      <c r="M9570">
        <v>0</v>
      </c>
      <c r="N9570">
        <v>14</v>
      </c>
      <c r="O9570">
        <v>11</v>
      </c>
      <c r="P9570">
        <v>2</v>
      </c>
      <c r="Q9570">
        <v>1</v>
      </c>
    </row>
    <row r="9571" spans="1:17" x14ac:dyDescent="0.2">
      <c r="A9571" t="s">
        <v>27309</v>
      </c>
      <c r="B9571" t="s">
        <v>89</v>
      </c>
      <c r="C9571" t="s">
        <v>241</v>
      </c>
      <c r="D9571" t="s">
        <v>17736</v>
      </c>
      <c r="E9571" t="s">
        <v>81</v>
      </c>
      <c r="F9571" t="s">
        <v>17734</v>
      </c>
      <c r="G9571">
        <v>19</v>
      </c>
      <c r="H9571">
        <v>0</v>
      </c>
      <c r="I9571">
        <v>0</v>
      </c>
      <c r="J9571">
        <v>0</v>
      </c>
      <c r="K9571">
        <v>0</v>
      </c>
      <c r="L9571">
        <v>0</v>
      </c>
      <c r="M9571">
        <v>0</v>
      </c>
      <c r="N9571">
        <v>0</v>
      </c>
      <c r="O9571">
        <v>0</v>
      </c>
      <c r="P9571">
        <v>0</v>
      </c>
      <c r="Q9571">
        <v>0</v>
      </c>
    </row>
    <row r="9572" spans="1:17" x14ac:dyDescent="0.2">
      <c r="A9572" t="s">
        <v>27310</v>
      </c>
      <c r="B9572" t="s">
        <v>89</v>
      </c>
      <c r="C9572" t="s">
        <v>241</v>
      </c>
      <c r="D9572" t="s">
        <v>17754</v>
      </c>
      <c r="E9572" t="s">
        <v>83</v>
      </c>
      <c r="F9572" t="s">
        <v>17734</v>
      </c>
      <c r="G9572">
        <v>1</v>
      </c>
      <c r="H9572">
        <v>0</v>
      </c>
      <c r="I9572">
        <v>0</v>
      </c>
      <c r="J9572">
        <v>0</v>
      </c>
      <c r="K9572">
        <v>0</v>
      </c>
      <c r="L9572">
        <v>0</v>
      </c>
      <c r="M9572">
        <v>0</v>
      </c>
      <c r="N9572">
        <v>0</v>
      </c>
      <c r="O9572">
        <v>0</v>
      </c>
      <c r="P9572">
        <v>0</v>
      </c>
      <c r="Q9572">
        <v>0</v>
      </c>
    </row>
    <row r="9573" spans="1:17" x14ac:dyDescent="0.2">
      <c r="A9573" t="s">
        <v>27311</v>
      </c>
      <c r="B9573" t="s">
        <v>89</v>
      </c>
      <c r="C9573" t="s">
        <v>241</v>
      </c>
      <c r="D9573" t="s">
        <v>17754</v>
      </c>
      <c r="E9573" t="s">
        <v>81</v>
      </c>
      <c r="F9573" t="s">
        <v>17734</v>
      </c>
      <c r="G9573">
        <v>1</v>
      </c>
      <c r="H9573">
        <v>0</v>
      </c>
      <c r="I9573">
        <v>0</v>
      </c>
      <c r="J9573">
        <v>0</v>
      </c>
      <c r="K9573">
        <v>0</v>
      </c>
      <c r="L9573">
        <v>0</v>
      </c>
      <c r="M9573">
        <v>0</v>
      </c>
      <c r="N9573">
        <v>0</v>
      </c>
      <c r="O9573">
        <v>0</v>
      </c>
      <c r="P9573">
        <v>0</v>
      </c>
      <c r="Q9573">
        <v>0</v>
      </c>
    </row>
    <row r="9574" spans="1:17" x14ac:dyDescent="0.2">
      <c r="A9574" t="s">
        <v>27312</v>
      </c>
      <c r="B9574" t="s">
        <v>89</v>
      </c>
      <c r="C9574" t="s">
        <v>242</v>
      </c>
      <c r="D9574" t="s">
        <v>17768</v>
      </c>
      <c r="E9574" t="s">
        <v>83</v>
      </c>
      <c r="F9574" t="s">
        <v>17734</v>
      </c>
      <c r="G9574">
        <v>1</v>
      </c>
      <c r="H9574">
        <v>0</v>
      </c>
      <c r="I9574">
        <v>0</v>
      </c>
      <c r="J9574">
        <v>0</v>
      </c>
      <c r="K9574">
        <v>0</v>
      </c>
      <c r="L9574">
        <v>0</v>
      </c>
      <c r="M9574">
        <v>0</v>
      </c>
      <c r="N9574">
        <v>0</v>
      </c>
      <c r="O9574">
        <v>0</v>
      </c>
      <c r="P9574">
        <v>0</v>
      </c>
      <c r="Q9574">
        <v>0</v>
      </c>
    </row>
    <row r="9575" spans="1:17" x14ac:dyDescent="0.2">
      <c r="A9575" t="s">
        <v>27313</v>
      </c>
      <c r="B9575" t="s">
        <v>89</v>
      </c>
      <c r="C9575" t="s">
        <v>242</v>
      </c>
      <c r="D9575" t="s">
        <v>17736</v>
      </c>
      <c r="E9575" t="s">
        <v>83</v>
      </c>
      <c r="F9575" t="s">
        <v>4929</v>
      </c>
      <c r="G9575">
        <v>0</v>
      </c>
      <c r="H9575">
        <v>8</v>
      </c>
      <c r="I9575">
        <v>3</v>
      </c>
      <c r="J9575">
        <v>3</v>
      </c>
      <c r="K9575">
        <v>1</v>
      </c>
      <c r="L9575">
        <v>1</v>
      </c>
      <c r="M9575">
        <v>0</v>
      </c>
      <c r="N9575">
        <v>0</v>
      </c>
      <c r="O9575">
        <v>0</v>
      </c>
      <c r="P9575">
        <v>0</v>
      </c>
      <c r="Q9575">
        <v>0</v>
      </c>
    </row>
    <row r="9576" spans="1:17" x14ac:dyDescent="0.2">
      <c r="A9576" t="s">
        <v>27314</v>
      </c>
      <c r="B9576" t="s">
        <v>89</v>
      </c>
      <c r="C9576" t="s">
        <v>242</v>
      </c>
      <c r="D9576" t="s">
        <v>17736</v>
      </c>
      <c r="E9576" t="s">
        <v>83</v>
      </c>
      <c r="F9576" t="s">
        <v>4931</v>
      </c>
      <c r="G9576">
        <v>0</v>
      </c>
      <c r="H9576">
        <v>8</v>
      </c>
      <c r="I9576">
        <v>3</v>
      </c>
      <c r="J9576">
        <v>2</v>
      </c>
      <c r="K9576">
        <v>1</v>
      </c>
      <c r="L9576">
        <v>2</v>
      </c>
      <c r="M9576">
        <v>0</v>
      </c>
      <c r="N9576">
        <v>0</v>
      </c>
      <c r="O9576">
        <v>0</v>
      </c>
      <c r="P9576">
        <v>0</v>
      </c>
      <c r="Q9576">
        <v>0</v>
      </c>
    </row>
    <row r="9577" spans="1:17" x14ac:dyDescent="0.2">
      <c r="A9577" t="s">
        <v>27315</v>
      </c>
      <c r="B9577" t="s">
        <v>89</v>
      </c>
      <c r="C9577" t="s">
        <v>242</v>
      </c>
      <c r="D9577" t="s">
        <v>17736</v>
      </c>
      <c r="E9577" t="s">
        <v>83</v>
      </c>
      <c r="F9577" t="s">
        <v>4933</v>
      </c>
      <c r="G9577">
        <v>0</v>
      </c>
      <c r="H9577">
        <v>0</v>
      </c>
      <c r="I9577">
        <v>0</v>
      </c>
      <c r="J9577">
        <v>0</v>
      </c>
      <c r="K9577">
        <v>0</v>
      </c>
      <c r="L9577">
        <v>0</v>
      </c>
      <c r="M9577">
        <v>8</v>
      </c>
      <c r="N9577">
        <v>0</v>
      </c>
      <c r="O9577">
        <v>0</v>
      </c>
      <c r="P9577">
        <v>0</v>
      </c>
      <c r="Q9577">
        <v>0</v>
      </c>
    </row>
    <row r="9578" spans="1:17" x14ac:dyDescent="0.2">
      <c r="A9578" t="s">
        <v>27316</v>
      </c>
      <c r="B9578" t="s">
        <v>89</v>
      </c>
      <c r="C9578" t="s">
        <v>242</v>
      </c>
      <c r="D9578" t="s">
        <v>17736</v>
      </c>
      <c r="E9578" t="s">
        <v>83</v>
      </c>
      <c r="F9578" t="s">
        <v>4935</v>
      </c>
      <c r="G9578">
        <v>0</v>
      </c>
      <c r="H9578">
        <v>8</v>
      </c>
      <c r="I9578">
        <v>3</v>
      </c>
      <c r="J9578">
        <v>2</v>
      </c>
      <c r="K9578">
        <v>1</v>
      </c>
      <c r="L9578">
        <v>2</v>
      </c>
      <c r="M9578">
        <v>0</v>
      </c>
      <c r="N9578">
        <v>0</v>
      </c>
      <c r="O9578">
        <v>0</v>
      </c>
      <c r="P9578">
        <v>0</v>
      </c>
      <c r="Q9578">
        <v>0</v>
      </c>
    </row>
    <row r="9579" spans="1:17" x14ac:dyDescent="0.2">
      <c r="A9579" t="s">
        <v>27317</v>
      </c>
      <c r="B9579" t="s">
        <v>89</v>
      </c>
      <c r="C9579" t="s">
        <v>242</v>
      </c>
      <c r="D9579" t="s">
        <v>17736</v>
      </c>
      <c r="E9579" t="s">
        <v>83</v>
      </c>
      <c r="F9579" t="s">
        <v>4937</v>
      </c>
      <c r="G9579">
        <v>0</v>
      </c>
      <c r="H9579">
        <v>8</v>
      </c>
      <c r="I9579">
        <v>3</v>
      </c>
      <c r="J9579">
        <v>2</v>
      </c>
      <c r="K9579">
        <v>1</v>
      </c>
      <c r="L9579">
        <v>2</v>
      </c>
      <c r="M9579">
        <v>0</v>
      </c>
      <c r="N9579">
        <v>0</v>
      </c>
      <c r="O9579">
        <v>0</v>
      </c>
      <c r="P9579">
        <v>0</v>
      </c>
      <c r="Q9579">
        <v>0</v>
      </c>
    </row>
    <row r="9580" spans="1:17" x14ac:dyDescent="0.2">
      <c r="A9580" t="s">
        <v>27318</v>
      </c>
      <c r="B9580" t="s">
        <v>89</v>
      </c>
      <c r="C9580" t="s">
        <v>242</v>
      </c>
      <c r="D9580" t="s">
        <v>17736</v>
      </c>
      <c r="E9580" t="s">
        <v>83</v>
      </c>
      <c r="F9580" t="s">
        <v>4939</v>
      </c>
      <c r="G9580">
        <v>0</v>
      </c>
      <c r="H9580">
        <v>0</v>
      </c>
      <c r="I9580">
        <v>0</v>
      </c>
      <c r="J9580">
        <v>0</v>
      </c>
      <c r="K9580">
        <v>0</v>
      </c>
      <c r="L9580">
        <v>0</v>
      </c>
      <c r="M9580">
        <v>8</v>
      </c>
      <c r="N9580">
        <v>0</v>
      </c>
      <c r="O9580">
        <v>0</v>
      </c>
      <c r="P9580">
        <v>0</v>
      </c>
      <c r="Q9580">
        <v>0</v>
      </c>
    </row>
    <row r="9581" spans="1:17" x14ac:dyDescent="0.2">
      <c r="A9581" t="s">
        <v>27319</v>
      </c>
      <c r="B9581" t="s">
        <v>89</v>
      </c>
      <c r="C9581" t="s">
        <v>242</v>
      </c>
      <c r="D9581" t="s">
        <v>17736</v>
      </c>
      <c r="E9581" t="s">
        <v>83</v>
      </c>
      <c r="F9581" t="s">
        <v>4941</v>
      </c>
      <c r="G9581">
        <v>0</v>
      </c>
      <c r="H9581">
        <v>8</v>
      </c>
      <c r="I9581">
        <v>3</v>
      </c>
      <c r="J9581">
        <v>3</v>
      </c>
      <c r="K9581">
        <v>1</v>
      </c>
      <c r="L9581">
        <v>1</v>
      </c>
      <c r="M9581">
        <v>0</v>
      </c>
      <c r="N9581">
        <v>0</v>
      </c>
      <c r="O9581">
        <v>0</v>
      </c>
      <c r="P9581">
        <v>0</v>
      </c>
      <c r="Q9581">
        <v>0</v>
      </c>
    </row>
    <row r="9582" spans="1:17" x14ac:dyDescent="0.2">
      <c r="A9582" t="s">
        <v>27320</v>
      </c>
      <c r="B9582" t="s">
        <v>89</v>
      </c>
      <c r="C9582" t="s">
        <v>242</v>
      </c>
      <c r="D9582" t="s">
        <v>17736</v>
      </c>
      <c r="E9582" t="s">
        <v>83</v>
      </c>
      <c r="F9582" t="s">
        <v>4943</v>
      </c>
      <c r="G9582">
        <v>0</v>
      </c>
      <c r="H9582">
        <v>0</v>
      </c>
      <c r="I9582">
        <v>0</v>
      </c>
      <c r="J9582">
        <v>0</v>
      </c>
      <c r="K9582">
        <v>0</v>
      </c>
      <c r="L9582">
        <v>0</v>
      </c>
      <c r="M9582">
        <v>8</v>
      </c>
      <c r="N9582">
        <v>0</v>
      </c>
      <c r="O9582">
        <v>0</v>
      </c>
      <c r="P9582">
        <v>0</v>
      </c>
      <c r="Q9582">
        <v>0</v>
      </c>
    </row>
    <row r="9583" spans="1:17" x14ac:dyDescent="0.2">
      <c r="A9583" t="s">
        <v>27321</v>
      </c>
      <c r="B9583" t="s">
        <v>89</v>
      </c>
      <c r="C9583" t="s">
        <v>242</v>
      </c>
      <c r="D9583" t="s">
        <v>17736</v>
      </c>
      <c r="E9583" t="s">
        <v>83</v>
      </c>
      <c r="F9583" t="s">
        <v>4925</v>
      </c>
      <c r="G9583">
        <v>0</v>
      </c>
      <c r="H9583">
        <v>0</v>
      </c>
      <c r="I9583">
        <v>0</v>
      </c>
      <c r="J9583">
        <v>0</v>
      </c>
      <c r="K9583">
        <v>0</v>
      </c>
      <c r="L9583">
        <v>0</v>
      </c>
      <c r="M9583">
        <v>0</v>
      </c>
      <c r="N9583">
        <v>6</v>
      </c>
      <c r="O9583">
        <v>5</v>
      </c>
      <c r="P9583">
        <v>1</v>
      </c>
      <c r="Q9583">
        <v>0</v>
      </c>
    </row>
    <row r="9584" spans="1:17" x14ac:dyDescent="0.2">
      <c r="A9584" t="s">
        <v>27322</v>
      </c>
      <c r="B9584" t="s">
        <v>89</v>
      </c>
      <c r="C9584" t="s">
        <v>242</v>
      </c>
      <c r="D9584" t="s">
        <v>17736</v>
      </c>
      <c r="E9584" t="s">
        <v>83</v>
      </c>
      <c r="F9584" t="s">
        <v>4927</v>
      </c>
      <c r="G9584">
        <v>0</v>
      </c>
      <c r="H9584">
        <v>0</v>
      </c>
      <c r="I9584">
        <v>0</v>
      </c>
      <c r="J9584">
        <v>0</v>
      </c>
      <c r="K9584">
        <v>0</v>
      </c>
      <c r="L9584">
        <v>0</v>
      </c>
      <c r="M9584">
        <v>0</v>
      </c>
      <c r="N9584">
        <v>4</v>
      </c>
      <c r="O9584">
        <v>3</v>
      </c>
      <c r="P9584">
        <v>1</v>
      </c>
      <c r="Q9584">
        <v>0</v>
      </c>
    </row>
    <row r="9585" spans="1:17" x14ac:dyDescent="0.2">
      <c r="A9585" t="s">
        <v>27323</v>
      </c>
      <c r="B9585" t="s">
        <v>89</v>
      </c>
      <c r="C9585" t="s">
        <v>242</v>
      </c>
      <c r="D9585" t="s">
        <v>17736</v>
      </c>
      <c r="E9585" t="s">
        <v>83</v>
      </c>
      <c r="F9585" t="s">
        <v>17734</v>
      </c>
      <c r="G9585">
        <v>8</v>
      </c>
      <c r="H9585">
        <v>0</v>
      </c>
      <c r="I9585">
        <v>0</v>
      </c>
      <c r="J9585">
        <v>0</v>
      </c>
      <c r="K9585">
        <v>0</v>
      </c>
      <c r="L9585">
        <v>0</v>
      </c>
      <c r="M9585">
        <v>0</v>
      </c>
      <c r="N9585">
        <v>0</v>
      </c>
      <c r="O9585">
        <v>0</v>
      </c>
      <c r="P9585">
        <v>0</v>
      </c>
      <c r="Q9585">
        <v>0</v>
      </c>
    </row>
    <row r="9586" spans="1:17" x14ac:dyDescent="0.2">
      <c r="A9586" t="s">
        <v>27324</v>
      </c>
      <c r="B9586" t="s">
        <v>89</v>
      </c>
      <c r="C9586" t="s">
        <v>242</v>
      </c>
      <c r="D9586" t="s">
        <v>17736</v>
      </c>
      <c r="E9586" t="s">
        <v>81</v>
      </c>
      <c r="F9586" t="s">
        <v>4929</v>
      </c>
      <c r="G9586">
        <v>0</v>
      </c>
      <c r="H9586">
        <v>6</v>
      </c>
      <c r="I9586">
        <v>0</v>
      </c>
      <c r="J9586">
        <v>6</v>
      </c>
      <c r="K9586">
        <v>0</v>
      </c>
      <c r="L9586">
        <v>0</v>
      </c>
      <c r="M9586">
        <v>0</v>
      </c>
      <c r="N9586">
        <v>0</v>
      </c>
      <c r="O9586">
        <v>0</v>
      </c>
      <c r="P9586">
        <v>0</v>
      </c>
      <c r="Q9586">
        <v>0</v>
      </c>
    </row>
    <row r="9587" spans="1:17" x14ac:dyDescent="0.2">
      <c r="A9587" t="s">
        <v>27325</v>
      </c>
      <c r="B9587" t="s">
        <v>89</v>
      </c>
      <c r="C9587" t="s">
        <v>242</v>
      </c>
      <c r="D9587" t="s">
        <v>17736</v>
      </c>
      <c r="E9587" t="s">
        <v>81</v>
      </c>
      <c r="F9587" t="s">
        <v>4931</v>
      </c>
      <c r="G9587">
        <v>0</v>
      </c>
      <c r="H9587">
        <v>6</v>
      </c>
      <c r="I9587">
        <v>0</v>
      </c>
      <c r="J9587">
        <v>6</v>
      </c>
      <c r="K9587">
        <v>0</v>
      </c>
      <c r="L9587">
        <v>0</v>
      </c>
      <c r="M9587">
        <v>0</v>
      </c>
      <c r="N9587">
        <v>0</v>
      </c>
      <c r="O9587">
        <v>0</v>
      </c>
      <c r="P9587">
        <v>0</v>
      </c>
      <c r="Q9587">
        <v>0</v>
      </c>
    </row>
    <row r="9588" spans="1:17" x14ac:dyDescent="0.2">
      <c r="A9588" t="s">
        <v>27326</v>
      </c>
      <c r="B9588" t="s">
        <v>89</v>
      </c>
      <c r="C9588" t="s">
        <v>242</v>
      </c>
      <c r="D9588" t="s">
        <v>17736</v>
      </c>
      <c r="E9588" t="s">
        <v>81</v>
      </c>
      <c r="F9588" t="s">
        <v>4933</v>
      </c>
      <c r="G9588">
        <v>0</v>
      </c>
      <c r="H9588">
        <v>0</v>
      </c>
      <c r="I9588">
        <v>0</v>
      </c>
      <c r="J9588">
        <v>0</v>
      </c>
      <c r="K9588">
        <v>0</v>
      </c>
      <c r="L9588">
        <v>0</v>
      </c>
      <c r="M9588">
        <v>6</v>
      </c>
      <c r="N9588">
        <v>0</v>
      </c>
      <c r="O9588">
        <v>0</v>
      </c>
      <c r="P9588">
        <v>0</v>
      </c>
      <c r="Q9588">
        <v>0</v>
      </c>
    </row>
    <row r="9589" spans="1:17" x14ac:dyDescent="0.2">
      <c r="A9589" t="s">
        <v>27327</v>
      </c>
      <c r="B9589" t="s">
        <v>89</v>
      </c>
      <c r="C9589" t="s">
        <v>242</v>
      </c>
      <c r="D9589" t="s">
        <v>17736</v>
      </c>
      <c r="E9589" t="s">
        <v>81</v>
      </c>
      <c r="F9589" t="s">
        <v>4935</v>
      </c>
      <c r="G9589">
        <v>0</v>
      </c>
      <c r="H9589">
        <v>6</v>
      </c>
      <c r="I9589">
        <v>0</v>
      </c>
      <c r="J9589">
        <v>6</v>
      </c>
      <c r="K9589">
        <v>0</v>
      </c>
      <c r="L9589">
        <v>0</v>
      </c>
      <c r="M9589">
        <v>0</v>
      </c>
      <c r="N9589">
        <v>0</v>
      </c>
      <c r="O9589">
        <v>0</v>
      </c>
      <c r="P9589">
        <v>0</v>
      </c>
      <c r="Q9589">
        <v>0</v>
      </c>
    </row>
    <row r="9590" spans="1:17" x14ac:dyDescent="0.2">
      <c r="A9590" t="s">
        <v>27328</v>
      </c>
      <c r="B9590" t="s">
        <v>89</v>
      </c>
      <c r="C9590" t="s">
        <v>242</v>
      </c>
      <c r="D9590" t="s">
        <v>17736</v>
      </c>
      <c r="E9590" t="s">
        <v>81</v>
      </c>
      <c r="F9590" t="s">
        <v>4937</v>
      </c>
      <c r="G9590">
        <v>0</v>
      </c>
      <c r="H9590">
        <v>6</v>
      </c>
      <c r="I9590">
        <v>0</v>
      </c>
      <c r="J9590">
        <v>6</v>
      </c>
      <c r="K9590">
        <v>0</v>
      </c>
      <c r="L9590">
        <v>0</v>
      </c>
      <c r="M9590">
        <v>0</v>
      </c>
      <c r="N9590">
        <v>0</v>
      </c>
      <c r="O9590">
        <v>0</v>
      </c>
      <c r="P9590">
        <v>0</v>
      </c>
      <c r="Q9590">
        <v>0</v>
      </c>
    </row>
    <row r="9591" spans="1:17" x14ac:dyDescent="0.2">
      <c r="A9591" t="s">
        <v>27329</v>
      </c>
      <c r="B9591" t="s">
        <v>88</v>
      </c>
      <c r="C9591" t="s">
        <v>152</v>
      </c>
      <c r="D9591" t="s">
        <v>17748</v>
      </c>
      <c r="E9591" t="s">
        <v>83</v>
      </c>
      <c r="F9591" t="s">
        <v>17734</v>
      </c>
      <c r="G9591">
        <v>7</v>
      </c>
      <c r="H9591">
        <v>0</v>
      </c>
      <c r="I9591">
        <v>0</v>
      </c>
      <c r="J9591">
        <v>0</v>
      </c>
      <c r="K9591">
        <v>0</v>
      </c>
      <c r="L9591">
        <v>0</v>
      </c>
      <c r="M9591">
        <v>0</v>
      </c>
      <c r="N9591">
        <v>0</v>
      </c>
      <c r="O9591">
        <v>0</v>
      </c>
      <c r="P9591">
        <v>0</v>
      </c>
      <c r="Q9591">
        <v>0</v>
      </c>
    </row>
    <row r="9592" spans="1:17" x14ac:dyDescent="0.2">
      <c r="A9592" t="s">
        <v>27330</v>
      </c>
      <c r="B9592" t="s">
        <v>88</v>
      </c>
      <c r="C9592" t="s">
        <v>152</v>
      </c>
      <c r="D9592" t="s">
        <v>17748</v>
      </c>
      <c r="E9592" t="s">
        <v>81</v>
      </c>
      <c r="F9592" t="s">
        <v>17749</v>
      </c>
      <c r="G9592">
        <v>0</v>
      </c>
      <c r="H9592">
        <v>0</v>
      </c>
      <c r="I9592">
        <v>0</v>
      </c>
      <c r="J9592">
        <v>0</v>
      </c>
      <c r="K9592">
        <v>0</v>
      </c>
      <c r="L9592">
        <v>0</v>
      </c>
      <c r="M9592">
        <v>0</v>
      </c>
      <c r="N9592">
        <v>3</v>
      </c>
      <c r="O9592">
        <v>3</v>
      </c>
      <c r="P9592">
        <v>0</v>
      </c>
      <c r="Q9592">
        <v>0</v>
      </c>
    </row>
    <row r="9593" spans="1:17" x14ac:dyDescent="0.2">
      <c r="A9593" t="s">
        <v>27331</v>
      </c>
      <c r="B9593" t="s">
        <v>88</v>
      </c>
      <c r="C9593" t="s">
        <v>152</v>
      </c>
      <c r="D9593" t="s">
        <v>17748</v>
      </c>
      <c r="E9593" t="s">
        <v>81</v>
      </c>
      <c r="F9593" t="s">
        <v>17734</v>
      </c>
      <c r="G9593">
        <v>3</v>
      </c>
      <c r="H9593">
        <v>0</v>
      </c>
      <c r="I9593">
        <v>0</v>
      </c>
      <c r="J9593">
        <v>0</v>
      </c>
      <c r="K9593">
        <v>0</v>
      </c>
      <c r="L9593">
        <v>0</v>
      </c>
      <c r="M9593">
        <v>0</v>
      </c>
      <c r="N9593">
        <v>0</v>
      </c>
      <c r="O9593">
        <v>0</v>
      </c>
      <c r="P9593">
        <v>0</v>
      </c>
      <c r="Q9593">
        <v>0</v>
      </c>
    </row>
    <row r="9594" spans="1:17" x14ac:dyDescent="0.2">
      <c r="A9594" t="s">
        <v>27332</v>
      </c>
      <c r="B9594" t="s">
        <v>88</v>
      </c>
      <c r="C9594" t="s">
        <v>152</v>
      </c>
      <c r="D9594" t="s">
        <v>17754</v>
      </c>
      <c r="E9594" t="s">
        <v>81</v>
      </c>
      <c r="F9594" t="s">
        <v>17734</v>
      </c>
      <c r="G9594">
        <v>1</v>
      </c>
      <c r="H9594">
        <v>0</v>
      </c>
      <c r="I9594">
        <v>0</v>
      </c>
      <c r="J9594">
        <v>0</v>
      </c>
      <c r="K9594">
        <v>0</v>
      </c>
      <c r="L9594">
        <v>0</v>
      </c>
      <c r="M9594">
        <v>0</v>
      </c>
      <c r="N9594">
        <v>0</v>
      </c>
      <c r="O9594">
        <v>0</v>
      </c>
      <c r="P9594">
        <v>0</v>
      </c>
      <c r="Q9594">
        <v>0</v>
      </c>
    </row>
    <row r="9595" spans="1:17" x14ac:dyDescent="0.2">
      <c r="A9595" t="s">
        <v>27333</v>
      </c>
      <c r="B9595" t="s">
        <v>88</v>
      </c>
      <c r="C9595" t="s">
        <v>153</v>
      </c>
      <c r="D9595" t="s">
        <v>17768</v>
      </c>
      <c r="E9595" t="s">
        <v>83</v>
      </c>
      <c r="F9595" t="s">
        <v>17734</v>
      </c>
      <c r="G9595">
        <v>1</v>
      </c>
      <c r="H9595">
        <v>0</v>
      </c>
      <c r="I9595">
        <v>0</v>
      </c>
      <c r="J9595">
        <v>0</v>
      </c>
      <c r="K9595">
        <v>0</v>
      </c>
      <c r="L9595">
        <v>0</v>
      </c>
      <c r="M9595">
        <v>0</v>
      </c>
      <c r="N9595">
        <v>0</v>
      </c>
      <c r="O9595">
        <v>0</v>
      </c>
      <c r="P9595">
        <v>0</v>
      </c>
      <c r="Q9595">
        <v>0</v>
      </c>
    </row>
    <row r="9596" spans="1:17" x14ac:dyDescent="0.2">
      <c r="A9596" t="s">
        <v>27334</v>
      </c>
      <c r="B9596" t="s">
        <v>88</v>
      </c>
      <c r="C9596" t="s">
        <v>153</v>
      </c>
      <c r="D9596" t="s">
        <v>17768</v>
      </c>
      <c r="E9596" t="s">
        <v>81</v>
      </c>
      <c r="F9596" t="s">
        <v>17734</v>
      </c>
      <c r="G9596">
        <v>1</v>
      </c>
      <c r="H9596">
        <v>0</v>
      </c>
      <c r="I9596">
        <v>0</v>
      </c>
      <c r="J9596">
        <v>0</v>
      </c>
      <c r="K9596">
        <v>0</v>
      </c>
      <c r="L9596">
        <v>0</v>
      </c>
      <c r="M9596">
        <v>0</v>
      </c>
      <c r="N9596">
        <v>0</v>
      </c>
      <c r="O9596">
        <v>0</v>
      </c>
      <c r="P9596">
        <v>0</v>
      </c>
      <c r="Q9596">
        <v>0</v>
      </c>
    </row>
    <row r="9597" spans="1:17" x14ac:dyDescent="0.2">
      <c r="A9597" t="s">
        <v>27335</v>
      </c>
      <c r="B9597" t="s">
        <v>88</v>
      </c>
      <c r="C9597" t="s">
        <v>153</v>
      </c>
      <c r="D9597" t="s">
        <v>17736</v>
      </c>
      <c r="E9597" t="s">
        <v>83</v>
      </c>
      <c r="F9597" t="s">
        <v>4929</v>
      </c>
      <c r="G9597">
        <v>0</v>
      </c>
      <c r="H9597">
        <v>7</v>
      </c>
      <c r="I9597">
        <v>1</v>
      </c>
      <c r="J9597">
        <v>5</v>
      </c>
      <c r="K9597">
        <v>1</v>
      </c>
      <c r="L9597">
        <v>0</v>
      </c>
      <c r="M9597">
        <v>0</v>
      </c>
      <c r="N9597">
        <v>0</v>
      </c>
      <c r="O9597">
        <v>0</v>
      </c>
      <c r="P9597">
        <v>0</v>
      </c>
      <c r="Q9597">
        <v>0</v>
      </c>
    </row>
    <row r="9598" spans="1:17" x14ac:dyDescent="0.2">
      <c r="A9598" t="s">
        <v>27336</v>
      </c>
      <c r="B9598" t="s">
        <v>88</v>
      </c>
      <c r="C9598" t="s">
        <v>153</v>
      </c>
      <c r="D9598" t="s">
        <v>17736</v>
      </c>
      <c r="E9598" t="s">
        <v>83</v>
      </c>
      <c r="F9598" t="s">
        <v>4931</v>
      </c>
      <c r="G9598">
        <v>0</v>
      </c>
      <c r="H9598">
        <v>7</v>
      </c>
      <c r="I9598">
        <v>1</v>
      </c>
      <c r="J9598">
        <v>5</v>
      </c>
      <c r="K9598">
        <v>1</v>
      </c>
      <c r="L9598">
        <v>0</v>
      </c>
      <c r="M9598">
        <v>0</v>
      </c>
      <c r="N9598">
        <v>0</v>
      </c>
      <c r="O9598">
        <v>0</v>
      </c>
      <c r="P9598">
        <v>0</v>
      </c>
      <c r="Q9598">
        <v>0</v>
      </c>
    </row>
    <row r="9599" spans="1:17" x14ac:dyDescent="0.2">
      <c r="A9599" t="s">
        <v>27337</v>
      </c>
      <c r="B9599" t="s">
        <v>88</v>
      </c>
      <c r="C9599" t="s">
        <v>153</v>
      </c>
      <c r="D9599" t="s">
        <v>17736</v>
      </c>
      <c r="E9599" t="s">
        <v>83</v>
      </c>
      <c r="F9599" t="s">
        <v>4933</v>
      </c>
      <c r="G9599">
        <v>0</v>
      </c>
      <c r="H9599">
        <v>0</v>
      </c>
      <c r="I9599">
        <v>0</v>
      </c>
      <c r="J9599">
        <v>0</v>
      </c>
      <c r="K9599">
        <v>0</v>
      </c>
      <c r="L9599">
        <v>0</v>
      </c>
      <c r="M9599">
        <v>7</v>
      </c>
      <c r="N9599">
        <v>0</v>
      </c>
      <c r="O9599">
        <v>0</v>
      </c>
      <c r="P9599">
        <v>0</v>
      </c>
      <c r="Q9599">
        <v>0</v>
      </c>
    </row>
    <row r="9600" spans="1:17" x14ac:dyDescent="0.2">
      <c r="A9600" t="s">
        <v>27338</v>
      </c>
      <c r="B9600" t="s">
        <v>88</v>
      </c>
      <c r="C9600" t="s">
        <v>153</v>
      </c>
      <c r="D9600" t="s">
        <v>17736</v>
      </c>
      <c r="E9600" t="s">
        <v>83</v>
      </c>
      <c r="F9600" t="s">
        <v>4935</v>
      </c>
      <c r="G9600">
        <v>0</v>
      </c>
      <c r="H9600">
        <v>7</v>
      </c>
      <c r="I9600">
        <v>1</v>
      </c>
      <c r="J9600">
        <v>5</v>
      </c>
      <c r="K9600">
        <v>1</v>
      </c>
      <c r="L9600">
        <v>0</v>
      </c>
      <c r="M9600">
        <v>0</v>
      </c>
      <c r="N9600">
        <v>0</v>
      </c>
      <c r="O9600">
        <v>0</v>
      </c>
      <c r="P9600">
        <v>0</v>
      </c>
      <c r="Q9600">
        <v>0</v>
      </c>
    </row>
    <row r="9601" spans="1:17" x14ac:dyDescent="0.2">
      <c r="A9601" t="s">
        <v>27339</v>
      </c>
      <c r="B9601" t="s">
        <v>88</v>
      </c>
      <c r="C9601" t="s">
        <v>153</v>
      </c>
      <c r="D9601" t="s">
        <v>17736</v>
      </c>
      <c r="E9601" t="s">
        <v>83</v>
      </c>
      <c r="F9601" t="s">
        <v>4937</v>
      </c>
      <c r="G9601">
        <v>0</v>
      </c>
      <c r="H9601">
        <v>7</v>
      </c>
      <c r="I9601">
        <v>1</v>
      </c>
      <c r="J9601">
        <v>5</v>
      </c>
      <c r="K9601">
        <v>1</v>
      </c>
      <c r="L9601">
        <v>0</v>
      </c>
      <c r="M9601">
        <v>0</v>
      </c>
      <c r="N9601">
        <v>0</v>
      </c>
      <c r="O9601">
        <v>0</v>
      </c>
      <c r="P9601">
        <v>0</v>
      </c>
      <c r="Q9601">
        <v>0</v>
      </c>
    </row>
    <row r="9602" spans="1:17" x14ac:dyDescent="0.2">
      <c r="A9602" t="s">
        <v>27340</v>
      </c>
      <c r="B9602" t="s">
        <v>88</v>
      </c>
      <c r="C9602" t="s">
        <v>153</v>
      </c>
      <c r="D9602" t="s">
        <v>17736</v>
      </c>
      <c r="E9602" t="s">
        <v>83</v>
      </c>
      <c r="F9602" t="s">
        <v>4939</v>
      </c>
      <c r="G9602">
        <v>0</v>
      </c>
      <c r="H9602">
        <v>0</v>
      </c>
      <c r="I9602">
        <v>0</v>
      </c>
      <c r="J9602">
        <v>0</v>
      </c>
      <c r="K9602">
        <v>0</v>
      </c>
      <c r="L9602">
        <v>0</v>
      </c>
      <c r="M9602">
        <v>7</v>
      </c>
      <c r="N9602">
        <v>0</v>
      </c>
      <c r="O9602">
        <v>0</v>
      </c>
      <c r="P9602">
        <v>0</v>
      </c>
      <c r="Q9602">
        <v>0</v>
      </c>
    </row>
    <row r="9603" spans="1:17" x14ac:dyDescent="0.2">
      <c r="A9603" t="s">
        <v>27341</v>
      </c>
      <c r="B9603" t="s">
        <v>88</v>
      </c>
      <c r="C9603" t="s">
        <v>153</v>
      </c>
      <c r="D9603" t="s">
        <v>17736</v>
      </c>
      <c r="E9603" t="s">
        <v>83</v>
      </c>
      <c r="F9603" t="s">
        <v>4941</v>
      </c>
      <c r="G9603">
        <v>0</v>
      </c>
      <c r="H9603">
        <v>7</v>
      </c>
      <c r="I9603">
        <v>1</v>
      </c>
      <c r="J9603">
        <v>5</v>
      </c>
      <c r="K9603">
        <v>1</v>
      </c>
      <c r="L9603">
        <v>0</v>
      </c>
      <c r="M9603">
        <v>0</v>
      </c>
      <c r="N9603">
        <v>0</v>
      </c>
      <c r="O9603">
        <v>0</v>
      </c>
      <c r="P9603">
        <v>0</v>
      </c>
      <c r="Q9603">
        <v>0</v>
      </c>
    </row>
    <row r="9604" spans="1:17" x14ac:dyDescent="0.2">
      <c r="A9604" t="s">
        <v>27342</v>
      </c>
      <c r="B9604" t="s">
        <v>88</v>
      </c>
      <c r="C9604" t="s">
        <v>153</v>
      </c>
      <c r="D9604" t="s">
        <v>17736</v>
      </c>
      <c r="E9604" t="s">
        <v>83</v>
      </c>
      <c r="F9604" t="s">
        <v>4943</v>
      </c>
      <c r="G9604">
        <v>0</v>
      </c>
      <c r="H9604">
        <v>0</v>
      </c>
      <c r="I9604">
        <v>0</v>
      </c>
      <c r="J9604">
        <v>0</v>
      </c>
      <c r="K9604">
        <v>0</v>
      </c>
      <c r="L9604">
        <v>0</v>
      </c>
      <c r="M9604">
        <v>7</v>
      </c>
      <c r="N9604">
        <v>0</v>
      </c>
      <c r="O9604">
        <v>0</v>
      </c>
      <c r="P9604">
        <v>0</v>
      </c>
      <c r="Q9604">
        <v>0</v>
      </c>
    </row>
    <row r="9605" spans="1:17" x14ac:dyDescent="0.2">
      <c r="A9605" t="s">
        <v>27343</v>
      </c>
      <c r="B9605" t="s">
        <v>88</v>
      </c>
      <c r="C9605" t="s">
        <v>153</v>
      </c>
      <c r="D9605" t="s">
        <v>17736</v>
      </c>
      <c r="E9605" t="s">
        <v>83</v>
      </c>
      <c r="F9605" t="s">
        <v>4925</v>
      </c>
      <c r="G9605">
        <v>0</v>
      </c>
      <c r="H9605">
        <v>0</v>
      </c>
      <c r="I9605">
        <v>0</v>
      </c>
      <c r="J9605">
        <v>0</v>
      </c>
      <c r="K9605">
        <v>0</v>
      </c>
      <c r="L9605">
        <v>0</v>
      </c>
      <c r="M9605">
        <v>0</v>
      </c>
      <c r="N9605">
        <v>6</v>
      </c>
      <c r="O9605">
        <v>6</v>
      </c>
      <c r="P9605">
        <v>0</v>
      </c>
      <c r="Q9605">
        <v>0</v>
      </c>
    </row>
    <row r="9606" spans="1:17" x14ac:dyDescent="0.2">
      <c r="A9606" t="s">
        <v>27344</v>
      </c>
      <c r="B9606" t="s">
        <v>88</v>
      </c>
      <c r="C9606" t="s">
        <v>153</v>
      </c>
      <c r="D9606" t="s">
        <v>17736</v>
      </c>
      <c r="E9606" t="s">
        <v>83</v>
      </c>
      <c r="F9606" t="s">
        <v>4927</v>
      </c>
      <c r="G9606">
        <v>0</v>
      </c>
      <c r="H9606">
        <v>0</v>
      </c>
      <c r="I9606">
        <v>0</v>
      </c>
      <c r="J9606">
        <v>0</v>
      </c>
      <c r="K9606">
        <v>0</v>
      </c>
      <c r="L9606">
        <v>0</v>
      </c>
      <c r="M9606">
        <v>0</v>
      </c>
      <c r="N9606">
        <v>4</v>
      </c>
      <c r="O9606">
        <v>4</v>
      </c>
      <c r="P9606">
        <v>0</v>
      </c>
      <c r="Q9606">
        <v>0</v>
      </c>
    </row>
    <row r="9607" spans="1:17" x14ac:dyDescent="0.2">
      <c r="A9607" t="s">
        <v>27345</v>
      </c>
      <c r="B9607" t="s">
        <v>88</v>
      </c>
      <c r="C9607" t="s">
        <v>153</v>
      </c>
      <c r="D9607" t="s">
        <v>17736</v>
      </c>
      <c r="E9607" t="s">
        <v>83</v>
      </c>
      <c r="F9607" t="s">
        <v>17734</v>
      </c>
      <c r="G9607">
        <v>7</v>
      </c>
      <c r="H9607">
        <v>0</v>
      </c>
      <c r="I9607">
        <v>0</v>
      </c>
      <c r="J9607">
        <v>0</v>
      </c>
      <c r="K9607">
        <v>0</v>
      </c>
      <c r="L9607">
        <v>0</v>
      </c>
      <c r="M9607">
        <v>0</v>
      </c>
      <c r="N9607">
        <v>0</v>
      </c>
      <c r="O9607">
        <v>0</v>
      </c>
      <c r="P9607">
        <v>0</v>
      </c>
      <c r="Q9607">
        <v>0</v>
      </c>
    </row>
    <row r="9608" spans="1:17" x14ac:dyDescent="0.2">
      <c r="A9608" t="s">
        <v>27346</v>
      </c>
      <c r="B9608" t="s">
        <v>88</v>
      </c>
      <c r="C9608" t="s">
        <v>153</v>
      </c>
      <c r="D9608" t="s">
        <v>17736</v>
      </c>
      <c r="E9608" t="s">
        <v>81</v>
      </c>
      <c r="F9608" t="s">
        <v>4929</v>
      </c>
      <c r="G9608">
        <v>0</v>
      </c>
      <c r="H9608">
        <v>7</v>
      </c>
      <c r="I9608">
        <v>0</v>
      </c>
      <c r="J9608">
        <v>6</v>
      </c>
      <c r="K9608">
        <v>1</v>
      </c>
      <c r="L9608">
        <v>0</v>
      </c>
      <c r="M9608">
        <v>0</v>
      </c>
      <c r="N9608">
        <v>0</v>
      </c>
      <c r="O9608">
        <v>0</v>
      </c>
      <c r="P9608">
        <v>0</v>
      </c>
      <c r="Q9608">
        <v>0</v>
      </c>
    </row>
    <row r="9609" spans="1:17" x14ac:dyDescent="0.2">
      <c r="A9609" t="s">
        <v>27347</v>
      </c>
      <c r="B9609" t="s">
        <v>88</v>
      </c>
      <c r="C9609" t="s">
        <v>153</v>
      </c>
      <c r="D9609" t="s">
        <v>17736</v>
      </c>
      <c r="E9609" t="s">
        <v>81</v>
      </c>
      <c r="F9609" t="s">
        <v>4931</v>
      </c>
      <c r="G9609">
        <v>0</v>
      </c>
      <c r="H9609">
        <v>7</v>
      </c>
      <c r="I9609">
        <v>0</v>
      </c>
      <c r="J9609">
        <v>6</v>
      </c>
      <c r="K9609">
        <v>0</v>
      </c>
      <c r="L9609">
        <v>1</v>
      </c>
      <c r="M9609">
        <v>0</v>
      </c>
      <c r="N9609">
        <v>0</v>
      </c>
      <c r="O9609">
        <v>0</v>
      </c>
      <c r="P9609">
        <v>0</v>
      </c>
      <c r="Q9609">
        <v>0</v>
      </c>
    </row>
    <row r="9610" spans="1:17" x14ac:dyDescent="0.2">
      <c r="A9610" t="s">
        <v>27348</v>
      </c>
      <c r="B9610" t="s">
        <v>88</v>
      </c>
      <c r="C9610" t="s">
        <v>153</v>
      </c>
      <c r="D9610" t="s">
        <v>17736</v>
      </c>
      <c r="E9610" t="s">
        <v>81</v>
      </c>
      <c r="F9610" t="s">
        <v>4933</v>
      </c>
      <c r="G9610">
        <v>0</v>
      </c>
      <c r="H9610">
        <v>0</v>
      </c>
      <c r="I9610">
        <v>0</v>
      </c>
      <c r="J9610">
        <v>0</v>
      </c>
      <c r="K9610">
        <v>0</v>
      </c>
      <c r="L9610">
        <v>0</v>
      </c>
      <c r="M9610">
        <v>7</v>
      </c>
      <c r="N9610">
        <v>0</v>
      </c>
      <c r="O9610">
        <v>0</v>
      </c>
      <c r="P9610">
        <v>0</v>
      </c>
      <c r="Q9610">
        <v>0</v>
      </c>
    </row>
    <row r="9611" spans="1:17" x14ac:dyDescent="0.2">
      <c r="A9611" t="s">
        <v>27349</v>
      </c>
      <c r="B9611" t="s">
        <v>88</v>
      </c>
      <c r="C9611" t="s">
        <v>153</v>
      </c>
      <c r="D9611" t="s">
        <v>17736</v>
      </c>
      <c r="E9611" t="s">
        <v>81</v>
      </c>
      <c r="F9611" t="s">
        <v>4935</v>
      </c>
      <c r="G9611">
        <v>0</v>
      </c>
      <c r="H9611">
        <v>7</v>
      </c>
      <c r="I9611">
        <v>0</v>
      </c>
      <c r="J9611">
        <v>6</v>
      </c>
      <c r="K9611">
        <v>0</v>
      </c>
      <c r="L9611">
        <v>1</v>
      </c>
      <c r="M9611">
        <v>0</v>
      </c>
      <c r="N9611">
        <v>0</v>
      </c>
      <c r="O9611">
        <v>0</v>
      </c>
      <c r="P9611">
        <v>0</v>
      </c>
      <c r="Q9611">
        <v>0</v>
      </c>
    </row>
    <row r="9612" spans="1:17" x14ac:dyDescent="0.2">
      <c r="A9612" t="s">
        <v>27350</v>
      </c>
      <c r="B9612" t="s">
        <v>88</v>
      </c>
      <c r="C9612" t="s">
        <v>153</v>
      </c>
      <c r="D9612" t="s">
        <v>17736</v>
      </c>
      <c r="E9612" t="s">
        <v>81</v>
      </c>
      <c r="F9612" t="s">
        <v>4937</v>
      </c>
      <c r="G9612">
        <v>0</v>
      </c>
      <c r="H9612">
        <v>7</v>
      </c>
      <c r="I9612">
        <v>0</v>
      </c>
      <c r="J9612">
        <v>6</v>
      </c>
      <c r="K9612">
        <v>0</v>
      </c>
      <c r="L9612">
        <v>1</v>
      </c>
      <c r="M9612">
        <v>0</v>
      </c>
      <c r="N9612">
        <v>0</v>
      </c>
      <c r="O9612">
        <v>0</v>
      </c>
      <c r="P9612">
        <v>0</v>
      </c>
      <c r="Q9612">
        <v>0</v>
      </c>
    </row>
    <row r="9613" spans="1:17" x14ac:dyDescent="0.2">
      <c r="A9613" t="s">
        <v>27351</v>
      </c>
      <c r="B9613" t="s">
        <v>88</v>
      </c>
      <c r="C9613" t="s">
        <v>153</v>
      </c>
      <c r="D9613" t="s">
        <v>17736</v>
      </c>
      <c r="E9613" t="s">
        <v>81</v>
      </c>
      <c r="F9613" t="s">
        <v>4939</v>
      </c>
      <c r="G9613">
        <v>0</v>
      </c>
      <c r="H9613">
        <v>0</v>
      </c>
      <c r="I9613">
        <v>0</v>
      </c>
      <c r="J9613">
        <v>0</v>
      </c>
      <c r="K9613">
        <v>0</v>
      </c>
      <c r="L9613">
        <v>0</v>
      </c>
      <c r="M9613">
        <v>7</v>
      </c>
      <c r="N9613">
        <v>0</v>
      </c>
      <c r="O9613">
        <v>0</v>
      </c>
      <c r="P9613">
        <v>0</v>
      </c>
      <c r="Q9613">
        <v>0</v>
      </c>
    </row>
    <row r="9614" spans="1:17" x14ac:dyDescent="0.2">
      <c r="A9614" t="s">
        <v>27352</v>
      </c>
      <c r="B9614" t="s">
        <v>88</v>
      </c>
      <c r="C9614" t="s">
        <v>153</v>
      </c>
      <c r="D9614" t="s">
        <v>17736</v>
      </c>
      <c r="E9614" t="s">
        <v>81</v>
      </c>
      <c r="F9614" t="s">
        <v>4941</v>
      </c>
      <c r="G9614">
        <v>0</v>
      </c>
      <c r="H9614">
        <v>7</v>
      </c>
      <c r="I9614">
        <v>0</v>
      </c>
      <c r="J9614">
        <v>6</v>
      </c>
      <c r="K9614">
        <v>1</v>
      </c>
      <c r="L9614">
        <v>0</v>
      </c>
      <c r="M9614">
        <v>0</v>
      </c>
      <c r="N9614">
        <v>0</v>
      </c>
      <c r="O9614">
        <v>0</v>
      </c>
      <c r="P9614">
        <v>0</v>
      </c>
      <c r="Q9614">
        <v>0</v>
      </c>
    </row>
    <row r="9615" spans="1:17" x14ac:dyDescent="0.2">
      <c r="A9615" t="s">
        <v>27353</v>
      </c>
      <c r="B9615" t="s">
        <v>88</v>
      </c>
      <c r="C9615" t="s">
        <v>153</v>
      </c>
      <c r="D9615" t="s">
        <v>17736</v>
      </c>
      <c r="E9615" t="s">
        <v>81</v>
      </c>
      <c r="F9615" t="s">
        <v>4943</v>
      </c>
      <c r="G9615">
        <v>0</v>
      </c>
      <c r="H9615">
        <v>0</v>
      </c>
      <c r="I9615">
        <v>0</v>
      </c>
      <c r="J9615">
        <v>0</v>
      </c>
      <c r="K9615">
        <v>0</v>
      </c>
      <c r="L9615">
        <v>0</v>
      </c>
      <c r="M9615">
        <v>7</v>
      </c>
      <c r="N9615">
        <v>0</v>
      </c>
      <c r="O9615">
        <v>0</v>
      </c>
      <c r="P9615">
        <v>0</v>
      </c>
      <c r="Q9615">
        <v>0</v>
      </c>
    </row>
    <row r="9616" spans="1:17" x14ac:dyDescent="0.2">
      <c r="A9616" t="s">
        <v>27354</v>
      </c>
      <c r="B9616" t="s">
        <v>88</v>
      </c>
      <c r="C9616" t="s">
        <v>153</v>
      </c>
      <c r="D9616" t="s">
        <v>17736</v>
      </c>
      <c r="E9616" t="s">
        <v>81</v>
      </c>
      <c r="F9616" t="s">
        <v>4925</v>
      </c>
      <c r="G9616">
        <v>0</v>
      </c>
      <c r="H9616">
        <v>0</v>
      </c>
      <c r="I9616">
        <v>0</v>
      </c>
      <c r="J9616">
        <v>0</v>
      </c>
      <c r="K9616">
        <v>0</v>
      </c>
      <c r="L9616">
        <v>0</v>
      </c>
      <c r="M9616">
        <v>0</v>
      </c>
      <c r="N9616">
        <v>7</v>
      </c>
      <c r="O9616">
        <v>7</v>
      </c>
      <c r="P9616">
        <v>0</v>
      </c>
      <c r="Q9616">
        <v>0</v>
      </c>
    </row>
    <row r="9617" spans="1:17" x14ac:dyDescent="0.2">
      <c r="A9617" t="s">
        <v>27355</v>
      </c>
      <c r="B9617" t="s">
        <v>88</v>
      </c>
      <c r="C9617" t="s">
        <v>153</v>
      </c>
      <c r="D9617" t="s">
        <v>17736</v>
      </c>
      <c r="E9617" t="s">
        <v>81</v>
      </c>
      <c r="F9617" t="s">
        <v>4927</v>
      </c>
      <c r="G9617">
        <v>0</v>
      </c>
      <c r="H9617">
        <v>0</v>
      </c>
      <c r="I9617">
        <v>0</v>
      </c>
      <c r="J9617">
        <v>0</v>
      </c>
      <c r="K9617">
        <v>0</v>
      </c>
      <c r="L9617">
        <v>0</v>
      </c>
      <c r="M9617">
        <v>0</v>
      </c>
      <c r="N9617">
        <v>3</v>
      </c>
      <c r="O9617">
        <v>3</v>
      </c>
      <c r="P9617">
        <v>0</v>
      </c>
      <c r="Q9617">
        <v>0</v>
      </c>
    </row>
    <row r="9618" spans="1:17" x14ac:dyDescent="0.2">
      <c r="A9618" t="s">
        <v>27356</v>
      </c>
      <c r="B9618" t="s">
        <v>88</v>
      </c>
      <c r="C9618" t="s">
        <v>153</v>
      </c>
      <c r="D9618" t="s">
        <v>17736</v>
      </c>
      <c r="E9618" t="s">
        <v>81</v>
      </c>
      <c r="F9618" t="s">
        <v>17734</v>
      </c>
      <c r="G9618">
        <v>7</v>
      </c>
      <c r="H9618">
        <v>0</v>
      </c>
      <c r="I9618">
        <v>0</v>
      </c>
      <c r="J9618">
        <v>0</v>
      </c>
      <c r="K9618">
        <v>0</v>
      </c>
      <c r="L9618">
        <v>0</v>
      </c>
      <c r="M9618">
        <v>0</v>
      </c>
      <c r="N9618">
        <v>0</v>
      </c>
      <c r="O9618">
        <v>0</v>
      </c>
      <c r="P9618">
        <v>0</v>
      </c>
      <c r="Q9618">
        <v>0</v>
      </c>
    </row>
    <row r="9619" spans="1:17" x14ac:dyDescent="0.2">
      <c r="A9619" t="s">
        <v>27357</v>
      </c>
      <c r="B9619" t="s">
        <v>88</v>
      </c>
      <c r="C9619" t="s">
        <v>153</v>
      </c>
      <c r="D9619" t="s">
        <v>17748</v>
      </c>
      <c r="E9619" t="s">
        <v>83</v>
      </c>
      <c r="F9619" t="s">
        <v>17749</v>
      </c>
      <c r="G9619">
        <v>0</v>
      </c>
      <c r="H9619">
        <v>0</v>
      </c>
      <c r="I9619">
        <v>0</v>
      </c>
      <c r="J9619">
        <v>0</v>
      </c>
      <c r="K9619">
        <v>0</v>
      </c>
      <c r="L9619">
        <v>0</v>
      </c>
      <c r="M9619">
        <v>0</v>
      </c>
      <c r="N9619">
        <v>6</v>
      </c>
      <c r="O9619">
        <v>4</v>
      </c>
      <c r="P9619">
        <v>2</v>
      </c>
      <c r="Q9619">
        <v>0</v>
      </c>
    </row>
    <row r="9620" spans="1:17" x14ac:dyDescent="0.2">
      <c r="A9620" t="s">
        <v>27358</v>
      </c>
      <c r="B9620" t="s">
        <v>88</v>
      </c>
      <c r="C9620" t="s">
        <v>153</v>
      </c>
      <c r="D9620" t="s">
        <v>17748</v>
      </c>
      <c r="E9620" t="s">
        <v>83</v>
      </c>
      <c r="F9620" t="s">
        <v>17734</v>
      </c>
      <c r="G9620">
        <v>6</v>
      </c>
      <c r="H9620">
        <v>0</v>
      </c>
      <c r="I9620">
        <v>0</v>
      </c>
      <c r="J9620">
        <v>0</v>
      </c>
      <c r="K9620">
        <v>0</v>
      </c>
      <c r="L9620">
        <v>0</v>
      </c>
      <c r="M9620">
        <v>0</v>
      </c>
      <c r="N9620">
        <v>0</v>
      </c>
      <c r="O9620">
        <v>0</v>
      </c>
      <c r="P9620">
        <v>0</v>
      </c>
      <c r="Q9620">
        <v>0</v>
      </c>
    </row>
    <row r="9621" spans="1:17" x14ac:dyDescent="0.2">
      <c r="A9621" t="s">
        <v>27359</v>
      </c>
      <c r="B9621" t="s">
        <v>88</v>
      </c>
      <c r="C9621" t="s">
        <v>153</v>
      </c>
      <c r="D9621" t="s">
        <v>17748</v>
      </c>
      <c r="E9621" t="s">
        <v>81</v>
      </c>
      <c r="F9621" t="s">
        <v>17749</v>
      </c>
      <c r="G9621">
        <v>0</v>
      </c>
      <c r="H9621">
        <v>0</v>
      </c>
      <c r="I9621">
        <v>0</v>
      </c>
      <c r="J9621">
        <v>0</v>
      </c>
      <c r="K9621">
        <v>0</v>
      </c>
      <c r="L9621">
        <v>0</v>
      </c>
      <c r="M9621">
        <v>0</v>
      </c>
      <c r="N9621">
        <v>1</v>
      </c>
      <c r="O9621">
        <v>1</v>
      </c>
      <c r="P9621">
        <v>0</v>
      </c>
      <c r="Q9621">
        <v>0</v>
      </c>
    </row>
    <row r="9622" spans="1:17" x14ac:dyDescent="0.2">
      <c r="A9622" t="s">
        <v>27360</v>
      </c>
      <c r="B9622" t="s">
        <v>88</v>
      </c>
      <c r="C9622" t="s">
        <v>218</v>
      </c>
      <c r="D9622" t="s">
        <v>17736</v>
      </c>
      <c r="E9622" t="s">
        <v>81</v>
      </c>
      <c r="F9622" t="s">
        <v>4943</v>
      </c>
      <c r="G9622">
        <v>0</v>
      </c>
      <c r="H9622">
        <v>0</v>
      </c>
      <c r="I9622">
        <v>0</v>
      </c>
      <c r="J9622">
        <v>0</v>
      </c>
      <c r="K9622">
        <v>0</v>
      </c>
      <c r="L9622">
        <v>0</v>
      </c>
      <c r="M9622">
        <v>6</v>
      </c>
      <c r="N9622">
        <v>0</v>
      </c>
      <c r="O9622">
        <v>0</v>
      </c>
      <c r="P9622">
        <v>0</v>
      </c>
      <c r="Q9622">
        <v>0</v>
      </c>
    </row>
    <row r="9623" spans="1:17" x14ac:dyDescent="0.2">
      <c r="A9623" t="s">
        <v>27361</v>
      </c>
      <c r="B9623" t="s">
        <v>88</v>
      </c>
      <c r="C9623" t="s">
        <v>218</v>
      </c>
      <c r="D9623" t="s">
        <v>17736</v>
      </c>
      <c r="E9623" t="s">
        <v>81</v>
      </c>
      <c r="F9623" t="s">
        <v>4925</v>
      </c>
      <c r="G9623">
        <v>0</v>
      </c>
      <c r="H9623">
        <v>0</v>
      </c>
      <c r="I9623">
        <v>0</v>
      </c>
      <c r="J9623">
        <v>0</v>
      </c>
      <c r="K9623">
        <v>0</v>
      </c>
      <c r="L9623">
        <v>0</v>
      </c>
      <c r="M9623">
        <v>0</v>
      </c>
      <c r="N9623">
        <v>6</v>
      </c>
      <c r="O9623">
        <v>6</v>
      </c>
      <c r="P9623">
        <v>0</v>
      </c>
      <c r="Q9623">
        <v>0</v>
      </c>
    </row>
    <row r="9624" spans="1:17" x14ac:dyDescent="0.2">
      <c r="A9624" t="s">
        <v>27362</v>
      </c>
      <c r="B9624" t="s">
        <v>88</v>
      </c>
      <c r="C9624" t="s">
        <v>218</v>
      </c>
      <c r="D9624" t="s">
        <v>17736</v>
      </c>
      <c r="E9624" t="s">
        <v>81</v>
      </c>
      <c r="F9624" t="s">
        <v>4927</v>
      </c>
      <c r="G9624">
        <v>0</v>
      </c>
      <c r="H9624">
        <v>0</v>
      </c>
      <c r="I9624">
        <v>0</v>
      </c>
      <c r="J9624">
        <v>0</v>
      </c>
      <c r="K9624">
        <v>0</v>
      </c>
      <c r="L9624">
        <v>0</v>
      </c>
      <c r="M9624">
        <v>0</v>
      </c>
      <c r="N9624">
        <v>6</v>
      </c>
      <c r="O9624">
        <v>6</v>
      </c>
      <c r="P9624">
        <v>0</v>
      </c>
      <c r="Q9624">
        <v>0</v>
      </c>
    </row>
    <row r="9625" spans="1:17" x14ac:dyDescent="0.2">
      <c r="A9625" t="s">
        <v>27363</v>
      </c>
      <c r="B9625" t="s">
        <v>88</v>
      </c>
      <c r="C9625" t="s">
        <v>218</v>
      </c>
      <c r="D9625" t="s">
        <v>17736</v>
      </c>
      <c r="E9625" t="s">
        <v>81</v>
      </c>
      <c r="F9625" t="s">
        <v>17734</v>
      </c>
      <c r="G9625">
        <v>6</v>
      </c>
      <c r="H9625">
        <v>0</v>
      </c>
      <c r="I9625">
        <v>0</v>
      </c>
      <c r="J9625">
        <v>0</v>
      </c>
      <c r="K9625">
        <v>0</v>
      </c>
      <c r="L9625">
        <v>0</v>
      </c>
      <c r="M9625">
        <v>0</v>
      </c>
      <c r="N9625">
        <v>0</v>
      </c>
      <c r="O9625">
        <v>0</v>
      </c>
      <c r="P9625">
        <v>0</v>
      </c>
      <c r="Q9625">
        <v>0</v>
      </c>
    </row>
    <row r="9626" spans="1:17" x14ac:dyDescent="0.2">
      <c r="A9626" t="s">
        <v>27364</v>
      </c>
      <c r="B9626" t="s">
        <v>88</v>
      </c>
      <c r="C9626" t="s">
        <v>218</v>
      </c>
      <c r="D9626" t="s">
        <v>17748</v>
      </c>
      <c r="E9626" t="s">
        <v>83</v>
      </c>
      <c r="F9626" t="s">
        <v>17749</v>
      </c>
      <c r="G9626">
        <v>0</v>
      </c>
      <c r="H9626">
        <v>0</v>
      </c>
      <c r="I9626">
        <v>0</v>
      </c>
      <c r="J9626">
        <v>0</v>
      </c>
      <c r="K9626">
        <v>0</v>
      </c>
      <c r="L9626">
        <v>0</v>
      </c>
      <c r="M9626">
        <v>0</v>
      </c>
      <c r="N9626">
        <v>1</v>
      </c>
      <c r="O9626">
        <v>1</v>
      </c>
      <c r="P9626">
        <v>0</v>
      </c>
      <c r="Q9626">
        <v>0</v>
      </c>
    </row>
    <row r="9627" spans="1:17" x14ac:dyDescent="0.2">
      <c r="A9627" t="s">
        <v>27365</v>
      </c>
      <c r="B9627" t="s">
        <v>88</v>
      </c>
      <c r="C9627" t="s">
        <v>218</v>
      </c>
      <c r="D9627" t="s">
        <v>17748</v>
      </c>
      <c r="E9627" t="s">
        <v>83</v>
      </c>
      <c r="F9627" t="s">
        <v>17734</v>
      </c>
      <c r="G9627">
        <v>1</v>
      </c>
      <c r="H9627">
        <v>0</v>
      </c>
      <c r="I9627">
        <v>0</v>
      </c>
      <c r="J9627">
        <v>0</v>
      </c>
      <c r="K9627">
        <v>0</v>
      </c>
      <c r="L9627">
        <v>0</v>
      </c>
      <c r="M9627">
        <v>0</v>
      </c>
      <c r="N9627">
        <v>0</v>
      </c>
      <c r="O9627">
        <v>0</v>
      </c>
      <c r="P9627">
        <v>0</v>
      </c>
      <c r="Q9627">
        <v>0</v>
      </c>
    </row>
    <row r="9628" spans="1:17" x14ac:dyDescent="0.2">
      <c r="A9628" t="s">
        <v>27366</v>
      </c>
      <c r="B9628" t="s">
        <v>88</v>
      </c>
      <c r="C9628" t="s">
        <v>219</v>
      </c>
      <c r="D9628" t="s">
        <v>17736</v>
      </c>
      <c r="E9628" t="s">
        <v>83</v>
      </c>
      <c r="F9628" t="s">
        <v>4929</v>
      </c>
      <c r="G9628">
        <v>0</v>
      </c>
      <c r="H9628">
        <v>12</v>
      </c>
      <c r="I9628">
        <v>1</v>
      </c>
      <c r="J9628">
        <v>11</v>
      </c>
      <c r="K9628">
        <v>0</v>
      </c>
      <c r="L9628">
        <v>0</v>
      </c>
      <c r="M9628">
        <v>0</v>
      </c>
      <c r="N9628">
        <v>0</v>
      </c>
      <c r="O9628">
        <v>0</v>
      </c>
      <c r="P9628">
        <v>0</v>
      </c>
      <c r="Q9628">
        <v>0</v>
      </c>
    </row>
    <row r="9629" spans="1:17" x14ac:dyDescent="0.2">
      <c r="A9629" t="s">
        <v>27367</v>
      </c>
      <c r="B9629" t="s">
        <v>88</v>
      </c>
      <c r="C9629" t="s">
        <v>219</v>
      </c>
      <c r="D9629" t="s">
        <v>17736</v>
      </c>
      <c r="E9629" t="s">
        <v>83</v>
      </c>
      <c r="F9629" t="s">
        <v>4931</v>
      </c>
      <c r="G9629">
        <v>0</v>
      </c>
      <c r="H9629">
        <v>12</v>
      </c>
      <c r="I9629">
        <v>1</v>
      </c>
      <c r="J9629">
        <v>11</v>
      </c>
      <c r="K9629">
        <v>0</v>
      </c>
      <c r="L9629">
        <v>0</v>
      </c>
      <c r="M9629">
        <v>0</v>
      </c>
      <c r="N9629">
        <v>0</v>
      </c>
      <c r="O9629">
        <v>0</v>
      </c>
      <c r="P9629">
        <v>0</v>
      </c>
      <c r="Q9629">
        <v>0</v>
      </c>
    </row>
    <row r="9630" spans="1:17" x14ac:dyDescent="0.2">
      <c r="A9630" t="s">
        <v>27368</v>
      </c>
      <c r="B9630" t="s">
        <v>88</v>
      </c>
      <c r="C9630" t="s">
        <v>219</v>
      </c>
      <c r="D9630" t="s">
        <v>17736</v>
      </c>
      <c r="E9630" t="s">
        <v>83</v>
      </c>
      <c r="F9630" t="s">
        <v>4933</v>
      </c>
      <c r="G9630">
        <v>0</v>
      </c>
      <c r="H9630">
        <v>0</v>
      </c>
      <c r="I9630">
        <v>0</v>
      </c>
      <c r="J9630">
        <v>0</v>
      </c>
      <c r="K9630">
        <v>0</v>
      </c>
      <c r="L9630">
        <v>0</v>
      </c>
      <c r="M9630">
        <v>12</v>
      </c>
      <c r="N9630">
        <v>0</v>
      </c>
      <c r="O9630">
        <v>0</v>
      </c>
      <c r="P9630">
        <v>0</v>
      </c>
      <c r="Q9630">
        <v>0</v>
      </c>
    </row>
    <row r="9631" spans="1:17" x14ac:dyDescent="0.2">
      <c r="A9631" t="s">
        <v>27369</v>
      </c>
      <c r="B9631" t="s">
        <v>88</v>
      </c>
      <c r="C9631" t="s">
        <v>219</v>
      </c>
      <c r="D9631" t="s">
        <v>17736</v>
      </c>
      <c r="E9631" t="s">
        <v>83</v>
      </c>
      <c r="F9631" t="s">
        <v>4935</v>
      </c>
      <c r="G9631">
        <v>0</v>
      </c>
      <c r="H9631">
        <v>12</v>
      </c>
      <c r="I9631">
        <v>1</v>
      </c>
      <c r="J9631">
        <v>11</v>
      </c>
      <c r="K9631">
        <v>0</v>
      </c>
      <c r="L9631">
        <v>0</v>
      </c>
      <c r="M9631">
        <v>0</v>
      </c>
      <c r="N9631">
        <v>0</v>
      </c>
      <c r="O9631">
        <v>0</v>
      </c>
      <c r="P9631">
        <v>0</v>
      </c>
      <c r="Q9631">
        <v>0</v>
      </c>
    </row>
    <row r="9632" spans="1:17" x14ac:dyDescent="0.2">
      <c r="A9632" t="s">
        <v>27370</v>
      </c>
      <c r="B9632" t="s">
        <v>88</v>
      </c>
      <c r="C9632" t="s">
        <v>219</v>
      </c>
      <c r="D9632" t="s">
        <v>17736</v>
      </c>
      <c r="E9632" t="s">
        <v>83</v>
      </c>
      <c r="F9632" t="s">
        <v>4937</v>
      </c>
      <c r="G9632">
        <v>0</v>
      </c>
      <c r="H9632">
        <v>12</v>
      </c>
      <c r="I9632">
        <v>1</v>
      </c>
      <c r="J9632">
        <v>11</v>
      </c>
      <c r="K9632">
        <v>0</v>
      </c>
      <c r="L9632">
        <v>0</v>
      </c>
      <c r="M9632">
        <v>0</v>
      </c>
      <c r="N9632">
        <v>0</v>
      </c>
      <c r="O9632">
        <v>0</v>
      </c>
      <c r="P9632">
        <v>0</v>
      </c>
      <c r="Q9632">
        <v>0</v>
      </c>
    </row>
    <row r="9633" spans="1:17" x14ac:dyDescent="0.2">
      <c r="A9633" t="s">
        <v>27371</v>
      </c>
      <c r="B9633" t="s">
        <v>88</v>
      </c>
      <c r="C9633" t="s">
        <v>219</v>
      </c>
      <c r="D9633" t="s">
        <v>17736</v>
      </c>
      <c r="E9633" t="s">
        <v>83</v>
      </c>
      <c r="F9633" t="s">
        <v>4939</v>
      </c>
      <c r="G9633">
        <v>0</v>
      </c>
      <c r="H9633">
        <v>0</v>
      </c>
      <c r="I9633">
        <v>0</v>
      </c>
      <c r="J9633">
        <v>0</v>
      </c>
      <c r="K9633">
        <v>0</v>
      </c>
      <c r="L9633">
        <v>0</v>
      </c>
      <c r="M9633">
        <v>12</v>
      </c>
      <c r="N9633">
        <v>0</v>
      </c>
      <c r="O9633">
        <v>0</v>
      </c>
      <c r="P9633">
        <v>0</v>
      </c>
      <c r="Q9633">
        <v>0</v>
      </c>
    </row>
    <row r="9634" spans="1:17" x14ac:dyDescent="0.2">
      <c r="A9634" t="s">
        <v>27372</v>
      </c>
      <c r="B9634" t="s">
        <v>88</v>
      </c>
      <c r="C9634" t="s">
        <v>219</v>
      </c>
      <c r="D9634" t="s">
        <v>17736</v>
      </c>
      <c r="E9634" t="s">
        <v>83</v>
      </c>
      <c r="F9634" t="s">
        <v>4941</v>
      </c>
      <c r="G9634">
        <v>0</v>
      </c>
      <c r="H9634">
        <v>12</v>
      </c>
      <c r="I9634">
        <v>1</v>
      </c>
      <c r="J9634">
        <v>11</v>
      </c>
      <c r="K9634">
        <v>0</v>
      </c>
      <c r="L9634">
        <v>0</v>
      </c>
      <c r="M9634">
        <v>0</v>
      </c>
      <c r="N9634">
        <v>0</v>
      </c>
      <c r="O9634">
        <v>0</v>
      </c>
      <c r="P9634">
        <v>0</v>
      </c>
      <c r="Q9634">
        <v>0</v>
      </c>
    </row>
    <row r="9635" spans="1:17" x14ac:dyDescent="0.2">
      <c r="A9635" t="s">
        <v>27373</v>
      </c>
      <c r="B9635" t="s">
        <v>88</v>
      </c>
      <c r="C9635" t="s">
        <v>219</v>
      </c>
      <c r="D9635" t="s">
        <v>17736</v>
      </c>
      <c r="E9635" t="s">
        <v>83</v>
      </c>
      <c r="F9635" t="s">
        <v>4943</v>
      </c>
      <c r="G9635">
        <v>0</v>
      </c>
      <c r="H9635">
        <v>0</v>
      </c>
      <c r="I9635">
        <v>0</v>
      </c>
      <c r="J9635">
        <v>0</v>
      </c>
      <c r="K9635">
        <v>0</v>
      </c>
      <c r="L9635">
        <v>0</v>
      </c>
      <c r="M9635">
        <v>12</v>
      </c>
      <c r="N9635">
        <v>0</v>
      </c>
      <c r="O9635">
        <v>0</v>
      </c>
      <c r="P9635">
        <v>0</v>
      </c>
      <c r="Q9635">
        <v>0</v>
      </c>
    </row>
    <row r="9636" spans="1:17" x14ac:dyDescent="0.2">
      <c r="A9636" t="s">
        <v>27374</v>
      </c>
      <c r="B9636" t="s">
        <v>88</v>
      </c>
      <c r="C9636" t="s">
        <v>219</v>
      </c>
      <c r="D9636" t="s">
        <v>17736</v>
      </c>
      <c r="E9636" t="s">
        <v>83</v>
      </c>
      <c r="F9636" t="s">
        <v>4925</v>
      </c>
      <c r="G9636">
        <v>0</v>
      </c>
      <c r="H9636">
        <v>0</v>
      </c>
      <c r="I9636">
        <v>0</v>
      </c>
      <c r="J9636">
        <v>0</v>
      </c>
      <c r="K9636">
        <v>0</v>
      </c>
      <c r="L9636">
        <v>0</v>
      </c>
      <c r="M9636">
        <v>0</v>
      </c>
      <c r="N9636">
        <v>12</v>
      </c>
      <c r="O9636">
        <v>12</v>
      </c>
      <c r="P9636">
        <v>0</v>
      </c>
      <c r="Q9636">
        <v>0</v>
      </c>
    </row>
    <row r="9637" spans="1:17" x14ac:dyDescent="0.2">
      <c r="A9637" t="s">
        <v>27375</v>
      </c>
      <c r="B9637" t="s">
        <v>88</v>
      </c>
      <c r="C9637" t="s">
        <v>219</v>
      </c>
      <c r="D9637" t="s">
        <v>17736</v>
      </c>
      <c r="E9637" t="s">
        <v>83</v>
      </c>
      <c r="F9637" t="s">
        <v>4927</v>
      </c>
      <c r="G9637">
        <v>0</v>
      </c>
      <c r="H9637">
        <v>0</v>
      </c>
      <c r="I9637">
        <v>0</v>
      </c>
      <c r="J9637">
        <v>0</v>
      </c>
      <c r="K9637">
        <v>0</v>
      </c>
      <c r="L9637">
        <v>0</v>
      </c>
      <c r="M9637">
        <v>0</v>
      </c>
      <c r="N9637">
        <v>10</v>
      </c>
      <c r="O9637">
        <v>10</v>
      </c>
      <c r="P9637">
        <v>0</v>
      </c>
      <c r="Q9637">
        <v>0</v>
      </c>
    </row>
    <row r="9638" spans="1:17" x14ac:dyDescent="0.2">
      <c r="A9638" t="s">
        <v>27376</v>
      </c>
      <c r="B9638" t="s">
        <v>88</v>
      </c>
      <c r="C9638" t="s">
        <v>219</v>
      </c>
      <c r="D9638" t="s">
        <v>17736</v>
      </c>
      <c r="E9638" t="s">
        <v>83</v>
      </c>
      <c r="F9638" t="s">
        <v>17734</v>
      </c>
      <c r="G9638">
        <v>12</v>
      </c>
      <c r="H9638">
        <v>0</v>
      </c>
      <c r="I9638">
        <v>0</v>
      </c>
      <c r="J9638">
        <v>0</v>
      </c>
      <c r="K9638">
        <v>0</v>
      </c>
      <c r="L9638">
        <v>0</v>
      </c>
      <c r="M9638">
        <v>0</v>
      </c>
      <c r="N9638">
        <v>0</v>
      </c>
      <c r="O9638">
        <v>0</v>
      </c>
      <c r="P9638">
        <v>0</v>
      </c>
      <c r="Q9638">
        <v>0</v>
      </c>
    </row>
    <row r="9639" spans="1:17" x14ac:dyDescent="0.2">
      <c r="A9639" t="s">
        <v>27377</v>
      </c>
      <c r="B9639" t="s">
        <v>88</v>
      </c>
      <c r="C9639" t="s">
        <v>219</v>
      </c>
      <c r="D9639" t="s">
        <v>17736</v>
      </c>
      <c r="E9639" t="s">
        <v>81</v>
      </c>
      <c r="F9639" t="s">
        <v>4929</v>
      </c>
      <c r="G9639">
        <v>0</v>
      </c>
      <c r="H9639">
        <v>9</v>
      </c>
      <c r="I9639">
        <v>1</v>
      </c>
      <c r="J9639">
        <v>8</v>
      </c>
      <c r="K9639">
        <v>0</v>
      </c>
      <c r="L9639">
        <v>0</v>
      </c>
      <c r="M9639">
        <v>0</v>
      </c>
      <c r="N9639">
        <v>0</v>
      </c>
      <c r="O9639">
        <v>0</v>
      </c>
      <c r="P9639">
        <v>0</v>
      </c>
      <c r="Q9639">
        <v>0</v>
      </c>
    </row>
    <row r="9640" spans="1:17" x14ac:dyDescent="0.2">
      <c r="A9640" t="s">
        <v>27378</v>
      </c>
      <c r="B9640" t="s">
        <v>88</v>
      </c>
      <c r="C9640" t="s">
        <v>219</v>
      </c>
      <c r="D9640" t="s">
        <v>17736</v>
      </c>
      <c r="E9640" t="s">
        <v>81</v>
      </c>
      <c r="F9640" t="s">
        <v>4931</v>
      </c>
      <c r="G9640">
        <v>0</v>
      </c>
      <c r="H9640">
        <v>9</v>
      </c>
      <c r="I9640">
        <v>1</v>
      </c>
      <c r="J9640">
        <v>8</v>
      </c>
      <c r="K9640">
        <v>0</v>
      </c>
      <c r="L9640">
        <v>0</v>
      </c>
      <c r="M9640">
        <v>0</v>
      </c>
      <c r="N9640">
        <v>0</v>
      </c>
      <c r="O9640">
        <v>0</v>
      </c>
      <c r="P9640">
        <v>0</v>
      </c>
      <c r="Q9640">
        <v>0</v>
      </c>
    </row>
    <row r="9641" spans="1:17" x14ac:dyDescent="0.2">
      <c r="A9641" t="s">
        <v>27379</v>
      </c>
      <c r="B9641" t="s">
        <v>88</v>
      </c>
      <c r="C9641" t="s">
        <v>219</v>
      </c>
      <c r="D9641" t="s">
        <v>17736</v>
      </c>
      <c r="E9641" t="s">
        <v>81</v>
      </c>
      <c r="F9641" t="s">
        <v>4933</v>
      </c>
      <c r="G9641">
        <v>0</v>
      </c>
      <c r="H9641">
        <v>0</v>
      </c>
      <c r="I9641">
        <v>0</v>
      </c>
      <c r="J9641">
        <v>0</v>
      </c>
      <c r="K9641">
        <v>0</v>
      </c>
      <c r="L9641">
        <v>0</v>
      </c>
      <c r="M9641">
        <v>9</v>
      </c>
      <c r="N9641">
        <v>0</v>
      </c>
      <c r="O9641">
        <v>0</v>
      </c>
      <c r="P9641">
        <v>0</v>
      </c>
      <c r="Q9641">
        <v>0</v>
      </c>
    </row>
    <row r="9642" spans="1:17" x14ac:dyDescent="0.2">
      <c r="A9642" t="s">
        <v>27380</v>
      </c>
      <c r="B9642" t="s">
        <v>88</v>
      </c>
      <c r="C9642" t="s">
        <v>219</v>
      </c>
      <c r="D9642" t="s">
        <v>17736</v>
      </c>
      <c r="E9642" t="s">
        <v>81</v>
      </c>
      <c r="F9642" t="s">
        <v>4935</v>
      </c>
      <c r="G9642">
        <v>0</v>
      </c>
      <c r="H9642">
        <v>9</v>
      </c>
      <c r="I9642">
        <v>1</v>
      </c>
      <c r="J9642">
        <v>8</v>
      </c>
      <c r="K9642">
        <v>0</v>
      </c>
      <c r="L9642">
        <v>0</v>
      </c>
      <c r="M9642">
        <v>0</v>
      </c>
      <c r="N9642">
        <v>0</v>
      </c>
      <c r="O9642">
        <v>0</v>
      </c>
      <c r="P9642">
        <v>0</v>
      </c>
      <c r="Q9642">
        <v>0</v>
      </c>
    </row>
    <row r="9643" spans="1:17" x14ac:dyDescent="0.2">
      <c r="A9643" t="s">
        <v>27381</v>
      </c>
      <c r="B9643" t="s">
        <v>88</v>
      </c>
      <c r="C9643" t="s">
        <v>219</v>
      </c>
      <c r="D9643" t="s">
        <v>17736</v>
      </c>
      <c r="E9643" t="s">
        <v>81</v>
      </c>
      <c r="F9643" t="s">
        <v>4937</v>
      </c>
      <c r="G9643">
        <v>0</v>
      </c>
      <c r="H9643">
        <v>9</v>
      </c>
      <c r="I9643">
        <v>1</v>
      </c>
      <c r="J9643">
        <v>8</v>
      </c>
      <c r="K9643">
        <v>0</v>
      </c>
      <c r="L9643">
        <v>0</v>
      </c>
      <c r="M9643">
        <v>0</v>
      </c>
      <c r="N9643">
        <v>0</v>
      </c>
      <c r="O9643">
        <v>0</v>
      </c>
      <c r="P9643">
        <v>0</v>
      </c>
      <c r="Q9643">
        <v>0</v>
      </c>
    </row>
    <row r="9644" spans="1:17" x14ac:dyDescent="0.2">
      <c r="A9644" t="s">
        <v>27382</v>
      </c>
      <c r="B9644" t="s">
        <v>88</v>
      </c>
      <c r="C9644" t="s">
        <v>219</v>
      </c>
      <c r="D9644" t="s">
        <v>17736</v>
      </c>
      <c r="E9644" t="s">
        <v>81</v>
      </c>
      <c r="F9644" t="s">
        <v>4939</v>
      </c>
      <c r="G9644">
        <v>0</v>
      </c>
      <c r="H9644">
        <v>0</v>
      </c>
      <c r="I9644">
        <v>0</v>
      </c>
      <c r="J9644">
        <v>0</v>
      </c>
      <c r="K9644">
        <v>0</v>
      </c>
      <c r="L9644">
        <v>0</v>
      </c>
      <c r="M9644">
        <v>9</v>
      </c>
      <c r="N9644">
        <v>0</v>
      </c>
      <c r="O9644">
        <v>0</v>
      </c>
      <c r="P9644">
        <v>0</v>
      </c>
      <c r="Q9644">
        <v>0</v>
      </c>
    </row>
    <row r="9645" spans="1:17" x14ac:dyDescent="0.2">
      <c r="A9645" t="s">
        <v>27383</v>
      </c>
      <c r="B9645" t="s">
        <v>88</v>
      </c>
      <c r="C9645" t="s">
        <v>219</v>
      </c>
      <c r="D9645" t="s">
        <v>17736</v>
      </c>
      <c r="E9645" t="s">
        <v>81</v>
      </c>
      <c r="F9645" t="s">
        <v>4941</v>
      </c>
      <c r="G9645">
        <v>0</v>
      </c>
      <c r="H9645">
        <v>9</v>
      </c>
      <c r="I9645">
        <v>1</v>
      </c>
      <c r="J9645">
        <v>8</v>
      </c>
      <c r="K9645">
        <v>0</v>
      </c>
      <c r="L9645">
        <v>0</v>
      </c>
      <c r="M9645">
        <v>0</v>
      </c>
      <c r="N9645">
        <v>0</v>
      </c>
      <c r="O9645">
        <v>0</v>
      </c>
      <c r="P9645">
        <v>0</v>
      </c>
      <c r="Q9645">
        <v>0</v>
      </c>
    </row>
    <row r="9646" spans="1:17" x14ac:dyDescent="0.2">
      <c r="A9646" t="s">
        <v>27384</v>
      </c>
      <c r="B9646" t="s">
        <v>88</v>
      </c>
      <c r="C9646" t="s">
        <v>219</v>
      </c>
      <c r="D9646" t="s">
        <v>17736</v>
      </c>
      <c r="E9646" t="s">
        <v>81</v>
      </c>
      <c r="F9646" t="s">
        <v>4943</v>
      </c>
      <c r="G9646">
        <v>0</v>
      </c>
      <c r="H9646">
        <v>0</v>
      </c>
      <c r="I9646">
        <v>0</v>
      </c>
      <c r="J9646">
        <v>0</v>
      </c>
      <c r="K9646">
        <v>0</v>
      </c>
      <c r="L9646">
        <v>0</v>
      </c>
      <c r="M9646">
        <v>9</v>
      </c>
      <c r="N9646">
        <v>0</v>
      </c>
      <c r="O9646">
        <v>0</v>
      </c>
      <c r="P9646">
        <v>0</v>
      </c>
      <c r="Q9646">
        <v>0</v>
      </c>
    </row>
    <row r="9647" spans="1:17" x14ac:dyDescent="0.2">
      <c r="A9647" t="s">
        <v>27385</v>
      </c>
      <c r="B9647" t="s">
        <v>88</v>
      </c>
      <c r="C9647" t="s">
        <v>219</v>
      </c>
      <c r="D9647" t="s">
        <v>17736</v>
      </c>
      <c r="E9647" t="s">
        <v>81</v>
      </c>
      <c r="F9647" t="s">
        <v>4925</v>
      </c>
      <c r="G9647">
        <v>0</v>
      </c>
      <c r="H9647">
        <v>0</v>
      </c>
      <c r="I9647">
        <v>0</v>
      </c>
      <c r="J9647">
        <v>0</v>
      </c>
      <c r="K9647">
        <v>0</v>
      </c>
      <c r="L9647">
        <v>0</v>
      </c>
      <c r="M9647">
        <v>0</v>
      </c>
      <c r="N9647">
        <v>9</v>
      </c>
      <c r="O9647">
        <v>9</v>
      </c>
      <c r="P9647">
        <v>0</v>
      </c>
      <c r="Q9647">
        <v>0</v>
      </c>
    </row>
    <row r="9648" spans="1:17" x14ac:dyDescent="0.2">
      <c r="A9648" t="s">
        <v>27386</v>
      </c>
      <c r="B9648" t="s">
        <v>88</v>
      </c>
      <c r="C9648" t="s">
        <v>219</v>
      </c>
      <c r="D9648" t="s">
        <v>17736</v>
      </c>
      <c r="E9648" t="s">
        <v>81</v>
      </c>
      <c r="F9648" t="s">
        <v>4927</v>
      </c>
      <c r="G9648">
        <v>0</v>
      </c>
      <c r="H9648">
        <v>0</v>
      </c>
      <c r="I9648">
        <v>0</v>
      </c>
      <c r="J9648">
        <v>0</v>
      </c>
      <c r="K9648">
        <v>0</v>
      </c>
      <c r="L9648">
        <v>0</v>
      </c>
      <c r="M9648">
        <v>0</v>
      </c>
      <c r="N9648">
        <v>8</v>
      </c>
      <c r="O9648">
        <v>8</v>
      </c>
      <c r="P9648">
        <v>0</v>
      </c>
      <c r="Q9648">
        <v>0</v>
      </c>
    </row>
    <row r="9649" spans="1:17" x14ac:dyDescent="0.2">
      <c r="A9649" t="s">
        <v>27387</v>
      </c>
      <c r="B9649" t="s">
        <v>88</v>
      </c>
      <c r="C9649" t="s">
        <v>219</v>
      </c>
      <c r="D9649" t="s">
        <v>17736</v>
      </c>
      <c r="E9649" t="s">
        <v>81</v>
      </c>
      <c r="F9649" t="s">
        <v>17734</v>
      </c>
      <c r="G9649">
        <v>9</v>
      </c>
      <c r="H9649">
        <v>0</v>
      </c>
      <c r="I9649">
        <v>0</v>
      </c>
      <c r="J9649">
        <v>0</v>
      </c>
      <c r="K9649">
        <v>0</v>
      </c>
      <c r="L9649">
        <v>0</v>
      </c>
      <c r="M9649">
        <v>0</v>
      </c>
      <c r="N9649">
        <v>0</v>
      </c>
      <c r="O9649">
        <v>0</v>
      </c>
      <c r="P9649">
        <v>0</v>
      </c>
      <c r="Q9649">
        <v>0</v>
      </c>
    </row>
    <row r="9650" spans="1:17" x14ac:dyDescent="0.2">
      <c r="A9650" t="s">
        <v>27388</v>
      </c>
      <c r="B9650" t="s">
        <v>88</v>
      </c>
      <c r="C9650" t="s">
        <v>219</v>
      </c>
      <c r="D9650" t="s">
        <v>17748</v>
      </c>
      <c r="E9650" t="s">
        <v>83</v>
      </c>
      <c r="F9650" t="s">
        <v>17749</v>
      </c>
      <c r="G9650">
        <v>0</v>
      </c>
      <c r="H9650">
        <v>0</v>
      </c>
      <c r="I9650">
        <v>0</v>
      </c>
      <c r="J9650">
        <v>0</v>
      </c>
      <c r="K9650">
        <v>0</v>
      </c>
      <c r="L9650">
        <v>0</v>
      </c>
      <c r="M9650">
        <v>0</v>
      </c>
      <c r="N9650">
        <v>1</v>
      </c>
      <c r="O9650">
        <v>0</v>
      </c>
      <c r="P9650">
        <v>1</v>
      </c>
      <c r="Q9650">
        <v>0</v>
      </c>
    </row>
    <row r="9651" spans="1:17" x14ac:dyDescent="0.2">
      <c r="A9651" t="s">
        <v>27389</v>
      </c>
      <c r="B9651" t="s">
        <v>88</v>
      </c>
      <c r="C9651" t="s">
        <v>219</v>
      </c>
      <c r="D9651" t="s">
        <v>17748</v>
      </c>
      <c r="E9651" t="s">
        <v>83</v>
      </c>
      <c r="F9651" t="s">
        <v>17734</v>
      </c>
      <c r="G9651">
        <v>1</v>
      </c>
      <c r="H9651">
        <v>0</v>
      </c>
      <c r="I9651">
        <v>0</v>
      </c>
      <c r="J9651">
        <v>0</v>
      </c>
      <c r="K9651">
        <v>0</v>
      </c>
      <c r="L9651">
        <v>0</v>
      </c>
      <c r="M9651">
        <v>0</v>
      </c>
      <c r="N9651">
        <v>0</v>
      </c>
      <c r="O9651">
        <v>0</v>
      </c>
      <c r="P9651">
        <v>0</v>
      </c>
      <c r="Q9651">
        <v>0</v>
      </c>
    </row>
    <row r="9652" spans="1:17" x14ac:dyDescent="0.2">
      <c r="A9652" t="s">
        <v>27390</v>
      </c>
      <c r="B9652" t="s">
        <v>86</v>
      </c>
      <c r="C9652" t="s">
        <v>153</v>
      </c>
      <c r="D9652" t="s">
        <v>17736</v>
      </c>
      <c r="E9652" t="s">
        <v>81</v>
      </c>
      <c r="F9652" t="s">
        <v>4941</v>
      </c>
      <c r="G9652">
        <v>0</v>
      </c>
      <c r="H9652">
        <v>23</v>
      </c>
      <c r="I9652">
        <v>2</v>
      </c>
      <c r="J9652">
        <v>16</v>
      </c>
      <c r="K9652">
        <v>2</v>
      </c>
      <c r="L9652">
        <v>3</v>
      </c>
      <c r="M9652">
        <v>0</v>
      </c>
      <c r="N9652">
        <v>0</v>
      </c>
      <c r="O9652">
        <v>0</v>
      </c>
      <c r="P9652">
        <v>0</v>
      </c>
      <c r="Q9652">
        <v>0</v>
      </c>
    </row>
    <row r="9653" spans="1:17" x14ac:dyDescent="0.2">
      <c r="A9653" t="s">
        <v>27391</v>
      </c>
      <c r="B9653" t="s">
        <v>86</v>
      </c>
      <c r="C9653" t="s">
        <v>153</v>
      </c>
      <c r="D9653" t="s">
        <v>17736</v>
      </c>
      <c r="E9653" t="s">
        <v>81</v>
      </c>
      <c r="F9653" t="s">
        <v>4943</v>
      </c>
      <c r="G9653">
        <v>0</v>
      </c>
      <c r="H9653">
        <v>0</v>
      </c>
      <c r="I9653">
        <v>0</v>
      </c>
      <c r="J9653">
        <v>0</v>
      </c>
      <c r="K9653">
        <v>0</v>
      </c>
      <c r="L9653">
        <v>0</v>
      </c>
      <c r="M9653">
        <v>23</v>
      </c>
      <c r="N9653">
        <v>0</v>
      </c>
      <c r="O9653">
        <v>0</v>
      </c>
      <c r="P9653">
        <v>0</v>
      </c>
      <c r="Q9653">
        <v>0</v>
      </c>
    </row>
    <row r="9654" spans="1:17" x14ac:dyDescent="0.2">
      <c r="A9654" t="s">
        <v>27392</v>
      </c>
      <c r="B9654" t="s">
        <v>86</v>
      </c>
      <c r="C9654" t="s">
        <v>153</v>
      </c>
      <c r="D9654" t="s">
        <v>17736</v>
      </c>
      <c r="E9654" t="s">
        <v>81</v>
      </c>
      <c r="F9654" t="s">
        <v>4925</v>
      </c>
      <c r="G9654">
        <v>0</v>
      </c>
      <c r="H9654">
        <v>0</v>
      </c>
      <c r="I9654">
        <v>0</v>
      </c>
      <c r="J9654">
        <v>0</v>
      </c>
      <c r="K9654">
        <v>0</v>
      </c>
      <c r="L9654">
        <v>0</v>
      </c>
      <c r="M9654">
        <v>0</v>
      </c>
      <c r="N9654">
        <v>19</v>
      </c>
      <c r="O9654">
        <v>18</v>
      </c>
      <c r="P9654">
        <v>1</v>
      </c>
      <c r="Q9654">
        <v>0</v>
      </c>
    </row>
    <row r="9655" spans="1:17" x14ac:dyDescent="0.2">
      <c r="A9655" t="s">
        <v>27393</v>
      </c>
      <c r="B9655" t="s">
        <v>86</v>
      </c>
      <c r="C9655" t="s">
        <v>153</v>
      </c>
      <c r="D9655" t="s">
        <v>17736</v>
      </c>
      <c r="E9655" t="s">
        <v>81</v>
      </c>
      <c r="F9655" t="s">
        <v>4927</v>
      </c>
      <c r="G9655">
        <v>0</v>
      </c>
      <c r="H9655">
        <v>0</v>
      </c>
      <c r="I9655">
        <v>0</v>
      </c>
      <c r="J9655">
        <v>0</v>
      </c>
      <c r="K9655">
        <v>0</v>
      </c>
      <c r="L9655">
        <v>0</v>
      </c>
      <c r="M9655">
        <v>0</v>
      </c>
      <c r="N9655">
        <v>13</v>
      </c>
      <c r="O9655">
        <v>12</v>
      </c>
      <c r="P9655">
        <v>1</v>
      </c>
      <c r="Q9655">
        <v>0</v>
      </c>
    </row>
    <row r="9656" spans="1:17" x14ac:dyDescent="0.2">
      <c r="A9656" t="s">
        <v>27394</v>
      </c>
      <c r="B9656" t="s">
        <v>86</v>
      </c>
      <c r="C9656" t="s">
        <v>153</v>
      </c>
      <c r="D9656" t="s">
        <v>17736</v>
      </c>
      <c r="E9656" t="s">
        <v>81</v>
      </c>
      <c r="F9656" t="s">
        <v>17734</v>
      </c>
      <c r="G9656">
        <v>23</v>
      </c>
      <c r="H9656">
        <v>0</v>
      </c>
      <c r="I9656">
        <v>0</v>
      </c>
      <c r="J9656">
        <v>0</v>
      </c>
      <c r="K9656">
        <v>0</v>
      </c>
      <c r="L9656">
        <v>0</v>
      </c>
      <c r="M9656">
        <v>0</v>
      </c>
      <c r="N9656">
        <v>0</v>
      </c>
      <c r="O9656">
        <v>0</v>
      </c>
      <c r="P9656">
        <v>0</v>
      </c>
      <c r="Q9656">
        <v>0</v>
      </c>
    </row>
    <row r="9657" spans="1:17" x14ac:dyDescent="0.2">
      <c r="A9657" t="s">
        <v>27395</v>
      </c>
      <c r="B9657" t="s">
        <v>86</v>
      </c>
      <c r="C9657" t="s">
        <v>153</v>
      </c>
      <c r="D9657" t="s">
        <v>17748</v>
      </c>
      <c r="E9657" t="s">
        <v>83</v>
      </c>
      <c r="F9657" t="s">
        <v>17749</v>
      </c>
      <c r="G9657">
        <v>0</v>
      </c>
      <c r="H9657">
        <v>0</v>
      </c>
      <c r="I9657">
        <v>0</v>
      </c>
      <c r="J9657">
        <v>0</v>
      </c>
      <c r="K9657">
        <v>0</v>
      </c>
      <c r="L9657">
        <v>0</v>
      </c>
      <c r="M9657">
        <v>0</v>
      </c>
      <c r="N9657">
        <v>6</v>
      </c>
      <c r="O9657">
        <v>4</v>
      </c>
      <c r="P9657">
        <v>2</v>
      </c>
      <c r="Q9657">
        <v>0</v>
      </c>
    </row>
    <row r="9658" spans="1:17" x14ac:dyDescent="0.2">
      <c r="A9658" t="s">
        <v>27396</v>
      </c>
      <c r="B9658" t="s">
        <v>86</v>
      </c>
      <c r="C9658" t="s">
        <v>153</v>
      </c>
      <c r="D9658" t="s">
        <v>17748</v>
      </c>
      <c r="E9658" t="s">
        <v>83</v>
      </c>
      <c r="F9658" t="s">
        <v>17734</v>
      </c>
      <c r="G9658">
        <v>6</v>
      </c>
      <c r="H9658">
        <v>0</v>
      </c>
      <c r="I9658">
        <v>0</v>
      </c>
      <c r="J9658">
        <v>0</v>
      </c>
      <c r="K9658">
        <v>0</v>
      </c>
      <c r="L9658">
        <v>0</v>
      </c>
      <c r="M9658">
        <v>0</v>
      </c>
      <c r="N9658">
        <v>0</v>
      </c>
      <c r="O9658">
        <v>0</v>
      </c>
      <c r="P9658">
        <v>0</v>
      </c>
      <c r="Q9658">
        <v>0</v>
      </c>
    </row>
    <row r="9659" spans="1:17" x14ac:dyDescent="0.2">
      <c r="A9659" t="s">
        <v>27397</v>
      </c>
      <c r="B9659" t="s">
        <v>86</v>
      </c>
      <c r="C9659" t="s">
        <v>153</v>
      </c>
      <c r="D9659" t="s">
        <v>17748</v>
      </c>
      <c r="E9659" t="s">
        <v>81</v>
      </c>
      <c r="F9659" t="s">
        <v>17749</v>
      </c>
      <c r="G9659">
        <v>0</v>
      </c>
      <c r="H9659">
        <v>0</v>
      </c>
      <c r="I9659">
        <v>0</v>
      </c>
      <c r="J9659">
        <v>0</v>
      </c>
      <c r="K9659">
        <v>0</v>
      </c>
      <c r="L9659">
        <v>0</v>
      </c>
      <c r="M9659">
        <v>0</v>
      </c>
      <c r="N9659">
        <v>1</v>
      </c>
      <c r="O9659">
        <v>1</v>
      </c>
      <c r="P9659">
        <v>0</v>
      </c>
      <c r="Q9659">
        <v>0</v>
      </c>
    </row>
    <row r="9660" spans="1:17" x14ac:dyDescent="0.2">
      <c r="A9660" t="s">
        <v>27398</v>
      </c>
      <c r="B9660" t="s">
        <v>86</v>
      </c>
      <c r="C9660" t="s">
        <v>153</v>
      </c>
      <c r="D9660" t="s">
        <v>17748</v>
      </c>
      <c r="E9660" t="s">
        <v>81</v>
      </c>
      <c r="F9660" t="s">
        <v>17734</v>
      </c>
      <c r="G9660">
        <v>1</v>
      </c>
      <c r="H9660">
        <v>0</v>
      </c>
      <c r="I9660">
        <v>0</v>
      </c>
      <c r="J9660">
        <v>0</v>
      </c>
      <c r="K9660">
        <v>0</v>
      </c>
      <c r="L9660">
        <v>0</v>
      </c>
      <c r="M9660">
        <v>0</v>
      </c>
      <c r="N9660">
        <v>0</v>
      </c>
      <c r="O9660">
        <v>0</v>
      </c>
      <c r="P9660">
        <v>0</v>
      </c>
      <c r="Q9660">
        <v>0</v>
      </c>
    </row>
    <row r="9661" spans="1:17" x14ac:dyDescent="0.2">
      <c r="A9661" t="s">
        <v>27399</v>
      </c>
      <c r="B9661" t="s">
        <v>86</v>
      </c>
      <c r="C9661" t="s">
        <v>153</v>
      </c>
      <c r="D9661" t="s">
        <v>17754</v>
      </c>
      <c r="E9661" t="s">
        <v>83</v>
      </c>
      <c r="F9661" t="s">
        <v>17734</v>
      </c>
      <c r="G9661">
        <v>2</v>
      </c>
      <c r="H9661">
        <v>0</v>
      </c>
      <c r="I9661">
        <v>0</v>
      </c>
      <c r="J9661">
        <v>0</v>
      </c>
      <c r="K9661">
        <v>0</v>
      </c>
      <c r="L9661">
        <v>0</v>
      </c>
      <c r="M9661">
        <v>0</v>
      </c>
      <c r="N9661">
        <v>0</v>
      </c>
      <c r="O9661">
        <v>0</v>
      </c>
      <c r="P9661">
        <v>0</v>
      </c>
      <c r="Q9661">
        <v>0</v>
      </c>
    </row>
    <row r="9662" spans="1:17" x14ac:dyDescent="0.2">
      <c r="A9662" t="s">
        <v>27400</v>
      </c>
      <c r="B9662" t="s">
        <v>86</v>
      </c>
      <c r="C9662" t="s">
        <v>153</v>
      </c>
      <c r="D9662" t="s">
        <v>17754</v>
      </c>
      <c r="E9662" t="s">
        <v>81</v>
      </c>
      <c r="F9662" t="s">
        <v>17734</v>
      </c>
      <c r="G9662">
        <v>2</v>
      </c>
      <c r="H9662">
        <v>0</v>
      </c>
      <c r="I9662">
        <v>0</v>
      </c>
      <c r="J9662">
        <v>0</v>
      </c>
      <c r="K9662">
        <v>0</v>
      </c>
      <c r="L9662">
        <v>0</v>
      </c>
      <c r="M9662">
        <v>0</v>
      </c>
      <c r="N9662">
        <v>0</v>
      </c>
      <c r="O9662">
        <v>0</v>
      </c>
      <c r="P9662">
        <v>0</v>
      </c>
      <c r="Q9662">
        <v>0</v>
      </c>
    </row>
    <row r="9663" spans="1:17" x14ac:dyDescent="0.2">
      <c r="A9663" t="s">
        <v>27401</v>
      </c>
      <c r="B9663" t="s">
        <v>86</v>
      </c>
      <c r="C9663" t="s">
        <v>154</v>
      </c>
      <c r="D9663" t="s">
        <v>17768</v>
      </c>
      <c r="E9663" t="s">
        <v>83</v>
      </c>
      <c r="F9663" t="s">
        <v>17734</v>
      </c>
      <c r="G9663">
        <v>1</v>
      </c>
      <c r="H9663">
        <v>0</v>
      </c>
      <c r="I9663">
        <v>0</v>
      </c>
      <c r="J9663">
        <v>0</v>
      </c>
      <c r="K9663">
        <v>0</v>
      </c>
      <c r="L9663">
        <v>0</v>
      </c>
      <c r="M9663">
        <v>0</v>
      </c>
      <c r="N9663">
        <v>0</v>
      </c>
      <c r="O9663">
        <v>0</v>
      </c>
      <c r="P9663">
        <v>0</v>
      </c>
      <c r="Q9663">
        <v>0</v>
      </c>
    </row>
    <row r="9664" spans="1:17" x14ac:dyDescent="0.2">
      <c r="A9664" t="s">
        <v>27402</v>
      </c>
      <c r="B9664" t="s">
        <v>86</v>
      </c>
      <c r="C9664" t="s">
        <v>154</v>
      </c>
      <c r="D9664" t="s">
        <v>17736</v>
      </c>
      <c r="E9664" t="s">
        <v>83</v>
      </c>
      <c r="F9664" t="s">
        <v>4929</v>
      </c>
      <c r="G9664">
        <v>0</v>
      </c>
      <c r="H9664">
        <v>10</v>
      </c>
      <c r="I9664">
        <v>2</v>
      </c>
      <c r="J9664">
        <v>7</v>
      </c>
      <c r="K9664">
        <v>1</v>
      </c>
      <c r="L9664">
        <v>0</v>
      </c>
      <c r="M9664">
        <v>0</v>
      </c>
      <c r="N9664">
        <v>0</v>
      </c>
      <c r="O9664">
        <v>0</v>
      </c>
      <c r="P9664">
        <v>0</v>
      </c>
      <c r="Q9664">
        <v>0</v>
      </c>
    </row>
    <row r="9665" spans="1:17" x14ac:dyDescent="0.2">
      <c r="A9665" t="s">
        <v>27403</v>
      </c>
      <c r="B9665" t="s">
        <v>86</v>
      </c>
      <c r="C9665" t="s">
        <v>154</v>
      </c>
      <c r="D9665" t="s">
        <v>17736</v>
      </c>
      <c r="E9665" t="s">
        <v>83</v>
      </c>
      <c r="F9665" t="s">
        <v>4931</v>
      </c>
      <c r="G9665">
        <v>0</v>
      </c>
      <c r="H9665">
        <v>10</v>
      </c>
      <c r="I9665">
        <v>2</v>
      </c>
      <c r="J9665">
        <v>7</v>
      </c>
      <c r="K9665">
        <v>0</v>
      </c>
      <c r="L9665">
        <v>1</v>
      </c>
      <c r="M9665">
        <v>0</v>
      </c>
      <c r="N9665">
        <v>0</v>
      </c>
      <c r="O9665">
        <v>0</v>
      </c>
      <c r="P9665">
        <v>0</v>
      </c>
      <c r="Q9665">
        <v>0</v>
      </c>
    </row>
    <row r="9666" spans="1:17" x14ac:dyDescent="0.2">
      <c r="A9666" t="s">
        <v>27404</v>
      </c>
      <c r="B9666" t="s">
        <v>86</v>
      </c>
      <c r="C9666" t="s">
        <v>154</v>
      </c>
      <c r="D9666" t="s">
        <v>17736</v>
      </c>
      <c r="E9666" t="s">
        <v>83</v>
      </c>
      <c r="F9666" t="s">
        <v>4933</v>
      </c>
      <c r="G9666">
        <v>0</v>
      </c>
      <c r="H9666">
        <v>0</v>
      </c>
      <c r="I9666">
        <v>0</v>
      </c>
      <c r="J9666">
        <v>0</v>
      </c>
      <c r="K9666">
        <v>0</v>
      </c>
      <c r="L9666">
        <v>0</v>
      </c>
      <c r="M9666">
        <v>10</v>
      </c>
      <c r="N9666">
        <v>0</v>
      </c>
      <c r="O9666">
        <v>0</v>
      </c>
      <c r="P9666">
        <v>0</v>
      </c>
      <c r="Q9666">
        <v>0</v>
      </c>
    </row>
    <row r="9667" spans="1:17" x14ac:dyDescent="0.2">
      <c r="A9667" t="s">
        <v>27405</v>
      </c>
      <c r="B9667" t="s">
        <v>86</v>
      </c>
      <c r="C9667" t="s">
        <v>154</v>
      </c>
      <c r="D9667" t="s">
        <v>17736</v>
      </c>
      <c r="E9667" t="s">
        <v>83</v>
      </c>
      <c r="F9667" t="s">
        <v>4935</v>
      </c>
      <c r="G9667">
        <v>0</v>
      </c>
      <c r="H9667">
        <v>10</v>
      </c>
      <c r="I9667">
        <v>2</v>
      </c>
      <c r="J9667">
        <v>7</v>
      </c>
      <c r="K9667">
        <v>0</v>
      </c>
      <c r="L9667">
        <v>1</v>
      </c>
      <c r="M9667">
        <v>0</v>
      </c>
      <c r="N9667">
        <v>0</v>
      </c>
      <c r="O9667">
        <v>0</v>
      </c>
      <c r="P9667">
        <v>0</v>
      </c>
      <c r="Q9667">
        <v>0</v>
      </c>
    </row>
    <row r="9668" spans="1:17" x14ac:dyDescent="0.2">
      <c r="A9668" t="s">
        <v>27406</v>
      </c>
      <c r="B9668" t="s">
        <v>86</v>
      </c>
      <c r="C9668" t="s">
        <v>154</v>
      </c>
      <c r="D9668" t="s">
        <v>17736</v>
      </c>
      <c r="E9668" t="s">
        <v>83</v>
      </c>
      <c r="F9668" t="s">
        <v>4937</v>
      </c>
      <c r="G9668">
        <v>0</v>
      </c>
      <c r="H9668">
        <v>10</v>
      </c>
      <c r="I9668">
        <v>2</v>
      </c>
      <c r="J9668">
        <v>7</v>
      </c>
      <c r="K9668">
        <v>1</v>
      </c>
      <c r="L9668">
        <v>0</v>
      </c>
      <c r="M9668">
        <v>0</v>
      </c>
      <c r="N9668">
        <v>0</v>
      </c>
      <c r="O9668">
        <v>0</v>
      </c>
      <c r="P9668">
        <v>0</v>
      </c>
      <c r="Q9668">
        <v>0</v>
      </c>
    </row>
    <row r="9669" spans="1:17" x14ac:dyDescent="0.2">
      <c r="A9669" t="s">
        <v>27407</v>
      </c>
      <c r="B9669" t="s">
        <v>86</v>
      </c>
      <c r="C9669" t="s">
        <v>154</v>
      </c>
      <c r="D9669" t="s">
        <v>17736</v>
      </c>
      <c r="E9669" t="s">
        <v>83</v>
      </c>
      <c r="F9669" t="s">
        <v>4939</v>
      </c>
      <c r="G9669">
        <v>0</v>
      </c>
      <c r="H9669">
        <v>0</v>
      </c>
      <c r="I9669">
        <v>0</v>
      </c>
      <c r="J9669">
        <v>0</v>
      </c>
      <c r="K9669">
        <v>0</v>
      </c>
      <c r="L9669">
        <v>0</v>
      </c>
      <c r="M9669">
        <v>10</v>
      </c>
      <c r="N9669">
        <v>0</v>
      </c>
      <c r="O9669">
        <v>0</v>
      </c>
      <c r="P9669">
        <v>0</v>
      </c>
      <c r="Q9669">
        <v>0</v>
      </c>
    </row>
    <row r="9670" spans="1:17" x14ac:dyDescent="0.2">
      <c r="A9670" t="s">
        <v>27408</v>
      </c>
      <c r="B9670" t="s">
        <v>86</v>
      </c>
      <c r="C9670" t="s">
        <v>154</v>
      </c>
      <c r="D9670" t="s">
        <v>17736</v>
      </c>
      <c r="E9670" t="s">
        <v>83</v>
      </c>
      <c r="F9670" t="s">
        <v>4941</v>
      </c>
      <c r="G9670">
        <v>0</v>
      </c>
      <c r="H9670">
        <v>10</v>
      </c>
      <c r="I9670">
        <v>2</v>
      </c>
      <c r="J9670">
        <v>7</v>
      </c>
      <c r="K9670">
        <v>0</v>
      </c>
      <c r="L9670">
        <v>1</v>
      </c>
      <c r="M9670">
        <v>0</v>
      </c>
      <c r="N9670">
        <v>0</v>
      </c>
      <c r="O9670">
        <v>0</v>
      </c>
      <c r="P9670">
        <v>0</v>
      </c>
      <c r="Q9670">
        <v>0</v>
      </c>
    </row>
    <row r="9671" spans="1:17" x14ac:dyDescent="0.2">
      <c r="A9671" t="s">
        <v>27409</v>
      </c>
      <c r="B9671" t="s">
        <v>86</v>
      </c>
      <c r="C9671" t="s">
        <v>154</v>
      </c>
      <c r="D9671" t="s">
        <v>17736</v>
      </c>
      <c r="E9671" t="s">
        <v>83</v>
      </c>
      <c r="F9671" t="s">
        <v>4943</v>
      </c>
      <c r="G9671">
        <v>0</v>
      </c>
      <c r="H9671">
        <v>0</v>
      </c>
      <c r="I9671">
        <v>0</v>
      </c>
      <c r="J9671">
        <v>0</v>
      </c>
      <c r="K9671">
        <v>0</v>
      </c>
      <c r="L9671">
        <v>0</v>
      </c>
      <c r="M9671">
        <v>10</v>
      </c>
      <c r="N9671">
        <v>0</v>
      </c>
      <c r="O9671">
        <v>0</v>
      </c>
      <c r="P9671">
        <v>0</v>
      </c>
      <c r="Q9671">
        <v>0</v>
      </c>
    </row>
    <row r="9672" spans="1:17" x14ac:dyDescent="0.2">
      <c r="A9672" t="s">
        <v>27410</v>
      </c>
      <c r="B9672" t="s">
        <v>86</v>
      </c>
      <c r="C9672" t="s">
        <v>154</v>
      </c>
      <c r="D9672" t="s">
        <v>17736</v>
      </c>
      <c r="E9672" t="s">
        <v>83</v>
      </c>
      <c r="F9672" t="s">
        <v>4925</v>
      </c>
      <c r="G9672">
        <v>0</v>
      </c>
      <c r="H9672">
        <v>0</v>
      </c>
      <c r="I9672">
        <v>0</v>
      </c>
      <c r="J9672">
        <v>0</v>
      </c>
      <c r="K9672">
        <v>0</v>
      </c>
      <c r="L9672">
        <v>0</v>
      </c>
      <c r="M9672">
        <v>0</v>
      </c>
      <c r="N9672">
        <v>9</v>
      </c>
      <c r="O9672">
        <v>9</v>
      </c>
      <c r="P9672">
        <v>0</v>
      </c>
      <c r="Q9672">
        <v>0</v>
      </c>
    </row>
    <row r="9673" spans="1:17" x14ac:dyDescent="0.2">
      <c r="A9673" t="s">
        <v>27411</v>
      </c>
      <c r="B9673" t="s">
        <v>86</v>
      </c>
      <c r="C9673" t="s">
        <v>154</v>
      </c>
      <c r="D9673" t="s">
        <v>17736</v>
      </c>
      <c r="E9673" t="s">
        <v>83</v>
      </c>
      <c r="F9673" t="s">
        <v>4927</v>
      </c>
      <c r="G9673">
        <v>0</v>
      </c>
      <c r="H9673">
        <v>0</v>
      </c>
      <c r="I9673">
        <v>0</v>
      </c>
      <c r="J9673">
        <v>0</v>
      </c>
      <c r="K9673">
        <v>0</v>
      </c>
      <c r="L9673">
        <v>0</v>
      </c>
      <c r="M9673">
        <v>0</v>
      </c>
      <c r="N9673">
        <v>9</v>
      </c>
      <c r="O9673">
        <v>9</v>
      </c>
      <c r="P9673">
        <v>0</v>
      </c>
      <c r="Q9673">
        <v>0</v>
      </c>
    </row>
    <row r="9674" spans="1:17" x14ac:dyDescent="0.2">
      <c r="A9674" t="s">
        <v>27412</v>
      </c>
      <c r="B9674" t="s">
        <v>86</v>
      </c>
      <c r="C9674" t="s">
        <v>154</v>
      </c>
      <c r="D9674" t="s">
        <v>17736</v>
      </c>
      <c r="E9674" t="s">
        <v>83</v>
      </c>
      <c r="F9674" t="s">
        <v>17734</v>
      </c>
      <c r="G9674">
        <v>10</v>
      </c>
      <c r="H9674">
        <v>0</v>
      </c>
      <c r="I9674">
        <v>0</v>
      </c>
      <c r="J9674">
        <v>0</v>
      </c>
      <c r="K9674">
        <v>0</v>
      </c>
      <c r="L9674">
        <v>0</v>
      </c>
      <c r="M9674">
        <v>0</v>
      </c>
      <c r="N9674">
        <v>0</v>
      </c>
      <c r="O9674">
        <v>0</v>
      </c>
      <c r="P9674">
        <v>0</v>
      </c>
      <c r="Q9674">
        <v>0</v>
      </c>
    </row>
    <row r="9675" spans="1:17" x14ac:dyDescent="0.2">
      <c r="A9675" t="s">
        <v>27413</v>
      </c>
      <c r="B9675" t="s">
        <v>86</v>
      </c>
      <c r="C9675" t="s">
        <v>154</v>
      </c>
      <c r="D9675" t="s">
        <v>17736</v>
      </c>
      <c r="E9675" t="s">
        <v>81</v>
      </c>
      <c r="F9675" t="s">
        <v>4929</v>
      </c>
      <c r="G9675">
        <v>0</v>
      </c>
      <c r="H9675">
        <v>13</v>
      </c>
      <c r="I9675">
        <v>0</v>
      </c>
      <c r="J9675">
        <v>11</v>
      </c>
      <c r="K9675">
        <v>2</v>
      </c>
      <c r="L9675">
        <v>0</v>
      </c>
      <c r="M9675">
        <v>0</v>
      </c>
      <c r="N9675">
        <v>0</v>
      </c>
      <c r="O9675">
        <v>0</v>
      </c>
      <c r="P9675">
        <v>0</v>
      </c>
      <c r="Q9675">
        <v>0</v>
      </c>
    </row>
    <row r="9676" spans="1:17" x14ac:dyDescent="0.2">
      <c r="A9676" t="s">
        <v>27414</v>
      </c>
      <c r="B9676" t="s">
        <v>86</v>
      </c>
      <c r="C9676" t="s">
        <v>154</v>
      </c>
      <c r="D9676" t="s">
        <v>17736</v>
      </c>
      <c r="E9676" t="s">
        <v>81</v>
      </c>
      <c r="F9676" t="s">
        <v>4931</v>
      </c>
      <c r="G9676">
        <v>0</v>
      </c>
      <c r="H9676">
        <v>13</v>
      </c>
      <c r="I9676">
        <v>0</v>
      </c>
      <c r="J9676">
        <v>11</v>
      </c>
      <c r="K9676">
        <v>2</v>
      </c>
      <c r="L9676">
        <v>0</v>
      </c>
      <c r="M9676">
        <v>0</v>
      </c>
      <c r="N9676">
        <v>0</v>
      </c>
      <c r="O9676">
        <v>0</v>
      </c>
      <c r="P9676">
        <v>0</v>
      </c>
      <c r="Q9676">
        <v>0</v>
      </c>
    </row>
    <row r="9677" spans="1:17" x14ac:dyDescent="0.2">
      <c r="A9677" t="s">
        <v>27415</v>
      </c>
      <c r="B9677" t="s">
        <v>86</v>
      </c>
      <c r="C9677" t="s">
        <v>154</v>
      </c>
      <c r="D9677" t="s">
        <v>17736</v>
      </c>
      <c r="E9677" t="s">
        <v>81</v>
      </c>
      <c r="F9677" t="s">
        <v>4933</v>
      </c>
      <c r="G9677">
        <v>0</v>
      </c>
      <c r="H9677">
        <v>0</v>
      </c>
      <c r="I9677">
        <v>0</v>
      </c>
      <c r="J9677">
        <v>0</v>
      </c>
      <c r="K9677">
        <v>0</v>
      </c>
      <c r="L9677">
        <v>0</v>
      </c>
      <c r="M9677">
        <v>13</v>
      </c>
      <c r="N9677">
        <v>0</v>
      </c>
      <c r="O9677">
        <v>0</v>
      </c>
      <c r="P9677">
        <v>0</v>
      </c>
      <c r="Q9677">
        <v>0</v>
      </c>
    </row>
    <row r="9678" spans="1:17" x14ac:dyDescent="0.2">
      <c r="A9678" t="s">
        <v>27416</v>
      </c>
      <c r="B9678" t="s">
        <v>86</v>
      </c>
      <c r="C9678" t="s">
        <v>154</v>
      </c>
      <c r="D9678" t="s">
        <v>17736</v>
      </c>
      <c r="E9678" t="s">
        <v>81</v>
      </c>
      <c r="F9678" t="s">
        <v>4935</v>
      </c>
      <c r="G9678">
        <v>0</v>
      </c>
      <c r="H9678">
        <v>13</v>
      </c>
      <c r="I9678">
        <v>0</v>
      </c>
      <c r="J9678">
        <v>11</v>
      </c>
      <c r="K9678">
        <v>2</v>
      </c>
      <c r="L9678">
        <v>0</v>
      </c>
      <c r="M9678">
        <v>0</v>
      </c>
      <c r="N9678">
        <v>0</v>
      </c>
      <c r="O9678">
        <v>0</v>
      </c>
      <c r="P9678">
        <v>0</v>
      </c>
      <c r="Q9678">
        <v>0</v>
      </c>
    </row>
    <row r="9679" spans="1:17" x14ac:dyDescent="0.2">
      <c r="A9679" t="s">
        <v>27417</v>
      </c>
      <c r="B9679" t="s">
        <v>86</v>
      </c>
      <c r="C9679" t="s">
        <v>154</v>
      </c>
      <c r="D9679" t="s">
        <v>17736</v>
      </c>
      <c r="E9679" t="s">
        <v>81</v>
      </c>
      <c r="F9679" t="s">
        <v>4937</v>
      </c>
      <c r="G9679">
        <v>0</v>
      </c>
      <c r="H9679">
        <v>13</v>
      </c>
      <c r="I9679">
        <v>0</v>
      </c>
      <c r="J9679">
        <v>11</v>
      </c>
      <c r="K9679">
        <v>2</v>
      </c>
      <c r="L9679">
        <v>0</v>
      </c>
      <c r="M9679">
        <v>0</v>
      </c>
      <c r="N9679">
        <v>0</v>
      </c>
      <c r="O9679">
        <v>0</v>
      </c>
      <c r="P9679">
        <v>0</v>
      </c>
      <c r="Q9679">
        <v>0</v>
      </c>
    </row>
    <row r="9680" spans="1:17" x14ac:dyDescent="0.2">
      <c r="A9680" t="s">
        <v>27418</v>
      </c>
      <c r="B9680" t="s">
        <v>86</v>
      </c>
      <c r="C9680" t="s">
        <v>154</v>
      </c>
      <c r="D9680" t="s">
        <v>17736</v>
      </c>
      <c r="E9680" t="s">
        <v>81</v>
      </c>
      <c r="F9680" t="s">
        <v>4939</v>
      </c>
      <c r="G9680">
        <v>0</v>
      </c>
      <c r="H9680">
        <v>0</v>
      </c>
      <c r="I9680">
        <v>0</v>
      </c>
      <c r="J9680">
        <v>0</v>
      </c>
      <c r="K9680">
        <v>0</v>
      </c>
      <c r="L9680">
        <v>0</v>
      </c>
      <c r="M9680">
        <v>13</v>
      </c>
      <c r="N9680">
        <v>0</v>
      </c>
      <c r="O9680">
        <v>0</v>
      </c>
      <c r="P9680">
        <v>0</v>
      </c>
      <c r="Q9680">
        <v>0</v>
      </c>
    </row>
    <row r="9681" spans="1:17" x14ac:dyDescent="0.2">
      <c r="A9681" t="s">
        <v>27419</v>
      </c>
      <c r="B9681" t="s">
        <v>86</v>
      </c>
      <c r="C9681" t="s">
        <v>154</v>
      </c>
      <c r="D9681" t="s">
        <v>17736</v>
      </c>
      <c r="E9681" t="s">
        <v>81</v>
      </c>
      <c r="F9681" t="s">
        <v>4941</v>
      </c>
      <c r="G9681">
        <v>0</v>
      </c>
      <c r="H9681">
        <v>13</v>
      </c>
      <c r="I9681">
        <v>0</v>
      </c>
      <c r="J9681">
        <v>11</v>
      </c>
      <c r="K9681">
        <v>2</v>
      </c>
      <c r="L9681">
        <v>0</v>
      </c>
      <c r="M9681">
        <v>0</v>
      </c>
      <c r="N9681">
        <v>0</v>
      </c>
      <c r="O9681">
        <v>0</v>
      </c>
      <c r="P9681">
        <v>0</v>
      </c>
      <c r="Q9681">
        <v>0</v>
      </c>
    </row>
    <row r="9682" spans="1:17" x14ac:dyDescent="0.2">
      <c r="A9682" t="s">
        <v>27420</v>
      </c>
      <c r="B9682" t="s">
        <v>86</v>
      </c>
      <c r="C9682" t="s">
        <v>154</v>
      </c>
      <c r="D9682" t="s">
        <v>17736</v>
      </c>
      <c r="E9682" t="s">
        <v>81</v>
      </c>
      <c r="F9682" t="s">
        <v>4943</v>
      </c>
      <c r="G9682">
        <v>0</v>
      </c>
      <c r="H9682">
        <v>0</v>
      </c>
      <c r="I9682">
        <v>0</v>
      </c>
      <c r="J9682">
        <v>0</v>
      </c>
      <c r="K9682">
        <v>0</v>
      </c>
      <c r="L9682">
        <v>0</v>
      </c>
      <c r="M9682">
        <v>13</v>
      </c>
      <c r="N9682">
        <v>0</v>
      </c>
      <c r="O9682">
        <v>0</v>
      </c>
      <c r="P9682">
        <v>0</v>
      </c>
      <c r="Q9682">
        <v>0</v>
      </c>
    </row>
    <row r="9683" spans="1:17" x14ac:dyDescent="0.2">
      <c r="A9683" t="s">
        <v>27421</v>
      </c>
      <c r="B9683" t="s">
        <v>86</v>
      </c>
      <c r="C9683" t="s">
        <v>214</v>
      </c>
      <c r="D9683" t="s">
        <v>17736</v>
      </c>
      <c r="E9683" t="s">
        <v>83</v>
      </c>
      <c r="F9683" t="s">
        <v>4937</v>
      </c>
      <c r="G9683">
        <v>0</v>
      </c>
      <c r="H9683">
        <v>11</v>
      </c>
      <c r="I9683">
        <v>2</v>
      </c>
      <c r="J9683">
        <v>9</v>
      </c>
      <c r="K9683">
        <v>0</v>
      </c>
      <c r="L9683">
        <v>0</v>
      </c>
      <c r="M9683">
        <v>0</v>
      </c>
      <c r="N9683">
        <v>0</v>
      </c>
      <c r="O9683">
        <v>0</v>
      </c>
      <c r="P9683">
        <v>0</v>
      </c>
      <c r="Q9683">
        <v>0</v>
      </c>
    </row>
    <row r="9684" spans="1:17" x14ac:dyDescent="0.2">
      <c r="A9684" t="s">
        <v>27422</v>
      </c>
      <c r="B9684" t="s">
        <v>86</v>
      </c>
      <c r="C9684" t="s">
        <v>214</v>
      </c>
      <c r="D9684" t="s">
        <v>17736</v>
      </c>
      <c r="E9684" t="s">
        <v>83</v>
      </c>
      <c r="F9684" t="s">
        <v>4939</v>
      </c>
      <c r="G9684">
        <v>0</v>
      </c>
      <c r="H9684">
        <v>0</v>
      </c>
      <c r="I9684">
        <v>0</v>
      </c>
      <c r="J9684">
        <v>0</v>
      </c>
      <c r="K9684">
        <v>0</v>
      </c>
      <c r="L9684">
        <v>0</v>
      </c>
      <c r="M9684">
        <v>11</v>
      </c>
      <c r="N9684">
        <v>0</v>
      </c>
      <c r="O9684">
        <v>0</v>
      </c>
      <c r="P9684">
        <v>0</v>
      </c>
      <c r="Q9684">
        <v>0</v>
      </c>
    </row>
    <row r="9685" spans="1:17" x14ac:dyDescent="0.2">
      <c r="A9685" t="s">
        <v>27423</v>
      </c>
      <c r="B9685" t="s">
        <v>86</v>
      </c>
      <c r="C9685" t="s">
        <v>214</v>
      </c>
      <c r="D9685" t="s">
        <v>17736</v>
      </c>
      <c r="E9685" t="s">
        <v>83</v>
      </c>
      <c r="F9685" t="s">
        <v>4941</v>
      </c>
      <c r="G9685">
        <v>0</v>
      </c>
      <c r="H9685">
        <v>11</v>
      </c>
      <c r="I9685">
        <v>2</v>
      </c>
      <c r="J9685">
        <v>9</v>
      </c>
      <c r="K9685">
        <v>0</v>
      </c>
      <c r="L9685">
        <v>0</v>
      </c>
      <c r="M9685">
        <v>0</v>
      </c>
      <c r="N9685">
        <v>0</v>
      </c>
      <c r="O9685">
        <v>0</v>
      </c>
      <c r="P9685">
        <v>0</v>
      </c>
      <c r="Q9685">
        <v>0</v>
      </c>
    </row>
    <row r="9686" spans="1:17" x14ac:dyDescent="0.2">
      <c r="A9686" t="s">
        <v>27424</v>
      </c>
      <c r="B9686" t="s">
        <v>86</v>
      </c>
      <c r="C9686" t="s">
        <v>214</v>
      </c>
      <c r="D9686" t="s">
        <v>17736</v>
      </c>
      <c r="E9686" t="s">
        <v>83</v>
      </c>
      <c r="F9686" t="s">
        <v>4943</v>
      </c>
      <c r="G9686">
        <v>0</v>
      </c>
      <c r="H9686">
        <v>0</v>
      </c>
      <c r="I9686">
        <v>0</v>
      </c>
      <c r="J9686">
        <v>0</v>
      </c>
      <c r="K9686">
        <v>0</v>
      </c>
      <c r="L9686">
        <v>0</v>
      </c>
      <c r="M9686">
        <v>11</v>
      </c>
      <c r="N9686">
        <v>0</v>
      </c>
      <c r="O9686">
        <v>0</v>
      </c>
      <c r="P9686">
        <v>0</v>
      </c>
      <c r="Q9686">
        <v>0</v>
      </c>
    </row>
    <row r="9687" spans="1:17" x14ac:dyDescent="0.2">
      <c r="A9687" t="s">
        <v>27425</v>
      </c>
      <c r="B9687" t="s">
        <v>86</v>
      </c>
      <c r="C9687" t="s">
        <v>149</v>
      </c>
      <c r="D9687" t="s">
        <v>17736</v>
      </c>
      <c r="E9687" t="s">
        <v>81</v>
      </c>
      <c r="F9687" t="s">
        <v>4943</v>
      </c>
      <c r="G9687">
        <v>0</v>
      </c>
      <c r="H9687">
        <v>0</v>
      </c>
      <c r="I9687">
        <v>0</v>
      </c>
      <c r="J9687">
        <v>0</v>
      </c>
      <c r="K9687">
        <v>0</v>
      </c>
      <c r="L9687">
        <v>0</v>
      </c>
      <c r="M9687">
        <v>138</v>
      </c>
      <c r="N9687">
        <v>0</v>
      </c>
      <c r="O9687">
        <v>0</v>
      </c>
      <c r="P9687">
        <v>0</v>
      </c>
      <c r="Q9687">
        <v>0</v>
      </c>
    </row>
    <row r="9688" spans="1:17" x14ac:dyDescent="0.2">
      <c r="A9688" t="s">
        <v>27426</v>
      </c>
      <c r="B9688" t="s">
        <v>86</v>
      </c>
      <c r="C9688" t="s">
        <v>149</v>
      </c>
      <c r="D9688" t="s">
        <v>17736</v>
      </c>
      <c r="E9688" t="s">
        <v>81</v>
      </c>
      <c r="F9688" t="s">
        <v>4925</v>
      </c>
      <c r="G9688">
        <v>0</v>
      </c>
      <c r="H9688">
        <v>0</v>
      </c>
      <c r="I9688">
        <v>0</v>
      </c>
      <c r="J9688">
        <v>0</v>
      </c>
      <c r="K9688">
        <v>0</v>
      </c>
      <c r="L9688">
        <v>0</v>
      </c>
      <c r="M9688">
        <v>0</v>
      </c>
      <c r="N9688">
        <v>110</v>
      </c>
      <c r="O9688">
        <v>100</v>
      </c>
      <c r="P9688">
        <v>9</v>
      </c>
      <c r="Q9688">
        <v>1</v>
      </c>
    </row>
    <row r="9689" spans="1:17" x14ac:dyDescent="0.2">
      <c r="A9689" t="s">
        <v>27427</v>
      </c>
      <c r="B9689" t="s">
        <v>86</v>
      </c>
      <c r="C9689" t="s">
        <v>149</v>
      </c>
      <c r="D9689" t="s">
        <v>17736</v>
      </c>
      <c r="E9689" t="s">
        <v>81</v>
      </c>
      <c r="F9689" t="s">
        <v>4927</v>
      </c>
      <c r="G9689">
        <v>0</v>
      </c>
      <c r="H9689">
        <v>0</v>
      </c>
      <c r="I9689">
        <v>0</v>
      </c>
      <c r="J9689">
        <v>0</v>
      </c>
      <c r="K9689">
        <v>0</v>
      </c>
      <c r="L9689">
        <v>0</v>
      </c>
      <c r="M9689">
        <v>0</v>
      </c>
      <c r="N9689">
        <v>94</v>
      </c>
      <c r="O9689">
        <v>87</v>
      </c>
      <c r="P9689">
        <v>6</v>
      </c>
      <c r="Q9689">
        <v>1</v>
      </c>
    </row>
    <row r="9690" spans="1:17" x14ac:dyDescent="0.2">
      <c r="A9690" t="s">
        <v>27428</v>
      </c>
      <c r="B9690" t="s">
        <v>86</v>
      </c>
      <c r="C9690" t="s">
        <v>149</v>
      </c>
      <c r="D9690" t="s">
        <v>17736</v>
      </c>
      <c r="E9690" t="s">
        <v>81</v>
      </c>
      <c r="F9690" t="s">
        <v>17734</v>
      </c>
      <c r="G9690">
        <v>138</v>
      </c>
      <c r="H9690">
        <v>0</v>
      </c>
      <c r="I9690">
        <v>0</v>
      </c>
      <c r="J9690">
        <v>0</v>
      </c>
      <c r="K9690">
        <v>0</v>
      </c>
      <c r="L9690">
        <v>0</v>
      </c>
      <c r="M9690">
        <v>0</v>
      </c>
      <c r="N9690">
        <v>0</v>
      </c>
      <c r="O9690">
        <v>0</v>
      </c>
      <c r="P9690">
        <v>0</v>
      </c>
      <c r="Q9690">
        <v>0</v>
      </c>
    </row>
    <row r="9691" spans="1:17" x14ac:dyDescent="0.2">
      <c r="A9691" t="s">
        <v>27429</v>
      </c>
      <c r="B9691" t="s">
        <v>86</v>
      </c>
      <c r="C9691" t="s">
        <v>149</v>
      </c>
      <c r="D9691" t="s">
        <v>17748</v>
      </c>
      <c r="E9691" t="s">
        <v>83</v>
      </c>
      <c r="F9691" t="s">
        <v>17749</v>
      </c>
      <c r="G9691">
        <v>0</v>
      </c>
      <c r="H9691">
        <v>0</v>
      </c>
      <c r="I9691">
        <v>0</v>
      </c>
      <c r="J9691">
        <v>0</v>
      </c>
      <c r="K9691">
        <v>0</v>
      </c>
      <c r="L9691">
        <v>0</v>
      </c>
      <c r="M9691">
        <v>0</v>
      </c>
      <c r="N9691">
        <v>5</v>
      </c>
      <c r="O9691">
        <v>4</v>
      </c>
      <c r="P9691">
        <v>1</v>
      </c>
      <c r="Q9691">
        <v>0</v>
      </c>
    </row>
    <row r="9692" spans="1:17" x14ac:dyDescent="0.2">
      <c r="A9692" t="s">
        <v>27430</v>
      </c>
      <c r="B9692" t="s">
        <v>86</v>
      </c>
      <c r="C9692" t="s">
        <v>149</v>
      </c>
      <c r="D9692" t="s">
        <v>17748</v>
      </c>
      <c r="E9692" t="s">
        <v>83</v>
      </c>
      <c r="F9692" t="s">
        <v>17734</v>
      </c>
      <c r="G9692">
        <v>5</v>
      </c>
      <c r="H9692">
        <v>0</v>
      </c>
      <c r="I9692">
        <v>0</v>
      </c>
      <c r="J9692">
        <v>0</v>
      </c>
      <c r="K9692">
        <v>0</v>
      </c>
      <c r="L9692">
        <v>0</v>
      </c>
      <c r="M9692">
        <v>0</v>
      </c>
      <c r="N9692">
        <v>0</v>
      </c>
      <c r="O9692">
        <v>0</v>
      </c>
      <c r="P9692">
        <v>0</v>
      </c>
      <c r="Q9692">
        <v>0</v>
      </c>
    </row>
    <row r="9693" spans="1:17" x14ac:dyDescent="0.2">
      <c r="A9693" t="s">
        <v>27431</v>
      </c>
      <c r="B9693" t="s">
        <v>86</v>
      </c>
      <c r="C9693" t="s">
        <v>149</v>
      </c>
      <c r="D9693" t="s">
        <v>17748</v>
      </c>
      <c r="E9693" t="s">
        <v>81</v>
      </c>
      <c r="F9693" t="s">
        <v>17749</v>
      </c>
      <c r="G9693">
        <v>0</v>
      </c>
      <c r="H9693">
        <v>0</v>
      </c>
      <c r="I9693">
        <v>0</v>
      </c>
      <c r="J9693">
        <v>0</v>
      </c>
      <c r="K9693">
        <v>0</v>
      </c>
      <c r="L9693">
        <v>0</v>
      </c>
      <c r="M9693">
        <v>0</v>
      </c>
      <c r="N9693">
        <v>7</v>
      </c>
      <c r="O9693">
        <v>6</v>
      </c>
      <c r="P9693">
        <v>1</v>
      </c>
      <c r="Q9693">
        <v>0</v>
      </c>
    </row>
    <row r="9694" spans="1:17" x14ac:dyDescent="0.2">
      <c r="A9694" t="s">
        <v>27432</v>
      </c>
      <c r="B9694" t="s">
        <v>86</v>
      </c>
      <c r="C9694" t="s">
        <v>149</v>
      </c>
      <c r="D9694" t="s">
        <v>17748</v>
      </c>
      <c r="E9694" t="s">
        <v>81</v>
      </c>
      <c r="F9694" t="s">
        <v>17734</v>
      </c>
      <c r="G9694">
        <v>7</v>
      </c>
      <c r="H9694">
        <v>0</v>
      </c>
      <c r="I9694">
        <v>0</v>
      </c>
      <c r="J9694">
        <v>0</v>
      </c>
      <c r="K9694">
        <v>0</v>
      </c>
      <c r="L9694">
        <v>0</v>
      </c>
      <c r="M9694">
        <v>0</v>
      </c>
      <c r="N9694">
        <v>0</v>
      </c>
      <c r="O9694">
        <v>0</v>
      </c>
      <c r="P9694">
        <v>0</v>
      </c>
      <c r="Q9694">
        <v>0</v>
      </c>
    </row>
    <row r="9695" spans="1:17" x14ac:dyDescent="0.2">
      <c r="A9695" t="s">
        <v>27433</v>
      </c>
      <c r="B9695" t="s">
        <v>86</v>
      </c>
      <c r="C9695" t="s">
        <v>149</v>
      </c>
      <c r="D9695" t="s">
        <v>17754</v>
      </c>
      <c r="E9695" t="s">
        <v>83</v>
      </c>
      <c r="F9695" t="s">
        <v>17734</v>
      </c>
      <c r="G9695">
        <v>13</v>
      </c>
      <c r="H9695">
        <v>0</v>
      </c>
      <c r="I9695">
        <v>0</v>
      </c>
      <c r="J9695">
        <v>0</v>
      </c>
      <c r="K9695">
        <v>0</v>
      </c>
      <c r="L9695">
        <v>0</v>
      </c>
      <c r="M9695">
        <v>0</v>
      </c>
      <c r="N9695">
        <v>0</v>
      </c>
      <c r="O9695">
        <v>0</v>
      </c>
      <c r="P9695">
        <v>0</v>
      </c>
      <c r="Q9695">
        <v>0</v>
      </c>
    </row>
    <row r="9696" spans="1:17" x14ac:dyDescent="0.2">
      <c r="A9696" t="s">
        <v>27434</v>
      </c>
      <c r="B9696" t="s">
        <v>86</v>
      </c>
      <c r="C9696" t="s">
        <v>149</v>
      </c>
      <c r="D9696" t="s">
        <v>17754</v>
      </c>
      <c r="E9696" t="s">
        <v>81</v>
      </c>
      <c r="F9696" t="s">
        <v>17734</v>
      </c>
      <c r="G9696">
        <v>23</v>
      </c>
      <c r="H9696">
        <v>0</v>
      </c>
      <c r="I9696">
        <v>0</v>
      </c>
      <c r="J9696">
        <v>0</v>
      </c>
      <c r="K9696">
        <v>0</v>
      </c>
      <c r="L9696">
        <v>0</v>
      </c>
      <c r="M9696">
        <v>0</v>
      </c>
      <c r="N9696">
        <v>0</v>
      </c>
      <c r="O9696">
        <v>0</v>
      </c>
      <c r="P9696">
        <v>0</v>
      </c>
      <c r="Q9696">
        <v>0</v>
      </c>
    </row>
    <row r="9697" spans="1:17" x14ac:dyDescent="0.2">
      <c r="A9697" t="s">
        <v>27435</v>
      </c>
      <c r="B9697" t="s">
        <v>86</v>
      </c>
      <c r="C9697" t="s">
        <v>150</v>
      </c>
      <c r="D9697" t="s">
        <v>17768</v>
      </c>
      <c r="E9697" t="s">
        <v>83</v>
      </c>
      <c r="F9697" t="s">
        <v>17734</v>
      </c>
      <c r="G9697">
        <v>1</v>
      </c>
      <c r="H9697">
        <v>0</v>
      </c>
      <c r="I9697">
        <v>0</v>
      </c>
      <c r="J9697">
        <v>0</v>
      </c>
      <c r="K9697">
        <v>0</v>
      </c>
      <c r="L9697">
        <v>0</v>
      </c>
      <c r="M9697">
        <v>0</v>
      </c>
      <c r="N9697">
        <v>0</v>
      </c>
      <c r="O9697">
        <v>0</v>
      </c>
      <c r="P9697">
        <v>0</v>
      </c>
      <c r="Q9697">
        <v>0</v>
      </c>
    </row>
    <row r="9698" spans="1:17" x14ac:dyDescent="0.2">
      <c r="A9698" t="s">
        <v>27436</v>
      </c>
      <c r="B9698" t="s">
        <v>86</v>
      </c>
      <c r="C9698" t="s">
        <v>150</v>
      </c>
      <c r="D9698" t="s">
        <v>17736</v>
      </c>
      <c r="E9698" t="s">
        <v>83</v>
      </c>
      <c r="F9698" t="s">
        <v>4929</v>
      </c>
      <c r="G9698">
        <v>0</v>
      </c>
      <c r="H9698">
        <v>19</v>
      </c>
      <c r="I9698">
        <v>2</v>
      </c>
      <c r="J9698">
        <v>15</v>
      </c>
      <c r="K9698">
        <v>2</v>
      </c>
      <c r="L9698">
        <v>0</v>
      </c>
      <c r="M9698">
        <v>0</v>
      </c>
      <c r="N9698">
        <v>0</v>
      </c>
      <c r="O9698">
        <v>0</v>
      </c>
      <c r="P9698">
        <v>0</v>
      </c>
      <c r="Q9698">
        <v>0</v>
      </c>
    </row>
    <row r="9699" spans="1:17" x14ac:dyDescent="0.2">
      <c r="A9699" t="s">
        <v>27437</v>
      </c>
      <c r="B9699" t="s">
        <v>86</v>
      </c>
      <c r="C9699" t="s">
        <v>150</v>
      </c>
      <c r="D9699" t="s">
        <v>17736</v>
      </c>
      <c r="E9699" t="s">
        <v>83</v>
      </c>
      <c r="F9699" t="s">
        <v>4931</v>
      </c>
      <c r="G9699">
        <v>0</v>
      </c>
      <c r="H9699">
        <v>19</v>
      </c>
      <c r="I9699">
        <v>2</v>
      </c>
      <c r="J9699">
        <v>14</v>
      </c>
      <c r="K9699">
        <v>1</v>
      </c>
      <c r="L9699">
        <v>2</v>
      </c>
      <c r="M9699">
        <v>0</v>
      </c>
      <c r="N9699">
        <v>0</v>
      </c>
      <c r="O9699">
        <v>0</v>
      </c>
      <c r="P9699">
        <v>0</v>
      </c>
      <c r="Q9699">
        <v>0</v>
      </c>
    </row>
    <row r="9700" spans="1:17" x14ac:dyDescent="0.2">
      <c r="A9700" t="s">
        <v>27438</v>
      </c>
      <c r="B9700" t="s">
        <v>86</v>
      </c>
      <c r="C9700" t="s">
        <v>150</v>
      </c>
      <c r="D9700" t="s">
        <v>17736</v>
      </c>
      <c r="E9700" t="s">
        <v>83</v>
      </c>
      <c r="F9700" t="s">
        <v>4933</v>
      </c>
      <c r="G9700">
        <v>0</v>
      </c>
      <c r="H9700">
        <v>0</v>
      </c>
      <c r="I9700">
        <v>0</v>
      </c>
      <c r="J9700">
        <v>0</v>
      </c>
      <c r="K9700">
        <v>0</v>
      </c>
      <c r="L9700">
        <v>0</v>
      </c>
      <c r="M9700">
        <v>19</v>
      </c>
      <c r="N9700">
        <v>0</v>
      </c>
      <c r="O9700">
        <v>0</v>
      </c>
      <c r="P9700">
        <v>0</v>
      </c>
      <c r="Q9700">
        <v>0</v>
      </c>
    </row>
    <row r="9701" spans="1:17" x14ac:dyDescent="0.2">
      <c r="A9701" t="s">
        <v>27439</v>
      </c>
      <c r="B9701" t="s">
        <v>86</v>
      </c>
      <c r="C9701" t="s">
        <v>150</v>
      </c>
      <c r="D9701" t="s">
        <v>17736</v>
      </c>
      <c r="E9701" t="s">
        <v>83</v>
      </c>
      <c r="F9701" t="s">
        <v>4935</v>
      </c>
      <c r="G9701">
        <v>0</v>
      </c>
      <c r="H9701">
        <v>19</v>
      </c>
      <c r="I9701">
        <v>2</v>
      </c>
      <c r="J9701">
        <v>14</v>
      </c>
      <c r="K9701">
        <v>1</v>
      </c>
      <c r="L9701">
        <v>2</v>
      </c>
      <c r="M9701">
        <v>0</v>
      </c>
      <c r="N9701">
        <v>0</v>
      </c>
      <c r="O9701">
        <v>0</v>
      </c>
      <c r="P9701">
        <v>0</v>
      </c>
      <c r="Q9701">
        <v>0</v>
      </c>
    </row>
    <row r="9702" spans="1:17" x14ac:dyDescent="0.2">
      <c r="A9702" t="s">
        <v>27440</v>
      </c>
      <c r="B9702" t="s">
        <v>86</v>
      </c>
      <c r="C9702" t="s">
        <v>150</v>
      </c>
      <c r="D9702" t="s">
        <v>17736</v>
      </c>
      <c r="E9702" t="s">
        <v>83</v>
      </c>
      <c r="F9702" t="s">
        <v>4937</v>
      </c>
      <c r="G9702">
        <v>0</v>
      </c>
      <c r="H9702">
        <v>19</v>
      </c>
      <c r="I9702">
        <v>2</v>
      </c>
      <c r="J9702">
        <v>14</v>
      </c>
      <c r="K9702">
        <v>1</v>
      </c>
      <c r="L9702">
        <v>2</v>
      </c>
      <c r="M9702">
        <v>0</v>
      </c>
      <c r="N9702">
        <v>0</v>
      </c>
      <c r="O9702">
        <v>0</v>
      </c>
      <c r="P9702">
        <v>0</v>
      </c>
      <c r="Q9702">
        <v>0</v>
      </c>
    </row>
    <row r="9703" spans="1:17" x14ac:dyDescent="0.2">
      <c r="A9703" t="s">
        <v>27441</v>
      </c>
      <c r="B9703" t="s">
        <v>86</v>
      </c>
      <c r="C9703" t="s">
        <v>150</v>
      </c>
      <c r="D9703" t="s">
        <v>17736</v>
      </c>
      <c r="E9703" t="s">
        <v>83</v>
      </c>
      <c r="F9703" t="s">
        <v>4939</v>
      </c>
      <c r="G9703">
        <v>0</v>
      </c>
      <c r="H9703">
        <v>0</v>
      </c>
      <c r="I9703">
        <v>0</v>
      </c>
      <c r="J9703">
        <v>0</v>
      </c>
      <c r="K9703">
        <v>0</v>
      </c>
      <c r="L9703">
        <v>0</v>
      </c>
      <c r="M9703">
        <v>19</v>
      </c>
      <c r="N9703">
        <v>0</v>
      </c>
      <c r="O9703">
        <v>0</v>
      </c>
      <c r="P9703">
        <v>0</v>
      </c>
      <c r="Q9703">
        <v>0</v>
      </c>
    </row>
    <row r="9704" spans="1:17" x14ac:dyDescent="0.2">
      <c r="A9704" t="s">
        <v>27442</v>
      </c>
      <c r="B9704" t="s">
        <v>86</v>
      </c>
      <c r="C9704" t="s">
        <v>150</v>
      </c>
      <c r="D9704" t="s">
        <v>17736</v>
      </c>
      <c r="E9704" t="s">
        <v>83</v>
      </c>
      <c r="F9704" t="s">
        <v>4941</v>
      </c>
      <c r="G9704">
        <v>0</v>
      </c>
      <c r="H9704">
        <v>19</v>
      </c>
      <c r="I9704">
        <v>2</v>
      </c>
      <c r="J9704">
        <v>15</v>
      </c>
      <c r="K9704">
        <v>2</v>
      </c>
      <c r="L9704">
        <v>0</v>
      </c>
      <c r="M9704">
        <v>0</v>
      </c>
      <c r="N9704">
        <v>0</v>
      </c>
      <c r="O9704">
        <v>0</v>
      </c>
      <c r="P9704">
        <v>0</v>
      </c>
      <c r="Q9704">
        <v>0</v>
      </c>
    </row>
    <row r="9705" spans="1:17" x14ac:dyDescent="0.2">
      <c r="A9705" t="s">
        <v>27443</v>
      </c>
      <c r="B9705" t="s">
        <v>86</v>
      </c>
      <c r="C9705" t="s">
        <v>150</v>
      </c>
      <c r="D9705" t="s">
        <v>17736</v>
      </c>
      <c r="E9705" t="s">
        <v>83</v>
      </c>
      <c r="F9705" t="s">
        <v>4943</v>
      </c>
      <c r="G9705">
        <v>0</v>
      </c>
      <c r="H9705">
        <v>0</v>
      </c>
      <c r="I9705">
        <v>0</v>
      </c>
      <c r="J9705">
        <v>0</v>
      </c>
      <c r="K9705">
        <v>0</v>
      </c>
      <c r="L9705">
        <v>0</v>
      </c>
      <c r="M9705">
        <v>19</v>
      </c>
      <c r="N9705">
        <v>0</v>
      </c>
      <c r="O9705">
        <v>0</v>
      </c>
      <c r="P9705">
        <v>0</v>
      </c>
      <c r="Q9705">
        <v>0</v>
      </c>
    </row>
    <row r="9706" spans="1:17" x14ac:dyDescent="0.2">
      <c r="A9706" t="s">
        <v>27444</v>
      </c>
      <c r="B9706" t="s">
        <v>86</v>
      </c>
      <c r="C9706" t="s">
        <v>150</v>
      </c>
      <c r="D9706" t="s">
        <v>17736</v>
      </c>
      <c r="E9706" t="s">
        <v>83</v>
      </c>
      <c r="F9706" t="s">
        <v>4925</v>
      </c>
      <c r="G9706">
        <v>0</v>
      </c>
      <c r="H9706">
        <v>0</v>
      </c>
      <c r="I9706">
        <v>0</v>
      </c>
      <c r="J9706">
        <v>0</v>
      </c>
      <c r="K9706">
        <v>0</v>
      </c>
      <c r="L9706">
        <v>0</v>
      </c>
      <c r="M9706">
        <v>0</v>
      </c>
      <c r="N9706">
        <v>14</v>
      </c>
      <c r="O9706">
        <v>13</v>
      </c>
      <c r="P9706">
        <v>1</v>
      </c>
      <c r="Q9706">
        <v>0</v>
      </c>
    </row>
    <row r="9707" spans="1:17" x14ac:dyDescent="0.2">
      <c r="A9707" t="s">
        <v>27445</v>
      </c>
      <c r="B9707" t="s">
        <v>86</v>
      </c>
      <c r="C9707" t="s">
        <v>150</v>
      </c>
      <c r="D9707" t="s">
        <v>17736</v>
      </c>
      <c r="E9707" t="s">
        <v>83</v>
      </c>
      <c r="F9707" t="s">
        <v>4927</v>
      </c>
      <c r="G9707">
        <v>0</v>
      </c>
      <c r="H9707">
        <v>0</v>
      </c>
      <c r="I9707">
        <v>0</v>
      </c>
      <c r="J9707">
        <v>0</v>
      </c>
      <c r="K9707">
        <v>0</v>
      </c>
      <c r="L9707">
        <v>0</v>
      </c>
      <c r="M9707">
        <v>0</v>
      </c>
      <c r="N9707">
        <v>12</v>
      </c>
      <c r="O9707">
        <v>12</v>
      </c>
      <c r="P9707">
        <v>0</v>
      </c>
      <c r="Q9707">
        <v>0</v>
      </c>
    </row>
    <row r="9708" spans="1:17" x14ac:dyDescent="0.2">
      <c r="A9708" t="s">
        <v>27446</v>
      </c>
      <c r="B9708" t="s">
        <v>86</v>
      </c>
      <c r="C9708" t="s">
        <v>150</v>
      </c>
      <c r="D9708" t="s">
        <v>17736</v>
      </c>
      <c r="E9708" t="s">
        <v>83</v>
      </c>
      <c r="F9708" t="s">
        <v>17734</v>
      </c>
      <c r="G9708">
        <v>19</v>
      </c>
      <c r="H9708">
        <v>0</v>
      </c>
      <c r="I9708">
        <v>0</v>
      </c>
      <c r="J9708">
        <v>0</v>
      </c>
      <c r="K9708">
        <v>0</v>
      </c>
      <c r="L9708">
        <v>0</v>
      </c>
      <c r="M9708">
        <v>0</v>
      </c>
      <c r="N9708">
        <v>0</v>
      </c>
      <c r="O9708">
        <v>0</v>
      </c>
      <c r="P9708">
        <v>0</v>
      </c>
      <c r="Q9708">
        <v>0</v>
      </c>
    </row>
    <row r="9709" spans="1:17" x14ac:dyDescent="0.2">
      <c r="A9709" t="s">
        <v>27447</v>
      </c>
      <c r="B9709" t="s">
        <v>86</v>
      </c>
      <c r="C9709" t="s">
        <v>150</v>
      </c>
      <c r="D9709" t="s">
        <v>17736</v>
      </c>
      <c r="E9709" t="s">
        <v>81</v>
      </c>
      <c r="F9709" t="s">
        <v>4929</v>
      </c>
      <c r="G9709">
        <v>0</v>
      </c>
      <c r="H9709">
        <v>13</v>
      </c>
      <c r="I9709">
        <v>2</v>
      </c>
      <c r="J9709">
        <v>9</v>
      </c>
      <c r="K9709">
        <v>2</v>
      </c>
      <c r="L9709">
        <v>0</v>
      </c>
      <c r="M9709">
        <v>0</v>
      </c>
      <c r="N9709">
        <v>0</v>
      </c>
      <c r="O9709">
        <v>0</v>
      </c>
      <c r="P9709">
        <v>0</v>
      </c>
      <c r="Q9709">
        <v>0</v>
      </c>
    </row>
    <row r="9710" spans="1:17" x14ac:dyDescent="0.2">
      <c r="A9710" t="s">
        <v>27448</v>
      </c>
      <c r="B9710" t="s">
        <v>86</v>
      </c>
      <c r="C9710" t="s">
        <v>150</v>
      </c>
      <c r="D9710" t="s">
        <v>17736</v>
      </c>
      <c r="E9710" t="s">
        <v>81</v>
      </c>
      <c r="F9710" t="s">
        <v>4931</v>
      </c>
      <c r="G9710">
        <v>0</v>
      </c>
      <c r="H9710">
        <v>13</v>
      </c>
      <c r="I9710">
        <v>2</v>
      </c>
      <c r="J9710">
        <v>9</v>
      </c>
      <c r="K9710">
        <v>2</v>
      </c>
      <c r="L9710">
        <v>0</v>
      </c>
      <c r="M9710">
        <v>0</v>
      </c>
      <c r="N9710">
        <v>0</v>
      </c>
      <c r="O9710">
        <v>0</v>
      </c>
      <c r="P9710">
        <v>0</v>
      </c>
      <c r="Q9710">
        <v>0</v>
      </c>
    </row>
    <row r="9711" spans="1:17" x14ac:dyDescent="0.2">
      <c r="A9711" t="s">
        <v>27449</v>
      </c>
      <c r="B9711" t="s">
        <v>86</v>
      </c>
      <c r="C9711" t="s">
        <v>150</v>
      </c>
      <c r="D9711" t="s">
        <v>17736</v>
      </c>
      <c r="E9711" t="s">
        <v>81</v>
      </c>
      <c r="F9711" t="s">
        <v>4933</v>
      </c>
      <c r="G9711">
        <v>0</v>
      </c>
      <c r="H9711">
        <v>0</v>
      </c>
      <c r="I9711">
        <v>0</v>
      </c>
      <c r="J9711">
        <v>0</v>
      </c>
      <c r="K9711">
        <v>0</v>
      </c>
      <c r="L9711">
        <v>0</v>
      </c>
      <c r="M9711">
        <v>13</v>
      </c>
      <c r="N9711">
        <v>0</v>
      </c>
      <c r="O9711">
        <v>0</v>
      </c>
      <c r="P9711">
        <v>0</v>
      </c>
      <c r="Q9711">
        <v>0</v>
      </c>
    </row>
    <row r="9712" spans="1:17" x14ac:dyDescent="0.2">
      <c r="A9712" t="s">
        <v>27450</v>
      </c>
      <c r="B9712" t="s">
        <v>86</v>
      </c>
      <c r="C9712" t="s">
        <v>150</v>
      </c>
      <c r="D9712" t="s">
        <v>17736</v>
      </c>
      <c r="E9712" t="s">
        <v>81</v>
      </c>
      <c r="F9712" t="s">
        <v>4935</v>
      </c>
      <c r="G9712">
        <v>0</v>
      </c>
      <c r="H9712">
        <v>13</v>
      </c>
      <c r="I9712">
        <v>2</v>
      </c>
      <c r="J9712">
        <v>9</v>
      </c>
      <c r="K9712">
        <v>2</v>
      </c>
      <c r="L9712">
        <v>0</v>
      </c>
      <c r="M9712">
        <v>0</v>
      </c>
      <c r="N9712">
        <v>0</v>
      </c>
      <c r="O9712">
        <v>0</v>
      </c>
      <c r="P9712">
        <v>0</v>
      </c>
      <c r="Q9712">
        <v>0</v>
      </c>
    </row>
    <row r="9713" spans="1:17" x14ac:dyDescent="0.2">
      <c r="A9713" t="s">
        <v>27451</v>
      </c>
      <c r="B9713" t="s">
        <v>86</v>
      </c>
      <c r="C9713" t="s">
        <v>209</v>
      </c>
      <c r="D9713" t="s">
        <v>17736</v>
      </c>
      <c r="E9713" t="s">
        <v>81</v>
      </c>
      <c r="F9713" t="s">
        <v>4943</v>
      </c>
      <c r="G9713">
        <v>0</v>
      </c>
      <c r="H9713">
        <v>0</v>
      </c>
      <c r="I9713">
        <v>0</v>
      </c>
      <c r="J9713">
        <v>0</v>
      </c>
      <c r="K9713">
        <v>0</v>
      </c>
      <c r="L9713">
        <v>0</v>
      </c>
      <c r="M9713">
        <v>17</v>
      </c>
      <c r="N9713">
        <v>0</v>
      </c>
      <c r="O9713">
        <v>0</v>
      </c>
      <c r="P9713">
        <v>0</v>
      </c>
      <c r="Q9713">
        <v>0</v>
      </c>
    </row>
    <row r="9714" spans="1:17" x14ac:dyDescent="0.2">
      <c r="A9714" t="s">
        <v>27452</v>
      </c>
      <c r="B9714" t="s">
        <v>86</v>
      </c>
      <c r="C9714" t="s">
        <v>209</v>
      </c>
      <c r="D9714" t="s">
        <v>17736</v>
      </c>
      <c r="E9714" t="s">
        <v>81</v>
      </c>
      <c r="F9714" t="s">
        <v>4925</v>
      </c>
      <c r="G9714">
        <v>0</v>
      </c>
      <c r="H9714">
        <v>0</v>
      </c>
      <c r="I9714">
        <v>0</v>
      </c>
      <c r="J9714">
        <v>0</v>
      </c>
      <c r="K9714">
        <v>0</v>
      </c>
      <c r="L9714">
        <v>0</v>
      </c>
      <c r="M9714">
        <v>0</v>
      </c>
      <c r="N9714">
        <v>14</v>
      </c>
      <c r="O9714">
        <v>12</v>
      </c>
      <c r="P9714">
        <v>1</v>
      </c>
      <c r="Q9714">
        <v>1</v>
      </c>
    </row>
    <row r="9715" spans="1:17" x14ac:dyDescent="0.2">
      <c r="A9715" t="s">
        <v>27453</v>
      </c>
      <c r="B9715" t="s">
        <v>86</v>
      </c>
      <c r="C9715" t="s">
        <v>209</v>
      </c>
      <c r="D9715" t="s">
        <v>17736</v>
      </c>
      <c r="E9715" t="s">
        <v>81</v>
      </c>
      <c r="F9715" t="s">
        <v>4927</v>
      </c>
      <c r="G9715">
        <v>0</v>
      </c>
      <c r="H9715">
        <v>0</v>
      </c>
      <c r="I9715">
        <v>0</v>
      </c>
      <c r="J9715">
        <v>0</v>
      </c>
      <c r="K9715">
        <v>0</v>
      </c>
      <c r="L9715">
        <v>0</v>
      </c>
      <c r="M9715">
        <v>0</v>
      </c>
      <c r="N9715">
        <v>13</v>
      </c>
      <c r="O9715">
        <v>11</v>
      </c>
      <c r="P9715">
        <v>1</v>
      </c>
      <c r="Q9715">
        <v>1</v>
      </c>
    </row>
    <row r="9716" spans="1:17" x14ac:dyDescent="0.2">
      <c r="A9716" t="s">
        <v>27454</v>
      </c>
      <c r="B9716" t="s">
        <v>86</v>
      </c>
      <c r="C9716" t="s">
        <v>209</v>
      </c>
      <c r="D9716" t="s">
        <v>17736</v>
      </c>
      <c r="E9716" t="s">
        <v>81</v>
      </c>
      <c r="F9716" t="s">
        <v>17734</v>
      </c>
      <c r="G9716">
        <v>17</v>
      </c>
      <c r="H9716">
        <v>0</v>
      </c>
      <c r="I9716">
        <v>0</v>
      </c>
      <c r="J9716">
        <v>0</v>
      </c>
      <c r="K9716">
        <v>0</v>
      </c>
      <c r="L9716">
        <v>0</v>
      </c>
      <c r="M9716">
        <v>0</v>
      </c>
      <c r="N9716">
        <v>0</v>
      </c>
      <c r="O9716">
        <v>0</v>
      </c>
      <c r="P9716">
        <v>0</v>
      </c>
      <c r="Q9716">
        <v>0</v>
      </c>
    </row>
    <row r="9717" spans="1:17" x14ac:dyDescent="0.2">
      <c r="A9717" t="s">
        <v>27455</v>
      </c>
      <c r="B9717" t="s">
        <v>86</v>
      </c>
      <c r="C9717" t="s">
        <v>209</v>
      </c>
      <c r="D9717" t="s">
        <v>17748</v>
      </c>
      <c r="E9717" t="s">
        <v>83</v>
      </c>
      <c r="F9717" t="s">
        <v>17749</v>
      </c>
      <c r="G9717">
        <v>0</v>
      </c>
      <c r="H9717">
        <v>0</v>
      </c>
      <c r="I9717">
        <v>0</v>
      </c>
      <c r="J9717">
        <v>0</v>
      </c>
      <c r="K9717">
        <v>0</v>
      </c>
      <c r="L9717">
        <v>0</v>
      </c>
      <c r="M9717">
        <v>0</v>
      </c>
      <c r="N9717">
        <v>2</v>
      </c>
      <c r="O9717">
        <v>1</v>
      </c>
      <c r="P9717">
        <v>0</v>
      </c>
      <c r="Q9717">
        <v>1</v>
      </c>
    </row>
    <row r="9718" spans="1:17" x14ac:dyDescent="0.2">
      <c r="A9718" t="s">
        <v>27456</v>
      </c>
      <c r="B9718" t="s">
        <v>86</v>
      </c>
      <c r="C9718" t="s">
        <v>209</v>
      </c>
      <c r="D9718" t="s">
        <v>17748</v>
      </c>
      <c r="E9718" t="s">
        <v>83</v>
      </c>
      <c r="F9718" t="s">
        <v>17734</v>
      </c>
      <c r="G9718">
        <v>2</v>
      </c>
      <c r="H9718">
        <v>0</v>
      </c>
      <c r="I9718">
        <v>0</v>
      </c>
      <c r="J9718">
        <v>0</v>
      </c>
      <c r="K9718">
        <v>0</v>
      </c>
      <c r="L9718">
        <v>0</v>
      </c>
      <c r="M9718">
        <v>0</v>
      </c>
      <c r="N9718">
        <v>0</v>
      </c>
      <c r="O9718">
        <v>0</v>
      </c>
      <c r="P9718">
        <v>0</v>
      </c>
      <c r="Q9718">
        <v>0</v>
      </c>
    </row>
    <row r="9719" spans="1:17" x14ac:dyDescent="0.2">
      <c r="A9719" t="s">
        <v>27457</v>
      </c>
      <c r="B9719" t="s">
        <v>86</v>
      </c>
      <c r="C9719" t="s">
        <v>209</v>
      </c>
      <c r="D9719" t="s">
        <v>17748</v>
      </c>
      <c r="E9719" t="s">
        <v>81</v>
      </c>
      <c r="F9719" t="s">
        <v>17749</v>
      </c>
      <c r="G9719">
        <v>0</v>
      </c>
      <c r="H9719">
        <v>0</v>
      </c>
      <c r="I9719">
        <v>0</v>
      </c>
      <c r="J9719">
        <v>0</v>
      </c>
      <c r="K9719">
        <v>0</v>
      </c>
      <c r="L9719">
        <v>0</v>
      </c>
      <c r="M9719">
        <v>0</v>
      </c>
      <c r="N9719">
        <v>1</v>
      </c>
      <c r="O9719">
        <v>1</v>
      </c>
      <c r="P9719">
        <v>0</v>
      </c>
      <c r="Q9719">
        <v>0</v>
      </c>
    </row>
    <row r="9720" spans="1:17" x14ac:dyDescent="0.2">
      <c r="A9720" t="s">
        <v>27458</v>
      </c>
      <c r="B9720" t="s">
        <v>86</v>
      </c>
      <c r="C9720" t="s">
        <v>209</v>
      </c>
      <c r="D9720" t="s">
        <v>17748</v>
      </c>
      <c r="E9720" t="s">
        <v>81</v>
      </c>
      <c r="F9720" t="s">
        <v>17734</v>
      </c>
      <c r="G9720">
        <v>1</v>
      </c>
      <c r="H9720">
        <v>0</v>
      </c>
      <c r="I9720">
        <v>0</v>
      </c>
      <c r="J9720">
        <v>0</v>
      </c>
      <c r="K9720">
        <v>0</v>
      </c>
      <c r="L9720">
        <v>0</v>
      </c>
      <c r="M9720">
        <v>0</v>
      </c>
      <c r="N9720">
        <v>0</v>
      </c>
      <c r="O9720">
        <v>0</v>
      </c>
      <c r="P9720">
        <v>0</v>
      </c>
      <c r="Q9720">
        <v>0</v>
      </c>
    </row>
    <row r="9721" spans="1:17" x14ac:dyDescent="0.2">
      <c r="A9721" t="s">
        <v>27459</v>
      </c>
      <c r="B9721" t="s">
        <v>86</v>
      </c>
      <c r="C9721" t="s">
        <v>209</v>
      </c>
      <c r="D9721" t="s">
        <v>17754</v>
      </c>
      <c r="E9721" t="s">
        <v>81</v>
      </c>
      <c r="F9721" t="s">
        <v>17734</v>
      </c>
      <c r="G9721">
        <v>2</v>
      </c>
      <c r="H9721">
        <v>0</v>
      </c>
      <c r="I9721">
        <v>0</v>
      </c>
      <c r="J9721">
        <v>0</v>
      </c>
      <c r="K9721">
        <v>0</v>
      </c>
      <c r="L9721">
        <v>0</v>
      </c>
      <c r="M9721">
        <v>0</v>
      </c>
      <c r="N9721">
        <v>0</v>
      </c>
      <c r="O9721">
        <v>0</v>
      </c>
      <c r="P9721">
        <v>0</v>
      </c>
      <c r="Q9721">
        <v>0</v>
      </c>
    </row>
    <row r="9722" spans="1:17" x14ac:dyDescent="0.2">
      <c r="A9722" t="s">
        <v>27460</v>
      </c>
      <c r="B9722" t="s">
        <v>86</v>
      </c>
      <c r="C9722" t="s">
        <v>210</v>
      </c>
      <c r="D9722" t="s">
        <v>17768</v>
      </c>
      <c r="E9722" t="s">
        <v>83</v>
      </c>
      <c r="F9722" t="s">
        <v>17734</v>
      </c>
      <c r="G9722">
        <v>1</v>
      </c>
      <c r="H9722">
        <v>0</v>
      </c>
      <c r="I9722">
        <v>0</v>
      </c>
      <c r="J9722">
        <v>0</v>
      </c>
      <c r="K9722">
        <v>0</v>
      </c>
      <c r="L9722">
        <v>0</v>
      </c>
      <c r="M9722">
        <v>0</v>
      </c>
      <c r="N9722">
        <v>0</v>
      </c>
      <c r="O9722">
        <v>0</v>
      </c>
      <c r="P9722">
        <v>0</v>
      </c>
      <c r="Q9722">
        <v>0</v>
      </c>
    </row>
    <row r="9723" spans="1:17" x14ac:dyDescent="0.2">
      <c r="A9723" t="s">
        <v>27461</v>
      </c>
      <c r="B9723" t="s">
        <v>86</v>
      </c>
      <c r="C9723" t="s">
        <v>210</v>
      </c>
      <c r="D9723" t="s">
        <v>17736</v>
      </c>
      <c r="E9723" t="s">
        <v>83</v>
      </c>
      <c r="F9723" t="s">
        <v>4929</v>
      </c>
      <c r="G9723">
        <v>0</v>
      </c>
      <c r="H9723">
        <v>15</v>
      </c>
      <c r="I9723">
        <v>2</v>
      </c>
      <c r="J9723">
        <v>11</v>
      </c>
      <c r="K9723">
        <v>1</v>
      </c>
      <c r="L9723">
        <v>1</v>
      </c>
      <c r="M9723">
        <v>0</v>
      </c>
      <c r="N9723">
        <v>0</v>
      </c>
      <c r="O9723">
        <v>0</v>
      </c>
      <c r="P9723">
        <v>0</v>
      </c>
      <c r="Q9723">
        <v>0</v>
      </c>
    </row>
    <row r="9724" spans="1:17" x14ac:dyDescent="0.2">
      <c r="A9724" t="s">
        <v>27462</v>
      </c>
      <c r="B9724" t="s">
        <v>86</v>
      </c>
      <c r="C9724" t="s">
        <v>210</v>
      </c>
      <c r="D9724" t="s">
        <v>17736</v>
      </c>
      <c r="E9724" t="s">
        <v>83</v>
      </c>
      <c r="F9724" t="s">
        <v>4931</v>
      </c>
      <c r="G9724">
        <v>0</v>
      </c>
      <c r="H9724">
        <v>15</v>
      </c>
      <c r="I9724">
        <v>2</v>
      </c>
      <c r="J9724">
        <v>11</v>
      </c>
      <c r="K9724">
        <v>1</v>
      </c>
      <c r="L9724">
        <v>1</v>
      </c>
      <c r="M9724">
        <v>0</v>
      </c>
      <c r="N9724">
        <v>0</v>
      </c>
      <c r="O9724">
        <v>0</v>
      </c>
      <c r="P9724">
        <v>0</v>
      </c>
      <c r="Q9724">
        <v>0</v>
      </c>
    </row>
    <row r="9725" spans="1:17" x14ac:dyDescent="0.2">
      <c r="A9725" t="s">
        <v>27463</v>
      </c>
      <c r="B9725" t="s">
        <v>86</v>
      </c>
      <c r="C9725" t="s">
        <v>210</v>
      </c>
      <c r="D9725" t="s">
        <v>17736</v>
      </c>
      <c r="E9725" t="s">
        <v>83</v>
      </c>
      <c r="F9725" t="s">
        <v>4933</v>
      </c>
      <c r="G9725">
        <v>0</v>
      </c>
      <c r="H9725">
        <v>0</v>
      </c>
      <c r="I9725">
        <v>0</v>
      </c>
      <c r="J9725">
        <v>0</v>
      </c>
      <c r="K9725">
        <v>0</v>
      </c>
      <c r="L9725">
        <v>0</v>
      </c>
      <c r="M9725">
        <v>15</v>
      </c>
      <c r="N9725">
        <v>0</v>
      </c>
      <c r="O9725">
        <v>0</v>
      </c>
      <c r="P9725">
        <v>0</v>
      </c>
      <c r="Q9725">
        <v>0</v>
      </c>
    </row>
    <row r="9726" spans="1:17" x14ac:dyDescent="0.2">
      <c r="A9726" t="s">
        <v>27464</v>
      </c>
      <c r="B9726" t="s">
        <v>86</v>
      </c>
      <c r="C9726" t="s">
        <v>210</v>
      </c>
      <c r="D9726" t="s">
        <v>17736</v>
      </c>
      <c r="E9726" t="s">
        <v>83</v>
      </c>
      <c r="F9726" t="s">
        <v>4935</v>
      </c>
      <c r="G9726">
        <v>0</v>
      </c>
      <c r="H9726">
        <v>15</v>
      </c>
      <c r="I9726">
        <v>2</v>
      </c>
      <c r="J9726">
        <v>11</v>
      </c>
      <c r="K9726">
        <v>1</v>
      </c>
      <c r="L9726">
        <v>1</v>
      </c>
      <c r="M9726">
        <v>0</v>
      </c>
      <c r="N9726">
        <v>0</v>
      </c>
      <c r="O9726">
        <v>0</v>
      </c>
      <c r="P9726">
        <v>0</v>
      </c>
      <c r="Q9726">
        <v>0</v>
      </c>
    </row>
    <row r="9727" spans="1:17" x14ac:dyDescent="0.2">
      <c r="A9727" t="s">
        <v>27465</v>
      </c>
      <c r="B9727" t="s">
        <v>86</v>
      </c>
      <c r="C9727" t="s">
        <v>210</v>
      </c>
      <c r="D9727" t="s">
        <v>17736</v>
      </c>
      <c r="E9727" t="s">
        <v>83</v>
      </c>
      <c r="F9727" t="s">
        <v>4937</v>
      </c>
      <c r="G9727">
        <v>0</v>
      </c>
      <c r="H9727">
        <v>15</v>
      </c>
      <c r="I9727">
        <v>2</v>
      </c>
      <c r="J9727">
        <v>11</v>
      </c>
      <c r="K9727">
        <v>1</v>
      </c>
      <c r="L9727">
        <v>1</v>
      </c>
      <c r="M9727">
        <v>0</v>
      </c>
      <c r="N9727">
        <v>0</v>
      </c>
      <c r="O9727">
        <v>0</v>
      </c>
      <c r="P9727">
        <v>0</v>
      </c>
      <c r="Q9727">
        <v>0</v>
      </c>
    </row>
    <row r="9728" spans="1:17" x14ac:dyDescent="0.2">
      <c r="A9728" t="s">
        <v>27466</v>
      </c>
      <c r="B9728" t="s">
        <v>86</v>
      </c>
      <c r="C9728" t="s">
        <v>210</v>
      </c>
      <c r="D9728" t="s">
        <v>17736</v>
      </c>
      <c r="E9728" t="s">
        <v>83</v>
      </c>
      <c r="F9728" t="s">
        <v>4939</v>
      </c>
      <c r="G9728">
        <v>0</v>
      </c>
      <c r="H9728">
        <v>0</v>
      </c>
      <c r="I9728">
        <v>0</v>
      </c>
      <c r="J9728">
        <v>0</v>
      </c>
      <c r="K9728">
        <v>0</v>
      </c>
      <c r="L9728">
        <v>0</v>
      </c>
      <c r="M9728">
        <v>15</v>
      </c>
      <c r="N9728">
        <v>0</v>
      </c>
      <c r="O9728">
        <v>0</v>
      </c>
      <c r="P9728">
        <v>0</v>
      </c>
      <c r="Q9728">
        <v>0</v>
      </c>
    </row>
    <row r="9729" spans="1:17" x14ac:dyDescent="0.2">
      <c r="A9729" t="s">
        <v>27467</v>
      </c>
      <c r="B9729" t="s">
        <v>86</v>
      </c>
      <c r="C9729" t="s">
        <v>210</v>
      </c>
      <c r="D9729" t="s">
        <v>17736</v>
      </c>
      <c r="E9729" t="s">
        <v>83</v>
      </c>
      <c r="F9729" t="s">
        <v>4941</v>
      </c>
      <c r="G9729">
        <v>0</v>
      </c>
      <c r="H9729">
        <v>15</v>
      </c>
      <c r="I9729">
        <v>2</v>
      </c>
      <c r="J9729">
        <v>11</v>
      </c>
      <c r="K9729">
        <v>1</v>
      </c>
      <c r="L9729">
        <v>1</v>
      </c>
      <c r="M9729">
        <v>0</v>
      </c>
      <c r="N9729">
        <v>0</v>
      </c>
      <c r="O9729">
        <v>0</v>
      </c>
      <c r="P9729">
        <v>0</v>
      </c>
      <c r="Q9729">
        <v>0</v>
      </c>
    </row>
    <row r="9730" spans="1:17" x14ac:dyDescent="0.2">
      <c r="A9730" t="s">
        <v>27468</v>
      </c>
      <c r="B9730" t="s">
        <v>86</v>
      </c>
      <c r="C9730" t="s">
        <v>210</v>
      </c>
      <c r="D9730" t="s">
        <v>17736</v>
      </c>
      <c r="E9730" t="s">
        <v>83</v>
      </c>
      <c r="F9730" t="s">
        <v>4943</v>
      </c>
      <c r="G9730">
        <v>0</v>
      </c>
      <c r="H9730">
        <v>0</v>
      </c>
      <c r="I9730">
        <v>0</v>
      </c>
      <c r="J9730">
        <v>0</v>
      </c>
      <c r="K9730">
        <v>0</v>
      </c>
      <c r="L9730">
        <v>0</v>
      </c>
      <c r="M9730">
        <v>15</v>
      </c>
      <c r="N9730">
        <v>0</v>
      </c>
      <c r="O9730">
        <v>0</v>
      </c>
      <c r="P9730">
        <v>0</v>
      </c>
      <c r="Q9730">
        <v>0</v>
      </c>
    </row>
    <row r="9731" spans="1:17" x14ac:dyDescent="0.2">
      <c r="A9731" t="s">
        <v>27469</v>
      </c>
      <c r="B9731" t="s">
        <v>86</v>
      </c>
      <c r="C9731" t="s">
        <v>210</v>
      </c>
      <c r="D9731" t="s">
        <v>17736</v>
      </c>
      <c r="E9731" t="s">
        <v>83</v>
      </c>
      <c r="F9731" t="s">
        <v>4925</v>
      </c>
      <c r="G9731">
        <v>0</v>
      </c>
      <c r="H9731">
        <v>0</v>
      </c>
      <c r="I9731">
        <v>0</v>
      </c>
      <c r="J9731">
        <v>0</v>
      </c>
      <c r="K9731">
        <v>0</v>
      </c>
      <c r="L9731">
        <v>0</v>
      </c>
      <c r="M9731">
        <v>0</v>
      </c>
      <c r="N9731">
        <v>13</v>
      </c>
      <c r="O9731">
        <v>11</v>
      </c>
      <c r="P9731">
        <v>1</v>
      </c>
      <c r="Q9731">
        <v>1</v>
      </c>
    </row>
    <row r="9732" spans="1:17" x14ac:dyDescent="0.2">
      <c r="A9732" t="s">
        <v>27470</v>
      </c>
      <c r="B9732" t="s">
        <v>86</v>
      </c>
      <c r="C9732" t="s">
        <v>210</v>
      </c>
      <c r="D9732" t="s">
        <v>17736</v>
      </c>
      <c r="E9732" t="s">
        <v>83</v>
      </c>
      <c r="F9732" t="s">
        <v>4927</v>
      </c>
      <c r="G9732">
        <v>0</v>
      </c>
      <c r="H9732">
        <v>0</v>
      </c>
      <c r="I9732">
        <v>0</v>
      </c>
      <c r="J9732">
        <v>0</v>
      </c>
      <c r="K9732">
        <v>0</v>
      </c>
      <c r="L9732">
        <v>0</v>
      </c>
      <c r="M9732">
        <v>0</v>
      </c>
      <c r="N9732">
        <v>13</v>
      </c>
      <c r="O9732">
        <v>11</v>
      </c>
      <c r="P9732">
        <v>1</v>
      </c>
      <c r="Q9732">
        <v>1</v>
      </c>
    </row>
    <row r="9733" spans="1:17" x14ac:dyDescent="0.2">
      <c r="A9733" t="s">
        <v>27471</v>
      </c>
      <c r="B9733" t="s">
        <v>86</v>
      </c>
      <c r="C9733" t="s">
        <v>210</v>
      </c>
      <c r="D9733" t="s">
        <v>17736</v>
      </c>
      <c r="E9733" t="s">
        <v>83</v>
      </c>
      <c r="F9733" t="s">
        <v>17734</v>
      </c>
      <c r="G9733">
        <v>15</v>
      </c>
      <c r="H9733">
        <v>0</v>
      </c>
      <c r="I9733">
        <v>0</v>
      </c>
      <c r="J9733">
        <v>0</v>
      </c>
      <c r="K9733">
        <v>0</v>
      </c>
      <c r="L9733">
        <v>0</v>
      </c>
      <c r="M9733">
        <v>0</v>
      </c>
      <c r="N9733">
        <v>0</v>
      </c>
      <c r="O9733">
        <v>0</v>
      </c>
      <c r="P9733">
        <v>0</v>
      </c>
      <c r="Q9733">
        <v>0</v>
      </c>
    </row>
    <row r="9734" spans="1:17" x14ac:dyDescent="0.2">
      <c r="A9734" t="s">
        <v>27472</v>
      </c>
      <c r="B9734" t="s">
        <v>86</v>
      </c>
      <c r="C9734" t="s">
        <v>210</v>
      </c>
      <c r="D9734" t="s">
        <v>17736</v>
      </c>
      <c r="E9734" t="s">
        <v>81</v>
      </c>
      <c r="F9734" t="s">
        <v>4929</v>
      </c>
      <c r="G9734">
        <v>0</v>
      </c>
      <c r="H9734">
        <v>40</v>
      </c>
      <c r="I9734">
        <v>10</v>
      </c>
      <c r="J9734">
        <v>29</v>
      </c>
      <c r="K9734">
        <v>1</v>
      </c>
      <c r="L9734">
        <v>0</v>
      </c>
      <c r="M9734">
        <v>0</v>
      </c>
      <c r="N9734">
        <v>0</v>
      </c>
      <c r="O9734">
        <v>0</v>
      </c>
      <c r="P9734">
        <v>0</v>
      </c>
      <c r="Q9734">
        <v>0</v>
      </c>
    </row>
    <row r="9735" spans="1:17" x14ac:dyDescent="0.2">
      <c r="A9735" t="s">
        <v>27473</v>
      </c>
      <c r="B9735" t="s">
        <v>86</v>
      </c>
      <c r="C9735" t="s">
        <v>210</v>
      </c>
      <c r="D9735" t="s">
        <v>17736</v>
      </c>
      <c r="E9735" t="s">
        <v>81</v>
      </c>
      <c r="F9735" t="s">
        <v>4931</v>
      </c>
      <c r="G9735">
        <v>0</v>
      </c>
      <c r="H9735">
        <v>40</v>
      </c>
      <c r="I9735">
        <v>10</v>
      </c>
      <c r="J9735">
        <v>28</v>
      </c>
      <c r="K9735">
        <v>1</v>
      </c>
      <c r="L9735">
        <v>1</v>
      </c>
      <c r="M9735">
        <v>0</v>
      </c>
      <c r="N9735">
        <v>0</v>
      </c>
      <c r="O9735">
        <v>0</v>
      </c>
      <c r="P9735">
        <v>0</v>
      </c>
      <c r="Q9735">
        <v>0</v>
      </c>
    </row>
    <row r="9736" spans="1:17" x14ac:dyDescent="0.2">
      <c r="A9736" t="s">
        <v>27474</v>
      </c>
      <c r="B9736" t="s">
        <v>86</v>
      </c>
      <c r="C9736" t="s">
        <v>210</v>
      </c>
      <c r="D9736" t="s">
        <v>17736</v>
      </c>
      <c r="E9736" t="s">
        <v>81</v>
      </c>
      <c r="F9736" t="s">
        <v>4933</v>
      </c>
      <c r="G9736">
        <v>0</v>
      </c>
      <c r="H9736">
        <v>0</v>
      </c>
      <c r="I9736">
        <v>0</v>
      </c>
      <c r="J9736">
        <v>0</v>
      </c>
      <c r="K9736">
        <v>0</v>
      </c>
      <c r="L9736">
        <v>0</v>
      </c>
      <c r="M9736">
        <v>40</v>
      </c>
      <c r="N9736">
        <v>0</v>
      </c>
      <c r="O9736">
        <v>0</v>
      </c>
      <c r="P9736">
        <v>0</v>
      </c>
      <c r="Q9736">
        <v>0</v>
      </c>
    </row>
    <row r="9737" spans="1:17" x14ac:dyDescent="0.2">
      <c r="A9737" t="s">
        <v>27475</v>
      </c>
      <c r="B9737" t="s">
        <v>86</v>
      </c>
      <c r="C9737" t="s">
        <v>210</v>
      </c>
      <c r="D9737" t="s">
        <v>17736</v>
      </c>
      <c r="E9737" t="s">
        <v>81</v>
      </c>
      <c r="F9737" t="s">
        <v>4935</v>
      </c>
      <c r="G9737">
        <v>0</v>
      </c>
      <c r="H9737">
        <v>40</v>
      </c>
      <c r="I9737">
        <v>10</v>
      </c>
      <c r="J9737">
        <v>28</v>
      </c>
      <c r="K9737">
        <v>1</v>
      </c>
      <c r="L9737">
        <v>1</v>
      </c>
      <c r="M9737">
        <v>0</v>
      </c>
      <c r="N9737">
        <v>0</v>
      </c>
      <c r="O9737">
        <v>0</v>
      </c>
      <c r="P9737">
        <v>0</v>
      </c>
      <c r="Q9737">
        <v>0</v>
      </c>
    </row>
    <row r="9738" spans="1:17" x14ac:dyDescent="0.2">
      <c r="A9738" t="s">
        <v>27476</v>
      </c>
      <c r="B9738" t="s">
        <v>86</v>
      </c>
      <c r="C9738" t="s">
        <v>210</v>
      </c>
      <c r="D9738" t="s">
        <v>17736</v>
      </c>
      <c r="E9738" t="s">
        <v>81</v>
      </c>
      <c r="F9738" t="s">
        <v>4937</v>
      </c>
      <c r="G9738">
        <v>0</v>
      </c>
      <c r="H9738">
        <v>40</v>
      </c>
      <c r="I9738">
        <v>10</v>
      </c>
      <c r="J9738">
        <v>28</v>
      </c>
      <c r="K9738">
        <v>1</v>
      </c>
      <c r="L9738">
        <v>1</v>
      </c>
      <c r="M9738">
        <v>0</v>
      </c>
      <c r="N9738">
        <v>0</v>
      </c>
      <c r="O9738">
        <v>0</v>
      </c>
      <c r="P9738">
        <v>0</v>
      </c>
      <c r="Q9738">
        <v>0</v>
      </c>
    </row>
    <row r="9739" spans="1:17" x14ac:dyDescent="0.2">
      <c r="A9739" t="s">
        <v>27477</v>
      </c>
      <c r="B9739" t="s">
        <v>86</v>
      </c>
      <c r="C9739" t="s">
        <v>210</v>
      </c>
      <c r="D9739" t="s">
        <v>17736</v>
      </c>
      <c r="E9739" t="s">
        <v>81</v>
      </c>
      <c r="F9739" t="s">
        <v>4939</v>
      </c>
      <c r="G9739">
        <v>0</v>
      </c>
      <c r="H9739">
        <v>0</v>
      </c>
      <c r="I9739">
        <v>0</v>
      </c>
      <c r="J9739">
        <v>0</v>
      </c>
      <c r="K9739">
        <v>0</v>
      </c>
      <c r="L9739">
        <v>0</v>
      </c>
      <c r="M9739">
        <v>40</v>
      </c>
      <c r="N9739">
        <v>0</v>
      </c>
      <c r="O9739">
        <v>0</v>
      </c>
      <c r="P9739">
        <v>0</v>
      </c>
      <c r="Q9739">
        <v>0</v>
      </c>
    </row>
    <row r="9740" spans="1:17" x14ac:dyDescent="0.2">
      <c r="A9740" t="s">
        <v>27478</v>
      </c>
      <c r="B9740" t="s">
        <v>86</v>
      </c>
      <c r="C9740" t="s">
        <v>210</v>
      </c>
      <c r="D9740" t="s">
        <v>17736</v>
      </c>
      <c r="E9740" t="s">
        <v>81</v>
      </c>
      <c r="F9740" t="s">
        <v>4941</v>
      </c>
      <c r="G9740">
        <v>0</v>
      </c>
      <c r="H9740">
        <v>40</v>
      </c>
      <c r="I9740">
        <v>10</v>
      </c>
      <c r="J9740">
        <v>29</v>
      </c>
      <c r="K9740">
        <v>1</v>
      </c>
      <c r="L9740">
        <v>0</v>
      </c>
      <c r="M9740">
        <v>0</v>
      </c>
      <c r="N9740">
        <v>0</v>
      </c>
      <c r="O9740">
        <v>0</v>
      </c>
      <c r="P9740">
        <v>0</v>
      </c>
      <c r="Q9740">
        <v>0</v>
      </c>
    </row>
    <row r="9741" spans="1:17" x14ac:dyDescent="0.2">
      <c r="A9741" t="s">
        <v>27479</v>
      </c>
      <c r="B9741" t="s">
        <v>86</v>
      </c>
      <c r="C9741" t="s">
        <v>210</v>
      </c>
      <c r="D9741" t="s">
        <v>17736</v>
      </c>
      <c r="E9741" t="s">
        <v>81</v>
      </c>
      <c r="F9741" t="s">
        <v>4943</v>
      </c>
      <c r="G9741">
        <v>0</v>
      </c>
      <c r="H9741">
        <v>0</v>
      </c>
      <c r="I9741">
        <v>0</v>
      </c>
      <c r="J9741">
        <v>0</v>
      </c>
      <c r="K9741">
        <v>0</v>
      </c>
      <c r="L9741">
        <v>0</v>
      </c>
      <c r="M9741">
        <v>40</v>
      </c>
      <c r="N9741">
        <v>0</v>
      </c>
      <c r="O9741">
        <v>0</v>
      </c>
      <c r="P9741">
        <v>0</v>
      </c>
      <c r="Q9741">
        <v>0</v>
      </c>
    </row>
    <row r="9742" spans="1:17" x14ac:dyDescent="0.2">
      <c r="A9742" t="s">
        <v>27480</v>
      </c>
      <c r="B9742" t="s">
        <v>86</v>
      </c>
      <c r="C9742" t="s">
        <v>210</v>
      </c>
      <c r="D9742" t="s">
        <v>17736</v>
      </c>
      <c r="E9742" t="s">
        <v>81</v>
      </c>
      <c r="F9742" t="s">
        <v>4925</v>
      </c>
      <c r="G9742">
        <v>0</v>
      </c>
      <c r="H9742">
        <v>0</v>
      </c>
      <c r="I9742">
        <v>0</v>
      </c>
      <c r="J9742">
        <v>0</v>
      </c>
      <c r="K9742">
        <v>0</v>
      </c>
      <c r="L9742">
        <v>0</v>
      </c>
      <c r="M9742">
        <v>0</v>
      </c>
      <c r="N9742">
        <v>32</v>
      </c>
      <c r="O9742">
        <v>32</v>
      </c>
      <c r="P9742">
        <v>0</v>
      </c>
      <c r="Q9742">
        <v>0</v>
      </c>
    </row>
    <row r="9743" spans="1:17" x14ac:dyDescent="0.2">
      <c r="A9743" t="s">
        <v>27481</v>
      </c>
      <c r="B9743" t="s">
        <v>91</v>
      </c>
      <c r="C9743" t="s">
        <v>196</v>
      </c>
      <c r="D9743" t="s">
        <v>17736</v>
      </c>
      <c r="E9743" t="s">
        <v>83</v>
      </c>
      <c r="F9743" t="s">
        <v>4925</v>
      </c>
      <c r="G9743">
        <v>0</v>
      </c>
      <c r="H9743">
        <v>0</v>
      </c>
      <c r="I9743">
        <v>0</v>
      </c>
      <c r="J9743">
        <v>0</v>
      </c>
      <c r="K9743">
        <v>0</v>
      </c>
      <c r="L9743">
        <v>0</v>
      </c>
      <c r="M9743">
        <v>0</v>
      </c>
      <c r="N9743">
        <v>1</v>
      </c>
      <c r="O9743">
        <v>1</v>
      </c>
      <c r="P9743">
        <v>0</v>
      </c>
      <c r="Q9743">
        <v>0</v>
      </c>
    </row>
    <row r="9744" spans="1:17" x14ac:dyDescent="0.2">
      <c r="A9744" t="s">
        <v>27482</v>
      </c>
      <c r="B9744" t="s">
        <v>91</v>
      </c>
      <c r="C9744" t="s">
        <v>196</v>
      </c>
      <c r="D9744" t="s">
        <v>17736</v>
      </c>
      <c r="E9744" t="s">
        <v>83</v>
      </c>
      <c r="F9744" t="s">
        <v>4927</v>
      </c>
      <c r="G9744">
        <v>0</v>
      </c>
      <c r="H9744">
        <v>0</v>
      </c>
      <c r="I9744">
        <v>0</v>
      </c>
      <c r="J9744">
        <v>0</v>
      </c>
      <c r="K9744">
        <v>0</v>
      </c>
      <c r="L9744">
        <v>0</v>
      </c>
      <c r="M9744">
        <v>0</v>
      </c>
      <c r="N9744">
        <v>1</v>
      </c>
      <c r="O9744">
        <v>1</v>
      </c>
      <c r="P9744">
        <v>0</v>
      </c>
      <c r="Q9744">
        <v>0</v>
      </c>
    </row>
    <row r="9745" spans="1:17" x14ac:dyDescent="0.2">
      <c r="A9745" t="s">
        <v>27483</v>
      </c>
      <c r="B9745" t="s">
        <v>91</v>
      </c>
      <c r="C9745" t="s">
        <v>196</v>
      </c>
      <c r="D9745" t="s">
        <v>17736</v>
      </c>
      <c r="E9745" t="s">
        <v>83</v>
      </c>
      <c r="F9745" t="s">
        <v>17734</v>
      </c>
      <c r="G9745">
        <v>1</v>
      </c>
      <c r="H9745">
        <v>0</v>
      </c>
      <c r="I9745">
        <v>0</v>
      </c>
      <c r="J9745">
        <v>0</v>
      </c>
      <c r="K9745">
        <v>0</v>
      </c>
      <c r="L9745">
        <v>0</v>
      </c>
      <c r="M9745">
        <v>0</v>
      </c>
      <c r="N9745">
        <v>0</v>
      </c>
      <c r="O9745">
        <v>0</v>
      </c>
      <c r="P9745">
        <v>0</v>
      </c>
      <c r="Q9745">
        <v>0</v>
      </c>
    </row>
    <row r="9746" spans="1:17" x14ac:dyDescent="0.2">
      <c r="A9746" t="s">
        <v>27484</v>
      </c>
      <c r="B9746" t="s">
        <v>91</v>
      </c>
      <c r="C9746" t="s">
        <v>201</v>
      </c>
      <c r="D9746" t="s">
        <v>17736</v>
      </c>
      <c r="E9746" t="s">
        <v>83</v>
      </c>
      <c r="F9746" t="s">
        <v>4929</v>
      </c>
      <c r="G9746">
        <v>0</v>
      </c>
      <c r="H9746">
        <v>1</v>
      </c>
      <c r="I9746">
        <v>0</v>
      </c>
      <c r="J9746">
        <v>0</v>
      </c>
      <c r="K9746">
        <v>1</v>
      </c>
      <c r="L9746">
        <v>0</v>
      </c>
      <c r="M9746">
        <v>0</v>
      </c>
      <c r="N9746">
        <v>0</v>
      </c>
      <c r="O9746">
        <v>0</v>
      </c>
      <c r="P9746">
        <v>0</v>
      </c>
      <c r="Q9746">
        <v>0</v>
      </c>
    </row>
    <row r="9747" spans="1:17" x14ac:dyDescent="0.2">
      <c r="A9747" t="s">
        <v>27485</v>
      </c>
      <c r="B9747" t="s">
        <v>91</v>
      </c>
      <c r="C9747" t="s">
        <v>201</v>
      </c>
      <c r="D9747" t="s">
        <v>17736</v>
      </c>
      <c r="E9747" t="s">
        <v>83</v>
      </c>
      <c r="F9747" t="s">
        <v>4931</v>
      </c>
      <c r="G9747">
        <v>0</v>
      </c>
      <c r="H9747">
        <v>1</v>
      </c>
      <c r="I9747">
        <v>0</v>
      </c>
      <c r="J9747">
        <v>0</v>
      </c>
      <c r="K9747">
        <v>0</v>
      </c>
      <c r="L9747">
        <v>1</v>
      </c>
      <c r="M9747">
        <v>0</v>
      </c>
      <c r="N9747">
        <v>0</v>
      </c>
      <c r="O9747">
        <v>0</v>
      </c>
      <c r="P9747">
        <v>0</v>
      </c>
      <c r="Q9747">
        <v>0</v>
      </c>
    </row>
    <row r="9748" spans="1:17" x14ac:dyDescent="0.2">
      <c r="A9748" t="s">
        <v>27486</v>
      </c>
      <c r="B9748" t="s">
        <v>91</v>
      </c>
      <c r="C9748" t="s">
        <v>201</v>
      </c>
      <c r="D9748" t="s">
        <v>17736</v>
      </c>
      <c r="E9748" t="s">
        <v>83</v>
      </c>
      <c r="F9748" t="s">
        <v>4933</v>
      </c>
      <c r="G9748">
        <v>0</v>
      </c>
      <c r="H9748">
        <v>0</v>
      </c>
      <c r="I9748">
        <v>0</v>
      </c>
      <c r="J9748">
        <v>0</v>
      </c>
      <c r="K9748">
        <v>0</v>
      </c>
      <c r="L9748">
        <v>0</v>
      </c>
      <c r="M9748">
        <v>1</v>
      </c>
      <c r="N9748">
        <v>0</v>
      </c>
      <c r="O9748">
        <v>0</v>
      </c>
      <c r="P9748">
        <v>0</v>
      </c>
      <c r="Q9748">
        <v>0</v>
      </c>
    </row>
    <row r="9749" spans="1:17" x14ac:dyDescent="0.2">
      <c r="A9749" t="s">
        <v>27487</v>
      </c>
      <c r="B9749" t="s">
        <v>91</v>
      </c>
      <c r="C9749" t="s">
        <v>201</v>
      </c>
      <c r="D9749" t="s">
        <v>17736</v>
      </c>
      <c r="E9749" t="s">
        <v>83</v>
      </c>
      <c r="F9749" t="s">
        <v>4935</v>
      </c>
      <c r="G9749">
        <v>0</v>
      </c>
      <c r="H9749">
        <v>1</v>
      </c>
      <c r="I9749">
        <v>0</v>
      </c>
      <c r="J9749">
        <v>0</v>
      </c>
      <c r="K9749">
        <v>0</v>
      </c>
      <c r="L9749">
        <v>1</v>
      </c>
      <c r="M9749">
        <v>0</v>
      </c>
      <c r="N9749">
        <v>0</v>
      </c>
      <c r="O9749">
        <v>0</v>
      </c>
      <c r="P9749">
        <v>0</v>
      </c>
      <c r="Q9749">
        <v>0</v>
      </c>
    </row>
    <row r="9750" spans="1:17" x14ac:dyDescent="0.2">
      <c r="A9750" t="s">
        <v>27488</v>
      </c>
      <c r="B9750" t="s">
        <v>91</v>
      </c>
      <c r="C9750" t="s">
        <v>201</v>
      </c>
      <c r="D9750" t="s">
        <v>17736</v>
      </c>
      <c r="E9750" t="s">
        <v>83</v>
      </c>
      <c r="F9750" t="s">
        <v>4937</v>
      </c>
      <c r="G9750">
        <v>0</v>
      </c>
      <c r="H9750">
        <v>1</v>
      </c>
      <c r="I9750">
        <v>0</v>
      </c>
      <c r="J9750">
        <v>0</v>
      </c>
      <c r="K9750">
        <v>0</v>
      </c>
      <c r="L9750">
        <v>1</v>
      </c>
      <c r="M9750">
        <v>0</v>
      </c>
      <c r="N9750">
        <v>0</v>
      </c>
      <c r="O9750">
        <v>0</v>
      </c>
      <c r="P9750">
        <v>0</v>
      </c>
      <c r="Q9750">
        <v>0</v>
      </c>
    </row>
    <row r="9751" spans="1:17" x14ac:dyDescent="0.2">
      <c r="A9751" t="s">
        <v>27489</v>
      </c>
      <c r="B9751" t="s">
        <v>91</v>
      </c>
      <c r="C9751" t="s">
        <v>201</v>
      </c>
      <c r="D9751" t="s">
        <v>17736</v>
      </c>
      <c r="E9751" t="s">
        <v>83</v>
      </c>
      <c r="F9751" t="s">
        <v>4939</v>
      </c>
      <c r="G9751">
        <v>0</v>
      </c>
      <c r="H9751">
        <v>0</v>
      </c>
      <c r="I9751">
        <v>0</v>
      </c>
      <c r="J9751">
        <v>0</v>
      </c>
      <c r="K9751">
        <v>0</v>
      </c>
      <c r="L9751">
        <v>0</v>
      </c>
      <c r="M9751">
        <v>1</v>
      </c>
      <c r="N9751">
        <v>0</v>
      </c>
      <c r="O9751">
        <v>0</v>
      </c>
      <c r="P9751">
        <v>0</v>
      </c>
      <c r="Q9751">
        <v>0</v>
      </c>
    </row>
    <row r="9752" spans="1:17" x14ac:dyDescent="0.2">
      <c r="A9752" t="s">
        <v>27490</v>
      </c>
      <c r="B9752" t="s">
        <v>91</v>
      </c>
      <c r="C9752" t="s">
        <v>201</v>
      </c>
      <c r="D9752" t="s">
        <v>17736</v>
      </c>
      <c r="E9752" t="s">
        <v>83</v>
      </c>
      <c r="F9752" t="s">
        <v>4941</v>
      </c>
      <c r="G9752">
        <v>0</v>
      </c>
      <c r="H9752">
        <v>1</v>
      </c>
      <c r="I9752">
        <v>0</v>
      </c>
      <c r="J9752">
        <v>0</v>
      </c>
      <c r="K9752">
        <v>0</v>
      </c>
      <c r="L9752">
        <v>1</v>
      </c>
      <c r="M9752">
        <v>0</v>
      </c>
      <c r="N9752">
        <v>0</v>
      </c>
      <c r="O9752">
        <v>0</v>
      </c>
      <c r="P9752">
        <v>0</v>
      </c>
      <c r="Q9752">
        <v>0</v>
      </c>
    </row>
    <row r="9753" spans="1:17" x14ac:dyDescent="0.2">
      <c r="A9753" t="s">
        <v>27491</v>
      </c>
      <c r="B9753" t="s">
        <v>91</v>
      </c>
      <c r="C9753" t="s">
        <v>201</v>
      </c>
      <c r="D9753" t="s">
        <v>17736</v>
      </c>
      <c r="E9753" t="s">
        <v>83</v>
      </c>
      <c r="F9753" t="s">
        <v>4943</v>
      </c>
      <c r="G9753">
        <v>0</v>
      </c>
      <c r="H9753">
        <v>0</v>
      </c>
      <c r="I9753">
        <v>0</v>
      </c>
      <c r="J9753">
        <v>0</v>
      </c>
      <c r="K9753">
        <v>0</v>
      </c>
      <c r="L9753">
        <v>0</v>
      </c>
      <c r="M9753">
        <v>1</v>
      </c>
      <c r="N9753">
        <v>0</v>
      </c>
      <c r="O9753">
        <v>0</v>
      </c>
      <c r="P9753">
        <v>0</v>
      </c>
      <c r="Q9753">
        <v>0</v>
      </c>
    </row>
    <row r="9754" spans="1:17" x14ac:dyDescent="0.2">
      <c r="A9754" t="s">
        <v>27492</v>
      </c>
      <c r="B9754" t="s">
        <v>91</v>
      </c>
      <c r="C9754" t="s">
        <v>201</v>
      </c>
      <c r="D9754" t="s">
        <v>17736</v>
      </c>
      <c r="E9754" t="s">
        <v>83</v>
      </c>
      <c r="F9754" t="s">
        <v>4925</v>
      </c>
      <c r="G9754">
        <v>0</v>
      </c>
      <c r="H9754">
        <v>0</v>
      </c>
      <c r="I9754">
        <v>0</v>
      </c>
      <c r="J9754">
        <v>0</v>
      </c>
      <c r="K9754">
        <v>0</v>
      </c>
      <c r="L9754">
        <v>0</v>
      </c>
      <c r="M9754">
        <v>0</v>
      </c>
      <c r="N9754">
        <v>1</v>
      </c>
      <c r="O9754">
        <v>0</v>
      </c>
      <c r="P9754">
        <v>1</v>
      </c>
      <c r="Q9754">
        <v>0</v>
      </c>
    </row>
    <row r="9755" spans="1:17" x14ac:dyDescent="0.2">
      <c r="A9755" t="s">
        <v>27493</v>
      </c>
      <c r="B9755" t="s">
        <v>91</v>
      </c>
      <c r="C9755" t="s">
        <v>201</v>
      </c>
      <c r="D9755" t="s">
        <v>17736</v>
      </c>
      <c r="E9755" t="s">
        <v>83</v>
      </c>
      <c r="F9755" t="s">
        <v>4927</v>
      </c>
      <c r="G9755">
        <v>0</v>
      </c>
      <c r="H9755">
        <v>0</v>
      </c>
      <c r="I9755">
        <v>0</v>
      </c>
      <c r="J9755">
        <v>0</v>
      </c>
      <c r="K9755">
        <v>0</v>
      </c>
      <c r="L9755">
        <v>0</v>
      </c>
      <c r="M9755">
        <v>0</v>
      </c>
      <c r="N9755">
        <v>1</v>
      </c>
      <c r="O9755">
        <v>0</v>
      </c>
      <c r="P9755">
        <v>1</v>
      </c>
      <c r="Q9755">
        <v>0</v>
      </c>
    </row>
    <row r="9756" spans="1:17" x14ac:dyDescent="0.2">
      <c r="A9756" t="s">
        <v>27494</v>
      </c>
      <c r="B9756" t="s">
        <v>91</v>
      </c>
      <c r="C9756" t="s">
        <v>201</v>
      </c>
      <c r="D9756" t="s">
        <v>17736</v>
      </c>
      <c r="E9756" t="s">
        <v>83</v>
      </c>
      <c r="F9756" t="s">
        <v>17734</v>
      </c>
      <c r="G9756">
        <v>1</v>
      </c>
      <c r="H9756">
        <v>0</v>
      </c>
      <c r="I9756">
        <v>0</v>
      </c>
      <c r="J9756">
        <v>0</v>
      </c>
      <c r="K9756">
        <v>0</v>
      </c>
      <c r="L9756">
        <v>0</v>
      </c>
      <c r="M9756">
        <v>0</v>
      </c>
      <c r="N9756">
        <v>0</v>
      </c>
      <c r="O9756">
        <v>0</v>
      </c>
      <c r="P9756">
        <v>0</v>
      </c>
      <c r="Q9756">
        <v>0</v>
      </c>
    </row>
    <row r="9757" spans="1:17" x14ac:dyDescent="0.2">
      <c r="A9757" t="s">
        <v>27495</v>
      </c>
      <c r="B9757" t="s">
        <v>91</v>
      </c>
      <c r="C9757" t="s">
        <v>201</v>
      </c>
      <c r="D9757" t="s">
        <v>17736</v>
      </c>
      <c r="E9757" t="s">
        <v>81</v>
      </c>
      <c r="F9757" t="s">
        <v>4929</v>
      </c>
      <c r="G9757">
        <v>0</v>
      </c>
      <c r="H9757">
        <v>2</v>
      </c>
      <c r="I9757">
        <v>0</v>
      </c>
      <c r="J9757">
        <v>1</v>
      </c>
      <c r="K9757">
        <v>1</v>
      </c>
      <c r="L9757">
        <v>0</v>
      </c>
      <c r="M9757">
        <v>0</v>
      </c>
      <c r="N9757">
        <v>0</v>
      </c>
      <c r="O9757">
        <v>0</v>
      </c>
      <c r="P9757">
        <v>0</v>
      </c>
      <c r="Q9757">
        <v>0</v>
      </c>
    </row>
    <row r="9758" spans="1:17" x14ac:dyDescent="0.2">
      <c r="A9758" t="s">
        <v>27496</v>
      </c>
      <c r="B9758" t="s">
        <v>91</v>
      </c>
      <c r="C9758" t="s">
        <v>201</v>
      </c>
      <c r="D9758" t="s">
        <v>17736</v>
      </c>
      <c r="E9758" t="s">
        <v>81</v>
      </c>
      <c r="F9758" t="s">
        <v>4931</v>
      </c>
      <c r="G9758">
        <v>0</v>
      </c>
      <c r="H9758">
        <v>2</v>
      </c>
      <c r="I9758">
        <v>0</v>
      </c>
      <c r="J9758">
        <v>1</v>
      </c>
      <c r="K9758">
        <v>1</v>
      </c>
      <c r="L9758">
        <v>0</v>
      </c>
      <c r="M9758">
        <v>0</v>
      </c>
      <c r="N9758">
        <v>0</v>
      </c>
      <c r="O9758">
        <v>0</v>
      </c>
      <c r="P9758">
        <v>0</v>
      </c>
      <c r="Q9758">
        <v>0</v>
      </c>
    </row>
    <row r="9759" spans="1:17" x14ac:dyDescent="0.2">
      <c r="A9759" t="s">
        <v>27497</v>
      </c>
      <c r="B9759" t="s">
        <v>91</v>
      </c>
      <c r="C9759" t="s">
        <v>201</v>
      </c>
      <c r="D9759" t="s">
        <v>17736</v>
      </c>
      <c r="E9759" t="s">
        <v>81</v>
      </c>
      <c r="F9759" t="s">
        <v>4933</v>
      </c>
      <c r="G9759">
        <v>0</v>
      </c>
      <c r="H9759">
        <v>0</v>
      </c>
      <c r="I9759">
        <v>0</v>
      </c>
      <c r="J9759">
        <v>0</v>
      </c>
      <c r="K9759">
        <v>0</v>
      </c>
      <c r="L9759">
        <v>0</v>
      </c>
      <c r="M9759">
        <v>2</v>
      </c>
      <c r="N9759">
        <v>0</v>
      </c>
      <c r="O9759">
        <v>0</v>
      </c>
      <c r="P9759">
        <v>0</v>
      </c>
      <c r="Q9759">
        <v>0</v>
      </c>
    </row>
    <row r="9760" spans="1:17" x14ac:dyDescent="0.2">
      <c r="A9760" t="s">
        <v>27498</v>
      </c>
      <c r="B9760" t="s">
        <v>91</v>
      </c>
      <c r="C9760" t="s">
        <v>201</v>
      </c>
      <c r="D9760" t="s">
        <v>17736</v>
      </c>
      <c r="E9760" t="s">
        <v>81</v>
      </c>
      <c r="F9760" t="s">
        <v>4935</v>
      </c>
      <c r="G9760">
        <v>0</v>
      </c>
      <c r="H9760">
        <v>2</v>
      </c>
      <c r="I9760">
        <v>0</v>
      </c>
      <c r="J9760">
        <v>1</v>
      </c>
      <c r="K9760">
        <v>1</v>
      </c>
      <c r="L9760">
        <v>0</v>
      </c>
      <c r="M9760">
        <v>0</v>
      </c>
      <c r="N9760">
        <v>0</v>
      </c>
      <c r="O9760">
        <v>0</v>
      </c>
      <c r="P9760">
        <v>0</v>
      </c>
      <c r="Q9760">
        <v>0</v>
      </c>
    </row>
    <row r="9761" spans="1:17" x14ac:dyDescent="0.2">
      <c r="A9761" t="s">
        <v>27499</v>
      </c>
      <c r="B9761" t="s">
        <v>91</v>
      </c>
      <c r="C9761" t="s">
        <v>201</v>
      </c>
      <c r="D9761" t="s">
        <v>17736</v>
      </c>
      <c r="E9761" t="s">
        <v>81</v>
      </c>
      <c r="F9761" t="s">
        <v>4937</v>
      </c>
      <c r="G9761">
        <v>0</v>
      </c>
      <c r="H9761">
        <v>2</v>
      </c>
      <c r="I9761">
        <v>0</v>
      </c>
      <c r="J9761">
        <v>1</v>
      </c>
      <c r="K9761">
        <v>1</v>
      </c>
      <c r="L9761">
        <v>0</v>
      </c>
      <c r="M9761">
        <v>0</v>
      </c>
      <c r="N9761">
        <v>0</v>
      </c>
      <c r="O9761">
        <v>0</v>
      </c>
      <c r="P9761">
        <v>0</v>
      </c>
      <c r="Q9761">
        <v>0</v>
      </c>
    </row>
    <row r="9762" spans="1:17" x14ac:dyDescent="0.2">
      <c r="A9762" t="s">
        <v>27500</v>
      </c>
      <c r="B9762" t="s">
        <v>91</v>
      </c>
      <c r="C9762" t="s">
        <v>201</v>
      </c>
      <c r="D9762" t="s">
        <v>17736</v>
      </c>
      <c r="E9762" t="s">
        <v>81</v>
      </c>
      <c r="F9762" t="s">
        <v>4939</v>
      </c>
      <c r="G9762">
        <v>0</v>
      </c>
      <c r="H9762">
        <v>0</v>
      </c>
      <c r="I9762">
        <v>0</v>
      </c>
      <c r="J9762">
        <v>0</v>
      </c>
      <c r="K9762">
        <v>0</v>
      </c>
      <c r="L9762">
        <v>0</v>
      </c>
      <c r="M9762">
        <v>2</v>
      </c>
      <c r="N9762">
        <v>0</v>
      </c>
      <c r="O9762">
        <v>0</v>
      </c>
      <c r="P9762">
        <v>0</v>
      </c>
      <c r="Q9762">
        <v>0</v>
      </c>
    </row>
    <row r="9763" spans="1:17" x14ac:dyDescent="0.2">
      <c r="A9763" t="s">
        <v>27501</v>
      </c>
      <c r="B9763" t="s">
        <v>91</v>
      </c>
      <c r="C9763" t="s">
        <v>201</v>
      </c>
      <c r="D9763" t="s">
        <v>17736</v>
      </c>
      <c r="E9763" t="s">
        <v>81</v>
      </c>
      <c r="F9763" t="s">
        <v>4941</v>
      </c>
      <c r="G9763">
        <v>0</v>
      </c>
      <c r="H9763">
        <v>2</v>
      </c>
      <c r="I9763">
        <v>0</v>
      </c>
      <c r="J9763">
        <v>1</v>
      </c>
      <c r="K9763">
        <v>1</v>
      </c>
      <c r="L9763">
        <v>0</v>
      </c>
      <c r="M9763">
        <v>0</v>
      </c>
      <c r="N9763">
        <v>0</v>
      </c>
      <c r="O9763">
        <v>0</v>
      </c>
      <c r="P9763">
        <v>0</v>
      </c>
      <c r="Q9763">
        <v>0</v>
      </c>
    </row>
    <row r="9764" spans="1:17" x14ac:dyDescent="0.2">
      <c r="A9764" t="s">
        <v>27502</v>
      </c>
      <c r="B9764" t="s">
        <v>91</v>
      </c>
      <c r="C9764" t="s">
        <v>201</v>
      </c>
      <c r="D9764" t="s">
        <v>17736</v>
      </c>
      <c r="E9764" t="s">
        <v>81</v>
      </c>
      <c r="F9764" t="s">
        <v>4943</v>
      </c>
      <c r="G9764">
        <v>0</v>
      </c>
      <c r="H9764">
        <v>0</v>
      </c>
      <c r="I9764">
        <v>0</v>
      </c>
      <c r="J9764">
        <v>0</v>
      </c>
      <c r="K9764">
        <v>0</v>
      </c>
      <c r="L9764">
        <v>0</v>
      </c>
      <c r="M9764">
        <v>2</v>
      </c>
      <c r="N9764">
        <v>0</v>
      </c>
      <c r="O9764">
        <v>0</v>
      </c>
      <c r="P9764">
        <v>0</v>
      </c>
      <c r="Q9764">
        <v>0</v>
      </c>
    </row>
    <row r="9765" spans="1:17" x14ac:dyDescent="0.2">
      <c r="A9765" t="s">
        <v>27503</v>
      </c>
      <c r="B9765" t="s">
        <v>91</v>
      </c>
      <c r="C9765" t="s">
        <v>201</v>
      </c>
      <c r="D9765" t="s">
        <v>17736</v>
      </c>
      <c r="E9765" t="s">
        <v>81</v>
      </c>
      <c r="F9765" t="s">
        <v>4925</v>
      </c>
      <c r="G9765">
        <v>0</v>
      </c>
      <c r="H9765">
        <v>0</v>
      </c>
      <c r="I9765">
        <v>0</v>
      </c>
      <c r="J9765">
        <v>0</v>
      </c>
      <c r="K9765">
        <v>0</v>
      </c>
      <c r="L9765">
        <v>0</v>
      </c>
      <c r="M9765">
        <v>0</v>
      </c>
      <c r="N9765">
        <v>2</v>
      </c>
      <c r="O9765">
        <v>1</v>
      </c>
      <c r="P9765">
        <v>1</v>
      </c>
      <c r="Q9765">
        <v>0</v>
      </c>
    </row>
    <row r="9766" spans="1:17" x14ac:dyDescent="0.2">
      <c r="A9766" t="s">
        <v>27504</v>
      </c>
      <c r="B9766" t="s">
        <v>91</v>
      </c>
      <c r="C9766" t="s">
        <v>201</v>
      </c>
      <c r="D9766" t="s">
        <v>17736</v>
      </c>
      <c r="E9766" t="s">
        <v>81</v>
      </c>
      <c r="F9766" t="s">
        <v>4927</v>
      </c>
      <c r="G9766">
        <v>0</v>
      </c>
      <c r="H9766">
        <v>0</v>
      </c>
      <c r="I9766">
        <v>0</v>
      </c>
      <c r="J9766">
        <v>0</v>
      </c>
      <c r="K9766">
        <v>0</v>
      </c>
      <c r="L9766">
        <v>0</v>
      </c>
      <c r="M9766">
        <v>0</v>
      </c>
      <c r="N9766">
        <v>2</v>
      </c>
      <c r="O9766">
        <v>1</v>
      </c>
      <c r="P9766">
        <v>1</v>
      </c>
      <c r="Q9766">
        <v>0</v>
      </c>
    </row>
    <row r="9767" spans="1:17" x14ac:dyDescent="0.2">
      <c r="A9767" t="s">
        <v>27505</v>
      </c>
      <c r="B9767" t="s">
        <v>91</v>
      </c>
      <c r="C9767" t="s">
        <v>201</v>
      </c>
      <c r="D9767" t="s">
        <v>17736</v>
      </c>
      <c r="E9767" t="s">
        <v>81</v>
      </c>
      <c r="F9767" t="s">
        <v>17734</v>
      </c>
      <c r="G9767">
        <v>2</v>
      </c>
      <c r="H9767">
        <v>0</v>
      </c>
      <c r="I9767">
        <v>0</v>
      </c>
      <c r="J9767">
        <v>0</v>
      </c>
      <c r="K9767">
        <v>0</v>
      </c>
      <c r="L9767">
        <v>0</v>
      </c>
      <c r="M9767">
        <v>0</v>
      </c>
      <c r="N9767">
        <v>0</v>
      </c>
      <c r="O9767">
        <v>0</v>
      </c>
      <c r="P9767">
        <v>0</v>
      </c>
      <c r="Q9767">
        <v>0</v>
      </c>
    </row>
    <row r="9768" spans="1:17" x14ac:dyDescent="0.2">
      <c r="A9768" t="s">
        <v>27506</v>
      </c>
      <c r="B9768" t="s">
        <v>91</v>
      </c>
      <c r="C9768" t="s">
        <v>208</v>
      </c>
      <c r="D9768" t="s">
        <v>17748</v>
      </c>
      <c r="E9768" t="s">
        <v>81</v>
      </c>
      <c r="F9768" t="s">
        <v>17749</v>
      </c>
      <c r="G9768">
        <v>0</v>
      </c>
      <c r="H9768">
        <v>0</v>
      </c>
      <c r="I9768">
        <v>0</v>
      </c>
      <c r="J9768">
        <v>0</v>
      </c>
      <c r="K9768">
        <v>0</v>
      </c>
      <c r="L9768">
        <v>0</v>
      </c>
      <c r="M9768">
        <v>0</v>
      </c>
      <c r="N9768">
        <v>1</v>
      </c>
      <c r="O9768">
        <v>0</v>
      </c>
      <c r="P9768">
        <v>0</v>
      </c>
      <c r="Q9768">
        <v>1</v>
      </c>
    </row>
    <row r="9769" spans="1:17" x14ac:dyDescent="0.2">
      <c r="A9769" t="s">
        <v>27507</v>
      </c>
      <c r="B9769" t="s">
        <v>91</v>
      </c>
      <c r="C9769" t="s">
        <v>208</v>
      </c>
      <c r="D9769" t="s">
        <v>17748</v>
      </c>
      <c r="E9769" t="s">
        <v>81</v>
      </c>
      <c r="F9769" t="s">
        <v>17734</v>
      </c>
      <c r="G9769">
        <v>1</v>
      </c>
      <c r="H9769">
        <v>0</v>
      </c>
      <c r="I9769">
        <v>0</v>
      </c>
      <c r="J9769">
        <v>0</v>
      </c>
      <c r="K9769">
        <v>0</v>
      </c>
      <c r="L9769">
        <v>0</v>
      </c>
      <c r="M9769">
        <v>0</v>
      </c>
      <c r="N9769">
        <v>0</v>
      </c>
      <c r="O9769">
        <v>0</v>
      </c>
      <c r="P9769">
        <v>0</v>
      </c>
      <c r="Q9769">
        <v>0</v>
      </c>
    </row>
    <row r="9770" spans="1:17" x14ac:dyDescent="0.2">
      <c r="A9770" t="s">
        <v>27508</v>
      </c>
      <c r="B9770" t="s">
        <v>91</v>
      </c>
      <c r="C9770" t="s">
        <v>214</v>
      </c>
      <c r="D9770" t="s">
        <v>17736</v>
      </c>
      <c r="E9770" t="s">
        <v>83</v>
      </c>
      <c r="F9770" t="s">
        <v>4929</v>
      </c>
      <c r="G9770">
        <v>0</v>
      </c>
      <c r="H9770">
        <v>1</v>
      </c>
      <c r="I9770">
        <v>0</v>
      </c>
      <c r="J9770">
        <v>1</v>
      </c>
      <c r="K9770">
        <v>0</v>
      </c>
      <c r="L9770">
        <v>0</v>
      </c>
      <c r="M9770">
        <v>0</v>
      </c>
      <c r="N9770">
        <v>0</v>
      </c>
      <c r="O9770">
        <v>0</v>
      </c>
      <c r="P9770">
        <v>0</v>
      </c>
      <c r="Q9770">
        <v>0</v>
      </c>
    </row>
    <row r="9771" spans="1:17" x14ac:dyDescent="0.2">
      <c r="A9771" t="s">
        <v>27509</v>
      </c>
      <c r="B9771" t="s">
        <v>89</v>
      </c>
      <c r="C9771" t="s">
        <v>163</v>
      </c>
      <c r="D9771" t="s">
        <v>17736</v>
      </c>
      <c r="E9771" t="s">
        <v>83</v>
      </c>
      <c r="F9771" t="s">
        <v>4937</v>
      </c>
      <c r="G9771">
        <v>0</v>
      </c>
      <c r="H9771">
        <v>12</v>
      </c>
      <c r="I9771">
        <v>2</v>
      </c>
      <c r="J9771">
        <v>7</v>
      </c>
      <c r="K9771">
        <v>1</v>
      </c>
      <c r="L9771">
        <v>2</v>
      </c>
      <c r="M9771">
        <v>0</v>
      </c>
      <c r="N9771">
        <v>0</v>
      </c>
      <c r="O9771">
        <v>0</v>
      </c>
      <c r="P9771">
        <v>0</v>
      </c>
      <c r="Q9771">
        <v>0</v>
      </c>
    </row>
    <row r="9772" spans="1:17" x14ac:dyDescent="0.2">
      <c r="A9772" t="s">
        <v>27510</v>
      </c>
      <c r="B9772" t="s">
        <v>89</v>
      </c>
      <c r="C9772" t="s">
        <v>163</v>
      </c>
      <c r="D9772" t="s">
        <v>17736</v>
      </c>
      <c r="E9772" t="s">
        <v>83</v>
      </c>
      <c r="F9772" t="s">
        <v>4939</v>
      </c>
      <c r="G9772">
        <v>0</v>
      </c>
      <c r="H9772">
        <v>0</v>
      </c>
      <c r="I9772">
        <v>0</v>
      </c>
      <c r="J9772">
        <v>0</v>
      </c>
      <c r="K9772">
        <v>0</v>
      </c>
      <c r="L9772">
        <v>0</v>
      </c>
      <c r="M9772">
        <v>12</v>
      </c>
      <c r="N9772">
        <v>0</v>
      </c>
      <c r="O9772">
        <v>0</v>
      </c>
      <c r="P9772">
        <v>0</v>
      </c>
      <c r="Q9772">
        <v>0</v>
      </c>
    </row>
    <row r="9773" spans="1:17" x14ac:dyDescent="0.2">
      <c r="A9773" t="s">
        <v>27511</v>
      </c>
      <c r="B9773" t="s">
        <v>89</v>
      </c>
      <c r="C9773" t="s">
        <v>163</v>
      </c>
      <c r="D9773" t="s">
        <v>17736</v>
      </c>
      <c r="E9773" t="s">
        <v>83</v>
      </c>
      <c r="F9773" t="s">
        <v>4941</v>
      </c>
      <c r="G9773">
        <v>0</v>
      </c>
      <c r="H9773">
        <v>12</v>
      </c>
      <c r="I9773">
        <v>2</v>
      </c>
      <c r="J9773">
        <v>7</v>
      </c>
      <c r="K9773">
        <v>1</v>
      </c>
      <c r="L9773">
        <v>2</v>
      </c>
      <c r="M9773">
        <v>0</v>
      </c>
      <c r="N9773">
        <v>0</v>
      </c>
      <c r="O9773">
        <v>0</v>
      </c>
      <c r="P9773">
        <v>0</v>
      </c>
      <c r="Q9773">
        <v>0</v>
      </c>
    </row>
    <row r="9774" spans="1:17" x14ac:dyDescent="0.2">
      <c r="A9774" t="s">
        <v>27512</v>
      </c>
      <c r="B9774" t="s">
        <v>89</v>
      </c>
      <c r="C9774" t="s">
        <v>163</v>
      </c>
      <c r="D9774" t="s">
        <v>17736</v>
      </c>
      <c r="E9774" t="s">
        <v>83</v>
      </c>
      <c r="F9774" t="s">
        <v>4943</v>
      </c>
      <c r="G9774">
        <v>0</v>
      </c>
      <c r="H9774">
        <v>0</v>
      </c>
      <c r="I9774">
        <v>0</v>
      </c>
      <c r="J9774">
        <v>0</v>
      </c>
      <c r="K9774">
        <v>0</v>
      </c>
      <c r="L9774">
        <v>0</v>
      </c>
      <c r="M9774">
        <v>12</v>
      </c>
      <c r="N9774">
        <v>0</v>
      </c>
      <c r="O9774">
        <v>0</v>
      </c>
      <c r="P9774">
        <v>0</v>
      </c>
      <c r="Q9774">
        <v>0</v>
      </c>
    </row>
    <row r="9775" spans="1:17" x14ac:dyDescent="0.2">
      <c r="A9775" t="s">
        <v>27513</v>
      </c>
      <c r="B9775" t="s">
        <v>89</v>
      </c>
      <c r="C9775" t="s">
        <v>163</v>
      </c>
      <c r="D9775" t="s">
        <v>17736</v>
      </c>
      <c r="E9775" t="s">
        <v>83</v>
      </c>
      <c r="F9775" t="s">
        <v>4925</v>
      </c>
      <c r="G9775">
        <v>0</v>
      </c>
      <c r="H9775">
        <v>0</v>
      </c>
      <c r="I9775">
        <v>0</v>
      </c>
      <c r="J9775">
        <v>0</v>
      </c>
      <c r="K9775">
        <v>0</v>
      </c>
      <c r="L9775">
        <v>0</v>
      </c>
      <c r="M9775">
        <v>0</v>
      </c>
      <c r="N9775">
        <v>8</v>
      </c>
      <c r="O9775">
        <v>8</v>
      </c>
      <c r="P9775">
        <v>0</v>
      </c>
      <c r="Q9775">
        <v>0</v>
      </c>
    </row>
    <row r="9776" spans="1:17" x14ac:dyDescent="0.2">
      <c r="A9776" t="s">
        <v>27514</v>
      </c>
      <c r="B9776" t="s">
        <v>89</v>
      </c>
      <c r="C9776" t="s">
        <v>163</v>
      </c>
      <c r="D9776" t="s">
        <v>17736</v>
      </c>
      <c r="E9776" t="s">
        <v>83</v>
      </c>
      <c r="F9776" t="s">
        <v>4927</v>
      </c>
      <c r="G9776">
        <v>0</v>
      </c>
      <c r="H9776">
        <v>0</v>
      </c>
      <c r="I9776">
        <v>0</v>
      </c>
      <c r="J9776">
        <v>0</v>
      </c>
      <c r="K9776">
        <v>0</v>
      </c>
      <c r="L9776">
        <v>0</v>
      </c>
      <c r="M9776">
        <v>0</v>
      </c>
      <c r="N9776">
        <v>4</v>
      </c>
      <c r="O9776">
        <v>4</v>
      </c>
      <c r="P9776">
        <v>0</v>
      </c>
      <c r="Q9776">
        <v>0</v>
      </c>
    </row>
    <row r="9777" spans="1:17" x14ac:dyDescent="0.2">
      <c r="A9777" t="s">
        <v>27515</v>
      </c>
      <c r="B9777" t="s">
        <v>89</v>
      </c>
      <c r="C9777" t="s">
        <v>163</v>
      </c>
      <c r="D9777" t="s">
        <v>17736</v>
      </c>
      <c r="E9777" t="s">
        <v>83</v>
      </c>
      <c r="F9777" t="s">
        <v>17734</v>
      </c>
      <c r="G9777">
        <v>12</v>
      </c>
      <c r="H9777">
        <v>0</v>
      </c>
      <c r="I9777">
        <v>0</v>
      </c>
      <c r="J9777">
        <v>0</v>
      </c>
      <c r="K9777">
        <v>0</v>
      </c>
      <c r="L9777">
        <v>0</v>
      </c>
      <c r="M9777">
        <v>0</v>
      </c>
      <c r="N9777">
        <v>0</v>
      </c>
      <c r="O9777">
        <v>0</v>
      </c>
      <c r="P9777">
        <v>0</v>
      </c>
      <c r="Q9777">
        <v>0</v>
      </c>
    </row>
    <row r="9778" spans="1:17" x14ac:dyDescent="0.2">
      <c r="A9778" t="s">
        <v>27516</v>
      </c>
      <c r="B9778" t="s">
        <v>89</v>
      </c>
      <c r="C9778" t="s">
        <v>163</v>
      </c>
      <c r="D9778" t="s">
        <v>17736</v>
      </c>
      <c r="E9778" t="s">
        <v>81</v>
      </c>
      <c r="F9778" t="s">
        <v>4929</v>
      </c>
      <c r="G9778">
        <v>0</v>
      </c>
      <c r="H9778">
        <v>18</v>
      </c>
      <c r="I9778">
        <v>0</v>
      </c>
      <c r="J9778">
        <v>15</v>
      </c>
      <c r="K9778">
        <v>1</v>
      </c>
      <c r="L9778">
        <v>2</v>
      </c>
      <c r="M9778">
        <v>0</v>
      </c>
      <c r="N9778">
        <v>0</v>
      </c>
      <c r="O9778">
        <v>0</v>
      </c>
      <c r="P9778">
        <v>0</v>
      </c>
      <c r="Q9778">
        <v>0</v>
      </c>
    </row>
    <row r="9779" spans="1:17" x14ac:dyDescent="0.2">
      <c r="A9779" t="s">
        <v>27517</v>
      </c>
      <c r="B9779" t="s">
        <v>89</v>
      </c>
      <c r="C9779" t="s">
        <v>163</v>
      </c>
      <c r="D9779" t="s">
        <v>17736</v>
      </c>
      <c r="E9779" t="s">
        <v>81</v>
      </c>
      <c r="F9779" t="s">
        <v>4931</v>
      </c>
      <c r="G9779">
        <v>0</v>
      </c>
      <c r="H9779">
        <v>18</v>
      </c>
      <c r="I9779">
        <v>0</v>
      </c>
      <c r="J9779">
        <v>15</v>
      </c>
      <c r="K9779">
        <v>1</v>
      </c>
      <c r="L9779">
        <v>2</v>
      </c>
      <c r="M9779">
        <v>0</v>
      </c>
      <c r="N9779">
        <v>0</v>
      </c>
      <c r="O9779">
        <v>0</v>
      </c>
      <c r="P9779">
        <v>0</v>
      </c>
      <c r="Q9779">
        <v>0</v>
      </c>
    </row>
    <row r="9780" spans="1:17" x14ac:dyDescent="0.2">
      <c r="A9780" t="s">
        <v>27518</v>
      </c>
      <c r="B9780" t="s">
        <v>89</v>
      </c>
      <c r="C9780" t="s">
        <v>163</v>
      </c>
      <c r="D9780" t="s">
        <v>17736</v>
      </c>
      <c r="E9780" t="s">
        <v>81</v>
      </c>
      <c r="F9780" t="s">
        <v>4933</v>
      </c>
      <c r="G9780">
        <v>0</v>
      </c>
      <c r="H9780">
        <v>0</v>
      </c>
      <c r="I9780">
        <v>0</v>
      </c>
      <c r="J9780">
        <v>0</v>
      </c>
      <c r="K9780">
        <v>0</v>
      </c>
      <c r="L9780">
        <v>0</v>
      </c>
      <c r="M9780">
        <v>18</v>
      </c>
      <c r="N9780">
        <v>0</v>
      </c>
      <c r="O9780">
        <v>0</v>
      </c>
      <c r="P9780">
        <v>0</v>
      </c>
      <c r="Q9780">
        <v>0</v>
      </c>
    </row>
    <row r="9781" spans="1:17" x14ac:dyDescent="0.2">
      <c r="A9781" t="s">
        <v>27519</v>
      </c>
      <c r="B9781" t="s">
        <v>89</v>
      </c>
      <c r="C9781" t="s">
        <v>163</v>
      </c>
      <c r="D9781" t="s">
        <v>17736</v>
      </c>
      <c r="E9781" t="s">
        <v>81</v>
      </c>
      <c r="F9781" t="s">
        <v>4935</v>
      </c>
      <c r="G9781">
        <v>0</v>
      </c>
      <c r="H9781">
        <v>18</v>
      </c>
      <c r="I9781">
        <v>0</v>
      </c>
      <c r="J9781">
        <v>15</v>
      </c>
      <c r="K9781">
        <v>1</v>
      </c>
      <c r="L9781">
        <v>2</v>
      </c>
      <c r="M9781">
        <v>0</v>
      </c>
      <c r="N9781">
        <v>0</v>
      </c>
      <c r="O9781">
        <v>0</v>
      </c>
      <c r="P9781">
        <v>0</v>
      </c>
      <c r="Q9781">
        <v>0</v>
      </c>
    </row>
    <row r="9782" spans="1:17" x14ac:dyDescent="0.2">
      <c r="A9782" t="s">
        <v>27520</v>
      </c>
      <c r="B9782" t="s">
        <v>89</v>
      </c>
      <c r="C9782" t="s">
        <v>163</v>
      </c>
      <c r="D9782" t="s">
        <v>17736</v>
      </c>
      <c r="E9782" t="s">
        <v>81</v>
      </c>
      <c r="F9782" t="s">
        <v>4937</v>
      </c>
      <c r="G9782">
        <v>0</v>
      </c>
      <c r="H9782">
        <v>18</v>
      </c>
      <c r="I9782">
        <v>0</v>
      </c>
      <c r="J9782">
        <v>15</v>
      </c>
      <c r="K9782">
        <v>1</v>
      </c>
      <c r="L9782">
        <v>2</v>
      </c>
      <c r="M9782">
        <v>0</v>
      </c>
      <c r="N9782">
        <v>0</v>
      </c>
      <c r="O9782">
        <v>0</v>
      </c>
      <c r="P9782">
        <v>0</v>
      </c>
      <c r="Q9782">
        <v>0</v>
      </c>
    </row>
    <row r="9783" spans="1:17" x14ac:dyDescent="0.2">
      <c r="A9783" t="s">
        <v>27521</v>
      </c>
      <c r="B9783" t="s">
        <v>89</v>
      </c>
      <c r="C9783" t="s">
        <v>163</v>
      </c>
      <c r="D9783" t="s">
        <v>17736</v>
      </c>
      <c r="E9783" t="s">
        <v>81</v>
      </c>
      <c r="F9783" t="s">
        <v>4939</v>
      </c>
      <c r="G9783">
        <v>0</v>
      </c>
      <c r="H9783">
        <v>0</v>
      </c>
      <c r="I9783">
        <v>0</v>
      </c>
      <c r="J9783">
        <v>0</v>
      </c>
      <c r="K9783">
        <v>0</v>
      </c>
      <c r="L9783">
        <v>0</v>
      </c>
      <c r="M9783">
        <v>18</v>
      </c>
      <c r="N9783">
        <v>0</v>
      </c>
      <c r="O9783">
        <v>0</v>
      </c>
      <c r="P9783">
        <v>0</v>
      </c>
      <c r="Q9783">
        <v>0</v>
      </c>
    </row>
    <row r="9784" spans="1:17" x14ac:dyDescent="0.2">
      <c r="A9784" t="s">
        <v>27522</v>
      </c>
      <c r="B9784" t="s">
        <v>89</v>
      </c>
      <c r="C9784" t="s">
        <v>163</v>
      </c>
      <c r="D9784" t="s">
        <v>17736</v>
      </c>
      <c r="E9784" t="s">
        <v>81</v>
      </c>
      <c r="F9784" t="s">
        <v>4941</v>
      </c>
      <c r="G9784">
        <v>0</v>
      </c>
      <c r="H9784">
        <v>18</v>
      </c>
      <c r="I9784">
        <v>0</v>
      </c>
      <c r="J9784">
        <v>15</v>
      </c>
      <c r="K9784">
        <v>1</v>
      </c>
      <c r="L9784">
        <v>2</v>
      </c>
      <c r="M9784">
        <v>0</v>
      </c>
      <c r="N9784">
        <v>0</v>
      </c>
      <c r="O9784">
        <v>0</v>
      </c>
      <c r="P9784">
        <v>0</v>
      </c>
      <c r="Q9784">
        <v>0</v>
      </c>
    </row>
    <row r="9785" spans="1:17" x14ac:dyDescent="0.2">
      <c r="A9785" t="s">
        <v>27523</v>
      </c>
      <c r="B9785" t="s">
        <v>89</v>
      </c>
      <c r="C9785" t="s">
        <v>163</v>
      </c>
      <c r="D9785" t="s">
        <v>17736</v>
      </c>
      <c r="E9785" t="s">
        <v>81</v>
      </c>
      <c r="F9785" t="s">
        <v>4943</v>
      </c>
      <c r="G9785">
        <v>0</v>
      </c>
      <c r="H9785">
        <v>0</v>
      </c>
      <c r="I9785">
        <v>0</v>
      </c>
      <c r="J9785">
        <v>0</v>
      </c>
      <c r="K9785">
        <v>0</v>
      </c>
      <c r="L9785">
        <v>0</v>
      </c>
      <c r="M9785">
        <v>18</v>
      </c>
      <c r="N9785">
        <v>0</v>
      </c>
      <c r="O9785">
        <v>0</v>
      </c>
      <c r="P9785">
        <v>0</v>
      </c>
      <c r="Q9785">
        <v>0</v>
      </c>
    </row>
    <row r="9786" spans="1:17" x14ac:dyDescent="0.2">
      <c r="A9786" t="s">
        <v>27524</v>
      </c>
      <c r="B9786" t="s">
        <v>89</v>
      </c>
      <c r="C9786" t="s">
        <v>163</v>
      </c>
      <c r="D9786" t="s">
        <v>17736</v>
      </c>
      <c r="E9786" t="s">
        <v>81</v>
      </c>
      <c r="F9786" t="s">
        <v>4925</v>
      </c>
      <c r="G9786">
        <v>0</v>
      </c>
      <c r="H9786">
        <v>0</v>
      </c>
      <c r="I9786">
        <v>0</v>
      </c>
      <c r="J9786">
        <v>0</v>
      </c>
      <c r="K9786">
        <v>0</v>
      </c>
      <c r="L9786">
        <v>0</v>
      </c>
      <c r="M9786">
        <v>0</v>
      </c>
      <c r="N9786">
        <v>11</v>
      </c>
      <c r="O9786">
        <v>9</v>
      </c>
      <c r="P9786">
        <v>2</v>
      </c>
      <c r="Q9786">
        <v>0</v>
      </c>
    </row>
    <row r="9787" spans="1:17" x14ac:dyDescent="0.2">
      <c r="A9787" t="s">
        <v>27525</v>
      </c>
      <c r="B9787" t="s">
        <v>89</v>
      </c>
      <c r="C9787" t="s">
        <v>163</v>
      </c>
      <c r="D9787" t="s">
        <v>17736</v>
      </c>
      <c r="E9787" t="s">
        <v>81</v>
      </c>
      <c r="F9787" t="s">
        <v>4927</v>
      </c>
      <c r="G9787">
        <v>0</v>
      </c>
      <c r="H9787">
        <v>0</v>
      </c>
      <c r="I9787">
        <v>0</v>
      </c>
      <c r="J9787">
        <v>0</v>
      </c>
      <c r="K9787">
        <v>0</v>
      </c>
      <c r="L9787">
        <v>0</v>
      </c>
      <c r="M9787">
        <v>0</v>
      </c>
      <c r="N9787">
        <v>7</v>
      </c>
      <c r="O9787">
        <v>5</v>
      </c>
      <c r="P9787">
        <v>2</v>
      </c>
      <c r="Q9787">
        <v>0</v>
      </c>
    </row>
    <row r="9788" spans="1:17" x14ac:dyDescent="0.2">
      <c r="A9788" t="s">
        <v>27526</v>
      </c>
      <c r="B9788" t="s">
        <v>89</v>
      </c>
      <c r="C9788" t="s">
        <v>163</v>
      </c>
      <c r="D9788" t="s">
        <v>17736</v>
      </c>
      <c r="E9788" t="s">
        <v>81</v>
      </c>
      <c r="F9788" t="s">
        <v>17734</v>
      </c>
      <c r="G9788">
        <v>18</v>
      </c>
      <c r="H9788">
        <v>0</v>
      </c>
      <c r="I9788">
        <v>0</v>
      </c>
      <c r="J9788">
        <v>0</v>
      </c>
      <c r="K9788">
        <v>0</v>
      </c>
      <c r="L9788">
        <v>0</v>
      </c>
      <c r="M9788">
        <v>0</v>
      </c>
      <c r="N9788">
        <v>0</v>
      </c>
      <c r="O9788">
        <v>0</v>
      </c>
      <c r="P9788">
        <v>0</v>
      </c>
      <c r="Q9788">
        <v>0</v>
      </c>
    </row>
    <row r="9789" spans="1:17" x14ac:dyDescent="0.2">
      <c r="A9789" t="s">
        <v>27527</v>
      </c>
      <c r="B9789" t="s">
        <v>89</v>
      </c>
      <c r="C9789" t="s">
        <v>163</v>
      </c>
      <c r="D9789" t="s">
        <v>17754</v>
      </c>
      <c r="E9789" t="s">
        <v>83</v>
      </c>
      <c r="F9789" t="s">
        <v>17734</v>
      </c>
      <c r="G9789">
        <v>5</v>
      </c>
      <c r="H9789">
        <v>0</v>
      </c>
      <c r="I9789">
        <v>0</v>
      </c>
      <c r="J9789">
        <v>0</v>
      </c>
      <c r="K9789">
        <v>0</v>
      </c>
      <c r="L9789">
        <v>0</v>
      </c>
      <c r="M9789">
        <v>0</v>
      </c>
      <c r="N9789">
        <v>0</v>
      </c>
      <c r="O9789">
        <v>0</v>
      </c>
      <c r="P9789">
        <v>0</v>
      </c>
      <c r="Q9789">
        <v>0</v>
      </c>
    </row>
    <row r="9790" spans="1:17" x14ac:dyDescent="0.2">
      <c r="A9790" t="s">
        <v>27528</v>
      </c>
      <c r="B9790" t="s">
        <v>89</v>
      </c>
      <c r="C9790" t="s">
        <v>163</v>
      </c>
      <c r="D9790" t="s">
        <v>17754</v>
      </c>
      <c r="E9790" t="s">
        <v>81</v>
      </c>
      <c r="F9790" t="s">
        <v>17734</v>
      </c>
      <c r="G9790">
        <v>4</v>
      </c>
      <c r="H9790">
        <v>0</v>
      </c>
      <c r="I9790">
        <v>0</v>
      </c>
      <c r="J9790">
        <v>0</v>
      </c>
      <c r="K9790">
        <v>0</v>
      </c>
      <c r="L9790">
        <v>0</v>
      </c>
      <c r="M9790">
        <v>0</v>
      </c>
      <c r="N9790">
        <v>0</v>
      </c>
      <c r="O9790">
        <v>0</v>
      </c>
      <c r="P9790">
        <v>0</v>
      </c>
      <c r="Q9790">
        <v>0</v>
      </c>
    </row>
    <row r="9791" spans="1:17" x14ac:dyDescent="0.2">
      <c r="A9791" t="s">
        <v>27529</v>
      </c>
      <c r="B9791" t="s">
        <v>89</v>
      </c>
      <c r="C9791" t="s">
        <v>164</v>
      </c>
      <c r="D9791" t="s">
        <v>17768</v>
      </c>
      <c r="E9791" t="s">
        <v>83</v>
      </c>
      <c r="F9791" t="s">
        <v>17734</v>
      </c>
      <c r="G9791">
        <v>1</v>
      </c>
      <c r="H9791">
        <v>0</v>
      </c>
      <c r="I9791">
        <v>0</v>
      </c>
      <c r="J9791">
        <v>0</v>
      </c>
      <c r="K9791">
        <v>0</v>
      </c>
      <c r="L9791">
        <v>0</v>
      </c>
      <c r="M9791">
        <v>0</v>
      </c>
      <c r="N9791">
        <v>0</v>
      </c>
      <c r="O9791">
        <v>0</v>
      </c>
      <c r="P9791">
        <v>0</v>
      </c>
      <c r="Q9791">
        <v>0</v>
      </c>
    </row>
    <row r="9792" spans="1:17" x14ac:dyDescent="0.2">
      <c r="A9792" t="s">
        <v>27530</v>
      </c>
      <c r="B9792" t="s">
        <v>89</v>
      </c>
      <c r="C9792" t="s">
        <v>164</v>
      </c>
      <c r="D9792" t="s">
        <v>17768</v>
      </c>
      <c r="E9792" t="s">
        <v>81</v>
      </c>
      <c r="F9792" t="s">
        <v>17734</v>
      </c>
      <c r="G9792">
        <v>3</v>
      </c>
      <c r="H9792">
        <v>0</v>
      </c>
      <c r="I9792">
        <v>0</v>
      </c>
      <c r="J9792">
        <v>0</v>
      </c>
      <c r="K9792">
        <v>0</v>
      </c>
      <c r="L9792">
        <v>0</v>
      </c>
      <c r="M9792">
        <v>0</v>
      </c>
      <c r="N9792">
        <v>0</v>
      </c>
      <c r="O9792">
        <v>0</v>
      </c>
      <c r="P9792">
        <v>0</v>
      </c>
      <c r="Q9792">
        <v>0</v>
      </c>
    </row>
    <row r="9793" spans="1:17" x14ac:dyDescent="0.2">
      <c r="A9793" t="s">
        <v>27531</v>
      </c>
      <c r="B9793" t="s">
        <v>89</v>
      </c>
      <c r="C9793" t="s">
        <v>164</v>
      </c>
      <c r="D9793" t="s">
        <v>17736</v>
      </c>
      <c r="E9793" t="s">
        <v>83</v>
      </c>
      <c r="F9793" t="s">
        <v>4929</v>
      </c>
      <c r="G9793">
        <v>0</v>
      </c>
      <c r="H9793">
        <v>21</v>
      </c>
      <c r="I9793">
        <v>4</v>
      </c>
      <c r="J9793">
        <v>13</v>
      </c>
      <c r="K9793">
        <v>3</v>
      </c>
      <c r="L9793">
        <v>1</v>
      </c>
      <c r="M9793">
        <v>0</v>
      </c>
      <c r="N9793">
        <v>0</v>
      </c>
      <c r="O9793">
        <v>0</v>
      </c>
      <c r="P9793">
        <v>0</v>
      </c>
      <c r="Q9793">
        <v>0</v>
      </c>
    </row>
    <row r="9794" spans="1:17" x14ac:dyDescent="0.2">
      <c r="A9794" t="s">
        <v>27532</v>
      </c>
      <c r="B9794" t="s">
        <v>89</v>
      </c>
      <c r="C9794" t="s">
        <v>164</v>
      </c>
      <c r="D9794" t="s">
        <v>17736</v>
      </c>
      <c r="E9794" t="s">
        <v>83</v>
      </c>
      <c r="F9794" t="s">
        <v>4931</v>
      </c>
      <c r="G9794">
        <v>0</v>
      </c>
      <c r="H9794">
        <v>21</v>
      </c>
      <c r="I9794">
        <v>4</v>
      </c>
      <c r="J9794">
        <v>13</v>
      </c>
      <c r="K9794">
        <v>2</v>
      </c>
      <c r="L9794">
        <v>2</v>
      </c>
      <c r="M9794">
        <v>0</v>
      </c>
      <c r="N9794">
        <v>0</v>
      </c>
      <c r="O9794">
        <v>0</v>
      </c>
      <c r="P9794">
        <v>0</v>
      </c>
      <c r="Q9794">
        <v>0</v>
      </c>
    </row>
    <row r="9795" spans="1:17" x14ac:dyDescent="0.2">
      <c r="A9795" t="s">
        <v>27533</v>
      </c>
      <c r="B9795" t="s">
        <v>89</v>
      </c>
      <c r="C9795" t="s">
        <v>164</v>
      </c>
      <c r="D9795" t="s">
        <v>17736</v>
      </c>
      <c r="E9795" t="s">
        <v>83</v>
      </c>
      <c r="F9795" t="s">
        <v>4933</v>
      </c>
      <c r="G9795">
        <v>0</v>
      </c>
      <c r="H9795">
        <v>0</v>
      </c>
      <c r="I9795">
        <v>0</v>
      </c>
      <c r="J9795">
        <v>0</v>
      </c>
      <c r="K9795">
        <v>0</v>
      </c>
      <c r="L9795">
        <v>0</v>
      </c>
      <c r="M9795">
        <v>21</v>
      </c>
      <c r="N9795">
        <v>0</v>
      </c>
      <c r="O9795">
        <v>0</v>
      </c>
      <c r="P9795">
        <v>0</v>
      </c>
      <c r="Q9795">
        <v>0</v>
      </c>
    </row>
    <row r="9796" spans="1:17" x14ac:dyDescent="0.2">
      <c r="A9796" t="s">
        <v>27534</v>
      </c>
      <c r="B9796" t="s">
        <v>89</v>
      </c>
      <c r="C9796" t="s">
        <v>164</v>
      </c>
      <c r="D9796" t="s">
        <v>17736</v>
      </c>
      <c r="E9796" t="s">
        <v>83</v>
      </c>
      <c r="F9796" t="s">
        <v>4935</v>
      </c>
      <c r="G9796">
        <v>0</v>
      </c>
      <c r="H9796">
        <v>21</v>
      </c>
      <c r="I9796">
        <v>4</v>
      </c>
      <c r="J9796">
        <v>13</v>
      </c>
      <c r="K9796">
        <v>2</v>
      </c>
      <c r="L9796">
        <v>2</v>
      </c>
      <c r="M9796">
        <v>0</v>
      </c>
      <c r="N9796">
        <v>0</v>
      </c>
      <c r="O9796">
        <v>0</v>
      </c>
      <c r="P9796">
        <v>0</v>
      </c>
      <c r="Q9796">
        <v>0</v>
      </c>
    </row>
    <row r="9797" spans="1:17" x14ac:dyDescent="0.2">
      <c r="A9797" t="s">
        <v>27535</v>
      </c>
      <c r="B9797" t="s">
        <v>89</v>
      </c>
      <c r="C9797" t="s">
        <v>164</v>
      </c>
      <c r="D9797" t="s">
        <v>17736</v>
      </c>
      <c r="E9797" t="s">
        <v>83</v>
      </c>
      <c r="F9797" t="s">
        <v>4937</v>
      </c>
      <c r="G9797">
        <v>0</v>
      </c>
      <c r="H9797">
        <v>21</v>
      </c>
      <c r="I9797">
        <v>4</v>
      </c>
      <c r="J9797">
        <v>13</v>
      </c>
      <c r="K9797">
        <v>2</v>
      </c>
      <c r="L9797">
        <v>2</v>
      </c>
      <c r="M9797">
        <v>0</v>
      </c>
      <c r="N9797">
        <v>0</v>
      </c>
      <c r="O9797">
        <v>0</v>
      </c>
      <c r="P9797">
        <v>0</v>
      </c>
      <c r="Q9797">
        <v>0</v>
      </c>
    </row>
    <row r="9798" spans="1:17" x14ac:dyDescent="0.2">
      <c r="A9798" t="s">
        <v>27536</v>
      </c>
      <c r="B9798" t="s">
        <v>89</v>
      </c>
      <c r="C9798" t="s">
        <v>164</v>
      </c>
      <c r="D9798" t="s">
        <v>17736</v>
      </c>
      <c r="E9798" t="s">
        <v>83</v>
      </c>
      <c r="F9798" t="s">
        <v>4939</v>
      </c>
      <c r="G9798">
        <v>0</v>
      </c>
      <c r="H9798">
        <v>0</v>
      </c>
      <c r="I9798">
        <v>0</v>
      </c>
      <c r="J9798">
        <v>0</v>
      </c>
      <c r="K9798">
        <v>0</v>
      </c>
      <c r="L9798">
        <v>0</v>
      </c>
      <c r="M9798">
        <v>21</v>
      </c>
      <c r="N9798">
        <v>0</v>
      </c>
      <c r="O9798">
        <v>0</v>
      </c>
      <c r="P9798">
        <v>0</v>
      </c>
      <c r="Q9798">
        <v>0</v>
      </c>
    </row>
    <row r="9799" spans="1:17" x14ac:dyDescent="0.2">
      <c r="A9799" t="s">
        <v>27537</v>
      </c>
      <c r="B9799" t="s">
        <v>89</v>
      </c>
      <c r="C9799" t="s">
        <v>227</v>
      </c>
      <c r="D9799" t="s">
        <v>17754</v>
      </c>
      <c r="E9799" t="s">
        <v>83</v>
      </c>
      <c r="F9799" t="s">
        <v>17734</v>
      </c>
      <c r="G9799">
        <v>1</v>
      </c>
      <c r="H9799">
        <v>0</v>
      </c>
      <c r="I9799">
        <v>0</v>
      </c>
      <c r="J9799">
        <v>0</v>
      </c>
      <c r="K9799">
        <v>0</v>
      </c>
      <c r="L9799">
        <v>0</v>
      </c>
      <c r="M9799">
        <v>0</v>
      </c>
      <c r="N9799">
        <v>0</v>
      </c>
      <c r="O9799">
        <v>0</v>
      </c>
      <c r="P9799">
        <v>0</v>
      </c>
      <c r="Q9799">
        <v>0</v>
      </c>
    </row>
    <row r="9800" spans="1:17" x14ac:dyDescent="0.2">
      <c r="A9800" t="s">
        <v>27538</v>
      </c>
      <c r="B9800" t="s">
        <v>86</v>
      </c>
      <c r="C9800" t="s">
        <v>156</v>
      </c>
      <c r="D9800" t="s">
        <v>17736</v>
      </c>
      <c r="E9800" t="s">
        <v>83</v>
      </c>
      <c r="F9800" t="s">
        <v>4929</v>
      </c>
      <c r="G9800">
        <v>0</v>
      </c>
      <c r="H9800">
        <v>132</v>
      </c>
      <c r="I9800">
        <v>13</v>
      </c>
      <c r="J9800">
        <v>109</v>
      </c>
      <c r="K9800">
        <v>6</v>
      </c>
      <c r="L9800">
        <v>4</v>
      </c>
      <c r="M9800">
        <v>0</v>
      </c>
      <c r="N9800">
        <v>0</v>
      </c>
      <c r="O9800">
        <v>0</v>
      </c>
      <c r="P9800">
        <v>0</v>
      </c>
      <c r="Q9800">
        <v>0</v>
      </c>
    </row>
    <row r="9801" spans="1:17" x14ac:dyDescent="0.2">
      <c r="A9801" t="s">
        <v>27539</v>
      </c>
      <c r="B9801" t="s">
        <v>86</v>
      </c>
      <c r="C9801" t="s">
        <v>156</v>
      </c>
      <c r="D9801" t="s">
        <v>17736</v>
      </c>
      <c r="E9801" t="s">
        <v>83</v>
      </c>
      <c r="F9801" t="s">
        <v>4931</v>
      </c>
      <c r="G9801">
        <v>0</v>
      </c>
      <c r="H9801">
        <v>132</v>
      </c>
      <c r="I9801">
        <v>10</v>
      </c>
      <c r="J9801">
        <v>105</v>
      </c>
      <c r="K9801">
        <v>8</v>
      </c>
      <c r="L9801">
        <v>9</v>
      </c>
      <c r="M9801">
        <v>0</v>
      </c>
      <c r="N9801">
        <v>0</v>
      </c>
      <c r="O9801">
        <v>0</v>
      </c>
      <c r="P9801">
        <v>0</v>
      </c>
      <c r="Q9801">
        <v>0</v>
      </c>
    </row>
    <row r="9802" spans="1:17" x14ac:dyDescent="0.2">
      <c r="A9802" t="s">
        <v>27540</v>
      </c>
      <c r="B9802" t="s">
        <v>86</v>
      </c>
      <c r="C9802" t="s">
        <v>156</v>
      </c>
      <c r="D9802" t="s">
        <v>17736</v>
      </c>
      <c r="E9802" t="s">
        <v>83</v>
      </c>
      <c r="F9802" t="s">
        <v>4933</v>
      </c>
      <c r="G9802">
        <v>0</v>
      </c>
      <c r="H9802">
        <v>0</v>
      </c>
      <c r="I9802">
        <v>0</v>
      </c>
      <c r="J9802">
        <v>0</v>
      </c>
      <c r="K9802">
        <v>0</v>
      </c>
      <c r="L9802">
        <v>0</v>
      </c>
      <c r="M9802">
        <v>132</v>
      </c>
      <c r="N9802">
        <v>0</v>
      </c>
      <c r="O9802">
        <v>0</v>
      </c>
      <c r="P9802">
        <v>0</v>
      </c>
      <c r="Q9802">
        <v>0</v>
      </c>
    </row>
    <row r="9803" spans="1:17" x14ac:dyDescent="0.2">
      <c r="A9803" t="s">
        <v>27541</v>
      </c>
      <c r="B9803" t="s">
        <v>86</v>
      </c>
      <c r="C9803" t="s">
        <v>156</v>
      </c>
      <c r="D9803" t="s">
        <v>17736</v>
      </c>
      <c r="E9803" t="s">
        <v>83</v>
      </c>
      <c r="F9803" t="s">
        <v>4935</v>
      </c>
      <c r="G9803">
        <v>0</v>
      </c>
      <c r="H9803">
        <v>132</v>
      </c>
      <c r="I9803">
        <v>10</v>
      </c>
      <c r="J9803">
        <v>105</v>
      </c>
      <c r="K9803">
        <v>8</v>
      </c>
      <c r="L9803">
        <v>9</v>
      </c>
      <c r="M9803">
        <v>0</v>
      </c>
      <c r="N9803">
        <v>0</v>
      </c>
      <c r="O9803">
        <v>0</v>
      </c>
      <c r="P9803">
        <v>0</v>
      </c>
      <c r="Q9803">
        <v>0</v>
      </c>
    </row>
    <row r="9804" spans="1:17" x14ac:dyDescent="0.2">
      <c r="A9804" t="s">
        <v>27542</v>
      </c>
      <c r="B9804" t="s">
        <v>86</v>
      </c>
      <c r="C9804" t="s">
        <v>156</v>
      </c>
      <c r="D9804" t="s">
        <v>17736</v>
      </c>
      <c r="E9804" t="s">
        <v>83</v>
      </c>
      <c r="F9804" t="s">
        <v>4937</v>
      </c>
      <c r="G9804">
        <v>0</v>
      </c>
      <c r="H9804">
        <v>132</v>
      </c>
      <c r="I9804">
        <v>10</v>
      </c>
      <c r="J9804">
        <v>105</v>
      </c>
      <c r="K9804">
        <v>8</v>
      </c>
      <c r="L9804">
        <v>9</v>
      </c>
      <c r="M9804">
        <v>0</v>
      </c>
      <c r="N9804">
        <v>0</v>
      </c>
      <c r="O9804">
        <v>0</v>
      </c>
      <c r="P9804">
        <v>0</v>
      </c>
      <c r="Q9804">
        <v>0</v>
      </c>
    </row>
    <row r="9805" spans="1:17" x14ac:dyDescent="0.2">
      <c r="A9805" t="s">
        <v>27543</v>
      </c>
      <c r="B9805" t="s">
        <v>86</v>
      </c>
      <c r="C9805" t="s">
        <v>156</v>
      </c>
      <c r="D9805" t="s">
        <v>17736</v>
      </c>
      <c r="E9805" t="s">
        <v>83</v>
      </c>
      <c r="F9805" t="s">
        <v>4939</v>
      </c>
      <c r="G9805">
        <v>0</v>
      </c>
      <c r="H9805">
        <v>0</v>
      </c>
      <c r="I9805">
        <v>0</v>
      </c>
      <c r="J9805">
        <v>0</v>
      </c>
      <c r="K9805">
        <v>0</v>
      </c>
      <c r="L9805">
        <v>0</v>
      </c>
      <c r="M9805">
        <v>132</v>
      </c>
      <c r="N9805">
        <v>0</v>
      </c>
      <c r="O9805">
        <v>0</v>
      </c>
      <c r="P9805">
        <v>0</v>
      </c>
      <c r="Q9805">
        <v>0</v>
      </c>
    </row>
    <row r="9806" spans="1:17" x14ac:dyDescent="0.2">
      <c r="A9806" t="s">
        <v>27544</v>
      </c>
      <c r="B9806" t="s">
        <v>86</v>
      </c>
      <c r="C9806" t="s">
        <v>156</v>
      </c>
      <c r="D9806" t="s">
        <v>17736</v>
      </c>
      <c r="E9806" t="s">
        <v>83</v>
      </c>
      <c r="F9806" t="s">
        <v>4941</v>
      </c>
      <c r="G9806">
        <v>0</v>
      </c>
      <c r="H9806">
        <v>132</v>
      </c>
      <c r="I9806">
        <v>10</v>
      </c>
      <c r="J9806">
        <v>109</v>
      </c>
      <c r="K9806">
        <v>9</v>
      </c>
      <c r="L9806">
        <v>4</v>
      </c>
      <c r="M9806">
        <v>0</v>
      </c>
      <c r="N9806">
        <v>0</v>
      </c>
      <c r="O9806">
        <v>0</v>
      </c>
      <c r="P9806">
        <v>0</v>
      </c>
      <c r="Q9806">
        <v>0</v>
      </c>
    </row>
    <row r="9807" spans="1:17" x14ac:dyDescent="0.2">
      <c r="A9807" t="s">
        <v>27545</v>
      </c>
      <c r="B9807" t="s">
        <v>86</v>
      </c>
      <c r="C9807" t="s">
        <v>156</v>
      </c>
      <c r="D9807" t="s">
        <v>17736</v>
      </c>
      <c r="E9807" t="s">
        <v>83</v>
      </c>
      <c r="F9807" t="s">
        <v>4943</v>
      </c>
      <c r="G9807">
        <v>0</v>
      </c>
      <c r="H9807">
        <v>0</v>
      </c>
      <c r="I9807">
        <v>0</v>
      </c>
      <c r="J9807">
        <v>0</v>
      </c>
      <c r="K9807">
        <v>0</v>
      </c>
      <c r="L9807">
        <v>0</v>
      </c>
      <c r="M9807">
        <v>132</v>
      </c>
      <c r="N9807">
        <v>0</v>
      </c>
      <c r="O9807">
        <v>0</v>
      </c>
      <c r="P9807">
        <v>0</v>
      </c>
      <c r="Q9807">
        <v>0</v>
      </c>
    </row>
    <row r="9808" spans="1:17" x14ac:dyDescent="0.2">
      <c r="A9808" t="s">
        <v>27546</v>
      </c>
      <c r="B9808" t="s">
        <v>86</v>
      </c>
      <c r="C9808" t="s">
        <v>156</v>
      </c>
      <c r="D9808" t="s">
        <v>17736</v>
      </c>
      <c r="E9808" t="s">
        <v>83</v>
      </c>
      <c r="F9808" t="s">
        <v>4925</v>
      </c>
      <c r="G9808">
        <v>0</v>
      </c>
      <c r="H9808">
        <v>0</v>
      </c>
      <c r="I9808">
        <v>0</v>
      </c>
      <c r="J9808">
        <v>0</v>
      </c>
      <c r="K9808">
        <v>0</v>
      </c>
      <c r="L9808">
        <v>0</v>
      </c>
      <c r="M9808">
        <v>0</v>
      </c>
      <c r="N9808">
        <v>93</v>
      </c>
      <c r="O9808">
        <v>88</v>
      </c>
      <c r="P9808">
        <v>4</v>
      </c>
      <c r="Q9808">
        <v>1</v>
      </c>
    </row>
    <row r="9809" spans="1:17" x14ac:dyDescent="0.2">
      <c r="A9809" t="s">
        <v>27547</v>
      </c>
      <c r="B9809" t="s">
        <v>86</v>
      </c>
      <c r="C9809" t="s">
        <v>156</v>
      </c>
      <c r="D9809" t="s">
        <v>17736</v>
      </c>
      <c r="E9809" t="s">
        <v>83</v>
      </c>
      <c r="F9809" t="s">
        <v>4927</v>
      </c>
      <c r="G9809">
        <v>0</v>
      </c>
      <c r="H9809">
        <v>0</v>
      </c>
      <c r="I9809">
        <v>0</v>
      </c>
      <c r="J9809">
        <v>0</v>
      </c>
      <c r="K9809">
        <v>0</v>
      </c>
      <c r="L9809">
        <v>0</v>
      </c>
      <c r="M9809">
        <v>0</v>
      </c>
      <c r="N9809">
        <v>83</v>
      </c>
      <c r="O9809">
        <v>79</v>
      </c>
      <c r="P9809">
        <v>3</v>
      </c>
      <c r="Q9809">
        <v>1</v>
      </c>
    </row>
    <row r="9810" spans="1:17" x14ac:dyDescent="0.2">
      <c r="A9810" t="s">
        <v>27548</v>
      </c>
      <c r="B9810" t="s">
        <v>86</v>
      </c>
      <c r="C9810" t="s">
        <v>156</v>
      </c>
      <c r="D9810" t="s">
        <v>17736</v>
      </c>
      <c r="E9810" t="s">
        <v>83</v>
      </c>
      <c r="F9810" t="s">
        <v>17734</v>
      </c>
      <c r="G9810">
        <v>132</v>
      </c>
      <c r="H9810">
        <v>0</v>
      </c>
      <c r="I9810">
        <v>0</v>
      </c>
      <c r="J9810">
        <v>0</v>
      </c>
      <c r="K9810">
        <v>0</v>
      </c>
      <c r="L9810">
        <v>0</v>
      </c>
      <c r="M9810">
        <v>0</v>
      </c>
      <c r="N9810">
        <v>0</v>
      </c>
      <c r="O9810">
        <v>0</v>
      </c>
      <c r="P9810">
        <v>0</v>
      </c>
      <c r="Q9810">
        <v>0</v>
      </c>
    </row>
    <row r="9811" spans="1:17" x14ac:dyDescent="0.2">
      <c r="A9811" t="s">
        <v>27549</v>
      </c>
      <c r="B9811" t="s">
        <v>86</v>
      </c>
      <c r="C9811" t="s">
        <v>156</v>
      </c>
      <c r="D9811" t="s">
        <v>17736</v>
      </c>
      <c r="E9811" t="s">
        <v>81</v>
      </c>
      <c r="F9811" t="s">
        <v>4929</v>
      </c>
      <c r="G9811">
        <v>0</v>
      </c>
      <c r="H9811">
        <v>146</v>
      </c>
      <c r="I9811">
        <v>10</v>
      </c>
      <c r="J9811">
        <v>121</v>
      </c>
      <c r="K9811">
        <v>7</v>
      </c>
      <c r="L9811">
        <v>8</v>
      </c>
      <c r="M9811">
        <v>0</v>
      </c>
      <c r="N9811">
        <v>0</v>
      </c>
      <c r="O9811">
        <v>0</v>
      </c>
      <c r="P9811">
        <v>0</v>
      </c>
      <c r="Q9811">
        <v>0</v>
      </c>
    </row>
    <row r="9812" spans="1:17" x14ac:dyDescent="0.2">
      <c r="A9812" t="s">
        <v>27550</v>
      </c>
      <c r="B9812" t="s">
        <v>86</v>
      </c>
      <c r="C9812" t="s">
        <v>156</v>
      </c>
      <c r="D9812" t="s">
        <v>17736</v>
      </c>
      <c r="E9812" t="s">
        <v>81</v>
      </c>
      <c r="F9812" t="s">
        <v>4931</v>
      </c>
      <c r="G9812">
        <v>0</v>
      </c>
      <c r="H9812">
        <v>146</v>
      </c>
      <c r="I9812">
        <v>8</v>
      </c>
      <c r="J9812">
        <v>120</v>
      </c>
      <c r="K9812">
        <v>8</v>
      </c>
      <c r="L9812">
        <v>10</v>
      </c>
      <c r="M9812">
        <v>0</v>
      </c>
      <c r="N9812">
        <v>0</v>
      </c>
      <c r="O9812">
        <v>0</v>
      </c>
      <c r="P9812">
        <v>0</v>
      </c>
      <c r="Q9812">
        <v>0</v>
      </c>
    </row>
    <row r="9813" spans="1:17" x14ac:dyDescent="0.2">
      <c r="A9813" t="s">
        <v>27551</v>
      </c>
      <c r="B9813" t="s">
        <v>86</v>
      </c>
      <c r="C9813" t="s">
        <v>156</v>
      </c>
      <c r="D9813" t="s">
        <v>17736</v>
      </c>
      <c r="E9813" t="s">
        <v>81</v>
      </c>
      <c r="F9813" t="s">
        <v>4933</v>
      </c>
      <c r="G9813">
        <v>0</v>
      </c>
      <c r="H9813">
        <v>0</v>
      </c>
      <c r="I9813">
        <v>0</v>
      </c>
      <c r="J9813">
        <v>0</v>
      </c>
      <c r="K9813">
        <v>0</v>
      </c>
      <c r="L9813">
        <v>0</v>
      </c>
      <c r="M9813">
        <v>146</v>
      </c>
      <c r="N9813">
        <v>0</v>
      </c>
      <c r="O9813">
        <v>0</v>
      </c>
      <c r="P9813">
        <v>0</v>
      </c>
      <c r="Q9813">
        <v>0</v>
      </c>
    </row>
    <row r="9814" spans="1:17" x14ac:dyDescent="0.2">
      <c r="A9814" t="s">
        <v>27552</v>
      </c>
      <c r="B9814" t="s">
        <v>86</v>
      </c>
      <c r="C9814" t="s">
        <v>156</v>
      </c>
      <c r="D9814" t="s">
        <v>17736</v>
      </c>
      <c r="E9814" t="s">
        <v>81</v>
      </c>
      <c r="F9814" t="s">
        <v>4935</v>
      </c>
      <c r="G9814">
        <v>0</v>
      </c>
      <c r="H9814">
        <v>146</v>
      </c>
      <c r="I9814">
        <v>8</v>
      </c>
      <c r="J9814">
        <v>120</v>
      </c>
      <c r="K9814">
        <v>8</v>
      </c>
      <c r="L9814">
        <v>10</v>
      </c>
      <c r="M9814">
        <v>0</v>
      </c>
      <c r="N9814">
        <v>0</v>
      </c>
      <c r="O9814">
        <v>0</v>
      </c>
      <c r="P9814">
        <v>0</v>
      </c>
      <c r="Q9814">
        <v>0</v>
      </c>
    </row>
    <row r="9815" spans="1:17" x14ac:dyDescent="0.2">
      <c r="A9815" t="s">
        <v>27553</v>
      </c>
      <c r="B9815" t="s">
        <v>86</v>
      </c>
      <c r="C9815" t="s">
        <v>156</v>
      </c>
      <c r="D9815" t="s">
        <v>17736</v>
      </c>
      <c r="E9815" t="s">
        <v>81</v>
      </c>
      <c r="F9815" t="s">
        <v>4937</v>
      </c>
      <c r="G9815">
        <v>0</v>
      </c>
      <c r="H9815">
        <v>146</v>
      </c>
      <c r="I9815">
        <v>8</v>
      </c>
      <c r="J9815">
        <v>120</v>
      </c>
      <c r="K9815">
        <v>8</v>
      </c>
      <c r="L9815">
        <v>10</v>
      </c>
      <c r="M9815">
        <v>0</v>
      </c>
      <c r="N9815">
        <v>0</v>
      </c>
      <c r="O9815">
        <v>0</v>
      </c>
      <c r="P9815">
        <v>0</v>
      </c>
      <c r="Q9815">
        <v>0</v>
      </c>
    </row>
    <row r="9816" spans="1:17" x14ac:dyDescent="0.2">
      <c r="A9816" t="s">
        <v>27554</v>
      </c>
      <c r="B9816" t="s">
        <v>86</v>
      </c>
      <c r="C9816" t="s">
        <v>156</v>
      </c>
      <c r="D9816" t="s">
        <v>17736</v>
      </c>
      <c r="E9816" t="s">
        <v>81</v>
      </c>
      <c r="F9816" t="s">
        <v>4939</v>
      </c>
      <c r="G9816">
        <v>0</v>
      </c>
      <c r="H9816">
        <v>0</v>
      </c>
      <c r="I9816">
        <v>0</v>
      </c>
      <c r="J9816">
        <v>0</v>
      </c>
      <c r="K9816">
        <v>0</v>
      </c>
      <c r="L9816">
        <v>0</v>
      </c>
      <c r="M9816">
        <v>146</v>
      </c>
      <c r="N9816">
        <v>0</v>
      </c>
      <c r="O9816">
        <v>0</v>
      </c>
      <c r="P9816">
        <v>0</v>
      </c>
      <c r="Q9816">
        <v>0</v>
      </c>
    </row>
    <row r="9817" spans="1:17" x14ac:dyDescent="0.2">
      <c r="A9817" t="s">
        <v>27555</v>
      </c>
      <c r="B9817" t="s">
        <v>86</v>
      </c>
      <c r="C9817" t="s">
        <v>156</v>
      </c>
      <c r="D9817" t="s">
        <v>17736</v>
      </c>
      <c r="E9817" t="s">
        <v>81</v>
      </c>
      <c r="F9817" t="s">
        <v>4941</v>
      </c>
      <c r="G9817">
        <v>0</v>
      </c>
      <c r="H9817">
        <v>146</v>
      </c>
      <c r="I9817">
        <v>9</v>
      </c>
      <c r="J9817">
        <v>122</v>
      </c>
      <c r="K9817">
        <v>7</v>
      </c>
      <c r="L9817">
        <v>8</v>
      </c>
      <c r="M9817">
        <v>0</v>
      </c>
      <c r="N9817">
        <v>0</v>
      </c>
      <c r="O9817">
        <v>0</v>
      </c>
      <c r="P9817">
        <v>0</v>
      </c>
      <c r="Q9817">
        <v>0</v>
      </c>
    </row>
    <row r="9818" spans="1:17" x14ac:dyDescent="0.2">
      <c r="A9818" t="s">
        <v>27556</v>
      </c>
      <c r="B9818" t="s">
        <v>86</v>
      </c>
      <c r="C9818" t="s">
        <v>156</v>
      </c>
      <c r="D9818" t="s">
        <v>17736</v>
      </c>
      <c r="E9818" t="s">
        <v>81</v>
      </c>
      <c r="F9818" t="s">
        <v>4943</v>
      </c>
      <c r="G9818">
        <v>0</v>
      </c>
      <c r="H9818">
        <v>0</v>
      </c>
      <c r="I9818">
        <v>0</v>
      </c>
      <c r="J9818">
        <v>0</v>
      </c>
      <c r="K9818">
        <v>0</v>
      </c>
      <c r="L9818">
        <v>0</v>
      </c>
      <c r="M9818">
        <v>146</v>
      </c>
      <c r="N9818">
        <v>0</v>
      </c>
      <c r="O9818">
        <v>0</v>
      </c>
      <c r="P9818">
        <v>0</v>
      </c>
      <c r="Q9818">
        <v>0</v>
      </c>
    </row>
    <row r="9819" spans="1:17" x14ac:dyDescent="0.2">
      <c r="A9819" t="s">
        <v>27557</v>
      </c>
      <c r="B9819" t="s">
        <v>86</v>
      </c>
      <c r="C9819" t="s">
        <v>156</v>
      </c>
      <c r="D9819" t="s">
        <v>17736</v>
      </c>
      <c r="E9819" t="s">
        <v>81</v>
      </c>
      <c r="F9819" t="s">
        <v>4925</v>
      </c>
      <c r="G9819">
        <v>0</v>
      </c>
      <c r="H9819">
        <v>0</v>
      </c>
      <c r="I9819">
        <v>0</v>
      </c>
      <c r="J9819">
        <v>0</v>
      </c>
      <c r="K9819">
        <v>0</v>
      </c>
      <c r="L9819">
        <v>0</v>
      </c>
      <c r="M9819">
        <v>0</v>
      </c>
      <c r="N9819">
        <v>102</v>
      </c>
      <c r="O9819">
        <v>94</v>
      </c>
      <c r="P9819">
        <v>6</v>
      </c>
      <c r="Q9819">
        <v>2</v>
      </c>
    </row>
    <row r="9820" spans="1:17" x14ac:dyDescent="0.2">
      <c r="A9820" t="s">
        <v>27558</v>
      </c>
      <c r="B9820" t="s">
        <v>86</v>
      </c>
      <c r="C9820" t="s">
        <v>156</v>
      </c>
      <c r="D9820" t="s">
        <v>17736</v>
      </c>
      <c r="E9820" t="s">
        <v>81</v>
      </c>
      <c r="F9820" t="s">
        <v>4927</v>
      </c>
      <c r="G9820">
        <v>0</v>
      </c>
      <c r="H9820">
        <v>0</v>
      </c>
      <c r="I9820">
        <v>0</v>
      </c>
      <c r="J9820">
        <v>0</v>
      </c>
      <c r="K9820">
        <v>0</v>
      </c>
      <c r="L9820">
        <v>0</v>
      </c>
      <c r="M9820">
        <v>0</v>
      </c>
      <c r="N9820">
        <v>90</v>
      </c>
      <c r="O9820">
        <v>84</v>
      </c>
      <c r="P9820">
        <v>6</v>
      </c>
      <c r="Q9820">
        <v>0</v>
      </c>
    </row>
    <row r="9821" spans="1:17" x14ac:dyDescent="0.2">
      <c r="A9821" t="s">
        <v>27559</v>
      </c>
      <c r="B9821" t="s">
        <v>86</v>
      </c>
      <c r="C9821" t="s">
        <v>156</v>
      </c>
      <c r="D9821" t="s">
        <v>17736</v>
      </c>
      <c r="E9821" t="s">
        <v>81</v>
      </c>
      <c r="F9821" t="s">
        <v>17734</v>
      </c>
      <c r="G9821">
        <v>146</v>
      </c>
      <c r="H9821">
        <v>0</v>
      </c>
      <c r="I9821">
        <v>0</v>
      </c>
      <c r="J9821">
        <v>0</v>
      </c>
      <c r="K9821">
        <v>0</v>
      </c>
      <c r="L9821">
        <v>0</v>
      </c>
      <c r="M9821">
        <v>0</v>
      </c>
      <c r="N9821">
        <v>0</v>
      </c>
      <c r="O9821">
        <v>0</v>
      </c>
      <c r="P9821">
        <v>0</v>
      </c>
      <c r="Q9821">
        <v>0</v>
      </c>
    </row>
    <row r="9822" spans="1:17" x14ac:dyDescent="0.2">
      <c r="A9822" t="s">
        <v>27560</v>
      </c>
      <c r="B9822" t="s">
        <v>86</v>
      </c>
      <c r="C9822" t="s">
        <v>216</v>
      </c>
      <c r="D9822" t="s">
        <v>17736</v>
      </c>
      <c r="E9822" t="s">
        <v>81</v>
      </c>
      <c r="F9822" t="s">
        <v>4931</v>
      </c>
      <c r="G9822">
        <v>0</v>
      </c>
      <c r="H9822">
        <v>10</v>
      </c>
      <c r="I9822">
        <v>1</v>
      </c>
      <c r="J9822">
        <v>5</v>
      </c>
      <c r="K9822">
        <v>2</v>
      </c>
      <c r="L9822">
        <v>2</v>
      </c>
      <c r="M9822">
        <v>0</v>
      </c>
      <c r="N9822">
        <v>0</v>
      </c>
      <c r="O9822">
        <v>0</v>
      </c>
      <c r="P9822">
        <v>0</v>
      </c>
      <c r="Q9822">
        <v>0</v>
      </c>
    </row>
    <row r="9823" spans="1:17" x14ac:dyDescent="0.2">
      <c r="A9823" t="s">
        <v>27561</v>
      </c>
      <c r="B9823" t="s">
        <v>86</v>
      </c>
      <c r="C9823" t="s">
        <v>216</v>
      </c>
      <c r="D9823" t="s">
        <v>17736</v>
      </c>
      <c r="E9823" t="s">
        <v>81</v>
      </c>
      <c r="F9823" t="s">
        <v>4933</v>
      </c>
      <c r="G9823">
        <v>0</v>
      </c>
      <c r="H9823">
        <v>0</v>
      </c>
      <c r="I9823">
        <v>0</v>
      </c>
      <c r="J9823">
        <v>0</v>
      </c>
      <c r="K9823">
        <v>0</v>
      </c>
      <c r="L9823">
        <v>0</v>
      </c>
      <c r="M9823">
        <v>10</v>
      </c>
      <c r="N9823">
        <v>0</v>
      </c>
      <c r="O9823">
        <v>0</v>
      </c>
      <c r="P9823">
        <v>0</v>
      </c>
      <c r="Q9823">
        <v>0</v>
      </c>
    </row>
    <row r="9824" spans="1:17" x14ac:dyDescent="0.2">
      <c r="A9824" t="s">
        <v>27562</v>
      </c>
      <c r="B9824" t="s">
        <v>86</v>
      </c>
      <c r="C9824" t="s">
        <v>216</v>
      </c>
      <c r="D9824" t="s">
        <v>17736</v>
      </c>
      <c r="E9824" t="s">
        <v>81</v>
      </c>
      <c r="F9824" t="s">
        <v>4935</v>
      </c>
      <c r="G9824">
        <v>0</v>
      </c>
      <c r="H9824">
        <v>10</v>
      </c>
      <c r="I9824">
        <v>1</v>
      </c>
      <c r="J9824">
        <v>5</v>
      </c>
      <c r="K9824">
        <v>2</v>
      </c>
      <c r="L9824">
        <v>2</v>
      </c>
      <c r="M9824">
        <v>0</v>
      </c>
      <c r="N9824">
        <v>0</v>
      </c>
      <c r="O9824">
        <v>0</v>
      </c>
      <c r="P9824">
        <v>0</v>
      </c>
      <c r="Q9824">
        <v>0</v>
      </c>
    </row>
    <row r="9825" spans="1:17" x14ac:dyDescent="0.2">
      <c r="A9825" t="s">
        <v>27563</v>
      </c>
      <c r="B9825" t="s">
        <v>86</v>
      </c>
      <c r="C9825" t="s">
        <v>216</v>
      </c>
      <c r="D9825" t="s">
        <v>17736</v>
      </c>
      <c r="E9825" t="s">
        <v>81</v>
      </c>
      <c r="F9825" t="s">
        <v>4937</v>
      </c>
      <c r="G9825">
        <v>0</v>
      </c>
      <c r="H9825">
        <v>10</v>
      </c>
      <c r="I9825">
        <v>1</v>
      </c>
      <c r="J9825">
        <v>5</v>
      </c>
      <c r="K9825">
        <v>2</v>
      </c>
      <c r="L9825">
        <v>2</v>
      </c>
      <c r="M9825">
        <v>0</v>
      </c>
      <c r="N9825">
        <v>0</v>
      </c>
      <c r="O9825">
        <v>0</v>
      </c>
      <c r="P9825">
        <v>0</v>
      </c>
      <c r="Q9825">
        <v>0</v>
      </c>
    </row>
    <row r="9826" spans="1:17" x14ac:dyDescent="0.2">
      <c r="A9826" t="s">
        <v>27564</v>
      </c>
      <c r="B9826" t="s">
        <v>86</v>
      </c>
      <c r="C9826" t="s">
        <v>216</v>
      </c>
      <c r="D9826" t="s">
        <v>17736</v>
      </c>
      <c r="E9826" t="s">
        <v>81</v>
      </c>
      <c r="F9826" t="s">
        <v>4939</v>
      </c>
      <c r="G9826">
        <v>0</v>
      </c>
      <c r="H9826">
        <v>0</v>
      </c>
      <c r="I9826">
        <v>0</v>
      </c>
      <c r="J9826">
        <v>0</v>
      </c>
      <c r="K9826">
        <v>0</v>
      </c>
      <c r="L9826">
        <v>0</v>
      </c>
      <c r="M9826">
        <v>10</v>
      </c>
      <c r="N9826">
        <v>0</v>
      </c>
      <c r="O9826">
        <v>0</v>
      </c>
      <c r="P9826">
        <v>0</v>
      </c>
      <c r="Q9826">
        <v>0</v>
      </c>
    </row>
    <row r="9827" spans="1:17" x14ac:dyDescent="0.2">
      <c r="A9827" t="s">
        <v>27565</v>
      </c>
      <c r="B9827" t="s">
        <v>86</v>
      </c>
      <c r="C9827" t="s">
        <v>216</v>
      </c>
      <c r="D9827" t="s">
        <v>17736</v>
      </c>
      <c r="E9827" t="s">
        <v>81</v>
      </c>
      <c r="F9827" t="s">
        <v>4941</v>
      </c>
      <c r="G9827">
        <v>0</v>
      </c>
      <c r="H9827">
        <v>10</v>
      </c>
      <c r="I9827">
        <v>1</v>
      </c>
      <c r="J9827">
        <v>6</v>
      </c>
      <c r="K9827">
        <v>2</v>
      </c>
      <c r="L9827">
        <v>1</v>
      </c>
      <c r="M9827">
        <v>0</v>
      </c>
      <c r="N9827">
        <v>0</v>
      </c>
      <c r="O9827">
        <v>0</v>
      </c>
      <c r="P9827">
        <v>0</v>
      </c>
      <c r="Q9827">
        <v>0</v>
      </c>
    </row>
    <row r="9828" spans="1:17" x14ac:dyDescent="0.2">
      <c r="A9828" t="s">
        <v>27566</v>
      </c>
      <c r="B9828" t="s">
        <v>86</v>
      </c>
      <c r="C9828" t="s">
        <v>216</v>
      </c>
      <c r="D9828" t="s">
        <v>17736</v>
      </c>
      <c r="E9828" t="s">
        <v>81</v>
      </c>
      <c r="F9828" t="s">
        <v>4943</v>
      </c>
      <c r="G9828">
        <v>0</v>
      </c>
      <c r="H9828">
        <v>0</v>
      </c>
      <c r="I9828">
        <v>0</v>
      </c>
      <c r="J9828">
        <v>0</v>
      </c>
      <c r="K9828">
        <v>0</v>
      </c>
      <c r="L9828">
        <v>0</v>
      </c>
      <c r="M9828">
        <v>10</v>
      </c>
      <c r="N9828">
        <v>0</v>
      </c>
      <c r="O9828">
        <v>0</v>
      </c>
      <c r="P9828">
        <v>0</v>
      </c>
      <c r="Q9828">
        <v>0</v>
      </c>
    </row>
    <row r="9829" spans="1:17" x14ac:dyDescent="0.2">
      <c r="A9829" t="s">
        <v>27567</v>
      </c>
      <c r="B9829" t="s">
        <v>86</v>
      </c>
      <c r="C9829" t="s">
        <v>216</v>
      </c>
      <c r="D9829" t="s">
        <v>17736</v>
      </c>
      <c r="E9829" t="s">
        <v>81</v>
      </c>
      <c r="F9829" t="s">
        <v>4925</v>
      </c>
      <c r="G9829">
        <v>0</v>
      </c>
      <c r="H9829">
        <v>0</v>
      </c>
      <c r="I9829">
        <v>0</v>
      </c>
      <c r="J9829">
        <v>0</v>
      </c>
      <c r="K9829">
        <v>0</v>
      </c>
      <c r="L9829">
        <v>0</v>
      </c>
      <c r="M9829">
        <v>0</v>
      </c>
      <c r="N9829">
        <v>7</v>
      </c>
      <c r="O9829">
        <v>7</v>
      </c>
      <c r="P9829">
        <v>0</v>
      </c>
      <c r="Q9829">
        <v>0</v>
      </c>
    </row>
    <row r="9830" spans="1:17" x14ac:dyDescent="0.2">
      <c r="A9830" t="s">
        <v>27568</v>
      </c>
      <c r="B9830" t="s">
        <v>86</v>
      </c>
      <c r="C9830" t="s">
        <v>216</v>
      </c>
      <c r="D9830" t="s">
        <v>17736</v>
      </c>
      <c r="E9830" t="s">
        <v>81</v>
      </c>
      <c r="F9830" t="s">
        <v>4927</v>
      </c>
      <c r="G9830">
        <v>0</v>
      </c>
      <c r="H9830">
        <v>0</v>
      </c>
      <c r="I9830">
        <v>0</v>
      </c>
      <c r="J9830">
        <v>0</v>
      </c>
      <c r="K9830">
        <v>0</v>
      </c>
      <c r="L9830">
        <v>0</v>
      </c>
      <c r="M9830">
        <v>0</v>
      </c>
      <c r="N9830">
        <v>7</v>
      </c>
      <c r="O9830">
        <v>7</v>
      </c>
      <c r="P9830">
        <v>0</v>
      </c>
      <c r="Q9830">
        <v>0</v>
      </c>
    </row>
    <row r="9831" spans="1:17" x14ac:dyDescent="0.2">
      <c r="A9831" t="s">
        <v>27569</v>
      </c>
      <c r="B9831" t="s">
        <v>86</v>
      </c>
      <c r="C9831" t="s">
        <v>216</v>
      </c>
      <c r="D9831" t="s">
        <v>17736</v>
      </c>
      <c r="E9831" t="s">
        <v>81</v>
      </c>
      <c r="F9831" t="s">
        <v>17734</v>
      </c>
      <c r="G9831">
        <v>10</v>
      </c>
      <c r="H9831">
        <v>0</v>
      </c>
      <c r="I9831">
        <v>0</v>
      </c>
      <c r="J9831">
        <v>0</v>
      </c>
      <c r="K9831">
        <v>0</v>
      </c>
      <c r="L9831">
        <v>0</v>
      </c>
      <c r="M9831">
        <v>0</v>
      </c>
      <c r="N9831">
        <v>0</v>
      </c>
      <c r="O9831">
        <v>0</v>
      </c>
      <c r="P9831">
        <v>0</v>
      </c>
      <c r="Q9831">
        <v>0</v>
      </c>
    </row>
    <row r="9832" spans="1:17" x14ac:dyDescent="0.2">
      <c r="A9832" t="s">
        <v>27570</v>
      </c>
      <c r="B9832" t="s">
        <v>86</v>
      </c>
      <c r="C9832" t="s">
        <v>216</v>
      </c>
      <c r="D9832" t="s">
        <v>17754</v>
      </c>
      <c r="E9832" t="s">
        <v>83</v>
      </c>
      <c r="F9832" t="s">
        <v>17734</v>
      </c>
      <c r="G9832">
        <v>1</v>
      </c>
      <c r="H9832">
        <v>0</v>
      </c>
      <c r="I9832">
        <v>0</v>
      </c>
      <c r="J9832">
        <v>0</v>
      </c>
      <c r="K9832">
        <v>0</v>
      </c>
      <c r="L9832">
        <v>0</v>
      </c>
      <c r="M9832">
        <v>0</v>
      </c>
      <c r="N9832">
        <v>0</v>
      </c>
      <c r="O9832">
        <v>0</v>
      </c>
      <c r="P9832">
        <v>0</v>
      </c>
      <c r="Q9832">
        <v>0</v>
      </c>
    </row>
    <row r="9833" spans="1:17" x14ac:dyDescent="0.2">
      <c r="A9833" t="s">
        <v>27571</v>
      </c>
      <c r="B9833" t="s">
        <v>86</v>
      </c>
      <c r="C9833" t="s">
        <v>216</v>
      </c>
      <c r="D9833" t="s">
        <v>17754</v>
      </c>
      <c r="E9833" t="s">
        <v>81</v>
      </c>
      <c r="F9833" t="s">
        <v>17734</v>
      </c>
      <c r="G9833">
        <v>2</v>
      </c>
      <c r="H9833">
        <v>0</v>
      </c>
      <c r="I9833">
        <v>0</v>
      </c>
      <c r="J9833">
        <v>0</v>
      </c>
      <c r="K9833">
        <v>0</v>
      </c>
      <c r="L9833">
        <v>0</v>
      </c>
      <c r="M9833">
        <v>0</v>
      </c>
      <c r="N9833">
        <v>0</v>
      </c>
      <c r="O9833">
        <v>0</v>
      </c>
      <c r="P9833">
        <v>0</v>
      </c>
      <c r="Q9833">
        <v>0</v>
      </c>
    </row>
    <row r="9834" spans="1:17" x14ac:dyDescent="0.2">
      <c r="A9834" t="s">
        <v>27572</v>
      </c>
      <c r="B9834" t="s">
        <v>86</v>
      </c>
      <c r="C9834" t="s">
        <v>217</v>
      </c>
      <c r="D9834" t="s">
        <v>17768</v>
      </c>
      <c r="E9834" t="s">
        <v>83</v>
      </c>
      <c r="F9834" t="s">
        <v>17734</v>
      </c>
      <c r="G9834">
        <v>2</v>
      </c>
      <c r="H9834">
        <v>0</v>
      </c>
      <c r="I9834">
        <v>0</v>
      </c>
      <c r="J9834">
        <v>0</v>
      </c>
      <c r="K9834">
        <v>0</v>
      </c>
      <c r="L9834">
        <v>0</v>
      </c>
      <c r="M9834">
        <v>0</v>
      </c>
      <c r="N9834">
        <v>0</v>
      </c>
      <c r="O9834">
        <v>0</v>
      </c>
      <c r="P9834">
        <v>0</v>
      </c>
      <c r="Q9834">
        <v>0</v>
      </c>
    </row>
    <row r="9835" spans="1:17" x14ac:dyDescent="0.2">
      <c r="A9835" t="s">
        <v>27573</v>
      </c>
      <c r="B9835" t="s">
        <v>86</v>
      </c>
      <c r="C9835" t="s">
        <v>217</v>
      </c>
      <c r="D9835" t="s">
        <v>17768</v>
      </c>
      <c r="E9835" t="s">
        <v>81</v>
      </c>
      <c r="F9835" t="s">
        <v>17734</v>
      </c>
      <c r="G9835">
        <v>2</v>
      </c>
      <c r="H9835">
        <v>0</v>
      </c>
      <c r="I9835">
        <v>0</v>
      </c>
      <c r="J9835">
        <v>0</v>
      </c>
      <c r="K9835">
        <v>0</v>
      </c>
      <c r="L9835">
        <v>0</v>
      </c>
      <c r="M9835">
        <v>0</v>
      </c>
      <c r="N9835">
        <v>0</v>
      </c>
      <c r="O9835">
        <v>0</v>
      </c>
      <c r="P9835">
        <v>0</v>
      </c>
      <c r="Q9835">
        <v>0</v>
      </c>
    </row>
    <row r="9836" spans="1:17" x14ac:dyDescent="0.2">
      <c r="A9836" t="s">
        <v>27574</v>
      </c>
      <c r="B9836" t="s">
        <v>86</v>
      </c>
      <c r="C9836" t="s">
        <v>217</v>
      </c>
      <c r="D9836" t="s">
        <v>17736</v>
      </c>
      <c r="E9836" t="s">
        <v>83</v>
      </c>
      <c r="F9836" t="s">
        <v>4929</v>
      </c>
      <c r="G9836">
        <v>0</v>
      </c>
      <c r="H9836">
        <v>8</v>
      </c>
      <c r="I9836">
        <v>0</v>
      </c>
      <c r="J9836">
        <v>7</v>
      </c>
      <c r="K9836">
        <v>0</v>
      </c>
      <c r="L9836">
        <v>1</v>
      </c>
      <c r="M9836">
        <v>0</v>
      </c>
      <c r="N9836">
        <v>0</v>
      </c>
      <c r="O9836">
        <v>0</v>
      </c>
      <c r="P9836">
        <v>0</v>
      </c>
      <c r="Q9836">
        <v>0</v>
      </c>
    </row>
    <row r="9837" spans="1:17" x14ac:dyDescent="0.2">
      <c r="A9837" t="s">
        <v>27575</v>
      </c>
      <c r="B9837" t="s">
        <v>86</v>
      </c>
      <c r="C9837" t="s">
        <v>217</v>
      </c>
      <c r="D9837" t="s">
        <v>17736</v>
      </c>
      <c r="E9837" t="s">
        <v>83</v>
      </c>
      <c r="F9837" t="s">
        <v>4931</v>
      </c>
      <c r="G9837">
        <v>0</v>
      </c>
      <c r="H9837">
        <v>8</v>
      </c>
      <c r="I9837">
        <v>0</v>
      </c>
      <c r="J9837">
        <v>7</v>
      </c>
      <c r="K9837">
        <v>0</v>
      </c>
      <c r="L9837">
        <v>1</v>
      </c>
      <c r="M9837">
        <v>0</v>
      </c>
      <c r="N9837">
        <v>0</v>
      </c>
      <c r="O9837">
        <v>0</v>
      </c>
      <c r="P9837">
        <v>0</v>
      </c>
      <c r="Q9837">
        <v>0</v>
      </c>
    </row>
    <row r="9838" spans="1:17" x14ac:dyDescent="0.2">
      <c r="A9838" t="s">
        <v>27576</v>
      </c>
      <c r="B9838" t="s">
        <v>86</v>
      </c>
      <c r="C9838" t="s">
        <v>217</v>
      </c>
      <c r="D9838" t="s">
        <v>17736</v>
      </c>
      <c r="E9838" t="s">
        <v>83</v>
      </c>
      <c r="F9838" t="s">
        <v>4933</v>
      </c>
      <c r="G9838">
        <v>0</v>
      </c>
      <c r="H9838">
        <v>0</v>
      </c>
      <c r="I9838">
        <v>0</v>
      </c>
      <c r="J9838">
        <v>0</v>
      </c>
      <c r="K9838">
        <v>0</v>
      </c>
      <c r="L9838">
        <v>0</v>
      </c>
      <c r="M9838">
        <v>8</v>
      </c>
      <c r="N9838">
        <v>0</v>
      </c>
      <c r="O9838">
        <v>0</v>
      </c>
      <c r="P9838">
        <v>0</v>
      </c>
      <c r="Q9838">
        <v>0</v>
      </c>
    </row>
    <row r="9839" spans="1:17" x14ac:dyDescent="0.2">
      <c r="A9839" t="s">
        <v>27577</v>
      </c>
      <c r="B9839" t="s">
        <v>86</v>
      </c>
      <c r="C9839" t="s">
        <v>217</v>
      </c>
      <c r="D9839" t="s">
        <v>17736</v>
      </c>
      <c r="E9839" t="s">
        <v>83</v>
      </c>
      <c r="F9839" t="s">
        <v>4935</v>
      </c>
      <c r="G9839">
        <v>0</v>
      </c>
      <c r="H9839">
        <v>8</v>
      </c>
      <c r="I9839">
        <v>0</v>
      </c>
      <c r="J9839">
        <v>7</v>
      </c>
      <c r="K9839">
        <v>0</v>
      </c>
      <c r="L9839">
        <v>1</v>
      </c>
      <c r="M9839">
        <v>0</v>
      </c>
      <c r="N9839">
        <v>0</v>
      </c>
      <c r="O9839">
        <v>0</v>
      </c>
      <c r="P9839">
        <v>0</v>
      </c>
      <c r="Q9839">
        <v>0</v>
      </c>
    </row>
    <row r="9840" spans="1:17" x14ac:dyDescent="0.2">
      <c r="A9840" t="s">
        <v>27578</v>
      </c>
      <c r="B9840" t="s">
        <v>86</v>
      </c>
      <c r="C9840" t="s">
        <v>217</v>
      </c>
      <c r="D9840" t="s">
        <v>17736</v>
      </c>
      <c r="E9840" t="s">
        <v>83</v>
      </c>
      <c r="F9840" t="s">
        <v>4937</v>
      </c>
      <c r="G9840">
        <v>0</v>
      </c>
      <c r="H9840">
        <v>8</v>
      </c>
      <c r="I9840">
        <v>0</v>
      </c>
      <c r="J9840">
        <v>7</v>
      </c>
      <c r="K9840">
        <v>0</v>
      </c>
      <c r="L9840">
        <v>1</v>
      </c>
      <c r="M9840">
        <v>0</v>
      </c>
      <c r="N9840">
        <v>0</v>
      </c>
      <c r="O9840">
        <v>0</v>
      </c>
      <c r="P9840">
        <v>0</v>
      </c>
      <c r="Q9840">
        <v>0</v>
      </c>
    </row>
    <row r="9841" spans="1:17" x14ac:dyDescent="0.2">
      <c r="A9841" t="s">
        <v>27579</v>
      </c>
      <c r="B9841" t="s">
        <v>86</v>
      </c>
      <c r="C9841" t="s">
        <v>217</v>
      </c>
      <c r="D9841" t="s">
        <v>17736</v>
      </c>
      <c r="E9841" t="s">
        <v>83</v>
      </c>
      <c r="F9841" t="s">
        <v>4939</v>
      </c>
      <c r="G9841">
        <v>0</v>
      </c>
      <c r="H9841">
        <v>0</v>
      </c>
      <c r="I9841">
        <v>0</v>
      </c>
      <c r="J9841">
        <v>0</v>
      </c>
      <c r="K9841">
        <v>0</v>
      </c>
      <c r="L9841">
        <v>0</v>
      </c>
      <c r="M9841">
        <v>8</v>
      </c>
      <c r="N9841">
        <v>0</v>
      </c>
      <c r="O9841">
        <v>0</v>
      </c>
      <c r="P9841">
        <v>0</v>
      </c>
      <c r="Q9841">
        <v>0</v>
      </c>
    </row>
    <row r="9842" spans="1:17" x14ac:dyDescent="0.2">
      <c r="A9842" t="s">
        <v>27580</v>
      </c>
      <c r="B9842" t="s">
        <v>86</v>
      </c>
      <c r="C9842" t="s">
        <v>217</v>
      </c>
      <c r="D9842" t="s">
        <v>17736</v>
      </c>
      <c r="E9842" t="s">
        <v>83</v>
      </c>
      <c r="F9842" t="s">
        <v>4941</v>
      </c>
      <c r="G9842">
        <v>0</v>
      </c>
      <c r="H9842">
        <v>8</v>
      </c>
      <c r="I9842">
        <v>0</v>
      </c>
      <c r="J9842">
        <v>7</v>
      </c>
      <c r="K9842">
        <v>0</v>
      </c>
      <c r="L9842">
        <v>1</v>
      </c>
      <c r="M9842">
        <v>0</v>
      </c>
      <c r="N9842">
        <v>0</v>
      </c>
      <c r="O9842">
        <v>0</v>
      </c>
      <c r="P9842">
        <v>0</v>
      </c>
      <c r="Q9842">
        <v>0</v>
      </c>
    </row>
    <row r="9843" spans="1:17" x14ac:dyDescent="0.2">
      <c r="A9843" t="s">
        <v>27581</v>
      </c>
      <c r="B9843" t="s">
        <v>86</v>
      </c>
      <c r="C9843" t="s">
        <v>217</v>
      </c>
      <c r="D9843" t="s">
        <v>17736</v>
      </c>
      <c r="E9843" t="s">
        <v>83</v>
      </c>
      <c r="F9843" t="s">
        <v>4943</v>
      </c>
      <c r="G9843">
        <v>0</v>
      </c>
      <c r="H9843">
        <v>0</v>
      </c>
      <c r="I9843">
        <v>0</v>
      </c>
      <c r="J9843">
        <v>0</v>
      </c>
      <c r="K9843">
        <v>0</v>
      </c>
      <c r="L9843">
        <v>0</v>
      </c>
      <c r="M9843">
        <v>8</v>
      </c>
      <c r="N9843">
        <v>0</v>
      </c>
      <c r="O9843">
        <v>0</v>
      </c>
      <c r="P9843">
        <v>0</v>
      </c>
      <c r="Q9843">
        <v>0</v>
      </c>
    </row>
    <row r="9844" spans="1:17" x14ac:dyDescent="0.2">
      <c r="A9844" t="s">
        <v>27582</v>
      </c>
      <c r="B9844" t="s">
        <v>86</v>
      </c>
      <c r="C9844" t="s">
        <v>217</v>
      </c>
      <c r="D9844" t="s">
        <v>17736</v>
      </c>
      <c r="E9844" t="s">
        <v>83</v>
      </c>
      <c r="F9844" t="s">
        <v>4925</v>
      </c>
      <c r="G9844">
        <v>0</v>
      </c>
      <c r="H9844">
        <v>0</v>
      </c>
      <c r="I9844">
        <v>0</v>
      </c>
      <c r="J9844">
        <v>0</v>
      </c>
      <c r="K9844">
        <v>0</v>
      </c>
      <c r="L9844">
        <v>0</v>
      </c>
      <c r="M9844">
        <v>0</v>
      </c>
      <c r="N9844">
        <v>6</v>
      </c>
      <c r="O9844">
        <v>5</v>
      </c>
      <c r="P9844">
        <v>1</v>
      </c>
      <c r="Q9844">
        <v>0</v>
      </c>
    </row>
    <row r="9845" spans="1:17" x14ac:dyDescent="0.2">
      <c r="A9845" t="s">
        <v>27583</v>
      </c>
      <c r="B9845" t="s">
        <v>86</v>
      </c>
      <c r="C9845" t="s">
        <v>217</v>
      </c>
      <c r="D9845" t="s">
        <v>17736</v>
      </c>
      <c r="E9845" t="s">
        <v>83</v>
      </c>
      <c r="F9845" t="s">
        <v>4927</v>
      </c>
      <c r="G9845">
        <v>0</v>
      </c>
      <c r="H9845">
        <v>0</v>
      </c>
      <c r="I9845">
        <v>0</v>
      </c>
      <c r="J9845">
        <v>0</v>
      </c>
      <c r="K9845">
        <v>0</v>
      </c>
      <c r="L9845">
        <v>0</v>
      </c>
      <c r="M9845">
        <v>0</v>
      </c>
      <c r="N9845">
        <v>3</v>
      </c>
      <c r="O9845">
        <v>2</v>
      </c>
      <c r="P9845">
        <v>1</v>
      </c>
      <c r="Q9845">
        <v>0</v>
      </c>
    </row>
    <row r="9846" spans="1:17" x14ac:dyDescent="0.2">
      <c r="A9846" t="s">
        <v>27584</v>
      </c>
      <c r="B9846" t="s">
        <v>86</v>
      </c>
      <c r="C9846" t="s">
        <v>217</v>
      </c>
      <c r="D9846" t="s">
        <v>17736</v>
      </c>
      <c r="E9846" t="s">
        <v>83</v>
      </c>
      <c r="F9846" t="s">
        <v>17734</v>
      </c>
      <c r="G9846">
        <v>8</v>
      </c>
      <c r="H9846">
        <v>0</v>
      </c>
      <c r="I9846">
        <v>0</v>
      </c>
      <c r="J9846">
        <v>0</v>
      </c>
      <c r="K9846">
        <v>0</v>
      </c>
      <c r="L9846">
        <v>0</v>
      </c>
      <c r="M9846">
        <v>0</v>
      </c>
      <c r="N9846">
        <v>0</v>
      </c>
      <c r="O9846">
        <v>0</v>
      </c>
      <c r="P9846">
        <v>0</v>
      </c>
      <c r="Q9846">
        <v>0</v>
      </c>
    </row>
    <row r="9847" spans="1:17" x14ac:dyDescent="0.2">
      <c r="A9847" t="s">
        <v>27585</v>
      </c>
      <c r="B9847" t="s">
        <v>86</v>
      </c>
      <c r="C9847" t="s">
        <v>217</v>
      </c>
      <c r="D9847" t="s">
        <v>17736</v>
      </c>
      <c r="E9847" t="s">
        <v>81</v>
      </c>
      <c r="F9847" t="s">
        <v>4929</v>
      </c>
      <c r="G9847">
        <v>0</v>
      </c>
      <c r="H9847">
        <v>7</v>
      </c>
      <c r="I9847">
        <v>0</v>
      </c>
      <c r="J9847">
        <v>6</v>
      </c>
      <c r="K9847">
        <v>1</v>
      </c>
      <c r="L9847">
        <v>0</v>
      </c>
      <c r="M9847">
        <v>0</v>
      </c>
      <c r="N9847">
        <v>0</v>
      </c>
      <c r="O9847">
        <v>0</v>
      </c>
      <c r="P9847">
        <v>0</v>
      </c>
      <c r="Q9847">
        <v>0</v>
      </c>
    </row>
    <row r="9848" spans="1:17" x14ac:dyDescent="0.2">
      <c r="A9848" t="s">
        <v>27586</v>
      </c>
      <c r="B9848" t="s">
        <v>86</v>
      </c>
      <c r="C9848" t="s">
        <v>217</v>
      </c>
      <c r="D9848" t="s">
        <v>17736</v>
      </c>
      <c r="E9848" t="s">
        <v>81</v>
      </c>
      <c r="F9848" t="s">
        <v>4931</v>
      </c>
      <c r="G9848">
        <v>0</v>
      </c>
      <c r="H9848">
        <v>7</v>
      </c>
      <c r="I9848">
        <v>0</v>
      </c>
      <c r="J9848">
        <v>6</v>
      </c>
      <c r="K9848">
        <v>1</v>
      </c>
      <c r="L9848">
        <v>0</v>
      </c>
      <c r="M9848">
        <v>0</v>
      </c>
      <c r="N9848">
        <v>0</v>
      </c>
      <c r="O9848">
        <v>0</v>
      </c>
      <c r="P9848">
        <v>0</v>
      </c>
      <c r="Q9848">
        <v>0</v>
      </c>
    </row>
    <row r="9849" spans="1:17" x14ac:dyDescent="0.2">
      <c r="A9849" t="s">
        <v>27587</v>
      </c>
      <c r="B9849" t="s">
        <v>86</v>
      </c>
      <c r="C9849" t="s">
        <v>217</v>
      </c>
      <c r="D9849" t="s">
        <v>17736</v>
      </c>
      <c r="E9849" t="s">
        <v>81</v>
      </c>
      <c r="F9849" t="s">
        <v>4933</v>
      </c>
      <c r="G9849">
        <v>0</v>
      </c>
      <c r="H9849">
        <v>0</v>
      </c>
      <c r="I9849">
        <v>0</v>
      </c>
      <c r="J9849">
        <v>0</v>
      </c>
      <c r="K9849">
        <v>0</v>
      </c>
      <c r="L9849">
        <v>0</v>
      </c>
      <c r="M9849">
        <v>7</v>
      </c>
      <c r="N9849">
        <v>0</v>
      </c>
      <c r="O9849">
        <v>0</v>
      </c>
      <c r="P9849">
        <v>0</v>
      </c>
      <c r="Q9849">
        <v>0</v>
      </c>
    </row>
    <row r="9850" spans="1:17" x14ac:dyDescent="0.2">
      <c r="A9850" t="s">
        <v>27588</v>
      </c>
      <c r="B9850" t="s">
        <v>86</v>
      </c>
      <c r="C9850" t="s">
        <v>217</v>
      </c>
      <c r="D9850" t="s">
        <v>17736</v>
      </c>
      <c r="E9850" t="s">
        <v>81</v>
      </c>
      <c r="F9850" t="s">
        <v>4935</v>
      </c>
      <c r="G9850">
        <v>0</v>
      </c>
      <c r="H9850">
        <v>7</v>
      </c>
      <c r="I9850">
        <v>0</v>
      </c>
      <c r="J9850">
        <v>6</v>
      </c>
      <c r="K9850">
        <v>1</v>
      </c>
      <c r="L9850">
        <v>0</v>
      </c>
      <c r="M9850">
        <v>0</v>
      </c>
      <c r="N9850">
        <v>0</v>
      </c>
      <c r="O9850">
        <v>0</v>
      </c>
      <c r="P9850">
        <v>0</v>
      </c>
      <c r="Q9850">
        <v>0</v>
      </c>
    </row>
    <row r="9851" spans="1:17" x14ac:dyDescent="0.2">
      <c r="A9851" t="s">
        <v>27589</v>
      </c>
      <c r="B9851" t="s">
        <v>86</v>
      </c>
      <c r="C9851" t="s">
        <v>217</v>
      </c>
      <c r="D9851" t="s">
        <v>17736</v>
      </c>
      <c r="E9851" t="s">
        <v>81</v>
      </c>
      <c r="F9851" t="s">
        <v>4937</v>
      </c>
      <c r="G9851">
        <v>0</v>
      </c>
      <c r="H9851">
        <v>7</v>
      </c>
      <c r="I9851">
        <v>0</v>
      </c>
      <c r="J9851">
        <v>6</v>
      </c>
      <c r="K9851">
        <v>1</v>
      </c>
      <c r="L9851">
        <v>0</v>
      </c>
      <c r="M9851">
        <v>0</v>
      </c>
      <c r="N9851">
        <v>0</v>
      </c>
      <c r="O9851">
        <v>0</v>
      </c>
      <c r="P9851">
        <v>0</v>
      </c>
      <c r="Q9851">
        <v>0</v>
      </c>
    </row>
    <row r="9852" spans="1:17" x14ac:dyDescent="0.2">
      <c r="A9852" t="s">
        <v>27590</v>
      </c>
      <c r="B9852" t="s">
        <v>86</v>
      </c>
      <c r="C9852" t="s">
        <v>217</v>
      </c>
      <c r="D9852" t="s">
        <v>17736</v>
      </c>
      <c r="E9852" t="s">
        <v>81</v>
      </c>
      <c r="F9852" t="s">
        <v>4939</v>
      </c>
      <c r="G9852">
        <v>0</v>
      </c>
      <c r="H9852">
        <v>0</v>
      </c>
      <c r="I9852">
        <v>0</v>
      </c>
      <c r="J9852">
        <v>0</v>
      </c>
      <c r="K9852">
        <v>0</v>
      </c>
      <c r="L9852">
        <v>0</v>
      </c>
      <c r="M9852">
        <v>7</v>
      </c>
      <c r="N9852">
        <v>0</v>
      </c>
      <c r="O9852">
        <v>0</v>
      </c>
      <c r="P9852">
        <v>0</v>
      </c>
      <c r="Q9852">
        <v>0</v>
      </c>
    </row>
    <row r="9853" spans="1:17" x14ac:dyDescent="0.2">
      <c r="A9853" t="s">
        <v>27591</v>
      </c>
      <c r="B9853" t="s">
        <v>89</v>
      </c>
      <c r="C9853" t="s">
        <v>106</v>
      </c>
      <c r="D9853" t="s">
        <v>17736</v>
      </c>
      <c r="E9853" t="s">
        <v>81</v>
      </c>
      <c r="F9853" t="s">
        <v>4925</v>
      </c>
      <c r="G9853">
        <v>0</v>
      </c>
      <c r="H9853">
        <v>0</v>
      </c>
      <c r="I9853">
        <v>0</v>
      </c>
      <c r="J9853">
        <v>0</v>
      </c>
      <c r="K9853">
        <v>0</v>
      </c>
      <c r="L9853">
        <v>0</v>
      </c>
      <c r="M9853">
        <v>0</v>
      </c>
      <c r="N9853">
        <v>1645</v>
      </c>
      <c r="O9853">
        <v>1508</v>
      </c>
      <c r="P9853">
        <v>101</v>
      </c>
      <c r="Q9853">
        <v>36</v>
      </c>
    </row>
    <row r="9854" spans="1:17" x14ac:dyDescent="0.2">
      <c r="A9854" t="s">
        <v>27592</v>
      </c>
      <c r="B9854" t="s">
        <v>89</v>
      </c>
      <c r="C9854" t="s">
        <v>106</v>
      </c>
      <c r="D9854" t="s">
        <v>17736</v>
      </c>
      <c r="E9854" t="s">
        <v>81</v>
      </c>
      <c r="F9854" t="s">
        <v>4927</v>
      </c>
      <c r="G9854">
        <v>0</v>
      </c>
      <c r="H9854">
        <v>0</v>
      </c>
      <c r="I9854">
        <v>0</v>
      </c>
      <c r="J9854">
        <v>0</v>
      </c>
      <c r="K9854">
        <v>0</v>
      </c>
      <c r="L9854">
        <v>0</v>
      </c>
      <c r="M9854">
        <v>0</v>
      </c>
      <c r="N9854">
        <v>1298</v>
      </c>
      <c r="O9854">
        <v>1187</v>
      </c>
      <c r="P9854">
        <v>79</v>
      </c>
      <c r="Q9854">
        <v>32</v>
      </c>
    </row>
    <row r="9855" spans="1:17" x14ac:dyDescent="0.2">
      <c r="A9855" t="s">
        <v>27593</v>
      </c>
      <c r="B9855" t="s">
        <v>89</v>
      </c>
      <c r="C9855" t="s">
        <v>106</v>
      </c>
      <c r="D9855" t="s">
        <v>17736</v>
      </c>
      <c r="E9855" t="s">
        <v>81</v>
      </c>
      <c r="F9855" t="s">
        <v>17734</v>
      </c>
      <c r="G9855">
        <v>2516</v>
      </c>
      <c r="H9855">
        <v>0</v>
      </c>
      <c r="I9855">
        <v>0</v>
      </c>
      <c r="J9855">
        <v>0</v>
      </c>
      <c r="K9855">
        <v>0</v>
      </c>
      <c r="L9855">
        <v>0</v>
      </c>
      <c r="M9855">
        <v>0</v>
      </c>
      <c r="N9855">
        <v>0</v>
      </c>
      <c r="O9855">
        <v>0</v>
      </c>
      <c r="P9855">
        <v>0</v>
      </c>
      <c r="Q9855">
        <v>0</v>
      </c>
    </row>
    <row r="9856" spans="1:17" x14ac:dyDescent="0.2">
      <c r="A9856" t="s">
        <v>27594</v>
      </c>
      <c r="B9856" t="s">
        <v>89</v>
      </c>
      <c r="C9856" t="s">
        <v>106</v>
      </c>
      <c r="D9856" t="s">
        <v>17748</v>
      </c>
      <c r="E9856" t="s">
        <v>83</v>
      </c>
      <c r="F9856" t="s">
        <v>17749</v>
      </c>
      <c r="G9856">
        <v>0</v>
      </c>
      <c r="H9856">
        <v>0</v>
      </c>
      <c r="I9856">
        <v>0</v>
      </c>
      <c r="J9856">
        <v>0</v>
      </c>
      <c r="K9856">
        <v>0</v>
      </c>
      <c r="L9856">
        <v>0</v>
      </c>
      <c r="M9856">
        <v>0</v>
      </c>
      <c r="N9856">
        <v>10</v>
      </c>
      <c r="O9856">
        <v>10</v>
      </c>
      <c r="P9856">
        <v>0</v>
      </c>
      <c r="Q9856">
        <v>0</v>
      </c>
    </row>
    <row r="9857" spans="1:17" x14ac:dyDescent="0.2">
      <c r="A9857" t="s">
        <v>27595</v>
      </c>
      <c r="B9857" t="s">
        <v>89</v>
      </c>
      <c r="C9857" t="s">
        <v>106</v>
      </c>
      <c r="D9857" t="s">
        <v>17748</v>
      </c>
      <c r="E9857" t="s">
        <v>83</v>
      </c>
      <c r="F9857" t="s">
        <v>17734</v>
      </c>
      <c r="G9857">
        <v>10</v>
      </c>
      <c r="H9857">
        <v>0</v>
      </c>
      <c r="I9857">
        <v>0</v>
      </c>
      <c r="J9857">
        <v>0</v>
      </c>
      <c r="K9857">
        <v>0</v>
      </c>
      <c r="L9857">
        <v>0</v>
      </c>
      <c r="M9857">
        <v>0</v>
      </c>
      <c r="N9857">
        <v>0</v>
      </c>
      <c r="O9857">
        <v>0</v>
      </c>
      <c r="P9857">
        <v>0</v>
      </c>
      <c r="Q9857">
        <v>0</v>
      </c>
    </row>
    <row r="9858" spans="1:17" x14ac:dyDescent="0.2">
      <c r="A9858" t="s">
        <v>27596</v>
      </c>
      <c r="B9858" t="s">
        <v>89</v>
      </c>
      <c r="C9858" t="s">
        <v>106</v>
      </c>
      <c r="D9858" t="s">
        <v>17748</v>
      </c>
      <c r="E9858" t="s">
        <v>81</v>
      </c>
      <c r="F9858" t="s">
        <v>17749</v>
      </c>
      <c r="G9858">
        <v>0</v>
      </c>
      <c r="H9858">
        <v>0</v>
      </c>
      <c r="I9858">
        <v>0</v>
      </c>
      <c r="J9858">
        <v>0</v>
      </c>
      <c r="K9858">
        <v>0</v>
      </c>
      <c r="L9858">
        <v>0</v>
      </c>
      <c r="M9858">
        <v>0</v>
      </c>
      <c r="N9858">
        <v>11</v>
      </c>
      <c r="O9858">
        <v>9</v>
      </c>
      <c r="P9858">
        <v>1</v>
      </c>
      <c r="Q9858">
        <v>1</v>
      </c>
    </row>
    <row r="9859" spans="1:17" x14ac:dyDescent="0.2">
      <c r="A9859" t="s">
        <v>27597</v>
      </c>
      <c r="B9859" t="s">
        <v>89</v>
      </c>
      <c r="C9859" t="s">
        <v>106</v>
      </c>
      <c r="D9859" t="s">
        <v>17748</v>
      </c>
      <c r="E9859" t="s">
        <v>81</v>
      </c>
      <c r="F9859" t="s">
        <v>17734</v>
      </c>
      <c r="G9859">
        <v>11</v>
      </c>
      <c r="H9859">
        <v>0</v>
      </c>
      <c r="I9859">
        <v>0</v>
      </c>
      <c r="J9859">
        <v>0</v>
      </c>
      <c r="K9859">
        <v>0</v>
      </c>
      <c r="L9859">
        <v>0</v>
      </c>
      <c r="M9859">
        <v>0</v>
      </c>
      <c r="N9859">
        <v>0</v>
      </c>
      <c r="O9859">
        <v>0</v>
      </c>
      <c r="P9859">
        <v>0</v>
      </c>
      <c r="Q9859">
        <v>0</v>
      </c>
    </row>
    <row r="9860" spans="1:17" x14ac:dyDescent="0.2">
      <c r="A9860" t="s">
        <v>27598</v>
      </c>
      <c r="B9860" t="s">
        <v>89</v>
      </c>
      <c r="C9860" t="s">
        <v>106</v>
      </c>
      <c r="D9860" t="s">
        <v>17754</v>
      </c>
      <c r="E9860" t="s">
        <v>83</v>
      </c>
      <c r="F9860" t="s">
        <v>17734</v>
      </c>
      <c r="G9860">
        <v>436</v>
      </c>
      <c r="H9860">
        <v>0</v>
      </c>
      <c r="I9860">
        <v>0</v>
      </c>
      <c r="J9860">
        <v>0</v>
      </c>
      <c r="K9860">
        <v>0</v>
      </c>
      <c r="L9860">
        <v>0</v>
      </c>
      <c r="M9860">
        <v>0</v>
      </c>
      <c r="N9860">
        <v>0</v>
      </c>
      <c r="O9860">
        <v>0</v>
      </c>
      <c r="P9860">
        <v>0</v>
      </c>
      <c r="Q9860">
        <v>0</v>
      </c>
    </row>
    <row r="9861" spans="1:17" x14ac:dyDescent="0.2">
      <c r="A9861" t="s">
        <v>27599</v>
      </c>
      <c r="B9861" t="s">
        <v>89</v>
      </c>
      <c r="C9861" t="s">
        <v>106</v>
      </c>
      <c r="D9861" t="s">
        <v>17754</v>
      </c>
      <c r="E9861" t="s">
        <v>81</v>
      </c>
      <c r="F9861" t="s">
        <v>17734</v>
      </c>
      <c r="G9861">
        <v>413</v>
      </c>
      <c r="H9861">
        <v>0</v>
      </c>
      <c r="I9861">
        <v>0</v>
      </c>
      <c r="J9861">
        <v>0</v>
      </c>
      <c r="K9861">
        <v>0</v>
      </c>
      <c r="L9861">
        <v>0</v>
      </c>
      <c r="M9861">
        <v>0</v>
      </c>
      <c r="N9861">
        <v>0</v>
      </c>
      <c r="O9861">
        <v>0</v>
      </c>
      <c r="P9861">
        <v>0</v>
      </c>
      <c r="Q9861">
        <v>0</v>
      </c>
    </row>
    <row r="9862" spans="1:17" x14ac:dyDescent="0.2">
      <c r="A9862" t="s">
        <v>27600</v>
      </c>
      <c r="B9862" t="s">
        <v>89</v>
      </c>
      <c r="C9862" t="s">
        <v>107</v>
      </c>
      <c r="D9862" t="s">
        <v>17768</v>
      </c>
      <c r="E9862" t="s">
        <v>83</v>
      </c>
      <c r="F9862" t="s">
        <v>17734</v>
      </c>
      <c r="G9862">
        <v>1</v>
      </c>
      <c r="H9862">
        <v>0</v>
      </c>
      <c r="I9862">
        <v>0</v>
      </c>
      <c r="J9862">
        <v>0</v>
      </c>
      <c r="K9862">
        <v>0</v>
      </c>
      <c r="L9862">
        <v>0</v>
      </c>
      <c r="M9862">
        <v>0</v>
      </c>
      <c r="N9862">
        <v>0</v>
      </c>
      <c r="O9862">
        <v>0</v>
      </c>
      <c r="P9862">
        <v>0</v>
      </c>
      <c r="Q9862">
        <v>0</v>
      </c>
    </row>
    <row r="9863" spans="1:17" x14ac:dyDescent="0.2">
      <c r="A9863" t="s">
        <v>27601</v>
      </c>
      <c r="B9863" t="s">
        <v>89</v>
      </c>
      <c r="C9863" t="s">
        <v>107</v>
      </c>
      <c r="D9863" t="s">
        <v>17768</v>
      </c>
      <c r="E9863" t="s">
        <v>81</v>
      </c>
      <c r="F9863" t="s">
        <v>17734</v>
      </c>
      <c r="G9863">
        <v>2</v>
      </c>
      <c r="H9863">
        <v>0</v>
      </c>
      <c r="I9863">
        <v>0</v>
      </c>
      <c r="J9863">
        <v>0</v>
      </c>
      <c r="K9863">
        <v>0</v>
      </c>
      <c r="L9863">
        <v>0</v>
      </c>
      <c r="M9863">
        <v>0</v>
      </c>
      <c r="N9863">
        <v>0</v>
      </c>
      <c r="O9863">
        <v>0</v>
      </c>
      <c r="P9863">
        <v>0</v>
      </c>
      <c r="Q9863">
        <v>0</v>
      </c>
    </row>
    <row r="9864" spans="1:17" x14ac:dyDescent="0.2">
      <c r="A9864" t="s">
        <v>27602</v>
      </c>
      <c r="B9864" t="s">
        <v>89</v>
      </c>
      <c r="C9864" t="s">
        <v>107</v>
      </c>
      <c r="D9864" t="s">
        <v>17736</v>
      </c>
      <c r="E9864" t="s">
        <v>83</v>
      </c>
      <c r="F9864" t="s">
        <v>4929</v>
      </c>
      <c r="G9864">
        <v>0</v>
      </c>
      <c r="H9864">
        <v>12</v>
      </c>
      <c r="I9864">
        <v>1</v>
      </c>
      <c r="J9864">
        <v>8</v>
      </c>
      <c r="K9864">
        <v>1</v>
      </c>
      <c r="L9864">
        <v>2</v>
      </c>
      <c r="M9864">
        <v>0</v>
      </c>
      <c r="N9864">
        <v>0</v>
      </c>
      <c r="O9864">
        <v>0</v>
      </c>
      <c r="P9864">
        <v>0</v>
      </c>
      <c r="Q9864">
        <v>0</v>
      </c>
    </row>
    <row r="9865" spans="1:17" x14ac:dyDescent="0.2">
      <c r="A9865" t="s">
        <v>27603</v>
      </c>
      <c r="B9865" t="s">
        <v>89</v>
      </c>
      <c r="C9865" t="s">
        <v>107</v>
      </c>
      <c r="D9865" t="s">
        <v>17736</v>
      </c>
      <c r="E9865" t="s">
        <v>83</v>
      </c>
      <c r="F9865" t="s">
        <v>4931</v>
      </c>
      <c r="G9865">
        <v>0</v>
      </c>
      <c r="H9865">
        <v>12</v>
      </c>
      <c r="I9865">
        <v>1</v>
      </c>
      <c r="J9865">
        <v>8</v>
      </c>
      <c r="K9865">
        <v>1</v>
      </c>
      <c r="L9865">
        <v>2</v>
      </c>
      <c r="M9865">
        <v>0</v>
      </c>
      <c r="N9865">
        <v>0</v>
      </c>
      <c r="O9865">
        <v>0</v>
      </c>
      <c r="P9865">
        <v>0</v>
      </c>
      <c r="Q9865">
        <v>0</v>
      </c>
    </row>
    <row r="9866" spans="1:17" x14ac:dyDescent="0.2">
      <c r="A9866" t="s">
        <v>27604</v>
      </c>
      <c r="B9866" t="s">
        <v>89</v>
      </c>
      <c r="C9866" t="s">
        <v>107</v>
      </c>
      <c r="D9866" t="s">
        <v>17736</v>
      </c>
      <c r="E9866" t="s">
        <v>83</v>
      </c>
      <c r="F9866" t="s">
        <v>4933</v>
      </c>
      <c r="G9866">
        <v>0</v>
      </c>
      <c r="H9866">
        <v>0</v>
      </c>
      <c r="I9866">
        <v>0</v>
      </c>
      <c r="J9866">
        <v>0</v>
      </c>
      <c r="K9866">
        <v>0</v>
      </c>
      <c r="L9866">
        <v>0</v>
      </c>
      <c r="M9866">
        <v>12</v>
      </c>
      <c r="N9866">
        <v>0</v>
      </c>
      <c r="O9866">
        <v>0</v>
      </c>
      <c r="P9866">
        <v>0</v>
      </c>
      <c r="Q9866">
        <v>0</v>
      </c>
    </row>
    <row r="9867" spans="1:17" x14ac:dyDescent="0.2">
      <c r="A9867" t="s">
        <v>27605</v>
      </c>
      <c r="B9867" t="s">
        <v>89</v>
      </c>
      <c r="C9867" t="s">
        <v>107</v>
      </c>
      <c r="D9867" t="s">
        <v>17736</v>
      </c>
      <c r="E9867" t="s">
        <v>83</v>
      </c>
      <c r="F9867" t="s">
        <v>4935</v>
      </c>
      <c r="G9867">
        <v>0</v>
      </c>
      <c r="H9867">
        <v>12</v>
      </c>
      <c r="I9867">
        <v>1</v>
      </c>
      <c r="J9867">
        <v>8</v>
      </c>
      <c r="K9867">
        <v>1</v>
      </c>
      <c r="L9867">
        <v>2</v>
      </c>
      <c r="M9867">
        <v>0</v>
      </c>
      <c r="N9867">
        <v>0</v>
      </c>
      <c r="O9867">
        <v>0</v>
      </c>
      <c r="P9867">
        <v>0</v>
      </c>
      <c r="Q9867">
        <v>0</v>
      </c>
    </row>
    <row r="9868" spans="1:17" x14ac:dyDescent="0.2">
      <c r="A9868" t="s">
        <v>27606</v>
      </c>
      <c r="B9868" t="s">
        <v>89</v>
      </c>
      <c r="C9868" t="s">
        <v>107</v>
      </c>
      <c r="D9868" t="s">
        <v>17736</v>
      </c>
      <c r="E9868" t="s">
        <v>83</v>
      </c>
      <c r="F9868" t="s">
        <v>4937</v>
      </c>
      <c r="G9868">
        <v>0</v>
      </c>
      <c r="H9868">
        <v>12</v>
      </c>
      <c r="I9868">
        <v>1</v>
      </c>
      <c r="J9868">
        <v>8</v>
      </c>
      <c r="K9868">
        <v>1</v>
      </c>
      <c r="L9868">
        <v>2</v>
      </c>
      <c r="M9868">
        <v>0</v>
      </c>
      <c r="N9868">
        <v>0</v>
      </c>
      <c r="O9868">
        <v>0</v>
      </c>
      <c r="P9868">
        <v>0</v>
      </c>
      <c r="Q9868">
        <v>0</v>
      </c>
    </row>
    <row r="9869" spans="1:17" x14ac:dyDescent="0.2">
      <c r="A9869" t="s">
        <v>27607</v>
      </c>
      <c r="B9869" t="s">
        <v>89</v>
      </c>
      <c r="C9869" t="s">
        <v>107</v>
      </c>
      <c r="D9869" t="s">
        <v>17736</v>
      </c>
      <c r="E9869" t="s">
        <v>83</v>
      </c>
      <c r="F9869" t="s">
        <v>4939</v>
      </c>
      <c r="G9869">
        <v>0</v>
      </c>
      <c r="H9869">
        <v>0</v>
      </c>
      <c r="I9869">
        <v>0</v>
      </c>
      <c r="J9869">
        <v>0</v>
      </c>
      <c r="K9869">
        <v>0</v>
      </c>
      <c r="L9869">
        <v>0</v>
      </c>
      <c r="M9869">
        <v>12</v>
      </c>
      <c r="N9869">
        <v>0</v>
      </c>
      <c r="O9869">
        <v>0</v>
      </c>
      <c r="P9869">
        <v>0</v>
      </c>
      <c r="Q9869">
        <v>0</v>
      </c>
    </row>
    <row r="9870" spans="1:17" x14ac:dyDescent="0.2">
      <c r="A9870" t="s">
        <v>27608</v>
      </c>
      <c r="B9870" t="s">
        <v>89</v>
      </c>
      <c r="C9870" t="s">
        <v>107</v>
      </c>
      <c r="D9870" t="s">
        <v>17736</v>
      </c>
      <c r="E9870" t="s">
        <v>83</v>
      </c>
      <c r="F9870" t="s">
        <v>4941</v>
      </c>
      <c r="G9870">
        <v>0</v>
      </c>
      <c r="H9870">
        <v>12</v>
      </c>
      <c r="I9870">
        <v>1</v>
      </c>
      <c r="J9870">
        <v>8</v>
      </c>
      <c r="K9870">
        <v>1</v>
      </c>
      <c r="L9870">
        <v>2</v>
      </c>
      <c r="M9870">
        <v>0</v>
      </c>
      <c r="N9870">
        <v>0</v>
      </c>
      <c r="O9870">
        <v>0</v>
      </c>
      <c r="P9870">
        <v>0</v>
      </c>
      <c r="Q9870">
        <v>0</v>
      </c>
    </row>
    <row r="9871" spans="1:17" x14ac:dyDescent="0.2">
      <c r="A9871" t="s">
        <v>27609</v>
      </c>
      <c r="B9871" t="s">
        <v>89</v>
      </c>
      <c r="C9871" t="s">
        <v>107</v>
      </c>
      <c r="D9871" t="s">
        <v>17736</v>
      </c>
      <c r="E9871" t="s">
        <v>83</v>
      </c>
      <c r="F9871" t="s">
        <v>4943</v>
      </c>
      <c r="G9871">
        <v>0</v>
      </c>
      <c r="H9871">
        <v>0</v>
      </c>
      <c r="I9871">
        <v>0</v>
      </c>
      <c r="J9871">
        <v>0</v>
      </c>
      <c r="K9871">
        <v>0</v>
      </c>
      <c r="L9871">
        <v>0</v>
      </c>
      <c r="M9871">
        <v>12</v>
      </c>
      <c r="N9871">
        <v>0</v>
      </c>
      <c r="O9871">
        <v>0</v>
      </c>
      <c r="P9871">
        <v>0</v>
      </c>
      <c r="Q9871">
        <v>0</v>
      </c>
    </row>
    <row r="9872" spans="1:17" x14ac:dyDescent="0.2">
      <c r="A9872" t="s">
        <v>27610</v>
      </c>
      <c r="B9872" t="s">
        <v>89</v>
      </c>
      <c r="C9872" t="s">
        <v>107</v>
      </c>
      <c r="D9872" t="s">
        <v>17736</v>
      </c>
      <c r="E9872" t="s">
        <v>83</v>
      </c>
      <c r="F9872" t="s">
        <v>4925</v>
      </c>
      <c r="G9872">
        <v>0</v>
      </c>
      <c r="H9872">
        <v>0</v>
      </c>
      <c r="I9872">
        <v>0</v>
      </c>
      <c r="J9872">
        <v>0</v>
      </c>
      <c r="K9872">
        <v>0</v>
      </c>
      <c r="L9872">
        <v>0</v>
      </c>
      <c r="M9872">
        <v>0</v>
      </c>
      <c r="N9872">
        <v>11</v>
      </c>
      <c r="O9872">
        <v>9</v>
      </c>
      <c r="P9872">
        <v>1</v>
      </c>
      <c r="Q9872">
        <v>1</v>
      </c>
    </row>
    <row r="9873" spans="1:17" x14ac:dyDescent="0.2">
      <c r="A9873" t="s">
        <v>27611</v>
      </c>
      <c r="B9873" t="s">
        <v>89</v>
      </c>
      <c r="C9873" t="s">
        <v>107</v>
      </c>
      <c r="D9873" t="s">
        <v>17736</v>
      </c>
      <c r="E9873" t="s">
        <v>83</v>
      </c>
      <c r="F9873" t="s">
        <v>4927</v>
      </c>
      <c r="G9873">
        <v>0</v>
      </c>
      <c r="H9873">
        <v>0</v>
      </c>
      <c r="I9873">
        <v>0</v>
      </c>
      <c r="J9873">
        <v>0</v>
      </c>
      <c r="K9873">
        <v>0</v>
      </c>
      <c r="L9873">
        <v>0</v>
      </c>
      <c r="M9873">
        <v>0</v>
      </c>
      <c r="N9873">
        <v>7</v>
      </c>
      <c r="O9873">
        <v>5</v>
      </c>
      <c r="P9873">
        <v>1</v>
      </c>
      <c r="Q9873">
        <v>1</v>
      </c>
    </row>
    <row r="9874" spans="1:17" x14ac:dyDescent="0.2">
      <c r="A9874" t="s">
        <v>27612</v>
      </c>
      <c r="B9874" t="s">
        <v>89</v>
      </c>
      <c r="C9874" t="s">
        <v>107</v>
      </c>
      <c r="D9874" t="s">
        <v>17736</v>
      </c>
      <c r="E9874" t="s">
        <v>83</v>
      </c>
      <c r="F9874" t="s">
        <v>17734</v>
      </c>
      <c r="G9874">
        <v>12</v>
      </c>
      <c r="H9874">
        <v>0</v>
      </c>
      <c r="I9874">
        <v>0</v>
      </c>
      <c r="J9874">
        <v>0</v>
      </c>
      <c r="K9874">
        <v>0</v>
      </c>
      <c r="L9874">
        <v>0</v>
      </c>
      <c r="M9874">
        <v>0</v>
      </c>
      <c r="N9874">
        <v>0</v>
      </c>
      <c r="O9874">
        <v>0</v>
      </c>
      <c r="P9874">
        <v>0</v>
      </c>
      <c r="Q9874">
        <v>0</v>
      </c>
    </row>
    <row r="9875" spans="1:17" x14ac:dyDescent="0.2">
      <c r="A9875" t="s">
        <v>27613</v>
      </c>
      <c r="B9875" t="s">
        <v>89</v>
      </c>
      <c r="C9875" t="s">
        <v>107</v>
      </c>
      <c r="D9875" t="s">
        <v>17736</v>
      </c>
      <c r="E9875" t="s">
        <v>81</v>
      </c>
      <c r="F9875" t="s">
        <v>4929</v>
      </c>
      <c r="G9875">
        <v>0</v>
      </c>
      <c r="H9875">
        <v>12</v>
      </c>
      <c r="I9875">
        <v>2</v>
      </c>
      <c r="J9875">
        <v>8</v>
      </c>
      <c r="K9875">
        <v>1</v>
      </c>
      <c r="L9875">
        <v>1</v>
      </c>
      <c r="M9875">
        <v>0</v>
      </c>
      <c r="N9875">
        <v>0</v>
      </c>
      <c r="O9875">
        <v>0</v>
      </c>
      <c r="P9875">
        <v>0</v>
      </c>
      <c r="Q9875">
        <v>0</v>
      </c>
    </row>
    <row r="9876" spans="1:17" x14ac:dyDescent="0.2">
      <c r="A9876" t="s">
        <v>27614</v>
      </c>
      <c r="B9876" t="s">
        <v>89</v>
      </c>
      <c r="C9876" t="s">
        <v>107</v>
      </c>
      <c r="D9876" t="s">
        <v>17736</v>
      </c>
      <c r="E9876" t="s">
        <v>81</v>
      </c>
      <c r="F9876" t="s">
        <v>4931</v>
      </c>
      <c r="G9876">
        <v>0</v>
      </c>
      <c r="H9876">
        <v>12</v>
      </c>
      <c r="I9876">
        <v>2</v>
      </c>
      <c r="J9876">
        <v>8</v>
      </c>
      <c r="K9876">
        <v>1</v>
      </c>
      <c r="L9876">
        <v>1</v>
      </c>
      <c r="M9876">
        <v>0</v>
      </c>
      <c r="N9876">
        <v>0</v>
      </c>
      <c r="O9876">
        <v>0</v>
      </c>
      <c r="P9876">
        <v>0</v>
      </c>
      <c r="Q9876">
        <v>0</v>
      </c>
    </row>
    <row r="9877" spans="1:17" x14ac:dyDescent="0.2">
      <c r="A9877" t="s">
        <v>27615</v>
      </c>
      <c r="B9877" t="s">
        <v>89</v>
      </c>
      <c r="C9877" t="s">
        <v>107</v>
      </c>
      <c r="D9877" t="s">
        <v>17736</v>
      </c>
      <c r="E9877" t="s">
        <v>81</v>
      </c>
      <c r="F9877" t="s">
        <v>4933</v>
      </c>
      <c r="G9877">
        <v>0</v>
      </c>
      <c r="H9877">
        <v>0</v>
      </c>
      <c r="I9877">
        <v>0</v>
      </c>
      <c r="J9877">
        <v>0</v>
      </c>
      <c r="K9877">
        <v>0</v>
      </c>
      <c r="L9877">
        <v>0</v>
      </c>
      <c r="M9877">
        <v>12</v>
      </c>
      <c r="N9877">
        <v>0</v>
      </c>
      <c r="O9877">
        <v>0</v>
      </c>
      <c r="P9877">
        <v>0</v>
      </c>
      <c r="Q9877">
        <v>0</v>
      </c>
    </row>
    <row r="9878" spans="1:17" x14ac:dyDescent="0.2">
      <c r="A9878" t="s">
        <v>27616</v>
      </c>
      <c r="B9878" t="s">
        <v>89</v>
      </c>
      <c r="C9878" t="s">
        <v>107</v>
      </c>
      <c r="D9878" t="s">
        <v>17736</v>
      </c>
      <c r="E9878" t="s">
        <v>81</v>
      </c>
      <c r="F9878" t="s">
        <v>4935</v>
      </c>
      <c r="G9878">
        <v>0</v>
      </c>
      <c r="H9878">
        <v>12</v>
      </c>
      <c r="I9878">
        <v>2</v>
      </c>
      <c r="J9878">
        <v>8</v>
      </c>
      <c r="K9878">
        <v>1</v>
      </c>
      <c r="L9878">
        <v>1</v>
      </c>
      <c r="M9878">
        <v>0</v>
      </c>
      <c r="N9878">
        <v>0</v>
      </c>
      <c r="O9878">
        <v>0</v>
      </c>
      <c r="P9878">
        <v>0</v>
      </c>
      <c r="Q9878">
        <v>0</v>
      </c>
    </row>
    <row r="9879" spans="1:17" x14ac:dyDescent="0.2">
      <c r="A9879" t="s">
        <v>27617</v>
      </c>
      <c r="B9879" t="s">
        <v>89</v>
      </c>
      <c r="C9879" t="s">
        <v>107</v>
      </c>
      <c r="D9879" t="s">
        <v>17736</v>
      </c>
      <c r="E9879" t="s">
        <v>81</v>
      </c>
      <c r="F9879" t="s">
        <v>4937</v>
      </c>
      <c r="G9879">
        <v>0</v>
      </c>
      <c r="H9879">
        <v>12</v>
      </c>
      <c r="I9879">
        <v>2</v>
      </c>
      <c r="J9879">
        <v>8</v>
      </c>
      <c r="K9879">
        <v>1</v>
      </c>
      <c r="L9879">
        <v>1</v>
      </c>
      <c r="M9879">
        <v>0</v>
      </c>
      <c r="N9879">
        <v>0</v>
      </c>
      <c r="O9879">
        <v>0</v>
      </c>
      <c r="P9879">
        <v>0</v>
      </c>
      <c r="Q9879">
        <v>0</v>
      </c>
    </row>
    <row r="9880" spans="1:17" x14ac:dyDescent="0.2">
      <c r="A9880" t="s">
        <v>27618</v>
      </c>
      <c r="B9880" t="s">
        <v>89</v>
      </c>
      <c r="C9880" t="s">
        <v>171</v>
      </c>
      <c r="D9880" t="s">
        <v>17736</v>
      </c>
      <c r="E9880" t="s">
        <v>83</v>
      </c>
      <c r="F9880" t="s">
        <v>4931</v>
      </c>
      <c r="G9880">
        <v>0</v>
      </c>
      <c r="H9880">
        <v>4</v>
      </c>
      <c r="I9880">
        <v>0</v>
      </c>
      <c r="J9880">
        <v>3</v>
      </c>
      <c r="K9880">
        <v>1</v>
      </c>
      <c r="L9880">
        <v>0</v>
      </c>
      <c r="M9880">
        <v>0</v>
      </c>
      <c r="N9880">
        <v>0</v>
      </c>
      <c r="O9880">
        <v>0</v>
      </c>
      <c r="P9880">
        <v>0</v>
      </c>
      <c r="Q9880">
        <v>0</v>
      </c>
    </row>
    <row r="9881" spans="1:17" x14ac:dyDescent="0.2">
      <c r="A9881" t="s">
        <v>27619</v>
      </c>
      <c r="B9881" t="s">
        <v>89</v>
      </c>
      <c r="C9881" t="s">
        <v>171</v>
      </c>
      <c r="D9881" t="s">
        <v>17736</v>
      </c>
      <c r="E9881" t="s">
        <v>83</v>
      </c>
      <c r="F9881" t="s">
        <v>4933</v>
      </c>
      <c r="G9881">
        <v>0</v>
      </c>
      <c r="H9881">
        <v>0</v>
      </c>
      <c r="I9881">
        <v>0</v>
      </c>
      <c r="J9881">
        <v>0</v>
      </c>
      <c r="K9881">
        <v>0</v>
      </c>
      <c r="L9881">
        <v>0</v>
      </c>
      <c r="M9881">
        <v>4</v>
      </c>
      <c r="N9881">
        <v>0</v>
      </c>
      <c r="O9881">
        <v>0</v>
      </c>
      <c r="P9881">
        <v>0</v>
      </c>
      <c r="Q9881">
        <v>0</v>
      </c>
    </row>
    <row r="9882" spans="1:17" x14ac:dyDescent="0.2">
      <c r="A9882" t="s">
        <v>27620</v>
      </c>
      <c r="B9882" t="s">
        <v>89</v>
      </c>
      <c r="C9882" t="s">
        <v>171</v>
      </c>
      <c r="D9882" t="s">
        <v>17736</v>
      </c>
      <c r="E9882" t="s">
        <v>83</v>
      </c>
      <c r="F9882" t="s">
        <v>4935</v>
      </c>
      <c r="G9882">
        <v>0</v>
      </c>
      <c r="H9882">
        <v>4</v>
      </c>
      <c r="I9882">
        <v>0</v>
      </c>
      <c r="J9882">
        <v>3</v>
      </c>
      <c r="K9882">
        <v>1</v>
      </c>
      <c r="L9882">
        <v>0</v>
      </c>
      <c r="M9882">
        <v>0</v>
      </c>
      <c r="N9882">
        <v>0</v>
      </c>
      <c r="O9882">
        <v>0</v>
      </c>
      <c r="P9882">
        <v>0</v>
      </c>
      <c r="Q9882">
        <v>0</v>
      </c>
    </row>
    <row r="9883" spans="1:17" x14ac:dyDescent="0.2">
      <c r="A9883" t="s">
        <v>27621</v>
      </c>
      <c r="B9883" t="s">
        <v>89</v>
      </c>
      <c r="C9883" t="s">
        <v>171</v>
      </c>
      <c r="D9883" t="s">
        <v>17736</v>
      </c>
      <c r="E9883" t="s">
        <v>83</v>
      </c>
      <c r="F9883" t="s">
        <v>4937</v>
      </c>
      <c r="G9883">
        <v>0</v>
      </c>
      <c r="H9883">
        <v>4</v>
      </c>
      <c r="I9883">
        <v>0</v>
      </c>
      <c r="J9883">
        <v>3</v>
      </c>
      <c r="K9883">
        <v>1</v>
      </c>
      <c r="L9883">
        <v>0</v>
      </c>
      <c r="M9883">
        <v>0</v>
      </c>
      <c r="N9883">
        <v>0</v>
      </c>
      <c r="O9883">
        <v>0</v>
      </c>
      <c r="P9883">
        <v>0</v>
      </c>
      <c r="Q9883">
        <v>0</v>
      </c>
    </row>
    <row r="9884" spans="1:17" x14ac:dyDescent="0.2">
      <c r="A9884" t="s">
        <v>27622</v>
      </c>
      <c r="B9884" t="s">
        <v>89</v>
      </c>
      <c r="C9884" t="s">
        <v>171</v>
      </c>
      <c r="D9884" t="s">
        <v>17736</v>
      </c>
      <c r="E9884" t="s">
        <v>83</v>
      </c>
      <c r="F9884" t="s">
        <v>4939</v>
      </c>
      <c r="G9884">
        <v>0</v>
      </c>
      <c r="H9884">
        <v>0</v>
      </c>
      <c r="I9884">
        <v>0</v>
      </c>
      <c r="J9884">
        <v>0</v>
      </c>
      <c r="K9884">
        <v>0</v>
      </c>
      <c r="L9884">
        <v>0</v>
      </c>
      <c r="M9884">
        <v>4</v>
      </c>
      <c r="N9884">
        <v>0</v>
      </c>
      <c r="O9884">
        <v>0</v>
      </c>
      <c r="P9884">
        <v>0</v>
      </c>
      <c r="Q9884">
        <v>0</v>
      </c>
    </row>
    <row r="9885" spans="1:17" x14ac:dyDescent="0.2">
      <c r="A9885" t="s">
        <v>27623</v>
      </c>
      <c r="B9885" t="s">
        <v>89</v>
      </c>
      <c r="C9885" t="s">
        <v>171</v>
      </c>
      <c r="D9885" t="s">
        <v>17736</v>
      </c>
      <c r="E9885" t="s">
        <v>83</v>
      </c>
      <c r="F9885" t="s">
        <v>4941</v>
      </c>
      <c r="G9885">
        <v>0</v>
      </c>
      <c r="H9885">
        <v>4</v>
      </c>
      <c r="I9885">
        <v>0</v>
      </c>
      <c r="J9885">
        <v>3</v>
      </c>
      <c r="K9885">
        <v>1</v>
      </c>
      <c r="L9885">
        <v>0</v>
      </c>
      <c r="M9885">
        <v>0</v>
      </c>
      <c r="N9885">
        <v>0</v>
      </c>
      <c r="O9885">
        <v>0</v>
      </c>
      <c r="P9885">
        <v>0</v>
      </c>
      <c r="Q9885">
        <v>0</v>
      </c>
    </row>
    <row r="9886" spans="1:17" x14ac:dyDescent="0.2">
      <c r="A9886" t="s">
        <v>27624</v>
      </c>
      <c r="B9886" t="s">
        <v>89</v>
      </c>
      <c r="C9886" t="s">
        <v>171</v>
      </c>
      <c r="D9886" t="s">
        <v>17736</v>
      </c>
      <c r="E9886" t="s">
        <v>83</v>
      </c>
      <c r="F9886" t="s">
        <v>4943</v>
      </c>
      <c r="G9886">
        <v>0</v>
      </c>
      <c r="H9886">
        <v>0</v>
      </c>
      <c r="I9886">
        <v>0</v>
      </c>
      <c r="J9886">
        <v>0</v>
      </c>
      <c r="K9886">
        <v>0</v>
      </c>
      <c r="L9886">
        <v>0</v>
      </c>
      <c r="M9886">
        <v>4</v>
      </c>
      <c r="N9886">
        <v>0</v>
      </c>
      <c r="O9886">
        <v>0</v>
      </c>
      <c r="P9886">
        <v>0</v>
      </c>
      <c r="Q9886">
        <v>0</v>
      </c>
    </row>
    <row r="9887" spans="1:17" x14ac:dyDescent="0.2">
      <c r="A9887" t="s">
        <v>27625</v>
      </c>
      <c r="B9887" t="s">
        <v>89</v>
      </c>
      <c r="C9887" t="s">
        <v>171</v>
      </c>
      <c r="D9887" t="s">
        <v>17736</v>
      </c>
      <c r="E9887" t="s">
        <v>83</v>
      </c>
      <c r="F9887" t="s">
        <v>4925</v>
      </c>
      <c r="G9887">
        <v>0</v>
      </c>
      <c r="H9887">
        <v>0</v>
      </c>
      <c r="I9887">
        <v>0</v>
      </c>
      <c r="J9887">
        <v>0</v>
      </c>
      <c r="K9887">
        <v>0</v>
      </c>
      <c r="L9887">
        <v>0</v>
      </c>
      <c r="M9887">
        <v>0</v>
      </c>
      <c r="N9887">
        <v>2</v>
      </c>
      <c r="O9887">
        <v>2</v>
      </c>
      <c r="P9887">
        <v>0</v>
      </c>
      <c r="Q9887">
        <v>0</v>
      </c>
    </row>
    <row r="9888" spans="1:17" x14ac:dyDescent="0.2">
      <c r="A9888" t="s">
        <v>27626</v>
      </c>
      <c r="B9888" t="s">
        <v>89</v>
      </c>
      <c r="C9888" t="s">
        <v>171</v>
      </c>
      <c r="D9888" t="s">
        <v>17736</v>
      </c>
      <c r="E9888" t="s">
        <v>83</v>
      </c>
      <c r="F9888" t="s">
        <v>4927</v>
      </c>
      <c r="G9888">
        <v>0</v>
      </c>
      <c r="H9888">
        <v>0</v>
      </c>
      <c r="I9888">
        <v>0</v>
      </c>
      <c r="J9888">
        <v>0</v>
      </c>
      <c r="K9888">
        <v>0</v>
      </c>
      <c r="L9888">
        <v>0</v>
      </c>
      <c r="M9888">
        <v>0</v>
      </c>
      <c r="N9888">
        <v>2</v>
      </c>
      <c r="O9888">
        <v>2</v>
      </c>
      <c r="P9888">
        <v>0</v>
      </c>
      <c r="Q9888">
        <v>0</v>
      </c>
    </row>
    <row r="9889" spans="1:17" x14ac:dyDescent="0.2">
      <c r="A9889" t="s">
        <v>27627</v>
      </c>
      <c r="B9889" t="s">
        <v>89</v>
      </c>
      <c r="C9889" t="s">
        <v>171</v>
      </c>
      <c r="D9889" t="s">
        <v>17736</v>
      </c>
      <c r="E9889" t="s">
        <v>83</v>
      </c>
      <c r="F9889" t="s">
        <v>17734</v>
      </c>
      <c r="G9889">
        <v>4</v>
      </c>
      <c r="H9889">
        <v>0</v>
      </c>
      <c r="I9889">
        <v>0</v>
      </c>
      <c r="J9889">
        <v>0</v>
      </c>
      <c r="K9889">
        <v>0</v>
      </c>
      <c r="L9889">
        <v>0</v>
      </c>
      <c r="M9889">
        <v>0</v>
      </c>
      <c r="N9889">
        <v>0</v>
      </c>
      <c r="O9889">
        <v>0</v>
      </c>
      <c r="P9889">
        <v>0</v>
      </c>
      <c r="Q9889">
        <v>0</v>
      </c>
    </row>
    <row r="9890" spans="1:17" x14ac:dyDescent="0.2">
      <c r="A9890" t="s">
        <v>27628</v>
      </c>
      <c r="B9890" t="s">
        <v>89</v>
      </c>
      <c r="C9890" t="s">
        <v>171</v>
      </c>
      <c r="D9890" t="s">
        <v>17736</v>
      </c>
      <c r="E9890" t="s">
        <v>81</v>
      </c>
      <c r="F9890" t="s">
        <v>4929</v>
      </c>
      <c r="G9890">
        <v>0</v>
      </c>
      <c r="H9890">
        <v>4</v>
      </c>
      <c r="I9890">
        <v>1</v>
      </c>
      <c r="J9890">
        <v>3</v>
      </c>
      <c r="K9890">
        <v>0</v>
      </c>
      <c r="L9890">
        <v>0</v>
      </c>
      <c r="M9890">
        <v>0</v>
      </c>
      <c r="N9890">
        <v>0</v>
      </c>
      <c r="O9890">
        <v>0</v>
      </c>
      <c r="P9890">
        <v>0</v>
      </c>
      <c r="Q9890">
        <v>0</v>
      </c>
    </row>
    <row r="9891" spans="1:17" x14ac:dyDescent="0.2">
      <c r="A9891" t="s">
        <v>27629</v>
      </c>
      <c r="B9891" t="s">
        <v>89</v>
      </c>
      <c r="C9891" t="s">
        <v>171</v>
      </c>
      <c r="D9891" t="s">
        <v>17736</v>
      </c>
      <c r="E9891" t="s">
        <v>81</v>
      </c>
      <c r="F9891" t="s">
        <v>4931</v>
      </c>
      <c r="G9891">
        <v>0</v>
      </c>
      <c r="H9891">
        <v>4</v>
      </c>
      <c r="I9891">
        <v>1</v>
      </c>
      <c r="J9891">
        <v>3</v>
      </c>
      <c r="K9891">
        <v>0</v>
      </c>
      <c r="L9891">
        <v>0</v>
      </c>
      <c r="M9891">
        <v>0</v>
      </c>
      <c r="N9891">
        <v>0</v>
      </c>
      <c r="O9891">
        <v>0</v>
      </c>
      <c r="P9891">
        <v>0</v>
      </c>
      <c r="Q9891">
        <v>0</v>
      </c>
    </row>
    <row r="9892" spans="1:17" x14ac:dyDescent="0.2">
      <c r="A9892" t="s">
        <v>27630</v>
      </c>
      <c r="B9892" t="s">
        <v>89</v>
      </c>
      <c r="C9892" t="s">
        <v>171</v>
      </c>
      <c r="D9892" t="s">
        <v>17736</v>
      </c>
      <c r="E9892" t="s">
        <v>81</v>
      </c>
      <c r="F9892" t="s">
        <v>4933</v>
      </c>
      <c r="G9892">
        <v>0</v>
      </c>
      <c r="H9892">
        <v>0</v>
      </c>
      <c r="I9892">
        <v>0</v>
      </c>
      <c r="J9892">
        <v>0</v>
      </c>
      <c r="K9892">
        <v>0</v>
      </c>
      <c r="L9892">
        <v>0</v>
      </c>
      <c r="M9892">
        <v>4</v>
      </c>
      <c r="N9892">
        <v>0</v>
      </c>
      <c r="O9892">
        <v>0</v>
      </c>
      <c r="P9892">
        <v>0</v>
      </c>
      <c r="Q9892">
        <v>0</v>
      </c>
    </row>
    <row r="9893" spans="1:17" x14ac:dyDescent="0.2">
      <c r="A9893" t="s">
        <v>27631</v>
      </c>
      <c r="B9893" t="s">
        <v>89</v>
      </c>
      <c r="C9893" t="s">
        <v>171</v>
      </c>
      <c r="D9893" t="s">
        <v>17736</v>
      </c>
      <c r="E9893" t="s">
        <v>81</v>
      </c>
      <c r="F9893" t="s">
        <v>4935</v>
      </c>
      <c r="G9893">
        <v>0</v>
      </c>
      <c r="H9893">
        <v>4</v>
      </c>
      <c r="I9893">
        <v>1</v>
      </c>
      <c r="J9893">
        <v>3</v>
      </c>
      <c r="K9893">
        <v>0</v>
      </c>
      <c r="L9893">
        <v>0</v>
      </c>
      <c r="M9893">
        <v>0</v>
      </c>
      <c r="N9893">
        <v>0</v>
      </c>
      <c r="O9893">
        <v>0</v>
      </c>
      <c r="P9893">
        <v>0</v>
      </c>
      <c r="Q9893">
        <v>0</v>
      </c>
    </row>
    <row r="9894" spans="1:17" x14ac:dyDescent="0.2">
      <c r="A9894" t="s">
        <v>27632</v>
      </c>
      <c r="B9894" t="s">
        <v>89</v>
      </c>
      <c r="C9894" t="s">
        <v>171</v>
      </c>
      <c r="D9894" t="s">
        <v>17736</v>
      </c>
      <c r="E9894" t="s">
        <v>81</v>
      </c>
      <c r="F9894" t="s">
        <v>4937</v>
      </c>
      <c r="G9894">
        <v>0</v>
      </c>
      <c r="H9894">
        <v>4</v>
      </c>
      <c r="I9894">
        <v>1</v>
      </c>
      <c r="J9894">
        <v>3</v>
      </c>
      <c r="K9894">
        <v>0</v>
      </c>
      <c r="L9894">
        <v>0</v>
      </c>
      <c r="M9894">
        <v>0</v>
      </c>
      <c r="N9894">
        <v>0</v>
      </c>
      <c r="O9894">
        <v>0</v>
      </c>
      <c r="P9894">
        <v>0</v>
      </c>
      <c r="Q9894">
        <v>0</v>
      </c>
    </row>
    <row r="9895" spans="1:17" x14ac:dyDescent="0.2">
      <c r="A9895" t="s">
        <v>27633</v>
      </c>
      <c r="B9895" t="s">
        <v>89</v>
      </c>
      <c r="C9895" t="s">
        <v>171</v>
      </c>
      <c r="D9895" t="s">
        <v>17736</v>
      </c>
      <c r="E9895" t="s">
        <v>81</v>
      </c>
      <c r="F9895" t="s">
        <v>4939</v>
      </c>
      <c r="G9895">
        <v>0</v>
      </c>
      <c r="H9895">
        <v>0</v>
      </c>
      <c r="I9895">
        <v>0</v>
      </c>
      <c r="J9895">
        <v>0</v>
      </c>
      <c r="K9895">
        <v>0</v>
      </c>
      <c r="L9895">
        <v>0</v>
      </c>
      <c r="M9895">
        <v>4</v>
      </c>
      <c r="N9895">
        <v>0</v>
      </c>
      <c r="O9895">
        <v>0</v>
      </c>
      <c r="P9895">
        <v>0</v>
      </c>
      <c r="Q9895">
        <v>0</v>
      </c>
    </row>
    <row r="9896" spans="1:17" x14ac:dyDescent="0.2">
      <c r="A9896" t="s">
        <v>27634</v>
      </c>
      <c r="B9896" t="s">
        <v>89</v>
      </c>
      <c r="C9896" t="s">
        <v>171</v>
      </c>
      <c r="D9896" t="s">
        <v>17736</v>
      </c>
      <c r="E9896" t="s">
        <v>81</v>
      </c>
      <c r="F9896" t="s">
        <v>4941</v>
      </c>
      <c r="G9896">
        <v>0</v>
      </c>
      <c r="H9896">
        <v>4</v>
      </c>
      <c r="I9896">
        <v>1</v>
      </c>
      <c r="J9896">
        <v>3</v>
      </c>
      <c r="K9896">
        <v>0</v>
      </c>
      <c r="L9896">
        <v>0</v>
      </c>
      <c r="M9896">
        <v>0</v>
      </c>
      <c r="N9896">
        <v>0</v>
      </c>
      <c r="O9896">
        <v>0</v>
      </c>
      <c r="P9896">
        <v>0</v>
      </c>
      <c r="Q9896">
        <v>0</v>
      </c>
    </row>
    <row r="9897" spans="1:17" x14ac:dyDescent="0.2">
      <c r="A9897" t="s">
        <v>27635</v>
      </c>
      <c r="B9897" t="s">
        <v>89</v>
      </c>
      <c r="C9897" t="s">
        <v>171</v>
      </c>
      <c r="D9897" t="s">
        <v>17736</v>
      </c>
      <c r="E9897" t="s">
        <v>81</v>
      </c>
      <c r="F9897" t="s">
        <v>4943</v>
      </c>
      <c r="G9897">
        <v>0</v>
      </c>
      <c r="H9897">
        <v>0</v>
      </c>
      <c r="I9897">
        <v>0</v>
      </c>
      <c r="J9897">
        <v>0</v>
      </c>
      <c r="K9897">
        <v>0</v>
      </c>
      <c r="L9897">
        <v>0</v>
      </c>
      <c r="M9897">
        <v>4</v>
      </c>
      <c r="N9897">
        <v>0</v>
      </c>
      <c r="O9897">
        <v>0</v>
      </c>
      <c r="P9897">
        <v>0</v>
      </c>
      <c r="Q9897">
        <v>0</v>
      </c>
    </row>
    <row r="9898" spans="1:17" x14ac:dyDescent="0.2">
      <c r="A9898" t="s">
        <v>27636</v>
      </c>
      <c r="B9898" t="s">
        <v>89</v>
      </c>
      <c r="C9898" t="s">
        <v>171</v>
      </c>
      <c r="D9898" t="s">
        <v>17736</v>
      </c>
      <c r="E9898" t="s">
        <v>81</v>
      </c>
      <c r="F9898" t="s">
        <v>4925</v>
      </c>
      <c r="G9898">
        <v>0</v>
      </c>
      <c r="H9898">
        <v>0</v>
      </c>
      <c r="I9898">
        <v>0</v>
      </c>
      <c r="J9898">
        <v>0</v>
      </c>
      <c r="K9898">
        <v>0</v>
      </c>
      <c r="L9898">
        <v>0</v>
      </c>
      <c r="M9898">
        <v>0</v>
      </c>
      <c r="N9898">
        <v>3</v>
      </c>
      <c r="O9898">
        <v>3</v>
      </c>
      <c r="P9898">
        <v>0</v>
      </c>
      <c r="Q9898">
        <v>0</v>
      </c>
    </row>
    <row r="9899" spans="1:17" x14ac:dyDescent="0.2">
      <c r="A9899" t="s">
        <v>27637</v>
      </c>
      <c r="B9899" t="s">
        <v>89</v>
      </c>
      <c r="C9899" t="s">
        <v>171</v>
      </c>
      <c r="D9899" t="s">
        <v>17736</v>
      </c>
      <c r="E9899" t="s">
        <v>81</v>
      </c>
      <c r="F9899" t="s">
        <v>4927</v>
      </c>
      <c r="G9899">
        <v>0</v>
      </c>
      <c r="H9899">
        <v>0</v>
      </c>
      <c r="I9899">
        <v>0</v>
      </c>
      <c r="J9899">
        <v>0</v>
      </c>
      <c r="K9899">
        <v>0</v>
      </c>
      <c r="L9899">
        <v>0</v>
      </c>
      <c r="M9899">
        <v>0</v>
      </c>
      <c r="N9899">
        <v>3</v>
      </c>
      <c r="O9899">
        <v>3</v>
      </c>
      <c r="P9899">
        <v>0</v>
      </c>
      <c r="Q9899">
        <v>0</v>
      </c>
    </row>
    <row r="9900" spans="1:17" x14ac:dyDescent="0.2">
      <c r="A9900" t="s">
        <v>27638</v>
      </c>
      <c r="B9900" t="s">
        <v>89</v>
      </c>
      <c r="C9900" t="s">
        <v>171</v>
      </c>
      <c r="D9900" t="s">
        <v>17736</v>
      </c>
      <c r="E9900" t="s">
        <v>81</v>
      </c>
      <c r="F9900" t="s">
        <v>17734</v>
      </c>
      <c r="G9900">
        <v>4</v>
      </c>
      <c r="H9900">
        <v>0</v>
      </c>
      <c r="I9900">
        <v>0</v>
      </c>
      <c r="J9900">
        <v>0</v>
      </c>
      <c r="K9900">
        <v>0</v>
      </c>
      <c r="L9900">
        <v>0</v>
      </c>
      <c r="M9900">
        <v>0</v>
      </c>
      <c r="N9900">
        <v>0</v>
      </c>
      <c r="O9900">
        <v>0</v>
      </c>
      <c r="P9900">
        <v>0</v>
      </c>
      <c r="Q9900">
        <v>0</v>
      </c>
    </row>
    <row r="9901" spans="1:17" x14ac:dyDescent="0.2">
      <c r="A9901" t="s">
        <v>27639</v>
      </c>
      <c r="B9901" t="s">
        <v>89</v>
      </c>
      <c r="C9901" t="s">
        <v>171</v>
      </c>
      <c r="D9901" t="s">
        <v>17754</v>
      </c>
      <c r="E9901" t="s">
        <v>81</v>
      </c>
      <c r="F9901" t="s">
        <v>17734</v>
      </c>
      <c r="G9901">
        <v>5</v>
      </c>
      <c r="H9901">
        <v>0</v>
      </c>
      <c r="I9901">
        <v>0</v>
      </c>
      <c r="J9901">
        <v>0</v>
      </c>
      <c r="K9901">
        <v>0</v>
      </c>
      <c r="L9901">
        <v>0</v>
      </c>
      <c r="M9901">
        <v>0</v>
      </c>
      <c r="N9901">
        <v>0</v>
      </c>
      <c r="O9901">
        <v>0</v>
      </c>
      <c r="P9901">
        <v>0</v>
      </c>
      <c r="Q9901">
        <v>0</v>
      </c>
    </row>
    <row r="9902" spans="1:17" x14ac:dyDescent="0.2">
      <c r="A9902" t="s">
        <v>27640</v>
      </c>
      <c r="B9902" t="s">
        <v>89</v>
      </c>
      <c r="C9902" t="s">
        <v>172</v>
      </c>
      <c r="D9902" t="s">
        <v>17768</v>
      </c>
      <c r="E9902" t="s">
        <v>81</v>
      </c>
      <c r="F9902" t="s">
        <v>17734</v>
      </c>
      <c r="G9902">
        <v>1</v>
      </c>
      <c r="H9902">
        <v>0</v>
      </c>
      <c r="I9902">
        <v>0</v>
      </c>
      <c r="J9902">
        <v>0</v>
      </c>
      <c r="K9902">
        <v>0</v>
      </c>
      <c r="L9902">
        <v>0</v>
      </c>
      <c r="M9902">
        <v>0</v>
      </c>
      <c r="N9902">
        <v>0</v>
      </c>
      <c r="O9902">
        <v>0</v>
      </c>
      <c r="P9902">
        <v>0</v>
      </c>
      <c r="Q9902">
        <v>0</v>
      </c>
    </row>
    <row r="9903" spans="1:17" x14ac:dyDescent="0.2">
      <c r="A9903" t="s">
        <v>27641</v>
      </c>
      <c r="B9903" t="s">
        <v>89</v>
      </c>
      <c r="C9903" t="s">
        <v>172</v>
      </c>
      <c r="D9903" t="s">
        <v>17736</v>
      </c>
      <c r="E9903" t="s">
        <v>83</v>
      </c>
      <c r="F9903" t="s">
        <v>4929</v>
      </c>
      <c r="G9903">
        <v>0</v>
      </c>
      <c r="H9903">
        <v>18</v>
      </c>
      <c r="I9903">
        <v>2</v>
      </c>
      <c r="J9903">
        <v>13</v>
      </c>
      <c r="K9903">
        <v>2</v>
      </c>
      <c r="L9903">
        <v>1</v>
      </c>
      <c r="M9903">
        <v>0</v>
      </c>
      <c r="N9903">
        <v>0</v>
      </c>
      <c r="O9903">
        <v>0</v>
      </c>
      <c r="P9903">
        <v>0</v>
      </c>
      <c r="Q9903">
        <v>0</v>
      </c>
    </row>
    <row r="9904" spans="1:17" x14ac:dyDescent="0.2">
      <c r="A9904" t="s">
        <v>27642</v>
      </c>
      <c r="B9904" t="s">
        <v>89</v>
      </c>
      <c r="C9904" t="s">
        <v>172</v>
      </c>
      <c r="D9904" t="s">
        <v>17736</v>
      </c>
      <c r="E9904" t="s">
        <v>83</v>
      </c>
      <c r="F9904" t="s">
        <v>4931</v>
      </c>
      <c r="G9904">
        <v>0</v>
      </c>
      <c r="H9904">
        <v>18</v>
      </c>
      <c r="I9904">
        <v>2</v>
      </c>
      <c r="J9904">
        <v>12</v>
      </c>
      <c r="K9904">
        <v>1</v>
      </c>
      <c r="L9904">
        <v>3</v>
      </c>
      <c r="M9904">
        <v>0</v>
      </c>
      <c r="N9904">
        <v>0</v>
      </c>
      <c r="O9904">
        <v>0</v>
      </c>
      <c r="P9904">
        <v>0</v>
      </c>
      <c r="Q9904">
        <v>0</v>
      </c>
    </row>
    <row r="9905" spans="1:17" x14ac:dyDescent="0.2">
      <c r="A9905" t="s">
        <v>27643</v>
      </c>
      <c r="B9905" t="s">
        <v>89</v>
      </c>
      <c r="C9905" t="s">
        <v>172</v>
      </c>
      <c r="D9905" t="s">
        <v>17736</v>
      </c>
      <c r="E9905" t="s">
        <v>83</v>
      </c>
      <c r="F9905" t="s">
        <v>4933</v>
      </c>
      <c r="G9905">
        <v>0</v>
      </c>
      <c r="H9905">
        <v>0</v>
      </c>
      <c r="I9905">
        <v>0</v>
      </c>
      <c r="J9905">
        <v>0</v>
      </c>
      <c r="K9905">
        <v>0</v>
      </c>
      <c r="L9905">
        <v>0</v>
      </c>
      <c r="M9905">
        <v>18</v>
      </c>
      <c r="N9905">
        <v>0</v>
      </c>
      <c r="O9905">
        <v>0</v>
      </c>
      <c r="P9905">
        <v>0</v>
      </c>
      <c r="Q9905">
        <v>0</v>
      </c>
    </row>
    <row r="9906" spans="1:17" x14ac:dyDescent="0.2">
      <c r="A9906" t="s">
        <v>27644</v>
      </c>
      <c r="B9906" t="s">
        <v>89</v>
      </c>
      <c r="C9906" t="s">
        <v>172</v>
      </c>
      <c r="D9906" t="s">
        <v>17736</v>
      </c>
      <c r="E9906" t="s">
        <v>83</v>
      </c>
      <c r="F9906" t="s">
        <v>4935</v>
      </c>
      <c r="G9906">
        <v>0</v>
      </c>
      <c r="H9906">
        <v>18</v>
      </c>
      <c r="I9906">
        <v>2</v>
      </c>
      <c r="J9906">
        <v>12</v>
      </c>
      <c r="K9906">
        <v>1</v>
      </c>
      <c r="L9906">
        <v>3</v>
      </c>
      <c r="M9906">
        <v>0</v>
      </c>
      <c r="N9906">
        <v>0</v>
      </c>
      <c r="O9906">
        <v>0</v>
      </c>
      <c r="P9906">
        <v>0</v>
      </c>
      <c r="Q9906">
        <v>0</v>
      </c>
    </row>
    <row r="9907" spans="1:17" x14ac:dyDescent="0.2">
      <c r="A9907" t="s">
        <v>27645</v>
      </c>
      <c r="B9907" t="s">
        <v>89</v>
      </c>
      <c r="C9907" t="s">
        <v>234</v>
      </c>
      <c r="D9907" t="s">
        <v>17736</v>
      </c>
      <c r="E9907" t="s">
        <v>81</v>
      </c>
      <c r="F9907" t="s">
        <v>4933</v>
      </c>
      <c r="G9907">
        <v>0</v>
      </c>
      <c r="H9907">
        <v>0</v>
      </c>
      <c r="I9907">
        <v>0</v>
      </c>
      <c r="J9907">
        <v>0</v>
      </c>
      <c r="K9907">
        <v>0</v>
      </c>
      <c r="L9907">
        <v>0</v>
      </c>
      <c r="M9907">
        <v>4</v>
      </c>
      <c r="N9907">
        <v>0</v>
      </c>
      <c r="O9907">
        <v>0</v>
      </c>
      <c r="P9907">
        <v>0</v>
      </c>
      <c r="Q9907">
        <v>0</v>
      </c>
    </row>
    <row r="9908" spans="1:17" x14ac:dyDescent="0.2">
      <c r="A9908" t="s">
        <v>27646</v>
      </c>
      <c r="B9908" t="s">
        <v>89</v>
      </c>
      <c r="C9908" t="s">
        <v>234</v>
      </c>
      <c r="D9908" t="s">
        <v>17736</v>
      </c>
      <c r="E9908" t="s">
        <v>81</v>
      </c>
      <c r="F9908" t="s">
        <v>4935</v>
      </c>
      <c r="G9908">
        <v>0</v>
      </c>
      <c r="H9908">
        <v>4</v>
      </c>
      <c r="I9908">
        <v>0</v>
      </c>
      <c r="J9908">
        <v>3</v>
      </c>
      <c r="K9908">
        <v>1</v>
      </c>
      <c r="L9908">
        <v>0</v>
      </c>
      <c r="M9908">
        <v>0</v>
      </c>
      <c r="N9908">
        <v>0</v>
      </c>
      <c r="O9908">
        <v>0</v>
      </c>
      <c r="P9908">
        <v>0</v>
      </c>
      <c r="Q9908">
        <v>0</v>
      </c>
    </row>
    <row r="9909" spans="1:17" x14ac:dyDescent="0.2">
      <c r="A9909" t="s">
        <v>27647</v>
      </c>
      <c r="B9909" t="s">
        <v>89</v>
      </c>
      <c r="C9909" t="s">
        <v>234</v>
      </c>
      <c r="D9909" t="s">
        <v>17736</v>
      </c>
      <c r="E9909" t="s">
        <v>81</v>
      </c>
      <c r="F9909" t="s">
        <v>4937</v>
      </c>
      <c r="G9909">
        <v>0</v>
      </c>
      <c r="H9909">
        <v>4</v>
      </c>
      <c r="I9909">
        <v>0</v>
      </c>
      <c r="J9909">
        <v>3</v>
      </c>
      <c r="K9909">
        <v>1</v>
      </c>
      <c r="L9909">
        <v>0</v>
      </c>
      <c r="M9909">
        <v>0</v>
      </c>
      <c r="N9909">
        <v>0</v>
      </c>
      <c r="O9909">
        <v>0</v>
      </c>
      <c r="P9909">
        <v>0</v>
      </c>
      <c r="Q9909">
        <v>0</v>
      </c>
    </row>
    <row r="9910" spans="1:17" x14ac:dyDescent="0.2">
      <c r="A9910" t="s">
        <v>27648</v>
      </c>
      <c r="B9910" t="s">
        <v>89</v>
      </c>
      <c r="C9910" t="s">
        <v>234</v>
      </c>
      <c r="D9910" t="s">
        <v>17736</v>
      </c>
      <c r="E9910" t="s">
        <v>81</v>
      </c>
      <c r="F9910" t="s">
        <v>4939</v>
      </c>
      <c r="G9910">
        <v>0</v>
      </c>
      <c r="H9910">
        <v>0</v>
      </c>
      <c r="I9910">
        <v>0</v>
      </c>
      <c r="J9910">
        <v>0</v>
      </c>
      <c r="K9910">
        <v>0</v>
      </c>
      <c r="L9910">
        <v>0</v>
      </c>
      <c r="M9910">
        <v>4</v>
      </c>
      <c r="N9910">
        <v>0</v>
      </c>
      <c r="O9910">
        <v>0</v>
      </c>
      <c r="P9910">
        <v>0</v>
      </c>
      <c r="Q9910">
        <v>0</v>
      </c>
    </row>
    <row r="9911" spans="1:17" x14ac:dyDescent="0.2">
      <c r="A9911" t="s">
        <v>27649</v>
      </c>
      <c r="B9911" t="s">
        <v>86</v>
      </c>
      <c r="C9911" t="s">
        <v>209</v>
      </c>
      <c r="D9911" t="s">
        <v>17736</v>
      </c>
      <c r="E9911" t="s">
        <v>81</v>
      </c>
      <c r="F9911" t="s">
        <v>4935</v>
      </c>
      <c r="G9911">
        <v>0</v>
      </c>
      <c r="H9911">
        <v>17</v>
      </c>
      <c r="I9911">
        <v>0</v>
      </c>
      <c r="J9911">
        <v>13</v>
      </c>
      <c r="K9911">
        <v>2</v>
      </c>
      <c r="L9911">
        <v>2</v>
      </c>
      <c r="M9911">
        <v>0</v>
      </c>
      <c r="N9911">
        <v>0</v>
      </c>
      <c r="O9911">
        <v>0</v>
      </c>
      <c r="P9911">
        <v>0</v>
      </c>
      <c r="Q9911">
        <v>0</v>
      </c>
    </row>
    <row r="9912" spans="1:17" x14ac:dyDescent="0.2">
      <c r="A9912" t="s">
        <v>27650</v>
      </c>
      <c r="B9912" t="s">
        <v>86</v>
      </c>
      <c r="C9912" t="s">
        <v>209</v>
      </c>
      <c r="D9912" t="s">
        <v>17736</v>
      </c>
      <c r="E9912" t="s">
        <v>81</v>
      </c>
      <c r="F9912" t="s">
        <v>4937</v>
      </c>
      <c r="G9912">
        <v>0</v>
      </c>
      <c r="H9912">
        <v>17</v>
      </c>
      <c r="I9912">
        <v>1</v>
      </c>
      <c r="J9912">
        <v>12</v>
      </c>
      <c r="K9912">
        <v>2</v>
      </c>
      <c r="L9912">
        <v>2</v>
      </c>
      <c r="M9912">
        <v>0</v>
      </c>
      <c r="N9912">
        <v>0</v>
      </c>
      <c r="O9912">
        <v>0</v>
      </c>
      <c r="P9912">
        <v>0</v>
      </c>
      <c r="Q9912">
        <v>0</v>
      </c>
    </row>
    <row r="9913" spans="1:17" x14ac:dyDescent="0.2">
      <c r="A9913" t="s">
        <v>27651</v>
      </c>
      <c r="B9913" t="s">
        <v>86</v>
      </c>
      <c r="C9913" t="s">
        <v>209</v>
      </c>
      <c r="D9913" t="s">
        <v>17736</v>
      </c>
      <c r="E9913" t="s">
        <v>81</v>
      </c>
      <c r="F9913" t="s">
        <v>4939</v>
      </c>
      <c r="G9913">
        <v>0</v>
      </c>
      <c r="H9913">
        <v>0</v>
      </c>
      <c r="I9913">
        <v>0</v>
      </c>
      <c r="J9913">
        <v>0</v>
      </c>
      <c r="K9913">
        <v>0</v>
      </c>
      <c r="L9913">
        <v>0</v>
      </c>
      <c r="M9913">
        <v>17</v>
      </c>
      <c r="N9913">
        <v>0</v>
      </c>
      <c r="O9913">
        <v>0</v>
      </c>
      <c r="P9913">
        <v>0</v>
      </c>
      <c r="Q9913">
        <v>0</v>
      </c>
    </row>
    <row r="9914" spans="1:17" x14ac:dyDescent="0.2">
      <c r="A9914" t="s">
        <v>27652</v>
      </c>
      <c r="B9914" t="s">
        <v>86</v>
      </c>
      <c r="C9914" t="s">
        <v>209</v>
      </c>
      <c r="D9914" t="s">
        <v>17736</v>
      </c>
      <c r="E9914" t="s">
        <v>81</v>
      </c>
      <c r="F9914" t="s">
        <v>4941</v>
      </c>
      <c r="G9914">
        <v>0</v>
      </c>
      <c r="H9914">
        <v>17</v>
      </c>
      <c r="I9914">
        <v>0</v>
      </c>
      <c r="J9914">
        <v>13</v>
      </c>
      <c r="K9914">
        <v>2</v>
      </c>
      <c r="L9914">
        <v>2</v>
      </c>
      <c r="M9914">
        <v>0</v>
      </c>
      <c r="N9914">
        <v>0</v>
      </c>
      <c r="O9914">
        <v>0</v>
      </c>
      <c r="P9914">
        <v>0</v>
      </c>
      <c r="Q9914">
        <v>0</v>
      </c>
    </row>
    <row r="9915" spans="1:17" x14ac:dyDescent="0.2">
      <c r="A9915" t="s">
        <v>27653</v>
      </c>
      <c r="B9915" t="s">
        <v>91</v>
      </c>
      <c r="C9915" t="s">
        <v>143</v>
      </c>
      <c r="D9915" t="s">
        <v>17736</v>
      </c>
      <c r="E9915" t="s">
        <v>83</v>
      </c>
      <c r="F9915" t="s">
        <v>4943</v>
      </c>
      <c r="G9915">
        <v>0</v>
      </c>
      <c r="H9915">
        <v>0</v>
      </c>
      <c r="I9915">
        <v>0</v>
      </c>
      <c r="J9915">
        <v>0</v>
      </c>
      <c r="K9915">
        <v>0</v>
      </c>
      <c r="L9915">
        <v>0</v>
      </c>
      <c r="M9915">
        <v>1</v>
      </c>
      <c r="N9915">
        <v>0</v>
      </c>
      <c r="O9915">
        <v>0</v>
      </c>
      <c r="P9915">
        <v>0</v>
      </c>
      <c r="Q9915">
        <v>0</v>
      </c>
    </row>
    <row r="9916" spans="1:17" x14ac:dyDescent="0.2">
      <c r="A9916" t="s">
        <v>27654</v>
      </c>
      <c r="B9916" t="s">
        <v>91</v>
      </c>
      <c r="C9916" t="s">
        <v>143</v>
      </c>
      <c r="D9916" t="s">
        <v>17736</v>
      </c>
      <c r="E9916" t="s">
        <v>83</v>
      </c>
      <c r="F9916" t="s">
        <v>4925</v>
      </c>
      <c r="G9916">
        <v>0</v>
      </c>
      <c r="H9916">
        <v>0</v>
      </c>
      <c r="I9916">
        <v>0</v>
      </c>
      <c r="J9916">
        <v>0</v>
      </c>
      <c r="K9916">
        <v>0</v>
      </c>
      <c r="L9916">
        <v>0</v>
      </c>
      <c r="M9916">
        <v>0</v>
      </c>
      <c r="N9916">
        <v>1</v>
      </c>
      <c r="O9916">
        <v>1</v>
      </c>
      <c r="P9916">
        <v>0</v>
      </c>
      <c r="Q9916">
        <v>0</v>
      </c>
    </row>
    <row r="9917" spans="1:17" x14ac:dyDescent="0.2">
      <c r="A9917" t="s">
        <v>27655</v>
      </c>
      <c r="B9917" t="s">
        <v>91</v>
      </c>
      <c r="C9917" t="s">
        <v>143</v>
      </c>
      <c r="D9917" t="s">
        <v>17736</v>
      </c>
      <c r="E9917" t="s">
        <v>83</v>
      </c>
      <c r="F9917" t="s">
        <v>4927</v>
      </c>
      <c r="G9917">
        <v>0</v>
      </c>
      <c r="H9917">
        <v>0</v>
      </c>
      <c r="I9917">
        <v>0</v>
      </c>
      <c r="J9917">
        <v>0</v>
      </c>
      <c r="K9917">
        <v>0</v>
      </c>
      <c r="L9917">
        <v>0</v>
      </c>
      <c r="M9917">
        <v>0</v>
      </c>
      <c r="N9917">
        <v>1</v>
      </c>
      <c r="O9917">
        <v>1</v>
      </c>
      <c r="P9917">
        <v>0</v>
      </c>
      <c r="Q9917">
        <v>0</v>
      </c>
    </row>
    <row r="9918" spans="1:17" x14ac:dyDescent="0.2">
      <c r="A9918" t="s">
        <v>27656</v>
      </c>
      <c r="B9918" t="s">
        <v>91</v>
      </c>
      <c r="C9918" t="s">
        <v>143</v>
      </c>
      <c r="D9918" t="s">
        <v>17736</v>
      </c>
      <c r="E9918" t="s">
        <v>83</v>
      </c>
      <c r="F9918" t="s">
        <v>17734</v>
      </c>
      <c r="G9918">
        <v>1</v>
      </c>
      <c r="H9918">
        <v>0</v>
      </c>
      <c r="I9918">
        <v>0</v>
      </c>
      <c r="J9918">
        <v>0</v>
      </c>
      <c r="K9918">
        <v>0</v>
      </c>
      <c r="L9918">
        <v>0</v>
      </c>
      <c r="M9918">
        <v>0</v>
      </c>
      <c r="N9918">
        <v>0</v>
      </c>
      <c r="O9918">
        <v>0</v>
      </c>
      <c r="P9918">
        <v>0</v>
      </c>
      <c r="Q9918">
        <v>0</v>
      </c>
    </row>
    <row r="9919" spans="1:17" x14ac:dyDescent="0.2">
      <c r="A9919" t="s">
        <v>27657</v>
      </c>
      <c r="B9919" t="s">
        <v>91</v>
      </c>
      <c r="C9919" t="s">
        <v>143</v>
      </c>
      <c r="D9919" t="s">
        <v>17736</v>
      </c>
      <c r="E9919" t="s">
        <v>81</v>
      </c>
      <c r="F9919" t="s">
        <v>4929</v>
      </c>
      <c r="G9919">
        <v>0</v>
      </c>
      <c r="H9919">
        <v>3</v>
      </c>
      <c r="I9919">
        <v>0</v>
      </c>
      <c r="J9919">
        <v>2</v>
      </c>
      <c r="K9919">
        <v>0</v>
      </c>
      <c r="L9919">
        <v>1</v>
      </c>
      <c r="M9919">
        <v>0</v>
      </c>
      <c r="N9919">
        <v>0</v>
      </c>
      <c r="O9919">
        <v>0</v>
      </c>
      <c r="P9919">
        <v>0</v>
      </c>
      <c r="Q9919">
        <v>0</v>
      </c>
    </row>
    <row r="9920" spans="1:17" x14ac:dyDescent="0.2">
      <c r="A9920" t="s">
        <v>27658</v>
      </c>
      <c r="B9920" t="s">
        <v>91</v>
      </c>
      <c r="C9920" t="s">
        <v>143</v>
      </c>
      <c r="D9920" t="s">
        <v>17736</v>
      </c>
      <c r="E9920" t="s">
        <v>81</v>
      </c>
      <c r="F9920" t="s">
        <v>4931</v>
      </c>
      <c r="G9920">
        <v>0</v>
      </c>
      <c r="H9920">
        <v>3</v>
      </c>
      <c r="I9920">
        <v>0</v>
      </c>
      <c r="J9920">
        <v>2</v>
      </c>
      <c r="K9920">
        <v>0</v>
      </c>
      <c r="L9920">
        <v>1</v>
      </c>
      <c r="M9920">
        <v>0</v>
      </c>
      <c r="N9920">
        <v>0</v>
      </c>
      <c r="O9920">
        <v>0</v>
      </c>
      <c r="P9920">
        <v>0</v>
      </c>
      <c r="Q9920">
        <v>0</v>
      </c>
    </row>
    <row r="9921" spans="1:17" x14ac:dyDescent="0.2">
      <c r="A9921" t="s">
        <v>27659</v>
      </c>
      <c r="B9921" t="s">
        <v>91</v>
      </c>
      <c r="C9921" t="s">
        <v>143</v>
      </c>
      <c r="D9921" t="s">
        <v>17736</v>
      </c>
      <c r="E9921" t="s">
        <v>81</v>
      </c>
      <c r="F9921" t="s">
        <v>4933</v>
      </c>
      <c r="G9921">
        <v>0</v>
      </c>
      <c r="H9921">
        <v>0</v>
      </c>
      <c r="I9921">
        <v>0</v>
      </c>
      <c r="J9921">
        <v>0</v>
      </c>
      <c r="K9921">
        <v>0</v>
      </c>
      <c r="L9921">
        <v>0</v>
      </c>
      <c r="M9921">
        <v>3</v>
      </c>
      <c r="N9921">
        <v>0</v>
      </c>
      <c r="O9921">
        <v>0</v>
      </c>
      <c r="P9921">
        <v>0</v>
      </c>
      <c r="Q9921">
        <v>0</v>
      </c>
    </row>
    <row r="9922" spans="1:17" x14ac:dyDescent="0.2">
      <c r="A9922" t="s">
        <v>27660</v>
      </c>
      <c r="B9922" t="s">
        <v>91</v>
      </c>
      <c r="C9922" t="s">
        <v>143</v>
      </c>
      <c r="D9922" t="s">
        <v>17736</v>
      </c>
      <c r="E9922" t="s">
        <v>81</v>
      </c>
      <c r="F9922" t="s">
        <v>4935</v>
      </c>
      <c r="G9922">
        <v>0</v>
      </c>
      <c r="H9922">
        <v>3</v>
      </c>
      <c r="I9922">
        <v>0</v>
      </c>
      <c r="J9922">
        <v>2</v>
      </c>
      <c r="K9922">
        <v>0</v>
      </c>
      <c r="L9922">
        <v>1</v>
      </c>
      <c r="M9922">
        <v>0</v>
      </c>
      <c r="N9922">
        <v>0</v>
      </c>
      <c r="O9922">
        <v>0</v>
      </c>
      <c r="P9922">
        <v>0</v>
      </c>
      <c r="Q9922">
        <v>0</v>
      </c>
    </row>
    <row r="9923" spans="1:17" x14ac:dyDescent="0.2">
      <c r="A9923" t="s">
        <v>27661</v>
      </c>
      <c r="B9923" t="s">
        <v>91</v>
      </c>
      <c r="C9923" t="s">
        <v>143</v>
      </c>
      <c r="D9923" t="s">
        <v>17736</v>
      </c>
      <c r="E9923" t="s">
        <v>81</v>
      </c>
      <c r="F9923" t="s">
        <v>4937</v>
      </c>
      <c r="G9923">
        <v>0</v>
      </c>
      <c r="H9923">
        <v>3</v>
      </c>
      <c r="I9923">
        <v>0</v>
      </c>
      <c r="J9923">
        <v>2</v>
      </c>
      <c r="K9923">
        <v>0</v>
      </c>
      <c r="L9923">
        <v>1</v>
      </c>
      <c r="M9923">
        <v>0</v>
      </c>
      <c r="N9923">
        <v>0</v>
      </c>
      <c r="O9923">
        <v>0</v>
      </c>
      <c r="P9923">
        <v>0</v>
      </c>
      <c r="Q9923">
        <v>0</v>
      </c>
    </row>
    <row r="9924" spans="1:17" x14ac:dyDescent="0.2">
      <c r="A9924" t="s">
        <v>27662</v>
      </c>
      <c r="B9924" t="s">
        <v>91</v>
      </c>
      <c r="C9924" t="s">
        <v>143</v>
      </c>
      <c r="D9924" t="s">
        <v>17736</v>
      </c>
      <c r="E9924" t="s">
        <v>81</v>
      </c>
      <c r="F9924" t="s">
        <v>4939</v>
      </c>
      <c r="G9924">
        <v>0</v>
      </c>
      <c r="H9924">
        <v>0</v>
      </c>
      <c r="I9924">
        <v>0</v>
      </c>
      <c r="J9924">
        <v>0</v>
      </c>
      <c r="K9924">
        <v>0</v>
      </c>
      <c r="L9924">
        <v>0</v>
      </c>
      <c r="M9924">
        <v>3</v>
      </c>
      <c r="N9924">
        <v>0</v>
      </c>
      <c r="O9924">
        <v>0</v>
      </c>
      <c r="P9924">
        <v>0</v>
      </c>
      <c r="Q9924">
        <v>0</v>
      </c>
    </row>
    <row r="9925" spans="1:17" x14ac:dyDescent="0.2">
      <c r="A9925" t="s">
        <v>27663</v>
      </c>
      <c r="B9925" t="s">
        <v>91</v>
      </c>
      <c r="C9925" t="s">
        <v>143</v>
      </c>
      <c r="D9925" t="s">
        <v>17736</v>
      </c>
      <c r="E9925" t="s">
        <v>81</v>
      </c>
      <c r="F9925" t="s">
        <v>4941</v>
      </c>
      <c r="G9925">
        <v>0</v>
      </c>
      <c r="H9925">
        <v>3</v>
      </c>
      <c r="I9925">
        <v>0</v>
      </c>
      <c r="J9925">
        <v>2</v>
      </c>
      <c r="K9925">
        <v>0</v>
      </c>
      <c r="L9925">
        <v>1</v>
      </c>
      <c r="M9925">
        <v>0</v>
      </c>
      <c r="N9925">
        <v>0</v>
      </c>
      <c r="O9925">
        <v>0</v>
      </c>
      <c r="P9925">
        <v>0</v>
      </c>
      <c r="Q9925">
        <v>0</v>
      </c>
    </row>
    <row r="9926" spans="1:17" x14ac:dyDescent="0.2">
      <c r="A9926" t="s">
        <v>27664</v>
      </c>
      <c r="B9926" t="s">
        <v>91</v>
      </c>
      <c r="C9926" t="s">
        <v>143</v>
      </c>
      <c r="D9926" t="s">
        <v>17736</v>
      </c>
      <c r="E9926" t="s">
        <v>81</v>
      </c>
      <c r="F9926" t="s">
        <v>4943</v>
      </c>
      <c r="G9926">
        <v>0</v>
      </c>
      <c r="H9926">
        <v>0</v>
      </c>
      <c r="I9926">
        <v>0</v>
      </c>
      <c r="J9926">
        <v>0</v>
      </c>
      <c r="K9926">
        <v>0</v>
      </c>
      <c r="L9926">
        <v>0</v>
      </c>
      <c r="M9926">
        <v>3</v>
      </c>
      <c r="N9926">
        <v>0</v>
      </c>
      <c r="O9926">
        <v>0</v>
      </c>
      <c r="P9926">
        <v>0</v>
      </c>
      <c r="Q9926">
        <v>0</v>
      </c>
    </row>
    <row r="9927" spans="1:17" x14ac:dyDescent="0.2">
      <c r="A9927" t="s">
        <v>27665</v>
      </c>
      <c r="B9927" t="s">
        <v>91</v>
      </c>
      <c r="C9927" t="s">
        <v>143</v>
      </c>
      <c r="D9927" t="s">
        <v>17736</v>
      </c>
      <c r="E9927" t="s">
        <v>81</v>
      </c>
      <c r="F9927" t="s">
        <v>4925</v>
      </c>
      <c r="G9927">
        <v>0</v>
      </c>
      <c r="H9927">
        <v>0</v>
      </c>
      <c r="I9927">
        <v>0</v>
      </c>
      <c r="J9927">
        <v>0</v>
      </c>
      <c r="K9927">
        <v>0</v>
      </c>
      <c r="L9927">
        <v>0</v>
      </c>
      <c r="M9927">
        <v>0</v>
      </c>
      <c r="N9927">
        <v>3</v>
      </c>
      <c r="O9927">
        <v>2</v>
      </c>
      <c r="P9927">
        <v>0</v>
      </c>
      <c r="Q9927">
        <v>1</v>
      </c>
    </row>
    <row r="9928" spans="1:17" x14ac:dyDescent="0.2">
      <c r="A9928" t="s">
        <v>27666</v>
      </c>
      <c r="B9928" t="s">
        <v>91</v>
      </c>
      <c r="C9928" t="s">
        <v>143</v>
      </c>
      <c r="D9928" t="s">
        <v>17736</v>
      </c>
      <c r="E9928" t="s">
        <v>81</v>
      </c>
      <c r="F9928" t="s">
        <v>4927</v>
      </c>
      <c r="G9928">
        <v>0</v>
      </c>
      <c r="H9928">
        <v>0</v>
      </c>
      <c r="I9928">
        <v>0</v>
      </c>
      <c r="J9928">
        <v>0</v>
      </c>
      <c r="K9928">
        <v>0</v>
      </c>
      <c r="L9928">
        <v>0</v>
      </c>
      <c r="M9928">
        <v>0</v>
      </c>
      <c r="N9928">
        <v>3</v>
      </c>
      <c r="O9928">
        <v>2</v>
      </c>
      <c r="P9928">
        <v>0</v>
      </c>
      <c r="Q9928">
        <v>1</v>
      </c>
    </row>
    <row r="9929" spans="1:17" x14ac:dyDescent="0.2">
      <c r="A9929" t="s">
        <v>27667</v>
      </c>
      <c r="B9929" t="s">
        <v>91</v>
      </c>
      <c r="C9929" t="s">
        <v>143</v>
      </c>
      <c r="D9929" t="s">
        <v>17736</v>
      </c>
      <c r="E9929" t="s">
        <v>81</v>
      </c>
      <c r="F9929" t="s">
        <v>17734</v>
      </c>
      <c r="G9929">
        <v>3</v>
      </c>
      <c r="H9929">
        <v>0</v>
      </c>
      <c r="I9929">
        <v>0</v>
      </c>
      <c r="J9929">
        <v>0</v>
      </c>
      <c r="K9929">
        <v>0</v>
      </c>
      <c r="L9929">
        <v>0</v>
      </c>
      <c r="M9929">
        <v>0</v>
      </c>
      <c r="N9929">
        <v>0</v>
      </c>
      <c r="O9929">
        <v>0</v>
      </c>
      <c r="P9929">
        <v>0</v>
      </c>
      <c r="Q9929">
        <v>0</v>
      </c>
    </row>
    <row r="9930" spans="1:17" x14ac:dyDescent="0.2">
      <c r="A9930" t="s">
        <v>27668</v>
      </c>
      <c r="B9930" t="s">
        <v>91</v>
      </c>
      <c r="C9930" t="s">
        <v>150</v>
      </c>
      <c r="D9930" t="s">
        <v>17736</v>
      </c>
      <c r="E9930" t="s">
        <v>81</v>
      </c>
      <c r="F9930" t="s">
        <v>4929</v>
      </c>
      <c r="G9930">
        <v>0</v>
      </c>
      <c r="H9930">
        <v>1</v>
      </c>
      <c r="I9930">
        <v>0</v>
      </c>
      <c r="J9930">
        <v>1</v>
      </c>
      <c r="K9930">
        <v>0</v>
      </c>
      <c r="L9930">
        <v>0</v>
      </c>
      <c r="M9930">
        <v>0</v>
      </c>
      <c r="N9930">
        <v>0</v>
      </c>
      <c r="O9930">
        <v>0</v>
      </c>
      <c r="P9930">
        <v>0</v>
      </c>
      <c r="Q9930">
        <v>0</v>
      </c>
    </row>
    <row r="9931" spans="1:17" x14ac:dyDescent="0.2">
      <c r="A9931" t="s">
        <v>27669</v>
      </c>
      <c r="B9931" t="s">
        <v>91</v>
      </c>
      <c r="C9931" t="s">
        <v>150</v>
      </c>
      <c r="D9931" t="s">
        <v>17736</v>
      </c>
      <c r="E9931" t="s">
        <v>81</v>
      </c>
      <c r="F9931" t="s">
        <v>4931</v>
      </c>
      <c r="G9931">
        <v>0</v>
      </c>
      <c r="H9931">
        <v>1</v>
      </c>
      <c r="I9931">
        <v>0</v>
      </c>
      <c r="J9931">
        <v>1</v>
      </c>
      <c r="K9931">
        <v>0</v>
      </c>
      <c r="L9931">
        <v>0</v>
      </c>
      <c r="M9931">
        <v>0</v>
      </c>
      <c r="N9931">
        <v>0</v>
      </c>
      <c r="O9931">
        <v>0</v>
      </c>
      <c r="P9931">
        <v>0</v>
      </c>
      <c r="Q9931">
        <v>0</v>
      </c>
    </row>
    <row r="9932" spans="1:17" x14ac:dyDescent="0.2">
      <c r="A9932" t="s">
        <v>27670</v>
      </c>
      <c r="B9932" t="s">
        <v>91</v>
      </c>
      <c r="C9932" t="s">
        <v>150</v>
      </c>
      <c r="D9932" t="s">
        <v>17736</v>
      </c>
      <c r="E9932" t="s">
        <v>81</v>
      </c>
      <c r="F9932" t="s">
        <v>4933</v>
      </c>
      <c r="G9932">
        <v>0</v>
      </c>
      <c r="H9932">
        <v>0</v>
      </c>
      <c r="I9932">
        <v>0</v>
      </c>
      <c r="J9932">
        <v>0</v>
      </c>
      <c r="K9932">
        <v>0</v>
      </c>
      <c r="L9932">
        <v>0</v>
      </c>
      <c r="M9932">
        <v>1</v>
      </c>
      <c r="N9932">
        <v>0</v>
      </c>
      <c r="O9932">
        <v>0</v>
      </c>
      <c r="P9932">
        <v>0</v>
      </c>
      <c r="Q9932">
        <v>0</v>
      </c>
    </row>
    <row r="9933" spans="1:17" x14ac:dyDescent="0.2">
      <c r="A9933" t="s">
        <v>27671</v>
      </c>
      <c r="B9933" t="s">
        <v>91</v>
      </c>
      <c r="C9933" t="s">
        <v>150</v>
      </c>
      <c r="D9933" t="s">
        <v>17736</v>
      </c>
      <c r="E9933" t="s">
        <v>81</v>
      </c>
      <c r="F9933" t="s">
        <v>4935</v>
      </c>
      <c r="G9933">
        <v>0</v>
      </c>
      <c r="H9933">
        <v>1</v>
      </c>
      <c r="I9933">
        <v>0</v>
      </c>
      <c r="J9933">
        <v>1</v>
      </c>
      <c r="K9933">
        <v>0</v>
      </c>
      <c r="L9933">
        <v>0</v>
      </c>
      <c r="M9933">
        <v>0</v>
      </c>
      <c r="N9933">
        <v>0</v>
      </c>
      <c r="O9933">
        <v>0</v>
      </c>
      <c r="P9933">
        <v>0</v>
      </c>
      <c r="Q9933">
        <v>0</v>
      </c>
    </row>
    <row r="9934" spans="1:17" x14ac:dyDescent="0.2">
      <c r="A9934" t="s">
        <v>27672</v>
      </c>
      <c r="B9934" t="s">
        <v>91</v>
      </c>
      <c r="C9934" t="s">
        <v>150</v>
      </c>
      <c r="D9934" t="s">
        <v>17736</v>
      </c>
      <c r="E9934" t="s">
        <v>81</v>
      </c>
      <c r="F9934" t="s">
        <v>4937</v>
      </c>
      <c r="G9934">
        <v>0</v>
      </c>
      <c r="H9934">
        <v>1</v>
      </c>
      <c r="I9934">
        <v>0</v>
      </c>
      <c r="J9934">
        <v>1</v>
      </c>
      <c r="K9934">
        <v>0</v>
      </c>
      <c r="L9934">
        <v>0</v>
      </c>
      <c r="M9934">
        <v>0</v>
      </c>
      <c r="N9934">
        <v>0</v>
      </c>
      <c r="O9934">
        <v>0</v>
      </c>
      <c r="P9934">
        <v>0</v>
      </c>
      <c r="Q9934">
        <v>0</v>
      </c>
    </row>
    <row r="9935" spans="1:17" x14ac:dyDescent="0.2">
      <c r="A9935" t="s">
        <v>27673</v>
      </c>
      <c r="B9935" t="s">
        <v>91</v>
      </c>
      <c r="C9935" t="s">
        <v>150</v>
      </c>
      <c r="D9935" t="s">
        <v>17736</v>
      </c>
      <c r="E9935" t="s">
        <v>81</v>
      </c>
      <c r="F9935" t="s">
        <v>4939</v>
      </c>
      <c r="G9935">
        <v>0</v>
      </c>
      <c r="H9935">
        <v>0</v>
      </c>
      <c r="I9935">
        <v>0</v>
      </c>
      <c r="J9935">
        <v>0</v>
      </c>
      <c r="K9935">
        <v>0</v>
      </c>
      <c r="L9935">
        <v>0</v>
      </c>
      <c r="M9935">
        <v>1</v>
      </c>
      <c r="N9935">
        <v>0</v>
      </c>
      <c r="O9935">
        <v>0</v>
      </c>
      <c r="P9935">
        <v>0</v>
      </c>
      <c r="Q9935">
        <v>0</v>
      </c>
    </row>
    <row r="9936" spans="1:17" x14ac:dyDescent="0.2">
      <c r="A9936" t="s">
        <v>27674</v>
      </c>
      <c r="B9936" t="s">
        <v>91</v>
      </c>
      <c r="C9936" t="s">
        <v>150</v>
      </c>
      <c r="D9936" t="s">
        <v>17736</v>
      </c>
      <c r="E9936" t="s">
        <v>81</v>
      </c>
      <c r="F9936" t="s">
        <v>4941</v>
      </c>
      <c r="G9936">
        <v>0</v>
      </c>
      <c r="H9936">
        <v>1</v>
      </c>
      <c r="I9936">
        <v>0</v>
      </c>
      <c r="J9936">
        <v>1</v>
      </c>
      <c r="K9936">
        <v>0</v>
      </c>
      <c r="L9936">
        <v>0</v>
      </c>
      <c r="M9936">
        <v>0</v>
      </c>
      <c r="N9936">
        <v>0</v>
      </c>
      <c r="O9936">
        <v>0</v>
      </c>
      <c r="P9936">
        <v>0</v>
      </c>
      <c r="Q9936">
        <v>0</v>
      </c>
    </row>
    <row r="9937" spans="1:17" x14ac:dyDescent="0.2">
      <c r="A9937" t="s">
        <v>27675</v>
      </c>
      <c r="B9937" t="s">
        <v>91</v>
      </c>
      <c r="C9937" t="s">
        <v>150</v>
      </c>
      <c r="D9937" t="s">
        <v>17736</v>
      </c>
      <c r="E9937" t="s">
        <v>81</v>
      </c>
      <c r="F9937" t="s">
        <v>4943</v>
      </c>
      <c r="G9937">
        <v>0</v>
      </c>
      <c r="H9937">
        <v>0</v>
      </c>
      <c r="I9937">
        <v>0</v>
      </c>
      <c r="J9937">
        <v>0</v>
      </c>
      <c r="K9937">
        <v>0</v>
      </c>
      <c r="L9937">
        <v>0</v>
      </c>
      <c r="M9937">
        <v>1</v>
      </c>
      <c r="N9937">
        <v>0</v>
      </c>
      <c r="O9937">
        <v>0</v>
      </c>
      <c r="P9937">
        <v>0</v>
      </c>
      <c r="Q9937">
        <v>0</v>
      </c>
    </row>
    <row r="9938" spans="1:17" x14ac:dyDescent="0.2">
      <c r="A9938" t="s">
        <v>27676</v>
      </c>
      <c r="B9938" t="s">
        <v>91</v>
      </c>
      <c r="C9938" t="s">
        <v>150</v>
      </c>
      <c r="D9938" t="s">
        <v>17736</v>
      </c>
      <c r="E9938" t="s">
        <v>81</v>
      </c>
      <c r="F9938" t="s">
        <v>4925</v>
      </c>
      <c r="G9938">
        <v>0</v>
      </c>
      <c r="H9938">
        <v>0</v>
      </c>
      <c r="I9938">
        <v>0</v>
      </c>
      <c r="J9938">
        <v>0</v>
      </c>
      <c r="K9938">
        <v>0</v>
      </c>
      <c r="L9938">
        <v>0</v>
      </c>
      <c r="M9938">
        <v>0</v>
      </c>
      <c r="N9938">
        <v>0</v>
      </c>
      <c r="O9938">
        <v>0</v>
      </c>
      <c r="P9938">
        <v>0</v>
      </c>
      <c r="Q9938">
        <v>0</v>
      </c>
    </row>
    <row r="9939" spans="1:17" x14ac:dyDescent="0.2">
      <c r="A9939" t="s">
        <v>27677</v>
      </c>
      <c r="B9939" t="s">
        <v>91</v>
      </c>
      <c r="C9939" t="s">
        <v>150</v>
      </c>
      <c r="D9939" t="s">
        <v>17736</v>
      </c>
      <c r="E9939" t="s">
        <v>81</v>
      </c>
      <c r="F9939" t="s">
        <v>4927</v>
      </c>
      <c r="G9939">
        <v>0</v>
      </c>
      <c r="H9939">
        <v>0</v>
      </c>
      <c r="I9939">
        <v>0</v>
      </c>
      <c r="J9939">
        <v>0</v>
      </c>
      <c r="K9939">
        <v>0</v>
      </c>
      <c r="L9939">
        <v>0</v>
      </c>
      <c r="M9939">
        <v>0</v>
      </c>
      <c r="N9939">
        <v>0</v>
      </c>
      <c r="O9939">
        <v>0</v>
      </c>
      <c r="P9939">
        <v>0</v>
      </c>
      <c r="Q9939">
        <v>0</v>
      </c>
    </row>
    <row r="9940" spans="1:17" x14ac:dyDescent="0.2">
      <c r="A9940" t="s">
        <v>27678</v>
      </c>
      <c r="B9940" t="s">
        <v>91</v>
      </c>
      <c r="C9940" t="s">
        <v>150</v>
      </c>
      <c r="D9940" t="s">
        <v>17736</v>
      </c>
      <c r="E9940" t="s">
        <v>81</v>
      </c>
      <c r="F9940" t="s">
        <v>17734</v>
      </c>
      <c r="G9940">
        <v>1</v>
      </c>
      <c r="H9940">
        <v>0</v>
      </c>
      <c r="I9940">
        <v>0</v>
      </c>
      <c r="J9940">
        <v>0</v>
      </c>
      <c r="K9940">
        <v>0</v>
      </c>
      <c r="L9940">
        <v>0</v>
      </c>
      <c r="M9940">
        <v>0</v>
      </c>
      <c r="N9940">
        <v>0</v>
      </c>
      <c r="O9940">
        <v>0</v>
      </c>
      <c r="P9940">
        <v>0</v>
      </c>
      <c r="Q9940">
        <v>0</v>
      </c>
    </row>
    <row r="9941" spans="1:17" x14ac:dyDescent="0.2">
      <c r="A9941" t="s">
        <v>27679</v>
      </c>
      <c r="B9941" t="s">
        <v>91</v>
      </c>
      <c r="C9941" t="s">
        <v>160</v>
      </c>
      <c r="D9941" t="s">
        <v>17736</v>
      </c>
      <c r="E9941" t="s">
        <v>83</v>
      </c>
      <c r="F9941" t="s">
        <v>4929</v>
      </c>
      <c r="G9941">
        <v>0</v>
      </c>
      <c r="H9941">
        <v>1</v>
      </c>
      <c r="I9941">
        <v>0</v>
      </c>
      <c r="J9941">
        <v>1</v>
      </c>
      <c r="K9941">
        <v>0</v>
      </c>
      <c r="L9941">
        <v>0</v>
      </c>
      <c r="M9941">
        <v>0</v>
      </c>
      <c r="N9941">
        <v>0</v>
      </c>
      <c r="O9941">
        <v>0</v>
      </c>
      <c r="P9941">
        <v>0</v>
      </c>
      <c r="Q9941">
        <v>0</v>
      </c>
    </row>
    <row r="9942" spans="1:17" x14ac:dyDescent="0.2">
      <c r="A9942" t="s">
        <v>27680</v>
      </c>
      <c r="B9942" t="s">
        <v>91</v>
      </c>
      <c r="C9942" t="s">
        <v>160</v>
      </c>
      <c r="D9942" t="s">
        <v>17736</v>
      </c>
      <c r="E9942" t="s">
        <v>83</v>
      </c>
      <c r="F9942" t="s">
        <v>4931</v>
      </c>
      <c r="G9942">
        <v>0</v>
      </c>
      <c r="H9942">
        <v>1</v>
      </c>
      <c r="I9942">
        <v>0</v>
      </c>
      <c r="J9942">
        <v>1</v>
      </c>
      <c r="K9942">
        <v>0</v>
      </c>
      <c r="L9942">
        <v>0</v>
      </c>
      <c r="M9942">
        <v>0</v>
      </c>
      <c r="N9942">
        <v>0</v>
      </c>
      <c r="O9942">
        <v>0</v>
      </c>
      <c r="P9942">
        <v>0</v>
      </c>
      <c r="Q9942">
        <v>0</v>
      </c>
    </row>
    <row r="9943" spans="1:17" x14ac:dyDescent="0.2">
      <c r="A9943" t="s">
        <v>27681</v>
      </c>
      <c r="B9943" t="s">
        <v>89</v>
      </c>
      <c r="C9943" t="s">
        <v>155</v>
      </c>
      <c r="D9943" t="s">
        <v>17736</v>
      </c>
      <c r="E9943" t="s">
        <v>83</v>
      </c>
      <c r="F9943" t="s">
        <v>17734</v>
      </c>
      <c r="G9943">
        <v>12</v>
      </c>
      <c r="H9943">
        <v>0</v>
      </c>
      <c r="I9943">
        <v>0</v>
      </c>
      <c r="J9943">
        <v>0</v>
      </c>
      <c r="K9943">
        <v>0</v>
      </c>
      <c r="L9943">
        <v>0</v>
      </c>
      <c r="M9943">
        <v>0</v>
      </c>
      <c r="N9943">
        <v>0</v>
      </c>
      <c r="O9943">
        <v>0</v>
      </c>
      <c r="P9943">
        <v>0</v>
      </c>
      <c r="Q9943">
        <v>0</v>
      </c>
    </row>
    <row r="9944" spans="1:17" x14ac:dyDescent="0.2">
      <c r="A9944" t="s">
        <v>27682</v>
      </c>
      <c r="B9944" t="s">
        <v>89</v>
      </c>
      <c r="C9944" t="s">
        <v>155</v>
      </c>
      <c r="D9944" t="s">
        <v>17736</v>
      </c>
      <c r="E9944" t="s">
        <v>81</v>
      </c>
      <c r="F9944" t="s">
        <v>4929</v>
      </c>
      <c r="G9944">
        <v>0</v>
      </c>
      <c r="H9944">
        <v>10</v>
      </c>
      <c r="I9944">
        <v>3</v>
      </c>
      <c r="J9944">
        <v>7</v>
      </c>
      <c r="K9944">
        <v>0</v>
      </c>
      <c r="L9944">
        <v>0</v>
      </c>
      <c r="M9944">
        <v>0</v>
      </c>
      <c r="N9944">
        <v>0</v>
      </c>
      <c r="O9944">
        <v>0</v>
      </c>
      <c r="P9944">
        <v>0</v>
      </c>
      <c r="Q9944">
        <v>0</v>
      </c>
    </row>
    <row r="9945" spans="1:17" x14ac:dyDescent="0.2">
      <c r="A9945" t="s">
        <v>27683</v>
      </c>
      <c r="B9945" t="s">
        <v>89</v>
      </c>
      <c r="C9945" t="s">
        <v>155</v>
      </c>
      <c r="D9945" t="s">
        <v>17736</v>
      </c>
      <c r="E9945" t="s">
        <v>81</v>
      </c>
      <c r="F9945" t="s">
        <v>4931</v>
      </c>
      <c r="G9945">
        <v>0</v>
      </c>
      <c r="H9945">
        <v>10</v>
      </c>
      <c r="I9945">
        <v>3</v>
      </c>
      <c r="J9945">
        <v>7</v>
      </c>
      <c r="K9945">
        <v>0</v>
      </c>
      <c r="L9945">
        <v>0</v>
      </c>
      <c r="M9945">
        <v>0</v>
      </c>
      <c r="N9945">
        <v>0</v>
      </c>
      <c r="O9945">
        <v>0</v>
      </c>
      <c r="P9945">
        <v>0</v>
      </c>
      <c r="Q9945">
        <v>0</v>
      </c>
    </row>
    <row r="9946" spans="1:17" x14ac:dyDescent="0.2">
      <c r="A9946" t="s">
        <v>27684</v>
      </c>
      <c r="B9946" t="s">
        <v>89</v>
      </c>
      <c r="C9946" t="s">
        <v>155</v>
      </c>
      <c r="D9946" t="s">
        <v>17736</v>
      </c>
      <c r="E9946" t="s">
        <v>81</v>
      </c>
      <c r="F9946" t="s">
        <v>4933</v>
      </c>
      <c r="G9946">
        <v>0</v>
      </c>
      <c r="H9946">
        <v>0</v>
      </c>
      <c r="I9946">
        <v>0</v>
      </c>
      <c r="J9946">
        <v>0</v>
      </c>
      <c r="K9946">
        <v>0</v>
      </c>
      <c r="L9946">
        <v>0</v>
      </c>
      <c r="M9946">
        <v>10</v>
      </c>
      <c r="N9946">
        <v>0</v>
      </c>
      <c r="O9946">
        <v>0</v>
      </c>
      <c r="P9946">
        <v>0</v>
      </c>
      <c r="Q9946">
        <v>0</v>
      </c>
    </row>
    <row r="9947" spans="1:17" x14ac:dyDescent="0.2">
      <c r="A9947" t="s">
        <v>27685</v>
      </c>
      <c r="B9947" t="s">
        <v>89</v>
      </c>
      <c r="C9947" t="s">
        <v>155</v>
      </c>
      <c r="D9947" t="s">
        <v>17736</v>
      </c>
      <c r="E9947" t="s">
        <v>81</v>
      </c>
      <c r="F9947" t="s">
        <v>4935</v>
      </c>
      <c r="G9947">
        <v>0</v>
      </c>
      <c r="H9947">
        <v>10</v>
      </c>
      <c r="I9947">
        <v>3</v>
      </c>
      <c r="J9947">
        <v>7</v>
      </c>
      <c r="K9947">
        <v>0</v>
      </c>
      <c r="L9947">
        <v>0</v>
      </c>
      <c r="M9947">
        <v>0</v>
      </c>
      <c r="N9947">
        <v>0</v>
      </c>
      <c r="O9947">
        <v>0</v>
      </c>
      <c r="P9947">
        <v>0</v>
      </c>
      <c r="Q9947">
        <v>0</v>
      </c>
    </row>
    <row r="9948" spans="1:17" x14ac:dyDescent="0.2">
      <c r="A9948" t="s">
        <v>27686</v>
      </c>
      <c r="B9948" t="s">
        <v>89</v>
      </c>
      <c r="C9948" t="s">
        <v>155</v>
      </c>
      <c r="D9948" t="s">
        <v>17736</v>
      </c>
      <c r="E9948" t="s">
        <v>81</v>
      </c>
      <c r="F9948" t="s">
        <v>4937</v>
      </c>
      <c r="G9948">
        <v>0</v>
      </c>
      <c r="H9948">
        <v>10</v>
      </c>
      <c r="I9948">
        <v>3</v>
      </c>
      <c r="J9948">
        <v>7</v>
      </c>
      <c r="K9948">
        <v>0</v>
      </c>
      <c r="L9948">
        <v>0</v>
      </c>
      <c r="M9948">
        <v>0</v>
      </c>
      <c r="N9948">
        <v>0</v>
      </c>
      <c r="O9948">
        <v>0</v>
      </c>
      <c r="P9948">
        <v>0</v>
      </c>
      <c r="Q9948">
        <v>0</v>
      </c>
    </row>
    <row r="9949" spans="1:17" x14ac:dyDescent="0.2">
      <c r="A9949" t="s">
        <v>27687</v>
      </c>
      <c r="B9949" t="s">
        <v>89</v>
      </c>
      <c r="C9949" t="s">
        <v>155</v>
      </c>
      <c r="D9949" t="s">
        <v>17736</v>
      </c>
      <c r="E9949" t="s">
        <v>81</v>
      </c>
      <c r="F9949" t="s">
        <v>4939</v>
      </c>
      <c r="G9949">
        <v>0</v>
      </c>
      <c r="H9949">
        <v>0</v>
      </c>
      <c r="I9949">
        <v>0</v>
      </c>
      <c r="J9949">
        <v>0</v>
      </c>
      <c r="K9949">
        <v>0</v>
      </c>
      <c r="L9949">
        <v>0</v>
      </c>
      <c r="M9949">
        <v>10</v>
      </c>
      <c r="N9949">
        <v>0</v>
      </c>
      <c r="O9949">
        <v>0</v>
      </c>
      <c r="P9949">
        <v>0</v>
      </c>
      <c r="Q9949">
        <v>0</v>
      </c>
    </row>
    <row r="9950" spans="1:17" x14ac:dyDescent="0.2">
      <c r="A9950" t="s">
        <v>27688</v>
      </c>
      <c r="B9950" t="s">
        <v>89</v>
      </c>
      <c r="C9950" t="s">
        <v>155</v>
      </c>
      <c r="D9950" t="s">
        <v>17736</v>
      </c>
      <c r="E9950" t="s">
        <v>81</v>
      </c>
      <c r="F9950" t="s">
        <v>4941</v>
      </c>
      <c r="G9950">
        <v>0</v>
      </c>
      <c r="H9950">
        <v>10</v>
      </c>
      <c r="I9950">
        <v>3</v>
      </c>
      <c r="J9950">
        <v>7</v>
      </c>
      <c r="K9950">
        <v>0</v>
      </c>
      <c r="L9950">
        <v>0</v>
      </c>
      <c r="M9950">
        <v>0</v>
      </c>
      <c r="N9950">
        <v>0</v>
      </c>
      <c r="O9950">
        <v>0</v>
      </c>
      <c r="P9950">
        <v>0</v>
      </c>
      <c r="Q9950">
        <v>0</v>
      </c>
    </row>
    <row r="9951" spans="1:17" x14ac:dyDescent="0.2">
      <c r="A9951" t="s">
        <v>27689</v>
      </c>
      <c r="B9951" t="s">
        <v>89</v>
      </c>
      <c r="C9951" t="s">
        <v>155</v>
      </c>
      <c r="D9951" t="s">
        <v>17736</v>
      </c>
      <c r="E9951" t="s">
        <v>81</v>
      </c>
      <c r="F9951" t="s">
        <v>4943</v>
      </c>
      <c r="G9951">
        <v>0</v>
      </c>
      <c r="H9951">
        <v>0</v>
      </c>
      <c r="I9951">
        <v>0</v>
      </c>
      <c r="J9951">
        <v>0</v>
      </c>
      <c r="K9951">
        <v>0</v>
      </c>
      <c r="L9951">
        <v>0</v>
      </c>
      <c r="M9951">
        <v>10</v>
      </c>
      <c r="N9951">
        <v>0</v>
      </c>
      <c r="O9951">
        <v>0</v>
      </c>
      <c r="P9951">
        <v>0</v>
      </c>
      <c r="Q9951">
        <v>0</v>
      </c>
    </row>
    <row r="9952" spans="1:17" x14ac:dyDescent="0.2">
      <c r="A9952" t="s">
        <v>27690</v>
      </c>
      <c r="B9952" t="s">
        <v>89</v>
      </c>
      <c r="C9952" t="s">
        <v>155</v>
      </c>
      <c r="D9952" t="s">
        <v>17736</v>
      </c>
      <c r="E9952" t="s">
        <v>81</v>
      </c>
      <c r="F9952" t="s">
        <v>4925</v>
      </c>
      <c r="G9952">
        <v>0</v>
      </c>
      <c r="H9952">
        <v>0</v>
      </c>
      <c r="I9952">
        <v>0</v>
      </c>
      <c r="J9952">
        <v>0</v>
      </c>
      <c r="K9952">
        <v>0</v>
      </c>
      <c r="L9952">
        <v>0</v>
      </c>
      <c r="M9952">
        <v>0</v>
      </c>
      <c r="N9952">
        <v>4</v>
      </c>
      <c r="O9952">
        <v>4</v>
      </c>
      <c r="P9952">
        <v>0</v>
      </c>
      <c r="Q9952">
        <v>0</v>
      </c>
    </row>
    <row r="9953" spans="1:17" x14ac:dyDescent="0.2">
      <c r="A9953" t="s">
        <v>27691</v>
      </c>
      <c r="B9953" t="s">
        <v>89</v>
      </c>
      <c r="C9953" t="s">
        <v>155</v>
      </c>
      <c r="D9953" t="s">
        <v>17736</v>
      </c>
      <c r="E9953" t="s">
        <v>81</v>
      </c>
      <c r="F9953" t="s">
        <v>4927</v>
      </c>
      <c r="G9953">
        <v>0</v>
      </c>
      <c r="H9953">
        <v>0</v>
      </c>
      <c r="I9953">
        <v>0</v>
      </c>
      <c r="J9953">
        <v>0</v>
      </c>
      <c r="K9953">
        <v>0</v>
      </c>
      <c r="L9953">
        <v>0</v>
      </c>
      <c r="M9953">
        <v>0</v>
      </c>
      <c r="N9953">
        <v>2</v>
      </c>
      <c r="O9953">
        <v>2</v>
      </c>
      <c r="P9953">
        <v>0</v>
      </c>
      <c r="Q9953">
        <v>0</v>
      </c>
    </row>
    <row r="9954" spans="1:17" x14ac:dyDescent="0.2">
      <c r="A9954" t="s">
        <v>27692</v>
      </c>
      <c r="B9954" t="s">
        <v>89</v>
      </c>
      <c r="C9954" t="s">
        <v>155</v>
      </c>
      <c r="D9954" t="s">
        <v>17736</v>
      </c>
      <c r="E9954" t="s">
        <v>81</v>
      </c>
      <c r="F9954" t="s">
        <v>17734</v>
      </c>
      <c r="G9954">
        <v>10</v>
      </c>
      <c r="H9954">
        <v>0</v>
      </c>
      <c r="I9954">
        <v>0</v>
      </c>
      <c r="J9954">
        <v>0</v>
      </c>
      <c r="K9954">
        <v>0</v>
      </c>
      <c r="L9954">
        <v>0</v>
      </c>
      <c r="M9954">
        <v>0</v>
      </c>
      <c r="N9954">
        <v>0</v>
      </c>
      <c r="O9954">
        <v>0</v>
      </c>
      <c r="P9954">
        <v>0</v>
      </c>
      <c r="Q9954">
        <v>0</v>
      </c>
    </row>
    <row r="9955" spans="1:17" x14ac:dyDescent="0.2">
      <c r="A9955" t="s">
        <v>27693</v>
      </c>
      <c r="B9955" t="s">
        <v>89</v>
      </c>
      <c r="C9955" t="s">
        <v>155</v>
      </c>
      <c r="D9955" t="s">
        <v>17754</v>
      </c>
      <c r="E9955" t="s">
        <v>83</v>
      </c>
      <c r="F9955" t="s">
        <v>17734</v>
      </c>
      <c r="G9955">
        <v>4</v>
      </c>
      <c r="H9955">
        <v>0</v>
      </c>
      <c r="I9955">
        <v>0</v>
      </c>
      <c r="J9955">
        <v>0</v>
      </c>
      <c r="K9955">
        <v>0</v>
      </c>
      <c r="L9955">
        <v>0</v>
      </c>
      <c r="M9955">
        <v>0</v>
      </c>
      <c r="N9955">
        <v>0</v>
      </c>
      <c r="O9955">
        <v>0</v>
      </c>
      <c r="P9955">
        <v>0</v>
      </c>
      <c r="Q9955">
        <v>0</v>
      </c>
    </row>
    <row r="9956" spans="1:17" x14ac:dyDescent="0.2">
      <c r="A9956" t="s">
        <v>27694</v>
      </c>
      <c r="B9956" t="s">
        <v>89</v>
      </c>
      <c r="C9956" t="s">
        <v>155</v>
      </c>
      <c r="D9956" t="s">
        <v>17754</v>
      </c>
      <c r="E9956" t="s">
        <v>81</v>
      </c>
      <c r="F9956" t="s">
        <v>17734</v>
      </c>
      <c r="G9956">
        <v>1</v>
      </c>
      <c r="H9956">
        <v>0</v>
      </c>
      <c r="I9956">
        <v>0</v>
      </c>
      <c r="J9956">
        <v>0</v>
      </c>
      <c r="K9956">
        <v>0</v>
      </c>
      <c r="L9956">
        <v>0</v>
      </c>
      <c r="M9956">
        <v>0</v>
      </c>
      <c r="N9956">
        <v>0</v>
      </c>
      <c r="O9956">
        <v>0</v>
      </c>
      <c r="P9956">
        <v>0</v>
      </c>
      <c r="Q9956">
        <v>0</v>
      </c>
    </row>
    <row r="9957" spans="1:17" x14ac:dyDescent="0.2">
      <c r="A9957" t="s">
        <v>27695</v>
      </c>
      <c r="B9957" t="s">
        <v>89</v>
      </c>
      <c r="C9957" t="s">
        <v>156</v>
      </c>
      <c r="D9957" t="s">
        <v>17768</v>
      </c>
      <c r="E9957" t="s">
        <v>83</v>
      </c>
      <c r="F9957" t="s">
        <v>17734</v>
      </c>
      <c r="G9957">
        <v>14</v>
      </c>
      <c r="H9957">
        <v>0</v>
      </c>
      <c r="I9957">
        <v>0</v>
      </c>
      <c r="J9957">
        <v>0</v>
      </c>
      <c r="K9957">
        <v>0</v>
      </c>
      <c r="L9957">
        <v>0</v>
      </c>
      <c r="M9957">
        <v>0</v>
      </c>
      <c r="N9957">
        <v>0</v>
      </c>
      <c r="O9957">
        <v>0</v>
      </c>
      <c r="P9957">
        <v>0</v>
      </c>
      <c r="Q9957">
        <v>0</v>
      </c>
    </row>
    <row r="9958" spans="1:17" x14ac:dyDescent="0.2">
      <c r="A9958" t="s">
        <v>27696</v>
      </c>
      <c r="B9958" t="s">
        <v>89</v>
      </c>
      <c r="C9958" t="s">
        <v>156</v>
      </c>
      <c r="D9958" t="s">
        <v>17768</v>
      </c>
      <c r="E9958" t="s">
        <v>81</v>
      </c>
      <c r="F9958" t="s">
        <v>17734</v>
      </c>
      <c r="G9958">
        <v>3</v>
      </c>
      <c r="H9958">
        <v>0</v>
      </c>
      <c r="I9958">
        <v>0</v>
      </c>
      <c r="J9958">
        <v>0</v>
      </c>
      <c r="K9958">
        <v>0</v>
      </c>
      <c r="L9958">
        <v>0</v>
      </c>
      <c r="M9958">
        <v>0</v>
      </c>
      <c r="N9958">
        <v>0</v>
      </c>
      <c r="O9958">
        <v>0</v>
      </c>
      <c r="P9958">
        <v>0</v>
      </c>
      <c r="Q9958">
        <v>0</v>
      </c>
    </row>
    <row r="9959" spans="1:17" x14ac:dyDescent="0.2">
      <c r="A9959" t="s">
        <v>27697</v>
      </c>
      <c r="B9959" t="s">
        <v>89</v>
      </c>
      <c r="C9959" t="s">
        <v>156</v>
      </c>
      <c r="D9959" t="s">
        <v>17736</v>
      </c>
      <c r="E9959" t="s">
        <v>83</v>
      </c>
      <c r="F9959" t="s">
        <v>4929</v>
      </c>
      <c r="G9959">
        <v>0</v>
      </c>
      <c r="H9959">
        <v>68</v>
      </c>
      <c r="I9959">
        <v>9</v>
      </c>
      <c r="J9959">
        <v>52</v>
      </c>
      <c r="K9959">
        <v>4</v>
      </c>
      <c r="L9959">
        <v>3</v>
      </c>
      <c r="M9959">
        <v>0</v>
      </c>
      <c r="N9959">
        <v>0</v>
      </c>
      <c r="O9959">
        <v>0</v>
      </c>
      <c r="P9959">
        <v>0</v>
      </c>
      <c r="Q9959">
        <v>0</v>
      </c>
    </row>
    <row r="9960" spans="1:17" x14ac:dyDescent="0.2">
      <c r="A9960" t="s">
        <v>27698</v>
      </c>
      <c r="B9960" t="s">
        <v>89</v>
      </c>
      <c r="C9960" t="s">
        <v>156</v>
      </c>
      <c r="D9960" t="s">
        <v>17736</v>
      </c>
      <c r="E9960" t="s">
        <v>83</v>
      </c>
      <c r="F9960" t="s">
        <v>4931</v>
      </c>
      <c r="G9960">
        <v>0</v>
      </c>
      <c r="H9960">
        <v>68</v>
      </c>
      <c r="I9960">
        <v>7</v>
      </c>
      <c r="J9960">
        <v>48</v>
      </c>
      <c r="K9960">
        <v>6</v>
      </c>
      <c r="L9960">
        <v>7</v>
      </c>
      <c r="M9960">
        <v>0</v>
      </c>
      <c r="N9960">
        <v>0</v>
      </c>
      <c r="O9960">
        <v>0</v>
      </c>
      <c r="P9960">
        <v>0</v>
      </c>
      <c r="Q9960">
        <v>0</v>
      </c>
    </row>
    <row r="9961" spans="1:17" x14ac:dyDescent="0.2">
      <c r="A9961" t="s">
        <v>27699</v>
      </c>
      <c r="B9961" t="s">
        <v>89</v>
      </c>
      <c r="C9961" t="s">
        <v>156</v>
      </c>
      <c r="D9961" t="s">
        <v>17736</v>
      </c>
      <c r="E9961" t="s">
        <v>83</v>
      </c>
      <c r="F9961" t="s">
        <v>4933</v>
      </c>
      <c r="G9961">
        <v>0</v>
      </c>
      <c r="H9961">
        <v>0</v>
      </c>
      <c r="I9961">
        <v>0</v>
      </c>
      <c r="J9961">
        <v>0</v>
      </c>
      <c r="K9961">
        <v>0</v>
      </c>
      <c r="L9961">
        <v>0</v>
      </c>
      <c r="M9961">
        <v>68</v>
      </c>
      <c r="N9961">
        <v>0</v>
      </c>
      <c r="O9961">
        <v>0</v>
      </c>
      <c r="P9961">
        <v>0</v>
      </c>
      <c r="Q9961">
        <v>0</v>
      </c>
    </row>
    <row r="9962" spans="1:17" x14ac:dyDescent="0.2">
      <c r="A9962" t="s">
        <v>27700</v>
      </c>
      <c r="B9962" t="s">
        <v>89</v>
      </c>
      <c r="C9962" t="s">
        <v>156</v>
      </c>
      <c r="D9962" t="s">
        <v>17736</v>
      </c>
      <c r="E9962" t="s">
        <v>83</v>
      </c>
      <c r="F9962" t="s">
        <v>4935</v>
      </c>
      <c r="G9962">
        <v>0</v>
      </c>
      <c r="H9962">
        <v>68</v>
      </c>
      <c r="I9962">
        <v>7</v>
      </c>
      <c r="J9962">
        <v>48</v>
      </c>
      <c r="K9962">
        <v>6</v>
      </c>
      <c r="L9962">
        <v>7</v>
      </c>
      <c r="M9962">
        <v>0</v>
      </c>
      <c r="N9962">
        <v>0</v>
      </c>
      <c r="O9962">
        <v>0</v>
      </c>
      <c r="P9962">
        <v>0</v>
      </c>
      <c r="Q9962">
        <v>0</v>
      </c>
    </row>
    <row r="9963" spans="1:17" x14ac:dyDescent="0.2">
      <c r="A9963" t="s">
        <v>27701</v>
      </c>
      <c r="B9963" t="s">
        <v>89</v>
      </c>
      <c r="C9963" t="s">
        <v>156</v>
      </c>
      <c r="D9963" t="s">
        <v>17736</v>
      </c>
      <c r="E9963" t="s">
        <v>83</v>
      </c>
      <c r="F9963" t="s">
        <v>4937</v>
      </c>
      <c r="G9963">
        <v>0</v>
      </c>
      <c r="H9963">
        <v>68</v>
      </c>
      <c r="I9963">
        <v>7</v>
      </c>
      <c r="J9963">
        <v>48</v>
      </c>
      <c r="K9963">
        <v>6</v>
      </c>
      <c r="L9963">
        <v>7</v>
      </c>
      <c r="M9963">
        <v>0</v>
      </c>
      <c r="N9963">
        <v>0</v>
      </c>
      <c r="O9963">
        <v>0</v>
      </c>
      <c r="P9963">
        <v>0</v>
      </c>
      <c r="Q9963">
        <v>0</v>
      </c>
    </row>
    <row r="9964" spans="1:17" x14ac:dyDescent="0.2">
      <c r="A9964" t="s">
        <v>27702</v>
      </c>
      <c r="B9964" t="s">
        <v>89</v>
      </c>
      <c r="C9964" t="s">
        <v>156</v>
      </c>
      <c r="D9964" t="s">
        <v>17736</v>
      </c>
      <c r="E9964" t="s">
        <v>83</v>
      </c>
      <c r="F9964" t="s">
        <v>4939</v>
      </c>
      <c r="G9964">
        <v>0</v>
      </c>
      <c r="H9964">
        <v>0</v>
      </c>
      <c r="I9964">
        <v>0</v>
      </c>
      <c r="J9964">
        <v>0</v>
      </c>
      <c r="K9964">
        <v>0</v>
      </c>
      <c r="L9964">
        <v>0</v>
      </c>
      <c r="M9964">
        <v>68</v>
      </c>
      <c r="N9964">
        <v>0</v>
      </c>
      <c r="O9964">
        <v>0</v>
      </c>
      <c r="P9964">
        <v>0</v>
      </c>
      <c r="Q9964">
        <v>0</v>
      </c>
    </row>
    <row r="9965" spans="1:17" x14ac:dyDescent="0.2">
      <c r="A9965" t="s">
        <v>27703</v>
      </c>
      <c r="B9965" t="s">
        <v>89</v>
      </c>
      <c r="C9965" t="s">
        <v>156</v>
      </c>
      <c r="D9965" t="s">
        <v>17736</v>
      </c>
      <c r="E9965" t="s">
        <v>83</v>
      </c>
      <c r="F9965" t="s">
        <v>4941</v>
      </c>
      <c r="G9965">
        <v>0</v>
      </c>
      <c r="H9965">
        <v>68</v>
      </c>
      <c r="I9965">
        <v>7</v>
      </c>
      <c r="J9965">
        <v>52</v>
      </c>
      <c r="K9965">
        <v>6</v>
      </c>
      <c r="L9965">
        <v>3</v>
      </c>
      <c r="M9965">
        <v>0</v>
      </c>
      <c r="N9965">
        <v>0</v>
      </c>
      <c r="O9965">
        <v>0</v>
      </c>
      <c r="P9965">
        <v>0</v>
      </c>
      <c r="Q9965">
        <v>0</v>
      </c>
    </row>
    <row r="9966" spans="1:17" x14ac:dyDescent="0.2">
      <c r="A9966" t="s">
        <v>27704</v>
      </c>
      <c r="B9966" t="s">
        <v>89</v>
      </c>
      <c r="C9966" t="s">
        <v>156</v>
      </c>
      <c r="D9966" t="s">
        <v>17736</v>
      </c>
      <c r="E9966" t="s">
        <v>83</v>
      </c>
      <c r="F9966" t="s">
        <v>4943</v>
      </c>
      <c r="G9966">
        <v>0</v>
      </c>
      <c r="H9966">
        <v>0</v>
      </c>
      <c r="I9966">
        <v>0</v>
      </c>
      <c r="J9966">
        <v>0</v>
      </c>
      <c r="K9966">
        <v>0</v>
      </c>
      <c r="L9966">
        <v>0</v>
      </c>
      <c r="M9966">
        <v>68</v>
      </c>
      <c r="N9966">
        <v>0</v>
      </c>
      <c r="O9966">
        <v>0</v>
      </c>
      <c r="P9966">
        <v>0</v>
      </c>
      <c r="Q9966">
        <v>0</v>
      </c>
    </row>
    <row r="9967" spans="1:17" x14ac:dyDescent="0.2">
      <c r="A9967" t="s">
        <v>27705</v>
      </c>
      <c r="B9967" t="s">
        <v>89</v>
      </c>
      <c r="C9967" t="s">
        <v>156</v>
      </c>
      <c r="D9967" t="s">
        <v>17736</v>
      </c>
      <c r="E9967" t="s">
        <v>83</v>
      </c>
      <c r="F9967" t="s">
        <v>4925</v>
      </c>
      <c r="G9967">
        <v>0</v>
      </c>
      <c r="H9967">
        <v>0</v>
      </c>
      <c r="I9967">
        <v>0</v>
      </c>
      <c r="J9967">
        <v>0</v>
      </c>
      <c r="K9967">
        <v>0</v>
      </c>
      <c r="L9967">
        <v>0</v>
      </c>
      <c r="M9967">
        <v>0</v>
      </c>
      <c r="N9967">
        <v>29</v>
      </c>
      <c r="O9967">
        <v>26</v>
      </c>
      <c r="P9967">
        <v>3</v>
      </c>
      <c r="Q9967">
        <v>0</v>
      </c>
    </row>
    <row r="9968" spans="1:17" x14ac:dyDescent="0.2">
      <c r="A9968" t="s">
        <v>27706</v>
      </c>
      <c r="B9968" t="s">
        <v>89</v>
      </c>
      <c r="C9968" t="s">
        <v>156</v>
      </c>
      <c r="D9968" t="s">
        <v>17736</v>
      </c>
      <c r="E9968" t="s">
        <v>83</v>
      </c>
      <c r="F9968" t="s">
        <v>4927</v>
      </c>
      <c r="G9968">
        <v>0</v>
      </c>
      <c r="H9968">
        <v>0</v>
      </c>
      <c r="I9968">
        <v>0</v>
      </c>
      <c r="J9968">
        <v>0</v>
      </c>
      <c r="K9968">
        <v>0</v>
      </c>
      <c r="L9968">
        <v>0</v>
      </c>
      <c r="M9968">
        <v>0</v>
      </c>
      <c r="N9968">
        <v>24</v>
      </c>
      <c r="O9968">
        <v>22</v>
      </c>
      <c r="P9968">
        <v>2</v>
      </c>
      <c r="Q9968">
        <v>0</v>
      </c>
    </row>
    <row r="9969" spans="1:17" x14ac:dyDescent="0.2">
      <c r="A9969" t="s">
        <v>27707</v>
      </c>
      <c r="B9969" t="s">
        <v>89</v>
      </c>
      <c r="C9969" t="s">
        <v>156</v>
      </c>
      <c r="D9969" t="s">
        <v>17736</v>
      </c>
      <c r="E9969" t="s">
        <v>83</v>
      </c>
      <c r="F9969" t="s">
        <v>17734</v>
      </c>
      <c r="G9969">
        <v>68</v>
      </c>
      <c r="H9969">
        <v>0</v>
      </c>
      <c r="I9969">
        <v>0</v>
      </c>
      <c r="J9969">
        <v>0</v>
      </c>
      <c r="K9969">
        <v>0</v>
      </c>
      <c r="L9969">
        <v>0</v>
      </c>
      <c r="M9969">
        <v>0</v>
      </c>
      <c r="N9969">
        <v>0</v>
      </c>
      <c r="O9969">
        <v>0</v>
      </c>
      <c r="P9969">
        <v>0</v>
      </c>
      <c r="Q9969">
        <v>0</v>
      </c>
    </row>
    <row r="9970" spans="1:17" x14ac:dyDescent="0.2">
      <c r="A9970" t="s">
        <v>27708</v>
      </c>
      <c r="B9970" t="s">
        <v>89</v>
      </c>
      <c r="C9970" t="s">
        <v>156</v>
      </c>
      <c r="D9970" t="s">
        <v>17736</v>
      </c>
      <c r="E9970" t="s">
        <v>81</v>
      </c>
      <c r="F9970" t="s">
        <v>4929</v>
      </c>
      <c r="G9970">
        <v>0</v>
      </c>
      <c r="H9970">
        <v>95</v>
      </c>
      <c r="I9970">
        <v>8</v>
      </c>
      <c r="J9970">
        <v>72</v>
      </c>
      <c r="K9970">
        <v>7</v>
      </c>
      <c r="L9970">
        <v>8</v>
      </c>
      <c r="M9970">
        <v>0</v>
      </c>
      <c r="N9970">
        <v>0</v>
      </c>
      <c r="O9970">
        <v>0</v>
      </c>
      <c r="P9970">
        <v>0</v>
      </c>
      <c r="Q9970">
        <v>0</v>
      </c>
    </row>
    <row r="9971" spans="1:17" x14ac:dyDescent="0.2">
      <c r="A9971" t="s">
        <v>27709</v>
      </c>
      <c r="B9971" t="s">
        <v>89</v>
      </c>
      <c r="C9971" t="s">
        <v>162</v>
      </c>
      <c r="D9971" t="s">
        <v>17736</v>
      </c>
      <c r="E9971" t="s">
        <v>83</v>
      </c>
      <c r="F9971" t="s">
        <v>4935</v>
      </c>
      <c r="G9971">
        <v>0</v>
      </c>
      <c r="H9971">
        <v>36</v>
      </c>
      <c r="I9971">
        <v>9</v>
      </c>
      <c r="J9971">
        <v>25</v>
      </c>
      <c r="K9971">
        <v>0</v>
      </c>
      <c r="L9971">
        <v>2</v>
      </c>
      <c r="M9971">
        <v>0</v>
      </c>
      <c r="N9971">
        <v>0</v>
      </c>
      <c r="O9971">
        <v>0</v>
      </c>
      <c r="P9971">
        <v>0</v>
      </c>
      <c r="Q9971">
        <v>0</v>
      </c>
    </row>
    <row r="9972" spans="1:17" x14ac:dyDescent="0.2">
      <c r="A9972" t="s">
        <v>27710</v>
      </c>
      <c r="B9972" t="s">
        <v>89</v>
      </c>
      <c r="C9972" t="s">
        <v>162</v>
      </c>
      <c r="D9972" t="s">
        <v>17736</v>
      </c>
      <c r="E9972" t="s">
        <v>83</v>
      </c>
      <c r="F9972" t="s">
        <v>4937</v>
      </c>
      <c r="G9972">
        <v>0</v>
      </c>
      <c r="H9972">
        <v>36</v>
      </c>
      <c r="I9972">
        <v>10</v>
      </c>
      <c r="J9972">
        <v>24</v>
      </c>
      <c r="K9972">
        <v>0</v>
      </c>
      <c r="L9972">
        <v>2</v>
      </c>
      <c r="M9972">
        <v>0</v>
      </c>
      <c r="N9972">
        <v>0</v>
      </c>
      <c r="O9972">
        <v>0</v>
      </c>
      <c r="P9972">
        <v>0</v>
      </c>
      <c r="Q9972">
        <v>0</v>
      </c>
    </row>
    <row r="9973" spans="1:17" x14ac:dyDescent="0.2">
      <c r="A9973" t="s">
        <v>27711</v>
      </c>
      <c r="B9973" t="s">
        <v>89</v>
      </c>
      <c r="C9973" t="s">
        <v>162</v>
      </c>
      <c r="D9973" t="s">
        <v>17736</v>
      </c>
      <c r="E9973" t="s">
        <v>83</v>
      </c>
      <c r="F9973" t="s">
        <v>4939</v>
      </c>
      <c r="G9973">
        <v>0</v>
      </c>
      <c r="H9973">
        <v>0</v>
      </c>
      <c r="I9973">
        <v>0</v>
      </c>
      <c r="J9973">
        <v>0</v>
      </c>
      <c r="K9973">
        <v>0</v>
      </c>
      <c r="L9973">
        <v>0</v>
      </c>
      <c r="M9973">
        <v>36</v>
      </c>
      <c r="N9973">
        <v>0</v>
      </c>
      <c r="O9973">
        <v>0</v>
      </c>
      <c r="P9973">
        <v>0</v>
      </c>
      <c r="Q9973">
        <v>0</v>
      </c>
    </row>
    <row r="9974" spans="1:17" x14ac:dyDescent="0.2">
      <c r="A9974" t="s">
        <v>27712</v>
      </c>
      <c r="B9974" t="s">
        <v>89</v>
      </c>
      <c r="C9974" t="s">
        <v>162</v>
      </c>
      <c r="D9974" t="s">
        <v>17736</v>
      </c>
      <c r="E9974" t="s">
        <v>83</v>
      </c>
      <c r="F9974" t="s">
        <v>4941</v>
      </c>
      <c r="G9974">
        <v>0</v>
      </c>
      <c r="H9974">
        <v>36</v>
      </c>
      <c r="I9974">
        <v>9</v>
      </c>
      <c r="J9974">
        <v>26</v>
      </c>
      <c r="K9974">
        <v>0</v>
      </c>
      <c r="L9974">
        <v>1</v>
      </c>
      <c r="M9974">
        <v>0</v>
      </c>
      <c r="N9974">
        <v>0</v>
      </c>
      <c r="O9974">
        <v>0</v>
      </c>
      <c r="P9974">
        <v>0</v>
      </c>
      <c r="Q9974">
        <v>0</v>
      </c>
    </row>
    <row r="9975" spans="1:17" x14ac:dyDescent="0.2">
      <c r="A9975" t="s">
        <v>27713</v>
      </c>
      <c r="B9975" t="s">
        <v>89</v>
      </c>
      <c r="C9975" t="s">
        <v>162</v>
      </c>
      <c r="D9975" t="s">
        <v>17736</v>
      </c>
      <c r="E9975" t="s">
        <v>83</v>
      </c>
      <c r="F9975" t="s">
        <v>4943</v>
      </c>
      <c r="G9975">
        <v>0</v>
      </c>
      <c r="H9975">
        <v>0</v>
      </c>
      <c r="I9975">
        <v>0</v>
      </c>
      <c r="J9975">
        <v>0</v>
      </c>
      <c r="K9975">
        <v>0</v>
      </c>
      <c r="L9975">
        <v>0</v>
      </c>
      <c r="M9975">
        <v>36</v>
      </c>
      <c r="N9975">
        <v>0</v>
      </c>
      <c r="O9975">
        <v>0</v>
      </c>
      <c r="P9975">
        <v>0</v>
      </c>
      <c r="Q9975">
        <v>0</v>
      </c>
    </row>
    <row r="9976" spans="1:17" x14ac:dyDescent="0.2">
      <c r="A9976" t="s">
        <v>27714</v>
      </c>
      <c r="B9976" t="s">
        <v>89</v>
      </c>
      <c r="C9976" t="s">
        <v>162</v>
      </c>
      <c r="D9976" t="s">
        <v>17736</v>
      </c>
      <c r="E9976" t="s">
        <v>83</v>
      </c>
      <c r="F9976" t="s">
        <v>4925</v>
      </c>
      <c r="G9976">
        <v>0</v>
      </c>
      <c r="H9976">
        <v>0</v>
      </c>
      <c r="I9976">
        <v>0</v>
      </c>
      <c r="J9976">
        <v>0</v>
      </c>
      <c r="K9976">
        <v>0</v>
      </c>
      <c r="L9976">
        <v>0</v>
      </c>
      <c r="M9976">
        <v>0</v>
      </c>
      <c r="N9976">
        <v>15</v>
      </c>
      <c r="O9976">
        <v>14</v>
      </c>
      <c r="P9976">
        <v>1</v>
      </c>
      <c r="Q9976">
        <v>0</v>
      </c>
    </row>
    <row r="9977" spans="1:17" x14ac:dyDescent="0.2">
      <c r="A9977" t="s">
        <v>27715</v>
      </c>
      <c r="B9977" t="s">
        <v>89</v>
      </c>
      <c r="C9977" t="s">
        <v>162</v>
      </c>
      <c r="D9977" t="s">
        <v>17736</v>
      </c>
      <c r="E9977" t="s">
        <v>83</v>
      </c>
      <c r="F9977" t="s">
        <v>4927</v>
      </c>
      <c r="G9977">
        <v>0</v>
      </c>
      <c r="H9977">
        <v>0</v>
      </c>
      <c r="I9977">
        <v>0</v>
      </c>
      <c r="J9977">
        <v>0</v>
      </c>
      <c r="K9977">
        <v>0</v>
      </c>
      <c r="L9977">
        <v>0</v>
      </c>
      <c r="M9977">
        <v>0</v>
      </c>
      <c r="N9977">
        <v>13</v>
      </c>
      <c r="O9977">
        <v>12</v>
      </c>
      <c r="P9977">
        <v>1</v>
      </c>
      <c r="Q9977">
        <v>0</v>
      </c>
    </row>
    <row r="9978" spans="1:17" x14ac:dyDescent="0.2">
      <c r="A9978" t="s">
        <v>27716</v>
      </c>
      <c r="B9978" t="s">
        <v>89</v>
      </c>
      <c r="C9978" t="s">
        <v>162</v>
      </c>
      <c r="D9978" t="s">
        <v>17736</v>
      </c>
      <c r="E9978" t="s">
        <v>83</v>
      </c>
      <c r="F9978" t="s">
        <v>17734</v>
      </c>
      <c r="G9978">
        <v>36</v>
      </c>
      <c r="H9978">
        <v>0</v>
      </c>
      <c r="I9978">
        <v>0</v>
      </c>
      <c r="J9978">
        <v>0</v>
      </c>
      <c r="K9978">
        <v>0</v>
      </c>
      <c r="L9978">
        <v>0</v>
      </c>
      <c r="M9978">
        <v>0</v>
      </c>
      <c r="N9978">
        <v>0</v>
      </c>
      <c r="O9978">
        <v>0</v>
      </c>
      <c r="P9978">
        <v>0</v>
      </c>
      <c r="Q9978">
        <v>0</v>
      </c>
    </row>
    <row r="9979" spans="1:17" x14ac:dyDescent="0.2">
      <c r="A9979" t="s">
        <v>27717</v>
      </c>
      <c r="B9979" t="s">
        <v>89</v>
      </c>
      <c r="C9979" t="s">
        <v>162</v>
      </c>
      <c r="D9979" t="s">
        <v>17736</v>
      </c>
      <c r="E9979" t="s">
        <v>81</v>
      </c>
      <c r="F9979" t="s">
        <v>4929</v>
      </c>
      <c r="G9979">
        <v>0</v>
      </c>
      <c r="H9979">
        <v>56</v>
      </c>
      <c r="I9979">
        <v>9</v>
      </c>
      <c r="J9979">
        <v>40</v>
      </c>
      <c r="K9979">
        <v>6</v>
      </c>
      <c r="L9979">
        <v>1</v>
      </c>
      <c r="M9979">
        <v>0</v>
      </c>
      <c r="N9979">
        <v>0</v>
      </c>
      <c r="O9979">
        <v>0</v>
      </c>
      <c r="P9979">
        <v>0</v>
      </c>
      <c r="Q9979">
        <v>0</v>
      </c>
    </row>
    <row r="9980" spans="1:17" x14ac:dyDescent="0.2">
      <c r="A9980" t="s">
        <v>27718</v>
      </c>
      <c r="B9980" t="s">
        <v>89</v>
      </c>
      <c r="C9980" t="s">
        <v>162</v>
      </c>
      <c r="D9980" t="s">
        <v>17736</v>
      </c>
      <c r="E9980" t="s">
        <v>81</v>
      </c>
      <c r="F9980" t="s">
        <v>4931</v>
      </c>
      <c r="G9980">
        <v>0</v>
      </c>
      <c r="H9980">
        <v>56</v>
      </c>
      <c r="I9980">
        <v>9</v>
      </c>
      <c r="J9980">
        <v>39</v>
      </c>
      <c r="K9980">
        <v>7</v>
      </c>
      <c r="L9980">
        <v>1</v>
      </c>
      <c r="M9980">
        <v>0</v>
      </c>
      <c r="N9980">
        <v>0</v>
      </c>
      <c r="O9980">
        <v>0</v>
      </c>
      <c r="P9980">
        <v>0</v>
      </c>
      <c r="Q9980">
        <v>0</v>
      </c>
    </row>
    <row r="9981" spans="1:17" x14ac:dyDescent="0.2">
      <c r="A9981" t="s">
        <v>27719</v>
      </c>
      <c r="B9981" t="s">
        <v>89</v>
      </c>
      <c r="C9981" t="s">
        <v>162</v>
      </c>
      <c r="D9981" t="s">
        <v>17736</v>
      </c>
      <c r="E9981" t="s">
        <v>81</v>
      </c>
      <c r="F9981" t="s">
        <v>4933</v>
      </c>
      <c r="G9981">
        <v>0</v>
      </c>
      <c r="H9981">
        <v>0</v>
      </c>
      <c r="I9981">
        <v>0</v>
      </c>
      <c r="J9981">
        <v>0</v>
      </c>
      <c r="K9981">
        <v>0</v>
      </c>
      <c r="L9981">
        <v>0</v>
      </c>
      <c r="M9981">
        <v>56</v>
      </c>
      <c r="N9981">
        <v>0</v>
      </c>
      <c r="O9981">
        <v>0</v>
      </c>
      <c r="P9981">
        <v>0</v>
      </c>
      <c r="Q9981">
        <v>0</v>
      </c>
    </row>
    <row r="9982" spans="1:17" x14ac:dyDescent="0.2">
      <c r="A9982" t="s">
        <v>27720</v>
      </c>
      <c r="B9982" t="s">
        <v>89</v>
      </c>
      <c r="C9982" t="s">
        <v>162</v>
      </c>
      <c r="D9982" t="s">
        <v>17736</v>
      </c>
      <c r="E9982" t="s">
        <v>81</v>
      </c>
      <c r="F9982" t="s">
        <v>4935</v>
      </c>
      <c r="G9982">
        <v>0</v>
      </c>
      <c r="H9982">
        <v>56</v>
      </c>
      <c r="I9982">
        <v>9</v>
      </c>
      <c r="J9982">
        <v>39</v>
      </c>
      <c r="K9982">
        <v>7</v>
      </c>
      <c r="L9982">
        <v>1</v>
      </c>
      <c r="M9982">
        <v>0</v>
      </c>
      <c r="N9982">
        <v>0</v>
      </c>
      <c r="O9982">
        <v>0</v>
      </c>
      <c r="P9982">
        <v>0</v>
      </c>
      <c r="Q9982">
        <v>0</v>
      </c>
    </row>
    <row r="9983" spans="1:17" x14ac:dyDescent="0.2">
      <c r="A9983" t="s">
        <v>27721</v>
      </c>
      <c r="B9983" t="s">
        <v>89</v>
      </c>
      <c r="C9983" t="s">
        <v>162</v>
      </c>
      <c r="D9983" t="s">
        <v>17736</v>
      </c>
      <c r="E9983" t="s">
        <v>81</v>
      </c>
      <c r="F9983" t="s">
        <v>4937</v>
      </c>
      <c r="G9983">
        <v>0</v>
      </c>
      <c r="H9983">
        <v>56</v>
      </c>
      <c r="I9983">
        <v>9</v>
      </c>
      <c r="J9983">
        <v>39</v>
      </c>
      <c r="K9983">
        <v>7</v>
      </c>
      <c r="L9983">
        <v>1</v>
      </c>
      <c r="M9983">
        <v>0</v>
      </c>
      <c r="N9983">
        <v>0</v>
      </c>
      <c r="O9983">
        <v>0</v>
      </c>
      <c r="P9983">
        <v>0</v>
      </c>
      <c r="Q9983">
        <v>0</v>
      </c>
    </row>
    <row r="9984" spans="1:17" x14ac:dyDescent="0.2">
      <c r="A9984" t="s">
        <v>27722</v>
      </c>
      <c r="B9984" t="s">
        <v>89</v>
      </c>
      <c r="C9984" t="s">
        <v>162</v>
      </c>
      <c r="D9984" t="s">
        <v>17736</v>
      </c>
      <c r="E9984" t="s">
        <v>81</v>
      </c>
      <c r="F9984" t="s">
        <v>4939</v>
      </c>
      <c r="G9984">
        <v>0</v>
      </c>
      <c r="H9984">
        <v>0</v>
      </c>
      <c r="I9984">
        <v>0</v>
      </c>
      <c r="J9984">
        <v>0</v>
      </c>
      <c r="K9984">
        <v>0</v>
      </c>
      <c r="L9984">
        <v>0</v>
      </c>
      <c r="M9984">
        <v>56</v>
      </c>
      <c r="N9984">
        <v>0</v>
      </c>
      <c r="O9984">
        <v>0</v>
      </c>
      <c r="P9984">
        <v>0</v>
      </c>
      <c r="Q9984">
        <v>0</v>
      </c>
    </row>
    <row r="9985" spans="1:17" x14ac:dyDescent="0.2">
      <c r="A9985" t="s">
        <v>27723</v>
      </c>
      <c r="B9985" t="s">
        <v>89</v>
      </c>
      <c r="C9985" t="s">
        <v>162</v>
      </c>
      <c r="D9985" t="s">
        <v>17736</v>
      </c>
      <c r="E9985" t="s">
        <v>81</v>
      </c>
      <c r="F9985" t="s">
        <v>4941</v>
      </c>
      <c r="G9985">
        <v>0</v>
      </c>
      <c r="H9985">
        <v>56</v>
      </c>
      <c r="I9985">
        <v>9</v>
      </c>
      <c r="J9985">
        <v>40</v>
      </c>
      <c r="K9985">
        <v>6</v>
      </c>
      <c r="L9985">
        <v>1</v>
      </c>
      <c r="M9985">
        <v>0</v>
      </c>
      <c r="N9985">
        <v>0</v>
      </c>
      <c r="O9985">
        <v>0</v>
      </c>
      <c r="P9985">
        <v>0</v>
      </c>
      <c r="Q9985">
        <v>0</v>
      </c>
    </row>
    <row r="9986" spans="1:17" x14ac:dyDescent="0.2">
      <c r="A9986" t="s">
        <v>27724</v>
      </c>
      <c r="B9986" t="s">
        <v>89</v>
      </c>
      <c r="C9986" t="s">
        <v>162</v>
      </c>
      <c r="D9986" t="s">
        <v>17736</v>
      </c>
      <c r="E9986" t="s">
        <v>81</v>
      </c>
      <c r="F9986" t="s">
        <v>4943</v>
      </c>
      <c r="G9986">
        <v>0</v>
      </c>
      <c r="H9986">
        <v>0</v>
      </c>
      <c r="I9986">
        <v>0</v>
      </c>
      <c r="J9986">
        <v>0</v>
      </c>
      <c r="K9986">
        <v>0</v>
      </c>
      <c r="L9986">
        <v>0</v>
      </c>
      <c r="M9986">
        <v>56</v>
      </c>
      <c r="N9986">
        <v>0</v>
      </c>
      <c r="O9986">
        <v>0</v>
      </c>
      <c r="P9986">
        <v>0</v>
      </c>
      <c r="Q9986">
        <v>0</v>
      </c>
    </row>
    <row r="9987" spans="1:17" x14ac:dyDescent="0.2">
      <c r="A9987" t="s">
        <v>27725</v>
      </c>
      <c r="B9987" t="s">
        <v>89</v>
      </c>
      <c r="C9987" t="s">
        <v>162</v>
      </c>
      <c r="D9987" t="s">
        <v>17736</v>
      </c>
      <c r="E9987" t="s">
        <v>81</v>
      </c>
      <c r="F9987" t="s">
        <v>4925</v>
      </c>
      <c r="G9987">
        <v>0</v>
      </c>
      <c r="H9987">
        <v>0</v>
      </c>
      <c r="I9987">
        <v>0</v>
      </c>
      <c r="J9987">
        <v>0</v>
      </c>
      <c r="K9987">
        <v>0</v>
      </c>
      <c r="L9987">
        <v>0</v>
      </c>
      <c r="M9987">
        <v>0</v>
      </c>
      <c r="N9987">
        <v>34</v>
      </c>
      <c r="O9987">
        <v>33</v>
      </c>
      <c r="P9987">
        <v>0</v>
      </c>
      <c r="Q9987">
        <v>1</v>
      </c>
    </row>
    <row r="9988" spans="1:17" x14ac:dyDescent="0.2">
      <c r="A9988" t="s">
        <v>27726</v>
      </c>
      <c r="B9988" t="s">
        <v>89</v>
      </c>
      <c r="C9988" t="s">
        <v>162</v>
      </c>
      <c r="D9988" t="s">
        <v>17736</v>
      </c>
      <c r="E9988" t="s">
        <v>81</v>
      </c>
      <c r="F9988" t="s">
        <v>4927</v>
      </c>
      <c r="G9988">
        <v>0</v>
      </c>
      <c r="H9988">
        <v>0</v>
      </c>
      <c r="I9988">
        <v>0</v>
      </c>
      <c r="J9988">
        <v>0</v>
      </c>
      <c r="K9988">
        <v>0</v>
      </c>
      <c r="L9988">
        <v>0</v>
      </c>
      <c r="M9988">
        <v>0</v>
      </c>
      <c r="N9988">
        <v>26</v>
      </c>
      <c r="O9988">
        <v>25</v>
      </c>
      <c r="P9988">
        <v>0</v>
      </c>
      <c r="Q9988">
        <v>1</v>
      </c>
    </row>
    <row r="9989" spans="1:17" x14ac:dyDescent="0.2">
      <c r="A9989" t="s">
        <v>27727</v>
      </c>
      <c r="B9989" t="s">
        <v>89</v>
      </c>
      <c r="C9989" t="s">
        <v>162</v>
      </c>
      <c r="D9989" t="s">
        <v>17736</v>
      </c>
      <c r="E9989" t="s">
        <v>81</v>
      </c>
      <c r="F9989" t="s">
        <v>17734</v>
      </c>
      <c r="G9989">
        <v>56</v>
      </c>
      <c r="H9989">
        <v>0</v>
      </c>
      <c r="I9989">
        <v>0</v>
      </c>
      <c r="J9989">
        <v>0</v>
      </c>
      <c r="K9989">
        <v>0</v>
      </c>
      <c r="L9989">
        <v>0</v>
      </c>
      <c r="M9989">
        <v>0</v>
      </c>
      <c r="N9989">
        <v>0</v>
      </c>
      <c r="O9989">
        <v>0</v>
      </c>
      <c r="P9989">
        <v>0</v>
      </c>
      <c r="Q9989">
        <v>0</v>
      </c>
    </row>
    <row r="9990" spans="1:17" x14ac:dyDescent="0.2">
      <c r="A9990" t="s">
        <v>27728</v>
      </c>
      <c r="B9990" t="s">
        <v>89</v>
      </c>
      <c r="C9990" t="s">
        <v>162</v>
      </c>
      <c r="D9990" t="s">
        <v>17748</v>
      </c>
      <c r="E9990" t="s">
        <v>81</v>
      </c>
      <c r="F9990" t="s">
        <v>17749</v>
      </c>
      <c r="G9990">
        <v>0</v>
      </c>
      <c r="H9990">
        <v>0</v>
      </c>
      <c r="I9990">
        <v>0</v>
      </c>
      <c r="J9990">
        <v>0</v>
      </c>
      <c r="K9990">
        <v>0</v>
      </c>
      <c r="L9990">
        <v>0</v>
      </c>
      <c r="M9990">
        <v>0</v>
      </c>
      <c r="N9990">
        <v>1</v>
      </c>
      <c r="O9990">
        <v>1</v>
      </c>
      <c r="P9990">
        <v>0</v>
      </c>
      <c r="Q9990">
        <v>0</v>
      </c>
    </row>
    <row r="9991" spans="1:17" x14ac:dyDescent="0.2">
      <c r="A9991" t="s">
        <v>27729</v>
      </c>
      <c r="B9991" t="s">
        <v>89</v>
      </c>
      <c r="C9991" t="s">
        <v>162</v>
      </c>
      <c r="D9991" t="s">
        <v>17748</v>
      </c>
      <c r="E9991" t="s">
        <v>81</v>
      </c>
      <c r="F9991" t="s">
        <v>17734</v>
      </c>
      <c r="G9991">
        <v>1</v>
      </c>
      <c r="H9991">
        <v>0</v>
      </c>
      <c r="I9991">
        <v>0</v>
      </c>
      <c r="J9991">
        <v>0</v>
      </c>
      <c r="K9991">
        <v>0</v>
      </c>
      <c r="L9991">
        <v>0</v>
      </c>
      <c r="M9991">
        <v>0</v>
      </c>
      <c r="N9991">
        <v>0</v>
      </c>
      <c r="O9991">
        <v>0</v>
      </c>
      <c r="P9991">
        <v>0</v>
      </c>
      <c r="Q9991">
        <v>0</v>
      </c>
    </row>
    <row r="9992" spans="1:17" x14ac:dyDescent="0.2">
      <c r="A9992" t="s">
        <v>27730</v>
      </c>
      <c r="B9992" t="s">
        <v>89</v>
      </c>
      <c r="C9992" t="s">
        <v>162</v>
      </c>
      <c r="D9992" t="s">
        <v>17754</v>
      </c>
      <c r="E9992" t="s">
        <v>83</v>
      </c>
      <c r="F9992" t="s">
        <v>17734</v>
      </c>
      <c r="G9992">
        <v>25</v>
      </c>
      <c r="H9992">
        <v>0</v>
      </c>
      <c r="I9992">
        <v>0</v>
      </c>
      <c r="J9992">
        <v>0</v>
      </c>
      <c r="K9992">
        <v>0</v>
      </c>
      <c r="L9992">
        <v>0</v>
      </c>
      <c r="M9992">
        <v>0</v>
      </c>
      <c r="N9992">
        <v>0</v>
      </c>
      <c r="O9992">
        <v>0</v>
      </c>
      <c r="P9992">
        <v>0</v>
      </c>
      <c r="Q9992">
        <v>0</v>
      </c>
    </row>
    <row r="9993" spans="1:17" x14ac:dyDescent="0.2">
      <c r="A9993" t="s">
        <v>27731</v>
      </c>
      <c r="B9993" t="s">
        <v>89</v>
      </c>
      <c r="C9993" t="s">
        <v>162</v>
      </c>
      <c r="D9993" t="s">
        <v>17754</v>
      </c>
      <c r="E9993" t="s">
        <v>81</v>
      </c>
      <c r="F9993" t="s">
        <v>17734</v>
      </c>
      <c r="G9993">
        <v>17</v>
      </c>
      <c r="H9993">
        <v>0</v>
      </c>
      <c r="I9993">
        <v>0</v>
      </c>
      <c r="J9993">
        <v>0</v>
      </c>
      <c r="K9993">
        <v>0</v>
      </c>
      <c r="L9993">
        <v>0</v>
      </c>
      <c r="M9993">
        <v>0</v>
      </c>
      <c r="N9993">
        <v>0</v>
      </c>
      <c r="O9993">
        <v>0</v>
      </c>
      <c r="P9993">
        <v>0</v>
      </c>
      <c r="Q9993">
        <v>0</v>
      </c>
    </row>
    <row r="9994" spans="1:17" x14ac:dyDescent="0.2">
      <c r="A9994" t="s">
        <v>27732</v>
      </c>
      <c r="B9994" t="s">
        <v>89</v>
      </c>
      <c r="C9994" t="s">
        <v>163</v>
      </c>
      <c r="D9994" t="s">
        <v>17768</v>
      </c>
      <c r="E9994" t="s">
        <v>81</v>
      </c>
      <c r="F9994" t="s">
        <v>17734</v>
      </c>
      <c r="G9994">
        <v>1</v>
      </c>
      <c r="H9994">
        <v>0</v>
      </c>
      <c r="I9994">
        <v>0</v>
      </c>
      <c r="J9994">
        <v>0</v>
      </c>
      <c r="K9994">
        <v>0</v>
      </c>
      <c r="L9994">
        <v>0</v>
      </c>
      <c r="M9994">
        <v>0</v>
      </c>
      <c r="N9994">
        <v>0</v>
      </c>
      <c r="O9994">
        <v>0</v>
      </c>
      <c r="P9994">
        <v>0</v>
      </c>
      <c r="Q9994">
        <v>0</v>
      </c>
    </row>
    <row r="9995" spans="1:17" x14ac:dyDescent="0.2">
      <c r="A9995" t="s">
        <v>27733</v>
      </c>
      <c r="B9995" t="s">
        <v>89</v>
      </c>
      <c r="C9995" t="s">
        <v>163</v>
      </c>
      <c r="D9995" t="s">
        <v>17736</v>
      </c>
      <c r="E9995" t="s">
        <v>83</v>
      </c>
      <c r="F9995" t="s">
        <v>4929</v>
      </c>
      <c r="G9995">
        <v>0</v>
      </c>
      <c r="H9995">
        <v>12</v>
      </c>
      <c r="I9995">
        <v>2</v>
      </c>
      <c r="J9995">
        <v>7</v>
      </c>
      <c r="K9995">
        <v>1</v>
      </c>
      <c r="L9995">
        <v>2</v>
      </c>
      <c r="M9995">
        <v>0</v>
      </c>
      <c r="N9995">
        <v>0</v>
      </c>
      <c r="O9995">
        <v>0</v>
      </c>
      <c r="P9995">
        <v>0</v>
      </c>
      <c r="Q9995">
        <v>0</v>
      </c>
    </row>
    <row r="9996" spans="1:17" x14ac:dyDescent="0.2">
      <c r="A9996" t="s">
        <v>27734</v>
      </c>
      <c r="B9996" t="s">
        <v>89</v>
      </c>
      <c r="C9996" t="s">
        <v>163</v>
      </c>
      <c r="D9996" t="s">
        <v>17736</v>
      </c>
      <c r="E9996" t="s">
        <v>83</v>
      </c>
      <c r="F9996" t="s">
        <v>4931</v>
      </c>
      <c r="G9996">
        <v>0</v>
      </c>
      <c r="H9996">
        <v>12</v>
      </c>
      <c r="I9996">
        <v>2</v>
      </c>
      <c r="J9996">
        <v>7</v>
      </c>
      <c r="K9996">
        <v>1</v>
      </c>
      <c r="L9996">
        <v>2</v>
      </c>
      <c r="M9996">
        <v>0</v>
      </c>
      <c r="N9996">
        <v>0</v>
      </c>
      <c r="O9996">
        <v>0</v>
      </c>
      <c r="P9996">
        <v>0</v>
      </c>
      <c r="Q9996">
        <v>0</v>
      </c>
    </row>
    <row r="9997" spans="1:17" x14ac:dyDescent="0.2">
      <c r="A9997" t="s">
        <v>27735</v>
      </c>
      <c r="B9997" t="s">
        <v>89</v>
      </c>
      <c r="C9997" t="s">
        <v>163</v>
      </c>
      <c r="D9997" t="s">
        <v>17736</v>
      </c>
      <c r="E9997" t="s">
        <v>83</v>
      </c>
      <c r="F9997" t="s">
        <v>4933</v>
      </c>
      <c r="G9997">
        <v>0</v>
      </c>
      <c r="H9997">
        <v>0</v>
      </c>
      <c r="I9997">
        <v>0</v>
      </c>
      <c r="J9997">
        <v>0</v>
      </c>
      <c r="K9997">
        <v>0</v>
      </c>
      <c r="L9997">
        <v>0</v>
      </c>
      <c r="M9997">
        <v>12</v>
      </c>
      <c r="N9997">
        <v>0</v>
      </c>
      <c r="O9997">
        <v>0</v>
      </c>
      <c r="P9997">
        <v>0</v>
      </c>
      <c r="Q9997">
        <v>0</v>
      </c>
    </row>
    <row r="9998" spans="1:17" x14ac:dyDescent="0.2">
      <c r="A9998" t="s">
        <v>27736</v>
      </c>
      <c r="B9998" t="s">
        <v>89</v>
      </c>
      <c r="C9998" t="s">
        <v>163</v>
      </c>
      <c r="D9998" t="s">
        <v>17736</v>
      </c>
      <c r="E9998" t="s">
        <v>83</v>
      </c>
      <c r="F9998" t="s">
        <v>4935</v>
      </c>
      <c r="G9998">
        <v>0</v>
      </c>
      <c r="H9998">
        <v>12</v>
      </c>
      <c r="I9998">
        <v>2</v>
      </c>
      <c r="J9998">
        <v>7</v>
      </c>
      <c r="K9998">
        <v>1</v>
      </c>
      <c r="L9998">
        <v>2</v>
      </c>
      <c r="M9998">
        <v>0</v>
      </c>
      <c r="N9998">
        <v>0</v>
      </c>
      <c r="O9998">
        <v>0</v>
      </c>
      <c r="P9998">
        <v>0</v>
      </c>
      <c r="Q9998">
        <v>0</v>
      </c>
    </row>
    <row r="9999" spans="1:17" x14ac:dyDescent="0.2">
      <c r="A9999" t="s">
        <v>27737</v>
      </c>
      <c r="B9999" t="s">
        <v>89</v>
      </c>
      <c r="C9999" t="s">
        <v>224</v>
      </c>
      <c r="D9999" t="s">
        <v>17736</v>
      </c>
      <c r="E9999" t="s">
        <v>81</v>
      </c>
      <c r="F9999" t="s">
        <v>4939</v>
      </c>
      <c r="G9999">
        <v>0</v>
      </c>
      <c r="H9999">
        <v>0</v>
      </c>
      <c r="I9999">
        <v>0</v>
      </c>
      <c r="J9999">
        <v>0</v>
      </c>
      <c r="K9999">
        <v>0</v>
      </c>
      <c r="L9999">
        <v>0</v>
      </c>
      <c r="M9999">
        <v>11</v>
      </c>
      <c r="N9999">
        <v>0</v>
      </c>
      <c r="O9999">
        <v>0</v>
      </c>
      <c r="P9999">
        <v>0</v>
      </c>
      <c r="Q9999">
        <v>0</v>
      </c>
    </row>
    <row r="10000" spans="1:17" x14ac:dyDescent="0.2">
      <c r="A10000" t="s">
        <v>27738</v>
      </c>
      <c r="B10000" t="s">
        <v>89</v>
      </c>
      <c r="C10000" t="s">
        <v>224</v>
      </c>
      <c r="D10000" t="s">
        <v>17736</v>
      </c>
      <c r="E10000" t="s">
        <v>81</v>
      </c>
      <c r="F10000" t="s">
        <v>4941</v>
      </c>
      <c r="G10000">
        <v>0</v>
      </c>
      <c r="H10000">
        <v>11</v>
      </c>
      <c r="I10000">
        <v>1</v>
      </c>
      <c r="J10000">
        <v>8</v>
      </c>
      <c r="K10000">
        <v>0</v>
      </c>
      <c r="L10000">
        <v>2</v>
      </c>
      <c r="M10000">
        <v>0</v>
      </c>
      <c r="N10000">
        <v>0</v>
      </c>
      <c r="O10000">
        <v>0</v>
      </c>
      <c r="P10000">
        <v>0</v>
      </c>
      <c r="Q10000">
        <v>0</v>
      </c>
    </row>
    <row r="10001" spans="1:17" x14ac:dyDescent="0.2">
      <c r="A10001" t="s">
        <v>27739</v>
      </c>
      <c r="B10001" t="s">
        <v>89</v>
      </c>
      <c r="C10001" t="s">
        <v>224</v>
      </c>
      <c r="D10001" t="s">
        <v>17736</v>
      </c>
      <c r="E10001" t="s">
        <v>81</v>
      </c>
      <c r="F10001" t="s">
        <v>4943</v>
      </c>
      <c r="G10001">
        <v>0</v>
      </c>
      <c r="H10001">
        <v>0</v>
      </c>
      <c r="I10001">
        <v>0</v>
      </c>
      <c r="J10001">
        <v>0</v>
      </c>
      <c r="K10001">
        <v>0</v>
      </c>
      <c r="L10001">
        <v>0</v>
      </c>
      <c r="M10001">
        <v>11</v>
      </c>
      <c r="N10001">
        <v>0</v>
      </c>
      <c r="O10001">
        <v>0</v>
      </c>
      <c r="P10001">
        <v>0</v>
      </c>
      <c r="Q10001">
        <v>0</v>
      </c>
    </row>
    <row r="10002" spans="1:17" x14ac:dyDescent="0.2">
      <c r="A10002" t="s">
        <v>27740</v>
      </c>
      <c r="B10002" t="s">
        <v>89</v>
      </c>
      <c r="C10002" t="s">
        <v>224</v>
      </c>
      <c r="D10002" t="s">
        <v>17736</v>
      </c>
      <c r="E10002" t="s">
        <v>81</v>
      </c>
      <c r="F10002" t="s">
        <v>4925</v>
      </c>
      <c r="G10002">
        <v>0</v>
      </c>
      <c r="H10002">
        <v>0</v>
      </c>
      <c r="I10002">
        <v>0</v>
      </c>
      <c r="J10002">
        <v>0</v>
      </c>
      <c r="K10002">
        <v>0</v>
      </c>
      <c r="L10002">
        <v>0</v>
      </c>
      <c r="M10002">
        <v>0</v>
      </c>
      <c r="N10002">
        <v>8</v>
      </c>
      <c r="O10002">
        <v>6</v>
      </c>
      <c r="P10002">
        <v>1</v>
      </c>
      <c r="Q10002">
        <v>1</v>
      </c>
    </row>
    <row r="10003" spans="1:17" x14ac:dyDescent="0.2">
      <c r="A10003" t="s">
        <v>27741</v>
      </c>
      <c r="B10003" t="s">
        <v>89</v>
      </c>
      <c r="C10003" t="s">
        <v>224</v>
      </c>
      <c r="D10003" t="s">
        <v>17736</v>
      </c>
      <c r="E10003" t="s">
        <v>81</v>
      </c>
      <c r="F10003" t="s">
        <v>4927</v>
      </c>
      <c r="G10003">
        <v>0</v>
      </c>
      <c r="H10003">
        <v>0</v>
      </c>
      <c r="I10003">
        <v>0</v>
      </c>
      <c r="J10003">
        <v>0</v>
      </c>
      <c r="K10003">
        <v>0</v>
      </c>
      <c r="L10003">
        <v>0</v>
      </c>
      <c r="M10003">
        <v>0</v>
      </c>
      <c r="N10003">
        <v>7</v>
      </c>
      <c r="O10003">
        <v>5</v>
      </c>
      <c r="P10003">
        <v>1</v>
      </c>
      <c r="Q10003">
        <v>1</v>
      </c>
    </row>
    <row r="10004" spans="1:17" x14ac:dyDescent="0.2">
      <c r="A10004" t="s">
        <v>27742</v>
      </c>
      <c r="B10004" t="s">
        <v>89</v>
      </c>
      <c r="C10004" t="s">
        <v>224</v>
      </c>
      <c r="D10004" t="s">
        <v>17736</v>
      </c>
      <c r="E10004" t="s">
        <v>81</v>
      </c>
      <c r="F10004" t="s">
        <v>17734</v>
      </c>
      <c r="G10004">
        <v>11</v>
      </c>
      <c r="H10004">
        <v>0</v>
      </c>
      <c r="I10004">
        <v>0</v>
      </c>
      <c r="J10004">
        <v>0</v>
      </c>
      <c r="K10004">
        <v>0</v>
      </c>
      <c r="L10004">
        <v>0</v>
      </c>
      <c r="M10004">
        <v>0</v>
      </c>
      <c r="N10004">
        <v>0</v>
      </c>
      <c r="O10004">
        <v>0</v>
      </c>
      <c r="P10004">
        <v>0</v>
      </c>
      <c r="Q10004">
        <v>0</v>
      </c>
    </row>
    <row r="10005" spans="1:17" x14ac:dyDescent="0.2">
      <c r="A10005" t="s">
        <v>27743</v>
      </c>
      <c r="B10005" t="s">
        <v>89</v>
      </c>
      <c r="C10005" t="s">
        <v>224</v>
      </c>
      <c r="D10005" t="s">
        <v>17748</v>
      </c>
      <c r="E10005" t="s">
        <v>83</v>
      </c>
      <c r="F10005" t="s">
        <v>17749</v>
      </c>
      <c r="G10005">
        <v>0</v>
      </c>
      <c r="H10005">
        <v>0</v>
      </c>
      <c r="I10005">
        <v>0</v>
      </c>
      <c r="J10005">
        <v>0</v>
      </c>
      <c r="K10005">
        <v>0</v>
      </c>
      <c r="L10005">
        <v>0</v>
      </c>
      <c r="M10005">
        <v>0</v>
      </c>
      <c r="N10005">
        <v>1</v>
      </c>
      <c r="O10005">
        <v>1</v>
      </c>
      <c r="P10005">
        <v>0</v>
      </c>
      <c r="Q10005">
        <v>0</v>
      </c>
    </row>
    <row r="10006" spans="1:17" x14ac:dyDescent="0.2">
      <c r="A10006" t="s">
        <v>27744</v>
      </c>
      <c r="B10006" t="s">
        <v>89</v>
      </c>
      <c r="C10006" t="s">
        <v>224</v>
      </c>
      <c r="D10006" t="s">
        <v>17748</v>
      </c>
      <c r="E10006" t="s">
        <v>83</v>
      </c>
      <c r="F10006" t="s">
        <v>17734</v>
      </c>
      <c r="G10006">
        <v>1</v>
      </c>
      <c r="H10006">
        <v>0</v>
      </c>
      <c r="I10006">
        <v>0</v>
      </c>
      <c r="J10006">
        <v>0</v>
      </c>
      <c r="K10006">
        <v>0</v>
      </c>
      <c r="L10006">
        <v>0</v>
      </c>
      <c r="M10006">
        <v>0</v>
      </c>
      <c r="N10006">
        <v>0</v>
      </c>
      <c r="O10006">
        <v>0</v>
      </c>
      <c r="P10006">
        <v>0</v>
      </c>
      <c r="Q10006">
        <v>0</v>
      </c>
    </row>
    <row r="10007" spans="1:17" x14ac:dyDescent="0.2">
      <c r="A10007" t="s">
        <v>27745</v>
      </c>
      <c r="B10007" t="s">
        <v>89</v>
      </c>
      <c r="C10007" t="s">
        <v>224</v>
      </c>
      <c r="D10007" t="s">
        <v>17754</v>
      </c>
      <c r="E10007" t="s">
        <v>83</v>
      </c>
      <c r="F10007" t="s">
        <v>17734</v>
      </c>
      <c r="G10007">
        <v>3</v>
      </c>
      <c r="H10007">
        <v>0</v>
      </c>
      <c r="I10007">
        <v>0</v>
      </c>
      <c r="J10007">
        <v>0</v>
      </c>
      <c r="K10007">
        <v>0</v>
      </c>
      <c r="L10007">
        <v>0</v>
      </c>
      <c r="M10007">
        <v>0</v>
      </c>
      <c r="N10007">
        <v>0</v>
      </c>
      <c r="O10007">
        <v>0</v>
      </c>
      <c r="P10007">
        <v>0</v>
      </c>
      <c r="Q10007">
        <v>0</v>
      </c>
    </row>
    <row r="10008" spans="1:17" x14ac:dyDescent="0.2">
      <c r="A10008" t="s">
        <v>27746</v>
      </c>
      <c r="B10008" t="s">
        <v>89</v>
      </c>
      <c r="C10008" t="s">
        <v>224</v>
      </c>
      <c r="D10008" t="s">
        <v>17754</v>
      </c>
      <c r="E10008" t="s">
        <v>81</v>
      </c>
      <c r="F10008" t="s">
        <v>17734</v>
      </c>
      <c r="G10008">
        <v>1</v>
      </c>
      <c r="H10008">
        <v>0</v>
      </c>
      <c r="I10008">
        <v>0</v>
      </c>
      <c r="J10008">
        <v>0</v>
      </c>
      <c r="K10008">
        <v>0</v>
      </c>
      <c r="L10008">
        <v>0</v>
      </c>
      <c r="M10008">
        <v>0</v>
      </c>
      <c r="N10008">
        <v>0</v>
      </c>
      <c r="O10008">
        <v>0</v>
      </c>
      <c r="P10008">
        <v>0</v>
      </c>
      <c r="Q10008">
        <v>0</v>
      </c>
    </row>
    <row r="10009" spans="1:17" x14ac:dyDescent="0.2">
      <c r="A10009" t="s">
        <v>27747</v>
      </c>
      <c r="B10009" t="s">
        <v>89</v>
      </c>
      <c r="C10009" t="s">
        <v>225</v>
      </c>
      <c r="D10009" t="s">
        <v>17768</v>
      </c>
      <c r="E10009" t="s">
        <v>81</v>
      </c>
      <c r="F10009" t="s">
        <v>17734</v>
      </c>
      <c r="G10009">
        <v>1</v>
      </c>
      <c r="H10009">
        <v>0</v>
      </c>
      <c r="I10009">
        <v>0</v>
      </c>
      <c r="J10009">
        <v>0</v>
      </c>
      <c r="K10009">
        <v>0</v>
      </c>
      <c r="L10009">
        <v>0</v>
      </c>
      <c r="M10009">
        <v>0</v>
      </c>
      <c r="N10009">
        <v>0</v>
      </c>
      <c r="O10009">
        <v>0</v>
      </c>
      <c r="P10009">
        <v>0</v>
      </c>
      <c r="Q10009">
        <v>0</v>
      </c>
    </row>
    <row r="10010" spans="1:17" x14ac:dyDescent="0.2">
      <c r="A10010" t="s">
        <v>27748</v>
      </c>
      <c r="B10010" t="s">
        <v>89</v>
      </c>
      <c r="C10010" t="s">
        <v>225</v>
      </c>
      <c r="D10010" t="s">
        <v>17736</v>
      </c>
      <c r="E10010" t="s">
        <v>83</v>
      </c>
      <c r="F10010" t="s">
        <v>4929</v>
      </c>
      <c r="G10010">
        <v>0</v>
      </c>
      <c r="H10010">
        <v>4</v>
      </c>
      <c r="I10010">
        <v>0</v>
      </c>
      <c r="J10010">
        <v>4</v>
      </c>
      <c r="K10010">
        <v>0</v>
      </c>
      <c r="L10010">
        <v>0</v>
      </c>
      <c r="M10010">
        <v>0</v>
      </c>
      <c r="N10010">
        <v>0</v>
      </c>
      <c r="O10010">
        <v>0</v>
      </c>
      <c r="P10010">
        <v>0</v>
      </c>
      <c r="Q10010">
        <v>0</v>
      </c>
    </row>
    <row r="10011" spans="1:17" x14ac:dyDescent="0.2">
      <c r="A10011" t="s">
        <v>27749</v>
      </c>
      <c r="B10011" t="s">
        <v>89</v>
      </c>
      <c r="C10011" t="s">
        <v>225</v>
      </c>
      <c r="D10011" t="s">
        <v>17736</v>
      </c>
      <c r="E10011" t="s">
        <v>83</v>
      </c>
      <c r="F10011" t="s">
        <v>4931</v>
      </c>
      <c r="G10011">
        <v>0</v>
      </c>
      <c r="H10011">
        <v>4</v>
      </c>
      <c r="I10011">
        <v>0</v>
      </c>
      <c r="J10011">
        <v>4</v>
      </c>
      <c r="K10011">
        <v>0</v>
      </c>
      <c r="L10011">
        <v>0</v>
      </c>
      <c r="M10011">
        <v>0</v>
      </c>
      <c r="N10011">
        <v>0</v>
      </c>
      <c r="O10011">
        <v>0</v>
      </c>
      <c r="P10011">
        <v>0</v>
      </c>
      <c r="Q10011">
        <v>0</v>
      </c>
    </row>
    <row r="10012" spans="1:17" x14ac:dyDescent="0.2">
      <c r="A10012" t="s">
        <v>27750</v>
      </c>
      <c r="B10012" t="s">
        <v>89</v>
      </c>
      <c r="C10012" t="s">
        <v>225</v>
      </c>
      <c r="D10012" t="s">
        <v>17736</v>
      </c>
      <c r="E10012" t="s">
        <v>83</v>
      </c>
      <c r="F10012" t="s">
        <v>4933</v>
      </c>
      <c r="G10012">
        <v>0</v>
      </c>
      <c r="H10012">
        <v>0</v>
      </c>
      <c r="I10012">
        <v>0</v>
      </c>
      <c r="J10012">
        <v>0</v>
      </c>
      <c r="K10012">
        <v>0</v>
      </c>
      <c r="L10012">
        <v>0</v>
      </c>
      <c r="M10012">
        <v>4</v>
      </c>
      <c r="N10012">
        <v>0</v>
      </c>
      <c r="O10012">
        <v>0</v>
      </c>
      <c r="P10012">
        <v>0</v>
      </c>
      <c r="Q10012">
        <v>0</v>
      </c>
    </row>
    <row r="10013" spans="1:17" x14ac:dyDescent="0.2">
      <c r="A10013" t="s">
        <v>27751</v>
      </c>
      <c r="B10013" t="s">
        <v>89</v>
      </c>
      <c r="C10013" t="s">
        <v>225</v>
      </c>
      <c r="D10013" t="s">
        <v>17736</v>
      </c>
      <c r="E10013" t="s">
        <v>83</v>
      </c>
      <c r="F10013" t="s">
        <v>4935</v>
      </c>
      <c r="G10013">
        <v>0</v>
      </c>
      <c r="H10013">
        <v>4</v>
      </c>
      <c r="I10013">
        <v>0</v>
      </c>
      <c r="J10013">
        <v>4</v>
      </c>
      <c r="K10013">
        <v>0</v>
      </c>
      <c r="L10013">
        <v>0</v>
      </c>
      <c r="M10013">
        <v>0</v>
      </c>
      <c r="N10013">
        <v>0</v>
      </c>
      <c r="O10013">
        <v>0</v>
      </c>
      <c r="P10013">
        <v>0</v>
      </c>
      <c r="Q10013">
        <v>0</v>
      </c>
    </row>
    <row r="10014" spans="1:17" x14ac:dyDescent="0.2">
      <c r="A10014" t="s">
        <v>27752</v>
      </c>
      <c r="B10014" t="s">
        <v>89</v>
      </c>
      <c r="C10014" t="s">
        <v>225</v>
      </c>
      <c r="D10014" t="s">
        <v>17736</v>
      </c>
      <c r="E10014" t="s">
        <v>83</v>
      </c>
      <c r="F10014" t="s">
        <v>4937</v>
      </c>
      <c r="G10014">
        <v>0</v>
      </c>
      <c r="H10014">
        <v>4</v>
      </c>
      <c r="I10014">
        <v>0</v>
      </c>
      <c r="J10014">
        <v>4</v>
      </c>
      <c r="K10014">
        <v>0</v>
      </c>
      <c r="L10014">
        <v>0</v>
      </c>
      <c r="M10014">
        <v>0</v>
      </c>
      <c r="N10014">
        <v>0</v>
      </c>
      <c r="O10014">
        <v>0</v>
      </c>
      <c r="P10014">
        <v>0</v>
      </c>
      <c r="Q10014">
        <v>0</v>
      </c>
    </row>
    <row r="10015" spans="1:17" x14ac:dyDescent="0.2">
      <c r="A10015" t="s">
        <v>27753</v>
      </c>
      <c r="B10015" t="s">
        <v>89</v>
      </c>
      <c r="C10015" t="s">
        <v>225</v>
      </c>
      <c r="D10015" t="s">
        <v>17736</v>
      </c>
      <c r="E10015" t="s">
        <v>83</v>
      </c>
      <c r="F10015" t="s">
        <v>4939</v>
      </c>
      <c r="G10015">
        <v>0</v>
      </c>
      <c r="H10015">
        <v>0</v>
      </c>
      <c r="I10015">
        <v>0</v>
      </c>
      <c r="J10015">
        <v>0</v>
      </c>
      <c r="K10015">
        <v>0</v>
      </c>
      <c r="L10015">
        <v>0</v>
      </c>
      <c r="M10015">
        <v>4</v>
      </c>
      <c r="N10015">
        <v>0</v>
      </c>
      <c r="O10015">
        <v>0</v>
      </c>
      <c r="P10015">
        <v>0</v>
      </c>
      <c r="Q10015">
        <v>0</v>
      </c>
    </row>
    <row r="10016" spans="1:17" x14ac:dyDescent="0.2">
      <c r="A10016" t="s">
        <v>27754</v>
      </c>
      <c r="B10016" t="s">
        <v>89</v>
      </c>
      <c r="C10016" t="s">
        <v>225</v>
      </c>
      <c r="D10016" t="s">
        <v>17736</v>
      </c>
      <c r="E10016" t="s">
        <v>83</v>
      </c>
      <c r="F10016" t="s">
        <v>4941</v>
      </c>
      <c r="G10016">
        <v>0</v>
      </c>
      <c r="H10016">
        <v>4</v>
      </c>
      <c r="I10016">
        <v>0</v>
      </c>
      <c r="J10016">
        <v>4</v>
      </c>
      <c r="K10016">
        <v>0</v>
      </c>
      <c r="L10016">
        <v>0</v>
      </c>
      <c r="M10016">
        <v>0</v>
      </c>
      <c r="N10016">
        <v>0</v>
      </c>
      <c r="O10016">
        <v>0</v>
      </c>
      <c r="P10016">
        <v>0</v>
      </c>
      <c r="Q10016">
        <v>0</v>
      </c>
    </row>
    <row r="10017" spans="1:17" x14ac:dyDescent="0.2">
      <c r="A10017" t="s">
        <v>27755</v>
      </c>
      <c r="B10017" t="s">
        <v>86</v>
      </c>
      <c r="C10017" t="s">
        <v>157</v>
      </c>
      <c r="D10017" t="s">
        <v>17736</v>
      </c>
      <c r="E10017" t="s">
        <v>83</v>
      </c>
      <c r="F10017" t="s">
        <v>4933</v>
      </c>
      <c r="G10017">
        <v>0</v>
      </c>
      <c r="H10017">
        <v>0</v>
      </c>
      <c r="I10017">
        <v>0</v>
      </c>
      <c r="J10017">
        <v>0</v>
      </c>
      <c r="K10017">
        <v>0</v>
      </c>
      <c r="L10017">
        <v>0</v>
      </c>
      <c r="M10017">
        <v>21</v>
      </c>
      <c r="N10017">
        <v>0</v>
      </c>
      <c r="O10017">
        <v>0</v>
      </c>
      <c r="P10017">
        <v>0</v>
      </c>
      <c r="Q10017">
        <v>0</v>
      </c>
    </row>
    <row r="10018" spans="1:17" x14ac:dyDescent="0.2">
      <c r="A10018" t="s">
        <v>27756</v>
      </c>
      <c r="B10018" t="s">
        <v>86</v>
      </c>
      <c r="C10018" t="s">
        <v>157</v>
      </c>
      <c r="D10018" t="s">
        <v>17736</v>
      </c>
      <c r="E10018" t="s">
        <v>83</v>
      </c>
      <c r="F10018" t="s">
        <v>4935</v>
      </c>
      <c r="G10018">
        <v>0</v>
      </c>
      <c r="H10018">
        <v>21</v>
      </c>
      <c r="I10018">
        <v>3</v>
      </c>
      <c r="J10018">
        <v>13</v>
      </c>
      <c r="K10018">
        <v>2</v>
      </c>
      <c r="L10018">
        <v>3</v>
      </c>
      <c r="M10018">
        <v>0</v>
      </c>
      <c r="N10018">
        <v>0</v>
      </c>
      <c r="O10018">
        <v>0</v>
      </c>
      <c r="P10018">
        <v>0</v>
      </c>
      <c r="Q10018">
        <v>0</v>
      </c>
    </row>
    <row r="10019" spans="1:17" x14ac:dyDescent="0.2">
      <c r="A10019" t="s">
        <v>27757</v>
      </c>
      <c r="B10019" t="s">
        <v>86</v>
      </c>
      <c r="C10019" t="s">
        <v>157</v>
      </c>
      <c r="D10019" t="s">
        <v>17736</v>
      </c>
      <c r="E10019" t="s">
        <v>83</v>
      </c>
      <c r="F10019" t="s">
        <v>4937</v>
      </c>
      <c r="G10019">
        <v>0</v>
      </c>
      <c r="H10019">
        <v>21</v>
      </c>
      <c r="I10019">
        <v>3</v>
      </c>
      <c r="J10019">
        <v>13</v>
      </c>
      <c r="K10019">
        <v>2</v>
      </c>
      <c r="L10019">
        <v>3</v>
      </c>
      <c r="M10019">
        <v>0</v>
      </c>
      <c r="N10019">
        <v>0</v>
      </c>
      <c r="O10019">
        <v>0</v>
      </c>
      <c r="P10019">
        <v>0</v>
      </c>
      <c r="Q10019">
        <v>0</v>
      </c>
    </row>
    <row r="10020" spans="1:17" x14ac:dyDescent="0.2">
      <c r="A10020" t="s">
        <v>27758</v>
      </c>
      <c r="B10020" t="s">
        <v>86</v>
      </c>
      <c r="C10020" t="s">
        <v>157</v>
      </c>
      <c r="D10020" t="s">
        <v>17736</v>
      </c>
      <c r="E10020" t="s">
        <v>83</v>
      </c>
      <c r="F10020" t="s">
        <v>4939</v>
      </c>
      <c r="G10020">
        <v>0</v>
      </c>
      <c r="H10020">
        <v>0</v>
      </c>
      <c r="I10020">
        <v>0</v>
      </c>
      <c r="J10020">
        <v>0</v>
      </c>
      <c r="K10020">
        <v>0</v>
      </c>
      <c r="L10020">
        <v>0</v>
      </c>
      <c r="M10020">
        <v>21</v>
      </c>
      <c r="N10020">
        <v>0</v>
      </c>
      <c r="O10020">
        <v>0</v>
      </c>
      <c r="P10020">
        <v>0</v>
      </c>
      <c r="Q10020">
        <v>0</v>
      </c>
    </row>
    <row r="10021" spans="1:17" x14ac:dyDescent="0.2">
      <c r="A10021" t="s">
        <v>27759</v>
      </c>
      <c r="B10021" t="s">
        <v>86</v>
      </c>
      <c r="C10021" t="s">
        <v>157</v>
      </c>
      <c r="D10021" t="s">
        <v>17736</v>
      </c>
      <c r="E10021" t="s">
        <v>83</v>
      </c>
      <c r="F10021" t="s">
        <v>4941</v>
      </c>
      <c r="G10021">
        <v>0</v>
      </c>
      <c r="H10021">
        <v>21</v>
      </c>
      <c r="I10021">
        <v>3</v>
      </c>
      <c r="J10021">
        <v>13</v>
      </c>
      <c r="K10021">
        <v>2</v>
      </c>
      <c r="L10021">
        <v>3</v>
      </c>
      <c r="M10021">
        <v>0</v>
      </c>
      <c r="N10021">
        <v>0</v>
      </c>
      <c r="O10021">
        <v>0</v>
      </c>
      <c r="P10021">
        <v>0</v>
      </c>
      <c r="Q10021">
        <v>0</v>
      </c>
    </row>
    <row r="10022" spans="1:17" x14ac:dyDescent="0.2">
      <c r="A10022" t="s">
        <v>27760</v>
      </c>
      <c r="B10022" t="s">
        <v>86</v>
      </c>
      <c r="C10022" t="s">
        <v>157</v>
      </c>
      <c r="D10022" t="s">
        <v>17736</v>
      </c>
      <c r="E10022" t="s">
        <v>83</v>
      </c>
      <c r="F10022" t="s">
        <v>4943</v>
      </c>
      <c r="G10022">
        <v>0</v>
      </c>
      <c r="H10022">
        <v>0</v>
      </c>
      <c r="I10022">
        <v>0</v>
      </c>
      <c r="J10022">
        <v>0</v>
      </c>
      <c r="K10022">
        <v>0</v>
      </c>
      <c r="L10022">
        <v>0</v>
      </c>
      <c r="M10022">
        <v>21</v>
      </c>
      <c r="N10022">
        <v>0</v>
      </c>
      <c r="O10022">
        <v>0</v>
      </c>
      <c r="P10022">
        <v>0</v>
      </c>
      <c r="Q10022">
        <v>0</v>
      </c>
    </row>
    <row r="10023" spans="1:17" x14ac:dyDescent="0.2">
      <c r="A10023" t="s">
        <v>27761</v>
      </c>
      <c r="B10023" t="s">
        <v>86</v>
      </c>
      <c r="C10023" t="s">
        <v>157</v>
      </c>
      <c r="D10023" t="s">
        <v>17736</v>
      </c>
      <c r="E10023" t="s">
        <v>83</v>
      </c>
      <c r="F10023" t="s">
        <v>4925</v>
      </c>
      <c r="G10023">
        <v>0</v>
      </c>
      <c r="H10023">
        <v>0</v>
      </c>
      <c r="I10023">
        <v>0</v>
      </c>
      <c r="J10023">
        <v>0</v>
      </c>
      <c r="K10023">
        <v>0</v>
      </c>
      <c r="L10023">
        <v>0</v>
      </c>
      <c r="M10023">
        <v>0</v>
      </c>
      <c r="N10023">
        <v>12</v>
      </c>
      <c r="O10023">
        <v>9</v>
      </c>
      <c r="P10023">
        <v>3</v>
      </c>
      <c r="Q10023">
        <v>0</v>
      </c>
    </row>
    <row r="10024" spans="1:17" x14ac:dyDescent="0.2">
      <c r="A10024" t="s">
        <v>27762</v>
      </c>
      <c r="B10024" t="s">
        <v>86</v>
      </c>
      <c r="C10024" t="s">
        <v>157</v>
      </c>
      <c r="D10024" t="s">
        <v>17736</v>
      </c>
      <c r="E10024" t="s">
        <v>83</v>
      </c>
      <c r="F10024" t="s">
        <v>4927</v>
      </c>
      <c r="G10024">
        <v>0</v>
      </c>
      <c r="H10024">
        <v>0</v>
      </c>
      <c r="I10024">
        <v>0</v>
      </c>
      <c r="J10024">
        <v>0</v>
      </c>
      <c r="K10024">
        <v>0</v>
      </c>
      <c r="L10024">
        <v>0</v>
      </c>
      <c r="M10024">
        <v>0</v>
      </c>
      <c r="N10024">
        <v>8</v>
      </c>
      <c r="O10024">
        <v>7</v>
      </c>
      <c r="P10024">
        <v>1</v>
      </c>
      <c r="Q10024">
        <v>0</v>
      </c>
    </row>
    <row r="10025" spans="1:17" x14ac:dyDescent="0.2">
      <c r="A10025" t="s">
        <v>27763</v>
      </c>
      <c r="B10025" t="s">
        <v>86</v>
      </c>
      <c r="C10025" t="s">
        <v>157</v>
      </c>
      <c r="D10025" t="s">
        <v>17736</v>
      </c>
      <c r="E10025" t="s">
        <v>83</v>
      </c>
      <c r="F10025" t="s">
        <v>17734</v>
      </c>
      <c r="G10025">
        <v>21</v>
      </c>
      <c r="H10025">
        <v>0</v>
      </c>
      <c r="I10025">
        <v>0</v>
      </c>
      <c r="J10025">
        <v>0</v>
      </c>
      <c r="K10025">
        <v>0</v>
      </c>
      <c r="L10025">
        <v>0</v>
      </c>
      <c r="M10025">
        <v>0</v>
      </c>
      <c r="N10025">
        <v>0</v>
      </c>
      <c r="O10025">
        <v>0</v>
      </c>
      <c r="P10025">
        <v>0</v>
      </c>
      <c r="Q10025">
        <v>0</v>
      </c>
    </row>
    <row r="10026" spans="1:17" x14ac:dyDescent="0.2">
      <c r="A10026" t="s">
        <v>27764</v>
      </c>
      <c r="B10026" t="s">
        <v>86</v>
      </c>
      <c r="C10026" t="s">
        <v>157</v>
      </c>
      <c r="D10026" t="s">
        <v>17736</v>
      </c>
      <c r="E10026" t="s">
        <v>81</v>
      </c>
      <c r="F10026" t="s">
        <v>4929</v>
      </c>
      <c r="G10026">
        <v>0</v>
      </c>
      <c r="H10026">
        <v>20</v>
      </c>
      <c r="I10026">
        <v>1</v>
      </c>
      <c r="J10026">
        <v>13</v>
      </c>
      <c r="K10026">
        <v>3</v>
      </c>
      <c r="L10026">
        <v>3</v>
      </c>
      <c r="M10026">
        <v>0</v>
      </c>
      <c r="N10026">
        <v>0</v>
      </c>
      <c r="O10026">
        <v>0</v>
      </c>
      <c r="P10026">
        <v>0</v>
      </c>
      <c r="Q10026">
        <v>0</v>
      </c>
    </row>
    <row r="10027" spans="1:17" x14ac:dyDescent="0.2">
      <c r="A10027" t="s">
        <v>27765</v>
      </c>
      <c r="B10027" t="s">
        <v>86</v>
      </c>
      <c r="C10027" t="s">
        <v>157</v>
      </c>
      <c r="D10027" t="s">
        <v>17736</v>
      </c>
      <c r="E10027" t="s">
        <v>81</v>
      </c>
      <c r="F10027" t="s">
        <v>4931</v>
      </c>
      <c r="G10027">
        <v>0</v>
      </c>
      <c r="H10027">
        <v>20</v>
      </c>
      <c r="I10027">
        <v>1</v>
      </c>
      <c r="J10027">
        <v>13</v>
      </c>
      <c r="K10027">
        <v>2</v>
      </c>
      <c r="L10027">
        <v>4</v>
      </c>
      <c r="M10027">
        <v>0</v>
      </c>
      <c r="N10027">
        <v>0</v>
      </c>
      <c r="O10027">
        <v>0</v>
      </c>
      <c r="P10027">
        <v>0</v>
      </c>
      <c r="Q10027">
        <v>0</v>
      </c>
    </row>
    <row r="10028" spans="1:17" x14ac:dyDescent="0.2">
      <c r="A10028" t="s">
        <v>27766</v>
      </c>
      <c r="B10028" t="s">
        <v>86</v>
      </c>
      <c r="C10028" t="s">
        <v>157</v>
      </c>
      <c r="D10028" t="s">
        <v>17736</v>
      </c>
      <c r="E10028" t="s">
        <v>81</v>
      </c>
      <c r="F10028" t="s">
        <v>4933</v>
      </c>
      <c r="G10028">
        <v>0</v>
      </c>
      <c r="H10028">
        <v>0</v>
      </c>
      <c r="I10028">
        <v>0</v>
      </c>
      <c r="J10028">
        <v>0</v>
      </c>
      <c r="K10028">
        <v>0</v>
      </c>
      <c r="L10028">
        <v>0</v>
      </c>
      <c r="M10028">
        <v>20</v>
      </c>
      <c r="N10028">
        <v>0</v>
      </c>
      <c r="O10028">
        <v>0</v>
      </c>
      <c r="P10028">
        <v>0</v>
      </c>
      <c r="Q10028">
        <v>0</v>
      </c>
    </row>
    <row r="10029" spans="1:17" x14ac:dyDescent="0.2">
      <c r="A10029" t="s">
        <v>27767</v>
      </c>
      <c r="B10029" t="s">
        <v>86</v>
      </c>
      <c r="C10029" t="s">
        <v>157</v>
      </c>
      <c r="D10029" t="s">
        <v>17736</v>
      </c>
      <c r="E10029" t="s">
        <v>81</v>
      </c>
      <c r="F10029" t="s">
        <v>4935</v>
      </c>
      <c r="G10029">
        <v>0</v>
      </c>
      <c r="H10029">
        <v>20</v>
      </c>
      <c r="I10029">
        <v>1</v>
      </c>
      <c r="J10029">
        <v>13</v>
      </c>
      <c r="K10029">
        <v>2</v>
      </c>
      <c r="L10029">
        <v>4</v>
      </c>
      <c r="M10029">
        <v>0</v>
      </c>
      <c r="N10029">
        <v>0</v>
      </c>
      <c r="O10029">
        <v>0</v>
      </c>
      <c r="P10029">
        <v>0</v>
      </c>
      <c r="Q10029">
        <v>0</v>
      </c>
    </row>
    <row r="10030" spans="1:17" x14ac:dyDescent="0.2">
      <c r="A10030" t="s">
        <v>27768</v>
      </c>
      <c r="B10030" t="s">
        <v>86</v>
      </c>
      <c r="C10030" t="s">
        <v>157</v>
      </c>
      <c r="D10030" t="s">
        <v>17736</v>
      </c>
      <c r="E10030" t="s">
        <v>81</v>
      </c>
      <c r="F10030" t="s">
        <v>4937</v>
      </c>
      <c r="G10030">
        <v>0</v>
      </c>
      <c r="H10030">
        <v>20</v>
      </c>
      <c r="I10030">
        <v>1</v>
      </c>
      <c r="J10030">
        <v>13</v>
      </c>
      <c r="K10030">
        <v>2</v>
      </c>
      <c r="L10030">
        <v>4</v>
      </c>
      <c r="M10030">
        <v>0</v>
      </c>
      <c r="N10030">
        <v>0</v>
      </c>
      <c r="O10030">
        <v>0</v>
      </c>
      <c r="P10030">
        <v>0</v>
      </c>
      <c r="Q10030">
        <v>0</v>
      </c>
    </row>
    <row r="10031" spans="1:17" x14ac:dyDescent="0.2">
      <c r="A10031" t="s">
        <v>27769</v>
      </c>
      <c r="B10031" t="s">
        <v>86</v>
      </c>
      <c r="C10031" t="s">
        <v>157</v>
      </c>
      <c r="D10031" t="s">
        <v>17736</v>
      </c>
      <c r="E10031" t="s">
        <v>81</v>
      </c>
      <c r="F10031" t="s">
        <v>4939</v>
      </c>
      <c r="G10031">
        <v>0</v>
      </c>
      <c r="H10031">
        <v>0</v>
      </c>
      <c r="I10031">
        <v>0</v>
      </c>
      <c r="J10031">
        <v>0</v>
      </c>
      <c r="K10031">
        <v>0</v>
      </c>
      <c r="L10031">
        <v>0</v>
      </c>
      <c r="M10031">
        <v>20</v>
      </c>
      <c r="N10031">
        <v>0</v>
      </c>
      <c r="O10031">
        <v>0</v>
      </c>
      <c r="P10031">
        <v>0</v>
      </c>
      <c r="Q10031">
        <v>0</v>
      </c>
    </row>
    <row r="10032" spans="1:17" x14ac:dyDescent="0.2">
      <c r="A10032" t="s">
        <v>27770</v>
      </c>
      <c r="B10032" t="s">
        <v>86</v>
      </c>
      <c r="C10032" t="s">
        <v>157</v>
      </c>
      <c r="D10032" t="s">
        <v>17736</v>
      </c>
      <c r="E10032" t="s">
        <v>81</v>
      </c>
      <c r="F10032" t="s">
        <v>4941</v>
      </c>
      <c r="G10032">
        <v>0</v>
      </c>
      <c r="H10032">
        <v>20</v>
      </c>
      <c r="I10032">
        <v>1</v>
      </c>
      <c r="J10032">
        <v>13</v>
      </c>
      <c r="K10032">
        <v>3</v>
      </c>
      <c r="L10032">
        <v>3</v>
      </c>
      <c r="M10032">
        <v>0</v>
      </c>
      <c r="N10032">
        <v>0</v>
      </c>
      <c r="O10032">
        <v>0</v>
      </c>
      <c r="P10032">
        <v>0</v>
      </c>
      <c r="Q10032">
        <v>0</v>
      </c>
    </row>
    <row r="10033" spans="1:17" x14ac:dyDescent="0.2">
      <c r="A10033" t="s">
        <v>27771</v>
      </c>
      <c r="B10033" t="s">
        <v>86</v>
      </c>
      <c r="C10033" t="s">
        <v>157</v>
      </c>
      <c r="D10033" t="s">
        <v>17736</v>
      </c>
      <c r="E10033" t="s">
        <v>81</v>
      </c>
      <c r="F10033" t="s">
        <v>4943</v>
      </c>
      <c r="G10033">
        <v>0</v>
      </c>
      <c r="H10033">
        <v>0</v>
      </c>
      <c r="I10033">
        <v>0</v>
      </c>
      <c r="J10033">
        <v>0</v>
      </c>
      <c r="K10033">
        <v>0</v>
      </c>
      <c r="L10033">
        <v>0</v>
      </c>
      <c r="M10033">
        <v>20</v>
      </c>
      <c r="N10033">
        <v>0</v>
      </c>
      <c r="O10033">
        <v>0</v>
      </c>
      <c r="P10033">
        <v>0</v>
      </c>
      <c r="Q10033">
        <v>0</v>
      </c>
    </row>
    <row r="10034" spans="1:17" x14ac:dyDescent="0.2">
      <c r="A10034" t="s">
        <v>27772</v>
      </c>
      <c r="B10034" t="s">
        <v>86</v>
      </c>
      <c r="C10034" t="s">
        <v>157</v>
      </c>
      <c r="D10034" t="s">
        <v>17736</v>
      </c>
      <c r="E10034" t="s">
        <v>81</v>
      </c>
      <c r="F10034" t="s">
        <v>4925</v>
      </c>
      <c r="G10034">
        <v>0</v>
      </c>
      <c r="H10034">
        <v>0</v>
      </c>
      <c r="I10034">
        <v>0</v>
      </c>
      <c r="J10034">
        <v>0</v>
      </c>
      <c r="K10034">
        <v>0</v>
      </c>
      <c r="L10034">
        <v>0</v>
      </c>
      <c r="M10034">
        <v>0</v>
      </c>
      <c r="N10034">
        <v>15</v>
      </c>
      <c r="O10034">
        <v>11</v>
      </c>
      <c r="P10034">
        <v>2</v>
      </c>
      <c r="Q10034">
        <v>2</v>
      </c>
    </row>
    <row r="10035" spans="1:17" x14ac:dyDescent="0.2">
      <c r="A10035" t="s">
        <v>27773</v>
      </c>
      <c r="B10035" t="s">
        <v>86</v>
      </c>
      <c r="C10035" t="s">
        <v>157</v>
      </c>
      <c r="D10035" t="s">
        <v>17736</v>
      </c>
      <c r="E10035" t="s">
        <v>81</v>
      </c>
      <c r="F10035" t="s">
        <v>4927</v>
      </c>
      <c r="G10035">
        <v>0</v>
      </c>
      <c r="H10035">
        <v>0</v>
      </c>
      <c r="I10035">
        <v>0</v>
      </c>
      <c r="J10035">
        <v>0</v>
      </c>
      <c r="K10035">
        <v>0</v>
      </c>
      <c r="L10035">
        <v>0</v>
      </c>
      <c r="M10035">
        <v>0</v>
      </c>
      <c r="N10035">
        <v>12</v>
      </c>
      <c r="O10035">
        <v>8</v>
      </c>
      <c r="P10035">
        <v>2</v>
      </c>
      <c r="Q10035">
        <v>2</v>
      </c>
    </row>
    <row r="10036" spans="1:17" x14ac:dyDescent="0.2">
      <c r="A10036" t="s">
        <v>27774</v>
      </c>
      <c r="B10036" t="s">
        <v>86</v>
      </c>
      <c r="C10036" t="s">
        <v>157</v>
      </c>
      <c r="D10036" t="s">
        <v>17736</v>
      </c>
      <c r="E10036" t="s">
        <v>81</v>
      </c>
      <c r="F10036" t="s">
        <v>17734</v>
      </c>
      <c r="G10036">
        <v>20</v>
      </c>
      <c r="H10036">
        <v>0</v>
      </c>
      <c r="I10036">
        <v>0</v>
      </c>
      <c r="J10036">
        <v>0</v>
      </c>
      <c r="K10036">
        <v>0</v>
      </c>
      <c r="L10036">
        <v>0</v>
      </c>
      <c r="M10036">
        <v>0</v>
      </c>
      <c r="N10036">
        <v>0</v>
      </c>
      <c r="O10036">
        <v>0</v>
      </c>
      <c r="P10036">
        <v>0</v>
      </c>
      <c r="Q10036">
        <v>0</v>
      </c>
    </row>
    <row r="10037" spans="1:17" x14ac:dyDescent="0.2">
      <c r="A10037" t="s">
        <v>27775</v>
      </c>
      <c r="B10037" t="s">
        <v>86</v>
      </c>
      <c r="C10037" t="s">
        <v>157</v>
      </c>
      <c r="D10037" t="s">
        <v>17748</v>
      </c>
      <c r="E10037" t="s">
        <v>83</v>
      </c>
      <c r="F10037" t="s">
        <v>17749</v>
      </c>
      <c r="G10037">
        <v>0</v>
      </c>
      <c r="H10037">
        <v>0</v>
      </c>
      <c r="I10037">
        <v>0</v>
      </c>
      <c r="J10037">
        <v>0</v>
      </c>
      <c r="K10037">
        <v>0</v>
      </c>
      <c r="L10037">
        <v>0</v>
      </c>
      <c r="M10037">
        <v>0</v>
      </c>
      <c r="N10037">
        <v>7</v>
      </c>
      <c r="O10037">
        <v>7</v>
      </c>
      <c r="P10037">
        <v>0</v>
      </c>
      <c r="Q10037">
        <v>0</v>
      </c>
    </row>
    <row r="10038" spans="1:17" x14ac:dyDescent="0.2">
      <c r="A10038" t="s">
        <v>27776</v>
      </c>
      <c r="B10038" t="s">
        <v>86</v>
      </c>
      <c r="C10038" t="s">
        <v>217</v>
      </c>
      <c r="D10038" t="s">
        <v>17736</v>
      </c>
      <c r="E10038" t="s">
        <v>81</v>
      </c>
      <c r="F10038" t="s">
        <v>4941</v>
      </c>
      <c r="G10038">
        <v>0</v>
      </c>
      <c r="H10038">
        <v>7</v>
      </c>
      <c r="I10038">
        <v>0</v>
      </c>
      <c r="J10038">
        <v>6</v>
      </c>
      <c r="K10038">
        <v>1</v>
      </c>
      <c r="L10038">
        <v>0</v>
      </c>
      <c r="M10038">
        <v>0</v>
      </c>
      <c r="N10038">
        <v>0</v>
      </c>
      <c r="O10038">
        <v>0</v>
      </c>
      <c r="P10038">
        <v>0</v>
      </c>
      <c r="Q10038">
        <v>0</v>
      </c>
    </row>
    <row r="10039" spans="1:17" x14ac:dyDescent="0.2">
      <c r="A10039" t="s">
        <v>27777</v>
      </c>
      <c r="B10039" t="s">
        <v>86</v>
      </c>
      <c r="C10039" t="s">
        <v>217</v>
      </c>
      <c r="D10039" t="s">
        <v>17736</v>
      </c>
      <c r="E10039" t="s">
        <v>81</v>
      </c>
      <c r="F10039" t="s">
        <v>4943</v>
      </c>
      <c r="G10039">
        <v>0</v>
      </c>
      <c r="H10039">
        <v>0</v>
      </c>
      <c r="I10039">
        <v>0</v>
      </c>
      <c r="J10039">
        <v>0</v>
      </c>
      <c r="K10039">
        <v>0</v>
      </c>
      <c r="L10039">
        <v>0</v>
      </c>
      <c r="M10039">
        <v>7</v>
      </c>
      <c r="N10039">
        <v>0</v>
      </c>
      <c r="O10039">
        <v>0</v>
      </c>
      <c r="P10039">
        <v>0</v>
      </c>
      <c r="Q10039">
        <v>0</v>
      </c>
    </row>
    <row r="10040" spans="1:17" x14ac:dyDescent="0.2">
      <c r="A10040" t="s">
        <v>27778</v>
      </c>
      <c r="B10040" t="s">
        <v>86</v>
      </c>
      <c r="C10040" t="s">
        <v>217</v>
      </c>
      <c r="D10040" t="s">
        <v>17736</v>
      </c>
      <c r="E10040" t="s">
        <v>81</v>
      </c>
      <c r="F10040" t="s">
        <v>4925</v>
      </c>
      <c r="G10040">
        <v>0</v>
      </c>
      <c r="H10040">
        <v>0</v>
      </c>
      <c r="I10040">
        <v>0</v>
      </c>
      <c r="J10040">
        <v>0</v>
      </c>
      <c r="K10040">
        <v>0</v>
      </c>
      <c r="L10040">
        <v>0</v>
      </c>
      <c r="M10040">
        <v>0</v>
      </c>
      <c r="N10040">
        <v>5</v>
      </c>
      <c r="O10040">
        <v>5</v>
      </c>
      <c r="P10040">
        <v>0</v>
      </c>
      <c r="Q10040">
        <v>0</v>
      </c>
    </row>
    <row r="10041" spans="1:17" x14ac:dyDescent="0.2">
      <c r="A10041" t="s">
        <v>27779</v>
      </c>
      <c r="B10041" t="s">
        <v>86</v>
      </c>
      <c r="C10041" t="s">
        <v>217</v>
      </c>
      <c r="D10041" t="s">
        <v>17736</v>
      </c>
      <c r="E10041" t="s">
        <v>81</v>
      </c>
      <c r="F10041" t="s">
        <v>4927</v>
      </c>
      <c r="G10041">
        <v>0</v>
      </c>
      <c r="H10041">
        <v>0</v>
      </c>
      <c r="I10041">
        <v>0</v>
      </c>
      <c r="J10041">
        <v>0</v>
      </c>
      <c r="K10041">
        <v>0</v>
      </c>
      <c r="L10041">
        <v>0</v>
      </c>
      <c r="M10041">
        <v>0</v>
      </c>
      <c r="N10041">
        <v>5</v>
      </c>
      <c r="O10041">
        <v>5</v>
      </c>
      <c r="P10041">
        <v>0</v>
      </c>
      <c r="Q10041">
        <v>0</v>
      </c>
    </row>
    <row r="10042" spans="1:17" x14ac:dyDescent="0.2">
      <c r="A10042" t="s">
        <v>27780</v>
      </c>
      <c r="B10042" t="s">
        <v>86</v>
      </c>
      <c r="C10042" t="s">
        <v>217</v>
      </c>
      <c r="D10042" t="s">
        <v>17736</v>
      </c>
      <c r="E10042" t="s">
        <v>81</v>
      </c>
      <c r="F10042" t="s">
        <v>17734</v>
      </c>
      <c r="G10042">
        <v>7</v>
      </c>
      <c r="H10042">
        <v>0</v>
      </c>
      <c r="I10042">
        <v>0</v>
      </c>
      <c r="J10042">
        <v>0</v>
      </c>
      <c r="K10042">
        <v>0</v>
      </c>
      <c r="L10042">
        <v>0</v>
      </c>
      <c r="M10042">
        <v>0</v>
      </c>
      <c r="N10042">
        <v>0</v>
      </c>
      <c r="O10042">
        <v>0</v>
      </c>
      <c r="P10042">
        <v>0</v>
      </c>
      <c r="Q10042">
        <v>0</v>
      </c>
    </row>
    <row r="10043" spans="1:17" x14ac:dyDescent="0.2">
      <c r="A10043" t="s">
        <v>27781</v>
      </c>
      <c r="B10043" t="s">
        <v>86</v>
      </c>
      <c r="C10043" t="s">
        <v>217</v>
      </c>
      <c r="D10043" t="s">
        <v>17748</v>
      </c>
      <c r="E10043" t="s">
        <v>81</v>
      </c>
      <c r="F10043" t="s">
        <v>17749</v>
      </c>
      <c r="G10043">
        <v>0</v>
      </c>
      <c r="H10043">
        <v>0</v>
      </c>
      <c r="I10043">
        <v>0</v>
      </c>
      <c r="J10043">
        <v>0</v>
      </c>
      <c r="K10043">
        <v>0</v>
      </c>
      <c r="L10043">
        <v>0</v>
      </c>
      <c r="M10043">
        <v>0</v>
      </c>
      <c r="N10043">
        <v>6</v>
      </c>
      <c r="O10043">
        <v>3</v>
      </c>
      <c r="P10043">
        <v>3</v>
      </c>
      <c r="Q10043">
        <v>0</v>
      </c>
    </row>
    <row r="10044" spans="1:17" x14ac:dyDescent="0.2">
      <c r="A10044" t="s">
        <v>27782</v>
      </c>
      <c r="B10044" t="s">
        <v>86</v>
      </c>
      <c r="C10044" t="s">
        <v>217</v>
      </c>
      <c r="D10044" t="s">
        <v>17748</v>
      </c>
      <c r="E10044" t="s">
        <v>81</v>
      </c>
      <c r="F10044" t="s">
        <v>17734</v>
      </c>
      <c r="G10044">
        <v>6</v>
      </c>
      <c r="H10044">
        <v>0</v>
      </c>
      <c r="I10044">
        <v>0</v>
      </c>
      <c r="J10044">
        <v>0</v>
      </c>
      <c r="K10044">
        <v>0</v>
      </c>
      <c r="L10044">
        <v>0</v>
      </c>
      <c r="M10044">
        <v>0</v>
      </c>
      <c r="N10044">
        <v>0</v>
      </c>
      <c r="O10044">
        <v>0</v>
      </c>
      <c r="P10044">
        <v>0</v>
      </c>
      <c r="Q10044">
        <v>0</v>
      </c>
    </row>
    <row r="10045" spans="1:17" x14ac:dyDescent="0.2">
      <c r="A10045" t="s">
        <v>27783</v>
      </c>
      <c r="B10045" t="s">
        <v>86</v>
      </c>
      <c r="C10045" t="s">
        <v>217</v>
      </c>
      <c r="D10045" t="s">
        <v>17754</v>
      </c>
      <c r="E10045" t="s">
        <v>83</v>
      </c>
      <c r="F10045" t="s">
        <v>17734</v>
      </c>
      <c r="G10045">
        <v>2</v>
      </c>
      <c r="H10045">
        <v>0</v>
      </c>
      <c r="I10045">
        <v>0</v>
      </c>
      <c r="J10045">
        <v>0</v>
      </c>
      <c r="K10045">
        <v>0</v>
      </c>
      <c r="L10045">
        <v>0</v>
      </c>
      <c r="M10045">
        <v>0</v>
      </c>
      <c r="N10045">
        <v>0</v>
      </c>
      <c r="O10045">
        <v>0</v>
      </c>
      <c r="P10045">
        <v>0</v>
      </c>
      <c r="Q10045">
        <v>0</v>
      </c>
    </row>
    <row r="10046" spans="1:17" x14ac:dyDescent="0.2">
      <c r="A10046" t="s">
        <v>27784</v>
      </c>
      <c r="B10046" t="s">
        <v>86</v>
      </c>
      <c r="C10046" t="s">
        <v>218</v>
      </c>
      <c r="D10046" t="s">
        <v>17768</v>
      </c>
      <c r="E10046" t="s">
        <v>83</v>
      </c>
      <c r="F10046" t="s">
        <v>17734</v>
      </c>
      <c r="G10046">
        <v>1</v>
      </c>
      <c r="H10046">
        <v>0</v>
      </c>
      <c r="I10046">
        <v>0</v>
      </c>
      <c r="J10046">
        <v>0</v>
      </c>
      <c r="K10046">
        <v>0</v>
      </c>
      <c r="L10046">
        <v>0</v>
      </c>
      <c r="M10046">
        <v>0</v>
      </c>
      <c r="N10046">
        <v>0</v>
      </c>
      <c r="O10046">
        <v>0</v>
      </c>
      <c r="P10046">
        <v>0</v>
      </c>
      <c r="Q10046">
        <v>0</v>
      </c>
    </row>
    <row r="10047" spans="1:17" x14ac:dyDescent="0.2">
      <c r="A10047" t="s">
        <v>27785</v>
      </c>
      <c r="B10047" t="s">
        <v>86</v>
      </c>
      <c r="C10047" t="s">
        <v>218</v>
      </c>
      <c r="D10047" t="s">
        <v>17768</v>
      </c>
      <c r="E10047" t="s">
        <v>81</v>
      </c>
      <c r="F10047" t="s">
        <v>17734</v>
      </c>
      <c r="G10047">
        <v>1</v>
      </c>
      <c r="H10047">
        <v>0</v>
      </c>
      <c r="I10047">
        <v>0</v>
      </c>
      <c r="J10047">
        <v>0</v>
      </c>
      <c r="K10047">
        <v>0</v>
      </c>
      <c r="L10047">
        <v>0</v>
      </c>
      <c r="M10047">
        <v>0</v>
      </c>
      <c r="N10047">
        <v>0</v>
      </c>
      <c r="O10047">
        <v>0</v>
      </c>
      <c r="P10047">
        <v>0</v>
      </c>
      <c r="Q10047">
        <v>0</v>
      </c>
    </row>
    <row r="10048" spans="1:17" x14ac:dyDescent="0.2">
      <c r="A10048" t="s">
        <v>27786</v>
      </c>
      <c r="B10048" t="s">
        <v>86</v>
      </c>
      <c r="C10048" t="s">
        <v>218</v>
      </c>
      <c r="D10048" t="s">
        <v>17736</v>
      </c>
      <c r="E10048" t="s">
        <v>83</v>
      </c>
      <c r="F10048" t="s">
        <v>4929</v>
      </c>
      <c r="G10048">
        <v>0</v>
      </c>
      <c r="H10048">
        <v>14</v>
      </c>
      <c r="I10048">
        <v>1</v>
      </c>
      <c r="J10048">
        <v>11</v>
      </c>
      <c r="K10048">
        <v>1</v>
      </c>
      <c r="L10048">
        <v>1</v>
      </c>
      <c r="M10048">
        <v>0</v>
      </c>
      <c r="N10048">
        <v>0</v>
      </c>
      <c r="O10048">
        <v>0</v>
      </c>
      <c r="P10048">
        <v>0</v>
      </c>
      <c r="Q10048">
        <v>0</v>
      </c>
    </row>
    <row r="10049" spans="1:17" x14ac:dyDescent="0.2">
      <c r="A10049" t="s">
        <v>27787</v>
      </c>
      <c r="B10049" t="s">
        <v>86</v>
      </c>
      <c r="C10049" t="s">
        <v>218</v>
      </c>
      <c r="D10049" t="s">
        <v>17736</v>
      </c>
      <c r="E10049" t="s">
        <v>83</v>
      </c>
      <c r="F10049" t="s">
        <v>4931</v>
      </c>
      <c r="G10049">
        <v>0</v>
      </c>
      <c r="H10049">
        <v>14</v>
      </c>
      <c r="I10049">
        <v>1</v>
      </c>
      <c r="J10049">
        <v>11</v>
      </c>
      <c r="K10049">
        <v>1</v>
      </c>
      <c r="L10049">
        <v>1</v>
      </c>
      <c r="M10049">
        <v>0</v>
      </c>
      <c r="N10049">
        <v>0</v>
      </c>
      <c r="O10049">
        <v>0</v>
      </c>
      <c r="P10049">
        <v>0</v>
      </c>
      <c r="Q10049">
        <v>0</v>
      </c>
    </row>
    <row r="10050" spans="1:17" x14ac:dyDescent="0.2">
      <c r="A10050" t="s">
        <v>27788</v>
      </c>
      <c r="B10050" t="s">
        <v>86</v>
      </c>
      <c r="C10050" t="s">
        <v>218</v>
      </c>
      <c r="D10050" t="s">
        <v>17736</v>
      </c>
      <c r="E10050" t="s">
        <v>83</v>
      </c>
      <c r="F10050" t="s">
        <v>4933</v>
      </c>
      <c r="G10050">
        <v>0</v>
      </c>
      <c r="H10050">
        <v>0</v>
      </c>
      <c r="I10050">
        <v>0</v>
      </c>
      <c r="J10050">
        <v>0</v>
      </c>
      <c r="K10050">
        <v>0</v>
      </c>
      <c r="L10050">
        <v>0</v>
      </c>
      <c r="M10050">
        <v>14</v>
      </c>
      <c r="N10050">
        <v>0</v>
      </c>
      <c r="O10050">
        <v>0</v>
      </c>
      <c r="P10050">
        <v>0</v>
      </c>
      <c r="Q10050">
        <v>0</v>
      </c>
    </row>
    <row r="10051" spans="1:17" x14ac:dyDescent="0.2">
      <c r="A10051" t="s">
        <v>27789</v>
      </c>
      <c r="B10051" t="s">
        <v>86</v>
      </c>
      <c r="C10051" t="s">
        <v>218</v>
      </c>
      <c r="D10051" t="s">
        <v>17736</v>
      </c>
      <c r="E10051" t="s">
        <v>83</v>
      </c>
      <c r="F10051" t="s">
        <v>4935</v>
      </c>
      <c r="G10051">
        <v>0</v>
      </c>
      <c r="H10051">
        <v>14</v>
      </c>
      <c r="I10051">
        <v>1</v>
      </c>
      <c r="J10051">
        <v>11</v>
      </c>
      <c r="K10051">
        <v>1</v>
      </c>
      <c r="L10051">
        <v>1</v>
      </c>
      <c r="M10051">
        <v>0</v>
      </c>
      <c r="N10051">
        <v>0</v>
      </c>
      <c r="O10051">
        <v>0</v>
      </c>
      <c r="P10051">
        <v>0</v>
      </c>
      <c r="Q10051">
        <v>0</v>
      </c>
    </row>
    <row r="10052" spans="1:17" x14ac:dyDescent="0.2">
      <c r="A10052" t="s">
        <v>27790</v>
      </c>
      <c r="B10052" t="s">
        <v>86</v>
      </c>
      <c r="C10052" t="s">
        <v>218</v>
      </c>
      <c r="D10052" t="s">
        <v>17736</v>
      </c>
      <c r="E10052" t="s">
        <v>83</v>
      </c>
      <c r="F10052" t="s">
        <v>4937</v>
      </c>
      <c r="G10052">
        <v>0</v>
      </c>
      <c r="H10052">
        <v>14</v>
      </c>
      <c r="I10052">
        <v>1</v>
      </c>
      <c r="J10052">
        <v>11</v>
      </c>
      <c r="K10052">
        <v>1</v>
      </c>
      <c r="L10052">
        <v>1</v>
      </c>
      <c r="M10052">
        <v>0</v>
      </c>
      <c r="N10052">
        <v>0</v>
      </c>
      <c r="O10052">
        <v>0</v>
      </c>
      <c r="P10052">
        <v>0</v>
      </c>
      <c r="Q10052">
        <v>0</v>
      </c>
    </row>
    <row r="10053" spans="1:17" x14ac:dyDescent="0.2">
      <c r="A10053" t="s">
        <v>27791</v>
      </c>
      <c r="B10053" t="s">
        <v>86</v>
      </c>
      <c r="C10053" t="s">
        <v>218</v>
      </c>
      <c r="D10053" t="s">
        <v>17736</v>
      </c>
      <c r="E10053" t="s">
        <v>83</v>
      </c>
      <c r="F10053" t="s">
        <v>4939</v>
      </c>
      <c r="G10053">
        <v>0</v>
      </c>
      <c r="H10053">
        <v>0</v>
      </c>
      <c r="I10053">
        <v>0</v>
      </c>
      <c r="J10053">
        <v>0</v>
      </c>
      <c r="K10053">
        <v>0</v>
      </c>
      <c r="L10053">
        <v>0</v>
      </c>
      <c r="M10053">
        <v>14</v>
      </c>
      <c r="N10053">
        <v>0</v>
      </c>
      <c r="O10053">
        <v>0</v>
      </c>
      <c r="P10053">
        <v>0</v>
      </c>
      <c r="Q10053">
        <v>0</v>
      </c>
    </row>
    <row r="10054" spans="1:17" x14ac:dyDescent="0.2">
      <c r="A10054" t="s">
        <v>27792</v>
      </c>
      <c r="B10054" t="s">
        <v>86</v>
      </c>
      <c r="C10054" t="s">
        <v>218</v>
      </c>
      <c r="D10054" t="s">
        <v>17736</v>
      </c>
      <c r="E10054" t="s">
        <v>83</v>
      </c>
      <c r="F10054" t="s">
        <v>4941</v>
      </c>
      <c r="G10054">
        <v>0</v>
      </c>
      <c r="H10054">
        <v>14</v>
      </c>
      <c r="I10054">
        <v>1</v>
      </c>
      <c r="J10054">
        <v>11</v>
      </c>
      <c r="K10054">
        <v>1</v>
      </c>
      <c r="L10054">
        <v>1</v>
      </c>
      <c r="M10054">
        <v>0</v>
      </c>
      <c r="N10054">
        <v>0</v>
      </c>
      <c r="O10054">
        <v>0</v>
      </c>
      <c r="P10054">
        <v>0</v>
      </c>
      <c r="Q10054">
        <v>0</v>
      </c>
    </row>
    <row r="10055" spans="1:17" x14ac:dyDescent="0.2">
      <c r="A10055" t="s">
        <v>27793</v>
      </c>
      <c r="B10055" t="s">
        <v>86</v>
      </c>
      <c r="C10055" t="s">
        <v>218</v>
      </c>
      <c r="D10055" t="s">
        <v>17736</v>
      </c>
      <c r="E10055" t="s">
        <v>83</v>
      </c>
      <c r="F10055" t="s">
        <v>4943</v>
      </c>
      <c r="G10055">
        <v>0</v>
      </c>
      <c r="H10055">
        <v>0</v>
      </c>
      <c r="I10055">
        <v>0</v>
      </c>
      <c r="J10055">
        <v>0</v>
      </c>
      <c r="K10055">
        <v>0</v>
      </c>
      <c r="L10055">
        <v>0</v>
      </c>
      <c r="M10055">
        <v>14</v>
      </c>
      <c r="N10055">
        <v>0</v>
      </c>
      <c r="O10055">
        <v>0</v>
      </c>
      <c r="P10055">
        <v>0</v>
      </c>
      <c r="Q10055">
        <v>0</v>
      </c>
    </row>
    <row r="10056" spans="1:17" x14ac:dyDescent="0.2">
      <c r="A10056" t="s">
        <v>27794</v>
      </c>
      <c r="B10056" t="s">
        <v>86</v>
      </c>
      <c r="C10056" t="s">
        <v>218</v>
      </c>
      <c r="D10056" t="s">
        <v>17736</v>
      </c>
      <c r="E10056" t="s">
        <v>83</v>
      </c>
      <c r="F10056" t="s">
        <v>4925</v>
      </c>
      <c r="G10056">
        <v>0</v>
      </c>
      <c r="H10056">
        <v>0</v>
      </c>
      <c r="I10056">
        <v>0</v>
      </c>
      <c r="J10056">
        <v>0</v>
      </c>
      <c r="K10056">
        <v>0</v>
      </c>
      <c r="L10056">
        <v>0</v>
      </c>
      <c r="M10056">
        <v>0</v>
      </c>
      <c r="N10056">
        <v>8</v>
      </c>
      <c r="O10056">
        <v>5</v>
      </c>
      <c r="P10056">
        <v>2</v>
      </c>
      <c r="Q10056">
        <v>1</v>
      </c>
    </row>
    <row r="10057" spans="1:17" x14ac:dyDescent="0.2">
      <c r="A10057" t="s">
        <v>27795</v>
      </c>
      <c r="B10057" t="s">
        <v>86</v>
      </c>
      <c r="C10057" t="s">
        <v>218</v>
      </c>
      <c r="D10057" t="s">
        <v>17736</v>
      </c>
      <c r="E10057" t="s">
        <v>83</v>
      </c>
      <c r="F10057" t="s">
        <v>4927</v>
      </c>
      <c r="G10057">
        <v>0</v>
      </c>
      <c r="H10057">
        <v>0</v>
      </c>
      <c r="I10057">
        <v>0</v>
      </c>
      <c r="J10057">
        <v>0</v>
      </c>
      <c r="K10057">
        <v>0</v>
      </c>
      <c r="L10057">
        <v>0</v>
      </c>
      <c r="M10057">
        <v>0</v>
      </c>
      <c r="N10057">
        <v>6</v>
      </c>
      <c r="O10057">
        <v>5</v>
      </c>
      <c r="P10057">
        <v>0</v>
      </c>
      <c r="Q10057">
        <v>1</v>
      </c>
    </row>
    <row r="10058" spans="1:17" x14ac:dyDescent="0.2">
      <c r="A10058" t="s">
        <v>27796</v>
      </c>
      <c r="B10058" t="s">
        <v>86</v>
      </c>
      <c r="C10058" t="s">
        <v>218</v>
      </c>
      <c r="D10058" t="s">
        <v>17736</v>
      </c>
      <c r="E10058" t="s">
        <v>83</v>
      </c>
      <c r="F10058" t="s">
        <v>17734</v>
      </c>
      <c r="G10058">
        <v>14</v>
      </c>
      <c r="H10058">
        <v>0</v>
      </c>
      <c r="I10058">
        <v>0</v>
      </c>
      <c r="J10058">
        <v>0</v>
      </c>
      <c r="K10058">
        <v>0</v>
      </c>
      <c r="L10058">
        <v>0</v>
      </c>
      <c r="M10058">
        <v>0</v>
      </c>
      <c r="N10058">
        <v>0</v>
      </c>
      <c r="O10058">
        <v>0</v>
      </c>
      <c r="P10058">
        <v>0</v>
      </c>
      <c r="Q10058">
        <v>0</v>
      </c>
    </row>
    <row r="10059" spans="1:17" x14ac:dyDescent="0.2">
      <c r="A10059" t="s">
        <v>27797</v>
      </c>
      <c r="B10059" t="s">
        <v>86</v>
      </c>
      <c r="C10059" t="s">
        <v>218</v>
      </c>
      <c r="D10059" t="s">
        <v>17736</v>
      </c>
      <c r="E10059" t="s">
        <v>81</v>
      </c>
      <c r="F10059" t="s">
        <v>4929</v>
      </c>
      <c r="G10059">
        <v>0</v>
      </c>
      <c r="H10059">
        <v>18</v>
      </c>
      <c r="I10059">
        <v>3</v>
      </c>
      <c r="J10059">
        <v>13</v>
      </c>
      <c r="K10059">
        <v>1</v>
      </c>
      <c r="L10059">
        <v>1</v>
      </c>
      <c r="M10059">
        <v>0</v>
      </c>
      <c r="N10059">
        <v>0</v>
      </c>
      <c r="O10059">
        <v>0</v>
      </c>
      <c r="P10059">
        <v>0</v>
      </c>
      <c r="Q10059">
        <v>0</v>
      </c>
    </row>
    <row r="10060" spans="1:17" x14ac:dyDescent="0.2">
      <c r="A10060" t="s">
        <v>27798</v>
      </c>
      <c r="B10060" t="s">
        <v>86</v>
      </c>
      <c r="C10060" t="s">
        <v>218</v>
      </c>
      <c r="D10060" t="s">
        <v>17736</v>
      </c>
      <c r="E10060" t="s">
        <v>81</v>
      </c>
      <c r="F10060" t="s">
        <v>4931</v>
      </c>
      <c r="G10060">
        <v>0</v>
      </c>
      <c r="H10060">
        <v>18</v>
      </c>
      <c r="I10060">
        <v>3</v>
      </c>
      <c r="J10060">
        <v>12</v>
      </c>
      <c r="K10060">
        <v>2</v>
      </c>
      <c r="L10060">
        <v>1</v>
      </c>
      <c r="M10060">
        <v>0</v>
      </c>
      <c r="N10060">
        <v>0</v>
      </c>
      <c r="O10060">
        <v>0</v>
      </c>
      <c r="P10060">
        <v>0</v>
      </c>
      <c r="Q10060">
        <v>0</v>
      </c>
    </row>
    <row r="10061" spans="1:17" x14ac:dyDescent="0.2">
      <c r="A10061" t="s">
        <v>27799</v>
      </c>
      <c r="B10061" t="s">
        <v>86</v>
      </c>
      <c r="C10061" t="s">
        <v>218</v>
      </c>
      <c r="D10061" t="s">
        <v>17736</v>
      </c>
      <c r="E10061" t="s">
        <v>81</v>
      </c>
      <c r="F10061" t="s">
        <v>4933</v>
      </c>
      <c r="G10061">
        <v>0</v>
      </c>
      <c r="H10061">
        <v>0</v>
      </c>
      <c r="I10061">
        <v>0</v>
      </c>
      <c r="J10061">
        <v>0</v>
      </c>
      <c r="K10061">
        <v>0</v>
      </c>
      <c r="L10061">
        <v>0</v>
      </c>
      <c r="M10061">
        <v>18</v>
      </c>
      <c r="N10061">
        <v>0</v>
      </c>
      <c r="O10061">
        <v>0</v>
      </c>
      <c r="P10061">
        <v>0</v>
      </c>
      <c r="Q10061">
        <v>0</v>
      </c>
    </row>
    <row r="10062" spans="1:17" x14ac:dyDescent="0.2">
      <c r="A10062" t="s">
        <v>27800</v>
      </c>
      <c r="B10062" t="s">
        <v>86</v>
      </c>
      <c r="C10062" t="s">
        <v>218</v>
      </c>
      <c r="D10062" t="s">
        <v>17736</v>
      </c>
      <c r="E10062" t="s">
        <v>81</v>
      </c>
      <c r="F10062" t="s">
        <v>4935</v>
      </c>
      <c r="G10062">
        <v>0</v>
      </c>
      <c r="H10062">
        <v>18</v>
      </c>
      <c r="I10062">
        <v>3</v>
      </c>
      <c r="J10062">
        <v>12</v>
      </c>
      <c r="K10062">
        <v>2</v>
      </c>
      <c r="L10062">
        <v>1</v>
      </c>
      <c r="M10062">
        <v>0</v>
      </c>
      <c r="N10062">
        <v>0</v>
      </c>
      <c r="O10062">
        <v>0</v>
      </c>
      <c r="P10062">
        <v>0</v>
      </c>
      <c r="Q10062">
        <v>0</v>
      </c>
    </row>
    <row r="10063" spans="1:17" x14ac:dyDescent="0.2">
      <c r="A10063" t="s">
        <v>27801</v>
      </c>
      <c r="B10063" t="s">
        <v>86</v>
      </c>
      <c r="C10063" t="s">
        <v>218</v>
      </c>
      <c r="D10063" t="s">
        <v>17736</v>
      </c>
      <c r="E10063" t="s">
        <v>81</v>
      </c>
      <c r="F10063" t="s">
        <v>4937</v>
      </c>
      <c r="G10063">
        <v>0</v>
      </c>
      <c r="H10063">
        <v>18</v>
      </c>
      <c r="I10063">
        <v>3</v>
      </c>
      <c r="J10063">
        <v>12</v>
      </c>
      <c r="K10063">
        <v>2</v>
      </c>
      <c r="L10063">
        <v>1</v>
      </c>
      <c r="M10063">
        <v>0</v>
      </c>
      <c r="N10063">
        <v>0</v>
      </c>
      <c r="O10063">
        <v>0</v>
      </c>
      <c r="P10063">
        <v>0</v>
      </c>
      <c r="Q10063">
        <v>0</v>
      </c>
    </row>
    <row r="10064" spans="1:17" x14ac:dyDescent="0.2">
      <c r="A10064" t="s">
        <v>27802</v>
      </c>
      <c r="B10064" t="s">
        <v>86</v>
      </c>
      <c r="C10064" t="s">
        <v>218</v>
      </c>
      <c r="D10064" t="s">
        <v>17736</v>
      </c>
      <c r="E10064" t="s">
        <v>81</v>
      </c>
      <c r="F10064" t="s">
        <v>4939</v>
      </c>
      <c r="G10064">
        <v>0</v>
      </c>
      <c r="H10064">
        <v>0</v>
      </c>
      <c r="I10064">
        <v>0</v>
      </c>
      <c r="J10064">
        <v>0</v>
      </c>
      <c r="K10064">
        <v>0</v>
      </c>
      <c r="L10064">
        <v>0</v>
      </c>
      <c r="M10064">
        <v>18</v>
      </c>
      <c r="N10064">
        <v>0</v>
      </c>
      <c r="O10064">
        <v>0</v>
      </c>
      <c r="P10064">
        <v>0</v>
      </c>
      <c r="Q10064">
        <v>0</v>
      </c>
    </row>
    <row r="10065" spans="1:17" x14ac:dyDescent="0.2">
      <c r="A10065" t="s">
        <v>27803</v>
      </c>
      <c r="B10065" t="s">
        <v>86</v>
      </c>
      <c r="C10065" t="s">
        <v>218</v>
      </c>
      <c r="D10065" t="s">
        <v>17736</v>
      </c>
      <c r="E10065" t="s">
        <v>81</v>
      </c>
      <c r="F10065" t="s">
        <v>4941</v>
      </c>
      <c r="G10065">
        <v>0</v>
      </c>
      <c r="H10065">
        <v>18</v>
      </c>
      <c r="I10065">
        <v>3</v>
      </c>
      <c r="J10065">
        <v>12</v>
      </c>
      <c r="K10065">
        <v>2</v>
      </c>
      <c r="L10065">
        <v>1</v>
      </c>
      <c r="M10065">
        <v>0</v>
      </c>
      <c r="N10065">
        <v>0</v>
      </c>
      <c r="O10065">
        <v>0</v>
      </c>
      <c r="P10065">
        <v>0</v>
      </c>
      <c r="Q10065">
        <v>0</v>
      </c>
    </row>
    <row r="10066" spans="1:17" x14ac:dyDescent="0.2">
      <c r="A10066" t="s">
        <v>27804</v>
      </c>
      <c r="B10066" t="s">
        <v>86</v>
      </c>
      <c r="C10066" t="s">
        <v>218</v>
      </c>
      <c r="D10066" t="s">
        <v>17736</v>
      </c>
      <c r="E10066" t="s">
        <v>81</v>
      </c>
      <c r="F10066" t="s">
        <v>4943</v>
      </c>
      <c r="G10066">
        <v>0</v>
      </c>
      <c r="H10066">
        <v>0</v>
      </c>
      <c r="I10066">
        <v>0</v>
      </c>
      <c r="J10066">
        <v>0</v>
      </c>
      <c r="K10066">
        <v>0</v>
      </c>
      <c r="L10066">
        <v>0</v>
      </c>
      <c r="M10066">
        <v>18</v>
      </c>
      <c r="N10066">
        <v>0</v>
      </c>
      <c r="O10066">
        <v>0</v>
      </c>
      <c r="P10066">
        <v>0</v>
      </c>
      <c r="Q10066">
        <v>0</v>
      </c>
    </row>
    <row r="10067" spans="1:17" x14ac:dyDescent="0.2">
      <c r="A10067" t="s">
        <v>27805</v>
      </c>
      <c r="B10067" t="s">
        <v>86</v>
      </c>
      <c r="C10067" t="s">
        <v>218</v>
      </c>
      <c r="D10067" t="s">
        <v>17736</v>
      </c>
      <c r="E10067" t="s">
        <v>81</v>
      </c>
      <c r="F10067" t="s">
        <v>4925</v>
      </c>
      <c r="G10067">
        <v>0</v>
      </c>
      <c r="H10067">
        <v>0</v>
      </c>
      <c r="I10067">
        <v>0</v>
      </c>
      <c r="J10067">
        <v>0</v>
      </c>
      <c r="K10067">
        <v>0</v>
      </c>
      <c r="L10067">
        <v>0</v>
      </c>
      <c r="M10067">
        <v>0</v>
      </c>
      <c r="N10067">
        <v>14</v>
      </c>
      <c r="O10067">
        <v>14</v>
      </c>
      <c r="P10067">
        <v>0</v>
      </c>
      <c r="Q10067">
        <v>0</v>
      </c>
    </row>
    <row r="10068" spans="1:17" x14ac:dyDescent="0.2">
      <c r="A10068" t="s">
        <v>27806</v>
      </c>
      <c r="B10068" t="s">
        <v>89</v>
      </c>
      <c r="C10068" t="s">
        <v>107</v>
      </c>
      <c r="D10068" t="s">
        <v>17736</v>
      </c>
      <c r="E10068" t="s">
        <v>81</v>
      </c>
      <c r="F10068" t="s">
        <v>4939</v>
      </c>
      <c r="G10068">
        <v>0</v>
      </c>
      <c r="H10068">
        <v>0</v>
      </c>
      <c r="I10068">
        <v>0</v>
      </c>
      <c r="J10068">
        <v>0</v>
      </c>
      <c r="K10068">
        <v>0</v>
      </c>
      <c r="L10068">
        <v>0</v>
      </c>
      <c r="M10068">
        <v>12</v>
      </c>
      <c r="N10068">
        <v>0</v>
      </c>
      <c r="O10068">
        <v>0</v>
      </c>
      <c r="P10068">
        <v>0</v>
      </c>
      <c r="Q10068">
        <v>0</v>
      </c>
    </row>
    <row r="10069" spans="1:17" x14ac:dyDescent="0.2">
      <c r="A10069" t="s">
        <v>27807</v>
      </c>
      <c r="B10069" t="s">
        <v>89</v>
      </c>
      <c r="C10069" t="s">
        <v>107</v>
      </c>
      <c r="D10069" t="s">
        <v>17736</v>
      </c>
      <c r="E10069" t="s">
        <v>81</v>
      </c>
      <c r="F10069" t="s">
        <v>4941</v>
      </c>
      <c r="G10069">
        <v>0</v>
      </c>
      <c r="H10069">
        <v>12</v>
      </c>
      <c r="I10069">
        <v>2</v>
      </c>
      <c r="J10069">
        <v>8</v>
      </c>
      <c r="K10069">
        <v>1</v>
      </c>
      <c r="L10069">
        <v>1</v>
      </c>
      <c r="M10069">
        <v>0</v>
      </c>
      <c r="N10069">
        <v>0</v>
      </c>
      <c r="O10069">
        <v>0</v>
      </c>
      <c r="P10069">
        <v>0</v>
      </c>
      <c r="Q10069">
        <v>0</v>
      </c>
    </row>
    <row r="10070" spans="1:17" x14ac:dyDescent="0.2">
      <c r="A10070" t="s">
        <v>27808</v>
      </c>
      <c r="B10070" t="s">
        <v>89</v>
      </c>
      <c r="C10070" t="s">
        <v>107</v>
      </c>
      <c r="D10070" t="s">
        <v>17736</v>
      </c>
      <c r="E10070" t="s">
        <v>81</v>
      </c>
      <c r="F10070" t="s">
        <v>4943</v>
      </c>
      <c r="G10070">
        <v>0</v>
      </c>
      <c r="H10070">
        <v>0</v>
      </c>
      <c r="I10070">
        <v>0</v>
      </c>
      <c r="J10070">
        <v>0</v>
      </c>
      <c r="K10070">
        <v>0</v>
      </c>
      <c r="L10070">
        <v>0</v>
      </c>
      <c r="M10070">
        <v>12</v>
      </c>
      <c r="N10070">
        <v>0</v>
      </c>
      <c r="O10070">
        <v>0</v>
      </c>
      <c r="P10070">
        <v>0</v>
      </c>
      <c r="Q10070">
        <v>0</v>
      </c>
    </row>
    <row r="10071" spans="1:17" x14ac:dyDescent="0.2">
      <c r="A10071" t="s">
        <v>27809</v>
      </c>
      <c r="B10071" t="s">
        <v>89</v>
      </c>
      <c r="C10071" t="s">
        <v>107</v>
      </c>
      <c r="D10071" t="s">
        <v>17736</v>
      </c>
      <c r="E10071" t="s">
        <v>81</v>
      </c>
      <c r="F10071" t="s">
        <v>4925</v>
      </c>
      <c r="G10071">
        <v>0</v>
      </c>
      <c r="H10071">
        <v>0</v>
      </c>
      <c r="I10071">
        <v>0</v>
      </c>
      <c r="J10071">
        <v>0</v>
      </c>
      <c r="K10071">
        <v>0</v>
      </c>
      <c r="L10071">
        <v>0</v>
      </c>
      <c r="M10071">
        <v>0</v>
      </c>
      <c r="N10071">
        <v>8</v>
      </c>
      <c r="O10071">
        <v>7</v>
      </c>
      <c r="P10071">
        <v>0</v>
      </c>
      <c r="Q10071">
        <v>1</v>
      </c>
    </row>
    <row r="10072" spans="1:17" x14ac:dyDescent="0.2">
      <c r="A10072" t="s">
        <v>27810</v>
      </c>
      <c r="B10072" t="s">
        <v>89</v>
      </c>
      <c r="C10072" t="s">
        <v>107</v>
      </c>
      <c r="D10072" t="s">
        <v>17736</v>
      </c>
      <c r="E10072" t="s">
        <v>81</v>
      </c>
      <c r="F10072" t="s">
        <v>4927</v>
      </c>
      <c r="G10072">
        <v>0</v>
      </c>
      <c r="H10072">
        <v>0</v>
      </c>
      <c r="I10072">
        <v>0</v>
      </c>
      <c r="J10072">
        <v>0</v>
      </c>
      <c r="K10072">
        <v>0</v>
      </c>
      <c r="L10072">
        <v>0</v>
      </c>
      <c r="M10072">
        <v>0</v>
      </c>
      <c r="N10072">
        <v>6</v>
      </c>
      <c r="O10072">
        <v>5</v>
      </c>
      <c r="P10072">
        <v>0</v>
      </c>
      <c r="Q10072">
        <v>1</v>
      </c>
    </row>
    <row r="10073" spans="1:17" x14ac:dyDescent="0.2">
      <c r="A10073" t="s">
        <v>27811</v>
      </c>
      <c r="B10073" t="s">
        <v>89</v>
      </c>
      <c r="C10073" t="s">
        <v>107</v>
      </c>
      <c r="D10073" t="s">
        <v>17736</v>
      </c>
      <c r="E10073" t="s">
        <v>81</v>
      </c>
      <c r="F10073" t="s">
        <v>17734</v>
      </c>
      <c r="G10073">
        <v>12</v>
      </c>
      <c r="H10073">
        <v>0</v>
      </c>
      <c r="I10073">
        <v>0</v>
      </c>
      <c r="J10073">
        <v>0</v>
      </c>
      <c r="K10073">
        <v>0</v>
      </c>
      <c r="L10073">
        <v>0</v>
      </c>
      <c r="M10073">
        <v>0</v>
      </c>
      <c r="N10073">
        <v>0</v>
      </c>
      <c r="O10073">
        <v>0</v>
      </c>
      <c r="P10073">
        <v>0</v>
      </c>
      <c r="Q10073">
        <v>0</v>
      </c>
    </row>
    <row r="10074" spans="1:17" x14ac:dyDescent="0.2">
      <c r="A10074" t="s">
        <v>27812</v>
      </c>
      <c r="B10074" t="s">
        <v>89</v>
      </c>
      <c r="C10074" t="s">
        <v>107</v>
      </c>
      <c r="D10074" t="s">
        <v>17748</v>
      </c>
      <c r="E10074" t="s">
        <v>81</v>
      </c>
      <c r="F10074" t="s">
        <v>17749</v>
      </c>
      <c r="G10074">
        <v>0</v>
      </c>
      <c r="H10074">
        <v>0</v>
      </c>
      <c r="I10074">
        <v>0</v>
      </c>
      <c r="J10074">
        <v>0</v>
      </c>
      <c r="K10074">
        <v>0</v>
      </c>
      <c r="L10074">
        <v>0</v>
      </c>
      <c r="M10074">
        <v>0</v>
      </c>
      <c r="N10074">
        <v>1</v>
      </c>
      <c r="O10074">
        <v>1</v>
      </c>
      <c r="P10074">
        <v>0</v>
      </c>
      <c r="Q10074">
        <v>0</v>
      </c>
    </row>
    <row r="10075" spans="1:17" x14ac:dyDescent="0.2">
      <c r="A10075" t="s">
        <v>27813</v>
      </c>
      <c r="B10075" t="s">
        <v>89</v>
      </c>
      <c r="C10075" t="s">
        <v>107</v>
      </c>
      <c r="D10075" t="s">
        <v>17748</v>
      </c>
      <c r="E10075" t="s">
        <v>81</v>
      </c>
      <c r="F10075" t="s">
        <v>17734</v>
      </c>
      <c r="G10075">
        <v>1</v>
      </c>
      <c r="H10075">
        <v>0</v>
      </c>
      <c r="I10075">
        <v>0</v>
      </c>
      <c r="J10075">
        <v>0</v>
      </c>
      <c r="K10075">
        <v>0</v>
      </c>
      <c r="L10075">
        <v>0</v>
      </c>
      <c r="M10075">
        <v>0</v>
      </c>
      <c r="N10075">
        <v>0</v>
      </c>
      <c r="O10075">
        <v>0</v>
      </c>
      <c r="P10075">
        <v>0</v>
      </c>
      <c r="Q10075">
        <v>0</v>
      </c>
    </row>
    <row r="10076" spans="1:17" x14ac:dyDescent="0.2">
      <c r="A10076" t="s">
        <v>27814</v>
      </c>
      <c r="B10076" t="s">
        <v>89</v>
      </c>
      <c r="C10076" t="s">
        <v>107</v>
      </c>
      <c r="D10076" t="s">
        <v>17754</v>
      </c>
      <c r="E10076" t="s">
        <v>83</v>
      </c>
      <c r="F10076" t="s">
        <v>17734</v>
      </c>
      <c r="G10076">
        <v>2</v>
      </c>
      <c r="H10076">
        <v>0</v>
      </c>
      <c r="I10076">
        <v>0</v>
      </c>
      <c r="J10076">
        <v>0</v>
      </c>
      <c r="K10076">
        <v>0</v>
      </c>
      <c r="L10076">
        <v>0</v>
      </c>
      <c r="M10076">
        <v>0</v>
      </c>
      <c r="N10076">
        <v>0</v>
      </c>
      <c r="O10076">
        <v>0</v>
      </c>
      <c r="P10076">
        <v>0</v>
      </c>
      <c r="Q10076">
        <v>0</v>
      </c>
    </row>
    <row r="10077" spans="1:17" x14ac:dyDescent="0.2">
      <c r="A10077" t="s">
        <v>27815</v>
      </c>
      <c r="B10077" t="s">
        <v>89</v>
      </c>
      <c r="C10077" t="s">
        <v>107</v>
      </c>
      <c r="D10077" t="s">
        <v>17754</v>
      </c>
      <c r="E10077" t="s">
        <v>81</v>
      </c>
      <c r="F10077" t="s">
        <v>17734</v>
      </c>
      <c r="G10077">
        <v>1</v>
      </c>
      <c r="H10077">
        <v>0</v>
      </c>
      <c r="I10077">
        <v>0</v>
      </c>
      <c r="J10077">
        <v>0</v>
      </c>
      <c r="K10077">
        <v>0</v>
      </c>
      <c r="L10077">
        <v>0</v>
      </c>
      <c r="M10077">
        <v>0</v>
      </c>
      <c r="N10077">
        <v>0</v>
      </c>
      <c r="O10077">
        <v>0</v>
      </c>
      <c r="P10077">
        <v>0</v>
      </c>
      <c r="Q10077">
        <v>0</v>
      </c>
    </row>
    <row r="10078" spans="1:17" x14ac:dyDescent="0.2">
      <c r="A10078" t="s">
        <v>27816</v>
      </c>
      <c r="B10078" t="s">
        <v>89</v>
      </c>
      <c r="C10078" t="s">
        <v>108</v>
      </c>
      <c r="D10078" t="s">
        <v>17768</v>
      </c>
      <c r="E10078" t="s">
        <v>83</v>
      </c>
      <c r="F10078" t="s">
        <v>17734</v>
      </c>
      <c r="G10078">
        <v>2</v>
      </c>
      <c r="H10078">
        <v>0</v>
      </c>
      <c r="I10078">
        <v>0</v>
      </c>
      <c r="J10078">
        <v>0</v>
      </c>
      <c r="K10078">
        <v>0</v>
      </c>
      <c r="L10078">
        <v>0</v>
      </c>
      <c r="M10078">
        <v>0</v>
      </c>
      <c r="N10078">
        <v>0</v>
      </c>
      <c r="O10078">
        <v>0</v>
      </c>
      <c r="P10078">
        <v>0</v>
      </c>
      <c r="Q10078">
        <v>0</v>
      </c>
    </row>
    <row r="10079" spans="1:17" x14ac:dyDescent="0.2">
      <c r="A10079" t="s">
        <v>27817</v>
      </c>
      <c r="B10079" t="s">
        <v>89</v>
      </c>
      <c r="C10079" t="s">
        <v>108</v>
      </c>
      <c r="D10079" t="s">
        <v>17736</v>
      </c>
      <c r="E10079" t="s">
        <v>83</v>
      </c>
      <c r="F10079" t="s">
        <v>4929</v>
      </c>
      <c r="G10079">
        <v>0</v>
      </c>
      <c r="H10079">
        <v>16</v>
      </c>
      <c r="I10079">
        <v>4</v>
      </c>
      <c r="J10079">
        <v>10</v>
      </c>
      <c r="K10079">
        <v>1</v>
      </c>
      <c r="L10079">
        <v>1</v>
      </c>
      <c r="M10079">
        <v>0</v>
      </c>
      <c r="N10079">
        <v>0</v>
      </c>
      <c r="O10079">
        <v>0</v>
      </c>
      <c r="P10079">
        <v>0</v>
      </c>
      <c r="Q10079">
        <v>0</v>
      </c>
    </row>
    <row r="10080" spans="1:17" x14ac:dyDescent="0.2">
      <c r="A10080" t="s">
        <v>27818</v>
      </c>
      <c r="B10080" t="s">
        <v>89</v>
      </c>
      <c r="C10080" t="s">
        <v>108</v>
      </c>
      <c r="D10080" t="s">
        <v>17736</v>
      </c>
      <c r="E10080" t="s">
        <v>83</v>
      </c>
      <c r="F10080" t="s">
        <v>4931</v>
      </c>
      <c r="G10080">
        <v>0</v>
      </c>
      <c r="H10080">
        <v>16</v>
      </c>
      <c r="I10080">
        <v>4</v>
      </c>
      <c r="J10080">
        <v>10</v>
      </c>
      <c r="K10080">
        <v>0</v>
      </c>
      <c r="L10080">
        <v>2</v>
      </c>
      <c r="M10080">
        <v>0</v>
      </c>
      <c r="N10080">
        <v>0</v>
      </c>
      <c r="O10080">
        <v>0</v>
      </c>
      <c r="P10080">
        <v>0</v>
      </c>
      <c r="Q10080">
        <v>0</v>
      </c>
    </row>
    <row r="10081" spans="1:17" x14ac:dyDescent="0.2">
      <c r="A10081" t="s">
        <v>27819</v>
      </c>
      <c r="B10081" t="s">
        <v>89</v>
      </c>
      <c r="C10081" t="s">
        <v>108</v>
      </c>
      <c r="D10081" t="s">
        <v>17736</v>
      </c>
      <c r="E10081" t="s">
        <v>83</v>
      </c>
      <c r="F10081" t="s">
        <v>4933</v>
      </c>
      <c r="G10081">
        <v>0</v>
      </c>
      <c r="H10081">
        <v>0</v>
      </c>
      <c r="I10081">
        <v>0</v>
      </c>
      <c r="J10081">
        <v>0</v>
      </c>
      <c r="K10081">
        <v>0</v>
      </c>
      <c r="L10081">
        <v>0</v>
      </c>
      <c r="M10081">
        <v>16</v>
      </c>
      <c r="N10081">
        <v>0</v>
      </c>
      <c r="O10081">
        <v>0</v>
      </c>
      <c r="P10081">
        <v>0</v>
      </c>
      <c r="Q10081">
        <v>0</v>
      </c>
    </row>
    <row r="10082" spans="1:17" x14ac:dyDescent="0.2">
      <c r="A10082" t="s">
        <v>27820</v>
      </c>
      <c r="B10082" t="s">
        <v>89</v>
      </c>
      <c r="C10082" t="s">
        <v>108</v>
      </c>
      <c r="D10082" t="s">
        <v>17736</v>
      </c>
      <c r="E10082" t="s">
        <v>83</v>
      </c>
      <c r="F10082" t="s">
        <v>4935</v>
      </c>
      <c r="G10082">
        <v>0</v>
      </c>
      <c r="H10082">
        <v>16</v>
      </c>
      <c r="I10082">
        <v>4</v>
      </c>
      <c r="J10082">
        <v>10</v>
      </c>
      <c r="K10082">
        <v>0</v>
      </c>
      <c r="L10082">
        <v>2</v>
      </c>
      <c r="M10082">
        <v>0</v>
      </c>
      <c r="N10082">
        <v>0</v>
      </c>
      <c r="O10082">
        <v>0</v>
      </c>
      <c r="P10082">
        <v>0</v>
      </c>
      <c r="Q10082">
        <v>0</v>
      </c>
    </row>
    <row r="10083" spans="1:17" x14ac:dyDescent="0.2">
      <c r="A10083" t="s">
        <v>27821</v>
      </c>
      <c r="B10083" t="s">
        <v>89</v>
      </c>
      <c r="C10083" t="s">
        <v>108</v>
      </c>
      <c r="D10083" t="s">
        <v>17736</v>
      </c>
      <c r="E10083" t="s">
        <v>83</v>
      </c>
      <c r="F10083" t="s">
        <v>4937</v>
      </c>
      <c r="G10083">
        <v>0</v>
      </c>
      <c r="H10083">
        <v>16</v>
      </c>
      <c r="I10083">
        <v>4</v>
      </c>
      <c r="J10083">
        <v>10</v>
      </c>
      <c r="K10083">
        <v>0</v>
      </c>
      <c r="L10083">
        <v>2</v>
      </c>
      <c r="M10083">
        <v>0</v>
      </c>
      <c r="N10083">
        <v>0</v>
      </c>
      <c r="O10083">
        <v>0</v>
      </c>
      <c r="P10083">
        <v>0</v>
      </c>
      <c r="Q10083">
        <v>0</v>
      </c>
    </row>
    <row r="10084" spans="1:17" x14ac:dyDescent="0.2">
      <c r="A10084" t="s">
        <v>27822</v>
      </c>
      <c r="B10084" t="s">
        <v>89</v>
      </c>
      <c r="C10084" t="s">
        <v>108</v>
      </c>
      <c r="D10084" t="s">
        <v>17736</v>
      </c>
      <c r="E10084" t="s">
        <v>83</v>
      </c>
      <c r="F10084" t="s">
        <v>4939</v>
      </c>
      <c r="G10084">
        <v>0</v>
      </c>
      <c r="H10084">
        <v>0</v>
      </c>
      <c r="I10084">
        <v>0</v>
      </c>
      <c r="J10084">
        <v>0</v>
      </c>
      <c r="K10084">
        <v>0</v>
      </c>
      <c r="L10084">
        <v>0</v>
      </c>
      <c r="M10084">
        <v>16</v>
      </c>
      <c r="N10084">
        <v>0</v>
      </c>
      <c r="O10084">
        <v>0</v>
      </c>
      <c r="P10084">
        <v>0</v>
      </c>
      <c r="Q10084">
        <v>0</v>
      </c>
    </row>
    <row r="10085" spans="1:17" x14ac:dyDescent="0.2">
      <c r="A10085" t="s">
        <v>27823</v>
      </c>
      <c r="B10085" t="s">
        <v>89</v>
      </c>
      <c r="C10085" t="s">
        <v>108</v>
      </c>
      <c r="D10085" t="s">
        <v>17736</v>
      </c>
      <c r="E10085" t="s">
        <v>83</v>
      </c>
      <c r="F10085" t="s">
        <v>4941</v>
      </c>
      <c r="G10085">
        <v>0</v>
      </c>
      <c r="H10085">
        <v>16</v>
      </c>
      <c r="I10085">
        <v>4</v>
      </c>
      <c r="J10085">
        <v>10</v>
      </c>
      <c r="K10085">
        <v>1</v>
      </c>
      <c r="L10085">
        <v>1</v>
      </c>
      <c r="M10085">
        <v>0</v>
      </c>
      <c r="N10085">
        <v>0</v>
      </c>
      <c r="O10085">
        <v>0</v>
      </c>
      <c r="P10085">
        <v>0</v>
      </c>
      <c r="Q10085">
        <v>0</v>
      </c>
    </row>
    <row r="10086" spans="1:17" x14ac:dyDescent="0.2">
      <c r="A10086" t="s">
        <v>27824</v>
      </c>
      <c r="B10086" t="s">
        <v>89</v>
      </c>
      <c r="C10086" t="s">
        <v>108</v>
      </c>
      <c r="D10086" t="s">
        <v>17736</v>
      </c>
      <c r="E10086" t="s">
        <v>83</v>
      </c>
      <c r="F10086" t="s">
        <v>4943</v>
      </c>
      <c r="G10086">
        <v>0</v>
      </c>
      <c r="H10086">
        <v>0</v>
      </c>
      <c r="I10086">
        <v>0</v>
      </c>
      <c r="J10086">
        <v>0</v>
      </c>
      <c r="K10086">
        <v>0</v>
      </c>
      <c r="L10086">
        <v>0</v>
      </c>
      <c r="M10086">
        <v>16</v>
      </c>
      <c r="N10086">
        <v>0</v>
      </c>
      <c r="O10086">
        <v>0</v>
      </c>
      <c r="P10086">
        <v>0</v>
      </c>
      <c r="Q10086">
        <v>0</v>
      </c>
    </row>
    <row r="10087" spans="1:17" x14ac:dyDescent="0.2">
      <c r="A10087" t="s">
        <v>27825</v>
      </c>
      <c r="B10087" t="s">
        <v>89</v>
      </c>
      <c r="C10087" t="s">
        <v>108</v>
      </c>
      <c r="D10087" t="s">
        <v>17736</v>
      </c>
      <c r="E10087" t="s">
        <v>83</v>
      </c>
      <c r="F10087" t="s">
        <v>4925</v>
      </c>
      <c r="G10087">
        <v>0</v>
      </c>
      <c r="H10087">
        <v>0</v>
      </c>
      <c r="I10087">
        <v>0</v>
      </c>
      <c r="J10087">
        <v>0</v>
      </c>
      <c r="K10087">
        <v>0</v>
      </c>
      <c r="L10087">
        <v>0</v>
      </c>
      <c r="M10087">
        <v>0</v>
      </c>
      <c r="N10087">
        <v>10</v>
      </c>
      <c r="O10087">
        <v>8</v>
      </c>
      <c r="P10087">
        <v>2</v>
      </c>
      <c r="Q10087">
        <v>0</v>
      </c>
    </row>
    <row r="10088" spans="1:17" x14ac:dyDescent="0.2">
      <c r="A10088" t="s">
        <v>27826</v>
      </c>
      <c r="B10088" t="s">
        <v>89</v>
      </c>
      <c r="C10088" t="s">
        <v>108</v>
      </c>
      <c r="D10088" t="s">
        <v>17736</v>
      </c>
      <c r="E10088" t="s">
        <v>83</v>
      </c>
      <c r="F10088" t="s">
        <v>4927</v>
      </c>
      <c r="G10088">
        <v>0</v>
      </c>
      <c r="H10088">
        <v>0</v>
      </c>
      <c r="I10088">
        <v>0</v>
      </c>
      <c r="J10088">
        <v>0</v>
      </c>
      <c r="K10088">
        <v>0</v>
      </c>
      <c r="L10088">
        <v>0</v>
      </c>
      <c r="M10088">
        <v>0</v>
      </c>
      <c r="N10088">
        <v>7</v>
      </c>
      <c r="O10088">
        <v>5</v>
      </c>
      <c r="P10088">
        <v>2</v>
      </c>
      <c r="Q10088">
        <v>0</v>
      </c>
    </row>
    <row r="10089" spans="1:17" x14ac:dyDescent="0.2">
      <c r="A10089" t="s">
        <v>27827</v>
      </c>
      <c r="B10089" t="s">
        <v>89</v>
      </c>
      <c r="C10089" t="s">
        <v>108</v>
      </c>
      <c r="D10089" t="s">
        <v>17736</v>
      </c>
      <c r="E10089" t="s">
        <v>83</v>
      </c>
      <c r="F10089" t="s">
        <v>17734</v>
      </c>
      <c r="G10089">
        <v>16</v>
      </c>
      <c r="H10089">
        <v>0</v>
      </c>
      <c r="I10089">
        <v>0</v>
      </c>
      <c r="J10089">
        <v>0</v>
      </c>
      <c r="K10089">
        <v>0</v>
      </c>
      <c r="L10089">
        <v>0</v>
      </c>
      <c r="M10089">
        <v>0</v>
      </c>
      <c r="N10089">
        <v>0</v>
      </c>
      <c r="O10089">
        <v>0</v>
      </c>
      <c r="P10089">
        <v>0</v>
      </c>
      <c r="Q10089">
        <v>0</v>
      </c>
    </row>
    <row r="10090" spans="1:17" x14ac:dyDescent="0.2">
      <c r="A10090" t="s">
        <v>27828</v>
      </c>
      <c r="B10090" t="s">
        <v>89</v>
      </c>
      <c r="C10090" t="s">
        <v>108</v>
      </c>
      <c r="D10090" t="s">
        <v>17736</v>
      </c>
      <c r="E10090" t="s">
        <v>81</v>
      </c>
      <c r="F10090" t="s">
        <v>4929</v>
      </c>
      <c r="G10090">
        <v>0</v>
      </c>
      <c r="H10090">
        <v>21</v>
      </c>
      <c r="I10090">
        <v>1</v>
      </c>
      <c r="J10090">
        <v>17</v>
      </c>
      <c r="K10090">
        <v>2</v>
      </c>
      <c r="L10090">
        <v>1</v>
      </c>
      <c r="M10090">
        <v>0</v>
      </c>
      <c r="N10090">
        <v>0</v>
      </c>
      <c r="O10090">
        <v>0</v>
      </c>
      <c r="P10090">
        <v>0</v>
      </c>
      <c r="Q10090">
        <v>0</v>
      </c>
    </row>
    <row r="10091" spans="1:17" x14ac:dyDescent="0.2">
      <c r="A10091" t="s">
        <v>27829</v>
      </c>
      <c r="B10091" t="s">
        <v>89</v>
      </c>
      <c r="C10091" t="s">
        <v>108</v>
      </c>
      <c r="D10091" t="s">
        <v>17736</v>
      </c>
      <c r="E10091" t="s">
        <v>81</v>
      </c>
      <c r="F10091" t="s">
        <v>4931</v>
      </c>
      <c r="G10091">
        <v>0</v>
      </c>
      <c r="H10091">
        <v>21</v>
      </c>
      <c r="I10091">
        <v>1</v>
      </c>
      <c r="J10091">
        <v>17</v>
      </c>
      <c r="K10091">
        <v>1</v>
      </c>
      <c r="L10091">
        <v>2</v>
      </c>
      <c r="M10091">
        <v>0</v>
      </c>
      <c r="N10091">
        <v>0</v>
      </c>
      <c r="O10091">
        <v>0</v>
      </c>
      <c r="P10091">
        <v>0</v>
      </c>
      <c r="Q10091">
        <v>0</v>
      </c>
    </row>
    <row r="10092" spans="1:17" x14ac:dyDescent="0.2">
      <c r="A10092" t="s">
        <v>27830</v>
      </c>
      <c r="B10092" t="s">
        <v>89</v>
      </c>
      <c r="C10092" t="s">
        <v>108</v>
      </c>
      <c r="D10092" t="s">
        <v>17736</v>
      </c>
      <c r="E10092" t="s">
        <v>81</v>
      </c>
      <c r="F10092" t="s">
        <v>4933</v>
      </c>
      <c r="G10092">
        <v>0</v>
      </c>
      <c r="H10092">
        <v>0</v>
      </c>
      <c r="I10092">
        <v>0</v>
      </c>
      <c r="J10092">
        <v>0</v>
      </c>
      <c r="K10092">
        <v>0</v>
      </c>
      <c r="L10092">
        <v>0</v>
      </c>
      <c r="M10092">
        <v>21</v>
      </c>
      <c r="N10092">
        <v>0</v>
      </c>
      <c r="O10092">
        <v>0</v>
      </c>
      <c r="P10092">
        <v>0</v>
      </c>
      <c r="Q10092">
        <v>0</v>
      </c>
    </row>
    <row r="10093" spans="1:17" x14ac:dyDescent="0.2">
      <c r="A10093" t="s">
        <v>27831</v>
      </c>
      <c r="B10093" t="s">
        <v>89</v>
      </c>
      <c r="C10093" t="s">
        <v>108</v>
      </c>
      <c r="D10093" t="s">
        <v>17736</v>
      </c>
      <c r="E10093" t="s">
        <v>81</v>
      </c>
      <c r="F10093" t="s">
        <v>4935</v>
      </c>
      <c r="G10093">
        <v>0</v>
      </c>
      <c r="H10093">
        <v>21</v>
      </c>
      <c r="I10093">
        <v>1</v>
      </c>
      <c r="J10093">
        <v>17</v>
      </c>
      <c r="K10093">
        <v>1</v>
      </c>
      <c r="L10093">
        <v>2</v>
      </c>
      <c r="M10093">
        <v>0</v>
      </c>
      <c r="N10093">
        <v>0</v>
      </c>
      <c r="O10093">
        <v>0</v>
      </c>
      <c r="P10093">
        <v>0</v>
      </c>
      <c r="Q10093">
        <v>0</v>
      </c>
    </row>
    <row r="10094" spans="1:17" x14ac:dyDescent="0.2">
      <c r="A10094" t="s">
        <v>27832</v>
      </c>
      <c r="B10094" t="s">
        <v>89</v>
      </c>
      <c r="C10094" t="s">
        <v>108</v>
      </c>
      <c r="D10094" t="s">
        <v>17736</v>
      </c>
      <c r="E10094" t="s">
        <v>81</v>
      </c>
      <c r="F10094" t="s">
        <v>4937</v>
      </c>
      <c r="G10094">
        <v>0</v>
      </c>
      <c r="H10094">
        <v>21</v>
      </c>
      <c r="I10094">
        <v>1</v>
      </c>
      <c r="J10094">
        <v>17</v>
      </c>
      <c r="K10094">
        <v>1</v>
      </c>
      <c r="L10094">
        <v>2</v>
      </c>
      <c r="M10094">
        <v>0</v>
      </c>
      <c r="N10094">
        <v>0</v>
      </c>
      <c r="O10094">
        <v>0</v>
      </c>
      <c r="P10094">
        <v>0</v>
      </c>
      <c r="Q10094">
        <v>0</v>
      </c>
    </row>
    <row r="10095" spans="1:17" x14ac:dyDescent="0.2">
      <c r="A10095" t="s">
        <v>27833</v>
      </c>
      <c r="B10095" t="s">
        <v>89</v>
      </c>
      <c r="C10095" t="s">
        <v>108</v>
      </c>
      <c r="D10095" t="s">
        <v>17736</v>
      </c>
      <c r="E10095" t="s">
        <v>81</v>
      </c>
      <c r="F10095" t="s">
        <v>4939</v>
      </c>
      <c r="G10095">
        <v>0</v>
      </c>
      <c r="H10095">
        <v>0</v>
      </c>
      <c r="I10095">
        <v>0</v>
      </c>
      <c r="J10095">
        <v>0</v>
      </c>
      <c r="K10095">
        <v>0</v>
      </c>
      <c r="L10095">
        <v>0</v>
      </c>
      <c r="M10095">
        <v>21</v>
      </c>
      <c r="N10095">
        <v>0</v>
      </c>
      <c r="O10095">
        <v>0</v>
      </c>
      <c r="P10095">
        <v>0</v>
      </c>
      <c r="Q10095">
        <v>0</v>
      </c>
    </row>
    <row r="10096" spans="1:17" x14ac:dyDescent="0.2">
      <c r="A10096" t="s">
        <v>27834</v>
      </c>
      <c r="B10096" t="s">
        <v>89</v>
      </c>
      <c r="C10096" t="s">
        <v>172</v>
      </c>
      <c r="D10096" t="s">
        <v>17736</v>
      </c>
      <c r="E10096" t="s">
        <v>83</v>
      </c>
      <c r="F10096" t="s">
        <v>4937</v>
      </c>
      <c r="G10096">
        <v>0</v>
      </c>
      <c r="H10096">
        <v>18</v>
      </c>
      <c r="I10096">
        <v>2</v>
      </c>
      <c r="J10096">
        <v>12</v>
      </c>
      <c r="K10096">
        <v>1</v>
      </c>
      <c r="L10096">
        <v>3</v>
      </c>
      <c r="M10096">
        <v>0</v>
      </c>
      <c r="N10096">
        <v>0</v>
      </c>
      <c r="O10096">
        <v>0</v>
      </c>
      <c r="P10096">
        <v>0</v>
      </c>
      <c r="Q10096">
        <v>0</v>
      </c>
    </row>
    <row r="10097" spans="1:17" x14ac:dyDescent="0.2">
      <c r="A10097" t="s">
        <v>27835</v>
      </c>
      <c r="B10097" t="s">
        <v>89</v>
      </c>
      <c r="C10097" t="s">
        <v>172</v>
      </c>
      <c r="D10097" t="s">
        <v>17736</v>
      </c>
      <c r="E10097" t="s">
        <v>83</v>
      </c>
      <c r="F10097" t="s">
        <v>4939</v>
      </c>
      <c r="G10097">
        <v>0</v>
      </c>
      <c r="H10097">
        <v>0</v>
      </c>
      <c r="I10097">
        <v>0</v>
      </c>
      <c r="J10097">
        <v>0</v>
      </c>
      <c r="K10097">
        <v>0</v>
      </c>
      <c r="L10097">
        <v>0</v>
      </c>
      <c r="M10097">
        <v>18</v>
      </c>
      <c r="N10097">
        <v>0</v>
      </c>
      <c r="O10097">
        <v>0</v>
      </c>
      <c r="P10097">
        <v>0</v>
      </c>
      <c r="Q10097">
        <v>0</v>
      </c>
    </row>
    <row r="10098" spans="1:17" x14ac:dyDescent="0.2">
      <c r="A10098" t="s">
        <v>27836</v>
      </c>
      <c r="B10098" t="s">
        <v>89</v>
      </c>
      <c r="C10098" t="s">
        <v>172</v>
      </c>
      <c r="D10098" t="s">
        <v>17736</v>
      </c>
      <c r="E10098" t="s">
        <v>83</v>
      </c>
      <c r="F10098" t="s">
        <v>4941</v>
      </c>
      <c r="G10098">
        <v>0</v>
      </c>
      <c r="H10098">
        <v>18</v>
      </c>
      <c r="I10098">
        <v>2</v>
      </c>
      <c r="J10098">
        <v>13</v>
      </c>
      <c r="K10098">
        <v>2</v>
      </c>
      <c r="L10098">
        <v>1</v>
      </c>
      <c r="M10098">
        <v>0</v>
      </c>
      <c r="N10098">
        <v>0</v>
      </c>
      <c r="O10098">
        <v>0</v>
      </c>
      <c r="P10098">
        <v>0</v>
      </c>
      <c r="Q10098">
        <v>0</v>
      </c>
    </row>
    <row r="10099" spans="1:17" x14ac:dyDescent="0.2">
      <c r="A10099" t="s">
        <v>27837</v>
      </c>
      <c r="B10099" t="s">
        <v>89</v>
      </c>
      <c r="C10099" t="s">
        <v>172</v>
      </c>
      <c r="D10099" t="s">
        <v>17736</v>
      </c>
      <c r="E10099" t="s">
        <v>83</v>
      </c>
      <c r="F10099" t="s">
        <v>4943</v>
      </c>
      <c r="G10099">
        <v>0</v>
      </c>
      <c r="H10099">
        <v>0</v>
      </c>
      <c r="I10099">
        <v>0</v>
      </c>
      <c r="J10099">
        <v>0</v>
      </c>
      <c r="K10099">
        <v>0</v>
      </c>
      <c r="L10099">
        <v>0</v>
      </c>
      <c r="M10099">
        <v>18</v>
      </c>
      <c r="N10099">
        <v>0</v>
      </c>
      <c r="O10099">
        <v>0</v>
      </c>
      <c r="P10099">
        <v>0</v>
      </c>
      <c r="Q10099">
        <v>0</v>
      </c>
    </row>
    <row r="10100" spans="1:17" x14ac:dyDescent="0.2">
      <c r="A10100" t="s">
        <v>27838</v>
      </c>
      <c r="B10100" t="s">
        <v>89</v>
      </c>
      <c r="C10100" t="s">
        <v>172</v>
      </c>
      <c r="D10100" t="s">
        <v>17736</v>
      </c>
      <c r="E10100" t="s">
        <v>83</v>
      </c>
      <c r="F10100" t="s">
        <v>4925</v>
      </c>
      <c r="G10100">
        <v>0</v>
      </c>
      <c r="H10100">
        <v>0</v>
      </c>
      <c r="I10100">
        <v>0</v>
      </c>
      <c r="J10100">
        <v>0</v>
      </c>
      <c r="K10100">
        <v>0</v>
      </c>
      <c r="L10100">
        <v>0</v>
      </c>
      <c r="M10100">
        <v>0</v>
      </c>
      <c r="N10100">
        <v>9</v>
      </c>
      <c r="O10100">
        <v>8</v>
      </c>
      <c r="P10100">
        <v>1</v>
      </c>
      <c r="Q10100">
        <v>0</v>
      </c>
    </row>
    <row r="10101" spans="1:17" x14ac:dyDescent="0.2">
      <c r="A10101" t="s">
        <v>27839</v>
      </c>
      <c r="B10101" t="s">
        <v>89</v>
      </c>
      <c r="C10101" t="s">
        <v>172</v>
      </c>
      <c r="D10101" t="s">
        <v>17736</v>
      </c>
      <c r="E10101" t="s">
        <v>83</v>
      </c>
      <c r="F10101" t="s">
        <v>4927</v>
      </c>
      <c r="G10101">
        <v>0</v>
      </c>
      <c r="H10101">
        <v>0</v>
      </c>
      <c r="I10101">
        <v>0</v>
      </c>
      <c r="J10101">
        <v>0</v>
      </c>
      <c r="K10101">
        <v>0</v>
      </c>
      <c r="L10101">
        <v>0</v>
      </c>
      <c r="M10101">
        <v>0</v>
      </c>
      <c r="N10101">
        <v>8</v>
      </c>
      <c r="O10101">
        <v>7</v>
      </c>
      <c r="P10101">
        <v>1</v>
      </c>
      <c r="Q10101">
        <v>0</v>
      </c>
    </row>
    <row r="10102" spans="1:17" x14ac:dyDescent="0.2">
      <c r="A10102" t="s">
        <v>27840</v>
      </c>
      <c r="B10102" t="s">
        <v>89</v>
      </c>
      <c r="C10102" t="s">
        <v>172</v>
      </c>
      <c r="D10102" t="s">
        <v>17736</v>
      </c>
      <c r="E10102" t="s">
        <v>83</v>
      </c>
      <c r="F10102" t="s">
        <v>17734</v>
      </c>
      <c r="G10102">
        <v>18</v>
      </c>
      <c r="H10102">
        <v>0</v>
      </c>
      <c r="I10102">
        <v>0</v>
      </c>
      <c r="J10102">
        <v>0</v>
      </c>
      <c r="K10102">
        <v>0</v>
      </c>
      <c r="L10102">
        <v>0</v>
      </c>
      <c r="M10102">
        <v>0</v>
      </c>
      <c r="N10102">
        <v>0</v>
      </c>
      <c r="O10102">
        <v>0</v>
      </c>
      <c r="P10102">
        <v>0</v>
      </c>
      <c r="Q10102">
        <v>0</v>
      </c>
    </row>
    <row r="10103" spans="1:17" x14ac:dyDescent="0.2">
      <c r="A10103" t="s">
        <v>27841</v>
      </c>
      <c r="B10103" t="s">
        <v>89</v>
      </c>
      <c r="C10103" t="s">
        <v>172</v>
      </c>
      <c r="D10103" t="s">
        <v>17736</v>
      </c>
      <c r="E10103" t="s">
        <v>81</v>
      </c>
      <c r="F10103" t="s">
        <v>4929</v>
      </c>
      <c r="G10103">
        <v>0</v>
      </c>
      <c r="H10103">
        <v>28</v>
      </c>
      <c r="I10103">
        <v>5</v>
      </c>
      <c r="J10103">
        <v>20</v>
      </c>
      <c r="K10103">
        <v>2</v>
      </c>
      <c r="L10103">
        <v>1</v>
      </c>
      <c r="M10103">
        <v>0</v>
      </c>
      <c r="N10103">
        <v>0</v>
      </c>
      <c r="O10103">
        <v>0</v>
      </c>
      <c r="P10103">
        <v>0</v>
      </c>
      <c r="Q10103">
        <v>0</v>
      </c>
    </row>
    <row r="10104" spans="1:17" x14ac:dyDescent="0.2">
      <c r="A10104" t="s">
        <v>27842</v>
      </c>
      <c r="B10104" t="s">
        <v>89</v>
      </c>
      <c r="C10104" t="s">
        <v>172</v>
      </c>
      <c r="D10104" t="s">
        <v>17736</v>
      </c>
      <c r="E10104" t="s">
        <v>81</v>
      </c>
      <c r="F10104" t="s">
        <v>4931</v>
      </c>
      <c r="G10104">
        <v>0</v>
      </c>
      <c r="H10104">
        <v>28</v>
      </c>
      <c r="I10104">
        <v>5</v>
      </c>
      <c r="J10104">
        <v>20</v>
      </c>
      <c r="K10104">
        <v>1</v>
      </c>
      <c r="L10104">
        <v>2</v>
      </c>
      <c r="M10104">
        <v>0</v>
      </c>
      <c r="N10104">
        <v>0</v>
      </c>
      <c r="O10104">
        <v>0</v>
      </c>
      <c r="P10104">
        <v>0</v>
      </c>
      <c r="Q10104">
        <v>0</v>
      </c>
    </row>
    <row r="10105" spans="1:17" x14ac:dyDescent="0.2">
      <c r="A10105" t="s">
        <v>27843</v>
      </c>
      <c r="B10105" t="s">
        <v>89</v>
      </c>
      <c r="C10105" t="s">
        <v>172</v>
      </c>
      <c r="D10105" t="s">
        <v>17736</v>
      </c>
      <c r="E10105" t="s">
        <v>81</v>
      </c>
      <c r="F10105" t="s">
        <v>4933</v>
      </c>
      <c r="G10105">
        <v>0</v>
      </c>
      <c r="H10105">
        <v>0</v>
      </c>
      <c r="I10105">
        <v>0</v>
      </c>
      <c r="J10105">
        <v>0</v>
      </c>
      <c r="K10105">
        <v>0</v>
      </c>
      <c r="L10105">
        <v>0</v>
      </c>
      <c r="M10105">
        <v>28</v>
      </c>
      <c r="N10105">
        <v>0</v>
      </c>
      <c r="O10105">
        <v>0</v>
      </c>
      <c r="P10105">
        <v>0</v>
      </c>
      <c r="Q10105">
        <v>0</v>
      </c>
    </row>
    <row r="10106" spans="1:17" x14ac:dyDescent="0.2">
      <c r="A10106" t="s">
        <v>27844</v>
      </c>
      <c r="B10106" t="s">
        <v>89</v>
      </c>
      <c r="C10106" t="s">
        <v>172</v>
      </c>
      <c r="D10106" t="s">
        <v>17736</v>
      </c>
      <c r="E10106" t="s">
        <v>81</v>
      </c>
      <c r="F10106" t="s">
        <v>4935</v>
      </c>
      <c r="G10106">
        <v>0</v>
      </c>
      <c r="H10106">
        <v>28</v>
      </c>
      <c r="I10106">
        <v>5</v>
      </c>
      <c r="J10106">
        <v>20</v>
      </c>
      <c r="K10106">
        <v>1</v>
      </c>
      <c r="L10106">
        <v>2</v>
      </c>
      <c r="M10106">
        <v>0</v>
      </c>
      <c r="N10106">
        <v>0</v>
      </c>
      <c r="O10106">
        <v>0</v>
      </c>
      <c r="P10106">
        <v>0</v>
      </c>
      <c r="Q10106">
        <v>0</v>
      </c>
    </row>
    <row r="10107" spans="1:17" x14ac:dyDescent="0.2">
      <c r="A10107" t="s">
        <v>27845</v>
      </c>
      <c r="B10107" t="s">
        <v>89</v>
      </c>
      <c r="C10107" t="s">
        <v>172</v>
      </c>
      <c r="D10107" t="s">
        <v>17736</v>
      </c>
      <c r="E10107" t="s">
        <v>81</v>
      </c>
      <c r="F10107" t="s">
        <v>4937</v>
      </c>
      <c r="G10107">
        <v>0</v>
      </c>
      <c r="H10107">
        <v>28</v>
      </c>
      <c r="I10107">
        <v>5</v>
      </c>
      <c r="J10107">
        <v>20</v>
      </c>
      <c r="K10107">
        <v>1</v>
      </c>
      <c r="L10107">
        <v>2</v>
      </c>
      <c r="M10107">
        <v>0</v>
      </c>
      <c r="N10107">
        <v>0</v>
      </c>
      <c r="O10107">
        <v>0</v>
      </c>
      <c r="P10107">
        <v>0</v>
      </c>
      <c r="Q10107">
        <v>0</v>
      </c>
    </row>
    <row r="10108" spans="1:17" x14ac:dyDescent="0.2">
      <c r="A10108" t="s">
        <v>27846</v>
      </c>
      <c r="B10108" t="s">
        <v>89</v>
      </c>
      <c r="C10108" t="s">
        <v>172</v>
      </c>
      <c r="D10108" t="s">
        <v>17736</v>
      </c>
      <c r="E10108" t="s">
        <v>81</v>
      </c>
      <c r="F10108" t="s">
        <v>4939</v>
      </c>
      <c r="G10108">
        <v>0</v>
      </c>
      <c r="H10108">
        <v>0</v>
      </c>
      <c r="I10108">
        <v>0</v>
      </c>
      <c r="J10108">
        <v>0</v>
      </c>
      <c r="K10108">
        <v>0</v>
      </c>
      <c r="L10108">
        <v>0</v>
      </c>
      <c r="M10108">
        <v>28</v>
      </c>
      <c r="N10108">
        <v>0</v>
      </c>
      <c r="O10108">
        <v>0</v>
      </c>
      <c r="P10108">
        <v>0</v>
      </c>
      <c r="Q10108">
        <v>0</v>
      </c>
    </row>
    <row r="10109" spans="1:17" x14ac:dyDescent="0.2">
      <c r="A10109" t="s">
        <v>27847</v>
      </c>
      <c r="B10109" t="s">
        <v>89</v>
      </c>
      <c r="C10109" t="s">
        <v>172</v>
      </c>
      <c r="D10109" t="s">
        <v>17736</v>
      </c>
      <c r="E10109" t="s">
        <v>81</v>
      </c>
      <c r="F10109" t="s">
        <v>4941</v>
      </c>
      <c r="G10109">
        <v>0</v>
      </c>
      <c r="H10109">
        <v>28</v>
      </c>
      <c r="I10109">
        <v>5</v>
      </c>
      <c r="J10109">
        <v>20</v>
      </c>
      <c r="K10109">
        <v>2</v>
      </c>
      <c r="L10109">
        <v>1</v>
      </c>
      <c r="M10109">
        <v>0</v>
      </c>
      <c r="N10109">
        <v>0</v>
      </c>
      <c r="O10109">
        <v>0</v>
      </c>
      <c r="P10109">
        <v>0</v>
      </c>
      <c r="Q10109">
        <v>0</v>
      </c>
    </row>
    <row r="10110" spans="1:17" x14ac:dyDescent="0.2">
      <c r="A10110" t="s">
        <v>27848</v>
      </c>
      <c r="B10110" t="s">
        <v>89</v>
      </c>
      <c r="C10110" t="s">
        <v>172</v>
      </c>
      <c r="D10110" t="s">
        <v>17736</v>
      </c>
      <c r="E10110" t="s">
        <v>81</v>
      </c>
      <c r="F10110" t="s">
        <v>4943</v>
      </c>
      <c r="G10110">
        <v>0</v>
      </c>
      <c r="H10110">
        <v>0</v>
      </c>
      <c r="I10110">
        <v>0</v>
      </c>
      <c r="J10110">
        <v>0</v>
      </c>
      <c r="K10110">
        <v>0</v>
      </c>
      <c r="L10110">
        <v>0</v>
      </c>
      <c r="M10110">
        <v>28</v>
      </c>
      <c r="N10110">
        <v>0</v>
      </c>
      <c r="O10110">
        <v>0</v>
      </c>
      <c r="P10110">
        <v>0</v>
      </c>
      <c r="Q10110">
        <v>0</v>
      </c>
    </row>
    <row r="10111" spans="1:17" x14ac:dyDescent="0.2">
      <c r="A10111" t="s">
        <v>27849</v>
      </c>
      <c r="B10111" t="s">
        <v>89</v>
      </c>
      <c r="C10111" t="s">
        <v>172</v>
      </c>
      <c r="D10111" t="s">
        <v>17736</v>
      </c>
      <c r="E10111" t="s">
        <v>81</v>
      </c>
      <c r="F10111" t="s">
        <v>4925</v>
      </c>
      <c r="G10111">
        <v>0</v>
      </c>
      <c r="H10111">
        <v>0</v>
      </c>
      <c r="I10111">
        <v>0</v>
      </c>
      <c r="J10111">
        <v>0</v>
      </c>
      <c r="K10111">
        <v>0</v>
      </c>
      <c r="L10111">
        <v>0</v>
      </c>
      <c r="M10111">
        <v>0</v>
      </c>
      <c r="N10111">
        <v>20</v>
      </c>
      <c r="O10111">
        <v>18</v>
      </c>
      <c r="P10111">
        <v>1</v>
      </c>
      <c r="Q10111">
        <v>1</v>
      </c>
    </row>
    <row r="10112" spans="1:17" x14ac:dyDescent="0.2">
      <c r="A10112" t="s">
        <v>27850</v>
      </c>
      <c r="B10112" t="s">
        <v>89</v>
      </c>
      <c r="C10112" t="s">
        <v>172</v>
      </c>
      <c r="D10112" t="s">
        <v>17736</v>
      </c>
      <c r="E10112" t="s">
        <v>81</v>
      </c>
      <c r="F10112" t="s">
        <v>4927</v>
      </c>
      <c r="G10112">
        <v>0</v>
      </c>
      <c r="H10112">
        <v>0</v>
      </c>
      <c r="I10112">
        <v>0</v>
      </c>
      <c r="J10112">
        <v>0</v>
      </c>
      <c r="K10112">
        <v>0</v>
      </c>
      <c r="L10112">
        <v>0</v>
      </c>
      <c r="M10112">
        <v>0</v>
      </c>
      <c r="N10112">
        <v>19</v>
      </c>
      <c r="O10112">
        <v>17</v>
      </c>
      <c r="P10112">
        <v>1</v>
      </c>
      <c r="Q10112">
        <v>1</v>
      </c>
    </row>
    <row r="10113" spans="1:17" x14ac:dyDescent="0.2">
      <c r="A10113" t="s">
        <v>27851</v>
      </c>
      <c r="B10113" t="s">
        <v>89</v>
      </c>
      <c r="C10113" t="s">
        <v>172</v>
      </c>
      <c r="D10113" t="s">
        <v>17736</v>
      </c>
      <c r="E10113" t="s">
        <v>81</v>
      </c>
      <c r="F10113" t="s">
        <v>17734</v>
      </c>
      <c r="G10113">
        <v>28</v>
      </c>
      <c r="H10113">
        <v>0</v>
      </c>
      <c r="I10113">
        <v>0</v>
      </c>
      <c r="J10113">
        <v>0</v>
      </c>
      <c r="K10113">
        <v>0</v>
      </c>
      <c r="L10113">
        <v>0</v>
      </c>
      <c r="M10113">
        <v>0</v>
      </c>
      <c r="N10113">
        <v>0</v>
      </c>
      <c r="O10113">
        <v>0</v>
      </c>
      <c r="P10113">
        <v>0</v>
      </c>
      <c r="Q10113">
        <v>0</v>
      </c>
    </row>
    <row r="10114" spans="1:17" x14ac:dyDescent="0.2">
      <c r="A10114" t="s">
        <v>27852</v>
      </c>
      <c r="B10114" t="s">
        <v>89</v>
      </c>
      <c r="C10114" t="s">
        <v>172</v>
      </c>
      <c r="D10114" t="s">
        <v>17754</v>
      </c>
      <c r="E10114" t="s">
        <v>83</v>
      </c>
      <c r="F10114" t="s">
        <v>17734</v>
      </c>
      <c r="G10114">
        <v>3</v>
      </c>
      <c r="H10114">
        <v>0</v>
      </c>
      <c r="I10114">
        <v>0</v>
      </c>
      <c r="J10114">
        <v>0</v>
      </c>
      <c r="K10114">
        <v>0</v>
      </c>
      <c r="L10114">
        <v>0</v>
      </c>
      <c r="M10114">
        <v>0</v>
      </c>
      <c r="N10114">
        <v>0</v>
      </c>
      <c r="O10114">
        <v>0</v>
      </c>
      <c r="P10114">
        <v>0</v>
      </c>
      <c r="Q10114">
        <v>0</v>
      </c>
    </row>
    <row r="10115" spans="1:17" x14ac:dyDescent="0.2">
      <c r="A10115" t="s">
        <v>27853</v>
      </c>
      <c r="B10115" t="s">
        <v>89</v>
      </c>
      <c r="C10115" t="s">
        <v>172</v>
      </c>
      <c r="D10115" t="s">
        <v>17754</v>
      </c>
      <c r="E10115" t="s">
        <v>81</v>
      </c>
      <c r="F10115" t="s">
        <v>17734</v>
      </c>
      <c r="G10115">
        <v>5</v>
      </c>
      <c r="H10115">
        <v>0</v>
      </c>
      <c r="I10115">
        <v>0</v>
      </c>
      <c r="J10115">
        <v>0</v>
      </c>
      <c r="K10115">
        <v>0</v>
      </c>
      <c r="L10115">
        <v>0</v>
      </c>
      <c r="M10115">
        <v>0</v>
      </c>
      <c r="N10115">
        <v>0</v>
      </c>
      <c r="O10115">
        <v>0</v>
      </c>
      <c r="P10115">
        <v>0</v>
      </c>
      <c r="Q10115">
        <v>0</v>
      </c>
    </row>
    <row r="10116" spans="1:17" x14ac:dyDescent="0.2">
      <c r="A10116" t="s">
        <v>27854</v>
      </c>
      <c r="B10116" t="s">
        <v>89</v>
      </c>
      <c r="C10116" t="s">
        <v>173</v>
      </c>
      <c r="D10116" t="s">
        <v>17768</v>
      </c>
      <c r="E10116" t="s">
        <v>81</v>
      </c>
      <c r="F10116" t="s">
        <v>17734</v>
      </c>
      <c r="G10116">
        <v>1</v>
      </c>
      <c r="H10116">
        <v>0</v>
      </c>
      <c r="I10116">
        <v>0</v>
      </c>
      <c r="J10116">
        <v>0</v>
      </c>
      <c r="K10116">
        <v>0</v>
      </c>
      <c r="L10116">
        <v>0</v>
      </c>
      <c r="M10116">
        <v>0</v>
      </c>
      <c r="N10116">
        <v>0</v>
      </c>
      <c r="O10116">
        <v>0</v>
      </c>
      <c r="P10116">
        <v>0</v>
      </c>
      <c r="Q10116">
        <v>0</v>
      </c>
    </row>
    <row r="10117" spans="1:17" x14ac:dyDescent="0.2">
      <c r="A10117" t="s">
        <v>27855</v>
      </c>
      <c r="B10117" t="s">
        <v>89</v>
      </c>
      <c r="C10117" t="s">
        <v>173</v>
      </c>
      <c r="D10117" t="s">
        <v>17736</v>
      </c>
      <c r="E10117" t="s">
        <v>83</v>
      </c>
      <c r="F10117" t="s">
        <v>4929</v>
      </c>
      <c r="G10117">
        <v>0</v>
      </c>
      <c r="H10117">
        <v>2</v>
      </c>
      <c r="I10117">
        <v>0</v>
      </c>
      <c r="J10117">
        <v>2</v>
      </c>
      <c r="K10117">
        <v>0</v>
      </c>
      <c r="L10117">
        <v>0</v>
      </c>
      <c r="M10117">
        <v>0</v>
      </c>
      <c r="N10117">
        <v>0</v>
      </c>
      <c r="O10117">
        <v>0</v>
      </c>
      <c r="P10117">
        <v>0</v>
      </c>
      <c r="Q10117">
        <v>0</v>
      </c>
    </row>
    <row r="10118" spans="1:17" x14ac:dyDescent="0.2">
      <c r="A10118" t="s">
        <v>27856</v>
      </c>
      <c r="B10118" t="s">
        <v>89</v>
      </c>
      <c r="C10118" t="s">
        <v>173</v>
      </c>
      <c r="D10118" t="s">
        <v>17736</v>
      </c>
      <c r="E10118" t="s">
        <v>83</v>
      </c>
      <c r="F10118" t="s">
        <v>4931</v>
      </c>
      <c r="G10118">
        <v>0</v>
      </c>
      <c r="H10118">
        <v>2</v>
      </c>
      <c r="I10118">
        <v>0</v>
      </c>
      <c r="J10118">
        <v>2</v>
      </c>
      <c r="K10118">
        <v>0</v>
      </c>
      <c r="L10118">
        <v>0</v>
      </c>
      <c r="M10118">
        <v>0</v>
      </c>
      <c r="N10118">
        <v>0</v>
      </c>
      <c r="O10118">
        <v>0</v>
      </c>
      <c r="P10118">
        <v>0</v>
      </c>
      <c r="Q10118">
        <v>0</v>
      </c>
    </row>
    <row r="10119" spans="1:17" x14ac:dyDescent="0.2">
      <c r="A10119" t="s">
        <v>27857</v>
      </c>
      <c r="B10119" t="s">
        <v>89</v>
      </c>
      <c r="C10119" t="s">
        <v>173</v>
      </c>
      <c r="D10119" t="s">
        <v>17736</v>
      </c>
      <c r="E10119" t="s">
        <v>83</v>
      </c>
      <c r="F10119" t="s">
        <v>4933</v>
      </c>
      <c r="G10119">
        <v>0</v>
      </c>
      <c r="H10119">
        <v>0</v>
      </c>
      <c r="I10119">
        <v>0</v>
      </c>
      <c r="J10119">
        <v>0</v>
      </c>
      <c r="K10119">
        <v>0</v>
      </c>
      <c r="L10119">
        <v>0</v>
      </c>
      <c r="M10119">
        <v>2</v>
      </c>
      <c r="N10119">
        <v>0</v>
      </c>
      <c r="O10119">
        <v>0</v>
      </c>
      <c r="P10119">
        <v>0</v>
      </c>
      <c r="Q10119">
        <v>0</v>
      </c>
    </row>
    <row r="10120" spans="1:17" x14ac:dyDescent="0.2">
      <c r="A10120" t="s">
        <v>27858</v>
      </c>
      <c r="B10120" t="s">
        <v>89</v>
      </c>
      <c r="C10120" t="s">
        <v>173</v>
      </c>
      <c r="D10120" t="s">
        <v>17736</v>
      </c>
      <c r="E10120" t="s">
        <v>83</v>
      </c>
      <c r="F10120" t="s">
        <v>4935</v>
      </c>
      <c r="G10120">
        <v>0</v>
      </c>
      <c r="H10120">
        <v>2</v>
      </c>
      <c r="I10120">
        <v>0</v>
      </c>
      <c r="J10120">
        <v>2</v>
      </c>
      <c r="K10120">
        <v>0</v>
      </c>
      <c r="L10120">
        <v>0</v>
      </c>
      <c r="M10120">
        <v>0</v>
      </c>
      <c r="N10120">
        <v>0</v>
      </c>
      <c r="O10120">
        <v>0</v>
      </c>
      <c r="P10120">
        <v>0</v>
      </c>
      <c r="Q10120">
        <v>0</v>
      </c>
    </row>
    <row r="10121" spans="1:17" x14ac:dyDescent="0.2">
      <c r="A10121" t="s">
        <v>27859</v>
      </c>
      <c r="B10121" t="s">
        <v>89</v>
      </c>
      <c r="C10121" t="s">
        <v>173</v>
      </c>
      <c r="D10121" t="s">
        <v>17736</v>
      </c>
      <c r="E10121" t="s">
        <v>83</v>
      </c>
      <c r="F10121" t="s">
        <v>4937</v>
      </c>
      <c r="G10121">
        <v>0</v>
      </c>
      <c r="H10121">
        <v>2</v>
      </c>
      <c r="I10121">
        <v>0</v>
      </c>
      <c r="J10121">
        <v>2</v>
      </c>
      <c r="K10121">
        <v>0</v>
      </c>
      <c r="L10121">
        <v>0</v>
      </c>
      <c r="M10121">
        <v>0</v>
      </c>
      <c r="N10121">
        <v>0</v>
      </c>
      <c r="O10121">
        <v>0</v>
      </c>
      <c r="P10121">
        <v>0</v>
      </c>
      <c r="Q10121">
        <v>0</v>
      </c>
    </row>
    <row r="10122" spans="1:17" x14ac:dyDescent="0.2">
      <c r="A10122" t="s">
        <v>27860</v>
      </c>
      <c r="B10122" t="s">
        <v>89</v>
      </c>
      <c r="C10122" t="s">
        <v>173</v>
      </c>
      <c r="D10122" t="s">
        <v>17736</v>
      </c>
      <c r="E10122" t="s">
        <v>83</v>
      </c>
      <c r="F10122" t="s">
        <v>4939</v>
      </c>
      <c r="G10122">
        <v>0</v>
      </c>
      <c r="H10122">
        <v>0</v>
      </c>
      <c r="I10122">
        <v>0</v>
      </c>
      <c r="J10122">
        <v>0</v>
      </c>
      <c r="K10122">
        <v>0</v>
      </c>
      <c r="L10122">
        <v>0</v>
      </c>
      <c r="M10122">
        <v>2</v>
      </c>
      <c r="N10122">
        <v>0</v>
      </c>
      <c r="O10122">
        <v>0</v>
      </c>
      <c r="P10122">
        <v>0</v>
      </c>
      <c r="Q10122">
        <v>0</v>
      </c>
    </row>
    <row r="10123" spans="1:17" x14ac:dyDescent="0.2">
      <c r="A10123" t="s">
        <v>27861</v>
      </c>
      <c r="B10123" t="s">
        <v>89</v>
      </c>
      <c r="C10123" t="s">
        <v>173</v>
      </c>
      <c r="D10123" t="s">
        <v>17736</v>
      </c>
      <c r="E10123" t="s">
        <v>83</v>
      </c>
      <c r="F10123" t="s">
        <v>4941</v>
      </c>
      <c r="G10123">
        <v>0</v>
      </c>
      <c r="H10123">
        <v>2</v>
      </c>
      <c r="I10123">
        <v>0</v>
      </c>
      <c r="J10123">
        <v>2</v>
      </c>
      <c r="K10123">
        <v>0</v>
      </c>
      <c r="L10123">
        <v>0</v>
      </c>
      <c r="M10123">
        <v>0</v>
      </c>
      <c r="N10123">
        <v>0</v>
      </c>
      <c r="O10123">
        <v>0</v>
      </c>
      <c r="P10123">
        <v>0</v>
      </c>
      <c r="Q10123">
        <v>0</v>
      </c>
    </row>
    <row r="10124" spans="1:17" x14ac:dyDescent="0.2">
      <c r="A10124" t="s">
        <v>27862</v>
      </c>
      <c r="B10124" t="s">
        <v>89</v>
      </c>
      <c r="C10124" t="s">
        <v>235</v>
      </c>
      <c r="D10124" t="s">
        <v>17736</v>
      </c>
      <c r="E10124" t="s">
        <v>81</v>
      </c>
      <c r="F10124" t="s">
        <v>4941</v>
      </c>
      <c r="G10124">
        <v>0</v>
      </c>
      <c r="H10124">
        <v>8</v>
      </c>
      <c r="I10124">
        <v>0</v>
      </c>
      <c r="J10124">
        <v>7</v>
      </c>
      <c r="K10124">
        <v>1</v>
      </c>
      <c r="L10124">
        <v>0</v>
      </c>
      <c r="M10124">
        <v>0</v>
      </c>
      <c r="N10124">
        <v>0</v>
      </c>
      <c r="O10124">
        <v>0</v>
      </c>
      <c r="P10124">
        <v>0</v>
      </c>
      <c r="Q10124">
        <v>0</v>
      </c>
    </row>
    <row r="10125" spans="1:17" x14ac:dyDescent="0.2">
      <c r="A10125" t="s">
        <v>27863</v>
      </c>
      <c r="B10125" t="s">
        <v>89</v>
      </c>
      <c r="C10125" t="s">
        <v>235</v>
      </c>
      <c r="D10125" t="s">
        <v>17736</v>
      </c>
      <c r="E10125" t="s">
        <v>81</v>
      </c>
      <c r="F10125" t="s">
        <v>4943</v>
      </c>
      <c r="G10125">
        <v>0</v>
      </c>
      <c r="H10125">
        <v>0</v>
      </c>
      <c r="I10125">
        <v>0</v>
      </c>
      <c r="J10125">
        <v>0</v>
      </c>
      <c r="K10125">
        <v>0</v>
      </c>
      <c r="L10125">
        <v>0</v>
      </c>
      <c r="M10125">
        <v>8</v>
      </c>
      <c r="N10125">
        <v>0</v>
      </c>
      <c r="O10125">
        <v>0</v>
      </c>
      <c r="P10125">
        <v>0</v>
      </c>
      <c r="Q10125">
        <v>0</v>
      </c>
    </row>
    <row r="10126" spans="1:17" x14ac:dyDescent="0.2">
      <c r="A10126" t="s">
        <v>27864</v>
      </c>
      <c r="B10126" t="s">
        <v>89</v>
      </c>
      <c r="C10126" t="s">
        <v>235</v>
      </c>
      <c r="D10126" t="s">
        <v>17736</v>
      </c>
      <c r="E10126" t="s">
        <v>81</v>
      </c>
      <c r="F10126" t="s">
        <v>4925</v>
      </c>
      <c r="G10126">
        <v>0</v>
      </c>
      <c r="H10126">
        <v>0</v>
      </c>
      <c r="I10126">
        <v>0</v>
      </c>
      <c r="J10126">
        <v>0</v>
      </c>
      <c r="K10126">
        <v>0</v>
      </c>
      <c r="L10126">
        <v>0</v>
      </c>
      <c r="M10126">
        <v>0</v>
      </c>
      <c r="N10126">
        <v>5</v>
      </c>
      <c r="O10126">
        <v>5</v>
      </c>
      <c r="P10126">
        <v>0</v>
      </c>
      <c r="Q10126">
        <v>0</v>
      </c>
    </row>
    <row r="10127" spans="1:17" x14ac:dyDescent="0.2">
      <c r="A10127" t="s">
        <v>27865</v>
      </c>
      <c r="B10127" t="s">
        <v>89</v>
      </c>
      <c r="C10127" t="s">
        <v>235</v>
      </c>
      <c r="D10127" t="s">
        <v>17736</v>
      </c>
      <c r="E10127" t="s">
        <v>81</v>
      </c>
      <c r="F10127" t="s">
        <v>4927</v>
      </c>
      <c r="G10127">
        <v>0</v>
      </c>
      <c r="H10127">
        <v>0</v>
      </c>
      <c r="I10127">
        <v>0</v>
      </c>
      <c r="J10127">
        <v>0</v>
      </c>
      <c r="K10127">
        <v>0</v>
      </c>
      <c r="L10127">
        <v>0</v>
      </c>
      <c r="M10127">
        <v>0</v>
      </c>
      <c r="N10127">
        <v>3</v>
      </c>
      <c r="O10127">
        <v>3</v>
      </c>
      <c r="P10127">
        <v>0</v>
      </c>
      <c r="Q10127">
        <v>0</v>
      </c>
    </row>
    <row r="10128" spans="1:17" x14ac:dyDescent="0.2">
      <c r="A10128" t="s">
        <v>27866</v>
      </c>
      <c r="B10128" t="s">
        <v>89</v>
      </c>
      <c r="C10128" t="s">
        <v>235</v>
      </c>
      <c r="D10128" t="s">
        <v>17736</v>
      </c>
      <c r="E10128" t="s">
        <v>81</v>
      </c>
      <c r="F10128" t="s">
        <v>17734</v>
      </c>
      <c r="G10128">
        <v>8</v>
      </c>
      <c r="H10128">
        <v>0</v>
      </c>
      <c r="I10128">
        <v>0</v>
      </c>
      <c r="J10128">
        <v>0</v>
      </c>
      <c r="K10128">
        <v>0</v>
      </c>
      <c r="L10128">
        <v>0</v>
      </c>
      <c r="M10128">
        <v>0</v>
      </c>
      <c r="N10128">
        <v>0</v>
      </c>
      <c r="O10128">
        <v>0</v>
      </c>
      <c r="P10128">
        <v>0</v>
      </c>
      <c r="Q10128">
        <v>0</v>
      </c>
    </row>
    <row r="10129" spans="1:17" x14ac:dyDescent="0.2">
      <c r="A10129" t="s">
        <v>27867</v>
      </c>
      <c r="B10129" t="s">
        <v>89</v>
      </c>
      <c r="C10129" t="s">
        <v>235</v>
      </c>
      <c r="D10129" t="s">
        <v>17754</v>
      </c>
      <c r="E10129" t="s">
        <v>81</v>
      </c>
      <c r="F10129" t="s">
        <v>17734</v>
      </c>
      <c r="G10129">
        <v>1</v>
      </c>
      <c r="H10129">
        <v>0</v>
      </c>
      <c r="I10129">
        <v>0</v>
      </c>
      <c r="J10129">
        <v>0</v>
      </c>
      <c r="K10129">
        <v>0</v>
      </c>
      <c r="L10129">
        <v>0</v>
      </c>
      <c r="M10129">
        <v>0</v>
      </c>
      <c r="N10129">
        <v>0</v>
      </c>
      <c r="O10129">
        <v>0</v>
      </c>
      <c r="P10129">
        <v>0</v>
      </c>
      <c r="Q10129">
        <v>0</v>
      </c>
    </row>
    <row r="10130" spans="1:17" x14ac:dyDescent="0.2">
      <c r="A10130" t="s">
        <v>27868</v>
      </c>
      <c r="B10130" t="s">
        <v>89</v>
      </c>
      <c r="C10130" t="s">
        <v>165</v>
      </c>
      <c r="D10130" t="s">
        <v>17736</v>
      </c>
      <c r="E10130" t="s">
        <v>81</v>
      </c>
      <c r="F10130" t="s">
        <v>4931</v>
      </c>
      <c r="G10130">
        <v>0</v>
      </c>
      <c r="H10130">
        <v>7</v>
      </c>
      <c r="I10130">
        <v>1</v>
      </c>
      <c r="J10130">
        <v>4</v>
      </c>
      <c r="K10130">
        <v>1</v>
      </c>
      <c r="L10130">
        <v>1</v>
      </c>
      <c r="M10130">
        <v>0</v>
      </c>
      <c r="N10130">
        <v>0</v>
      </c>
      <c r="O10130">
        <v>0</v>
      </c>
      <c r="P10130">
        <v>0</v>
      </c>
      <c r="Q10130">
        <v>0</v>
      </c>
    </row>
    <row r="10131" spans="1:17" x14ac:dyDescent="0.2">
      <c r="A10131" t="s">
        <v>27869</v>
      </c>
      <c r="B10131" t="s">
        <v>89</v>
      </c>
      <c r="C10131" t="s">
        <v>165</v>
      </c>
      <c r="D10131" t="s">
        <v>17736</v>
      </c>
      <c r="E10131" t="s">
        <v>81</v>
      </c>
      <c r="F10131" t="s">
        <v>4933</v>
      </c>
      <c r="G10131">
        <v>0</v>
      </c>
      <c r="H10131">
        <v>0</v>
      </c>
      <c r="I10131">
        <v>0</v>
      </c>
      <c r="J10131">
        <v>0</v>
      </c>
      <c r="K10131">
        <v>0</v>
      </c>
      <c r="L10131">
        <v>0</v>
      </c>
      <c r="M10131">
        <v>7</v>
      </c>
      <c r="N10131">
        <v>0</v>
      </c>
      <c r="O10131">
        <v>0</v>
      </c>
      <c r="P10131">
        <v>0</v>
      </c>
      <c r="Q10131">
        <v>0</v>
      </c>
    </row>
    <row r="10132" spans="1:17" x14ac:dyDescent="0.2">
      <c r="A10132" t="s">
        <v>27870</v>
      </c>
      <c r="B10132" t="s">
        <v>89</v>
      </c>
      <c r="C10132" t="s">
        <v>165</v>
      </c>
      <c r="D10132" t="s">
        <v>17736</v>
      </c>
      <c r="E10132" t="s">
        <v>81</v>
      </c>
      <c r="F10132" t="s">
        <v>4935</v>
      </c>
      <c r="G10132">
        <v>0</v>
      </c>
      <c r="H10132">
        <v>7</v>
      </c>
      <c r="I10132">
        <v>1</v>
      </c>
      <c r="J10132">
        <v>4</v>
      </c>
      <c r="K10132">
        <v>1</v>
      </c>
      <c r="L10132">
        <v>1</v>
      </c>
      <c r="M10132">
        <v>0</v>
      </c>
      <c r="N10132">
        <v>0</v>
      </c>
      <c r="O10132">
        <v>0</v>
      </c>
      <c r="P10132">
        <v>0</v>
      </c>
      <c r="Q10132">
        <v>0</v>
      </c>
    </row>
    <row r="10133" spans="1:17" x14ac:dyDescent="0.2">
      <c r="A10133" t="s">
        <v>27871</v>
      </c>
      <c r="B10133" t="s">
        <v>89</v>
      </c>
      <c r="C10133" t="s">
        <v>165</v>
      </c>
      <c r="D10133" t="s">
        <v>17736</v>
      </c>
      <c r="E10133" t="s">
        <v>81</v>
      </c>
      <c r="F10133" t="s">
        <v>4937</v>
      </c>
      <c r="G10133">
        <v>0</v>
      </c>
      <c r="H10133">
        <v>7</v>
      </c>
      <c r="I10133">
        <v>1</v>
      </c>
      <c r="J10133">
        <v>4</v>
      </c>
      <c r="K10133">
        <v>1</v>
      </c>
      <c r="L10133">
        <v>1</v>
      </c>
      <c r="M10133">
        <v>0</v>
      </c>
      <c r="N10133">
        <v>0</v>
      </c>
      <c r="O10133">
        <v>0</v>
      </c>
      <c r="P10133">
        <v>0</v>
      </c>
      <c r="Q10133">
        <v>0</v>
      </c>
    </row>
    <row r="10134" spans="1:17" x14ac:dyDescent="0.2">
      <c r="A10134" t="s">
        <v>27872</v>
      </c>
      <c r="B10134" t="s">
        <v>89</v>
      </c>
      <c r="C10134" t="s">
        <v>165</v>
      </c>
      <c r="D10134" t="s">
        <v>17736</v>
      </c>
      <c r="E10134" t="s">
        <v>81</v>
      </c>
      <c r="F10134" t="s">
        <v>4939</v>
      </c>
      <c r="G10134">
        <v>0</v>
      </c>
      <c r="H10134">
        <v>0</v>
      </c>
      <c r="I10134">
        <v>0</v>
      </c>
      <c r="J10134">
        <v>0</v>
      </c>
      <c r="K10134">
        <v>0</v>
      </c>
      <c r="L10134">
        <v>0</v>
      </c>
      <c r="M10134">
        <v>7</v>
      </c>
      <c r="N10134">
        <v>0</v>
      </c>
      <c r="O10134">
        <v>0</v>
      </c>
      <c r="P10134">
        <v>0</v>
      </c>
      <c r="Q10134">
        <v>0</v>
      </c>
    </row>
    <row r="10135" spans="1:17" x14ac:dyDescent="0.2">
      <c r="A10135" t="s">
        <v>27873</v>
      </c>
      <c r="B10135" t="s">
        <v>89</v>
      </c>
      <c r="C10135" t="s">
        <v>165</v>
      </c>
      <c r="D10135" t="s">
        <v>17736</v>
      </c>
      <c r="E10135" t="s">
        <v>81</v>
      </c>
      <c r="F10135" t="s">
        <v>4941</v>
      </c>
      <c r="G10135">
        <v>0</v>
      </c>
      <c r="H10135">
        <v>7</v>
      </c>
      <c r="I10135">
        <v>1</v>
      </c>
      <c r="J10135">
        <v>4</v>
      </c>
      <c r="K10135">
        <v>2</v>
      </c>
      <c r="L10135">
        <v>0</v>
      </c>
      <c r="M10135">
        <v>0</v>
      </c>
      <c r="N10135">
        <v>0</v>
      </c>
      <c r="O10135">
        <v>0</v>
      </c>
      <c r="P10135">
        <v>0</v>
      </c>
      <c r="Q10135">
        <v>0</v>
      </c>
    </row>
    <row r="10136" spans="1:17" x14ac:dyDescent="0.2">
      <c r="A10136" t="s">
        <v>27874</v>
      </c>
      <c r="B10136" t="s">
        <v>89</v>
      </c>
      <c r="C10136" t="s">
        <v>165</v>
      </c>
      <c r="D10136" t="s">
        <v>17736</v>
      </c>
      <c r="E10136" t="s">
        <v>81</v>
      </c>
      <c r="F10136" t="s">
        <v>4943</v>
      </c>
      <c r="G10136">
        <v>0</v>
      </c>
      <c r="H10136">
        <v>0</v>
      </c>
      <c r="I10136">
        <v>0</v>
      </c>
      <c r="J10136">
        <v>0</v>
      </c>
      <c r="K10136">
        <v>0</v>
      </c>
      <c r="L10136">
        <v>0</v>
      </c>
      <c r="M10136">
        <v>7</v>
      </c>
      <c r="N10136">
        <v>0</v>
      </c>
      <c r="O10136">
        <v>0</v>
      </c>
      <c r="P10136">
        <v>0</v>
      </c>
      <c r="Q10136">
        <v>0</v>
      </c>
    </row>
    <row r="10137" spans="1:17" x14ac:dyDescent="0.2">
      <c r="A10137" t="s">
        <v>27875</v>
      </c>
      <c r="B10137" t="s">
        <v>89</v>
      </c>
      <c r="C10137" t="s">
        <v>165</v>
      </c>
      <c r="D10137" t="s">
        <v>17736</v>
      </c>
      <c r="E10137" t="s">
        <v>81</v>
      </c>
      <c r="F10137" t="s">
        <v>4925</v>
      </c>
      <c r="G10137">
        <v>0</v>
      </c>
      <c r="H10137">
        <v>0</v>
      </c>
      <c r="I10137">
        <v>0</v>
      </c>
      <c r="J10137">
        <v>0</v>
      </c>
      <c r="K10137">
        <v>0</v>
      </c>
      <c r="L10137">
        <v>0</v>
      </c>
      <c r="M10137">
        <v>0</v>
      </c>
      <c r="N10137">
        <v>7</v>
      </c>
      <c r="O10137">
        <v>5</v>
      </c>
      <c r="P10137">
        <v>2</v>
      </c>
      <c r="Q10137">
        <v>0</v>
      </c>
    </row>
    <row r="10138" spans="1:17" x14ac:dyDescent="0.2">
      <c r="A10138" t="s">
        <v>27876</v>
      </c>
      <c r="B10138" t="s">
        <v>89</v>
      </c>
      <c r="C10138" t="s">
        <v>165</v>
      </c>
      <c r="D10138" t="s">
        <v>17736</v>
      </c>
      <c r="E10138" t="s">
        <v>81</v>
      </c>
      <c r="F10138" t="s">
        <v>4927</v>
      </c>
      <c r="G10138">
        <v>0</v>
      </c>
      <c r="H10138">
        <v>0</v>
      </c>
      <c r="I10138">
        <v>0</v>
      </c>
      <c r="J10138">
        <v>0</v>
      </c>
      <c r="K10138">
        <v>0</v>
      </c>
      <c r="L10138">
        <v>0</v>
      </c>
      <c r="M10138">
        <v>0</v>
      </c>
      <c r="N10138">
        <v>6</v>
      </c>
      <c r="O10138">
        <v>4</v>
      </c>
      <c r="P10138">
        <v>2</v>
      </c>
      <c r="Q10138">
        <v>0</v>
      </c>
    </row>
    <row r="10139" spans="1:17" x14ac:dyDescent="0.2">
      <c r="A10139" t="s">
        <v>27877</v>
      </c>
      <c r="B10139" t="s">
        <v>89</v>
      </c>
      <c r="C10139" t="s">
        <v>165</v>
      </c>
      <c r="D10139" t="s">
        <v>17736</v>
      </c>
      <c r="E10139" t="s">
        <v>81</v>
      </c>
      <c r="F10139" t="s">
        <v>17734</v>
      </c>
      <c r="G10139">
        <v>7</v>
      </c>
      <c r="H10139">
        <v>0</v>
      </c>
      <c r="I10139">
        <v>0</v>
      </c>
      <c r="J10139">
        <v>0</v>
      </c>
      <c r="K10139">
        <v>0</v>
      </c>
      <c r="L10139">
        <v>0</v>
      </c>
      <c r="M10139">
        <v>0</v>
      </c>
      <c r="N10139">
        <v>0</v>
      </c>
      <c r="O10139">
        <v>0</v>
      </c>
      <c r="P10139">
        <v>0</v>
      </c>
      <c r="Q10139">
        <v>0</v>
      </c>
    </row>
    <row r="10140" spans="1:17" x14ac:dyDescent="0.2">
      <c r="A10140" t="s">
        <v>27878</v>
      </c>
      <c r="B10140" t="s">
        <v>89</v>
      </c>
      <c r="C10140" t="s">
        <v>167</v>
      </c>
      <c r="D10140" t="s">
        <v>17768</v>
      </c>
      <c r="E10140" t="s">
        <v>83</v>
      </c>
      <c r="F10140" t="s">
        <v>17734</v>
      </c>
      <c r="G10140">
        <v>1</v>
      </c>
      <c r="H10140">
        <v>0</v>
      </c>
      <c r="I10140">
        <v>0</v>
      </c>
      <c r="J10140">
        <v>0</v>
      </c>
      <c r="K10140">
        <v>0</v>
      </c>
      <c r="L10140">
        <v>0</v>
      </c>
      <c r="M10140">
        <v>0</v>
      </c>
      <c r="N10140">
        <v>0</v>
      </c>
      <c r="O10140">
        <v>0</v>
      </c>
      <c r="P10140">
        <v>0</v>
      </c>
      <c r="Q10140">
        <v>0</v>
      </c>
    </row>
    <row r="10141" spans="1:17" x14ac:dyDescent="0.2">
      <c r="A10141" t="s">
        <v>27879</v>
      </c>
      <c r="B10141" t="s">
        <v>89</v>
      </c>
      <c r="C10141" t="s">
        <v>167</v>
      </c>
      <c r="D10141" t="s">
        <v>17736</v>
      </c>
      <c r="E10141" t="s">
        <v>83</v>
      </c>
      <c r="F10141" t="s">
        <v>4929</v>
      </c>
      <c r="G10141">
        <v>0</v>
      </c>
      <c r="H10141">
        <v>16</v>
      </c>
      <c r="I10141">
        <v>4</v>
      </c>
      <c r="J10141">
        <v>11</v>
      </c>
      <c r="K10141">
        <v>1</v>
      </c>
      <c r="L10141">
        <v>0</v>
      </c>
      <c r="M10141">
        <v>0</v>
      </c>
      <c r="N10141">
        <v>0</v>
      </c>
      <c r="O10141">
        <v>0</v>
      </c>
      <c r="P10141">
        <v>0</v>
      </c>
      <c r="Q10141">
        <v>0</v>
      </c>
    </row>
    <row r="10142" spans="1:17" x14ac:dyDescent="0.2">
      <c r="A10142" t="s">
        <v>27880</v>
      </c>
      <c r="B10142" t="s">
        <v>89</v>
      </c>
      <c r="C10142" t="s">
        <v>167</v>
      </c>
      <c r="D10142" t="s">
        <v>17736</v>
      </c>
      <c r="E10142" t="s">
        <v>83</v>
      </c>
      <c r="F10142" t="s">
        <v>4931</v>
      </c>
      <c r="G10142">
        <v>0</v>
      </c>
      <c r="H10142">
        <v>16</v>
      </c>
      <c r="I10142">
        <v>3</v>
      </c>
      <c r="J10142">
        <v>12</v>
      </c>
      <c r="K10142">
        <v>1</v>
      </c>
      <c r="L10142">
        <v>0</v>
      </c>
      <c r="M10142">
        <v>0</v>
      </c>
      <c r="N10142">
        <v>0</v>
      </c>
      <c r="O10142">
        <v>0</v>
      </c>
      <c r="P10142">
        <v>0</v>
      </c>
      <c r="Q10142">
        <v>0</v>
      </c>
    </row>
    <row r="10143" spans="1:17" x14ac:dyDescent="0.2">
      <c r="A10143" t="s">
        <v>27881</v>
      </c>
      <c r="B10143" t="s">
        <v>89</v>
      </c>
      <c r="C10143" t="s">
        <v>167</v>
      </c>
      <c r="D10143" t="s">
        <v>17736</v>
      </c>
      <c r="E10143" t="s">
        <v>83</v>
      </c>
      <c r="F10143" t="s">
        <v>4933</v>
      </c>
      <c r="G10143">
        <v>0</v>
      </c>
      <c r="H10143">
        <v>0</v>
      </c>
      <c r="I10143">
        <v>0</v>
      </c>
      <c r="J10143">
        <v>0</v>
      </c>
      <c r="K10143">
        <v>0</v>
      </c>
      <c r="L10143">
        <v>0</v>
      </c>
      <c r="M10143">
        <v>16</v>
      </c>
      <c r="N10143">
        <v>0</v>
      </c>
      <c r="O10143">
        <v>0</v>
      </c>
      <c r="P10143">
        <v>0</v>
      </c>
      <c r="Q10143">
        <v>0</v>
      </c>
    </row>
    <row r="10144" spans="1:17" x14ac:dyDescent="0.2">
      <c r="A10144" t="s">
        <v>27882</v>
      </c>
      <c r="B10144" t="s">
        <v>89</v>
      </c>
      <c r="C10144" t="s">
        <v>167</v>
      </c>
      <c r="D10144" t="s">
        <v>17736</v>
      </c>
      <c r="E10144" t="s">
        <v>83</v>
      </c>
      <c r="F10144" t="s">
        <v>4935</v>
      </c>
      <c r="G10144">
        <v>0</v>
      </c>
      <c r="H10144">
        <v>16</v>
      </c>
      <c r="I10144">
        <v>3</v>
      </c>
      <c r="J10144">
        <v>12</v>
      </c>
      <c r="K10144">
        <v>1</v>
      </c>
      <c r="L10144">
        <v>0</v>
      </c>
      <c r="M10144">
        <v>0</v>
      </c>
      <c r="N10144">
        <v>0</v>
      </c>
      <c r="O10144">
        <v>0</v>
      </c>
      <c r="P10144">
        <v>0</v>
      </c>
      <c r="Q10144">
        <v>0</v>
      </c>
    </row>
    <row r="10145" spans="1:17" x14ac:dyDescent="0.2">
      <c r="A10145" t="s">
        <v>27883</v>
      </c>
      <c r="B10145" t="s">
        <v>89</v>
      </c>
      <c r="C10145" t="s">
        <v>167</v>
      </c>
      <c r="D10145" t="s">
        <v>17736</v>
      </c>
      <c r="E10145" t="s">
        <v>83</v>
      </c>
      <c r="F10145" t="s">
        <v>4937</v>
      </c>
      <c r="G10145">
        <v>0</v>
      </c>
      <c r="H10145">
        <v>16</v>
      </c>
      <c r="I10145">
        <v>3</v>
      </c>
      <c r="J10145">
        <v>12</v>
      </c>
      <c r="K10145">
        <v>1</v>
      </c>
      <c r="L10145">
        <v>0</v>
      </c>
      <c r="M10145">
        <v>0</v>
      </c>
      <c r="N10145">
        <v>0</v>
      </c>
      <c r="O10145">
        <v>0</v>
      </c>
      <c r="P10145">
        <v>0</v>
      </c>
      <c r="Q10145">
        <v>0</v>
      </c>
    </row>
    <row r="10146" spans="1:17" x14ac:dyDescent="0.2">
      <c r="A10146" t="s">
        <v>27884</v>
      </c>
      <c r="B10146" t="s">
        <v>89</v>
      </c>
      <c r="C10146" t="s">
        <v>167</v>
      </c>
      <c r="D10146" t="s">
        <v>17736</v>
      </c>
      <c r="E10146" t="s">
        <v>83</v>
      </c>
      <c r="F10146" t="s">
        <v>4939</v>
      </c>
      <c r="G10146">
        <v>0</v>
      </c>
      <c r="H10146">
        <v>0</v>
      </c>
      <c r="I10146">
        <v>0</v>
      </c>
      <c r="J10146">
        <v>0</v>
      </c>
      <c r="K10146">
        <v>0</v>
      </c>
      <c r="L10146">
        <v>0</v>
      </c>
      <c r="M10146">
        <v>16</v>
      </c>
      <c r="N10146">
        <v>0</v>
      </c>
      <c r="O10146">
        <v>0</v>
      </c>
      <c r="P10146">
        <v>0</v>
      </c>
      <c r="Q10146">
        <v>0</v>
      </c>
    </row>
    <row r="10147" spans="1:17" x14ac:dyDescent="0.2">
      <c r="A10147" t="s">
        <v>27885</v>
      </c>
      <c r="B10147" t="s">
        <v>89</v>
      </c>
      <c r="C10147" t="s">
        <v>167</v>
      </c>
      <c r="D10147" t="s">
        <v>17736</v>
      </c>
      <c r="E10147" t="s">
        <v>83</v>
      </c>
      <c r="F10147" t="s">
        <v>4941</v>
      </c>
      <c r="G10147">
        <v>0</v>
      </c>
      <c r="H10147">
        <v>16</v>
      </c>
      <c r="I10147">
        <v>3</v>
      </c>
      <c r="J10147">
        <v>12</v>
      </c>
      <c r="K10147">
        <v>1</v>
      </c>
      <c r="L10147">
        <v>0</v>
      </c>
      <c r="M10147">
        <v>0</v>
      </c>
      <c r="N10147">
        <v>0</v>
      </c>
      <c r="O10147">
        <v>0</v>
      </c>
      <c r="P10147">
        <v>0</v>
      </c>
      <c r="Q10147">
        <v>0</v>
      </c>
    </row>
    <row r="10148" spans="1:17" x14ac:dyDescent="0.2">
      <c r="A10148" t="s">
        <v>27886</v>
      </c>
      <c r="B10148" t="s">
        <v>89</v>
      </c>
      <c r="C10148" t="s">
        <v>167</v>
      </c>
      <c r="D10148" t="s">
        <v>17736</v>
      </c>
      <c r="E10148" t="s">
        <v>83</v>
      </c>
      <c r="F10148" t="s">
        <v>4943</v>
      </c>
      <c r="G10148">
        <v>0</v>
      </c>
      <c r="H10148">
        <v>0</v>
      </c>
      <c r="I10148">
        <v>0</v>
      </c>
      <c r="J10148">
        <v>0</v>
      </c>
      <c r="K10148">
        <v>0</v>
      </c>
      <c r="L10148">
        <v>0</v>
      </c>
      <c r="M10148">
        <v>16</v>
      </c>
      <c r="N10148">
        <v>0</v>
      </c>
      <c r="O10148">
        <v>0</v>
      </c>
      <c r="P10148">
        <v>0</v>
      </c>
      <c r="Q10148">
        <v>0</v>
      </c>
    </row>
    <row r="10149" spans="1:17" x14ac:dyDescent="0.2">
      <c r="A10149" t="s">
        <v>27887</v>
      </c>
      <c r="B10149" t="s">
        <v>89</v>
      </c>
      <c r="C10149" t="s">
        <v>167</v>
      </c>
      <c r="D10149" t="s">
        <v>17736</v>
      </c>
      <c r="E10149" t="s">
        <v>83</v>
      </c>
      <c r="F10149" t="s">
        <v>4925</v>
      </c>
      <c r="G10149">
        <v>0</v>
      </c>
      <c r="H10149">
        <v>0</v>
      </c>
      <c r="I10149">
        <v>0</v>
      </c>
      <c r="J10149">
        <v>0</v>
      </c>
      <c r="K10149">
        <v>0</v>
      </c>
      <c r="L10149">
        <v>0</v>
      </c>
      <c r="M10149">
        <v>0</v>
      </c>
      <c r="N10149">
        <v>11</v>
      </c>
      <c r="O10149">
        <v>11</v>
      </c>
      <c r="P10149">
        <v>0</v>
      </c>
      <c r="Q10149">
        <v>0</v>
      </c>
    </row>
    <row r="10150" spans="1:17" x14ac:dyDescent="0.2">
      <c r="A10150" t="s">
        <v>27888</v>
      </c>
      <c r="B10150" t="s">
        <v>89</v>
      </c>
      <c r="C10150" t="s">
        <v>167</v>
      </c>
      <c r="D10150" t="s">
        <v>17736</v>
      </c>
      <c r="E10150" t="s">
        <v>83</v>
      </c>
      <c r="F10150" t="s">
        <v>4927</v>
      </c>
      <c r="G10150">
        <v>0</v>
      </c>
      <c r="H10150">
        <v>0</v>
      </c>
      <c r="I10150">
        <v>0</v>
      </c>
      <c r="J10150">
        <v>0</v>
      </c>
      <c r="K10150">
        <v>0</v>
      </c>
      <c r="L10150">
        <v>0</v>
      </c>
      <c r="M10150">
        <v>0</v>
      </c>
      <c r="N10150">
        <v>6</v>
      </c>
      <c r="O10150">
        <v>6</v>
      </c>
      <c r="P10150">
        <v>0</v>
      </c>
      <c r="Q10150">
        <v>0</v>
      </c>
    </row>
    <row r="10151" spans="1:17" x14ac:dyDescent="0.2">
      <c r="A10151" t="s">
        <v>27889</v>
      </c>
      <c r="B10151" t="s">
        <v>89</v>
      </c>
      <c r="C10151" t="s">
        <v>167</v>
      </c>
      <c r="D10151" t="s">
        <v>17736</v>
      </c>
      <c r="E10151" t="s">
        <v>83</v>
      </c>
      <c r="F10151" t="s">
        <v>17734</v>
      </c>
      <c r="G10151">
        <v>16</v>
      </c>
      <c r="H10151">
        <v>0</v>
      </c>
      <c r="I10151">
        <v>0</v>
      </c>
      <c r="J10151">
        <v>0</v>
      </c>
      <c r="K10151">
        <v>0</v>
      </c>
      <c r="L10151">
        <v>0</v>
      </c>
      <c r="M10151">
        <v>0</v>
      </c>
      <c r="N10151">
        <v>0</v>
      </c>
      <c r="O10151">
        <v>0</v>
      </c>
      <c r="P10151">
        <v>0</v>
      </c>
      <c r="Q10151">
        <v>0</v>
      </c>
    </row>
    <row r="10152" spans="1:17" x14ac:dyDescent="0.2">
      <c r="A10152" t="s">
        <v>27890</v>
      </c>
      <c r="B10152" t="s">
        <v>89</v>
      </c>
      <c r="C10152" t="s">
        <v>167</v>
      </c>
      <c r="D10152" t="s">
        <v>17736</v>
      </c>
      <c r="E10152" t="s">
        <v>81</v>
      </c>
      <c r="F10152" t="s">
        <v>4929</v>
      </c>
      <c r="G10152">
        <v>0</v>
      </c>
      <c r="H10152">
        <v>8</v>
      </c>
      <c r="I10152">
        <v>3</v>
      </c>
      <c r="J10152">
        <v>4</v>
      </c>
      <c r="K10152">
        <v>1</v>
      </c>
      <c r="L10152">
        <v>0</v>
      </c>
      <c r="M10152">
        <v>0</v>
      </c>
      <c r="N10152">
        <v>0</v>
      </c>
      <c r="O10152">
        <v>0</v>
      </c>
      <c r="P10152">
        <v>0</v>
      </c>
      <c r="Q10152">
        <v>0</v>
      </c>
    </row>
    <row r="10153" spans="1:17" x14ac:dyDescent="0.2">
      <c r="A10153" t="s">
        <v>27891</v>
      </c>
      <c r="B10153" t="s">
        <v>89</v>
      </c>
      <c r="C10153" t="s">
        <v>167</v>
      </c>
      <c r="D10153" t="s">
        <v>17736</v>
      </c>
      <c r="E10153" t="s">
        <v>81</v>
      </c>
      <c r="F10153" t="s">
        <v>4931</v>
      </c>
      <c r="G10153">
        <v>0</v>
      </c>
      <c r="H10153">
        <v>8</v>
      </c>
      <c r="I10153">
        <v>3</v>
      </c>
      <c r="J10153">
        <v>4</v>
      </c>
      <c r="K10153">
        <v>0</v>
      </c>
      <c r="L10153">
        <v>1</v>
      </c>
      <c r="M10153">
        <v>0</v>
      </c>
      <c r="N10153">
        <v>0</v>
      </c>
      <c r="O10153">
        <v>0</v>
      </c>
      <c r="P10153">
        <v>0</v>
      </c>
      <c r="Q10153">
        <v>0</v>
      </c>
    </row>
    <row r="10154" spans="1:17" x14ac:dyDescent="0.2">
      <c r="A10154" t="s">
        <v>27892</v>
      </c>
      <c r="B10154" t="s">
        <v>89</v>
      </c>
      <c r="C10154" t="s">
        <v>167</v>
      </c>
      <c r="D10154" t="s">
        <v>17736</v>
      </c>
      <c r="E10154" t="s">
        <v>81</v>
      </c>
      <c r="F10154" t="s">
        <v>4933</v>
      </c>
      <c r="G10154">
        <v>0</v>
      </c>
      <c r="H10154">
        <v>0</v>
      </c>
      <c r="I10154">
        <v>0</v>
      </c>
      <c r="J10154">
        <v>0</v>
      </c>
      <c r="K10154">
        <v>0</v>
      </c>
      <c r="L10154">
        <v>0</v>
      </c>
      <c r="M10154">
        <v>8</v>
      </c>
      <c r="N10154">
        <v>0</v>
      </c>
      <c r="O10154">
        <v>0</v>
      </c>
      <c r="P10154">
        <v>0</v>
      </c>
      <c r="Q10154">
        <v>0</v>
      </c>
    </row>
    <row r="10155" spans="1:17" x14ac:dyDescent="0.2">
      <c r="A10155" t="s">
        <v>27893</v>
      </c>
      <c r="B10155" t="s">
        <v>89</v>
      </c>
      <c r="C10155" t="s">
        <v>167</v>
      </c>
      <c r="D10155" t="s">
        <v>17736</v>
      </c>
      <c r="E10155" t="s">
        <v>81</v>
      </c>
      <c r="F10155" t="s">
        <v>4935</v>
      </c>
      <c r="G10155">
        <v>0</v>
      </c>
      <c r="H10155">
        <v>8</v>
      </c>
      <c r="I10155">
        <v>3</v>
      </c>
      <c r="J10155">
        <v>4</v>
      </c>
      <c r="K10155">
        <v>0</v>
      </c>
      <c r="L10155">
        <v>1</v>
      </c>
      <c r="M10155">
        <v>0</v>
      </c>
      <c r="N10155">
        <v>0</v>
      </c>
      <c r="O10155">
        <v>0</v>
      </c>
      <c r="P10155">
        <v>0</v>
      </c>
      <c r="Q10155">
        <v>0</v>
      </c>
    </row>
    <row r="10156" spans="1:17" x14ac:dyDescent="0.2">
      <c r="A10156" t="s">
        <v>27894</v>
      </c>
      <c r="B10156" t="s">
        <v>89</v>
      </c>
      <c r="C10156" t="s">
        <v>230</v>
      </c>
      <c r="D10156" t="s">
        <v>17736</v>
      </c>
      <c r="E10156" t="s">
        <v>83</v>
      </c>
      <c r="F10156" t="s">
        <v>4941</v>
      </c>
      <c r="G10156">
        <v>0</v>
      </c>
      <c r="H10156">
        <v>31</v>
      </c>
      <c r="I10156">
        <v>3</v>
      </c>
      <c r="J10156">
        <v>23</v>
      </c>
      <c r="K10156">
        <v>4</v>
      </c>
      <c r="L10156">
        <v>1</v>
      </c>
      <c r="M10156">
        <v>0</v>
      </c>
      <c r="N10156">
        <v>0</v>
      </c>
      <c r="O10156">
        <v>0</v>
      </c>
      <c r="P10156">
        <v>0</v>
      </c>
      <c r="Q10156">
        <v>0</v>
      </c>
    </row>
    <row r="10157" spans="1:17" x14ac:dyDescent="0.2">
      <c r="A10157" t="s">
        <v>27895</v>
      </c>
      <c r="B10157" t="s">
        <v>89</v>
      </c>
      <c r="C10157" t="s">
        <v>230</v>
      </c>
      <c r="D10157" t="s">
        <v>17736</v>
      </c>
      <c r="E10157" t="s">
        <v>83</v>
      </c>
      <c r="F10157" t="s">
        <v>4943</v>
      </c>
      <c r="G10157">
        <v>0</v>
      </c>
      <c r="H10157">
        <v>0</v>
      </c>
      <c r="I10157">
        <v>0</v>
      </c>
      <c r="J10157">
        <v>0</v>
      </c>
      <c r="K10157">
        <v>0</v>
      </c>
      <c r="L10157">
        <v>0</v>
      </c>
      <c r="M10157">
        <v>31</v>
      </c>
      <c r="N10157">
        <v>0</v>
      </c>
      <c r="O10157">
        <v>0</v>
      </c>
      <c r="P10157">
        <v>0</v>
      </c>
      <c r="Q10157">
        <v>0</v>
      </c>
    </row>
    <row r="10158" spans="1:17" x14ac:dyDescent="0.2">
      <c r="A10158" t="s">
        <v>27896</v>
      </c>
      <c r="B10158" t="s">
        <v>89</v>
      </c>
      <c r="C10158" t="s">
        <v>230</v>
      </c>
      <c r="D10158" t="s">
        <v>17736</v>
      </c>
      <c r="E10158" t="s">
        <v>83</v>
      </c>
      <c r="F10158" t="s">
        <v>4925</v>
      </c>
      <c r="G10158">
        <v>0</v>
      </c>
      <c r="H10158">
        <v>0</v>
      </c>
      <c r="I10158">
        <v>0</v>
      </c>
      <c r="J10158">
        <v>0</v>
      </c>
      <c r="K10158">
        <v>0</v>
      </c>
      <c r="L10158">
        <v>0</v>
      </c>
      <c r="M10158">
        <v>0</v>
      </c>
      <c r="N10158">
        <v>22</v>
      </c>
      <c r="O10158">
        <v>21</v>
      </c>
      <c r="P10158">
        <v>1</v>
      </c>
      <c r="Q10158">
        <v>0</v>
      </c>
    </row>
    <row r="10159" spans="1:17" x14ac:dyDescent="0.2">
      <c r="A10159" t="s">
        <v>27897</v>
      </c>
      <c r="B10159" t="s">
        <v>89</v>
      </c>
      <c r="C10159" t="s">
        <v>230</v>
      </c>
      <c r="D10159" t="s">
        <v>17736</v>
      </c>
      <c r="E10159" t="s">
        <v>83</v>
      </c>
      <c r="F10159" t="s">
        <v>4927</v>
      </c>
      <c r="G10159">
        <v>0</v>
      </c>
      <c r="H10159">
        <v>0</v>
      </c>
      <c r="I10159">
        <v>0</v>
      </c>
      <c r="J10159">
        <v>0</v>
      </c>
      <c r="K10159">
        <v>0</v>
      </c>
      <c r="L10159">
        <v>0</v>
      </c>
      <c r="M10159">
        <v>0</v>
      </c>
      <c r="N10159">
        <v>17</v>
      </c>
      <c r="O10159">
        <v>16</v>
      </c>
      <c r="P10159">
        <v>1</v>
      </c>
      <c r="Q10159">
        <v>0</v>
      </c>
    </row>
    <row r="10160" spans="1:17" x14ac:dyDescent="0.2">
      <c r="A10160" t="s">
        <v>27898</v>
      </c>
      <c r="B10160" t="s">
        <v>89</v>
      </c>
      <c r="C10160" t="s">
        <v>230</v>
      </c>
      <c r="D10160" t="s">
        <v>17736</v>
      </c>
      <c r="E10160" t="s">
        <v>83</v>
      </c>
      <c r="F10160" t="s">
        <v>17734</v>
      </c>
      <c r="G10160">
        <v>31</v>
      </c>
      <c r="H10160">
        <v>0</v>
      </c>
      <c r="I10160">
        <v>0</v>
      </c>
      <c r="J10160">
        <v>0</v>
      </c>
      <c r="K10160">
        <v>0</v>
      </c>
      <c r="L10160">
        <v>0</v>
      </c>
      <c r="M10160">
        <v>0</v>
      </c>
      <c r="N10160">
        <v>0</v>
      </c>
      <c r="O10160">
        <v>0</v>
      </c>
      <c r="P10160">
        <v>0</v>
      </c>
      <c r="Q10160">
        <v>0</v>
      </c>
    </row>
    <row r="10161" spans="1:17" x14ac:dyDescent="0.2">
      <c r="A10161" t="s">
        <v>27899</v>
      </c>
      <c r="B10161" t="s">
        <v>89</v>
      </c>
      <c r="C10161" t="s">
        <v>230</v>
      </c>
      <c r="D10161" t="s">
        <v>17736</v>
      </c>
      <c r="E10161" t="s">
        <v>81</v>
      </c>
      <c r="F10161" t="s">
        <v>4929</v>
      </c>
      <c r="G10161">
        <v>0</v>
      </c>
      <c r="H10161">
        <v>30</v>
      </c>
      <c r="I10161">
        <v>5</v>
      </c>
      <c r="J10161">
        <v>21</v>
      </c>
      <c r="K10161">
        <v>3</v>
      </c>
      <c r="L10161">
        <v>1</v>
      </c>
      <c r="M10161">
        <v>0</v>
      </c>
      <c r="N10161">
        <v>0</v>
      </c>
      <c r="O10161">
        <v>0</v>
      </c>
      <c r="P10161">
        <v>0</v>
      </c>
      <c r="Q10161">
        <v>0</v>
      </c>
    </row>
    <row r="10162" spans="1:17" x14ac:dyDescent="0.2">
      <c r="A10162" t="s">
        <v>27900</v>
      </c>
      <c r="B10162" t="s">
        <v>89</v>
      </c>
      <c r="C10162" t="s">
        <v>230</v>
      </c>
      <c r="D10162" t="s">
        <v>17736</v>
      </c>
      <c r="E10162" t="s">
        <v>81</v>
      </c>
      <c r="F10162" t="s">
        <v>4931</v>
      </c>
      <c r="G10162">
        <v>0</v>
      </c>
      <c r="H10162">
        <v>30</v>
      </c>
      <c r="I10162">
        <v>5</v>
      </c>
      <c r="J10162">
        <v>21</v>
      </c>
      <c r="K10162">
        <v>3</v>
      </c>
      <c r="L10162">
        <v>1</v>
      </c>
      <c r="M10162">
        <v>0</v>
      </c>
      <c r="N10162">
        <v>0</v>
      </c>
      <c r="O10162">
        <v>0</v>
      </c>
      <c r="P10162">
        <v>0</v>
      </c>
      <c r="Q10162">
        <v>0</v>
      </c>
    </row>
    <row r="10163" spans="1:17" x14ac:dyDescent="0.2">
      <c r="A10163" t="s">
        <v>27901</v>
      </c>
      <c r="B10163" t="s">
        <v>89</v>
      </c>
      <c r="C10163" t="s">
        <v>230</v>
      </c>
      <c r="D10163" t="s">
        <v>17736</v>
      </c>
      <c r="E10163" t="s">
        <v>81</v>
      </c>
      <c r="F10163" t="s">
        <v>4933</v>
      </c>
      <c r="G10163">
        <v>0</v>
      </c>
      <c r="H10163">
        <v>0</v>
      </c>
      <c r="I10163">
        <v>0</v>
      </c>
      <c r="J10163">
        <v>0</v>
      </c>
      <c r="K10163">
        <v>0</v>
      </c>
      <c r="L10163">
        <v>0</v>
      </c>
      <c r="M10163">
        <v>30</v>
      </c>
      <c r="N10163">
        <v>0</v>
      </c>
      <c r="O10163">
        <v>0</v>
      </c>
      <c r="P10163">
        <v>0</v>
      </c>
      <c r="Q10163">
        <v>0</v>
      </c>
    </row>
    <row r="10164" spans="1:17" x14ac:dyDescent="0.2">
      <c r="A10164" t="s">
        <v>27902</v>
      </c>
      <c r="B10164" t="s">
        <v>89</v>
      </c>
      <c r="C10164" t="s">
        <v>230</v>
      </c>
      <c r="D10164" t="s">
        <v>17736</v>
      </c>
      <c r="E10164" t="s">
        <v>81</v>
      </c>
      <c r="F10164" t="s">
        <v>4935</v>
      </c>
      <c r="G10164">
        <v>0</v>
      </c>
      <c r="H10164">
        <v>30</v>
      </c>
      <c r="I10164">
        <v>5</v>
      </c>
      <c r="J10164">
        <v>21</v>
      </c>
      <c r="K10164">
        <v>3</v>
      </c>
      <c r="L10164">
        <v>1</v>
      </c>
      <c r="M10164">
        <v>0</v>
      </c>
      <c r="N10164">
        <v>0</v>
      </c>
      <c r="O10164">
        <v>0</v>
      </c>
      <c r="P10164">
        <v>0</v>
      </c>
      <c r="Q10164">
        <v>0</v>
      </c>
    </row>
    <row r="10165" spans="1:17" x14ac:dyDescent="0.2">
      <c r="A10165" t="s">
        <v>27903</v>
      </c>
      <c r="B10165" t="s">
        <v>89</v>
      </c>
      <c r="C10165" t="s">
        <v>230</v>
      </c>
      <c r="D10165" t="s">
        <v>17736</v>
      </c>
      <c r="E10165" t="s">
        <v>81</v>
      </c>
      <c r="F10165" t="s">
        <v>4937</v>
      </c>
      <c r="G10165">
        <v>0</v>
      </c>
      <c r="H10165">
        <v>30</v>
      </c>
      <c r="I10165">
        <v>5</v>
      </c>
      <c r="J10165">
        <v>21</v>
      </c>
      <c r="K10165">
        <v>3</v>
      </c>
      <c r="L10165">
        <v>1</v>
      </c>
      <c r="M10165">
        <v>0</v>
      </c>
      <c r="N10165">
        <v>0</v>
      </c>
      <c r="O10165">
        <v>0</v>
      </c>
      <c r="P10165">
        <v>0</v>
      </c>
      <c r="Q10165">
        <v>0</v>
      </c>
    </row>
    <row r="10166" spans="1:17" x14ac:dyDescent="0.2">
      <c r="A10166" t="s">
        <v>27904</v>
      </c>
      <c r="B10166" t="s">
        <v>89</v>
      </c>
      <c r="C10166" t="s">
        <v>230</v>
      </c>
      <c r="D10166" t="s">
        <v>17736</v>
      </c>
      <c r="E10166" t="s">
        <v>81</v>
      </c>
      <c r="F10166" t="s">
        <v>4939</v>
      </c>
      <c r="G10166">
        <v>0</v>
      </c>
      <c r="H10166">
        <v>0</v>
      </c>
      <c r="I10166">
        <v>0</v>
      </c>
      <c r="J10166">
        <v>0</v>
      </c>
      <c r="K10166">
        <v>0</v>
      </c>
      <c r="L10166">
        <v>0</v>
      </c>
      <c r="M10166">
        <v>30</v>
      </c>
      <c r="N10166">
        <v>0</v>
      </c>
      <c r="O10166">
        <v>0</v>
      </c>
      <c r="P10166">
        <v>0</v>
      </c>
      <c r="Q10166">
        <v>0</v>
      </c>
    </row>
    <row r="10167" spans="1:17" x14ac:dyDescent="0.2">
      <c r="A10167" t="s">
        <v>27905</v>
      </c>
      <c r="B10167" t="s">
        <v>89</v>
      </c>
      <c r="C10167" t="s">
        <v>230</v>
      </c>
      <c r="D10167" t="s">
        <v>17736</v>
      </c>
      <c r="E10167" t="s">
        <v>81</v>
      </c>
      <c r="F10167" t="s">
        <v>4941</v>
      </c>
      <c r="G10167">
        <v>0</v>
      </c>
      <c r="H10167">
        <v>30</v>
      </c>
      <c r="I10167">
        <v>5</v>
      </c>
      <c r="J10167">
        <v>21</v>
      </c>
      <c r="K10167">
        <v>3</v>
      </c>
      <c r="L10167">
        <v>1</v>
      </c>
      <c r="M10167">
        <v>0</v>
      </c>
      <c r="N10167">
        <v>0</v>
      </c>
      <c r="O10167">
        <v>0</v>
      </c>
      <c r="P10167">
        <v>0</v>
      </c>
      <c r="Q10167">
        <v>0</v>
      </c>
    </row>
    <row r="10168" spans="1:17" x14ac:dyDescent="0.2">
      <c r="A10168" t="s">
        <v>27906</v>
      </c>
      <c r="B10168" t="s">
        <v>89</v>
      </c>
      <c r="C10168" t="s">
        <v>230</v>
      </c>
      <c r="D10168" t="s">
        <v>17736</v>
      </c>
      <c r="E10168" t="s">
        <v>81</v>
      </c>
      <c r="F10168" t="s">
        <v>4943</v>
      </c>
      <c r="G10168">
        <v>0</v>
      </c>
      <c r="H10168">
        <v>0</v>
      </c>
      <c r="I10168">
        <v>0</v>
      </c>
      <c r="J10168">
        <v>0</v>
      </c>
      <c r="K10168">
        <v>0</v>
      </c>
      <c r="L10168">
        <v>0</v>
      </c>
      <c r="M10168">
        <v>30</v>
      </c>
      <c r="N10168">
        <v>0</v>
      </c>
      <c r="O10168">
        <v>0</v>
      </c>
      <c r="P10168">
        <v>0</v>
      </c>
      <c r="Q10168">
        <v>0</v>
      </c>
    </row>
    <row r="10169" spans="1:17" x14ac:dyDescent="0.2">
      <c r="A10169" t="s">
        <v>27907</v>
      </c>
      <c r="B10169" t="s">
        <v>89</v>
      </c>
      <c r="C10169" t="s">
        <v>230</v>
      </c>
      <c r="D10169" t="s">
        <v>17736</v>
      </c>
      <c r="E10169" t="s">
        <v>81</v>
      </c>
      <c r="F10169" t="s">
        <v>4925</v>
      </c>
      <c r="G10169">
        <v>0</v>
      </c>
      <c r="H10169">
        <v>0</v>
      </c>
      <c r="I10169">
        <v>0</v>
      </c>
      <c r="J10169">
        <v>0</v>
      </c>
      <c r="K10169">
        <v>0</v>
      </c>
      <c r="L10169">
        <v>0</v>
      </c>
      <c r="M10169">
        <v>0</v>
      </c>
      <c r="N10169">
        <v>22</v>
      </c>
      <c r="O10169">
        <v>21</v>
      </c>
      <c r="P10169">
        <v>1</v>
      </c>
      <c r="Q10169">
        <v>0</v>
      </c>
    </row>
    <row r="10170" spans="1:17" x14ac:dyDescent="0.2">
      <c r="A10170" t="s">
        <v>27908</v>
      </c>
      <c r="B10170" t="s">
        <v>89</v>
      </c>
      <c r="C10170" t="s">
        <v>230</v>
      </c>
      <c r="D10170" t="s">
        <v>17736</v>
      </c>
      <c r="E10170" t="s">
        <v>81</v>
      </c>
      <c r="F10170" t="s">
        <v>4927</v>
      </c>
      <c r="G10170">
        <v>0</v>
      </c>
      <c r="H10170">
        <v>0</v>
      </c>
      <c r="I10170">
        <v>0</v>
      </c>
      <c r="J10170">
        <v>0</v>
      </c>
      <c r="K10170">
        <v>0</v>
      </c>
      <c r="L10170">
        <v>0</v>
      </c>
      <c r="M10170">
        <v>0</v>
      </c>
      <c r="N10170">
        <v>16</v>
      </c>
      <c r="O10170">
        <v>16</v>
      </c>
      <c r="P10170">
        <v>0</v>
      </c>
      <c r="Q10170">
        <v>0</v>
      </c>
    </row>
    <row r="10171" spans="1:17" x14ac:dyDescent="0.2">
      <c r="A10171" t="s">
        <v>27909</v>
      </c>
      <c r="B10171" t="s">
        <v>89</v>
      </c>
      <c r="C10171" t="s">
        <v>230</v>
      </c>
      <c r="D10171" t="s">
        <v>17736</v>
      </c>
      <c r="E10171" t="s">
        <v>81</v>
      </c>
      <c r="F10171" t="s">
        <v>17734</v>
      </c>
      <c r="G10171">
        <v>30</v>
      </c>
      <c r="H10171">
        <v>0</v>
      </c>
      <c r="I10171">
        <v>0</v>
      </c>
      <c r="J10171">
        <v>0</v>
      </c>
      <c r="K10171">
        <v>0</v>
      </c>
      <c r="L10171">
        <v>0</v>
      </c>
      <c r="M10171">
        <v>0</v>
      </c>
      <c r="N10171">
        <v>0</v>
      </c>
      <c r="O10171">
        <v>0</v>
      </c>
      <c r="P10171">
        <v>0</v>
      </c>
      <c r="Q10171">
        <v>0</v>
      </c>
    </row>
    <row r="10172" spans="1:17" x14ac:dyDescent="0.2">
      <c r="A10172" t="s">
        <v>27910</v>
      </c>
      <c r="B10172" t="s">
        <v>89</v>
      </c>
      <c r="C10172" t="s">
        <v>230</v>
      </c>
      <c r="D10172" t="s">
        <v>17754</v>
      </c>
      <c r="E10172" t="s">
        <v>83</v>
      </c>
      <c r="F10172" t="s">
        <v>17734</v>
      </c>
      <c r="G10172">
        <v>2</v>
      </c>
      <c r="H10172">
        <v>0</v>
      </c>
      <c r="I10172">
        <v>0</v>
      </c>
      <c r="J10172">
        <v>0</v>
      </c>
      <c r="K10172">
        <v>0</v>
      </c>
      <c r="L10172">
        <v>0</v>
      </c>
      <c r="M10172">
        <v>0</v>
      </c>
      <c r="N10172">
        <v>0</v>
      </c>
      <c r="O10172">
        <v>0</v>
      </c>
      <c r="P10172">
        <v>0</v>
      </c>
      <c r="Q10172">
        <v>0</v>
      </c>
    </row>
    <row r="10173" spans="1:17" x14ac:dyDescent="0.2">
      <c r="A10173" t="s">
        <v>27911</v>
      </c>
      <c r="B10173" t="s">
        <v>89</v>
      </c>
      <c r="C10173" t="s">
        <v>230</v>
      </c>
      <c r="D10173" t="s">
        <v>17754</v>
      </c>
      <c r="E10173" t="s">
        <v>81</v>
      </c>
      <c r="F10173" t="s">
        <v>17734</v>
      </c>
      <c r="G10173">
        <v>1</v>
      </c>
      <c r="H10173">
        <v>0</v>
      </c>
      <c r="I10173">
        <v>0</v>
      </c>
      <c r="J10173">
        <v>0</v>
      </c>
      <c r="K10173">
        <v>0</v>
      </c>
      <c r="L10173">
        <v>0</v>
      </c>
      <c r="M10173">
        <v>0</v>
      </c>
      <c r="N10173">
        <v>0</v>
      </c>
      <c r="O10173">
        <v>0</v>
      </c>
      <c r="P10173">
        <v>0</v>
      </c>
      <c r="Q10173">
        <v>0</v>
      </c>
    </row>
    <row r="10174" spans="1:17" x14ac:dyDescent="0.2">
      <c r="A10174" t="s">
        <v>27912</v>
      </c>
      <c r="B10174" t="s">
        <v>89</v>
      </c>
      <c r="C10174" t="s">
        <v>231</v>
      </c>
      <c r="D10174" t="s">
        <v>17768</v>
      </c>
      <c r="E10174" t="s">
        <v>83</v>
      </c>
      <c r="F10174" t="s">
        <v>17734</v>
      </c>
      <c r="G10174">
        <v>2</v>
      </c>
      <c r="H10174">
        <v>0</v>
      </c>
      <c r="I10174">
        <v>0</v>
      </c>
      <c r="J10174">
        <v>0</v>
      </c>
      <c r="K10174">
        <v>0</v>
      </c>
      <c r="L10174">
        <v>0</v>
      </c>
      <c r="M10174">
        <v>0</v>
      </c>
      <c r="N10174">
        <v>0</v>
      </c>
      <c r="O10174">
        <v>0</v>
      </c>
      <c r="P10174">
        <v>0</v>
      </c>
      <c r="Q10174">
        <v>0</v>
      </c>
    </row>
    <row r="10175" spans="1:17" x14ac:dyDescent="0.2">
      <c r="A10175" t="s">
        <v>27913</v>
      </c>
      <c r="B10175" t="s">
        <v>89</v>
      </c>
      <c r="C10175" t="s">
        <v>231</v>
      </c>
      <c r="D10175" t="s">
        <v>17736</v>
      </c>
      <c r="E10175" t="s">
        <v>83</v>
      </c>
      <c r="F10175" t="s">
        <v>4929</v>
      </c>
      <c r="G10175">
        <v>0</v>
      </c>
      <c r="H10175">
        <v>5</v>
      </c>
      <c r="I10175">
        <v>2</v>
      </c>
      <c r="J10175">
        <v>3</v>
      </c>
      <c r="K10175">
        <v>0</v>
      </c>
      <c r="L10175">
        <v>0</v>
      </c>
      <c r="M10175">
        <v>0</v>
      </c>
      <c r="N10175">
        <v>0</v>
      </c>
      <c r="O10175">
        <v>0</v>
      </c>
      <c r="P10175">
        <v>0</v>
      </c>
      <c r="Q10175">
        <v>0</v>
      </c>
    </row>
    <row r="10176" spans="1:17" x14ac:dyDescent="0.2">
      <c r="A10176" t="s">
        <v>27914</v>
      </c>
      <c r="B10176" t="s">
        <v>89</v>
      </c>
      <c r="C10176" t="s">
        <v>231</v>
      </c>
      <c r="D10176" t="s">
        <v>17736</v>
      </c>
      <c r="E10176" t="s">
        <v>83</v>
      </c>
      <c r="F10176" t="s">
        <v>4931</v>
      </c>
      <c r="G10176">
        <v>0</v>
      </c>
      <c r="H10176">
        <v>5</v>
      </c>
      <c r="I10176">
        <v>2</v>
      </c>
      <c r="J10176">
        <v>3</v>
      </c>
      <c r="K10176">
        <v>0</v>
      </c>
      <c r="L10176">
        <v>0</v>
      </c>
      <c r="M10176">
        <v>0</v>
      </c>
      <c r="N10176">
        <v>0</v>
      </c>
      <c r="O10176">
        <v>0</v>
      </c>
      <c r="P10176">
        <v>0</v>
      </c>
      <c r="Q10176">
        <v>0</v>
      </c>
    </row>
    <row r="10177" spans="1:17" x14ac:dyDescent="0.2">
      <c r="A10177" t="s">
        <v>27915</v>
      </c>
      <c r="B10177" t="s">
        <v>89</v>
      </c>
      <c r="C10177" t="s">
        <v>231</v>
      </c>
      <c r="D10177" t="s">
        <v>17736</v>
      </c>
      <c r="E10177" t="s">
        <v>83</v>
      </c>
      <c r="F10177" t="s">
        <v>4933</v>
      </c>
      <c r="G10177">
        <v>0</v>
      </c>
      <c r="H10177">
        <v>0</v>
      </c>
      <c r="I10177">
        <v>0</v>
      </c>
      <c r="J10177">
        <v>0</v>
      </c>
      <c r="K10177">
        <v>0</v>
      </c>
      <c r="L10177">
        <v>0</v>
      </c>
      <c r="M10177">
        <v>5</v>
      </c>
      <c r="N10177">
        <v>0</v>
      </c>
      <c r="O10177">
        <v>0</v>
      </c>
      <c r="P10177">
        <v>0</v>
      </c>
      <c r="Q10177">
        <v>0</v>
      </c>
    </row>
    <row r="10178" spans="1:17" x14ac:dyDescent="0.2">
      <c r="A10178" t="s">
        <v>27916</v>
      </c>
      <c r="B10178" t="s">
        <v>89</v>
      </c>
      <c r="C10178" t="s">
        <v>231</v>
      </c>
      <c r="D10178" t="s">
        <v>17736</v>
      </c>
      <c r="E10178" t="s">
        <v>83</v>
      </c>
      <c r="F10178" t="s">
        <v>4935</v>
      </c>
      <c r="G10178">
        <v>0</v>
      </c>
      <c r="H10178">
        <v>5</v>
      </c>
      <c r="I10178">
        <v>2</v>
      </c>
      <c r="J10178">
        <v>3</v>
      </c>
      <c r="K10178">
        <v>0</v>
      </c>
      <c r="L10178">
        <v>0</v>
      </c>
      <c r="M10178">
        <v>0</v>
      </c>
      <c r="N10178">
        <v>0</v>
      </c>
      <c r="O10178">
        <v>0</v>
      </c>
      <c r="P10178">
        <v>0</v>
      </c>
      <c r="Q10178">
        <v>0</v>
      </c>
    </row>
    <row r="10179" spans="1:17" x14ac:dyDescent="0.2">
      <c r="A10179" t="s">
        <v>27917</v>
      </c>
      <c r="B10179" t="s">
        <v>89</v>
      </c>
      <c r="C10179" t="s">
        <v>231</v>
      </c>
      <c r="D10179" t="s">
        <v>17736</v>
      </c>
      <c r="E10179" t="s">
        <v>83</v>
      </c>
      <c r="F10179" t="s">
        <v>4937</v>
      </c>
      <c r="G10179">
        <v>0</v>
      </c>
      <c r="H10179">
        <v>5</v>
      </c>
      <c r="I10179">
        <v>2</v>
      </c>
      <c r="J10179">
        <v>3</v>
      </c>
      <c r="K10179">
        <v>0</v>
      </c>
      <c r="L10179">
        <v>0</v>
      </c>
      <c r="M10179">
        <v>0</v>
      </c>
      <c r="N10179">
        <v>0</v>
      </c>
      <c r="O10179">
        <v>0</v>
      </c>
      <c r="P10179">
        <v>0</v>
      </c>
      <c r="Q10179">
        <v>0</v>
      </c>
    </row>
    <row r="10180" spans="1:17" x14ac:dyDescent="0.2">
      <c r="A10180" t="s">
        <v>27918</v>
      </c>
      <c r="B10180" t="s">
        <v>89</v>
      </c>
      <c r="C10180" t="s">
        <v>231</v>
      </c>
      <c r="D10180" t="s">
        <v>17736</v>
      </c>
      <c r="E10180" t="s">
        <v>83</v>
      </c>
      <c r="F10180" t="s">
        <v>4939</v>
      </c>
      <c r="G10180">
        <v>0</v>
      </c>
      <c r="H10180">
        <v>0</v>
      </c>
      <c r="I10180">
        <v>0</v>
      </c>
      <c r="J10180">
        <v>0</v>
      </c>
      <c r="K10180">
        <v>0</v>
      </c>
      <c r="L10180">
        <v>0</v>
      </c>
      <c r="M10180">
        <v>5</v>
      </c>
      <c r="N10180">
        <v>0</v>
      </c>
      <c r="O10180">
        <v>0</v>
      </c>
      <c r="P10180">
        <v>0</v>
      </c>
      <c r="Q10180">
        <v>0</v>
      </c>
    </row>
    <row r="10181" spans="1:17" x14ac:dyDescent="0.2">
      <c r="A10181" t="s">
        <v>27919</v>
      </c>
      <c r="B10181" t="s">
        <v>89</v>
      </c>
      <c r="C10181" t="s">
        <v>231</v>
      </c>
      <c r="D10181" t="s">
        <v>17736</v>
      </c>
      <c r="E10181" t="s">
        <v>83</v>
      </c>
      <c r="F10181" t="s">
        <v>4941</v>
      </c>
      <c r="G10181">
        <v>0</v>
      </c>
      <c r="H10181">
        <v>5</v>
      </c>
      <c r="I10181">
        <v>2</v>
      </c>
      <c r="J10181">
        <v>3</v>
      </c>
      <c r="K10181">
        <v>0</v>
      </c>
      <c r="L10181">
        <v>0</v>
      </c>
      <c r="M10181">
        <v>0</v>
      </c>
      <c r="N10181">
        <v>0</v>
      </c>
      <c r="O10181">
        <v>0</v>
      </c>
      <c r="P10181">
        <v>0</v>
      </c>
      <c r="Q10181">
        <v>0</v>
      </c>
    </row>
    <row r="10182" spans="1:17" x14ac:dyDescent="0.2">
      <c r="A10182" t="s">
        <v>27920</v>
      </c>
      <c r="B10182" t="s">
        <v>89</v>
      </c>
      <c r="C10182" t="s">
        <v>231</v>
      </c>
      <c r="D10182" t="s">
        <v>17736</v>
      </c>
      <c r="E10182" t="s">
        <v>83</v>
      </c>
      <c r="F10182" t="s">
        <v>4943</v>
      </c>
      <c r="G10182">
        <v>0</v>
      </c>
      <c r="H10182">
        <v>0</v>
      </c>
      <c r="I10182">
        <v>0</v>
      </c>
      <c r="J10182">
        <v>0</v>
      </c>
      <c r="K10182">
        <v>0</v>
      </c>
      <c r="L10182">
        <v>0</v>
      </c>
      <c r="M10182">
        <v>5</v>
      </c>
      <c r="N10182">
        <v>0</v>
      </c>
      <c r="O10182">
        <v>0</v>
      </c>
      <c r="P10182">
        <v>0</v>
      </c>
      <c r="Q10182">
        <v>0</v>
      </c>
    </row>
    <row r="10183" spans="1:17" x14ac:dyDescent="0.2">
      <c r="A10183" t="s">
        <v>27921</v>
      </c>
      <c r="B10183" t="s">
        <v>89</v>
      </c>
      <c r="C10183" t="s">
        <v>231</v>
      </c>
      <c r="D10183" t="s">
        <v>17736</v>
      </c>
      <c r="E10183" t="s">
        <v>83</v>
      </c>
      <c r="F10183" t="s">
        <v>4925</v>
      </c>
      <c r="G10183">
        <v>0</v>
      </c>
      <c r="H10183">
        <v>0</v>
      </c>
      <c r="I10183">
        <v>0</v>
      </c>
      <c r="J10183">
        <v>0</v>
      </c>
      <c r="K10183">
        <v>0</v>
      </c>
      <c r="L10183">
        <v>0</v>
      </c>
      <c r="M10183">
        <v>0</v>
      </c>
      <c r="N10183">
        <v>2</v>
      </c>
      <c r="O10183">
        <v>2</v>
      </c>
      <c r="P10183">
        <v>0</v>
      </c>
      <c r="Q10183">
        <v>0</v>
      </c>
    </row>
    <row r="10184" spans="1:17" x14ac:dyDescent="0.2">
      <c r="A10184" t="s">
        <v>27922</v>
      </c>
      <c r="B10184" t="s">
        <v>88</v>
      </c>
      <c r="C10184" t="s">
        <v>141</v>
      </c>
      <c r="D10184" t="s">
        <v>17736</v>
      </c>
      <c r="E10184" t="s">
        <v>81</v>
      </c>
      <c r="F10184" t="s">
        <v>4929</v>
      </c>
      <c r="G10184">
        <v>0</v>
      </c>
      <c r="H10184">
        <v>15</v>
      </c>
      <c r="I10184">
        <v>2</v>
      </c>
      <c r="J10184">
        <v>12</v>
      </c>
      <c r="K10184">
        <v>0</v>
      </c>
      <c r="L10184">
        <v>1</v>
      </c>
      <c r="M10184">
        <v>0</v>
      </c>
      <c r="N10184">
        <v>0</v>
      </c>
      <c r="O10184">
        <v>0</v>
      </c>
      <c r="P10184">
        <v>0</v>
      </c>
      <c r="Q10184">
        <v>0</v>
      </c>
    </row>
    <row r="10185" spans="1:17" x14ac:dyDescent="0.2">
      <c r="A10185" t="s">
        <v>27923</v>
      </c>
      <c r="B10185" t="s">
        <v>88</v>
      </c>
      <c r="C10185" t="s">
        <v>141</v>
      </c>
      <c r="D10185" t="s">
        <v>17736</v>
      </c>
      <c r="E10185" t="s">
        <v>81</v>
      </c>
      <c r="F10185" t="s">
        <v>4931</v>
      </c>
      <c r="G10185">
        <v>0</v>
      </c>
      <c r="H10185">
        <v>15</v>
      </c>
      <c r="I10185">
        <v>2</v>
      </c>
      <c r="J10185">
        <v>12</v>
      </c>
      <c r="K10185">
        <v>0</v>
      </c>
      <c r="L10185">
        <v>1</v>
      </c>
      <c r="M10185">
        <v>0</v>
      </c>
      <c r="N10185">
        <v>0</v>
      </c>
      <c r="O10185">
        <v>0</v>
      </c>
      <c r="P10185">
        <v>0</v>
      </c>
      <c r="Q10185">
        <v>0</v>
      </c>
    </row>
    <row r="10186" spans="1:17" x14ac:dyDescent="0.2">
      <c r="A10186" t="s">
        <v>27924</v>
      </c>
      <c r="B10186" t="s">
        <v>88</v>
      </c>
      <c r="C10186" t="s">
        <v>141</v>
      </c>
      <c r="D10186" t="s">
        <v>17736</v>
      </c>
      <c r="E10186" t="s">
        <v>81</v>
      </c>
      <c r="F10186" t="s">
        <v>4933</v>
      </c>
      <c r="G10186">
        <v>0</v>
      </c>
      <c r="H10186">
        <v>0</v>
      </c>
      <c r="I10186">
        <v>0</v>
      </c>
      <c r="J10186">
        <v>0</v>
      </c>
      <c r="K10186">
        <v>0</v>
      </c>
      <c r="L10186">
        <v>0</v>
      </c>
      <c r="M10186">
        <v>15</v>
      </c>
      <c r="N10186">
        <v>0</v>
      </c>
      <c r="O10186">
        <v>0</v>
      </c>
      <c r="P10186">
        <v>0</v>
      </c>
      <c r="Q10186">
        <v>0</v>
      </c>
    </row>
    <row r="10187" spans="1:17" x14ac:dyDescent="0.2">
      <c r="A10187" t="s">
        <v>27925</v>
      </c>
      <c r="B10187" t="s">
        <v>88</v>
      </c>
      <c r="C10187" t="s">
        <v>141</v>
      </c>
      <c r="D10187" t="s">
        <v>17736</v>
      </c>
      <c r="E10187" t="s">
        <v>81</v>
      </c>
      <c r="F10187" t="s">
        <v>4935</v>
      </c>
      <c r="G10187">
        <v>0</v>
      </c>
      <c r="H10187">
        <v>15</v>
      </c>
      <c r="I10187">
        <v>2</v>
      </c>
      <c r="J10187">
        <v>12</v>
      </c>
      <c r="K10187">
        <v>0</v>
      </c>
      <c r="L10187">
        <v>1</v>
      </c>
      <c r="M10187">
        <v>0</v>
      </c>
      <c r="N10187">
        <v>0</v>
      </c>
      <c r="O10187">
        <v>0</v>
      </c>
      <c r="P10187">
        <v>0</v>
      </c>
      <c r="Q10187">
        <v>0</v>
      </c>
    </row>
    <row r="10188" spans="1:17" x14ac:dyDescent="0.2">
      <c r="A10188" t="s">
        <v>27926</v>
      </c>
      <c r="B10188" t="s">
        <v>88</v>
      </c>
      <c r="C10188" t="s">
        <v>141</v>
      </c>
      <c r="D10188" t="s">
        <v>17736</v>
      </c>
      <c r="E10188" t="s">
        <v>81</v>
      </c>
      <c r="F10188" t="s">
        <v>4937</v>
      </c>
      <c r="G10188">
        <v>0</v>
      </c>
      <c r="H10188">
        <v>15</v>
      </c>
      <c r="I10188">
        <v>2</v>
      </c>
      <c r="J10188">
        <v>12</v>
      </c>
      <c r="K10188">
        <v>0</v>
      </c>
      <c r="L10188">
        <v>1</v>
      </c>
      <c r="M10188">
        <v>0</v>
      </c>
      <c r="N10188">
        <v>0</v>
      </c>
      <c r="O10188">
        <v>0</v>
      </c>
      <c r="P10188">
        <v>0</v>
      </c>
      <c r="Q10188">
        <v>0</v>
      </c>
    </row>
    <row r="10189" spans="1:17" x14ac:dyDescent="0.2">
      <c r="A10189" t="s">
        <v>27927</v>
      </c>
      <c r="B10189" t="s">
        <v>88</v>
      </c>
      <c r="C10189" t="s">
        <v>141</v>
      </c>
      <c r="D10189" t="s">
        <v>17736</v>
      </c>
      <c r="E10189" t="s">
        <v>81</v>
      </c>
      <c r="F10189" t="s">
        <v>4939</v>
      </c>
      <c r="G10189">
        <v>0</v>
      </c>
      <c r="H10189">
        <v>0</v>
      </c>
      <c r="I10189">
        <v>0</v>
      </c>
      <c r="J10189">
        <v>0</v>
      </c>
      <c r="K10189">
        <v>0</v>
      </c>
      <c r="L10189">
        <v>0</v>
      </c>
      <c r="M10189">
        <v>15</v>
      </c>
      <c r="N10189">
        <v>0</v>
      </c>
      <c r="O10189">
        <v>0</v>
      </c>
      <c r="P10189">
        <v>0</v>
      </c>
      <c r="Q10189">
        <v>0</v>
      </c>
    </row>
    <row r="10190" spans="1:17" x14ac:dyDescent="0.2">
      <c r="A10190" t="s">
        <v>27928</v>
      </c>
      <c r="B10190" t="s">
        <v>88</v>
      </c>
      <c r="C10190" t="s">
        <v>141</v>
      </c>
      <c r="D10190" t="s">
        <v>17736</v>
      </c>
      <c r="E10190" t="s">
        <v>81</v>
      </c>
      <c r="F10190" t="s">
        <v>4941</v>
      </c>
      <c r="G10190">
        <v>0</v>
      </c>
      <c r="H10190">
        <v>15</v>
      </c>
      <c r="I10190">
        <v>2</v>
      </c>
      <c r="J10190">
        <v>12</v>
      </c>
      <c r="K10190">
        <v>0</v>
      </c>
      <c r="L10190">
        <v>1</v>
      </c>
      <c r="M10190">
        <v>0</v>
      </c>
      <c r="N10190">
        <v>0</v>
      </c>
      <c r="O10190">
        <v>0</v>
      </c>
      <c r="P10190">
        <v>0</v>
      </c>
      <c r="Q10190">
        <v>0</v>
      </c>
    </row>
    <row r="10191" spans="1:17" x14ac:dyDescent="0.2">
      <c r="A10191" t="s">
        <v>27929</v>
      </c>
      <c r="B10191" t="s">
        <v>88</v>
      </c>
      <c r="C10191" t="s">
        <v>141</v>
      </c>
      <c r="D10191" t="s">
        <v>17736</v>
      </c>
      <c r="E10191" t="s">
        <v>81</v>
      </c>
      <c r="F10191" t="s">
        <v>4943</v>
      </c>
      <c r="G10191">
        <v>0</v>
      </c>
      <c r="H10191">
        <v>0</v>
      </c>
      <c r="I10191">
        <v>0</v>
      </c>
      <c r="J10191">
        <v>0</v>
      </c>
      <c r="K10191">
        <v>0</v>
      </c>
      <c r="L10191">
        <v>0</v>
      </c>
      <c r="M10191">
        <v>15</v>
      </c>
      <c r="N10191">
        <v>0</v>
      </c>
      <c r="O10191">
        <v>0</v>
      </c>
      <c r="P10191">
        <v>0</v>
      </c>
      <c r="Q10191">
        <v>0</v>
      </c>
    </row>
    <row r="10192" spans="1:17" x14ac:dyDescent="0.2">
      <c r="A10192" t="s">
        <v>27930</v>
      </c>
      <c r="B10192" t="s">
        <v>88</v>
      </c>
      <c r="C10192" t="s">
        <v>141</v>
      </c>
      <c r="D10192" t="s">
        <v>17736</v>
      </c>
      <c r="E10192" t="s">
        <v>81</v>
      </c>
      <c r="F10192" t="s">
        <v>4925</v>
      </c>
      <c r="G10192">
        <v>0</v>
      </c>
      <c r="H10192">
        <v>0</v>
      </c>
      <c r="I10192">
        <v>0</v>
      </c>
      <c r="J10192">
        <v>0</v>
      </c>
      <c r="K10192">
        <v>0</v>
      </c>
      <c r="L10192">
        <v>0</v>
      </c>
      <c r="M10192">
        <v>0</v>
      </c>
      <c r="N10192">
        <v>15</v>
      </c>
      <c r="O10192">
        <v>14</v>
      </c>
      <c r="P10192">
        <v>0</v>
      </c>
      <c r="Q10192">
        <v>1</v>
      </c>
    </row>
    <row r="10193" spans="1:17" x14ac:dyDescent="0.2">
      <c r="A10193" t="s">
        <v>27931</v>
      </c>
      <c r="B10193" t="s">
        <v>88</v>
      </c>
      <c r="C10193" t="s">
        <v>141</v>
      </c>
      <c r="D10193" t="s">
        <v>17736</v>
      </c>
      <c r="E10193" t="s">
        <v>81</v>
      </c>
      <c r="F10193" t="s">
        <v>4927</v>
      </c>
      <c r="G10193">
        <v>0</v>
      </c>
      <c r="H10193">
        <v>0</v>
      </c>
      <c r="I10193">
        <v>0</v>
      </c>
      <c r="J10193">
        <v>0</v>
      </c>
      <c r="K10193">
        <v>0</v>
      </c>
      <c r="L10193">
        <v>0</v>
      </c>
      <c r="M10193">
        <v>0</v>
      </c>
      <c r="N10193">
        <v>14</v>
      </c>
      <c r="O10193">
        <v>13</v>
      </c>
      <c r="P10193">
        <v>0</v>
      </c>
      <c r="Q10193">
        <v>1</v>
      </c>
    </row>
    <row r="10194" spans="1:17" x14ac:dyDescent="0.2">
      <c r="A10194" t="s">
        <v>27932</v>
      </c>
      <c r="B10194" t="s">
        <v>88</v>
      </c>
      <c r="C10194" t="s">
        <v>141</v>
      </c>
      <c r="D10194" t="s">
        <v>17736</v>
      </c>
      <c r="E10194" t="s">
        <v>81</v>
      </c>
      <c r="F10194" t="s">
        <v>17734</v>
      </c>
      <c r="G10194">
        <v>15</v>
      </c>
      <c r="H10194">
        <v>0</v>
      </c>
      <c r="I10194">
        <v>0</v>
      </c>
      <c r="J10194">
        <v>0</v>
      </c>
      <c r="K10194">
        <v>0</v>
      </c>
      <c r="L10194">
        <v>0</v>
      </c>
      <c r="M10194">
        <v>0</v>
      </c>
      <c r="N10194">
        <v>0</v>
      </c>
      <c r="O10194">
        <v>0</v>
      </c>
      <c r="P10194">
        <v>0</v>
      </c>
      <c r="Q10194">
        <v>0</v>
      </c>
    </row>
    <row r="10195" spans="1:17" x14ac:dyDescent="0.2">
      <c r="A10195" t="s">
        <v>27933</v>
      </c>
      <c r="B10195" t="s">
        <v>88</v>
      </c>
      <c r="C10195" t="s">
        <v>141</v>
      </c>
      <c r="D10195" t="s">
        <v>17748</v>
      </c>
      <c r="E10195" t="s">
        <v>83</v>
      </c>
      <c r="F10195" t="s">
        <v>17749</v>
      </c>
      <c r="G10195">
        <v>0</v>
      </c>
      <c r="H10195">
        <v>0</v>
      </c>
      <c r="I10195">
        <v>0</v>
      </c>
      <c r="J10195">
        <v>0</v>
      </c>
      <c r="K10195">
        <v>0</v>
      </c>
      <c r="L10195">
        <v>0</v>
      </c>
      <c r="M10195">
        <v>0</v>
      </c>
      <c r="N10195">
        <v>2</v>
      </c>
      <c r="O10195">
        <v>2</v>
      </c>
      <c r="P10195">
        <v>0</v>
      </c>
      <c r="Q10195">
        <v>0</v>
      </c>
    </row>
    <row r="10196" spans="1:17" x14ac:dyDescent="0.2">
      <c r="A10196" t="s">
        <v>27934</v>
      </c>
      <c r="B10196" t="s">
        <v>88</v>
      </c>
      <c r="C10196" t="s">
        <v>141</v>
      </c>
      <c r="D10196" t="s">
        <v>17748</v>
      </c>
      <c r="E10196" t="s">
        <v>83</v>
      </c>
      <c r="F10196" t="s">
        <v>17734</v>
      </c>
      <c r="G10196">
        <v>2</v>
      </c>
      <c r="H10196">
        <v>0</v>
      </c>
      <c r="I10196">
        <v>0</v>
      </c>
      <c r="J10196">
        <v>0</v>
      </c>
      <c r="K10196">
        <v>0</v>
      </c>
      <c r="L10196">
        <v>0</v>
      </c>
      <c r="M10196">
        <v>0</v>
      </c>
      <c r="N10196">
        <v>0</v>
      </c>
      <c r="O10196">
        <v>0</v>
      </c>
      <c r="P10196">
        <v>0</v>
      </c>
      <c r="Q10196">
        <v>0</v>
      </c>
    </row>
    <row r="10197" spans="1:17" x14ac:dyDescent="0.2">
      <c r="A10197" t="s">
        <v>27935</v>
      </c>
      <c r="B10197" t="s">
        <v>88</v>
      </c>
      <c r="C10197" t="s">
        <v>142</v>
      </c>
      <c r="D10197" t="s">
        <v>17736</v>
      </c>
      <c r="E10197" t="s">
        <v>83</v>
      </c>
      <c r="F10197" t="s">
        <v>4929</v>
      </c>
      <c r="G10197">
        <v>0</v>
      </c>
      <c r="H10197">
        <v>11</v>
      </c>
      <c r="I10197">
        <v>3</v>
      </c>
      <c r="J10197">
        <v>7</v>
      </c>
      <c r="K10197">
        <v>1</v>
      </c>
      <c r="L10197">
        <v>0</v>
      </c>
      <c r="M10197">
        <v>0</v>
      </c>
      <c r="N10197">
        <v>0</v>
      </c>
      <c r="O10197">
        <v>0</v>
      </c>
      <c r="P10197">
        <v>0</v>
      </c>
      <c r="Q10197">
        <v>0</v>
      </c>
    </row>
    <row r="10198" spans="1:17" x14ac:dyDescent="0.2">
      <c r="A10198" t="s">
        <v>27936</v>
      </c>
      <c r="B10198" t="s">
        <v>88</v>
      </c>
      <c r="C10198" t="s">
        <v>142</v>
      </c>
      <c r="D10198" t="s">
        <v>17736</v>
      </c>
      <c r="E10198" t="s">
        <v>83</v>
      </c>
      <c r="F10198" t="s">
        <v>4931</v>
      </c>
      <c r="G10198">
        <v>0</v>
      </c>
      <c r="H10198">
        <v>11</v>
      </c>
      <c r="I10198">
        <v>1</v>
      </c>
      <c r="J10198">
        <v>9</v>
      </c>
      <c r="K10198">
        <v>1</v>
      </c>
      <c r="L10198">
        <v>0</v>
      </c>
      <c r="M10198">
        <v>0</v>
      </c>
      <c r="N10198">
        <v>0</v>
      </c>
      <c r="O10198">
        <v>0</v>
      </c>
      <c r="P10198">
        <v>0</v>
      </c>
      <c r="Q10198">
        <v>0</v>
      </c>
    </row>
    <row r="10199" spans="1:17" x14ac:dyDescent="0.2">
      <c r="A10199" t="s">
        <v>27937</v>
      </c>
      <c r="B10199" t="s">
        <v>88</v>
      </c>
      <c r="C10199" t="s">
        <v>142</v>
      </c>
      <c r="D10199" t="s">
        <v>17736</v>
      </c>
      <c r="E10199" t="s">
        <v>83</v>
      </c>
      <c r="F10199" t="s">
        <v>4933</v>
      </c>
      <c r="G10199">
        <v>0</v>
      </c>
      <c r="H10199">
        <v>0</v>
      </c>
      <c r="I10199">
        <v>0</v>
      </c>
      <c r="J10199">
        <v>0</v>
      </c>
      <c r="K10199">
        <v>0</v>
      </c>
      <c r="L10199">
        <v>0</v>
      </c>
      <c r="M10199">
        <v>11</v>
      </c>
      <c r="N10199">
        <v>0</v>
      </c>
      <c r="O10199">
        <v>0</v>
      </c>
      <c r="P10199">
        <v>0</v>
      </c>
      <c r="Q10199">
        <v>0</v>
      </c>
    </row>
    <row r="10200" spans="1:17" x14ac:dyDescent="0.2">
      <c r="A10200" t="s">
        <v>27938</v>
      </c>
      <c r="B10200" t="s">
        <v>88</v>
      </c>
      <c r="C10200" t="s">
        <v>142</v>
      </c>
      <c r="D10200" t="s">
        <v>17736</v>
      </c>
      <c r="E10200" t="s">
        <v>83</v>
      </c>
      <c r="F10200" t="s">
        <v>4935</v>
      </c>
      <c r="G10200">
        <v>0</v>
      </c>
      <c r="H10200">
        <v>11</v>
      </c>
      <c r="I10200">
        <v>1</v>
      </c>
      <c r="J10200">
        <v>9</v>
      </c>
      <c r="K10200">
        <v>1</v>
      </c>
      <c r="L10200">
        <v>0</v>
      </c>
      <c r="M10200">
        <v>0</v>
      </c>
      <c r="N10200">
        <v>0</v>
      </c>
      <c r="O10200">
        <v>0</v>
      </c>
      <c r="P10200">
        <v>0</v>
      </c>
      <c r="Q10200">
        <v>0</v>
      </c>
    </row>
    <row r="10201" spans="1:17" x14ac:dyDescent="0.2">
      <c r="A10201" t="s">
        <v>27939</v>
      </c>
      <c r="B10201" t="s">
        <v>88</v>
      </c>
      <c r="C10201" t="s">
        <v>142</v>
      </c>
      <c r="D10201" t="s">
        <v>17736</v>
      </c>
      <c r="E10201" t="s">
        <v>83</v>
      </c>
      <c r="F10201" t="s">
        <v>4937</v>
      </c>
      <c r="G10201">
        <v>0</v>
      </c>
      <c r="H10201">
        <v>11</v>
      </c>
      <c r="I10201">
        <v>1</v>
      </c>
      <c r="J10201">
        <v>9</v>
      </c>
      <c r="K10201">
        <v>1</v>
      </c>
      <c r="L10201">
        <v>0</v>
      </c>
      <c r="M10201">
        <v>0</v>
      </c>
      <c r="N10201">
        <v>0</v>
      </c>
      <c r="O10201">
        <v>0</v>
      </c>
      <c r="P10201">
        <v>0</v>
      </c>
      <c r="Q10201">
        <v>0</v>
      </c>
    </row>
    <row r="10202" spans="1:17" x14ac:dyDescent="0.2">
      <c r="A10202" t="s">
        <v>27940</v>
      </c>
      <c r="B10202" t="s">
        <v>88</v>
      </c>
      <c r="C10202" t="s">
        <v>142</v>
      </c>
      <c r="D10202" t="s">
        <v>17736</v>
      </c>
      <c r="E10202" t="s">
        <v>83</v>
      </c>
      <c r="F10202" t="s">
        <v>4939</v>
      </c>
      <c r="G10202">
        <v>0</v>
      </c>
      <c r="H10202">
        <v>0</v>
      </c>
      <c r="I10202">
        <v>0</v>
      </c>
      <c r="J10202">
        <v>0</v>
      </c>
      <c r="K10202">
        <v>0</v>
      </c>
      <c r="L10202">
        <v>0</v>
      </c>
      <c r="M10202">
        <v>11</v>
      </c>
      <c r="N10202">
        <v>0</v>
      </c>
      <c r="O10202">
        <v>0</v>
      </c>
      <c r="P10202">
        <v>0</v>
      </c>
      <c r="Q10202">
        <v>0</v>
      </c>
    </row>
    <row r="10203" spans="1:17" x14ac:dyDescent="0.2">
      <c r="A10203" t="s">
        <v>27941</v>
      </c>
      <c r="B10203" t="s">
        <v>88</v>
      </c>
      <c r="C10203" t="s">
        <v>142</v>
      </c>
      <c r="D10203" t="s">
        <v>17736</v>
      </c>
      <c r="E10203" t="s">
        <v>83</v>
      </c>
      <c r="F10203" t="s">
        <v>4941</v>
      </c>
      <c r="G10203">
        <v>0</v>
      </c>
      <c r="H10203">
        <v>11</v>
      </c>
      <c r="I10203">
        <v>2</v>
      </c>
      <c r="J10203">
        <v>8</v>
      </c>
      <c r="K10203">
        <v>1</v>
      </c>
      <c r="L10203">
        <v>0</v>
      </c>
      <c r="M10203">
        <v>0</v>
      </c>
      <c r="N10203">
        <v>0</v>
      </c>
      <c r="O10203">
        <v>0</v>
      </c>
      <c r="P10203">
        <v>0</v>
      </c>
      <c r="Q10203">
        <v>0</v>
      </c>
    </row>
    <row r="10204" spans="1:17" x14ac:dyDescent="0.2">
      <c r="A10204" t="s">
        <v>27942</v>
      </c>
      <c r="B10204" t="s">
        <v>88</v>
      </c>
      <c r="C10204" t="s">
        <v>142</v>
      </c>
      <c r="D10204" t="s">
        <v>17736</v>
      </c>
      <c r="E10204" t="s">
        <v>83</v>
      </c>
      <c r="F10204" t="s">
        <v>4943</v>
      </c>
      <c r="G10204">
        <v>0</v>
      </c>
      <c r="H10204">
        <v>0</v>
      </c>
      <c r="I10204">
        <v>0</v>
      </c>
      <c r="J10204">
        <v>0</v>
      </c>
      <c r="K10204">
        <v>0</v>
      </c>
      <c r="L10204">
        <v>0</v>
      </c>
      <c r="M10204">
        <v>11</v>
      </c>
      <c r="N10204">
        <v>0</v>
      </c>
      <c r="O10204">
        <v>0</v>
      </c>
      <c r="P10204">
        <v>0</v>
      </c>
      <c r="Q10204">
        <v>0</v>
      </c>
    </row>
    <row r="10205" spans="1:17" x14ac:dyDescent="0.2">
      <c r="A10205" t="s">
        <v>27943</v>
      </c>
      <c r="B10205" t="s">
        <v>88</v>
      </c>
      <c r="C10205" t="s">
        <v>142</v>
      </c>
      <c r="D10205" t="s">
        <v>17736</v>
      </c>
      <c r="E10205" t="s">
        <v>83</v>
      </c>
      <c r="F10205" t="s">
        <v>4925</v>
      </c>
      <c r="G10205">
        <v>0</v>
      </c>
      <c r="H10205">
        <v>0</v>
      </c>
      <c r="I10205">
        <v>0</v>
      </c>
      <c r="J10205">
        <v>0</v>
      </c>
      <c r="K10205">
        <v>0</v>
      </c>
      <c r="L10205">
        <v>0</v>
      </c>
      <c r="M10205">
        <v>0</v>
      </c>
      <c r="N10205">
        <v>11</v>
      </c>
      <c r="O10205">
        <v>11</v>
      </c>
      <c r="P10205">
        <v>0</v>
      </c>
      <c r="Q10205">
        <v>0</v>
      </c>
    </row>
    <row r="10206" spans="1:17" x14ac:dyDescent="0.2">
      <c r="A10206" t="s">
        <v>27944</v>
      </c>
      <c r="B10206" t="s">
        <v>88</v>
      </c>
      <c r="C10206" t="s">
        <v>142</v>
      </c>
      <c r="D10206" t="s">
        <v>17736</v>
      </c>
      <c r="E10206" t="s">
        <v>83</v>
      </c>
      <c r="F10206" t="s">
        <v>4927</v>
      </c>
      <c r="G10206">
        <v>0</v>
      </c>
      <c r="H10206">
        <v>0</v>
      </c>
      <c r="I10206">
        <v>0</v>
      </c>
      <c r="J10206">
        <v>0</v>
      </c>
      <c r="K10206">
        <v>0</v>
      </c>
      <c r="L10206">
        <v>0</v>
      </c>
      <c r="M10206">
        <v>0</v>
      </c>
      <c r="N10206">
        <v>10</v>
      </c>
      <c r="O10206">
        <v>10</v>
      </c>
      <c r="P10206">
        <v>0</v>
      </c>
      <c r="Q10206">
        <v>0</v>
      </c>
    </row>
    <row r="10207" spans="1:17" x14ac:dyDescent="0.2">
      <c r="A10207" t="s">
        <v>27945</v>
      </c>
      <c r="B10207" t="s">
        <v>88</v>
      </c>
      <c r="C10207" t="s">
        <v>142</v>
      </c>
      <c r="D10207" t="s">
        <v>17736</v>
      </c>
      <c r="E10207" t="s">
        <v>83</v>
      </c>
      <c r="F10207" t="s">
        <v>17734</v>
      </c>
      <c r="G10207">
        <v>11</v>
      </c>
      <c r="H10207">
        <v>0</v>
      </c>
      <c r="I10207">
        <v>0</v>
      </c>
      <c r="J10207">
        <v>0</v>
      </c>
      <c r="K10207">
        <v>0</v>
      </c>
      <c r="L10207">
        <v>0</v>
      </c>
      <c r="M10207">
        <v>0</v>
      </c>
      <c r="N10207">
        <v>0</v>
      </c>
      <c r="O10207">
        <v>0</v>
      </c>
      <c r="P10207">
        <v>0</v>
      </c>
      <c r="Q10207">
        <v>0</v>
      </c>
    </row>
    <row r="10208" spans="1:17" x14ac:dyDescent="0.2">
      <c r="A10208" t="s">
        <v>27946</v>
      </c>
      <c r="B10208" t="s">
        <v>88</v>
      </c>
      <c r="C10208" t="s">
        <v>142</v>
      </c>
      <c r="D10208" t="s">
        <v>17736</v>
      </c>
      <c r="E10208" t="s">
        <v>81</v>
      </c>
      <c r="F10208" t="s">
        <v>4929</v>
      </c>
      <c r="G10208">
        <v>0</v>
      </c>
      <c r="H10208">
        <v>5</v>
      </c>
      <c r="I10208">
        <v>0</v>
      </c>
      <c r="J10208">
        <v>5</v>
      </c>
      <c r="K10208">
        <v>0</v>
      </c>
      <c r="L10208">
        <v>0</v>
      </c>
      <c r="M10208">
        <v>0</v>
      </c>
      <c r="N10208">
        <v>0</v>
      </c>
      <c r="O10208">
        <v>0</v>
      </c>
      <c r="P10208">
        <v>0</v>
      </c>
      <c r="Q10208">
        <v>0</v>
      </c>
    </row>
    <row r="10209" spans="1:17" x14ac:dyDescent="0.2">
      <c r="A10209" t="s">
        <v>27947</v>
      </c>
      <c r="B10209" t="s">
        <v>88</v>
      </c>
      <c r="C10209" t="s">
        <v>142</v>
      </c>
      <c r="D10209" t="s">
        <v>17736</v>
      </c>
      <c r="E10209" t="s">
        <v>81</v>
      </c>
      <c r="F10209" t="s">
        <v>4931</v>
      </c>
      <c r="G10209">
        <v>0</v>
      </c>
      <c r="H10209">
        <v>5</v>
      </c>
      <c r="I10209">
        <v>0</v>
      </c>
      <c r="J10209">
        <v>5</v>
      </c>
      <c r="K10209">
        <v>0</v>
      </c>
      <c r="L10209">
        <v>0</v>
      </c>
      <c r="M10209">
        <v>0</v>
      </c>
      <c r="N10209">
        <v>0</v>
      </c>
      <c r="O10209">
        <v>0</v>
      </c>
      <c r="P10209">
        <v>0</v>
      </c>
      <c r="Q10209">
        <v>0</v>
      </c>
    </row>
    <row r="10210" spans="1:17" x14ac:dyDescent="0.2">
      <c r="A10210" t="s">
        <v>27948</v>
      </c>
      <c r="B10210" t="s">
        <v>88</v>
      </c>
      <c r="C10210" t="s">
        <v>142</v>
      </c>
      <c r="D10210" t="s">
        <v>17736</v>
      </c>
      <c r="E10210" t="s">
        <v>81</v>
      </c>
      <c r="F10210" t="s">
        <v>4933</v>
      </c>
      <c r="G10210">
        <v>0</v>
      </c>
      <c r="H10210">
        <v>0</v>
      </c>
      <c r="I10210">
        <v>0</v>
      </c>
      <c r="J10210">
        <v>0</v>
      </c>
      <c r="K10210">
        <v>0</v>
      </c>
      <c r="L10210">
        <v>0</v>
      </c>
      <c r="M10210">
        <v>5</v>
      </c>
      <c r="N10210">
        <v>0</v>
      </c>
      <c r="O10210">
        <v>0</v>
      </c>
      <c r="P10210">
        <v>0</v>
      </c>
      <c r="Q10210">
        <v>0</v>
      </c>
    </row>
    <row r="10211" spans="1:17" x14ac:dyDescent="0.2">
      <c r="A10211" t="s">
        <v>27949</v>
      </c>
      <c r="B10211" t="s">
        <v>88</v>
      </c>
      <c r="C10211" t="s">
        <v>142</v>
      </c>
      <c r="D10211" t="s">
        <v>17736</v>
      </c>
      <c r="E10211" t="s">
        <v>81</v>
      </c>
      <c r="F10211" t="s">
        <v>4935</v>
      </c>
      <c r="G10211">
        <v>0</v>
      </c>
      <c r="H10211">
        <v>5</v>
      </c>
      <c r="I10211">
        <v>0</v>
      </c>
      <c r="J10211">
        <v>5</v>
      </c>
      <c r="K10211">
        <v>0</v>
      </c>
      <c r="L10211">
        <v>0</v>
      </c>
      <c r="M10211">
        <v>0</v>
      </c>
      <c r="N10211">
        <v>0</v>
      </c>
      <c r="O10211">
        <v>0</v>
      </c>
      <c r="P10211">
        <v>0</v>
      </c>
      <c r="Q10211">
        <v>0</v>
      </c>
    </row>
    <row r="10212" spans="1:17" x14ac:dyDescent="0.2">
      <c r="A10212" t="s">
        <v>27950</v>
      </c>
      <c r="B10212" t="s">
        <v>88</v>
      </c>
      <c r="C10212" t="s">
        <v>142</v>
      </c>
      <c r="D10212" t="s">
        <v>17736</v>
      </c>
      <c r="E10212" t="s">
        <v>81</v>
      </c>
      <c r="F10212" t="s">
        <v>4937</v>
      </c>
      <c r="G10212">
        <v>0</v>
      </c>
      <c r="H10212">
        <v>5</v>
      </c>
      <c r="I10212">
        <v>0</v>
      </c>
      <c r="J10212">
        <v>5</v>
      </c>
      <c r="K10212">
        <v>0</v>
      </c>
      <c r="L10212">
        <v>0</v>
      </c>
      <c r="M10212">
        <v>0</v>
      </c>
      <c r="N10212">
        <v>0</v>
      </c>
      <c r="O10212">
        <v>0</v>
      </c>
      <c r="P10212">
        <v>0</v>
      </c>
      <c r="Q10212">
        <v>0</v>
      </c>
    </row>
    <row r="10213" spans="1:17" x14ac:dyDescent="0.2">
      <c r="A10213" t="s">
        <v>27951</v>
      </c>
      <c r="B10213" t="s">
        <v>88</v>
      </c>
      <c r="C10213" t="s">
        <v>142</v>
      </c>
      <c r="D10213" t="s">
        <v>17736</v>
      </c>
      <c r="E10213" t="s">
        <v>81</v>
      </c>
      <c r="F10213" t="s">
        <v>4939</v>
      </c>
      <c r="G10213">
        <v>0</v>
      </c>
      <c r="H10213">
        <v>0</v>
      </c>
      <c r="I10213">
        <v>0</v>
      </c>
      <c r="J10213">
        <v>0</v>
      </c>
      <c r="K10213">
        <v>0</v>
      </c>
      <c r="L10213">
        <v>0</v>
      </c>
      <c r="M10213">
        <v>5</v>
      </c>
      <c r="N10213">
        <v>0</v>
      </c>
      <c r="O10213">
        <v>0</v>
      </c>
      <c r="P10213">
        <v>0</v>
      </c>
      <c r="Q10213">
        <v>0</v>
      </c>
    </row>
    <row r="10214" spans="1:17" x14ac:dyDescent="0.2">
      <c r="A10214" t="s">
        <v>27952</v>
      </c>
      <c r="B10214" t="s">
        <v>88</v>
      </c>
      <c r="C10214" t="s">
        <v>142</v>
      </c>
      <c r="D10214" t="s">
        <v>17736</v>
      </c>
      <c r="E10214" t="s">
        <v>81</v>
      </c>
      <c r="F10214" t="s">
        <v>4941</v>
      </c>
      <c r="G10214">
        <v>0</v>
      </c>
      <c r="H10214">
        <v>5</v>
      </c>
      <c r="I10214">
        <v>0</v>
      </c>
      <c r="J10214">
        <v>5</v>
      </c>
      <c r="K10214">
        <v>0</v>
      </c>
      <c r="L10214">
        <v>0</v>
      </c>
      <c r="M10214">
        <v>0</v>
      </c>
      <c r="N10214">
        <v>0</v>
      </c>
      <c r="O10214">
        <v>0</v>
      </c>
      <c r="P10214">
        <v>0</v>
      </c>
      <c r="Q10214">
        <v>0</v>
      </c>
    </row>
    <row r="10215" spans="1:17" x14ac:dyDescent="0.2">
      <c r="A10215" t="s">
        <v>27953</v>
      </c>
      <c r="B10215" t="s">
        <v>88</v>
      </c>
      <c r="C10215" t="s">
        <v>206</v>
      </c>
      <c r="D10215" t="s">
        <v>17736</v>
      </c>
      <c r="E10215" t="s">
        <v>81</v>
      </c>
      <c r="F10215" t="s">
        <v>4929</v>
      </c>
      <c r="G10215">
        <v>0</v>
      </c>
      <c r="H10215">
        <v>10</v>
      </c>
      <c r="I10215">
        <v>0</v>
      </c>
      <c r="J10215">
        <v>8</v>
      </c>
      <c r="K10215">
        <v>2</v>
      </c>
      <c r="L10215">
        <v>0</v>
      </c>
      <c r="M10215">
        <v>0</v>
      </c>
      <c r="N10215">
        <v>0</v>
      </c>
      <c r="O10215">
        <v>0</v>
      </c>
      <c r="P10215">
        <v>0</v>
      </c>
      <c r="Q10215">
        <v>0</v>
      </c>
    </row>
    <row r="10216" spans="1:17" x14ac:dyDescent="0.2">
      <c r="A10216" t="s">
        <v>27954</v>
      </c>
      <c r="B10216" t="s">
        <v>88</v>
      </c>
      <c r="C10216" t="s">
        <v>206</v>
      </c>
      <c r="D10216" t="s">
        <v>17736</v>
      </c>
      <c r="E10216" t="s">
        <v>81</v>
      </c>
      <c r="F10216" t="s">
        <v>4931</v>
      </c>
      <c r="G10216">
        <v>0</v>
      </c>
      <c r="H10216">
        <v>10</v>
      </c>
      <c r="I10216">
        <v>0</v>
      </c>
      <c r="J10216">
        <v>8</v>
      </c>
      <c r="K10216">
        <v>2</v>
      </c>
      <c r="L10216">
        <v>0</v>
      </c>
      <c r="M10216">
        <v>0</v>
      </c>
      <c r="N10216">
        <v>0</v>
      </c>
      <c r="O10216">
        <v>0</v>
      </c>
      <c r="P10216">
        <v>0</v>
      </c>
      <c r="Q10216">
        <v>0</v>
      </c>
    </row>
    <row r="10217" spans="1:17" x14ac:dyDescent="0.2">
      <c r="A10217" t="s">
        <v>27955</v>
      </c>
      <c r="B10217" t="s">
        <v>88</v>
      </c>
      <c r="C10217" t="s">
        <v>206</v>
      </c>
      <c r="D10217" t="s">
        <v>17736</v>
      </c>
      <c r="E10217" t="s">
        <v>81</v>
      </c>
      <c r="F10217" t="s">
        <v>4933</v>
      </c>
      <c r="G10217">
        <v>0</v>
      </c>
      <c r="H10217">
        <v>0</v>
      </c>
      <c r="I10217">
        <v>0</v>
      </c>
      <c r="J10217">
        <v>0</v>
      </c>
      <c r="K10217">
        <v>0</v>
      </c>
      <c r="L10217">
        <v>0</v>
      </c>
      <c r="M10217">
        <v>10</v>
      </c>
      <c r="N10217">
        <v>0</v>
      </c>
      <c r="O10217">
        <v>0</v>
      </c>
      <c r="P10217">
        <v>0</v>
      </c>
      <c r="Q10217">
        <v>0</v>
      </c>
    </row>
    <row r="10218" spans="1:17" x14ac:dyDescent="0.2">
      <c r="A10218" t="s">
        <v>27956</v>
      </c>
      <c r="B10218" t="s">
        <v>88</v>
      </c>
      <c r="C10218" t="s">
        <v>206</v>
      </c>
      <c r="D10218" t="s">
        <v>17736</v>
      </c>
      <c r="E10218" t="s">
        <v>81</v>
      </c>
      <c r="F10218" t="s">
        <v>4935</v>
      </c>
      <c r="G10218">
        <v>0</v>
      </c>
      <c r="H10218">
        <v>10</v>
      </c>
      <c r="I10218">
        <v>0</v>
      </c>
      <c r="J10218">
        <v>8</v>
      </c>
      <c r="K10218">
        <v>2</v>
      </c>
      <c r="L10218">
        <v>0</v>
      </c>
      <c r="M10218">
        <v>0</v>
      </c>
      <c r="N10218">
        <v>0</v>
      </c>
      <c r="O10218">
        <v>0</v>
      </c>
      <c r="P10218">
        <v>0</v>
      </c>
      <c r="Q10218">
        <v>0</v>
      </c>
    </row>
    <row r="10219" spans="1:17" x14ac:dyDescent="0.2">
      <c r="A10219" t="s">
        <v>27957</v>
      </c>
      <c r="B10219" t="s">
        <v>88</v>
      </c>
      <c r="C10219" t="s">
        <v>206</v>
      </c>
      <c r="D10219" t="s">
        <v>17736</v>
      </c>
      <c r="E10219" t="s">
        <v>81</v>
      </c>
      <c r="F10219" t="s">
        <v>4937</v>
      </c>
      <c r="G10219">
        <v>0</v>
      </c>
      <c r="H10219">
        <v>10</v>
      </c>
      <c r="I10219">
        <v>0</v>
      </c>
      <c r="J10219">
        <v>8</v>
      </c>
      <c r="K10219">
        <v>2</v>
      </c>
      <c r="L10219">
        <v>0</v>
      </c>
      <c r="M10219">
        <v>0</v>
      </c>
      <c r="N10219">
        <v>0</v>
      </c>
      <c r="O10219">
        <v>0</v>
      </c>
      <c r="P10219">
        <v>0</v>
      </c>
      <c r="Q10219">
        <v>0</v>
      </c>
    </row>
    <row r="10220" spans="1:17" x14ac:dyDescent="0.2">
      <c r="A10220" t="s">
        <v>27958</v>
      </c>
      <c r="B10220" t="s">
        <v>88</v>
      </c>
      <c r="C10220" t="s">
        <v>206</v>
      </c>
      <c r="D10220" t="s">
        <v>17736</v>
      </c>
      <c r="E10220" t="s">
        <v>81</v>
      </c>
      <c r="F10220" t="s">
        <v>4939</v>
      </c>
      <c r="G10220">
        <v>0</v>
      </c>
      <c r="H10220">
        <v>0</v>
      </c>
      <c r="I10220">
        <v>0</v>
      </c>
      <c r="J10220">
        <v>0</v>
      </c>
      <c r="K10220">
        <v>0</v>
      </c>
      <c r="L10220">
        <v>0</v>
      </c>
      <c r="M10220">
        <v>10</v>
      </c>
      <c r="N10220">
        <v>0</v>
      </c>
      <c r="O10220">
        <v>0</v>
      </c>
      <c r="P10220">
        <v>0</v>
      </c>
      <c r="Q10220">
        <v>0</v>
      </c>
    </row>
    <row r="10221" spans="1:17" x14ac:dyDescent="0.2">
      <c r="A10221" t="s">
        <v>27959</v>
      </c>
      <c r="B10221" t="s">
        <v>88</v>
      </c>
      <c r="C10221" t="s">
        <v>206</v>
      </c>
      <c r="D10221" t="s">
        <v>17736</v>
      </c>
      <c r="E10221" t="s">
        <v>81</v>
      </c>
      <c r="F10221" t="s">
        <v>4941</v>
      </c>
      <c r="G10221">
        <v>0</v>
      </c>
      <c r="H10221">
        <v>10</v>
      </c>
      <c r="I10221">
        <v>0</v>
      </c>
      <c r="J10221">
        <v>8</v>
      </c>
      <c r="K10221">
        <v>2</v>
      </c>
      <c r="L10221">
        <v>0</v>
      </c>
      <c r="M10221">
        <v>0</v>
      </c>
      <c r="N10221">
        <v>0</v>
      </c>
      <c r="O10221">
        <v>0</v>
      </c>
      <c r="P10221">
        <v>0</v>
      </c>
      <c r="Q10221">
        <v>0</v>
      </c>
    </row>
    <row r="10222" spans="1:17" x14ac:dyDescent="0.2">
      <c r="A10222" t="s">
        <v>27960</v>
      </c>
      <c r="B10222" t="s">
        <v>88</v>
      </c>
      <c r="C10222" t="s">
        <v>206</v>
      </c>
      <c r="D10222" t="s">
        <v>17736</v>
      </c>
      <c r="E10222" t="s">
        <v>81</v>
      </c>
      <c r="F10222" t="s">
        <v>4943</v>
      </c>
      <c r="G10222">
        <v>0</v>
      </c>
      <c r="H10222">
        <v>0</v>
      </c>
      <c r="I10222">
        <v>0</v>
      </c>
      <c r="J10222">
        <v>0</v>
      </c>
      <c r="K10222">
        <v>0</v>
      </c>
      <c r="L10222">
        <v>0</v>
      </c>
      <c r="M10222">
        <v>10</v>
      </c>
      <c r="N10222">
        <v>0</v>
      </c>
      <c r="O10222">
        <v>0</v>
      </c>
      <c r="P10222">
        <v>0</v>
      </c>
      <c r="Q10222">
        <v>0</v>
      </c>
    </row>
    <row r="10223" spans="1:17" x14ac:dyDescent="0.2">
      <c r="A10223" t="s">
        <v>27961</v>
      </c>
      <c r="B10223" t="s">
        <v>88</v>
      </c>
      <c r="C10223" t="s">
        <v>206</v>
      </c>
      <c r="D10223" t="s">
        <v>17736</v>
      </c>
      <c r="E10223" t="s">
        <v>81</v>
      </c>
      <c r="F10223" t="s">
        <v>4925</v>
      </c>
      <c r="G10223">
        <v>0</v>
      </c>
      <c r="H10223">
        <v>0</v>
      </c>
      <c r="I10223">
        <v>0</v>
      </c>
      <c r="J10223">
        <v>0</v>
      </c>
      <c r="K10223">
        <v>0</v>
      </c>
      <c r="L10223">
        <v>0</v>
      </c>
      <c r="M10223">
        <v>0</v>
      </c>
      <c r="N10223">
        <v>10</v>
      </c>
      <c r="O10223">
        <v>10</v>
      </c>
      <c r="P10223">
        <v>0</v>
      </c>
      <c r="Q10223">
        <v>0</v>
      </c>
    </row>
    <row r="10224" spans="1:17" x14ac:dyDescent="0.2">
      <c r="A10224" t="s">
        <v>27962</v>
      </c>
      <c r="B10224" t="s">
        <v>88</v>
      </c>
      <c r="C10224" t="s">
        <v>206</v>
      </c>
      <c r="D10224" t="s">
        <v>17736</v>
      </c>
      <c r="E10224" t="s">
        <v>81</v>
      </c>
      <c r="F10224" t="s">
        <v>4927</v>
      </c>
      <c r="G10224">
        <v>0</v>
      </c>
      <c r="H10224">
        <v>0</v>
      </c>
      <c r="I10224">
        <v>0</v>
      </c>
      <c r="J10224">
        <v>0</v>
      </c>
      <c r="K10224">
        <v>0</v>
      </c>
      <c r="L10224">
        <v>0</v>
      </c>
      <c r="M10224">
        <v>0</v>
      </c>
      <c r="N10224">
        <v>8</v>
      </c>
      <c r="O10224">
        <v>8</v>
      </c>
      <c r="P10224">
        <v>0</v>
      </c>
      <c r="Q10224">
        <v>0</v>
      </c>
    </row>
    <row r="10225" spans="1:17" x14ac:dyDescent="0.2">
      <c r="A10225" t="s">
        <v>27963</v>
      </c>
      <c r="B10225" t="s">
        <v>88</v>
      </c>
      <c r="C10225" t="s">
        <v>206</v>
      </c>
      <c r="D10225" t="s">
        <v>17736</v>
      </c>
      <c r="E10225" t="s">
        <v>81</v>
      </c>
      <c r="F10225" t="s">
        <v>17734</v>
      </c>
      <c r="G10225">
        <v>10</v>
      </c>
      <c r="H10225">
        <v>0</v>
      </c>
      <c r="I10225">
        <v>0</v>
      </c>
      <c r="J10225">
        <v>0</v>
      </c>
      <c r="K10225">
        <v>0</v>
      </c>
      <c r="L10225">
        <v>0</v>
      </c>
      <c r="M10225">
        <v>0</v>
      </c>
      <c r="N10225">
        <v>0</v>
      </c>
      <c r="O10225">
        <v>0</v>
      </c>
      <c r="P10225">
        <v>0</v>
      </c>
      <c r="Q10225">
        <v>0</v>
      </c>
    </row>
    <row r="10226" spans="1:17" x14ac:dyDescent="0.2">
      <c r="A10226" t="s">
        <v>27964</v>
      </c>
      <c r="B10226" t="s">
        <v>88</v>
      </c>
      <c r="C10226" t="s">
        <v>206</v>
      </c>
      <c r="D10226" t="s">
        <v>17748</v>
      </c>
      <c r="E10226" t="s">
        <v>83</v>
      </c>
      <c r="F10226" t="s">
        <v>17749</v>
      </c>
      <c r="G10226">
        <v>0</v>
      </c>
      <c r="H10226">
        <v>0</v>
      </c>
      <c r="I10226">
        <v>0</v>
      </c>
      <c r="J10226">
        <v>0</v>
      </c>
      <c r="K10226">
        <v>0</v>
      </c>
      <c r="L10226">
        <v>0</v>
      </c>
      <c r="M10226">
        <v>0</v>
      </c>
      <c r="N10226">
        <v>1</v>
      </c>
      <c r="O10226">
        <v>0</v>
      </c>
      <c r="P10226">
        <v>1</v>
      </c>
      <c r="Q10226">
        <v>0</v>
      </c>
    </row>
    <row r="10227" spans="1:17" x14ac:dyDescent="0.2">
      <c r="A10227" t="s">
        <v>27965</v>
      </c>
      <c r="B10227" t="s">
        <v>88</v>
      </c>
      <c r="C10227" t="s">
        <v>206</v>
      </c>
      <c r="D10227" t="s">
        <v>17748</v>
      </c>
      <c r="E10227" t="s">
        <v>83</v>
      </c>
      <c r="F10227" t="s">
        <v>17734</v>
      </c>
      <c r="G10227">
        <v>1</v>
      </c>
      <c r="H10227">
        <v>0</v>
      </c>
      <c r="I10227">
        <v>0</v>
      </c>
      <c r="J10227">
        <v>0</v>
      </c>
      <c r="K10227">
        <v>0</v>
      </c>
      <c r="L10227">
        <v>0</v>
      </c>
      <c r="M10227">
        <v>0</v>
      </c>
      <c r="N10227">
        <v>0</v>
      </c>
      <c r="O10227">
        <v>0</v>
      </c>
      <c r="P10227">
        <v>0</v>
      </c>
      <c r="Q10227">
        <v>0</v>
      </c>
    </row>
    <row r="10228" spans="1:17" x14ac:dyDescent="0.2">
      <c r="A10228" t="s">
        <v>27966</v>
      </c>
      <c r="B10228" t="s">
        <v>88</v>
      </c>
      <c r="C10228" t="s">
        <v>206</v>
      </c>
      <c r="D10228" t="s">
        <v>17748</v>
      </c>
      <c r="E10228" t="s">
        <v>81</v>
      </c>
      <c r="F10228" t="s">
        <v>17749</v>
      </c>
      <c r="G10228">
        <v>0</v>
      </c>
      <c r="H10228">
        <v>0</v>
      </c>
      <c r="I10228">
        <v>0</v>
      </c>
      <c r="J10228">
        <v>0</v>
      </c>
      <c r="K10228">
        <v>0</v>
      </c>
      <c r="L10228">
        <v>0</v>
      </c>
      <c r="M10228">
        <v>0</v>
      </c>
      <c r="N10228">
        <v>2</v>
      </c>
      <c r="O10228">
        <v>2</v>
      </c>
      <c r="P10228">
        <v>0</v>
      </c>
      <c r="Q10228">
        <v>0</v>
      </c>
    </row>
    <row r="10229" spans="1:17" x14ac:dyDescent="0.2">
      <c r="A10229" t="s">
        <v>27967</v>
      </c>
      <c r="B10229" t="s">
        <v>88</v>
      </c>
      <c r="C10229" t="s">
        <v>206</v>
      </c>
      <c r="D10229" t="s">
        <v>17748</v>
      </c>
      <c r="E10229" t="s">
        <v>81</v>
      </c>
      <c r="F10229" t="s">
        <v>17734</v>
      </c>
      <c r="G10229">
        <v>2</v>
      </c>
      <c r="H10229">
        <v>0</v>
      </c>
      <c r="I10229">
        <v>0</v>
      </c>
      <c r="J10229">
        <v>0</v>
      </c>
      <c r="K10229">
        <v>0</v>
      </c>
      <c r="L10229">
        <v>0</v>
      </c>
      <c r="M10229">
        <v>0</v>
      </c>
      <c r="N10229">
        <v>0</v>
      </c>
      <c r="O10229">
        <v>0</v>
      </c>
      <c r="P10229">
        <v>0</v>
      </c>
      <c r="Q10229">
        <v>0</v>
      </c>
    </row>
    <row r="10230" spans="1:17" x14ac:dyDescent="0.2">
      <c r="A10230" t="s">
        <v>27968</v>
      </c>
      <c r="B10230" t="s">
        <v>88</v>
      </c>
      <c r="C10230" t="s">
        <v>207</v>
      </c>
      <c r="D10230" t="s">
        <v>17736</v>
      </c>
      <c r="E10230" t="s">
        <v>83</v>
      </c>
      <c r="F10230" t="s">
        <v>4929</v>
      </c>
      <c r="G10230">
        <v>0</v>
      </c>
      <c r="H10230">
        <v>5</v>
      </c>
      <c r="I10230">
        <v>0</v>
      </c>
      <c r="J10230">
        <v>4</v>
      </c>
      <c r="K10230">
        <v>0</v>
      </c>
      <c r="L10230">
        <v>1</v>
      </c>
      <c r="M10230">
        <v>0</v>
      </c>
      <c r="N10230">
        <v>0</v>
      </c>
      <c r="O10230">
        <v>0</v>
      </c>
      <c r="P10230">
        <v>0</v>
      </c>
      <c r="Q10230">
        <v>0</v>
      </c>
    </row>
    <row r="10231" spans="1:17" x14ac:dyDescent="0.2">
      <c r="A10231" t="s">
        <v>27969</v>
      </c>
      <c r="B10231" t="s">
        <v>88</v>
      </c>
      <c r="C10231" t="s">
        <v>207</v>
      </c>
      <c r="D10231" t="s">
        <v>17736</v>
      </c>
      <c r="E10231" t="s">
        <v>83</v>
      </c>
      <c r="F10231" t="s">
        <v>4931</v>
      </c>
      <c r="G10231">
        <v>0</v>
      </c>
      <c r="H10231">
        <v>5</v>
      </c>
      <c r="I10231">
        <v>0</v>
      </c>
      <c r="J10231">
        <v>4</v>
      </c>
      <c r="K10231">
        <v>0</v>
      </c>
      <c r="L10231">
        <v>1</v>
      </c>
      <c r="M10231">
        <v>0</v>
      </c>
      <c r="N10231">
        <v>0</v>
      </c>
      <c r="O10231">
        <v>0</v>
      </c>
      <c r="P10231">
        <v>0</v>
      </c>
      <c r="Q10231">
        <v>0</v>
      </c>
    </row>
    <row r="10232" spans="1:17" x14ac:dyDescent="0.2">
      <c r="A10232" t="s">
        <v>27970</v>
      </c>
      <c r="B10232" t="s">
        <v>88</v>
      </c>
      <c r="C10232" t="s">
        <v>207</v>
      </c>
      <c r="D10232" t="s">
        <v>17736</v>
      </c>
      <c r="E10232" t="s">
        <v>83</v>
      </c>
      <c r="F10232" t="s">
        <v>4933</v>
      </c>
      <c r="G10232">
        <v>0</v>
      </c>
      <c r="H10232">
        <v>0</v>
      </c>
      <c r="I10232">
        <v>0</v>
      </c>
      <c r="J10232">
        <v>0</v>
      </c>
      <c r="K10232">
        <v>0</v>
      </c>
      <c r="L10232">
        <v>0</v>
      </c>
      <c r="M10232">
        <v>5</v>
      </c>
      <c r="N10232">
        <v>0</v>
      </c>
      <c r="O10232">
        <v>0</v>
      </c>
      <c r="P10232">
        <v>0</v>
      </c>
      <c r="Q10232">
        <v>0</v>
      </c>
    </row>
    <row r="10233" spans="1:17" x14ac:dyDescent="0.2">
      <c r="A10233" t="s">
        <v>27971</v>
      </c>
      <c r="B10233" t="s">
        <v>88</v>
      </c>
      <c r="C10233" t="s">
        <v>207</v>
      </c>
      <c r="D10233" t="s">
        <v>17736</v>
      </c>
      <c r="E10233" t="s">
        <v>83</v>
      </c>
      <c r="F10233" t="s">
        <v>4935</v>
      </c>
      <c r="G10233">
        <v>0</v>
      </c>
      <c r="H10233">
        <v>5</v>
      </c>
      <c r="I10233">
        <v>0</v>
      </c>
      <c r="J10233">
        <v>4</v>
      </c>
      <c r="K10233">
        <v>0</v>
      </c>
      <c r="L10233">
        <v>1</v>
      </c>
      <c r="M10233">
        <v>0</v>
      </c>
      <c r="N10233">
        <v>0</v>
      </c>
      <c r="O10233">
        <v>0</v>
      </c>
      <c r="P10233">
        <v>0</v>
      </c>
      <c r="Q10233">
        <v>0</v>
      </c>
    </row>
    <row r="10234" spans="1:17" x14ac:dyDescent="0.2">
      <c r="A10234" t="s">
        <v>27972</v>
      </c>
      <c r="B10234" t="s">
        <v>88</v>
      </c>
      <c r="C10234" t="s">
        <v>207</v>
      </c>
      <c r="D10234" t="s">
        <v>17736</v>
      </c>
      <c r="E10234" t="s">
        <v>83</v>
      </c>
      <c r="F10234" t="s">
        <v>4937</v>
      </c>
      <c r="G10234">
        <v>0</v>
      </c>
      <c r="H10234">
        <v>5</v>
      </c>
      <c r="I10234">
        <v>0</v>
      </c>
      <c r="J10234">
        <v>4</v>
      </c>
      <c r="K10234">
        <v>0</v>
      </c>
      <c r="L10234">
        <v>1</v>
      </c>
      <c r="M10234">
        <v>0</v>
      </c>
      <c r="N10234">
        <v>0</v>
      </c>
      <c r="O10234">
        <v>0</v>
      </c>
      <c r="P10234">
        <v>0</v>
      </c>
      <c r="Q10234">
        <v>0</v>
      </c>
    </row>
    <row r="10235" spans="1:17" x14ac:dyDescent="0.2">
      <c r="A10235" t="s">
        <v>27973</v>
      </c>
      <c r="B10235" t="s">
        <v>88</v>
      </c>
      <c r="C10235" t="s">
        <v>207</v>
      </c>
      <c r="D10235" t="s">
        <v>17736</v>
      </c>
      <c r="E10235" t="s">
        <v>83</v>
      </c>
      <c r="F10235" t="s">
        <v>4939</v>
      </c>
      <c r="G10235">
        <v>0</v>
      </c>
      <c r="H10235">
        <v>0</v>
      </c>
      <c r="I10235">
        <v>0</v>
      </c>
      <c r="J10235">
        <v>0</v>
      </c>
      <c r="K10235">
        <v>0</v>
      </c>
      <c r="L10235">
        <v>0</v>
      </c>
      <c r="M10235">
        <v>5</v>
      </c>
      <c r="N10235">
        <v>0</v>
      </c>
      <c r="O10235">
        <v>0</v>
      </c>
      <c r="P10235">
        <v>0</v>
      </c>
      <c r="Q10235">
        <v>0</v>
      </c>
    </row>
    <row r="10236" spans="1:17" x14ac:dyDescent="0.2">
      <c r="A10236" t="s">
        <v>27974</v>
      </c>
      <c r="B10236" t="s">
        <v>88</v>
      </c>
      <c r="C10236" t="s">
        <v>207</v>
      </c>
      <c r="D10236" t="s">
        <v>17736</v>
      </c>
      <c r="E10236" t="s">
        <v>83</v>
      </c>
      <c r="F10236" t="s">
        <v>4941</v>
      </c>
      <c r="G10236">
        <v>0</v>
      </c>
      <c r="H10236">
        <v>5</v>
      </c>
      <c r="I10236">
        <v>0</v>
      </c>
      <c r="J10236">
        <v>4</v>
      </c>
      <c r="K10236">
        <v>0</v>
      </c>
      <c r="L10236">
        <v>1</v>
      </c>
      <c r="M10236">
        <v>0</v>
      </c>
      <c r="N10236">
        <v>0</v>
      </c>
      <c r="O10236">
        <v>0</v>
      </c>
      <c r="P10236">
        <v>0</v>
      </c>
      <c r="Q10236">
        <v>0</v>
      </c>
    </row>
    <row r="10237" spans="1:17" x14ac:dyDescent="0.2">
      <c r="A10237" t="s">
        <v>27975</v>
      </c>
      <c r="B10237" t="s">
        <v>88</v>
      </c>
      <c r="C10237" t="s">
        <v>207</v>
      </c>
      <c r="D10237" t="s">
        <v>17736</v>
      </c>
      <c r="E10237" t="s">
        <v>83</v>
      </c>
      <c r="F10237" t="s">
        <v>4943</v>
      </c>
      <c r="G10237">
        <v>0</v>
      </c>
      <c r="H10237">
        <v>0</v>
      </c>
      <c r="I10237">
        <v>0</v>
      </c>
      <c r="J10237">
        <v>0</v>
      </c>
      <c r="K10237">
        <v>0</v>
      </c>
      <c r="L10237">
        <v>0</v>
      </c>
      <c r="M10237">
        <v>5</v>
      </c>
      <c r="N10237">
        <v>0</v>
      </c>
      <c r="O10237">
        <v>0</v>
      </c>
      <c r="P10237">
        <v>0</v>
      </c>
      <c r="Q10237">
        <v>0</v>
      </c>
    </row>
    <row r="10238" spans="1:17" x14ac:dyDescent="0.2">
      <c r="A10238" t="s">
        <v>27976</v>
      </c>
      <c r="B10238" t="s">
        <v>88</v>
      </c>
      <c r="C10238" t="s">
        <v>207</v>
      </c>
      <c r="D10238" t="s">
        <v>17736</v>
      </c>
      <c r="E10238" t="s">
        <v>83</v>
      </c>
      <c r="F10238" t="s">
        <v>4925</v>
      </c>
      <c r="G10238">
        <v>0</v>
      </c>
      <c r="H10238">
        <v>0</v>
      </c>
      <c r="I10238">
        <v>0</v>
      </c>
      <c r="J10238">
        <v>0</v>
      </c>
      <c r="K10238">
        <v>0</v>
      </c>
      <c r="L10238">
        <v>0</v>
      </c>
      <c r="M10238">
        <v>0</v>
      </c>
      <c r="N10238">
        <v>5</v>
      </c>
      <c r="O10238">
        <v>5</v>
      </c>
      <c r="P10238">
        <v>0</v>
      </c>
      <c r="Q10238">
        <v>0</v>
      </c>
    </row>
    <row r="10239" spans="1:17" x14ac:dyDescent="0.2">
      <c r="A10239" t="s">
        <v>27977</v>
      </c>
      <c r="B10239" t="s">
        <v>88</v>
      </c>
      <c r="C10239" t="s">
        <v>207</v>
      </c>
      <c r="D10239" t="s">
        <v>17736</v>
      </c>
      <c r="E10239" t="s">
        <v>83</v>
      </c>
      <c r="F10239" t="s">
        <v>4927</v>
      </c>
      <c r="G10239">
        <v>0</v>
      </c>
      <c r="H10239">
        <v>0</v>
      </c>
      <c r="I10239">
        <v>0</v>
      </c>
      <c r="J10239">
        <v>0</v>
      </c>
      <c r="K10239">
        <v>0</v>
      </c>
      <c r="L10239">
        <v>0</v>
      </c>
      <c r="M10239">
        <v>0</v>
      </c>
      <c r="N10239">
        <v>5</v>
      </c>
      <c r="O10239">
        <v>5</v>
      </c>
      <c r="P10239">
        <v>0</v>
      </c>
      <c r="Q10239">
        <v>0</v>
      </c>
    </row>
    <row r="10240" spans="1:17" x14ac:dyDescent="0.2">
      <c r="A10240" t="s">
        <v>27978</v>
      </c>
      <c r="B10240" t="s">
        <v>88</v>
      </c>
      <c r="C10240" t="s">
        <v>207</v>
      </c>
      <c r="D10240" t="s">
        <v>17736</v>
      </c>
      <c r="E10240" t="s">
        <v>83</v>
      </c>
      <c r="F10240" t="s">
        <v>17734</v>
      </c>
      <c r="G10240">
        <v>5</v>
      </c>
      <c r="H10240">
        <v>0</v>
      </c>
      <c r="I10240">
        <v>0</v>
      </c>
      <c r="J10240">
        <v>0</v>
      </c>
      <c r="K10240">
        <v>0</v>
      </c>
      <c r="L10240">
        <v>0</v>
      </c>
      <c r="M10240">
        <v>0</v>
      </c>
      <c r="N10240">
        <v>0</v>
      </c>
      <c r="O10240">
        <v>0</v>
      </c>
      <c r="P10240">
        <v>0</v>
      </c>
      <c r="Q10240">
        <v>0</v>
      </c>
    </row>
    <row r="10241" spans="1:17" x14ac:dyDescent="0.2">
      <c r="A10241" t="s">
        <v>27979</v>
      </c>
      <c r="B10241" t="s">
        <v>88</v>
      </c>
      <c r="C10241" t="s">
        <v>207</v>
      </c>
      <c r="D10241" t="s">
        <v>17736</v>
      </c>
      <c r="E10241" t="s">
        <v>81</v>
      </c>
      <c r="F10241" t="s">
        <v>4929</v>
      </c>
      <c r="G10241">
        <v>0</v>
      </c>
      <c r="H10241">
        <v>5</v>
      </c>
      <c r="I10241">
        <v>0</v>
      </c>
      <c r="J10241">
        <v>5</v>
      </c>
      <c r="K10241">
        <v>0</v>
      </c>
      <c r="L10241">
        <v>0</v>
      </c>
      <c r="M10241">
        <v>0</v>
      </c>
      <c r="N10241">
        <v>0</v>
      </c>
      <c r="O10241">
        <v>0</v>
      </c>
      <c r="P10241">
        <v>0</v>
      </c>
      <c r="Q10241">
        <v>0</v>
      </c>
    </row>
    <row r="10242" spans="1:17" x14ac:dyDescent="0.2">
      <c r="A10242" t="s">
        <v>27980</v>
      </c>
      <c r="B10242" t="s">
        <v>89</v>
      </c>
      <c r="C10242" t="s">
        <v>170</v>
      </c>
      <c r="D10242" t="s">
        <v>17736</v>
      </c>
      <c r="E10242" t="s">
        <v>81</v>
      </c>
      <c r="F10242" t="s">
        <v>4925</v>
      </c>
      <c r="G10242">
        <v>0</v>
      </c>
      <c r="H10242">
        <v>0</v>
      </c>
      <c r="I10242">
        <v>0</v>
      </c>
      <c r="J10242">
        <v>0</v>
      </c>
      <c r="K10242">
        <v>0</v>
      </c>
      <c r="L10242">
        <v>0</v>
      </c>
      <c r="M10242">
        <v>0</v>
      </c>
      <c r="N10242">
        <v>8</v>
      </c>
      <c r="O10242">
        <v>7</v>
      </c>
      <c r="P10242">
        <v>1</v>
      </c>
      <c r="Q10242">
        <v>0</v>
      </c>
    </row>
    <row r="10243" spans="1:17" x14ac:dyDescent="0.2">
      <c r="A10243" t="s">
        <v>27981</v>
      </c>
      <c r="B10243" t="s">
        <v>89</v>
      </c>
      <c r="C10243" t="s">
        <v>170</v>
      </c>
      <c r="D10243" t="s">
        <v>17736</v>
      </c>
      <c r="E10243" t="s">
        <v>81</v>
      </c>
      <c r="F10243" t="s">
        <v>4927</v>
      </c>
      <c r="G10243">
        <v>0</v>
      </c>
      <c r="H10243">
        <v>0</v>
      </c>
      <c r="I10243">
        <v>0</v>
      </c>
      <c r="J10243">
        <v>0</v>
      </c>
      <c r="K10243">
        <v>0</v>
      </c>
      <c r="L10243">
        <v>0</v>
      </c>
      <c r="M10243">
        <v>0</v>
      </c>
      <c r="N10243">
        <v>6</v>
      </c>
      <c r="O10243">
        <v>5</v>
      </c>
      <c r="P10243">
        <v>1</v>
      </c>
      <c r="Q10243">
        <v>0</v>
      </c>
    </row>
    <row r="10244" spans="1:17" x14ac:dyDescent="0.2">
      <c r="A10244" t="s">
        <v>27982</v>
      </c>
      <c r="B10244" t="s">
        <v>89</v>
      </c>
      <c r="C10244" t="s">
        <v>170</v>
      </c>
      <c r="D10244" t="s">
        <v>17736</v>
      </c>
      <c r="E10244" t="s">
        <v>81</v>
      </c>
      <c r="F10244" t="s">
        <v>17734</v>
      </c>
      <c r="G10244">
        <v>11</v>
      </c>
      <c r="H10244">
        <v>0</v>
      </c>
      <c r="I10244">
        <v>0</v>
      </c>
      <c r="J10244">
        <v>0</v>
      </c>
      <c r="K10244">
        <v>0</v>
      </c>
      <c r="L10244">
        <v>0</v>
      </c>
      <c r="M10244">
        <v>0</v>
      </c>
      <c r="N10244">
        <v>0</v>
      </c>
      <c r="O10244">
        <v>0</v>
      </c>
      <c r="P10244">
        <v>0</v>
      </c>
      <c r="Q10244">
        <v>0</v>
      </c>
    </row>
    <row r="10245" spans="1:17" x14ac:dyDescent="0.2">
      <c r="A10245" t="s">
        <v>27983</v>
      </c>
      <c r="B10245" t="s">
        <v>89</v>
      </c>
      <c r="C10245" t="s">
        <v>170</v>
      </c>
      <c r="D10245" t="s">
        <v>17754</v>
      </c>
      <c r="E10245" t="s">
        <v>83</v>
      </c>
      <c r="F10245" t="s">
        <v>17734</v>
      </c>
      <c r="G10245">
        <v>1</v>
      </c>
      <c r="H10245">
        <v>0</v>
      </c>
      <c r="I10245">
        <v>0</v>
      </c>
      <c r="J10245">
        <v>0</v>
      </c>
      <c r="K10245">
        <v>0</v>
      </c>
      <c r="L10245">
        <v>0</v>
      </c>
      <c r="M10245">
        <v>0</v>
      </c>
      <c r="N10245">
        <v>0</v>
      </c>
      <c r="O10245">
        <v>0</v>
      </c>
      <c r="P10245">
        <v>0</v>
      </c>
      <c r="Q10245">
        <v>0</v>
      </c>
    </row>
    <row r="10246" spans="1:17" x14ac:dyDescent="0.2">
      <c r="A10246" t="s">
        <v>27984</v>
      </c>
      <c r="B10246" t="s">
        <v>89</v>
      </c>
      <c r="C10246" t="s">
        <v>171</v>
      </c>
      <c r="D10246" t="s">
        <v>17736</v>
      </c>
      <c r="E10246" t="s">
        <v>83</v>
      </c>
      <c r="F10246" t="s">
        <v>4929</v>
      </c>
      <c r="G10246">
        <v>0</v>
      </c>
      <c r="H10246">
        <v>4</v>
      </c>
      <c r="I10246">
        <v>0</v>
      </c>
      <c r="J10246">
        <v>3</v>
      </c>
      <c r="K10246">
        <v>1</v>
      </c>
      <c r="L10246">
        <v>0</v>
      </c>
      <c r="M10246">
        <v>0</v>
      </c>
      <c r="N10246">
        <v>0</v>
      </c>
      <c r="O10246">
        <v>0</v>
      </c>
      <c r="P10246">
        <v>0</v>
      </c>
      <c r="Q10246">
        <v>0</v>
      </c>
    </row>
    <row r="10247" spans="1:17" x14ac:dyDescent="0.2">
      <c r="A10247" t="s">
        <v>27985</v>
      </c>
      <c r="B10247" t="s">
        <v>89</v>
      </c>
      <c r="C10247" t="s">
        <v>233</v>
      </c>
      <c r="D10247" t="s">
        <v>17736</v>
      </c>
      <c r="E10247" t="s">
        <v>83</v>
      </c>
      <c r="F10247" t="s">
        <v>17734</v>
      </c>
      <c r="G10247">
        <v>11</v>
      </c>
      <c r="H10247">
        <v>0</v>
      </c>
      <c r="I10247">
        <v>0</v>
      </c>
      <c r="J10247">
        <v>0</v>
      </c>
      <c r="K10247">
        <v>0</v>
      </c>
      <c r="L10247">
        <v>0</v>
      </c>
      <c r="M10247">
        <v>0</v>
      </c>
      <c r="N10247">
        <v>0</v>
      </c>
      <c r="O10247">
        <v>0</v>
      </c>
      <c r="P10247">
        <v>0</v>
      </c>
      <c r="Q10247">
        <v>0</v>
      </c>
    </row>
    <row r="10248" spans="1:17" x14ac:dyDescent="0.2">
      <c r="A10248" t="s">
        <v>27986</v>
      </c>
      <c r="B10248" t="s">
        <v>89</v>
      </c>
      <c r="C10248" t="s">
        <v>233</v>
      </c>
      <c r="D10248" t="s">
        <v>17736</v>
      </c>
      <c r="E10248" t="s">
        <v>81</v>
      </c>
      <c r="F10248" t="s">
        <v>4929</v>
      </c>
      <c r="G10248">
        <v>0</v>
      </c>
      <c r="H10248">
        <v>14</v>
      </c>
      <c r="I10248">
        <v>1</v>
      </c>
      <c r="J10248">
        <v>11</v>
      </c>
      <c r="K10248">
        <v>2</v>
      </c>
      <c r="L10248">
        <v>0</v>
      </c>
      <c r="M10248">
        <v>0</v>
      </c>
      <c r="N10248">
        <v>0</v>
      </c>
      <c r="O10248">
        <v>0</v>
      </c>
      <c r="P10248">
        <v>0</v>
      </c>
      <c r="Q10248">
        <v>0</v>
      </c>
    </row>
    <row r="10249" spans="1:17" x14ac:dyDescent="0.2">
      <c r="A10249" t="s">
        <v>27987</v>
      </c>
      <c r="B10249" t="s">
        <v>89</v>
      </c>
      <c r="C10249" t="s">
        <v>233</v>
      </c>
      <c r="D10249" t="s">
        <v>17736</v>
      </c>
      <c r="E10249" t="s">
        <v>81</v>
      </c>
      <c r="F10249" t="s">
        <v>4931</v>
      </c>
      <c r="G10249">
        <v>0</v>
      </c>
      <c r="H10249">
        <v>14</v>
      </c>
      <c r="I10249">
        <v>1</v>
      </c>
      <c r="J10249">
        <v>11</v>
      </c>
      <c r="K10249">
        <v>2</v>
      </c>
      <c r="L10249">
        <v>0</v>
      </c>
      <c r="M10249">
        <v>0</v>
      </c>
      <c r="N10249">
        <v>0</v>
      </c>
      <c r="O10249">
        <v>0</v>
      </c>
      <c r="P10249">
        <v>0</v>
      </c>
      <c r="Q10249">
        <v>0</v>
      </c>
    </row>
    <row r="10250" spans="1:17" x14ac:dyDescent="0.2">
      <c r="A10250" t="s">
        <v>27988</v>
      </c>
      <c r="B10250" t="s">
        <v>89</v>
      </c>
      <c r="C10250" t="s">
        <v>233</v>
      </c>
      <c r="D10250" t="s">
        <v>17736</v>
      </c>
      <c r="E10250" t="s">
        <v>81</v>
      </c>
      <c r="F10250" t="s">
        <v>4933</v>
      </c>
      <c r="G10250">
        <v>0</v>
      </c>
      <c r="H10250">
        <v>0</v>
      </c>
      <c r="I10250">
        <v>0</v>
      </c>
      <c r="J10250">
        <v>0</v>
      </c>
      <c r="K10250">
        <v>0</v>
      </c>
      <c r="L10250">
        <v>0</v>
      </c>
      <c r="M10250">
        <v>14</v>
      </c>
      <c r="N10250">
        <v>0</v>
      </c>
      <c r="O10250">
        <v>0</v>
      </c>
      <c r="P10250">
        <v>0</v>
      </c>
      <c r="Q10250">
        <v>0</v>
      </c>
    </row>
    <row r="10251" spans="1:17" x14ac:dyDescent="0.2">
      <c r="A10251" t="s">
        <v>27989</v>
      </c>
      <c r="B10251" t="s">
        <v>89</v>
      </c>
      <c r="C10251" t="s">
        <v>233</v>
      </c>
      <c r="D10251" t="s">
        <v>17736</v>
      </c>
      <c r="E10251" t="s">
        <v>81</v>
      </c>
      <c r="F10251" t="s">
        <v>4935</v>
      </c>
      <c r="G10251">
        <v>0</v>
      </c>
      <c r="H10251">
        <v>14</v>
      </c>
      <c r="I10251">
        <v>1</v>
      </c>
      <c r="J10251">
        <v>11</v>
      </c>
      <c r="K10251">
        <v>2</v>
      </c>
      <c r="L10251">
        <v>0</v>
      </c>
      <c r="M10251">
        <v>0</v>
      </c>
      <c r="N10251">
        <v>0</v>
      </c>
      <c r="O10251">
        <v>0</v>
      </c>
      <c r="P10251">
        <v>0</v>
      </c>
      <c r="Q10251">
        <v>0</v>
      </c>
    </row>
    <row r="10252" spans="1:17" x14ac:dyDescent="0.2">
      <c r="A10252" t="s">
        <v>27990</v>
      </c>
      <c r="B10252" t="s">
        <v>89</v>
      </c>
      <c r="C10252" t="s">
        <v>233</v>
      </c>
      <c r="D10252" t="s">
        <v>17736</v>
      </c>
      <c r="E10252" t="s">
        <v>81</v>
      </c>
      <c r="F10252" t="s">
        <v>4937</v>
      </c>
      <c r="G10252">
        <v>0</v>
      </c>
      <c r="H10252">
        <v>14</v>
      </c>
      <c r="I10252">
        <v>1</v>
      </c>
      <c r="J10252">
        <v>11</v>
      </c>
      <c r="K10252">
        <v>2</v>
      </c>
      <c r="L10252">
        <v>0</v>
      </c>
      <c r="M10252">
        <v>0</v>
      </c>
      <c r="N10252">
        <v>0</v>
      </c>
      <c r="O10252">
        <v>0</v>
      </c>
      <c r="P10252">
        <v>0</v>
      </c>
      <c r="Q10252">
        <v>0</v>
      </c>
    </row>
    <row r="10253" spans="1:17" x14ac:dyDescent="0.2">
      <c r="A10253" t="s">
        <v>27991</v>
      </c>
      <c r="B10253" t="s">
        <v>89</v>
      </c>
      <c r="C10253" t="s">
        <v>233</v>
      </c>
      <c r="D10253" t="s">
        <v>17736</v>
      </c>
      <c r="E10253" t="s">
        <v>81</v>
      </c>
      <c r="F10253" t="s">
        <v>4939</v>
      </c>
      <c r="G10253">
        <v>0</v>
      </c>
      <c r="H10253">
        <v>0</v>
      </c>
      <c r="I10253">
        <v>0</v>
      </c>
      <c r="J10253">
        <v>0</v>
      </c>
      <c r="K10253">
        <v>0</v>
      </c>
      <c r="L10253">
        <v>0</v>
      </c>
      <c r="M10253">
        <v>14</v>
      </c>
      <c r="N10253">
        <v>0</v>
      </c>
      <c r="O10253">
        <v>0</v>
      </c>
      <c r="P10253">
        <v>0</v>
      </c>
      <c r="Q10253">
        <v>0</v>
      </c>
    </row>
    <row r="10254" spans="1:17" x14ac:dyDescent="0.2">
      <c r="A10254" t="s">
        <v>27992</v>
      </c>
      <c r="B10254" t="s">
        <v>89</v>
      </c>
      <c r="C10254" t="s">
        <v>233</v>
      </c>
      <c r="D10254" t="s">
        <v>17736</v>
      </c>
      <c r="E10254" t="s">
        <v>81</v>
      </c>
      <c r="F10254" t="s">
        <v>4941</v>
      </c>
      <c r="G10254">
        <v>0</v>
      </c>
      <c r="H10254">
        <v>14</v>
      </c>
      <c r="I10254">
        <v>1</v>
      </c>
      <c r="J10254">
        <v>11</v>
      </c>
      <c r="K10254">
        <v>2</v>
      </c>
      <c r="L10254">
        <v>0</v>
      </c>
      <c r="M10254">
        <v>0</v>
      </c>
      <c r="N10254">
        <v>0</v>
      </c>
      <c r="O10254">
        <v>0</v>
      </c>
      <c r="P10254">
        <v>0</v>
      </c>
      <c r="Q10254">
        <v>0</v>
      </c>
    </row>
    <row r="10255" spans="1:17" x14ac:dyDescent="0.2">
      <c r="A10255" t="s">
        <v>27993</v>
      </c>
      <c r="B10255" t="s">
        <v>89</v>
      </c>
      <c r="C10255" t="s">
        <v>233</v>
      </c>
      <c r="D10255" t="s">
        <v>17736</v>
      </c>
      <c r="E10255" t="s">
        <v>81</v>
      </c>
      <c r="F10255" t="s">
        <v>4943</v>
      </c>
      <c r="G10255">
        <v>0</v>
      </c>
      <c r="H10255">
        <v>0</v>
      </c>
      <c r="I10255">
        <v>0</v>
      </c>
      <c r="J10255">
        <v>0</v>
      </c>
      <c r="K10255">
        <v>0</v>
      </c>
      <c r="L10255">
        <v>0</v>
      </c>
      <c r="M10255">
        <v>14</v>
      </c>
      <c r="N10255">
        <v>0</v>
      </c>
      <c r="O10255">
        <v>0</v>
      </c>
      <c r="P10255">
        <v>0</v>
      </c>
      <c r="Q10255">
        <v>0</v>
      </c>
    </row>
    <row r="10256" spans="1:17" x14ac:dyDescent="0.2">
      <c r="A10256" t="s">
        <v>27994</v>
      </c>
      <c r="B10256" t="s">
        <v>89</v>
      </c>
      <c r="C10256" t="s">
        <v>233</v>
      </c>
      <c r="D10256" t="s">
        <v>17736</v>
      </c>
      <c r="E10256" t="s">
        <v>81</v>
      </c>
      <c r="F10256" t="s">
        <v>4925</v>
      </c>
      <c r="G10256">
        <v>0</v>
      </c>
      <c r="H10256">
        <v>0</v>
      </c>
      <c r="I10256">
        <v>0</v>
      </c>
      <c r="J10256">
        <v>0</v>
      </c>
      <c r="K10256">
        <v>0</v>
      </c>
      <c r="L10256">
        <v>0</v>
      </c>
      <c r="M10256">
        <v>0</v>
      </c>
      <c r="N10256">
        <v>7</v>
      </c>
      <c r="O10256">
        <v>7</v>
      </c>
      <c r="P10256">
        <v>0</v>
      </c>
      <c r="Q10256">
        <v>0</v>
      </c>
    </row>
    <row r="10257" spans="1:17" x14ac:dyDescent="0.2">
      <c r="A10257" t="s">
        <v>27995</v>
      </c>
      <c r="B10257" t="s">
        <v>89</v>
      </c>
      <c r="C10257" t="s">
        <v>233</v>
      </c>
      <c r="D10257" t="s">
        <v>17736</v>
      </c>
      <c r="E10257" t="s">
        <v>81</v>
      </c>
      <c r="F10257" t="s">
        <v>4927</v>
      </c>
      <c r="G10257">
        <v>0</v>
      </c>
      <c r="H10257">
        <v>0</v>
      </c>
      <c r="I10257">
        <v>0</v>
      </c>
      <c r="J10257">
        <v>0</v>
      </c>
      <c r="K10257">
        <v>0</v>
      </c>
      <c r="L10257">
        <v>0</v>
      </c>
      <c r="M10257">
        <v>0</v>
      </c>
      <c r="N10257">
        <v>4</v>
      </c>
      <c r="O10257">
        <v>4</v>
      </c>
      <c r="P10257">
        <v>0</v>
      </c>
      <c r="Q10257">
        <v>0</v>
      </c>
    </row>
    <row r="10258" spans="1:17" x14ac:dyDescent="0.2">
      <c r="A10258" t="s">
        <v>27996</v>
      </c>
      <c r="B10258" t="s">
        <v>89</v>
      </c>
      <c r="C10258" t="s">
        <v>233</v>
      </c>
      <c r="D10258" t="s">
        <v>17736</v>
      </c>
      <c r="E10258" t="s">
        <v>81</v>
      </c>
      <c r="F10258" t="s">
        <v>17734</v>
      </c>
      <c r="G10258">
        <v>14</v>
      </c>
      <c r="H10258">
        <v>0</v>
      </c>
      <c r="I10258">
        <v>0</v>
      </c>
      <c r="J10258">
        <v>0</v>
      </c>
      <c r="K10258">
        <v>0</v>
      </c>
      <c r="L10258">
        <v>0</v>
      </c>
      <c r="M10258">
        <v>0</v>
      </c>
      <c r="N10258">
        <v>0</v>
      </c>
      <c r="O10258">
        <v>0</v>
      </c>
      <c r="P10258">
        <v>0</v>
      </c>
      <c r="Q10258">
        <v>0</v>
      </c>
    </row>
    <row r="10259" spans="1:17" x14ac:dyDescent="0.2">
      <c r="A10259" t="s">
        <v>27997</v>
      </c>
      <c r="B10259" t="s">
        <v>89</v>
      </c>
      <c r="C10259" t="s">
        <v>233</v>
      </c>
      <c r="D10259" t="s">
        <v>17754</v>
      </c>
      <c r="E10259" t="s">
        <v>83</v>
      </c>
      <c r="F10259" t="s">
        <v>17734</v>
      </c>
      <c r="G10259">
        <v>4</v>
      </c>
      <c r="H10259">
        <v>0</v>
      </c>
      <c r="I10259">
        <v>0</v>
      </c>
      <c r="J10259">
        <v>0</v>
      </c>
      <c r="K10259">
        <v>0</v>
      </c>
      <c r="L10259">
        <v>0</v>
      </c>
      <c r="M10259">
        <v>0</v>
      </c>
      <c r="N10259">
        <v>0</v>
      </c>
      <c r="O10259">
        <v>0</v>
      </c>
      <c r="P10259">
        <v>0</v>
      </c>
      <c r="Q10259">
        <v>0</v>
      </c>
    </row>
    <row r="10260" spans="1:17" x14ac:dyDescent="0.2">
      <c r="A10260" t="s">
        <v>27998</v>
      </c>
      <c r="B10260" t="s">
        <v>89</v>
      </c>
      <c r="C10260" t="s">
        <v>233</v>
      </c>
      <c r="D10260" t="s">
        <v>17754</v>
      </c>
      <c r="E10260" t="s">
        <v>81</v>
      </c>
      <c r="F10260" t="s">
        <v>17734</v>
      </c>
      <c r="G10260">
        <v>4</v>
      </c>
      <c r="H10260">
        <v>0</v>
      </c>
      <c r="I10260">
        <v>0</v>
      </c>
      <c r="J10260">
        <v>0</v>
      </c>
      <c r="K10260">
        <v>0</v>
      </c>
      <c r="L10260">
        <v>0</v>
      </c>
      <c r="M10260">
        <v>0</v>
      </c>
      <c r="N10260">
        <v>0</v>
      </c>
      <c r="O10260">
        <v>0</v>
      </c>
      <c r="P10260">
        <v>0</v>
      </c>
      <c r="Q10260">
        <v>0</v>
      </c>
    </row>
    <row r="10261" spans="1:17" x14ac:dyDescent="0.2">
      <c r="A10261" t="s">
        <v>27999</v>
      </c>
      <c r="B10261" t="s">
        <v>89</v>
      </c>
      <c r="C10261" t="s">
        <v>234</v>
      </c>
      <c r="D10261" t="s">
        <v>17768</v>
      </c>
      <c r="E10261" t="s">
        <v>83</v>
      </c>
      <c r="F10261" t="s">
        <v>17734</v>
      </c>
      <c r="G10261">
        <v>2</v>
      </c>
      <c r="H10261">
        <v>0</v>
      </c>
      <c r="I10261">
        <v>0</v>
      </c>
      <c r="J10261">
        <v>0</v>
      </c>
      <c r="K10261">
        <v>0</v>
      </c>
      <c r="L10261">
        <v>0</v>
      </c>
      <c r="M10261">
        <v>0</v>
      </c>
      <c r="N10261">
        <v>0</v>
      </c>
      <c r="O10261">
        <v>0</v>
      </c>
      <c r="P10261">
        <v>0</v>
      </c>
      <c r="Q10261">
        <v>0</v>
      </c>
    </row>
    <row r="10262" spans="1:17" x14ac:dyDescent="0.2">
      <c r="A10262" t="s">
        <v>28000</v>
      </c>
      <c r="B10262" t="s">
        <v>89</v>
      </c>
      <c r="C10262" t="s">
        <v>234</v>
      </c>
      <c r="D10262" t="s">
        <v>17736</v>
      </c>
      <c r="E10262" t="s">
        <v>83</v>
      </c>
      <c r="F10262" t="s">
        <v>4929</v>
      </c>
      <c r="G10262">
        <v>0</v>
      </c>
      <c r="H10262">
        <v>7</v>
      </c>
      <c r="I10262">
        <v>1</v>
      </c>
      <c r="J10262">
        <v>6</v>
      </c>
      <c r="K10262">
        <v>0</v>
      </c>
      <c r="L10262">
        <v>0</v>
      </c>
      <c r="M10262">
        <v>0</v>
      </c>
      <c r="N10262">
        <v>0</v>
      </c>
      <c r="O10262">
        <v>0</v>
      </c>
      <c r="P10262">
        <v>0</v>
      </c>
      <c r="Q10262">
        <v>0</v>
      </c>
    </row>
    <row r="10263" spans="1:17" x14ac:dyDescent="0.2">
      <c r="A10263" t="s">
        <v>28001</v>
      </c>
      <c r="B10263" t="s">
        <v>89</v>
      </c>
      <c r="C10263" t="s">
        <v>234</v>
      </c>
      <c r="D10263" t="s">
        <v>17736</v>
      </c>
      <c r="E10263" t="s">
        <v>83</v>
      </c>
      <c r="F10263" t="s">
        <v>4931</v>
      </c>
      <c r="G10263">
        <v>0</v>
      </c>
      <c r="H10263">
        <v>7</v>
      </c>
      <c r="I10263">
        <v>2</v>
      </c>
      <c r="J10263">
        <v>5</v>
      </c>
      <c r="K10263">
        <v>0</v>
      </c>
      <c r="L10263">
        <v>0</v>
      </c>
      <c r="M10263">
        <v>0</v>
      </c>
      <c r="N10263">
        <v>0</v>
      </c>
      <c r="O10263">
        <v>0</v>
      </c>
      <c r="P10263">
        <v>0</v>
      </c>
      <c r="Q10263">
        <v>0</v>
      </c>
    </row>
    <row r="10264" spans="1:17" x14ac:dyDescent="0.2">
      <c r="A10264" t="s">
        <v>28002</v>
      </c>
      <c r="B10264" t="s">
        <v>89</v>
      </c>
      <c r="C10264" t="s">
        <v>234</v>
      </c>
      <c r="D10264" t="s">
        <v>17736</v>
      </c>
      <c r="E10264" t="s">
        <v>83</v>
      </c>
      <c r="F10264" t="s">
        <v>4933</v>
      </c>
      <c r="G10264">
        <v>0</v>
      </c>
      <c r="H10264">
        <v>0</v>
      </c>
      <c r="I10264">
        <v>0</v>
      </c>
      <c r="J10264">
        <v>0</v>
      </c>
      <c r="K10264">
        <v>0</v>
      </c>
      <c r="L10264">
        <v>0</v>
      </c>
      <c r="M10264">
        <v>7</v>
      </c>
      <c r="N10264">
        <v>0</v>
      </c>
      <c r="O10264">
        <v>0</v>
      </c>
      <c r="P10264">
        <v>0</v>
      </c>
      <c r="Q10264">
        <v>0</v>
      </c>
    </row>
    <row r="10265" spans="1:17" x14ac:dyDescent="0.2">
      <c r="A10265" t="s">
        <v>28003</v>
      </c>
      <c r="B10265" t="s">
        <v>89</v>
      </c>
      <c r="C10265" t="s">
        <v>234</v>
      </c>
      <c r="D10265" t="s">
        <v>17736</v>
      </c>
      <c r="E10265" t="s">
        <v>83</v>
      </c>
      <c r="F10265" t="s">
        <v>4935</v>
      </c>
      <c r="G10265">
        <v>0</v>
      </c>
      <c r="H10265">
        <v>7</v>
      </c>
      <c r="I10265">
        <v>1</v>
      </c>
      <c r="J10265">
        <v>6</v>
      </c>
      <c r="K10265">
        <v>0</v>
      </c>
      <c r="L10265">
        <v>0</v>
      </c>
      <c r="M10265">
        <v>0</v>
      </c>
      <c r="N10265">
        <v>0</v>
      </c>
      <c r="O10265">
        <v>0</v>
      </c>
      <c r="P10265">
        <v>0</v>
      </c>
      <c r="Q10265">
        <v>0</v>
      </c>
    </row>
    <row r="10266" spans="1:17" x14ac:dyDescent="0.2">
      <c r="A10266" t="s">
        <v>28004</v>
      </c>
      <c r="B10266" t="s">
        <v>89</v>
      </c>
      <c r="C10266" t="s">
        <v>234</v>
      </c>
      <c r="D10266" t="s">
        <v>17736</v>
      </c>
      <c r="E10266" t="s">
        <v>83</v>
      </c>
      <c r="F10266" t="s">
        <v>4937</v>
      </c>
      <c r="G10266">
        <v>0</v>
      </c>
      <c r="H10266">
        <v>7</v>
      </c>
      <c r="I10266">
        <v>1</v>
      </c>
      <c r="J10266">
        <v>6</v>
      </c>
      <c r="K10266">
        <v>0</v>
      </c>
      <c r="L10266">
        <v>0</v>
      </c>
      <c r="M10266">
        <v>0</v>
      </c>
      <c r="N10266">
        <v>0</v>
      </c>
      <c r="O10266">
        <v>0</v>
      </c>
      <c r="P10266">
        <v>0</v>
      </c>
      <c r="Q10266">
        <v>0</v>
      </c>
    </row>
    <row r="10267" spans="1:17" x14ac:dyDescent="0.2">
      <c r="A10267" t="s">
        <v>28005</v>
      </c>
      <c r="B10267" t="s">
        <v>89</v>
      </c>
      <c r="C10267" t="s">
        <v>234</v>
      </c>
      <c r="D10267" t="s">
        <v>17736</v>
      </c>
      <c r="E10267" t="s">
        <v>83</v>
      </c>
      <c r="F10267" t="s">
        <v>4939</v>
      </c>
      <c r="G10267">
        <v>0</v>
      </c>
      <c r="H10267">
        <v>0</v>
      </c>
      <c r="I10267">
        <v>0</v>
      </c>
      <c r="J10267">
        <v>0</v>
      </c>
      <c r="K10267">
        <v>0</v>
      </c>
      <c r="L10267">
        <v>0</v>
      </c>
      <c r="M10267">
        <v>7</v>
      </c>
      <c r="N10267">
        <v>0</v>
      </c>
      <c r="O10267">
        <v>0</v>
      </c>
      <c r="P10267">
        <v>0</v>
      </c>
      <c r="Q10267">
        <v>0</v>
      </c>
    </row>
    <row r="10268" spans="1:17" x14ac:dyDescent="0.2">
      <c r="A10268" t="s">
        <v>28006</v>
      </c>
      <c r="B10268" t="s">
        <v>89</v>
      </c>
      <c r="C10268" t="s">
        <v>234</v>
      </c>
      <c r="D10268" t="s">
        <v>17736</v>
      </c>
      <c r="E10268" t="s">
        <v>83</v>
      </c>
      <c r="F10268" t="s">
        <v>4941</v>
      </c>
      <c r="G10268">
        <v>0</v>
      </c>
      <c r="H10268">
        <v>7</v>
      </c>
      <c r="I10268">
        <v>1</v>
      </c>
      <c r="J10268">
        <v>6</v>
      </c>
      <c r="K10268">
        <v>0</v>
      </c>
      <c r="L10268">
        <v>0</v>
      </c>
      <c r="M10268">
        <v>0</v>
      </c>
      <c r="N10268">
        <v>0</v>
      </c>
      <c r="O10268">
        <v>0</v>
      </c>
      <c r="P10268">
        <v>0</v>
      </c>
      <c r="Q10268">
        <v>0</v>
      </c>
    </row>
    <row r="10269" spans="1:17" x14ac:dyDescent="0.2">
      <c r="A10269" t="s">
        <v>28007</v>
      </c>
      <c r="B10269" t="s">
        <v>89</v>
      </c>
      <c r="C10269" t="s">
        <v>234</v>
      </c>
      <c r="D10269" t="s">
        <v>17736</v>
      </c>
      <c r="E10269" t="s">
        <v>83</v>
      </c>
      <c r="F10269" t="s">
        <v>4943</v>
      </c>
      <c r="G10269">
        <v>0</v>
      </c>
      <c r="H10269">
        <v>0</v>
      </c>
      <c r="I10269">
        <v>0</v>
      </c>
      <c r="J10269">
        <v>0</v>
      </c>
      <c r="K10269">
        <v>0</v>
      </c>
      <c r="L10269">
        <v>0</v>
      </c>
      <c r="M10269">
        <v>7</v>
      </c>
      <c r="N10269">
        <v>0</v>
      </c>
      <c r="O10269">
        <v>0</v>
      </c>
      <c r="P10269">
        <v>0</v>
      </c>
      <c r="Q10269">
        <v>0</v>
      </c>
    </row>
    <row r="10270" spans="1:17" x14ac:dyDescent="0.2">
      <c r="A10270" t="s">
        <v>28008</v>
      </c>
      <c r="B10270" t="s">
        <v>89</v>
      </c>
      <c r="C10270" t="s">
        <v>234</v>
      </c>
      <c r="D10270" t="s">
        <v>17736</v>
      </c>
      <c r="E10270" t="s">
        <v>83</v>
      </c>
      <c r="F10270" t="s">
        <v>4925</v>
      </c>
      <c r="G10270">
        <v>0</v>
      </c>
      <c r="H10270">
        <v>0</v>
      </c>
      <c r="I10270">
        <v>0</v>
      </c>
      <c r="J10270">
        <v>0</v>
      </c>
      <c r="K10270">
        <v>0</v>
      </c>
      <c r="L10270">
        <v>0</v>
      </c>
      <c r="M10270">
        <v>0</v>
      </c>
      <c r="N10270">
        <v>4</v>
      </c>
      <c r="O10270">
        <v>4</v>
      </c>
      <c r="P10270">
        <v>0</v>
      </c>
      <c r="Q10270">
        <v>0</v>
      </c>
    </row>
    <row r="10271" spans="1:17" x14ac:dyDescent="0.2">
      <c r="A10271" t="s">
        <v>28009</v>
      </c>
      <c r="B10271" t="s">
        <v>89</v>
      </c>
      <c r="C10271" t="s">
        <v>234</v>
      </c>
      <c r="D10271" t="s">
        <v>17736</v>
      </c>
      <c r="E10271" t="s">
        <v>83</v>
      </c>
      <c r="F10271" t="s">
        <v>4927</v>
      </c>
      <c r="G10271">
        <v>0</v>
      </c>
      <c r="H10271">
        <v>0</v>
      </c>
      <c r="I10271">
        <v>0</v>
      </c>
      <c r="J10271">
        <v>0</v>
      </c>
      <c r="K10271">
        <v>0</v>
      </c>
      <c r="L10271">
        <v>0</v>
      </c>
      <c r="M10271">
        <v>0</v>
      </c>
      <c r="N10271">
        <v>3</v>
      </c>
      <c r="O10271">
        <v>3</v>
      </c>
      <c r="P10271">
        <v>0</v>
      </c>
      <c r="Q10271">
        <v>0</v>
      </c>
    </row>
    <row r="10272" spans="1:17" x14ac:dyDescent="0.2">
      <c r="A10272" t="s">
        <v>28010</v>
      </c>
      <c r="B10272" t="s">
        <v>89</v>
      </c>
      <c r="C10272" t="s">
        <v>234</v>
      </c>
      <c r="D10272" t="s">
        <v>17736</v>
      </c>
      <c r="E10272" t="s">
        <v>83</v>
      </c>
      <c r="F10272" t="s">
        <v>17734</v>
      </c>
      <c r="G10272">
        <v>7</v>
      </c>
      <c r="H10272">
        <v>0</v>
      </c>
      <c r="I10272">
        <v>0</v>
      </c>
      <c r="J10272">
        <v>0</v>
      </c>
      <c r="K10272">
        <v>0</v>
      </c>
      <c r="L10272">
        <v>0</v>
      </c>
      <c r="M10272">
        <v>0</v>
      </c>
      <c r="N10272">
        <v>0</v>
      </c>
      <c r="O10272">
        <v>0</v>
      </c>
      <c r="P10272">
        <v>0</v>
      </c>
      <c r="Q10272">
        <v>0</v>
      </c>
    </row>
    <row r="10273" spans="1:17" x14ac:dyDescent="0.2">
      <c r="A10273" t="s">
        <v>28011</v>
      </c>
      <c r="B10273" t="s">
        <v>89</v>
      </c>
      <c r="C10273" t="s">
        <v>234</v>
      </c>
      <c r="D10273" t="s">
        <v>17736</v>
      </c>
      <c r="E10273" t="s">
        <v>81</v>
      </c>
      <c r="F10273" t="s">
        <v>4929</v>
      </c>
      <c r="G10273">
        <v>0</v>
      </c>
      <c r="H10273">
        <v>4</v>
      </c>
      <c r="I10273">
        <v>0</v>
      </c>
      <c r="J10273">
        <v>3</v>
      </c>
      <c r="K10273">
        <v>1</v>
      </c>
      <c r="L10273">
        <v>0</v>
      </c>
      <c r="M10273">
        <v>0</v>
      </c>
      <c r="N10273">
        <v>0</v>
      </c>
      <c r="O10273">
        <v>0</v>
      </c>
      <c r="P10273">
        <v>0</v>
      </c>
      <c r="Q10273">
        <v>0</v>
      </c>
    </row>
    <row r="10274" spans="1:17" x14ac:dyDescent="0.2">
      <c r="A10274" t="s">
        <v>28012</v>
      </c>
      <c r="B10274" t="s">
        <v>89</v>
      </c>
      <c r="C10274" t="s">
        <v>234</v>
      </c>
      <c r="D10274" t="s">
        <v>17736</v>
      </c>
      <c r="E10274" t="s">
        <v>81</v>
      </c>
      <c r="F10274" t="s">
        <v>4931</v>
      </c>
      <c r="G10274">
        <v>0</v>
      </c>
      <c r="H10274">
        <v>4</v>
      </c>
      <c r="I10274">
        <v>0</v>
      </c>
      <c r="J10274">
        <v>3</v>
      </c>
      <c r="K10274">
        <v>1</v>
      </c>
      <c r="L10274">
        <v>0</v>
      </c>
      <c r="M10274">
        <v>0</v>
      </c>
      <c r="N10274">
        <v>0</v>
      </c>
      <c r="O10274">
        <v>0</v>
      </c>
      <c r="P10274">
        <v>0</v>
      </c>
      <c r="Q10274">
        <v>0</v>
      </c>
    </row>
    <row r="10275" spans="1:17" x14ac:dyDescent="0.2">
      <c r="A10275" t="s">
        <v>28013</v>
      </c>
      <c r="B10275" t="s">
        <v>88</v>
      </c>
      <c r="C10275" t="s">
        <v>145</v>
      </c>
      <c r="D10275" t="s">
        <v>17736</v>
      </c>
      <c r="E10275" t="s">
        <v>83</v>
      </c>
      <c r="F10275" t="s">
        <v>4935</v>
      </c>
      <c r="G10275">
        <v>0</v>
      </c>
      <c r="H10275">
        <v>10</v>
      </c>
      <c r="I10275">
        <v>1</v>
      </c>
      <c r="J10275">
        <v>6</v>
      </c>
      <c r="K10275">
        <v>1</v>
      </c>
      <c r="L10275">
        <v>2</v>
      </c>
      <c r="M10275">
        <v>0</v>
      </c>
      <c r="N10275">
        <v>0</v>
      </c>
      <c r="O10275">
        <v>0</v>
      </c>
      <c r="P10275">
        <v>0</v>
      </c>
      <c r="Q10275">
        <v>0</v>
      </c>
    </row>
    <row r="10276" spans="1:17" x14ac:dyDescent="0.2">
      <c r="A10276" t="s">
        <v>28014</v>
      </c>
      <c r="B10276" t="s">
        <v>88</v>
      </c>
      <c r="C10276" t="s">
        <v>145</v>
      </c>
      <c r="D10276" t="s">
        <v>17736</v>
      </c>
      <c r="E10276" t="s">
        <v>83</v>
      </c>
      <c r="F10276" t="s">
        <v>4937</v>
      </c>
      <c r="G10276">
        <v>0</v>
      </c>
      <c r="H10276">
        <v>10</v>
      </c>
      <c r="I10276">
        <v>1</v>
      </c>
      <c r="J10276">
        <v>6</v>
      </c>
      <c r="K10276">
        <v>1</v>
      </c>
      <c r="L10276">
        <v>2</v>
      </c>
      <c r="M10276">
        <v>0</v>
      </c>
      <c r="N10276">
        <v>0</v>
      </c>
      <c r="O10276">
        <v>0</v>
      </c>
      <c r="P10276">
        <v>0</v>
      </c>
      <c r="Q10276">
        <v>0</v>
      </c>
    </row>
    <row r="10277" spans="1:17" x14ac:dyDescent="0.2">
      <c r="A10277" t="s">
        <v>28015</v>
      </c>
      <c r="B10277" t="s">
        <v>88</v>
      </c>
      <c r="C10277" t="s">
        <v>145</v>
      </c>
      <c r="D10277" t="s">
        <v>17736</v>
      </c>
      <c r="E10277" t="s">
        <v>83</v>
      </c>
      <c r="F10277" t="s">
        <v>4939</v>
      </c>
      <c r="G10277">
        <v>0</v>
      </c>
      <c r="H10277">
        <v>0</v>
      </c>
      <c r="I10277">
        <v>0</v>
      </c>
      <c r="J10277">
        <v>0</v>
      </c>
      <c r="K10277">
        <v>0</v>
      </c>
      <c r="L10277">
        <v>0</v>
      </c>
      <c r="M10277">
        <v>10</v>
      </c>
      <c r="N10277">
        <v>0</v>
      </c>
      <c r="O10277">
        <v>0</v>
      </c>
      <c r="P10277">
        <v>0</v>
      </c>
      <c r="Q10277">
        <v>0</v>
      </c>
    </row>
    <row r="10278" spans="1:17" x14ac:dyDescent="0.2">
      <c r="A10278" t="s">
        <v>28016</v>
      </c>
      <c r="B10278" t="s">
        <v>88</v>
      </c>
      <c r="C10278" t="s">
        <v>145</v>
      </c>
      <c r="D10278" t="s">
        <v>17736</v>
      </c>
      <c r="E10278" t="s">
        <v>83</v>
      </c>
      <c r="F10278" t="s">
        <v>4941</v>
      </c>
      <c r="G10278">
        <v>0</v>
      </c>
      <c r="H10278">
        <v>10</v>
      </c>
      <c r="I10278">
        <v>1</v>
      </c>
      <c r="J10278">
        <v>6</v>
      </c>
      <c r="K10278">
        <v>2</v>
      </c>
      <c r="L10278">
        <v>1</v>
      </c>
      <c r="M10278">
        <v>0</v>
      </c>
      <c r="N10278">
        <v>0</v>
      </c>
      <c r="O10278">
        <v>0</v>
      </c>
      <c r="P10278">
        <v>0</v>
      </c>
      <c r="Q10278">
        <v>0</v>
      </c>
    </row>
    <row r="10279" spans="1:17" x14ac:dyDescent="0.2">
      <c r="A10279" t="s">
        <v>28017</v>
      </c>
      <c r="B10279" t="s">
        <v>88</v>
      </c>
      <c r="C10279" t="s">
        <v>145</v>
      </c>
      <c r="D10279" t="s">
        <v>17736</v>
      </c>
      <c r="E10279" t="s">
        <v>83</v>
      </c>
      <c r="F10279" t="s">
        <v>4943</v>
      </c>
      <c r="G10279">
        <v>0</v>
      </c>
      <c r="H10279">
        <v>0</v>
      </c>
      <c r="I10279">
        <v>0</v>
      </c>
      <c r="J10279">
        <v>0</v>
      </c>
      <c r="K10279">
        <v>0</v>
      </c>
      <c r="L10279">
        <v>0</v>
      </c>
      <c r="M10279">
        <v>10</v>
      </c>
      <c r="N10279">
        <v>0</v>
      </c>
      <c r="O10279">
        <v>0</v>
      </c>
      <c r="P10279">
        <v>0</v>
      </c>
      <c r="Q10279">
        <v>0</v>
      </c>
    </row>
    <row r="10280" spans="1:17" x14ac:dyDescent="0.2">
      <c r="A10280" t="s">
        <v>28018</v>
      </c>
      <c r="B10280" t="s">
        <v>88</v>
      </c>
      <c r="C10280" t="s">
        <v>145</v>
      </c>
      <c r="D10280" t="s">
        <v>17736</v>
      </c>
      <c r="E10280" t="s">
        <v>83</v>
      </c>
      <c r="F10280" t="s">
        <v>4925</v>
      </c>
      <c r="G10280">
        <v>0</v>
      </c>
      <c r="H10280">
        <v>0</v>
      </c>
      <c r="I10280">
        <v>0</v>
      </c>
      <c r="J10280">
        <v>0</v>
      </c>
      <c r="K10280">
        <v>0</v>
      </c>
      <c r="L10280">
        <v>0</v>
      </c>
      <c r="M10280">
        <v>0</v>
      </c>
      <c r="N10280">
        <v>9</v>
      </c>
      <c r="O10280">
        <v>7</v>
      </c>
      <c r="P10280">
        <v>2</v>
      </c>
      <c r="Q10280">
        <v>0</v>
      </c>
    </row>
    <row r="10281" spans="1:17" x14ac:dyDescent="0.2">
      <c r="A10281" t="s">
        <v>28019</v>
      </c>
      <c r="B10281" t="s">
        <v>88</v>
      </c>
      <c r="C10281" t="s">
        <v>145</v>
      </c>
      <c r="D10281" t="s">
        <v>17736</v>
      </c>
      <c r="E10281" t="s">
        <v>83</v>
      </c>
      <c r="F10281" t="s">
        <v>4927</v>
      </c>
      <c r="G10281">
        <v>0</v>
      </c>
      <c r="H10281">
        <v>0</v>
      </c>
      <c r="I10281">
        <v>0</v>
      </c>
      <c r="J10281">
        <v>0</v>
      </c>
      <c r="K10281">
        <v>0</v>
      </c>
      <c r="L10281">
        <v>0</v>
      </c>
      <c r="M10281">
        <v>0</v>
      </c>
      <c r="N10281">
        <v>7</v>
      </c>
      <c r="O10281">
        <v>5</v>
      </c>
      <c r="P10281">
        <v>2</v>
      </c>
      <c r="Q10281">
        <v>0</v>
      </c>
    </row>
    <row r="10282" spans="1:17" x14ac:dyDescent="0.2">
      <c r="A10282" t="s">
        <v>28020</v>
      </c>
      <c r="B10282" t="s">
        <v>88</v>
      </c>
      <c r="C10282" t="s">
        <v>145</v>
      </c>
      <c r="D10282" t="s">
        <v>17736</v>
      </c>
      <c r="E10282" t="s">
        <v>83</v>
      </c>
      <c r="F10282" t="s">
        <v>17734</v>
      </c>
      <c r="G10282">
        <v>10</v>
      </c>
      <c r="H10282">
        <v>0</v>
      </c>
      <c r="I10282">
        <v>0</v>
      </c>
      <c r="J10282">
        <v>0</v>
      </c>
      <c r="K10282">
        <v>0</v>
      </c>
      <c r="L10282">
        <v>0</v>
      </c>
      <c r="M10282">
        <v>0</v>
      </c>
      <c r="N10282">
        <v>0</v>
      </c>
      <c r="O10282">
        <v>0</v>
      </c>
      <c r="P10282">
        <v>0</v>
      </c>
      <c r="Q10282">
        <v>0</v>
      </c>
    </row>
    <row r="10283" spans="1:17" x14ac:dyDescent="0.2">
      <c r="A10283" t="s">
        <v>28021</v>
      </c>
      <c r="B10283" t="s">
        <v>88</v>
      </c>
      <c r="C10283" t="s">
        <v>145</v>
      </c>
      <c r="D10283" t="s">
        <v>17736</v>
      </c>
      <c r="E10283" t="s">
        <v>81</v>
      </c>
      <c r="F10283" t="s">
        <v>4929</v>
      </c>
      <c r="G10283">
        <v>0</v>
      </c>
      <c r="H10283">
        <v>10</v>
      </c>
      <c r="I10283">
        <v>0</v>
      </c>
      <c r="J10283">
        <v>9</v>
      </c>
      <c r="K10283">
        <v>0</v>
      </c>
      <c r="L10283">
        <v>1</v>
      </c>
      <c r="M10283">
        <v>0</v>
      </c>
      <c r="N10283">
        <v>0</v>
      </c>
      <c r="O10283">
        <v>0</v>
      </c>
      <c r="P10283">
        <v>0</v>
      </c>
      <c r="Q10283">
        <v>0</v>
      </c>
    </row>
    <row r="10284" spans="1:17" x14ac:dyDescent="0.2">
      <c r="A10284" t="s">
        <v>28022</v>
      </c>
      <c r="B10284" t="s">
        <v>88</v>
      </c>
      <c r="C10284" t="s">
        <v>145</v>
      </c>
      <c r="D10284" t="s">
        <v>17736</v>
      </c>
      <c r="E10284" t="s">
        <v>81</v>
      </c>
      <c r="F10284" t="s">
        <v>4931</v>
      </c>
      <c r="G10284">
        <v>0</v>
      </c>
      <c r="H10284">
        <v>10</v>
      </c>
      <c r="I10284">
        <v>0</v>
      </c>
      <c r="J10284">
        <v>9</v>
      </c>
      <c r="K10284">
        <v>0</v>
      </c>
      <c r="L10284">
        <v>1</v>
      </c>
      <c r="M10284">
        <v>0</v>
      </c>
      <c r="N10284">
        <v>0</v>
      </c>
      <c r="O10284">
        <v>0</v>
      </c>
      <c r="P10284">
        <v>0</v>
      </c>
      <c r="Q10284">
        <v>0</v>
      </c>
    </row>
    <row r="10285" spans="1:17" x14ac:dyDescent="0.2">
      <c r="A10285" t="s">
        <v>28023</v>
      </c>
      <c r="B10285" t="s">
        <v>88</v>
      </c>
      <c r="C10285" t="s">
        <v>145</v>
      </c>
      <c r="D10285" t="s">
        <v>17736</v>
      </c>
      <c r="E10285" t="s">
        <v>81</v>
      </c>
      <c r="F10285" t="s">
        <v>4933</v>
      </c>
      <c r="G10285">
        <v>0</v>
      </c>
      <c r="H10285">
        <v>0</v>
      </c>
      <c r="I10285">
        <v>0</v>
      </c>
      <c r="J10285">
        <v>0</v>
      </c>
      <c r="K10285">
        <v>0</v>
      </c>
      <c r="L10285">
        <v>0</v>
      </c>
      <c r="M10285">
        <v>10</v>
      </c>
      <c r="N10285">
        <v>0</v>
      </c>
      <c r="O10285">
        <v>0</v>
      </c>
      <c r="P10285">
        <v>0</v>
      </c>
      <c r="Q10285">
        <v>0</v>
      </c>
    </row>
    <row r="10286" spans="1:17" x14ac:dyDescent="0.2">
      <c r="A10286" t="s">
        <v>28024</v>
      </c>
      <c r="B10286" t="s">
        <v>88</v>
      </c>
      <c r="C10286" t="s">
        <v>145</v>
      </c>
      <c r="D10286" t="s">
        <v>17736</v>
      </c>
      <c r="E10286" t="s">
        <v>81</v>
      </c>
      <c r="F10286" t="s">
        <v>4935</v>
      </c>
      <c r="G10286">
        <v>0</v>
      </c>
      <c r="H10286">
        <v>10</v>
      </c>
      <c r="I10286">
        <v>0</v>
      </c>
      <c r="J10286">
        <v>9</v>
      </c>
      <c r="K10286">
        <v>0</v>
      </c>
      <c r="L10286">
        <v>1</v>
      </c>
      <c r="M10286">
        <v>0</v>
      </c>
      <c r="N10286">
        <v>0</v>
      </c>
      <c r="O10286">
        <v>0</v>
      </c>
      <c r="P10286">
        <v>0</v>
      </c>
      <c r="Q10286">
        <v>0</v>
      </c>
    </row>
    <row r="10287" spans="1:17" x14ac:dyDescent="0.2">
      <c r="A10287" t="s">
        <v>28025</v>
      </c>
      <c r="B10287" t="s">
        <v>88</v>
      </c>
      <c r="C10287" t="s">
        <v>145</v>
      </c>
      <c r="D10287" t="s">
        <v>17736</v>
      </c>
      <c r="E10287" t="s">
        <v>81</v>
      </c>
      <c r="F10287" t="s">
        <v>4937</v>
      </c>
      <c r="G10287">
        <v>0</v>
      </c>
      <c r="H10287">
        <v>10</v>
      </c>
      <c r="I10287">
        <v>0</v>
      </c>
      <c r="J10287">
        <v>9</v>
      </c>
      <c r="K10287">
        <v>0</v>
      </c>
      <c r="L10287">
        <v>1</v>
      </c>
      <c r="M10287">
        <v>0</v>
      </c>
      <c r="N10287">
        <v>0</v>
      </c>
      <c r="O10287">
        <v>0</v>
      </c>
      <c r="P10287">
        <v>0</v>
      </c>
      <c r="Q10287">
        <v>0</v>
      </c>
    </row>
    <row r="10288" spans="1:17" x14ac:dyDescent="0.2">
      <c r="A10288" t="s">
        <v>28026</v>
      </c>
      <c r="B10288" t="s">
        <v>88</v>
      </c>
      <c r="C10288" t="s">
        <v>145</v>
      </c>
      <c r="D10288" t="s">
        <v>17736</v>
      </c>
      <c r="E10288" t="s">
        <v>81</v>
      </c>
      <c r="F10288" t="s">
        <v>4939</v>
      </c>
      <c r="G10288">
        <v>0</v>
      </c>
      <c r="H10288">
        <v>0</v>
      </c>
      <c r="I10288">
        <v>0</v>
      </c>
      <c r="J10288">
        <v>0</v>
      </c>
      <c r="K10288">
        <v>0</v>
      </c>
      <c r="L10288">
        <v>0</v>
      </c>
      <c r="M10288">
        <v>10</v>
      </c>
      <c r="N10288">
        <v>0</v>
      </c>
      <c r="O10288">
        <v>0</v>
      </c>
      <c r="P10288">
        <v>0</v>
      </c>
      <c r="Q10288">
        <v>0</v>
      </c>
    </row>
    <row r="10289" spans="1:17" x14ac:dyDescent="0.2">
      <c r="A10289" t="s">
        <v>28027</v>
      </c>
      <c r="B10289" t="s">
        <v>88</v>
      </c>
      <c r="C10289" t="s">
        <v>145</v>
      </c>
      <c r="D10289" t="s">
        <v>17736</v>
      </c>
      <c r="E10289" t="s">
        <v>81</v>
      </c>
      <c r="F10289" t="s">
        <v>4941</v>
      </c>
      <c r="G10289">
        <v>0</v>
      </c>
      <c r="H10289">
        <v>10</v>
      </c>
      <c r="I10289">
        <v>0</v>
      </c>
      <c r="J10289">
        <v>9</v>
      </c>
      <c r="K10289">
        <v>0</v>
      </c>
      <c r="L10289">
        <v>1</v>
      </c>
      <c r="M10289">
        <v>0</v>
      </c>
      <c r="N10289">
        <v>0</v>
      </c>
      <c r="O10289">
        <v>0</v>
      </c>
      <c r="P10289">
        <v>0</v>
      </c>
      <c r="Q10289">
        <v>0</v>
      </c>
    </row>
    <row r="10290" spans="1:17" x14ac:dyDescent="0.2">
      <c r="A10290" t="s">
        <v>28028</v>
      </c>
      <c r="B10290" t="s">
        <v>88</v>
      </c>
      <c r="C10290" t="s">
        <v>145</v>
      </c>
      <c r="D10290" t="s">
        <v>17736</v>
      </c>
      <c r="E10290" t="s">
        <v>81</v>
      </c>
      <c r="F10290" t="s">
        <v>4943</v>
      </c>
      <c r="G10290">
        <v>0</v>
      </c>
      <c r="H10290">
        <v>0</v>
      </c>
      <c r="I10290">
        <v>0</v>
      </c>
      <c r="J10290">
        <v>0</v>
      </c>
      <c r="K10290">
        <v>0</v>
      </c>
      <c r="L10290">
        <v>0</v>
      </c>
      <c r="M10290">
        <v>10</v>
      </c>
      <c r="N10290">
        <v>0</v>
      </c>
      <c r="O10290">
        <v>0</v>
      </c>
      <c r="P10290">
        <v>0</v>
      </c>
      <c r="Q10290">
        <v>0</v>
      </c>
    </row>
    <row r="10291" spans="1:17" x14ac:dyDescent="0.2">
      <c r="A10291" t="s">
        <v>28029</v>
      </c>
      <c r="B10291" t="s">
        <v>88</v>
      </c>
      <c r="C10291" t="s">
        <v>145</v>
      </c>
      <c r="D10291" t="s">
        <v>17736</v>
      </c>
      <c r="E10291" t="s">
        <v>81</v>
      </c>
      <c r="F10291" t="s">
        <v>4925</v>
      </c>
      <c r="G10291">
        <v>0</v>
      </c>
      <c r="H10291">
        <v>0</v>
      </c>
      <c r="I10291">
        <v>0</v>
      </c>
      <c r="J10291">
        <v>0</v>
      </c>
      <c r="K10291">
        <v>0</v>
      </c>
      <c r="L10291">
        <v>0</v>
      </c>
      <c r="M10291">
        <v>0</v>
      </c>
      <c r="N10291">
        <v>10</v>
      </c>
      <c r="O10291">
        <v>9</v>
      </c>
      <c r="P10291">
        <v>1</v>
      </c>
      <c r="Q10291">
        <v>0</v>
      </c>
    </row>
    <row r="10292" spans="1:17" x14ac:dyDescent="0.2">
      <c r="A10292" t="s">
        <v>28030</v>
      </c>
      <c r="B10292" t="s">
        <v>88</v>
      </c>
      <c r="C10292" t="s">
        <v>145</v>
      </c>
      <c r="D10292" t="s">
        <v>17736</v>
      </c>
      <c r="E10292" t="s">
        <v>81</v>
      </c>
      <c r="F10292" t="s">
        <v>4927</v>
      </c>
      <c r="G10292">
        <v>0</v>
      </c>
      <c r="H10292">
        <v>0</v>
      </c>
      <c r="I10292">
        <v>0</v>
      </c>
      <c r="J10292">
        <v>0</v>
      </c>
      <c r="K10292">
        <v>0</v>
      </c>
      <c r="L10292">
        <v>0</v>
      </c>
      <c r="M10292">
        <v>0</v>
      </c>
      <c r="N10292">
        <v>8</v>
      </c>
      <c r="O10292">
        <v>8</v>
      </c>
      <c r="P10292">
        <v>0</v>
      </c>
      <c r="Q10292">
        <v>0</v>
      </c>
    </row>
    <row r="10293" spans="1:17" x14ac:dyDescent="0.2">
      <c r="A10293" t="s">
        <v>28031</v>
      </c>
      <c r="B10293" t="s">
        <v>88</v>
      </c>
      <c r="C10293" t="s">
        <v>145</v>
      </c>
      <c r="D10293" t="s">
        <v>17736</v>
      </c>
      <c r="E10293" t="s">
        <v>81</v>
      </c>
      <c r="F10293" t="s">
        <v>17734</v>
      </c>
      <c r="G10293">
        <v>10</v>
      </c>
      <c r="H10293">
        <v>0</v>
      </c>
      <c r="I10293">
        <v>0</v>
      </c>
      <c r="J10293">
        <v>0</v>
      </c>
      <c r="K10293">
        <v>0</v>
      </c>
      <c r="L10293">
        <v>0</v>
      </c>
      <c r="M10293">
        <v>0</v>
      </c>
      <c r="N10293">
        <v>0</v>
      </c>
      <c r="O10293">
        <v>0</v>
      </c>
      <c r="P10293">
        <v>0</v>
      </c>
      <c r="Q10293">
        <v>0</v>
      </c>
    </row>
    <row r="10294" spans="1:17" x14ac:dyDescent="0.2">
      <c r="A10294" t="s">
        <v>28032</v>
      </c>
      <c r="B10294" t="s">
        <v>88</v>
      </c>
      <c r="C10294" t="s">
        <v>145</v>
      </c>
      <c r="D10294" t="s">
        <v>17748</v>
      </c>
      <c r="E10294" t="s">
        <v>83</v>
      </c>
      <c r="F10294" t="s">
        <v>17749</v>
      </c>
      <c r="G10294">
        <v>0</v>
      </c>
      <c r="H10294">
        <v>0</v>
      </c>
      <c r="I10294">
        <v>0</v>
      </c>
      <c r="J10294">
        <v>0</v>
      </c>
      <c r="K10294">
        <v>0</v>
      </c>
      <c r="L10294">
        <v>0</v>
      </c>
      <c r="M10294">
        <v>0</v>
      </c>
      <c r="N10294">
        <v>3</v>
      </c>
      <c r="O10294">
        <v>2</v>
      </c>
      <c r="P10294">
        <v>1</v>
      </c>
      <c r="Q10294">
        <v>0</v>
      </c>
    </row>
    <row r="10295" spans="1:17" x14ac:dyDescent="0.2">
      <c r="A10295" t="s">
        <v>28033</v>
      </c>
      <c r="B10295" t="s">
        <v>88</v>
      </c>
      <c r="C10295" t="s">
        <v>145</v>
      </c>
      <c r="D10295" t="s">
        <v>17748</v>
      </c>
      <c r="E10295" t="s">
        <v>83</v>
      </c>
      <c r="F10295" t="s">
        <v>17734</v>
      </c>
      <c r="G10295">
        <v>3</v>
      </c>
      <c r="H10295">
        <v>0</v>
      </c>
      <c r="I10295">
        <v>0</v>
      </c>
      <c r="J10295">
        <v>0</v>
      </c>
      <c r="K10295">
        <v>0</v>
      </c>
      <c r="L10295">
        <v>0</v>
      </c>
      <c r="M10295">
        <v>0</v>
      </c>
      <c r="N10295">
        <v>0</v>
      </c>
      <c r="O10295">
        <v>0</v>
      </c>
      <c r="P10295">
        <v>0</v>
      </c>
      <c r="Q10295">
        <v>0</v>
      </c>
    </row>
    <row r="10296" spans="1:17" x14ac:dyDescent="0.2">
      <c r="A10296" t="s">
        <v>28034</v>
      </c>
      <c r="B10296" t="s">
        <v>88</v>
      </c>
      <c r="C10296" t="s">
        <v>145</v>
      </c>
      <c r="D10296" t="s">
        <v>17748</v>
      </c>
      <c r="E10296" t="s">
        <v>81</v>
      </c>
      <c r="F10296" t="s">
        <v>17749</v>
      </c>
      <c r="G10296">
        <v>0</v>
      </c>
      <c r="H10296">
        <v>0</v>
      </c>
      <c r="I10296">
        <v>0</v>
      </c>
      <c r="J10296">
        <v>0</v>
      </c>
      <c r="K10296">
        <v>0</v>
      </c>
      <c r="L10296">
        <v>0</v>
      </c>
      <c r="M10296">
        <v>0</v>
      </c>
      <c r="N10296">
        <v>2</v>
      </c>
      <c r="O10296">
        <v>1</v>
      </c>
      <c r="P10296">
        <v>1</v>
      </c>
      <c r="Q10296">
        <v>0</v>
      </c>
    </row>
    <row r="10297" spans="1:17" x14ac:dyDescent="0.2">
      <c r="A10297" t="s">
        <v>28035</v>
      </c>
      <c r="B10297" t="s">
        <v>88</v>
      </c>
      <c r="C10297" t="s">
        <v>145</v>
      </c>
      <c r="D10297" t="s">
        <v>17748</v>
      </c>
      <c r="E10297" t="s">
        <v>81</v>
      </c>
      <c r="F10297" t="s">
        <v>17734</v>
      </c>
      <c r="G10297">
        <v>2</v>
      </c>
      <c r="H10297">
        <v>0</v>
      </c>
      <c r="I10297">
        <v>0</v>
      </c>
      <c r="J10297">
        <v>0</v>
      </c>
      <c r="K10297">
        <v>0</v>
      </c>
      <c r="L10297">
        <v>0</v>
      </c>
      <c r="M10297">
        <v>0</v>
      </c>
      <c r="N10297">
        <v>0</v>
      </c>
      <c r="O10297">
        <v>0</v>
      </c>
      <c r="P10297">
        <v>0</v>
      </c>
      <c r="Q10297">
        <v>0</v>
      </c>
    </row>
    <row r="10298" spans="1:17" x14ac:dyDescent="0.2">
      <c r="A10298" t="s">
        <v>28036</v>
      </c>
      <c r="B10298" t="s">
        <v>88</v>
      </c>
      <c r="C10298" t="s">
        <v>146</v>
      </c>
      <c r="D10298" t="s">
        <v>17768</v>
      </c>
      <c r="E10298" t="s">
        <v>83</v>
      </c>
      <c r="F10298" t="s">
        <v>17734</v>
      </c>
      <c r="G10298">
        <v>1</v>
      </c>
      <c r="H10298">
        <v>0</v>
      </c>
      <c r="I10298">
        <v>0</v>
      </c>
      <c r="J10298">
        <v>0</v>
      </c>
      <c r="K10298">
        <v>0</v>
      </c>
      <c r="L10298">
        <v>0</v>
      </c>
      <c r="M10298">
        <v>0</v>
      </c>
      <c r="N10298">
        <v>0</v>
      </c>
      <c r="O10298">
        <v>0</v>
      </c>
      <c r="P10298">
        <v>0</v>
      </c>
      <c r="Q10298">
        <v>0</v>
      </c>
    </row>
    <row r="10299" spans="1:17" x14ac:dyDescent="0.2">
      <c r="A10299" t="s">
        <v>28037</v>
      </c>
      <c r="B10299" t="s">
        <v>88</v>
      </c>
      <c r="C10299" t="s">
        <v>146</v>
      </c>
      <c r="D10299" t="s">
        <v>17736</v>
      </c>
      <c r="E10299" t="s">
        <v>83</v>
      </c>
      <c r="F10299" t="s">
        <v>4929</v>
      </c>
      <c r="G10299">
        <v>0</v>
      </c>
      <c r="H10299">
        <v>11</v>
      </c>
      <c r="I10299">
        <v>2</v>
      </c>
      <c r="J10299">
        <v>9</v>
      </c>
      <c r="K10299">
        <v>0</v>
      </c>
      <c r="L10299">
        <v>0</v>
      </c>
      <c r="M10299">
        <v>0</v>
      </c>
      <c r="N10299">
        <v>0</v>
      </c>
      <c r="O10299">
        <v>0</v>
      </c>
      <c r="P10299">
        <v>0</v>
      </c>
      <c r="Q10299">
        <v>0</v>
      </c>
    </row>
    <row r="10300" spans="1:17" x14ac:dyDescent="0.2">
      <c r="A10300" t="s">
        <v>28038</v>
      </c>
      <c r="B10300" t="s">
        <v>88</v>
      </c>
      <c r="C10300" t="s">
        <v>146</v>
      </c>
      <c r="D10300" t="s">
        <v>17736</v>
      </c>
      <c r="E10300" t="s">
        <v>83</v>
      </c>
      <c r="F10300" t="s">
        <v>4931</v>
      </c>
      <c r="G10300">
        <v>0</v>
      </c>
      <c r="H10300">
        <v>11</v>
      </c>
      <c r="I10300">
        <v>2</v>
      </c>
      <c r="J10300">
        <v>9</v>
      </c>
      <c r="K10300">
        <v>0</v>
      </c>
      <c r="L10300">
        <v>0</v>
      </c>
      <c r="M10300">
        <v>0</v>
      </c>
      <c r="N10300">
        <v>0</v>
      </c>
      <c r="O10300">
        <v>0</v>
      </c>
      <c r="P10300">
        <v>0</v>
      </c>
      <c r="Q10300">
        <v>0</v>
      </c>
    </row>
    <row r="10301" spans="1:17" x14ac:dyDescent="0.2">
      <c r="A10301" t="s">
        <v>28039</v>
      </c>
      <c r="B10301" t="s">
        <v>88</v>
      </c>
      <c r="C10301" t="s">
        <v>146</v>
      </c>
      <c r="D10301" t="s">
        <v>17736</v>
      </c>
      <c r="E10301" t="s">
        <v>83</v>
      </c>
      <c r="F10301" t="s">
        <v>4933</v>
      </c>
      <c r="G10301">
        <v>0</v>
      </c>
      <c r="H10301">
        <v>0</v>
      </c>
      <c r="I10301">
        <v>0</v>
      </c>
      <c r="J10301">
        <v>0</v>
      </c>
      <c r="K10301">
        <v>0</v>
      </c>
      <c r="L10301">
        <v>0</v>
      </c>
      <c r="M10301">
        <v>11</v>
      </c>
      <c r="N10301">
        <v>0</v>
      </c>
      <c r="O10301">
        <v>0</v>
      </c>
      <c r="P10301">
        <v>0</v>
      </c>
      <c r="Q10301">
        <v>0</v>
      </c>
    </row>
    <row r="10302" spans="1:17" x14ac:dyDescent="0.2">
      <c r="A10302" t="s">
        <v>28040</v>
      </c>
      <c r="B10302" t="s">
        <v>88</v>
      </c>
      <c r="C10302" t="s">
        <v>146</v>
      </c>
      <c r="D10302" t="s">
        <v>17736</v>
      </c>
      <c r="E10302" t="s">
        <v>83</v>
      </c>
      <c r="F10302" t="s">
        <v>4935</v>
      </c>
      <c r="G10302">
        <v>0</v>
      </c>
      <c r="H10302">
        <v>11</v>
      </c>
      <c r="I10302">
        <v>2</v>
      </c>
      <c r="J10302">
        <v>9</v>
      </c>
      <c r="K10302">
        <v>0</v>
      </c>
      <c r="L10302">
        <v>0</v>
      </c>
      <c r="M10302">
        <v>0</v>
      </c>
      <c r="N10302">
        <v>0</v>
      </c>
      <c r="O10302">
        <v>0</v>
      </c>
      <c r="P10302">
        <v>0</v>
      </c>
      <c r="Q10302">
        <v>0</v>
      </c>
    </row>
    <row r="10303" spans="1:17" x14ac:dyDescent="0.2">
      <c r="A10303" t="s">
        <v>28041</v>
      </c>
      <c r="B10303" t="s">
        <v>88</v>
      </c>
      <c r="C10303" t="s">
        <v>146</v>
      </c>
      <c r="D10303" t="s">
        <v>17736</v>
      </c>
      <c r="E10303" t="s">
        <v>83</v>
      </c>
      <c r="F10303" t="s">
        <v>4937</v>
      </c>
      <c r="G10303">
        <v>0</v>
      </c>
      <c r="H10303">
        <v>11</v>
      </c>
      <c r="I10303">
        <v>2</v>
      </c>
      <c r="J10303">
        <v>9</v>
      </c>
      <c r="K10303">
        <v>0</v>
      </c>
      <c r="L10303">
        <v>0</v>
      </c>
      <c r="M10303">
        <v>0</v>
      </c>
      <c r="N10303">
        <v>0</v>
      </c>
      <c r="O10303">
        <v>0</v>
      </c>
      <c r="P10303">
        <v>0</v>
      </c>
      <c r="Q10303">
        <v>0</v>
      </c>
    </row>
    <row r="10304" spans="1:17" x14ac:dyDescent="0.2">
      <c r="A10304" t="s">
        <v>28042</v>
      </c>
      <c r="B10304" t="s">
        <v>88</v>
      </c>
      <c r="C10304" t="s">
        <v>146</v>
      </c>
      <c r="D10304" t="s">
        <v>17736</v>
      </c>
      <c r="E10304" t="s">
        <v>83</v>
      </c>
      <c r="F10304" t="s">
        <v>4939</v>
      </c>
      <c r="G10304">
        <v>0</v>
      </c>
      <c r="H10304">
        <v>0</v>
      </c>
      <c r="I10304">
        <v>0</v>
      </c>
      <c r="J10304">
        <v>0</v>
      </c>
      <c r="K10304">
        <v>0</v>
      </c>
      <c r="L10304">
        <v>0</v>
      </c>
      <c r="M10304">
        <v>11</v>
      </c>
      <c r="N10304">
        <v>0</v>
      </c>
      <c r="O10304">
        <v>0</v>
      </c>
      <c r="P10304">
        <v>0</v>
      </c>
      <c r="Q10304">
        <v>0</v>
      </c>
    </row>
    <row r="10305" spans="1:17" x14ac:dyDescent="0.2">
      <c r="A10305" t="s">
        <v>28043</v>
      </c>
      <c r="B10305" t="s">
        <v>88</v>
      </c>
      <c r="C10305" t="s">
        <v>209</v>
      </c>
      <c r="D10305" t="s">
        <v>17748</v>
      </c>
      <c r="E10305" t="s">
        <v>81</v>
      </c>
      <c r="F10305" t="s">
        <v>17749</v>
      </c>
      <c r="G10305">
        <v>0</v>
      </c>
      <c r="H10305">
        <v>0</v>
      </c>
      <c r="I10305">
        <v>0</v>
      </c>
      <c r="J10305">
        <v>0</v>
      </c>
      <c r="K10305">
        <v>0</v>
      </c>
      <c r="L10305">
        <v>0</v>
      </c>
      <c r="M10305">
        <v>0</v>
      </c>
      <c r="N10305">
        <v>1</v>
      </c>
      <c r="O10305">
        <v>1</v>
      </c>
      <c r="P10305">
        <v>0</v>
      </c>
      <c r="Q10305">
        <v>0</v>
      </c>
    </row>
    <row r="10306" spans="1:17" x14ac:dyDescent="0.2">
      <c r="A10306" t="s">
        <v>28044</v>
      </c>
      <c r="B10306" t="s">
        <v>88</v>
      </c>
      <c r="C10306" t="s">
        <v>209</v>
      </c>
      <c r="D10306" t="s">
        <v>17748</v>
      </c>
      <c r="E10306" t="s">
        <v>81</v>
      </c>
      <c r="F10306" t="s">
        <v>17734</v>
      </c>
      <c r="G10306">
        <v>1</v>
      </c>
      <c r="H10306">
        <v>0</v>
      </c>
      <c r="I10306">
        <v>0</v>
      </c>
      <c r="J10306">
        <v>0</v>
      </c>
      <c r="K10306">
        <v>0</v>
      </c>
      <c r="L10306">
        <v>0</v>
      </c>
      <c r="M10306">
        <v>0</v>
      </c>
      <c r="N10306">
        <v>0</v>
      </c>
      <c r="O10306">
        <v>0</v>
      </c>
      <c r="P10306">
        <v>0</v>
      </c>
      <c r="Q10306">
        <v>0</v>
      </c>
    </row>
    <row r="10307" spans="1:17" x14ac:dyDescent="0.2">
      <c r="A10307" t="s">
        <v>28045</v>
      </c>
      <c r="B10307" t="s">
        <v>88</v>
      </c>
      <c r="C10307" t="s">
        <v>210</v>
      </c>
      <c r="D10307" t="s">
        <v>17736</v>
      </c>
      <c r="E10307" t="s">
        <v>83</v>
      </c>
      <c r="F10307" t="s">
        <v>4929</v>
      </c>
      <c r="G10307">
        <v>0</v>
      </c>
      <c r="H10307">
        <v>10</v>
      </c>
      <c r="I10307">
        <v>2</v>
      </c>
      <c r="J10307">
        <v>7</v>
      </c>
      <c r="K10307">
        <v>1</v>
      </c>
      <c r="L10307">
        <v>0</v>
      </c>
      <c r="M10307">
        <v>0</v>
      </c>
      <c r="N10307">
        <v>0</v>
      </c>
      <c r="O10307">
        <v>0</v>
      </c>
      <c r="P10307">
        <v>0</v>
      </c>
      <c r="Q10307">
        <v>0</v>
      </c>
    </row>
    <row r="10308" spans="1:17" x14ac:dyDescent="0.2">
      <c r="A10308" t="s">
        <v>28046</v>
      </c>
      <c r="B10308" t="s">
        <v>88</v>
      </c>
      <c r="C10308" t="s">
        <v>210</v>
      </c>
      <c r="D10308" t="s">
        <v>17736</v>
      </c>
      <c r="E10308" t="s">
        <v>83</v>
      </c>
      <c r="F10308" t="s">
        <v>4931</v>
      </c>
      <c r="G10308">
        <v>0</v>
      </c>
      <c r="H10308">
        <v>10</v>
      </c>
      <c r="I10308">
        <v>2</v>
      </c>
      <c r="J10308">
        <v>7</v>
      </c>
      <c r="K10308">
        <v>1</v>
      </c>
      <c r="L10308">
        <v>0</v>
      </c>
      <c r="M10308">
        <v>0</v>
      </c>
      <c r="N10308">
        <v>0</v>
      </c>
      <c r="O10308">
        <v>0</v>
      </c>
      <c r="P10308">
        <v>0</v>
      </c>
      <c r="Q10308">
        <v>0</v>
      </c>
    </row>
    <row r="10309" spans="1:17" x14ac:dyDescent="0.2">
      <c r="A10309" t="s">
        <v>28047</v>
      </c>
      <c r="B10309" t="s">
        <v>88</v>
      </c>
      <c r="C10309" t="s">
        <v>210</v>
      </c>
      <c r="D10309" t="s">
        <v>17736</v>
      </c>
      <c r="E10309" t="s">
        <v>83</v>
      </c>
      <c r="F10309" t="s">
        <v>4933</v>
      </c>
      <c r="G10309">
        <v>0</v>
      </c>
      <c r="H10309">
        <v>0</v>
      </c>
      <c r="I10309">
        <v>0</v>
      </c>
      <c r="J10309">
        <v>0</v>
      </c>
      <c r="K10309">
        <v>0</v>
      </c>
      <c r="L10309">
        <v>0</v>
      </c>
      <c r="M10309">
        <v>10</v>
      </c>
      <c r="N10309">
        <v>0</v>
      </c>
      <c r="O10309">
        <v>0</v>
      </c>
      <c r="P10309">
        <v>0</v>
      </c>
      <c r="Q10309">
        <v>0</v>
      </c>
    </row>
    <row r="10310" spans="1:17" x14ac:dyDescent="0.2">
      <c r="A10310" t="s">
        <v>28048</v>
      </c>
      <c r="B10310" t="s">
        <v>88</v>
      </c>
      <c r="C10310" t="s">
        <v>210</v>
      </c>
      <c r="D10310" t="s">
        <v>17736</v>
      </c>
      <c r="E10310" t="s">
        <v>83</v>
      </c>
      <c r="F10310" t="s">
        <v>4935</v>
      </c>
      <c r="G10310">
        <v>0</v>
      </c>
      <c r="H10310">
        <v>10</v>
      </c>
      <c r="I10310">
        <v>2</v>
      </c>
      <c r="J10310">
        <v>7</v>
      </c>
      <c r="K10310">
        <v>1</v>
      </c>
      <c r="L10310">
        <v>0</v>
      </c>
      <c r="M10310">
        <v>0</v>
      </c>
      <c r="N10310">
        <v>0</v>
      </c>
      <c r="O10310">
        <v>0</v>
      </c>
      <c r="P10310">
        <v>0</v>
      </c>
      <c r="Q10310">
        <v>0</v>
      </c>
    </row>
    <row r="10311" spans="1:17" x14ac:dyDescent="0.2">
      <c r="A10311" t="s">
        <v>28049</v>
      </c>
      <c r="B10311" t="s">
        <v>88</v>
      </c>
      <c r="C10311" t="s">
        <v>210</v>
      </c>
      <c r="D10311" t="s">
        <v>17736</v>
      </c>
      <c r="E10311" t="s">
        <v>83</v>
      </c>
      <c r="F10311" t="s">
        <v>4937</v>
      </c>
      <c r="G10311">
        <v>0</v>
      </c>
      <c r="H10311">
        <v>10</v>
      </c>
      <c r="I10311">
        <v>2</v>
      </c>
      <c r="J10311">
        <v>7</v>
      </c>
      <c r="K10311">
        <v>1</v>
      </c>
      <c r="L10311">
        <v>0</v>
      </c>
      <c r="M10311">
        <v>0</v>
      </c>
      <c r="N10311">
        <v>0</v>
      </c>
      <c r="O10311">
        <v>0</v>
      </c>
      <c r="P10311">
        <v>0</v>
      </c>
      <c r="Q10311">
        <v>0</v>
      </c>
    </row>
    <row r="10312" spans="1:17" x14ac:dyDescent="0.2">
      <c r="A10312" t="s">
        <v>28050</v>
      </c>
      <c r="B10312" t="s">
        <v>88</v>
      </c>
      <c r="C10312" t="s">
        <v>210</v>
      </c>
      <c r="D10312" t="s">
        <v>17736</v>
      </c>
      <c r="E10312" t="s">
        <v>83</v>
      </c>
      <c r="F10312" t="s">
        <v>4939</v>
      </c>
      <c r="G10312">
        <v>0</v>
      </c>
      <c r="H10312">
        <v>0</v>
      </c>
      <c r="I10312">
        <v>0</v>
      </c>
      <c r="J10312">
        <v>0</v>
      </c>
      <c r="K10312">
        <v>0</v>
      </c>
      <c r="L10312">
        <v>0</v>
      </c>
      <c r="M10312">
        <v>10</v>
      </c>
      <c r="N10312">
        <v>0</v>
      </c>
      <c r="O10312">
        <v>0</v>
      </c>
      <c r="P10312">
        <v>0</v>
      </c>
      <c r="Q10312">
        <v>0</v>
      </c>
    </row>
    <row r="10313" spans="1:17" x14ac:dyDescent="0.2">
      <c r="A10313" t="s">
        <v>28051</v>
      </c>
      <c r="B10313" t="s">
        <v>88</v>
      </c>
      <c r="C10313" t="s">
        <v>210</v>
      </c>
      <c r="D10313" t="s">
        <v>17736</v>
      </c>
      <c r="E10313" t="s">
        <v>83</v>
      </c>
      <c r="F10313" t="s">
        <v>4941</v>
      </c>
      <c r="G10313">
        <v>0</v>
      </c>
      <c r="H10313">
        <v>10</v>
      </c>
      <c r="I10313">
        <v>2</v>
      </c>
      <c r="J10313">
        <v>7</v>
      </c>
      <c r="K10313">
        <v>1</v>
      </c>
      <c r="L10313">
        <v>0</v>
      </c>
      <c r="M10313">
        <v>0</v>
      </c>
      <c r="N10313">
        <v>0</v>
      </c>
      <c r="O10313">
        <v>0</v>
      </c>
      <c r="P10313">
        <v>0</v>
      </c>
      <c r="Q10313">
        <v>0</v>
      </c>
    </row>
    <row r="10314" spans="1:17" x14ac:dyDescent="0.2">
      <c r="A10314" t="s">
        <v>28052</v>
      </c>
      <c r="B10314" t="s">
        <v>88</v>
      </c>
      <c r="C10314" t="s">
        <v>210</v>
      </c>
      <c r="D10314" t="s">
        <v>17736</v>
      </c>
      <c r="E10314" t="s">
        <v>83</v>
      </c>
      <c r="F10314" t="s">
        <v>4943</v>
      </c>
      <c r="G10314">
        <v>0</v>
      </c>
      <c r="H10314">
        <v>0</v>
      </c>
      <c r="I10314">
        <v>0</v>
      </c>
      <c r="J10314">
        <v>0</v>
      </c>
      <c r="K10314">
        <v>0</v>
      </c>
      <c r="L10314">
        <v>0</v>
      </c>
      <c r="M10314">
        <v>10</v>
      </c>
      <c r="N10314">
        <v>0</v>
      </c>
      <c r="O10314">
        <v>0</v>
      </c>
      <c r="P10314">
        <v>0</v>
      </c>
      <c r="Q10314">
        <v>0</v>
      </c>
    </row>
    <row r="10315" spans="1:17" x14ac:dyDescent="0.2">
      <c r="A10315" t="s">
        <v>28053</v>
      </c>
      <c r="B10315" t="s">
        <v>88</v>
      </c>
      <c r="C10315" t="s">
        <v>210</v>
      </c>
      <c r="D10315" t="s">
        <v>17736</v>
      </c>
      <c r="E10315" t="s">
        <v>83</v>
      </c>
      <c r="F10315" t="s">
        <v>4925</v>
      </c>
      <c r="G10315">
        <v>0</v>
      </c>
      <c r="H10315">
        <v>0</v>
      </c>
      <c r="I10315">
        <v>0</v>
      </c>
      <c r="J10315">
        <v>0</v>
      </c>
      <c r="K10315">
        <v>0</v>
      </c>
      <c r="L10315">
        <v>0</v>
      </c>
      <c r="M10315">
        <v>0</v>
      </c>
      <c r="N10315">
        <v>10</v>
      </c>
      <c r="O10315">
        <v>9</v>
      </c>
      <c r="P10315">
        <v>1</v>
      </c>
      <c r="Q10315">
        <v>0</v>
      </c>
    </row>
    <row r="10316" spans="1:17" x14ac:dyDescent="0.2">
      <c r="A10316" t="s">
        <v>28054</v>
      </c>
      <c r="B10316" t="s">
        <v>88</v>
      </c>
      <c r="C10316" t="s">
        <v>210</v>
      </c>
      <c r="D10316" t="s">
        <v>17736</v>
      </c>
      <c r="E10316" t="s">
        <v>83</v>
      </c>
      <c r="F10316" t="s">
        <v>4927</v>
      </c>
      <c r="G10316">
        <v>0</v>
      </c>
      <c r="H10316">
        <v>0</v>
      </c>
      <c r="I10316">
        <v>0</v>
      </c>
      <c r="J10316">
        <v>0</v>
      </c>
      <c r="K10316">
        <v>0</v>
      </c>
      <c r="L10316">
        <v>0</v>
      </c>
      <c r="M10316">
        <v>0</v>
      </c>
      <c r="N10316">
        <v>10</v>
      </c>
      <c r="O10316">
        <v>9</v>
      </c>
      <c r="P10316">
        <v>1</v>
      </c>
      <c r="Q10316">
        <v>0</v>
      </c>
    </row>
    <row r="10317" spans="1:17" x14ac:dyDescent="0.2">
      <c r="A10317" t="s">
        <v>28055</v>
      </c>
      <c r="B10317" t="s">
        <v>88</v>
      </c>
      <c r="C10317" t="s">
        <v>210</v>
      </c>
      <c r="D10317" t="s">
        <v>17736</v>
      </c>
      <c r="E10317" t="s">
        <v>83</v>
      </c>
      <c r="F10317" t="s">
        <v>17734</v>
      </c>
      <c r="G10317">
        <v>10</v>
      </c>
      <c r="H10317">
        <v>0</v>
      </c>
      <c r="I10317">
        <v>0</v>
      </c>
      <c r="J10317">
        <v>0</v>
      </c>
      <c r="K10317">
        <v>0</v>
      </c>
      <c r="L10317">
        <v>0</v>
      </c>
      <c r="M10317">
        <v>0</v>
      </c>
      <c r="N10317">
        <v>0</v>
      </c>
      <c r="O10317">
        <v>0</v>
      </c>
      <c r="P10317">
        <v>0</v>
      </c>
      <c r="Q10317">
        <v>0</v>
      </c>
    </row>
    <row r="10318" spans="1:17" x14ac:dyDescent="0.2">
      <c r="A10318" t="s">
        <v>28056</v>
      </c>
      <c r="B10318" t="s">
        <v>88</v>
      </c>
      <c r="C10318" t="s">
        <v>210</v>
      </c>
      <c r="D10318" t="s">
        <v>17736</v>
      </c>
      <c r="E10318" t="s">
        <v>81</v>
      </c>
      <c r="F10318" t="s">
        <v>4929</v>
      </c>
      <c r="G10318">
        <v>0</v>
      </c>
      <c r="H10318">
        <v>25</v>
      </c>
      <c r="I10318">
        <v>5</v>
      </c>
      <c r="J10318">
        <v>19</v>
      </c>
      <c r="K10318">
        <v>1</v>
      </c>
      <c r="L10318">
        <v>0</v>
      </c>
      <c r="M10318">
        <v>0</v>
      </c>
      <c r="N10318">
        <v>0</v>
      </c>
      <c r="O10318">
        <v>0</v>
      </c>
      <c r="P10318">
        <v>0</v>
      </c>
      <c r="Q10318">
        <v>0</v>
      </c>
    </row>
    <row r="10319" spans="1:17" x14ac:dyDescent="0.2">
      <c r="A10319" t="s">
        <v>28057</v>
      </c>
      <c r="B10319" t="s">
        <v>88</v>
      </c>
      <c r="C10319" t="s">
        <v>210</v>
      </c>
      <c r="D10319" t="s">
        <v>17736</v>
      </c>
      <c r="E10319" t="s">
        <v>81</v>
      </c>
      <c r="F10319" t="s">
        <v>4931</v>
      </c>
      <c r="G10319">
        <v>0</v>
      </c>
      <c r="H10319">
        <v>25</v>
      </c>
      <c r="I10319">
        <v>5</v>
      </c>
      <c r="J10319">
        <v>19</v>
      </c>
      <c r="K10319">
        <v>1</v>
      </c>
      <c r="L10319">
        <v>0</v>
      </c>
      <c r="M10319">
        <v>0</v>
      </c>
      <c r="N10319">
        <v>0</v>
      </c>
      <c r="O10319">
        <v>0</v>
      </c>
      <c r="P10319">
        <v>0</v>
      </c>
      <c r="Q10319">
        <v>0</v>
      </c>
    </row>
    <row r="10320" spans="1:17" x14ac:dyDescent="0.2">
      <c r="A10320" t="s">
        <v>28058</v>
      </c>
      <c r="B10320" t="s">
        <v>88</v>
      </c>
      <c r="C10320" t="s">
        <v>210</v>
      </c>
      <c r="D10320" t="s">
        <v>17736</v>
      </c>
      <c r="E10320" t="s">
        <v>81</v>
      </c>
      <c r="F10320" t="s">
        <v>4933</v>
      </c>
      <c r="G10320">
        <v>0</v>
      </c>
      <c r="H10320">
        <v>0</v>
      </c>
      <c r="I10320">
        <v>0</v>
      </c>
      <c r="J10320">
        <v>0</v>
      </c>
      <c r="K10320">
        <v>0</v>
      </c>
      <c r="L10320">
        <v>0</v>
      </c>
      <c r="M10320">
        <v>25</v>
      </c>
      <c r="N10320">
        <v>0</v>
      </c>
      <c r="O10320">
        <v>0</v>
      </c>
      <c r="P10320">
        <v>0</v>
      </c>
      <c r="Q10320">
        <v>0</v>
      </c>
    </row>
    <row r="10321" spans="1:17" x14ac:dyDescent="0.2">
      <c r="A10321" t="s">
        <v>28059</v>
      </c>
      <c r="B10321" t="s">
        <v>88</v>
      </c>
      <c r="C10321" t="s">
        <v>210</v>
      </c>
      <c r="D10321" t="s">
        <v>17736</v>
      </c>
      <c r="E10321" t="s">
        <v>81</v>
      </c>
      <c r="F10321" t="s">
        <v>4935</v>
      </c>
      <c r="G10321">
        <v>0</v>
      </c>
      <c r="H10321">
        <v>25</v>
      </c>
      <c r="I10321">
        <v>5</v>
      </c>
      <c r="J10321">
        <v>19</v>
      </c>
      <c r="K10321">
        <v>1</v>
      </c>
      <c r="L10321">
        <v>0</v>
      </c>
      <c r="M10321">
        <v>0</v>
      </c>
      <c r="N10321">
        <v>0</v>
      </c>
      <c r="O10321">
        <v>0</v>
      </c>
      <c r="P10321">
        <v>0</v>
      </c>
      <c r="Q10321">
        <v>0</v>
      </c>
    </row>
    <row r="10322" spans="1:17" x14ac:dyDescent="0.2">
      <c r="A10322" t="s">
        <v>28060</v>
      </c>
      <c r="B10322" t="s">
        <v>88</v>
      </c>
      <c r="C10322" t="s">
        <v>210</v>
      </c>
      <c r="D10322" t="s">
        <v>17736</v>
      </c>
      <c r="E10322" t="s">
        <v>81</v>
      </c>
      <c r="F10322" t="s">
        <v>4937</v>
      </c>
      <c r="G10322">
        <v>0</v>
      </c>
      <c r="H10322">
        <v>25</v>
      </c>
      <c r="I10322">
        <v>5</v>
      </c>
      <c r="J10322">
        <v>19</v>
      </c>
      <c r="K10322">
        <v>1</v>
      </c>
      <c r="L10322">
        <v>0</v>
      </c>
      <c r="M10322">
        <v>0</v>
      </c>
      <c r="N10322">
        <v>0</v>
      </c>
      <c r="O10322">
        <v>0</v>
      </c>
      <c r="P10322">
        <v>0</v>
      </c>
      <c r="Q10322">
        <v>0</v>
      </c>
    </row>
    <row r="10323" spans="1:17" x14ac:dyDescent="0.2">
      <c r="A10323" t="s">
        <v>28061</v>
      </c>
      <c r="B10323" t="s">
        <v>88</v>
      </c>
      <c r="C10323" t="s">
        <v>210</v>
      </c>
      <c r="D10323" t="s">
        <v>17736</v>
      </c>
      <c r="E10323" t="s">
        <v>81</v>
      </c>
      <c r="F10323" t="s">
        <v>4939</v>
      </c>
      <c r="G10323">
        <v>0</v>
      </c>
      <c r="H10323">
        <v>0</v>
      </c>
      <c r="I10323">
        <v>0</v>
      </c>
      <c r="J10323">
        <v>0</v>
      </c>
      <c r="K10323">
        <v>0</v>
      </c>
      <c r="L10323">
        <v>0</v>
      </c>
      <c r="M10323">
        <v>25</v>
      </c>
      <c r="N10323">
        <v>0</v>
      </c>
      <c r="O10323">
        <v>0</v>
      </c>
      <c r="P10323">
        <v>0</v>
      </c>
      <c r="Q10323">
        <v>0</v>
      </c>
    </row>
    <row r="10324" spans="1:17" x14ac:dyDescent="0.2">
      <c r="A10324" t="s">
        <v>28062</v>
      </c>
      <c r="B10324" t="s">
        <v>88</v>
      </c>
      <c r="C10324" t="s">
        <v>210</v>
      </c>
      <c r="D10324" t="s">
        <v>17736</v>
      </c>
      <c r="E10324" t="s">
        <v>81</v>
      </c>
      <c r="F10324" t="s">
        <v>4941</v>
      </c>
      <c r="G10324">
        <v>0</v>
      </c>
      <c r="H10324">
        <v>25</v>
      </c>
      <c r="I10324">
        <v>5</v>
      </c>
      <c r="J10324">
        <v>19</v>
      </c>
      <c r="K10324">
        <v>1</v>
      </c>
      <c r="L10324">
        <v>0</v>
      </c>
      <c r="M10324">
        <v>0</v>
      </c>
      <c r="N10324">
        <v>0</v>
      </c>
      <c r="O10324">
        <v>0</v>
      </c>
      <c r="P10324">
        <v>0</v>
      </c>
      <c r="Q10324">
        <v>0</v>
      </c>
    </row>
    <row r="10325" spans="1:17" x14ac:dyDescent="0.2">
      <c r="A10325" t="s">
        <v>28063</v>
      </c>
      <c r="B10325" t="s">
        <v>88</v>
      </c>
      <c r="C10325" t="s">
        <v>210</v>
      </c>
      <c r="D10325" t="s">
        <v>17736</v>
      </c>
      <c r="E10325" t="s">
        <v>81</v>
      </c>
      <c r="F10325" t="s">
        <v>4943</v>
      </c>
      <c r="G10325">
        <v>0</v>
      </c>
      <c r="H10325">
        <v>0</v>
      </c>
      <c r="I10325">
        <v>0</v>
      </c>
      <c r="J10325">
        <v>0</v>
      </c>
      <c r="K10325">
        <v>0</v>
      </c>
      <c r="L10325">
        <v>0</v>
      </c>
      <c r="M10325">
        <v>25</v>
      </c>
      <c r="N10325">
        <v>0</v>
      </c>
      <c r="O10325">
        <v>0</v>
      </c>
      <c r="P10325">
        <v>0</v>
      </c>
      <c r="Q10325">
        <v>0</v>
      </c>
    </row>
    <row r="10326" spans="1:17" x14ac:dyDescent="0.2">
      <c r="A10326" t="s">
        <v>28064</v>
      </c>
      <c r="B10326" t="s">
        <v>88</v>
      </c>
      <c r="C10326" t="s">
        <v>210</v>
      </c>
      <c r="D10326" t="s">
        <v>17736</v>
      </c>
      <c r="E10326" t="s">
        <v>81</v>
      </c>
      <c r="F10326" t="s">
        <v>4925</v>
      </c>
      <c r="G10326">
        <v>0</v>
      </c>
      <c r="H10326">
        <v>0</v>
      </c>
      <c r="I10326">
        <v>0</v>
      </c>
      <c r="J10326">
        <v>0</v>
      </c>
      <c r="K10326">
        <v>0</v>
      </c>
      <c r="L10326">
        <v>0</v>
      </c>
      <c r="M10326">
        <v>0</v>
      </c>
      <c r="N10326">
        <v>25</v>
      </c>
      <c r="O10326">
        <v>25</v>
      </c>
      <c r="P10326">
        <v>0</v>
      </c>
      <c r="Q10326">
        <v>0</v>
      </c>
    </row>
    <row r="10327" spans="1:17" x14ac:dyDescent="0.2">
      <c r="A10327" t="s">
        <v>28065</v>
      </c>
      <c r="B10327" t="s">
        <v>88</v>
      </c>
      <c r="C10327" t="s">
        <v>210</v>
      </c>
      <c r="D10327" t="s">
        <v>17736</v>
      </c>
      <c r="E10327" t="s">
        <v>81</v>
      </c>
      <c r="F10327" t="s">
        <v>4927</v>
      </c>
      <c r="G10327">
        <v>0</v>
      </c>
      <c r="H10327">
        <v>0</v>
      </c>
      <c r="I10327">
        <v>0</v>
      </c>
      <c r="J10327">
        <v>0</v>
      </c>
      <c r="K10327">
        <v>0</v>
      </c>
      <c r="L10327">
        <v>0</v>
      </c>
      <c r="M10327">
        <v>0</v>
      </c>
      <c r="N10327">
        <v>24</v>
      </c>
      <c r="O10327">
        <v>24</v>
      </c>
      <c r="P10327">
        <v>0</v>
      </c>
      <c r="Q10327">
        <v>0</v>
      </c>
    </row>
    <row r="10328" spans="1:17" x14ac:dyDescent="0.2">
      <c r="A10328" t="s">
        <v>28066</v>
      </c>
      <c r="B10328" t="s">
        <v>88</v>
      </c>
      <c r="C10328" t="s">
        <v>210</v>
      </c>
      <c r="D10328" t="s">
        <v>17736</v>
      </c>
      <c r="E10328" t="s">
        <v>81</v>
      </c>
      <c r="F10328" t="s">
        <v>17734</v>
      </c>
      <c r="G10328">
        <v>25</v>
      </c>
      <c r="H10328">
        <v>0</v>
      </c>
      <c r="I10328">
        <v>0</v>
      </c>
      <c r="J10328">
        <v>0</v>
      </c>
      <c r="K10328">
        <v>0</v>
      </c>
      <c r="L10328">
        <v>0</v>
      </c>
      <c r="M10328">
        <v>0</v>
      </c>
      <c r="N10328">
        <v>0</v>
      </c>
      <c r="O10328">
        <v>0</v>
      </c>
      <c r="P10328">
        <v>0</v>
      </c>
      <c r="Q10328">
        <v>0</v>
      </c>
    </row>
    <row r="10329" spans="1:17" x14ac:dyDescent="0.2">
      <c r="A10329" t="s">
        <v>28067</v>
      </c>
      <c r="B10329" t="s">
        <v>88</v>
      </c>
      <c r="C10329" t="s">
        <v>210</v>
      </c>
      <c r="D10329" t="s">
        <v>17754</v>
      </c>
      <c r="E10329" t="s">
        <v>81</v>
      </c>
      <c r="F10329" t="s">
        <v>17734</v>
      </c>
      <c r="G10329">
        <v>1</v>
      </c>
      <c r="H10329">
        <v>0</v>
      </c>
      <c r="I10329">
        <v>0</v>
      </c>
      <c r="J10329">
        <v>0</v>
      </c>
      <c r="K10329">
        <v>0</v>
      </c>
      <c r="L10329">
        <v>0</v>
      </c>
      <c r="M10329">
        <v>0</v>
      </c>
      <c r="N10329">
        <v>0</v>
      </c>
      <c r="O10329">
        <v>0</v>
      </c>
      <c r="P10329">
        <v>0</v>
      </c>
      <c r="Q10329">
        <v>0</v>
      </c>
    </row>
    <row r="10330" spans="1:17" x14ac:dyDescent="0.2">
      <c r="A10330" t="s">
        <v>28068</v>
      </c>
      <c r="B10330" t="s">
        <v>88</v>
      </c>
      <c r="C10330" t="s">
        <v>211</v>
      </c>
      <c r="D10330" t="s">
        <v>17768</v>
      </c>
      <c r="E10330" t="s">
        <v>81</v>
      </c>
      <c r="F10330" t="s">
        <v>17734</v>
      </c>
      <c r="G10330">
        <v>1</v>
      </c>
      <c r="H10330">
        <v>0</v>
      </c>
      <c r="I10330">
        <v>0</v>
      </c>
      <c r="J10330">
        <v>0</v>
      </c>
      <c r="K10330">
        <v>0</v>
      </c>
      <c r="L10330">
        <v>0</v>
      </c>
      <c r="M10330">
        <v>0</v>
      </c>
      <c r="N10330">
        <v>0</v>
      </c>
      <c r="O10330">
        <v>0</v>
      </c>
      <c r="P10330">
        <v>0</v>
      </c>
      <c r="Q10330">
        <v>0</v>
      </c>
    </row>
    <row r="10331" spans="1:17" x14ac:dyDescent="0.2">
      <c r="A10331" t="s">
        <v>28069</v>
      </c>
      <c r="B10331" t="s">
        <v>88</v>
      </c>
      <c r="C10331" t="s">
        <v>211</v>
      </c>
      <c r="D10331" t="s">
        <v>17736</v>
      </c>
      <c r="E10331" t="s">
        <v>83</v>
      </c>
      <c r="F10331" t="s">
        <v>4929</v>
      </c>
      <c r="G10331">
        <v>0</v>
      </c>
      <c r="H10331">
        <v>1</v>
      </c>
      <c r="I10331">
        <v>0</v>
      </c>
      <c r="J10331">
        <v>1</v>
      </c>
      <c r="K10331">
        <v>0</v>
      </c>
      <c r="L10331">
        <v>0</v>
      </c>
      <c r="M10331">
        <v>0</v>
      </c>
      <c r="N10331">
        <v>0</v>
      </c>
      <c r="O10331">
        <v>0</v>
      </c>
      <c r="P10331">
        <v>0</v>
      </c>
      <c r="Q10331">
        <v>0</v>
      </c>
    </row>
    <row r="10332" spans="1:17" x14ac:dyDescent="0.2">
      <c r="A10332" t="s">
        <v>28070</v>
      </c>
      <c r="B10332" t="s">
        <v>88</v>
      </c>
      <c r="C10332" t="s">
        <v>211</v>
      </c>
      <c r="D10332" t="s">
        <v>17736</v>
      </c>
      <c r="E10332" t="s">
        <v>83</v>
      </c>
      <c r="F10332" t="s">
        <v>4931</v>
      </c>
      <c r="G10332">
        <v>0</v>
      </c>
      <c r="H10332">
        <v>1</v>
      </c>
      <c r="I10332">
        <v>0</v>
      </c>
      <c r="J10332">
        <v>1</v>
      </c>
      <c r="K10332">
        <v>0</v>
      </c>
      <c r="L10332">
        <v>0</v>
      </c>
      <c r="M10332">
        <v>0</v>
      </c>
      <c r="N10332">
        <v>0</v>
      </c>
      <c r="O10332">
        <v>0</v>
      </c>
      <c r="P10332">
        <v>0</v>
      </c>
      <c r="Q10332">
        <v>0</v>
      </c>
    </row>
    <row r="10333" spans="1:17" x14ac:dyDescent="0.2">
      <c r="A10333" t="s">
        <v>28071</v>
      </c>
      <c r="B10333" t="s">
        <v>88</v>
      </c>
      <c r="C10333" t="s">
        <v>211</v>
      </c>
      <c r="D10333" t="s">
        <v>17736</v>
      </c>
      <c r="E10333" t="s">
        <v>83</v>
      </c>
      <c r="F10333" t="s">
        <v>4933</v>
      </c>
      <c r="G10333">
        <v>0</v>
      </c>
      <c r="H10333">
        <v>0</v>
      </c>
      <c r="I10333">
        <v>0</v>
      </c>
      <c r="J10333">
        <v>0</v>
      </c>
      <c r="K10333">
        <v>0</v>
      </c>
      <c r="L10333">
        <v>0</v>
      </c>
      <c r="M10333">
        <v>1</v>
      </c>
      <c r="N10333">
        <v>0</v>
      </c>
      <c r="O10333">
        <v>0</v>
      </c>
      <c r="P10333">
        <v>0</v>
      </c>
      <c r="Q10333">
        <v>0</v>
      </c>
    </row>
    <row r="10334" spans="1:17" x14ac:dyDescent="0.2">
      <c r="A10334" t="s">
        <v>28072</v>
      </c>
      <c r="B10334" t="s">
        <v>88</v>
      </c>
      <c r="C10334" t="s">
        <v>211</v>
      </c>
      <c r="D10334" t="s">
        <v>17736</v>
      </c>
      <c r="E10334" t="s">
        <v>83</v>
      </c>
      <c r="F10334" t="s">
        <v>4935</v>
      </c>
      <c r="G10334">
        <v>0</v>
      </c>
      <c r="H10334">
        <v>1</v>
      </c>
      <c r="I10334">
        <v>0</v>
      </c>
      <c r="J10334">
        <v>1</v>
      </c>
      <c r="K10334">
        <v>0</v>
      </c>
      <c r="L10334">
        <v>0</v>
      </c>
      <c r="M10334">
        <v>0</v>
      </c>
      <c r="N10334">
        <v>0</v>
      </c>
      <c r="O10334">
        <v>0</v>
      </c>
      <c r="P10334">
        <v>0</v>
      </c>
      <c r="Q10334">
        <v>0</v>
      </c>
    </row>
    <row r="10335" spans="1:17" x14ac:dyDescent="0.2">
      <c r="A10335" t="s">
        <v>28073</v>
      </c>
      <c r="B10335" t="s">
        <v>88</v>
      </c>
      <c r="C10335" t="s">
        <v>211</v>
      </c>
      <c r="D10335" t="s">
        <v>17736</v>
      </c>
      <c r="E10335" t="s">
        <v>83</v>
      </c>
      <c r="F10335" t="s">
        <v>4937</v>
      </c>
      <c r="G10335">
        <v>0</v>
      </c>
      <c r="H10335">
        <v>1</v>
      </c>
      <c r="I10335">
        <v>0</v>
      </c>
      <c r="J10335">
        <v>1</v>
      </c>
      <c r="K10335">
        <v>0</v>
      </c>
      <c r="L10335">
        <v>0</v>
      </c>
      <c r="M10335">
        <v>0</v>
      </c>
      <c r="N10335">
        <v>0</v>
      </c>
      <c r="O10335">
        <v>0</v>
      </c>
      <c r="P10335">
        <v>0</v>
      </c>
      <c r="Q10335">
        <v>0</v>
      </c>
    </row>
    <row r="10336" spans="1:17" x14ac:dyDescent="0.2">
      <c r="A10336" t="s">
        <v>28074</v>
      </c>
      <c r="B10336" t="s">
        <v>86</v>
      </c>
      <c r="C10336" t="s">
        <v>146</v>
      </c>
      <c r="D10336" t="s">
        <v>17736</v>
      </c>
      <c r="E10336" t="s">
        <v>83</v>
      </c>
      <c r="F10336" t="s">
        <v>4927</v>
      </c>
      <c r="G10336">
        <v>0</v>
      </c>
      <c r="H10336">
        <v>0</v>
      </c>
      <c r="I10336">
        <v>0</v>
      </c>
      <c r="J10336">
        <v>0</v>
      </c>
      <c r="K10336">
        <v>0</v>
      </c>
      <c r="L10336">
        <v>0</v>
      </c>
      <c r="M10336">
        <v>0</v>
      </c>
      <c r="N10336">
        <v>24</v>
      </c>
      <c r="O10336">
        <v>24</v>
      </c>
      <c r="P10336">
        <v>0</v>
      </c>
      <c r="Q10336">
        <v>0</v>
      </c>
    </row>
    <row r="10337" spans="1:17" x14ac:dyDescent="0.2">
      <c r="A10337" t="s">
        <v>28075</v>
      </c>
      <c r="B10337" t="s">
        <v>86</v>
      </c>
      <c r="C10337" t="s">
        <v>146</v>
      </c>
      <c r="D10337" t="s">
        <v>17736</v>
      </c>
      <c r="E10337" t="s">
        <v>83</v>
      </c>
      <c r="F10337" t="s">
        <v>17734</v>
      </c>
      <c r="G10337">
        <v>27</v>
      </c>
      <c r="H10337">
        <v>0</v>
      </c>
      <c r="I10337">
        <v>0</v>
      </c>
      <c r="J10337">
        <v>0</v>
      </c>
      <c r="K10337">
        <v>0</v>
      </c>
      <c r="L10337">
        <v>0</v>
      </c>
      <c r="M10337">
        <v>0</v>
      </c>
      <c r="N10337">
        <v>0</v>
      </c>
      <c r="O10337">
        <v>0</v>
      </c>
      <c r="P10337">
        <v>0</v>
      </c>
      <c r="Q10337">
        <v>0</v>
      </c>
    </row>
    <row r="10338" spans="1:17" x14ac:dyDescent="0.2">
      <c r="A10338" t="s">
        <v>28076</v>
      </c>
      <c r="B10338" t="s">
        <v>86</v>
      </c>
      <c r="C10338" t="s">
        <v>146</v>
      </c>
      <c r="D10338" t="s">
        <v>17736</v>
      </c>
      <c r="E10338" t="s">
        <v>81</v>
      </c>
      <c r="F10338" t="s">
        <v>4929</v>
      </c>
      <c r="G10338">
        <v>0</v>
      </c>
      <c r="H10338">
        <v>20</v>
      </c>
      <c r="I10338">
        <v>4</v>
      </c>
      <c r="J10338">
        <v>15</v>
      </c>
      <c r="K10338">
        <v>0</v>
      </c>
      <c r="L10338">
        <v>1</v>
      </c>
      <c r="M10338">
        <v>0</v>
      </c>
      <c r="N10338">
        <v>0</v>
      </c>
      <c r="O10338">
        <v>0</v>
      </c>
      <c r="P10338">
        <v>0</v>
      </c>
      <c r="Q10338">
        <v>0</v>
      </c>
    </row>
    <row r="10339" spans="1:17" x14ac:dyDescent="0.2">
      <c r="A10339" t="s">
        <v>28077</v>
      </c>
      <c r="B10339" t="s">
        <v>86</v>
      </c>
      <c r="C10339" t="s">
        <v>146</v>
      </c>
      <c r="D10339" t="s">
        <v>17736</v>
      </c>
      <c r="E10339" t="s">
        <v>81</v>
      </c>
      <c r="F10339" t="s">
        <v>4931</v>
      </c>
      <c r="G10339">
        <v>0</v>
      </c>
      <c r="H10339">
        <v>20</v>
      </c>
      <c r="I10339">
        <v>4</v>
      </c>
      <c r="J10339">
        <v>15</v>
      </c>
      <c r="K10339">
        <v>0</v>
      </c>
      <c r="L10339">
        <v>1</v>
      </c>
      <c r="M10339">
        <v>0</v>
      </c>
      <c r="N10339">
        <v>0</v>
      </c>
      <c r="O10339">
        <v>0</v>
      </c>
      <c r="P10339">
        <v>0</v>
      </c>
      <c r="Q10339">
        <v>0</v>
      </c>
    </row>
    <row r="10340" spans="1:17" x14ac:dyDescent="0.2">
      <c r="A10340" t="s">
        <v>28078</v>
      </c>
      <c r="B10340" t="s">
        <v>86</v>
      </c>
      <c r="C10340" t="s">
        <v>146</v>
      </c>
      <c r="D10340" t="s">
        <v>17736</v>
      </c>
      <c r="E10340" t="s">
        <v>81</v>
      </c>
      <c r="F10340" t="s">
        <v>4933</v>
      </c>
      <c r="G10340">
        <v>0</v>
      </c>
      <c r="H10340">
        <v>0</v>
      </c>
      <c r="I10340">
        <v>0</v>
      </c>
      <c r="J10340">
        <v>0</v>
      </c>
      <c r="K10340">
        <v>0</v>
      </c>
      <c r="L10340">
        <v>0</v>
      </c>
      <c r="M10340">
        <v>20</v>
      </c>
      <c r="N10340">
        <v>0</v>
      </c>
      <c r="O10340">
        <v>0</v>
      </c>
      <c r="P10340">
        <v>0</v>
      </c>
      <c r="Q10340">
        <v>0</v>
      </c>
    </row>
    <row r="10341" spans="1:17" x14ac:dyDescent="0.2">
      <c r="A10341" t="s">
        <v>28079</v>
      </c>
      <c r="B10341" t="s">
        <v>86</v>
      </c>
      <c r="C10341" t="s">
        <v>146</v>
      </c>
      <c r="D10341" t="s">
        <v>17736</v>
      </c>
      <c r="E10341" t="s">
        <v>81</v>
      </c>
      <c r="F10341" t="s">
        <v>4935</v>
      </c>
      <c r="G10341">
        <v>0</v>
      </c>
      <c r="H10341">
        <v>20</v>
      </c>
      <c r="I10341">
        <v>4</v>
      </c>
      <c r="J10341">
        <v>15</v>
      </c>
      <c r="K10341">
        <v>0</v>
      </c>
      <c r="L10341">
        <v>1</v>
      </c>
      <c r="M10341">
        <v>0</v>
      </c>
      <c r="N10341">
        <v>0</v>
      </c>
      <c r="O10341">
        <v>0</v>
      </c>
      <c r="P10341">
        <v>0</v>
      </c>
      <c r="Q10341">
        <v>0</v>
      </c>
    </row>
    <row r="10342" spans="1:17" x14ac:dyDescent="0.2">
      <c r="A10342" t="s">
        <v>28080</v>
      </c>
      <c r="B10342" t="s">
        <v>86</v>
      </c>
      <c r="C10342" t="s">
        <v>146</v>
      </c>
      <c r="D10342" t="s">
        <v>17736</v>
      </c>
      <c r="E10342" t="s">
        <v>81</v>
      </c>
      <c r="F10342" t="s">
        <v>4937</v>
      </c>
      <c r="G10342">
        <v>0</v>
      </c>
      <c r="H10342">
        <v>20</v>
      </c>
      <c r="I10342">
        <v>4</v>
      </c>
      <c r="J10342">
        <v>15</v>
      </c>
      <c r="K10342">
        <v>0</v>
      </c>
      <c r="L10342">
        <v>1</v>
      </c>
      <c r="M10342">
        <v>0</v>
      </c>
      <c r="N10342">
        <v>0</v>
      </c>
      <c r="O10342">
        <v>0</v>
      </c>
      <c r="P10342">
        <v>0</v>
      </c>
      <c r="Q10342">
        <v>0</v>
      </c>
    </row>
    <row r="10343" spans="1:17" x14ac:dyDescent="0.2">
      <c r="A10343" t="s">
        <v>28081</v>
      </c>
      <c r="B10343" t="s">
        <v>86</v>
      </c>
      <c r="C10343" t="s">
        <v>146</v>
      </c>
      <c r="D10343" t="s">
        <v>17736</v>
      </c>
      <c r="E10343" t="s">
        <v>81</v>
      </c>
      <c r="F10343" t="s">
        <v>4939</v>
      </c>
      <c r="G10343">
        <v>0</v>
      </c>
      <c r="H10343">
        <v>0</v>
      </c>
      <c r="I10343">
        <v>0</v>
      </c>
      <c r="J10343">
        <v>0</v>
      </c>
      <c r="K10343">
        <v>0</v>
      </c>
      <c r="L10343">
        <v>0</v>
      </c>
      <c r="M10343">
        <v>20</v>
      </c>
      <c r="N10343">
        <v>0</v>
      </c>
      <c r="O10343">
        <v>0</v>
      </c>
      <c r="P10343">
        <v>0</v>
      </c>
      <c r="Q10343">
        <v>0</v>
      </c>
    </row>
    <row r="10344" spans="1:17" x14ac:dyDescent="0.2">
      <c r="A10344" t="s">
        <v>28082</v>
      </c>
      <c r="B10344" t="s">
        <v>86</v>
      </c>
      <c r="C10344" t="s">
        <v>146</v>
      </c>
      <c r="D10344" t="s">
        <v>17736</v>
      </c>
      <c r="E10344" t="s">
        <v>81</v>
      </c>
      <c r="F10344" t="s">
        <v>4941</v>
      </c>
      <c r="G10344">
        <v>0</v>
      </c>
      <c r="H10344">
        <v>20</v>
      </c>
      <c r="I10344">
        <v>4</v>
      </c>
      <c r="J10344">
        <v>15</v>
      </c>
      <c r="K10344">
        <v>0</v>
      </c>
      <c r="L10344">
        <v>1</v>
      </c>
      <c r="M10344">
        <v>0</v>
      </c>
      <c r="N10344">
        <v>0</v>
      </c>
      <c r="O10344">
        <v>0</v>
      </c>
      <c r="P10344">
        <v>0</v>
      </c>
      <c r="Q10344">
        <v>0</v>
      </c>
    </row>
    <row r="10345" spans="1:17" x14ac:dyDescent="0.2">
      <c r="A10345" t="s">
        <v>28083</v>
      </c>
      <c r="B10345" t="s">
        <v>86</v>
      </c>
      <c r="C10345" t="s">
        <v>146</v>
      </c>
      <c r="D10345" t="s">
        <v>17736</v>
      </c>
      <c r="E10345" t="s">
        <v>81</v>
      </c>
      <c r="F10345" t="s">
        <v>4943</v>
      </c>
      <c r="G10345">
        <v>0</v>
      </c>
      <c r="H10345">
        <v>0</v>
      </c>
      <c r="I10345">
        <v>0</v>
      </c>
      <c r="J10345">
        <v>0</v>
      </c>
      <c r="K10345">
        <v>0</v>
      </c>
      <c r="L10345">
        <v>0</v>
      </c>
      <c r="M10345">
        <v>20</v>
      </c>
      <c r="N10345">
        <v>0</v>
      </c>
      <c r="O10345">
        <v>0</v>
      </c>
      <c r="P10345">
        <v>0</v>
      </c>
      <c r="Q10345">
        <v>0</v>
      </c>
    </row>
    <row r="10346" spans="1:17" x14ac:dyDescent="0.2">
      <c r="A10346" t="s">
        <v>28084</v>
      </c>
      <c r="B10346" t="s">
        <v>86</v>
      </c>
      <c r="C10346" t="s">
        <v>146</v>
      </c>
      <c r="D10346" t="s">
        <v>17736</v>
      </c>
      <c r="E10346" t="s">
        <v>81</v>
      </c>
      <c r="F10346" t="s">
        <v>4925</v>
      </c>
      <c r="G10346">
        <v>0</v>
      </c>
      <c r="H10346">
        <v>0</v>
      </c>
      <c r="I10346">
        <v>0</v>
      </c>
      <c r="J10346">
        <v>0</v>
      </c>
      <c r="K10346">
        <v>0</v>
      </c>
      <c r="L10346">
        <v>0</v>
      </c>
      <c r="M10346">
        <v>0</v>
      </c>
      <c r="N10346">
        <v>16</v>
      </c>
      <c r="O10346">
        <v>15</v>
      </c>
      <c r="P10346">
        <v>1</v>
      </c>
      <c r="Q10346">
        <v>0</v>
      </c>
    </row>
    <row r="10347" spans="1:17" x14ac:dyDescent="0.2">
      <c r="A10347" t="s">
        <v>28085</v>
      </c>
      <c r="B10347" t="s">
        <v>86</v>
      </c>
      <c r="C10347" t="s">
        <v>146</v>
      </c>
      <c r="D10347" t="s">
        <v>17736</v>
      </c>
      <c r="E10347" t="s">
        <v>81</v>
      </c>
      <c r="F10347" t="s">
        <v>4927</v>
      </c>
      <c r="G10347">
        <v>0</v>
      </c>
      <c r="H10347">
        <v>0</v>
      </c>
      <c r="I10347">
        <v>0</v>
      </c>
      <c r="J10347">
        <v>0</v>
      </c>
      <c r="K10347">
        <v>0</v>
      </c>
      <c r="L10347">
        <v>0</v>
      </c>
      <c r="M10347">
        <v>0</v>
      </c>
      <c r="N10347">
        <v>14</v>
      </c>
      <c r="O10347">
        <v>13</v>
      </c>
      <c r="P10347">
        <v>1</v>
      </c>
      <c r="Q10347">
        <v>0</v>
      </c>
    </row>
    <row r="10348" spans="1:17" x14ac:dyDescent="0.2">
      <c r="A10348" t="s">
        <v>28086</v>
      </c>
      <c r="B10348" t="s">
        <v>86</v>
      </c>
      <c r="C10348" t="s">
        <v>146</v>
      </c>
      <c r="D10348" t="s">
        <v>17736</v>
      </c>
      <c r="E10348" t="s">
        <v>81</v>
      </c>
      <c r="F10348" t="s">
        <v>17734</v>
      </c>
      <c r="G10348">
        <v>20</v>
      </c>
      <c r="H10348">
        <v>0</v>
      </c>
      <c r="I10348">
        <v>0</v>
      </c>
      <c r="J10348">
        <v>0</v>
      </c>
      <c r="K10348">
        <v>0</v>
      </c>
      <c r="L10348">
        <v>0</v>
      </c>
      <c r="M10348">
        <v>0</v>
      </c>
      <c r="N10348">
        <v>0</v>
      </c>
      <c r="O10348">
        <v>0</v>
      </c>
      <c r="P10348">
        <v>0</v>
      </c>
      <c r="Q10348">
        <v>0</v>
      </c>
    </row>
    <row r="10349" spans="1:17" x14ac:dyDescent="0.2">
      <c r="A10349" t="s">
        <v>28087</v>
      </c>
      <c r="B10349" t="s">
        <v>86</v>
      </c>
      <c r="C10349" t="s">
        <v>146</v>
      </c>
      <c r="D10349" t="s">
        <v>17748</v>
      </c>
      <c r="E10349" t="s">
        <v>81</v>
      </c>
      <c r="F10349" t="s">
        <v>17749</v>
      </c>
      <c r="G10349">
        <v>0</v>
      </c>
      <c r="H10349">
        <v>0</v>
      </c>
      <c r="I10349">
        <v>0</v>
      </c>
      <c r="J10349">
        <v>0</v>
      </c>
      <c r="K10349">
        <v>0</v>
      </c>
      <c r="L10349">
        <v>0</v>
      </c>
      <c r="M10349">
        <v>0</v>
      </c>
      <c r="N10349">
        <v>1</v>
      </c>
      <c r="O10349">
        <v>1</v>
      </c>
      <c r="P10349">
        <v>0</v>
      </c>
      <c r="Q10349">
        <v>0</v>
      </c>
    </row>
    <row r="10350" spans="1:17" x14ac:dyDescent="0.2">
      <c r="A10350" t="s">
        <v>28088</v>
      </c>
      <c r="B10350" t="s">
        <v>86</v>
      </c>
      <c r="C10350" t="s">
        <v>146</v>
      </c>
      <c r="D10350" t="s">
        <v>17748</v>
      </c>
      <c r="E10350" t="s">
        <v>81</v>
      </c>
      <c r="F10350" t="s">
        <v>17734</v>
      </c>
      <c r="G10350">
        <v>1</v>
      </c>
      <c r="H10350">
        <v>0</v>
      </c>
      <c r="I10350">
        <v>0</v>
      </c>
      <c r="J10350">
        <v>0</v>
      </c>
      <c r="K10350">
        <v>0</v>
      </c>
      <c r="L10350">
        <v>0</v>
      </c>
      <c r="M10350">
        <v>0</v>
      </c>
      <c r="N10350">
        <v>0</v>
      </c>
      <c r="O10350">
        <v>0</v>
      </c>
      <c r="P10350">
        <v>0</v>
      </c>
      <c r="Q10350">
        <v>0</v>
      </c>
    </row>
    <row r="10351" spans="1:17" x14ac:dyDescent="0.2">
      <c r="A10351" t="s">
        <v>28089</v>
      </c>
      <c r="B10351" t="s">
        <v>86</v>
      </c>
      <c r="C10351" t="s">
        <v>146</v>
      </c>
      <c r="D10351" t="s">
        <v>17754</v>
      </c>
      <c r="E10351" t="s">
        <v>81</v>
      </c>
      <c r="F10351" t="s">
        <v>17734</v>
      </c>
      <c r="G10351">
        <v>3</v>
      </c>
      <c r="H10351">
        <v>0</v>
      </c>
      <c r="I10351">
        <v>0</v>
      </c>
      <c r="J10351">
        <v>0</v>
      </c>
      <c r="K10351">
        <v>0</v>
      </c>
      <c r="L10351">
        <v>0</v>
      </c>
      <c r="M10351">
        <v>0</v>
      </c>
      <c r="N10351">
        <v>0</v>
      </c>
      <c r="O10351">
        <v>0</v>
      </c>
      <c r="P10351">
        <v>0</v>
      </c>
      <c r="Q10351">
        <v>0</v>
      </c>
    </row>
    <row r="10352" spans="1:17" x14ac:dyDescent="0.2">
      <c r="A10352" t="s">
        <v>28090</v>
      </c>
      <c r="B10352" t="s">
        <v>86</v>
      </c>
      <c r="C10352" t="s">
        <v>147</v>
      </c>
      <c r="D10352" t="s">
        <v>17768</v>
      </c>
      <c r="E10352" t="s">
        <v>83</v>
      </c>
      <c r="F10352" t="s">
        <v>17734</v>
      </c>
      <c r="G10352">
        <v>7</v>
      </c>
      <c r="H10352">
        <v>0</v>
      </c>
      <c r="I10352">
        <v>0</v>
      </c>
      <c r="J10352">
        <v>0</v>
      </c>
      <c r="K10352">
        <v>0</v>
      </c>
      <c r="L10352">
        <v>0</v>
      </c>
      <c r="M10352">
        <v>0</v>
      </c>
      <c r="N10352">
        <v>0</v>
      </c>
      <c r="O10352">
        <v>0</v>
      </c>
      <c r="P10352">
        <v>0</v>
      </c>
      <c r="Q10352">
        <v>0</v>
      </c>
    </row>
    <row r="10353" spans="1:17" x14ac:dyDescent="0.2">
      <c r="A10353" t="s">
        <v>28091</v>
      </c>
      <c r="B10353" t="s">
        <v>86</v>
      </c>
      <c r="C10353" t="s">
        <v>147</v>
      </c>
      <c r="D10353" t="s">
        <v>17768</v>
      </c>
      <c r="E10353" t="s">
        <v>81</v>
      </c>
      <c r="F10353" t="s">
        <v>17734</v>
      </c>
      <c r="G10353">
        <v>3</v>
      </c>
      <c r="H10353">
        <v>0</v>
      </c>
      <c r="I10353">
        <v>0</v>
      </c>
      <c r="J10353">
        <v>0</v>
      </c>
      <c r="K10353">
        <v>0</v>
      </c>
      <c r="L10353">
        <v>0</v>
      </c>
      <c r="M10353">
        <v>0</v>
      </c>
      <c r="N10353">
        <v>0</v>
      </c>
      <c r="O10353">
        <v>0</v>
      </c>
      <c r="P10353">
        <v>0</v>
      </c>
      <c r="Q10353">
        <v>0</v>
      </c>
    </row>
    <row r="10354" spans="1:17" x14ac:dyDescent="0.2">
      <c r="A10354" t="s">
        <v>28092</v>
      </c>
      <c r="B10354" t="s">
        <v>86</v>
      </c>
      <c r="C10354" t="s">
        <v>147</v>
      </c>
      <c r="D10354" t="s">
        <v>17736</v>
      </c>
      <c r="E10354" t="s">
        <v>83</v>
      </c>
      <c r="F10354" t="s">
        <v>4929</v>
      </c>
      <c r="G10354">
        <v>0</v>
      </c>
      <c r="H10354">
        <v>28</v>
      </c>
      <c r="I10354">
        <v>2</v>
      </c>
      <c r="J10354">
        <v>22</v>
      </c>
      <c r="K10354">
        <v>2</v>
      </c>
      <c r="L10354">
        <v>2</v>
      </c>
      <c r="M10354">
        <v>0</v>
      </c>
      <c r="N10354">
        <v>0</v>
      </c>
      <c r="O10354">
        <v>0</v>
      </c>
      <c r="P10354">
        <v>0</v>
      </c>
      <c r="Q10354">
        <v>0</v>
      </c>
    </row>
    <row r="10355" spans="1:17" x14ac:dyDescent="0.2">
      <c r="A10355" t="s">
        <v>28093</v>
      </c>
      <c r="B10355" t="s">
        <v>86</v>
      </c>
      <c r="C10355" t="s">
        <v>147</v>
      </c>
      <c r="D10355" t="s">
        <v>17736</v>
      </c>
      <c r="E10355" t="s">
        <v>83</v>
      </c>
      <c r="F10355" t="s">
        <v>4931</v>
      </c>
      <c r="G10355">
        <v>0</v>
      </c>
      <c r="H10355">
        <v>28</v>
      </c>
      <c r="I10355">
        <v>2</v>
      </c>
      <c r="J10355">
        <v>21</v>
      </c>
      <c r="K10355">
        <v>1</v>
      </c>
      <c r="L10355">
        <v>4</v>
      </c>
      <c r="M10355">
        <v>0</v>
      </c>
      <c r="N10355">
        <v>0</v>
      </c>
      <c r="O10355">
        <v>0</v>
      </c>
      <c r="P10355">
        <v>0</v>
      </c>
      <c r="Q10355">
        <v>0</v>
      </c>
    </row>
    <row r="10356" spans="1:17" x14ac:dyDescent="0.2">
      <c r="A10356" t="s">
        <v>28094</v>
      </c>
      <c r="B10356" t="s">
        <v>86</v>
      </c>
      <c r="C10356" t="s">
        <v>147</v>
      </c>
      <c r="D10356" t="s">
        <v>17736</v>
      </c>
      <c r="E10356" t="s">
        <v>83</v>
      </c>
      <c r="F10356" t="s">
        <v>4933</v>
      </c>
      <c r="G10356">
        <v>0</v>
      </c>
      <c r="H10356">
        <v>0</v>
      </c>
      <c r="I10356">
        <v>0</v>
      </c>
      <c r="J10356">
        <v>0</v>
      </c>
      <c r="K10356">
        <v>0</v>
      </c>
      <c r="L10356">
        <v>0</v>
      </c>
      <c r="M10356">
        <v>28</v>
      </c>
      <c r="N10356">
        <v>0</v>
      </c>
      <c r="O10356">
        <v>0</v>
      </c>
      <c r="P10356">
        <v>0</v>
      </c>
      <c r="Q10356">
        <v>0</v>
      </c>
    </row>
    <row r="10357" spans="1:17" x14ac:dyDescent="0.2">
      <c r="A10357" t="s">
        <v>28095</v>
      </c>
      <c r="B10357" t="s">
        <v>86</v>
      </c>
      <c r="C10357" t="s">
        <v>147</v>
      </c>
      <c r="D10357" t="s">
        <v>17736</v>
      </c>
      <c r="E10357" t="s">
        <v>83</v>
      </c>
      <c r="F10357" t="s">
        <v>4935</v>
      </c>
      <c r="G10357">
        <v>0</v>
      </c>
      <c r="H10357">
        <v>28</v>
      </c>
      <c r="I10357">
        <v>2</v>
      </c>
      <c r="J10357">
        <v>21</v>
      </c>
      <c r="K10357">
        <v>1</v>
      </c>
      <c r="L10357">
        <v>4</v>
      </c>
      <c r="M10357">
        <v>0</v>
      </c>
      <c r="N10357">
        <v>0</v>
      </c>
      <c r="O10357">
        <v>0</v>
      </c>
      <c r="P10357">
        <v>0</v>
      </c>
      <c r="Q10357">
        <v>0</v>
      </c>
    </row>
    <row r="10358" spans="1:17" x14ac:dyDescent="0.2">
      <c r="A10358" t="s">
        <v>28096</v>
      </c>
      <c r="B10358" t="s">
        <v>86</v>
      </c>
      <c r="C10358" t="s">
        <v>147</v>
      </c>
      <c r="D10358" t="s">
        <v>17736</v>
      </c>
      <c r="E10358" t="s">
        <v>83</v>
      </c>
      <c r="F10358" t="s">
        <v>4937</v>
      </c>
      <c r="G10358">
        <v>0</v>
      </c>
      <c r="H10358">
        <v>28</v>
      </c>
      <c r="I10358">
        <v>2</v>
      </c>
      <c r="J10358">
        <v>21</v>
      </c>
      <c r="K10358">
        <v>1</v>
      </c>
      <c r="L10358">
        <v>4</v>
      </c>
      <c r="M10358">
        <v>0</v>
      </c>
      <c r="N10358">
        <v>0</v>
      </c>
      <c r="O10358">
        <v>0</v>
      </c>
      <c r="P10358">
        <v>0</v>
      </c>
      <c r="Q10358">
        <v>0</v>
      </c>
    </row>
    <row r="10359" spans="1:17" x14ac:dyDescent="0.2">
      <c r="A10359" t="s">
        <v>28097</v>
      </c>
      <c r="B10359" t="s">
        <v>88</v>
      </c>
      <c r="C10359" t="s">
        <v>149</v>
      </c>
      <c r="D10359" t="s">
        <v>17736</v>
      </c>
      <c r="E10359" t="s">
        <v>81</v>
      </c>
      <c r="F10359" t="s">
        <v>4925</v>
      </c>
      <c r="G10359">
        <v>0</v>
      </c>
      <c r="H10359">
        <v>0</v>
      </c>
      <c r="I10359">
        <v>0</v>
      </c>
      <c r="J10359">
        <v>0</v>
      </c>
      <c r="K10359">
        <v>0</v>
      </c>
      <c r="L10359">
        <v>0</v>
      </c>
      <c r="M10359">
        <v>0</v>
      </c>
      <c r="N10359">
        <v>64</v>
      </c>
      <c r="O10359">
        <v>58</v>
      </c>
      <c r="P10359">
        <v>5</v>
      </c>
      <c r="Q10359">
        <v>1</v>
      </c>
    </row>
    <row r="10360" spans="1:17" x14ac:dyDescent="0.2">
      <c r="A10360" t="s">
        <v>28098</v>
      </c>
      <c r="B10360" t="s">
        <v>88</v>
      </c>
      <c r="C10360" t="s">
        <v>149</v>
      </c>
      <c r="D10360" t="s">
        <v>17736</v>
      </c>
      <c r="E10360" t="s">
        <v>81</v>
      </c>
      <c r="F10360" t="s">
        <v>4927</v>
      </c>
      <c r="G10360">
        <v>0</v>
      </c>
      <c r="H10360">
        <v>0</v>
      </c>
      <c r="I10360">
        <v>0</v>
      </c>
      <c r="J10360">
        <v>0</v>
      </c>
      <c r="K10360">
        <v>0</v>
      </c>
      <c r="L10360">
        <v>0</v>
      </c>
      <c r="M10360">
        <v>0</v>
      </c>
      <c r="N10360">
        <v>61</v>
      </c>
      <c r="O10360">
        <v>57</v>
      </c>
      <c r="P10360">
        <v>3</v>
      </c>
      <c r="Q10360">
        <v>1</v>
      </c>
    </row>
    <row r="10361" spans="1:17" x14ac:dyDescent="0.2">
      <c r="A10361" t="s">
        <v>28099</v>
      </c>
      <c r="B10361" t="s">
        <v>88</v>
      </c>
      <c r="C10361" t="s">
        <v>149</v>
      </c>
      <c r="D10361" t="s">
        <v>17736</v>
      </c>
      <c r="E10361" t="s">
        <v>81</v>
      </c>
      <c r="F10361" t="s">
        <v>17734</v>
      </c>
      <c r="G10361">
        <v>65</v>
      </c>
      <c r="H10361">
        <v>0</v>
      </c>
      <c r="I10361">
        <v>0</v>
      </c>
      <c r="J10361">
        <v>0</v>
      </c>
      <c r="K10361">
        <v>0</v>
      </c>
      <c r="L10361">
        <v>0</v>
      </c>
      <c r="M10361">
        <v>0</v>
      </c>
      <c r="N10361">
        <v>0</v>
      </c>
      <c r="O10361">
        <v>0</v>
      </c>
      <c r="P10361">
        <v>0</v>
      </c>
      <c r="Q10361">
        <v>0</v>
      </c>
    </row>
    <row r="10362" spans="1:17" x14ac:dyDescent="0.2">
      <c r="A10362" t="s">
        <v>28100</v>
      </c>
      <c r="B10362" t="s">
        <v>88</v>
      </c>
      <c r="C10362" t="s">
        <v>149</v>
      </c>
      <c r="D10362" t="s">
        <v>17748</v>
      </c>
      <c r="E10362" t="s">
        <v>83</v>
      </c>
      <c r="F10362" t="s">
        <v>17749</v>
      </c>
      <c r="G10362">
        <v>0</v>
      </c>
      <c r="H10362">
        <v>0</v>
      </c>
      <c r="I10362">
        <v>0</v>
      </c>
      <c r="J10362">
        <v>0</v>
      </c>
      <c r="K10362">
        <v>0</v>
      </c>
      <c r="L10362">
        <v>0</v>
      </c>
      <c r="M10362">
        <v>0</v>
      </c>
      <c r="N10362">
        <v>5</v>
      </c>
      <c r="O10362">
        <v>4</v>
      </c>
      <c r="P10362">
        <v>1</v>
      </c>
      <c r="Q10362">
        <v>0</v>
      </c>
    </row>
    <row r="10363" spans="1:17" x14ac:dyDescent="0.2">
      <c r="A10363" t="s">
        <v>28101</v>
      </c>
      <c r="B10363" t="s">
        <v>88</v>
      </c>
      <c r="C10363" t="s">
        <v>149</v>
      </c>
      <c r="D10363" t="s">
        <v>17748</v>
      </c>
      <c r="E10363" t="s">
        <v>83</v>
      </c>
      <c r="F10363" t="s">
        <v>17734</v>
      </c>
      <c r="G10363">
        <v>5</v>
      </c>
      <c r="H10363">
        <v>0</v>
      </c>
      <c r="I10363">
        <v>0</v>
      </c>
      <c r="J10363">
        <v>0</v>
      </c>
      <c r="K10363">
        <v>0</v>
      </c>
      <c r="L10363">
        <v>0</v>
      </c>
      <c r="M10363">
        <v>0</v>
      </c>
      <c r="N10363">
        <v>0</v>
      </c>
      <c r="O10363">
        <v>0</v>
      </c>
      <c r="P10363">
        <v>0</v>
      </c>
      <c r="Q10363">
        <v>0</v>
      </c>
    </row>
    <row r="10364" spans="1:17" x14ac:dyDescent="0.2">
      <c r="A10364" t="s">
        <v>28102</v>
      </c>
      <c r="B10364" t="s">
        <v>88</v>
      </c>
      <c r="C10364" t="s">
        <v>149</v>
      </c>
      <c r="D10364" t="s">
        <v>17748</v>
      </c>
      <c r="E10364" t="s">
        <v>81</v>
      </c>
      <c r="F10364" t="s">
        <v>17749</v>
      </c>
      <c r="G10364">
        <v>0</v>
      </c>
      <c r="H10364">
        <v>0</v>
      </c>
      <c r="I10364">
        <v>0</v>
      </c>
      <c r="J10364">
        <v>0</v>
      </c>
      <c r="K10364">
        <v>0</v>
      </c>
      <c r="L10364">
        <v>0</v>
      </c>
      <c r="M10364">
        <v>0</v>
      </c>
      <c r="N10364">
        <v>7</v>
      </c>
      <c r="O10364">
        <v>6</v>
      </c>
      <c r="P10364">
        <v>1</v>
      </c>
      <c r="Q10364">
        <v>0</v>
      </c>
    </row>
    <row r="10365" spans="1:17" x14ac:dyDescent="0.2">
      <c r="A10365" t="s">
        <v>28103</v>
      </c>
      <c r="B10365" t="s">
        <v>88</v>
      </c>
      <c r="C10365" t="s">
        <v>149</v>
      </c>
      <c r="D10365" t="s">
        <v>17748</v>
      </c>
      <c r="E10365" t="s">
        <v>81</v>
      </c>
      <c r="F10365" t="s">
        <v>17734</v>
      </c>
      <c r="G10365">
        <v>7</v>
      </c>
      <c r="H10365">
        <v>0</v>
      </c>
      <c r="I10365">
        <v>0</v>
      </c>
      <c r="J10365">
        <v>0</v>
      </c>
      <c r="K10365">
        <v>0</v>
      </c>
      <c r="L10365">
        <v>0</v>
      </c>
      <c r="M10365">
        <v>0</v>
      </c>
      <c r="N10365">
        <v>0</v>
      </c>
      <c r="O10365">
        <v>0</v>
      </c>
      <c r="P10365">
        <v>0</v>
      </c>
      <c r="Q10365">
        <v>0</v>
      </c>
    </row>
    <row r="10366" spans="1:17" x14ac:dyDescent="0.2">
      <c r="A10366" t="s">
        <v>28104</v>
      </c>
      <c r="B10366" t="s">
        <v>88</v>
      </c>
      <c r="C10366" t="s">
        <v>149</v>
      </c>
      <c r="D10366" t="s">
        <v>17754</v>
      </c>
      <c r="E10366" t="s">
        <v>83</v>
      </c>
      <c r="F10366" t="s">
        <v>17734</v>
      </c>
      <c r="G10366">
        <v>2</v>
      </c>
      <c r="H10366">
        <v>0</v>
      </c>
      <c r="I10366">
        <v>0</v>
      </c>
      <c r="J10366">
        <v>0</v>
      </c>
      <c r="K10366">
        <v>0</v>
      </c>
      <c r="L10366">
        <v>0</v>
      </c>
      <c r="M10366">
        <v>0</v>
      </c>
      <c r="N10366">
        <v>0</v>
      </c>
      <c r="O10366">
        <v>0</v>
      </c>
      <c r="P10366">
        <v>0</v>
      </c>
      <c r="Q10366">
        <v>0</v>
      </c>
    </row>
    <row r="10367" spans="1:17" x14ac:dyDescent="0.2">
      <c r="A10367" t="s">
        <v>28105</v>
      </c>
      <c r="B10367" t="s">
        <v>88</v>
      </c>
      <c r="C10367" t="s">
        <v>149</v>
      </c>
      <c r="D10367" t="s">
        <v>17754</v>
      </c>
      <c r="E10367" t="s">
        <v>81</v>
      </c>
      <c r="F10367" t="s">
        <v>17734</v>
      </c>
      <c r="G10367">
        <v>5</v>
      </c>
      <c r="H10367">
        <v>0</v>
      </c>
      <c r="I10367">
        <v>0</v>
      </c>
      <c r="J10367">
        <v>0</v>
      </c>
      <c r="K10367">
        <v>0</v>
      </c>
      <c r="L10367">
        <v>0</v>
      </c>
      <c r="M10367">
        <v>0</v>
      </c>
      <c r="N10367">
        <v>0</v>
      </c>
      <c r="O10367">
        <v>0</v>
      </c>
      <c r="P10367">
        <v>0</v>
      </c>
      <c r="Q10367">
        <v>0</v>
      </c>
    </row>
    <row r="10368" spans="1:17" x14ac:dyDescent="0.2">
      <c r="A10368" t="s">
        <v>28106</v>
      </c>
      <c r="B10368" t="s">
        <v>88</v>
      </c>
      <c r="C10368" t="s">
        <v>150</v>
      </c>
      <c r="D10368" t="s">
        <v>17736</v>
      </c>
      <c r="E10368" t="s">
        <v>83</v>
      </c>
      <c r="F10368" t="s">
        <v>4929</v>
      </c>
      <c r="G10368">
        <v>0</v>
      </c>
      <c r="H10368">
        <v>10</v>
      </c>
      <c r="I10368">
        <v>1</v>
      </c>
      <c r="J10368">
        <v>9</v>
      </c>
      <c r="K10368">
        <v>0</v>
      </c>
      <c r="L10368">
        <v>0</v>
      </c>
      <c r="M10368">
        <v>0</v>
      </c>
      <c r="N10368">
        <v>0</v>
      </c>
      <c r="O10368">
        <v>0</v>
      </c>
      <c r="P10368">
        <v>0</v>
      </c>
      <c r="Q10368">
        <v>0</v>
      </c>
    </row>
    <row r="10369" spans="1:17" x14ac:dyDescent="0.2">
      <c r="A10369" t="s">
        <v>28107</v>
      </c>
      <c r="B10369" t="s">
        <v>88</v>
      </c>
      <c r="C10369" t="s">
        <v>150</v>
      </c>
      <c r="D10369" t="s">
        <v>17736</v>
      </c>
      <c r="E10369" t="s">
        <v>83</v>
      </c>
      <c r="F10369" t="s">
        <v>4931</v>
      </c>
      <c r="G10369">
        <v>0</v>
      </c>
      <c r="H10369">
        <v>10</v>
      </c>
      <c r="I10369">
        <v>1</v>
      </c>
      <c r="J10369">
        <v>9</v>
      </c>
      <c r="K10369">
        <v>0</v>
      </c>
      <c r="L10369">
        <v>0</v>
      </c>
      <c r="M10369">
        <v>0</v>
      </c>
      <c r="N10369">
        <v>0</v>
      </c>
      <c r="O10369">
        <v>0</v>
      </c>
      <c r="P10369">
        <v>0</v>
      </c>
      <c r="Q10369">
        <v>0</v>
      </c>
    </row>
    <row r="10370" spans="1:17" x14ac:dyDescent="0.2">
      <c r="A10370" t="s">
        <v>28108</v>
      </c>
      <c r="B10370" t="s">
        <v>88</v>
      </c>
      <c r="C10370" t="s">
        <v>150</v>
      </c>
      <c r="D10370" t="s">
        <v>17736</v>
      </c>
      <c r="E10370" t="s">
        <v>83</v>
      </c>
      <c r="F10370" t="s">
        <v>4933</v>
      </c>
      <c r="G10370">
        <v>0</v>
      </c>
      <c r="H10370">
        <v>0</v>
      </c>
      <c r="I10370">
        <v>0</v>
      </c>
      <c r="J10370">
        <v>0</v>
      </c>
      <c r="K10370">
        <v>0</v>
      </c>
      <c r="L10370">
        <v>0</v>
      </c>
      <c r="M10370">
        <v>10</v>
      </c>
      <c r="N10370">
        <v>0</v>
      </c>
      <c r="O10370">
        <v>0</v>
      </c>
      <c r="P10370">
        <v>0</v>
      </c>
      <c r="Q10370">
        <v>0</v>
      </c>
    </row>
    <row r="10371" spans="1:17" x14ac:dyDescent="0.2">
      <c r="A10371" t="s">
        <v>28109</v>
      </c>
      <c r="B10371" t="s">
        <v>88</v>
      </c>
      <c r="C10371" t="s">
        <v>150</v>
      </c>
      <c r="D10371" t="s">
        <v>17736</v>
      </c>
      <c r="E10371" t="s">
        <v>83</v>
      </c>
      <c r="F10371" t="s">
        <v>4935</v>
      </c>
      <c r="G10371">
        <v>0</v>
      </c>
      <c r="H10371">
        <v>10</v>
      </c>
      <c r="I10371">
        <v>1</v>
      </c>
      <c r="J10371">
        <v>9</v>
      </c>
      <c r="K10371">
        <v>0</v>
      </c>
      <c r="L10371">
        <v>0</v>
      </c>
      <c r="M10371">
        <v>0</v>
      </c>
      <c r="N10371">
        <v>0</v>
      </c>
      <c r="O10371">
        <v>0</v>
      </c>
      <c r="P10371">
        <v>0</v>
      </c>
      <c r="Q10371">
        <v>0</v>
      </c>
    </row>
    <row r="10372" spans="1:17" x14ac:dyDescent="0.2">
      <c r="A10372" t="s">
        <v>28110</v>
      </c>
      <c r="B10372" t="s">
        <v>88</v>
      </c>
      <c r="C10372" t="s">
        <v>150</v>
      </c>
      <c r="D10372" t="s">
        <v>17736</v>
      </c>
      <c r="E10372" t="s">
        <v>83</v>
      </c>
      <c r="F10372" t="s">
        <v>4937</v>
      </c>
      <c r="G10372">
        <v>0</v>
      </c>
      <c r="H10372">
        <v>10</v>
      </c>
      <c r="I10372">
        <v>1</v>
      </c>
      <c r="J10372">
        <v>9</v>
      </c>
      <c r="K10372">
        <v>0</v>
      </c>
      <c r="L10372">
        <v>0</v>
      </c>
      <c r="M10372">
        <v>0</v>
      </c>
      <c r="N10372">
        <v>0</v>
      </c>
      <c r="O10372">
        <v>0</v>
      </c>
      <c r="P10372">
        <v>0</v>
      </c>
      <c r="Q10372">
        <v>0</v>
      </c>
    </row>
    <row r="10373" spans="1:17" x14ac:dyDescent="0.2">
      <c r="A10373" t="s">
        <v>28111</v>
      </c>
      <c r="B10373" t="s">
        <v>88</v>
      </c>
      <c r="C10373" t="s">
        <v>150</v>
      </c>
      <c r="D10373" t="s">
        <v>17736</v>
      </c>
      <c r="E10373" t="s">
        <v>83</v>
      </c>
      <c r="F10373" t="s">
        <v>4939</v>
      </c>
      <c r="G10373">
        <v>0</v>
      </c>
      <c r="H10373">
        <v>0</v>
      </c>
      <c r="I10373">
        <v>0</v>
      </c>
      <c r="J10373">
        <v>0</v>
      </c>
      <c r="K10373">
        <v>0</v>
      </c>
      <c r="L10373">
        <v>0</v>
      </c>
      <c r="M10373">
        <v>10</v>
      </c>
      <c r="N10373">
        <v>0</v>
      </c>
      <c r="O10373">
        <v>0</v>
      </c>
      <c r="P10373">
        <v>0</v>
      </c>
      <c r="Q10373">
        <v>0</v>
      </c>
    </row>
    <row r="10374" spans="1:17" x14ac:dyDescent="0.2">
      <c r="A10374" t="s">
        <v>28112</v>
      </c>
      <c r="B10374" t="s">
        <v>88</v>
      </c>
      <c r="C10374" t="s">
        <v>150</v>
      </c>
      <c r="D10374" t="s">
        <v>17736</v>
      </c>
      <c r="E10374" t="s">
        <v>83</v>
      </c>
      <c r="F10374" t="s">
        <v>4941</v>
      </c>
      <c r="G10374">
        <v>0</v>
      </c>
      <c r="H10374">
        <v>10</v>
      </c>
      <c r="I10374">
        <v>1</v>
      </c>
      <c r="J10374">
        <v>9</v>
      </c>
      <c r="K10374">
        <v>0</v>
      </c>
      <c r="L10374">
        <v>0</v>
      </c>
      <c r="M10374">
        <v>0</v>
      </c>
      <c r="N10374">
        <v>0</v>
      </c>
      <c r="O10374">
        <v>0</v>
      </c>
      <c r="P10374">
        <v>0</v>
      </c>
      <c r="Q10374">
        <v>0</v>
      </c>
    </row>
    <row r="10375" spans="1:17" x14ac:dyDescent="0.2">
      <c r="A10375" t="s">
        <v>28113</v>
      </c>
      <c r="B10375" t="s">
        <v>88</v>
      </c>
      <c r="C10375" t="s">
        <v>150</v>
      </c>
      <c r="D10375" t="s">
        <v>17736</v>
      </c>
      <c r="E10375" t="s">
        <v>83</v>
      </c>
      <c r="F10375" t="s">
        <v>4943</v>
      </c>
      <c r="G10375">
        <v>0</v>
      </c>
      <c r="H10375">
        <v>0</v>
      </c>
      <c r="I10375">
        <v>0</v>
      </c>
      <c r="J10375">
        <v>0</v>
      </c>
      <c r="K10375">
        <v>0</v>
      </c>
      <c r="L10375">
        <v>0</v>
      </c>
      <c r="M10375">
        <v>10</v>
      </c>
      <c r="N10375">
        <v>0</v>
      </c>
      <c r="O10375">
        <v>0</v>
      </c>
      <c r="P10375">
        <v>0</v>
      </c>
      <c r="Q10375">
        <v>0</v>
      </c>
    </row>
    <row r="10376" spans="1:17" x14ac:dyDescent="0.2">
      <c r="A10376" t="s">
        <v>28114</v>
      </c>
      <c r="B10376" t="s">
        <v>88</v>
      </c>
      <c r="C10376" t="s">
        <v>150</v>
      </c>
      <c r="D10376" t="s">
        <v>17736</v>
      </c>
      <c r="E10376" t="s">
        <v>83</v>
      </c>
      <c r="F10376" t="s">
        <v>4925</v>
      </c>
      <c r="G10376">
        <v>0</v>
      </c>
      <c r="H10376">
        <v>0</v>
      </c>
      <c r="I10376">
        <v>0</v>
      </c>
      <c r="J10376">
        <v>0</v>
      </c>
      <c r="K10376">
        <v>0</v>
      </c>
      <c r="L10376">
        <v>0</v>
      </c>
      <c r="M10376">
        <v>0</v>
      </c>
      <c r="N10376">
        <v>10</v>
      </c>
      <c r="O10376">
        <v>10</v>
      </c>
      <c r="P10376">
        <v>0</v>
      </c>
      <c r="Q10376">
        <v>0</v>
      </c>
    </row>
    <row r="10377" spans="1:17" x14ac:dyDescent="0.2">
      <c r="A10377" t="s">
        <v>28115</v>
      </c>
      <c r="B10377" t="s">
        <v>88</v>
      </c>
      <c r="C10377" t="s">
        <v>150</v>
      </c>
      <c r="D10377" t="s">
        <v>17736</v>
      </c>
      <c r="E10377" t="s">
        <v>83</v>
      </c>
      <c r="F10377" t="s">
        <v>4927</v>
      </c>
      <c r="G10377">
        <v>0</v>
      </c>
      <c r="H10377">
        <v>0</v>
      </c>
      <c r="I10377">
        <v>0</v>
      </c>
      <c r="J10377">
        <v>0</v>
      </c>
      <c r="K10377">
        <v>0</v>
      </c>
      <c r="L10377">
        <v>0</v>
      </c>
      <c r="M10377">
        <v>0</v>
      </c>
      <c r="N10377">
        <v>9</v>
      </c>
      <c r="O10377">
        <v>9</v>
      </c>
      <c r="P10377">
        <v>0</v>
      </c>
      <c r="Q10377">
        <v>0</v>
      </c>
    </row>
    <row r="10378" spans="1:17" x14ac:dyDescent="0.2">
      <c r="A10378" t="s">
        <v>28116</v>
      </c>
      <c r="B10378" t="s">
        <v>88</v>
      </c>
      <c r="C10378" t="s">
        <v>150</v>
      </c>
      <c r="D10378" t="s">
        <v>17736</v>
      </c>
      <c r="E10378" t="s">
        <v>83</v>
      </c>
      <c r="F10378" t="s">
        <v>17734</v>
      </c>
      <c r="G10378">
        <v>10</v>
      </c>
      <c r="H10378">
        <v>0</v>
      </c>
      <c r="I10378">
        <v>0</v>
      </c>
      <c r="J10378">
        <v>0</v>
      </c>
      <c r="K10378">
        <v>0</v>
      </c>
      <c r="L10378">
        <v>0</v>
      </c>
      <c r="M10378">
        <v>0</v>
      </c>
      <c r="N10378">
        <v>0</v>
      </c>
      <c r="O10378">
        <v>0</v>
      </c>
      <c r="P10378">
        <v>0</v>
      </c>
      <c r="Q10378">
        <v>0</v>
      </c>
    </row>
    <row r="10379" spans="1:17" x14ac:dyDescent="0.2">
      <c r="A10379" t="s">
        <v>28117</v>
      </c>
      <c r="B10379" t="s">
        <v>88</v>
      </c>
      <c r="C10379" t="s">
        <v>150</v>
      </c>
      <c r="D10379" t="s">
        <v>17736</v>
      </c>
      <c r="E10379" t="s">
        <v>81</v>
      </c>
      <c r="F10379" t="s">
        <v>4929</v>
      </c>
      <c r="G10379">
        <v>0</v>
      </c>
      <c r="H10379">
        <v>3</v>
      </c>
      <c r="I10379">
        <v>0</v>
      </c>
      <c r="J10379">
        <v>3</v>
      </c>
      <c r="K10379">
        <v>0</v>
      </c>
      <c r="L10379">
        <v>0</v>
      </c>
      <c r="M10379">
        <v>0</v>
      </c>
      <c r="N10379">
        <v>0</v>
      </c>
      <c r="O10379">
        <v>0</v>
      </c>
      <c r="P10379">
        <v>0</v>
      </c>
      <c r="Q10379">
        <v>0</v>
      </c>
    </row>
    <row r="10380" spans="1:17" x14ac:dyDescent="0.2">
      <c r="A10380" t="s">
        <v>28118</v>
      </c>
      <c r="B10380" t="s">
        <v>88</v>
      </c>
      <c r="C10380" t="s">
        <v>150</v>
      </c>
      <c r="D10380" t="s">
        <v>17736</v>
      </c>
      <c r="E10380" t="s">
        <v>81</v>
      </c>
      <c r="F10380" t="s">
        <v>4931</v>
      </c>
      <c r="G10380">
        <v>0</v>
      </c>
      <c r="H10380">
        <v>3</v>
      </c>
      <c r="I10380">
        <v>0</v>
      </c>
      <c r="J10380">
        <v>3</v>
      </c>
      <c r="K10380">
        <v>0</v>
      </c>
      <c r="L10380">
        <v>0</v>
      </c>
      <c r="M10380">
        <v>0</v>
      </c>
      <c r="N10380">
        <v>0</v>
      </c>
      <c r="O10380">
        <v>0</v>
      </c>
      <c r="P10380">
        <v>0</v>
      </c>
      <c r="Q10380">
        <v>0</v>
      </c>
    </row>
    <row r="10381" spans="1:17" x14ac:dyDescent="0.2">
      <c r="A10381" t="s">
        <v>28119</v>
      </c>
      <c r="B10381" t="s">
        <v>88</v>
      </c>
      <c r="C10381" t="s">
        <v>150</v>
      </c>
      <c r="D10381" t="s">
        <v>17736</v>
      </c>
      <c r="E10381" t="s">
        <v>81</v>
      </c>
      <c r="F10381" t="s">
        <v>4933</v>
      </c>
      <c r="G10381">
        <v>0</v>
      </c>
      <c r="H10381">
        <v>0</v>
      </c>
      <c r="I10381">
        <v>0</v>
      </c>
      <c r="J10381">
        <v>0</v>
      </c>
      <c r="K10381">
        <v>0</v>
      </c>
      <c r="L10381">
        <v>0</v>
      </c>
      <c r="M10381">
        <v>3</v>
      </c>
      <c r="N10381">
        <v>0</v>
      </c>
      <c r="O10381">
        <v>0</v>
      </c>
      <c r="P10381">
        <v>0</v>
      </c>
      <c r="Q10381">
        <v>0</v>
      </c>
    </row>
    <row r="10382" spans="1:17" x14ac:dyDescent="0.2">
      <c r="A10382" t="s">
        <v>28120</v>
      </c>
      <c r="B10382" t="s">
        <v>88</v>
      </c>
      <c r="C10382" t="s">
        <v>150</v>
      </c>
      <c r="D10382" t="s">
        <v>17736</v>
      </c>
      <c r="E10382" t="s">
        <v>81</v>
      </c>
      <c r="F10382" t="s">
        <v>4935</v>
      </c>
      <c r="G10382">
        <v>0</v>
      </c>
      <c r="H10382">
        <v>3</v>
      </c>
      <c r="I10382">
        <v>0</v>
      </c>
      <c r="J10382">
        <v>3</v>
      </c>
      <c r="K10382">
        <v>0</v>
      </c>
      <c r="L10382">
        <v>0</v>
      </c>
      <c r="M10382">
        <v>0</v>
      </c>
      <c r="N10382">
        <v>0</v>
      </c>
      <c r="O10382">
        <v>0</v>
      </c>
      <c r="P10382">
        <v>0</v>
      </c>
      <c r="Q10382">
        <v>0</v>
      </c>
    </row>
    <row r="10383" spans="1:17" x14ac:dyDescent="0.2">
      <c r="A10383" t="s">
        <v>28121</v>
      </c>
      <c r="B10383" t="s">
        <v>88</v>
      </c>
      <c r="C10383" t="s">
        <v>150</v>
      </c>
      <c r="D10383" t="s">
        <v>17736</v>
      </c>
      <c r="E10383" t="s">
        <v>81</v>
      </c>
      <c r="F10383" t="s">
        <v>4937</v>
      </c>
      <c r="G10383">
        <v>0</v>
      </c>
      <c r="H10383">
        <v>3</v>
      </c>
      <c r="I10383">
        <v>0</v>
      </c>
      <c r="J10383">
        <v>3</v>
      </c>
      <c r="K10383">
        <v>0</v>
      </c>
      <c r="L10383">
        <v>0</v>
      </c>
      <c r="M10383">
        <v>0</v>
      </c>
      <c r="N10383">
        <v>0</v>
      </c>
      <c r="O10383">
        <v>0</v>
      </c>
      <c r="P10383">
        <v>0</v>
      </c>
      <c r="Q10383">
        <v>0</v>
      </c>
    </row>
    <row r="10384" spans="1:17" x14ac:dyDescent="0.2">
      <c r="A10384" t="s">
        <v>28122</v>
      </c>
      <c r="B10384" t="s">
        <v>88</v>
      </c>
      <c r="C10384" t="s">
        <v>150</v>
      </c>
      <c r="D10384" t="s">
        <v>17736</v>
      </c>
      <c r="E10384" t="s">
        <v>81</v>
      </c>
      <c r="F10384" t="s">
        <v>4939</v>
      </c>
      <c r="G10384">
        <v>0</v>
      </c>
      <c r="H10384">
        <v>0</v>
      </c>
      <c r="I10384">
        <v>0</v>
      </c>
      <c r="J10384">
        <v>0</v>
      </c>
      <c r="K10384">
        <v>0</v>
      </c>
      <c r="L10384">
        <v>0</v>
      </c>
      <c r="M10384">
        <v>3</v>
      </c>
      <c r="N10384">
        <v>0</v>
      </c>
      <c r="O10384">
        <v>0</v>
      </c>
      <c r="P10384">
        <v>0</v>
      </c>
      <c r="Q10384">
        <v>0</v>
      </c>
    </row>
    <row r="10385" spans="1:17" x14ac:dyDescent="0.2">
      <c r="A10385" t="s">
        <v>28123</v>
      </c>
      <c r="B10385" t="s">
        <v>88</v>
      </c>
      <c r="C10385" t="s">
        <v>150</v>
      </c>
      <c r="D10385" t="s">
        <v>17736</v>
      </c>
      <c r="E10385" t="s">
        <v>81</v>
      </c>
      <c r="F10385" t="s">
        <v>4941</v>
      </c>
      <c r="G10385">
        <v>0</v>
      </c>
      <c r="H10385">
        <v>3</v>
      </c>
      <c r="I10385">
        <v>0</v>
      </c>
      <c r="J10385">
        <v>3</v>
      </c>
      <c r="K10385">
        <v>0</v>
      </c>
      <c r="L10385">
        <v>0</v>
      </c>
      <c r="M10385">
        <v>0</v>
      </c>
      <c r="N10385">
        <v>0</v>
      </c>
      <c r="O10385">
        <v>0</v>
      </c>
      <c r="P10385">
        <v>0</v>
      </c>
      <c r="Q10385">
        <v>0</v>
      </c>
    </row>
    <row r="10386" spans="1:17" x14ac:dyDescent="0.2">
      <c r="A10386" t="s">
        <v>28124</v>
      </c>
      <c r="B10386" t="s">
        <v>88</v>
      </c>
      <c r="C10386" t="s">
        <v>150</v>
      </c>
      <c r="D10386" t="s">
        <v>17736</v>
      </c>
      <c r="E10386" t="s">
        <v>81</v>
      </c>
      <c r="F10386" t="s">
        <v>4943</v>
      </c>
      <c r="G10386">
        <v>0</v>
      </c>
      <c r="H10386">
        <v>0</v>
      </c>
      <c r="I10386">
        <v>0</v>
      </c>
      <c r="J10386">
        <v>0</v>
      </c>
      <c r="K10386">
        <v>0</v>
      </c>
      <c r="L10386">
        <v>0</v>
      </c>
      <c r="M10386">
        <v>3</v>
      </c>
      <c r="N10386">
        <v>0</v>
      </c>
      <c r="O10386">
        <v>0</v>
      </c>
      <c r="P10386">
        <v>0</v>
      </c>
      <c r="Q10386">
        <v>0</v>
      </c>
    </row>
    <row r="10387" spans="1:17" x14ac:dyDescent="0.2">
      <c r="A10387" t="s">
        <v>28125</v>
      </c>
      <c r="B10387" t="s">
        <v>88</v>
      </c>
      <c r="C10387" t="s">
        <v>215</v>
      </c>
      <c r="D10387" t="s">
        <v>17768</v>
      </c>
      <c r="E10387" t="s">
        <v>83</v>
      </c>
      <c r="F10387" t="s">
        <v>17734</v>
      </c>
      <c r="G10387">
        <v>1</v>
      </c>
      <c r="H10387">
        <v>0</v>
      </c>
      <c r="I10387">
        <v>0</v>
      </c>
      <c r="J10387">
        <v>0</v>
      </c>
      <c r="K10387">
        <v>0</v>
      </c>
      <c r="L10387">
        <v>0</v>
      </c>
      <c r="M10387">
        <v>0</v>
      </c>
      <c r="N10387">
        <v>0</v>
      </c>
      <c r="O10387">
        <v>0</v>
      </c>
      <c r="P10387">
        <v>0</v>
      </c>
      <c r="Q10387">
        <v>0</v>
      </c>
    </row>
    <row r="10388" spans="1:17" x14ac:dyDescent="0.2">
      <c r="A10388" t="s">
        <v>28126</v>
      </c>
      <c r="B10388" t="s">
        <v>88</v>
      </c>
      <c r="C10388" t="s">
        <v>215</v>
      </c>
      <c r="D10388" t="s">
        <v>17736</v>
      </c>
      <c r="E10388" t="s">
        <v>83</v>
      </c>
      <c r="F10388" t="s">
        <v>4929</v>
      </c>
      <c r="G10388">
        <v>0</v>
      </c>
      <c r="H10388">
        <v>9</v>
      </c>
      <c r="I10388">
        <v>0</v>
      </c>
      <c r="J10388">
        <v>8</v>
      </c>
      <c r="K10388">
        <v>1</v>
      </c>
      <c r="L10388">
        <v>0</v>
      </c>
      <c r="M10388">
        <v>0</v>
      </c>
      <c r="N10388">
        <v>0</v>
      </c>
      <c r="O10388">
        <v>0</v>
      </c>
      <c r="P10388">
        <v>0</v>
      </c>
      <c r="Q10388">
        <v>0</v>
      </c>
    </row>
    <row r="10389" spans="1:17" x14ac:dyDescent="0.2">
      <c r="A10389" t="s">
        <v>28127</v>
      </c>
      <c r="B10389" t="s">
        <v>88</v>
      </c>
      <c r="C10389" t="s">
        <v>215</v>
      </c>
      <c r="D10389" t="s">
        <v>17736</v>
      </c>
      <c r="E10389" t="s">
        <v>83</v>
      </c>
      <c r="F10389" t="s">
        <v>4931</v>
      </c>
      <c r="G10389">
        <v>0</v>
      </c>
      <c r="H10389">
        <v>9</v>
      </c>
      <c r="I10389">
        <v>0</v>
      </c>
      <c r="J10389">
        <v>8</v>
      </c>
      <c r="K10389">
        <v>1</v>
      </c>
      <c r="L10389">
        <v>0</v>
      </c>
      <c r="M10389">
        <v>0</v>
      </c>
      <c r="N10389">
        <v>0</v>
      </c>
      <c r="O10389">
        <v>0</v>
      </c>
      <c r="P10389">
        <v>0</v>
      </c>
      <c r="Q10389">
        <v>0</v>
      </c>
    </row>
    <row r="10390" spans="1:17" x14ac:dyDescent="0.2">
      <c r="A10390" t="s">
        <v>28128</v>
      </c>
      <c r="B10390" t="s">
        <v>88</v>
      </c>
      <c r="C10390" t="s">
        <v>215</v>
      </c>
      <c r="D10390" t="s">
        <v>17736</v>
      </c>
      <c r="E10390" t="s">
        <v>83</v>
      </c>
      <c r="F10390" t="s">
        <v>4933</v>
      </c>
      <c r="G10390">
        <v>0</v>
      </c>
      <c r="H10390">
        <v>0</v>
      </c>
      <c r="I10390">
        <v>0</v>
      </c>
      <c r="J10390">
        <v>0</v>
      </c>
      <c r="K10390">
        <v>0</v>
      </c>
      <c r="L10390">
        <v>0</v>
      </c>
      <c r="M10390">
        <v>9</v>
      </c>
      <c r="N10390">
        <v>0</v>
      </c>
      <c r="O10390">
        <v>0</v>
      </c>
      <c r="P10390">
        <v>0</v>
      </c>
      <c r="Q10390">
        <v>0</v>
      </c>
    </row>
    <row r="10391" spans="1:17" x14ac:dyDescent="0.2">
      <c r="A10391" t="s">
        <v>28129</v>
      </c>
      <c r="B10391" t="s">
        <v>88</v>
      </c>
      <c r="C10391" t="s">
        <v>215</v>
      </c>
      <c r="D10391" t="s">
        <v>17736</v>
      </c>
      <c r="E10391" t="s">
        <v>83</v>
      </c>
      <c r="F10391" t="s">
        <v>4935</v>
      </c>
      <c r="G10391">
        <v>0</v>
      </c>
      <c r="H10391">
        <v>9</v>
      </c>
      <c r="I10391">
        <v>0</v>
      </c>
      <c r="J10391">
        <v>8</v>
      </c>
      <c r="K10391">
        <v>1</v>
      </c>
      <c r="L10391">
        <v>0</v>
      </c>
      <c r="M10391">
        <v>0</v>
      </c>
      <c r="N10391">
        <v>0</v>
      </c>
      <c r="O10391">
        <v>0</v>
      </c>
      <c r="P10391">
        <v>0</v>
      </c>
      <c r="Q10391">
        <v>0</v>
      </c>
    </row>
    <row r="10392" spans="1:17" x14ac:dyDescent="0.2">
      <c r="A10392" t="s">
        <v>28130</v>
      </c>
      <c r="B10392" t="s">
        <v>88</v>
      </c>
      <c r="C10392" t="s">
        <v>215</v>
      </c>
      <c r="D10392" t="s">
        <v>17736</v>
      </c>
      <c r="E10392" t="s">
        <v>83</v>
      </c>
      <c r="F10392" t="s">
        <v>4937</v>
      </c>
      <c r="G10392">
        <v>0</v>
      </c>
      <c r="H10392">
        <v>9</v>
      </c>
      <c r="I10392">
        <v>0</v>
      </c>
      <c r="J10392">
        <v>8</v>
      </c>
      <c r="K10392">
        <v>1</v>
      </c>
      <c r="L10392">
        <v>0</v>
      </c>
      <c r="M10392">
        <v>0</v>
      </c>
      <c r="N10392">
        <v>0</v>
      </c>
      <c r="O10392">
        <v>0</v>
      </c>
      <c r="P10392">
        <v>0</v>
      </c>
      <c r="Q10392">
        <v>0</v>
      </c>
    </row>
    <row r="10393" spans="1:17" x14ac:dyDescent="0.2">
      <c r="A10393" t="s">
        <v>28131</v>
      </c>
      <c r="B10393" t="s">
        <v>88</v>
      </c>
      <c r="C10393" t="s">
        <v>215</v>
      </c>
      <c r="D10393" t="s">
        <v>17736</v>
      </c>
      <c r="E10393" t="s">
        <v>83</v>
      </c>
      <c r="F10393" t="s">
        <v>4939</v>
      </c>
      <c r="G10393">
        <v>0</v>
      </c>
      <c r="H10393">
        <v>0</v>
      </c>
      <c r="I10393">
        <v>0</v>
      </c>
      <c r="J10393">
        <v>0</v>
      </c>
      <c r="K10393">
        <v>0</v>
      </c>
      <c r="L10393">
        <v>0</v>
      </c>
      <c r="M10393">
        <v>9</v>
      </c>
      <c r="N10393">
        <v>0</v>
      </c>
      <c r="O10393">
        <v>0</v>
      </c>
      <c r="P10393">
        <v>0</v>
      </c>
      <c r="Q10393">
        <v>0</v>
      </c>
    </row>
    <row r="10394" spans="1:17" x14ac:dyDescent="0.2">
      <c r="A10394" t="s">
        <v>28132</v>
      </c>
      <c r="B10394" t="s">
        <v>88</v>
      </c>
      <c r="C10394" t="s">
        <v>215</v>
      </c>
      <c r="D10394" t="s">
        <v>17736</v>
      </c>
      <c r="E10394" t="s">
        <v>83</v>
      </c>
      <c r="F10394" t="s">
        <v>4941</v>
      </c>
      <c r="G10394">
        <v>0</v>
      </c>
      <c r="H10394">
        <v>9</v>
      </c>
      <c r="I10394">
        <v>0</v>
      </c>
      <c r="J10394">
        <v>8</v>
      </c>
      <c r="K10394">
        <v>1</v>
      </c>
      <c r="L10394">
        <v>0</v>
      </c>
      <c r="M10394">
        <v>0</v>
      </c>
      <c r="N10394">
        <v>0</v>
      </c>
      <c r="O10394">
        <v>0</v>
      </c>
      <c r="P10394">
        <v>0</v>
      </c>
      <c r="Q10394">
        <v>0</v>
      </c>
    </row>
    <row r="10395" spans="1:17" x14ac:dyDescent="0.2">
      <c r="A10395" t="s">
        <v>28133</v>
      </c>
      <c r="B10395" t="s">
        <v>88</v>
      </c>
      <c r="C10395" t="s">
        <v>215</v>
      </c>
      <c r="D10395" t="s">
        <v>17736</v>
      </c>
      <c r="E10395" t="s">
        <v>83</v>
      </c>
      <c r="F10395" t="s">
        <v>4943</v>
      </c>
      <c r="G10395">
        <v>0</v>
      </c>
      <c r="H10395">
        <v>0</v>
      </c>
      <c r="I10395">
        <v>0</v>
      </c>
      <c r="J10395">
        <v>0</v>
      </c>
      <c r="K10395">
        <v>0</v>
      </c>
      <c r="L10395">
        <v>0</v>
      </c>
      <c r="M10395">
        <v>9</v>
      </c>
      <c r="N10395">
        <v>0</v>
      </c>
      <c r="O10395">
        <v>0</v>
      </c>
      <c r="P10395">
        <v>0</v>
      </c>
      <c r="Q10395">
        <v>0</v>
      </c>
    </row>
    <row r="10396" spans="1:17" x14ac:dyDescent="0.2">
      <c r="A10396" t="s">
        <v>28134</v>
      </c>
      <c r="B10396" t="s">
        <v>88</v>
      </c>
      <c r="C10396" t="s">
        <v>215</v>
      </c>
      <c r="D10396" t="s">
        <v>17736</v>
      </c>
      <c r="E10396" t="s">
        <v>83</v>
      </c>
      <c r="F10396" t="s">
        <v>4925</v>
      </c>
      <c r="G10396">
        <v>0</v>
      </c>
      <c r="H10396">
        <v>0</v>
      </c>
      <c r="I10396">
        <v>0</v>
      </c>
      <c r="J10396">
        <v>0</v>
      </c>
      <c r="K10396">
        <v>0</v>
      </c>
      <c r="L10396">
        <v>0</v>
      </c>
      <c r="M10396">
        <v>0</v>
      </c>
      <c r="N10396">
        <v>9</v>
      </c>
      <c r="O10396">
        <v>9</v>
      </c>
      <c r="P10396">
        <v>0</v>
      </c>
      <c r="Q10396">
        <v>0</v>
      </c>
    </row>
    <row r="10397" spans="1:17" x14ac:dyDescent="0.2">
      <c r="A10397" t="s">
        <v>28135</v>
      </c>
      <c r="B10397" t="s">
        <v>88</v>
      </c>
      <c r="C10397" t="s">
        <v>215</v>
      </c>
      <c r="D10397" t="s">
        <v>17736</v>
      </c>
      <c r="E10397" t="s">
        <v>83</v>
      </c>
      <c r="F10397" t="s">
        <v>4927</v>
      </c>
      <c r="G10397">
        <v>0</v>
      </c>
      <c r="H10397">
        <v>0</v>
      </c>
      <c r="I10397">
        <v>0</v>
      </c>
      <c r="J10397">
        <v>0</v>
      </c>
      <c r="K10397">
        <v>0</v>
      </c>
      <c r="L10397">
        <v>0</v>
      </c>
      <c r="M10397">
        <v>0</v>
      </c>
      <c r="N10397">
        <v>9</v>
      </c>
      <c r="O10397">
        <v>9</v>
      </c>
      <c r="P10397">
        <v>0</v>
      </c>
      <c r="Q10397">
        <v>0</v>
      </c>
    </row>
    <row r="10398" spans="1:17" x14ac:dyDescent="0.2">
      <c r="A10398" t="s">
        <v>28136</v>
      </c>
      <c r="B10398" t="s">
        <v>88</v>
      </c>
      <c r="C10398" t="s">
        <v>215</v>
      </c>
      <c r="D10398" t="s">
        <v>17736</v>
      </c>
      <c r="E10398" t="s">
        <v>83</v>
      </c>
      <c r="F10398" t="s">
        <v>17734</v>
      </c>
      <c r="G10398">
        <v>9</v>
      </c>
      <c r="H10398">
        <v>0</v>
      </c>
      <c r="I10398">
        <v>0</v>
      </c>
      <c r="J10398">
        <v>0</v>
      </c>
      <c r="K10398">
        <v>0</v>
      </c>
      <c r="L10398">
        <v>0</v>
      </c>
      <c r="M10398">
        <v>0</v>
      </c>
      <c r="N10398">
        <v>0</v>
      </c>
      <c r="O10398">
        <v>0</v>
      </c>
      <c r="P10398">
        <v>0</v>
      </c>
      <c r="Q10398">
        <v>0</v>
      </c>
    </row>
    <row r="10399" spans="1:17" x14ac:dyDescent="0.2">
      <c r="A10399" t="s">
        <v>28137</v>
      </c>
      <c r="B10399" t="s">
        <v>88</v>
      </c>
      <c r="C10399" t="s">
        <v>215</v>
      </c>
      <c r="D10399" t="s">
        <v>17736</v>
      </c>
      <c r="E10399" t="s">
        <v>81</v>
      </c>
      <c r="F10399" t="s">
        <v>4929</v>
      </c>
      <c r="G10399">
        <v>0</v>
      </c>
      <c r="H10399">
        <v>17</v>
      </c>
      <c r="I10399">
        <v>0</v>
      </c>
      <c r="J10399">
        <v>15</v>
      </c>
      <c r="K10399">
        <v>1</v>
      </c>
      <c r="L10399">
        <v>1</v>
      </c>
      <c r="M10399">
        <v>0</v>
      </c>
      <c r="N10399">
        <v>0</v>
      </c>
      <c r="O10399">
        <v>0</v>
      </c>
      <c r="P10399">
        <v>0</v>
      </c>
      <c r="Q10399">
        <v>0</v>
      </c>
    </row>
    <row r="10400" spans="1:17" x14ac:dyDescent="0.2">
      <c r="A10400" t="s">
        <v>28138</v>
      </c>
      <c r="B10400" t="s">
        <v>88</v>
      </c>
      <c r="C10400" t="s">
        <v>215</v>
      </c>
      <c r="D10400" t="s">
        <v>17736</v>
      </c>
      <c r="E10400" t="s">
        <v>81</v>
      </c>
      <c r="F10400" t="s">
        <v>4931</v>
      </c>
      <c r="G10400">
        <v>0</v>
      </c>
      <c r="H10400">
        <v>17</v>
      </c>
      <c r="I10400">
        <v>0</v>
      </c>
      <c r="J10400">
        <v>15</v>
      </c>
      <c r="K10400">
        <v>1</v>
      </c>
      <c r="L10400">
        <v>1</v>
      </c>
      <c r="M10400">
        <v>0</v>
      </c>
      <c r="N10400">
        <v>0</v>
      </c>
      <c r="O10400">
        <v>0</v>
      </c>
      <c r="P10400">
        <v>0</v>
      </c>
      <c r="Q10400">
        <v>0</v>
      </c>
    </row>
    <row r="10401" spans="1:17" x14ac:dyDescent="0.2">
      <c r="A10401" t="s">
        <v>28139</v>
      </c>
      <c r="B10401" t="s">
        <v>88</v>
      </c>
      <c r="C10401" t="s">
        <v>215</v>
      </c>
      <c r="D10401" t="s">
        <v>17736</v>
      </c>
      <c r="E10401" t="s">
        <v>81</v>
      </c>
      <c r="F10401" t="s">
        <v>4933</v>
      </c>
      <c r="G10401">
        <v>0</v>
      </c>
      <c r="H10401">
        <v>0</v>
      </c>
      <c r="I10401">
        <v>0</v>
      </c>
      <c r="J10401">
        <v>0</v>
      </c>
      <c r="K10401">
        <v>0</v>
      </c>
      <c r="L10401">
        <v>0</v>
      </c>
      <c r="M10401">
        <v>17</v>
      </c>
      <c r="N10401">
        <v>0</v>
      </c>
      <c r="O10401">
        <v>0</v>
      </c>
      <c r="P10401">
        <v>0</v>
      </c>
      <c r="Q10401">
        <v>0</v>
      </c>
    </row>
    <row r="10402" spans="1:17" x14ac:dyDescent="0.2">
      <c r="A10402" t="s">
        <v>28140</v>
      </c>
      <c r="B10402" t="s">
        <v>88</v>
      </c>
      <c r="C10402" t="s">
        <v>215</v>
      </c>
      <c r="D10402" t="s">
        <v>17736</v>
      </c>
      <c r="E10402" t="s">
        <v>81</v>
      </c>
      <c r="F10402" t="s">
        <v>4935</v>
      </c>
      <c r="G10402">
        <v>0</v>
      </c>
      <c r="H10402">
        <v>17</v>
      </c>
      <c r="I10402">
        <v>0</v>
      </c>
      <c r="J10402">
        <v>15</v>
      </c>
      <c r="K10402">
        <v>1</v>
      </c>
      <c r="L10402">
        <v>1</v>
      </c>
      <c r="M10402">
        <v>0</v>
      </c>
      <c r="N10402">
        <v>0</v>
      </c>
      <c r="O10402">
        <v>0</v>
      </c>
      <c r="P10402">
        <v>0</v>
      </c>
      <c r="Q10402">
        <v>0</v>
      </c>
    </row>
    <row r="10403" spans="1:17" x14ac:dyDescent="0.2">
      <c r="A10403" t="s">
        <v>28141</v>
      </c>
      <c r="B10403" t="s">
        <v>88</v>
      </c>
      <c r="C10403" t="s">
        <v>215</v>
      </c>
      <c r="D10403" t="s">
        <v>17736</v>
      </c>
      <c r="E10403" t="s">
        <v>81</v>
      </c>
      <c r="F10403" t="s">
        <v>4937</v>
      </c>
      <c r="G10403">
        <v>0</v>
      </c>
      <c r="H10403">
        <v>17</v>
      </c>
      <c r="I10403">
        <v>0</v>
      </c>
      <c r="J10403">
        <v>15</v>
      </c>
      <c r="K10403">
        <v>1</v>
      </c>
      <c r="L10403">
        <v>1</v>
      </c>
      <c r="M10403">
        <v>0</v>
      </c>
      <c r="N10403">
        <v>0</v>
      </c>
      <c r="O10403">
        <v>0</v>
      </c>
      <c r="P10403">
        <v>0</v>
      </c>
      <c r="Q10403">
        <v>0</v>
      </c>
    </row>
    <row r="10404" spans="1:17" x14ac:dyDescent="0.2">
      <c r="A10404" t="s">
        <v>28142</v>
      </c>
      <c r="B10404" t="s">
        <v>88</v>
      </c>
      <c r="C10404" t="s">
        <v>215</v>
      </c>
      <c r="D10404" t="s">
        <v>17736</v>
      </c>
      <c r="E10404" t="s">
        <v>81</v>
      </c>
      <c r="F10404" t="s">
        <v>4939</v>
      </c>
      <c r="G10404">
        <v>0</v>
      </c>
      <c r="H10404">
        <v>0</v>
      </c>
      <c r="I10404">
        <v>0</v>
      </c>
      <c r="J10404">
        <v>0</v>
      </c>
      <c r="K10404">
        <v>0</v>
      </c>
      <c r="L10404">
        <v>0</v>
      </c>
      <c r="M10404">
        <v>17</v>
      </c>
      <c r="N10404">
        <v>0</v>
      </c>
      <c r="O10404">
        <v>0</v>
      </c>
      <c r="P10404">
        <v>0</v>
      </c>
      <c r="Q10404">
        <v>0</v>
      </c>
    </row>
    <row r="10405" spans="1:17" x14ac:dyDescent="0.2">
      <c r="A10405" t="s">
        <v>28143</v>
      </c>
      <c r="B10405" t="s">
        <v>88</v>
      </c>
      <c r="C10405" t="s">
        <v>215</v>
      </c>
      <c r="D10405" t="s">
        <v>17736</v>
      </c>
      <c r="E10405" t="s">
        <v>81</v>
      </c>
      <c r="F10405" t="s">
        <v>4941</v>
      </c>
      <c r="G10405">
        <v>0</v>
      </c>
      <c r="H10405">
        <v>17</v>
      </c>
      <c r="I10405">
        <v>0</v>
      </c>
      <c r="J10405">
        <v>15</v>
      </c>
      <c r="K10405">
        <v>1</v>
      </c>
      <c r="L10405">
        <v>1</v>
      </c>
      <c r="M10405">
        <v>0</v>
      </c>
      <c r="N10405">
        <v>0</v>
      </c>
      <c r="O10405">
        <v>0</v>
      </c>
      <c r="P10405">
        <v>0</v>
      </c>
      <c r="Q10405">
        <v>0</v>
      </c>
    </row>
    <row r="10406" spans="1:17" x14ac:dyDescent="0.2">
      <c r="A10406" t="s">
        <v>28144</v>
      </c>
      <c r="B10406" t="s">
        <v>88</v>
      </c>
      <c r="C10406" t="s">
        <v>215</v>
      </c>
      <c r="D10406" t="s">
        <v>17736</v>
      </c>
      <c r="E10406" t="s">
        <v>81</v>
      </c>
      <c r="F10406" t="s">
        <v>4943</v>
      </c>
      <c r="G10406">
        <v>0</v>
      </c>
      <c r="H10406">
        <v>0</v>
      </c>
      <c r="I10406">
        <v>0</v>
      </c>
      <c r="J10406">
        <v>0</v>
      </c>
      <c r="K10406">
        <v>0</v>
      </c>
      <c r="L10406">
        <v>0</v>
      </c>
      <c r="M10406">
        <v>17</v>
      </c>
      <c r="N10406">
        <v>0</v>
      </c>
      <c r="O10406">
        <v>0</v>
      </c>
      <c r="P10406">
        <v>0</v>
      </c>
      <c r="Q10406">
        <v>0</v>
      </c>
    </row>
    <row r="10407" spans="1:17" x14ac:dyDescent="0.2">
      <c r="A10407" t="s">
        <v>28145</v>
      </c>
      <c r="B10407" t="s">
        <v>88</v>
      </c>
      <c r="C10407" t="s">
        <v>215</v>
      </c>
      <c r="D10407" t="s">
        <v>17736</v>
      </c>
      <c r="E10407" t="s">
        <v>81</v>
      </c>
      <c r="F10407" t="s">
        <v>4925</v>
      </c>
      <c r="G10407">
        <v>0</v>
      </c>
      <c r="H10407">
        <v>0</v>
      </c>
      <c r="I10407">
        <v>0</v>
      </c>
      <c r="J10407">
        <v>0</v>
      </c>
      <c r="K10407">
        <v>0</v>
      </c>
      <c r="L10407">
        <v>0</v>
      </c>
      <c r="M10407">
        <v>0</v>
      </c>
      <c r="N10407">
        <v>17</v>
      </c>
      <c r="O10407">
        <v>17</v>
      </c>
      <c r="P10407">
        <v>0</v>
      </c>
      <c r="Q10407">
        <v>0</v>
      </c>
    </row>
    <row r="10408" spans="1:17" x14ac:dyDescent="0.2">
      <c r="A10408" t="s">
        <v>28146</v>
      </c>
      <c r="B10408" t="s">
        <v>88</v>
      </c>
      <c r="C10408" t="s">
        <v>215</v>
      </c>
      <c r="D10408" t="s">
        <v>17736</v>
      </c>
      <c r="E10408" t="s">
        <v>81</v>
      </c>
      <c r="F10408" t="s">
        <v>4927</v>
      </c>
      <c r="G10408">
        <v>0</v>
      </c>
      <c r="H10408">
        <v>0</v>
      </c>
      <c r="I10408">
        <v>0</v>
      </c>
      <c r="J10408">
        <v>0</v>
      </c>
      <c r="K10408">
        <v>0</v>
      </c>
      <c r="L10408">
        <v>0</v>
      </c>
      <c r="M10408">
        <v>0</v>
      </c>
      <c r="N10408">
        <v>17</v>
      </c>
      <c r="O10408">
        <v>17</v>
      </c>
      <c r="P10408">
        <v>0</v>
      </c>
      <c r="Q10408">
        <v>0</v>
      </c>
    </row>
    <row r="10409" spans="1:17" x14ac:dyDescent="0.2">
      <c r="A10409" t="s">
        <v>28147</v>
      </c>
      <c r="B10409" t="s">
        <v>88</v>
      </c>
      <c r="C10409" t="s">
        <v>215</v>
      </c>
      <c r="D10409" t="s">
        <v>17736</v>
      </c>
      <c r="E10409" t="s">
        <v>81</v>
      </c>
      <c r="F10409" t="s">
        <v>17734</v>
      </c>
      <c r="G10409">
        <v>17</v>
      </c>
      <c r="H10409">
        <v>0</v>
      </c>
      <c r="I10409">
        <v>0</v>
      </c>
      <c r="J10409">
        <v>0</v>
      </c>
      <c r="K10409">
        <v>0</v>
      </c>
      <c r="L10409">
        <v>0</v>
      </c>
      <c r="M10409">
        <v>0</v>
      </c>
      <c r="N10409">
        <v>0</v>
      </c>
      <c r="O10409">
        <v>0</v>
      </c>
      <c r="P10409">
        <v>0</v>
      </c>
      <c r="Q10409">
        <v>0</v>
      </c>
    </row>
    <row r="10410" spans="1:17" x14ac:dyDescent="0.2">
      <c r="A10410" t="s">
        <v>28148</v>
      </c>
      <c r="B10410" t="s">
        <v>88</v>
      </c>
      <c r="C10410" t="s">
        <v>215</v>
      </c>
      <c r="D10410" t="s">
        <v>17748</v>
      </c>
      <c r="E10410" t="s">
        <v>81</v>
      </c>
      <c r="F10410" t="s">
        <v>17749</v>
      </c>
      <c r="G10410">
        <v>0</v>
      </c>
      <c r="H10410">
        <v>0</v>
      </c>
      <c r="I10410">
        <v>0</v>
      </c>
      <c r="J10410">
        <v>0</v>
      </c>
      <c r="K10410">
        <v>0</v>
      </c>
      <c r="L10410">
        <v>0</v>
      </c>
      <c r="M10410">
        <v>0</v>
      </c>
      <c r="N10410">
        <v>2</v>
      </c>
      <c r="O10410">
        <v>2</v>
      </c>
      <c r="P10410">
        <v>0</v>
      </c>
      <c r="Q10410">
        <v>0</v>
      </c>
    </row>
    <row r="10411" spans="1:17" x14ac:dyDescent="0.2">
      <c r="A10411" t="s">
        <v>28149</v>
      </c>
      <c r="B10411" t="s">
        <v>88</v>
      </c>
      <c r="C10411" t="s">
        <v>215</v>
      </c>
      <c r="D10411" t="s">
        <v>17748</v>
      </c>
      <c r="E10411" t="s">
        <v>81</v>
      </c>
      <c r="F10411" t="s">
        <v>17734</v>
      </c>
      <c r="G10411">
        <v>2</v>
      </c>
      <c r="H10411">
        <v>0</v>
      </c>
      <c r="I10411">
        <v>0</v>
      </c>
      <c r="J10411">
        <v>0</v>
      </c>
      <c r="K10411">
        <v>0</v>
      </c>
      <c r="L10411">
        <v>0</v>
      </c>
      <c r="M10411">
        <v>0</v>
      </c>
      <c r="N10411">
        <v>0</v>
      </c>
      <c r="O10411">
        <v>0</v>
      </c>
      <c r="P10411">
        <v>0</v>
      </c>
      <c r="Q10411">
        <v>0</v>
      </c>
    </row>
    <row r="10412" spans="1:17" x14ac:dyDescent="0.2">
      <c r="A10412" t="s">
        <v>28150</v>
      </c>
      <c r="B10412" t="s">
        <v>88</v>
      </c>
      <c r="C10412" t="s">
        <v>215</v>
      </c>
      <c r="D10412" t="s">
        <v>17754</v>
      </c>
      <c r="E10412" t="s">
        <v>83</v>
      </c>
      <c r="F10412" t="s">
        <v>17734</v>
      </c>
      <c r="G10412">
        <v>2</v>
      </c>
      <c r="H10412">
        <v>0</v>
      </c>
      <c r="I10412">
        <v>0</v>
      </c>
      <c r="J10412">
        <v>0</v>
      </c>
      <c r="K10412">
        <v>0</v>
      </c>
      <c r="L10412">
        <v>0</v>
      </c>
      <c r="M10412">
        <v>0</v>
      </c>
      <c r="N10412">
        <v>0</v>
      </c>
      <c r="O10412">
        <v>0</v>
      </c>
      <c r="P10412">
        <v>0</v>
      </c>
      <c r="Q10412">
        <v>0</v>
      </c>
    </row>
    <row r="10413" spans="1:17" x14ac:dyDescent="0.2">
      <c r="A10413" t="s">
        <v>28151</v>
      </c>
      <c r="B10413" t="s">
        <v>88</v>
      </c>
      <c r="C10413" t="s">
        <v>216</v>
      </c>
      <c r="D10413" t="s">
        <v>17736</v>
      </c>
      <c r="E10413" t="s">
        <v>83</v>
      </c>
      <c r="F10413" t="s">
        <v>4929</v>
      </c>
      <c r="G10413">
        <v>0</v>
      </c>
      <c r="H10413">
        <v>6</v>
      </c>
      <c r="I10413">
        <v>1</v>
      </c>
      <c r="J10413">
        <v>5</v>
      </c>
      <c r="K10413">
        <v>0</v>
      </c>
      <c r="L10413">
        <v>0</v>
      </c>
      <c r="M10413">
        <v>0</v>
      </c>
      <c r="N10413">
        <v>0</v>
      </c>
      <c r="O10413">
        <v>0</v>
      </c>
      <c r="P10413">
        <v>0</v>
      </c>
      <c r="Q10413">
        <v>0</v>
      </c>
    </row>
    <row r="10414" spans="1:17" x14ac:dyDescent="0.2">
      <c r="A10414" t="s">
        <v>28152</v>
      </c>
      <c r="B10414" t="s">
        <v>88</v>
      </c>
      <c r="C10414" t="s">
        <v>216</v>
      </c>
      <c r="D10414" t="s">
        <v>17736</v>
      </c>
      <c r="E10414" t="s">
        <v>83</v>
      </c>
      <c r="F10414" t="s">
        <v>4931</v>
      </c>
      <c r="G10414">
        <v>0</v>
      </c>
      <c r="H10414">
        <v>6</v>
      </c>
      <c r="I10414">
        <v>1</v>
      </c>
      <c r="J10414">
        <v>5</v>
      </c>
      <c r="K10414">
        <v>0</v>
      </c>
      <c r="L10414">
        <v>0</v>
      </c>
      <c r="M10414">
        <v>0</v>
      </c>
      <c r="N10414">
        <v>0</v>
      </c>
      <c r="O10414">
        <v>0</v>
      </c>
      <c r="P10414">
        <v>0</v>
      </c>
      <c r="Q10414">
        <v>0</v>
      </c>
    </row>
    <row r="10415" spans="1:17" x14ac:dyDescent="0.2">
      <c r="A10415" t="s">
        <v>28153</v>
      </c>
      <c r="B10415" t="s">
        <v>88</v>
      </c>
      <c r="C10415" t="s">
        <v>216</v>
      </c>
      <c r="D10415" t="s">
        <v>17736</v>
      </c>
      <c r="E10415" t="s">
        <v>83</v>
      </c>
      <c r="F10415" t="s">
        <v>4933</v>
      </c>
      <c r="G10415">
        <v>0</v>
      </c>
      <c r="H10415">
        <v>0</v>
      </c>
      <c r="I10415">
        <v>0</v>
      </c>
      <c r="J10415">
        <v>0</v>
      </c>
      <c r="K10415">
        <v>0</v>
      </c>
      <c r="L10415">
        <v>0</v>
      </c>
      <c r="M10415">
        <v>6</v>
      </c>
      <c r="N10415">
        <v>0</v>
      </c>
      <c r="O10415">
        <v>0</v>
      </c>
      <c r="P10415">
        <v>0</v>
      </c>
      <c r="Q10415">
        <v>0</v>
      </c>
    </row>
    <row r="10416" spans="1:17" x14ac:dyDescent="0.2">
      <c r="A10416" t="s">
        <v>28154</v>
      </c>
      <c r="B10416" t="s">
        <v>88</v>
      </c>
      <c r="C10416" t="s">
        <v>216</v>
      </c>
      <c r="D10416" t="s">
        <v>17736</v>
      </c>
      <c r="E10416" t="s">
        <v>83</v>
      </c>
      <c r="F10416" t="s">
        <v>4935</v>
      </c>
      <c r="G10416">
        <v>0</v>
      </c>
      <c r="H10416">
        <v>6</v>
      </c>
      <c r="I10416">
        <v>1</v>
      </c>
      <c r="J10416">
        <v>5</v>
      </c>
      <c r="K10416">
        <v>0</v>
      </c>
      <c r="L10416">
        <v>0</v>
      </c>
      <c r="M10416">
        <v>0</v>
      </c>
      <c r="N10416">
        <v>0</v>
      </c>
      <c r="O10416">
        <v>0</v>
      </c>
      <c r="P10416">
        <v>0</v>
      </c>
      <c r="Q10416">
        <v>0</v>
      </c>
    </row>
    <row r="10417" spans="1:17" x14ac:dyDescent="0.2">
      <c r="A10417" t="s">
        <v>28155</v>
      </c>
      <c r="B10417" t="s">
        <v>88</v>
      </c>
      <c r="C10417" t="s">
        <v>216</v>
      </c>
      <c r="D10417" t="s">
        <v>17736</v>
      </c>
      <c r="E10417" t="s">
        <v>83</v>
      </c>
      <c r="F10417" t="s">
        <v>4937</v>
      </c>
      <c r="G10417">
        <v>0</v>
      </c>
      <c r="H10417">
        <v>6</v>
      </c>
      <c r="I10417">
        <v>1</v>
      </c>
      <c r="J10417">
        <v>5</v>
      </c>
      <c r="K10417">
        <v>0</v>
      </c>
      <c r="L10417">
        <v>0</v>
      </c>
      <c r="M10417">
        <v>0</v>
      </c>
      <c r="N10417">
        <v>0</v>
      </c>
      <c r="O10417">
        <v>0</v>
      </c>
      <c r="P10417">
        <v>0</v>
      </c>
      <c r="Q10417">
        <v>0</v>
      </c>
    </row>
    <row r="10418" spans="1:17" x14ac:dyDescent="0.2">
      <c r="A10418" t="s">
        <v>28156</v>
      </c>
      <c r="B10418" t="s">
        <v>86</v>
      </c>
      <c r="C10418" t="s">
        <v>150</v>
      </c>
      <c r="D10418" t="s">
        <v>17736</v>
      </c>
      <c r="E10418" t="s">
        <v>81</v>
      </c>
      <c r="F10418" t="s">
        <v>4937</v>
      </c>
      <c r="G10418">
        <v>0</v>
      </c>
      <c r="H10418">
        <v>13</v>
      </c>
      <c r="I10418">
        <v>2</v>
      </c>
      <c r="J10418">
        <v>9</v>
      </c>
      <c r="K10418">
        <v>2</v>
      </c>
      <c r="L10418">
        <v>0</v>
      </c>
      <c r="M10418">
        <v>0</v>
      </c>
      <c r="N10418">
        <v>0</v>
      </c>
      <c r="O10418">
        <v>0</v>
      </c>
      <c r="P10418">
        <v>0</v>
      </c>
      <c r="Q10418">
        <v>0</v>
      </c>
    </row>
    <row r="10419" spans="1:17" x14ac:dyDescent="0.2">
      <c r="A10419" t="s">
        <v>28157</v>
      </c>
      <c r="B10419" t="s">
        <v>86</v>
      </c>
      <c r="C10419" t="s">
        <v>150</v>
      </c>
      <c r="D10419" t="s">
        <v>17736</v>
      </c>
      <c r="E10419" t="s">
        <v>81</v>
      </c>
      <c r="F10419" t="s">
        <v>4939</v>
      </c>
      <c r="G10419">
        <v>0</v>
      </c>
      <c r="H10419">
        <v>0</v>
      </c>
      <c r="I10419">
        <v>0</v>
      </c>
      <c r="J10419">
        <v>0</v>
      </c>
      <c r="K10419">
        <v>0</v>
      </c>
      <c r="L10419">
        <v>0</v>
      </c>
      <c r="M10419">
        <v>13</v>
      </c>
      <c r="N10419">
        <v>0</v>
      </c>
      <c r="O10419">
        <v>0</v>
      </c>
      <c r="P10419">
        <v>0</v>
      </c>
      <c r="Q10419">
        <v>0</v>
      </c>
    </row>
    <row r="10420" spans="1:17" x14ac:dyDescent="0.2">
      <c r="A10420" t="s">
        <v>28158</v>
      </c>
      <c r="B10420" t="s">
        <v>86</v>
      </c>
      <c r="C10420" t="s">
        <v>150</v>
      </c>
      <c r="D10420" t="s">
        <v>17736</v>
      </c>
      <c r="E10420" t="s">
        <v>81</v>
      </c>
      <c r="F10420" t="s">
        <v>4941</v>
      </c>
      <c r="G10420">
        <v>0</v>
      </c>
      <c r="H10420">
        <v>13</v>
      </c>
      <c r="I10420">
        <v>2</v>
      </c>
      <c r="J10420">
        <v>9</v>
      </c>
      <c r="K10420">
        <v>2</v>
      </c>
      <c r="L10420">
        <v>0</v>
      </c>
      <c r="M10420">
        <v>0</v>
      </c>
      <c r="N10420">
        <v>0</v>
      </c>
      <c r="O10420">
        <v>0</v>
      </c>
      <c r="P10420">
        <v>0</v>
      </c>
      <c r="Q10420">
        <v>0</v>
      </c>
    </row>
    <row r="10421" spans="1:17" x14ac:dyDescent="0.2">
      <c r="A10421" t="s">
        <v>28159</v>
      </c>
      <c r="B10421" t="s">
        <v>86</v>
      </c>
      <c r="C10421" t="s">
        <v>150</v>
      </c>
      <c r="D10421" t="s">
        <v>17736</v>
      </c>
      <c r="E10421" t="s">
        <v>81</v>
      </c>
      <c r="F10421" t="s">
        <v>4943</v>
      </c>
      <c r="G10421">
        <v>0</v>
      </c>
      <c r="H10421">
        <v>0</v>
      </c>
      <c r="I10421">
        <v>0</v>
      </c>
      <c r="J10421">
        <v>0</v>
      </c>
      <c r="K10421">
        <v>0</v>
      </c>
      <c r="L10421">
        <v>0</v>
      </c>
      <c r="M10421">
        <v>13</v>
      </c>
      <c r="N10421">
        <v>0</v>
      </c>
      <c r="O10421">
        <v>0</v>
      </c>
      <c r="P10421">
        <v>0</v>
      </c>
      <c r="Q10421">
        <v>0</v>
      </c>
    </row>
    <row r="10422" spans="1:17" x14ac:dyDescent="0.2">
      <c r="A10422" t="s">
        <v>28160</v>
      </c>
      <c r="B10422" t="s">
        <v>86</v>
      </c>
      <c r="C10422" t="s">
        <v>150</v>
      </c>
      <c r="D10422" t="s">
        <v>17736</v>
      </c>
      <c r="E10422" t="s">
        <v>81</v>
      </c>
      <c r="F10422" t="s">
        <v>4925</v>
      </c>
      <c r="G10422">
        <v>0</v>
      </c>
      <c r="H10422">
        <v>0</v>
      </c>
      <c r="I10422">
        <v>0</v>
      </c>
      <c r="J10422">
        <v>0</v>
      </c>
      <c r="K10422">
        <v>0</v>
      </c>
      <c r="L10422">
        <v>0</v>
      </c>
      <c r="M10422">
        <v>0</v>
      </c>
      <c r="N10422">
        <v>10</v>
      </c>
      <c r="O10422">
        <v>9</v>
      </c>
      <c r="P10422">
        <v>1</v>
      </c>
      <c r="Q10422">
        <v>0</v>
      </c>
    </row>
    <row r="10423" spans="1:17" x14ac:dyDescent="0.2">
      <c r="A10423" t="s">
        <v>28161</v>
      </c>
      <c r="B10423" t="s">
        <v>86</v>
      </c>
      <c r="C10423" t="s">
        <v>150</v>
      </c>
      <c r="D10423" t="s">
        <v>17736</v>
      </c>
      <c r="E10423" t="s">
        <v>81</v>
      </c>
      <c r="F10423" t="s">
        <v>4927</v>
      </c>
      <c r="G10423">
        <v>0</v>
      </c>
      <c r="H10423">
        <v>0</v>
      </c>
      <c r="I10423">
        <v>0</v>
      </c>
      <c r="J10423">
        <v>0</v>
      </c>
      <c r="K10423">
        <v>0</v>
      </c>
      <c r="L10423">
        <v>0</v>
      </c>
      <c r="M10423">
        <v>0</v>
      </c>
      <c r="N10423">
        <v>9</v>
      </c>
      <c r="O10423">
        <v>8</v>
      </c>
      <c r="P10423">
        <v>1</v>
      </c>
      <c r="Q10423">
        <v>0</v>
      </c>
    </row>
    <row r="10424" spans="1:17" x14ac:dyDescent="0.2">
      <c r="A10424" t="s">
        <v>28162</v>
      </c>
      <c r="B10424" t="s">
        <v>86</v>
      </c>
      <c r="C10424" t="s">
        <v>150</v>
      </c>
      <c r="D10424" t="s">
        <v>17736</v>
      </c>
      <c r="E10424" t="s">
        <v>81</v>
      </c>
      <c r="F10424" t="s">
        <v>17734</v>
      </c>
      <c r="G10424">
        <v>13</v>
      </c>
      <c r="H10424">
        <v>0</v>
      </c>
      <c r="I10424">
        <v>0</v>
      </c>
      <c r="J10424">
        <v>0</v>
      </c>
      <c r="K10424">
        <v>0</v>
      </c>
      <c r="L10424">
        <v>0</v>
      </c>
      <c r="M10424">
        <v>0</v>
      </c>
      <c r="N10424">
        <v>0</v>
      </c>
      <c r="O10424">
        <v>0</v>
      </c>
      <c r="P10424">
        <v>0</v>
      </c>
      <c r="Q10424">
        <v>0</v>
      </c>
    </row>
    <row r="10425" spans="1:17" x14ac:dyDescent="0.2">
      <c r="A10425" t="s">
        <v>28163</v>
      </c>
      <c r="B10425" t="s">
        <v>86</v>
      </c>
      <c r="C10425" t="s">
        <v>150</v>
      </c>
      <c r="D10425" t="s">
        <v>17748</v>
      </c>
      <c r="E10425" t="s">
        <v>83</v>
      </c>
      <c r="F10425" t="s">
        <v>17749</v>
      </c>
      <c r="G10425">
        <v>0</v>
      </c>
      <c r="H10425">
        <v>0</v>
      </c>
      <c r="I10425">
        <v>0</v>
      </c>
      <c r="J10425">
        <v>0</v>
      </c>
      <c r="K10425">
        <v>0</v>
      </c>
      <c r="L10425">
        <v>0</v>
      </c>
      <c r="M10425">
        <v>0</v>
      </c>
      <c r="N10425">
        <v>1</v>
      </c>
      <c r="O10425">
        <v>1</v>
      </c>
      <c r="P10425">
        <v>0</v>
      </c>
      <c r="Q10425">
        <v>0</v>
      </c>
    </row>
    <row r="10426" spans="1:17" x14ac:dyDescent="0.2">
      <c r="A10426" t="s">
        <v>28164</v>
      </c>
      <c r="B10426" t="s">
        <v>86</v>
      </c>
      <c r="C10426" t="s">
        <v>150</v>
      </c>
      <c r="D10426" t="s">
        <v>17748</v>
      </c>
      <c r="E10426" t="s">
        <v>83</v>
      </c>
      <c r="F10426" t="s">
        <v>17734</v>
      </c>
      <c r="G10426">
        <v>1</v>
      </c>
      <c r="H10426">
        <v>0</v>
      </c>
      <c r="I10426">
        <v>0</v>
      </c>
      <c r="J10426">
        <v>0</v>
      </c>
      <c r="K10426">
        <v>0</v>
      </c>
      <c r="L10426">
        <v>0</v>
      </c>
      <c r="M10426">
        <v>0</v>
      </c>
      <c r="N10426">
        <v>0</v>
      </c>
      <c r="O10426">
        <v>0</v>
      </c>
      <c r="P10426">
        <v>0</v>
      </c>
      <c r="Q10426">
        <v>0</v>
      </c>
    </row>
    <row r="10427" spans="1:17" x14ac:dyDescent="0.2">
      <c r="A10427" t="s">
        <v>28165</v>
      </c>
      <c r="B10427" t="s">
        <v>86</v>
      </c>
      <c r="C10427" t="s">
        <v>150</v>
      </c>
      <c r="D10427" t="s">
        <v>17748</v>
      </c>
      <c r="E10427" t="s">
        <v>81</v>
      </c>
      <c r="F10427" t="s">
        <v>17749</v>
      </c>
      <c r="G10427">
        <v>0</v>
      </c>
      <c r="H10427">
        <v>0</v>
      </c>
      <c r="I10427">
        <v>0</v>
      </c>
      <c r="J10427">
        <v>0</v>
      </c>
      <c r="K10427">
        <v>0</v>
      </c>
      <c r="L10427">
        <v>0</v>
      </c>
      <c r="M10427">
        <v>0</v>
      </c>
      <c r="N10427">
        <v>1</v>
      </c>
      <c r="O10427">
        <v>1</v>
      </c>
      <c r="P10427">
        <v>0</v>
      </c>
      <c r="Q10427">
        <v>0</v>
      </c>
    </row>
    <row r="10428" spans="1:17" x14ac:dyDescent="0.2">
      <c r="A10428" t="s">
        <v>28166</v>
      </c>
      <c r="B10428" t="s">
        <v>86</v>
      </c>
      <c r="C10428" t="s">
        <v>150</v>
      </c>
      <c r="D10428" t="s">
        <v>17748</v>
      </c>
      <c r="E10428" t="s">
        <v>81</v>
      </c>
      <c r="F10428" t="s">
        <v>17734</v>
      </c>
      <c r="G10428">
        <v>1</v>
      </c>
      <c r="H10428">
        <v>0</v>
      </c>
      <c r="I10428">
        <v>0</v>
      </c>
      <c r="J10428">
        <v>0</v>
      </c>
      <c r="K10428">
        <v>0</v>
      </c>
      <c r="L10428">
        <v>0</v>
      </c>
      <c r="M10428">
        <v>0</v>
      </c>
      <c r="N10428">
        <v>0</v>
      </c>
      <c r="O10428">
        <v>0</v>
      </c>
      <c r="P10428">
        <v>0</v>
      </c>
      <c r="Q10428">
        <v>0</v>
      </c>
    </row>
    <row r="10429" spans="1:17" x14ac:dyDescent="0.2">
      <c r="A10429" t="s">
        <v>28167</v>
      </c>
      <c r="B10429" t="s">
        <v>86</v>
      </c>
      <c r="C10429" t="s">
        <v>150</v>
      </c>
      <c r="D10429" t="s">
        <v>17754</v>
      </c>
      <c r="E10429" t="s">
        <v>83</v>
      </c>
      <c r="F10429" t="s">
        <v>17734</v>
      </c>
      <c r="G10429">
        <v>4</v>
      </c>
      <c r="H10429">
        <v>0</v>
      </c>
      <c r="I10429">
        <v>0</v>
      </c>
      <c r="J10429">
        <v>0</v>
      </c>
      <c r="K10429">
        <v>0</v>
      </c>
      <c r="L10429">
        <v>0</v>
      </c>
      <c r="M10429">
        <v>0</v>
      </c>
      <c r="N10429">
        <v>0</v>
      </c>
      <c r="O10429">
        <v>0</v>
      </c>
      <c r="P10429">
        <v>0</v>
      </c>
      <c r="Q10429">
        <v>0</v>
      </c>
    </row>
    <row r="10430" spans="1:17" x14ac:dyDescent="0.2">
      <c r="A10430" t="s">
        <v>28168</v>
      </c>
      <c r="B10430" t="s">
        <v>86</v>
      </c>
      <c r="C10430" t="s">
        <v>151</v>
      </c>
      <c r="D10430" t="s">
        <v>17768</v>
      </c>
      <c r="E10430" t="s">
        <v>83</v>
      </c>
      <c r="F10430" t="s">
        <v>17734</v>
      </c>
      <c r="G10430">
        <v>11</v>
      </c>
      <c r="H10430">
        <v>0</v>
      </c>
      <c r="I10430">
        <v>0</v>
      </c>
      <c r="J10430">
        <v>0</v>
      </c>
      <c r="K10430">
        <v>0</v>
      </c>
      <c r="L10430">
        <v>0</v>
      </c>
      <c r="M10430">
        <v>0</v>
      </c>
      <c r="N10430">
        <v>0</v>
      </c>
      <c r="O10430">
        <v>0</v>
      </c>
      <c r="P10430">
        <v>0</v>
      </c>
      <c r="Q10430">
        <v>0</v>
      </c>
    </row>
    <row r="10431" spans="1:17" x14ac:dyDescent="0.2">
      <c r="A10431" t="s">
        <v>28169</v>
      </c>
      <c r="B10431" t="s">
        <v>86</v>
      </c>
      <c r="C10431" t="s">
        <v>151</v>
      </c>
      <c r="D10431" t="s">
        <v>17768</v>
      </c>
      <c r="E10431" t="s">
        <v>81</v>
      </c>
      <c r="F10431" t="s">
        <v>17734</v>
      </c>
      <c r="G10431">
        <v>2</v>
      </c>
      <c r="H10431">
        <v>0</v>
      </c>
      <c r="I10431">
        <v>0</v>
      </c>
      <c r="J10431">
        <v>0</v>
      </c>
      <c r="K10431">
        <v>0</v>
      </c>
      <c r="L10431">
        <v>0</v>
      </c>
      <c r="M10431">
        <v>0</v>
      </c>
      <c r="N10431">
        <v>0</v>
      </c>
      <c r="O10431">
        <v>0</v>
      </c>
      <c r="P10431">
        <v>0</v>
      </c>
      <c r="Q10431">
        <v>0</v>
      </c>
    </row>
    <row r="10432" spans="1:17" x14ac:dyDescent="0.2">
      <c r="A10432" t="s">
        <v>28170</v>
      </c>
      <c r="B10432" t="s">
        <v>86</v>
      </c>
      <c r="C10432" t="s">
        <v>151</v>
      </c>
      <c r="D10432" t="s">
        <v>17736</v>
      </c>
      <c r="E10432" t="s">
        <v>83</v>
      </c>
      <c r="F10432" t="s">
        <v>4929</v>
      </c>
      <c r="G10432">
        <v>0</v>
      </c>
      <c r="H10432">
        <v>50</v>
      </c>
      <c r="I10432">
        <v>5</v>
      </c>
      <c r="J10432">
        <v>37</v>
      </c>
      <c r="K10432">
        <v>5</v>
      </c>
      <c r="L10432">
        <v>3</v>
      </c>
      <c r="M10432">
        <v>0</v>
      </c>
      <c r="N10432">
        <v>0</v>
      </c>
      <c r="O10432">
        <v>0</v>
      </c>
      <c r="P10432">
        <v>0</v>
      </c>
      <c r="Q10432">
        <v>0</v>
      </c>
    </row>
    <row r="10433" spans="1:17" x14ac:dyDescent="0.2">
      <c r="A10433" t="s">
        <v>28171</v>
      </c>
      <c r="B10433" t="s">
        <v>86</v>
      </c>
      <c r="C10433" t="s">
        <v>151</v>
      </c>
      <c r="D10433" t="s">
        <v>17736</v>
      </c>
      <c r="E10433" t="s">
        <v>83</v>
      </c>
      <c r="F10433" t="s">
        <v>4931</v>
      </c>
      <c r="G10433">
        <v>0</v>
      </c>
      <c r="H10433">
        <v>50</v>
      </c>
      <c r="I10433">
        <v>2</v>
      </c>
      <c r="J10433">
        <v>37</v>
      </c>
      <c r="K10433">
        <v>6</v>
      </c>
      <c r="L10433">
        <v>5</v>
      </c>
      <c r="M10433">
        <v>0</v>
      </c>
      <c r="N10433">
        <v>0</v>
      </c>
      <c r="O10433">
        <v>0</v>
      </c>
      <c r="P10433">
        <v>0</v>
      </c>
      <c r="Q10433">
        <v>0</v>
      </c>
    </row>
    <row r="10434" spans="1:17" x14ac:dyDescent="0.2">
      <c r="A10434" t="s">
        <v>28172</v>
      </c>
      <c r="B10434" t="s">
        <v>86</v>
      </c>
      <c r="C10434" t="s">
        <v>151</v>
      </c>
      <c r="D10434" t="s">
        <v>17736</v>
      </c>
      <c r="E10434" t="s">
        <v>83</v>
      </c>
      <c r="F10434" t="s">
        <v>4933</v>
      </c>
      <c r="G10434">
        <v>0</v>
      </c>
      <c r="H10434">
        <v>0</v>
      </c>
      <c r="I10434">
        <v>0</v>
      </c>
      <c r="J10434">
        <v>0</v>
      </c>
      <c r="K10434">
        <v>0</v>
      </c>
      <c r="L10434">
        <v>0</v>
      </c>
      <c r="M10434">
        <v>50</v>
      </c>
      <c r="N10434">
        <v>0</v>
      </c>
      <c r="O10434">
        <v>0</v>
      </c>
      <c r="P10434">
        <v>0</v>
      </c>
      <c r="Q10434">
        <v>0</v>
      </c>
    </row>
    <row r="10435" spans="1:17" x14ac:dyDescent="0.2">
      <c r="A10435" t="s">
        <v>28173</v>
      </c>
      <c r="B10435" t="s">
        <v>86</v>
      </c>
      <c r="C10435" t="s">
        <v>151</v>
      </c>
      <c r="D10435" t="s">
        <v>17736</v>
      </c>
      <c r="E10435" t="s">
        <v>83</v>
      </c>
      <c r="F10435" t="s">
        <v>4935</v>
      </c>
      <c r="G10435">
        <v>0</v>
      </c>
      <c r="H10435">
        <v>50</v>
      </c>
      <c r="I10435">
        <v>2</v>
      </c>
      <c r="J10435">
        <v>37</v>
      </c>
      <c r="K10435">
        <v>6</v>
      </c>
      <c r="L10435">
        <v>5</v>
      </c>
      <c r="M10435">
        <v>0</v>
      </c>
      <c r="N10435">
        <v>0</v>
      </c>
      <c r="O10435">
        <v>0</v>
      </c>
      <c r="P10435">
        <v>0</v>
      </c>
      <c r="Q10435">
        <v>0</v>
      </c>
    </row>
    <row r="10436" spans="1:17" x14ac:dyDescent="0.2">
      <c r="A10436" t="s">
        <v>28174</v>
      </c>
      <c r="B10436" t="s">
        <v>86</v>
      </c>
      <c r="C10436" t="s">
        <v>151</v>
      </c>
      <c r="D10436" t="s">
        <v>17736</v>
      </c>
      <c r="E10436" t="s">
        <v>83</v>
      </c>
      <c r="F10436" t="s">
        <v>4937</v>
      </c>
      <c r="G10436">
        <v>0</v>
      </c>
      <c r="H10436">
        <v>50</v>
      </c>
      <c r="I10436">
        <v>3</v>
      </c>
      <c r="J10436">
        <v>37</v>
      </c>
      <c r="K10436">
        <v>5</v>
      </c>
      <c r="L10436">
        <v>5</v>
      </c>
      <c r="M10436">
        <v>0</v>
      </c>
      <c r="N10436">
        <v>0</v>
      </c>
      <c r="O10436">
        <v>0</v>
      </c>
      <c r="P10436">
        <v>0</v>
      </c>
      <c r="Q10436">
        <v>0</v>
      </c>
    </row>
    <row r="10437" spans="1:17" x14ac:dyDescent="0.2">
      <c r="A10437" t="s">
        <v>28175</v>
      </c>
      <c r="B10437" t="s">
        <v>86</v>
      </c>
      <c r="C10437" t="s">
        <v>151</v>
      </c>
      <c r="D10437" t="s">
        <v>17736</v>
      </c>
      <c r="E10437" t="s">
        <v>83</v>
      </c>
      <c r="F10437" t="s">
        <v>4939</v>
      </c>
      <c r="G10437">
        <v>0</v>
      </c>
      <c r="H10437">
        <v>0</v>
      </c>
      <c r="I10437">
        <v>0</v>
      </c>
      <c r="J10437">
        <v>0</v>
      </c>
      <c r="K10437">
        <v>0</v>
      </c>
      <c r="L10437">
        <v>0</v>
      </c>
      <c r="M10437">
        <v>50</v>
      </c>
      <c r="N10437">
        <v>0</v>
      </c>
      <c r="O10437">
        <v>0</v>
      </c>
      <c r="P10437">
        <v>0</v>
      </c>
      <c r="Q10437">
        <v>0</v>
      </c>
    </row>
    <row r="10438" spans="1:17" x14ac:dyDescent="0.2">
      <c r="A10438" t="s">
        <v>28176</v>
      </c>
      <c r="B10438" t="s">
        <v>86</v>
      </c>
      <c r="C10438" t="s">
        <v>151</v>
      </c>
      <c r="D10438" t="s">
        <v>17736</v>
      </c>
      <c r="E10438" t="s">
        <v>83</v>
      </c>
      <c r="F10438" t="s">
        <v>4941</v>
      </c>
      <c r="G10438">
        <v>0</v>
      </c>
      <c r="H10438">
        <v>50</v>
      </c>
      <c r="I10438">
        <v>2</v>
      </c>
      <c r="J10438">
        <v>39</v>
      </c>
      <c r="K10438">
        <v>7</v>
      </c>
      <c r="L10438">
        <v>2</v>
      </c>
      <c r="M10438">
        <v>0</v>
      </c>
      <c r="N10438">
        <v>0</v>
      </c>
      <c r="O10438">
        <v>0</v>
      </c>
      <c r="P10438">
        <v>0</v>
      </c>
      <c r="Q10438">
        <v>0</v>
      </c>
    </row>
    <row r="10439" spans="1:17" x14ac:dyDescent="0.2">
      <c r="A10439" t="s">
        <v>28177</v>
      </c>
      <c r="B10439" t="s">
        <v>86</v>
      </c>
      <c r="C10439" t="s">
        <v>151</v>
      </c>
      <c r="D10439" t="s">
        <v>17736</v>
      </c>
      <c r="E10439" t="s">
        <v>83</v>
      </c>
      <c r="F10439" t="s">
        <v>4943</v>
      </c>
      <c r="G10439">
        <v>0</v>
      </c>
      <c r="H10439">
        <v>0</v>
      </c>
      <c r="I10439">
        <v>0</v>
      </c>
      <c r="J10439">
        <v>0</v>
      </c>
      <c r="K10439">
        <v>0</v>
      </c>
      <c r="L10439">
        <v>0</v>
      </c>
      <c r="M10439">
        <v>50</v>
      </c>
      <c r="N10439">
        <v>0</v>
      </c>
      <c r="O10439">
        <v>0</v>
      </c>
      <c r="P10439">
        <v>0</v>
      </c>
      <c r="Q10439">
        <v>0</v>
      </c>
    </row>
    <row r="10440" spans="1:17" x14ac:dyDescent="0.2">
      <c r="A10440" t="s">
        <v>28178</v>
      </c>
      <c r="B10440" t="s">
        <v>86</v>
      </c>
      <c r="C10440" t="s">
        <v>151</v>
      </c>
      <c r="D10440" t="s">
        <v>17736</v>
      </c>
      <c r="E10440" t="s">
        <v>83</v>
      </c>
      <c r="F10440" t="s">
        <v>4925</v>
      </c>
      <c r="G10440">
        <v>0</v>
      </c>
      <c r="H10440">
        <v>0</v>
      </c>
      <c r="I10440">
        <v>0</v>
      </c>
      <c r="J10440">
        <v>0</v>
      </c>
      <c r="K10440">
        <v>0</v>
      </c>
      <c r="L10440">
        <v>0</v>
      </c>
      <c r="M10440">
        <v>0</v>
      </c>
      <c r="N10440">
        <v>36</v>
      </c>
      <c r="O10440">
        <v>31</v>
      </c>
      <c r="P10440">
        <v>2</v>
      </c>
      <c r="Q10440">
        <v>3</v>
      </c>
    </row>
    <row r="10441" spans="1:17" x14ac:dyDescent="0.2">
      <c r="A10441" t="s">
        <v>28179</v>
      </c>
      <c r="B10441" t="s">
        <v>86</v>
      </c>
      <c r="C10441" t="s">
        <v>151</v>
      </c>
      <c r="D10441" t="s">
        <v>17736</v>
      </c>
      <c r="E10441" t="s">
        <v>83</v>
      </c>
      <c r="F10441" t="s">
        <v>4927</v>
      </c>
      <c r="G10441">
        <v>0</v>
      </c>
      <c r="H10441">
        <v>0</v>
      </c>
      <c r="I10441">
        <v>0</v>
      </c>
      <c r="J10441">
        <v>0</v>
      </c>
      <c r="K10441">
        <v>0</v>
      </c>
      <c r="L10441">
        <v>0</v>
      </c>
      <c r="M10441">
        <v>0</v>
      </c>
      <c r="N10441">
        <v>29</v>
      </c>
      <c r="O10441">
        <v>25</v>
      </c>
      <c r="P10441">
        <v>1</v>
      </c>
      <c r="Q10441">
        <v>3</v>
      </c>
    </row>
    <row r="10442" spans="1:17" x14ac:dyDescent="0.2">
      <c r="A10442" t="s">
        <v>28180</v>
      </c>
      <c r="B10442" t="s">
        <v>86</v>
      </c>
      <c r="C10442" t="s">
        <v>151</v>
      </c>
      <c r="D10442" t="s">
        <v>17736</v>
      </c>
      <c r="E10442" t="s">
        <v>83</v>
      </c>
      <c r="F10442" t="s">
        <v>17734</v>
      </c>
      <c r="G10442">
        <v>50</v>
      </c>
      <c r="H10442">
        <v>0</v>
      </c>
      <c r="I10442">
        <v>0</v>
      </c>
      <c r="J10442">
        <v>0</v>
      </c>
      <c r="K10442">
        <v>0</v>
      </c>
      <c r="L10442">
        <v>0</v>
      </c>
      <c r="M10442">
        <v>0</v>
      </c>
      <c r="N10442">
        <v>0</v>
      </c>
      <c r="O10442">
        <v>0</v>
      </c>
      <c r="P10442">
        <v>0</v>
      </c>
      <c r="Q10442">
        <v>0</v>
      </c>
    </row>
    <row r="10443" spans="1:17" x14ac:dyDescent="0.2">
      <c r="A10443" t="s">
        <v>28181</v>
      </c>
      <c r="B10443" t="s">
        <v>86</v>
      </c>
      <c r="C10443" t="s">
        <v>151</v>
      </c>
      <c r="D10443" t="s">
        <v>17736</v>
      </c>
      <c r="E10443" t="s">
        <v>81</v>
      </c>
      <c r="F10443" t="s">
        <v>4929</v>
      </c>
      <c r="G10443">
        <v>0</v>
      </c>
      <c r="H10443">
        <v>73</v>
      </c>
      <c r="I10443">
        <v>7</v>
      </c>
      <c r="J10443">
        <v>56</v>
      </c>
      <c r="K10443">
        <v>7</v>
      </c>
      <c r="L10443">
        <v>3</v>
      </c>
      <c r="M10443">
        <v>0</v>
      </c>
      <c r="N10443">
        <v>0</v>
      </c>
      <c r="O10443">
        <v>0</v>
      </c>
      <c r="P10443">
        <v>0</v>
      </c>
      <c r="Q10443">
        <v>0</v>
      </c>
    </row>
    <row r="10444" spans="1:17" x14ac:dyDescent="0.2">
      <c r="A10444" t="s">
        <v>28182</v>
      </c>
      <c r="B10444" t="s">
        <v>86</v>
      </c>
      <c r="C10444" t="s">
        <v>151</v>
      </c>
      <c r="D10444" t="s">
        <v>17736</v>
      </c>
      <c r="E10444" t="s">
        <v>81</v>
      </c>
      <c r="F10444" t="s">
        <v>4931</v>
      </c>
      <c r="G10444">
        <v>0</v>
      </c>
      <c r="H10444">
        <v>73</v>
      </c>
      <c r="I10444">
        <v>5</v>
      </c>
      <c r="J10444">
        <v>58</v>
      </c>
      <c r="K10444">
        <v>7</v>
      </c>
      <c r="L10444">
        <v>3</v>
      </c>
      <c r="M10444">
        <v>0</v>
      </c>
      <c r="N10444">
        <v>0</v>
      </c>
      <c r="O10444">
        <v>0</v>
      </c>
      <c r="P10444">
        <v>0</v>
      </c>
      <c r="Q10444">
        <v>0</v>
      </c>
    </row>
    <row r="10445" spans="1:17" x14ac:dyDescent="0.2">
      <c r="A10445" t="s">
        <v>28183</v>
      </c>
      <c r="B10445" t="s">
        <v>86</v>
      </c>
      <c r="C10445" t="s">
        <v>151</v>
      </c>
      <c r="D10445" t="s">
        <v>17736</v>
      </c>
      <c r="E10445" t="s">
        <v>81</v>
      </c>
      <c r="F10445" t="s">
        <v>4933</v>
      </c>
      <c r="G10445">
        <v>0</v>
      </c>
      <c r="H10445">
        <v>0</v>
      </c>
      <c r="I10445">
        <v>0</v>
      </c>
      <c r="J10445">
        <v>0</v>
      </c>
      <c r="K10445">
        <v>0</v>
      </c>
      <c r="L10445">
        <v>0</v>
      </c>
      <c r="M10445">
        <v>73</v>
      </c>
      <c r="N10445">
        <v>0</v>
      </c>
      <c r="O10445">
        <v>0</v>
      </c>
      <c r="P10445">
        <v>0</v>
      </c>
      <c r="Q10445">
        <v>0</v>
      </c>
    </row>
    <row r="10446" spans="1:17" x14ac:dyDescent="0.2">
      <c r="A10446" t="s">
        <v>28184</v>
      </c>
      <c r="B10446" t="s">
        <v>86</v>
      </c>
      <c r="C10446" t="s">
        <v>151</v>
      </c>
      <c r="D10446" t="s">
        <v>17736</v>
      </c>
      <c r="E10446" t="s">
        <v>81</v>
      </c>
      <c r="F10446" t="s">
        <v>4935</v>
      </c>
      <c r="G10446">
        <v>0</v>
      </c>
      <c r="H10446">
        <v>73</v>
      </c>
      <c r="I10446">
        <v>5</v>
      </c>
      <c r="J10446">
        <v>58</v>
      </c>
      <c r="K10446">
        <v>7</v>
      </c>
      <c r="L10446">
        <v>3</v>
      </c>
      <c r="M10446">
        <v>0</v>
      </c>
      <c r="N10446">
        <v>0</v>
      </c>
      <c r="O10446">
        <v>0</v>
      </c>
      <c r="P10446">
        <v>0</v>
      </c>
      <c r="Q10446">
        <v>0</v>
      </c>
    </row>
    <row r="10447" spans="1:17" x14ac:dyDescent="0.2">
      <c r="A10447" t="s">
        <v>28185</v>
      </c>
      <c r="B10447" t="s">
        <v>86</v>
      </c>
      <c r="C10447" t="s">
        <v>151</v>
      </c>
      <c r="D10447" t="s">
        <v>17736</v>
      </c>
      <c r="E10447" t="s">
        <v>81</v>
      </c>
      <c r="F10447" t="s">
        <v>4937</v>
      </c>
      <c r="G10447">
        <v>0</v>
      </c>
      <c r="H10447">
        <v>73</v>
      </c>
      <c r="I10447">
        <v>7</v>
      </c>
      <c r="J10447">
        <v>56</v>
      </c>
      <c r="K10447">
        <v>7</v>
      </c>
      <c r="L10447">
        <v>3</v>
      </c>
      <c r="M10447">
        <v>0</v>
      </c>
      <c r="N10447">
        <v>0</v>
      </c>
      <c r="O10447">
        <v>0</v>
      </c>
      <c r="P10447">
        <v>0</v>
      </c>
      <c r="Q10447">
        <v>0</v>
      </c>
    </row>
    <row r="10448" spans="1:17" x14ac:dyDescent="0.2">
      <c r="A10448" t="s">
        <v>28186</v>
      </c>
      <c r="B10448" t="s">
        <v>86</v>
      </c>
      <c r="C10448" t="s">
        <v>210</v>
      </c>
      <c r="D10448" t="s">
        <v>17736</v>
      </c>
      <c r="E10448" t="s">
        <v>81</v>
      </c>
      <c r="F10448" t="s">
        <v>4927</v>
      </c>
      <c r="G10448">
        <v>0</v>
      </c>
      <c r="H10448">
        <v>0</v>
      </c>
      <c r="I10448">
        <v>0</v>
      </c>
      <c r="J10448">
        <v>0</v>
      </c>
      <c r="K10448">
        <v>0</v>
      </c>
      <c r="L10448">
        <v>0</v>
      </c>
      <c r="M10448">
        <v>0</v>
      </c>
      <c r="N10448">
        <v>30</v>
      </c>
      <c r="O10448">
        <v>30</v>
      </c>
      <c r="P10448">
        <v>0</v>
      </c>
      <c r="Q10448">
        <v>0</v>
      </c>
    </row>
    <row r="10449" spans="1:17" x14ac:dyDescent="0.2">
      <c r="A10449" t="s">
        <v>28187</v>
      </c>
      <c r="B10449" t="s">
        <v>86</v>
      </c>
      <c r="C10449" t="s">
        <v>210</v>
      </c>
      <c r="D10449" t="s">
        <v>17736</v>
      </c>
      <c r="E10449" t="s">
        <v>81</v>
      </c>
      <c r="F10449" t="s">
        <v>17734</v>
      </c>
      <c r="G10449">
        <v>40</v>
      </c>
      <c r="H10449">
        <v>0</v>
      </c>
      <c r="I10449">
        <v>0</v>
      </c>
      <c r="J10449">
        <v>0</v>
      </c>
      <c r="K10449">
        <v>0</v>
      </c>
      <c r="L10449">
        <v>0</v>
      </c>
      <c r="M10449">
        <v>0</v>
      </c>
      <c r="N10449">
        <v>0</v>
      </c>
      <c r="O10449">
        <v>0</v>
      </c>
      <c r="P10449">
        <v>0</v>
      </c>
      <c r="Q10449">
        <v>0</v>
      </c>
    </row>
    <row r="10450" spans="1:17" x14ac:dyDescent="0.2">
      <c r="A10450" t="s">
        <v>28188</v>
      </c>
      <c r="B10450" t="s">
        <v>86</v>
      </c>
      <c r="C10450" t="s">
        <v>210</v>
      </c>
      <c r="D10450" t="s">
        <v>17754</v>
      </c>
      <c r="E10450" t="s">
        <v>81</v>
      </c>
      <c r="F10450" t="s">
        <v>17734</v>
      </c>
      <c r="G10450">
        <v>1</v>
      </c>
      <c r="H10450">
        <v>0</v>
      </c>
      <c r="I10450">
        <v>0</v>
      </c>
      <c r="J10450">
        <v>0</v>
      </c>
      <c r="K10450">
        <v>0</v>
      </c>
      <c r="L10450">
        <v>0</v>
      </c>
      <c r="M10450">
        <v>0</v>
      </c>
      <c r="N10450">
        <v>0</v>
      </c>
      <c r="O10450">
        <v>0</v>
      </c>
      <c r="P10450">
        <v>0</v>
      </c>
      <c r="Q10450">
        <v>0</v>
      </c>
    </row>
    <row r="10451" spans="1:17" x14ac:dyDescent="0.2">
      <c r="A10451" t="s">
        <v>28189</v>
      </c>
      <c r="B10451" t="s">
        <v>86</v>
      </c>
      <c r="C10451" t="s">
        <v>211</v>
      </c>
      <c r="D10451" t="s">
        <v>17768</v>
      </c>
      <c r="E10451" t="s">
        <v>81</v>
      </c>
      <c r="F10451" t="s">
        <v>17734</v>
      </c>
      <c r="G10451">
        <v>3</v>
      </c>
      <c r="H10451">
        <v>0</v>
      </c>
      <c r="I10451">
        <v>0</v>
      </c>
      <c r="J10451">
        <v>0</v>
      </c>
      <c r="K10451">
        <v>0</v>
      </c>
      <c r="L10451">
        <v>0</v>
      </c>
      <c r="M10451">
        <v>0</v>
      </c>
      <c r="N10451">
        <v>0</v>
      </c>
      <c r="O10451">
        <v>0</v>
      </c>
      <c r="P10451">
        <v>0</v>
      </c>
      <c r="Q10451">
        <v>0</v>
      </c>
    </row>
    <row r="10452" spans="1:17" x14ac:dyDescent="0.2">
      <c r="A10452" t="s">
        <v>28190</v>
      </c>
      <c r="B10452" t="s">
        <v>86</v>
      </c>
      <c r="C10452" t="s">
        <v>211</v>
      </c>
      <c r="D10452" t="s">
        <v>17736</v>
      </c>
      <c r="E10452" t="s">
        <v>83</v>
      </c>
      <c r="F10452" t="s">
        <v>4929</v>
      </c>
      <c r="G10452">
        <v>0</v>
      </c>
      <c r="H10452">
        <v>4</v>
      </c>
      <c r="I10452">
        <v>0</v>
      </c>
      <c r="J10452">
        <v>3</v>
      </c>
      <c r="K10452">
        <v>1</v>
      </c>
      <c r="L10452">
        <v>0</v>
      </c>
      <c r="M10452">
        <v>0</v>
      </c>
      <c r="N10452">
        <v>0</v>
      </c>
      <c r="O10452">
        <v>0</v>
      </c>
      <c r="P10452">
        <v>0</v>
      </c>
      <c r="Q10452">
        <v>0</v>
      </c>
    </row>
    <row r="10453" spans="1:17" x14ac:dyDescent="0.2">
      <c r="A10453" t="s">
        <v>28191</v>
      </c>
      <c r="B10453" t="s">
        <v>86</v>
      </c>
      <c r="C10453" t="s">
        <v>211</v>
      </c>
      <c r="D10453" t="s">
        <v>17736</v>
      </c>
      <c r="E10453" t="s">
        <v>83</v>
      </c>
      <c r="F10453" t="s">
        <v>4931</v>
      </c>
      <c r="G10453">
        <v>0</v>
      </c>
      <c r="H10453">
        <v>4</v>
      </c>
      <c r="I10453">
        <v>0</v>
      </c>
      <c r="J10453">
        <v>3</v>
      </c>
      <c r="K10453">
        <v>0</v>
      </c>
      <c r="L10453">
        <v>1</v>
      </c>
      <c r="M10453">
        <v>0</v>
      </c>
      <c r="N10453">
        <v>0</v>
      </c>
      <c r="O10453">
        <v>0</v>
      </c>
      <c r="P10453">
        <v>0</v>
      </c>
      <c r="Q10453">
        <v>0</v>
      </c>
    </row>
    <row r="10454" spans="1:17" x14ac:dyDescent="0.2">
      <c r="A10454" t="s">
        <v>28192</v>
      </c>
      <c r="B10454" t="s">
        <v>86</v>
      </c>
      <c r="C10454" t="s">
        <v>211</v>
      </c>
      <c r="D10454" t="s">
        <v>17736</v>
      </c>
      <c r="E10454" t="s">
        <v>83</v>
      </c>
      <c r="F10454" t="s">
        <v>4933</v>
      </c>
      <c r="G10454">
        <v>0</v>
      </c>
      <c r="H10454">
        <v>0</v>
      </c>
      <c r="I10454">
        <v>0</v>
      </c>
      <c r="J10454">
        <v>0</v>
      </c>
      <c r="K10454">
        <v>0</v>
      </c>
      <c r="L10454">
        <v>0</v>
      </c>
      <c r="M10454">
        <v>4</v>
      </c>
      <c r="N10454">
        <v>0</v>
      </c>
      <c r="O10454">
        <v>0</v>
      </c>
      <c r="P10454">
        <v>0</v>
      </c>
      <c r="Q10454">
        <v>0</v>
      </c>
    </row>
    <row r="10455" spans="1:17" x14ac:dyDescent="0.2">
      <c r="A10455" t="s">
        <v>28193</v>
      </c>
      <c r="B10455" t="s">
        <v>86</v>
      </c>
      <c r="C10455" t="s">
        <v>211</v>
      </c>
      <c r="D10455" t="s">
        <v>17736</v>
      </c>
      <c r="E10455" t="s">
        <v>83</v>
      </c>
      <c r="F10455" t="s">
        <v>4935</v>
      </c>
      <c r="G10455">
        <v>0</v>
      </c>
      <c r="H10455">
        <v>4</v>
      </c>
      <c r="I10455">
        <v>0</v>
      </c>
      <c r="J10455">
        <v>3</v>
      </c>
      <c r="K10455">
        <v>0</v>
      </c>
      <c r="L10455">
        <v>1</v>
      </c>
      <c r="M10455">
        <v>0</v>
      </c>
      <c r="N10455">
        <v>0</v>
      </c>
      <c r="O10455">
        <v>0</v>
      </c>
      <c r="P10455">
        <v>0</v>
      </c>
      <c r="Q10455">
        <v>0</v>
      </c>
    </row>
    <row r="10456" spans="1:17" x14ac:dyDescent="0.2">
      <c r="A10456" t="s">
        <v>28194</v>
      </c>
      <c r="B10456" t="s">
        <v>86</v>
      </c>
      <c r="C10456" t="s">
        <v>211</v>
      </c>
      <c r="D10456" t="s">
        <v>17736</v>
      </c>
      <c r="E10456" t="s">
        <v>83</v>
      </c>
      <c r="F10456" t="s">
        <v>4937</v>
      </c>
      <c r="G10456">
        <v>0</v>
      </c>
      <c r="H10456">
        <v>4</v>
      </c>
      <c r="I10456">
        <v>0</v>
      </c>
      <c r="J10456">
        <v>3</v>
      </c>
      <c r="K10456">
        <v>0</v>
      </c>
      <c r="L10456">
        <v>1</v>
      </c>
      <c r="M10456">
        <v>0</v>
      </c>
      <c r="N10456">
        <v>0</v>
      </c>
      <c r="O10456">
        <v>0</v>
      </c>
      <c r="P10456">
        <v>0</v>
      </c>
      <c r="Q10456">
        <v>0</v>
      </c>
    </row>
    <row r="10457" spans="1:17" x14ac:dyDescent="0.2">
      <c r="A10457" t="s">
        <v>28195</v>
      </c>
      <c r="B10457" t="s">
        <v>86</v>
      </c>
      <c r="C10457" t="s">
        <v>211</v>
      </c>
      <c r="D10457" t="s">
        <v>17736</v>
      </c>
      <c r="E10457" t="s">
        <v>83</v>
      </c>
      <c r="F10457" t="s">
        <v>4939</v>
      </c>
      <c r="G10457">
        <v>0</v>
      </c>
      <c r="H10457">
        <v>0</v>
      </c>
      <c r="I10457">
        <v>0</v>
      </c>
      <c r="J10457">
        <v>0</v>
      </c>
      <c r="K10457">
        <v>0</v>
      </c>
      <c r="L10457">
        <v>0</v>
      </c>
      <c r="M10457">
        <v>4</v>
      </c>
      <c r="N10457">
        <v>0</v>
      </c>
      <c r="O10457">
        <v>0</v>
      </c>
      <c r="P10457">
        <v>0</v>
      </c>
      <c r="Q10457">
        <v>0</v>
      </c>
    </row>
    <row r="10458" spans="1:17" x14ac:dyDescent="0.2">
      <c r="A10458" t="s">
        <v>28196</v>
      </c>
      <c r="B10458" t="s">
        <v>86</v>
      </c>
      <c r="C10458" t="s">
        <v>211</v>
      </c>
      <c r="D10458" t="s">
        <v>17736</v>
      </c>
      <c r="E10458" t="s">
        <v>83</v>
      </c>
      <c r="F10458" t="s">
        <v>4941</v>
      </c>
      <c r="G10458">
        <v>0</v>
      </c>
      <c r="H10458">
        <v>4</v>
      </c>
      <c r="I10458">
        <v>0</v>
      </c>
      <c r="J10458">
        <v>3</v>
      </c>
      <c r="K10458">
        <v>1</v>
      </c>
      <c r="L10458">
        <v>0</v>
      </c>
      <c r="M10458">
        <v>0</v>
      </c>
      <c r="N10458">
        <v>0</v>
      </c>
      <c r="O10458">
        <v>0</v>
      </c>
      <c r="P10458">
        <v>0</v>
      </c>
      <c r="Q10458">
        <v>0</v>
      </c>
    </row>
    <row r="10459" spans="1:17" x14ac:dyDescent="0.2">
      <c r="A10459" t="s">
        <v>28197</v>
      </c>
      <c r="B10459" t="s">
        <v>86</v>
      </c>
      <c r="C10459" t="s">
        <v>211</v>
      </c>
      <c r="D10459" t="s">
        <v>17736</v>
      </c>
      <c r="E10459" t="s">
        <v>83</v>
      </c>
      <c r="F10459" t="s">
        <v>4943</v>
      </c>
      <c r="G10459">
        <v>0</v>
      </c>
      <c r="H10459">
        <v>0</v>
      </c>
      <c r="I10459">
        <v>0</v>
      </c>
      <c r="J10459">
        <v>0</v>
      </c>
      <c r="K10459">
        <v>0</v>
      </c>
      <c r="L10459">
        <v>0</v>
      </c>
      <c r="M10459">
        <v>4</v>
      </c>
      <c r="N10459">
        <v>0</v>
      </c>
      <c r="O10459">
        <v>0</v>
      </c>
      <c r="P10459">
        <v>0</v>
      </c>
      <c r="Q10459">
        <v>0</v>
      </c>
    </row>
    <row r="10460" spans="1:17" x14ac:dyDescent="0.2">
      <c r="A10460" t="s">
        <v>28198</v>
      </c>
      <c r="B10460" t="s">
        <v>86</v>
      </c>
      <c r="C10460" t="s">
        <v>211</v>
      </c>
      <c r="D10460" t="s">
        <v>17736</v>
      </c>
      <c r="E10460" t="s">
        <v>83</v>
      </c>
      <c r="F10460" t="s">
        <v>4925</v>
      </c>
      <c r="G10460">
        <v>0</v>
      </c>
      <c r="H10460">
        <v>0</v>
      </c>
      <c r="I10460">
        <v>0</v>
      </c>
      <c r="J10460">
        <v>0</v>
      </c>
      <c r="K10460">
        <v>0</v>
      </c>
      <c r="L10460">
        <v>0</v>
      </c>
      <c r="M10460">
        <v>0</v>
      </c>
      <c r="N10460">
        <v>4</v>
      </c>
      <c r="O10460">
        <v>3</v>
      </c>
      <c r="P10460">
        <v>1</v>
      </c>
      <c r="Q10460">
        <v>0</v>
      </c>
    </row>
    <row r="10461" spans="1:17" x14ac:dyDescent="0.2">
      <c r="A10461" t="s">
        <v>28199</v>
      </c>
      <c r="B10461" t="s">
        <v>86</v>
      </c>
      <c r="C10461" t="s">
        <v>211</v>
      </c>
      <c r="D10461" t="s">
        <v>17736</v>
      </c>
      <c r="E10461" t="s">
        <v>83</v>
      </c>
      <c r="F10461" t="s">
        <v>4927</v>
      </c>
      <c r="G10461">
        <v>0</v>
      </c>
      <c r="H10461">
        <v>0</v>
      </c>
      <c r="I10461">
        <v>0</v>
      </c>
      <c r="J10461">
        <v>0</v>
      </c>
      <c r="K10461">
        <v>0</v>
      </c>
      <c r="L10461">
        <v>0</v>
      </c>
      <c r="M10461">
        <v>0</v>
      </c>
      <c r="N10461">
        <v>4</v>
      </c>
      <c r="O10461">
        <v>3</v>
      </c>
      <c r="P10461">
        <v>1</v>
      </c>
      <c r="Q10461">
        <v>0</v>
      </c>
    </row>
    <row r="10462" spans="1:17" x14ac:dyDescent="0.2">
      <c r="A10462" t="s">
        <v>28200</v>
      </c>
      <c r="B10462" t="s">
        <v>86</v>
      </c>
      <c r="C10462" t="s">
        <v>211</v>
      </c>
      <c r="D10462" t="s">
        <v>17736</v>
      </c>
      <c r="E10462" t="s">
        <v>83</v>
      </c>
      <c r="F10462" t="s">
        <v>17734</v>
      </c>
      <c r="G10462">
        <v>4</v>
      </c>
      <c r="H10462">
        <v>0</v>
      </c>
      <c r="I10462">
        <v>0</v>
      </c>
      <c r="J10462">
        <v>0</v>
      </c>
      <c r="K10462">
        <v>0</v>
      </c>
      <c r="L10462">
        <v>0</v>
      </c>
      <c r="M10462">
        <v>0</v>
      </c>
      <c r="N10462">
        <v>0</v>
      </c>
      <c r="O10462">
        <v>0</v>
      </c>
      <c r="P10462">
        <v>0</v>
      </c>
      <c r="Q10462">
        <v>0</v>
      </c>
    </row>
    <row r="10463" spans="1:17" x14ac:dyDescent="0.2">
      <c r="A10463" t="s">
        <v>28201</v>
      </c>
      <c r="B10463" t="s">
        <v>86</v>
      </c>
      <c r="C10463" t="s">
        <v>211</v>
      </c>
      <c r="D10463" t="s">
        <v>17736</v>
      </c>
      <c r="E10463" t="s">
        <v>81</v>
      </c>
      <c r="F10463" t="s">
        <v>4929</v>
      </c>
      <c r="G10463">
        <v>0</v>
      </c>
      <c r="H10463">
        <v>3</v>
      </c>
      <c r="I10463">
        <v>0</v>
      </c>
      <c r="J10463">
        <v>2</v>
      </c>
      <c r="K10463">
        <v>0</v>
      </c>
      <c r="L10463">
        <v>1</v>
      </c>
      <c r="M10463">
        <v>0</v>
      </c>
      <c r="N10463">
        <v>0</v>
      </c>
      <c r="O10463">
        <v>0</v>
      </c>
      <c r="P10463">
        <v>0</v>
      </c>
      <c r="Q10463">
        <v>0</v>
      </c>
    </row>
    <row r="10464" spans="1:17" x14ac:dyDescent="0.2">
      <c r="A10464" t="s">
        <v>28202</v>
      </c>
      <c r="B10464" t="s">
        <v>86</v>
      </c>
      <c r="C10464" t="s">
        <v>211</v>
      </c>
      <c r="D10464" t="s">
        <v>17736</v>
      </c>
      <c r="E10464" t="s">
        <v>81</v>
      </c>
      <c r="F10464" t="s">
        <v>4931</v>
      </c>
      <c r="G10464">
        <v>0</v>
      </c>
      <c r="H10464">
        <v>3</v>
      </c>
      <c r="I10464">
        <v>0</v>
      </c>
      <c r="J10464">
        <v>2</v>
      </c>
      <c r="K10464">
        <v>0</v>
      </c>
      <c r="L10464">
        <v>1</v>
      </c>
      <c r="M10464">
        <v>0</v>
      </c>
      <c r="N10464">
        <v>0</v>
      </c>
      <c r="O10464">
        <v>0</v>
      </c>
      <c r="P10464">
        <v>0</v>
      </c>
      <c r="Q10464">
        <v>0</v>
      </c>
    </row>
    <row r="10465" spans="1:17" x14ac:dyDescent="0.2">
      <c r="A10465" t="s">
        <v>28203</v>
      </c>
      <c r="B10465" t="s">
        <v>86</v>
      </c>
      <c r="C10465" t="s">
        <v>211</v>
      </c>
      <c r="D10465" t="s">
        <v>17736</v>
      </c>
      <c r="E10465" t="s">
        <v>81</v>
      </c>
      <c r="F10465" t="s">
        <v>4933</v>
      </c>
      <c r="G10465">
        <v>0</v>
      </c>
      <c r="H10465">
        <v>0</v>
      </c>
      <c r="I10465">
        <v>0</v>
      </c>
      <c r="J10465">
        <v>0</v>
      </c>
      <c r="K10465">
        <v>0</v>
      </c>
      <c r="L10465">
        <v>0</v>
      </c>
      <c r="M10465">
        <v>3</v>
      </c>
      <c r="N10465">
        <v>0</v>
      </c>
      <c r="O10465">
        <v>0</v>
      </c>
      <c r="P10465">
        <v>0</v>
      </c>
      <c r="Q10465">
        <v>0</v>
      </c>
    </row>
    <row r="10466" spans="1:17" x14ac:dyDescent="0.2">
      <c r="A10466" t="s">
        <v>28204</v>
      </c>
      <c r="B10466" t="s">
        <v>86</v>
      </c>
      <c r="C10466" t="s">
        <v>211</v>
      </c>
      <c r="D10466" t="s">
        <v>17736</v>
      </c>
      <c r="E10466" t="s">
        <v>81</v>
      </c>
      <c r="F10466" t="s">
        <v>4935</v>
      </c>
      <c r="G10466">
        <v>0</v>
      </c>
      <c r="H10466">
        <v>3</v>
      </c>
      <c r="I10466">
        <v>0</v>
      </c>
      <c r="J10466">
        <v>2</v>
      </c>
      <c r="K10466">
        <v>0</v>
      </c>
      <c r="L10466">
        <v>1</v>
      </c>
      <c r="M10466">
        <v>0</v>
      </c>
      <c r="N10466">
        <v>0</v>
      </c>
      <c r="O10466">
        <v>0</v>
      </c>
      <c r="P10466">
        <v>0</v>
      </c>
      <c r="Q10466">
        <v>0</v>
      </c>
    </row>
    <row r="10467" spans="1:17" x14ac:dyDescent="0.2">
      <c r="A10467" t="s">
        <v>28205</v>
      </c>
      <c r="B10467" t="s">
        <v>86</v>
      </c>
      <c r="C10467" t="s">
        <v>211</v>
      </c>
      <c r="D10467" t="s">
        <v>17736</v>
      </c>
      <c r="E10467" t="s">
        <v>81</v>
      </c>
      <c r="F10467" t="s">
        <v>4937</v>
      </c>
      <c r="G10467">
        <v>0</v>
      </c>
      <c r="H10467">
        <v>3</v>
      </c>
      <c r="I10467">
        <v>0</v>
      </c>
      <c r="J10467">
        <v>2</v>
      </c>
      <c r="K10467">
        <v>0</v>
      </c>
      <c r="L10467">
        <v>1</v>
      </c>
      <c r="M10467">
        <v>0</v>
      </c>
      <c r="N10467">
        <v>0</v>
      </c>
      <c r="O10467">
        <v>0</v>
      </c>
      <c r="P10467">
        <v>0</v>
      </c>
      <c r="Q10467">
        <v>0</v>
      </c>
    </row>
    <row r="10468" spans="1:17" x14ac:dyDescent="0.2">
      <c r="A10468" t="s">
        <v>28206</v>
      </c>
      <c r="B10468" t="s">
        <v>86</v>
      </c>
      <c r="C10468" t="s">
        <v>211</v>
      </c>
      <c r="D10468" t="s">
        <v>17736</v>
      </c>
      <c r="E10468" t="s">
        <v>81</v>
      </c>
      <c r="F10468" t="s">
        <v>4939</v>
      </c>
      <c r="G10468">
        <v>0</v>
      </c>
      <c r="H10468">
        <v>0</v>
      </c>
      <c r="I10468">
        <v>0</v>
      </c>
      <c r="J10468">
        <v>0</v>
      </c>
      <c r="K10468">
        <v>0</v>
      </c>
      <c r="L10468">
        <v>0</v>
      </c>
      <c r="M10468">
        <v>3</v>
      </c>
      <c r="N10468">
        <v>0</v>
      </c>
      <c r="O10468">
        <v>0</v>
      </c>
      <c r="P10468">
        <v>0</v>
      </c>
      <c r="Q10468">
        <v>0</v>
      </c>
    </row>
    <row r="10469" spans="1:17" x14ac:dyDescent="0.2">
      <c r="A10469" t="s">
        <v>28207</v>
      </c>
      <c r="B10469" t="s">
        <v>86</v>
      </c>
      <c r="C10469" t="s">
        <v>211</v>
      </c>
      <c r="D10469" t="s">
        <v>17736</v>
      </c>
      <c r="E10469" t="s">
        <v>81</v>
      </c>
      <c r="F10469" t="s">
        <v>4941</v>
      </c>
      <c r="G10469">
        <v>0</v>
      </c>
      <c r="H10469">
        <v>3</v>
      </c>
      <c r="I10469">
        <v>0</v>
      </c>
      <c r="J10469">
        <v>2</v>
      </c>
      <c r="K10469">
        <v>0</v>
      </c>
      <c r="L10469">
        <v>1</v>
      </c>
      <c r="M10469">
        <v>0</v>
      </c>
      <c r="N10469">
        <v>0</v>
      </c>
      <c r="O10469">
        <v>0</v>
      </c>
      <c r="P10469">
        <v>0</v>
      </c>
      <c r="Q10469">
        <v>0</v>
      </c>
    </row>
    <row r="10470" spans="1:17" x14ac:dyDescent="0.2">
      <c r="A10470" t="s">
        <v>28208</v>
      </c>
      <c r="B10470" t="s">
        <v>86</v>
      </c>
      <c r="C10470" t="s">
        <v>211</v>
      </c>
      <c r="D10470" t="s">
        <v>17736</v>
      </c>
      <c r="E10470" t="s">
        <v>81</v>
      </c>
      <c r="F10470" t="s">
        <v>4943</v>
      </c>
      <c r="G10470">
        <v>0</v>
      </c>
      <c r="H10470">
        <v>0</v>
      </c>
      <c r="I10470">
        <v>0</v>
      </c>
      <c r="J10470">
        <v>0</v>
      </c>
      <c r="K10470">
        <v>0</v>
      </c>
      <c r="L10470">
        <v>0</v>
      </c>
      <c r="M10470">
        <v>3</v>
      </c>
      <c r="N10470">
        <v>0</v>
      </c>
      <c r="O10470">
        <v>0</v>
      </c>
      <c r="P10470">
        <v>0</v>
      </c>
      <c r="Q10470">
        <v>0</v>
      </c>
    </row>
    <row r="10471" spans="1:17" x14ac:dyDescent="0.2">
      <c r="A10471" t="s">
        <v>28209</v>
      </c>
      <c r="B10471" t="s">
        <v>86</v>
      </c>
      <c r="C10471" t="s">
        <v>211</v>
      </c>
      <c r="D10471" t="s">
        <v>17736</v>
      </c>
      <c r="E10471" t="s">
        <v>81</v>
      </c>
      <c r="F10471" t="s">
        <v>4925</v>
      </c>
      <c r="G10471">
        <v>0</v>
      </c>
      <c r="H10471">
        <v>0</v>
      </c>
      <c r="I10471">
        <v>0</v>
      </c>
      <c r="J10471">
        <v>0</v>
      </c>
      <c r="K10471">
        <v>0</v>
      </c>
      <c r="L10471">
        <v>0</v>
      </c>
      <c r="M10471">
        <v>0</v>
      </c>
      <c r="N10471">
        <v>3</v>
      </c>
      <c r="O10471">
        <v>2</v>
      </c>
      <c r="P10471">
        <v>1</v>
      </c>
      <c r="Q10471">
        <v>0</v>
      </c>
    </row>
    <row r="10472" spans="1:17" x14ac:dyDescent="0.2">
      <c r="A10472" t="s">
        <v>28210</v>
      </c>
      <c r="B10472" t="s">
        <v>86</v>
      </c>
      <c r="C10472" t="s">
        <v>211</v>
      </c>
      <c r="D10472" t="s">
        <v>17736</v>
      </c>
      <c r="E10472" t="s">
        <v>81</v>
      </c>
      <c r="F10472" t="s">
        <v>4927</v>
      </c>
      <c r="G10472">
        <v>0</v>
      </c>
      <c r="H10472">
        <v>0</v>
      </c>
      <c r="I10472">
        <v>0</v>
      </c>
      <c r="J10472">
        <v>0</v>
      </c>
      <c r="K10472">
        <v>0</v>
      </c>
      <c r="L10472">
        <v>0</v>
      </c>
      <c r="M10472">
        <v>0</v>
      </c>
      <c r="N10472">
        <v>2</v>
      </c>
      <c r="O10472">
        <v>1</v>
      </c>
      <c r="P10472">
        <v>1</v>
      </c>
      <c r="Q10472">
        <v>0</v>
      </c>
    </row>
    <row r="10473" spans="1:17" x14ac:dyDescent="0.2">
      <c r="A10473" t="s">
        <v>28211</v>
      </c>
      <c r="B10473" t="s">
        <v>86</v>
      </c>
      <c r="C10473" t="s">
        <v>211</v>
      </c>
      <c r="D10473" t="s">
        <v>17736</v>
      </c>
      <c r="E10473" t="s">
        <v>81</v>
      </c>
      <c r="F10473" t="s">
        <v>17734</v>
      </c>
      <c r="G10473">
        <v>3</v>
      </c>
      <c r="H10473">
        <v>0</v>
      </c>
      <c r="I10473">
        <v>0</v>
      </c>
      <c r="J10473">
        <v>0</v>
      </c>
      <c r="K10473">
        <v>0</v>
      </c>
      <c r="L10473">
        <v>0</v>
      </c>
      <c r="M10473">
        <v>0</v>
      </c>
      <c r="N10473">
        <v>0</v>
      </c>
      <c r="O10473">
        <v>0</v>
      </c>
      <c r="P10473">
        <v>0</v>
      </c>
      <c r="Q10473">
        <v>0</v>
      </c>
    </row>
    <row r="10474" spans="1:17" x14ac:dyDescent="0.2">
      <c r="A10474" t="s">
        <v>28212</v>
      </c>
      <c r="B10474" t="s">
        <v>86</v>
      </c>
      <c r="C10474" t="s">
        <v>211</v>
      </c>
      <c r="D10474" t="s">
        <v>17748</v>
      </c>
      <c r="E10474" t="s">
        <v>81</v>
      </c>
      <c r="F10474" t="s">
        <v>17749</v>
      </c>
      <c r="G10474">
        <v>0</v>
      </c>
      <c r="H10474">
        <v>0</v>
      </c>
      <c r="I10474">
        <v>0</v>
      </c>
      <c r="J10474">
        <v>0</v>
      </c>
      <c r="K10474">
        <v>0</v>
      </c>
      <c r="L10474">
        <v>0</v>
      </c>
      <c r="M10474">
        <v>0</v>
      </c>
      <c r="N10474">
        <v>1</v>
      </c>
      <c r="O10474">
        <v>1</v>
      </c>
      <c r="P10474">
        <v>0</v>
      </c>
      <c r="Q10474">
        <v>0</v>
      </c>
    </row>
    <row r="10475" spans="1:17" x14ac:dyDescent="0.2">
      <c r="A10475" t="s">
        <v>28213</v>
      </c>
      <c r="B10475" t="s">
        <v>86</v>
      </c>
      <c r="C10475" t="s">
        <v>211</v>
      </c>
      <c r="D10475" t="s">
        <v>17748</v>
      </c>
      <c r="E10475" t="s">
        <v>81</v>
      </c>
      <c r="F10475" t="s">
        <v>17734</v>
      </c>
      <c r="G10475">
        <v>1</v>
      </c>
      <c r="H10475">
        <v>0</v>
      </c>
      <c r="I10475">
        <v>0</v>
      </c>
      <c r="J10475">
        <v>0</v>
      </c>
      <c r="K10475">
        <v>0</v>
      </c>
      <c r="L10475">
        <v>0</v>
      </c>
      <c r="M10475">
        <v>0</v>
      </c>
      <c r="N10475">
        <v>0</v>
      </c>
      <c r="O10475">
        <v>0</v>
      </c>
      <c r="P10475">
        <v>0</v>
      </c>
      <c r="Q10475">
        <v>0</v>
      </c>
    </row>
    <row r="10476" spans="1:17" x14ac:dyDescent="0.2">
      <c r="A10476" t="s">
        <v>28214</v>
      </c>
      <c r="B10476" t="s">
        <v>86</v>
      </c>
      <c r="C10476" t="s">
        <v>212</v>
      </c>
      <c r="D10476" t="s">
        <v>17768</v>
      </c>
      <c r="E10476" t="s">
        <v>83</v>
      </c>
      <c r="F10476" t="s">
        <v>17734</v>
      </c>
      <c r="G10476">
        <v>2</v>
      </c>
      <c r="H10476">
        <v>0</v>
      </c>
      <c r="I10476">
        <v>0</v>
      </c>
      <c r="J10476">
        <v>0</v>
      </c>
      <c r="K10476">
        <v>0</v>
      </c>
      <c r="L10476">
        <v>0</v>
      </c>
      <c r="M10476">
        <v>0</v>
      </c>
      <c r="N10476">
        <v>0</v>
      </c>
      <c r="O10476">
        <v>0</v>
      </c>
      <c r="P10476">
        <v>0</v>
      </c>
      <c r="Q10476">
        <v>0</v>
      </c>
    </row>
    <row r="10477" spans="1:17" x14ac:dyDescent="0.2">
      <c r="A10477" t="s">
        <v>28215</v>
      </c>
      <c r="B10477" t="s">
        <v>86</v>
      </c>
      <c r="C10477" t="s">
        <v>212</v>
      </c>
      <c r="D10477" t="s">
        <v>17768</v>
      </c>
      <c r="E10477" t="s">
        <v>81</v>
      </c>
      <c r="F10477" t="s">
        <v>17734</v>
      </c>
      <c r="G10477">
        <v>3</v>
      </c>
      <c r="H10477">
        <v>0</v>
      </c>
      <c r="I10477">
        <v>0</v>
      </c>
      <c r="J10477">
        <v>0</v>
      </c>
      <c r="K10477">
        <v>0</v>
      </c>
      <c r="L10477">
        <v>0</v>
      </c>
      <c r="M10477">
        <v>0</v>
      </c>
      <c r="N10477">
        <v>0</v>
      </c>
      <c r="O10477">
        <v>0</v>
      </c>
      <c r="P10477">
        <v>0</v>
      </c>
      <c r="Q10477">
        <v>0</v>
      </c>
    </row>
    <row r="10478" spans="1:17" x14ac:dyDescent="0.2">
      <c r="A10478" t="s">
        <v>28216</v>
      </c>
      <c r="B10478" t="s">
        <v>86</v>
      </c>
      <c r="C10478" t="s">
        <v>212</v>
      </c>
      <c r="D10478" t="s">
        <v>17736</v>
      </c>
      <c r="E10478" t="s">
        <v>83</v>
      </c>
      <c r="F10478" t="s">
        <v>4929</v>
      </c>
      <c r="G10478">
        <v>0</v>
      </c>
      <c r="H10478">
        <v>20</v>
      </c>
      <c r="I10478">
        <v>2</v>
      </c>
      <c r="J10478">
        <v>12</v>
      </c>
      <c r="K10478">
        <v>3</v>
      </c>
      <c r="L10478">
        <v>3</v>
      </c>
      <c r="M10478">
        <v>0</v>
      </c>
      <c r="N10478">
        <v>0</v>
      </c>
      <c r="O10478">
        <v>0</v>
      </c>
      <c r="P10478">
        <v>0</v>
      </c>
      <c r="Q10478">
        <v>0</v>
      </c>
    </row>
    <row r="10479" spans="1:17" x14ac:dyDescent="0.2">
      <c r="A10479" t="s">
        <v>28217</v>
      </c>
      <c r="B10479" t="s">
        <v>86</v>
      </c>
      <c r="C10479" t="s">
        <v>214</v>
      </c>
      <c r="D10479" t="s">
        <v>17736</v>
      </c>
      <c r="E10479" t="s">
        <v>83</v>
      </c>
      <c r="F10479" t="s">
        <v>4925</v>
      </c>
      <c r="G10479">
        <v>0</v>
      </c>
      <c r="H10479">
        <v>0</v>
      </c>
      <c r="I10479">
        <v>0</v>
      </c>
      <c r="J10479">
        <v>0</v>
      </c>
      <c r="K10479">
        <v>0</v>
      </c>
      <c r="L10479">
        <v>0</v>
      </c>
      <c r="M10479">
        <v>0</v>
      </c>
      <c r="N10479">
        <v>9</v>
      </c>
      <c r="O10479">
        <v>9</v>
      </c>
      <c r="P10479">
        <v>0</v>
      </c>
      <c r="Q10479">
        <v>0</v>
      </c>
    </row>
    <row r="10480" spans="1:17" x14ac:dyDescent="0.2">
      <c r="A10480" t="s">
        <v>28218</v>
      </c>
      <c r="B10480" t="s">
        <v>86</v>
      </c>
      <c r="C10480" t="s">
        <v>214</v>
      </c>
      <c r="D10480" t="s">
        <v>17736</v>
      </c>
      <c r="E10480" t="s">
        <v>83</v>
      </c>
      <c r="F10480" t="s">
        <v>4927</v>
      </c>
      <c r="G10480">
        <v>0</v>
      </c>
      <c r="H10480">
        <v>0</v>
      </c>
      <c r="I10480">
        <v>0</v>
      </c>
      <c r="J10480">
        <v>0</v>
      </c>
      <c r="K10480">
        <v>0</v>
      </c>
      <c r="L10480">
        <v>0</v>
      </c>
      <c r="M10480">
        <v>0</v>
      </c>
      <c r="N10480">
        <v>7</v>
      </c>
      <c r="O10480">
        <v>7</v>
      </c>
      <c r="P10480">
        <v>0</v>
      </c>
      <c r="Q10480">
        <v>0</v>
      </c>
    </row>
    <row r="10481" spans="1:17" x14ac:dyDescent="0.2">
      <c r="A10481" t="s">
        <v>28219</v>
      </c>
      <c r="B10481" t="s">
        <v>86</v>
      </c>
      <c r="C10481" t="s">
        <v>214</v>
      </c>
      <c r="D10481" t="s">
        <v>17736</v>
      </c>
      <c r="E10481" t="s">
        <v>83</v>
      </c>
      <c r="F10481" t="s">
        <v>17734</v>
      </c>
      <c r="G10481">
        <v>11</v>
      </c>
      <c r="H10481">
        <v>0</v>
      </c>
      <c r="I10481">
        <v>0</v>
      </c>
      <c r="J10481">
        <v>0</v>
      </c>
      <c r="K10481">
        <v>0</v>
      </c>
      <c r="L10481">
        <v>0</v>
      </c>
      <c r="M10481">
        <v>0</v>
      </c>
      <c r="N10481">
        <v>0</v>
      </c>
      <c r="O10481">
        <v>0</v>
      </c>
      <c r="P10481">
        <v>0</v>
      </c>
      <c r="Q10481">
        <v>0</v>
      </c>
    </row>
    <row r="10482" spans="1:17" x14ac:dyDescent="0.2">
      <c r="A10482" t="s">
        <v>28220</v>
      </c>
      <c r="B10482" t="s">
        <v>86</v>
      </c>
      <c r="C10482" t="s">
        <v>214</v>
      </c>
      <c r="D10482" t="s">
        <v>17736</v>
      </c>
      <c r="E10482" t="s">
        <v>81</v>
      </c>
      <c r="F10482" t="s">
        <v>4929</v>
      </c>
      <c r="G10482">
        <v>0</v>
      </c>
      <c r="H10482">
        <v>8</v>
      </c>
      <c r="I10482">
        <v>1</v>
      </c>
      <c r="J10482">
        <v>6</v>
      </c>
      <c r="K10482">
        <v>1</v>
      </c>
      <c r="L10482">
        <v>0</v>
      </c>
      <c r="M10482">
        <v>0</v>
      </c>
      <c r="N10482">
        <v>0</v>
      </c>
      <c r="O10482">
        <v>0</v>
      </c>
      <c r="P10482">
        <v>0</v>
      </c>
      <c r="Q10482">
        <v>0</v>
      </c>
    </row>
    <row r="10483" spans="1:17" x14ac:dyDescent="0.2">
      <c r="A10483" t="s">
        <v>28221</v>
      </c>
      <c r="B10483" t="s">
        <v>86</v>
      </c>
      <c r="C10483" t="s">
        <v>214</v>
      </c>
      <c r="D10483" t="s">
        <v>17736</v>
      </c>
      <c r="E10483" t="s">
        <v>81</v>
      </c>
      <c r="F10483" t="s">
        <v>4931</v>
      </c>
      <c r="G10483">
        <v>0</v>
      </c>
      <c r="H10483">
        <v>8</v>
      </c>
      <c r="I10483">
        <v>1</v>
      </c>
      <c r="J10483">
        <v>6</v>
      </c>
      <c r="K10483">
        <v>1</v>
      </c>
      <c r="L10483">
        <v>0</v>
      </c>
      <c r="M10483">
        <v>0</v>
      </c>
      <c r="N10483">
        <v>0</v>
      </c>
      <c r="O10483">
        <v>0</v>
      </c>
      <c r="P10483">
        <v>0</v>
      </c>
      <c r="Q10483">
        <v>0</v>
      </c>
    </row>
    <row r="10484" spans="1:17" x14ac:dyDescent="0.2">
      <c r="A10484" t="s">
        <v>28222</v>
      </c>
      <c r="B10484" t="s">
        <v>86</v>
      </c>
      <c r="C10484" t="s">
        <v>214</v>
      </c>
      <c r="D10484" t="s">
        <v>17736</v>
      </c>
      <c r="E10484" t="s">
        <v>81</v>
      </c>
      <c r="F10484" t="s">
        <v>4933</v>
      </c>
      <c r="G10484">
        <v>0</v>
      </c>
      <c r="H10484">
        <v>0</v>
      </c>
      <c r="I10484">
        <v>0</v>
      </c>
      <c r="J10484">
        <v>0</v>
      </c>
      <c r="K10484">
        <v>0</v>
      </c>
      <c r="L10484">
        <v>0</v>
      </c>
      <c r="M10484">
        <v>8</v>
      </c>
      <c r="N10484">
        <v>0</v>
      </c>
      <c r="O10484">
        <v>0</v>
      </c>
      <c r="P10484">
        <v>0</v>
      </c>
      <c r="Q10484">
        <v>0</v>
      </c>
    </row>
    <row r="10485" spans="1:17" x14ac:dyDescent="0.2">
      <c r="A10485" t="s">
        <v>28223</v>
      </c>
      <c r="B10485" t="s">
        <v>86</v>
      </c>
      <c r="C10485" t="s">
        <v>214</v>
      </c>
      <c r="D10485" t="s">
        <v>17736</v>
      </c>
      <c r="E10485" t="s">
        <v>81</v>
      </c>
      <c r="F10485" t="s">
        <v>4935</v>
      </c>
      <c r="G10485">
        <v>0</v>
      </c>
      <c r="H10485">
        <v>8</v>
      </c>
      <c r="I10485">
        <v>1</v>
      </c>
      <c r="J10485">
        <v>6</v>
      </c>
      <c r="K10485">
        <v>1</v>
      </c>
      <c r="L10485">
        <v>0</v>
      </c>
      <c r="M10485">
        <v>0</v>
      </c>
      <c r="N10485">
        <v>0</v>
      </c>
      <c r="O10485">
        <v>0</v>
      </c>
      <c r="P10485">
        <v>0</v>
      </c>
      <c r="Q10485">
        <v>0</v>
      </c>
    </row>
    <row r="10486" spans="1:17" x14ac:dyDescent="0.2">
      <c r="A10486" t="s">
        <v>28224</v>
      </c>
      <c r="B10486" t="s">
        <v>86</v>
      </c>
      <c r="C10486" t="s">
        <v>214</v>
      </c>
      <c r="D10486" t="s">
        <v>17736</v>
      </c>
      <c r="E10486" t="s">
        <v>81</v>
      </c>
      <c r="F10486" t="s">
        <v>4937</v>
      </c>
      <c r="G10486">
        <v>0</v>
      </c>
      <c r="H10486">
        <v>8</v>
      </c>
      <c r="I10486">
        <v>1</v>
      </c>
      <c r="J10486">
        <v>6</v>
      </c>
      <c r="K10486">
        <v>1</v>
      </c>
      <c r="L10486">
        <v>0</v>
      </c>
      <c r="M10486">
        <v>0</v>
      </c>
      <c r="N10486">
        <v>0</v>
      </c>
      <c r="O10486">
        <v>0</v>
      </c>
      <c r="P10486">
        <v>0</v>
      </c>
      <c r="Q10486">
        <v>0</v>
      </c>
    </row>
    <row r="10487" spans="1:17" x14ac:dyDescent="0.2">
      <c r="A10487" t="s">
        <v>28225</v>
      </c>
      <c r="B10487" t="s">
        <v>86</v>
      </c>
      <c r="C10487" t="s">
        <v>214</v>
      </c>
      <c r="D10487" t="s">
        <v>17736</v>
      </c>
      <c r="E10487" t="s">
        <v>81</v>
      </c>
      <c r="F10487" t="s">
        <v>4939</v>
      </c>
      <c r="G10487">
        <v>0</v>
      </c>
      <c r="H10487">
        <v>0</v>
      </c>
      <c r="I10487">
        <v>0</v>
      </c>
      <c r="J10487">
        <v>0</v>
      </c>
      <c r="K10487">
        <v>0</v>
      </c>
      <c r="L10487">
        <v>0</v>
      </c>
      <c r="M10487">
        <v>8</v>
      </c>
      <c r="N10487">
        <v>0</v>
      </c>
      <c r="O10487">
        <v>0</v>
      </c>
      <c r="P10487">
        <v>0</v>
      </c>
      <c r="Q10487">
        <v>0</v>
      </c>
    </row>
    <row r="10488" spans="1:17" x14ac:dyDescent="0.2">
      <c r="A10488" t="s">
        <v>28226</v>
      </c>
      <c r="B10488" t="s">
        <v>86</v>
      </c>
      <c r="C10488" t="s">
        <v>214</v>
      </c>
      <c r="D10488" t="s">
        <v>17736</v>
      </c>
      <c r="E10488" t="s">
        <v>81</v>
      </c>
      <c r="F10488" t="s">
        <v>4941</v>
      </c>
      <c r="G10488">
        <v>0</v>
      </c>
      <c r="H10488">
        <v>8</v>
      </c>
      <c r="I10488">
        <v>1</v>
      </c>
      <c r="J10488">
        <v>6</v>
      </c>
      <c r="K10488">
        <v>1</v>
      </c>
      <c r="L10488">
        <v>0</v>
      </c>
      <c r="M10488">
        <v>0</v>
      </c>
      <c r="N10488">
        <v>0</v>
      </c>
      <c r="O10488">
        <v>0</v>
      </c>
      <c r="P10488">
        <v>0</v>
      </c>
      <c r="Q10488">
        <v>0</v>
      </c>
    </row>
    <row r="10489" spans="1:17" x14ac:dyDescent="0.2">
      <c r="A10489" t="s">
        <v>28227</v>
      </c>
      <c r="B10489" t="s">
        <v>86</v>
      </c>
      <c r="C10489" t="s">
        <v>214</v>
      </c>
      <c r="D10489" t="s">
        <v>17736</v>
      </c>
      <c r="E10489" t="s">
        <v>81</v>
      </c>
      <c r="F10489" t="s">
        <v>4943</v>
      </c>
      <c r="G10489">
        <v>0</v>
      </c>
      <c r="H10489">
        <v>0</v>
      </c>
      <c r="I10489">
        <v>0</v>
      </c>
      <c r="J10489">
        <v>0</v>
      </c>
      <c r="K10489">
        <v>0</v>
      </c>
      <c r="L10489">
        <v>0</v>
      </c>
      <c r="M10489">
        <v>8</v>
      </c>
      <c r="N10489">
        <v>0</v>
      </c>
      <c r="O10489">
        <v>0</v>
      </c>
      <c r="P10489">
        <v>0</v>
      </c>
      <c r="Q10489">
        <v>0</v>
      </c>
    </row>
    <row r="10490" spans="1:17" x14ac:dyDescent="0.2">
      <c r="A10490" t="s">
        <v>28228</v>
      </c>
      <c r="B10490" t="s">
        <v>86</v>
      </c>
      <c r="C10490" t="s">
        <v>214</v>
      </c>
      <c r="D10490" t="s">
        <v>17736</v>
      </c>
      <c r="E10490" t="s">
        <v>81</v>
      </c>
      <c r="F10490" t="s">
        <v>4925</v>
      </c>
      <c r="G10490">
        <v>0</v>
      </c>
      <c r="H10490">
        <v>0</v>
      </c>
      <c r="I10490">
        <v>0</v>
      </c>
      <c r="J10490">
        <v>0</v>
      </c>
      <c r="K10490">
        <v>0</v>
      </c>
      <c r="L10490">
        <v>0</v>
      </c>
      <c r="M10490">
        <v>0</v>
      </c>
      <c r="N10490">
        <v>5</v>
      </c>
      <c r="O10490">
        <v>5</v>
      </c>
      <c r="P10490">
        <v>0</v>
      </c>
      <c r="Q10490">
        <v>0</v>
      </c>
    </row>
    <row r="10491" spans="1:17" x14ac:dyDescent="0.2">
      <c r="A10491" t="s">
        <v>28229</v>
      </c>
      <c r="B10491" t="s">
        <v>86</v>
      </c>
      <c r="C10491" t="s">
        <v>214</v>
      </c>
      <c r="D10491" t="s">
        <v>17736</v>
      </c>
      <c r="E10491" t="s">
        <v>81</v>
      </c>
      <c r="F10491" t="s">
        <v>4927</v>
      </c>
      <c r="G10491">
        <v>0</v>
      </c>
      <c r="H10491">
        <v>0</v>
      </c>
      <c r="I10491">
        <v>0</v>
      </c>
      <c r="J10491">
        <v>0</v>
      </c>
      <c r="K10491">
        <v>0</v>
      </c>
      <c r="L10491">
        <v>0</v>
      </c>
      <c r="M10491">
        <v>0</v>
      </c>
      <c r="N10491">
        <v>4</v>
      </c>
      <c r="O10491">
        <v>4</v>
      </c>
      <c r="P10491">
        <v>0</v>
      </c>
      <c r="Q10491">
        <v>0</v>
      </c>
    </row>
    <row r="10492" spans="1:17" x14ac:dyDescent="0.2">
      <c r="A10492" t="s">
        <v>28230</v>
      </c>
      <c r="B10492" t="s">
        <v>86</v>
      </c>
      <c r="C10492" t="s">
        <v>214</v>
      </c>
      <c r="D10492" t="s">
        <v>17736</v>
      </c>
      <c r="E10492" t="s">
        <v>81</v>
      </c>
      <c r="F10492" t="s">
        <v>17734</v>
      </c>
      <c r="G10492">
        <v>8</v>
      </c>
      <c r="H10492">
        <v>0</v>
      </c>
      <c r="I10492">
        <v>0</v>
      </c>
      <c r="J10492">
        <v>0</v>
      </c>
      <c r="K10492">
        <v>0</v>
      </c>
      <c r="L10492">
        <v>0</v>
      </c>
      <c r="M10492">
        <v>0</v>
      </c>
      <c r="N10492">
        <v>0</v>
      </c>
      <c r="O10492">
        <v>0</v>
      </c>
      <c r="P10492">
        <v>0</v>
      </c>
      <c r="Q10492">
        <v>0</v>
      </c>
    </row>
    <row r="10493" spans="1:17" x14ac:dyDescent="0.2">
      <c r="A10493" t="s">
        <v>28231</v>
      </c>
      <c r="B10493" t="s">
        <v>86</v>
      </c>
      <c r="C10493" t="s">
        <v>214</v>
      </c>
      <c r="D10493" t="s">
        <v>17754</v>
      </c>
      <c r="E10493" t="s">
        <v>83</v>
      </c>
      <c r="F10493" t="s">
        <v>17734</v>
      </c>
      <c r="G10493">
        <v>1</v>
      </c>
      <c r="H10493">
        <v>0</v>
      </c>
      <c r="I10493">
        <v>0</v>
      </c>
      <c r="J10493">
        <v>0</v>
      </c>
      <c r="K10493">
        <v>0</v>
      </c>
      <c r="L10493">
        <v>0</v>
      </c>
      <c r="M10493">
        <v>0</v>
      </c>
      <c r="N10493">
        <v>0</v>
      </c>
      <c r="O10493">
        <v>0</v>
      </c>
      <c r="P10493">
        <v>0</v>
      </c>
      <c r="Q10493">
        <v>0</v>
      </c>
    </row>
    <row r="10494" spans="1:17" x14ac:dyDescent="0.2">
      <c r="A10494" t="s">
        <v>28232</v>
      </c>
      <c r="B10494" t="s">
        <v>86</v>
      </c>
      <c r="C10494" t="s">
        <v>214</v>
      </c>
      <c r="D10494" t="s">
        <v>17754</v>
      </c>
      <c r="E10494" t="s">
        <v>81</v>
      </c>
      <c r="F10494" t="s">
        <v>17734</v>
      </c>
      <c r="G10494">
        <v>1</v>
      </c>
      <c r="H10494">
        <v>0</v>
      </c>
      <c r="I10494">
        <v>0</v>
      </c>
      <c r="J10494">
        <v>0</v>
      </c>
      <c r="K10494">
        <v>0</v>
      </c>
      <c r="L10494">
        <v>0</v>
      </c>
      <c r="M10494">
        <v>0</v>
      </c>
      <c r="N10494">
        <v>0</v>
      </c>
      <c r="O10494">
        <v>0</v>
      </c>
      <c r="P10494">
        <v>0</v>
      </c>
      <c r="Q10494">
        <v>0</v>
      </c>
    </row>
    <row r="10495" spans="1:17" x14ac:dyDescent="0.2">
      <c r="A10495" t="s">
        <v>28233</v>
      </c>
      <c r="B10495" t="s">
        <v>86</v>
      </c>
      <c r="C10495" t="s">
        <v>215</v>
      </c>
      <c r="D10495" t="s">
        <v>17768</v>
      </c>
      <c r="E10495" t="s">
        <v>83</v>
      </c>
      <c r="F10495" t="s">
        <v>17734</v>
      </c>
      <c r="G10495">
        <v>12</v>
      </c>
      <c r="H10495">
        <v>0</v>
      </c>
      <c r="I10495">
        <v>0</v>
      </c>
      <c r="J10495">
        <v>0</v>
      </c>
      <c r="K10495">
        <v>0</v>
      </c>
      <c r="L10495">
        <v>0</v>
      </c>
      <c r="M10495">
        <v>0</v>
      </c>
      <c r="N10495">
        <v>0</v>
      </c>
      <c r="O10495">
        <v>0</v>
      </c>
      <c r="P10495">
        <v>0</v>
      </c>
      <c r="Q10495">
        <v>0</v>
      </c>
    </row>
    <row r="10496" spans="1:17" x14ac:dyDescent="0.2">
      <c r="A10496" t="s">
        <v>28234</v>
      </c>
      <c r="B10496" t="s">
        <v>86</v>
      </c>
      <c r="C10496" t="s">
        <v>215</v>
      </c>
      <c r="D10496" t="s">
        <v>17768</v>
      </c>
      <c r="E10496" t="s">
        <v>81</v>
      </c>
      <c r="F10496" t="s">
        <v>17734</v>
      </c>
      <c r="G10496">
        <v>5</v>
      </c>
      <c r="H10496">
        <v>0</v>
      </c>
      <c r="I10496">
        <v>0</v>
      </c>
      <c r="J10496">
        <v>0</v>
      </c>
      <c r="K10496">
        <v>0</v>
      </c>
      <c r="L10496">
        <v>0</v>
      </c>
      <c r="M10496">
        <v>0</v>
      </c>
      <c r="N10496">
        <v>0</v>
      </c>
      <c r="O10496">
        <v>0</v>
      </c>
      <c r="P10496">
        <v>0</v>
      </c>
      <c r="Q10496">
        <v>0</v>
      </c>
    </row>
    <row r="10497" spans="1:17" x14ac:dyDescent="0.2">
      <c r="A10497" t="s">
        <v>28235</v>
      </c>
      <c r="B10497" t="s">
        <v>86</v>
      </c>
      <c r="C10497" t="s">
        <v>215</v>
      </c>
      <c r="D10497" t="s">
        <v>17736</v>
      </c>
      <c r="E10497" t="s">
        <v>83</v>
      </c>
      <c r="F10497" t="s">
        <v>4929</v>
      </c>
      <c r="G10497">
        <v>0</v>
      </c>
      <c r="H10497">
        <v>23</v>
      </c>
      <c r="I10497">
        <v>2</v>
      </c>
      <c r="J10497">
        <v>17</v>
      </c>
      <c r="K10497">
        <v>3</v>
      </c>
      <c r="L10497">
        <v>1</v>
      </c>
      <c r="M10497">
        <v>0</v>
      </c>
      <c r="N10497">
        <v>0</v>
      </c>
      <c r="O10497">
        <v>0</v>
      </c>
      <c r="P10497">
        <v>0</v>
      </c>
      <c r="Q10497">
        <v>0</v>
      </c>
    </row>
    <row r="10498" spans="1:17" x14ac:dyDescent="0.2">
      <c r="A10498" t="s">
        <v>28236</v>
      </c>
      <c r="B10498" t="s">
        <v>86</v>
      </c>
      <c r="C10498" t="s">
        <v>215</v>
      </c>
      <c r="D10498" t="s">
        <v>17736</v>
      </c>
      <c r="E10498" t="s">
        <v>83</v>
      </c>
      <c r="F10498" t="s">
        <v>4931</v>
      </c>
      <c r="G10498">
        <v>0</v>
      </c>
      <c r="H10498">
        <v>23</v>
      </c>
      <c r="I10498">
        <v>2</v>
      </c>
      <c r="J10498">
        <v>17</v>
      </c>
      <c r="K10498">
        <v>2</v>
      </c>
      <c r="L10498">
        <v>2</v>
      </c>
      <c r="M10498">
        <v>0</v>
      </c>
      <c r="N10498">
        <v>0</v>
      </c>
      <c r="O10498">
        <v>0</v>
      </c>
      <c r="P10498">
        <v>0</v>
      </c>
      <c r="Q10498">
        <v>0</v>
      </c>
    </row>
    <row r="10499" spans="1:17" x14ac:dyDescent="0.2">
      <c r="A10499" t="s">
        <v>28237</v>
      </c>
      <c r="B10499" t="s">
        <v>86</v>
      </c>
      <c r="C10499" t="s">
        <v>215</v>
      </c>
      <c r="D10499" t="s">
        <v>17736</v>
      </c>
      <c r="E10499" t="s">
        <v>83</v>
      </c>
      <c r="F10499" t="s">
        <v>4933</v>
      </c>
      <c r="G10499">
        <v>0</v>
      </c>
      <c r="H10499">
        <v>0</v>
      </c>
      <c r="I10499">
        <v>0</v>
      </c>
      <c r="J10499">
        <v>0</v>
      </c>
      <c r="K10499">
        <v>0</v>
      </c>
      <c r="L10499">
        <v>0</v>
      </c>
      <c r="M10499">
        <v>23</v>
      </c>
      <c r="N10499">
        <v>0</v>
      </c>
      <c r="O10499">
        <v>0</v>
      </c>
      <c r="P10499">
        <v>0</v>
      </c>
      <c r="Q10499">
        <v>0</v>
      </c>
    </row>
    <row r="10500" spans="1:17" x14ac:dyDescent="0.2">
      <c r="A10500" t="s">
        <v>28238</v>
      </c>
      <c r="B10500" t="s">
        <v>86</v>
      </c>
      <c r="C10500" t="s">
        <v>215</v>
      </c>
      <c r="D10500" t="s">
        <v>17736</v>
      </c>
      <c r="E10500" t="s">
        <v>83</v>
      </c>
      <c r="F10500" t="s">
        <v>4935</v>
      </c>
      <c r="G10500">
        <v>0</v>
      </c>
      <c r="H10500">
        <v>23</v>
      </c>
      <c r="I10500">
        <v>2</v>
      </c>
      <c r="J10500">
        <v>17</v>
      </c>
      <c r="K10500">
        <v>2</v>
      </c>
      <c r="L10500">
        <v>2</v>
      </c>
      <c r="M10500">
        <v>0</v>
      </c>
      <c r="N10500">
        <v>0</v>
      </c>
      <c r="O10500">
        <v>0</v>
      </c>
      <c r="P10500">
        <v>0</v>
      </c>
      <c r="Q10500">
        <v>0</v>
      </c>
    </row>
    <row r="10501" spans="1:17" x14ac:dyDescent="0.2">
      <c r="A10501" t="s">
        <v>28239</v>
      </c>
      <c r="B10501" t="s">
        <v>86</v>
      </c>
      <c r="C10501" t="s">
        <v>215</v>
      </c>
      <c r="D10501" t="s">
        <v>17736</v>
      </c>
      <c r="E10501" t="s">
        <v>83</v>
      </c>
      <c r="F10501" t="s">
        <v>4937</v>
      </c>
      <c r="G10501">
        <v>0</v>
      </c>
      <c r="H10501">
        <v>23</v>
      </c>
      <c r="I10501">
        <v>2</v>
      </c>
      <c r="J10501">
        <v>17</v>
      </c>
      <c r="K10501">
        <v>2</v>
      </c>
      <c r="L10501">
        <v>2</v>
      </c>
      <c r="M10501">
        <v>0</v>
      </c>
      <c r="N10501">
        <v>0</v>
      </c>
      <c r="O10501">
        <v>0</v>
      </c>
      <c r="P10501">
        <v>0</v>
      </c>
      <c r="Q10501">
        <v>0</v>
      </c>
    </row>
    <row r="10502" spans="1:17" x14ac:dyDescent="0.2">
      <c r="A10502" t="s">
        <v>28240</v>
      </c>
      <c r="B10502" t="s">
        <v>86</v>
      </c>
      <c r="C10502" t="s">
        <v>215</v>
      </c>
      <c r="D10502" t="s">
        <v>17736</v>
      </c>
      <c r="E10502" t="s">
        <v>83</v>
      </c>
      <c r="F10502" t="s">
        <v>4939</v>
      </c>
      <c r="G10502">
        <v>0</v>
      </c>
      <c r="H10502">
        <v>0</v>
      </c>
      <c r="I10502">
        <v>0</v>
      </c>
      <c r="J10502">
        <v>0</v>
      </c>
      <c r="K10502">
        <v>0</v>
      </c>
      <c r="L10502">
        <v>0</v>
      </c>
      <c r="M10502">
        <v>23</v>
      </c>
      <c r="N10502">
        <v>0</v>
      </c>
      <c r="O10502">
        <v>0</v>
      </c>
      <c r="P10502">
        <v>0</v>
      </c>
      <c r="Q10502">
        <v>0</v>
      </c>
    </row>
    <row r="10503" spans="1:17" x14ac:dyDescent="0.2">
      <c r="A10503" t="s">
        <v>28241</v>
      </c>
      <c r="B10503" t="s">
        <v>86</v>
      </c>
      <c r="C10503" t="s">
        <v>215</v>
      </c>
      <c r="D10503" t="s">
        <v>17736</v>
      </c>
      <c r="E10503" t="s">
        <v>83</v>
      </c>
      <c r="F10503" t="s">
        <v>4941</v>
      </c>
      <c r="G10503">
        <v>0</v>
      </c>
      <c r="H10503">
        <v>23</v>
      </c>
      <c r="I10503">
        <v>2</v>
      </c>
      <c r="J10503">
        <v>17</v>
      </c>
      <c r="K10503">
        <v>3</v>
      </c>
      <c r="L10503">
        <v>1</v>
      </c>
      <c r="M10503">
        <v>0</v>
      </c>
      <c r="N10503">
        <v>0</v>
      </c>
      <c r="O10503">
        <v>0</v>
      </c>
      <c r="P10503">
        <v>0</v>
      </c>
      <c r="Q10503">
        <v>0</v>
      </c>
    </row>
    <row r="10504" spans="1:17" x14ac:dyDescent="0.2">
      <c r="A10504" t="s">
        <v>28242</v>
      </c>
      <c r="B10504" t="s">
        <v>86</v>
      </c>
      <c r="C10504" t="s">
        <v>215</v>
      </c>
      <c r="D10504" t="s">
        <v>17736</v>
      </c>
      <c r="E10504" t="s">
        <v>83</v>
      </c>
      <c r="F10504" t="s">
        <v>4943</v>
      </c>
      <c r="G10504">
        <v>0</v>
      </c>
      <c r="H10504">
        <v>0</v>
      </c>
      <c r="I10504">
        <v>0</v>
      </c>
      <c r="J10504">
        <v>0</v>
      </c>
      <c r="K10504">
        <v>0</v>
      </c>
      <c r="L10504">
        <v>0</v>
      </c>
      <c r="M10504">
        <v>23</v>
      </c>
      <c r="N10504">
        <v>0</v>
      </c>
      <c r="O10504">
        <v>0</v>
      </c>
      <c r="P10504">
        <v>0</v>
      </c>
      <c r="Q10504">
        <v>0</v>
      </c>
    </row>
    <row r="10505" spans="1:17" x14ac:dyDescent="0.2">
      <c r="A10505" t="s">
        <v>28243</v>
      </c>
      <c r="B10505" t="s">
        <v>86</v>
      </c>
      <c r="C10505" t="s">
        <v>215</v>
      </c>
      <c r="D10505" t="s">
        <v>17736</v>
      </c>
      <c r="E10505" t="s">
        <v>83</v>
      </c>
      <c r="F10505" t="s">
        <v>4925</v>
      </c>
      <c r="G10505">
        <v>0</v>
      </c>
      <c r="H10505">
        <v>0</v>
      </c>
      <c r="I10505">
        <v>0</v>
      </c>
      <c r="J10505">
        <v>0</v>
      </c>
      <c r="K10505">
        <v>0</v>
      </c>
      <c r="L10505">
        <v>0</v>
      </c>
      <c r="M10505">
        <v>0</v>
      </c>
      <c r="N10505">
        <v>20</v>
      </c>
      <c r="O10505">
        <v>18</v>
      </c>
      <c r="P10505">
        <v>2</v>
      </c>
      <c r="Q10505">
        <v>0</v>
      </c>
    </row>
    <row r="10506" spans="1:17" x14ac:dyDescent="0.2">
      <c r="A10506" t="s">
        <v>28244</v>
      </c>
      <c r="B10506" t="s">
        <v>91</v>
      </c>
      <c r="C10506" t="s">
        <v>256</v>
      </c>
      <c r="D10506" t="s">
        <v>17736</v>
      </c>
      <c r="E10506" t="s">
        <v>83</v>
      </c>
      <c r="F10506" t="s">
        <v>4927</v>
      </c>
      <c r="G10506">
        <v>0</v>
      </c>
      <c r="H10506">
        <v>0</v>
      </c>
      <c r="I10506">
        <v>0</v>
      </c>
      <c r="J10506">
        <v>0</v>
      </c>
      <c r="K10506">
        <v>0</v>
      </c>
      <c r="L10506">
        <v>0</v>
      </c>
      <c r="M10506">
        <v>0</v>
      </c>
      <c r="N10506">
        <v>1</v>
      </c>
      <c r="O10506">
        <v>1</v>
      </c>
      <c r="P10506">
        <v>0</v>
      </c>
      <c r="Q10506">
        <v>0</v>
      </c>
    </row>
    <row r="10507" spans="1:17" x14ac:dyDescent="0.2">
      <c r="A10507" t="s">
        <v>28245</v>
      </c>
      <c r="B10507" t="s">
        <v>91</v>
      </c>
      <c r="C10507" t="s">
        <v>256</v>
      </c>
      <c r="D10507" t="s">
        <v>17736</v>
      </c>
      <c r="E10507" t="s">
        <v>83</v>
      </c>
      <c r="F10507" t="s">
        <v>17734</v>
      </c>
      <c r="G10507">
        <v>1</v>
      </c>
      <c r="H10507">
        <v>0</v>
      </c>
      <c r="I10507">
        <v>0</v>
      </c>
      <c r="J10507">
        <v>0</v>
      </c>
      <c r="K10507">
        <v>0</v>
      </c>
      <c r="L10507">
        <v>0</v>
      </c>
      <c r="M10507">
        <v>0</v>
      </c>
      <c r="N10507">
        <v>0</v>
      </c>
      <c r="O10507">
        <v>0</v>
      </c>
      <c r="P10507">
        <v>0</v>
      </c>
      <c r="Q10507">
        <v>0</v>
      </c>
    </row>
    <row r="10508" spans="1:17" x14ac:dyDescent="0.2">
      <c r="A10508" t="s">
        <v>28246</v>
      </c>
      <c r="B10508" t="s">
        <v>91</v>
      </c>
      <c r="C10508" t="s">
        <v>256</v>
      </c>
      <c r="D10508" t="s">
        <v>17736</v>
      </c>
      <c r="E10508" t="s">
        <v>81</v>
      </c>
      <c r="F10508" t="s">
        <v>4929</v>
      </c>
      <c r="G10508">
        <v>0</v>
      </c>
      <c r="H10508">
        <v>1</v>
      </c>
      <c r="I10508">
        <v>0</v>
      </c>
      <c r="J10508">
        <v>0</v>
      </c>
      <c r="K10508">
        <v>1</v>
      </c>
      <c r="L10508">
        <v>0</v>
      </c>
      <c r="M10508">
        <v>0</v>
      </c>
      <c r="N10508">
        <v>0</v>
      </c>
      <c r="O10508">
        <v>0</v>
      </c>
      <c r="P10508">
        <v>0</v>
      </c>
      <c r="Q10508">
        <v>0</v>
      </c>
    </row>
    <row r="10509" spans="1:17" x14ac:dyDescent="0.2">
      <c r="A10509" t="s">
        <v>28247</v>
      </c>
      <c r="B10509" t="s">
        <v>91</v>
      </c>
      <c r="C10509" t="s">
        <v>256</v>
      </c>
      <c r="D10509" t="s">
        <v>17736</v>
      </c>
      <c r="E10509" t="s">
        <v>81</v>
      </c>
      <c r="F10509" t="s">
        <v>4931</v>
      </c>
      <c r="G10509">
        <v>0</v>
      </c>
      <c r="H10509">
        <v>1</v>
      </c>
      <c r="I10509">
        <v>0</v>
      </c>
      <c r="J10509">
        <v>0</v>
      </c>
      <c r="K10509">
        <v>1</v>
      </c>
      <c r="L10509">
        <v>0</v>
      </c>
      <c r="M10509">
        <v>0</v>
      </c>
      <c r="N10509">
        <v>0</v>
      </c>
      <c r="O10509">
        <v>0</v>
      </c>
      <c r="P10509">
        <v>0</v>
      </c>
      <c r="Q10509">
        <v>0</v>
      </c>
    </row>
    <row r="10510" spans="1:17" x14ac:dyDescent="0.2">
      <c r="A10510" t="s">
        <v>28248</v>
      </c>
      <c r="B10510" t="s">
        <v>91</v>
      </c>
      <c r="C10510" t="s">
        <v>256</v>
      </c>
      <c r="D10510" t="s">
        <v>17736</v>
      </c>
      <c r="E10510" t="s">
        <v>81</v>
      </c>
      <c r="F10510" t="s">
        <v>4933</v>
      </c>
      <c r="G10510">
        <v>0</v>
      </c>
      <c r="H10510">
        <v>0</v>
      </c>
      <c r="I10510">
        <v>0</v>
      </c>
      <c r="J10510">
        <v>0</v>
      </c>
      <c r="K10510">
        <v>0</v>
      </c>
      <c r="L10510">
        <v>0</v>
      </c>
      <c r="M10510">
        <v>1</v>
      </c>
      <c r="N10510">
        <v>0</v>
      </c>
      <c r="O10510">
        <v>0</v>
      </c>
      <c r="P10510">
        <v>0</v>
      </c>
      <c r="Q10510">
        <v>0</v>
      </c>
    </row>
    <row r="10511" spans="1:17" x14ac:dyDescent="0.2">
      <c r="A10511" t="s">
        <v>28249</v>
      </c>
      <c r="B10511" t="s">
        <v>91</v>
      </c>
      <c r="C10511" t="s">
        <v>256</v>
      </c>
      <c r="D10511" t="s">
        <v>17736</v>
      </c>
      <c r="E10511" t="s">
        <v>81</v>
      </c>
      <c r="F10511" t="s">
        <v>4935</v>
      </c>
      <c r="G10511">
        <v>0</v>
      </c>
      <c r="H10511">
        <v>1</v>
      </c>
      <c r="I10511">
        <v>0</v>
      </c>
      <c r="J10511">
        <v>0</v>
      </c>
      <c r="K10511">
        <v>1</v>
      </c>
      <c r="L10511">
        <v>0</v>
      </c>
      <c r="M10511">
        <v>0</v>
      </c>
      <c r="N10511">
        <v>0</v>
      </c>
      <c r="O10511">
        <v>0</v>
      </c>
      <c r="P10511">
        <v>0</v>
      </c>
      <c r="Q10511">
        <v>0</v>
      </c>
    </row>
    <row r="10512" spans="1:17" x14ac:dyDescent="0.2">
      <c r="A10512" t="s">
        <v>28250</v>
      </c>
      <c r="B10512" t="s">
        <v>91</v>
      </c>
      <c r="C10512" t="s">
        <v>256</v>
      </c>
      <c r="D10512" t="s">
        <v>17736</v>
      </c>
      <c r="E10512" t="s">
        <v>81</v>
      </c>
      <c r="F10512" t="s">
        <v>4937</v>
      </c>
      <c r="G10512">
        <v>0</v>
      </c>
      <c r="H10512">
        <v>1</v>
      </c>
      <c r="I10512">
        <v>0</v>
      </c>
      <c r="J10512">
        <v>0</v>
      </c>
      <c r="K10512">
        <v>1</v>
      </c>
      <c r="L10512">
        <v>0</v>
      </c>
      <c r="M10512">
        <v>0</v>
      </c>
      <c r="N10512">
        <v>0</v>
      </c>
      <c r="O10512">
        <v>0</v>
      </c>
      <c r="P10512">
        <v>0</v>
      </c>
      <c r="Q10512">
        <v>0</v>
      </c>
    </row>
    <row r="10513" spans="1:17" x14ac:dyDescent="0.2">
      <c r="A10513" t="s">
        <v>28251</v>
      </c>
      <c r="B10513" t="s">
        <v>91</v>
      </c>
      <c r="C10513" t="s">
        <v>256</v>
      </c>
      <c r="D10513" t="s">
        <v>17736</v>
      </c>
      <c r="E10513" t="s">
        <v>81</v>
      </c>
      <c r="F10513" t="s">
        <v>4939</v>
      </c>
      <c r="G10513">
        <v>0</v>
      </c>
      <c r="H10513">
        <v>0</v>
      </c>
      <c r="I10513">
        <v>0</v>
      </c>
      <c r="J10513">
        <v>0</v>
      </c>
      <c r="K10513">
        <v>0</v>
      </c>
      <c r="L10513">
        <v>0</v>
      </c>
      <c r="M10513">
        <v>1</v>
      </c>
      <c r="N10513">
        <v>0</v>
      </c>
      <c r="O10513">
        <v>0</v>
      </c>
      <c r="P10513">
        <v>0</v>
      </c>
      <c r="Q10513">
        <v>0</v>
      </c>
    </row>
    <row r="10514" spans="1:17" x14ac:dyDescent="0.2">
      <c r="A10514" t="s">
        <v>28252</v>
      </c>
      <c r="B10514" t="s">
        <v>91</v>
      </c>
      <c r="C10514" t="s">
        <v>256</v>
      </c>
      <c r="D10514" t="s">
        <v>17736</v>
      </c>
      <c r="E10514" t="s">
        <v>81</v>
      </c>
      <c r="F10514" t="s">
        <v>4941</v>
      </c>
      <c r="G10514">
        <v>0</v>
      </c>
      <c r="H10514">
        <v>1</v>
      </c>
      <c r="I10514">
        <v>0</v>
      </c>
      <c r="J10514">
        <v>0</v>
      </c>
      <c r="K10514">
        <v>1</v>
      </c>
      <c r="L10514">
        <v>0</v>
      </c>
      <c r="M10514">
        <v>0</v>
      </c>
      <c r="N10514">
        <v>0</v>
      </c>
      <c r="O10514">
        <v>0</v>
      </c>
      <c r="P10514">
        <v>0</v>
      </c>
      <c r="Q10514">
        <v>0</v>
      </c>
    </row>
    <row r="10515" spans="1:17" x14ac:dyDescent="0.2">
      <c r="A10515" t="s">
        <v>28253</v>
      </c>
      <c r="B10515" t="s">
        <v>91</v>
      </c>
      <c r="C10515" t="s">
        <v>256</v>
      </c>
      <c r="D10515" t="s">
        <v>17736</v>
      </c>
      <c r="E10515" t="s">
        <v>81</v>
      </c>
      <c r="F10515" t="s">
        <v>4943</v>
      </c>
      <c r="G10515">
        <v>0</v>
      </c>
      <c r="H10515">
        <v>0</v>
      </c>
      <c r="I10515">
        <v>0</v>
      </c>
      <c r="J10515">
        <v>0</v>
      </c>
      <c r="K10515">
        <v>0</v>
      </c>
      <c r="L10515">
        <v>0</v>
      </c>
      <c r="M10515">
        <v>1</v>
      </c>
      <c r="N10515">
        <v>0</v>
      </c>
      <c r="O10515">
        <v>0</v>
      </c>
      <c r="P10515">
        <v>0</v>
      </c>
      <c r="Q10515">
        <v>0</v>
      </c>
    </row>
    <row r="10516" spans="1:17" x14ac:dyDescent="0.2">
      <c r="A10516" t="s">
        <v>28254</v>
      </c>
      <c r="B10516" t="s">
        <v>91</v>
      </c>
      <c r="C10516" t="s">
        <v>256</v>
      </c>
      <c r="D10516" t="s">
        <v>17736</v>
      </c>
      <c r="E10516" t="s">
        <v>81</v>
      </c>
      <c r="F10516" t="s">
        <v>4925</v>
      </c>
      <c r="G10516">
        <v>0</v>
      </c>
      <c r="H10516">
        <v>0</v>
      </c>
      <c r="I10516">
        <v>0</v>
      </c>
      <c r="J10516">
        <v>0</v>
      </c>
      <c r="K10516">
        <v>0</v>
      </c>
      <c r="L10516">
        <v>0</v>
      </c>
      <c r="M10516">
        <v>0</v>
      </c>
      <c r="N10516">
        <v>1</v>
      </c>
      <c r="O10516">
        <v>1</v>
      </c>
      <c r="P10516">
        <v>0</v>
      </c>
      <c r="Q10516">
        <v>0</v>
      </c>
    </row>
    <row r="10517" spans="1:17" x14ac:dyDescent="0.2">
      <c r="A10517" t="s">
        <v>28255</v>
      </c>
      <c r="B10517" t="s">
        <v>91</v>
      </c>
      <c r="C10517" t="s">
        <v>256</v>
      </c>
      <c r="D10517" t="s">
        <v>17736</v>
      </c>
      <c r="E10517" t="s">
        <v>81</v>
      </c>
      <c r="F10517" t="s">
        <v>4927</v>
      </c>
      <c r="G10517">
        <v>0</v>
      </c>
      <c r="H10517">
        <v>0</v>
      </c>
      <c r="I10517">
        <v>0</v>
      </c>
      <c r="J10517">
        <v>0</v>
      </c>
      <c r="K10517">
        <v>0</v>
      </c>
      <c r="L10517">
        <v>0</v>
      </c>
      <c r="M10517">
        <v>0</v>
      </c>
      <c r="N10517">
        <v>1</v>
      </c>
      <c r="O10517">
        <v>1</v>
      </c>
      <c r="P10517">
        <v>0</v>
      </c>
      <c r="Q10517">
        <v>0</v>
      </c>
    </row>
    <row r="10518" spans="1:17" x14ac:dyDescent="0.2">
      <c r="A10518" t="s">
        <v>28256</v>
      </c>
      <c r="B10518" t="s">
        <v>91</v>
      </c>
      <c r="C10518" t="s">
        <v>256</v>
      </c>
      <c r="D10518" t="s">
        <v>17736</v>
      </c>
      <c r="E10518" t="s">
        <v>81</v>
      </c>
      <c r="F10518" t="s">
        <v>17734</v>
      </c>
      <c r="G10518">
        <v>1</v>
      </c>
      <c r="H10518">
        <v>0</v>
      </c>
      <c r="I10518">
        <v>0</v>
      </c>
      <c r="J10518">
        <v>0</v>
      </c>
      <c r="K10518">
        <v>0</v>
      </c>
      <c r="L10518">
        <v>0</v>
      </c>
      <c r="M10518">
        <v>0</v>
      </c>
      <c r="N10518">
        <v>0</v>
      </c>
      <c r="O10518">
        <v>0</v>
      </c>
      <c r="P10518">
        <v>0</v>
      </c>
      <c r="Q10518">
        <v>0</v>
      </c>
    </row>
    <row r="10519" spans="1:17" x14ac:dyDescent="0.2">
      <c r="A10519" t="s">
        <v>28257</v>
      </c>
      <c r="B10519" t="s">
        <v>91</v>
      </c>
      <c r="C10519" t="s">
        <v>258</v>
      </c>
      <c r="D10519" t="s">
        <v>17736</v>
      </c>
      <c r="E10519" t="s">
        <v>81</v>
      </c>
      <c r="F10519" t="s">
        <v>4929</v>
      </c>
      <c r="G10519">
        <v>0</v>
      </c>
      <c r="H10519">
        <v>1</v>
      </c>
      <c r="I10519">
        <v>1</v>
      </c>
      <c r="J10519">
        <v>0</v>
      </c>
      <c r="K10519">
        <v>0</v>
      </c>
      <c r="L10519">
        <v>0</v>
      </c>
      <c r="M10519">
        <v>0</v>
      </c>
      <c r="N10519">
        <v>0</v>
      </c>
      <c r="O10519">
        <v>0</v>
      </c>
      <c r="P10519">
        <v>0</v>
      </c>
      <c r="Q10519">
        <v>0</v>
      </c>
    </row>
    <row r="10520" spans="1:17" x14ac:dyDescent="0.2">
      <c r="A10520" t="s">
        <v>28258</v>
      </c>
      <c r="B10520" t="s">
        <v>91</v>
      </c>
      <c r="C10520" t="s">
        <v>258</v>
      </c>
      <c r="D10520" t="s">
        <v>17736</v>
      </c>
      <c r="E10520" t="s">
        <v>81</v>
      </c>
      <c r="F10520" t="s">
        <v>4931</v>
      </c>
      <c r="G10520">
        <v>0</v>
      </c>
      <c r="H10520">
        <v>1</v>
      </c>
      <c r="I10520">
        <v>1</v>
      </c>
      <c r="J10520">
        <v>0</v>
      </c>
      <c r="K10520">
        <v>0</v>
      </c>
      <c r="L10520">
        <v>0</v>
      </c>
      <c r="M10520">
        <v>0</v>
      </c>
      <c r="N10520">
        <v>0</v>
      </c>
      <c r="O10520">
        <v>0</v>
      </c>
      <c r="P10520">
        <v>0</v>
      </c>
      <c r="Q10520">
        <v>0</v>
      </c>
    </row>
    <row r="10521" spans="1:17" x14ac:dyDescent="0.2">
      <c r="A10521" t="s">
        <v>28259</v>
      </c>
      <c r="B10521" t="s">
        <v>91</v>
      </c>
      <c r="C10521" t="s">
        <v>258</v>
      </c>
      <c r="D10521" t="s">
        <v>17736</v>
      </c>
      <c r="E10521" t="s">
        <v>81</v>
      </c>
      <c r="F10521" t="s">
        <v>4933</v>
      </c>
      <c r="G10521">
        <v>0</v>
      </c>
      <c r="H10521">
        <v>0</v>
      </c>
      <c r="I10521">
        <v>0</v>
      </c>
      <c r="J10521">
        <v>0</v>
      </c>
      <c r="K10521">
        <v>0</v>
      </c>
      <c r="L10521">
        <v>0</v>
      </c>
      <c r="M10521">
        <v>1</v>
      </c>
      <c r="N10521">
        <v>0</v>
      </c>
      <c r="O10521">
        <v>0</v>
      </c>
      <c r="P10521">
        <v>0</v>
      </c>
      <c r="Q10521">
        <v>0</v>
      </c>
    </row>
    <row r="10522" spans="1:17" x14ac:dyDescent="0.2">
      <c r="A10522" t="s">
        <v>28260</v>
      </c>
      <c r="B10522" t="s">
        <v>91</v>
      </c>
      <c r="C10522" t="s">
        <v>258</v>
      </c>
      <c r="D10522" t="s">
        <v>17736</v>
      </c>
      <c r="E10522" t="s">
        <v>81</v>
      </c>
      <c r="F10522" t="s">
        <v>4935</v>
      </c>
      <c r="G10522">
        <v>0</v>
      </c>
      <c r="H10522">
        <v>1</v>
      </c>
      <c r="I10522">
        <v>1</v>
      </c>
      <c r="J10522">
        <v>0</v>
      </c>
      <c r="K10522">
        <v>0</v>
      </c>
      <c r="L10522">
        <v>0</v>
      </c>
      <c r="M10522">
        <v>0</v>
      </c>
      <c r="N10522">
        <v>0</v>
      </c>
      <c r="O10522">
        <v>0</v>
      </c>
      <c r="P10522">
        <v>0</v>
      </c>
      <c r="Q10522">
        <v>0</v>
      </c>
    </row>
    <row r="10523" spans="1:17" x14ac:dyDescent="0.2">
      <c r="A10523" t="s">
        <v>28261</v>
      </c>
      <c r="B10523" t="s">
        <v>91</v>
      </c>
      <c r="C10523" t="s">
        <v>258</v>
      </c>
      <c r="D10523" t="s">
        <v>17736</v>
      </c>
      <c r="E10523" t="s">
        <v>81</v>
      </c>
      <c r="F10523" t="s">
        <v>4937</v>
      </c>
      <c r="G10523">
        <v>0</v>
      </c>
      <c r="H10523">
        <v>1</v>
      </c>
      <c r="I10523">
        <v>1</v>
      </c>
      <c r="J10523">
        <v>0</v>
      </c>
      <c r="K10523">
        <v>0</v>
      </c>
      <c r="L10523">
        <v>0</v>
      </c>
      <c r="M10523">
        <v>0</v>
      </c>
      <c r="N10523">
        <v>0</v>
      </c>
      <c r="O10523">
        <v>0</v>
      </c>
      <c r="P10523">
        <v>0</v>
      </c>
      <c r="Q10523">
        <v>0</v>
      </c>
    </row>
    <row r="10524" spans="1:17" x14ac:dyDescent="0.2">
      <c r="A10524" t="s">
        <v>28262</v>
      </c>
      <c r="B10524" t="s">
        <v>91</v>
      </c>
      <c r="C10524" t="s">
        <v>258</v>
      </c>
      <c r="D10524" t="s">
        <v>17736</v>
      </c>
      <c r="E10524" t="s">
        <v>81</v>
      </c>
      <c r="F10524" t="s">
        <v>4939</v>
      </c>
      <c r="G10524">
        <v>0</v>
      </c>
      <c r="H10524">
        <v>0</v>
      </c>
      <c r="I10524">
        <v>0</v>
      </c>
      <c r="J10524">
        <v>0</v>
      </c>
      <c r="K10524">
        <v>0</v>
      </c>
      <c r="L10524">
        <v>0</v>
      </c>
      <c r="M10524">
        <v>1</v>
      </c>
      <c r="N10524">
        <v>0</v>
      </c>
      <c r="O10524">
        <v>0</v>
      </c>
      <c r="P10524">
        <v>0</v>
      </c>
      <c r="Q10524">
        <v>0</v>
      </c>
    </row>
    <row r="10525" spans="1:17" x14ac:dyDescent="0.2">
      <c r="A10525" t="s">
        <v>28263</v>
      </c>
      <c r="B10525" t="s">
        <v>91</v>
      </c>
      <c r="C10525" t="s">
        <v>258</v>
      </c>
      <c r="D10525" t="s">
        <v>17736</v>
      </c>
      <c r="E10525" t="s">
        <v>81</v>
      </c>
      <c r="F10525" t="s">
        <v>4941</v>
      </c>
      <c r="G10525">
        <v>0</v>
      </c>
      <c r="H10525">
        <v>1</v>
      </c>
      <c r="I10525">
        <v>1</v>
      </c>
      <c r="J10525">
        <v>0</v>
      </c>
      <c r="K10525">
        <v>0</v>
      </c>
      <c r="L10525">
        <v>0</v>
      </c>
      <c r="M10525">
        <v>0</v>
      </c>
      <c r="N10525">
        <v>0</v>
      </c>
      <c r="O10525">
        <v>0</v>
      </c>
      <c r="P10525">
        <v>0</v>
      </c>
      <c r="Q10525">
        <v>0</v>
      </c>
    </row>
    <row r="10526" spans="1:17" x14ac:dyDescent="0.2">
      <c r="A10526" t="s">
        <v>28264</v>
      </c>
      <c r="B10526" t="s">
        <v>91</v>
      </c>
      <c r="C10526" t="s">
        <v>258</v>
      </c>
      <c r="D10526" t="s">
        <v>17736</v>
      </c>
      <c r="E10526" t="s">
        <v>81</v>
      </c>
      <c r="F10526" t="s">
        <v>4943</v>
      </c>
      <c r="G10526">
        <v>0</v>
      </c>
      <c r="H10526">
        <v>0</v>
      </c>
      <c r="I10526">
        <v>0</v>
      </c>
      <c r="J10526">
        <v>0</v>
      </c>
      <c r="K10526">
        <v>0</v>
      </c>
      <c r="L10526">
        <v>0</v>
      </c>
      <c r="M10526">
        <v>1</v>
      </c>
      <c r="N10526">
        <v>0</v>
      </c>
      <c r="O10526">
        <v>0</v>
      </c>
      <c r="P10526">
        <v>0</v>
      </c>
      <c r="Q10526">
        <v>0</v>
      </c>
    </row>
    <row r="10527" spans="1:17" x14ac:dyDescent="0.2">
      <c r="A10527" t="s">
        <v>28265</v>
      </c>
      <c r="B10527" t="s">
        <v>91</v>
      </c>
      <c r="C10527" t="s">
        <v>258</v>
      </c>
      <c r="D10527" t="s">
        <v>17736</v>
      </c>
      <c r="E10527" t="s">
        <v>81</v>
      </c>
      <c r="F10527" t="s">
        <v>4925</v>
      </c>
      <c r="G10527">
        <v>0</v>
      </c>
      <c r="H10527">
        <v>0</v>
      </c>
      <c r="I10527">
        <v>0</v>
      </c>
      <c r="J10527">
        <v>0</v>
      </c>
      <c r="K10527">
        <v>0</v>
      </c>
      <c r="L10527">
        <v>0</v>
      </c>
      <c r="M10527">
        <v>0</v>
      </c>
      <c r="N10527">
        <v>1</v>
      </c>
      <c r="O10527">
        <v>1</v>
      </c>
      <c r="P10527">
        <v>0</v>
      </c>
      <c r="Q10527">
        <v>0</v>
      </c>
    </row>
    <row r="10528" spans="1:17" x14ac:dyDescent="0.2">
      <c r="A10528" t="s">
        <v>28266</v>
      </c>
      <c r="B10528" t="s">
        <v>91</v>
      </c>
      <c r="C10528" t="s">
        <v>258</v>
      </c>
      <c r="D10528" t="s">
        <v>17736</v>
      </c>
      <c r="E10528" t="s">
        <v>81</v>
      </c>
      <c r="F10528" t="s">
        <v>4927</v>
      </c>
      <c r="G10528">
        <v>0</v>
      </c>
      <c r="H10528">
        <v>0</v>
      </c>
      <c r="I10528">
        <v>0</v>
      </c>
      <c r="J10528">
        <v>0</v>
      </c>
      <c r="K10528">
        <v>0</v>
      </c>
      <c r="L10528">
        <v>0</v>
      </c>
      <c r="M10528">
        <v>0</v>
      </c>
      <c r="N10528">
        <v>1</v>
      </c>
      <c r="O10528">
        <v>1</v>
      </c>
      <c r="P10528">
        <v>0</v>
      </c>
      <c r="Q10528">
        <v>0</v>
      </c>
    </row>
    <row r="10529" spans="1:17" x14ac:dyDescent="0.2">
      <c r="A10529" t="s">
        <v>28267</v>
      </c>
      <c r="B10529" t="s">
        <v>91</v>
      </c>
      <c r="C10529" t="s">
        <v>258</v>
      </c>
      <c r="D10529" t="s">
        <v>17736</v>
      </c>
      <c r="E10529" t="s">
        <v>81</v>
      </c>
      <c r="F10529" t="s">
        <v>17734</v>
      </c>
      <c r="G10529">
        <v>1</v>
      </c>
      <c r="H10529">
        <v>0</v>
      </c>
      <c r="I10529">
        <v>0</v>
      </c>
      <c r="J10529">
        <v>0</v>
      </c>
      <c r="K10529">
        <v>0</v>
      </c>
      <c r="L10529">
        <v>0</v>
      </c>
      <c r="M10529">
        <v>0</v>
      </c>
      <c r="N10529">
        <v>0</v>
      </c>
      <c r="O10529">
        <v>0</v>
      </c>
      <c r="P10529">
        <v>0</v>
      </c>
      <c r="Q10529">
        <v>0</v>
      </c>
    </row>
    <row r="10530" spans="1:17" x14ac:dyDescent="0.2">
      <c r="A10530" t="s">
        <v>28268</v>
      </c>
      <c r="B10530" t="s">
        <v>91</v>
      </c>
      <c r="C10530" t="s">
        <v>259</v>
      </c>
      <c r="D10530" t="s">
        <v>17736</v>
      </c>
      <c r="E10530" t="s">
        <v>81</v>
      </c>
      <c r="F10530" t="s">
        <v>4929</v>
      </c>
      <c r="G10530">
        <v>0</v>
      </c>
      <c r="H10530">
        <v>1</v>
      </c>
      <c r="I10530">
        <v>1</v>
      </c>
      <c r="J10530">
        <v>0</v>
      </c>
      <c r="K10530">
        <v>0</v>
      </c>
      <c r="L10530">
        <v>0</v>
      </c>
      <c r="M10530">
        <v>0</v>
      </c>
      <c r="N10530">
        <v>0</v>
      </c>
      <c r="O10530">
        <v>0</v>
      </c>
      <c r="P10530">
        <v>0</v>
      </c>
      <c r="Q10530">
        <v>0</v>
      </c>
    </row>
    <row r="10531" spans="1:17" x14ac:dyDescent="0.2">
      <c r="A10531" t="s">
        <v>28269</v>
      </c>
      <c r="B10531" t="s">
        <v>91</v>
      </c>
      <c r="C10531" t="s">
        <v>259</v>
      </c>
      <c r="D10531" t="s">
        <v>17736</v>
      </c>
      <c r="E10531" t="s">
        <v>81</v>
      </c>
      <c r="F10531" t="s">
        <v>4931</v>
      </c>
      <c r="G10531">
        <v>0</v>
      </c>
      <c r="H10531">
        <v>1</v>
      </c>
      <c r="I10531">
        <v>0</v>
      </c>
      <c r="J10531">
        <v>1</v>
      </c>
      <c r="K10531">
        <v>0</v>
      </c>
      <c r="L10531">
        <v>0</v>
      </c>
      <c r="M10531">
        <v>0</v>
      </c>
      <c r="N10531">
        <v>0</v>
      </c>
      <c r="O10531">
        <v>0</v>
      </c>
      <c r="P10531">
        <v>0</v>
      </c>
      <c r="Q10531">
        <v>0</v>
      </c>
    </row>
    <row r="10532" spans="1:17" x14ac:dyDescent="0.2">
      <c r="A10532" t="s">
        <v>28270</v>
      </c>
      <c r="B10532" t="s">
        <v>91</v>
      </c>
      <c r="C10532" t="s">
        <v>259</v>
      </c>
      <c r="D10532" t="s">
        <v>17736</v>
      </c>
      <c r="E10532" t="s">
        <v>81</v>
      </c>
      <c r="F10532" t="s">
        <v>4933</v>
      </c>
      <c r="G10532">
        <v>0</v>
      </c>
      <c r="H10532">
        <v>0</v>
      </c>
      <c r="I10532">
        <v>0</v>
      </c>
      <c r="J10532">
        <v>0</v>
      </c>
      <c r="K10532">
        <v>0</v>
      </c>
      <c r="L10532">
        <v>0</v>
      </c>
      <c r="M10532">
        <v>1</v>
      </c>
      <c r="N10532">
        <v>0</v>
      </c>
      <c r="O10532">
        <v>0</v>
      </c>
      <c r="P10532">
        <v>0</v>
      </c>
      <c r="Q10532">
        <v>0</v>
      </c>
    </row>
    <row r="10533" spans="1:17" x14ac:dyDescent="0.2">
      <c r="A10533" t="s">
        <v>28271</v>
      </c>
      <c r="B10533" t="s">
        <v>91</v>
      </c>
      <c r="C10533" t="s">
        <v>259</v>
      </c>
      <c r="D10533" t="s">
        <v>17736</v>
      </c>
      <c r="E10533" t="s">
        <v>81</v>
      </c>
      <c r="F10533" t="s">
        <v>4935</v>
      </c>
      <c r="G10533">
        <v>0</v>
      </c>
      <c r="H10533">
        <v>1</v>
      </c>
      <c r="I10533">
        <v>0</v>
      </c>
      <c r="J10533">
        <v>1</v>
      </c>
      <c r="K10533">
        <v>0</v>
      </c>
      <c r="L10533">
        <v>0</v>
      </c>
      <c r="M10533">
        <v>0</v>
      </c>
      <c r="N10533">
        <v>0</v>
      </c>
      <c r="O10533">
        <v>0</v>
      </c>
      <c r="P10533">
        <v>0</v>
      </c>
      <c r="Q10533">
        <v>0</v>
      </c>
    </row>
    <row r="10534" spans="1:17" x14ac:dyDescent="0.2">
      <c r="A10534" t="s">
        <v>28272</v>
      </c>
      <c r="B10534" t="s">
        <v>89</v>
      </c>
      <c r="C10534" t="s">
        <v>168</v>
      </c>
      <c r="D10534" t="s">
        <v>17736</v>
      </c>
      <c r="E10534" t="s">
        <v>81</v>
      </c>
      <c r="F10534" t="s">
        <v>4943</v>
      </c>
      <c r="G10534">
        <v>0</v>
      </c>
      <c r="H10534">
        <v>0</v>
      </c>
      <c r="I10534">
        <v>0</v>
      </c>
      <c r="J10534">
        <v>0</v>
      </c>
      <c r="K10534">
        <v>0</v>
      </c>
      <c r="L10534">
        <v>0</v>
      </c>
      <c r="M10534">
        <v>9</v>
      </c>
      <c r="N10534">
        <v>0</v>
      </c>
      <c r="O10534">
        <v>0</v>
      </c>
      <c r="P10534">
        <v>0</v>
      </c>
      <c r="Q10534">
        <v>0</v>
      </c>
    </row>
    <row r="10535" spans="1:17" x14ac:dyDescent="0.2">
      <c r="A10535" t="s">
        <v>28273</v>
      </c>
      <c r="B10535" t="s">
        <v>89</v>
      </c>
      <c r="C10535" t="s">
        <v>168</v>
      </c>
      <c r="D10535" t="s">
        <v>17736</v>
      </c>
      <c r="E10535" t="s">
        <v>81</v>
      </c>
      <c r="F10535" t="s">
        <v>4925</v>
      </c>
      <c r="G10535">
        <v>0</v>
      </c>
      <c r="H10535">
        <v>0</v>
      </c>
      <c r="I10535">
        <v>0</v>
      </c>
      <c r="J10535">
        <v>0</v>
      </c>
      <c r="K10535">
        <v>0</v>
      </c>
      <c r="L10535">
        <v>0</v>
      </c>
      <c r="M10535">
        <v>0</v>
      </c>
      <c r="N10535">
        <v>5</v>
      </c>
      <c r="O10535">
        <v>5</v>
      </c>
      <c r="P10535">
        <v>0</v>
      </c>
      <c r="Q10535">
        <v>0</v>
      </c>
    </row>
    <row r="10536" spans="1:17" x14ac:dyDescent="0.2">
      <c r="A10536" t="s">
        <v>28274</v>
      </c>
      <c r="B10536" t="s">
        <v>89</v>
      </c>
      <c r="C10536" t="s">
        <v>168</v>
      </c>
      <c r="D10536" t="s">
        <v>17736</v>
      </c>
      <c r="E10536" t="s">
        <v>81</v>
      </c>
      <c r="F10536" t="s">
        <v>4927</v>
      </c>
      <c r="G10536">
        <v>0</v>
      </c>
      <c r="H10536">
        <v>0</v>
      </c>
      <c r="I10536">
        <v>0</v>
      </c>
      <c r="J10536">
        <v>0</v>
      </c>
      <c r="K10536">
        <v>0</v>
      </c>
      <c r="L10536">
        <v>0</v>
      </c>
      <c r="M10536">
        <v>0</v>
      </c>
      <c r="N10536">
        <v>4</v>
      </c>
      <c r="O10536">
        <v>4</v>
      </c>
      <c r="P10536">
        <v>0</v>
      </c>
      <c r="Q10536">
        <v>0</v>
      </c>
    </row>
    <row r="10537" spans="1:17" x14ac:dyDescent="0.2">
      <c r="A10537" t="s">
        <v>28275</v>
      </c>
      <c r="B10537" t="s">
        <v>89</v>
      </c>
      <c r="C10537" t="s">
        <v>168</v>
      </c>
      <c r="D10537" t="s">
        <v>17736</v>
      </c>
      <c r="E10537" t="s">
        <v>81</v>
      </c>
      <c r="F10537" t="s">
        <v>17734</v>
      </c>
      <c r="G10537">
        <v>9</v>
      </c>
      <c r="H10537">
        <v>0</v>
      </c>
      <c r="I10537">
        <v>0</v>
      </c>
      <c r="J10537">
        <v>0</v>
      </c>
      <c r="K10537">
        <v>0</v>
      </c>
      <c r="L10537">
        <v>0</v>
      </c>
      <c r="M10537">
        <v>0</v>
      </c>
      <c r="N10537">
        <v>0</v>
      </c>
      <c r="O10537">
        <v>0</v>
      </c>
      <c r="P10537">
        <v>0</v>
      </c>
      <c r="Q10537">
        <v>0</v>
      </c>
    </row>
    <row r="10538" spans="1:17" x14ac:dyDescent="0.2">
      <c r="A10538" t="s">
        <v>28276</v>
      </c>
      <c r="B10538" t="s">
        <v>89</v>
      </c>
      <c r="C10538" t="s">
        <v>168</v>
      </c>
      <c r="D10538" t="s">
        <v>17754</v>
      </c>
      <c r="E10538" t="s">
        <v>83</v>
      </c>
      <c r="F10538" t="s">
        <v>17734</v>
      </c>
      <c r="G10538">
        <v>1</v>
      </c>
      <c r="H10538">
        <v>0</v>
      </c>
      <c r="I10538">
        <v>0</v>
      </c>
      <c r="J10538">
        <v>0</v>
      </c>
      <c r="K10538">
        <v>0</v>
      </c>
      <c r="L10538">
        <v>0</v>
      </c>
      <c r="M10538">
        <v>0</v>
      </c>
      <c r="N10538">
        <v>0</v>
      </c>
      <c r="O10538">
        <v>0</v>
      </c>
      <c r="P10538">
        <v>0</v>
      </c>
      <c r="Q10538">
        <v>0</v>
      </c>
    </row>
    <row r="10539" spans="1:17" x14ac:dyDescent="0.2">
      <c r="A10539" t="s">
        <v>28277</v>
      </c>
      <c r="B10539" t="s">
        <v>89</v>
      </c>
      <c r="C10539" t="s">
        <v>169</v>
      </c>
      <c r="D10539" t="s">
        <v>17768</v>
      </c>
      <c r="E10539" t="s">
        <v>83</v>
      </c>
      <c r="F10539" t="s">
        <v>17734</v>
      </c>
      <c r="G10539">
        <v>4</v>
      </c>
      <c r="H10539">
        <v>0</v>
      </c>
      <c r="I10539">
        <v>0</v>
      </c>
      <c r="J10539">
        <v>0</v>
      </c>
      <c r="K10539">
        <v>0</v>
      </c>
      <c r="L10539">
        <v>0</v>
      </c>
      <c r="M10539">
        <v>0</v>
      </c>
      <c r="N10539">
        <v>0</v>
      </c>
      <c r="O10539">
        <v>0</v>
      </c>
      <c r="P10539">
        <v>0</v>
      </c>
      <c r="Q10539">
        <v>0</v>
      </c>
    </row>
    <row r="10540" spans="1:17" x14ac:dyDescent="0.2">
      <c r="A10540" t="s">
        <v>28278</v>
      </c>
      <c r="B10540" t="s">
        <v>89</v>
      </c>
      <c r="C10540" t="s">
        <v>169</v>
      </c>
      <c r="D10540" t="s">
        <v>17736</v>
      </c>
      <c r="E10540" t="s">
        <v>83</v>
      </c>
      <c r="F10540" t="s">
        <v>4929</v>
      </c>
      <c r="G10540">
        <v>0</v>
      </c>
      <c r="H10540">
        <v>79</v>
      </c>
      <c r="I10540">
        <v>10</v>
      </c>
      <c r="J10540">
        <v>61</v>
      </c>
      <c r="K10540">
        <v>5</v>
      </c>
      <c r="L10540">
        <v>3</v>
      </c>
      <c r="M10540">
        <v>0</v>
      </c>
      <c r="N10540">
        <v>0</v>
      </c>
      <c r="O10540">
        <v>0</v>
      </c>
      <c r="P10540">
        <v>0</v>
      </c>
      <c r="Q10540">
        <v>0</v>
      </c>
    </row>
    <row r="10541" spans="1:17" x14ac:dyDescent="0.2">
      <c r="A10541" t="s">
        <v>28279</v>
      </c>
      <c r="B10541" t="s">
        <v>89</v>
      </c>
      <c r="C10541" t="s">
        <v>169</v>
      </c>
      <c r="D10541" t="s">
        <v>17736</v>
      </c>
      <c r="E10541" t="s">
        <v>83</v>
      </c>
      <c r="F10541" t="s">
        <v>4931</v>
      </c>
      <c r="G10541">
        <v>0</v>
      </c>
      <c r="H10541">
        <v>79</v>
      </c>
      <c r="I10541">
        <v>10</v>
      </c>
      <c r="J10541">
        <v>60</v>
      </c>
      <c r="K10541">
        <v>5</v>
      </c>
      <c r="L10541">
        <v>4</v>
      </c>
      <c r="M10541">
        <v>0</v>
      </c>
      <c r="N10541">
        <v>0</v>
      </c>
      <c r="O10541">
        <v>0</v>
      </c>
      <c r="P10541">
        <v>0</v>
      </c>
      <c r="Q10541">
        <v>0</v>
      </c>
    </row>
    <row r="10542" spans="1:17" x14ac:dyDescent="0.2">
      <c r="A10542" t="s">
        <v>28280</v>
      </c>
      <c r="B10542" t="s">
        <v>89</v>
      </c>
      <c r="C10542" t="s">
        <v>169</v>
      </c>
      <c r="D10542" t="s">
        <v>17736</v>
      </c>
      <c r="E10542" t="s">
        <v>83</v>
      </c>
      <c r="F10542" t="s">
        <v>4933</v>
      </c>
      <c r="G10542">
        <v>0</v>
      </c>
      <c r="H10542">
        <v>0</v>
      </c>
      <c r="I10542">
        <v>0</v>
      </c>
      <c r="J10542">
        <v>0</v>
      </c>
      <c r="K10542">
        <v>0</v>
      </c>
      <c r="L10542">
        <v>0</v>
      </c>
      <c r="M10542">
        <v>79</v>
      </c>
      <c r="N10542">
        <v>0</v>
      </c>
      <c r="O10542">
        <v>0</v>
      </c>
      <c r="P10542">
        <v>0</v>
      </c>
      <c r="Q10542">
        <v>0</v>
      </c>
    </row>
    <row r="10543" spans="1:17" x14ac:dyDescent="0.2">
      <c r="A10543" t="s">
        <v>28281</v>
      </c>
      <c r="B10543" t="s">
        <v>89</v>
      </c>
      <c r="C10543" t="s">
        <v>169</v>
      </c>
      <c r="D10543" t="s">
        <v>17736</v>
      </c>
      <c r="E10543" t="s">
        <v>83</v>
      </c>
      <c r="F10543" t="s">
        <v>4935</v>
      </c>
      <c r="G10543">
        <v>0</v>
      </c>
      <c r="H10543">
        <v>79</v>
      </c>
      <c r="I10543">
        <v>10</v>
      </c>
      <c r="J10543">
        <v>60</v>
      </c>
      <c r="K10543">
        <v>5</v>
      </c>
      <c r="L10543">
        <v>4</v>
      </c>
      <c r="M10543">
        <v>0</v>
      </c>
      <c r="N10543">
        <v>0</v>
      </c>
      <c r="O10543">
        <v>0</v>
      </c>
      <c r="P10543">
        <v>0</v>
      </c>
      <c r="Q10543">
        <v>0</v>
      </c>
    </row>
    <row r="10544" spans="1:17" x14ac:dyDescent="0.2">
      <c r="A10544" t="s">
        <v>28282</v>
      </c>
      <c r="B10544" t="s">
        <v>89</v>
      </c>
      <c r="C10544" t="s">
        <v>169</v>
      </c>
      <c r="D10544" t="s">
        <v>17736</v>
      </c>
      <c r="E10544" t="s">
        <v>83</v>
      </c>
      <c r="F10544" t="s">
        <v>4937</v>
      </c>
      <c r="G10544">
        <v>0</v>
      </c>
      <c r="H10544">
        <v>79</v>
      </c>
      <c r="I10544">
        <v>10</v>
      </c>
      <c r="J10544">
        <v>60</v>
      </c>
      <c r="K10544">
        <v>5</v>
      </c>
      <c r="L10544">
        <v>4</v>
      </c>
      <c r="M10544">
        <v>0</v>
      </c>
      <c r="N10544">
        <v>0</v>
      </c>
      <c r="O10544">
        <v>0</v>
      </c>
      <c r="P10544">
        <v>0</v>
      </c>
      <c r="Q10544">
        <v>0</v>
      </c>
    </row>
    <row r="10545" spans="1:17" x14ac:dyDescent="0.2">
      <c r="A10545" t="s">
        <v>28283</v>
      </c>
      <c r="B10545" t="s">
        <v>89</v>
      </c>
      <c r="C10545" t="s">
        <v>169</v>
      </c>
      <c r="D10545" t="s">
        <v>17736</v>
      </c>
      <c r="E10545" t="s">
        <v>83</v>
      </c>
      <c r="F10545" t="s">
        <v>4939</v>
      </c>
      <c r="G10545">
        <v>0</v>
      </c>
      <c r="H10545">
        <v>0</v>
      </c>
      <c r="I10545">
        <v>0</v>
      </c>
      <c r="J10545">
        <v>0</v>
      </c>
      <c r="K10545">
        <v>0</v>
      </c>
      <c r="L10545">
        <v>0</v>
      </c>
      <c r="M10545">
        <v>79</v>
      </c>
      <c r="N10545">
        <v>0</v>
      </c>
      <c r="O10545">
        <v>0</v>
      </c>
      <c r="P10545">
        <v>0</v>
      </c>
      <c r="Q10545">
        <v>0</v>
      </c>
    </row>
    <row r="10546" spans="1:17" x14ac:dyDescent="0.2">
      <c r="A10546" t="s">
        <v>28284</v>
      </c>
      <c r="B10546" t="s">
        <v>89</v>
      </c>
      <c r="C10546" t="s">
        <v>169</v>
      </c>
      <c r="D10546" t="s">
        <v>17736</v>
      </c>
      <c r="E10546" t="s">
        <v>83</v>
      </c>
      <c r="F10546" t="s">
        <v>4941</v>
      </c>
      <c r="G10546">
        <v>0</v>
      </c>
      <c r="H10546">
        <v>79</v>
      </c>
      <c r="I10546">
        <v>10</v>
      </c>
      <c r="J10546">
        <v>61</v>
      </c>
      <c r="K10546">
        <v>5</v>
      </c>
      <c r="L10546">
        <v>3</v>
      </c>
      <c r="M10546">
        <v>0</v>
      </c>
      <c r="N10546">
        <v>0</v>
      </c>
      <c r="O10546">
        <v>0</v>
      </c>
      <c r="P10546">
        <v>0</v>
      </c>
      <c r="Q10546">
        <v>0</v>
      </c>
    </row>
    <row r="10547" spans="1:17" x14ac:dyDescent="0.2">
      <c r="A10547" t="s">
        <v>28285</v>
      </c>
      <c r="B10547" t="s">
        <v>89</v>
      </c>
      <c r="C10547" t="s">
        <v>169</v>
      </c>
      <c r="D10547" t="s">
        <v>17736</v>
      </c>
      <c r="E10547" t="s">
        <v>83</v>
      </c>
      <c r="F10547" t="s">
        <v>4943</v>
      </c>
      <c r="G10547">
        <v>0</v>
      </c>
      <c r="H10547">
        <v>0</v>
      </c>
      <c r="I10547">
        <v>0</v>
      </c>
      <c r="J10547">
        <v>0</v>
      </c>
      <c r="K10547">
        <v>0</v>
      </c>
      <c r="L10547">
        <v>0</v>
      </c>
      <c r="M10547">
        <v>79</v>
      </c>
      <c r="N10547">
        <v>0</v>
      </c>
      <c r="O10547">
        <v>0</v>
      </c>
      <c r="P10547">
        <v>0</v>
      </c>
      <c r="Q10547">
        <v>0</v>
      </c>
    </row>
    <row r="10548" spans="1:17" x14ac:dyDescent="0.2">
      <c r="A10548" t="s">
        <v>28286</v>
      </c>
      <c r="B10548" t="s">
        <v>89</v>
      </c>
      <c r="C10548" t="s">
        <v>169</v>
      </c>
      <c r="D10548" t="s">
        <v>17736</v>
      </c>
      <c r="E10548" t="s">
        <v>83</v>
      </c>
      <c r="F10548" t="s">
        <v>4925</v>
      </c>
      <c r="G10548">
        <v>0</v>
      </c>
      <c r="H10548">
        <v>0</v>
      </c>
      <c r="I10548">
        <v>0</v>
      </c>
      <c r="J10548">
        <v>0</v>
      </c>
      <c r="K10548">
        <v>0</v>
      </c>
      <c r="L10548">
        <v>0</v>
      </c>
      <c r="M10548">
        <v>0</v>
      </c>
      <c r="N10548">
        <v>51</v>
      </c>
      <c r="O10548">
        <v>48</v>
      </c>
      <c r="P10548">
        <v>2</v>
      </c>
      <c r="Q10548">
        <v>1</v>
      </c>
    </row>
    <row r="10549" spans="1:17" x14ac:dyDescent="0.2">
      <c r="A10549" t="s">
        <v>28287</v>
      </c>
      <c r="B10549" t="s">
        <v>89</v>
      </c>
      <c r="C10549" t="s">
        <v>169</v>
      </c>
      <c r="D10549" t="s">
        <v>17736</v>
      </c>
      <c r="E10549" t="s">
        <v>83</v>
      </c>
      <c r="F10549" t="s">
        <v>4927</v>
      </c>
      <c r="G10549">
        <v>0</v>
      </c>
      <c r="H10549">
        <v>0</v>
      </c>
      <c r="I10549">
        <v>0</v>
      </c>
      <c r="J10549">
        <v>0</v>
      </c>
      <c r="K10549">
        <v>0</v>
      </c>
      <c r="L10549">
        <v>0</v>
      </c>
      <c r="M10549">
        <v>0</v>
      </c>
      <c r="N10549">
        <v>40</v>
      </c>
      <c r="O10549">
        <v>37</v>
      </c>
      <c r="P10549">
        <v>2</v>
      </c>
      <c r="Q10549">
        <v>1</v>
      </c>
    </row>
    <row r="10550" spans="1:17" x14ac:dyDescent="0.2">
      <c r="A10550" t="s">
        <v>28288</v>
      </c>
      <c r="B10550" t="s">
        <v>89</v>
      </c>
      <c r="C10550" t="s">
        <v>169</v>
      </c>
      <c r="D10550" t="s">
        <v>17736</v>
      </c>
      <c r="E10550" t="s">
        <v>83</v>
      </c>
      <c r="F10550" t="s">
        <v>17734</v>
      </c>
      <c r="G10550">
        <v>79</v>
      </c>
      <c r="H10550">
        <v>0</v>
      </c>
      <c r="I10550">
        <v>0</v>
      </c>
      <c r="J10550">
        <v>0</v>
      </c>
      <c r="K10550">
        <v>0</v>
      </c>
      <c r="L10550">
        <v>0</v>
      </c>
      <c r="M10550">
        <v>0</v>
      </c>
      <c r="N10550">
        <v>0</v>
      </c>
      <c r="O10550">
        <v>0</v>
      </c>
      <c r="P10550">
        <v>0</v>
      </c>
      <c r="Q10550">
        <v>0</v>
      </c>
    </row>
    <row r="10551" spans="1:17" x14ac:dyDescent="0.2">
      <c r="A10551" t="s">
        <v>28289</v>
      </c>
      <c r="B10551" t="s">
        <v>89</v>
      </c>
      <c r="C10551" t="s">
        <v>169</v>
      </c>
      <c r="D10551" t="s">
        <v>17736</v>
      </c>
      <c r="E10551" t="s">
        <v>81</v>
      </c>
      <c r="F10551" t="s">
        <v>4929</v>
      </c>
      <c r="G10551">
        <v>0</v>
      </c>
      <c r="H10551">
        <v>63</v>
      </c>
      <c r="I10551">
        <v>5</v>
      </c>
      <c r="J10551">
        <v>54</v>
      </c>
      <c r="K10551">
        <v>2</v>
      </c>
      <c r="L10551">
        <v>2</v>
      </c>
      <c r="M10551">
        <v>0</v>
      </c>
      <c r="N10551">
        <v>0</v>
      </c>
      <c r="O10551">
        <v>0</v>
      </c>
      <c r="P10551">
        <v>0</v>
      </c>
      <c r="Q10551">
        <v>0</v>
      </c>
    </row>
    <row r="10552" spans="1:17" x14ac:dyDescent="0.2">
      <c r="A10552" t="s">
        <v>28290</v>
      </c>
      <c r="B10552" t="s">
        <v>89</v>
      </c>
      <c r="C10552" t="s">
        <v>169</v>
      </c>
      <c r="D10552" t="s">
        <v>17736</v>
      </c>
      <c r="E10552" t="s">
        <v>81</v>
      </c>
      <c r="F10552" t="s">
        <v>4931</v>
      </c>
      <c r="G10552">
        <v>0</v>
      </c>
      <c r="H10552">
        <v>63</v>
      </c>
      <c r="I10552">
        <v>5</v>
      </c>
      <c r="J10552">
        <v>52</v>
      </c>
      <c r="K10552">
        <v>1</v>
      </c>
      <c r="L10552">
        <v>5</v>
      </c>
      <c r="M10552">
        <v>0</v>
      </c>
      <c r="N10552">
        <v>0</v>
      </c>
      <c r="O10552">
        <v>0</v>
      </c>
      <c r="P10552">
        <v>0</v>
      </c>
      <c r="Q10552">
        <v>0</v>
      </c>
    </row>
    <row r="10553" spans="1:17" x14ac:dyDescent="0.2">
      <c r="A10553" t="s">
        <v>28291</v>
      </c>
      <c r="B10553" t="s">
        <v>89</v>
      </c>
      <c r="C10553" t="s">
        <v>169</v>
      </c>
      <c r="D10553" t="s">
        <v>17736</v>
      </c>
      <c r="E10553" t="s">
        <v>81</v>
      </c>
      <c r="F10553" t="s">
        <v>4933</v>
      </c>
      <c r="G10553">
        <v>0</v>
      </c>
      <c r="H10553">
        <v>0</v>
      </c>
      <c r="I10553">
        <v>0</v>
      </c>
      <c r="J10553">
        <v>0</v>
      </c>
      <c r="K10553">
        <v>0</v>
      </c>
      <c r="L10553">
        <v>0</v>
      </c>
      <c r="M10553">
        <v>63</v>
      </c>
      <c r="N10553">
        <v>0</v>
      </c>
      <c r="O10553">
        <v>0</v>
      </c>
      <c r="P10553">
        <v>0</v>
      </c>
      <c r="Q10553">
        <v>0</v>
      </c>
    </row>
    <row r="10554" spans="1:17" x14ac:dyDescent="0.2">
      <c r="A10554" t="s">
        <v>28292</v>
      </c>
      <c r="B10554" t="s">
        <v>89</v>
      </c>
      <c r="C10554" t="s">
        <v>169</v>
      </c>
      <c r="D10554" t="s">
        <v>17736</v>
      </c>
      <c r="E10554" t="s">
        <v>81</v>
      </c>
      <c r="F10554" t="s">
        <v>4935</v>
      </c>
      <c r="G10554">
        <v>0</v>
      </c>
      <c r="H10554">
        <v>63</v>
      </c>
      <c r="I10554">
        <v>5</v>
      </c>
      <c r="J10554">
        <v>52</v>
      </c>
      <c r="K10554">
        <v>1</v>
      </c>
      <c r="L10554">
        <v>5</v>
      </c>
      <c r="M10554">
        <v>0</v>
      </c>
      <c r="N10554">
        <v>0</v>
      </c>
      <c r="O10554">
        <v>0</v>
      </c>
      <c r="P10554">
        <v>0</v>
      </c>
      <c r="Q10554">
        <v>0</v>
      </c>
    </row>
    <row r="10555" spans="1:17" x14ac:dyDescent="0.2">
      <c r="A10555" t="s">
        <v>28293</v>
      </c>
      <c r="B10555" t="s">
        <v>89</v>
      </c>
      <c r="C10555" t="s">
        <v>169</v>
      </c>
      <c r="D10555" t="s">
        <v>17736</v>
      </c>
      <c r="E10555" t="s">
        <v>81</v>
      </c>
      <c r="F10555" t="s">
        <v>4937</v>
      </c>
      <c r="G10555">
        <v>0</v>
      </c>
      <c r="H10555">
        <v>63</v>
      </c>
      <c r="I10555">
        <v>6</v>
      </c>
      <c r="J10555">
        <v>51</v>
      </c>
      <c r="K10555">
        <v>1</v>
      </c>
      <c r="L10555">
        <v>5</v>
      </c>
      <c r="M10555">
        <v>0</v>
      </c>
      <c r="N10555">
        <v>0</v>
      </c>
      <c r="O10555">
        <v>0</v>
      </c>
      <c r="P10555">
        <v>0</v>
      </c>
      <c r="Q10555">
        <v>0</v>
      </c>
    </row>
    <row r="10556" spans="1:17" x14ac:dyDescent="0.2">
      <c r="A10556" t="s">
        <v>28294</v>
      </c>
      <c r="B10556" t="s">
        <v>89</v>
      </c>
      <c r="C10556" t="s">
        <v>169</v>
      </c>
      <c r="D10556" t="s">
        <v>17736</v>
      </c>
      <c r="E10556" t="s">
        <v>81</v>
      </c>
      <c r="F10556" t="s">
        <v>4939</v>
      </c>
      <c r="G10556">
        <v>0</v>
      </c>
      <c r="H10556">
        <v>0</v>
      </c>
      <c r="I10556">
        <v>0</v>
      </c>
      <c r="J10556">
        <v>0</v>
      </c>
      <c r="K10556">
        <v>0</v>
      </c>
      <c r="L10556">
        <v>0</v>
      </c>
      <c r="M10556">
        <v>63</v>
      </c>
      <c r="N10556">
        <v>0</v>
      </c>
      <c r="O10556">
        <v>0</v>
      </c>
      <c r="P10556">
        <v>0</v>
      </c>
      <c r="Q10556">
        <v>0</v>
      </c>
    </row>
    <row r="10557" spans="1:17" x14ac:dyDescent="0.2">
      <c r="A10557" t="s">
        <v>28295</v>
      </c>
      <c r="B10557" t="s">
        <v>89</v>
      </c>
      <c r="C10557" t="s">
        <v>169</v>
      </c>
      <c r="D10557" t="s">
        <v>17736</v>
      </c>
      <c r="E10557" t="s">
        <v>81</v>
      </c>
      <c r="F10557" t="s">
        <v>4941</v>
      </c>
      <c r="G10557">
        <v>0</v>
      </c>
      <c r="H10557">
        <v>63</v>
      </c>
      <c r="I10557">
        <v>5</v>
      </c>
      <c r="J10557">
        <v>54</v>
      </c>
      <c r="K10557">
        <v>2</v>
      </c>
      <c r="L10557">
        <v>2</v>
      </c>
      <c r="M10557">
        <v>0</v>
      </c>
      <c r="N10557">
        <v>0</v>
      </c>
      <c r="O10557">
        <v>0</v>
      </c>
      <c r="P10557">
        <v>0</v>
      </c>
      <c r="Q10557">
        <v>0</v>
      </c>
    </row>
    <row r="10558" spans="1:17" x14ac:dyDescent="0.2">
      <c r="A10558" t="s">
        <v>28296</v>
      </c>
      <c r="B10558" t="s">
        <v>89</v>
      </c>
      <c r="C10558" t="s">
        <v>169</v>
      </c>
      <c r="D10558" t="s">
        <v>17736</v>
      </c>
      <c r="E10558" t="s">
        <v>81</v>
      </c>
      <c r="F10558" t="s">
        <v>4943</v>
      </c>
      <c r="G10558">
        <v>0</v>
      </c>
      <c r="H10558">
        <v>0</v>
      </c>
      <c r="I10558">
        <v>0</v>
      </c>
      <c r="J10558">
        <v>0</v>
      </c>
      <c r="K10558">
        <v>0</v>
      </c>
      <c r="L10558">
        <v>0</v>
      </c>
      <c r="M10558">
        <v>63</v>
      </c>
      <c r="N10558">
        <v>0</v>
      </c>
      <c r="O10558">
        <v>0</v>
      </c>
      <c r="P10558">
        <v>0</v>
      </c>
      <c r="Q10558">
        <v>0</v>
      </c>
    </row>
    <row r="10559" spans="1:17" x14ac:dyDescent="0.2">
      <c r="A10559" t="s">
        <v>28297</v>
      </c>
      <c r="B10559" t="s">
        <v>89</v>
      </c>
      <c r="C10559" t="s">
        <v>169</v>
      </c>
      <c r="D10559" t="s">
        <v>17736</v>
      </c>
      <c r="E10559" t="s">
        <v>81</v>
      </c>
      <c r="F10559" t="s">
        <v>4925</v>
      </c>
      <c r="G10559">
        <v>0</v>
      </c>
      <c r="H10559">
        <v>0</v>
      </c>
      <c r="I10559">
        <v>0</v>
      </c>
      <c r="J10559">
        <v>0</v>
      </c>
      <c r="K10559">
        <v>0</v>
      </c>
      <c r="L10559">
        <v>0</v>
      </c>
      <c r="M10559">
        <v>0</v>
      </c>
      <c r="N10559">
        <v>35</v>
      </c>
      <c r="O10559">
        <v>31</v>
      </c>
      <c r="P10559">
        <v>3</v>
      </c>
      <c r="Q10559">
        <v>1</v>
      </c>
    </row>
    <row r="10560" spans="1:17" x14ac:dyDescent="0.2">
      <c r="A10560" t="s">
        <v>28298</v>
      </c>
      <c r="B10560" t="s">
        <v>89</v>
      </c>
      <c r="C10560" t="s">
        <v>169</v>
      </c>
      <c r="D10560" t="s">
        <v>17736</v>
      </c>
      <c r="E10560" t="s">
        <v>81</v>
      </c>
      <c r="F10560" t="s">
        <v>4927</v>
      </c>
      <c r="G10560">
        <v>0</v>
      </c>
      <c r="H10560">
        <v>0</v>
      </c>
      <c r="I10560">
        <v>0</v>
      </c>
      <c r="J10560">
        <v>0</v>
      </c>
      <c r="K10560">
        <v>0</v>
      </c>
      <c r="L10560">
        <v>0</v>
      </c>
      <c r="M10560">
        <v>0</v>
      </c>
      <c r="N10560">
        <v>26</v>
      </c>
      <c r="O10560">
        <v>22</v>
      </c>
      <c r="P10560">
        <v>3</v>
      </c>
      <c r="Q10560">
        <v>1</v>
      </c>
    </row>
    <row r="10561" spans="1:17" x14ac:dyDescent="0.2">
      <c r="A10561" t="s">
        <v>28299</v>
      </c>
      <c r="B10561" t="s">
        <v>89</v>
      </c>
      <c r="C10561" t="s">
        <v>169</v>
      </c>
      <c r="D10561" t="s">
        <v>17736</v>
      </c>
      <c r="E10561" t="s">
        <v>81</v>
      </c>
      <c r="F10561" t="s">
        <v>17734</v>
      </c>
      <c r="G10561">
        <v>63</v>
      </c>
      <c r="H10561">
        <v>0</v>
      </c>
      <c r="I10561">
        <v>0</v>
      </c>
      <c r="J10561">
        <v>0</v>
      </c>
      <c r="K10561">
        <v>0</v>
      </c>
      <c r="L10561">
        <v>0</v>
      </c>
      <c r="M10561">
        <v>0</v>
      </c>
      <c r="N10561">
        <v>0</v>
      </c>
      <c r="O10561">
        <v>0</v>
      </c>
      <c r="P10561">
        <v>0</v>
      </c>
      <c r="Q10561">
        <v>0</v>
      </c>
    </row>
    <row r="10562" spans="1:17" x14ac:dyDescent="0.2">
      <c r="A10562" t="s">
        <v>28300</v>
      </c>
      <c r="B10562" t="s">
        <v>89</v>
      </c>
      <c r="C10562" t="s">
        <v>232</v>
      </c>
      <c r="D10562" t="s">
        <v>17736</v>
      </c>
      <c r="E10562" t="s">
        <v>81</v>
      </c>
      <c r="F10562" t="s">
        <v>4929</v>
      </c>
      <c r="G10562">
        <v>0</v>
      </c>
      <c r="H10562">
        <v>64</v>
      </c>
      <c r="I10562">
        <v>10</v>
      </c>
      <c r="J10562">
        <v>48</v>
      </c>
      <c r="K10562">
        <v>4</v>
      </c>
      <c r="L10562">
        <v>2</v>
      </c>
      <c r="M10562">
        <v>0</v>
      </c>
      <c r="N10562">
        <v>0</v>
      </c>
      <c r="O10562">
        <v>0</v>
      </c>
      <c r="P10562">
        <v>0</v>
      </c>
      <c r="Q10562">
        <v>0</v>
      </c>
    </row>
    <row r="10563" spans="1:17" x14ac:dyDescent="0.2">
      <c r="A10563" t="s">
        <v>28301</v>
      </c>
      <c r="B10563" t="s">
        <v>89</v>
      </c>
      <c r="C10563" t="s">
        <v>232</v>
      </c>
      <c r="D10563" t="s">
        <v>17736</v>
      </c>
      <c r="E10563" t="s">
        <v>81</v>
      </c>
      <c r="F10563" t="s">
        <v>4931</v>
      </c>
      <c r="G10563">
        <v>0</v>
      </c>
      <c r="H10563">
        <v>64</v>
      </c>
      <c r="I10563">
        <v>8</v>
      </c>
      <c r="J10563">
        <v>49</v>
      </c>
      <c r="K10563">
        <v>4</v>
      </c>
      <c r="L10563">
        <v>3</v>
      </c>
      <c r="M10563">
        <v>0</v>
      </c>
      <c r="N10563">
        <v>0</v>
      </c>
      <c r="O10563">
        <v>0</v>
      </c>
      <c r="P10563">
        <v>0</v>
      </c>
      <c r="Q10563">
        <v>0</v>
      </c>
    </row>
    <row r="10564" spans="1:17" x14ac:dyDescent="0.2">
      <c r="A10564" t="s">
        <v>28302</v>
      </c>
      <c r="B10564" t="s">
        <v>89</v>
      </c>
      <c r="C10564" t="s">
        <v>232</v>
      </c>
      <c r="D10564" t="s">
        <v>17736</v>
      </c>
      <c r="E10564" t="s">
        <v>81</v>
      </c>
      <c r="F10564" t="s">
        <v>4933</v>
      </c>
      <c r="G10564">
        <v>0</v>
      </c>
      <c r="H10564">
        <v>0</v>
      </c>
      <c r="I10564">
        <v>0</v>
      </c>
      <c r="J10564">
        <v>0</v>
      </c>
      <c r="K10564">
        <v>0</v>
      </c>
      <c r="L10564">
        <v>0</v>
      </c>
      <c r="M10564">
        <v>64</v>
      </c>
      <c r="N10564">
        <v>0</v>
      </c>
      <c r="O10564">
        <v>0</v>
      </c>
      <c r="P10564">
        <v>0</v>
      </c>
      <c r="Q10564">
        <v>0</v>
      </c>
    </row>
    <row r="10565" spans="1:17" x14ac:dyDescent="0.2">
      <c r="A10565" t="s">
        <v>28303</v>
      </c>
      <c r="B10565" t="s">
        <v>89</v>
      </c>
      <c r="C10565" t="s">
        <v>232</v>
      </c>
      <c r="D10565" t="s">
        <v>17736</v>
      </c>
      <c r="E10565" t="s">
        <v>81</v>
      </c>
      <c r="F10565" t="s">
        <v>4935</v>
      </c>
      <c r="G10565">
        <v>0</v>
      </c>
      <c r="H10565">
        <v>64</v>
      </c>
      <c r="I10565">
        <v>8</v>
      </c>
      <c r="J10565">
        <v>49</v>
      </c>
      <c r="K10565">
        <v>4</v>
      </c>
      <c r="L10565">
        <v>3</v>
      </c>
      <c r="M10565">
        <v>0</v>
      </c>
      <c r="N10565">
        <v>0</v>
      </c>
      <c r="O10565">
        <v>0</v>
      </c>
      <c r="P10565">
        <v>0</v>
      </c>
      <c r="Q10565">
        <v>0</v>
      </c>
    </row>
    <row r="10566" spans="1:17" x14ac:dyDescent="0.2">
      <c r="A10566" t="s">
        <v>28304</v>
      </c>
      <c r="B10566" t="s">
        <v>89</v>
      </c>
      <c r="C10566" t="s">
        <v>232</v>
      </c>
      <c r="D10566" t="s">
        <v>17736</v>
      </c>
      <c r="E10566" t="s">
        <v>81</v>
      </c>
      <c r="F10566" t="s">
        <v>4937</v>
      </c>
      <c r="G10566">
        <v>0</v>
      </c>
      <c r="H10566">
        <v>64</v>
      </c>
      <c r="I10566">
        <v>9</v>
      </c>
      <c r="J10566">
        <v>48</v>
      </c>
      <c r="K10566">
        <v>4</v>
      </c>
      <c r="L10566">
        <v>3</v>
      </c>
      <c r="M10566">
        <v>0</v>
      </c>
      <c r="N10566">
        <v>0</v>
      </c>
      <c r="O10566">
        <v>0</v>
      </c>
      <c r="P10566">
        <v>0</v>
      </c>
      <c r="Q10566">
        <v>0</v>
      </c>
    </row>
    <row r="10567" spans="1:17" x14ac:dyDescent="0.2">
      <c r="A10567" t="s">
        <v>28305</v>
      </c>
      <c r="B10567" t="s">
        <v>89</v>
      </c>
      <c r="C10567" t="s">
        <v>232</v>
      </c>
      <c r="D10567" t="s">
        <v>17736</v>
      </c>
      <c r="E10567" t="s">
        <v>81</v>
      </c>
      <c r="F10567" t="s">
        <v>4939</v>
      </c>
      <c r="G10567">
        <v>0</v>
      </c>
      <c r="H10567">
        <v>0</v>
      </c>
      <c r="I10567">
        <v>0</v>
      </c>
      <c r="J10567">
        <v>0</v>
      </c>
      <c r="K10567">
        <v>0</v>
      </c>
      <c r="L10567">
        <v>0</v>
      </c>
      <c r="M10567">
        <v>64</v>
      </c>
      <c r="N10567">
        <v>0</v>
      </c>
      <c r="O10567">
        <v>0</v>
      </c>
      <c r="P10567">
        <v>0</v>
      </c>
      <c r="Q10567">
        <v>0</v>
      </c>
    </row>
    <row r="10568" spans="1:17" x14ac:dyDescent="0.2">
      <c r="A10568" t="s">
        <v>28306</v>
      </c>
      <c r="B10568" t="s">
        <v>89</v>
      </c>
      <c r="C10568" t="s">
        <v>232</v>
      </c>
      <c r="D10568" t="s">
        <v>17736</v>
      </c>
      <c r="E10568" t="s">
        <v>81</v>
      </c>
      <c r="F10568" t="s">
        <v>4941</v>
      </c>
      <c r="G10568">
        <v>0</v>
      </c>
      <c r="H10568">
        <v>64</v>
      </c>
      <c r="I10568">
        <v>8</v>
      </c>
      <c r="J10568">
        <v>49</v>
      </c>
      <c r="K10568">
        <v>5</v>
      </c>
      <c r="L10568">
        <v>2</v>
      </c>
      <c r="M10568">
        <v>0</v>
      </c>
      <c r="N10568">
        <v>0</v>
      </c>
      <c r="O10568">
        <v>0</v>
      </c>
      <c r="P10568">
        <v>0</v>
      </c>
      <c r="Q10568">
        <v>0</v>
      </c>
    </row>
    <row r="10569" spans="1:17" x14ac:dyDescent="0.2">
      <c r="A10569" t="s">
        <v>28307</v>
      </c>
      <c r="B10569" t="s">
        <v>89</v>
      </c>
      <c r="C10569" t="s">
        <v>232</v>
      </c>
      <c r="D10569" t="s">
        <v>17736</v>
      </c>
      <c r="E10569" t="s">
        <v>81</v>
      </c>
      <c r="F10569" t="s">
        <v>4943</v>
      </c>
      <c r="G10569">
        <v>0</v>
      </c>
      <c r="H10569">
        <v>0</v>
      </c>
      <c r="I10569">
        <v>0</v>
      </c>
      <c r="J10569">
        <v>0</v>
      </c>
      <c r="K10569">
        <v>0</v>
      </c>
      <c r="L10569">
        <v>0</v>
      </c>
      <c r="M10569">
        <v>64</v>
      </c>
      <c r="N10569">
        <v>0</v>
      </c>
      <c r="O10569">
        <v>0</v>
      </c>
      <c r="P10569">
        <v>0</v>
      </c>
      <c r="Q10569">
        <v>0</v>
      </c>
    </row>
    <row r="10570" spans="1:17" x14ac:dyDescent="0.2">
      <c r="A10570" t="s">
        <v>28308</v>
      </c>
      <c r="B10570" t="s">
        <v>89</v>
      </c>
      <c r="C10570" t="s">
        <v>232</v>
      </c>
      <c r="D10570" t="s">
        <v>17736</v>
      </c>
      <c r="E10570" t="s">
        <v>81</v>
      </c>
      <c r="F10570" t="s">
        <v>4925</v>
      </c>
      <c r="G10570">
        <v>0</v>
      </c>
      <c r="H10570">
        <v>0</v>
      </c>
      <c r="I10570">
        <v>0</v>
      </c>
      <c r="J10570">
        <v>0</v>
      </c>
      <c r="K10570">
        <v>0</v>
      </c>
      <c r="L10570">
        <v>0</v>
      </c>
      <c r="M10570">
        <v>0</v>
      </c>
      <c r="N10570">
        <v>31</v>
      </c>
      <c r="O10570">
        <v>30</v>
      </c>
      <c r="P10570">
        <v>1</v>
      </c>
      <c r="Q10570">
        <v>0</v>
      </c>
    </row>
    <row r="10571" spans="1:17" x14ac:dyDescent="0.2">
      <c r="A10571" t="s">
        <v>28309</v>
      </c>
      <c r="B10571" t="s">
        <v>89</v>
      </c>
      <c r="C10571" t="s">
        <v>232</v>
      </c>
      <c r="D10571" t="s">
        <v>17736</v>
      </c>
      <c r="E10571" t="s">
        <v>81</v>
      </c>
      <c r="F10571" t="s">
        <v>4927</v>
      </c>
      <c r="G10571">
        <v>0</v>
      </c>
      <c r="H10571">
        <v>0</v>
      </c>
      <c r="I10571">
        <v>0</v>
      </c>
      <c r="J10571">
        <v>0</v>
      </c>
      <c r="K10571">
        <v>0</v>
      </c>
      <c r="L10571">
        <v>0</v>
      </c>
      <c r="M10571">
        <v>0</v>
      </c>
      <c r="N10571">
        <v>15</v>
      </c>
      <c r="O10571">
        <v>14</v>
      </c>
      <c r="P10571">
        <v>1</v>
      </c>
      <c r="Q10571">
        <v>0</v>
      </c>
    </row>
    <row r="10572" spans="1:17" x14ac:dyDescent="0.2">
      <c r="A10572" t="s">
        <v>28310</v>
      </c>
      <c r="B10572" t="s">
        <v>89</v>
      </c>
      <c r="C10572" t="s">
        <v>232</v>
      </c>
      <c r="D10572" t="s">
        <v>17736</v>
      </c>
      <c r="E10572" t="s">
        <v>81</v>
      </c>
      <c r="F10572" t="s">
        <v>17734</v>
      </c>
      <c r="G10572">
        <v>64</v>
      </c>
      <c r="H10572">
        <v>0</v>
      </c>
      <c r="I10572">
        <v>0</v>
      </c>
      <c r="J10572">
        <v>0</v>
      </c>
      <c r="K10572">
        <v>0</v>
      </c>
      <c r="L10572">
        <v>0</v>
      </c>
      <c r="M10572">
        <v>0</v>
      </c>
      <c r="N10572">
        <v>0</v>
      </c>
      <c r="O10572">
        <v>0</v>
      </c>
      <c r="P10572">
        <v>0</v>
      </c>
      <c r="Q10572">
        <v>0</v>
      </c>
    </row>
    <row r="10573" spans="1:17" x14ac:dyDescent="0.2">
      <c r="A10573" t="s">
        <v>28311</v>
      </c>
      <c r="B10573" t="s">
        <v>89</v>
      </c>
      <c r="C10573" t="s">
        <v>232</v>
      </c>
      <c r="D10573" t="s">
        <v>17748</v>
      </c>
      <c r="E10573" t="s">
        <v>83</v>
      </c>
      <c r="F10573" t="s">
        <v>17749</v>
      </c>
      <c r="G10573">
        <v>0</v>
      </c>
      <c r="H10573">
        <v>0</v>
      </c>
      <c r="I10573">
        <v>0</v>
      </c>
      <c r="J10573">
        <v>0</v>
      </c>
      <c r="K10573">
        <v>0</v>
      </c>
      <c r="L10573">
        <v>0</v>
      </c>
      <c r="M10573">
        <v>0</v>
      </c>
      <c r="N10573">
        <v>2</v>
      </c>
      <c r="O10573">
        <v>2</v>
      </c>
      <c r="P10573">
        <v>0</v>
      </c>
      <c r="Q10573">
        <v>0</v>
      </c>
    </row>
    <row r="10574" spans="1:17" x14ac:dyDescent="0.2">
      <c r="A10574" t="s">
        <v>28312</v>
      </c>
      <c r="B10574" t="s">
        <v>89</v>
      </c>
      <c r="C10574" t="s">
        <v>232</v>
      </c>
      <c r="D10574" t="s">
        <v>17748</v>
      </c>
      <c r="E10574" t="s">
        <v>83</v>
      </c>
      <c r="F10574" t="s">
        <v>17734</v>
      </c>
      <c r="G10574">
        <v>2</v>
      </c>
      <c r="H10574">
        <v>0</v>
      </c>
      <c r="I10574">
        <v>0</v>
      </c>
      <c r="J10574">
        <v>0</v>
      </c>
      <c r="K10574">
        <v>0</v>
      </c>
      <c r="L10574">
        <v>0</v>
      </c>
      <c r="M10574">
        <v>0</v>
      </c>
      <c r="N10574">
        <v>0</v>
      </c>
      <c r="O10574">
        <v>0</v>
      </c>
      <c r="P10574">
        <v>0</v>
      </c>
      <c r="Q10574">
        <v>0</v>
      </c>
    </row>
    <row r="10575" spans="1:17" x14ac:dyDescent="0.2">
      <c r="A10575" t="s">
        <v>28313</v>
      </c>
      <c r="B10575" t="s">
        <v>89</v>
      </c>
      <c r="C10575" t="s">
        <v>232</v>
      </c>
      <c r="D10575" t="s">
        <v>17748</v>
      </c>
      <c r="E10575" t="s">
        <v>81</v>
      </c>
      <c r="F10575" t="s">
        <v>17749</v>
      </c>
      <c r="G10575">
        <v>0</v>
      </c>
      <c r="H10575">
        <v>0</v>
      </c>
      <c r="I10575">
        <v>0</v>
      </c>
      <c r="J10575">
        <v>0</v>
      </c>
      <c r="K10575">
        <v>0</v>
      </c>
      <c r="L10575">
        <v>0</v>
      </c>
      <c r="M10575">
        <v>0</v>
      </c>
      <c r="N10575">
        <v>1</v>
      </c>
      <c r="O10575">
        <v>1</v>
      </c>
      <c r="P10575">
        <v>0</v>
      </c>
      <c r="Q10575">
        <v>0</v>
      </c>
    </row>
    <row r="10576" spans="1:17" x14ac:dyDescent="0.2">
      <c r="A10576" t="s">
        <v>28314</v>
      </c>
      <c r="B10576" t="s">
        <v>89</v>
      </c>
      <c r="C10576" t="s">
        <v>232</v>
      </c>
      <c r="D10576" t="s">
        <v>17748</v>
      </c>
      <c r="E10576" t="s">
        <v>81</v>
      </c>
      <c r="F10576" t="s">
        <v>17734</v>
      </c>
      <c r="G10576">
        <v>1</v>
      </c>
      <c r="H10576">
        <v>0</v>
      </c>
      <c r="I10576">
        <v>0</v>
      </c>
      <c r="J10576">
        <v>0</v>
      </c>
      <c r="K10576">
        <v>0</v>
      </c>
      <c r="L10576">
        <v>0</v>
      </c>
      <c r="M10576">
        <v>0</v>
      </c>
      <c r="N10576">
        <v>0</v>
      </c>
      <c r="O10576">
        <v>0</v>
      </c>
      <c r="P10576">
        <v>0</v>
      </c>
      <c r="Q10576">
        <v>0</v>
      </c>
    </row>
    <row r="10577" spans="1:17" x14ac:dyDescent="0.2">
      <c r="A10577" t="s">
        <v>28315</v>
      </c>
      <c r="B10577" t="s">
        <v>89</v>
      </c>
      <c r="C10577" t="s">
        <v>232</v>
      </c>
      <c r="D10577" t="s">
        <v>17754</v>
      </c>
      <c r="E10577" t="s">
        <v>83</v>
      </c>
      <c r="F10577" t="s">
        <v>17734</v>
      </c>
      <c r="G10577">
        <v>29</v>
      </c>
      <c r="H10577">
        <v>0</v>
      </c>
      <c r="I10577">
        <v>0</v>
      </c>
      <c r="J10577">
        <v>0</v>
      </c>
      <c r="K10577">
        <v>0</v>
      </c>
      <c r="L10577">
        <v>0</v>
      </c>
      <c r="M10577">
        <v>0</v>
      </c>
      <c r="N10577">
        <v>0</v>
      </c>
      <c r="O10577">
        <v>0</v>
      </c>
      <c r="P10577">
        <v>0</v>
      </c>
      <c r="Q10577">
        <v>0</v>
      </c>
    </row>
    <row r="10578" spans="1:17" x14ac:dyDescent="0.2">
      <c r="A10578" t="s">
        <v>28316</v>
      </c>
      <c r="B10578" t="s">
        <v>89</v>
      </c>
      <c r="C10578" t="s">
        <v>232</v>
      </c>
      <c r="D10578" t="s">
        <v>17754</v>
      </c>
      <c r="E10578" t="s">
        <v>81</v>
      </c>
      <c r="F10578" t="s">
        <v>17734</v>
      </c>
      <c r="G10578">
        <v>15</v>
      </c>
      <c r="H10578">
        <v>0</v>
      </c>
      <c r="I10578">
        <v>0</v>
      </c>
      <c r="J10578">
        <v>0</v>
      </c>
      <c r="K10578">
        <v>0</v>
      </c>
      <c r="L10578">
        <v>0</v>
      </c>
      <c r="M10578">
        <v>0</v>
      </c>
      <c r="N10578">
        <v>0</v>
      </c>
      <c r="O10578">
        <v>0</v>
      </c>
      <c r="P10578">
        <v>0</v>
      </c>
      <c r="Q10578">
        <v>0</v>
      </c>
    </row>
    <row r="10579" spans="1:17" x14ac:dyDescent="0.2">
      <c r="A10579" t="s">
        <v>28317</v>
      </c>
      <c r="B10579" t="s">
        <v>89</v>
      </c>
      <c r="C10579" t="s">
        <v>233</v>
      </c>
      <c r="D10579" t="s">
        <v>17768</v>
      </c>
      <c r="E10579" t="s">
        <v>81</v>
      </c>
      <c r="F10579" t="s">
        <v>17734</v>
      </c>
      <c r="G10579">
        <v>2</v>
      </c>
      <c r="H10579">
        <v>0</v>
      </c>
      <c r="I10579">
        <v>0</v>
      </c>
      <c r="J10579">
        <v>0</v>
      </c>
      <c r="K10579">
        <v>0</v>
      </c>
      <c r="L10579">
        <v>0</v>
      </c>
      <c r="M10579">
        <v>0</v>
      </c>
      <c r="N10579">
        <v>0</v>
      </c>
      <c r="O10579">
        <v>0</v>
      </c>
      <c r="P10579">
        <v>0</v>
      </c>
      <c r="Q10579">
        <v>0</v>
      </c>
    </row>
    <row r="10580" spans="1:17" x14ac:dyDescent="0.2">
      <c r="A10580" t="s">
        <v>28318</v>
      </c>
      <c r="B10580" t="s">
        <v>89</v>
      </c>
      <c r="C10580" t="s">
        <v>233</v>
      </c>
      <c r="D10580" t="s">
        <v>17736</v>
      </c>
      <c r="E10580" t="s">
        <v>83</v>
      </c>
      <c r="F10580" t="s">
        <v>4929</v>
      </c>
      <c r="G10580">
        <v>0</v>
      </c>
      <c r="H10580">
        <v>11</v>
      </c>
      <c r="I10580">
        <v>1</v>
      </c>
      <c r="J10580">
        <v>9</v>
      </c>
      <c r="K10580">
        <v>1</v>
      </c>
      <c r="L10580">
        <v>0</v>
      </c>
      <c r="M10580">
        <v>0</v>
      </c>
      <c r="N10580">
        <v>0</v>
      </c>
      <c r="O10580">
        <v>0</v>
      </c>
      <c r="P10580">
        <v>0</v>
      </c>
      <c r="Q10580">
        <v>0</v>
      </c>
    </row>
    <row r="10581" spans="1:17" x14ac:dyDescent="0.2">
      <c r="A10581" t="s">
        <v>28319</v>
      </c>
      <c r="B10581" t="s">
        <v>89</v>
      </c>
      <c r="C10581" t="s">
        <v>233</v>
      </c>
      <c r="D10581" t="s">
        <v>17736</v>
      </c>
      <c r="E10581" t="s">
        <v>83</v>
      </c>
      <c r="F10581" t="s">
        <v>4931</v>
      </c>
      <c r="G10581">
        <v>0</v>
      </c>
      <c r="H10581">
        <v>11</v>
      </c>
      <c r="I10581">
        <v>1</v>
      </c>
      <c r="J10581">
        <v>8</v>
      </c>
      <c r="K10581">
        <v>2</v>
      </c>
      <c r="L10581">
        <v>0</v>
      </c>
      <c r="M10581">
        <v>0</v>
      </c>
      <c r="N10581">
        <v>0</v>
      </c>
      <c r="O10581">
        <v>0</v>
      </c>
      <c r="P10581">
        <v>0</v>
      </c>
      <c r="Q10581">
        <v>0</v>
      </c>
    </row>
    <row r="10582" spans="1:17" x14ac:dyDescent="0.2">
      <c r="A10582" t="s">
        <v>28320</v>
      </c>
      <c r="B10582" t="s">
        <v>89</v>
      </c>
      <c r="C10582" t="s">
        <v>233</v>
      </c>
      <c r="D10582" t="s">
        <v>17736</v>
      </c>
      <c r="E10582" t="s">
        <v>83</v>
      </c>
      <c r="F10582" t="s">
        <v>4933</v>
      </c>
      <c r="G10582">
        <v>0</v>
      </c>
      <c r="H10582">
        <v>0</v>
      </c>
      <c r="I10582">
        <v>0</v>
      </c>
      <c r="J10582">
        <v>0</v>
      </c>
      <c r="K10582">
        <v>0</v>
      </c>
      <c r="L10582">
        <v>0</v>
      </c>
      <c r="M10582">
        <v>11</v>
      </c>
      <c r="N10582">
        <v>0</v>
      </c>
      <c r="O10582">
        <v>0</v>
      </c>
      <c r="P10582">
        <v>0</v>
      </c>
      <c r="Q10582">
        <v>0</v>
      </c>
    </row>
    <row r="10583" spans="1:17" x14ac:dyDescent="0.2">
      <c r="A10583" t="s">
        <v>28321</v>
      </c>
      <c r="B10583" t="s">
        <v>89</v>
      </c>
      <c r="C10583" t="s">
        <v>233</v>
      </c>
      <c r="D10583" t="s">
        <v>17736</v>
      </c>
      <c r="E10583" t="s">
        <v>83</v>
      </c>
      <c r="F10583" t="s">
        <v>4935</v>
      </c>
      <c r="G10583">
        <v>0</v>
      </c>
      <c r="H10583">
        <v>11</v>
      </c>
      <c r="I10583">
        <v>1</v>
      </c>
      <c r="J10583">
        <v>8</v>
      </c>
      <c r="K10583">
        <v>2</v>
      </c>
      <c r="L10583">
        <v>0</v>
      </c>
      <c r="M10583">
        <v>0</v>
      </c>
      <c r="N10583">
        <v>0</v>
      </c>
      <c r="O10583">
        <v>0</v>
      </c>
      <c r="P10583">
        <v>0</v>
      </c>
      <c r="Q10583">
        <v>0</v>
      </c>
    </row>
    <row r="10584" spans="1:17" x14ac:dyDescent="0.2">
      <c r="A10584" t="s">
        <v>28322</v>
      </c>
      <c r="B10584" t="s">
        <v>89</v>
      </c>
      <c r="C10584" t="s">
        <v>233</v>
      </c>
      <c r="D10584" t="s">
        <v>17736</v>
      </c>
      <c r="E10584" t="s">
        <v>83</v>
      </c>
      <c r="F10584" t="s">
        <v>4937</v>
      </c>
      <c r="G10584">
        <v>0</v>
      </c>
      <c r="H10584">
        <v>11</v>
      </c>
      <c r="I10584">
        <v>1</v>
      </c>
      <c r="J10584">
        <v>8</v>
      </c>
      <c r="K10584">
        <v>2</v>
      </c>
      <c r="L10584">
        <v>0</v>
      </c>
      <c r="M10584">
        <v>0</v>
      </c>
      <c r="N10584">
        <v>0</v>
      </c>
      <c r="O10584">
        <v>0</v>
      </c>
      <c r="P10584">
        <v>0</v>
      </c>
      <c r="Q10584">
        <v>0</v>
      </c>
    </row>
    <row r="10585" spans="1:17" x14ac:dyDescent="0.2">
      <c r="A10585" t="s">
        <v>28323</v>
      </c>
      <c r="B10585" t="s">
        <v>89</v>
      </c>
      <c r="C10585" t="s">
        <v>233</v>
      </c>
      <c r="D10585" t="s">
        <v>17736</v>
      </c>
      <c r="E10585" t="s">
        <v>83</v>
      </c>
      <c r="F10585" t="s">
        <v>4939</v>
      </c>
      <c r="G10585">
        <v>0</v>
      </c>
      <c r="H10585">
        <v>0</v>
      </c>
      <c r="I10585">
        <v>0</v>
      </c>
      <c r="J10585">
        <v>0</v>
      </c>
      <c r="K10585">
        <v>0</v>
      </c>
      <c r="L10585">
        <v>0</v>
      </c>
      <c r="M10585">
        <v>11</v>
      </c>
      <c r="N10585">
        <v>0</v>
      </c>
      <c r="O10585">
        <v>0</v>
      </c>
      <c r="P10585">
        <v>0</v>
      </c>
      <c r="Q10585">
        <v>0</v>
      </c>
    </row>
    <row r="10586" spans="1:17" x14ac:dyDescent="0.2">
      <c r="A10586" t="s">
        <v>28324</v>
      </c>
      <c r="B10586" t="s">
        <v>89</v>
      </c>
      <c r="C10586" t="s">
        <v>233</v>
      </c>
      <c r="D10586" t="s">
        <v>17736</v>
      </c>
      <c r="E10586" t="s">
        <v>83</v>
      </c>
      <c r="F10586" t="s">
        <v>4941</v>
      </c>
      <c r="G10586">
        <v>0</v>
      </c>
      <c r="H10586">
        <v>11</v>
      </c>
      <c r="I10586">
        <v>1</v>
      </c>
      <c r="J10586">
        <v>8</v>
      </c>
      <c r="K10586">
        <v>2</v>
      </c>
      <c r="L10586">
        <v>0</v>
      </c>
      <c r="M10586">
        <v>0</v>
      </c>
      <c r="N10586">
        <v>0</v>
      </c>
      <c r="O10586">
        <v>0</v>
      </c>
      <c r="P10586">
        <v>0</v>
      </c>
      <c r="Q10586">
        <v>0</v>
      </c>
    </row>
    <row r="10587" spans="1:17" x14ac:dyDescent="0.2">
      <c r="A10587" t="s">
        <v>28325</v>
      </c>
      <c r="B10587" t="s">
        <v>89</v>
      </c>
      <c r="C10587" t="s">
        <v>233</v>
      </c>
      <c r="D10587" t="s">
        <v>17736</v>
      </c>
      <c r="E10587" t="s">
        <v>83</v>
      </c>
      <c r="F10587" t="s">
        <v>4943</v>
      </c>
      <c r="G10587">
        <v>0</v>
      </c>
      <c r="H10587">
        <v>0</v>
      </c>
      <c r="I10587">
        <v>0</v>
      </c>
      <c r="J10587">
        <v>0</v>
      </c>
      <c r="K10587">
        <v>0</v>
      </c>
      <c r="L10587">
        <v>0</v>
      </c>
      <c r="M10587">
        <v>11</v>
      </c>
      <c r="N10587">
        <v>0</v>
      </c>
      <c r="O10587">
        <v>0</v>
      </c>
      <c r="P10587">
        <v>0</v>
      </c>
      <c r="Q10587">
        <v>0</v>
      </c>
    </row>
    <row r="10588" spans="1:17" x14ac:dyDescent="0.2">
      <c r="A10588" t="s">
        <v>28326</v>
      </c>
      <c r="B10588" t="s">
        <v>89</v>
      </c>
      <c r="C10588" t="s">
        <v>227</v>
      </c>
      <c r="D10588" t="s">
        <v>17754</v>
      </c>
      <c r="E10588" t="s">
        <v>81</v>
      </c>
      <c r="F10588" t="s">
        <v>17734</v>
      </c>
      <c r="G10588">
        <v>4</v>
      </c>
      <c r="H10588">
        <v>0</v>
      </c>
      <c r="I10588">
        <v>0</v>
      </c>
      <c r="J10588">
        <v>0</v>
      </c>
      <c r="K10588">
        <v>0</v>
      </c>
      <c r="L10588">
        <v>0</v>
      </c>
      <c r="M10588">
        <v>0</v>
      </c>
      <c r="N10588">
        <v>0</v>
      </c>
      <c r="O10588">
        <v>0</v>
      </c>
      <c r="P10588">
        <v>0</v>
      </c>
      <c r="Q10588">
        <v>0</v>
      </c>
    </row>
    <row r="10589" spans="1:17" x14ac:dyDescent="0.2">
      <c r="A10589" t="s">
        <v>28327</v>
      </c>
      <c r="B10589" t="s">
        <v>89</v>
      </c>
      <c r="C10589" t="s">
        <v>228</v>
      </c>
      <c r="D10589" t="s">
        <v>17736</v>
      </c>
      <c r="E10589" t="s">
        <v>83</v>
      </c>
      <c r="F10589" t="s">
        <v>4929</v>
      </c>
      <c r="G10589">
        <v>0</v>
      </c>
      <c r="H10589">
        <v>7</v>
      </c>
      <c r="I10589">
        <v>0</v>
      </c>
      <c r="J10589">
        <v>7</v>
      </c>
      <c r="K10589">
        <v>0</v>
      </c>
      <c r="L10589">
        <v>0</v>
      </c>
      <c r="M10589">
        <v>0</v>
      </c>
      <c r="N10589">
        <v>0</v>
      </c>
      <c r="O10589">
        <v>0</v>
      </c>
      <c r="P10589">
        <v>0</v>
      </c>
      <c r="Q10589">
        <v>0</v>
      </c>
    </row>
    <row r="10590" spans="1:17" x14ac:dyDescent="0.2">
      <c r="A10590" t="s">
        <v>28328</v>
      </c>
      <c r="B10590" t="s">
        <v>89</v>
      </c>
      <c r="C10590" t="s">
        <v>228</v>
      </c>
      <c r="D10590" t="s">
        <v>17736</v>
      </c>
      <c r="E10590" t="s">
        <v>83</v>
      </c>
      <c r="F10590" t="s">
        <v>4931</v>
      </c>
      <c r="G10590">
        <v>0</v>
      </c>
      <c r="H10590">
        <v>7</v>
      </c>
      <c r="I10590">
        <v>0</v>
      </c>
      <c r="J10590">
        <v>7</v>
      </c>
      <c r="K10590">
        <v>0</v>
      </c>
      <c r="L10590">
        <v>0</v>
      </c>
      <c r="M10590">
        <v>0</v>
      </c>
      <c r="N10590">
        <v>0</v>
      </c>
      <c r="O10590">
        <v>0</v>
      </c>
      <c r="P10590">
        <v>0</v>
      </c>
      <c r="Q10590">
        <v>0</v>
      </c>
    </row>
    <row r="10591" spans="1:17" x14ac:dyDescent="0.2">
      <c r="A10591" t="s">
        <v>28329</v>
      </c>
      <c r="B10591" t="s">
        <v>89</v>
      </c>
      <c r="C10591" t="s">
        <v>228</v>
      </c>
      <c r="D10591" t="s">
        <v>17736</v>
      </c>
      <c r="E10591" t="s">
        <v>83</v>
      </c>
      <c r="F10591" t="s">
        <v>4933</v>
      </c>
      <c r="G10591">
        <v>0</v>
      </c>
      <c r="H10591">
        <v>0</v>
      </c>
      <c r="I10591">
        <v>0</v>
      </c>
      <c r="J10591">
        <v>0</v>
      </c>
      <c r="K10591">
        <v>0</v>
      </c>
      <c r="L10591">
        <v>0</v>
      </c>
      <c r="M10591">
        <v>7</v>
      </c>
      <c r="N10591">
        <v>0</v>
      </c>
      <c r="O10591">
        <v>0</v>
      </c>
      <c r="P10591">
        <v>0</v>
      </c>
      <c r="Q10591">
        <v>0</v>
      </c>
    </row>
    <row r="10592" spans="1:17" x14ac:dyDescent="0.2">
      <c r="A10592" t="s">
        <v>28330</v>
      </c>
      <c r="B10592" t="s">
        <v>89</v>
      </c>
      <c r="C10592" t="s">
        <v>228</v>
      </c>
      <c r="D10592" t="s">
        <v>17736</v>
      </c>
      <c r="E10592" t="s">
        <v>83</v>
      </c>
      <c r="F10592" t="s">
        <v>4935</v>
      </c>
      <c r="G10592">
        <v>0</v>
      </c>
      <c r="H10592">
        <v>7</v>
      </c>
      <c r="I10592">
        <v>0</v>
      </c>
      <c r="J10592">
        <v>7</v>
      </c>
      <c r="K10592">
        <v>0</v>
      </c>
      <c r="L10592">
        <v>0</v>
      </c>
      <c r="M10592">
        <v>0</v>
      </c>
      <c r="N10592">
        <v>0</v>
      </c>
      <c r="O10592">
        <v>0</v>
      </c>
      <c r="P10592">
        <v>0</v>
      </c>
      <c r="Q10592">
        <v>0</v>
      </c>
    </row>
    <row r="10593" spans="1:17" x14ac:dyDescent="0.2">
      <c r="A10593" t="s">
        <v>28331</v>
      </c>
      <c r="B10593" t="s">
        <v>89</v>
      </c>
      <c r="C10593" t="s">
        <v>228</v>
      </c>
      <c r="D10593" t="s">
        <v>17736</v>
      </c>
      <c r="E10593" t="s">
        <v>83</v>
      </c>
      <c r="F10593" t="s">
        <v>4937</v>
      </c>
      <c r="G10593">
        <v>0</v>
      </c>
      <c r="H10593">
        <v>7</v>
      </c>
      <c r="I10593">
        <v>0</v>
      </c>
      <c r="J10593">
        <v>7</v>
      </c>
      <c r="K10593">
        <v>0</v>
      </c>
      <c r="L10593">
        <v>0</v>
      </c>
      <c r="M10593">
        <v>0</v>
      </c>
      <c r="N10593">
        <v>0</v>
      </c>
      <c r="O10593">
        <v>0</v>
      </c>
      <c r="P10593">
        <v>0</v>
      </c>
      <c r="Q10593">
        <v>0</v>
      </c>
    </row>
    <row r="10594" spans="1:17" x14ac:dyDescent="0.2">
      <c r="A10594" t="s">
        <v>28332</v>
      </c>
      <c r="B10594" t="s">
        <v>89</v>
      </c>
      <c r="C10594" t="s">
        <v>228</v>
      </c>
      <c r="D10594" t="s">
        <v>17736</v>
      </c>
      <c r="E10594" t="s">
        <v>83</v>
      </c>
      <c r="F10594" t="s">
        <v>4939</v>
      </c>
      <c r="G10594">
        <v>0</v>
      </c>
      <c r="H10594">
        <v>0</v>
      </c>
      <c r="I10594">
        <v>0</v>
      </c>
      <c r="J10594">
        <v>0</v>
      </c>
      <c r="K10594">
        <v>0</v>
      </c>
      <c r="L10594">
        <v>0</v>
      </c>
      <c r="M10594">
        <v>7</v>
      </c>
      <c r="N10594">
        <v>0</v>
      </c>
      <c r="O10594">
        <v>0</v>
      </c>
      <c r="P10594">
        <v>0</v>
      </c>
      <c r="Q10594">
        <v>0</v>
      </c>
    </row>
    <row r="10595" spans="1:17" x14ac:dyDescent="0.2">
      <c r="A10595" t="s">
        <v>28333</v>
      </c>
      <c r="B10595" t="s">
        <v>89</v>
      </c>
      <c r="C10595" t="s">
        <v>228</v>
      </c>
      <c r="D10595" t="s">
        <v>17736</v>
      </c>
      <c r="E10595" t="s">
        <v>83</v>
      </c>
      <c r="F10595" t="s">
        <v>4941</v>
      </c>
      <c r="G10595">
        <v>0</v>
      </c>
      <c r="H10595">
        <v>7</v>
      </c>
      <c r="I10595">
        <v>0</v>
      </c>
      <c r="J10595">
        <v>7</v>
      </c>
      <c r="K10595">
        <v>0</v>
      </c>
      <c r="L10595">
        <v>0</v>
      </c>
      <c r="M10595">
        <v>0</v>
      </c>
      <c r="N10595">
        <v>0</v>
      </c>
      <c r="O10595">
        <v>0</v>
      </c>
      <c r="P10595">
        <v>0</v>
      </c>
      <c r="Q10595">
        <v>0</v>
      </c>
    </row>
    <row r="10596" spans="1:17" x14ac:dyDescent="0.2">
      <c r="A10596" t="s">
        <v>28334</v>
      </c>
      <c r="B10596" t="s">
        <v>89</v>
      </c>
      <c r="C10596" t="s">
        <v>228</v>
      </c>
      <c r="D10596" t="s">
        <v>17736</v>
      </c>
      <c r="E10596" t="s">
        <v>83</v>
      </c>
      <c r="F10596" t="s">
        <v>4943</v>
      </c>
      <c r="G10596">
        <v>0</v>
      </c>
      <c r="H10596">
        <v>0</v>
      </c>
      <c r="I10596">
        <v>0</v>
      </c>
      <c r="J10596">
        <v>0</v>
      </c>
      <c r="K10596">
        <v>0</v>
      </c>
      <c r="L10596">
        <v>0</v>
      </c>
      <c r="M10596">
        <v>7</v>
      </c>
      <c r="N10596">
        <v>0</v>
      </c>
      <c r="O10596">
        <v>0</v>
      </c>
      <c r="P10596">
        <v>0</v>
      </c>
      <c r="Q10596">
        <v>0</v>
      </c>
    </row>
    <row r="10597" spans="1:17" x14ac:dyDescent="0.2">
      <c r="A10597" t="s">
        <v>28335</v>
      </c>
      <c r="B10597" t="s">
        <v>89</v>
      </c>
      <c r="C10597" t="s">
        <v>228</v>
      </c>
      <c r="D10597" t="s">
        <v>17736</v>
      </c>
      <c r="E10597" t="s">
        <v>83</v>
      </c>
      <c r="F10597" t="s">
        <v>4925</v>
      </c>
      <c r="G10597">
        <v>0</v>
      </c>
      <c r="H10597">
        <v>0</v>
      </c>
      <c r="I10597">
        <v>0</v>
      </c>
      <c r="J10597">
        <v>0</v>
      </c>
      <c r="K10597">
        <v>0</v>
      </c>
      <c r="L10597">
        <v>0</v>
      </c>
      <c r="M10597">
        <v>0</v>
      </c>
      <c r="N10597">
        <v>5</v>
      </c>
      <c r="O10597">
        <v>5</v>
      </c>
      <c r="P10597">
        <v>0</v>
      </c>
      <c r="Q10597">
        <v>0</v>
      </c>
    </row>
    <row r="10598" spans="1:17" x14ac:dyDescent="0.2">
      <c r="A10598" t="s">
        <v>28336</v>
      </c>
      <c r="B10598" t="s">
        <v>89</v>
      </c>
      <c r="C10598" t="s">
        <v>228</v>
      </c>
      <c r="D10598" t="s">
        <v>17736</v>
      </c>
      <c r="E10598" t="s">
        <v>83</v>
      </c>
      <c r="F10598" t="s">
        <v>4927</v>
      </c>
      <c r="G10598">
        <v>0</v>
      </c>
      <c r="H10598">
        <v>0</v>
      </c>
      <c r="I10598">
        <v>0</v>
      </c>
      <c r="J10598">
        <v>0</v>
      </c>
      <c r="K10598">
        <v>0</v>
      </c>
      <c r="L10598">
        <v>0</v>
      </c>
      <c r="M10598">
        <v>0</v>
      </c>
      <c r="N10598">
        <v>4</v>
      </c>
      <c r="O10598">
        <v>4</v>
      </c>
      <c r="P10598">
        <v>0</v>
      </c>
      <c r="Q10598">
        <v>0</v>
      </c>
    </row>
    <row r="10599" spans="1:17" x14ac:dyDescent="0.2">
      <c r="A10599" t="s">
        <v>28337</v>
      </c>
      <c r="B10599" t="s">
        <v>89</v>
      </c>
      <c r="C10599" t="s">
        <v>228</v>
      </c>
      <c r="D10599" t="s">
        <v>17736</v>
      </c>
      <c r="E10599" t="s">
        <v>83</v>
      </c>
      <c r="F10599" t="s">
        <v>17734</v>
      </c>
      <c r="G10599">
        <v>7</v>
      </c>
      <c r="H10599">
        <v>0</v>
      </c>
      <c r="I10599">
        <v>0</v>
      </c>
      <c r="J10599">
        <v>0</v>
      </c>
      <c r="K10599">
        <v>0</v>
      </c>
      <c r="L10599">
        <v>0</v>
      </c>
      <c r="M10599">
        <v>0</v>
      </c>
      <c r="N10599">
        <v>0</v>
      </c>
      <c r="O10599">
        <v>0</v>
      </c>
      <c r="P10599">
        <v>0</v>
      </c>
      <c r="Q10599">
        <v>0</v>
      </c>
    </row>
    <row r="10600" spans="1:17" x14ac:dyDescent="0.2">
      <c r="A10600" t="s">
        <v>28338</v>
      </c>
      <c r="B10600" t="s">
        <v>89</v>
      </c>
      <c r="C10600" t="s">
        <v>228</v>
      </c>
      <c r="D10600" t="s">
        <v>17736</v>
      </c>
      <c r="E10600" t="s">
        <v>81</v>
      </c>
      <c r="F10600" t="s">
        <v>4929</v>
      </c>
      <c r="G10600">
        <v>0</v>
      </c>
      <c r="H10600">
        <v>5</v>
      </c>
      <c r="I10600">
        <v>2</v>
      </c>
      <c r="J10600">
        <v>3</v>
      </c>
      <c r="K10600">
        <v>0</v>
      </c>
      <c r="L10600">
        <v>0</v>
      </c>
      <c r="M10600">
        <v>0</v>
      </c>
      <c r="N10600">
        <v>0</v>
      </c>
      <c r="O10600">
        <v>0</v>
      </c>
      <c r="P10600">
        <v>0</v>
      </c>
      <c r="Q10600">
        <v>0</v>
      </c>
    </row>
    <row r="10601" spans="1:17" x14ac:dyDescent="0.2">
      <c r="A10601" t="s">
        <v>28339</v>
      </c>
      <c r="B10601" t="s">
        <v>89</v>
      </c>
      <c r="C10601" t="s">
        <v>228</v>
      </c>
      <c r="D10601" t="s">
        <v>17736</v>
      </c>
      <c r="E10601" t="s">
        <v>81</v>
      </c>
      <c r="F10601" t="s">
        <v>4931</v>
      </c>
      <c r="G10601">
        <v>0</v>
      </c>
      <c r="H10601">
        <v>5</v>
      </c>
      <c r="I10601">
        <v>2</v>
      </c>
      <c r="J10601">
        <v>3</v>
      </c>
      <c r="K10601">
        <v>0</v>
      </c>
      <c r="L10601">
        <v>0</v>
      </c>
      <c r="M10601">
        <v>0</v>
      </c>
      <c r="N10601">
        <v>0</v>
      </c>
      <c r="O10601">
        <v>0</v>
      </c>
      <c r="P10601">
        <v>0</v>
      </c>
      <c r="Q10601">
        <v>0</v>
      </c>
    </row>
    <row r="10602" spans="1:17" x14ac:dyDescent="0.2">
      <c r="A10602" t="s">
        <v>28340</v>
      </c>
      <c r="B10602" t="s">
        <v>89</v>
      </c>
      <c r="C10602" t="s">
        <v>228</v>
      </c>
      <c r="D10602" t="s">
        <v>17736</v>
      </c>
      <c r="E10602" t="s">
        <v>81</v>
      </c>
      <c r="F10602" t="s">
        <v>4933</v>
      </c>
      <c r="G10602">
        <v>0</v>
      </c>
      <c r="H10602">
        <v>0</v>
      </c>
      <c r="I10602">
        <v>0</v>
      </c>
      <c r="J10602">
        <v>0</v>
      </c>
      <c r="K10602">
        <v>0</v>
      </c>
      <c r="L10602">
        <v>0</v>
      </c>
      <c r="M10602">
        <v>5</v>
      </c>
      <c r="N10602">
        <v>0</v>
      </c>
      <c r="O10602">
        <v>0</v>
      </c>
      <c r="P10602">
        <v>0</v>
      </c>
      <c r="Q10602">
        <v>0</v>
      </c>
    </row>
    <row r="10603" spans="1:17" x14ac:dyDescent="0.2">
      <c r="A10603" t="s">
        <v>28341</v>
      </c>
      <c r="B10603" t="s">
        <v>89</v>
      </c>
      <c r="C10603" t="s">
        <v>228</v>
      </c>
      <c r="D10603" t="s">
        <v>17736</v>
      </c>
      <c r="E10603" t="s">
        <v>81</v>
      </c>
      <c r="F10603" t="s">
        <v>4935</v>
      </c>
      <c r="G10603">
        <v>0</v>
      </c>
      <c r="H10603">
        <v>5</v>
      </c>
      <c r="I10603">
        <v>2</v>
      </c>
      <c r="J10603">
        <v>3</v>
      </c>
      <c r="K10603">
        <v>0</v>
      </c>
      <c r="L10603">
        <v>0</v>
      </c>
      <c r="M10603">
        <v>0</v>
      </c>
      <c r="N10603">
        <v>0</v>
      </c>
      <c r="O10603">
        <v>0</v>
      </c>
      <c r="P10603">
        <v>0</v>
      </c>
      <c r="Q10603">
        <v>0</v>
      </c>
    </row>
    <row r="10604" spans="1:17" x14ac:dyDescent="0.2">
      <c r="A10604" t="s">
        <v>28342</v>
      </c>
      <c r="B10604" t="s">
        <v>89</v>
      </c>
      <c r="C10604" t="s">
        <v>228</v>
      </c>
      <c r="D10604" t="s">
        <v>17736</v>
      </c>
      <c r="E10604" t="s">
        <v>81</v>
      </c>
      <c r="F10604" t="s">
        <v>4937</v>
      </c>
      <c r="G10604">
        <v>0</v>
      </c>
      <c r="H10604">
        <v>5</v>
      </c>
      <c r="I10604">
        <v>2</v>
      </c>
      <c r="J10604">
        <v>3</v>
      </c>
      <c r="K10604">
        <v>0</v>
      </c>
      <c r="L10604">
        <v>0</v>
      </c>
      <c r="M10604">
        <v>0</v>
      </c>
      <c r="N10604">
        <v>0</v>
      </c>
      <c r="O10604">
        <v>0</v>
      </c>
      <c r="P10604">
        <v>0</v>
      </c>
      <c r="Q10604">
        <v>0</v>
      </c>
    </row>
    <row r="10605" spans="1:17" x14ac:dyDescent="0.2">
      <c r="A10605" t="s">
        <v>28343</v>
      </c>
      <c r="B10605" t="s">
        <v>89</v>
      </c>
      <c r="C10605" t="s">
        <v>228</v>
      </c>
      <c r="D10605" t="s">
        <v>17736</v>
      </c>
      <c r="E10605" t="s">
        <v>81</v>
      </c>
      <c r="F10605" t="s">
        <v>4939</v>
      </c>
      <c r="G10605">
        <v>0</v>
      </c>
      <c r="H10605">
        <v>0</v>
      </c>
      <c r="I10605">
        <v>0</v>
      </c>
      <c r="J10605">
        <v>0</v>
      </c>
      <c r="K10605">
        <v>0</v>
      </c>
      <c r="L10605">
        <v>0</v>
      </c>
      <c r="M10605">
        <v>5</v>
      </c>
      <c r="N10605">
        <v>0</v>
      </c>
      <c r="O10605">
        <v>0</v>
      </c>
      <c r="P10605">
        <v>0</v>
      </c>
      <c r="Q10605">
        <v>0</v>
      </c>
    </row>
    <row r="10606" spans="1:17" x14ac:dyDescent="0.2">
      <c r="A10606" t="s">
        <v>28344</v>
      </c>
      <c r="B10606" t="s">
        <v>89</v>
      </c>
      <c r="C10606" t="s">
        <v>228</v>
      </c>
      <c r="D10606" t="s">
        <v>17736</v>
      </c>
      <c r="E10606" t="s">
        <v>81</v>
      </c>
      <c r="F10606" t="s">
        <v>4941</v>
      </c>
      <c r="G10606">
        <v>0</v>
      </c>
      <c r="H10606">
        <v>5</v>
      </c>
      <c r="I10606">
        <v>2</v>
      </c>
      <c r="J10606">
        <v>3</v>
      </c>
      <c r="K10606">
        <v>0</v>
      </c>
      <c r="L10606">
        <v>0</v>
      </c>
      <c r="M10606">
        <v>0</v>
      </c>
      <c r="N10606">
        <v>0</v>
      </c>
      <c r="O10606">
        <v>0</v>
      </c>
      <c r="P10606">
        <v>0</v>
      </c>
      <c r="Q10606">
        <v>0</v>
      </c>
    </row>
    <row r="10607" spans="1:17" x14ac:dyDescent="0.2">
      <c r="A10607" t="s">
        <v>28345</v>
      </c>
      <c r="B10607" t="s">
        <v>89</v>
      </c>
      <c r="C10607" t="s">
        <v>228</v>
      </c>
      <c r="D10607" t="s">
        <v>17736</v>
      </c>
      <c r="E10607" t="s">
        <v>81</v>
      </c>
      <c r="F10607" t="s">
        <v>4943</v>
      </c>
      <c r="G10607">
        <v>0</v>
      </c>
      <c r="H10607">
        <v>0</v>
      </c>
      <c r="I10607">
        <v>0</v>
      </c>
      <c r="J10607">
        <v>0</v>
      </c>
      <c r="K10607">
        <v>0</v>
      </c>
      <c r="L10607">
        <v>0</v>
      </c>
      <c r="M10607">
        <v>5</v>
      </c>
      <c r="N10607">
        <v>0</v>
      </c>
      <c r="O10607">
        <v>0</v>
      </c>
      <c r="P10607">
        <v>0</v>
      </c>
      <c r="Q10607">
        <v>0</v>
      </c>
    </row>
    <row r="10608" spans="1:17" x14ac:dyDescent="0.2">
      <c r="A10608" t="s">
        <v>28346</v>
      </c>
      <c r="B10608" t="s">
        <v>89</v>
      </c>
      <c r="C10608" t="s">
        <v>228</v>
      </c>
      <c r="D10608" t="s">
        <v>17736</v>
      </c>
      <c r="E10608" t="s">
        <v>81</v>
      </c>
      <c r="F10608" t="s">
        <v>4925</v>
      </c>
      <c r="G10608">
        <v>0</v>
      </c>
      <c r="H10608">
        <v>0</v>
      </c>
      <c r="I10608">
        <v>0</v>
      </c>
      <c r="J10608">
        <v>0</v>
      </c>
      <c r="K10608">
        <v>0</v>
      </c>
      <c r="L10608">
        <v>0</v>
      </c>
      <c r="M10608">
        <v>0</v>
      </c>
      <c r="N10608">
        <v>5</v>
      </c>
      <c r="O10608">
        <v>5</v>
      </c>
      <c r="P10608">
        <v>0</v>
      </c>
      <c r="Q10608">
        <v>0</v>
      </c>
    </row>
    <row r="10609" spans="1:17" x14ac:dyDescent="0.2">
      <c r="A10609" t="s">
        <v>28347</v>
      </c>
      <c r="B10609" t="s">
        <v>89</v>
      </c>
      <c r="C10609" t="s">
        <v>228</v>
      </c>
      <c r="D10609" t="s">
        <v>17736</v>
      </c>
      <c r="E10609" t="s">
        <v>81</v>
      </c>
      <c r="F10609" t="s">
        <v>4927</v>
      </c>
      <c r="G10609">
        <v>0</v>
      </c>
      <c r="H10609">
        <v>0</v>
      </c>
      <c r="I10609">
        <v>0</v>
      </c>
      <c r="J10609">
        <v>0</v>
      </c>
      <c r="K10609">
        <v>0</v>
      </c>
      <c r="L10609">
        <v>0</v>
      </c>
      <c r="M10609">
        <v>0</v>
      </c>
      <c r="N10609">
        <v>4</v>
      </c>
      <c r="O10609">
        <v>4</v>
      </c>
      <c r="P10609">
        <v>0</v>
      </c>
      <c r="Q10609">
        <v>0</v>
      </c>
    </row>
    <row r="10610" spans="1:17" x14ac:dyDescent="0.2">
      <c r="A10610" t="s">
        <v>28348</v>
      </c>
      <c r="B10610" t="s">
        <v>89</v>
      </c>
      <c r="C10610" t="s">
        <v>228</v>
      </c>
      <c r="D10610" t="s">
        <v>17736</v>
      </c>
      <c r="E10610" t="s">
        <v>81</v>
      </c>
      <c r="F10610" t="s">
        <v>17734</v>
      </c>
      <c r="G10610">
        <v>5</v>
      </c>
      <c r="H10610">
        <v>0</v>
      </c>
      <c r="I10610">
        <v>0</v>
      </c>
      <c r="J10610">
        <v>0</v>
      </c>
      <c r="K10610">
        <v>0</v>
      </c>
      <c r="L10610">
        <v>0</v>
      </c>
      <c r="M10610">
        <v>0</v>
      </c>
      <c r="N10610">
        <v>0</v>
      </c>
      <c r="O10610">
        <v>0</v>
      </c>
      <c r="P10610">
        <v>0</v>
      </c>
      <c r="Q10610">
        <v>0</v>
      </c>
    </row>
    <row r="10611" spans="1:17" x14ac:dyDescent="0.2">
      <c r="A10611" t="s">
        <v>28349</v>
      </c>
      <c r="B10611" t="s">
        <v>89</v>
      </c>
      <c r="C10611" t="s">
        <v>229</v>
      </c>
      <c r="D10611" t="s">
        <v>17768</v>
      </c>
      <c r="E10611" t="s">
        <v>83</v>
      </c>
      <c r="F10611" t="s">
        <v>17734</v>
      </c>
      <c r="G10611">
        <v>2</v>
      </c>
      <c r="H10611">
        <v>0</v>
      </c>
      <c r="I10611">
        <v>0</v>
      </c>
      <c r="J10611">
        <v>0</v>
      </c>
      <c r="K10611">
        <v>0</v>
      </c>
      <c r="L10611">
        <v>0</v>
      </c>
      <c r="M10611">
        <v>0</v>
      </c>
      <c r="N10611">
        <v>0</v>
      </c>
      <c r="O10611">
        <v>0</v>
      </c>
      <c r="P10611">
        <v>0</v>
      </c>
      <c r="Q10611">
        <v>0</v>
      </c>
    </row>
    <row r="10612" spans="1:17" x14ac:dyDescent="0.2">
      <c r="A10612" t="s">
        <v>28350</v>
      </c>
      <c r="B10612" t="s">
        <v>89</v>
      </c>
      <c r="C10612" t="s">
        <v>229</v>
      </c>
      <c r="D10612" t="s">
        <v>17768</v>
      </c>
      <c r="E10612" t="s">
        <v>81</v>
      </c>
      <c r="F10612" t="s">
        <v>17734</v>
      </c>
      <c r="G10612">
        <v>2</v>
      </c>
      <c r="H10612">
        <v>0</v>
      </c>
      <c r="I10612">
        <v>0</v>
      </c>
      <c r="J10612">
        <v>0</v>
      </c>
      <c r="K10612">
        <v>0</v>
      </c>
      <c r="L10612">
        <v>0</v>
      </c>
      <c r="M10612">
        <v>0</v>
      </c>
      <c r="N10612">
        <v>0</v>
      </c>
      <c r="O10612">
        <v>0</v>
      </c>
      <c r="P10612">
        <v>0</v>
      </c>
      <c r="Q10612">
        <v>0</v>
      </c>
    </row>
    <row r="10613" spans="1:17" x14ac:dyDescent="0.2">
      <c r="A10613" t="s">
        <v>28351</v>
      </c>
      <c r="B10613" t="s">
        <v>89</v>
      </c>
      <c r="C10613" t="s">
        <v>229</v>
      </c>
      <c r="D10613" t="s">
        <v>17736</v>
      </c>
      <c r="E10613" t="s">
        <v>83</v>
      </c>
      <c r="F10613" t="s">
        <v>4929</v>
      </c>
      <c r="G10613">
        <v>0</v>
      </c>
      <c r="H10613">
        <v>5</v>
      </c>
      <c r="I10613">
        <v>4</v>
      </c>
      <c r="J10613">
        <v>1</v>
      </c>
      <c r="K10613">
        <v>0</v>
      </c>
      <c r="L10613">
        <v>0</v>
      </c>
      <c r="M10613">
        <v>0</v>
      </c>
      <c r="N10613">
        <v>0</v>
      </c>
      <c r="O10613">
        <v>0</v>
      </c>
      <c r="P10613">
        <v>0</v>
      </c>
      <c r="Q10613">
        <v>0</v>
      </c>
    </row>
    <row r="10614" spans="1:17" x14ac:dyDescent="0.2">
      <c r="A10614" t="s">
        <v>28352</v>
      </c>
      <c r="B10614" t="s">
        <v>89</v>
      </c>
      <c r="C10614" t="s">
        <v>229</v>
      </c>
      <c r="D10614" t="s">
        <v>17736</v>
      </c>
      <c r="E10614" t="s">
        <v>83</v>
      </c>
      <c r="F10614" t="s">
        <v>4931</v>
      </c>
      <c r="G10614">
        <v>0</v>
      </c>
      <c r="H10614">
        <v>5</v>
      </c>
      <c r="I10614">
        <v>4</v>
      </c>
      <c r="J10614">
        <v>1</v>
      </c>
      <c r="K10614">
        <v>0</v>
      </c>
      <c r="L10614">
        <v>0</v>
      </c>
      <c r="M10614">
        <v>0</v>
      </c>
      <c r="N10614">
        <v>0</v>
      </c>
      <c r="O10614">
        <v>0</v>
      </c>
      <c r="P10614">
        <v>0</v>
      </c>
      <c r="Q10614">
        <v>0</v>
      </c>
    </row>
    <row r="10615" spans="1:17" x14ac:dyDescent="0.2">
      <c r="A10615" t="s">
        <v>28353</v>
      </c>
      <c r="B10615" t="s">
        <v>88</v>
      </c>
      <c r="C10615" t="s">
        <v>139</v>
      </c>
      <c r="D10615" t="s">
        <v>17736</v>
      </c>
      <c r="E10615" t="s">
        <v>83</v>
      </c>
      <c r="F10615" t="s">
        <v>4939</v>
      </c>
      <c r="G10615">
        <v>0</v>
      </c>
      <c r="H10615">
        <v>0</v>
      </c>
      <c r="I10615">
        <v>0</v>
      </c>
      <c r="J10615">
        <v>0</v>
      </c>
      <c r="K10615">
        <v>0</v>
      </c>
      <c r="L10615">
        <v>0</v>
      </c>
      <c r="M10615">
        <v>53</v>
      </c>
      <c r="N10615">
        <v>0</v>
      </c>
      <c r="O10615">
        <v>0</v>
      </c>
      <c r="P10615">
        <v>0</v>
      </c>
      <c r="Q10615">
        <v>0</v>
      </c>
    </row>
    <row r="10616" spans="1:17" x14ac:dyDescent="0.2">
      <c r="A10616" t="s">
        <v>28354</v>
      </c>
      <c r="B10616" t="s">
        <v>88</v>
      </c>
      <c r="C10616" t="s">
        <v>139</v>
      </c>
      <c r="D10616" t="s">
        <v>17736</v>
      </c>
      <c r="E10616" t="s">
        <v>83</v>
      </c>
      <c r="F10616" t="s">
        <v>4941</v>
      </c>
      <c r="G10616">
        <v>0</v>
      </c>
      <c r="H10616">
        <v>53</v>
      </c>
      <c r="I10616">
        <v>2</v>
      </c>
      <c r="J10616">
        <v>41</v>
      </c>
      <c r="K10616">
        <v>4</v>
      </c>
      <c r="L10616">
        <v>6</v>
      </c>
      <c r="M10616">
        <v>0</v>
      </c>
      <c r="N10616">
        <v>0</v>
      </c>
      <c r="O10616">
        <v>0</v>
      </c>
      <c r="P10616">
        <v>0</v>
      </c>
      <c r="Q10616">
        <v>0</v>
      </c>
    </row>
    <row r="10617" spans="1:17" x14ac:dyDescent="0.2">
      <c r="A10617" t="s">
        <v>28355</v>
      </c>
      <c r="B10617" t="s">
        <v>88</v>
      </c>
      <c r="C10617" t="s">
        <v>139</v>
      </c>
      <c r="D10617" t="s">
        <v>17736</v>
      </c>
      <c r="E10617" t="s">
        <v>83</v>
      </c>
      <c r="F10617" t="s">
        <v>4943</v>
      </c>
      <c r="G10617">
        <v>0</v>
      </c>
      <c r="H10617">
        <v>0</v>
      </c>
      <c r="I10617">
        <v>0</v>
      </c>
      <c r="J10617">
        <v>0</v>
      </c>
      <c r="K10617">
        <v>0</v>
      </c>
      <c r="L10617">
        <v>0</v>
      </c>
      <c r="M10617">
        <v>53</v>
      </c>
      <c r="N10617">
        <v>0</v>
      </c>
      <c r="O10617">
        <v>0</v>
      </c>
      <c r="P10617">
        <v>0</v>
      </c>
      <c r="Q10617">
        <v>0</v>
      </c>
    </row>
    <row r="10618" spans="1:17" x14ac:dyDescent="0.2">
      <c r="A10618" t="s">
        <v>28356</v>
      </c>
      <c r="B10618" t="s">
        <v>88</v>
      </c>
      <c r="C10618" t="s">
        <v>139</v>
      </c>
      <c r="D10618" t="s">
        <v>17736</v>
      </c>
      <c r="E10618" t="s">
        <v>83</v>
      </c>
      <c r="F10618" t="s">
        <v>4925</v>
      </c>
      <c r="G10618">
        <v>0</v>
      </c>
      <c r="H10618">
        <v>0</v>
      </c>
      <c r="I10618">
        <v>0</v>
      </c>
      <c r="J10618">
        <v>0</v>
      </c>
      <c r="K10618">
        <v>0</v>
      </c>
      <c r="L10618">
        <v>0</v>
      </c>
      <c r="M10618">
        <v>0</v>
      </c>
      <c r="N10618">
        <v>53</v>
      </c>
      <c r="O10618">
        <v>46</v>
      </c>
      <c r="P10618">
        <v>6</v>
      </c>
      <c r="Q10618">
        <v>1</v>
      </c>
    </row>
    <row r="10619" spans="1:17" x14ac:dyDescent="0.2">
      <c r="A10619" t="s">
        <v>28357</v>
      </c>
      <c r="B10619" t="s">
        <v>88</v>
      </c>
      <c r="C10619" t="s">
        <v>139</v>
      </c>
      <c r="D10619" t="s">
        <v>17736</v>
      </c>
      <c r="E10619" t="s">
        <v>83</v>
      </c>
      <c r="F10619" t="s">
        <v>4927</v>
      </c>
      <c r="G10619">
        <v>0</v>
      </c>
      <c r="H10619">
        <v>0</v>
      </c>
      <c r="I10619">
        <v>0</v>
      </c>
      <c r="J10619">
        <v>0</v>
      </c>
      <c r="K10619">
        <v>0</v>
      </c>
      <c r="L10619">
        <v>0</v>
      </c>
      <c r="M10619">
        <v>0</v>
      </c>
      <c r="N10619">
        <v>50</v>
      </c>
      <c r="O10619">
        <v>43</v>
      </c>
      <c r="P10619">
        <v>6</v>
      </c>
      <c r="Q10619">
        <v>1</v>
      </c>
    </row>
    <row r="10620" spans="1:17" x14ac:dyDescent="0.2">
      <c r="A10620" t="s">
        <v>28358</v>
      </c>
      <c r="B10620" t="s">
        <v>88</v>
      </c>
      <c r="C10620" t="s">
        <v>139</v>
      </c>
      <c r="D10620" t="s">
        <v>17736</v>
      </c>
      <c r="E10620" t="s">
        <v>83</v>
      </c>
      <c r="F10620" t="s">
        <v>17734</v>
      </c>
      <c r="G10620">
        <v>53</v>
      </c>
      <c r="H10620">
        <v>0</v>
      </c>
      <c r="I10620">
        <v>0</v>
      </c>
      <c r="J10620">
        <v>0</v>
      </c>
      <c r="K10620">
        <v>0</v>
      </c>
      <c r="L10620">
        <v>0</v>
      </c>
      <c r="M10620">
        <v>0</v>
      </c>
      <c r="N10620">
        <v>0</v>
      </c>
      <c r="O10620">
        <v>0</v>
      </c>
      <c r="P10620">
        <v>0</v>
      </c>
      <c r="Q10620">
        <v>0</v>
      </c>
    </row>
    <row r="10621" spans="1:17" x14ac:dyDescent="0.2">
      <c r="A10621" t="s">
        <v>28359</v>
      </c>
      <c r="B10621" t="s">
        <v>88</v>
      </c>
      <c r="C10621" t="s">
        <v>139</v>
      </c>
      <c r="D10621" t="s">
        <v>17736</v>
      </c>
      <c r="E10621" t="s">
        <v>81</v>
      </c>
      <c r="F10621" t="s">
        <v>4929</v>
      </c>
      <c r="G10621">
        <v>0</v>
      </c>
      <c r="H10621">
        <v>24</v>
      </c>
      <c r="I10621">
        <v>1</v>
      </c>
      <c r="J10621">
        <v>17</v>
      </c>
      <c r="K10621">
        <v>4</v>
      </c>
      <c r="L10621">
        <v>2</v>
      </c>
      <c r="M10621">
        <v>0</v>
      </c>
      <c r="N10621">
        <v>0</v>
      </c>
      <c r="O10621">
        <v>0</v>
      </c>
      <c r="P10621">
        <v>0</v>
      </c>
      <c r="Q10621">
        <v>0</v>
      </c>
    </row>
    <row r="10622" spans="1:17" x14ac:dyDescent="0.2">
      <c r="A10622" t="s">
        <v>28360</v>
      </c>
      <c r="B10622" t="s">
        <v>88</v>
      </c>
      <c r="C10622" t="s">
        <v>139</v>
      </c>
      <c r="D10622" t="s">
        <v>17736</v>
      </c>
      <c r="E10622" t="s">
        <v>81</v>
      </c>
      <c r="F10622" t="s">
        <v>4931</v>
      </c>
      <c r="G10622">
        <v>0</v>
      </c>
      <c r="H10622">
        <v>24</v>
      </c>
      <c r="I10622">
        <v>1</v>
      </c>
      <c r="J10622">
        <v>17</v>
      </c>
      <c r="K10622">
        <v>3</v>
      </c>
      <c r="L10622">
        <v>3</v>
      </c>
      <c r="M10622">
        <v>0</v>
      </c>
      <c r="N10622">
        <v>0</v>
      </c>
      <c r="O10622">
        <v>0</v>
      </c>
      <c r="P10622">
        <v>0</v>
      </c>
      <c r="Q10622">
        <v>0</v>
      </c>
    </row>
    <row r="10623" spans="1:17" x14ac:dyDescent="0.2">
      <c r="A10623" t="s">
        <v>28361</v>
      </c>
      <c r="B10623" t="s">
        <v>88</v>
      </c>
      <c r="C10623" t="s">
        <v>139</v>
      </c>
      <c r="D10623" t="s">
        <v>17736</v>
      </c>
      <c r="E10623" t="s">
        <v>81</v>
      </c>
      <c r="F10623" t="s">
        <v>4933</v>
      </c>
      <c r="G10623">
        <v>0</v>
      </c>
      <c r="H10623">
        <v>0</v>
      </c>
      <c r="I10623">
        <v>0</v>
      </c>
      <c r="J10623">
        <v>0</v>
      </c>
      <c r="K10623">
        <v>0</v>
      </c>
      <c r="L10623">
        <v>0</v>
      </c>
      <c r="M10623">
        <v>24</v>
      </c>
      <c r="N10623">
        <v>0</v>
      </c>
      <c r="O10623">
        <v>0</v>
      </c>
      <c r="P10623">
        <v>0</v>
      </c>
      <c r="Q10623">
        <v>0</v>
      </c>
    </row>
    <row r="10624" spans="1:17" x14ac:dyDescent="0.2">
      <c r="A10624" t="s">
        <v>28362</v>
      </c>
      <c r="B10624" t="s">
        <v>88</v>
      </c>
      <c r="C10624" t="s">
        <v>139</v>
      </c>
      <c r="D10624" t="s">
        <v>17736</v>
      </c>
      <c r="E10624" t="s">
        <v>81</v>
      </c>
      <c r="F10624" t="s">
        <v>4935</v>
      </c>
      <c r="G10624">
        <v>0</v>
      </c>
      <c r="H10624">
        <v>24</v>
      </c>
      <c r="I10624">
        <v>1</v>
      </c>
      <c r="J10624">
        <v>17</v>
      </c>
      <c r="K10624">
        <v>3</v>
      </c>
      <c r="L10624">
        <v>3</v>
      </c>
      <c r="M10624">
        <v>0</v>
      </c>
      <c r="N10624">
        <v>0</v>
      </c>
      <c r="O10624">
        <v>0</v>
      </c>
      <c r="P10624">
        <v>0</v>
      </c>
      <c r="Q10624">
        <v>0</v>
      </c>
    </row>
    <row r="10625" spans="1:17" x14ac:dyDescent="0.2">
      <c r="A10625" t="s">
        <v>28363</v>
      </c>
      <c r="B10625" t="s">
        <v>88</v>
      </c>
      <c r="C10625" t="s">
        <v>139</v>
      </c>
      <c r="D10625" t="s">
        <v>17736</v>
      </c>
      <c r="E10625" t="s">
        <v>81</v>
      </c>
      <c r="F10625" t="s">
        <v>4937</v>
      </c>
      <c r="G10625">
        <v>0</v>
      </c>
      <c r="H10625">
        <v>24</v>
      </c>
      <c r="I10625">
        <v>2</v>
      </c>
      <c r="J10625">
        <v>16</v>
      </c>
      <c r="K10625">
        <v>3</v>
      </c>
      <c r="L10625">
        <v>3</v>
      </c>
      <c r="M10625">
        <v>0</v>
      </c>
      <c r="N10625">
        <v>0</v>
      </c>
      <c r="O10625">
        <v>0</v>
      </c>
      <c r="P10625">
        <v>0</v>
      </c>
      <c r="Q10625">
        <v>0</v>
      </c>
    </row>
    <row r="10626" spans="1:17" x14ac:dyDescent="0.2">
      <c r="A10626" t="s">
        <v>28364</v>
      </c>
      <c r="B10626" t="s">
        <v>88</v>
      </c>
      <c r="C10626" t="s">
        <v>139</v>
      </c>
      <c r="D10626" t="s">
        <v>17736</v>
      </c>
      <c r="E10626" t="s">
        <v>81</v>
      </c>
      <c r="F10626" t="s">
        <v>4939</v>
      </c>
      <c r="G10626">
        <v>0</v>
      </c>
      <c r="H10626">
        <v>0</v>
      </c>
      <c r="I10626">
        <v>0</v>
      </c>
      <c r="J10626">
        <v>0</v>
      </c>
      <c r="K10626">
        <v>0</v>
      </c>
      <c r="L10626">
        <v>0</v>
      </c>
      <c r="M10626">
        <v>24</v>
      </c>
      <c r="N10626">
        <v>0</v>
      </c>
      <c r="O10626">
        <v>0</v>
      </c>
      <c r="P10626">
        <v>0</v>
      </c>
      <c r="Q10626">
        <v>0</v>
      </c>
    </row>
    <row r="10627" spans="1:17" x14ac:dyDescent="0.2">
      <c r="A10627" t="s">
        <v>28365</v>
      </c>
      <c r="B10627" t="s">
        <v>88</v>
      </c>
      <c r="C10627" t="s">
        <v>139</v>
      </c>
      <c r="D10627" t="s">
        <v>17736</v>
      </c>
      <c r="E10627" t="s">
        <v>81</v>
      </c>
      <c r="F10627" t="s">
        <v>4941</v>
      </c>
      <c r="G10627">
        <v>0</v>
      </c>
      <c r="H10627">
        <v>24</v>
      </c>
      <c r="I10627">
        <v>1</v>
      </c>
      <c r="J10627">
        <v>17</v>
      </c>
      <c r="K10627">
        <v>4</v>
      </c>
      <c r="L10627">
        <v>2</v>
      </c>
      <c r="M10627">
        <v>0</v>
      </c>
      <c r="N10627">
        <v>0</v>
      </c>
      <c r="O10627">
        <v>0</v>
      </c>
      <c r="P10627">
        <v>0</v>
      </c>
      <c r="Q10627">
        <v>0</v>
      </c>
    </row>
    <row r="10628" spans="1:17" x14ac:dyDescent="0.2">
      <c r="A10628" t="s">
        <v>28366</v>
      </c>
      <c r="B10628" t="s">
        <v>88</v>
      </c>
      <c r="C10628" t="s">
        <v>139</v>
      </c>
      <c r="D10628" t="s">
        <v>17736</v>
      </c>
      <c r="E10628" t="s">
        <v>81</v>
      </c>
      <c r="F10628" t="s">
        <v>4943</v>
      </c>
      <c r="G10628">
        <v>0</v>
      </c>
      <c r="H10628">
        <v>0</v>
      </c>
      <c r="I10628">
        <v>0</v>
      </c>
      <c r="J10628">
        <v>0</v>
      </c>
      <c r="K10628">
        <v>0</v>
      </c>
      <c r="L10628">
        <v>0</v>
      </c>
      <c r="M10628">
        <v>24</v>
      </c>
      <c r="N10628">
        <v>0</v>
      </c>
      <c r="O10628">
        <v>0</v>
      </c>
      <c r="P10628">
        <v>0</v>
      </c>
      <c r="Q10628">
        <v>0</v>
      </c>
    </row>
    <row r="10629" spans="1:17" x14ac:dyDescent="0.2">
      <c r="A10629" t="s">
        <v>28367</v>
      </c>
      <c r="B10629" t="s">
        <v>88</v>
      </c>
      <c r="C10629" t="s">
        <v>139</v>
      </c>
      <c r="D10629" t="s">
        <v>17736</v>
      </c>
      <c r="E10629" t="s">
        <v>81</v>
      </c>
      <c r="F10629" t="s">
        <v>4925</v>
      </c>
      <c r="G10629">
        <v>0</v>
      </c>
      <c r="H10629">
        <v>0</v>
      </c>
      <c r="I10629">
        <v>0</v>
      </c>
      <c r="J10629">
        <v>0</v>
      </c>
      <c r="K10629">
        <v>0</v>
      </c>
      <c r="L10629">
        <v>0</v>
      </c>
      <c r="M10629">
        <v>0</v>
      </c>
      <c r="N10629">
        <v>24</v>
      </c>
      <c r="O10629">
        <v>21</v>
      </c>
      <c r="P10629">
        <v>3</v>
      </c>
      <c r="Q10629">
        <v>0</v>
      </c>
    </row>
    <row r="10630" spans="1:17" x14ac:dyDescent="0.2">
      <c r="A10630" t="s">
        <v>28368</v>
      </c>
      <c r="B10630" t="s">
        <v>88</v>
      </c>
      <c r="C10630" t="s">
        <v>139</v>
      </c>
      <c r="D10630" t="s">
        <v>17736</v>
      </c>
      <c r="E10630" t="s">
        <v>81</v>
      </c>
      <c r="F10630" t="s">
        <v>4927</v>
      </c>
      <c r="G10630">
        <v>0</v>
      </c>
      <c r="H10630">
        <v>0</v>
      </c>
      <c r="I10630">
        <v>0</v>
      </c>
      <c r="J10630">
        <v>0</v>
      </c>
      <c r="K10630">
        <v>0</v>
      </c>
      <c r="L10630">
        <v>0</v>
      </c>
      <c r="M10630">
        <v>0</v>
      </c>
      <c r="N10630">
        <v>24</v>
      </c>
      <c r="O10630">
        <v>21</v>
      </c>
      <c r="P10630">
        <v>3</v>
      </c>
      <c r="Q10630">
        <v>0</v>
      </c>
    </row>
    <row r="10631" spans="1:17" x14ac:dyDescent="0.2">
      <c r="A10631" t="s">
        <v>28369</v>
      </c>
      <c r="B10631" t="s">
        <v>88</v>
      </c>
      <c r="C10631" t="s">
        <v>139</v>
      </c>
      <c r="D10631" t="s">
        <v>17736</v>
      </c>
      <c r="E10631" t="s">
        <v>81</v>
      </c>
      <c r="F10631" t="s">
        <v>17734</v>
      </c>
      <c r="G10631">
        <v>24</v>
      </c>
      <c r="H10631">
        <v>0</v>
      </c>
      <c r="I10631">
        <v>0</v>
      </c>
      <c r="J10631">
        <v>0</v>
      </c>
      <c r="K10631">
        <v>0</v>
      </c>
      <c r="L10631">
        <v>0</v>
      </c>
      <c r="M10631">
        <v>0</v>
      </c>
      <c r="N10631">
        <v>0</v>
      </c>
      <c r="O10631">
        <v>0</v>
      </c>
      <c r="P10631">
        <v>0</v>
      </c>
      <c r="Q10631">
        <v>0</v>
      </c>
    </row>
    <row r="10632" spans="1:17" x14ac:dyDescent="0.2">
      <c r="A10632" t="s">
        <v>28370</v>
      </c>
      <c r="B10632" t="s">
        <v>88</v>
      </c>
      <c r="C10632" t="s">
        <v>139</v>
      </c>
      <c r="D10632" t="s">
        <v>17748</v>
      </c>
      <c r="E10632" t="s">
        <v>83</v>
      </c>
      <c r="F10632" t="s">
        <v>17749</v>
      </c>
      <c r="G10632">
        <v>0</v>
      </c>
      <c r="H10632">
        <v>0</v>
      </c>
      <c r="I10632">
        <v>0</v>
      </c>
      <c r="J10632">
        <v>0</v>
      </c>
      <c r="K10632">
        <v>0</v>
      </c>
      <c r="L10632">
        <v>0</v>
      </c>
      <c r="M10632">
        <v>0</v>
      </c>
      <c r="N10632">
        <v>1</v>
      </c>
      <c r="O10632">
        <v>1</v>
      </c>
      <c r="P10632">
        <v>0</v>
      </c>
      <c r="Q10632">
        <v>0</v>
      </c>
    </row>
    <row r="10633" spans="1:17" x14ac:dyDescent="0.2">
      <c r="A10633" t="s">
        <v>28371</v>
      </c>
      <c r="B10633" t="s">
        <v>88</v>
      </c>
      <c r="C10633" t="s">
        <v>139</v>
      </c>
      <c r="D10633" t="s">
        <v>17748</v>
      </c>
      <c r="E10633" t="s">
        <v>83</v>
      </c>
      <c r="F10633" t="s">
        <v>17734</v>
      </c>
      <c r="G10633">
        <v>1</v>
      </c>
      <c r="H10633">
        <v>0</v>
      </c>
      <c r="I10633">
        <v>0</v>
      </c>
      <c r="J10633">
        <v>0</v>
      </c>
      <c r="K10633">
        <v>0</v>
      </c>
      <c r="L10633">
        <v>0</v>
      </c>
      <c r="M10633">
        <v>0</v>
      </c>
      <c r="N10633">
        <v>0</v>
      </c>
      <c r="O10633">
        <v>0</v>
      </c>
      <c r="P10633">
        <v>0</v>
      </c>
      <c r="Q10633">
        <v>0</v>
      </c>
    </row>
    <row r="10634" spans="1:17" x14ac:dyDescent="0.2">
      <c r="A10634" t="s">
        <v>28372</v>
      </c>
      <c r="B10634" t="s">
        <v>88</v>
      </c>
      <c r="C10634" t="s">
        <v>139</v>
      </c>
      <c r="D10634" t="s">
        <v>17748</v>
      </c>
      <c r="E10634" t="s">
        <v>81</v>
      </c>
      <c r="F10634" t="s">
        <v>17749</v>
      </c>
      <c r="G10634">
        <v>0</v>
      </c>
      <c r="H10634">
        <v>0</v>
      </c>
      <c r="I10634">
        <v>0</v>
      </c>
      <c r="J10634">
        <v>0</v>
      </c>
      <c r="K10634">
        <v>0</v>
      </c>
      <c r="L10634">
        <v>0</v>
      </c>
      <c r="M10634">
        <v>0</v>
      </c>
      <c r="N10634">
        <v>3</v>
      </c>
      <c r="O10634">
        <v>3</v>
      </c>
      <c r="P10634">
        <v>0</v>
      </c>
      <c r="Q10634">
        <v>0</v>
      </c>
    </row>
    <row r="10635" spans="1:17" x14ac:dyDescent="0.2">
      <c r="A10635" t="s">
        <v>28373</v>
      </c>
      <c r="B10635" t="s">
        <v>88</v>
      </c>
      <c r="C10635" t="s">
        <v>139</v>
      </c>
      <c r="D10635" t="s">
        <v>17748</v>
      </c>
      <c r="E10635" t="s">
        <v>81</v>
      </c>
      <c r="F10635" t="s">
        <v>17734</v>
      </c>
      <c r="G10635">
        <v>3</v>
      </c>
      <c r="H10635">
        <v>0</v>
      </c>
      <c r="I10635">
        <v>0</v>
      </c>
      <c r="J10635">
        <v>0</v>
      </c>
      <c r="K10635">
        <v>0</v>
      </c>
      <c r="L10635">
        <v>0</v>
      </c>
      <c r="M10635">
        <v>0</v>
      </c>
      <c r="N10635">
        <v>0</v>
      </c>
      <c r="O10635">
        <v>0</v>
      </c>
      <c r="P10635">
        <v>0</v>
      </c>
      <c r="Q10635">
        <v>0</v>
      </c>
    </row>
    <row r="10636" spans="1:17" x14ac:dyDescent="0.2">
      <c r="A10636" t="s">
        <v>28374</v>
      </c>
      <c r="B10636" t="s">
        <v>88</v>
      </c>
      <c r="C10636" t="s">
        <v>139</v>
      </c>
      <c r="D10636" t="s">
        <v>17754</v>
      </c>
      <c r="E10636" t="s">
        <v>83</v>
      </c>
      <c r="F10636" t="s">
        <v>17734</v>
      </c>
      <c r="G10636">
        <v>1</v>
      </c>
      <c r="H10636">
        <v>0</v>
      </c>
      <c r="I10636">
        <v>0</v>
      </c>
      <c r="J10636">
        <v>0</v>
      </c>
      <c r="K10636">
        <v>0</v>
      </c>
      <c r="L10636">
        <v>0</v>
      </c>
      <c r="M10636">
        <v>0</v>
      </c>
      <c r="N10636">
        <v>0</v>
      </c>
      <c r="O10636">
        <v>0</v>
      </c>
      <c r="P10636">
        <v>0</v>
      </c>
      <c r="Q10636">
        <v>0</v>
      </c>
    </row>
    <row r="10637" spans="1:17" x14ac:dyDescent="0.2">
      <c r="A10637" t="s">
        <v>28375</v>
      </c>
      <c r="B10637" t="s">
        <v>88</v>
      </c>
      <c r="C10637" t="s">
        <v>139</v>
      </c>
      <c r="D10637" t="s">
        <v>17754</v>
      </c>
      <c r="E10637" t="s">
        <v>81</v>
      </c>
      <c r="F10637" t="s">
        <v>17734</v>
      </c>
      <c r="G10637">
        <v>1</v>
      </c>
      <c r="H10637">
        <v>0</v>
      </c>
      <c r="I10637">
        <v>0</v>
      </c>
      <c r="J10637">
        <v>0</v>
      </c>
      <c r="K10637">
        <v>0</v>
      </c>
      <c r="L10637">
        <v>0</v>
      </c>
      <c r="M10637">
        <v>0</v>
      </c>
      <c r="N10637">
        <v>0</v>
      </c>
      <c r="O10637">
        <v>0</v>
      </c>
      <c r="P10637">
        <v>0</v>
      </c>
      <c r="Q10637">
        <v>0</v>
      </c>
    </row>
    <row r="10638" spans="1:17" x14ac:dyDescent="0.2">
      <c r="A10638" t="s">
        <v>28376</v>
      </c>
      <c r="B10638" t="s">
        <v>88</v>
      </c>
      <c r="C10638" t="s">
        <v>140</v>
      </c>
      <c r="D10638" t="s">
        <v>17768</v>
      </c>
      <c r="E10638" t="s">
        <v>83</v>
      </c>
      <c r="F10638" t="s">
        <v>17734</v>
      </c>
      <c r="G10638">
        <v>2</v>
      </c>
      <c r="H10638">
        <v>0</v>
      </c>
      <c r="I10638">
        <v>0</v>
      </c>
      <c r="J10638">
        <v>0</v>
      </c>
      <c r="K10638">
        <v>0</v>
      </c>
      <c r="L10638">
        <v>0</v>
      </c>
      <c r="M10638">
        <v>0</v>
      </c>
      <c r="N10638">
        <v>0</v>
      </c>
      <c r="O10638">
        <v>0</v>
      </c>
      <c r="P10638">
        <v>0</v>
      </c>
      <c r="Q10638">
        <v>0</v>
      </c>
    </row>
    <row r="10639" spans="1:17" x14ac:dyDescent="0.2">
      <c r="A10639" t="s">
        <v>28377</v>
      </c>
      <c r="B10639" t="s">
        <v>88</v>
      </c>
      <c r="C10639" t="s">
        <v>140</v>
      </c>
      <c r="D10639" t="s">
        <v>17736</v>
      </c>
      <c r="E10639" t="s">
        <v>83</v>
      </c>
      <c r="F10639" t="s">
        <v>4929</v>
      </c>
      <c r="G10639">
        <v>0</v>
      </c>
      <c r="H10639">
        <v>24</v>
      </c>
      <c r="I10639">
        <v>4</v>
      </c>
      <c r="J10639">
        <v>16</v>
      </c>
      <c r="K10639">
        <v>1</v>
      </c>
      <c r="L10639">
        <v>3</v>
      </c>
      <c r="M10639">
        <v>0</v>
      </c>
      <c r="N10639">
        <v>0</v>
      </c>
      <c r="O10639">
        <v>0</v>
      </c>
      <c r="P10639">
        <v>0</v>
      </c>
      <c r="Q10639">
        <v>0</v>
      </c>
    </row>
    <row r="10640" spans="1:17" x14ac:dyDescent="0.2">
      <c r="A10640" t="s">
        <v>28378</v>
      </c>
      <c r="B10640" t="s">
        <v>88</v>
      </c>
      <c r="C10640" t="s">
        <v>140</v>
      </c>
      <c r="D10640" t="s">
        <v>17736</v>
      </c>
      <c r="E10640" t="s">
        <v>83</v>
      </c>
      <c r="F10640" t="s">
        <v>4931</v>
      </c>
      <c r="G10640">
        <v>0</v>
      </c>
      <c r="H10640">
        <v>24</v>
      </c>
      <c r="I10640">
        <v>4</v>
      </c>
      <c r="J10640">
        <v>16</v>
      </c>
      <c r="K10640">
        <v>1</v>
      </c>
      <c r="L10640">
        <v>3</v>
      </c>
      <c r="M10640">
        <v>0</v>
      </c>
      <c r="N10640">
        <v>0</v>
      </c>
      <c r="O10640">
        <v>0</v>
      </c>
      <c r="P10640">
        <v>0</v>
      </c>
      <c r="Q10640">
        <v>0</v>
      </c>
    </row>
    <row r="10641" spans="1:17" x14ac:dyDescent="0.2">
      <c r="A10641" t="s">
        <v>28379</v>
      </c>
      <c r="B10641" t="s">
        <v>88</v>
      </c>
      <c r="C10641" t="s">
        <v>140</v>
      </c>
      <c r="D10641" t="s">
        <v>17736</v>
      </c>
      <c r="E10641" t="s">
        <v>83</v>
      </c>
      <c r="F10641" t="s">
        <v>4933</v>
      </c>
      <c r="G10641">
        <v>0</v>
      </c>
      <c r="H10641">
        <v>0</v>
      </c>
      <c r="I10641">
        <v>0</v>
      </c>
      <c r="J10641">
        <v>0</v>
      </c>
      <c r="K10641">
        <v>0</v>
      </c>
      <c r="L10641">
        <v>0</v>
      </c>
      <c r="M10641">
        <v>24</v>
      </c>
      <c r="N10641">
        <v>0</v>
      </c>
      <c r="O10641">
        <v>0</v>
      </c>
      <c r="P10641">
        <v>0</v>
      </c>
      <c r="Q10641">
        <v>0</v>
      </c>
    </row>
    <row r="10642" spans="1:17" x14ac:dyDescent="0.2">
      <c r="A10642" t="s">
        <v>28380</v>
      </c>
      <c r="B10642" t="s">
        <v>88</v>
      </c>
      <c r="C10642" t="s">
        <v>140</v>
      </c>
      <c r="D10642" t="s">
        <v>17736</v>
      </c>
      <c r="E10642" t="s">
        <v>83</v>
      </c>
      <c r="F10642" t="s">
        <v>4935</v>
      </c>
      <c r="G10642">
        <v>0</v>
      </c>
      <c r="H10642">
        <v>24</v>
      </c>
      <c r="I10642">
        <v>4</v>
      </c>
      <c r="J10642">
        <v>16</v>
      </c>
      <c r="K10642">
        <v>1</v>
      </c>
      <c r="L10642">
        <v>3</v>
      </c>
      <c r="M10642">
        <v>0</v>
      </c>
      <c r="N10642">
        <v>0</v>
      </c>
      <c r="O10642">
        <v>0</v>
      </c>
      <c r="P10642">
        <v>0</v>
      </c>
      <c r="Q10642">
        <v>0</v>
      </c>
    </row>
    <row r="10643" spans="1:17" x14ac:dyDescent="0.2">
      <c r="A10643" t="s">
        <v>28381</v>
      </c>
      <c r="B10643" t="s">
        <v>88</v>
      </c>
      <c r="C10643" t="s">
        <v>140</v>
      </c>
      <c r="D10643" t="s">
        <v>17736</v>
      </c>
      <c r="E10643" t="s">
        <v>83</v>
      </c>
      <c r="F10643" t="s">
        <v>4937</v>
      </c>
      <c r="G10643">
        <v>0</v>
      </c>
      <c r="H10643">
        <v>24</v>
      </c>
      <c r="I10643">
        <v>4</v>
      </c>
      <c r="J10643">
        <v>17</v>
      </c>
      <c r="K10643">
        <v>0</v>
      </c>
      <c r="L10643">
        <v>3</v>
      </c>
      <c r="M10643">
        <v>0</v>
      </c>
      <c r="N10643">
        <v>0</v>
      </c>
      <c r="O10643">
        <v>0</v>
      </c>
      <c r="P10643">
        <v>0</v>
      </c>
      <c r="Q10643">
        <v>0</v>
      </c>
    </row>
    <row r="10644" spans="1:17" x14ac:dyDescent="0.2">
      <c r="A10644" t="s">
        <v>28382</v>
      </c>
      <c r="B10644" t="s">
        <v>88</v>
      </c>
      <c r="C10644" t="s">
        <v>140</v>
      </c>
      <c r="D10644" t="s">
        <v>17736</v>
      </c>
      <c r="E10644" t="s">
        <v>83</v>
      </c>
      <c r="F10644" t="s">
        <v>4939</v>
      </c>
      <c r="G10644">
        <v>0</v>
      </c>
      <c r="H10644">
        <v>0</v>
      </c>
      <c r="I10644">
        <v>0</v>
      </c>
      <c r="J10644">
        <v>0</v>
      </c>
      <c r="K10644">
        <v>0</v>
      </c>
      <c r="L10644">
        <v>0</v>
      </c>
      <c r="M10644">
        <v>24</v>
      </c>
      <c r="N10644">
        <v>0</v>
      </c>
      <c r="O10644">
        <v>0</v>
      </c>
      <c r="P10644">
        <v>0</v>
      </c>
      <c r="Q10644">
        <v>0</v>
      </c>
    </row>
    <row r="10645" spans="1:17" x14ac:dyDescent="0.2">
      <c r="A10645" t="s">
        <v>28383</v>
      </c>
      <c r="B10645" t="s">
        <v>88</v>
      </c>
      <c r="C10645" t="s">
        <v>140</v>
      </c>
      <c r="D10645" t="s">
        <v>17736</v>
      </c>
      <c r="E10645" t="s">
        <v>83</v>
      </c>
      <c r="F10645" t="s">
        <v>4941</v>
      </c>
      <c r="G10645">
        <v>0</v>
      </c>
      <c r="H10645">
        <v>24</v>
      </c>
      <c r="I10645">
        <v>4</v>
      </c>
      <c r="J10645">
        <v>17</v>
      </c>
      <c r="K10645">
        <v>0</v>
      </c>
      <c r="L10645">
        <v>3</v>
      </c>
      <c r="M10645">
        <v>0</v>
      </c>
      <c r="N10645">
        <v>0</v>
      </c>
      <c r="O10645">
        <v>0</v>
      </c>
      <c r="P10645">
        <v>0</v>
      </c>
      <c r="Q10645">
        <v>0</v>
      </c>
    </row>
    <row r="10646" spans="1:17" x14ac:dyDescent="0.2">
      <c r="A10646" t="s">
        <v>28384</v>
      </c>
      <c r="B10646" t="s">
        <v>88</v>
      </c>
      <c r="C10646" t="s">
        <v>203</v>
      </c>
      <c r="D10646" t="s">
        <v>17754</v>
      </c>
      <c r="E10646" t="s">
        <v>83</v>
      </c>
      <c r="F10646" t="s">
        <v>17734</v>
      </c>
      <c r="G10646">
        <v>1</v>
      </c>
      <c r="H10646">
        <v>0</v>
      </c>
      <c r="I10646">
        <v>0</v>
      </c>
      <c r="J10646">
        <v>0</v>
      </c>
      <c r="K10646">
        <v>0</v>
      </c>
      <c r="L10646">
        <v>0</v>
      </c>
      <c r="M10646">
        <v>0</v>
      </c>
      <c r="N10646">
        <v>0</v>
      </c>
      <c r="O10646">
        <v>0</v>
      </c>
      <c r="P10646">
        <v>0</v>
      </c>
      <c r="Q10646">
        <v>0</v>
      </c>
    </row>
    <row r="10647" spans="1:17" x14ac:dyDescent="0.2">
      <c r="A10647" t="s">
        <v>28385</v>
      </c>
      <c r="B10647" t="s">
        <v>88</v>
      </c>
      <c r="C10647" t="s">
        <v>204</v>
      </c>
      <c r="D10647" t="s">
        <v>17736</v>
      </c>
      <c r="E10647" t="s">
        <v>83</v>
      </c>
      <c r="F10647" t="s">
        <v>4929</v>
      </c>
      <c r="G10647">
        <v>0</v>
      </c>
      <c r="H10647">
        <v>2</v>
      </c>
      <c r="I10647">
        <v>0</v>
      </c>
      <c r="J10647">
        <v>2</v>
      </c>
      <c r="K10647">
        <v>0</v>
      </c>
      <c r="L10647">
        <v>0</v>
      </c>
      <c r="M10647">
        <v>0</v>
      </c>
      <c r="N10647">
        <v>0</v>
      </c>
      <c r="O10647">
        <v>0</v>
      </c>
      <c r="P10647">
        <v>0</v>
      </c>
      <c r="Q10647">
        <v>0</v>
      </c>
    </row>
    <row r="10648" spans="1:17" x14ac:dyDescent="0.2">
      <c r="A10648" t="s">
        <v>28386</v>
      </c>
      <c r="B10648" t="s">
        <v>88</v>
      </c>
      <c r="C10648" t="s">
        <v>204</v>
      </c>
      <c r="D10648" t="s">
        <v>17736</v>
      </c>
      <c r="E10648" t="s">
        <v>83</v>
      </c>
      <c r="F10648" t="s">
        <v>4931</v>
      </c>
      <c r="G10648">
        <v>0</v>
      </c>
      <c r="H10648">
        <v>2</v>
      </c>
      <c r="I10648">
        <v>0</v>
      </c>
      <c r="J10648">
        <v>2</v>
      </c>
      <c r="K10648">
        <v>0</v>
      </c>
      <c r="L10648">
        <v>0</v>
      </c>
      <c r="M10648">
        <v>0</v>
      </c>
      <c r="N10648">
        <v>0</v>
      </c>
      <c r="O10648">
        <v>0</v>
      </c>
      <c r="P10648">
        <v>0</v>
      </c>
      <c r="Q10648">
        <v>0</v>
      </c>
    </row>
    <row r="10649" spans="1:17" x14ac:dyDescent="0.2">
      <c r="A10649" t="s">
        <v>28387</v>
      </c>
      <c r="B10649" t="s">
        <v>88</v>
      </c>
      <c r="C10649" t="s">
        <v>204</v>
      </c>
      <c r="D10649" t="s">
        <v>17736</v>
      </c>
      <c r="E10649" t="s">
        <v>83</v>
      </c>
      <c r="F10649" t="s">
        <v>4933</v>
      </c>
      <c r="G10649">
        <v>0</v>
      </c>
      <c r="H10649">
        <v>0</v>
      </c>
      <c r="I10649">
        <v>0</v>
      </c>
      <c r="J10649">
        <v>0</v>
      </c>
      <c r="K10649">
        <v>0</v>
      </c>
      <c r="L10649">
        <v>0</v>
      </c>
      <c r="M10649">
        <v>2</v>
      </c>
      <c r="N10649">
        <v>0</v>
      </c>
      <c r="O10649">
        <v>0</v>
      </c>
      <c r="P10649">
        <v>0</v>
      </c>
      <c r="Q10649">
        <v>0</v>
      </c>
    </row>
    <row r="10650" spans="1:17" x14ac:dyDescent="0.2">
      <c r="A10650" t="s">
        <v>28388</v>
      </c>
      <c r="B10650" t="s">
        <v>88</v>
      </c>
      <c r="C10650" t="s">
        <v>204</v>
      </c>
      <c r="D10650" t="s">
        <v>17736</v>
      </c>
      <c r="E10650" t="s">
        <v>83</v>
      </c>
      <c r="F10650" t="s">
        <v>4935</v>
      </c>
      <c r="G10650">
        <v>0</v>
      </c>
      <c r="H10650">
        <v>2</v>
      </c>
      <c r="I10650">
        <v>0</v>
      </c>
      <c r="J10650">
        <v>2</v>
      </c>
      <c r="K10650">
        <v>0</v>
      </c>
      <c r="L10650">
        <v>0</v>
      </c>
      <c r="M10650">
        <v>0</v>
      </c>
      <c r="N10650">
        <v>0</v>
      </c>
      <c r="O10650">
        <v>0</v>
      </c>
      <c r="P10650">
        <v>0</v>
      </c>
      <c r="Q10650">
        <v>0</v>
      </c>
    </row>
    <row r="10651" spans="1:17" x14ac:dyDescent="0.2">
      <c r="A10651" t="s">
        <v>28389</v>
      </c>
      <c r="B10651" t="s">
        <v>88</v>
      </c>
      <c r="C10651" t="s">
        <v>204</v>
      </c>
      <c r="D10651" t="s">
        <v>17736</v>
      </c>
      <c r="E10651" t="s">
        <v>83</v>
      </c>
      <c r="F10651" t="s">
        <v>4937</v>
      </c>
      <c r="G10651">
        <v>0</v>
      </c>
      <c r="H10651">
        <v>2</v>
      </c>
      <c r="I10651">
        <v>0</v>
      </c>
      <c r="J10651">
        <v>2</v>
      </c>
      <c r="K10651">
        <v>0</v>
      </c>
      <c r="L10651">
        <v>0</v>
      </c>
      <c r="M10651">
        <v>0</v>
      </c>
      <c r="N10651">
        <v>0</v>
      </c>
      <c r="O10651">
        <v>0</v>
      </c>
      <c r="P10651">
        <v>0</v>
      </c>
      <c r="Q10651">
        <v>0</v>
      </c>
    </row>
    <row r="10652" spans="1:17" x14ac:dyDescent="0.2">
      <c r="A10652" t="s">
        <v>28390</v>
      </c>
      <c r="B10652" t="s">
        <v>88</v>
      </c>
      <c r="C10652" t="s">
        <v>204</v>
      </c>
      <c r="D10652" t="s">
        <v>17736</v>
      </c>
      <c r="E10652" t="s">
        <v>83</v>
      </c>
      <c r="F10652" t="s">
        <v>4939</v>
      </c>
      <c r="G10652">
        <v>0</v>
      </c>
      <c r="H10652">
        <v>0</v>
      </c>
      <c r="I10652">
        <v>0</v>
      </c>
      <c r="J10652">
        <v>0</v>
      </c>
      <c r="K10652">
        <v>0</v>
      </c>
      <c r="L10652">
        <v>0</v>
      </c>
      <c r="M10652">
        <v>2</v>
      </c>
      <c r="N10652">
        <v>0</v>
      </c>
      <c r="O10652">
        <v>0</v>
      </c>
      <c r="P10652">
        <v>0</v>
      </c>
      <c r="Q10652">
        <v>0</v>
      </c>
    </row>
    <row r="10653" spans="1:17" x14ac:dyDescent="0.2">
      <c r="A10653" t="s">
        <v>28391</v>
      </c>
      <c r="B10653" t="s">
        <v>88</v>
      </c>
      <c r="C10653" t="s">
        <v>204</v>
      </c>
      <c r="D10653" t="s">
        <v>17736</v>
      </c>
      <c r="E10653" t="s">
        <v>83</v>
      </c>
      <c r="F10653" t="s">
        <v>4941</v>
      </c>
      <c r="G10653">
        <v>0</v>
      </c>
      <c r="H10653">
        <v>2</v>
      </c>
      <c r="I10653">
        <v>0</v>
      </c>
      <c r="J10653">
        <v>2</v>
      </c>
      <c r="K10653">
        <v>0</v>
      </c>
      <c r="L10653">
        <v>0</v>
      </c>
      <c r="M10653">
        <v>0</v>
      </c>
      <c r="N10653">
        <v>0</v>
      </c>
      <c r="O10653">
        <v>0</v>
      </c>
      <c r="P10653">
        <v>0</v>
      </c>
      <c r="Q10653">
        <v>0</v>
      </c>
    </row>
    <row r="10654" spans="1:17" x14ac:dyDescent="0.2">
      <c r="A10654" t="s">
        <v>28392</v>
      </c>
      <c r="B10654" t="s">
        <v>88</v>
      </c>
      <c r="C10654" t="s">
        <v>204</v>
      </c>
      <c r="D10654" t="s">
        <v>17736</v>
      </c>
      <c r="E10654" t="s">
        <v>83</v>
      </c>
      <c r="F10654" t="s">
        <v>4943</v>
      </c>
      <c r="G10654">
        <v>0</v>
      </c>
      <c r="H10654">
        <v>0</v>
      </c>
      <c r="I10654">
        <v>0</v>
      </c>
      <c r="J10654">
        <v>0</v>
      </c>
      <c r="K10654">
        <v>0</v>
      </c>
      <c r="L10654">
        <v>0</v>
      </c>
      <c r="M10654">
        <v>2</v>
      </c>
      <c r="N10654">
        <v>0</v>
      </c>
      <c r="O10654">
        <v>0</v>
      </c>
      <c r="P10654">
        <v>0</v>
      </c>
      <c r="Q10654">
        <v>0</v>
      </c>
    </row>
    <row r="10655" spans="1:17" x14ac:dyDescent="0.2">
      <c r="A10655" t="s">
        <v>28393</v>
      </c>
      <c r="B10655" t="s">
        <v>88</v>
      </c>
      <c r="C10655" t="s">
        <v>204</v>
      </c>
      <c r="D10655" t="s">
        <v>17736</v>
      </c>
      <c r="E10655" t="s">
        <v>83</v>
      </c>
      <c r="F10655" t="s">
        <v>4925</v>
      </c>
      <c r="G10655">
        <v>0</v>
      </c>
      <c r="H10655">
        <v>0</v>
      </c>
      <c r="I10655">
        <v>0</v>
      </c>
      <c r="J10655">
        <v>0</v>
      </c>
      <c r="K10655">
        <v>0</v>
      </c>
      <c r="L10655">
        <v>0</v>
      </c>
      <c r="M10655">
        <v>0</v>
      </c>
      <c r="N10655">
        <v>2</v>
      </c>
      <c r="O10655">
        <v>2</v>
      </c>
      <c r="P10655">
        <v>0</v>
      </c>
      <c r="Q10655">
        <v>0</v>
      </c>
    </row>
    <row r="10656" spans="1:17" x14ac:dyDescent="0.2">
      <c r="A10656" t="s">
        <v>28394</v>
      </c>
      <c r="B10656" t="s">
        <v>88</v>
      </c>
      <c r="C10656" t="s">
        <v>204</v>
      </c>
      <c r="D10656" t="s">
        <v>17736</v>
      </c>
      <c r="E10656" t="s">
        <v>83</v>
      </c>
      <c r="F10656" t="s">
        <v>4927</v>
      </c>
      <c r="G10656">
        <v>0</v>
      </c>
      <c r="H10656">
        <v>0</v>
      </c>
      <c r="I10656">
        <v>0</v>
      </c>
      <c r="J10656">
        <v>0</v>
      </c>
      <c r="K10656">
        <v>0</v>
      </c>
      <c r="L10656">
        <v>0</v>
      </c>
      <c r="M10656">
        <v>0</v>
      </c>
      <c r="N10656">
        <v>1</v>
      </c>
      <c r="O10656">
        <v>1</v>
      </c>
      <c r="P10656">
        <v>0</v>
      </c>
      <c r="Q10656">
        <v>0</v>
      </c>
    </row>
    <row r="10657" spans="1:17" x14ac:dyDescent="0.2">
      <c r="A10657" t="s">
        <v>28395</v>
      </c>
      <c r="B10657" t="s">
        <v>88</v>
      </c>
      <c r="C10657" t="s">
        <v>204</v>
      </c>
      <c r="D10657" t="s">
        <v>17736</v>
      </c>
      <c r="E10657" t="s">
        <v>83</v>
      </c>
      <c r="F10657" t="s">
        <v>17734</v>
      </c>
      <c r="G10657">
        <v>2</v>
      </c>
      <c r="H10657">
        <v>0</v>
      </c>
      <c r="I10657">
        <v>0</v>
      </c>
      <c r="J10657">
        <v>0</v>
      </c>
      <c r="K10657">
        <v>0</v>
      </c>
      <c r="L10657">
        <v>0</v>
      </c>
      <c r="M10657">
        <v>0</v>
      </c>
      <c r="N10657">
        <v>0</v>
      </c>
      <c r="O10657">
        <v>0</v>
      </c>
      <c r="P10657">
        <v>0</v>
      </c>
      <c r="Q10657">
        <v>0</v>
      </c>
    </row>
    <row r="10658" spans="1:17" x14ac:dyDescent="0.2">
      <c r="A10658" t="s">
        <v>28396</v>
      </c>
      <c r="B10658" t="s">
        <v>88</v>
      </c>
      <c r="C10658" t="s">
        <v>204</v>
      </c>
      <c r="D10658" t="s">
        <v>17736</v>
      </c>
      <c r="E10658" t="s">
        <v>81</v>
      </c>
      <c r="F10658" t="s">
        <v>4929</v>
      </c>
      <c r="G10658">
        <v>0</v>
      </c>
      <c r="H10658">
        <v>2</v>
      </c>
      <c r="I10658">
        <v>0</v>
      </c>
      <c r="J10658">
        <v>1</v>
      </c>
      <c r="K10658">
        <v>1</v>
      </c>
      <c r="L10658">
        <v>0</v>
      </c>
      <c r="M10658">
        <v>0</v>
      </c>
      <c r="N10658">
        <v>0</v>
      </c>
      <c r="O10658">
        <v>0</v>
      </c>
      <c r="P10658">
        <v>0</v>
      </c>
      <c r="Q10658">
        <v>0</v>
      </c>
    </row>
    <row r="10659" spans="1:17" x14ac:dyDescent="0.2">
      <c r="A10659" t="s">
        <v>28397</v>
      </c>
      <c r="B10659" t="s">
        <v>88</v>
      </c>
      <c r="C10659" t="s">
        <v>204</v>
      </c>
      <c r="D10659" t="s">
        <v>17736</v>
      </c>
      <c r="E10659" t="s">
        <v>81</v>
      </c>
      <c r="F10659" t="s">
        <v>4931</v>
      </c>
      <c r="G10659">
        <v>0</v>
      </c>
      <c r="H10659">
        <v>2</v>
      </c>
      <c r="I10659">
        <v>0</v>
      </c>
      <c r="J10659">
        <v>1</v>
      </c>
      <c r="K10659">
        <v>1</v>
      </c>
      <c r="L10659">
        <v>0</v>
      </c>
      <c r="M10659">
        <v>0</v>
      </c>
      <c r="N10659">
        <v>0</v>
      </c>
      <c r="O10659">
        <v>0</v>
      </c>
      <c r="P10659">
        <v>0</v>
      </c>
      <c r="Q10659">
        <v>0</v>
      </c>
    </row>
    <row r="10660" spans="1:17" x14ac:dyDescent="0.2">
      <c r="A10660" t="s">
        <v>28398</v>
      </c>
      <c r="B10660" t="s">
        <v>88</v>
      </c>
      <c r="C10660" t="s">
        <v>204</v>
      </c>
      <c r="D10660" t="s">
        <v>17736</v>
      </c>
      <c r="E10660" t="s">
        <v>81</v>
      </c>
      <c r="F10660" t="s">
        <v>4933</v>
      </c>
      <c r="G10660">
        <v>0</v>
      </c>
      <c r="H10660">
        <v>0</v>
      </c>
      <c r="I10660">
        <v>0</v>
      </c>
      <c r="J10660">
        <v>0</v>
      </c>
      <c r="K10660">
        <v>0</v>
      </c>
      <c r="L10660">
        <v>0</v>
      </c>
      <c r="M10660">
        <v>2</v>
      </c>
      <c r="N10660">
        <v>0</v>
      </c>
      <c r="O10660">
        <v>0</v>
      </c>
      <c r="P10660">
        <v>0</v>
      </c>
      <c r="Q10660">
        <v>0</v>
      </c>
    </row>
    <row r="10661" spans="1:17" x14ac:dyDescent="0.2">
      <c r="A10661" t="s">
        <v>28399</v>
      </c>
      <c r="B10661" t="s">
        <v>88</v>
      </c>
      <c r="C10661" t="s">
        <v>204</v>
      </c>
      <c r="D10661" t="s">
        <v>17736</v>
      </c>
      <c r="E10661" t="s">
        <v>81</v>
      </c>
      <c r="F10661" t="s">
        <v>4935</v>
      </c>
      <c r="G10661">
        <v>0</v>
      </c>
      <c r="H10661">
        <v>2</v>
      </c>
      <c r="I10661">
        <v>0</v>
      </c>
      <c r="J10661">
        <v>1</v>
      </c>
      <c r="K10661">
        <v>1</v>
      </c>
      <c r="L10661">
        <v>0</v>
      </c>
      <c r="M10661">
        <v>0</v>
      </c>
      <c r="N10661">
        <v>0</v>
      </c>
      <c r="O10661">
        <v>0</v>
      </c>
      <c r="P10661">
        <v>0</v>
      </c>
      <c r="Q10661">
        <v>0</v>
      </c>
    </row>
    <row r="10662" spans="1:17" x14ac:dyDescent="0.2">
      <c r="A10662" t="s">
        <v>28400</v>
      </c>
      <c r="B10662" t="s">
        <v>88</v>
      </c>
      <c r="C10662" t="s">
        <v>204</v>
      </c>
      <c r="D10662" t="s">
        <v>17736</v>
      </c>
      <c r="E10662" t="s">
        <v>81</v>
      </c>
      <c r="F10662" t="s">
        <v>4937</v>
      </c>
      <c r="G10662">
        <v>0</v>
      </c>
      <c r="H10662">
        <v>2</v>
      </c>
      <c r="I10662">
        <v>0</v>
      </c>
      <c r="J10662">
        <v>1</v>
      </c>
      <c r="K10662">
        <v>1</v>
      </c>
      <c r="L10662">
        <v>0</v>
      </c>
      <c r="M10662">
        <v>0</v>
      </c>
      <c r="N10662">
        <v>0</v>
      </c>
      <c r="O10662">
        <v>0</v>
      </c>
      <c r="P10662">
        <v>0</v>
      </c>
      <c r="Q10662">
        <v>0</v>
      </c>
    </row>
    <row r="10663" spans="1:17" x14ac:dyDescent="0.2">
      <c r="A10663" t="s">
        <v>28401</v>
      </c>
      <c r="B10663" t="s">
        <v>88</v>
      </c>
      <c r="C10663" t="s">
        <v>204</v>
      </c>
      <c r="D10663" t="s">
        <v>17736</v>
      </c>
      <c r="E10663" t="s">
        <v>81</v>
      </c>
      <c r="F10663" t="s">
        <v>4939</v>
      </c>
      <c r="G10663">
        <v>0</v>
      </c>
      <c r="H10663">
        <v>0</v>
      </c>
      <c r="I10663">
        <v>0</v>
      </c>
      <c r="J10663">
        <v>0</v>
      </c>
      <c r="K10663">
        <v>0</v>
      </c>
      <c r="L10663">
        <v>0</v>
      </c>
      <c r="M10663">
        <v>2</v>
      </c>
      <c r="N10663">
        <v>0</v>
      </c>
      <c r="O10663">
        <v>0</v>
      </c>
      <c r="P10663">
        <v>0</v>
      </c>
      <c r="Q10663">
        <v>0</v>
      </c>
    </row>
    <row r="10664" spans="1:17" x14ac:dyDescent="0.2">
      <c r="A10664" t="s">
        <v>28402</v>
      </c>
      <c r="B10664" t="s">
        <v>88</v>
      </c>
      <c r="C10664" t="s">
        <v>204</v>
      </c>
      <c r="D10664" t="s">
        <v>17736</v>
      </c>
      <c r="E10664" t="s">
        <v>81</v>
      </c>
      <c r="F10664" t="s">
        <v>4941</v>
      </c>
      <c r="G10664">
        <v>0</v>
      </c>
      <c r="H10664">
        <v>2</v>
      </c>
      <c r="I10664">
        <v>0</v>
      </c>
      <c r="J10664">
        <v>1</v>
      </c>
      <c r="K10664">
        <v>1</v>
      </c>
      <c r="L10664">
        <v>0</v>
      </c>
      <c r="M10664">
        <v>0</v>
      </c>
      <c r="N10664">
        <v>0</v>
      </c>
      <c r="O10664">
        <v>0</v>
      </c>
      <c r="P10664">
        <v>0</v>
      </c>
      <c r="Q10664">
        <v>0</v>
      </c>
    </row>
    <row r="10665" spans="1:17" x14ac:dyDescent="0.2">
      <c r="A10665" t="s">
        <v>28403</v>
      </c>
      <c r="B10665" t="s">
        <v>88</v>
      </c>
      <c r="C10665" t="s">
        <v>204</v>
      </c>
      <c r="D10665" t="s">
        <v>17736</v>
      </c>
      <c r="E10665" t="s">
        <v>81</v>
      </c>
      <c r="F10665" t="s">
        <v>4943</v>
      </c>
      <c r="G10665">
        <v>0</v>
      </c>
      <c r="H10665">
        <v>0</v>
      </c>
      <c r="I10665">
        <v>0</v>
      </c>
      <c r="J10665">
        <v>0</v>
      </c>
      <c r="K10665">
        <v>0</v>
      </c>
      <c r="L10665">
        <v>0</v>
      </c>
      <c r="M10665">
        <v>2</v>
      </c>
      <c r="N10665">
        <v>0</v>
      </c>
      <c r="O10665">
        <v>0</v>
      </c>
      <c r="P10665">
        <v>0</v>
      </c>
      <c r="Q10665">
        <v>0</v>
      </c>
    </row>
    <row r="10666" spans="1:17" x14ac:dyDescent="0.2">
      <c r="A10666" t="s">
        <v>28404</v>
      </c>
      <c r="B10666" t="s">
        <v>88</v>
      </c>
      <c r="C10666" t="s">
        <v>204</v>
      </c>
      <c r="D10666" t="s">
        <v>17736</v>
      </c>
      <c r="E10666" t="s">
        <v>81</v>
      </c>
      <c r="F10666" t="s">
        <v>4925</v>
      </c>
      <c r="G10666">
        <v>0</v>
      </c>
      <c r="H10666">
        <v>0</v>
      </c>
      <c r="I10666">
        <v>0</v>
      </c>
      <c r="J10666">
        <v>0</v>
      </c>
      <c r="K10666">
        <v>0</v>
      </c>
      <c r="L10666">
        <v>0</v>
      </c>
      <c r="M10666">
        <v>0</v>
      </c>
      <c r="N10666">
        <v>2</v>
      </c>
      <c r="O10666">
        <v>2</v>
      </c>
      <c r="P10666">
        <v>0</v>
      </c>
      <c r="Q10666">
        <v>0</v>
      </c>
    </row>
    <row r="10667" spans="1:17" x14ac:dyDescent="0.2">
      <c r="A10667" t="s">
        <v>28405</v>
      </c>
      <c r="B10667" t="s">
        <v>88</v>
      </c>
      <c r="C10667" t="s">
        <v>204</v>
      </c>
      <c r="D10667" t="s">
        <v>17736</v>
      </c>
      <c r="E10667" t="s">
        <v>81</v>
      </c>
      <c r="F10667" t="s">
        <v>4927</v>
      </c>
      <c r="G10667">
        <v>0</v>
      </c>
      <c r="H10667">
        <v>0</v>
      </c>
      <c r="I10667">
        <v>0</v>
      </c>
      <c r="J10667">
        <v>0</v>
      </c>
      <c r="K10667">
        <v>0</v>
      </c>
      <c r="L10667">
        <v>0</v>
      </c>
      <c r="M10667">
        <v>0</v>
      </c>
      <c r="N10667">
        <v>2</v>
      </c>
      <c r="O10667">
        <v>2</v>
      </c>
      <c r="P10667">
        <v>0</v>
      </c>
      <c r="Q10667">
        <v>0</v>
      </c>
    </row>
    <row r="10668" spans="1:17" x14ac:dyDescent="0.2">
      <c r="A10668" t="s">
        <v>28406</v>
      </c>
      <c r="B10668" t="s">
        <v>88</v>
      </c>
      <c r="C10668" t="s">
        <v>204</v>
      </c>
      <c r="D10668" t="s">
        <v>17736</v>
      </c>
      <c r="E10668" t="s">
        <v>81</v>
      </c>
      <c r="F10668" t="s">
        <v>17734</v>
      </c>
      <c r="G10668">
        <v>2</v>
      </c>
      <c r="H10668">
        <v>0</v>
      </c>
      <c r="I10668">
        <v>0</v>
      </c>
      <c r="J10668">
        <v>0</v>
      </c>
      <c r="K10668">
        <v>0</v>
      </c>
      <c r="L10668">
        <v>0</v>
      </c>
      <c r="M10668">
        <v>0</v>
      </c>
      <c r="N10668">
        <v>0</v>
      </c>
      <c r="O10668">
        <v>0</v>
      </c>
      <c r="P10668">
        <v>0</v>
      </c>
      <c r="Q10668">
        <v>0</v>
      </c>
    </row>
    <row r="10669" spans="1:17" x14ac:dyDescent="0.2">
      <c r="A10669" t="s">
        <v>28407</v>
      </c>
      <c r="B10669" t="s">
        <v>88</v>
      </c>
      <c r="C10669" t="s">
        <v>204</v>
      </c>
      <c r="D10669" t="s">
        <v>17748</v>
      </c>
      <c r="E10669" t="s">
        <v>83</v>
      </c>
      <c r="F10669" t="s">
        <v>17749</v>
      </c>
      <c r="G10669">
        <v>0</v>
      </c>
      <c r="H10669">
        <v>0</v>
      </c>
      <c r="I10669">
        <v>0</v>
      </c>
      <c r="J10669">
        <v>0</v>
      </c>
      <c r="K10669">
        <v>0</v>
      </c>
      <c r="L10669">
        <v>0</v>
      </c>
      <c r="M10669">
        <v>0</v>
      </c>
      <c r="N10669">
        <v>3</v>
      </c>
      <c r="O10669">
        <v>3</v>
      </c>
      <c r="P10669">
        <v>0</v>
      </c>
      <c r="Q10669">
        <v>0</v>
      </c>
    </row>
    <row r="10670" spans="1:17" x14ac:dyDescent="0.2">
      <c r="A10670" t="s">
        <v>28408</v>
      </c>
      <c r="B10670" t="s">
        <v>88</v>
      </c>
      <c r="C10670" t="s">
        <v>204</v>
      </c>
      <c r="D10670" t="s">
        <v>17748</v>
      </c>
      <c r="E10670" t="s">
        <v>83</v>
      </c>
      <c r="F10670" t="s">
        <v>17734</v>
      </c>
      <c r="G10670">
        <v>3</v>
      </c>
      <c r="H10670">
        <v>0</v>
      </c>
      <c r="I10670">
        <v>0</v>
      </c>
      <c r="J10670">
        <v>0</v>
      </c>
      <c r="K10670">
        <v>0</v>
      </c>
      <c r="L10670">
        <v>0</v>
      </c>
      <c r="M10670">
        <v>0</v>
      </c>
      <c r="N10670">
        <v>0</v>
      </c>
      <c r="O10670">
        <v>0</v>
      </c>
      <c r="P10670">
        <v>0</v>
      </c>
      <c r="Q10670">
        <v>0</v>
      </c>
    </row>
    <row r="10671" spans="1:17" x14ac:dyDescent="0.2">
      <c r="A10671" t="s">
        <v>28409</v>
      </c>
      <c r="B10671" t="s">
        <v>88</v>
      </c>
      <c r="C10671" t="s">
        <v>205</v>
      </c>
      <c r="D10671" t="s">
        <v>17736</v>
      </c>
      <c r="E10671" t="s">
        <v>83</v>
      </c>
      <c r="F10671" t="s">
        <v>4929</v>
      </c>
      <c r="G10671">
        <v>0</v>
      </c>
      <c r="H10671">
        <v>4</v>
      </c>
      <c r="I10671">
        <v>1</v>
      </c>
      <c r="J10671">
        <v>3</v>
      </c>
      <c r="K10671">
        <v>0</v>
      </c>
      <c r="L10671">
        <v>0</v>
      </c>
      <c r="M10671">
        <v>0</v>
      </c>
      <c r="N10671">
        <v>0</v>
      </c>
      <c r="O10671">
        <v>0</v>
      </c>
      <c r="P10671">
        <v>0</v>
      </c>
      <c r="Q10671">
        <v>0</v>
      </c>
    </row>
    <row r="10672" spans="1:17" x14ac:dyDescent="0.2">
      <c r="A10672" t="s">
        <v>28410</v>
      </c>
      <c r="B10672" t="s">
        <v>88</v>
      </c>
      <c r="C10672" t="s">
        <v>205</v>
      </c>
      <c r="D10672" t="s">
        <v>17736</v>
      </c>
      <c r="E10672" t="s">
        <v>83</v>
      </c>
      <c r="F10672" t="s">
        <v>4931</v>
      </c>
      <c r="G10672">
        <v>0</v>
      </c>
      <c r="H10672">
        <v>4</v>
      </c>
      <c r="I10672">
        <v>1</v>
      </c>
      <c r="J10672">
        <v>3</v>
      </c>
      <c r="K10672">
        <v>0</v>
      </c>
      <c r="L10672">
        <v>0</v>
      </c>
      <c r="M10672">
        <v>0</v>
      </c>
      <c r="N10672">
        <v>0</v>
      </c>
      <c r="O10672">
        <v>0</v>
      </c>
      <c r="P10672">
        <v>0</v>
      </c>
      <c r="Q10672">
        <v>0</v>
      </c>
    </row>
    <row r="10673" spans="1:17" x14ac:dyDescent="0.2">
      <c r="A10673" t="s">
        <v>28411</v>
      </c>
      <c r="B10673" t="s">
        <v>88</v>
      </c>
      <c r="C10673" t="s">
        <v>205</v>
      </c>
      <c r="D10673" t="s">
        <v>17736</v>
      </c>
      <c r="E10673" t="s">
        <v>83</v>
      </c>
      <c r="F10673" t="s">
        <v>4933</v>
      </c>
      <c r="G10673">
        <v>0</v>
      </c>
      <c r="H10673">
        <v>0</v>
      </c>
      <c r="I10673">
        <v>0</v>
      </c>
      <c r="J10673">
        <v>0</v>
      </c>
      <c r="K10673">
        <v>0</v>
      </c>
      <c r="L10673">
        <v>0</v>
      </c>
      <c r="M10673">
        <v>4</v>
      </c>
      <c r="N10673">
        <v>0</v>
      </c>
      <c r="O10673">
        <v>0</v>
      </c>
      <c r="P10673">
        <v>0</v>
      </c>
      <c r="Q10673">
        <v>0</v>
      </c>
    </row>
    <row r="10674" spans="1:17" x14ac:dyDescent="0.2">
      <c r="A10674" t="s">
        <v>28412</v>
      </c>
      <c r="B10674" t="s">
        <v>88</v>
      </c>
      <c r="C10674" t="s">
        <v>205</v>
      </c>
      <c r="D10674" t="s">
        <v>17736</v>
      </c>
      <c r="E10674" t="s">
        <v>83</v>
      </c>
      <c r="F10674" t="s">
        <v>4935</v>
      </c>
      <c r="G10674">
        <v>0</v>
      </c>
      <c r="H10674">
        <v>4</v>
      </c>
      <c r="I10674">
        <v>1</v>
      </c>
      <c r="J10674">
        <v>3</v>
      </c>
      <c r="K10674">
        <v>0</v>
      </c>
      <c r="L10674">
        <v>0</v>
      </c>
      <c r="M10674">
        <v>0</v>
      </c>
      <c r="N10674">
        <v>0</v>
      </c>
      <c r="O10674">
        <v>0</v>
      </c>
      <c r="P10674">
        <v>0</v>
      </c>
      <c r="Q10674">
        <v>0</v>
      </c>
    </row>
    <row r="10675" spans="1:17" x14ac:dyDescent="0.2">
      <c r="A10675" t="s">
        <v>28413</v>
      </c>
      <c r="B10675" t="s">
        <v>88</v>
      </c>
      <c r="C10675" t="s">
        <v>205</v>
      </c>
      <c r="D10675" t="s">
        <v>17736</v>
      </c>
      <c r="E10675" t="s">
        <v>83</v>
      </c>
      <c r="F10675" t="s">
        <v>4937</v>
      </c>
      <c r="G10675">
        <v>0</v>
      </c>
      <c r="H10675">
        <v>4</v>
      </c>
      <c r="I10675">
        <v>1</v>
      </c>
      <c r="J10675">
        <v>3</v>
      </c>
      <c r="K10675">
        <v>0</v>
      </c>
      <c r="L10675">
        <v>0</v>
      </c>
      <c r="M10675">
        <v>0</v>
      </c>
      <c r="N10675">
        <v>0</v>
      </c>
      <c r="O10675">
        <v>0</v>
      </c>
      <c r="P10675">
        <v>0</v>
      </c>
      <c r="Q10675">
        <v>0</v>
      </c>
    </row>
    <row r="10676" spans="1:17" x14ac:dyDescent="0.2">
      <c r="A10676" t="s">
        <v>28414</v>
      </c>
      <c r="B10676" t="s">
        <v>86</v>
      </c>
      <c r="C10676" t="s">
        <v>140</v>
      </c>
      <c r="D10676" t="s">
        <v>17736</v>
      </c>
      <c r="E10676" t="s">
        <v>81</v>
      </c>
      <c r="F10676" t="s">
        <v>17734</v>
      </c>
      <c r="G10676">
        <v>55</v>
      </c>
      <c r="H10676">
        <v>0</v>
      </c>
      <c r="I10676">
        <v>0</v>
      </c>
      <c r="J10676">
        <v>0</v>
      </c>
      <c r="K10676">
        <v>0</v>
      </c>
      <c r="L10676">
        <v>0</v>
      </c>
      <c r="M10676">
        <v>0</v>
      </c>
      <c r="N10676">
        <v>0</v>
      </c>
      <c r="O10676">
        <v>0</v>
      </c>
      <c r="P10676">
        <v>0</v>
      </c>
      <c r="Q10676">
        <v>0</v>
      </c>
    </row>
    <row r="10677" spans="1:17" x14ac:dyDescent="0.2">
      <c r="A10677" t="s">
        <v>28415</v>
      </c>
      <c r="B10677" t="s">
        <v>86</v>
      </c>
      <c r="C10677" t="s">
        <v>140</v>
      </c>
      <c r="D10677" t="s">
        <v>17748</v>
      </c>
      <c r="E10677" t="s">
        <v>83</v>
      </c>
      <c r="F10677" t="s">
        <v>17749</v>
      </c>
      <c r="G10677">
        <v>0</v>
      </c>
      <c r="H10677">
        <v>0</v>
      </c>
      <c r="I10677">
        <v>0</v>
      </c>
      <c r="J10677">
        <v>0</v>
      </c>
      <c r="K10677">
        <v>0</v>
      </c>
      <c r="L10677">
        <v>0</v>
      </c>
      <c r="M10677">
        <v>0</v>
      </c>
      <c r="N10677">
        <v>3</v>
      </c>
      <c r="O10677">
        <v>2</v>
      </c>
      <c r="P10677">
        <v>1</v>
      </c>
      <c r="Q10677">
        <v>0</v>
      </c>
    </row>
    <row r="10678" spans="1:17" x14ac:dyDescent="0.2">
      <c r="A10678" t="s">
        <v>28416</v>
      </c>
      <c r="B10678" t="s">
        <v>86</v>
      </c>
      <c r="C10678" t="s">
        <v>140</v>
      </c>
      <c r="D10678" t="s">
        <v>17748</v>
      </c>
      <c r="E10678" t="s">
        <v>83</v>
      </c>
      <c r="F10678" t="s">
        <v>17734</v>
      </c>
      <c r="G10678">
        <v>3</v>
      </c>
      <c r="H10678">
        <v>0</v>
      </c>
      <c r="I10678">
        <v>0</v>
      </c>
      <c r="J10678">
        <v>0</v>
      </c>
      <c r="K10678">
        <v>0</v>
      </c>
      <c r="L10678">
        <v>0</v>
      </c>
      <c r="M10678">
        <v>0</v>
      </c>
      <c r="N10678">
        <v>0</v>
      </c>
      <c r="O10678">
        <v>0</v>
      </c>
      <c r="P10678">
        <v>0</v>
      </c>
      <c r="Q10678">
        <v>0</v>
      </c>
    </row>
    <row r="10679" spans="1:17" x14ac:dyDescent="0.2">
      <c r="A10679" t="s">
        <v>28417</v>
      </c>
      <c r="B10679" t="s">
        <v>86</v>
      </c>
      <c r="C10679" t="s">
        <v>140</v>
      </c>
      <c r="D10679" t="s">
        <v>17748</v>
      </c>
      <c r="E10679" t="s">
        <v>81</v>
      </c>
      <c r="F10679" t="s">
        <v>17749</v>
      </c>
      <c r="G10679">
        <v>0</v>
      </c>
      <c r="H10679">
        <v>0</v>
      </c>
      <c r="I10679">
        <v>0</v>
      </c>
      <c r="J10679">
        <v>0</v>
      </c>
      <c r="K10679">
        <v>0</v>
      </c>
      <c r="L10679">
        <v>0</v>
      </c>
      <c r="M10679">
        <v>0</v>
      </c>
      <c r="N10679">
        <v>3</v>
      </c>
      <c r="O10679">
        <v>3</v>
      </c>
      <c r="P10679">
        <v>0</v>
      </c>
      <c r="Q10679">
        <v>0</v>
      </c>
    </row>
    <row r="10680" spans="1:17" x14ac:dyDescent="0.2">
      <c r="A10680" t="s">
        <v>28418</v>
      </c>
      <c r="B10680" t="s">
        <v>86</v>
      </c>
      <c r="C10680" t="s">
        <v>140</v>
      </c>
      <c r="D10680" t="s">
        <v>17748</v>
      </c>
      <c r="E10680" t="s">
        <v>81</v>
      </c>
      <c r="F10680" t="s">
        <v>17734</v>
      </c>
      <c r="G10680">
        <v>3</v>
      </c>
      <c r="H10680">
        <v>0</v>
      </c>
      <c r="I10680">
        <v>0</v>
      </c>
      <c r="J10680">
        <v>0</v>
      </c>
      <c r="K10680">
        <v>0</v>
      </c>
      <c r="L10680">
        <v>0</v>
      </c>
      <c r="M10680">
        <v>0</v>
      </c>
      <c r="N10680">
        <v>0</v>
      </c>
      <c r="O10680">
        <v>0</v>
      </c>
      <c r="P10680">
        <v>0</v>
      </c>
      <c r="Q10680">
        <v>0</v>
      </c>
    </row>
    <row r="10681" spans="1:17" x14ac:dyDescent="0.2">
      <c r="A10681" t="s">
        <v>28419</v>
      </c>
      <c r="B10681" t="s">
        <v>86</v>
      </c>
      <c r="C10681" t="s">
        <v>140</v>
      </c>
      <c r="D10681" t="s">
        <v>17754</v>
      </c>
      <c r="E10681" t="s">
        <v>83</v>
      </c>
      <c r="F10681" t="s">
        <v>17734</v>
      </c>
      <c r="G10681">
        <v>5</v>
      </c>
      <c r="H10681">
        <v>0</v>
      </c>
      <c r="I10681">
        <v>0</v>
      </c>
      <c r="J10681">
        <v>0</v>
      </c>
      <c r="K10681">
        <v>0</v>
      </c>
      <c r="L10681">
        <v>0</v>
      </c>
      <c r="M10681">
        <v>0</v>
      </c>
      <c r="N10681">
        <v>0</v>
      </c>
      <c r="O10681">
        <v>0</v>
      </c>
      <c r="P10681">
        <v>0</v>
      </c>
      <c r="Q10681">
        <v>0</v>
      </c>
    </row>
    <row r="10682" spans="1:17" x14ac:dyDescent="0.2">
      <c r="A10682" t="s">
        <v>28420</v>
      </c>
      <c r="B10682" t="s">
        <v>86</v>
      </c>
      <c r="C10682" t="s">
        <v>140</v>
      </c>
      <c r="D10682" t="s">
        <v>17754</v>
      </c>
      <c r="E10682" t="s">
        <v>81</v>
      </c>
      <c r="F10682" t="s">
        <v>17734</v>
      </c>
      <c r="G10682">
        <v>5</v>
      </c>
      <c r="H10682">
        <v>0</v>
      </c>
      <c r="I10682">
        <v>0</v>
      </c>
      <c r="J10682">
        <v>0</v>
      </c>
      <c r="K10682">
        <v>0</v>
      </c>
      <c r="L10682">
        <v>0</v>
      </c>
      <c r="M10682">
        <v>0</v>
      </c>
      <c r="N10682">
        <v>0</v>
      </c>
      <c r="O10682">
        <v>0</v>
      </c>
      <c r="P10682">
        <v>0</v>
      </c>
      <c r="Q10682">
        <v>0</v>
      </c>
    </row>
    <row r="10683" spans="1:17" x14ac:dyDescent="0.2">
      <c r="A10683" t="s">
        <v>28421</v>
      </c>
      <c r="B10683" t="s">
        <v>86</v>
      </c>
      <c r="C10683" t="s">
        <v>141</v>
      </c>
      <c r="D10683" t="s">
        <v>17768</v>
      </c>
      <c r="E10683" t="s">
        <v>83</v>
      </c>
      <c r="F10683" t="s">
        <v>17734</v>
      </c>
      <c r="G10683">
        <v>1</v>
      </c>
      <c r="H10683">
        <v>0</v>
      </c>
      <c r="I10683">
        <v>0</v>
      </c>
      <c r="J10683">
        <v>0</v>
      </c>
      <c r="K10683">
        <v>0</v>
      </c>
      <c r="L10683">
        <v>0</v>
      </c>
      <c r="M10683">
        <v>0</v>
      </c>
      <c r="N10683">
        <v>0</v>
      </c>
      <c r="O10683">
        <v>0</v>
      </c>
      <c r="P10683">
        <v>0</v>
      </c>
      <c r="Q10683">
        <v>0</v>
      </c>
    </row>
    <row r="10684" spans="1:17" x14ac:dyDescent="0.2">
      <c r="A10684" t="s">
        <v>28422</v>
      </c>
      <c r="B10684" t="s">
        <v>86</v>
      </c>
      <c r="C10684" t="s">
        <v>141</v>
      </c>
      <c r="D10684" t="s">
        <v>17736</v>
      </c>
      <c r="E10684" t="s">
        <v>83</v>
      </c>
      <c r="F10684" t="s">
        <v>4929</v>
      </c>
      <c r="G10684">
        <v>0</v>
      </c>
      <c r="H10684">
        <v>12</v>
      </c>
      <c r="I10684">
        <v>0</v>
      </c>
      <c r="J10684">
        <v>10</v>
      </c>
      <c r="K10684">
        <v>1</v>
      </c>
      <c r="L10684">
        <v>1</v>
      </c>
      <c r="M10684">
        <v>0</v>
      </c>
      <c r="N10684">
        <v>0</v>
      </c>
      <c r="O10684">
        <v>0</v>
      </c>
      <c r="P10684">
        <v>0</v>
      </c>
      <c r="Q10684">
        <v>0</v>
      </c>
    </row>
    <row r="10685" spans="1:17" x14ac:dyDescent="0.2">
      <c r="A10685" t="s">
        <v>28423</v>
      </c>
      <c r="B10685" t="s">
        <v>86</v>
      </c>
      <c r="C10685" t="s">
        <v>141</v>
      </c>
      <c r="D10685" t="s">
        <v>17736</v>
      </c>
      <c r="E10685" t="s">
        <v>83</v>
      </c>
      <c r="F10685" t="s">
        <v>4931</v>
      </c>
      <c r="G10685">
        <v>0</v>
      </c>
      <c r="H10685">
        <v>12</v>
      </c>
      <c r="I10685">
        <v>0</v>
      </c>
      <c r="J10685">
        <v>10</v>
      </c>
      <c r="K10685">
        <v>1</v>
      </c>
      <c r="L10685">
        <v>1</v>
      </c>
      <c r="M10685">
        <v>0</v>
      </c>
      <c r="N10685">
        <v>0</v>
      </c>
      <c r="O10685">
        <v>0</v>
      </c>
      <c r="P10685">
        <v>0</v>
      </c>
      <c r="Q10685">
        <v>0</v>
      </c>
    </row>
    <row r="10686" spans="1:17" x14ac:dyDescent="0.2">
      <c r="A10686" t="s">
        <v>28424</v>
      </c>
      <c r="B10686" t="s">
        <v>86</v>
      </c>
      <c r="C10686" t="s">
        <v>141</v>
      </c>
      <c r="D10686" t="s">
        <v>17736</v>
      </c>
      <c r="E10686" t="s">
        <v>83</v>
      </c>
      <c r="F10686" t="s">
        <v>4933</v>
      </c>
      <c r="G10686">
        <v>0</v>
      </c>
      <c r="H10686">
        <v>0</v>
      </c>
      <c r="I10686">
        <v>0</v>
      </c>
      <c r="J10686">
        <v>0</v>
      </c>
      <c r="K10686">
        <v>0</v>
      </c>
      <c r="L10686">
        <v>0</v>
      </c>
      <c r="M10686">
        <v>12</v>
      </c>
      <c r="N10686">
        <v>0</v>
      </c>
      <c r="O10686">
        <v>0</v>
      </c>
      <c r="P10686">
        <v>0</v>
      </c>
      <c r="Q10686">
        <v>0</v>
      </c>
    </row>
    <row r="10687" spans="1:17" x14ac:dyDescent="0.2">
      <c r="A10687" t="s">
        <v>28425</v>
      </c>
      <c r="B10687" t="s">
        <v>86</v>
      </c>
      <c r="C10687" t="s">
        <v>141</v>
      </c>
      <c r="D10687" t="s">
        <v>17736</v>
      </c>
      <c r="E10687" t="s">
        <v>83</v>
      </c>
      <c r="F10687" t="s">
        <v>4935</v>
      </c>
      <c r="G10687">
        <v>0</v>
      </c>
      <c r="H10687">
        <v>12</v>
      </c>
      <c r="I10687">
        <v>0</v>
      </c>
      <c r="J10687">
        <v>10</v>
      </c>
      <c r="K10687">
        <v>1</v>
      </c>
      <c r="L10687">
        <v>1</v>
      </c>
      <c r="M10687">
        <v>0</v>
      </c>
      <c r="N10687">
        <v>0</v>
      </c>
      <c r="O10687">
        <v>0</v>
      </c>
      <c r="P10687">
        <v>0</v>
      </c>
      <c r="Q10687">
        <v>0</v>
      </c>
    </row>
    <row r="10688" spans="1:17" x14ac:dyDescent="0.2">
      <c r="A10688" t="s">
        <v>28426</v>
      </c>
      <c r="B10688" t="s">
        <v>86</v>
      </c>
      <c r="C10688" t="s">
        <v>141</v>
      </c>
      <c r="D10688" t="s">
        <v>17736</v>
      </c>
      <c r="E10688" t="s">
        <v>83</v>
      </c>
      <c r="F10688" t="s">
        <v>4937</v>
      </c>
      <c r="G10688">
        <v>0</v>
      </c>
      <c r="H10688">
        <v>12</v>
      </c>
      <c r="I10688">
        <v>0</v>
      </c>
      <c r="J10688">
        <v>10</v>
      </c>
      <c r="K10688">
        <v>1</v>
      </c>
      <c r="L10688">
        <v>1</v>
      </c>
      <c r="M10688">
        <v>0</v>
      </c>
      <c r="N10688">
        <v>0</v>
      </c>
      <c r="O10688">
        <v>0</v>
      </c>
      <c r="P10688">
        <v>0</v>
      </c>
      <c r="Q10688">
        <v>0</v>
      </c>
    </row>
    <row r="10689" spans="1:17" x14ac:dyDescent="0.2">
      <c r="A10689" t="s">
        <v>28427</v>
      </c>
      <c r="B10689" t="s">
        <v>86</v>
      </c>
      <c r="C10689" t="s">
        <v>141</v>
      </c>
      <c r="D10689" t="s">
        <v>17736</v>
      </c>
      <c r="E10689" t="s">
        <v>83</v>
      </c>
      <c r="F10689" t="s">
        <v>4939</v>
      </c>
      <c r="G10689">
        <v>0</v>
      </c>
      <c r="H10689">
        <v>0</v>
      </c>
      <c r="I10689">
        <v>0</v>
      </c>
      <c r="J10689">
        <v>0</v>
      </c>
      <c r="K10689">
        <v>0</v>
      </c>
      <c r="L10689">
        <v>0</v>
      </c>
      <c r="M10689">
        <v>12</v>
      </c>
      <c r="N10689">
        <v>0</v>
      </c>
      <c r="O10689">
        <v>0</v>
      </c>
      <c r="P10689">
        <v>0</v>
      </c>
      <c r="Q10689">
        <v>0</v>
      </c>
    </row>
    <row r="10690" spans="1:17" x14ac:dyDescent="0.2">
      <c r="A10690" t="s">
        <v>28428</v>
      </c>
      <c r="B10690" t="s">
        <v>86</v>
      </c>
      <c r="C10690" t="s">
        <v>141</v>
      </c>
      <c r="D10690" t="s">
        <v>17736</v>
      </c>
      <c r="E10690" t="s">
        <v>83</v>
      </c>
      <c r="F10690" t="s">
        <v>4941</v>
      </c>
      <c r="G10690">
        <v>0</v>
      </c>
      <c r="H10690">
        <v>12</v>
      </c>
      <c r="I10690">
        <v>0</v>
      </c>
      <c r="J10690">
        <v>10</v>
      </c>
      <c r="K10690">
        <v>1</v>
      </c>
      <c r="L10690">
        <v>1</v>
      </c>
      <c r="M10690">
        <v>0</v>
      </c>
      <c r="N10690">
        <v>0</v>
      </c>
      <c r="O10690">
        <v>0</v>
      </c>
      <c r="P10690">
        <v>0</v>
      </c>
      <c r="Q10690">
        <v>0</v>
      </c>
    </row>
    <row r="10691" spans="1:17" x14ac:dyDescent="0.2">
      <c r="A10691" t="s">
        <v>28429</v>
      </c>
      <c r="B10691" t="s">
        <v>86</v>
      </c>
      <c r="C10691" t="s">
        <v>141</v>
      </c>
      <c r="D10691" t="s">
        <v>17736</v>
      </c>
      <c r="E10691" t="s">
        <v>83</v>
      </c>
      <c r="F10691" t="s">
        <v>4943</v>
      </c>
      <c r="G10691">
        <v>0</v>
      </c>
      <c r="H10691">
        <v>0</v>
      </c>
      <c r="I10691">
        <v>0</v>
      </c>
      <c r="J10691">
        <v>0</v>
      </c>
      <c r="K10691">
        <v>0</v>
      </c>
      <c r="L10691">
        <v>0</v>
      </c>
      <c r="M10691">
        <v>12</v>
      </c>
      <c r="N10691">
        <v>0</v>
      </c>
      <c r="O10691">
        <v>0</v>
      </c>
      <c r="P10691">
        <v>0</v>
      </c>
      <c r="Q10691">
        <v>0</v>
      </c>
    </row>
    <row r="10692" spans="1:17" x14ac:dyDescent="0.2">
      <c r="A10692" t="s">
        <v>28430</v>
      </c>
      <c r="B10692" t="s">
        <v>86</v>
      </c>
      <c r="C10692" t="s">
        <v>141</v>
      </c>
      <c r="D10692" t="s">
        <v>17736</v>
      </c>
      <c r="E10692" t="s">
        <v>83</v>
      </c>
      <c r="F10692" t="s">
        <v>4925</v>
      </c>
      <c r="G10692">
        <v>0</v>
      </c>
      <c r="H10692">
        <v>0</v>
      </c>
      <c r="I10692">
        <v>0</v>
      </c>
      <c r="J10692">
        <v>0</v>
      </c>
      <c r="K10692">
        <v>0</v>
      </c>
      <c r="L10692">
        <v>0</v>
      </c>
      <c r="M10692">
        <v>0</v>
      </c>
      <c r="N10692">
        <v>10</v>
      </c>
      <c r="O10692">
        <v>9</v>
      </c>
      <c r="P10692">
        <v>1</v>
      </c>
      <c r="Q10692">
        <v>0</v>
      </c>
    </row>
    <row r="10693" spans="1:17" x14ac:dyDescent="0.2">
      <c r="A10693" t="s">
        <v>28431</v>
      </c>
      <c r="B10693" t="s">
        <v>86</v>
      </c>
      <c r="C10693" t="s">
        <v>141</v>
      </c>
      <c r="D10693" t="s">
        <v>17736</v>
      </c>
      <c r="E10693" t="s">
        <v>83</v>
      </c>
      <c r="F10693" t="s">
        <v>4927</v>
      </c>
      <c r="G10693">
        <v>0</v>
      </c>
      <c r="H10693">
        <v>0</v>
      </c>
      <c r="I10693">
        <v>0</v>
      </c>
      <c r="J10693">
        <v>0</v>
      </c>
      <c r="K10693">
        <v>0</v>
      </c>
      <c r="L10693">
        <v>0</v>
      </c>
      <c r="M10693">
        <v>0</v>
      </c>
      <c r="N10693">
        <v>9</v>
      </c>
      <c r="O10693">
        <v>9</v>
      </c>
      <c r="P10693">
        <v>0</v>
      </c>
      <c r="Q10693">
        <v>0</v>
      </c>
    </row>
    <row r="10694" spans="1:17" x14ac:dyDescent="0.2">
      <c r="A10694" t="s">
        <v>28432</v>
      </c>
      <c r="B10694" t="s">
        <v>86</v>
      </c>
      <c r="C10694" t="s">
        <v>141</v>
      </c>
      <c r="D10694" t="s">
        <v>17736</v>
      </c>
      <c r="E10694" t="s">
        <v>83</v>
      </c>
      <c r="F10694" t="s">
        <v>17734</v>
      </c>
      <c r="G10694">
        <v>12</v>
      </c>
      <c r="H10694">
        <v>0</v>
      </c>
      <c r="I10694">
        <v>0</v>
      </c>
      <c r="J10694">
        <v>0</v>
      </c>
      <c r="K10694">
        <v>0</v>
      </c>
      <c r="L10694">
        <v>0</v>
      </c>
      <c r="M10694">
        <v>0</v>
      </c>
      <c r="N10694">
        <v>0</v>
      </c>
      <c r="O10694">
        <v>0</v>
      </c>
      <c r="P10694">
        <v>0</v>
      </c>
      <c r="Q10694">
        <v>0</v>
      </c>
    </row>
    <row r="10695" spans="1:17" x14ac:dyDescent="0.2">
      <c r="A10695" t="s">
        <v>28433</v>
      </c>
      <c r="B10695" t="s">
        <v>86</v>
      </c>
      <c r="C10695" t="s">
        <v>141</v>
      </c>
      <c r="D10695" t="s">
        <v>17736</v>
      </c>
      <c r="E10695" t="s">
        <v>81</v>
      </c>
      <c r="F10695" t="s">
        <v>4929</v>
      </c>
      <c r="G10695">
        <v>0</v>
      </c>
      <c r="H10695">
        <v>24</v>
      </c>
      <c r="I10695">
        <v>2</v>
      </c>
      <c r="J10695">
        <v>20</v>
      </c>
      <c r="K10695">
        <v>0</v>
      </c>
      <c r="L10695">
        <v>2</v>
      </c>
      <c r="M10695">
        <v>0</v>
      </c>
      <c r="N10695">
        <v>0</v>
      </c>
      <c r="O10695">
        <v>0</v>
      </c>
      <c r="P10695">
        <v>0</v>
      </c>
      <c r="Q10695">
        <v>0</v>
      </c>
    </row>
    <row r="10696" spans="1:17" x14ac:dyDescent="0.2">
      <c r="A10696" t="s">
        <v>28434</v>
      </c>
      <c r="B10696" t="s">
        <v>86</v>
      </c>
      <c r="C10696" t="s">
        <v>141</v>
      </c>
      <c r="D10696" t="s">
        <v>17736</v>
      </c>
      <c r="E10696" t="s">
        <v>81</v>
      </c>
      <c r="F10696" t="s">
        <v>4931</v>
      </c>
      <c r="G10696">
        <v>0</v>
      </c>
      <c r="H10696">
        <v>24</v>
      </c>
      <c r="I10696">
        <v>2</v>
      </c>
      <c r="J10696">
        <v>20</v>
      </c>
      <c r="K10696">
        <v>0</v>
      </c>
      <c r="L10696">
        <v>2</v>
      </c>
      <c r="M10696">
        <v>0</v>
      </c>
      <c r="N10696">
        <v>0</v>
      </c>
      <c r="O10696">
        <v>0</v>
      </c>
      <c r="P10696">
        <v>0</v>
      </c>
      <c r="Q10696">
        <v>0</v>
      </c>
    </row>
    <row r="10697" spans="1:17" x14ac:dyDescent="0.2">
      <c r="A10697" t="s">
        <v>28435</v>
      </c>
      <c r="B10697" t="s">
        <v>86</v>
      </c>
      <c r="C10697" t="s">
        <v>141</v>
      </c>
      <c r="D10697" t="s">
        <v>17736</v>
      </c>
      <c r="E10697" t="s">
        <v>81</v>
      </c>
      <c r="F10697" t="s">
        <v>4933</v>
      </c>
      <c r="G10697">
        <v>0</v>
      </c>
      <c r="H10697">
        <v>0</v>
      </c>
      <c r="I10697">
        <v>0</v>
      </c>
      <c r="J10697">
        <v>0</v>
      </c>
      <c r="K10697">
        <v>0</v>
      </c>
      <c r="L10697">
        <v>0</v>
      </c>
      <c r="M10697">
        <v>24</v>
      </c>
      <c r="N10697">
        <v>0</v>
      </c>
      <c r="O10697">
        <v>0</v>
      </c>
      <c r="P10697">
        <v>0</v>
      </c>
      <c r="Q10697">
        <v>0</v>
      </c>
    </row>
    <row r="10698" spans="1:17" x14ac:dyDescent="0.2">
      <c r="A10698" t="s">
        <v>28436</v>
      </c>
      <c r="B10698" t="s">
        <v>86</v>
      </c>
      <c r="C10698" t="s">
        <v>141</v>
      </c>
      <c r="D10698" t="s">
        <v>17736</v>
      </c>
      <c r="E10698" t="s">
        <v>81</v>
      </c>
      <c r="F10698" t="s">
        <v>4935</v>
      </c>
      <c r="G10698">
        <v>0</v>
      </c>
      <c r="H10698">
        <v>24</v>
      </c>
      <c r="I10698">
        <v>2</v>
      </c>
      <c r="J10698">
        <v>20</v>
      </c>
      <c r="K10698">
        <v>0</v>
      </c>
      <c r="L10698">
        <v>2</v>
      </c>
      <c r="M10698">
        <v>0</v>
      </c>
      <c r="N10698">
        <v>0</v>
      </c>
      <c r="O10698">
        <v>0</v>
      </c>
      <c r="P10698">
        <v>0</v>
      </c>
      <c r="Q10698">
        <v>0</v>
      </c>
    </row>
    <row r="10699" spans="1:17" x14ac:dyDescent="0.2">
      <c r="A10699" t="s">
        <v>28437</v>
      </c>
      <c r="B10699" t="s">
        <v>86</v>
      </c>
      <c r="C10699" t="s">
        <v>141</v>
      </c>
      <c r="D10699" t="s">
        <v>17736</v>
      </c>
      <c r="E10699" t="s">
        <v>81</v>
      </c>
      <c r="F10699" t="s">
        <v>4937</v>
      </c>
      <c r="G10699">
        <v>0</v>
      </c>
      <c r="H10699">
        <v>24</v>
      </c>
      <c r="I10699">
        <v>2</v>
      </c>
      <c r="J10699">
        <v>20</v>
      </c>
      <c r="K10699">
        <v>0</v>
      </c>
      <c r="L10699">
        <v>2</v>
      </c>
      <c r="M10699">
        <v>0</v>
      </c>
      <c r="N10699">
        <v>0</v>
      </c>
      <c r="O10699">
        <v>0</v>
      </c>
      <c r="P10699">
        <v>0</v>
      </c>
      <c r="Q10699">
        <v>0</v>
      </c>
    </row>
    <row r="10700" spans="1:17" x14ac:dyDescent="0.2">
      <c r="A10700" t="s">
        <v>28438</v>
      </c>
      <c r="B10700" t="s">
        <v>86</v>
      </c>
      <c r="C10700" t="s">
        <v>141</v>
      </c>
      <c r="D10700" t="s">
        <v>17736</v>
      </c>
      <c r="E10700" t="s">
        <v>81</v>
      </c>
      <c r="F10700" t="s">
        <v>4939</v>
      </c>
      <c r="G10700">
        <v>0</v>
      </c>
      <c r="H10700">
        <v>0</v>
      </c>
      <c r="I10700">
        <v>0</v>
      </c>
      <c r="J10700">
        <v>0</v>
      </c>
      <c r="K10700">
        <v>0</v>
      </c>
      <c r="L10700">
        <v>0</v>
      </c>
      <c r="M10700">
        <v>24</v>
      </c>
      <c r="N10700">
        <v>0</v>
      </c>
      <c r="O10700">
        <v>0</v>
      </c>
      <c r="P10700">
        <v>0</v>
      </c>
      <c r="Q10700">
        <v>0</v>
      </c>
    </row>
    <row r="10701" spans="1:17" x14ac:dyDescent="0.2">
      <c r="A10701" t="s">
        <v>28439</v>
      </c>
      <c r="B10701" t="s">
        <v>86</v>
      </c>
      <c r="C10701" t="s">
        <v>141</v>
      </c>
      <c r="D10701" t="s">
        <v>17736</v>
      </c>
      <c r="E10701" t="s">
        <v>81</v>
      </c>
      <c r="F10701" t="s">
        <v>4941</v>
      </c>
      <c r="G10701">
        <v>0</v>
      </c>
      <c r="H10701">
        <v>24</v>
      </c>
      <c r="I10701">
        <v>2</v>
      </c>
      <c r="J10701">
        <v>20</v>
      </c>
      <c r="K10701">
        <v>0</v>
      </c>
      <c r="L10701">
        <v>2</v>
      </c>
      <c r="M10701">
        <v>0</v>
      </c>
      <c r="N10701">
        <v>0</v>
      </c>
      <c r="O10701">
        <v>0</v>
      </c>
      <c r="P10701">
        <v>0</v>
      </c>
      <c r="Q10701">
        <v>0</v>
      </c>
    </row>
    <row r="10702" spans="1:17" x14ac:dyDescent="0.2">
      <c r="A10702" t="s">
        <v>28440</v>
      </c>
      <c r="B10702" t="s">
        <v>86</v>
      </c>
      <c r="C10702" t="s">
        <v>141</v>
      </c>
      <c r="D10702" t="s">
        <v>17736</v>
      </c>
      <c r="E10702" t="s">
        <v>81</v>
      </c>
      <c r="F10702" t="s">
        <v>4943</v>
      </c>
      <c r="G10702">
        <v>0</v>
      </c>
      <c r="H10702">
        <v>0</v>
      </c>
      <c r="I10702">
        <v>0</v>
      </c>
      <c r="J10702">
        <v>0</v>
      </c>
      <c r="K10702">
        <v>0</v>
      </c>
      <c r="L10702">
        <v>0</v>
      </c>
      <c r="M10702">
        <v>24</v>
      </c>
      <c r="N10702">
        <v>0</v>
      </c>
      <c r="O10702">
        <v>0</v>
      </c>
      <c r="P10702">
        <v>0</v>
      </c>
      <c r="Q10702">
        <v>0</v>
      </c>
    </row>
    <row r="10703" spans="1:17" x14ac:dyDescent="0.2">
      <c r="A10703" t="s">
        <v>28441</v>
      </c>
      <c r="B10703" t="s">
        <v>86</v>
      </c>
      <c r="C10703" t="s">
        <v>141</v>
      </c>
      <c r="D10703" t="s">
        <v>17736</v>
      </c>
      <c r="E10703" t="s">
        <v>81</v>
      </c>
      <c r="F10703" t="s">
        <v>4925</v>
      </c>
      <c r="G10703">
        <v>0</v>
      </c>
      <c r="H10703">
        <v>0</v>
      </c>
      <c r="I10703">
        <v>0</v>
      </c>
      <c r="J10703">
        <v>0</v>
      </c>
      <c r="K10703">
        <v>0</v>
      </c>
      <c r="L10703">
        <v>0</v>
      </c>
      <c r="M10703">
        <v>0</v>
      </c>
      <c r="N10703">
        <v>20</v>
      </c>
      <c r="O10703">
        <v>19</v>
      </c>
      <c r="P10703">
        <v>0</v>
      </c>
      <c r="Q10703">
        <v>1</v>
      </c>
    </row>
    <row r="10704" spans="1:17" x14ac:dyDescent="0.2">
      <c r="A10704" t="s">
        <v>28442</v>
      </c>
      <c r="B10704" t="s">
        <v>86</v>
      </c>
      <c r="C10704" t="s">
        <v>141</v>
      </c>
      <c r="D10704" t="s">
        <v>17736</v>
      </c>
      <c r="E10704" t="s">
        <v>81</v>
      </c>
      <c r="F10704" t="s">
        <v>4927</v>
      </c>
      <c r="G10704">
        <v>0</v>
      </c>
      <c r="H10704">
        <v>0</v>
      </c>
      <c r="I10704">
        <v>0</v>
      </c>
      <c r="J10704">
        <v>0</v>
      </c>
      <c r="K10704">
        <v>0</v>
      </c>
      <c r="L10704">
        <v>0</v>
      </c>
      <c r="M10704">
        <v>0</v>
      </c>
      <c r="N10704">
        <v>16</v>
      </c>
      <c r="O10704">
        <v>15</v>
      </c>
      <c r="P10704">
        <v>0</v>
      </c>
      <c r="Q10704">
        <v>1</v>
      </c>
    </row>
    <row r="10705" spans="1:17" x14ac:dyDescent="0.2">
      <c r="A10705" t="s">
        <v>28443</v>
      </c>
      <c r="B10705" t="s">
        <v>86</v>
      </c>
      <c r="C10705" t="s">
        <v>141</v>
      </c>
      <c r="D10705" t="s">
        <v>17736</v>
      </c>
      <c r="E10705" t="s">
        <v>81</v>
      </c>
      <c r="F10705" t="s">
        <v>17734</v>
      </c>
      <c r="G10705">
        <v>24</v>
      </c>
      <c r="H10705">
        <v>0</v>
      </c>
      <c r="I10705">
        <v>0</v>
      </c>
      <c r="J10705">
        <v>0</v>
      </c>
      <c r="K10705">
        <v>0</v>
      </c>
      <c r="L10705">
        <v>0</v>
      </c>
      <c r="M10705">
        <v>0</v>
      </c>
      <c r="N10705">
        <v>0</v>
      </c>
      <c r="O10705">
        <v>0</v>
      </c>
      <c r="P10705">
        <v>0</v>
      </c>
      <c r="Q10705">
        <v>0</v>
      </c>
    </row>
    <row r="10706" spans="1:17" x14ac:dyDescent="0.2">
      <c r="A10706" t="s">
        <v>28444</v>
      </c>
      <c r="B10706" t="s">
        <v>89</v>
      </c>
      <c r="C10706" t="s">
        <v>234</v>
      </c>
      <c r="D10706" t="s">
        <v>17736</v>
      </c>
      <c r="E10706" t="s">
        <v>81</v>
      </c>
      <c r="F10706" t="s">
        <v>4941</v>
      </c>
      <c r="G10706">
        <v>0</v>
      </c>
      <c r="H10706">
        <v>4</v>
      </c>
      <c r="I10706">
        <v>0</v>
      </c>
      <c r="J10706">
        <v>3</v>
      </c>
      <c r="K10706">
        <v>1</v>
      </c>
      <c r="L10706">
        <v>0</v>
      </c>
      <c r="M10706">
        <v>0</v>
      </c>
      <c r="N10706">
        <v>0</v>
      </c>
      <c r="O10706">
        <v>0</v>
      </c>
      <c r="P10706">
        <v>0</v>
      </c>
      <c r="Q10706">
        <v>0</v>
      </c>
    </row>
    <row r="10707" spans="1:17" x14ac:dyDescent="0.2">
      <c r="A10707" t="s">
        <v>28445</v>
      </c>
      <c r="B10707" t="s">
        <v>89</v>
      </c>
      <c r="C10707" t="s">
        <v>234</v>
      </c>
      <c r="D10707" t="s">
        <v>17736</v>
      </c>
      <c r="E10707" t="s">
        <v>81</v>
      </c>
      <c r="F10707" t="s">
        <v>4943</v>
      </c>
      <c r="G10707">
        <v>0</v>
      </c>
      <c r="H10707">
        <v>0</v>
      </c>
      <c r="I10707">
        <v>0</v>
      </c>
      <c r="J10707">
        <v>0</v>
      </c>
      <c r="K10707">
        <v>0</v>
      </c>
      <c r="L10707">
        <v>0</v>
      </c>
      <c r="M10707">
        <v>4</v>
      </c>
      <c r="N10707">
        <v>0</v>
      </c>
      <c r="O10707">
        <v>0</v>
      </c>
      <c r="P10707">
        <v>0</v>
      </c>
      <c r="Q10707">
        <v>0</v>
      </c>
    </row>
    <row r="10708" spans="1:17" x14ac:dyDescent="0.2">
      <c r="A10708" t="s">
        <v>28446</v>
      </c>
      <c r="B10708" t="s">
        <v>89</v>
      </c>
      <c r="C10708" t="s">
        <v>234</v>
      </c>
      <c r="D10708" t="s">
        <v>17736</v>
      </c>
      <c r="E10708" t="s">
        <v>81</v>
      </c>
      <c r="F10708" t="s">
        <v>4925</v>
      </c>
      <c r="G10708">
        <v>0</v>
      </c>
      <c r="H10708">
        <v>0</v>
      </c>
      <c r="I10708">
        <v>0</v>
      </c>
      <c r="J10708">
        <v>0</v>
      </c>
      <c r="K10708">
        <v>0</v>
      </c>
      <c r="L10708">
        <v>0</v>
      </c>
      <c r="M10708">
        <v>0</v>
      </c>
      <c r="N10708">
        <v>2</v>
      </c>
      <c r="O10708">
        <v>1</v>
      </c>
      <c r="P10708">
        <v>1</v>
      </c>
      <c r="Q10708">
        <v>0</v>
      </c>
    </row>
    <row r="10709" spans="1:17" x14ac:dyDescent="0.2">
      <c r="A10709" t="s">
        <v>28447</v>
      </c>
      <c r="B10709" t="s">
        <v>89</v>
      </c>
      <c r="C10709" t="s">
        <v>234</v>
      </c>
      <c r="D10709" t="s">
        <v>17736</v>
      </c>
      <c r="E10709" t="s">
        <v>81</v>
      </c>
      <c r="F10709" t="s">
        <v>4927</v>
      </c>
      <c r="G10709">
        <v>0</v>
      </c>
      <c r="H10709">
        <v>0</v>
      </c>
      <c r="I10709">
        <v>0</v>
      </c>
      <c r="J10709">
        <v>0</v>
      </c>
      <c r="K10709">
        <v>0</v>
      </c>
      <c r="L10709">
        <v>0</v>
      </c>
      <c r="M10709">
        <v>0</v>
      </c>
      <c r="N10709">
        <v>2</v>
      </c>
      <c r="O10709">
        <v>1</v>
      </c>
      <c r="P10709">
        <v>1</v>
      </c>
      <c r="Q10709">
        <v>0</v>
      </c>
    </row>
    <row r="10710" spans="1:17" x14ac:dyDescent="0.2">
      <c r="A10710" t="s">
        <v>28448</v>
      </c>
      <c r="B10710" t="s">
        <v>89</v>
      </c>
      <c r="C10710" t="s">
        <v>234</v>
      </c>
      <c r="D10710" t="s">
        <v>17736</v>
      </c>
      <c r="E10710" t="s">
        <v>81</v>
      </c>
      <c r="F10710" t="s">
        <v>17734</v>
      </c>
      <c r="G10710">
        <v>4</v>
      </c>
      <c r="H10710">
        <v>0</v>
      </c>
      <c r="I10710">
        <v>0</v>
      </c>
      <c r="J10710">
        <v>0</v>
      </c>
      <c r="K10710">
        <v>0</v>
      </c>
      <c r="L10710">
        <v>0</v>
      </c>
      <c r="M10710">
        <v>0</v>
      </c>
      <c r="N10710">
        <v>0</v>
      </c>
      <c r="O10710">
        <v>0</v>
      </c>
      <c r="P10710">
        <v>0</v>
      </c>
      <c r="Q10710">
        <v>0</v>
      </c>
    </row>
    <row r="10711" spans="1:17" x14ac:dyDescent="0.2">
      <c r="A10711" t="s">
        <v>28449</v>
      </c>
      <c r="B10711" t="s">
        <v>89</v>
      </c>
      <c r="C10711" t="s">
        <v>234</v>
      </c>
      <c r="D10711" t="s">
        <v>17754</v>
      </c>
      <c r="E10711" t="s">
        <v>83</v>
      </c>
      <c r="F10711" t="s">
        <v>17734</v>
      </c>
      <c r="G10711">
        <v>2</v>
      </c>
      <c r="H10711">
        <v>0</v>
      </c>
      <c r="I10711">
        <v>0</v>
      </c>
      <c r="J10711">
        <v>0</v>
      </c>
      <c r="K10711">
        <v>0</v>
      </c>
      <c r="L10711">
        <v>0</v>
      </c>
      <c r="M10711">
        <v>0</v>
      </c>
      <c r="N10711">
        <v>0</v>
      </c>
      <c r="O10711">
        <v>0</v>
      </c>
      <c r="P10711">
        <v>0</v>
      </c>
      <c r="Q10711">
        <v>0</v>
      </c>
    </row>
    <row r="10712" spans="1:17" x14ac:dyDescent="0.2">
      <c r="A10712" t="s">
        <v>28450</v>
      </c>
      <c r="B10712" t="s">
        <v>89</v>
      </c>
      <c r="C10712" t="s">
        <v>234</v>
      </c>
      <c r="D10712" t="s">
        <v>17754</v>
      </c>
      <c r="E10712" t="s">
        <v>81</v>
      </c>
      <c r="F10712" t="s">
        <v>17734</v>
      </c>
      <c r="G10712">
        <v>4</v>
      </c>
      <c r="H10712">
        <v>0</v>
      </c>
      <c r="I10712">
        <v>0</v>
      </c>
      <c r="J10712">
        <v>0</v>
      </c>
      <c r="K10712">
        <v>0</v>
      </c>
      <c r="L10712">
        <v>0</v>
      </c>
      <c r="M10712">
        <v>0</v>
      </c>
      <c r="N10712">
        <v>0</v>
      </c>
      <c r="O10712">
        <v>0</v>
      </c>
      <c r="P10712">
        <v>0</v>
      </c>
      <c r="Q10712">
        <v>0</v>
      </c>
    </row>
    <row r="10713" spans="1:17" x14ac:dyDescent="0.2">
      <c r="A10713" t="s">
        <v>28451</v>
      </c>
      <c r="B10713" t="s">
        <v>89</v>
      </c>
      <c r="C10713" t="s">
        <v>235</v>
      </c>
      <c r="D10713" t="s">
        <v>17736</v>
      </c>
      <c r="E10713" t="s">
        <v>83</v>
      </c>
      <c r="F10713" t="s">
        <v>4929</v>
      </c>
      <c r="G10713">
        <v>0</v>
      </c>
      <c r="H10713">
        <v>11</v>
      </c>
      <c r="I10713">
        <v>0</v>
      </c>
      <c r="J10713">
        <v>6</v>
      </c>
      <c r="K10713">
        <v>3</v>
      </c>
      <c r="L10713">
        <v>2</v>
      </c>
      <c r="M10713">
        <v>0</v>
      </c>
      <c r="N10713">
        <v>0</v>
      </c>
      <c r="O10713">
        <v>0</v>
      </c>
      <c r="P10713">
        <v>0</v>
      </c>
      <c r="Q10713">
        <v>0</v>
      </c>
    </row>
    <row r="10714" spans="1:17" x14ac:dyDescent="0.2">
      <c r="A10714" t="s">
        <v>28452</v>
      </c>
      <c r="B10714" t="s">
        <v>89</v>
      </c>
      <c r="C10714" t="s">
        <v>235</v>
      </c>
      <c r="D10714" t="s">
        <v>17736</v>
      </c>
      <c r="E10714" t="s">
        <v>83</v>
      </c>
      <c r="F10714" t="s">
        <v>4931</v>
      </c>
      <c r="G10714">
        <v>0</v>
      </c>
      <c r="H10714">
        <v>11</v>
      </c>
      <c r="I10714">
        <v>0</v>
      </c>
      <c r="J10714">
        <v>5</v>
      </c>
      <c r="K10714">
        <v>2</v>
      </c>
      <c r="L10714">
        <v>4</v>
      </c>
      <c r="M10714">
        <v>0</v>
      </c>
      <c r="N10714">
        <v>0</v>
      </c>
      <c r="O10714">
        <v>0</v>
      </c>
      <c r="P10714">
        <v>0</v>
      </c>
      <c r="Q10714">
        <v>0</v>
      </c>
    </row>
    <row r="10715" spans="1:17" x14ac:dyDescent="0.2">
      <c r="A10715" t="s">
        <v>28453</v>
      </c>
      <c r="B10715" t="s">
        <v>89</v>
      </c>
      <c r="C10715" t="s">
        <v>235</v>
      </c>
      <c r="D10715" t="s">
        <v>17736</v>
      </c>
      <c r="E10715" t="s">
        <v>83</v>
      </c>
      <c r="F10715" t="s">
        <v>4933</v>
      </c>
      <c r="G10715">
        <v>0</v>
      </c>
      <c r="H10715">
        <v>0</v>
      </c>
      <c r="I10715">
        <v>0</v>
      </c>
      <c r="J10715">
        <v>0</v>
      </c>
      <c r="K10715">
        <v>0</v>
      </c>
      <c r="L10715">
        <v>0</v>
      </c>
      <c r="M10715">
        <v>11</v>
      </c>
      <c r="N10715">
        <v>0</v>
      </c>
      <c r="O10715">
        <v>0</v>
      </c>
      <c r="P10715">
        <v>0</v>
      </c>
      <c r="Q10715">
        <v>0</v>
      </c>
    </row>
    <row r="10716" spans="1:17" x14ac:dyDescent="0.2">
      <c r="A10716" t="s">
        <v>28454</v>
      </c>
      <c r="B10716" t="s">
        <v>89</v>
      </c>
      <c r="C10716" t="s">
        <v>235</v>
      </c>
      <c r="D10716" t="s">
        <v>17736</v>
      </c>
      <c r="E10716" t="s">
        <v>83</v>
      </c>
      <c r="F10716" t="s">
        <v>4935</v>
      </c>
      <c r="G10716">
        <v>0</v>
      </c>
      <c r="H10716">
        <v>11</v>
      </c>
      <c r="I10716">
        <v>0</v>
      </c>
      <c r="J10716">
        <v>5</v>
      </c>
      <c r="K10716">
        <v>2</v>
      </c>
      <c r="L10716">
        <v>4</v>
      </c>
      <c r="M10716">
        <v>0</v>
      </c>
      <c r="N10716">
        <v>0</v>
      </c>
      <c r="O10716">
        <v>0</v>
      </c>
      <c r="P10716">
        <v>0</v>
      </c>
      <c r="Q10716">
        <v>0</v>
      </c>
    </row>
    <row r="10717" spans="1:17" x14ac:dyDescent="0.2">
      <c r="A10717" t="s">
        <v>28455</v>
      </c>
      <c r="B10717" t="s">
        <v>89</v>
      </c>
      <c r="C10717" t="s">
        <v>235</v>
      </c>
      <c r="D10717" t="s">
        <v>17736</v>
      </c>
      <c r="E10717" t="s">
        <v>83</v>
      </c>
      <c r="F10717" t="s">
        <v>4937</v>
      </c>
      <c r="G10717">
        <v>0</v>
      </c>
      <c r="H10717">
        <v>11</v>
      </c>
      <c r="I10717">
        <v>0</v>
      </c>
      <c r="J10717">
        <v>5</v>
      </c>
      <c r="K10717">
        <v>2</v>
      </c>
      <c r="L10717">
        <v>4</v>
      </c>
      <c r="M10717">
        <v>0</v>
      </c>
      <c r="N10717">
        <v>0</v>
      </c>
      <c r="O10717">
        <v>0</v>
      </c>
      <c r="P10717">
        <v>0</v>
      </c>
      <c r="Q10717">
        <v>0</v>
      </c>
    </row>
    <row r="10718" spans="1:17" x14ac:dyDescent="0.2">
      <c r="A10718" t="s">
        <v>28456</v>
      </c>
      <c r="B10718" t="s">
        <v>89</v>
      </c>
      <c r="C10718" t="s">
        <v>235</v>
      </c>
      <c r="D10718" t="s">
        <v>17736</v>
      </c>
      <c r="E10718" t="s">
        <v>83</v>
      </c>
      <c r="F10718" t="s">
        <v>4939</v>
      </c>
      <c r="G10718">
        <v>0</v>
      </c>
      <c r="H10718">
        <v>0</v>
      </c>
      <c r="I10718">
        <v>0</v>
      </c>
      <c r="J10718">
        <v>0</v>
      </c>
      <c r="K10718">
        <v>0</v>
      </c>
      <c r="L10718">
        <v>0</v>
      </c>
      <c r="M10718">
        <v>11</v>
      </c>
      <c r="N10718">
        <v>0</v>
      </c>
      <c r="O10718">
        <v>0</v>
      </c>
      <c r="P10718">
        <v>0</v>
      </c>
      <c r="Q10718">
        <v>0</v>
      </c>
    </row>
    <row r="10719" spans="1:17" x14ac:dyDescent="0.2">
      <c r="A10719" t="s">
        <v>28457</v>
      </c>
      <c r="B10719" t="s">
        <v>89</v>
      </c>
      <c r="C10719" t="s">
        <v>235</v>
      </c>
      <c r="D10719" t="s">
        <v>17736</v>
      </c>
      <c r="E10719" t="s">
        <v>83</v>
      </c>
      <c r="F10719" t="s">
        <v>4941</v>
      </c>
      <c r="G10719">
        <v>0</v>
      </c>
      <c r="H10719">
        <v>11</v>
      </c>
      <c r="I10719">
        <v>0</v>
      </c>
      <c r="J10719">
        <v>6</v>
      </c>
      <c r="K10719">
        <v>3</v>
      </c>
      <c r="L10719">
        <v>2</v>
      </c>
      <c r="M10719">
        <v>0</v>
      </c>
      <c r="N10719">
        <v>0</v>
      </c>
      <c r="O10719">
        <v>0</v>
      </c>
      <c r="P10719">
        <v>0</v>
      </c>
      <c r="Q10719">
        <v>0</v>
      </c>
    </row>
    <row r="10720" spans="1:17" x14ac:dyDescent="0.2">
      <c r="A10720" t="s">
        <v>28458</v>
      </c>
      <c r="B10720" t="s">
        <v>89</v>
      </c>
      <c r="C10720" t="s">
        <v>235</v>
      </c>
      <c r="D10720" t="s">
        <v>17736</v>
      </c>
      <c r="E10720" t="s">
        <v>83</v>
      </c>
      <c r="F10720" t="s">
        <v>4943</v>
      </c>
      <c r="G10720">
        <v>0</v>
      </c>
      <c r="H10720">
        <v>0</v>
      </c>
      <c r="I10720">
        <v>0</v>
      </c>
      <c r="J10720">
        <v>0</v>
      </c>
      <c r="K10720">
        <v>0</v>
      </c>
      <c r="L10720">
        <v>0</v>
      </c>
      <c r="M10720">
        <v>11</v>
      </c>
      <c r="N10720">
        <v>0</v>
      </c>
      <c r="O10720">
        <v>0</v>
      </c>
      <c r="P10720">
        <v>0</v>
      </c>
      <c r="Q10720">
        <v>0</v>
      </c>
    </row>
    <row r="10721" spans="1:17" x14ac:dyDescent="0.2">
      <c r="A10721" t="s">
        <v>28459</v>
      </c>
      <c r="B10721" t="s">
        <v>89</v>
      </c>
      <c r="C10721" t="s">
        <v>235</v>
      </c>
      <c r="D10721" t="s">
        <v>17736</v>
      </c>
      <c r="E10721" t="s">
        <v>83</v>
      </c>
      <c r="F10721" t="s">
        <v>4925</v>
      </c>
      <c r="G10721">
        <v>0</v>
      </c>
      <c r="H10721">
        <v>0</v>
      </c>
      <c r="I10721">
        <v>0</v>
      </c>
      <c r="J10721">
        <v>0</v>
      </c>
      <c r="K10721">
        <v>0</v>
      </c>
      <c r="L10721">
        <v>0</v>
      </c>
      <c r="M10721">
        <v>0</v>
      </c>
      <c r="N10721">
        <v>11</v>
      </c>
      <c r="O10721">
        <v>8</v>
      </c>
      <c r="P10721">
        <v>2</v>
      </c>
      <c r="Q10721">
        <v>1</v>
      </c>
    </row>
    <row r="10722" spans="1:17" x14ac:dyDescent="0.2">
      <c r="A10722" t="s">
        <v>28460</v>
      </c>
      <c r="B10722" t="s">
        <v>89</v>
      </c>
      <c r="C10722" t="s">
        <v>235</v>
      </c>
      <c r="D10722" t="s">
        <v>17736</v>
      </c>
      <c r="E10722" t="s">
        <v>83</v>
      </c>
      <c r="F10722" t="s">
        <v>4927</v>
      </c>
      <c r="G10722">
        <v>0</v>
      </c>
      <c r="H10722">
        <v>0</v>
      </c>
      <c r="I10722">
        <v>0</v>
      </c>
      <c r="J10722">
        <v>0</v>
      </c>
      <c r="K10722">
        <v>0</v>
      </c>
      <c r="L10722">
        <v>0</v>
      </c>
      <c r="M10722">
        <v>0</v>
      </c>
      <c r="N10722">
        <v>9</v>
      </c>
      <c r="O10722">
        <v>6</v>
      </c>
      <c r="P10722">
        <v>2</v>
      </c>
      <c r="Q10722">
        <v>1</v>
      </c>
    </row>
    <row r="10723" spans="1:17" x14ac:dyDescent="0.2">
      <c r="A10723" t="s">
        <v>28461</v>
      </c>
      <c r="B10723" t="s">
        <v>89</v>
      </c>
      <c r="C10723" t="s">
        <v>235</v>
      </c>
      <c r="D10723" t="s">
        <v>17736</v>
      </c>
      <c r="E10723" t="s">
        <v>83</v>
      </c>
      <c r="F10723" t="s">
        <v>17734</v>
      </c>
      <c r="G10723">
        <v>11</v>
      </c>
      <c r="H10723">
        <v>0</v>
      </c>
      <c r="I10723">
        <v>0</v>
      </c>
      <c r="J10723">
        <v>0</v>
      </c>
      <c r="K10723">
        <v>0</v>
      </c>
      <c r="L10723">
        <v>0</v>
      </c>
      <c r="M10723">
        <v>0</v>
      </c>
      <c r="N10723">
        <v>0</v>
      </c>
      <c r="O10723">
        <v>0</v>
      </c>
      <c r="P10723">
        <v>0</v>
      </c>
      <c r="Q10723">
        <v>0</v>
      </c>
    </row>
    <row r="10724" spans="1:17" x14ac:dyDescent="0.2">
      <c r="A10724" t="s">
        <v>28462</v>
      </c>
      <c r="B10724" t="s">
        <v>89</v>
      </c>
      <c r="C10724" t="s">
        <v>235</v>
      </c>
      <c r="D10724" t="s">
        <v>17736</v>
      </c>
      <c r="E10724" t="s">
        <v>81</v>
      </c>
      <c r="F10724" t="s">
        <v>4929</v>
      </c>
      <c r="G10724">
        <v>0</v>
      </c>
      <c r="H10724">
        <v>8</v>
      </c>
      <c r="I10724">
        <v>0</v>
      </c>
      <c r="J10724">
        <v>7</v>
      </c>
      <c r="K10724">
        <v>1</v>
      </c>
      <c r="L10724">
        <v>0</v>
      </c>
      <c r="M10724">
        <v>0</v>
      </c>
      <c r="N10724">
        <v>0</v>
      </c>
      <c r="O10724">
        <v>0</v>
      </c>
      <c r="P10724">
        <v>0</v>
      </c>
      <c r="Q10724">
        <v>0</v>
      </c>
    </row>
    <row r="10725" spans="1:17" x14ac:dyDescent="0.2">
      <c r="A10725" t="s">
        <v>28463</v>
      </c>
      <c r="B10725" t="s">
        <v>89</v>
      </c>
      <c r="C10725" t="s">
        <v>235</v>
      </c>
      <c r="D10725" t="s">
        <v>17736</v>
      </c>
      <c r="E10725" t="s">
        <v>81</v>
      </c>
      <c r="F10725" t="s">
        <v>4931</v>
      </c>
      <c r="G10725">
        <v>0</v>
      </c>
      <c r="H10725">
        <v>8</v>
      </c>
      <c r="I10725">
        <v>0</v>
      </c>
      <c r="J10725">
        <v>7</v>
      </c>
      <c r="K10725">
        <v>1</v>
      </c>
      <c r="L10725">
        <v>0</v>
      </c>
      <c r="M10725">
        <v>0</v>
      </c>
      <c r="N10725">
        <v>0</v>
      </c>
      <c r="O10725">
        <v>0</v>
      </c>
      <c r="P10725">
        <v>0</v>
      </c>
      <c r="Q10725">
        <v>0</v>
      </c>
    </row>
    <row r="10726" spans="1:17" x14ac:dyDescent="0.2">
      <c r="A10726" t="s">
        <v>28464</v>
      </c>
      <c r="B10726" t="s">
        <v>89</v>
      </c>
      <c r="C10726" t="s">
        <v>235</v>
      </c>
      <c r="D10726" t="s">
        <v>17736</v>
      </c>
      <c r="E10726" t="s">
        <v>81</v>
      </c>
      <c r="F10726" t="s">
        <v>4933</v>
      </c>
      <c r="G10726">
        <v>0</v>
      </c>
      <c r="H10726">
        <v>0</v>
      </c>
      <c r="I10726">
        <v>0</v>
      </c>
      <c r="J10726">
        <v>0</v>
      </c>
      <c r="K10726">
        <v>0</v>
      </c>
      <c r="L10726">
        <v>0</v>
      </c>
      <c r="M10726">
        <v>8</v>
      </c>
      <c r="N10726">
        <v>0</v>
      </c>
      <c r="O10726">
        <v>0</v>
      </c>
      <c r="P10726">
        <v>0</v>
      </c>
      <c r="Q10726">
        <v>0</v>
      </c>
    </row>
    <row r="10727" spans="1:17" x14ac:dyDescent="0.2">
      <c r="A10727" t="s">
        <v>28465</v>
      </c>
      <c r="B10727" t="s">
        <v>89</v>
      </c>
      <c r="C10727" t="s">
        <v>235</v>
      </c>
      <c r="D10727" t="s">
        <v>17736</v>
      </c>
      <c r="E10727" t="s">
        <v>81</v>
      </c>
      <c r="F10727" t="s">
        <v>4935</v>
      </c>
      <c r="G10727">
        <v>0</v>
      </c>
      <c r="H10727">
        <v>8</v>
      </c>
      <c r="I10727">
        <v>0</v>
      </c>
      <c r="J10727">
        <v>7</v>
      </c>
      <c r="K10727">
        <v>1</v>
      </c>
      <c r="L10727">
        <v>0</v>
      </c>
      <c r="M10727">
        <v>0</v>
      </c>
      <c r="N10727">
        <v>0</v>
      </c>
      <c r="O10727">
        <v>0</v>
      </c>
      <c r="P10727">
        <v>0</v>
      </c>
      <c r="Q10727">
        <v>0</v>
      </c>
    </row>
    <row r="10728" spans="1:17" x14ac:dyDescent="0.2">
      <c r="A10728" t="s">
        <v>28466</v>
      </c>
      <c r="B10728" t="s">
        <v>89</v>
      </c>
      <c r="C10728" t="s">
        <v>235</v>
      </c>
      <c r="D10728" t="s">
        <v>17736</v>
      </c>
      <c r="E10728" t="s">
        <v>81</v>
      </c>
      <c r="F10728" t="s">
        <v>4937</v>
      </c>
      <c r="G10728">
        <v>0</v>
      </c>
      <c r="H10728">
        <v>8</v>
      </c>
      <c r="I10728">
        <v>0</v>
      </c>
      <c r="J10728">
        <v>7</v>
      </c>
      <c r="K10728">
        <v>1</v>
      </c>
      <c r="L10728">
        <v>0</v>
      </c>
      <c r="M10728">
        <v>0</v>
      </c>
      <c r="N10728">
        <v>0</v>
      </c>
      <c r="O10728">
        <v>0</v>
      </c>
      <c r="P10728">
        <v>0</v>
      </c>
      <c r="Q10728">
        <v>0</v>
      </c>
    </row>
    <row r="10729" spans="1:17" x14ac:dyDescent="0.2">
      <c r="A10729" t="s">
        <v>28467</v>
      </c>
      <c r="B10729" t="s">
        <v>89</v>
      </c>
      <c r="C10729" t="s">
        <v>235</v>
      </c>
      <c r="D10729" t="s">
        <v>17736</v>
      </c>
      <c r="E10729" t="s">
        <v>81</v>
      </c>
      <c r="F10729" t="s">
        <v>4939</v>
      </c>
      <c r="G10729">
        <v>0</v>
      </c>
      <c r="H10729">
        <v>0</v>
      </c>
      <c r="I10729">
        <v>0</v>
      </c>
      <c r="J10729">
        <v>0</v>
      </c>
      <c r="K10729">
        <v>0</v>
      </c>
      <c r="L10729">
        <v>0</v>
      </c>
      <c r="M10729">
        <v>8</v>
      </c>
      <c r="N10729">
        <v>0</v>
      </c>
      <c r="O10729">
        <v>0</v>
      </c>
      <c r="P10729">
        <v>0</v>
      </c>
      <c r="Q10729">
        <v>0</v>
      </c>
    </row>
    <row r="10730" spans="1:17" x14ac:dyDescent="0.2">
      <c r="A10730" t="s">
        <v>28468</v>
      </c>
      <c r="B10730" t="s">
        <v>88</v>
      </c>
      <c r="C10730" t="s">
        <v>146</v>
      </c>
      <c r="D10730" t="s">
        <v>17736</v>
      </c>
      <c r="E10730" t="s">
        <v>83</v>
      </c>
      <c r="F10730" t="s">
        <v>4941</v>
      </c>
      <c r="G10730">
        <v>0</v>
      </c>
      <c r="H10730">
        <v>11</v>
      </c>
      <c r="I10730">
        <v>2</v>
      </c>
      <c r="J10730">
        <v>9</v>
      </c>
      <c r="K10730">
        <v>0</v>
      </c>
      <c r="L10730">
        <v>0</v>
      </c>
      <c r="M10730">
        <v>0</v>
      </c>
      <c r="N10730">
        <v>0</v>
      </c>
      <c r="O10730">
        <v>0</v>
      </c>
      <c r="P10730">
        <v>0</v>
      </c>
      <c r="Q10730">
        <v>0</v>
      </c>
    </row>
    <row r="10731" spans="1:17" x14ac:dyDescent="0.2">
      <c r="A10731" t="s">
        <v>28469</v>
      </c>
      <c r="B10731" t="s">
        <v>88</v>
      </c>
      <c r="C10731" t="s">
        <v>146</v>
      </c>
      <c r="D10731" t="s">
        <v>17736</v>
      </c>
      <c r="E10731" t="s">
        <v>83</v>
      </c>
      <c r="F10731" t="s">
        <v>4943</v>
      </c>
      <c r="G10731">
        <v>0</v>
      </c>
      <c r="H10731">
        <v>0</v>
      </c>
      <c r="I10731">
        <v>0</v>
      </c>
      <c r="J10731">
        <v>0</v>
      </c>
      <c r="K10731">
        <v>0</v>
      </c>
      <c r="L10731">
        <v>0</v>
      </c>
      <c r="M10731">
        <v>11</v>
      </c>
      <c r="N10731">
        <v>0</v>
      </c>
      <c r="O10731">
        <v>0</v>
      </c>
      <c r="P10731">
        <v>0</v>
      </c>
      <c r="Q10731">
        <v>0</v>
      </c>
    </row>
    <row r="10732" spans="1:17" x14ac:dyDescent="0.2">
      <c r="A10732" t="s">
        <v>28470</v>
      </c>
      <c r="B10732" t="s">
        <v>88</v>
      </c>
      <c r="C10732" t="s">
        <v>146</v>
      </c>
      <c r="D10732" t="s">
        <v>17736</v>
      </c>
      <c r="E10732" t="s">
        <v>83</v>
      </c>
      <c r="F10732" t="s">
        <v>4925</v>
      </c>
      <c r="G10732">
        <v>0</v>
      </c>
      <c r="H10732">
        <v>0</v>
      </c>
      <c r="I10732">
        <v>0</v>
      </c>
      <c r="J10732">
        <v>0</v>
      </c>
      <c r="K10732">
        <v>0</v>
      </c>
      <c r="L10732">
        <v>0</v>
      </c>
      <c r="M10732">
        <v>0</v>
      </c>
      <c r="N10732">
        <v>11</v>
      </c>
      <c r="O10732">
        <v>11</v>
      </c>
      <c r="P10732">
        <v>0</v>
      </c>
      <c r="Q10732">
        <v>0</v>
      </c>
    </row>
    <row r="10733" spans="1:17" x14ac:dyDescent="0.2">
      <c r="A10733" t="s">
        <v>28471</v>
      </c>
      <c r="B10733" t="s">
        <v>88</v>
      </c>
      <c r="C10733" t="s">
        <v>146</v>
      </c>
      <c r="D10733" t="s">
        <v>17736</v>
      </c>
      <c r="E10733" t="s">
        <v>83</v>
      </c>
      <c r="F10733" t="s">
        <v>4927</v>
      </c>
      <c r="G10733">
        <v>0</v>
      </c>
      <c r="H10733">
        <v>0</v>
      </c>
      <c r="I10733">
        <v>0</v>
      </c>
      <c r="J10733">
        <v>0</v>
      </c>
      <c r="K10733">
        <v>0</v>
      </c>
      <c r="L10733">
        <v>0</v>
      </c>
      <c r="M10733">
        <v>0</v>
      </c>
      <c r="N10733">
        <v>11</v>
      </c>
      <c r="O10733">
        <v>11</v>
      </c>
      <c r="P10733">
        <v>0</v>
      </c>
      <c r="Q10733">
        <v>0</v>
      </c>
    </row>
    <row r="10734" spans="1:17" x14ac:dyDescent="0.2">
      <c r="A10734" t="s">
        <v>28472</v>
      </c>
      <c r="B10734" t="s">
        <v>88</v>
      </c>
      <c r="C10734" t="s">
        <v>146</v>
      </c>
      <c r="D10734" t="s">
        <v>17736</v>
      </c>
      <c r="E10734" t="s">
        <v>83</v>
      </c>
      <c r="F10734" t="s">
        <v>17734</v>
      </c>
      <c r="G10734">
        <v>11</v>
      </c>
      <c r="H10734">
        <v>0</v>
      </c>
      <c r="I10734">
        <v>0</v>
      </c>
      <c r="J10734">
        <v>0</v>
      </c>
      <c r="K10734">
        <v>0</v>
      </c>
      <c r="L10734">
        <v>0</v>
      </c>
      <c r="M10734">
        <v>0</v>
      </c>
      <c r="N10734">
        <v>0</v>
      </c>
      <c r="O10734">
        <v>0</v>
      </c>
      <c r="P10734">
        <v>0</v>
      </c>
      <c r="Q10734">
        <v>0</v>
      </c>
    </row>
    <row r="10735" spans="1:17" x14ac:dyDescent="0.2">
      <c r="A10735" t="s">
        <v>28473</v>
      </c>
      <c r="B10735" t="s">
        <v>88</v>
      </c>
      <c r="C10735" t="s">
        <v>146</v>
      </c>
      <c r="D10735" t="s">
        <v>17736</v>
      </c>
      <c r="E10735" t="s">
        <v>81</v>
      </c>
      <c r="F10735" t="s">
        <v>4929</v>
      </c>
      <c r="G10735">
        <v>0</v>
      </c>
      <c r="H10735">
        <v>11</v>
      </c>
      <c r="I10735">
        <v>0</v>
      </c>
      <c r="J10735">
        <v>10</v>
      </c>
      <c r="K10735">
        <v>0</v>
      </c>
      <c r="L10735">
        <v>1</v>
      </c>
      <c r="M10735">
        <v>0</v>
      </c>
      <c r="N10735">
        <v>0</v>
      </c>
      <c r="O10735">
        <v>0</v>
      </c>
      <c r="P10735">
        <v>0</v>
      </c>
      <c r="Q10735">
        <v>0</v>
      </c>
    </row>
    <row r="10736" spans="1:17" x14ac:dyDescent="0.2">
      <c r="A10736" t="s">
        <v>28474</v>
      </c>
      <c r="B10736" t="s">
        <v>88</v>
      </c>
      <c r="C10736" t="s">
        <v>146</v>
      </c>
      <c r="D10736" t="s">
        <v>17736</v>
      </c>
      <c r="E10736" t="s">
        <v>81</v>
      </c>
      <c r="F10736" t="s">
        <v>4931</v>
      </c>
      <c r="G10736">
        <v>0</v>
      </c>
      <c r="H10736">
        <v>11</v>
      </c>
      <c r="I10736">
        <v>0</v>
      </c>
      <c r="J10736">
        <v>10</v>
      </c>
      <c r="K10736">
        <v>0</v>
      </c>
      <c r="L10736">
        <v>1</v>
      </c>
      <c r="M10736">
        <v>0</v>
      </c>
      <c r="N10736">
        <v>0</v>
      </c>
      <c r="O10736">
        <v>0</v>
      </c>
      <c r="P10736">
        <v>0</v>
      </c>
      <c r="Q10736">
        <v>0</v>
      </c>
    </row>
    <row r="10737" spans="1:17" x14ac:dyDescent="0.2">
      <c r="A10737" t="s">
        <v>28475</v>
      </c>
      <c r="B10737" t="s">
        <v>88</v>
      </c>
      <c r="C10737" t="s">
        <v>146</v>
      </c>
      <c r="D10737" t="s">
        <v>17736</v>
      </c>
      <c r="E10737" t="s">
        <v>81</v>
      </c>
      <c r="F10737" t="s">
        <v>4933</v>
      </c>
      <c r="G10737">
        <v>0</v>
      </c>
      <c r="H10737">
        <v>0</v>
      </c>
      <c r="I10737">
        <v>0</v>
      </c>
      <c r="J10737">
        <v>0</v>
      </c>
      <c r="K10737">
        <v>0</v>
      </c>
      <c r="L10737">
        <v>0</v>
      </c>
      <c r="M10737">
        <v>11</v>
      </c>
      <c r="N10737">
        <v>0</v>
      </c>
      <c r="O10737">
        <v>0</v>
      </c>
      <c r="P10737">
        <v>0</v>
      </c>
      <c r="Q10737">
        <v>0</v>
      </c>
    </row>
    <row r="10738" spans="1:17" x14ac:dyDescent="0.2">
      <c r="A10738" t="s">
        <v>28476</v>
      </c>
      <c r="B10738" t="s">
        <v>88</v>
      </c>
      <c r="C10738" t="s">
        <v>146</v>
      </c>
      <c r="D10738" t="s">
        <v>17736</v>
      </c>
      <c r="E10738" t="s">
        <v>81</v>
      </c>
      <c r="F10738" t="s">
        <v>4935</v>
      </c>
      <c r="G10738">
        <v>0</v>
      </c>
      <c r="H10738">
        <v>11</v>
      </c>
      <c r="I10738">
        <v>0</v>
      </c>
      <c r="J10738">
        <v>10</v>
      </c>
      <c r="K10738">
        <v>0</v>
      </c>
      <c r="L10738">
        <v>1</v>
      </c>
      <c r="M10738">
        <v>0</v>
      </c>
      <c r="N10738">
        <v>0</v>
      </c>
      <c r="O10738">
        <v>0</v>
      </c>
      <c r="P10738">
        <v>0</v>
      </c>
      <c r="Q10738">
        <v>0</v>
      </c>
    </row>
    <row r="10739" spans="1:17" x14ac:dyDescent="0.2">
      <c r="A10739" t="s">
        <v>28477</v>
      </c>
      <c r="B10739" t="s">
        <v>88</v>
      </c>
      <c r="C10739" t="s">
        <v>146</v>
      </c>
      <c r="D10739" t="s">
        <v>17736</v>
      </c>
      <c r="E10739" t="s">
        <v>81</v>
      </c>
      <c r="F10739" t="s">
        <v>4937</v>
      </c>
      <c r="G10739">
        <v>0</v>
      </c>
      <c r="H10739">
        <v>11</v>
      </c>
      <c r="I10739">
        <v>0</v>
      </c>
      <c r="J10739">
        <v>10</v>
      </c>
      <c r="K10739">
        <v>0</v>
      </c>
      <c r="L10739">
        <v>1</v>
      </c>
      <c r="M10739">
        <v>0</v>
      </c>
      <c r="N10739">
        <v>0</v>
      </c>
      <c r="O10739">
        <v>0</v>
      </c>
      <c r="P10739">
        <v>0</v>
      </c>
      <c r="Q10739">
        <v>0</v>
      </c>
    </row>
    <row r="10740" spans="1:17" x14ac:dyDescent="0.2">
      <c r="A10740" t="s">
        <v>28478</v>
      </c>
      <c r="B10740" t="s">
        <v>88</v>
      </c>
      <c r="C10740" t="s">
        <v>146</v>
      </c>
      <c r="D10740" t="s">
        <v>17736</v>
      </c>
      <c r="E10740" t="s">
        <v>81</v>
      </c>
      <c r="F10740" t="s">
        <v>4939</v>
      </c>
      <c r="G10740">
        <v>0</v>
      </c>
      <c r="H10740">
        <v>0</v>
      </c>
      <c r="I10740">
        <v>0</v>
      </c>
      <c r="J10740">
        <v>0</v>
      </c>
      <c r="K10740">
        <v>0</v>
      </c>
      <c r="L10740">
        <v>0</v>
      </c>
      <c r="M10740">
        <v>11</v>
      </c>
      <c r="N10740">
        <v>0</v>
      </c>
      <c r="O10740">
        <v>0</v>
      </c>
      <c r="P10740">
        <v>0</v>
      </c>
      <c r="Q10740">
        <v>0</v>
      </c>
    </row>
    <row r="10741" spans="1:17" x14ac:dyDescent="0.2">
      <c r="A10741" t="s">
        <v>28479</v>
      </c>
      <c r="B10741" t="s">
        <v>88</v>
      </c>
      <c r="C10741" t="s">
        <v>146</v>
      </c>
      <c r="D10741" t="s">
        <v>17736</v>
      </c>
      <c r="E10741" t="s">
        <v>81</v>
      </c>
      <c r="F10741" t="s">
        <v>4941</v>
      </c>
      <c r="G10741">
        <v>0</v>
      </c>
      <c r="H10741">
        <v>11</v>
      </c>
      <c r="I10741">
        <v>0</v>
      </c>
      <c r="J10741">
        <v>10</v>
      </c>
      <c r="K10741">
        <v>0</v>
      </c>
      <c r="L10741">
        <v>1</v>
      </c>
      <c r="M10741">
        <v>0</v>
      </c>
      <c r="N10741">
        <v>0</v>
      </c>
      <c r="O10741">
        <v>0</v>
      </c>
      <c r="P10741">
        <v>0</v>
      </c>
      <c r="Q10741">
        <v>0</v>
      </c>
    </row>
    <row r="10742" spans="1:17" x14ac:dyDescent="0.2">
      <c r="A10742" t="s">
        <v>28480</v>
      </c>
      <c r="B10742" t="s">
        <v>88</v>
      </c>
      <c r="C10742" t="s">
        <v>146</v>
      </c>
      <c r="D10742" t="s">
        <v>17736</v>
      </c>
      <c r="E10742" t="s">
        <v>81</v>
      </c>
      <c r="F10742" t="s">
        <v>4943</v>
      </c>
      <c r="G10742">
        <v>0</v>
      </c>
      <c r="H10742">
        <v>0</v>
      </c>
      <c r="I10742">
        <v>0</v>
      </c>
      <c r="J10742">
        <v>0</v>
      </c>
      <c r="K10742">
        <v>0</v>
      </c>
      <c r="L10742">
        <v>0</v>
      </c>
      <c r="M10742">
        <v>11</v>
      </c>
      <c r="N10742">
        <v>0</v>
      </c>
      <c r="O10742">
        <v>0</v>
      </c>
      <c r="P10742">
        <v>0</v>
      </c>
      <c r="Q10742">
        <v>0</v>
      </c>
    </row>
    <row r="10743" spans="1:17" x14ac:dyDescent="0.2">
      <c r="A10743" t="s">
        <v>28481</v>
      </c>
      <c r="B10743" t="s">
        <v>88</v>
      </c>
      <c r="C10743" t="s">
        <v>146</v>
      </c>
      <c r="D10743" t="s">
        <v>17736</v>
      </c>
      <c r="E10743" t="s">
        <v>81</v>
      </c>
      <c r="F10743" t="s">
        <v>4925</v>
      </c>
      <c r="G10743">
        <v>0</v>
      </c>
      <c r="H10743">
        <v>0</v>
      </c>
      <c r="I10743">
        <v>0</v>
      </c>
      <c r="J10743">
        <v>0</v>
      </c>
      <c r="K10743">
        <v>0</v>
      </c>
      <c r="L10743">
        <v>0</v>
      </c>
      <c r="M10743">
        <v>0</v>
      </c>
      <c r="N10743">
        <v>11</v>
      </c>
      <c r="O10743">
        <v>10</v>
      </c>
      <c r="P10743">
        <v>1</v>
      </c>
      <c r="Q10743">
        <v>0</v>
      </c>
    </row>
    <row r="10744" spans="1:17" x14ac:dyDescent="0.2">
      <c r="A10744" t="s">
        <v>28482</v>
      </c>
      <c r="B10744" t="s">
        <v>88</v>
      </c>
      <c r="C10744" t="s">
        <v>146</v>
      </c>
      <c r="D10744" t="s">
        <v>17736</v>
      </c>
      <c r="E10744" t="s">
        <v>81</v>
      </c>
      <c r="F10744" t="s">
        <v>4927</v>
      </c>
      <c r="G10744">
        <v>0</v>
      </c>
      <c r="H10744">
        <v>0</v>
      </c>
      <c r="I10744">
        <v>0</v>
      </c>
      <c r="J10744">
        <v>0</v>
      </c>
      <c r="K10744">
        <v>0</v>
      </c>
      <c r="L10744">
        <v>0</v>
      </c>
      <c r="M10744">
        <v>0</v>
      </c>
      <c r="N10744">
        <v>11</v>
      </c>
      <c r="O10744">
        <v>10</v>
      </c>
      <c r="P10744">
        <v>1</v>
      </c>
      <c r="Q10744">
        <v>0</v>
      </c>
    </row>
    <row r="10745" spans="1:17" x14ac:dyDescent="0.2">
      <c r="A10745" t="s">
        <v>28483</v>
      </c>
      <c r="B10745" t="s">
        <v>88</v>
      </c>
      <c r="C10745" t="s">
        <v>146</v>
      </c>
      <c r="D10745" t="s">
        <v>17736</v>
      </c>
      <c r="E10745" t="s">
        <v>81</v>
      </c>
      <c r="F10745" t="s">
        <v>17734</v>
      </c>
      <c r="G10745">
        <v>11</v>
      </c>
      <c r="H10745">
        <v>0</v>
      </c>
      <c r="I10745">
        <v>0</v>
      </c>
      <c r="J10745">
        <v>0</v>
      </c>
      <c r="K10745">
        <v>0</v>
      </c>
      <c r="L10745">
        <v>0</v>
      </c>
      <c r="M10745">
        <v>0</v>
      </c>
      <c r="N10745">
        <v>0</v>
      </c>
      <c r="O10745">
        <v>0</v>
      </c>
      <c r="P10745">
        <v>0</v>
      </c>
      <c r="Q10745">
        <v>0</v>
      </c>
    </row>
    <row r="10746" spans="1:17" x14ac:dyDescent="0.2">
      <c r="A10746" t="s">
        <v>28484</v>
      </c>
      <c r="B10746" t="s">
        <v>88</v>
      </c>
      <c r="C10746" t="s">
        <v>146</v>
      </c>
      <c r="D10746" t="s">
        <v>17748</v>
      </c>
      <c r="E10746" t="s">
        <v>81</v>
      </c>
      <c r="F10746" t="s">
        <v>17749</v>
      </c>
      <c r="G10746">
        <v>0</v>
      </c>
      <c r="H10746">
        <v>0</v>
      </c>
      <c r="I10746">
        <v>0</v>
      </c>
      <c r="J10746">
        <v>0</v>
      </c>
      <c r="K10746">
        <v>0</v>
      </c>
      <c r="L10746">
        <v>0</v>
      </c>
      <c r="M10746">
        <v>0</v>
      </c>
      <c r="N10746">
        <v>1</v>
      </c>
      <c r="O10746">
        <v>1</v>
      </c>
      <c r="P10746">
        <v>0</v>
      </c>
      <c r="Q10746">
        <v>0</v>
      </c>
    </row>
    <row r="10747" spans="1:17" x14ac:dyDescent="0.2">
      <c r="A10747" t="s">
        <v>28485</v>
      </c>
      <c r="B10747" t="s">
        <v>88</v>
      </c>
      <c r="C10747" t="s">
        <v>146</v>
      </c>
      <c r="D10747" t="s">
        <v>17748</v>
      </c>
      <c r="E10747" t="s">
        <v>81</v>
      </c>
      <c r="F10747" t="s">
        <v>17734</v>
      </c>
      <c r="G10747">
        <v>1</v>
      </c>
      <c r="H10747">
        <v>0</v>
      </c>
      <c r="I10747">
        <v>0</v>
      </c>
      <c r="J10747">
        <v>0</v>
      </c>
      <c r="K10747">
        <v>0</v>
      </c>
      <c r="L10747">
        <v>0</v>
      </c>
      <c r="M10747">
        <v>0</v>
      </c>
      <c r="N10747">
        <v>0</v>
      </c>
      <c r="O10747">
        <v>0</v>
      </c>
      <c r="P10747">
        <v>0</v>
      </c>
      <c r="Q10747">
        <v>0</v>
      </c>
    </row>
    <row r="10748" spans="1:17" x14ac:dyDescent="0.2">
      <c r="A10748" t="s">
        <v>28486</v>
      </c>
      <c r="B10748" t="s">
        <v>88</v>
      </c>
      <c r="C10748" t="s">
        <v>147</v>
      </c>
      <c r="D10748" t="s">
        <v>17768</v>
      </c>
      <c r="E10748" t="s">
        <v>83</v>
      </c>
      <c r="F10748" t="s">
        <v>17734</v>
      </c>
      <c r="G10748">
        <v>1</v>
      </c>
      <c r="H10748">
        <v>0</v>
      </c>
      <c r="I10748">
        <v>0</v>
      </c>
      <c r="J10748">
        <v>0</v>
      </c>
      <c r="K10748">
        <v>0</v>
      </c>
      <c r="L10748">
        <v>0</v>
      </c>
      <c r="M10748">
        <v>0</v>
      </c>
      <c r="N10748">
        <v>0</v>
      </c>
      <c r="O10748">
        <v>0</v>
      </c>
      <c r="P10748">
        <v>0</v>
      </c>
      <c r="Q10748">
        <v>0</v>
      </c>
    </row>
    <row r="10749" spans="1:17" x14ac:dyDescent="0.2">
      <c r="A10749" t="s">
        <v>28487</v>
      </c>
      <c r="B10749" t="s">
        <v>88</v>
      </c>
      <c r="C10749" t="s">
        <v>147</v>
      </c>
      <c r="D10749" t="s">
        <v>17736</v>
      </c>
      <c r="E10749" t="s">
        <v>83</v>
      </c>
      <c r="F10749" t="s">
        <v>4929</v>
      </c>
      <c r="G10749">
        <v>0</v>
      </c>
      <c r="H10749">
        <v>8</v>
      </c>
      <c r="I10749">
        <v>0</v>
      </c>
      <c r="J10749">
        <v>8</v>
      </c>
      <c r="K10749">
        <v>0</v>
      </c>
      <c r="L10749">
        <v>0</v>
      </c>
      <c r="M10749">
        <v>0</v>
      </c>
      <c r="N10749">
        <v>0</v>
      </c>
      <c r="O10749">
        <v>0</v>
      </c>
      <c r="P10749">
        <v>0</v>
      </c>
      <c r="Q10749">
        <v>0</v>
      </c>
    </row>
    <row r="10750" spans="1:17" x14ac:dyDescent="0.2">
      <c r="A10750" t="s">
        <v>28488</v>
      </c>
      <c r="B10750" t="s">
        <v>88</v>
      </c>
      <c r="C10750" t="s">
        <v>147</v>
      </c>
      <c r="D10750" t="s">
        <v>17736</v>
      </c>
      <c r="E10750" t="s">
        <v>83</v>
      </c>
      <c r="F10750" t="s">
        <v>4931</v>
      </c>
      <c r="G10750">
        <v>0</v>
      </c>
      <c r="H10750">
        <v>8</v>
      </c>
      <c r="I10750">
        <v>0</v>
      </c>
      <c r="J10750">
        <v>8</v>
      </c>
      <c r="K10750">
        <v>0</v>
      </c>
      <c r="L10750">
        <v>0</v>
      </c>
      <c r="M10750">
        <v>0</v>
      </c>
      <c r="N10750">
        <v>0</v>
      </c>
      <c r="O10750">
        <v>0</v>
      </c>
      <c r="P10750">
        <v>0</v>
      </c>
      <c r="Q10750">
        <v>0</v>
      </c>
    </row>
    <row r="10751" spans="1:17" x14ac:dyDescent="0.2">
      <c r="A10751" t="s">
        <v>28489</v>
      </c>
      <c r="B10751" t="s">
        <v>88</v>
      </c>
      <c r="C10751" t="s">
        <v>147</v>
      </c>
      <c r="D10751" t="s">
        <v>17736</v>
      </c>
      <c r="E10751" t="s">
        <v>83</v>
      </c>
      <c r="F10751" t="s">
        <v>4933</v>
      </c>
      <c r="G10751">
        <v>0</v>
      </c>
      <c r="H10751">
        <v>0</v>
      </c>
      <c r="I10751">
        <v>0</v>
      </c>
      <c r="J10751">
        <v>0</v>
      </c>
      <c r="K10751">
        <v>0</v>
      </c>
      <c r="L10751">
        <v>0</v>
      </c>
      <c r="M10751">
        <v>8</v>
      </c>
      <c r="N10751">
        <v>0</v>
      </c>
      <c r="O10751">
        <v>0</v>
      </c>
      <c r="P10751">
        <v>0</v>
      </c>
      <c r="Q10751">
        <v>0</v>
      </c>
    </row>
    <row r="10752" spans="1:17" x14ac:dyDescent="0.2">
      <c r="A10752" t="s">
        <v>28490</v>
      </c>
      <c r="B10752" t="s">
        <v>88</v>
      </c>
      <c r="C10752" t="s">
        <v>147</v>
      </c>
      <c r="D10752" t="s">
        <v>17736</v>
      </c>
      <c r="E10752" t="s">
        <v>83</v>
      </c>
      <c r="F10752" t="s">
        <v>4935</v>
      </c>
      <c r="G10752">
        <v>0</v>
      </c>
      <c r="H10752">
        <v>8</v>
      </c>
      <c r="I10752">
        <v>0</v>
      </c>
      <c r="J10752">
        <v>8</v>
      </c>
      <c r="K10752">
        <v>0</v>
      </c>
      <c r="L10752">
        <v>0</v>
      </c>
      <c r="M10752">
        <v>0</v>
      </c>
      <c r="N10752">
        <v>0</v>
      </c>
      <c r="O10752">
        <v>0</v>
      </c>
      <c r="P10752">
        <v>0</v>
      </c>
      <c r="Q10752">
        <v>0</v>
      </c>
    </row>
    <row r="10753" spans="1:17" x14ac:dyDescent="0.2">
      <c r="A10753" t="s">
        <v>28491</v>
      </c>
      <c r="B10753" t="s">
        <v>88</v>
      </c>
      <c r="C10753" t="s">
        <v>147</v>
      </c>
      <c r="D10753" t="s">
        <v>17736</v>
      </c>
      <c r="E10753" t="s">
        <v>83</v>
      </c>
      <c r="F10753" t="s">
        <v>4937</v>
      </c>
      <c r="G10753">
        <v>0</v>
      </c>
      <c r="H10753">
        <v>8</v>
      </c>
      <c r="I10753">
        <v>0</v>
      </c>
      <c r="J10753">
        <v>8</v>
      </c>
      <c r="K10753">
        <v>0</v>
      </c>
      <c r="L10753">
        <v>0</v>
      </c>
      <c r="M10753">
        <v>0</v>
      </c>
      <c r="N10753">
        <v>0</v>
      </c>
      <c r="O10753">
        <v>0</v>
      </c>
      <c r="P10753">
        <v>0</v>
      </c>
      <c r="Q10753">
        <v>0</v>
      </c>
    </row>
    <row r="10754" spans="1:17" x14ac:dyDescent="0.2">
      <c r="A10754" t="s">
        <v>28492</v>
      </c>
      <c r="B10754" t="s">
        <v>88</v>
      </c>
      <c r="C10754" t="s">
        <v>147</v>
      </c>
      <c r="D10754" t="s">
        <v>17736</v>
      </c>
      <c r="E10754" t="s">
        <v>83</v>
      </c>
      <c r="F10754" t="s">
        <v>4939</v>
      </c>
      <c r="G10754">
        <v>0</v>
      </c>
      <c r="H10754">
        <v>0</v>
      </c>
      <c r="I10754">
        <v>0</v>
      </c>
      <c r="J10754">
        <v>0</v>
      </c>
      <c r="K10754">
        <v>0</v>
      </c>
      <c r="L10754">
        <v>0</v>
      </c>
      <c r="M10754">
        <v>8</v>
      </c>
      <c r="N10754">
        <v>0</v>
      </c>
      <c r="O10754">
        <v>0</v>
      </c>
      <c r="P10754">
        <v>0</v>
      </c>
      <c r="Q10754">
        <v>0</v>
      </c>
    </row>
    <row r="10755" spans="1:17" x14ac:dyDescent="0.2">
      <c r="A10755" t="s">
        <v>28493</v>
      </c>
      <c r="B10755" t="s">
        <v>88</v>
      </c>
      <c r="C10755" t="s">
        <v>147</v>
      </c>
      <c r="D10755" t="s">
        <v>17736</v>
      </c>
      <c r="E10755" t="s">
        <v>83</v>
      </c>
      <c r="F10755" t="s">
        <v>4941</v>
      </c>
      <c r="G10755">
        <v>0</v>
      </c>
      <c r="H10755">
        <v>8</v>
      </c>
      <c r="I10755">
        <v>0</v>
      </c>
      <c r="J10755">
        <v>8</v>
      </c>
      <c r="K10755">
        <v>0</v>
      </c>
      <c r="L10755">
        <v>0</v>
      </c>
      <c r="M10755">
        <v>0</v>
      </c>
      <c r="N10755">
        <v>0</v>
      </c>
      <c r="O10755">
        <v>0</v>
      </c>
      <c r="P10755">
        <v>0</v>
      </c>
      <c r="Q10755">
        <v>0</v>
      </c>
    </row>
    <row r="10756" spans="1:17" x14ac:dyDescent="0.2">
      <c r="A10756" t="s">
        <v>28494</v>
      </c>
      <c r="B10756" t="s">
        <v>88</v>
      </c>
      <c r="C10756" t="s">
        <v>147</v>
      </c>
      <c r="D10756" t="s">
        <v>17736</v>
      </c>
      <c r="E10756" t="s">
        <v>83</v>
      </c>
      <c r="F10756" t="s">
        <v>4943</v>
      </c>
      <c r="G10756">
        <v>0</v>
      </c>
      <c r="H10756">
        <v>0</v>
      </c>
      <c r="I10756">
        <v>0</v>
      </c>
      <c r="J10756">
        <v>0</v>
      </c>
      <c r="K10756">
        <v>0</v>
      </c>
      <c r="L10756">
        <v>0</v>
      </c>
      <c r="M10756">
        <v>8</v>
      </c>
      <c r="N10756">
        <v>0</v>
      </c>
      <c r="O10756">
        <v>0</v>
      </c>
      <c r="P10756">
        <v>0</v>
      </c>
      <c r="Q10756">
        <v>0</v>
      </c>
    </row>
    <row r="10757" spans="1:17" x14ac:dyDescent="0.2">
      <c r="A10757" t="s">
        <v>28495</v>
      </c>
      <c r="B10757" t="s">
        <v>88</v>
      </c>
      <c r="C10757" t="s">
        <v>147</v>
      </c>
      <c r="D10757" t="s">
        <v>17736</v>
      </c>
      <c r="E10757" t="s">
        <v>83</v>
      </c>
      <c r="F10757" t="s">
        <v>4925</v>
      </c>
      <c r="G10757">
        <v>0</v>
      </c>
      <c r="H10757">
        <v>0</v>
      </c>
      <c r="I10757">
        <v>0</v>
      </c>
      <c r="J10757">
        <v>0</v>
      </c>
      <c r="K10757">
        <v>0</v>
      </c>
      <c r="L10757">
        <v>0</v>
      </c>
      <c r="M10757">
        <v>0</v>
      </c>
      <c r="N10757">
        <v>8</v>
      </c>
      <c r="O10757">
        <v>8</v>
      </c>
      <c r="P10757">
        <v>0</v>
      </c>
      <c r="Q10757">
        <v>0</v>
      </c>
    </row>
    <row r="10758" spans="1:17" x14ac:dyDescent="0.2">
      <c r="A10758" t="s">
        <v>28496</v>
      </c>
      <c r="B10758" t="s">
        <v>88</v>
      </c>
      <c r="C10758" t="s">
        <v>147</v>
      </c>
      <c r="D10758" t="s">
        <v>17736</v>
      </c>
      <c r="E10758" t="s">
        <v>83</v>
      </c>
      <c r="F10758" t="s">
        <v>4927</v>
      </c>
      <c r="G10758">
        <v>0</v>
      </c>
      <c r="H10758">
        <v>0</v>
      </c>
      <c r="I10758">
        <v>0</v>
      </c>
      <c r="J10758">
        <v>0</v>
      </c>
      <c r="K10758">
        <v>0</v>
      </c>
      <c r="L10758">
        <v>0</v>
      </c>
      <c r="M10758">
        <v>0</v>
      </c>
      <c r="N10758">
        <v>6</v>
      </c>
      <c r="O10758">
        <v>6</v>
      </c>
      <c r="P10758">
        <v>0</v>
      </c>
      <c r="Q10758">
        <v>0</v>
      </c>
    </row>
    <row r="10759" spans="1:17" x14ac:dyDescent="0.2">
      <c r="A10759" t="s">
        <v>28497</v>
      </c>
      <c r="B10759" t="s">
        <v>88</v>
      </c>
      <c r="C10759" t="s">
        <v>211</v>
      </c>
      <c r="D10759" t="s">
        <v>17736</v>
      </c>
      <c r="E10759" t="s">
        <v>83</v>
      </c>
      <c r="F10759" t="s">
        <v>4939</v>
      </c>
      <c r="G10759">
        <v>0</v>
      </c>
      <c r="H10759">
        <v>0</v>
      </c>
      <c r="I10759">
        <v>0</v>
      </c>
      <c r="J10759">
        <v>0</v>
      </c>
      <c r="K10759">
        <v>0</v>
      </c>
      <c r="L10759">
        <v>0</v>
      </c>
      <c r="M10759">
        <v>1</v>
      </c>
      <c r="N10759">
        <v>0</v>
      </c>
      <c r="O10759">
        <v>0</v>
      </c>
      <c r="P10759">
        <v>0</v>
      </c>
      <c r="Q10759">
        <v>0</v>
      </c>
    </row>
    <row r="10760" spans="1:17" x14ac:dyDescent="0.2">
      <c r="A10760" t="s">
        <v>28498</v>
      </c>
      <c r="B10760" t="s">
        <v>88</v>
      </c>
      <c r="C10760" t="s">
        <v>211</v>
      </c>
      <c r="D10760" t="s">
        <v>17736</v>
      </c>
      <c r="E10760" t="s">
        <v>83</v>
      </c>
      <c r="F10760" t="s">
        <v>4941</v>
      </c>
      <c r="G10760">
        <v>0</v>
      </c>
      <c r="H10760">
        <v>1</v>
      </c>
      <c r="I10760">
        <v>0</v>
      </c>
      <c r="J10760">
        <v>1</v>
      </c>
      <c r="K10760">
        <v>0</v>
      </c>
      <c r="L10760">
        <v>0</v>
      </c>
      <c r="M10760">
        <v>0</v>
      </c>
      <c r="N10760">
        <v>0</v>
      </c>
      <c r="O10760">
        <v>0</v>
      </c>
      <c r="P10760">
        <v>0</v>
      </c>
      <c r="Q10760">
        <v>0</v>
      </c>
    </row>
    <row r="10761" spans="1:17" x14ac:dyDescent="0.2">
      <c r="A10761" t="s">
        <v>28499</v>
      </c>
      <c r="B10761" t="s">
        <v>88</v>
      </c>
      <c r="C10761" t="s">
        <v>211</v>
      </c>
      <c r="D10761" t="s">
        <v>17736</v>
      </c>
      <c r="E10761" t="s">
        <v>83</v>
      </c>
      <c r="F10761" t="s">
        <v>4943</v>
      </c>
      <c r="G10761">
        <v>0</v>
      </c>
      <c r="H10761">
        <v>0</v>
      </c>
      <c r="I10761">
        <v>0</v>
      </c>
      <c r="J10761">
        <v>0</v>
      </c>
      <c r="K10761">
        <v>0</v>
      </c>
      <c r="L10761">
        <v>0</v>
      </c>
      <c r="M10761">
        <v>1</v>
      </c>
      <c r="N10761">
        <v>0</v>
      </c>
      <c r="O10761">
        <v>0</v>
      </c>
      <c r="P10761">
        <v>0</v>
      </c>
      <c r="Q10761">
        <v>0</v>
      </c>
    </row>
    <row r="10762" spans="1:17" x14ac:dyDescent="0.2">
      <c r="A10762" t="s">
        <v>28500</v>
      </c>
      <c r="B10762" t="s">
        <v>88</v>
      </c>
      <c r="C10762" t="s">
        <v>211</v>
      </c>
      <c r="D10762" t="s">
        <v>17736</v>
      </c>
      <c r="E10762" t="s">
        <v>83</v>
      </c>
      <c r="F10762" t="s">
        <v>4925</v>
      </c>
      <c r="G10762">
        <v>0</v>
      </c>
      <c r="H10762">
        <v>0</v>
      </c>
      <c r="I10762">
        <v>0</v>
      </c>
      <c r="J10762">
        <v>0</v>
      </c>
      <c r="K10762">
        <v>0</v>
      </c>
      <c r="L10762">
        <v>0</v>
      </c>
      <c r="M10762">
        <v>0</v>
      </c>
      <c r="N10762">
        <v>1</v>
      </c>
      <c r="O10762">
        <v>1</v>
      </c>
      <c r="P10762">
        <v>0</v>
      </c>
      <c r="Q10762">
        <v>0</v>
      </c>
    </row>
    <row r="10763" spans="1:17" x14ac:dyDescent="0.2">
      <c r="A10763" t="s">
        <v>28501</v>
      </c>
      <c r="B10763" t="s">
        <v>88</v>
      </c>
      <c r="C10763" t="s">
        <v>211</v>
      </c>
      <c r="D10763" t="s">
        <v>17736</v>
      </c>
      <c r="E10763" t="s">
        <v>83</v>
      </c>
      <c r="F10763" t="s">
        <v>4927</v>
      </c>
      <c r="G10763">
        <v>0</v>
      </c>
      <c r="H10763">
        <v>0</v>
      </c>
      <c r="I10763">
        <v>0</v>
      </c>
      <c r="J10763">
        <v>0</v>
      </c>
      <c r="K10763">
        <v>0</v>
      </c>
      <c r="L10763">
        <v>0</v>
      </c>
      <c r="M10763">
        <v>0</v>
      </c>
      <c r="N10763">
        <v>1</v>
      </c>
      <c r="O10763">
        <v>1</v>
      </c>
      <c r="P10763">
        <v>0</v>
      </c>
      <c r="Q10763">
        <v>0</v>
      </c>
    </row>
    <row r="10764" spans="1:17" x14ac:dyDescent="0.2">
      <c r="A10764" t="s">
        <v>28502</v>
      </c>
      <c r="B10764" t="s">
        <v>88</v>
      </c>
      <c r="C10764" t="s">
        <v>211</v>
      </c>
      <c r="D10764" t="s">
        <v>17736</v>
      </c>
      <c r="E10764" t="s">
        <v>83</v>
      </c>
      <c r="F10764" t="s">
        <v>17734</v>
      </c>
      <c r="G10764">
        <v>1</v>
      </c>
      <c r="H10764">
        <v>0</v>
      </c>
      <c r="I10764">
        <v>0</v>
      </c>
      <c r="J10764">
        <v>0</v>
      </c>
      <c r="K10764">
        <v>0</v>
      </c>
      <c r="L10764">
        <v>0</v>
      </c>
      <c r="M10764">
        <v>0</v>
      </c>
      <c r="N10764">
        <v>0</v>
      </c>
      <c r="O10764">
        <v>0</v>
      </c>
      <c r="P10764">
        <v>0</v>
      </c>
      <c r="Q10764">
        <v>0</v>
      </c>
    </row>
    <row r="10765" spans="1:17" x14ac:dyDescent="0.2">
      <c r="A10765" t="s">
        <v>28503</v>
      </c>
      <c r="B10765" t="s">
        <v>88</v>
      </c>
      <c r="C10765" t="s">
        <v>211</v>
      </c>
      <c r="D10765" t="s">
        <v>17736</v>
      </c>
      <c r="E10765" t="s">
        <v>81</v>
      </c>
      <c r="F10765" t="s">
        <v>4929</v>
      </c>
      <c r="G10765">
        <v>0</v>
      </c>
      <c r="H10765">
        <v>1</v>
      </c>
      <c r="I10765">
        <v>0</v>
      </c>
      <c r="J10765">
        <v>1</v>
      </c>
      <c r="K10765">
        <v>0</v>
      </c>
      <c r="L10765">
        <v>0</v>
      </c>
      <c r="M10765">
        <v>0</v>
      </c>
      <c r="N10765">
        <v>0</v>
      </c>
      <c r="O10765">
        <v>0</v>
      </c>
      <c r="P10765">
        <v>0</v>
      </c>
      <c r="Q10765">
        <v>0</v>
      </c>
    </row>
    <row r="10766" spans="1:17" x14ac:dyDescent="0.2">
      <c r="A10766" t="s">
        <v>28504</v>
      </c>
      <c r="B10766" t="s">
        <v>88</v>
      </c>
      <c r="C10766" t="s">
        <v>211</v>
      </c>
      <c r="D10766" t="s">
        <v>17736</v>
      </c>
      <c r="E10766" t="s">
        <v>81</v>
      </c>
      <c r="F10766" t="s">
        <v>4931</v>
      </c>
      <c r="G10766">
        <v>0</v>
      </c>
      <c r="H10766">
        <v>1</v>
      </c>
      <c r="I10766">
        <v>0</v>
      </c>
      <c r="J10766">
        <v>1</v>
      </c>
      <c r="K10766">
        <v>0</v>
      </c>
      <c r="L10766">
        <v>0</v>
      </c>
      <c r="M10766">
        <v>0</v>
      </c>
      <c r="N10766">
        <v>0</v>
      </c>
      <c r="O10766">
        <v>0</v>
      </c>
      <c r="P10766">
        <v>0</v>
      </c>
      <c r="Q10766">
        <v>0</v>
      </c>
    </row>
    <row r="10767" spans="1:17" x14ac:dyDescent="0.2">
      <c r="A10767" t="s">
        <v>28505</v>
      </c>
      <c r="B10767" t="s">
        <v>88</v>
      </c>
      <c r="C10767" t="s">
        <v>211</v>
      </c>
      <c r="D10767" t="s">
        <v>17736</v>
      </c>
      <c r="E10767" t="s">
        <v>81</v>
      </c>
      <c r="F10767" t="s">
        <v>4933</v>
      </c>
      <c r="G10767">
        <v>0</v>
      </c>
      <c r="H10767">
        <v>0</v>
      </c>
      <c r="I10767">
        <v>0</v>
      </c>
      <c r="J10767">
        <v>0</v>
      </c>
      <c r="K10767">
        <v>0</v>
      </c>
      <c r="L10767">
        <v>0</v>
      </c>
      <c r="M10767">
        <v>1</v>
      </c>
      <c r="N10767">
        <v>0</v>
      </c>
      <c r="O10767">
        <v>0</v>
      </c>
      <c r="P10767">
        <v>0</v>
      </c>
      <c r="Q10767">
        <v>0</v>
      </c>
    </row>
    <row r="10768" spans="1:17" x14ac:dyDescent="0.2">
      <c r="A10768" t="s">
        <v>28506</v>
      </c>
      <c r="B10768" t="s">
        <v>88</v>
      </c>
      <c r="C10768" t="s">
        <v>211</v>
      </c>
      <c r="D10768" t="s">
        <v>17736</v>
      </c>
      <c r="E10768" t="s">
        <v>81</v>
      </c>
      <c r="F10768" t="s">
        <v>4935</v>
      </c>
      <c r="G10768">
        <v>0</v>
      </c>
      <c r="H10768">
        <v>1</v>
      </c>
      <c r="I10768">
        <v>0</v>
      </c>
      <c r="J10768">
        <v>1</v>
      </c>
      <c r="K10768">
        <v>0</v>
      </c>
      <c r="L10768">
        <v>0</v>
      </c>
      <c r="M10768">
        <v>0</v>
      </c>
      <c r="N10768">
        <v>0</v>
      </c>
      <c r="O10768">
        <v>0</v>
      </c>
      <c r="P10768">
        <v>0</v>
      </c>
      <c r="Q10768">
        <v>0</v>
      </c>
    </row>
    <row r="10769" spans="1:17" x14ac:dyDescent="0.2">
      <c r="A10769" t="s">
        <v>28507</v>
      </c>
      <c r="B10769" t="s">
        <v>88</v>
      </c>
      <c r="C10769" t="s">
        <v>211</v>
      </c>
      <c r="D10769" t="s">
        <v>17736</v>
      </c>
      <c r="E10769" t="s">
        <v>81</v>
      </c>
      <c r="F10769" t="s">
        <v>4937</v>
      </c>
      <c r="G10769">
        <v>0</v>
      </c>
      <c r="H10769">
        <v>1</v>
      </c>
      <c r="I10769">
        <v>0</v>
      </c>
      <c r="J10769">
        <v>1</v>
      </c>
      <c r="K10769">
        <v>0</v>
      </c>
      <c r="L10769">
        <v>0</v>
      </c>
      <c r="M10769">
        <v>0</v>
      </c>
      <c r="N10769">
        <v>0</v>
      </c>
      <c r="O10769">
        <v>0</v>
      </c>
      <c r="P10769">
        <v>0</v>
      </c>
      <c r="Q10769">
        <v>0</v>
      </c>
    </row>
    <row r="10770" spans="1:17" x14ac:dyDescent="0.2">
      <c r="A10770" t="s">
        <v>28508</v>
      </c>
      <c r="B10770" t="s">
        <v>88</v>
      </c>
      <c r="C10770" t="s">
        <v>211</v>
      </c>
      <c r="D10770" t="s">
        <v>17736</v>
      </c>
      <c r="E10770" t="s">
        <v>81</v>
      </c>
      <c r="F10770" t="s">
        <v>4939</v>
      </c>
      <c r="G10770">
        <v>0</v>
      </c>
      <c r="H10770">
        <v>0</v>
      </c>
      <c r="I10770">
        <v>0</v>
      </c>
      <c r="J10770">
        <v>0</v>
      </c>
      <c r="K10770">
        <v>0</v>
      </c>
      <c r="L10770">
        <v>0</v>
      </c>
      <c r="M10770">
        <v>1</v>
      </c>
      <c r="N10770">
        <v>0</v>
      </c>
      <c r="O10770">
        <v>0</v>
      </c>
      <c r="P10770">
        <v>0</v>
      </c>
      <c r="Q10770">
        <v>0</v>
      </c>
    </row>
    <row r="10771" spans="1:17" x14ac:dyDescent="0.2">
      <c r="A10771" t="s">
        <v>28509</v>
      </c>
      <c r="B10771" t="s">
        <v>88</v>
      </c>
      <c r="C10771" t="s">
        <v>211</v>
      </c>
      <c r="D10771" t="s">
        <v>17736</v>
      </c>
      <c r="E10771" t="s">
        <v>81</v>
      </c>
      <c r="F10771" t="s">
        <v>4941</v>
      </c>
      <c r="G10771">
        <v>0</v>
      </c>
      <c r="H10771">
        <v>1</v>
      </c>
      <c r="I10771">
        <v>0</v>
      </c>
      <c r="J10771">
        <v>1</v>
      </c>
      <c r="K10771">
        <v>0</v>
      </c>
      <c r="L10771">
        <v>0</v>
      </c>
      <c r="M10771">
        <v>0</v>
      </c>
      <c r="N10771">
        <v>0</v>
      </c>
      <c r="O10771">
        <v>0</v>
      </c>
      <c r="P10771">
        <v>0</v>
      </c>
      <c r="Q10771">
        <v>0</v>
      </c>
    </row>
    <row r="10772" spans="1:17" x14ac:dyDescent="0.2">
      <c r="A10772" t="s">
        <v>28510</v>
      </c>
      <c r="B10772" t="s">
        <v>88</v>
      </c>
      <c r="C10772" t="s">
        <v>211</v>
      </c>
      <c r="D10772" t="s">
        <v>17736</v>
      </c>
      <c r="E10772" t="s">
        <v>81</v>
      </c>
      <c r="F10772" t="s">
        <v>4943</v>
      </c>
      <c r="G10772">
        <v>0</v>
      </c>
      <c r="H10772">
        <v>0</v>
      </c>
      <c r="I10772">
        <v>0</v>
      </c>
      <c r="J10772">
        <v>0</v>
      </c>
      <c r="K10772">
        <v>0</v>
      </c>
      <c r="L10772">
        <v>0</v>
      </c>
      <c r="M10772">
        <v>1</v>
      </c>
      <c r="N10772">
        <v>0</v>
      </c>
      <c r="O10772">
        <v>0</v>
      </c>
      <c r="P10772">
        <v>0</v>
      </c>
      <c r="Q10772">
        <v>0</v>
      </c>
    </row>
    <row r="10773" spans="1:17" x14ac:dyDescent="0.2">
      <c r="A10773" t="s">
        <v>28511</v>
      </c>
      <c r="B10773" t="s">
        <v>88</v>
      </c>
      <c r="C10773" t="s">
        <v>211</v>
      </c>
      <c r="D10773" t="s">
        <v>17736</v>
      </c>
      <c r="E10773" t="s">
        <v>81</v>
      </c>
      <c r="F10773" t="s">
        <v>4925</v>
      </c>
      <c r="G10773">
        <v>0</v>
      </c>
      <c r="H10773">
        <v>0</v>
      </c>
      <c r="I10773">
        <v>0</v>
      </c>
      <c r="J10773">
        <v>0</v>
      </c>
      <c r="K10773">
        <v>0</v>
      </c>
      <c r="L10773">
        <v>0</v>
      </c>
      <c r="M10773">
        <v>0</v>
      </c>
      <c r="N10773">
        <v>1</v>
      </c>
      <c r="O10773">
        <v>1</v>
      </c>
      <c r="P10773">
        <v>0</v>
      </c>
      <c r="Q10773">
        <v>0</v>
      </c>
    </row>
    <row r="10774" spans="1:17" x14ac:dyDescent="0.2">
      <c r="A10774" t="s">
        <v>28512</v>
      </c>
      <c r="B10774" t="s">
        <v>88</v>
      </c>
      <c r="C10774" t="s">
        <v>211</v>
      </c>
      <c r="D10774" t="s">
        <v>17736</v>
      </c>
      <c r="E10774" t="s">
        <v>81</v>
      </c>
      <c r="F10774" t="s">
        <v>4927</v>
      </c>
      <c r="G10774">
        <v>0</v>
      </c>
      <c r="H10774">
        <v>0</v>
      </c>
      <c r="I10774">
        <v>0</v>
      </c>
      <c r="J10774">
        <v>0</v>
      </c>
      <c r="K10774">
        <v>0</v>
      </c>
      <c r="L10774">
        <v>0</v>
      </c>
      <c r="M10774">
        <v>0</v>
      </c>
      <c r="N10774">
        <v>1</v>
      </c>
      <c r="O10774">
        <v>1</v>
      </c>
      <c r="P10774">
        <v>0</v>
      </c>
      <c r="Q10774">
        <v>0</v>
      </c>
    </row>
    <row r="10775" spans="1:17" x14ac:dyDescent="0.2">
      <c r="A10775" t="s">
        <v>28513</v>
      </c>
      <c r="B10775" t="s">
        <v>88</v>
      </c>
      <c r="C10775" t="s">
        <v>211</v>
      </c>
      <c r="D10775" t="s">
        <v>17736</v>
      </c>
      <c r="E10775" t="s">
        <v>81</v>
      </c>
      <c r="F10775" t="s">
        <v>17734</v>
      </c>
      <c r="G10775">
        <v>1</v>
      </c>
      <c r="H10775">
        <v>0</v>
      </c>
      <c r="I10775">
        <v>0</v>
      </c>
      <c r="J10775">
        <v>0</v>
      </c>
      <c r="K10775">
        <v>0</v>
      </c>
      <c r="L10775">
        <v>0</v>
      </c>
      <c r="M10775">
        <v>0</v>
      </c>
      <c r="N10775">
        <v>0</v>
      </c>
      <c r="O10775">
        <v>0</v>
      </c>
      <c r="P10775">
        <v>0</v>
      </c>
      <c r="Q10775">
        <v>0</v>
      </c>
    </row>
    <row r="10776" spans="1:17" x14ac:dyDescent="0.2">
      <c r="A10776" t="s">
        <v>28514</v>
      </c>
      <c r="B10776" t="s">
        <v>88</v>
      </c>
      <c r="C10776" t="s">
        <v>212</v>
      </c>
      <c r="D10776" t="s">
        <v>17736</v>
      </c>
      <c r="E10776" t="s">
        <v>83</v>
      </c>
      <c r="F10776" t="s">
        <v>4929</v>
      </c>
      <c r="G10776">
        <v>0</v>
      </c>
      <c r="H10776">
        <v>4</v>
      </c>
      <c r="I10776">
        <v>0</v>
      </c>
      <c r="J10776">
        <v>2</v>
      </c>
      <c r="K10776">
        <v>1</v>
      </c>
      <c r="L10776">
        <v>1</v>
      </c>
      <c r="M10776">
        <v>0</v>
      </c>
      <c r="N10776">
        <v>0</v>
      </c>
      <c r="O10776">
        <v>0</v>
      </c>
      <c r="P10776">
        <v>0</v>
      </c>
      <c r="Q10776">
        <v>0</v>
      </c>
    </row>
    <row r="10777" spans="1:17" x14ac:dyDescent="0.2">
      <c r="A10777" t="s">
        <v>28515</v>
      </c>
      <c r="B10777" t="s">
        <v>88</v>
      </c>
      <c r="C10777" t="s">
        <v>212</v>
      </c>
      <c r="D10777" t="s">
        <v>17736</v>
      </c>
      <c r="E10777" t="s">
        <v>83</v>
      </c>
      <c r="F10777" t="s">
        <v>4931</v>
      </c>
      <c r="G10777">
        <v>0</v>
      </c>
      <c r="H10777">
        <v>4</v>
      </c>
      <c r="I10777">
        <v>0</v>
      </c>
      <c r="J10777">
        <v>2</v>
      </c>
      <c r="K10777">
        <v>1</v>
      </c>
      <c r="L10777">
        <v>1</v>
      </c>
      <c r="M10777">
        <v>0</v>
      </c>
      <c r="N10777">
        <v>0</v>
      </c>
      <c r="O10777">
        <v>0</v>
      </c>
      <c r="P10777">
        <v>0</v>
      </c>
      <c r="Q10777">
        <v>0</v>
      </c>
    </row>
    <row r="10778" spans="1:17" x14ac:dyDescent="0.2">
      <c r="A10778" t="s">
        <v>28516</v>
      </c>
      <c r="B10778" t="s">
        <v>88</v>
      </c>
      <c r="C10778" t="s">
        <v>212</v>
      </c>
      <c r="D10778" t="s">
        <v>17736</v>
      </c>
      <c r="E10778" t="s">
        <v>83</v>
      </c>
      <c r="F10778" t="s">
        <v>4933</v>
      </c>
      <c r="G10778">
        <v>0</v>
      </c>
      <c r="H10778">
        <v>0</v>
      </c>
      <c r="I10778">
        <v>0</v>
      </c>
      <c r="J10778">
        <v>0</v>
      </c>
      <c r="K10778">
        <v>0</v>
      </c>
      <c r="L10778">
        <v>0</v>
      </c>
      <c r="M10778">
        <v>4</v>
      </c>
      <c r="N10778">
        <v>0</v>
      </c>
      <c r="O10778">
        <v>0</v>
      </c>
      <c r="P10778">
        <v>0</v>
      </c>
      <c r="Q10778">
        <v>0</v>
      </c>
    </row>
    <row r="10779" spans="1:17" x14ac:dyDescent="0.2">
      <c r="A10779" t="s">
        <v>28517</v>
      </c>
      <c r="B10779" t="s">
        <v>88</v>
      </c>
      <c r="C10779" t="s">
        <v>212</v>
      </c>
      <c r="D10779" t="s">
        <v>17736</v>
      </c>
      <c r="E10779" t="s">
        <v>83</v>
      </c>
      <c r="F10779" t="s">
        <v>4935</v>
      </c>
      <c r="G10779">
        <v>0</v>
      </c>
      <c r="H10779">
        <v>4</v>
      </c>
      <c r="I10779">
        <v>0</v>
      </c>
      <c r="J10779">
        <v>2</v>
      </c>
      <c r="K10779">
        <v>1</v>
      </c>
      <c r="L10779">
        <v>1</v>
      </c>
      <c r="M10779">
        <v>0</v>
      </c>
      <c r="N10779">
        <v>0</v>
      </c>
      <c r="O10779">
        <v>0</v>
      </c>
      <c r="P10779">
        <v>0</v>
      </c>
      <c r="Q10779">
        <v>0</v>
      </c>
    </row>
    <row r="10780" spans="1:17" x14ac:dyDescent="0.2">
      <c r="A10780" t="s">
        <v>28518</v>
      </c>
      <c r="B10780" t="s">
        <v>88</v>
      </c>
      <c r="C10780" t="s">
        <v>212</v>
      </c>
      <c r="D10780" t="s">
        <v>17736</v>
      </c>
      <c r="E10780" t="s">
        <v>83</v>
      </c>
      <c r="F10780" t="s">
        <v>4937</v>
      </c>
      <c r="G10780">
        <v>0</v>
      </c>
      <c r="H10780">
        <v>4</v>
      </c>
      <c r="I10780">
        <v>0</v>
      </c>
      <c r="J10780">
        <v>2</v>
      </c>
      <c r="K10780">
        <v>1</v>
      </c>
      <c r="L10780">
        <v>1</v>
      </c>
      <c r="M10780">
        <v>0</v>
      </c>
      <c r="N10780">
        <v>0</v>
      </c>
      <c r="O10780">
        <v>0</v>
      </c>
      <c r="P10780">
        <v>0</v>
      </c>
      <c r="Q10780">
        <v>0</v>
      </c>
    </row>
    <row r="10781" spans="1:17" x14ac:dyDescent="0.2">
      <c r="A10781" t="s">
        <v>28519</v>
      </c>
      <c r="B10781" t="s">
        <v>88</v>
      </c>
      <c r="C10781" t="s">
        <v>212</v>
      </c>
      <c r="D10781" t="s">
        <v>17736</v>
      </c>
      <c r="E10781" t="s">
        <v>83</v>
      </c>
      <c r="F10781" t="s">
        <v>4939</v>
      </c>
      <c r="G10781">
        <v>0</v>
      </c>
      <c r="H10781">
        <v>0</v>
      </c>
      <c r="I10781">
        <v>0</v>
      </c>
      <c r="J10781">
        <v>0</v>
      </c>
      <c r="K10781">
        <v>0</v>
      </c>
      <c r="L10781">
        <v>0</v>
      </c>
      <c r="M10781">
        <v>4</v>
      </c>
      <c r="N10781">
        <v>0</v>
      </c>
      <c r="O10781">
        <v>0</v>
      </c>
      <c r="P10781">
        <v>0</v>
      </c>
      <c r="Q10781">
        <v>0</v>
      </c>
    </row>
    <row r="10782" spans="1:17" x14ac:dyDescent="0.2">
      <c r="A10782" t="s">
        <v>28520</v>
      </c>
      <c r="B10782" t="s">
        <v>88</v>
      </c>
      <c r="C10782" t="s">
        <v>212</v>
      </c>
      <c r="D10782" t="s">
        <v>17736</v>
      </c>
      <c r="E10782" t="s">
        <v>83</v>
      </c>
      <c r="F10782" t="s">
        <v>4941</v>
      </c>
      <c r="G10782">
        <v>0</v>
      </c>
      <c r="H10782">
        <v>4</v>
      </c>
      <c r="I10782">
        <v>0</v>
      </c>
      <c r="J10782">
        <v>2</v>
      </c>
      <c r="K10782">
        <v>1</v>
      </c>
      <c r="L10782">
        <v>1</v>
      </c>
      <c r="M10782">
        <v>0</v>
      </c>
      <c r="N10782">
        <v>0</v>
      </c>
      <c r="O10782">
        <v>0</v>
      </c>
      <c r="P10782">
        <v>0</v>
      </c>
      <c r="Q10782">
        <v>0</v>
      </c>
    </row>
    <row r="10783" spans="1:17" x14ac:dyDescent="0.2">
      <c r="A10783" t="s">
        <v>28521</v>
      </c>
      <c r="B10783" t="s">
        <v>88</v>
      </c>
      <c r="C10783" t="s">
        <v>212</v>
      </c>
      <c r="D10783" t="s">
        <v>17736</v>
      </c>
      <c r="E10783" t="s">
        <v>83</v>
      </c>
      <c r="F10783" t="s">
        <v>4943</v>
      </c>
      <c r="G10783">
        <v>0</v>
      </c>
      <c r="H10783">
        <v>0</v>
      </c>
      <c r="I10783">
        <v>0</v>
      </c>
      <c r="J10783">
        <v>0</v>
      </c>
      <c r="K10783">
        <v>0</v>
      </c>
      <c r="L10783">
        <v>0</v>
      </c>
      <c r="M10783">
        <v>4</v>
      </c>
      <c r="N10783">
        <v>0</v>
      </c>
      <c r="O10783">
        <v>0</v>
      </c>
      <c r="P10783">
        <v>0</v>
      </c>
      <c r="Q10783">
        <v>0</v>
      </c>
    </row>
    <row r="10784" spans="1:17" x14ac:dyDescent="0.2">
      <c r="A10784" t="s">
        <v>28522</v>
      </c>
      <c r="B10784" t="s">
        <v>88</v>
      </c>
      <c r="C10784" t="s">
        <v>212</v>
      </c>
      <c r="D10784" t="s">
        <v>17736</v>
      </c>
      <c r="E10784" t="s">
        <v>83</v>
      </c>
      <c r="F10784" t="s">
        <v>4925</v>
      </c>
      <c r="G10784">
        <v>0</v>
      </c>
      <c r="H10784">
        <v>0</v>
      </c>
      <c r="I10784">
        <v>0</v>
      </c>
      <c r="J10784">
        <v>0</v>
      </c>
      <c r="K10784">
        <v>0</v>
      </c>
      <c r="L10784">
        <v>0</v>
      </c>
      <c r="M10784">
        <v>0</v>
      </c>
      <c r="N10784">
        <v>4</v>
      </c>
      <c r="O10784">
        <v>3</v>
      </c>
      <c r="P10784">
        <v>1</v>
      </c>
      <c r="Q10784">
        <v>0</v>
      </c>
    </row>
    <row r="10785" spans="1:17" x14ac:dyDescent="0.2">
      <c r="A10785" t="s">
        <v>28523</v>
      </c>
      <c r="B10785" t="s">
        <v>88</v>
      </c>
      <c r="C10785" t="s">
        <v>212</v>
      </c>
      <c r="D10785" t="s">
        <v>17736</v>
      </c>
      <c r="E10785" t="s">
        <v>83</v>
      </c>
      <c r="F10785" t="s">
        <v>4927</v>
      </c>
      <c r="G10785">
        <v>0</v>
      </c>
      <c r="H10785">
        <v>0</v>
      </c>
      <c r="I10785">
        <v>0</v>
      </c>
      <c r="J10785">
        <v>0</v>
      </c>
      <c r="K10785">
        <v>0</v>
      </c>
      <c r="L10785">
        <v>0</v>
      </c>
      <c r="M10785">
        <v>0</v>
      </c>
      <c r="N10785">
        <v>4</v>
      </c>
      <c r="O10785">
        <v>3</v>
      </c>
      <c r="P10785">
        <v>1</v>
      </c>
      <c r="Q10785">
        <v>0</v>
      </c>
    </row>
    <row r="10786" spans="1:17" x14ac:dyDescent="0.2">
      <c r="A10786" t="s">
        <v>28524</v>
      </c>
      <c r="B10786" t="s">
        <v>88</v>
      </c>
      <c r="C10786" t="s">
        <v>212</v>
      </c>
      <c r="D10786" t="s">
        <v>17736</v>
      </c>
      <c r="E10786" t="s">
        <v>83</v>
      </c>
      <c r="F10786" t="s">
        <v>17734</v>
      </c>
      <c r="G10786">
        <v>4</v>
      </c>
      <c r="H10786">
        <v>0</v>
      </c>
      <c r="I10786">
        <v>0</v>
      </c>
      <c r="J10786">
        <v>0</v>
      </c>
      <c r="K10786">
        <v>0</v>
      </c>
      <c r="L10786">
        <v>0</v>
      </c>
      <c r="M10786">
        <v>0</v>
      </c>
      <c r="N10786">
        <v>0</v>
      </c>
      <c r="O10786">
        <v>0</v>
      </c>
      <c r="P10786">
        <v>0</v>
      </c>
      <c r="Q10786">
        <v>0</v>
      </c>
    </row>
    <row r="10787" spans="1:17" x14ac:dyDescent="0.2">
      <c r="A10787" t="s">
        <v>28525</v>
      </c>
      <c r="B10787" t="s">
        <v>88</v>
      </c>
      <c r="C10787" t="s">
        <v>212</v>
      </c>
      <c r="D10787" t="s">
        <v>17736</v>
      </c>
      <c r="E10787" t="s">
        <v>81</v>
      </c>
      <c r="F10787" t="s">
        <v>4929</v>
      </c>
      <c r="G10787">
        <v>0</v>
      </c>
      <c r="H10787">
        <v>12</v>
      </c>
      <c r="I10787">
        <v>0</v>
      </c>
      <c r="J10787">
        <v>11</v>
      </c>
      <c r="K10787">
        <v>1</v>
      </c>
      <c r="L10787">
        <v>0</v>
      </c>
      <c r="M10787">
        <v>0</v>
      </c>
      <c r="N10787">
        <v>0</v>
      </c>
      <c r="O10787">
        <v>0</v>
      </c>
      <c r="P10787">
        <v>0</v>
      </c>
      <c r="Q10787">
        <v>0</v>
      </c>
    </row>
    <row r="10788" spans="1:17" x14ac:dyDescent="0.2">
      <c r="A10788" t="s">
        <v>28526</v>
      </c>
      <c r="B10788" t="s">
        <v>88</v>
      </c>
      <c r="C10788" t="s">
        <v>212</v>
      </c>
      <c r="D10788" t="s">
        <v>17736</v>
      </c>
      <c r="E10788" t="s">
        <v>81</v>
      </c>
      <c r="F10788" t="s">
        <v>4931</v>
      </c>
      <c r="G10788">
        <v>0</v>
      </c>
      <c r="H10788">
        <v>12</v>
      </c>
      <c r="I10788">
        <v>0</v>
      </c>
      <c r="J10788">
        <v>11</v>
      </c>
      <c r="K10788">
        <v>1</v>
      </c>
      <c r="L10788">
        <v>0</v>
      </c>
      <c r="M10788">
        <v>0</v>
      </c>
      <c r="N10788">
        <v>0</v>
      </c>
      <c r="O10788">
        <v>0</v>
      </c>
      <c r="P10788">
        <v>0</v>
      </c>
      <c r="Q10788">
        <v>0</v>
      </c>
    </row>
    <row r="10789" spans="1:17" x14ac:dyDescent="0.2">
      <c r="A10789" t="s">
        <v>28527</v>
      </c>
      <c r="B10789" t="s">
        <v>88</v>
      </c>
      <c r="C10789" t="s">
        <v>212</v>
      </c>
      <c r="D10789" t="s">
        <v>17736</v>
      </c>
      <c r="E10789" t="s">
        <v>81</v>
      </c>
      <c r="F10789" t="s">
        <v>4933</v>
      </c>
      <c r="G10789">
        <v>0</v>
      </c>
      <c r="H10789">
        <v>0</v>
      </c>
      <c r="I10789">
        <v>0</v>
      </c>
      <c r="J10789">
        <v>0</v>
      </c>
      <c r="K10789">
        <v>0</v>
      </c>
      <c r="L10789">
        <v>0</v>
      </c>
      <c r="M10789">
        <v>12</v>
      </c>
      <c r="N10789">
        <v>0</v>
      </c>
      <c r="O10789">
        <v>0</v>
      </c>
      <c r="P10789">
        <v>0</v>
      </c>
      <c r="Q10789">
        <v>0</v>
      </c>
    </row>
    <row r="10790" spans="1:17" x14ac:dyDescent="0.2">
      <c r="A10790" t="s">
        <v>28528</v>
      </c>
      <c r="B10790" t="s">
        <v>86</v>
      </c>
      <c r="C10790" t="s">
        <v>147</v>
      </c>
      <c r="D10790" t="s">
        <v>17736</v>
      </c>
      <c r="E10790" t="s">
        <v>81</v>
      </c>
      <c r="F10790" t="s">
        <v>4929</v>
      </c>
      <c r="G10790">
        <v>0</v>
      </c>
      <c r="H10790">
        <v>38</v>
      </c>
      <c r="I10790">
        <v>10</v>
      </c>
      <c r="J10790">
        <v>26</v>
      </c>
      <c r="K10790">
        <v>0</v>
      </c>
      <c r="L10790">
        <v>2</v>
      </c>
      <c r="M10790">
        <v>0</v>
      </c>
      <c r="N10790">
        <v>0</v>
      </c>
      <c r="O10790">
        <v>0</v>
      </c>
      <c r="P10790">
        <v>0</v>
      </c>
      <c r="Q10790">
        <v>0</v>
      </c>
    </row>
    <row r="10791" spans="1:17" x14ac:dyDescent="0.2">
      <c r="A10791" t="s">
        <v>28529</v>
      </c>
      <c r="B10791" t="s">
        <v>86</v>
      </c>
      <c r="C10791" t="s">
        <v>147</v>
      </c>
      <c r="D10791" t="s">
        <v>17736</v>
      </c>
      <c r="E10791" t="s">
        <v>81</v>
      </c>
      <c r="F10791" t="s">
        <v>4931</v>
      </c>
      <c r="G10791">
        <v>0</v>
      </c>
      <c r="H10791">
        <v>38</v>
      </c>
      <c r="I10791">
        <v>10</v>
      </c>
      <c r="J10791">
        <v>26</v>
      </c>
      <c r="K10791">
        <v>0</v>
      </c>
      <c r="L10791">
        <v>2</v>
      </c>
      <c r="M10791">
        <v>0</v>
      </c>
      <c r="N10791">
        <v>0</v>
      </c>
      <c r="O10791">
        <v>0</v>
      </c>
      <c r="P10791">
        <v>0</v>
      </c>
      <c r="Q10791">
        <v>0</v>
      </c>
    </row>
    <row r="10792" spans="1:17" x14ac:dyDescent="0.2">
      <c r="A10792" t="s">
        <v>28530</v>
      </c>
      <c r="B10792" t="s">
        <v>86</v>
      </c>
      <c r="C10792" t="s">
        <v>147</v>
      </c>
      <c r="D10792" t="s">
        <v>17736</v>
      </c>
      <c r="E10792" t="s">
        <v>81</v>
      </c>
      <c r="F10792" t="s">
        <v>4933</v>
      </c>
      <c r="G10792">
        <v>0</v>
      </c>
      <c r="H10792">
        <v>0</v>
      </c>
      <c r="I10792">
        <v>0</v>
      </c>
      <c r="J10792">
        <v>0</v>
      </c>
      <c r="K10792">
        <v>0</v>
      </c>
      <c r="L10792">
        <v>0</v>
      </c>
      <c r="M10792">
        <v>38</v>
      </c>
      <c r="N10792">
        <v>0</v>
      </c>
      <c r="O10792">
        <v>0</v>
      </c>
      <c r="P10792">
        <v>0</v>
      </c>
      <c r="Q10792">
        <v>0</v>
      </c>
    </row>
    <row r="10793" spans="1:17" x14ac:dyDescent="0.2">
      <c r="A10793" t="s">
        <v>28531</v>
      </c>
      <c r="B10793" t="s">
        <v>86</v>
      </c>
      <c r="C10793" t="s">
        <v>147</v>
      </c>
      <c r="D10793" t="s">
        <v>17736</v>
      </c>
      <c r="E10793" t="s">
        <v>81</v>
      </c>
      <c r="F10793" t="s">
        <v>4935</v>
      </c>
      <c r="G10793">
        <v>0</v>
      </c>
      <c r="H10793">
        <v>38</v>
      </c>
      <c r="I10793">
        <v>10</v>
      </c>
      <c r="J10793">
        <v>26</v>
      </c>
      <c r="K10793">
        <v>0</v>
      </c>
      <c r="L10793">
        <v>2</v>
      </c>
      <c r="M10793">
        <v>0</v>
      </c>
      <c r="N10793">
        <v>0</v>
      </c>
      <c r="O10793">
        <v>0</v>
      </c>
      <c r="P10793">
        <v>0</v>
      </c>
      <c r="Q10793">
        <v>0</v>
      </c>
    </row>
    <row r="10794" spans="1:17" x14ac:dyDescent="0.2">
      <c r="A10794" t="s">
        <v>28532</v>
      </c>
      <c r="B10794" t="s">
        <v>86</v>
      </c>
      <c r="C10794" t="s">
        <v>147</v>
      </c>
      <c r="D10794" t="s">
        <v>17736</v>
      </c>
      <c r="E10794" t="s">
        <v>81</v>
      </c>
      <c r="F10794" t="s">
        <v>4937</v>
      </c>
      <c r="G10794">
        <v>0</v>
      </c>
      <c r="H10794">
        <v>38</v>
      </c>
      <c r="I10794">
        <v>10</v>
      </c>
      <c r="J10794">
        <v>26</v>
      </c>
      <c r="K10794">
        <v>0</v>
      </c>
      <c r="L10794">
        <v>2</v>
      </c>
      <c r="M10794">
        <v>0</v>
      </c>
      <c r="N10794">
        <v>0</v>
      </c>
      <c r="O10794">
        <v>0</v>
      </c>
      <c r="P10794">
        <v>0</v>
      </c>
      <c r="Q10794">
        <v>0</v>
      </c>
    </row>
    <row r="10795" spans="1:17" x14ac:dyDescent="0.2">
      <c r="A10795" t="s">
        <v>28533</v>
      </c>
      <c r="B10795" t="s">
        <v>86</v>
      </c>
      <c r="C10795" t="s">
        <v>147</v>
      </c>
      <c r="D10795" t="s">
        <v>17736</v>
      </c>
      <c r="E10795" t="s">
        <v>81</v>
      </c>
      <c r="F10795" t="s">
        <v>4939</v>
      </c>
      <c r="G10795">
        <v>0</v>
      </c>
      <c r="H10795">
        <v>0</v>
      </c>
      <c r="I10795">
        <v>0</v>
      </c>
      <c r="J10795">
        <v>0</v>
      </c>
      <c r="K10795">
        <v>0</v>
      </c>
      <c r="L10795">
        <v>0</v>
      </c>
      <c r="M10795">
        <v>38</v>
      </c>
      <c r="N10795">
        <v>0</v>
      </c>
      <c r="O10795">
        <v>0</v>
      </c>
      <c r="P10795">
        <v>0</v>
      </c>
      <c r="Q10795">
        <v>0</v>
      </c>
    </row>
    <row r="10796" spans="1:17" x14ac:dyDescent="0.2">
      <c r="A10796" t="s">
        <v>28534</v>
      </c>
      <c r="B10796" t="s">
        <v>86</v>
      </c>
      <c r="C10796" t="s">
        <v>147</v>
      </c>
      <c r="D10796" t="s">
        <v>17736</v>
      </c>
      <c r="E10796" t="s">
        <v>81</v>
      </c>
      <c r="F10796" t="s">
        <v>4941</v>
      </c>
      <c r="G10796">
        <v>0</v>
      </c>
      <c r="H10796">
        <v>38</v>
      </c>
      <c r="I10796">
        <v>10</v>
      </c>
      <c r="J10796">
        <v>26</v>
      </c>
      <c r="K10796">
        <v>0</v>
      </c>
      <c r="L10796">
        <v>2</v>
      </c>
      <c r="M10796">
        <v>0</v>
      </c>
      <c r="N10796">
        <v>0</v>
      </c>
      <c r="O10796">
        <v>0</v>
      </c>
      <c r="P10796">
        <v>0</v>
      </c>
      <c r="Q10796">
        <v>0</v>
      </c>
    </row>
    <row r="10797" spans="1:17" x14ac:dyDescent="0.2">
      <c r="A10797" t="s">
        <v>28535</v>
      </c>
      <c r="B10797" t="s">
        <v>86</v>
      </c>
      <c r="C10797" t="s">
        <v>147</v>
      </c>
      <c r="D10797" t="s">
        <v>17736</v>
      </c>
      <c r="E10797" t="s">
        <v>81</v>
      </c>
      <c r="F10797" t="s">
        <v>4943</v>
      </c>
      <c r="G10797">
        <v>0</v>
      </c>
      <c r="H10797">
        <v>0</v>
      </c>
      <c r="I10797">
        <v>0</v>
      </c>
      <c r="J10797">
        <v>0</v>
      </c>
      <c r="K10797">
        <v>0</v>
      </c>
      <c r="L10797">
        <v>0</v>
      </c>
      <c r="M10797">
        <v>38</v>
      </c>
      <c r="N10797">
        <v>0</v>
      </c>
      <c r="O10797">
        <v>0</v>
      </c>
      <c r="P10797">
        <v>0</v>
      </c>
      <c r="Q10797">
        <v>0</v>
      </c>
    </row>
    <row r="10798" spans="1:17" x14ac:dyDescent="0.2">
      <c r="A10798" t="s">
        <v>28536</v>
      </c>
      <c r="B10798" t="s">
        <v>86</v>
      </c>
      <c r="C10798" t="s">
        <v>147</v>
      </c>
      <c r="D10798" t="s">
        <v>17736</v>
      </c>
      <c r="E10798" t="s">
        <v>81</v>
      </c>
      <c r="F10798" t="s">
        <v>4925</v>
      </c>
      <c r="G10798">
        <v>0</v>
      </c>
      <c r="H10798">
        <v>0</v>
      </c>
      <c r="I10798">
        <v>0</v>
      </c>
      <c r="J10798">
        <v>0</v>
      </c>
      <c r="K10798">
        <v>0</v>
      </c>
      <c r="L10798">
        <v>0</v>
      </c>
      <c r="M10798">
        <v>0</v>
      </c>
      <c r="N10798">
        <v>31</v>
      </c>
      <c r="O10798">
        <v>29</v>
      </c>
      <c r="P10798">
        <v>1</v>
      </c>
      <c r="Q10798">
        <v>1</v>
      </c>
    </row>
    <row r="10799" spans="1:17" x14ac:dyDescent="0.2">
      <c r="A10799" t="s">
        <v>28537</v>
      </c>
      <c r="B10799" t="s">
        <v>86</v>
      </c>
      <c r="C10799" t="s">
        <v>147</v>
      </c>
      <c r="D10799" t="s">
        <v>17736</v>
      </c>
      <c r="E10799" t="s">
        <v>81</v>
      </c>
      <c r="F10799" t="s">
        <v>4927</v>
      </c>
      <c r="G10799">
        <v>0</v>
      </c>
      <c r="H10799">
        <v>0</v>
      </c>
      <c r="I10799">
        <v>0</v>
      </c>
      <c r="J10799">
        <v>0</v>
      </c>
      <c r="K10799">
        <v>0</v>
      </c>
      <c r="L10799">
        <v>0</v>
      </c>
      <c r="M10799">
        <v>0</v>
      </c>
      <c r="N10799">
        <v>27</v>
      </c>
      <c r="O10799">
        <v>26</v>
      </c>
      <c r="P10799">
        <v>0</v>
      </c>
      <c r="Q10799">
        <v>1</v>
      </c>
    </row>
    <row r="10800" spans="1:17" x14ac:dyDescent="0.2">
      <c r="A10800" t="s">
        <v>28538</v>
      </c>
      <c r="B10800" t="s">
        <v>86</v>
      </c>
      <c r="C10800" t="s">
        <v>147</v>
      </c>
      <c r="D10800" t="s">
        <v>17736</v>
      </c>
      <c r="E10800" t="s">
        <v>81</v>
      </c>
      <c r="F10800" t="s">
        <v>17734</v>
      </c>
      <c r="G10800">
        <v>38</v>
      </c>
      <c r="H10800">
        <v>0</v>
      </c>
      <c r="I10800">
        <v>0</v>
      </c>
      <c r="J10800">
        <v>0</v>
      </c>
      <c r="K10800">
        <v>0</v>
      </c>
      <c r="L10800">
        <v>0</v>
      </c>
      <c r="M10800">
        <v>0</v>
      </c>
      <c r="N10800">
        <v>0</v>
      </c>
      <c r="O10800">
        <v>0</v>
      </c>
      <c r="P10800">
        <v>0</v>
      </c>
      <c r="Q10800">
        <v>0</v>
      </c>
    </row>
    <row r="10801" spans="1:17" x14ac:dyDescent="0.2">
      <c r="A10801" t="s">
        <v>28539</v>
      </c>
      <c r="B10801" t="s">
        <v>86</v>
      </c>
      <c r="C10801" t="s">
        <v>147</v>
      </c>
      <c r="D10801" t="s">
        <v>17748</v>
      </c>
      <c r="E10801" t="s">
        <v>83</v>
      </c>
      <c r="F10801" t="s">
        <v>17749</v>
      </c>
      <c r="G10801">
        <v>0</v>
      </c>
      <c r="H10801">
        <v>0</v>
      </c>
      <c r="I10801">
        <v>0</v>
      </c>
      <c r="J10801">
        <v>0</v>
      </c>
      <c r="K10801">
        <v>0</v>
      </c>
      <c r="L10801">
        <v>0</v>
      </c>
      <c r="M10801">
        <v>0</v>
      </c>
      <c r="N10801">
        <v>1</v>
      </c>
      <c r="O10801">
        <v>1</v>
      </c>
      <c r="P10801">
        <v>0</v>
      </c>
      <c r="Q10801">
        <v>0</v>
      </c>
    </row>
    <row r="10802" spans="1:17" x14ac:dyDescent="0.2">
      <c r="A10802" t="s">
        <v>28540</v>
      </c>
      <c r="B10802" t="s">
        <v>86</v>
      </c>
      <c r="C10802" t="s">
        <v>147</v>
      </c>
      <c r="D10802" t="s">
        <v>17748</v>
      </c>
      <c r="E10802" t="s">
        <v>83</v>
      </c>
      <c r="F10802" t="s">
        <v>17734</v>
      </c>
      <c r="G10802">
        <v>1</v>
      </c>
      <c r="H10802">
        <v>0</v>
      </c>
      <c r="I10802">
        <v>0</v>
      </c>
      <c r="J10802">
        <v>0</v>
      </c>
      <c r="K10802">
        <v>0</v>
      </c>
      <c r="L10802">
        <v>0</v>
      </c>
      <c r="M10802">
        <v>0</v>
      </c>
      <c r="N10802">
        <v>0</v>
      </c>
      <c r="O10802">
        <v>0</v>
      </c>
      <c r="P10802">
        <v>0</v>
      </c>
      <c r="Q10802">
        <v>0</v>
      </c>
    </row>
    <row r="10803" spans="1:17" x14ac:dyDescent="0.2">
      <c r="A10803" t="s">
        <v>28541</v>
      </c>
      <c r="B10803" t="s">
        <v>86</v>
      </c>
      <c r="C10803" t="s">
        <v>147</v>
      </c>
      <c r="D10803" t="s">
        <v>17748</v>
      </c>
      <c r="E10803" t="s">
        <v>81</v>
      </c>
      <c r="F10803" t="s">
        <v>17749</v>
      </c>
      <c r="G10803">
        <v>0</v>
      </c>
      <c r="H10803">
        <v>0</v>
      </c>
      <c r="I10803">
        <v>0</v>
      </c>
      <c r="J10803">
        <v>0</v>
      </c>
      <c r="K10803">
        <v>0</v>
      </c>
      <c r="L10803">
        <v>0</v>
      </c>
      <c r="M10803">
        <v>0</v>
      </c>
      <c r="N10803">
        <v>3</v>
      </c>
      <c r="O10803">
        <v>3</v>
      </c>
      <c r="P10803">
        <v>0</v>
      </c>
      <c r="Q10803">
        <v>0</v>
      </c>
    </row>
    <row r="10804" spans="1:17" x14ac:dyDescent="0.2">
      <c r="A10804" t="s">
        <v>28542</v>
      </c>
      <c r="B10804" t="s">
        <v>86</v>
      </c>
      <c r="C10804" t="s">
        <v>147</v>
      </c>
      <c r="D10804" t="s">
        <v>17748</v>
      </c>
      <c r="E10804" t="s">
        <v>81</v>
      </c>
      <c r="F10804" t="s">
        <v>17734</v>
      </c>
      <c r="G10804">
        <v>3</v>
      </c>
      <c r="H10804">
        <v>0</v>
      </c>
      <c r="I10804">
        <v>0</v>
      </c>
      <c r="J10804">
        <v>0</v>
      </c>
      <c r="K10804">
        <v>0</v>
      </c>
      <c r="L10804">
        <v>0</v>
      </c>
      <c r="M10804">
        <v>0</v>
      </c>
      <c r="N10804">
        <v>0</v>
      </c>
      <c r="O10804">
        <v>0</v>
      </c>
      <c r="P10804">
        <v>0</v>
      </c>
      <c r="Q10804">
        <v>0</v>
      </c>
    </row>
    <row r="10805" spans="1:17" x14ac:dyDescent="0.2">
      <c r="A10805" t="s">
        <v>28543</v>
      </c>
      <c r="B10805" t="s">
        <v>86</v>
      </c>
      <c r="C10805" t="s">
        <v>147</v>
      </c>
      <c r="D10805" t="s">
        <v>17754</v>
      </c>
      <c r="E10805" t="s">
        <v>83</v>
      </c>
      <c r="F10805" t="s">
        <v>17734</v>
      </c>
      <c r="G10805">
        <v>4</v>
      </c>
      <c r="H10805">
        <v>0</v>
      </c>
      <c r="I10805">
        <v>0</v>
      </c>
      <c r="J10805">
        <v>0</v>
      </c>
      <c r="K10805">
        <v>0</v>
      </c>
      <c r="L10805">
        <v>0</v>
      </c>
      <c r="M10805">
        <v>0</v>
      </c>
      <c r="N10805">
        <v>0</v>
      </c>
      <c r="O10805">
        <v>0</v>
      </c>
      <c r="P10805">
        <v>0</v>
      </c>
      <c r="Q10805">
        <v>0</v>
      </c>
    </row>
    <row r="10806" spans="1:17" x14ac:dyDescent="0.2">
      <c r="A10806" t="s">
        <v>28544</v>
      </c>
      <c r="B10806" t="s">
        <v>86</v>
      </c>
      <c r="C10806" t="s">
        <v>147</v>
      </c>
      <c r="D10806" t="s">
        <v>17754</v>
      </c>
      <c r="E10806" t="s">
        <v>81</v>
      </c>
      <c r="F10806" t="s">
        <v>17734</v>
      </c>
      <c r="G10806">
        <v>2</v>
      </c>
      <c r="H10806">
        <v>0</v>
      </c>
      <c r="I10806">
        <v>0</v>
      </c>
      <c r="J10806">
        <v>0</v>
      </c>
      <c r="K10806">
        <v>0</v>
      </c>
      <c r="L10806">
        <v>0</v>
      </c>
      <c r="M10806">
        <v>0</v>
      </c>
      <c r="N10806">
        <v>0</v>
      </c>
      <c r="O10806">
        <v>0</v>
      </c>
      <c r="P10806">
        <v>0</v>
      </c>
      <c r="Q10806">
        <v>0</v>
      </c>
    </row>
    <row r="10807" spans="1:17" x14ac:dyDescent="0.2">
      <c r="A10807" t="s">
        <v>28545</v>
      </c>
      <c r="B10807" t="s">
        <v>86</v>
      </c>
      <c r="C10807" t="s">
        <v>148</v>
      </c>
      <c r="D10807" t="s">
        <v>17768</v>
      </c>
      <c r="E10807" t="s">
        <v>83</v>
      </c>
      <c r="F10807" t="s">
        <v>17734</v>
      </c>
      <c r="G10807">
        <v>23</v>
      </c>
      <c r="H10807">
        <v>0</v>
      </c>
      <c r="I10807">
        <v>0</v>
      </c>
      <c r="J10807">
        <v>0</v>
      </c>
      <c r="K10807">
        <v>0</v>
      </c>
      <c r="L10807">
        <v>0</v>
      </c>
      <c r="M10807">
        <v>0</v>
      </c>
      <c r="N10807">
        <v>0</v>
      </c>
      <c r="O10807">
        <v>0</v>
      </c>
      <c r="P10807">
        <v>0</v>
      </c>
      <c r="Q10807">
        <v>0</v>
      </c>
    </row>
    <row r="10808" spans="1:17" x14ac:dyDescent="0.2">
      <c r="A10808" t="s">
        <v>28546</v>
      </c>
      <c r="B10808" t="s">
        <v>86</v>
      </c>
      <c r="C10808" t="s">
        <v>148</v>
      </c>
      <c r="D10808" t="s">
        <v>17768</v>
      </c>
      <c r="E10808" t="s">
        <v>81</v>
      </c>
      <c r="F10808" t="s">
        <v>17734</v>
      </c>
      <c r="G10808">
        <v>29</v>
      </c>
      <c r="H10808">
        <v>0</v>
      </c>
      <c r="I10808">
        <v>0</v>
      </c>
      <c r="J10808">
        <v>0</v>
      </c>
      <c r="K10808">
        <v>0</v>
      </c>
      <c r="L10808">
        <v>0</v>
      </c>
      <c r="M10808">
        <v>0</v>
      </c>
      <c r="N10808">
        <v>0</v>
      </c>
      <c r="O10808">
        <v>0</v>
      </c>
      <c r="P10808">
        <v>0</v>
      </c>
      <c r="Q10808">
        <v>0</v>
      </c>
    </row>
    <row r="10809" spans="1:17" x14ac:dyDescent="0.2">
      <c r="A10809" t="s">
        <v>28547</v>
      </c>
      <c r="B10809" t="s">
        <v>86</v>
      </c>
      <c r="C10809" t="s">
        <v>148</v>
      </c>
      <c r="D10809" t="s">
        <v>17736</v>
      </c>
      <c r="E10809" t="s">
        <v>83</v>
      </c>
      <c r="F10809" t="s">
        <v>4929</v>
      </c>
      <c r="G10809">
        <v>0</v>
      </c>
      <c r="H10809">
        <v>30</v>
      </c>
      <c r="I10809">
        <v>0</v>
      </c>
      <c r="J10809">
        <v>27</v>
      </c>
      <c r="K10809">
        <v>3</v>
      </c>
      <c r="L10809">
        <v>0</v>
      </c>
      <c r="M10809">
        <v>0</v>
      </c>
      <c r="N10809">
        <v>0</v>
      </c>
      <c r="O10809">
        <v>0</v>
      </c>
      <c r="P10809">
        <v>0</v>
      </c>
      <c r="Q10809">
        <v>0</v>
      </c>
    </row>
    <row r="10810" spans="1:17" x14ac:dyDescent="0.2">
      <c r="A10810" t="s">
        <v>28548</v>
      </c>
      <c r="B10810" t="s">
        <v>86</v>
      </c>
      <c r="C10810" t="s">
        <v>148</v>
      </c>
      <c r="D10810" t="s">
        <v>17736</v>
      </c>
      <c r="E10810" t="s">
        <v>83</v>
      </c>
      <c r="F10810" t="s">
        <v>4931</v>
      </c>
      <c r="G10810">
        <v>0</v>
      </c>
      <c r="H10810">
        <v>30</v>
      </c>
      <c r="I10810">
        <v>0</v>
      </c>
      <c r="J10810">
        <v>27</v>
      </c>
      <c r="K10810">
        <v>3</v>
      </c>
      <c r="L10810">
        <v>0</v>
      </c>
      <c r="M10810">
        <v>0</v>
      </c>
      <c r="N10810">
        <v>0</v>
      </c>
      <c r="O10810">
        <v>0</v>
      </c>
      <c r="P10810">
        <v>0</v>
      </c>
      <c r="Q10810">
        <v>0</v>
      </c>
    </row>
    <row r="10811" spans="1:17" x14ac:dyDescent="0.2">
      <c r="A10811" t="s">
        <v>28549</v>
      </c>
      <c r="B10811" t="s">
        <v>86</v>
      </c>
      <c r="C10811" t="s">
        <v>148</v>
      </c>
      <c r="D10811" t="s">
        <v>17736</v>
      </c>
      <c r="E10811" t="s">
        <v>83</v>
      </c>
      <c r="F10811" t="s">
        <v>4933</v>
      </c>
      <c r="G10811">
        <v>0</v>
      </c>
      <c r="H10811">
        <v>0</v>
      </c>
      <c r="I10811">
        <v>0</v>
      </c>
      <c r="J10811">
        <v>0</v>
      </c>
      <c r="K10811">
        <v>0</v>
      </c>
      <c r="L10811">
        <v>0</v>
      </c>
      <c r="M10811">
        <v>30</v>
      </c>
      <c r="N10811">
        <v>0</v>
      </c>
      <c r="O10811">
        <v>0</v>
      </c>
      <c r="P10811">
        <v>0</v>
      </c>
      <c r="Q10811">
        <v>0</v>
      </c>
    </row>
    <row r="10812" spans="1:17" x14ac:dyDescent="0.2">
      <c r="A10812" t="s">
        <v>28550</v>
      </c>
      <c r="B10812" t="s">
        <v>86</v>
      </c>
      <c r="C10812" t="s">
        <v>148</v>
      </c>
      <c r="D10812" t="s">
        <v>17736</v>
      </c>
      <c r="E10812" t="s">
        <v>83</v>
      </c>
      <c r="F10812" t="s">
        <v>4935</v>
      </c>
      <c r="G10812">
        <v>0</v>
      </c>
      <c r="H10812">
        <v>30</v>
      </c>
      <c r="I10812">
        <v>0</v>
      </c>
      <c r="J10812">
        <v>27</v>
      </c>
      <c r="K10812">
        <v>3</v>
      </c>
      <c r="L10812">
        <v>0</v>
      </c>
      <c r="M10812">
        <v>0</v>
      </c>
      <c r="N10812">
        <v>0</v>
      </c>
      <c r="O10812">
        <v>0</v>
      </c>
      <c r="P10812">
        <v>0</v>
      </c>
      <c r="Q10812">
        <v>0</v>
      </c>
    </row>
    <row r="10813" spans="1:17" x14ac:dyDescent="0.2">
      <c r="A10813" t="s">
        <v>28551</v>
      </c>
      <c r="B10813" t="s">
        <v>86</v>
      </c>
      <c r="C10813" t="s">
        <v>148</v>
      </c>
      <c r="D10813" t="s">
        <v>17736</v>
      </c>
      <c r="E10813" t="s">
        <v>83</v>
      </c>
      <c r="F10813" t="s">
        <v>4937</v>
      </c>
      <c r="G10813">
        <v>0</v>
      </c>
      <c r="H10813">
        <v>30</v>
      </c>
      <c r="I10813">
        <v>0</v>
      </c>
      <c r="J10813">
        <v>27</v>
      </c>
      <c r="K10813">
        <v>3</v>
      </c>
      <c r="L10813">
        <v>0</v>
      </c>
      <c r="M10813">
        <v>0</v>
      </c>
      <c r="N10813">
        <v>0</v>
      </c>
      <c r="O10813">
        <v>0</v>
      </c>
      <c r="P10813">
        <v>0</v>
      </c>
      <c r="Q10813">
        <v>0</v>
      </c>
    </row>
    <row r="10814" spans="1:17" x14ac:dyDescent="0.2">
      <c r="A10814" t="s">
        <v>28552</v>
      </c>
      <c r="B10814" t="s">
        <v>86</v>
      </c>
      <c r="C10814" t="s">
        <v>148</v>
      </c>
      <c r="D10814" t="s">
        <v>17736</v>
      </c>
      <c r="E10814" t="s">
        <v>83</v>
      </c>
      <c r="F10814" t="s">
        <v>4939</v>
      </c>
      <c r="G10814">
        <v>0</v>
      </c>
      <c r="H10814">
        <v>0</v>
      </c>
      <c r="I10814">
        <v>0</v>
      </c>
      <c r="J10814">
        <v>0</v>
      </c>
      <c r="K10814">
        <v>0</v>
      </c>
      <c r="L10814">
        <v>0</v>
      </c>
      <c r="M10814">
        <v>30</v>
      </c>
      <c r="N10814">
        <v>0</v>
      </c>
      <c r="O10814">
        <v>0</v>
      </c>
      <c r="P10814">
        <v>0</v>
      </c>
      <c r="Q10814">
        <v>0</v>
      </c>
    </row>
    <row r="10815" spans="1:17" x14ac:dyDescent="0.2">
      <c r="A10815" t="s">
        <v>28553</v>
      </c>
      <c r="B10815" t="s">
        <v>86</v>
      </c>
      <c r="C10815" t="s">
        <v>148</v>
      </c>
      <c r="D10815" t="s">
        <v>17736</v>
      </c>
      <c r="E10815" t="s">
        <v>83</v>
      </c>
      <c r="F10815" t="s">
        <v>4941</v>
      </c>
      <c r="G10815">
        <v>0</v>
      </c>
      <c r="H10815">
        <v>30</v>
      </c>
      <c r="I10815">
        <v>0</v>
      </c>
      <c r="J10815">
        <v>27</v>
      </c>
      <c r="K10815">
        <v>3</v>
      </c>
      <c r="L10815">
        <v>0</v>
      </c>
      <c r="M10815">
        <v>0</v>
      </c>
      <c r="N10815">
        <v>0</v>
      </c>
      <c r="O10815">
        <v>0</v>
      </c>
      <c r="P10815">
        <v>0</v>
      </c>
      <c r="Q10815">
        <v>0</v>
      </c>
    </row>
    <row r="10816" spans="1:17" x14ac:dyDescent="0.2">
      <c r="A10816" t="s">
        <v>28554</v>
      </c>
      <c r="B10816" t="s">
        <v>86</v>
      </c>
      <c r="C10816" t="s">
        <v>148</v>
      </c>
      <c r="D10816" t="s">
        <v>17736</v>
      </c>
      <c r="E10816" t="s">
        <v>83</v>
      </c>
      <c r="F10816" t="s">
        <v>4943</v>
      </c>
      <c r="G10816">
        <v>0</v>
      </c>
      <c r="H10816">
        <v>0</v>
      </c>
      <c r="I10816">
        <v>0</v>
      </c>
      <c r="J10816">
        <v>0</v>
      </c>
      <c r="K10816">
        <v>0</v>
      </c>
      <c r="L10816">
        <v>0</v>
      </c>
      <c r="M10816">
        <v>30</v>
      </c>
      <c r="N10816">
        <v>0</v>
      </c>
      <c r="O10816">
        <v>0</v>
      </c>
      <c r="P10816">
        <v>0</v>
      </c>
      <c r="Q10816">
        <v>0</v>
      </c>
    </row>
    <row r="10817" spans="1:17" x14ac:dyDescent="0.2">
      <c r="A10817" t="s">
        <v>28555</v>
      </c>
      <c r="B10817" t="s">
        <v>86</v>
      </c>
      <c r="C10817" t="s">
        <v>148</v>
      </c>
      <c r="D10817" t="s">
        <v>17736</v>
      </c>
      <c r="E10817" t="s">
        <v>83</v>
      </c>
      <c r="F10817" t="s">
        <v>4925</v>
      </c>
      <c r="G10817">
        <v>0</v>
      </c>
      <c r="H10817">
        <v>0</v>
      </c>
      <c r="I10817">
        <v>0</v>
      </c>
      <c r="J10817">
        <v>0</v>
      </c>
      <c r="K10817">
        <v>0</v>
      </c>
      <c r="L10817">
        <v>0</v>
      </c>
      <c r="M10817">
        <v>0</v>
      </c>
      <c r="N10817">
        <v>23</v>
      </c>
      <c r="O10817">
        <v>23</v>
      </c>
      <c r="P10817">
        <v>0</v>
      </c>
      <c r="Q10817">
        <v>0</v>
      </c>
    </row>
    <row r="10818" spans="1:17" x14ac:dyDescent="0.2">
      <c r="A10818" t="s">
        <v>28556</v>
      </c>
      <c r="B10818" t="s">
        <v>86</v>
      </c>
      <c r="C10818" t="s">
        <v>148</v>
      </c>
      <c r="D10818" t="s">
        <v>17736</v>
      </c>
      <c r="E10818" t="s">
        <v>83</v>
      </c>
      <c r="F10818" t="s">
        <v>4927</v>
      </c>
      <c r="G10818">
        <v>0</v>
      </c>
      <c r="H10818">
        <v>0</v>
      </c>
      <c r="I10818">
        <v>0</v>
      </c>
      <c r="J10818">
        <v>0</v>
      </c>
      <c r="K10818">
        <v>0</v>
      </c>
      <c r="L10818">
        <v>0</v>
      </c>
      <c r="M10818">
        <v>0</v>
      </c>
      <c r="N10818">
        <v>17</v>
      </c>
      <c r="O10818">
        <v>17</v>
      </c>
      <c r="P10818">
        <v>0</v>
      </c>
      <c r="Q10818">
        <v>0</v>
      </c>
    </row>
    <row r="10819" spans="1:17" x14ac:dyDescent="0.2">
      <c r="A10819" t="s">
        <v>28557</v>
      </c>
      <c r="B10819" t="s">
        <v>86</v>
      </c>
      <c r="C10819" t="s">
        <v>148</v>
      </c>
      <c r="D10819" t="s">
        <v>17736</v>
      </c>
      <c r="E10819" t="s">
        <v>83</v>
      </c>
      <c r="F10819" t="s">
        <v>17734</v>
      </c>
      <c r="G10819">
        <v>30</v>
      </c>
      <c r="H10819">
        <v>0</v>
      </c>
      <c r="I10819">
        <v>0</v>
      </c>
      <c r="J10819">
        <v>0</v>
      </c>
      <c r="K10819">
        <v>0</v>
      </c>
      <c r="L10819">
        <v>0</v>
      </c>
      <c r="M10819">
        <v>0</v>
      </c>
      <c r="N10819">
        <v>0</v>
      </c>
      <c r="O10819">
        <v>0</v>
      </c>
      <c r="P10819">
        <v>0</v>
      </c>
      <c r="Q10819">
        <v>0</v>
      </c>
    </row>
    <row r="10820" spans="1:17" x14ac:dyDescent="0.2">
      <c r="A10820" t="s">
        <v>28558</v>
      </c>
      <c r="B10820" t="s">
        <v>86</v>
      </c>
      <c r="C10820" t="s">
        <v>148</v>
      </c>
      <c r="D10820" t="s">
        <v>17736</v>
      </c>
      <c r="E10820" t="s">
        <v>81</v>
      </c>
      <c r="F10820" t="s">
        <v>4929</v>
      </c>
      <c r="G10820">
        <v>0</v>
      </c>
      <c r="H10820">
        <v>21</v>
      </c>
      <c r="I10820">
        <v>2</v>
      </c>
      <c r="J10820">
        <v>19</v>
      </c>
      <c r="K10820">
        <v>0</v>
      </c>
      <c r="L10820">
        <v>0</v>
      </c>
      <c r="M10820">
        <v>0</v>
      </c>
      <c r="N10820">
        <v>0</v>
      </c>
      <c r="O10820">
        <v>0</v>
      </c>
      <c r="P10820">
        <v>0</v>
      </c>
      <c r="Q10820">
        <v>0</v>
      </c>
    </row>
    <row r="10821" spans="1:17" x14ac:dyDescent="0.2">
      <c r="A10821" t="s">
        <v>28559</v>
      </c>
      <c r="B10821" t="s">
        <v>86</v>
      </c>
      <c r="C10821" t="s">
        <v>206</v>
      </c>
      <c r="D10821" t="s">
        <v>17736</v>
      </c>
      <c r="E10821" t="s">
        <v>81</v>
      </c>
      <c r="F10821" t="s">
        <v>4933</v>
      </c>
      <c r="G10821">
        <v>0</v>
      </c>
      <c r="H10821">
        <v>0</v>
      </c>
      <c r="I10821">
        <v>0</v>
      </c>
      <c r="J10821">
        <v>0</v>
      </c>
      <c r="K10821">
        <v>0</v>
      </c>
      <c r="L10821">
        <v>0</v>
      </c>
      <c r="M10821">
        <v>31</v>
      </c>
      <c r="N10821">
        <v>0</v>
      </c>
      <c r="O10821">
        <v>0</v>
      </c>
      <c r="P10821">
        <v>0</v>
      </c>
      <c r="Q10821">
        <v>0</v>
      </c>
    </row>
    <row r="10822" spans="1:17" x14ac:dyDescent="0.2">
      <c r="A10822" t="s">
        <v>28560</v>
      </c>
      <c r="B10822" t="s">
        <v>89</v>
      </c>
      <c r="C10822" t="s">
        <v>225</v>
      </c>
      <c r="D10822" t="s">
        <v>17736</v>
      </c>
      <c r="E10822" t="s">
        <v>83</v>
      </c>
      <c r="F10822" t="s">
        <v>4943</v>
      </c>
      <c r="G10822">
        <v>0</v>
      </c>
      <c r="H10822">
        <v>0</v>
      </c>
      <c r="I10822">
        <v>0</v>
      </c>
      <c r="J10822">
        <v>0</v>
      </c>
      <c r="K10822">
        <v>0</v>
      </c>
      <c r="L10822">
        <v>0</v>
      </c>
      <c r="M10822">
        <v>4</v>
      </c>
      <c r="N10822">
        <v>0</v>
      </c>
      <c r="O10822">
        <v>0</v>
      </c>
      <c r="P10822">
        <v>0</v>
      </c>
      <c r="Q10822">
        <v>0</v>
      </c>
    </row>
    <row r="10823" spans="1:17" x14ac:dyDescent="0.2">
      <c r="A10823" t="s">
        <v>28561</v>
      </c>
      <c r="B10823" t="s">
        <v>89</v>
      </c>
      <c r="C10823" t="s">
        <v>225</v>
      </c>
      <c r="D10823" t="s">
        <v>17736</v>
      </c>
      <c r="E10823" t="s">
        <v>83</v>
      </c>
      <c r="F10823" t="s">
        <v>4925</v>
      </c>
      <c r="G10823">
        <v>0</v>
      </c>
      <c r="H10823">
        <v>0</v>
      </c>
      <c r="I10823">
        <v>0</v>
      </c>
      <c r="J10823">
        <v>0</v>
      </c>
      <c r="K10823">
        <v>0</v>
      </c>
      <c r="L10823">
        <v>0</v>
      </c>
      <c r="M10823">
        <v>0</v>
      </c>
      <c r="N10823">
        <v>3</v>
      </c>
      <c r="O10823">
        <v>3</v>
      </c>
      <c r="P10823">
        <v>0</v>
      </c>
      <c r="Q10823">
        <v>0</v>
      </c>
    </row>
    <row r="10824" spans="1:17" x14ac:dyDescent="0.2">
      <c r="A10824" t="s">
        <v>28562</v>
      </c>
      <c r="B10824" t="s">
        <v>89</v>
      </c>
      <c r="C10824" t="s">
        <v>225</v>
      </c>
      <c r="D10824" t="s">
        <v>17736</v>
      </c>
      <c r="E10824" t="s">
        <v>83</v>
      </c>
      <c r="F10824" t="s">
        <v>4927</v>
      </c>
      <c r="G10824">
        <v>0</v>
      </c>
      <c r="H10824">
        <v>0</v>
      </c>
      <c r="I10824">
        <v>0</v>
      </c>
      <c r="J10824">
        <v>0</v>
      </c>
      <c r="K10824">
        <v>0</v>
      </c>
      <c r="L10824">
        <v>0</v>
      </c>
      <c r="M10824">
        <v>0</v>
      </c>
      <c r="N10824">
        <v>3</v>
      </c>
      <c r="O10824">
        <v>3</v>
      </c>
      <c r="P10824">
        <v>0</v>
      </c>
      <c r="Q10824">
        <v>0</v>
      </c>
    </row>
    <row r="10825" spans="1:17" x14ac:dyDescent="0.2">
      <c r="A10825" t="s">
        <v>28563</v>
      </c>
      <c r="B10825" t="s">
        <v>89</v>
      </c>
      <c r="C10825" t="s">
        <v>225</v>
      </c>
      <c r="D10825" t="s">
        <v>17736</v>
      </c>
      <c r="E10825" t="s">
        <v>83</v>
      </c>
      <c r="F10825" t="s">
        <v>17734</v>
      </c>
      <c r="G10825">
        <v>4</v>
      </c>
      <c r="H10825">
        <v>0</v>
      </c>
      <c r="I10825">
        <v>0</v>
      </c>
      <c r="J10825">
        <v>0</v>
      </c>
      <c r="K10825">
        <v>0</v>
      </c>
      <c r="L10825">
        <v>0</v>
      </c>
      <c r="M10825">
        <v>0</v>
      </c>
      <c r="N10825">
        <v>0</v>
      </c>
      <c r="O10825">
        <v>0</v>
      </c>
      <c r="P10825">
        <v>0</v>
      </c>
      <c r="Q10825">
        <v>0</v>
      </c>
    </row>
    <row r="10826" spans="1:17" x14ac:dyDescent="0.2">
      <c r="A10826" t="s">
        <v>28564</v>
      </c>
      <c r="B10826" t="s">
        <v>89</v>
      </c>
      <c r="C10826" t="s">
        <v>225</v>
      </c>
      <c r="D10826" t="s">
        <v>17736</v>
      </c>
      <c r="E10826" t="s">
        <v>81</v>
      </c>
      <c r="F10826" t="s">
        <v>4929</v>
      </c>
      <c r="G10826">
        <v>0</v>
      </c>
      <c r="H10826">
        <v>1</v>
      </c>
      <c r="I10826">
        <v>0</v>
      </c>
      <c r="J10826">
        <v>1</v>
      </c>
      <c r="K10826">
        <v>0</v>
      </c>
      <c r="L10826">
        <v>0</v>
      </c>
      <c r="M10826">
        <v>0</v>
      </c>
      <c r="N10826">
        <v>0</v>
      </c>
      <c r="O10826">
        <v>0</v>
      </c>
      <c r="P10826">
        <v>0</v>
      </c>
      <c r="Q10826">
        <v>0</v>
      </c>
    </row>
    <row r="10827" spans="1:17" x14ac:dyDescent="0.2">
      <c r="A10827" t="s">
        <v>28565</v>
      </c>
      <c r="B10827" t="s">
        <v>89</v>
      </c>
      <c r="C10827" t="s">
        <v>225</v>
      </c>
      <c r="D10827" t="s">
        <v>17736</v>
      </c>
      <c r="E10827" t="s">
        <v>81</v>
      </c>
      <c r="F10827" t="s">
        <v>4931</v>
      </c>
      <c r="G10827">
        <v>0</v>
      </c>
      <c r="H10827">
        <v>1</v>
      </c>
      <c r="I10827">
        <v>0</v>
      </c>
      <c r="J10827">
        <v>1</v>
      </c>
      <c r="K10827">
        <v>0</v>
      </c>
      <c r="L10827">
        <v>0</v>
      </c>
      <c r="M10827">
        <v>0</v>
      </c>
      <c r="N10827">
        <v>0</v>
      </c>
      <c r="O10827">
        <v>0</v>
      </c>
      <c r="P10827">
        <v>0</v>
      </c>
      <c r="Q10827">
        <v>0</v>
      </c>
    </row>
    <row r="10828" spans="1:17" x14ac:dyDescent="0.2">
      <c r="A10828" t="s">
        <v>28566</v>
      </c>
      <c r="B10828" t="s">
        <v>89</v>
      </c>
      <c r="C10828" t="s">
        <v>225</v>
      </c>
      <c r="D10828" t="s">
        <v>17736</v>
      </c>
      <c r="E10828" t="s">
        <v>81</v>
      </c>
      <c r="F10828" t="s">
        <v>4933</v>
      </c>
      <c r="G10828">
        <v>0</v>
      </c>
      <c r="H10828">
        <v>0</v>
      </c>
      <c r="I10828">
        <v>0</v>
      </c>
      <c r="J10828">
        <v>0</v>
      </c>
      <c r="K10828">
        <v>0</v>
      </c>
      <c r="L10828">
        <v>0</v>
      </c>
      <c r="M10828">
        <v>1</v>
      </c>
      <c r="N10828">
        <v>0</v>
      </c>
      <c r="O10828">
        <v>0</v>
      </c>
      <c r="P10828">
        <v>0</v>
      </c>
      <c r="Q10828">
        <v>0</v>
      </c>
    </row>
    <row r="10829" spans="1:17" x14ac:dyDescent="0.2">
      <c r="A10829" t="s">
        <v>28567</v>
      </c>
      <c r="B10829" t="s">
        <v>89</v>
      </c>
      <c r="C10829" t="s">
        <v>225</v>
      </c>
      <c r="D10829" t="s">
        <v>17736</v>
      </c>
      <c r="E10829" t="s">
        <v>81</v>
      </c>
      <c r="F10829" t="s">
        <v>4935</v>
      </c>
      <c r="G10829">
        <v>0</v>
      </c>
      <c r="H10829">
        <v>1</v>
      </c>
      <c r="I10829">
        <v>0</v>
      </c>
      <c r="J10829">
        <v>1</v>
      </c>
      <c r="K10829">
        <v>0</v>
      </c>
      <c r="L10829">
        <v>0</v>
      </c>
      <c r="M10829">
        <v>0</v>
      </c>
      <c r="N10829">
        <v>0</v>
      </c>
      <c r="O10829">
        <v>0</v>
      </c>
      <c r="P10829">
        <v>0</v>
      </c>
      <c r="Q10829">
        <v>0</v>
      </c>
    </row>
    <row r="10830" spans="1:17" x14ac:dyDescent="0.2">
      <c r="A10830" t="s">
        <v>28568</v>
      </c>
      <c r="B10830" t="s">
        <v>89</v>
      </c>
      <c r="C10830" t="s">
        <v>225</v>
      </c>
      <c r="D10830" t="s">
        <v>17736</v>
      </c>
      <c r="E10830" t="s">
        <v>81</v>
      </c>
      <c r="F10830" t="s">
        <v>4937</v>
      </c>
      <c r="G10830">
        <v>0</v>
      </c>
      <c r="H10830">
        <v>1</v>
      </c>
      <c r="I10830">
        <v>0</v>
      </c>
      <c r="J10830">
        <v>1</v>
      </c>
      <c r="K10830">
        <v>0</v>
      </c>
      <c r="L10830">
        <v>0</v>
      </c>
      <c r="M10830">
        <v>0</v>
      </c>
      <c r="N10830">
        <v>0</v>
      </c>
      <c r="O10830">
        <v>0</v>
      </c>
      <c r="P10830">
        <v>0</v>
      </c>
      <c r="Q10830">
        <v>0</v>
      </c>
    </row>
    <row r="10831" spans="1:17" x14ac:dyDescent="0.2">
      <c r="A10831" t="s">
        <v>28569</v>
      </c>
      <c r="B10831" t="s">
        <v>89</v>
      </c>
      <c r="C10831" t="s">
        <v>225</v>
      </c>
      <c r="D10831" t="s">
        <v>17736</v>
      </c>
      <c r="E10831" t="s">
        <v>81</v>
      </c>
      <c r="F10831" t="s">
        <v>4939</v>
      </c>
      <c r="G10831">
        <v>0</v>
      </c>
      <c r="H10831">
        <v>0</v>
      </c>
      <c r="I10831">
        <v>0</v>
      </c>
      <c r="J10831">
        <v>0</v>
      </c>
      <c r="K10831">
        <v>0</v>
      </c>
      <c r="L10831">
        <v>0</v>
      </c>
      <c r="M10831">
        <v>1</v>
      </c>
      <c r="N10831">
        <v>0</v>
      </c>
      <c r="O10831">
        <v>0</v>
      </c>
      <c r="P10831">
        <v>0</v>
      </c>
      <c r="Q10831">
        <v>0</v>
      </c>
    </row>
    <row r="10832" spans="1:17" x14ac:dyDescent="0.2">
      <c r="A10832" t="s">
        <v>28570</v>
      </c>
      <c r="B10832" t="s">
        <v>88</v>
      </c>
      <c r="C10832" t="s">
        <v>135</v>
      </c>
      <c r="D10832" t="s">
        <v>17736</v>
      </c>
      <c r="E10832" t="s">
        <v>81</v>
      </c>
      <c r="F10832" t="s">
        <v>4929</v>
      </c>
      <c r="G10832">
        <v>0</v>
      </c>
      <c r="H10832">
        <v>10</v>
      </c>
      <c r="I10832">
        <v>0</v>
      </c>
      <c r="J10832">
        <v>7</v>
      </c>
      <c r="K10832">
        <v>1</v>
      </c>
      <c r="L10832">
        <v>2</v>
      </c>
      <c r="M10832">
        <v>0</v>
      </c>
      <c r="N10832">
        <v>0</v>
      </c>
      <c r="O10832">
        <v>0</v>
      </c>
      <c r="P10832">
        <v>0</v>
      </c>
      <c r="Q10832">
        <v>0</v>
      </c>
    </row>
    <row r="10833" spans="1:17" x14ac:dyDescent="0.2">
      <c r="A10833" t="s">
        <v>28571</v>
      </c>
      <c r="B10833" t="s">
        <v>88</v>
      </c>
      <c r="C10833" t="s">
        <v>135</v>
      </c>
      <c r="D10833" t="s">
        <v>17736</v>
      </c>
      <c r="E10833" t="s">
        <v>81</v>
      </c>
      <c r="F10833" t="s">
        <v>4931</v>
      </c>
      <c r="G10833">
        <v>0</v>
      </c>
      <c r="H10833">
        <v>10</v>
      </c>
      <c r="I10833">
        <v>0</v>
      </c>
      <c r="J10833">
        <v>7</v>
      </c>
      <c r="K10833">
        <v>1</v>
      </c>
      <c r="L10833">
        <v>2</v>
      </c>
      <c r="M10833">
        <v>0</v>
      </c>
      <c r="N10833">
        <v>0</v>
      </c>
      <c r="O10833">
        <v>0</v>
      </c>
      <c r="P10833">
        <v>0</v>
      </c>
      <c r="Q10833">
        <v>0</v>
      </c>
    </row>
    <row r="10834" spans="1:17" x14ac:dyDescent="0.2">
      <c r="A10834" t="s">
        <v>28572</v>
      </c>
      <c r="B10834" t="s">
        <v>88</v>
      </c>
      <c r="C10834" t="s">
        <v>135</v>
      </c>
      <c r="D10834" t="s">
        <v>17736</v>
      </c>
      <c r="E10834" t="s">
        <v>81</v>
      </c>
      <c r="F10834" t="s">
        <v>4933</v>
      </c>
      <c r="G10834">
        <v>0</v>
      </c>
      <c r="H10834">
        <v>0</v>
      </c>
      <c r="I10834">
        <v>0</v>
      </c>
      <c r="J10834">
        <v>0</v>
      </c>
      <c r="K10834">
        <v>0</v>
      </c>
      <c r="L10834">
        <v>0</v>
      </c>
      <c r="M10834">
        <v>10</v>
      </c>
      <c r="N10834">
        <v>0</v>
      </c>
      <c r="O10834">
        <v>0</v>
      </c>
      <c r="P10834">
        <v>0</v>
      </c>
      <c r="Q10834">
        <v>0</v>
      </c>
    </row>
    <row r="10835" spans="1:17" x14ac:dyDescent="0.2">
      <c r="A10835" t="s">
        <v>28573</v>
      </c>
      <c r="B10835" t="s">
        <v>88</v>
      </c>
      <c r="C10835" t="s">
        <v>135</v>
      </c>
      <c r="D10835" t="s">
        <v>17736</v>
      </c>
      <c r="E10835" t="s">
        <v>81</v>
      </c>
      <c r="F10835" t="s">
        <v>4935</v>
      </c>
      <c r="G10835">
        <v>0</v>
      </c>
      <c r="H10835">
        <v>10</v>
      </c>
      <c r="I10835">
        <v>0</v>
      </c>
      <c r="J10835">
        <v>7</v>
      </c>
      <c r="K10835">
        <v>1</v>
      </c>
      <c r="L10835">
        <v>2</v>
      </c>
      <c r="M10835">
        <v>0</v>
      </c>
      <c r="N10835">
        <v>0</v>
      </c>
      <c r="O10835">
        <v>0</v>
      </c>
      <c r="P10835">
        <v>0</v>
      </c>
      <c r="Q10835">
        <v>0</v>
      </c>
    </row>
    <row r="10836" spans="1:17" x14ac:dyDescent="0.2">
      <c r="A10836" t="s">
        <v>28574</v>
      </c>
      <c r="B10836" t="s">
        <v>88</v>
      </c>
      <c r="C10836" t="s">
        <v>135</v>
      </c>
      <c r="D10836" t="s">
        <v>17736</v>
      </c>
      <c r="E10836" t="s">
        <v>81</v>
      </c>
      <c r="F10836" t="s">
        <v>4937</v>
      </c>
      <c r="G10836">
        <v>0</v>
      </c>
      <c r="H10836">
        <v>10</v>
      </c>
      <c r="I10836">
        <v>0</v>
      </c>
      <c r="J10836">
        <v>7</v>
      </c>
      <c r="K10836">
        <v>1</v>
      </c>
      <c r="L10836">
        <v>2</v>
      </c>
      <c r="M10836">
        <v>0</v>
      </c>
      <c r="N10836">
        <v>0</v>
      </c>
      <c r="O10836">
        <v>0</v>
      </c>
      <c r="P10836">
        <v>0</v>
      </c>
      <c r="Q10836">
        <v>0</v>
      </c>
    </row>
    <row r="10837" spans="1:17" x14ac:dyDescent="0.2">
      <c r="A10837" t="s">
        <v>28575</v>
      </c>
      <c r="B10837" t="s">
        <v>88</v>
      </c>
      <c r="C10837" t="s">
        <v>135</v>
      </c>
      <c r="D10837" t="s">
        <v>17736</v>
      </c>
      <c r="E10837" t="s">
        <v>81</v>
      </c>
      <c r="F10837" t="s">
        <v>4939</v>
      </c>
      <c r="G10837">
        <v>0</v>
      </c>
      <c r="H10837">
        <v>0</v>
      </c>
      <c r="I10837">
        <v>0</v>
      </c>
      <c r="J10837">
        <v>0</v>
      </c>
      <c r="K10837">
        <v>0</v>
      </c>
      <c r="L10837">
        <v>0</v>
      </c>
      <c r="M10837">
        <v>10</v>
      </c>
      <c r="N10837">
        <v>0</v>
      </c>
      <c r="O10837">
        <v>0</v>
      </c>
      <c r="P10837">
        <v>0</v>
      </c>
      <c r="Q10837">
        <v>0</v>
      </c>
    </row>
    <row r="10838" spans="1:17" x14ac:dyDescent="0.2">
      <c r="A10838" t="s">
        <v>28576</v>
      </c>
      <c r="B10838" t="s">
        <v>88</v>
      </c>
      <c r="C10838" t="s">
        <v>135</v>
      </c>
      <c r="D10838" t="s">
        <v>17736</v>
      </c>
      <c r="E10838" t="s">
        <v>81</v>
      </c>
      <c r="F10838" t="s">
        <v>4941</v>
      </c>
      <c r="G10838">
        <v>0</v>
      </c>
      <c r="H10838">
        <v>10</v>
      </c>
      <c r="I10838">
        <v>0</v>
      </c>
      <c r="J10838">
        <v>7</v>
      </c>
      <c r="K10838">
        <v>1</v>
      </c>
      <c r="L10838">
        <v>2</v>
      </c>
      <c r="M10838">
        <v>0</v>
      </c>
      <c r="N10838">
        <v>0</v>
      </c>
      <c r="O10838">
        <v>0</v>
      </c>
      <c r="P10838">
        <v>0</v>
      </c>
      <c r="Q10838">
        <v>0</v>
      </c>
    </row>
    <row r="10839" spans="1:17" x14ac:dyDescent="0.2">
      <c r="A10839" t="s">
        <v>28577</v>
      </c>
      <c r="B10839" t="s">
        <v>88</v>
      </c>
      <c r="C10839" t="s">
        <v>135</v>
      </c>
      <c r="D10839" t="s">
        <v>17736</v>
      </c>
      <c r="E10839" t="s">
        <v>81</v>
      </c>
      <c r="F10839" t="s">
        <v>4943</v>
      </c>
      <c r="G10839">
        <v>0</v>
      </c>
      <c r="H10839">
        <v>0</v>
      </c>
      <c r="I10839">
        <v>0</v>
      </c>
      <c r="J10839">
        <v>0</v>
      </c>
      <c r="K10839">
        <v>0</v>
      </c>
      <c r="L10839">
        <v>0</v>
      </c>
      <c r="M10839">
        <v>10</v>
      </c>
      <c r="N10839">
        <v>0</v>
      </c>
      <c r="O10839">
        <v>0</v>
      </c>
      <c r="P10839">
        <v>0</v>
      </c>
      <c r="Q10839">
        <v>0</v>
      </c>
    </row>
    <row r="10840" spans="1:17" x14ac:dyDescent="0.2">
      <c r="A10840" t="s">
        <v>28578</v>
      </c>
      <c r="B10840" t="s">
        <v>88</v>
      </c>
      <c r="C10840" t="s">
        <v>135</v>
      </c>
      <c r="D10840" t="s">
        <v>17736</v>
      </c>
      <c r="E10840" t="s">
        <v>81</v>
      </c>
      <c r="F10840" t="s">
        <v>4925</v>
      </c>
      <c r="G10840">
        <v>0</v>
      </c>
      <c r="H10840">
        <v>0</v>
      </c>
      <c r="I10840">
        <v>0</v>
      </c>
      <c r="J10840">
        <v>0</v>
      </c>
      <c r="K10840">
        <v>0</v>
      </c>
      <c r="L10840">
        <v>0</v>
      </c>
      <c r="M10840">
        <v>0</v>
      </c>
      <c r="N10840">
        <v>10</v>
      </c>
      <c r="O10840">
        <v>8</v>
      </c>
      <c r="P10840">
        <v>1</v>
      </c>
      <c r="Q10840">
        <v>1</v>
      </c>
    </row>
    <row r="10841" spans="1:17" x14ac:dyDescent="0.2">
      <c r="A10841" t="s">
        <v>28579</v>
      </c>
      <c r="B10841" t="s">
        <v>88</v>
      </c>
      <c r="C10841" t="s">
        <v>135</v>
      </c>
      <c r="D10841" t="s">
        <v>17736</v>
      </c>
      <c r="E10841" t="s">
        <v>81</v>
      </c>
      <c r="F10841" t="s">
        <v>4927</v>
      </c>
      <c r="G10841">
        <v>0</v>
      </c>
      <c r="H10841">
        <v>0</v>
      </c>
      <c r="I10841">
        <v>0</v>
      </c>
      <c r="J10841">
        <v>0</v>
      </c>
      <c r="K10841">
        <v>0</v>
      </c>
      <c r="L10841">
        <v>0</v>
      </c>
      <c r="M10841">
        <v>0</v>
      </c>
      <c r="N10841">
        <v>9</v>
      </c>
      <c r="O10841">
        <v>7</v>
      </c>
      <c r="P10841">
        <v>1</v>
      </c>
      <c r="Q10841">
        <v>1</v>
      </c>
    </row>
    <row r="10842" spans="1:17" x14ac:dyDescent="0.2">
      <c r="A10842" t="s">
        <v>28580</v>
      </c>
      <c r="B10842" t="s">
        <v>88</v>
      </c>
      <c r="C10842" t="s">
        <v>135</v>
      </c>
      <c r="D10842" t="s">
        <v>17736</v>
      </c>
      <c r="E10842" t="s">
        <v>81</v>
      </c>
      <c r="F10842" t="s">
        <v>17734</v>
      </c>
      <c r="G10842">
        <v>10</v>
      </c>
      <c r="H10842">
        <v>0</v>
      </c>
      <c r="I10842">
        <v>0</v>
      </c>
      <c r="J10842">
        <v>0</v>
      </c>
      <c r="K10842">
        <v>0</v>
      </c>
      <c r="L10842">
        <v>0</v>
      </c>
      <c r="M10842">
        <v>0</v>
      </c>
      <c r="N10842">
        <v>0</v>
      </c>
      <c r="O10842">
        <v>0</v>
      </c>
      <c r="P10842">
        <v>0</v>
      </c>
      <c r="Q10842">
        <v>0</v>
      </c>
    </row>
    <row r="10843" spans="1:17" x14ac:dyDescent="0.2">
      <c r="A10843" t="s">
        <v>28581</v>
      </c>
      <c r="B10843" t="s">
        <v>88</v>
      </c>
      <c r="C10843" t="s">
        <v>135</v>
      </c>
      <c r="D10843" t="s">
        <v>17748</v>
      </c>
      <c r="E10843" t="s">
        <v>83</v>
      </c>
      <c r="F10843" t="s">
        <v>17749</v>
      </c>
      <c r="G10843">
        <v>0</v>
      </c>
      <c r="H10843">
        <v>0</v>
      </c>
      <c r="I10843">
        <v>0</v>
      </c>
      <c r="J10843">
        <v>0</v>
      </c>
      <c r="K10843">
        <v>0</v>
      </c>
      <c r="L10843">
        <v>0</v>
      </c>
      <c r="M10843">
        <v>0</v>
      </c>
      <c r="N10843">
        <v>6</v>
      </c>
      <c r="O10843">
        <v>6</v>
      </c>
      <c r="P10843">
        <v>0</v>
      </c>
      <c r="Q10843">
        <v>0</v>
      </c>
    </row>
    <row r="10844" spans="1:17" x14ac:dyDescent="0.2">
      <c r="A10844" t="s">
        <v>28582</v>
      </c>
      <c r="B10844" t="s">
        <v>88</v>
      </c>
      <c r="C10844" t="s">
        <v>135</v>
      </c>
      <c r="D10844" t="s">
        <v>17748</v>
      </c>
      <c r="E10844" t="s">
        <v>83</v>
      </c>
      <c r="F10844" t="s">
        <v>17734</v>
      </c>
      <c r="G10844">
        <v>6</v>
      </c>
      <c r="H10844">
        <v>0</v>
      </c>
      <c r="I10844">
        <v>0</v>
      </c>
      <c r="J10844">
        <v>0</v>
      </c>
      <c r="K10844">
        <v>0</v>
      </c>
      <c r="L10844">
        <v>0</v>
      </c>
      <c r="M10844">
        <v>0</v>
      </c>
      <c r="N10844">
        <v>0</v>
      </c>
      <c r="O10844">
        <v>0</v>
      </c>
      <c r="P10844">
        <v>0</v>
      </c>
      <c r="Q10844">
        <v>0</v>
      </c>
    </row>
    <row r="10845" spans="1:17" x14ac:dyDescent="0.2">
      <c r="A10845" t="s">
        <v>28583</v>
      </c>
      <c r="B10845" t="s">
        <v>88</v>
      </c>
      <c r="C10845" t="s">
        <v>135</v>
      </c>
      <c r="D10845" t="s">
        <v>17748</v>
      </c>
      <c r="E10845" t="s">
        <v>81</v>
      </c>
      <c r="F10845" t="s">
        <v>17749</v>
      </c>
      <c r="G10845">
        <v>0</v>
      </c>
      <c r="H10845">
        <v>0</v>
      </c>
      <c r="I10845">
        <v>0</v>
      </c>
      <c r="J10845">
        <v>0</v>
      </c>
      <c r="K10845">
        <v>0</v>
      </c>
      <c r="L10845">
        <v>0</v>
      </c>
      <c r="M10845">
        <v>0</v>
      </c>
      <c r="N10845">
        <v>6</v>
      </c>
      <c r="O10845">
        <v>5</v>
      </c>
      <c r="P10845">
        <v>1</v>
      </c>
      <c r="Q10845">
        <v>0</v>
      </c>
    </row>
    <row r="10846" spans="1:17" x14ac:dyDescent="0.2">
      <c r="A10846" t="s">
        <v>28584</v>
      </c>
      <c r="B10846" t="s">
        <v>88</v>
      </c>
      <c r="C10846" t="s">
        <v>135</v>
      </c>
      <c r="D10846" t="s">
        <v>17748</v>
      </c>
      <c r="E10846" t="s">
        <v>81</v>
      </c>
      <c r="F10846" t="s">
        <v>17734</v>
      </c>
      <c r="G10846">
        <v>6</v>
      </c>
      <c r="H10846">
        <v>0</v>
      </c>
      <c r="I10846">
        <v>0</v>
      </c>
      <c r="J10846">
        <v>0</v>
      </c>
      <c r="K10846">
        <v>0</v>
      </c>
      <c r="L10846">
        <v>0</v>
      </c>
      <c r="M10846">
        <v>0</v>
      </c>
      <c r="N10846">
        <v>0</v>
      </c>
      <c r="O10846">
        <v>0</v>
      </c>
      <c r="P10846">
        <v>0</v>
      </c>
      <c r="Q10846">
        <v>0</v>
      </c>
    </row>
    <row r="10847" spans="1:17" x14ac:dyDescent="0.2">
      <c r="A10847" t="s">
        <v>28585</v>
      </c>
      <c r="B10847" t="s">
        <v>88</v>
      </c>
      <c r="C10847" t="s">
        <v>136</v>
      </c>
      <c r="D10847" t="s">
        <v>17736</v>
      </c>
      <c r="E10847" t="s">
        <v>83</v>
      </c>
      <c r="F10847" t="s">
        <v>4929</v>
      </c>
      <c r="G10847">
        <v>0</v>
      </c>
      <c r="H10847">
        <v>9</v>
      </c>
      <c r="I10847">
        <v>2</v>
      </c>
      <c r="J10847">
        <v>7</v>
      </c>
      <c r="K10847">
        <v>0</v>
      </c>
      <c r="L10847">
        <v>0</v>
      </c>
      <c r="M10847">
        <v>0</v>
      </c>
      <c r="N10847">
        <v>0</v>
      </c>
      <c r="O10847">
        <v>0</v>
      </c>
      <c r="P10847">
        <v>0</v>
      </c>
      <c r="Q10847">
        <v>0</v>
      </c>
    </row>
    <row r="10848" spans="1:17" x14ac:dyDescent="0.2">
      <c r="A10848" t="s">
        <v>28586</v>
      </c>
      <c r="B10848" t="s">
        <v>88</v>
      </c>
      <c r="C10848" t="s">
        <v>136</v>
      </c>
      <c r="D10848" t="s">
        <v>17736</v>
      </c>
      <c r="E10848" t="s">
        <v>83</v>
      </c>
      <c r="F10848" t="s">
        <v>4931</v>
      </c>
      <c r="G10848">
        <v>0</v>
      </c>
      <c r="H10848">
        <v>9</v>
      </c>
      <c r="I10848">
        <v>2</v>
      </c>
      <c r="J10848">
        <v>7</v>
      </c>
      <c r="K10848">
        <v>0</v>
      </c>
      <c r="L10848">
        <v>0</v>
      </c>
      <c r="M10848">
        <v>0</v>
      </c>
      <c r="N10848">
        <v>0</v>
      </c>
      <c r="O10848">
        <v>0</v>
      </c>
      <c r="P10848">
        <v>0</v>
      </c>
      <c r="Q10848">
        <v>0</v>
      </c>
    </row>
    <row r="10849" spans="1:17" x14ac:dyDescent="0.2">
      <c r="A10849" t="s">
        <v>28587</v>
      </c>
      <c r="B10849" t="s">
        <v>88</v>
      </c>
      <c r="C10849" t="s">
        <v>136</v>
      </c>
      <c r="D10849" t="s">
        <v>17736</v>
      </c>
      <c r="E10849" t="s">
        <v>83</v>
      </c>
      <c r="F10849" t="s">
        <v>4933</v>
      </c>
      <c r="G10849">
        <v>0</v>
      </c>
      <c r="H10849">
        <v>0</v>
      </c>
      <c r="I10849">
        <v>0</v>
      </c>
      <c r="J10849">
        <v>0</v>
      </c>
      <c r="K10849">
        <v>0</v>
      </c>
      <c r="L10849">
        <v>0</v>
      </c>
      <c r="M10849">
        <v>9</v>
      </c>
      <c r="N10849">
        <v>0</v>
      </c>
      <c r="O10849">
        <v>0</v>
      </c>
      <c r="P10849">
        <v>0</v>
      </c>
      <c r="Q10849">
        <v>0</v>
      </c>
    </row>
    <row r="10850" spans="1:17" x14ac:dyDescent="0.2">
      <c r="A10850" t="s">
        <v>28588</v>
      </c>
      <c r="B10850" t="s">
        <v>88</v>
      </c>
      <c r="C10850" t="s">
        <v>136</v>
      </c>
      <c r="D10850" t="s">
        <v>17736</v>
      </c>
      <c r="E10850" t="s">
        <v>83</v>
      </c>
      <c r="F10850" t="s">
        <v>4935</v>
      </c>
      <c r="G10850">
        <v>0</v>
      </c>
      <c r="H10850">
        <v>9</v>
      </c>
      <c r="I10850">
        <v>2</v>
      </c>
      <c r="J10850">
        <v>7</v>
      </c>
      <c r="K10850">
        <v>0</v>
      </c>
      <c r="L10850">
        <v>0</v>
      </c>
      <c r="M10850">
        <v>0</v>
      </c>
      <c r="N10850">
        <v>0</v>
      </c>
      <c r="O10850">
        <v>0</v>
      </c>
      <c r="P10850">
        <v>0</v>
      </c>
      <c r="Q10850">
        <v>0</v>
      </c>
    </row>
    <row r="10851" spans="1:17" x14ac:dyDescent="0.2">
      <c r="A10851" t="s">
        <v>28589</v>
      </c>
      <c r="B10851" t="s">
        <v>88</v>
      </c>
      <c r="C10851" t="s">
        <v>136</v>
      </c>
      <c r="D10851" t="s">
        <v>17736</v>
      </c>
      <c r="E10851" t="s">
        <v>83</v>
      </c>
      <c r="F10851" t="s">
        <v>4937</v>
      </c>
      <c r="G10851">
        <v>0</v>
      </c>
      <c r="H10851">
        <v>9</v>
      </c>
      <c r="I10851">
        <v>2</v>
      </c>
      <c r="J10851">
        <v>7</v>
      </c>
      <c r="K10851">
        <v>0</v>
      </c>
      <c r="L10851">
        <v>0</v>
      </c>
      <c r="M10851">
        <v>0</v>
      </c>
      <c r="N10851">
        <v>0</v>
      </c>
      <c r="O10851">
        <v>0</v>
      </c>
      <c r="P10851">
        <v>0</v>
      </c>
      <c r="Q10851">
        <v>0</v>
      </c>
    </row>
    <row r="10852" spans="1:17" x14ac:dyDescent="0.2">
      <c r="A10852" t="s">
        <v>28590</v>
      </c>
      <c r="B10852" t="s">
        <v>88</v>
      </c>
      <c r="C10852" t="s">
        <v>136</v>
      </c>
      <c r="D10852" t="s">
        <v>17736</v>
      </c>
      <c r="E10852" t="s">
        <v>83</v>
      </c>
      <c r="F10852" t="s">
        <v>4939</v>
      </c>
      <c r="G10852">
        <v>0</v>
      </c>
      <c r="H10852">
        <v>0</v>
      </c>
      <c r="I10852">
        <v>0</v>
      </c>
      <c r="J10852">
        <v>0</v>
      </c>
      <c r="K10852">
        <v>0</v>
      </c>
      <c r="L10852">
        <v>0</v>
      </c>
      <c r="M10852">
        <v>9</v>
      </c>
      <c r="N10852">
        <v>0</v>
      </c>
      <c r="O10852">
        <v>0</v>
      </c>
      <c r="P10852">
        <v>0</v>
      </c>
      <c r="Q10852">
        <v>0</v>
      </c>
    </row>
    <row r="10853" spans="1:17" x14ac:dyDescent="0.2">
      <c r="A10853" t="s">
        <v>28591</v>
      </c>
      <c r="B10853" t="s">
        <v>88</v>
      </c>
      <c r="C10853" t="s">
        <v>136</v>
      </c>
      <c r="D10853" t="s">
        <v>17736</v>
      </c>
      <c r="E10853" t="s">
        <v>83</v>
      </c>
      <c r="F10853" t="s">
        <v>4941</v>
      </c>
      <c r="G10853">
        <v>0</v>
      </c>
      <c r="H10853">
        <v>9</v>
      </c>
      <c r="I10853">
        <v>2</v>
      </c>
      <c r="J10853">
        <v>7</v>
      </c>
      <c r="K10853">
        <v>0</v>
      </c>
      <c r="L10853">
        <v>0</v>
      </c>
      <c r="M10853">
        <v>0</v>
      </c>
      <c r="N10853">
        <v>0</v>
      </c>
      <c r="O10853">
        <v>0</v>
      </c>
      <c r="P10853">
        <v>0</v>
      </c>
      <c r="Q10853">
        <v>0</v>
      </c>
    </row>
    <row r="10854" spans="1:17" x14ac:dyDescent="0.2">
      <c r="A10854" t="s">
        <v>28592</v>
      </c>
      <c r="B10854" t="s">
        <v>88</v>
      </c>
      <c r="C10854" t="s">
        <v>136</v>
      </c>
      <c r="D10854" t="s">
        <v>17736</v>
      </c>
      <c r="E10854" t="s">
        <v>83</v>
      </c>
      <c r="F10854" t="s">
        <v>4943</v>
      </c>
      <c r="G10854">
        <v>0</v>
      </c>
      <c r="H10854">
        <v>0</v>
      </c>
      <c r="I10854">
        <v>0</v>
      </c>
      <c r="J10854">
        <v>0</v>
      </c>
      <c r="K10854">
        <v>0</v>
      </c>
      <c r="L10854">
        <v>0</v>
      </c>
      <c r="M10854">
        <v>9</v>
      </c>
      <c r="N10854">
        <v>0</v>
      </c>
      <c r="O10854">
        <v>0</v>
      </c>
      <c r="P10854">
        <v>0</v>
      </c>
      <c r="Q10854">
        <v>0</v>
      </c>
    </row>
    <row r="10855" spans="1:17" x14ac:dyDescent="0.2">
      <c r="A10855" t="s">
        <v>28593</v>
      </c>
      <c r="B10855" t="s">
        <v>88</v>
      </c>
      <c r="C10855" t="s">
        <v>136</v>
      </c>
      <c r="D10855" t="s">
        <v>17736</v>
      </c>
      <c r="E10855" t="s">
        <v>83</v>
      </c>
      <c r="F10855" t="s">
        <v>4925</v>
      </c>
      <c r="G10855">
        <v>0</v>
      </c>
      <c r="H10855">
        <v>0</v>
      </c>
      <c r="I10855">
        <v>0</v>
      </c>
      <c r="J10855">
        <v>0</v>
      </c>
      <c r="K10855">
        <v>0</v>
      </c>
      <c r="L10855">
        <v>0</v>
      </c>
      <c r="M10855">
        <v>0</v>
      </c>
      <c r="N10855">
        <v>9</v>
      </c>
      <c r="O10855">
        <v>9</v>
      </c>
      <c r="P10855">
        <v>0</v>
      </c>
      <c r="Q10855">
        <v>0</v>
      </c>
    </row>
    <row r="10856" spans="1:17" x14ac:dyDescent="0.2">
      <c r="A10856" t="s">
        <v>28594</v>
      </c>
      <c r="B10856" t="s">
        <v>88</v>
      </c>
      <c r="C10856" t="s">
        <v>136</v>
      </c>
      <c r="D10856" t="s">
        <v>17736</v>
      </c>
      <c r="E10856" t="s">
        <v>83</v>
      </c>
      <c r="F10856" t="s">
        <v>4927</v>
      </c>
      <c r="G10856">
        <v>0</v>
      </c>
      <c r="H10856">
        <v>0</v>
      </c>
      <c r="I10856">
        <v>0</v>
      </c>
      <c r="J10856">
        <v>0</v>
      </c>
      <c r="K10856">
        <v>0</v>
      </c>
      <c r="L10856">
        <v>0</v>
      </c>
      <c r="M10856">
        <v>0</v>
      </c>
      <c r="N10856">
        <v>8</v>
      </c>
      <c r="O10856">
        <v>8</v>
      </c>
      <c r="P10856">
        <v>0</v>
      </c>
      <c r="Q10856">
        <v>0</v>
      </c>
    </row>
    <row r="10857" spans="1:17" x14ac:dyDescent="0.2">
      <c r="A10857" t="s">
        <v>28595</v>
      </c>
      <c r="B10857" t="s">
        <v>88</v>
      </c>
      <c r="C10857" t="s">
        <v>136</v>
      </c>
      <c r="D10857" t="s">
        <v>17736</v>
      </c>
      <c r="E10857" t="s">
        <v>83</v>
      </c>
      <c r="F10857" t="s">
        <v>17734</v>
      </c>
      <c r="G10857">
        <v>9</v>
      </c>
      <c r="H10857">
        <v>0</v>
      </c>
      <c r="I10857">
        <v>0</v>
      </c>
      <c r="J10857">
        <v>0</v>
      </c>
      <c r="K10857">
        <v>0</v>
      </c>
      <c r="L10857">
        <v>0</v>
      </c>
      <c r="M10857">
        <v>0</v>
      </c>
      <c r="N10857">
        <v>0</v>
      </c>
      <c r="O10857">
        <v>0</v>
      </c>
      <c r="P10857">
        <v>0</v>
      </c>
      <c r="Q10857">
        <v>0</v>
      </c>
    </row>
    <row r="10858" spans="1:17" x14ac:dyDescent="0.2">
      <c r="A10858" t="s">
        <v>28596</v>
      </c>
      <c r="B10858" t="s">
        <v>88</v>
      </c>
      <c r="C10858" t="s">
        <v>136</v>
      </c>
      <c r="D10858" t="s">
        <v>17736</v>
      </c>
      <c r="E10858" t="s">
        <v>81</v>
      </c>
      <c r="F10858" t="s">
        <v>4929</v>
      </c>
      <c r="G10858">
        <v>0</v>
      </c>
      <c r="H10858">
        <v>7</v>
      </c>
      <c r="I10858">
        <v>0</v>
      </c>
      <c r="J10858">
        <v>7</v>
      </c>
      <c r="K10858">
        <v>0</v>
      </c>
      <c r="L10858">
        <v>0</v>
      </c>
      <c r="M10858">
        <v>0</v>
      </c>
      <c r="N10858">
        <v>0</v>
      </c>
      <c r="O10858">
        <v>0</v>
      </c>
      <c r="P10858">
        <v>0</v>
      </c>
      <c r="Q10858">
        <v>0</v>
      </c>
    </row>
    <row r="10859" spans="1:17" x14ac:dyDescent="0.2">
      <c r="A10859" t="s">
        <v>28597</v>
      </c>
      <c r="B10859" t="s">
        <v>88</v>
      </c>
      <c r="C10859" t="s">
        <v>136</v>
      </c>
      <c r="D10859" t="s">
        <v>17736</v>
      </c>
      <c r="E10859" t="s">
        <v>81</v>
      </c>
      <c r="F10859" t="s">
        <v>4931</v>
      </c>
      <c r="G10859">
        <v>0</v>
      </c>
      <c r="H10859">
        <v>7</v>
      </c>
      <c r="I10859">
        <v>0</v>
      </c>
      <c r="J10859">
        <v>7</v>
      </c>
      <c r="K10859">
        <v>0</v>
      </c>
      <c r="L10859">
        <v>0</v>
      </c>
      <c r="M10859">
        <v>0</v>
      </c>
      <c r="N10859">
        <v>0</v>
      </c>
      <c r="O10859">
        <v>0</v>
      </c>
      <c r="P10859">
        <v>0</v>
      </c>
      <c r="Q10859">
        <v>0</v>
      </c>
    </row>
    <row r="10860" spans="1:17" x14ac:dyDescent="0.2">
      <c r="A10860" t="s">
        <v>28598</v>
      </c>
      <c r="B10860" t="s">
        <v>88</v>
      </c>
      <c r="C10860" t="s">
        <v>136</v>
      </c>
      <c r="D10860" t="s">
        <v>17736</v>
      </c>
      <c r="E10860" t="s">
        <v>81</v>
      </c>
      <c r="F10860" t="s">
        <v>4933</v>
      </c>
      <c r="G10860">
        <v>0</v>
      </c>
      <c r="H10860">
        <v>0</v>
      </c>
      <c r="I10860">
        <v>0</v>
      </c>
      <c r="J10860">
        <v>0</v>
      </c>
      <c r="K10860">
        <v>0</v>
      </c>
      <c r="L10860">
        <v>0</v>
      </c>
      <c r="M10860">
        <v>7</v>
      </c>
      <c r="N10860">
        <v>0</v>
      </c>
      <c r="O10860">
        <v>0</v>
      </c>
      <c r="P10860">
        <v>0</v>
      </c>
      <c r="Q10860">
        <v>0</v>
      </c>
    </row>
    <row r="10861" spans="1:17" x14ac:dyDescent="0.2">
      <c r="A10861" t="s">
        <v>28599</v>
      </c>
      <c r="B10861" t="s">
        <v>88</v>
      </c>
      <c r="C10861" t="s">
        <v>136</v>
      </c>
      <c r="D10861" t="s">
        <v>17736</v>
      </c>
      <c r="E10861" t="s">
        <v>81</v>
      </c>
      <c r="F10861" t="s">
        <v>4935</v>
      </c>
      <c r="G10861">
        <v>0</v>
      </c>
      <c r="H10861">
        <v>7</v>
      </c>
      <c r="I10861">
        <v>0</v>
      </c>
      <c r="J10861">
        <v>7</v>
      </c>
      <c r="K10861">
        <v>0</v>
      </c>
      <c r="L10861">
        <v>0</v>
      </c>
      <c r="M10861">
        <v>0</v>
      </c>
      <c r="N10861">
        <v>0</v>
      </c>
      <c r="O10861">
        <v>0</v>
      </c>
      <c r="P10861">
        <v>0</v>
      </c>
      <c r="Q10861">
        <v>0</v>
      </c>
    </row>
    <row r="10862" spans="1:17" x14ac:dyDescent="0.2">
      <c r="A10862" t="s">
        <v>28600</v>
      </c>
      <c r="B10862" t="s">
        <v>88</v>
      </c>
      <c r="C10862" t="s">
        <v>200</v>
      </c>
      <c r="D10862" t="s">
        <v>17736</v>
      </c>
      <c r="E10862" t="s">
        <v>81</v>
      </c>
      <c r="F10862" t="s">
        <v>4935</v>
      </c>
      <c r="G10862">
        <v>0</v>
      </c>
      <c r="H10862">
        <v>8</v>
      </c>
      <c r="I10862">
        <v>0</v>
      </c>
      <c r="J10862">
        <v>6</v>
      </c>
      <c r="K10862">
        <v>1</v>
      </c>
      <c r="L10862">
        <v>1</v>
      </c>
      <c r="M10862">
        <v>0</v>
      </c>
      <c r="N10862">
        <v>0</v>
      </c>
      <c r="O10862">
        <v>0</v>
      </c>
      <c r="P10862">
        <v>0</v>
      </c>
      <c r="Q10862">
        <v>0</v>
      </c>
    </row>
    <row r="10863" spans="1:17" x14ac:dyDescent="0.2">
      <c r="A10863" t="s">
        <v>28601</v>
      </c>
      <c r="B10863" t="s">
        <v>88</v>
      </c>
      <c r="C10863" t="s">
        <v>200</v>
      </c>
      <c r="D10863" t="s">
        <v>17736</v>
      </c>
      <c r="E10863" t="s">
        <v>81</v>
      </c>
      <c r="F10863" t="s">
        <v>4937</v>
      </c>
      <c r="G10863">
        <v>0</v>
      </c>
      <c r="H10863">
        <v>8</v>
      </c>
      <c r="I10863">
        <v>0</v>
      </c>
      <c r="J10863">
        <v>6</v>
      </c>
      <c r="K10863">
        <v>1</v>
      </c>
      <c r="L10863">
        <v>1</v>
      </c>
      <c r="M10863">
        <v>0</v>
      </c>
      <c r="N10863">
        <v>0</v>
      </c>
      <c r="O10863">
        <v>0</v>
      </c>
      <c r="P10863">
        <v>0</v>
      </c>
      <c r="Q10863">
        <v>0</v>
      </c>
    </row>
    <row r="10864" spans="1:17" x14ac:dyDescent="0.2">
      <c r="A10864" t="s">
        <v>28602</v>
      </c>
      <c r="B10864" t="s">
        <v>88</v>
      </c>
      <c r="C10864" t="s">
        <v>200</v>
      </c>
      <c r="D10864" t="s">
        <v>17736</v>
      </c>
      <c r="E10864" t="s">
        <v>81</v>
      </c>
      <c r="F10864" t="s">
        <v>4939</v>
      </c>
      <c r="G10864">
        <v>0</v>
      </c>
      <c r="H10864">
        <v>0</v>
      </c>
      <c r="I10864">
        <v>0</v>
      </c>
      <c r="J10864">
        <v>0</v>
      </c>
      <c r="K10864">
        <v>0</v>
      </c>
      <c r="L10864">
        <v>0</v>
      </c>
      <c r="M10864">
        <v>8</v>
      </c>
      <c r="N10864">
        <v>0</v>
      </c>
      <c r="O10864">
        <v>0</v>
      </c>
      <c r="P10864">
        <v>0</v>
      </c>
      <c r="Q10864">
        <v>0</v>
      </c>
    </row>
    <row r="10865" spans="1:17" x14ac:dyDescent="0.2">
      <c r="A10865" t="s">
        <v>28603</v>
      </c>
      <c r="B10865" t="s">
        <v>88</v>
      </c>
      <c r="C10865" t="s">
        <v>200</v>
      </c>
      <c r="D10865" t="s">
        <v>17736</v>
      </c>
      <c r="E10865" t="s">
        <v>81</v>
      </c>
      <c r="F10865" t="s">
        <v>4941</v>
      </c>
      <c r="G10865">
        <v>0</v>
      </c>
      <c r="H10865">
        <v>8</v>
      </c>
      <c r="I10865">
        <v>0</v>
      </c>
      <c r="J10865">
        <v>6</v>
      </c>
      <c r="K10865">
        <v>2</v>
      </c>
      <c r="L10865">
        <v>0</v>
      </c>
      <c r="M10865">
        <v>0</v>
      </c>
      <c r="N10865">
        <v>0</v>
      </c>
      <c r="O10865">
        <v>0</v>
      </c>
      <c r="P10865">
        <v>0</v>
      </c>
      <c r="Q10865">
        <v>0</v>
      </c>
    </row>
    <row r="10866" spans="1:17" x14ac:dyDescent="0.2">
      <c r="A10866" t="s">
        <v>28604</v>
      </c>
      <c r="B10866" t="s">
        <v>88</v>
      </c>
      <c r="C10866" t="s">
        <v>200</v>
      </c>
      <c r="D10866" t="s">
        <v>17736</v>
      </c>
      <c r="E10866" t="s">
        <v>81</v>
      </c>
      <c r="F10866" t="s">
        <v>4943</v>
      </c>
      <c r="G10866">
        <v>0</v>
      </c>
      <c r="H10866">
        <v>0</v>
      </c>
      <c r="I10866">
        <v>0</v>
      </c>
      <c r="J10866">
        <v>0</v>
      </c>
      <c r="K10866">
        <v>0</v>
      </c>
      <c r="L10866">
        <v>0</v>
      </c>
      <c r="M10866">
        <v>8</v>
      </c>
      <c r="N10866">
        <v>0</v>
      </c>
      <c r="O10866">
        <v>0</v>
      </c>
      <c r="P10866">
        <v>0</v>
      </c>
      <c r="Q10866">
        <v>0</v>
      </c>
    </row>
    <row r="10867" spans="1:17" x14ac:dyDescent="0.2">
      <c r="A10867" t="s">
        <v>28605</v>
      </c>
      <c r="B10867" t="s">
        <v>88</v>
      </c>
      <c r="C10867" t="s">
        <v>200</v>
      </c>
      <c r="D10867" t="s">
        <v>17736</v>
      </c>
      <c r="E10867" t="s">
        <v>81</v>
      </c>
      <c r="F10867" t="s">
        <v>4925</v>
      </c>
      <c r="G10867">
        <v>0</v>
      </c>
      <c r="H10867">
        <v>0</v>
      </c>
      <c r="I10867">
        <v>0</v>
      </c>
      <c r="J10867">
        <v>0</v>
      </c>
      <c r="K10867">
        <v>0</v>
      </c>
      <c r="L10867">
        <v>0</v>
      </c>
      <c r="M10867">
        <v>0</v>
      </c>
      <c r="N10867">
        <v>8</v>
      </c>
      <c r="O10867">
        <v>7</v>
      </c>
      <c r="P10867">
        <v>0</v>
      </c>
      <c r="Q10867">
        <v>1</v>
      </c>
    </row>
    <row r="10868" spans="1:17" x14ac:dyDescent="0.2">
      <c r="A10868" t="s">
        <v>28606</v>
      </c>
      <c r="B10868" t="s">
        <v>88</v>
      </c>
      <c r="C10868" t="s">
        <v>200</v>
      </c>
      <c r="D10868" t="s">
        <v>17736</v>
      </c>
      <c r="E10868" t="s">
        <v>81</v>
      </c>
      <c r="F10868" t="s">
        <v>4927</v>
      </c>
      <c r="G10868">
        <v>0</v>
      </c>
      <c r="H10868">
        <v>0</v>
      </c>
      <c r="I10868">
        <v>0</v>
      </c>
      <c r="J10868">
        <v>0</v>
      </c>
      <c r="K10868">
        <v>0</v>
      </c>
      <c r="L10868">
        <v>0</v>
      </c>
      <c r="M10868">
        <v>0</v>
      </c>
      <c r="N10868">
        <v>8</v>
      </c>
      <c r="O10868">
        <v>7</v>
      </c>
      <c r="P10868">
        <v>0</v>
      </c>
      <c r="Q10868">
        <v>1</v>
      </c>
    </row>
    <row r="10869" spans="1:17" x14ac:dyDescent="0.2">
      <c r="A10869" t="s">
        <v>28607</v>
      </c>
      <c r="B10869" t="s">
        <v>88</v>
      </c>
      <c r="C10869" t="s">
        <v>200</v>
      </c>
      <c r="D10869" t="s">
        <v>17736</v>
      </c>
      <c r="E10869" t="s">
        <v>81</v>
      </c>
      <c r="F10869" t="s">
        <v>17734</v>
      </c>
      <c r="G10869">
        <v>8</v>
      </c>
      <c r="H10869">
        <v>0</v>
      </c>
      <c r="I10869">
        <v>0</v>
      </c>
      <c r="J10869">
        <v>0</v>
      </c>
      <c r="K10869">
        <v>0</v>
      </c>
      <c r="L10869">
        <v>0</v>
      </c>
      <c r="M10869">
        <v>0</v>
      </c>
      <c r="N10869">
        <v>0</v>
      </c>
      <c r="O10869">
        <v>0</v>
      </c>
      <c r="P10869">
        <v>0</v>
      </c>
      <c r="Q10869">
        <v>0</v>
      </c>
    </row>
    <row r="10870" spans="1:17" x14ac:dyDescent="0.2">
      <c r="A10870" t="s">
        <v>28608</v>
      </c>
      <c r="B10870" t="s">
        <v>88</v>
      </c>
      <c r="C10870" t="s">
        <v>200</v>
      </c>
      <c r="D10870" t="s">
        <v>17748</v>
      </c>
      <c r="E10870" t="s">
        <v>83</v>
      </c>
      <c r="F10870" t="s">
        <v>17749</v>
      </c>
      <c r="G10870">
        <v>0</v>
      </c>
      <c r="H10870">
        <v>0</v>
      </c>
      <c r="I10870">
        <v>0</v>
      </c>
      <c r="J10870">
        <v>0</v>
      </c>
      <c r="K10870">
        <v>0</v>
      </c>
      <c r="L10870">
        <v>0</v>
      </c>
      <c r="M10870">
        <v>0</v>
      </c>
      <c r="N10870">
        <v>1</v>
      </c>
      <c r="O10870">
        <v>1</v>
      </c>
      <c r="P10870">
        <v>0</v>
      </c>
      <c r="Q10870">
        <v>0</v>
      </c>
    </row>
    <row r="10871" spans="1:17" x14ac:dyDescent="0.2">
      <c r="A10871" t="s">
        <v>28609</v>
      </c>
      <c r="B10871" t="s">
        <v>88</v>
      </c>
      <c r="C10871" t="s">
        <v>200</v>
      </c>
      <c r="D10871" t="s">
        <v>17748</v>
      </c>
      <c r="E10871" t="s">
        <v>83</v>
      </c>
      <c r="F10871" t="s">
        <v>17734</v>
      </c>
      <c r="G10871">
        <v>1</v>
      </c>
      <c r="H10871">
        <v>0</v>
      </c>
      <c r="I10871">
        <v>0</v>
      </c>
      <c r="J10871">
        <v>0</v>
      </c>
      <c r="K10871">
        <v>0</v>
      </c>
      <c r="L10871">
        <v>0</v>
      </c>
      <c r="M10871">
        <v>0</v>
      </c>
      <c r="N10871">
        <v>0</v>
      </c>
      <c r="O10871">
        <v>0</v>
      </c>
      <c r="P10871">
        <v>0</v>
      </c>
      <c r="Q10871">
        <v>0</v>
      </c>
    </row>
    <row r="10872" spans="1:17" x14ac:dyDescent="0.2">
      <c r="A10872" t="s">
        <v>28610</v>
      </c>
      <c r="B10872" t="s">
        <v>88</v>
      </c>
      <c r="C10872" t="s">
        <v>200</v>
      </c>
      <c r="D10872" t="s">
        <v>17748</v>
      </c>
      <c r="E10872" t="s">
        <v>81</v>
      </c>
      <c r="F10872" t="s">
        <v>17749</v>
      </c>
      <c r="G10872">
        <v>0</v>
      </c>
      <c r="H10872">
        <v>0</v>
      </c>
      <c r="I10872">
        <v>0</v>
      </c>
      <c r="J10872">
        <v>0</v>
      </c>
      <c r="K10872">
        <v>0</v>
      </c>
      <c r="L10872">
        <v>0</v>
      </c>
      <c r="M10872">
        <v>0</v>
      </c>
      <c r="N10872">
        <v>5</v>
      </c>
      <c r="O10872">
        <v>5</v>
      </c>
      <c r="P10872">
        <v>0</v>
      </c>
      <c r="Q10872">
        <v>0</v>
      </c>
    </row>
    <row r="10873" spans="1:17" x14ac:dyDescent="0.2">
      <c r="A10873" t="s">
        <v>28611</v>
      </c>
      <c r="B10873" t="s">
        <v>88</v>
      </c>
      <c r="C10873" t="s">
        <v>200</v>
      </c>
      <c r="D10873" t="s">
        <v>17748</v>
      </c>
      <c r="E10873" t="s">
        <v>81</v>
      </c>
      <c r="F10873" t="s">
        <v>17734</v>
      </c>
      <c r="G10873">
        <v>5</v>
      </c>
      <c r="H10873">
        <v>0</v>
      </c>
      <c r="I10873">
        <v>0</v>
      </c>
      <c r="J10873">
        <v>0</v>
      </c>
      <c r="K10873">
        <v>0</v>
      </c>
      <c r="L10873">
        <v>0</v>
      </c>
      <c r="M10873">
        <v>0</v>
      </c>
      <c r="N10873">
        <v>0</v>
      </c>
      <c r="O10873">
        <v>0</v>
      </c>
      <c r="P10873">
        <v>0</v>
      </c>
      <c r="Q10873">
        <v>0</v>
      </c>
    </row>
    <row r="10874" spans="1:17" x14ac:dyDescent="0.2">
      <c r="A10874" t="s">
        <v>28612</v>
      </c>
      <c r="B10874" t="s">
        <v>88</v>
      </c>
      <c r="C10874" t="s">
        <v>201</v>
      </c>
      <c r="D10874" t="s">
        <v>17768</v>
      </c>
      <c r="E10874" t="s">
        <v>81</v>
      </c>
      <c r="F10874" t="s">
        <v>17734</v>
      </c>
      <c r="G10874">
        <v>1</v>
      </c>
      <c r="H10874">
        <v>0</v>
      </c>
      <c r="I10874">
        <v>0</v>
      </c>
      <c r="J10874">
        <v>0</v>
      </c>
      <c r="K10874">
        <v>0</v>
      </c>
      <c r="L10874">
        <v>0</v>
      </c>
      <c r="M10874">
        <v>0</v>
      </c>
      <c r="N10874">
        <v>0</v>
      </c>
      <c r="O10874">
        <v>0</v>
      </c>
      <c r="P10874">
        <v>0</v>
      </c>
      <c r="Q10874">
        <v>0</v>
      </c>
    </row>
    <row r="10875" spans="1:17" x14ac:dyDescent="0.2">
      <c r="A10875" t="s">
        <v>28613</v>
      </c>
      <c r="B10875" t="s">
        <v>88</v>
      </c>
      <c r="C10875" t="s">
        <v>201</v>
      </c>
      <c r="D10875" t="s">
        <v>17736</v>
      </c>
      <c r="E10875" t="s">
        <v>83</v>
      </c>
      <c r="F10875" t="s">
        <v>4929</v>
      </c>
      <c r="G10875">
        <v>0</v>
      </c>
      <c r="H10875">
        <v>29</v>
      </c>
      <c r="I10875">
        <v>2</v>
      </c>
      <c r="J10875">
        <v>24</v>
      </c>
      <c r="K10875">
        <v>2</v>
      </c>
      <c r="L10875">
        <v>1</v>
      </c>
      <c r="M10875">
        <v>0</v>
      </c>
      <c r="N10875">
        <v>0</v>
      </c>
      <c r="O10875">
        <v>0</v>
      </c>
      <c r="P10875">
        <v>0</v>
      </c>
      <c r="Q10875">
        <v>0</v>
      </c>
    </row>
    <row r="10876" spans="1:17" x14ac:dyDescent="0.2">
      <c r="A10876" t="s">
        <v>28614</v>
      </c>
      <c r="B10876" t="s">
        <v>88</v>
      </c>
      <c r="C10876" t="s">
        <v>201</v>
      </c>
      <c r="D10876" t="s">
        <v>17736</v>
      </c>
      <c r="E10876" t="s">
        <v>83</v>
      </c>
      <c r="F10876" t="s">
        <v>4931</v>
      </c>
      <c r="G10876">
        <v>0</v>
      </c>
      <c r="H10876">
        <v>29</v>
      </c>
      <c r="I10876">
        <v>2</v>
      </c>
      <c r="J10876">
        <v>23</v>
      </c>
      <c r="K10876">
        <v>2</v>
      </c>
      <c r="L10876">
        <v>2</v>
      </c>
      <c r="M10876">
        <v>0</v>
      </c>
      <c r="N10876">
        <v>0</v>
      </c>
      <c r="O10876">
        <v>0</v>
      </c>
      <c r="P10876">
        <v>0</v>
      </c>
      <c r="Q10876">
        <v>0</v>
      </c>
    </row>
    <row r="10877" spans="1:17" x14ac:dyDescent="0.2">
      <c r="A10877" t="s">
        <v>28615</v>
      </c>
      <c r="B10877" t="s">
        <v>88</v>
      </c>
      <c r="C10877" t="s">
        <v>201</v>
      </c>
      <c r="D10877" t="s">
        <v>17736</v>
      </c>
      <c r="E10877" t="s">
        <v>83</v>
      </c>
      <c r="F10877" t="s">
        <v>4933</v>
      </c>
      <c r="G10877">
        <v>0</v>
      </c>
      <c r="H10877">
        <v>0</v>
      </c>
      <c r="I10877">
        <v>0</v>
      </c>
      <c r="J10877">
        <v>0</v>
      </c>
      <c r="K10877">
        <v>0</v>
      </c>
      <c r="L10877">
        <v>0</v>
      </c>
      <c r="M10877">
        <v>29</v>
      </c>
      <c r="N10877">
        <v>0</v>
      </c>
      <c r="O10877">
        <v>0</v>
      </c>
      <c r="P10877">
        <v>0</v>
      </c>
      <c r="Q10877">
        <v>0</v>
      </c>
    </row>
    <row r="10878" spans="1:17" x14ac:dyDescent="0.2">
      <c r="A10878" t="s">
        <v>28616</v>
      </c>
      <c r="B10878" t="s">
        <v>88</v>
      </c>
      <c r="C10878" t="s">
        <v>201</v>
      </c>
      <c r="D10878" t="s">
        <v>17736</v>
      </c>
      <c r="E10878" t="s">
        <v>83</v>
      </c>
      <c r="F10878" t="s">
        <v>4935</v>
      </c>
      <c r="G10878">
        <v>0</v>
      </c>
      <c r="H10878">
        <v>29</v>
      </c>
      <c r="I10878">
        <v>2</v>
      </c>
      <c r="J10878">
        <v>23</v>
      </c>
      <c r="K10878">
        <v>2</v>
      </c>
      <c r="L10878">
        <v>2</v>
      </c>
      <c r="M10878">
        <v>0</v>
      </c>
      <c r="N10878">
        <v>0</v>
      </c>
      <c r="O10878">
        <v>0</v>
      </c>
      <c r="P10878">
        <v>0</v>
      </c>
      <c r="Q10878">
        <v>0</v>
      </c>
    </row>
    <row r="10879" spans="1:17" x14ac:dyDescent="0.2">
      <c r="A10879" t="s">
        <v>28617</v>
      </c>
      <c r="B10879" t="s">
        <v>88</v>
      </c>
      <c r="C10879" t="s">
        <v>201</v>
      </c>
      <c r="D10879" t="s">
        <v>17736</v>
      </c>
      <c r="E10879" t="s">
        <v>83</v>
      </c>
      <c r="F10879" t="s">
        <v>4937</v>
      </c>
      <c r="G10879">
        <v>0</v>
      </c>
      <c r="H10879">
        <v>29</v>
      </c>
      <c r="I10879">
        <v>2</v>
      </c>
      <c r="J10879">
        <v>23</v>
      </c>
      <c r="K10879">
        <v>2</v>
      </c>
      <c r="L10879">
        <v>2</v>
      </c>
      <c r="M10879">
        <v>0</v>
      </c>
      <c r="N10879">
        <v>0</v>
      </c>
      <c r="O10879">
        <v>0</v>
      </c>
      <c r="P10879">
        <v>0</v>
      </c>
      <c r="Q10879">
        <v>0</v>
      </c>
    </row>
    <row r="10880" spans="1:17" x14ac:dyDescent="0.2">
      <c r="A10880" t="s">
        <v>28618</v>
      </c>
      <c r="B10880" t="s">
        <v>88</v>
      </c>
      <c r="C10880" t="s">
        <v>201</v>
      </c>
      <c r="D10880" t="s">
        <v>17736</v>
      </c>
      <c r="E10880" t="s">
        <v>83</v>
      </c>
      <c r="F10880" t="s">
        <v>4939</v>
      </c>
      <c r="G10880">
        <v>0</v>
      </c>
      <c r="H10880">
        <v>0</v>
      </c>
      <c r="I10880">
        <v>0</v>
      </c>
      <c r="J10880">
        <v>0</v>
      </c>
      <c r="K10880">
        <v>0</v>
      </c>
      <c r="L10880">
        <v>0</v>
      </c>
      <c r="M10880">
        <v>29</v>
      </c>
      <c r="N10880">
        <v>0</v>
      </c>
      <c r="O10880">
        <v>0</v>
      </c>
      <c r="P10880">
        <v>0</v>
      </c>
      <c r="Q10880">
        <v>0</v>
      </c>
    </row>
    <row r="10881" spans="1:17" x14ac:dyDescent="0.2">
      <c r="A10881" t="s">
        <v>28619</v>
      </c>
      <c r="B10881" t="s">
        <v>88</v>
      </c>
      <c r="C10881" t="s">
        <v>201</v>
      </c>
      <c r="D10881" t="s">
        <v>17736</v>
      </c>
      <c r="E10881" t="s">
        <v>83</v>
      </c>
      <c r="F10881" t="s">
        <v>4941</v>
      </c>
      <c r="G10881">
        <v>0</v>
      </c>
      <c r="H10881">
        <v>29</v>
      </c>
      <c r="I10881">
        <v>2</v>
      </c>
      <c r="J10881">
        <v>23</v>
      </c>
      <c r="K10881">
        <v>2</v>
      </c>
      <c r="L10881">
        <v>2</v>
      </c>
      <c r="M10881">
        <v>0</v>
      </c>
      <c r="N10881">
        <v>0</v>
      </c>
      <c r="O10881">
        <v>0</v>
      </c>
      <c r="P10881">
        <v>0</v>
      </c>
      <c r="Q10881">
        <v>0</v>
      </c>
    </row>
    <row r="10882" spans="1:17" x14ac:dyDescent="0.2">
      <c r="A10882" t="s">
        <v>28620</v>
      </c>
      <c r="B10882" t="s">
        <v>88</v>
      </c>
      <c r="C10882" t="s">
        <v>201</v>
      </c>
      <c r="D10882" t="s">
        <v>17736</v>
      </c>
      <c r="E10882" t="s">
        <v>83</v>
      </c>
      <c r="F10882" t="s">
        <v>4943</v>
      </c>
      <c r="G10882">
        <v>0</v>
      </c>
      <c r="H10882">
        <v>0</v>
      </c>
      <c r="I10882">
        <v>0</v>
      </c>
      <c r="J10882">
        <v>0</v>
      </c>
      <c r="K10882">
        <v>0</v>
      </c>
      <c r="L10882">
        <v>0</v>
      </c>
      <c r="M10882">
        <v>29</v>
      </c>
      <c r="N10882">
        <v>0</v>
      </c>
      <c r="O10882">
        <v>0</v>
      </c>
      <c r="P10882">
        <v>0</v>
      </c>
      <c r="Q10882">
        <v>0</v>
      </c>
    </row>
    <row r="10883" spans="1:17" x14ac:dyDescent="0.2">
      <c r="A10883" t="s">
        <v>28621</v>
      </c>
      <c r="B10883" t="s">
        <v>88</v>
      </c>
      <c r="C10883" t="s">
        <v>201</v>
      </c>
      <c r="D10883" t="s">
        <v>17736</v>
      </c>
      <c r="E10883" t="s">
        <v>83</v>
      </c>
      <c r="F10883" t="s">
        <v>4925</v>
      </c>
      <c r="G10883">
        <v>0</v>
      </c>
      <c r="H10883">
        <v>0</v>
      </c>
      <c r="I10883">
        <v>0</v>
      </c>
      <c r="J10883">
        <v>0</v>
      </c>
      <c r="K10883">
        <v>0</v>
      </c>
      <c r="L10883">
        <v>0</v>
      </c>
      <c r="M10883">
        <v>0</v>
      </c>
      <c r="N10883">
        <v>28</v>
      </c>
      <c r="O10883">
        <v>26</v>
      </c>
      <c r="P10883">
        <v>2</v>
      </c>
      <c r="Q10883">
        <v>0</v>
      </c>
    </row>
    <row r="10884" spans="1:17" x14ac:dyDescent="0.2">
      <c r="A10884" t="s">
        <v>28622</v>
      </c>
      <c r="B10884" t="s">
        <v>88</v>
      </c>
      <c r="C10884" t="s">
        <v>201</v>
      </c>
      <c r="D10884" t="s">
        <v>17736</v>
      </c>
      <c r="E10884" t="s">
        <v>83</v>
      </c>
      <c r="F10884" t="s">
        <v>4927</v>
      </c>
      <c r="G10884">
        <v>0</v>
      </c>
      <c r="H10884">
        <v>0</v>
      </c>
      <c r="I10884">
        <v>0</v>
      </c>
      <c r="J10884">
        <v>0</v>
      </c>
      <c r="K10884">
        <v>0</v>
      </c>
      <c r="L10884">
        <v>0</v>
      </c>
      <c r="M10884">
        <v>0</v>
      </c>
      <c r="N10884">
        <v>24</v>
      </c>
      <c r="O10884">
        <v>22</v>
      </c>
      <c r="P10884">
        <v>2</v>
      </c>
      <c r="Q10884">
        <v>0</v>
      </c>
    </row>
    <row r="10885" spans="1:17" x14ac:dyDescent="0.2">
      <c r="A10885" t="s">
        <v>28623</v>
      </c>
      <c r="B10885" t="s">
        <v>88</v>
      </c>
      <c r="C10885" t="s">
        <v>201</v>
      </c>
      <c r="D10885" t="s">
        <v>17736</v>
      </c>
      <c r="E10885" t="s">
        <v>83</v>
      </c>
      <c r="F10885" t="s">
        <v>17734</v>
      </c>
      <c r="G10885">
        <v>29</v>
      </c>
      <c r="H10885">
        <v>0</v>
      </c>
      <c r="I10885">
        <v>0</v>
      </c>
      <c r="J10885">
        <v>0</v>
      </c>
      <c r="K10885">
        <v>0</v>
      </c>
      <c r="L10885">
        <v>0</v>
      </c>
      <c r="M10885">
        <v>0</v>
      </c>
      <c r="N10885">
        <v>0</v>
      </c>
      <c r="O10885">
        <v>0</v>
      </c>
      <c r="P10885">
        <v>0</v>
      </c>
      <c r="Q10885">
        <v>0</v>
      </c>
    </row>
    <row r="10886" spans="1:17" x14ac:dyDescent="0.2">
      <c r="A10886" t="s">
        <v>28624</v>
      </c>
      <c r="B10886" t="s">
        <v>88</v>
      </c>
      <c r="C10886" t="s">
        <v>201</v>
      </c>
      <c r="D10886" t="s">
        <v>17736</v>
      </c>
      <c r="E10886" t="s">
        <v>81</v>
      </c>
      <c r="F10886" t="s">
        <v>4929</v>
      </c>
      <c r="G10886">
        <v>0</v>
      </c>
      <c r="H10886">
        <v>34</v>
      </c>
      <c r="I10886">
        <v>1</v>
      </c>
      <c r="J10886">
        <v>31</v>
      </c>
      <c r="K10886">
        <v>2</v>
      </c>
      <c r="L10886">
        <v>0</v>
      </c>
      <c r="M10886">
        <v>0</v>
      </c>
      <c r="N10886">
        <v>0</v>
      </c>
      <c r="O10886">
        <v>0</v>
      </c>
      <c r="P10886">
        <v>0</v>
      </c>
      <c r="Q10886">
        <v>0</v>
      </c>
    </row>
    <row r="10887" spans="1:17" x14ac:dyDescent="0.2">
      <c r="A10887" t="s">
        <v>28625</v>
      </c>
      <c r="B10887" t="s">
        <v>88</v>
      </c>
      <c r="C10887" t="s">
        <v>201</v>
      </c>
      <c r="D10887" t="s">
        <v>17736</v>
      </c>
      <c r="E10887" t="s">
        <v>81</v>
      </c>
      <c r="F10887" t="s">
        <v>4931</v>
      </c>
      <c r="G10887">
        <v>0</v>
      </c>
      <c r="H10887">
        <v>34</v>
      </c>
      <c r="I10887">
        <v>1</v>
      </c>
      <c r="J10887">
        <v>31</v>
      </c>
      <c r="K10887">
        <v>2</v>
      </c>
      <c r="L10887">
        <v>0</v>
      </c>
      <c r="M10887">
        <v>0</v>
      </c>
      <c r="N10887">
        <v>0</v>
      </c>
      <c r="O10887">
        <v>0</v>
      </c>
      <c r="P10887">
        <v>0</v>
      </c>
      <c r="Q10887">
        <v>0</v>
      </c>
    </row>
    <row r="10888" spans="1:17" x14ac:dyDescent="0.2">
      <c r="A10888" t="s">
        <v>28626</v>
      </c>
      <c r="B10888" t="s">
        <v>88</v>
      </c>
      <c r="C10888" t="s">
        <v>201</v>
      </c>
      <c r="D10888" t="s">
        <v>17736</v>
      </c>
      <c r="E10888" t="s">
        <v>81</v>
      </c>
      <c r="F10888" t="s">
        <v>4933</v>
      </c>
      <c r="G10888">
        <v>0</v>
      </c>
      <c r="H10888">
        <v>0</v>
      </c>
      <c r="I10888">
        <v>0</v>
      </c>
      <c r="J10888">
        <v>0</v>
      </c>
      <c r="K10888">
        <v>0</v>
      </c>
      <c r="L10888">
        <v>0</v>
      </c>
      <c r="M10888">
        <v>34</v>
      </c>
      <c r="N10888">
        <v>0</v>
      </c>
      <c r="O10888">
        <v>0</v>
      </c>
      <c r="P10888">
        <v>0</v>
      </c>
      <c r="Q10888">
        <v>0</v>
      </c>
    </row>
    <row r="10889" spans="1:17" x14ac:dyDescent="0.2">
      <c r="A10889" t="s">
        <v>28627</v>
      </c>
      <c r="B10889" t="s">
        <v>88</v>
      </c>
      <c r="C10889" t="s">
        <v>201</v>
      </c>
      <c r="D10889" t="s">
        <v>17736</v>
      </c>
      <c r="E10889" t="s">
        <v>81</v>
      </c>
      <c r="F10889" t="s">
        <v>4935</v>
      </c>
      <c r="G10889">
        <v>0</v>
      </c>
      <c r="H10889">
        <v>34</v>
      </c>
      <c r="I10889">
        <v>1</v>
      </c>
      <c r="J10889">
        <v>31</v>
      </c>
      <c r="K10889">
        <v>2</v>
      </c>
      <c r="L10889">
        <v>0</v>
      </c>
      <c r="M10889">
        <v>0</v>
      </c>
      <c r="N10889">
        <v>0</v>
      </c>
      <c r="O10889">
        <v>0</v>
      </c>
      <c r="P10889">
        <v>0</v>
      </c>
      <c r="Q10889">
        <v>0</v>
      </c>
    </row>
    <row r="10890" spans="1:17" x14ac:dyDescent="0.2">
      <c r="A10890" t="s">
        <v>28628</v>
      </c>
      <c r="B10890" t="s">
        <v>88</v>
      </c>
      <c r="C10890" t="s">
        <v>201</v>
      </c>
      <c r="D10890" t="s">
        <v>17736</v>
      </c>
      <c r="E10890" t="s">
        <v>81</v>
      </c>
      <c r="F10890" t="s">
        <v>4937</v>
      </c>
      <c r="G10890">
        <v>0</v>
      </c>
      <c r="H10890">
        <v>34</v>
      </c>
      <c r="I10890">
        <v>1</v>
      </c>
      <c r="J10890">
        <v>31</v>
      </c>
      <c r="K10890">
        <v>2</v>
      </c>
      <c r="L10890">
        <v>0</v>
      </c>
      <c r="M10890">
        <v>0</v>
      </c>
      <c r="N10890">
        <v>0</v>
      </c>
      <c r="O10890">
        <v>0</v>
      </c>
      <c r="P10890">
        <v>0</v>
      </c>
      <c r="Q10890">
        <v>0</v>
      </c>
    </row>
    <row r="10891" spans="1:17" x14ac:dyDescent="0.2">
      <c r="A10891" t="s">
        <v>28629</v>
      </c>
      <c r="B10891" t="s">
        <v>88</v>
      </c>
      <c r="C10891" t="s">
        <v>201</v>
      </c>
      <c r="D10891" t="s">
        <v>17736</v>
      </c>
      <c r="E10891" t="s">
        <v>81</v>
      </c>
      <c r="F10891" t="s">
        <v>4939</v>
      </c>
      <c r="G10891">
        <v>0</v>
      </c>
      <c r="H10891">
        <v>0</v>
      </c>
      <c r="I10891">
        <v>0</v>
      </c>
      <c r="J10891">
        <v>0</v>
      </c>
      <c r="K10891">
        <v>0</v>
      </c>
      <c r="L10891">
        <v>0</v>
      </c>
      <c r="M10891">
        <v>34</v>
      </c>
      <c r="N10891">
        <v>0</v>
      </c>
      <c r="O10891">
        <v>0</v>
      </c>
      <c r="P10891">
        <v>0</v>
      </c>
      <c r="Q10891">
        <v>0</v>
      </c>
    </row>
    <row r="10892" spans="1:17" x14ac:dyDescent="0.2">
      <c r="A10892" t="s">
        <v>28630</v>
      </c>
      <c r="B10892" t="s">
        <v>88</v>
      </c>
      <c r="C10892" t="s">
        <v>201</v>
      </c>
      <c r="D10892" t="s">
        <v>17736</v>
      </c>
      <c r="E10892" t="s">
        <v>81</v>
      </c>
      <c r="F10892" t="s">
        <v>4941</v>
      </c>
      <c r="G10892">
        <v>0</v>
      </c>
      <c r="H10892">
        <v>34</v>
      </c>
      <c r="I10892">
        <v>1</v>
      </c>
      <c r="J10892">
        <v>31</v>
      </c>
      <c r="K10892">
        <v>2</v>
      </c>
      <c r="L10892">
        <v>0</v>
      </c>
      <c r="M10892">
        <v>0</v>
      </c>
      <c r="N10892">
        <v>0</v>
      </c>
      <c r="O10892">
        <v>0</v>
      </c>
      <c r="P10892">
        <v>0</v>
      </c>
      <c r="Q10892">
        <v>0</v>
      </c>
    </row>
    <row r="10893" spans="1:17" x14ac:dyDescent="0.2">
      <c r="A10893" t="s">
        <v>28631</v>
      </c>
      <c r="B10893" t="s">
        <v>89</v>
      </c>
      <c r="C10893" t="s">
        <v>236</v>
      </c>
      <c r="D10893" t="s">
        <v>17736</v>
      </c>
      <c r="E10893" t="s">
        <v>83</v>
      </c>
      <c r="F10893" t="s">
        <v>4929</v>
      </c>
      <c r="G10893">
        <v>0</v>
      </c>
      <c r="H10893">
        <v>11</v>
      </c>
      <c r="I10893">
        <v>1</v>
      </c>
      <c r="J10893">
        <v>8</v>
      </c>
      <c r="K10893">
        <v>0</v>
      </c>
      <c r="L10893">
        <v>2</v>
      </c>
      <c r="M10893">
        <v>0</v>
      </c>
      <c r="N10893">
        <v>0</v>
      </c>
      <c r="O10893">
        <v>0</v>
      </c>
      <c r="P10893">
        <v>0</v>
      </c>
      <c r="Q10893">
        <v>0</v>
      </c>
    </row>
    <row r="10894" spans="1:17" x14ac:dyDescent="0.2">
      <c r="A10894" t="s">
        <v>28632</v>
      </c>
      <c r="B10894" t="s">
        <v>89</v>
      </c>
      <c r="C10894" t="s">
        <v>236</v>
      </c>
      <c r="D10894" t="s">
        <v>17736</v>
      </c>
      <c r="E10894" t="s">
        <v>83</v>
      </c>
      <c r="F10894" t="s">
        <v>4931</v>
      </c>
      <c r="G10894">
        <v>0</v>
      </c>
      <c r="H10894">
        <v>11</v>
      </c>
      <c r="I10894">
        <v>1</v>
      </c>
      <c r="J10894">
        <v>8</v>
      </c>
      <c r="K10894">
        <v>0</v>
      </c>
      <c r="L10894">
        <v>2</v>
      </c>
      <c r="M10894">
        <v>0</v>
      </c>
      <c r="N10894">
        <v>0</v>
      </c>
      <c r="O10894">
        <v>0</v>
      </c>
      <c r="P10894">
        <v>0</v>
      </c>
      <c r="Q10894">
        <v>0</v>
      </c>
    </row>
    <row r="10895" spans="1:17" x14ac:dyDescent="0.2">
      <c r="A10895" t="s">
        <v>28633</v>
      </c>
      <c r="B10895" t="s">
        <v>89</v>
      </c>
      <c r="C10895" t="s">
        <v>236</v>
      </c>
      <c r="D10895" t="s">
        <v>17736</v>
      </c>
      <c r="E10895" t="s">
        <v>83</v>
      </c>
      <c r="F10895" t="s">
        <v>4933</v>
      </c>
      <c r="G10895">
        <v>0</v>
      </c>
      <c r="H10895">
        <v>0</v>
      </c>
      <c r="I10895">
        <v>0</v>
      </c>
      <c r="J10895">
        <v>0</v>
      </c>
      <c r="K10895">
        <v>0</v>
      </c>
      <c r="L10895">
        <v>0</v>
      </c>
      <c r="M10895">
        <v>11</v>
      </c>
      <c r="N10895">
        <v>0</v>
      </c>
      <c r="O10895">
        <v>0</v>
      </c>
      <c r="P10895">
        <v>0</v>
      </c>
      <c r="Q10895">
        <v>0</v>
      </c>
    </row>
    <row r="10896" spans="1:17" x14ac:dyDescent="0.2">
      <c r="A10896" t="s">
        <v>28634</v>
      </c>
      <c r="B10896" t="s">
        <v>89</v>
      </c>
      <c r="C10896" t="s">
        <v>236</v>
      </c>
      <c r="D10896" t="s">
        <v>17736</v>
      </c>
      <c r="E10896" t="s">
        <v>83</v>
      </c>
      <c r="F10896" t="s">
        <v>4935</v>
      </c>
      <c r="G10896">
        <v>0</v>
      </c>
      <c r="H10896">
        <v>11</v>
      </c>
      <c r="I10896">
        <v>1</v>
      </c>
      <c r="J10896">
        <v>8</v>
      </c>
      <c r="K10896">
        <v>0</v>
      </c>
      <c r="L10896">
        <v>2</v>
      </c>
      <c r="M10896">
        <v>0</v>
      </c>
      <c r="N10896">
        <v>0</v>
      </c>
      <c r="O10896">
        <v>0</v>
      </c>
      <c r="P10896">
        <v>0</v>
      </c>
      <c r="Q10896">
        <v>0</v>
      </c>
    </row>
    <row r="10897" spans="1:17" x14ac:dyDescent="0.2">
      <c r="A10897" t="s">
        <v>28635</v>
      </c>
      <c r="B10897" t="s">
        <v>89</v>
      </c>
      <c r="C10897" t="s">
        <v>236</v>
      </c>
      <c r="D10897" t="s">
        <v>17736</v>
      </c>
      <c r="E10897" t="s">
        <v>83</v>
      </c>
      <c r="F10897" t="s">
        <v>4937</v>
      </c>
      <c r="G10897">
        <v>0</v>
      </c>
      <c r="H10897">
        <v>11</v>
      </c>
      <c r="I10897">
        <v>2</v>
      </c>
      <c r="J10897">
        <v>7</v>
      </c>
      <c r="K10897">
        <v>0</v>
      </c>
      <c r="L10897">
        <v>2</v>
      </c>
      <c r="M10897">
        <v>0</v>
      </c>
      <c r="N10897">
        <v>0</v>
      </c>
      <c r="O10897">
        <v>0</v>
      </c>
      <c r="P10897">
        <v>0</v>
      </c>
      <c r="Q10897">
        <v>0</v>
      </c>
    </row>
    <row r="10898" spans="1:17" x14ac:dyDescent="0.2">
      <c r="A10898" t="s">
        <v>28636</v>
      </c>
      <c r="B10898" t="s">
        <v>89</v>
      </c>
      <c r="C10898" t="s">
        <v>236</v>
      </c>
      <c r="D10898" t="s">
        <v>17736</v>
      </c>
      <c r="E10898" t="s">
        <v>83</v>
      </c>
      <c r="F10898" t="s">
        <v>4939</v>
      </c>
      <c r="G10898">
        <v>0</v>
      </c>
      <c r="H10898">
        <v>0</v>
      </c>
      <c r="I10898">
        <v>0</v>
      </c>
      <c r="J10898">
        <v>0</v>
      </c>
      <c r="K10898">
        <v>0</v>
      </c>
      <c r="L10898">
        <v>0</v>
      </c>
      <c r="M10898">
        <v>11</v>
      </c>
      <c r="N10898">
        <v>0</v>
      </c>
      <c r="O10898">
        <v>0</v>
      </c>
      <c r="P10898">
        <v>0</v>
      </c>
      <c r="Q10898">
        <v>0</v>
      </c>
    </row>
    <row r="10899" spans="1:17" x14ac:dyDescent="0.2">
      <c r="A10899" t="s">
        <v>28637</v>
      </c>
      <c r="B10899" t="s">
        <v>89</v>
      </c>
      <c r="C10899" t="s">
        <v>236</v>
      </c>
      <c r="D10899" t="s">
        <v>17736</v>
      </c>
      <c r="E10899" t="s">
        <v>83</v>
      </c>
      <c r="F10899" t="s">
        <v>4941</v>
      </c>
      <c r="G10899">
        <v>0</v>
      </c>
      <c r="H10899">
        <v>11</v>
      </c>
      <c r="I10899">
        <v>1</v>
      </c>
      <c r="J10899">
        <v>8</v>
      </c>
      <c r="K10899">
        <v>0</v>
      </c>
      <c r="L10899">
        <v>2</v>
      </c>
      <c r="M10899">
        <v>0</v>
      </c>
      <c r="N10899">
        <v>0</v>
      </c>
      <c r="O10899">
        <v>0</v>
      </c>
      <c r="P10899">
        <v>0</v>
      </c>
      <c r="Q10899">
        <v>0</v>
      </c>
    </row>
    <row r="10900" spans="1:17" x14ac:dyDescent="0.2">
      <c r="A10900" t="s">
        <v>28638</v>
      </c>
      <c r="B10900" t="s">
        <v>89</v>
      </c>
      <c r="C10900" t="s">
        <v>236</v>
      </c>
      <c r="D10900" t="s">
        <v>17736</v>
      </c>
      <c r="E10900" t="s">
        <v>83</v>
      </c>
      <c r="F10900" t="s">
        <v>4943</v>
      </c>
      <c r="G10900">
        <v>0</v>
      </c>
      <c r="H10900">
        <v>0</v>
      </c>
      <c r="I10900">
        <v>0</v>
      </c>
      <c r="J10900">
        <v>0</v>
      </c>
      <c r="K10900">
        <v>0</v>
      </c>
      <c r="L10900">
        <v>0</v>
      </c>
      <c r="M10900">
        <v>11</v>
      </c>
      <c r="N10900">
        <v>0</v>
      </c>
      <c r="O10900">
        <v>0</v>
      </c>
      <c r="P10900">
        <v>0</v>
      </c>
      <c r="Q10900">
        <v>0</v>
      </c>
    </row>
    <row r="10901" spans="1:17" x14ac:dyDescent="0.2">
      <c r="A10901" t="s">
        <v>28639</v>
      </c>
      <c r="B10901" t="s">
        <v>89</v>
      </c>
      <c r="C10901" t="s">
        <v>236</v>
      </c>
      <c r="D10901" t="s">
        <v>17736</v>
      </c>
      <c r="E10901" t="s">
        <v>83</v>
      </c>
      <c r="F10901" t="s">
        <v>4925</v>
      </c>
      <c r="G10901">
        <v>0</v>
      </c>
      <c r="H10901">
        <v>0</v>
      </c>
      <c r="I10901">
        <v>0</v>
      </c>
      <c r="J10901">
        <v>0</v>
      </c>
      <c r="K10901">
        <v>0</v>
      </c>
      <c r="L10901">
        <v>0</v>
      </c>
      <c r="M10901">
        <v>0</v>
      </c>
      <c r="N10901">
        <v>8</v>
      </c>
      <c r="O10901">
        <v>8</v>
      </c>
      <c r="P10901">
        <v>0</v>
      </c>
      <c r="Q10901">
        <v>0</v>
      </c>
    </row>
    <row r="10902" spans="1:17" x14ac:dyDescent="0.2">
      <c r="A10902" t="s">
        <v>28640</v>
      </c>
      <c r="B10902" t="s">
        <v>89</v>
      </c>
      <c r="C10902" t="s">
        <v>236</v>
      </c>
      <c r="D10902" t="s">
        <v>17736</v>
      </c>
      <c r="E10902" t="s">
        <v>83</v>
      </c>
      <c r="F10902" t="s">
        <v>4927</v>
      </c>
      <c r="G10902">
        <v>0</v>
      </c>
      <c r="H10902">
        <v>0</v>
      </c>
      <c r="I10902">
        <v>0</v>
      </c>
      <c r="J10902">
        <v>0</v>
      </c>
      <c r="K10902">
        <v>0</v>
      </c>
      <c r="L10902">
        <v>0</v>
      </c>
      <c r="M10902">
        <v>0</v>
      </c>
      <c r="N10902">
        <v>8</v>
      </c>
      <c r="O10902">
        <v>8</v>
      </c>
      <c r="P10902">
        <v>0</v>
      </c>
      <c r="Q10902">
        <v>0</v>
      </c>
    </row>
    <row r="10903" spans="1:17" x14ac:dyDescent="0.2">
      <c r="A10903" t="s">
        <v>28641</v>
      </c>
      <c r="B10903" t="s">
        <v>89</v>
      </c>
      <c r="C10903" t="s">
        <v>236</v>
      </c>
      <c r="D10903" t="s">
        <v>17736</v>
      </c>
      <c r="E10903" t="s">
        <v>83</v>
      </c>
      <c r="F10903" t="s">
        <v>17734</v>
      </c>
      <c r="G10903">
        <v>11</v>
      </c>
      <c r="H10903">
        <v>0</v>
      </c>
      <c r="I10903">
        <v>0</v>
      </c>
      <c r="J10903">
        <v>0</v>
      </c>
      <c r="K10903">
        <v>0</v>
      </c>
      <c r="L10903">
        <v>0</v>
      </c>
      <c r="M10903">
        <v>0</v>
      </c>
      <c r="N10903">
        <v>0</v>
      </c>
      <c r="O10903">
        <v>0</v>
      </c>
      <c r="P10903">
        <v>0</v>
      </c>
      <c r="Q10903">
        <v>0</v>
      </c>
    </row>
    <row r="10904" spans="1:17" x14ac:dyDescent="0.2">
      <c r="A10904" t="s">
        <v>28642</v>
      </c>
      <c r="B10904" t="s">
        <v>89</v>
      </c>
      <c r="C10904" t="s">
        <v>236</v>
      </c>
      <c r="D10904" t="s">
        <v>17736</v>
      </c>
      <c r="E10904" t="s">
        <v>81</v>
      </c>
      <c r="F10904" t="s">
        <v>4929</v>
      </c>
      <c r="G10904">
        <v>0</v>
      </c>
      <c r="H10904">
        <v>10</v>
      </c>
      <c r="I10904">
        <v>1</v>
      </c>
      <c r="J10904">
        <v>5</v>
      </c>
      <c r="K10904">
        <v>2</v>
      </c>
      <c r="L10904">
        <v>2</v>
      </c>
      <c r="M10904">
        <v>0</v>
      </c>
      <c r="N10904">
        <v>0</v>
      </c>
      <c r="O10904">
        <v>0</v>
      </c>
      <c r="P10904">
        <v>0</v>
      </c>
      <c r="Q10904">
        <v>0</v>
      </c>
    </row>
    <row r="10905" spans="1:17" x14ac:dyDescent="0.2">
      <c r="A10905" t="s">
        <v>28643</v>
      </c>
      <c r="B10905" t="s">
        <v>89</v>
      </c>
      <c r="C10905" t="s">
        <v>236</v>
      </c>
      <c r="D10905" t="s">
        <v>17736</v>
      </c>
      <c r="E10905" t="s">
        <v>81</v>
      </c>
      <c r="F10905" t="s">
        <v>4931</v>
      </c>
      <c r="G10905">
        <v>0</v>
      </c>
      <c r="H10905">
        <v>10</v>
      </c>
      <c r="I10905">
        <v>1</v>
      </c>
      <c r="J10905">
        <v>5</v>
      </c>
      <c r="K10905">
        <v>1</v>
      </c>
      <c r="L10905">
        <v>3</v>
      </c>
      <c r="M10905">
        <v>0</v>
      </c>
      <c r="N10905">
        <v>0</v>
      </c>
      <c r="O10905">
        <v>0</v>
      </c>
      <c r="P10905">
        <v>0</v>
      </c>
      <c r="Q10905">
        <v>0</v>
      </c>
    </row>
    <row r="10906" spans="1:17" x14ac:dyDescent="0.2">
      <c r="A10906" t="s">
        <v>28644</v>
      </c>
      <c r="B10906" t="s">
        <v>89</v>
      </c>
      <c r="C10906" t="s">
        <v>236</v>
      </c>
      <c r="D10906" t="s">
        <v>17736</v>
      </c>
      <c r="E10906" t="s">
        <v>81</v>
      </c>
      <c r="F10906" t="s">
        <v>4933</v>
      </c>
      <c r="G10906">
        <v>0</v>
      </c>
      <c r="H10906">
        <v>0</v>
      </c>
      <c r="I10906">
        <v>0</v>
      </c>
      <c r="J10906">
        <v>0</v>
      </c>
      <c r="K10906">
        <v>0</v>
      </c>
      <c r="L10906">
        <v>0</v>
      </c>
      <c r="M10906">
        <v>10</v>
      </c>
      <c r="N10906">
        <v>0</v>
      </c>
      <c r="O10906">
        <v>0</v>
      </c>
      <c r="P10906">
        <v>0</v>
      </c>
      <c r="Q10906">
        <v>0</v>
      </c>
    </row>
    <row r="10907" spans="1:17" x14ac:dyDescent="0.2">
      <c r="A10907" t="s">
        <v>28645</v>
      </c>
      <c r="B10907" t="s">
        <v>89</v>
      </c>
      <c r="C10907" t="s">
        <v>236</v>
      </c>
      <c r="D10907" t="s">
        <v>17736</v>
      </c>
      <c r="E10907" t="s">
        <v>81</v>
      </c>
      <c r="F10907" t="s">
        <v>4935</v>
      </c>
      <c r="G10907">
        <v>0</v>
      </c>
      <c r="H10907">
        <v>10</v>
      </c>
      <c r="I10907">
        <v>1</v>
      </c>
      <c r="J10907">
        <v>5</v>
      </c>
      <c r="K10907">
        <v>1</v>
      </c>
      <c r="L10907">
        <v>3</v>
      </c>
      <c r="M10907">
        <v>0</v>
      </c>
      <c r="N10907">
        <v>0</v>
      </c>
      <c r="O10907">
        <v>0</v>
      </c>
      <c r="P10907">
        <v>0</v>
      </c>
      <c r="Q10907">
        <v>0</v>
      </c>
    </row>
    <row r="10908" spans="1:17" x14ac:dyDescent="0.2">
      <c r="A10908" t="s">
        <v>28646</v>
      </c>
      <c r="B10908" t="s">
        <v>89</v>
      </c>
      <c r="C10908" t="s">
        <v>236</v>
      </c>
      <c r="D10908" t="s">
        <v>17736</v>
      </c>
      <c r="E10908" t="s">
        <v>81</v>
      </c>
      <c r="F10908" t="s">
        <v>4937</v>
      </c>
      <c r="G10908">
        <v>0</v>
      </c>
      <c r="H10908">
        <v>10</v>
      </c>
      <c r="I10908">
        <v>1</v>
      </c>
      <c r="J10908">
        <v>5</v>
      </c>
      <c r="K10908">
        <v>1</v>
      </c>
      <c r="L10908">
        <v>3</v>
      </c>
      <c r="M10908">
        <v>0</v>
      </c>
      <c r="N10908">
        <v>0</v>
      </c>
      <c r="O10908">
        <v>0</v>
      </c>
      <c r="P10908">
        <v>0</v>
      </c>
      <c r="Q10908">
        <v>0</v>
      </c>
    </row>
    <row r="10909" spans="1:17" x14ac:dyDescent="0.2">
      <c r="A10909" t="s">
        <v>28647</v>
      </c>
      <c r="B10909" t="s">
        <v>89</v>
      </c>
      <c r="C10909" t="s">
        <v>236</v>
      </c>
      <c r="D10909" t="s">
        <v>17736</v>
      </c>
      <c r="E10909" t="s">
        <v>81</v>
      </c>
      <c r="F10909" t="s">
        <v>4939</v>
      </c>
      <c r="G10909">
        <v>0</v>
      </c>
      <c r="H10909">
        <v>0</v>
      </c>
      <c r="I10909">
        <v>0</v>
      </c>
      <c r="J10909">
        <v>0</v>
      </c>
      <c r="K10909">
        <v>0</v>
      </c>
      <c r="L10909">
        <v>0</v>
      </c>
      <c r="M10909">
        <v>10</v>
      </c>
      <c r="N10909">
        <v>0</v>
      </c>
      <c r="O10909">
        <v>0</v>
      </c>
      <c r="P10909">
        <v>0</v>
      </c>
      <c r="Q10909">
        <v>0</v>
      </c>
    </row>
    <row r="10910" spans="1:17" x14ac:dyDescent="0.2">
      <c r="A10910" t="s">
        <v>28648</v>
      </c>
      <c r="B10910" t="s">
        <v>89</v>
      </c>
      <c r="C10910" t="s">
        <v>236</v>
      </c>
      <c r="D10910" t="s">
        <v>17736</v>
      </c>
      <c r="E10910" t="s">
        <v>81</v>
      </c>
      <c r="F10910" t="s">
        <v>4941</v>
      </c>
      <c r="G10910">
        <v>0</v>
      </c>
      <c r="H10910">
        <v>10</v>
      </c>
      <c r="I10910">
        <v>1</v>
      </c>
      <c r="J10910">
        <v>5</v>
      </c>
      <c r="K10910">
        <v>2</v>
      </c>
      <c r="L10910">
        <v>2</v>
      </c>
      <c r="M10910">
        <v>0</v>
      </c>
      <c r="N10910">
        <v>0</v>
      </c>
      <c r="O10910">
        <v>0</v>
      </c>
      <c r="P10910">
        <v>0</v>
      </c>
      <c r="Q10910">
        <v>0</v>
      </c>
    </row>
    <row r="10911" spans="1:17" x14ac:dyDescent="0.2">
      <c r="A10911" t="s">
        <v>28649</v>
      </c>
      <c r="B10911" t="s">
        <v>89</v>
      </c>
      <c r="C10911" t="s">
        <v>236</v>
      </c>
      <c r="D10911" t="s">
        <v>17736</v>
      </c>
      <c r="E10911" t="s">
        <v>81</v>
      </c>
      <c r="F10911" t="s">
        <v>4943</v>
      </c>
      <c r="G10911">
        <v>0</v>
      </c>
      <c r="H10911">
        <v>0</v>
      </c>
      <c r="I10911">
        <v>0</v>
      </c>
      <c r="J10911">
        <v>0</v>
      </c>
      <c r="K10911">
        <v>0</v>
      </c>
      <c r="L10911">
        <v>0</v>
      </c>
      <c r="M10911">
        <v>10</v>
      </c>
      <c r="N10911">
        <v>0</v>
      </c>
      <c r="O10911">
        <v>0</v>
      </c>
      <c r="P10911">
        <v>0</v>
      </c>
      <c r="Q10911">
        <v>0</v>
      </c>
    </row>
    <row r="10912" spans="1:17" x14ac:dyDescent="0.2">
      <c r="A10912" t="s">
        <v>28650</v>
      </c>
      <c r="B10912" t="s">
        <v>89</v>
      </c>
      <c r="C10912" t="s">
        <v>236</v>
      </c>
      <c r="D10912" t="s">
        <v>17736</v>
      </c>
      <c r="E10912" t="s">
        <v>81</v>
      </c>
      <c r="F10912" t="s">
        <v>4925</v>
      </c>
      <c r="G10912">
        <v>0</v>
      </c>
      <c r="H10912">
        <v>0</v>
      </c>
      <c r="I10912">
        <v>0</v>
      </c>
      <c r="J10912">
        <v>0</v>
      </c>
      <c r="K10912">
        <v>0</v>
      </c>
      <c r="L10912">
        <v>0</v>
      </c>
      <c r="M10912">
        <v>0</v>
      </c>
      <c r="N10912">
        <v>7</v>
      </c>
      <c r="O10912">
        <v>4</v>
      </c>
      <c r="P10912">
        <v>1</v>
      </c>
      <c r="Q10912">
        <v>2</v>
      </c>
    </row>
    <row r="10913" spans="1:17" x14ac:dyDescent="0.2">
      <c r="A10913" t="s">
        <v>28651</v>
      </c>
      <c r="B10913" t="s">
        <v>89</v>
      </c>
      <c r="C10913" t="s">
        <v>236</v>
      </c>
      <c r="D10913" t="s">
        <v>17736</v>
      </c>
      <c r="E10913" t="s">
        <v>81</v>
      </c>
      <c r="F10913" t="s">
        <v>4927</v>
      </c>
      <c r="G10913">
        <v>0</v>
      </c>
      <c r="H10913">
        <v>0</v>
      </c>
      <c r="I10913">
        <v>0</v>
      </c>
      <c r="J10913">
        <v>0</v>
      </c>
      <c r="K10913">
        <v>0</v>
      </c>
      <c r="L10913">
        <v>0</v>
      </c>
      <c r="M10913">
        <v>0</v>
      </c>
      <c r="N10913">
        <v>6</v>
      </c>
      <c r="O10913">
        <v>3</v>
      </c>
      <c r="P10913">
        <v>1</v>
      </c>
      <c r="Q10913">
        <v>2</v>
      </c>
    </row>
    <row r="10914" spans="1:17" x14ac:dyDescent="0.2">
      <c r="A10914" t="s">
        <v>28652</v>
      </c>
      <c r="B10914" t="s">
        <v>88</v>
      </c>
      <c r="C10914" t="s">
        <v>147</v>
      </c>
      <c r="D10914" t="s">
        <v>17736</v>
      </c>
      <c r="E10914" t="s">
        <v>83</v>
      </c>
      <c r="F10914" t="s">
        <v>17734</v>
      </c>
      <c r="G10914">
        <v>8</v>
      </c>
      <c r="H10914">
        <v>0</v>
      </c>
      <c r="I10914">
        <v>0</v>
      </c>
      <c r="J10914">
        <v>0</v>
      </c>
      <c r="K10914">
        <v>0</v>
      </c>
      <c r="L10914">
        <v>0</v>
      </c>
      <c r="M10914">
        <v>0</v>
      </c>
      <c r="N10914">
        <v>0</v>
      </c>
      <c r="O10914">
        <v>0</v>
      </c>
      <c r="P10914">
        <v>0</v>
      </c>
      <c r="Q10914">
        <v>0</v>
      </c>
    </row>
    <row r="10915" spans="1:17" x14ac:dyDescent="0.2">
      <c r="A10915" t="s">
        <v>28653</v>
      </c>
      <c r="B10915" t="s">
        <v>88</v>
      </c>
      <c r="C10915" t="s">
        <v>147</v>
      </c>
      <c r="D10915" t="s">
        <v>17736</v>
      </c>
      <c r="E10915" t="s">
        <v>81</v>
      </c>
      <c r="F10915" t="s">
        <v>4929</v>
      </c>
      <c r="G10915">
        <v>0</v>
      </c>
      <c r="H10915">
        <v>16</v>
      </c>
      <c r="I10915">
        <v>4</v>
      </c>
      <c r="J10915">
        <v>11</v>
      </c>
      <c r="K10915">
        <v>0</v>
      </c>
      <c r="L10915">
        <v>1</v>
      </c>
      <c r="M10915">
        <v>0</v>
      </c>
      <c r="N10915">
        <v>0</v>
      </c>
      <c r="O10915">
        <v>0</v>
      </c>
      <c r="P10915">
        <v>0</v>
      </c>
      <c r="Q10915">
        <v>0</v>
      </c>
    </row>
    <row r="10916" spans="1:17" x14ac:dyDescent="0.2">
      <c r="A10916" t="s">
        <v>28654</v>
      </c>
      <c r="B10916" t="s">
        <v>88</v>
      </c>
      <c r="C10916" t="s">
        <v>147</v>
      </c>
      <c r="D10916" t="s">
        <v>17736</v>
      </c>
      <c r="E10916" t="s">
        <v>81</v>
      </c>
      <c r="F10916" t="s">
        <v>4931</v>
      </c>
      <c r="G10916">
        <v>0</v>
      </c>
      <c r="H10916">
        <v>16</v>
      </c>
      <c r="I10916">
        <v>4</v>
      </c>
      <c r="J10916">
        <v>11</v>
      </c>
      <c r="K10916">
        <v>0</v>
      </c>
      <c r="L10916">
        <v>1</v>
      </c>
      <c r="M10916">
        <v>0</v>
      </c>
      <c r="N10916">
        <v>0</v>
      </c>
      <c r="O10916">
        <v>0</v>
      </c>
      <c r="P10916">
        <v>0</v>
      </c>
      <c r="Q10916">
        <v>0</v>
      </c>
    </row>
    <row r="10917" spans="1:17" x14ac:dyDescent="0.2">
      <c r="A10917" t="s">
        <v>28655</v>
      </c>
      <c r="B10917" t="s">
        <v>88</v>
      </c>
      <c r="C10917" t="s">
        <v>147</v>
      </c>
      <c r="D10917" t="s">
        <v>17736</v>
      </c>
      <c r="E10917" t="s">
        <v>81</v>
      </c>
      <c r="F10917" t="s">
        <v>4933</v>
      </c>
      <c r="G10917">
        <v>0</v>
      </c>
      <c r="H10917">
        <v>0</v>
      </c>
      <c r="I10917">
        <v>0</v>
      </c>
      <c r="J10917">
        <v>0</v>
      </c>
      <c r="K10917">
        <v>0</v>
      </c>
      <c r="L10917">
        <v>0</v>
      </c>
      <c r="M10917">
        <v>16</v>
      </c>
      <c r="N10917">
        <v>0</v>
      </c>
      <c r="O10917">
        <v>0</v>
      </c>
      <c r="P10917">
        <v>0</v>
      </c>
      <c r="Q10917">
        <v>0</v>
      </c>
    </row>
    <row r="10918" spans="1:17" x14ac:dyDescent="0.2">
      <c r="A10918" t="s">
        <v>28656</v>
      </c>
      <c r="B10918" t="s">
        <v>88</v>
      </c>
      <c r="C10918" t="s">
        <v>147</v>
      </c>
      <c r="D10918" t="s">
        <v>17736</v>
      </c>
      <c r="E10918" t="s">
        <v>81</v>
      </c>
      <c r="F10918" t="s">
        <v>4935</v>
      </c>
      <c r="G10918">
        <v>0</v>
      </c>
      <c r="H10918">
        <v>16</v>
      </c>
      <c r="I10918">
        <v>4</v>
      </c>
      <c r="J10918">
        <v>11</v>
      </c>
      <c r="K10918">
        <v>0</v>
      </c>
      <c r="L10918">
        <v>1</v>
      </c>
      <c r="M10918">
        <v>0</v>
      </c>
      <c r="N10918">
        <v>0</v>
      </c>
      <c r="O10918">
        <v>0</v>
      </c>
      <c r="P10918">
        <v>0</v>
      </c>
      <c r="Q10918">
        <v>0</v>
      </c>
    </row>
    <row r="10919" spans="1:17" x14ac:dyDescent="0.2">
      <c r="A10919" t="s">
        <v>28657</v>
      </c>
      <c r="B10919" t="s">
        <v>88</v>
      </c>
      <c r="C10919" t="s">
        <v>147</v>
      </c>
      <c r="D10919" t="s">
        <v>17736</v>
      </c>
      <c r="E10919" t="s">
        <v>81</v>
      </c>
      <c r="F10919" t="s">
        <v>4937</v>
      </c>
      <c r="G10919">
        <v>0</v>
      </c>
      <c r="H10919">
        <v>16</v>
      </c>
      <c r="I10919">
        <v>4</v>
      </c>
      <c r="J10919">
        <v>11</v>
      </c>
      <c r="K10919">
        <v>0</v>
      </c>
      <c r="L10919">
        <v>1</v>
      </c>
      <c r="M10919">
        <v>0</v>
      </c>
      <c r="N10919">
        <v>0</v>
      </c>
      <c r="O10919">
        <v>0</v>
      </c>
      <c r="P10919">
        <v>0</v>
      </c>
      <c r="Q10919">
        <v>0</v>
      </c>
    </row>
    <row r="10920" spans="1:17" x14ac:dyDescent="0.2">
      <c r="A10920" t="s">
        <v>28658</v>
      </c>
      <c r="B10920" t="s">
        <v>88</v>
      </c>
      <c r="C10920" t="s">
        <v>147</v>
      </c>
      <c r="D10920" t="s">
        <v>17736</v>
      </c>
      <c r="E10920" t="s">
        <v>81</v>
      </c>
      <c r="F10920" t="s">
        <v>4939</v>
      </c>
      <c r="G10920">
        <v>0</v>
      </c>
      <c r="H10920">
        <v>0</v>
      </c>
      <c r="I10920">
        <v>0</v>
      </c>
      <c r="J10920">
        <v>0</v>
      </c>
      <c r="K10920">
        <v>0</v>
      </c>
      <c r="L10920">
        <v>0</v>
      </c>
      <c r="M10920">
        <v>16</v>
      </c>
      <c r="N10920">
        <v>0</v>
      </c>
      <c r="O10920">
        <v>0</v>
      </c>
      <c r="P10920">
        <v>0</v>
      </c>
      <c r="Q10920">
        <v>0</v>
      </c>
    </row>
    <row r="10921" spans="1:17" x14ac:dyDescent="0.2">
      <c r="A10921" t="s">
        <v>28659</v>
      </c>
      <c r="B10921" t="s">
        <v>88</v>
      </c>
      <c r="C10921" t="s">
        <v>147</v>
      </c>
      <c r="D10921" t="s">
        <v>17736</v>
      </c>
      <c r="E10921" t="s">
        <v>81</v>
      </c>
      <c r="F10921" t="s">
        <v>4941</v>
      </c>
      <c r="G10921">
        <v>0</v>
      </c>
      <c r="H10921">
        <v>16</v>
      </c>
      <c r="I10921">
        <v>4</v>
      </c>
      <c r="J10921">
        <v>11</v>
      </c>
      <c r="K10921">
        <v>0</v>
      </c>
      <c r="L10921">
        <v>1</v>
      </c>
      <c r="M10921">
        <v>0</v>
      </c>
      <c r="N10921">
        <v>0</v>
      </c>
      <c r="O10921">
        <v>0</v>
      </c>
      <c r="P10921">
        <v>0</v>
      </c>
      <c r="Q10921">
        <v>0</v>
      </c>
    </row>
    <row r="10922" spans="1:17" x14ac:dyDescent="0.2">
      <c r="A10922" t="s">
        <v>28660</v>
      </c>
      <c r="B10922" t="s">
        <v>88</v>
      </c>
      <c r="C10922" t="s">
        <v>147</v>
      </c>
      <c r="D10922" t="s">
        <v>17736</v>
      </c>
      <c r="E10922" t="s">
        <v>81</v>
      </c>
      <c r="F10922" t="s">
        <v>4943</v>
      </c>
      <c r="G10922">
        <v>0</v>
      </c>
      <c r="H10922">
        <v>0</v>
      </c>
      <c r="I10922">
        <v>0</v>
      </c>
      <c r="J10922">
        <v>0</v>
      </c>
      <c r="K10922">
        <v>0</v>
      </c>
      <c r="L10922">
        <v>0</v>
      </c>
      <c r="M10922">
        <v>16</v>
      </c>
      <c r="N10922">
        <v>0</v>
      </c>
      <c r="O10922">
        <v>0</v>
      </c>
      <c r="P10922">
        <v>0</v>
      </c>
      <c r="Q10922">
        <v>0</v>
      </c>
    </row>
    <row r="10923" spans="1:17" x14ac:dyDescent="0.2">
      <c r="A10923" t="s">
        <v>28661</v>
      </c>
      <c r="B10923" t="s">
        <v>88</v>
      </c>
      <c r="C10923" t="s">
        <v>147</v>
      </c>
      <c r="D10923" t="s">
        <v>17736</v>
      </c>
      <c r="E10923" t="s">
        <v>81</v>
      </c>
      <c r="F10923" t="s">
        <v>4925</v>
      </c>
      <c r="G10923">
        <v>0</v>
      </c>
      <c r="H10923">
        <v>0</v>
      </c>
      <c r="I10923">
        <v>0</v>
      </c>
      <c r="J10923">
        <v>0</v>
      </c>
      <c r="K10923">
        <v>0</v>
      </c>
      <c r="L10923">
        <v>0</v>
      </c>
      <c r="M10923">
        <v>0</v>
      </c>
      <c r="N10923">
        <v>16</v>
      </c>
      <c r="O10923">
        <v>15</v>
      </c>
      <c r="P10923">
        <v>0</v>
      </c>
      <c r="Q10923">
        <v>1</v>
      </c>
    </row>
    <row r="10924" spans="1:17" x14ac:dyDescent="0.2">
      <c r="A10924" t="s">
        <v>28662</v>
      </c>
      <c r="B10924" t="s">
        <v>88</v>
      </c>
      <c r="C10924" t="s">
        <v>147</v>
      </c>
      <c r="D10924" t="s">
        <v>17736</v>
      </c>
      <c r="E10924" t="s">
        <v>81</v>
      </c>
      <c r="F10924" t="s">
        <v>4927</v>
      </c>
      <c r="G10924">
        <v>0</v>
      </c>
      <c r="H10924">
        <v>0</v>
      </c>
      <c r="I10924">
        <v>0</v>
      </c>
      <c r="J10924">
        <v>0</v>
      </c>
      <c r="K10924">
        <v>0</v>
      </c>
      <c r="L10924">
        <v>0</v>
      </c>
      <c r="M10924">
        <v>0</v>
      </c>
      <c r="N10924">
        <v>14</v>
      </c>
      <c r="O10924">
        <v>13</v>
      </c>
      <c r="P10924">
        <v>0</v>
      </c>
      <c r="Q10924">
        <v>1</v>
      </c>
    </row>
    <row r="10925" spans="1:17" x14ac:dyDescent="0.2">
      <c r="A10925" t="s">
        <v>28663</v>
      </c>
      <c r="B10925" t="s">
        <v>88</v>
      </c>
      <c r="C10925" t="s">
        <v>147</v>
      </c>
      <c r="D10925" t="s">
        <v>17736</v>
      </c>
      <c r="E10925" t="s">
        <v>81</v>
      </c>
      <c r="F10925" t="s">
        <v>17734</v>
      </c>
      <c r="G10925">
        <v>16</v>
      </c>
      <c r="H10925">
        <v>0</v>
      </c>
      <c r="I10925">
        <v>0</v>
      </c>
      <c r="J10925">
        <v>0</v>
      </c>
      <c r="K10925">
        <v>0</v>
      </c>
      <c r="L10925">
        <v>0</v>
      </c>
      <c r="M10925">
        <v>0</v>
      </c>
      <c r="N10925">
        <v>0</v>
      </c>
      <c r="O10925">
        <v>0</v>
      </c>
      <c r="P10925">
        <v>0</v>
      </c>
      <c r="Q10925">
        <v>0</v>
      </c>
    </row>
    <row r="10926" spans="1:17" x14ac:dyDescent="0.2">
      <c r="A10926" t="s">
        <v>28664</v>
      </c>
      <c r="B10926" t="s">
        <v>88</v>
      </c>
      <c r="C10926" t="s">
        <v>147</v>
      </c>
      <c r="D10926" t="s">
        <v>17748</v>
      </c>
      <c r="E10926" t="s">
        <v>83</v>
      </c>
      <c r="F10926" t="s">
        <v>17749</v>
      </c>
      <c r="G10926">
        <v>0</v>
      </c>
      <c r="H10926">
        <v>0</v>
      </c>
      <c r="I10926">
        <v>0</v>
      </c>
      <c r="J10926">
        <v>0</v>
      </c>
      <c r="K10926">
        <v>0</v>
      </c>
      <c r="L10926">
        <v>0</v>
      </c>
      <c r="M10926">
        <v>0</v>
      </c>
      <c r="N10926">
        <v>1</v>
      </c>
      <c r="O10926">
        <v>1</v>
      </c>
      <c r="P10926">
        <v>0</v>
      </c>
      <c r="Q10926">
        <v>0</v>
      </c>
    </row>
    <row r="10927" spans="1:17" x14ac:dyDescent="0.2">
      <c r="A10927" t="s">
        <v>28665</v>
      </c>
      <c r="B10927" t="s">
        <v>88</v>
      </c>
      <c r="C10927" t="s">
        <v>147</v>
      </c>
      <c r="D10927" t="s">
        <v>17748</v>
      </c>
      <c r="E10927" t="s">
        <v>83</v>
      </c>
      <c r="F10927" t="s">
        <v>17734</v>
      </c>
      <c r="G10927">
        <v>1</v>
      </c>
      <c r="H10927">
        <v>0</v>
      </c>
      <c r="I10927">
        <v>0</v>
      </c>
      <c r="J10927">
        <v>0</v>
      </c>
      <c r="K10927">
        <v>0</v>
      </c>
      <c r="L10927">
        <v>0</v>
      </c>
      <c r="M10927">
        <v>0</v>
      </c>
      <c r="N10927">
        <v>0</v>
      </c>
      <c r="O10927">
        <v>0</v>
      </c>
      <c r="P10927">
        <v>0</v>
      </c>
      <c r="Q10927">
        <v>0</v>
      </c>
    </row>
    <row r="10928" spans="1:17" x14ac:dyDescent="0.2">
      <c r="A10928" t="s">
        <v>28666</v>
      </c>
      <c r="B10928" t="s">
        <v>88</v>
      </c>
      <c r="C10928" t="s">
        <v>147</v>
      </c>
      <c r="D10928" t="s">
        <v>17748</v>
      </c>
      <c r="E10928" t="s">
        <v>81</v>
      </c>
      <c r="F10928" t="s">
        <v>17749</v>
      </c>
      <c r="G10928">
        <v>0</v>
      </c>
      <c r="H10928">
        <v>0</v>
      </c>
      <c r="I10928">
        <v>0</v>
      </c>
      <c r="J10928">
        <v>0</v>
      </c>
      <c r="K10928">
        <v>0</v>
      </c>
      <c r="L10928">
        <v>0</v>
      </c>
      <c r="M10928">
        <v>0</v>
      </c>
      <c r="N10928">
        <v>2</v>
      </c>
      <c r="O10928">
        <v>2</v>
      </c>
      <c r="P10928">
        <v>0</v>
      </c>
      <c r="Q10928">
        <v>0</v>
      </c>
    </row>
    <row r="10929" spans="1:17" x14ac:dyDescent="0.2">
      <c r="A10929" t="s">
        <v>28667</v>
      </c>
      <c r="B10929" t="s">
        <v>88</v>
      </c>
      <c r="C10929" t="s">
        <v>147</v>
      </c>
      <c r="D10929" t="s">
        <v>17748</v>
      </c>
      <c r="E10929" t="s">
        <v>81</v>
      </c>
      <c r="F10929" t="s">
        <v>17734</v>
      </c>
      <c r="G10929">
        <v>2</v>
      </c>
      <c r="H10929">
        <v>0</v>
      </c>
      <c r="I10929">
        <v>0</v>
      </c>
      <c r="J10929">
        <v>0</v>
      </c>
      <c r="K10929">
        <v>0</v>
      </c>
      <c r="L10929">
        <v>0</v>
      </c>
      <c r="M10929">
        <v>0</v>
      </c>
      <c r="N10929">
        <v>0</v>
      </c>
      <c r="O10929">
        <v>0</v>
      </c>
      <c r="P10929">
        <v>0</v>
      </c>
      <c r="Q10929">
        <v>0</v>
      </c>
    </row>
    <row r="10930" spans="1:17" x14ac:dyDescent="0.2">
      <c r="A10930" t="s">
        <v>28668</v>
      </c>
      <c r="B10930" t="s">
        <v>88</v>
      </c>
      <c r="C10930" t="s">
        <v>147</v>
      </c>
      <c r="D10930" t="s">
        <v>17754</v>
      </c>
      <c r="E10930" t="s">
        <v>81</v>
      </c>
      <c r="F10930" t="s">
        <v>17734</v>
      </c>
      <c r="G10930">
        <v>1</v>
      </c>
      <c r="H10930">
        <v>0</v>
      </c>
      <c r="I10930">
        <v>0</v>
      </c>
      <c r="J10930">
        <v>0</v>
      </c>
      <c r="K10930">
        <v>0</v>
      </c>
      <c r="L10930">
        <v>0</v>
      </c>
      <c r="M10930">
        <v>0</v>
      </c>
      <c r="N10930">
        <v>0</v>
      </c>
      <c r="O10930">
        <v>0</v>
      </c>
      <c r="P10930">
        <v>0</v>
      </c>
      <c r="Q10930">
        <v>0</v>
      </c>
    </row>
    <row r="10931" spans="1:17" x14ac:dyDescent="0.2">
      <c r="A10931" t="s">
        <v>28669</v>
      </c>
      <c r="B10931" t="s">
        <v>88</v>
      </c>
      <c r="C10931" t="s">
        <v>148</v>
      </c>
      <c r="D10931" t="s">
        <v>17768</v>
      </c>
      <c r="E10931" t="s">
        <v>81</v>
      </c>
      <c r="F10931" t="s">
        <v>17734</v>
      </c>
      <c r="G10931">
        <v>1</v>
      </c>
      <c r="H10931">
        <v>0</v>
      </c>
      <c r="I10931">
        <v>0</v>
      </c>
      <c r="J10931">
        <v>0</v>
      </c>
      <c r="K10931">
        <v>0</v>
      </c>
      <c r="L10931">
        <v>0</v>
      </c>
      <c r="M10931">
        <v>0</v>
      </c>
      <c r="N10931">
        <v>0</v>
      </c>
      <c r="O10931">
        <v>0</v>
      </c>
      <c r="P10931">
        <v>0</v>
      </c>
      <c r="Q10931">
        <v>0</v>
      </c>
    </row>
    <row r="10932" spans="1:17" x14ac:dyDescent="0.2">
      <c r="A10932" t="s">
        <v>28670</v>
      </c>
      <c r="B10932" t="s">
        <v>88</v>
      </c>
      <c r="C10932" t="s">
        <v>148</v>
      </c>
      <c r="D10932" t="s">
        <v>17736</v>
      </c>
      <c r="E10932" t="s">
        <v>83</v>
      </c>
      <c r="F10932" t="s">
        <v>4929</v>
      </c>
      <c r="G10932">
        <v>0</v>
      </c>
      <c r="H10932">
        <v>12</v>
      </c>
      <c r="I10932">
        <v>0</v>
      </c>
      <c r="J10932">
        <v>12</v>
      </c>
      <c r="K10932">
        <v>0</v>
      </c>
      <c r="L10932">
        <v>0</v>
      </c>
      <c r="M10932">
        <v>0</v>
      </c>
      <c r="N10932">
        <v>0</v>
      </c>
      <c r="O10932">
        <v>0</v>
      </c>
      <c r="P10932">
        <v>0</v>
      </c>
      <c r="Q10932">
        <v>0</v>
      </c>
    </row>
    <row r="10933" spans="1:17" x14ac:dyDescent="0.2">
      <c r="A10933" t="s">
        <v>28671</v>
      </c>
      <c r="B10933" t="s">
        <v>88</v>
      </c>
      <c r="C10933" t="s">
        <v>148</v>
      </c>
      <c r="D10933" t="s">
        <v>17736</v>
      </c>
      <c r="E10933" t="s">
        <v>83</v>
      </c>
      <c r="F10933" t="s">
        <v>4931</v>
      </c>
      <c r="G10933">
        <v>0</v>
      </c>
      <c r="H10933">
        <v>12</v>
      </c>
      <c r="I10933">
        <v>0</v>
      </c>
      <c r="J10933">
        <v>12</v>
      </c>
      <c r="K10933">
        <v>0</v>
      </c>
      <c r="L10933">
        <v>0</v>
      </c>
      <c r="M10933">
        <v>0</v>
      </c>
      <c r="N10933">
        <v>0</v>
      </c>
      <c r="O10933">
        <v>0</v>
      </c>
      <c r="P10933">
        <v>0</v>
      </c>
      <c r="Q10933">
        <v>0</v>
      </c>
    </row>
    <row r="10934" spans="1:17" x14ac:dyDescent="0.2">
      <c r="A10934" t="s">
        <v>28672</v>
      </c>
      <c r="B10934" t="s">
        <v>88</v>
      </c>
      <c r="C10934" t="s">
        <v>148</v>
      </c>
      <c r="D10934" t="s">
        <v>17736</v>
      </c>
      <c r="E10934" t="s">
        <v>83</v>
      </c>
      <c r="F10934" t="s">
        <v>4933</v>
      </c>
      <c r="G10934">
        <v>0</v>
      </c>
      <c r="H10934">
        <v>0</v>
      </c>
      <c r="I10934">
        <v>0</v>
      </c>
      <c r="J10934">
        <v>0</v>
      </c>
      <c r="K10934">
        <v>0</v>
      </c>
      <c r="L10934">
        <v>0</v>
      </c>
      <c r="M10934">
        <v>12</v>
      </c>
      <c r="N10934">
        <v>0</v>
      </c>
      <c r="O10934">
        <v>0</v>
      </c>
      <c r="P10934">
        <v>0</v>
      </c>
      <c r="Q10934">
        <v>0</v>
      </c>
    </row>
    <row r="10935" spans="1:17" x14ac:dyDescent="0.2">
      <c r="A10935" t="s">
        <v>28673</v>
      </c>
      <c r="B10935" t="s">
        <v>88</v>
      </c>
      <c r="C10935" t="s">
        <v>148</v>
      </c>
      <c r="D10935" t="s">
        <v>17736</v>
      </c>
      <c r="E10935" t="s">
        <v>83</v>
      </c>
      <c r="F10935" t="s">
        <v>4935</v>
      </c>
      <c r="G10935">
        <v>0</v>
      </c>
      <c r="H10935">
        <v>12</v>
      </c>
      <c r="I10935">
        <v>0</v>
      </c>
      <c r="J10935">
        <v>12</v>
      </c>
      <c r="K10935">
        <v>0</v>
      </c>
      <c r="L10935">
        <v>0</v>
      </c>
      <c r="M10935">
        <v>0</v>
      </c>
      <c r="N10935">
        <v>0</v>
      </c>
      <c r="O10935">
        <v>0</v>
      </c>
      <c r="P10935">
        <v>0</v>
      </c>
      <c r="Q10935">
        <v>0</v>
      </c>
    </row>
    <row r="10936" spans="1:17" x14ac:dyDescent="0.2">
      <c r="A10936" t="s">
        <v>28674</v>
      </c>
      <c r="B10936" t="s">
        <v>88</v>
      </c>
      <c r="C10936" t="s">
        <v>148</v>
      </c>
      <c r="D10936" t="s">
        <v>17736</v>
      </c>
      <c r="E10936" t="s">
        <v>83</v>
      </c>
      <c r="F10936" t="s">
        <v>4937</v>
      </c>
      <c r="G10936">
        <v>0</v>
      </c>
      <c r="H10936">
        <v>12</v>
      </c>
      <c r="I10936">
        <v>0</v>
      </c>
      <c r="J10936">
        <v>12</v>
      </c>
      <c r="K10936">
        <v>0</v>
      </c>
      <c r="L10936">
        <v>0</v>
      </c>
      <c r="M10936">
        <v>0</v>
      </c>
      <c r="N10936">
        <v>0</v>
      </c>
      <c r="O10936">
        <v>0</v>
      </c>
      <c r="P10936">
        <v>0</v>
      </c>
      <c r="Q10936">
        <v>0</v>
      </c>
    </row>
    <row r="10937" spans="1:17" x14ac:dyDescent="0.2">
      <c r="A10937" t="s">
        <v>28675</v>
      </c>
      <c r="B10937" t="s">
        <v>88</v>
      </c>
      <c r="C10937" t="s">
        <v>148</v>
      </c>
      <c r="D10937" t="s">
        <v>17736</v>
      </c>
      <c r="E10937" t="s">
        <v>83</v>
      </c>
      <c r="F10937" t="s">
        <v>4939</v>
      </c>
      <c r="G10937">
        <v>0</v>
      </c>
      <c r="H10937">
        <v>0</v>
      </c>
      <c r="I10937">
        <v>0</v>
      </c>
      <c r="J10937">
        <v>0</v>
      </c>
      <c r="K10937">
        <v>0</v>
      </c>
      <c r="L10937">
        <v>0</v>
      </c>
      <c r="M10937">
        <v>12</v>
      </c>
      <c r="N10937">
        <v>0</v>
      </c>
      <c r="O10937">
        <v>0</v>
      </c>
      <c r="P10937">
        <v>0</v>
      </c>
      <c r="Q10937">
        <v>0</v>
      </c>
    </row>
    <row r="10938" spans="1:17" x14ac:dyDescent="0.2">
      <c r="A10938" t="s">
        <v>28676</v>
      </c>
      <c r="B10938" t="s">
        <v>88</v>
      </c>
      <c r="C10938" t="s">
        <v>148</v>
      </c>
      <c r="D10938" t="s">
        <v>17736</v>
      </c>
      <c r="E10938" t="s">
        <v>83</v>
      </c>
      <c r="F10938" t="s">
        <v>4941</v>
      </c>
      <c r="G10938">
        <v>0</v>
      </c>
      <c r="H10938">
        <v>12</v>
      </c>
      <c r="I10938">
        <v>0</v>
      </c>
      <c r="J10938">
        <v>12</v>
      </c>
      <c r="K10938">
        <v>0</v>
      </c>
      <c r="L10938">
        <v>0</v>
      </c>
      <c r="M10938">
        <v>0</v>
      </c>
      <c r="N10938">
        <v>0</v>
      </c>
      <c r="O10938">
        <v>0</v>
      </c>
      <c r="P10938">
        <v>0</v>
      </c>
      <c r="Q10938">
        <v>0</v>
      </c>
    </row>
    <row r="10939" spans="1:17" x14ac:dyDescent="0.2">
      <c r="A10939" t="s">
        <v>28677</v>
      </c>
      <c r="B10939" t="s">
        <v>88</v>
      </c>
      <c r="C10939" t="s">
        <v>148</v>
      </c>
      <c r="D10939" t="s">
        <v>17736</v>
      </c>
      <c r="E10939" t="s">
        <v>83</v>
      </c>
      <c r="F10939" t="s">
        <v>4943</v>
      </c>
      <c r="G10939">
        <v>0</v>
      </c>
      <c r="H10939">
        <v>0</v>
      </c>
      <c r="I10939">
        <v>0</v>
      </c>
      <c r="J10939">
        <v>0</v>
      </c>
      <c r="K10939">
        <v>0</v>
      </c>
      <c r="L10939">
        <v>0</v>
      </c>
      <c r="M10939">
        <v>12</v>
      </c>
      <c r="N10939">
        <v>0</v>
      </c>
      <c r="O10939">
        <v>0</v>
      </c>
      <c r="P10939">
        <v>0</v>
      </c>
      <c r="Q10939">
        <v>0</v>
      </c>
    </row>
    <row r="10940" spans="1:17" x14ac:dyDescent="0.2">
      <c r="A10940" t="s">
        <v>28678</v>
      </c>
      <c r="B10940" t="s">
        <v>88</v>
      </c>
      <c r="C10940" t="s">
        <v>148</v>
      </c>
      <c r="D10940" t="s">
        <v>17736</v>
      </c>
      <c r="E10940" t="s">
        <v>83</v>
      </c>
      <c r="F10940" t="s">
        <v>4925</v>
      </c>
      <c r="G10940">
        <v>0</v>
      </c>
      <c r="H10940">
        <v>0</v>
      </c>
      <c r="I10940">
        <v>0</v>
      </c>
      <c r="J10940">
        <v>0</v>
      </c>
      <c r="K10940">
        <v>0</v>
      </c>
      <c r="L10940">
        <v>0</v>
      </c>
      <c r="M10940">
        <v>0</v>
      </c>
      <c r="N10940">
        <v>12</v>
      </c>
      <c r="O10940">
        <v>12</v>
      </c>
      <c r="P10940">
        <v>0</v>
      </c>
      <c r="Q10940">
        <v>0</v>
      </c>
    </row>
    <row r="10941" spans="1:17" x14ac:dyDescent="0.2">
      <c r="A10941" t="s">
        <v>28679</v>
      </c>
      <c r="B10941" t="s">
        <v>88</v>
      </c>
      <c r="C10941" t="s">
        <v>148</v>
      </c>
      <c r="D10941" t="s">
        <v>17736</v>
      </c>
      <c r="E10941" t="s">
        <v>83</v>
      </c>
      <c r="F10941" t="s">
        <v>4927</v>
      </c>
      <c r="G10941">
        <v>0</v>
      </c>
      <c r="H10941">
        <v>0</v>
      </c>
      <c r="I10941">
        <v>0</v>
      </c>
      <c r="J10941">
        <v>0</v>
      </c>
      <c r="K10941">
        <v>0</v>
      </c>
      <c r="L10941">
        <v>0</v>
      </c>
      <c r="M10941">
        <v>0</v>
      </c>
      <c r="N10941">
        <v>11</v>
      </c>
      <c r="O10941">
        <v>11</v>
      </c>
      <c r="P10941">
        <v>0</v>
      </c>
      <c r="Q10941">
        <v>0</v>
      </c>
    </row>
    <row r="10942" spans="1:17" x14ac:dyDescent="0.2">
      <c r="A10942" t="s">
        <v>28680</v>
      </c>
      <c r="B10942" t="s">
        <v>88</v>
      </c>
      <c r="C10942" t="s">
        <v>148</v>
      </c>
      <c r="D10942" t="s">
        <v>17736</v>
      </c>
      <c r="E10942" t="s">
        <v>83</v>
      </c>
      <c r="F10942" t="s">
        <v>17734</v>
      </c>
      <c r="G10942">
        <v>12</v>
      </c>
      <c r="H10942">
        <v>0</v>
      </c>
      <c r="I10942">
        <v>0</v>
      </c>
      <c r="J10942">
        <v>0</v>
      </c>
      <c r="K10942">
        <v>0</v>
      </c>
      <c r="L10942">
        <v>0</v>
      </c>
      <c r="M10942">
        <v>0</v>
      </c>
      <c r="N10942">
        <v>0</v>
      </c>
      <c r="O10942">
        <v>0</v>
      </c>
      <c r="P10942">
        <v>0</v>
      </c>
      <c r="Q10942">
        <v>0</v>
      </c>
    </row>
    <row r="10943" spans="1:17" x14ac:dyDescent="0.2">
      <c r="A10943" t="s">
        <v>28681</v>
      </c>
      <c r="B10943" t="s">
        <v>88</v>
      </c>
      <c r="C10943" t="s">
        <v>148</v>
      </c>
      <c r="D10943" t="s">
        <v>17736</v>
      </c>
      <c r="E10943" t="s">
        <v>81</v>
      </c>
      <c r="F10943" t="s">
        <v>4929</v>
      </c>
      <c r="G10943">
        <v>0</v>
      </c>
      <c r="H10943">
        <v>9</v>
      </c>
      <c r="I10943">
        <v>0</v>
      </c>
      <c r="J10943">
        <v>9</v>
      </c>
      <c r="K10943">
        <v>0</v>
      </c>
      <c r="L10943">
        <v>0</v>
      </c>
      <c r="M10943">
        <v>0</v>
      </c>
      <c r="N10943">
        <v>0</v>
      </c>
      <c r="O10943">
        <v>0</v>
      </c>
      <c r="P10943">
        <v>0</v>
      </c>
      <c r="Q10943">
        <v>0</v>
      </c>
    </row>
    <row r="10944" spans="1:17" x14ac:dyDescent="0.2">
      <c r="A10944" t="s">
        <v>28682</v>
      </c>
      <c r="B10944" t="s">
        <v>88</v>
      </c>
      <c r="C10944" t="s">
        <v>148</v>
      </c>
      <c r="D10944" t="s">
        <v>17736</v>
      </c>
      <c r="E10944" t="s">
        <v>81</v>
      </c>
      <c r="F10944" t="s">
        <v>4931</v>
      </c>
      <c r="G10944">
        <v>0</v>
      </c>
      <c r="H10944">
        <v>9</v>
      </c>
      <c r="I10944">
        <v>0</v>
      </c>
      <c r="J10944">
        <v>9</v>
      </c>
      <c r="K10944">
        <v>0</v>
      </c>
      <c r="L10944">
        <v>0</v>
      </c>
      <c r="M10944">
        <v>0</v>
      </c>
      <c r="N10944">
        <v>0</v>
      </c>
      <c r="O10944">
        <v>0</v>
      </c>
      <c r="P10944">
        <v>0</v>
      </c>
      <c r="Q10944">
        <v>0</v>
      </c>
    </row>
    <row r="10945" spans="1:17" x14ac:dyDescent="0.2">
      <c r="A10945" t="s">
        <v>28683</v>
      </c>
      <c r="B10945" t="s">
        <v>88</v>
      </c>
      <c r="C10945" t="s">
        <v>212</v>
      </c>
      <c r="D10945" t="s">
        <v>17736</v>
      </c>
      <c r="E10945" t="s">
        <v>81</v>
      </c>
      <c r="F10945" t="s">
        <v>4935</v>
      </c>
      <c r="G10945">
        <v>0</v>
      </c>
      <c r="H10945">
        <v>12</v>
      </c>
      <c r="I10945">
        <v>0</v>
      </c>
      <c r="J10945">
        <v>11</v>
      </c>
      <c r="K10945">
        <v>1</v>
      </c>
      <c r="L10945">
        <v>0</v>
      </c>
      <c r="M10945">
        <v>0</v>
      </c>
      <c r="N10945">
        <v>0</v>
      </c>
      <c r="O10945">
        <v>0</v>
      </c>
      <c r="P10945">
        <v>0</v>
      </c>
      <c r="Q10945">
        <v>0</v>
      </c>
    </row>
    <row r="10946" spans="1:17" x14ac:dyDescent="0.2">
      <c r="A10946" t="s">
        <v>28684</v>
      </c>
      <c r="B10946" t="s">
        <v>88</v>
      </c>
      <c r="C10946" t="s">
        <v>212</v>
      </c>
      <c r="D10946" t="s">
        <v>17736</v>
      </c>
      <c r="E10946" t="s">
        <v>81</v>
      </c>
      <c r="F10946" t="s">
        <v>4937</v>
      </c>
      <c r="G10946">
        <v>0</v>
      </c>
      <c r="H10946">
        <v>12</v>
      </c>
      <c r="I10946">
        <v>0</v>
      </c>
      <c r="J10946">
        <v>11</v>
      </c>
      <c r="K10946">
        <v>1</v>
      </c>
      <c r="L10946">
        <v>0</v>
      </c>
      <c r="M10946">
        <v>0</v>
      </c>
      <c r="N10946">
        <v>0</v>
      </c>
      <c r="O10946">
        <v>0</v>
      </c>
      <c r="P10946">
        <v>0</v>
      </c>
      <c r="Q10946">
        <v>0</v>
      </c>
    </row>
    <row r="10947" spans="1:17" x14ac:dyDescent="0.2">
      <c r="A10947" t="s">
        <v>28685</v>
      </c>
      <c r="B10947" t="s">
        <v>88</v>
      </c>
      <c r="C10947" t="s">
        <v>212</v>
      </c>
      <c r="D10947" t="s">
        <v>17736</v>
      </c>
      <c r="E10947" t="s">
        <v>81</v>
      </c>
      <c r="F10947" t="s">
        <v>4939</v>
      </c>
      <c r="G10947">
        <v>0</v>
      </c>
      <c r="H10947">
        <v>0</v>
      </c>
      <c r="I10947">
        <v>0</v>
      </c>
      <c r="J10947">
        <v>0</v>
      </c>
      <c r="K10947">
        <v>0</v>
      </c>
      <c r="L10947">
        <v>0</v>
      </c>
      <c r="M10947">
        <v>12</v>
      </c>
      <c r="N10947">
        <v>0</v>
      </c>
      <c r="O10947">
        <v>0</v>
      </c>
      <c r="P10947">
        <v>0</v>
      </c>
      <c r="Q10947">
        <v>0</v>
      </c>
    </row>
    <row r="10948" spans="1:17" x14ac:dyDescent="0.2">
      <c r="A10948" t="s">
        <v>28686</v>
      </c>
      <c r="B10948" t="s">
        <v>88</v>
      </c>
      <c r="C10948" t="s">
        <v>212</v>
      </c>
      <c r="D10948" t="s">
        <v>17736</v>
      </c>
      <c r="E10948" t="s">
        <v>81</v>
      </c>
      <c r="F10948" t="s">
        <v>4941</v>
      </c>
      <c r="G10948">
        <v>0</v>
      </c>
      <c r="H10948">
        <v>12</v>
      </c>
      <c r="I10948">
        <v>0</v>
      </c>
      <c r="J10948">
        <v>11</v>
      </c>
      <c r="K10948">
        <v>1</v>
      </c>
      <c r="L10948">
        <v>0</v>
      </c>
      <c r="M10948">
        <v>0</v>
      </c>
      <c r="N10948">
        <v>0</v>
      </c>
      <c r="O10948">
        <v>0</v>
      </c>
      <c r="P10948">
        <v>0</v>
      </c>
      <c r="Q10948">
        <v>0</v>
      </c>
    </row>
    <row r="10949" spans="1:17" x14ac:dyDescent="0.2">
      <c r="A10949" t="s">
        <v>28687</v>
      </c>
      <c r="B10949" t="s">
        <v>88</v>
      </c>
      <c r="C10949" t="s">
        <v>212</v>
      </c>
      <c r="D10949" t="s">
        <v>17736</v>
      </c>
      <c r="E10949" t="s">
        <v>81</v>
      </c>
      <c r="F10949" t="s">
        <v>4943</v>
      </c>
      <c r="G10949">
        <v>0</v>
      </c>
      <c r="H10949">
        <v>0</v>
      </c>
      <c r="I10949">
        <v>0</v>
      </c>
      <c r="J10949">
        <v>0</v>
      </c>
      <c r="K10949">
        <v>0</v>
      </c>
      <c r="L10949">
        <v>0</v>
      </c>
      <c r="M10949">
        <v>12</v>
      </c>
      <c r="N10949">
        <v>0</v>
      </c>
      <c r="O10949">
        <v>0</v>
      </c>
      <c r="P10949">
        <v>0</v>
      </c>
      <c r="Q10949">
        <v>0</v>
      </c>
    </row>
    <row r="10950" spans="1:17" x14ac:dyDescent="0.2">
      <c r="A10950" t="s">
        <v>28688</v>
      </c>
      <c r="B10950" t="s">
        <v>88</v>
      </c>
      <c r="C10950" t="s">
        <v>212</v>
      </c>
      <c r="D10950" t="s">
        <v>17736</v>
      </c>
      <c r="E10950" t="s">
        <v>81</v>
      </c>
      <c r="F10950" t="s">
        <v>4925</v>
      </c>
      <c r="G10950">
        <v>0</v>
      </c>
      <c r="H10950">
        <v>0</v>
      </c>
      <c r="I10950">
        <v>0</v>
      </c>
      <c r="J10950">
        <v>0</v>
      </c>
      <c r="K10950">
        <v>0</v>
      </c>
      <c r="L10950">
        <v>0</v>
      </c>
      <c r="M10950">
        <v>0</v>
      </c>
      <c r="N10950">
        <v>12</v>
      </c>
      <c r="O10950">
        <v>12</v>
      </c>
      <c r="P10950">
        <v>0</v>
      </c>
      <c r="Q10950">
        <v>0</v>
      </c>
    </row>
    <row r="10951" spans="1:17" x14ac:dyDescent="0.2">
      <c r="A10951" t="s">
        <v>28689</v>
      </c>
      <c r="B10951" t="s">
        <v>88</v>
      </c>
      <c r="C10951" t="s">
        <v>212</v>
      </c>
      <c r="D10951" t="s">
        <v>17736</v>
      </c>
      <c r="E10951" t="s">
        <v>81</v>
      </c>
      <c r="F10951" t="s">
        <v>4927</v>
      </c>
      <c r="G10951">
        <v>0</v>
      </c>
      <c r="H10951">
        <v>0</v>
      </c>
      <c r="I10951">
        <v>0</v>
      </c>
      <c r="J10951">
        <v>0</v>
      </c>
      <c r="K10951">
        <v>0</v>
      </c>
      <c r="L10951">
        <v>0</v>
      </c>
      <c r="M10951">
        <v>0</v>
      </c>
      <c r="N10951">
        <v>10</v>
      </c>
      <c r="O10951">
        <v>10</v>
      </c>
      <c r="P10951">
        <v>0</v>
      </c>
      <c r="Q10951">
        <v>0</v>
      </c>
    </row>
    <row r="10952" spans="1:17" x14ac:dyDescent="0.2">
      <c r="A10952" t="s">
        <v>28690</v>
      </c>
      <c r="B10952" t="s">
        <v>88</v>
      </c>
      <c r="C10952" t="s">
        <v>212</v>
      </c>
      <c r="D10952" t="s">
        <v>17736</v>
      </c>
      <c r="E10952" t="s">
        <v>81</v>
      </c>
      <c r="F10952" t="s">
        <v>17734</v>
      </c>
      <c r="G10952">
        <v>12</v>
      </c>
      <c r="H10952">
        <v>0</v>
      </c>
      <c r="I10952">
        <v>0</v>
      </c>
      <c r="J10952">
        <v>0</v>
      </c>
      <c r="K10952">
        <v>0</v>
      </c>
      <c r="L10952">
        <v>0</v>
      </c>
      <c r="M10952">
        <v>0</v>
      </c>
      <c r="N10952">
        <v>0</v>
      </c>
      <c r="O10952">
        <v>0</v>
      </c>
      <c r="P10952">
        <v>0</v>
      </c>
      <c r="Q10952">
        <v>0</v>
      </c>
    </row>
    <row r="10953" spans="1:17" x14ac:dyDescent="0.2">
      <c r="A10953" t="s">
        <v>28691</v>
      </c>
      <c r="B10953" t="s">
        <v>88</v>
      </c>
      <c r="C10953" t="s">
        <v>212</v>
      </c>
      <c r="D10953" t="s">
        <v>17748</v>
      </c>
      <c r="E10953" t="s">
        <v>83</v>
      </c>
      <c r="F10953" t="s">
        <v>17749</v>
      </c>
      <c r="G10953">
        <v>0</v>
      </c>
      <c r="H10953">
        <v>0</v>
      </c>
      <c r="I10953">
        <v>0</v>
      </c>
      <c r="J10953">
        <v>0</v>
      </c>
      <c r="K10953">
        <v>0</v>
      </c>
      <c r="L10953">
        <v>0</v>
      </c>
      <c r="M10953">
        <v>0</v>
      </c>
      <c r="N10953">
        <v>3</v>
      </c>
      <c r="O10953">
        <v>3</v>
      </c>
      <c r="P10953">
        <v>0</v>
      </c>
      <c r="Q10953">
        <v>0</v>
      </c>
    </row>
    <row r="10954" spans="1:17" x14ac:dyDescent="0.2">
      <c r="A10954" t="s">
        <v>28692</v>
      </c>
      <c r="B10954" t="s">
        <v>88</v>
      </c>
      <c r="C10954" t="s">
        <v>212</v>
      </c>
      <c r="D10954" t="s">
        <v>17748</v>
      </c>
      <c r="E10954" t="s">
        <v>83</v>
      </c>
      <c r="F10954" t="s">
        <v>17734</v>
      </c>
      <c r="G10954">
        <v>3</v>
      </c>
      <c r="H10954">
        <v>0</v>
      </c>
      <c r="I10954">
        <v>0</v>
      </c>
      <c r="J10954">
        <v>0</v>
      </c>
      <c r="K10954">
        <v>0</v>
      </c>
      <c r="L10954">
        <v>0</v>
      </c>
      <c r="M10954">
        <v>0</v>
      </c>
      <c r="N10954">
        <v>0</v>
      </c>
      <c r="O10954">
        <v>0</v>
      </c>
      <c r="P10954">
        <v>0</v>
      </c>
      <c r="Q10954">
        <v>0</v>
      </c>
    </row>
    <row r="10955" spans="1:17" x14ac:dyDescent="0.2">
      <c r="A10955" t="s">
        <v>28693</v>
      </c>
      <c r="B10955" t="s">
        <v>88</v>
      </c>
      <c r="C10955" t="s">
        <v>212</v>
      </c>
      <c r="D10955" t="s">
        <v>17748</v>
      </c>
      <c r="E10955" t="s">
        <v>81</v>
      </c>
      <c r="F10955" t="s">
        <v>17749</v>
      </c>
      <c r="G10955">
        <v>0</v>
      </c>
      <c r="H10955">
        <v>0</v>
      </c>
      <c r="I10955">
        <v>0</v>
      </c>
      <c r="J10955">
        <v>0</v>
      </c>
      <c r="K10955">
        <v>0</v>
      </c>
      <c r="L10955">
        <v>0</v>
      </c>
      <c r="M10955">
        <v>0</v>
      </c>
      <c r="N10955">
        <v>5</v>
      </c>
      <c r="O10955">
        <v>4</v>
      </c>
      <c r="P10955">
        <v>1</v>
      </c>
      <c r="Q10955">
        <v>0</v>
      </c>
    </row>
    <row r="10956" spans="1:17" x14ac:dyDescent="0.2">
      <c r="A10956" t="s">
        <v>28694</v>
      </c>
      <c r="B10956" t="s">
        <v>88</v>
      </c>
      <c r="C10956" t="s">
        <v>212</v>
      </c>
      <c r="D10956" t="s">
        <v>17748</v>
      </c>
      <c r="E10956" t="s">
        <v>81</v>
      </c>
      <c r="F10956" t="s">
        <v>17734</v>
      </c>
      <c r="G10956">
        <v>5</v>
      </c>
      <c r="H10956">
        <v>0</v>
      </c>
      <c r="I10956">
        <v>0</v>
      </c>
      <c r="J10956">
        <v>0</v>
      </c>
      <c r="K10956">
        <v>0</v>
      </c>
      <c r="L10956">
        <v>0</v>
      </c>
      <c r="M10956">
        <v>0</v>
      </c>
      <c r="N10956">
        <v>0</v>
      </c>
      <c r="O10956">
        <v>0</v>
      </c>
      <c r="P10956">
        <v>0</v>
      </c>
      <c r="Q10956">
        <v>0</v>
      </c>
    </row>
    <row r="10957" spans="1:17" x14ac:dyDescent="0.2">
      <c r="A10957" t="s">
        <v>28695</v>
      </c>
      <c r="B10957" t="s">
        <v>88</v>
      </c>
      <c r="C10957" t="s">
        <v>212</v>
      </c>
      <c r="D10957" t="s">
        <v>17754</v>
      </c>
      <c r="E10957" t="s">
        <v>81</v>
      </c>
      <c r="F10957" t="s">
        <v>17734</v>
      </c>
      <c r="G10957">
        <v>1</v>
      </c>
      <c r="H10957">
        <v>0</v>
      </c>
      <c r="I10957">
        <v>0</v>
      </c>
      <c r="J10957">
        <v>0</v>
      </c>
      <c r="K10957">
        <v>0</v>
      </c>
      <c r="L10957">
        <v>0</v>
      </c>
      <c r="M10957">
        <v>0</v>
      </c>
      <c r="N10957">
        <v>0</v>
      </c>
      <c r="O10957">
        <v>0</v>
      </c>
      <c r="P10957">
        <v>0</v>
      </c>
      <c r="Q10957">
        <v>0</v>
      </c>
    </row>
    <row r="10958" spans="1:17" x14ac:dyDescent="0.2">
      <c r="A10958" t="s">
        <v>28696</v>
      </c>
      <c r="B10958" t="s">
        <v>88</v>
      </c>
      <c r="C10958" t="s">
        <v>213</v>
      </c>
      <c r="D10958" t="s">
        <v>17736</v>
      </c>
      <c r="E10958" t="s">
        <v>83</v>
      </c>
      <c r="F10958" t="s">
        <v>4929</v>
      </c>
      <c r="G10958">
        <v>0</v>
      </c>
      <c r="H10958">
        <v>9</v>
      </c>
      <c r="I10958">
        <v>0</v>
      </c>
      <c r="J10958">
        <v>8</v>
      </c>
      <c r="K10958">
        <v>1</v>
      </c>
      <c r="L10958">
        <v>0</v>
      </c>
      <c r="M10958">
        <v>0</v>
      </c>
      <c r="N10958">
        <v>0</v>
      </c>
      <c r="O10958">
        <v>0</v>
      </c>
      <c r="P10958">
        <v>0</v>
      </c>
      <c r="Q10958">
        <v>0</v>
      </c>
    </row>
    <row r="10959" spans="1:17" x14ac:dyDescent="0.2">
      <c r="A10959" t="s">
        <v>28697</v>
      </c>
      <c r="B10959" t="s">
        <v>88</v>
      </c>
      <c r="C10959" t="s">
        <v>213</v>
      </c>
      <c r="D10959" t="s">
        <v>17736</v>
      </c>
      <c r="E10959" t="s">
        <v>83</v>
      </c>
      <c r="F10959" t="s">
        <v>4931</v>
      </c>
      <c r="G10959">
        <v>0</v>
      </c>
      <c r="H10959">
        <v>9</v>
      </c>
      <c r="I10959">
        <v>0</v>
      </c>
      <c r="J10959">
        <v>8</v>
      </c>
      <c r="K10959">
        <v>1</v>
      </c>
      <c r="L10959">
        <v>0</v>
      </c>
      <c r="M10959">
        <v>0</v>
      </c>
      <c r="N10959">
        <v>0</v>
      </c>
      <c r="O10959">
        <v>0</v>
      </c>
      <c r="P10959">
        <v>0</v>
      </c>
      <c r="Q10959">
        <v>0</v>
      </c>
    </row>
    <row r="10960" spans="1:17" x14ac:dyDescent="0.2">
      <c r="A10960" t="s">
        <v>28698</v>
      </c>
      <c r="B10960" t="s">
        <v>88</v>
      </c>
      <c r="C10960" t="s">
        <v>213</v>
      </c>
      <c r="D10960" t="s">
        <v>17736</v>
      </c>
      <c r="E10960" t="s">
        <v>83</v>
      </c>
      <c r="F10960" t="s">
        <v>4933</v>
      </c>
      <c r="G10960">
        <v>0</v>
      </c>
      <c r="H10960">
        <v>0</v>
      </c>
      <c r="I10960">
        <v>0</v>
      </c>
      <c r="J10960">
        <v>0</v>
      </c>
      <c r="K10960">
        <v>0</v>
      </c>
      <c r="L10960">
        <v>0</v>
      </c>
      <c r="M10960">
        <v>9</v>
      </c>
      <c r="N10960">
        <v>0</v>
      </c>
      <c r="O10960">
        <v>0</v>
      </c>
      <c r="P10960">
        <v>0</v>
      </c>
      <c r="Q10960">
        <v>0</v>
      </c>
    </row>
    <row r="10961" spans="1:17" x14ac:dyDescent="0.2">
      <c r="A10961" t="s">
        <v>28699</v>
      </c>
      <c r="B10961" t="s">
        <v>88</v>
      </c>
      <c r="C10961" t="s">
        <v>213</v>
      </c>
      <c r="D10961" t="s">
        <v>17736</v>
      </c>
      <c r="E10961" t="s">
        <v>83</v>
      </c>
      <c r="F10961" t="s">
        <v>4935</v>
      </c>
      <c r="G10961">
        <v>0</v>
      </c>
      <c r="H10961">
        <v>9</v>
      </c>
      <c r="I10961">
        <v>0</v>
      </c>
      <c r="J10961">
        <v>8</v>
      </c>
      <c r="K10961">
        <v>1</v>
      </c>
      <c r="L10961">
        <v>0</v>
      </c>
      <c r="M10961">
        <v>0</v>
      </c>
      <c r="N10961">
        <v>0</v>
      </c>
      <c r="O10961">
        <v>0</v>
      </c>
      <c r="P10961">
        <v>0</v>
      </c>
      <c r="Q10961">
        <v>0</v>
      </c>
    </row>
    <row r="10962" spans="1:17" x14ac:dyDescent="0.2">
      <c r="A10962" t="s">
        <v>28700</v>
      </c>
      <c r="B10962" t="s">
        <v>88</v>
      </c>
      <c r="C10962" t="s">
        <v>213</v>
      </c>
      <c r="D10962" t="s">
        <v>17736</v>
      </c>
      <c r="E10962" t="s">
        <v>83</v>
      </c>
      <c r="F10962" t="s">
        <v>4937</v>
      </c>
      <c r="G10962">
        <v>0</v>
      </c>
      <c r="H10962">
        <v>9</v>
      </c>
      <c r="I10962">
        <v>0</v>
      </c>
      <c r="J10962">
        <v>8</v>
      </c>
      <c r="K10962">
        <v>1</v>
      </c>
      <c r="L10962">
        <v>0</v>
      </c>
      <c r="M10962">
        <v>0</v>
      </c>
      <c r="N10962">
        <v>0</v>
      </c>
      <c r="O10962">
        <v>0</v>
      </c>
      <c r="P10962">
        <v>0</v>
      </c>
      <c r="Q10962">
        <v>0</v>
      </c>
    </row>
    <row r="10963" spans="1:17" x14ac:dyDescent="0.2">
      <c r="A10963" t="s">
        <v>28701</v>
      </c>
      <c r="B10963" t="s">
        <v>88</v>
      </c>
      <c r="C10963" t="s">
        <v>213</v>
      </c>
      <c r="D10963" t="s">
        <v>17736</v>
      </c>
      <c r="E10963" t="s">
        <v>83</v>
      </c>
      <c r="F10963" t="s">
        <v>4939</v>
      </c>
      <c r="G10963">
        <v>0</v>
      </c>
      <c r="H10963">
        <v>0</v>
      </c>
      <c r="I10963">
        <v>0</v>
      </c>
      <c r="J10963">
        <v>0</v>
      </c>
      <c r="K10963">
        <v>0</v>
      </c>
      <c r="L10963">
        <v>0</v>
      </c>
      <c r="M10963">
        <v>9</v>
      </c>
      <c r="N10963">
        <v>0</v>
      </c>
      <c r="O10963">
        <v>0</v>
      </c>
      <c r="P10963">
        <v>0</v>
      </c>
      <c r="Q10963">
        <v>0</v>
      </c>
    </row>
    <row r="10964" spans="1:17" x14ac:dyDescent="0.2">
      <c r="A10964" t="s">
        <v>28702</v>
      </c>
      <c r="B10964" t="s">
        <v>88</v>
      </c>
      <c r="C10964" t="s">
        <v>213</v>
      </c>
      <c r="D10964" t="s">
        <v>17736</v>
      </c>
      <c r="E10964" t="s">
        <v>83</v>
      </c>
      <c r="F10964" t="s">
        <v>4941</v>
      </c>
      <c r="G10964">
        <v>0</v>
      </c>
      <c r="H10964">
        <v>9</v>
      </c>
      <c r="I10964">
        <v>0</v>
      </c>
      <c r="J10964">
        <v>8</v>
      </c>
      <c r="K10964">
        <v>1</v>
      </c>
      <c r="L10964">
        <v>0</v>
      </c>
      <c r="M10964">
        <v>0</v>
      </c>
      <c r="N10964">
        <v>0</v>
      </c>
      <c r="O10964">
        <v>0</v>
      </c>
      <c r="P10964">
        <v>0</v>
      </c>
      <c r="Q10964">
        <v>0</v>
      </c>
    </row>
    <row r="10965" spans="1:17" x14ac:dyDescent="0.2">
      <c r="A10965" t="s">
        <v>28703</v>
      </c>
      <c r="B10965" t="s">
        <v>88</v>
      </c>
      <c r="C10965" t="s">
        <v>213</v>
      </c>
      <c r="D10965" t="s">
        <v>17736</v>
      </c>
      <c r="E10965" t="s">
        <v>83</v>
      </c>
      <c r="F10965" t="s">
        <v>4943</v>
      </c>
      <c r="G10965">
        <v>0</v>
      </c>
      <c r="H10965">
        <v>0</v>
      </c>
      <c r="I10965">
        <v>0</v>
      </c>
      <c r="J10965">
        <v>0</v>
      </c>
      <c r="K10965">
        <v>0</v>
      </c>
      <c r="L10965">
        <v>0</v>
      </c>
      <c r="M10965">
        <v>9</v>
      </c>
      <c r="N10965">
        <v>0</v>
      </c>
      <c r="O10965">
        <v>0</v>
      </c>
      <c r="P10965">
        <v>0</v>
      </c>
      <c r="Q10965">
        <v>0</v>
      </c>
    </row>
    <row r="10966" spans="1:17" x14ac:dyDescent="0.2">
      <c r="A10966" t="s">
        <v>28704</v>
      </c>
      <c r="B10966" t="s">
        <v>88</v>
      </c>
      <c r="C10966" t="s">
        <v>213</v>
      </c>
      <c r="D10966" t="s">
        <v>17736</v>
      </c>
      <c r="E10966" t="s">
        <v>83</v>
      </c>
      <c r="F10966" t="s">
        <v>4925</v>
      </c>
      <c r="G10966">
        <v>0</v>
      </c>
      <c r="H10966">
        <v>0</v>
      </c>
      <c r="I10966">
        <v>0</v>
      </c>
      <c r="J10966">
        <v>0</v>
      </c>
      <c r="K10966">
        <v>0</v>
      </c>
      <c r="L10966">
        <v>0</v>
      </c>
      <c r="M10966">
        <v>0</v>
      </c>
      <c r="N10966">
        <v>9</v>
      </c>
      <c r="O10966">
        <v>9</v>
      </c>
      <c r="P10966">
        <v>0</v>
      </c>
      <c r="Q10966">
        <v>0</v>
      </c>
    </row>
    <row r="10967" spans="1:17" x14ac:dyDescent="0.2">
      <c r="A10967" t="s">
        <v>28705</v>
      </c>
      <c r="B10967" t="s">
        <v>88</v>
      </c>
      <c r="C10967" t="s">
        <v>213</v>
      </c>
      <c r="D10967" t="s">
        <v>17736</v>
      </c>
      <c r="E10967" t="s">
        <v>83</v>
      </c>
      <c r="F10967" t="s">
        <v>4927</v>
      </c>
      <c r="G10967">
        <v>0</v>
      </c>
      <c r="H10967">
        <v>0</v>
      </c>
      <c r="I10967">
        <v>0</v>
      </c>
      <c r="J10967">
        <v>0</v>
      </c>
      <c r="K10967">
        <v>0</v>
      </c>
      <c r="L10967">
        <v>0</v>
      </c>
      <c r="M10967">
        <v>0</v>
      </c>
      <c r="N10967">
        <v>9</v>
      </c>
      <c r="O10967">
        <v>9</v>
      </c>
      <c r="P10967">
        <v>0</v>
      </c>
      <c r="Q10967">
        <v>0</v>
      </c>
    </row>
    <row r="10968" spans="1:17" x14ac:dyDescent="0.2">
      <c r="A10968" t="s">
        <v>28706</v>
      </c>
      <c r="B10968" t="s">
        <v>88</v>
      </c>
      <c r="C10968" t="s">
        <v>213</v>
      </c>
      <c r="D10968" t="s">
        <v>17736</v>
      </c>
      <c r="E10968" t="s">
        <v>83</v>
      </c>
      <c r="F10968" t="s">
        <v>17734</v>
      </c>
      <c r="G10968">
        <v>9</v>
      </c>
      <c r="H10968">
        <v>0</v>
      </c>
      <c r="I10968">
        <v>0</v>
      </c>
      <c r="J10968">
        <v>0</v>
      </c>
      <c r="K10968">
        <v>0</v>
      </c>
      <c r="L10968">
        <v>0</v>
      </c>
      <c r="M10968">
        <v>0</v>
      </c>
      <c r="N10968">
        <v>0</v>
      </c>
      <c r="O10968">
        <v>0</v>
      </c>
      <c r="P10968">
        <v>0</v>
      </c>
      <c r="Q10968">
        <v>0</v>
      </c>
    </row>
    <row r="10969" spans="1:17" x14ac:dyDescent="0.2">
      <c r="A10969" t="s">
        <v>28707</v>
      </c>
      <c r="B10969" t="s">
        <v>88</v>
      </c>
      <c r="C10969" t="s">
        <v>213</v>
      </c>
      <c r="D10969" t="s">
        <v>17736</v>
      </c>
      <c r="E10969" t="s">
        <v>81</v>
      </c>
      <c r="F10969" t="s">
        <v>4929</v>
      </c>
      <c r="G10969">
        <v>0</v>
      </c>
      <c r="H10969">
        <v>6</v>
      </c>
      <c r="I10969">
        <v>0</v>
      </c>
      <c r="J10969">
        <v>6</v>
      </c>
      <c r="K10969">
        <v>0</v>
      </c>
      <c r="L10969">
        <v>0</v>
      </c>
      <c r="M10969">
        <v>0</v>
      </c>
      <c r="N10969">
        <v>0</v>
      </c>
      <c r="O10969">
        <v>0</v>
      </c>
      <c r="P10969">
        <v>0</v>
      </c>
      <c r="Q10969">
        <v>0</v>
      </c>
    </row>
    <row r="10970" spans="1:17" x14ac:dyDescent="0.2">
      <c r="A10970" t="s">
        <v>28708</v>
      </c>
      <c r="B10970" t="s">
        <v>88</v>
      </c>
      <c r="C10970" t="s">
        <v>213</v>
      </c>
      <c r="D10970" t="s">
        <v>17736</v>
      </c>
      <c r="E10970" t="s">
        <v>81</v>
      </c>
      <c r="F10970" t="s">
        <v>4931</v>
      </c>
      <c r="G10970">
        <v>0</v>
      </c>
      <c r="H10970">
        <v>6</v>
      </c>
      <c r="I10970">
        <v>0</v>
      </c>
      <c r="J10970">
        <v>6</v>
      </c>
      <c r="K10970">
        <v>0</v>
      </c>
      <c r="L10970">
        <v>0</v>
      </c>
      <c r="M10970">
        <v>0</v>
      </c>
      <c r="N10970">
        <v>0</v>
      </c>
      <c r="O10970">
        <v>0</v>
      </c>
      <c r="P10970">
        <v>0</v>
      </c>
      <c r="Q10970">
        <v>0</v>
      </c>
    </row>
    <row r="10971" spans="1:17" x14ac:dyDescent="0.2">
      <c r="A10971" t="s">
        <v>28709</v>
      </c>
      <c r="B10971" t="s">
        <v>88</v>
      </c>
      <c r="C10971" t="s">
        <v>213</v>
      </c>
      <c r="D10971" t="s">
        <v>17736</v>
      </c>
      <c r="E10971" t="s">
        <v>81</v>
      </c>
      <c r="F10971" t="s">
        <v>4933</v>
      </c>
      <c r="G10971">
        <v>0</v>
      </c>
      <c r="H10971">
        <v>0</v>
      </c>
      <c r="I10971">
        <v>0</v>
      </c>
      <c r="J10971">
        <v>0</v>
      </c>
      <c r="K10971">
        <v>0</v>
      </c>
      <c r="L10971">
        <v>0</v>
      </c>
      <c r="M10971">
        <v>6</v>
      </c>
      <c r="N10971">
        <v>0</v>
      </c>
      <c r="O10971">
        <v>0</v>
      </c>
      <c r="P10971">
        <v>0</v>
      </c>
      <c r="Q10971">
        <v>0</v>
      </c>
    </row>
    <row r="10972" spans="1:17" x14ac:dyDescent="0.2">
      <c r="A10972" t="s">
        <v>28710</v>
      </c>
      <c r="B10972" t="s">
        <v>88</v>
      </c>
      <c r="C10972" t="s">
        <v>213</v>
      </c>
      <c r="D10972" t="s">
        <v>17736</v>
      </c>
      <c r="E10972" t="s">
        <v>81</v>
      </c>
      <c r="F10972" t="s">
        <v>4935</v>
      </c>
      <c r="G10972">
        <v>0</v>
      </c>
      <c r="H10972">
        <v>6</v>
      </c>
      <c r="I10972">
        <v>0</v>
      </c>
      <c r="J10972">
        <v>6</v>
      </c>
      <c r="K10972">
        <v>0</v>
      </c>
      <c r="L10972">
        <v>0</v>
      </c>
      <c r="M10972">
        <v>0</v>
      </c>
      <c r="N10972">
        <v>0</v>
      </c>
      <c r="O10972">
        <v>0</v>
      </c>
      <c r="P10972">
        <v>0</v>
      </c>
      <c r="Q10972">
        <v>0</v>
      </c>
    </row>
    <row r="10973" spans="1:17" x14ac:dyDescent="0.2">
      <c r="A10973" t="s">
        <v>28711</v>
      </c>
      <c r="B10973" t="s">
        <v>88</v>
      </c>
      <c r="C10973" t="s">
        <v>213</v>
      </c>
      <c r="D10973" t="s">
        <v>17736</v>
      </c>
      <c r="E10973" t="s">
        <v>81</v>
      </c>
      <c r="F10973" t="s">
        <v>4937</v>
      </c>
      <c r="G10973">
        <v>0</v>
      </c>
      <c r="H10973">
        <v>6</v>
      </c>
      <c r="I10973">
        <v>0</v>
      </c>
      <c r="J10973">
        <v>6</v>
      </c>
      <c r="K10973">
        <v>0</v>
      </c>
      <c r="L10973">
        <v>0</v>
      </c>
      <c r="M10973">
        <v>0</v>
      </c>
      <c r="N10973">
        <v>0</v>
      </c>
      <c r="O10973">
        <v>0</v>
      </c>
      <c r="P10973">
        <v>0</v>
      </c>
      <c r="Q10973">
        <v>0</v>
      </c>
    </row>
    <row r="10974" spans="1:17" x14ac:dyDescent="0.2">
      <c r="A10974" t="s">
        <v>28712</v>
      </c>
      <c r="B10974" t="s">
        <v>88</v>
      </c>
      <c r="C10974" t="s">
        <v>213</v>
      </c>
      <c r="D10974" t="s">
        <v>17736</v>
      </c>
      <c r="E10974" t="s">
        <v>81</v>
      </c>
      <c r="F10974" t="s">
        <v>4939</v>
      </c>
      <c r="G10974">
        <v>0</v>
      </c>
      <c r="H10974">
        <v>0</v>
      </c>
      <c r="I10974">
        <v>0</v>
      </c>
      <c r="J10974">
        <v>0</v>
      </c>
      <c r="K10974">
        <v>0</v>
      </c>
      <c r="L10974">
        <v>0</v>
      </c>
      <c r="M10974">
        <v>6</v>
      </c>
      <c r="N10974">
        <v>0</v>
      </c>
      <c r="O10974">
        <v>0</v>
      </c>
      <c r="P10974">
        <v>0</v>
      </c>
      <c r="Q10974">
        <v>0</v>
      </c>
    </row>
    <row r="10975" spans="1:17" x14ac:dyDescent="0.2">
      <c r="A10975" t="s">
        <v>28713</v>
      </c>
      <c r="B10975" t="s">
        <v>86</v>
      </c>
      <c r="C10975" t="s">
        <v>148</v>
      </c>
      <c r="D10975" t="s">
        <v>17736</v>
      </c>
      <c r="E10975" t="s">
        <v>81</v>
      </c>
      <c r="F10975" t="s">
        <v>4931</v>
      </c>
      <c r="G10975">
        <v>0</v>
      </c>
      <c r="H10975">
        <v>21</v>
      </c>
      <c r="I10975">
        <v>2</v>
      </c>
      <c r="J10975">
        <v>19</v>
      </c>
      <c r="K10975">
        <v>0</v>
      </c>
      <c r="L10975">
        <v>0</v>
      </c>
      <c r="M10975">
        <v>0</v>
      </c>
      <c r="N10975">
        <v>0</v>
      </c>
      <c r="O10975">
        <v>0</v>
      </c>
      <c r="P10975">
        <v>0</v>
      </c>
      <c r="Q10975">
        <v>0</v>
      </c>
    </row>
    <row r="10976" spans="1:17" x14ac:dyDescent="0.2">
      <c r="A10976" t="s">
        <v>28714</v>
      </c>
      <c r="B10976" t="s">
        <v>86</v>
      </c>
      <c r="C10976" t="s">
        <v>148</v>
      </c>
      <c r="D10976" t="s">
        <v>17736</v>
      </c>
      <c r="E10976" t="s">
        <v>81</v>
      </c>
      <c r="F10976" t="s">
        <v>4933</v>
      </c>
      <c r="G10976">
        <v>0</v>
      </c>
      <c r="H10976">
        <v>0</v>
      </c>
      <c r="I10976">
        <v>0</v>
      </c>
      <c r="J10976">
        <v>0</v>
      </c>
      <c r="K10976">
        <v>0</v>
      </c>
      <c r="L10976">
        <v>0</v>
      </c>
      <c r="M10976">
        <v>21</v>
      </c>
      <c r="N10976">
        <v>0</v>
      </c>
      <c r="O10976">
        <v>0</v>
      </c>
      <c r="P10976">
        <v>0</v>
      </c>
      <c r="Q10976">
        <v>0</v>
      </c>
    </row>
    <row r="10977" spans="1:17" x14ac:dyDescent="0.2">
      <c r="A10977" t="s">
        <v>28715</v>
      </c>
      <c r="B10977" t="s">
        <v>86</v>
      </c>
      <c r="C10977" t="s">
        <v>148</v>
      </c>
      <c r="D10977" t="s">
        <v>17736</v>
      </c>
      <c r="E10977" t="s">
        <v>81</v>
      </c>
      <c r="F10977" t="s">
        <v>4935</v>
      </c>
      <c r="G10977">
        <v>0</v>
      </c>
      <c r="H10977">
        <v>21</v>
      </c>
      <c r="I10977">
        <v>2</v>
      </c>
      <c r="J10977">
        <v>19</v>
      </c>
      <c r="K10977">
        <v>0</v>
      </c>
      <c r="L10977">
        <v>0</v>
      </c>
      <c r="M10977">
        <v>0</v>
      </c>
      <c r="N10977">
        <v>0</v>
      </c>
      <c r="O10977">
        <v>0</v>
      </c>
      <c r="P10977">
        <v>0</v>
      </c>
      <c r="Q10977">
        <v>0</v>
      </c>
    </row>
    <row r="10978" spans="1:17" x14ac:dyDescent="0.2">
      <c r="A10978" t="s">
        <v>28716</v>
      </c>
      <c r="B10978" t="s">
        <v>86</v>
      </c>
      <c r="C10978" t="s">
        <v>148</v>
      </c>
      <c r="D10978" t="s">
        <v>17736</v>
      </c>
      <c r="E10978" t="s">
        <v>81</v>
      </c>
      <c r="F10978" t="s">
        <v>4937</v>
      </c>
      <c r="G10978">
        <v>0</v>
      </c>
      <c r="H10978">
        <v>21</v>
      </c>
      <c r="I10978">
        <v>2</v>
      </c>
      <c r="J10978">
        <v>19</v>
      </c>
      <c r="K10978">
        <v>0</v>
      </c>
      <c r="L10978">
        <v>0</v>
      </c>
      <c r="M10978">
        <v>0</v>
      </c>
      <c r="N10978">
        <v>0</v>
      </c>
      <c r="O10978">
        <v>0</v>
      </c>
      <c r="P10978">
        <v>0</v>
      </c>
      <c r="Q10978">
        <v>0</v>
      </c>
    </row>
    <row r="10979" spans="1:17" x14ac:dyDescent="0.2">
      <c r="A10979" t="s">
        <v>28717</v>
      </c>
      <c r="B10979" t="s">
        <v>86</v>
      </c>
      <c r="C10979" t="s">
        <v>148</v>
      </c>
      <c r="D10979" t="s">
        <v>17736</v>
      </c>
      <c r="E10979" t="s">
        <v>81</v>
      </c>
      <c r="F10979" t="s">
        <v>4939</v>
      </c>
      <c r="G10979">
        <v>0</v>
      </c>
      <c r="H10979">
        <v>0</v>
      </c>
      <c r="I10979">
        <v>0</v>
      </c>
      <c r="J10979">
        <v>0</v>
      </c>
      <c r="K10979">
        <v>0</v>
      </c>
      <c r="L10979">
        <v>0</v>
      </c>
      <c r="M10979">
        <v>21</v>
      </c>
      <c r="N10979">
        <v>0</v>
      </c>
      <c r="O10979">
        <v>0</v>
      </c>
      <c r="P10979">
        <v>0</v>
      </c>
      <c r="Q10979">
        <v>0</v>
      </c>
    </row>
    <row r="10980" spans="1:17" x14ac:dyDescent="0.2">
      <c r="A10980" t="s">
        <v>28718</v>
      </c>
      <c r="B10980" t="s">
        <v>86</v>
      </c>
      <c r="C10980" t="s">
        <v>148</v>
      </c>
      <c r="D10980" t="s">
        <v>17736</v>
      </c>
      <c r="E10980" t="s">
        <v>81</v>
      </c>
      <c r="F10980" t="s">
        <v>4941</v>
      </c>
      <c r="G10980">
        <v>0</v>
      </c>
      <c r="H10980">
        <v>21</v>
      </c>
      <c r="I10980">
        <v>2</v>
      </c>
      <c r="J10980">
        <v>19</v>
      </c>
      <c r="K10980">
        <v>0</v>
      </c>
      <c r="L10980">
        <v>0</v>
      </c>
      <c r="M10980">
        <v>0</v>
      </c>
      <c r="N10980">
        <v>0</v>
      </c>
      <c r="O10980">
        <v>0</v>
      </c>
      <c r="P10980">
        <v>0</v>
      </c>
      <c r="Q10980">
        <v>0</v>
      </c>
    </row>
    <row r="10981" spans="1:17" x14ac:dyDescent="0.2">
      <c r="A10981" t="s">
        <v>28719</v>
      </c>
      <c r="B10981" t="s">
        <v>86</v>
      </c>
      <c r="C10981" t="s">
        <v>148</v>
      </c>
      <c r="D10981" t="s">
        <v>17736</v>
      </c>
      <c r="E10981" t="s">
        <v>81</v>
      </c>
      <c r="F10981" t="s">
        <v>4943</v>
      </c>
      <c r="G10981">
        <v>0</v>
      </c>
      <c r="H10981">
        <v>0</v>
      </c>
      <c r="I10981">
        <v>0</v>
      </c>
      <c r="J10981">
        <v>0</v>
      </c>
      <c r="K10981">
        <v>0</v>
      </c>
      <c r="L10981">
        <v>0</v>
      </c>
      <c r="M10981">
        <v>21</v>
      </c>
      <c r="N10981">
        <v>0</v>
      </c>
      <c r="O10981">
        <v>0</v>
      </c>
      <c r="P10981">
        <v>0</v>
      </c>
      <c r="Q10981">
        <v>0</v>
      </c>
    </row>
    <row r="10982" spans="1:17" x14ac:dyDescent="0.2">
      <c r="A10982" t="s">
        <v>28720</v>
      </c>
      <c r="B10982" t="s">
        <v>86</v>
      </c>
      <c r="C10982" t="s">
        <v>148</v>
      </c>
      <c r="D10982" t="s">
        <v>17736</v>
      </c>
      <c r="E10982" t="s">
        <v>81</v>
      </c>
      <c r="F10982" t="s">
        <v>4925</v>
      </c>
      <c r="G10982">
        <v>0</v>
      </c>
      <c r="H10982">
        <v>0</v>
      </c>
      <c r="I10982">
        <v>0</v>
      </c>
      <c r="J10982">
        <v>0</v>
      </c>
      <c r="K10982">
        <v>0</v>
      </c>
      <c r="L10982">
        <v>0</v>
      </c>
      <c r="M10982">
        <v>0</v>
      </c>
      <c r="N10982">
        <v>13</v>
      </c>
      <c r="O10982">
        <v>13</v>
      </c>
      <c r="P10982">
        <v>0</v>
      </c>
      <c r="Q10982">
        <v>0</v>
      </c>
    </row>
    <row r="10983" spans="1:17" x14ac:dyDescent="0.2">
      <c r="A10983" t="s">
        <v>28721</v>
      </c>
      <c r="B10983" t="s">
        <v>86</v>
      </c>
      <c r="C10983" t="s">
        <v>148</v>
      </c>
      <c r="D10983" t="s">
        <v>17736</v>
      </c>
      <c r="E10983" t="s">
        <v>81</v>
      </c>
      <c r="F10983" t="s">
        <v>4927</v>
      </c>
      <c r="G10983">
        <v>0</v>
      </c>
      <c r="H10983">
        <v>0</v>
      </c>
      <c r="I10983">
        <v>0</v>
      </c>
      <c r="J10983">
        <v>0</v>
      </c>
      <c r="K10983">
        <v>0</v>
      </c>
      <c r="L10983">
        <v>0</v>
      </c>
      <c r="M10983">
        <v>0</v>
      </c>
      <c r="N10983">
        <v>11</v>
      </c>
      <c r="O10983">
        <v>11</v>
      </c>
      <c r="P10983">
        <v>0</v>
      </c>
      <c r="Q10983">
        <v>0</v>
      </c>
    </row>
    <row r="10984" spans="1:17" x14ac:dyDescent="0.2">
      <c r="A10984" t="s">
        <v>28722</v>
      </c>
      <c r="B10984" t="s">
        <v>86</v>
      </c>
      <c r="C10984" t="s">
        <v>148</v>
      </c>
      <c r="D10984" t="s">
        <v>17736</v>
      </c>
      <c r="E10984" t="s">
        <v>81</v>
      </c>
      <c r="F10984" t="s">
        <v>17734</v>
      </c>
      <c r="G10984">
        <v>21</v>
      </c>
      <c r="H10984">
        <v>0</v>
      </c>
      <c r="I10984">
        <v>0</v>
      </c>
      <c r="J10984">
        <v>0</v>
      </c>
      <c r="K10984">
        <v>0</v>
      </c>
      <c r="L10984">
        <v>0</v>
      </c>
      <c r="M10984">
        <v>0</v>
      </c>
      <c r="N10984">
        <v>0</v>
      </c>
      <c r="O10984">
        <v>0</v>
      </c>
      <c r="P10984">
        <v>0</v>
      </c>
      <c r="Q10984">
        <v>0</v>
      </c>
    </row>
    <row r="10985" spans="1:17" x14ac:dyDescent="0.2">
      <c r="A10985" t="s">
        <v>28723</v>
      </c>
      <c r="B10985" t="s">
        <v>86</v>
      </c>
      <c r="C10985" t="s">
        <v>148</v>
      </c>
      <c r="D10985" t="s">
        <v>17748</v>
      </c>
      <c r="E10985" t="s">
        <v>83</v>
      </c>
      <c r="F10985" t="s">
        <v>17749</v>
      </c>
      <c r="G10985">
        <v>0</v>
      </c>
      <c r="H10985">
        <v>0</v>
      </c>
      <c r="I10985">
        <v>0</v>
      </c>
      <c r="J10985">
        <v>0</v>
      </c>
      <c r="K10985">
        <v>0</v>
      </c>
      <c r="L10985">
        <v>0</v>
      </c>
      <c r="M10985">
        <v>0</v>
      </c>
      <c r="N10985">
        <v>6</v>
      </c>
      <c r="O10985">
        <v>5</v>
      </c>
      <c r="P10985">
        <v>1</v>
      </c>
      <c r="Q10985">
        <v>0</v>
      </c>
    </row>
    <row r="10986" spans="1:17" x14ac:dyDescent="0.2">
      <c r="A10986" t="s">
        <v>28724</v>
      </c>
      <c r="B10986" t="s">
        <v>86</v>
      </c>
      <c r="C10986" t="s">
        <v>148</v>
      </c>
      <c r="D10986" t="s">
        <v>17748</v>
      </c>
      <c r="E10986" t="s">
        <v>83</v>
      </c>
      <c r="F10986" t="s">
        <v>17734</v>
      </c>
      <c r="G10986">
        <v>6</v>
      </c>
      <c r="H10986">
        <v>0</v>
      </c>
      <c r="I10986">
        <v>0</v>
      </c>
      <c r="J10986">
        <v>0</v>
      </c>
      <c r="K10986">
        <v>0</v>
      </c>
      <c r="L10986">
        <v>0</v>
      </c>
      <c r="M10986">
        <v>0</v>
      </c>
      <c r="N10986">
        <v>0</v>
      </c>
      <c r="O10986">
        <v>0</v>
      </c>
      <c r="P10986">
        <v>0</v>
      </c>
      <c r="Q10986">
        <v>0</v>
      </c>
    </row>
    <row r="10987" spans="1:17" x14ac:dyDescent="0.2">
      <c r="A10987" t="s">
        <v>28725</v>
      </c>
      <c r="B10987" t="s">
        <v>86</v>
      </c>
      <c r="C10987" t="s">
        <v>148</v>
      </c>
      <c r="D10987" t="s">
        <v>17748</v>
      </c>
      <c r="E10987" t="s">
        <v>81</v>
      </c>
      <c r="F10987" t="s">
        <v>17749</v>
      </c>
      <c r="G10987">
        <v>0</v>
      </c>
      <c r="H10987">
        <v>0</v>
      </c>
      <c r="I10987">
        <v>0</v>
      </c>
      <c r="J10987">
        <v>0</v>
      </c>
      <c r="K10987">
        <v>0</v>
      </c>
      <c r="L10987">
        <v>0</v>
      </c>
      <c r="M10987">
        <v>0</v>
      </c>
      <c r="N10987">
        <v>8</v>
      </c>
      <c r="O10987">
        <v>8</v>
      </c>
      <c r="P10987">
        <v>0</v>
      </c>
      <c r="Q10987">
        <v>0</v>
      </c>
    </row>
    <row r="10988" spans="1:17" x14ac:dyDescent="0.2">
      <c r="A10988" t="s">
        <v>28726</v>
      </c>
      <c r="B10988" t="s">
        <v>86</v>
      </c>
      <c r="C10988" t="s">
        <v>148</v>
      </c>
      <c r="D10988" t="s">
        <v>17748</v>
      </c>
      <c r="E10988" t="s">
        <v>81</v>
      </c>
      <c r="F10988" t="s">
        <v>17734</v>
      </c>
      <c r="G10988">
        <v>8</v>
      </c>
      <c r="H10988">
        <v>0</v>
      </c>
      <c r="I10988">
        <v>0</v>
      </c>
      <c r="J10988">
        <v>0</v>
      </c>
      <c r="K10988">
        <v>0</v>
      </c>
      <c r="L10988">
        <v>0</v>
      </c>
      <c r="M10988">
        <v>0</v>
      </c>
      <c r="N10988">
        <v>0</v>
      </c>
      <c r="O10988">
        <v>0</v>
      </c>
      <c r="P10988">
        <v>0</v>
      </c>
      <c r="Q10988">
        <v>0</v>
      </c>
    </row>
    <row r="10989" spans="1:17" x14ac:dyDescent="0.2">
      <c r="A10989" t="s">
        <v>28727</v>
      </c>
      <c r="B10989" t="s">
        <v>86</v>
      </c>
      <c r="C10989" t="s">
        <v>148</v>
      </c>
      <c r="D10989" t="s">
        <v>17754</v>
      </c>
      <c r="E10989" t="s">
        <v>83</v>
      </c>
      <c r="F10989" t="s">
        <v>17734</v>
      </c>
      <c r="G10989">
        <v>4</v>
      </c>
      <c r="H10989">
        <v>0</v>
      </c>
      <c r="I10989">
        <v>0</v>
      </c>
      <c r="J10989">
        <v>0</v>
      </c>
      <c r="K10989">
        <v>0</v>
      </c>
      <c r="L10989">
        <v>0</v>
      </c>
      <c r="M10989">
        <v>0</v>
      </c>
      <c r="N10989">
        <v>0</v>
      </c>
      <c r="O10989">
        <v>0</v>
      </c>
      <c r="P10989">
        <v>0</v>
      </c>
      <c r="Q10989">
        <v>0</v>
      </c>
    </row>
    <row r="10990" spans="1:17" x14ac:dyDescent="0.2">
      <c r="A10990" t="s">
        <v>28728</v>
      </c>
      <c r="B10990" t="s">
        <v>86</v>
      </c>
      <c r="C10990" t="s">
        <v>148</v>
      </c>
      <c r="D10990" t="s">
        <v>17754</v>
      </c>
      <c r="E10990" t="s">
        <v>81</v>
      </c>
      <c r="F10990" t="s">
        <v>17734</v>
      </c>
      <c r="G10990">
        <v>2</v>
      </c>
      <c r="H10990">
        <v>0</v>
      </c>
      <c r="I10990">
        <v>0</v>
      </c>
      <c r="J10990">
        <v>0</v>
      </c>
      <c r="K10990">
        <v>0</v>
      </c>
      <c r="L10990">
        <v>0</v>
      </c>
      <c r="M10990">
        <v>0</v>
      </c>
      <c r="N10990">
        <v>0</v>
      </c>
      <c r="O10990">
        <v>0</v>
      </c>
      <c r="P10990">
        <v>0</v>
      </c>
      <c r="Q10990">
        <v>0</v>
      </c>
    </row>
    <row r="10991" spans="1:17" x14ac:dyDescent="0.2">
      <c r="A10991" t="s">
        <v>28729</v>
      </c>
      <c r="B10991" t="s">
        <v>86</v>
      </c>
      <c r="C10991" t="s">
        <v>149</v>
      </c>
      <c r="D10991" t="s">
        <v>17768</v>
      </c>
      <c r="E10991" t="s">
        <v>83</v>
      </c>
      <c r="F10991" t="s">
        <v>17734</v>
      </c>
      <c r="G10991">
        <v>10</v>
      </c>
      <c r="H10991">
        <v>0</v>
      </c>
      <c r="I10991">
        <v>0</v>
      </c>
      <c r="J10991">
        <v>0</v>
      </c>
      <c r="K10991">
        <v>0</v>
      </c>
      <c r="L10991">
        <v>0</v>
      </c>
      <c r="M10991">
        <v>0</v>
      </c>
      <c r="N10991">
        <v>0</v>
      </c>
      <c r="O10991">
        <v>0</v>
      </c>
      <c r="P10991">
        <v>0</v>
      </c>
      <c r="Q10991">
        <v>0</v>
      </c>
    </row>
    <row r="10992" spans="1:17" x14ac:dyDescent="0.2">
      <c r="A10992" t="s">
        <v>28730</v>
      </c>
      <c r="B10992" t="s">
        <v>86</v>
      </c>
      <c r="C10992" t="s">
        <v>149</v>
      </c>
      <c r="D10992" t="s">
        <v>17768</v>
      </c>
      <c r="E10992" t="s">
        <v>81</v>
      </c>
      <c r="F10992" t="s">
        <v>17734</v>
      </c>
      <c r="G10992">
        <v>20</v>
      </c>
      <c r="H10992">
        <v>0</v>
      </c>
      <c r="I10992">
        <v>0</v>
      </c>
      <c r="J10992">
        <v>0</v>
      </c>
      <c r="K10992">
        <v>0</v>
      </c>
      <c r="L10992">
        <v>0</v>
      </c>
      <c r="M10992">
        <v>0</v>
      </c>
      <c r="N10992">
        <v>0</v>
      </c>
      <c r="O10992">
        <v>0</v>
      </c>
      <c r="P10992">
        <v>0</v>
      </c>
      <c r="Q10992">
        <v>0</v>
      </c>
    </row>
    <row r="10993" spans="1:17" x14ac:dyDescent="0.2">
      <c r="A10993" t="s">
        <v>28731</v>
      </c>
      <c r="B10993" t="s">
        <v>86</v>
      </c>
      <c r="C10993" t="s">
        <v>149</v>
      </c>
      <c r="D10993" t="s">
        <v>17736</v>
      </c>
      <c r="E10993" t="s">
        <v>83</v>
      </c>
      <c r="F10993" t="s">
        <v>4929</v>
      </c>
      <c r="G10993">
        <v>0</v>
      </c>
      <c r="H10993">
        <v>99</v>
      </c>
      <c r="I10993">
        <v>17</v>
      </c>
      <c r="J10993">
        <v>72</v>
      </c>
      <c r="K10993">
        <v>5</v>
      </c>
      <c r="L10993">
        <v>5</v>
      </c>
      <c r="M10993">
        <v>0</v>
      </c>
      <c r="N10993">
        <v>0</v>
      </c>
      <c r="O10993">
        <v>0</v>
      </c>
      <c r="P10993">
        <v>0</v>
      </c>
      <c r="Q10993">
        <v>0</v>
      </c>
    </row>
    <row r="10994" spans="1:17" x14ac:dyDescent="0.2">
      <c r="A10994" t="s">
        <v>28732</v>
      </c>
      <c r="B10994" t="s">
        <v>86</v>
      </c>
      <c r="C10994" t="s">
        <v>149</v>
      </c>
      <c r="D10994" t="s">
        <v>17736</v>
      </c>
      <c r="E10994" t="s">
        <v>83</v>
      </c>
      <c r="F10994" t="s">
        <v>4931</v>
      </c>
      <c r="G10994">
        <v>0</v>
      </c>
      <c r="H10994">
        <v>99</v>
      </c>
      <c r="I10994">
        <v>17</v>
      </c>
      <c r="J10994">
        <v>65</v>
      </c>
      <c r="K10994">
        <v>8</v>
      </c>
      <c r="L10994">
        <v>9</v>
      </c>
      <c r="M10994">
        <v>0</v>
      </c>
      <c r="N10994">
        <v>0</v>
      </c>
      <c r="O10994">
        <v>0</v>
      </c>
      <c r="P10994">
        <v>0</v>
      </c>
      <c r="Q10994">
        <v>0</v>
      </c>
    </row>
    <row r="10995" spans="1:17" x14ac:dyDescent="0.2">
      <c r="A10995" t="s">
        <v>28733</v>
      </c>
      <c r="B10995" t="s">
        <v>86</v>
      </c>
      <c r="C10995" t="s">
        <v>149</v>
      </c>
      <c r="D10995" t="s">
        <v>17736</v>
      </c>
      <c r="E10995" t="s">
        <v>83</v>
      </c>
      <c r="F10995" t="s">
        <v>4933</v>
      </c>
      <c r="G10995">
        <v>0</v>
      </c>
      <c r="H10995">
        <v>0</v>
      </c>
      <c r="I10995">
        <v>0</v>
      </c>
      <c r="J10995">
        <v>0</v>
      </c>
      <c r="K10995">
        <v>0</v>
      </c>
      <c r="L10995">
        <v>0</v>
      </c>
      <c r="M10995">
        <v>99</v>
      </c>
      <c r="N10995">
        <v>0</v>
      </c>
      <c r="O10995">
        <v>0</v>
      </c>
      <c r="P10995">
        <v>0</v>
      </c>
      <c r="Q10995">
        <v>0</v>
      </c>
    </row>
    <row r="10996" spans="1:17" x14ac:dyDescent="0.2">
      <c r="A10996" t="s">
        <v>28734</v>
      </c>
      <c r="B10996" t="s">
        <v>86</v>
      </c>
      <c r="C10996" t="s">
        <v>149</v>
      </c>
      <c r="D10996" t="s">
        <v>17736</v>
      </c>
      <c r="E10996" t="s">
        <v>83</v>
      </c>
      <c r="F10996" t="s">
        <v>4935</v>
      </c>
      <c r="G10996">
        <v>0</v>
      </c>
      <c r="H10996">
        <v>99</v>
      </c>
      <c r="I10996">
        <v>17</v>
      </c>
      <c r="J10996">
        <v>65</v>
      </c>
      <c r="K10996">
        <v>8</v>
      </c>
      <c r="L10996">
        <v>9</v>
      </c>
      <c r="M10996">
        <v>0</v>
      </c>
      <c r="N10996">
        <v>0</v>
      </c>
      <c r="O10996">
        <v>0</v>
      </c>
      <c r="P10996">
        <v>0</v>
      </c>
      <c r="Q10996">
        <v>0</v>
      </c>
    </row>
    <row r="10997" spans="1:17" x14ac:dyDescent="0.2">
      <c r="A10997" t="s">
        <v>28735</v>
      </c>
      <c r="B10997" t="s">
        <v>86</v>
      </c>
      <c r="C10997" t="s">
        <v>149</v>
      </c>
      <c r="D10997" t="s">
        <v>17736</v>
      </c>
      <c r="E10997" t="s">
        <v>83</v>
      </c>
      <c r="F10997" t="s">
        <v>4937</v>
      </c>
      <c r="G10997">
        <v>0</v>
      </c>
      <c r="H10997">
        <v>99</v>
      </c>
      <c r="I10997">
        <v>17</v>
      </c>
      <c r="J10997">
        <v>68</v>
      </c>
      <c r="K10997">
        <v>5</v>
      </c>
      <c r="L10997">
        <v>9</v>
      </c>
      <c r="M10997">
        <v>0</v>
      </c>
      <c r="N10997">
        <v>0</v>
      </c>
      <c r="O10997">
        <v>0</v>
      </c>
      <c r="P10997">
        <v>0</v>
      </c>
      <c r="Q10997">
        <v>0</v>
      </c>
    </row>
    <row r="10998" spans="1:17" x14ac:dyDescent="0.2">
      <c r="A10998" t="s">
        <v>28736</v>
      </c>
      <c r="B10998" t="s">
        <v>86</v>
      </c>
      <c r="C10998" t="s">
        <v>149</v>
      </c>
      <c r="D10998" t="s">
        <v>17736</v>
      </c>
      <c r="E10998" t="s">
        <v>83</v>
      </c>
      <c r="F10998" t="s">
        <v>4939</v>
      </c>
      <c r="G10998">
        <v>0</v>
      </c>
      <c r="H10998">
        <v>0</v>
      </c>
      <c r="I10998">
        <v>0</v>
      </c>
      <c r="J10998">
        <v>0</v>
      </c>
      <c r="K10998">
        <v>0</v>
      </c>
      <c r="L10998">
        <v>0</v>
      </c>
      <c r="M10998">
        <v>99</v>
      </c>
      <c r="N10998">
        <v>0</v>
      </c>
      <c r="O10998">
        <v>0</v>
      </c>
      <c r="P10998">
        <v>0</v>
      </c>
      <c r="Q10998">
        <v>0</v>
      </c>
    </row>
    <row r="10999" spans="1:17" x14ac:dyDescent="0.2">
      <c r="A10999" t="s">
        <v>28737</v>
      </c>
      <c r="B10999" t="s">
        <v>86</v>
      </c>
      <c r="C10999" t="s">
        <v>149</v>
      </c>
      <c r="D10999" t="s">
        <v>17736</v>
      </c>
      <c r="E10999" t="s">
        <v>83</v>
      </c>
      <c r="F10999" t="s">
        <v>4941</v>
      </c>
      <c r="G10999">
        <v>0</v>
      </c>
      <c r="H10999">
        <v>99</v>
      </c>
      <c r="I10999">
        <v>17</v>
      </c>
      <c r="J10999">
        <v>72</v>
      </c>
      <c r="K10999">
        <v>5</v>
      </c>
      <c r="L10999">
        <v>5</v>
      </c>
      <c r="M10999">
        <v>0</v>
      </c>
      <c r="N10999">
        <v>0</v>
      </c>
      <c r="O10999">
        <v>0</v>
      </c>
      <c r="P10999">
        <v>0</v>
      </c>
      <c r="Q10999">
        <v>0</v>
      </c>
    </row>
    <row r="11000" spans="1:17" x14ac:dyDescent="0.2">
      <c r="A11000" t="s">
        <v>28738</v>
      </c>
      <c r="B11000" t="s">
        <v>86</v>
      </c>
      <c r="C11000" t="s">
        <v>149</v>
      </c>
      <c r="D11000" t="s">
        <v>17736</v>
      </c>
      <c r="E11000" t="s">
        <v>83</v>
      </c>
      <c r="F11000" t="s">
        <v>4943</v>
      </c>
      <c r="G11000">
        <v>0</v>
      </c>
      <c r="H11000">
        <v>0</v>
      </c>
      <c r="I11000">
        <v>0</v>
      </c>
      <c r="J11000">
        <v>0</v>
      </c>
      <c r="K11000">
        <v>0</v>
      </c>
      <c r="L11000">
        <v>0</v>
      </c>
      <c r="M11000">
        <v>99</v>
      </c>
      <c r="N11000">
        <v>0</v>
      </c>
      <c r="O11000">
        <v>0</v>
      </c>
      <c r="P11000">
        <v>0</v>
      </c>
      <c r="Q11000">
        <v>0</v>
      </c>
    </row>
    <row r="11001" spans="1:17" x14ac:dyDescent="0.2">
      <c r="A11001" t="s">
        <v>28739</v>
      </c>
      <c r="B11001" t="s">
        <v>86</v>
      </c>
      <c r="C11001" t="s">
        <v>149</v>
      </c>
      <c r="D11001" t="s">
        <v>17736</v>
      </c>
      <c r="E11001" t="s">
        <v>83</v>
      </c>
      <c r="F11001" t="s">
        <v>4925</v>
      </c>
      <c r="G11001">
        <v>0</v>
      </c>
      <c r="H11001">
        <v>0</v>
      </c>
      <c r="I11001">
        <v>0</v>
      </c>
      <c r="J11001">
        <v>0</v>
      </c>
      <c r="K11001">
        <v>0</v>
      </c>
      <c r="L11001">
        <v>0</v>
      </c>
      <c r="M11001">
        <v>0</v>
      </c>
      <c r="N11001">
        <v>80</v>
      </c>
      <c r="O11001">
        <v>72</v>
      </c>
      <c r="P11001">
        <v>5</v>
      </c>
      <c r="Q11001">
        <v>3</v>
      </c>
    </row>
    <row r="11002" spans="1:17" x14ac:dyDescent="0.2">
      <c r="A11002" t="s">
        <v>28740</v>
      </c>
      <c r="B11002" t="s">
        <v>86</v>
      </c>
      <c r="C11002" t="s">
        <v>149</v>
      </c>
      <c r="D11002" t="s">
        <v>17736</v>
      </c>
      <c r="E11002" t="s">
        <v>83</v>
      </c>
      <c r="F11002" t="s">
        <v>4927</v>
      </c>
      <c r="G11002">
        <v>0</v>
      </c>
      <c r="H11002">
        <v>0</v>
      </c>
      <c r="I11002">
        <v>0</v>
      </c>
      <c r="J11002">
        <v>0</v>
      </c>
      <c r="K11002">
        <v>0</v>
      </c>
      <c r="L11002">
        <v>0</v>
      </c>
      <c r="M11002">
        <v>0</v>
      </c>
      <c r="N11002">
        <v>71</v>
      </c>
      <c r="O11002">
        <v>65</v>
      </c>
      <c r="P11002">
        <v>3</v>
      </c>
      <c r="Q11002">
        <v>3</v>
      </c>
    </row>
    <row r="11003" spans="1:17" x14ac:dyDescent="0.2">
      <c r="A11003" t="s">
        <v>28741</v>
      </c>
      <c r="B11003" t="s">
        <v>86</v>
      </c>
      <c r="C11003" t="s">
        <v>149</v>
      </c>
      <c r="D11003" t="s">
        <v>17736</v>
      </c>
      <c r="E11003" t="s">
        <v>83</v>
      </c>
      <c r="F11003" t="s">
        <v>17734</v>
      </c>
      <c r="G11003">
        <v>99</v>
      </c>
      <c r="H11003">
        <v>0</v>
      </c>
      <c r="I11003">
        <v>0</v>
      </c>
      <c r="J11003">
        <v>0</v>
      </c>
      <c r="K11003">
        <v>0</v>
      </c>
      <c r="L11003">
        <v>0</v>
      </c>
      <c r="M11003">
        <v>0</v>
      </c>
      <c r="N11003">
        <v>0</v>
      </c>
      <c r="O11003">
        <v>0</v>
      </c>
      <c r="P11003">
        <v>0</v>
      </c>
      <c r="Q11003">
        <v>0</v>
      </c>
    </row>
    <row r="11004" spans="1:17" x14ac:dyDescent="0.2">
      <c r="A11004" t="s">
        <v>28742</v>
      </c>
      <c r="B11004" t="s">
        <v>86</v>
      </c>
      <c r="C11004" t="s">
        <v>149</v>
      </c>
      <c r="D11004" t="s">
        <v>17736</v>
      </c>
      <c r="E11004" t="s">
        <v>81</v>
      </c>
      <c r="F11004" t="s">
        <v>4929</v>
      </c>
      <c r="G11004">
        <v>0</v>
      </c>
      <c r="H11004">
        <v>138</v>
      </c>
      <c r="I11004">
        <v>22</v>
      </c>
      <c r="J11004">
        <v>97</v>
      </c>
      <c r="K11004">
        <v>12</v>
      </c>
      <c r="L11004">
        <v>7</v>
      </c>
      <c r="M11004">
        <v>0</v>
      </c>
      <c r="N11004">
        <v>0</v>
      </c>
      <c r="O11004">
        <v>0</v>
      </c>
      <c r="P11004">
        <v>0</v>
      </c>
      <c r="Q11004">
        <v>0</v>
      </c>
    </row>
    <row r="11005" spans="1:17" x14ac:dyDescent="0.2">
      <c r="A11005" t="s">
        <v>28743</v>
      </c>
      <c r="B11005" t="s">
        <v>86</v>
      </c>
      <c r="C11005" t="s">
        <v>149</v>
      </c>
      <c r="D11005" t="s">
        <v>17736</v>
      </c>
      <c r="E11005" t="s">
        <v>81</v>
      </c>
      <c r="F11005" t="s">
        <v>4931</v>
      </c>
      <c r="G11005">
        <v>0</v>
      </c>
      <c r="H11005">
        <v>138</v>
      </c>
      <c r="I11005">
        <v>20</v>
      </c>
      <c r="J11005">
        <v>96</v>
      </c>
      <c r="K11005">
        <v>8</v>
      </c>
      <c r="L11005">
        <v>14</v>
      </c>
      <c r="M11005">
        <v>0</v>
      </c>
      <c r="N11005">
        <v>0</v>
      </c>
      <c r="O11005">
        <v>0</v>
      </c>
      <c r="P11005">
        <v>0</v>
      </c>
      <c r="Q11005">
        <v>0</v>
      </c>
    </row>
    <row r="11006" spans="1:17" x14ac:dyDescent="0.2">
      <c r="A11006" t="s">
        <v>28744</v>
      </c>
      <c r="B11006" t="s">
        <v>86</v>
      </c>
      <c r="C11006" t="s">
        <v>207</v>
      </c>
      <c r="D11006" t="s">
        <v>17736</v>
      </c>
      <c r="E11006" t="s">
        <v>81</v>
      </c>
      <c r="F11006" t="s">
        <v>4935</v>
      </c>
      <c r="G11006">
        <v>0</v>
      </c>
      <c r="H11006">
        <v>9</v>
      </c>
      <c r="I11006">
        <v>0</v>
      </c>
      <c r="J11006">
        <v>6</v>
      </c>
      <c r="K11006">
        <v>2</v>
      </c>
      <c r="L11006">
        <v>1</v>
      </c>
      <c r="M11006">
        <v>0</v>
      </c>
      <c r="N11006">
        <v>0</v>
      </c>
      <c r="O11006">
        <v>0</v>
      </c>
      <c r="P11006">
        <v>0</v>
      </c>
      <c r="Q11006">
        <v>0</v>
      </c>
    </row>
    <row r="11007" spans="1:17" x14ac:dyDescent="0.2">
      <c r="A11007" t="s">
        <v>28745</v>
      </c>
      <c r="B11007" t="s">
        <v>86</v>
      </c>
      <c r="C11007" t="s">
        <v>207</v>
      </c>
      <c r="D11007" t="s">
        <v>17736</v>
      </c>
      <c r="E11007" t="s">
        <v>81</v>
      </c>
      <c r="F11007" t="s">
        <v>4937</v>
      </c>
      <c r="G11007">
        <v>0</v>
      </c>
      <c r="H11007">
        <v>9</v>
      </c>
      <c r="I11007">
        <v>1</v>
      </c>
      <c r="J11007">
        <v>6</v>
      </c>
      <c r="K11007">
        <v>1</v>
      </c>
      <c r="L11007">
        <v>1</v>
      </c>
      <c r="M11007">
        <v>0</v>
      </c>
      <c r="N11007">
        <v>0</v>
      </c>
      <c r="O11007">
        <v>0</v>
      </c>
      <c r="P11007">
        <v>0</v>
      </c>
      <c r="Q11007">
        <v>0</v>
      </c>
    </row>
    <row r="11008" spans="1:17" x14ac:dyDescent="0.2">
      <c r="A11008" t="s">
        <v>28746</v>
      </c>
      <c r="B11008" t="s">
        <v>86</v>
      </c>
      <c r="C11008" t="s">
        <v>207</v>
      </c>
      <c r="D11008" t="s">
        <v>17736</v>
      </c>
      <c r="E11008" t="s">
        <v>81</v>
      </c>
      <c r="F11008" t="s">
        <v>4939</v>
      </c>
      <c r="G11008">
        <v>0</v>
      </c>
      <c r="H11008">
        <v>0</v>
      </c>
      <c r="I11008">
        <v>0</v>
      </c>
      <c r="J11008">
        <v>0</v>
      </c>
      <c r="K11008">
        <v>0</v>
      </c>
      <c r="L11008">
        <v>0</v>
      </c>
      <c r="M11008">
        <v>9</v>
      </c>
      <c r="N11008">
        <v>0</v>
      </c>
      <c r="O11008">
        <v>0</v>
      </c>
      <c r="P11008">
        <v>0</v>
      </c>
      <c r="Q11008">
        <v>0</v>
      </c>
    </row>
    <row r="11009" spans="1:17" x14ac:dyDescent="0.2">
      <c r="A11009" t="s">
        <v>28747</v>
      </c>
      <c r="B11009" t="s">
        <v>86</v>
      </c>
      <c r="C11009" t="s">
        <v>207</v>
      </c>
      <c r="D11009" t="s">
        <v>17736</v>
      </c>
      <c r="E11009" t="s">
        <v>81</v>
      </c>
      <c r="F11009" t="s">
        <v>4941</v>
      </c>
      <c r="G11009">
        <v>0</v>
      </c>
      <c r="H11009">
        <v>9</v>
      </c>
      <c r="I11009">
        <v>0</v>
      </c>
      <c r="J11009">
        <v>8</v>
      </c>
      <c r="K11009">
        <v>1</v>
      </c>
      <c r="L11009">
        <v>0</v>
      </c>
      <c r="M11009">
        <v>0</v>
      </c>
      <c r="N11009">
        <v>0</v>
      </c>
      <c r="O11009">
        <v>0</v>
      </c>
      <c r="P11009">
        <v>0</v>
      </c>
      <c r="Q11009">
        <v>0</v>
      </c>
    </row>
    <row r="11010" spans="1:17" x14ac:dyDescent="0.2">
      <c r="A11010" t="s">
        <v>28748</v>
      </c>
      <c r="B11010" t="s">
        <v>88</v>
      </c>
      <c r="C11010" t="s">
        <v>207</v>
      </c>
      <c r="D11010" t="s">
        <v>17736</v>
      </c>
      <c r="E11010" t="s">
        <v>81</v>
      </c>
      <c r="F11010" t="s">
        <v>4931</v>
      </c>
      <c r="G11010">
        <v>0</v>
      </c>
      <c r="H11010">
        <v>5</v>
      </c>
      <c r="I11010">
        <v>0</v>
      </c>
      <c r="J11010">
        <v>4</v>
      </c>
      <c r="K11010">
        <v>1</v>
      </c>
      <c r="L11010">
        <v>0</v>
      </c>
      <c r="M11010">
        <v>0</v>
      </c>
      <c r="N11010">
        <v>0</v>
      </c>
      <c r="O11010">
        <v>0</v>
      </c>
      <c r="P11010">
        <v>0</v>
      </c>
      <c r="Q11010">
        <v>0</v>
      </c>
    </row>
    <row r="11011" spans="1:17" x14ac:dyDescent="0.2">
      <c r="A11011" t="s">
        <v>28749</v>
      </c>
      <c r="B11011" t="s">
        <v>88</v>
      </c>
      <c r="C11011" t="s">
        <v>207</v>
      </c>
      <c r="D11011" t="s">
        <v>17736</v>
      </c>
      <c r="E11011" t="s">
        <v>81</v>
      </c>
      <c r="F11011" t="s">
        <v>4933</v>
      </c>
      <c r="G11011">
        <v>0</v>
      </c>
      <c r="H11011">
        <v>0</v>
      </c>
      <c r="I11011">
        <v>0</v>
      </c>
      <c r="J11011">
        <v>0</v>
      </c>
      <c r="K11011">
        <v>0</v>
      </c>
      <c r="L11011">
        <v>0</v>
      </c>
      <c r="M11011">
        <v>5</v>
      </c>
      <c r="N11011">
        <v>0</v>
      </c>
      <c r="O11011">
        <v>0</v>
      </c>
      <c r="P11011">
        <v>0</v>
      </c>
      <c r="Q11011">
        <v>0</v>
      </c>
    </row>
    <row r="11012" spans="1:17" x14ac:dyDescent="0.2">
      <c r="A11012" t="s">
        <v>28750</v>
      </c>
      <c r="B11012" t="s">
        <v>88</v>
      </c>
      <c r="C11012" t="s">
        <v>207</v>
      </c>
      <c r="D11012" t="s">
        <v>17736</v>
      </c>
      <c r="E11012" t="s">
        <v>81</v>
      </c>
      <c r="F11012" t="s">
        <v>4935</v>
      </c>
      <c r="G11012">
        <v>0</v>
      </c>
      <c r="H11012">
        <v>5</v>
      </c>
      <c r="I11012">
        <v>0</v>
      </c>
      <c r="J11012">
        <v>4</v>
      </c>
      <c r="K11012">
        <v>1</v>
      </c>
      <c r="L11012">
        <v>0</v>
      </c>
      <c r="M11012">
        <v>0</v>
      </c>
      <c r="N11012">
        <v>0</v>
      </c>
      <c r="O11012">
        <v>0</v>
      </c>
      <c r="P11012">
        <v>0</v>
      </c>
      <c r="Q11012">
        <v>0</v>
      </c>
    </row>
    <row r="11013" spans="1:17" x14ac:dyDescent="0.2">
      <c r="A11013" t="s">
        <v>28751</v>
      </c>
      <c r="B11013" t="s">
        <v>86</v>
      </c>
      <c r="C11013" t="s">
        <v>143</v>
      </c>
      <c r="D11013" t="s">
        <v>17736</v>
      </c>
      <c r="E11013" t="s">
        <v>83</v>
      </c>
      <c r="F11013" t="s">
        <v>4935</v>
      </c>
      <c r="G11013">
        <v>0</v>
      </c>
      <c r="H11013">
        <v>27</v>
      </c>
      <c r="I11013">
        <v>1</v>
      </c>
      <c r="J11013">
        <v>21</v>
      </c>
      <c r="K11013">
        <v>1</v>
      </c>
      <c r="L11013">
        <v>4</v>
      </c>
      <c r="M11013">
        <v>0</v>
      </c>
      <c r="N11013">
        <v>0</v>
      </c>
      <c r="O11013">
        <v>0</v>
      </c>
      <c r="P11013">
        <v>0</v>
      </c>
      <c r="Q11013">
        <v>0</v>
      </c>
    </row>
    <row r="11014" spans="1:17" x14ac:dyDescent="0.2">
      <c r="A11014" t="s">
        <v>28752</v>
      </c>
      <c r="B11014" t="s">
        <v>86</v>
      </c>
      <c r="C11014" t="s">
        <v>143</v>
      </c>
      <c r="D11014" t="s">
        <v>17736</v>
      </c>
      <c r="E11014" t="s">
        <v>83</v>
      </c>
      <c r="F11014" t="s">
        <v>4937</v>
      </c>
      <c r="G11014">
        <v>0</v>
      </c>
      <c r="H11014">
        <v>27</v>
      </c>
      <c r="I11014">
        <v>1</v>
      </c>
      <c r="J11014">
        <v>21</v>
      </c>
      <c r="K11014">
        <v>1</v>
      </c>
      <c r="L11014">
        <v>4</v>
      </c>
      <c r="M11014">
        <v>0</v>
      </c>
      <c r="N11014">
        <v>0</v>
      </c>
      <c r="O11014">
        <v>0</v>
      </c>
      <c r="P11014">
        <v>0</v>
      </c>
      <c r="Q11014">
        <v>0</v>
      </c>
    </row>
    <row r="11015" spans="1:17" x14ac:dyDescent="0.2">
      <c r="A11015" t="s">
        <v>28753</v>
      </c>
      <c r="B11015" t="s">
        <v>86</v>
      </c>
      <c r="C11015" t="s">
        <v>143</v>
      </c>
      <c r="D11015" t="s">
        <v>17736</v>
      </c>
      <c r="E11015" t="s">
        <v>83</v>
      </c>
      <c r="F11015" t="s">
        <v>4939</v>
      </c>
      <c r="G11015">
        <v>0</v>
      </c>
      <c r="H11015">
        <v>0</v>
      </c>
      <c r="I11015">
        <v>0</v>
      </c>
      <c r="J11015">
        <v>0</v>
      </c>
      <c r="K11015">
        <v>0</v>
      </c>
      <c r="L11015">
        <v>0</v>
      </c>
      <c r="M11015">
        <v>27</v>
      </c>
      <c r="N11015">
        <v>0</v>
      </c>
      <c r="O11015">
        <v>0</v>
      </c>
      <c r="P11015">
        <v>0</v>
      </c>
      <c r="Q11015">
        <v>0</v>
      </c>
    </row>
    <row r="11016" spans="1:17" x14ac:dyDescent="0.2">
      <c r="A11016" t="s">
        <v>28754</v>
      </c>
      <c r="B11016" t="s">
        <v>86</v>
      </c>
      <c r="C11016" t="s">
        <v>143</v>
      </c>
      <c r="D11016" t="s">
        <v>17736</v>
      </c>
      <c r="E11016" t="s">
        <v>83</v>
      </c>
      <c r="F11016" t="s">
        <v>4941</v>
      </c>
      <c r="G11016">
        <v>0</v>
      </c>
      <c r="H11016">
        <v>27</v>
      </c>
      <c r="I11016">
        <v>1</v>
      </c>
      <c r="J11016">
        <v>22</v>
      </c>
      <c r="K11016">
        <v>2</v>
      </c>
      <c r="L11016">
        <v>2</v>
      </c>
      <c r="M11016">
        <v>0</v>
      </c>
      <c r="N11016">
        <v>0</v>
      </c>
      <c r="O11016">
        <v>0</v>
      </c>
      <c r="P11016">
        <v>0</v>
      </c>
      <c r="Q11016">
        <v>0</v>
      </c>
    </row>
    <row r="11017" spans="1:17" x14ac:dyDescent="0.2">
      <c r="A11017" t="s">
        <v>28755</v>
      </c>
      <c r="B11017" t="s">
        <v>86</v>
      </c>
      <c r="C11017" t="s">
        <v>143</v>
      </c>
      <c r="D11017" t="s">
        <v>17736</v>
      </c>
      <c r="E11017" t="s">
        <v>83</v>
      </c>
      <c r="F11017" t="s">
        <v>4943</v>
      </c>
      <c r="G11017">
        <v>0</v>
      </c>
      <c r="H11017">
        <v>0</v>
      </c>
      <c r="I11017">
        <v>0</v>
      </c>
      <c r="J11017">
        <v>0</v>
      </c>
      <c r="K11017">
        <v>0</v>
      </c>
      <c r="L11017">
        <v>0</v>
      </c>
      <c r="M11017">
        <v>27</v>
      </c>
      <c r="N11017">
        <v>0</v>
      </c>
      <c r="O11017">
        <v>0</v>
      </c>
      <c r="P11017">
        <v>0</v>
      </c>
      <c r="Q11017">
        <v>0</v>
      </c>
    </row>
    <row r="11018" spans="1:17" x14ac:dyDescent="0.2">
      <c r="A11018" t="s">
        <v>28756</v>
      </c>
      <c r="B11018" t="s">
        <v>86</v>
      </c>
      <c r="C11018" t="s">
        <v>143</v>
      </c>
      <c r="D11018" t="s">
        <v>17736</v>
      </c>
      <c r="E11018" t="s">
        <v>83</v>
      </c>
      <c r="F11018" t="s">
        <v>4925</v>
      </c>
      <c r="G11018">
        <v>0</v>
      </c>
      <c r="H11018">
        <v>0</v>
      </c>
      <c r="I11018">
        <v>0</v>
      </c>
      <c r="J11018">
        <v>0</v>
      </c>
      <c r="K11018">
        <v>0</v>
      </c>
      <c r="L11018">
        <v>0</v>
      </c>
      <c r="M11018">
        <v>0</v>
      </c>
      <c r="N11018">
        <v>23</v>
      </c>
      <c r="O11018">
        <v>19</v>
      </c>
      <c r="P11018">
        <v>3</v>
      </c>
      <c r="Q11018">
        <v>1</v>
      </c>
    </row>
    <row r="11019" spans="1:17" x14ac:dyDescent="0.2">
      <c r="A11019" t="s">
        <v>28757</v>
      </c>
      <c r="B11019" t="s">
        <v>86</v>
      </c>
      <c r="C11019" t="s">
        <v>143</v>
      </c>
      <c r="D11019" t="s">
        <v>17736</v>
      </c>
      <c r="E11019" t="s">
        <v>83</v>
      </c>
      <c r="F11019" t="s">
        <v>4927</v>
      </c>
      <c r="G11019">
        <v>0</v>
      </c>
      <c r="H11019">
        <v>0</v>
      </c>
      <c r="I11019">
        <v>0</v>
      </c>
      <c r="J11019">
        <v>0</v>
      </c>
      <c r="K11019">
        <v>0</v>
      </c>
      <c r="L11019">
        <v>0</v>
      </c>
      <c r="M11019">
        <v>0</v>
      </c>
      <c r="N11019">
        <v>21</v>
      </c>
      <c r="O11019">
        <v>17</v>
      </c>
      <c r="P11019">
        <v>3</v>
      </c>
      <c r="Q11019">
        <v>1</v>
      </c>
    </row>
    <row r="11020" spans="1:17" x14ac:dyDescent="0.2">
      <c r="A11020" t="s">
        <v>28758</v>
      </c>
      <c r="B11020" t="s">
        <v>86</v>
      </c>
      <c r="C11020" t="s">
        <v>143</v>
      </c>
      <c r="D11020" t="s">
        <v>17736</v>
      </c>
      <c r="E11020" t="s">
        <v>83</v>
      </c>
      <c r="F11020" t="s">
        <v>17734</v>
      </c>
      <c r="G11020">
        <v>27</v>
      </c>
      <c r="H11020">
        <v>0</v>
      </c>
      <c r="I11020">
        <v>0</v>
      </c>
      <c r="J11020">
        <v>0</v>
      </c>
      <c r="K11020">
        <v>0</v>
      </c>
      <c r="L11020">
        <v>0</v>
      </c>
      <c r="M11020">
        <v>0</v>
      </c>
      <c r="N11020">
        <v>0</v>
      </c>
      <c r="O11020">
        <v>0</v>
      </c>
      <c r="P11020">
        <v>0</v>
      </c>
      <c r="Q11020">
        <v>0</v>
      </c>
    </row>
    <row r="11021" spans="1:17" x14ac:dyDescent="0.2">
      <c r="A11021" t="s">
        <v>28759</v>
      </c>
      <c r="B11021" t="s">
        <v>86</v>
      </c>
      <c r="C11021" t="s">
        <v>143</v>
      </c>
      <c r="D11021" t="s">
        <v>17736</v>
      </c>
      <c r="E11021" t="s">
        <v>81</v>
      </c>
      <c r="F11021" t="s">
        <v>4929</v>
      </c>
      <c r="G11021">
        <v>0</v>
      </c>
      <c r="H11021">
        <v>20</v>
      </c>
      <c r="I11021">
        <v>2</v>
      </c>
      <c r="J11021">
        <v>16</v>
      </c>
      <c r="K11021">
        <v>1</v>
      </c>
      <c r="L11021">
        <v>1</v>
      </c>
      <c r="M11021">
        <v>0</v>
      </c>
      <c r="N11021">
        <v>0</v>
      </c>
      <c r="O11021">
        <v>0</v>
      </c>
      <c r="P11021">
        <v>0</v>
      </c>
      <c r="Q11021">
        <v>0</v>
      </c>
    </row>
    <row r="11022" spans="1:17" x14ac:dyDescent="0.2">
      <c r="A11022" t="s">
        <v>28760</v>
      </c>
      <c r="B11022" t="s">
        <v>86</v>
      </c>
      <c r="C11022" t="s">
        <v>143</v>
      </c>
      <c r="D11022" t="s">
        <v>17736</v>
      </c>
      <c r="E11022" t="s">
        <v>81</v>
      </c>
      <c r="F11022" t="s">
        <v>4931</v>
      </c>
      <c r="G11022">
        <v>0</v>
      </c>
      <c r="H11022">
        <v>20</v>
      </c>
      <c r="I11022">
        <v>2</v>
      </c>
      <c r="J11022">
        <v>16</v>
      </c>
      <c r="K11022">
        <v>1</v>
      </c>
      <c r="L11022">
        <v>1</v>
      </c>
      <c r="M11022">
        <v>0</v>
      </c>
      <c r="N11022">
        <v>0</v>
      </c>
      <c r="O11022">
        <v>0</v>
      </c>
      <c r="P11022">
        <v>0</v>
      </c>
      <c r="Q11022">
        <v>0</v>
      </c>
    </row>
    <row r="11023" spans="1:17" x14ac:dyDescent="0.2">
      <c r="A11023" t="s">
        <v>28761</v>
      </c>
      <c r="B11023" t="s">
        <v>86</v>
      </c>
      <c r="C11023" t="s">
        <v>143</v>
      </c>
      <c r="D11023" t="s">
        <v>17736</v>
      </c>
      <c r="E11023" t="s">
        <v>81</v>
      </c>
      <c r="F11023" t="s">
        <v>4933</v>
      </c>
      <c r="G11023">
        <v>0</v>
      </c>
      <c r="H11023">
        <v>0</v>
      </c>
      <c r="I11023">
        <v>0</v>
      </c>
      <c r="J11023">
        <v>0</v>
      </c>
      <c r="K11023">
        <v>0</v>
      </c>
      <c r="L11023">
        <v>0</v>
      </c>
      <c r="M11023">
        <v>20</v>
      </c>
      <c r="N11023">
        <v>0</v>
      </c>
      <c r="O11023">
        <v>0</v>
      </c>
      <c r="P11023">
        <v>0</v>
      </c>
      <c r="Q11023">
        <v>0</v>
      </c>
    </row>
    <row r="11024" spans="1:17" x14ac:dyDescent="0.2">
      <c r="A11024" t="s">
        <v>28762</v>
      </c>
      <c r="B11024" t="s">
        <v>86</v>
      </c>
      <c r="C11024" t="s">
        <v>143</v>
      </c>
      <c r="D11024" t="s">
        <v>17736</v>
      </c>
      <c r="E11024" t="s">
        <v>81</v>
      </c>
      <c r="F11024" t="s">
        <v>4935</v>
      </c>
      <c r="G11024">
        <v>0</v>
      </c>
      <c r="H11024">
        <v>20</v>
      </c>
      <c r="I11024">
        <v>2</v>
      </c>
      <c r="J11024">
        <v>16</v>
      </c>
      <c r="K11024">
        <v>1</v>
      </c>
      <c r="L11024">
        <v>1</v>
      </c>
      <c r="M11024">
        <v>0</v>
      </c>
      <c r="N11024">
        <v>0</v>
      </c>
      <c r="O11024">
        <v>0</v>
      </c>
      <c r="P11024">
        <v>0</v>
      </c>
      <c r="Q11024">
        <v>0</v>
      </c>
    </row>
    <row r="11025" spans="1:17" x14ac:dyDescent="0.2">
      <c r="A11025" t="s">
        <v>28763</v>
      </c>
      <c r="B11025" t="s">
        <v>86</v>
      </c>
      <c r="C11025" t="s">
        <v>143</v>
      </c>
      <c r="D11025" t="s">
        <v>17736</v>
      </c>
      <c r="E11025" t="s">
        <v>81</v>
      </c>
      <c r="F11025" t="s">
        <v>4937</v>
      </c>
      <c r="G11025">
        <v>0</v>
      </c>
      <c r="H11025">
        <v>20</v>
      </c>
      <c r="I11025">
        <v>2</v>
      </c>
      <c r="J11025">
        <v>16</v>
      </c>
      <c r="K11025">
        <v>1</v>
      </c>
      <c r="L11025">
        <v>1</v>
      </c>
      <c r="M11025">
        <v>0</v>
      </c>
      <c r="N11025">
        <v>0</v>
      </c>
      <c r="O11025">
        <v>0</v>
      </c>
      <c r="P11025">
        <v>0</v>
      </c>
      <c r="Q11025">
        <v>0</v>
      </c>
    </row>
    <row r="11026" spans="1:17" x14ac:dyDescent="0.2">
      <c r="A11026" t="s">
        <v>28764</v>
      </c>
      <c r="B11026" t="s">
        <v>86</v>
      </c>
      <c r="C11026" t="s">
        <v>143</v>
      </c>
      <c r="D11026" t="s">
        <v>17736</v>
      </c>
      <c r="E11026" t="s">
        <v>81</v>
      </c>
      <c r="F11026" t="s">
        <v>4939</v>
      </c>
      <c r="G11026">
        <v>0</v>
      </c>
      <c r="H11026">
        <v>0</v>
      </c>
      <c r="I11026">
        <v>0</v>
      </c>
      <c r="J11026">
        <v>0</v>
      </c>
      <c r="K11026">
        <v>0</v>
      </c>
      <c r="L11026">
        <v>0</v>
      </c>
      <c r="M11026">
        <v>20</v>
      </c>
      <c r="N11026">
        <v>0</v>
      </c>
      <c r="O11026">
        <v>0</v>
      </c>
      <c r="P11026">
        <v>0</v>
      </c>
      <c r="Q11026">
        <v>0</v>
      </c>
    </row>
    <row r="11027" spans="1:17" x14ac:dyDescent="0.2">
      <c r="A11027" t="s">
        <v>28765</v>
      </c>
      <c r="B11027" t="s">
        <v>86</v>
      </c>
      <c r="C11027" t="s">
        <v>143</v>
      </c>
      <c r="D11027" t="s">
        <v>17736</v>
      </c>
      <c r="E11027" t="s">
        <v>81</v>
      </c>
      <c r="F11027" t="s">
        <v>4941</v>
      </c>
      <c r="G11027">
        <v>0</v>
      </c>
      <c r="H11027">
        <v>20</v>
      </c>
      <c r="I11027">
        <v>2</v>
      </c>
      <c r="J11027">
        <v>16</v>
      </c>
      <c r="K11027">
        <v>1</v>
      </c>
      <c r="L11027">
        <v>1</v>
      </c>
      <c r="M11027">
        <v>0</v>
      </c>
      <c r="N11027">
        <v>0</v>
      </c>
      <c r="O11027">
        <v>0</v>
      </c>
      <c r="P11027">
        <v>0</v>
      </c>
      <c r="Q11027">
        <v>0</v>
      </c>
    </row>
    <row r="11028" spans="1:17" x14ac:dyDescent="0.2">
      <c r="A11028" t="s">
        <v>28766</v>
      </c>
      <c r="B11028" t="s">
        <v>86</v>
      </c>
      <c r="C11028" t="s">
        <v>143</v>
      </c>
      <c r="D11028" t="s">
        <v>17736</v>
      </c>
      <c r="E11028" t="s">
        <v>81</v>
      </c>
      <c r="F11028" t="s">
        <v>4943</v>
      </c>
      <c r="G11028">
        <v>0</v>
      </c>
      <c r="H11028">
        <v>0</v>
      </c>
      <c r="I11028">
        <v>0</v>
      </c>
      <c r="J11028">
        <v>0</v>
      </c>
      <c r="K11028">
        <v>0</v>
      </c>
      <c r="L11028">
        <v>0</v>
      </c>
      <c r="M11028">
        <v>20</v>
      </c>
      <c r="N11028">
        <v>0</v>
      </c>
      <c r="O11028">
        <v>0</v>
      </c>
      <c r="P11028">
        <v>0</v>
      </c>
      <c r="Q11028">
        <v>0</v>
      </c>
    </row>
    <row r="11029" spans="1:17" x14ac:dyDescent="0.2">
      <c r="A11029" t="s">
        <v>28767</v>
      </c>
      <c r="B11029" t="s">
        <v>86</v>
      </c>
      <c r="C11029" t="s">
        <v>143</v>
      </c>
      <c r="D11029" t="s">
        <v>17736</v>
      </c>
      <c r="E11029" t="s">
        <v>81</v>
      </c>
      <c r="F11029" t="s">
        <v>4925</v>
      </c>
      <c r="G11029">
        <v>0</v>
      </c>
      <c r="H11029">
        <v>0</v>
      </c>
      <c r="I11029">
        <v>0</v>
      </c>
      <c r="J11029">
        <v>0</v>
      </c>
      <c r="K11029">
        <v>0</v>
      </c>
      <c r="L11029">
        <v>0</v>
      </c>
      <c r="M11029">
        <v>0</v>
      </c>
      <c r="N11029">
        <v>17</v>
      </c>
      <c r="O11029">
        <v>16</v>
      </c>
      <c r="P11029">
        <v>0</v>
      </c>
      <c r="Q11029">
        <v>1</v>
      </c>
    </row>
    <row r="11030" spans="1:17" x14ac:dyDescent="0.2">
      <c r="A11030" t="s">
        <v>28768</v>
      </c>
      <c r="B11030" t="s">
        <v>86</v>
      </c>
      <c r="C11030" t="s">
        <v>143</v>
      </c>
      <c r="D11030" t="s">
        <v>17736</v>
      </c>
      <c r="E11030" t="s">
        <v>81</v>
      </c>
      <c r="F11030" t="s">
        <v>4927</v>
      </c>
      <c r="G11030">
        <v>0</v>
      </c>
      <c r="H11030">
        <v>0</v>
      </c>
      <c r="I11030">
        <v>0</v>
      </c>
      <c r="J11030">
        <v>0</v>
      </c>
      <c r="K11030">
        <v>0</v>
      </c>
      <c r="L11030">
        <v>0</v>
      </c>
      <c r="M11030">
        <v>0</v>
      </c>
      <c r="N11030">
        <v>16</v>
      </c>
      <c r="O11030">
        <v>15</v>
      </c>
      <c r="P11030">
        <v>0</v>
      </c>
      <c r="Q11030">
        <v>1</v>
      </c>
    </row>
    <row r="11031" spans="1:17" x14ac:dyDescent="0.2">
      <c r="A11031" t="s">
        <v>28769</v>
      </c>
      <c r="B11031" t="s">
        <v>86</v>
      </c>
      <c r="C11031" t="s">
        <v>143</v>
      </c>
      <c r="D11031" t="s">
        <v>17736</v>
      </c>
      <c r="E11031" t="s">
        <v>81</v>
      </c>
      <c r="F11031" t="s">
        <v>17734</v>
      </c>
      <c r="G11031">
        <v>20</v>
      </c>
      <c r="H11031">
        <v>0</v>
      </c>
      <c r="I11031">
        <v>0</v>
      </c>
      <c r="J11031">
        <v>0</v>
      </c>
      <c r="K11031">
        <v>0</v>
      </c>
      <c r="L11031">
        <v>0</v>
      </c>
      <c r="M11031">
        <v>0</v>
      </c>
      <c r="N11031">
        <v>0</v>
      </c>
      <c r="O11031">
        <v>0</v>
      </c>
      <c r="P11031">
        <v>0</v>
      </c>
      <c r="Q11031">
        <v>0</v>
      </c>
    </row>
    <row r="11032" spans="1:17" x14ac:dyDescent="0.2">
      <c r="A11032" t="s">
        <v>28770</v>
      </c>
      <c r="B11032" t="s">
        <v>86</v>
      </c>
      <c r="C11032" t="s">
        <v>143</v>
      </c>
      <c r="D11032" t="s">
        <v>17748</v>
      </c>
      <c r="E11032" t="s">
        <v>83</v>
      </c>
      <c r="F11032" t="s">
        <v>17749</v>
      </c>
      <c r="G11032">
        <v>0</v>
      </c>
      <c r="H11032">
        <v>0</v>
      </c>
      <c r="I11032">
        <v>0</v>
      </c>
      <c r="J11032">
        <v>0</v>
      </c>
      <c r="K11032">
        <v>0</v>
      </c>
      <c r="L11032">
        <v>0</v>
      </c>
      <c r="M11032">
        <v>0</v>
      </c>
      <c r="N11032">
        <v>4</v>
      </c>
      <c r="O11032">
        <v>4</v>
      </c>
      <c r="P11032">
        <v>0</v>
      </c>
      <c r="Q11032">
        <v>0</v>
      </c>
    </row>
    <row r="11033" spans="1:17" x14ac:dyDescent="0.2">
      <c r="A11033" t="s">
        <v>28771</v>
      </c>
      <c r="B11033" t="s">
        <v>86</v>
      </c>
      <c r="C11033" t="s">
        <v>143</v>
      </c>
      <c r="D11033" t="s">
        <v>17748</v>
      </c>
      <c r="E11033" t="s">
        <v>83</v>
      </c>
      <c r="F11033" t="s">
        <v>17734</v>
      </c>
      <c r="G11033">
        <v>4</v>
      </c>
      <c r="H11033">
        <v>0</v>
      </c>
      <c r="I11033">
        <v>0</v>
      </c>
      <c r="J11033">
        <v>0</v>
      </c>
      <c r="K11033">
        <v>0</v>
      </c>
      <c r="L11033">
        <v>0</v>
      </c>
      <c r="M11033">
        <v>0</v>
      </c>
      <c r="N11033">
        <v>0</v>
      </c>
      <c r="O11033">
        <v>0</v>
      </c>
      <c r="P11033">
        <v>0</v>
      </c>
      <c r="Q11033">
        <v>0</v>
      </c>
    </row>
    <row r="11034" spans="1:17" x14ac:dyDescent="0.2">
      <c r="A11034" t="s">
        <v>28772</v>
      </c>
      <c r="B11034" t="s">
        <v>86</v>
      </c>
      <c r="C11034" t="s">
        <v>143</v>
      </c>
      <c r="D11034" t="s">
        <v>17754</v>
      </c>
      <c r="E11034" t="s">
        <v>81</v>
      </c>
      <c r="F11034" t="s">
        <v>17734</v>
      </c>
      <c r="G11034">
        <v>1</v>
      </c>
      <c r="H11034">
        <v>0</v>
      </c>
      <c r="I11034">
        <v>0</v>
      </c>
      <c r="J11034">
        <v>0</v>
      </c>
      <c r="K11034">
        <v>0</v>
      </c>
      <c r="L11034">
        <v>0</v>
      </c>
      <c r="M11034">
        <v>0</v>
      </c>
      <c r="N11034">
        <v>0</v>
      </c>
      <c r="O11034">
        <v>0</v>
      </c>
      <c r="P11034">
        <v>0</v>
      </c>
      <c r="Q11034">
        <v>0</v>
      </c>
    </row>
    <row r="11035" spans="1:17" x14ac:dyDescent="0.2">
      <c r="A11035" t="s">
        <v>28773</v>
      </c>
      <c r="B11035" t="s">
        <v>86</v>
      </c>
      <c r="C11035" t="s">
        <v>144</v>
      </c>
      <c r="D11035" t="s">
        <v>17768</v>
      </c>
      <c r="E11035" t="s">
        <v>83</v>
      </c>
      <c r="F11035" t="s">
        <v>17734</v>
      </c>
      <c r="G11035">
        <v>4</v>
      </c>
      <c r="H11035">
        <v>0</v>
      </c>
      <c r="I11035">
        <v>0</v>
      </c>
      <c r="J11035">
        <v>0</v>
      </c>
      <c r="K11035">
        <v>0</v>
      </c>
      <c r="L11035">
        <v>0</v>
      </c>
      <c r="M11035">
        <v>0</v>
      </c>
      <c r="N11035">
        <v>0</v>
      </c>
      <c r="O11035">
        <v>0</v>
      </c>
      <c r="P11035">
        <v>0</v>
      </c>
      <c r="Q11035">
        <v>0</v>
      </c>
    </row>
    <row r="11036" spans="1:17" x14ac:dyDescent="0.2">
      <c r="A11036" t="s">
        <v>28774</v>
      </c>
      <c r="B11036" t="s">
        <v>86</v>
      </c>
      <c r="C11036" t="s">
        <v>144</v>
      </c>
      <c r="D11036" t="s">
        <v>17768</v>
      </c>
      <c r="E11036" t="s">
        <v>81</v>
      </c>
      <c r="F11036" t="s">
        <v>17734</v>
      </c>
      <c r="G11036">
        <v>2</v>
      </c>
      <c r="H11036">
        <v>0</v>
      </c>
      <c r="I11036">
        <v>0</v>
      </c>
      <c r="J11036">
        <v>0</v>
      </c>
      <c r="K11036">
        <v>0</v>
      </c>
      <c r="L11036">
        <v>0</v>
      </c>
      <c r="M11036">
        <v>0</v>
      </c>
      <c r="N11036">
        <v>0</v>
      </c>
      <c r="O11036">
        <v>0</v>
      </c>
      <c r="P11036">
        <v>0</v>
      </c>
      <c r="Q11036">
        <v>0</v>
      </c>
    </row>
    <row r="11037" spans="1:17" x14ac:dyDescent="0.2">
      <c r="A11037" t="s">
        <v>28775</v>
      </c>
      <c r="B11037" t="s">
        <v>86</v>
      </c>
      <c r="C11037" t="s">
        <v>144</v>
      </c>
      <c r="D11037" t="s">
        <v>17736</v>
      </c>
      <c r="E11037" t="s">
        <v>83</v>
      </c>
      <c r="F11037" t="s">
        <v>4929</v>
      </c>
      <c r="G11037">
        <v>0</v>
      </c>
      <c r="H11037">
        <v>25</v>
      </c>
      <c r="I11037">
        <v>4</v>
      </c>
      <c r="J11037">
        <v>19</v>
      </c>
      <c r="K11037">
        <v>1</v>
      </c>
      <c r="L11037">
        <v>1</v>
      </c>
      <c r="M11037">
        <v>0</v>
      </c>
      <c r="N11037">
        <v>0</v>
      </c>
      <c r="O11037">
        <v>0</v>
      </c>
      <c r="P11037">
        <v>0</v>
      </c>
      <c r="Q11037">
        <v>0</v>
      </c>
    </row>
    <row r="11038" spans="1:17" x14ac:dyDescent="0.2">
      <c r="A11038" t="s">
        <v>28776</v>
      </c>
      <c r="B11038" t="s">
        <v>86</v>
      </c>
      <c r="C11038" t="s">
        <v>144</v>
      </c>
      <c r="D11038" t="s">
        <v>17736</v>
      </c>
      <c r="E11038" t="s">
        <v>83</v>
      </c>
      <c r="F11038" t="s">
        <v>4931</v>
      </c>
      <c r="G11038">
        <v>0</v>
      </c>
      <c r="H11038">
        <v>25</v>
      </c>
      <c r="I11038">
        <v>4</v>
      </c>
      <c r="J11038">
        <v>18</v>
      </c>
      <c r="K11038">
        <v>1</v>
      </c>
      <c r="L11038">
        <v>2</v>
      </c>
      <c r="M11038">
        <v>0</v>
      </c>
      <c r="N11038">
        <v>0</v>
      </c>
      <c r="O11038">
        <v>0</v>
      </c>
      <c r="P11038">
        <v>0</v>
      </c>
      <c r="Q11038">
        <v>0</v>
      </c>
    </row>
    <row r="11039" spans="1:17" x14ac:dyDescent="0.2">
      <c r="A11039" t="s">
        <v>28777</v>
      </c>
      <c r="B11039" t="s">
        <v>86</v>
      </c>
      <c r="C11039" t="s">
        <v>144</v>
      </c>
      <c r="D11039" t="s">
        <v>17736</v>
      </c>
      <c r="E11039" t="s">
        <v>83</v>
      </c>
      <c r="F11039" t="s">
        <v>4933</v>
      </c>
      <c r="G11039">
        <v>0</v>
      </c>
      <c r="H11039">
        <v>0</v>
      </c>
      <c r="I11039">
        <v>0</v>
      </c>
      <c r="J11039">
        <v>0</v>
      </c>
      <c r="K11039">
        <v>0</v>
      </c>
      <c r="L11039">
        <v>0</v>
      </c>
      <c r="M11039">
        <v>25</v>
      </c>
      <c r="N11039">
        <v>0</v>
      </c>
      <c r="O11039">
        <v>0</v>
      </c>
      <c r="P11039">
        <v>0</v>
      </c>
      <c r="Q11039">
        <v>0</v>
      </c>
    </row>
    <row r="11040" spans="1:17" x14ac:dyDescent="0.2">
      <c r="A11040" t="s">
        <v>28778</v>
      </c>
      <c r="B11040" t="s">
        <v>86</v>
      </c>
      <c r="C11040" t="s">
        <v>144</v>
      </c>
      <c r="D11040" t="s">
        <v>17736</v>
      </c>
      <c r="E11040" t="s">
        <v>83</v>
      </c>
      <c r="F11040" t="s">
        <v>4935</v>
      </c>
      <c r="G11040">
        <v>0</v>
      </c>
      <c r="H11040">
        <v>25</v>
      </c>
      <c r="I11040">
        <v>4</v>
      </c>
      <c r="J11040">
        <v>18</v>
      </c>
      <c r="K11040">
        <v>1</v>
      </c>
      <c r="L11040">
        <v>2</v>
      </c>
      <c r="M11040">
        <v>0</v>
      </c>
      <c r="N11040">
        <v>0</v>
      </c>
      <c r="O11040">
        <v>0</v>
      </c>
      <c r="P11040">
        <v>0</v>
      </c>
      <c r="Q11040">
        <v>0</v>
      </c>
    </row>
    <row r="11041" spans="1:17" x14ac:dyDescent="0.2">
      <c r="A11041" t="s">
        <v>28779</v>
      </c>
      <c r="B11041" t="s">
        <v>86</v>
      </c>
      <c r="C11041" t="s">
        <v>144</v>
      </c>
      <c r="D11041" t="s">
        <v>17736</v>
      </c>
      <c r="E11041" t="s">
        <v>83</v>
      </c>
      <c r="F11041" t="s">
        <v>4937</v>
      </c>
      <c r="G11041">
        <v>0</v>
      </c>
      <c r="H11041">
        <v>25</v>
      </c>
      <c r="I11041">
        <v>4</v>
      </c>
      <c r="J11041">
        <v>18</v>
      </c>
      <c r="K11041">
        <v>1</v>
      </c>
      <c r="L11041">
        <v>2</v>
      </c>
      <c r="M11041">
        <v>0</v>
      </c>
      <c r="N11041">
        <v>0</v>
      </c>
      <c r="O11041">
        <v>0</v>
      </c>
      <c r="P11041">
        <v>0</v>
      </c>
      <c r="Q11041">
        <v>0</v>
      </c>
    </row>
    <row r="11042" spans="1:17" x14ac:dyDescent="0.2">
      <c r="A11042" t="s">
        <v>28780</v>
      </c>
      <c r="B11042" t="s">
        <v>86</v>
      </c>
      <c r="C11042" t="s">
        <v>144</v>
      </c>
      <c r="D11042" t="s">
        <v>17736</v>
      </c>
      <c r="E11042" t="s">
        <v>83</v>
      </c>
      <c r="F11042" t="s">
        <v>4939</v>
      </c>
      <c r="G11042">
        <v>0</v>
      </c>
      <c r="H11042">
        <v>0</v>
      </c>
      <c r="I11042">
        <v>0</v>
      </c>
      <c r="J11042">
        <v>0</v>
      </c>
      <c r="K11042">
        <v>0</v>
      </c>
      <c r="L11042">
        <v>0</v>
      </c>
      <c r="M11042">
        <v>25</v>
      </c>
      <c r="N11042">
        <v>0</v>
      </c>
      <c r="O11042">
        <v>0</v>
      </c>
      <c r="P11042">
        <v>0</v>
      </c>
      <c r="Q11042">
        <v>0</v>
      </c>
    </row>
    <row r="11043" spans="1:17" x14ac:dyDescent="0.2">
      <c r="A11043" t="s">
        <v>28781</v>
      </c>
      <c r="B11043" t="s">
        <v>86</v>
      </c>
      <c r="C11043" t="s">
        <v>144</v>
      </c>
      <c r="D11043" t="s">
        <v>17736</v>
      </c>
      <c r="E11043" t="s">
        <v>83</v>
      </c>
      <c r="F11043" t="s">
        <v>4941</v>
      </c>
      <c r="G11043">
        <v>0</v>
      </c>
      <c r="H11043">
        <v>25</v>
      </c>
      <c r="I11043">
        <v>4</v>
      </c>
      <c r="J11043">
        <v>19</v>
      </c>
      <c r="K11043">
        <v>1</v>
      </c>
      <c r="L11043">
        <v>1</v>
      </c>
      <c r="M11043">
        <v>0</v>
      </c>
      <c r="N11043">
        <v>0</v>
      </c>
      <c r="O11043">
        <v>0</v>
      </c>
      <c r="P11043">
        <v>0</v>
      </c>
      <c r="Q11043">
        <v>0</v>
      </c>
    </row>
    <row r="11044" spans="1:17" x14ac:dyDescent="0.2">
      <c r="A11044" t="s">
        <v>28782</v>
      </c>
      <c r="B11044" t="s">
        <v>91</v>
      </c>
      <c r="C11044" t="s">
        <v>138</v>
      </c>
      <c r="D11044" t="s">
        <v>17736</v>
      </c>
      <c r="E11044" t="s">
        <v>83</v>
      </c>
      <c r="F11044" t="s">
        <v>4929</v>
      </c>
      <c r="G11044">
        <v>0</v>
      </c>
      <c r="H11044">
        <v>1</v>
      </c>
      <c r="I11044">
        <v>0</v>
      </c>
      <c r="J11044">
        <v>0</v>
      </c>
      <c r="K11044">
        <v>1</v>
      </c>
      <c r="L11044">
        <v>0</v>
      </c>
      <c r="M11044">
        <v>0</v>
      </c>
      <c r="N11044">
        <v>0</v>
      </c>
      <c r="O11044">
        <v>0</v>
      </c>
      <c r="P11044">
        <v>0</v>
      </c>
      <c r="Q11044">
        <v>0</v>
      </c>
    </row>
    <row r="11045" spans="1:17" x14ac:dyDescent="0.2">
      <c r="A11045" t="s">
        <v>28783</v>
      </c>
      <c r="B11045" t="s">
        <v>91</v>
      </c>
      <c r="C11045" t="s">
        <v>138</v>
      </c>
      <c r="D11045" t="s">
        <v>17736</v>
      </c>
      <c r="E11045" t="s">
        <v>83</v>
      </c>
      <c r="F11045" t="s">
        <v>4931</v>
      </c>
      <c r="G11045">
        <v>0</v>
      </c>
      <c r="H11045">
        <v>1</v>
      </c>
      <c r="I11045">
        <v>0</v>
      </c>
      <c r="J11045">
        <v>0</v>
      </c>
      <c r="K11045">
        <v>0</v>
      </c>
      <c r="L11045">
        <v>1</v>
      </c>
      <c r="M11045">
        <v>0</v>
      </c>
      <c r="N11045">
        <v>0</v>
      </c>
      <c r="O11045">
        <v>0</v>
      </c>
      <c r="P11045">
        <v>0</v>
      </c>
      <c r="Q11045">
        <v>0</v>
      </c>
    </row>
    <row r="11046" spans="1:17" x14ac:dyDescent="0.2">
      <c r="A11046" t="s">
        <v>28784</v>
      </c>
      <c r="B11046" t="s">
        <v>91</v>
      </c>
      <c r="C11046" t="s">
        <v>138</v>
      </c>
      <c r="D11046" t="s">
        <v>17736</v>
      </c>
      <c r="E11046" t="s">
        <v>83</v>
      </c>
      <c r="F11046" t="s">
        <v>4933</v>
      </c>
      <c r="G11046">
        <v>0</v>
      </c>
      <c r="H11046">
        <v>0</v>
      </c>
      <c r="I11046">
        <v>0</v>
      </c>
      <c r="J11046">
        <v>0</v>
      </c>
      <c r="K11046">
        <v>0</v>
      </c>
      <c r="L11046">
        <v>0</v>
      </c>
      <c r="M11046">
        <v>1</v>
      </c>
      <c r="N11046">
        <v>0</v>
      </c>
      <c r="O11046">
        <v>0</v>
      </c>
      <c r="P11046">
        <v>0</v>
      </c>
      <c r="Q11046">
        <v>0</v>
      </c>
    </row>
    <row r="11047" spans="1:17" x14ac:dyDescent="0.2">
      <c r="A11047" t="s">
        <v>28785</v>
      </c>
      <c r="B11047" t="s">
        <v>91</v>
      </c>
      <c r="C11047" t="s">
        <v>138</v>
      </c>
      <c r="D11047" t="s">
        <v>17736</v>
      </c>
      <c r="E11047" t="s">
        <v>83</v>
      </c>
      <c r="F11047" t="s">
        <v>4935</v>
      </c>
      <c r="G11047">
        <v>0</v>
      </c>
      <c r="H11047">
        <v>1</v>
      </c>
      <c r="I11047">
        <v>0</v>
      </c>
      <c r="J11047">
        <v>0</v>
      </c>
      <c r="K11047">
        <v>0</v>
      </c>
      <c r="L11047">
        <v>1</v>
      </c>
      <c r="M11047">
        <v>0</v>
      </c>
      <c r="N11047">
        <v>0</v>
      </c>
      <c r="O11047">
        <v>0</v>
      </c>
      <c r="P11047">
        <v>0</v>
      </c>
      <c r="Q11047">
        <v>0</v>
      </c>
    </row>
    <row r="11048" spans="1:17" x14ac:dyDescent="0.2">
      <c r="A11048" t="s">
        <v>28786</v>
      </c>
      <c r="B11048" t="s">
        <v>91</v>
      </c>
      <c r="C11048" t="s">
        <v>138</v>
      </c>
      <c r="D11048" t="s">
        <v>17736</v>
      </c>
      <c r="E11048" t="s">
        <v>83</v>
      </c>
      <c r="F11048" t="s">
        <v>4937</v>
      </c>
      <c r="G11048">
        <v>0</v>
      </c>
      <c r="H11048">
        <v>1</v>
      </c>
      <c r="I11048">
        <v>0</v>
      </c>
      <c r="J11048">
        <v>0</v>
      </c>
      <c r="K11048">
        <v>0</v>
      </c>
      <c r="L11048">
        <v>1</v>
      </c>
      <c r="M11048">
        <v>0</v>
      </c>
      <c r="N11048">
        <v>0</v>
      </c>
      <c r="O11048">
        <v>0</v>
      </c>
      <c r="P11048">
        <v>0</v>
      </c>
      <c r="Q11048">
        <v>0</v>
      </c>
    </row>
    <row r="11049" spans="1:17" x14ac:dyDescent="0.2">
      <c r="A11049" t="s">
        <v>28787</v>
      </c>
      <c r="B11049" t="s">
        <v>91</v>
      </c>
      <c r="C11049" t="s">
        <v>138</v>
      </c>
      <c r="D11049" t="s">
        <v>17736</v>
      </c>
      <c r="E11049" t="s">
        <v>83</v>
      </c>
      <c r="F11049" t="s">
        <v>4939</v>
      </c>
      <c r="G11049">
        <v>0</v>
      </c>
      <c r="H11049">
        <v>0</v>
      </c>
      <c r="I11049">
        <v>0</v>
      </c>
      <c r="J11049">
        <v>0</v>
      </c>
      <c r="K11049">
        <v>0</v>
      </c>
      <c r="L11049">
        <v>0</v>
      </c>
      <c r="M11049">
        <v>1</v>
      </c>
      <c r="N11049">
        <v>0</v>
      </c>
      <c r="O11049">
        <v>0</v>
      </c>
      <c r="P11049">
        <v>0</v>
      </c>
      <c r="Q11049">
        <v>0</v>
      </c>
    </row>
    <row r="11050" spans="1:17" x14ac:dyDescent="0.2">
      <c r="A11050" t="s">
        <v>28788</v>
      </c>
      <c r="B11050" t="s">
        <v>91</v>
      </c>
      <c r="C11050" t="s">
        <v>138</v>
      </c>
      <c r="D11050" t="s">
        <v>17736</v>
      </c>
      <c r="E11050" t="s">
        <v>83</v>
      </c>
      <c r="F11050" t="s">
        <v>4941</v>
      </c>
      <c r="G11050">
        <v>0</v>
      </c>
      <c r="H11050">
        <v>1</v>
      </c>
      <c r="I11050">
        <v>0</v>
      </c>
      <c r="J11050">
        <v>0</v>
      </c>
      <c r="K11050">
        <v>1</v>
      </c>
      <c r="L11050">
        <v>0</v>
      </c>
      <c r="M11050">
        <v>0</v>
      </c>
      <c r="N11050">
        <v>0</v>
      </c>
      <c r="O11050">
        <v>0</v>
      </c>
      <c r="P11050">
        <v>0</v>
      </c>
      <c r="Q11050">
        <v>0</v>
      </c>
    </row>
    <row r="11051" spans="1:17" x14ac:dyDescent="0.2">
      <c r="A11051" t="s">
        <v>28789</v>
      </c>
      <c r="B11051" t="s">
        <v>91</v>
      </c>
      <c r="C11051" t="s">
        <v>138</v>
      </c>
      <c r="D11051" t="s">
        <v>17736</v>
      </c>
      <c r="E11051" t="s">
        <v>83</v>
      </c>
      <c r="F11051" t="s">
        <v>4943</v>
      </c>
      <c r="G11051">
        <v>0</v>
      </c>
      <c r="H11051">
        <v>0</v>
      </c>
      <c r="I11051">
        <v>0</v>
      </c>
      <c r="J11051">
        <v>0</v>
      </c>
      <c r="K11051">
        <v>0</v>
      </c>
      <c r="L11051">
        <v>0</v>
      </c>
      <c r="M11051">
        <v>1</v>
      </c>
      <c r="N11051">
        <v>0</v>
      </c>
      <c r="O11051">
        <v>0</v>
      </c>
      <c r="P11051">
        <v>0</v>
      </c>
      <c r="Q11051">
        <v>0</v>
      </c>
    </row>
    <row r="11052" spans="1:17" x14ac:dyDescent="0.2">
      <c r="A11052" t="s">
        <v>28790</v>
      </c>
      <c r="B11052" t="s">
        <v>91</v>
      </c>
      <c r="C11052" t="s">
        <v>138</v>
      </c>
      <c r="D11052" t="s">
        <v>17736</v>
      </c>
      <c r="E11052" t="s">
        <v>83</v>
      </c>
      <c r="F11052" t="s">
        <v>4925</v>
      </c>
      <c r="G11052">
        <v>0</v>
      </c>
      <c r="H11052">
        <v>0</v>
      </c>
      <c r="I11052">
        <v>0</v>
      </c>
      <c r="J11052">
        <v>0</v>
      </c>
      <c r="K11052">
        <v>0</v>
      </c>
      <c r="L11052">
        <v>0</v>
      </c>
      <c r="M11052">
        <v>0</v>
      </c>
      <c r="N11052">
        <v>1</v>
      </c>
      <c r="O11052">
        <v>0</v>
      </c>
      <c r="P11052">
        <v>0</v>
      </c>
      <c r="Q11052">
        <v>1</v>
      </c>
    </row>
    <row r="11053" spans="1:17" x14ac:dyDescent="0.2">
      <c r="A11053" t="s">
        <v>28791</v>
      </c>
      <c r="B11053" t="s">
        <v>91</v>
      </c>
      <c r="C11053" t="s">
        <v>138</v>
      </c>
      <c r="D11053" t="s">
        <v>17736</v>
      </c>
      <c r="E11053" t="s">
        <v>83</v>
      </c>
      <c r="F11053" t="s">
        <v>4927</v>
      </c>
      <c r="G11053">
        <v>0</v>
      </c>
      <c r="H11053">
        <v>0</v>
      </c>
      <c r="I11053">
        <v>0</v>
      </c>
      <c r="J11053">
        <v>0</v>
      </c>
      <c r="K11053">
        <v>0</v>
      </c>
      <c r="L11053">
        <v>0</v>
      </c>
      <c r="M11053">
        <v>0</v>
      </c>
      <c r="N11053">
        <v>1</v>
      </c>
      <c r="O11053">
        <v>0</v>
      </c>
      <c r="P11053">
        <v>0</v>
      </c>
      <c r="Q11053">
        <v>1</v>
      </c>
    </row>
    <row r="11054" spans="1:17" x14ac:dyDescent="0.2">
      <c r="A11054" t="s">
        <v>28792</v>
      </c>
      <c r="B11054" t="s">
        <v>91</v>
      </c>
      <c r="C11054" t="s">
        <v>138</v>
      </c>
      <c r="D11054" t="s">
        <v>17736</v>
      </c>
      <c r="E11054" t="s">
        <v>83</v>
      </c>
      <c r="F11054" t="s">
        <v>17734</v>
      </c>
      <c r="G11054">
        <v>1</v>
      </c>
      <c r="H11054">
        <v>0</v>
      </c>
      <c r="I11054">
        <v>0</v>
      </c>
      <c r="J11054">
        <v>0</v>
      </c>
      <c r="K11054">
        <v>0</v>
      </c>
      <c r="L11054">
        <v>0</v>
      </c>
      <c r="M11054">
        <v>0</v>
      </c>
      <c r="N11054">
        <v>0</v>
      </c>
      <c r="O11054">
        <v>0</v>
      </c>
      <c r="P11054">
        <v>0</v>
      </c>
      <c r="Q11054">
        <v>0</v>
      </c>
    </row>
    <row r="11055" spans="1:17" x14ac:dyDescent="0.2">
      <c r="A11055" t="s">
        <v>28793</v>
      </c>
      <c r="B11055" t="s">
        <v>91</v>
      </c>
      <c r="C11055" t="s">
        <v>140</v>
      </c>
      <c r="D11055" t="s">
        <v>17736</v>
      </c>
      <c r="E11055" t="s">
        <v>83</v>
      </c>
      <c r="F11055" t="s">
        <v>4929</v>
      </c>
      <c r="G11055">
        <v>0</v>
      </c>
      <c r="H11055">
        <v>1</v>
      </c>
      <c r="I11055">
        <v>0</v>
      </c>
      <c r="J11055">
        <v>0</v>
      </c>
      <c r="K11055">
        <v>0</v>
      </c>
      <c r="L11055">
        <v>1</v>
      </c>
      <c r="M11055">
        <v>0</v>
      </c>
      <c r="N11055">
        <v>0</v>
      </c>
      <c r="O11055">
        <v>0</v>
      </c>
      <c r="P11055">
        <v>0</v>
      </c>
      <c r="Q11055">
        <v>0</v>
      </c>
    </row>
    <row r="11056" spans="1:17" x14ac:dyDescent="0.2">
      <c r="A11056" t="s">
        <v>28794</v>
      </c>
      <c r="B11056" t="s">
        <v>91</v>
      </c>
      <c r="C11056" t="s">
        <v>140</v>
      </c>
      <c r="D11056" t="s">
        <v>17736</v>
      </c>
      <c r="E11056" t="s">
        <v>83</v>
      </c>
      <c r="F11056" t="s">
        <v>4931</v>
      </c>
      <c r="G11056">
        <v>0</v>
      </c>
      <c r="H11056">
        <v>1</v>
      </c>
      <c r="I11056">
        <v>0</v>
      </c>
      <c r="J11056">
        <v>0</v>
      </c>
      <c r="K11056">
        <v>0</v>
      </c>
      <c r="L11056">
        <v>1</v>
      </c>
      <c r="M11056">
        <v>0</v>
      </c>
      <c r="N11056">
        <v>0</v>
      </c>
      <c r="O11056">
        <v>0</v>
      </c>
      <c r="P11056">
        <v>0</v>
      </c>
      <c r="Q11056">
        <v>0</v>
      </c>
    </row>
    <row r="11057" spans="1:17" x14ac:dyDescent="0.2">
      <c r="A11057" t="s">
        <v>28795</v>
      </c>
      <c r="B11057" t="s">
        <v>91</v>
      </c>
      <c r="C11057" t="s">
        <v>140</v>
      </c>
      <c r="D11057" t="s">
        <v>17736</v>
      </c>
      <c r="E11057" t="s">
        <v>83</v>
      </c>
      <c r="F11057" t="s">
        <v>4933</v>
      </c>
      <c r="G11057">
        <v>0</v>
      </c>
      <c r="H11057">
        <v>0</v>
      </c>
      <c r="I11057">
        <v>0</v>
      </c>
      <c r="J11057">
        <v>0</v>
      </c>
      <c r="K11057">
        <v>0</v>
      </c>
      <c r="L11057">
        <v>0</v>
      </c>
      <c r="M11057">
        <v>1</v>
      </c>
      <c r="N11057">
        <v>0</v>
      </c>
      <c r="O11057">
        <v>0</v>
      </c>
      <c r="P11057">
        <v>0</v>
      </c>
      <c r="Q11057">
        <v>0</v>
      </c>
    </row>
    <row r="11058" spans="1:17" x14ac:dyDescent="0.2">
      <c r="A11058" t="s">
        <v>28796</v>
      </c>
      <c r="B11058" t="s">
        <v>91</v>
      </c>
      <c r="C11058" t="s">
        <v>140</v>
      </c>
      <c r="D11058" t="s">
        <v>17736</v>
      </c>
      <c r="E11058" t="s">
        <v>83</v>
      </c>
      <c r="F11058" t="s">
        <v>4935</v>
      </c>
      <c r="G11058">
        <v>0</v>
      </c>
      <c r="H11058">
        <v>1</v>
      </c>
      <c r="I11058">
        <v>0</v>
      </c>
      <c r="J11058">
        <v>0</v>
      </c>
      <c r="K11058">
        <v>0</v>
      </c>
      <c r="L11058">
        <v>1</v>
      </c>
      <c r="M11058">
        <v>0</v>
      </c>
      <c r="N11058">
        <v>0</v>
      </c>
      <c r="O11058">
        <v>0</v>
      </c>
      <c r="P11058">
        <v>0</v>
      </c>
      <c r="Q11058">
        <v>0</v>
      </c>
    </row>
    <row r="11059" spans="1:17" x14ac:dyDescent="0.2">
      <c r="A11059" t="s">
        <v>28797</v>
      </c>
      <c r="B11059" t="s">
        <v>91</v>
      </c>
      <c r="C11059" t="s">
        <v>140</v>
      </c>
      <c r="D11059" t="s">
        <v>17736</v>
      </c>
      <c r="E11059" t="s">
        <v>83</v>
      </c>
      <c r="F11059" t="s">
        <v>4937</v>
      </c>
      <c r="G11059">
        <v>0</v>
      </c>
      <c r="H11059">
        <v>1</v>
      </c>
      <c r="I11059">
        <v>0</v>
      </c>
      <c r="J11059">
        <v>0</v>
      </c>
      <c r="K11059">
        <v>0</v>
      </c>
      <c r="L11059">
        <v>1</v>
      </c>
      <c r="M11059">
        <v>0</v>
      </c>
      <c r="N11059">
        <v>0</v>
      </c>
      <c r="O11059">
        <v>0</v>
      </c>
      <c r="P11059">
        <v>0</v>
      </c>
      <c r="Q11059">
        <v>0</v>
      </c>
    </row>
    <row r="11060" spans="1:17" x14ac:dyDescent="0.2">
      <c r="A11060" t="s">
        <v>28798</v>
      </c>
      <c r="B11060" t="s">
        <v>91</v>
      </c>
      <c r="C11060" t="s">
        <v>140</v>
      </c>
      <c r="D11060" t="s">
        <v>17736</v>
      </c>
      <c r="E11060" t="s">
        <v>83</v>
      </c>
      <c r="F11060" t="s">
        <v>4939</v>
      </c>
      <c r="G11060">
        <v>0</v>
      </c>
      <c r="H11060">
        <v>0</v>
      </c>
      <c r="I11060">
        <v>0</v>
      </c>
      <c r="J11060">
        <v>0</v>
      </c>
      <c r="K11060">
        <v>0</v>
      </c>
      <c r="L11060">
        <v>0</v>
      </c>
      <c r="M11060">
        <v>1</v>
      </c>
      <c r="N11060">
        <v>0</v>
      </c>
      <c r="O11060">
        <v>0</v>
      </c>
      <c r="P11060">
        <v>0</v>
      </c>
      <c r="Q11060">
        <v>0</v>
      </c>
    </row>
    <row r="11061" spans="1:17" x14ac:dyDescent="0.2">
      <c r="A11061" t="s">
        <v>28799</v>
      </c>
      <c r="B11061" t="s">
        <v>91</v>
      </c>
      <c r="C11061" t="s">
        <v>140</v>
      </c>
      <c r="D11061" t="s">
        <v>17736</v>
      </c>
      <c r="E11061" t="s">
        <v>83</v>
      </c>
      <c r="F11061" t="s">
        <v>4941</v>
      </c>
      <c r="G11061">
        <v>0</v>
      </c>
      <c r="H11061">
        <v>1</v>
      </c>
      <c r="I11061">
        <v>0</v>
      </c>
      <c r="J11061">
        <v>0</v>
      </c>
      <c r="K11061">
        <v>0</v>
      </c>
      <c r="L11061">
        <v>1</v>
      </c>
      <c r="M11061">
        <v>0</v>
      </c>
      <c r="N11061">
        <v>0</v>
      </c>
      <c r="O11061">
        <v>0</v>
      </c>
      <c r="P11061">
        <v>0</v>
      </c>
      <c r="Q11061">
        <v>0</v>
      </c>
    </row>
    <row r="11062" spans="1:17" x14ac:dyDescent="0.2">
      <c r="A11062" t="s">
        <v>28800</v>
      </c>
      <c r="B11062" t="s">
        <v>91</v>
      </c>
      <c r="C11062" t="s">
        <v>140</v>
      </c>
      <c r="D11062" t="s">
        <v>17736</v>
      </c>
      <c r="E11062" t="s">
        <v>83</v>
      </c>
      <c r="F11062" t="s">
        <v>4943</v>
      </c>
      <c r="G11062">
        <v>0</v>
      </c>
      <c r="H11062">
        <v>0</v>
      </c>
      <c r="I11062">
        <v>0</v>
      </c>
      <c r="J11062">
        <v>0</v>
      </c>
      <c r="K11062">
        <v>0</v>
      </c>
      <c r="L11062">
        <v>0</v>
      </c>
      <c r="M11062">
        <v>1</v>
      </c>
      <c r="N11062">
        <v>0</v>
      </c>
      <c r="O11062">
        <v>0</v>
      </c>
      <c r="P11062">
        <v>0</v>
      </c>
      <c r="Q11062">
        <v>0</v>
      </c>
    </row>
    <row r="11063" spans="1:17" x14ac:dyDescent="0.2">
      <c r="A11063" t="s">
        <v>28801</v>
      </c>
      <c r="B11063" t="s">
        <v>91</v>
      </c>
      <c r="C11063" t="s">
        <v>140</v>
      </c>
      <c r="D11063" t="s">
        <v>17736</v>
      </c>
      <c r="E11063" t="s">
        <v>83</v>
      </c>
      <c r="F11063" t="s">
        <v>4925</v>
      </c>
      <c r="G11063">
        <v>0</v>
      </c>
      <c r="H11063">
        <v>0</v>
      </c>
      <c r="I11063">
        <v>0</v>
      </c>
      <c r="J11063">
        <v>0</v>
      </c>
      <c r="K11063">
        <v>0</v>
      </c>
      <c r="L11063">
        <v>0</v>
      </c>
      <c r="M11063">
        <v>0</v>
      </c>
      <c r="N11063">
        <v>1</v>
      </c>
      <c r="O11063">
        <v>0</v>
      </c>
      <c r="P11063">
        <v>1</v>
      </c>
      <c r="Q11063">
        <v>0</v>
      </c>
    </row>
    <row r="11064" spans="1:17" x14ac:dyDescent="0.2">
      <c r="A11064" t="s">
        <v>28802</v>
      </c>
      <c r="B11064" t="s">
        <v>91</v>
      </c>
      <c r="C11064" t="s">
        <v>140</v>
      </c>
      <c r="D11064" t="s">
        <v>17736</v>
      </c>
      <c r="E11064" t="s">
        <v>83</v>
      </c>
      <c r="F11064" t="s">
        <v>4927</v>
      </c>
      <c r="G11064">
        <v>0</v>
      </c>
      <c r="H11064">
        <v>0</v>
      </c>
      <c r="I11064">
        <v>0</v>
      </c>
      <c r="J11064">
        <v>0</v>
      </c>
      <c r="K11064">
        <v>0</v>
      </c>
      <c r="L11064">
        <v>0</v>
      </c>
      <c r="M11064">
        <v>0</v>
      </c>
      <c r="N11064">
        <v>0</v>
      </c>
      <c r="O11064">
        <v>0</v>
      </c>
      <c r="P11064">
        <v>0</v>
      </c>
      <c r="Q11064">
        <v>0</v>
      </c>
    </row>
    <row r="11065" spans="1:17" x14ac:dyDescent="0.2">
      <c r="A11065" t="s">
        <v>28803</v>
      </c>
      <c r="B11065" t="s">
        <v>91</v>
      </c>
      <c r="C11065" t="s">
        <v>140</v>
      </c>
      <c r="D11065" t="s">
        <v>17736</v>
      </c>
      <c r="E11065" t="s">
        <v>83</v>
      </c>
      <c r="F11065" t="s">
        <v>17734</v>
      </c>
      <c r="G11065">
        <v>1</v>
      </c>
      <c r="H11065">
        <v>0</v>
      </c>
      <c r="I11065">
        <v>0</v>
      </c>
      <c r="J11065">
        <v>0</v>
      </c>
      <c r="K11065">
        <v>0</v>
      </c>
      <c r="L11065">
        <v>0</v>
      </c>
      <c r="M11065">
        <v>0</v>
      </c>
      <c r="N11065">
        <v>0</v>
      </c>
      <c r="O11065">
        <v>0</v>
      </c>
      <c r="P11065">
        <v>0</v>
      </c>
      <c r="Q11065">
        <v>0</v>
      </c>
    </row>
    <row r="11066" spans="1:17" x14ac:dyDescent="0.2">
      <c r="A11066" t="s">
        <v>28804</v>
      </c>
      <c r="B11066" t="s">
        <v>91</v>
      </c>
      <c r="C11066" t="s">
        <v>143</v>
      </c>
      <c r="D11066" t="s">
        <v>17736</v>
      </c>
      <c r="E11066" t="s">
        <v>83</v>
      </c>
      <c r="F11066" t="s">
        <v>4929</v>
      </c>
      <c r="G11066">
        <v>0</v>
      </c>
      <c r="H11066">
        <v>1</v>
      </c>
      <c r="I11066">
        <v>0</v>
      </c>
      <c r="J11066">
        <v>0</v>
      </c>
      <c r="K11066">
        <v>1</v>
      </c>
      <c r="L11066">
        <v>0</v>
      </c>
      <c r="M11066">
        <v>0</v>
      </c>
      <c r="N11066">
        <v>0</v>
      </c>
      <c r="O11066">
        <v>0</v>
      </c>
      <c r="P11066">
        <v>0</v>
      </c>
      <c r="Q11066">
        <v>0</v>
      </c>
    </row>
    <row r="11067" spans="1:17" x14ac:dyDescent="0.2">
      <c r="A11067" t="s">
        <v>28805</v>
      </c>
      <c r="B11067" t="s">
        <v>91</v>
      </c>
      <c r="C11067" t="s">
        <v>143</v>
      </c>
      <c r="D11067" t="s">
        <v>17736</v>
      </c>
      <c r="E11067" t="s">
        <v>83</v>
      </c>
      <c r="F11067" t="s">
        <v>4931</v>
      </c>
      <c r="G11067">
        <v>0</v>
      </c>
      <c r="H11067">
        <v>1</v>
      </c>
      <c r="I11067">
        <v>0</v>
      </c>
      <c r="J11067">
        <v>0</v>
      </c>
      <c r="K11067">
        <v>1</v>
      </c>
      <c r="L11067">
        <v>0</v>
      </c>
      <c r="M11067">
        <v>0</v>
      </c>
      <c r="N11067">
        <v>0</v>
      </c>
      <c r="O11067">
        <v>0</v>
      </c>
      <c r="P11067">
        <v>0</v>
      </c>
      <c r="Q11067">
        <v>0</v>
      </c>
    </row>
    <row r="11068" spans="1:17" x14ac:dyDescent="0.2">
      <c r="A11068" t="s">
        <v>28806</v>
      </c>
      <c r="B11068" t="s">
        <v>91</v>
      </c>
      <c r="C11068" t="s">
        <v>143</v>
      </c>
      <c r="D11068" t="s">
        <v>17736</v>
      </c>
      <c r="E11068" t="s">
        <v>83</v>
      </c>
      <c r="F11068" t="s">
        <v>4933</v>
      </c>
      <c r="G11068">
        <v>0</v>
      </c>
      <c r="H11068">
        <v>0</v>
      </c>
      <c r="I11068">
        <v>0</v>
      </c>
      <c r="J11068">
        <v>0</v>
      </c>
      <c r="K11068">
        <v>0</v>
      </c>
      <c r="L11068">
        <v>0</v>
      </c>
      <c r="M11068">
        <v>1</v>
      </c>
      <c r="N11068">
        <v>0</v>
      </c>
      <c r="O11068">
        <v>0</v>
      </c>
      <c r="P11068">
        <v>0</v>
      </c>
      <c r="Q11068">
        <v>0</v>
      </c>
    </row>
    <row r="11069" spans="1:17" x14ac:dyDescent="0.2">
      <c r="A11069" t="s">
        <v>28807</v>
      </c>
      <c r="B11069" t="s">
        <v>91</v>
      </c>
      <c r="C11069" t="s">
        <v>143</v>
      </c>
      <c r="D11069" t="s">
        <v>17736</v>
      </c>
      <c r="E11069" t="s">
        <v>83</v>
      </c>
      <c r="F11069" t="s">
        <v>4935</v>
      </c>
      <c r="G11069">
        <v>0</v>
      </c>
      <c r="H11069">
        <v>1</v>
      </c>
      <c r="I11069">
        <v>0</v>
      </c>
      <c r="J11069">
        <v>0</v>
      </c>
      <c r="K11069">
        <v>1</v>
      </c>
      <c r="L11069">
        <v>0</v>
      </c>
      <c r="M11069">
        <v>0</v>
      </c>
      <c r="N11069">
        <v>0</v>
      </c>
      <c r="O11069">
        <v>0</v>
      </c>
      <c r="P11069">
        <v>0</v>
      </c>
      <c r="Q11069">
        <v>0</v>
      </c>
    </row>
    <row r="11070" spans="1:17" x14ac:dyDescent="0.2">
      <c r="A11070" t="s">
        <v>28808</v>
      </c>
      <c r="B11070" t="s">
        <v>91</v>
      </c>
      <c r="C11070" t="s">
        <v>143</v>
      </c>
      <c r="D11070" t="s">
        <v>17736</v>
      </c>
      <c r="E11070" t="s">
        <v>83</v>
      </c>
      <c r="F11070" t="s">
        <v>4937</v>
      </c>
      <c r="G11070">
        <v>0</v>
      </c>
      <c r="H11070">
        <v>1</v>
      </c>
      <c r="I11070">
        <v>0</v>
      </c>
      <c r="J11070">
        <v>0</v>
      </c>
      <c r="K11070">
        <v>1</v>
      </c>
      <c r="L11070">
        <v>0</v>
      </c>
      <c r="M11070">
        <v>0</v>
      </c>
      <c r="N11070">
        <v>0</v>
      </c>
      <c r="O11070">
        <v>0</v>
      </c>
      <c r="P11070">
        <v>0</v>
      </c>
      <c r="Q11070">
        <v>0</v>
      </c>
    </row>
    <row r="11071" spans="1:17" x14ac:dyDescent="0.2">
      <c r="A11071" t="s">
        <v>28809</v>
      </c>
      <c r="B11071" t="s">
        <v>91</v>
      </c>
      <c r="C11071" t="s">
        <v>143</v>
      </c>
      <c r="D11071" t="s">
        <v>17736</v>
      </c>
      <c r="E11071" t="s">
        <v>83</v>
      </c>
      <c r="F11071" t="s">
        <v>4939</v>
      </c>
      <c r="G11071">
        <v>0</v>
      </c>
      <c r="H11071">
        <v>0</v>
      </c>
      <c r="I11071">
        <v>0</v>
      </c>
      <c r="J11071">
        <v>0</v>
      </c>
      <c r="K11071">
        <v>0</v>
      </c>
      <c r="L11071">
        <v>0</v>
      </c>
      <c r="M11071">
        <v>1</v>
      </c>
      <c r="N11071">
        <v>0</v>
      </c>
      <c r="O11071">
        <v>0</v>
      </c>
      <c r="P11071">
        <v>0</v>
      </c>
      <c r="Q11071">
        <v>0</v>
      </c>
    </row>
    <row r="11072" spans="1:17" x14ac:dyDescent="0.2">
      <c r="A11072" t="s">
        <v>28810</v>
      </c>
      <c r="B11072" t="s">
        <v>91</v>
      </c>
      <c r="C11072" t="s">
        <v>143</v>
      </c>
      <c r="D11072" t="s">
        <v>17736</v>
      </c>
      <c r="E11072" t="s">
        <v>83</v>
      </c>
      <c r="F11072" t="s">
        <v>4941</v>
      </c>
      <c r="G11072">
        <v>0</v>
      </c>
      <c r="H11072">
        <v>1</v>
      </c>
      <c r="I11072">
        <v>0</v>
      </c>
      <c r="J11072">
        <v>0</v>
      </c>
      <c r="K11072">
        <v>1</v>
      </c>
      <c r="L11072">
        <v>0</v>
      </c>
      <c r="M11072">
        <v>0</v>
      </c>
      <c r="N11072">
        <v>0</v>
      </c>
      <c r="O11072">
        <v>0</v>
      </c>
      <c r="P11072">
        <v>0</v>
      </c>
      <c r="Q11072">
        <v>0</v>
      </c>
    </row>
    <row r="11073" spans="1:17" x14ac:dyDescent="0.2">
      <c r="A11073" t="s">
        <v>28811</v>
      </c>
      <c r="B11073" t="s">
        <v>89</v>
      </c>
      <c r="C11073" t="s">
        <v>154</v>
      </c>
      <c r="D11073" t="s">
        <v>17736</v>
      </c>
      <c r="E11073" t="s">
        <v>83</v>
      </c>
      <c r="F11073" t="s">
        <v>4925</v>
      </c>
      <c r="G11073">
        <v>0</v>
      </c>
      <c r="H11073">
        <v>0</v>
      </c>
      <c r="I11073">
        <v>0</v>
      </c>
      <c r="J11073">
        <v>0</v>
      </c>
      <c r="K11073">
        <v>0</v>
      </c>
      <c r="L11073">
        <v>0</v>
      </c>
      <c r="M11073">
        <v>0</v>
      </c>
      <c r="N11073">
        <v>3</v>
      </c>
      <c r="O11073">
        <v>3</v>
      </c>
      <c r="P11073">
        <v>0</v>
      </c>
      <c r="Q11073">
        <v>0</v>
      </c>
    </row>
    <row r="11074" spans="1:17" x14ac:dyDescent="0.2">
      <c r="A11074" t="s">
        <v>28812</v>
      </c>
      <c r="B11074" t="s">
        <v>89</v>
      </c>
      <c r="C11074" t="s">
        <v>154</v>
      </c>
      <c r="D11074" t="s">
        <v>17736</v>
      </c>
      <c r="E11074" t="s">
        <v>83</v>
      </c>
      <c r="F11074" t="s">
        <v>4927</v>
      </c>
      <c r="G11074">
        <v>0</v>
      </c>
      <c r="H11074">
        <v>0</v>
      </c>
      <c r="I11074">
        <v>0</v>
      </c>
      <c r="J11074">
        <v>0</v>
      </c>
      <c r="K11074">
        <v>0</v>
      </c>
      <c r="L11074">
        <v>0</v>
      </c>
      <c r="M11074">
        <v>0</v>
      </c>
      <c r="N11074">
        <v>3</v>
      </c>
      <c r="O11074">
        <v>3</v>
      </c>
      <c r="P11074">
        <v>0</v>
      </c>
      <c r="Q11074">
        <v>0</v>
      </c>
    </row>
    <row r="11075" spans="1:17" x14ac:dyDescent="0.2">
      <c r="A11075" t="s">
        <v>28813</v>
      </c>
      <c r="B11075" t="s">
        <v>89</v>
      </c>
      <c r="C11075" t="s">
        <v>154</v>
      </c>
      <c r="D11075" t="s">
        <v>17736</v>
      </c>
      <c r="E11075" t="s">
        <v>83</v>
      </c>
      <c r="F11075" t="s">
        <v>17734</v>
      </c>
      <c r="G11075">
        <v>4</v>
      </c>
      <c r="H11075">
        <v>0</v>
      </c>
      <c r="I11075">
        <v>0</v>
      </c>
      <c r="J11075">
        <v>0</v>
      </c>
      <c r="K11075">
        <v>0</v>
      </c>
      <c r="L11075">
        <v>0</v>
      </c>
      <c r="M11075">
        <v>0</v>
      </c>
      <c r="N11075">
        <v>0</v>
      </c>
      <c r="O11075">
        <v>0</v>
      </c>
      <c r="P11075">
        <v>0</v>
      </c>
      <c r="Q11075">
        <v>0</v>
      </c>
    </row>
    <row r="11076" spans="1:17" x14ac:dyDescent="0.2">
      <c r="A11076" t="s">
        <v>28814</v>
      </c>
      <c r="B11076" t="s">
        <v>89</v>
      </c>
      <c r="C11076" t="s">
        <v>154</v>
      </c>
      <c r="D11076" t="s">
        <v>17736</v>
      </c>
      <c r="E11076" t="s">
        <v>81</v>
      </c>
      <c r="F11076" t="s">
        <v>4929</v>
      </c>
      <c r="G11076">
        <v>0</v>
      </c>
      <c r="H11076">
        <v>9</v>
      </c>
      <c r="I11076">
        <v>0</v>
      </c>
      <c r="J11076">
        <v>8</v>
      </c>
      <c r="K11076">
        <v>1</v>
      </c>
      <c r="L11076">
        <v>0</v>
      </c>
      <c r="M11076">
        <v>0</v>
      </c>
      <c r="N11076">
        <v>0</v>
      </c>
      <c r="O11076">
        <v>0</v>
      </c>
      <c r="P11076">
        <v>0</v>
      </c>
      <c r="Q11076">
        <v>0</v>
      </c>
    </row>
    <row r="11077" spans="1:17" x14ac:dyDescent="0.2">
      <c r="A11077" t="s">
        <v>28815</v>
      </c>
      <c r="B11077" t="s">
        <v>89</v>
      </c>
      <c r="C11077" t="s">
        <v>154</v>
      </c>
      <c r="D11077" t="s">
        <v>17736</v>
      </c>
      <c r="E11077" t="s">
        <v>81</v>
      </c>
      <c r="F11077" t="s">
        <v>4931</v>
      </c>
      <c r="G11077">
        <v>0</v>
      </c>
      <c r="H11077">
        <v>9</v>
      </c>
      <c r="I11077">
        <v>0</v>
      </c>
      <c r="J11077">
        <v>8</v>
      </c>
      <c r="K11077">
        <v>1</v>
      </c>
      <c r="L11077">
        <v>0</v>
      </c>
      <c r="M11077">
        <v>0</v>
      </c>
      <c r="N11077">
        <v>0</v>
      </c>
      <c r="O11077">
        <v>0</v>
      </c>
      <c r="P11077">
        <v>0</v>
      </c>
      <c r="Q11077">
        <v>0</v>
      </c>
    </row>
    <row r="11078" spans="1:17" x14ac:dyDescent="0.2">
      <c r="A11078" t="s">
        <v>28816</v>
      </c>
      <c r="B11078" t="s">
        <v>89</v>
      </c>
      <c r="C11078" t="s">
        <v>154</v>
      </c>
      <c r="D11078" t="s">
        <v>17736</v>
      </c>
      <c r="E11078" t="s">
        <v>81</v>
      </c>
      <c r="F11078" t="s">
        <v>4933</v>
      </c>
      <c r="G11078">
        <v>0</v>
      </c>
      <c r="H11078">
        <v>0</v>
      </c>
      <c r="I11078">
        <v>0</v>
      </c>
      <c r="J11078">
        <v>0</v>
      </c>
      <c r="K11078">
        <v>0</v>
      </c>
      <c r="L11078">
        <v>0</v>
      </c>
      <c r="M11078">
        <v>9</v>
      </c>
      <c r="N11078">
        <v>0</v>
      </c>
      <c r="O11078">
        <v>0</v>
      </c>
      <c r="P11078">
        <v>0</v>
      </c>
      <c r="Q11078">
        <v>0</v>
      </c>
    </row>
    <row r="11079" spans="1:17" x14ac:dyDescent="0.2">
      <c r="A11079" t="s">
        <v>28817</v>
      </c>
      <c r="B11079" t="s">
        <v>89</v>
      </c>
      <c r="C11079" t="s">
        <v>154</v>
      </c>
      <c r="D11079" t="s">
        <v>17736</v>
      </c>
      <c r="E11079" t="s">
        <v>81</v>
      </c>
      <c r="F11079" t="s">
        <v>4935</v>
      </c>
      <c r="G11079">
        <v>0</v>
      </c>
      <c r="H11079">
        <v>9</v>
      </c>
      <c r="I11079">
        <v>0</v>
      </c>
      <c r="J11079">
        <v>8</v>
      </c>
      <c r="K11079">
        <v>1</v>
      </c>
      <c r="L11079">
        <v>0</v>
      </c>
      <c r="M11079">
        <v>0</v>
      </c>
      <c r="N11079">
        <v>0</v>
      </c>
      <c r="O11079">
        <v>0</v>
      </c>
      <c r="P11079">
        <v>0</v>
      </c>
      <c r="Q11079">
        <v>0</v>
      </c>
    </row>
    <row r="11080" spans="1:17" x14ac:dyDescent="0.2">
      <c r="A11080" t="s">
        <v>28818</v>
      </c>
      <c r="B11080" t="s">
        <v>89</v>
      </c>
      <c r="C11080" t="s">
        <v>154</v>
      </c>
      <c r="D11080" t="s">
        <v>17736</v>
      </c>
      <c r="E11080" t="s">
        <v>81</v>
      </c>
      <c r="F11080" t="s">
        <v>4937</v>
      </c>
      <c r="G11080">
        <v>0</v>
      </c>
      <c r="H11080">
        <v>9</v>
      </c>
      <c r="I11080">
        <v>0</v>
      </c>
      <c r="J11080">
        <v>8</v>
      </c>
      <c r="K11080">
        <v>1</v>
      </c>
      <c r="L11080">
        <v>0</v>
      </c>
      <c r="M11080">
        <v>0</v>
      </c>
      <c r="N11080">
        <v>0</v>
      </c>
      <c r="O11080">
        <v>0</v>
      </c>
      <c r="P11080">
        <v>0</v>
      </c>
      <c r="Q11080">
        <v>0</v>
      </c>
    </row>
    <row r="11081" spans="1:17" x14ac:dyDescent="0.2">
      <c r="A11081" t="s">
        <v>28819</v>
      </c>
      <c r="B11081" t="s">
        <v>89</v>
      </c>
      <c r="C11081" t="s">
        <v>154</v>
      </c>
      <c r="D11081" t="s">
        <v>17736</v>
      </c>
      <c r="E11081" t="s">
        <v>81</v>
      </c>
      <c r="F11081" t="s">
        <v>4939</v>
      </c>
      <c r="G11081">
        <v>0</v>
      </c>
      <c r="H11081">
        <v>0</v>
      </c>
      <c r="I11081">
        <v>0</v>
      </c>
      <c r="J11081">
        <v>0</v>
      </c>
      <c r="K11081">
        <v>0</v>
      </c>
      <c r="L11081">
        <v>0</v>
      </c>
      <c r="M11081">
        <v>9</v>
      </c>
      <c r="N11081">
        <v>0</v>
      </c>
      <c r="O11081">
        <v>0</v>
      </c>
      <c r="P11081">
        <v>0</v>
      </c>
      <c r="Q11081">
        <v>0</v>
      </c>
    </row>
    <row r="11082" spans="1:17" x14ac:dyDescent="0.2">
      <c r="A11082" t="s">
        <v>28820</v>
      </c>
      <c r="B11082" t="s">
        <v>89</v>
      </c>
      <c r="C11082" t="s">
        <v>154</v>
      </c>
      <c r="D11082" t="s">
        <v>17736</v>
      </c>
      <c r="E11082" t="s">
        <v>81</v>
      </c>
      <c r="F11082" t="s">
        <v>4941</v>
      </c>
      <c r="G11082">
        <v>0</v>
      </c>
      <c r="H11082">
        <v>9</v>
      </c>
      <c r="I11082">
        <v>0</v>
      </c>
      <c r="J11082">
        <v>8</v>
      </c>
      <c r="K11082">
        <v>1</v>
      </c>
      <c r="L11082">
        <v>0</v>
      </c>
      <c r="M11082">
        <v>0</v>
      </c>
      <c r="N11082">
        <v>0</v>
      </c>
      <c r="O11082">
        <v>0</v>
      </c>
      <c r="P11082">
        <v>0</v>
      </c>
      <c r="Q11082">
        <v>0</v>
      </c>
    </row>
    <row r="11083" spans="1:17" x14ac:dyDescent="0.2">
      <c r="A11083" t="s">
        <v>28821</v>
      </c>
      <c r="B11083" t="s">
        <v>89</v>
      </c>
      <c r="C11083" t="s">
        <v>154</v>
      </c>
      <c r="D11083" t="s">
        <v>17736</v>
      </c>
      <c r="E11083" t="s">
        <v>81</v>
      </c>
      <c r="F11083" t="s">
        <v>4943</v>
      </c>
      <c r="G11083">
        <v>0</v>
      </c>
      <c r="H11083">
        <v>0</v>
      </c>
      <c r="I11083">
        <v>0</v>
      </c>
      <c r="J11083">
        <v>0</v>
      </c>
      <c r="K11083">
        <v>0</v>
      </c>
      <c r="L11083">
        <v>0</v>
      </c>
      <c r="M11083">
        <v>9</v>
      </c>
      <c r="N11083">
        <v>0</v>
      </c>
      <c r="O11083">
        <v>0</v>
      </c>
      <c r="P11083">
        <v>0</v>
      </c>
      <c r="Q11083">
        <v>0</v>
      </c>
    </row>
    <row r="11084" spans="1:17" x14ac:dyDescent="0.2">
      <c r="A11084" t="s">
        <v>28822</v>
      </c>
      <c r="B11084" t="s">
        <v>89</v>
      </c>
      <c r="C11084" t="s">
        <v>154</v>
      </c>
      <c r="D11084" t="s">
        <v>17736</v>
      </c>
      <c r="E11084" t="s">
        <v>81</v>
      </c>
      <c r="F11084" t="s">
        <v>4925</v>
      </c>
      <c r="G11084">
        <v>0</v>
      </c>
      <c r="H11084">
        <v>0</v>
      </c>
      <c r="I11084">
        <v>0</v>
      </c>
      <c r="J11084">
        <v>0</v>
      </c>
      <c r="K11084">
        <v>0</v>
      </c>
      <c r="L11084">
        <v>0</v>
      </c>
      <c r="M11084">
        <v>0</v>
      </c>
      <c r="N11084">
        <v>7</v>
      </c>
      <c r="O11084">
        <v>7</v>
      </c>
      <c r="P11084">
        <v>0</v>
      </c>
      <c r="Q11084">
        <v>0</v>
      </c>
    </row>
    <row r="11085" spans="1:17" x14ac:dyDescent="0.2">
      <c r="A11085" t="s">
        <v>28823</v>
      </c>
      <c r="B11085" t="s">
        <v>89</v>
      </c>
      <c r="C11085" t="s">
        <v>154</v>
      </c>
      <c r="D11085" t="s">
        <v>17736</v>
      </c>
      <c r="E11085" t="s">
        <v>81</v>
      </c>
      <c r="F11085" t="s">
        <v>4927</v>
      </c>
      <c r="G11085">
        <v>0</v>
      </c>
      <c r="H11085">
        <v>0</v>
      </c>
      <c r="I11085">
        <v>0</v>
      </c>
      <c r="J11085">
        <v>0</v>
      </c>
      <c r="K11085">
        <v>0</v>
      </c>
      <c r="L11085">
        <v>0</v>
      </c>
      <c r="M11085">
        <v>0</v>
      </c>
      <c r="N11085">
        <v>7</v>
      </c>
      <c r="O11085">
        <v>7</v>
      </c>
      <c r="P11085">
        <v>0</v>
      </c>
      <c r="Q11085">
        <v>0</v>
      </c>
    </row>
    <row r="11086" spans="1:17" x14ac:dyDescent="0.2">
      <c r="A11086" t="s">
        <v>28824</v>
      </c>
      <c r="B11086" t="s">
        <v>89</v>
      </c>
      <c r="C11086" t="s">
        <v>154</v>
      </c>
      <c r="D11086" t="s">
        <v>17736</v>
      </c>
      <c r="E11086" t="s">
        <v>81</v>
      </c>
      <c r="F11086" t="s">
        <v>17734</v>
      </c>
      <c r="G11086">
        <v>9</v>
      </c>
      <c r="H11086">
        <v>0</v>
      </c>
      <c r="I11086">
        <v>0</v>
      </c>
      <c r="J11086">
        <v>0</v>
      </c>
      <c r="K11086">
        <v>0</v>
      </c>
      <c r="L11086">
        <v>0</v>
      </c>
      <c r="M11086">
        <v>0</v>
      </c>
      <c r="N11086">
        <v>0</v>
      </c>
      <c r="O11086">
        <v>0</v>
      </c>
      <c r="P11086">
        <v>0</v>
      </c>
      <c r="Q11086">
        <v>0</v>
      </c>
    </row>
    <row r="11087" spans="1:17" x14ac:dyDescent="0.2">
      <c r="A11087" t="s">
        <v>28825</v>
      </c>
      <c r="B11087" t="s">
        <v>89</v>
      </c>
      <c r="C11087" t="s">
        <v>154</v>
      </c>
      <c r="D11087" t="s">
        <v>17754</v>
      </c>
      <c r="E11087" t="s">
        <v>83</v>
      </c>
      <c r="F11087" t="s">
        <v>17734</v>
      </c>
      <c r="G11087">
        <v>1</v>
      </c>
      <c r="H11087">
        <v>0</v>
      </c>
      <c r="I11087">
        <v>0</v>
      </c>
      <c r="J11087">
        <v>0</v>
      </c>
      <c r="K11087">
        <v>0</v>
      </c>
      <c r="L11087">
        <v>0</v>
      </c>
      <c r="M11087">
        <v>0</v>
      </c>
      <c r="N11087">
        <v>0</v>
      </c>
      <c r="O11087">
        <v>0</v>
      </c>
      <c r="P11087">
        <v>0</v>
      </c>
      <c r="Q11087">
        <v>0</v>
      </c>
    </row>
    <row r="11088" spans="1:17" x14ac:dyDescent="0.2">
      <c r="A11088" t="s">
        <v>28826</v>
      </c>
      <c r="B11088" t="s">
        <v>89</v>
      </c>
      <c r="C11088" t="s">
        <v>154</v>
      </c>
      <c r="D11088" t="s">
        <v>17754</v>
      </c>
      <c r="E11088" t="s">
        <v>81</v>
      </c>
      <c r="F11088" t="s">
        <v>17734</v>
      </c>
      <c r="G11088">
        <v>1</v>
      </c>
      <c r="H11088">
        <v>0</v>
      </c>
      <c r="I11088">
        <v>0</v>
      </c>
      <c r="J11088">
        <v>0</v>
      </c>
      <c r="K11088">
        <v>0</v>
      </c>
      <c r="L11088">
        <v>0</v>
      </c>
      <c r="M11088">
        <v>0</v>
      </c>
      <c r="N11088">
        <v>0</v>
      </c>
      <c r="O11088">
        <v>0</v>
      </c>
      <c r="P11088">
        <v>0</v>
      </c>
      <c r="Q11088">
        <v>0</v>
      </c>
    </row>
    <row r="11089" spans="1:17" x14ac:dyDescent="0.2">
      <c r="A11089" t="s">
        <v>28827</v>
      </c>
      <c r="B11089" t="s">
        <v>89</v>
      </c>
      <c r="C11089" t="s">
        <v>155</v>
      </c>
      <c r="D11089" t="s">
        <v>17768</v>
      </c>
      <c r="E11089" t="s">
        <v>83</v>
      </c>
      <c r="F11089" t="s">
        <v>17734</v>
      </c>
      <c r="G11089">
        <v>1</v>
      </c>
      <c r="H11089">
        <v>0</v>
      </c>
      <c r="I11089">
        <v>0</v>
      </c>
      <c r="J11089">
        <v>0</v>
      </c>
      <c r="K11089">
        <v>0</v>
      </c>
      <c r="L11089">
        <v>0</v>
      </c>
      <c r="M11089">
        <v>0</v>
      </c>
      <c r="N11089">
        <v>0</v>
      </c>
      <c r="O11089">
        <v>0</v>
      </c>
      <c r="P11089">
        <v>0</v>
      </c>
      <c r="Q11089">
        <v>0</v>
      </c>
    </row>
    <row r="11090" spans="1:17" x14ac:dyDescent="0.2">
      <c r="A11090" t="s">
        <v>28828</v>
      </c>
      <c r="B11090" t="s">
        <v>89</v>
      </c>
      <c r="C11090" t="s">
        <v>155</v>
      </c>
      <c r="D11090" t="s">
        <v>17768</v>
      </c>
      <c r="E11090" t="s">
        <v>81</v>
      </c>
      <c r="F11090" t="s">
        <v>17734</v>
      </c>
      <c r="G11090">
        <v>1</v>
      </c>
      <c r="H11090">
        <v>0</v>
      </c>
      <c r="I11090">
        <v>0</v>
      </c>
      <c r="J11090">
        <v>0</v>
      </c>
      <c r="K11090">
        <v>0</v>
      </c>
      <c r="L11090">
        <v>0</v>
      </c>
      <c r="M11090">
        <v>0</v>
      </c>
      <c r="N11090">
        <v>0</v>
      </c>
      <c r="O11090">
        <v>0</v>
      </c>
      <c r="P11090">
        <v>0</v>
      </c>
      <c r="Q11090">
        <v>0</v>
      </c>
    </row>
    <row r="11091" spans="1:17" x14ac:dyDescent="0.2">
      <c r="A11091" t="s">
        <v>28829</v>
      </c>
      <c r="B11091" t="s">
        <v>89</v>
      </c>
      <c r="C11091" t="s">
        <v>155</v>
      </c>
      <c r="D11091" t="s">
        <v>17736</v>
      </c>
      <c r="E11091" t="s">
        <v>83</v>
      </c>
      <c r="F11091" t="s">
        <v>4929</v>
      </c>
      <c r="G11091">
        <v>0</v>
      </c>
      <c r="H11091">
        <v>12</v>
      </c>
      <c r="I11091">
        <v>3</v>
      </c>
      <c r="J11091">
        <v>7</v>
      </c>
      <c r="K11091">
        <v>2</v>
      </c>
      <c r="L11091">
        <v>0</v>
      </c>
      <c r="M11091">
        <v>0</v>
      </c>
      <c r="N11091">
        <v>0</v>
      </c>
      <c r="O11091">
        <v>0</v>
      </c>
      <c r="P11091">
        <v>0</v>
      </c>
      <c r="Q11091">
        <v>0</v>
      </c>
    </row>
    <row r="11092" spans="1:17" x14ac:dyDescent="0.2">
      <c r="A11092" t="s">
        <v>28830</v>
      </c>
      <c r="B11092" t="s">
        <v>89</v>
      </c>
      <c r="C11092" t="s">
        <v>155</v>
      </c>
      <c r="D11092" t="s">
        <v>17736</v>
      </c>
      <c r="E11092" t="s">
        <v>83</v>
      </c>
      <c r="F11092" t="s">
        <v>4931</v>
      </c>
      <c r="G11092">
        <v>0</v>
      </c>
      <c r="H11092">
        <v>12</v>
      </c>
      <c r="I11092">
        <v>3</v>
      </c>
      <c r="J11092">
        <v>7</v>
      </c>
      <c r="K11092">
        <v>2</v>
      </c>
      <c r="L11092">
        <v>0</v>
      </c>
      <c r="M11092">
        <v>0</v>
      </c>
      <c r="N11092">
        <v>0</v>
      </c>
      <c r="O11092">
        <v>0</v>
      </c>
      <c r="P11092">
        <v>0</v>
      </c>
      <c r="Q11092">
        <v>0</v>
      </c>
    </row>
    <row r="11093" spans="1:17" x14ac:dyDescent="0.2">
      <c r="A11093" t="s">
        <v>28831</v>
      </c>
      <c r="B11093" t="s">
        <v>89</v>
      </c>
      <c r="C11093" t="s">
        <v>155</v>
      </c>
      <c r="D11093" t="s">
        <v>17736</v>
      </c>
      <c r="E11093" t="s">
        <v>83</v>
      </c>
      <c r="F11093" t="s">
        <v>4933</v>
      </c>
      <c r="G11093">
        <v>0</v>
      </c>
      <c r="H11093">
        <v>0</v>
      </c>
      <c r="I11093">
        <v>0</v>
      </c>
      <c r="J11093">
        <v>0</v>
      </c>
      <c r="K11093">
        <v>0</v>
      </c>
      <c r="L11093">
        <v>0</v>
      </c>
      <c r="M11093">
        <v>12</v>
      </c>
      <c r="N11093">
        <v>0</v>
      </c>
      <c r="O11093">
        <v>0</v>
      </c>
      <c r="P11093">
        <v>0</v>
      </c>
      <c r="Q11093">
        <v>0</v>
      </c>
    </row>
    <row r="11094" spans="1:17" x14ac:dyDescent="0.2">
      <c r="A11094" t="s">
        <v>28832</v>
      </c>
      <c r="B11094" t="s">
        <v>89</v>
      </c>
      <c r="C11094" t="s">
        <v>155</v>
      </c>
      <c r="D11094" t="s">
        <v>17736</v>
      </c>
      <c r="E11094" t="s">
        <v>83</v>
      </c>
      <c r="F11094" t="s">
        <v>4935</v>
      </c>
      <c r="G11094">
        <v>0</v>
      </c>
      <c r="H11094">
        <v>12</v>
      </c>
      <c r="I11094">
        <v>3</v>
      </c>
      <c r="J11094">
        <v>7</v>
      </c>
      <c r="K11094">
        <v>2</v>
      </c>
      <c r="L11094">
        <v>0</v>
      </c>
      <c r="M11094">
        <v>0</v>
      </c>
      <c r="N11094">
        <v>0</v>
      </c>
      <c r="O11094">
        <v>0</v>
      </c>
      <c r="P11094">
        <v>0</v>
      </c>
      <c r="Q11094">
        <v>0</v>
      </c>
    </row>
    <row r="11095" spans="1:17" x14ac:dyDescent="0.2">
      <c r="A11095" t="s">
        <v>28833</v>
      </c>
      <c r="B11095" t="s">
        <v>89</v>
      </c>
      <c r="C11095" t="s">
        <v>155</v>
      </c>
      <c r="D11095" t="s">
        <v>17736</v>
      </c>
      <c r="E11095" t="s">
        <v>83</v>
      </c>
      <c r="F11095" t="s">
        <v>4937</v>
      </c>
      <c r="G11095">
        <v>0</v>
      </c>
      <c r="H11095">
        <v>12</v>
      </c>
      <c r="I11095">
        <v>3</v>
      </c>
      <c r="J11095">
        <v>7</v>
      </c>
      <c r="K11095">
        <v>2</v>
      </c>
      <c r="L11095">
        <v>0</v>
      </c>
      <c r="M11095">
        <v>0</v>
      </c>
      <c r="N11095">
        <v>0</v>
      </c>
      <c r="O11095">
        <v>0</v>
      </c>
      <c r="P11095">
        <v>0</v>
      </c>
      <c r="Q11095">
        <v>0</v>
      </c>
    </row>
    <row r="11096" spans="1:17" x14ac:dyDescent="0.2">
      <c r="A11096" t="s">
        <v>28834</v>
      </c>
      <c r="B11096" t="s">
        <v>89</v>
      </c>
      <c r="C11096" t="s">
        <v>155</v>
      </c>
      <c r="D11096" t="s">
        <v>17736</v>
      </c>
      <c r="E11096" t="s">
        <v>83</v>
      </c>
      <c r="F11096" t="s">
        <v>4939</v>
      </c>
      <c r="G11096">
        <v>0</v>
      </c>
      <c r="H11096">
        <v>0</v>
      </c>
      <c r="I11096">
        <v>0</v>
      </c>
      <c r="J11096">
        <v>0</v>
      </c>
      <c r="K11096">
        <v>0</v>
      </c>
      <c r="L11096">
        <v>0</v>
      </c>
      <c r="M11096">
        <v>12</v>
      </c>
      <c r="N11096">
        <v>0</v>
      </c>
      <c r="O11096">
        <v>0</v>
      </c>
      <c r="P11096">
        <v>0</v>
      </c>
      <c r="Q11096">
        <v>0</v>
      </c>
    </row>
    <row r="11097" spans="1:17" x14ac:dyDescent="0.2">
      <c r="A11097" t="s">
        <v>28835</v>
      </c>
      <c r="B11097" t="s">
        <v>89</v>
      </c>
      <c r="C11097" t="s">
        <v>155</v>
      </c>
      <c r="D11097" t="s">
        <v>17736</v>
      </c>
      <c r="E11097" t="s">
        <v>83</v>
      </c>
      <c r="F11097" t="s">
        <v>4941</v>
      </c>
      <c r="G11097">
        <v>0</v>
      </c>
      <c r="H11097">
        <v>12</v>
      </c>
      <c r="I11097">
        <v>3</v>
      </c>
      <c r="J11097">
        <v>7</v>
      </c>
      <c r="K11097">
        <v>2</v>
      </c>
      <c r="L11097">
        <v>0</v>
      </c>
      <c r="M11097">
        <v>0</v>
      </c>
      <c r="N11097">
        <v>0</v>
      </c>
      <c r="O11097">
        <v>0</v>
      </c>
      <c r="P11097">
        <v>0</v>
      </c>
      <c r="Q11097">
        <v>0</v>
      </c>
    </row>
    <row r="11098" spans="1:17" x14ac:dyDescent="0.2">
      <c r="A11098" t="s">
        <v>28836</v>
      </c>
      <c r="B11098" t="s">
        <v>89</v>
      </c>
      <c r="C11098" t="s">
        <v>155</v>
      </c>
      <c r="D11098" t="s">
        <v>17736</v>
      </c>
      <c r="E11098" t="s">
        <v>83</v>
      </c>
      <c r="F11098" t="s">
        <v>4943</v>
      </c>
      <c r="G11098">
        <v>0</v>
      </c>
      <c r="H11098">
        <v>0</v>
      </c>
      <c r="I11098">
        <v>0</v>
      </c>
      <c r="J11098">
        <v>0</v>
      </c>
      <c r="K11098">
        <v>0</v>
      </c>
      <c r="L11098">
        <v>0</v>
      </c>
      <c r="M11098">
        <v>12</v>
      </c>
      <c r="N11098">
        <v>0</v>
      </c>
      <c r="O11098">
        <v>0</v>
      </c>
      <c r="P11098">
        <v>0</v>
      </c>
      <c r="Q11098">
        <v>0</v>
      </c>
    </row>
    <row r="11099" spans="1:17" x14ac:dyDescent="0.2">
      <c r="A11099" t="s">
        <v>28837</v>
      </c>
      <c r="B11099" t="s">
        <v>89</v>
      </c>
      <c r="C11099" t="s">
        <v>155</v>
      </c>
      <c r="D11099" t="s">
        <v>17736</v>
      </c>
      <c r="E11099" t="s">
        <v>83</v>
      </c>
      <c r="F11099" t="s">
        <v>4925</v>
      </c>
      <c r="G11099">
        <v>0</v>
      </c>
      <c r="H11099">
        <v>0</v>
      </c>
      <c r="I11099">
        <v>0</v>
      </c>
      <c r="J11099">
        <v>0</v>
      </c>
      <c r="K11099">
        <v>0</v>
      </c>
      <c r="L11099">
        <v>0</v>
      </c>
      <c r="M11099">
        <v>0</v>
      </c>
      <c r="N11099">
        <v>7</v>
      </c>
      <c r="O11099">
        <v>7</v>
      </c>
      <c r="P11099">
        <v>0</v>
      </c>
      <c r="Q11099">
        <v>0</v>
      </c>
    </row>
    <row r="11100" spans="1:17" x14ac:dyDescent="0.2">
      <c r="A11100" t="s">
        <v>28838</v>
      </c>
      <c r="B11100" t="s">
        <v>89</v>
      </c>
      <c r="C11100" t="s">
        <v>155</v>
      </c>
      <c r="D11100" t="s">
        <v>17736</v>
      </c>
      <c r="E11100" t="s">
        <v>83</v>
      </c>
      <c r="F11100" t="s">
        <v>4927</v>
      </c>
      <c r="G11100">
        <v>0</v>
      </c>
      <c r="H11100">
        <v>0</v>
      </c>
      <c r="I11100">
        <v>0</v>
      </c>
      <c r="J11100">
        <v>0</v>
      </c>
      <c r="K11100">
        <v>0</v>
      </c>
      <c r="L11100">
        <v>0</v>
      </c>
      <c r="M11100">
        <v>0</v>
      </c>
      <c r="N11100">
        <v>4</v>
      </c>
      <c r="O11100">
        <v>4</v>
      </c>
      <c r="P11100">
        <v>0</v>
      </c>
      <c r="Q11100">
        <v>0</v>
      </c>
    </row>
    <row r="11101" spans="1:17" x14ac:dyDescent="0.2">
      <c r="A11101" t="s">
        <v>28839</v>
      </c>
      <c r="B11101" t="s">
        <v>89</v>
      </c>
      <c r="C11101" t="s">
        <v>160</v>
      </c>
      <c r="D11101" t="s">
        <v>17754</v>
      </c>
      <c r="E11101" t="s">
        <v>81</v>
      </c>
      <c r="F11101" t="s">
        <v>17734</v>
      </c>
      <c r="G11101">
        <v>6</v>
      </c>
      <c r="H11101">
        <v>0</v>
      </c>
      <c r="I11101">
        <v>0</v>
      </c>
      <c r="J11101">
        <v>0</v>
      </c>
      <c r="K11101">
        <v>0</v>
      </c>
      <c r="L11101">
        <v>0</v>
      </c>
      <c r="M11101">
        <v>0</v>
      </c>
      <c r="N11101">
        <v>0</v>
      </c>
      <c r="O11101">
        <v>0</v>
      </c>
      <c r="P11101">
        <v>0</v>
      </c>
      <c r="Q11101">
        <v>0</v>
      </c>
    </row>
    <row r="11102" spans="1:17" x14ac:dyDescent="0.2">
      <c r="A11102" t="s">
        <v>28840</v>
      </c>
      <c r="B11102" t="s">
        <v>89</v>
      </c>
      <c r="C11102" t="s">
        <v>161</v>
      </c>
      <c r="D11102" t="s">
        <v>17736</v>
      </c>
      <c r="E11102" t="s">
        <v>83</v>
      </c>
      <c r="F11102" t="s">
        <v>4929</v>
      </c>
      <c r="G11102">
        <v>0</v>
      </c>
      <c r="H11102">
        <v>9</v>
      </c>
      <c r="I11102">
        <v>1</v>
      </c>
      <c r="J11102">
        <v>7</v>
      </c>
      <c r="K11102">
        <v>0</v>
      </c>
      <c r="L11102">
        <v>1</v>
      </c>
      <c r="M11102">
        <v>0</v>
      </c>
      <c r="N11102">
        <v>0</v>
      </c>
      <c r="O11102">
        <v>0</v>
      </c>
      <c r="P11102">
        <v>0</v>
      </c>
      <c r="Q11102">
        <v>0</v>
      </c>
    </row>
    <row r="11103" spans="1:17" x14ac:dyDescent="0.2">
      <c r="A11103" t="s">
        <v>28841</v>
      </c>
      <c r="B11103" t="s">
        <v>89</v>
      </c>
      <c r="C11103" t="s">
        <v>161</v>
      </c>
      <c r="D11103" t="s">
        <v>17736</v>
      </c>
      <c r="E11103" t="s">
        <v>83</v>
      </c>
      <c r="F11103" t="s">
        <v>4931</v>
      </c>
      <c r="G11103">
        <v>0</v>
      </c>
      <c r="H11103">
        <v>9</v>
      </c>
      <c r="I11103">
        <v>1</v>
      </c>
      <c r="J11103">
        <v>7</v>
      </c>
      <c r="K11103">
        <v>0</v>
      </c>
      <c r="L11103">
        <v>1</v>
      </c>
      <c r="M11103">
        <v>0</v>
      </c>
      <c r="N11103">
        <v>0</v>
      </c>
      <c r="O11103">
        <v>0</v>
      </c>
      <c r="P11103">
        <v>0</v>
      </c>
      <c r="Q11103">
        <v>0</v>
      </c>
    </row>
    <row r="11104" spans="1:17" x14ac:dyDescent="0.2">
      <c r="A11104" t="s">
        <v>28842</v>
      </c>
      <c r="B11104" t="s">
        <v>89</v>
      </c>
      <c r="C11104" t="s">
        <v>161</v>
      </c>
      <c r="D11104" t="s">
        <v>17736</v>
      </c>
      <c r="E11104" t="s">
        <v>83</v>
      </c>
      <c r="F11104" t="s">
        <v>4933</v>
      </c>
      <c r="G11104">
        <v>0</v>
      </c>
      <c r="H11104">
        <v>0</v>
      </c>
      <c r="I11104">
        <v>0</v>
      </c>
      <c r="J11104">
        <v>0</v>
      </c>
      <c r="K11104">
        <v>0</v>
      </c>
      <c r="L11104">
        <v>0</v>
      </c>
      <c r="M11104">
        <v>9</v>
      </c>
      <c r="N11104">
        <v>0</v>
      </c>
      <c r="O11104">
        <v>0</v>
      </c>
      <c r="P11104">
        <v>0</v>
      </c>
      <c r="Q11104">
        <v>0</v>
      </c>
    </row>
    <row r="11105" spans="1:17" x14ac:dyDescent="0.2">
      <c r="A11105" t="s">
        <v>28843</v>
      </c>
      <c r="B11105" t="s">
        <v>89</v>
      </c>
      <c r="C11105" t="s">
        <v>161</v>
      </c>
      <c r="D11105" t="s">
        <v>17736</v>
      </c>
      <c r="E11105" t="s">
        <v>83</v>
      </c>
      <c r="F11105" t="s">
        <v>4935</v>
      </c>
      <c r="G11105">
        <v>0</v>
      </c>
      <c r="H11105">
        <v>9</v>
      </c>
      <c r="I11105">
        <v>1</v>
      </c>
      <c r="J11105">
        <v>7</v>
      </c>
      <c r="K11105">
        <v>0</v>
      </c>
      <c r="L11105">
        <v>1</v>
      </c>
      <c r="M11105">
        <v>0</v>
      </c>
      <c r="N11105">
        <v>0</v>
      </c>
      <c r="O11105">
        <v>0</v>
      </c>
      <c r="P11105">
        <v>0</v>
      </c>
      <c r="Q11105">
        <v>0</v>
      </c>
    </row>
    <row r="11106" spans="1:17" x14ac:dyDescent="0.2">
      <c r="A11106" t="s">
        <v>28844</v>
      </c>
      <c r="B11106" t="s">
        <v>89</v>
      </c>
      <c r="C11106" t="s">
        <v>161</v>
      </c>
      <c r="D11106" t="s">
        <v>17736</v>
      </c>
      <c r="E11106" t="s">
        <v>83</v>
      </c>
      <c r="F11106" t="s">
        <v>4937</v>
      </c>
      <c r="G11106">
        <v>0</v>
      </c>
      <c r="H11106">
        <v>9</v>
      </c>
      <c r="I11106">
        <v>1</v>
      </c>
      <c r="J11106">
        <v>7</v>
      </c>
      <c r="K11106">
        <v>0</v>
      </c>
      <c r="L11106">
        <v>1</v>
      </c>
      <c r="M11106">
        <v>0</v>
      </c>
      <c r="N11106">
        <v>0</v>
      </c>
      <c r="O11106">
        <v>0</v>
      </c>
      <c r="P11106">
        <v>0</v>
      </c>
      <c r="Q11106">
        <v>0</v>
      </c>
    </row>
    <row r="11107" spans="1:17" x14ac:dyDescent="0.2">
      <c r="A11107" t="s">
        <v>28845</v>
      </c>
      <c r="B11107" t="s">
        <v>89</v>
      </c>
      <c r="C11107" t="s">
        <v>161</v>
      </c>
      <c r="D11107" t="s">
        <v>17736</v>
      </c>
      <c r="E11107" t="s">
        <v>83</v>
      </c>
      <c r="F11107" t="s">
        <v>4939</v>
      </c>
      <c r="G11107">
        <v>0</v>
      </c>
      <c r="H11107">
        <v>0</v>
      </c>
      <c r="I11107">
        <v>0</v>
      </c>
      <c r="J11107">
        <v>0</v>
      </c>
      <c r="K11107">
        <v>0</v>
      </c>
      <c r="L11107">
        <v>0</v>
      </c>
      <c r="M11107">
        <v>9</v>
      </c>
      <c r="N11107">
        <v>0</v>
      </c>
      <c r="O11107">
        <v>0</v>
      </c>
      <c r="P11107">
        <v>0</v>
      </c>
      <c r="Q11107">
        <v>0</v>
      </c>
    </row>
    <row r="11108" spans="1:17" x14ac:dyDescent="0.2">
      <c r="A11108" t="s">
        <v>28846</v>
      </c>
      <c r="B11108" t="s">
        <v>89</v>
      </c>
      <c r="C11108" t="s">
        <v>161</v>
      </c>
      <c r="D11108" t="s">
        <v>17736</v>
      </c>
      <c r="E11108" t="s">
        <v>83</v>
      </c>
      <c r="F11108" t="s">
        <v>4941</v>
      </c>
      <c r="G11108">
        <v>0</v>
      </c>
      <c r="H11108">
        <v>9</v>
      </c>
      <c r="I11108">
        <v>1</v>
      </c>
      <c r="J11108">
        <v>7</v>
      </c>
      <c r="K11108">
        <v>0</v>
      </c>
      <c r="L11108">
        <v>1</v>
      </c>
      <c r="M11108">
        <v>0</v>
      </c>
      <c r="N11108">
        <v>0</v>
      </c>
      <c r="O11108">
        <v>0</v>
      </c>
      <c r="P11108">
        <v>0</v>
      </c>
      <c r="Q11108">
        <v>0</v>
      </c>
    </row>
    <row r="11109" spans="1:17" x14ac:dyDescent="0.2">
      <c r="A11109" t="s">
        <v>28847</v>
      </c>
      <c r="B11109" t="s">
        <v>89</v>
      </c>
      <c r="C11109" t="s">
        <v>161</v>
      </c>
      <c r="D11109" t="s">
        <v>17736</v>
      </c>
      <c r="E11109" t="s">
        <v>83</v>
      </c>
      <c r="F11109" t="s">
        <v>4943</v>
      </c>
      <c r="G11109">
        <v>0</v>
      </c>
      <c r="H11109">
        <v>0</v>
      </c>
      <c r="I11109">
        <v>0</v>
      </c>
      <c r="J11109">
        <v>0</v>
      </c>
      <c r="K11109">
        <v>0</v>
      </c>
      <c r="L11109">
        <v>0</v>
      </c>
      <c r="M11109">
        <v>9</v>
      </c>
      <c r="N11109">
        <v>0</v>
      </c>
      <c r="O11109">
        <v>0</v>
      </c>
      <c r="P11109">
        <v>0</v>
      </c>
      <c r="Q11109">
        <v>0</v>
      </c>
    </row>
    <row r="11110" spans="1:17" x14ac:dyDescent="0.2">
      <c r="A11110" t="s">
        <v>28848</v>
      </c>
      <c r="B11110" t="s">
        <v>89</v>
      </c>
      <c r="C11110" t="s">
        <v>161</v>
      </c>
      <c r="D11110" t="s">
        <v>17736</v>
      </c>
      <c r="E11110" t="s">
        <v>83</v>
      </c>
      <c r="F11110" t="s">
        <v>4925</v>
      </c>
      <c r="G11110">
        <v>0</v>
      </c>
      <c r="H11110">
        <v>0</v>
      </c>
      <c r="I11110">
        <v>0</v>
      </c>
      <c r="J11110">
        <v>0</v>
      </c>
      <c r="K11110">
        <v>0</v>
      </c>
      <c r="L11110">
        <v>0</v>
      </c>
      <c r="M11110">
        <v>0</v>
      </c>
      <c r="N11110">
        <v>8</v>
      </c>
      <c r="O11110">
        <v>8</v>
      </c>
      <c r="P11110">
        <v>0</v>
      </c>
      <c r="Q11110">
        <v>0</v>
      </c>
    </row>
    <row r="11111" spans="1:17" x14ac:dyDescent="0.2">
      <c r="A11111" t="s">
        <v>28849</v>
      </c>
      <c r="B11111" t="s">
        <v>89</v>
      </c>
      <c r="C11111" t="s">
        <v>161</v>
      </c>
      <c r="D11111" t="s">
        <v>17736</v>
      </c>
      <c r="E11111" t="s">
        <v>83</v>
      </c>
      <c r="F11111" t="s">
        <v>4927</v>
      </c>
      <c r="G11111">
        <v>0</v>
      </c>
      <c r="H11111">
        <v>0</v>
      </c>
      <c r="I11111">
        <v>0</v>
      </c>
      <c r="J11111">
        <v>0</v>
      </c>
      <c r="K11111">
        <v>0</v>
      </c>
      <c r="L11111">
        <v>0</v>
      </c>
      <c r="M11111">
        <v>0</v>
      </c>
      <c r="N11111">
        <v>7</v>
      </c>
      <c r="O11111">
        <v>7</v>
      </c>
      <c r="P11111">
        <v>0</v>
      </c>
      <c r="Q11111">
        <v>0</v>
      </c>
    </row>
    <row r="11112" spans="1:17" x14ac:dyDescent="0.2">
      <c r="A11112" t="s">
        <v>28850</v>
      </c>
      <c r="B11112" t="s">
        <v>89</v>
      </c>
      <c r="C11112" t="s">
        <v>161</v>
      </c>
      <c r="D11112" t="s">
        <v>17736</v>
      </c>
      <c r="E11112" t="s">
        <v>83</v>
      </c>
      <c r="F11112" t="s">
        <v>17734</v>
      </c>
      <c r="G11112">
        <v>9</v>
      </c>
      <c r="H11112">
        <v>0</v>
      </c>
      <c r="I11112">
        <v>0</v>
      </c>
      <c r="J11112">
        <v>0</v>
      </c>
      <c r="K11112">
        <v>0</v>
      </c>
      <c r="L11112">
        <v>0</v>
      </c>
      <c r="M11112">
        <v>0</v>
      </c>
      <c r="N11112">
        <v>0</v>
      </c>
      <c r="O11112">
        <v>0</v>
      </c>
      <c r="P11112">
        <v>0</v>
      </c>
      <c r="Q11112">
        <v>0</v>
      </c>
    </row>
    <row r="11113" spans="1:17" x14ac:dyDescent="0.2">
      <c r="A11113" t="s">
        <v>28851</v>
      </c>
      <c r="B11113" t="s">
        <v>89</v>
      </c>
      <c r="C11113" t="s">
        <v>161</v>
      </c>
      <c r="D11113" t="s">
        <v>17736</v>
      </c>
      <c r="E11113" t="s">
        <v>81</v>
      </c>
      <c r="F11113" t="s">
        <v>4929</v>
      </c>
      <c r="G11113">
        <v>0</v>
      </c>
      <c r="H11113">
        <v>5</v>
      </c>
      <c r="I11113">
        <v>2</v>
      </c>
      <c r="J11113">
        <v>3</v>
      </c>
      <c r="K11113">
        <v>0</v>
      </c>
      <c r="L11113">
        <v>0</v>
      </c>
      <c r="M11113">
        <v>0</v>
      </c>
      <c r="N11113">
        <v>0</v>
      </c>
      <c r="O11113">
        <v>0</v>
      </c>
      <c r="P11113">
        <v>0</v>
      </c>
      <c r="Q11113">
        <v>0</v>
      </c>
    </row>
    <row r="11114" spans="1:17" x14ac:dyDescent="0.2">
      <c r="A11114" t="s">
        <v>28852</v>
      </c>
      <c r="B11114" t="s">
        <v>89</v>
      </c>
      <c r="C11114" t="s">
        <v>161</v>
      </c>
      <c r="D11114" t="s">
        <v>17736</v>
      </c>
      <c r="E11114" t="s">
        <v>81</v>
      </c>
      <c r="F11114" t="s">
        <v>4931</v>
      </c>
      <c r="G11114">
        <v>0</v>
      </c>
      <c r="H11114">
        <v>5</v>
      </c>
      <c r="I11114">
        <v>2</v>
      </c>
      <c r="J11114">
        <v>3</v>
      </c>
      <c r="K11114">
        <v>0</v>
      </c>
      <c r="L11114">
        <v>0</v>
      </c>
      <c r="M11114">
        <v>0</v>
      </c>
      <c r="N11114">
        <v>0</v>
      </c>
      <c r="O11114">
        <v>0</v>
      </c>
      <c r="P11114">
        <v>0</v>
      </c>
      <c r="Q11114">
        <v>0</v>
      </c>
    </row>
    <row r="11115" spans="1:17" x14ac:dyDescent="0.2">
      <c r="A11115" t="s">
        <v>28853</v>
      </c>
      <c r="B11115" t="s">
        <v>89</v>
      </c>
      <c r="C11115" t="s">
        <v>161</v>
      </c>
      <c r="D11115" t="s">
        <v>17736</v>
      </c>
      <c r="E11115" t="s">
        <v>81</v>
      </c>
      <c r="F11115" t="s">
        <v>4933</v>
      </c>
      <c r="G11115">
        <v>0</v>
      </c>
      <c r="H11115">
        <v>0</v>
      </c>
      <c r="I11115">
        <v>0</v>
      </c>
      <c r="J11115">
        <v>0</v>
      </c>
      <c r="K11115">
        <v>0</v>
      </c>
      <c r="L11115">
        <v>0</v>
      </c>
      <c r="M11115">
        <v>5</v>
      </c>
      <c r="N11115">
        <v>0</v>
      </c>
      <c r="O11115">
        <v>0</v>
      </c>
      <c r="P11115">
        <v>0</v>
      </c>
      <c r="Q11115">
        <v>0</v>
      </c>
    </row>
    <row r="11116" spans="1:17" x14ac:dyDescent="0.2">
      <c r="A11116" t="s">
        <v>28854</v>
      </c>
      <c r="B11116" t="s">
        <v>89</v>
      </c>
      <c r="C11116" t="s">
        <v>161</v>
      </c>
      <c r="D11116" t="s">
        <v>17736</v>
      </c>
      <c r="E11116" t="s">
        <v>81</v>
      </c>
      <c r="F11116" t="s">
        <v>4935</v>
      </c>
      <c r="G11116">
        <v>0</v>
      </c>
      <c r="H11116">
        <v>5</v>
      </c>
      <c r="I11116">
        <v>2</v>
      </c>
      <c r="J11116">
        <v>3</v>
      </c>
      <c r="K11116">
        <v>0</v>
      </c>
      <c r="L11116">
        <v>0</v>
      </c>
      <c r="M11116">
        <v>0</v>
      </c>
      <c r="N11116">
        <v>0</v>
      </c>
      <c r="O11116">
        <v>0</v>
      </c>
      <c r="P11116">
        <v>0</v>
      </c>
      <c r="Q11116">
        <v>0</v>
      </c>
    </row>
    <row r="11117" spans="1:17" x14ac:dyDescent="0.2">
      <c r="A11117" t="s">
        <v>28855</v>
      </c>
      <c r="B11117" t="s">
        <v>89</v>
      </c>
      <c r="C11117" t="s">
        <v>161</v>
      </c>
      <c r="D11117" t="s">
        <v>17736</v>
      </c>
      <c r="E11117" t="s">
        <v>81</v>
      </c>
      <c r="F11117" t="s">
        <v>4937</v>
      </c>
      <c r="G11117">
        <v>0</v>
      </c>
      <c r="H11117">
        <v>5</v>
      </c>
      <c r="I11117">
        <v>2</v>
      </c>
      <c r="J11117">
        <v>3</v>
      </c>
      <c r="K11117">
        <v>0</v>
      </c>
      <c r="L11117">
        <v>0</v>
      </c>
      <c r="M11117">
        <v>0</v>
      </c>
      <c r="N11117">
        <v>0</v>
      </c>
      <c r="O11117">
        <v>0</v>
      </c>
      <c r="P11117">
        <v>0</v>
      </c>
      <c r="Q11117">
        <v>0</v>
      </c>
    </row>
    <row r="11118" spans="1:17" x14ac:dyDescent="0.2">
      <c r="A11118" t="s">
        <v>28856</v>
      </c>
      <c r="B11118" t="s">
        <v>89</v>
      </c>
      <c r="C11118" t="s">
        <v>161</v>
      </c>
      <c r="D11118" t="s">
        <v>17736</v>
      </c>
      <c r="E11118" t="s">
        <v>81</v>
      </c>
      <c r="F11118" t="s">
        <v>4939</v>
      </c>
      <c r="G11118">
        <v>0</v>
      </c>
      <c r="H11118">
        <v>0</v>
      </c>
      <c r="I11118">
        <v>0</v>
      </c>
      <c r="J11118">
        <v>0</v>
      </c>
      <c r="K11118">
        <v>0</v>
      </c>
      <c r="L11118">
        <v>0</v>
      </c>
      <c r="M11118">
        <v>5</v>
      </c>
      <c r="N11118">
        <v>0</v>
      </c>
      <c r="O11118">
        <v>0</v>
      </c>
      <c r="P11118">
        <v>0</v>
      </c>
      <c r="Q11118">
        <v>0</v>
      </c>
    </row>
    <row r="11119" spans="1:17" x14ac:dyDescent="0.2">
      <c r="A11119" t="s">
        <v>28857</v>
      </c>
      <c r="B11119" t="s">
        <v>89</v>
      </c>
      <c r="C11119" t="s">
        <v>161</v>
      </c>
      <c r="D11119" t="s">
        <v>17736</v>
      </c>
      <c r="E11119" t="s">
        <v>81</v>
      </c>
      <c r="F11119" t="s">
        <v>4941</v>
      </c>
      <c r="G11119">
        <v>0</v>
      </c>
      <c r="H11119">
        <v>5</v>
      </c>
      <c r="I11119">
        <v>2</v>
      </c>
      <c r="J11119">
        <v>3</v>
      </c>
      <c r="K11119">
        <v>0</v>
      </c>
      <c r="L11119">
        <v>0</v>
      </c>
      <c r="M11119">
        <v>0</v>
      </c>
      <c r="N11119">
        <v>0</v>
      </c>
      <c r="O11119">
        <v>0</v>
      </c>
      <c r="P11119">
        <v>0</v>
      </c>
      <c r="Q11119">
        <v>0</v>
      </c>
    </row>
    <row r="11120" spans="1:17" x14ac:dyDescent="0.2">
      <c r="A11120" t="s">
        <v>28858</v>
      </c>
      <c r="B11120" t="s">
        <v>89</v>
      </c>
      <c r="C11120" t="s">
        <v>161</v>
      </c>
      <c r="D11120" t="s">
        <v>17736</v>
      </c>
      <c r="E11120" t="s">
        <v>81</v>
      </c>
      <c r="F11120" t="s">
        <v>4943</v>
      </c>
      <c r="G11120">
        <v>0</v>
      </c>
      <c r="H11120">
        <v>0</v>
      </c>
      <c r="I11120">
        <v>0</v>
      </c>
      <c r="J11120">
        <v>0</v>
      </c>
      <c r="K11120">
        <v>0</v>
      </c>
      <c r="L11120">
        <v>0</v>
      </c>
      <c r="M11120">
        <v>5</v>
      </c>
      <c r="N11120">
        <v>0</v>
      </c>
      <c r="O11120">
        <v>0</v>
      </c>
      <c r="P11120">
        <v>0</v>
      </c>
      <c r="Q11120">
        <v>0</v>
      </c>
    </row>
    <row r="11121" spans="1:17" x14ac:dyDescent="0.2">
      <c r="A11121" t="s">
        <v>28859</v>
      </c>
      <c r="B11121" t="s">
        <v>89</v>
      </c>
      <c r="C11121" t="s">
        <v>161</v>
      </c>
      <c r="D11121" t="s">
        <v>17736</v>
      </c>
      <c r="E11121" t="s">
        <v>81</v>
      </c>
      <c r="F11121" t="s">
        <v>4925</v>
      </c>
      <c r="G11121">
        <v>0</v>
      </c>
      <c r="H11121">
        <v>0</v>
      </c>
      <c r="I11121">
        <v>0</v>
      </c>
      <c r="J11121">
        <v>0</v>
      </c>
      <c r="K11121">
        <v>0</v>
      </c>
      <c r="L11121">
        <v>0</v>
      </c>
      <c r="M11121">
        <v>0</v>
      </c>
      <c r="N11121">
        <v>4</v>
      </c>
      <c r="O11121">
        <v>4</v>
      </c>
      <c r="P11121">
        <v>0</v>
      </c>
      <c r="Q11121">
        <v>0</v>
      </c>
    </row>
    <row r="11122" spans="1:17" x14ac:dyDescent="0.2">
      <c r="A11122" t="s">
        <v>28860</v>
      </c>
      <c r="B11122" t="s">
        <v>86</v>
      </c>
      <c r="C11122" t="s">
        <v>147</v>
      </c>
      <c r="D11122" t="s">
        <v>17736</v>
      </c>
      <c r="E11122" t="s">
        <v>83</v>
      </c>
      <c r="F11122" t="s">
        <v>4939</v>
      </c>
      <c r="G11122">
        <v>0</v>
      </c>
      <c r="H11122">
        <v>0</v>
      </c>
      <c r="I11122">
        <v>0</v>
      </c>
      <c r="J11122">
        <v>0</v>
      </c>
      <c r="K11122">
        <v>0</v>
      </c>
      <c r="L11122">
        <v>0</v>
      </c>
      <c r="M11122">
        <v>28</v>
      </c>
      <c r="N11122">
        <v>0</v>
      </c>
      <c r="O11122">
        <v>0</v>
      </c>
      <c r="P11122">
        <v>0</v>
      </c>
      <c r="Q11122">
        <v>0</v>
      </c>
    </row>
    <row r="11123" spans="1:17" x14ac:dyDescent="0.2">
      <c r="A11123" t="s">
        <v>28861</v>
      </c>
      <c r="B11123" t="s">
        <v>86</v>
      </c>
      <c r="C11123" t="s">
        <v>147</v>
      </c>
      <c r="D11123" t="s">
        <v>17736</v>
      </c>
      <c r="E11123" t="s">
        <v>83</v>
      </c>
      <c r="F11123" t="s">
        <v>4941</v>
      </c>
      <c r="G11123">
        <v>0</v>
      </c>
      <c r="H11123">
        <v>28</v>
      </c>
      <c r="I11123">
        <v>2</v>
      </c>
      <c r="J11123">
        <v>22</v>
      </c>
      <c r="K11123">
        <v>2</v>
      </c>
      <c r="L11123">
        <v>2</v>
      </c>
      <c r="M11123">
        <v>0</v>
      </c>
      <c r="N11123">
        <v>0</v>
      </c>
      <c r="O11123">
        <v>0</v>
      </c>
      <c r="P11123">
        <v>0</v>
      </c>
      <c r="Q11123">
        <v>0</v>
      </c>
    </row>
    <row r="11124" spans="1:17" x14ac:dyDescent="0.2">
      <c r="A11124" t="s">
        <v>28862</v>
      </c>
      <c r="B11124" t="s">
        <v>86</v>
      </c>
      <c r="C11124" t="s">
        <v>147</v>
      </c>
      <c r="D11124" t="s">
        <v>17736</v>
      </c>
      <c r="E11124" t="s">
        <v>83</v>
      </c>
      <c r="F11124" t="s">
        <v>4943</v>
      </c>
      <c r="G11124">
        <v>0</v>
      </c>
      <c r="H11124">
        <v>0</v>
      </c>
      <c r="I11124">
        <v>0</v>
      </c>
      <c r="J11124">
        <v>0</v>
      </c>
      <c r="K11124">
        <v>0</v>
      </c>
      <c r="L11124">
        <v>0</v>
      </c>
      <c r="M11124">
        <v>28</v>
      </c>
      <c r="N11124">
        <v>0</v>
      </c>
      <c r="O11124">
        <v>0</v>
      </c>
      <c r="P11124">
        <v>0</v>
      </c>
      <c r="Q11124">
        <v>0</v>
      </c>
    </row>
    <row r="11125" spans="1:17" x14ac:dyDescent="0.2">
      <c r="A11125" t="s">
        <v>28863</v>
      </c>
      <c r="B11125" t="s">
        <v>86</v>
      </c>
      <c r="C11125" t="s">
        <v>147</v>
      </c>
      <c r="D11125" t="s">
        <v>17736</v>
      </c>
      <c r="E11125" t="s">
        <v>83</v>
      </c>
      <c r="F11125" t="s">
        <v>4925</v>
      </c>
      <c r="G11125">
        <v>0</v>
      </c>
      <c r="H11125">
        <v>0</v>
      </c>
      <c r="I11125">
        <v>0</v>
      </c>
      <c r="J11125">
        <v>0</v>
      </c>
      <c r="K11125">
        <v>0</v>
      </c>
      <c r="L11125">
        <v>0</v>
      </c>
      <c r="M11125">
        <v>0</v>
      </c>
      <c r="N11125">
        <v>24</v>
      </c>
      <c r="O11125">
        <v>19</v>
      </c>
      <c r="P11125">
        <v>4</v>
      </c>
      <c r="Q11125">
        <v>1</v>
      </c>
    </row>
    <row r="11126" spans="1:17" x14ac:dyDescent="0.2">
      <c r="A11126" t="s">
        <v>28864</v>
      </c>
      <c r="B11126" t="s">
        <v>86</v>
      </c>
      <c r="C11126" t="s">
        <v>147</v>
      </c>
      <c r="D11126" t="s">
        <v>17736</v>
      </c>
      <c r="E11126" t="s">
        <v>83</v>
      </c>
      <c r="F11126" t="s">
        <v>4927</v>
      </c>
      <c r="G11126">
        <v>0</v>
      </c>
      <c r="H11126">
        <v>0</v>
      </c>
      <c r="I11126">
        <v>0</v>
      </c>
      <c r="J11126">
        <v>0</v>
      </c>
      <c r="K11126">
        <v>0</v>
      </c>
      <c r="L11126">
        <v>0</v>
      </c>
      <c r="M11126">
        <v>0</v>
      </c>
      <c r="N11126">
        <v>19</v>
      </c>
      <c r="O11126">
        <v>14</v>
      </c>
      <c r="P11126">
        <v>4</v>
      </c>
      <c r="Q11126">
        <v>1</v>
      </c>
    </row>
    <row r="11127" spans="1:17" x14ac:dyDescent="0.2">
      <c r="A11127" t="s">
        <v>28865</v>
      </c>
      <c r="B11127" t="s">
        <v>86</v>
      </c>
      <c r="C11127" t="s">
        <v>147</v>
      </c>
      <c r="D11127" t="s">
        <v>17736</v>
      </c>
      <c r="E11127" t="s">
        <v>83</v>
      </c>
      <c r="F11127" t="s">
        <v>17734</v>
      </c>
      <c r="G11127">
        <v>28</v>
      </c>
      <c r="H11127">
        <v>0</v>
      </c>
      <c r="I11127">
        <v>0</v>
      </c>
      <c r="J11127">
        <v>0</v>
      </c>
      <c r="K11127">
        <v>0</v>
      </c>
      <c r="L11127">
        <v>0</v>
      </c>
      <c r="M11127">
        <v>0</v>
      </c>
      <c r="N11127">
        <v>0</v>
      </c>
      <c r="O11127">
        <v>0</v>
      </c>
      <c r="P11127">
        <v>0</v>
      </c>
      <c r="Q11127">
        <v>0</v>
      </c>
    </row>
    <row r="11128" spans="1:17" x14ac:dyDescent="0.2">
      <c r="A11128" t="s">
        <v>28866</v>
      </c>
      <c r="B11128" t="s">
        <v>86</v>
      </c>
      <c r="C11128" t="s">
        <v>205</v>
      </c>
      <c r="D11128" t="s">
        <v>17736</v>
      </c>
      <c r="E11128" t="s">
        <v>83</v>
      </c>
      <c r="F11128" t="s">
        <v>4927</v>
      </c>
      <c r="G11128">
        <v>0</v>
      </c>
      <c r="H11128">
        <v>0</v>
      </c>
      <c r="I11128">
        <v>0</v>
      </c>
      <c r="J11128">
        <v>0</v>
      </c>
      <c r="K11128">
        <v>0</v>
      </c>
      <c r="L11128">
        <v>0</v>
      </c>
      <c r="M11128">
        <v>0</v>
      </c>
      <c r="N11128">
        <v>9</v>
      </c>
      <c r="O11128">
        <v>8</v>
      </c>
      <c r="P11128">
        <v>1</v>
      </c>
      <c r="Q11128">
        <v>0</v>
      </c>
    </row>
    <row r="11129" spans="1:17" x14ac:dyDescent="0.2">
      <c r="A11129" t="s">
        <v>28867</v>
      </c>
      <c r="B11129" t="s">
        <v>86</v>
      </c>
      <c r="C11129" t="s">
        <v>205</v>
      </c>
      <c r="D11129" t="s">
        <v>17736</v>
      </c>
      <c r="E11129" t="s">
        <v>83</v>
      </c>
      <c r="F11129" t="s">
        <v>17734</v>
      </c>
      <c r="G11129">
        <v>13</v>
      </c>
      <c r="H11129">
        <v>0</v>
      </c>
      <c r="I11129">
        <v>0</v>
      </c>
      <c r="J11129">
        <v>0</v>
      </c>
      <c r="K11129">
        <v>0</v>
      </c>
      <c r="L11129">
        <v>0</v>
      </c>
      <c r="M11129">
        <v>0</v>
      </c>
      <c r="N11129">
        <v>0</v>
      </c>
      <c r="O11129">
        <v>0</v>
      </c>
      <c r="P11129">
        <v>0</v>
      </c>
      <c r="Q11129">
        <v>0</v>
      </c>
    </row>
    <row r="11130" spans="1:17" x14ac:dyDescent="0.2">
      <c r="A11130" t="s">
        <v>28868</v>
      </c>
      <c r="B11130" t="s">
        <v>86</v>
      </c>
      <c r="C11130" t="s">
        <v>205</v>
      </c>
      <c r="D11130" t="s">
        <v>17736</v>
      </c>
      <c r="E11130" t="s">
        <v>81</v>
      </c>
      <c r="F11130" t="s">
        <v>4929</v>
      </c>
      <c r="G11130">
        <v>0</v>
      </c>
      <c r="H11130">
        <v>12</v>
      </c>
      <c r="I11130">
        <v>0</v>
      </c>
      <c r="J11130">
        <v>9</v>
      </c>
      <c r="K11130">
        <v>1</v>
      </c>
      <c r="L11130">
        <v>2</v>
      </c>
      <c r="M11130">
        <v>0</v>
      </c>
      <c r="N11130">
        <v>0</v>
      </c>
      <c r="O11130">
        <v>0</v>
      </c>
      <c r="P11130">
        <v>0</v>
      </c>
      <c r="Q11130">
        <v>0</v>
      </c>
    </row>
    <row r="11131" spans="1:17" x14ac:dyDescent="0.2">
      <c r="A11131" t="s">
        <v>28869</v>
      </c>
      <c r="B11131" t="s">
        <v>86</v>
      </c>
      <c r="C11131" t="s">
        <v>205</v>
      </c>
      <c r="D11131" t="s">
        <v>17736</v>
      </c>
      <c r="E11131" t="s">
        <v>81</v>
      </c>
      <c r="F11131" t="s">
        <v>4931</v>
      </c>
      <c r="G11131">
        <v>0</v>
      </c>
      <c r="H11131">
        <v>12</v>
      </c>
      <c r="I11131">
        <v>0</v>
      </c>
      <c r="J11131">
        <v>9</v>
      </c>
      <c r="K11131">
        <v>1</v>
      </c>
      <c r="L11131">
        <v>2</v>
      </c>
      <c r="M11131">
        <v>0</v>
      </c>
      <c r="N11131">
        <v>0</v>
      </c>
      <c r="O11131">
        <v>0</v>
      </c>
      <c r="P11131">
        <v>0</v>
      </c>
      <c r="Q11131">
        <v>0</v>
      </c>
    </row>
    <row r="11132" spans="1:17" x14ac:dyDescent="0.2">
      <c r="A11132" t="s">
        <v>28870</v>
      </c>
      <c r="B11132" t="s">
        <v>86</v>
      </c>
      <c r="C11132" t="s">
        <v>205</v>
      </c>
      <c r="D11132" t="s">
        <v>17736</v>
      </c>
      <c r="E11132" t="s">
        <v>81</v>
      </c>
      <c r="F11132" t="s">
        <v>4933</v>
      </c>
      <c r="G11132">
        <v>0</v>
      </c>
      <c r="H11132">
        <v>0</v>
      </c>
      <c r="I11132">
        <v>0</v>
      </c>
      <c r="J11132">
        <v>0</v>
      </c>
      <c r="K11132">
        <v>0</v>
      </c>
      <c r="L11132">
        <v>0</v>
      </c>
      <c r="M11132">
        <v>12</v>
      </c>
      <c r="N11132">
        <v>0</v>
      </c>
      <c r="O11132">
        <v>0</v>
      </c>
      <c r="P11132">
        <v>0</v>
      </c>
      <c r="Q11132">
        <v>0</v>
      </c>
    </row>
    <row r="11133" spans="1:17" x14ac:dyDescent="0.2">
      <c r="A11133" t="s">
        <v>28871</v>
      </c>
      <c r="B11133" t="s">
        <v>86</v>
      </c>
      <c r="C11133" t="s">
        <v>205</v>
      </c>
      <c r="D11133" t="s">
        <v>17736</v>
      </c>
      <c r="E11133" t="s">
        <v>81</v>
      </c>
      <c r="F11133" t="s">
        <v>4935</v>
      </c>
      <c r="G11133">
        <v>0</v>
      </c>
      <c r="H11133">
        <v>12</v>
      </c>
      <c r="I11133">
        <v>0</v>
      </c>
      <c r="J11133">
        <v>9</v>
      </c>
      <c r="K11133">
        <v>1</v>
      </c>
      <c r="L11133">
        <v>2</v>
      </c>
      <c r="M11133">
        <v>0</v>
      </c>
      <c r="N11133">
        <v>0</v>
      </c>
      <c r="O11133">
        <v>0</v>
      </c>
      <c r="P11133">
        <v>0</v>
      </c>
      <c r="Q11133">
        <v>0</v>
      </c>
    </row>
    <row r="11134" spans="1:17" x14ac:dyDescent="0.2">
      <c r="A11134" t="s">
        <v>28872</v>
      </c>
      <c r="B11134" t="s">
        <v>86</v>
      </c>
      <c r="C11134" t="s">
        <v>205</v>
      </c>
      <c r="D11134" t="s">
        <v>17736</v>
      </c>
      <c r="E11134" t="s">
        <v>81</v>
      </c>
      <c r="F11134" t="s">
        <v>4937</v>
      </c>
      <c r="G11134">
        <v>0</v>
      </c>
      <c r="H11134">
        <v>12</v>
      </c>
      <c r="I11134">
        <v>0</v>
      </c>
      <c r="J11134">
        <v>9</v>
      </c>
      <c r="K11134">
        <v>1</v>
      </c>
      <c r="L11134">
        <v>2</v>
      </c>
      <c r="M11134">
        <v>0</v>
      </c>
      <c r="N11134">
        <v>0</v>
      </c>
      <c r="O11134">
        <v>0</v>
      </c>
      <c r="P11134">
        <v>0</v>
      </c>
      <c r="Q11134">
        <v>0</v>
      </c>
    </row>
    <row r="11135" spans="1:17" x14ac:dyDescent="0.2">
      <c r="A11135" t="s">
        <v>28873</v>
      </c>
      <c r="B11135" t="s">
        <v>86</v>
      </c>
      <c r="C11135" t="s">
        <v>205</v>
      </c>
      <c r="D11135" t="s">
        <v>17736</v>
      </c>
      <c r="E11135" t="s">
        <v>81</v>
      </c>
      <c r="F11135" t="s">
        <v>4939</v>
      </c>
      <c r="G11135">
        <v>0</v>
      </c>
      <c r="H11135">
        <v>0</v>
      </c>
      <c r="I11135">
        <v>0</v>
      </c>
      <c r="J11135">
        <v>0</v>
      </c>
      <c r="K11135">
        <v>0</v>
      </c>
      <c r="L11135">
        <v>0</v>
      </c>
      <c r="M11135">
        <v>12</v>
      </c>
      <c r="N11135">
        <v>0</v>
      </c>
      <c r="O11135">
        <v>0</v>
      </c>
      <c r="P11135">
        <v>0</v>
      </c>
      <c r="Q11135">
        <v>0</v>
      </c>
    </row>
    <row r="11136" spans="1:17" x14ac:dyDescent="0.2">
      <c r="A11136" t="s">
        <v>28874</v>
      </c>
      <c r="B11136" t="s">
        <v>86</v>
      </c>
      <c r="C11136" t="s">
        <v>205</v>
      </c>
      <c r="D11136" t="s">
        <v>17736</v>
      </c>
      <c r="E11136" t="s">
        <v>81</v>
      </c>
      <c r="F11136" t="s">
        <v>4941</v>
      </c>
      <c r="G11136">
        <v>0</v>
      </c>
      <c r="H11136">
        <v>12</v>
      </c>
      <c r="I11136">
        <v>0</v>
      </c>
      <c r="J11136">
        <v>9</v>
      </c>
      <c r="K11136">
        <v>1</v>
      </c>
      <c r="L11136">
        <v>2</v>
      </c>
      <c r="M11136">
        <v>0</v>
      </c>
      <c r="N11136">
        <v>0</v>
      </c>
      <c r="O11136">
        <v>0</v>
      </c>
      <c r="P11136">
        <v>0</v>
      </c>
      <c r="Q11136">
        <v>0</v>
      </c>
    </row>
    <row r="11137" spans="1:17" x14ac:dyDescent="0.2">
      <c r="A11137" t="s">
        <v>28875</v>
      </c>
      <c r="B11137" t="s">
        <v>86</v>
      </c>
      <c r="C11137" t="s">
        <v>205</v>
      </c>
      <c r="D11137" t="s">
        <v>17736</v>
      </c>
      <c r="E11137" t="s">
        <v>81</v>
      </c>
      <c r="F11137" t="s">
        <v>4943</v>
      </c>
      <c r="G11137">
        <v>0</v>
      </c>
      <c r="H11137">
        <v>0</v>
      </c>
      <c r="I11137">
        <v>0</v>
      </c>
      <c r="J11137">
        <v>0</v>
      </c>
      <c r="K11137">
        <v>0</v>
      </c>
      <c r="L11137">
        <v>0</v>
      </c>
      <c r="M11137">
        <v>12</v>
      </c>
      <c r="N11137">
        <v>0</v>
      </c>
      <c r="O11137">
        <v>0</v>
      </c>
      <c r="P11137">
        <v>0</v>
      </c>
      <c r="Q11137">
        <v>0</v>
      </c>
    </row>
    <row r="11138" spans="1:17" x14ac:dyDescent="0.2">
      <c r="A11138" t="s">
        <v>28876</v>
      </c>
      <c r="B11138" t="s">
        <v>86</v>
      </c>
      <c r="C11138" t="s">
        <v>205</v>
      </c>
      <c r="D11138" t="s">
        <v>17736</v>
      </c>
      <c r="E11138" t="s">
        <v>81</v>
      </c>
      <c r="F11138" t="s">
        <v>4925</v>
      </c>
      <c r="G11138">
        <v>0</v>
      </c>
      <c r="H11138">
        <v>0</v>
      </c>
      <c r="I11138">
        <v>0</v>
      </c>
      <c r="J11138">
        <v>0</v>
      </c>
      <c r="K11138">
        <v>0</v>
      </c>
      <c r="L11138">
        <v>0</v>
      </c>
      <c r="M11138">
        <v>0</v>
      </c>
      <c r="N11138">
        <v>9</v>
      </c>
      <c r="O11138">
        <v>9</v>
      </c>
      <c r="P11138">
        <v>0</v>
      </c>
      <c r="Q11138">
        <v>0</v>
      </c>
    </row>
    <row r="11139" spans="1:17" x14ac:dyDescent="0.2">
      <c r="A11139" t="s">
        <v>28877</v>
      </c>
      <c r="B11139" t="s">
        <v>86</v>
      </c>
      <c r="C11139" t="s">
        <v>205</v>
      </c>
      <c r="D11139" t="s">
        <v>17736</v>
      </c>
      <c r="E11139" t="s">
        <v>81</v>
      </c>
      <c r="F11139" t="s">
        <v>4927</v>
      </c>
      <c r="G11139">
        <v>0</v>
      </c>
      <c r="H11139">
        <v>0</v>
      </c>
      <c r="I11139">
        <v>0</v>
      </c>
      <c r="J11139">
        <v>0</v>
      </c>
      <c r="K11139">
        <v>0</v>
      </c>
      <c r="L11139">
        <v>0</v>
      </c>
      <c r="M11139">
        <v>0</v>
      </c>
      <c r="N11139">
        <v>9</v>
      </c>
      <c r="O11139">
        <v>9</v>
      </c>
      <c r="P11139">
        <v>0</v>
      </c>
      <c r="Q11139">
        <v>0</v>
      </c>
    </row>
    <row r="11140" spans="1:17" x14ac:dyDescent="0.2">
      <c r="A11140" t="s">
        <v>28878</v>
      </c>
      <c r="B11140" t="s">
        <v>86</v>
      </c>
      <c r="C11140" t="s">
        <v>205</v>
      </c>
      <c r="D11140" t="s">
        <v>17736</v>
      </c>
      <c r="E11140" t="s">
        <v>81</v>
      </c>
      <c r="F11140" t="s">
        <v>17734</v>
      </c>
      <c r="G11140">
        <v>12</v>
      </c>
      <c r="H11140">
        <v>0</v>
      </c>
      <c r="I11140">
        <v>0</v>
      </c>
      <c r="J11140">
        <v>0</v>
      </c>
      <c r="K11140">
        <v>0</v>
      </c>
      <c r="L11140">
        <v>0</v>
      </c>
      <c r="M11140">
        <v>0</v>
      </c>
      <c r="N11140">
        <v>0</v>
      </c>
      <c r="O11140">
        <v>0</v>
      </c>
      <c r="P11140">
        <v>0</v>
      </c>
      <c r="Q11140">
        <v>0</v>
      </c>
    </row>
    <row r="11141" spans="1:17" x14ac:dyDescent="0.2">
      <c r="A11141" t="s">
        <v>28879</v>
      </c>
      <c r="B11141" t="s">
        <v>86</v>
      </c>
      <c r="C11141" t="s">
        <v>205</v>
      </c>
      <c r="D11141" t="s">
        <v>17748</v>
      </c>
      <c r="E11141" t="s">
        <v>83</v>
      </c>
      <c r="F11141" t="s">
        <v>17749</v>
      </c>
      <c r="G11141">
        <v>0</v>
      </c>
      <c r="H11141">
        <v>0</v>
      </c>
      <c r="I11141">
        <v>0</v>
      </c>
      <c r="J11141">
        <v>0</v>
      </c>
      <c r="K11141">
        <v>0</v>
      </c>
      <c r="L11141">
        <v>0</v>
      </c>
      <c r="M11141">
        <v>0</v>
      </c>
      <c r="N11141">
        <v>1</v>
      </c>
      <c r="O11141">
        <v>1</v>
      </c>
      <c r="P11141">
        <v>0</v>
      </c>
      <c r="Q11141">
        <v>0</v>
      </c>
    </row>
    <row r="11142" spans="1:17" x14ac:dyDescent="0.2">
      <c r="A11142" t="s">
        <v>28880</v>
      </c>
      <c r="B11142" t="s">
        <v>86</v>
      </c>
      <c r="C11142" t="s">
        <v>205</v>
      </c>
      <c r="D11142" t="s">
        <v>17748</v>
      </c>
      <c r="E11142" t="s">
        <v>83</v>
      </c>
      <c r="F11142" t="s">
        <v>17734</v>
      </c>
      <c r="G11142">
        <v>1</v>
      </c>
      <c r="H11142">
        <v>0</v>
      </c>
      <c r="I11142">
        <v>0</v>
      </c>
      <c r="J11142">
        <v>0</v>
      </c>
      <c r="K11142">
        <v>0</v>
      </c>
      <c r="L11142">
        <v>0</v>
      </c>
      <c r="M11142">
        <v>0</v>
      </c>
      <c r="N11142">
        <v>0</v>
      </c>
      <c r="O11142">
        <v>0</v>
      </c>
      <c r="P11142">
        <v>0</v>
      </c>
      <c r="Q11142">
        <v>0</v>
      </c>
    </row>
    <row r="11143" spans="1:17" x14ac:dyDescent="0.2">
      <c r="A11143" t="s">
        <v>28881</v>
      </c>
      <c r="B11143" t="s">
        <v>86</v>
      </c>
      <c r="C11143" t="s">
        <v>205</v>
      </c>
      <c r="D11143" t="s">
        <v>17754</v>
      </c>
      <c r="E11143" t="s">
        <v>83</v>
      </c>
      <c r="F11143" t="s">
        <v>17734</v>
      </c>
      <c r="G11143">
        <v>3</v>
      </c>
      <c r="H11143">
        <v>0</v>
      </c>
      <c r="I11143">
        <v>0</v>
      </c>
      <c r="J11143">
        <v>0</v>
      </c>
      <c r="K11143">
        <v>0</v>
      </c>
      <c r="L11143">
        <v>0</v>
      </c>
      <c r="M11143">
        <v>0</v>
      </c>
      <c r="N11143">
        <v>0</v>
      </c>
      <c r="O11143">
        <v>0</v>
      </c>
      <c r="P11143">
        <v>0</v>
      </c>
      <c r="Q11143">
        <v>0</v>
      </c>
    </row>
    <row r="11144" spans="1:17" x14ac:dyDescent="0.2">
      <c r="A11144" t="s">
        <v>28882</v>
      </c>
      <c r="B11144" t="s">
        <v>86</v>
      </c>
      <c r="C11144" t="s">
        <v>206</v>
      </c>
      <c r="D11144" t="s">
        <v>17768</v>
      </c>
      <c r="E11144" t="s">
        <v>83</v>
      </c>
      <c r="F11144" t="s">
        <v>17734</v>
      </c>
      <c r="G11144">
        <v>7</v>
      </c>
      <c r="H11144">
        <v>0</v>
      </c>
      <c r="I11144">
        <v>0</v>
      </c>
      <c r="J11144">
        <v>0</v>
      </c>
      <c r="K11144">
        <v>0</v>
      </c>
      <c r="L11144">
        <v>0</v>
      </c>
      <c r="M11144">
        <v>0</v>
      </c>
      <c r="N11144">
        <v>0</v>
      </c>
      <c r="O11144">
        <v>0</v>
      </c>
      <c r="P11144">
        <v>0</v>
      </c>
      <c r="Q11144">
        <v>0</v>
      </c>
    </row>
    <row r="11145" spans="1:17" x14ac:dyDescent="0.2">
      <c r="A11145" t="s">
        <v>28883</v>
      </c>
      <c r="B11145" t="s">
        <v>86</v>
      </c>
      <c r="C11145" t="s">
        <v>206</v>
      </c>
      <c r="D11145" t="s">
        <v>17768</v>
      </c>
      <c r="E11145" t="s">
        <v>81</v>
      </c>
      <c r="F11145" t="s">
        <v>17734</v>
      </c>
      <c r="G11145">
        <v>7</v>
      </c>
      <c r="H11145">
        <v>0</v>
      </c>
      <c r="I11145">
        <v>0</v>
      </c>
      <c r="J11145">
        <v>0</v>
      </c>
      <c r="K11145">
        <v>0</v>
      </c>
      <c r="L11145">
        <v>0</v>
      </c>
      <c r="M11145">
        <v>0</v>
      </c>
      <c r="N11145">
        <v>0</v>
      </c>
      <c r="O11145">
        <v>0</v>
      </c>
      <c r="P11145">
        <v>0</v>
      </c>
      <c r="Q11145">
        <v>0</v>
      </c>
    </row>
    <row r="11146" spans="1:17" x14ac:dyDescent="0.2">
      <c r="A11146" t="s">
        <v>28884</v>
      </c>
      <c r="B11146" t="s">
        <v>86</v>
      </c>
      <c r="C11146" t="s">
        <v>206</v>
      </c>
      <c r="D11146" t="s">
        <v>17736</v>
      </c>
      <c r="E11146" t="s">
        <v>83</v>
      </c>
      <c r="F11146" t="s">
        <v>4929</v>
      </c>
      <c r="G11146">
        <v>0</v>
      </c>
      <c r="H11146">
        <v>24</v>
      </c>
      <c r="I11146">
        <v>3</v>
      </c>
      <c r="J11146">
        <v>21</v>
      </c>
      <c r="K11146">
        <v>0</v>
      </c>
      <c r="L11146">
        <v>0</v>
      </c>
      <c r="M11146">
        <v>0</v>
      </c>
      <c r="N11146">
        <v>0</v>
      </c>
      <c r="O11146">
        <v>0</v>
      </c>
      <c r="P11146">
        <v>0</v>
      </c>
      <c r="Q11146">
        <v>0</v>
      </c>
    </row>
    <row r="11147" spans="1:17" x14ac:dyDescent="0.2">
      <c r="A11147" t="s">
        <v>28885</v>
      </c>
      <c r="B11147" t="s">
        <v>86</v>
      </c>
      <c r="C11147" t="s">
        <v>206</v>
      </c>
      <c r="D11147" t="s">
        <v>17736</v>
      </c>
      <c r="E11147" t="s">
        <v>83</v>
      </c>
      <c r="F11147" t="s">
        <v>4931</v>
      </c>
      <c r="G11147">
        <v>0</v>
      </c>
      <c r="H11147">
        <v>24</v>
      </c>
      <c r="I11147">
        <v>3</v>
      </c>
      <c r="J11147">
        <v>21</v>
      </c>
      <c r="K11147">
        <v>0</v>
      </c>
      <c r="L11147">
        <v>0</v>
      </c>
      <c r="M11147">
        <v>0</v>
      </c>
      <c r="N11147">
        <v>0</v>
      </c>
      <c r="O11147">
        <v>0</v>
      </c>
      <c r="P11147">
        <v>0</v>
      </c>
      <c r="Q11147">
        <v>0</v>
      </c>
    </row>
    <row r="11148" spans="1:17" x14ac:dyDescent="0.2">
      <c r="A11148" t="s">
        <v>28886</v>
      </c>
      <c r="B11148" t="s">
        <v>86</v>
      </c>
      <c r="C11148" t="s">
        <v>206</v>
      </c>
      <c r="D11148" t="s">
        <v>17736</v>
      </c>
      <c r="E11148" t="s">
        <v>83</v>
      </c>
      <c r="F11148" t="s">
        <v>4933</v>
      </c>
      <c r="G11148">
        <v>0</v>
      </c>
      <c r="H11148">
        <v>0</v>
      </c>
      <c r="I11148">
        <v>0</v>
      </c>
      <c r="J11148">
        <v>0</v>
      </c>
      <c r="K11148">
        <v>0</v>
      </c>
      <c r="L11148">
        <v>0</v>
      </c>
      <c r="M11148">
        <v>24</v>
      </c>
      <c r="N11148">
        <v>0</v>
      </c>
      <c r="O11148">
        <v>0</v>
      </c>
      <c r="P11148">
        <v>0</v>
      </c>
      <c r="Q11148">
        <v>0</v>
      </c>
    </row>
    <row r="11149" spans="1:17" x14ac:dyDescent="0.2">
      <c r="A11149" t="s">
        <v>28887</v>
      </c>
      <c r="B11149" t="s">
        <v>86</v>
      </c>
      <c r="C11149" t="s">
        <v>206</v>
      </c>
      <c r="D11149" t="s">
        <v>17736</v>
      </c>
      <c r="E11149" t="s">
        <v>83</v>
      </c>
      <c r="F11149" t="s">
        <v>4935</v>
      </c>
      <c r="G11149">
        <v>0</v>
      </c>
      <c r="H11149">
        <v>24</v>
      </c>
      <c r="I11149">
        <v>3</v>
      </c>
      <c r="J11149">
        <v>21</v>
      </c>
      <c r="K11149">
        <v>0</v>
      </c>
      <c r="L11149">
        <v>0</v>
      </c>
      <c r="M11149">
        <v>0</v>
      </c>
      <c r="N11149">
        <v>0</v>
      </c>
      <c r="O11149">
        <v>0</v>
      </c>
      <c r="P11149">
        <v>0</v>
      </c>
      <c r="Q11149">
        <v>0</v>
      </c>
    </row>
    <row r="11150" spans="1:17" x14ac:dyDescent="0.2">
      <c r="A11150" t="s">
        <v>28888</v>
      </c>
      <c r="B11150" t="s">
        <v>86</v>
      </c>
      <c r="C11150" t="s">
        <v>206</v>
      </c>
      <c r="D11150" t="s">
        <v>17736</v>
      </c>
      <c r="E11150" t="s">
        <v>83</v>
      </c>
      <c r="F11150" t="s">
        <v>4937</v>
      </c>
      <c r="G11150">
        <v>0</v>
      </c>
      <c r="H11150">
        <v>24</v>
      </c>
      <c r="I11150">
        <v>3</v>
      </c>
      <c r="J11150">
        <v>21</v>
      </c>
      <c r="K11150">
        <v>0</v>
      </c>
      <c r="L11150">
        <v>0</v>
      </c>
      <c r="M11150">
        <v>0</v>
      </c>
      <c r="N11150">
        <v>0</v>
      </c>
      <c r="O11150">
        <v>0</v>
      </c>
      <c r="P11150">
        <v>0</v>
      </c>
      <c r="Q11150">
        <v>0</v>
      </c>
    </row>
    <row r="11151" spans="1:17" x14ac:dyDescent="0.2">
      <c r="A11151" t="s">
        <v>28889</v>
      </c>
      <c r="B11151" t="s">
        <v>86</v>
      </c>
      <c r="C11151" t="s">
        <v>206</v>
      </c>
      <c r="D11151" t="s">
        <v>17736</v>
      </c>
      <c r="E11151" t="s">
        <v>83</v>
      </c>
      <c r="F11151" t="s">
        <v>4939</v>
      </c>
      <c r="G11151">
        <v>0</v>
      </c>
      <c r="H11151">
        <v>0</v>
      </c>
      <c r="I11151">
        <v>0</v>
      </c>
      <c r="J11151">
        <v>0</v>
      </c>
      <c r="K11151">
        <v>0</v>
      </c>
      <c r="L11151">
        <v>0</v>
      </c>
      <c r="M11151">
        <v>24</v>
      </c>
      <c r="N11151">
        <v>0</v>
      </c>
      <c r="O11151">
        <v>0</v>
      </c>
      <c r="P11151">
        <v>0</v>
      </c>
      <c r="Q11151">
        <v>0</v>
      </c>
    </row>
    <row r="11152" spans="1:17" x14ac:dyDescent="0.2">
      <c r="A11152" t="s">
        <v>28890</v>
      </c>
      <c r="B11152" t="s">
        <v>86</v>
      </c>
      <c r="C11152" t="s">
        <v>206</v>
      </c>
      <c r="D11152" t="s">
        <v>17736</v>
      </c>
      <c r="E11152" t="s">
        <v>83</v>
      </c>
      <c r="F11152" t="s">
        <v>4941</v>
      </c>
      <c r="G11152">
        <v>0</v>
      </c>
      <c r="H11152">
        <v>24</v>
      </c>
      <c r="I11152">
        <v>3</v>
      </c>
      <c r="J11152">
        <v>21</v>
      </c>
      <c r="K11152">
        <v>0</v>
      </c>
      <c r="L11152">
        <v>0</v>
      </c>
      <c r="M11152">
        <v>0</v>
      </c>
      <c r="N11152">
        <v>0</v>
      </c>
      <c r="O11152">
        <v>0</v>
      </c>
      <c r="P11152">
        <v>0</v>
      </c>
      <c r="Q11152">
        <v>0</v>
      </c>
    </row>
    <row r="11153" spans="1:17" x14ac:dyDescent="0.2">
      <c r="A11153" t="s">
        <v>28891</v>
      </c>
      <c r="B11153" t="s">
        <v>86</v>
      </c>
      <c r="C11153" t="s">
        <v>206</v>
      </c>
      <c r="D11153" t="s">
        <v>17736</v>
      </c>
      <c r="E11153" t="s">
        <v>83</v>
      </c>
      <c r="F11153" t="s">
        <v>4943</v>
      </c>
      <c r="G11153">
        <v>0</v>
      </c>
      <c r="H11153">
        <v>0</v>
      </c>
      <c r="I11153">
        <v>0</v>
      </c>
      <c r="J11153">
        <v>0</v>
      </c>
      <c r="K11153">
        <v>0</v>
      </c>
      <c r="L11153">
        <v>0</v>
      </c>
      <c r="M11153">
        <v>24</v>
      </c>
      <c r="N11153">
        <v>0</v>
      </c>
      <c r="O11153">
        <v>0</v>
      </c>
      <c r="P11153">
        <v>0</v>
      </c>
      <c r="Q11153">
        <v>0</v>
      </c>
    </row>
    <row r="11154" spans="1:17" x14ac:dyDescent="0.2">
      <c r="A11154" t="s">
        <v>28892</v>
      </c>
      <c r="B11154" t="s">
        <v>86</v>
      </c>
      <c r="C11154" t="s">
        <v>206</v>
      </c>
      <c r="D11154" t="s">
        <v>17736</v>
      </c>
      <c r="E11154" t="s">
        <v>83</v>
      </c>
      <c r="F11154" t="s">
        <v>4925</v>
      </c>
      <c r="G11154">
        <v>0</v>
      </c>
      <c r="H11154">
        <v>0</v>
      </c>
      <c r="I11154">
        <v>0</v>
      </c>
      <c r="J11154">
        <v>0</v>
      </c>
      <c r="K11154">
        <v>0</v>
      </c>
      <c r="L11154">
        <v>0</v>
      </c>
      <c r="M11154">
        <v>0</v>
      </c>
      <c r="N11154">
        <v>19</v>
      </c>
      <c r="O11154">
        <v>19</v>
      </c>
      <c r="P11154">
        <v>0</v>
      </c>
      <c r="Q11154">
        <v>0</v>
      </c>
    </row>
    <row r="11155" spans="1:17" x14ac:dyDescent="0.2">
      <c r="A11155" t="s">
        <v>28893</v>
      </c>
      <c r="B11155" t="s">
        <v>86</v>
      </c>
      <c r="C11155" t="s">
        <v>206</v>
      </c>
      <c r="D11155" t="s">
        <v>17736</v>
      </c>
      <c r="E11155" t="s">
        <v>83</v>
      </c>
      <c r="F11155" t="s">
        <v>4927</v>
      </c>
      <c r="G11155">
        <v>0</v>
      </c>
      <c r="H11155">
        <v>0</v>
      </c>
      <c r="I11155">
        <v>0</v>
      </c>
      <c r="J11155">
        <v>0</v>
      </c>
      <c r="K11155">
        <v>0</v>
      </c>
      <c r="L11155">
        <v>0</v>
      </c>
      <c r="M11155">
        <v>0</v>
      </c>
      <c r="N11155">
        <v>16</v>
      </c>
      <c r="O11155">
        <v>16</v>
      </c>
      <c r="P11155">
        <v>0</v>
      </c>
      <c r="Q11155">
        <v>0</v>
      </c>
    </row>
    <row r="11156" spans="1:17" x14ac:dyDescent="0.2">
      <c r="A11156" t="s">
        <v>28894</v>
      </c>
      <c r="B11156" t="s">
        <v>86</v>
      </c>
      <c r="C11156" t="s">
        <v>206</v>
      </c>
      <c r="D11156" t="s">
        <v>17736</v>
      </c>
      <c r="E11156" t="s">
        <v>83</v>
      </c>
      <c r="F11156" t="s">
        <v>17734</v>
      </c>
      <c r="G11156">
        <v>24</v>
      </c>
      <c r="H11156">
        <v>0</v>
      </c>
      <c r="I11156">
        <v>0</v>
      </c>
      <c r="J11156">
        <v>0</v>
      </c>
      <c r="K11156">
        <v>0</v>
      </c>
      <c r="L11156">
        <v>0</v>
      </c>
      <c r="M11156">
        <v>0</v>
      </c>
      <c r="N11156">
        <v>0</v>
      </c>
      <c r="O11156">
        <v>0</v>
      </c>
      <c r="P11156">
        <v>0</v>
      </c>
      <c r="Q11156">
        <v>0</v>
      </c>
    </row>
    <row r="11157" spans="1:17" x14ac:dyDescent="0.2">
      <c r="A11157" t="s">
        <v>28895</v>
      </c>
      <c r="B11157" t="s">
        <v>86</v>
      </c>
      <c r="C11157" t="s">
        <v>206</v>
      </c>
      <c r="D11157" t="s">
        <v>17736</v>
      </c>
      <c r="E11157" t="s">
        <v>81</v>
      </c>
      <c r="F11157" t="s">
        <v>4929</v>
      </c>
      <c r="G11157">
        <v>0</v>
      </c>
      <c r="H11157">
        <v>31</v>
      </c>
      <c r="I11157">
        <v>4</v>
      </c>
      <c r="J11157">
        <v>23</v>
      </c>
      <c r="K11157">
        <v>3</v>
      </c>
      <c r="L11157">
        <v>1</v>
      </c>
      <c r="M11157">
        <v>0</v>
      </c>
      <c r="N11157">
        <v>0</v>
      </c>
      <c r="O11157">
        <v>0</v>
      </c>
      <c r="P11157">
        <v>0</v>
      </c>
      <c r="Q11157">
        <v>0</v>
      </c>
    </row>
    <row r="11158" spans="1:17" x14ac:dyDescent="0.2">
      <c r="A11158" t="s">
        <v>28896</v>
      </c>
      <c r="B11158" t="s">
        <v>86</v>
      </c>
      <c r="C11158" t="s">
        <v>206</v>
      </c>
      <c r="D11158" t="s">
        <v>17736</v>
      </c>
      <c r="E11158" t="s">
        <v>81</v>
      </c>
      <c r="F11158" t="s">
        <v>4931</v>
      </c>
      <c r="G11158">
        <v>0</v>
      </c>
      <c r="H11158">
        <v>31</v>
      </c>
      <c r="I11158">
        <v>4</v>
      </c>
      <c r="J11158">
        <v>22</v>
      </c>
      <c r="K11158">
        <v>3</v>
      </c>
      <c r="L11158">
        <v>2</v>
      </c>
      <c r="M11158">
        <v>0</v>
      </c>
      <c r="N11158">
        <v>0</v>
      </c>
      <c r="O11158">
        <v>0</v>
      </c>
      <c r="P11158">
        <v>0</v>
      </c>
      <c r="Q11158">
        <v>0</v>
      </c>
    </row>
    <row r="11159" spans="1:17" x14ac:dyDescent="0.2">
      <c r="A11159" t="s">
        <v>28897</v>
      </c>
      <c r="B11159" t="s">
        <v>91</v>
      </c>
      <c r="C11159" t="s">
        <v>127</v>
      </c>
      <c r="D11159" t="s">
        <v>17736</v>
      </c>
      <c r="E11159" t="s">
        <v>81</v>
      </c>
      <c r="F11159" t="s">
        <v>4939</v>
      </c>
      <c r="G11159">
        <v>0</v>
      </c>
      <c r="H11159">
        <v>0</v>
      </c>
      <c r="I11159">
        <v>0</v>
      </c>
      <c r="J11159">
        <v>0</v>
      </c>
      <c r="K11159">
        <v>0</v>
      </c>
      <c r="L11159">
        <v>0</v>
      </c>
      <c r="M11159">
        <v>1</v>
      </c>
      <c r="N11159">
        <v>0</v>
      </c>
      <c r="O11159">
        <v>0</v>
      </c>
      <c r="P11159">
        <v>0</v>
      </c>
      <c r="Q11159">
        <v>0</v>
      </c>
    </row>
    <row r="11160" spans="1:17" x14ac:dyDescent="0.2">
      <c r="A11160" t="s">
        <v>28898</v>
      </c>
      <c r="B11160" t="s">
        <v>91</v>
      </c>
      <c r="C11160" t="s">
        <v>127</v>
      </c>
      <c r="D11160" t="s">
        <v>17736</v>
      </c>
      <c r="E11160" t="s">
        <v>81</v>
      </c>
      <c r="F11160" t="s">
        <v>4941</v>
      </c>
      <c r="G11160">
        <v>0</v>
      </c>
      <c r="H11160">
        <v>1</v>
      </c>
      <c r="I11160">
        <v>1</v>
      </c>
      <c r="J11160">
        <v>0</v>
      </c>
      <c r="K11160">
        <v>0</v>
      </c>
      <c r="L11160">
        <v>0</v>
      </c>
      <c r="M11160">
        <v>0</v>
      </c>
      <c r="N11160">
        <v>0</v>
      </c>
      <c r="O11160">
        <v>0</v>
      </c>
      <c r="P11160">
        <v>0</v>
      </c>
      <c r="Q11160">
        <v>0</v>
      </c>
    </row>
    <row r="11161" spans="1:17" x14ac:dyDescent="0.2">
      <c r="A11161" t="s">
        <v>28899</v>
      </c>
      <c r="B11161" t="s">
        <v>91</v>
      </c>
      <c r="C11161" t="s">
        <v>127</v>
      </c>
      <c r="D11161" t="s">
        <v>17736</v>
      </c>
      <c r="E11161" t="s">
        <v>81</v>
      </c>
      <c r="F11161" t="s">
        <v>4943</v>
      </c>
      <c r="G11161">
        <v>0</v>
      </c>
      <c r="H11161">
        <v>0</v>
      </c>
      <c r="I11161">
        <v>0</v>
      </c>
      <c r="J11161">
        <v>0</v>
      </c>
      <c r="K11161">
        <v>0</v>
      </c>
      <c r="L11161">
        <v>0</v>
      </c>
      <c r="M11161">
        <v>1</v>
      </c>
      <c r="N11161">
        <v>0</v>
      </c>
      <c r="O11161">
        <v>0</v>
      </c>
      <c r="P11161">
        <v>0</v>
      </c>
      <c r="Q11161">
        <v>0</v>
      </c>
    </row>
    <row r="11162" spans="1:17" x14ac:dyDescent="0.2">
      <c r="A11162" t="s">
        <v>28900</v>
      </c>
      <c r="B11162" t="s">
        <v>91</v>
      </c>
      <c r="C11162" t="s">
        <v>127</v>
      </c>
      <c r="D11162" t="s">
        <v>17736</v>
      </c>
      <c r="E11162" t="s">
        <v>81</v>
      </c>
      <c r="F11162" t="s">
        <v>4925</v>
      </c>
      <c r="G11162">
        <v>0</v>
      </c>
      <c r="H11162">
        <v>0</v>
      </c>
      <c r="I11162">
        <v>0</v>
      </c>
      <c r="J11162">
        <v>0</v>
      </c>
      <c r="K11162">
        <v>0</v>
      </c>
      <c r="L11162">
        <v>0</v>
      </c>
      <c r="M11162">
        <v>0</v>
      </c>
      <c r="N11162">
        <v>1</v>
      </c>
      <c r="O11162">
        <v>1</v>
      </c>
      <c r="P11162">
        <v>0</v>
      </c>
      <c r="Q11162">
        <v>0</v>
      </c>
    </row>
    <row r="11163" spans="1:17" x14ac:dyDescent="0.2">
      <c r="A11163" t="s">
        <v>28901</v>
      </c>
      <c r="B11163" t="s">
        <v>91</v>
      </c>
      <c r="C11163" t="s">
        <v>127</v>
      </c>
      <c r="D11163" t="s">
        <v>17736</v>
      </c>
      <c r="E11163" t="s">
        <v>81</v>
      </c>
      <c r="F11163" t="s">
        <v>4927</v>
      </c>
      <c r="G11163">
        <v>0</v>
      </c>
      <c r="H11163">
        <v>0</v>
      </c>
      <c r="I11163">
        <v>0</v>
      </c>
      <c r="J11163">
        <v>0</v>
      </c>
      <c r="K11163">
        <v>0</v>
      </c>
      <c r="L11163">
        <v>0</v>
      </c>
      <c r="M11163">
        <v>0</v>
      </c>
      <c r="N11163">
        <v>1</v>
      </c>
      <c r="O11163">
        <v>1</v>
      </c>
      <c r="P11163">
        <v>0</v>
      </c>
      <c r="Q11163">
        <v>0</v>
      </c>
    </row>
    <row r="11164" spans="1:17" x14ac:dyDescent="0.2">
      <c r="A11164" t="s">
        <v>28902</v>
      </c>
      <c r="B11164" t="s">
        <v>91</v>
      </c>
      <c r="C11164" t="s">
        <v>127</v>
      </c>
      <c r="D11164" t="s">
        <v>17736</v>
      </c>
      <c r="E11164" t="s">
        <v>81</v>
      </c>
      <c r="F11164" t="s">
        <v>17734</v>
      </c>
      <c r="G11164">
        <v>1</v>
      </c>
      <c r="H11164">
        <v>0</v>
      </c>
      <c r="I11164">
        <v>0</v>
      </c>
      <c r="J11164">
        <v>0</v>
      </c>
      <c r="K11164">
        <v>0</v>
      </c>
      <c r="L11164">
        <v>0</v>
      </c>
      <c r="M11164">
        <v>0</v>
      </c>
      <c r="N11164">
        <v>0</v>
      </c>
      <c r="O11164">
        <v>0</v>
      </c>
      <c r="P11164">
        <v>0</v>
      </c>
      <c r="Q11164">
        <v>0</v>
      </c>
    </row>
    <row r="11165" spans="1:17" x14ac:dyDescent="0.2">
      <c r="A11165" t="s">
        <v>28903</v>
      </c>
      <c r="B11165" t="s">
        <v>91</v>
      </c>
      <c r="C11165" t="s">
        <v>130</v>
      </c>
      <c r="D11165" t="s">
        <v>17736</v>
      </c>
      <c r="E11165" t="s">
        <v>83</v>
      </c>
      <c r="F11165" t="s">
        <v>4929</v>
      </c>
      <c r="G11165">
        <v>0</v>
      </c>
      <c r="H11165">
        <v>1</v>
      </c>
      <c r="I11165">
        <v>0</v>
      </c>
      <c r="J11165">
        <v>1</v>
      </c>
      <c r="K11165">
        <v>0</v>
      </c>
      <c r="L11165">
        <v>0</v>
      </c>
      <c r="M11165">
        <v>0</v>
      </c>
      <c r="N11165">
        <v>0</v>
      </c>
      <c r="O11165">
        <v>0</v>
      </c>
      <c r="P11165">
        <v>0</v>
      </c>
      <c r="Q11165">
        <v>0</v>
      </c>
    </row>
    <row r="11166" spans="1:17" x14ac:dyDescent="0.2">
      <c r="A11166" t="s">
        <v>28904</v>
      </c>
      <c r="B11166" t="s">
        <v>91</v>
      </c>
      <c r="C11166" t="s">
        <v>130</v>
      </c>
      <c r="D11166" t="s">
        <v>17736</v>
      </c>
      <c r="E11166" t="s">
        <v>83</v>
      </c>
      <c r="F11166" t="s">
        <v>4931</v>
      </c>
      <c r="G11166">
        <v>0</v>
      </c>
      <c r="H11166">
        <v>1</v>
      </c>
      <c r="I11166">
        <v>0</v>
      </c>
      <c r="J11166">
        <v>1</v>
      </c>
      <c r="K11166">
        <v>0</v>
      </c>
      <c r="L11166">
        <v>0</v>
      </c>
      <c r="M11166">
        <v>0</v>
      </c>
      <c r="N11166">
        <v>0</v>
      </c>
      <c r="O11166">
        <v>0</v>
      </c>
      <c r="P11166">
        <v>0</v>
      </c>
      <c r="Q11166">
        <v>0</v>
      </c>
    </row>
    <row r="11167" spans="1:17" x14ac:dyDescent="0.2">
      <c r="A11167" t="s">
        <v>28905</v>
      </c>
      <c r="B11167" t="s">
        <v>91</v>
      </c>
      <c r="C11167" t="s">
        <v>130</v>
      </c>
      <c r="D11167" t="s">
        <v>17736</v>
      </c>
      <c r="E11167" t="s">
        <v>83</v>
      </c>
      <c r="F11167" t="s">
        <v>4933</v>
      </c>
      <c r="G11167">
        <v>0</v>
      </c>
      <c r="H11167">
        <v>0</v>
      </c>
      <c r="I11167">
        <v>0</v>
      </c>
      <c r="J11167">
        <v>0</v>
      </c>
      <c r="K11167">
        <v>0</v>
      </c>
      <c r="L11167">
        <v>0</v>
      </c>
      <c r="M11167">
        <v>1</v>
      </c>
      <c r="N11167">
        <v>0</v>
      </c>
      <c r="O11167">
        <v>0</v>
      </c>
      <c r="P11167">
        <v>0</v>
      </c>
      <c r="Q11167">
        <v>0</v>
      </c>
    </row>
    <row r="11168" spans="1:17" x14ac:dyDescent="0.2">
      <c r="A11168" t="s">
        <v>28906</v>
      </c>
      <c r="B11168" t="s">
        <v>91</v>
      </c>
      <c r="C11168" t="s">
        <v>130</v>
      </c>
      <c r="D11168" t="s">
        <v>17736</v>
      </c>
      <c r="E11168" t="s">
        <v>83</v>
      </c>
      <c r="F11168" t="s">
        <v>4935</v>
      </c>
      <c r="G11168">
        <v>0</v>
      </c>
      <c r="H11168">
        <v>1</v>
      </c>
      <c r="I11168">
        <v>0</v>
      </c>
      <c r="J11168">
        <v>1</v>
      </c>
      <c r="K11168">
        <v>0</v>
      </c>
      <c r="L11168">
        <v>0</v>
      </c>
      <c r="M11168">
        <v>0</v>
      </c>
      <c r="N11168">
        <v>0</v>
      </c>
      <c r="O11168">
        <v>0</v>
      </c>
      <c r="P11168">
        <v>0</v>
      </c>
      <c r="Q11168">
        <v>0</v>
      </c>
    </row>
    <row r="11169" spans="1:17" x14ac:dyDescent="0.2">
      <c r="A11169" t="s">
        <v>28907</v>
      </c>
      <c r="B11169" t="s">
        <v>91</v>
      </c>
      <c r="C11169" t="s">
        <v>130</v>
      </c>
      <c r="D11169" t="s">
        <v>17736</v>
      </c>
      <c r="E11169" t="s">
        <v>83</v>
      </c>
      <c r="F11169" t="s">
        <v>4937</v>
      </c>
      <c r="G11169">
        <v>0</v>
      </c>
      <c r="H11169">
        <v>1</v>
      </c>
      <c r="I11169">
        <v>0</v>
      </c>
      <c r="J11169">
        <v>1</v>
      </c>
      <c r="K11169">
        <v>0</v>
      </c>
      <c r="L11169">
        <v>0</v>
      </c>
      <c r="M11169">
        <v>0</v>
      </c>
      <c r="N11169">
        <v>0</v>
      </c>
      <c r="O11169">
        <v>0</v>
      </c>
      <c r="P11169">
        <v>0</v>
      </c>
      <c r="Q11169">
        <v>0</v>
      </c>
    </row>
    <row r="11170" spans="1:17" x14ac:dyDescent="0.2">
      <c r="A11170" t="s">
        <v>28908</v>
      </c>
      <c r="B11170" t="s">
        <v>91</v>
      </c>
      <c r="C11170" t="s">
        <v>130</v>
      </c>
      <c r="D11170" t="s">
        <v>17736</v>
      </c>
      <c r="E11170" t="s">
        <v>83</v>
      </c>
      <c r="F11170" t="s">
        <v>4939</v>
      </c>
      <c r="G11170">
        <v>0</v>
      </c>
      <c r="H11170">
        <v>0</v>
      </c>
      <c r="I11170">
        <v>0</v>
      </c>
      <c r="J11170">
        <v>0</v>
      </c>
      <c r="K11170">
        <v>0</v>
      </c>
      <c r="L11170">
        <v>0</v>
      </c>
      <c r="M11170">
        <v>1</v>
      </c>
      <c r="N11170">
        <v>0</v>
      </c>
      <c r="O11170">
        <v>0</v>
      </c>
      <c r="P11170">
        <v>0</v>
      </c>
      <c r="Q11170">
        <v>0</v>
      </c>
    </row>
    <row r="11171" spans="1:17" x14ac:dyDescent="0.2">
      <c r="A11171" t="s">
        <v>28909</v>
      </c>
      <c r="B11171" t="s">
        <v>91</v>
      </c>
      <c r="C11171" t="s">
        <v>130</v>
      </c>
      <c r="D11171" t="s">
        <v>17736</v>
      </c>
      <c r="E11171" t="s">
        <v>83</v>
      </c>
      <c r="F11171" t="s">
        <v>4941</v>
      </c>
      <c r="G11171">
        <v>0</v>
      </c>
      <c r="H11171">
        <v>1</v>
      </c>
      <c r="I11171">
        <v>0</v>
      </c>
      <c r="J11171">
        <v>1</v>
      </c>
      <c r="K11171">
        <v>0</v>
      </c>
      <c r="L11171">
        <v>0</v>
      </c>
      <c r="M11171">
        <v>0</v>
      </c>
      <c r="N11171">
        <v>0</v>
      </c>
      <c r="O11171">
        <v>0</v>
      </c>
      <c r="P11171">
        <v>0</v>
      </c>
      <c r="Q11171">
        <v>0</v>
      </c>
    </row>
    <row r="11172" spans="1:17" x14ac:dyDescent="0.2">
      <c r="A11172" t="s">
        <v>28910</v>
      </c>
      <c r="B11172" t="s">
        <v>91</v>
      </c>
      <c r="C11172" t="s">
        <v>130</v>
      </c>
      <c r="D11172" t="s">
        <v>17736</v>
      </c>
      <c r="E11172" t="s">
        <v>83</v>
      </c>
      <c r="F11172" t="s">
        <v>4943</v>
      </c>
      <c r="G11172">
        <v>0</v>
      </c>
      <c r="H11172">
        <v>0</v>
      </c>
      <c r="I11172">
        <v>0</v>
      </c>
      <c r="J11172">
        <v>0</v>
      </c>
      <c r="K11172">
        <v>0</v>
      </c>
      <c r="L11172">
        <v>0</v>
      </c>
      <c r="M11172">
        <v>1</v>
      </c>
      <c r="N11172">
        <v>0</v>
      </c>
      <c r="O11172">
        <v>0</v>
      </c>
      <c r="P11172">
        <v>0</v>
      </c>
      <c r="Q11172">
        <v>0</v>
      </c>
    </row>
    <row r="11173" spans="1:17" x14ac:dyDescent="0.2">
      <c r="A11173" t="s">
        <v>28911</v>
      </c>
      <c r="B11173" t="s">
        <v>91</v>
      </c>
      <c r="C11173" t="s">
        <v>130</v>
      </c>
      <c r="D11173" t="s">
        <v>17736</v>
      </c>
      <c r="E11173" t="s">
        <v>83</v>
      </c>
      <c r="F11173" t="s">
        <v>4925</v>
      </c>
      <c r="G11173">
        <v>0</v>
      </c>
      <c r="H11173">
        <v>0</v>
      </c>
      <c r="I11173">
        <v>0</v>
      </c>
      <c r="J11173">
        <v>0</v>
      </c>
      <c r="K11173">
        <v>0</v>
      </c>
      <c r="L11173">
        <v>0</v>
      </c>
      <c r="M11173">
        <v>0</v>
      </c>
      <c r="N11173">
        <v>1</v>
      </c>
      <c r="O11173">
        <v>1</v>
      </c>
      <c r="P11173">
        <v>0</v>
      </c>
      <c r="Q11173">
        <v>0</v>
      </c>
    </row>
    <row r="11174" spans="1:17" x14ac:dyDescent="0.2">
      <c r="A11174" t="s">
        <v>28912</v>
      </c>
      <c r="B11174" t="s">
        <v>91</v>
      </c>
      <c r="C11174" t="s">
        <v>130</v>
      </c>
      <c r="D11174" t="s">
        <v>17736</v>
      </c>
      <c r="E11174" t="s">
        <v>83</v>
      </c>
      <c r="F11174" t="s">
        <v>4927</v>
      </c>
      <c r="G11174">
        <v>0</v>
      </c>
      <c r="H11174">
        <v>0</v>
      </c>
      <c r="I11174">
        <v>0</v>
      </c>
      <c r="J11174">
        <v>0</v>
      </c>
      <c r="K11174">
        <v>0</v>
      </c>
      <c r="L11174">
        <v>0</v>
      </c>
      <c r="M11174">
        <v>0</v>
      </c>
      <c r="N11174">
        <v>1</v>
      </c>
      <c r="O11174">
        <v>1</v>
      </c>
      <c r="P11174">
        <v>0</v>
      </c>
      <c r="Q11174">
        <v>0</v>
      </c>
    </row>
    <row r="11175" spans="1:17" x14ac:dyDescent="0.2">
      <c r="A11175" t="s">
        <v>28913</v>
      </c>
      <c r="B11175" t="s">
        <v>91</v>
      </c>
      <c r="C11175" t="s">
        <v>130</v>
      </c>
      <c r="D11175" t="s">
        <v>17736</v>
      </c>
      <c r="E11175" t="s">
        <v>83</v>
      </c>
      <c r="F11175" t="s">
        <v>17734</v>
      </c>
      <c r="G11175">
        <v>1</v>
      </c>
      <c r="H11175">
        <v>0</v>
      </c>
      <c r="I11175">
        <v>0</v>
      </c>
      <c r="J11175">
        <v>0</v>
      </c>
      <c r="K11175">
        <v>0</v>
      </c>
      <c r="L11175">
        <v>0</v>
      </c>
      <c r="M11175">
        <v>0</v>
      </c>
      <c r="N11175">
        <v>0</v>
      </c>
      <c r="O11175">
        <v>0</v>
      </c>
      <c r="P11175">
        <v>0</v>
      </c>
      <c r="Q11175">
        <v>0</v>
      </c>
    </row>
    <row r="11176" spans="1:17" x14ac:dyDescent="0.2">
      <c r="A11176" t="s">
        <v>28914</v>
      </c>
      <c r="B11176" t="s">
        <v>91</v>
      </c>
      <c r="C11176" t="s">
        <v>135</v>
      </c>
      <c r="D11176" t="s">
        <v>17736</v>
      </c>
      <c r="E11176" t="s">
        <v>81</v>
      </c>
      <c r="F11176" t="s">
        <v>4929</v>
      </c>
      <c r="G11176">
        <v>0</v>
      </c>
      <c r="H11176">
        <v>1</v>
      </c>
      <c r="I11176">
        <v>0</v>
      </c>
      <c r="J11176">
        <v>1</v>
      </c>
      <c r="K11176">
        <v>0</v>
      </c>
      <c r="L11176">
        <v>0</v>
      </c>
      <c r="M11176">
        <v>0</v>
      </c>
      <c r="N11176">
        <v>0</v>
      </c>
      <c r="O11176">
        <v>0</v>
      </c>
      <c r="P11176">
        <v>0</v>
      </c>
      <c r="Q11176">
        <v>0</v>
      </c>
    </row>
    <row r="11177" spans="1:17" x14ac:dyDescent="0.2">
      <c r="A11177" t="s">
        <v>28915</v>
      </c>
      <c r="B11177" t="s">
        <v>91</v>
      </c>
      <c r="C11177" t="s">
        <v>135</v>
      </c>
      <c r="D11177" t="s">
        <v>17736</v>
      </c>
      <c r="E11177" t="s">
        <v>81</v>
      </c>
      <c r="F11177" t="s">
        <v>4931</v>
      </c>
      <c r="G11177">
        <v>0</v>
      </c>
      <c r="H11177">
        <v>1</v>
      </c>
      <c r="I11177">
        <v>0</v>
      </c>
      <c r="J11177">
        <v>1</v>
      </c>
      <c r="K11177">
        <v>0</v>
      </c>
      <c r="L11177">
        <v>0</v>
      </c>
      <c r="M11177">
        <v>0</v>
      </c>
      <c r="N11177">
        <v>0</v>
      </c>
      <c r="O11177">
        <v>0</v>
      </c>
      <c r="P11177">
        <v>0</v>
      </c>
      <c r="Q11177">
        <v>0</v>
      </c>
    </row>
    <row r="11178" spans="1:17" x14ac:dyDescent="0.2">
      <c r="A11178" t="s">
        <v>28916</v>
      </c>
      <c r="B11178" t="s">
        <v>91</v>
      </c>
      <c r="C11178" t="s">
        <v>135</v>
      </c>
      <c r="D11178" t="s">
        <v>17736</v>
      </c>
      <c r="E11178" t="s">
        <v>81</v>
      </c>
      <c r="F11178" t="s">
        <v>4933</v>
      </c>
      <c r="G11178">
        <v>0</v>
      </c>
      <c r="H11178">
        <v>0</v>
      </c>
      <c r="I11178">
        <v>0</v>
      </c>
      <c r="J11178">
        <v>0</v>
      </c>
      <c r="K11178">
        <v>0</v>
      </c>
      <c r="L11178">
        <v>0</v>
      </c>
      <c r="M11178">
        <v>1</v>
      </c>
      <c r="N11178">
        <v>0</v>
      </c>
      <c r="O11178">
        <v>0</v>
      </c>
      <c r="P11178">
        <v>0</v>
      </c>
      <c r="Q11178">
        <v>0</v>
      </c>
    </row>
    <row r="11179" spans="1:17" x14ac:dyDescent="0.2">
      <c r="A11179" t="s">
        <v>28917</v>
      </c>
      <c r="B11179" t="s">
        <v>91</v>
      </c>
      <c r="C11179" t="s">
        <v>135</v>
      </c>
      <c r="D11179" t="s">
        <v>17736</v>
      </c>
      <c r="E11179" t="s">
        <v>81</v>
      </c>
      <c r="F11179" t="s">
        <v>4935</v>
      </c>
      <c r="G11179">
        <v>0</v>
      </c>
      <c r="H11179">
        <v>1</v>
      </c>
      <c r="I11179">
        <v>0</v>
      </c>
      <c r="J11179">
        <v>1</v>
      </c>
      <c r="K11179">
        <v>0</v>
      </c>
      <c r="L11179">
        <v>0</v>
      </c>
      <c r="M11179">
        <v>0</v>
      </c>
      <c r="N11179">
        <v>0</v>
      </c>
      <c r="O11179">
        <v>0</v>
      </c>
      <c r="P11179">
        <v>0</v>
      </c>
      <c r="Q11179">
        <v>0</v>
      </c>
    </row>
    <row r="11180" spans="1:17" x14ac:dyDescent="0.2">
      <c r="A11180" t="s">
        <v>28918</v>
      </c>
      <c r="B11180" t="s">
        <v>91</v>
      </c>
      <c r="C11180" t="s">
        <v>135</v>
      </c>
      <c r="D11180" t="s">
        <v>17736</v>
      </c>
      <c r="E11180" t="s">
        <v>81</v>
      </c>
      <c r="F11180" t="s">
        <v>4937</v>
      </c>
      <c r="G11180">
        <v>0</v>
      </c>
      <c r="H11180">
        <v>1</v>
      </c>
      <c r="I11180">
        <v>0</v>
      </c>
      <c r="J11180">
        <v>1</v>
      </c>
      <c r="K11180">
        <v>0</v>
      </c>
      <c r="L11180">
        <v>0</v>
      </c>
      <c r="M11180">
        <v>0</v>
      </c>
      <c r="N11180">
        <v>0</v>
      </c>
      <c r="O11180">
        <v>0</v>
      </c>
      <c r="P11180">
        <v>0</v>
      </c>
      <c r="Q11180">
        <v>0</v>
      </c>
    </row>
    <row r="11181" spans="1:17" x14ac:dyDescent="0.2">
      <c r="A11181" t="s">
        <v>28919</v>
      </c>
      <c r="B11181" t="s">
        <v>91</v>
      </c>
      <c r="C11181" t="s">
        <v>135</v>
      </c>
      <c r="D11181" t="s">
        <v>17736</v>
      </c>
      <c r="E11181" t="s">
        <v>81</v>
      </c>
      <c r="F11181" t="s">
        <v>4939</v>
      </c>
      <c r="G11181">
        <v>0</v>
      </c>
      <c r="H11181">
        <v>0</v>
      </c>
      <c r="I11181">
        <v>0</v>
      </c>
      <c r="J11181">
        <v>0</v>
      </c>
      <c r="K11181">
        <v>0</v>
      </c>
      <c r="L11181">
        <v>0</v>
      </c>
      <c r="M11181">
        <v>1</v>
      </c>
      <c r="N11181">
        <v>0</v>
      </c>
      <c r="O11181">
        <v>0</v>
      </c>
      <c r="P11181">
        <v>0</v>
      </c>
      <c r="Q11181">
        <v>0</v>
      </c>
    </row>
    <row r="11182" spans="1:17" x14ac:dyDescent="0.2">
      <c r="A11182" t="s">
        <v>28920</v>
      </c>
      <c r="B11182" t="s">
        <v>91</v>
      </c>
      <c r="C11182" t="s">
        <v>135</v>
      </c>
      <c r="D11182" t="s">
        <v>17736</v>
      </c>
      <c r="E11182" t="s">
        <v>81</v>
      </c>
      <c r="F11182" t="s">
        <v>4941</v>
      </c>
      <c r="G11182">
        <v>0</v>
      </c>
      <c r="H11182">
        <v>1</v>
      </c>
      <c r="I11182">
        <v>0</v>
      </c>
      <c r="J11182">
        <v>1</v>
      </c>
      <c r="K11182">
        <v>0</v>
      </c>
      <c r="L11182">
        <v>0</v>
      </c>
      <c r="M11182">
        <v>0</v>
      </c>
      <c r="N11182">
        <v>0</v>
      </c>
      <c r="O11182">
        <v>0</v>
      </c>
      <c r="P11182">
        <v>0</v>
      </c>
      <c r="Q11182">
        <v>0</v>
      </c>
    </row>
    <row r="11183" spans="1:17" x14ac:dyDescent="0.2">
      <c r="A11183" t="s">
        <v>28921</v>
      </c>
      <c r="B11183" t="s">
        <v>91</v>
      </c>
      <c r="C11183" t="s">
        <v>135</v>
      </c>
      <c r="D11183" t="s">
        <v>17736</v>
      </c>
      <c r="E11183" t="s">
        <v>81</v>
      </c>
      <c r="F11183" t="s">
        <v>4943</v>
      </c>
      <c r="G11183">
        <v>0</v>
      </c>
      <c r="H11183">
        <v>0</v>
      </c>
      <c r="I11183">
        <v>0</v>
      </c>
      <c r="J11183">
        <v>0</v>
      </c>
      <c r="K11183">
        <v>0</v>
      </c>
      <c r="L11183">
        <v>0</v>
      </c>
      <c r="M11183">
        <v>1</v>
      </c>
      <c r="N11183">
        <v>0</v>
      </c>
      <c r="O11183">
        <v>0</v>
      </c>
      <c r="P11183">
        <v>0</v>
      </c>
      <c r="Q11183">
        <v>0</v>
      </c>
    </row>
    <row r="11184" spans="1:17" x14ac:dyDescent="0.2">
      <c r="A11184" t="s">
        <v>28922</v>
      </c>
      <c r="B11184" t="s">
        <v>91</v>
      </c>
      <c r="C11184" t="s">
        <v>135</v>
      </c>
      <c r="D11184" t="s">
        <v>17736</v>
      </c>
      <c r="E11184" t="s">
        <v>81</v>
      </c>
      <c r="F11184" t="s">
        <v>4925</v>
      </c>
      <c r="G11184">
        <v>0</v>
      </c>
      <c r="H11184">
        <v>0</v>
      </c>
      <c r="I11184">
        <v>0</v>
      </c>
      <c r="J11184">
        <v>0</v>
      </c>
      <c r="K11184">
        <v>0</v>
      </c>
      <c r="L11184">
        <v>0</v>
      </c>
      <c r="M11184">
        <v>0</v>
      </c>
      <c r="N11184">
        <v>1</v>
      </c>
      <c r="O11184">
        <v>1</v>
      </c>
      <c r="P11184">
        <v>0</v>
      </c>
      <c r="Q11184">
        <v>0</v>
      </c>
    </row>
    <row r="11185" spans="1:17" x14ac:dyDescent="0.2">
      <c r="A11185" t="s">
        <v>28923</v>
      </c>
      <c r="B11185" t="s">
        <v>91</v>
      </c>
      <c r="C11185" t="s">
        <v>135</v>
      </c>
      <c r="D11185" t="s">
        <v>17736</v>
      </c>
      <c r="E11185" t="s">
        <v>81</v>
      </c>
      <c r="F11185" t="s">
        <v>4927</v>
      </c>
      <c r="G11185">
        <v>0</v>
      </c>
      <c r="H11185">
        <v>0</v>
      </c>
      <c r="I11185">
        <v>0</v>
      </c>
      <c r="J11185">
        <v>0</v>
      </c>
      <c r="K11185">
        <v>0</v>
      </c>
      <c r="L11185">
        <v>0</v>
      </c>
      <c r="M11185">
        <v>0</v>
      </c>
      <c r="N11185">
        <v>1</v>
      </c>
      <c r="O11185">
        <v>1</v>
      </c>
      <c r="P11185">
        <v>0</v>
      </c>
      <c r="Q11185">
        <v>0</v>
      </c>
    </row>
    <row r="11186" spans="1:17" x14ac:dyDescent="0.2">
      <c r="A11186" t="s">
        <v>28924</v>
      </c>
      <c r="B11186" t="s">
        <v>91</v>
      </c>
      <c r="C11186" t="s">
        <v>135</v>
      </c>
      <c r="D11186" t="s">
        <v>17736</v>
      </c>
      <c r="E11186" t="s">
        <v>81</v>
      </c>
      <c r="F11186" t="s">
        <v>17734</v>
      </c>
      <c r="G11186">
        <v>1</v>
      </c>
      <c r="H11186">
        <v>0</v>
      </c>
      <c r="I11186">
        <v>0</v>
      </c>
      <c r="J11186">
        <v>0</v>
      </c>
      <c r="K11186">
        <v>0</v>
      </c>
      <c r="L11186">
        <v>0</v>
      </c>
      <c r="M11186">
        <v>0</v>
      </c>
      <c r="N11186">
        <v>0</v>
      </c>
      <c r="O11186">
        <v>0</v>
      </c>
      <c r="P11186">
        <v>0</v>
      </c>
      <c r="Q11186">
        <v>0</v>
      </c>
    </row>
    <row r="11187" spans="1:17" x14ac:dyDescent="0.2">
      <c r="A11187" t="s">
        <v>28925</v>
      </c>
      <c r="B11187" t="s">
        <v>91</v>
      </c>
      <c r="C11187" t="s">
        <v>179</v>
      </c>
      <c r="D11187" t="s">
        <v>17736</v>
      </c>
      <c r="E11187" t="s">
        <v>81</v>
      </c>
      <c r="F11187" t="s">
        <v>4937</v>
      </c>
      <c r="G11187">
        <v>0</v>
      </c>
      <c r="H11187">
        <v>1</v>
      </c>
      <c r="I11187">
        <v>0</v>
      </c>
      <c r="J11187">
        <v>1</v>
      </c>
      <c r="K11187">
        <v>0</v>
      </c>
      <c r="L11187">
        <v>0</v>
      </c>
      <c r="M11187">
        <v>0</v>
      </c>
      <c r="N11187">
        <v>0</v>
      </c>
      <c r="O11187">
        <v>0</v>
      </c>
      <c r="P11187">
        <v>0</v>
      </c>
      <c r="Q11187">
        <v>0</v>
      </c>
    </row>
    <row r="11188" spans="1:17" x14ac:dyDescent="0.2">
      <c r="A11188" t="s">
        <v>28926</v>
      </c>
      <c r="B11188" t="s">
        <v>91</v>
      </c>
      <c r="C11188" t="s">
        <v>179</v>
      </c>
      <c r="D11188" t="s">
        <v>17736</v>
      </c>
      <c r="E11188" t="s">
        <v>81</v>
      </c>
      <c r="F11188" t="s">
        <v>4939</v>
      </c>
      <c r="G11188">
        <v>0</v>
      </c>
      <c r="H11188">
        <v>0</v>
      </c>
      <c r="I11188">
        <v>0</v>
      </c>
      <c r="J11188">
        <v>0</v>
      </c>
      <c r="K11188">
        <v>0</v>
      </c>
      <c r="L11188">
        <v>0</v>
      </c>
      <c r="M11188">
        <v>1</v>
      </c>
      <c r="N11188">
        <v>0</v>
      </c>
      <c r="O11188">
        <v>0</v>
      </c>
      <c r="P11188">
        <v>0</v>
      </c>
      <c r="Q11188">
        <v>0</v>
      </c>
    </row>
    <row r="11189" spans="1:17" x14ac:dyDescent="0.2">
      <c r="A11189" t="s">
        <v>28927</v>
      </c>
      <c r="B11189" t="s">
        <v>91</v>
      </c>
      <c r="C11189" t="s">
        <v>179</v>
      </c>
      <c r="D11189" t="s">
        <v>17736</v>
      </c>
      <c r="E11189" t="s">
        <v>81</v>
      </c>
      <c r="F11189" t="s">
        <v>4941</v>
      </c>
      <c r="G11189">
        <v>0</v>
      </c>
      <c r="H11189">
        <v>1</v>
      </c>
      <c r="I11189">
        <v>0</v>
      </c>
      <c r="J11189">
        <v>1</v>
      </c>
      <c r="K11189">
        <v>0</v>
      </c>
      <c r="L11189">
        <v>0</v>
      </c>
      <c r="M11189">
        <v>0</v>
      </c>
      <c r="N11189">
        <v>0</v>
      </c>
      <c r="O11189">
        <v>0</v>
      </c>
      <c r="P11189">
        <v>0</v>
      </c>
      <c r="Q11189">
        <v>0</v>
      </c>
    </row>
    <row r="11190" spans="1:17" x14ac:dyDescent="0.2">
      <c r="A11190" t="s">
        <v>28928</v>
      </c>
      <c r="B11190" t="s">
        <v>91</v>
      </c>
      <c r="C11190" t="s">
        <v>179</v>
      </c>
      <c r="D11190" t="s">
        <v>17736</v>
      </c>
      <c r="E11190" t="s">
        <v>81</v>
      </c>
      <c r="F11190" t="s">
        <v>4943</v>
      </c>
      <c r="G11190">
        <v>0</v>
      </c>
      <c r="H11190">
        <v>0</v>
      </c>
      <c r="I11190">
        <v>0</v>
      </c>
      <c r="J11190">
        <v>0</v>
      </c>
      <c r="K11190">
        <v>0</v>
      </c>
      <c r="L11190">
        <v>0</v>
      </c>
      <c r="M11190">
        <v>1</v>
      </c>
      <c r="N11190">
        <v>0</v>
      </c>
      <c r="O11190">
        <v>0</v>
      </c>
      <c r="P11190">
        <v>0</v>
      </c>
      <c r="Q11190">
        <v>0</v>
      </c>
    </row>
    <row r="11191" spans="1:17" x14ac:dyDescent="0.2">
      <c r="A11191" t="s">
        <v>28929</v>
      </c>
      <c r="B11191" t="s">
        <v>91</v>
      </c>
      <c r="C11191" t="s">
        <v>179</v>
      </c>
      <c r="D11191" t="s">
        <v>17736</v>
      </c>
      <c r="E11191" t="s">
        <v>81</v>
      </c>
      <c r="F11191" t="s">
        <v>4925</v>
      </c>
      <c r="G11191">
        <v>0</v>
      </c>
      <c r="H11191">
        <v>0</v>
      </c>
      <c r="I11191">
        <v>0</v>
      </c>
      <c r="J11191">
        <v>0</v>
      </c>
      <c r="K11191">
        <v>0</v>
      </c>
      <c r="L11191">
        <v>0</v>
      </c>
      <c r="M11191">
        <v>0</v>
      </c>
      <c r="N11191">
        <v>1</v>
      </c>
      <c r="O11191">
        <v>1</v>
      </c>
      <c r="P11191">
        <v>0</v>
      </c>
      <c r="Q11191">
        <v>0</v>
      </c>
    </row>
    <row r="11192" spans="1:17" x14ac:dyDescent="0.2">
      <c r="A11192" t="s">
        <v>28930</v>
      </c>
      <c r="B11192" t="s">
        <v>91</v>
      </c>
      <c r="C11192" t="s">
        <v>179</v>
      </c>
      <c r="D11192" t="s">
        <v>17736</v>
      </c>
      <c r="E11192" t="s">
        <v>81</v>
      </c>
      <c r="F11192" t="s">
        <v>4927</v>
      </c>
      <c r="G11192">
        <v>0</v>
      </c>
      <c r="H11192">
        <v>0</v>
      </c>
      <c r="I11192">
        <v>0</v>
      </c>
      <c r="J11192">
        <v>0</v>
      </c>
      <c r="K11192">
        <v>0</v>
      </c>
      <c r="L11192">
        <v>0</v>
      </c>
      <c r="M11192">
        <v>0</v>
      </c>
      <c r="N11192">
        <v>1</v>
      </c>
      <c r="O11192">
        <v>1</v>
      </c>
      <c r="P11192">
        <v>0</v>
      </c>
      <c r="Q11192">
        <v>0</v>
      </c>
    </row>
    <row r="11193" spans="1:17" x14ac:dyDescent="0.2">
      <c r="A11193" t="s">
        <v>28931</v>
      </c>
      <c r="B11193" t="s">
        <v>91</v>
      </c>
      <c r="C11193" t="s">
        <v>179</v>
      </c>
      <c r="D11193" t="s">
        <v>17736</v>
      </c>
      <c r="E11193" t="s">
        <v>81</v>
      </c>
      <c r="F11193" t="s">
        <v>17734</v>
      </c>
      <c r="G11193">
        <v>1</v>
      </c>
      <c r="H11193">
        <v>0</v>
      </c>
      <c r="I11193">
        <v>0</v>
      </c>
      <c r="J11193">
        <v>0</v>
      </c>
      <c r="K11193">
        <v>0</v>
      </c>
      <c r="L11193">
        <v>0</v>
      </c>
      <c r="M11193">
        <v>0</v>
      </c>
      <c r="N11193">
        <v>0</v>
      </c>
      <c r="O11193">
        <v>0</v>
      </c>
      <c r="P11193">
        <v>0</v>
      </c>
      <c r="Q11193">
        <v>0</v>
      </c>
    </row>
    <row r="11194" spans="1:17" x14ac:dyDescent="0.2">
      <c r="A11194" t="s">
        <v>28932</v>
      </c>
      <c r="B11194" t="s">
        <v>91</v>
      </c>
      <c r="C11194" t="s">
        <v>179</v>
      </c>
      <c r="D11194" t="s">
        <v>17748</v>
      </c>
      <c r="E11194" t="s">
        <v>81</v>
      </c>
      <c r="F11194" t="s">
        <v>17749</v>
      </c>
      <c r="G11194">
        <v>0</v>
      </c>
      <c r="H11194">
        <v>0</v>
      </c>
      <c r="I11194">
        <v>0</v>
      </c>
      <c r="J11194">
        <v>0</v>
      </c>
      <c r="K11194">
        <v>0</v>
      </c>
      <c r="L11194">
        <v>0</v>
      </c>
      <c r="M11194">
        <v>0</v>
      </c>
      <c r="N11194">
        <v>1</v>
      </c>
      <c r="O11194">
        <v>0</v>
      </c>
      <c r="P11194">
        <v>1</v>
      </c>
      <c r="Q11194">
        <v>0</v>
      </c>
    </row>
    <row r="11195" spans="1:17" x14ac:dyDescent="0.2">
      <c r="A11195" t="s">
        <v>28933</v>
      </c>
      <c r="B11195" t="s">
        <v>91</v>
      </c>
      <c r="C11195" t="s">
        <v>179</v>
      </c>
      <c r="D11195" t="s">
        <v>17748</v>
      </c>
      <c r="E11195" t="s">
        <v>81</v>
      </c>
      <c r="F11195" t="s">
        <v>17734</v>
      </c>
      <c r="G11195">
        <v>1</v>
      </c>
      <c r="H11195">
        <v>0</v>
      </c>
      <c r="I11195">
        <v>0</v>
      </c>
      <c r="J11195">
        <v>0</v>
      </c>
      <c r="K11195">
        <v>0</v>
      </c>
      <c r="L11195">
        <v>0</v>
      </c>
      <c r="M11195">
        <v>0</v>
      </c>
      <c r="N11195">
        <v>0</v>
      </c>
      <c r="O11195">
        <v>0</v>
      </c>
      <c r="P11195">
        <v>0</v>
      </c>
      <c r="Q11195">
        <v>0</v>
      </c>
    </row>
    <row r="11196" spans="1:17" x14ac:dyDescent="0.2">
      <c r="A11196" t="s">
        <v>28934</v>
      </c>
      <c r="B11196" t="s">
        <v>91</v>
      </c>
      <c r="C11196" t="s">
        <v>186</v>
      </c>
      <c r="D11196" t="s">
        <v>17736</v>
      </c>
      <c r="E11196" t="s">
        <v>83</v>
      </c>
      <c r="F11196" t="s">
        <v>4929</v>
      </c>
      <c r="G11196">
        <v>0</v>
      </c>
      <c r="H11196">
        <v>1</v>
      </c>
      <c r="I11196">
        <v>0</v>
      </c>
      <c r="J11196">
        <v>1</v>
      </c>
      <c r="K11196">
        <v>0</v>
      </c>
      <c r="L11196">
        <v>0</v>
      </c>
      <c r="M11196">
        <v>0</v>
      </c>
      <c r="N11196">
        <v>0</v>
      </c>
      <c r="O11196">
        <v>0</v>
      </c>
      <c r="P11196">
        <v>0</v>
      </c>
      <c r="Q11196">
        <v>0</v>
      </c>
    </row>
    <row r="11197" spans="1:17" x14ac:dyDescent="0.2">
      <c r="A11197" t="s">
        <v>28935</v>
      </c>
      <c r="B11197" t="s">
        <v>91</v>
      </c>
      <c r="C11197" t="s">
        <v>186</v>
      </c>
      <c r="D11197" t="s">
        <v>17736</v>
      </c>
      <c r="E11197" t="s">
        <v>83</v>
      </c>
      <c r="F11197" t="s">
        <v>4931</v>
      </c>
      <c r="G11197">
        <v>0</v>
      </c>
      <c r="H11197">
        <v>1</v>
      </c>
      <c r="I11197">
        <v>0</v>
      </c>
      <c r="J11197">
        <v>1</v>
      </c>
      <c r="K11197">
        <v>0</v>
      </c>
      <c r="L11197">
        <v>0</v>
      </c>
      <c r="M11197">
        <v>0</v>
      </c>
      <c r="N11197">
        <v>0</v>
      </c>
      <c r="O11197">
        <v>0</v>
      </c>
      <c r="P11197">
        <v>0</v>
      </c>
      <c r="Q11197">
        <v>0</v>
      </c>
    </row>
    <row r="11198" spans="1:17" x14ac:dyDescent="0.2">
      <c r="A11198" t="s">
        <v>28936</v>
      </c>
      <c r="B11198" t="s">
        <v>91</v>
      </c>
      <c r="C11198" t="s">
        <v>186</v>
      </c>
      <c r="D11198" t="s">
        <v>17736</v>
      </c>
      <c r="E11198" t="s">
        <v>83</v>
      </c>
      <c r="F11198" t="s">
        <v>4933</v>
      </c>
      <c r="G11198">
        <v>0</v>
      </c>
      <c r="H11198">
        <v>0</v>
      </c>
      <c r="I11198">
        <v>0</v>
      </c>
      <c r="J11198">
        <v>0</v>
      </c>
      <c r="K11198">
        <v>0</v>
      </c>
      <c r="L11198">
        <v>0</v>
      </c>
      <c r="M11198">
        <v>1</v>
      </c>
      <c r="N11198">
        <v>0</v>
      </c>
      <c r="O11198">
        <v>0</v>
      </c>
      <c r="P11198">
        <v>0</v>
      </c>
      <c r="Q11198">
        <v>0</v>
      </c>
    </row>
    <row r="11199" spans="1:17" x14ac:dyDescent="0.2">
      <c r="A11199" t="s">
        <v>28937</v>
      </c>
      <c r="B11199" t="s">
        <v>91</v>
      </c>
      <c r="C11199" t="s">
        <v>186</v>
      </c>
      <c r="D11199" t="s">
        <v>17736</v>
      </c>
      <c r="E11199" t="s">
        <v>83</v>
      </c>
      <c r="F11199" t="s">
        <v>4935</v>
      </c>
      <c r="G11199">
        <v>0</v>
      </c>
      <c r="H11199">
        <v>1</v>
      </c>
      <c r="I11199">
        <v>0</v>
      </c>
      <c r="J11199">
        <v>1</v>
      </c>
      <c r="K11199">
        <v>0</v>
      </c>
      <c r="L11199">
        <v>0</v>
      </c>
      <c r="M11199">
        <v>0</v>
      </c>
      <c r="N11199">
        <v>0</v>
      </c>
      <c r="O11199">
        <v>0</v>
      </c>
      <c r="P11199">
        <v>0</v>
      </c>
      <c r="Q11199">
        <v>0</v>
      </c>
    </row>
    <row r="11200" spans="1:17" x14ac:dyDescent="0.2">
      <c r="A11200" t="s">
        <v>28938</v>
      </c>
      <c r="B11200" t="s">
        <v>91</v>
      </c>
      <c r="C11200" t="s">
        <v>186</v>
      </c>
      <c r="D11200" t="s">
        <v>17736</v>
      </c>
      <c r="E11200" t="s">
        <v>83</v>
      </c>
      <c r="F11200" t="s">
        <v>4937</v>
      </c>
      <c r="G11200">
        <v>0</v>
      </c>
      <c r="H11200">
        <v>1</v>
      </c>
      <c r="I11200">
        <v>0</v>
      </c>
      <c r="J11200">
        <v>1</v>
      </c>
      <c r="K11200">
        <v>0</v>
      </c>
      <c r="L11200">
        <v>0</v>
      </c>
      <c r="M11200">
        <v>0</v>
      </c>
      <c r="N11200">
        <v>0</v>
      </c>
      <c r="O11200">
        <v>0</v>
      </c>
      <c r="P11200">
        <v>0</v>
      </c>
      <c r="Q11200">
        <v>0</v>
      </c>
    </row>
    <row r="11201" spans="1:17" x14ac:dyDescent="0.2">
      <c r="A11201" t="s">
        <v>28939</v>
      </c>
      <c r="B11201" t="s">
        <v>91</v>
      </c>
      <c r="C11201" t="s">
        <v>186</v>
      </c>
      <c r="D11201" t="s">
        <v>17736</v>
      </c>
      <c r="E11201" t="s">
        <v>83</v>
      </c>
      <c r="F11201" t="s">
        <v>4939</v>
      </c>
      <c r="G11201">
        <v>0</v>
      </c>
      <c r="H11201">
        <v>0</v>
      </c>
      <c r="I11201">
        <v>0</v>
      </c>
      <c r="J11201">
        <v>0</v>
      </c>
      <c r="K11201">
        <v>0</v>
      </c>
      <c r="L11201">
        <v>0</v>
      </c>
      <c r="M11201">
        <v>1</v>
      </c>
      <c r="N11201">
        <v>0</v>
      </c>
      <c r="O11201">
        <v>0</v>
      </c>
      <c r="P11201">
        <v>0</v>
      </c>
      <c r="Q11201">
        <v>0</v>
      </c>
    </row>
    <row r="11202" spans="1:17" x14ac:dyDescent="0.2">
      <c r="A11202" t="s">
        <v>28940</v>
      </c>
      <c r="B11202" t="s">
        <v>91</v>
      </c>
      <c r="C11202" t="s">
        <v>186</v>
      </c>
      <c r="D11202" t="s">
        <v>17736</v>
      </c>
      <c r="E11202" t="s">
        <v>83</v>
      </c>
      <c r="F11202" t="s">
        <v>4941</v>
      </c>
      <c r="G11202">
        <v>0</v>
      </c>
      <c r="H11202">
        <v>1</v>
      </c>
      <c r="I11202">
        <v>0</v>
      </c>
      <c r="J11202">
        <v>1</v>
      </c>
      <c r="K11202">
        <v>0</v>
      </c>
      <c r="L11202">
        <v>0</v>
      </c>
      <c r="M11202">
        <v>0</v>
      </c>
      <c r="N11202">
        <v>0</v>
      </c>
      <c r="O11202">
        <v>0</v>
      </c>
      <c r="P11202">
        <v>0</v>
      </c>
      <c r="Q11202">
        <v>0</v>
      </c>
    </row>
    <row r="11203" spans="1:17" x14ac:dyDescent="0.2">
      <c r="A11203" t="s">
        <v>28941</v>
      </c>
      <c r="B11203" t="s">
        <v>91</v>
      </c>
      <c r="C11203" t="s">
        <v>186</v>
      </c>
      <c r="D11203" t="s">
        <v>17736</v>
      </c>
      <c r="E11203" t="s">
        <v>83</v>
      </c>
      <c r="F11203" t="s">
        <v>4943</v>
      </c>
      <c r="G11203">
        <v>0</v>
      </c>
      <c r="H11203">
        <v>0</v>
      </c>
      <c r="I11203">
        <v>0</v>
      </c>
      <c r="J11203">
        <v>0</v>
      </c>
      <c r="K11203">
        <v>0</v>
      </c>
      <c r="L11203">
        <v>0</v>
      </c>
      <c r="M11203">
        <v>1</v>
      </c>
      <c r="N11203">
        <v>0</v>
      </c>
      <c r="O11203">
        <v>0</v>
      </c>
      <c r="P11203">
        <v>0</v>
      </c>
      <c r="Q11203">
        <v>0</v>
      </c>
    </row>
    <row r="11204" spans="1:17" x14ac:dyDescent="0.2">
      <c r="A11204" t="s">
        <v>28942</v>
      </c>
      <c r="B11204" t="s">
        <v>91</v>
      </c>
      <c r="C11204" t="s">
        <v>186</v>
      </c>
      <c r="D11204" t="s">
        <v>17736</v>
      </c>
      <c r="E11204" t="s">
        <v>83</v>
      </c>
      <c r="F11204" t="s">
        <v>4925</v>
      </c>
      <c r="G11204">
        <v>0</v>
      </c>
      <c r="H11204">
        <v>0</v>
      </c>
      <c r="I11204">
        <v>0</v>
      </c>
      <c r="J11204">
        <v>0</v>
      </c>
      <c r="K11204">
        <v>0</v>
      </c>
      <c r="L11204">
        <v>0</v>
      </c>
      <c r="M11204">
        <v>0</v>
      </c>
      <c r="N11204">
        <v>1</v>
      </c>
      <c r="O11204">
        <v>1</v>
      </c>
      <c r="P11204">
        <v>0</v>
      </c>
      <c r="Q11204">
        <v>0</v>
      </c>
    </row>
    <row r="11205" spans="1:17" x14ac:dyDescent="0.2">
      <c r="A11205" t="s">
        <v>28943</v>
      </c>
      <c r="B11205" t="s">
        <v>91</v>
      </c>
      <c r="C11205" t="s">
        <v>186</v>
      </c>
      <c r="D11205" t="s">
        <v>17736</v>
      </c>
      <c r="E11205" t="s">
        <v>83</v>
      </c>
      <c r="F11205" t="s">
        <v>4927</v>
      </c>
      <c r="G11205">
        <v>0</v>
      </c>
      <c r="H11205">
        <v>0</v>
      </c>
      <c r="I11205">
        <v>0</v>
      </c>
      <c r="J11205">
        <v>0</v>
      </c>
      <c r="K11205">
        <v>0</v>
      </c>
      <c r="L11205">
        <v>0</v>
      </c>
      <c r="M11205">
        <v>0</v>
      </c>
      <c r="N11205">
        <v>1</v>
      </c>
      <c r="O11205">
        <v>1</v>
      </c>
      <c r="P11205">
        <v>0</v>
      </c>
      <c r="Q11205">
        <v>0</v>
      </c>
    </row>
    <row r="11206" spans="1:17" x14ac:dyDescent="0.2">
      <c r="A11206" t="s">
        <v>28944</v>
      </c>
      <c r="B11206" t="s">
        <v>91</v>
      </c>
      <c r="C11206" t="s">
        <v>186</v>
      </c>
      <c r="D11206" t="s">
        <v>17736</v>
      </c>
      <c r="E11206" t="s">
        <v>83</v>
      </c>
      <c r="F11206" t="s">
        <v>17734</v>
      </c>
      <c r="G11206">
        <v>1</v>
      </c>
      <c r="H11206">
        <v>0</v>
      </c>
      <c r="I11206">
        <v>0</v>
      </c>
      <c r="J11206">
        <v>0</v>
      </c>
      <c r="K11206">
        <v>0</v>
      </c>
      <c r="L11206">
        <v>0</v>
      </c>
      <c r="M11206">
        <v>0</v>
      </c>
      <c r="N11206">
        <v>0</v>
      </c>
      <c r="O11206">
        <v>0</v>
      </c>
      <c r="P11206">
        <v>0</v>
      </c>
      <c r="Q11206">
        <v>0</v>
      </c>
    </row>
    <row r="11207" spans="1:17" x14ac:dyDescent="0.2">
      <c r="A11207" t="s">
        <v>28945</v>
      </c>
      <c r="B11207" t="s">
        <v>91</v>
      </c>
      <c r="C11207" t="s">
        <v>196</v>
      </c>
      <c r="D11207" t="s">
        <v>17736</v>
      </c>
      <c r="E11207" t="s">
        <v>83</v>
      </c>
      <c r="F11207" t="s">
        <v>4929</v>
      </c>
      <c r="G11207">
        <v>0</v>
      </c>
      <c r="H11207">
        <v>1</v>
      </c>
      <c r="I11207">
        <v>1</v>
      </c>
      <c r="J11207">
        <v>0</v>
      </c>
      <c r="K11207">
        <v>0</v>
      </c>
      <c r="L11207">
        <v>0</v>
      </c>
      <c r="M11207">
        <v>0</v>
      </c>
      <c r="N11207">
        <v>0</v>
      </c>
      <c r="O11207">
        <v>0</v>
      </c>
      <c r="P11207">
        <v>0</v>
      </c>
      <c r="Q11207">
        <v>0</v>
      </c>
    </row>
    <row r="11208" spans="1:17" x14ac:dyDescent="0.2">
      <c r="A11208" t="s">
        <v>28946</v>
      </c>
      <c r="B11208" t="s">
        <v>91</v>
      </c>
      <c r="C11208" t="s">
        <v>196</v>
      </c>
      <c r="D11208" t="s">
        <v>17736</v>
      </c>
      <c r="E11208" t="s">
        <v>83</v>
      </c>
      <c r="F11208" t="s">
        <v>4931</v>
      </c>
      <c r="G11208">
        <v>0</v>
      </c>
      <c r="H11208">
        <v>1</v>
      </c>
      <c r="I11208">
        <v>1</v>
      </c>
      <c r="J11208">
        <v>0</v>
      </c>
      <c r="K11208">
        <v>0</v>
      </c>
      <c r="L11208">
        <v>0</v>
      </c>
      <c r="M11208">
        <v>0</v>
      </c>
      <c r="N11208">
        <v>0</v>
      </c>
      <c r="O11208">
        <v>0</v>
      </c>
      <c r="P11208">
        <v>0</v>
      </c>
      <c r="Q11208">
        <v>0</v>
      </c>
    </row>
    <row r="11209" spans="1:17" x14ac:dyDescent="0.2">
      <c r="A11209" t="s">
        <v>28947</v>
      </c>
      <c r="B11209" t="s">
        <v>91</v>
      </c>
      <c r="C11209" t="s">
        <v>196</v>
      </c>
      <c r="D11209" t="s">
        <v>17736</v>
      </c>
      <c r="E11209" t="s">
        <v>83</v>
      </c>
      <c r="F11209" t="s">
        <v>4933</v>
      </c>
      <c r="G11209">
        <v>0</v>
      </c>
      <c r="H11209">
        <v>0</v>
      </c>
      <c r="I11209">
        <v>0</v>
      </c>
      <c r="J11209">
        <v>0</v>
      </c>
      <c r="K11209">
        <v>0</v>
      </c>
      <c r="L11209">
        <v>0</v>
      </c>
      <c r="M11209">
        <v>1</v>
      </c>
      <c r="N11209">
        <v>0</v>
      </c>
      <c r="O11209">
        <v>0</v>
      </c>
      <c r="P11209">
        <v>0</v>
      </c>
      <c r="Q11209">
        <v>0</v>
      </c>
    </row>
    <row r="11210" spans="1:17" x14ac:dyDescent="0.2">
      <c r="A11210" t="s">
        <v>28948</v>
      </c>
      <c r="B11210" t="s">
        <v>91</v>
      </c>
      <c r="C11210" t="s">
        <v>196</v>
      </c>
      <c r="D11210" t="s">
        <v>17736</v>
      </c>
      <c r="E11210" t="s">
        <v>83</v>
      </c>
      <c r="F11210" t="s">
        <v>4935</v>
      </c>
      <c r="G11210">
        <v>0</v>
      </c>
      <c r="H11210">
        <v>1</v>
      </c>
      <c r="I11210">
        <v>1</v>
      </c>
      <c r="J11210">
        <v>0</v>
      </c>
      <c r="K11210">
        <v>0</v>
      </c>
      <c r="L11210">
        <v>0</v>
      </c>
      <c r="M11210">
        <v>0</v>
      </c>
      <c r="N11210">
        <v>0</v>
      </c>
      <c r="O11210">
        <v>0</v>
      </c>
      <c r="P11210">
        <v>0</v>
      </c>
      <c r="Q11210">
        <v>0</v>
      </c>
    </row>
    <row r="11211" spans="1:17" x14ac:dyDescent="0.2">
      <c r="A11211" t="s">
        <v>28949</v>
      </c>
      <c r="B11211" t="s">
        <v>91</v>
      </c>
      <c r="C11211" t="s">
        <v>196</v>
      </c>
      <c r="D11211" t="s">
        <v>17736</v>
      </c>
      <c r="E11211" t="s">
        <v>83</v>
      </c>
      <c r="F11211" t="s">
        <v>4937</v>
      </c>
      <c r="G11211">
        <v>0</v>
      </c>
      <c r="H11211">
        <v>1</v>
      </c>
      <c r="I11211">
        <v>1</v>
      </c>
      <c r="J11211">
        <v>0</v>
      </c>
      <c r="K11211">
        <v>0</v>
      </c>
      <c r="L11211">
        <v>0</v>
      </c>
      <c r="M11211">
        <v>0</v>
      </c>
      <c r="N11211">
        <v>0</v>
      </c>
      <c r="O11211">
        <v>0</v>
      </c>
      <c r="P11211">
        <v>0</v>
      </c>
      <c r="Q11211">
        <v>0</v>
      </c>
    </row>
    <row r="11212" spans="1:17" x14ac:dyDescent="0.2">
      <c r="A11212" t="s">
        <v>28950</v>
      </c>
      <c r="B11212" t="s">
        <v>91</v>
      </c>
      <c r="C11212" t="s">
        <v>196</v>
      </c>
      <c r="D11212" t="s">
        <v>17736</v>
      </c>
      <c r="E11212" t="s">
        <v>83</v>
      </c>
      <c r="F11212" t="s">
        <v>4939</v>
      </c>
      <c r="G11212">
        <v>0</v>
      </c>
      <c r="H11212">
        <v>0</v>
      </c>
      <c r="I11212">
        <v>0</v>
      </c>
      <c r="J11212">
        <v>0</v>
      </c>
      <c r="K11212">
        <v>0</v>
      </c>
      <c r="L11212">
        <v>0</v>
      </c>
      <c r="M11212">
        <v>1</v>
      </c>
      <c r="N11212">
        <v>0</v>
      </c>
      <c r="O11212">
        <v>0</v>
      </c>
      <c r="P11212">
        <v>0</v>
      </c>
      <c r="Q11212">
        <v>0</v>
      </c>
    </row>
    <row r="11213" spans="1:17" x14ac:dyDescent="0.2">
      <c r="A11213" t="s">
        <v>28951</v>
      </c>
      <c r="B11213" t="s">
        <v>91</v>
      </c>
      <c r="C11213" t="s">
        <v>196</v>
      </c>
      <c r="D11213" t="s">
        <v>17736</v>
      </c>
      <c r="E11213" t="s">
        <v>83</v>
      </c>
      <c r="F11213" t="s">
        <v>4941</v>
      </c>
      <c r="G11213">
        <v>0</v>
      </c>
      <c r="H11213">
        <v>1</v>
      </c>
      <c r="I11213">
        <v>1</v>
      </c>
      <c r="J11213">
        <v>0</v>
      </c>
      <c r="K11213">
        <v>0</v>
      </c>
      <c r="L11213">
        <v>0</v>
      </c>
      <c r="M11213">
        <v>0</v>
      </c>
      <c r="N11213">
        <v>0</v>
      </c>
      <c r="O11213">
        <v>0</v>
      </c>
      <c r="P11213">
        <v>0</v>
      </c>
      <c r="Q11213">
        <v>0</v>
      </c>
    </row>
    <row r="11214" spans="1:17" x14ac:dyDescent="0.2">
      <c r="A11214" t="s">
        <v>28952</v>
      </c>
      <c r="B11214" t="s">
        <v>91</v>
      </c>
      <c r="C11214" t="s">
        <v>196</v>
      </c>
      <c r="D11214" t="s">
        <v>17736</v>
      </c>
      <c r="E11214" t="s">
        <v>83</v>
      </c>
      <c r="F11214" t="s">
        <v>4943</v>
      </c>
      <c r="G11214">
        <v>0</v>
      </c>
      <c r="H11214">
        <v>0</v>
      </c>
      <c r="I11214">
        <v>0</v>
      </c>
      <c r="J11214">
        <v>0</v>
      </c>
      <c r="K11214">
        <v>0</v>
      </c>
      <c r="L11214">
        <v>0</v>
      </c>
      <c r="M11214">
        <v>1</v>
      </c>
      <c r="N11214">
        <v>0</v>
      </c>
      <c r="O11214">
        <v>0</v>
      </c>
      <c r="P11214">
        <v>0</v>
      </c>
      <c r="Q11214">
        <v>0</v>
      </c>
    </row>
    <row r="11215" spans="1:17" x14ac:dyDescent="0.2">
      <c r="A11215" t="s">
        <v>28953</v>
      </c>
      <c r="B11215" t="s">
        <v>89</v>
      </c>
      <c r="C11215" t="s">
        <v>159</v>
      </c>
      <c r="D11215" t="s">
        <v>17736</v>
      </c>
      <c r="E11215" t="s">
        <v>81</v>
      </c>
      <c r="F11215" t="s">
        <v>4927</v>
      </c>
      <c r="G11215">
        <v>0</v>
      </c>
      <c r="H11215">
        <v>0</v>
      </c>
      <c r="I11215">
        <v>0</v>
      </c>
      <c r="J11215">
        <v>0</v>
      </c>
      <c r="K11215">
        <v>0</v>
      </c>
      <c r="L11215">
        <v>0</v>
      </c>
      <c r="M11215">
        <v>0</v>
      </c>
      <c r="N11215">
        <v>1</v>
      </c>
      <c r="O11215">
        <v>1</v>
      </c>
      <c r="P11215">
        <v>0</v>
      </c>
      <c r="Q11215">
        <v>0</v>
      </c>
    </row>
    <row r="11216" spans="1:17" x14ac:dyDescent="0.2">
      <c r="A11216" t="s">
        <v>28954</v>
      </c>
      <c r="B11216" t="s">
        <v>89</v>
      </c>
      <c r="C11216" t="s">
        <v>159</v>
      </c>
      <c r="D11216" t="s">
        <v>17736</v>
      </c>
      <c r="E11216" t="s">
        <v>81</v>
      </c>
      <c r="F11216" t="s">
        <v>17734</v>
      </c>
      <c r="G11216">
        <v>1</v>
      </c>
      <c r="H11216">
        <v>0</v>
      </c>
      <c r="I11216">
        <v>0</v>
      </c>
      <c r="J11216">
        <v>0</v>
      </c>
      <c r="K11216">
        <v>0</v>
      </c>
      <c r="L11216">
        <v>0</v>
      </c>
      <c r="M11216">
        <v>0</v>
      </c>
      <c r="N11216">
        <v>0</v>
      </c>
      <c r="O11216">
        <v>0</v>
      </c>
      <c r="P11216">
        <v>0</v>
      </c>
      <c r="Q11216">
        <v>0</v>
      </c>
    </row>
    <row r="11217" spans="1:17" x14ac:dyDescent="0.2">
      <c r="A11217" t="s">
        <v>28955</v>
      </c>
      <c r="B11217" t="s">
        <v>89</v>
      </c>
      <c r="C11217" t="s">
        <v>159</v>
      </c>
      <c r="D11217" t="s">
        <v>17748</v>
      </c>
      <c r="E11217" t="s">
        <v>83</v>
      </c>
      <c r="F11217" t="s">
        <v>17749</v>
      </c>
      <c r="G11217">
        <v>0</v>
      </c>
      <c r="H11217">
        <v>0</v>
      </c>
      <c r="I11217">
        <v>0</v>
      </c>
      <c r="J11217">
        <v>0</v>
      </c>
      <c r="K11217">
        <v>0</v>
      </c>
      <c r="L11217">
        <v>0</v>
      </c>
      <c r="M11217">
        <v>0</v>
      </c>
      <c r="N11217">
        <v>1</v>
      </c>
      <c r="O11217">
        <v>1</v>
      </c>
      <c r="P11217">
        <v>0</v>
      </c>
      <c r="Q11217">
        <v>0</v>
      </c>
    </row>
    <row r="11218" spans="1:17" x14ac:dyDescent="0.2">
      <c r="A11218" t="s">
        <v>28956</v>
      </c>
      <c r="B11218" t="s">
        <v>89</v>
      </c>
      <c r="C11218" t="s">
        <v>159</v>
      </c>
      <c r="D11218" t="s">
        <v>17748</v>
      </c>
      <c r="E11218" t="s">
        <v>83</v>
      </c>
      <c r="F11218" t="s">
        <v>17734</v>
      </c>
      <c r="G11218">
        <v>1</v>
      </c>
      <c r="H11218">
        <v>0</v>
      </c>
      <c r="I11218">
        <v>0</v>
      </c>
      <c r="J11218">
        <v>0</v>
      </c>
      <c r="K11218">
        <v>0</v>
      </c>
      <c r="L11218">
        <v>0</v>
      </c>
      <c r="M11218">
        <v>0</v>
      </c>
      <c r="N11218">
        <v>0</v>
      </c>
      <c r="O11218">
        <v>0</v>
      </c>
      <c r="P11218">
        <v>0</v>
      </c>
      <c r="Q11218">
        <v>0</v>
      </c>
    </row>
    <row r="11219" spans="1:17" x14ac:dyDescent="0.2">
      <c r="A11219" t="s">
        <v>28957</v>
      </c>
      <c r="B11219" t="s">
        <v>89</v>
      </c>
      <c r="C11219" t="s">
        <v>160</v>
      </c>
      <c r="D11219" t="s">
        <v>17768</v>
      </c>
      <c r="E11219" t="s">
        <v>81</v>
      </c>
      <c r="F11219" t="s">
        <v>17734</v>
      </c>
      <c r="G11219">
        <v>1</v>
      </c>
      <c r="H11219">
        <v>0</v>
      </c>
      <c r="I11219">
        <v>0</v>
      </c>
      <c r="J11219">
        <v>0</v>
      </c>
      <c r="K11219">
        <v>0</v>
      </c>
      <c r="L11219">
        <v>0</v>
      </c>
      <c r="M11219">
        <v>0</v>
      </c>
      <c r="N11219">
        <v>0</v>
      </c>
      <c r="O11219">
        <v>0</v>
      </c>
      <c r="P11219">
        <v>0</v>
      </c>
      <c r="Q11219">
        <v>0</v>
      </c>
    </row>
    <row r="11220" spans="1:17" x14ac:dyDescent="0.2">
      <c r="A11220" t="s">
        <v>28958</v>
      </c>
      <c r="B11220" t="s">
        <v>89</v>
      </c>
      <c r="C11220" t="s">
        <v>160</v>
      </c>
      <c r="D11220" t="s">
        <v>17736</v>
      </c>
      <c r="E11220" t="s">
        <v>83</v>
      </c>
      <c r="F11220" t="s">
        <v>4929</v>
      </c>
      <c r="G11220">
        <v>0</v>
      </c>
      <c r="H11220">
        <v>11</v>
      </c>
      <c r="I11220">
        <v>0</v>
      </c>
      <c r="J11220">
        <v>10</v>
      </c>
      <c r="K11220">
        <v>1</v>
      </c>
      <c r="L11220">
        <v>0</v>
      </c>
      <c r="M11220">
        <v>0</v>
      </c>
      <c r="N11220">
        <v>0</v>
      </c>
      <c r="O11220">
        <v>0</v>
      </c>
      <c r="P11220">
        <v>0</v>
      </c>
      <c r="Q11220">
        <v>0</v>
      </c>
    </row>
    <row r="11221" spans="1:17" x14ac:dyDescent="0.2">
      <c r="A11221" t="s">
        <v>28959</v>
      </c>
      <c r="B11221" t="s">
        <v>89</v>
      </c>
      <c r="C11221" t="s">
        <v>160</v>
      </c>
      <c r="D11221" t="s">
        <v>17736</v>
      </c>
      <c r="E11221" t="s">
        <v>83</v>
      </c>
      <c r="F11221" t="s">
        <v>4931</v>
      </c>
      <c r="G11221">
        <v>0</v>
      </c>
      <c r="H11221">
        <v>11</v>
      </c>
      <c r="I11221">
        <v>0</v>
      </c>
      <c r="J11221">
        <v>10</v>
      </c>
      <c r="K11221">
        <v>1</v>
      </c>
      <c r="L11221">
        <v>0</v>
      </c>
      <c r="M11221">
        <v>0</v>
      </c>
      <c r="N11221">
        <v>0</v>
      </c>
      <c r="O11221">
        <v>0</v>
      </c>
      <c r="P11221">
        <v>0</v>
      </c>
      <c r="Q11221">
        <v>0</v>
      </c>
    </row>
    <row r="11222" spans="1:17" x14ac:dyDescent="0.2">
      <c r="A11222" t="s">
        <v>28960</v>
      </c>
      <c r="B11222" t="s">
        <v>89</v>
      </c>
      <c r="C11222" t="s">
        <v>160</v>
      </c>
      <c r="D11222" t="s">
        <v>17736</v>
      </c>
      <c r="E11222" t="s">
        <v>83</v>
      </c>
      <c r="F11222" t="s">
        <v>4933</v>
      </c>
      <c r="G11222">
        <v>0</v>
      </c>
      <c r="H11222">
        <v>0</v>
      </c>
      <c r="I11222">
        <v>0</v>
      </c>
      <c r="J11222">
        <v>0</v>
      </c>
      <c r="K11222">
        <v>0</v>
      </c>
      <c r="L11222">
        <v>0</v>
      </c>
      <c r="M11222">
        <v>11</v>
      </c>
      <c r="N11222">
        <v>0</v>
      </c>
      <c r="O11222">
        <v>0</v>
      </c>
      <c r="P11222">
        <v>0</v>
      </c>
      <c r="Q11222">
        <v>0</v>
      </c>
    </row>
    <row r="11223" spans="1:17" x14ac:dyDescent="0.2">
      <c r="A11223" t="s">
        <v>28961</v>
      </c>
      <c r="B11223" t="s">
        <v>89</v>
      </c>
      <c r="C11223" t="s">
        <v>160</v>
      </c>
      <c r="D11223" t="s">
        <v>17736</v>
      </c>
      <c r="E11223" t="s">
        <v>83</v>
      </c>
      <c r="F11223" t="s">
        <v>4935</v>
      </c>
      <c r="G11223">
        <v>0</v>
      </c>
      <c r="H11223">
        <v>11</v>
      </c>
      <c r="I11223">
        <v>0</v>
      </c>
      <c r="J11223">
        <v>10</v>
      </c>
      <c r="K11223">
        <v>1</v>
      </c>
      <c r="L11223">
        <v>0</v>
      </c>
      <c r="M11223">
        <v>0</v>
      </c>
      <c r="N11223">
        <v>0</v>
      </c>
      <c r="O11223">
        <v>0</v>
      </c>
      <c r="P11223">
        <v>0</v>
      </c>
      <c r="Q11223">
        <v>0</v>
      </c>
    </row>
    <row r="11224" spans="1:17" x14ac:dyDescent="0.2">
      <c r="A11224" t="s">
        <v>28962</v>
      </c>
      <c r="B11224" t="s">
        <v>89</v>
      </c>
      <c r="C11224" t="s">
        <v>160</v>
      </c>
      <c r="D11224" t="s">
        <v>17736</v>
      </c>
      <c r="E11224" t="s">
        <v>83</v>
      </c>
      <c r="F11224" t="s">
        <v>4937</v>
      </c>
      <c r="G11224">
        <v>0</v>
      </c>
      <c r="H11224">
        <v>11</v>
      </c>
      <c r="I11224">
        <v>0</v>
      </c>
      <c r="J11224">
        <v>10</v>
      </c>
      <c r="K11224">
        <v>1</v>
      </c>
      <c r="L11224">
        <v>0</v>
      </c>
      <c r="M11224">
        <v>0</v>
      </c>
      <c r="N11224">
        <v>0</v>
      </c>
      <c r="O11224">
        <v>0</v>
      </c>
      <c r="P11224">
        <v>0</v>
      </c>
      <c r="Q11224">
        <v>0</v>
      </c>
    </row>
    <row r="11225" spans="1:17" x14ac:dyDescent="0.2">
      <c r="A11225" t="s">
        <v>28963</v>
      </c>
      <c r="B11225" t="s">
        <v>89</v>
      </c>
      <c r="C11225" t="s">
        <v>160</v>
      </c>
      <c r="D11225" t="s">
        <v>17736</v>
      </c>
      <c r="E11225" t="s">
        <v>83</v>
      </c>
      <c r="F11225" t="s">
        <v>4939</v>
      </c>
      <c r="G11225">
        <v>0</v>
      </c>
      <c r="H11225">
        <v>0</v>
      </c>
      <c r="I11225">
        <v>0</v>
      </c>
      <c r="J11225">
        <v>0</v>
      </c>
      <c r="K11225">
        <v>0</v>
      </c>
      <c r="L11225">
        <v>0</v>
      </c>
      <c r="M11225">
        <v>11</v>
      </c>
      <c r="N11225">
        <v>0</v>
      </c>
      <c r="O11225">
        <v>0</v>
      </c>
      <c r="P11225">
        <v>0</v>
      </c>
      <c r="Q11225">
        <v>0</v>
      </c>
    </row>
    <row r="11226" spans="1:17" x14ac:dyDescent="0.2">
      <c r="A11226" t="s">
        <v>28964</v>
      </c>
      <c r="B11226" t="s">
        <v>89</v>
      </c>
      <c r="C11226" t="s">
        <v>160</v>
      </c>
      <c r="D11226" t="s">
        <v>17736</v>
      </c>
      <c r="E11226" t="s">
        <v>83</v>
      </c>
      <c r="F11226" t="s">
        <v>4941</v>
      </c>
      <c r="G11226">
        <v>0</v>
      </c>
      <c r="H11226">
        <v>11</v>
      </c>
      <c r="I11226">
        <v>0</v>
      </c>
      <c r="J11226">
        <v>10</v>
      </c>
      <c r="K11226">
        <v>1</v>
      </c>
      <c r="L11226">
        <v>0</v>
      </c>
      <c r="M11226">
        <v>0</v>
      </c>
      <c r="N11226">
        <v>0</v>
      </c>
      <c r="O11226">
        <v>0</v>
      </c>
      <c r="P11226">
        <v>0</v>
      </c>
      <c r="Q11226">
        <v>0</v>
      </c>
    </row>
    <row r="11227" spans="1:17" x14ac:dyDescent="0.2">
      <c r="A11227" t="s">
        <v>28965</v>
      </c>
      <c r="B11227" t="s">
        <v>89</v>
      </c>
      <c r="C11227" t="s">
        <v>160</v>
      </c>
      <c r="D11227" t="s">
        <v>17736</v>
      </c>
      <c r="E11227" t="s">
        <v>83</v>
      </c>
      <c r="F11227" t="s">
        <v>4943</v>
      </c>
      <c r="G11227">
        <v>0</v>
      </c>
      <c r="H11227">
        <v>0</v>
      </c>
      <c r="I11227">
        <v>0</v>
      </c>
      <c r="J11227">
        <v>0</v>
      </c>
      <c r="K11227">
        <v>0</v>
      </c>
      <c r="L11227">
        <v>0</v>
      </c>
      <c r="M11227">
        <v>11</v>
      </c>
      <c r="N11227">
        <v>0</v>
      </c>
      <c r="O11227">
        <v>0</v>
      </c>
      <c r="P11227">
        <v>0</v>
      </c>
      <c r="Q11227">
        <v>0</v>
      </c>
    </row>
    <row r="11228" spans="1:17" x14ac:dyDescent="0.2">
      <c r="A11228" t="s">
        <v>28966</v>
      </c>
      <c r="B11228" t="s">
        <v>89</v>
      </c>
      <c r="C11228" t="s">
        <v>160</v>
      </c>
      <c r="D11228" t="s">
        <v>17736</v>
      </c>
      <c r="E11228" t="s">
        <v>83</v>
      </c>
      <c r="F11228" t="s">
        <v>4925</v>
      </c>
      <c r="G11228">
        <v>0</v>
      </c>
      <c r="H11228">
        <v>0</v>
      </c>
      <c r="I11228">
        <v>0</v>
      </c>
      <c r="J11228">
        <v>0</v>
      </c>
      <c r="K11228">
        <v>0</v>
      </c>
      <c r="L11228">
        <v>0</v>
      </c>
      <c r="M11228">
        <v>0</v>
      </c>
      <c r="N11228">
        <v>8</v>
      </c>
      <c r="O11228">
        <v>8</v>
      </c>
      <c r="P11228">
        <v>0</v>
      </c>
      <c r="Q11228">
        <v>0</v>
      </c>
    </row>
    <row r="11229" spans="1:17" x14ac:dyDescent="0.2">
      <c r="A11229" t="s">
        <v>28967</v>
      </c>
      <c r="B11229" t="s">
        <v>89</v>
      </c>
      <c r="C11229" t="s">
        <v>160</v>
      </c>
      <c r="D11229" t="s">
        <v>17736</v>
      </c>
      <c r="E11229" t="s">
        <v>83</v>
      </c>
      <c r="F11229" t="s">
        <v>4927</v>
      </c>
      <c r="G11229">
        <v>0</v>
      </c>
      <c r="H11229">
        <v>0</v>
      </c>
      <c r="I11229">
        <v>0</v>
      </c>
      <c r="J11229">
        <v>0</v>
      </c>
      <c r="K11229">
        <v>0</v>
      </c>
      <c r="L11229">
        <v>0</v>
      </c>
      <c r="M11229">
        <v>0</v>
      </c>
      <c r="N11229">
        <v>6</v>
      </c>
      <c r="O11229">
        <v>6</v>
      </c>
      <c r="P11229">
        <v>0</v>
      </c>
      <c r="Q11229">
        <v>0</v>
      </c>
    </row>
    <row r="11230" spans="1:17" x14ac:dyDescent="0.2">
      <c r="A11230" t="s">
        <v>28968</v>
      </c>
      <c r="B11230" t="s">
        <v>89</v>
      </c>
      <c r="C11230" t="s">
        <v>160</v>
      </c>
      <c r="D11230" t="s">
        <v>17736</v>
      </c>
      <c r="E11230" t="s">
        <v>83</v>
      </c>
      <c r="F11230" t="s">
        <v>17734</v>
      </c>
      <c r="G11230">
        <v>11</v>
      </c>
      <c r="H11230">
        <v>0</v>
      </c>
      <c r="I11230">
        <v>0</v>
      </c>
      <c r="J11230">
        <v>0</v>
      </c>
      <c r="K11230">
        <v>0</v>
      </c>
      <c r="L11230">
        <v>0</v>
      </c>
      <c r="M11230">
        <v>0</v>
      </c>
      <c r="N11230">
        <v>0</v>
      </c>
      <c r="O11230">
        <v>0</v>
      </c>
      <c r="P11230">
        <v>0</v>
      </c>
      <c r="Q11230">
        <v>0</v>
      </c>
    </row>
    <row r="11231" spans="1:17" x14ac:dyDescent="0.2">
      <c r="A11231" t="s">
        <v>28969</v>
      </c>
      <c r="B11231" t="s">
        <v>89</v>
      </c>
      <c r="C11231" t="s">
        <v>160</v>
      </c>
      <c r="D11231" t="s">
        <v>17736</v>
      </c>
      <c r="E11231" t="s">
        <v>81</v>
      </c>
      <c r="F11231" t="s">
        <v>4929</v>
      </c>
      <c r="G11231">
        <v>0</v>
      </c>
      <c r="H11231">
        <v>23</v>
      </c>
      <c r="I11231">
        <v>1</v>
      </c>
      <c r="J11231">
        <v>21</v>
      </c>
      <c r="K11231">
        <v>0</v>
      </c>
      <c r="L11231">
        <v>1</v>
      </c>
      <c r="M11231">
        <v>0</v>
      </c>
      <c r="N11231">
        <v>0</v>
      </c>
      <c r="O11231">
        <v>0</v>
      </c>
      <c r="P11231">
        <v>0</v>
      </c>
      <c r="Q11231">
        <v>0</v>
      </c>
    </row>
    <row r="11232" spans="1:17" x14ac:dyDescent="0.2">
      <c r="A11232" t="s">
        <v>28970</v>
      </c>
      <c r="B11232" t="s">
        <v>89</v>
      </c>
      <c r="C11232" t="s">
        <v>160</v>
      </c>
      <c r="D11232" t="s">
        <v>17736</v>
      </c>
      <c r="E11232" t="s">
        <v>81</v>
      </c>
      <c r="F11232" t="s">
        <v>4931</v>
      </c>
      <c r="G11232">
        <v>0</v>
      </c>
      <c r="H11232">
        <v>23</v>
      </c>
      <c r="I11232">
        <v>1</v>
      </c>
      <c r="J11232">
        <v>20</v>
      </c>
      <c r="K11232">
        <v>0</v>
      </c>
      <c r="L11232">
        <v>2</v>
      </c>
      <c r="M11232">
        <v>0</v>
      </c>
      <c r="N11232">
        <v>0</v>
      </c>
      <c r="O11232">
        <v>0</v>
      </c>
      <c r="P11232">
        <v>0</v>
      </c>
      <c r="Q11232">
        <v>0</v>
      </c>
    </row>
    <row r="11233" spans="1:17" x14ac:dyDescent="0.2">
      <c r="A11233" t="s">
        <v>28971</v>
      </c>
      <c r="B11233" t="s">
        <v>89</v>
      </c>
      <c r="C11233" t="s">
        <v>160</v>
      </c>
      <c r="D11233" t="s">
        <v>17736</v>
      </c>
      <c r="E11233" t="s">
        <v>81</v>
      </c>
      <c r="F11233" t="s">
        <v>4933</v>
      </c>
      <c r="G11233">
        <v>0</v>
      </c>
      <c r="H11233">
        <v>0</v>
      </c>
      <c r="I11233">
        <v>0</v>
      </c>
      <c r="J11233">
        <v>0</v>
      </c>
      <c r="K11233">
        <v>0</v>
      </c>
      <c r="L11233">
        <v>0</v>
      </c>
      <c r="M11233">
        <v>23</v>
      </c>
      <c r="N11233">
        <v>0</v>
      </c>
      <c r="O11233">
        <v>0</v>
      </c>
      <c r="P11233">
        <v>0</v>
      </c>
      <c r="Q11233">
        <v>0</v>
      </c>
    </row>
    <row r="11234" spans="1:17" x14ac:dyDescent="0.2">
      <c r="A11234" t="s">
        <v>28972</v>
      </c>
      <c r="B11234" t="s">
        <v>91</v>
      </c>
      <c r="C11234" t="s">
        <v>214</v>
      </c>
      <c r="D11234" t="s">
        <v>17736</v>
      </c>
      <c r="E11234" t="s">
        <v>83</v>
      </c>
      <c r="F11234" t="s">
        <v>4931</v>
      </c>
      <c r="G11234">
        <v>0</v>
      </c>
      <c r="H11234">
        <v>1</v>
      </c>
      <c r="I11234">
        <v>0</v>
      </c>
      <c r="J11234">
        <v>1</v>
      </c>
      <c r="K11234">
        <v>0</v>
      </c>
      <c r="L11234">
        <v>0</v>
      </c>
      <c r="M11234">
        <v>0</v>
      </c>
      <c r="N11234">
        <v>0</v>
      </c>
      <c r="O11234">
        <v>0</v>
      </c>
      <c r="P11234">
        <v>0</v>
      </c>
      <c r="Q11234">
        <v>0</v>
      </c>
    </row>
    <row r="11235" spans="1:17" x14ac:dyDescent="0.2">
      <c r="A11235" t="s">
        <v>28973</v>
      </c>
      <c r="B11235" t="s">
        <v>91</v>
      </c>
      <c r="C11235" t="s">
        <v>214</v>
      </c>
      <c r="D11235" t="s">
        <v>17736</v>
      </c>
      <c r="E11235" t="s">
        <v>83</v>
      </c>
      <c r="F11235" t="s">
        <v>4933</v>
      </c>
      <c r="G11235">
        <v>0</v>
      </c>
      <c r="H11235">
        <v>0</v>
      </c>
      <c r="I11235">
        <v>0</v>
      </c>
      <c r="J11235">
        <v>0</v>
      </c>
      <c r="K11235">
        <v>0</v>
      </c>
      <c r="L11235">
        <v>0</v>
      </c>
      <c r="M11235">
        <v>1</v>
      </c>
      <c r="N11235">
        <v>0</v>
      </c>
      <c r="O11235">
        <v>0</v>
      </c>
      <c r="P11235">
        <v>0</v>
      </c>
      <c r="Q11235">
        <v>0</v>
      </c>
    </row>
    <row r="11236" spans="1:17" x14ac:dyDescent="0.2">
      <c r="A11236" t="s">
        <v>28974</v>
      </c>
      <c r="B11236" t="s">
        <v>91</v>
      </c>
      <c r="C11236" t="s">
        <v>214</v>
      </c>
      <c r="D11236" t="s">
        <v>17736</v>
      </c>
      <c r="E11236" t="s">
        <v>83</v>
      </c>
      <c r="F11236" t="s">
        <v>4935</v>
      </c>
      <c r="G11236">
        <v>0</v>
      </c>
      <c r="H11236">
        <v>1</v>
      </c>
      <c r="I11236">
        <v>0</v>
      </c>
      <c r="J11236">
        <v>1</v>
      </c>
      <c r="K11236">
        <v>0</v>
      </c>
      <c r="L11236">
        <v>0</v>
      </c>
      <c r="M11236">
        <v>0</v>
      </c>
      <c r="N11236">
        <v>0</v>
      </c>
      <c r="O11236">
        <v>0</v>
      </c>
      <c r="P11236">
        <v>0</v>
      </c>
      <c r="Q11236">
        <v>0</v>
      </c>
    </row>
    <row r="11237" spans="1:17" x14ac:dyDescent="0.2">
      <c r="A11237" t="s">
        <v>28975</v>
      </c>
      <c r="B11237" t="s">
        <v>91</v>
      </c>
      <c r="C11237" t="s">
        <v>214</v>
      </c>
      <c r="D11237" t="s">
        <v>17736</v>
      </c>
      <c r="E11237" t="s">
        <v>83</v>
      </c>
      <c r="F11237" t="s">
        <v>4937</v>
      </c>
      <c r="G11237">
        <v>0</v>
      </c>
      <c r="H11237">
        <v>1</v>
      </c>
      <c r="I11237">
        <v>0</v>
      </c>
      <c r="J11237">
        <v>1</v>
      </c>
      <c r="K11237">
        <v>0</v>
      </c>
      <c r="L11237">
        <v>0</v>
      </c>
      <c r="M11237">
        <v>0</v>
      </c>
      <c r="N11237">
        <v>0</v>
      </c>
      <c r="O11237">
        <v>0</v>
      </c>
      <c r="P11237">
        <v>0</v>
      </c>
      <c r="Q11237">
        <v>0</v>
      </c>
    </row>
    <row r="11238" spans="1:17" x14ac:dyDescent="0.2">
      <c r="A11238" t="s">
        <v>28976</v>
      </c>
      <c r="B11238" t="s">
        <v>91</v>
      </c>
      <c r="C11238" t="s">
        <v>214</v>
      </c>
      <c r="D11238" t="s">
        <v>17736</v>
      </c>
      <c r="E11238" t="s">
        <v>83</v>
      </c>
      <c r="F11238" t="s">
        <v>4939</v>
      </c>
      <c r="G11238">
        <v>0</v>
      </c>
      <c r="H11238">
        <v>0</v>
      </c>
      <c r="I11238">
        <v>0</v>
      </c>
      <c r="J11238">
        <v>0</v>
      </c>
      <c r="K11238">
        <v>0</v>
      </c>
      <c r="L11238">
        <v>0</v>
      </c>
      <c r="M11238">
        <v>1</v>
      </c>
      <c r="N11238">
        <v>0</v>
      </c>
      <c r="O11238">
        <v>0</v>
      </c>
      <c r="P11238">
        <v>0</v>
      </c>
      <c r="Q11238">
        <v>0</v>
      </c>
    </row>
    <row r="11239" spans="1:17" x14ac:dyDescent="0.2">
      <c r="A11239" t="s">
        <v>28977</v>
      </c>
      <c r="B11239" t="s">
        <v>91</v>
      </c>
      <c r="C11239" t="s">
        <v>214</v>
      </c>
      <c r="D11239" t="s">
        <v>17736</v>
      </c>
      <c r="E11239" t="s">
        <v>83</v>
      </c>
      <c r="F11239" t="s">
        <v>4941</v>
      </c>
      <c r="G11239">
        <v>0</v>
      </c>
      <c r="H11239">
        <v>1</v>
      </c>
      <c r="I11239">
        <v>0</v>
      </c>
      <c r="J11239">
        <v>1</v>
      </c>
      <c r="K11239">
        <v>0</v>
      </c>
      <c r="L11239">
        <v>0</v>
      </c>
      <c r="M11239">
        <v>0</v>
      </c>
      <c r="N11239">
        <v>0</v>
      </c>
      <c r="O11239">
        <v>0</v>
      </c>
      <c r="P11239">
        <v>0</v>
      </c>
      <c r="Q11239">
        <v>0</v>
      </c>
    </row>
    <row r="11240" spans="1:17" x14ac:dyDescent="0.2">
      <c r="A11240" t="s">
        <v>28978</v>
      </c>
      <c r="B11240" t="s">
        <v>91</v>
      </c>
      <c r="C11240" t="s">
        <v>214</v>
      </c>
      <c r="D11240" t="s">
        <v>17736</v>
      </c>
      <c r="E11240" t="s">
        <v>83</v>
      </c>
      <c r="F11240" t="s">
        <v>4943</v>
      </c>
      <c r="G11240">
        <v>0</v>
      </c>
      <c r="H11240">
        <v>0</v>
      </c>
      <c r="I11240">
        <v>0</v>
      </c>
      <c r="J11240">
        <v>0</v>
      </c>
      <c r="K11240">
        <v>0</v>
      </c>
      <c r="L11240">
        <v>0</v>
      </c>
      <c r="M11240">
        <v>1</v>
      </c>
      <c r="N11240">
        <v>0</v>
      </c>
      <c r="O11240">
        <v>0</v>
      </c>
      <c r="P11240">
        <v>0</v>
      </c>
      <c r="Q11240">
        <v>0</v>
      </c>
    </row>
    <row r="11241" spans="1:17" x14ac:dyDescent="0.2">
      <c r="A11241" t="s">
        <v>28979</v>
      </c>
      <c r="B11241" t="s">
        <v>91</v>
      </c>
      <c r="C11241" t="s">
        <v>214</v>
      </c>
      <c r="D11241" t="s">
        <v>17736</v>
      </c>
      <c r="E11241" t="s">
        <v>83</v>
      </c>
      <c r="F11241" t="s">
        <v>4925</v>
      </c>
      <c r="G11241">
        <v>0</v>
      </c>
      <c r="H11241">
        <v>0</v>
      </c>
      <c r="I11241">
        <v>0</v>
      </c>
      <c r="J11241">
        <v>0</v>
      </c>
      <c r="K11241">
        <v>0</v>
      </c>
      <c r="L11241">
        <v>0</v>
      </c>
      <c r="M11241">
        <v>0</v>
      </c>
      <c r="N11241">
        <v>1</v>
      </c>
      <c r="O11241">
        <v>1</v>
      </c>
      <c r="P11241">
        <v>0</v>
      </c>
      <c r="Q11241">
        <v>0</v>
      </c>
    </row>
    <row r="11242" spans="1:17" x14ac:dyDescent="0.2">
      <c r="A11242" t="s">
        <v>28980</v>
      </c>
      <c r="B11242" t="s">
        <v>91</v>
      </c>
      <c r="C11242" t="s">
        <v>214</v>
      </c>
      <c r="D11242" t="s">
        <v>17736</v>
      </c>
      <c r="E11242" t="s">
        <v>83</v>
      </c>
      <c r="F11242" t="s">
        <v>4927</v>
      </c>
      <c r="G11242">
        <v>0</v>
      </c>
      <c r="H11242">
        <v>0</v>
      </c>
      <c r="I11242">
        <v>0</v>
      </c>
      <c r="J11242">
        <v>0</v>
      </c>
      <c r="K11242">
        <v>0</v>
      </c>
      <c r="L11242">
        <v>0</v>
      </c>
      <c r="M11242">
        <v>0</v>
      </c>
      <c r="N11242">
        <v>1</v>
      </c>
      <c r="O11242">
        <v>1</v>
      </c>
      <c r="P11242">
        <v>0</v>
      </c>
      <c r="Q11242">
        <v>0</v>
      </c>
    </row>
    <row r="11243" spans="1:17" x14ac:dyDescent="0.2">
      <c r="A11243" t="s">
        <v>28981</v>
      </c>
      <c r="B11243" t="s">
        <v>91</v>
      </c>
      <c r="C11243" t="s">
        <v>214</v>
      </c>
      <c r="D11243" t="s">
        <v>17736</v>
      </c>
      <c r="E11243" t="s">
        <v>83</v>
      </c>
      <c r="F11243" t="s">
        <v>17734</v>
      </c>
      <c r="G11243">
        <v>1</v>
      </c>
      <c r="H11243">
        <v>0</v>
      </c>
      <c r="I11243">
        <v>0</v>
      </c>
      <c r="J11243">
        <v>0</v>
      </c>
      <c r="K11243">
        <v>0</v>
      </c>
      <c r="L11243">
        <v>0</v>
      </c>
      <c r="M11243">
        <v>0</v>
      </c>
      <c r="N11243">
        <v>0</v>
      </c>
      <c r="O11243">
        <v>0</v>
      </c>
      <c r="P11243">
        <v>0</v>
      </c>
      <c r="Q11243">
        <v>0</v>
      </c>
    </row>
    <row r="11244" spans="1:17" x14ac:dyDescent="0.2">
      <c r="A11244" t="s">
        <v>28982</v>
      </c>
      <c r="B11244" t="s">
        <v>91</v>
      </c>
      <c r="C11244" t="s">
        <v>216</v>
      </c>
      <c r="D11244" t="s">
        <v>17736</v>
      </c>
      <c r="E11244" t="s">
        <v>83</v>
      </c>
      <c r="F11244" t="s">
        <v>4929</v>
      </c>
      <c r="G11244">
        <v>0</v>
      </c>
      <c r="H11244">
        <v>1</v>
      </c>
      <c r="I11244">
        <v>0</v>
      </c>
      <c r="J11244">
        <v>1</v>
      </c>
      <c r="K11244">
        <v>0</v>
      </c>
      <c r="L11244">
        <v>0</v>
      </c>
      <c r="M11244">
        <v>0</v>
      </c>
      <c r="N11244">
        <v>0</v>
      </c>
      <c r="O11244">
        <v>0</v>
      </c>
      <c r="P11244">
        <v>0</v>
      </c>
      <c r="Q11244">
        <v>0</v>
      </c>
    </row>
    <row r="11245" spans="1:17" x14ac:dyDescent="0.2">
      <c r="A11245" t="s">
        <v>28983</v>
      </c>
      <c r="B11245" t="s">
        <v>91</v>
      </c>
      <c r="C11245" t="s">
        <v>216</v>
      </c>
      <c r="D11245" t="s">
        <v>17736</v>
      </c>
      <c r="E11245" t="s">
        <v>83</v>
      </c>
      <c r="F11245" t="s">
        <v>4931</v>
      </c>
      <c r="G11245">
        <v>0</v>
      </c>
      <c r="H11245">
        <v>1</v>
      </c>
      <c r="I11245">
        <v>0</v>
      </c>
      <c r="J11245">
        <v>1</v>
      </c>
      <c r="K11245">
        <v>0</v>
      </c>
      <c r="L11245">
        <v>0</v>
      </c>
      <c r="M11245">
        <v>0</v>
      </c>
      <c r="N11245">
        <v>0</v>
      </c>
      <c r="O11245">
        <v>0</v>
      </c>
      <c r="P11245">
        <v>0</v>
      </c>
      <c r="Q11245">
        <v>0</v>
      </c>
    </row>
    <row r="11246" spans="1:17" x14ac:dyDescent="0.2">
      <c r="A11246" t="s">
        <v>28984</v>
      </c>
      <c r="B11246" t="s">
        <v>91</v>
      </c>
      <c r="C11246" t="s">
        <v>216</v>
      </c>
      <c r="D11246" t="s">
        <v>17736</v>
      </c>
      <c r="E11246" t="s">
        <v>83</v>
      </c>
      <c r="F11246" t="s">
        <v>4933</v>
      </c>
      <c r="G11246">
        <v>0</v>
      </c>
      <c r="H11246">
        <v>0</v>
      </c>
      <c r="I11246">
        <v>0</v>
      </c>
      <c r="J11246">
        <v>0</v>
      </c>
      <c r="K11246">
        <v>0</v>
      </c>
      <c r="L11246">
        <v>0</v>
      </c>
      <c r="M11246">
        <v>1</v>
      </c>
      <c r="N11246">
        <v>0</v>
      </c>
      <c r="O11246">
        <v>0</v>
      </c>
      <c r="P11246">
        <v>0</v>
      </c>
      <c r="Q11246">
        <v>0</v>
      </c>
    </row>
    <row r="11247" spans="1:17" x14ac:dyDescent="0.2">
      <c r="A11247" t="s">
        <v>28985</v>
      </c>
      <c r="B11247" t="s">
        <v>91</v>
      </c>
      <c r="C11247" t="s">
        <v>216</v>
      </c>
      <c r="D11247" t="s">
        <v>17736</v>
      </c>
      <c r="E11247" t="s">
        <v>83</v>
      </c>
      <c r="F11247" t="s">
        <v>4935</v>
      </c>
      <c r="G11247">
        <v>0</v>
      </c>
      <c r="H11247">
        <v>1</v>
      </c>
      <c r="I11247">
        <v>0</v>
      </c>
      <c r="J11247">
        <v>1</v>
      </c>
      <c r="K11247">
        <v>0</v>
      </c>
      <c r="L11247">
        <v>0</v>
      </c>
      <c r="M11247">
        <v>0</v>
      </c>
      <c r="N11247">
        <v>0</v>
      </c>
      <c r="O11247">
        <v>0</v>
      </c>
      <c r="P11247">
        <v>0</v>
      </c>
      <c r="Q11247">
        <v>0</v>
      </c>
    </row>
    <row r="11248" spans="1:17" x14ac:dyDescent="0.2">
      <c r="A11248" t="s">
        <v>28986</v>
      </c>
      <c r="B11248" t="s">
        <v>91</v>
      </c>
      <c r="C11248" t="s">
        <v>216</v>
      </c>
      <c r="D11248" t="s">
        <v>17736</v>
      </c>
      <c r="E11248" t="s">
        <v>83</v>
      </c>
      <c r="F11248" t="s">
        <v>4937</v>
      </c>
      <c r="G11248">
        <v>0</v>
      </c>
      <c r="H11248">
        <v>1</v>
      </c>
      <c r="I11248">
        <v>0</v>
      </c>
      <c r="J11248">
        <v>1</v>
      </c>
      <c r="K11248">
        <v>0</v>
      </c>
      <c r="L11248">
        <v>0</v>
      </c>
      <c r="M11248">
        <v>0</v>
      </c>
      <c r="N11248">
        <v>0</v>
      </c>
      <c r="O11248">
        <v>0</v>
      </c>
      <c r="P11248">
        <v>0</v>
      </c>
      <c r="Q11248">
        <v>0</v>
      </c>
    </row>
    <row r="11249" spans="1:17" x14ac:dyDescent="0.2">
      <c r="A11249" t="s">
        <v>28987</v>
      </c>
      <c r="B11249" t="s">
        <v>91</v>
      </c>
      <c r="C11249" t="s">
        <v>216</v>
      </c>
      <c r="D11249" t="s">
        <v>17736</v>
      </c>
      <c r="E11249" t="s">
        <v>83</v>
      </c>
      <c r="F11249" t="s">
        <v>4939</v>
      </c>
      <c r="G11249">
        <v>0</v>
      </c>
      <c r="H11249">
        <v>0</v>
      </c>
      <c r="I11249">
        <v>0</v>
      </c>
      <c r="J11249">
        <v>0</v>
      </c>
      <c r="K11249">
        <v>0</v>
      </c>
      <c r="L11249">
        <v>0</v>
      </c>
      <c r="M11249">
        <v>1</v>
      </c>
      <c r="N11249">
        <v>0</v>
      </c>
      <c r="O11249">
        <v>0</v>
      </c>
      <c r="P11249">
        <v>0</v>
      </c>
      <c r="Q11249">
        <v>0</v>
      </c>
    </row>
    <row r="11250" spans="1:17" x14ac:dyDescent="0.2">
      <c r="A11250" t="s">
        <v>28988</v>
      </c>
      <c r="B11250" t="s">
        <v>91</v>
      </c>
      <c r="C11250" t="s">
        <v>216</v>
      </c>
      <c r="D11250" t="s">
        <v>17736</v>
      </c>
      <c r="E11250" t="s">
        <v>83</v>
      </c>
      <c r="F11250" t="s">
        <v>4941</v>
      </c>
      <c r="G11250">
        <v>0</v>
      </c>
      <c r="H11250">
        <v>1</v>
      </c>
      <c r="I11250">
        <v>0</v>
      </c>
      <c r="J11250">
        <v>1</v>
      </c>
      <c r="K11250">
        <v>0</v>
      </c>
      <c r="L11250">
        <v>0</v>
      </c>
      <c r="M11250">
        <v>0</v>
      </c>
      <c r="N11250">
        <v>0</v>
      </c>
      <c r="O11250">
        <v>0</v>
      </c>
      <c r="P11250">
        <v>0</v>
      </c>
      <c r="Q11250">
        <v>0</v>
      </c>
    </row>
    <row r="11251" spans="1:17" x14ac:dyDescent="0.2">
      <c r="A11251" t="s">
        <v>28989</v>
      </c>
      <c r="B11251" t="s">
        <v>91</v>
      </c>
      <c r="C11251" t="s">
        <v>216</v>
      </c>
      <c r="D11251" t="s">
        <v>17736</v>
      </c>
      <c r="E11251" t="s">
        <v>83</v>
      </c>
      <c r="F11251" t="s">
        <v>4943</v>
      </c>
      <c r="G11251">
        <v>0</v>
      </c>
      <c r="H11251">
        <v>0</v>
      </c>
      <c r="I11251">
        <v>0</v>
      </c>
      <c r="J11251">
        <v>0</v>
      </c>
      <c r="K11251">
        <v>0</v>
      </c>
      <c r="L11251">
        <v>0</v>
      </c>
      <c r="M11251">
        <v>1</v>
      </c>
      <c r="N11251">
        <v>0</v>
      </c>
      <c r="O11251">
        <v>0</v>
      </c>
      <c r="P11251">
        <v>0</v>
      </c>
      <c r="Q11251">
        <v>0</v>
      </c>
    </row>
    <row r="11252" spans="1:17" x14ac:dyDescent="0.2">
      <c r="A11252" t="s">
        <v>28990</v>
      </c>
      <c r="B11252" t="s">
        <v>91</v>
      </c>
      <c r="C11252" t="s">
        <v>216</v>
      </c>
      <c r="D11252" t="s">
        <v>17736</v>
      </c>
      <c r="E11252" t="s">
        <v>83</v>
      </c>
      <c r="F11252" t="s">
        <v>4925</v>
      </c>
      <c r="G11252">
        <v>0</v>
      </c>
      <c r="H11252">
        <v>0</v>
      </c>
      <c r="I11252">
        <v>0</v>
      </c>
      <c r="J11252">
        <v>0</v>
      </c>
      <c r="K11252">
        <v>0</v>
      </c>
      <c r="L11252">
        <v>0</v>
      </c>
      <c r="M11252">
        <v>0</v>
      </c>
      <c r="N11252">
        <v>1</v>
      </c>
      <c r="O11252">
        <v>1</v>
      </c>
      <c r="P11252">
        <v>0</v>
      </c>
      <c r="Q11252">
        <v>0</v>
      </c>
    </row>
    <row r="11253" spans="1:17" x14ac:dyDescent="0.2">
      <c r="A11253" t="s">
        <v>28991</v>
      </c>
      <c r="B11253" t="s">
        <v>91</v>
      </c>
      <c r="C11253" t="s">
        <v>216</v>
      </c>
      <c r="D11253" t="s">
        <v>17736</v>
      </c>
      <c r="E11253" t="s">
        <v>83</v>
      </c>
      <c r="F11253" t="s">
        <v>4927</v>
      </c>
      <c r="G11253">
        <v>0</v>
      </c>
      <c r="H11253">
        <v>0</v>
      </c>
      <c r="I11253">
        <v>0</v>
      </c>
      <c r="J11253">
        <v>0</v>
      </c>
      <c r="K11253">
        <v>0</v>
      </c>
      <c r="L11253">
        <v>0</v>
      </c>
      <c r="M11253">
        <v>0</v>
      </c>
      <c r="N11253">
        <v>1</v>
      </c>
      <c r="O11253">
        <v>1</v>
      </c>
      <c r="P11253">
        <v>0</v>
      </c>
      <c r="Q11253">
        <v>0</v>
      </c>
    </row>
    <row r="11254" spans="1:17" x14ac:dyDescent="0.2">
      <c r="A11254" t="s">
        <v>28992</v>
      </c>
      <c r="B11254" t="s">
        <v>91</v>
      </c>
      <c r="C11254" t="s">
        <v>216</v>
      </c>
      <c r="D11254" t="s">
        <v>17736</v>
      </c>
      <c r="E11254" t="s">
        <v>83</v>
      </c>
      <c r="F11254" t="s">
        <v>17734</v>
      </c>
      <c r="G11254">
        <v>1</v>
      </c>
      <c r="H11254">
        <v>0</v>
      </c>
      <c r="I11254">
        <v>0</v>
      </c>
      <c r="J11254">
        <v>0</v>
      </c>
      <c r="K11254">
        <v>0</v>
      </c>
      <c r="L11254">
        <v>0</v>
      </c>
      <c r="M11254">
        <v>0</v>
      </c>
      <c r="N11254">
        <v>0</v>
      </c>
      <c r="O11254">
        <v>0</v>
      </c>
      <c r="P11254">
        <v>0</v>
      </c>
      <c r="Q11254">
        <v>0</v>
      </c>
    </row>
    <row r="11255" spans="1:17" x14ac:dyDescent="0.2">
      <c r="A11255" t="s">
        <v>28993</v>
      </c>
      <c r="B11255" t="s">
        <v>91</v>
      </c>
      <c r="C11255" t="s">
        <v>222</v>
      </c>
      <c r="D11255" t="s">
        <v>17736</v>
      </c>
      <c r="E11255" t="s">
        <v>83</v>
      </c>
      <c r="F11255" t="s">
        <v>4929</v>
      </c>
      <c r="G11255">
        <v>0</v>
      </c>
      <c r="H11255">
        <v>1</v>
      </c>
      <c r="I11255">
        <v>0</v>
      </c>
      <c r="J11255">
        <v>1</v>
      </c>
      <c r="K11255">
        <v>0</v>
      </c>
      <c r="L11255">
        <v>0</v>
      </c>
      <c r="M11255">
        <v>0</v>
      </c>
      <c r="N11255">
        <v>0</v>
      </c>
      <c r="O11255">
        <v>0</v>
      </c>
      <c r="P11255">
        <v>0</v>
      </c>
      <c r="Q11255">
        <v>0</v>
      </c>
    </row>
    <row r="11256" spans="1:17" x14ac:dyDescent="0.2">
      <c r="A11256" t="s">
        <v>28994</v>
      </c>
      <c r="B11256" t="s">
        <v>91</v>
      </c>
      <c r="C11256" t="s">
        <v>222</v>
      </c>
      <c r="D11256" t="s">
        <v>17736</v>
      </c>
      <c r="E11256" t="s">
        <v>83</v>
      </c>
      <c r="F11256" t="s">
        <v>4931</v>
      </c>
      <c r="G11256">
        <v>0</v>
      </c>
      <c r="H11256">
        <v>1</v>
      </c>
      <c r="I11256">
        <v>0</v>
      </c>
      <c r="J11256">
        <v>1</v>
      </c>
      <c r="K11256">
        <v>0</v>
      </c>
      <c r="L11256">
        <v>0</v>
      </c>
      <c r="M11256">
        <v>0</v>
      </c>
      <c r="N11256">
        <v>0</v>
      </c>
      <c r="O11256">
        <v>0</v>
      </c>
      <c r="P11256">
        <v>0</v>
      </c>
      <c r="Q11256">
        <v>0</v>
      </c>
    </row>
    <row r="11257" spans="1:17" x14ac:dyDescent="0.2">
      <c r="A11257" t="s">
        <v>28995</v>
      </c>
      <c r="B11257" t="s">
        <v>91</v>
      </c>
      <c r="C11257" t="s">
        <v>222</v>
      </c>
      <c r="D11257" t="s">
        <v>17736</v>
      </c>
      <c r="E11257" t="s">
        <v>83</v>
      </c>
      <c r="F11257" t="s">
        <v>4933</v>
      </c>
      <c r="G11257">
        <v>0</v>
      </c>
      <c r="H11257">
        <v>0</v>
      </c>
      <c r="I11257">
        <v>0</v>
      </c>
      <c r="J11257">
        <v>0</v>
      </c>
      <c r="K11257">
        <v>0</v>
      </c>
      <c r="L11257">
        <v>0</v>
      </c>
      <c r="M11257">
        <v>1</v>
      </c>
      <c r="N11257">
        <v>0</v>
      </c>
      <c r="O11257">
        <v>0</v>
      </c>
      <c r="P11257">
        <v>0</v>
      </c>
      <c r="Q11257">
        <v>0</v>
      </c>
    </row>
    <row r="11258" spans="1:17" x14ac:dyDescent="0.2">
      <c r="A11258" t="s">
        <v>28996</v>
      </c>
      <c r="B11258" t="s">
        <v>91</v>
      </c>
      <c r="C11258" t="s">
        <v>222</v>
      </c>
      <c r="D11258" t="s">
        <v>17736</v>
      </c>
      <c r="E11258" t="s">
        <v>83</v>
      </c>
      <c r="F11258" t="s">
        <v>4935</v>
      </c>
      <c r="G11258">
        <v>0</v>
      </c>
      <c r="H11258">
        <v>1</v>
      </c>
      <c r="I11258">
        <v>0</v>
      </c>
      <c r="J11258">
        <v>1</v>
      </c>
      <c r="K11258">
        <v>0</v>
      </c>
      <c r="L11258">
        <v>0</v>
      </c>
      <c r="M11258">
        <v>0</v>
      </c>
      <c r="N11258">
        <v>0</v>
      </c>
      <c r="O11258">
        <v>0</v>
      </c>
      <c r="P11258">
        <v>0</v>
      </c>
      <c r="Q11258">
        <v>0</v>
      </c>
    </row>
    <row r="11259" spans="1:17" x14ac:dyDescent="0.2">
      <c r="A11259" t="s">
        <v>28997</v>
      </c>
      <c r="B11259" t="s">
        <v>91</v>
      </c>
      <c r="C11259" t="s">
        <v>222</v>
      </c>
      <c r="D11259" t="s">
        <v>17736</v>
      </c>
      <c r="E11259" t="s">
        <v>83</v>
      </c>
      <c r="F11259" t="s">
        <v>4937</v>
      </c>
      <c r="G11259">
        <v>0</v>
      </c>
      <c r="H11259">
        <v>1</v>
      </c>
      <c r="I11259">
        <v>0</v>
      </c>
      <c r="J11259">
        <v>1</v>
      </c>
      <c r="K11259">
        <v>0</v>
      </c>
      <c r="L11259">
        <v>0</v>
      </c>
      <c r="M11259">
        <v>0</v>
      </c>
      <c r="N11259">
        <v>0</v>
      </c>
      <c r="O11259">
        <v>0</v>
      </c>
      <c r="P11259">
        <v>0</v>
      </c>
      <c r="Q11259">
        <v>0</v>
      </c>
    </row>
    <row r="11260" spans="1:17" x14ac:dyDescent="0.2">
      <c r="A11260" t="s">
        <v>28998</v>
      </c>
      <c r="B11260" t="s">
        <v>91</v>
      </c>
      <c r="C11260" t="s">
        <v>222</v>
      </c>
      <c r="D11260" t="s">
        <v>17736</v>
      </c>
      <c r="E11260" t="s">
        <v>83</v>
      </c>
      <c r="F11260" t="s">
        <v>4939</v>
      </c>
      <c r="G11260">
        <v>0</v>
      </c>
      <c r="H11260">
        <v>0</v>
      </c>
      <c r="I11260">
        <v>0</v>
      </c>
      <c r="J11260">
        <v>0</v>
      </c>
      <c r="K11260">
        <v>0</v>
      </c>
      <c r="L11260">
        <v>0</v>
      </c>
      <c r="M11260">
        <v>1</v>
      </c>
      <c r="N11260">
        <v>0</v>
      </c>
      <c r="O11260">
        <v>0</v>
      </c>
      <c r="P11260">
        <v>0</v>
      </c>
      <c r="Q11260">
        <v>0</v>
      </c>
    </row>
    <row r="11261" spans="1:17" x14ac:dyDescent="0.2">
      <c r="A11261" t="s">
        <v>28999</v>
      </c>
      <c r="B11261" t="s">
        <v>91</v>
      </c>
      <c r="C11261" t="s">
        <v>222</v>
      </c>
      <c r="D11261" t="s">
        <v>17736</v>
      </c>
      <c r="E11261" t="s">
        <v>83</v>
      </c>
      <c r="F11261" t="s">
        <v>4941</v>
      </c>
      <c r="G11261">
        <v>0</v>
      </c>
      <c r="H11261">
        <v>1</v>
      </c>
      <c r="I11261">
        <v>0</v>
      </c>
      <c r="J11261">
        <v>1</v>
      </c>
      <c r="K11261">
        <v>0</v>
      </c>
      <c r="L11261">
        <v>0</v>
      </c>
      <c r="M11261">
        <v>0</v>
      </c>
      <c r="N11261">
        <v>0</v>
      </c>
      <c r="O11261">
        <v>0</v>
      </c>
      <c r="P11261">
        <v>0</v>
      </c>
      <c r="Q11261">
        <v>0</v>
      </c>
    </row>
    <row r="11262" spans="1:17" x14ac:dyDescent="0.2">
      <c r="A11262" t="s">
        <v>29000</v>
      </c>
      <c r="B11262" t="s">
        <v>91</v>
      </c>
      <c r="C11262" t="s">
        <v>222</v>
      </c>
      <c r="D11262" t="s">
        <v>17736</v>
      </c>
      <c r="E11262" t="s">
        <v>83</v>
      </c>
      <c r="F11262" t="s">
        <v>4943</v>
      </c>
      <c r="G11262">
        <v>0</v>
      </c>
      <c r="H11262">
        <v>0</v>
      </c>
      <c r="I11262">
        <v>0</v>
      </c>
      <c r="J11262">
        <v>0</v>
      </c>
      <c r="K11262">
        <v>0</v>
      </c>
      <c r="L11262">
        <v>0</v>
      </c>
      <c r="M11262">
        <v>1</v>
      </c>
      <c r="N11262">
        <v>0</v>
      </c>
      <c r="O11262">
        <v>0</v>
      </c>
      <c r="P11262">
        <v>0</v>
      </c>
      <c r="Q11262">
        <v>0</v>
      </c>
    </row>
    <row r="11263" spans="1:17" x14ac:dyDescent="0.2">
      <c r="A11263" t="s">
        <v>29001</v>
      </c>
      <c r="B11263" t="s">
        <v>89</v>
      </c>
      <c r="C11263" t="s">
        <v>164</v>
      </c>
      <c r="D11263" t="s">
        <v>17736</v>
      </c>
      <c r="E11263" t="s">
        <v>83</v>
      </c>
      <c r="F11263" t="s">
        <v>4941</v>
      </c>
      <c r="G11263">
        <v>0</v>
      </c>
      <c r="H11263">
        <v>21</v>
      </c>
      <c r="I11263">
        <v>4</v>
      </c>
      <c r="J11263">
        <v>13</v>
      </c>
      <c r="K11263">
        <v>3</v>
      </c>
      <c r="L11263">
        <v>1</v>
      </c>
      <c r="M11263">
        <v>0</v>
      </c>
      <c r="N11263">
        <v>0</v>
      </c>
      <c r="O11263">
        <v>0</v>
      </c>
      <c r="P11263">
        <v>0</v>
      </c>
      <c r="Q11263">
        <v>0</v>
      </c>
    </row>
    <row r="11264" spans="1:17" x14ac:dyDescent="0.2">
      <c r="A11264" t="s">
        <v>29002</v>
      </c>
      <c r="B11264" t="s">
        <v>89</v>
      </c>
      <c r="C11264" t="s">
        <v>164</v>
      </c>
      <c r="D11264" t="s">
        <v>17736</v>
      </c>
      <c r="E11264" t="s">
        <v>83</v>
      </c>
      <c r="F11264" t="s">
        <v>4943</v>
      </c>
      <c r="G11264">
        <v>0</v>
      </c>
      <c r="H11264">
        <v>0</v>
      </c>
      <c r="I11264">
        <v>0</v>
      </c>
      <c r="J11264">
        <v>0</v>
      </c>
      <c r="K11264">
        <v>0</v>
      </c>
      <c r="L11264">
        <v>0</v>
      </c>
      <c r="M11264">
        <v>21</v>
      </c>
      <c r="N11264">
        <v>0</v>
      </c>
      <c r="O11264">
        <v>0</v>
      </c>
      <c r="P11264">
        <v>0</v>
      </c>
      <c r="Q11264">
        <v>0</v>
      </c>
    </row>
    <row r="11265" spans="1:17" x14ac:dyDescent="0.2">
      <c r="A11265" t="s">
        <v>29003</v>
      </c>
      <c r="B11265" t="s">
        <v>89</v>
      </c>
      <c r="C11265" t="s">
        <v>164</v>
      </c>
      <c r="D11265" t="s">
        <v>17736</v>
      </c>
      <c r="E11265" t="s">
        <v>83</v>
      </c>
      <c r="F11265" t="s">
        <v>4925</v>
      </c>
      <c r="G11265">
        <v>0</v>
      </c>
      <c r="H11265">
        <v>0</v>
      </c>
      <c r="I11265">
        <v>0</v>
      </c>
      <c r="J11265">
        <v>0</v>
      </c>
      <c r="K11265">
        <v>0</v>
      </c>
      <c r="L11265">
        <v>0</v>
      </c>
      <c r="M11265">
        <v>0</v>
      </c>
      <c r="N11265">
        <v>7</v>
      </c>
      <c r="O11265">
        <v>7</v>
      </c>
      <c r="P11265">
        <v>0</v>
      </c>
      <c r="Q11265">
        <v>0</v>
      </c>
    </row>
    <row r="11266" spans="1:17" x14ac:dyDescent="0.2">
      <c r="A11266" t="s">
        <v>29004</v>
      </c>
      <c r="B11266" t="s">
        <v>89</v>
      </c>
      <c r="C11266" t="s">
        <v>164</v>
      </c>
      <c r="D11266" t="s">
        <v>17736</v>
      </c>
      <c r="E11266" t="s">
        <v>83</v>
      </c>
      <c r="F11266" t="s">
        <v>4927</v>
      </c>
      <c r="G11266">
        <v>0</v>
      </c>
      <c r="H11266">
        <v>0</v>
      </c>
      <c r="I11266">
        <v>0</v>
      </c>
      <c r="J11266">
        <v>0</v>
      </c>
      <c r="K11266">
        <v>0</v>
      </c>
      <c r="L11266">
        <v>0</v>
      </c>
      <c r="M11266">
        <v>0</v>
      </c>
      <c r="N11266">
        <v>6</v>
      </c>
      <c r="O11266">
        <v>6</v>
      </c>
      <c r="P11266">
        <v>0</v>
      </c>
      <c r="Q11266">
        <v>0</v>
      </c>
    </row>
    <row r="11267" spans="1:17" x14ac:dyDescent="0.2">
      <c r="A11267" t="s">
        <v>29005</v>
      </c>
      <c r="B11267" t="s">
        <v>89</v>
      </c>
      <c r="C11267" t="s">
        <v>164</v>
      </c>
      <c r="D11267" t="s">
        <v>17736</v>
      </c>
      <c r="E11267" t="s">
        <v>83</v>
      </c>
      <c r="F11267" t="s">
        <v>17734</v>
      </c>
      <c r="G11267">
        <v>21</v>
      </c>
      <c r="H11267">
        <v>0</v>
      </c>
      <c r="I11267">
        <v>0</v>
      </c>
      <c r="J11267">
        <v>0</v>
      </c>
      <c r="K11267">
        <v>0</v>
      </c>
      <c r="L11267">
        <v>0</v>
      </c>
      <c r="M11267">
        <v>0</v>
      </c>
      <c r="N11267">
        <v>0</v>
      </c>
      <c r="O11267">
        <v>0</v>
      </c>
      <c r="P11267">
        <v>0</v>
      </c>
      <c r="Q11267">
        <v>0</v>
      </c>
    </row>
    <row r="11268" spans="1:17" x14ac:dyDescent="0.2">
      <c r="A11268" t="s">
        <v>29006</v>
      </c>
      <c r="B11268" t="s">
        <v>89</v>
      </c>
      <c r="C11268" t="s">
        <v>164</v>
      </c>
      <c r="D11268" t="s">
        <v>17736</v>
      </c>
      <c r="E11268" t="s">
        <v>81</v>
      </c>
      <c r="F11268" t="s">
        <v>4929</v>
      </c>
      <c r="G11268">
        <v>0</v>
      </c>
      <c r="H11268">
        <v>14</v>
      </c>
      <c r="I11268">
        <v>1</v>
      </c>
      <c r="J11268">
        <v>12</v>
      </c>
      <c r="K11268">
        <v>0</v>
      </c>
      <c r="L11268">
        <v>1</v>
      </c>
      <c r="M11268">
        <v>0</v>
      </c>
      <c r="N11268">
        <v>0</v>
      </c>
      <c r="O11268">
        <v>0</v>
      </c>
      <c r="P11268">
        <v>0</v>
      </c>
      <c r="Q11268">
        <v>0</v>
      </c>
    </row>
    <row r="11269" spans="1:17" x14ac:dyDescent="0.2">
      <c r="A11269" t="s">
        <v>29007</v>
      </c>
      <c r="B11269" t="s">
        <v>89</v>
      </c>
      <c r="C11269" t="s">
        <v>164</v>
      </c>
      <c r="D11269" t="s">
        <v>17736</v>
      </c>
      <c r="E11269" t="s">
        <v>81</v>
      </c>
      <c r="F11269" t="s">
        <v>4931</v>
      </c>
      <c r="G11269">
        <v>0</v>
      </c>
      <c r="H11269">
        <v>14</v>
      </c>
      <c r="I11269">
        <v>1</v>
      </c>
      <c r="J11269">
        <v>12</v>
      </c>
      <c r="K11269">
        <v>0</v>
      </c>
      <c r="L11269">
        <v>1</v>
      </c>
      <c r="M11269">
        <v>0</v>
      </c>
      <c r="N11269">
        <v>0</v>
      </c>
      <c r="O11269">
        <v>0</v>
      </c>
      <c r="P11269">
        <v>0</v>
      </c>
      <c r="Q11269">
        <v>0</v>
      </c>
    </row>
    <row r="11270" spans="1:17" x14ac:dyDescent="0.2">
      <c r="A11270" t="s">
        <v>29008</v>
      </c>
      <c r="B11270" t="s">
        <v>89</v>
      </c>
      <c r="C11270" t="s">
        <v>164</v>
      </c>
      <c r="D11270" t="s">
        <v>17736</v>
      </c>
      <c r="E11270" t="s">
        <v>81</v>
      </c>
      <c r="F11270" t="s">
        <v>4933</v>
      </c>
      <c r="G11270">
        <v>0</v>
      </c>
      <c r="H11270">
        <v>0</v>
      </c>
      <c r="I11270">
        <v>0</v>
      </c>
      <c r="J11270">
        <v>0</v>
      </c>
      <c r="K11270">
        <v>0</v>
      </c>
      <c r="L11270">
        <v>0</v>
      </c>
      <c r="M11270">
        <v>14</v>
      </c>
      <c r="N11270">
        <v>0</v>
      </c>
      <c r="O11270">
        <v>0</v>
      </c>
      <c r="P11270">
        <v>0</v>
      </c>
      <c r="Q11270">
        <v>0</v>
      </c>
    </row>
    <row r="11271" spans="1:17" x14ac:dyDescent="0.2">
      <c r="A11271" t="s">
        <v>29009</v>
      </c>
      <c r="B11271" t="s">
        <v>89</v>
      </c>
      <c r="C11271" t="s">
        <v>164</v>
      </c>
      <c r="D11271" t="s">
        <v>17736</v>
      </c>
      <c r="E11271" t="s">
        <v>81</v>
      </c>
      <c r="F11271" t="s">
        <v>4935</v>
      </c>
      <c r="G11271">
        <v>0</v>
      </c>
      <c r="H11271">
        <v>14</v>
      </c>
      <c r="I11271">
        <v>1</v>
      </c>
      <c r="J11271">
        <v>12</v>
      </c>
      <c r="K11271">
        <v>0</v>
      </c>
      <c r="L11271">
        <v>1</v>
      </c>
      <c r="M11271">
        <v>0</v>
      </c>
      <c r="N11271">
        <v>0</v>
      </c>
      <c r="O11271">
        <v>0</v>
      </c>
      <c r="P11271">
        <v>0</v>
      </c>
      <c r="Q11271">
        <v>0</v>
      </c>
    </row>
    <row r="11272" spans="1:17" x14ac:dyDescent="0.2">
      <c r="A11272" t="s">
        <v>29010</v>
      </c>
      <c r="B11272" t="s">
        <v>89</v>
      </c>
      <c r="C11272" t="s">
        <v>164</v>
      </c>
      <c r="D11272" t="s">
        <v>17736</v>
      </c>
      <c r="E11272" t="s">
        <v>81</v>
      </c>
      <c r="F11272" t="s">
        <v>4937</v>
      </c>
      <c r="G11272">
        <v>0</v>
      </c>
      <c r="H11272">
        <v>14</v>
      </c>
      <c r="I11272">
        <v>1</v>
      </c>
      <c r="J11272">
        <v>12</v>
      </c>
      <c r="K11272">
        <v>0</v>
      </c>
      <c r="L11272">
        <v>1</v>
      </c>
      <c r="M11272">
        <v>0</v>
      </c>
      <c r="N11272">
        <v>0</v>
      </c>
      <c r="O11272">
        <v>0</v>
      </c>
      <c r="P11272">
        <v>0</v>
      </c>
      <c r="Q11272">
        <v>0</v>
      </c>
    </row>
    <row r="11273" spans="1:17" x14ac:dyDescent="0.2">
      <c r="A11273" t="s">
        <v>29011</v>
      </c>
      <c r="B11273" t="s">
        <v>89</v>
      </c>
      <c r="C11273" t="s">
        <v>164</v>
      </c>
      <c r="D11273" t="s">
        <v>17736</v>
      </c>
      <c r="E11273" t="s">
        <v>81</v>
      </c>
      <c r="F11273" t="s">
        <v>4939</v>
      </c>
      <c r="G11273">
        <v>0</v>
      </c>
      <c r="H11273">
        <v>0</v>
      </c>
      <c r="I11273">
        <v>0</v>
      </c>
      <c r="J11273">
        <v>0</v>
      </c>
      <c r="K11273">
        <v>0</v>
      </c>
      <c r="L11273">
        <v>0</v>
      </c>
      <c r="M11273">
        <v>14</v>
      </c>
      <c r="N11273">
        <v>0</v>
      </c>
      <c r="O11273">
        <v>0</v>
      </c>
      <c r="P11273">
        <v>0</v>
      </c>
      <c r="Q11273">
        <v>0</v>
      </c>
    </row>
    <row r="11274" spans="1:17" x14ac:dyDescent="0.2">
      <c r="A11274" t="s">
        <v>29012</v>
      </c>
      <c r="B11274" t="s">
        <v>89</v>
      </c>
      <c r="C11274" t="s">
        <v>164</v>
      </c>
      <c r="D11274" t="s">
        <v>17736</v>
      </c>
      <c r="E11274" t="s">
        <v>81</v>
      </c>
      <c r="F11274" t="s">
        <v>4941</v>
      </c>
      <c r="G11274">
        <v>0</v>
      </c>
      <c r="H11274">
        <v>14</v>
      </c>
      <c r="I11274">
        <v>1</v>
      </c>
      <c r="J11274">
        <v>12</v>
      </c>
      <c r="K11274">
        <v>0</v>
      </c>
      <c r="L11274">
        <v>1</v>
      </c>
      <c r="M11274">
        <v>0</v>
      </c>
      <c r="N11274">
        <v>0</v>
      </c>
      <c r="O11274">
        <v>0</v>
      </c>
      <c r="P11274">
        <v>0</v>
      </c>
      <c r="Q11274">
        <v>0</v>
      </c>
    </row>
    <row r="11275" spans="1:17" x14ac:dyDescent="0.2">
      <c r="A11275" t="s">
        <v>29013</v>
      </c>
      <c r="B11275" t="s">
        <v>89</v>
      </c>
      <c r="C11275" t="s">
        <v>164</v>
      </c>
      <c r="D11275" t="s">
        <v>17736</v>
      </c>
      <c r="E11275" t="s">
        <v>81</v>
      </c>
      <c r="F11275" t="s">
        <v>4943</v>
      </c>
      <c r="G11275">
        <v>0</v>
      </c>
      <c r="H11275">
        <v>0</v>
      </c>
      <c r="I11275">
        <v>0</v>
      </c>
      <c r="J11275">
        <v>0</v>
      </c>
      <c r="K11275">
        <v>0</v>
      </c>
      <c r="L11275">
        <v>0</v>
      </c>
      <c r="M11275">
        <v>14</v>
      </c>
      <c r="N11275">
        <v>0</v>
      </c>
      <c r="O11275">
        <v>0</v>
      </c>
      <c r="P11275">
        <v>0</v>
      </c>
      <c r="Q11275">
        <v>0</v>
      </c>
    </row>
    <row r="11276" spans="1:17" x14ac:dyDescent="0.2">
      <c r="A11276" t="s">
        <v>29014</v>
      </c>
      <c r="B11276" t="s">
        <v>89</v>
      </c>
      <c r="C11276" t="s">
        <v>164</v>
      </c>
      <c r="D11276" t="s">
        <v>17736</v>
      </c>
      <c r="E11276" t="s">
        <v>81</v>
      </c>
      <c r="F11276" t="s">
        <v>4925</v>
      </c>
      <c r="G11276">
        <v>0</v>
      </c>
      <c r="H11276">
        <v>0</v>
      </c>
      <c r="I11276">
        <v>0</v>
      </c>
      <c r="J11276">
        <v>0</v>
      </c>
      <c r="K11276">
        <v>0</v>
      </c>
      <c r="L11276">
        <v>0</v>
      </c>
      <c r="M11276">
        <v>0</v>
      </c>
      <c r="N11276">
        <v>10</v>
      </c>
      <c r="O11276">
        <v>9</v>
      </c>
      <c r="P11276">
        <v>1</v>
      </c>
      <c r="Q11276">
        <v>0</v>
      </c>
    </row>
    <row r="11277" spans="1:17" x14ac:dyDescent="0.2">
      <c r="A11277" t="s">
        <v>29015</v>
      </c>
      <c r="B11277" t="s">
        <v>89</v>
      </c>
      <c r="C11277" t="s">
        <v>164</v>
      </c>
      <c r="D11277" t="s">
        <v>17736</v>
      </c>
      <c r="E11277" t="s">
        <v>81</v>
      </c>
      <c r="F11277" t="s">
        <v>4927</v>
      </c>
      <c r="G11277">
        <v>0</v>
      </c>
      <c r="H11277">
        <v>0</v>
      </c>
      <c r="I11277">
        <v>0</v>
      </c>
      <c r="J11277">
        <v>0</v>
      </c>
      <c r="K11277">
        <v>0</v>
      </c>
      <c r="L11277">
        <v>0</v>
      </c>
      <c r="M11277">
        <v>0</v>
      </c>
      <c r="N11277">
        <v>8</v>
      </c>
      <c r="O11277">
        <v>8</v>
      </c>
      <c r="P11277">
        <v>0</v>
      </c>
      <c r="Q11277">
        <v>0</v>
      </c>
    </row>
    <row r="11278" spans="1:17" x14ac:dyDescent="0.2">
      <c r="A11278" t="s">
        <v>29016</v>
      </c>
      <c r="B11278" t="s">
        <v>89</v>
      </c>
      <c r="C11278" t="s">
        <v>164</v>
      </c>
      <c r="D11278" t="s">
        <v>17736</v>
      </c>
      <c r="E11278" t="s">
        <v>81</v>
      </c>
      <c r="F11278" t="s">
        <v>17734</v>
      </c>
      <c r="G11278">
        <v>14</v>
      </c>
      <c r="H11278">
        <v>0</v>
      </c>
      <c r="I11278">
        <v>0</v>
      </c>
      <c r="J11278">
        <v>0</v>
      </c>
      <c r="K11278">
        <v>0</v>
      </c>
      <c r="L11278">
        <v>0</v>
      </c>
      <c r="M11278">
        <v>0</v>
      </c>
      <c r="N11278">
        <v>0</v>
      </c>
      <c r="O11278">
        <v>0</v>
      </c>
      <c r="P11278">
        <v>0</v>
      </c>
      <c r="Q11278">
        <v>0</v>
      </c>
    </row>
    <row r="11279" spans="1:17" x14ac:dyDescent="0.2">
      <c r="A11279" t="s">
        <v>29017</v>
      </c>
      <c r="B11279" t="s">
        <v>89</v>
      </c>
      <c r="C11279" t="s">
        <v>164</v>
      </c>
      <c r="D11279" t="s">
        <v>17754</v>
      </c>
      <c r="E11279" t="s">
        <v>83</v>
      </c>
      <c r="F11279" t="s">
        <v>17734</v>
      </c>
      <c r="G11279">
        <v>2</v>
      </c>
      <c r="H11279">
        <v>0</v>
      </c>
      <c r="I11279">
        <v>0</v>
      </c>
      <c r="J11279">
        <v>0</v>
      </c>
      <c r="K11279">
        <v>0</v>
      </c>
      <c r="L11279">
        <v>0</v>
      </c>
      <c r="M11279">
        <v>0</v>
      </c>
      <c r="N11279">
        <v>0</v>
      </c>
      <c r="O11279">
        <v>0</v>
      </c>
      <c r="P11279">
        <v>0</v>
      </c>
      <c r="Q11279">
        <v>0</v>
      </c>
    </row>
    <row r="11280" spans="1:17" x14ac:dyDescent="0.2">
      <c r="A11280" t="s">
        <v>29018</v>
      </c>
      <c r="B11280" t="s">
        <v>89</v>
      </c>
      <c r="C11280" t="s">
        <v>165</v>
      </c>
      <c r="D11280" t="s">
        <v>17768</v>
      </c>
      <c r="E11280" t="s">
        <v>83</v>
      </c>
      <c r="F11280" t="s">
        <v>17734</v>
      </c>
      <c r="G11280">
        <v>1</v>
      </c>
      <c r="H11280">
        <v>0</v>
      </c>
      <c r="I11280">
        <v>0</v>
      </c>
      <c r="J11280">
        <v>0</v>
      </c>
      <c r="K11280">
        <v>0</v>
      </c>
      <c r="L11280">
        <v>0</v>
      </c>
      <c r="M11280">
        <v>0</v>
      </c>
      <c r="N11280">
        <v>0</v>
      </c>
      <c r="O11280">
        <v>0</v>
      </c>
      <c r="P11280">
        <v>0</v>
      </c>
      <c r="Q11280">
        <v>0</v>
      </c>
    </row>
    <row r="11281" spans="1:17" x14ac:dyDescent="0.2">
      <c r="A11281" t="s">
        <v>29019</v>
      </c>
      <c r="B11281" t="s">
        <v>89</v>
      </c>
      <c r="C11281" t="s">
        <v>165</v>
      </c>
      <c r="D11281" t="s">
        <v>17736</v>
      </c>
      <c r="E11281" t="s">
        <v>83</v>
      </c>
      <c r="F11281" t="s">
        <v>4929</v>
      </c>
      <c r="G11281">
        <v>0</v>
      </c>
      <c r="H11281">
        <v>5</v>
      </c>
      <c r="I11281">
        <v>1</v>
      </c>
      <c r="J11281">
        <v>4</v>
      </c>
      <c r="K11281">
        <v>0</v>
      </c>
      <c r="L11281">
        <v>0</v>
      </c>
      <c r="M11281">
        <v>0</v>
      </c>
      <c r="N11281">
        <v>0</v>
      </c>
      <c r="O11281">
        <v>0</v>
      </c>
      <c r="P11281">
        <v>0</v>
      </c>
      <c r="Q11281">
        <v>0</v>
      </c>
    </row>
    <row r="11282" spans="1:17" x14ac:dyDescent="0.2">
      <c r="A11282" t="s">
        <v>29020</v>
      </c>
      <c r="B11282" t="s">
        <v>89</v>
      </c>
      <c r="C11282" t="s">
        <v>165</v>
      </c>
      <c r="D11282" t="s">
        <v>17736</v>
      </c>
      <c r="E11282" t="s">
        <v>83</v>
      </c>
      <c r="F11282" t="s">
        <v>4931</v>
      </c>
      <c r="G11282">
        <v>0</v>
      </c>
      <c r="H11282">
        <v>5</v>
      </c>
      <c r="I11282">
        <v>1</v>
      </c>
      <c r="J11282">
        <v>4</v>
      </c>
      <c r="K11282">
        <v>0</v>
      </c>
      <c r="L11282">
        <v>0</v>
      </c>
      <c r="M11282">
        <v>0</v>
      </c>
      <c r="N11282">
        <v>0</v>
      </c>
      <c r="O11282">
        <v>0</v>
      </c>
      <c r="P11282">
        <v>0</v>
      </c>
      <c r="Q11282">
        <v>0</v>
      </c>
    </row>
    <row r="11283" spans="1:17" x14ac:dyDescent="0.2">
      <c r="A11283" t="s">
        <v>29021</v>
      </c>
      <c r="B11283" t="s">
        <v>89</v>
      </c>
      <c r="C11283" t="s">
        <v>165</v>
      </c>
      <c r="D11283" t="s">
        <v>17736</v>
      </c>
      <c r="E11283" t="s">
        <v>83</v>
      </c>
      <c r="F11283" t="s">
        <v>4933</v>
      </c>
      <c r="G11283">
        <v>0</v>
      </c>
      <c r="H11283">
        <v>0</v>
      </c>
      <c r="I11283">
        <v>0</v>
      </c>
      <c r="J11283">
        <v>0</v>
      </c>
      <c r="K11283">
        <v>0</v>
      </c>
      <c r="L11283">
        <v>0</v>
      </c>
      <c r="M11283">
        <v>5</v>
      </c>
      <c r="N11283">
        <v>0</v>
      </c>
      <c r="O11283">
        <v>0</v>
      </c>
      <c r="P11283">
        <v>0</v>
      </c>
      <c r="Q11283">
        <v>0</v>
      </c>
    </row>
    <row r="11284" spans="1:17" x14ac:dyDescent="0.2">
      <c r="A11284" t="s">
        <v>29022</v>
      </c>
      <c r="B11284" t="s">
        <v>89</v>
      </c>
      <c r="C11284" t="s">
        <v>165</v>
      </c>
      <c r="D11284" t="s">
        <v>17736</v>
      </c>
      <c r="E11284" t="s">
        <v>83</v>
      </c>
      <c r="F11284" t="s">
        <v>4935</v>
      </c>
      <c r="G11284">
        <v>0</v>
      </c>
      <c r="H11284">
        <v>5</v>
      </c>
      <c r="I11284">
        <v>1</v>
      </c>
      <c r="J11284">
        <v>4</v>
      </c>
      <c r="K11284">
        <v>0</v>
      </c>
      <c r="L11284">
        <v>0</v>
      </c>
      <c r="M11284">
        <v>0</v>
      </c>
      <c r="N11284">
        <v>0</v>
      </c>
      <c r="O11284">
        <v>0</v>
      </c>
      <c r="P11284">
        <v>0</v>
      </c>
      <c r="Q11284">
        <v>0</v>
      </c>
    </row>
    <row r="11285" spans="1:17" x14ac:dyDescent="0.2">
      <c r="A11285" t="s">
        <v>29023</v>
      </c>
      <c r="B11285" t="s">
        <v>89</v>
      </c>
      <c r="C11285" t="s">
        <v>165</v>
      </c>
      <c r="D11285" t="s">
        <v>17736</v>
      </c>
      <c r="E11285" t="s">
        <v>83</v>
      </c>
      <c r="F11285" t="s">
        <v>4937</v>
      </c>
      <c r="G11285">
        <v>0</v>
      </c>
      <c r="H11285">
        <v>5</v>
      </c>
      <c r="I11285">
        <v>1</v>
      </c>
      <c r="J11285">
        <v>4</v>
      </c>
      <c r="K11285">
        <v>0</v>
      </c>
      <c r="L11285">
        <v>0</v>
      </c>
      <c r="M11285">
        <v>0</v>
      </c>
      <c r="N11285">
        <v>0</v>
      </c>
      <c r="O11285">
        <v>0</v>
      </c>
      <c r="P11285">
        <v>0</v>
      </c>
      <c r="Q11285">
        <v>0</v>
      </c>
    </row>
    <row r="11286" spans="1:17" x14ac:dyDescent="0.2">
      <c r="A11286" t="s">
        <v>29024</v>
      </c>
      <c r="B11286" t="s">
        <v>89</v>
      </c>
      <c r="C11286" t="s">
        <v>165</v>
      </c>
      <c r="D11286" t="s">
        <v>17736</v>
      </c>
      <c r="E11286" t="s">
        <v>83</v>
      </c>
      <c r="F11286" t="s">
        <v>4939</v>
      </c>
      <c r="G11286">
        <v>0</v>
      </c>
      <c r="H11286">
        <v>0</v>
      </c>
      <c r="I11286">
        <v>0</v>
      </c>
      <c r="J11286">
        <v>0</v>
      </c>
      <c r="K11286">
        <v>0</v>
      </c>
      <c r="L11286">
        <v>0</v>
      </c>
      <c r="M11286">
        <v>5</v>
      </c>
      <c r="N11286">
        <v>0</v>
      </c>
      <c r="O11286">
        <v>0</v>
      </c>
      <c r="P11286">
        <v>0</v>
      </c>
      <c r="Q11286">
        <v>0</v>
      </c>
    </row>
    <row r="11287" spans="1:17" x14ac:dyDescent="0.2">
      <c r="A11287" t="s">
        <v>29025</v>
      </c>
      <c r="B11287" t="s">
        <v>89</v>
      </c>
      <c r="C11287" t="s">
        <v>165</v>
      </c>
      <c r="D11287" t="s">
        <v>17736</v>
      </c>
      <c r="E11287" t="s">
        <v>83</v>
      </c>
      <c r="F11287" t="s">
        <v>4941</v>
      </c>
      <c r="G11287">
        <v>0</v>
      </c>
      <c r="H11287">
        <v>5</v>
      </c>
      <c r="I11287">
        <v>1</v>
      </c>
      <c r="J11287">
        <v>4</v>
      </c>
      <c r="K11287">
        <v>0</v>
      </c>
      <c r="L11287">
        <v>0</v>
      </c>
      <c r="M11287">
        <v>0</v>
      </c>
      <c r="N11287">
        <v>0</v>
      </c>
      <c r="O11287">
        <v>0</v>
      </c>
      <c r="P11287">
        <v>0</v>
      </c>
      <c r="Q11287">
        <v>0</v>
      </c>
    </row>
    <row r="11288" spans="1:17" x14ac:dyDescent="0.2">
      <c r="A11288" t="s">
        <v>29026</v>
      </c>
      <c r="B11288" t="s">
        <v>89</v>
      </c>
      <c r="C11288" t="s">
        <v>165</v>
      </c>
      <c r="D11288" t="s">
        <v>17736</v>
      </c>
      <c r="E11288" t="s">
        <v>83</v>
      </c>
      <c r="F11288" t="s">
        <v>4943</v>
      </c>
      <c r="G11288">
        <v>0</v>
      </c>
      <c r="H11288">
        <v>0</v>
      </c>
      <c r="I11288">
        <v>0</v>
      </c>
      <c r="J11288">
        <v>0</v>
      </c>
      <c r="K11288">
        <v>0</v>
      </c>
      <c r="L11288">
        <v>0</v>
      </c>
      <c r="M11288">
        <v>5</v>
      </c>
      <c r="N11288">
        <v>0</v>
      </c>
      <c r="O11288">
        <v>0</v>
      </c>
      <c r="P11288">
        <v>0</v>
      </c>
      <c r="Q11288">
        <v>0</v>
      </c>
    </row>
    <row r="11289" spans="1:17" x14ac:dyDescent="0.2">
      <c r="A11289" t="s">
        <v>29027</v>
      </c>
      <c r="B11289" t="s">
        <v>89</v>
      </c>
      <c r="C11289" t="s">
        <v>165</v>
      </c>
      <c r="D11289" t="s">
        <v>17736</v>
      </c>
      <c r="E11289" t="s">
        <v>83</v>
      </c>
      <c r="F11289" t="s">
        <v>4925</v>
      </c>
      <c r="G11289">
        <v>0</v>
      </c>
      <c r="H11289">
        <v>0</v>
      </c>
      <c r="I11289">
        <v>0</v>
      </c>
      <c r="J11289">
        <v>0</v>
      </c>
      <c r="K11289">
        <v>0</v>
      </c>
      <c r="L11289">
        <v>0</v>
      </c>
      <c r="M11289">
        <v>0</v>
      </c>
      <c r="N11289">
        <v>3</v>
      </c>
      <c r="O11289">
        <v>3</v>
      </c>
      <c r="P11289">
        <v>0</v>
      </c>
      <c r="Q11289">
        <v>0</v>
      </c>
    </row>
    <row r="11290" spans="1:17" x14ac:dyDescent="0.2">
      <c r="A11290" t="s">
        <v>29028</v>
      </c>
      <c r="B11290" t="s">
        <v>89</v>
      </c>
      <c r="C11290" t="s">
        <v>165</v>
      </c>
      <c r="D11290" t="s">
        <v>17736</v>
      </c>
      <c r="E11290" t="s">
        <v>83</v>
      </c>
      <c r="F11290" t="s">
        <v>4927</v>
      </c>
      <c r="G11290">
        <v>0</v>
      </c>
      <c r="H11290">
        <v>0</v>
      </c>
      <c r="I11290">
        <v>0</v>
      </c>
      <c r="J11290">
        <v>0</v>
      </c>
      <c r="K11290">
        <v>0</v>
      </c>
      <c r="L11290">
        <v>0</v>
      </c>
      <c r="M11290">
        <v>0</v>
      </c>
      <c r="N11290">
        <v>3</v>
      </c>
      <c r="O11290">
        <v>3</v>
      </c>
      <c r="P11290">
        <v>0</v>
      </c>
      <c r="Q11290">
        <v>0</v>
      </c>
    </row>
    <row r="11291" spans="1:17" x14ac:dyDescent="0.2">
      <c r="A11291" t="s">
        <v>29029</v>
      </c>
      <c r="B11291" t="s">
        <v>89</v>
      </c>
      <c r="C11291" t="s">
        <v>229</v>
      </c>
      <c r="D11291" t="s">
        <v>17736</v>
      </c>
      <c r="E11291" t="s">
        <v>83</v>
      </c>
      <c r="F11291" t="s">
        <v>4933</v>
      </c>
      <c r="G11291">
        <v>0</v>
      </c>
      <c r="H11291">
        <v>0</v>
      </c>
      <c r="I11291">
        <v>0</v>
      </c>
      <c r="J11291">
        <v>0</v>
      </c>
      <c r="K11291">
        <v>0</v>
      </c>
      <c r="L11291">
        <v>0</v>
      </c>
      <c r="M11291">
        <v>5</v>
      </c>
      <c r="N11291">
        <v>0</v>
      </c>
      <c r="O11291">
        <v>0</v>
      </c>
      <c r="P11291">
        <v>0</v>
      </c>
      <c r="Q11291">
        <v>0</v>
      </c>
    </row>
    <row r="11292" spans="1:17" x14ac:dyDescent="0.2">
      <c r="A11292" t="s">
        <v>29030</v>
      </c>
      <c r="B11292" t="s">
        <v>89</v>
      </c>
      <c r="C11292" t="s">
        <v>229</v>
      </c>
      <c r="D11292" t="s">
        <v>17736</v>
      </c>
      <c r="E11292" t="s">
        <v>83</v>
      </c>
      <c r="F11292" t="s">
        <v>4935</v>
      </c>
      <c r="G11292">
        <v>0</v>
      </c>
      <c r="H11292">
        <v>5</v>
      </c>
      <c r="I11292">
        <v>4</v>
      </c>
      <c r="J11292">
        <v>1</v>
      </c>
      <c r="K11292">
        <v>0</v>
      </c>
      <c r="L11292">
        <v>0</v>
      </c>
      <c r="M11292">
        <v>0</v>
      </c>
      <c r="N11292">
        <v>0</v>
      </c>
      <c r="O11292">
        <v>0</v>
      </c>
      <c r="P11292">
        <v>0</v>
      </c>
      <c r="Q11292">
        <v>0</v>
      </c>
    </row>
    <row r="11293" spans="1:17" x14ac:dyDescent="0.2">
      <c r="A11293" t="s">
        <v>29031</v>
      </c>
      <c r="B11293" t="s">
        <v>89</v>
      </c>
      <c r="C11293" t="s">
        <v>229</v>
      </c>
      <c r="D11293" t="s">
        <v>17736</v>
      </c>
      <c r="E11293" t="s">
        <v>83</v>
      </c>
      <c r="F11293" t="s">
        <v>4937</v>
      </c>
      <c r="G11293">
        <v>0</v>
      </c>
      <c r="H11293">
        <v>5</v>
      </c>
      <c r="I11293">
        <v>4</v>
      </c>
      <c r="J11293">
        <v>1</v>
      </c>
      <c r="K11293">
        <v>0</v>
      </c>
      <c r="L11293">
        <v>0</v>
      </c>
      <c r="M11293">
        <v>0</v>
      </c>
      <c r="N11293">
        <v>0</v>
      </c>
      <c r="O11293">
        <v>0</v>
      </c>
      <c r="P11293">
        <v>0</v>
      </c>
      <c r="Q11293">
        <v>0</v>
      </c>
    </row>
    <row r="11294" spans="1:17" x14ac:dyDescent="0.2">
      <c r="A11294" t="s">
        <v>29032</v>
      </c>
      <c r="B11294" t="s">
        <v>89</v>
      </c>
      <c r="C11294" t="s">
        <v>229</v>
      </c>
      <c r="D11294" t="s">
        <v>17736</v>
      </c>
      <c r="E11294" t="s">
        <v>83</v>
      </c>
      <c r="F11294" t="s">
        <v>4939</v>
      </c>
      <c r="G11294">
        <v>0</v>
      </c>
      <c r="H11294">
        <v>0</v>
      </c>
      <c r="I11294">
        <v>0</v>
      </c>
      <c r="J11294">
        <v>0</v>
      </c>
      <c r="K11294">
        <v>0</v>
      </c>
      <c r="L11294">
        <v>0</v>
      </c>
      <c r="M11294">
        <v>5</v>
      </c>
      <c r="N11294">
        <v>0</v>
      </c>
      <c r="O11294">
        <v>0</v>
      </c>
      <c r="P11294">
        <v>0</v>
      </c>
      <c r="Q11294">
        <v>0</v>
      </c>
    </row>
    <row r="11295" spans="1:17" x14ac:dyDescent="0.2">
      <c r="A11295" t="s">
        <v>29033</v>
      </c>
      <c r="B11295" t="s">
        <v>89</v>
      </c>
      <c r="C11295" t="s">
        <v>229</v>
      </c>
      <c r="D11295" t="s">
        <v>17736</v>
      </c>
      <c r="E11295" t="s">
        <v>83</v>
      </c>
      <c r="F11295" t="s">
        <v>4941</v>
      </c>
      <c r="G11295">
        <v>0</v>
      </c>
      <c r="H11295">
        <v>5</v>
      </c>
      <c r="I11295">
        <v>4</v>
      </c>
      <c r="J11295">
        <v>1</v>
      </c>
      <c r="K11295">
        <v>0</v>
      </c>
      <c r="L11295">
        <v>0</v>
      </c>
      <c r="M11295">
        <v>0</v>
      </c>
      <c r="N11295">
        <v>0</v>
      </c>
      <c r="O11295">
        <v>0</v>
      </c>
      <c r="P11295">
        <v>0</v>
      </c>
      <c r="Q11295">
        <v>0</v>
      </c>
    </row>
    <row r="11296" spans="1:17" x14ac:dyDescent="0.2">
      <c r="A11296" t="s">
        <v>29034</v>
      </c>
      <c r="B11296" t="s">
        <v>89</v>
      </c>
      <c r="C11296" t="s">
        <v>229</v>
      </c>
      <c r="D11296" t="s">
        <v>17736</v>
      </c>
      <c r="E11296" t="s">
        <v>83</v>
      </c>
      <c r="F11296" t="s">
        <v>4943</v>
      </c>
      <c r="G11296">
        <v>0</v>
      </c>
      <c r="H11296">
        <v>0</v>
      </c>
      <c r="I11296">
        <v>0</v>
      </c>
      <c r="J11296">
        <v>0</v>
      </c>
      <c r="K11296">
        <v>0</v>
      </c>
      <c r="L11296">
        <v>0</v>
      </c>
      <c r="M11296">
        <v>5</v>
      </c>
      <c r="N11296">
        <v>0</v>
      </c>
      <c r="O11296">
        <v>0</v>
      </c>
      <c r="P11296">
        <v>0</v>
      </c>
      <c r="Q11296">
        <v>0</v>
      </c>
    </row>
    <row r="11297" spans="1:17" x14ac:dyDescent="0.2">
      <c r="A11297" t="s">
        <v>29035</v>
      </c>
      <c r="B11297" t="s">
        <v>89</v>
      </c>
      <c r="C11297" t="s">
        <v>229</v>
      </c>
      <c r="D11297" t="s">
        <v>17736</v>
      </c>
      <c r="E11297" t="s">
        <v>83</v>
      </c>
      <c r="F11297" t="s">
        <v>4925</v>
      </c>
      <c r="G11297">
        <v>0</v>
      </c>
      <c r="H11297">
        <v>0</v>
      </c>
      <c r="I11297">
        <v>0</v>
      </c>
      <c r="J11297">
        <v>0</v>
      </c>
      <c r="K11297">
        <v>0</v>
      </c>
      <c r="L11297">
        <v>0</v>
      </c>
      <c r="M11297">
        <v>0</v>
      </c>
      <c r="N11297">
        <v>4</v>
      </c>
      <c r="O11297">
        <v>4</v>
      </c>
      <c r="P11297">
        <v>0</v>
      </c>
      <c r="Q11297">
        <v>0</v>
      </c>
    </row>
    <row r="11298" spans="1:17" x14ac:dyDescent="0.2">
      <c r="A11298" t="s">
        <v>29036</v>
      </c>
      <c r="B11298" t="s">
        <v>89</v>
      </c>
      <c r="C11298" t="s">
        <v>229</v>
      </c>
      <c r="D11298" t="s">
        <v>17736</v>
      </c>
      <c r="E11298" t="s">
        <v>83</v>
      </c>
      <c r="F11298" t="s">
        <v>4927</v>
      </c>
      <c r="G11298">
        <v>0</v>
      </c>
      <c r="H11298">
        <v>0</v>
      </c>
      <c r="I11298">
        <v>0</v>
      </c>
      <c r="J11298">
        <v>0</v>
      </c>
      <c r="K11298">
        <v>0</v>
      </c>
      <c r="L11298">
        <v>0</v>
      </c>
      <c r="M11298">
        <v>0</v>
      </c>
      <c r="N11298">
        <v>2</v>
      </c>
      <c r="O11298">
        <v>2</v>
      </c>
      <c r="P11298">
        <v>0</v>
      </c>
      <c r="Q11298">
        <v>0</v>
      </c>
    </row>
    <row r="11299" spans="1:17" x14ac:dyDescent="0.2">
      <c r="A11299" t="s">
        <v>29037</v>
      </c>
      <c r="B11299" t="s">
        <v>89</v>
      </c>
      <c r="C11299" t="s">
        <v>229</v>
      </c>
      <c r="D11299" t="s">
        <v>17736</v>
      </c>
      <c r="E11299" t="s">
        <v>83</v>
      </c>
      <c r="F11299" t="s">
        <v>17734</v>
      </c>
      <c r="G11299">
        <v>5</v>
      </c>
      <c r="H11299">
        <v>0</v>
      </c>
      <c r="I11299">
        <v>0</v>
      </c>
      <c r="J11299">
        <v>0</v>
      </c>
      <c r="K11299">
        <v>0</v>
      </c>
      <c r="L11299">
        <v>0</v>
      </c>
      <c r="M11299">
        <v>0</v>
      </c>
      <c r="N11299">
        <v>0</v>
      </c>
      <c r="O11299">
        <v>0</v>
      </c>
      <c r="P11299">
        <v>0</v>
      </c>
      <c r="Q11299">
        <v>0</v>
      </c>
    </row>
    <row r="11300" spans="1:17" x14ac:dyDescent="0.2">
      <c r="A11300" t="s">
        <v>29038</v>
      </c>
      <c r="B11300" t="s">
        <v>89</v>
      </c>
      <c r="C11300" t="s">
        <v>229</v>
      </c>
      <c r="D11300" t="s">
        <v>17736</v>
      </c>
      <c r="E11300" t="s">
        <v>81</v>
      </c>
      <c r="F11300" t="s">
        <v>4929</v>
      </c>
      <c r="G11300">
        <v>0</v>
      </c>
      <c r="H11300">
        <v>4</v>
      </c>
      <c r="I11300">
        <v>0</v>
      </c>
      <c r="J11300">
        <v>0</v>
      </c>
      <c r="K11300">
        <v>4</v>
      </c>
      <c r="L11300">
        <v>0</v>
      </c>
      <c r="M11300">
        <v>0</v>
      </c>
      <c r="N11300">
        <v>0</v>
      </c>
      <c r="O11300">
        <v>0</v>
      </c>
      <c r="P11300">
        <v>0</v>
      </c>
      <c r="Q11300">
        <v>0</v>
      </c>
    </row>
    <row r="11301" spans="1:17" x14ac:dyDescent="0.2">
      <c r="A11301" t="s">
        <v>29039</v>
      </c>
      <c r="B11301" t="s">
        <v>89</v>
      </c>
      <c r="C11301" t="s">
        <v>229</v>
      </c>
      <c r="D11301" t="s">
        <v>17736</v>
      </c>
      <c r="E11301" t="s">
        <v>81</v>
      </c>
      <c r="F11301" t="s">
        <v>4931</v>
      </c>
      <c r="G11301">
        <v>0</v>
      </c>
      <c r="H11301">
        <v>4</v>
      </c>
      <c r="I11301">
        <v>0</v>
      </c>
      <c r="J11301">
        <v>0</v>
      </c>
      <c r="K11301">
        <v>3</v>
      </c>
      <c r="L11301">
        <v>1</v>
      </c>
      <c r="M11301">
        <v>0</v>
      </c>
      <c r="N11301">
        <v>0</v>
      </c>
      <c r="O11301">
        <v>0</v>
      </c>
      <c r="P11301">
        <v>0</v>
      </c>
      <c r="Q11301">
        <v>0</v>
      </c>
    </row>
    <row r="11302" spans="1:17" x14ac:dyDescent="0.2">
      <c r="A11302" t="s">
        <v>29040</v>
      </c>
      <c r="B11302" t="s">
        <v>89</v>
      </c>
      <c r="C11302" t="s">
        <v>229</v>
      </c>
      <c r="D11302" t="s">
        <v>17736</v>
      </c>
      <c r="E11302" t="s">
        <v>81</v>
      </c>
      <c r="F11302" t="s">
        <v>4933</v>
      </c>
      <c r="G11302">
        <v>0</v>
      </c>
      <c r="H11302">
        <v>0</v>
      </c>
      <c r="I11302">
        <v>0</v>
      </c>
      <c r="J11302">
        <v>0</v>
      </c>
      <c r="K11302">
        <v>0</v>
      </c>
      <c r="L11302">
        <v>0</v>
      </c>
      <c r="M11302">
        <v>4</v>
      </c>
      <c r="N11302">
        <v>0</v>
      </c>
      <c r="O11302">
        <v>0</v>
      </c>
      <c r="P11302">
        <v>0</v>
      </c>
      <c r="Q11302">
        <v>0</v>
      </c>
    </row>
    <row r="11303" spans="1:17" x14ac:dyDescent="0.2">
      <c r="A11303" t="s">
        <v>29041</v>
      </c>
      <c r="B11303" t="s">
        <v>89</v>
      </c>
      <c r="C11303" t="s">
        <v>229</v>
      </c>
      <c r="D11303" t="s">
        <v>17736</v>
      </c>
      <c r="E11303" t="s">
        <v>81</v>
      </c>
      <c r="F11303" t="s">
        <v>4935</v>
      </c>
      <c r="G11303">
        <v>0</v>
      </c>
      <c r="H11303">
        <v>4</v>
      </c>
      <c r="I11303">
        <v>0</v>
      </c>
      <c r="J11303">
        <v>0</v>
      </c>
      <c r="K11303">
        <v>3</v>
      </c>
      <c r="L11303">
        <v>1</v>
      </c>
      <c r="M11303">
        <v>0</v>
      </c>
      <c r="N11303">
        <v>0</v>
      </c>
      <c r="O11303">
        <v>0</v>
      </c>
      <c r="P11303">
        <v>0</v>
      </c>
      <c r="Q11303">
        <v>0</v>
      </c>
    </row>
    <row r="11304" spans="1:17" x14ac:dyDescent="0.2">
      <c r="A11304" t="s">
        <v>29042</v>
      </c>
      <c r="B11304" t="s">
        <v>89</v>
      </c>
      <c r="C11304" t="s">
        <v>229</v>
      </c>
      <c r="D11304" t="s">
        <v>17736</v>
      </c>
      <c r="E11304" t="s">
        <v>81</v>
      </c>
      <c r="F11304" t="s">
        <v>4937</v>
      </c>
      <c r="G11304">
        <v>0</v>
      </c>
      <c r="H11304">
        <v>4</v>
      </c>
      <c r="I11304">
        <v>0</v>
      </c>
      <c r="J11304">
        <v>0</v>
      </c>
      <c r="K11304">
        <v>3</v>
      </c>
      <c r="L11304">
        <v>1</v>
      </c>
      <c r="M11304">
        <v>0</v>
      </c>
      <c r="N11304">
        <v>0</v>
      </c>
      <c r="O11304">
        <v>0</v>
      </c>
      <c r="P11304">
        <v>0</v>
      </c>
      <c r="Q11304">
        <v>0</v>
      </c>
    </row>
    <row r="11305" spans="1:17" x14ac:dyDescent="0.2">
      <c r="A11305" t="s">
        <v>29043</v>
      </c>
      <c r="B11305" t="s">
        <v>89</v>
      </c>
      <c r="C11305" t="s">
        <v>229</v>
      </c>
      <c r="D11305" t="s">
        <v>17736</v>
      </c>
      <c r="E11305" t="s">
        <v>81</v>
      </c>
      <c r="F11305" t="s">
        <v>4939</v>
      </c>
      <c r="G11305">
        <v>0</v>
      </c>
      <c r="H11305">
        <v>0</v>
      </c>
      <c r="I11305">
        <v>0</v>
      </c>
      <c r="J11305">
        <v>0</v>
      </c>
      <c r="K11305">
        <v>0</v>
      </c>
      <c r="L11305">
        <v>0</v>
      </c>
      <c r="M11305">
        <v>4</v>
      </c>
      <c r="N11305">
        <v>0</v>
      </c>
      <c r="O11305">
        <v>0</v>
      </c>
      <c r="P11305">
        <v>0</v>
      </c>
      <c r="Q11305">
        <v>0</v>
      </c>
    </row>
    <row r="11306" spans="1:17" x14ac:dyDescent="0.2">
      <c r="A11306" t="s">
        <v>29044</v>
      </c>
      <c r="B11306" t="s">
        <v>89</v>
      </c>
      <c r="C11306" t="s">
        <v>229</v>
      </c>
      <c r="D11306" t="s">
        <v>17736</v>
      </c>
      <c r="E11306" t="s">
        <v>81</v>
      </c>
      <c r="F11306" t="s">
        <v>4941</v>
      </c>
      <c r="G11306">
        <v>0</v>
      </c>
      <c r="H11306">
        <v>4</v>
      </c>
      <c r="I11306">
        <v>0</v>
      </c>
      <c r="J11306">
        <v>0</v>
      </c>
      <c r="K11306">
        <v>4</v>
      </c>
      <c r="L11306">
        <v>0</v>
      </c>
      <c r="M11306">
        <v>0</v>
      </c>
      <c r="N11306">
        <v>0</v>
      </c>
      <c r="O11306">
        <v>0</v>
      </c>
      <c r="P11306">
        <v>0</v>
      </c>
      <c r="Q11306">
        <v>0</v>
      </c>
    </row>
    <row r="11307" spans="1:17" x14ac:dyDescent="0.2">
      <c r="A11307" t="s">
        <v>29045</v>
      </c>
      <c r="B11307" t="s">
        <v>89</v>
      </c>
      <c r="C11307" t="s">
        <v>229</v>
      </c>
      <c r="D11307" t="s">
        <v>17736</v>
      </c>
      <c r="E11307" t="s">
        <v>81</v>
      </c>
      <c r="F11307" t="s">
        <v>4943</v>
      </c>
      <c r="G11307">
        <v>0</v>
      </c>
      <c r="H11307">
        <v>0</v>
      </c>
      <c r="I11307">
        <v>0</v>
      </c>
      <c r="J11307">
        <v>0</v>
      </c>
      <c r="K11307">
        <v>0</v>
      </c>
      <c r="L11307">
        <v>0</v>
      </c>
      <c r="M11307">
        <v>4</v>
      </c>
      <c r="N11307">
        <v>0</v>
      </c>
      <c r="O11307">
        <v>0</v>
      </c>
      <c r="P11307">
        <v>0</v>
      </c>
      <c r="Q11307">
        <v>0</v>
      </c>
    </row>
    <row r="11308" spans="1:17" x14ac:dyDescent="0.2">
      <c r="A11308" t="s">
        <v>29046</v>
      </c>
      <c r="B11308" t="s">
        <v>89</v>
      </c>
      <c r="C11308" t="s">
        <v>229</v>
      </c>
      <c r="D11308" t="s">
        <v>17736</v>
      </c>
      <c r="E11308" t="s">
        <v>81</v>
      </c>
      <c r="F11308" t="s">
        <v>4925</v>
      </c>
      <c r="G11308">
        <v>0</v>
      </c>
      <c r="H11308">
        <v>0</v>
      </c>
      <c r="I11308">
        <v>0</v>
      </c>
      <c r="J11308">
        <v>0</v>
      </c>
      <c r="K11308">
        <v>0</v>
      </c>
      <c r="L11308">
        <v>0</v>
      </c>
      <c r="M11308">
        <v>0</v>
      </c>
      <c r="N11308">
        <v>2</v>
      </c>
      <c r="O11308">
        <v>2</v>
      </c>
      <c r="P11308">
        <v>0</v>
      </c>
      <c r="Q11308">
        <v>0</v>
      </c>
    </row>
    <row r="11309" spans="1:17" x14ac:dyDescent="0.2">
      <c r="A11309" t="s">
        <v>29047</v>
      </c>
      <c r="B11309" t="s">
        <v>89</v>
      </c>
      <c r="C11309" t="s">
        <v>229</v>
      </c>
      <c r="D11309" t="s">
        <v>17736</v>
      </c>
      <c r="E11309" t="s">
        <v>81</v>
      </c>
      <c r="F11309" t="s">
        <v>4927</v>
      </c>
      <c r="G11309">
        <v>0</v>
      </c>
      <c r="H11309">
        <v>0</v>
      </c>
      <c r="I11309">
        <v>0</v>
      </c>
      <c r="J11309">
        <v>0</v>
      </c>
      <c r="K11309">
        <v>0</v>
      </c>
      <c r="L11309">
        <v>0</v>
      </c>
      <c r="M11309">
        <v>0</v>
      </c>
      <c r="N11309">
        <v>2</v>
      </c>
      <c r="O11309">
        <v>2</v>
      </c>
      <c r="P11309">
        <v>0</v>
      </c>
      <c r="Q11309">
        <v>0</v>
      </c>
    </row>
    <row r="11310" spans="1:17" x14ac:dyDescent="0.2">
      <c r="A11310" t="s">
        <v>29048</v>
      </c>
      <c r="B11310" t="s">
        <v>89</v>
      </c>
      <c r="C11310" t="s">
        <v>229</v>
      </c>
      <c r="D11310" t="s">
        <v>17736</v>
      </c>
      <c r="E11310" t="s">
        <v>81</v>
      </c>
      <c r="F11310" t="s">
        <v>17734</v>
      </c>
      <c r="G11310">
        <v>4</v>
      </c>
      <c r="H11310">
        <v>0</v>
      </c>
      <c r="I11310">
        <v>0</v>
      </c>
      <c r="J11310">
        <v>0</v>
      </c>
      <c r="K11310">
        <v>0</v>
      </c>
      <c r="L11310">
        <v>0</v>
      </c>
      <c r="M11310">
        <v>0</v>
      </c>
      <c r="N11310">
        <v>0</v>
      </c>
      <c r="O11310">
        <v>0</v>
      </c>
      <c r="P11310">
        <v>0</v>
      </c>
      <c r="Q11310">
        <v>0</v>
      </c>
    </row>
    <row r="11311" spans="1:17" x14ac:dyDescent="0.2">
      <c r="A11311" t="s">
        <v>29049</v>
      </c>
      <c r="B11311" t="s">
        <v>89</v>
      </c>
      <c r="C11311" t="s">
        <v>230</v>
      </c>
      <c r="D11311" t="s">
        <v>17768</v>
      </c>
      <c r="E11311" t="s">
        <v>83</v>
      </c>
      <c r="F11311" t="s">
        <v>17734</v>
      </c>
      <c r="G11311">
        <v>2</v>
      </c>
      <c r="H11311">
        <v>0</v>
      </c>
      <c r="I11311">
        <v>0</v>
      </c>
      <c r="J11311">
        <v>0</v>
      </c>
      <c r="K11311">
        <v>0</v>
      </c>
      <c r="L11311">
        <v>0</v>
      </c>
      <c r="M11311">
        <v>0</v>
      </c>
      <c r="N11311">
        <v>0</v>
      </c>
      <c r="O11311">
        <v>0</v>
      </c>
      <c r="P11311">
        <v>0</v>
      </c>
      <c r="Q11311">
        <v>0</v>
      </c>
    </row>
    <row r="11312" spans="1:17" x14ac:dyDescent="0.2">
      <c r="A11312" t="s">
        <v>29050</v>
      </c>
      <c r="B11312" t="s">
        <v>89</v>
      </c>
      <c r="C11312" t="s">
        <v>230</v>
      </c>
      <c r="D11312" t="s">
        <v>17768</v>
      </c>
      <c r="E11312" t="s">
        <v>81</v>
      </c>
      <c r="F11312" t="s">
        <v>17734</v>
      </c>
      <c r="G11312">
        <v>5</v>
      </c>
      <c r="H11312">
        <v>0</v>
      </c>
      <c r="I11312">
        <v>0</v>
      </c>
      <c r="J11312">
        <v>0</v>
      </c>
      <c r="K11312">
        <v>0</v>
      </c>
      <c r="L11312">
        <v>0</v>
      </c>
      <c r="M11312">
        <v>0</v>
      </c>
      <c r="N11312">
        <v>0</v>
      </c>
      <c r="O11312">
        <v>0</v>
      </c>
      <c r="P11312">
        <v>0</v>
      </c>
      <c r="Q11312">
        <v>0</v>
      </c>
    </row>
    <row r="11313" spans="1:17" x14ac:dyDescent="0.2">
      <c r="A11313" t="s">
        <v>29051</v>
      </c>
      <c r="B11313" t="s">
        <v>89</v>
      </c>
      <c r="C11313" t="s">
        <v>230</v>
      </c>
      <c r="D11313" t="s">
        <v>17736</v>
      </c>
      <c r="E11313" t="s">
        <v>83</v>
      </c>
      <c r="F11313" t="s">
        <v>4929</v>
      </c>
      <c r="G11313">
        <v>0</v>
      </c>
      <c r="H11313">
        <v>31</v>
      </c>
      <c r="I11313">
        <v>3</v>
      </c>
      <c r="J11313">
        <v>24</v>
      </c>
      <c r="K11313">
        <v>3</v>
      </c>
      <c r="L11313">
        <v>1</v>
      </c>
      <c r="M11313">
        <v>0</v>
      </c>
      <c r="N11313">
        <v>0</v>
      </c>
      <c r="O11313">
        <v>0</v>
      </c>
      <c r="P11313">
        <v>0</v>
      </c>
      <c r="Q11313">
        <v>0</v>
      </c>
    </row>
    <row r="11314" spans="1:17" x14ac:dyDescent="0.2">
      <c r="A11314" t="s">
        <v>29052</v>
      </c>
      <c r="B11314" t="s">
        <v>89</v>
      </c>
      <c r="C11314" t="s">
        <v>230</v>
      </c>
      <c r="D11314" t="s">
        <v>17736</v>
      </c>
      <c r="E11314" t="s">
        <v>83</v>
      </c>
      <c r="F11314" t="s">
        <v>4931</v>
      </c>
      <c r="G11314">
        <v>0</v>
      </c>
      <c r="H11314">
        <v>31</v>
      </c>
      <c r="I11314">
        <v>3</v>
      </c>
      <c r="J11314">
        <v>23</v>
      </c>
      <c r="K11314">
        <v>4</v>
      </c>
      <c r="L11314">
        <v>1</v>
      </c>
      <c r="M11314">
        <v>0</v>
      </c>
      <c r="N11314">
        <v>0</v>
      </c>
      <c r="O11314">
        <v>0</v>
      </c>
      <c r="P11314">
        <v>0</v>
      </c>
      <c r="Q11314">
        <v>0</v>
      </c>
    </row>
    <row r="11315" spans="1:17" x14ac:dyDescent="0.2">
      <c r="A11315" t="s">
        <v>29053</v>
      </c>
      <c r="B11315" t="s">
        <v>89</v>
      </c>
      <c r="C11315" t="s">
        <v>230</v>
      </c>
      <c r="D11315" t="s">
        <v>17736</v>
      </c>
      <c r="E11315" t="s">
        <v>83</v>
      </c>
      <c r="F11315" t="s">
        <v>4933</v>
      </c>
      <c r="G11315">
        <v>0</v>
      </c>
      <c r="H11315">
        <v>0</v>
      </c>
      <c r="I11315">
        <v>0</v>
      </c>
      <c r="J11315">
        <v>0</v>
      </c>
      <c r="K11315">
        <v>0</v>
      </c>
      <c r="L11315">
        <v>0</v>
      </c>
      <c r="M11315">
        <v>31</v>
      </c>
      <c r="N11315">
        <v>0</v>
      </c>
      <c r="O11315">
        <v>0</v>
      </c>
      <c r="P11315">
        <v>0</v>
      </c>
      <c r="Q11315">
        <v>0</v>
      </c>
    </row>
    <row r="11316" spans="1:17" x14ac:dyDescent="0.2">
      <c r="A11316" t="s">
        <v>29054</v>
      </c>
      <c r="B11316" t="s">
        <v>89</v>
      </c>
      <c r="C11316" t="s">
        <v>230</v>
      </c>
      <c r="D11316" t="s">
        <v>17736</v>
      </c>
      <c r="E11316" t="s">
        <v>83</v>
      </c>
      <c r="F11316" t="s">
        <v>4935</v>
      </c>
      <c r="G11316">
        <v>0</v>
      </c>
      <c r="H11316">
        <v>31</v>
      </c>
      <c r="I11316">
        <v>3</v>
      </c>
      <c r="J11316">
        <v>23</v>
      </c>
      <c r="K11316">
        <v>4</v>
      </c>
      <c r="L11316">
        <v>1</v>
      </c>
      <c r="M11316">
        <v>0</v>
      </c>
      <c r="N11316">
        <v>0</v>
      </c>
      <c r="O11316">
        <v>0</v>
      </c>
      <c r="P11316">
        <v>0</v>
      </c>
      <c r="Q11316">
        <v>0</v>
      </c>
    </row>
    <row r="11317" spans="1:17" x14ac:dyDescent="0.2">
      <c r="A11317" t="s">
        <v>29055</v>
      </c>
      <c r="B11317" t="s">
        <v>89</v>
      </c>
      <c r="C11317" t="s">
        <v>230</v>
      </c>
      <c r="D11317" t="s">
        <v>17736</v>
      </c>
      <c r="E11317" t="s">
        <v>83</v>
      </c>
      <c r="F11317" t="s">
        <v>4937</v>
      </c>
      <c r="G11317">
        <v>0</v>
      </c>
      <c r="H11317">
        <v>31</v>
      </c>
      <c r="I11317">
        <v>3</v>
      </c>
      <c r="J11317">
        <v>23</v>
      </c>
      <c r="K11317">
        <v>4</v>
      </c>
      <c r="L11317">
        <v>1</v>
      </c>
      <c r="M11317">
        <v>0</v>
      </c>
      <c r="N11317">
        <v>0</v>
      </c>
      <c r="O11317">
        <v>0</v>
      </c>
      <c r="P11317">
        <v>0</v>
      </c>
      <c r="Q11317">
        <v>0</v>
      </c>
    </row>
    <row r="11318" spans="1:17" x14ac:dyDescent="0.2">
      <c r="A11318" t="s">
        <v>29056</v>
      </c>
      <c r="B11318" t="s">
        <v>89</v>
      </c>
      <c r="C11318" t="s">
        <v>230</v>
      </c>
      <c r="D11318" t="s">
        <v>17736</v>
      </c>
      <c r="E11318" t="s">
        <v>83</v>
      </c>
      <c r="F11318" t="s">
        <v>4939</v>
      </c>
      <c r="G11318">
        <v>0</v>
      </c>
      <c r="H11318">
        <v>0</v>
      </c>
      <c r="I11318">
        <v>0</v>
      </c>
      <c r="J11318">
        <v>0</v>
      </c>
      <c r="K11318">
        <v>0</v>
      </c>
      <c r="L11318">
        <v>0</v>
      </c>
      <c r="M11318">
        <v>31</v>
      </c>
      <c r="N11318">
        <v>0</v>
      </c>
      <c r="O11318">
        <v>0</v>
      </c>
      <c r="P11318">
        <v>0</v>
      </c>
      <c r="Q11318">
        <v>0</v>
      </c>
    </row>
    <row r="11319" spans="1:17" x14ac:dyDescent="0.2">
      <c r="A11319" t="s">
        <v>29057</v>
      </c>
      <c r="B11319" t="s">
        <v>88</v>
      </c>
      <c r="C11319" t="s">
        <v>140</v>
      </c>
      <c r="D11319" t="s">
        <v>17736</v>
      </c>
      <c r="E11319" t="s">
        <v>83</v>
      </c>
      <c r="F11319" t="s">
        <v>4943</v>
      </c>
      <c r="G11319">
        <v>0</v>
      </c>
      <c r="H11319">
        <v>0</v>
      </c>
      <c r="I11319">
        <v>0</v>
      </c>
      <c r="J11319">
        <v>0</v>
      </c>
      <c r="K11319">
        <v>0</v>
      </c>
      <c r="L11319">
        <v>0</v>
      </c>
      <c r="M11319">
        <v>24</v>
      </c>
      <c r="N11319">
        <v>0</v>
      </c>
      <c r="O11319">
        <v>0</v>
      </c>
      <c r="P11319">
        <v>0</v>
      </c>
      <c r="Q11319">
        <v>0</v>
      </c>
    </row>
    <row r="11320" spans="1:17" x14ac:dyDescent="0.2">
      <c r="A11320" t="s">
        <v>29058</v>
      </c>
      <c r="B11320" t="s">
        <v>88</v>
      </c>
      <c r="C11320" t="s">
        <v>140</v>
      </c>
      <c r="D11320" t="s">
        <v>17736</v>
      </c>
      <c r="E11320" t="s">
        <v>83</v>
      </c>
      <c r="F11320" t="s">
        <v>4925</v>
      </c>
      <c r="G11320">
        <v>0</v>
      </c>
      <c r="H11320">
        <v>0</v>
      </c>
      <c r="I11320">
        <v>0</v>
      </c>
      <c r="J11320">
        <v>0</v>
      </c>
      <c r="K11320">
        <v>0</v>
      </c>
      <c r="L11320">
        <v>0</v>
      </c>
      <c r="M11320">
        <v>0</v>
      </c>
      <c r="N11320">
        <v>24</v>
      </c>
      <c r="O11320">
        <v>21</v>
      </c>
      <c r="P11320">
        <v>1</v>
      </c>
      <c r="Q11320">
        <v>2</v>
      </c>
    </row>
    <row r="11321" spans="1:17" x14ac:dyDescent="0.2">
      <c r="A11321" t="s">
        <v>29059</v>
      </c>
      <c r="B11321" t="s">
        <v>88</v>
      </c>
      <c r="C11321" t="s">
        <v>140</v>
      </c>
      <c r="D11321" t="s">
        <v>17736</v>
      </c>
      <c r="E11321" t="s">
        <v>83</v>
      </c>
      <c r="F11321" t="s">
        <v>4927</v>
      </c>
      <c r="G11321">
        <v>0</v>
      </c>
      <c r="H11321">
        <v>0</v>
      </c>
      <c r="I11321">
        <v>0</v>
      </c>
      <c r="J11321">
        <v>0</v>
      </c>
      <c r="K11321">
        <v>0</v>
      </c>
      <c r="L11321">
        <v>0</v>
      </c>
      <c r="M11321">
        <v>0</v>
      </c>
      <c r="N11321">
        <v>22</v>
      </c>
      <c r="O11321">
        <v>19</v>
      </c>
      <c r="P11321">
        <v>1</v>
      </c>
      <c r="Q11321">
        <v>2</v>
      </c>
    </row>
    <row r="11322" spans="1:17" x14ac:dyDescent="0.2">
      <c r="A11322" t="s">
        <v>29060</v>
      </c>
      <c r="B11322" t="s">
        <v>88</v>
      </c>
      <c r="C11322" t="s">
        <v>140</v>
      </c>
      <c r="D11322" t="s">
        <v>17736</v>
      </c>
      <c r="E11322" t="s">
        <v>83</v>
      </c>
      <c r="F11322" t="s">
        <v>17734</v>
      </c>
      <c r="G11322">
        <v>24</v>
      </c>
      <c r="H11322">
        <v>0</v>
      </c>
      <c r="I11322">
        <v>0</v>
      </c>
      <c r="J11322">
        <v>0</v>
      </c>
      <c r="K11322">
        <v>0</v>
      </c>
      <c r="L11322">
        <v>0</v>
      </c>
      <c r="M11322">
        <v>0</v>
      </c>
      <c r="N11322">
        <v>0</v>
      </c>
      <c r="O11322">
        <v>0</v>
      </c>
      <c r="P11322">
        <v>0</v>
      </c>
      <c r="Q11322">
        <v>0</v>
      </c>
    </row>
    <row r="11323" spans="1:17" x14ac:dyDescent="0.2">
      <c r="A11323" t="s">
        <v>29061</v>
      </c>
      <c r="B11323" t="s">
        <v>88</v>
      </c>
      <c r="C11323" t="s">
        <v>140</v>
      </c>
      <c r="D11323" t="s">
        <v>17736</v>
      </c>
      <c r="E11323" t="s">
        <v>81</v>
      </c>
      <c r="F11323" t="s">
        <v>4929</v>
      </c>
      <c r="G11323">
        <v>0</v>
      </c>
      <c r="H11323">
        <v>20</v>
      </c>
      <c r="I11323">
        <v>5</v>
      </c>
      <c r="J11323">
        <v>13</v>
      </c>
      <c r="K11323">
        <v>1</v>
      </c>
      <c r="L11323">
        <v>1</v>
      </c>
      <c r="M11323">
        <v>0</v>
      </c>
      <c r="N11323">
        <v>0</v>
      </c>
      <c r="O11323">
        <v>0</v>
      </c>
      <c r="P11323">
        <v>0</v>
      </c>
      <c r="Q11323">
        <v>0</v>
      </c>
    </row>
    <row r="11324" spans="1:17" x14ac:dyDescent="0.2">
      <c r="A11324" t="s">
        <v>29062</v>
      </c>
      <c r="B11324" t="s">
        <v>88</v>
      </c>
      <c r="C11324" t="s">
        <v>140</v>
      </c>
      <c r="D11324" t="s">
        <v>17736</v>
      </c>
      <c r="E11324" t="s">
        <v>81</v>
      </c>
      <c r="F11324" t="s">
        <v>4931</v>
      </c>
      <c r="G11324">
        <v>0</v>
      </c>
      <c r="H11324">
        <v>20</v>
      </c>
      <c r="I11324">
        <v>4</v>
      </c>
      <c r="J11324">
        <v>14</v>
      </c>
      <c r="K11324">
        <v>1</v>
      </c>
      <c r="L11324">
        <v>1</v>
      </c>
      <c r="M11324">
        <v>0</v>
      </c>
      <c r="N11324">
        <v>0</v>
      </c>
      <c r="O11324">
        <v>0</v>
      </c>
      <c r="P11324">
        <v>0</v>
      </c>
      <c r="Q11324">
        <v>0</v>
      </c>
    </row>
    <row r="11325" spans="1:17" x14ac:dyDescent="0.2">
      <c r="A11325" t="s">
        <v>29063</v>
      </c>
      <c r="B11325" t="s">
        <v>88</v>
      </c>
      <c r="C11325" t="s">
        <v>140</v>
      </c>
      <c r="D11325" t="s">
        <v>17736</v>
      </c>
      <c r="E11325" t="s">
        <v>81</v>
      </c>
      <c r="F11325" t="s">
        <v>4933</v>
      </c>
      <c r="G11325">
        <v>0</v>
      </c>
      <c r="H11325">
        <v>0</v>
      </c>
      <c r="I11325">
        <v>0</v>
      </c>
      <c r="J11325">
        <v>0</v>
      </c>
      <c r="K11325">
        <v>0</v>
      </c>
      <c r="L11325">
        <v>0</v>
      </c>
      <c r="M11325">
        <v>20</v>
      </c>
      <c r="N11325">
        <v>0</v>
      </c>
      <c r="O11325">
        <v>0</v>
      </c>
      <c r="P11325">
        <v>0</v>
      </c>
      <c r="Q11325">
        <v>0</v>
      </c>
    </row>
    <row r="11326" spans="1:17" x14ac:dyDescent="0.2">
      <c r="A11326" t="s">
        <v>29064</v>
      </c>
      <c r="B11326" t="s">
        <v>88</v>
      </c>
      <c r="C11326" t="s">
        <v>140</v>
      </c>
      <c r="D11326" t="s">
        <v>17736</v>
      </c>
      <c r="E11326" t="s">
        <v>81</v>
      </c>
      <c r="F11326" t="s">
        <v>4935</v>
      </c>
      <c r="G11326">
        <v>0</v>
      </c>
      <c r="H11326">
        <v>20</v>
      </c>
      <c r="I11326">
        <v>4</v>
      </c>
      <c r="J11326">
        <v>14</v>
      </c>
      <c r="K11326">
        <v>1</v>
      </c>
      <c r="L11326">
        <v>1</v>
      </c>
      <c r="M11326">
        <v>0</v>
      </c>
      <c r="N11326">
        <v>0</v>
      </c>
      <c r="O11326">
        <v>0</v>
      </c>
      <c r="P11326">
        <v>0</v>
      </c>
      <c r="Q11326">
        <v>0</v>
      </c>
    </row>
    <row r="11327" spans="1:17" x14ac:dyDescent="0.2">
      <c r="A11327" t="s">
        <v>29065</v>
      </c>
      <c r="B11327" t="s">
        <v>88</v>
      </c>
      <c r="C11327" t="s">
        <v>140</v>
      </c>
      <c r="D11327" t="s">
        <v>17736</v>
      </c>
      <c r="E11327" t="s">
        <v>81</v>
      </c>
      <c r="F11327" t="s">
        <v>4937</v>
      </c>
      <c r="G11327">
        <v>0</v>
      </c>
      <c r="H11327">
        <v>20</v>
      </c>
      <c r="I11327">
        <v>4</v>
      </c>
      <c r="J11327">
        <v>14</v>
      </c>
      <c r="K11327">
        <v>1</v>
      </c>
      <c r="L11327">
        <v>1</v>
      </c>
      <c r="M11327">
        <v>0</v>
      </c>
      <c r="N11327">
        <v>0</v>
      </c>
      <c r="O11327">
        <v>0</v>
      </c>
      <c r="P11327">
        <v>0</v>
      </c>
      <c r="Q11327">
        <v>0</v>
      </c>
    </row>
    <row r="11328" spans="1:17" x14ac:dyDescent="0.2">
      <c r="A11328" t="s">
        <v>29066</v>
      </c>
      <c r="B11328" t="s">
        <v>88</v>
      </c>
      <c r="C11328" t="s">
        <v>140</v>
      </c>
      <c r="D11328" t="s">
        <v>17736</v>
      </c>
      <c r="E11328" t="s">
        <v>81</v>
      </c>
      <c r="F11328" t="s">
        <v>4939</v>
      </c>
      <c r="G11328">
        <v>0</v>
      </c>
      <c r="H11328">
        <v>0</v>
      </c>
      <c r="I11328">
        <v>0</v>
      </c>
      <c r="J11328">
        <v>0</v>
      </c>
      <c r="K11328">
        <v>0</v>
      </c>
      <c r="L11328">
        <v>0</v>
      </c>
      <c r="M11328">
        <v>20</v>
      </c>
      <c r="N11328">
        <v>0</v>
      </c>
      <c r="O11328">
        <v>0</v>
      </c>
      <c r="P11328">
        <v>0</v>
      </c>
      <c r="Q11328">
        <v>0</v>
      </c>
    </row>
    <row r="11329" spans="1:17" x14ac:dyDescent="0.2">
      <c r="A11329" t="s">
        <v>29067</v>
      </c>
      <c r="B11329" t="s">
        <v>88</v>
      </c>
      <c r="C11329" t="s">
        <v>140</v>
      </c>
      <c r="D11329" t="s">
        <v>17736</v>
      </c>
      <c r="E11329" t="s">
        <v>81</v>
      </c>
      <c r="F11329" t="s">
        <v>4941</v>
      </c>
      <c r="G11329">
        <v>0</v>
      </c>
      <c r="H11329">
        <v>20</v>
      </c>
      <c r="I11329">
        <v>4</v>
      </c>
      <c r="J11329">
        <v>14</v>
      </c>
      <c r="K11329">
        <v>1</v>
      </c>
      <c r="L11329">
        <v>1</v>
      </c>
      <c r="M11329">
        <v>0</v>
      </c>
      <c r="N11329">
        <v>0</v>
      </c>
      <c r="O11329">
        <v>0</v>
      </c>
      <c r="P11329">
        <v>0</v>
      </c>
      <c r="Q11329">
        <v>0</v>
      </c>
    </row>
    <row r="11330" spans="1:17" x14ac:dyDescent="0.2">
      <c r="A11330" t="s">
        <v>29068</v>
      </c>
      <c r="B11330" t="s">
        <v>88</v>
      </c>
      <c r="C11330" t="s">
        <v>140</v>
      </c>
      <c r="D11330" t="s">
        <v>17736</v>
      </c>
      <c r="E11330" t="s">
        <v>81</v>
      </c>
      <c r="F11330" t="s">
        <v>4943</v>
      </c>
      <c r="G11330">
        <v>0</v>
      </c>
      <c r="H11330">
        <v>0</v>
      </c>
      <c r="I11330">
        <v>0</v>
      </c>
      <c r="J11330">
        <v>0</v>
      </c>
      <c r="K11330">
        <v>0</v>
      </c>
      <c r="L11330">
        <v>0</v>
      </c>
      <c r="M11330">
        <v>20</v>
      </c>
      <c r="N11330">
        <v>0</v>
      </c>
      <c r="O11330">
        <v>0</v>
      </c>
      <c r="P11330">
        <v>0</v>
      </c>
      <c r="Q11330">
        <v>0</v>
      </c>
    </row>
    <row r="11331" spans="1:17" x14ac:dyDescent="0.2">
      <c r="A11331" t="s">
        <v>29069</v>
      </c>
      <c r="B11331" t="s">
        <v>88</v>
      </c>
      <c r="C11331" t="s">
        <v>140</v>
      </c>
      <c r="D11331" t="s">
        <v>17736</v>
      </c>
      <c r="E11331" t="s">
        <v>81</v>
      </c>
      <c r="F11331" t="s">
        <v>4925</v>
      </c>
      <c r="G11331">
        <v>0</v>
      </c>
      <c r="H11331">
        <v>0</v>
      </c>
      <c r="I11331">
        <v>0</v>
      </c>
      <c r="J11331">
        <v>0</v>
      </c>
      <c r="K11331">
        <v>0</v>
      </c>
      <c r="L11331">
        <v>0</v>
      </c>
      <c r="M11331">
        <v>0</v>
      </c>
      <c r="N11331">
        <v>20</v>
      </c>
      <c r="O11331">
        <v>20</v>
      </c>
      <c r="P11331">
        <v>0</v>
      </c>
      <c r="Q11331">
        <v>0</v>
      </c>
    </row>
    <row r="11332" spans="1:17" x14ac:dyDescent="0.2">
      <c r="A11332" t="s">
        <v>29070</v>
      </c>
      <c r="B11332" t="s">
        <v>88</v>
      </c>
      <c r="C11332" t="s">
        <v>140</v>
      </c>
      <c r="D11332" t="s">
        <v>17736</v>
      </c>
      <c r="E11332" t="s">
        <v>81</v>
      </c>
      <c r="F11332" t="s">
        <v>4927</v>
      </c>
      <c r="G11332">
        <v>0</v>
      </c>
      <c r="H11332">
        <v>0</v>
      </c>
      <c r="I11332">
        <v>0</v>
      </c>
      <c r="J11332">
        <v>0</v>
      </c>
      <c r="K11332">
        <v>0</v>
      </c>
      <c r="L11332">
        <v>0</v>
      </c>
      <c r="M11332">
        <v>0</v>
      </c>
      <c r="N11332">
        <v>16</v>
      </c>
      <c r="O11332">
        <v>16</v>
      </c>
      <c r="P11332">
        <v>0</v>
      </c>
      <c r="Q11332">
        <v>0</v>
      </c>
    </row>
    <row r="11333" spans="1:17" x14ac:dyDescent="0.2">
      <c r="A11333" t="s">
        <v>29071</v>
      </c>
      <c r="B11333" t="s">
        <v>88</v>
      </c>
      <c r="C11333" t="s">
        <v>140</v>
      </c>
      <c r="D11333" t="s">
        <v>17736</v>
      </c>
      <c r="E11333" t="s">
        <v>81</v>
      </c>
      <c r="F11333" t="s">
        <v>17734</v>
      </c>
      <c r="G11333">
        <v>20</v>
      </c>
      <c r="H11333">
        <v>0</v>
      </c>
      <c r="I11333">
        <v>0</v>
      </c>
      <c r="J11333">
        <v>0</v>
      </c>
      <c r="K11333">
        <v>0</v>
      </c>
      <c r="L11333">
        <v>0</v>
      </c>
      <c r="M11333">
        <v>0</v>
      </c>
      <c r="N11333">
        <v>0</v>
      </c>
      <c r="O11333">
        <v>0</v>
      </c>
      <c r="P11333">
        <v>0</v>
      </c>
      <c r="Q11333">
        <v>0</v>
      </c>
    </row>
    <row r="11334" spans="1:17" x14ac:dyDescent="0.2">
      <c r="A11334" t="s">
        <v>29072</v>
      </c>
      <c r="B11334" t="s">
        <v>88</v>
      </c>
      <c r="C11334" t="s">
        <v>140</v>
      </c>
      <c r="D11334" t="s">
        <v>17748</v>
      </c>
      <c r="E11334" t="s">
        <v>83</v>
      </c>
      <c r="F11334" t="s">
        <v>17749</v>
      </c>
      <c r="G11334">
        <v>0</v>
      </c>
      <c r="H11334">
        <v>0</v>
      </c>
      <c r="I11334">
        <v>0</v>
      </c>
      <c r="J11334">
        <v>0</v>
      </c>
      <c r="K11334">
        <v>0</v>
      </c>
      <c r="L11334">
        <v>0</v>
      </c>
      <c r="M11334">
        <v>0</v>
      </c>
      <c r="N11334">
        <v>3</v>
      </c>
      <c r="O11334">
        <v>2</v>
      </c>
      <c r="P11334">
        <v>1</v>
      </c>
      <c r="Q11334">
        <v>0</v>
      </c>
    </row>
    <row r="11335" spans="1:17" x14ac:dyDescent="0.2">
      <c r="A11335" t="s">
        <v>29073</v>
      </c>
      <c r="B11335" t="s">
        <v>88</v>
      </c>
      <c r="C11335" t="s">
        <v>140</v>
      </c>
      <c r="D11335" t="s">
        <v>17748</v>
      </c>
      <c r="E11335" t="s">
        <v>83</v>
      </c>
      <c r="F11335" t="s">
        <v>17734</v>
      </c>
      <c r="G11335">
        <v>3</v>
      </c>
      <c r="H11335">
        <v>0</v>
      </c>
      <c r="I11335">
        <v>0</v>
      </c>
      <c r="J11335">
        <v>0</v>
      </c>
      <c r="K11335">
        <v>0</v>
      </c>
      <c r="L11335">
        <v>0</v>
      </c>
      <c r="M11335">
        <v>0</v>
      </c>
      <c r="N11335">
        <v>0</v>
      </c>
      <c r="O11335">
        <v>0</v>
      </c>
      <c r="P11335">
        <v>0</v>
      </c>
      <c r="Q11335">
        <v>0</v>
      </c>
    </row>
    <row r="11336" spans="1:17" x14ac:dyDescent="0.2">
      <c r="A11336" t="s">
        <v>29074</v>
      </c>
      <c r="B11336" t="s">
        <v>88</v>
      </c>
      <c r="C11336" t="s">
        <v>140</v>
      </c>
      <c r="D11336" t="s">
        <v>17748</v>
      </c>
      <c r="E11336" t="s">
        <v>81</v>
      </c>
      <c r="F11336" t="s">
        <v>17749</v>
      </c>
      <c r="G11336">
        <v>0</v>
      </c>
      <c r="H11336">
        <v>0</v>
      </c>
      <c r="I11336">
        <v>0</v>
      </c>
      <c r="J11336">
        <v>0</v>
      </c>
      <c r="K11336">
        <v>0</v>
      </c>
      <c r="L11336">
        <v>0</v>
      </c>
      <c r="M11336">
        <v>0</v>
      </c>
      <c r="N11336">
        <v>3</v>
      </c>
      <c r="O11336">
        <v>3</v>
      </c>
      <c r="P11336">
        <v>0</v>
      </c>
      <c r="Q11336">
        <v>0</v>
      </c>
    </row>
    <row r="11337" spans="1:17" x14ac:dyDescent="0.2">
      <c r="A11337" t="s">
        <v>29075</v>
      </c>
      <c r="B11337" t="s">
        <v>88</v>
      </c>
      <c r="C11337" t="s">
        <v>140</v>
      </c>
      <c r="D11337" t="s">
        <v>17748</v>
      </c>
      <c r="E11337" t="s">
        <v>81</v>
      </c>
      <c r="F11337" t="s">
        <v>17734</v>
      </c>
      <c r="G11337">
        <v>3</v>
      </c>
      <c r="H11337">
        <v>0</v>
      </c>
      <c r="I11337">
        <v>0</v>
      </c>
      <c r="J11337">
        <v>0</v>
      </c>
      <c r="K11337">
        <v>0</v>
      </c>
      <c r="L11337">
        <v>0</v>
      </c>
      <c r="M11337">
        <v>0</v>
      </c>
      <c r="N11337">
        <v>0</v>
      </c>
      <c r="O11337">
        <v>0</v>
      </c>
      <c r="P11337">
        <v>0</v>
      </c>
      <c r="Q11337">
        <v>0</v>
      </c>
    </row>
    <row r="11338" spans="1:17" x14ac:dyDescent="0.2">
      <c r="A11338" t="s">
        <v>29076</v>
      </c>
      <c r="B11338" t="s">
        <v>88</v>
      </c>
      <c r="C11338" t="s">
        <v>140</v>
      </c>
      <c r="D11338" t="s">
        <v>17754</v>
      </c>
      <c r="E11338" t="s">
        <v>83</v>
      </c>
      <c r="F11338" t="s">
        <v>17734</v>
      </c>
      <c r="G11338">
        <v>1</v>
      </c>
      <c r="H11338">
        <v>0</v>
      </c>
      <c r="I11338">
        <v>0</v>
      </c>
      <c r="J11338">
        <v>0</v>
      </c>
      <c r="K11338">
        <v>0</v>
      </c>
      <c r="L11338">
        <v>0</v>
      </c>
      <c r="M11338">
        <v>0</v>
      </c>
      <c r="N11338">
        <v>0</v>
      </c>
      <c r="O11338">
        <v>0</v>
      </c>
      <c r="P11338">
        <v>0</v>
      </c>
      <c r="Q11338">
        <v>0</v>
      </c>
    </row>
    <row r="11339" spans="1:17" x14ac:dyDescent="0.2">
      <c r="A11339" t="s">
        <v>29077</v>
      </c>
      <c r="B11339" t="s">
        <v>88</v>
      </c>
      <c r="C11339" t="s">
        <v>141</v>
      </c>
      <c r="D11339" t="s">
        <v>17736</v>
      </c>
      <c r="E11339" t="s">
        <v>83</v>
      </c>
      <c r="F11339" t="s">
        <v>4929</v>
      </c>
      <c r="G11339">
        <v>0</v>
      </c>
      <c r="H11339">
        <v>8</v>
      </c>
      <c r="I11339">
        <v>0</v>
      </c>
      <c r="J11339">
        <v>7</v>
      </c>
      <c r="K11339">
        <v>0</v>
      </c>
      <c r="L11339">
        <v>1</v>
      </c>
      <c r="M11339">
        <v>0</v>
      </c>
      <c r="N11339">
        <v>0</v>
      </c>
      <c r="O11339">
        <v>0</v>
      </c>
      <c r="P11339">
        <v>0</v>
      </c>
      <c r="Q11339">
        <v>0</v>
      </c>
    </row>
    <row r="11340" spans="1:17" x14ac:dyDescent="0.2">
      <c r="A11340" t="s">
        <v>29078</v>
      </c>
      <c r="B11340" t="s">
        <v>88</v>
      </c>
      <c r="C11340" t="s">
        <v>141</v>
      </c>
      <c r="D11340" t="s">
        <v>17736</v>
      </c>
      <c r="E11340" t="s">
        <v>83</v>
      </c>
      <c r="F11340" t="s">
        <v>4931</v>
      </c>
      <c r="G11340">
        <v>0</v>
      </c>
      <c r="H11340">
        <v>8</v>
      </c>
      <c r="I11340">
        <v>0</v>
      </c>
      <c r="J11340">
        <v>7</v>
      </c>
      <c r="K11340">
        <v>0</v>
      </c>
      <c r="L11340">
        <v>1</v>
      </c>
      <c r="M11340">
        <v>0</v>
      </c>
      <c r="N11340">
        <v>0</v>
      </c>
      <c r="O11340">
        <v>0</v>
      </c>
      <c r="P11340">
        <v>0</v>
      </c>
      <c r="Q11340">
        <v>0</v>
      </c>
    </row>
    <row r="11341" spans="1:17" x14ac:dyDescent="0.2">
      <c r="A11341" t="s">
        <v>29079</v>
      </c>
      <c r="B11341" t="s">
        <v>88</v>
      </c>
      <c r="C11341" t="s">
        <v>141</v>
      </c>
      <c r="D11341" t="s">
        <v>17736</v>
      </c>
      <c r="E11341" t="s">
        <v>83</v>
      </c>
      <c r="F11341" t="s">
        <v>4933</v>
      </c>
      <c r="G11341">
        <v>0</v>
      </c>
      <c r="H11341">
        <v>0</v>
      </c>
      <c r="I11341">
        <v>0</v>
      </c>
      <c r="J11341">
        <v>0</v>
      </c>
      <c r="K11341">
        <v>0</v>
      </c>
      <c r="L11341">
        <v>0</v>
      </c>
      <c r="M11341">
        <v>8</v>
      </c>
      <c r="N11341">
        <v>0</v>
      </c>
      <c r="O11341">
        <v>0</v>
      </c>
      <c r="P11341">
        <v>0</v>
      </c>
      <c r="Q11341">
        <v>0</v>
      </c>
    </row>
    <row r="11342" spans="1:17" x14ac:dyDescent="0.2">
      <c r="A11342" t="s">
        <v>29080</v>
      </c>
      <c r="B11342" t="s">
        <v>88</v>
      </c>
      <c r="C11342" t="s">
        <v>141</v>
      </c>
      <c r="D11342" t="s">
        <v>17736</v>
      </c>
      <c r="E11342" t="s">
        <v>83</v>
      </c>
      <c r="F11342" t="s">
        <v>4935</v>
      </c>
      <c r="G11342">
        <v>0</v>
      </c>
      <c r="H11342">
        <v>8</v>
      </c>
      <c r="I11342">
        <v>0</v>
      </c>
      <c r="J11342">
        <v>7</v>
      </c>
      <c r="K11342">
        <v>0</v>
      </c>
      <c r="L11342">
        <v>1</v>
      </c>
      <c r="M11342">
        <v>0</v>
      </c>
      <c r="N11342">
        <v>0</v>
      </c>
      <c r="O11342">
        <v>0</v>
      </c>
      <c r="P11342">
        <v>0</v>
      </c>
      <c r="Q11342">
        <v>0</v>
      </c>
    </row>
    <row r="11343" spans="1:17" x14ac:dyDescent="0.2">
      <c r="A11343" t="s">
        <v>29081</v>
      </c>
      <c r="B11343" t="s">
        <v>88</v>
      </c>
      <c r="C11343" t="s">
        <v>141</v>
      </c>
      <c r="D11343" t="s">
        <v>17736</v>
      </c>
      <c r="E11343" t="s">
        <v>83</v>
      </c>
      <c r="F11343" t="s">
        <v>4937</v>
      </c>
      <c r="G11343">
        <v>0</v>
      </c>
      <c r="H11343">
        <v>8</v>
      </c>
      <c r="I11343">
        <v>0</v>
      </c>
      <c r="J11343">
        <v>7</v>
      </c>
      <c r="K11343">
        <v>0</v>
      </c>
      <c r="L11343">
        <v>1</v>
      </c>
      <c r="M11343">
        <v>0</v>
      </c>
      <c r="N11343">
        <v>0</v>
      </c>
      <c r="O11343">
        <v>0</v>
      </c>
      <c r="P11343">
        <v>0</v>
      </c>
      <c r="Q11343">
        <v>0</v>
      </c>
    </row>
    <row r="11344" spans="1:17" x14ac:dyDescent="0.2">
      <c r="A11344" t="s">
        <v>29082</v>
      </c>
      <c r="B11344" t="s">
        <v>88</v>
      </c>
      <c r="C11344" t="s">
        <v>141</v>
      </c>
      <c r="D11344" t="s">
        <v>17736</v>
      </c>
      <c r="E11344" t="s">
        <v>83</v>
      </c>
      <c r="F11344" t="s">
        <v>4939</v>
      </c>
      <c r="G11344">
        <v>0</v>
      </c>
      <c r="H11344">
        <v>0</v>
      </c>
      <c r="I11344">
        <v>0</v>
      </c>
      <c r="J11344">
        <v>0</v>
      </c>
      <c r="K11344">
        <v>0</v>
      </c>
      <c r="L11344">
        <v>0</v>
      </c>
      <c r="M11344">
        <v>8</v>
      </c>
      <c r="N11344">
        <v>0</v>
      </c>
      <c r="O11344">
        <v>0</v>
      </c>
      <c r="P11344">
        <v>0</v>
      </c>
      <c r="Q11344">
        <v>0</v>
      </c>
    </row>
    <row r="11345" spans="1:17" x14ac:dyDescent="0.2">
      <c r="A11345" t="s">
        <v>29083</v>
      </c>
      <c r="B11345" t="s">
        <v>89</v>
      </c>
      <c r="C11345" t="s">
        <v>233</v>
      </c>
      <c r="D11345" t="s">
        <v>17736</v>
      </c>
      <c r="E11345" t="s">
        <v>83</v>
      </c>
      <c r="F11345" t="s">
        <v>4925</v>
      </c>
      <c r="G11345">
        <v>0</v>
      </c>
      <c r="H11345">
        <v>0</v>
      </c>
      <c r="I11345">
        <v>0</v>
      </c>
      <c r="J11345">
        <v>0</v>
      </c>
      <c r="K11345">
        <v>0</v>
      </c>
      <c r="L11345">
        <v>0</v>
      </c>
      <c r="M11345">
        <v>0</v>
      </c>
      <c r="N11345">
        <v>8</v>
      </c>
      <c r="O11345">
        <v>7</v>
      </c>
      <c r="P11345">
        <v>1</v>
      </c>
      <c r="Q11345">
        <v>0</v>
      </c>
    </row>
    <row r="11346" spans="1:17" x14ac:dyDescent="0.2">
      <c r="A11346" t="s">
        <v>29084</v>
      </c>
      <c r="B11346" t="s">
        <v>89</v>
      </c>
      <c r="C11346" t="s">
        <v>233</v>
      </c>
      <c r="D11346" t="s">
        <v>17736</v>
      </c>
      <c r="E11346" t="s">
        <v>83</v>
      </c>
      <c r="F11346" t="s">
        <v>4927</v>
      </c>
      <c r="G11346">
        <v>0</v>
      </c>
      <c r="H11346">
        <v>0</v>
      </c>
      <c r="I11346">
        <v>0</v>
      </c>
      <c r="J11346">
        <v>0</v>
      </c>
      <c r="K11346">
        <v>0</v>
      </c>
      <c r="L11346">
        <v>0</v>
      </c>
      <c r="M11346">
        <v>0</v>
      </c>
      <c r="N11346">
        <v>5</v>
      </c>
      <c r="O11346">
        <v>4</v>
      </c>
      <c r="P11346">
        <v>1</v>
      </c>
      <c r="Q11346">
        <v>0</v>
      </c>
    </row>
    <row r="11347" spans="1:17" x14ac:dyDescent="0.2">
      <c r="A11347" t="s">
        <v>29085</v>
      </c>
      <c r="B11347" t="s">
        <v>88</v>
      </c>
      <c r="C11347" t="s">
        <v>144</v>
      </c>
      <c r="D11347" t="s">
        <v>17736</v>
      </c>
      <c r="E11347" t="s">
        <v>83</v>
      </c>
      <c r="F11347" t="s">
        <v>4929</v>
      </c>
      <c r="G11347">
        <v>0</v>
      </c>
      <c r="H11347">
        <v>9</v>
      </c>
      <c r="I11347">
        <v>0</v>
      </c>
      <c r="J11347">
        <v>8</v>
      </c>
      <c r="K11347">
        <v>0</v>
      </c>
      <c r="L11347">
        <v>1</v>
      </c>
      <c r="M11347">
        <v>0</v>
      </c>
      <c r="N11347">
        <v>0</v>
      </c>
      <c r="O11347">
        <v>0</v>
      </c>
      <c r="P11347">
        <v>0</v>
      </c>
      <c r="Q11347">
        <v>0</v>
      </c>
    </row>
    <row r="11348" spans="1:17" x14ac:dyDescent="0.2">
      <c r="A11348" t="s">
        <v>29086</v>
      </c>
      <c r="B11348" t="s">
        <v>88</v>
      </c>
      <c r="C11348" t="s">
        <v>144</v>
      </c>
      <c r="D11348" t="s">
        <v>17736</v>
      </c>
      <c r="E11348" t="s">
        <v>83</v>
      </c>
      <c r="F11348" t="s">
        <v>4931</v>
      </c>
      <c r="G11348">
        <v>0</v>
      </c>
      <c r="H11348">
        <v>9</v>
      </c>
      <c r="I11348">
        <v>0</v>
      </c>
      <c r="J11348">
        <v>7</v>
      </c>
      <c r="K11348">
        <v>0</v>
      </c>
      <c r="L11348">
        <v>2</v>
      </c>
      <c r="M11348">
        <v>0</v>
      </c>
      <c r="N11348">
        <v>0</v>
      </c>
      <c r="O11348">
        <v>0</v>
      </c>
      <c r="P11348">
        <v>0</v>
      </c>
      <c r="Q11348">
        <v>0</v>
      </c>
    </row>
    <row r="11349" spans="1:17" x14ac:dyDescent="0.2">
      <c r="A11349" t="s">
        <v>29087</v>
      </c>
      <c r="B11349" t="s">
        <v>88</v>
      </c>
      <c r="C11349" t="s">
        <v>144</v>
      </c>
      <c r="D11349" t="s">
        <v>17736</v>
      </c>
      <c r="E11349" t="s">
        <v>83</v>
      </c>
      <c r="F11349" t="s">
        <v>4933</v>
      </c>
      <c r="G11349">
        <v>0</v>
      </c>
      <c r="H11349">
        <v>0</v>
      </c>
      <c r="I11349">
        <v>0</v>
      </c>
      <c r="J11349">
        <v>0</v>
      </c>
      <c r="K11349">
        <v>0</v>
      </c>
      <c r="L11349">
        <v>0</v>
      </c>
      <c r="M11349">
        <v>9</v>
      </c>
      <c r="N11349">
        <v>0</v>
      </c>
      <c r="O11349">
        <v>0</v>
      </c>
      <c r="P11349">
        <v>0</v>
      </c>
      <c r="Q11349">
        <v>0</v>
      </c>
    </row>
    <row r="11350" spans="1:17" x14ac:dyDescent="0.2">
      <c r="A11350" t="s">
        <v>29088</v>
      </c>
      <c r="B11350" t="s">
        <v>88</v>
      </c>
      <c r="C11350" t="s">
        <v>144</v>
      </c>
      <c r="D11350" t="s">
        <v>17736</v>
      </c>
      <c r="E11350" t="s">
        <v>83</v>
      </c>
      <c r="F11350" t="s">
        <v>4935</v>
      </c>
      <c r="G11350">
        <v>0</v>
      </c>
      <c r="H11350">
        <v>9</v>
      </c>
      <c r="I11350">
        <v>0</v>
      </c>
      <c r="J11350">
        <v>7</v>
      </c>
      <c r="K11350">
        <v>0</v>
      </c>
      <c r="L11350">
        <v>2</v>
      </c>
      <c r="M11350">
        <v>0</v>
      </c>
      <c r="N11350">
        <v>0</v>
      </c>
      <c r="O11350">
        <v>0</v>
      </c>
      <c r="P11350">
        <v>0</v>
      </c>
      <c r="Q11350">
        <v>0</v>
      </c>
    </row>
    <row r="11351" spans="1:17" x14ac:dyDescent="0.2">
      <c r="A11351" t="s">
        <v>29089</v>
      </c>
      <c r="B11351" t="s">
        <v>88</v>
      </c>
      <c r="C11351" t="s">
        <v>144</v>
      </c>
      <c r="D11351" t="s">
        <v>17736</v>
      </c>
      <c r="E11351" t="s">
        <v>83</v>
      </c>
      <c r="F11351" t="s">
        <v>4937</v>
      </c>
      <c r="G11351">
        <v>0</v>
      </c>
      <c r="H11351">
        <v>9</v>
      </c>
      <c r="I11351">
        <v>0</v>
      </c>
      <c r="J11351">
        <v>7</v>
      </c>
      <c r="K11351">
        <v>0</v>
      </c>
      <c r="L11351">
        <v>2</v>
      </c>
      <c r="M11351">
        <v>0</v>
      </c>
      <c r="N11351">
        <v>0</v>
      </c>
      <c r="O11351">
        <v>0</v>
      </c>
      <c r="P11351">
        <v>0</v>
      </c>
      <c r="Q11351">
        <v>0</v>
      </c>
    </row>
    <row r="11352" spans="1:17" x14ac:dyDescent="0.2">
      <c r="A11352" t="s">
        <v>29090</v>
      </c>
      <c r="B11352" t="s">
        <v>88</v>
      </c>
      <c r="C11352" t="s">
        <v>144</v>
      </c>
      <c r="D11352" t="s">
        <v>17736</v>
      </c>
      <c r="E11352" t="s">
        <v>83</v>
      </c>
      <c r="F11352" t="s">
        <v>4939</v>
      </c>
      <c r="G11352">
        <v>0</v>
      </c>
      <c r="H11352">
        <v>0</v>
      </c>
      <c r="I11352">
        <v>0</v>
      </c>
      <c r="J11352">
        <v>0</v>
      </c>
      <c r="K11352">
        <v>0</v>
      </c>
      <c r="L11352">
        <v>0</v>
      </c>
      <c r="M11352">
        <v>9</v>
      </c>
      <c r="N11352">
        <v>0</v>
      </c>
      <c r="O11352">
        <v>0</v>
      </c>
      <c r="P11352">
        <v>0</v>
      </c>
      <c r="Q11352">
        <v>0</v>
      </c>
    </row>
    <row r="11353" spans="1:17" x14ac:dyDescent="0.2">
      <c r="A11353" t="s">
        <v>29091</v>
      </c>
      <c r="B11353" t="s">
        <v>88</v>
      </c>
      <c r="C11353" t="s">
        <v>144</v>
      </c>
      <c r="D11353" t="s">
        <v>17736</v>
      </c>
      <c r="E11353" t="s">
        <v>83</v>
      </c>
      <c r="F11353" t="s">
        <v>4941</v>
      </c>
      <c r="G11353">
        <v>0</v>
      </c>
      <c r="H11353">
        <v>9</v>
      </c>
      <c r="I11353">
        <v>0</v>
      </c>
      <c r="J11353">
        <v>8</v>
      </c>
      <c r="K11353">
        <v>0</v>
      </c>
      <c r="L11353">
        <v>1</v>
      </c>
      <c r="M11353">
        <v>0</v>
      </c>
      <c r="N11353">
        <v>0</v>
      </c>
      <c r="O11353">
        <v>0</v>
      </c>
      <c r="P11353">
        <v>0</v>
      </c>
      <c r="Q11353">
        <v>0</v>
      </c>
    </row>
    <row r="11354" spans="1:17" x14ac:dyDescent="0.2">
      <c r="A11354" t="s">
        <v>29092</v>
      </c>
      <c r="B11354" t="s">
        <v>88</v>
      </c>
      <c r="C11354" t="s">
        <v>144</v>
      </c>
      <c r="D11354" t="s">
        <v>17736</v>
      </c>
      <c r="E11354" t="s">
        <v>83</v>
      </c>
      <c r="F11354" t="s">
        <v>4943</v>
      </c>
      <c r="G11354">
        <v>0</v>
      </c>
      <c r="H11354">
        <v>0</v>
      </c>
      <c r="I11354">
        <v>0</v>
      </c>
      <c r="J11354">
        <v>0</v>
      </c>
      <c r="K11354">
        <v>0</v>
      </c>
      <c r="L11354">
        <v>0</v>
      </c>
      <c r="M11354">
        <v>9</v>
      </c>
      <c r="N11354">
        <v>0</v>
      </c>
      <c r="O11354">
        <v>0</v>
      </c>
      <c r="P11354">
        <v>0</v>
      </c>
      <c r="Q11354">
        <v>0</v>
      </c>
    </row>
    <row r="11355" spans="1:17" x14ac:dyDescent="0.2">
      <c r="A11355" t="s">
        <v>29093</v>
      </c>
      <c r="B11355" t="s">
        <v>88</v>
      </c>
      <c r="C11355" t="s">
        <v>144</v>
      </c>
      <c r="D11355" t="s">
        <v>17736</v>
      </c>
      <c r="E11355" t="s">
        <v>83</v>
      </c>
      <c r="F11355" t="s">
        <v>4925</v>
      </c>
      <c r="G11355">
        <v>0</v>
      </c>
      <c r="H11355">
        <v>0</v>
      </c>
      <c r="I11355">
        <v>0</v>
      </c>
      <c r="J11355">
        <v>0</v>
      </c>
      <c r="K11355">
        <v>0</v>
      </c>
      <c r="L11355">
        <v>0</v>
      </c>
      <c r="M11355">
        <v>0</v>
      </c>
      <c r="N11355">
        <v>9</v>
      </c>
      <c r="O11355">
        <v>7</v>
      </c>
      <c r="P11355">
        <v>2</v>
      </c>
      <c r="Q11355">
        <v>0</v>
      </c>
    </row>
    <row r="11356" spans="1:17" x14ac:dyDescent="0.2">
      <c r="A11356" t="s">
        <v>29094</v>
      </c>
      <c r="B11356" t="s">
        <v>88</v>
      </c>
      <c r="C11356" t="s">
        <v>144</v>
      </c>
      <c r="D11356" t="s">
        <v>17736</v>
      </c>
      <c r="E11356" t="s">
        <v>83</v>
      </c>
      <c r="F11356" t="s">
        <v>4927</v>
      </c>
      <c r="G11356">
        <v>0</v>
      </c>
      <c r="H11356">
        <v>0</v>
      </c>
      <c r="I11356">
        <v>0</v>
      </c>
      <c r="J11356">
        <v>0</v>
      </c>
      <c r="K11356">
        <v>0</v>
      </c>
      <c r="L11356">
        <v>0</v>
      </c>
      <c r="M11356">
        <v>0</v>
      </c>
      <c r="N11356">
        <v>9</v>
      </c>
      <c r="O11356">
        <v>7</v>
      </c>
      <c r="P11356">
        <v>2</v>
      </c>
      <c r="Q11356">
        <v>0</v>
      </c>
    </row>
    <row r="11357" spans="1:17" x14ac:dyDescent="0.2">
      <c r="A11357" t="s">
        <v>29095</v>
      </c>
      <c r="B11357" t="s">
        <v>88</v>
      </c>
      <c r="C11357" t="s">
        <v>144</v>
      </c>
      <c r="D11357" t="s">
        <v>17736</v>
      </c>
      <c r="E11357" t="s">
        <v>83</v>
      </c>
      <c r="F11357" t="s">
        <v>17734</v>
      </c>
      <c r="G11357">
        <v>9</v>
      </c>
      <c r="H11357">
        <v>0</v>
      </c>
      <c r="I11357">
        <v>0</v>
      </c>
      <c r="J11357">
        <v>0</v>
      </c>
      <c r="K11357">
        <v>0</v>
      </c>
      <c r="L11357">
        <v>0</v>
      </c>
      <c r="M11357">
        <v>0</v>
      </c>
      <c r="N11357">
        <v>0</v>
      </c>
      <c r="O11357">
        <v>0</v>
      </c>
      <c r="P11357">
        <v>0</v>
      </c>
      <c r="Q11357">
        <v>0</v>
      </c>
    </row>
    <row r="11358" spans="1:17" x14ac:dyDescent="0.2">
      <c r="A11358" t="s">
        <v>29096</v>
      </c>
      <c r="B11358" t="s">
        <v>88</v>
      </c>
      <c r="C11358" t="s">
        <v>144</v>
      </c>
      <c r="D11358" t="s">
        <v>17736</v>
      </c>
      <c r="E11358" t="s">
        <v>81</v>
      </c>
      <c r="F11358" t="s">
        <v>4929</v>
      </c>
      <c r="G11358">
        <v>0</v>
      </c>
      <c r="H11358">
        <v>17</v>
      </c>
      <c r="I11358">
        <v>2</v>
      </c>
      <c r="J11358">
        <v>10</v>
      </c>
      <c r="K11358">
        <v>2</v>
      </c>
      <c r="L11358">
        <v>3</v>
      </c>
      <c r="M11358">
        <v>0</v>
      </c>
      <c r="N11358">
        <v>0</v>
      </c>
      <c r="O11358">
        <v>0</v>
      </c>
      <c r="P11358">
        <v>0</v>
      </c>
      <c r="Q11358">
        <v>0</v>
      </c>
    </row>
    <row r="11359" spans="1:17" x14ac:dyDescent="0.2">
      <c r="A11359" t="s">
        <v>29097</v>
      </c>
      <c r="B11359" t="s">
        <v>88</v>
      </c>
      <c r="C11359" t="s">
        <v>144</v>
      </c>
      <c r="D11359" t="s">
        <v>17736</v>
      </c>
      <c r="E11359" t="s">
        <v>81</v>
      </c>
      <c r="F11359" t="s">
        <v>4931</v>
      </c>
      <c r="G11359">
        <v>0</v>
      </c>
      <c r="H11359">
        <v>17</v>
      </c>
      <c r="I11359">
        <v>2</v>
      </c>
      <c r="J11359">
        <v>10</v>
      </c>
      <c r="K11359">
        <v>1</v>
      </c>
      <c r="L11359">
        <v>4</v>
      </c>
      <c r="M11359">
        <v>0</v>
      </c>
      <c r="N11359">
        <v>0</v>
      </c>
      <c r="O11359">
        <v>0</v>
      </c>
      <c r="P11359">
        <v>0</v>
      </c>
      <c r="Q11359">
        <v>0</v>
      </c>
    </row>
    <row r="11360" spans="1:17" x14ac:dyDescent="0.2">
      <c r="A11360" t="s">
        <v>29098</v>
      </c>
      <c r="B11360" t="s">
        <v>88</v>
      </c>
      <c r="C11360" t="s">
        <v>144</v>
      </c>
      <c r="D11360" t="s">
        <v>17736</v>
      </c>
      <c r="E11360" t="s">
        <v>81</v>
      </c>
      <c r="F11360" t="s">
        <v>4933</v>
      </c>
      <c r="G11360">
        <v>0</v>
      </c>
      <c r="H11360">
        <v>0</v>
      </c>
      <c r="I11360">
        <v>0</v>
      </c>
      <c r="J11360">
        <v>0</v>
      </c>
      <c r="K11360">
        <v>0</v>
      </c>
      <c r="L11360">
        <v>0</v>
      </c>
      <c r="M11360">
        <v>17</v>
      </c>
      <c r="N11360">
        <v>0</v>
      </c>
      <c r="O11360">
        <v>0</v>
      </c>
      <c r="P11360">
        <v>0</v>
      </c>
      <c r="Q11360">
        <v>0</v>
      </c>
    </row>
    <row r="11361" spans="1:17" x14ac:dyDescent="0.2">
      <c r="A11361" t="s">
        <v>29099</v>
      </c>
      <c r="B11361" t="s">
        <v>88</v>
      </c>
      <c r="C11361" t="s">
        <v>144</v>
      </c>
      <c r="D11361" t="s">
        <v>17736</v>
      </c>
      <c r="E11361" t="s">
        <v>81</v>
      </c>
      <c r="F11361" t="s">
        <v>4935</v>
      </c>
      <c r="G11361">
        <v>0</v>
      </c>
      <c r="H11361">
        <v>17</v>
      </c>
      <c r="I11361">
        <v>2</v>
      </c>
      <c r="J11361">
        <v>10</v>
      </c>
      <c r="K11361">
        <v>1</v>
      </c>
      <c r="L11361">
        <v>4</v>
      </c>
      <c r="M11361">
        <v>0</v>
      </c>
      <c r="N11361">
        <v>0</v>
      </c>
      <c r="O11361">
        <v>0</v>
      </c>
      <c r="P11361">
        <v>0</v>
      </c>
      <c r="Q11361">
        <v>0</v>
      </c>
    </row>
    <row r="11362" spans="1:17" x14ac:dyDescent="0.2">
      <c r="A11362" t="s">
        <v>29100</v>
      </c>
      <c r="B11362" t="s">
        <v>88</v>
      </c>
      <c r="C11362" t="s">
        <v>144</v>
      </c>
      <c r="D11362" t="s">
        <v>17736</v>
      </c>
      <c r="E11362" t="s">
        <v>81</v>
      </c>
      <c r="F11362" t="s">
        <v>4937</v>
      </c>
      <c r="G11362">
        <v>0</v>
      </c>
      <c r="H11362">
        <v>17</v>
      </c>
      <c r="I11362">
        <v>2</v>
      </c>
      <c r="J11362">
        <v>10</v>
      </c>
      <c r="K11362">
        <v>1</v>
      </c>
      <c r="L11362">
        <v>4</v>
      </c>
      <c r="M11362">
        <v>0</v>
      </c>
      <c r="N11362">
        <v>0</v>
      </c>
      <c r="O11362">
        <v>0</v>
      </c>
      <c r="P11362">
        <v>0</v>
      </c>
      <c r="Q11362">
        <v>0</v>
      </c>
    </row>
    <row r="11363" spans="1:17" x14ac:dyDescent="0.2">
      <c r="A11363" t="s">
        <v>29101</v>
      </c>
      <c r="B11363" t="s">
        <v>88</v>
      </c>
      <c r="C11363" t="s">
        <v>144</v>
      </c>
      <c r="D11363" t="s">
        <v>17736</v>
      </c>
      <c r="E11363" t="s">
        <v>81</v>
      </c>
      <c r="F11363" t="s">
        <v>4939</v>
      </c>
      <c r="G11363">
        <v>0</v>
      </c>
      <c r="H11363">
        <v>0</v>
      </c>
      <c r="I11363">
        <v>0</v>
      </c>
      <c r="J11363">
        <v>0</v>
      </c>
      <c r="K11363">
        <v>0</v>
      </c>
      <c r="L11363">
        <v>0</v>
      </c>
      <c r="M11363">
        <v>17</v>
      </c>
      <c r="N11363">
        <v>0</v>
      </c>
      <c r="O11363">
        <v>0</v>
      </c>
      <c r="P11363">
        <v>0</v>
      </c>
      <c r="Q11363">
        <v>0</v>
      </c>
    </row>
    <row r="11364" spans="1:17" x14ac:dyDescent="0.2">
      <c r="A11364" t="s">
        <v>29102</v>
      </c>
      <c r="B11364" t="s">
        <v>88</v>
      </c>
      <c r="C11364" t="s">
        <v>144</v>
      </c>
      <c r="D11364" t="s">
        <v>17736</v>
      </c>
      <c r="E11364" t="s">
        <v>81</v>
      </c>
      <c r="F11364" t="s">
        <v>4941</v>
      </c>
      <c r="G11364">
        <v>0</v>
      </c>
      <c r="H11364">
        <v>17</v>
      </c>
      <c r="I11364">
        <v>2</v>
      </c>
      <c r="J11364">
        <v>10</v>
      </c>
      <c r="K11364">
        <v>2</v>
      </c>
      <c r="L11364">
        <v>3</v>
      </c>
      <c r="M11364">
        <v>0</v>
      </c>
      <c r="N11364">
        <v>0</v>
      </c>
      <c r="O11364">
        <v>0</v>
      </c>
      <c r="P11364">
        <v>0</v>
      </c>
      <c r="Q11364">
        <v>0</v>
      </c>
    </row>
    <row r="11365" spans="1:17" x14ac:dyDescent="0.2">
      <c r="A11365" t="s">
        <v>29103</v>
      </c>
      <c r="B11365" t="s">
        <v>88</v>
      </c>
      <c r="C11365" t="s">
        <v>144</v>
      </c>
      <c r="D11365" t="s">
        <v>17736</v>
      </c>
      <c r="E11365" t="s">
        <v>81</v>
      </c>
      <c r="F11365" t="s">
        <v>4943</v>
      </c>
      <c r="G11365">
        <v>0</v>
      </c>
      <c r="H11365">
        <v>0</v>
      </c>
      <c r="I11365">
        <v>0</v>
      </c>
      <c r="J11365">
        <v>0</v>
      </c>
      <c r="K11365">
        <v>0</v>
      </c>
      <c r="L11365">
        <v>0</v>
      </c>
      <c r="M11365">
        <v>17</v>
      </c>
      <c r="N11365">
        <v>0</v>
      </c>
      <c r="O11365">
        <v>0</v>
      </c>
      <c r="P11365">
        <v>0</v>
      </c>
      <c r="Q11365">
        <v>0</v>
      </c>
    </row>
    <row r="11366" spans="1:17" x14ac:dyDescent="0.2">
      <c r="A11366" t="s">
        <v>29104</v>
      </c>
      <c r="B11366" t="s">
        <v>88</v>
      </c>
      <c r="C11366" t="s">
        <v>144</v>
      </c>
      <c r="D11366" t="s">
        <v>17736</v>
      </c>
      <c r="E11366" t="s">
        <v>81</v>
      </c>
      <c r="F11366" t="s">
        <v>4925</v>
      </c>
      <c r="G11366">
        <v>0</v>
      </c>
      <c r="H11366">
        <v>0</v>
      </c>
      <c r="I11366">
        <v>0</v>
      </c>
      <c r="J11366">
        <v>0</v>
      </c>
      <c r="K11366">
        <v>0</v>
      </c>
      <c r="L11366">
        <v>0</v>
      </c>
      <c r="M11366">
        <v>0</v>
      </c>
      <c r="N11366">
        <v>17</v>
      </c>
      <c r="O11366">
        <v>12</v>
      </c>
      <c r="P11366">
        <v>2</v>
      </c>
      <c r="Q11366">
        <v>3</v>
      </c>
    </row>
    <row r="11367" spans="1:17" x14ac:dyDescent="0.2">
      <c r="A11367" t="s">
        <v>29105</v>
      </c>
      <c r="B11367" t="s">
        <v>88</v>
      </c>
      <c r="C11367" t="s">
        <v>144</v>
      </c>
      <c r="D11367" t="s">
        <v>17736</v>
      </c>
      <c r="E11367" t="s">
        <v>81</v>
      </c>
      <c r="F11367" t="s">
        <v>4927</v>
      </c>
      <c r="G11367">
        <v>0</v>
      </c>
      <c r="H11367">
        <v>0</v>
      </c>
      <c r="I11367">
        <v>0</v>
      </c>
      <c r="J11367">
        <v>0</v>
      </c>
      <c r="K11367">
        <v>0</v>
      </c>
      <c r="L11367">
        <v>0</v>
      </c>
      <c r="M11367">
        <v>0</v>
      </c>
      <c r="N11367">
        <v>17</v>
      </c>
      <c r="O11367">
        <v>12</v>
      </c>
      <c r="P11367">
        <v>2</v>
      </c>
      <c r="Q11367">
        <v>3</v>
      </c>
    </row>
    <row r="11368" spans="1:17" x14ac:dyDescent="0.2">
      <c r="A11368" t="s">
        <v>29106</v>
      </c>
      <c r="B11368" t="s">
        <v>88</v>
      </c>
      <c r="C11368" t="s">
        <v>144</v>
      </c>
      <c r="D11368" t="s">
        <v>17736</v>
      </c>
      <c r="E11368" t="s">
        <v>81</v>
      </c>
      <c r="F11368" t="s">
        <v>17734</v>
      </c>
      <c r="G11368">
        <v>17</v>
      </c>
      <c r="H11368">
        <v>0</v>
      </c>
      <c r="I11368">
        <v>0</v>
      </c>
      <c r="J11368">
        <v>0</v>
      </c>
      <c r="K11368">
        <v>0</v>
      </c>
      <c r="L11368">
        <v>0</v>
      </c>
      <c r="M11368">
        <v>0</v>
      </c>
      <c r="N11368">
        <v>0</v>
      </c>
      <c r="O11368">
        <v>0</v>
      </c>
      <c r="P11368">
        <v>0</v>
      </c>
      <c r="Q11368">
        <v>0</v>
      </c>
    </row>
    <row r="11369" spans="1:17" x14ac:dyDescent="0.2">
      <c r="A11369" t="s">
        <v>29107</v>
      </c>
      <c r="B11369" t="s">
        <v>88</v>
      </c>
      <c r="C11369" t="s">
        <v>144</v>
      </c>
      <c r="D11369" t="s">
        <v>17748</v>
      </c>
      <c r="E11369" t="s">
        <v>83</v>
      </c>
      <c r="F11369" t="s">
        <v>17749</v>
      </c>
      <c r="G11369">
        <v>0</v>
      </c>
      <c r="H11369">
        <v>0</v>
      </c>
      <c r="I11369">
        <v>0</v>
      </c>
      <c r="J11369">
        <v>0</v>
      </c>
      <c r="K11369">
        <v>0</v>
      </c>
      <c r="L11369">
        <v>0</v>
      </c>
      <c r="M11369">
        <v>0</v>
      </c>
      <c r="N11369">
        <v>1</v>
      </c>
      <c r="O11369">
        <v>1</v>
      </c>
      <c r="P11369">
        <v>0</v>
      </c>
      <c r="Q11369">
        <v>0</v>
      </c>
    </row>
    <row r="11370" spans="1:17" x14ac:dyDescent="0.2">
      <c r="A11370" t="s">
        <v>29108</v>
      </c>
      <c r="B11370" t="s">
        <v>88</v>
      </c>
      <c r="C11370" t="s">
        <v>144</v>
      </c>
      <c r="D11370" t="s">
        <v>17748</v>
      </c>
      <c r="E11370" t="s">
        <v>83</v>
      </c>
      <c r="F11370" t="s">
        <v>17734</v>
      </c>
      <c r="G11370">
        <v>1</v>
      </c>
      <c r="H11370">
        <v>0</v>
      </c>
      <c r="I11370">
        <v>0</v>
      </c>
      <c r="J11370">
        <v>0</v>
      </c>
      <c r="K11370">
        <v>0</v>
      </c>
      <c r="L11370">
        <v>0</v>
      </c>
      <c r="M11370">
        <v>0</v>
      </c>
      <c r="N11370">
        <v>0</v>
      </c>
      <c r="O11370">
        <v>0</v>
      </c>
      <c r="P11370">
        <v>0</v>
      </c>
      <c r="Q11370">
        <v>0</v>
      </c>
    </row>
    <row r="11371" spans="1:17" x14ac:dyDescent="0.2">
      <c r="A11371" t="s">
        <v>29109</v>
      </c>
      <c r="B11371" t="s">
        <v>88</v>
      </c>
      <c r="C11371" t="s">
        <v>144</v>
      </c>
      <c r="D11371" t="s">
        <v>17748</v>
      </c>
      <c r="E11371" t="s">
        <v>81</v>
      </c>
      <c r="F11371" t="s">
        <v>17749</v>
      </c>
      <c r="G11371">
        <v>0</v>
      </c>
      <c r="H11371">
        <v>0</v>
      </c>
      <c r="I11371">
        <v>0</v>
      </c>
      <c r="J11371">
        <v>0</v>
      </c>
      <c r="K11371">
        <v>0</v>
      </c>
      <c r="L11371">
        <v>0</v>
      </c>
      <c r="M11371">
        <v>0</v>
      </c>
      <c r="N11371">
        <v>2</v>
      </c>
      <c r="O11371">
        <v>2</v>
      </c>
      <c r="P11371">
        <v>0</v>
      </c>
      <c r="Q11371">
        <v>0</v>
      </c>
    </row>
    <row r="11372" spans="1:17" x14ac:dyDescent="0.2">
      <c r="A11372" t="s">
        <v>29110</v>
      </c>
      <c r="B11372" t="s">
        <v>88</v>
      </c>
      <c r="C11372" t="s">
        <v>144</v>
      </c>
      <c r="D11372" t="s">
        <v>17748</v>
      </c>
      <c r="E11372" t="s">
        <v>81</v>
      </c>
      <c r="F11372" t="s">
        <v>17734</v>
      </c>
      <c r="G11372">
        <v>2</v>
      </c>
      <c r="H11372">
        <v>0</v>
      </c>
      <c r="I11372">
        <v>0</v>
      </c>
      <c r="J11372">
        <v>0</v>
      </c>
      <c r="K11372">
        <v>0</v>
      </c>
      <c r="L11372">
        <v>0</v>
      </c>
      <c r="M11372">
        <v>0</v>
      </c>
      <c r="N11372">
        <v>0</v>
      </c>
      <c r="O11372">
        <v>0</v>
      </c>
      <c r="P11372">
        <v>0</v>
      </c>
      <c r="Q11372">
        <v>0</v>
      </c>
    </row>
    <row r="11373" spans="1:17" x14ac:dyDescent="0.2">
      <c r="A11373" t="s">
        <v>29111</v>
      </c>
      <c r="B11373" t="s">
        <v>88</v>
      </c>
      <c r="C11373" t="s">
        <v>144</v>
      </c>
      <c r="D11373" t="s">
        <v>17754</v>
      </c>
      <c r="E11373" t="s">
        <v>81</v>
      </c>
      <c r="F11373" t="s">
        <v>17734</v>
      </c>
      <c r="G11373">
        <v>1</v>
      </c>
      <c r="H11373">
        <v>0</v>
      </c>
      <c r="I11373">
        <v>0</v>
      </c>
      <c r="J11373">
        <v>0</v>
      </c>
      <c r="K11373">
        <v>0</v>
      </c>
      <c r="L11373">
        <v>0</v>
      </c>
      <c r="M11373">
        <v>0</v>
      </c>
      <c r="N11373">
        <v>0</v>
      </c>
      <c r="O11373">
        <v>0</v>
      </c>
      <c r="P11373">
        <v>0</v>
      </c>
      <c r="Q11373">
        <v>0</v>
      </c>
    </row>
    <row r="11374" spans="1:17" x14ac:dyDescent="0.2">
      <c r="A11374" t="s">
        <v>29112</v>
      </c>
      <c r="B11374" t="s">
        <v>88</v>
      </c>
      <c r="C11374" t="s">
        <v>145</v>
      </c>
      <c r="D11374" t="s">
        <v>17768</v>
      </c>
      <c r="E11374" t="s">
        <v>81</v>
      </c>
      <c r="F11374" t="s">
        <v>17734</v>
      </c>
      <c r="G11374">
        <v>2</v>
      </c>
      <c r="H11374">
        <v>0</v>
      </c>
      <c r="I11374">
        <v>0</v>
      </c>
      <c r="J11374">
        <v>0</v>
      </c>
      <c r="K11374">
        <v>0</v>
      </c>
      <c r="L11374">
        <v>0</v>
      </c>
      <c r="M11374">
        <v>0</v>
      </c>
      <c r="N11374">
        <v>0</v>
      </c>
      <c r="O11374">
        <v>0</v>
      </c>
      <c r="P11374">
        <v>0</v>
      </c>
      <c r="Q11374">
        <v>0</v>
      </c>
    </row>
    <row r="11375" spans="1:17" x14ac:dyDescent="0.2">
      <c r="A11375" t="s">
        <v>29113</v>
      </c>
      <c r="B11375" t="s">
        <v>88</v>
      </c>
      <c r="C11375" t="s">
        <v>145</v>
      </c>
      <c r="D11375" t="s">
        <v>17736</v>
      </c>
      <c r="E11375" t="s">
        <v>83</v>
      </c>
      <c r="F11375" t="s">
        <v>4929</v>
      </c>
      <c r="G11375">
        <v>0</v>
      </c>
      <c r="H11375">
        <v>10</v>
      </c>
      <c r="I11375">
        <v>1</v>
      </c>
      <c r="J11375">
        <v>6</v>
      </c>
      <c r="K11375">
        <v>2</v>
      </c>
      <c r="L11375">
        <v>1</v>
      </c>
      <c r="M11375">
        <v>0</v>
      </c>
      <c r="N11375">
        <v>0</v>
      </c>
      <c r="O11375">
        <v>0</v>
      </c>
      <c r="P11375">
        <v>0</v>
      </c>
      <c r="Q11375">
        <v>0</v>
      </c>
    </row>
    <row r="11376" spans="1:17" x14ac:dyDescent="0.2">
      <c r="A11376" t="s">
        <v>29114</v>
      </c>
      <c r="B11376" t="s">
        <v>88</v>
      </c>
      <c r="C11376" t="s">
        <v>145</v>
      </c>
      <c r="D11376" t="s">
        <v>17736</v>
      </c>
      <c r="E11376" t="s">
        <v>83</v>
      </c>
      <c r="F11376" t="s">
        <v>4931</v>
      </c>
      <c r="G11376">
        <v>0</v>
      </c>
      <c r="H11376">
        <v>10</v>
      </c>
      <c r="I11376">
        <v>1</v>
      </c>
      <c r="J11376">
        <v>6</v>
      </c>
      <c r="K11376">
        <v>1</v>
      </c>
      <c r="L11376">
        <v>2</v>
      </c>
      <c r="M11376">
        <v>0</v>
      </c>
      <c r="N11376">
        <v>0</v>
      </c>
      <c r="O11376">
        <v>0</v>
      </c>
      <c r="P11376">
        <v>0</v>
      </c>
      <c r="Q11376">
        <v>0</v>
      </c>
    </row>
    <row r="11377" spans="1:17" x14ac:dyDescent="0.2">
      <c r="A11377" t="s">
        <v>29115</v>
      </c>
      <c r="B11377" t="s">
        <v>88</v>
      </c>
      <c r="C11377" t="s">
        <v>145</v>
      </c>
      <c r="D11377" t="s">
        <v>17736</v>
      </c>
      <c r="E11377" t="s">
        <v>83</v>
      </c>
      <c r="F11377" t="s">
        <v>4933</v>
      </c>
      <c r="G11377">
        <v>0</v>
      </c>
      <c r="H11377">
        <v>0</v>
      </c>
      <c r="I11377">
        <v>0</v>
      </c>
      <c r="J11377">
        <v>0</v>
      </c>
      <c r="K11377">
        <v>0</v>
      </c>
      <c r="L11377">
        <v>0</v>
      </c>
      <c r="M11377">
        <v>10</v>
      </c>
      <c r="N11377">
        <v>0</v>
      </c>
      <c r="O11377">
        <v>0</v>
      </c>
      <c r="P11377">
        <v>0</v>
      </c>
      <c r="Q11377">
        <v>0</v>
      </c>
    </row>
    <row r="11378" spans="1:17" x14ac:dyDescent="0.2">
      <c r="A11378" t="s">
        <v>29116</v>
      </c>
      <c r="B11378" t="s">
        <v>88</v>
      </c>
      <c r="C11378" t="s">
        <v>208</v>
      </c>
      <c r="D11378" t="s">
        <v>17736</v>
      </c>
      <c r="E11378" t="s">
        <v>81</v>
      </c>
      <c r="F11378" t="s">
        <v>4927</v>
      </c>
      <c r="G11378">
        <v>0</v>
      </c>
      <c r="H11378">
        <v>0</v>
      </c>
      <c r="I11378">
        <v>0</v>
      </c>
      <c r="J11378">
        <v>0</v>
      </c>
      <c r="K11378">
        <v>0</v>
      </c>
      <c r="L11378">
        <v>0</v>
      </c>
      <c r="M11378">
        <v>0</v>
      </c>
      <c r="N11378">
        <v>5</v>
      </c>
      <c r="O11378">
        <v>5</v>
      </c>
      <c r="P11378">
        <v>0</v>
      </c>
      <c r="Q11378">
        <v>0</v>
      </c>
    </row>
    <row r="11379" spans="1:17" x14ac:dyDescent="0.2">
      <c r="A11379" t="s">
        <v>29117</v>
      </c>
      <c r="B11379" t="s">
        <v>88</v>
      </c>
      <c r="C11379" t="s">
        <v>208</v>
      </c>
      <c r="D11379" t="s">
        <v>17736</v>
      </c>
      <c r="E11379" t="s">
        <v>81</v>
      </c>
      <c r="F11379" t="s">
        <v>17734</v>
      </c>
      <c r="G11379">
        <v>7</v>
      </c>
      <c r="H11379">
        <v>0</v>
      </c>
      <c r="I11379">
        <v>0</v>
      </c>
      <c r="J11379">
        <v>0</v>
      </c>
      <c r="K11379">
        <v>0</v>
      </c>
      <c r="L11379">
        <v>0</v>
      </c>
      <c r="M11379">
        <v>0</v>
      </c>
      <c r="N11379">
        <v>0</v>
      </c>
      <c r="O11379">
        <v>0</v>
      </c>
      <c r="P11379">
        <v>0</v>
      </c>
      <c r="Q11379">
        <v>0</v>
      </c>
    </row>
    <row r="11380" spans="1:17" x14ac:dyDescent="0.2">
      <c r="A11380" t="s">
        <v>29118</v>
      </c>
      <c r="B11380" t="s">
        <v>88</v>
      </c>
      <c r="C11380" t="s">
        <v>208</v>
      </c>
      <c r="D11380" t="s">
        <v>17748</v>
      </c>
      <c r="E11380" t="s">
        <v>81</v>
      </c>
      <c r="F11380" t="s">
        <v>17749</v>
      </c>
      <c r="G11380">
        <v>0</v>
      </c>
      <c r="H11380">
        <v>0</v>
      </c>
      <c r="I11380">
        <v>0</v>
      </c>
      <c r="J11380">
        <v>0</v>
      </c>
      <c r="K11380">
        <v>0</v>
      </c>
      <c r="L11380">
        <v>0</v>
      </c>
      <c r="M11380">
        <v>0</v>
      </c>
      <c r="N11380">
        <v>2</v>
      </c>
      <c r="O11380">
        <v>2</v>
      </c>
      <c r="P11380">
        <v>0</v>
      </c>
      <c r="Q11380">
        <v>0</v>
      </c>
    </row>
    <row r="11381" spans="1:17" x14ac:dyDescent="0.2">
      <c r="A11381" t="s">
        <v>29119</v>
      </c>
      <c r="B11381" t="s">
        <v>88</v>
      </c>
      <c r="C11381" t="s">
        <v>208</v>
      </c>
      <c r="D11381" t="s">
        <v>17748</v>
      </c>
      <c r="E11381" t="s">
        <v>81</v>
      </c>
      <c r="F11381" t="s">
        <v>17734</v>
      </c>
      <c r="G11381">
        <v>2</v>
      </c>
      <c r="H11381">
        <v>0</v>
      </c>
      <c r="I11381">
        <v>0</v>
      </c>
      <c r="J11381">
        <v>0</v>
      </c>
      <c r="K11381">
        <v>0</v>
      </c>
      <c r="L11381">
        <v>0</v>
      </c>
      <c r="M11381">
        <v>0</v>
      </c>
      <c r="N11381">
        <v>0</v>
      </c>
      <c r="O11381">
        <v>0</v>
      </c>
      <c r="P11381">
        <v>0</v>
      </c>
      <c r="Q11381">
        <v>0</v>
      </c>
    </row>
    <row r="11382" spans="1:17" x14ac:dyDescent="0.2">
      <c r="A11382" t="s">
        <v>29120</v>
      </c>
      <c r="B11382" t="s">
        <v>88</v>
      </c>
      <c r="C11382" t="s">
        <v>208</v>
      </c>
      <c r="D11382" t="s">
        <v>17754</v>
      </c>
      <c r="E11382" t="s">
        <v>83</v>
      </c>
      <c r="F11382" t="s">
        <v>17734</v>
      </c>
      <c r="G11382">
        <v>1</v>
      </c>
      <c r="H11382">
        <v>0</v>
      </c>
      <c r="I11382">
        <v>0</v>
      </c>
      <c r="J11382">
        <v>0</v>
      </c>
      <c r="K11382">
        <v>0</v>
      </c>
      <c r="L11382">
        <v>0</v>
      </c>
      <c r="M11382">
        <v>0</v>
      </c>
      <c r="N11382">
        <v>0</v>
      </c>
      <c r="O11382">
        <v>0</v>
      </c>
      <c r="P11382">
        <v>0</v>
      </c>
      <c r="Q11382">
        <v>0</v>
      </c>
    </row>
    <row r="11383" spans="1:17" x14ac:dyDescent="0.2">
      <c r="A11383" t="s">
        <v>29121</v>
      </c>
      <c r="B11383" t="s">
        <v>88</v>
      </c>
      <c r="C11383" t="s">
        <v>209</v>
      </c>
      <c r="D11383" t="s">
        <v>17768</v>
      </c>
      <c r="E11383" t="s">
        <v>83</v>
      </c>
      <c r="F11383" t="s">
        <v>17734</v>
      </c>
      <c r="G11383">
        <v>2</v>
      </c>
      <c r="H11383">
        <v>0</v>
      </c>
      <c r="I11383">
        <v>0</v>
      </c>
      <c r="J11383">
        <v>0</v>
      </c>
      <c r="K11383">
        <v>0</v>
      </c>
      <c r="L11383">
        <v>0</v>
      </c>
      <c r="M11383">
        <v>0</v>
      </c>
      <c r="N11383">
        <v>0</v>
      </c>
      <c r="O11383">
        <v>0</v>
      </c>
      <c r="P11383">
        <v>0</v>
      </c>
      <c r="Q11383">
        <v>0</v>
      </c>
    </row>
    <row r="11384" spans="1:17" x14ac:dyDescent="0.2">
      <c r="A11384" t="s">
        <v>29122</v>
      </c>
      <c r="B11384" t="s">
        <v>88</v>
      </c>
      <c r="C11384" t="s">
        <v>209</v>
      </c>
      <c r="D11384" t="s">
        <v>17768</v>
      </c>
      <c r="E11384" t="s">
        <v>81</v>
      </c>
      <c r="F11384" t="s">
        <v>17734</v>
      </c>
      <c r="G11384">
        <v>2</v>
      </c>
      <c r="H11384">
        <v>0</v>
      </c>
      <c r="I11384">
        <v>0</v>
      </c>
      <c r="J11384">
        <v>0</v>
      </c>
      <c r="K11384">
        <v>0</v>
      </c>
      <c r="L11384">
        <v>0</v>
      </c>
      <c r="M11384">
        <v>0</v>
      </c>
      <c r="N11384">
        <v>0</v>
      </c>
      <c r="O11384">
        <v>0</v>
      </c>
      <c r="P11384">
        <v>0</v>
      </c>
      <c r="Q11384">
        <v>0</v>
      </c>
    </row>
    <row r="11385" spans="1:17" x14ac:dyDescent="0.2">
      <c r="A11385" t="s">
        <v>29123</v>
      </c>
      <c r="B11385" t="s">
        <v>88</v>
      </c>
      <c r="C11385" t="s">
        <v>209</v>
      </c>
      <c r="D11385" t="s">
        <v>17736</v>
      </c>
      <c r="E11385" t="s">
        <v>83</v>
      </c>
      <c r="F11385" t="s">
        <v>4929</v>
      </c>
      <c r="G11385">
        <v>0</v>
      </c>
      <c r="H11385">
        <v>3</v>
      </c>
      <c r="I11385">
        <v>0</v>
      </c>
      <c r="J11385">
        <v>2</v>
      </c>
      <c r="K11385">
        <v>1</v>
      </c>
      <c r="L11385">
        <v>0</v>
      </c>
      <c r="M11385">
        <v>0</v>
      </c>
      <c r="N11385">
        <v>0</v>
      </c>
      <c r="O11385">
        <v>0</v>
      </c>
      <c r="P11385">
        <v>0</v>
      </c>
      <c r="Q11385">
        <v>0</v>
      </c>
    </row>
    <row r="11386" spans="1:17" x14ac:dyDescent="0.2">
      <c r="A11386" t="s">
        <v>29124</v>
      </c>
      <c r="B11386" t="s">
        <v>88</v>
      </c>
      <c r="C11386" t="s">
        <v>209</v>
      </c>
      <c r="D11386" t="s">
        <v>17736</v>
      </c>
      <c r="E11386" t="s">
        <v>83</v>
      </c>
      <c r="F11386" t="s">
        <v>4931</v>
      </c>
      <c r="G11386">
        <v>0</v>
      </c>
      <c r="H11386">
        <v>3</v>
      </c>
      <c r="I11386">
        <v>0</v>
      </c>
      <c r="J11386">
        <v>2</v>
      </c>
      <c r="K11386">
        <v>1</v>
      </c>
      <c r="L11386">
        <v>0</v>
      </c>
      <c r="M11386">
        <v>0</v>
      </c>
      <c r="N11386">
        <v>0</v>
      </c>
      <c r="O11386">
        <v>0</v>
      </c>
      <c r="P11386">
        <v>0</v>
      </c>
      <c r="Q11386">
        <v>0</v>
      </c>
    </row>
    <row r="11387" spans="1:17" x14ac:dyDescent="0.2">
      <c r="A11387" t="s">
        <v>29125</v>
      </c>
      <c r="B11387" t="s">
        <v>88</v>
      </c>
      <c r="C11387" t="s">
        <v>209</v>
      </c>
      <c r="D11387" t="s">
        <v>17736</v>
      </c>
      <c r="E11387" t="s">
        <v>83</v>
      </c>
      <c r="F11387" t="s">
        <v>4933</v>
      </c>
      <c r="G11387">
        <v>0</v>
      </c>
      <c r="H11387">
        <v>0</v>
      </c>
      <c r="I11387">
        <v>0</v>
      </c>
      <c r="J11387">
        <v>0</v>
      </c>
      <c r="K11387">
        <v>0</v>
      </c>
      <c r="L11387">
        <v>0</v>
      </c>
      <c r="M11387">
        <v>3</v>
      </c>
      <c r="N11387">
        <v>0</v>
      </c>
      <c r="O11387">
        <v>0</v>
      </c>
      <c r="P11387">
        <v>0</v>
      </c>
      <c r="Q11387">
        <v>0</v>
      </c>
    </row>
    <row r="11388" spans="1:17" x14ac:dyDescent="0.2">
      <c r="A11388" t="s">
        <v>29126</v>
      </c>
      <c r="B11388" t="s">
        <v>88</v>
      </c>
      <c r="C11388" t="s">
        <v>209</v>
      </c>
      <c r="D11388" t="s">
        <v>17736</v>
      </c>
      <c r="E11388" t="s">
        <v>83</v>
      </c>
      <c r="F11388" t="s">
        <v>4935</v>
      </c>
      <c r="G11388">
        <v>0</v>
      </c>
      <c r="H11388">
        <v>3</v>
      </c>
      <c r="I11388">
        <v>0</v>
      </c>
      <c r="J11388">
        <v>2</v>
      </c>
      <c r="K11388">
        <v>1</v>
      </c>
      <c r="L11388">
        <v>0</v>
      </c>
      <c r="M11388">
        <v>0</v>
      </c>
      <c r="N11388">
        <v>0</v>
      </c>
      <c r="O11388">
        <v>0</v>
      </c>
      <c r="P11388">
        <v>0</v>
      </c>
      <c r="Q11388">
        <v>0</v>
      </c>
    </row>
    <row r="11389" spans="1:17" x14ac:dyDescent="0.2">
      <c r="A11389" t="s">
        <v>29127</v>
      </c>
      <c r="B11389" t="s">
        <v>88</v>
      </c>
      <c r="C11389" t="s">
        <v>209</v>
      </c>
      <c r="D11389" t="s">
        <v>17736</v>
      </c>
      <c r="E11389" t="s">
        <v>83</v>
      </c>
      <c r="F11389" t="s">
        <v>4937</v>
      </c>
      <c r="G11389">
        <v>0</v>
      </c>
      <c r="H11389">
        <v>3</v>
      </c>
      <c r="I11389">
        <v>0</v>
      </c>
      <c r="J11389">
        <v>2</v>
      </c>
      <c r="K11389">
        <v>1</v>
      </c>
      <c r="L11389">
        <v>0</v>
      </c>
      <c r="M11389">
        <v>0</v>
      </c>
      <c r="N11389">
        <v>0</v>
      </c>
      <c r="O11389">
        <v>0</v>
      </c>
      <c r="P11389">
        <v>0</v>
      </c>
      <c r="Q11389">
        <v>0</v>
      </c>
    </row>
    <row r="11390" spans="1:17" x14ac:dyDescent="0.2">
      <c r="A11390" t="s">
        <v>29128</v>
      </c>
      <c r="B11390" t="s">
        <v>88</v>
      </c>
      <c r="C11390" t="s">
        <v>209</v>
      </c>
      <c r="D11390" t="s">
        <v>17736</v>
      </c>
      <c r="E11390" t="s">
        <v>83</v>
      </c>
      <c r="F11390" t="s">
        <v>4939</v>
      </c>
      <c r="G11390">
        <v>0</v>
      </c>
      <c r="H11390">
        <v>0</v>
      </c>
      <c r="I11390">
        <v>0</v>
      </c>
      <c r="J11390">
        <v>0</v>
      </c>
      <c r="K11390">
        <v>0</v>
      </c>
      <c r="L11390">
        <v>0</v>
      </c>
      <c r="M11390">
        <v>3</v>
      </c>
      <c r="N11390">
        <v>0</v>
      </c>
      <c r="O11390">
        <v>0</v>
      </c>
      <c r="P11390">
        <v>0</v>
      </c>
      <c r="Q11390">
        <v>0</v>
      </c>
    </row>
    <row r="11391" spans="1:17" x14ac:dyDescent="0.2">
      <c r="A11391" t="s">
        <v>29129</v>
      </c>
      <c r="B11391" t="s">
        <v>88</v>
      </c>
      <c r="C11391" t="s">
        <v>209</v>
      </c>
      <c r="D11391" t="s">
        <v>17736</v>
      </c>
      <c r="E11391" t="s">
        <v>83</v>
      </c>
      <c r="F11391" t="s">
        <v>4941</v>
      </c>
      <c r="G11391">
        <v>0</v>
      </c>
      <c r="H11391">
        <v>3</v>
      </c>
      <c r="I11391">
        <v>0</v>
      </c>
      <c r="J11391">
        <v>2</v>
      </c>
      <c r="K11391">
        <v>1</v>
      </c>
      <c r="L11391">
        <v>0</v>
      </c>
      <c r="M11391">
        <v>0</v>
      </c>
      <c r="N11391">
        <v>0</v>
      </c>
      <c r="O11391">
        <v>0</v>
      </c>
      <c r="P11391">
        <v>0</v>
      </c>
      <c r="Q11391">
        <v>0</v>
      </c>
    </row>
    <row r="11392" spans="1:17" x14ac:dyDescent="0.2">
      <c r="A11392" t="s">
        <v>29130</v>
      </c>
      <c r="B11392" t="s">
        <v>88</v>
      </c>
      <c r="C11392" t="s">
        <v>209</v>
      </c>
      <c r="D11392" t="s">
        <v>17736</v>
      </c>
      <c r="E11392" t="s">
        <v>83</v>
      </c>
      <c r="F11392" t="s">
        <v>4943</v>
      </c>
      <c r="G11392">
        <v>0</v>
      </c>
      <c r="H11392">
        <v>0</v>
      </c>
      <c r="I11392">
        <v>0</v>
      </c>
      <c r="J11392">
        <v>0</v>
      </c>
      <c r="K11392">
        <v>0</v>
      </c>
      <c r="L11392">
        <v>0</v>
      </c>
      <c r="M11392">
        <v>3</v>
      </c>
      <c r="N11392">
        <v>0</v>
      </c>
      <c r="O11392">
        <v>0</v>
      </c>
      <c r="P11392">
        <v>0</v>
      </c>
      <c r="Q11392">
        <v>0</v>
      </c>
    </row>
    <row r="11393" spans="1:17" x14ac:dyDescent="0.2">
      <c r="A11393" t="s">
        <v>29131</v>
      </c>
      <c r="B11393" t="s">
        <v>88</v>
      </c>
      <c r="C11393" t="s">
        <v>209</v>
      </c>
      <c r="D11393" t="s">
        <v>17736</v>
      </c>
      <c r="E11393" t="s">
        <v>83</v>
      </c>
      <c r="F11393" t="s">
        <v>4925</v>
      </c>
      <c r="G11393">
        <v>0</v>
      </c>
      <c r="H11393">
        <v>0</v>
      </c>
      <c r="I11393">
        <v>0</v>
      </c>
      <c r="J11393">
        <v>0</v>
      </c>
      <c r="K11393">
        <v>0</v>
      </c>
      <c r="L11393">
        <v>0</v>
      </c>
      <c r="M11393">
        <v>0</v>
      </c>
      <c r="N11393">
        <v>3</v>
      </c>
      <c r="O11393">
        <v>3</v>
      </c>
      <c r="P11393">
        <v>0</v>
      </c>
      <c r="Q11393">
        <v>0</v>
      </c>
    </row>
    <row r="11394" spans="1:17" x14ac:dyDescent="0.2">
      <c r="A11394" t="s">
        <v>29132</v>
      </c>
      <c r="B11394" t="s">
        <v>88</v>
      </c>
      <c r="C11394" t="s">
        <v>209</v>
      </c>
      <c r="D11394" t="s">
        <v>17736</v>
      </c>
      <c r="E11394" t="s">
        <v>83</v>
      </c>
      <c r="F11394" t="s">
        <v>4927</v>
      </c>
      <c r="G11394">
        <v>0</v>
      </c>
      <c r="H11394">
        <v>0</v>
      </c>
      <c r="I11394">
        <v>0</v>
      </c>
      <c r="J11394">
        <v>0</v>
      </c>
      <c r="K11394">
        <v>0</v>
      </c>
      <c r="L11394">
        <v>0</v>
      </c>
      <c r="M11394">
        <v>0</v>
      </c>
      <c r="N11394">
        <v>3</v>
      </c>
      <c r="O11394">
        <v>3</v>
      </c>
      <c r="P11394">
        <v>0</v>
      </c>
      <c r="Q11394">
        <v>0</v>
      </c>
    </row>
    <row r="11395" spans="1:17" x14ac:dyDescent="0.2">
      <c r="A11395" t="s">
        <v>29133</v>
      </c>
      <c r="B11395" t="s">
        <v>88</v>
      </c>
      <c r="C11395" t="s">
        <v>209</v>
      </c>
      <c r="D11395" t="s">
        <v>17736</v>
      </c>
      <c r="E11395" t="s">
        <v>83</v>
      </c>
      <c r="F11395" t="s">
        <v>17734</v>
      </c>
      <c r="G11395">
        <v>3</v>
      </c>
      <c r="H11395">
        <v>0</v>
      </c>
      <c r="I11395">
        <v>0</v>
      </c>
      <c r="J11395">
        <v>0</v>
      </c>
      <c r="K11395">
        <v>0</v>
      </c>
      <c r="L11395">
        <v>0</v>
      </c>
      <c r="M11395">
        <v>0</v>
      </c>
      <c r="N11395">
        <v>0</v>
      </c>
      <c r="O11395">
        <v>0</v>
      </c>
      <c r="P11395">
        <v>0</v>
      </c>
      <c r="Q11395">
        <v>0</v>
      </c>
    </row>
    <row r="11396" spans="1:17" x14ac:dyDescent="0.2">
      <c r="A11396" t="s">
        <v>29134</v>
      </c>
      <c r="B11396" t="s">
        <v>88</v>
      </c>
      <c r="C11396" t="s">
        <v>209</v>
      </c>
      <c r="D11396" t="s">
        <v>17736</v>
      </c>
      <c r="E11396" t="s">
        <v>81</v>
      </c>
      <c r="F11396" t="s">
        <v>4929</v>
      </c>
      <c r="G11396">
        <v>0</v>
      </c>
      <c r="H11396">
        <v>7</v>
      </c>
      <c r="I11396">
        <v>0</v>
      </c>
      <c r="J11396">
        <v>6</v>
      </c>
      <c r="K11396">
        <v>0</v>
      </c>
      <c r="L11396">
        <v>1</v>
      </c>
      <c r="M11396">
        <v>0</v>
      </c>
      <c r="N11396">
        <v>0</v>
      </c>
      <c r="O11396">
        <v>0</v>
      </c>
      <c r="P11396">
        <v>0</v>
      </c>
      <c r="Q11396">
        <v>0</v>
      </c>
    </row>
    <row r="11397" spans="1:17" x14ac:dyDescent="0.2">
      <c r="A11397" t="s">
        <v>29135</v>
      </c>
      <c r="B11397" t="s">
        <v>88</v>
      </c>
      <c r="C11397" t="s">
        <v>209</v>
      </c>
      <c r="D11397" t="s">
        <v>17736</v>
      </c>
      <c r="E11397" t="s">
        <v>81</v>
      </c>
      <c r="F11397" t="s">
        <v>4931</v>
      </c>
      <c r="G11397">
        <v>0</v>
      </c>
      <c r="H11397">
        <v>7</v>
      </c>
      <c r="I11397">
        <v>0</v>
      </c>
      <c r="J11397">
        <v>6</v>
      </c>
      <c r="K11397">
        <v>0</v>
      </c>
      <c r="L11397">
        <v>1</v>
      </c>
      <c r="M11397">
        <v>0</v>
      </c>
      <c r="N11397">
        <v>0</v>
      </c>
      <c r="O11397">
        <v>0</v>
      </c>
      <c r="P11397">
        <v>0</v>
      </c>
      <c r="Q11397">
        <v>0</v>
      </c>
    </row>
    <row r="11398" spans="1:17" x14ac:dyDescent="0.2">
      <c r="A11398" t="s">
        <v>29136</v>
      </c>
      <c r="B11398" t="s">
        <v>88</v>
      </c>
      <c r="C11398" t="s">
        <v>209</v>
      </c>
      <c r="D11398" t="s">
        <v>17736</v>
      </c>
      <c r="E11398" t="s">
        <v>81</v>
      </c>
      <c r="F11398" t="s">
        <v>4933</v>
      </c>
      <c r="G11398">
        <v>0</v>
      </c>
      <c r="H11398">
        <v>0</v>
      </c>
      <c r="I11398">
        <v>0</v>
      </c>
      <c r="J11398">
        <v>0</v>
      </c>
      <c r="K11398">
        <v>0</v>
      </c>
      <c r="L11398">
        <v>0</v>
      </c>
      <c r="M11398">
        <v>7</v>
      </c>
      <c r="N11398">
        <v>0</v>
      </c>
      <c r="O11398">
        <v>0</v>
      </c>
      <c r="P11398">
        <v>0</v>
      </c>
      <c r="Q11398">
        <v>0</v>
      </c>
    </row>
    <row r="11399" spans="1:17" x14ac:dyDescent="0.2">
      <c r="A11399" t="s">
        <v>29137</v>
      </c>
      <c r="B11399" t="s">
        <v>88</v>
      </c>
      <c r="C11399" t="s">
        <v>209</v>
      </c>
      <c r="D11399" t="s">
        <v>17736</v>
      </c>
      <c r="E11399" t="s">
        <v>81</v>
      </c>
      <c r="F11399" t="s">
        <v>4935</v>
      </c>
      <c r="G11399">
        <v>0</v>
      </c>
      <c r="H11399">
        <v>7</v>
      </c>
      <c r="I11399">
        <v>0</v>
      </c>
      <c r="J11399">
        <v>6</v>
      </c>
      <c r="K11399">
        <v>0</v>
      </c>
      <c r="L11399">
        <v>1</v>
      </c>
      <c r="M11399">
        <v>0</v>
      </c>
      <c r="N11399">
        <v>0</v>
      </c>
      <c r="O11399">
        <v>0</v>
      </c>
      <c r="P11399">
        <v>0</v>
      </c>
      <c r="Q11399">
        <v>0</v>
      </c>
    </row>
    <row r="11400" spans="1:17" x14ac:dyDescent="0.2">
      <c r="A11400" t="s">
        <v>29138</v>
      </c>
      <c r="B11400" t="s">
        <v>88</v>
      </c>
      <c r="C11400" t="s">
        <v>209</v>
      </c>
      <c r="D11400" t="s">
        <v>17736</v>
      </c>
      <c r="E11400" t="s">
        <v>81</v>
      </c>
      <c r="F11400" t="s">
        <v>4937</v>
      </c>
      <c r="G11400">
        <v>0</v>
      </c>
      <c r="H11400">
        <v>7</v>
      </c>
      <c r="I11400">
        <v>0</v>
      </c>
      <c r="J11400">
        <v>6</v>
      </c>
      <c r="K11400">
        <v>0</v>
      </c>
      <c r="L11400">
        <v>1</v>
      </c>
      <c r="M11400">
        <v>0</v>
      </c>
      <c r="N11400">
        <v>0</v>
      </c>
      <c r="O11400">
        <v>0</v>
      </c>
      <c r="P11400">
        <v>0</v>
      </c>
      <c r="Q11400">
        <v>0</v>
      </c>
    </row>
    <row r="11401" spans="1:17" x14ac:dyDescent="0.2">
      <c r="A11401" t="s">
        <v>29139</v>
      </c>
      <c r="B11401" t="s">
        <v>88</v>
      </c>
      <c r="C11401" t="s">
        <v>209</v>
      </c>
      <c r="D11401" t="s">
        <v>17736</v>
      </c>
      <c r="E11401" t="s">
        <v>81</v>
      </c>
      <c r="F11401" t="s">
        <v>4939</v>
      </c>
      <c r="G11401">
        <v>0</v>
      </c>
      <c r="H11401">
        <v>0</v>
      </c>
      <c r="I11401">
        <v>0</v>
      </c>
      <c r="J11401">
        <v>0</v>
      </c>
      <c r="K11401">
        <v>0</v>
      </c>
      <c r="L11401">
        <v>0</v>
      </c>
      <c r="M11401">
        <v>7</v>
      </c>
      <c r="N11401">
        <v>0</v>
      </c>
      <c r="O11401">
        <v>0</v>
      </c>
      <c r="P11401">
        <v>0</v>
      </c>
      <c r="Q11401">
        <v>0</v>
      </c>
    </row>
    <row r="11402" spans="1:17" x14ac:dyDescent="0.2">
      <c r="A11402" t="s">
        <v>29140</v>
      </c>
      <c r="B11402" t="s">
        <v>88</v>
      </c>
      <c r="C11402" t="s">
        <v>209</v>
      </c>
      <c r="D11402" t="s">
        <v>17736</v>
      </c>
      <c r="E11402" t="s">
        <v>81</v>
      </c>
      <c r="F11402" t="s">
        <v>4941</v>
      </c>
      <c r="G11402">
        <v>0</v>
      </c>
      <c r="H11402">
        <v>7</v>
      </c>
      <c r="I11402">
        <v>0</v>
      </c>
      <c r="J11402">
        <v>6</v>
      </c>
      <c r="K11402">
        <v>0</v>
      </c>
      <c r="L11402">
        <v>1</v>
      </c>
      <c r="M11402">
        <v>0</v>
      </c>
      <c r="N11402">
        <v>0</v>
      </c>
      <c r="O11402">
        <v>0</v>
      </c>
      <c r="P11402">
        <v>0</v>
      </c>
      <c r="Q11402">
        <v>0</v>
      </c>
    </row>
    <row r="11403" spans="1:17" x14ac:dyDescent="0.2">
      <c r="A11403" t="s">
        <v>29141</v>
      </c>
      <c r="B11403" t="s">
        <v>88</v>
      </c>
      <c r="C11403" t="s">
        <v>209</v>
      </c>
      <c r="D11403" t="s">
        <v>17736</v>
      </c>
      <c r="E11403" t="s">
        <v>81</v>
      </c>
      <c r="F11403" t="s">
        <v>4943</v>
      </c>
      <c r="G11403">
        <v>0</v>
      </c>
      <c r="H11403">
        <v>0</v>
      </c>
      <c r="I11403">
        <v>0</v>
      </c>
      <c r="J11403">
        <v>0</v>
      </c>
      <c r="K11403">
        <v>0</v>
      </c>
      <c r="L11403">
        <v>0</v>
      </c>
      <c r="M11403">
        <v>7</v>
      </c>
      <c r="N11403">
        <v>0</v>
      </c>
      <c r="O11403">
        <v>0</v>
      </c>
      <c r="P11403">
        <v>0</v>
      </c>
      <c r="Q11403">
        <v>0</v>
      </c>
    </row>
    <row r="11404" spans="1:17" x14ac:dyDescent="0.2">
      <c r="A11404" t="s">
        <v>29142</v>
      </c>
      <c r="B11404" t="s">
        <v>88</v>
      </c>
      <c r="C11404" t="s">
        <v>209</v>
      </c>
      <c r="D11404" t="s">
        <v>17736</v>
      </c>
      <c r="E11404" t="s">
        <v>81</v>
      </c>
      <c r="F11404" t="s">
        <v>4925</v>
      </c>
      <c r="G11404">
        <v>0</v>
      </c>
      <c r="H11404">
        <v>0</v>
      </c>
      <c r="I11404">
        <v>0</v>
      </c>
      <c r="J11404">
        <v>0</v>
      </c>
      <c r="K11404">
        <v>0</v>
      </c>
      <c r="L11404">
        <v>0</v>
      </c>
      <c r="M11404">
        <v>0</v>
      </c>
      <c r="N11404">
        <v>7</v>
      </c>
      <c r="O11404">
        <v>6</v>
      </c>
      <c r="P11404">
        <v>0</v>
      </c>
      <c r="Q11404">
        <v>1</v>
      </c>
    </row>
    <row r="11405" spans="1:17" x14ac:dyDescent="0.2">
      <c r="A11405" t="s">
        <v>29143</v>
      </c>
      <c r="B11405" t="s">
        <v>88</v>
      </c>
      <c r="C11405" t="s">
        <v>209</v>
      </c>
      <c r="D11405" t="s">
        <v>17736</v>
      </c>
      <c r="E11405" t="s">
        <v>81</v>
      </c>
      <c r="F11405" t="s">
        <v>4927</v>
      </c>
      <c r="G11405">
        <v>0</v>
      </c>
      <c r="H11405">
        <v>0</v>
      </c>
      <c r="I11405">
        <v>0</v>
      </c>
      <c r="J11405">
        <v>0</v>
      </c>
      <c r="K11405">
        <v>0</v>
      </c>
      <c r="L11405">
        <v>0</v>
      </c>
      <c r="M11405">
        <v>0</v>
      </c>
      <c r="N11405">
        <v>7</v>
      </c>
      <c r="O11405">
        <v>6</v>
      </c>
      <c r="P11405">
        <v>0</v>
      </c>
      <c r="Q11405">
        <v>1</v>
      </c>
    </row>
    <row r="11406" spans="1:17" x14ac:dyDescent="0.2">
      <c r="A11406" t="s">
        <v>29144</v>
      </c>
      <c r="B11406" t="s">
        <v>88</v>
      </c>
      <c r="C11406" t="s">
        <v>209</v>
      </c>
      <c r="D11406" t="s">
        <v>17736</v>
      </c>
      <c r="E11406" t="s">
        <v>81</v>
      </c>
      <c r="F11406" t="s">
        <v>17734</v>
      </c>
      <c r="G11406">
        <v>7</v>
      </c>
      <c r="H11406">
        <v>0</v>
      </c>
      <c r="I11406">
        <v>0</v>
      </c>
      <c r="J11406">
        <v>0</v>
      </c>
      <c r="K11406">
        <v>0</v>
      </c>
      <c r="L11406">
        <v>0</v>
      </c>
      <c r="M11406">
        <v>0</v>
      </c>
      <c r="N11406">
        <v>0</v>
      </c>
      <c r="O11406">
        <v>0</v>
      </c>
      <c r="P11406">
        <v>0</v>
      </c>
      <c r="Q11406">
        <v>0</v>
      </c>
    </row>
    <row r="11407" spans="1:17" x14ac:dyDescent="0.2">
      <c r="A11407" t="s">
        <v>29145</v>
      </c>
      <c r="B11407" t="s">
        <v>88</v>
      </c>
      <c r="C11407" t="s">
        <v>209</v>
      </c>
      <c r="D11407" t="s">
        <v>17748</v>
      </c>
      <c r="E11407" t="s">
        <v>83</v>
      </c>
      <c r="F11407" t="s">
        <v>17749</v>
      </c>
      <c r="G11407">
        <v>0</v>
      </c>
      <c r="H11407">
        <v>0</v>
      </c>
      <c r="I11407">
        <v>0</v>
      </c>
      <c r="J11407">
        <v>0</v>
      </c>
      <c r="K11407">
        <v>0</v>
      </c>
      <c r="L11407">
        <v>0</v>
      </c>
      <c r="M11407">
        <v>0</v>
      </c>
      <c r="N11407">
        <v>2</v>
      </c>
      <c r="O11407">
        <v>1</v>
      </c>
      <c r="P11407">
        <v>0</v>
      </c>
      <c r="Q11407">
        <v>1</v>
      </c>
    </row>
    <row r="11408" spans="1:17" x14ac:dyDescent="0.2">
      <c r="A11408" t="s">
        <v>29146</v>
      </c>
      <c r="B11408" t="s">
        <v>88</v>
      </c>
      <c r="C11408" t="s">
        <v>209</v>
      </c>
      <c r="D11408" t="s">
        <v>17748</v>
      </c>
      <c r="E11408" t="s">
        <v>83</v>
      </c>
      <c r="F11408" t="s">
        <v>17734</v>
      </c>
      <c r="G11408">
        <v>2</v>
      </c>
      <c r="H11408">
        <v>0</v>
      </c>
      <c r="I11408">
        <v>0</v>
      </c>
      <c r="J11408">
        <v>0</v>
      </c>
      <c r="K11408">
        <v>0</v>
      </c>
      <c r="L11408">
        <v>0</v>
      </c>
      <c r="M11408">
        <v>0</v>
      </c>
      <c r="N11408">
        <v>0</v>
      </c>
      <c r="O11408">
        <v>0</v>
      </c>
      <c r="P11408">
        <v>0</v>
      </c>
      <c r="Q11408">
        <v>0</v>
      </c>
    </row>
    <row r="11409" spans="1:17" x14ac:dyDescent="0.2">
      <c r="A11409" t="s">
        <v>29147</v>
      </c>
      <c r="B11409" t="s">
        <v>86</v>
      </c>
      <c r="C11409" t="s">
        <v>145</v>
      </c>
      <c r="D11409" t="s">
        <v>17736</v>
      </c>
      <c r="E11409" t="s">
        <v>83</v>
      </c>
      <c r="F11409" t="s">
        <v>4925</v>
      </c>
      <c r="G11409">
        <v>0</v>
      </c>
      <c r="H11409">
        <v>0</v>
      </c>
      <c r="I11409">
        <v>0</v>
      </c>
      <c r="J11409">
        <v>0</v>
      </c>
      <c r="K11409">
        <v>0</v>
      </c>
      <c r="L11409">
        <v>0</v>
      </c>
      <c r="M11409">
        <v>0</v>
      </c>
      <c r="N11409">
        <v>20</v>
      </c>
      <c r="O11409">
        <v>18</v>
      </c>
      <c r="P11409">
        <v>2</v>
      </c>
      <c r="Q11409">
        <v>0</v>
      </c>
    </row>
    <row r="11410" spans="1:17" x14ac:dyDescent="0.2">
      <c r="A11410" t="s">
        <v>29148</v>
      </c>
      <c r="B11410" t="s">
        <v>86</v>
      </c>
      <c r="C11410" t="s">
        <v>145</v>
      </c>
      <c r="D11410" t="s">
        <v>17736</v>
      </c>
      <c r="E11410" t="s">
        <v>83</v>
      </c>
      <c r="F11410" t="s">
        <v>4927</v>
      </c>
      <c r="G11410">
        <v>0</v>
      </c>
      <c r="H11410">
        <v>0</v>
      </c>
      <c r="I11410">
        <v>0</v>
      </c>
      <c r="J11410">
        <v>0</v>
      </c>
      <c r="K11410">
        <v>0</v>
      </c>
      <c r="L11410">
        <v>0</v>
      </c>
      <c r="M11410">
        <v>0</v>
      </c>
      <c r="N11410">
        <v>15</v>
      </c>
      <c r="O11410">
        <v>13</v>
      </c>
      <c r="P11410">
        <v>2</v>
      </c>
      <c r="Q11410">
        <v>0</v>
      </c>
    </row>
    <row r="11411" spans="1:17" x14ac:dyDescent="0.2">
      <c r="A11411" t="s">
        <v>29149</v>
      </c>
      <c r="B11411" t="s">
        <v>86</v>
      </c>
      <c r="C11411" t="s">
        <v>145</v>
      </c>
      <c r="D11411" t="s">
        <v>17736</v>
      </c>
      <c r="E11411" t="s">
        <v>83</v>
      </c>
      <c r="F11411" t="s">
        <v>17734</v>
      </c>
      <c r="G11411">
        <v>24</v>
      </c>
      <c r="H11411">
        <v>0</v>
      </c>
      <c r="I11411">
        <v>0</v>
      </c>
      <c r="J11411">
        <v>0</v>
      </c>
      <c r="K11411">
        <v>0</v>
      </c>
      <c r="L11411">
        <v>0</v>
      </c>
      <c r="M11411">
        <v>0</v>
      </c>
      <c r="N11411">
        <v>0</v>
      </c>
      <c r="O11411">
        <v>0</v>
      </c>
      <c r="P11411">
        <v>0</v>
      </c>
      <c r="Q11411">
        <v>0</v>
      </c>
    </row>
    <row r="11412" spans="1:17" x14ac:dyDescent="0.2">
      <c r="A11412" t="s">
        <v>29150</v>
      </c>
      <c r="B11412" t="s">
        <v>86</v>
      </c>
      <c r="C11412" t="s">
        <v>145</v>
      </c>
      <c r="D11412" t="s">
        <v>17736</v>
      </c>
      <c r="E11412" t="s">
        <v>81</v>
      </c>
      <c r="F11412" t="s">
        <v>4929</v>
      </c>
      <c r="G11412">
        <v>0</v>
      </c>
      <c r="H11412">
        <v>22</v>
      </c>
      <c r="I11412">
        <v>2</v>
      </c>
      <c r="J11412">
        <v>16</v>
      </c>
      <c r="K11412">
        <v>1</v>
      </c>
      <c r="L11412">
        <v>3</v>
      </c>
      <c r="M11412">
        <v>0</v>
      </c>
      <c r="N11412">
        <v>0</v>
      </c>
      <c r="O11412">
        <v>0</v>
      </c>
      <c r="P11412">
        <v>0</v>
      </c>
      <c r="Q11412">
        <v>0</v>
      </c>
    </row>
    <row r="11413" spans="1:17" x14ac:dyDescent="0.2">
      <c r="A11413" t="s">
        <v>29151</v>
      </c>
      <c r="B11413" t="s">
        <v>86</v>
      </c>
      <c r="C11413" t="s">
        <v>145</v>
      </c>
      <c r="D11413" t="s">
        <v>17736</v>
      </c>
      <c r="E11413" t="s">
        <v>81</v>
      </c>
      <c r="F11413" t="s">
        <v>4931</v>
      </c>
      <c r="G11413">
        <v>0</v>
      </c>
      <c r="H11413">
        <v>22</v>
      </c>
      <c r="I11413">
        <v>2</v>
      </c>
      <c r="J11413">
        <v>16</v>
      </c>
      <c r="K11413">
        <v>1</v>
      </c>
      <c r="L11413">
        <v>3</v>
      </c>
      <c r="M11413">
        <v>0</v>
      </c>
      <c r="N11413">
        <v>0</v>
      </c>
      <c r="O11413">
        <v>0</v>
      </c>
      <c r="P11413">
        <v>0</v>
      </c>
      <c r="Q11413">
        <v>0</v>
      </c>
    </row>
    <row r="11414" spans="1:17" x14ac:dyDescent="0.2">
      <c r="A11414" t="s">
        <v>29152</v>
      </c>
      <c r="B11414" t="s">
        <v>86</v>
      </c>
      <c r="C11414" t="s">
        <v>145</v>
      </c>
      <c r="D11414" t="s">
        <v>17736</v>
      </c>
      <c r="E11414" t="s">
        <v>81</v>
      </c>
      <c r="F11414" t="s">
        <v>4933</v>
      </c>
      <c r="G11414">
        <v>0</v>
      </c>
      <c r="H11414">
        <v>0</v>
      </c>
      <c r="I11414">
        <v>0</v>
      </c>
      <c r="J11414">
        <v>0</v>
      </c>
      <c r="K11414">
        <v>0</v>
      </c>
      <c r="L11414">
        <v>0</v>
      </c>
      <c r="M11414">
        <v>22</v>
      </c>
      <c r="N11414">
        <v>0</v>
      </c>
      <c r="O11414">
        <v>0</v>
      </c>
      <c r="P11414">
        <v>0</v>
      </c>
      <c r="Q11414">
        <v>0</v>
      </c>
    </row>
    <row r="11415" spans="1:17" x14ac:dyDescent="0.2">
      <c r="A11415" t="s">
        <v>29153</v>
      </c>
      <c r="B11415" t="s">
        <v>86</v>
      </c>
      <c r="C11415" t="s">
        <v>145</v>
      </c>
      <c r="D11415" t="s">
        <v>17736</v>
      </c>
      <c r="E11415" t="s">
        <v>81</v>
      </c>
      <c r="F11415" t="s">
        <v>4935</v>
      </c>
      <c r="G11415">
        <v>0</v>
      </c>
      <c r="H11415">
        <v>22</v>
      </c>
      <c r="I11415">
        <v>2</v>
      </c>
      <c r="J11415">
        <v>16</v>
      </c>
      <c r="K11415">
        <v>1</v>
      </c>
      <c r="L11415">
        <v>3</v>
      </c>
      <c r="M11415">
        <v>0</v>
      </c>
      <c r="N11415">
        <v>0</v>
      </c>
      <c r="O11415">
        <v>0</v>
      </c>
      <c r="P11415">
        <v>0</v>
      </c>
      <c r="Q11415">
        <v>0</v>
      </c>
    </row>
    <row r="11416" spans="1:17" x14ac:dyDescent="0.2">
      <c r="A11416" t="s">
        <v>29154</v>
      </c>
      <c r="B11416" t="s">
        <v>86</v>
      </c>
      <c r="C11416" t="s">
        <v>145</v>
      </c>
      <c r="D11416" t="s">
        <v>17736</v>
      </c>
      <c r="E11416" t="s">
        <v>81</v>
      </c>
      <c r="F11416" t="s">
        <v>4937</v>
      </c>
      <c r="G11416">
        <v>0</v>
      </c>
      <c r="H11416">
        <v>22</v>
      </c>
      <c r="I11416">
        <v>2</v>
      </c>
      <c r="J11416">
        <v>16</v>
      </c>
      <c r="K11416">
        <v>1</v>
      </c>
      <c r="L11416">
        <v>3</v>
      </c>
      <c r="M11416">
        <v>0</v>
      </c>
      <c r="N11416">
        <v>0</v>
      </c>
      <c r="O11416">
        <v>0</v>
      </c>
      <c r="P11416">
        <v>0</v>
      </c>
      <c r="Q11416">
        <v>0</v>
      </c>
    </row>
    <row r="11417" spans="1:17" x14ac:dyDescent="0.2">
      <c r="A11417" t="s">
        <v>29155</v>
      </c>
      <c r="B11417" t="s">
        <v>86</v>
      </c>
      <c r="C11417" t="s">
        <v>145</v>
      </c>
      <c r="D11417" t="s">
        <v>17736</v>
      </c>
      <c r="E11417" t="s">
        <v>81</v>
      </c>
      <c r="F11417" t="s">
        <v>4939</v>
      </c>
      <c r="G11417">
        <v>0</v>
      </c>
      <c r="H11417">
        <v>0</v>
      </c>
      <c r="I11417">
        <v>0</v>
      </c>
      <c r="J11417">
        <v>0</v>
      </c>
      <c r="K11417">
        <v>0</v>
      </c>
      <c r="L11417">
        <v>0</v>
      </c>
      <c r="M11417">
        <v>22</v>
      </c>
      <c r="N11417">
        <v>0</v>
      </c>
      <c r="O11417">
        <v>0</v>
      </c>
      <c r="P11417">
        <v>0</v>
      </c>
      <c r="Q11417">
        <v>0</v>
      </c>
    </row>
    <row r="11418" spans="1:17" x14ac:dyDescent="0.2">
      <c r="A11418" t="s">
        <v>29156</v>
      </c>
      <c r="B11418" t="s">
        <v>86</v>
      </c>
      <c r="C11418" t="s">
        <v>145</v>
      </c>
      <c r="D11418" t="s">
        <v>17736</v>
      </c>
      <c r="E11418" t="s">
        <v>81</v>
      </c>
      <c r="F11418" t="s">
        <v>4941</v>
      </c>
      <c r="G11418">
        <v>0</v>
      </c>
      <c r="H11418">
        <v>22</v>
      </c>
      <c r="I11418">
        <v>2</v>
      </c>
      <c r="J11418">
        <v>16</v>
      </c>
      <c r="K11418">
        <v>1</v>
      </c>
      <c r="L11418">
        <v>3</v>
      </c>
      <c r="M11418">
        <v>0</v>
      </c>
      <c r="N11418">
        <v>0</v>
      </c>
      <c r="O11418">
        <v>0</v>
      </c>
      <c r="P11418">
        <v>0</v>
      </c>
      <c r="Q11418">
        <v>0</v>
      </c>
    </row>
    <row r="11419" spans="1:17" x14ac:dyDescent="0.2">
      <c r="A11419" t="s">
        <v>29157</v>
      </c>
      <c r="B11419" t="s">
        <v>86</v>
      </c>
      <c r="C11419" t="s">
        <v>145</v>
      </c>
      <c r="D11419" t="s">
        <v>17736</v>
      </c>
      <c r="E11419" t="s">
        <v>81</v>
      </c>
      <c r="F11419" t="s">
        <v>4943</v>
      </c>
      <c r="G11419">
        <v>0</v>
      </c>
      <c r="H11419">
        <v>0</v>
      </c>
      <c r="I11419">
        <v>0</v>
      </c>
      <c r="J11419">
        <v>0</v>
      </c>
      <c r="K11419">
        <v>0</v>
      </c>
      <c r="L11419">
        <v>0</v>
      </c>
      <c r="M11419">
        <v>22</v>
      </c>
      <c r="N11419">
        <v>0</v>
      </c>
      <c r="O11419">
        <v>0</v>
      </c>
      <c r="P11419">
        <v>0</v>
      </c>
      <c r="Q11419">
        <v>0</v>
      </c>
    </row>
    <row r="11420" spans="1:17" x14ac:dyDescent="0.2">
      <c r="A11420" t="s">
        <v>29158</v>
      </c>
      <c r="B11420" t="s">
        <v>86</v>
      </c>
      <c r="C11420" t="s">
        <v>145</v>
      </c>
      <c r="D11420" t="s">
        <v>17736</v>
      </c>
      <c r="E11420" t="s">
        <v>81</v>
      </c>
      <c r="F11420" t="s">
        <v>4925</v>
      </c>
      <c r="G11420">
        <v>0</v>
      </c>
      <c r="H11420">
        <v>0</v>
      </c>
      <c r="I11420">
        <v>0</v>
      </c>
      <c r="J11420">
        <v>0</v>
      </c>
      <c r="K11420">
        <v>0</v>
      </c>
      <c r="L11420">
        <v>0</v>
      </c>
      <c r="M11420">
        <v>0</v>
      </c>
      <c r="N11420">
        <v>17</v>
      </c>
      <c r="O11420">
        <v>15</v>
      </c>
      <c r="P11420">
        <v>2</v>
      </c>
      <c r="Q11420">
        <v>0</v>
      </c>
    </row>
    <row r="11421" spans="1:17" x14ac:dyDescent="0.2">
      <c r="A11421" t="s">
        <v>29159</v>
      </c>
      <c r="B11421" t="s">
        <v>86</v>
      </c>
      <c r="C11421" t="s">
        <v>145</v>
      </c>
      <c r="D11421" t="s">
        <v>17736</v>
      </c>
      <c r="E11421" t="s">
        <v>81</v>
      </c>
      <c r="F11421" t="s">
        <v>4927</v>
      </c>
      <c r="G11421">
        <v>0</v>
      </c>
      <c r="H11421">
        <v>0</v>
      </c>
      <c r="I11421">
        <v>0</v>
      </c>
      <c r="J11421">
        <v>0</v>
      </c>
      <c r="K11421">
        <v>0</v>
      </c>
      <c r="L11421">
        <v>0</v>
      </c>
      <c r="M11421">
        <v>0</v>
      </c>
      <c r="N11421">
        <v>11</v>
      </c>
      <c r="O11421">
        <v>10</v>
      </c>
      <c r="P11421">
        <v>1</v>
      </c>
      <c r="Q11421">
        <v>0</v>
      </c>
    </row>
    <row r="11422" spans="1:17" x14ac:dyDescent="0.2">
      <c r="A11422" t="s">
        <v>29160</v>
      </c>
      <c r="B11422" t="s">
        <v>86</v>
      </c>
      <c r="C11422" t="s">
        <v>145</v>
      </c>
      <c r="D11422" t="s">
        <v>17736</v>
      </c>
      <c r="E11422" t="s">
        <v>81</v>
      </c>
      <c r="F11422" t="s">
        <v>17734</v>
      </c>
      <c r="G11422">
        <v>22</v>
      </c>
      <c r="H11422">
        <v>0</v>
      </c>
      <c r="I11422">
        <v>0</v>
      </c>
      <c r="J11422">
        <v>0</v>
      </c>
      <c r="K11422">
        <v>0</v>
      </c>
      <c r="L11422">
        <v>0</v>
      </c>
      <c r="M11422">
        <v>0</v>
      </c>
      <c r="N11422">
        <v>0</v>
      </c>
      <c r="O11422">
        <v>0</v>
      </c>
      <c r="P11422">
        <v>0</v>
      </c>
      <c r="Q11422">
        <v>0</v>
      </c>
    </row>
    <row r="11423" spans="1:17" x14ac:dyDescent="0.2">
      <c r="A11423" t="s">
        <v>29161</v>
      </c>
      <c r="B11423" t="s">
        <v>86</v>
      </c>
      <c r="C11423" t="s">
        <v>145</v>
      </c>
      <c r="D11423" t="s">
        <v>17748</v>
      </c>
      <c r="E11423" t="s">
        <v>83</v>
      </c>
      <c r="F11423" t="s">
        <v>17749</v>
      </c>
      <c r="G11423">
        <v>0</v>
      </c>
      <c r="H11423">
        <v>0</v>
      </c>
      <c r="I11423">
        <v>0</v>
      </c>
      <c r="J11423">
        <v>0</v>
      </c>
      <c r="K11423">
        <v>0</v>
      </c>
      <c r="L11423">
        <v>0</v>
      </c>
      <c r="M11423">
        <v>0</v>
      </c>
      <c r="N11423">
        <v>3</v>
      </c>
      <c r="O11423">
        <v>2</v>
      </c>
      <c r="P11423">
        <v>1</v>
      </c>
      <c r="Q11423">
        <v>0</v>
      </c>
    </row>
    <row r="11424" spans="1:17" x14ac:dyDescent="0.2">
      <c r="A11424" t="s">
        <v>29162</v>
      </c>
      <c r="B11424" t="s">
        <v>86</v>
      </c>
      <c r="C11424" t="s">
        <v>145</v>
      </c>
      <c r="D11424" t="s">
        <v>17748</v>
      </c>
      <c r="E11424" t="s">
        <v>83</v>
      </c>
      <c r="F11424" t="s">
        <v>17734</v>
      </c>
      <c r="G11424">
        <v>3</v>
      </c>
      <c r="H11424">
        <v>0</v>
      </c>
      <c r="I11424">
        <v>0</v>
      </c>
      <c r="J11424">
        <v>0</v>
      </c>
      <c r="K11424">
        <v>0</v>
      </c>
      <c r="L11424">
        <v>0</v>
      </c>
      <c r="M11424">
        <v>0</v>
      </c>
      <c r="N11424">
        <v>0</v>
      </c>
      <c r="O11424">
        <v>0</v>
      </c>
      <c r="P11424">
        <v>0</v>
      </c>
      <c r="Q11424">
        <v>0</v>
      </c>
    </row>
    <row r="11425" spans="1:17" x14ac:dyDescent="0.2">
      <c r="A11425" t="s">
        <v>29163</v>
      </c>
      <c r="B11425" t="s">
        <v>86</v>
      </c>
      <c r="C11425" t="s">
        <v>145</v>
      </c>
      <c r="D11425" t="s">
        <v>17748</v>
      </c>
      <c r="E11425" t="s">
        <v>81</v>
      </c>
      <c r="F11425" t="s">
        <v>17749</v>
      </c>
      <c r="G11425">
        <v>0</v>
      </c>
      <c r="H11425">
        <v>0</v>
      </c>
      <c r="I11425">
        <v>0</v>
      </c>
      <c r="J11425">
        <v>0</v>
      </c>
      <c r="K11425">
        <v>0</v>
      </c>
      <c r="L11425">
        <v>0</v>
      </c>
      <c r="M11425">
        <v>0</v>
      </c>
      <c r="N11425">
        <v>2</v>
      </c>
      <c r="O11425">
        <v>1</v>
      </c>
      <c r="P11425">
        <v>1</v>
      </c>
      <c r="Q11425">
        <v>0</v>
      </c>
    </row>
    <row r="11426" spans="1:17" x14ac:dyDescent="0.2">
      <c r="A11426" t="s">
        <v>29164</v>
      </c>
      <c r="B11426" t="s">
        <v>86</v>
      </c>
      <c r="C11426" t="s">
        <v>145</v>
      </c>
      <c r="D11426" t="s">
        <v>17748</v>
      </c>
      <c r="E11426" t="s">
        <v>81</v>
      </c>
      <c r="F11426" t="s">
        <v>17734</v>
      </c>
      <c r="G11426">
        <v>2</v>
      </c>
      <c r="H11426">
        <v>0</v>
      </c>
      <c r="I11426">
        <v>0</v>
      </c>
      <c r="J11426">
        <v>0</v>
      </c>
      <c r="K11426">
        <v>0</v>
      </c>
      <c r="L11426">
        <v>0</v>
      </c>
      <c r="M11426">
        <v>0</v>
      </c>
      <c r="N11426">
        <v>0</v>
      </c>
      <c r="O11426">
        <v>0</v>
      </c>
      <c r="P11426">
        <v>0</v>
      </c>
      <c r="Q11426">
        <v>0</v>
      </c>
    </row>
    <row r="11427" spans="1:17" x14ac:dyDescent="0.2">
      <c r="A11427" t="s">
        <v>29165</v>
      </c>
      <c r="B11427" t="s">
        <v>86</v>
      </c>
      <c r="C11427" t="s">
        <v>145</v>
      </c>
      <c r="D11427" t="s">
        <v>17754</v>
      </c>
      <c r="E11427" t="s">
        <v>83</v>
      </c>
      <c r="F11427" t="s">
        <v>17734</v>
      </c>
      <c r="G11427">
        <v>7</v>
      </c>
      <c r="H11427">
        <v>0</v>
      </c>
      <c r="I11427">
        <v>0</v>
      </c>
      <c r="J11427">
        <v>0</v>
      </c>
      <c r="K11427">
        <v>0</v>
      </c>
      <c r="L11427">
        <v>0</v>
      </c>
      <c r="M11427">
        <v>0</v>
      </c>
      <c r="N11427">
        <v>0</v>
      </c>
      <c r="O11427">
        <v>0</v>
      </c>
      <c r="P11427">
        <v>0</v>
      </c>
      <c r="Q11427">
        <v>0</v>
      </c>
    </row>
    <row r="11428" spans="1:17" x14ac:dyDescent="0.2">
      <c r="A11428" t="s">
        <v>29166</v>
      </c>
      <c r="B11428" t="s">
        <v>86</v>
      </c>
      <c r="C11428" t="s">
        <v>145</v>
      </c>
      <c r="D11428" t="s">
        <v>17754</v>
      </c>
      <c r="E11428" t="s">
        <v>81</v>
      </c>
      <c r="F11428" t="s">
        <v>17734</v>
      </c>
      <c r="G11428">
        <v>5</v>
      </c>
      <c r="H11428">
        <v>0</v>
      </c>
      <c r="I11428">
        <v>0</v>
      </c>
      <c r="J11428">
        <v>0</v>
      </c>
      <c r="K11428">
        <v>0</v>
      </c>
      <c r="L11428">
        <v>0</v>
      </c>
      <c r="M11428">
        <v>0</v>
      </c>
      <c r="N11428">
        <v>0</v>
      </c>
      <c r="O11428">
        <v>0</v>
      </c>
      <c r="P11428">
        <v>0</v>
      </c>
      <c r="Q11428">
        <v>0</v>
      </c>
    </row>
    <row r="11429" spans="1:17" x14ac:dyDescent="0.2">
      <c r="A11429" t="s">
        <v>29167</v>
      </c>
      <c r="B11429" t="s">
        <v>86</v>
      </c>
      <c r="C11429" t="s">
        <v>146</v>
      </c>
      <c r="D11429" t="s">
        <v>17768</v>
      </c>
      <c r="E11429" t="s">
        <v>83</v>
      </c>
      <c r="F11429" t="s">
        <v>17734</v>
      </c>
      <c r="G11429">
        <v>1</v>
      </c>
      <c r="H11429">
        <v>0</v>
      </c>
      <c r="I11429">
        <v>0</v>
      </c>
      <c r="J11429">
        <v>0</v>
      </c>
      <c r="K11429">
        <v>0</v>
      </c>
      <c r="L11429">
        <v>0</v>
      </c>
      <c r="M11429">
        <v>0</v>
      </c>
      <c r="N11429">
        <v>0</v>
      </c>
      <c r="O11429">
        <v>0</v>
      </c>
      <c r="P11429">
        <v>0</v>
      </c>
      <c r="Q11429">
        <v>0</v>
      </c>
    </row>
    <row r="11430" spans="1:17" x14ac:dyDescent="0.2">
      <c r="A11430" t="s">
        <v>29168</v>
      </c>
      <c r="B11430" t="s">
        <v>86</v>
      </c>
      <c r="C11430" t="s">
        <v>146</v>
      </c>
      <c r="D11430" t="s">
        <v>17736</v>
      </c>
      <c r="E11430" t="s">
        <v>83</v>
      </c>
      <c r="F11430" t="s">
        <v>4929</v>
      </c>
      <c r="G11430">
        <v>0</v>
      </c>
      <c r="H11430">
        <v>27</v>
      </c>
      <c r="I11430">
        <v>2</v>
      </c>
      <c r="J11430">
        <v>24</v>
      </c>
      <c r="K11430">
        <v>1</v>
      </c>
      <c r="L11430">
        <v>0</v>
      </c>
      <c r="M11430">
        <v>0</v>
      </c>
      <c r="N11430">
        <v>0</v>
      </c>
      <c r="O11430">
        <v>0</v>
      </c>
      <c r="P11430">
        <v>0</v>
      </c>
      <c r="Q11430">
        <v>0</v>
      </c>
    </row>
    <row r="11431" spans="1:17" x14ac:dyDescent="0.2">
      <c r="A11431" t="s">
        <v>29169</v>
      </c>
      <c r="B11431" t="s">
        <v>86</v>
      </c>
      <c r="C11431" t="s">
        <v>146</v>
      </c>
      <c r="D11431" t="s">
        <v>17736</v>
      </c>
      <c r="E11431" t="s">
        <v>83</v>
      </c>
      <c r="F11431" t="s">
        <v>4931</v>
      </c>
      <c r="G11431">
        <v>0</v>
      </c>
      <c r="H11431">
        <v>27</v>
      </c>
      <c r="I11431">
        <v>2</v>
      </c>
      <c r="J11431">
        <v>24</v>
      </c>
      <c r="K11431">
        <v>1</v>
      </c>
      <c r="L11431">
        <v>0</v>
      </c>
      <c r="M11431">
        <v>0</v>
      </c>
      <c r="N11431">
        <v>0</v>
      </c>
      <c r="O11431">
        <v>0</v>
      </c>
      <c r="P11431">
        <v>0</v>
      </c>
      <c r="Q11431">
        <v>0</v>
      </c>
    </row>
    <row r="11432" spans="1:17" x14ac:dyDescent="0.2">
      <c r="A11432" t="s">
        <v>29170</v>
      </c>
      <c r="B11432" t="s">
        <v>86</v>
      </c>
      <c r="C11432" t="s">
        <v>146</v>
      </c>
      <c r="D11432" t="s">
        <v>17736</v>
      </c>
      <c r="E11432" t="s">
        <v>83</v>
      </c>
      <c r="F11432" t="s">
        <v>4933</v>
      </c>
      <c r="G11432">
        <v>0</v>
      </c>
      <c r="H11432">
        <v>0</v>
      </c>
      <c r="I11432">
        <v>0</v>
      </c>
      <c r="J11432">
        <v>0</v>
      </c>
      <c r="K11432">
        <v>0</v>
      </c>
      <c r="L11432">
        <v>0</v>
      </c>
      <c r="M11432">
        <v>27</v>
      </c>
      <c r="N11432">
        <v>0</v>
      </c>
      <c r="O11432">
        <v>0</v>
      </c>
      <c r="P11432">
        <v>0</v>
      </c>
      <c r="Q11432">
        <v>0</v>
      </c>
    </row>
    <row r="11433" spans="1:17" x14ac:dyDescent="0.2">
      <c r="A11433" t="s">
        <v>29171</v>
      </c>
      <c r="B11433" t="s">
        <v>86</v>
      </c>
      <c r="C11433" t="s">
        <v>146</v>
      </c>
      <c r="D11433" t="s">
        <v>17736</v>
      </c>
      <c r="E11433" t="s">
        <v>83</v>
      </c>
      <c r="F11433" t="s">
        <v>4935</v>
      </c>
      <c r="G11433">
        <v>0</v>
      </c>
      <c r="H11433">
        <v>27</v>
      </c>
      <c r="I11433">
        <v>2</v>
      </c>
      <c r="J11433">
        <v>24</v>
      </c>
      <c r="K11433">
        <v>1</v>
      </c>
      <c r="L11433">
        <v>0</v>
      </c>
      <c r="M11433">
        <v>0</v>
      </c>
      <c r="N11433">
        <v>0</v>
      </c>
      <c r="O11433">
        <v>0</v>
      </c>
      <c r="P11433">
        <v>0</v>
      </c>
      <c r="Q11433">
        <v>0</v>
      </c>
    </row>
    <row r="11434" spans="1:17" x14ac:dyDescent="0.2">
      <c r="A11434" t="s">
        <v>29172</v>
      </c>
      <c r="B11434" t="s">
        <v>86</v>
      </c>
      <c r="C11434" t="s">
        <v>146</v>
      </c>
      <c r="D11434" t="s">
        <v>17736</v>
      </c>
      <c r="E11434" t="s">
        <v>83</v>
      </c>
      <c r="F11434" t="s">
        <v>4937</v>
      </c>
      <c r="G11434">
        <v>0</v>
      </c>
      <c r="H11434">
        <v>27</v>
      </c>
      <c r="I11434">
        <v>2</v>
      </c>
      <c r="J11434">
        <v>24</v>
      </c>
      <c r="K11434">
        <v>1</v>
      </c>
      <c r="L11434">
        <v>0</v>
      </c>
      <c r="M11434">
        <v>0</v>
      </c>
      <c r="N11434">
        <v>0</v>
      </c>
      <c r="O11434">
        <v>0</v>
      </c>
      <c r="P11434">
        <v>0</v>
      </c>
      <c r="Q11434">
        <v>0</v>
      </c>
    </row>
    <row r="11435" spans="1:17" x14ac:dyDescent="0.2">
      <c r="A11435" t="s">
        <v>29173</v>
      </c>
      <c r="B11435" t="s">
        <v>86</v>
      </c>
      <c r="C11435" t="s">
        <v>146</v>
      </c>
      <c r="D11435" t="s">
        <v>17736</v>
      </c>
      <c r="E11435" t="s">
        <v>83</v>
      </c>
      <c r="F11435" t="s">
        <v>4939</v>
      </c>
      <c r="G11435">
        <v>0</v>
      </c>
      <c r="H11435">
        <v>0</v>
      </c>
      <c r="I11435">
        <v>0</v>
      </c>
      <c r="J11435">
        <v>0</v>
      </c>
      <c r="K11435">
        <v>0</v>
      </c>
      <c r="L11435">
        <v>0</v>
      </c>
      <c r="M11435">
        <v>27</v>
      </c>
      <c r="N11435">
        <v>0</v>
      </c>
      <c r="O11435">
        <v>0</v>
      </c>
      <c r="P11435">
        <v>0</v>
      </c>
      <c r="Q11435">
        <v>0</v>
      </c>
    </row>
    <row r="11436" spans="1:17" x14ac:dyDescent="0.2">
      <c r="A11436" t="s">
        <v>29174</v>
      </c>
      <c r="B11436" t="s">
        <v>86</v>
      </c>
      <c r="C11436" t="s">
        <v>146</v>
      </c>
      <c r="D11436" t="s">
        <v>17736</v>
      </c>
      <c r="E11436" t="s">
        <v>83</v>
      </c>
      <c r="F11436" t="s">
        <v>4941</v>
      </c>
      <c r="G11436">
        <v>0</v>
      </c>
      <c r="H11436">
        <v>27</v>
      </c>
      <c r="I11436">
        <v>2</v>
      </c>
      <c r="J11436">
        <v>24</v>
      </c>
      <c r="K11436">
        <v>1</v>
      </c>
      <c r="L11436">
        <v>0</v>
      </c>
      <c r="M11436">
        <v>0</v>
      </c>
      <c r="N11436">
        <v>0</v>
      </c>
      <c r="O11436">
        <v>0</v>
      </c>
      <c r="P11436">
        <v>0</v>
      </c>
      <c r="Q11436">
        <v>0</v>
      </c>
    </row>
    <row r="11437" spans="1:17" x14ac:dyDescent="0.2">
      <c r="A11437" t="s">
        <v>29175</v>
      </c>
      <c r="B11437" t="s">
        <v>86</v>
      </c>
      <c r="C11437" t="s">
        <v>146</v>
      </c>
      <c r="D11437" t="s">
        <v>17736</v>
      </c>
      <c r="E11437" t="s">
        <v>83</v>
      </c>
      <c r="F11437" t="s">
        <v>4943</v>
      </c>
      <c r="G11437">
        <v>0</v>
      </c>
      <c r="H11437">
        <v>0</v>
      </c>
      <c r="I11437">
        <v>0</v>
      </c>
      <c r="J11437">
        <v>0</v>
      </c>
      <c r="K11437">
        <v>0</v>
      </c>
      <c r="L11437">
        <v>0</v>
      </c>
      <c r="M11437">
        <v>27</v>
      </c>
      <c r="N11437">
        <v>0</v>
      </c>
      <c r="O11437">
        <v>0</v>
      </c>
      <c r="P11437">
        <v>0</v>
      </c>
      <c r="Q11437">
        <v>0</v>
      </c>
    </row>
    <row r="11438" spans="1:17" x14ac:dyDescent="0.2">
      <c r="A11438" t="s">
        <v>29176</v>
      </c>
      <c r="B11438" t="s">
        <v>86</v>
      </c>
      <c r="C11438" t="s">
        <v>146</v>
      </c>
      <c r="D11438" t="s">
        <v>17736</v>
      </c>
      <c r="E11438" t="s">
        <v>83</v>
      </c>
      <c r="F11438" t="s">
        <v>4925</v>
      </c>
      <c r="G11438">
        <v>0</v>
      </c>
      <c r="H11438">
        <v>0</v>
      </c>
      <c r="I11438">
        <v>0</v>
      </c>
      <c r="J11438">
        <v>0</v>
      </c>
      <c r="K11438">
        <v>0</v>
      </c>
      <c r="L11438">
        <v>0</v>
      </c>
      <c r="M11438">
        <v>0</v>
      </c>
      <c r="N11438">
        <v>24</v>
      </c>
      <c r="O11438">
        <v>24</v>
      </c>
      <c r="P11438">
        <v>0</v>
      </c>
      <c r="Q11438">
        <v>0</v>
      </c>
    </row>
    <row r="11439" spans="1:17" x14ac:dyDescent="0.2">
      <c r="A11439" t="s">
        <v>29177</v>
      </c>
      <c r="B11439" t="s">
        <v>86</v>
      </c>
      <c r="C11439" t="s">
        <v>204</v>
      </c>
      <c r="D11439" t="s">
        <v>17736</v>
      </c>
      <c r="E11439" t="s">
        <v>83</v>
      </c>
      <c r="F11439" t="s">
        <v>4941</v>
      </c>
      <c r="G11439">
        <v>0</v>
      </c>
      <c r="H11439">
        <v>16</v>
      </c>
      <c r="I11439">
        <v>2</v>
      </c>
      <c r="J11439">
        <v>11</v>
      </c>
      <c r="K11439">
        <v>2</v>
      </c>
      <c r="L11439">
        <v>1</v>
      </c>
      <c r="M11439">
        <v>0</v>
      </c>
      <c r="N11439">
        <v>0</v>
      </c>
      <c r="O11439">
        <v>0</v>
      </c>
      <c r="P11439">
        <v>0</v>
      </c>
      <c r="Q11439">
        <v>0</v>
      </c>
    </row>
    <row r="11440" spans="1:17" x14ac:dyDescent="0.2">
      <c r="A11440" t="s">
        <v>29178</v>
      </c>
      <c r="B11440" t="s">
        <v>86</v>
      </c>
      <c r="C11440" t="s">
        <v>204</v>
      </c>
      <c r="D11440" t="s">
        <v>17736</v>
      </c>
      <c r="E11440" t="s">
        <v>83</v>
      </c>
      <c r="F11440" t="s">
        <v>4943</v>
      </c>
      <c r="G11440">
        <v>0</v>
      </c>
      <c r="H11440">
        <v>0</v>
      </c>
      <c r="I11440">
        <v>0</v>
      </c>
      <c r="J11440">
        <v>0</v>
      </c>
      <c r="K11440">
        <v>0</v>
      </c>
      <c r="L11440">
        <v>0</v>
      </c>
      <c r="M11440">
        <v>16</v>
      </c>
      <c r="N11440">
        <v>0</v>
      </c>
      <c r="O11440">
        <v>0</v>
      </c>
      <c r="P11440">
        <v>0</v>
      </c>
      <c r="Q11440">
        <v>0</v>
      </c>
    </row>
    <row r="11441" spans="1:17" x14ac:dyDescent="0.2">
      <c r="A11441" t="s">
        <v>29179</v>
      </c>
      <c r="B11441" t="s">
        <v>86</v>
      </c>
      <c r="C11441" t="s">
        <v>204</v>
      </c>
      <c r="D11441" t="s">
        <v>17736</v>
      </c>
      <c r="E11441" t="s">
        <v>83</v>
      </c>
      <c r="F11441" t="s">
        <v>4925</v>
      </c>
      <c r="G11441">
        <v>0</v>
      </c>
      <c r="H11441">
        <v>0</v>
      </c>
      <c r="I11441">
        <v>0</v>
      </c>
      <c r="J11441">
        <v>0</v>
      </c>
      <c r="K11441">
        <v>0</v>
      </c>
      <c r="L11441">
        <v>0</v>
      </c>
      <c r="M11441">
        <v>0</v>
      </c>
      <c r="N11441">
        <v>10</v>
      </c>
      <c r="O11441">
        <v>9</v>
      </c>
      <c r="P11441">
        <v>1</v>
      </c>
      <c r="Q11441">
        <v>0</v>
      </c>
    </row>
    <row r="11442" spans="1:17" x14ac:dyDescent="0.2">
      <c r="A11442" t="s">
        <v>29180</v>
      </c>
      <c r="B11442" t="s">
        <v>86</v>
      </c>
      <c r="C11442" t="s">
        <v>204</v>
      </c>
      <c r="D11442" t="s">
        <v>17736</v>
      </c>
      <c r="E11442" t="s">
        <v>83</v>
      </c>
      <c r="F11442" t="s">
        <v>4927</v>
      </c>
      <c r="G11442">
        <v>0</v>
      </c>
      <c r="H11442">
        <v>0</v>
      </c>
      <c r="I11442">
        <v>0</v>
      </c>
      <c r="J11442">
        <v>0</v>
      </c>
      <c r="K11442">
        <v>0</v>
      </c>
      <c r="L11442">
        <v>0</v>
      </c>
      <c r="M11442">
        <v>0</v>
      </c>
      <c r="N11442">
        <v>6</v>
      </c>
      <c r="O11442">
        <v>5</v>
      </c>
      <c r="P11442">
        <v>1</v>
      </c>
      <c r="Q11442">
        <v>0</v>
      </c>
    </row>
    <row r="11443" spans="1:17" x14ac:dyDescent="0.2">
      <c r="A11443" t="s">
        <v>29181</v>
      </c>
      <c r="B11443" t="s">
        <v>86</v>
      </c>
      <c r="C11443" t="s">
        <v>204</v>
      </c>
      <c r="D11443" t="s">
        <v>17736</v>
      </c>
      <c r="E11443" t="s">
        <v>83</v>
      </c>
      <c r="F11443" t="s">
        <v>17734</v>
      </c>
      <c r="G11443">
        <v>16</v>
      </c>
      <c r="H11443">
        <v>0</v>
      </c>
      <c r="I11443">
        <v>0</v>
      </c>
      <c r="J11443">
        <v>0</v>
      </c>
      <c r="K11443">
        <v>0</v>
      </c>
      <c r="L11443">
        <v>0</v>
      </c>
      <c r="M11443">
        <v>0</v>
      </c>
      <c r="N11443">
        <v>0</v>
      </c>
      <c r="O11443">
        <v>0</v>
      </c>
      <c r="P11443">
        <v>0</v>
      </c>
      <c r="Q11443">
        <v>0</v>
      </c>
    </row>
    <row r="11444" spans="1:17" x14ac:dyDescent="0.2">
      <c r="A11444" t="s">
        <v>29182</v>
      </c>
      <c r="B11444" t="s">
        <v>86</v>
      </c>
      <c r="C11444" t="s">
        <v>204</v>
      </c>
      <c r="D11444" t="s">
        <v>17736</v>
      </c>
      <c r="E11444" t="s">
        <v>81</v>
      </c>
      <c r="F11444" t="s">
        <v>4929</v>
      </c>
      <c r="G11444">
        <v>0</v>
      </c>
      <c r="H11444">
        <v>13</v>
      </c>
      <c r="I11444">
        <v>2</v>
      </c>
      <c r="J11444">
        <v>7</v>
      </c>
      <c r="K11444">
        <v>2</v>
      </c>
      <c r="L11444">
        <v>2</v>
      </c>
      <c r="M11444">
        <v>0</v>
      </c>
      <c r="N11444">
        <v>0</v>
      </c>
      <c r="O11444">
        <v>0</v>
      </c>
      <c r="P11444">
        <v>0</v>
      </c>
      <c r="Q11444">
        <v>0</v>
      </c>
    </row>
    <row r="11445" spans="1:17" x14ac:dyDescent="0.2">
      <c r="A11445" t="s">
        <v>29183</v>
      </c>
      <c r="B11445" t="s">
        <v>86</v>
      </c>
      <c r="C11445" t="s">
        <v>204</v>
      </c>
      <c r="D11445" t="s">
        <v>17736</v>
      </c>
      <c r="E11445" t="s">
        <v>81</v>
      </c>
      <c r="F11445" t="s">
        <v>4931</v>
      </c>
      <c r="G11445">
        <v>0</v>
      </c>
      <c r="H11445">
        <v>13</v>
      </c>
      <c r="I11445">
        <v>2</v>
      </c>
      <c r="J11445">
        <v>7</v>
      </c>
      <c r="K11445">
        <v>2</v>
      </c>
      <c r="L11445">
        <v>2</v>
      </c>
      <c r="M11445">
        <v>0</v>
      </c>
      <c r="N11445">
        <v>0</v>
      </c>
      <c r="O11445">
        <v>0</v>
      </c>
      <c r="P11445">
        <v>0</v>
      </c>
      <c r="Q11445">
        <v>0</v>
      </c>
    </row>
    <row r="11446" spans="1:17" x14ac:dyDescent="0.2">
      <c r="A11446" t="s">
        <v>29184</v>
      </c>
      <c r="B11446" t="s">
        <v>86</v>
      </c>
      <c r="C11446" t="s">
        <v>204</v>
      </c>
      <c r="D11446" t="s">
        <v>17736</v>
      </c>
      <c r="E11446" t="s">
        <v>81</v>
      </c>
      <c r="F11446" t="s">
        <v>4933</v>
      </c>
      <c r="G11446">
        <v>0</v>
      </c>
      <c r="H11446">
        <v>0</v>
      </c>
      <c r="I11446">
        <v>0</v>
      </c>
      <c r="J11446">
        <v>0</v>
      </c>
      <c r="K11446">
        <v>0</v>
      </c>
      <c r="L11446">
        <v>0</v>
      </c>
      <c r="M11446">
        <v>13</v>
      </c>
      <c r="N11446">
        <v>0</v>
      </c>
      <c r="O11446">
        <v>0</v>
      </c>
      <c r="P11446">
        <v>0</v>
      </c>
      <c r="Q11446">
        <v>0</v>
      </c>
    </row>
    <row r="11447" spans="1:17" x14ac:dyDescent="0.2">
      <c r="A11447" t="s">
        <v>29185</v>
      </c>
      <c r="B11447" t="s">
        <v>86</v>
      </c>
      <c r="C11447" t="s">
        <v>204</v>
      </c>
      <c r="D11447" t="s">
        <v>17736</v>
      </c>
      <c r="E11447" t="s">
        <v>81</v>
      </c>
      <c r="F11447" t="s">
        <v>4935</v>
      </c>
      <c r="G11447">
        <v>0</v>
      </c>
      <c r="H11447">
        <v>13</v>
      </c>
      <c r="I11447">
        <v>2</v>
      </c>
      <c r="J11447">
        <v>7</v>
      </c>
      <c r="K11447">
        <v>2</v>
      </c>
      <c r="L11447">
        <v>2</v>
      </c>
      <c r="M11447">
        <v>0</v>
      </c>
      <c r="N11447">
        <v>0</v>
      </c>
      <c r="O11447">
        <v>0</v>
      </c>
      <c r="P11447">
        <v>0</v>
      </c>
      <c r="Q11447">
        <v>0</v>
      </c>
    </row>
    <row r="11448" spans="1:17" x14ac:dyDescent="0.2">
      <c r="A11448" t="s">
        <v>29186</v>
      </c>
      <c r="B11448" t="s">
        <v>86</v>
      </c>
      <c r="C11448" t="s">
        <v>204</v>
      </c>
      <c r="D11448" t="s">
        <v>17736</v>
      </c>
      <c r="E11448" t="s">
        <v>81</v>
      </c>
      <c r="F11448" t="s">
        <v>4937</v>
      </c>
      <c r="G11448">
        <v>0</v>
      </c>
      <c r="H11448">
        <v>13</v>
      </c>
      <c r="I11448">
        <v>2</v>
      </c>
      <c r="J11448">
        <v>7</v>
      </c>
      <c r="K11448">
        <v>2</v>
      </c>
      <c r="L11448">
        <v>2</v>
      </c>
      <c r="M11448">
        <v>0</v>
      </c>
      <c r="N11448">
        <v>0</v>
      </c>
      <c r="O11448">
        <v>0</v>
      </c>
      <c r="P11448">
        <v>0</v>
      </c>
      <c r="Q11448">
        <v>0</v>
      </c>
    </row>
    <row r="11449" spans="1:17" x14ac:dyDescent="0.2">
      <c r="A11449" t="s">
        <v>29187</v>
      </c>
      <c r="B11449" t="s">
        <v>86</v>
      </c>
      <c r="C11449" t="s">
        <v>204</v>
      </c>
      <c r="D11449" t="s">
        <v>17736</v>
      </c>
      <c r="E11449" t="s">
        <v>81</v>
      </c>
      <c r="F11449" t="s">
        <v>4939</v>
      </c>
      <c r="G11449">
        <v>0</v>
      </c>
      <c r="H11449">
        <v>0</v>
      </c>
      <c r="I11449">
        <v>0</v>
      </c>
      <c r="J11449">
        <v>0</v>
      </c>
      <c r="K11449">
        <v>0</v>
      </c>
      <c r="L11449">
        <v>0</v>
      </c>
      <c r="M11449">
        <v>13</v>
      </c>
      <c r="N11449">
        <v>0</v>
      </c>
      <c r="O11449">
        <v>0</v>
      </c>
      <c r="P11449">
        <v>0</v>
      </c>
      <c r="Q11449">
        <v>0</v>
      </c>
    </row>
    <row r="11450" spans="1:17" x14ac:dyDescent="0.2">
      <c r="A11450" t="s">
        <v>29188</v>
      </c>
      <c r="B11450" t="s">
        <v>86</v>
      </c>
      <c r="C11450" t="s">
        <v>204</v>
      </c>
      <c r="D11450" t="s">
        <v>17736</v>
      </c>
      <c r="E11450" t="s">
        <v>81</v>
      </c>
      <c r="F11450" t="s">
        <v>4941</v>
      </c>
      <c r="G11450">
        <v>0</v>
      </c>
      <c r="H11450">
        <v>13</v>
      </c>
      <c r="I11450">
        <v>2</v>
      </c>
      <c r="J11450">
        <v>7</v>
      </c>
      <c r="K11450">
        <v>2</v>
      </c>
      <c r="L11450">
        <v>2</v>
      </c>
      <c r="M11450">
        <v>0</v>
      </c>
      <c r="N11450">
        <v>0</v>
      </c>
      <c r="O11450">
        <v>0</v>
      </c>
      <c r="P11450">
        <v>0</v>
      </c>
      <c r="Q11450">
        <v>0</v>
      </c>
    </row>
    <row r="11451" spans="1:17" x14ac:dyDescent="0.2">
      <c r="A11451" t="s">
        <v>29189</v>
      </c>
      <c r="B11451" t="s">
        <v>86</v>
      </c>
      <c r="C11451" t="s">
        <v>204</v>
      </c>
      <c r="D11451" t="s">
        <v>17736</v>
      </c>
      <c r="E11451" t="s">
        <v>81</v>
      </c>
      <c r="F11451" t="s">
        <v>4943</v>
      </c>
      <c r="G11451">
        <v>0</v>
      </c>
      <c r="H11451">
        <v>0</v>
      </c>
      <c r="I11451">
        <v>0</v>
      </c>
      <c r="J11451">
        <v>0</v>
      </c>
      <c r="K11451">
        <v>0</v>
      </c>
      <c r="L11451">
        <v>0</v>
      </c>
      <c r="M11451">
        <v>13</v>
      </c>
      <c r="N11451">
        <v>0</v>
      </c>
      <c r="O11451">
        <v>0</v>
      </c>
      <c r="P11451">
        <v>0</v>
      </c>
      <c r="Q11451">
        <v>0</v>
      </c>
    </row>
    <row r="11452" spans="1:17" x14ac:dyDescent="0.2">
      <c r="A11452" t="s">
        <v>29190</v>
      </c>
      <c r="B11452" t="s">
        <v>86</v>
      </c>
      <c r="C11452" t="s">
        <v>204</v>
      </c>
      <c r="D11452" t="s">
        <v>17736</v>
      </c>
      <c r="E11452" t="s">
        <v>81</v>
      </c>
      <c r="F11452" t="s">
        <v>4925</v>
      </c>
      <c r="G11452">
        <v>0</v>
      </c>
      <c r="H11452">
        <v>0</v>
      </c>
      <c r="I11452">
        <v>0</v>
      </c>
      <c r="J11452">
        <v>0</v>
      </c>
      <c r="K11452">
        <v>0</v>
      </c>
      <c r="L11452">
        <v>0</v>
      </c>
      <c r="M11452">
        <v>0</v>
      </c>
      <c r="N11452">
        <v>10</v>
      </c>
      <c r="O11452">
        <v>9</v>
      </c>
      <c r="P11452">
        <v>0</v>
      </c>
      <c r="Q11452">
        <v>1</v>
      </c>
    </row>
    <row r="11453" spans="1:17" x14ac:dyDescent="0.2">
      <c r="A11453" t="s">
        <v>29191</v>
      </c>
      <c r="B11453" t="s">
        <v>86</v>
      </c>
      <c r="C11453" t="s">
        <v>204</v>
      </c>
      <c r="D11453" t="s">
        <v>17736</v>
      </c>
      <c r="E11453" t="s">
        <v>81</v>
      </c>
      <c r="F11453" t="s">
        <v>4927</v>
      </c>
      <c r="G11453">
        <v>0</v>
      </c>
      <c r="H11453">
        <v>0</v>
      </c>
      <c r="I11453">
        <v>0</v>
      </c>
      <c r="J11453">
        <v>0</v>
      </c>
      <c r="K11453">
        <v>0</v>
      </c>
      <c r="L11453">
        <v>0</v>
      </c>
      <c r="M11453">
        <v>0</v>
      </c>
      <c r="N11453">
        <v>6</v>
      </c>
      <c r="O11453">
        <v>5</v>
      </c>
      <c r="P11453">
        <v>0</v>
      </c>
      <c r="Q11453">
        <v>1</v>
      </c>
    </row>
    <row r="11454" spans="1:17" x14ac:dyDescent="0.2">
      <c r="A11454" t="s">
        <v>29192</v>
      </c>
      <c r="B11454" t="s">
        <v>86</v>
      </c>
      <c r="C11454" t="s">
        <v>204</v>
      </c>
      <c r="D11454" t="s">
        <v>17736</v>
      </c>
      <c r="E11454" t="s">
        <v>81</v>
      </c>
      <c r="F11454" t="s">
        <v>17734</v>
      </c>
      <c r="G11454">
        <v>13</v>
      </c>
      <c r="H11454">
        <v>0</v>
      </c>
      <c r="I11454">
        <v>0</v>
      </c>
      <c r="J11454">
        <v>0</v>
      </c>
      <c r="K11454">
        <v>0</v>
      </c>
      <c r="L11454">
        <v>0</v>
      </c>
      <c r="M11454">
        <v>0</v>
      </c>
      <c r="N11454">
        <v>0</v>
      </c>
      <c r="O11454">
        <v>0</v>
      </c>
      <c r="P11454">
        <v>0</v>
      </c>
      <c r="Q11454">
        <v>0</v>
      </c>
    </row>
    <row r="11455" spans="1:17" x14ac:dyDescent="0.2">
      <c r="A11455" t="s">
        <v>29193</v>
      </c>
      <c r="B11455" t="s">
        <v>86</v>
      </c>
      <c r="C11455" t="s">
        <v>204</v>
      </c>
      <c r="D11455" t="s">
        <v>17748</v>
      </c>
      <c r="E11455" t="s">
        <v>83</v>
      </c>
      <c r="F11455" t="s">
        <v>17749</v>
      </c>
      <c r="G11455">
        <v>0</v>
      </c>
      <c r="H11455">
        <v>0</v>
      </c>
      <c r="I11455">
        <v>0</v>
      </c>
      <c r="J11455">
        <v>0</v>
      </c>
      <c r="K11455">
        <v>0</v>
      </c>
      <c r="L11455">
        <v>0</v>
      </c>
      <c r="M11455">
        <v>0</v>
      </c>
      <c r="N11455">
        <v>4</v>
      </c>
      <c r="O11455">
        <v>4</v>
      </c>
      <c r="P11455">
        <v>0</v>
      </c>
      <c r="Q11455">
        <v>0</v>
      </c>
    </row>
    <row r="11456" spans="1:17" x14ac:dyDescent="0.2">
      <c r="A11456" t="s">
        <v>29194</v>
      </c>
      <c r="B11456" t="s">
        <v>86</v>
      </c>
      <c r="C11456" t="s">
        <v>204</v>
      </c>
      <c r="D11456" t="s">
        <v>17748</v>
      </c>
      <c r="E11456" t="s">
        <v>83</v>
      </c>
      <c r="F11456" t="s">
        <v>17734</v>
      </c>
      <c r="G11456">
        <v>4</v>
      </c>
      <c r="H11456">
        <v>0</v>
      </c>
      <c r="I11456">
        <v>0</v>
      </c>
      <c r="J11456">
        <v>0</v>
      </c>
      <c r="K11456">
        <v>0</v>
      </c>
      <c r="L11456">
        <v>0</v>
      </c>
      <c r="M11456">
        <v>0</v>
      </c>
      <c r="N11456">
        <v>0</v>
      </c>
      <c r="O11456">
        <v>0</v>
      </c>
      <c r="P11456">
        <v>0</v>
      </c>
      <c r="Q11456">
        <v>0</v>
      </c>
    </row>
    <row r="11457" spans="1:17" x14ac:dyDescent="0.2">
      <c r="A11457" t="s">
        <v>29195</v>
      </c>
      <c r="B11457" t="s">
        <v>86</v>
      </c>
      <c r="C11457" t="s">
        <v>204</v>
      </c>
      <c r="D11457" t="s">
        <v>17754</v>
      </c>
      <c r="E11457" t="s">
        <v>83</v>
      </c>
      <c r="F11457" t="s">
        <v>17734</v>
      </c>
      <c r="G11457">
        <v>2</v>
      </c>
      <c r="H11457">
        <v>0</v>
      </c>
      <c r="I11457">
        <v>0</v>
      </c>
      <c r="J11457">
        <v>0</v>
      </c>
      <c r="K11457">
        <v>0</v>
      </c>
      <c r="L11457">
        <v>0</v>
      </c>
      <c r="M11457">
        <v>0</v>
      </c>
      <c r="N11457">
        <v>0</v>
      </c>
      <c r="O11457">
        <v>0</v>
      </c>
      <c r="P11457">
        <v>0</v>
      </c>
      <c r="Q11457">
        <v>0</v>
      </c>
    </row>
    <row r="11458" spans="1:17" x14ac:dyDescent="0.2">
      <c r="A11458" t="s">
        <v>29196</v>
      </c>
      <c r="B11458" t="s">
        <v>86</v>
      </c>
      <c r="C11458" t="s">
        <v>204</v>
      </c>
      <c r="D11458" t="s">
        <v>17754</v>
      </c>
      <c r="E11458" t="s">
        <v>81</v>
      </c>
      <c r="F11458" t="s">
        <v>17734</v>
      </c>
      <c r="G11458">
        <v>2</v>
      </c>
      <c r="H11458">
        <v>0</v>
      </c>
      <c r="I11458">
        <v>0</v>
      </c>
      <c r="J11458">
        <v>0</v>
      </c>
      <c r="K11458">
        <v>0</v>
      </c>
      <c r="L11458">
        <v>0</v>
      </c>
      <c r="M11458">
        <v>0</v>
      </c>
      <c r="N11458">
        <v>0</v>
      </c>
      <c r="O11458">
        <v>0</v>
      </c>
      <c r="P11458">
        <v>0</v>
      </c>
      <c r="Q11458">
        <v>0</v>
      </c>
    </row>
    <row r="11459" spans="1:17" x14ac:dyDescent="0.2">
      <c r="A11459" t="s">
        <v>29197</v>
      </c>
      <c r="B11459" t="s">
        <v>86</v>
      </c>
      <c r="C11459" t="s">
        <v>205</v>
      </c>
      <c r="D11459" t="s">
        <v>17768</v>
      </c>
      <c r="E11459" t="s">
        <v>83</v>
      </c>
      <c r="F11459" t="s">
        <v>17734</v>
      </c>
      <c r="G11459">
        <v>4</v>
      </c>
      <c r="H11459">
        <v>0</v>
      </c>
      <c r="I11459">
        <v>0</v>
      </c>
      <c r="J11459">
        <v>0</v>
      </c>
      <c r="K11459">
        <v>0</v>
      </c>
      <c r="L11459">
        <v>0</v>
      </c>
      <c r="M11459">
        <v>0</v>
      </c>
      <c r="N11459">
        <v>0</v>
      </c>
      <c r="O11459">
        <v>0</v>
      </c>
      <c r="P11459">
        <v>0</v>
      </c>
      <c r="Q11459">
        <v>0</v>
      </c>
    </row>
    <row r="11460" spans="1:17" x14ac:dyDescent="0.2">
      <c r="A11460" t="s">
        <v>29198</v>
      </c>
      <c r="B11460" t="s">
        <v>86</v>
      </c>
      <c r="C11460" t="s">
        <v>205</v>
      </c>
      <c r="D11460" t="s">
        <v>17768</v>
      </c>
      <c r="E11460" t="s">
        <v>81</v>
      </c>
      <c r="F11460" t="s">
        <v>17734</v>
      </c>
      <c r="G11460">
        <v>1</v>
      </c>
      <c r="H11460">
        <v>0</v>
      </c>
      <c r="I11460">
        <v>0</v>
      </c>
      <c r="J11460">
        <v>0</v>
      </c>
      <c r="K11460">
        <v>0</v>
      </c>
      <c r="L11460">
        <v>0</v>
      </c>
      <c r="M11460">
        <v>0</v>
      </c>
      <c r="N11460">
        <v>0</v>
      </c>
      <c r="O11460">
        <v>0</v>
      </c>
      <c r="P11460">
        <v>0</v>
      </c>
      <c r="Q11460">
        <v>0</v>
      </c>
    </row>
    <row r="11461" spans="1:17" x14ac:dyDescent="0.2">
      <c r="A11461" t="s">
        <v>29199</v>
      </c>
      <c r="B11461" t="s">
        <v>86</v>
      </c>
      <c r="C11461" t="s">
        <v>205</v>
      </c>
      <c r="D11461" t="s">
        <v>17736</v>
      </c>
      <c r="E11461" t="s">
        <v>83</v>
      </c>
      <c r="F11461" t="s">
        <v>4929</v>
      </c>
      <c r="G11461">
        <v>0</v>
      </c>
      <c r="H11461">
        <v>13</v>
      </c>
      <c r="I11461">
        <v>2</v>
      </c>
      <c r="J11461">
        <v>9</v>
      </c>
      <c r="K11461">
        <v>1</v>
      </c>
      <c r="L11461">
        <v>1</v>
      </c>
      <c r="M11461">
        <v>0</v>
      </c>
      <c r="N11461">
        <v>0</v>
      </c>
      <c r="O11461">
        <v>0</v>
      </c>
      <c r="P11461">
        <v>0</v>
      </c>
      <c r="Q11461">
        <v>0</v>
      </c>
    </row>
    <row r="11462" spans="1:17" x14ac:dyDescent="0.2">
      <c r="A11462" t="s">
        <v>29200</v>
      </c>
      <c r="B11462" t="s">
        <v>86</v>
      </c>
      <c r="C11462" t="s">
        <v>205</v>
      </c>
      <c r="D11462" t="s">
        <v>17736</v>
      </c>
      <c r="E11462" t="s">
        <v>83</v>
      </c>
      <c r="F11462" t="s">
        <v>4931</v>
      </c>
      <c r="G11462">
        <v>0</v>
      </c>
      <c r="H11462">
        <v>13</v>
      </c>
      <c r="I11462">
        <v>2</v>
      </c>
      <c r="J11462">
        <v>9</v>
      </c>
      <c r="K11462">
        <v>1</v>
      </c>
      <c r="L11462">
        <v>1</v>
      </c>
      <c r="M11462">
        <v>0</v>
      </c>
      <c r="N11462">
        <v>0</v>
      </c>
      <c r="O11462">
        <v>0</v>
      </c>
      <c r="P11462">
        <v>0</v>
      </c>
      <c r="Q11462">
        <v>0</v>
      </c>
    </row>
    <row r="11463" spans="1:17" x14ac:dyDescent="0.2">
      <c r="A11463" t="s">
        <v>29201</v>
      </c>
      <c r="B11463" t="s">
        <v>86</v>
      </c>
      <c r="C11463" t="s">
        <v>205</v>
      </c>
      <c r="D11463" t="s">
        <v>17736</v>
      </c>
      <c r="E11463" t="s">
        <v>83</v>
      </c>
      <c r="F11463" t="s">
        <v>4933</v>
      </c>
      <c r="G11463">
        <v>0</v>
      </c>
      <c r="H11463">
        <v>0</v>
      </c>
      <c r="I11463">
        <v>0</v>
      </c>
      <c r="J11463">
        <v>0</v>
      </c>
      <c r="K11463">
        <v>0</v>
      </c>
      <c r="L11463">
        <v>0</v>
      </c>
      <c r="M11463">
        <v>13</v>
      </c>
      <c r="N11463">
        <v>0</v>
      </c>
      <c r="O11463">
        <v>0</v>
      </c>
      <c r="P11463">
        <v>0</v>
      </c>
      <c r="Q11463">
        <v>0</v>
      </c>
    </row>
    <row r="11464" spans="1:17" x14ac:dyDescent="0.2">
      <c r="A11464" t="s">
        <v>29202</v>
      </c>
      <c r="B11464" t="s">
        <v>86</v>
      </c>
      <c r="C11464" t="s">
        <v>205</v>
      </c>
      <c r="D11464" t="s">
        <v>17736</v>
      </c>
      <c r="E11464" t="s">
        <v>83</v>
      </c>
      <c r="F11464" t="s">
        <v>4935</v>
      </c>
      <c r="G11464">
        <v>0</v>
      </c>
      <c r="H11464">
        <v>13</v>
      </c>
      <c r="I11464">
        <v>2</v>
      </c>
      <c r="J11464">
        <v>9</v>
      </c>
      <c r="K11464">
        <v>1</v>
      </c>
      <c r="L11464">
        <v>1</v>
      </c>
      <c r="M11464">
        <v>0</v>
      </c>
      <c r="N11464">
        <v>0</v>
      </c>
      <c r="O11464">
        <v>0</v>
      </c>
      <c r="P11464">
        <v>0</v>
      </c>
      <c r="Q11464">
        <v>0</v>
      </c>
    </row>
    <row r="11465" spans="1:17" x14ac:dyDescent="0.2">
      <c r="A11465" t="s">
        <v>29203</v>
      </c>
      <c r="B11465" t="s">
        <v>86</v>
      </c>
      <c r="C11465" t="s">
        <v>205</v>
      </c>
      <c r="D11465" t="s">
        <v>17736</v>
      </c>
      <c r="E11465" t="s">
        <v>83</v>
      </c>
      <c r="F11465" t="s">
        <v>4937</v>
      </c>
      <c r="G11465">
        <v>0</v>
      </c>
      <c r="H11465">
        <v>13</v>
      </c>
      <c r="I11465">
        <v>2</v>
      </c>
      <c r="J11465">
        <v>9</v>
      </c>
      <c r="K11465">
        <v>1</v>
      </c>
      <c r="L11465">
        <v>1</v>
      </c>
      <c r="M11465">
        <v>0</v>
      </c>
      <c r="N11465">
        <v>0</v>
      </c>
      <c r="O11465">
        <v>0</v>
      </c>
      <c r="P11465">
        <v>0</v>
      </c>
      <c r="Q11465">
        <v>0</v>
      </c>
    </row>
    <row r="11466" spans="1:17" x14ac:dyDescent="0.2">
      <c r="A11466" t="s">
        <v>29204</v>
      </c>
      <c r="B11466" t="s">
        <v>86</v>
      </c>
      <c r="C11466" t="s">
        <v>141</v>
      </c>
      <c r="D11466" t="s">
        <v>17748</v>
      </c>
      <c r="E11466" t="s">
        <v>83</v>
      </c>
      <c r="F11466" t="s">
        <v>17749</v>
      </c>
      <c r="G11466">
        <v>0</v>
      </c>
      <c r="H11466">
        <v>0</v>
      </c>
      <c r="I11466">
        <v>0</v>
      </c>
      <c r="J11466">
        <v>0</v>
      </c>
      <c r="K11466">
        <v>0</v>
      </c>
      <c r="L11466">
        <v>0</v>
      </c>
      <c r="M11466">
        <v>0</v>
      </c>
      <c r="N11466">
        <v>2</v>
      </c>
      <c r="O11466">
        <v>2</v>
      </c>
      <c r="P11466">
        <v>0</v>
      </c>
      <c r="Q11466">
        <v>0</v>
      </c>
    </row>
    <row r="11467" spans="1:17" x14ac:dyDescent="0.2">
      <c r="A11467" t="s">
        <v>29205</v>
      </c>
      <c r="B11467" t="s">
        <v>86</v>
      </c>
      <c r="C11467" t="s">
        <v>201</v>
      </c>
      <c r="D11467" t="s">
        <v>17736</v>
      </c>
      <c r="E11467" t="s">
        <v>83</v>
      </c>
      <c r="F11467" t="s">
        <v>4937</v>
      </c>
      <c r="G11467">
        <v>0</v>
      </c>
      <c r="H11467">
        <v>64</v>
      </c>
      <c r="I11467">
        <v>8</v>
      </c>
      <c r="J11467">
        <v>45</v>
      </c>
      <c r="K11467">
        <v>5</v>
      </c>
      <c r="L11467">
        <v>6</v>
      </c>
      <c r="M11467">
        <v>0</v>
      </c>
      <c r="N11467">
        <v>0</v>
      </c>
      <c r="O11467">
        <v>0</v>
      </c>
      <c r="P11467">
        <v>0</v>
      </c>
      <c r="Q11467">
        <v>0</v>
      </c>
    </row>
    <row r="11468" spans="1:17" x14ac:dyDescent="0.2">
      <c r="A11468" t="s">
        <v>29206</v>
      </c>
      <c r="B11468" t="s">
        <v>86</v>
      </c>
      <c r="C11468" t="s">
        <v>201</v>
      </c>
      <c r="D11468" t="s">
        <v>17736</v>
      </c>
      <c r="E11468" t="s">
        <v>83</v>
      </c>
      <c r="F11468" t="s">
        <v>4939</v>
      </c>
      <c r="G11468">
        <v>0</v>
      </c>
      <c r="H11468">
        <v>0</v>
      </c>
      <c r="I11468">
        <v>0</v>
      </c>
      <c r="J11468">
        <v>0</v>
      </c>
      <c r="K11468">
        <v>0</v>
      </c>
      <c r="L11468">
        <v>0</v>
      </c>
      <c r="M11468">
        <v>64</v>
      </c>
      <c r="N11468">
        <v>0</v>
      </c>
      <c r="O11468">
        <v>0</v>
      </c>
      <c r="P11468">
        <v>0</v>
      </c>
      <c r="Q11468">
        <v>0</v>
      </c>
    </row>
    <row r="11469" spans="1:17" x14ac:dyDescent="0.2">
      <c r="A11469" t="s">
        <v>29207</v>
      </c>
      <c r="B11469" t="s">
        <v>86</v>
      </c>
      <c r="C11469" t="s">
        <v>201</v>
      </c>
      <c r="D11469" t="s">
        <v>17736</v>
      </c>
      <c r="E11469" t="s">
        <v>83</v>
      </c>
      <c r="F11469" t="s">
        <v>4941</v>
      </c>
      <c r="G11469">
        <v>0</v>
      </c>
      <c r="H11469">
        <v>64</v>
      </c>
      <c r="I11469">
        <v>7</v>
      </c>
      <c r="J11469">
        <v>47</v>
      </c>
      <c r="K11469">
        <v>6</v>
      </c>
      <c r="L11469">
        <v>4</v>
      </c>
      <c r="M11469">
        <v>0</v>
      </c>
      <c r="N11469">
        <v>0</v>
      </c>
      <c r="O11469">
        <v>0</v>
      </c>
      <c r="P11469">
        <v>0</v>
      </c>
      <c r="Q11469">
        <v>0</v>
      </c>
    </row>
    <row r="11470" spans="1:17" x14ac:dyDescent="0.2">
      <c r="A11470" t="s">
        <v>29208</v>
      </c>
      <c r="B11470" t="s">
        <v>86</v>
      </c>
      <c r="C11470" t="s">
        <v>201</v>
      </c>
      <c r="D11470" t="s">
        <v>17736</v>
      </c>
      <c r="E11470" t="s">
        <v>83</v>
      </c>
      <c r="F11470" t="s">
        <v>4943</v>
      </c>
      <c r="G11470">
        <v>0</v>
      </c>
      <c r="H11470">
        <v>0</v>
      </c>
      <c r="I11470">
        <v>0</v>
      </c>
      <c r="J11470">
        <v>0</v>
      </c>
      <c r="K11470">
        <v>0</v>
      </c>
      <c r="L11470">
        <v>0</v>
      </c>
      <c r="M11470">
        <v>64</v>
      </c>
      <c r="N11470">
        <v>0</v>
      </c>
      <c r="O11470">
        <v>0</v>
      </c>
      <c r="P11470">
        <v>0</v>
      </c>
      <c r="Q11470">
        <v>0</v>
      </c>
    </row>
    <row r="11471" spans="1:17" x14ac:dyDescent="0.2">
      <c r="A11471" t="s">
        <v>29209</v>
      </c>
      <c r="B11471" t="s">
        <v>86</v>
      </c>
      <c r="C11471" t="s">
        <v>201</v>
      </c>
      <c r="D11471" t="s">
        <v>17736</v>
      </c>
      <c r="E11471" t="s">
        <v>83</v>
      </c>
      <c r="F11471" t="s">
        <v>4925</v>
      </c>
      <c r="G11471">
        <v>0</v>
      </c>
      <c r="H11471">
        <v>0</v>
      </c>
      <c r="I11471">
        <v>0</v>
      </c>
      <c r="J11471">
        <v>0</v>
      </c>
      <c r="K11471">
        <v>0</v>
      </c>
      <c r="L11471">
        <v>0</v>
      </c>
      <c r="M11471">
        <v>0</v>
      </c>
      <c r="N11471">
        <v>47</v>
      </c>
      <c r="O11471">
        <v>43</v>
      </c>
      <c r="P11471">
        <v>4</v>
      </c>
      <c r="Q11471">
        <v>0</v>
      </c>
    </row>
    <row r="11472" spans="1:17" x14ac:dyDescent="0.2">
      <c r="A11472" t="s">
        <v>29210</v>
      </c>
      <c r="B11472" t="s">
        <v>86</v>
      </c>
      <c r="C11472" t="s">
        <v>201</v>
      </c>
      <c r="D11472" t="s">
        <v>17736</v>
      </c>
      <c r="E11472" t="s">
        <v>83</v>
      </c>
      <c r="F11472" t="s">
        <v>4927</v>
      </c>
      <c r="G11472">
        <v>0</v>
      </c>
      <c r="H11472">
        <v>0</v>
      </c>
      <c r="I11472">
        <v>0</v>
      </c>
      <c r="J11472">
        <v>0</v>
      </c>
      <c r="K11472">
        <v>0</v>
      </c>
      <c r="L11472">
        <v>0</v>
      </c>
      <c r="M11472">
        <v>0</v>
      </c>
      <c r="N11472">
        <v>40</v>
      </c>
      <c r="O11472">
        <v>36</v>
      </c>
      <c r="P11472">
        <v>4</v>
      </c>
      <c r="Q11472">
        <v>0</v>
      </c>
    </row>
    <row r="11473" spans="1:17" x14ac:dyDescent="0.2">
      <c r="A11473" t="s">
        <v>29211</v>
      </c>
      <c r="B11473" t="s">
        <v>86</v>
      </c>
      <c r="C11473" t="s">
        <v>201</v>
      </c>
      <c r="D11473" t="s">
        <v>17736</v>
      </c>
      <c r="E11473" t="s">
        <v>83</v>
      </c>
      <c r="F11473" t="s">
        <v>17734</v>
      </c>
      <c r="G11473">
        <v>64</v>
      </c>
      <c r="H11473">
        <v>0</v>
      </c>
      <c r="I11473">
        <v>0</v>
      </c>
      <c r="J11473">
        <v>0</v>
      </c>
      <c r="K11473">
        <v>0</v>
      </c>
      <c r="L11473">
        <v>0</v>
      </c>
      <c r="M11473">
        <v>0</v>
      </c>
      <c r="N11473">
        <v>0</v>
      </c>
      <c r="O11473">
        <v>0</v>
      </c>
      <c r="P11473">
        <v>0</v>
      </c>
      <c r="Q11473">
        <v>0</v>
      </c>
    </row>
    <row r="11474" spans="1:17" x14ac:dyDescent="0.2">
      <c r="A11474" t="s">
        <v>29212</v>
      </c>
      <c r="B11474" t="s">
        <v>86</v>
      </c>
      <c r="C11474" t="s">
        <v>201</v>
      </c>
      <c r="D11474" t="s">
        <v>17736</v>
      </c>
      <c r="E11474" t="s">
        <v>81</v>
      </c>
      <c r="F11474" t="s">
        <v>4929</v>
      </c>
      <c r="G11474">
        <v>0</v>
      </c>
      <c r="H11474">
        <v>76</v>
      </c>
      <c r="I11474">
        <v>4</v>
      </c>
      <c r="J11474">
        <v>65</v>
      </c>
      <c r="K11474">
        <v>5</v>
      </c>
      <c r="L11474">
        <v>2</v>
      </c>
      <c r="M11474">
        <v>0</v>
      </c>
      <c r="N11474">
        <v>0</v>
      </c>
      <c r="O11474">
        <v>0</v>
      </c>
      <c r="P11474">
        <v>0</v>
      </c>
      <c r="Q11474">
        <v>0</v>
      </c>
    </row>
    <row r="11475" spans="1:17" x14ac:dyDescent="0.2">
      <c r="A11475" t="s">
        <v>29213</v>
      </c>
      <c r="B11475" t="s">
        <v>86</v>
      </c>
      <c r="C11475" t="s">
        <v>201</v>
      </c>
      <c r="D11475" t="s">
        <v>17736</v>
      </c>
      <c r="E11475" t="s">
        <v>81</v>
      </c>
      <c r="F11475" t="s">
        <v>4931</v>
      </c>
      <c r="G11475">
        <v>0</v>
      </c>
      <c r="H11475">
        <v>76</v>
      </c>
      <c r="I11475">
        <v>3</v>
      </c>
      <c r="J11475">
        <v>66</v>
      </c>
      <c r="K11475">
        <v>5</v>
      </c>
      <c r="L11475">
        <v>2</v>
      </c>
      <c r="M11475">
        <v>0</v>
      </c>
      <c r="N11475">
        <v>0</v>
      </c>
      <c r="O11475">
        <v>0</v>
      </c>
      <c r="P11475">
        <v>0</v>
      </c>
      <c r="Q11475">
        <v>0</v>
      </c>
    </row>
    <row r="11476" spans="1:17" x14ac:dyDescent="0.2">
      <c r="A11476" t="s">
        <v>29214</v>
      </c>
      <c r="B11476" t="s">
        <v>86</v>
      </c>
      <c r="C11476" t="s">
        <v>201</v>
      </c>
      <c r="D11476" t="s">
        <v>17736</v>
      </c>
      <c r="E11476" t="s">
        <v>81</v>
      </c>
      <c r="F11476" t="s">
        <v>4933</v>
      </c>
      <c r="G11476">
        <v>0</v>
      </c>
      <c r="H11476">
        <v>0</v>
      </c>
      <c r="I11476">
        <v>0</v>
      </c>
      <c r="J11476">
        <v>0</v>
      </c>
      <c r="K11476">
        <v>0</v>
      </c>
      <c r="L11476">
        <v>0</v>
      </c>
      <c r="M11476">
        <v>76</v>
      </c>
      <c r="N11476">
        <v>0</v>
      </c>
      <c r="O11476">
        <v>0</v>
      </c>
      <c r="P11476">
        <v>0</v>
      </c>
      <c r="Q11476">
        <v>0</v>
      </c>
    </row>
    <row r="11477" spans="1:17" x14ac:dyDescent="0.2">
      <c r="A11477" t="s">
        <v>29215</v>
      </c>
      <c r="B11477" t="s">
        <v>86</v>
      </c>
      <c r="C11477" t="s">
        <v>201</v>
      </c>
      <c r="D11477" t="s">
        <v>17736</v>
      </c>
      <c r="E11477" t="s">
        <v>81</v>
      </c>
      <c r="F11477" t="s">
        <v>4935</v>
      </c>
      <c r="G11477">
        <v>0</v>
      </c>
      <c r="H11477">
        <v>76</v>
      </c>
      <c r="I11477">
        <v>3</v>
      </c>
      <c r="J11477">
        <v>66</v>
      </c>
      <c r="K11477">
        <v>5</v>
      </c>
      <c r="L11477">
        <v>2</v>
      </c>
      <c r="M11477">
        <v>0</v>
      </c>
      <c r="N11477">
        <v>0</v>
      </c>
      <c r="O11477">
        <v>0</v>
      </c>
      <c r="P11477">
        <v>0</v>
      </c>
      <c r="Q11477">
        <v>0</v>
      </c>
    </row>
    <row r="11478" spans="1:17" x14ac:dyDescent="0.2">
      <c r="A11478" t="s">
        <v>29216</v>
      </c>
      <c r="B11478" t="s">
        <v>86</v>
      </c>
      <c r="C11478" t="s">
        <v>201</v>
      </c>
      <c r="D11478" t="s">
        <v>17736</v>
      </c>
      <c r="E11478" t="s">
        <v>81</v>
      </c>
      <c r="F11478" t="s">
        <v>4937</v>
      </c>
      <c r="G11478">
        <v>0</v>
      </c>
      <c r="H11478">
        <v>76</v>
      </c>
      <c r="I11478">
        <v>4</v>
      </c>
      <c r="J11478">
        <v>65</v>
      </c>
      <c r="K11478">
        <v>5</v>
      </c>
      <c r="L11478">
        <v>2</v>
      </c>
      <c r="M11478">
        <v>0</v>
      </c>
      <c r="N11478">
        <v>0</v>
      </c>
      <c r="O11478">
        <v>0</v>
      </c>
      <c r="P11478">
        <v>0</v>
      </c>
      <c r="Q11478">
        <v>0</v>
      </c>
    </row>
    <row r="11479" spans="1:17" x14ac:dyDescent="0.2">
      <c r="A11479" t="s">
        <v>29217</v>
      </c>
      <c r="B11479" t="s">
        <v>86</v>
      </c>
      <c r="C11479" t="s">
        <v>201</v>
      </c>
      <c r="D11479" t="s">
        <v>17736</v>
      </c>
      <c r="E11479" t="s">
        <v>81</v>
      </c>
      <c r="F11479" t="s">
        <v>4939</v>
      </c>
      <c r="G11479">
        <v>0</v>
      </c>
      <c r="H11479">
        <v>0</v>
      </c>
      <c r="I11479">
        <v>0</v>
      </c>
      <c r="J11479">
        <v>0</v>
      </c>
      <c r="K11479">
        <v>0</v>
      </c>
      <c r="L11479">
        <v>0</v>
      </c>
      <c r="M11479">
        <v>76</v>
      </c>
      <c r="N11479">
        <v>0</v>
      </c>
      <c r="O11479">
        <v>0</v>
      </c>
      <c r="P11479">
        <v>0</v>
      </c>
      <c r="Q11479">
        <v>0</v>
      </c>
    </row>
    <row r="11480" spans="1:17" x14ac:dyDescent="0.2">
      <c r="A11480" t="s">
        <v>29218</v>
      </c>
      <c r="B11480" t="s">
        <v>86</v>
      </c>
      <c r="C11480" t="s">
        <v>201</v>
      </c>
      <c r="D11480" t="s">
        <v>17736</v>
      </c>
      <c r="E11480" t="s">
        <v>81</v>
      </c>
      <c r="F11480" t="s">
        <v>4941</v>
      </c>
      <c r="G11480">
        <v>0</v>
      </c>
      <c r="H11480">
        <v>76</v>
      </c>
      <c r="I11480">
        <v>3</v>
      </c>
      <c r="J11480">
        <v>66</v>
      </c>
      <c r="K11480">
        <v>5</v>
      </c>
      <c r="L11480">
        <v>2</v>
      </c>
      <c r="M11480">
        <v>0</v>
      </c>
      <c r="N11480">
        <v>0</v>
      </c>
      <c r="O11480">
        <v>0</v>
      </c>
      <c r="P11480">
        <v>0</v>
      </c>
      <c r="Q11480">
        <v>0</v>
      </c>
    </row>
    <row r="11481" spans="1:17" x14ac:dyDescent="0.2">
      <c r="A11481" t="s">
        <v>29219</v>
      </c>
      <c r="B11481" t="s">
        <v>86</v>
      </c>
      <c r="C11481" t="s">
        <v>201</v>
      </c>
      <c r="D11481" t="s">
        <v>17736</v>
      </c>
      <c r="E11481" t="s">
        <v>81</v>
      </c>
      <c r="F11481" t="s">
        <v>4943</v>
      </c>
      <c r="G11481">
        <v>0</v>
      </c>
      <c r="H11481">
        <v>0</v>
      </c>
      <c r="I11481">
        <v>0</v>
      </c>
      <c r="J11481">
        <v>0</v>
      </c>
      <c r="K11481">
        <v>0</v>
      </c>
      <c r="L11481">
        <v>0</v>
      </c>
      <c r="M11481">
        <v>76</v>
      </c>
      <c r="N11481">
        <v>0</v>
      </c>
      <c r="O11481">
        <v>0</v>
      </c>
      <c r="P11481">
        <v>0</v>
      </c>
      <c r="Q11481">
        <v>0</v>
      </c>
    </row>
    <row r="11482" spans="1:17" x14ac:dyDescent="0.2">
      <c r="A11482" t="s">
        <v>29220</v>
      </c>
      <c r="B11482" t="s">
        <v>86</v>
      </c>
      <c r="C11482" t="s">
        <v>201</v>
      </c>
      <c r="D11482" t="s">
        <v>17736</v>
      </c>
      <c r="E11482" t="s">
        <v>81</v>
      </c>
      <c r="F11482" t="s">
        <v>4925</v>
      </c>
      <c r="G11482">
        <v>0</v>
      </c>
      <c r="H11482">
        <v>0</v>
      </c>
      <c r="I11482">
        <v>0</v>
      </c>
      <c r="J11482">
        <v>0</v>
      </c>
      <c r="K11482">
        <v>0</v>
      </c>
      <c r="L11482">
        <v>0</v>
      </c>
      <c r="M11482">
        <v>0</v>
      </c>
      <c r="N11482">
        <v>60</v>
      </c>
      <c r="O11482">
        <v>57</v>
      </c>
      <c r="P11482">
        <v>3</v>
      </c>
      <c r="Q11482">
        <v>0</v>
      </c>
    </row>
    <row r="11483" spans="1:17" x14ac:dyDescent="0.2">
      <c r="A11483" t="s">
        <v>29221</v>
      </c>
      <c r="B11483" t="s">
        <v>86</v>
      </c>
      <c r="C11483" t="s">
        <v>201</v>
      </c>
      <c r="D11483" t="s">
        <v>17736</v>
      </c>
      <c r="E11483" t="s">
        <v>81</v>
      </c>
      <c r="F11483" t="s">
        <v>4927</v>
      </c>
      <c r="G11483">
        <v>0</v>
      </c>
      <c r="H11483">
        <v>0</v>
      </c>
      <c r="I11483">
        <v>0</v>
      </c>
      <c r="J11483">
        <v>0</v>
      </c>
      <c r="K11483">
        <v>0</v>
      </c>
      <c r="L11483">
        <v>0</v>
      </c>
      <c r="M11483">
        <v>0</v>
      </c>
      <c r="N11483">
        <v>55</v>
      </c>
      <c r="O11483">
        <v>53</v>
      </c>
      <c r="P11483">
        <v>2</v>
      </c>
      <c r="Q11483">
        <v>0</v>
      </c>
    </row>
    <row r="11484" spans="1:17" x14ac:dyDescent="0.2">
      <c r="A11484" t="s">
        <v>29222</v>
      </c>
      <c r="B11484" t="s">
        <v>86</v>
      </c>
      <c r="C11484" t="s">
        <v>201</v>
      </c>
      <c r="D11484" t="s">
        <v>17736</v>
      </c>
      <c r="E11484" t="s">
        <v>81</v>
      </c>
      <c r="F11484" t="s">
        <v>17734</v>
      </c>
      <c r="G11484">
        <v>76</v>
      </c>
      <c r="H11484">
        <v>0</v>
      </c>
      <c r="I11484">
        <v>0</v>
      </c>
      <c r="J11484">
        <v>0</v>
      </c>
      <c r="K11484">
        <v>0</v>
      </c>
      <c r="L11484">
        <v>0</v>
      </c>
      <c r="M11484">
        <v>0</v>
      </c>
      <c r="N11484">
        <v>0</v>
      </c>
      <c r="O11484">
        <v>0</v>
      </c>
      <c r="P11484">
        <v>0</v>
      </c>
      <c r="Q11484">
        <v>0</v>
      </c>
    </row>
    <row r="11485" spans="1:17" x14ac:dyDescent="0.2">
      <c r="A11485" t="s">
        <v>29223</v>
      </c>
      <c r="B11485" t="s">
        <v>86</v>
      </c>
      <c r="C11485" t="s">
        <v>201</v>
      </c>
      <c r="D11485" t="s">
        <v>17748</v>
      </c>
      <c r="E11485" t="s">
        <v>83</v>
      </c>
      <c r="F11485" t="s">
        <v>17749</v>
      </c>
      <c r="G11485">
        <v>0</v>
      </c>
      <c r="H11485">
        <v>0</v>
      </c>
      <c r="I11485">
        <v>0</v>
      </c>
      <c r="J11485">
        <v>0</v>
      </c>
      <c r="K11485">
        <v>0</v>
      </c>
      <c r="L11485">
        <v>0</v>
      </c>
      <c r="M11485">
        <v>0</v>
      </c>
      <c r="N11485">
        <v>4</v>
      </c>
      <c r="O11485">
        <v>3</v>
      </c>
      <c r="P11485">
        <v>0</v>
      </c>
      <c r="Q11485">
        <v>1</v>
      </c>
    </row>
    <row r="11486" spans="1:17" x14ac:dyDescent="0.2">
      <c r="A11486" t="s">
        <v>29224</v>
      </c>
      <c r="B11486" t="s">
        <v>86</v>
      </c>
      <c r="C11486" t="s">
        <v>201</v>
      </c>
      <c r="D11486" t="s">
        <v>17748</v>
      </c>
      <c r="E11486" t="s">
        <v>83</v>
      </c>
      <c r="F11486" t="s">
        <v>17734</v>
      </c>
      <c r="G11486">
        <v>4</v>
      </c>
      <c r="H11486">
        <v>0</v>
      </c>
      <c r="I11486">
        <v>0</v>
      </c>
      <c r="J11486">
        <v>0</v>
      </c>
      <c r="K11486">
        <v>0</v>
      </c>
      <c r="L11486">
        <v>0</v>
      </c>
      <c r="M11486">
        <v>0</v>
      </c>
      <c r="N11486">
        <v>0</v>
      </c>
      <c r="O11486">
        <v>0</v>
      </c>
      <c r="P11486">
        <v>0</v>
      </c>
      <c r="Q11486">
        <v>0</v>
      </c>
    </row>
    <row r="11487" spans="1:17" x14ac:dyDescent="0.2">
      <c r="A11487" t="s">
        <v>29225</v>
      </c>
      <c r="B11487" t="s">
        <v>86</v>
      </c>
      <c r="C11487" t="s">
        <v>201</v>
      </c>
      <c r="D11487" t="s">
        <v>17748</v>
      </c>
      <c r="E11487" t="s">
        <v>81</v>
      </c>
      <c r="F11487" t="s">
        <v>17749</v>
      </c>
      <c r="G11487">
        <v>0</v>
      </c>
      <c r="H11487">
        <v>0</v>
      </c>
      <c r="I11487">
        <v>0</v>
      </c>
      <c r="J11487">
        <v>0</v>
      </c>
      <c r="K11487">
        <v>0</v>
      </c>
      <c r="L11487">
        <v>0</v>
      </c>
      <c r="M11487">
        <v>0</v>
      </c>
      <c r="N11487">
        <v>5</v>
      </c>
      <c r="O11487">
        <v>4</v>
      </c>
      <c r="P11487">
        <v>1</v>
      </c>
      <c r="Q11487">
        <v>0</v>
      </c>
    </row>
    <row r="11488" spans="1:17" x14ac:dyDescent="0.2">
      <c r="A11488" t="s">
        <v>29226</v>
      </c>
      <c r="B11488" t="s">
        <v>86</v>
      </c>
      <c r="C11488" t="s">
        <v>201</v>
      </c>
      <c r="D11488" t="s">
        <v>17748</v>
      </c>
      <c r="E11488" t="s">
        <v>81</v>
      </c>
      <c r="F11488" t="s">
        <v>17734</v>
      </c>
      <c r="G11488">
        <v>5</v>
      </c>
      <c r="H11488">
        <v>0</v>
      </c>
      <c r="I11488">
        <v>0</v>
      </c>
      <c r="J11488">
        <v>0</v>
      </c>
      <c r="K11488">
        <v>0</v>
      </c>
      <c r="L11488">
        <v>0</v>
      </c>
      <c r="M11488">
        <v>0</v>
      </c>
      <c r="N11488">
        <v>0</v>
      </c>
      <c r="O11488">
        <v>0</v>
      </c>
      <c r="P11488">
        <v>0</v>
      </c>
      <c r="Q11488">
        <v>0</v>
      </c>
    </row>
    <row r="11489" spans="1:17" x14ac:dyDescent="0.2">
      <c r="A11489" t="s">
        <v>29227</v>
      </c>
      <c r="B11489" t="s">
        <v>86</v>
      </c>
      <c r="C11489" t="s">
        <v>201</v>
      </c>
      <c r="D11489" t="s">
        <v>17754</v>
      </c>
      <c r="E11489" t="s">
        <v>83</v>
      </c>
      <c r="F11489" t="s">
        <v>17734</v>
      </c>
      <c r="G11489">
        <v>4</v>
      </c>
      <c r="H11489">
        <v>0</v>
      </c>
      <c r="I11489">
        <v>0</v>
      </c>
      <c r="J11489">
        <v>0</v>
      </c>
      <c r="K11489">
        <v>0</v>
      </c>
      <c r="L11489">
        <v>0</v>
      </c>
      <c r="M11489">
        <v>0</v>
      </c>
      <c r="N11489">
        <v>0</v>
      </c>
      <c r="O11489">
        <v>0</v>
      </c>
      <c r="P11489">
        <v>0</v>
      </c>
      <c r="Q11489">
        <v>0</v>
      </c>
    </row>
    <row r="11490" spans="1:17" x14ac:dyDescent="0.2">
      <c r="A11490" t="s">
        <v>29228</v>
      </c>
      <c r="B11490" t="s">
        <v>86</v>
      </c>
      <c r="C11490" t="s">
        <v>201</v>
      </c>
      <c r="D11490" t="s">
        <v>17754</v>
      </c>
      <c r="E11490" t="s">
        <v>81</v>
      </c>
      <c r="F11490" t="s">
        <v>17734</v>
      </c>
      <c r="G11490">
        <v>6</v>
      </c>
      <c r="H11490">
        <v>0</v>
      </c>
      <c r="I11490">
        <v>0</v>
      </c>
      <c r="J11490">
        <v>0</v>
      </c>
      <c r="K11490">
        <v>0</v>
      </c>
      <c r="L11490">
        <v>0</v>
      </c>
      <c r="M11490">
        <v>0</v>
      </c>
      <c r="N11490">
        <v>0</v>
      </c>
      <c r="O11490">
        <v>0</v>
      </c>
      <c r="P11490">
        <v>0</v>
      </c>
      <c r="Q11490">
        <v>0</v>
      </c>
    </row>
    <row r="11491" spans="1:17" x14ac:dyDescent="0.2">
      <c r="A11491" t="s">
        <v>29229</v>
      </c>
      <c r="B11491" t="s">
        <v>86</v>
      </c>
      <c r="C11491" t="s">
        <v>202</v>
      </c>
      <c r="D11491" t="s">
        <v>17768</v>
      </c>
      <c r="E11491" t="s">
        <v>83</v>
      </c>
      <c r="F11491" t="s">
        <v>17734</v>
      </c>
      <c r="G11491">
        <v>2</v>
      </c>
      <c r="H11491">
        <v>0</v>
      </c>
      <c r="I11491">
        <v>0</v>
      </c>
      <c r="J11491">
        <v>0</v>
      </c>
      <c r="K11491">
        <v>0</v>
      </c>
      <c r="L11491">
        <v>0</v>
      </c>
      <c r="M11491">
        <v>0</v>
      </c>
      <c r="N11491">
        <v>0</v>
      </c>
      <c r="O11491">
        <v>0</v>
      </c>
      <c r="P11491">
        <v>0</v>
      </c>
      <c r="Q11491">
        <v>0</v>
      </c>
    </row>
    <row r="11492" spans="1:17" x14ac:dyDescent="0.2">
      <c r="A11492" t="s">
        <v>29230</v>
      </c>
      <c r="B11492" t="s">
        <v>86</v>
      </c>
      <c r="C11492" t="s">
        <v>202</v>
      </c>
      <c r="D11492" t="s">
        <v>17736</v>
      </c>
      <c r="E11492" t="s">
        <v>83</v>
      </c>
      <c r="F11492" t="s">
        <v>4929</v>
      </c>
      <c r="G11492">
        <v>0</v>
      </c>
      <c r="H11492">
        <v>12</v>
      </c>
      <c r="I11492">
        <v>1</v>
      </c>
      <c r="J11492">
        <v>9</v>
      </c>
      <c r="K11492">
        <v>1</v>
      </c>
      <c r="L11492">
        <v>1</v>
      </c>
      <c r="M11492">
        <v>0</v>
      </c>
      <c r="N11492">
        <v>0</v>
      </c>
      <c r="O11492">
        <v>0</v>
      </c>
      <c r="P11492">
        <v>0</v>
      </c>
      <c r="Q11492">
        <v>0</v>
      </c>
    </row>
    <row r="11493" spans="1:17" x14ac:dyDescent="0.2">
      <c r="A11493" t="s">
        <v>29231</v>
      </c>
      <c r="B11493" t="s">
        <v>86</v>
      </c>
      <c r="C11493" t="s">
        <v>202</v>
      </c>
      <c r="D11493" t="s">
        <v>17736</v>
      </c>
      <c r="E11493" t="s">
        <v>83</v>
      </c>
      <c r="F11493" t="s">
        <v>4931</v>
      </c>
      <c r="G11493">
        <v>0</v>
      </c>
      <c r="H11493">
        <v>12</v>
      </c>
      <c r="I11493">
        <v>1</v>
      </c>
      <c r="J11493">
        <v>9</v>
      </c>
      <c r="K11493">
        <v>1</v>
      </c>
      <c r="L11493">
        <v>1</v>
      </c>
      <c r="M11493">
        <v>0</v>
      </c>
      <c r="N11493">
        <v>0</v>
      </c>
      <c r="O11493">
        <v>0</v>
      </c>
      <c r="P11493">
        <v>0</v>
      </c>
      <c r="Q11493">
        <v>0</v>
      </c>
    </row>
    <row r="11494" spans="1:17" x14ac:dyDescent="0.2">
      <c r="A11494" t="s">
        <v>29232</v>
      </c>
      <c r="B11494" t="s">
        <v>86</v>
      </c>
      <c r="C11494" t="s">
        <v>202</v>
      </c>
      <c r="D11494" t="s">
        <v>17736</v>
      </c>
      <c r="E11494" t="s">
        <v>83</v>
      </c>
      <c r="F11494" t="s">
        <v>4933</v>
      </c>
      <c r="G11494">
        <v>0</v>
      </c>
      <c r="H11494">
        <v>0</v>
      </c>
      <c r="I11494">
        <v>0</v>
      </c>
      <c r="J11494">
        <v>0</v>
      </c>
      <c r="K11494">
        <v>0</v>
      </c>
      <c r="L11494">
        <v>0</v>
      </c>
      <c r="M11494">
        <v>12</v>
      </c>
      <c r="N11494">
        <v>0</v>
      </c>
      <c r="O11494">
        <v>0</v>
      </c>
      <c r="P11494">
        <v>0</v>
      </c>
      <c r="Q11494">
        <v>0</v>
      </c>
    </row>
    <row r="11495" spans="1:17" x14ac:dyDescent="0.2">
      <c r="A11495" t="s">
        <v>29233</v>
      </c>
      <c r="B11495" t="s">
        <v>86</v>
      </c>
      <c r="C11495" t="s">
        <v>202</v>
      </c>
      <c r="D11495" t="s">
        <v>17736</v>
      </c>
      <c r="E11495" t="s">
        <v>83</v>
      </c>
      <c r="F11495" t="s">
        <v>4935</v>
      </c>
      <c r="G11495">
        <v>0</v>
      </c>
      <c r="H11495">
        <v>12</v>
      </c>
      <c r="I11495">
        <v>1</v>
      </c>
      <c r="J11495">
        <v>9</v>
      </c>
      <c r="K11495">
        <v>1</v>
      </c>
      <c r="L11495">
        <v>1</v>
      </c>
      <c r="M11495">
        <v>0</v>
      </c>
      <c r="N11495">
        <v>0</v>
      </c>
      <c r="O11495">
        <v>0</v>
      </c>
      <c r="P11495">
        <v>0</v>
      </c>
      <c r="Q11495">
        <v>0</v>
      </c>
    </row>
    <row r="11496" spans="1:17" x14ac:dyDescent="0.2">
      <c r="A11496" t="s">
        <v>29234</v>
      </c>
      <c r="B11496" t="s">
        <v>86</v>
      </c>
      <c r="C11496" t="s">
        <v>202</v>
      </c>
      <c r="D11496" t="s">
        <v>17736</v>
      </c>
      <c r="E11496" t="s">
        <v>83</v>
      </c>
      <c r="F11496" t="s">
        <v>4937</v>
      </c>
      <c r="G11496">
        <v>0</v>
      </c>
      <c r="H11496">
        <v>12</v>
      </c>
      <c r="I11496">
        <v>1</v>
      </c>
      <c r="J11496">
        <v>9</v>
      </c>
      <c r="K11496">
        <v>1</v>
      </c>
      <c r="L11496">
        <v>1</v>
      </c>
      <c r="M11496">
        <v>0</v>
      </c>
      <c r="N11496">
        <v>0</v>
      </c>
      <c r="O11496">
        <v>0</v>
      </c>
      <c r="P11496">
        <v>0</v>
      </c>
      <c r="Q11496">
        <v>0</v>
      </c>
    </row>
    <row r="11497" spans="1:17" x14ac:dyDescent="0.2">
      <c r="A11497" t="s">
        <v>29235</v>
      </c>
      <c r="B11497" t="s">
        <v>89</v>
      </c>
      <c r="C11497" t="s">
        <v>156</v>
      </c>
      <c r="D11497" t="s">
        <v>17736</v>
      </c>
      <c r="E11497" t="s">
        <v>81</v>
      </c>
      <c r="F11497" t="s">
        <v>4931</v>
      </c>
      <c r="G11497">
        <v>0</v>
      </c>
      <c r="H11497">
        <v>95</v>
      </c>
      <c r="I11497">
        <v>7</v>
      </c>
      <c r="J11497">
        <v>70</v>
      </c>
      <c r="K11497">
        <v>8</v>
      </c>
      <c r="L11497">
        <v>10</v>
      </c>
      <c r="M11497">
        <v>0</v>
      </c>
      <c r="N11497">
        <v>0</v>
      </c>
      <c r="O11497">
        <v>0</v>
      </c>
      <c r="P11497">
        <v>0</v>
      </c>
      <c r="Q11497">
        <v>0</v>
      </c>
    </row>
    <row r="11498" spans="1:17" x14ac:dyDescent="0.2">
      <c r="A11498" t="s">
        <v>29236</v>
      </c>
      <c r="B11498" t="s">
        <v>89</v>
      </c>
      <c r="C11498" t="s">
        <v>156</v>
      </c>
      <c r="D11498" t="s">
        <v>17736</v>
      </c>
      <c r="E11498" t="s">
        <v>81</v>
      </c>
      <c r="F11498" t="s">
        <v>4933</v>
      </c>
      <c r="G11498">
        <v>0</v>
      </c>
      <c r="H11498">
        <v>0</v>
      </c>
      <c r="I11498">
        <v>0</v>
      </c>
      <c r="J11498">
        <v>0</v>
      </c>
      <c r="K11498">
        <v>0</v>
      </c>
      <c r="L11498">
        <v>0</v>
      </c>
      <c r="M11498">
        <v>95</v>
      </c>
      <c r="N11498">
        <v>0</v>
      </c>
      <c r="O11498">
        <v>0</v>
      </c>
      <c r="P11498">
        <v>0</v>
      </c>
      <c r="Q11498">
        <v>0</v>
      </c>
    </row>
    <row r="11499" spans="1:17" x14ac:dyDescent="0.2">
      <c r="A11499" t="s">
        <v>29237</v>
      </c>
      <c r="B11499" t="s">
        <v>89</v>
      </c>
      <c r="C11499" t="s">
        <v>156</v>
      </c>
      <c r="D11499" t="s">
        <v>17736</v>
      </c>
      <c r="E11499" t="s">
        <v>81</v>
      </c>
      <c r="F11499" t="s">
        <v>4935</v>
      </c>
      <c r="G11499">
        <v>0</v>
      </c>
      <c r="H11499">
        <v>95</v>
      </c>
      <c r="I11499">
        <v>7</v>
      </c>
      <c r="J11499">
        <v>70</v>
      </c>
      <c r="K11499">
        <v>8</v>
      </c>
      <c r="L11499">
        <v>10</v>
      </c>
      <c r="M11499">
        <v>0</v>
      </c>
      <c r="N11499">
        <v>0</v>
      </c>
      <c r="O11499">
        <v>0</v>
      </c>
      <c r="P11499">
        <v>0</v>
      </c>
      <c r="Q11499">
        <v>0</v>
      </c>
    </row>
    <row r="11500" spans="1:17" x14ac:dyDescent="0.2">
      <c r="A11500" t="s">
        <v>29238</v>
      </c>
      <c r="B11500" t="s">
        <v>89</v>
      </c>
      <c r="C11500" t="s">
        <v>156</v>
      </c>
      <c r="D11500" t="s">
        <v>17736</v>
      </c>
      <c r="E11500" t="s">
        <v>81</v>
      </c>
      <c r="F11500" t="s">
        <v>4937</v>
      </c>
      <c r="G11500">
        <v>0</v>
      </c>
      <c r="H11500">
        <v>95</v>
      </c>
      <c r="I11500">
        <v>7</v>
      </c>
      <c r="J11500">
        <v>70</v>
      </c>
      <c r="K11500">
        <v>8</v>
      </c>
      <c r="L11500">
        <v>10</v>
      </c>
      <c r="M11500">
        <v>0</v>
      </c>
      <c r="N11500">
        <v>0</v>
      </c>
      <c r="O11500">
        <v>0</v>
      </c>
      <c r="P11500">
        <v>0</v>
      </c>
      <c r="Q11500">
        <v>0</v>
      </c>
    </row>
    <row r="11501" spans="1:17" x14ac:dyDescent="0.2">
      <c r="A11501" t="s">
        <v>29239</v>
      </c>
      <c r="B11501" t="s">
        <v>89</v>
      </c>
      <c r="C11501" t="s">
        <v>156</v>
      </c>
      <c r="D11501" t="s">
        <v>17736</v>
      </c>
      <c r="E11501" t="s">
        <v>81</v>
      </c>
      <c r="F11501" t="s">
        <v>4939</v>
      </c>
      <c r="G11501">
        <v>0</v>
      </c>
      <c r="H11501">
        <v>0</v>
      </c>
      <c r="I11501">
        <v>0</v>
      </c>
      <c r="J11501">
        <v>0</v>
      </c>
      <c r="K11501">
        <v>0</v>
      </c>
      <c r="L11501">
        <v>0</v>
      </c>
      <c r="M11501">
        <v>95</v>
      </c>
      <c r="N11501">
        <v>0</v>
      </c>
      <c r="O11501">
        <v>0</v>
      </c>
      <c r="P11501">
        <v>0</v>
      </c>
      <c r="Q11501">
        <v>0</v>
      </c>
    </row>
    <row r="11502" spans="1:17" x14ac:dyDescent="0.2">
      <c r="A11502" t="s">
        <v>29240</v>
      </c>
      <c r="B11502" t="s">
        <v>89</v>
      </c>
      <c r="C11502" t="s">
        <v>156</v>
      </c>
      <c r="D11502" t="s">
        <v>17736</v>
      </c>
      <c r="E11502" t="s">
        <v>81</v>
      </c>
      <c r="F11502" t="s">
        <v>4941</v>
      </c>
      <c r="G11502">
        <v>0</v>
      </c>
      <c r="H11502">
        <v>95</v>
      </c>
      <c r="I11502">
        <v>8</v>
      </c>
      <c r="J11502">
        <v>72</v>
      </c>
      <c r="K11502">
        <v>7</v>
      </c>
      <c r="L11502">
        <v>8</v>
      </c>
      <c r="M11502">
        <v>0</v>
      </c>
      <c r="N11502">
        <v>0</v>
      </c>
      <c r="O11502">
        <v>0</v>
      </c>
      <c r="P11502">
        <v>0</v>
      </c>
      <c r="Q11502">
        <v>0</v>
      </c>
    </row>
    <row r="11503" spans="1:17" x14ac:dyDescent="0.2">
      <c r="A11503" t="s">
        <v>29241</v>
      </c>
      <c r="B11503" t="s">
        <v>89</v>
      </c>
      <c r="C11503" t="s">
        <v>156</v>
      </c>
      <c r="D11503" t="s">
        <v>17736</v>
      </c>
      <c r="E11503" t="s">
        <v>81</v>
      </c>
      <c r="F11503" t="s">
        <v>4943</v>
      </c>
      <c r="G11503">
        <v>0</v>
      </c>
      <c r="H11503">
        <v>0</v>
      </c>
      <c r="I11503">
        <v>0</v>
      </c>
      <c r="J11503">
        <v>0</v>
      </c>
      <c r="K11503">
        <v>0</v>
      </c>
      <c r="L11503">
        <v>0</v>
      </c>
      <c r="M11503">
        <v>95</v>
      </c>
      <c r="N11503">
        <v>0</v>
      </c>
      <c r="O11503">
        <v>0</v>
      </c>
      <c r="P11503">
        <v>0</v>
      </c>
      <c r="Q11503">
        <v>0</v>
      </c>
    </row>
    <row r="11504" spans="1:17" x14ac:dyDescent="0.2">
      <c r="A11504" t="s">
        <v>29242</v>
      </c>
      <c r="B11504" t="s">
        <v>89</v>
      </c>
      <c r="C11504" t="s">
        <v>156</v>
      </c>
      <c r="D11504" t="s">
        <v>17736</v>
      </c>
      <c r="E11504" t="s">
        <v>81</v>
      </c>
      <c r="F11504" t="s">
        <v>4925</v>
      </c>
      <c r="G11504">
        <v>0</v>
      </c>
      <c r="H11504">
        <v>0</v>
      </c>
      <c r="I11504">
        <v>0</v>
      </c>
      <c r="J11504">
        <v>0</v>
      </c>
      <c r="K11504">
        <v>0</v>
      </c>
      <c r="L11504">
        <v>0</v>
      </c>
      <c r="M11504">
        <v>0</v>
      </c>
      <c r="N11504">
        <v>51</v>
      </c>
      <c r="O11504">
        <v>43</v>
      </c>
      <c r="P11504">
        <v>6</v>
      </c>
      <c r="Q11504">
        <v>2</v>
      </c>
    </row>
    <row r="11505" spans="1:17" x14ac:dyDescent="0.2">
      <c r="A11505" t="s">
        <v>29243</v>
      </c>
      <c r="B11505" t="s">
        <v>89</v>
      </c>
      <c r="C11505" t="s">
        <v>156</v>
      </c>
      <c r="D11505" t="s">
        <v>17736</v>
      </c>
      <c r="E11505" t="s">
        <v>81</v>
      </c>
      <c r="F11505" t="s">
        <v>4927</v>
      </c>
      <c r="G11505">
        <v>0</v>
      </c>
      <c r="H11505">
        <v>0</v>
      </c>
      <c r="I11505">
        <v>0</v>
      </c>
      <c r="J11505">
        <v>0</v>
      </c>
      <c r="K11505">
        <v>0</v>
      </c>
      <c r="L11505">
        <v>0</v>
      </c>
      <c r="M11505">
        <v>0</v>
      </c>
      <c r="N11505">
        <v>41</v>
      </c>
      <c r="O11505">
        <v>35</v>
      </c>
      <c r="P11505">
        <v>6</v>
      </c>
      <c r="Q11505">
        <v>0</v>
      </c>
    </row>
    <row r="11506" spans="1:17" x14ac:dyDescent="0.2">
      <c r="A11506" t="s">
        <v>29244</v>
      </c>
      <c r="B11506" t="s">
        <v>89</v>
      </c>
      <c r="C11506" t="s">
        <v>156</v>
      </c>
      <c r="D11506" t="s">
        <v>17736</v>
      </c>
      <c r="E11506" t="s">
        <v>81</v>
      </c>
      <c r="F11506" t="s">
        <v>17734</v>
      </c>
      <c r="G11506">
        <v>95</v>
      </c>
      <c r="H11506">
        <v>0</v>
      </c>
      <c r="I11506">
        <v>0</v>
      </c>
      <c r="J11506">
        <v>0</v>
      </c>
      <c r="K11506">
        <v>0</v>
      </c>
      <c r="L11506">
        <v>0</v>
      </c>
      <c r="M11506">
        <v>0</v>
      </c>
      <c r="N11506">
        <v>0</v>
      </c>
      <c r="O11506">
        <v>0</v>
      </c>
      <c r="P11506">
        <v>0</v>
      </c>
      <c r="Q11506">
        <v>0</v>
      </c>
    </row>
    <row r="11507" spans="1:17" x14ac:dyDescent="0.2">
      <c r="A11507" t="s">
        <v>29245</v>
      </c>
      <c r="B11507" t="s">
        <v>89</v>
      </c>
      <c r="C11507" t="s">
        <v>156</v>
      </c>
      <c r="D11507" t="s">
        <v>17754</v>
      </c>
      <c r="E11507" t="s">
        <v>83</v>
      </c>
      <c r="F11507" t="s">
        <v>17734</v>
      </c>
      <c r="G11507">
        <v>20</v>
      </c>
      <c r="H11507">
        <v>0</v>
      </c>
      <c r="I11507">
        <v>0</v>
      </c>
      <c r="J11507">
        <v>0</v>
      </c>
      <c r="K11507">
        <v>0</v>
      </c>
      <c r="L11507">
        <v>0</v>
      </c>
      <c r="M11507">
        <v>0</v>
      </c>
      <c r="N11507">
        <v>0</v>
      </c>
      <c r="O11507">
        <v>0</v>
      </c>
      <c r="P11507">
        <v>0</v>
      </c>
      <c r="Q11507">
        <v>0</v>
      </c>
    </row>
    <row r="11508" spans="1:17" x14ac:dyDescent="0.2">
      <c r="A11508" t="s">
        <v>29246</v>
      </c>
      <c r="B11508" t="s">
        <v>89</v>
      </c>
      <c r="C11508" t="s">
        <v>156</v>
      </c>
      <c r="D11508" t="s">
        <v>17754</v>
      </c>
      <c r="E11508" t="s">
        <v>81</v>
      </c>
      <c r="F11508" t="s">
        <v>17734</v>
      </c>
      <c r="G11508">
        <v>20</v>
      </c>
      <c r="H11508">
        <v>0</v>
      </c>
      <c r="I11508">
        <v>0</v>
      </c>
      <c r="J11508">
        <v>0</v>
      </c>
      <c r="K11508">
        <v>0</v>
      </c>
      <c r="L11508">
        <v>0</v>
      </c>
      <c r="M11508">
        <v>0</v>
      </c>
      <c r="N11508">
        <v>0</v>
      </c>
      <c r="O11508">
        <v>0</v>
      </c>
      <c r="P11508">
        <v>0</v>
      </c>
      <c r="Q11508">
        <v>0</v>
      </c>
    </row>
    <row r="11509" spans="1:17" x14ac:dyDescent="0.2">
      <c r="A11509" t="s">
        <v>29247</v>
      </c>
      <c r="B11509" t="s">
        <v>89</v>
      </c>
      <c r="C11509" t="s">
        <v>157</v>
      </c>
      <c r="D11509" t="s">
        <v>17768</v>
      </c>
      <c r="E11509" t="s">
        <v>83</v>
      </c>
      <c r="F11509" t="s">
        <v>17734</v>
      </c>
      <c r="G11509">
        <v>1</v>
      </c>
      <c r="H11509">
        <v>0</v>
      </c>
      <c r="I11509">
        <v>0</v>
      </c>
      <c r="J11509">
        <v>0</v>
      </c>
      <c r="K11509">
        <v>0</v>
      </c>
      <c r="L11509">
        <v>0</v>
      </c>
      <c r="M11509">
        <v>0</v>
      </c>
      <c r="N11509">
        <v>0</v>
      </c>
      <c r="O11509">
        <v>0</v>
      </c>
      <c r="P11509">
        <v>0</v>
      </c>
      <c r="Q11509">
        <v>0</v>
      </c>
    </row>
    <row r="11510" spans="1:17" x14ac:dyDescent="0.2">
      <c r="A11510" t="s">
        <v>29248</v>
      </c>
      <c r="B11510" t="s">
        <v>89</v>
      </c>
      <c r="C11510" t="s">
        <v>157</v>
      </c>
      <c r="D11510" t="s">
        <v>17768</v>
      </c>
      <c r="E11510" t="s">
        <v>81</v>
      </c>
      <c r="F11510" t="s">
        <v>17734</v>
      </c>
      <c r="G11510">
        <v>3</v>
      </c>
      <c r="H11510">
        <v>0</v>
      </c>
      <c r="I11510">
        <v>0</v>
      </c>
      <c r="J11510">
        <v>0</v>
      </c>
      <c r="K11510">
        <v>0</v>
      </c>
      <c r="L11510">
        <v>0</v>
      </c>
      <c r="M11510">
        <v>0</v>
      </c>
      <c r="N11510">
        <v>0</v>
      </c>
      <c r="O11510">
        <v>0</v>
      </c>
      <c r="P11510">
        <v>0</v>
      </c>
      <c r="Q11510">
        <v>0</v>
      </c>
    </row>
    <row r="11511" spans="1:17" x14ac:dyDescent="0.2">
      <c r="A11511" t="s">
        <v>29249</v>
      </c>
      <c r="B11511" t="s">
        <v>89</v>
      </c>
      <c r="C11511" t="s">
        <v>157</v>
      </c>
      <c r="D11511" t="s">
        <v>17736</v>
      </c>
      <c r="E11511" t="s">
        <v>83</v>
      </c>
      <c r="F11511" t="s">
        <v>4929</v>
      </c>
      <c r="G11511">
        <v>0</v>
      </c>
      <c r="H11511">
        <v>16</v>
      </c>
      <c r="I11511">
        <v>2</v>
      </c>
      <c r="J11511">
        <v>10</v>
      </c>
      <c r="K11511">
        <v>2</v>
      </c>
      <c r="L11511">
        <v>2</v>
      </c>
      <c r="M11511">
        <v>0</v>
      </c>
      <c r="N11511">
        <v>0</v>
      </c>
      <c r="O11511">
        <v>0</v>
      </c>
      <c r="P11511">
        <v>0</v>
      </c>
      <c r="Q11511">
        <v>0</v>
      </c>
    </row>
    <row r="11512" spans="1:17" x14ac:dyDescent="0.2">
      <c r="A11512" t="s">
        <v>29250</v>
      </c>
      <c r="B11512" t="s">
        <v>89</v>
      </c>
      <c r="C11512" t="s">
        <v>157</v>
      </c>
      <c r="D11512" t="s">
        <v>17736</v>
      </c>
      <c r="E11512" t="s">
        <v>83</v>
      </c>
      <c r="F11512" t="s">
        <v>4931</v>
      </c>
      <c r="G11512">
        <v>0</v>
      </c>
      <c r="H11512">
        <v>16</v>
      </c>
      <c r="I11512">
        <v>2</v>
      </c>
      <c r="J11512">
        <v>10</v>
      </c>
      <c r="K11512">
        <v>2</v>
      </c>
      <c r="L11512">
        <v>2</v>
      </c>
      <c r="M11512">
        <v>0</v>
      </c>
      <c r="N11512">
        <v>0</v>
      </c>
      <c r="O11512">
        <v>0</v>
      </c>
      <c r="P11512">
        <v>0</v>
      </c>
      <c r="Q11512">
        <v>0</v>
      </c>
    </row>
    <row r="11513" spans="1:17" x14ac:dyDescent="0.2">
      <c r="A11513" t="s">
        <v>29251</v>
      </c>
      <c r="B11513" t="s">
        <v>89</v>
      </c>
      <c r="C11513" t="s">
        <v>157</v>
      </c>
      <c r="D11513" t="s">
        <v>17736</v>
      </c>
      <c r="E11513" t="s">
        <v>83</v>
      </c>
      <c r="F11513" t="s">
        <v>4933</v>
      </c>
      <c r="G11513">
        <v>0</v>
      </c>
      <c r="H11513">
        <v>0</v>
      </c>
      <c r="I11513">
        <v>0</v>
      </c>
      <c r="J11513">
        <v>0</v>
      </c>
      <c r="K11513">
        <v>0</v>
      </c>
      <c r="L11513">
        <v>0</v>
      </c>
      <c r="M11513">
        <v>16</v>
      </c>
      <c r="N11513">
        <v>0</v>
      </c>
      <c r="O11513">
        <v>0</v>
      </c>
      <c r="P11513">
        <v>0</v>
      </c>
      <c r="Q11513">
        <v>0</v>
      </c>
    </row>
    <row r="11514" spans="1:17" x14ac:dyDescent="0.2">
      <c r="A11514" t="s">
        <v>29252</v>
      </c>
      <c r="B11514" t="s">
        <v>89</v>
      </c>
      <c r="C11514" t="s">
        <v>157</v>
      </c>
      <c r="D11514" t="s">
        <v>17736</v>
      </c>
      <c r="E11514" t="s">
        <v>83</v>
      </c>
      <c r="F11514" t="s">
        <v>4935</v>
      </c>
      <c r="G11514">
        <v>0</v>
      </c>
      <c r="H11514">
        <v>16</v>
      </c>
      <c r="I11514">
        <v>2</v>
      </c>
      <c r="J11514">
        <v>10</v>
      </c>
      <c r="K11514">
        <v>2</v>
      </c>
      <c r="L11514">
        <v>2</v>
      </c>
      <c r="M11514">
        <v>0</v>
      </c>
      <c r="N11514">
        <v>0</v>
      </c>
      <c r="O11514">
        <v>0</v>
      </c>
      <c r="P11514">
        <v>0</v>
      </c>
      <c r="Q11514">
        <v>0</v>
      </c>
    </row>
    <row r="11515" spans="1:17" x14ac:dyDescent="0.2">
      <c r="A11515" t="s">
        <v>29253</v>
      </c>
      <c r="B11515" t="s">
        <v>89</v>
      </c>
      <c r="C11515" t="s">
        <v>157</v>
      </c>
      <c r="D11515" t="s">
        <v>17736</v>
      </c>
      <c r="E11515" t="s">
        <v>83</v>
      </c>
      <c r="F11515" t="s">
        <v>4937</v>
      </c>
      <c r="G11515">
        <v>0</v>
      </c>
      <c r="H11515">
        <v>16</v>
      </c>
      <c r="I11515">
        <v>2</v>
      </c>
      <c r="J11515">
        <v>10</v>
      </c>
      <c r="K11515">
        <v>2</v>
      </c>
      <c r="L11515">
        <v>2</v>
      </c>
      <c r="M11515">
        <v>0</v>
      </c>
      <c r="N11515">
        <v>0</v>
      </c>
      <c r="O11515">
        <v>0</v>
      </c>
      <c r="P11515">
        <v>0</v>
      </c>
      <c r="Q11515">
        <v>0</v>
      </c>
    </row>
    <row r="11516" spans="1:17" x14ac:dyDescent="0.2">
      <c r="A11516" t="s">
        <v>29254</v>
      </c>
      <c r="B11516" t="s">
        <v>89</v>
      </c>
      <c r="C11516" t="s">
        <v>157</v>
      </c>
      <c r="D11516" t="s">
        <v>17736</v>
      </c>
      <c r="E11516" t="s">
        <v>83</v>
      </c>
      <c r="F11516" t="s">
        <v>4939</v>
      </c>
      <c r="G11516">
        <v>0</v>
      </c>
      <c r="H11516">
        <v>0</v>
      </c>
      <c r="I11516">
        <v>0</v>
      </c>
      <c r="J11516">
        <v>0</v>
      </c>
      <c r="K11516">
        <v>0</v>
      </c>
      <c r="L11516">
        <v>0</v>
      </c>
      <c r="M11516">
        <v>16</v>
      </c>
      <c r="N11516">
        <v>0</v>
      </c>
      <c r="O11516">
        <v>0</v>
      </c>
      <c r="P11516">
        <v>0</v>
      </c>
      <c r="Q11516">
        <v>0</v>
      </c>
    </row>
    <row r="11517" spans="1:17" x14ac:dyDescent="0.2">
      <c r="A11517" t="s">
        <v>29255</v>
      </c>
      <c r="B11517" t="s">
        <v>89</v>
      </c>
      <c r="C11517" t="s">
        <v>157</v>
      </c>
      <c r="D11517" t="s">
        <v>17736</v>
      </c>
      <c r="E11517" t="s">
        <v>83</v>
      </c>
      <c r="F11517" t="s">
        <v>4941</v>
      </c>
      <c r="G11517">
        <v>0</v>
      </c>
      <c r="H11517">
        <v>16</v>
      </c>
      <c r="I11517">
        <v>2</v>
      </c>
      <c r="J11517">
        <v>10</v>
      </c>
      <c r="K11517">
        <v>2</v>
      </c>
      <c r="L11517">
        <v>2</v>
      </c>
      <c r="M11517">
        <v>0</v>
      </c>
      <c r="N11517">
        <v>0</v>
      </c>
      <c r="O11517">
        <v>0</v>
      </c>
      <c r="P11517">
        <v>0</v>
      </c>
      <c r="Q11517">
        <v>0</v>
      </c>
    </row>
    <row r="11518" spans="1:17" x14ac:dyDescent="0.2">
      <c r="A11518" t="s">
        <v>29256</v>
      </c>
      <c r="B11518" t="s">
        <v>89</v>
      </c>
      <c r="C11518" t="s">
        <v>157</v>
      </c>
      <c r="D11518" t="s">
        <v>17736</v>
      </c>
      <c r="E11518" t="s">
        <v>83</v>
      </c>
      <c r="F11518" t="s">
        <v>4943</v>
      </c>
      <c r="G11518">
        <v>0</v>
      </c>
      <c r="H11518">
        <v>0</v>
      </c>
      <c r="I11518">
        <v>0</v>
      </c>
      <c r="J11518">
        <v>0</v>
      </c>
      <c r="K11518">
        <v>0</v>
      </c>
      <c r="L11518">
        <v>0</v>
      </c>
      <c r="M11518">
        <v>16</v>
      </c>
      <c r="N11518">
        <v>0</v>
      </c>
      <c r="O11518">
        <v>0</v>
      </c>
      <c r="P11518">
        <v>0</v>
      </c>
      <c r="Q11518">
        <v>0</v>
      </c>
    </row>
    <row r="11519" spans="1:17" x14ac:dyDescent="0.2">
      <c r="A11519" t="s">
        <v>29257</v>
      </c>
      <c r="B11519" t="s">
        <v>89</v>
      </c>
      <c r="C11519" t="s">
        <v>157</v>
      </c>
      <c r="D11519" t="s">
        <v>17736</v>
      </c>
      <c r="E11519" t="s">
        <v>83</v>
      </c>
      <c r="F11519" t="s">
        <v>4925</v>
      </c>
      <c r="G11519">
        <v>0</v>
      </c>
      <c r="H11519">
        <v>0</v>
      </c>
      <c r="I11519">
        <v>0</v>
      </c>
      <c r="J11519">
        <v>0</v>
      </c>
      <c r="K11519">
        <v>0</v>
      </c>
      <c r="L11519">
        <v>0</v>
      </c>
      <c r="M11519">
        <v>0</v>
      </c>
      <c r="N11519">
        <v>8</v>
      </c>
      <c r="O11519">
        <v>6</v>
      </c>
      <c r="P11519">
        <v>2</v>
      </c>
      <c r="Q11519">
        <v>0</v>
      </c>
    </row>
    <row r="11520" spans="1:17" x14ac:dyDescent="0.2">
      <c r="A11520" t="s">
        <v>29258</v>
      </c>
      <c r="B11520" t="s">
        <v>89</v>
      </c>
      <c r="C11520" t="s">
        <v>157</v>
      </c>
      <c r="D11520" t="s">
        <v>17736</v>
      </c>
      <c r="E11520" t="s">
        <v>83</v>
      </c>
      <c r="F11520" t="s">
        <v>4927</v>
      </c>
      <c r="G11520">
        <v>0</v>
      </c>
      <c r="H11520">
        <v>0</v>
      </c>
      <c r="I11520">
        <v>0</v>
      </c>
      <c r="J11520">
        <v>0</v>
      </c>
      <c r="K11520">
        <v>0</v>
      </c>
      <c r="L11520">
        <v>0</v>
      </c>
      <c r="M11520">
        <v>0</v>
      </c>
      <c r="N11520">
        <v>5</v>
      </c>
      <c r="O11520">
        <v>5</v>
      </c>
      <c r="P11520">
        <v>0</v>
      </c>
      <c r="Q11520">
        <v>0</v>
      </c>
    </row>
    <row r="11521" spans="1:17" x14ac:dyDescent="0.2">
      <c r="A11521" t="s">
        <v>29259</v>
      </c>
      <c r="B11521" t="s">
        <v>89</v>
      </c>
      <c r="C11521" t="s">
        <v>157</v>
      </c>
      <c r="D11521" t="s">
        <v>17736</v>
      </c>
      <c r="E11521" t="s">
        <v>83</v>
      </c>
      <c r="F11521" t="s">
        <v>17734</v>
      </c>
      <c r="G11521">
        <v>16</v>
      </c>
      <c r="H11521">
        <v>0</v>
      </c>
      <c r="I11521">
        <v>0</v>
      </c>
      <c r="J11521">
        <v>0</v>
      </c>
      <c r="K11521">
        <v>0</v>
      </c>
      <c r="L11521">
        <v>0</v>
      </c>
      <c r="M11521">
        <v>0</v>
      </c>
      <c r="N11521">
        <v>0</v>
      </c>
      <c r="O11521">
        <v>0</v>
      </c>
      <c r="P11521">
        <v>0</v>
      </c>
      <c r="Q11521">
        <v>0</v>
      </c>
    </row>
    <row r="11522" spans="1:17" x14ac:dyDescent="0.2">
      <c r="A11522" t="s">
        <v>29260</v>
      </c>
      <c r="B11522" t="s">
        <v>89</v>
      </c>
      <c r="C11522" t="s">
        <v>157</v>
      </c>
      <c r="D11522" t="s">
        <v>17736</v>
      </c>
      <c r="E11522" t="s">
        <v>81</v>
      </c>
      <c r="F11522" t="s">
        <v>4929</v>
      </c>
      <c r="G11522">
        <v>0</v>
      </c>
      <c r="H11522">
        <v>18</v>
      </c>
      <c r="I11522">
        <v>1</v>
      </c>
      <c r="J11522">
        <v>11</v>
      </c>
      <c r="K11522">
        <v>3</v>
      </c>
      <c r="L11522">
        <v>3</v>
      </c>
      <c r="M11522">
        <v>0</v>
      </c>
      <c r="N11522">
        <v>0</v>
      </c>
      <c r="O11522">
        <v>0</v>
      </c>
      <c r="P11522">
        <v>0</v>
      </c>
      <c r="Q11522">
        <v>0</v>
      </c>
    </row>
    <row r="11523" spans="1:17" x14ac:dyDescent="0.2">
      <c r="A11523" t="s">
        <v>29261</v>
      </c>
      <c r="B11523" t="s">
        <v>89</v>
      </c>
      <c r="C11523" t="s">
        <v>157</v>
      </c>
      <c r="D11523" t="s">
        <v>17736</v>
      </c>
      <c r="E11523" t="s">
        <v>81</v>
      </c>
      <c r="F11523" t="s">
        <v>4931</v>
      </c>
      <c r="G11523">
        <v>0</v>
      </c>
      <c r="H11523">
        <v>18</v>
      </c>
      <c r="I11523">
        <v>1</v>
      </c>
      <c r="J11523">
        <v>11</v>
      </c>
      <c r="K11523">
        <v>2</v>
      </c>
      <c r="L11523">
        <v>4</v>
      </c>
      <c r="M11523">
        <v>0</v>
      </c>
      <c r="N11523">
        <v>0</v>
      </c>
      <c r="O11523">
        <v>0</v>
      </c>
      <c r="P11523">
        <v>0</v>
      </c>
      <c r="Q11523">
        <v>0</v>
      </c>
    </row>
    <row r="11524" spans="1:17" x14ac:dyDescent="0.2">
      <c r="A11524" t="s">
        <v>29262</v>
      </c>
      <c r="B11524" t="s">
        <v>89</v>
      </c>
      <c r="C11524" t="s">
        <v>157</v>
      </c>
      <c r="D11524" t="s">
        <v>17736</v>
      </c>
      <c r="E11524" t="s">
        <v>81</v>
      </c>
      <c r="F11524" t="s">
        <v>4933</v>
      </c>
      <c r="G11524">
        <v>0</v>
      </c>
      <c r="H11524">
        <v>0</v>
      </c>
      <c r="I11524">
        <v>0</v>
      </c>
      <c r="J11524">
        <v>0</v>
      </c>
      <c r="K11524">
        <v>0</v>
      </c>
      <c r="L11524">
        <v>0</v>
      </c>
      <c r="M11524">
        <v>18</v>
      </c>
      <c r="N11524">
        <v>0</v>
      </c>
      <c r="O11524">
        <v>0</v>
      </c>
      <c r="P11524">
        <v>0</v>
      </c>
      <c r="Q11524">
        <v>0</v>
      </c>
    </row>
    <row r="11525" spans="1:17" x14ac:dyDescent="0.2">
      <c r="A11525" t="s">
        <v>29263</v>
      </c>
      <c r="B11525" t="s">
        <v>89</v>
      </c>
      <c r="C11525" t="s">
        <v>219</v>
      </c>
      <c r="D11525" t="s">
        <v>17736</v>
      </c>
      <c r="E11525" t="s">
        <v>81</v>
      </c>
      <c r="F11525" t="s">
        <v>4941</v>
      </c>
      <c r="G11525">
        <v>0</v>
      </c>
      <c r="H11525">
        <v>23</v>
      </c>
      <c r="I11525">
        <v>3</v>
      </c>
      <c r="J11525">
        <v>19</v>
      </c>
      <c r="K11525">
        <v>1</v>
      </c>
      <c r="L11525">
        <v>0</v>
      </c>
      <c r="M11525">
        <v>0</v>
      </c>
      <c r="N11525">
        <v>0</v>
      </c>
      <c r="O11525">
        <v>0</v>
      </c>
      <c r="P11525">
        <v>0</v>
      </c>
      <c r="Q11525">
        <v>0</v>
      </c>
    </row>
    <row r="11526" spans="1:17" x14ac:dyDescent="0.2">
      <c r="A11526" t="s">
        <v>29264</v>
      </c>
      <c r="B11526" t="s">
        <v>89</v>
      </c>
      <c r="C11526" t="s">
        <v>219</v>
      </c>
      <c r="D11526" t="s">
        <v>17736</v>
      </c>
      <c r="E11526" t="s">
        <v>81</v>
      </c>
      <c r="F11526" t="s">
        <v>4943</v>
      </c>
      <c r="G11526">
        <v>0</v>
      </c>
      <c r="H11526">
        <v>0</v>
      </c>
      <c r="I11526">
        <v>0</v>
      </c>
      <c r="J11526">
        <v>0</v>
      </c>
      <c r="K11526">
        <v>0</v>
      </c>
      <c r="L11526">
        <v>0</v>
      </c>
      <c r="M11526">
        <v>23</v>
      </c>
      <c r="N11526">
        <v>0</v>
      </c>
      <c r="O11526">
        <v>0</v>
      </c>
      <c r="P11526">
        <v>0</v>
      </c>
      <c r="Q11526">
        <v>0</v>
      </c>
    </row>
    <row r="11527" spans="1:17" x14ac:dyDescent="0.2">
      <c r="A11527" t="s">
        <v>29265</v>
      </c>
      <c r="B11527" t="s">
        <v>89</v>
      </c>
      <c r="C11527" t="s">
        <v>219</v>
      </c>
      <c r="D11527" t="s">
        <v>17736</v>
      </c>
      <c r="E11527" t="s">
        <v>81</v>
      </c>
      <c r="F11527" t="s">
        <v>4925</v>
      </c>
      <c r="G11527">
        <v>0</v>
      </c>
      <c r="H11527">
        <v>0</v>
      </c>
      <c r="I11527">
        <v>0</v>
      </c>
      <c r="J11527">
        <v>0</v>
      </c>
      <c r="K11527">
        <v>0</v>
      </c>
      <c r="L11527">
        <v>0</v>
      </c>
      <c r="M11527">
        <v>0</v>
      </c>
      <c r="N11527">
        <v>17</v>
      </c>
      <c r="O11527">
        <v>17</v>
      </c>
      <c r="P11527">
        <v>0</v>
      </c>
      <c r="Q11527">
        <v>0</v>
      </c>
    </row>
    <row r="11528" spans="1:17" x14ac:dyDescent="0.2">
      <c r="A11528" t="s">
        <v>29266</v>
      </c>
      <c r="B11528" t="s">
        <v>89</v>
      </c>
      <c r="C11528" t="s">
        <v>219</v>
      </c>
      <c r="D11528" t="s">
        <v>17736</v>
      </c>
      <c r="E11528" t="s">
        <v>81</v>
      </c>
      <c r="F11528" t="s">
        <v>4927</v>
      </c>
      <c r="G11528">
        <v>0</v>
      </c>
      <c r="H11528">
        <v>0</v>
      </c>
      <c r="I11528">
        <v>0</v>
      </c>
      <c r="J11528">
        <v>0</v>
      </c>
      <c r="K11528">
        <v>0</v>
      </c>
      <c r="L11528">
        <v>0</v>
      </c>
      <c r="M11528">
        <v>0</v>
      </c>
      <c r="N11528">
        <v>12</v>
      </c>
      <c r="O11528">
        <v>12</v>
      </c>
      <c r="P11528">
        <v>0</v>
      </c>
      <c r="Q11528">
        <v>0</v>
      </c>
    </row>
    <row r="11529" spans="1:17" x14ac:dyDescent="0.2">
      <c r="A11529" t="s">
        <v>29267</v>
      </c>
      <c r="B11529" t="s">
        <v>89</v>
      </c>
      <c r="C11529" t="s">
        <v>219</v>
      </c>
      <c r="D11529" t="s">
        <v>17736</v>
      </c>
      <c r="E11529" t="s">
        <v>81</v>
      </c>
      <c r="F11529" t="s">
        <v>17734</v>
      </c>
      <c r="G11529">
        <v>23</v>
      </c>
      <c r="H11529">
        <v>0</v>
      </c>
      <c r="I11529">
        <v>0</v>
      </c>
      <c r="J11529">
        <v>0</v>
      </c>
      <c r="K11529">
        <v>0</v>
      </c>
      <c r="L11529">
        <v>0</v>
      </c>
      <c r="M11529">
        <v>0</v>
      </c>
      <c r="N11529">
        <v>0</v>
      </c>
      <c r="O11529">
        <v>0</v>
      </c>
      <c r="P11529">
        <v>0</v>
      </c>
      <c r="Q11529">
        <v>0</v>
      </c>
    </row>
    <row r="11530" spans="1:17" x14ac:dyDescent="0.2">
      <c r="A11530" t="s">
        <v>29268</v>
      </c>
      <c r="B11530" t="s">
        <v>89</v>
      </c>
      <c r="C11530" t="s">
        <v>219</v>
      </c>
      <c r="D11530" t="s">
        <v>17754</v>
      </c>
      <c r="E11530" t="s">
        <v>83</v>
      </c>
      <c r="F11530" t="s">
        <v>17734</v>
      </c>
      <c r="G11530">
        <v>3</v>
      </c>
      <c r="H11530">
        <v>0</v>
      </c>
      <c r="I11530">
        <v>0</v>
      </c>
      <c r="J11530">
        <v>0</v>
      </c>
      <c r="K11530">
        <v>0</v>
      </c>
      <c r="L11530">
        <v>0</v>
      </c>
      <c r="M11530">
        <v>0</v>
      </c>
      <c r="N11530">
        <v>0</v>
      </c>
      <c r="O11530">
        <v>0</v>
      </c>
      <c r="P11530">
        <v>0</v>
      </c>
      <c r="Q11530">
        <v>0</v>
      </c>
    </row>
    <row r="11531" spans="1:17" x14ac:dyDescent="0.2">
      <c r="A11531" t="s">
        <v>29269</v>
      </c>
      <c r="B11531" t="s">
        <v>89</v>
      </c>
      <c r="C11531" t="s">
        <v>219</v>
      </c>
      <c r="D11531" t="s">
        <v>17754</v>
      </c>
      <c r="E11531" t="s">
        <v>81</v>
      </c>
      <c r="F11531" t="s">
        <v>17734</v>
      </c>
      <c r="G11531">
        <v>2</v>
      </c>
      <c r="H11531">
        <v>0</v>
      </c>
      <c r="I11531">
        <v>0</v>
      </c>
      <c r="J11531">
        <v>0</v>
      </c>
      <c r="K11531">
        <v>0</v>
      </c>
      <c r="L11531">
        <v>0</v>
      </c>
      <c r="M11531">
        <v>0</v>
      </c>
      <c r="N11531">
        <v>0</v>
      </c>
      <c r="O11531">
        <v>0</v>
      </c>
      <c r="P11531">
        <v>0</v>
      </c>
      <c r="Q11531">
        <v>0</v>
      </c>
    </row>
    <row r="11532" spans="1:17" x14ac:dyDescent="0.2">
      <c r="A11532" t="s">
        <v>29270</v>
      </c>
      <c r="B11532" t="s">
        <v>89</v>
      </c>
      <c r="C11532" t="s">
        <v>220</v>
      </c>
      <c r="D11532" t="s">
        <v>17768</v>
      </c>
      <c r="E11532" t="s">
        <v>83</v>
      </c>
      <c r="F11532" t="s">
        <v>17734</v>
      </c>
      <c r="G11532">
        <v>1</v>
      </c>
      <c r="H11532">
        <v>0</v>
      </c>
      <c r="I11532">
        <v>0</v>
      </c>
      <c r="J11532">
        <v>0</v>
      </c>
      <c r="K11532">
        <v>0</v>
      </c>
      <c r="L11532">
        <v>0</v>
      </c>
      <c r="M11532">
        <v>0</v>
      </c>
      <c r="N11532">
        <v>0</v>
      </c>
      <c r="O11532">
        <v>0</v>
      </c>
      <c r="P11532">
        <v>0</v>
      </c>
      <c r="Q11532">
        <v>0</v>
      </c>
    </row>
    <row r="11533" spans="1:17" x14ac:dyDescent="0.2">
      <c r="A11533" t="s">
        <v>29271</v>
      </c>
      <c r="B11533" t="s">
        <v>89</v>
      </c>
      <c r="C11533" t="s">
        <v>220</v>
      </c>
      <c r="D11533" t="s">
        <v>17736</v>
      </c>
      <c r="E11533" t="s">
        <v>83</v>
      </c>
      <c r="F11533" t="s">
        <v>4929</v>
      </c>
      <c r="G11533">
        <v>0</v>
      </c>
      <c r="H11533">
        <v>22</v>
      </c>
      <c r="I11533">
        <v>6</v>
      </c>
      <c r="J11533">
        <v>13</v>
      </c>
      <c r="K11533">
        <v>1</v>
      </c>
      <c r="L11533">
        <v>2</v>
      </c>
      <c r="M11533">
        <v>0</v>
      </c>
      <c r="N11533">
        <v>0</v>
      </c>
      <c r="O11533">
        <v>0</v>
      </c>
      <c r="P11533">
        <v>0</v>
      </c>
      <c r="Q11533">
        <v>0</v>
      </c>
    </row>
    <row r="11534" spans="1:17" x14ac:dyDescent="0.2">
      <c r="A11534" t="s">
        <v>29272</v>
      </c>
      <c r="B11534" t="s">
        <v>89</v>
      </c>
      <c r="C11534" t="s">
        <v>220</v>
      </c>
      <c r="D11534" t="s">
        <v>17736</v>
      </c>
      <c r="E11534" t="s">
        <v>83</v>
      </c>
      <c r="F11534" t="s">
        <v>4931</v>
      </c>
      <c r="G11534">
        <v>0</v>
      </c>
      <c r="H11534">
        <v>22</v>
      </c>
      <c r="I11534">
        <v>4</v>
      </c>
      <c r="J11534">
        <v>15</v>
      </c>
      <c r="K11534">
        <v>1</v>
      </c>
      <c r="L11534">
        <v>2</v>
      </c>
      <c r="M11534">
        <v>0</v>
      </c>
      <c r="N11534">
        <v>0</v>
      </c>
      <c r="O11534">
        <v>0</v>
      </c>
      <c r="P11534">
        <v>0</v>
      </c>
      <c r="Q11534">
        <v>0</v>
      </c>
    </row>
    <row r="11535" spans="1:17" x14ac:dyDescent="0.2">
      <c r="A11535" t="s">
        <v>29273</v>
      </c>
      <c r="B11535" t="s">
        <v>89</v>
      </c>
      <c r="C11535" t="s">
        <v>220</v>
      </c>
      <c r="D11535" t="s">
        <v>17736</v>
      </c>
      <c r="E11535" t="s">
        <v>83</v>
      </c>
      <c r="F11535" t="s">
        <v>4933</v>
      </c>
      <c r="G11535">
        <v>0</v>
      </c>
      <c r="H11535">
        <v>0</v>
      </c>
      <c r="I11535">
        <v>0</v>
      </c>
      <c r="J11535">
        <v>0</v>
      </c>
      <c r="K11535">
        <v>0</v>
      </c>
      <c r="L11535">
        <v>0</v>
      </c>
      <c r="M11535">
        <v>22</v>
      </c>
      <c r="N11535">
        <v>0</v>
      </c>
      <c r="O11535">
        <v>0</v>
      </c>
      <c r="P11535">
        <v>0</v>
      </c>
      <c r="Q11535">
        <v>0</v>
      </c>
    </row>
    <row r="11536" spans="1:17" x14ac:dyDescent="0.2">
      <c r="A11536" t="s">
        <v>29274</v>
      </c>
      <c r="B11536" t="s">
        <v>89</v>
      </c>
      <c r="C11536" t="s">
        <v>220</v>
      </c>
      <c r="D11536" t="s">
        <v>17736</v>
      </c>
      <c r="E11536" t="s">
        <v>83</v>
      </c>
      <c r="F11536" t="s">
        <v>4935</v>
      </c>
      <c r="G11536">
        <v>0</v>
      </c>
      <c r="H11536">
        <v>22</v>
      </c>
      <c r="I11536">
        <v>4</v>
      </c>
      <c r="J11536">
        <v>15</v>
      </c>
      <c r="K11536">
        <v>1</v>
      </c>
      <c r="L11536">
        <v>2</v>
      </c>
      <c r="M11536">
        <v>0</v>
      </c>
      <c r="N11536">
        <v>0</v>
      </c>
      <c r="O11536">
        <v>0</v>
      </c>
      <c r="P11536">
        <v>0</v>
      </c>
      <c r="Q11536">
        <v>0</v>
      </c>
    </row>
    <row r="11537" spans="1:17" x14ac:dyDescent="0.2">
      <c r="A11537" t="s">
        <v>29275</v>
      </c>
      <c r="B11537" t="s">
        <v>89</v>
      </c>
      <c r="C11537" t="s">
        <v>220</v>
      </c>
      <c r="D11537" t="s">
        <v>17736</v>
      </c>
      <c r="E11537" t="s">
        <v>83</v>
      </c>
      <c r="F11537" t="s">
        <v>4937</v>
      </c>
      <c r="G11537">
        <v>0</v>
      </c>
      <c r="H11537">
        <v>22</v>
      </c>
      <c r="I11537">
        <v>5</v>
      </c>
      <c r="J11537">
        <v>14</v>
      </c>
      <c r="K11537">
        <v>1</v>
      </c>
      <c r="L11537">
        <v>2</v>
      </c>
      <c r="M11537">
        <v>0</v>
      </c>
      <c r="N11537">
        <v>0</v>
      </c>
      <c r="O11537">
        <v>0</v>
      </c>
      <c r="P11537">
        <v>0</v>
      </c>
      <c r="Q11537">
        <v>0</v>
      </c>
    </row>
    <row r="11538" spans="1:17" x14ac:dyDescent="0.2">
      <c r="A11538" t="s">
        <v>29276</v>
      </c>
      <c r="B11538" t="s">
        <v>89</v>
      </c>
      <c r="C11538" t="s">
        <v>220</v>
      </c>
      <c r="D11538" t="s">
        <v>17736</v>
      </c>
      <c r="E11538" t="s">
        <v>83</v>
      </c>
      <c r="F11538" t="s">
        <v>4939</v>
      </c>
      <c r="G11538">
        <v>0</v>
      </c>
      <c r="H11538">
        <v>0</v>
      </c>
      <c r="I11538">
        <v>0</v>
      </c>
      <c r="J11538">
        <v>0</v>
      </c>
      <c r="K11538">
        <v>0</v>
      </c>
      <c r="L11538">
        <v>0</v>
      </c>
      <c r="M11538">
        <v>22</v>
      </c>
      <c r="N11538">
        <v>0</v>
      </c>
      <c r="O11538">
        <v>0</v>
      </c>
      <c r="P11538">
        <v>0</v>
      </c>
      <c r="Q11538">
        <v>0</v>
      </c>
    </row>
    <row r="11539" spans="1:17" x14ac:dyDescent="0.2">
      <c r="A11539" t="s">
        <v>29277</v>
      </c>
      <c r="B11539" t="s">
        <v>89</v>
      </c>
      <c r="C11539" t="s">
        <v>220</v>
      </c>
      <c r="D11539" t="s">
        <v>17736</v>
      </c>
      <c r="E11539" t="s">
        <v>83</v>
      </c>
      <c r="F11539" t="s">
        <v>4941</v>
      </c>
      <c r="G11539">
        <v>0</v>
      </c>
      <c r="H11539">
        <v>22</v>
      </c>
      <c r="I11539">
        <v>4</v>
      </c>
      <c r="J11539">
        <v>15</v>
      </c>
      <c r="K11539">
        <v>1</v>
      </c>
      <c r="L11539">
        <v>2</v>
      </c>
      <c r="M11539">
        <v>0</v>
      </c>
      <c r="N11539">
        <v>0</v>
      </c>
      <c r="O11539">
        <v>0</v>
      </c>
      <c r="P11539">
        <v>0</v>
      </c>
      <c r="Q11539">
        <v>0</v>
      </c>
    </row>
    <row r="11540" spans="1:17" x14ac:dyDescent="0.2">
      <c r="A11540" t="s">
        <v>29278</v>
      </c>
      <c r="B11540" t="s">
        <v>89</v>
      </c>
      <c r="C11540" t="s">
        <v>220</v>
      </c>
      <c r="D11540" t="s">
        <v>17736</v>
      </c>
      <c r="E11540" t="s">
        <v>83</v>
      </c>
      <c r="F11540" t="s">
        <v>4943</v>
      </c>
      <c r="G11540">
        <v>0</v>
      </c>
      <c r="H11540">
        <v>0</v>
      </c>
      <c r="I11540">
        <v>0</v>
      </c>
      <c r="J11540">
        <v>0</v>
      </c>
      <c r="K11540">
        <v>0</v>
      </c>
      <c r="L11540">
        <v>0</v>
      </c>
      <c r="M11540">
        <v>22</v>
      </c>
      <c r="N11540">
        <v>0</v>
      </c>
      <c r="O11540">
        <v>0</v>
      </c>
      <c r="P11540">
        <v>0</v>
      </c>
      <c r="Q11540">
        <v>0</v>
      </c>
    </row>
    <row r="11541" spans="1:17" x14ac:dyDescent="0.2">
      <c r="A11541" t="s">
        <v>29279</v>
      </c>
      <c r="B11541" t="s">
        <v>89</v>
      </c>
      <c r="C11541" t="s">
        <v>220</v>
      </c>
      <c r="D11541" t="s">
        <v>17736</v>
      </c>
      <c r="E11541" t="s">
        <v>83</v>
      </c>
      <c r="F11541" t="s">
        <v>4925</v>
      </c>
      <c r="G11541">
        <v>0</v>
      </c>
      <c r="H11541">
        <v>0</v>
      </c>
      <c r="I11541">
        <v>0</v>
      </c>
      <c r="J11541">
        <v>0</v>
      </c>
      <c r="K11541">
        <v>0</v>
      </c>
      <c r="L11541">
        <v>0</v>
      </c>
      <c r="M11541">
        <v>0</v>
      </c>
      <c r="N11541">
        <v>14</v>
      </c>
      <c r="O11541">
        <v>12</v>
      </c>
      <c r="P11541">
        <v>2</v>
      </c>
      <c r="Q11541">
        <v>0</v>
      </c>
    </row>
    <row r="11542" spans="1:17" x14ac:dyDescent="0.2">
      <c r="A11542" t="s">
        <v>29280</v>
      </c>
      <c r="B11542" t="s">
        <v>89</v>
      </c>
      <c r="C11542" t="s">
        <v>220</v>
      </c>
      <c r="D11542" t="s">
        <v>17736</v>
      </c>
      <c r="E11542" t="s">
        <v>83</v>
      </c>
      <c r="F11542" t="s">
        <v>4927</v>
      </c>
      <c r="G11542">
        <v>0</v>
      </c>
      <c r="H11542">
        <v>0</v>
      </c>
      <c r="I11542">
        <v>0</v>
      </c>
      <c r="J11542">
        <v>0</v>
      </c>
      <c r="K11542">
        <v>0</v>
      </c>
      <c r="L11542">
        <v>0</v>
      </c>
      <c r="M11542">
        <v>0</v>
      </c>
      <c r="N11542">
        <v>11</v>
      </c>
      <c r="O11542">
        <v>10</v>
      </c>
      <c r="P11542">
        <v>1</v>
      </c>
      <c r="Q11542">
        <v>0</v>
      </c>
    </row>
    <row r="11543" spans="1:17" x14ac:dyDescent="0.2">
      <c r="A11543" t="s">
        <v>29281</v>
      </c>
      <c r="B11543" t="s">
        <v>89</v>
      </c>
      <c r="C11543" t="s">
        <v>220</v>
      </c>
      <c r="D11543" t="s">
        <v>17736</v>
      </c>
      <c r="E11543" t="s">
        <v>83</v>
      </c>
      <c r="F11543" t="s">
        <v>17734</v>
      </c>
      <c r="G11543">
        <v>22</v>
      </c>
      <c r="H11543">
        <v>0</v>
      </c>
      <c r="I11543">
        <v>0</v>
      </c>
      <c r="J11543">
        <v>0</v>
      </c>
      <c r="K11543">
        <v>0</v>
      </c>
      <c r="L11543">
        <v>0</v>
      </c>
      <c r="M11543">
        <v>0</v>
      </c>
      <c r="N11543">
        <v>0</v>
      </c>
      <c r="O11543">
        <v>0</v>
      </c>
      <c r="P11543">
        <v>0</v>
      </c>
      <c r="Q11543">
        <v>0</v>
      </c>
    </row>
    <row r="11544" spans="1:17" x14ac:dyDescent="0.2">
      <c r="A11544" t="s">
        <v>29282</v>
      </c>
      <c r="B11544" t="s">
        <v>89</v>
      </c>
      <c r="C11544" t="s">
        <v>220</v>
      </c>
      <c r="D11544" t="s">
        <v>17736</v>
      </c>
      <c r="E11544" t="s">
        <v>81</v>
      </c>
      <c r="F11544" t="s">
        <v>4929</v>
      </c>
      <c r="G11544">
        <v>0</v>
      </c>
      <c r="H11544">
        <v>19</v>
      </c>
      <c r="I11544">
        <v>1</v>
      </c>
      <c r="J11544">
        <v>14</v>
      </c>
      <c r="K11544">
        <v>3</v>
      </c>
      <c r="L11544">
        <v>1</v>
      </c>
      <c r="M11544">
        <v>0</v>
      </c>
      <c r="N11544">
        <v>0</v>
      </c>
      <c r="O11544">
        <v>0</v>
      </c>
      <c r="P11544">
        <v>0</v>
      </c>
      <c r="Q11544">
        <v>0</v>
      </c>
    </row>
    <row r="11545" spans="1:17" x14ac:dyDescent="0.2">
      <c r="A11545" t="s">
        <v>29283</v>
      </c>
      <c r="B11545" t="s">
        <v>89</v>
      </c>
      <c r="C11545" t="s">
        <v>220</v>
      </c>
      <c r="D11545" t="s">
        <v>17736</v>
      </c>
      <c r="E11545" t="s">
        <v>81</v>
      </c>
      <c r="F11545" t="s">
        <v>4931</v>
      </c>
      <c r="G11545">
        <v>0</v>
      </c>
      <c r="H11545">
        <v>19</v>
      </c>
      <c r="I11545">
        <v>1</v>
      </c>
      <c r="J11545">
        <v>14</v>
      </c>
      <c r="K11545">
        <v>2</v>
      </c>
      <c r="L11545">
        <v>2</v>
      </c>
      <c r="M11545">
        <v>0</v>
      </c>
      <c r="N11545">
        <v>0</v>
      </c>
      <c r="O11545">
        <v>0</v>
      </c>
      <c r="P11545">
        <v>0</v>
      </c>
      <c r="Q11545">
        <v>0</v>
      </c>
    </row>
    <row r="11546" spans="1:17" x14ac:dyDescent="0.2">
      <c r="A11546" t="s">
        <v>29284</v>
      </c>
      <c r="B11546" t="s">
        <v>89</v>
      </c>
      <c r="C11546" t="s">
        <v>220</v>
      </c>
      <c r="D11546" t="s">
        <v>17736</v>
      </c>
      <c r="E11546" t="s">
        <v>81</v>
      </c>
      <c r="F11546" t="s">
        <v>4933</v>
      </c>
      <c r="G11546">
        <v>0</v>
      </c>
      <c r="H11546">
        <v>0</v>
      </c>
      <c r="I11546">
        <v>0</v>
      </c>
      <c r="J11546">
        <v>0</v>
      </c>
      <c r="K11546">
        <v>0</v>
      </c>
      <c r="L11546">
        <v>0</v>
      </c>
      <c r="M11546">
        <v>19</v>
      </c>
      <c r="N11546">
        <v>0</v>
      </c>
      <c r="O11546">
        <v>0</v>
      </c>
      <c r="P11546">
        <v>0</v>
      </c>
      <c r="Q11546">
        <v>0</v>
      </c>
    </row>
    <row r="11547" spans="1:17" x14ac:dyDescent="0.2">
      <c r="A11547" t="s">
        <v>29285</v>
      </c>
      <c r="B11547" t="s">
        <v>89</v>
      </c>
      <c r="C11547" t="s">
        <v>220</v>
      </c>
      <c r="D11547" t="s">
        <v>17736</v>
      </c>
      <c r="E11547" t="s">
        <v>81</v>
      </c>
      <c r="F11547" t="s">
        <v>4935</v>
      </c>
      <c r="G11547">
        <v>0</v>
      </c>
      <c r="H11547">
        <v>19</v>
      </c>
      <c r="I11547">
        <v>1</v>
      </c>
      <c r="J11547">
        <v>14</v>
      </c>
      <c r="K11547">
        <v>2</v>
      </c>
      <c r="L11547">
        <v>2</v>
      </c>
      <c r="M11547">
        <v>0</v>
      </c>
      <c r="N11547">
        <v>0</v>
      </c>
      <c r="O11547">
        <v>0</v>
      </c>
      <c r="P11547">
        <v>0</v>
      </c>
      <c r="Q11547">
        <v>0</v>
      </c>
    </row>
    <row r="11548" spans="1:17" x14ac:dyDescent="0.2">
      <c r="A11548" t="s">
        <v>29286</v>
      </c>
      <c r="B11548" t="s">
        <v>89</v>
      </c>
      <c r="C11548" t="s">
        <v>220</v>
      </c>
      <c r="D11548" t="s">
        <v>17736</v>
      </c>
      <c r="E11548" t="s">
        <v>81</v>
      </c>
      <c r="F11548" t="s">
        <v>4937</v>
      </c>
      <c r="G11548">
        <v>0</v>
      </c>
      <c r="H11548">
        <v>19</v>
      </c>
      <c r="I11548">
        <v>1</v>
      </c>
      <c r="J11548">
        <v>14</v>
      </c>
      <c r="K11548">
        <v>2</v>
      </c>
      <c r="L11548">
        <v>2</v>
      </c>
      <c r="M11548">
        <v>0</v>
      </c>
      <c r="N11548">
        <v>0</v>
      </c>
      <c r="O11548">
        <v>0</v>
      </c>
      <c r="P11548">
        <v>0</v>
      </c>
      <c r="Q11548">
        <v>0</v>
      </c>
    </row>
    <row r="11549" spans="1:17" x14ac:dyDescent="0.2">
      <c r="A11549" t="s">
        <v>29287</v>
      </c>
      <c r="B11549" t="s">
        <v>89</v>
      </c>
      <c r="C11549" t="s">
        <v>220</v>
      </c>
      <c r="D11549" t="s">
        <v>17736</v>
      </c>
      <c r="E11549" t="s">
        <v>81</v>
      </c>
      <c r="F11549" t="s">
        <v>4939</v>
      </c>
      <c r="G11549">
        <v>0</v>
      </c>
      <c r="H11549">
        <v>0</v>
      </c>
      <c r="I11549">
        <v>0</v>
      </c>
      <c r="J11549">
        <v>0</v>
      </c>
      <c r="K11549">
        <v>0</v>
      </c>
      <c r="L11549">
        <v>0</v>
      </c>
      <c r="M11549">
        <v>19</v>
      </c>
      <c r="N11549">
        <v>0</v>
      </c>
      <c r="O11549">
        <v>0</v>
      </c>
      <c r="P11549">
        <v>0</v>
      </c>
      <c r="Q11549">
        <v>0</v>
      </c>
    </row>
    <row r="11550" spans="1:17" x14ac:dyDescent="0.2">
      <c r="A11550" t="s">
        <v>29288</v>
      </c>
      <c r="B11550" t="s">
        <v>89</v>
      </c>
      <c r="C11550" t="s">
        <v>220</v>
      </c>
      <c r="D11550" t="s">
        <v>17736</v>
      </c>
      <c r="E11550" t="s">
        <v>81</v>
      </c>
      <c r="F11550" t="s">
        <v>4941</v>
      </c>
      <c r="G11550">
        <v>0</v>
      </c>
      <c r="H11550">
        <v>19</v>
      </c>
      <c r="I11550">
        <v>1</v>
      </c>
      <c r="J11550">
        <v>14</v>
      </c>
      <c r="K11550">
        <v>3</v>
      </c>
      <c r="L11550">
        <v>1</v>
      </c>
      <c r="M11550">
        <v>0</v>
      </c>
      <c r="N11550">
        <v>0</v>
      </c>
      <c r="O11550">
        <v>0</v>
      </c>
      <c r="P11550">
        <v>0</v>
      </c>
      <c r="Q11550">
        <v>0</v>
      </c>
    </row>
    <row r="11551" spans="1:17" x14ac:dyDescent="0.2">
      <c r="A11551" t="s">
        <v>29289</v>
      </c>
      <c r="B11551" t="s">
        <v>89</v>
      </c>
      <c r="C11551" t="s">
        <v>220</v>
      </c>
      <c r="D11551" t="s">
        <v>17736</v>
      </c>
      <c r="E11551" t="s">
        <v>81</v>
      </c>
      <c r="F11551" t="s">
        <v>4943</v>
      </c>
      <c r="G11551">
        <v>0</v>
      </c>
      <c r="H11551">
        <v>0</v>
      </c>
      <c r="I11551">
        <v>0</v>
      </c>
      <c r="J11551">
        <v>0</v>
      </c>
      <c r="K11551">
        <v>0</v>
      </c>
      <c r="L11551">
        <v>0</v>
      </c>
      <c r="M11551">
        <v>19</v>
      </c>
      <c r="N11551">
        <v>0</v>
      </c>
      <c r="O11551">
        <v>0</v>
      </c>
      <c r="P11551">
        <v>0</v>
      </c>
      <c r="Q11551">
        <v>0</v>
      </c>
    </row>
    <row r="11552" spans="1:17" x14ac:dyDescent="0.2">
      <c r="A11552" t="s">
        <v>29290</v>
      </c>
      <c r="B11552" t="s">
        <v>88</v>
      </c>
      <c r="C11552" t="s">
        <v>128</v>
      </c>
      <c r="D11552" t="s">
        <v>17736</v>
      </c>
      <c r="E11552" t="s">
        <v>81</v>
      </c>
      <c r="F11552" t="s">
        <v>17734</v>
      </c>
      <c r="G11552">
        <v>8</v>
      </c>
      <c r="H11552">
        <v>0</v>
      </c>
      <c r="I11552">
        <v>0</v>
      </c>
      <c r="J11552">
        <v>0</v>
      </c>
      <c r="K11552">
        <v>0</v>
      </c>
      <c r="L11552">
        <v>0</v>
      </c>
      <c r="M11552">
        <v>0</v>
      </c>
      <c r="N11552">
        <v>0</v>
      </c>
      <c r="O11552">
        <v>0</v>
      </c>
      <c r="P11552">
        <v>0</v>
      </c>
      <c r="Q11552">
        <v>0</v>
      </c>
    </row>
    <row r="11553" spans="1:17" x14ac:dyDescent="0.2">
      <c r="A11553" t="s">
        <v>29291</v>
      </c>
      <c r="B11553" t="s">
        <v>88</v>
      </c>
      <c r="C11553" t="s">
        <v>128</v>
      </c>
      <c r="D11553" t="s">
        <v>17748</v>
      </c>
      <c r="E11553" t="s">
        <v>83</v>
      </c>
      <c r="F11553" t="s">
        <v>17749</v>
      </c>
      <c r="G11553">
        <v>0</v>
      </c>
      <c r="H11553">
        <v>0</v>
      </c>
      <c r="I11553">
        <v>0</v>
      </c>
      <c r="J11553">
        <v>0</v>
      </c>
      <c r="K11553">
        <v>0</v>
      </c>
      <c r="L11553">
        <v>0</v>
      </c>
      <c r="M11553">
        <v>0</v>
      </c>
      <c r="N11553">
        <v>2</v>
      </c>
      <c r="O11553">
        <v>2</v>
      </c>
      <c r="P11553">
        <v>0</v>
      </c>
      <c r="Q11553">
        <v>0</v>
      </c>
    </row>
    <row r="11554" spans="1:17" x14ac:dyDescent="0.2">
      <c r="A11554" t="s">
        <v>29292</v>
      </c>
      <c r="B11554" t="s">
        <v>88</v>
      </c>
      <c r="C11554" t="s">
        <v>128</v>
      </c>
      <c r="D11554" t="s">
        <v>17748</v>
      </c>
      <c r="E11554" t="s">
        <v>83</v>
      </c>
      <c r="F11554" t="s">
        <v>17734</v>
      </c>
      <c r="G11554">
        <v>2</v>
      </c>
      <c r="H11554">
        <v>0</v>
      </c>
      <c r="I11554">
        <v>0</v>
      </c>
      <c r="J11554">
        <v>0</v>
      </c>
      <c r="K11554">
        <v>0</v>
      </c>
      <c r="L11554">
        <v>0</v>
      </c>
      <c r="M11554">
        <v>0</v>
      </c>
      <c r="N11554">
        <v>0</v>
      </c>
      <c r="O11554">
        <v>0</v>
      </c>
      <c r="P11554">
        <v>0</v>
      </c>
      <c r="Q11554">
        <v>0</v>
      </c>
    </row>
    <row r="11555" spans="1:17" x14ac:dyDescent="0.2">
      <c r="A11555" t="s">
        <v>29293</v>
      </c>
      <c r="B11555" t="s">
        <v>88</v>
      </c>
      <c r="C11555" t="s">
        <v>128</v>
      </c>
      <c r="D11555" t="s">
        <v>17748</v>
      </c>
      <c r="E11555" t="s">
        <v>81</v>
      </c>
      <c r="F11555" t="s">
        <v>17749</v>
      </c>
      <c r="G11555">
        <v>0</v>
      </c>
      <c r="H11555">
        <v>0</v>
      </c>
      <c r="I11555">
        <v>0</v>
      </c>
      <c r="J11555">
        <v>0</v>
      </c>
      <c r="K11555">
        <v>0</v>
      </c>
      <c r="L11555">
        <v>0</v>
      </c>
      <c r="M11555">
        <v>0</v>
      </c>
      <c r="N11555">
        <v>2</v>
      </c>
      <c r="O11555">
        <v>2</v>
      </c>
      <c r="P11555">
        <v>0</v>
      </c>
      <c r="Q11555">
        <v>0</v>
      </c>
    </row>
    <row r="11556" spans="1:17" x14ac:dyDescent="0.2">
      <c r="A11556" t="s">
        <v>29294</v>
      </c>
      <c r="B11556" t="s">
        <v>88</v>
      </c>
      <c r="C11556" t="s">
        <v>128</v>
      </c>
      <c r="D11556" t="s">
        <v>17748</v>
      </c>
      <c r="E11556" t="s">
        <v>81</v>
      </c>
      <c r="F11556" t="s">
        <v>17734</v>
      </c>
      <c r="G11556">
        <v>2</v>
      </c>
      <c r="H11556">
        <v>0</v>
      </c>
      <c r="I11556">
        <v>0</v>
      </c>
      <c r="J11556">
        <v>0</v>
      </c>
      <c r="K11556">
        <v>0</v>
      </c>
      <c r="L11556">
        <v>0</v>
      </c>
      <c r="M11556">
        <v>0</v>
      </c>
      <c r="N11556">
        <v>0</v>
      </c>
      <c r="O11556">
        <v>0</v>
      </c>
      <c r="P11556">
        <v>0</v>
      </c>
      <c r="Q11556">
        <v>0</v>
      </c>
    </row>
    <row r="11557" spans="1:17" x14ac:dyDescent="0.2">
      <c r="A11557" t="s">
        <v>29295</v>
      </c>
      <c r="B11557" t="s">
        <v>88</v>
      </c>
      <c r="C11557" t="s">
        <v>129</v>
      </c>
      <c r="D11557" t="s">
        <v>17736</v>
      </c>
      <c r="E11557" t="s">
        <v>83</v>
      </c>
      <c r="F11557" t="s">
        <v>4929</v>
      </c>
      <c r="G11557">
        <v>0</v>
      </c>
      <c r="H11557">
        <v>18</v>
      </c>
      <c r="I11557">
        <v>2</v>
      </c>
      <c r="J11557">
        <v>15</v>
      </c>
      <c r="K11557">
        <v>0</v>
      </c>
      <c r="L11557">
        <v>1</v>
      </c>
      <c r="M11557">
        <v>0</v>
      </c>
      <c r="N11557">
        <v>0</v>
      </c>
      <c r="O11557">
        <v>0</v>
      </c>
      <c r="P11557">
        <v>0</v>
      </c>
      <c r="Q11557">
        <v>0</v>
      </c>
    </row>
    <row r="11558" spans="1:17" x14ac:dyDescent="0.2">
      <c r="A11558" t="s">
        <v>29296</v>
      </c>
      <c r="B11558" t="s">
        <v>88</v>
      </c>
      <c r="C11558" t="s">
        <v>129</v>
      </c>
      <c r="D11558" t="s">
        <v>17736</v>
      </c>
      <c r="E11558" t="s">
        <v>83</v>
      </c>
      <c r="F11558" t="s">
        <v>4931</v>
      </c>
      <c r="G11558">
        <v>0</v>
      </c>
      <c r="H11558">
        <v>18</v>
      </c>
      <c r="I11558">
        <v>2</v>
      </c>
      <c r="J11558">
        <v>15</v>
      </c>
      <c r="K11558">
        <v>0</v>
      </c>
      <c r="L11558">
        <v>1</v>
      </c>
      <c r="M11558">
        <v>0</v>
      </c>
      <c r="N11558">
        <v>0</v>
      </c>
      <c r="O11558">
        <v>0</v>
      </c>
      <c r="P11558">
        <v>0</v>
      </c>
      <c r="Q11558">
        <v>0</v>
      </c>
    </row>
    <row r="11559" spans="1:17" x14ac:dyDescent="0.2">
      <c r="A11559" t="s">
        <v>29297</v>
      </c>
      <c r="B11559" t="s">
        <v>88</v>
      </c>
      <c r="C11559" t="s">
        <v>129</v>
      </c>
      <c r="D11559" t="s">
        <v>17736</v>
      </c>
      <c r="E11559" t="s">
        <v>83</v>
      </c>
      <c r="F11559" t="s">
        <v>4933</v>
      </c>
      <c r="G11559">
        <v>0</v>
      </c>
      <c r="H11559">
        <v>0</v>
      </c>
      <c r="I11559">
        <v>0</v>
      </c>
      <c r="J11559">
        <v>0</v>
      </c>
      <c r="K11559">
        <v>0</v>
      </c>
      <c r="L11559">
        <v>0</v>
      </c>
      <c r="M11559">
        <v>18</v>
      </c>
      <c r="N11559">
        <v>0</v>
      </c>
      <c r="O11559">
        <v>0</v>
      </c>
      <c r="P11559">
        <v>0</v>
      </c>
      <c r="Q11559">
        <v>0</v>
      </c>
    </row>
    <row r="11560" spans="1:17" x14ac:dyDescent="0.2">
      <c r="A11560" t="s">
        <v>29298</v>
      </c>
      <c r="B11560" t="s">
        <v>88</v>
      </c>
      <c r="C11560" t="s">
        <v>129</v>
      </c>
      <c r="D11560" t="s">
        <v>17736</v>
      </c>
      <c r="E11560" t="s">
        <v>83</v>
      </c>
      <c r="F11560" t="s">
        <v>4935</v>
      </c>
      <c r="G11560">
        <v>0</v>
      </c>
      <c r="H11560">
        <v>18</v>
      </c>
      <c r="I11560">
        <v>2</v>
      </c>
      <c r="J11560">
        <v>15</v>
      </c>
      <c r="K11560">
        <v>0</v>
      </c>
      <c r="L11560">
        <v>1</v>
      </c>
      <c r="M11560">
        <v>0</v>
      </c>
      <c r="N11560">
        <v>0</v>
      </c>
      <c r="O11560">
        <v>0</v>
      </c>
      <c r="P11560">
        <v>0</v>
      </c>
      <c r="Q11560">
        <v>0</v>
      </c>
    </row>
    <row r="11561" spans="1:17" x14ac:dyDescent="0.2">
      <c r="A11561" t="s">
        <v>29299</v>
      </c>
      <c r="B11561" t="s">
        <v>88</v>
      </c>
      <c r="C11561" t="s">
        <v>129</v>
      </c>
      <c r="D11561" t="s">
        <v>17736</v>
      </c>
      <c r="E11561" t="s">
        <v>83</v>
      </c>
      <c r="F11561" t="s">
        <v>4937</v>
      </c>
      <c r="G11561">
        <v>0</v>
      </c>
      <c r="H11561">
        <v>18</v>
      </c>
      <c r="I11561">
        <v>2</v>
      </c>
      <c r="J11561">
        <v>15</v>
      </c>
      <c r="K11561">
        <v>0</v>
      </c>
      <c r="L11561">
        <v>1</v>
      </c>
      <c r="M11561">
        <v>0</v>
      </c>
      <c r="N11561">
        <v>0</v>
      </c>
      <c r="O11561">
        <v>0</v>
      </c>
      <c r="P11561">
        <v>0</v>
      </c>
      <c r="Q11561">
        <v>0</v>
      </c>
    </row>
    <row r="11562" spans="1:17" x14ac:dyDescent="0.2">
      <c r="A11562" t="s">
        <v>29300</v>
      </c>
      <c r="B11562" t="s">
        <v>88</v>
      </c>
      <c r="C11562" t="s">
        <v>129</v>
      </c>
      <c r="D11562" t="s">
        <v>17736</v>
      </c>
      <c r="E11562" t="s">
        <v>83</v>
      </c>
      <c r="F11562" t="s">
        <v>4939</v>
      </c>
      <c r="G11562">
        <v>0</v>
      </c>
      <c r="H11562">
        <v>0</v>
      </c>
      <c r="I11562">
        <v>0</v>
      </c>
      <c r="J11562">
        <v>0</v>
      </c>
      <c r="K11562">
        <v>0</v>
      </c>
      <c r="L11562">
        <v>0</v>
      </c>
      <c r="M11562">
        <v>18</v>
      </c>
      <c r="N11562">
        <v>0</v>
      </c>
      <c r="O11562">
        <v>0</v>
      </c>
      <c r="P11562">
        <v>0</v>
      </c>
      <c r="Q11562">
        <v>0</v>
      </c>
    </row>
    <row r="11563" spans="1:17" x14ac:dyDescent="0.2">
      <c r="A11563" t="s">
        <v>29301</v>
      </c>
      <c r="B11563" t="s">
        <v>88</v>
      </c>
      <c r="C11563" t="s">
        <v>129</v>
      </c>
      <c r="D11563" t="s">
        <v>17736</v>
      </c>
      <c r="E11563" t="s">
        <v>83</v>
      </c>
      <c r="F11563" t="s">
        <v>4941</v>
      </c>
      <c r="G11563">
        <v>0</v>
      </c>
      <c r="H11563">
        <v>18</v>
      </c>
      <c r="I11563">
        <v>2</v>
      </c>
      <c r="J11563">
        <v>15</v>
      </c>
      <c r="K11563">
        <v>0</v>
      </c>
      <c r="L11563">
        <v>1</v>
      </c>
      <c r="M11563">
        <v>0</v>
      </c>
      <c r="N11563">
        <v>0</v>
      </c>
      <c r="O11563">
        <v>0</v>
      </c>
      <c r="P11563">
        <v>0</v>
      </c>
      <c r="Q11563">
        <v>0</v>
      </c>
    </row>
    <row r="11564" spans="1:17" x14ac:dyDescent="0.2">
      <c r="A11564" t="s">
        <v>29302</v>
      </c>
      <c r="B11564" t="s">
        <v>88</v>
      </c>
      <c r="C11564" t="s">
        <v>129</v>
      </c>
      <c r="D11564" t="s">
        <v>17736</v>
      </c>
      <c r="E11564" t="s">
        <v>83</v>
      </c>
      <c r="F11564" t="s">
        <v>4943</v>
      </c>
      <c r="G11564">
        <v>0</v>
      </c>
      <c r="H11564">
        <v>0</v>
      </c>
      <c r="I11564">
        <v>0</v>
      </c>
      <c r="J11564">
        <v>0</v>
      </c>
      <c r="K11564">
        <v>0</v>
      </c>
      <c r="L11564">
        <v>0</v>
      </c>
      <c r="M11564">
        <v>18</v>
      </c>
      <c r="N11564">
        <v>0</v>
      </c>
      <c r="O11564">
        <v>0</v>
      </c>
      <c r="P11564">
        <v>0</v>
      </c>
      <c r="Q11564">
        <v>0</v>
      </c>
    </row>
    <row r="11565" spans="1:17" x14ac:dyDescent="0.2">
      <c r="A11565" t="s">
        <v>29303</v>
      </c>
      <c r="B11565" t="s">
        <v>88</v>
      </c>
      <c r="C11565" t="s">
        <v>129</v>
      </c>
      <c r="D11565" t="s">
        <v>17736</v>
      </c>
      <c r="E11565" t="s">
        <v>83</v>
      </c>
      <c r="F11565" t="s">
        <v>4925</v>
      </c>
      <c r="G11565">
        <v>0</v>
      </c>
      <c r="H11565">
        <v>0</v>
      </c>
      <c r="I11565">
        <v>0</v>
      </c>
      <c r="J11565">
        <v>0</v>
      </c>
      <c r="K11565">
        <v>0</v>
      </c>
      <c r="L11565">
        <v>0</v>
      </c>
      <c r="M11565">
        <v>0</v>
      </c>
      <c r="N11565">
        <v>18</v>
      </c>
      <c r="O11565">
        <v>17</v>
      </c>
      <c r="P11565">
        <v>0</v>
      </c>
      <c r="Q11565">
        <v>1</v>
      </c>
    </row>
    <row r="11566" spans="1:17" x14ac:dyDescent="0.2">
      <c r="A11566" t="s">
        <v>29304</v>
      </c>
      <c r="B11566" t="s">
        <v>88</v>
      </c>
      <c r="C11566" t="s">
        <v>129</v>
      </c>
      <c r="D11566" t="s">
        <v>17736</v>
      </c>
      <c r="E11566" t="s">
        <v>83</v>
      </c>
      <c r="F11566" t="s">
        <v>4927</v>
      </c>
      <c r="G11566">
        <v>0</v>
      </c>
      <c r="H11566">
        <v>0</v>
      </c>
      <c r="I11566">
        <v>0</v>
      </c>
      <c r="J11566">
        <v>0</v>
      </c>
      <c r="K11566">
        <v>0</v>
      </c>
      <c r="L11566">
        <v>0</v>
      </c>
      <c r="M11566">
        <v>0</v>
      </c>
      <c r="N11566">
        <v>16</v>
      </c>
      <c r="O11566">
        <v>15</v>
      </c>
      <c r="P11566">
        <v>0</v>
      </c>
      <c r="Q11566">
        <v>1</v>
      </c>
    </row>
    <row r="11567" spans="1:17" x14ac:dyDescent="0.2">
      <c r="A11567" t="s">
        <v>29305</v>
      </c>
      <c r="B11567" t="s">
        <v>88</v>
      </c>
      <c r="C11567" t="s">
        <v>129</v>
      </c>
      <c r="D11567" t="s">
        <v>17736</v>
      </c>
      <c r="E11567" t="s">
        <v>83</v>
      </c>
      <c r="F11567" t="s">
        <v>17734</v>
      </c>
      <c r="G11567">
        <v>18</v>
      </c>
      <c r="H11567">
        <v>0</v>
      </c>
      <c r="I11567">
        <v>0</v>
      </c>
      <c r="J11567">
        <v>0</v>
      </c>
      <c r="K11567">
        <v>0</v>
      </c>
      <c r="L11567">
        <v>0</v>
      </c>
      <c r="M11567">
        <v>0</v>
      </c>
      <c r="N11567">
        <v>0</v>
      </c>
      <c r="O11567">
        <v>0</v>
      </c>
      <c r="P11567">
        <v>0</v>
      </c>
      <c r="Q11567">
        <v>0</v>
      </c>
    </row>
    <row r="11568" spans="1:17" x14ac:dyDescent="0.2">
      <c r="A11568" t="s">
        <v>29306</v>
      </c>
      <c r="B11568" t="s">
        <v>88</v>
      </c>
      <c r="C11568" t="s">
        <v>129</v>
      </c>
      <c r="D11568" t="s">
        <v>17736</v>
      </c>
      <c r="E11568" t="s">
        <v>81</v>
      </c>
      <c r="F11568" t="s">
        <v>4929</v>
      </c>
      <c r="G11568">
        <v>0</v>
      </c>
      <c r="H11568">
        <v>30</v>
      </c>
      <c r="I11568">
        <v>5</v>
      </c>
      <c r="J11568">
        <v>24</v>
      </c>
      <c r="K11568">
        <v>1</v>
      </c>
      <c r="L11568">
        <v>0</v>
      </c>
      <c r="M11568">
        <v>0</v>
      </c>
      <c r="N11568">
        <v>0</v>
      </c>
      <c r="O11568">
        <v>0</v>
      </c>
      <c r="P11568">
        <v>0</v>
      </c>
      <c r="Q11568">
        <v>0</v>
      </c>
    </row>
    <row r="11569" spans="1:17" x14ac:dyDescent="0.2">
      <c r="A11569" t="s">
        <v>29307</v>
      </c>
      <c r="B11569" t="s">
        <v>88</v>
      </c>
      <c r="C11569" t="s">
        <v>129</v>
      </c>
      <c r="D11569" t="s">
        <v>17736</v>
      </c>
      <c r="E11569" t="s">
        <v>81</v>
      </c>
      <c r="F11569" t="s">
        <v>4931</v>
      </c>
      <c r="G11569">
        <v>0</v>
      </c>
      <c r="H11569">
        <v>30</v>
      </c>
      <c r="I11569">
        <v>5</v>
      </c>
      <c r="J11569">
        <v>24</v>
      </c>
      <c r="K11569">
        <v>1</v>
      </c>
      <c r="L11569">
        <v>0</v>
      </c>
      <c r="M11569">
        <v>0</v>
      </c>
      <c r="N11569">
        <v>0</v>
      </c>
      <c r="O11569">
        <v>0</v>
      </c>
      <c r="P11569">
        <v>0</v>
      </c>
      <c r="Q11569">
        <v>0</v>
      </c>
    </row>
    <row r="11570" spans="1:17" x14ac:dyDescent="0.2">
      <c r="A11570" t="s">
        <v>29308</v>
      </c>
      <c r="B11570" t="s">
        <v>88</v>
      </c>
      <c r="C11570" t="s">
        <v>129</v>
      </c>
      <c r="D11570" t="s">
        <v>17736</v>
      </c>
      <c r="E11570" t="s">
        <v>81</v>
      </c>
      <c r="F11570" t="s">
        <v>4933</v>
      </c>
      <c r="G11570">
        <v>0</v>
      </c>
      <c r="H11570">
        <v>0</v>
      </c>
      <c r="I11570">
        <v>0</v>
      </c>
      <c r="J11570">
        <v>0</v>
      </c>
      <c r="K11570">
        <v>0</v>
      </c>
      <c r="L11570">
        <v>0</v>
      </c>
      <c r="M11570">
        <v>30</v>
      </c>
      <c r="N11570">
        <v>0</v>
      </c>
      <c r="O11570">
        <v>0</v>
      </c>
      <c r="P11570">
        <v>0</v>
      </c>
      <c r="Q11570">
        <v>0</v>
      </c>
    </row>
    <row r="11571" spans="1:17" x14ac:dyDescent="0.2">
      <c r="A11571" t="s">
        <v>29309</v>
      </c>
      <c r="B11571" t="s">
        <v>88</v>
      </c>
      <c r="C11571" t="s">
        <v>129</v>
      </c>
      <c r="D11571" t="s">
        <v>17736</v>
      </c>
      <c r="E11571" t="s">
        <v>81</v>
      </c>
      <c r="F11571" t="s">
        <v>4935</v>
      </c>
      <c r="G11571">
        <v>0</v>
      </c>
      <c r="H11571">
        <v>30</v>
      </c>
      <c r="I11571">
        <v>5</v>
      </c>
      <c r="J11571">
        <v>24</v>
      </c>
      <c r="K11571">
        <v>1</v>
      </c>
      <c r="L11571">
        <v>0</v>
      </c>
      <c r="M11571">
        <v>0</v>
      </c>
      <c r="N11571">
        <v>0</v>
      </c>
      <c r="O11571">
        <v>0</v>
      </c>
      <c r="P11571">
        <v>0</v>
      </c>
      <c r="Q11571">
        <v>0</v>
      </c>
    </row>
    <row r="11572" spans="1:17" x14ac:dyDescent="0.2">
      <c r="A11572" t="s">
        <v>29310</v>
      </c>
      <c r="B11572" t="s">
        <v>88</v>
      </c>
      <c r="C11572" t="s">
        <v>129</v>
      </c>
      <c r="D11572" t="s">
        <v>17736</v>
      </c>
      <c r="E11572" t="s">
        <v>81</v>
      </c>
      <c r="F11572" t="s">
        <v>4937</v>
      </c>
      <c r="G11572">
        <v>0</v>
      </c>
      <c r="H11572">
        <v>30</v>
      </c>
      <c r="I11572">
        <v>5</v>
      </c>
      <c r="J11572">
        <v>24</v>
      </c>
      <c r="K11572">
        <v>1</v>
      </c>
      <c r="L11572">
        <v>0</v>
      </c>
      <c r="M11572">
        <v>0</v>
      </c>
      <c r="N11572">
        <v>0</v>
      </c>
      <c r="O11572">
        <v>0</v>
      </c>
      <c r="P11572">
        <v>0</v>
      </c>
      <c r="Q11572">
        <v>0</v>
      </c>
    </row>
    <row r="11573" spans="1:17" x14ac:dyDescent="0.2">
      <c r="A11573" t="s">
        <v>29311</v>
      </c>
      <c r="B11573" t="s">
        <v>88</v>
      </c>
      <c r="C11573" t="s">
        <v>129</v>
      </c>
      <c r="D11573" t="s">
        <v>17736</v>
      </c>
      <c r="E11573" t="s">
        <v>81</v>
      </c>
      <c r="F11573" t="s">
        <v>4939</v>
      </c>
      <c r="G11573">
        <v>0</v>
      </c>
      <c r="H11573">
        <v>0</v>
      </c>
      <c r="I11573">
        <v>0</v>
      </c>
      <c r="J11573">
        <v>0</v>
      </c>
      <c r="K11573">
        <v>0</v>
      </c>
      <c r="L11573">
        <v>0</v>
      </c>
      <c r="M11573">
        <v>30</v>
      </c>
      <c r="N11573">
        <v>0</v>
      </c>
      <c r="O11573">
        <v>0</v>
      </c>
      <c r="P11573">
        <v>0</v>
      </c>
      <c r="Q11573">
        <v>0</v>
      </c>
    </row>
    <row r="11574" spans="1:17" x14ac:dyDescent="0.2">
      <c r="A11574" t="s">
        <v>29312</v>
      </c>
      <c r="B11574" t="s">
        <v>88</v>
      </c>
      <c r="C11574" t="s">
        <v>129</v>
      </c>
      <c r="D11574" t="s">
        <v>17736</v>
      </c>
      <c r="E11574" t="s">
        <v>81</v>
      </c>
      <c r="F11574" t="s">
        <v>4941</v>
      </c>
      <c r="G11574">
        <v>0</v>
      </c>
      <c r="H11574">
        <v>30</v>
      </c>
      <c r="I11574">
        <v>5</v>
      </c>
      <c r="J11574">
        <v>24</v>
      </c>
      <c r="K11574">
        <v>1</v>
      </c>
      <c r="L11574">
        <v>0</v>
      </c>
      <c r="M11574">
        <v>0</v>
      </c>
      <c r="N11574">
        <v>0</v>
      </c>
      <c r="O11574">
        <v>0</v>
      </c>
      <c r="P11574">
        <v>0</v>
      </c>
      <c r="Q11574">
        <v>0</v>
      </c>
    </row>
    <row r="11575" spans="1:17" x14ac:dyDescent="0.2">
      <c r="A11575" t="s">
        <v>29313</v>
      </c>
      <c r="B11575" t="s">
        <v>88</v>
      </c>
      <c r="C11575" t="s">
        <v>129</v>
      </c>
      <c r="D11575" t="s">
        <v>17736</v>
      </c>
      <c r="E11575" t="s">
        <v>81</v>
      </c>
      <c r="F11575" t="s">
        <v>4943</v>
      </c>
      <c r="G11575">
        <v>0</v>
      </c>
      <c r="H11575">
        <v>0</v>
      </c>
      <c r="I11575">
        <v>0</v>
      </c>
      <c r="J11575">
        <v>0</v>
      </c>
      <c r="K11575">
        <v>0</v>
      </c>
      <c r="L11575">
        <v>0</v>
      </c>
      <c r="M11575">
        <v>30</v>
      </c>
      <c r="N11575">
        <v>0</v>
      </c>
      <c r="O11575">
        <v>0</v>
      </c>
      <c r="P11575">
        <v>0</v>
      </c>
      <c r="Q11575">
        <v>0</v>
      </c>
    </row>
    <row r="11576" spans="1:17" x14ac:dyDescent="0.2">
      <c r="A11576" t="s">
        <v>29314</v>
      </c>
      <c r="B11576" t="s">
        <v>88</v>
      </c>
      <c r="C11576" t="s">
        <v>129</v>
      </c>
      <c r="D11576" t="s">
        <v>17736</v>
      </c>
      <c r="E11576" t="s">
        <v>81</v>
      </c>
      <c r="F11576" t="s">
        <v>4925</v>
      </c>
      <c r="G11576">
        <v>0</v>
      </c>
      <c r="H11576">
        <v>0</v>
      </c>
      <c r="I11576">
        <v>0</v>
      </c>
      <c r="J11576">
        <v>0</v>
      </c>
      <c r="K11576">
        <v>0</v>
      </c>
      <c r="L11576">
        <v>0</v>
      </c>
      <c r="M11576">
        <v>0</v>
      </c>
      <c r="N11576">
        <v>30</v>
      </c>
      <c r="O11576">
        <v>30</v>
      </c>
      <c r="P11576">
        <v>0</v>
      </c>
      <c r="Q11576">
        <v>0</v>
      </c>
    </row>
    <row r="11577" spans="1:17" x14ac:dyDescent="0.2">
      <c r="A11577" t="s">
        <v>29315</v>
      </c>
      <c r="B11577" t="s">
        <v>88</v>
      </c>
      <c r="C11577" t="s">
        <v>129</v>
      </c>
      <c r="D11577" t="s">
        <v>17736</v>
      </c>
      <c r="E11577" t="s">
        <v>81</v>
      </c>
      <c r="F11577" t="s">
        <v>4927</v>
      </c>
      <c r="G11577">
        <v>0</v>
      </c>
      <c r="H11577">
        <v>0</v>
      </c>
      <c r="I11577">
        <v>0</v>
      </c>
      <c r="J11577">
        <v>0</v>
      </c>
      <c r="K11577">
        <v>0</v>
      </c>
      <c r="L11577">
        <v>0</v>
      </c>
      <c r="M11577">
        <v>0</v>
      </c>
      <c r="N11577">
        <v>29</v>
      </c>
      <c r="O11577">
        <v>29</v>
      </c>
      <c r="P11577">
        <v>0</v>
      </c>
      <c r="Q11577">
        <v>0</v>
      </c>
    </row>
    <row r="11578" spans="1:17" x14ac:dyDescent="0.2">
      <c r="A11578" t="s">
        <v>29316</v>
      </c>
      <c r="B11578" t="s">
        <v>86</v>
      </c>
      <c r="C11578" t="s">
        <v>206</v>
      </c>
      <c r="D11578" t="s">
        <v>17736</v>
      </c>
      <c r="E11578" t="s">
        <v>81</v>
      </c>
      <c r="F11578" t="s">
        <v>4935</v>
      </c>
      <c r="G11578">
        <v>0</v>
      </c>
      <c r="H11578">
        <v>31</v>
      </c>
      <c r="I11578">
        <v>4</v>
      </c>
      <c r="J11578">
        <v>22</v>
      </c>
      <c r="K11578">
        <v>3</v>
      </c>
      <c r="L11578">
        <v>2</v>
      </c>
      <c r="M11578">
        <v>0</v>
      </c>
      <c r="N11578">
        <v>0</v>
      </c>
      <c r="O11578">
        <v>0</v>
      </c>
      <c r="P11578">
        <v>0</v>
      </c>
      <c r="Q11578">
        <v>0</v>
      </c>
    </row>
    <row r="11579" spans="1:17" x14ac:dyDescent="0.2">
      <c r="A11579" t="s">
        <v>29317</v>
      </c>
      <c r="B11579" t="s">
        <v>86</v>
      </c>
      <c r="C11579" t="s">
        <v>206</v>
      </c>
      <c r="D11579" t="s">
        <v>17736</v>
      </c>
      <c r="E11579" t="s">
        <v>81</v>
      </c>
      <c r="F11579" t="s">
        <v>4937</v>
      </c>
      <c r="G11579">
        <v>0</v>
      </c>
      <c r="H11579">
        <v>31</v>
      </c>
      <c r="I11579">
        <v>4</v>
      </c>
      <c r="J11579">
        <v>22</v>
      </c>
      <c r="K11579">
        <v>3</v>
      </c>
      <c r="L11579">
        <v>2</v>
      </c>
      <c r="M11579">
        <v>0</v>
      </c>
      <c r="N11579">
        <v>0</v>
      </c>
      <c r="O11579">
        <v>0</v>
      </c>
      <c r="P11579">
        <v>0</v>
      </c>
      <c r="Q11579">
        <v>0</v>
      </c>
    </row>
    <row r="11580" spans="1:17" x14ac:dyDescent="0.2">
      <c r="A11580" t="s">
        <v>29318</v>
      </c>
      <c r="B11580" t="s">
        <v>86</v>
      </c>
      <c r="C11580" t="s">
        <v>206</v>
      </c>
      <c r="D11580" t="s">
        <v>17736</v>
      </c>
      <c r="E11580" t="s">
        <v>81</v>
      </c>
      <c r="F11580" t="s">
        <v>4939</v>
      </c>
      <c r="G11580">
        <v>0</v>
      </c>
      <c r="H11580">
        <v>0</v>
      </c>
      <c r="I11580">
        <v>0</v>
      </c>
      <c r="J11580">
        <v>0</v>
      </c>
      <c r="K11580">
        <v>0</v>
      </c>
      <c r="L11580">
        <v>0</v>
      </c>
      <c r="M11580">
        <v>31</v>
      </c>
      <c r="N11580">
        <v>0</v>
      </c>
      <c r="O11580">
        <v>0</v>
      </c>
      <c r="P11580">
        <v>0</v>
      </c>
      <c r="Q11580">
        <v>0</v>
      </c>
    </row>
    <row r="11581" spans="1:17" x14ac:dyDescent="0.2">
      <c r="A11581" t="s">
        <v>29319</v>
      </c>
      <c r="B11581" t="s">
        <v>86</v>
      </c>
      <c r="C11581" t="s">
        <v>206</v>
      </c>
      <c r="D11581" t="s">
        <v>17736</v>
      </c>
      <c r="E11581" t="s">
        <v>81</v>
      </c>
      <c r="F11581" t="s">
        <v>4941</v>
      </c>
      <c r="G11581">
        <v>0</v>
      </c>
      <c r="H11581">
        <v>31</v>
      </c>
      <c r="I11581">
        <v>4</v>
      </c>
      <c r="J11581">
        <v>23</v>
      </c>
      <c r="K11581">
        <v>3</v>
      </c>
      <c r="L11581">
        <v>1</v>
      </c>
      <c r="M11581">
        <v>0</v>
      </c>
      <c r="N11581">
        <v>0</v>
      </c>
      <c r="O11581">
        <v>0</v>
      </c>
      <c r="P11581">
        <v>0</v>
      </c>
      <c r="Q11581">
        <v>0</v>
      </c>
    </row>
    <row r="11582" spans="1:17" x14ac:dyDescent="0.2">
      <c r="A11582" t="s">
        <v>29320</v>
      </c>
      <c r="B11582" t="s">
        <v>86</v>
      </c>
      <c r="C11582" t="s">
        <v>206</v>
      </c>
      <c r="D11582" t="s">
        <v>17736</v>
      </c>
      <c r="E11582" t="s">
        <v>81</v>
      </c>
      <c r="F11582" t="s">
        <v>4943</v>
      </c>
      <c r="G11582">
        <v>0</v>
      </c>
      <c r="H11582">
        <v>0</v>
      </c>
      <c r="I11582">
        <v>0</v>
      </c>
      <c r="J11582">
        <v>0</v>
      </c>
      <c r="K11582">
        <v>0</v>
      </c>
      <c r="L11582">
        <v>0</v>
      </c>
      <c r="M11582">
        <v>31</v>
      </c>
      <c r="N11582">
        <v>0</v>
      </c>
      <c r="O11582">
        <v>0</v>
      </c>
      <c r="P11582">
        <v>0</v>
      </c>
      <c r="Q11582">
        <v>0</v>
      </c>
    </row>
    <row r="11583" spans="1:17" x14ac:dyDescent="0.2">
      <c r="A11583" t="s">
        <v>29321</v>
      </c>
      <c r="B11583" t="s">
        <v>86</v>
      </c>
      <c r="C11583" t="s">
        <v>206</v>
      </c>
      <c r="D11583" t="s">
        <v>17736</v>
      </c>
      <c r="E11583" t="s">
        <v>81</v>
      </c>
      <c r="F11583" t="s">
        <v>4925</v>
      </c>
      <c r="G11583">
        <v>0</v>
      </c>
      <c r="H11583">
        <v>0</v>
      </c>
      <c r="I11583">
        <v>0</v>
      </c>
      <c r="J11583">
        <v>0</v>
      </c>
      <c r="K11583">
        <v>0</v>
      </c>
      <c r="L11583">
        <v>0</v>
      </c>
      <c r="M11583">
        <v>0</v>
      </c>
      <c r="N11583">
        <v>22</v>
      </c>
      <c r="O11583">
        <v>21</v>
      </c>
      <c r="P11583">
        <v>1</v>
      </c>
      <c r="Q11583">
        <v>0</v>
      </c>
    </row>
    <row r="11584" spans="1:17" x14ac:dyDescent="0.2">
      <c r="A11584" t="s">
        <v>29322</v>
      </c>
      <c r="B11584" t="s">
        <v>86</v>
      </c>
      <c r="C11584" t="s">
        <v>206</v>
      </c>
      <c r="D11584" t="s">
        <v>17736</v>
      </c>
      <c r="E11584" t="s">
        <v>81</v>
      </c>
      <c r="F11584" t="s">
        <v>4927</v>
      </c>
      <c r="G11584">
        <v>0</v>
      </c>
      <c r="H11584">
        <v>0</v>
      </c>
      <c r="I11584">
        <v>0</v>
      </c>
      <c r="J11584">
        <v>0</v>
      </c>
      <c r="K11584">
        <v>0</v>
      </c>
      <c r="L11584">
        <v>0</v>
      </c>
      <c r="M11584">
        <v>0</v>
      </c>
      <c r="N11584">
        <v>16</v>
      </c>
      <c r="O11584">
        <v>15</v>
      </c>
      <c r="P11584">
        <v>1</v>
      </c>
      <c r="Q11584">
        <v>0</v>
      </c>
    </row>
    <row r="11585" spans="1:17" x14ac:dyDescent="0.2">
      <c r="A11585" t="s">
        <v>29323</v>
      </c>
      <c r="B11585" t="s">
        <v>86</v>
      </c>
      <c r="C11585" t="s">
        <v>206</v>
      </c>
      <c r="D11585" t="s">
        <v>17736</v>
      </c>
      <c r="E11585" t="s">
        <v>81</v>
      </c>
      <c r="F11585" t="s">
        <v>17734</v>
      </c>
      <c r="G11585">
        <v>31</v>
      </c>
      <c r="H11585">
        <v>0</v>
      </c>
      <c r="I11585">
        <v>0</v>
      </c>
      <c r="J11585">
        <v>0</v>
      </c>
      <c r="K11585">
        <v>0</v>
      </c>
      <c r="L11585">
        <v>0</v>
      </c>
      <c r="M11585">
        <v>0</v>
      </c>
      <c r="N11585">
        <v>0</v>
      </c>
      <c r="O11585">
        <v>0</v>
      </c>
      <c r="P11585">
        <v>0</v>
      </c>
      <c r="Q11585">
        <v>0</v>
      </c>
    </row>
    <row r="11586" spans="1:17" x14ac:dyDescent="0.2">
      <c r="A11586" t="s">
        <v>29324</v>
      </c>
      <c r="B11586" t="s">
        <v>86</v>
      </c>
      <c r="C11586" t="s">
        <v>206</v>
      </c>
      <c r="D11586" t="s">
        <v>17748</v>
      </c>
      <c r="E11586" t="s">
        <v>83</v>
      </c>
      <c r="F11586" t="s">
        <v>17749</v>
      </c>
      <c r="G11586">
        <v>0</v>
      </c>
      <c r="H11586">
        <v>0</v>
      </c>
      <c r="I11586">
        <v>0</v>
      </c>
      <c r="J11586">
        <v>0</v>
      </c>
      <c r="K11586">
        <v>0</v>
      </c>
      <c r="L11586">
        <v>0</v>
      </c>
      <c r="M11586">
        <v>0</v>
      </c>
      <c r="N11586">
        <v>1</v>
      </c>
      <c r="O11586">
        <v>0</v>
      </c>
      <c r="P11586">
        <v>1</v>
      </c>
      <c r="Q11586">
        <v>0</v>
      </c>
    </row>
    <row r="11587" spans="1:17" x14ac:dyDescent="0.2">
      <c r="A11587" t="s">
        <v>29325</v>
      </c>
      <c r="B11587" t="s">
        <v>86</v>
      </c>
      <c r="C11587" t="s">
        <v>206</v>
      </c>
      <c r="D11587" t="s">
        <v>17748</v>
      </c>
      <c r="E11587" t="s">
        <v>83</v>
      </c>
      <c r="F11587" t="s">
        <v>17734</v>
      </c>
      <c r="G11587">
        <v>1</v>
      </c>
      <c r="H11587">
        <v>0</v>
      </c>
      <c r="I11587">
        <v>0</v>
      </c>
      <c r="J11587">
        <v>0</v>
      </c>
      <c r="K11587">
        <v>0</v>
      </c>
      <c r="L11587">
        <v>0</v>
      </c>
      <c r="M11587">
        <v>0</v>
      </c>
      <c r="N11587">
        <v>0</v>
      </c>
      <c r="O11587">
        <v>0</v>
      </c>
      <c r="P11587">
        <v>0</v>
      </c>
      <c r="Q11587">
        <v>0</v>
      </c>
    </row>
    <row r="11588" spans="1:17" x14ac:dyDescent="0.2">
      <c r="A11588" t="s">
        <v>29326</v>
      </c>
      <c r="B11588" t="s">
        <v>86</v>
      </c>
      <c r="C11588" t="s">
        <v>206</v>
      </c>
      <c r="D11588" t="s">
        <v>17748</v>
      </c>
      <c r="E11588" t="s">
        <v>81</v>
      </c>
      <c r="F11588" t="s">
        <v>17749</v>
      </c>
      <c r="G11588">
        <v>0</v>
      </c>
      <c r="H11588">
        <v>0</v>
      </c>
      <c r="I11588">
        <v>0</v>
      </c>
      <c r="J11588">
        <v>0</v>
      </c>
      <c r="K11588">
        <v>0</v>
      </c>
      <c r="L11588">
        <v>0</v>
      </c>
      <c r="M11588">
        <v>0</v>
      </c>
      <c r="N11588">
        <v>2</v>
      </c>
      <c r="O11588">
        <v>2</v>
      </c>
      <c r="P11588">
        <v>0</v>
      </c>
      <c r="Q11588">
        <v>0</v>
      </c>
    </row>
    <row r="11589" spans="1:17" x14ac:dyDescent="0.2">
      <c r="A11589" t="s">
        <v>29327</v>
      </c>
      <c r="B11589" t="s">
        <v>86</v>
      </c>
      <c r="C11589" t="s">
        <v>206</v>
      </c>
      <c r="D11589" t="s">
        <v>17748</v>
      </c>
      <c r="E11589" t="s">
        <v>81</v>
      </c>
      <c r="F11589" t="s">
        <v>17734</v>
      </c>
      <c r="G11589">
        <v>2</v>
      </c>
      <c r="H11589">
        <v>0</v>
      </c>
      <c r="I11589">
        <v>0</v>
      </c>
      <c r="J11589">
        <v>0</v>
      </c>
      <c r="K11589">
        <v>0</v>
      </c>
      <c r="L11589">
        <v>0</v>
      </c>
      <c r="M11589">
        <v>0</v>
      </c>
      <c r="N11589">
        <v>0</v>
      </c>
      <c r="O11589">
        <v>0</v>
      </c>
      <c r="P11589">
        <v>0</v>
      </c>
      <c r="Q11589">
        <v>0</v>
      </c>
    </row>
    <row r="11590" spans="1:17" x14ac:dyDescent="0.2">
      <c r="A11590" t="s">
        <v>29328</v>
      </c>
      <c r="B11590" t="s">
        <v>86</v>
      </c>
      <c r="C11590" t="s">
        <v>206</v>
      </c>
      <c r="D11590" t="s">
        <v>17754</v>
      </c>
      <c r="E11590" t="s">
        <v>83</v>
      </c>
      <c r="F11590" t="s">
        <v>17734</v>
      </c>
      <c r="G11590">
        <v>1</v>
      </c>
      <c r="H11590">
        <v>0</v>
      </c>
      <c r="I11590">
        <v>0</v>
      </c>
      <c r="J11590">
        <v>0</v>
      </c>
      <c r="K11590">
        <v>0</v>
      </c>
      <c r="L11590">
        <v>0</v>
      </c>
      <c r="M11590">
        <v>0</v>
      </c>
      <c r="N11590">
        <v>0</v>
      </c>
      <c r="O11590">
        <v>0</v>
      </c>
      <c r="P11590">
        <v>0</v>
      </c>
      <c r="Q11590">
        <v>0</v>
      </c>
    </row>
    <row r="11591" spans="1:17" x14ac:dyDescent="0.2">
      <c r="A11591" t="s">
        <v>29329</v>
      </c>
      <c r="B11591" t="s">
        <v>86</v>
      </c>
      <c r="C11591" t="s">
        <v>206</v>
      </c>
      <c r="D11591" t="s">
        <v>17754</v>
      </c>
      <c r="E11591" t="s">
        <v>81</v>
      </c>
      <c r="F11591" t="s">
        <v>17734</v>
      </c>
      <c r="G11591">
        <v>3</v>
      </c>
      <c r="H11591">
        <v>0</v>
      </c>
      <c r="I11591">
        <v>0</v>
      </c>
      <c r="J11591">
        <v>0</v>
      </c>
      <c r="K11591">
        <v>0</v>
      </c>
      <c r="L11591">
        <v>0</v>
      </c>
      <c r="M11591">
        <v>0</v>
      </c>
      <c r="N11591">
        <v>0</v>
      </c>
      <c r="O11591">
        <v>0</v>
      </c>
      <c r="P11591">
        <v>0</v>
      </c>
      <c r="Q11591">
        <v>0</v>
      </c>
    </row>
    <row r="11592" spans="1:17" x14ac:dyDescent="0.2">
      <c r="A11592" t="s">
        <v>29330</v>
      </c>
      <c r="B11592" t="s">
        <v>86</v>
      </c>
      <c r="C11592" t="s">
        <v>207</v>
      </c>
      <c r="D11592" t="s">
        <v>17768</v>
      </c>
      <c r="E11592" t="s">
        <v>83</v>
      </c>
      <c r="F11592" t="s">
        <v>17734</v>
      </c>
      <c r="G11592">
        <v>2</v>
      </c>
      <c r="H11592">
        <v>0</v>
      </c>
      <c r="I11592">
        <v>0</v>
      </c>
      <c r="J11592">
        <v>0</v>
      </c>
      <c r="K11592">
        <v>0</v>
      </c>
      <c r="L11592">
        <v>0</v>
      </c>
      <c r="M11592">
        <v>0</v>
      </c>
      <c r="N11592">
        <v>0</v>
      </c>
      <c r="O11592">
        <v>0</v>
      </c>
      <c r="P11592">
        <v>0</v>
      </c>
      <c r="Q11592">
        <v>0</v>
      </c>
    </row>
    <row r="11593" spans="1:17" x14ac:dyDescent="0.2">
      <c r="A11593" t="s">
        <v>29331</v>
      </c>
      <c r="B11593" t="s">
        <v>86</v>
      </c>
      <c r="C11593" t="s">
        <v>207</v>
      </c>
      <c r="D11593" t="s">
        <v>17736</v>
      </c>
      <c r="E11593" t="s">
        <v>83</v>
      </c>
      <c r="F11593" t="s">
        <v>4929</v>
      </c>
      <c r="G11593">
        <v>0</v>
      </c>
      <c r="H11593">
        <v>12</v>
      </c>
      <c r="I11593">
        <v>0</v>
      </c>
      <c r="J11593">
        <v>10</v>
      </c>
      <c r="K11593">
        <v>1</v>
      </c>
      <c r="L11593">
        <v>1</v>
      </c>
      <c r="M11593">
        <v>0</v>
      </c>
      <c r="N11593">
        <v>0</v>
      </c>
      <c r="O11593">
        <v>0</v>
      </c>
      <c r="P11593">
        <v>0</v>
      </c>
      <c r="Q11593">
        <v>0</v>
      </c>
    </row>
    <row r="11594" spans="1:17" x14ac:dyDescent="0.2">
      <c r="A11594" t="s">
        <v>29332</v>
      </c>
      <c r="B11594" t="s">
        <v>86</v>
      </c>
      <c r="C11594" t="s">
        <v>207</v>
      </c>
      <c r="D11594" t="s">
        <v>17736</v>
      </c>
      <c r="E11594" t="s">
        <v>83</v>
      </c>
      <c r="F11594" t="s">
        <v>4931</v>
      </c>
      <c r="G11594">
        <v>0</v>
      </c>
      <c r="H11594">
        <v>12</v>
      </c>
      <c r="I11594">
        <v>0</v>
      </c>
      <c r="J11594">
        <v>9</v>
      </c>
      <c r="K11594">
        <v>2</v>
      </c>
      <c r="L11594">
        <v>1</v>
      </c>
      <c r="M11594">
        <v>0</v>
      </c>
      <c r="N11594">
        <v>0</v>
      </c>
      <c r="O11594">
        <v>0</v>
      </c>
      <c r="P11594">
        <v>0</v>
      </c>
      <c r="Q11594">
        <v>0</v>
      </c>
    </row>
    <row r="11595" spans="1:17" x14ac:dyDescent="0.2">
      <c r="A11595" t="s">
        <v>29333</v>
      </c>
      <c r="B11595" t="s">
        <v>86</v>
      </c>
      <c r="C11595" t="s">
        <v>207</v>
      </c>
      <c r="D11595" t="s">
        <v>17736</v>
      </c>
      <c r="E11595" t="s">
        <v>83</v>
      </c>
      <c r="F11595" t="s">
        <v>4933</v>
      </c>
      <c r="G11595">
        <v>0</v>
      </c>
      <c r="H11595">
        <v>0</v>
      </c>
      <c r="I11595">
        <v>0</v>
      </c>
      <c r="J11595">
        <v>0</v>
      </c>
      <c r="K11595">
        <v>0</v>
      </c>
      <c r="L11595">
        <v>0</v>
      </c>
      <c r="M11595">
        <v>12</v>
      </c>
      <c r="N11595">
        <v>0</v>
      </c>
      <c r="O11595">
        <v>0</v>
      </c>
      <c r="P11595">
        <v>0</v>
      </c>
      <c r="Q11595">
        <v>0</v>
      </c>
    </row>
    <row r="11596" spans="1:17" x14ac:dyDescent="0.2">
      <c r="A11596" t="s">
        <v>29334</v>
      </c>
      <c r="B11596" t="s">
        <v>86</v>
      </c>
      <c r="C11596" t="s">
        <v>207</v>
      </c>
      <c r="D11596" t="s">
        <v>17736</v>
      </c>
      <c r="E11596" t="s">
        <v>83</v>
      </c>
      <c r="F11596" t="s">
        <v>4935</v>
      </c>
      <c r="G11596">
        <v>0</v>
      </c>
      <c r="H11596">
        <v>12</v>
      </c>
      <c r="I11596">
        <v>0</v>
      </c>
      <c r="J11596">
        <v>9</v>
      </c>
      <c r="K11596">
        <v>2</v>
      </c>
      <c r="L11596">
        <v>1</v>
      </c>
      <c r="M11596">
        <v>0</v>
      </c>
      <c r="N11596">
        <v>0</v>
      </c>
      <c r="O11596">
        <v>0</v>
      </c>
      <c r="P11596">
        <v>0</v>
      </c>
      <c r="Q11596">
        <v>0</v>
      </c>
    </row>
    <row r="11597" spans="1:17" x14ac:dyDescent="0.2">
      <c r="A11597" t="s">
        <v>29335</v>
      </c>
      <c r="B11597" t="s">
        <v>86</v>
      </c>
      <c r="C11597" t="s">
        <v>207</v>
      </c>
      <c r="D11597" t="s">
        <v>17736</v>
      </c>
      <c r="E11597" t="s">
        <v>83</v>
      </c>
      <c r="F11597" t="s">
        <v>4937</v>
      </c>
      <c r="G11597">
        <v>0</v>
      </c>
      <c r="H11597">
        <v>12</v>
      </c>
      <c r="I11597">
        <v>0</v>
      </c>
      <c r="J11597">
        <v>9</v>
      </c>
      <c r="K11597">
        <v>2</v>
      </c>
      <c r="L11597">
        <v>1</v>
      </c>
      <c r="M11597">
        <v>0</v>
      </c>
      <c r="N11597">
        <v>0</v>
      </c>
      <c r="O11597">
        <v>0</v>
      </c>
      <c r="P11597">
        <v>0</v>
      </c>
      <c r="Q11597">
        <v>0</v>
      </c>
    </row>
    <row r="11598" spans="1:17" x14ac:dyDescent="0.2">
      <c r="A11598" t="s">
        <v>29336</v>
      </c>
      <c r="B11598" t="s">
        <v>86</v>
      </c>
      <c r="C11598" t="s">
        <v>207</v>
      </c>
      <c r="D11598" t="s">
        <v>17736</v>
      </c>
      <c r="E11598" t="s">
        <v>83</v>
      </c>
      <c r="F11598" t="s">
        <v>4939</v>
      </c>
      <c r="G11598">
        <v>0</v>
      </c>
      <c r="H11598">
        <v>0</v>
      </c>
      <c r="I11598">
        <v>0</v>
      </c>
      <c r="J11598">
        <v>0</v>
      </c>
      <c r="K11598">
        <v>0</v>
      </c>
      <c r="L11598">
        <v>0</v>
      </c>
      <c r="M11598">
        <v>12</v>
      </c>
      <c r="N11598">
        <v>0</v>
      </c>
      <c r="O11598">
        <v>0</v>
      </c>
      <c r="P11598">
        <v>0</v>
      </c>
      <c r="Q11598">
        <v>0</v>
      </c>
    </row>
    <row r="11599" spans="1:17" x14ac:dyDescent="0.2">
      <c r="A11599" t="s">
        <v>29337</v>
      </c>
      <c r="B11599" t="s">
        <v>86</v>
      </c>
      <c r="C11599" t="s">
        <v>207</v>
      </c>
      <c r="D11599" t="s">
        <v>17736</v>
      </c>
      <c r="E11599" t="s">
        <v>83</v>
      </c>
      <c r="F11599" t="s">
        <v>4941</v>
      </c>
      <c r="G11599">
        <v>0</v>
      </c>
      <c r="H11599">
        <v>12</v>
      </c>
      <c r="I11599">
        <v>0</v>
      </c>
      <c r="J11599">
        <v>10</v>
      </c>
      <c r="K11599">
        <v>1</v>
      </c>
      <c r="L11599">
        <v>1</v>
      </c>
      <c r="M11599">
        <v>0</v>
      </c>
      <c r="N11599">
        <v>0</v>
      </c>
      <c r="O11599">
        <v>0</v>
      </c>
      <c r="P11599">
        <v>0</v>
      </c>
      <c r="Q11599">
        <v>0</v>
      </c>
    </row>
    <row r="11600" spans="1:17" x14ac:dyDescent="0.2">
      <c r="A11600" t="s">
        <v>29338</v>
      </c>
      <c r="B11600" t="s">
        <v>86</v>
      </c>
      <c r="C11600" t="s">
        <v>207</v>
      </c>
      <c r="D11600" t="s">
        <v>17736</v>
      </c>
      <c r="E11600" t="s">
        <v>83</v>
      </c>
      <c r="F11600" t="s">
        <v>4943</v>
      </c>
      <c r="G11600">
        <v>0</v>
      </c>
      <c r="H11600">
        <v>0</v>
      </c>
      <c r="I11600">
        <v>0</v>
      </c>
      <c r="J11600">
        <v>0</v>
      </c>
      <c r="K11600">
        <v>0</v>
      </c>
      <c r="L11600">
        <v>0</v>
      </c>
      <c r="M11600">
        <v>12</v>
      </c>
      <c r="N11600">
        <v>0</v>
      </c>
      <c r="O11600">
        <v>0</v>
      </c>
      <c r="P11600">
        <v>0</v>
      </c>
      <c r="Q11600">
        <v>0</v>
      </c>
    </row>
    <row r="11601" spans="1:17" x14ac:dyDescent="0.2">
      <c r="A11601" t="s">
        <v>29339</v>
      </c>
      <c r="B11601" t="s">
        <v>86</v>
      </c>
      <c r="C11601" t="s">
        <v>207</v>
      </c>
      <c r="D11601" t="s">
        <v>17736</v>
      </c>
      <c r="E11601" t="s">
        <v>83</v>
      </c>
      <c r="F11601" t="s">
        <v>4925</v>
      </c>
      <c r="G11601">
        <v>0</v>
      </c>
      <c r="H11601">
        <v>0</v>
      </c>
      <c r="I11601">
        <v>0</v>
      </c>
      <c r="J11601">
        <v>0</v>
      </c>
      <c r="K11601">
        <v>0</v>
      </c>
      <c r="L11601">
        <v>0</v>
      </c>
      <c r="M11601">
        <v>0</v>
      </c>
      <c r="N11601">
        <v>12</v>
      </c>
      <c r="O11601">
        <v>11</v>
      </c>
      <c r="P11601">
        <v>1</v>
      </c>
      <c r="Q11601">
        <v>0</v>
      </c>
    </row>
    <row r="11602" spans="1:17" x14ac:dyDescent="0.2">
      <c r="A11602" t="s">
        <v>29340</v>
      </c>
      <c r="B11602" t="s">
        <v>86</v>
      </c>
      <c r="C11602" t="s">
        <v>207</v>
      </c>
      <c r="D11602" t="s">
        <v>17736</v>
      </c>
      <c r="E11602" t="s">
        <v>83</v>
      </c>
      <c r="F11602" t="s">
        <v>4927</v>
      </c>
      <c r="G11602">
        <v>0</v>
      </c>
      <c r="H11602">
        <v>0</v>
      </c>
      <c r="I11602">
        <v>0</v>
      </c>
      <c r="J11602">
        <v>0</v>
      </c>
      <c r="K11602">
        <v>0</v>
      </c>
      <c r="L11602">
        <v>0</v>
      </c>
      <c r="M11602">
        <v>0</v>
      </c>
      <c r="N11602">
        <v>11</v>
      </c>
      <c r="O11602">
        <v>10</v>
      </c>
      <c r="P11602">
        <v>1</v>
      </c>
      <c r="Q11602">
        <v>0</v>
      </c>
    </row>
    <row r="11603" spans="1:17" x14ac:dyDescent="0.2">
      <c r="A11603" t="s">
        <v>29341</v>
      </c>
      <c r="B11603" t="s">
        <v>86</v>
      </c>
      <c r="C11603" t="s">
        <v>207</v>
      </c>
      <c r="D11603" t="s">
        <v>17736</v>
      </c>
      <c r="E11603" t="s">
        <v>83</v>
      </c>
      <c r="F11603" t="s">
        <v>17734</v>
      </c>
      <c r="G11603">
        <v>12</v>
      </c>
      <c r="H11603">
        <v>0</v>
      </c>
      <c r="I11603">
        <v>0</v>
      </c>
      <c r="J11603">
        <v>0</v>
      </c>
      <c r="K11603">
        <v>0</v>
      </c>
      <c r="L11603">
        <v>0</v>
      </c>
      <c r="M11603">
        <v>0</v>
      </c>
      <c r="N11603">
        <v>0</v>
      </c>
      <c r="O11603">
        <v>0</v>
      </c>
      <c r="P11603">
        <v>0</v>
      </c>
      <c r="Q11603">
        <v>0</v>
      </c>
    </row>
    <row r="11604" spans="1:17" x14ac:dyDescent="0.2">
      <c r="A11604" t="s">
        <v>29342</v>
      </c>
      <c r="B11604" t="s">
        <v>86</v>
      </c>
      <c r="C11604" t="s">
        <v>207</v>
      </c>
      <c r="D11604" t="s">
        <v>17736</v>
      </c>
      <c r="E11604" t="s">
        <v>81</v>
      </c>
      <c r="F11604" t="s">
        <v>4929</v>
      </c>
      <c r="G11604">
        <v>0</v>
      </c>
      <c r="H11604">
        <v>9</v>
      </c>
      <c r="I11604">
        <v>1</v>
      </c>
      <c r="J11604">
        <v>7</v>
      </c>
      <c r="K11604">
        <v>1</v>
      </c>
      <c r="L11604">
        <v>0</v>
      </c>
      <c r="M11604">
        <v>0</v>
      </c>
      <c r="N11604">
        <v>0</v>
      </c>
      <c r="O11604">
        <v>0</v>
      </c>
      <c r="P11604">
        <v>0</v>
      </c>
      <c r="Q11604">
        <v>0</v>
      </c>
    </row>
    <row r="11605" spans="1:17" x14ac:dyDescent="0.2">
      <c r="A11605" t="s">
        <v>29343</v>
      </c>
      <c r="B11605" t="s">
        <v>86</v>
      </c>
      <c r="C11605" t="s">
        <v>207</v>
      </c>
      <c r="D11605" t="s">
        <v>17736</v>
      </c>
      <c r="E11605" t="s">
        <v>81</v>
      </c>
      <c r="F11605" t="s">
        <v>4931</v>
      </c>
      <c r="G11605">
        <v>0</v>
      </c>
      <c r="H11605">
        <v>9</v>
      </c>
      <c r="I11605">
        <v>0</v>
      </c>
      <c r="J11605">
        <v>6</v>
      </c>
      <c r="K11605">
        <v>2</v>
      </c>
      <c r="L11605">
        <v>1</v>
      </c>
      <c r="M11605">
        <v>0</v>
      </c>
      <c r="N11605">
        <v>0</v>
      </c>
      <c r="O11605">
        <v>0</v>
      </c>
      <c r="P11605">
        <v>0</v>
      </c>
      <c r="Q11605">
        <v>0</v>
      </c>
    </row>
    <row r="11606" spans="1:17" x14ac:dyDescent="0.2">
      <c r="A11606" t="s">
        <v>29344</v>
      </c>
      <c r="B11606" t="s">
        <v>86</v>
      </c>
      <c r="C11606" t="s">
        <v>207</v>
      </c>
      <c r="D11606" t="s">
        <v>17736</v>
      </c>
      <c r="E11606" t="s">
        <v>81</v>
      </c>
      <c r="F11606" t="s">
        <v>4933</v>
      </c>
      <c r="G11606">
        <v>0</v>
      </c>
      <c r="H11606">
        <v>0</v>
      </c>
      <c r="I11606">
        <v>0</v>
      </c>
      <c r="J11606">
        <v>0</v>
      </c>
      <c r="K11606">
        <v>0</v>
      </c>
      <c r="L11606">
        <v>0</v>
      </c>
      <c r="M11606">
        <v>9</v>
      </c>
      <c r="N11606">
        <v>0</v>
      </c>
      <c r="O11606">
        <v>0</v>
      </c>
      <c r="P11606">
        <v>0</v>
      </c>
      <c r="Q11606">
        <v>0</v>
      </c>
    </row>
    <row r="11607" spans="1:17" x14ac:dyDescent="0.2">
      <c r="A11607" t="s">
        <v>29345</v>
      </c>
      <c r="B11607" t="s">
        <v>91</v>
      </c>
      <c r="C11607" t="s">
        <v>169</v>
      </c>
      <c r="D11607" t="s">
        <v>17736</v>
      </c>
      <c r="E11607" t="s">
        <v>81</v>
      </c>
      <c r="F11607" t="s">
        <v>4927</v>
      </c>
      <c r="G11607">
        <v>0</v>
      </c>
      <c r="H11607">
        <v>0</v>
      </c>
      <c r="I11607">
        <v>0</v>
      </c>
      <c r="J11607">
        <v>0</v>
      </c>
      <c r="K11607">
        <v>0</v>
      </c>
      <c r="L11607">
        <v>0</v>
      </c>
      <c r="M11607">
        <v>0</v>
      </c>
      <c r="N11607">
        <v>0</v>
      </c>
      <c r="O11607">
        <v>0</v>
      </c>
      <c r="P11607">
        <v>0</v>
      </c>
      <c r="Q11607">
        <v>0</v>
      </c>
    </row>
    <row r="11608" spans="1:17" x14ac:dyDescent="0.2">
      <c r="A11608" t="s">
        <v>29346</v>
      </c>
      <c r="B11608" t="s">
        <v>91</v>
      </c>
      <c r="C11608" t="s">
        <v>169</v>
      </c>
      <c r="D11608" t="s">
        <v>17736</v>
      </c>
      <c r="E11608" t="s">
        <v>81</v>
      </c>
      <c r="F11608" t="s">
        <v>17734</v>
      </c>
      <c r="G11608">
        <v>1</v>
      </c>
      <c r="H11608">
        <v>0</v>
      </c>
      <c r="I11608">
        <v>0</v>
      </c>
      <c r="J11608">
        <v>0</v>
      </c>
      <c r="K11608">
        <v>0</v>
      </c>
      <c r="L11608">
        <v>0</v>
      </c>
      <c r="M11608">
        <v>0</v>
      </c>
      <c r="N11608">
        <v>0</v>
      </c>
      <c r="O11608">
        <v>0</v>
      </c>
      <c r="P11608">
        <v>0</v>
      </c>
      <c r="Q11608">
        <v>0</v>
      </c>
    </row>
    <row r="11609" spans="1:17" x14ac:dyDescent="0.2">
      <c r="A11609" t="s">
        <v>29347</v>
      </c>
      <c r="B11609" t="s">
        <v>91</v>
      </c>
      <c r="C11609" t="s">
        <v>174</v>
      </c>
      <c r="D11609" t="s">
        <v>17736</v>
      </c>
      <c r="E11609" t="s">
        <v>81</v>
      </c>
      <c r="F11609" t="s">
        <v>4929</v>
      </c>
      <c r="G11609">
        <v>0</v>
      </c>
      <c r="H11609">
        <v>1</v>
      </c>
      <c r="I11609">
        <v>0</v>
      </c>
      <c r="J11609">
        <v>1</v>
      </c>
      <c r="K11609">
        <v>0</v>
      </c>
      <c r="L11609">
        <v>0</v>
      </c>
      <c r="M11609">
        <v>0</v>
      </c>
      <c r="N11609">
        <v>0</v>
      </c>
      <c r="O11609">
        <v>0</v>
      </c>
      <c r="P11609">
        <v>0</v>
      </c>
      <c r="Q11609">
        <v>0</v>
      </c>
    </row>
    <row r="11610" spans="1:17" x14ac:dyDescent="0.2">
      <c r="A11610" t="s">
        <v>29348</v>
      </c>
      <c r="B11610" t="s">
        <v>91</v>
      </c>
      <c r="C11610" t="s">
        <v>174</v>
      </c>
      <c r="D11610" t="s">
        <v>17736</v>
      </c>
      <c r="E11610" t="s">
        <v>81</v>
      </c>
      <c r="F11610" t="s">
        <v>4931</v>
      </c>
      <c r="G11610">
        <v>0</v>
      </c>
      <c r="H11610">
        <v>1</v>
      </c>
      <c r="I11610">
        <v>0</v>
      </c>
      <c r="J11610">
        <v>1</v>
      </c>
      <c r="K11610">
        <v>0</v>
      </c>
      <c r="L11610">
        <v>0</v>
      </c>
      <c r="M11610">
        <v>0</v>
      </c>
      <c r="N11610">
        <v>0</v>
      </c>
      <c r="O11610">
        <v>0</v>
      </c>
      <c r="P11610">
        <v>0</v>
      </c>
      <c r="Q11610">
        <v>0</v>
      </c>
    </row>
    <row r="11611" spans="1:17" x14ac:dyDescent="0.2">
      <c r="A11611" t="s">
        <v>29349</v>
      </c>
      <c r="B11611" t="s">
        <v>91</v>
      </c>
      <c r="C11611" t="s">
        <v>174</v>
      </c>
      <c r="D11611" t="s">
        <v>17736</v>
      </c>
      <c r="E11611" t="s">
        <v>81</v>
      </c>
      <c r="F11611" t="s">
        <v>4933</v>
      </c>
      <c r="G11611">
        <v>0</v>
      </c>
      <c r="H11611">
        <v>0</v>
      </c>
      <c r="I11611">
        <v>0</v>
      </c>
      <c r="J11611">
        <v>0</v>
      </c>
      <c r="K11611">
        <v>0</v>
      </c>
      <c r="L11611">
        <v>0</v>
      </c>
      <c r="M11611">
        <v>1</v>
      </c>
      <c r="N11611">
        <v>0</v>
      </c>
      <c r="O11611">
        <v>0</v>
      </c>
      <c r="P11611">
        <v>0</v>
      </c>
      <c r="Q11611">
        <v>0</v>
      </c>
    </row>
    <row r="11612" spans="1:17" x14ac:dyDescent="0.2">
      <c r="A11612" t="s">
        <v>29350</v>
      </c>
      <c r="B11612" t="s">
        <v>91</v>
      </c>
      <c r="C11612" t="s">
        <v>174</v>
      </c>
      <c r="D11612" t="s">
        <v>17736</v>
      </c>
      <c r="E11612" t="s">
        <v>81</v>
      </c>
      <c r="F11612" t="s">
        <v>4935</v>
      </c>
      <c r="G11612">
        <v>0</v>
      </c>
      <c r="H11612">
        <v>1</v>
      </c>
      <c r="I11612">
        <v>0</v>
      </c>
      <c r="J11612">
        <v>1</v>
      </c>
      <c r="K11612">
        <v>0</v>
      </c>
      <c r="L11612">
        <v>0</v>
      </c>
      <c r="M11612">
        <v>0</v>
      </c>
      <c r="N11612">
        <v>0</v>
      </c>
      <c r="O11612">
        <v>0</v>
      </c>
      <c r="P11612">
        <v>0</v>
      </c>
      <c r="Q11612">
        <v>0</v>
      </c>
    </row>
    <row r="11613" spans="1:17" x14ac:dyDescent="0.2">
      <c r="A11613" t="s">
        <v>29351</v>
      </c>
      <c r="B11613" t="s">
        <v>91</v>
      </c>
      <c r="C11613" t="s">
        <v>174</v>
      </c>
      <c r="D11613" t="s">
        <v>17736</v>
      </c>
      <c r="E11613" t="s">
        <v>81</v>
      </c>
      <c r="F11613" t="s">
        <v>4937</v>
      </c>
      <c r="G11613">
        <v>0</v>
      </c>
      <c r="H11613">
        <v>1</v>
      </c>
      <c r="I11613">
        <v>0</v>
      </c>
      <c r="J11613">
        <v>1</v>
      </c>
      <c r="K11613">
        <v>0</v>
      </c>
      <c r="L11613">
        <v>0</v>
      </c>
      <c r="M11613">
        <v>0</v>
      </c>
      <c r="N11613">
        <v>0</v>
      </c>
      <c r="O11613">
        <v>0</v>
      </c>
      <c r="P11613">
        <v>0</v>
      </c>
      <c r="Q11613">
        <v>0</v>
      </c>
    </row>
    <row r="11614" spans="1:17" x14ac:dyDescent="0.2">
      <c r="A11614" t="s">
        <v>29352</v>
      </c>
      <c r="B11614" t="s">
        <v>91</v>
      </c>
      <c r="C11614" t="s">
        <v>174</v>
      </c>
      <c r="D11614" t="s">
        <v>17736</v>
      </c>
      <c r="E11614" t="s">
        <v>81</v>
      </c>
      <c r="F11614" t="s">
        <v>4939</v>
      </c>
      <c r="G11614">
        <v>0</v>
      </c>
      <c r="H11614">
        <v>0</v>
      </c>
      <c r="I11614">
        <v>0</v>
      </c>
      <c r="J11614">
        <v>0</v>
      </c>
      <c r="K11614">
        <v>0</v>
      </c>
      <c r="L11614">
        <v>0</v>
      </c>
      <c r="M11614">
        <v>1</v>
      </c>
      <c r="N11614">
        <v>0</v>
      </c>
      <c r="O11614">
        <v>0</v>
      </c>
      <c r="P11614">
        <v>0</v>
      </c>
      <c r="Q11614">
        <v>0</v>
      </c>
    </row>
    <row r="11615" spans="1:17" x14ac:dyDescent="0.2">
      <c r="A11615" t="s">
        <v>29353</v>
      </c>
      <c r="B11615" t="s">
        <v>91</v>
      </c>
      <c r="C11615" t="s">
        <v>174</v>
      </c>
      <c r="D11615" t="s">
        <v>17736</v>
      </c>
      <c r="E11615" t="s">
        <v>81</v>
      </c>
      <c r="F11615" t="s">
        <v>4941</v>
      </c>
      <c r="G11615">
        <v>0</v>
      </c>
      <c r="H11615">
        <v>1</v>
      </c>
      <c r="I11615">
        <v>0</v>
      </c>
      <c r="J11615">
        <v>1</v>
      </c>
      <c r="K11615">
        <v>0</v>
      </c>
      <c r="L11615">
        <v>0</v>
      </c>
      <c r="M11615">
        <v>0</v>
      </c>
      <c r="N11615">
        <v>0</v>
      </c>
      <c r="O11615">
        <v>0</v>
      </c>
      <c r="P11615">
        <v>0</v>
      </c>
      <c r="Q11615">
        <v>0</v>
      </c>
    </row>
    <row r="11616" spans="1:17" x14ac:dyDescent="0.2">
      <c r="A11616" t="s">
        <v>29354</v>
      </c>
      <c r="B11616" t="s">
        <v>91</v>
      </c>
      <c r="C11616" t="s">
        <v>174</v>
      </c>
      <c r="D11616" t="s">
        <v>17736</v>
      </c>
      <c r="E11616" t="s">
        <v>81</v>
      </c>
      <c r="F11616" t="s">
        <v>4943</v>
      </c>
      <c r="G11616">
        <v>0</v>
      </c>
      <c r="H11616">
        <v>0</v>
      </c>
      <c r="I11616">
        <v>0</v>
      </c>
      <c r="J11616">
        <v>0</v>
      </c>
      <c r="K11616">
        <v>0</v>
      </c>
      <c r="L11616">
        <v>0</v>
      </c>
      <c r="M11616">
        <v>1</v>
      </c>
      <c r="N11616">
        <v>0</v>
      </c>
      <c r="O11616">
        <v>0</v>
      </c>
      <c r="P11616">
        <v>0</v>
      </c>
      <c r="Q11616">
        <v>0</v>
      </c>
    </row>
    <row r="11617" spans="1:17" x14ac:dyDescent="0.2">
      <c r="A11617" t="s">
        <v>29355</v>
      </c>
      <c r="B11617" t="s">
        <v>91</v>
      </c>
      <c r="C11617" t="s">
        <v>174</v>
      </c>
      <c r="D11617" t="s">
        <v>17736</v>
      </c>
      <c r="E11617" t="s">
        <v>81</v>
      </c>
      <c r="F11617" t="s">
        <v>4925</v>
      </c>
      <c r="G11617">
        <v>0</v>
      </c>
      <c r="H11617">
        <v>0</v>
      </c>
      <c r="I11617">
        <v>0</v>
      </c>
      <c r="J11617">
        <v>0</v>
      </c>
      <c r="K11617">
        <v>0</v>
      </c>
      <c r="L11617">
        <v>0</v>
      </c>
      <c r="M11617">
        <v>0</v>
      </c>
      <c r="N11617">
        <v>1</v>
      </c>
      <c r="O11617">
        <v>1</v>
      </c>
      <c r="P11617">
        <v>0</v>
      </c>
      <c r="Q11617">
        <v>0</v>
      </c>
    </row>
    <row r="11618" spans="1:17" x14ac:dyDescent="0.2">
      <c r="A11618" t="s">
        <v>29356</v>
      </c>
      <c r="B11618" t="s">
        <v>91</v>
      </c>
      <c r="C11618" t="s">
        <v>174</v>
      </c>
      <c r="D11618" t="s">
        <v>17736</v>
      </c>
      <c r="E11618" t="s">
        <v>81</v>
      </c>
      <c r="F11618" t="s">
        <v>4927</v>
      </c>
      <c r="G11618">
        <v>0</v>
      </c>
      <c r="H11618">
        <v>0</v>
      </c>
      <c r="I11618">
        <v>0</v>
      </c>
      <c r="J11618">
        <v>0</v>
      </c>
      <c r="K11618">
        <v>0</v>
      </c>
      <c r="L11618">
        <v>0</v>
      </c>
      <c r="M11618">
        <v>0</v>
      </c>
      <c r="N11618">
        <v>1</v>
      </c>
      <c r="O11618">
        <v>1</v>
      </c>
      <c r="P11618">
        <v>0</v>
      </c>
      <c r="Q11618">
        <v>0</v>
      </c>
    </row>
    <row r="11619" spans="1:17" x14ac:dyDescent="0.2">
      <c r="A11619" t="s">
        <v>29357</v>
      </c>
      <c r="B11619" t="s">
        <v>91</v>
      </c>
      <c r="C11619" t="s">
        <v>174</v>
      </c>
      <c r="D11619" t="s">
        <v>17736</v>
      </c>
      <c r="E11619" t="s">
        <v>81</v>
      </c>
      <c r="F11619" t="s">
        <v>17734</v>
      </c>
      <c r="G11619">
        <v>1</v>
      </c>
      <c r="H11619">
        <v>0</v>
      </c>
      <c r="I11619">
        <v>0</v>
      </c>
      <c r="J11619">
        <v>0</v>
      </c>
      <c r="K11619">
        <v>0</v>
      </c>
      <c r="L11619">
        <v>0</v>
      </c>
      <c r="M11619">
        <v>0</v>
      </c>
      <c r="N11619">
        <v>0</v>
      </c>
      <c r="O11619">
        <v>0</v>
      </c>
      <c r="P11619">
        <v>0</v>
      </c>
      <c r="Q11619">
        <v>0</v>
      </c>
    </row>
    <row r="11620" spans="1:17" x14ac:dyDescent="0.2">
      <c r="A11620" t="s">
        <v>29358</v>
      </c>
      <c r="B11620" t="s">
        <v>91</v>
      </c>
      <c r="C11620" t="s">
        <v>179</v>
      </c>
      <c r="D11620" t="s">
        <v>17736</v>
      </c>
      <c r="E11620" t="s">
        <v>83</v>
      </c>
      <c r="F11620" t="s">
        <v>4929</v>
      </c>
      <c r="G11620">
        <v>0</v>
      </c>
      <c r="H11620">
        <v>1</v>
      </c>
      <c r="I11620">
        <v>0</v>
      </c>
      <c r="J11620">
        <v>0</v>
      </c>
      <c r="K11620">
        <v>0</v>
      </c>
      <c r="L11620">
        <v>1</v>
      </c>
      <c r="M11620">
        <v>0</v>
      </c>
      <c r="N11620">
        <v>0</v>
      </c>
      <c r="O11620">
        <v>0</v>
      </c>
      <c r="P11620">
        <v>0</v>
      </c>
      <c r="Q11620">
        <v>0</v>
      </c>
    </row>
    <row r="11621" spans="1:17" x14ac:dyDescent="0.2">
      <c r="A11621" t="s">
        <v>29359</v>
      </c>
      <c r="B11621" t="s">
        <v>91</v>
      </c>
      <c r="C11621" t="s">
        <v>179</v>
      </c>
      <c r="D11621" t="s">
        <v>17736</v>
      </c>
      <c r="E11621" t="s">
        <v>83</v>
      </c>
      <c r="F11621" t="s">
        <v>4931</v>
      </c>
      <c r="G11621">
        <v>0</v>
      </c>
      <c r="H11621">
        <v>1</v>
      </c>
      <c r="I11621">
        <v>0</v>
      </c>
      <c r="J11621">
        <v>0</v>
      </c>
      <c r="K11621">
        <v>0</v>
      </c>
      <c r="L11621">
        <v>1</v>
      </c>
      <c r="M11621">
        <v>0</v>
      </c>
      <c r="N11621">
        <v>0</v>
      </c>
      <c r="O11621">
        <v>0</v>
      </c>
      <c r="P11621">
        <v>0</v>
      </c>
      <c r="Q11621">
        <v>0</v>
      </c>
    </row>
    <row r="11622" spans="1:17" x14ac:dyDescent="0.2">
      <c r="A11622" t="s">
        <v>29360</v>
      </c>
      <c r="B11622" t="s">
        <v>91</v>
      </c>
      <c r="C11622" t="s">
        <v>179</v>
      </c>
      <c r="D11622" t="s">
        <v>17736</v>
      </c>
      <c r="E11622" t="s">
        <v>83</v>
      </c>
      <c r="F11622" t="s">
        <v>4933</v>
      </c>
      <c r="G11622">
        <v>0</v>
      </c>
      <c r="H11622">
        <v>0</v>
      </c>
      <c r="I11622">
        <v>0</v>
      </c>
      <c r="J11622">
        <v>0</v>
      </c>
      <c r="K11622">
        <v>0</v>
      </c>
      <c r="L11622">
        <v>0</v>
      </c>
      <c r="M11622">
        <v>1</v>
      </c>
      <c r="N11622">
        <v>0</v>
      </c>
      <c r="O11622">
        <v>0</v>
      </c>
      <c r="P11622">
        <v>0</v>
      </c>
      <c r="Q11622">
        <v>0</v>
      </c>
    </row>
    <row r="11623" spans="1:17" x14ac:dyDescent="0.2">
      <c r="A11623" t="s">
        <v>29361</v>
      </c>
      <c r="B11623" t="s">
        <v>91</v>
      </c>
      <c r="C11623" t="s">
        <v>179</v>
      </c>
      <c r="D11623" t="s">
        <v>17736</v>
      </c>
      <c r="E11623" t="s">
        <v>83</v>
      </c>
      <c r="F11623" t="s">
        <v>4935</v>
      </c>
      <c r="G11623">
        <v>0</v>
      </c>
      <c r="H11623">
        <v>1</v>
      </c>
      <c r="I11623">
        <v>0</v>
      </c>
      <c r="J11623">
        <v>0</v>
      </c>
      <c r="K11623">
        <v>0</v>
      </c>
      <c r="L11623">
        <v>1</v>
      </c>
      <c r="M11623">
        <v>0</v>
      </c>
      <c r="N11623">
        <v>0</v>
      </c>
      <c r="O11623">
        <v>0</v>
      </c>
      <c r="P11623">
        <v>0</v>
      </c>
      <c r="Q11623">
        <v>0</v>
      </c>
    </row>
    <row r="11624" spans="1:17" x14ac:dyDescent="0.2">
      <c r="A11624" t="s">
        <v>29362</v>
      </c>
      <c r="B11624" t="s">
        <v>91</v>
      </c>
      <c r="C11624" t="s">
        <v>179</v>
      </c>
      <c r="D11624" t="s">
        <v>17736</v>
      </c>
      <c r="E11624" t="s">
        <v>83</v>
      </c>
      <c r="F11624" t="s">
        <v>4937</v>
      </c>
      <c r="G11624">
        <v>0</v>
      </c>
      <c r="H11624">
        <v>1</v>
      </c>
      <c r="I11624">
        <v>0</v>
      </c>
      <c r="J11624">
        <v>0</v>
      </c>
      <c r="K11624">
        <v>0</v>
      </c>
      <c r="L11624">
        <v>1</v>
      </c>
      <c r="M11624">
        <v>0</v>
      </c>
      <c r="N11624">
        <v>0</v>
      </c>
      <c r="O11624">
        <v>0</v>
      </c>
      <c r="P11624">
        <v>0</v>
      </c>
      <c r="Q11624">
        <v>0</v>
      </c>
    </row>
    <row r="11625" spans="1:17" x14ac:dyDescent="0.2">
      <c r="A11625" t="s">
        <v>29363</v>
      </c>
      <c r="B11625" t="s">
        <v>91</v>
      </c>
      <c r="C11625" t="s">
        <v>179</v>
      </c>
      <c r="D11625" t="s">
        <v>17736</v>
      </c>
      <c r="E11625" t="s">
        <v>83</v>
      </c>
      <c r="F11625" t="s">
        <v>4939</v>
      </c>
      <c r="G11625">
        <v>0</v>
      </c>
      <c r="H11625">
        <v>0</v>
      </c>
      <c r="I11625">
        <v>0</v>
      </c>
      <c r="J11625">
        <v>0</v>
      </c>
      <c r="K11625">
        <v>0</v>
      </c>
      <c r="L11625">
        <v>0</v>
      </c>
      <c r="M11625">
        <v>1</v>
      </c>
      <c r="N11625">
        <v>0</v>
      </c>
      <c r="O11625">
        <v>0</v>
      </c>
      <c r="P11625">
        <v>0</v>
      </c>
      <c r="Q11625">
        <v>0</v>
      </c>
    </row>
    <row r="11626" spans="1:17" x14ac:dyDescent="0.2">
      <c r="A11626" t="s">
        <v>29364</v>
      </c>
      <c r="B11626" t="s">
        <v>91</v>
      </c>
      <c r="C11626" t="s">
        <v>179</v>
      </c>
      <c r="D11626" t="s">
        <v>17736</v>
      </c>
      <c r="E11626" t="s">
        <v>83</v>
      </c>
      <c r="F11626" t="s">
        <v>4941</v>
      </c>
      <c r="G11626">
        <v>0</v>
      </c>
      <c r="H11626">
        <v>1</v>
      </c>
      <c r="I11626">
        <v>0</v>
      </c>
      <c r="J11626">
        <v>0</v>
      </c>
      <c r="K11626">
        <v>0</v>
      </c>
      <c r="L11626">
        <v>1</v>
      </c>
      <c r="M11626">
        <v>0</v>
      </c>
      <c r="N11626">
        <v>0</v>
      </c>
      <c r="O11626">
        <v>0</v>
      </c>
      <c r="P11626">
        <v>0</v>
      </c>
      <c r="Q11626">
        <v>0</v>
      </c>
    </row>
    <row r="11627" spans="1:17" x14ac:dyDescent="0.2">
      <c r="A11627" t="s">
        <v>29365</v>
      </c>
      <c r="B11627" t="s">
        <v>91</v>
      </c>
      <c r="C11627" t="s">
        <v>179</v>
      </c>
      <c r="D11627" t="s">
        <v>17736</v>
      </c>
      <c r="E11627" t="s">
        <v>83</v>
      </c>
      <c r="F11627" t="s">
        <v>4943</v>
      </c>
      <c r="G11627">
        <v>0</v>
      </c>
      <c r="H11627">
        <v>0</v>
      </c>
      <c r="I11627">
        <v>0</v>
      </c>
      <c r="J11627">
        <v>0</v>
      </c>
      <c r="K11627">
        <v>0</v>
      </c>
      <c r="L11627">
        <v>0</v>
      </c>
      <c r="M11627">
        <v>1</v>
      </c>
      <c r="N11627">
        <v>0</v>
      </c>
      <c r="O11627">
        <v>0</v>
      </c>
      <c r="P11627">
        <v>0</v>
      </c>
      <c r="Q11627">
        <v>0</v>
      </c>
    </row>
    <row r="11628" spans="1:17" x14ac:dyDescent="0.2">
      <c r="A11628" t="s">
        <v>29366</v>
      </c>
      <c r="B11628" t="s">
        <v>91</v>
      </c>
      <c r="C11628" t="s">
        <v>179</v>
      </c>
      <c r="D11628" t="s">
        <v>17736</v>
      </c>
      <c r="E11628" t="s">
        <v>83</v>
      </c>
      <c r="F11628" t="s">
        <v>4925</v>
      </c>
      <c r="G11628">
        <v>0</v>
      </c>
      <c r="H11628">
        <v>0</v>
      </c>
      <c r="I11628">
        <v>0</v>
      </c>
      <c r="J11628">
        <v>0</v>
      </c>
      <c r="K11628">
        <v>0</v>
      </c>
      <c r="L11628">
        <v>0</v>
      </c>
      <c r="M11628">
        <v>0</v>
      </c>
      <c r="N11628">
        <v>1</v>
      </c>
      <c r="O11628">
        <v>0</v>
      </c>
      <c r="P11628">
        <v>1</v>
      </c>
      <c r="Q11628">
        <v>0</v>
      </c>
    </row>
    <row r="11629" spans="1:17" x14ac:dyDescent="0.2">
      <c r="A11629" t="s">
        <v>29367</v>
      </c>
      <c r="B11629" t="s">
        <v>91</v>
      </c>
      <c r="C11629" t="s">
        <v>179</v>
      </c>
      <c r="D11629" t="s">
        <v>17736</v>
      </c>
      <c r="E11629" t="s">
        <v>83</v>
      </c>
      <c r="F11629" t="s">
        <v>4927</v>
      </c>
      <c r="G11629">
        <v>0</v>
      </c>
      <c r="H11629">
        <v>0</v>
      </c>
      <c r="I11629">
        <v>0</v>
      </c>
      <c r="J11629">
        <v>0</v>
      </c>
      <c r="K11629">
        <v>0</v>
      </c>
      <c r="L11629">
        <v>0</v>
      </c>
      <c r="M11629">
        <v>0</v>
      </c>
      <c r="N11629">
        <v>1</v>
      </c>
      <c r="O11629">
        <v>0</v>
      </c>
      <c r="P11629">
        <v>1</v>
      </c>
      <c r="Q11629">
        <v>0</v>
      </c>
    </row>
    <row r="11630" spans="1:17" x14ac:dyDescent="0.2">
      <c r="A11630" t="s">
        <v>29368</v>
      </c>
      <c r="B11630" t="s">
        <v>91</v>
      </c>
      <c r="C11630" t="s">
        <v>179</v>
      </c>
      <c r="D11630" t="s">
        <v>17736</v>
      </c>
      <c r="E11630" t="s">
        <v>83</v>
      </c>
      <c r="F11630" t="s">
        <v>17734</v>
      </c>
      <c r="G11630">
        <v>1</v>
      </c>
      <c r="H11630">
        <v>0</v>
      </c>
      <c r="I11630">
        <v>0</v>
      </c>
      <c r="J11630">
        <v>0</v>
      </c>
      <c r="K11630">
        <v>0</v>
      </c>
      <c r="L11630">
        <v>0</v>
      </c>
      <c r="M11630">
        <v>0</v>
      </c>
      <c r="N11630">
        <v>0</v>
      </c>
      <c r="O11630">
        <v>0</v>
      </c>
      <c r="P11630">
        <v>0</v>
      </c>
      <c r="Q11630">
        <v>0</v>
      </c>
    </row>
    <row r="11631" spans="1:17" x14ac:dyDescent="0.2">
      <c r="A11631" t="s">
        <v>29369</v>
      </c>
      <c r="B11631" t="s">
        <v>91</v>
      </c>
      <c r="C11631" t="s">
        <v>179</v>
      </c>
      <c r="D11631" t="s">
        <v>17736</v>
      </c>
      <c r="E11631" t="s">
        <v>81</v>
      </c>
      <c r="F11631" t="s">
        <v>4929</v>
      </c>
      <c r="G11631">
        <v>0</v>
      </c>
      <c r="H11631">
        <v>1</v>
      </c>
      <c r="I11631">
        <v>0</v>
      </c>
      <c r="J11631">
        <v>1</v>
      </c>
      <c r="K11631">
        <v>0</v>
      </c>
      <c r="L11631">
        <v>0</v>
      </c>
      <c r="M11631">
        <v>0</v>
      </c>
      <c r="N11631">
        <v>0</v>
      </c>
      <c r="O11631">
        <v>0</v>
      </c>
      <c r="P11631">
        <v>0</v>
      </c>
      <c r="Q11631">
        <v>0</v>
      </c>
    </row>
    <row r="11632" spans="1:17" x14ac:dyDescent="0.2">
      <c r="A11632" t="s">
        <v>29370</v>
      </c>
      <c r="B11632" t="s">
        <v>91</v>
      </c>
      <c r="C11632" t="s">
        <v>179</v>
      </c>
      <c r="D11632" t="s">
        <v>17736</v>
      </c>
      <c r="E11632" t="s">
        <v>81</v>
      </c>
      <c r="F11632" t="s">
        <v>4931</v>
      </c>
      <c r="G11632">
        <v>0</v>
      </c>
      <c r="H11632">
        <v>1</v>
      </c>
      <c r="I11632">
        <v>0</v>
      </c>
      <c r="J11632">
        <v>1</v>
      </c>
      <c r="K11632">
        <v>0</v>
      </c>
      <c r="L11632">
        <v>0</v>
      </c>
      <c r="M11632">
        <v>0</v>
      </c>
      <c r="N11632">
        <v>0</v>
      </c>
      <c r="O11632">
        <v>0</v>
      </c>
      <c r="P11632">
        <v>0</v>
      </c>
      <c r="Q11632">
        <v>0</v>
      </c>
    </row>
    <row r="11633" spans="1:17" x14ac:dyDescent="0.2">
      <c r="A11633" t="s">
        <v>29371</v>
      </c>
      <c r="B11633" t="s">
        <v>91</v>
      </c>
      <c r="C11633" t="s">
        <v>179</v>
      </c>
      <c r="D11633" t="s">
        <v>17736</v>
      </c>
      <c r="E11633" t="s">
        <v>81</v>
      </c>
      <c r="F11633" t="s">
        <v>4933</v>
      </c>
      <c r="G11633">
        <v>0</v>
      </c>
      <c r="H11633">
        <v>0</v>
      </c>
      <c r="I11633">
        <v>0</v>
      </c>
      <c r="J11633">
        <v>0</v>
      </c>
      <c r="K11633">
        <v>0</v>
      </c>
      <c r="L11633">
        <v>0</v>
      </c>
      <c r="M11633">
        <v>1</v>
      </c>
      <c r="N11633">
        <v>0</v>
      </c>
      <c r="O11633">
        <v>0</v>
      </c>
      <c r="P11633">
        <v>0</v>
      </c>
      <c r="Q11633">
        <v>0</v>
      </c>
    </row>
    <row r="11634" spans="1:17" x14ac:dyDescent="0.2">
      <c r="A11634" t="s">
        <v>29372</v>
      </c>
      <c r="B11634" t="s">
        <v>91</v>
      </c>
      <c r="C11634" t="s">
        <v>179</v>
      </c>
      <c r="D11634" t="s">
        <v>17736</v>
      </c>
      <c r="E11634" t="s">
        <v>81</v>
      </c>
      <c r="F11634" t="s">
        <v>4935</v>
      </c>
      <c r="G11634">
        <v>0</v>
      </c>
      <c r="H11634">
        <v>1</v>
      </c>
      <c r="I11634">
        <v>0</v>
      </c>
      <c r="J11634">
        <v>1</v>
      </c>
      <c r="K11634">
        <v>0</v>
      </c>
      <c r="L11634">
        <v>0</v>
      </c>
      <c r="M11634">
        <v>0</v>
      </c>
      <c r="N11634">
        <v>0</v>
      </c>
      <c r="O11634">
        <v>0</v>
      </c>
      <c r="P11634">
        <v>0</v>
      </c>
      <c r="Q11634">
        <v>0</v>
      </c>
    </row>
    <row r="11635" spans="1:17" x14ac:dyDescent="0.2">
      <c r="A11635" t="s">
        <v>29373</v>
      </c>
      <c r="B11635" t="s">
        <v>89</v>
      </c>
      <c r="C11635" t="s">
        <v>157</v>
      </c>
      <c r="D11635" t="s">
        <v>17736</v>
      </c>
      <c r="E11635" t="s">
        <v>81</v>
      </c>
      <c r="F11635" t="s">
        <v>4935</v>
      </c>
      <c r="G11635">
        <v>0</v>
      </c>
      <c r="H11635">
        <v>18</v>
      </c>
      <c r="I11635">
        <v>1</v>
      </c>
      <c r="J11635">
        <v>11</v>
      </c>
      <c r="K11635">
        <v>2</v>
      </c>
      <c r="L11635">
        <v>4</v>
      </c>
      <c r="M11635">
        <v>0</v>
      </c>
      <c r="N11635">
        <v>0</v>
      </c>
      <c r="O11635">
        <v>0</v>
      </c>
      <c r="P11635">
        <v>0</v>
      </c>
      <c r="Q11635">
        <v>0</v>
      </c>
    </row>
    <row r="11636" spans="1:17" x14ac:dyDescent="0.2">
      <c r="A11636" t="s">
        <v>29374</v>
      </c>
      <c r="B11636" t="s">
        <v>89</v>
      </c>
      <c r="C11636" t="s">
        <v>157</v>
      </c>
      <c r="D11636" t="s">
        <v>17736</v>
      </c>
      <c r="E11636" t="s">
        <v>81</v>
      </c>
      <c r="F11636" t="s">
        <v>4937</v>
      </c>
      <c r="G11636">
        <v>0</v>
      </c>
      <c r="H11636">
        <v>18</v>
      </c>
      <c r="I11636">
        <v>1</v>
      </c>
      <c r="J11636">
        <v>11</v>
      </c>
      <c r="K11636">
        <v>2</v>
      </c>
      <c r="L11636">
        <v>4</v>
      </c>
      <c r="M11636">
        <v>0</v>
      </c>
      <c r="N11636">
        <v>0</v>
      </c>
      <c r="O11636">
        <v>0</v>
      </c>
      <c r="P11636">
        <v>0</v>
      </c>
      <c r="Q11636">
        <v>0</v>
      </c>
    </row>
    <row r="11637" spans="1:17" x14ac:dyDescent="0.2">
      <c r="A11637" t="s">
        <v>29375</v>
      </c>
      <c r="B11637" t="s">
        <v>89</v>
      </c>
      <c r="C11637" t="s">
        <v>157</v>
      </c>
      <c r="D11637" t="s">
        <v>17736</v>
      </c>
      <c r="E11637" t="s">
        <v>81</v>
      </c>
      <c r="F11637" t="s">
        <v>4939</v>
      </c>
      <c r="G11637">
        <v>0</v>
      </c>
      <c r="H11637">
        <v>0</v>
      </c>
      <c r="I11637">
        <v>0</v>
      </c>
      <c r="J11637">
        <v>0</v>
      </c>
      <c r="K11637">
        <v>0</v>
      </c>
      <c r="L11637">
        <v>0</v>
      </c>
      <c r="M11637">
        <v>18</v>
      </c>
      <c r="N11637">
        <v>0</v>
      </c>
      <c r="O11637">
        <v>0</v>
      </c>
      <c r="P11637">
        <v>0</v>
      </c>
      <c r="Q11637">
        <v>0</v>
      </c>
    </row>
    <row r="11638" spans="1:17" x14ac:dyDescent="0.2">
      <c r="A11638" t="s">
        <v>29376</v>
      </c>
      <c r="B11638" t="s">
        <v>89</v>
      </c>
      <c r="C11638" t="s">
        <v>157</v>
      </c>
      <c r="D11638" t="s">
        <v>17736</v>
      </c>
      <c r="E11638" t="s">
        <v>81</v>
      </c>
      <c r="F11638" t="s">
        <v>4941</v>
      </c>
      <c r="G11638">
        <v>0</v>
      </c>
      <c r="H11638">
        <v>18</v>
      </c>
      <c r="I11638">
        <v>1</v>
      </c>
      <c r="J11638">
        <v>11</v>
      </c>
      <c r="K11638">
        <v>3</v>
      </c>
      <c r="L11638">
        <v>3</v>
      </c>
      <c r="M11638">
        <v>0</v>
      </c>
      <c r="N11638">
        <v>0</v>
      </c>
      <c r="O11638">
        <v>0</v>
      </c>
      <c r="P11638">
        <v>0</v>
      </c>
      <c r="Q11638">
        <v>0</v>
      </c>
    </row>
    <row r="11639" spans="1:17" x14ac:dyDescent="0.2">
      <c r="A11639" t="s">
        <v>29377</v>
      </c>
      <c r="B11639" t="s">
        <v>89</v>
      </c>
      <c r="C11639" t="s">
        <v>157</v>
      </c>
      <c r="D11639" t="s">
        <v>17736</v>
      </c>
      <c r="E11639" t="s">
        <v>81</v>
      </c>
      <c r="F11639" t="s">
        <v>4943</v>
      </c>
      <c r="G11639">
        <v>0</v>
      </c>
      <c r="H11639">
        <v>0</v>
      </c>
      <c r="I11639">
        <v>0</v>
      </c>
      <c r="J11639">
        <v>0</v>
      </c>
      <c r="K11639">
        <v>0</v>
      </c>
      <c r="L11639">
        <v>0</v>
      </c>
      <c r="M11639">
        <v>18</v>
      </c>
      <c r="N11639">
        <v>0</v>
      </c>
      <c r="O11639">
        <v>0</v>
      </c>
      <c r="P11639">
        <v>0</v>
      </c>
      <c r="Q11639">
        <v>0</v>
      </c>
    </row>
    <row r="11640" spans="1:17" x14ac:dyDescent="0.2">
      <c r="A11640" t="s">
        <v>29378</v>
      </c>
      <c r="B11640" t="s">
        <v>89</v>
      </c>
      <c r="C11640" t="s">
        <v>157</v>
      </c>
      <c r="D11640" t="s">
        <v>17736</v>
      </c>
      <c r="E11640" t="s">
        <v>81</v>
      </c>
      <c r="F11640" t="s">
        <v>4925</v>
      </c>
      <c r="G11640">
        <v>0</v>
      </c>
      <c r="H11640">
        <v>0</v>
      </c>
      <c r="I11640">
        <v>0</v>
      </c>
      <c r="J11640">
        <v>0</v>
      </c>
      <c r="K11640">
        <v>0</v>
      </c>
      <c r="L11640">
        <v>0</v>
      </c>
      <c r="M11640">
        <v>0</v>
      </c>
      <c r="N11640">
        <v>13</v>
      </c>
      <c r="O11640">
        <v>9</v>
      </c>
      <c r="P11640">
        <v>2</v>
      </c>
      <c r="Q11640">
        <v>2</v>
      </c>
    </row>
    <row r="11641" spans="1:17" x14ac:dyDescent="0.2">
      <c r="A11641" t="s">
        <v>29379</v>
      </c>
      <c r="B11641" t="s">
        <v>89</v>
      </c>
      <c r="C11641" t="s">
        <v>157</v>
      </c>
      <c r="D11641" t="s">
        <v>17736</v>
      </c>
      <c r="E11641" t="s">
        <v>81</v>
      </c>
      <c r="F11641" t="s">
        <v>4927</v>
      </c>
      <c r="G11641">
        <v>0</v>
      </c>
      <c r="H11641">
        <v>0</v>
      </c>
      <c r="I11641">
        <v>0</v>
      </c>
      <c r="J11641">
        <v>0</v>
      </c>
      <c r="K11641">
        <v>0</v>
      </c>
      <c r="L11641">
        <v>0</v>
      </c>
      <c r="M11641">
        <v>0</v>
      </c>
      <c r="N11641">
        <v>10</v>
      </c>
      <c r="O11641">
        <v>6</v>
      </c>
      <c r="P11641">
        <v>2</v>
      </c>
      <c r="Q11641">
        <v>2</v>
      </c>
    </row>
    <row r="11642" spans="1:17" x14ac:dyDescent="0.2">
      <c r="A11642" t="s">
        <v>29380</v>
      </c>
      <c r="B11642" t="s">
        <v>89</v>
      </c>
      <c r="C11642" t="s">
        <v>157</v>
      </c>
      <c r="D11642" t="s">
        <v>17736</v>
      </c>
      <c r="E11642" t="s">
        <v>81</v>
      </c>
      <c r="F11642" t="s">
        <v>17734</v>
      </c>
      <c r="G11642">
        <v>18</v>
      </c>
      <c r="H11642">
        <v>0</v>
      </c>
      <c r="I11642">
        <v>0</v>
      </c>
      <c r="J11642">
        <v>0</v>
      </c>
      <c r="K11642">
        <v>0</v>
      </c>
      <c r="L11642">
        <v>0</v>
      </c>
      <c r="M11642">
        <v>0</v>
      </c>
      <c r="N11642">
        <v>0</v>
      </c>
      <c r="O11642">
        <v>0</v>
      </c>
      <c r="P11642">
        <v>0</v>
      </c>
      <c r="Q11642">
        <v>0</v>
      </c>
    </row>
    <row r="11643" spans="1:17" x14ac:dyDescent="0.2">
      <c r="A11643" t="s">
        <v>29381</v>
      </c>
      <c r="B11643" t="s">
        <v>89</v>
      </c>
      <c r="C11643" t="s">
        <v>157</v>
      </c>
      <c r="D11643" t="s">
        <v>17754</v>
      </c>
      <c r="E11643" t="s">
        <v>83</v>
      </c>
      <c r="F11643" t="s">
        <v>17734</v>
      </c>
      <c r="G11643">
        <v>4</v>
      </c>
      <c r="H11643">
        <v>0</v>
      </c>
      <c r="I11643">
        <v>0</v>
      </c>
      <c r="J11643">
        <v>0</v>
      </c>
      <c r="K11643">
        <v>0</v>
      </c>
      <c r="L11643">
        <v>0</v>
      </c>
      <c r="M11643">
        <v>0</v>
      </c>
      <c r="N11643">
        <v>0</v>
      </c>
      <c r="O11643">
        <v>0</v>
      </c>
      <c r="P11643">
        <v>0</v>
      </c>
      <c r="Q11643">
        <v>0</v>
      </c>
    </row>
    <row r="11644" spans="1:17" x14ac:dyDescent="0.2">
      <c r="A11644" t="s">
        <v>29382</v>
      </c>
      <c r="B11644" t="s">
        <v>89</v>
      </c>
      <c r="C11644" t="s">
        <v>157</v>
      </c>
      <c r="D11644" t="s">
        <v>17754</v>
      </c>
      <c r="E11644" t="s">
        <v>81</v>
      </c>
      <c r="F11644" t="s">
        <v>17734</v>
      </c>
      <c r="G11644">
        <v>1</v>
      </c>
      <c r="H11644">
        <v>0</v>
      </c>
      <c r="I11644">
        <v>0</v>
      </c>
      <c r="J11644">
        <v>0</v>
      </c>
      <c r="K11644">
        <v>0</v>
      </c>
      <c r="L11644">
        <v>0</v>
      </c>
      <c r="M11644">
        <v>0</v>
      </c>
      <c r="N11644">
        <v>0</v>
      </c>
      <c r="O11644">
        <v>0</v>
      </c>
      <c r="P11644">
        <v>0</v>
      </c>
      <c r="Q11644">
        <v>0</v>
      </c>
    </row>
    <row r="11645" spans="1:17" x14ac:dyDescent="0.2">
      <c r="A11645" t="s">
        <v>29383</v>
      </c>
      <c r="B11645" t="s">
        <v>89</v>
      </c>
      <c r="C11645" t="s">
        <v>158</v>
      </c>
      <c r="D11645" t="s">
        <v>17768</v>
      </c>
      <c r="E11645" t="s">
        <v>83</v>
      </c>
      <c r="F11645" t="s">
        <v>17734</v>
      </c>
      <c r="G11645">
        <v>3</v>
      </c>
      <c r="H11645">
        <v>0</v>
      </c>
      <c r="I11645">
        <v>0</v>
      </c>
      <c r="J11645">
        <v>0</v>
      </c>
      <c r="K11645">
        <v>0</v>
      </c>
      <c r="L11645">
        <v>0</v>
      </c>
      <c r="M11645">
        <v>0</v>
      </c>
      <c r="N11645">
        <v>0</v>
      </c>
      <c r="O11645">
        <v>0</v>
      </c>
      <c r="P11645">
        <v>0</v>
      </c>
      <c r="Q11645">
        <v>0</v>
      </c>
    </row>
    <row r="11646" spans="1:17" x14ac:dyDescent="0.2">
      <c r="A11646" t="s">
        <v>29384</v>
      </c>
      <c r="B11646" t="s">
        <v>89</v>
      </c>
      <c r="C11646" t="s">
        <v>158</v>
      </c>
      <c r="D11646" t="s">
        <v>17768</v>
      </c>
      <c r="E11646" t="s">
        <v>81</v>
      </c>
      <c r="F11646" t="s">
        <v>17734</v>
      </c>
      <c r="G11646">
        <v>2</v>
      </c>
      <c r="H11646">
        <v>0</v>
      </c>
      <c r="I11646">
        <v>0</v>
      </c>
      <c r="J11646">
        <v>0</v>
      </c>
      <c r="K11646">
        <v>0</v>
      </c>
      <c r="L11646">
        <v>0</v>
      </c>
      <c r="M11646">
        <v>0</v>
      </c>
      <c r="N11646">
        <v>0</v>
      </c>
      <c r="O11646">
        <v>0</v>
      </c>
      <c r="P11646">
        <v>0</v>
      </c>
      <c r="Q11646">
        <v>0</v>
      </c>
    </row>
    <row r="11647" spans="1:17" x14ac:dyDescent="0.2">
      <c r="A11647" t="s">
        <v>29385</v>
      </c>
      <c r="B11647" t="s">
        <v>89</v>
      </c>
      <c r="C11647" t="s">
        <v>158</v>
      </c>
      <c r="D11647" t="s">
        <v>17736</v>
      </c>
      <c r="E11647" t="s">
        <v>83</v>
      </c>
      <c r="F11647" t="s">
        <v>4929</v>
      </c>
      <c r="G11647">
        <v>0</v>
      </c>
      <c r="H11647">
        <v>10</v>
      </c>
      <c r="I11647">
        <v>0</v>
      </c>
      <c r="J11647">
        <v>8</v>
      </c>
      <c r="K11647">
        <v>2</v>
      </c>
      <c r="L11647">
        <v>0</v>
      </c>
      <c r="M11647">
        <v>0</v>
      </c>
      <c r="N11647">
        <v>0</v>
      </c>
      <c r="O11647">
        <v>0</v>
      </c>
      <c r="P11647">
        <v>0</v>
      </c>
      <c r="Q11647">
        <v>0</v>
      </c>
    </row>
    <row r="11648" spans="1:17" x14ac:dyDescent="0.2">
      <c r="A11648" t="s">
        <v>29386</v>
      </c>
      <c r="B11648" t="s">
        <v>89</v>
      </c>
      <c r="C11648" t="s">
        <v>158</v>
      </c>
      <c r="D11648" t="s">
        <v>17736</v>
      </c>
      <c r="E11648" t="s">
        <v>83</v>
      </c>
      <c r="F11648" t="s">
        <v>4931</v>
      </c>
      <c r="G11648">
        <v>0</v>
      </c>
      <c r="H11648">
        <v>10</v>
      </c>
      <c r="I11648">
        <v>0</v>
      </c>
      <c r="J11648">
        <v>8</v>
      </c>
      <c r="K11648">
        <v>2</v>
      </c>
      <c r="L11648">
        <v>0</v>
      </c>
      <c r="M11648">
        <v>0</v>
      </c>
      <c r="N11648">
        <v>0</v>
      </c>
      <c r="O11648">
        <v>0</v>
      </c>
      <c r="P11648">
        <v>0</v>
      </c>
      <c r="Q11648">
        <v>0</v>
      </c>
    </row>
    <row r="11649" spans="1:17" x14ac:dyDescent="0.2">
      <c r="A11649" t="s">
        <v>29387</v>
      </c>
      <c r="B11649" t="s">
        <v>89</v>
      </c>
      <c r="C11649" t="s">
        <v>158</v>
      </c>
      <c r="D11649" t="s">
        <v>17736</v>
      </c>
      <c r="E11649" t="s">
        <v>83</v>
      </c>
      <c r="F11649" t="s">
        <v>4933</v>
      </c>
      <c r="G11649">
        <v>0</v>
      </c>
      <c r="H11649">
        <v>0</v>
      </c>
      <c r="I11649">
        <v>0</v>
      </c>
      <c r="J11649">
        <v>0</v>
      </c>
      <c r="K11649">
        <v>0</v>
      </c>
      <c r="L11649">
        <v>0</v>
      </c>
      <c r="M11649">
        <v>10</v>
      </c>
      <c r="N11649">
        <v>0</v>
      </c>
      <c r="O11649">
        <v>0</v>
      </c>
      <c r="P11649">
        <v>0</v>
      </c>
      <c r="Q11649">
        <v>0</v>
      </c>
    </row>
    <row r="11650" spans="1:17" x14ac:dyDescent="0.2">
      <c r="A11650" t="s">
        <v>29388</v>
      </c>
      <c r="B11650" t="s">
        <v>89</v>
      </c>
      <c r="C11650" t="s">
        <v>158</v>
      </c>
      <c r="D11650" t="s">
        <v>17736</v>
      </c>
      <c r="E11650" t="s">
        <v>83</v>
      </c>
      <c r="F11650" t="s">
        <v>4935</v>
      </c>
      <c r="G11650">
        <v>0</v>
      </c>
      <c r="H11650">
        <v>10</v>
      </c>
      <c r="I11650">
        <v>0</v>
      </c>
      <c r="J11650">
        <v>8</v>
      </c>
      <c r="K11650">
        <v>2</v>
      </c>
      <c r="L11650">
        <v>0</v>
      </c>
      <c r="M11650">
        <v>0</v>
      </c>
      <c r="N11650">
        <v>0</v>
      </c>
      <c r="O11650">
        <v>0</v>
      </c>
      <c r="P11650">
        <v>0</v>
      </c>
      <c r="Q11650">
        <v>0</v>
      </c>
    </row>
    <row r="11651" spans="1:17" x14ac:dyDescent="0.2">
      <c r="A11651" t="s">
        <v>29389</v>
      </c>
      <c r="B11651" t="s">
        <v>89</v>
      </c>
      <c r="C11651" t="s">
        <v>158</v>
      </c>
      <c r="D11651" t="s">
        <v>17736</v>
      </c>
      <c r="E11651" t="s">
        <v>83</v>
      </c>
      <c r="F11651" t="s">
        <v>4937</v>
      </c>
      <c r="G11651">
        <v>0</v>
      </c>
      <c r="H11651">
        <v>10</v>
      </c>
      <c r="I11651">
        <v>0</v>
      </c>
      <c r="J11651">
        <v>8</v>
      </c>
      <c r="K11651">
        <v>2</v>
      </c>
      <c r="L11651">
        <v>0</v>
      </c>
      <c r="M11651">
        <v>0</v>
      </c>
      <c r="N11651">
        <v>0</v>
      </c>
      <c r="O11651">
        <v>0</v>
      </c>
      <c r="P11651">
        <v>0</v>
      </c>
      <c r="Q11651">
        <v>0</v>
      </c>
    </row>
    <row r="11652" spans="1:17" x14ac:dyDescent="0.2">
      <c r="A11652" t="s">
        <v>29390</v>
      </c>
      <c r="B11652" t="s">
        <v>89</v>
      </c>
      <c r="C11652" t="s">
        <v>158</v>
      </c>
      <c r="D11652" t="s">
        <v>17736</v>
      </c>
      <c r="E11652" t="s">
        <v>83</v>
      </c>
      <c r="F11652" t="s">
        <v>4939</v>
      </c>
      <c r="G11652">
        <v>0</v>
      </c>
      <c r="H11652">
        <v>0</v>
      </c>
      <c r="I11652">
        <v>0</v>
      </c>
      <c r="J11652">
        <v>0</v>
      </c>
      <c r="K11652">
        <v>0</v>
      </c>
      <c r="L11652">
        <v>0</v>
      </c>
      <c r="M11652">
        <v>10</v>
      </c>
      <c r="N11652">
        <v>0</v>
      </c>
      <c r="O11652">
        <v>0</v>
      </c>
      <c r="P11652">
        <v>0</v>
      </c>
      <c r="Q11652">
        <v>0</v>
      </c>
    </row>
    <row r="11653" spans="1:17" x14ac:dyDescent="0.2">
      <c r="A11653" t="s">
        <v>29391</v>
      </c>
      <c r="B11653" t="s">
        <v>89</v>
      </c>
      <c r="C11653" t="s">
        <v>158</v>
      </c>
      <c r="D11653" t="s">
        <v>17736</v>
      </c>
      <c r="E11653" t="s">
        <v>83</v>
      </c>
      <c r="F11653" t="s">
        <v>4941</v>
      </c>
      <c r="G11653">
        <v>0</v>
      </c>
      <c r="H11653">
        <v>10</v>
      </c>
      <c r="I11653">
        <v>0</v>
      </c>
      <c r="J11653">
        <v>8</v>
      </c>
      <c r="K11653">
        <v>2</v>
      </c>
      <c r="L11653">
        <v>0</v>
      </c>
      <c r="M11653">
        <v>0</v>
      </c>
      <c r="N11653">
        <v>0</v>
      </c>
      <c r="O11653">
        <v>0</v>
      </c>
      <c r="P11653">
        <v>0</v>
      </c>
      <c r="Q11653">
        <v>0</v>
      </c>
    </row>
    <row r="11654" spans="1:17" x14ac:dyDescent="0.2">
      <c r="A11654" t="s">
        <v>29392</v>
      </c>
      <c r="B11654" t="s">
        <v>89</v>
      </c>
      <c r="C11654" t="s">
        <v>158</v>
      </c>
      <c r="D11654" t="s">
        <v>17736</v>
      </c>
      <c r="E11654" t="s">
        <v>83</v>
      </c>
      <c r="F11654" t="s">
        <v>4943</v>
      </c>
      <c r="G11654">
        <v>0</v>
      </c>
      <c r="H11654">
        <v>0</v>
      </c>
      <c r="I11654">
        <v>0</v>
      </c>
      <c r="J11654">
        <v>0</v>
      </c>
      <c r="K11654">
        <v>0</v>
      </c>
      <c r="L11654">
        <v>0</v>
      </c>
      <c r="M11654">
        <v>10</v>
      </c>
      <c r="N11654">
        <v>0</v>
      </c>
      <c r="O11654">
        <v>0</v>
      </c>
      <c r="P11654">
        <v>0</v>
      </c>
      <c r="Q11654">
        <v>0</v>
      </c>
    </row>
    <row r="11655" spans="1:17" x14ac:dyDescent="0.2">
      <c r="A11655" t="s">
        <v>29393</v>
      </c>
      <c r="B11655" t="s">
        <v>89</v>
      </c>
      <c r="C11655" t="s">
        <v>158</v>
      </c>
      <c r="D11655" t="s">
        <v>17736</v>
      </c>
      <c r="E11655" t="s">
        <v>83</v>
      </c>
      <c r="F11655" t="s">
        <v>4925</v>
      </c>
      <c r="G11655">
        <v>0</v>
      </c>
      <c r="H11655">
        <v>0</v>
      </c>
      <c r="I11655">
        <v>0</v>
      </c>
      <c r="J11655">
        <v>0</v>
      </c>
      <c r="K11655">
        <v>0</v>
      </c>
      <c r="L11655">
        <v>0</v>
      </c>
      <c r="M11655">
        <v>0</v>
      </c>
      <c r="N11655">
        <v>6</v>
      </c>
      <c r="O11655">
        <v>6</v>
      </c>
      <c r="P11655">
        <v>0</v>
      </c>
      <c r="Q11655">
        <v>0</v>
      </c>
    </row>
    <row r="11656" spans="1:17" x14ac:dyDescent="0.2">
      <c r="A11656" t="s">
        <v>29394</v>
      </c>
      <c r="B11656" t="s">
        <v>89</v>
      </c>
      <c r="C11656" t="s">
        <v>158</v>
      </c>
      <c r="D11656" t="s">
        <v>17736</v>
      </c>
      <c r="E11656" t="s">
        <v>83</v>
      </c>
      <c r="F11656" t="s">
        <v>4927</v>
      </c>
      <c r="G11656">
        <v>0</v>
      </c>
      <c r="H11656">
        <v>0</v>
      </c>
      <c r="I11656">
        <v>0</v>
      </c>
      <c r="J11656">
        <v>0</v>
      </c>
      <c r="K11656">
        <v>0</v>
      </c>
      <c r="L11656">
        <v>0</v>
      </c>
      <c r="M11656">
        <v>0</v>
      </c>
      <c r="N11656">
        <v>5</v>
      </c>
      <c r="O11656">
        <v>5</v>
      </c>
      <c r="P11656">
        <v>0</v>
      </c>
      <c r="Q11656">
        <v>0</v>
      </c>
    </row>
    <row r="11657" spans="1:17" x14ac:dyDescent="0.2">
      <c r="A11657" t="s">
        <v>29395</v>
      </c>
      <c r="B11657" t="s">
        <v>89</v>
      </c>
      <c r="C11657" t="s">
        <v>158</v>
      </c>
      <c r="D11657" t="s">
        <v>17736</v>
      </c>
      <c r="E11657" t="s">
        <v>83</v>
      </c>
      <c r="F11657" t="s">
        <v>17734</v>
      </c>
      <c r="G11657">
        <v>10</v>
      </c>
      <c r="H11657">
        <v>0</v>
      </c>
      <c r="I11657">
        <v>0</v>
      </c>
      <c r="J11657">
        <v>0</v>
      </c>
      <c r="K11657">
        <v>0</v>
      </c>
      <c r="L11657">
        <v>0</v>
      </c>
      <c r="M11657">
        <v>0</v>
      </c>
      <c r="N11657">
        <v>0</v>
      </c>
      <c r="O11657">
        <v>0</v>
      </c>
      <c r="P11657">
        <v>0</v>
      </c>
      <c r="Q11657">
        <v>0</v>
      </c>
    </row>
    <row r="11658" spans="1:17" x14ac:dyDescent="0.2">
      <c r="A11658" t="s">
        <v>29396</v>
      </c>
      <c r="B11658" t="s">
        <v>89</v>
      </c>
      <c r="C11658" t="s">
        <v>158</v>
      </c>
      <c r="D11658" t="s">
        <v>17736</v>
      </c>
      <c r="E11658" t="s">
        <v>81</v>
      </c>
      <c r="F11658" t="s">
        <v>4929</v>
      </c>
      <c r="G11658">
        <v>0</v>
      </c>
      <c r="H11658">
        <v>12</v>
      </c>
      <c r="I11658">
        <v>1</v>
      </c>
      <c r="J11658">
        <v>9</v>
      </c>
      <c r="K11658">
        <v>0</v>
      </c>
      <c r="L11658">
        <v>2</v>
      </c>
      <c r="M11658">
        <v>0</v>
      </c>
      <c r="N11658">
        <v>0</v>
      </c>
      <c r="O11658">
        <v>0</v>
      </c>
      <c r="P11658">
        <v>0</v>
      </c>
      <c r="Q11658">
        <v>0</v>
      </c>
    </row>
    <row r="11659" spans="1:17" x14ac:dyDescent="0.2">
      <c r="A11659" t="s">
        <v>29397</v>
      </c>
      <c r="B11659" t="s">
        <v>89</v>
      </c>
      <c r="C11659" t="s">
        <v>158</v>
      </c>
      <c r="D11659" t="s">
        <v>17736</v>
      </c>
      <c r="E11659" t="s">
        <v>81</v>
      </c>
      <c r="F11659" t="s">
        <v>4931</v>
      </c>
      <c r="G11659">
        <v>0</v>
      </c>
      <c r="H11659">
        <v>12</v>
      </c>
      <c r="I11659">
        <v>1</v>
      </c>
      <c r="J11659">
        <v>9</v>
      </c>
      <c r="K11659">
        <v>0</v>
      </c>
      <c r="L11659">
        <v>2</v>
      </c>
      <c r="M11659">
        <v>0</v>
      </c>
      <c r="N11659">
        <v>0</v>
      </c>
      <c r="O11659">
        <v>0</v>
      </c>
      <c r="P11659">
        <v>0</v>
      </c>
      <c r="Q11659">
        <v>0</v>
      </c>
    </row>
    <row r="11660" spans="1:17" x14ac:dyDescent="0.2">
      <c r="A11660" t="s">
        <v>29398</v>
      </c>
      <c r="B11660" t="s">
        <v>89</v>
      </c>
      <c r="C11660" t="s">
        <v>158</v>
      </c>
      <c r="D11660" t="s">
        <v>17736</v>
      </c>
      <c r="E11660" t="s">
        <v>81</v>
      </c>
      <c r="F11660" t="s">
        <v>4933</v>
      </c>
      <c r="G11660">
        <v>0</v>
      </c>
      <c r="H11660">
        <v>0</v>
      </c>
      <c r="I11660">
        <v>0</v>
      </c>
      <c r="J11660">
        <v>0</v>
      </c>
      <c r="K11660">
        <v>0</v>
      </c>
      <c r="L11660">
        <v>0</v>
      </c>
      <c r="M11660">
        <v>12</v>
      </c>
      <c r="N11660">
        <v>0</v>
      </c>
      <c r="O11660">
        <v>0</v>
      </c>
      <c r="P11660">
        <v>0</v>
      </c>
      <c r="Q11660">
        <v>0</v>
      </c>
    </row>
    <row r="11661" spans="1:17" x14ac:dyDescent="0.2">
      <c r="A11661" t="s">
        <v>29399</v>
      </c>
      <c r="B11661" t="s">
        <v>89</v>
      </c>
      <c r="C11661" t="s">
        <v>158</v>
      </c>
      <c r="D11661" t="s">
        <v>17736</v>
      </c>
      <c r="E11661" t="s">
        <v>81</v>
      </c>
      <c r="F11661" t="s">
        <v>4935</v>
      </c>
      <c r="G11661">
        <v>0</v>
      </c>
      <c r="H11661">
        <v>12</v>
      </c>
      <c r="I11661">
        <v>1</v>
      </c>
      <c r="J11661">
        <v>9</v>
      </c>
      <c r="K11661">
        <v>0</v>
      </c>
      <c r="L11661">
        <v>2</v>
      </c>
      <c r="M11661">
        <v>0</v>
      </c>
      <c r="N11661">
        <v>0</v>
      </c>
      <c r="O11661">
        <v>0</v>
      </c>
      <c r="P11661">
        <v>0</v>
      </c>
      <c r="Q11661">
        <v>0</v>
      </c>
    </row>
    <row r="11662" spans="1:17" x14ac:dyDescent="0.2">
      <c r="A11662" t="s">
        <v>29400</v>
      </c>
      <c r="B11662" t="s">
        <v>89</v>
      </c>
      <c r="C11662" t="s">
        <v>158</v>
      </c>
      <c r="D11662" t="s">
        <v>17736</v>
      </c>
      <c r="E11662" t="s">
        <v>81</v>
      </c>
      <c r="F11662" t="s">
        <v>4937</v>
      </c>
      <c r="G11662">
        <v>0</v>
      </c>
      <c r="H11662">
        <v>12</v>
      </c>
      <c r="I11662">
        <v>1</v>
      </c>
      <c r="J11662">
        <v>9</v>
      </c>
      <c r="K11662">
        <v>0</v>
      </c>
      <c r="L11662">
        <v>2</v>
      </c>
      <c r="M11662">
        <v>0</v>
      </c>
      <c r="N11662">
        <v>0</v>
      </c>
      <c r="O11662">
        <v>0</v>
      </c>
      <c r="P11662">
        <v>0</v>
      </c>
      <c r="Q11662">
        <v>0</v>
      </c>
    </row>
    <row r="11663" spans="1:17" x14ac:dyDescent="0.2">
      <c r="A11663" t="s">
        <v>29401</v>
      </c>
      <c r="B11663" t="s">
        <v>89</v>
      </c>
      <c r="C11663" t="s">
        <v>218</v>
      </c>
      <c r="D11663" t="s">
        <v>17736</v>
      </c>
      <c r="E11663" t="s">
        <v>81</v>
      </c>
      <c r="F11663" t="s">
        <v>4933</v>
      </c>
      <c r="G11663">
        <v>0</v>
      </c>
      <c r="H11663">
        <v>0</v>
      </c>
      <c r="I11663">
        <v>0</v>
      </c>
      <c r="J11663">
        <v>0</v>
      </c>
      <c r="K11663">
        <v>0</v>
      </c>
      <c r="L11663">
        <v>0</v>
      </c>
      <c r="M11663">
        <v>12</v>
      </c>
      <c r="N11663">
        <v>0</v>
      </c>
      <c r="O11663">
        <v>0</v>
      </c>
      <c r="P11663">
        <v>0</v>
      </c>
      <c r="Q11663">
        <v>0</v>
      </c>
    </row>
    <row r="11664" spans="1:17" x14ac:dyDescent="0.2">
      <c r="A11664" t="s">
        <v>29402</v>
      </c>
      <c r="B11664" t="s">
        <v>89</v>
      </c>
      <c r="C11664" t="s">
        <v>218</v>
      </c>
      <c r="D11664" t="s">
        <v>17736</v>
      </c>
      <c r="E11664" t="s">
        <v>81</v>
      </c>
      <c r="F11664" t="s">
        <v>4935</v>
      </c>
      <c r="G11664">
        <v>0</v>
      </c>
      <c r="H11664">
        <v>12</v>
      </c>
      <c r="I11664">
        <v>1</v>
      </c>
      <c r="J11664">
        <v>8</v>
      </c>
      <c r="K11664">
        <v>2</v>
      </c>
      <c r="L11664">
        <v>1</v>
      </c>
      <c r="M11664">
        <v>0</v>
      </c>
      <c r="N11664">
        <v>0</v>
      </c>
      <c r="O11664">
        <v>0</v>
      </c>
      <c r="P11664">
        <v>0</v>
      </c>
      <c r="Q11664">
        <v>0</v>
      </c>
    </row>
    <row r="11665" spans="1:17" x14ac:dyDescent="0.2">
      <c r="A11665" t="s">
        <v>29403</v>
      </c>
      <c r="B11665" t="s">
        <v>89</v>
      </c>
      <c r="C11665" t="s">
        <v>218</v>
      </c>
      <c r="D11665" t="s">
        <v>17736</v>
      </c>
      <c r="E11665" t="s">
        <v>81</v>
      </c>
      <c r="F11665" t="s">
        <v>4937</v>
      </c>
      <c r="G11665">
        <v>0</v>
      </c>
      <c r="H11665">
        <v>12</v>
      </c>
      <c r="I11665">
        <v>1</v>
      </c>
      <c r="J11665">
        <v>8</v>
      </c>
      <c r="K11665">
        <v>2</v>
      </c>
      <c r="L11665">
        <v>1</v>
      </c>
      <c r="M11665">
        <v>0</v>
      </c>
      <c r="N11665">
        <v>0</v>
      </c>
      <c r="O11665">
        <v>0</v>
      </c>
      <c r="P11665">
        <v>0</v>
      </c>
      <c r="Q11665">
        <v>0</v>
      </c>
    </row>
    <row r="11666" spans="1:17" x14ac:dyDescent="0.2">
      <c r="A11666" t="s">
        <v>29404</v>
      </c>
      <c r="B11666" t="s">
        <v>89</v>
      </c>
      <c r="C11666" t="s">
        <v>218</v>
      </c>
      <c r="D11666" t="s">
        <v>17736</v>
      </c>
      <c r="E11666" t="s">
        <v>81</v>
      </c>
      <c r="F11666" t="s">
        <v>4939</v>
      </c>
      <c r="G11666">
        <v>0</v>
      </c>
      <c r="H11666">
        <v>0</v>
      </c>
      <c r="I11666">
        <v>0</v>
      </c>
      <c r="J11666">
        <v>0</v>
      </c>
      <c r="K11666">
        <v>0</v>
      </c>
      <c r="L11666">
        <v>0</v>
      </c>
      <c r="M11666">
        <v>12</v>
      </c>
      <c r="N11666">
        <v>0</v>
      </c>
      <c r="O11666">
        <v>0</v>
      </c>
      <c r="P11666">
        <v>0</v>
      </c>
      <c r="Q11666">
        <v>0</v>
      </c>
    </row>
    <row r="11667" spans="1:17" x14ac:dyDescent="0.2">
      <c r="A11667" t="s">
        <v>29405</v>
      </c>
      <c r="B11667" t="s">
        <v>89</v>
      </c>
      <c r="C11667" t="s">
        <v>218</v>
      </c>
      <c r="D11667" t="s">
        <v>17736</v>
      </c>
      <c r="E11667" t="s">
        <v>81</v>
      </c>
      <c r="F11667" t="s">
        <v>4941</v>
      </c>
      <c r="G11667">
        <v>0</v>
      </c>
      <c r="H11667">
        <v>12</v>
      </c>
      <c r="I11667">
        <v>1</v>
      </c>
      <c r="J11667">
        <v>8</v>
      </c>
      <c r="K11667">
        <v>2</v>
      </c>
      <c r="L11667">
        <v>1</v>
      </c>
      <c r="M11667">
        <v>0</v>
      </c>
      <c r="N11667">
        <v>0</v>
      </c>
      <c r="O11667">
        <v>0</v>
      </c>
      <c r="P11667">
        <v>0</v>
      </c>
      <c r="Q11667">
        <v>0</v>
      </c>
    </row>
    <row r="11668" spans="1:17" x14ac:dyDescent="0.2">
      <c r="A11668" t="s">
        <v>29406</v>
      </c>
      <c r="B11668" t="s">
        <v>89</v>
      </c>
      <c r="C11668" t="s">
        <v>218</v>
      </c>
      <c r="D11668" t="s">
        <v>17736</v>
      </c>
      <c r="E11668" t="s">
        <v>81</v>
      </c>
      <c r="F11668" t="s">
        <v>4943</v>
      </c>
      <c r="G11668">
        <v>0</v>
      </c>
      <c r="H11668">
        <v>0</v>
      </c>
      <c r="I11668">
        <v>0</v>
      </c>
      <c r="J11668">
        <v>0</v>
      </c>
      <c r="K11668">
        <v>0</v>
      </c>
      <c r="L11668">
        <v>0</v>
      </c>
      <c r="M11668">
        <v>12</v>
      </c>
      <c r="N11668">
        <v>0</v>
      </c>
      <c r="O11668">
        <v>0</v>
      </c>
      <c r="P11668">
        <v>0</v>
      </c>
      <c r="Q11668">
        <v>0</v>
      </c>
    </row>
    <row r="11669" spans="1:17" x14ac:dyDescent="0.2">
      <c r="A11669" t="s">
        <v>29407</v>
      </c>
      <c r="B11669" t="s">
        <v>89</v>
      </c>
      <c r="C11669" t="s">
        <v>218</v>
      </c>
      <c r="D11669" t="s">
        <v>17736</v>
      </c>
      <c r="E11669" t="s">
        <v>81</v>
      </c>
      <c r="F11669" t="s">
        <v>4925</v>
      </c>
      <c r="G11669">
        <v>0</v>
      </c>
      <c r="H11669">
        <v>0</v>
      </c>
      <c r="I11669">
        <v>0</v>
      </c>
      <c r="J11669">
        <v>0</v>
      </c>
      <c r="K11669">
        <v>0</v>
      </c>
      <c r="L11669">
        <v>0</v>
      </c>
      <c r="M11669">
        <v>0</v>
      </c>
      <c r="N11669">
        <v>8</v>
      </c>
      <c r="O11669">
        <v>8</v>
      </c>
      <c r="P11669">
        <v>0</v>
      </c>
      <c r="Q11669">
        <v>0</v>
      </c>
    </row>
    <row r="11670" spans="1:17" x14ac:dyDescent="0.2">
      <c r="A11670" t="s">
        <v>29408</v>
      </c>
      <c r="B11670" t="s">
        <v>89</v>
      </c>
      <c r="C11670" t="s">
        <v>218</v>
      </c>
      <c r="D11670" t="s">
        <v>17736</v>
      </c>
      <c r="E11670" t="s">
        <v>81</v>
      </c>
      <c r="F11670" t="s">
        <v>4927</v>
      </c>
      <c r="G11670">
        <v>0</v>
      </c>
      <c r="H11670">
        <v>0</v>
      </c>
      <c r="I11670">
        <v>0</v>
      </c>
      <c r="J11670">
        <v>0</v>
      </c>
      <c r="K11670">
        <v>0</v>
      </c>
      <c r="L11670">
        <v>0</v>
      </c>
      <c r="M11670">
        <v>0</v>
      </c>
      <c r="N11670">
        <v>6</v>
      </c>
      <c r="O11670">
        <v>6</v>
      </c>
      <c r="P11670">
        <v>0</v>
      </c>
      <c r="Q11670">
        <v>0</v>
      </c>
    </row>
    <row r="11671" spans="1:17" x14ac:dyDescent="0.2">
      <c r="A11671" t="s">
        <v>29409</v>
      </c>
      <c r="B11671" t="s">
        <v>89</v>
      </c>
      <c r="C11671" t="s">
        <v>218</v>
      </c>
      <c r="D11671" t="s">
        <v>17736</v>
      </c>
      <c r="E11671" t="s">
        <v>81</v>
      </c>
      <c r="F11671" t="s">
        <v>17734</v>
      </c>
      <c r="G11671">
        <v>12</v>
      </c>
      <c r="H11671">
        <v>0</v>
      </c>
      <c r="I11671">
        <v>0</v>
      </c>
      <c r="J11671">
        <v>0</v>
      </c>
      <c r="K11671">
        <v>0</v>
      </c>
      <c r="L11671">
        <v>0</v>
      </c>
      <c r="M11671">
        <v>0</v>
      </c>
      <c r="N11671">
        <v>0</v>
      </c>
      <c r="O11671">
        <v>0</v>
      </c>
      <c r="P11671">
        <v>0</v>
      </c>
      <c r="Q11671">
        <v>0</v>
      </c>
    </row>
    <row r="11672" spans="1:17" x14ac:dyDescent="0.2">
      <c r="A11672" t="s">
        <v>29410</v>
      </c>
      <c r="B11672" t="s">
        <v>89</v>
      </c>
      <c r="C11672" t="s">
        <v>218</v>
      </c>
      <c r="D11672" t="s">
        <v>17754</v>
      </c>
      <c r="E11672" t="s">
        <v>81</v>
      </c>
      <c r="F11672" t="s">
        <v>17734</v>
      </c>
      <c r="G11672">
        <v>2</v>
      </c>
      <c r="H11672">
        <v>0</v>
      </c>
      <c r="I11672">
        <v>0</v>
      </c>
      <c r="J11672">
        <v>0</v>
      </c>
      <c r="K11672">
        <v>0</v>
      </c>
      <c r="L11672">
        <v>0</v>
      </c>
      <c r="M11672">
        <v>0</v>
      </c>
      <c r="N11672">
        <v>0</v>
      </c>
      <c r="O11672">
        <v>0</v>
      </c>
      <c r="P11672">
        <v>0</v>
      </c>
      <c r="Q11672">
        <v>0</v>
      </c>
    </row>
    <row r="11673" spans="1:17" x14ac:dyDescent="0.2">
      <c r="A11673" t="s">
        <v>29411</v>
      </c>
      <c r="B11673" t="s">
        <v>89</v>
      </c>
      <c r="C11673" t="s">
        <v>219</v>
      </c>
      <c r="D11673" t="s">
        <v>17768</v>
      </c>
      <c r="E11673" t="s">
        <v>83</v>
      </c>
      <c r="F11673" t="s">
        <v>17734</v>
      </c>
      <c r="G11673">
        <v>2</v>
      </c>
      <c r="H11673">
        <v>0</v>
      </c>
      <c r="I11673">
        <v>0</v>
      </c>
      <c r="J11673">
        <v>0</v>
      </c>
      <c r="K11673">
        <v>0</v>
      </c>
      <c r="L11673">
        <v>0</v>
      </c>
      <c r="M11673">
        <v>0</v>
      </c>
      <c r="N11673">
        <v>0</v>
      </c>
      <c r="O11673">
        <v>0</v>
      </c>
      <c r="P11673">
        <v>0</v>
      </c>
      <c r="Q11673">
        <v>0</v>
      </c>
    </row>
    <row r="11674" spans="1:17" x14ac:dyDescent="0.2">
      <c r="A11674" t="s">
        <v>29412</v>
      </c>
      <c r="B11674" t="s">
        <v>89</v>
      </c>
      <c r="C11674" t="s">
        <v>219</v>
      </c>
      <c r="D11674" t="s">
        <v>17736</v>
      </c>
      <c r="E11674" t="s">
        <v>83</v>
      </c>
      <c r="F11674" t="s">
        <v>4929</v>
      </c>
      <c r="G11674">
        <v>0</v>
      </c>
      <c r="H11674">
        <v>29</v>
      </c>
      <c r="I11674">
        <v>7</v>
      </c>
      <c r="J11674">
        <v>16</v>
      </c>
      <c r="K11674">
        <v>5</v>
      </c>
      <c r="L11674">
        <v>1</v>
      </c>
      <c r="M11674">
        <v>0</v>
      </c>
      <c r="N11674">
        <v>0</v>
      </c>
      <c r="O11674">
        <v>0</v>
      </c>
      <c r="P11674">
        <v>0</v>
      </c>
      <c r="Q11674">
        <v>0</v>
      </c>
    </row>
    <row r="11675" spans="1:17" x14ac:dyDescent="0.2">
      <c r="A11675" t="s">
        <v>29413</v>
      </c>
      <c r="B11675" t="s">
        <v>89</v>
      </c>
      <c r="C11675" t="s">
        <v>219</v>
      </c>
      <c r="D11675" t="s">
        <v>17736</v>
      </c>
      <c r="E11675" t="s">
        <v>83</v>
      </c>
      <c r="F11675" t="s">
        <v>4931</v>
      </c>
      <c r="G11675">
        <v>0</v>
      </c>
      <c r="H11675">
        <v>29</v>
      </c>
      <c r="I11675">
        <v>6</v>
      </c>
      <c r="J11675">
        <v>16</v>
      </c>
      <c r="K11675">
        <v>6</v>
      </c>
      <c r="L11675">
        <v>1</v>
      </c>
      <c r="M11675">
        <v>0</v>
      </c>
      <c r="N11675">
        <v>0</v>
      </c>
      <c r="O11675">
        <v>0</v>
      </c>
      <c r="P11675">
        <v>0</v>
      </c>
      <c r="Q11675">
        <v>0</v>
      </c>
    </row>
    <row r="11676" spans="1:17" x14ac:dyDescent="0.2">
      <c r="A11676" t="s">
        <v>29414</v>
      </c>
      <c r="B11676" t="s">
        <v>89</v>
      </c>
      <c r="C11676" t="s">
        <v>219</v>
      </c>
      <c r="D11676" t="s">
        <v>17736</v>
      </c>
      <c r="E11676" t="s">
        <v>83</v>
      </c>
      <c r="F11676" t="s">
        <v>4933</v>
      </c>
      <c r="G11676">
        <v>0</v>
      </c>
      <c r="H11676">
        <v>0</v>
      </c>
      <c r="I11676">
        <v>0</v>
      </c>
      <c r="J11676">
        <v>0</v>
      </c>
      <c r="K11676">
        <v>0</v>
      </c>
      <c r="L11676">
        <v>0</v>
      </c>
      <c r="M11676">
        <v>29</v>
      </c>
      <c r="N11676">
        <v>0</v>
      </c>
      <c r="O11676">
        <v>0</v>
      </c>
      <c r="P11676">
        <v>0</v>
      </c>
      <c r="Q11676">
        <v>0</v>
      </c>
    </row>
    <row r="11677" spans="1:17" x14ac:dyDescent="0.2">
      <c r="A11677" t="s">
        <v>29415</v>
      </c>
      <c r="B11677" t="s">
        <v>89</v>
      </c>
      <c r="C11677" t="s">
        <v>219</v>
      </c>
      <c r="D11677" t="s">
        <v>17736</v>
      </c>
      <c r="E11677" t="s">
        <v>83</v>
      </c>
      <c r="F11677" t="s">
        <v>4935</v>
      </c>
      <c r="G11677">
        <v>0</v>
      </c>
      <c r="H11677">
        <v>29</v>
      </c>
      <c r="I11677">
        <v>6</v>
      </c>
      <c r="J11677">
        <v>16</v>
      </c>
      <c r="K11677">
        <v>6</v>
      </c>
      <c r="L11677">
        <v>1</v>
      </c>
      <c r="M11677">
        <v>0</v>
      </c>
      <c r="N11677">
        <v>0</v>
      </c>
      <c r="O11677">
        <v>0</v>
      </c>
      <c r="P11677">
        <v>0</v>
      </c>
      <c r="Q11677">
        <v>0</v>
      </c>
    </row>
    <row r="11678" spans="1:17" x14ac:dyDescent="0.2">
      <c r="A11678" t="s">
        <v>29416</v>
      </c>
      <c r="B11678" t="s">
        <v>89</v>
      </c>
      <c r="C11678" t="s">
        <v>219</v>
      </c>
      <c r="D11678" t="s">
        <v>17736</v>
      </c>
      <c r="E11678" t="s">
        <v>83</v>
      </c>
      <c r="F11678" t="s">
        <v>4937</v>
      </c>
      <c r="G11678">
        <v>0</v>
      </c>
      <c r="H11678">
        <v>29</v>
      </c>
      <c r="I11678">
        <v>6</v>
      </c>
      <c r="J11678">
        <v>17</v>
      </c>
      <c r="K11678">
        <v>5</v>
      </c>
      <c r="L11678">
        <v>1</v>
      </c>
      <c r="M11678">
        <v>0</v>
      </c>
      <c r="N11678">
        <v>0</v>
      </c>
      <c r="O11678">
        <v>0</v>
      </c>
      <c r="P11678">
        <v>0</v>
      </c>
      <c r="Q11678">
        <v>0</v>
      </c>
    </row>
    <row r="11679" spans="1:17" x14ac:dyDescent="0.2">
      <c r="A11679" t="s">
        <v>29417</v>
      </c>
      <c r="B11679" t="s">
        <v>89</v>
      </c>
      <c r="C11679" t="s">
        <v>219</v>
      </c>
      <c r="D11679" t="s">
        <v>17736</v>
      </c>
      <c r="E11679" t="s">
        <v>83</v>
      </c>
      <c r="F11679" t="s">
        <v>4939</v>
      </c>
      <c r="G11679">
        <v>0</v>
      </c>
      <c r="H11679">
        <v>0</v>
      </c>
      <c r="I11679">
        <v>0</v>
      </c>
      <c r="J11679">
        <v>0</v>
      </c>
      <c r="K11679">
        <v>0</v>
      </c>
      <c r="L11679">
        <v>0</v>
      </c>
      <c r="M11679">
        <v>29</v>
      </c>
      <c r="N11679">
        <v>0</v>
      </c>
      <c r="O11679">
        <v>0</v>
      </c>
      <c r="P11679">
        <v>0</v>
      </c>
      <c r="Q11679">
        <v>0</v>
      </c>
    </row>
    <row r="11680" spans="1:17" x14ac:dyDescent="0.2">
      <c r="A11680" t="s">
        <v>29418</v>
      </c>
      <c r="B11680" t="s">
        <v>89</v>
      </c>
      <c r="C11680" t="s">
        <v>219</v>
      </c>
      <c r="D11680" t="s">
        <v>17736</v>
      </c>
      <c r="E11680" t="s">
        <v>83</v>
      </c>
      <c r="F11680" t="s">
        <v>4941</v>
      </c>
      <c r="G11680">
        <v>0</v>
      </c>
      <c r="H11680">
        <v>29</v>
      </c>
      <c r="I11680">
        <v>6</v>
      </c>
      <c r="J11680">
        <v>17</v>
      </c>
      <c r="K11680">
        <v>5</v>
      </c>
      <c r="L11680">
        <v>1</v>
      </c>
      <c r="M11680">
        <v>0</v>
      </c>
      <c r="N11680">
        <v>0</v>
      </c>
      <c r="O11680">
        <v>0</v>
      </c>
      <c r="P11680">
        <v>0</v>
      </c>
      <c r="Q11680">
        <v>0</v>
      </c>
    </row>
    <row r="11681" spans="1:17" x14ac:dyDescent="0.2">
      <c r="A11681" t="s">
        <v>29419</v>
      </c>
      <c r="B11681" t="s">
        <v>89</v>
      </c>
      <c r="C11681" t="s">
        <v>219</v>
      </c>
      <c r="D11681" t="s">
        <v>17736</v>
      </c>
      <c r="E11681" t="s">
        <v>83</v>
      </c>
      <c r="F11681" t="s">
        <v>4943</v>
      </c>
      <c r="G11681">
        <v>0</v>
      </c>
      <c r="H11681">
        <v>0</v>
      </c>
      <c r="I11681">
        <v>0</v>
      </c>
      <c r="J11681">
        <v>0</v>
      </c>
      <c r="K11681">
        <v>0</v>
      </c>
      <c r="L11681">
        <v>0</v>
      </c>
      <c r="M11681">
        <v>29</v>
      </c>
      <c r="N11681">
        <v>0</v>
      </c>
      <c r="O11681">
        <v>0</v>
      </c>
      <c r="P11681">
        <v>0</v>
      </c>
      <c r="Q11681">
        <v>0</v>
      </c>
    </row>
    <row r="11682" spans="1:17" x14ac:dyDescent="0.2">
      <c r="A11682" t="s">
        <v>29420</v>
      </c>
      <c r="B11682" t="s">
        <v>89</v>
      </c>
      <c r="C11682" t="s">
        <v>219</v>
      </c>
      <c r="D11682" t="s">
        <v>17736</v>
      </c>
      <c r="E11682" t="s">
        <v>83</v>
      </c>
      <c r="F11682" t="s">
        <v>4925</v>
      </c>
      <c r="G11682">
        <v>0</v>
      </c>
      <c r="H11682">
        <v>0</v>
      </c>
      <c r="I11682">
        <v>0</v>
      </c>
      <c r="J11682">
        <v>0</v>
      </c>
      <c r="K11682">
        <v>0</v>
      </c>
      <c r="L11682">
        <v>0</v>
      </c>
      <c r="M11682">
        <v>0</v>
      </c>
      <c r="N11682">
        <v>19</v>
      </c>
      <c r="O11682">
        <v>16</v>
      </c>
      <c r="P11682">
        <v>3</v>
      </c>
      <c r="Q11682">
        <v>0</v>
      </c>
    </row>
    <row r="11683" spans="1:17" x14ac:dyDescent="0.2">
      <c r="A11683" t="s">
        <v>29421</v>
      </c>
      <c r="B11683" t="s">
        <v>89</v>
      </c>
      <c r="C11683" t="s">
        <v>219</v>
      </c>
      <c r="D11683" t="s">
        <v>17736</v>
      </c>
      <c r="E11683" t="s">
        <v>83</v>
      </c>
      <c r="F11683" t="s">
        <v>4927</v>
      </c>
      <c r="G11683">
        <v>0</v>
      </c>
      <c r="H11683">
        <v>0</v>
      </c>
      <c r="I11683">
        <v>0</v>
      </c>
      <c r="J11683">
        <v>0</v>
      </c>
      <c r="K11683">
        <v>0</v>
      </c>
      <c r="L11683">
        <v>0</v>
      </c>
      <c r="M11683">
        <v>0</v>
      </c>
      <c r="N11683">
        <v>13</v>
      </c>
      <c r="O11683">
        <v>11</v>
      </c>
      <c r="P11683">
        <v>2</v>
      </c>
      <c r="Q11683">
        <v>0</v>
      </c>
    </row>
    <row r="11684" spans="1:17" x14ac:dyDescent="0.2">
      <c r="A11684" t="s">
        <v>29422</v>
      </c>
      <c r="B11684" t="s">
        <v>89</v>
      </c>
      <c r="C11684" t="s">
        <v>219</v>
      </c>
      <c r="D11684" t="s">
        <v>17736</v>
      </c>
      <c r="E11684" t="s">
        <v>83</v>
      </c>
      <c r="F11684" t="s">
        <v>17734</v>
      </c>
      <c r="G11684">
        <v>29</v>
      </c>
      <c r="H11684">
        <v>0</v>
      </c>
      <c r="I11684">
        <v>0</v>
      </c>
      <c r="J11684">
        <v>0</v>
      </c>
      <c r="K11684">
        <v>0</v>
      </c>
      <c r="L11684">
        <v>0</v>
      </c>
      <c r="M11684">
        <v>0</v>
      </c>
      <c r="N11684">
        <v>0</v>
      </c>
      <c r="O11684">
        <v>0</v>
      </c>
      <c r="P11684">
        <v>0</v>
      </c>
      <c r="Q11684">
        <v>0</v>
      </c>
    </row>
    <row r="11685" spans="1:17" x14ac:dyDescent="0.2">
      <c r="A11685" t="s">
        <v>29423</v>
      </c>
      <c r="B11685" t="s">
        <v>89</v>
      </c>
      <c r="C11685" t="s">
        <v>219</v>
      </c>
      <c r="D11685" t="s">
        <v>17736</v>
      </c>
      <c r="E11685" t="s">
        <v>81</v>
      </c>
      <c r="F11685" t="s">
        <v>4929</v>
      </c>
      <c r="G11685">
        <v>0</v>
      </c>
      <c r="H11685">
        <v>23</v>
      </c>
      <c r="I11685">
        <v>3</v>
      </c>
      <c r="J11685">
        <v>19</v>
      </c>
      <c r="K11685">
        <v>1</v>
      </c>
      <c r="L11685">
        <v>0</v>
      </c>
      <c r="M11685">
        <v>0</v>
      </c>
      <c r="N11685">
        <v>0</v>
      </c>
      <c r="O11685">
        <v>0</v>
      </c>
      <c r="P11685">
        <v>0</v>
      </c>
      <c r="Q11685">
        <v>0</v>
      </c>
    </row>
    <row r="11686" spans="1:17" x14ac:dyDescent="0.2">
      <c r="A11686" t="s">
        <v>29424</v>
      </c>
      <c r="B11686" t="s">
        <v>89</v>
      </c>
      <c r="C11686" t="s">
        <v>219</v>
      </c>
      <c r="D11686" t="s">
        <v>17736</v>
      </c>
      <c r="E11686" t="s">
        <v>81</v>
      </c>
      <c r="F11686" t="s">
        <v>4931</v>
      </c>
      <c r="G11686">
        <v>0</v>
      </c>
      <c r="H11686">
        <v>23</v>
      </c>
      <c r="I11686">
        <v>3</v>
      </c>
      <c r="J11686">
        <v>19</v>
      </c>
      <c r="K11686">
        <v>1</v>
      </c>
      <c r="L11686">
        <v>0</v>
      </c>
      <c r="M11686">
        <v>0</v>
      </c>
      <c r="N11686">
        <v>0</v>
      </c>
      <c r="O11686">
        <v>0</v>
      </c>
      <c r="P11686">
        <v>0</v>
      </c>
      <c r="Q11686">
        <v>0</v>
      </c>
    </row>
    <row r="11687" spans="1:17" x14ac:dyDescent="0.2">
      <c r="A11687" t="s">
        <v>29425</v>
      </c>
      <c r="B11687" t="s">
        <v>89</v>
      </c>
      <c r="C11687" t="s">
        <v>219</v>
      </c>
      <c r="D11687" t="s">
        <v>17736</v>
      </c>
      <c r="E11687" t="s">
        <v>81</v>
      </c>
      <c r="F11687" t="s">
        <v>4933</v>
      </c>
      <c r="G11687">
        <v>0</v>
      </c>
      <c r="H11687">
        <v>0</v>
      </c>
      <c r="I11687">
        <v>0</v>
      </c>
      <c r="J11687">
        <v>0</v>
      </c>
      <c r="K11687">
        <v>0</v>
      </c>
      <c r="L11687">
        <v>0</v>
      </c>
      <c r="M11687">
        <v>23</v>
      </c>
      <c r="N11687">
        <v>0</v>
      </c>
      <c r="O11687">
        <v>0</v>
      </c>
      <c r="P11687">
        <v>0</v>
      </c>
      <c r="Q11687">
        <v>0</v>
      </c>
    </row>
    <row r="11688" spans="1:17" x14ac:dyDescent="0.2">
      <c r="A11688" t="s">
        <v>29426</v>
      </c>
      <c r="B11688" t="s">
        <v>89</v>
      </c>
      <c r="C11688" t="s">
        <v>219</v>
      </c>
      <c r="D11688" t="s">
        <v>17736</v>
      </c>
      <c r="E11688" t="s">
        <v>81</v>
      </c>
      <c r="F11688" t="s">
        <v>4935</v>
      </c>
      <c r="G11688">
        <v>0</v>
      </c>
      <c r="H11688">
        <v>23</v>
      </c>
      <c r="I11688">
        <v>3</v>
      </c>
      <c r="J11688">
        <v>19</v>
      </c>
      <c r="K11688">
        <v>1</v>
      </c>
      <c r="L11688">
        <v>0</v>
      </c>
      <c r="M11688">
        <v>0</v>
      </c>
      <c r="N11688">
        <v>0</v>
      </c>
      <c r="O11688">
        <v>0</v>
      </c>
      <c r="P11688">
        <v>0</v>
      </c>
      <c r="Q11688">
        <v>0</v>
      </c>
    </row>
    <row r="11689" spans="1:17" x14ac:dyDescent="0.2">
      <c r="A11689" t="s">
        <v>29427</v>
      </c>
      <c r="B11689" t="s">
        <v>86</v>
      </c>
      <c r="C11689" t="s">
        <v>207</v>
      </c>
      <c r="D11689" t="s">
        <v>17736</v>
      </c>
      <c r="E11689" t="s">
        <v>81</v>
      </c>
      <c r="F11689" t="s">
        <v>4943</v>
      </c>
      <c r="G11689">
        <v>0</v>
      </c>
      <c r="H11689">
        <v>0</v>
      </c>
      <c r="I11689">
        <v>0</v>
      </c>
      <c r="J11689">
        <v>0</v>
      </c>
      <c r="K11689">
        <v>0</v>
      </c>
      <c r="L11689">
        <v>0</v>
      </c>
      <c r="M11689">
        <v>9</v>
      </c>
      <c r="N11689">
        <v>0</v>
      </c>
      <c r="O11689">
        <v>0</v>
      </c>
      <c r="P11689">
        <v>0</v>
      </c>
      <c r="Q11689">
        <v>0</v>
      </c>
    </row>
    <row r="11690" spans="1:17" x14ac:dyDescent="0.2">
      <c r="A11690" t="s">
        <v>29428</v>
      </c>
      <c r="B11690" t="s">
        <v>86</v>
      </c>
      <c r="C11690" t="s">
        <v>207</v>
      </c>
      <c r="D11690" t="s">
        <v>17736</v>
      </c>
      <c r="E11690" t="s">
        <v>81</v>
      </c>
      <c r="F11690" t="s">
        <v>4925</v>
      </c>
      <c r="G11690">
        <v>0</v>
      </c>
      <c r="H11690">
        <v>0</v>
      </c>
      <c r="I11690">
        <v>0</v>
      </c>
      <c r="J11690">
        <v>0</v>
      </c>
      <c r="K11690">
        <v>0</v>
      </c>
      <c r="L11690">
        <v>0</v>
      </c>
      <c r="M11690">
        <v>0</v>
      </c>
      <c r="N11690">
        <v>9</v>
      </c>
      <c r="O11690">
        <v>7</v>
      </c>
      <c r="P11690">
        <v>2</v>
      </c>
      <c r="Q11690">
        <v>0</v>
      </c>
    </row>
    <row r="11691" spans="1:17" x14ac:dyDescent="0.2">
      <c r="A11691" t="s">
        <v>29429</v>
      </c>
      <c r="B11691" t="s">
        <v>86</v>
      </c>
      <c r="C11691" t="s">
        <v>207</v>
      </c>
      <c r="D11691" t="s">
        <v>17736</v>
      </c>
      <c r="E11691" t="s">
        <v>81</v>
      </c>
      <c r="F11691" t="s">
        <v>4927</v>
      </c>
      <c r="G11691">
        <v>0</v>
      </c>
      <c r="H11691">
        <v>0</v>
      </c>
      <c r="I11691">
        <v>0</v>
      </c>
      <c r="J11691">
        <v>0</v>
      </c>
      <c r="K11691">
        <v>0</v>
      </c>
      <c r="L11691">
        <v>0</v>
      </c>
      <c r="M11691">
        <v>0</v>
      </c>
      <c r="N11691">
        <v>7</v>
      </c>
      <c r="O11691">
        <v>6</v>
      </c>
      <c r="P11691">
        <v>1</v>
      </c>
      <c r="Q11691">
        <v>0</v>
      </c>
    </row>
    <row r="11692" spans="1:17" x14ac:dyDescent="0.2">
      <c r="A11692" t="s">
        <v>29430</v>
      </c>
      <c r="B11692" t="s">
        <v>86</v>
      </c>
      <c r="C11692" t="s">
        <v>207</v>
      </c>
      <c r="D11692" t="s">
        <v>17736</v>
      </c>
      <c r="E11692" t="s">
        <v>81</v>
      </c>
      <c r="F11692" t="s">
        <v>17734</v>
      </c>
      <c r="G11692">
        <v>9</v>
      </c>
      <c r="H11692">
        <v>0</v>
      </c>
      <c r="I11692">
        <v>0</v>
      </c>
      <c r="J11692">
        <v>0</v>
      </c>
      <c r="K11692">
        <v>0</v>
      </c>
      <c r="L11692">
        <v>0</v>
      </c>
      <c r="M11692">
        <v>0</v>
      </c>
      <c r="N11692">
        <v>0</v>
      </c>
      <c r="O11692">
        <v>0</v>
      </c>
      <c r="P11692">
        <v>0</v>
      </c>
      <c r="Q11692">
        <v>0</v>
      </c>
    </row>
    <row r="11693" spans="1:17" x14ac:dyDescent="0.2">
      <c r="A11693" t="s">
        <v>29431</v>
      </c>
      <c r="B11693" t="s">
        <v>86</v>
      </c>
      <c r="C11693" t="s">
        <v>207</v>
      </c>
      <c r="D11693" t="s">
        <v>17748</v>
      </c>
      <c r="E11693" t="s">
        <v>81</v>
      </c>
      <c r="F11693" t="s">
        <v>17749</v>
      </c>
      <c r="G11693">
        <v>0</v>
      </c>
      <c r="H11693">
        <v>0</v>
      </c>
      <c r="I11693">
        <v>0</v>
      </c>
      <c r="J11693">
        <v>0</v>
      </c>
      <c r="K11693">
        <v>0</v>
      </c>
      <c r="L11693">
        <v>0</v>
      </c>
      <c r="M11693">
        <v>0</v>
      </c>
      <c r="N11693">
        <v>2</v>
      </c>
      <c r="O11693">
        <v>2</v>
      </c>
      <c r="P11693">
        <v>0</v>
      </c>
      <c r="Q11693">
        <v>0</v>
      </c>
    </row>
    <row r="11694" spans="1:17" x14ac:dyDescent="0.2">
      <c r="A11694" t="s">
        <v>29432</v>
      </c>
      <c r="B11694" t="s">
        <v>86</v>
      </c>
      <c r="C11694" t="s">
        <v>207</v>
      </c>
      <c r="D11694" t="s">
        <v>17748</v>
      </c>
      <c r="E11694" t="s">
        <v>81</v>
      </c>
      <c r="F11694" t="s">
        <v>17734</v>
      </c>
      <c r="G11694">
        <v>2</v>
      </c>
      <c r="H11694">
        <v>0</v>
      </c>
      <c r="I11694">
        <v>0</v>
      </c>
      <c r="J11694">
        <v>0</v>
      </c>
      <c r="K11694">
        <v>0</v>
      </c>
      <c r="L11694">
        <v>0</v>
      </c>
      <c r="M11694">
        <v>0</v>
      </c>
      <c r="N11694">
        <v>0</v>
      </c>
      <c r="O11694">
        <v>0</v>
      </c>
      <c r="P11694">
        <v>0</v>
      </c>
      <c r="Q11694">
        <v>0</v>
      </c>
    </row>
    <row r="11695" spans="1:17" x14ac:dyDescent="0.2">
      <c r="A11695" t="s">
        <v>29433</v>
      </c>
      <c r="B11695" t="s">
        <v>86</v>
      </c>
      <c r="C11695" t="s">
        <v>207</v>
      </c>
      <c r="D11695" t="s">
        <v>17754</v>
      </c>
      <c r="E11695" t="s">
        <v>83</v>
      </c>
      <c r="F11695" t="s">
        <v>17734</v>
      </c>
      <c r="G11695">
        <v>1</v>
      </c>
      <c r="H11695">
        <v>0</v>
      </c>
      <c r="I11695">
        <v>0</v>
      </c>
      <c r="J11695">
        <v>0</v>
      </c>
      <c r="K11695">
        <v>0</v>
      </c>
      <c r="L11695">
        <v>0</v>
      </c>
      <c r="M11695">
        <v>0</v>
      </c>
      <c r="N11695">
        <v>0</v>
      </c>
      <c r="O11695">
        <v>0</v>
      </c>
      <c r="P11695">
        <v>0</v>
      </c>
      <c r="Q11695">
        <v>0</v>
      </c>
    </row>
    <row r="11696" spans="1:17" x14ac:dyDescent="0.2">
      <c r="A11696" t="s">
        <v>29434</v>
      </c>
      <c r="B11696" t="s">
        <v>86</v>
      </c>
      <c r="C11696" t="s">
        <v>208</v>
      </c>
      <c r="D11696" t="s">
        <v>17768</v>
      </c>
      <c r="E11696" t="s">
        <v>83</v>
      </c>
      <c r="F11696" t="s">
        <v>17734</v>
      </c>
      <c r="G11696">
        <v>5</v>
      </c>
      <c r="H11696">
        <v>0</v>
      </c>
      <c r="I11696">
        <v>0</v>
      </c>
      <c r="J11696">
        <v>0</v>
      </c>
      <c r="K11696">
        <v>0</v>
      </c>
      <c r="L11696">
        <v>0</v>
      </c>
      <c r="M11696">
        <v>0</v>
      </c>
      <c r="N11696">
        <v>0</v>
      </c>
      <c r="O11696">
        <v>0</v>
      </c>
      <c r="P11696">
        <v>0</v>
      </c>
      <c r="Q11696">
        <v>0</v>
      </c>
    </row>
    <row r="11697" spans="1:17" x14ac:dyDescent="0.2">
      <c r="A11697" t="s">
        <v>29435</v>
      </c>
      <c r="B11697" t="s">
        <v>86</v>
      </c>
      <c r="C11697" t="s">
        <v>208</v>
      </c>
      <c r="D11697" t="s">
        <v>17768</v>
      </c>
      <c r="E11697" t="s">
        <v>81</v>
      </c>
      <c r="F11697" t="s">
        <v>17734</v>
      </c>
      <c r="G11697">
        <v>14</v>
      </c>
      <c r="H11697">
        <v>0</v>
      </c>
      <c r="I11697">
        <v>0</v>
      </c>
      <c r="J11697">
        <v>0</v>
      </c>
      <c r="K11697">
        <v>0</v>
      </c>
      <c r="L11697">
        <v>0</v>
      </c>
      <c r="M11697">
        <v>0</v>
      </c>
      <c r="N11697">
        <v>0</v>
      </c>
      <c r="O11697">
        <v>0</v>
      </c>
      <c r="P11697">
        <v>0</v>
      </c>
      <c r="Q11697">
        <v>0</v>
      </c>
    </row>
    <row r="11698" spans="1:17" x14ac:dyDescent="0.2">
      <c r="A11698" t="s">
        <v>29436</v>
      </c>
      <c r="B11698" t="s">
        <v>86</v>
      </c>
      <c r="C11698" t="s">
        <v>208</v>
      </c>
      <c r="D11698" t="s">
        <v>17736</v>
      </c>
      <c r="E11698" t="s">
        <v>83</v>
      </c>
      <c r="F11698" t="s">
        <v>4929</v>
      </c>
      <c r="G11698">
        <v>0</v>
      </c>
      <c r="H11698">
        <v>24</v>
      </c>
      <c r="I11698">
        <v>2</v>
      </c>
      <c r="J11698">
        <v>22</v>
      </c>
      <c r="K11698">
        <v>0</v>
      </c>
      <c r="L11698">
        <v>0</v>
      </c>
      <c r="M11698">
        <v>0</v>
      </c>
      <c r="N11698">
        <v>0</v>
      </c>
      <c r="O11698">
        <v>0</v>
      </c>
      <c r="P11698">
        <v>0</v>
      </c>
      <c r="Q11698">
        <v>0</v>
      </c>
    </row>
    <row r="11699" spans="1:17" x14ac:dyDescent="0.2">
      <c r="A11699" t="s">
        <v>29437</v>
      </c>
      <c r="B11699" t="s">
        <v>86</v>
      </c>
      <c r="C11699" t="s">
        <v>208</v>
      </c>
      <c r="D11699" t="s">
        <v>17736</v>
      </c>
      <c r="E11699" t="s">
        <v>83</v>
      </c>
      <c r="F11699" t="s">
        <v>4931</v>
      </c>
      <c r="G11699">
        <v>0</v>
      </c>
      <c r="H11699">
        <v>24</v>
      </c>
      <c r="I11699">
        <v>2</v>
      </c>
      <c r="J11699">
        <v>22</v>
      </c>
      <c r="K11699">
        <v>0</v>
      </c>
      <c r="L11699">
        <v>0</v>
      </c>
      <c r="M11699">
        <v>0</v>
      </c>
      <c r="N11699">
        <v>0</v>
      </c>
      <c r="O11699">
        <v>0</v>
      </c>
      <c r="P11699">
        <v>0</v>
      </c>
      <c r="Q11699">
        <v>0</v>
      </c>
    </row>
    <row r="11700" spans="1:17" x14ac:dyDescent="0.2">
      <c r="A11700" t="s">
        <v>29438</v>
      </c>
      <c r="B11700" t="s">
        <v>86</v>
      </c>
      <c r="C11700" t="s">
        <v>208</v>
      </c>
      <c r="D11700" t="s">
        <v>17736</v>
      </c>
      <c r="E11700" t="s">
        <v>83</v>
      </c>
      <c r="F11700" t="s">
        <v>4933</v>
      </c>
      <c r="G11700">
        <v>0</v>
      </c>
      <c r="H11700">
        <v>0</v>
      </c>
      <c r="I11700">
        <v>0</v>
      </c>
      <c r="J11700">
        <v>0</v>
      </c>
      <c r="K11700">
        <v>0</v>
      </c>
      <c r="L11700">
        <v>0</v>
      </c>
      <c r="M11700">
        <v>24</v>
      </c>
      <c r="N11700">
        <v>0</v>
      </c>
      <c r="O11700">
        <v>0</v>
      </c>
      <c r="P11700">
        <v>0</v>
      </c>
      <c r="Q11700">
        <v>0</v>
      </c>
    </row>
    <row r="11701" spans="1:17" x14ac:dyDescent="0.2">
      <c r="A11701" t="s">
        <v>29439</v>
      </c>
      <c r="B11701" t="s">
        <v>86</v>
      </c>
      <c r="C11701" t="s">
        <v>208</v>
      </c>
      <c r="D11701" t="s">
        <v>17736</v>
      </c>
      <c r="E11701" t="s">
        <v>83</v>
      </c>
      <c r="F11701" t="s">
        <v>4935</v>
      </c>
      <c r="G11701">
        <v>0</v>
      </c>
      <c r="H11701">
        <v>24</v>
      </c>
      <c r="I11701">
        <v>2</v>
      </c>
      <c r="J11701">
        <v>22</v>
      </c>
      <c r="K11701">
        <v>0</v>
      </c>
      <c r="L11701">
        <v>0</v>
      </c>
      <c r="M11701">
        <v>0</v>
      </c>
      <c r="N11701">
        <v>0</v>
      </c>
      <c r="O11701">
        <v>0</v>
      </c>
      <c r="P11701">
        <v>0</v>
      </c>
      <c r="Q11701">
        <v>0</v>
      </c>
    </row>
    <row r="11702" spans="1:17" x14ac:dyDescent="0.2">
      <c r="A11702" t="s">
        <v>29440</v>
      </c>
      <c r="B11702" t="s">
        <v>86</v>
      </c>
      <c r="C11702" t="s">
        <v>208</v>
      </c>
      <c r="D11702" t="s">
        <v>17736</v>
      </c>
      <c r="E11702" t="s">
        <v>83</v>
      </c>
      <c r="F11702" t="s">
        <v>4937</v>
      </c>
      <c r="G11702">
        <v>0</v>
      </c>
      <c r="H11702">
        <v>24</v>
      </c>
      <c r="I11702">
        <v>2</v>
      </c>
      <c r="J11702">
        <v>22</v>
      </c>
      <c r="K11702">
        <v>0</v>
      </c>
      <c r="L11702">
        <v>0</v>
      </c>
      <c r="M11702">
        <v>0</v>
      </c>
      <c r="N11702">
        <v>0</v>
      </c>
      <c r="O11702">
        <v>0</v>
      </c>
      <c r="P11702">
        <v>0</v>
      </c>
      <c r="Q11702">
        <v>0</v>
      </c>
    </row>
    <row r="11703" spans="1:17" x14ac:dyDescent="0.2">
      <c r="A11703" t="s">
        <v>29441</v>
      </c>
      <c r="B11703" t="s">
        <v>86</v>
      </c>
      <c r="C11703" t="s">
        <v>208</v>
      </c>
      <c r="D11703" t="s">
        <v>17736</v>
      </c>
      <c r="E11703" t="s">
        <v>83</v>
      </c>
      <c r="F11703" t="s">
        <v>4939</v>
      </c>
      <c r="G11703">
        <v>0</v>
      </c>
      <c r="H11703">
        <v>0</v>
      </c>
      <c r="I11703">
        <v>0</v>
      </c>
      <c r="J11703">
        <v>0</v>
      </c>
      <c r="K11703">
        <v>0</v>
      </c>
      <c r="L11703">
        <v>0</v>
      </c>
      <c r="M11703">
        <v>24</v>
      </c>
      <c r="N11703">
        <v>0</v>
      </c>
      <c r="O11703">
        <v>0</v>
      </c>
      <c r="P11703">
        <v>0</v>
      </c>
      <c r="Q11703">
        <v>0</v>
      </c>
    </row>
    <row r="11704" spans="1:17" x14ac:dyDescent="0.2">
      <c r="A11704" t="s">
        <v>29442</v>
      </c>
      <c r="B11704" t="s">
        <v>86</v>
      </c>
      <c r="C11704" t="s">
        <v>208</v>
      </c>
      <c r="D11704" t="s">
        <v>17736</v>
      </c>
      <c r="E11704" t="s">
        <v>83</v>
      </c>
      <c r="F11704" t="s">
        <v>4941</v>
      </c>
      <c r="G11704">
        <v>0</v>
      </c>
      <c r="H11704">
        <v>24</v>
      </c>
      <c r="I11704">
        <v>2</v>
      </c>
      <c r="J11704">
        <v>22</v>
      </c>
      <c r="K11704">
        <v>0</v>
      </c>
      <c r="L11704">
        <v>0</v>
      </c>
      <c r="M11704">
        <v>0</v>
      </c>
      <c r="N11704">
        <v>0</v>
      </c>
      <c r="O11704">
        <v>0</v>
      </c>
      <c r="P11704">
        <v>0</v>
      </c>
      <c r="Q11704">
        <v>0</v>
      </c>
    </row>
    <row r="11705" spans="1:17" x14ac:dyDescent="0.2">
      <c r="A11705" t="s">
        <v>29443</v>
      </c>
      <c r="B11705" t="s">
        <v>86</v>
      </c>
      <c r="C11705" t="s">
        <v>208</v>
      </c>
      <c r="D11705" t="s">
        <v>17736</v>
      </c>
      <c r="E11705" t="s">
        <v>83</v>
      </c>
      <c r="F11705" t="s">
        <v>4943</v>
      </c>
      <c r="G11705">
        <v>0</v>
      </c>
      <c r="H11705">
        <v>0</v>
      </c>
      <c r="I11705">
        <v>0</v>
      </c>
      <c r="J11705">
        <v>0</v>
      </c>
      <c r="K11705">
        <v>0</v>
      </c>
      <c r="L11705">
        <v>0</v>
      </c>
      <c r="M11705">
        <v>24</v>
      </c>
      <c r="N11705">
        <v>0</v>
      </c>
      <c r="O11705">
        <v>0</v>
      </c>
      <c r="P11705">
        <v>0</v>
      </c>
      <c r="Q11705">
        <v>0</v>
      </c>
    </row>
    <row r="11706" spans="1:17" x14ac:dyDescent="0.2">
      <c r="A11706" t="s">
        <v>29444</v>
      </c>
      <c r="B11706" t="s">
        <v>86</v>
      </c>
      <c r="C11706" t="s">
        <v>208</v>
      </c>
      <c r="D11706" t="s">
        <v>17736</v>
      </c>
      <c r="E11706" t="s">
        <v>83</v>
      </c>
      <c r="F11706" t="s">
        <v>4925</v>
      </c>
      <c r="G11706">
        <v>0</v>
      </c>
      <c r="H11706">
        <v>0</v>
      </c>
      <c r="I11706">
        <v>0</v>
      </c>
      <c r="J11706">
        <v>0</v>
      </c>
      <c r="K11706">
        <v>0</v>
      </c>
      <c r="L11706">
        <v>0</v>
      </c>
      <c r="M11706">
        <v>0</v>
      </c>
      <c r="N11706">
        <v>17</v>
      </c>
      <c r="O11706">
        <v>17</v>
      </c>
      <c r="P11706">
        <v>0</v>
      </c>
      <c r="Q11706">
        <v>0</v>
      </c>
    </row>
    <row r="11707" spans="1:17" x14ac:dyDescent="0.2">
      <c r="A11707" t="s">
        <v>29445</v>
      </c>
      <c r="B11707" t="s">
        <v>86</v>
      </c>
      <c r="C11707" t="s">
        <v>208</v>
      </c>
      <c r="D11707" t="s">
        <v>17736</v>
      </c>
      <c r="E11707" t="s">
        <v>83</v>
      </c>
      <c r="F11707" t="s">
        <v>4927</v>
      </c>
      <c r="G11707">
        <v>0</v>
      </c>
      <c r="H11707">
        <v>0</v>
      </c>
      <c r="I11707">
        <v>0</v>
      </c>
      <c r="J11707">
        <v>0</v>
      </c>
      <c r="K11707">
        <v>0</v>
      </c>
      <c r="L11707">
        <v>0</v>
      </c>
      <c r="M11707">
        <v>0</v>
      </c>
      <c r="N11707">
        <v>9</v>
      </c>
      <c r="O11707">
        <v>9</v>
      </c>
      <c r="P11707">
        <v>0</v>
      </c>
      <c r="Q11707">
        <v>0</v>
      </c>
    </row>
    <row r="11708" spans="1:17" x14ac:dyDescent="0.2">
      <c r="A11708" t="s">
        <v>29446</v>
      </c>
      <c r="B11708" t="s">
        <v>86</v>
      </c>
      <c r="C11708" t="s">
        <v>208</v>
      </c>
      <c r="D11708" t="s">
        <v>17736</v>
      </c>
      <c r="E11708" t="s">
        <v>83</v>
      </c>
      <c r="F11708" t="s">
        <v>17734</v>
      </c>
      <c r="G11708">
        <v>24</v>
      </c>
      <c r="H11708">
        <v>0</v>
      </c>
      <c r="I11708">
        <v>0</v>
      </c>
      <c r="J11708">
        <v>0</v>
      </c>
      <c r="K11708">
        <v>0</v>
      </c>
      <c r="L11708">
        <v>0</v>
      </c>
      <c r="M11708">
        <v>0</v>
      </c>
      <c r="N11708">
        <v>0</v>
      </c>
      <c r="O11708">
        <v>0</v>
      </c>
      <c r="P11708">
        <v>0</v>
      </c>
      <c r="Q11708">
        <v>0</v>
      </c>
    </row>
    <row r="11709" spans="1:17" x14ac:dyDescent="0.2">
      <c r="A11709" t="s">
        <v>29447</v>
      </c>
      <c r="B11709" t="s">
        <v>86</v>
      </c>
      <c r="C11709" t="s">
        <v>208</v>
      </c>
      <c r="D11709" t="s">
        <v>17736</v>
      </c>
      <c r="E11709" t="s">
        <v>81</v>
      </c>
      <c r="F11709" t="s">
        <v>4929</v>
      </c>
      <c r="G11709">
        <v>0</v>
      </c>
      <c r="H11709">
        <v>16</v>
      </c>
      <c r="I11709">
        <v>0</v>
      </c>
      <c r="J11709">
        <v>14</v>
      </c>
      <c r="K11709">
        <v>0</v>
      </c>
      <c r="L11709">
        <v>2</v>
      </c>
      <c r="M11709">
        <v>0</v>
      </c>
      <c r="N11709">
        <v>0</v>
      </c>
      <c r="O11709">
        <v>0</v>
      </c>
      <c r="P11709">
        <v>0</v>
      </c>
      <c r="Q11709">
        <v>0</v>
      </c>
    </row>
    <row r="11710" spans="1:17" x14ac:dyDescent="0.2">
      <c r="A11710" t="s">
        <v>29448</v>
      </c>
      <c r="B11710" t="s">
        <v>86</v>
      </c>
      <c r="C11710" t="s">
        <v>208</v>
      </c>
      <c r="D11710" t="s">
        <v>17736</v>
      </c>
      <c r="E11710" t="s">
        <v>81</v>
      </c>
      <c r="F11710" t="s">
        <v>4931</v>
      </c>
      <c r="G11710">
        <v>0</v>
      </c>
      <c r="H11710">
        <v>16</v>
      </c>
      <c r="I11710">
        <v>0</v>
      </c>
      <c r="J11710">
        <v>14</v>
      </c>
      <c r="K11710">
        <v>0</v>
      </c>
      <c r="L11710">
        <v>2</v>
      </c>
      <c r="M11710">
        <v>0</v>
      </c>
      <c r="N11710">
        <v>0</v>
      </c>
      <c r="O11710">
        <v>0</v>
      </c>
      <c r="P11710">
        <v>0</v>
      </c>
      <c r="Q11710">
        <v>0</v>
      </c>
    </row>
    <row r="11711" spans="1:17" x14ac:dyDescent="0.2">
      <c r="A11711" t="s">
        <v>29449</v>
      </c>
      <c r="B11711" t="s">
        <v>86</v>
      </c>
      <c r="C11711" t="s">
        <v>208</v>
      </c>
      <c r="D11711" t="s">
        <v>17736</v>
      </c>
      <c r="E11711" t="s">
        <v>81</v>
      </c>
      <c r="F11711" t="s">
        <v>4933</v>
      </c>
      <c r="G11711">
        <v>0</v>
      </c>
      <c r="H11711">
        <v>0</v>
      </c>
      <c r="I11711">
        <v>0</v>
      </c>
      <c r="J11711">
        <v>0</v>
      </c>
      <c r="K11711">
        <v>0</v>
      </c>
      <c r="L11711">
        <v>0</v>
      </c>
      <c r="M11711">
        <v>16</v>
      </c>
      <c r="N11711">
        <v>0</v>
      </c>
      <c r="O11711">
        <v>0</v>
      </c>
      <c r="P11711">
        <v>0</v>
      </c>
      <c r="Q11711">
        <v>0</v>
      </c>
    </row>
    <row r="11712" spans="1:17" x14ac:dyDescent="0.2">
      <c r="A11712" t="s">
        <v>29450</v>
      </c>
      <c r="B11712" t="s">
        <v>86</v>
      </c>
      <c r="C11712" t="s">
        <v>208</v>
      </c>
      <c r="D11712" t="s">
        <v>17736</v>
      </c>
      <c r="E11712" t="s">
        <v>81</v>
      </c>
      <c r="F11712" t="s">
        <v>4935</v>
      </c>
      <c r="G11712">
        <v>0</v>
      </c>
      <c r="H11712">
        <v>16</v>
      </c>
      <c r="I11712">
        <v>0</v>
      </c>
      <c r="J11712">
        <v>14</v>
      </c>
      <c r="K11712">
        <v>0</v>
      </c>
      <c r="L11712">
        <v>2</v>
      </c>
      <c r="M11712">
        <v>0</v>
      </c>
      <c r="N11712">
        <v>0</v>
      </c>
      <c r="O11712">
        <v>0</v>
      </c>
      <c r="P11712">
        <v>0</v>
      </c>
      <c r="Q11712">
        <v>0</v>
      </c>
    </row>
    <row r="11713" spans="1:17" x14ac:dyDescent="0.2">
      <c r="A11713" t="s">
        <v>29451</v>
      </c>
      <c r="B11713" t="s">
        <v>86</v>
      </c>
      <c r="C11713" t="s">
        <v>208</v>
      </c>
      <c r="D11713" t="s">
        <v>17736</v>
      </c>
      <c r="E11713" t="s">
        <v>81</v>
      </c>
      <c r="F11713" t="s">
        <v>4937</v>
      </c>
      <c r="G11713">
        <v>0</v>
      </c>
      <c r="H11713">
        <v>16</v>
      </c>
      <c r="I11713">
        <v>0</v>
      </c>
      <c r="J11713">
        <v>14</v>
      </c>
      <c r="K11713">
        <v>0</v>
      </c>
      <c r="L11713">
        <v>2</v>
      </c>
      <c r="M11713">
        <v>0</v>
      </c>
      <c r="N11713">
        <v>0</v>
      </c>
      <c r="O11713">
        <v>0</v>
      </c>
      <c r="P11713">
        <v>0</v>
      </c>
      <c r="Q11713">
        <v>0</v>
      </c>
    </row>
    <row r="11714" spans="1:17" x14ac:dyDescent="0.2">
      <c r="A11714" t="s">
        <v>29452</v>
      </c>
      <c r="B11714" t="s">
        <v>89</v>
      </c>
      <c r="C11714" t="s">
        <v>158</v>
      </c>
      <c r="D11714" t="s">
        <v>17736</v>
      </c>
      <c r="E11714" t="s">
        <v>81</v>
      </c>
      <c r="F11714" t="s">
        <v>4939</v>
      </c>
      <c r="G11714">
        <v>0</v>
      </c>
      <c r="H11714">
        <v>0</v>
      </c>
      <c r="I11714">
        <v>0</v>
      </c>
      <c r="J11714">
        <v>0</v>
      </c>
      <c r="K11714">
        <v>0</v>
      </c>
      <c r="L11714">
        <v>0</v>
      </c>
      <c r="M11714">
        <v>12</v>
      </c>
      <c r="N11714">
        <v>0</v>
      </c>
      <c r="O11714">
        <v>0</v>
      </c>
      <c r="P11714">
        <v>0</v>
      </c>
      <c r="Q11714">
        <v>0</v>
      </c>
    </row>
    <row r="11715" spans="1:17" x14ac:dyDescent="0.2">
      <c r="A11715" t="s">
        <v>29453</v>
      </c>
      <c r="B11715" t="s">
        <v>89</v>
      </c>
      <c r="C11715" t="s">
        <v>158</v>
      </c>
      <c r="D11715" t="s">
        <v>17736</v>
      </c>
      <c r="E11715" t="s">
        <v>81</v>
      </c>
      <c r="F11715" t="s">
        <v>4941</v>
      </c>
      <c r="G11715">
        <v>0</v>
      </c>
      <c r="H11715">
        <v>12</v>
      </c>
      <c r="I11715">
        <v>1</v>
      </c>
      <c r="J11715">
        <v>9</v>
      </c>
      <c r="K11715">
        <v>0</v>
      </c>
      <c r="L11715">
        <v>2</v>
      </c>
      <c r="M11715">
        <v>0</v>
      </c>
      <c r="N11715">
        <v>0</v>
      </c>
      <c r="O11715">
        <v>0</v>
      </c>
      <c r="P11715">
        <v>0</v>
      </c>
      <c r="Q11715">
        <v>0</v>
      </c>
    </row>
    <row r="11716" spans="1:17" x14ac:dyDescent="0.2">
      <c r="A11716" t="s">
        <v>29454</v>
      </c>
      <c r="B11716" t="s">
        <v>89</v>
      </c>
      <c r="C11716" t="s">
        <v>158</v>
      </c>
      <c r="D11716" t="s">
        <v>17736</v>
      </c>
      <c r="E11716" t="s">
        <v>81</v>
      </c>
      <c r="F11716" t="s">
        <v>4943</v>
      </c>
      <c r="G11716">
        <v>0</v>
      </c>
      <c r="H11716">
        <v>0</v>
      </c>
      <c r="I11716">
        <v>0</v>
      </c>
      <c r="J11716">
        <v>0</v>
      </c>
      <c r="K11716">
        <v>0</v>
      </c>
      <c r="L11716">
        <v>0</v>
      </c>
      <c r="M11716">
        <v>12</v>
      </c>
      <c r="N11716">
        <v>0</v>
      </c>
      <c r="O11716">
        <v>0</v>
      </c>
      <c r="P11716">
        <v>0</v>
      </c>
      <c r="Q11716">
        <v>0</v>
      </c>
    </row>
    <row r="11717" spans="1:17" x14ac:dyDescent="0.2">
      <c r="A11717" t="s">
        <v>29455</v>
      </c>
      <c r="B11717" t="s">
        <v>89</v>
      </c>
      <c r="C11717" t="s">
        <v>158</v>
      </c>
      <c r="D11717" t="s">
        <v>17736</v>
      </c>
      <c r="E11717" t="s">
        <v>81</v>
      </c>
      <c r="F11717" t="s">
        <v>4925</v>
      </c>
      <c r="G11717">
        <v>0</v>
      </c>
      <c r="H11717">
        <v>0</v>
      </c>
      <c r="I11717">
        <v>0</v>
      </c>
      <c r="J11717">
        <v>0</v>
      </c>
      <c r="K11717">
        <v>0</v>
      </c>
      <c r="L11717">
        <v>0</v>
      </c>
      <c r="M11717">
        <v>0</v>
      </c>
      <c r="N11717">
        <v>8</v>
      </c>
      <c r="O11717">
        <v>6</v>
      </c>
      <c r="P11717">
        <v>1</v>
      </c>
      <c r="Q11717">
        <v>1</v>
      </c>
    </row>
    <row r="11718" spans="1:17" x14ac:dyDescent="0.2">
      <c r="A11718" t="s">
        <v>29456</v>
      </c>
      <c r="B11718" t="s">
        <v>89</v>
      </c>
      <c r="C11718" t="s">
        <v>158</v>
      </c>
      <c r="D11718" t="s">
        <v>17736</v>
      </c>
      <c r="E11718" t="s">
        <v>81</v>
      </c>
      <c r="F11718" t="s">
        <v>4927</v>
      </c>
      <c r="G11718">
        <v>0</v>
      </c>
      <c r="H11718">
        <v>0</v>
      </c>
      <c r="I11718">
        <v>0</v>
      </c>
      <c r="J11718">
        <v>0</v>
      </c>
      <c r="K11718">
        <v>0</v>
      </c>
      <c r="L11718">
        <v>0</v>
      </c>
      <c r="M11718">
        <v>0</v>
      </c>
      <c r="N11718">
        <v>6</v>
      </c>
      <c r="O11718">
        <v>4</v>
      </c>
      <c r="P11718">
        <v>1</v>
      </c>
      <c r="Q11718">
        <v>1</v>
      </c>
    </row>
    <row r="11719" spans="1:17" x14ac:dyDescent="0.2">
      <c r="A11719" t="s">
        <v>29457</v>
      </c>
      <c r="B11719" t="s">
        <v>89</v>
      </c>
      <c r="C11719" t="s">
        <v>158</v>
      </c>
      <c r="D11719" t="s">
        <v>17736</v>
      </c>
      <c r="E11719" t="s">
        <v>81</v>
      </c>
      <c r="F11719" t="s">
        <v>17734</v>
      </c>
      <c r="G11719">
        <v>12</v>
      </c>
      <c r="H11719">
        <v>0</v>
      </c>
      <c r="I11719">
        <v>0</v>
      </c>
      <c r="J11719">
        <v>0</v>
      </c>
      <c r="K11719">
        <v>0</v>
      </c>
      <c r="L11719">
        <v>0</v>
      </c>
      <c r="M11719">
        <v>0</v>
      </c>
      <c r="N11719">
        <v>0</v>
      </c>
      <c r="O11719">
        <v>0</v>
      </c>
      <c r="P11719">
        <v>0</v>
      </c>
      <c r="Q11719">
        <v>0</v>
      </c>
    </row>
    <row r="11720" spans="1:17" x14ac:dyDescent="0.2">
      <c r="A11720" t="s">
        <v>29458</v>
      </c>
      <c r="B11720" t="s">
        <v>89</v>
      </c>
      <c r="C11720" t="s">
        <v>158</v>
      </c>
      <c r="D11720" t="s">
        <v>17754</v>
      </c>
      <c r="E11720" t="s">
        <v>83</v>
      </c>
      <c r="F11720" t="s">
        <v>17734</v>
      </c>
      <c r="G11720">
        <v>3</v>
      </c>
      <c r="H11720">
        <v>0</v>
      </c>
      <c r="I11720">
        <v>0</v>
      </c>
      <c r="J11720">
        <v>0</v>
      </c>
      <c r="K11720">
        <v>0</v>
      </c>
      <c r="L11720">
        <v>0</v>
      </c>
      <c r="M11720">
        <v>0</v>
      </c>
      <c r="N11720">
        <v>0</v>
      </c>
      <c r="O11720">
        <v>0</v>
      </c>
      <c r="P11720">
        <v>0</v>
      </c>
      <c r="Q11720">
        <v>0</v>
      </c>
    </row>
    <row r="11721" spans="1:17" x14ac:dyDescent="0.2">
      <c r="A11721" t="s">
        <v>29459</v>
      </c>
      <c r="B11721" t="s">
        <v>89</v>
      </c>
      <c r="C11721" t="s">
        <v>158</v>
      </c>
      <c r="D11721" t="s">
        <v>17754</v>
      </c>
      <c r="E11721" t="s">
        <v>81</v>
      </c>
      <c r="F11721" t="s">
        <v>17734</v>
      </c>
      <c r="G11721">
        <v>1</v>
      </c>
      <c r="H11721">
        <v>0</v>
      </c>
      <c r="I11721">
        <v>0</v>
      </c>
      <c r="J11721">
        <v>0</v>
      </c>
      <c r="K11721">
        <v>0</v>
      </c>
      <c r="L11721">
        <v>0</v>
      </c>
      <c r="M11721">
        <v>0</v>
      </c>
      <c r="N11721">
        <v>0</v>
      </c>
      <c r="O11721">
        <v>0</v>
      </c>
      <c r="P11721">
        <v>0</v>
      </c>
      <c r="Q11721">
        <v>0</v>
      </c>
    </row>
    <row r="11722" spans="1:17" x14ac:dyDescent="0.2">
      <c r="A11722" t="s">
        <v>29460</v>
      </c>
      <c r="B11722" t="s">
        <v>89</v>
      </c>
      <c r="C11722" t="s">
        <v>159</v>
      </c>
      <c r="D11722" t="s">
        <v>17736</v>
      </c>
      <c r="E11722" t="s">
        <v>83</v>
      </c>
      <c r="F11722" t="s">
        <v>4929</v>
      </c>
      <c r="G11722">
        <v>0</v>
      </c>
      <c r="H11722">
        <v>1</v>
      </c>
      <c r="I11722">
        <v>0</v>
      </c>
      <c r="J11722">
        <v>1</v>
      </c>
      <c r="K11722">
        <v>0</v>
      </c>
      <c r="L11722">
        <v>0</v>
      </c>
      <c r="M11722">
        <v>0</v>
      </c>
      <c r="N11722">
        <v>0</v>
      </c>
      <c r="O11722">
        <v>0</v>
      </c>
      <c r="P11722">
        <v>0</v>
      </c>
      <c r="Q11722">
        <v>0</v>
      </c>
    </row>
    <row r="11723" spans="1:17" x14ac:dyDescent="0.2">
      <c r="A11723" t="s">
        <v>29461</v>
      </c>
      <c r="B11723" t="s">
        <v>89</v>
      </c>
      <c r="C11723" t="s">
        <v>159</v>
      </c>
      <c r="D11723" t="s">
        <v>17736</v>
      </c>
      <c r="E11723" t="s">
        <v>83</v>
      </c>
      <c r="F11723" t="s">
        <v>4931</v>
      </c>
      <c r="G11723">
        <v>0</v>
      </c>
      <c r="H11723">
        <v>1</v>
      </c>
      <c r="I11723">
        <v>0</v>
      </c>
      <c r="J11723">
        <v>1</v>
      </c>
      <c r="K11723">
        <v>0</v>
      </c>
      <c r="L11723">
        <v>0</v>
      </c>
      <c r="M11723">
        <v>0</v>
      </c>
      <c r="N11723">
        <v>0</v>
      </c>
      <c r="O11723">
        <v>0</v>
      </c>
      <c r="P11723">
        <v>0</v>
      </c>
      <c r="Q11723">
        <v>0</v>
      </c>
    </row>
    <row r="11724" spans="1:17" x14ac:dyDescent="0.2">
      <c r="A11724" t="s">
        <v>29462</v>
      </c>
      <c r="B11724" t="s">
        <v>89</v>
      </c>
      <c r="C11724" t="s">
        <v>159</v>
      </c>
      <c r="D11724" t="s">
        <v>17736</v>
      </c>
      <c r="E11724" t="s">
        <v>83</v>
      </c>
      <c r="F11724" t="s">
        <v>4933</v>
      </c>
      <c r="G11724">
        <v>0</v>
      </c>
      <c r="H11724">
        <v>0</v>
      </c>
      <c r="I11724">
        <v>0</v>
      </c>
      <c r="J11724">
        <v>0</v>
      </c>
      <c r="K11724">
        <v>0</v>
      </c>
      <c r="L11724">
        <v>0</v>
      </c>
      <c r="M11724">
        <v>1</v>
      </c>
      <c r="N11724">
        <v>0</v>
      </c>
      <c r="O11724">
        <v>0</v>
      </c>
      <c r="P11724">
        <v>0</v>
      </c>
      <c r="Q11724">
        <v>0</v>
      </c>
    </row>
    <row r="11725" spans="1:17" x14ac:dyDescent="0.2">
      <c r="A11725" t="s">
        <v>29463</v>
      </c>
      <c r="B11725" t="s">
        <v>89</v>
      </c>
      <c r="C11725" t="s">
        <v>159</v>
      </c>
      <c r="D11725" t="s">
        <v>17736</v>
      </c>
      <c r="E11725" t="s">
        <v>83</v>
      </c>
      <c r="F11725" t="s">
        <v>4935</v>
      </c>
      <c r="G11725">
        <v>0</v>
      </c>
      <c r="H11725">
        <v>1</v>
      </c>
      <c r="I11725">
        <v>0</v>
      </c>
      <c r="J11725">
        <v>1</v>
      </c>
      <c r="K11725">
        <v>0</v>
      </c>
      <c r="L11725">
        <v>0</v>
      </c>
      <c r="M11725">
        <v>0</v>
      </c>
      <c r="N11725">
        <v>0</v>
      </c>
      <c r="O11725">
        <v>0</v>
      </c>
      <c r="P11725">
        <v>0</v>
      </c>
      <c r="Q11725">
        <v>0</v>
      </c>
    </row>
    <row r="11726" spans="1:17" x14ac:dyDescent="0.2">
      <c r="A11726" t="s">
        <v>29464</v>
      </c>
      <c r="B11726" t="s">
        <v>89</v>
      </c>
      <c r="C11726" t="s">
        <v>159</v>
      </c>
      <c r="D11726" t="s">
        <v>17736</v>
      </c>
      <c r="E11726" t="s">
        <v>83</v>
      </c>
      <c r="F11726" t="s">
        <v>4937</v>
      </c>
      <c r="G11726">
        <v>0</v>
      </c>
      <c r="H11726">
        <v>1</v>
      </c>
      <c r="I11726">
        <v>0</v>
      </c>
      <c r="J11726">
        <v>1</v>
      </c>
      <c r="K11726">
        <v>0</v>
      </c>
      <c r="L11726">
        <v>0</v>
      </c>
      <c r="M11726">
        <v>0</v>
      </c>
      <c r="N11726">
        <v>0</v>
      </c>
      <c r="O11726">
        <v>0</v>
      </c>
      <c r="P11726">
        <v>0</v>
      </c>
      <c r="Q11726">
        <v>0</v>
      </c>
    </row>
    <row r="11727" spans="1:17" x14ac:dyDescent="0.2">
      <c r="A11727" t="s">
        <v>29465</v>
      </c>
      <c r="B11727" t="s">
        <v>89</v>
      </c>
      <c r="C11727" t="s">
        <v>159</v>
      </c>
      <c r="D11727" t="s">
        <v>17736</v>
      </c>
      <c r="E11727" t="s">
        <v>83</v>
      </c>
      <c r="F11727" t="s">
        <v>4939</v>
      </c>
      <c r="G11727">
        <v>0</v>
      </c>
      <c r="H11727">
        <v>0</v>
      </c>
      <c r="I11727">
        <v>0</v>
      </c>
      <c r="J11727">
        <v>0</v>
      </c>
      <c r="K11727">
        <v>0</v>
      </c>
      <c r="L11727">
        <v>0</v>
      </c>
      <c r="M11727">
        <v>1</v>
      </c>
      <c r="N11727">
        <v>0</v>
      </c>
      <c r="O11727">
        <v>0</v>
      </c>
      <c r="P11727">
        <v>0</v>
      </c>
      <c r="Q11727">
        <v>0</v>
      </c>
    </row>
    <row r="11728" spans="1:17" x14ac:dyDescent="0.2">
      <c r="A11728" t="s">
        <v>29466</v>
      </c>
      <c r="B11728" t="s">
        <v>89</v>
      </c>
      <c r="C11728" t="s">
        <v>159</v>
      </c>
      <c r="D11728" t="s">
        <v>17736</v>
      </c>
      <c r="E11728" t="s">
        <v>83</v>
      </c>
      <c r="F11728" t="s">
        <v>4941</v>
      </c>
      <c r="G11728">
        <v>0</v>
      </c>
      <c r="H11728">
        <v>1</v>
      </c>
      <c r="I11728">
        <v>0</v>
      </c>
      <c r="J11728">
        <v>1</v>
      </c>
      <c r="K11728">
        <v>0</v>
      </c>
      <c r="L11728">
        <v>0</v>
      </c>
      <c r="M11728">
        <v>0</v>
      </c>
      <c r="N11728">
        <v>0</v>
      </c>
      <c r="O11728">
        <v>0</v>
      </c>
      <c r="P11728">
        <v>0</v>
      </c>
      <c r="Q11728">
        <v>0</v>
      </c>
    </row>
    <row r="11729" spans="1:17" x14ac:dyDescent="0.2">
      <c r="A11729" t="s">
        <v>29467</v>
      </c>
      <c r="B11729" t="s">
        <v>89</v>
      </c>
      <c r="C11729" t="s">
        <v>159</v>
      </c>
      <c r="D11729" t="s">
        <v>17736</v>
      </c>
      <c r="E11729" t="s">
        <v>83</v>
      </c>
      <c r="F11729" t="s">
        <v>4943</v>
      </c>
      <c r="G11729">
        <v>0</v>
      </c>
      <c r="H11729">
        <v>0</v>
      </c>
      <c r="I11729">
        <v>0</v>
      </c>
      <c r="J11729">
        <v>0</v>
      </c>
      <c r="K11729">
        <v>0</v>
      </c>
      <c r="L11729">
        <v>0</v>
      </c>
      <c r="M11729">
        <v>1</v>
      </c>
      <c r="N11729">
        <v>0</v>
      </c>
      <c r="O11729">
        <v>0</v>
      </c>
      <c r="P11729">
        <v>0</v>
      </c>
      <c r="Q11729">
        <v>0</v>
      </c>
    </row>
    <row r="11730" spans="1:17" x14ac:dyDescent="0.2">
      <c r="A11730" t="s">
        <v>29468</v>
      </c>
      <c r="B11730" t="s">
        <v>89</v>
      </c>
      <c r="C11730" t="s">
        <v>159</v>
      </c>
      <c r="D11730" t="s">
        <v>17736</v>
      </c>
      <c r="E11730" t="s">
        <v>83</v>
      </c>
      <c r="F11730" t="s">
        <v>4925</v>
      </c>
      <c r="G11730">
        <v>0</v>
      </c>
      <c r="H11730">
        <v>0</v>
      </c>
      <c r="I11730">
        <v>0</v>
      </c>
      <c r="J11730">
        <v>0</v>
      </c>
      <c r="K11730">
        <v>0</v>
      </c>
      <c r="L11730">
        <v>0</v>
      </c>
      <c r="M11730">
        <v>0</v>
      </c>
      <c r="N11730">
        <v>1</v>
      </c>
      <c r="O11730">
        <v>1</v>
      </c>
      <c r="P11730">
        <v>0</v>
      </c>
      <c r="Q11730">
        <v>0</v>
      </c>
    </row>
    <row r="11731" spans="1:17" x14ac:dyDescent="0.2">
      <c r="A11731" t="s">
        <v>29469</v>
      </c>
      <c r="B11731" t="s">
        <v>89</v>
      </c>
      <c r="C11731" t="s">
        <v>159</v>
      </c>
      <c r="D11731" t="s">
        <v>17736</v>
      </c>
      <c r="E11731" t="s">
        <v>83</v>
      </c>
      <c r="F11731" t="s">
        <v>4927</v>
      </c>
      <c r="G11731">
        <v>0</v>
      </c>
      <c r="H11731">
        <v>0</v>
      </c>
      <c r="I11731">
        <v>0</v>
      </c>
      <c r="J11731">
        <v>0</v>
      </c>
      <c r="K11731">
        <v>0</v>
      </c>
      <c r="L11731">
        <v>0</v>
      </c>
      <c r="M11731">
        <v>0</v>
      </c>
      <c r="N11731">
        <v>0</v>
      </c>
      <c r="O11731">
        <v>0</v>
      </c>
      <c r="P11731">
        <v>0</v>
      </c>
      <c r="Q11731">
        <v>0</v>
      </c>
    </row>
    <row r="11732" spans="1:17" x14ac:dyDescent="0.2">
      <c r="A11732" t="s">
        <v>29470</v>
      </c>
      <c r="B11732" t="s">
        <v>89</v>
      </c>
      <c r="C11732" t="s">
        <v>159</v>
      </c>
      <c r="D11732" t="s">
        <v>17736</v>
      </c>
      <c r="E11732" t="s">
        <v>83</v>
      </c>
      <c r="F11732" t="s">
        <v>17734</v>
      </c>
      <c r="G11732">
        <v>1</v>
      </c>
      <c r="H11732">
        <v>0</v>
      </c>
      <c r="I11732">
        <v>0</v>
      </c>
      <c r="J11732">
        <v>0</v>
      </c>
      <c r="K11732">
        <v>0</v>
      </c>
      <c r="L11732">
        <v>0</v>
      </c>
      <c r="M11732">
        <v>0</v>
      </c>
      <c r="N11732">
        <v>0</v>
      </c>
      <c r="O11732">
        <v>0</v>
      </c>
      <c r="P11732">
        <v>0</v>
      </c>
      <c r="Q11732">
        <v>0</v>
      </c>
    </row>
    <row r="11733" spans="1:17" x14ac:dyDescent="0.2">
      <c r="A11733" t="s">
        <v>29471</v>
      </c>
      <c r="B11733" t="s">
        <v>89</v>
      </c>
      <c r="C11733" t="s">
        <v>159</v>
      </c>
      <c r="D11733" t="s">
        <v>17736</v>
      </c>
      <c r="E11733" t="s">
        <v>81</v>
      </c>
      <c r="F11733" t="s">
        <v>4929</v>
      </c>
      <c r="G11733">
        <v>0</v>
      </c>
      <c r="H11733">
        <v>1</v>
      </c>
      <c r="I11733">
        <v>0</v>
      </c>
      <c r="J11733">
        <v>1</v>
      </c>
      <c r="K11733">
        <v>0</v>
      </c>
      <c r="L11733">
        <v>0</v>
      </c>
      <c r="M11733">
        <v>0</v>
      </c>
      <c r="N11733">
        <v>0</v>
      </c>
      <c r="O11733">
        <v>0</v>
      </c>
      <c r="P11733">
        <v>0</v>
      </c>
      <c r="Q11733">
        <v>0</v>
      </c>
    </row>
    <row r="11734" spans="1:17" x14ac:dyDescent="0.2">
      <c r="A11734" t="s">
        <v>29472</v>
      </c>
      <c r="B11734" t="s">
        <v>89</v>
      </c>
      <c r="C11734" t="s">
        <v>159</v>
      </c>
      <c r="D11734" t="s">
        <v>17736</v>
      </c>
      <c r="E11734" t="s">
        <v>81</v>
      </c>
      <c r="F11734" t="s">
        <v>4931</v>
      </c>
      <c r="G11734">
        <v>0</v>
      </c>
      <c r="H11734">
        <v>1</v>
      </c>
      <c r="I11734">
        <v>0</v>
      </c>
      <c r="J11734">
        <v>1</v>
      </c>
      <c r="K11734">
        <v>0</v>
      </c>
      <c r="L11734">
        <v>0</v>
      </c>
      <c r="M11734">
        <v>0</v>
      </c>
      <c r="N11734">
        <v>0</v>
      </c>
      <c r="O11734">
        <v>0</v>
      </c>
      <c r="P11734">
        <v>0</v>
      </c>
      <c r="Q11734">
        <v>0</v>
      </c>
    </row>
    <row r="11735" spans="1:17" x14ac:dyDescent="0.2">
      <c r="A11735" t="s">
        <v>29473</v>
      </c>
      <c r="B11735" t="s">
        <v>89</v>
      </c>
      <c r="C11735" t="s">
        <v>159</v>
      </c>
      <c r="D11735" t="s">
        <v>17736</v>
      </c>
      <c r="E11735" t="s">
        <v>81</v>
      </c>
      <c r="F11735" t="s">
        <v>4933</v>
      </c>
      <c r="G11735">
        <v>0</v>
      </c>
      <c r="H11735">
        <v>0</v>
      </c>
      <c r="I11735">
        <v>0</v>
      </c>
      <c r="J11735">
        <v>0</v>
      </c>
      <c r="K11735">
        <v>0</v>
      </c>
      <c r="L11735">
        <v>0</v>
      </c>
      <c r="M11735">
        <v>1</v>
      </c>
      <c r="N11735">
        <v>0</v>
      </c>
      <c r="O11735">
        <v>0</v>
      </c>
      <c r="P11735">
        <v>0</v>
      </c>
      <c r="Q11735">
        <v>0</v>
      </c>
    </row>
    <row r="11736" spans="1:17" x14ac:dyDescent="0.2">
      <c r="A11736" t="s">
        <v>29474</v>
      </c>
      <c r="B11736" t="s">
        <v>89</v>
      </c>
      <c r="C11736" t="s">
        <v>159</v>
      </c>
      <c r="D11736" t="s">
        <v>17736</v>
      </c>
      <c r="E11736" t="s">
        <v>81</v>
      </c>
      <c r="F11736" t="s">
        <v>4935</v>
      </c>
      <c r="G11736">
        <v>0</v>
      </c>
      <c r="H11736">
        <v>1</v>
      </c>
      <c r="I11736">
        <v>0</v>
      </c>
      <c r="J11736">
        <v>1</v>
      </c>
      <c r="K11736">
        <v>0</v>
      </c>
      <c r="L11736">
        <v>0</v>
      </c>
      <c r="M11736">
        <v>0</v>
      </c>
      <c r="N11736">
        <v>0</v>
      </c>
      <c r="O11736">
        <v>0</v>
      </c>
      <c r="P11736">
        <v>0</v>
      </c>
      <c r="Q11736">
        <v>0</v>
      </c>
    </row>
    <row r="11737" spans="1:17" x14ac:dyDescent="0.2">
      <c r="A11737" t="s">
        <v>29475</v>
      </c>
      <c r="B11737" t="s">
        <v>89</v>
      </c>
      <c r="C11737" t="s">
        <v>159</v>
      </c>
      <c r="D11737" t="s">
        <v>17736</v>
      </c>
      <c r="E11737" t="s">
        <v>81</v>
      </c>
      <c r="F11737" t="s">
        <v>4937</v>
      </c>
      <c r="G11737">
        <v>0</v>
      </c>
      <c r="H11737">
        <v>1</v>
      </c>
      <c r="I11737">
        <v>0</v>
      </c>
      <c r="J11737">
        <v>1</v>
      </c>
      <c r="K11737">
        <v>0</v>
      </c>
      <c r="L11737">
        <v>0</v>
      </c>
      <c r="M11737">
        <v>0</v>
      </c>
      <c r="N11737">
        <v>0</v>
      </c>
      <c r="O11737">
        <v>0</v>
      </c>
      <c r="P11737">
        <v>0</v>
      </c>
      <c r="Q11737">
        <v>0</v>
      </c>
    </row>
    <row r="11738" spans="1:17" x14ac:dyDescent="0.2">
      <c r="A11738" t="s">
        <v>29476</v>
      </c>
      <c r="B11738" t="s">
        <v>89</v>
      </c>
      <c r="C11738" t="s">
        <v>159</v>
      </c>
      <c r="D11738" t="s">
        <v>17736</v>
      </c>
      <c r="E11738" t="s">
        <v>81</v>
      </c>
      <c r="F11738" t="s">
        <v>4939</v>
      </c>
      <c r="G11738">
        <v>0</v>
      </c>
      <c r="H11738">
        <v>0</v>
      </c>
      <c r="I11738">
        <v>0</v>
      </c>
      <c r="J11738">
        <v>0</v>
      </c>
      <c r="K11738">
        <v>0</v>
      </c>
      <c r="L11738">
        <v>0</v>
      </c>
      <c r="M11738">
        <v>1</v>
      </c>
      <c r="N11738">
        <v>0</v>
      </c>
      <c r="O11738">
        <v>0</v>
      </c>
      <c r="P11738">
        <v>0</v>
      </c>
      <c r="Q11738">
        <v>0</v>
      </c>
    </row>
    <row r="11739" spans="1:17" x14ac:dyDescent="0.2">
      <c r="A11739" t="s">
        <v>29477</v>
      </c>
      <c r="B11739" t="s">
        <v>89</v>
      </c>
      <c r="C11739" t="s">
        <v>159</v>
      </c>
      <c r="D11739" t="s">
        <v>17736</v>
      </c>
      <c r="E11739" t="s">
        <v>81</v>
      </c>
      <c r="F11739" t="s">
        <v>4941</v>
      </c>
      <c r="G11739">
        <v>0</v>
      </c>
      <c r="H11739">
        <v>1</v>
      </c>
      <c r="I11739">
        <v>0</v>
      </c>
      <c r="J11739">
        <v>1</v>
      </c>
      <c r="K11739">
        <v>0</v>
      </c>
      <c r="L11739">
        <v>0</v>
      </c>
      <c r="M11739">
        <v>0</v>
      </c>
      <c r="N11739">
        <v>0</v>
      </c>
      <c r="O11739">
        <v>0</v>
      </c>
      <c r="P11739">
        <v>0</v>
      </c>
      <c r="Q11739">
        <v>0</v>
      </c>
    </row>
    <row r="11740" spans="1:17" x14ac:dyDescent="0.2">
      <c r="A11740" t="s">
        <v>29478</v>
      </c>
      <c r="B11740" t="s">
        <v>89</v>
      </c>
      <c r="C11740" t="s">
        <v>159</v>
      </c>
      <c r="D11740" t="s">
        <v>17736</v>
      </c>
      <c r="E11740" t="s">
        <v>81</v>
      </c>
      <c r="F11740" t="s">
        <v>4943</v>
      </c>
      <c r="G11740">
        <v>0</v>
      </c>
      <c r="H11740">
        <v>0</v>
      </c>
      <c r="I11740">
        <v>0</v>
      </c>
      <c r="J11740">
        <v>0</v>
      </c>
      <c r="K11740">
        <v>0</v>
      </c>
      <c r="L11740">
        <v>0</v>
      </c>
      <c r="M11740">
        <v>1</v>
      </c>
      <c r="N11740">
        <v>0</v>
      </c>
      <c r="O11740">
        <v>0</v>
      </c>
      <c r="P11740">
        <v>0</v>
      </c>
      <c r="Q11740">
        <v>0</v>
      </c>
    </row>
    <row r="11741" spans="1:17" x14ac:dyDescent="0.2">
      <c r="A11741" t="s">
        <v>29479</v>
      </c>
      <c r="B11741" t="s">
        <v>89</v>
      </c>
      <c r="C11741" t="s">
        <v>159</v>
      </c>
      <c r="D11741" t="s">
        <v>17736</v>
      </c>
      <c r="E11741" t="s">
        <v>81</v>
      </c>
      <c r="F11741" t="s">
        <v>4925</v>
      </c>
      <c r="G11741">
        <v>0</v>
      </c>
      <c r="H11741">
        <v>0</v>
      </c>
      <c r="I11741">
        <v>0</v>
      </c>
      <c r="J11741">
        <v>0</v>
      </c>
      <c r="K11741">
        <v>0</v>
      </c>
      <c r="L11741">
        <v>0</v>
      </c>
      <c r="M11741">
        <v>0</v>
      </c>
      <c r="N11741">
        <v>1</v>
      </c>
      <c r="O11741">
        <v>1</v>
      </c>
      <c r="P11741">
        <v>0</v>
      </c>
      <c r="Q11741">
        <v>0</v>
      </c>
    </row>
    <row r="11742" spans="1:17" x14ac:dyDescent="0.2">
      <c r="A11742" t="s">
        <v>29480</v>
      </c>
      <c r="B11742" t="s">
        <v>89</v>
      </c>
      <c r="C11742" t="s">
        <v>220</v>
      </c>
      <c r="D11742" t="s">
        <v>17736</v>
      </c>
      <c r="E11742" t="s">
        <v>81</v>
      </c>
      <c r="F11742" t="s">
        <v>4925</v>
      </c>
      <c r="G11742">
        <v>0</v>
      </c>
      <c r="H11742">
        <v>0</v>
      </c>
      <c r="I11742">
        <v>0</v>
      </c>
      <c r="J11742">
        <v>0</v>
      </c>
      <c r="K11742">
        <v>0</v>
      </c>
      <c r="L11742">
        <v>0</v>
      </c>
      <c r="M11742">
        <v>0</v>
      </c>
      <c r="N11742">
        <v>12</v>
      </c>
      <c r="O11742">
        <v>10</v>
      </c>
      <c r="P11742">
        <v>2</v>
      </c>
      <c r="Q11742">
        <v>0</v>
      </c>
    </row>
    <row r="11743" spans="1:17" x14ac:dyDescent="0.2">
      <c r="A11743" t="s">
        <v>29481</v>
      </c>
      <c r="B11743" t="s">
        <v>89</v>
      </c>
      <c r="C11743" t="s">
        <v>220</v>
      </c>
      <c r="D11743" t="s">
        <v>17736</v>
      </c>
      <c r="E11743" t="s">
        <v>81</v>
      </c>
      <c r="F11743" t="s">
        <v>4927</v>
      </c>
      <c r="G11743">
        <v>0</v>
      </c>
      <c r="H11743">
        <v>0</v>
      </c>
      <c r="I11743">
        <v>0</v>
      </c>
      <c r="J11743">
        <v>0</v>
      </c>
      <c r="K11743">
        <v>0</v>
      </c>
      <c r="L11743">
        <v>0</v>
      </c>
      <c r="M11743">
        <v>0</v>
      </c>
      <c r="N11743">
        <v>6</v>
      </c>
      <c r="O11743">
        <v>6</v>
      </c>
      <c r="P11743">
        <v>0</v>
      </c>
      <c r="Q11743">
        <v>0</v>
      </c>
    </row>
    <row r="11744" spans="1:17" x14ac:dyDescent="0.2">
      <c r="A11744" t="s">
        <v>29482</v>
      </c>
      <c r="B11744" t="s">
        <v>89</v>
      </c>
      <c r="C11744" t="s">
        <v>220</v>
      </c>
      <c r="D11744" t="s">
        <v>17736</v>
      </c>
      <c r="E11744" t="s">
        <v>81</v>
      </c>
      <c r="F11744" t="s">
        <v>17734</v>
      </c>
      <c r="G11744">
        <v>19</v>
      </c>
      <c r="H11744">
        <v>0</v>
      </c>
      <c r="I11744">
        <v>0</v>
      </c>
      <c r="J11744">
        <v>0</v>
      </c>
      <c r="K11744">
        <v>0</v>
      </c>
      <c r="L11744">
        <v>0</v>
      </c>
      <c r="M11744">
        <v>0</v>
      </c>
      <c r="N11744">
        <v>0</v>
      </c>
      <c r="O11744">
        <v>0</v>
      </c>
      <c r="P11744">
        <v>0</v>
      </c>
      <c r="Q11744">
        <v>0</v>
      </c>
    </row>
    <row r="11745" spans="1:17" x14ac:dyDescent="0.2">
      <c r="A11745" t="s">
        <v>29483</v>
      </c>
      <c r="B11745" t="s">
        <v>89</v>
      </c>
      <c r="C11745" t="s">
        <v>220</v>
      </c>
      <c r="D11745" t="s">
        <v>17754</v>
      </c>
      <c r="E11745" t="s">
        <v>83</v>
      </c>
      <c r="F11745" t="s">
        <v>17734</v>
      </c>
      <c r="G11745">
        <v>3</v>
      </c>
      <c r="H11745">
        <v>0</v>
      </c>
      <c r="I11745">
        <v>0</v>
      </c>
      <c r="J11745">
        <v>0</v>
      </c>
      <c r="K11745">
        <v>0</v>
      </c>
      <c r="L11745">
        <v>0</v>
      </c>
      <c r="M11745">
        <v>0</v>
      </c>
      <c r="N11745">
        <v>0</v>
      </c>
      <c r="O11745">
        <v>0</v>
      </c>
      <c r="P11745">
        <v>0</v>
      </c>
      <c r="Q11745">
        <v>0</v>
      </c>
    </row>
    <row r="11746" spans="1:17" x14ac:dyDescent="0.2">
      <c r="A11746" t="s">
        <v>29484</v>
      </c>
      <c r="B11746" t="s">
        <v>89</v>
      </c>
      <c r="C11746" t="s">
        <v>220</v>
      </c>
      <c r="D11746" t="s">
        <v>17754</v>
      </c>
      <c r="E11746" t="s">
        <v>81</v>
      </c>
      <c r="F11746" t="s">
        <v>17734</v>
      </c>
      <c r="G11746">
        <v>2</v>
      </c>
      <c r="H11746">
        <v>0</v>
      </c>
      <c r="I11746">
        <v>0</v>
      </c>
      <c r="J11746">
        <v>0</v>
      </c>
      <c r="K11746">
        <v>0</v>
      </c>
      <c r="L11746">
        <v>0</v>
      </c>
      <c r="M11746">
        <v>0</v>
      </c>
      <c r="N11746">
        <v>0</v>
      </c>
      <c r="O11746">
        <v>0</v>
      </c>
      <c r="P11746">
        <v>0</v>
      </c>
      <c r="Q11746">
        <v>0</v>
      </c>
    </row>
    <row r="11747" spans="1:17" x14ac:dyDescent="0.2">
      <c r="A11747" t="s">
        <v>29485</v>
      </c>
      <c r="B11747" t="s">
        <v>89</v>
      </c>
      <c r="C11747" t="s">
        <v>221</v>
      </c>
      <c r="D11747" t="s">
        <v>17768</v>
      </c>
      <c r="E11747" t="s">
        <v>83</v>
      </c>
      <c r="F11747" t="s">
        <v>17734</v>
      </c>
      <c r="G11747">
        <v>2</v>
      </c>
      <c r="H11747">
        <v>0</v>
      </c>
      <c r="I11747">
        <v>0</v>
      </c>
      <c r="J11747">
        <v>0</v>
      </c>
      <c r="K11747">
        <v>0</v>
      </c>
      <c r="L11747">
        <v>0</v>
      </c>
      <c r="M11747">
        <v>0</v>
      </c>
      <c r="N11747">
        <v>0</v>
      </c>
      <c r="O11747">
        <v>0</v>
      </c>
      <c r="P11747">
        <v>0</v>
      </c>
      <c r="Q11747">
        <v>0</v>
      </c>
    </row>
    <row r="11748" spans="1:17" x14ac:dyDescent="0.2">
      <c r="A11748" t="s">
        <v>29486</v>
      </c>
      <c r="B11748" t="s">
        <v>89</v>
      </c>
      <c r="C11748" t="s">
        <v>221</v>
      </c>
      <c r="D11748" t="s">
        <v>17736</v>
      </c>
      <c r="E11748" t="s">
        <v>83</v>
      </c>
      <c r="F11748" t="s">
        <v>4929</v>
      </c>
      <c r="G11748">
        <v>0</v>
      </c>
      <c r="H11748">
        <v>5</v>
      </c>
      <c r="I11748">
        <v>1</v>
      </c>
      <c r="J11748">
        <v>4</v>
      </c>
      <c r="K11748">
        <v>0</v>
      </c>
      <c r="L11748">
        <v>0</v>
      </c>
      <c r="M11748">
        <v>0</v>
      </c>
      <c r="N11748">
        <v>0</v>
      </c>
      <c r="O11748">
        <v>0</v>
      </c>
      <c r="P11748">
        <v>0</v>
      </c>
      <c r="Q11748">
        <v>0</v>
      </c>
    </row>
    <row r="11749" spans="1:17" x14ac:dyDescent="0.2">
      <c r="A11749" t="s">
        <v>29487</v>
      </c>
      <c r="B11749" t="s">
        <v>89</v>
      </c>
      <c r="C11749" t="s">
        <v>221</v>
      </c>
      <c r="D11749" t="s">
        <v>17736</v>
      </c>
      <c r="E11749" t="s">
        <v>83</v>
      </c>
      <c r="F11749" t="s">
        <v>4931</v>
      </c>
      <c r="G11749">
        <v>0</v>
      </c>
      <c r="H11749">
        <v>5</v>
      </c>
      <c r="I11749">
        <v>1</v>
      </c>
      <c r="J11749">
        <v>4</v>
      </c>
      <c r="K11749">
        <v>0</v>
      </c>
      <c r="L11749">
        <v>0</v>
      </c>
      <c r="M11749">
        <v>0</v>
      </c>
      <c r="N11749">
        <v>0</v>
      </c>
      <c r="O11749">
        <v>0</v>
      </c>
      <c r="P11749">
        <v>0</v>
      </c>
      <c r="Q11749">
        <v>0</v>
      </c>
    </row>
    <row r="11750" spans="1:17" x14ac:dyDescent="0.2">
      <c r="A11750" t="s">
        <v>29488</v>
      </c>
      <c r="B11750" t="s">
        <v>89</v>
      </c>
      <c r="C11750" t="s">
        <v>221</v>
      </c>
      <c r="D11750" t="s">
        <v>17736</v>
      </c>
      <c r="E11750" t="s">
        <v>83</v>
      </c>
      <c r="F11750" t="s">
        <v>4933</v>
      </c>
      <c r="G11750">
        <v>0</v>
      </c>
      <c r="H11750">
        <v>0</v>
      </c>
      <c r="I11750">
        <v>0</v>
      </c>
      <c r="J11750">
        <v>0</v>
      </c>
      <c r="K11750">
        <v>0</v>
      </c>
      <c r="L11750">
        <v>0</v>
      </c>
      <c r="M11750">
        <v>5</v>
      </c>
      <c r="N11750">
        <v>0</v>
      </c>
      <c r="O11750">
        <v>0</v>
      </c>
      <c r="P11750">
        <v>0</v>
      </c>
      <c r="Q11750">
        <v>0</v>
      </c>
    </row>
    <row r="11751" spans="1:17" x14ac:dyDescent="0.2">
      <c r="A11751" t="s">
        <v>29489</v>
      </c>
      <c r="B11751" t="s">
        <v>89</v>
      </c>
      <c r="C11751" t="s">
        <v>221</v>
      </c>
      <c r="D11751" t="s">
        <v>17736</v>
      </c>
      <c r="E11751" t="s">
        <v>83</v>
      </c>
      <c r="F11751" t="s">
        <v>4935</v>
      </c>
      <c r="G11751">
        <v>0</v>
      </c>
      <c r="H11751">
        <v>5</v>
      </c>
      <c r="I11751">
        <v>1</v>
      </c>
      <c r="J11751">
        <v>4</v>
      </c>
      <c r="K11751">
        <v>0</v>
      </c>
      <c r="L11751">
        <v>0</v>
      </c>
      <c r="M11751">
        <v>0</v>
      </c>
      <c r="N11751">
        <v>0</v>
      </c>
      <c r="O11751">
        <v>0</v>
      </c>
      <c r="P11751">
        <v>0</v>
      </c>
      <c r="Q11751">
        <v>0</v>
      </c>
    </row>
    <row r="11752" spans="1:17" x14ac:dyDescent="0.2">
      <c r="A11752" t="s">
        <v>29490</v>
      </c>
      <c r="B11752" t="s">
        <v>89</v>
      </c>
      <c r="C11752" t="s">
        <v>221</v>
      </c>
      <c r="D11752" t="s">
        <v>17736</v>
      </c>
      <c r="E11752" t="s">
        <v>83</v>
      </c>
      <c r="F11752" t="s">
        <v>4937</v>
      </c>
      <c r="G11752">
        <v>0</v>
      </c>
      <c r="H11752">
        <v>5</v>
      </c>
      <c r="I11752">
        <v>1</v>
      </c>
      <c r="J11752">
        <v>4</v>
      </c>
      <c r="K11752">
        <v>0</v>
      </c>
      <c r="L11752">
        <v>0</v>
      </c>
      <c r="M11752">
        <v>0</v>
      </c>
      <c r="N11752">
        <v>0</v>
      </c>
      <c r="O11752">
        <v>0</v>
      </c>
      <c r="P11752">
        <v>0</v>
      </c>
      <c r="Q11752">
        <v>0</v>
      </c>
    </row>
    <row r="11753" spans="1:17" x14ac:dyDescent="0.2">
      <c r="A11753" t="s">
        <v>29491</v>
      </c>
      <c r="B11753" t="s">
        <v>89</v>
      </c>
      <c r="C11753" t="s">
        <v>221</v>
      </c>
      <c r="D11753" t="s">
        <v>17736</v>
      </c>
      <c r="E11753" t="s">
        <v>83</v>
      </c>
      <c r="F11753" t="s">
        <v>4939</v>
      </c>
      <c r="G11753">
        <v>0</v>
      </c>
      <c r="H11753">
        <v>0</v>
      </c>
      <c r="I11753">
        <v>0</v>
      </c>
      <c r="J11753">
        <v>0</v>
      </c>
      <c r="K11753">
        <v>0</v>
      </c>
      <c r="L11753">
        <v>0</v>
      </c>
      <c r="M11753">
        <v>5</v>
      </c>
      <c r="N11753">
        <v>0</v>
      </c>
      <c r="O11753">
        <v>0</v>
      </c>
      <c r="P11753">
        <v>0</v>
      </c>
      <c r="Q11753">
        <v>0</v>
      </c>
    </row>
    <row r="11754" spans="1:17" x14ac:dyDescent="0.2">
      <c r="A11754" t="s">
        <v>29492</v>
      </c>
      <c r="B11754" t="s">
        <v>89</v>
      </c>
      <c r="C11754" t="s">
        <v>221</v>
      </c>
      <c r="D11754" t="s">
        <v>17736</v>
      </c>
      <c r="E11754" t="s">
        <v>83</v>
      </c>
      <c r="F11754" t="s">
        <v>4941</v>
      </c>
      <c r="G11754">
        <v>0</v>
      </c>
      <c r="H11754">
        <v>5</v>
      </c>
      <c r="I11754">
        <v>1</v>
      </c>
      <c r="J11754">
        <v>4</v>
      </c>
      <c r="K11754">
        <v>0</v>
      </c>
      <c r="L11754">
        <v>0</v>
      </c>
      <c r="M11754">
        <v>0</v>
      </c>
      <c r="N11754">
        <v>0</v>
      </c>
      <c r="O11754">
        <v>0</v>
      </c>
      <c r="P11754">
        <v>0</v>
      </c>
      <c r="Q11754">
        <v>0</v>
      </c>
    </row>
    <row r="11755" spans="1:17" x14ac:dyDescent="0.2">
      <c r="A11755" t="s">
        <v>29493</v>
      </c>
      <c r="B11755" t="s">
        <v>89</v>
      </c>
      <c r="C11755" t="s">
        <v>221</v>
      </c>
      <c r="D11755" t="s">
        <v>17736</v>
      </c>
      <c r="E11755" t="s">
        <v>83</v>
      </c>
      <c r="F11755" t="s">
        <v>4943</v>
      </c>
      <c r="G11755">
        <v>0</v>
      </c>
      <c r="H11755">
        <v>0</v>
      </c>
      <c r="I11755">
        <v>0</v>
      </c>
      <c r="J11755">
        <v>0</v>
      </c>
      <c r="K11755">
        <v>0</v>
      </c>
      <c r="L11755">
        <v>0</v>
      </c>
      <c r="M11755">
        <v>5</v>
      </c>
      <c r="N11755">
        <v>0</v>
      </c>
      <c r="O11755">
        <v>0</v>
      </c>
      <c r="P11755">
        <v>0</v>
      </c>
      <c r="Q11755">
        <v>0</v>
      </c>
    </row>
    <row r="11756" spans="1:17" x14ac:dyDescent="0.2">
      <c r="A11756" t="s">
        <v>29494</v>
      </c>
      <c r="B11756" t="s">
        <v>89</v>
      </c>
      <c r="C11756" t="s">
        <v>221</v>
      </c>
      <c r="D11756" t="s">
        <v>17736</v>
      </c>
      <c r="E11756" t="s">
        <v>83</v>
      </c>
      <c r="F11756" t="s">
        <v>4925</v>
      </c>
      <c r="G11756">
        <v>0</v>
      </c>
      <c r="H11756">
        <v>0</v>
      </c>
      <c r="I11756">
        <v>0</v>
      </c>
      <c r="J11756">
        <v>0</v>
      </c>
      <c r="K11756">
        <v>0</v>
      </c>
      <c r="L11756">
        <v>0</v>
      </c>
      <c r="M11756">
        <v>0</v>
      </c>
      <c r="N11756">
        <v>3</v>
      </c>
      <c r="O11756">
        <v>3</v>
      </c>
      <c r="P11756">
        <v>0</v>
      </c>
      <c r="Q11756">
        <v>0</v>
      </c>
    </row>
    <row r="11757" spans="1:17" x14ac:dyDescent="0.2">
      <c r="A11757" t="s">
        <v>29495</v>
      </c>
      <c r="B11757" t="s">
        <v>89</v>
      </c>
      <c r="C11757" t="s">
        <v>221</v>
      </c>
      <c r="D11757" t="s">
        <v>17736</v>
      </c>
      <c r="E11757" t="s">
        <v>83</v>
      </c>
      <c r="F11757" t="s">
        <v>4927</v>
      </c>
      <c r="G11757">
        <v>0</v>
      </c>
      <c r="H11757">
        <v>0</v>
      </c>
      <c r="I11757">
        <v>0</v>
      </c>
      <c r="J11757">
        <v>0</v>
      </c>
      <c r="K11757">
        <v>0</v>
      </c>
      <c r="L11757">
        <v>0</v>
      </c>
      <c r="M11757">
        <v>0</v>
      </c>
      <c r="N11757">
        <v>1</v>
      </c>
      <c r="O11757">
        <v>1</v>
      </c>
      <c r="P11757">
        <v>0</v>
      </c>
      <c r="Q11757">
        <v>0</v>
      </c>
    </row>
    <row r="11758" spans="1:17" x14ac:dyDescent="0.2">
      <c r="A11758" t="s">
        <v>29496</v>
      </c>
      <c r="B11758" t="s">
        <v>89</v>
      </c>
      <c r="C11758" t="s">
        <v>221</v>
      </c>
      <c r="D11758" t="s">
        <v>17736</v>
      </c>
      <c r="E11758" t="s">
        <v>83</v>
      </c>
      <c r="F11758" t="s">
        <v>17734</v>
      </c>
      <c r="G11758">
        <v>5</v>
      </c>
      <c r="H11758">
        <v>0</v>
      </c>
      <c r="I11758">
        <v>0</v>
      </c>
      <c r="J11758">
        <v>0</v>
      </c>
      <c r="K11758">
        <v>0</v>
      </c>
      <c r="L11758">
        <v>0</v>
      </c>
      <c r="M11758">
        <v>0</v>
      </c>
      <c r="N11758">
        <v>0</v>
      </c>
      <c r="O11758">
        <v>0</v>
      </c>
      <c r="P11758">
        <v>0</v>
      </c>
      <c r="Q11758">
        <v>0</v>
      </c>
    </row>
    <row r="11759" spans="1:17" x14ac:dyDescent="0.2">
      <c r="A11759" t="s">
        <v>29497</v>
      </c>
      <c r="B11759" t="s">
        <v>89</v>
      </c>
      <c r="C11759" t="s">
        <v>222</v>
      </c>
      <c r="D11759" t="s">
        <v>17768</v>
      </c>
      <c r="E11759" t="s">
        <v>83</v>
      </c>
      <c r="F11759" t="s">
        <v>17734</v>
      </c>
      <c r="G11759">
        <v>1</v>
      </c>
      <c r="H11759">
        <v>0</v>
      </c>
      <c r="I11759">
        <v>0</v>
      </c>
      <c r="J11759">
        <v>0</v>
      </c>
      <c r="K11759">
        <v>0</v>
      </c>
      <c r="L11759">
        <v>0</v>
      </c>
      <c r="M11759">
        <v>0</v>
      </c>
      <c r="N11759">
        <v>0</v>
      </c>
      <c r="O11759">
        <v>0</v>
      </c>
      <c r="P11759">
        <v>0</v>
      </c>
      <c r="Q11759">
        <v>0</v>
      </c>
    </row>
    <row r="11760" spans="1:17" x14ac:dyDescent="0.2">
      <c r="A11760" t="s">
        <v>29498</v>
      </c>
      <c r="B11760" t="s">
        <v>89</v>
      </c>
      <c r="C11760" t="s">
        <v>222</v>
      </c>
      <c r="D11760" t="s">
        <v>17768</v>
      </c>
      <c r="E11760" t="s">
        <v>81</v>
      </c>
      <c r="F11760" t="s">
        <v>17734</v>
      </c>
      <c r="G11760">
        <v>1</v>
      </c>
      <c r="H11760">
        <v>0</v>
      </c>
      <c r="I11760">
        <v>0</v>
      </c>
      <c r="J11760">
        <v>0</v>
      </c>
      <c r="K11760">
        <v>0</v>
      </c>
      <c r="L11760">
        <v>0</v>
      </c>
      <c r="M11760">
        <v>0</v>
      </c>
      <c r="N11760">
        <v>0</v>
      </c>
      <c r="O11760">
        <v>0</v>
      </c>
      <c r="P11760">
        <v>0</v>
      </c>
      <c r="Q11760">
        <v>0</v>
      </c>
    </row>
    <row r="11761" spans="1:17" x14ac:dyDescent="0.2">
      <c r="A11761" t="s">
        <v>29499</v>
      </c>
      <c r="B11761" t="s">
        <v>89</v>
      </c>
      <c r="C11761" t="s">
        <v>222</v>
      </c>
      <c r="D11761" t="s">
        <v>17736</v>
      </c>
      <c r="E11761" t="s">
        <v>83</v>
      </c>
      <c r="F11761" t="s">
        <v>4929</v>
      </c>
      <c r="G11761">
        <v>0</v>
      </c>
      <c r="H11761">
        <v>15</v>
      </c>
      <c r="I11761">
        <v>1</v>
      </c>
      <c r="J11761">
        <v>12</v>
      </c>
      <c r="K11761">
        <v>1</v>
      </c>
      <c r="L11761">
        <v>1</v>
      </c>
      <c r="M11761">
        <v>0</v>
      </c>
      <c r="N11761">
        <v>0</v>
      </c>
      <c r="O11761">
        <v>0</v>
      </c>
      <c r="P11761">
        <v>0</v>
      </c>
      <c r="Q11761">
        <v>0</v>
      </c>
    </row>
    <row r="11762" spans="1:17" x14ac:dyDescent="0.2">
      <c r="A11762" t="s">
        <v>29500</v>
      </c>
      <c r="B11762" t="s">
        <v>89</v>
      </c>
      <c r="C11762" t="s">
        <v>222</v>
      </c>
      <c r="D11762" t="s">
        <v>17736</v>
      </c>
      <c r="E11762" t="s">
        <v>83</v>
      </c>
      <c r="F11762" t="s">
        <v>4931</v>
      </c>
      <c r="G11762">
        <v>0</v>
      </c>
      <c r="H11762">
        <v>15</v>
      </c>
      <c r="I11762">
        <v>1</v>
      </c>
      <c r="J11762">
        <v>11</v>
      </c>
      <c r="K11762">
        <v>2</v>
      </c>
      <c r="L11762">
        <v>1</v>
      </c>
      <c r="M11762">
        <v>0</v>
      </c>
      <c r="N11762">
        <v>0</v>
      </c>
      <c r="O11762">
        <v>0</v>
      </c>
      <c r="P11762">
        <v>0</v>
      </c>
      <c r="Q11762">
        <v>0</v>
      </c>
    </row>
    <row r="11763" spans="1:17" x14ac:dyDescent="0.2">
      <c r="A11763" t="s">
        <v>29501</v>
      </c>
      <c r="B11763" t="s">
        <v>89</v>
      </c>
      <c r="C11763" t="s">
        <v>222</v>
      </c>
      <c r="D11763" t="s">
        <v>17736</v>
      </c>
      <c r="E11763" t="s">
        <v>83</v>
      </c>
      <c r="F11763" t="s">
        <v>4933</v>
      </c>
      <c r="G11763">
        <v>0</v>
      </c>
      <c r="H11763">
        <v>0</v>
      </c>
      <c r="I11763">
        <v>0</v>
      </c>
      <c r="J11763">
        <v>0</v>
      </c>
      <c r="K11763">
        <v>0</v>
      </c>
      <c r="L11763">
        <v>0</v>
      </c>
      <c r="M11763">
        <v>15</v>
      </c>
      <c r="N11763">
        <v>0</v>
      </c>
      <c r="O11763">
        <v>0</v>
      </c>
      <c r="P11763">
        <v>0</v>
      </c>
      <c r="Q11763">
        <v>0</v>
      </c>
    </row>
    <row r="11764" spans="1:17" x14ac:dyDescent="0.2">
      <c r="A11764" t="s">
        <v>29502</v>
      </c>
      <c r="B11764" t="s">
        <v>89</v>
      </c>
      <c r="C11764" t="s">
        <v>222</v>
      </c>
      <c r="D11764" t="s">
        <v>17736</v>
      </c>
      <c r="E11764" t="s">
        <v>83</v>
      </c>
      <c r="F11764" t="s">
        <v>4935</v>
      </c>
      <c r="G11764">
        <v>0</v>
      </c>
      <c r="H11764">
        <v>15</v>
      </c>
      <c r="I11764">
        <v>1</v>
      </c>
      <c r="J11764">
        <v>11</v>
      </c>
      <c r="K11764">
        <v>2</v>
      </c>
      <c r="L11764">
        <v>1</v>
      </c>
      <c r="M11764">
        <v>0</v>
      </c>
      <c r="N11764">
        <v>0</v>
      </c>
      <c r="O11764">
        <v>0</v>
      </c>
      <c r="P11764">
        <v>0</v>
      </c>
      <c r="Q11764">
        <v>0</v>
      </c>
    </row>
    <row r="11765" spans="1:17" x14ac:dyDescent="0.2">
      <c r="A11765" t="s">
        <v>29503</v>
      </c>
      <c r="B11765" t="s">
        <v>89</v>
      </c>
      <c r="C11765" t="s">
        <v>222</v>
      </c>
      <c r="D11765" t="s">
        <v>17736</v>
      </c>
      <c r="E11765" t="s">
        <v>83</v>
      </c>
      <c r="F11765" t="s">
        <v>4937</v>
      </c>
      <c r="G11765">
        <v>0</v>
      </c>
      <c r="H11765">
        <v>15</v>
      </c>
      <c r="I11765">
        <v>1</v>
      </c>
      <c r="J11765">
        <v>11</v>
      </c>
      <c r="K11765">
        <v>2</v>
      </c>
      <c r="L11765">
        <v>1</v>
      </c>
      <c r="M11765">
        <v>0</v>
      </c>
      <c r="N11765">
        <v>0</v>
      </c>
      <c r="O11765">
        <v>0</v>
      </c>
      <c r="P11765">
        <v>0</v>
      </c>
      <c r="Q11765">
        <v>0</v>
      </c>
    </row>
    <row r="11766" spans="1:17" x14ac:dyDescent="0.2">
      <c r="A11766" t="s">
        <v>29504</v>
      </c>
      <c r="B11766" t="s">
        <v>89</v>
      </c>
      <c r="C11766" t="s">
        <v>222</v>
      </c>
      <c r="D11766" t="s">
        <v>17736</v>
      </c>
      <c r="E11766" t="s">
        <v>83</v>
      </c>
      <c r="F11766" t="s">
        <v>4939</v>
      </c>
      <c r="G11766">
        <v>0</v>
      </c>
      <c r="H11766">
        <v>0</v>
      </c>
      <c r="I11766">
        <v>0</v>
      </c>
      <c r="J11766">
        <v>0</v>
      </c>
      <c r="K11766">
        <v>0</v>
      </c>
      <c r="L11766">
        <v>0</v>
      </c>
      <c r="M11766">
        <v>15</v>
      </c>
      <c r="N11766">
        <v>0</v>
      </c>
      <c r="O11766">
        <v>0</v>
      </c>
      <c r="P11766">
        <v>0</v>
      </c>
      <c r="Q11766">
        <v>0</v>
      </c>
    </row>
    <row r="11767" spans="1:17" x14ac:dyDescent="0.2">
      <c r="A11767" t="s">
        <v>29505</v>
      </c>
      <c r="B11767" t="s">
        <v>89</v>
      </c>
      <c r="C11767" t="s">
        <v>222</v>
      </c>
      <c r="D11767" t="s">
        <v>17736</v>
      </c>
      <c r="E11767" t="s">
        <v>83</v>
      </c>
      <c r="F11767" t="s">
        <v>4941</v>
      </c>
      <c r="G11767">
        <v>0</v>
      </c>
      <c r="H11767">
        <v>15</v>
      </c>
      <c r="I11767">
        <v>1</v>
      </c>
      <c r="J11767">
        <v>11</v>
      </c>
      <c r="K11767">
        <v>2</v>
      </c>
      <c r="L11767">
        <v>1</v>
      </c>
      <c r="M11767">
        <v>0</v>
      </c>
      <c r="N11767">
        <v>0</v>
      </c>
      <c r="O11767">
        <v>0</v>
      </c>
      <c r="P11767">
        <v>0</v>
      </c>
      <c r="Q11767">
        <v>0</v>
      </c>
    </row>
    <row r="11768" spans="1:17" x14ac:dyDescent="0.2">
      <c r="A11768" t="s">
        <v>29506</v>
      </c>
      <c r="B11768" t="s">
        <v>89</v>
      </c>
      <c r="C11768" t="s">
        <v>222</v>
      </c>
      <c r="D11768" t="s">
        <v>17736</v>
      </c>
      <c r="E11768" t="s">
        <v>83</v>
      </c>
      <c r="F11768" t="s">
        <v>4943</v>
      </c>
      <c r="G11768">
        <v>0</v>
      </c>
      <c r="H11768">
        <v>0</v>
      </c>
      <c r="I11768">
        <v>0</v>
      </c>
      <c r="J11768">
        <v>0</v>
      </c>
      <c r="K11768">
        <v>0</v>
      </c>
      <c r="L11768">
        <v>0</v>
      </c>
      <c r="M11768">
        <v>15</v>
      </c>
      <c r="N11768">
        <v>0</v>
      </c>
      <c r="O11768">
        <v>0</v>
      </c>
      <c r="P11768">
        <v>0</v>
      </c>
      <c r="Q11768">
        <v>0</v>
      </c>
    </row>
    <row r="11769" spans="1:17" x14ac:dyDescent="0.2">
      <c r="A11769" t="s">
        <v>29507</v>
      </c>
      <c r="B11769" t="s">
        <v>89</v>
      </c>
      <c r="C11769" t="s">
        <v>222</v>
      </c>
      <c r="D11769" t="s">
        <v>17736</v>
      </c>
      <c r="E11769" t="s">
        <v>83</v>
      </c>
      <c r="F11769" t="s">
        <v>4925</v>
      </c>
      <c r="G11769">
        <v>0</v>
      </c>
      <c r="H11769">
        <v>0</v>
      </c>
      <c r="I11769">
        <v>0</v>
      </c>
      <c r="J11769">
        <v>0</v>
      </c>
      <c r="K11769">
        <v>0</v>
      </c>
      <c r="L11769">
        <v>0</v>
      </c>
      <c r="M11769">
        <v>0</v>
      </c>
      <c r="N11769">
        <v>6</v>
      </c>
      <c r="O11769">
        <v>5</v>
      </c>
      <c r="P11769">
        <v>1</v>
      </c>
      <c r="Q11769">
        <v>0</v>
      </c>
    </row>
    <row r="11770" spans="1:17" x14ac:dyDescent="0.2">
      <c r="A11770" t="s">
        <v>29508</v>
      </c>
      <c r="B11770" t="s">
        <v>88</v>
      </c>
      <c r="C11770" t="s">
        <v>131</v>
      </c>
      <c r="D11770" t="s">
        <v>17736</v>
      </c>
      <c r="E11770" t="s">
        <v>83</v>
      </c>
      <c r="F11770" t="s">
        <v>4931</v>
      </c>
      <c r="G11770">
        <v>0</v>
      </c>
      <c r="H11770">
        <v>8</v>
      </c>
      <c r="I11770">
        <v>1</v>
      </c>
      <c r="J11770">
        <v>7</v>
      </c>
      <c r="K11770">
        <v>0</v>
      </c>
      <c r="L11770">
        <v>0</v>
      </c>
      <c r="M11770">
        <v>0</v>
      </c>
      <c r="N11770">
        <v>0</v>
      </c>
      <c r="O11770">
        <v>0</v>
      </c>
      <c r="P11770">
        <v>0</v>
      </c>
      <c r="Q11770">
        <v>0</v>
      </c>
    </row>
    <row r="11771" spans="1:17" x14ac:dyDescent="0.2">
      <c r="A11771" t="s">
        <v>29509</v>
      </c>
      <c r="B11771" t="s">
        <v>88</v>
      </c>
      <c r="C11771" t="s">
        <v>131</v>
      </c>
      <c r="D11771" t="s">
        <v>17736</v>
      </c>
      <c r="E11771" t="s">
        <v>83</v>
      </c>
      <c r="F11771" t="s">
        <v>4933</v>
      </c>
      <c r="G11771">
        <v>0</v>
      </c>
      <c r="H11771">
        <v>0</v>
      </c>
      <c r="I11771">
        <v>0</v>
      </c>
      <c r="J11771">
        <v>0</v>
      </c>
      <c r="K11771">
        <v>0</v>
      </c>
      <c r="L11771">
        <v>0</v>
      </c>
      <c r="M11771">
        <v>8</v>
      </c>
      <c r="N11771">
        <v>0</v>
      </c>
      <c r="O11771">
        <v>0</v>
      </c>
      <c r="P11771">
        <v>0</v>
      </c>
      <c r="Q11771">
        <v>0</v>
      </c>
    </row>
    <row r="11772" spans="1:17" x14ac:dyDescent="0.2">
      <c r="A11772" t="s">
        <v>29510</v>
      </c>
      <c r="B11772" t="s">
        <v>88</v>
      </c>
      <c r="C11772" t="s">
        <v>131</v>
      </c>
      <c r="D11772" t="s">
        <v>17736</v>
      </c>
      <c r="E11772" t="s">
        <v>83</v>
      </c>
      <c r="F11772" t="s">
        <v>4935</v>
      </c>
      <c r="G11772">
        <v>0</v>
      </c>
      <c r="H11772">
        <v>8</v>
      </c>
      <c r="I11772">
        <v>1</v>
      </c>
      <c r="J11772">
        <v>7</v>
      </c>
      <c r="K11772">
        <v>0</v>
      </c>
      <c r="L11772">
        <v>0</v>
      </c>
      <c r="M11772">
        <v>0</v>
      </c>
      <c r="N11772">
        <v>0</v>
      </c>
      <c r="O11772">
        <v>0</v>
      </c>
      <c r="P11772">
        <v>0</v>
      </c>
      <c r="Q11772">
        <v>0</v>
      </c>
    </row>
    <row r="11773" spans="1:17" x14ac:dyDescent="0.2">
      <c r="A11773" t="s">
        <v>29511</v>
      </c>
      <c r="B11773" t="s">
        <v>88</v>
      </c>
      <c r="C11773" t="s">
        <v>131</v>
      </c>
      <c r="D11773" t="s">
        <v>17736</v>
      </c>
      <c r="E11773" t="s">
        <v>83</v>
      </c>
      <c r="F11773" t="s">
        <v>4937</v>
      </c>
      <c r="G11773">
        <v>0</v>
      </c>
      <c r="H11773">
        <v>8</v>
      </c>
      <c r="I11773">
        <v>1</v>
      </c>
      <c r="J11773">
        <v>7</v>
      </c>
      <c r="K11773">
        <v>0</v>
      </c>
      <c r="L11773">
        <v>0</v>
      </c>
      <c r="M11773">
        <v>0</v>
      </c>
      <c r="N11773">
        <v>0</v>
      </c>
      <c r="O11773">
        <v>0</v>
      </c>
      <c r="P11773">
        <v>0</v>
      </c>
      <c r="Q11773">
        <v>0</v>
      </c>
    </row>
    <row r="11774" spans="1:17" x14ac:dyDescent="0.2">
      <c r="A11774" t="s">
        <v>29512</v>
      </c>
      <c r="B11774" t="s">
        <v>88</v>
      </c>
      <c r="C11774" t="s">
        <v>131</v>
      </c>
      <c r="D11774" t="s">
        <v>17736</v>
      </c>
      <c r="E11774" t="s">
        <v>83</v>
      </c>
      <c r="F11774" t="s">
        <v>4939</v>
      </c>
      <c r="G11774">
        <v>0</v>
      </c>
      <c r="H11774">
        <v>0</v>
      </c>
      <c r="I11774">
        <v>0</v>
      </c>
      <c r="J11774">
        <v>0</v>
      </c>
      <c r="K11774">
        <v>0</v>
      </c>
      <c r="L11774">
        <v>0</v>
      </c>
      <c r="M11774">
        <v>8</v>
      </c>
      <c r="N11774">
        <v>0</v>
      </c>
      <c r="O11774">
        <v>0</v>
      </c>
      <c r="P11774">
        <v>0</v>
      </c>
      <c r="Q11774">
        <v>0</v>
      </c>
    </row>
    <row r="11775" spans="1:17" x14ac:dyDescent="0.2">
      <c r="A11775" t="s">
        <v>29513</v>
      </c>
      <c r="B11775" t="s">
        <v>88</v>
      </c>
      <c r="C11775" t="s">
        <v>131</v>
      </c>
      <c r="D11775" t="s">
        <v>17736</v>
      </c>
      <c r="E11775" t="s">
        <v>83</v>
      </c>
      <c r="F11775" t="s">
        <v>4941</v>
      </c>
      <c r="G11775">
        <v>0</v>
      </c>
      <c r="H11775">
        <v>8</v>
      </c>
      <c r="I11775">
        <v>1</v>
      </c>
      <c r="J11775">
        <v>7</v>
      </c>
      <c r="K11775">
        <v>0</v>
      </c>
      <c r="L11775">
        <v>0</v>
      </c>
      <c r="M11775">
        <v>0</v>
      </c>
      <c r="N11775">
        <v>0</v>
      </c>
      <c r="O11775">
        <v>0</v>
      </c>
      <c r="P11775">
        <v>0</v>
      </c>
      <c r="Q11775">
        <v>0</v>
      </c>
    </row>
    <row r="11776" spans="1:17" x14ac:dyDescent="0.2">
      <c r="A11776" t="s">
        <v>29514</v>
      </c>
      <c r="B11776" t="s">
        <v>88</v>
      </c>
      <c r="C11776" t="s">
        <v>131</v>
      </c>
      <c r="D11776" t="s">
        <v>17736</v>
      </c>
      <c r="E11776" t="s">
        <v>83</v>
      </c>
      <c r="F11776" t="s">
        <v>4943</v>
      </c>
      <c r="G11776">
        <v>0</v>
      </c>
      <c r="H11776">
        <v>0</v>
      </c>
      <c r="I11776">
        <v>0</v>
      </c>
      <c r="J11776">
        <v>0</v>
      </c>
      <c r="K11776">
        <v>0</v>
      </c>
      <c r="L11776">
        <v>0</v>
      </c>
      <c r="M11776">
        <v>8</v>
      </c>
      <c r="N11776">
        <v>0</v>
      </c>
      <c r="O11776">
        <v>0</v>
      </c>
      <c r="P11776">
        <v>0</v>
      </c>
      <c r="Q11776">
        <v>0</v>
      </c>
    </row>
    <row r="11777" spans="1:17" x14ac:dyDescent="0.2">
      <c r="A11777" t="s">
        <v>29515</v>
      </c>
      <c r="B11777" t="s">
        <v>88</v>
      </c>
      <c r="C11777" t="s">
        <v>131</v>
      </c>
      <c r="D11777" t="s">
        <v>17736</v>
      </c>
      <c r="E11777" t="s">
        <v>83</v>
      </c>
      <c r="F11777" t="s">
        <v>4925</v>
      </c>
      <c r="G11777">
        <v>0</v>
      </c>
      <c r="H11777">
        <v>0</v>
      </c>
      <c r="I11777">
        <v>0</v>
      </c>
      <c r="J11777">
        <v>0</v>
      </c>
      <c r="K11777">
        <v>0</v>
      </c>
      <c r="L11777">
        <v>0</v>
      </c>
      <c r="M11777">
        <v>0</v>
      </c>
      <c r="N11777">
        <v>8</v>
      </c>
      <c r="O11777">
        <v>8</v>
      </c>
      <c r="P11777">
        <v>0</v>
      </c>
      <c r="Q11777">
        <v>0</v>
      </c>
    </row>
    <row r="11778" spans="1:17" x14ac:dyDescent="0.2">
      <c r="A11778" t="s">
        <v>29516</v>
      </c>
      <c r="B11778" t="s">
        <v>88</v>
      </c>
      <c r="C11778" t="s">
        <v>131</v>
      </c>
      <c r="D11778" t="s">
        <v>17736</v>
      </c>
      <c r="E11778" t="s">
        <v>83</v>
      </c>
      <c r="F11778" t="s">
        <v>4927</v>
      </c>
      <c r="G11778">
        <v>0</v>
      </c>
      <c r="H11778">
        <v>0</v>
      </c>
      <c r="I11778">
        <v>0</v>
      </c>
      <c r="J11778">
        <v>0</v>
      </c>
      <c r="K11778">
        <v>0</v>
      </c>
      <c r="L11778">
        <v>0</v>
      </c>
      <c r="M11778">
        <v>0</v>
      </c>
      <c r="N11778">
        <v>8</v>
      </c>
      <c r="O11778">
        <v>8</v>
      </c>
      <c r="P11778">
        <v>0</v>
      </c>
      <c r="Q11778">
        <v>0</v>
      </c>
    </row>
    <row r="11779" spans="1:17" x14ac:dyDescent="0.2">
      <c r="A11779" t="s">
        <v>29517</v>
      </c>
      <c r="B11779" t="s">
        <v>88</v>
      </c>
      <c r="C11779" t="s">
        <v>131</v>
      </c>
      <c r="D11779" t="s">
        <v>17736</v>
      </c>
      <c r="E11779" t="s">
        <v>83</v>
      </c>
      <c r="F11779" t="s">
        <v>17734</v>
      </c>
      <c r="G11779">
        <v>8</v>
      </c>
      <c r="H11779">
        <v>0</v>
      </c>
      <c r="I11779">
        <v>0</v>
      </c>
      <c r="J11779">
        <v>0</v>
      </c>
      <c r="K11779">
        <v>0</v>
      </c>
      <c r="L11779">
        <v>0</v>
      </c>
      <c r="M11779">
        <v>0</v>
      </c>
      <c r="N11779">
        <v>0</v>
      </c>
      <c r="O11779">
        <v>0</v>
      </c>
      <c r="P11779">
        <v>0</v>
      </c>
      <c r="Q11779">
        <v>0</v>
      </c>
    </row>
    <row r="11780" spans="1:17" x14ac:dyDescent="0.2">
      <c r="A11780" t="s">
        <v>29518</v>
      </c>
      <c r="B11780" t="s">
        <v>88</v>
      </c>
      <c r="C11780" t="s">
        <v>131</v>
      </c>
      <c r="D11780" t="s">
        <v>17736</v>
      </c>
      <c r="E11780" t="s">
        <v>81</v>
      </c>
      <c r="F11780" t="s">
        <v>4929</v>
      </c>
      <c r="G11780">
        <v>0</v>
      </c>
      <c r="H11780">
        <v>6</v>
      </c>
      <c r="I11780">
        <v>0</v>
      </c>
      <c r="J11780">
        <v>5</v>
      </c>
      <c r="K11780">
        <v>0</v>
      </c>
      <c r="L11780">
        <v>1</v>
      </c>
      <c r="M11780">
        <v>0</v>
      </c>
      <c r="N11780">
        <v>0</v>
      </c>
      <c r="O11780">
        <v>0</v>
      </c>
      <c r="P11780">
        <v>0</v>
      </c>
      <c r="Q11780">
        <v>0</v>
      </c>
    </row>
    <row r="11781" spans="1:17" x14ac:dyDescent="0.2">
      <c r="A11781" t="s">
        <v>29519</v>
      </c>
      <c r="B11781" t="s">
        <v>88</v>
      </c>
      <c r="C11781" t="s">
        <v>131</v>
      </c>
      <c r="D11781" t="s">
        <v>17736</v>
      </c>
      <c r="E11781" t="s">
        <v>81</v>
      </c>
      <c r="F11781" t="s">
        <v>4931</v>
      </c>
      <c r="G11781">
        <v>0</v>
      </c>
      <c r="H11781">
        <v>6</v>
      </c>
      <c r="I11781">
        <v>0</v>
      </c>
      <c r="J11781">
        <v>5</v>
      </c>
      <c r="K11781">
        <v>0</v>
      </c>
      <c r="L11781">
        <v>1</v>
      </c>
      <c r="M11781">
        <v>0</v>
      </c>
      <c r="N11781">
        <v>0</v>
      </c>
      <c r="O11781">
        <v>0</v>
      </c>
      <c r="P11781">
        <v>0</v>
      </c>
      <c r="Q11781">
        <v>0</v>
      </c>
    </row>
    <row r="11782" spans="1:17" x14ac:dyDescent="0.2">
      <c r="A11782" t="s">
        <v>29520</v>
      </c>
      <c r="B11782" t="s">
        <v>88</v>
      </c>
      <c r="C11782" t="s">
        <v>131</v>
      </c>
      <c r="D11782" t="s">
        <v>17736</v>
      </c>
      <c r="E11782" t="s">
        <v>81</v>
      </c>
      <c r="F11782" t="s">
        <v>4933</v>
      </c>
      <c r="G11782">
        <v>0</v>
      </c>
      <c r="H11782">
        <v>0</v>
      </c>
      <c r="I11782">
        <v>0</v>
      </c>
      <c r="J11782">
        <v>0</v>
      </c>
      <c r="K11782">
        <v>0</v>
      </c>
      <c r="L11782">
        <v>0</v>
      </c>
      <c r="M11782">
        <v>6</v>
      </c>
      <c r="N11782">
        <v>0</v>
      </c>
      <c r="O11782">
        <v>0</v>
      </c>
      <c r="P11782">
        <v>0</v>
      </c>
      <c r="Q11782">
        <v>0</v>
      </c>
    </row>
    <row r="11783" spans="1:17" x14ac:dyDescent="0.2">
      <c r="A11783" t="s">
        <v>29521</v>
      </c>
      <c r="B11783" t="s">
        <v>88</v>
      </c>
      <c r="C11783" t="s">
        <v>131</v>
      </c>
      <c r="D11783" t="s">
        <v>17736</v>
      </c>
      <c r="E11783" t="s">
        <v>81</v>
      </c>
      <c r="F11783" t="s">
        <v>4935</v>
      </c>
      <c r="G11783">
        <v>0</v>
      </c>
      <c r="H11783">
        <v>6</v>
      </c>
      <c r="I11783">
        <v>0</v>
      </c>
      <c r="J11783">
        <v>5</v>
      </c>
      <c r="K11783">
        <v>0</v>
      </c>
      <c r="L11783">
        <v>1</v>
      </c>
      <c r="M11783">
        <v>0</v>
      </c>
      <c r="N11783">
        <v>0</v>
      </c>
      <c r="O11783">
        <v>0</v>
      </c>
      <c r="P11783">
        <v>0</v>
      </c>
      <c r="Q11783">
        <v>0</v>
      </c>
    </row>
    <row r="11784" spans="1:17" x14ac:dyDescent="0.2">
      <c r="A11784" t="s">
        <v>29522</v>
      </c>
      <c r="B11784" t="s">
        <v>88</v>
      </c>
      <c r="C11784" t="s">
        <v>131</v>
      </c>
      <c r="D11784" t="s">
        <v>17736</v>
      </c>
      <c r="E11784" t="s">
        <v>81</v>
      </c>
      <c r="F11784" t="s">
        <v>4937</v>
      </c>
      <c r="G11784">
        <v>0</v>
      </c>
      <c r="H11784">
        <v>6</v>
      </c>
      <c r="I11784">
        <v>0</v>
      </c>
      <c r="J11784">
        <v>5</v>
      </c>
      <c r="K11784">
        <v>0</v>
      </c>
      <c r="L11784">
        <v>1</v>
      </c>
      <c r="M11784">
        <v>0</v>
      </c>
      <c r="N11784">
        <v>0</v>
      </c>
      <c r="O11784">
        <v>0</v>
      </c>
      <c r="P11784">
        <v>0</v>
      </c>
      <c r="Q11784">
        <v>0</v>
      </c>
    </row>
    <row r="11785" spans="1:17" x14ac:dyDescent="0.2">
      <c r="A11785" t="s">
        <v>29523</v>
      </c>
      <c r="B11785" t="s">
        <v>88</v>
      </c>
      <c r="C11785" t="s">
        <v>131</v>
      </c>
      <c r="D11785" t="s">
        <v>17736</v>
      </c>
      <c r="E11785" t="s">
        <v>81</v>
      </c>
      <c r="F11785" t="s">
        <v>4939</v>
      </c>
      <c r="G11785">
        <v>0</v>
      </c>
      <c r="H11785">
        <v>0</v>
      </c>
      <c r="I11785">
        <v>0</v>
      </c>
      <c r="J11785">
        <v>0</v>
      </c>
      <c r="K11785">
        <v>0</v>
      </c>
      <c r="L11785">
        <v>0</v>
      </c>
      <c r="M11785">
        <v>6</v>
      </c>
      <c r="N11785">
        <v>0</v>
      </c>
      <c r="O11785">
        <v>0</v>
      </c>
      <c r="P11785">
        <v>0</v>
      </c>
      <c r="Q11785">
        <v>0</v>
      </c>
    </row>
    <row r="11786" spans="1:17" x14ac:dyDescent="0.2">
      <c r="A11786" t="s">
        <v>29524</v>
      </c>
      <c r="B11786" t="s">
        <v>88</v>
      </c>
      <c r="C11786" t="s">
        <v>131</v>
      </c>
      <c r="D11786" t="s">
        <v>17736</v>
      </c>
      <c r="E11786" t="s">
        <v>81</v>
      </c>
      <c r="F11786" t="s">
        <v>4941</v>
      </c>
      <c r="G11786">
        <v>0</v>
      </c>
      <c r="H11786">
        <v>6</v>
      </c>
      <c r="I11786">
        <v>0</v>
      </c>
      <c r="J11786">
        <v>5</v>
      </c>
      <c r="K11786">
        <v>0</v>
      </c>
      <c r="L11786">
        <v>1</v>
      </c>
      <c r="M11786">
        <v>0</v>
      </c>
      <c r="N11786">
        <v>0</v>
      </c>
      <c r="O11786">
        <v>0</v>
      </c>
      <c r="P11786">
        <v>0</v>
      </c>
      <c r="Q11786">
        <v>0</v>
      </c>
    </row>
    <row r="11787" spans="1:17" x14ac:dyDescent="0.2">
      <c r="A11787" t="s">
        <v>29525</v>
      </c>
      <c r="B11787" t="s">
        <v>88</v>
      </c>
      <c r="C11787" t="s">
        <v>131</v>
      </c>
      <c r="D11787" t="s">
        <v>17736</v>
      </c>
      <c r="E11787" t="s">
        <v>81</v>
      </c>
      <c r="F11787" t="s">
        <v>4943</v>
      </c>
      <c r="G11787">
        <v>0</v>
      </c>
      <c r="H11787">
        <v>0</v>
      </c>
      <c r="I11787">
        <v>0</v>
      </c>
      <c r="J11787">
        <v>0</v>
      </c>
      <c r="K11787">
        <v>0</v>
      </c>
      <c r="L11787">
        <v>0</v>
      </c>
      <c r="M11787">
        <v>6</v>
      </c>
      <c r="N11787">
        <v>0</v>
      </c>
      <c r="O11787">
        <v>0</v>
      </c>
      <c r="P11787">
        <v>0</v>
      </c>
      <c r="Q11787">
        <v>0</v>
      </c>
    </row>
    <row r="11788" spans="1:17" x14ac:dyDescent="0.2">
      <c r="A11788" t="s">
        <v>29526</v>
      </c>
      <c r="B11788" t="s">
        <v>88</v>
      </c>
      <c r="C11788" t="s">
        <v>131</v>
      </c>
      <c r="D11788" t="s">
        <v>17736</v>
      </c>
      <c r="E11788" t="s">
        <v>81</v>
      </c>
      <c r="F11788" t="s">
        <v>4925</v>
      </c>
      <c r="G11788">
        <v>0</v>
      </c>
      <c r="H11788">
        <v>0</v>
      </c>
      <c r="I11788">
        <v>0</v>
      </c>
      <c r="J11788">
        <v>0</v>
      </c>
      <c r="K11788">
        <v>0</v>
      </c>
      <c r="L11788">
        <v>0</v>
      </c>
      <c r="M11788">
        <v>0</v>
      </c>
      <c r="N11788">
        <v>6</v>
      </c>
      <c r="O11788">
        <v>5</v>
      </c>
      <c r="P11788">
        <v>1</v>
      </c>
      <c r="Q11788">
        <v>0</v>
      </c>
    </row>
    <row r="11789" spans="1:17" x14ac:dyDescent="0.2">
      <c r="A11789" t="s">
        <v>29527</v>
      </c>
      <c r="B11789" t="s">
        <v>88</v>
      </c>
      <c r="C11789" t="s">
        <v>131</v>
      </c>
      <c r="D11789" t="s">
        <v>17736</v>
      </c>
      <c r="E11789" t="s">
        <v>81</v>
      </c>
      <c r="F11789" t="s">
        <v>4927</v>
      </c>
      <c r="G11789">
        <v>0</v>
      </c>
      <c r="H11789">
        <v>0</v>
      </c>
      <c r="I11789">
        <v>0</v>
      </c>
      <c r="J11789">
        <v>0</v>
      </c>
      <c r="K11789">
        <v>0</v>
      </c>
      <c r="L11789">
        <v>0</v>
      </c>
      <c r="M11789">
        <v>0</v>
      </c>
      <c r="N11789">
        <v>6</v>
      </c>
      <c r="O11789">
        <v>5</v>
      </c>
      <c r="P11789">
        <v>1</v>
      </c>
      <c r="Q11789">
        <v>0</v>
      </c>
    </row>
    <row r="11790" spans="1:17" x14ac:dyDescent="0.2">
      <c r="A11790" t="s">
        <v>29528</v>
      </c>
      <c r="B11790" t="s">
        <v>88</v>
      </c>
      <c r="C11790" t="s">
        <v>131</v>
      </c>
      <c r="D11790" t="s">
        <v>17736</v>
      </c>
      <c r="E11790" t="s">
        <v>81</v>
      </c>
      <c r="F11790" t="s">
        <v>17734</v>
      </c>
      <c r="G11790">
        <v>6</v>
      </c>
      <c r="H11790">
        <v>0</v>
      </c>
      <c r="I11790">
        <v>0</v>
      </c>
      <c r="J11790">
        <v>0</v>
      </c>
      <c r="K11790">
        <v>0</v>
      </c>
      <c r="L11790">
        <v>0</v>
      </c>
      <c r="M11790">
        <v>0</v>
      </c>
      <c r="N11790">
        <v>0</v>
      </c>
      <c r="O11790">
        <v>0</v>
      </c>
      <c r="P11790">
        <v>0</v>
      </c>
      <c r="Q11790">
        <v>0</v>
      </c>
    </row>
    <row r="11791" spans="1:17" x14ac:dyDescent="0.2">
      <c r="A11791" t="s">
        <v>29529</v>
      </c>
      <c r="B11791" t="s">
        <v>88</v>
      </c>
      <c r="C11791" t="s">
        <v>131</v>
      </c>
      <c r="D11791" t="s">
        <v>17748</v>
      </c>
      <c r="E11791" t="s">
        <v>83</v>
      </c>
      <c r="F11791" t="s">
        <v>17749</v>
      </c>
      <c r="G11791">
        <v>0</v>
      </c>
      <c r="H11791">
        <v>0</v>
      </c>
      <c r="I11791">
        <v>0</v>
      </c>
      <c r="J11791">
        <v>0</v>
      </c>
      <c r="K11791">
        <v>0</v>
      </c>
      <c r="L11791">
        <v>0</v>
      </c>
      <c r="M11791">
        <v>0</v>
      </c>
      <c r="N11791">
        <v>1</v>
      </c>
      <c r="O11791">
        <v>0</v>
      </c>
      <c r="P11791">
        <v>1</v>
      </c>
      <c r="Q11791">
        <v>0</v>
      </c>
    </row>
    <row r="11792" spans="1:17" x14ac:dyDescent="0.2">
      <c r="A11792" t="s">
        <v>29530</v>
      </c>
      <c r="B11792" t="s">
        <v>88</v>
      </c>
      <c r="C11792" t="s">
        <v>131</v>
      </c>
      <c r="D11792" t="s">
        <v>17748</v>
      </c>
      <c r="E11792" t="s">
        <v>83</v>
      </c>
      <c r="F11792" t="s">
        <v>17734</v>
      </c>
      <c r="G11792">
        <v>1</v>
      </c>
      <c r="H11792">
        <v>0</v>
      </c>
      <c r="I11792">
        <v>0</v>
      </c>
      <c r="J11792">
        <v>0</v>
      </c>
      <c r="K11792">
        <v>0</v>
      </c>
      <c r="L11792">
        <v>0</v>
      </c>
      <c r="M11792">
        <v>0</v>
      </c>
      <c r="N11792">
        <v>0</v>
      </c>
      <c r="O11792">
        <v>0</v>
      </c>
      <c r="P11792">
        <v>0</v>
      </c>
      <c r="Q11792">
        <v>0</v>
      </c>
    </row>
    <row r="11793" spans="1:17" x14ac:dyDescent="0.2">
      <c r="A11793" t="s">
        <v>29531</v>
      </c>
      <c r="B11793" t="s">
        <v>88</v>
      </c>
      <c r="C11793" t="s">
        <v>131</v>
      </c>
      <c r="D11793" t="s">
        <v>17748</v>
      </c>
      <c r="E11793" t="s">
        <v>81</v>
      </c>
      <c r="F11793" t="s">
        <v>17749</v>
      </c>
      <c r="G11793">
        <v>0</v>
      </c>
      <c r="H11793">
        <v>0</v>
      </c>
      <c r="I11793">
        <v>0</v>
      </c>
      <c r="J11793">
        <v>0</v>
      </c>
      <c r="K11793">
        <v>0</v>
      </c>
      <c r="L11793">
        <v>0</v>
      </c>
      <c r="M11793">
        <v>0</v>
      </c>
      <c r="N11793">
        <v>4</v>
      </c>
      <c r="O11793">
        <v>4</v>
      </c>
      <c r="P11793">
        <v>0</v>
      </c>
      <c r="Q11793">
        <v>0</v>
      </c>
    </row>
    <row r="11794" spans="1:17" x14ac:dyDescent="0.2">
      <c r="A11794" t="s">
        <v>29532</v>
      </c>
      <c r="B11794" t="s">
        <v>88</v>
      </c>
      <c r="C11794" t="s">
        <v>131</v>
      </c>
      <c r="D11794" t="s">
        <v>17748</v>
      </c>
      <c r="E11794" t="s">
        <v>81</v>
      </c>
      <c r="F11794" t="s">
        <v>17734</v>
      </c>
      <c r="G11794">
        <v>4</v>
      </c>
      <c r="H11794">
        <v>0</v>
      </c>
      <c r="I11794">
        <v>0</v>
      </c>
      <c r="J11794">
        <v>0</v>
      </c>
      <c r="K11794">
        <v>0</v>
      </c>
      <c r="L11794">
        <v>0</v>
      </c>
      <c r="M11794">
        <v>0</v>
      </c>
      <c r="N11794">
        <v>0</v>
      </c>
      <c r="O11794">
        <v>0</v>
      </c>
      <c r="P11794">
        <v>0</v>
      </c>
      <c r="Q11794">
        <v>0</v>
      </c>
    </row>
    <row r="11795" spans="1:17" x14ac:dyDescent="0.2">
      <c r="A11795" t="s">
        <v>29533</v>
      </c>
      <c r="B11795" t="s">
        <v>88</v>
      </c>
      <c r="C11795" t="s">
        <v>133</v>
      </c>
      <c r="D11795" t="s">
        <v>17736</v>
      </c>
      <c r="E11795" t="s">
        <v>83</v>
      </c>
      <c r="F11795" t="s">
        <v>4929</v>
      </c>
      <c r="G11795">
        <v>0</v>
      </c>
      <c r="H11795">
        <v>16</v>
      </c>
      <c r="I11795">
        <v>3</v>
      </c>
      <c r="J11795">
        <v>12</v>
      </c>
      <c r="K11795">
        <v>0</v>
      </c>
      <c r="L11795">
        <v>1</v>
      </c>
      <c r="M11795">
        <v>0</v>
      </c>
      <c r="N11795">
        <v>0</v>
      </c>
      <c r="O11795">
        <v>0</v>
      </c>
      <c r="P11795">
        <v>0</v>
      </c>
      <c r="Q11795">
        <v>0</v>
      </c>
    </row>
    <row r="11796" spans="1:17" x14ac:dyDescent="0.2">
      <c r="A11796" t="s">
        <v>29534</v>
      </c>
      <c r="B11796" t="s">
        <v>88</v>
      </c>
      <c r="C11796" t="s">
        <v>133</v>
      </c>
      <c r="D11796" t="s">
        <v>17736</v>
      </c>
      <c r="E11796" t="s">
        <v>83</v>
      </c>
      <c r="F11796" t="s">
        <v>4931</v>
      </c>
      <c r="G11796">
        <v>0</v>
      </c>
      <c r="H11796">
        <v>16</v>
      </c>
      <c r="I11796">
        <v>3</v>
      </c>
      <c r="J11796">
        <v>11</v>
      </c>
      <c r="K11796">
        <v>0</v>
      </c>
      <c r="L11796">
        <v>2</v>
      </c>
      <c r="M11796">
        <v>0</v>
      </c>
      <c r="N11796">
        <v>0</v>
      </c>
      <c r="O11796">
        <v>0</v>
      </c>
      <c r="P11796">
        <v>0</v>
      </c>
      <c r="Q11796">
        <v>0</v>
      </c>
    </row>
    <row r="11797" spans="1:17" x14ac:dyDescent="0.2">
      <c r="A11797" t="s">
        <v>29535</v>
      </c>
      <c r="B11797" t="s">
        <v>89</v>
      </c>
      <c r="C11797" t="s">
        <v>161</v>
      </c>
      <c r="D11797" t="s">
        <v>17736</v>
      </c>
      <c r="E11797" t="s">
        <v>81</v>
      </c>
      <c r="F11797" t="s">
        <v>4927</v>
      </c>
      <c r="G11797">
        <v>0</v>
      </c>
      <c r="H11797">
        <v>0</v>
      </c>
      <c r="I11797">
        <v>0</v>
      </c>
      <c r="J11797">
        <v>0</v>
      </c>
      <c r="K11797">
        <v>0</v>
      </c>
      <c r="L11797">
        <v>0</v>
      </c>
      <c r="M11797">
        <v>0</v>
      </c>
      <c r="N11797">
        <v>4</v>
      </c>
      <c r="O11797">
        <v>4</v>
      </c>
      <c r="P11797">
        <v>0</v>
      </c>
      <c r="Q11797">
        <v>0</v>
      </c>
    </row>
    <row r="11798" spans="1:17" x14ac:dyDescent="0.2">
      <c r="A11798" t="s">
        <v>29536</v>
      </c>
      <c r="B11798" t="s">
        <v>89</v>
      </c>
      <c r="C11798" t="s">
        <v>161</v>
      </c>
      <c r="D11798" t="s">
        <v>17736</v>
      </c>
      <c r="E11798" t="s">
        <v>81</v>
      </c>
      <c r="F11798" t="s">
        <v>17734</v>
      </c>
      <c r="G11798">
        <v>5</v>
      </c>
      <c r="H11798">
        <v>0</v>
      </c>
      <c r="I11798">
        <v>0</v>
      </c>
      <c r="J11798">
        <v>0</v>
      </c>
      <c r="K11798">
        <v>0</v>
      </c>
      <c r="L11798">
        <v>0</v>
      </c>
      <c r="M11798">
        <v>0</v>
      </c>
      <c r="N11798">
        <v>0</v>
      </c>
      <c r="O11798">
        <v>0</v>
      </c>
      <c r="P11798">
        <v>0</v>
      </c>
      <c r="Q11798">
        <v>0</v>
      </c>
    </row>
    <row r="11799" spans="1:17" x14ac:dyDescent="0.2">
      <c r="A11799" t="s">
        <v>29537</v>
      </c>
      <c r="B11799" t="s">
        <v>89</v>
      </c>
      <c r="C11799" t="s">
        <v>162</v>
      </c>
      <c r="D11799" t="s">
        <v>17768</v>
      </c>
      <c r="E11799" t="s">
        <v>83</v>
      </c>
      <c r="F11799" t="s">
        <v>17734</v>
      </c>
      <c r="G11799">
        <v>6</v>
      </c>
      <c r="H11799">
        <v>0</v>
      </c>
      <c r="I11799">
        <v>0</v>
      </c>
      <c r="J11799">
        <v>0</v>
      </c>
      <c r="K11799">
        <v>0</v>
      </c>
      <c r="L11799">
        <v>0</v>
      </c>
      <c r="M11799">
        <v>0</v>
      </c>
      <c r="N11799">
        <v>0</v>
      </c>
      <c r="O11799">
        <v>0</v>
      </c>
      <c r="P11799">
        <v>0</v>
      </c>
      <c r="Q11799">
        <v>0</v>
      </c>
    </row>
    <row r="11800" spans="1:17" x14ac:dyDescent="0.2">
      <c r="A11800" t="s">
        <v>29538</v>
      </c>
      <c r="B11800" t="s">
        <v>89</v>
      </c>
      <c r="C11800" t="s">
        <v>162</v>
      </c>
      <c r="D11800" t="s">
        <v>17768</v>
      </c>
      <c r="E11800" t="s">
        <v>81</v>
      </c>
      <c r="F11800" t="s">
        <v>17734</v>
      </c>
      <c r="G11800">
        <v>2</v>
      </c>
      <c r="H11800">
        <v>0</v>
      </c>
      <c r="I11800">
        <v>0</v>
      </c>
      <c r="J11800">
        <v>0</v>
      </c>
      <c r="K11800">
        <v>0</v>
      </c>
      <c r="L11800">
        <v>0</v>
      </c>
      <c r="M11800">
        <v>0</v>
      </c>
      <c r="N11800">
        <v>0</v>
      </c>
      <c r="O11800">
        <v>0</v>
      </c>
      <c r="P11800">
        <v>0</v>
      </c>
      <c r="Q11800">
        <v>0</v>
      </c>
    </row>
    <row r="11801" spans="1:17" x14ac:dyDescent="0.2">
      <c r="A11801" t="s">
        <v>29539</v>
      </c>
      <c r="B11801" t="s">
        <v>89</v>
      </c>
      <c r="C11801" t="s">
        <v>162</v>
      </c>
      <c r="D11801" t="s">
        <v>17736</v>
      </c>
      <c r="E11801" t="s">
        <v>83</v>
      </c>
      <c r="F11801" t="s">
        <v>4929</v>
      </c>
      <c r="G11801">
        <v>0</v>
      </c>
      <c r="H11801">
        <v>36</v>
      </c>
      <c r="I11801">
        <v>10</v>
      </c>
      <c r="J11801">
        <v>25</v>
      </c>
      <c r="K11801">
        <v>0</v>
      </c>
      <c r="L11801">
        <v>1</v>
      </c>
      <c r="M11801">
        <v>0</v>
      </c>
      <c r="N11801">
        <v>0</v>
      </c>
      <c r="O11801">
        <v>0</v>
      </c>
      <c r="P11801">
        <v>0</v>
      </c>
      <c r="Q11801">
        <v>0</v>
      </c>
    </row>
    <row r="11802" spans="1:17" x14ac:dyDescent="0.2">
      <c r="A11802" t="s">
        <v>29540</v>
      </c>
      <c r="B11802" t="s">
        <v>89</v>
      </c>
      <c r="C11802" t="s">
        <v>162</v>
      </c>
      <c r="D11802" t="s">
        <v>17736</v>
      </c>
      <c r="E11802" t="s">
        <v>83</v>
      </c>
      <c r="F11802" t="s">
        <v>4931</v>
      </c>
      <c r="G11802">
        <v>0</v>
      </c>
      <c r="H11802">
        <v>36</v>
      </c>
      <c r="I11802">
        <v>9</v>
      </c>
      <c r="J11802">
        <v>25</v>
      </c>
      <c r="K11802">
        <v>0</v>
      </c>
      <c r="L11802">
        <v>2</v>
      </c>
      <c r="M11802">
        <v>0</v>
      </c>
      <c r="N11802">
        <v>0</v>
      </c>
      <c r="O11802">
        <v>0</v>
      </c>
      <c r="P11802">
        <v>0</v>
      </c>
      <c r="Q11802">
        <v>0</v>
      </c>
    </row>
    <row r="11803" spans="1:17" x14ac:dyDescent="0.2">
      <c r="A11803" t="s">
        <v>29541</v>
      </c>
      <c r="B11803" t="s">
        <v>89</v>
      </c>
      <c r="C11803" t="s">
        <v>162</v>
      </c>
      <c r="D11803" t="s">
        <v>17736</v>
      </c>
      <c r="E11803" t="s">
        <v>83</v>
      </c>
      <c r="F11803" t="s">
        <v>4933</v>
      </c>
      <c r="G11803">
        <v>0</v>
      </c>
      <c r="H11803">
        <v>0</v>
      </c>
      <c r="I11803">
        <v>0</v>
      </c>
      <c r="J11803">
        <v>0</v>
      </c>
      <c r="K11803">
        <v>0</v>
      </c>
      <c r="L11803">
        <v>0</v>
      </c>
      <c r="M11803">
        <v>36</v>
      </c>
      <c r="N11803">
        <v>0</v>
      </c>
      <c r="O11803">
        <v>0</v>
      </c>
      <c r="P11803">
        <v>0</v>
      </c>
      <c r="Q11803">
        <v>0</v>
      </c>
    </row>
    <row r="11804" spans="1:17" x14ac:dyDescent="0.2">
      <c r="A11804" t="s">
        <v>29542</v>
      </c>
      <c r="B11804" t="s">
        <v>89</v>
      </c>
      <c r="C11804" t="s">
        <v>225</v>
      </c>
      <c r="D11804" t="s">
        <v>17736</v>
      </c>
      <c r="E11804" t="s">
        <v>81</v>
      </c>
      <c r="F11804" t="s">
        <v>4941</v>
      </c>
      <c r="G11804">
        <v>0</v>
      </c>
      <c r="H11804">
        <v>1</v>
      </c>
      <c r="I11804">
        <v>0</v>
      </c>
      <c r="J11804">
        <v>1</v>
      </c>
      <c r="K11804">
        <v>0</v>
      </c>
      <c r="L11804">
        <v>0</v>
      </c>
      <c r="M11804">
        <v>0</v>
      </c>
      <c r="N11804">
        <v>0</v>
      </c>
      <c r="O11804">
        <v>0</v>
      </c>
      <c r="P11804">
        <v>0</v>
      </c>
      <c r="Q11804">
        <v>0</v>
      </c>
    </row>
    <row r="11805" spans="1:17" x14ac:dyDescent="0.2">
      <c r="A11805" t="s">
        <v>29543</v>
      </c>
      <c r="B11805" t="s">
        <v>89</v>
      </c>
      <c r="C11805" t="s">
        <v>225</v>
      </c>
      <c r="D11805" t="s">
        <v>17736</v>
      </c>
      <c r="E11805" t="s">
        <v>81</v>
      </c>
      <c r="F11805" t="s">
        <v>4943</v>
      </c>
      <c r="G11805">
        <v>0</v>
      </c>
      <c r="H11805">
        <v>0</v>
      </c>
      <c r="I11805">
        <v>0</v>
      </c>
      <c r="J11805">
        <v>0</v>
      </c>
      <c r="K11805">
        <v>0</v>
      </c>
      <c r="L11805">
        <v>0</v>
      </c>
      <c r="M11805">
        <v>1</v>
      </c>
      <c r="N11805">
        <v>0</v>
      </c>
      <c r="O11805">
        <v>0</v>
      </c>
      <c r="P11805">
        <v>0</v>
      </c>
      <c r="Q11805">
        <v>0</v>
      </c>
    </row>
    <row r="11806" spans="1:17" x14ac:dyDescent="0.2">
      <c r="A11806" t="s">
        <v>29544</v>
      </c>
      <c r="B11806" t="s">
        <v>89</v>
      </c>
      <c r="C11806" t="s">
        <v>225</v>
      </c>
      <c r="D11806" t="s">
        <v>17736</v>
      </c>
      <c r="E11806" t="s">
        <v>81</v>
      </c>
      <c r="F11806" t="s">
        <v>4925</v>
      </c>
      <c r="G11806">
        <v>0</v>
      </c>
      <c r="H11806">
        <v>0</v>
      </c>
      <c r="I11806">
        <v>0</v>
      </c>
      <c r="J11806">
        <v>0</v>
      </c>
      <c r="K11806">
        <v>0</v>
      </c>
      <c r="L11806">
        <v>0</v>
      </c>
      <c r="M11806">
        <v>0</v>
      </c>
      <c r="N11806">
        <v>1</v>
      </c>
      <c r="O11806">
        <v>1</v>
      </c>
      <c r="P11806">
        <v>0</v>
      </c>
      <c r="Q11806">
        <v>0</v>
      </c>
    </row>
    <row r="11807" spans="1:17" x14ac:dyDescent="0.2">
      <c r="A11807" t="s">
        <v>29545</v>
      </c>
      <c r="B11807" t="s">
        <v>89</v>
      </c>
      <c r="C11807" t="s">
        <v>225</v>
      </c>
      <c r="D11807" t="s">
        <v>17736</v>
      </c>
      <c r="E11807" t="s">
        <v>81</v>
      </c>
      <c r="F11807" t="s">
        <v>4927</v>
      </c>
      <c r="G11807">
        <v>0</v>
      </c>
      <c r="H11807">
        <v>0</v>
      </c>
      <c r="I11807">
        <v>0</v>
      </c>
      <c r="J11807">
        <v>0</v>
      </c>
      <c r="K11807">
        <v>0</v>
      </c>
      <c r="L11807">
        <v>0</v>
      </c>
      <c r="M11807">
        <v>0</v>
      </c>
      <c r="N11807">
        <v>1</v>
      </c>
      <c r="O11807">
        <v>1</v>
      </c>
      <c r="P11807">
        <v>0</v>
      </c>
      <c r="Q11807">
        <v>0</v>
      </c>
    </row>
    <row r="11808" spans="1:17" x14ac:dyDescent="0.2">
      <c r="A11808" t="s">
        <v>29546</v>
      </c>
      <c r="B11808" t="s">
        <v>89</v>
      </c>
      <c r="C11808" t="s">
        <v>225</v>
      </c>
      <c r="D11808" t="s">
        <v>17736</v>
      </c>
      <c r="E11808" t="s">
        <v>81</v>
      </c>
      <c r="F11808" t="s">
        <v>17734</v>
      </c>
      <c r="G11808">
        <v>1</v>
      </c>
      <c r="H11808">
        <v>0</v>
      </c>
      <c r="I11808">
        <v>0</v>
      </c>
      <c r="J11808">
        <v>0</v>
      </c>
      <c r="K11808">
        <v>0</v>
      </c>
      <c r="L11808">
        <v>0</v>
      </c>
      <c r="M11808">
        <v>0</v>
      </c>
      <c r="N11808">
        <v>0</v>
      </c>
      <c r="O11808">
        <v>0</v>
      </c>
      <c r="P11808">
        <v>0</v>
      </c>
      <c r="Q11808">
        <v>0</v>
      </c>
    </row>
    <row r="11809" spans="1:17" x14ac:dyDescent="0.2">
      <c r="A11809" t="s">
        <v>29547</v>
      </c>
      <c r="B11809" t="s">
        <v>89</v>
      </c>
      <c r="C11809" t="s">
        <v>226</v>
      </c>
      <c r="D11809" t="s">
        <v>17768</v>
      </c>
      <c r="E11809" t="s">
        <v>83</v>
      </c>
      <c r="F11809" t="s">
        <v>17734</v>
      </c>
      <c r="G11809">
        <v>13</v>
      </c>
      <c r="H11809">
        <v>0</v>
      </c>
      <c r="I11809">
        <v>0</v>
      </c>
      <c r="J11809">
        <v>0</v>
      </c>
      <c r="K11809">
        <v>0</v>
      </c>
      <c r="L11809">
        <v>0</v>
      </c>
      <c r="M11809">
        <v>0</v>
      </c>
      <c r="N11809">
        <v>0</v>
      </c>
      <c r="O11809">
        <v>0</v>
      </c>
      <c r="P11809">
        <v>0</v>
      </c>
      <c r="Q11809">
        <v>0</v>
      </c>
    </row>
    <row r="11810" spans="1:17" x14ac:dyDescent="0.2">
      <c r="A11810" t="s">
        <v>29548</v>
      </c>
      <c r="B11810" t="s">
        <v>89</v>
      </c>
      <c r="C11810" t="s">
        <v>226</v>
      </c>
      <c r="D11810" t="s">
        <v>17768</v>
      </c>
      <c r="E11810" t="s">
        <v>81</v>
      </c>
      <c r="F11810" t="s">
        <v>17734</v>
      </c>
      <c r="G11810">
        <v>1</v>
      </c>
      <c r="H11810">
        <v>0</v>
      </c>
      <c r="I11810">
        <v>0</v>
      </c>
      <c r="J11810">
        <v>0</v>
      </c>
      <c r="K11810">
        <v>0</v>
      </c>
      <c r="L11810">
        <v>0</v>
      </c>
      <c r="M11810">
        <v>0</v>
      </c>
      <c r="N11810">
        <v>0</v>
      </c>
      <c r="O11810">
        <v>0</v>
      </c>
      <c r="P11810">
        <v>0</v>
      </c>
      <c r="Q11810">
        <v>0</v>
      </c>
    </row>
    <row r="11811" spans="1:17" x14ac:dyDescent="0.2">
      <c r="A11811" t="s">
        <v>29549</v>
      </c>
      <c r="B11811" t="s">
        <v>89</v>
      </c>
      <c r="C11811" t="s">
        <v>226</v>
      </c>
      <c r="D11811" t="s">
        <v>17736</v>
      </c>
      <c r="E11811" t="s">
        <v>83</v>
      </c>
      <c r="F11811" t="s">
        <v>4929</v>
      </c>
      <c r="G11811">
        <v>0</v>
      </c>
      <c r="H11811">
        <v>47</v>
      </c>
      <c r="I11811">
        <v>5</v>
      </c>
      <c r="J11811">
        <v>34</v>
      </c>
      <c r="K11811">
        <v>3</v>
      </c>
      <c r="L11811">
        <v>5</v>
      </c>
      <c r="M11811">
        <v>0</v>
      </c>
      <c r="N11811">
        <v>0</v>
      </c>
      <c r="O11811">
        <v>0</v>
      </c>
      <c r="P11811">
        <v>0</v>
      </c>
      <c r="Q11811">
        <v>0</v>
      </c>
    </row>
    <row r="11812" spans="1:17" x14ac:dyDescent="0.2">
      <c r="A11812" t="s">
        <v>29550</v>
      </c>
      <c r="B11812" t="s">
        <v>89</v>
      </c>
      <c r="C11812" t="s">
        <v>226</v>
      </c>
      <c r="D11812" t="s">
        <v>17736</v>
      </c>
      <c r="E11812" t="s">
        <v>83</v>
      </c>
      <c r="F11812" t="s">
        <v>4931</v>
      </c>
      <c r="G11812">
        <v>0</v>
      </c>
      <c r="H11812">
        <v>47</v>
      </c>
      <c r="I11812">
        <v>5</v>
      </c>
      <c r="J11812">
        <v>33</v>
      </c>
      <c r="K11812">
        <v>4</v>
      </c>
      <c r="L11812">
        <v>5</v>
      </c>
      <c r="M11812">
        <v>0</v>
      </c>
      <c r="N11812">
        <v>0</v>
      </c>
      <c r="O11812">
        <v>0</v>
      </c>
      <c r="P11812">
        <v>0</v>
      </c>
      <c r="Q11812">
        <v>0</v>
      </c>
    </row>
    <row r="11813" spans="1:17" x14ac:dyDescent="0.2">
      <c r="A11813" t="s">
        <v>29551</v>
      </c>
      <c r="B11813" t="s">
        <v>89</v>
      </c>
      <c r="C11813" t="s">
        <v>226</v>
      </c>
      <c r="D11813" t="s">
        <v>17736</v>
      </c>
      <c r="E11813" t="s">
        <v>83</v>
      </c>
      <c r="F11813" t="s">
        <v>4933</v>
      </c>
      <c r="G11813">
        <v>0</v>
      </c>
      <c r="H11813">
        <v>0</v>
      </c>
      <c r="I11813">
        <v>0</v>
      </c>
      <c r="J11813">
        <v>0</v>
      </c>
      <c r="K11813">
        <v>0</v>
      </c>
      <c r="L11813">
        <v>0</v>
      </c>
      <c r="M11813">
        <v>47</v>
      </c>
      <c r="N11813">
        <v>0</v>
      </c>
      <c r="O11813">
        <v>0</v>
      </c>
      <c r="P11813">
        <v>0</v>
      </c>
      <c r="Q11813">
        <v>0</v>
      </c>
    </row>
    <row r="11814" spans="1:17" x14ac:dyDescent="0.2">
      <c r="A11814" t="s">
        <v>29552</v>
      </c>
      <c r="B11814" t="s">
        <v>89</v>
      </c>
      <c r="C11814" t="s">
        <v>226</v>
      </c>
      <c r="D11814" t="s">
        <v>17736</v>
      </c>
      <c r="E11814" t="s">
        <v>83</v>
      </c>
      <c r="F11814" t="s">
        <v>4935</v>
      </c>
      <c r="G11814">
        <v>0</v>
      </c>
      <c r="H11814">
        <v>47</v>
      </c>
      <c r="I11814">
        <v>5</v>
      </c>
      <c r="J11814">
        <v>33</v>
      </c>
      <c r="K11814">
        <v>4</v>
      </c>
      <c r="L11814">
        <v>5</v>
      </c>
      <c r="M11814">
        <v>0</v>
      </c>
      <c r="N11814">
        <v>0</v>
      </c>
      <c r="O11814">
        <v>0</v>
      </c>
      <c r="P11814">
        <v>0</v>
      </c>
      <c r="Q11814">
        <v>0</v>
      </c>
    </row>
    <row r="11815" spans="1:17" x14ac:dyDescent="0.2">
      <c r="A11815" t="s">
        <v>29553</v>
      </c>
      <c r="B11815" t="s">
        <v>89</v>
      </c>
      <c r="C11815" t="s">
        <v>226</v>
      </c>
      <c r="D11815" t="s">
        <v>17736</v>
      </c>
      <c r="E11815" t="s">
        <v>83</v>
      </c>
      <c r="F11815" t="s">
        <v>4937</v>
      </c>
      <c r="G11815">
        <v>0</v>
      </c>
      <c r="H11815">
        <v>47</v>
      </c>
      <c r="I11815">
        <v>6</v>
      </c>
      <c r="J11815">
        <v>33</v>
      </c>
      <c r="K11815">
        <v>3</v>
      </c>
      <c r="L11815">
        <v>5</v>
      </c>
      <c r="M11815">
        <v>0</v>
      </c>
      <c r="N11815">
        <v>0</v>
      </c>
      <c r="O11815">
        <v>0</v>
      </c>
      <c r="P11815">
        <v>0</v>
      </c>
      <c r="Q11815">
        <v>0</v>
      </c>
    </row>
    <row r="11816" spans="1:17" x14ac:dyDescent="0.2">
      <c r="A11816" t="s">
        <v>29554</v>
      </c>
      <c r="B11816" t="s">
        <v>89</v>
      </c>
      <c r="C11816" t="s">
        <v>226</v>
      </c>
      <c r="D11816" t="s">
        <v>17736</v>
      </c>
      <c r="E11816" t="s">
        <v>83</v>
      </c>
      <c r="F11816" t="s">
        <v>4939</v>
      </c>
      <c r="G11816">
        <v>0</v>
      </c>
      <c r="H11816">
        <v>0</v>
      </c>
      <c r="I11816">
        <v>0</v>
      </c>
      <c r="J11816">
        <v>0</v>
      </c>
      <c r="K11816">
        <v>0</v>
      </c>
      <c r="L11816">
        <v>0</v>
      </c>
      <c r="M11816">
        <v>47</v>
      </c>
      <c r="N11816">
        <v>0</v>
      </c>
      <c r="O11816">
        <v>0</v>
      </c>
      <c r="P11816">
        <v>0</v>
      </c>
      <c r="Q11816">
        <v>0</v>
      </c>
    </row>
    <row r="11817" spans="1:17" x14ac:dyDescent="0.2">
      <c r="A11817" t="s">
        <v>29555</v>
      </c>
      <c r="B11817" t="s">
        <v>89</v>
      </c>
      <c r="C11817" t="s">
        <v>226</v>
      </c>
      <c r="D11817" t="s">
        <v>17736</v>
      </c>
      <c r="E11817" t="s">
        <v>83</v>
      </c>
      <c r="F11817" t="s">
        <v>4941</v>
      </c>
      <c r="G11817">
        <v>0</v>
      </c>
      <c r="H11817">
        <v>47</v>
      </c>
      <c r="I11817">
        <v>5</v>
      </c>
      <c r="J11817">
        <v>34</v>
      </c>
      <c r="K11817">
        <v>3</v>
      </c>
      <c r="L11817">
        <v>5</v>
      </c>
      <c r="M11817">
        <v>0</v>
      </c>
      <c r="N11817">
        <v>0</v>
      </c>
      <c r="O11817">
        <v>0</v>
      </c>
      <c r="P11817">
        <v>0</v>
      </c>
      <c r="Q11817">
        <v>0</v>
      </c>
    </row>
    <row r="11818" spans="1:17" x14ac:dyDescent="0.2">
      <c r="A11818" t="s">
        <v>29556</v>
      </c>
      <c r="B11818" t="s">
        <v>89</v>
      </c>
      <c r="C11818" t="s">
        <v>226</v>
      </c>
      <c r="D11818" t="s">
        <v>17736</v>
      </c>
      <c r="E11818" t="s">
        <v>83</v>
      </c>
      <c r="F11818" t="s">
        <v>4943</v>
      </c>
      <c r="G11818">
        <v>0</v>
      </c>
      <c r="H11818">
        <v>0</v>
      </c>
      <c r="I11818">
        <v>0</v>
      </c>
      <c r="J11818">
        <v>0</v>
      </c>
      <c r="K11818">
        <v>0</v>
      </c>
      <c r="L11818">
        <v>0</v>
      </c>
      <c r="M11818">
        <v>47</v>
      </c>
      <c r="N11818">
        <v>0</v>
      </c>
      <c r="O11818">
        <v>0</v>
      </c>
      <c r="P11818">
        <v>0</v>
      </c>
      <c r="Q11818">
        <v>0</v>
      </c>
    </row>
    <row r="11819" spans="1:17" x14ac:dyDescent="0.2">
      <c r="A11819" t="s">
        <v>29557</v>
      </c>
      <c r="B11819" t="s">
        <v>89</v>
      </c>
      <c r="C11819" t="s">
        <v>226</v>
      </c>
      <c r="D11819" t="s">
        <v>17736</v>
      </c>
      <c r="E11819" t="s">
        <v>83</v>
      </c>
      <c r="F11819" t="s">
        <v>4925</v>
      </c>
      <c r="G11819">
        <v>0</v>
      </c>
      <c r="H11819">
        <v>0</v>
      </c>
      <c r="I11819">
        <v>0</v>
      </c>
      <c r="J11819">
        <v>0</v>
      </c>
      <c r="K11819">
        <v>0</v>
      </c>
      <c r="L11819">
        <v>0</v>
      </c>
      <c r="M11819">
        <v>0</v>
      </c>
      <c r="N11819">
        <v>34</v>
      </c>
      <c r="O11819">
        <v>31</v>
      </c>
      <c r="P11819">
        <v>1</v>
      </c>
      <c r="Q11819">
        <v>2</v>
      </c>
    </row>
    <row r="11820" spans="1:17" x14ac:dyDescent="0.2">
      <c r="A11820" t="s">
        <v>29558</v>
      </c>
      <c r="B11820" t="s">
        <v>89</v>
      </c>
      <c r="C11820" t="s">
        <v>226</v>
      </c>
      <c r="D11820" t="s">
        <v>17736</v>
      </c>
      <c r="E11820" t="s">
        <v>83</v>
      </c>
      <c r="F11820" t="s">
        <v>4927</v>
      </c>
      <c r="G11820">
        <v>0</v>
      </c>
      <c r="H11820">
        <v>0</v>
      </c>
      <c r="I11820">
        <v>0</v>
      </c>
      <c r="J11820">
        <v>0</v>
      </c>
      <c r="K11820">
        <v>0</v>
      </c>
      <c r="L11820">
        <v>0</v>
      </c>
      <c r="M11820">
        <v>0</v>
      </c>
      <c r="N11820">
        <v>28</v>
      </c>
      <c r="O11820">
        <v>26</v>
      </c>
      <c r="P11820">
        <v>1</v>
      </c>
      <c r="Q11820">
        <v>1</v>
      </c>
    </row>
    <row r="11821" spans="1:17" x14ac:dyDescent="0.2">
      <c r="A11821" t="s">
        <v>29559</v>
      </c>
      <c r="B11821" t="s">
        <v>89</v>
      </c>
      <c r="C11821" t="s">
        <v>226</v>
      </c>
      <c r="D11821" t="s">
        <v>17736</v>
      </c>
      <c r="E11821" t="s">
        <v>83</v>
      </c>
      <c r="F11821" t="s">
        <v>17734</v>
      </c>
      <c r="G11821">
        <v>47</v>
      </c>
      <c r="H11821">
        <v>0</v>
      </c>
      <c r="I11821">
        <v>0</v>
      </c>
      <c r="J11821">
        <v>0</v>
      </c>
      <c r="K11821">
        <v>0</v>
      </c>
      <c r="L11821">
        <v>0</v>
      </c>
      <c r="M11821">
        <v>0</v>
      </c>
      <c r="N11821">
        <v>0</v>
      </c>
      <c r="O11821">
        <v>0</v>
      </c>
      <c r="P11821">
        <v>0</v>
      </c>
      <c r="Q11821">
        <v>0</v>
      </c>
    </row>
    <row r="11822" spans="1:17" x14ac:dyDescent="0.2">
      <c r="A11822" t="s">
        <v>29560</v>
      </c>
      <c r="B11822" t="s">
        <v>89</v>
      </c>
      <c r="C11822" t="s">
        <v>226</v>
      </c>
      <c r="D11822" t="s">
        <v>17736</v>
      </c>
      <c r="E11822" t="s">
        <v>81</v>
      </c>
      <c r="F11822" t="s">
        <v>4929</v>
      </c>
      <c r="G11822">
        <v>0</v>
      </c>
      <c r="H11822">
        <v>32</v>
      </c>
      <c r="I11822">
        <v>7</v>
      </c>
      <c r="J11822">
        <v>21</v>
      </c>
      <c r="K11822">
        <v>1</v>
      </c>
      <c r="L11822">
        <v>3</v>
      </c>
      <c r="M11822">
        <v>0</v>
      </c>
      <c r="N11822">
        <v>0</v>
      </c>
      <c r="O11822">
        <v>0</v>
      </c>
      <c r="P11822">
        <v>0</v>
      </c>
      <c r="Q11822">
        <v>0</v>
      </c>
    </row>
    <row r="11823" spans="1:17" x14ac:dyDescent="0.2">
      <c r="A11823" t="s">
        <v>29561</v>
      </c>
      <c r="B11823" t="s">
        <v>89</v>
      </c>
      <c r="C11823" t="s">
        <v>226</v>
      </c>
      <c r="D11823" t="s">
        <v>17736</v>
      </c>
      <c r="E11823" t="s">
        <v>81</v>
      </c>
      <c r="F11823" t="s">
        <v>4931</v>
      </c>
      <c r="G11823">
        <v>0</v>
      </c>
      <c r="H11823">
        <v>32</v>
      </c>
      <c r="I11823">
        <v>7</v>
      </c>
      <c r="J11823">
        <v>20</v>
      </c>
      <c r="K11823">
        <v>1</v>
      </c>
      <c r="L11823">
        <v>4</v>
      </c>
      <c r="M11823">
        <v>0</v>
      </c>
      <c r="N11823">
        <v>0</v>
      </c>
      <c r="O11823">
        <v>0</v>
      </c>
      <c r="P11823">
        <v>0</v>
      </c>
      <c r="Q11823">
        <v>0</v>
      </c>
    </row>
    <row r="11824" spans="1:17" x14ac:dyDescent="0.2">
      <c r="A11824" t="s">
        <v>29562</v>
      </c>
      <c r="B11824" t="s">
        <v>89</v>
      </c>
      <c r="C11824" t="s">
        <v>226</v>
      </c>
      <c r="D11824" t="s">
        <v>17736</v>
      </c>
      <c r="E11824" t="s">
        <v>81</v>
      </c>
      <c r="F11824" t="s">
        <v>4933</v>
      </c>
      <c r="G11824">
        <v>0</v>
      </c>
      <c r="H11824">
        <v>0</v>
      </c>
      <c r="I11824">
        <v>0</v>
      </c>
      <c r="J11824">
        <v>0</v>
      </c>
      <c r="K11824">
        <v>0</v>
      </c>
      <c r="L11824">
        <v>0</v>
      </c>
      <c r="M11824">
        <v>32</v>
      </c>
      <c r="N11824">
        <v>0</v>
      </c>
      <c r="O11824">
        <v>0</v>
      </c>
      <c r="P11824">
        <v>0</v>
      </c>
      <c r="Q11824">
        <v>0</v>
      </c>
    </row>
    <row r="11825" spans="1:17" x14ac:dyDescent="0.2">
      <c r="A11825" t="s">
        <v>29563</v>
      </c>
      <c r="B11825" t="s">
        <v>89</v>
      </c>
      <c r="C11825" t="s">
        <v>226</v>
      </c>
      <c r="D11825" t="s">
        <v>17736</v>
      </c>
      <c r="E11825" t="s">
        <v>81</v>
      </c>
      <c r="F11825" t="s">
        <v>4935</v>
      </c>
      <c r="G11825">
        <v>0</v>
      </c>
      <c r="H11825">
        <v>32</v>
      </c>
      <c r="I11825">
        <v>7</v>
      </c>
      <c r="J11825">
        <v>20</v>
      </c>
      <c r="K11825">
        <v>1</v>
      </c>
      <c r="L11825">
        <v>4</v>
      </c>
      <c r="M11825">
        <v>0</v>
      </c>
      <c r="N11825">
        <v>0</v>
      </c>
      <c r="O11825">
        <v>0</v>
      </c>
      <c r="P11825">
        <v>0</v>
      </c>
      <c r="Q11825">
        <v>0</v>
      </c>
    </row>
    <row r="11826" spans="1:17" x14ac:dyDescent="0.2">
      <c r="A11826" t="s">
        <v>29564</v>
      </c>
      <c r="B11826" t="s">
        <v>89</v>
      </c>
      <c r="C11826" t="s">
        <v>226</v>
      </c>
      <c r="D11826" t="s">
        <v>17736</v>
      </c>
      <c r="E11826" t="s">
        <v>81</v>
      </c>
      <c r="F11826" t="s">
        <v>4937</v>
      </c>
      <c r="G11826">
        <v>0</v>
      </c>
      <c r="H11826">
        <v>32</v>
      </c>
      <c r="I11826">
        <v>7</v>
      </c>
      <c r="J11826">
        <v>20</v>
      </c>
      <c r="K11826">
        <v>1</v>
      </c>
      <c r="L11826">
        <v>4</v>
      </c>
      <c r="M11826">
        <v>0</v>
      </c>
      <c r="N11826">
        <v>0</v>
      </c>
      <c r="O11826">
        <v>0</v>
      </c>
      <c r="P11826">
        <v>0</v>
      </c>
      <c r="Q11826">
        <v>0</v>
      </c>
    </row>
    <row r="11827" spans="1:17" x14ac:dyDescent="0.2">
      <c r="A11827" t="s">
        <v>29565</v>
      </c>
      <c r="B11827" t="s">
        <v>89</v>
      </c>
      <c r="C11827" t="s">
        <v>226</v>
      </c>
      <c r="D11827" t="s">
        <v>17736</v>
      </c>
      <c r="E11827" t="s">
        <v>81</v>
      </c>
      <c r="F11827" t="s">
        <v>4939</v>
      </c>
      <c r="G11827">
        <v>0</v>
      </c>
      <c r="H11827">
        <v>0</v>
      </c>
      <c r="I11827">
        <v>0</v>
      </c>
      <c r="J11827">
        <v>0</v>
      </c>
      <c r="K11827">
        <v>0</v>
      </c>
      <c r="L11827">
        <v>0</v>
      </c>
      <c r="M11827">
        <v>32</v>
      </c>
      <c r="N11827">
        <v>0</v>
      </c>
      <c r="O11827">
        <v>0</v>
      </c>
      <c r="P11827">
        <v>0</v>
      </c>
      <c r="Q11827">
        <v>0</v>
      </c>
    </row>
    <row r="11828" spans="1:17" x14ac:dyDescent="0.2">
      <c r="A11828" t="s">
        <v>29566</v>
      </c>
      <c r="B11828" t="s">
        <v>89</v>
      </c>
      <c r="C11828" t="s">
        <v>226</v>
      </c>
      <c r="D11828" t="s">
        <v>17736</v>
      </c>
      <c r="E11828" t="s">
        <v>81</v>
      </c>
      <c r="F11828" t="s">
        <v>4941</v>
      </c>
      <c r="G11828">
        <v>0</v>
      </c>
      <c r="H11828">
        <v>32</v>
      </c>
      <c r="I11828">
        <v>7</v>
      </c>
      <c r="J11828">
        <v>21</v>
      </c>
      <c r="K11828">
        <v>1</v>
      </c>
      <c r="L11828">
        <v>3</v>
      </c>
      <c r="M11828">
        <v>0</v>
      </c>
      <c r="N11828">
        <v>0</v>
      </c>
      <c r="O11828">
        <v>0</v>
      </c>
      <c r="P11828">
        <v>0</v>
      </c>
      <c r="Q11828">
        <v>0</v>
      </c>
    </row>
    <row r="11829" spans="1:17" x14ac:dyDescent="0.2">
      <c r="A11829" t="s">
        <v>29567</v>
      </c>
      <c r="B11829" t="s">
        <v>89</v>
      </c>
      <c r="C11829" t="s">
        <v>226</v>
      </c>
      <c r="D11829" t="s">
        <v>17736</v>
      </c>
      <c r="E11829" t="s">
        <v>81</v>
      </c>
      <c r="F11829" t="s">
        <v>4943</v>
      </c>
      <c r="G11829">
        <v>0</v>
      </c>
      <c r="H11829">
        <v>0</v>
      </c>
      <c r="I11829">
        <v>0</v>
      </c>
      <c r="J11829">
        <v>0</v>
      </c>
      <c r="K11829">
        <v>0</v>
      </c>
      <c r="L11829">
        <v>0</v>
      </c>
      <c r="M11829">
        <v>32</v>
      </c>
      <c r="N11829">
        <v>0</v>
      </c>
      <c r="O11829">
        <v>0</v>
      </c>
      <c r="P11829">
        <v>0</v>
      </c>
      <c r="Q11829">
        <v>0</v>
      </c>
    </row>
    <row r="11830" spans="1:17" x14ac:dyDescent="0.2">
      <c r="A11830" t="s">
        <v>29568</v>
      </c>
      <c r="B11830" t="s">
        <v>89</v>
      </c>
      <c r="C11830" t="s">
        <v>226</v>
      </c>
      <c r="D11830" t="s">
        <v>17736</v>
      </c>
      <c r="E11830" t="s">
        <v>81</v>
      </c>
      <c r="F11830" t="s">
        <v>4925</v>
      </c>
      <c r="G11830">
        <v>0</v>
      </c>
      <c r="H11830">
        <v>0</v>
      </c>
      <c r="I11830">
        <v>0</v>
      </c>
      <c r="J11830">
        <v>0</v>
      </c>
      <c r="K11830">
        <v>0</v>
      </c>
      <c r="L11830">
        <v>0</v>
      </c>
      <c r="M11830">
        <v>0</v>
      </c>
      <c r="N11830">
        <v>23</v>
      </c>
      <c r="O11830">
        <v>20</v>
      </c>
      <c r="P11830">
        <v>1</v>
      </c>
      <c r="Q11830">
        <v>2</v>
      </c>
    </row>
    <row r="11831" spans="1:17" x14ac:dyDescent="0.2">
      <c r="A11831" t="s">
        <v>29569</v>
      </c>
      <c r="B11831" t="s">
        <v>89</v>
      </c>
      <c r="C11831" t="s">
        <v>226</v>
      </c>
      <c r="D11831" t="s">
        <v>17736</v>
      </c>
      <c r="E11831" t="s">
        <v>81</v>
      </c>
      <c r="F11831" t="s">
        <v>4927</v>
      </c>
      <c r="G11831">
        <v>0</v>
      </c>
      <c r="H11831">
        <v>0</v>
      </c>
      <c r="I11831">
        <v>0</v>
      </c>
      <c r="J11831">
        <v>0</v>
      </c>
      <c r="K11831">
        <v>0</v>
      </c>
      <c r="L11831">
        <v>0</v>
      </c>
      <c r="M11831">
        <v>0</v>
      </c>
      <c r="N11831">
        <v>22</v>
      </c>
      <c r="O11831">
        <v>19</v>
      </c>
      <c r="P11831">
        <v>1</v>
      </c>
      <c r="Q11831">
        <v>2</v>
      </c>
    </row>
    <row r="11832" spans="1:17" x14ac:dyDescent="0.2">
      <c r="A11832" t="s">
        <v>29570</v>
      </c>
      <c r="B11832" t="s">
        <v>88</v>
      </c>
      <c r="C11832" t="s">
        <v>136</v>
      </c>
      <c r="D11832" t="s">
        <v>17736</v>
      </c>
      <c r="E11832" t="s">
        <v>81</v>
      </c>
      <c r="F11832" t="s">
        <v>4937</v>
      </c>
      <c r="G11832">
        <v>0</v>
      </c>
      <c r="H11832">
        <v>7</v>
      </c>
      <c r="I11832">
        <v>0</v>
      </c>
      <c r="J11832">
        <v>7</v>
      </c>
      <c r="K11832">
        <v>0</v>
      </c>
      <c r="L11832">
        <v>0</v>
      </c>
      <c r="M11832">
        <v>0</v>
      </c>
      <c r="N11832">
        <v>0</v>
      </c>
      <c r="O11832">
        <v>0</v>
      </c>
      <c r="P11832">
        <v>0</v>
      </c>
      <c r="Q11832">
        <v>0</v>
      </c>
    </row>
    <row r="11833" spans="1:17" x14ac:dyDescent="0.2">
      <c r="A11833" t="s">
        <v>29571</v>
      </c>
      <c r="B11833" t="s">
        <v>88</v>
      </c>
      <c r="C11833" t="s">
        <v>136</v>
      </c>
      <c r="D11833" t="s">
        <v>17736</v>
      </c>
      <c r="E11833" t="s">
        <v>81</v>
      </c>
      <c r="F11833" t="s">
        <v>4939</v>
      </c>
      <c r="G11833">
        <v>0</v>
      </c>
      <c r="H11833">
        <v>0</v>
      </c>
      <c r="I11833">
        <v>0</v>
      </c>
      <c r="J11833">
        <v>0</v>
      </c>
      <c r="K11833">
        <v>0</v>
      </c>
      <c r="L11833">
        <v>0</v>
      </c>
      <c r="M11833">
        <v>7</v>
      </c>
      <c r="N11833">
        <v>0</v>
      </c>
      <c r="O11833">
        <v>0</v>
      </c>
      <c r="P11833">
        <v>0</v>
      </c>
      <c r="Q11833">
        <v>0</v>
      </c>
    </row>
    <row r="11834" spans="1:17" x14ac:dyDescent="0.2">
      <c r="A11834" t="s">
        <v>29572</v>
      </c>
      <c r="B11834" t="s">
        <v>88</v>
      </c>
      <c r="C11834" t="s">
        <v>136</v>
      </c>
      <c r="D11834" t="s">
        <v>17736</v>
      </c>
      <c r="E11834" t="s">
        <v>81</v>
      </c>
      <c r="F11834" t="s">
        <v>4941</v>
      </c>
      <c r="G11834">
        <v>0</v>
      </c>
      <c r="H11834">
        <v>7</v>
      </c>
      <c r="I11834">
        <v>0</v>
      </c>
      <c r="J11834">
        <v>7</v>
      </c>
      <c r="K11834">
        <v>0</v>
      </c>
      <c r="L11834">
        <v>0</v>
      </c>
      <c r="M11834">
        <v>0</v>
      </c>
      <c r="N11834">
        <v>0</v>
      </c>
      <c r="O11834">
        <v>0</v>
      </c>
      <c r="P11834">
        <v>0</v>
      </c>
      <c r="Q11834">
        <v>0</v>
      </c>
    </row>
    <row r="11835" spans="1:17" x14ac:dyDescent="0.2">
      <c r="A11835" t="s">
        <v>29573</v>
      </c>
      <c r="B11835" t="s">
        <v>88</v>
      </c>
      <c r="C11835" t="s">
        <v>136</v>
      </c>
      <c r="D11835" t="s">
        <v>17736</v>
      </c>
      <c r="E11835" t="s">
        <v>81</v>
      </c>
      <c r="F11835" t="s">
        <v>4943</v>
      </c>
      <c r="G11835">
        <v>0</v>
      </c>
      <c r="H11835">
        <v>0</v>
      </c>
      <c r="I11835">
        <v>0</v>
      </c>
      <c r="J11835">
        <v>0</v>
      </c>
      <c r="K11835">
        <v>0</v>
      </c>
      <c r="L11835">
        <v>0</v>
      </c>
      <c r="M11835">
        <v>7</v>
      </c>
      <c r="N11835">
        <v>0</v>
      </c>
      <c r="O11835">
        <v>0</v>
      </c>
      <c r="P11835">
        <v>0</v>
      </c>
      <c r="Q11835">
        <v>0</v>
      </c>
    </row>
    <row r="11836" spans="1:17" x14ac:dyDescent="0.2">
      <c r="A11836" t="s">
        <v>29574</v>
      </c>
      <c r="B11836" t="s">
        <v>88</v>
      </c>
      <c r="C11836" t="s">
        <v>136</v>
      </c>
      <c r="D11836" t="s">
        <v>17736</v>
      </c>
      <c r="E11836" t="s">
        <v>81</v>
      </c>
      <c r="F11836" t="s">
        <v>4925</v>
      </c>
      <c r="G11836">
        <v>0</v>
      </c>
      <c r="H11836">
        <v>0</v>
      </c>
      <c r="I11836">
        <v>0</v>
      </c>
      <c r="J11836">
        <v>0</v>
      </c>
      <c r="K11836">
        <v>0</v>
      </c>
      <c r="L11836">
        <v>0</v>
      </c>
      <c r="M11836">
        <v>0</v>
      </c>
      <c r="N11836">
        <v>7</v>
      </c>
      <c r="O11836">
        <v>7</v>
      </c>
      <c r="P11836">
        <v>0</v>
      </c>
      <c r="Q11836">
        <v>0</v>
      </c>
    </row>
    <row r="11837" spans="1:17" x14ac:dyDescent="0.2">
      <c r="A11837" t="s">
        <v>29575</v>
      </c>
      <c r="B11837" t="s">
        <v>88</v>
      </c>
      <c r="C11837" t="s">
        <v>136</v>
      </c>
      <c r="D11837" t="s">
        <v>17736</v>
      </c>
      <c r="E11837" t="s">
        <v>81</v>
      </c>
      <c r="F11837" t="s">
        <v>4927</v>
      </c>
      <c r="G11837">
        <v>0</v>
      </c>
      <c r="H11837">
        <v>0</v>
      </c>
      <c r="I11837">
        <v>0</v>
      </c>
      <c r="J11837">
        <v>0</v>
      </c>
      <c r="K11837">
        <v>0</v>
      </c>
      <c r="L11837">
        <v>0</v>
      </c>
      <c r="M11837">
        <v>0</v>
      </c>
      <c r="N11837">
        <v>7</v>
      </c>
      <c r="O11837">
        <v>7</v>
      </c>
      <c r="P11837">
        <v>0</v>
      </c>
      <c r="Q11837">
        <v>0</v>
      </c>
    </row>
    <row r="11838" spans="1:17" x14ac:dyDescent="0.2">
      <c r="A11838" t="s">
        <v>29576</v>
      </c>
      <c r="B11838" t="s">
        <v>88</v>
      </c>
      <c r="C11838" t="s">
        <v>136</v>
      </c>
      <c r="D11838" t="s">
        <v>17736</v>
      </c>
      <c r="E11838" t="s">
        <v>81</v>
      </c>
      <c r="F11838" t="s">
        <v>17734</v>
      </c>
      <c r="G11838">
        <v>7</v>
      </c>
      <c r="H11838">
        <v>0</v>
      </c>
      <c r="I11838">
        <v>0</v>
      </c>
      <c r="J11838">
        <v>0</v>
      </c>
      <c r="K11838">
        <v>0</v>
      </c>
      <c r="L11838">
        <v>0</v>
      </c>
      <c r="M11838">
        <v>0</v>
      </c>
      <c r="N11838">
        <v>0</v>
      </c>
      <c r="O11838">
        <v>0</v>
      </c>
      <c r="P11838">
        <v>0</v>
      </c>
      <c r="Q11838">
        <v>0</v>
      </c>
    </row>
    <row r="11839" spans="1:17" x14ac:dyDescent="0.2">
      <c r="A11839" t="s">
        <v>29577</v>
      </c>
      <c r="B11839" t="s">
        <v>88</v>
      </c>
      <c r="C11839" t="s">
        <v>136</v>
      </c>
      <c r="D11839" t="s">
        <v>17748</v>
      </c>
      <c r="E11839" t="s">
        <v>81</v>
      </c>
      <c r="F11839" t="s">
        <v>17749</v>
      </c>
      <c r="G11839">
        <v>0</v>
      </c>
      <c r="H11839">
        <v>0</v>
      </c>
      <c r="I11839">
        <v>0</v>
      </c>
      <c r="J11839">
        <v>0</v>
      </c>
      <c r="K11839">
        <v>0</v>
      </c>
      <c r="L11839">
        <v>0</v>
      </c>
      <c r="M11839">
        <v>0</v>
      </c>
      <c r="N11839">
        <v>2</v>
      </c>
      <c r="O11839">
        <v>2</v>
      </c>
      <c r="P11839">
        <v>0</v>
      </c>
      <c r="Q11839">
        <v>0</v>
      </c>
    </row>
    <row r="11840" spans="1:17" x14ac:dyDescent="0.2">
      <c r="A11840" t="s">
        <v>29578</v>
      </c>
      <c r="B11840" t="s">
        <v>88</v>
      </c>
      <c r="C11840" t="s">
        <v>136</v>
      </c>
      <c r="D11840" t="s">
        <v>17748</v>
      </c>
      <c r="E11840" t="s">
        <v>81</v>
      </c>
      <c r="F11840" t="s">
        <v>17734</v>
      </c>
      <c r="G11840">
        <v>2</v>
      </c>
      <c r="H11840">
        <v>0</v>
      </c>
      <c r="I11840">
        <v>0</v>
      </c>
      <c r="J11840">
        <v>0</v>
      </c>
      <c r="K11840">
        <v>0</v>
      </c>
      <c r="L11840">
        <v>0</v>
      </c>
      <c r="M11840">
        <v>0</v>
      </c>
      <c r="N11840">
        <v>0</v>
      </c>
      <c r="O11840">
        <v>0</v>
      </c>
      <c r="P11840">
        <v>0</v>
      </c>
      <c r="Q11840">
        <v>0</v>
      </c>
    </row>
    <row r="11841" spans="1:17" x14ac:dyDescent="0.2">
      <c r="A11841" t="s">
        <v>29579</v>
      </c>
      <c r="B11841" t="s">
        <v>88</v>
      </c>
      <c r="C11841" t="s">
        <v>137</v>
      </c>
      <c r="D11841" t="s">
        <v>17736</v>
      </c>
      <c r="E11841" t="s">
        <v>83</v>
      </c>
      <c r="F11841" t="s">
        <v>4929</v>
      </c>
      <c r="G11841">
        <v>0</v>
      </c>
      <c r="H11841">
        <v>2</v>
      </c>
      <c r="I11841">
        <v>0</v>
      </c>
      <c r="J11841">
        <v>2</v>
      </c>
      <c r="K11841">
        <v>0</v>
      </c>
      <c r="L11841">
        <v>0</v>
      </c>
      <c r="M11841">
        <v>0</v>
      </c>
      <c r="N11841">
        <v>0</v>
      </c>
      <c r="O11841">
        <v>0</v>
      </c>
      <c r="P11841">
        <v>0</v>
      </c>
      <c r="Q11841">
        <v>0</v>
      </c>
    </row>
    <row r="11842" spans="1:17" x14ac:dyDescent="0.2">
      <c r="A11842" t="s">
        <v>29580</v>
      </c>
      <c r="B11842" t="s">
        <v>88</v>
      </c>
      <c r="C11842" t="s">
        <v>137</v>
      </c>
      <c r="D11842" t="s">
        <v>17736</v>
      </c>
      <c r="E11842" t="s">
        <v>83</v>
      </c>
      <c r="F11842" t="s">
        <v>4931</v>
      </c>
      <c r="G11842">
        <v>0</v>
      </c>
      <c r="H11842">
        <v>2</v>
      </c>
      <c r="I11842">
        <v>0</v>
      </c>
      <c r="J11842">
        <v>2</v>
      </c>
      <c r="K11842">
        <v>0</v>
      </c>
      <c r="L11842">
        <v>0</v>
      </c>
      <c r="M11842">
        <v>0</v>
      </c>
      <c r="N11842">
        <v>0</v>
      </c>
      <c r="O11842">
        <v>0</v>
      </c>
      <c r="P11842">
        <v>0</v>
      </c>
      <c r="Q11842">
        <v>0</v>
      </c>
    </row>
    <row r="11843" spans="1:17" x14ac:dyDescent="0.2">
      <c r="A11843" t="s">
        <v>29581</v>
      </c>
      <c r="B11843" t="s">
        <v>88</v>
      </c>
      <c r="C11843" t="s">
        <v>137</v>
      </c>
      <c r="D11843" t="s">
        <v>17736</v>
      </c>
      <c r="E11843" t="s">
        <v>83</v>
      </c>
      <c r="F11843" t="s">
        <v>4933</v>
      </c>
      <c r="G11843">
        <v>0</v>
      </c>
      <c r="H11843">
        <v>0</v>
      </c>
      <c r="I11843">
        <v>0</v>
      </c>
      <c r="J11843">
        <v>0</v>
      </c>
      <c r="K11843">
        <v>0</v>
      </c>
      <c r="L11843">
        <v>0</v>
      </c>
      <c r="M11843">
        <v>2</v>
      </c>
      <c r="N11843">
        <v>0</v>
      </c>
      <c r="O11843">
        <v>0</v>
      </c>
      <c r="P11843">
        <v>0</v>
      </c>
      <c r="Q11843">
        <v>0</v>
      </c>
    </row>
    <row r="11844" spans="1:17" x14ac:dyDescent="0.2">
      <c r="A11844" t="s">
        <v>29582</v>
      </c>
      <c r="B11844" t="s">
        <v>88</v>
      </c>
      <c r="C11844" t="s">
        <v>137</v>
      </c>
      <c r="D11844" t="s">
        <v>17736</v>
      </c>
      <c r="E11844" t="s">
        <v>83</v>
      </c>
      <c r="F11844" t="s">
        <v>4935</v>
      </c>
      <c r="G11844">
        <v>0</v>
      </c>
      <c r="H11844">
        <v>2</v>
      </c>
      <c r="I11844">
        <v>0</v>
      </c>
      <c r="J11844">
        <v>2</v>
      </c>
      <c r="K11844">
        <v>0</v>
      </c>
      <c r="L11844">
        <v>0</v>
      </c>
      <c r="M11844">
        <v>0</v>
      </c>
      <c r="N11844">
        <v>0</v>
      </c>
      <c r="O11844">
        <v>0</v>
      </c>
      <c r="P11844">
        <v>0</v>
      </c>
      <c r="Q11844">
        <v>0</v>
      </c>
    </row>
    <row r="11845" spans="1:17" x14ac:dyDescent="0.2">
      <c r="A11845" t="s">
        <v>29583</v>
      </c>
      <c r="B11845" t="s">
        <v>88</v>
      </c>
      <c r="C11845" t="s">
        <v>137</v>
      </c>
      <c r="D11845" t="s">
        <v>17736</v>
      </c>
      <c r="E11845" t="s">
        <v>83</v>
      </c>
      <c r="F11845" t="s">
        <v>4937</v>
      </c>
      <c r="G11845">
        <v>0</v>
      </c>
      <c r="H11845">
        <v>2</v>
      </c>
      <c r="I11845">
        <v>0</v>
      </c>
      <c r="J11845">
        <v>2</v>
      </c>
      <c r="K11845">
        <v>0</v>
      </c>
      <c r="L11845">
        <v>0</v>
      </c>
      <c r="M11845">
        <v>0</v>
      </c>
      <c r="N11845">
        <v>0</v>
      </c>
      <c r="O11845">
        <v>0</v>
      </c>
      <c r="P11845">
        <v>0</v>
      </c>
      <c r="Q11845">
        <v>0</v>
      </c>
    </row>
    <row r="11846" spans="1:17" x14ac:dyDescent="0.2">
      <c r="A11846" t="s">
        <v>29584</v>
      </c>
      <c r="B11846" t="s">
        <v>88</v>
      </c>
      <c r="C11846" t="s">
        <v>137</v>
      </c>
      <c r="D11846" t="s">
        <v>17736</v>
      </c>
      <c r="E11846" t="s">
        <v>83</v>
      </c>
      <c r="F11846" t="s">
        <v>4939</v>
      </c>
      <c r="G11846">
        <v>0</v>
      </c>
      <c r="H11846">
        <v>0</v>
      </c>
      <c r="I11846">
        <v>0</v>
      </c>
      <c r="J11846">
        <v>0</v>
      </c>
      <c r="K11846">
        <v>0</v>
      </c>
      <c r="L11846">
        <v>0</v>
      </c>
      <c r="M11846">
        <v>2</v>
      </c>
      <c r="N11846">
        <v>0</v>
      </c>
      <c r="O11846">
        <v>0</v>
      </c>
      <c r="P11846">
        <v>0</v>
      </c>
      <c r="Q11846">
        <v>0</v>
      </c>
    </row>
    <row r="11847" spans="1:17" x14ac:dyDescent="0.2">
      <c r="A11847" t="s">
        <v>29585</v>
      </c>
      <c r="B11847" t="s">
        <v>88</v>
      </c>
      <c r="C11847" t="s">
        <v>137</v>
      </c>
      <c r="D11847" t="s">
        <v>17736</v>
      </c>
      <c r="E11847" t="s">
        <v>83</v>
      </c>
      <c r="F11847" t="s">
        <v>4941</v>
      </c>
      <c r="G11847">
        <v>0</v>
      </c>
      <c r="H11847">
        <v>2</v>
      </c>
      <c r="I11847">
        <v>0</v>
      </c>
      <c r="J11847">
        <v>2</v>
      </c>
      <c r="K11847">
        <v>0</v>
      </c>
      <c r="L11847">
        <v>0</v>
      </c>
      <c r="M11847">
        <v>0</v>
      </c>
      <c r="N11847">
        <v>0</v>
      </c>
      <c r="O11847">
        <v>0</v>
      </c>
      <c r="P11847">
        <v>0</v>
      </c>
      <c r="Q11847">
        <v>0</v>
      </c>
    </row>
    <row r="11848" spans="1:17" x14ac:dyDescent="0.2">
      <c r="A11848" t="s">
        <v>29586</v>
      </c>
      <c r="B11848" t="s">
        <v>88</v>
      </c>
      <c r="C11848" t="s">
        <v>137</v>
      </c>
      <c r="D11848" t="s">
        <v>17736</v>
      </c>
      <c r="E11848" t="s">
        <v>83</v>
      </c>
      <c r="F11848" t="s">
        <v>4943</v>
      </c>
      <c r="G11848">
        <v>0</v>
      </c>
      <c r="H11848">
        <v>0</v>
      </c>
      <c r="I11848">
        <v>0</v>
      </c>
      <c r="J11848">
        <v>0</v>
      </c>
      <c r="K11848">
        <v>0</v>
      </c>
      <c r="L11848">
        <v>0</v>
      </c>
      <c r="M11848">
        <v>2</v>
      </c>
      <c r="N11848">
        <v>0</v>
      </c>
      <c r="O11848">
        <v>0</v>
      </c>
      <c r="P11848">
        <v>0</v>
      </c>
      <c r="Q11848">
        <v>0</v>
      </c>
    </row>
    <row r="11849" spans="1:17" x14ac:dyDescent="0.2">
      <c r="A11849" t="s">
        <v>29587</v>
      </c>
      <c r="B11849" t="s">
        <v>88</v>
      </c>
      <c r="C11849" t="s">
        <v>137</v>
      </c>
      <c r="D11849" t="s">
        <v>17736</v>
      </c>
      <c r="E11849" t="s">
        <v>83</v>
      </c>
      <c r="F11849" t="s">
        <v>4925</v>
      </c>
      <c r="G11849">
        <v>0</v>
      </c>
      <c r="H11849">
        <v>0</v>
      </c>
      <c r="I11849">
        <v>0</v>
      </c>
      <c r="J11849">
        <v>0</v>
      </c>
      <c r="K11849">
        <v>0</v>
      </c>
      <c r="L11849">
        <v>0</v>
      </c>
      <c r="M11849">
        <v>0</v>
      </c>
      <c r="N11849">
        <v>2</v>
      </c>
      <c r="O11849">
        <v>2</v>
      </c>
      <c r="P11849">
        <v>0</v>
      </c>
      <c r="Q11849">
        <v>0</v>
      </c>
    </row>
    <row r="11850" spans="1:17" x14ac:dyDescent="0.2">
      <c r="A11850" t="s">
        <v>29588</v>
      </c>
      <c r="B11850" t="s">
        <v>88</v>
      </c>
      <c r="C11850" t="s">
        <v>137</v>
      </c>
      <c r="D11850" t="s">
        <v>17736</v>
      </c>
      <c r="E11850" t="s">
        <v>83</v>
      </c>
      <c r="F11850" t="s">
        <v>4927</v>
      </c>
      <c r="G11850">
        <v>0</v>
      </c>
      <c r="H11850">
        <v>0</v>
      </c>
      <c r="I11850">
        <v>0</v>
      </c>
      <c r="J11850">
        <v>0</v>
      </c>
      <c r="K11850">
        <v>0</v>
      </c>
      <c r="L11850">
        <v>0</v>
      </c>
      <c r="M11850">
        <v>0</v>
      </c>
      <c r="N11850">
        <v>2</v>
      </c>
      <c r="O11850">
        <v>2</v>
      </c>
      <c r="P11850">
        <v>0</v>
      </c>
      <c r="Q11850">
        <v>0</v>
      </c>
    </row>
    <row r="11851" spans="1:17" x14ac:dyDescent="0.2">
      <c r="A11851" t="s">
        <v>29589</v>
      </c>
      <c r="B11851" t="s">
        <v>88</v>
      </c>
      <c r="C11851" t="s">
        <v>137</v>
      </c>
      <c r="D11851" t="s">
        <v>17736</v>
      </c>
      <c r="E11851" t="s">
        <v>83</v>
      </c>
      <c r="F11851" t="s">
        <v>17734</v>
      </c>
      <c r="G11851">
        <v>2</v>
      </c>
      <c r="H11851">
        <v>0</v>
      </c>
      <c r="I11851">
        <v>0</v>
      </c>
      <c r="J11851">
        <v>0</v>
      </c>
      <c r="K11851">
        <v>0</v>
      </c>
      <c r="L11851">
        <v>0</v>
      </c>
      <c r="M11851">
        <v>0</v>
      </c>
      <c r="N11851">
        <v>0</v>
      </c>
      <c r="O11851">
        <v>0</v>
      </c>
      <c r="P11851">
        <v>0</v>
      </c>
      <c r="Q11851">
        <v>0</v>
      </c>
    </row>
    <row r="11852" spans="1:17" x14ac:dyDescent="0.2">
      <c r="A11852" t="s">
        <v>29590</v>
      </c>
      <c r="B11852" t="s">
        <v>88</v>
      </c>
      <c r="C11852" t="s">
        <v>137</v>
      </c>
      <c r="D11852" t="s">
        <v>17736</v>
      </c>
      <c r="E11852" t="s">
        <v>81</v>
      </c>
      <c r="F11852" t="s">
        <v>4929</v>
      </c>
      <c r="G11852">
        <v>0</v>
      </c>
      <c r="H11852">
        <v>1</v>
      </c>
      <c r="I11852">
        <v>0</v>
      </c>
      <c r="J11852">
        <v>1</v>
      </c>
      <c r="K11852">
        <v>0</v>
      </c>
      <c r="L11852">
        <v>0</v>
      </c>
      <c r="M11852">
        <v>0</v>
      </c>
      <c r="N11852">
        <v>0</v>
      </c>
      <c r="O11852">
        <v>0</v>
      </c>
      <c r="P11852">
        <v>0</v>
      </c>
      <c r="Q11852">
        <v>0</v>
      </c>
    </row>
    <row r="11853" spans="1:17" x14ac:dyDescent="0.2">
      <c r="A11853" t="s">
        <v>29591</v>
      </c>
      <c r="B11853" t="s">
        <v>88</v>
      </c>
      <c r="C11853" t="s">
        <v>137</v>
      </c>
      <c r="D11853" t="s">
        <v>17736</v>
      </c>
      <c r="E11853" t="s">
        <v>81</v>
      </c>
      <c r="F11853" t="s">
        <v>4931</v>
      </c>
      <c r="G11853">
        <v>0</v>
      </c>
      <c r="H11853">
        <v>1</v>
      </c>
      <c r="I11853">
        <v>0</v>
      </c>
      <c r="J11853">
        <v>1</v>
      </c>
      <c r="K11853">
        <v>0</v>
      </c>
      <c r="L11853">
        <v>0</v>
      </c>
      <c r="M11853">
        <v>0</v>
      </c>
      <c r="N11853">
        <v>0</v>
      </c>
      <c r="O11853">
        <v>0</v>
      </c>
      <c r="P11853">
        <v>0</v>
      </c>
      <c r="Q11853">
        <v>0</v>
      </c>
    </row>
    <row r="11854" spans="1:17" x14ac:dyDescent="0.2">
      <c r="A11854" t="s">
        <v>29592</v>
      </c>
      <c r="B11854" t="s">
        <v>88</v>
      </c>
      <c r="C11854" t="s">
        <v>137</v>
      </c>
      <c r="D11854" t="s">
        <v>17736</v>
      </c>
      <c r="E11854" t="s">
        <v>81</v>
      </c>
      <c r="F11854" t="s">
        <v>4933</v>
      </c>
      <c r="G11854">
        <v>0</v>
      </c>
      <c r="H11854">
        <v>0</v>
      </c>
      <c r="I11854">
        <v>0</v>
      </c>
      <c r="J11854">
        <v>0</v>
      </c>
      <c r="K11854">
        <v>0</v>
      </c>
      <c r="L11854">
        <v>0</v>
      </c>
      <c r="M11854">
        <v>1</v>
      </c>
      <c r="N11854">
        <v>0</v>
      </c>
      <c r="O11854">
        <v>0</v>
      </c>
      <c r="P11854">
        <v>0</v>
      </c>
      <c r="Q11854">
        <v>0</v>
      </c>
    </row>
    <row r="11855" spans="1:17" x14ac:dyDescent="0.2">
      <c r="A11855" t="s">
        <v>29593</v>
      </c>
      <c r="B11855" t="s">
        <v>88</v>
      </c>
      <c r="C11855" t="s">
        <v>137</v>
      </c>
      <c r="D11855" t="s">
        <v>17736</v>
      </c>
      <c r="E11855" t="s">
        <v>81</v>
      </c>
      <c r="F11855" t="s">
        <v>4935</v>
      </c>
      <c r="G11855">
        <v>0</v>
      </c>
      <c r="H11855">
        <v>1</v>
      </c>
      <c r="I11855">
        <v>0</v>
      </c>
      <c r="J11855">
        <v>1</v>
      </c>
      <c r="K11855">
        <v>0</v>
      </c>
      <c r="L11855">
        <v>0</v>
      </c>
      <c r="M11855">
        <v>0</v>
      </c>
      <c r="N11855">
        <v>0</v>
      </c>
      <c r="O11855">
        <v>0</v>
      </c>
      <c r="P11855">
        <v>0</v>
      </c>
      <c r="Q11855">
        <v>0</v>
      </c>
    </row>
    <row r="11856" spans="1:17" x14ac:dyDescent="0.2">
      <c r="A11856" t="s">
        <v>29594</v>
      </c>
      <c r="B11856" t="s">
        <v>88</v>
      </c>
      <c r="C11856" t="s">
        <v>137</v>
      </c>
      <c r="D11856" t="s">
        <v>17736</v>
      </c>
      <c r="E11856" t="s">
        <v>81</v>
      </c>
      <c r="F11856" t="s">
        <v>4937</v>
      </c>
      <c r="G11856">
        <v>0</v>
      </c>
      <c r="H11856">
        <v>1</v>
      </c>
      <c r="I11856">
        <v>0</v>
      </c>
      <c r="J11856">
        <v>1</v>
      </c>
      <c r="K11856">
        <v>0</v>
      </c>
      <c r="L11856">
        <v>0</v>
      </c>
      <c r="M11856">
        <v>0</v>
      </c>
      <c r="N11856">
        <v>0</v>
      </c>
      <c r="O11856">
        <v>0</v>
      </c>
      <c r="P11856">
        <v>0</v>
      </c>
      <c r="Q11856">
        <v>0</v>
      </c>
    </row>
    <row r="11857" spans="1:17" x14ac:dyDescent="0.2">
      <c r="A11857" t="s">
        <v>29595</v>
      </c>
      <c r="B11857" t="s">
        <v>88</v>
      </c>
      <c r="C11857" t="s">
        <v>137</v>
      </c>
      <c r="D11857" t="s">
        <v>17736</v>
      </c>
      <c r="E11857" t="s">
        <v>81</v>
      </c>
      <c r="F11857" t="s">
        <v>4939</v>
      </c>
      <c r="G11857">
        <v>0</v>
      </c>
      <c r="H11857">
        <v>0</v>
      </c>
      <c r="I11857">
        <v>0</v>
      </c>
      <c r="J11857">
        <v>0</v>
      </c>
      <c r="K11857">
        <v>0</v>
      </c>
      <c r="L11857">
        <v>0</v>
      </c>
      <c r="M11857">
        <v>1</v>
      </c>
      <c r="N11857">
        <v>0</v>
      </c>
      <c r="O11857">
        <v>0</v>
      </c>
      <c r="P11857">
        <v>0</v>
      </c>
      <c r="Q11857">
        <v>0</v>
      </c>
    </row>
    <row r="11858" spans="1:17" x14ac:dyDescent="0.2">
      <c r="A11858" t="s">
        <v>29596</v>
      </c>
      <c r="B11858" t="s">
        <v>88</v>
      </c>
      <c r="C11858" t="s">
        <v>137</v>
      </c>
      <c r="D11858" t="s">
        <v>17736</v>
      </c>
      <c r="E11858" t="s">
        <v>81</v>
      </c>
      <c r="F11858" t="s">
        <v>4941</v>
      </c>
      <c r="G11858">
        <v>0</v>
      </c>
      <c r="H11858">
        <v>1</v>
      </c>
      <c r="I11858">
        <v>0</v>
      </c>
      <c r="J11858">
        <v>1</v>
      </c>
      <c r="K11858">
        <v>0</v>
      </c>
      <c r="L11858">
        <v>0</v>
      </c>
      <c r="M11858">
        <v>0</v>
      </c>
      <c r="N11858">
        <v>0</v>
      </c>
      <c r="O11858">
        <v>0</v>
      </c>
      <c r="P11858">
        <v>0</v>
      </c>
      <c r="Q11858">
        <v>0</v>
      </c>
    </row>
    <row r="11859" spans="1:17" x14ac:dyDescent="0.2">
      <c r="A11859" t="s">
        <v>29597</v>
      </c>
      <c r="B11859" t="s">
        <v>88</v>
      </c>
      <c r="C11859" t="s">
        <v>137</v>
      </c>
      <c r="D11859" t="s">
        <v>17736</v>
      </c>
      <c r="E11859" t="s">
        <v>81</v>
      </c>
      <c r="F11859" t="s">
        <v>4943</v>
      </c>
      <c r="G11859">
        <v>0</v>
      </c>
      <c r="H11859">
        <v>0</v>
      </c>
      <c r="I11859">
        <v>0</v>
      </c>
      <c r="J11859">
        <v>0</v>
      </c>
      <c r="K11859">
        <v>0</v>
      </c>
      <c r="L11859">
        <v>0</v>
      </c>
      <c r="M11859">
        <v>1</v>
      </c>
      <c r="N11859">
        <v>0</v>
      </c>
      <c r="O11859">
        <v>0</v>
      </c>
      <c r="P11859">
        <v>0</v>
      </c>
      <c r="Q11859">
        <v>0</v>
      </c>
    </row>
    <row r="11860" spans="1:17" x14ac:dyDescent="0.2">
      <c r="A11860" t="s">
        <v>29598</v>
      </c>
      <c r="B11860" t="s">
        <v>88</v>
      </c>
      <c r="C11860" t="s">
        <v>137</v>
      </c>
      <c r="D11860" t="s">
        <v>17736</v>
      </c>
      <c r="E11860" t="s">
        <v>81</v>
      </c>
      <c r="F11860" t="s">
        <v>4925</v>
      </c>
      <c r="G11860">
        <v>0</v>
      </c>
      <c r="H11860">
        <v>0</v>
      </c>
      <c r="I11860">
        <v>0</v>
      </c>
      <c r="J11860">
        <v>0</v>
      </c>
      <c r="K11860">
        <v>0</v>
      </c>
      <c r="L11860">
        <v>0</v>
      </c>
      <c r="M11860">
        <v>0</v>
      </c>
      <c r="N11860">
        <v>1</v>
      </c>
      <c r="O11860">
        <v>1</v>
      </c>
      <c r="P11860">
        <v>0</v>
      </c>
      <c r="Q11860">
        <v>0</v>
      </c>
    </row>
    <row r="11861" spans="1:17" x14ac:dyDescent="0.2">
      <c r="A11861" t="s">
        <v>29599</v>
      </c>
      <c r="B11861" t="s">
        <v>88</v>
      </c>
      <c r="C11861" t="s">
        <v>137</v>
      </c>
      <c r="D11861" t="s">
        <v>17736</v>
      </c>
      <c r="E11861" t="s">
        <v>81</v>
      </c>
      <c r="F11861" t="s">
        <v>4927</v>
      </c>
      <c r="G11861">
        <v>0</v>
      </c>
      <c r="H11861">
        <v>0</v>
      </c>
      <c r="I11861">
        <v>0</v>
      </c>
      <c r="J11861">
        <v>0</v>
      </c>
      <c r="K11861">
        <v>0</v>
      </c>
      <c r="L11861">
        <v>0</v>
      </c>
      <c r="M11861">
        <v>0</v>
      </c>
      <c r="N11861">
        <v>1</v>
      </c>
      <c r="O11861">
        <v>1</v>
      </c>
      <c r="P11861">
        <v>0</v>
      </c>
      <c r="Q11861">
        <v>0</v>
      </c>
    </row>
    <row r="11862" spans="1:17" x14ac:dyDescent="0.2">
      <c r="A11862" t="s">
        <v>29600</v>
      </c>
      <c r="B11862" t="s">
        <v>88</v>
      </c>
      <c r="C11862" t="s">
        <v>201</v>
      </c>
      <c r="D11862" t="s">
        <v>17736</v>
      </c>
      <c r="E11862" t="s">
        <v>81</v>
      </c>
      <c r="F11862" t="s">
        <v>4943</v>
      </c>
      <c r="G11862">
        <v>0</v>
      </c>
      <c r="H11862">
        <v>0</v>
      </c>
      <c r="I11862">
        <v>0</v>
      </c>
      <c r="J11862">
        <v>0</v>
      </c>
      <c r="K11862">
        <v>0</v>
      </c>
      <c r="L11862">
        <v>0</v>
      </c>
      <c r="M11862">
        <v>34</v>
      </c>
      <c r="N11862">
        <v>0</v>
      </c>
      <c r="O11862">
        <v>0</v>
      </c>
      <c r="P11862">
        <v>0</v>
      </c>
      <c r="Q11862">
        <v>0</v>
      </c>
    </row>
    <row r="11863" spans="1:17" x14ac:dyDescent="0.2">
      <c r="A11863" t="s">
        <v>29601</v>
      </c>
      <c r="B11863" t="s">
        <v>88</v>
      </c>
      <c r="C11863" t="s">
        <v>201</v>
      </c>
      <c r="D11863" t="s">
        <v>17736</v>
      </c>
      <c r="E11863" t="s">
        <v>81</v>
      </c>
      <c r="F11863" t="s">
        <v>4925</v>
      </c>
      <c r="G11863">
        <v>0</v>
      </c>
      <c r="H11863">
        <v>0</v>
      </c>
      <c r="I11863">
        <v>0</v>
      </c>
      <c r="J11863">
        <v>0</v>
      </c>
      <c r="K11863">
        <v>0</v>
      </c>
      <c r="L11863">
        <v>0</v>
      </c>
      <c r="M11863">
        <v>0</v>
      </c>
      <c r="N11863">
        <v>34</v>
      </c>
      <c r="O11863">
        <v>34</v>
      </c>
      <c r="P11863">
        <v>0</v>
      </c>
      <c r="Q11863">
        <v>0</v>
      </c>
    </row>
    <row r="11864" spans="1:17" x14ac:dyDescent="0.2">
      <c r="A11864" t="s">
        <v>29602</v>
      </c>
      <c r="B11864" t="s">
        <v>88</v>
      </c>
      <c r="C11864" t="s">
        <v>201</v>
      </c>
      <c r="D11864" t="s">
        <v>17736</v>
      </c>
      <c r="E11864" t="s">
        <v>81</v>
      </c>
      <c r="F11864" t="s">
        <v>4927</v>
      </c>
      <c r="G11864">
        <v>0</v>
      </c>
      <c r="H11864">
        <v>0</v>
      </c>
      <c r="I11864">
        <v>0</v>
      </c>
      <c r="J11864">
        <v>0</v>
      </c>
      <c r="K11864">
        <v>0</v>
      </c>
      <c r="L11864">
        <v>0</v>
      </c>
      <c r="M11864">
        <v>0</v>
      </c>
      <c r="N11864">
        <v>33</v>
      </c>
      <c r="O11864">
        <v>33</v>
      </c>
      <c r="P11864">
        <v>0</v>
      </c>
      <c r="Q11864">
        <v>0</v>
      </c>
    </row>
    <row r="11865" spans="1:17" x14ac:dyDescent="0.2">
      <c r="A11865" t="s">
        <v>29603</v>
      </c>
      <c r="B11865" t="s">
        <v>88</v>
      </c>
      <c r="C11865" t="s">
        <v>201</v>
      </c>
      <c r="D11865" t="s">
        <v>17736</v>
      </c>
      <c r="E11865" t="s">
        <v>81</v>
      </c>
      <c r="F11865" t="s">
        <v>17734</v>
      </c>
      <c r="G11865">
        <v>34</v>
      </c>
      <c r="H11865">
        <v>0</v>
      </c>
      <c r="I11865">
        <v>0</v>
      </c>
      <c r="J11865">
        <v>0</v>
      </c>
      <c r="K11865">
        <v>0</v>
      </c>
      <c r="L11865">
        <v>0</v>
      </c>
      <c r="M11865">
        <v>0</v>
      </c>
      <c r="N11865">
        <v>0</v>
      </c>
      <c r="O11865">
        <v>0</v>
      </c>
      <c r="P11865">
        <v>0</v>
      </c>
      <c r="Q11865">
        <v>0</v>
      </c>
    </row>
    <row r="11866" spans="1:17" x14ac:dyDescent="0.2">
      <c r="A11866" t="s">
        <v>29604</v>
      </c>
      <c r="B11866" t="s">
        <v>88</v>
      </c>
      <c r="C11866" t="s">
        <v>201</v>
      </c>
      <c r="D11866" t="s">
        <v>17748</v>
      </c>
      <c r="E11866" t="s">
        <v>83</v>
      </c>
      <c r="F11866" t="s">
        <v>17749</v>
      </c>
      <c r="G11866">
        <v>0</v>
      </c>
      <c r="H11866">
        <v>0</v>
      </c>
      <c r="I11866">
        <v>0</v>
      </c>
      <c r="J11866">
        <v>0</v>
      </c>
      <c r="K11866">
        <v>0</v>
      </c>
      <c r="L11866">
        <v>0</v>
      </c>
      <c r="M11866">
        <v>0</v>
      </c>
      <c r="N11866">
        <v>4</v>
      </c>
      <c r="O11866">
        <v>3</v>
      </c>
      <c r="P11866">
        <v>0</v>
      </c>
      <c r="Q11866">
        <v>1</v>
      </c>
    </row>
    <row r="11867" spans="1:17" x14ac:dyDescent="0.2">
      <c r="A11867" t="s">
        <v>29605</v>
      </c>
      <c r="B11867" t="s">
        <v>88</v>
      </c>
      <c r="C11867" t="s">
        <v>201</v>
      </c>
      <c r="D11867" t="s">
        <v>17748</v>
      </c>
      <c r="E11867" t="s">
        <v>83</v>
      </c>
      <c r="F11867" t="s">
        <v>17734</v>
      </c>
      <c r="G11867">
        <v>4</v>
      </c>
      <c r="H11867">
        <v>0</v>
      </c>
      <c r="I11867">
        <v>0</v>
      </c>
      <c r="J11867">
        <v>0</v>
      </c>
      <c r="K11867">
        <v>0</v>
      </c>
      <c r="L11867">
        <v>0</v>
      </c>
      <c r="M11867">
        <v>0</v>
      </c>
      <c r="N11867">
        <v>0</v>
      </c>
      <c r="O11867">
        <v>0</v>
      </c>
      <c r="P11867">
        <v>0</v>
      </c>
      <c r="Q11867">
        <v>0</v>
      </c>
    </row>
    <row r="11868" spans="1:17" x14ac:dyDescent="0.2">
      <c r="A11868" t="s">
        <v>29606</v>
      </c>
      <c r="B11868" t="s">
        <v>88</v>
      </c>
      <c r="C11868" t="s">
        <v>201</v>
      </c>
      <c r="D11868" t="s">
        <v>17748</v>
      </c>
      <c r="E11868" t="s">
        <v>81</v>
      </c>
      <c r="F11868" t="s">
        <v>17749</v>
      </c>
      <c r="G11868">
        <v>0</v>
      </c>
      <c r="H11868">
        <v>0</v>
      </c>
      <c r="I11868">
        <v>0</v>
      </c>
      <c r="J11868">
        <v>0</v>
      </c>
      <c r="K11868">
        <v>0</v>
      </c>
      <c r="L11868">
        <v>0</v>
      </c>
      <c r="M11868">
        <v>0</v>
      </c>
      <c r="N11868">
        <v>5</v>
      </c>
      <c r="O11868">
        <v>4</v>
      </c>
      <c r="P11868">
        <v>1</v>
      </c>
      <c r="Q11868">
        <v>0</v>
      </c>
    </row>
    <row r="11869" spans="1:17" x14ac:dyDescent="0.2">
      <c r="A11869" t="s">
        <v>29607</v>
      </c>
      <c r="B11869" t="s">
        <v>88</v>
      </c>
      <c r="C11869" t="s">
        <v>201</v>
      </c>
      <c r="D11869" t="s">
        <v>17748</v>
      </c>
      <c r="E11869" t="s">
        <v>81</v>
      </c>
      <c r="F11869" t="s">
        <v>17734</v>
      </c>
      <c r="G11869">
        <v>5</v>
      </c>
      <c r="H11869">
        <v>0</v>
      </c>
      <c r="I11869">
        <v>0</v>
      </c>
      <c r="J11869">
        <v>0</v>
      </c>
      <c r="K11869">
        <v>0</v>
      </c>
      <c r="L11869">
        <v>0</v>
      </c>
      <c r="M11869">
        <v>0</v>
      </c>
      <c r="N11869">
        <v>0</v>
      </c>
      <c r="O11869">
        <v>0</v>
      </c>
      <c r="P11869">
        <v>0</v>
      </c>
      <c r="Q11869">
        <v>0</v>
      </c>
    </row>
    <row r="11870" spans="1:17" x14ac:dyDescent="0.2">
      <c r="A11870" t="s">
        <v>29608</v>
      </c>
      <c r="B11870" t="s">
        <v>88</v>
      </c>
      <c r="C11870" t="s">
        <v>202</v>
      </c>
      <c r="D11870" t="s">
        <v>17768</v>
      </c>
      <c r="E11870" t="s">
        <v>83</v>
      </c>
      <c r="F11870" t="s">
        <v>17734</v>
      </c>
      <c r="G11870">
        <v>1</v>
      </c>
      <c r="H11870">
        <v>0</v>
      </c>
      <c r="I11870">
        <v>0</v>
      </c>
      <c r="J11870">
        <v>0</v>
      </c>
      <c r="K11870">
        <v>0</v>
      </c>
      <c r="L11870">
        <v>0</v>
      </c>
      <c r="M11870">
        <v>0</v>
      </c>
      <c r="N11870">
        <v>0</v>
      </c>
      <c r="O11870">
        <v>0</v>
      </c>
      <c r="P11870">
        <v>0</v>
      </c>
      <c r="Q11870">
        <v>0</v>
      </c>
    </row>
    <row r="11871" spans="1:17" x14ac:dyDescent="0.2">
      <c r="A11871" t="s">
        <v>29609</v>
      </c>
      <c r="B11871" t="s">
        <v>88</v>
      </c>
      <c r="C11871" t="s">
        <v>202</v>
      </c>
      <c r="D11871" t="s">
        <v>17736</v>
      </c>
      <c r="E11871" t="s">
        <v>83</v>
      </c>
      <c r="F11871" t="s">
        <v>4929</v>
      </c>
      <c r="G11871">
        <v>0</v>
      </c>
      <c r="H11871">
        <v>7</v>
      </c>
      <c r="I11871">
        <v>0</v>
      </c>
      <c r="J11871">
        <v>6</v>
      </c>
      <c r="K11871">
        <v>1</v>
      </c>
      <c r="L11871">
        <v>0</v>
      </c>
      <c r="M11871">
        <v>0</v>
      </c>
      <c r="N11871">
        <v>0</v>
      </c>
      <c r="O11871">
        <v>0</v>
      </c>
      <c r="P11871">
        <v>0</v>
      </c>
      <c r="Q11871">
        <v>0</v>
      </c>
    </row>
    <row r="11872" spans="1:17" x14ac:dyDescent="0.2">
      <c r="A11872" t="s">
        <v>29610</v>
      </c>
      <c r="B11872" t="s">
        <v>88</v>
      </c>
      <c r="C11872" t="s">
        <v>202</v>
      </c>
      <c r="D11872" t="s">
        <v>17736</v>
      </c>
      <c r="E11872" t="s">
        <v>83</v>
      </c>
      <c r="F11872" t="s">
        <v>4931</v>
      </c>
      <c r="G11872">
        <v>0</v>
      </c>
      <c r="H11872">
        <v>7</v>
      </c>
      <c r="I11872">
        <v>0</v>
      </c>
      <c r="J11872">
        <v>6</v>
      </c>
      <c r="K11872">
        <v>1</v>
      </c>
      <c r="L11872">
        <v>0</v>
      </c>
      <c r="M11872">
        <v>0</v>
      </c>
      <c r="N11872">
        <v>0</v>
      </c>
      <c r="O11872">
        <v>0</v>
      </c>
      <c r="P11872">
        <v>0</v>
      </c>
      <c r="Q11872">
        <v>0</v>
      </c>
    </row>
    <row r="11873" spans="1:17" x14ac:dyDescent="0.2">
      <c r="A11873" t="s">
        <v>29611</v>
      </c>
      <c r="B11873" t="s">
        <v>88</v>
      </c>
      <c r="C11873" t="s">
        <v>202</v>
      </c>
      <c r="D11873" t="s">
        <v>17736</v>
      </c>
      <c r="E11873" t="s">
        <v>83</v>
      </c>
      <c r="F11873" t="s">
        <v>4933</v>
      </c>
      <c r="G11873">
        <v>0</v>
      </c>
      <c r="H11873">
        <v>0</v>
      </c>
      <c r="I11873">
        <v>0</v>
      </c>
      <c r="J11873">
        <v>0</v>
      </c>
      <c r="K11873">
        <v>0</v>
      </c>
      <c r="L11873">
        <v>0</v>
      </c>
      <c r="M11873">
        <v>7</v>
      </c>
      <c r="N11873">
        <v>0</v>
      </c>
      <c r="O11873">
        <v>0</v>
      </c>
      <c r="P11873">
        <v>0</v>
      </c>
      <c r="Q11873">
        <v>0</v>
      </c>
    </row>
    <row r="11874" spans="1:17" x14ac:dyDescent="0.2">
      <c r="A11874" t="s">
        <v>29612</v>
      </c>
      <c r="B11874" t="s">
        <v>88</v>
      </c>
      <c r="C11874" t="s">
        <v>202</v>
      </c>
      <c r="D11874" t="s">
        <v>17736</v>
      </c>
      <c r="E11874" t="s">
        <v>83</v>
      </c>
      <c r="F11874" t="s">
        <v>4935</v>
      </c>
      <c r="G11874">
        <v>0</v>
      </c>
      <c r="H11874">
        <v>7</v>
      </c>
      <c r="I11874">
        <v>0</v>
      </c>
      <c r="J11874">
        <v>6</v>
      </c>
      <c r="K11874">
        <v>1</v>
      </c>
      <c r="L11874">
        <v>0</v>
      </c>
      <c r="M11874">
        <v>0</v>
      </c>
      <c r="N11874">
        <v>0</v>
      </c>
      <c r="O11874">
        <v>0</v>
      </c>
      <c r="P11874">
        <v>0</v>
      </c>
      <c r="Q11874">
        <v>0</v>
      </c>
    </row>
    <row r="11875" spans="1:17" x14ac:dyDescent="0.2">
      <c r="A11875" t="s">
        <v>29613</v>
      </c>
      <c r="B11875" t="s">
        <v>88</v>
      </c>
      <c r="C11875" t="s">
        <v>202</v>
      </c>
      <c r="D11875" t="s">
        <v>17736</v>
      </c>
      <c r="E11875" t="s">
        <v>83</v>
      </c>
      <c r="F11875" t="s">
        <v>4937</v>
      </c>
      <c r="G11875">
        <v>0</v>
      </c>
      <c r="H11875">
        <v>7</v>
      </c>
      <c r="I11875">
        <v>0</v>
      </c>
      <c r="J11875">
        <v>6</v>
      </c>
      <c r="K11875">
        <v>1</v>
      </c>
      <c r="L11875">
        <v>0</v>
      </c>
      <c r="M11875">
        <v>0</v>
      </c>
      <c r="N11875">
        <v>0</v>
      </c>
      <c r="O11875">
        <v>0</v>
      </c>
      <c r="P11875">
        <v>0</v>
      </c>
      <c r="Q11875">
        <v>0</v>
      </c>
    </row>
    <row r="11876" spans="1:17" x14ac:dyDescent="0.2">
      <c r="A11876" t="s">
        <v>29614</v>
      </c>
      <c r="B11876" t="s">
        <v>88</v>
      </c>
      <c r="C11876" t="s">
        <v>202</v>
      </c>
      <c r="D11876" t="s">
        <v>17736</v>
      </c>
      <c r="E11876" t="s">
        <v>83</v>
      </c>
      <c r="F11876" t="s">
        <v>4939</v>
      </c>
      <c r="G11876">
        <v>0</v>
      </c>
      <c r="H11876">
        <v>0</v>
      </c>
      <c r="I11876">
        <v>0</v>
      </c>
      <c r="J11876">
        <v>0</v>
      </c>
      <c r="K11876">
        <v>0</v>
      </c>
      <c r="L11876">
        <v>0</v>
      </c>
      <c r="M11876">
        <v>7</v>
      </c>
      <c r="N11876">
        <v>0</v>
      </c>
      <c r="O11876">
        <v>0</v>
      </c>
      <c r="P11876">
        <v>0</v>
      </c>
      <c r="Q11876">
        <v>0</v>
      </c>
    </row>
    <row r="11877" spans="1:17" x14ac:dyDescent="0.2">
      <c r="A11877" t="s">
        <v>29615</v>
      </c>
      <c r="B11877" t="s">
        <v>88</v>
      </c>
      <c r="C11877" t="s">
        <v>202</v>
      </c>
      <c r="D11877" t="s">
        <v>17736</v>
      </c>
      <c r="E11877" t="s">
        <v>83</v>
      </c>
      <c r="F11877" t="s">
        <v>4941</v>
      </c>
      <c r="G11877">
        <v>0</v>
      </c>
      <c r="H11877">
        <v>7</v>
      </c>
      <c r="I11877">
        <v>0</v>
      </c>
      <c r="J11877">
        <v>6</v>
      </c>
      <c r="K11877">
        <v>1</v>
      </c>
      <c r="L11877">
        <v>0</v>
      </c>
      <c r="M11877">
        <v>0</v>
      </c>
      <c r="N11877">
        <v>0</v>
      </c>
      <c r="O11877">
        <v>0</v>
      </c>
      <c r="P11877">
        <v>0</v>
      </c>
      <c r="Q11877">
        <v>0</v>
      </c>
    </row>
    <row r="11878" spans="1:17" x14ac:dyDescent="0.2">
      <c r="A11878" t="s">
        <v>29616</v>
      </c>
      <c r="B11878" t="s">
        <v>88</v>
      </c>
      <c r="C11878" t="s">
        <v>202</v>
      </c>
      <c r="D11878" t="s">
        <v>17736</v>
      </c>
      <c r="E11878" t="s">
        <v>83</v>
      </c>
      <c r="F11878" t="s">
        <v>4943</v>
      </c>
      <c r="G11878">
        <v>0</v>
      </c>
      <c r="H11878">
        <v>0</v>
      </c>
      <c r="I11878">
        <v>0</v>
      </c>
      <c r="J11878">
        <v>0</v>
      </c>
      <c r="K11878">
        <v>0</v>
      </c>
      <c r="L11878">
        <v>0</v>
      </c>
      <c r="M11878">
        <v>7</v>
      </c>
      <c r="N11878">
        <v>0</v>
      </c>
      <c r="O11878">
        <v>0</v>
      </c>
      <c r="P11878">
        <v>0</v>
      </c>
      <c r="Q11878">
        <v>0</v>
      </c>
    </row>
    <row r="11879" spans="1:17" x14ac:dyDescent="0.2">
      <c r="A11879" t="s">
        <v>29617</v>
      </c>
      <c r="B11879" t="s">
        <v>88</v>
      </c>
      <c r="C11879" t="s">
        <v>202</v>
      </c>
      <c r="D11879" t="s">
        <v>17736</v>
      </c>
      <c r="E11879" t="s">
        <v>83</v>
      </c>
      <c r="F11879" t="s">
        <v>4925</v>
      </c>
      <c r="G11879">
        <v>0</v>
      </c>
      <c r="H11879">
        <v>0</v>
      </c>
      <c r="I11879">
        <v>0</v>
      </c>
      <c r="J11879">
        <v>0</v>
      </c>
      <c r="K11879">
        <v>0</v>
      </c>
      <c r="L11879">
        <v>0</v>
      </c>
      <c r="M11879">
        <v>0</v>
      </c>
      <c r="N11879">
        <v>7</v>
      </c>
      <c r="O11879">
        <v>7</v>
      </c>
      <c r="P11879">
        <v>0</v>
      </c>
      <c r="Q11879">
        <v>0</v>
      </c>
    </row>
    <row r="11880" spans="1:17" x14ac:dyDescent="0.2">
      <c r="A11880" t="s">
        <v>29618</v>
      </c>
      <c r="B11880" t="s">
        <v>88</v>
      </c>
      <c r="C11880" t="s">
        <v>202</v>
      </c>
      <c r="D11880" t="s">
        <v>17736</v>
      </c>
      <c r="E11880" t="s">
        <v>83</v>
      </c>
      <c r="F11880" t="s">
        <v>4927</v>
      </c>
      <c r="G11880">
        <v>0</v>
      </c>
      <c r="H11880">
        <v>0</v>
      </c>
      <c r="I11880">
        <v>0</v>
      </c>
      <c r="J11880">
        <v>0</v>
      </c>
      <c r="K11880">
        <v>0</v>
      </c>
      <c r="L11880">
        <v>0</v>
      </c>
      <c r="M11880">
        <v>0</v>
      </c>
      <c r="N11880">
        <v>6</v>
      </c>
      <c r="O11880">
        <v>6</v>
      </c>
      <c r="P11880">
        <v>0</v>
      </c>
      <c r="Q11880">
        <v>0</v>
      </c>
    </row>
    <row r="11881" spans="1:17" x14ac:dyDescent="0.2">
      <c r="A11881" t="s">
        <v>29619</v>
      </c>
      <c r="B11881" t="s">
        <v>88</v>
      </c>
      <c r="C11881" t="s">
        <v>202</v>
      </c>
      <c r="D11881" t="s">
        <v>17736</v>
      </c>
      <c r="E11881" t="s">
        <v>83</v>
      </c>
      <c r="F11881" t="s">
        <v>17734</v>
      </c>
      <c r="G11881">
        <v>7</v>
      </c>
      <c r="H11881">
        <v>0</v>
      </c>
      <c r="I11881">
        <v>0</v>
      </c>
      <c r="J11881">
        <v>0</v>
      </c>
      <c r="K11881">
        <v>0</v>
      </c>
      <c r="L11881">
        <v>0</v>
      </c>
      <c r="M11881">
        <v>0</v>
      </c>
      <c r="N11881">
        <v>0</v>
      </c>
      <c r="O11881">
        <v>0</v>
      </c>
      <c r="P11881">
        <v>0</v>
      </c>
      <c r="Q11881">
        <v>0</v>
      </c>
    </row>
    <row r="11882" spans="1:17" x14ac:dyDescent="0.2">
      <c r="A11882" t="s">
        <v>29620</v>
      </c>
      <c r="B11882" t="s">
        <v>88</v>
      </c>
      <c r="C11882" t="s">
        <v>202</v>
      </c>
      <c r="D11882" t="s">
        <v>17736</v>
      </c>
      <c r="E11882" t="s">
        <v>81</v>
      </c>
      <c r="F11882" t="s">
        <v>4929</v>
      </c>
      <c r="G11882">
        <v>0</v>
      </c>
      <c r="H11882">
        <v>11</v>
      </c>
      <c r="I11882">
        <v>0</v>
      </c>
      <c r="J11882">
        <v>11</v>
      </c>
      <c r="K11882">
        <v>0</v>
      </c>
      <c r="L11882">
        <v>0</v>
      </c>
      <c r="M11882">
        <v>0</v>
      </c>
      <c r="N11882">
        <v>0</v>
      </c>
      <c r="O11882">
        <v>0</v>
      </c>
      <c r="P11882">
        <v>0</v>
      </c>
      <c r="Q11882">
        <v>0</v>
      </c>
    </row>
    <row r="11883" spans="1:17" x14ac:dyDescent="0.2">
      <c r="A11883" t="s">
        <v>29621</v>
      </c>
      <c r="B11883" t="s">
        <v>88</v>
      </c>
      <c r="C11883" t="s">
        <v>202</v>
      </c>
      <c r="D11883" t="s">
        <v>17736</v>
      </c>
      <c r="E11883" t="s">
        <v>81</v>
      </c>
      <c r="F11883" t="s">
        <v>4931</v>
      </c>
      <c r="G11883">
        <v>0</v>
      </c>
      <c r="H11883">
        <v>11</v>
      </c>
      <c r="I11883">
        <v>0</v>
      </c>
      <c r="J11883">
        <v>11</v>
      </c>
      <c r="K11883">
        <v>0</v>
      </c>
      <c r="L11883">
        <v>0</v>
      </c>
      <c r="M11883">
        <v>0</v>
      </c>
      <c r="N11883">
        <v>0</v>
      </c>
      <c r="O11883">
        <v>0</v>
      </c>
      <c r="P11883">
        <v>0</v>
      </c>
      <c r="Q11883">
        <v>0</v>
      </c>
    </row>
    <row r="11884" spans="1:17" x14ac:dyDescent="0.2">
      <c r="A11884" t="s">
        <v>29622</v>
      </c>
      <c r="B11884" t="s">
        <v>88</v>
      </c>
      <c r="C11884" t="s">
        <v>202</v>
      </c>
      <c r="D11884" t="s">
        <v>17736</v>
      </c>
      <c r="E11884" t="s">
        <v>81</v>
      </c>
      <c r="F11884" t="s">
        <v>4933</v>
      </c>
      <c r="G11884">
        <v>0</v>
      </c>
      <c r="H11884">
        <v>0</v>
      </c>
      <c r="I11884">
        <v>0</v>
      </c>
      <c r="J11884">
        <v>0</v>
      </c>
      <c r="K11884">
        <v>0</v>
      </c>
      <c r="L11884">
        <v>0</v>
      </c>
      <c r="M11884">
        <v>11</v>
      </c>
      <c r="N11884">
        <v>0</v>
      </c>
      <c r="O11884">
        <v>0</v>
      </c>
      <c r="P11884">
        <v>0</v>
      </c>
      <c r="Q11884">
        <v>0</v>
      </c>
    </row>
    <row r="11885" spans="1:17" x14ac:dyDescent="0.2">
      <c r="A11885" t="s">
        <v>29623</v>
      </c>
      <c r="B11885" t="s">
        <v>88</v>
      </c>
      <c r="C11885" t="s">
        <v>202</v>
      </c>
      <c r="D11885" t="s">
        <v>17736</v>
      </c>
      <c r="E11885" t="s">
        <v>81</v>
      </c>
      <c r="F11885" t="s">
        <v>4935</v>
      </c>
      <c r="G11885">
        <v>0</v>
      </c>
      <c r="H11885">
        <v>11</v>
      </c>
      <c r="I11885">
        <v>0</v>
      </c>
      <c r="J11885">
        <v>11</v>
      </c>
      <c r="K11885">
        <v>0</v>
      </c>
      <c r="L11885">
        <v>0</v>
      </c>
      <c r="M11885">
        <v>0</v>
      </c>
      <c r="N11885">
        <v>0</v>
      </c>
      <c r="O11885">
        <v>0</v>
      </c>
      <c r="P11885">
        <v>0</v>
      </c>
      <c r="Q11885">
        <v>0</v>
      </c>
    </row>
    <row r="11886" spans="1:17" x14ac:dyDescent="0.2">
      <c r="A11886" t="s">
        <v>29624</v>
      </c>
      <c r="B11886" t="s">
        <v>88</v>
      </c>
      <c r="C11886" t="s">
        <v>202</v>
      </c>
      <c r="D11886" t="s">
        <v>17736</v>
      </c>
      <c r="E11886" t="s">
        <v>81</v>
      </c>
      <c r="F11886" t="s">
        <v>4937</v>
      </c>
      <c r="G11886">
        <v>0</v>
      </c>
      <c r="H11886">
        <v>11</v>
      </c>
      <c r="I11886">
        <v>0</v>
      </c>
      <c r="J11886">
        <v>11</v>
      </c>
      <c r="K11886">
        <v>0</v>
      </c>
      <c r="L11886">
        <v>0</v>
      </c>
      <c r="M11886">
        <v>0</v>
      </c>
      <c r="N11886">
        <v>0</v>
      </c>
      <c r="O11886">
        <v>0</v>
      </c>
      <c r="P11886">
        <v>0</v>
      </c>
      <c r="Q11886">
        <v>0</v>
      </c>
    </row>
    <row r="11887" spans="1:17" x14ac:dyDescent="0.2">
      <c r="A11887" t="s">
        <v>29625</v>
      </c>
      <c r="B11887" t="s">
        <v>88</v>
      </c>
      <c r="C11887" t="s">
        <v>202</v>
      </c>
      <c r="D11887" t="s">
        <v>17736</v>
      </c>
      <c r="E11887" t="s">
        <v>81</v>
      </c>
      <c r="F11887" t="s">
        <v>4939</v>
      </c>
      <c r="G11887">
        <v>0</v>
      </c>
      <c r="H11887">
        <v>0</v>
      </c>
      <c r="I11887">
        <v>0</v>
      </c>
      <c r="J11887">
        <v>0</v>
      </c>
      <c r="K11887">
        <v>0</v>
      </c>
      <c r="L11887">
        <v>0</v>
      </c>
      <c r="M11887">
        <v>11</v>
      </c>
      <c r="N11887">
        <v>0</v>
      </c>
      <c r="O11887">
        <v>0</v>
      </c>
      <c r="P11887">
        <v>0</v>
      </c>
      <c r="Q11887">
        <v>0</v>
      </c>
    </row>
    <row r="11888" spans="1:17" x14ac:dyDescent="0.2">
      <c r="A11888" t="s">
        <v>29626</v>
      </c>
      <c r="B11888" t="s">
        <v>88</v>
      </c>
      <c r="C11888" t="s">
        <v>202</v>
      </c>
      <c r="D11888" t="s">
        <v>17736</v>
      </c>
      <c r="E11888" t="s">
        <v>81</v>
      </c>
      <c r="F11888" t="s">
        <v>4941</v>
      </c>
      <c r="G11888">
        <v>0</v>
      </c>
      <c r="H11888">
        <v>11</v>
      </c>
      <c r="I11888">
        <v>0</v>
      </c>
      <c r="J11888">
        <v>11</v>
      </c>
      <c r="K11888">
        <v>0</v>
      </c>
      <c r="L11888">
        <v>0</v>
      </c>
      <c r="M11888">
        <v>0</v>
      </c>
      <c r="N11888">
        <v>0</v>
      </c>
      <c r="O11888">
        <v>0</v>
      </c>
      <c r="P11888">
        <v>0</v>
      </c>
      <c r="Q11888">
        <v>0</v>
      </c>
    </row>
    <row r="11889" spans="1:17" x14ac:dyDescent="0.2">
      <c r="A11889" t="s">
        <v>29627</v>
      </c>
      <c r="B11889" t="s">
        <v>88</v>
      </c>
      <c r="C11889" t="s">
        <v>202</v>
      </c>
      <c r="D11889" t="s">
        <v>17736</v>
      </c>
      <c r="E11889" t="s">
        <v>81</v>
      </c>
      <c r="F11889" t="s">
        <v>4943</v>
      </c>
      <c r="G11889">
        <v>0</v>
      </c>
      <c r="H11889">
        <v>0</v>
      </c>
      <c r="I11889">
        <v>0</v>
      </c>
      <c r="J11889">
        <v>0</v>
      </c>
      <c r="K11889">
        <v>0</v>
      </c>
      <c r="L11889">
        <v>0</v>
      </c>
      <c r="M11889">
        <v>11</v>
      </c>
      <c r="N11889">
        <v>0</v>
      </c>
      <c r="O11889">
        <v>0</v>
      </c>
      <c r="P11889">
        <v>0</v>
      </c>
      <c r="Q11889">
        <v>0</v>
      </c>
    </row>
    <row r="11890" spans="1:17" x14ac:dyDescent="0.2">
      <c r="A11890" t="s">
        <v>29628</v>
      </c>
      <c r="B11890" t="s">
        <v>88</v>
      </c>
      <c r="C11890" t="s">
        <v>202</v>
      </c>
      <c r="D11890" t="s">
        <v>17736</v>
      </c>
      <c r="E11890" t="s">
        <v>81</v>
      </c>
      <c r="F11890" t="s">
        <v>4925</v>
      </c>
      <c r="G11890">
        <v>0</v>
      </c>
      <c r="H11890">
        <v>0</v>
      </c>
      <c r="I11890">
        <v>0</v>
      </c>
      <c r="J11890">
        <v>0</v>
      </c>
      <c r="K11890">
        <v>0</v>
      </c>
      <c r="L11890">
        <v>0</v>
      </c>
      <c r="M11890">
        <v>0</v>
      </c>
      <c r="N11890">
        <v>11</v>
      </c>
      <c r="O11890">
        <v>11</v>
      </c>
      <c r="P11890">
        <v>0</v>
      </c>
      <c r="Q11890">
        <v>0</v>
      </c>
    </row>
    <row r="11891" spans="1:17" x14ac:dyDescent="0.2">
      <c r="A11891" t="s">
        <v>29629</v>
      </c>
      <c r="B11891" t="s">
        <v>88</v>
      </c>
      <c r="C11891" t="s">
        <v>202</v>
      </c>
      <c r="D11891" t="s">
        <v>17736</v>
      </c>
      <c r="E11891" t="s">
        <v>81</v>
      </c>
      <c r="F11891" t="s">
        <v>4927</v>
      </c>
      <c r="G11891">
        <v>0</v>
      </c>
      <c r="H11891">
        <v>0</v>
      </c>
      <c r="I11891">
        <v>0</v>
      </c>
      <c r="J11891">
        <v>0</v>
      </c>
      <c r="K11891">
        <v>0</v>
      </c>
      <c r="L11891">
        <v>0</v>
      </c>
      <c r="M11891">
        <v>0</v>
      </c>
      <c r="N11891">
        <v>10</v>
      </c>
      <c r="O11891">
        <v>10</v>
      </c>
      <c r="P11891">
        <v>0</v>
      </c>
      <c r="Q11891">
        <v>0</v>
      </c>
    </row>
    <row r="11892" spans="1:17" x14ac:dyDescent="0.2">
      <c r="A11892" t="s">
        <v>29630</v>
      </c>
      <c r="B11892" t="s">
        <v>89</v>
      </c>
      <c r="C11892" t="s">
        <v>160</v>
      </c>
      <c r="D11892" t="s">
        <v>17736</v>
      </c>
      <c r="E11892" t="s">
        <v>81</v>
      </c>
      <c r="F11892" t="s">
        <v>4935</v>
      </c>
      <c r="G11892">
        <v>0</v>
      </c>
      <c r="H11892">
        <v>23</v>
      </c>
      <c r="I11892">
        <v>1</v>
      </c>
      <c r="J11892">
        <v>20</v>
      </c>
      <c r="K11892">
        <v>0</v>
      </c>
      <c r="L11892">
        <v>2</v>
      </c>
      <c r="M11892">
        <v>0</v>
      </c>
      <c r="N11892">
        <v>0</v>
      </c>
      <c r="O11892">
        <v>0</v>
      </c>
      <c r="P11892">
        <v>0</v>
      </c>
      <c r="Q11892">
        <v>0</v>
      </c>
    </row>
    <row r="11893" spans="1:17" x14ac:dyDescent="0.2">
      <c r="A11893" t="s">
        <v>29631</v>
      </c>
      <c r="B11893" t="s">
        <v>89</v>
      </c>
      <c r="C11893" t="s">
        <v>160</v>
      </c>
      <c r="D11893" t="s">
        <v>17736</v>
      </c>
      <c r="E11893" t="s">
        <v>81</v>
      </c>
      <c r="F11893" t="s">
        <v>4937</v>
      </c>
      <c r="G11893">
        <v>0</v>
      </c>
      <c r="H11893">
        <v>23</v>
      </c>
      <c r="I11893">
        <v>2</v>
      </c>
      <c r="J11893">
        <v>19</v>
      </c>
      <c r="K11893">
        <v>0</v>
      </c>
      <c r="L11893">
        <v>2</v>
      </c>
      <c r="M11893">
        <v>0</v>
      </c>
      <c r="N11893">
        <v>0</v>
      </c>
      <c r="O11893">
        <v>0</v>
      </c>
      <c r="P11893">
        <v>0</v>
      </c>
      <c r="Q11893">
        <v>0</v>
      </c>
    </row>
    <row r="11894" spans="1:17" x14ac:dyDescent="0.2">
      <c r="A11894" t="s">
        <v>29632</v>
      </c>
      <c r="B11894" t="s">
        <v>89</v>
      </c>
      <c r="C11894" t="s">
        <v>160</v>
      </c>
      <c r="D11894" t="s">
        <v>17736</v>
      </c>
      <c r="E11894" t="s">
        <v>81</v>
      </c>
      <c r="F11894" t="s">
        <v>4939</v>
      </c>
      <c r="G11894">
        <v>0</v>
      </c>
      <c r="H11894">
        <v>0</v>
      </c>
      <c r="I11894">
        <v>0</v>
      </c>
      <c r="J11894">
        <v>0</v>
      </c>
      <c r="K11894">
        <v>0</v>
      </c>
      <c r="L11894">
        <v>0</v>
      </c>
      <c r="M11894">
        <v>23</v>
      </c>
      <c r="N11894">
        <v>0</v>
      </c>
      <c r="O11894">
        <v>0</v>
      </c>
      <c r="P11894">
        <v>0</v>
      </c>
      <c r="Q11894">
        <v>0</v>
      </c>
    </row>
    <row r="11895" spans="1:17" x14ac:dyDescent="0.2">
      <c r="A11895" t="s">
        <v>29633</v>
      </c>
      <c r="B11895" t="s">
        <v>89</v>
      </c>
      <c r="C11895" t="s">
        <v>160</v>
      </c>
      <c r="D11895" t="s">
        <v>17736</v>
      </c>
      <c r="E11895" t="s">
        <v>81</v>
      </c>
      <c r="F11895" t="s">
        <v>4941</v>
      </c>
      <c r="G11895">
        <v>0</v>
      </c>
      <c r="H11895">
        <v>23</v>
      </c>
      <c r="I11895">
        <v>1</v>
      </c>
      <c r="J11895">
        <v>21</v>
      </c>
      <c r="K11895">
        <v>0</v>
      </c>
      <c r="L11895">
        <v>1</v>
      </c>
      <c r="M11895">
        <v>0</v>
      </c>
      <c r="N11895">
        <v>0</v>
      </c>
      <c r="O11895">
        <v>0</v>
      </c>
      <c r="P11895">
        <v>0</v>
      </c>
      <c r="Q11895">
        <v>0</v>
      </c>
    </row>
    <row r="11896" spans="1:17" x14ac:dyDescent="0.2">
      <c r="A11896" t="s">
        <v>29634</v>
      </c>
      <c r="B11896" t="s">
        <v>89</v>
      </c>
      <c r="C11896" t="s">
        <v>160</v>
      </c>
      <c r="D11896" t="s">
        <v>17736</v>
      </c>
      <c r="E11896" t="s">
        <v>81</v>
      </c>
      <c r="F11896" t="s">
        <v>4943</v>
      </c>
      <c r="G11896">
        <v>0</v>
      </c>
      <c r="H11896">
        <v>0</v>
      </c>
      <c r="I11896">
        <v>0</v>
      </c>
      <c r="J11896">
        <v>0</v>
      </c>
      <c r="K11896">
        <v>0</v>
      </c>
      <c r="L11896">
        <v>0</v>
      </c>
      <c r="M11896">
        <v>23</v>
      </c>
      <c r="N11896">
        <v>0</v>
      </c>
      <c r="O11896">
        <v>0</v>
      </c>
      <c r="P11896">
        <v>0</v>
      </c>
      <c r="Q11896">
        <v>0</v>
      </c>
    </row>
    <row r="11897" spans="1:17" x14ac:dyDescent="0.2">
      <c r="A11897" t="s">
        <v>29635</v>
      </c>
      <c r="B11897" t="s">
        <v>89</v>
      </c>
      <c r="C11897" t="s">
        <v>160</v>
      </c>
      <c r="D11897" t="s">
        <v>17736</v>
      </c>
      <c r="E11897" t="s">
        <v>81</v>
      </c>
      <c r="F11897" t="s">
        <v>4925</v>
      </c>
      <c r="G11897">
        <v>0</v>
      </c>
      <c r="H11897">
        <v>0</v>
      </c>
      <c r="I11897">
        <v>0</v>
      </c>
      <c r="J11897">
        <v>0</v>
      </c>
      <c r="K11897">
        <v>0</v>
      </c>
      <c r="L11897">
        <v>0</v>
      </c>
      <c r="M11897">
        <v>0</v>
      </c>
      <c r="N11897">
        <v>16</v>
      </c>
      <c r="O11897">
        <v>16</v>
      </c>
      <c r="P11897">
        <v>0</v>
      </c>
      <c r="Q11897">
        <v>0</v>
      </c>
    </row>
    <row r="11898" spans="1:17" x14ac:dyDescent="0.2">
      <c r="A11898" t="s">
        <v>29636</v>
      </c>
      <c r="B11898" t="s">
        <v>89</v>
      </c>
      <c r="C11898" t="s">
        <v>160</v>
      </c>
      <c r="D11898" t="s">
        <v>17736</v>
      </c>
      <c r="E11898" t="s">
        <v>81</v>
      </c>
      <c r="F11898" t="s">
        <v>4927</v>
      </c>
      <c r="G11898">
        <v>0</v>
      </c>
      <c r="H11898">
        <v>0</v>
      </c>
      <c r="I11898">
        <v>0</v>
      </c>
      <c r="J11898">
        <v>0</v>
      </c>
      <c r="K11898">
        <v>0</v>
      </c>
      <c r="L11898">
        <v>0</v>
      </c>
      <c r="M11898">
        <v>0</v>
      </c>
      <c r="N11898">
        <v>12</v>
      </c>
      <c r="O11898">
        <v>12</v>
      </c>
      <c r="P11898">
        <v>0</v>
      </c>
      <c r="Q11898">
        <v>0</v>
      </c>
    </row>
    <row r="11899" spans="1:17" x14ac:dyDescent="0.2">
      <c r="A11899" t="s">
        <v>29637</v>
      </c>
      <c r="B11899" t="s">
        <v>89</v>
      </c>
      <c r="C11899" t="s">
        <v>160</v>
      </c>
      <c r="D11899" t="s">
        <v>17736</v>
      </c>
      <c r="E11899" t="s">
        <v>81</v>
      </c>
      <c r="F11899" t="s">
        <v>17734</v>
      </c>
      <c r="G11899">
        <v>23</v>
      </c>
      <c r="H11899">
        <v>0</v>
      </c>
      <c r="I11899">
        <v>0</v>
      </c>
      <c r="J11899">
        <v>0</v>
      </c>
      <c r="K11899">
        <v>0</v>
      </c>
      <c r="L11899">
        <v>0</v>
      </c>
      <c r="M11899">
        <v>0</v>
      </c>
      <c r="N11899">
        <v>0</v>
      </c>
      <c r="O11899">
        <v>0</v>
      </c>
      <c r="P11899">
        <v>0</v>
      </c>
      <c r="Q11899">
        <v>0</v>
      </c>
    </row>
    <row r="11900" spans="1:17" x14ac:dyDescent="0.2">
      <c r="A11900" t="s">
        <v>29638</v>
      </c>
      <c r="B11900" t="s">
        <v>89</v>
      </c>
      <c r="C11900" t="s">
        <v>160</v>
      </c>
      <c r="D11900" t="s">
        <v>17754</v>
      </c>
      <c r="E11900" t="s">
        <v>83</v>
      </c>
      <c r="F11900" t="s">
        <v>17734</v>
      </c>
      <c r="G11900">
        <v>2</v>
      </c>
      <c r="H11900">
        <v>0</v>
      </c>
      <c r="I11900">
        <v>0</v>
      </c>
      <c r="J11900">
        <v>0</v>
      </c>
      <c r="K11900">
        <v>0</v>
      </c>
      <c r="L11900">
        <v>0</v>
      </c>
      <c r="M11900">
        <v>0</v>
      </c>
      <c r="N11900">
        <v>0</v>
      </c>
      <c r="O11900">
        <v>0</v>
      </c>
      <c r="P11900">
        <v>0</v>
      </c>
      <c r="Q11900">
        <v>0</v>
      </c>
    </row>
    <row r="11901" spans="1:17" x14ac:dyDescent="0.2">
      <c r="A11901" t="s">
        <v>29639</v>
      </c>
      <c r="B11901" t="s">
        <v>89</v>
      </c>
      <c r="C11901" t="s">
        <v>222</v>
      </c>
      <c r="D11901" t="s">
        <v>17736</v>
      </c>
      <c r="E11901" t="s">
        <v>83</v>
      </c>
      <c r="F11901" t="s">
        <v>4927</v>
      </c>
      <c r="G11901">
        <v>0</v>
      </c>
      <c r="H11901">
        <v>0</v>
      </c>
      <c r="I11901">
        <v>0</v>
      </c>
      <c r="J11901">
        <v>0</v>
      </c>
      <c r="K11901">
        <v>0</v>
      </c>
      <c r="L11901">
        <v>0</v>
      </c>
      <c r="M11901">
        <v>0</v>
      </c>
      <c r="N11901">
        <v>5</v>
      </c>
      <c r="O11901">
        <v>4</v>
      </c>
      <c r="P11901">
        <v>1</v>
      </c>
      <c r="Q11901">
        <v>0</v>
      </c>
    </row>
    <row r="11902" spans="1:17" x14ac:dyDescent="0.2">
      <c r="A11902" t="s">
        <v>29640</v>
      </c>
      <c r="B11902" t="s">
        <v>89</v>
      </c>
      <c r="C11902" t="s">
        <v>222</v>
      </c>
      <c r="D11902" t="s">
        <v>17736</v>
      </c>
      <c r="E11902" t="s">
        <v>83</v>
      </c>
      <c r="F11902" t="s">
        <v>17734</v>
      </c>
      <c r="G11902">
        <v>15</v>
      </c>
      <c r="H11902">
        <v>0</v>
      </c>
      <c r="I11902">
        <v>0</v>
      </c>
      <c r="J11902">
        <v>0</v>
      </c>
      <c r="K11902">
        <v>0</v>
      </c>
      <c r="L11902">
        <v>0</v>
      </c>
      <c r="M11902">
        <v>0</v>
      </c>
      <c r="N11902">
        <v>0</v>
      </c>
      <c r="O11902">
        <v>0</v>
      </c>
      <c r="P11902">
        <v>0</v>
      </c>
      <c r="Q11902">
        <v>0</v>
      </c>
    </row>
    <row r="11903" spans="1:17" x14ac:dyDescent="0.2">
      <c r="A11903" t="s">
        <v>29641</v>
      </c>
      <c r="B11903" t="s">
        <v>89</v>
      </c>
      <c r="C11903" t="s">
        <v>222</v>
      </c>
      <c r="D11903" t="s">
        <v>17736</v>
      </c>
      <c r="E11903" t="s">
        <v>81</v>
      </c>
      <c r="F11903" t="s">
        <v>4929</v>
      </c>
      <c r="G11903">
        <v>0</v>
      </c>
      <c r="H11903">
        <v>11</v>
      </c>
      <c r="I11903">
        <v>2</v>
      </c>
      <c r="J11903">
        <v>8</v>
      </c>
      <c r="K11903">
        <v>0</v>
      </c>
      <c r="L11903">
        <v>1</v>
      </c>
      <c r="M11903">
        <v>0</v>
      </c>
      <c r="N11903">
        <v>0</v>
      </c>
      <c r="O11903">
        <v>0</v>
      </c>
      <c r="P11903">
        <v>0</v>
      </c>
      <c r="Q11903">
        <v>0</v>
      </c>
    </row>
    <row r="11904" spans="1:17" x14ac:dyDescent="0.2">
      <c r="A11904" t="s">
        <v>29642</v>
      </c>
      <c r="B11904" t="s">
        <v>89</v>
      </c>
      <c r="C11904" t="s">
        <v>222</v>
      </c>
      <c r="D11904" t="s">
        <v>17736</v>
      </c>
      <c r="E11904" t="s">
        <v>81</v>
      </c>
      <c r="F11904" t="s">
        <v>4931</v>
      </c>
      <c r="G11904">
        <v>0</v>
      </c>
      <c r="H11904">
        <v>11</v>
      </c>
      <c r="I11904">
        <v>2</v>
      </c>
      <c r="J11904">
        <v>8</v>
      </c>
      <c r="K11904">
        <v>0</v>
      </c>
      <c r="L11904">
        <v>1</v>
      </c>
      <c r="M11904">
        <v>0</v>
      </c>
      <c r="N11904">
        <v>0</v>
      </c>
      <c r="O11904">
        <v>0</v>
      </c>
      <c r="P11904">
        <v>0</v>
      </c>
      <c r="Q11904">
        <v>0</v>
      </c>
    </row>
    <row r="11905" spans="1:17" x14ac:dyDescent="0.2">
      <c r="A11905" t="s">
        <v>29643</v>
      </c>
      <c r="B11905" t="s">
        <v>89</v>
      </c>
      <c r="C11905" t="s">
        <v>222</v>
      </c>
      <c r="D11905" t="s">
        <v>17736</v>
      </c>
      <c r="E11905" t="s">
        <v>81</v>
      </c>
      <c r="F11905" t="s">
        <v>4933</v>
      </c>
      <c r="G11905">
        <v>0</v>
      </c>
      <c r="H11905">
        <v>0</v>
      </c>
      <c r="I11905">
        <v>0</v>
      </c>
      <c r="J11905">
        <v>0</v>
      </c>
      <c r="K11905">
        <v>0</v>
      </c>
      <c r="L11905">
        <v>0</v>
      </c>
      <c r="M11905">
        <v>11</v>
      </c>
      <c r="N11905">
        <v>0</v>
      </c>
      <c r="O11905">
        <v>0</v>
      </c>
      <c r="P11905">
        <v>0</v>
      </c>
      <c r="Q11905">
        <v>0</v>
      </c>
    </row>
    <row r="11906" spans="1:17" x14ac:dyDescent="0.2">
      <c r="A11906" t="s">
        <v>29644</v>
      </c>
      <c r="B11906" t="s">
        <v>89</v>
      </c>
      <c r="C11906" t="s">
        <v>222</v>
      </c>
      <c r="D11906" t="s">
        <v>17736</v>
      </c>
      <c r="E11906" t="s">
        <v>81</v>
      </c>
      <c r="F11906" t="s">
        <v>4935</v>
      </c>
      <c r="G11906">
        <v>0</v>
      </c>
      <c r="H11906">
        <v>11</v>
      </c>
      <c r="I11906">
        <v>2</v>
      </c>
      <c r="J11906">
        <v>8</v>
      </c>
      <c r="K11906">
        <v>0</v>
      </c>
      <c r="L11906">
        <v>1</v>
      </c>
      <c r="M11906">
        <v>0</v>
      </c>
      <c r="N11906">
        <v>0</v>
      </c>
      <c r="O11906">
        <v>0</v>
      </c>
      <c r="P11906">
        <v>0</v>
      </c>
      <c r="Q11906">
        <v>0</v>
      </c>
    </row>
    <row r="11907" spans="1:17" x14ac:dyDescent="0.2">
      <c r="A11907" t="s">
        <v>29645</v>
      </c>
      <c r="B11907" t="s">
        <v>89</v>
      </c>
      <c r="C11907" t="s">
        <v>222</v>
      </c>
      <c r="D11907" t="s">
        <v>17736</v>
      </c>
      <c r="E11907" t="s">
        <v>81</v>
      </c>
      <c r="F11907" t="s">
        <v>4937</v>
      </c>
      <c r="G11907">
        <v>0</v>
      </c>
      <c r="H11907">
        <v>11</v>
      </c>
      <c r="I11907">
        <v>2</v>
      </c>
      <c r="J11907">
        <v>8</v>
      </c>
      <c r="K11907">
        <v>0</v>
      </c>
      <c r="L11907">
        <v>1</v>
      </c>
      <c r="M11907">
        <v>0</v>
      </c>
      <c r="N11907">
        <v>0</v>
      </c>
      <c r="O11907">
        <v>0</v>
      </c>
      <c r="P11907">
        <v>0</v>
      </c>
      <c r="Q11907">
        <v>0</v>
      </c>
    </row>
    <row r="11908" spans="1:17" x14ac:dyDescent="0.2">
      <c r="A11908" t="s">
        <v>29646</v>
      </c>
      <c r="B11908" t="s">
        <v>89</v>
      </c>
      <c r="C11908" t="s">
        <v>222</v>
      </c>
      <c r="D11908" t="s">
        <v>17736</v>
      </c>
      <c r="E11908" t="s">
        <v>81</v>
      </c>
      <c r="F11908" t="s">
        <v>4939</v>
      </c>
      <c r="G11908">
        <v>0</v>
      </c>
      <c r="H11908">
        <v>0</v>
      </c>
      <c r="I11908">
        <v>0</v>
      </c>
      <c r="J11908">
        <v>0</v>
      </c>
      <c r="K11908">
        <v>0</v>
      </c>
      <c r="L11908">
        <v>0</v>
      </c>
      <c r="M11908">
        <v>11</v>
      </c>
      <c r="N11908">
        <v>0</v>
      </c>
      <c r="O11908">
        <v>0</v>
      </c>
      <c r="P11908">
        <v>0</v>
      </c>
      <c r="Q11908">
        <v>0</v>
      </c>
    </row>
    <row r="11909" spans="1:17" x14ac:dyDescent="0.2">
      <c r="A11909" t="s">
        <v>29647</v>
      </c>
      <c r="B11909" t="s">
        <v>89</v>
      </c>
      <c r="C11909" t="s">
        <v>222</v>
      </c>
      <c r="D11909" t="s">
        <v>17736</v>
      </c>
      <c r="E11909" t="s">
        <v>81</v>
      </c>
      <c r="F11909" t="s">
        <v>4941</v>
      </c>
      <c r="G11909">
        <v>0</v>
      </c>
      <c r="H11909">
        <v>11</v>
      </c>
      <c r="I11909">
        <v>2</v>
      </c>
      <c r="J11909">
        <v>8</v>
      </c>
      <c r="K11909">
        <v>0</v>
      </c>
      <c r="L11909">
        <v>1</v>
      </c>
      <c r="M11909">
        <v>0</v>
      </c>
      <c r="N11909">
        <v>0</v>
      </c>
      <c r="O11909">
        <v>0</v>
      </c>
      <c r="P11909">
        <v>0</v>
      </c>
      <c r="Q11909">
        <v>0</v>
      </c>
    </row>
    <row r="11910" spans="1:17" x14ac:dyDescent="0.2">
      <c r="A11910" t="s">
        <v>29648</v>
      </c>
      <c r="B11910" t="s">
        <v>89</v>
      </c>
      <c r="C11910" t="s">
        <v>222</v>
      </c>
      <c r="D11910" t="s">
        <v>17736</v>
      </c>
      <c r="E11910" t="s">
        <v>81</v>
      </c>
      <c r="F11910" t="s">
        <v>4943</v>
      </c>
      <c r="G11910">
        <v>0</v>
      </c>
      <c r="H11910">
        <v>0</v>
      </c>
      <c r="I11910">
        <v>0</v>
      </c>
      <c r="J11910">
        <v>0</v>
      </c>
      <c r="K11910">
        <v>0</v>
      </c>
      <c r="L11910">
        <v>0</v>
      </c>
      <c r="M11910">
        <v>11</v>
      </c>
      <c r="N11910">
        <v>0</v>
      </c>
      <c r="O11910">
        <v>0</v>
      </c>
      <c r="P11910">
        <v>0</v>
      </c>
      <c r="Q11910">
        <v>0</v>
      </c>
    </row>
    <row r="11911" spans="1:17" x14ac:dyDescent="0.2">
      <c r="A11911" t="s">
        <v>29649</v>
      </c>
      <c r="B11911" t="s">
        <v>89</v>
      </c>
      <c r="C11911" t="s">
        <v>222</v>
      </c>
      <c r="D11911" t="s">
        <v>17736</v>
      </c>
      <c r="E11911" t="s">
        <v>81</v>
      </c>
      <c r="F11911" t="s">
        <v>4925</v>
      </c>
      <c r="G11911">
        <v>0</v>
      </c>
      <c r="H11911">
        <v>0</v>
      </c>
      <c r="I11911">
        <v>0</v>
      </c>
      <c r="J11911">
        <v>0</v>
      </c>
      <c r="K11911">
        <v>0</v>
      </c>
      <c r="L11911">
        <v>0</v>
      </c>
      <c r="M11911">
        <v>0</v>
      </c>
      <c r="N11911">
        <v>7</v>
      </c>
      <c r="O11911">
        <v>7</v>
      </c>
      <c r="P11911">
        <v>0</v>
      </c>
      <c r="Q11911">
        <v>0</v>
      </c>
    </row>
    <row r="11912" spans="1:17" x14ac:dyDescent="0.2">
      <c r="A11912" t="s">
        <v>29650</v>
      </c>
      <c r="B11912" t="s">
        <v>89</v>
      </c>
      <c r="C11912" t="s">
        <v>222</v>
      </c>
      <c r="D11912" t="s">
        <v>17736</v>
      </c>
      <c r="E11912" t="s">
        <v>81</v>
      </c>
      <c r="F11912" t="s">
        <v>4927</v>
      </c>
      <c r="G11912">
        <v>0</v>
      </c>
      <c r="H11912">
        <v>0</v>
      </c>
      <c r="I11912">
        <v>0</v>
      </c>
      <c r="J11912">
        <v>0</v>
      </c>
      <c r="K11912">
        <v>0</v>
      </c>
      <c r="L11912">
        <v>0</v>
      </c>
      <c r="M11912">
        <v>0</v>
      </c>
      <c r="N11912">
        <v>6</v>
      </c>
      <c r="O11912">
        <v>6</v>
      </c>
      <c r="P11912">
        <v>0</v>
      </c>
      <c r="Q11912">
        <v>0</v>
      </c>
    </row>
    <row r="11913" spans="1:17" x14ac:dyDescent="0.2">
      <c r="A11913" t="s">
        <v>29651</v>
      </c>
      <c r="B11913" t="s">
        <v>89</v>
      </c>
      <c r="C11913" t="s">
        <v>222</v>
      </c>
      <c r="D11913" t="s">
        <v>17736</v>
      </c>
      <c r="E11913" t="s">
        <v>81</v>
      </c>
      <c r="F11913" t="s">
        <v>17734</v>
      </c>
      <c r="G11913">
        <v>11</v>
      </c>
      <c r="H11913">
        <v>0</v>
      </c>
      <c r="I11913">
        <v>0</v>
      </c>
      <c r="J11913">
        <v>0</v>
      </c>
      <c r="K11913">
        <v>0</v>
      </c>
      <c r="L11913">
        <v>0</v>
      </c>
      <c r="M11913">
        <v>0</v>
      </c>
      <c r="N11913">
        <v>0</v>
      </c>
      <c r="O11913">
        <v>0</v>
      </c>
      <c r="P11913">
        <v>0</v>
      </c>
      <c r="Q11913">
        <v>0</v>
      </c>
    </row>
    <row r="11914" spans="1:17" x14ac:dyDescent="0.2">
      <c r="A11914" t="s">
        <v>29652</v>
      </c>
      <c r="B11914" t="s">
        <v>89</v>
      </c>
      <c r="C11914" t="s">
        <v>222</v>
      </c>
      <c r="D11914" t="s">
        <v>17754</v>
      </c>
      <c r="E11914" t="s">
        <v>83</v>
      </c>
      <c r="F11914" t="s">
        <v>17734</v>
      </c>
      <c r="G11914">
        <v>1</v>
      </c>
      <c r="H11914">
        <v>0</v>
      </c>
      <c r="I11914">
        <v>0</v>
      </c>
      <c r="J11914">
        <v>0</v>
      </c>
      <c r="K11914">
        <v>0</v>
      </c>
      <c r="L11914">
        <v>0</v>
      </c>
      <c r="M11914">
        <v>0</v>
      </c>
      <c r="N11914">
        <v>0</v>
      </c>
      <c r="O11914">
        <v>0</v>
      </c>
      <c r="P11914">
        <v>0</v>
      </c>
      <c r="Q11914">
        <v>0</v>
      </c>
    </row>
    <row r="11915" spans="1:17" x14ac:dyDescent="0.2">
      <c r="A11915" t="s">
        <v>29653</v>
      </c>
      <c r="B11915" t="s">
        <v>89</v>
      </c>
      <c r="C11915" t="s">
        <v>222</v>
      </c>
      <c r="D11915" t="s">
        <v>17754</v>
      </c>
      <c r="E11915" t="s">
        <v>81</v>
      </c>
      <c r="F11915" t="s">
        <v>17734</v>
      </c>
      <c r="G11915">
        <v>3</v>
      </c>
      <c r="H11915">
        <v>0</v>
      </c>
      <c r="I11915">
        <v>0</v>
      </c>
      <c r="J11915">
        <v>0</v>
      </c>
      <c r="K11915">
        <v>0</v>
      </c>
      <c r="L11915">
        <v>0</v>
      </c>
      <c r="M11915">
        <v>0</v>
      </c>
      <c r="N11915">
        <v>0</v>
      </c>
      <c r="O11915">
        <v>0</v>
      </c>
      <c r="P11915">
        <v>0</v>
      </c>
      <c r="Q11915">
        <v>0</v>
      </c>
    </row>
    <row r="11916" spans="1:17" x14ac:dyDescent="0.2">
      <c r="A11916" t="s">
        <v>29654</v>
      </c>
      <c r="B11916" t="s">
        <v>89</v>
      </c>
      <c r="C11916" t="s">
        <v>223</v>
      </c>
      <c r="D11916" t="s">
        <v>17768</v>
      </c>
      <c r="E11916" t="s">
        <v>83</v>
      </c>
      <c r="F11916" t="s">
        <v>17734</v>
      </c>
      <c r="G11916">
        <v>1</v>
      </c>
      <c r="H11916">
        <v>0</v>
      </c>
      <c r="I11916">
        <v>0</v>
      </c>
      <c r="J11916">
        <v>0</v>
      </c>
      <c r="K11916">
        <v>0</v>
      </c>
      <c r="L11916">
        <v>0</v>
      </c>
      <c r="M11916">
        <v>0</v>
      </c>
      <c r="N11916">
        <v>0</v>
      </c>
      <c r="O11916">
        <v>0</v>
      </c>
      <c r="P11916">
        <v>0</v>
      </c>
      <c r="Q11916">
        <v>0</v>
      </c>
    </row>
    <row r="11917" spans="1:17" x14ac:dyDescent="0.2">
      <c r="A11917" t="s">
        <v>29655</v>
      </c>
      <c r="B11917" t="s">
        <v>89</v>
      </c>
      <c r="C11917" t="s">
        <v>223</v>
      </c>
      <c r="D11917" t="s">
        <v>17736</v>
      </c>
      <c r="E11917" t="s">
        <v>83</v>
      </c>
      <c r="F11917" t="s">
        <v>4929</v>
      </c>
      <c r="G11917">
        <v>0</v>
      </c>
      <c r="H11917">
        <v>10</v>
      </c>
      <c r="I11917">
        <v>2</v>
      </c>
      <c r="J11917">
        <v>7</v>
      </c>
      <c r="K11917">
        <v>1</v>
      </c>
      <c r="L11917">
        <v>0</v>
      </c>
      <c r="M11917">
        <v>0</v>
      </c>
      <c r="N11917">
        <v>0</v>
      </c>
      <c r="O11917">
        <v>0</v>
      </c>
      <c r="P11917">
        <v>0</v>
      </c>
      <c r="Q11917">
        <v>0</v>
      </c>
    </row>
    <row r="11918" spans="1:17" x14ac:dyDescent="0.2">
      <c r="A11918" t="s">
        <v>29656</v>
      </c>
      <c r="B11918" t="s">
        <v>89</v>
      </c>
      <c r="C11918" t="s">
        <v>223</v>
      </c>
      <c r="D11918" t="s">
        <v>17736</v>
      </c>
      <c r="E11918" t="s">
        <v>83</v>
      </c>
      <c r="F11918" t="s">
        <v>4931</v>
      </c>
      <c r="G11918">
        <v>0</v>
      </c>
      <c r="H11918">
        <v>10</v>
      </c>
      <c r="I11918">
        <v>2</v>
      </c>
      <c r="J11918">
        <v>7</v>
      </c>
      <c r="K11918">
        <v>1</v>
      </c>
      <c r="L11918">
        <v>0</v>
      </c>
      <c r="M11918">
        <v>0</v>
      </c>
      <c r="N11918">
        <v>0</v>
      </c>
      <c r="O11918">
        <v>0</v>
      </c>
      <c r="P11918">
        <v>0</v>
      </c>
      <c r="Q11918">
        <v>0</v>
      </c>
    </row>
    <row r="11919" spans="1:17" x14ac:dyDescent="0.2">
      <c r="A11919" t="s">
        <v>29657</v>
      </c>
      <c r="B11919" t="s">
        <v>89</v>
      </c>
      <c r="C11919" t="s">
        <v>223</v>
      </c>
      <c r="D11919" t="s">
        <v>17736</v>
      </c>
      <c r="E11919" t="s">
        <v>83</v>
      </c>
      <c r="F11919" t="s">
        <v>4933</v>
      </c>
      <c r="G11919">
        <v>0</v>
      </c>
      <c r="H11919">
        <v>0</v>
      </c>
      <c r="I11919">
        <v>0</v>
      </c>
      <c r="J11919">
        <v>0</v>
      </c>
      <c r="K11919">
        <v>0</v>
      </c>
      <c r="L11919">
        <v>0</v>
      </c>
      <c r="M11919">
        <v>10</v>
      </c>
      <c r="N11919">
        <v>0</v>
      </c>
      <c r="O11919">
        <v>0</v>
      </c>
      <c r="P11919">
        <v>0</v>
      </c>
      <c r="Q11919">
        <v>0</v>
      </c>
    </row>
    <row r="11920" spans="1:17" x14ac:dyDescent="0.2">
      <c r="A11920" t="s">
        <v>29658</v>
      </c>
      <c r="B11920" t="s">
        <v>89</v>
      </c>
      <c r="C11920" t="s">
        <v>223</v>
      </c>
      <c r="D11920" t="s">
        <v>17736</v>
      </c>
      <c r="E11920" t="s">
        <v>83</v>
      </c>
      <c r="F11920" t="s">
        <v>4935</v>
      </c>
      <c r="G11920">
        <v>0</v>
      </c>
      <c r="H11920">
        <v>10</v>
      </c>
      <c r="I11920">
        <v>2</v>
      </c>
      <c r="J11920">
        <v>7</v>
      </c>
      <c r="K11920">
        <v>1</v>
      </c>
      <c r="L11920">
        <v>0</v>
      </c>
      <c r="M11920">
        <v>0</v>
      </c>
      <c r="N11920">
        <v>0</v>
      </c>
      <c r="O11920">
        <v>0</v>
      </c>
      <c r="P11920">
        <v>0</v>
      </c>
      <c r="Q11920">
        <v>0</v>
      </c>
    </row>
    <row r="11921" spans="1:17" x14ac:dyDescent="0.2">
      <c r="A11921" t="s">
        <v>29659</v>
      </c>
      <c r="B11921" t="s">
        <v>89</v>
      </c>
      <c r="C11921" t="s">
        <v>223</v>
      </c>
      <c r="D11921" t="s">
        <v>17736</v>
      </c>
      <c r="E11921" t="s">
        <v>83</v>
      </c>
      <c r="F11921" t="s">
        <v>4937</v>
      </c>
      <c r="G11921">
        <v>0</v>
      </c>
      <c r="H11921">
        <v>10</v>
      </c>
      <c r="I11921">
        <v>2</v>
      </c>
      <c r="J11921">
        <v>7</v>
      </c>
      <c r="K11921">
        <v>1</v>
      </c>
      <c r="L11921">
        <v>0</v>
      </c>
      <c r="M11921">
        <v>0</v>
      </c>
      <c r="N11921">
        <v>0</v>
      </c>
      <c r="O11921">
        <v>0</v>
      </c>
      <c r="P11921">
        <v>0</v>
      </c>
      <c r="Q11921">
        <v>0</v>
      </c>
    </row>
    <row r="11922" spans="1:17" x14ac:dyDescent="0.2">
      <c r="A11922" t="s">
        <v>29660</v>
      </c>
      <c r="B11922" t="s">
        <v>89</v>
      </c>
      <c r="C11922" t="s">
        <v>223</v>
      </c>
      <c r="D11922" t="s">
        <v>17736</v>
      </c>
      <c r="E11922" t="s">
        <v>83</v>
      </c>
      <c r="F11922" t="s">
        <v>4939</v>
      </c>
      <c r="G11922">
        <v>0</v>
      </c>
      <c r="H11922">
        <v>0</v>
      </c>
      <c r="I11922">
        <v>0</v>
      </c>
      <c r="J11922">
        <v>0</v>
      </c>
      <c r="K11922">
        <v>0</v>
      </c>
      <c r="L11922">
        <v>0</v>
      </c>
      <c r="M11922">
        <v>10</v>
      </c>
      <c r="N11922">
        <v>0</v>
      </c>
      <c r="O11922">
        <v>0</v>
      </c>
      <c r="P11922">
        <v>0</v>
      </c>
      <c r="Q11922">
        <v>0</v>
      </c>
    </row>
    <row r="11923" spans="1:17" x14ac:dyDescent="0.2">
      <c r="A11923" t="s">
        <v>29661</v>
      </c>
      <c r="B11923" t="s">
        <v>89</v>
      </c>
      <c r="C11923" t="s">
        <v>223</v>
      </c>
      <c r="D11923" t="s">
        <v>17736</v>
      </c>
      <c r="E11923" t="s">
        <v>83</v>
      </c>
      <c r="F11923" t="s">
        <v>4941</v>
      </c>
      <c r="G11923">
        <v>0</v>
      </c>
      <c r="H11923">
        <v>10</v>
      </c>
      <c r="I11923">
        <v>2</v>
      </c>
      <c r="J11923">
        <v>7</v>
      </c>
      <c r="K11923">
        <v>1</v>
      </c>
      <c r="L11923">
        <v>0</v>
      </c>
      <c r="M11923">
        <v>0</v>
      </c>
      <c r="N11923">
        <v>0</v>
      </c>
      <c r="O11923">
        <v>0</v>
      </c>
      <c r="P11923">
        <v>0</v>
      </c>
      <c r="Q11923">
        <v>0</v>
      </c>
    </row>
    <row r="11924" spans="1:17" x14ac:dyDescent="0.2">
      <c r="A11924" t="s">
        <v>29662</v>
      </c>
      <c r="B11924" t="s">
        <v>89</v>
      </c>
      <c r="C11924" t="s">
        <v>223</v>
      </c>
      <c r="D11924" t="s">
        <v>17736</v>
      </c>
      <c r="E11924" t="s">
        <v>83</v>
      </c>
      <c r="F11924" t="s">
        <v>4943</v>
      </c>
      <c r="G11924">
        <v>0</v>
      </c>
      <c r="H11924">
        <v>0</v>
      </c>
      <c r="I11924">
        <v>0</v>
      </c>
      <c r="J11924">
        <v>0</v>
      </c>
      <c r="K11924">
        <v>0</v>
      </c>
      <c r="L11924">
        <v>0</v>
      </c>
      <c r="M11924">
        <v>10</v>
      </c>
      <c r="N11924">
        <v>0</v>
      </c>
      <c r="O11924">
        <v>0</v>
      </c>
      <c r="P11924">
        <v>0</v>
      </c>
      <c r="Q11924">
        <v>0</v>
      </c>
    </row>
    <row r="11925" spans="1:17" x14ac:dyDescent="0.2">
      <c r="A11925" t="s">
        <v>29663</v>
      </c>
      <c r="B11925" t="s">
        <v>89</v>
      </c>
      <c r="C11925" t="s">
        <v>223</v>
      </c>
      <c r="D11925" t="s">
        <v>17736</v>
      </c>
      <c r="E11925" t="s">
        <v>83</v>
      </c>
      <c r="F11925" t="s">
        <v>4925</v>
      </c>
      <c r="G11925">
        <v>0</v>
      </c>
      <c r="H11925">
        <v>0</v>
      </c>
      <c r="I11925">
        <v>0</v>
      </c>
      <c r="J11925">
        <v>0</v>
      </c>
      <c r="K11925">
        <v>0</v>
      </c>
      <c r="L11925">
        <v>0</v>
      </c>
      <c r="M11925">
        <v>0</v>
      </c>
      <c r="N11925">
        <v>6</v>
      </c>
      <c r="O11925">
        <v>6</v>
      </c>
      <c r="P11925">
        <v>0</v>
      </c>
      <c r="Q11925">
        <v>0</v>
      </c>
    </row>
    <row r="11926" spans="1:17" x14ac:dyDescent="0.2">
      <c r="A11926" t="s">
        <v>29664</v>
      </c>
      <c r="B11926" t="s">
        <v>89</v>
      </c>
      <c r="C11926" t="s">
        <v>223</v>
      </c>
      <c r="D11926" t="s">
        <v>17736</v>
      </c>
      <c r="E11926" t="s">
        <v>83</v>
      </c>
      <c r="F11926" t="s">
        <v>4927</v>
      </c>
      <c r="G11926">
        <v>0</v>
      </c>
      <c r="H11926">
        <v>0</v>
      </c>
      <c r="I11926">
        <v>0</v>
      </c>
      <c r="J11926">
        <v>0</v>
      </c>
      <c r="K11926">
        <v>0</v>
      </c>
      <c r="L11926">
        <v>0</v>
      </c>
      <c r="M11926">
        <v>0</v>
      </c>
      <c r="N11926">
        <v>6</v>
      </c>
      <c r="O11926">
        <v>6</v>
      </c>
      <c r="P11926">
        <v>0</v>
      </c>
      <c r="Q11926">
        <v>0</v>
      </c>
    </row>
    <row r="11927" spans="1:17" x14ac:dyDescent="0.2">
      <c r="A11927" t="s">
        <v>29665</v>
      </c>
      <c r="B11927" t="s">
        <v>89</v>
      </c>
      <c r="C11927" t="s">
        <v>223</v>
      </c>
      <c r="D11927" t="s">
        <v>17736</v>
      </c>
      <c r="E11927" t="s">
        <v>83</v>
      </c>
      <c r="F11927" t="s">
        <v>17734</v>
      </c>
      <c r="G11927">
        <v>10</v>
      </c>
      <c r="H11927">
        <v>0</v>
      </c>
      <c r="I11927">
        <v>0</v>
      </c>
      <c r="J11927">
        <v>0</v>
      </c>
      <c r="K11927">
        <v>0</v>
      </c>
      <c r="L11927">
        <v>0</v>
      </c>
      <c r="M11927">
        <v>0</v>
      </c>
      <c r="N11927">
        <v>0</v>
      </c>
      <c r="O11927">
        <v>0</v>
      </c>
      <c r="P11927">
        <v>0</v>
      </c>
      <c r="Q11927">
        <v>0</v>
      </c>
    </row>
    <row r="11928" spans="1:17" x14ac:dyDescent="0.2">
      <c r="A11928" t="s">
        <v>29666</v>
      </c>
      <c r="B11928" t="s">
        <v>89</v>
      </c>
      <c r="C11928" t="s">
        <v>223</v>
      </c>
      <c r="D11928" t="s">
        <v>17736</v>
      </c>
      <c r="E11928" t="s">
        <v>81</v>
      </c>
      <c r="F11928" t="s">
        <v>4929</v>
      </c>
      <c r="G11928">
        <v>0</v>
      </c>
      <c r="H11928">
        <v>7</v>
      </c>
      <c r="I11928">
        <v>0</v>
      </c>
      <c r="J11928">
        <v>5</v>
      </c>
      <c r="K11928">
        <v>1</v>
      </c>
      <c r="L11928">
        <v>1</v>
      </c>
      <c r="M11928">
        <v>0</v>
      </c>
      <c r="N11928">
        <v>0</v>
      </c>
      <c r="O11928">
        <v>0</v>
      </c>
      <c r="P11928">
        <v>0</v>
      </c>
      <c r="Q11928">
        <v>0</v>
      </c>
    </row>
    <row r="11929" spans="1:17" x14ac:dyDescent="0.2">
      <c r="A11929" t="s">
        <v>29667</v>
      </c>
      <c r="B11929" t="s">
        <v>88</v>
      </c>
      <c r="C11929" t="s">
        <v>133</v>
      </c>
      <c r="D11929" t="s">
        <v>17736</v>
      </c>
      <c r="E11929" t="s">
        <v>83</v>
      </c>
      <c r="F11929" t="s">
        <v>4937</v>
      </c>
      <c r="G11929">
        <v>0</v>
      </c>
      <c r="H11929">
        <v>16</v>
      </c>
      <c r="I11929">
        <v>3</v>
      </c>
      <c r="J11929">
        <v>11</v>
      </c>
      <c r="K11929">
        <v>0</v>
      </c>
      <c r="L11929">
        <v>2</v>
      </c>
      <c r="M11929">
        <v>0</v>
      </c>
      <c r="N11929">
        <v>0</v>
      </c>
      <c r="O11929">
        <v>0</v>
      </c>
      <c r="P11929">
        <v>0</v>
      </c>
      <c r="Q11929">
        <v>0</v>
      </c>
    </row>
    <row r="11930" spans="1:17" x14ac:dyDescent="0.2">
      <c r="A11930" t="s">
        <v>29668</v>
      </c>
      <c r="B11930" t="s">
        <v>88</v>
      </c>
      <c r="C11930" t="s">
        <v>133</v>
      </c>
      <c r="D11930" t="s">
        <v>17736</v>
      </c>
      <c r="E11930" t="s">
        <v>83</v>
      </c>
      <c r="F11930" t="s">
        <v>4939</v>
      </c>
      <c r="G11930">
        <v>0</v>
      </c>
      <c r="H11930">
        <v>0</v>
      </c>
      <c r="I11930">
        <v>0</v>
      </c>
      <c r="J11930">
        <v>0</v>
      </c>
      <c r="K11930">
        <v>0</v>
      </c>
      <c r="L11930">
        <v>0</v>
      </c>
      <c r="M11930">
        <v>16</v>
      </c>
      <c r="N11930">
        <v>0</v>
      </c>
      <c r="O11930">
        <v>0</v>
      </c>
      <c r="P11930">
        <v>0</v>
      </c>
      <c r="Q11930">
        <v>0</v>
      </c>
    </row>
    <row r="11931" spans="1:17" x14ac:dyDescent="0.2">
      <c r="A11931" t="s">
        <v>29669</v>
      </c>
      <c r="B11931" t="s">
        <v>88</v>
      </c>
      <c r="C11931" t="s">
        <v>133</v>
      </c>
      <c r="D11931" t="s">
        <v>17736</v>
      </c>
      <c r="E11931" t="s">
        <v>83</v>
      </c>
      <c r="F11931" t="s">
        <v>4941</v>
      </c>
      <c r="G11931">
        <v>0</v>
      </c>
      <c r="H11931">
        <v>16</v>
      </c>
      <c r="I11931">
        <v>3</v>
      </c>
      <c r="J11931">
        <v>12</v>
      </c>
      <c r="K11931">
        <v>0</v>
      </c>
      <c r="L11931">
        <v>1</v>
      </c>
      <c r="M11931">
        <v>0</v>
      </c>
      <c r="N11931">
        <v>0</v>
      </c>
      <c r="O11931">
        <v>0</v>
      </c>
      <c r="P11931">
        <v>0</v>
      </c>
      <c r="Q11931">
        <v>0</v>
      </c>
    </row>
    <row r="11932" spans="1:17" x14ac:dyDescent="0.2">
      <c r="A11932" t="s">
        <v>29670</v>
      </c>
      <c r="B11932" t="s">
        <v>88</v>
      </c>
      <c r="C11932" t="s">
        <v>133</v>
      </c>
      <c r="D11932" t="s">
        <v>17736</v>
      </c>
      <c r="E11932" t="s">
        <v>83</v>
      </c>
      <c r="F11932" t="s">
        <v>4943</v>
      </c>
      <c r="G11932">
        <v>0</v>
      </c>
      <c r="H11932">
        <v>0</v>
      </c>
      <c r="I11932">
        <v>0</v>
      </c>
      <c r="J11932">
        <v>0</v>
      </c>
      <c r="K11932">
        <v>0</v>
      </c>
      <c r="L11932">
        <v>0</v>
      </c>
      <c r="M11932">
        <v>16</v>
      </c>
      <c r="N11932">
        <v>0</v>
      </c>
      <c r="O11932">
        <v>0</v>
      </c>
      <c r="P11932">
        <v>0</v>
      </c>
      <c r="Q11932">
        <v>0</v>
      </c>
    </row>
    <row r="11933" spans="1:17" x14ac:dyDescent="0.2">
      <c r="A11933" t="s">
        <v>29671</v>
      </c>
      <c r="B11933" t="s">
        <v>88</v>
      </c>
      <c r="C11933" t="s">
        <v>133</v>
      </c>
      <c r="D11933" t="s">
        <v>17736</v>
      </c>
      <c r="E11933" t="s">
        <v>83</v>
      </c>
      <c r="F11933" t="s">
        <v>4925</v>
      </c>
      <c r="G11933">
        <v>0</v>
      </c>
      <c r="H11933">
        <v>0</v>
      </c>
      <c r="I11933">
        <v>0</v>
      </c>
      <c r="J11933">
        <v>0</v>
      </c>
      <c r="K11933">
        <v>0</v>
      </c>
      <c r="L11933">
        <v>0</v>
      </c>
      <c r="M11933">
        <v>0</v>
      </c>
      <c r="N11933">
        <v>16</v>
      </c>
      <c r="O11933">
        <v>14</v>
      </c>
      <c r="P11933">
        <v>1</v>
      </c>
      <c r="Q11933">
        <v>1</v>
      </c>
    </row>
    <row r="11934" spans="1:17" x14ac:dyDescent="0.2">
      <c r="A11934" t="s">
        <v>29672</v>
      </c>
      <c r="B11934" t="s">
        <v>88</v>
      </c>
      <c r="C11934" t="s">
        <v>133</v>
      </c>
      <c r="D11934" t="s">
        <v>17736</v>
      </c>
      <c r="E11934" t="s">
        <v>83</v>
      </c>
      <c r="F11934" t="s">
        <v>4927</v>
      </c>
      <c r="G11934">
        <v>0</v>
      </c>
      <c r="H11934">
        <v>0</v>
      </c>
      <c r="I11934">
        <v>0</v>
      </c>
      <c r="J11934">
        <v>0</v>
      </c>
      <c r="K11934">
        <v>0</v>
      </c>
      <c r="L11934">
        <v>0</v>
      </c>
      <c r="M11934">
        <v>0</v>
      </c>
      <c r="N11934">
        <v>14</v>
      </c>
      <c r="O11934">
        <v>13</v>
      </c>
      <c r="P11934">
        <v>0</v>
      </c>
      <c r="Q11934">
        <v>1</v>
      </c>
    </row>
    <row r="11935" spans="1:17" x14ac:dyDescent="0.2">
      <c r="A11935" t="s">
        <v>29673</v>
      </c>
      <c r="B11935" t="s">
        <v>88</v>
      </c>
      <c r="C11935" t="s">
        <v>133</v>
      </c>
      <c r="D11935" t="s">
        <v>17736</v>
      </c>
      <c r="E11935" t="s">
        <v>83</v>
      </c>
      <c r="F11935" t="s">
        <v>17734</v>
      </c>
      <c r="G11935">
        <v>16</v>
      </c>
      <c r="H11935">
        <v>0</v>
      </c>
      <c r="I11935">
        <v>0</v>
      </c>
      <c r="J11935">
        <v>0</v>
      </c>
      <c r="K11935">
        <v>0</v>
      </c>
      <c r="L11935">
        <v>0</v>
      </c>
      <c r="M11935">
        <v>0</v>
      </c>
      <c r="N11935">
        <v>0</v>
      </c>
      <c r="O11935">
        <v>0</v>
      </c>
      <c r="P11935">
        <v>0</v>
      </c>
      <c r="Q11935">
        <v>0</v>
      </c>
    </row>
    <row r="11936" spans="1:17" x14ac:dyDescent="0.2">
      <c r="A11936" t="s">
        <v>29674</v>
      </c>
      <c r="B11936" t="s">
        <v>88</v>
      </c>
      <c r="C11936" t="s">
        <v>133</v>
      </c>
      <c r="D11936" t="s">
        <v>17736</v>
      </c>
      <c r="E11936" t="s">
        <v>81</v>
      </c>
      <c r="F11936" t="s">
        <v>4929</v>
      </c>
      <c r="G11936">
        <v>0</v>
      </c>
      <c r="H11936">
        <v>17</v>
      </c>
      <c r="I11936">
        <v>1</v>
      </c>
      <c r="J11936">
        <v>14</v>
      </c>
      <c r="K11936">
        <v>2</v>
      </c>
      <c r="L11936">
        <v>0</v>
      </c>
      <c r="M11936">
        <v>0</v>
      </c>
      <c r="N11936">
        <v>0</v>
      </c>
      <c r="O11936">
        <v>0</v>
      </c>
      <c r="P11936">
        <v>0</v>
      </c>
      <c r="Q11936">
        <v>0</v>
      </c>
    </row>
    <row r="11937" spans="1:17" x14ac:dyDescent="0.2">
      <c r="A11937" t="s">
        <v>29675</v>
      </c>
      <c r="B11937" t="s">
        <v>88</v>
      </c>
      <c r="C11937" t="s">
        <v>133</v>
      </c>
      <c r="D11937" t="s">
        <v>17736</v>
      </c>
      <c r="E11937" t="s">
        <v>81</v>
      </c>
      <c r="F11937" t="s">
        <v>4931</v>
      </c>
      <c r="G11937">
        <v>0</v>
      </c>
      <c r="H11937">
        <v>17</v>
      </c>
      <c r="I11937">
        <v>1</v>
      </c>
      <c r="J11937">
        <v>14</v>
      </c>
      <c r="K11937">
        <v>2</v>
      </c>
      <c r="L11937">
        <v>0</v>
      </c>
      <c r="M11937">
        <v>0</v>
      </c>
      <c r="N11937">
        <v>0</v>
      </c>
      <c r="O11937">
        <v>0</v>
      </c>
      <c r="P11937">
        <v>0</v>
      </c>
      <c r="Q11937">
        <v>0</v>
      </c>
    </row>
    <row r="11938" spans="1:17" x14ac:dyDescent="0.2">
      <c r="A11938" t="s">
        <v>29676</v>
      </c>
      <c r="B11938" t="s">
        <v>88</v>
      </c>
      <c r="C11938" t="s">
        <v>133</v>
      </c>
      <c r="D11938" t="s">
        <v>17736</v>
      </c>
      <c r="E11938" t="s">
        <v>81</v>
      </c>
      <c r="F11938" t="s">
        <v>4933</v>
      </c>
      <c r="G11938">
        <v>0</v>
      </c>
      <c r="H11938">
        <v>0</v>
      </c>
      <c r="I11938">
        <v>0</v>
      </c>
      <c r="J11938">
        <v>0</v>
      </c>
      <c r="K11938">
        <v>0</v>
      </c>
      <c r="L11938">
        <v>0</v>
      </c>
      <c r="M11938">
        <v>17</v>
      </c>
      <c r="N11938">
        <v>0</v>
      </c>
      <c r="O11938">
        <v>0</v>
      </c>
      <c r="P11938">
        <v>0</v>
      </c>
      <c r="Q11938">
        <v>0</v>
      </c>
    </row>
    <row r="11939" spans="1:17" x14ac:dyDescent="0.2">
      <c r="A11939" t="s">
        <v>29677</v>
      </c>
      <c r="B11939" t="s">
        <v>88</v>
      </c>
      <c r="C11939" t="s">
        <v>133</v>
      </c>
      <c r="D11939" t="s">
        <v>17736</v>
      </c>
      <c r="E11939" t="s">
        <v>81</v>
      </c>
      <c r="F11939" t="s">
        <v>4935</v>
      </c>
      <c r="G11939">
        <v>0</v>
      </c>
      <c r="H11939">
        <v>17</v>
      </c>
      <c r="I11939">
        <v>1</v>
      </c>
      <c r="J11939">
        <v>14</v>
      </c>
      <c r="K11939">
        <v>2</v>
      </c>
      <c r="L11939">
        <v>0</v>
      </c>
      <c r="M11939">
        <v>0</v>
      </c>
      <c r="N11939">
        <v>0</v>
      </c>
      <c r="O11939">
        <v>0</v>
      </c>
      <c r="P11939">
        <v>0</v>
      </c>
      <c r="Q11939">
        <v>0</v>
      </c>
    </row>
    <row r="11940" spans="1:17" x14ac:dyDescent="0.2">
      <c r="A11940" t="s">
        <v>29678</v>
      </c>
      <c r="B11940" t="s">
        <v>88</v>
      </c>
      <c r="C11940" t="s">
        <v>133</v>
      </c>
      <c r="D11940" t="s">
        <v>17736</v>
      </c>
      <c r="E11940" t="s">
        <v>81</v>
      </c>
      <c r="F11940" t="s">
        <v>4937</v>
      </c>
      <c r="G11940">
        <v>0</v>
      </c>
      <c r="H11940">
        <v>17</v>
      </c>
      <c r="I11940">
        <v>1</v>
      </c>
      <c r="J11940">
        <v>14</v>
      </c>
      <c r="K11940">
        <v>2</v>
      </c>
      <c r="L11940">
        <v>0</v>
      </c>
      <c r="M11940">
        <v>0</v>
      </c>
      <c r="N11940">
        <v>0</v>
      </c>
      <c r="O11940">
        <v>0</v>
      </c>
      <c r="P11940">
        <v>0</v>
      </c>
      <c r="Q11940">
        <v>0</v>
      </c>
    </row>
    <row r="11941" spans="1:17" x14ac:dyDescent="0.2">
      <c r="A11941" t="s">
        <v>29679</v>
      </c>
      <c r="B11941" t="s">
        <v>88</v>
      </c>
      <c r="C11941" t="s">
        <v>133</v>
      </c>
      <c r="D11941" t="s">
        <v>17736</v>
      </c>
      <c r="E11941" t="s">
        <v>81</v>
      </c>
      <c r="F11941" t="s">
        <v>4939</v>
      </c>
      <c r="G11941">
        <v>0</v>
      </c>
      <c r="H11941">
        <v>0</v>
      </c>
      <c r="I11941">
        <v>0</v>
      </c>
      <c r="J11941">
        <v>0</v>
      </c>
      <c r="K11941">
        <v>0</v>
      </c>
      <c r="L11941">
        <v>0</v>
      </c>
      <c r="M11941">
        <v>17</v>
      </c>
      <c r="N11941">
        <v>0</v>
      </c>
      <c r="O11941">
        <v>0</v>
      </c>
      <c r="P11941">
        <v>0</v>
      </c>
      <c r="Q11941">
        <v>0</v>
      </c>
    </row>
    <row r="11942" spans="1:17" x14ac:dyDescent="0.2">
      <c r="A11942" t="s">
        <v>29680</v>
      </c>
      <c r="B11942" t="s">
        <v>88</v>
      </c>
      <c r="C11942" t="s">
        <v>133</v>
      </c>
      <c r="D11942" t="s">
        <v>17736</v>
      </c>
      <c r="E11942" t="s">
        <v>81</v>
      </c>
      <c r="F11942" t="s">
        <v>4941</v>
      </c>
      <c r="G11942">
        <v>0</v>
      </c>
      <c r="H11942">
        <v>17</v>
      </c>
      <c r="I11942">
        <v>1</v>
      </c>
      <c r="J11942">
        <v>14</v>
      </c>
      <c r="K11942">
        <v>2</v>
      </c>
      <c r="L11942">
        <v>0</v>
      </c>
      <c r="M11942">
        <v>0</v>
      </c>
      <c r="N11942">
        <v>0</v>
      </c>
      <c r="O11942">
        <v>0</v>
      </c>
      <c r="P11942">
        <v>0</v>
      </c>
      <c r="Q11942">
        <v>0</v>
      </c>
    </row>
    <row r="11943" spans="1:17" x14ac:dyDescent="0.2">
      <c r="A11943" t="s">
        <v>29681</v>
      </c>
      <c r="B11943" t="s">
        <v>88</v>
      </c>
      <c r="C11943" t="s">
        <v>133</v>
      </c>
      <c r="D11943" t="s">
        <v>17736</v>
      </c>
      <c r="E11943" t="s">
        <v>81</v>
      </c>
      <c r="F11943" t="s">
        <v>4943</v>
      </c>
      <c r="G11943">
        <v>0</v>
      </c>
      <c r="H11943">
        <v>0</v>
      </c>
      <c r="I11943">
        <v>0</v>
      </c>
      <c r="J11943">
        <v>0</v>
      </c>
      <c r="K11943">
        <v>0</v>
      </c>
      <c r="L11943">
        <v>0</v>
      </c>
      <c r="M11943">
        <v>17</v>
      </c>
      <c r="N11943">
        <v>0</v>
      </c>
      <c r="O11943">
        <v>0</v>
      </c>
      <c r="P11943">
        <v>0</v>
      </c>
      <c r="Q11943">
        <v>0</v>
      </c>
    </row>
    <row r="11944" spans="1:17" x14ac:dyDescent="0.2">
      <c r="A11944" t="s">
        <v>29682</v>
      </c>
      <c r="B11944" t="s">
        <v>88</v>
      </c>
      <c r="C11944" t="s">
        <v>133</v>
      </c>
      <c r="D11944" t="s">
        <v>17736</v>
      </c>
      <c r="E11944" t="s">
        <v>81</v>
      </c>
      <c r="F11944" t="s">
        <v>4925</v>
      </c>
      <c r="G11944">
        <v>0</v>
      </c>
      <c r="H11944">
        <v>0</v>
      </c>
      <c r="I11944">
        <v>0</v>
      </c>
      <c r="J11944">
        <v>0</v>
      </c>
      <c r="K11944">
        <v>0</v>
      </c>
      <c r="L11944">
        <v>0</v>
      </c>
      <c r="M11944">
        <v>0</v>
      </c>
      <c r="N11944">
        <v>17</v>
      </c>
      <c r="O11944">
        <v>17</v>
      </c>
      <c r="P11944">
        <v>0</v>
      </c>
      <c r="Q11944">
        <v>0</v>
      </c>
    </row>
    <row r="11945" spans="1:17" x14ac:dyDescent="0.2">
      <c r="A11945" t="s">
        <v>29683</v>
      </c>
      <c r="B11945" t="s">
        <v>88</v>
      </c>
      <c r="C11945" t="s">
        <v>133</v>
      </c>
      <c r="D11945" t="s">
        <v>17736</v>
      </c>
      <c r="E11945" t="s">
        <v>81</v>
      </c>
      <c r="F11945" t="s">
        <v>4927</v>
      </c>
      <c r="G11945">
        <v>0</v>
      </c>
      <c r="H11945">
        <v>0</v>
      </c>
      <c r="I11945">
        <v>0</v>
      </c>
      <c r="J11945">
        <v>0</v>
      </c>
      <c r="K11945">
        <v>0</v>
      </c>
      <c r="L11945">
        <v>0</v>
      </c>
      <c r="M11945">
        <v>0</v>
      </c>
      <c r="N11945">
        <v>14</v>
      </c>
      <c r="O11945">
        <v>14</v>
      </c>
      <c r="P11945">
        <v>0</v>
      </c>
      <c r="Q11945">
        <v>0</v>
      </c>
    </row>
    <row r="11946" spans="1:17" x14ac:dyDescent="0.2">
      <c r="A11946" t="s">
        <v>29684</v>
      </c>
      <c r="B11946" t="s">
        <v>88</v>
      </c>
      <c r="C11946" t="s">
        <v>133</v>
      </c>
      <c r="D11946" t="s">
        <v>17736</v>
      </c>
      <c r="E11946" t="s">
        <v>81</v>
      </c>
      <c r="F11946" t="s">
        <v>17734</v>
      </c>
      <c r="G11946">
        <v>17</v>
      </c>
      <c r="H11946">
        <v>0</v>
      </c>
      <c r="I11946">
        <v>0</v>
      </c>
      <c r="J11946">
        <v>0</v>
      </c>
      <c r="K11946">
        <v>0</v>
      </c>
      <c r="L11946">
        <v>0</v>
      </c>
      <c r="M11946">
        <v>0</v>
      </c>
      <c r="N11946">
        <v>0</v>
      </c>
      <c r="O11946">
        <v>0</v>
      </c>
      <c r="P11946">
        <v>0</v>
      </c>
      <c r="Q11946">
        <v>0</v>
      </c>
    </row>
    <row r="11947" spans="1:17" x14ac:dyDescent="0.2">
      <c r="A11947" t="s">
        <v>29685</v>
      </c>
      <c r="B11947" t="s">
        <v>88</v>
      </c>
      <c r="C11947" t="s">
        <v>133</v>
      </c>
      <c r="D11947" t="s">
        <v>17748</v>
      </c>
      <c r="E11947" t="s">
        <v>83</v>
      </c>
      <c r="F11947" t="s">
        <v>17749</v>
      </c>
      <c r="G11947">
        <v>0</v>
      </c>
      <c r="H11947">
        <v>0</v>
      </c>
      <c r="I11947">
        <v>0</v>
      </c>
      <c r="J11947">
        <v>0</v>
      </c>
      <c r="K11947">
        <v>0</v>
      </c>
      <c r="L11947">
        <v>0</v>
      </c>
      <c r="M11947">
        <v>0</v>
      </c>
      <c r="N11947">
        <v>1</v>
      </c>
      <c r="O11947">
        <v>1</v>
      </c>
      <c r="P11947">
        <v>0</v>
      </c>
      <c r="Q11947">
        <v>0</v>
      </c>
    </row>
    <row r="11948" spans="1:17" x14ac:dyDescent="0.2">
      <c r="A11948" t="s">
        <v>29686</v>
      </c>
      <c r="B11948" t="s">
        <v>88</v>
      </c>
      <c r="C11948" t="s">
        <v>133</v>
      </c>
      <c r="D11948" t="s">
        <v>17748</v>
      </c>
      <c r="E11948" t="s">
        <v>83</v>
      </c>
      <c r="F11948" t="s">
        <v>17734</v>
      </c>
      <c r="G11948">
        <v>1</v>
      </c>
      <c r="H11948">
        <v>0</v>
      </c>
      <c r="I11948">
        <v>0</v>
      </c>
      <c r="J11948">
        <v>0</v>
      </c>
      <c r="K11948">
        <v>0</v>
      </c>
      <c r="L11948">
        <v>0</v>
      </c>
      <c r="M11948">
        <v>0</v>
      </c>
      <c r="N11948">
        <v>0</v>
      </c>
      <c r="O11948">
        <v>0</v>
      </c>
      <c r="P11948">
        <v>0</v>
      </c>
      <c r="Q11948">
        <v>0</v>
      </c>
    </row>
    <row r="11949" spans="1:17" x14ac:dyDescent="0.2">
      <c r="A11949" t="s">
        <v>29687</v>
      </c>
      <c r="B11949" t="s">
        <v>88</v>
      </c>
      <c r="C11949" t="s">
        <v>133</v>
      </c>
      <c r="D11949" t="s">
        <v>17748</v>
      </c>
      <c r="E11949" t="s">
        <v>81</v>
      </c>
      <c r="F11949" t="s">
        <v>17749</v>
      </c>
      <c r="G11949">
        <v>0</v>
      </c>
      <c r="H11949">
        <v>0</v>
      </c>
      <c r="I11949">
        <v>0</v>
      </c>
      <c r="J11949">
        <v>0</v>
      </c>
      <c r="K11949">
        <v>0</v>
      </c>
      <c r="L11949">
        <v>0</v>
      </c>
      <c r="M11949">
        <v>0</v>
      </c>
      <c r="N11949">
        <v>2</v>
      </c>
      <c r="O11949">
        <v>2</v>
      </c>
      <c r="P11949">
        <v>0</v>
      </c>
      <c r="Q11949">
        <v>0</v>
      </c>
    </row>
    <row r="11950" spans="1:17" x14ac:dyDescent="0.2">
      <c r="A11950" t="s">
        <v>29688</v>
      </c>
      <c r="B11950" t="s">
        <v>88</v>
      </c>
      <c r="C11950" t="s">
        <v>133</v>
      </c>
      <c r="D11950" t="s">
        <v>17748</v>
      </c>
      <c r="E11950" t="s">
        <v>81</v>
      </c>
      <c r="F11950" t="s">
        <v>17734</v>
      </c>
      <c r="G11950">
        <v>2</v>
      </c>
      <c r="H11950">
        <v>0</v>
      </c>
      <c r="I11950">
        <v>0</v>
      </c>
      <c r="J11950">
        <v>0</v>
      </c>
      <c r="K11950">
        <v>0</v>
      </c>
      <c r="L11950">
        <v>0</v>
      </c>
      <c r="M11950">
        <v>0</v>
      </c>
      <c r="N11950">
        <v>0</v>
      </c>
      <c r="O11950">
        <v>0</v>
      </c>
      <c r="P11950">
        <v>0</v>
      </c>
      <c r="Q11950">
        <v>0</v>
      </c>
    </row>
    <row r="11951" spans="1:17" x14ac:dyDescent="0.2">
      <c r="A11951" t="s">
        <v>29689</v>
      </c>
      <c r="B11951" t="s">
        <v>88</v>
      </c>
      <c r="C11951" t="s">
        <v>134</v>
      </c>
      <c r="D11951" t="s">
        <v>17768</v>
      </c>
      <c r="E11951" t="s">
        <v>83</v>
      </c>
      <c r="F11951" t="s">
        <v>17734</v>
      </c>
      <c r="G11951">
        <v>1</v>
      </c>
      <c r="H11951">
        <v>0</v>
      </c>
      <c r="I11951">
        <v>0</v>
      </c>
      <c r="J11951">
        <v>0</v>
      </c>
      <c r="K11951">
        <v>0</v>
      </c>
      <c r="L11951">
        <v>0</v>
      </c>
      <c r="M11951">
        <v>0</v>
      </c>
      <c r="N11951">
        <v>0</v>
      </c>
      <c r="O11951">
        <v>0</v>
      </c>
      <c r="P11951">
        <v>0</v>
      </c>
      <c r="Q11951">
        <v>0</v>
      </c>
    </row>
    <row r="11952" spans="1:17" x14ac:dyDescent="0.2">
      <c r="A11952" t="s">
        <v>29690</v>
      </c>
      <c r="B11952" t="s">
        <v>88</v>
      </c>
      <c r="C11952" t="s">
        <v>134</v>
      </c>
      <c r="D11952" t="s">
        <v>17736</v>
      </c>
      <c r="E11952" t="s">
        <v>83</v>
      </c>
      <c r="F11952" t="s">
        <v>4929</v>
      </c>
      <c r="G11952">
        <v>0</v>
      </c>
      <c r="H11952">
        <v>14</v>
      </c>
      <c r="I11952">
        <v>3</v>
      </c>
      <c r="J11952">
        <v>10</v>
      </c>
      <c r="K11952">
        <v>1</v>
      </c>
      <c r="L11952">
        <v>0</v>
      </c>
      <c r="M11952">
        <v>0</v>
      </c>
      <c r="N11952">
        <v>0</v>
      </c>
      <c r="O11952">
        <v>0</v>
      </c>
      <c r="P11952">
        <v>0</v>
      </c>
      <c r="Q11952">
        <v>0</v>
      </c>
    </row>
    <row r="11953" spans="1:17" x14ac:dyDescent="0.2">
      <c r="A11953" t="s">
        <v>29691</v>
      </c>
      <c r="B11953" t="s">
        <v>88</v>
      </c>
      <c r="C11953" t="s">
        <v>134</v>
      </c>
      <c r="D11953" t="s">
        <v>17736</v>
      </c>
      <c r="E11953" t="s">
        <v>83</v>
      </c>
      <c r="F11953" t="s">
        <v>4931</v>
      </c>
      <c r="G11953">
        <v>0</v>
      </c>
      <c r="H11953">
        <v>14</v>
      </c>
      <c r="I11953">
        <v>3</v>
      </c>
      <c r="J11953">
        <v>10</v>
      </c>
      <c r="K11953">
        <v>1</v>
      </c>
      <c r="L11953">
        <v>0</v>
      </c>
      <c r="M11953">
        <v>0</v>
      </c>
      <c r="N11953">
        <v>0</v>
      </c>
      <c r="O11953">
        <v>0</v>
      </c>
      <c r="P11953">
        <v>0</v>
      </c>
      <c r="Q11953">
        <v>0</v>
      </c>
    </row>
    <row r="11954" spans="1:17" x14ac:dyDescent="0.2">
      <c r="A11954" t="s">
        <v>29692</v>
      </c>
      <c r="B11954" t="s">
        <v>88</v>
      </c>
      <c r="C11954" t="s">
        <v>134</v>
      </c>
      <c r="D11954" t="s">
        <v>17736</v>
      </c>
      <c r="E11954" t="s">
        <v>83</v>
      </c>
      <c r="F11954" t="s">
        <v>4933</v>
      </c>
      <c r="G11954">
        <v>0</v>
      </c>
      <c r="H11954">
        <v>0</v>
      </c>
      <c r="I11954">
        <v>0</v>
      </c>
      <c r="J11954">
        <v>0</v>
      </c>
      <c r="K11954">
        <v>0</v>
      </c>
      <c r="L11954">
        <v>0</v>
      </c>
      <c r="M11954">
        <v>14</v>
      </c>
      <c r="N11954">
        <v>0</v>
      </c>
      <c r="O11954">
        <v>0</v>
      </c>
      <c r="P11954">
        <v>0</v>
      </c>
      <c r="Q11954">
        <v>0</v>
      </c>
    </row>
    <row r="11955" spans="1:17" x14ac:dyDescent="0.2">
      <c r="A11955" t="s">
        <v>29693</v>
      </c>
      <c r="B11955" t="s">
        <v>88</v>
      </c>
      <c r="C11955" t="s">
        <v>134</v>
      </c>
      <c r="D11955" t="s">
        <v>17736</v>
      </c>
      <c r="E11955" t="s">
        <v>83</v>
      </c>
      <c r="F11955" t="s">
        <v>4935</v>
      </c>
      <c r="G11955">
        <v>0</v>
      </c>
      <c r="H11955">
        <v>14</v>
      </c>
      <c r="I11955">
        <v>3</v>
      </c>
      <c r="J11955">
        <v>10</v>
      </c>
      <c r="K11955">
        <v>1</v>
      </c>
      <c r="L11955">
        <v>0</v>
      </c>
      <c r="M11955">
        <v>0</v>
      </c>
      <c r="N11955">
        <v>0</v>
      </c>
      <c r="O11955">
        <v>0</v>
      </c>
      <c r="P11955">
        <v>0</v>
      </c>
      <c r="Q11955">
        <v>0</v>
      </c>
    </row>
    <row r="11956" spans="1:17" x14ac:dyDescent="0.2">
      <c r="A11956" t="s">
        <v>29694</v>
      </c>
      <c r="B11956" t="s">
        <v>88</v>
      </c>
      <c r="C11956" t="s">
        <v>134</v>
      </c>
      <c r="D11956" t="s">
        <v>17736</v>
      </c>
      <c r="E11956" t="s">
        <v>83</v>
      </c>
      <c r="F11956" t="s">
        <v>4937</v>
      </c>
      <c r="G11956">
        <v>0</v>
      </c>
      <c r="H11956">
        <v>14</v>
      </c>
      <c r="I11956">
        <v>3</v>
      </c>
      <c r="J11956">
        <v>10</v>
      </c>
      <c r="K11956">
        <v>1</v>
      </c>
      <c r="L11956">
        <v>0</v>
      </c>
      <c r="M11956">
        <v>0</v>
      </c>
      <c r="N11956">
        <v>0</v>
      </c>
      <c r="O11956">
        <v>0</v>
      </c>
      <c r="P11956">
        <v>0</v>
      </c>
      <c r="Q11956">
        <v>0</v>
      </c>
    </row>
    <row r="11957" spans="1:17" x14ac:dyDescent="0.2">
      <c r="A11957" t="s">
        <v>29695</v>
      </c>
      <c r="B11957" t="s">
        <v>88</v>
      </c>
      <c r="C11957" t="s">
        <v>134</v>
      </c>
      <c r="D11957" t="s">
        <v>17736</v>
      </c>
      <c r="E11957" t="s">
        <v>83</v>
      </c>
      <c r="F11957" t="s">
        <v>4939</v>
      </c>
      <c r="G11957">
        <v>0</v>
      </c>
      <c r="H11957">
        <v>0</v>
      </c>
      <c r="I11957">
        <v>0</v>
      </c>
      <c r="J11957">
        <v>0</v>
      </c>
      <c r="K11957">
        <v>0</v>
      </c>
      <c r="L11957">
        <v>0</v>
      </c>
      <c r="M11957">
        <v>14</v>
      </c>
      <c r="N11957">
        <v>0</v>
      </c>
      <c r="O11957">
        <v>0</v>
      </c>
      <c r="P11957">
        <v>0</v>
      </c>
      <c r="Q11957">
        <v>0</v>
      </c>
    </row>
    <row r="11958" spans="1:17" x14ac:dyDescent="0.2">
      <c r="A11958" t="s">
        <v>29696</v>
      </c>
      <c r="B11958" t="s">
        <v>88</v>
      </c>
      <c r="C11958" t="s">
        <v>134</v>
      </c>
      <c r="D11958" t="s">
        <v>17736</v>
      </c>
      <c r="E11958" t="s">
        <v>83</v>
      </c>
      <c r="F11958" t="s">
        <v>4941</v>
      </c>
      <c r="G11958">
        <v>0</v>
      </c>
      <c r="H11958">
        <v>14</v>
      </c>
      <c r="I11958">
        <v>3</v>
      </c>
      <c r="J11958">
        <v>10</v>
      </c>
      <c r="K11958">
        <v>1</v>
      </c>
      <c r="L11958">
        <v>0</v>
      </c>
      <c r="M11958">
        <v>0</v>
      </c>
      <c r="N11958">
        <v>0</v>
      </c>
      <c r="O11958">
        <v>0</v>
      </c>
      <c r="P11958">
        <v>0</v>
      </c>
      <c r="Q11958">
        <v>0</v>
      </c>
    </row>
    <row r="11959" spans="1:17" x14ac:dyDescent="0.2">
      <c r="A11959" t="s">
        <v>29697</v>
      </c>
      <c r="B11959" t="s">
        <v>88</v>
      </c>
      <c r="C11959" t="s">
        <v>134</v>
      </c>
      <c r="D11959" t="s">
        <v>17736</v>
      </c>
      <c r="E11959" t="s">
        <v>83</v>
      </c>
      <c r="F11959" t="s">
        <v>4943</v>
      </c>
      <c r="G11959">
        <v>0</v>
      </c>
      <c r="H11959">
        <v>0</v>
      </c>
      <c r="I11959">
        <v>0</v>
      </c>
      <c r="J11959">
        <v>0</v>
      </c>
      <c r="K11959">
        <v>0</v>
      </c>
      <c r="L11959">
        <v>0</v>
      </c>
      <c r="M11959">
        <v>14</v>
      </c>
      <c r="N11959">
        <v>0</v>
      </c>
      <c r="O11959">
        <v>0</v>
      </c>
      <c r="P11959">
        <v>0</v>
      </c>
      <c r="Q11959">
        <v>0</v>
      </c>
    </row>
    <row r="11960" spans="1:17" x14ac:dyDescent="0.2">
      <c r="A11960" t="s">
        <v>29698</v>
      </c>
      <c r="B11960" t="s">
        <v>88</v>
      </c>
      <c r="C11960" t="s">
        <v>198</v>
      </c>
      <c r="D11960" t="s">
        <v>17736</v>
      </c>
      <c r="E11960" t="s">
        <v>83</v>
      </c>
      <c r="F11960" t="s">
        <v>17734</v>
      </c>
      <c r="G11960">
        <v>10</v>
      </c>
      <c r="H11960">
        <v>0</v>
      </c>
      <c r="I11960">
        <v>0</v>
      </c>
      <c r="J11960">
        <v>0</v>
      </c>
      <c r="K11960">
        <v>0</v>
      </c>
      <c r="L11960">
        <v>0</v>
      </c>
      <c r="M11960">
        <v>0</v>
      </c>
      <c r="N11960">
        <v>0</v>
      </c>
      <c r="O11960">
        <v>0</v>
      </c>
      <c r="P11960">
        <v>0</v>
      </c>
      <c r="Q11960">
        <v>0</v>
      </c>
    </row>
    <row r="11961" spans="1:17" x14ac:dyDescent="0.2">
      <c r="A11961" t="s">
        <v>29699</v>
      </c>
      <c r="B11961" t="s">
        <v>88</v>
      </c>
      <c r="C11961" t="s">
        <v>198</v>
      </c>
      <c r="D11961" t="s">
        <v>17736</v>
      </c>
      <c r="E11961" t="s">
        <v>81</v>
      </c>
      <c r="F11961" t="s">
        <v>4929</v>
      </c>
      <c r="G11961">
        <v>0</v>
      </c>
      <c r="H11961">
        <v>4</v>
      </c>
      <c r="I11961">
        <v>0</v>
      </c>
      <c r="J11961">
        <v>4</v>
      </c>
      <c r="K11961">
        <v>0</v>
      </c>
      <c r="L11961">
        <v>0</v>
      </c>
      <c r="M11961">
        <v>0</v>
      </c>
      <c r="N11961">
        <v>0</v>
      </c>
      <c r="O11961">
        <v>0</v>
      </c>
      <c r="P11961">
        <v>0</v>
      </c>
      <c r="Q11961">
        <v>0</v>
      </c>
    </row>
    <row r="11962" spans="1:17" x14ac:dyDescent="0.2">
      <c r="A11962" t="s">
        <v>29700</v>
      </c>
      <c r="B11962" t="s">
        <v>88</v>
      </c>
      <c r="C11962" t="s">
        <v>198</v>
      </c>
      <c r="D11962" t="s">
        <v>17736</v>
      </c>
      <c r="E11962" t="s">
        <v>81</v>
      </c>
      <c r="F11962" t="s">
        <v>4931</v>
      </c>
      <c r="G11962">
        <v>0</v>
      </c>
      <c r="H11962">
        <v>4</v>
      </c>
      <c r="I11962">
        <v>0</v>
      </c>
      <c r="J11962">
        <v>4</v>
      </c>
      <c r="K11962">
        <v>0</v>
      </c>
      <c r="L11962">
        <v>0</v>
      </c>
      <c r="M11962">
        <v>0</v>
      </c>
      <c r="N11962">
        <v>0</v>
      </c>
      <c r="O11962">
        <v>0</v>
      </c>
      <c r="P11962">
        <v>0</v>
      </c>
      <c r="Q11962">
        <v>0</v>
      </c>
    </row>
    <row r="11963" spans="1:17" x14ac:dyDescent="0.2">
      <c r="A11963" t="s">
        <v>29701</v>
      </c>
      <c r="B11963" t="s">
        <v>88</v>
      </c>
      <c r="C11963" t="s">
        <v>198</v>
      </c>
      <c r="D11963" t="s">
        <v>17736</v>
      </c>
      <c r="E11963" t="s">
        <v>81</v>
      </c>
      <c r="F11963" t="s">
        <v>4933</v>
      </c>
      <c r="G11963">
        <v>0</v>
      </c>
      <c r="H11963">
        <v>0</v>
      </c>
      <c r="I11963">
        <v>0</v>
      </c>
      <c r="J11963">
        <v>0</v>
      </c>
      <c r="K11963">
        <v>0</v>
      </c>
      <c r="L11963">
        <v>0</v>
      </c>
      <c r="M11963">
        <v>4</v>
      </c>
      <c r="N11963">
        <v>0</v>
      </c>
      <c r="O11963">
        <v>0</v>
      </c>
      <c r="P11963">
        <v>0</v>
      </c>
      <c r="Q11963">
        <v>0</v>
      </c>
    </row>
    <row r="11964" spans="1:17" x14ac:dyDescent="0.2">
      <c r="A11964" t="s">
        <v>29702</v>
      </c>
      <c r="B11964" t="s">
        <v>88</v>
      </c>
      <c r="C11964" t="s">
        <v>198</v>
      </c>
      <c r="D11964" t="s">
        <v>17736</v>
      </c>
      <c r="E11964" t="s">
        <v>81</v>
      </c>
      <c r="F11964" t="s">
        <v>4935</v>
      </c>
      <c r="G11964">
        <v>0</v>
      </c>
      <c r="H11964">
        <v>4</v>
      </c>
      <c r="I11964">
        <v>0</v>
      </c>
      <c r="J11964">
        <v>4</v>
      </c>
      <c r="K11964">
        <v>0</v>
      </c>
      <c r="L11964">
        <v>0</v>
      </c>
      <c r="M11964">
        <v>0</v>
      </c>
      <c r="N11964">
        <v>0</v>
      </c>
      <c r="O11964">
        <v>0</v>
      </c>
      <c r="P11964">
        <v>0</v>
      </c>
      <c r="Q11964">
        <v>0</v>
      </c>
    </row>
    <row r="11965" spans="1:17" x14ac:dyDescent="0.2">
      <c r="A11965" t="s">
        <v>29703</v>
      </c>
      <c r="B11965" t="s">
        <v>88</v>
      </c>
      <c r="C11965" t="s">
        <v>198</v>
      </c>
      <c r="D11965" t="s">
        <v>17736</v>
      </c>
      <c r="E11965" t="s">
        <v>81</v>
      </c>
      <c r="F11965" t="s">
        <v>4937</v>
      </c>
      <c r="G11965">
        <v>0</v>
      </c>
      <c r="H11965">
        <v>4</v>
      </c>
      <c r="I11965">
        <v>0</v>
      </c>
      <c r="J11965">
        <v>4</v>
      </c>
      <c r="K11965">
        <v>0</v>
      </c>
      <c r="L11965">
        <v>0</v>
      </c>
      <c r="M11965">
        <v>0</v>
      </c>
      <c r="N11965">
        <v>0</v>
      </c>
      <c r="O11965">
        <v>0</v>
      </c>
      <c r="P11965">
        <v>0</v>
      </c>
      <c r="Q11965">
        <v>0</v>
      </c>
    </row>
    <row r="11966" spans="1:17" x14ac:dyDescent="0.2">
      <c r="A11966" t="s">
        <v>29704</v>
      </c>
      <c r="B11966" t="s">
        <v>88</v>
      </c>
      <c r="C11966" t="s">
        <v>198</v>
      </c>
      <c r="D11966" t="s">
        <v>17736</v>
      </c>
      <c r="E11966" t="s">
        <v>81</v>
      </c>
      <c r="F11966" t="s">
        <v>4939</v>
      </c>
      <c r="G11966">
        <v>0</v>
      </c>
      <c r="H11966">
        <v>0</v>
      </c>
      <c r="I11966">
        <v>0</v>
      </c>
      <c r="J11966">
        <v>0</v>
      </c>
      <c r="K11966">
        <v>0</v>
      </c>
      <c r="L11966">
        <v>0</v>
      </c>
      <c r="M11966">
        <v>4</v>
      </c>
      <c r="N11966">
        <v>0</v>
      </c>
      <c r="O11966">
        <v>0</v>
      </c>
      <c r="P11966">
        <v>0</v>
      </c>
      <c r="Q11966">
        <v>0</v>
      </c>
    </row>
    <row r="11967" spans="1:17" x14ac:dyDescent="0.2">
      <c r="A11967" t="s">
        <v>29705</v>
      </c>
      <c r="B11967" t="s">
        <v>88</v>
      </c>
      <c r="C11967" t="s">
        <v>198</v>
      </c>
      <c r="D11967" t="s">
        <v>17736</v>
      </c>
      <c r="E11967" t="s">
        <v>81</v>
      </c>
      <c r="F11967" t="s">
        <v>4941</v>
      </c>
      <c r="G11967">
        <v>0</v>
      </c>
      <c r="H11967">
        <v>4</v>
      </c>
      <c r="I11967">
        <v>0</v>
      </c>
      <c r="J11967">
        <v>4</v>
      </c>
      <c r="K11967">
        <v>0</v>
      </c>
      <c r="L11967">
        <v>0</v>
      </c>
      <c r="M11967">
        <v>0</v>
      </c>
      <c r="N11967">
        <v>0</v>
      </c>
      <c r="O11967">
        <v>0</v>
      </c>
      <c r="P11967">
        <v>0</v>
      </c>
      <c r="Q11967">
        <v>0</v>
      </c>
    </row>
    <row r="11968" spans="1:17" x14ac:dyDescent="0.2">
      <c r="A11968" t="s">
        <v>29706</v>
      </c>
      <c r="B11968" t="s">
        <v>88</v>
      </c>
      <c r="C11968" t="s">
        <v>198</v>
      </c>
      <c r="D11968" t="s">
        <v>17736</v>
      </c>
      <c r="E11968" t="s">
        <v>81</v>
      </c>
      <c r="F11968" t="s">
        <v>4943</v>
      </c>
      <c r="G11968">
        <v>0</v>
      </c>
      <c r="H11968">
        <v>0</v>
      </c>
      <c r="I11968">
        <v>0</v>
      </c>
      <c r="J11968">
        <v>0</v>
      </c>
      <c r="K11968">
        <v>0</v>
      </c>
      <c r="L11968">
        <v>0</v>
      </c>
      <c r="M11968">
        <v>4</v>
      </c>
      <c r="N11968">
        <v>0</v>
      </c>
      <c r="O11968">
        <v>0</v>
      </c>
      <c r="P11968">
        <v>0</v>
      </c>
      <c r="Q11968">
        <v>0</v>
      </c>
    </row>
    <row r="11969" spans="1:17" x14ac:dyDescent="0.2">
      <c r="A11969" t="s">
        <v>29707</v>
      </c>
      <c r="B11969" t="s">
        <v>88</v>
      </c>
      <c r="C11969" t="s">
        <v>198</v>
      </c>
      <c r="D11969" t="s">
        <v>17736</v>
      </c>
      <c r="E11969" t="s">
        <v>81</v>
      </c>
      <c r="F11969" t="s">
        <v>4925</v>
      </c>
      <c r="G11969">
        <v>0</v>
      </c>
      <c r="H11969">
        <v>0</v>
      </c>
      <c r="I11969">
        <v>0</v>
      </c>
      <c r="J11969">
        <v>0</v>
      </c>
      <c r="K11969">
        <v>0</v>
      </c>
      <c r="L11969">
        <v>0</v>
      </c>
      <c r="M11969">
        <v>0</v>
      </c>
      <c r="N11969">
        <v>4</v>
      </c>
      <c r="O11969">
        <v>4</v>
      </c>
      <c r="P11969">
        <v>0</v>
      </c>
      <c r="Q11969">
        <v>0</v>
      </c>
    </row>
    <row r="11970" spans="1:17" x14ac:dyDescent="0.2">
      <c r="A11970" t="s">
        <v>29708</v>
      </c>
      <c r="B11970" t="s">
        <v>88</v>
      </c>
      <c r="C11970" t="s">
        <v>198</v>
      </c>
      <c r="D11970" t="s">
        <v>17736</v>
      </c>
      <c r="E11970" t="s">
        <v>81</v>
      </c>
      <c r="F11970" t="s">
        <v>4927</v>
      </c>
      <c r="G11970">
        <v>0</v>
      </c>
      <c r="H11970">
        <v>0</v>
      </c>
      <c r="I11970">
        <v>0</v>
      </c>
      <c r="J11970">
        <v>0</v>
      </c>
      <c r="K11970">
        <v>0</v>
      </c>
      <c r="L11970">
        <v>0</v>
      </c>
      <c r="M11970">
        <v>0</v>
      </c>
      <c r="N11970">
        <v>4</v>
      </c>
      <c r="O11970">
        <v>4</v>
      </c>
      <c r="P11970">
        <v>0</v>
      </c>
      <c r="Q11970">
        <v>0</v>
      </c>
    </row>
    <row r="11971" spans="1:17" x14ac:dyDescent="0.2">
      <c r="A11971" t="s">
        <v>29709</v>
      </c>
      <c r="B11971" t="s">
        <v>88</v>
      </c>
      <c r="C11971" t="s">
        <v>198</v>
      </c>
      <c r="D11971" t="s">
        <v>17736</v>
      </c>
      <c r="E11971" t="s">
        <v>81</v>
      </c>
      <c r="F11971" t="s">
        <v>17734</v>
      </c>
      <c r="G11971">
        <v>4</v>
      </c>
      <c r="H11971">
        <v>0</v>
      </c>
      <c r="I11971">
        <v>0</v>
      </c>
      <c r="J11971">
        <v>0</v>
      </c>
      <c r="K11971">
        <v>0</v>
      </c>
      <c r="L11971">
        <v>0</v>
      </c>
      <c r="M11971">
        <v>0</v>
      </c>
      <c r="N11971">
        <v>0</v>
      </c>
      <c r="O11971">
        <v>0</v>
      </c>
      <c r="P11971">
        <v>0</v>
      </c>
      <c r="Q11971">
        <v>0</v>
      </c>
    </row>
    <row r="11972" spans="1:17" x14ac:dyDescent="0.2">
      <c r="A11972" t="s">
        <v>29710</v>
      </c>
      <c r="B11972" t="s">
        <v>88</v>
      </c>
      <c r="C11972" t="s">
        <v>198</v>
      </c>
      <c r="D11972" t="s">
        <v>17748</v>
      </c>
      <c r="E11972" t="s">
        <v>83</v>
      </c>
      <c r="F11972" t="s">
        <v>17749</v>
      </c>
      <c r="G11972">
        <v>0</v>
      </c>
      <c r="H11972">
        <v>0</v>
      </c>
      <c r="I11972">
        <v>0</v>
      </c>
      <c r="J11972">
        <v>0</v>
      </c>
      <c r="K11972">
        <v>0</v>
      </c>
      <c r="L11972">
        <v>0</v>
      </c>
      <c r="M11972">
        <v>0</v>
      </c>
      <c r="N11972">
        <v>2</v>
      </c>
      <c r="O11972">
        <v>1</v>
      </c>
      <c r="P11972">
        <v>1</v>
      </c>
      <c r="Q11972">
        <v>0</v>
      </c>
    </row>
    <row r="11973" spans="1:17" x14ac:dyDescent="0.2">
      <c r="A11973" t="s">
        <v>29711</v>
      </c>
      <c r="B11973" t="s">
        <v>88</v>
      </c>
      <c r="C11973" t="s">
        <v>198</v>
      </c>
      <c r="D11973" t="s">
        <v>17748</v>
      </c>
      <c r="E11973" t="s">
        <v>83</v>
      </c>
      <c r="F11973" t="s">
        <v>17734</v>
      </c>
      <c r="G11973">
        <v>2</v>
      </c>
      <c r="H11973">
        <v>0</v>
      </c>
      <c r="I11973">
        <v>0</v>
      </c>
      <c r="J11973">
        <v>0</v>
      </c>
      <c r="K11973">
        <v>0</v>
      </c>
      <c r="L11973">
        <v>0</v>
      </c>
      <c r="M11973">
        <v>0</v>
      </c>
      <c r="N11973">
        <v>0</v>
      </c>
      <c r="O11973">
        <v>0</v>
      </c>
      <c r="P11973">
        <v>0</v>
      </c>
      <c r="Q11973">
        <v>0</v>
      </c>
    </row>
    <row r="11974" spans="1:17" x14ac:dyDescent="0.2">
      <c r="A11974" t="s">
        <v>29712</v>
      </c>
      <c r="B11974" t="s">
        <v>88</v>
      </c>
      <c r="C11974" t="s">
        <v>198</v>
      </c>
      <c r="D11974" t="s">
        <v>17748</v>
      </c>
      <c r="E11974" t="s">
        <v>81</v>
      </c>
      <c r="F11974" t="s">
        <v>17749</v>
      </c>
      <c r="G11974">
        <v>0</v>
      </c>
      <c r="H11974">
        <v>0</v>
      </c>
      <c r="I11974">
        <v>0</v>
      </c>
      <c r="J11974">
        <v>0</v>
      </c>
      <c r="K11974">
        <v>0</v>
      </c>
      <c r="L11974">
        <v>0</v>
      </c>
      <c r="M11974">
        <v>0</v>
      </c>
      <c r="N11974">
        <v>2</v>
      </c>
      <c r="O11974">
        <v>2</v>
      </c>
      <c r="P11974">
        <v>0</v>
      </c>
      <c r="Q11974">
        <v>0</v>
      </c>
    </row>
    <row r="11975" spans="1:17" x14ac:dyDescent="0.2">
      <c r="A11975" t="s">
        <v>29713</v>
      </c>
      <c r="B11975" t="s">
        <v>88</v>
      </c>
      <c r="C11975" t="s">
        <v>198</v>
      </c>
      <c r="D11975" t="s">
        <v>17748</v>
      </c>
      <c r="E11975" t="s">
        <v>81</v>
      </c>
      <c r="F11975" t="s">
        <v>17734</v>
      </c>
      <c r="G11975">
        <v>2</v>
      </c>
      <c r="H11975">
        <v>0</v>
      </c>
      <c r="I11975">
        <v>0</v>
      </c>
      <c r="J11975">
        <v>0</v>
      </c>
      <c r="K11975">
        <v>0</v>
      </c>
      <c r="L11975">
        <v>0</v>
      </c>
      <c r="M11975">
        <v>0</v>
      </c>
      <c r="N11975">
        <v>0</v>
      </c>
      <c r="O11975">
        <v>0</v>
      </c>
      <c r="P11975">
        <v>0</v>
      </c>
      <c r="Q11975">
        <v>0</v>
      </c>
    </row>
    <row r="11976" spans="1:17" x14ac:dyDescent="0.2">
      <c r="A11976" t="s">
        <v>29714</v>
      </c>
      <c r="B11976" t="s">
        <v>88</v>
      </c>
      <c r="C11976" t="s">
        <v>198</v>
      </c>
      <c r="D11976" t="s">
        <v>17754</v>
      </c>
      <c r="E11976" t="s">
        <v>81</v>
      </c>
      <c r="F11976" t="s">
        <v>17734</v>
      </c>
      <c r="G11976">
        <v>2</v>
      </c>
      <c r="H11976">
        <v>0</v>
      </c>
      <c r="I11976">
        <v>0</v>
      </c>
      <c r="J11976">
        <v>0</v>
      </c>
      <c r="K11976">
        <v>0</v>
      </c>
      <c r="L11976">
        <v>0</v>
      </c>
      <c r="M11976">
        <v>0</v>
      </c>
      <c r="N11976">
        <v>0</v>
      </c>
      <c r="O11976">
        <v>0</v>
      </c>
      <c r="P11976">
        <v>0</v>
      </c>
      <c r="Q11976">
        <v>0</v>
      </c>
    </row>
    <row r="11977" spans="1:17" x14ac:dyDescent="0.2">
      <c r="A11977" t="s">
        <v>29715</v>
      </c>
      <c r="B11977" t="s">
        <v>88</v>
      </c>
      <c r="C11977" t="s">
        <v>199</v>
      </c>
      <c r="D11977" t="s">
        <v>17768</v>
      </c>
      <c r="E11977" t="s">
        <v>83</v>
      </c>
      <c r="F11977" t="s">
        <v>17734</v>
      </c>
      <c r="G11977">
        <v>1</v>
      </c>
      <c r="H11977">
        <v>0</v>
      </c>
      <c r="I11977">
        <v>0</v>
      </c>
      <c r="J11977">
        <v>0</v>
      </c>
      <c r="K11977">
        <v>0</v>
      </c>
      <c r="L11977">
        <v>0</v>
      </c>
      <c r="M11977">
        <v>0</v>
      </c>
      <c r="N11977">
        <v>0</v>
      </c>
      <c r="O11977">
        <v>0</v>
      </c>
      <c r="P11977">
        <v>0</v>
      </c>
      <c r="Q11977">
        <v>0</v>
      </c>
    </row>
    <row r="11978" spans="1:17" x14ac:dyDescent="0.2">
      <c r="A11978" t="s">
        <v>29716</v>
      </c>
      <c r="B11978" t="s">
        <v>88</v>
      </c>
      <c r="C11978" t="s">
        <v>199</v>
      </c>
      <c r="D11978" t="s">
        <v>17736</v>
      </c>
      <c r="E11978" t="s">
        <v>83</v>
      </c>
      <c r="F11978" t="s">
        <v>4929</v>
      </c>
      <c r="G11978">
        <v>0</v>
      </c>
      <c r="H11978">
        <v>37</v>
      </c>
      <c r="I11978">
        <v>0</v>
      </c>
      <c r="J11978">
        <v>33</v>
      </c>
      <c r="K11978">
        <v>2</v>
      </c>
      <c r="L11978">
        <v>2</v>
      </c>
      <c r="M11978">
        <v>0</v>
      </c>
      <c r="N11978">
        <v>0</v>
      </c>
      <c r="O11978">
        <v>0</v>
      </c>
      <c r="P11978">
        <v>0</v>
      </c>
      <c r="Q11978">
        <v>0</v>
      </c>
    </row>
    <row r="11979" spans="1:17" x14ac:dyDescent="0.2">
      <c r="A11979" t="s">
        <v>29717</v>
      </c>
      <c r="B11979" t="s">
        <v>88</v>
      </c>
      <c r="C11979" t="s">
        <v>199</v>
      </c>
      <c r="D11979" t="s">
        <v>17736</v>
      </c>
      <c r="E11979" t="s">
        <v>83</v>
      </c>
      <c r="F11979" t="s">
        <v>4931</v>
      </c>
      <c r="G11979">
        <v>0</v>
      </c>
      <c r="H11979">
        <v>37</v>
      </c>
      <c r="I11979">
        <v>0</v>
      </c>
      <c r="J11979">
        <v>30</v>
      </c>
      <c r="K11979">
        <v>2</v>
      </c>
      <c r="L11979">
        <v>5</v>
      </c>
      <c r="M11979">
        <v>0</v>
      </c>
      <c r="N11979">
        <v>0</v>
      </c>
      <c r="O11979">
        <v>0</v>
      </c>
      <c r="P11979">
        <v>0</v>
      </c>
      <c r="Q11979">
        <v>0</v>
      </c>
    </row>
    <row r="11980" spans="1:17" x14ac:dyDescent="0.2">
      <c r="A11980" t="s">
        <v>29718</v>
      </c>
      <c r="B11980" t="s">
        <v>88</v>
      </c>
      <c r="C11980" t="s">
        <v>199</v>
      </c>
      <c r="D11980" t="s">
        <v>17736</v>
      </c>
      <c r="E11980" t="s">
        <v>83</v>
      </c>
      <c r="F11980" t="s">
        <v>4933</v>
      </c>
      <c r="G11980">
        <v>0</v>
      </c>
      <c r="H11980">
        <v>0</v>
      </c>
      <c r="I11980">
        <v>0</v>
      </c>
      <c r="J11980">
        <v>0</v>
      </c>
      <c r="K11980">
        <v>0</v>
      </c>
      <c r="L11980">
        <v>0</v>
      </c>
      <c r="M11980">
        <v>37</v>
      </c>
      <c r="N11980">
        <v>0</v>
      </c>
      <c r="O11980">
        <v>0</v>
      </c>
      <c r="P11980">
        <v>0</v>
      </c>
      <c r="Q11980">
        <v>0</v>
      </c>
    </row>
    <row r="11981" spans="1:17" x14ac:dyDescent="0.2">
      <c r="A11981" t="s">
        <v>29719</v>
      </c>
      <c r="B11981" t="s">
        <v>88</v>
      </c>
      <c r="C11981" t="s">
        <v>199</v>
      </c>
      <c r="D11981" t="s">
        <v>17736</v>
      </c>
      <c r="E11981" t="s">
        <v>83</v>
      </c>
      <c r="F11981" t="s">
        <v>4935</v>
      </c>
      <c r="G11981">
        <v>0</v>
      </c>
      <c r="H11981">
        <v>37</v>
      </c>
      <c r="I11981">
        <v>0</v>
      </c>
      <c r="J11981">
        <v>30</v>
      </c>
      <c r="K11981">
        <v>2</v>
      </c>
      <c r="L11981">
        <v>5</v>
      </c>
      <c r="M11981">
        <v>0</v>
      </c>
      <c r="N11981">
        <v>0</v>
      </c>
      <c r="O11981">
        <v>0</v>
      </c>
      <c r="P11981">
        <v>0</v>
      </c>
      <c r="Q11981">
        <v>0</v>
      </c>
    </row>
    <row r="11982" spans="1:17" x14ac:dyDescent="0.2">
      <c r="A11982" t="s">
        <v>29720</v>
      </c>
      <c r="B11982" t="s">
        <v>88</v>
      </c>
      <c r="C11982" t="s">
        <v>199</v>
      </c>
      <c r="D11982" t="s">
        <v>17736</v>
      </c>
      <c r="E11982" t="s">
        <v>83</v>
      </c>
      <c r="F11982" t="s">
        <v>4937</v>
      </c>
      <c r="G11982">
        <v>0</v>
      </c>
      <c r="H11982">
        <v>37</v>
      </c>
      <c r="I11982">
        <v>0</v>
      </c>
      <c r="J11982">
        <v>31</v>
      </c>
      <c r="K11982">
        <v>1</v>
      </c>
      <c r="L11982">
        <v>5</v>
      </c>
      <c r="M11982">
        <v>0</v>
      </c>
      <c r="N11982">
        <v>0</v>
      </c>
      <c r="O11982">
        <v>0</v>
      </c>
      <c r="P11982">
        <v>0</v>
      </c>
      <c r="Q11982">
        <v>0</v>
      </c>
    </row>
    <row r="11983" spans="1:17" x14ac:dyDescent="0.2">
      <c r="A11983" t="s">
        <v>29721</v>
      </c>
      <c r="B11983" t="s">
        <v>88</v>
      </c>
      <c r="C11983" t="s">
        <v>199</v>
      </c>
      <c r="D11983" t="s">
        <v>17736</v>
      </c>
      <c r="E11983" t="s">
        <v>83</v>
      </c>
      <c r="F11983" t="s">
        <v>4939</v>
      </c>
      <c r="G11983">
        <v>0</v>
      </c>
      <c r="H11983">
        <v>0</v>
      </c>
      <c r="I11983">
        <v>0</v>
      </c>
      <c r="J11983">
        <v>0</v>
      </c>
      <c r="K11983">
        <v>0</v>
      </c>
      <c r="L11983">
        <v>0</v>
      </c>
      <c r="M11983">
        <v>37</v>
      </c>
      <c r="N11983">
        <v>0</v>
      </c>
      <c r="O11983">
        <v>0</v>
      </c>
      <c r="P11983">
        <v>0</v>
      </c>
      <c r="Q11983">
        <v>0</v>
      </c>
    </row>
    <row r="11984" spans="1:17" x14ac:dyDescent="0.2">
      <c r="A11984" t="s">
        <v>29722</v>
      </c>
      <c r="B11984" t="s">
        <v>88</v>
      </c>
      <c r="C11984" t="s">
        <v>199</v>
      </c>
      <c r="D11984" t="s">
        <v>17736</v>
      </c>
      <c r="E11984" t="s">
        <v>83</v>
      </c>
      <c r="F11984" t="s">
        <v>4941</v>
      </c>
      <c r="G11984">
        <v>0</v>
      </c>
      <c r="H11984">
        <v>37</v>
      </c>
      <c r="I11984">
        <v>0</v>
      </c>
      <c r="J11984">
        <v>32</v>
      </c>
      <c r="K11984">
        <v>2</v>
      </c>
      <c r="L11984">
        <v>3</v>
      </c>
      <c r="M11984">
        <v>0</v>
      </c>
      <c r="N11984">
        <v>0</v>
      </c>
      <c r="O11984">
        <v>0</v>
      </c>
      <c r="P11984">
        <v>0</v>
      </c>
      <c r="Q11984">
        <v>0</v>
      </c>
    </row>
    <row r="11985" spans="1:17" x14ac:dyDescent="0.2">
      <c r="A11985" t="s">
        <v>29723</v>
      </c>
      <c r="B11985" t="s">
        <v>88</v>
      </c>
      <c r="C11985" t="s">
        <v>199</v>
      </c>
      <c r="D11985" t="s">
        <v>17736</v>
      </c>
      <c r="E11985" t="s">
        <v>83</v>
      </c>
      <c r="F11985" t="s">
        <v>4943</v>
      </c>
      <c r="G11985">
        <v>0</v>
      </c>
      <c r="H11985">
        <v>0</v>
      </c>
      <c r="I11985">
        <v>0</v>
      </c>
      <c r="J11985">
        <v>0</v>
      </c>
      <c r="K11985">
        <v>0</v>
      </c>
      <c r="L11985">
        <v>0</v>
      </c>
      <c r="M11985">
        <v>37</v>
      </c>
      <c r="N11985">
        <v>0</v>
      </c>
      <c r="O11985">
        <v>0</v>
      </c>
      <c r="P11985">
        <v>0</v>
      </c>
      <c r="Q11985">
        <v>0</v>
      </c>
    </row>
    <row r="11986" spans="1:17" x14ac:dyDescent="0.2">
      <c r="A11986" t="s">
        <v>29724</v>
      </c>
      <c r="B11986" t="s">
        <v>88</v>
      </c>
      <c r="C11986" t="s">
        <v>199</v>
      </c>
      <c r="D11986" t="s">
        <v>17736</v>
      </c>
      <c r="E11986" t="s">
        <v>83</v>
      </c>
      <c r="F11986" t="s">
        <v>4925</v>
      </c>
      <c r="G11986">
        <v>0</v>
      </c>
      <c r="H11986">
        <v>0</v>
      </c>
      <c r="I11986">
        <v>0</v>
      </c>
      <c r="J11986">
        <v>0</v>
      </c>
      <c r="K11986">
        <v>0</v>
      </c>
      <c r="L11986">
        <v>0</v>
      </c>
      <c r="M11986">
        <v>0</v>
      </c>
      <c r="N11986">
        <v>37</v>
      </c>
      <c r="O11986">
        <v>33</v>
      </c>
      <c r="P11986">
        <v>2</v>
      </c>
      <c r="Q11986">
        <v>2</v>
      </c>
    </row>
    <row r="11987" spans="1:17" x14ac:dyDescent="0.2">
      <c r="A11987" t="s">
        <v>29725</v>
      </c>
      <c r="B11987" t="s">
        <v>88</v>
      </c>
      <c r="C11987" t="s">
        <v>199</v>
      </c>
      <c r="D11987" t="s">
        <v>17736</v>
      </c>
      <c r="E11987" t="s">
        <v>83</v>
      </c>
      <c r="F11987" t="s">
        <v>4927</v>
      </c>
      <c r="G11987">
        <v>0</v>
      </c>
      <c r="H11987">
        <v>0</v>
      </c>
      <c r="I11987">
        <v>0</v>
      </c>
      <c r="J11987">
        <v>0</v>
      </c>
      <c r="K11987">
        <v>0</v>
      </c>
      <c r="L11987">
        <v>0</v>
      </c>
      <c r="M11987">
        <v>0</v>
      </c>
      <c r="N11987">
        <v>33</v>
      </c>
      <c r="O11987">
        <v>29</v>
      </c>
      <c r="P11987">
        <v>2</v>
      </c>
      <c r="Q11987">
        <v>2</v>
      </c>
    </row>
    <row r="11988" spans="1:17" x14ac:dyDescent="0.2">
      <c r="A11988" t="s">
        <v>29726</v>
      </c>
      <c r="B11988" t="s">
        <v>88</v>
      </c>
      <c r="C11988" t="s">
        <v>199</v>
      </c>
      <c r="D11988" t="s">
        <v>17736</v>
      </c>
      <c r="E11988" t="s">
        <v>83</v>
      </c>
      <c r="F11988" t="s">
        <v>17734</v>
      </c>
      <c r="G11988">
        <v>37</v>
      </c>
      <c r="H11988">
        <v>0</v>
      </c>
      <c r="I11988">
        <v>0</v>
      </c>
      <c r="J11988">
        <v>0</v>
      </c>
      <c r="K11988">
        <v>0</v>
      </c>
      <c r="L11988">
        <v>0</v>
      </c>
      <c r="M11988">
        <v>0</v>
      </c>
      <c r="N11988">
        <v>0</v>
      </c>
      <c r="O11988">
        <v>0</v>
      </c>
      <c r="P11988">
        <v>0</v>
      </c>
      <c r="Q11988">
        <v>0</v>
      </c>
    </row>
    <row r="11989" spans="1:17" x14ac:dyDescent="0.2">
      <c r="A11989" t="s">
        <v>29727</v>
      </c>
      <c r="B11989" t="s">
        <v>88</v>
      </c>
      <c r="C11989" t="s">
        <v>199</v>
      </c>
      <c r="D11989" t="s">
        <v>17736</v>
      </c>
      <c r="E11989" t="s">
        <v>81</v>
      </c>
      <c r="F11989" t="s">
        <v>4929</v>
      </c>
      <c r="G11989">
        <v>0</v>
      </c>
      <c r="H11989">
        <v>24</v>
      </c>
      <c r="I11989">
        <v>1</v>
      </c>
      <c r="J11989">
        <v>21</v>
      </c>
      <c r="K11989">
        <v>0</v>
      </c>
      <c r="L11989">
        <v>2</v>
      </c>
      <c r="M11989">
        <v>0</v>
      </c>
      <c r="N11989">
        <v>0</v>
      </c>
      <c r="O11989">
        <v>0</v>
      </c>
      <c r="P11989">
        <v>0</v>
      </c>
      <c r="Q11989">
        <v>0</v>
      </c>
    </row>
    <row r="11990" spans="1:17" x14ac:dyDescent="0.2">
      <c r="A11990" t="s">
        <v>29728</v>
      </c>
      <c r="B11990" t="s">
        <v>93</v>
      </c>
      <c r="C11990" t="s">
        <v>205</v>
      </c>
      <c r="D11990" t="s">
        <v>17768</v>
      </c>
      <c r="E11990" t="s">
        <v>81</v>
      </c>
      <c r="F11990" t="s">
        <v>17734</v>
      </c>
      <c r="G11990">
        <v>1</v>
      </c>
      <c r="H11990">
        <v>0</v>
      </c>
      <c r="I11990">
        <v>0</v>
      </c>
      <c r="J11990">
        <v>0</v>
      </c>
      <c r="K11990">
        <v>0</v>
      </c>
      <c r="L11990">
        <v>0</v>
      </c>
      <c r="M11990">
        <v>0</v>
      </c>
      <c r="N11990">
        <v>0</v>
      </c>
      <c r="O11990">
        <v>0</v>
      </c>
      <c r="P11990">
        <v>0</v>
      </c>
      <c r="Q11990">
        <v>0</v>
      </c>
    </row>
    <row r="11991" spans="1:17" x14ac:dyDescent="0.2">
      <c r="A11991" t="s">
        <v>29729</v>
      </c>
      <c r="B11991" t="s">
        <v>93</v>
      </c>
      <c r="C11991" t="s">
        <v>206</v>
      </c>
      <c r="D11991" t="s">
        <v>17768</v>
      </c>
      <c r="E11991" t="s">
        <v>83</v>
      </c>
      <c r="F11991" t="s">
        <v>17734</v>
      </c>
      <c r="G11991">
        <v>3</v>
      </c>
      <c r="H11991">
        <v>0</v>
      </c>
      <c r="I11991">
        <v>0</v>
      </c>
      <c r="J11991">
        <v>0</v>
      </c>
      <c r="K11991">
        <v>0</v>
      </c>
      <c r="L11991">
        <v>0</v>
      </c>
      <c r="M11991">
        <v>0</v>
      </c>
      <c r="N11991">
        <v>0</v>
      </c>
      <c r="O11991">
        <v>0</v>
      </c>
      <c r="P11991">
        <v>0</v>
      </c>
      <c r="Q11991">
        <v>0</v>
      </c>
    </row>
    <row r="11992" spans="1:17" x14ac:dyDescent="0.2">
      <c r="A11992" t="s">
        <v>29730</v>
      </c>
      <c r="B11992" t="s">
        <v>93</v>
      </c>
      <c r="C11992" t="s">
        <v>206</v>
      </c>
      <c r="D11992" t="s">
        <v>17768</v>
      </c>
      <c r="E11992" t="s">
        <v>81</v>
      </c>
      <c r="F11992" t="s">
        <v>17734</v>
      </c>
      <c r="G11992">
        <v>3</v>
      </c>
      <c r="H11992">
        <v>0</v>
      </c>
      <c r="I11992">
        <v>0</v>
      </c>
      <c r="J11992">
        <v>0</v>
      </c>
      <c r="K11992">
        <v>0</v>
      </c>
      <c r="L11992">
        <v>0</v>
      </c>
      <c r="M11992">
        <v>0</v>
      </c>
      <c r="N11992">
        <v>0</v>
      </c>
      <c r="O11992">
        <v>0</v>
      </c>
      <c r="P11992">
        <v>0</v>
      </c>
      <c r="Q11992">
        <v>0</v>
      </c>
    </row>
    <row r="11993" spans="1:17" x14ac:dyDescent="0.2">
      <c r="A11993" t="s">
        <v>29731</v>
      </c>
      <c r="B11993" t="s">
        <v>93</v>
      </c>
      <c r="C11993" t="s">
        <v>208</v>
      </c>
      <c r="D11993" t="s">
        <v>17768</v>
      </c>
      <c r="E11993" t="s">
        <v>83</v>
      </c>
      <c r="F11993" t="s">
        <v>17734</v>
      </c>
      <c r="G11993">
        <v>1</v>
      </c>
      <c r="H11993">
        <v>0</v>
      </c>
      <c r="I11993">
        <v>0</v>
      </c>
      <c r="J11993">
        <v>0</v>
      </c>
      <c r="K11993">
        <v>0</v>
      </c>
      <c r="L11993">
        <v>0</v>
      </c>
      <c r="M11993">
        <v>0</v>
      </c>
      <c r="N11993">
        <v>0</v>
      </c>
      <c r="O11993">
        <v>0</v>
      </c>
      <c r="P11993">
        <v>0</v>
      </c>
      <c r="Q11993">
        <v>0</v>
      </c>
    </row>
    <row r="11994" spans="1:17" x14ac:dyDescent="0.2">
      <c r="A11994" t="s">
        <v>29732</v>
      </c>
      <c r="B11994" t="s">
        <v>93</v>
      </c>
      <c r="C11994" t="s">
        <v>208</v>
      </c>
      <c r="D11994" t="s">
        <v>17768</v>
      </c>
      <c r="E11994" t="s">
        <v>81</v>
      </c>
      <c r="F11994" t="s">
        <v>17734</v>
      </c>
      <c r="G11994">
        <v>13</v>
      </c>
      <c r="H11994">
        <v>0</v>
      </c>
      <c r="I11994">
        <v>0</v>
      </c>
      <c r="J11994">
        <v>0</v>
      </c>
      <c r="K11994">
        <v>0</v>
      </c>
      <c r="L11994">
        <v>0</v>
      </c>
      <c r="M11994">
        <v>0</v>
      </c>
      <c r="N11994">
        <v>0</v>
      </c>
      <c r="O11994">
        <v>0</v>
      </c>
      <c r="P11994">
        <v>0</v>
      </c>
      <c r="Q11994">
        <v>0</v>
      </c>
    </row>
    <row r="11995" spans="1:17" x14ac:dyDescent="0.2">
      <c r="A11995" t="s">
        <v>29733</v>
      </c>
      <c r="B11995" t="s">
        <v>93</v>
      </c>
      <c r="C11995" t="s">
        <v>209</v>
      </c>
      <c r="D11995" t="s">
        <v>17768</v>
      </c>
      <c r="E11995" t="s">
        <v>83</v>
      </c>
      <c r="F11995" t="s">
        <v>17734</v>
      </c>
      <c r="G11995">
        <v>1</v>
      </c>
      <c r="H11995">
        <v>0</v>
      </c>
      <c r="I11995">
        <v>0</v>
      </c>
      <c r="J11995">
        <v>0</v>
      </c>
      <c r="K11995">
        <v>0</v>
      </c>
      <c r="L11995">
        <v>0</v>
      </c>
      <c r="M11995">
        <v>0</v>
      </c>
      <c r="N11995">
        <v>0</v>
      </c>
      <c r="O11995">
        <v>0</v>
      </c>
      <c r="P11995">
        <v>0</v>
      </c>
      <c r="Q11995">
        <v>0</v>
      </c>
    </row>
    <row r="11996" spans="1:17" x14ac:dyDescent="0.2">
      <c r="A11996" t="s">
        <v>29734</v>
      </c>
      <c r="B11996" t="s">
        <v>93</v>
      </c>
      <c r="C11996" t="s">
        <v>209</v>
      </c>
      <c r="D11996" t="s">
        <v>17768</v>
      </c>
      <c r="E11996" t="s">
        <v>81</v>
      </c>
      <c r="F11996" t="s">
        <v>17734</v>
      </c>
      <c r="G11996">
        <v>2</v>
      </c>
      <c r="H11996">
        <v>0</v>
      </c>
      <c r="I11996">
        <v>0</v>
      </c>
      <c r="J11996">
        <v>0</v>
      </c>
      <c r="K11996">
        <v>0</v>
      </c>
      <c r="L11996">
        <v>0</v>
      </c>
      <c r="M11996">
        <v>0</v>
      </c>
      <c r="N11996">
        <v>0</v>
      </c>
      <c r="O11996">
        <v>0</v>
      </c>
      <c r="P11996">
        <v>0</v>
      </c>
      <c r="Q11996">
        <v>0</v>
      </c>
    </row>
    <row r="11997" spans="1:17" x14ac:dyDescent="0.2">
      <c r="A11997" t="s">
        <v>29735</v>
      </c>
      <c r="B11997" t="s">
        <v>93</v>
      </c>
      <c r="C11997" t="s">
        <v>210</v>
      </c>
      <c r="D11997" t="s">
        <v>17768</v>
      </c>
      <c r="E11997" t="s">
        <v>83</v>
      </c>
      <c r="F11997" t="s">
        <v>17734</v>
      </c>
      <c r="G11997">
        <v>1</v>
      </c>
      <c r="H11997">
        <v>0</v>
      </c>
      <c r="I11997">
        <v>0</v>
      </c>
      <c r="J11997">
        <v>0</v>
      </c>
      <c r="K11997">
        <v>0</v>
      </c>
      <c r="L11997">
        <v>0</v>
      </c>
      <c r="M11997">
        <v>0</v>
      </c>
      <c r="N11997">
        <v>0</v>
      </c>
      <c r="O11997">
        <v>0</v>
      </c>
      <c r="P11997">
        <v>0</v>
      </c>
      <c r="Q11997">
        <v>0</v>
      </c>
    </row>
    <row r="11998" spans="1:17" x14ac:dyDescent="0.2">
      <c r="A11998" t="s">
        <v>29736</v>
      </c>
      <c r="B11998" t="s">
        <v>93</v>
      </c>
      <c r="C11998" t="s">
        <v>211</v>
      </c>
      <c r="D11998" t="s">
        <v>17768</v>
      </c>
      <c r="E11998" t="s">
        <v>81</v>
      </c>
      <c r="F11998" t="s">
        <v>17734</v>
      </c>
      <c r="G11998">
        <v>2</v>
      </c>
      <c r="H11998">
        <v>0</v>
      </c>
      <c r="I11998">
        <v>0</v>
      </c>
      <c r="J11998">
        <v>0</v>
      </c>
      <c r="K11998">
        <v>0</v>
      </c>
      <c r="L11998">
        <v>0</v>
      </c>
      <c r="M11998">
        <v>0</v>
      </c>
      <c r="N11998">
        <v>0</v>
      </c>
      <c r="O11998">
        <v>0</v>
      </c>
      <c r="P11998">
        <v>0</v>
      </c>
      <c r="Q11998">
        <v>0</v>
      </c>
    </row>
    <row r="11999" spans="1:17" x14ac:dyDescent="0.2">
      <c r="A11999" t="s">
        <v>29737</v>
      </c>
      <c r="B11999" t="s">
        <v>93</v>
      </c>
      <c r="C11999" t="s">
        <v>212</v>
      </c>
      <c r="D11999" t="s">
        <v>17768</v>
      </c>
      <c r="E11999" t="s">
        <v>83</v>
      </c>
      <c r="F11999" t="s">
        <v>17734</v>
      </c>
      <c r="G11999">
        <v>1</v>
      </c>
      <c r="H11999">
        <v>0</v>
      </c>
      <c r="I11999">
        <v>0</v>
      </c>
      <c r="J11999">
        <v>0</v>
      </c>
      <c r="K11999">
        <v>0</v>
      </c>
      <c r="L11999">
        <v>0</v>
      </c>
      <c r="M11999">
        <v>0</v>
      </c>
      <c r="N11999">
        <v>0</v>
      </c>
      <c r="O11999">
        <v>0</v>
      </c>
      <c r="P11999">
        <v>0</v>
      </c>
      <c r="Q11999">
        <v>0</v>
      </c>
    </row>
    <row r="12000" spans="1:17" x14ac:dyDescent="0.2">
      <c r="A12000" t="s">
        <v>29738</v>
      </c>
      <c r="B12000" t="s">
        <v>93</v>
      </c>
      <c r="C12000" t="s">
        <v>212</v>
      </c>
      <c r="D12000" t="s">
        <v>17768</v>
      </c>
      <c r="E12000" t="s">
        <v>81</v>
      </c>
      <c r="F12000" t="s">
        <v>17734</v>
      </c>
      <c r="G12000">
        <v>2</v>
      </c>
      <c r="H12000">
        <v>0</v>
      </c>
      <c r="I12000">
        <v>0</v>
      </c>
      <c r="J12000">
        <v>0</v>
      </c>
      <c r="K12000">
        <v>0</v>
      </c>
      <c r="L12000">
        <v>0</v>
      </c>
      <c r="M12000">
        <v>0</v>
      </c>
      <c r="N12000">
        <v>0</v>
      </c>
      <c r="O12000">
        <v>0</v>
      </c>
      <c r="P12000">
        <v>0</v>
      </c>
      <c r="Q12000">
        <v>0</v>
      </c>
    </row>
    <row r="12001" spans="1:17" x14ac:dyDescent="0.2">
      <c r="A12001" t="s">
        <v>29739</v>
      </c>
      <c r="B12001" t="s">
        <v>93</v>
      </c>
      <c r="C12001" t="s">
        <v>214</v>
      </c>
      <c r="D12001" t="s">
        <v>17768</v>
      </c>
      <c r="E12001" t="s">
        <v>83</v>
      </c>
      <c r="F12001" t="s">
        <v>17734</v>
      </c>
      <c r="G12001">
        <v>1</v>
      </c>
      <c r="H12001">
        <v>0</v>
      </c>
      <c r="I12001">
        <v>0</v>
      </c>
      <c r="J12001">
        <v>0</v>
      </c>
      <c r="K12001">
        <v>0</v>
      </c>
      <c r="L12001">
        <v>0</v>
      </c>
      <c r="M12001">
        <v>0</v>
      </c>
      <c r="N12001">
        <v>0</v>
      </c>
      <c r="O12001">
        <v>0</v>
      </c>
      <c r="P12001">
        <v>0</v>
      </c>
      <c r="Q12001">
        <v>0</v>
      </c>
    </row>
    <row r="12002" spans="1:17" x14ac:dyDescent="0.2">
      <c r="A12002" t="s">
        <v>29740</v>
      </c>
      <c r="B12002" t="s">
        <v>93</v>
      </c>
      <c r="C12002" t="s">
        <v>215</v>
      </c>
      <c r="D12002" t="s">
        <v>17768</v>
      </c>
      <c r="E12002" t="s">
        <v>83</v>
      </c>
      <c r="F12002" t="s">
        <v>17734</v>
      </c>
      <c r="G12002">
        <v>6</v>
      </c>
      <c r="H12002">
        <v>0</v>
      </c>
      <c r="I12002">
        <v>0</v>
      </c>
      <c r="J12002">
        <v>0</v>
      </c>
      <c r="K12002">
        <v>0</v>
      </c>
      <c r="L12002">
        <v>0</v>
      </c>
      <c r="M12002">
        <v>0</v>
      </c>
      <c r="N12002">
        <v>0</v>
      </c>
      <c r="O12002">
        <v>0</v>
      </c>
      <c r="P12002">
        <v>0</v>
      </c>
      <c r="Q12002">
        <v>0</v>
      </c>
    </row>
    <row r="12003" spans="1:17" x14ac:dyDescent="0.2">
      <c r="A12003" t="s">
        <v>29741</v>
      </c>
      <c r="B12003" t="s">
        <v>93</v>
      </c>
      <c r="C12003" t="s">
        <v>216</v>
      </c>
      <c r="D12003" t="s">
        <v>17768</v>
      </c>
      <c r="E12003" t="s">
        <v>83</v>
      </c>
      <c r="F12003" t="s">
        <v>17734</v>
      </c>
      <c r="G12003">
        <v>1</v>
      </c>
      <c r="H12003">
        <v>0</v>
      </c>
      <c r="I12003">
        <v>0</v>
      </c>
      <c r="J12003">
        <v>0</v>
      </c>
      <c r="K12003">
        <v>0</v>
      </c>
      <c r="L12003">
        <v>0</v>
      </c>
      <c r="M12003">
        <v>0</v>
      </c>
      <c r="N12003">
        <v>0</v>
      </c>
      <c r="O12003">
        <v>0</v>
      </c>
      <c r="P12003">
        <v>0</v>
      </c>
      <c r="Q12003">
        <v>0</v>
      </c>
    </row>
    <row r="12004" spans="1:17" x14ac:dyDescent="0.2">
      <c r="A12004" t="s">
        <v>29742</v>
      </c>
      <c r="B12004" t="s">
        <v>93</v>
      </c>
      <c r="C12004" t="s">
        <v>217</v>
      </c>
      <c r="D12004" t="s">
        <v>17768</v>
      </c>
      <c r="E12004" t="s">
        <v>81</v>
      </c>
      <c r="F12004" t="s">
        <v>17734</v>
      </c>
      <c r="G12004">
        <v>1</v>
      </c>
      <c r="H12004">
        <v>0</v>
      </c>
      <c r="I12004">
        <v>0</v>
      </c>
      <c r="J12004">
        <v>0</v>
      </c>
      <c r="K12004">
        <v>0</v>
      </c>
      <c r="L12004">
        <v>0</v>
      </c>
      <c r="M12004">
        <v>0</v>
      </c>
      <c r="N12004">
        <v>0</v>
      </c>
      <c r="O12004">
        <v>0</v>
      </c>
      <c r="P12004">
        <v>0</v>
      </c>
      <c r="Q12004">
        <v>0</v>
      </c>
    </row>
    <row r="12005" spans="1:17" x14ac:dyDescent="0.2">
      <c r="A12005" t="s">
        <v>29743</v>
      </c>
      <c r="B12005" t="s">
        <v>93</v>
      </c>
      <c r="C12005" t="s">
        <v>219</v>
      </c>
      <c r="D12005" t="s">
        <v>17768</v>
      </c>
      <c r="E12005" t="s">
        <v>83</v>
      </c>
      <c r="F12005" t="s">
        <v>17734</v>
      </c>
      <c r="G12005">
        <v>1</v>
      </c>
      <c r="H12005">
        <v>0</v>
      </c>
      <c r="I12005">
        <v>0</v>
      </c>
      <c r="J12005">
        <v>0</v>
      </c>
      <c r="K12005">
        <v>0</v>
      </c>
      <c r="L12005">
        <v>0</v>
      </c>
      <c r="M12005">
        <v>0</v>
      </c>
      <c r="N12005">
        <v>0</v>
      </c>
      <c r="O12005">
        <v>0</v>
      </c>
      <c r="P12005">
        <v>0</v>
      </c>
      <c r="Q12005">
        <v>0</v>
      </c>
    </row>
    <row r="12006" spans="1:17" x14ac:dyDescent="0.2">
      <c r="A12006" t="s">
        <v>29744</v>
      </c>
      <c r="B12006" t="s">
        <v>93</v>
      </c>
      <c r="C12006" t="s">
        <v>219</v>
      </c>
      <c r="D12006" t="s">
        <v>17768</v>
      </c>
      <c r="E12006" t="s">
        <v>81</v>
      </c>
      <c r="F12006" t="s">
        <v>17734</v>
      </c>
      <c r="G12006">
        <v>1</v>
      </c>
      <c r="H12006">
        <v>0</v>
      </c>
      <c r="I12006">
        <v>0</v>
      </c>
      <c r="J12006">
        <v>0</v>
      </c>
      <c r="K12006">
        <v>0</v>
      </c>
      <c r="L12006">
        <v>0</v>
      </c>
      <c r="M12006">
        <v>0</v>
      </c>
      <c r="N12006">
        <v>0</v>
      </c>
      <c r="O12006">
        <v>0</v>
      </c>
      <c r="P12006">
        <v>0</v>
      </c>
      <c r="Q12006">
        <v>0</v>
      </c>
    </row>
    <row r="12007" spans="1:17" x14ac:dyDescent="0.2">
      <c r="A12007" t="s">
        <v>29745</v>
      </c>
      <c r="B12007" t="s">
        <v>93</v>
      </c>
      <c r="C12007" t="s">
        <v>220</v>
      </c>
      <c r="D12007" t="s">
        <v>17768</v>
      </c>
      <c r="E12007" t="s">
        <v>83</v>
      </c>
      <c r="F12007" t="s">
        <v>17734</v>
      </c>
      <c r="G12007">
        <v>2</v>
      </c>
      <c r="H12007">
        <v>0</v>
      </c>
      <c r="I12007">
        <v>0</v>
      </c>
      <c r="J12007">
        <v>0</v>
      </c>
      <c r="K12007">
        <v>0</v>
      </c>
      <c r="L12007">
        <v>0</v>
      </c>
      <c r="M12007">
        <v>0</v>
      </c>
      <c r="N12007">
        <v>0</v>
      </c>
      <c r="O12007">
        <v>0</v>
      </c>
      <c r="P12007">
        <v>0</v>
      </c>
      <c r="Q12007">
        <v>0</v>
      </c>
    </row>
    <row r="12008" spans="1:17" x14ac:dyDescent="0.2">
      <c r="A12008" t="s">
        <v>29746</v>
      </c>
      <c r="B12008" t="s">
        <v>93</v>
      </c>
      <c r="C12008" t="s">
        <v>220</v>
      </c>
      <c r="D12008" t="s">
        <v>17768</v>
      </c>
      <c r="E12008" t="s">
        <v>81</v>
      </c>
      <c r="F12008" t="s">
        <v>17734</v>
      </c>
      <c r="G12008">
        <v>3</v>
      </c>
      <c r="H12008">
        <v>0</v>
      </c>
      <c r="I12008">
        <v>0</v>
      </c>
      <c r="J12008">
        <v>0</v>
      </c>
      <c r="K12008">
        <v>0</v>
      </c>
      <c r="L12008">
        <v>0</v>
      </c>
      <c r="M12008">
        <v>0</v>
      </c>
      <c r="N12008">
        <v>0</v>
      </c>
      <c r="O12008">
        <v>0</v>
      </c>
      <c r="P12008">
        <v>0</v>
      </c>
      <c r="Q12008">
        <v>0</v>
      </c>
    </row>
    <row r="12009" spans="1:17" x14ac:dyDescent="0.2">
      <c r="A12009" t="s">
        <v>29747</v>
      </c>
      <c r="B12009" t="s">
        <v>93</v>
      </c>
      <c r="C12009" t="s">
        <v>224</v>
      </c>
      <c r="D12009" t="s">
        <v>17768</v>
      </c>
      <c r="E12009" t="s">
        <v>83</v>
      </c>
      <c r="F12009" t="s">
        <v>17734</v>
      </c>
      <c r="G12009">
        <v>3</v>
      </c>
      <c r="H12009">
        <v>0</v>
      </c>
      <c r="I12009">
        <v>0</v>
      </c>
      <c r="J12009">
        <v>0</v>
      </c>
      <c r="K12009">
        <v>0</v>
      </c>
      <c r="L12009">
        <v>0</v>
      </c>
      <c r="M12009">
        <v>0</v>
      </c>
      <c r="N12009">
        <v>0</v>
      </c>
      <c r="O12009">
        <v>0</v>
      </c>
      <c r="P12009">
        <v>0</v>
      </c>
      <c r="Q12009">
        <v>0</v>
      </c>
    </row>
    <row r="12010" spans="1:17" x14ac:dyDescent="0.2">
      <c r="A12010" t="s">
        <v>29748</v>
      </c>
      <c r="B12010" t="s">
        <v>93</v>
      </c>
      <c r="C12010" t="s">
        <v>224</v>
      </c>
      <c r="D12010" t="s">
        <v>17768</v>
      </c>
      <c r="E12010" t="s">
        <v>81</v>
      </c>
      <c r="F12010" t="s">
        <v>17734</v>
      </c>
      <c r="G12010">
        <v>9</v>
      </c>
      <c r="H12010">
        <v>0</v>
      </c>
      <c r="I12010">
        <v>0</v>
      </c>
      <c r="J12010">
        <v>0</v>
      </c>
      <c r="K12010">
        <v>0</v>
      </c>
      <c r="L12010">
        <v>0</v>
      </c>
      <c r="M12010">
        <v>0</v>
      </c>
      <c r="N12010">
        <v>0</v>
      </c>
      <c r="O12010">
        <v>0</v>
      </c>
      <c r="P12010">
        <v>0</v>
      </c>
      <c r="Q12010">
        <v>0</v>
      </c>
    </row>
    <row r="12011" spans="1:17" x14ac:dyDescent="0.2">
      <c r="A12011" t="s">
        <v>29749</v>
      </c>
      <c r="B12011" t="s">
        <v>93</v>
      </c>
      <c r="C12011" t="s">
        <v>226</v>
      </c>
      <c r="D12011" t="s">
        <v>17768</v>
      </c>
      <c r="E12011" t="s">
        <v>83</v>
      </c>
      <c r="F12011" t="s">
        <v>17734</v>
      </c>
      <c r="G12011">
        <v>1</v>
      </c>
      <c r="H12011">
        <v>0</v>
      </c>
      <c r="I12011">
        <v>0</v>
      </c>
      <c r="J12011">
        <v>0</v>
      </c>
      <c r="K12011">
        <v>0</v>
      </c>
      <c r="L12011">
        <v>0</v>
      </c>
      <c r="M12011">
        <v>0</v>
      </c>
      <c r="N12011">
        <v>0</v>
      </c>
      <c r="O12011">
        <v>0</v>
      </c>
      <c r="P12011">
        <v>0</v>
      </c>
      <c r="Q12011">
        <v>0</v>
      </c>
    </row>
    <row r="12012" spans="1:17" x14ac:dyDescent="0.2">
      <c r="A12012" t="s">
        <v>29750</v>
      </c>
      <c r="B12012" t="s">
        <v>93</v>
      </c>
      <c r="C12012" t="s">
        <v>227</v>
      </c>
      <c r="D12012" t="s">
        <v>17768</v>
      </c>
      <c r="E12012" t="s">
        <v>83</v>
      </c>
      <c r="F12012" t="s">
        <v>17734</v>
      </c>
      <c r="G12012">
        <v>1</v>
      </c>
      <c r="H12012">
        <v>0</v>
      </c>
      <c r="I12012">
        <v>0</v>
      </c>
      <c r="J12012">
        <v>0</v>
      </c>
      <c r="K12012">
        <v>0</v>
      </c>
      <c r="L12012">
        <v>0</v>
      </c>
      <c r="M12012">
        <v>0</v>
      </c>
      <c r="N12012">
        <v>0</v>
      </c>
      <c r="O12012">
        <v>0</v>
      </c>
      <c r="P12012">
        <v>0</v>
      </c>
      <c r="Q12012">
        <v>0</v>
      </c>
    </row>
    <row r="12013" spans="1:17" x14ac:dyDescent="0.2">
      <c r="A12013" t="s">
        <v>29751</v>
      </c>
      <c r="B12013" t="s">
        <v>88</v>
      </c>
      <c r="C12013" t="s">
        <v>141</v>
      </c>
      <c r="D12013" t="s">
        <v>17736</v>
      </c>
      <c r="E12013" t="s">
        <v>83</v>
      </c>
      <c r="F12013" t="s">
        <v>4941</v>
      </c>
      <c r="G12013">
        <v>0</v>
      </c>
      <c r="H12013">
        <v>8</v>
      </c>
      <c r="I12013">
        <v>0</v>
      </c>
      <c r="J12013">
        <v>7</v>
      </c>
      <c r="K12013">
        <v>0</v>
      </c>
      <c r="L12013">
        <v>1</v>
      </c>
      <c r="M12013">
        <v>0</v>
      </c>
      <c r="N12013">
        <v>0</v>
      </c>
      <c r="O12013">
        <v>0</v>
      </c>
      <c r="P12013">
        <v>0</v>
      </c>
      <c r="Q12013">
        <v>0</v>
      </c>
    </row>
    <row r="12014" spans="1:17" x14ac:dyDescent="0.2">
      <c r="A12014" t="s">
        <v>29752</v>
      </c>
      <c r="B12014" t="s">
        <v>88</v>
      </c>
      <c r="C12014" t="s">
        <v>141</v>
      </c>
      <c r="D12014" t="s">
        <v>17736</v>
      </c>
      <c r="E12014" t="s">
        <v>83</v>
      </c>
      <c r="F12014" t="s">
        <v>4943</v>
      </c>
      <c r="G12014">
        <v>0</v>
      </c>
      <c r="H12014">
        <v>0</v>
      </c>
      <c r="I12014">
        <v>0</v>
      </c>
      <c r="J12014">
        <v>0</v>
      </c>
      <c r="K12014">
        <v>0</v>
      </c>
      <c r="L12014">
        <v>0</v>
      </c>
      <c r="M12014">
        <v>8</v>
      </c>
      <c r="N12014">
        <v>0</v>
      </c>
      <c r="O12014">
        <v>0</v>
      </c>
      <c r="P12014">
        <v>0</v>
      </c>
      <c r="Q12014">
        <v>0</v>
      </c>
    </row>
    <row r="12015" spans="1:17" x14ac:dyDescent="0.2">
      <c r="A12015" t="s">
        <v>29753</v>
      </c>
      <c r="B12015" t="s">
        <v>88</v>
      </c>
      <c r="C12015" t="s">
        <v>141</v>
      </c>
      <c r="D12015" t="s">
        <v>17736</v>
      </c>
      <c r="E12015" t="s">
        <v>83</v>
      </c>
      <c r="F12015" t="s">
        <v>4925</v>
      </c>
      <c r="G12015">
        <v>0</v>
      </c>
      <c r="H12015">
        <v>0</v>
      </c>
      <c r="I12015">
        <v>0</v>
      </c>
      <c r="J12015">
        <v>0</v>
      </c>
      <c r="K12015">
        <v>0</v>
      </c>
      <c r="L12015">
        <v>0</v>
      </c>
      <c r="M12015">
        <v>0</v>
      </c>
      <c r="N12015">
        <v>8</v>
      </c>
      <c r="O12015">
        <v>7</v>
      </c>
      <c r="P12015">
        <v>1</v>
      </c>
      <c r="Q12015">
        <v>0</v>
      </c>
    </row>
    <row r="12016" spans="1:17" x14ac:dyDescent="0.2">
      <c r="A12016" t="s">
        <v>29754</v>
      </c>
      <c r="B12016" t="s">
        <v>88</v>
      </c>
      <c r="C12016" t="s">
        <v>141</v>
      </c>
      <c r="D12016" t="s">
        <v>17736</v>
      </c>
      <c r="E12016" t="s">
        <v>83</v>
      </c>
      <c r="F12016" t="s">
        <v>4927</v>
      </c>
      <c r="G12016">
        <v>0</v>
      </c>
      <c r="H12016">
        <v>0</v>
      </c>
      <c r="I12016">
        <v>0</v>
      </c>
      <c r="J12016">
        <v>0</v>
      </c>
      <c r="K12016">
        <v>0</v>
      </c>
      <c r="L12016">
        <v>0</v>
      </c>
      <c r="M12016">
        <v>0</v>
      </c>
      <c r="N12016">
        <v>7</v>
      </c>
      <c r="O12016">
        <v>7</v>
      </c>
      <c r="P12016">
        <v>0</v>
      </c>
      <c r="Q12016">
        <v>0</v>
      </c>
    </row>
    <row r="12017" spans="1:17" x14ac:dyDescent="0.2">
      <c r="A12017" t="s">
        <v>29755</v>
      </c>
      <c r="B12017" t="s">
        <v>88</v>
      </c>
      <c r="C12017" t="s">
        <v>141</v>
      </c>
      <c r="D12017" t="s">
        <v>17736</v>
      </c>
      <c r="E12017" t="s">
        <v>83</v>
      </c>
      <c r="F12017" t="s">
        <v>17734</v>
      </c>
      <c r="G12017">
        <v>8</v>
      </c>
      <c r="H12017">
        <v>0</v>
      </c>
      <c r="I12017">
        <v>0</v>
      </c>
      <c r="J12017">
        <v>0</v>
      </c>
      <c r="K12017">
        <v>0</v>
      </c>
      <c r="L12017">
        <v>0</v>
      </c>
      <c r="M12017">
        <v>0</v>
      </c>
      <c r="N12017">
        <v>0</v>
      </c>
      <c r="O12017">
        <v>0</v>
      </c>
      <c r="P12017">
        <v>0</v>
      </c>
      <c r="Q12017">
        <v>0</v>
      </c>
    </row>
    <row r="12018" spans="1:17" x14ac:dyDescent="0.2">
      <c r="A12018" t="s">
        <v>29756</v>
      </c>
      <c r="B12018" t="s">
        <v>88</v>
      </c>
      <c r="C12018" t="s">
        <v>205</v>
      </c>
      <c r="D12018" t="s">
        <v>17736</v>
      </c>
      <c r="E12018" t="s">
        <v>83</v>
      </c>
      <c r="F12018" t="s">
        <v>4939</v>
      </c>
      <c r="G12018">
        <v>0</v>
      </c>
      <c r="H12018">
        <v>0</v>
      </c>
      <c r="I12018">
        <v>0</v>
      </c>
      <c r="J12018">
        <v>0</v>
      </c>
      <c r="K12018">
        <v>0</v>
      </c>
      <c r="L12018">
        <v>0</v>
      </c>
      <c r="M12018">
        <v>4</v>
      </c>
      <c r="N12018">
        <v>0</v>
      </c>
      <c r="O12018">
        <v>0</v>
      </c>
      <c r="P12018">
        <v>0</v>
      </c>
      <c r="Q12018">
        <v>0</v>
      </c>
    </row>
    <row r="12019" spans="1:17" x14ac:dyDescent="0.2">
      <c r="A12019" t="s">
        <v>29757</v>
      </c>
      <c r="B12019" t="s">
        <v>88</v>
      </c>
      <c r="C12019" t="s">
        <v>205</v>
      </c>
      <c r="D12019" t="s">
        <v>17736</v>
      </c>
      <c r="E12019" t="s">
        <v>83</v>
      </c>
      <c r="F12019" t="s">
        <v>4941</v>
      </c>
      <c r="G12019">
        <v>0</v>
      </c>
      <c r="H12019">
        <v>4</v>
      </c>
      <c r="I12019">
        <v>1</v>
      </c>
      <c r="J12019">
        <v>3</v>
      </c>
      <c r="K12019">
        <v>0</v>
      </c>
      <c r="L12019">
        <v>0</v>
      </c>
      <c r="M12019">
        <v>0</v>
      </c>
      <c r="N12019">
        <v>0</v>
      </c>
      <c r="O12019">
        <v>0</v>
      </c>
      <c r="P12019">
        <v>0</v>
      </c>
      <c r="Q12019">
        <v>0</v>
      </c>
    </row>
    <row r="12020" spans="1:17" x14ac:dyDescent="0.2">
      <c r="A12020" t="s">
        <v>29758</v>
      </c>
      <c r="B12020" t="s">
        <v>88</v>
      </c>
      <c r="C12020" t="s">
        <v>205</v>
      </c>
      <c r="D12020" t="s">
        <v>17736</v>
      </c>
      <c r="E12020" t="s">
        <v>83</v>
      </c>
      <c r="F12020" t="s">
        <v>4943</v>
      </c>
      <c r="G12020">
        <v>0</v>
      </c>
      <c r="H12020">
        <v>0</v>
      </c>
      <c r="I12020">
        <v>0</v>
      </c>
      <c r="J12020">
        <v>0</v>
      </c>
      <c r="K12020">
        <v>0</v>
      </c>
      <c r="L12020">
        <v>0</v>
      </c>
      <c r="M12020">
        <v>4</v>
      </c>
      <c r="N12020">
        <v>0</v>
      </c>
      <c r="O12020">
        <v>0</v>
      </c>
      <c r="P12020">
        <v>0</v>
      </c>
      <c r="Q12020">
        <v>0</v>
      </c>
    </row>
    <row r="12021" spans="1:17" x14ac:dyDescent="0.2">
      <c r="A12021" t="s">
        <v>29759</v>
      </c>
      <c r="B12021" t="s">
        <v>88</v>
      </c>
      <c r="C12021" t="s">
        <v>205</v>
      </c>
      <c r="D12021" t="s">
        <v>17736</v>
      </c>
      <c r="E12021" t="s">
        <v>83</v>
      </c>
      <c r="F12021" t="s">
        <v>4925</v>
      </c>
      <c r="G12021">
        <v>0</v>
      </c>
      <c r="H12021">
        <v>0</v>
      </c>
      <c r="I12021">
        <v>0</v>
      </c>
      <c r="J12021">
        <v>0</v>
      </c>
      <c r="K12021">
        <v>0</v>
      </c>
      <c r="L12021">
        <v>0</v>
      </c>
      <c r="M12021">
        <v>0</v>
      </c>
      <c r="N12021">
        <v>4</v>
      </c>
      <c r="O12021">
        <v>4</v>
      </c>
      <c r="P12021">
        <v>0</v>
      </c>
      <c r="Q12021">
        <v>0</v>
      </c>
    </row>
    <row r="12022" spans="1:17" x14ac:dyDescent="0.2">
      <c r="A12022" t="s">
        <v>29760</v>
      </c>
      <c r="B12022" t="s">
        <v>88</v>
      </c>
      <c r="C12022" t="s">
        <v>205</v>
      </c>
      <c r="D12022" t="s">
        <v>17736</v>
      </c>
      <c r="E12022" t="s">
        <v>83</v>
      </c>
      <c r="F12022" t="s">
        <v>4927</v>
      </c>
      <c r="G12022">
        <v>0</v>
      </c>
      <c r="H12022">
        <v>0</v>
      </c>
      <c r="I12022">
        <v>0</v>
      </c>
      <c r="J12022">
        <v>0</v>
      </c>
      <c r="K12022">
        <v>0</v>
      </c>
      <c r="L12022">
        <v>0</v>
      </c>
      <c r="M12022">
        <v>0</v>
      </c>
      <c r="N12022">
        <v>4</v>
      </c>
      <c r="O12022">
        <v>4</v>
      </c>
      <c r="P12022">
        <v>0</v>
      </c>
      <c r="Q12022">
        <v>0</v>
      </c>
    </row>
    <row r="12023" spans="1:17" x14ac:dyDescent="0.2">
      <c r="A12023" t="s">
        <v>29761</v>
      </c>
      <c r="B12023" t="s">
        <v>88</v>
      </c>
      <c r="C12023" t="s">
        <v>205</v>
      </c>
      <c r="D12023" t="s">
        <v>17736</v>
      </c>
      <c r="E12023" t="s">
        <v>83</v>
      </c>
      <c r="F12023" t="s">
        <v>17734</v>
      </c>
      <c r="G12023">
        <v>4</v>
      </c>
      <c r="H12023">
        <v>0</v>
      </c>
      <c r="I12023">
        <v>0</v>
      </c>
      <c r="J12023">
        <v>0</v>
      </c>
      <c r="K12023">
        <v>0</v>
      </c>
      <c r="L12023">
        <v>0</v>
      </c>
      <c r="M12023">
        <v>0</v>
      </c>
      <c r="N12023">
        <v>0</v>
      </c>
      <c r="O12023">
        <v>0</v>
      </c>
      <c r="P12023">
        <v>0</v>
      </c>
      <c r="Q12023">
        <v>0</v>
      </c>
    </row>
    <row r="12024" spans="1:17" x14ac:dyDescent="0.2">
      <c r="A12024" t="s">
        <v>29762</v>
      </c>
      <c r="B12024" t="s">
        <v>88</v>
      </c>
      <c r="C12024" t="s">
        <v>205</v>
      </c>
      <c r="D12024" t="s">
        <v>17736</v>
      </c>
      <c r="E12024" t="s">
        <v>81</v>
      </c>
      <c r="F12024" t="s">
        <v>4929</v>
      </c>
      <c r="G12024">
        <v>0</v>
      </c>
      <c r="H12024">
        <v>5</v>
      </c>
      <c r="I12024">
        <v>0</v>
      </c>
      <c r="J12024">
        <v>4</v>
      </c>
      <c r="K12024">
        <v>1</v>
      </c>
      <c r="L12024">
        <v>0</v>
      </c>
      <c r="M12024">
        <v>0</v>
      </c>
      <c r="N12024">
        <v>0</v>
      </c>
      <c r="O12024">
        <v>0</v>
      </c>
      <c r="P12024">
        <v>0</v>
      </c>
      <c r="Q12024">
        <v>0</v>
      </c>
    </row>
    <row r="12025" spans="1:17" x14ac:dyDescent="0.2">
      <c r="A12025" t="s">
        <v>29763</v>
      </c>
      <c r="B12025" t="s">
        <v>88</v>
      </c>
      <c r="C12025" t="s">
        <v>205</v>
      </c>
      <c r="D12025" t="s">
        <v>17736</v>
      </c>
      <c r="E12025" t="s">
        <v>81</v>
      </c>
      <c r="F12025" t="s">
        <v>4931</v>
      </c>
      <c r="G12025">
        <v>0</v>
      </c>
      <c r="H12025">
        <v>5</v>
      </c>
      <c r="I12025">
        <v>0</v>
      </c>
      <c r="J12025">
        <v>4</v>
      </c>
      <c r="K12025">
        <v>1</v>
      </c>
      <c r="L12025">
        <v>0</v>
      </c>
      <c r="M12025">
        <v>0</v>
      </c>
      <c r="N12025">
        <v>0</v>
      </c>
      <c r="O12025">
        <v>0</v>
      </c>
      <c r="P12025">
        <v>0</v>
      </c>
      <c r="Q12025">
        <v>0</v>
      </c>
    </row>
    <row r="12026" spans="1:17" x14ac:dyDescent="0.2">
      <c r="A12026" t="s">
        <v>29764</v>
      </c>
      <c r="B12026" t="s">
        <v>88</v>
      </c>
      <c r="C12026" t="s">
        <v>205</v>
      </c>
      <c r="D12026" t="s">
        <v>17736</v>
      </c>
      <c r="E12026" t="s">
        <v>81</v>
      </c>
      <c r="F12026" t="s">
        <v>4933</v>
      </c>
      <c r="G12026">
        <v>0</v>
      </c>
      <c r="H12026">
        <v>0</v>
      </c>
      <c r="I12026">
        <v>0</v>
      </c>
      <c r="J12026">
        <v>0</v>
      </c>
      <c r="K12026">
        <v>0</v>
      </c>
      <c r="L12026">
        <v>0</v>
      </c>
      <c r="M12026">
        <v>5</v>
      </c>
      <c r="N12026">
        <v>0</v>
      </c>
      <c r="O12026">
        <v>0</v>
      </c>
      <c r="P12026">
        <v>0</v>
      </c>
      <c r="Q12026">
        <v>0</v>
      </c>
    </row>
    <row r="12027" spans="1:17" x14ac:dyDescent="0.2">
      <c r="A12027" t="s">
        <v>29765</v>
      </c>
      <c r="B12027" t="s">
        <v>88</v>
      </c>
      <c r="C12027" t="s">
        <v>205</v>
      </c>
      <c r="D12027" t="s">
        <v>17736</v>
      </c>
      <c r="E12027" t="s">
        <v>81</v>
      </c>
      <c r="F12027" t="s">
        <v>4935</v>
      </c>
      <c r="G12027">
        <v>0</v>
      </c>
      <c r="H12027">
        <v>5</v>
      </c>
      <c r="I12027">
        <v>0</v>
      </c>
      <c r="J12027">
        <v>4</v>
      </c>
      <c r="K12027">
        <v>1</v>
      </c>
      <c r="L12027">
        <v>0</v>
      </c>
      <c r="M12027">
        <v>0</v>
      </c>
      <c r="N12027">
        <v>0</v>
      </c>
      <c r="O12027">
        <v>0</v>
      </c>
      <c r="P12027">
        <v>0</v>
      </c>
      <c r="Q12027">
        <v>0</v>
      </c>
    </row>
    <row r="12028" spans="1:17" x14ac:dyDescent="0.2">
      <c r="A12028" t="s">
        <v>29766</v>
      </c>
      <c r="B12028" t="s">
        <v>88</v>
      </c>
      <c r="C12028" t="s">
        <v>205</v>
      </c>
      <c r="D12028" t="s">
        <v>17736</v>
      </c>
      <c r="E12028" t="s">
        <v>81</v>
      </c>
      <c r="F12028" t="s">
        <v>4937</v>
      </c>
      <c r="G12028">
        <v>0</v>
      </c>
      <c r="H12028">
        <v>5</v>
      </c>
      <c r="I12028">
        <v>0</v>
      </c>
      <c r="J12028">
        <v>4</v>
      </c>
      <c r="K12028">
        <v>1</v>
      </c>
      <c r="L12028">
        <v>0</v>
      </c>
      <c r="M12028">
        <v>0</v>
      </c>
      <c r="N12028">
        <v>0</v>
      </c>
      <c r="O12028">
        <v>0</v>
      </c>
      <c r="P12028">
        <v>0</v>
      </c>
      <c r="Q12028">
        <v>0</v>
      </c>
    </row>
    <row r="12029" spans="1:17" x14ac:dyDescent="0.2">
      <c r="A12029" t="s">
        <v>29767</v>
      </c>
      <c r="B12029" t="s">
        <v>88</v>
      </c>
      <c r="C12029" t="s">
        <v>205</v>
      </c>
      <c r="D12029" t="s">
        <v>17736</v>
      </c>
      <c r="E12029" t="s">
        <v>81</v>
      </c>
      <c r="F12029" t="s">
        <v>4939</v>
      </c>
      <c r="G12029">
        <v>0</v>
      </c>
      <c r="H12029">
        <v>0</v>
      </c>
      <c r="I12029">
        <v>0</v>
      </c>
      <c r="J12029">
        <v>0</v>
      </c>
      <c r="K12029">
        <v>0</v>
      </c>
      <c r="L12029">
        <v>0</v>
      </c>
      <c r="M12029">
        <v>5</v>
      </c>
      <c r="N12029">
        <v>0</v>
      </c>
      <c r="O12029">
        <v>0</v>
      </c>
      <c r="P12029">
        <v>0</v>
      </c>
      <c r="Q12029">
        <v>0</v>
      </c>
    </row>
    <row r="12030" spans="1:17" x14ac:dyDescent="0.2">
      <c r="A12030" t="s">
        <v>29768</v>
      </c>
      <c r="B12030" t="s">
        <v>88</v>
      </c>
      <c r="C12030" t="s">
        <v>205</v>
      </c>
      <c r="D12030" t="s">
        <v>17736</v>
      </c>
      <c r="E12030" t="s">
        <v>81</v>
      </c>
      <c r="F12030" t="s">
        <v>4941</v>
      </c>
      <c r="G12030">
        <v>0</v>
      </c>
      <c r="H12030">
        <v>5</v>
      </c>
      <c r="I12030">
        <v>0</v>
      </c>
      <c r="J12030">
        <v>4</v>
      </c>
      <c r="K12030">
        <v>1</v>
      </c>
      <c r="L12030">
        <v>0</v>
      </c>
      <c r="M12030">
        <v>0</v>
      </c>
      <c r="N12030">
        <v>0</v>
      </c>
      <c r="O12030">
        <v>0</v>
      </c>
      <c r="P12030">
        <v>0</v>
      </c>
      <c r="Q12030">
        <v>0</v>
      </c>
    </row>
    <row r="12031" spans="1:17" x14ac:dyDescent="0.2">
      <c r="A12031" t="s">
        <v>29769</v>
      </c>
      <c r="B12031" t="s">
        <v>88</v>
      </c>
      <c r="C12031" t="s">
        <v>205</v>
      </c>
      <c r="D12031" t="s">
        <v>17736</v>
      </c>
      <c r="E12031" t="s">
        <v>81</v>
      </c>
      <c r="F12031" t="s">
        <v>4943</v>
      </c>
      <c r="G12031">
        <v>0</v>
      </c>
      <c r="H12031">
        <v>0</v>
      </c>
      <c r="I12031">
        <v>0</v>
      </c>
      <c r="J12031">
        <v>0</v>
      </c>
      <c r="K12031">
        <v>0</v>
      </c>
      <c r="L12031">
        <v>0</v>
      </c>
      <c r="M12031">
        <v>5</v>
      </c>
      <c r="N12031">
        <v>0</v>
      </c>
      <c r="O12031">
        <v>0</v>
      </c>
      <c r="P12031">
        <v>0</v>
      </c>
      <c r="Q12031">
        <v>0</v>
      </c>
    </row>
    <row r="12032" spans="1:17" x14ac:dyDescent="0.2">
      <c r="A12032" t="s">
        <v>29770</v>
      </c>
      <c r="B12032" t="s">
        <v>88</v>
      </c>
      <c r="C12032" t="s">
        <v>205</v>
      </c>
      <c r="D12032" t="s">
        <v>17736</v>
      </c>
      <c r="E12032" t="s">
        <v>81</v>
      </c>
      <c r="F12032" t="s">
        <v>4925</v>
      </c>
      <c r="G12032">
        <v>0</v>
      </c>
      <c r="H12032">
        <v>0</v>
      </c>
      <c r="I12032">
        <v>0</v>
      </c>
      <c r="J12032">
        <v>0</v>
      </c>
      <c r="K12032">
        <v>0</v>
      </c>
      <c r="L12032">
        <v>0</v>
      </c>
      <c r="M12032">
        <v>0</v>
      </c>
      <c r="N12032">
        <v>5</v>
      </c>
      <c r="O12032">
        <v>5</v>
      </c>
      <c r="P12032">
        <v>0</v>
      </c>
      <c r="Q12032">
        <v>0</v>
      </c>
    </row>
    <row r="12033" spans="1:17" x14ac:dyDescent="0.2">
      <c r="A12033" t="s">
        <v>29771</v>
      </c>
      <c r="B12033" t="s">
        <v>88</v>
      </c>
      <c r="C12033" t="s">
        <v>205</v>
      </c>
      <c r="D12033" t="s">
        <v>17736</v>
      </c>
      <c r="E12033" t="s">
        <v>81</v>
      </c>
      <c r="F12033" t="s">
        <v>4927</v>
      </c>
      <c r="G12033">
        <v>0</v>
      </c>
      <c r="H12033">
        <v>0</v>
      </c>
      <c r="I12033">
        <v>0</v>
      </c>
      <c r="J12033">
        <v>0</v>
      </c>
      <c r="K12033">
        <v>0</v>
      </c>
      <c r="L12033">
        <v>0</v>
      </c>
      <c r="M12033">
        <v>0</v>
      </c>
      <c r="N12033">
        <v>5</v>
      </c>
      <c r="O12033">
        <v>5</v>
      </c>
      <c r="P12033">
        <v>0</v>
      </c>
      <c r="Q12033">
        <v>0</v>
      </c>
    </row>
    <row r="12034" spans="1:17" x14ac:dyDescent="0.2">
      <c r="A12034" t="s">
        <v>29772</v>
      </c>
      <c r="B12034" t="s">
        <v>88</v>
      </c>
      <c r="C12034" t="s">
        <v>205</v>
      </c>
      <c r="D12034" t="s">
        <v>17736</v>
      </c>
      <c r="E12034" t="s">
        <v>81</v>
      </c>
      <c r="F12034" t="s">
        <v>17734</v>
      </c>
      <c r="G12034">
        <v>5</v>
      </c>
      <c r="H12034">
        <v>0</v>
      </c>
      <c r="I12034">
        <v>0</v>
      </c>
      <c r="J12034">
        <v>0</v>
      </c>
      <c r="K12034">
        <v>0</v>
      </c>
      <c r="L12034">
        <v>0</v>
      </c>
      <c r="M12034">
        <v>0</v>
      </c>
      <c r="N12034">
        <v>0</v>
      </c>
      <c r="O12034">
        <v>0</v>
      </c>
      <c r="P12034">
        <v>0</v>
      </c>
      <c r="Q12034">
        <v>0</v>
      </c>
    </row>
    <row r="12035" spans="1:17" x14ac:dyDescent="0.2">
      <c r="A12035" t="s">
        <v>29773</v>
      </c>
      <c r="B12035" t="s">
        <v>88</v>
      </c>
      <c r="C12035" t="s">
        <v>205</v>
      </c>
      <c r="D12035" t="s">
        <v>17748</v>
      </c>
      <c r="E12035" t="s">
        <v>83</v>
      </c>
      <c r="F12035" t="s">
        <v>17749</v>
      </c>
      <c r="G12035">
        <v>0</v>
      </c>
      <c r="H12035">
        <v>0</v>
      </c>
      <c r="I12035">
        <v>0</v>
      </c>
      <c r="J12035">
        <v>0</v>
      </c>
      <c r="K12035">
        <v>0</v>
      </c>
      <c r="L12035">
        <v>0</v>
      </c>
      <c r="M12035">
        <v>0</v>
      </c>
      <c r="N12035">
        <v>1</v>
      </c>
      <c r="O12035">
        <v>1</v>
      </c>
      <c r="P12035">
        <v>0</v>
      </c>
      <c r="Q12035">
        <v>0</v>
      </c>
    </row>
    <row r="12036" spans="1:17" x14ac:dyDescent="0.2">
      <c r="A12036" t="s">
        <v>29774</v>
      </c>
      <c r="B12036" t="s">
        <v>88</v>
      </c>
      <c r="C12036" t="s">
        <v>205</v>
      </c>
      <c r="D12036" t="s">
        <v>17748</v>
      </c>
      <c r="E12036" t="s">
        <v>83</v>
      </c>
      <c r="F12036" t="s">
        <v>17734</v>
      </c>
      <c r="G12036">
        <v>1</v>
      </c>
      <c r="H12036">
        <v>0</v>
      </c>
      <c r="I12036">
        <v>0</v>
      </c>
      <c r="J12036">
        <v>0</v>
      </c>
      <c r="K12036">
        <v>0</v>
      </c>
      <c r="L12036">
        <v>0</v>
      </c>
      <c r="M12036">
        <v>0</v>
      </c>
      <c r="N12036">
        <v>0</v>
      </c>
      <c r="O12036">
        <v>0</v>
      </c>
      <c r="P12036">
        <v>0</v>
      </c>
      <c r="Q12036">
        <v>0</v>
      </c>
    </row>
    <row r="12037" spans="1:17" x14ac:dyDescent="0.2">
      <c r="A12037" t="s">
        <v>29775</v>
      </c>
      <c r="B12037" t="s">
        <v>88</v>
      </c>
      <c r="C12037" t="s">
        <v>206</v>
      </c>
      <c r="D12037" t="s">
        <v>17736</v>
      </c>
      <c r="E12037" t="s">
        <v>83</v>
      </c>
      <c r="F12037" t="s">
        <v>4929</v>
      </c>
      <c r="G12037">
        <v>0</v>
      </c>
      <c r="H12037">
        <v>6</v>
      </c>
      <c r="I12037">
        <v>0</v>
      </c>
      <c r="J12037">
        <v>6</v>
      </c>
      <c r="K12037">
        <v>0</v>
      </c>
      <c r="L12037">
        <v>0</v>
      </c>
      <c r="M12037">
        <v>0</v>
      </c>
      <c r="N12037">
        <v>0</v>
      </c>
      <c r="O12037">
        <v>0</v>
      </c>
      <c r="P12037">
        <v>0</v>
      </c>
      <c r="Q12037">
        <v>0</v>
      </c>
    </row>
    <row r="12038" spans="1:17" x14ac:dyDescent="0.2">
      <c r="A12038" t="s">
        <v>29776</v>
      </c>
      <c r="B12038" t="s">
        <v>88</v>
      </c>
      <c r="C12038" t="s">
        <v>206</v>
      </c>
      <c r="D12038" t="s">
        <v>17736</v>
      </c>
      <c r="E12038" t="s">
        <v>83</v>
      </c>
      <c r="F12038" t="s">
        <v>4931</v>
      </c>
      <c r="G12038">
        <v>0</v>
      </c>
      <c r="H12038">
        <v>6</v>
      </c>
      <c r="I12038">
        <v>0</v>
      </c>
      <c r="J12038">
        <v>6</v>
      </c>
      <c r="K12038">
        <v>0</v>
      </c>
      <c r="L12038">
        <v>0</v>
      </c>
      <c r="M12038">
        <v>0</v>
      </c>
      <c r="N12038">
        <v>0</v>
      </c>
      <c r="O12038">
        <v>0</v>
      </c>
      <c r="P12038">
        <v>0</v>
      </c>
      <c r="Q12038">
        <v>0</v>
      </c>
    </row>
    <row r="12039" spans="1:17" x14ac:dyDescent="0.2">
      <c r="A12039" t="s">
        <v>29777</v>
      </c>
      <c r="B12039" t="s">
        <v>88</v>
      </c>
      <c r="C12039" t="s">
        <v>206</v>
      </c>
      <c r="D12039" t="s">
        <v>17736</v>
      </c>
      <c r="E12039" t="s">
        <v>83</v>
      </c>
      <c r="F12039" t="s">
        <v>4933</v>
      </c>
      <c r="G12039">
        <v>0</v>
      </c>
      <c r="H12039">
        <v>0</v>
      </c>
      <c r="I12039">
        <v>0</v>
      </c>
      <c r="J12039">
        <v>0</v>
      </c>
      <c r="K12039">
        <v>0</v>
      </c>
      <c r="L12039">
        <v>0</v>
      </c>
      <c r="M12039">
        <v>6</v>
      </c>
      <c r="N12039">
        <v>0</v>
      </c>
      <c r="O12039">
        <v>0</v>
      </c>
      <c r="P12039">
        <v>0</v>
      </c>
      <c r="Q12039">
        <v>0</v>
      </c>
    </row>
    <row r="12040" spans="1:17" x14ac:dyDescent="0.2">
      <c r="A12040" t="s">
        <v>29778</v>
      </c>
      <c r="B12040" t="s">
        <v>88</v>
      </c>
      <c r="C12040" t="s">
        <v>206</v>
      </c>
      <c r="D12040" t="s">
        <v>17736</v>
      </c>
      <c r="E12040" t="s">
        <v>83</v>
      </c>
      <c r="F12040" t="s">
        <v>4935</v>
      </c>
      <c r="G12040">
        <v>0</v>
      </c>
      <c r="H12040">
        <v>6</v>
      </c>
      <c r="I12040">
        <v>0</v>
      </c>
      <c r="J12040">
        <v>6</v>
      </c>
      <c r="K12040">
        <v>0</v>
      </c>
      <c r="L12040">
        <v>0</v>
      </c>
      <c r="M12040">
        <v>0</v>
      </c>
      <c r="N12040">
        <v>0</v>
      </c>
      <c r="O12040">
        <v>0</v>
      </c>
      <c r="P12040">
        <v>0</v>
      </c>
      <c r="Q12040">
        <v>0</v>
      </c>
    </row>
    <row r="12041" spans="1:17" x14ac:dyDescent="0.2">
      <c r="A12041" t="s">
        <v>29779</v>
      </c>
      <c r="B12041" t="s">
        <v>88</v>
      </c>
      <c r="C12041" t="s">
        <v>206</v>
      </c>
      <c r="D12041" t="s">
        <v>17736</v>
      </c>
      <c r="E12041" t="s">
        <v>83</v>
      </c>
      <c r="F12041" t="s">
        <v>4937</v>
      </c>
      <c r="G12041">
        <v>0</v>
      </c>
      <c r="H12041">
        <v>6</v>
      </c>
      <c r="I12041">
        <v>0</v>
      </c>
      <c r="J12041">
        <v>6</v>
      </c>
      <c r="K12041">
        <v>0</v>
      </c>
      <c r="L12041">
        <v>0</v>
      </c>
      <c r="M12041">
        <v>0</v>
      </c>
      <c r="N12041">
        <v>0</v>
      </c>
      <c r="O12041">
        <v>0</v>
      </c>
      <c r="P12041">
        <v>0</v>
      </c>
      <c r="Q12041">
        <v>0</v>
      </c>
    </row>
    <row r="12042" spans="1:17" x14ac:dyDescent="0.2">
      <c r="A12042" t="s">
        <v>29780</v>
      </c>
      <c r="B12042" t="s">
        <v>88</v>
      </c>
      <c r="C12042" t="s">
        <v>206</v>
      </c>
      <c r="D12042" t="s">
        <v>17736</v>
      </c>
      <c r="E12042" t="s">
        <v>83</v>
      </c>
      <c r="F12042" t="s">
        <v>4939</v>
      </c>
      <c r="G12042">
        <v>0</v>
      </c>
      <c r="H12042">
        <v>0</v>
      </c>
      <c r="I12042">
        <v>0</v>
      </c>
      <c r="J12042">
        <v>0</v>
      </c>
      <c r="K12042">
        <v>0</v>
      </c>
      <c r="L12042">
        <v>0</v>
      </c>
      <c r="M12042">
        <v>6</v>
      </c>
      <c r="N12042">
        <v>0</v>
      </c>
      <c r="O12042">
        <v>0</v>
      </c>
      <c r="P12042">
        <v>0</v>
      </c>
      <c r="Q12042">
        <v>0</v>
      </c>
    </row>
    <row r="12043" spans="1:17" x14ac:dyDescent="0.2">
      <c r="A12043" t="s">
        <v>29781</v>
      </c>
      <c r="B12043" t="s">
        <v>88</v>
      </c>
      <c r="C12043" t="s">
        <v>206</v>
      </c>
      <c r="D12043" t="s">
        <v>17736</v>
      </c>
      <c r="E12043" t="s">
        <v>83</v>
      </c>
      <c r="F12043" t="s">
        <v>4941</v>
      </c>
      <c r="G12043">
        <v>0</v>
      </c>
      <c r="H12043">
        <v>6</v>
      </c>
      <c r="I12043">
        <v>0</v>
      </c>
      <c r="J12043">
        <v>6</v>
      </c>
      <c r="K12043">
        <v>0</v>
      </c>
      <c r="L12043">
        <v>0</v>
      </c>
      <c r="M12043">
        <v>0</v>
      </c>
      <c r="N12043">
        <v>0</v>
      </c>
      <c r="O12043">
        <v>0</v>
      </c>
      <c r="P12043">
        <v>0</v>
      </c>
      <c r="Q12043">
        <v>0</v>
      </c>
    </row>
    <row r="12044" spans="1:17" x14ac:dyDescent="0.2">
      <c r="A12044" t="s">
        <v>29782</v>
      </c>
      <c r="B12044" t="s">
        <v>88</v>
      </c>
      <c r="C12044" t="s">
        <v>206</v>
      </c>
      <c r="D12044" t="s">
        <v>17736</v>
      </c>
      <c r="E12044" t="s">
        <v>83</v>
      </c>
      <c r="F12044" t="s">
        <v>4943</v>
      </c>
      <c r="G12044">
        <v>0</v>
      </c>
      <c r="H12044">
        <v>0</v>
      </c>
      <c r="I12044">
        <v>0</v>
      </c>
      <c r="J12044">
        <v>0</v>
      </c>
      <c r="K12044">
        <v>0</v>
      </c>
      <c r="L12044">
        <v>0</v>
      </c>
      <c r="M12044">
        <v>6</v>
      </c>
      <c r="N12044">
        <v>0</v>
      </c>
      <c r="O12044">
        <v>0</v>
      </c>
      <c r="P12044">
        <v>0</v>
      </c>
      <c r="Q12044">
        <v>0</v>
      </c>
    </row>
    <row r="12045" spans="1:17" x14ac:dyDescent="0.2">
      <c r="A12045" t="s">
        <v>29783</v>
      </c>
      <c r="B12045" t="s">
        <v>88</v>
      </c>
      <c r="C12045" t="s">
        <v>206</v>
      </c>
      <c r="D12045" t="s">
        <v>17736</v>
      </c>
      <c r="E12045" t="s">
        <v>83</v>
      </c>
      <c r="F12045" t="s">
        <v>4925</v>
      </c>
      <c r="G12045">
        <v>0</v>
      </c>
      <c r="H12045">
        <v>0</v>
      </c>
      <c r="I12045">
        <v>0</v>
      </c>
      <c r="J12045">
        <v>0</v>
      </c>
      <c r="K12045">
        <v>0</v>
      </c>
      <c r="L12045">
        <v>0</v>
      </c>
      <c r="M12045">
        <v>0</v>
      </c>
      <c r="N12045">
        <v>6</v>
      </c>
      <c r="O12045">
        <v>6</v>
      </c>
      <c r="P12045">
        <v>0</v>
      </c>
      <c r="Q12045">
        <v>0</v>
      </c>
    </row>
    <row r="12046" spans="1:17" x14ac:dyDescent="0.2">
      <c r="A12046" t="s">
        <v>29784</v>
      </c>
      <c r="B12046" t="s">
        <v>88</v>
      </c>
      <c r="C12046" t="s">
        <v>206</v>
      </c>
      <c r="D12046" t="s">
        <v>17736</v>
      </c>
      <c r="E12046" t="s">
        <v>83</v>
      </c>
      <c r="F12046" t="s">
        <v>4927</v>
      </c>
      <c r="G12046">
        <v>0</v>
      </c>
      <c r="H12046">
        <v>0</v>
      </c>
      <c r="I12046">
        <v>0</v>
      </c>
      <c r="J12046">
        <v>0</v>
      </c>
      <c r="K12046">
        <v>0</v>
      </c>
      <c r="L12046">
        <v>0</v>
      </c>
      <c r="M12046">
        <v>0</v>
      </c>
      <c r="N12046">
        <v>4</v>
      </c>
      <c r="O12046">
        <v>4</v>
      </c>
      <c r="P12046">
        <v>0</v>
      </c>
      <c r="Q12046">
        <v>0</v>
      </c>
    </row>
    <row r="12047" spans="1:17" x14ac:dyDescent="0.2">
      <c r="A12047" t="s">
        <v>29785</v>
      </c>
      <c r="B12047" t="s">
        <v>88</v>
      </c>
      <c r="C12047" t="s">
        <v>206</v>
      </c>
      <c r="D12047" t="s">
        <v>17736</v>
      </c>
      <c r="E12047" t="s">
        <v>83</v>
      </c>
      <c r="F12047" t="s">
        <v>17734</v>
      </c>
      <c r="G12047">
        <v>6</v>
      </c>
      <c r="H12047">
        <v>0</v>
      </c>
      <c r="I12047">
        <v>0</v>
      </c>
      <c r="J12047">
        <v>0</v>
      </c>
      <c r="K12047">
        <v>0</v>
      </c>
      <c r="L12047">
        <v>0</v>
      </c>
      <c r="M12047">
        <v>0</v>
      </c>
      <c r="N12047">
        <v>0</v>
      </c>
      <c r="O12047">
        <v>0</v>
      </c>
      <c r="P12047">
        <v>0</v>
      </c>
      <c r="Q12047">
        <v>0</v>
      </c>
    </row>
    <row r="12048" spans="1:17" x14ac:dyDescent="0.2">
      <c r="A12048" t="s">
        <v>29786</v>
      </c>
      <c r="B12048" t="s">
        <v>86</v>
      </c>
      <c r="C12048" t="s">
        <v>141</v>
      </c>
      <c r="D12048" t="s">
        <v>17748</v>
      </c>
      <c r="E12048" t="s">
        <v>83</v>
      </c>
      <c r="F12048" t="s">
        <v>17734</v>
      </c>
      <c r="G12048">
        <v>2</v>
      </c>
      <c r="H12048">
        <v>0</v>
      </c>
      <c r="I12048">
        <v>0</v>
      </c>
      <c r="J12048">
        <v>0</v>
      </c>
      <c r="K12048">
        <v>0</v>
      </c>
      <c r="L12048">
        <v>0</v>
      </c>
      <c r="M12048">
        <v>0</v>
      </c>
      <c r="N12048">
        <v>0</v>
      </c>
      <c r="O12048">
        <v>0</v>
      </c>
      <c r="P12048">
        <v>0</v>
      </c>
      <c r="Q12048">
        <v>0</v>
      </c>
    </row>
    <row r="12049" spans="1:17" x14ac:dyDescent="0.2">
      <c r="A12049" t="s">
        <v>29787</v>
      </c>
      <c r="B12049" t="s">
        <v>86</v>
      </c>
      <c r="C12049" t="s">
        <v>141</v>
      </c>
      <c r="D12049" t="s">
        <v>17754</v>
      </c>
      <c r="E12049" t="s">
        <v>83</v>
      </c>
      <c r="F12049" t="s">
        <v>17734</v>
      </c>
      <c r="G12049">
        <v>1</v>
      </c>
      <c r="H12049">
        <v>0</v>
      </c>
      <c r="I12049">
        <v>0</v>
      </c>
      <c r="J12049">
        <v>0</v>
      </c>
      <c r="K12049">
        <v>0</v>
      </c>
      <c r="L12049">
        <v>0</v>
      </c>
      <c r="M12049">
        <v>0</v>
      </c>
      <c r="N12049">
        <v>0</v>
      </c>
      <c r="O12049">
        <v>0</v>
      </c>
      <c r="P12049">
        <v>0</v>
      </c>
      <c r="Q12049">
        <v>0</v>
      </c>
    </row>
    <row r="12050" spans="1:17" x14ac:dyDescent="0.2">
      <c r="A12050" t="s">
        <v>29788</v>
      </c>
      <c r="B12050" t="s">
        <v>86</v>
      </c>
      <c r="C12050" t="s">
        <v>141</v>
      </c>
      <c r="D12050" t="s">
        <v>17754</v>
      </c>
      <c r="E12050" t="s">
        <v>81</v>
      </c>
      <c r="F12050" t="s">
        <v>17734</v>
      </c>
      <c r="G12050">
        <v>1</v>
      </c>
      <c r="H12050">
        <v>0</v>
      </c>
      <c r="I12050">
        <v>0</v>
      </c>
      <c r="J12050">
        <v>0</v>
      </c>
      <c r="K12050">
        <v>0</v>
      </c>
      <c r="L12050">
        <v>0</v>
      </c>
      <c r="M12050">
        <v>0</v>
      </c>
      <c r="N12050">
        <v>0</v>
      </c>
      <c r="O12050">
        <v>0</v>
      </c>
      <c r="P12050">
        <v>0</v>
      </c>
      <c r="Q12050">
        <v>0</v>
      </c>
    </row>
    <row r="12051" spans="1:17" x14ac:dyDescent="0.2">
      <c r="A12051" t="s">
        <v>29789</v>
      </c>
      <c r="B12051" t="s">
        <v>86</v>
      </c>
      <c r="C12051" t="s">
        <v>142</v>
      </c>
      <c r="D12051" t="s">
        <v>17768</v>
      </c>
      <c r="E12051" t="s">
        <v>83</v>
      </c>
      <c r="F12051" t="s">
        <v>17734</v>
      </c>
      <c r="G12051">
        <v>5</v>
      </c>
      <c r="H12051">
        <v>0</v>
      </c>
      <c r="I12051">
        <v>0</v>
      </c>
      <c r="J12051">
        <v>0</v>
      </c>
      <c r="K12051">
        <v>0</v>
      </c>
      <c r="L12051">
        <v>0</v>
      </c>
      <c r="M12051">
        <v>0</v>
      </c>
      <c r="N12051">
        <v>0</v>
      </c>
      <c r="O12051">
        <v>0</v>
      </c>
      <c r="P12051">
        <v>0</v>
      </c>
      <c r="Q12051">
        <v>0</v>
      </c>
    </row>
    <row r="12052" spans="1:17" x14ac:dyDescent="0.2">
      <c r="A12052" t="s">
        <v>29790</v>
      </c>
      <c r="B12052" t="s">
        <v>86</v>
      </c>
      <c r="C12052" t="s">
        <v>142</v>
      </c>
      <c r="D12052" t="s">
        <v>17768</v>
      </c>
      <c r="E12052" t="s">
        <v>81</v>
      </c>
      <c r="F12052" t="s">
        <v>17734</v>
      </c>
      <c r="G12052">
        <v>4</v>
      </c>
      <c r="H12052">
        <v>0</v>
      </c>
      <c r="I12052">
        <v>0</v>
      </c>
      <c r="J12052">
        <v>0</v>
      </c>
      <c r="K12052">
        <v>0</v>
      </c>
      <c r="L12052">
        <v>0</v>
      </c>
      <c r="M12052">
        <v>0</v>
      </c>
      <c r="N12052">
        <v>0</v>
      </c>
      <c r="O12052">
        <v>0</v>
      </c>
      <c r="P12052">
        <v>0</v>
      </c>
      <c r="Q12052">
        <v>0</v>
      </c>
    </row>
    <row r="12053" spans="1:17" x14ac:dyDescent="0.2">
      <c r="A12053" t="s">
        <v>29791</v>
      </c>
      <c r="B12053" t="s">
        <v>86</v>
      </c>
      <c r="C12053" t="s">
        <v>142</v>
      </c>
      <c r="D12053" t="s">
        <v>17736</v>
      </c>
      <c r="E12053" t="s">
        <v>83</v>
      </c>
      <c r="F12053" t="s">
        <v>4929</v>
      </c>
      <c r="G12053">
        <v>0</v>
      </c>
      <c r="H12053">
        <v>28</v>
      </c>
      <c r="I12053">
        <v>4</v>
      </c>
      <c r="J12053">
        <v>19</v>
      </c>
      <c r="K12053">
        <v>3</v>
      </c>
      <c r="L12053">
        <v>2</v>
      </c>
      <c r="M12053">
        <v>0</v>
      </c>
      <c r="N12053">
        <v>0</v>
      </c>
      <c r="O12053">
        <v>0</v>
      </c>
      <c r="P12053">
        <v>0</v>
      </c>
      <c r="Q12053">
        <v>0</v>
      </c>
    </row>
    <row r="12054" spans="1:17" x14ac:dyDescent="0.2">
      <c r="A12054" t="s">
        <v>29792</v>
      </c>
      <c r="B12054" t="s">
        <v>86</v>
      </c>
      <c r="C12054" t="s">
        <v>142</v>
      </c>
      <c r="D12054" t="s">
        <v>17736</v>
      </c>
      <c r="E12054" t="s">
        <v>83</v>
      </c>
      <c r="F12054" t="s">
        <v>4931</v>
      </c>
      <c r="G12054">
        <v>0</v>
      </c>
      <c r="H12054">
        <v>28</v>
      </c>
      <c r="I12054">
        <v>2</v>
      </c>
      <c r="J12054">
        <v>21</v>
      </c>
      <c r="K12054">
        <v>3</v>
      </c>
      <c r="L12054">
        <v>2</v>
      </c>
      <c r="M12054">
        <v>0</v>
      </c>
      <c r="N12054">
        <v>0</v>
      </c>
      <c r="O12054">
        <v>0</v>
      </c>
      <c r="P12054">
        <v>0</v>
      </c>
      <c r="Q12054">
        <v>0</v>
      </c>
    </row>
    <row r="12055" spans="1:17" x14ac:dyDescent="0.2">
      <c r="A12055" t="s">
        <v>29793</v>
      </c>
      <c r="B12055" t="s">
        <v>86</v>
      </c>
      <c r="C12055" t="s">
        <v>142</v>
      </c>
      <c r="D12055" t="s">
        <v>17736</v>
      </c>
      <c r="E12055" t="s">
        <v>83</v>
      </c>
      <c r="F12055" t="s">
        <v>4933</v>
      </c>
      <c r="G12055">
        <v>0</v>
      </c>
      <c r="H12055">
        <v>0</v>
      </c>
      <c r="I12055">
        <v>0</v>
      </c>
      <c r="J12055">
        <v>0</v>
      </c>
      <c r="K12055">
        <v>0</v>
      </c>
      <c r="L12055">
        <v>0</v>
      </c>
      <c r="M12055">
        <v>28</v>
      </c>
      <c r="N12055">
        <v>0</v>
      </c>
      <c r="O12055">
        <v>0</v>
      </c>
      <c r="P12055">
        <v>0</v>
      </c>
      <c r="Q12055">
        <v>0</v>
      </c>
    </row>
    <row r="12056" spans="1:17" x14ac:dyDescent="0.2">
      <c r="A12056" t="s">
        <v>29794</v>
      </c>
      <c r="B12056" t="s">
        <v>86</v>
      </c>
      <c r="C12056" t="s">
        <v>142</v>
      </c>
      <c r="D12056" t="s">
        <v>17736</v>
      </c>
      <c r="E12056" t="s">
        <v>83</v>
      </c>
      <c r="F12056" t="s">
        <v>4935</v>
      </c>
      <c r="G12056">
        <v>0</v>
      </c>
      <c r="H12056">
        <v>28</v>
      </c>
      <c r="I12056">
        <v>2</v>
      </c>
      <c r="J12056">
        <v>21</v>
      </c>
      <c r="K12056">
        <v>3</v>
      </c>
      <c r="L12056">
        <v>2</v>
      </c>
      <c r="M12056">
        <v>0</v>
      </c>
      <c r="N12056">
        <v>0</v>
      </c>
      <c r="O12056">
        <v>0</v>
      </c>
      <c r="P12056">
        <v>0</v>
      </c>
      <c r="Q12056">
        <v>0</v>
      </c>
    </row>
    <row r="12057" spans="1:17" x14ac:dyDescent="0.2">
      <c r="A12057" t="s">
        <v>29795</v>
      </c>
      <c r="B12057" t="s">
        <v>86</v>
      </c>
      <c r="C12057" t="s">
        <v>142</v>
      </c>
      <c r="D12057" t="s">
        <v>17736</v>
      </c>
      <c r="E12057" t="s">
        <v>83</v>
      </c>
      <c r="F12057" t="s">
        <v>4937</v>
      </c>
      <c r="G12057">
        <v>0</v>
      </c>
      <c r="H12057">
        <v>28</v>
      </c>
      <c r="I12057">
        <v>2</v>
      </c>
      <c r="J12057">
        <v>21</v>
      </c>
      <c r="K12057">
        <v>3</v>
      </c>
      <c r="L12057">
        <v>2</v>
      </c>
      <c r="M12057">
        <v>0</v>
      </c>
      <c r="N12057">
        <v>0</v>
      </c>
      <c r="O12057">
        <v>0</v>
      </c>
      <c r="P12057">
        <v>0</v>
      </c>
      <c r="Q12057">
        <v>0</v>
      </c>
    </row>
    <row r="12058" spans="1:17" x14ac:dyDescent="0.2">
      <c r="A12058" t="s">
        <v>29796</v>
      </c>
      <c r="B12058" t="s">
        <v>86</v>
      </c>
      <c r="C12058" t="s">
        <v>142</v>
      </c>
      <c r="D12058" t="s">
        <v>17736</v>
      </c>
      <c r="E12058" t="s">
        <v>83</v>
      </c>
      <c r="F12058" t="s">
        <v>4939</v>
      </c>
      <c r="G12058">
        <v>0</v>
      </c>
      <c r="H12058">
        <v>0</v>
      </c>
      <c r="I12058">
        <v>0</v>
      </c>
      <c r="J12058">
        <v>0</v>
      </c>
      <c r="K12058">
        <v>0</v>
      </c>
      <c r="L12058">
        <v>0</v>
      </c>
      <c r="M12058">
        <v>28</v>
      </c>
      <c r="N12058">
        <v>0</v>
      </c>
      <c r="O12058">
        <v>0</v>
      </c>
      <c r="P12058">
        <v>0</v>
      </c>
      <c r="Q12058">
        <v>0</v>
      </c>
    </row>
    <row r="12059" spans="1:17" x14ac:dyDescent="0.2">
      <c r="A12059" t="s">
        <v>29797</v>
      </c>
      <c r="B12059" t="s">
        <v>86</v>
      </c>
      <c r="C12059" t="s">
        <v>142</v>
      </c>
      <c r="D12059" t="s">
        <v>17736</v>
      </c>
      <c r="E12059" t="s">
        <v>83</v>
      </c>
      <c r="F12059" t="s">
        <v>4941</v>
      </c>
      <c r="G12059">
        <v>0</v>
      </c>
      <c r="H12059">
        <v>28</v>
      </c>
      <c r="I12059">
        <v>3</v>
      </c>
      <c r="J12059">
        <v>20</v>
      </c>
      <c r="K12059">
        <v>3</v>
      </c>
      <c r="L12059">
        <v>2</v>
      </c>
      <c r="M12059">
        <v>0</v>
      </c>
      <c r="N12059">
        <v>0</v>
      </c>
      <c r="O12059">
        <v>0</v>
      </c>
      <c r="P12059">
        <v>0</v>
      </c>
      <c r="Q12059">
        <v>0</v>
      </c>
    </row>
    <row r="12060" spans="1:17" x14ac:dyDescent="0.2">
      <c r="A12060" t="s">
        <v>29798</v>
      </c>
      <c r="B12060" t="s">
        <v>86</v>
      </c>
      <c r="C12060" t="s">
        <v>142</v>
      </c>
      <c r="D12060" t="s">
        <v>17736</v>
      </c>
      <c r="E12060" t="s">
        <v>83</v>
      </c>
      <c r="F12060" t="s">
        <v>4943</v>
      </c>
      <c r="G12060">
        <v>0</v>
      </c>
      <c r="H12060">
        <v>0</v>
      </c>
      <c r="I12060">
        <v>0</v>
      </c>
      <c r="J12060">
        <v>0</v>
      </c>
      <c r="K12060">
        <v>0</v>
      </c>
      <c r="L12060">
        <v>0</v>
      </c>
      <c r="M12060">
        <v>28</v>
      </c>
      <c r="N12060">
        <v>0</v>
      </c>
      <c r="O12060">
        <v>0</v>
      </c>
      <c r="P12060">
        <v>0</v>
      </c>
      <c r="Q12060">
        <v>0</v>
      </c>
    </row>
    <row r="12061" spans="1:17" x14ac:dyDescent="0.2">
      <c r="A12061" t="s">
        <v>29799</v>
      </c>
      <c r="B12061" t="s">
        <v>86</v>
      </c>
      <c r="C12061" t="s">
        <v>142</v>
      </c>
      <c r="D12061" t="s">
        <v>17736</v>
      </c>
      <c r="E12061" t="s">
        <v>83</v>
      </c>
      <c r="F12061" t="s">
        <v>4925</v>
      </c>
      <c r="G12061">
        <v>0</v>
      </c>
      <c r="H12061">
        <v>0</v>
      </c>
      <c r="I12061">
        <v>0</v>
      </c>
      <c r="J12061">
        <v>0</v>
      </c>
      <c r="K12061">
        <v>0</v>
      </c>
      <c r="L12061">
        <v>0</v>
      </c>
      <c r="M12061">
        <v>0</v>
      </c>
      <c r="N12061">
        <v>23</v>
      </c>
      <c r="O12061">
        <v>19</v>
      </c>
      <c r="P12061">
        <v>3</v>
      </c>
      <c r="Q12061">
        <v>1</v>
      </c>
    </row>
    <row r="12062" spans="1:17" x14ac:dyDescent="0.2">
      <c r="A12062" t="s">
        <v>29800</v>
      </c>
      <c r="B12062" t="s">
        <v>86</v>
      </c>
      <c r="C12062" t="s">
        <v>142</v>
      </c>
      <c r="D12062" t="s">
        <v>17736</v>
      </c>
      <c r="E12062" t="s">
        <v>83</v>
      </c>
      <c r="F12062" t="s">
        <v>4927</v>
      </c>
      <c r="G12062">
        <v>0</v>
      </c>
      <c r="H12062">
        <v>0</v>
      </c>
      <c r="I12062">
        <v>0</v>
      </c>
      <c r="J12062">
        <v>0</v>
      </c>
      <c r="K12062">
        <v>0</v>
      </c>
      <c r="L12062">
        <v>0</v>
      </c>
      <c r="M12062">
        <v>0</v>
      </c>
      <c r="N12062">
        <v>19</v>
      </c>
      <c r="O12062">
        <v>16</v>
      </c>
      <c r="P12062">
        <v>2</v>
      </c>
      <c r="Q12062">
        <v>1</v>
      </c>
    </row>
    <row r="12063" spans="1:17" x14ac:dyDescent="0.2">
      <c r="A12063" t="s">
        <v>29801</v>
      </c>
      <c r="B12063" t="s">
        <v>86</v>
      </c>
      <c r="C12063" t="s">
        <v>142</v>
      </c>
      <c r="D12063" t="s">
        <v>17736</v>
      </c>
      <c r="E12063" t="s">
        <v>83</v>
      </c>
      <c r="F12063" t="s">
        <v>17734</v>
      </c>
      <c r="G12063">
        <v>28</v>
      </c>
      <c r="H12063">
        <v>0</v>
      </c>
      <c r="I12063">
        <v>0</v>
      </c>
      <c r="J12063">
        <v>0</v>
      </c>
      <c r="K12063">
        <v>0</v>
      </c>
      <c r="L12063">
        <v>0</v>
      </c>
      <c r="M12063">
        <v>0</v>
      </c>
      <c r="N12063">
        <v>0</v>
      </c>
      <c r="O12063">
        <v>0</v>
      </c>
      <c r="P12063">
        <v>0</v>
      </c>
      <c r="Q12063">
        <v>0</v>
      </c>
    </row>
    <row r="12064" spans="1:17" x14ac:dyDescent="0.2">
      <c r="A12064" t="s">
        <v>29802</v>
      </c>
      <c r="B12064" t="s">
        <v>86</v>
      </c>
      <c r="C12064" t="s">
        <v>142</v>
      </c>
      <c r="D12064" t="s">
        <v>17736</v>
      </c>
      <c r="E12064" t="s">
        <v>81</v>
      </c>
      <c r="F12064" t="s">
        <v>4929</v>
      </c>
      <c r="G12064">
        <v>0</v>
      </c>
      <c r="H12064">
        <v>19</v>
      </c>
      <c r="I12064">
        <v>2</v>
      </c>
      <c r="J12064">
        <v>15</v>
      </c>
      <c r="K12064">
        <v>2</v>
      </c>
      <c r="L12064">
        <v>0</v>
      </c>
      <c r="M12064">
        <v>0</v>
      </c>
      <c r="N12064">
        <v>0</v>
      </c>
      <c r="O12064">
        <v>0</v>
      </c>
      <c r="P12064">
        <v>0</v>
      </c>
      <c r="Q12064">
        <v>0</v>
      </c>
    </row>
    <row r="12065" spans="1:17" x14ac:dyDescent="0.2">
      <c r="A12065" t="s">
        <v>29803</v>
      </c>
      <c r="B12065" t="s">
        <v>86</v>
      </c>
      <c r="C12065" t="s">
        <v>142</v>
      </c>
      <c r="D12065" t="s">
        <v>17736</v>
      </c>
      <c r="E12065" t="s">
        <v>81</v>
      </c>
      <c r="F12065" t="s">
        <v>4931</v>
      </c>
      <c r="G12065">
        <v>0</v>
      </c>
      <c r="H12065">
        <v>19</v>
      </c>
      <c r="I12065">
        <v>2</v>
      </c>
      <c r="J12065">
        <v>15</v>
      </c>
      <c r="K12065">
        <v>2</v>
      </c>
      <c r="L12065">
        <v>0</v>
      </c>
      <c r="M12065">
        <v>0</v>
      </c>
      <c r="N12065">
        <v>0</v>
      </c>
      <c r="O12065">
        <v>0</v>
      </c>
      <c r="P12065">
        <v>0</v>
      </c>
      <c r="Q12065">
        <v>0</v>
      </c>
    </row>
    <row r="12066" spans="1:17" x14ac:dyDescent="0.2">
      <c r="A12066" t="s">
        <v>29804</v>
      </c>
      <c r="B12066" t="s">
        <v>86</v>
      </c>
      <c r="C12066" t="s">
        <v>142</v>
      </c>
      <c r="D12066" t="s">
        <v>17736</v>
      </c>
      <c r="E12066" t="s">
        <v>81</v>
      </c>
      <c r="F12066" t="s">
        <v>4933</v>
      </c>
      <c r="G12066">
        <v>0</v>
      </c>
      <c r="H12066">
        <v>0</v>
      </c>
      <c r="I12066">
        <v>0</v>
      </c>
      <c r="J12066">
        <v>0</v>
      </c>
      <c r="K12066">
        <v>0</v>
      </c>
      <c r="L12066">
        <v>0</v>
      </c>
      <c r="M12066">
        <v>19</v>
      </c>
      <c r="N12066">
        <v>0</v>
      </c>
      <c r="O12066">
        <v>0</v>
      </c>
      <c r="P12066">
        <v>0</v>
      </c>
      <c r="Q12066">
        <v>0</v>
      </c>
    </row>
    <row r="12067" spans="1:17" x14ac:dyDescent="0.2">
      <c r="A12067" t="s">
        <v>29805</v>
      </c>
      <c r="B12067" t="s">
        <v>86</v>
      </c>
      <c r="C12067" t="s">
        <v>142</v>
      </c>
      <c r="D12067" t="s">
        <v>17736</v>
      </c>
      <c r="E12067" t="s">
        <v>81</v>
      </c>
      <c r="F12067" t="s">
        <v>4935</v>
      </c>
      <c r="G12067">
        <v>0</v>
      </c>
      <c r="H12067">
        <v>19</v>
      </c>
      <c r="I12067">
        <v>2</v>
      </c>
      <c r="J12067">
        <v>15</v>
      </c>
      <c r="K12067">
        <v>2</v>
      </c>
      <c r="L12067">
        <v>0</v>
      </c>
      <c r="M12067">
        <v>0</v>
      </c>
      <c r="N12067">
        <v>0</v>
      </c>
      <c r="O12067">
        <v>0</v>
      </c>
      <c r="P12067">
        <v>0</v>
      </c>
      <c r="Q12067">
        <v>0</v>
      </c>
    </row>
    <row r="12068" spans="1:17" x14ac:dyDescent="0.2">
      <c r="A12068" t="s">
        <v>29806</v>
      </c>
      <c r="B12068" t="s">
        <v>86</v>
      </c>
      <c r="C12068" t="s">
        <v>142</v>
      </c>
      <c r="D12068" t="s">
        <v>17736</v>
      </c>
      <c r="E12068" t="s">
        <v>81</v>
      </c>
      <c r="F12068" t="s">
        <v>4937</v>
      </c>
      <c r="G12068">
        <v>0</v>
      </c>
      <c r="H12068">
        <v>19</v>
      </c>
      <c r="I12068">
        <v>2</v>
      </c>
      <c r="J12068">
        <v>15</v>
      </c>
      <c r="K12068">
        <v>2</v>
      </c>
      <c r="L12068">
        <v>0</v>
      </c>
      <c r="M12068">
        <v>0</v>
      </c>
      <c r="N12068">
        <v>0</v>
      </c>
      <c r="O12068">
        <v>0</v>
      </c>
      <c r="P12068">
        <v>0</v>
      </c>
      <c r="Q12068">
        <v>0</v>
      </c>
    </row>
    <row r="12069" spans="1:17" x14ac:dyDescent="0.2">
      <c r="A12069" t="s">
        <v>29807</v>
      </c>
      <c r="B12069" t="s">
        <v>86</v>
      </c>
      <c r="C12069" t="s">
        <v>142</v>
      </c>
      <c r="D12069" t="s">
        <v>17736</v>
      </c>
      <c r="E12069" t="s">
        <v>81</v>
      </c>
      <c r="F12069" t="s">
        <v>4939</v>
      </c>
      <c r="G12069">
        <v>0</v>
      </c>
      <c r="H12069">
        <v>0</v>
      </c>
      <c r="I12069">
        <v>0</v>
      </c>
      <c r="J12069">
        <v>0</v>
      </c>
      <c r="K12069">
        <v>0</v>
      </c>
      <c r="L12069">
        <v>0</v>
      </c>
      <c r="M12069">
        <v>19</v>
      </c>
      <c r="N12069">
        <v>0</v>
      </c>
      <c r="O12069">
        <v>0</v>
      </c>
      <c r="P12069">
        <v>0</v>
      </c>
      <c r="Q12069">
        <v>0</v>
      </c>
    </row>
    <row r="12070" spans="1:17" x14ac:dyDescent="0.2">
      <c r="A12070" t="s">
        <v>29808</v>
      </c>
      <c r="B12070" t="s">
        <v>86</v>
      </c>
      <c r="C12070" t="s">
        <v>142</v>
      </c>
      <c r="D12070" t="s">
        <v>17736</v>
      </c>
      <c r="E12070" t="s">
        <v>81</v>
      </c>
      <c r="F12070" t="s">
        <v>4941</v>
      </c>
      <c r="G12070">
        <v>0</v>
      </c>
      <c r="H12070">
        <v>19</v>
      </c>
      <c r="I12070">
        <v>2</v>
      </c>
      <c r="J12070">
        <v>15</v>
      </c>
      <c r="K12070">
        <v>2</v>
      </c>
      <c r="L12070">
        <v>0</v>
      </c>
      <c r="M12070">
        <v>0</v>
      </c>
      <c r="N12070">
        <v>0</v>
      </c>
      <c r="O12070">
        <v>0</v>
      </c>
      <c r="P12070">
        <v>0</v>
      </c>
      <c r="Q12070">
        <v>0</v>
      </c>
    </row>
    <row r="12071" spans="1:17" x14ac:dyDescent="0.2">
      <c r="A12071" t="s">
        <v>29809</v>
      </c>
      <c r="B12071" t="s">
        <v>86</v>
      </c>
      <c r="C12071" t="s">
        <v>142</v>
      </c>
      <c r="D12071" t="s">
        <v>17736</v>
      </c>
      <c r="E12071" t="s">
        <v>81</v>
      </c>
      <c r="F12071" t="s">
        <v>4943</v>
      </c>
      <c r="G12071">
        <v>0</v>
      </c>
      <c r="H12071">
        <v>0</v>
      </c>
      <c r="I12071">
        <v>0</v>
      </c>
      <c r="J12071">
        <v>0</v>
      </c>
      <c r="K12071">
        <v>0</v>
      </c>
      <c r="L12071">
        <v>0</v>
      </c>
      <c r="M12071">
        <v>19</v>
      </c>
      <c r="N12071">
        <v>0</v>
      </c>
      <c r="O12071">
        <v>0</v>
      </c>
      <c r="P12071">
        <v>0</v>
      </c>
      <c r="Q12071">
        <v>0</v>
      </c>
    </row>
    <row r="12072" spans="1:17" x14ac:dyDescent="0.2">
      <c r="A12072" t="s">
        <v>29810</v>
      </c>
      <c r="B12072" t="s">
        <v>86</v>
      </c>
      <c r="C12072" t="s">
        <v>142</v>
      </c>
      <c r="D12072" t="s">
        <v>17736</v>
      </c>
      <c r="E12072" t="s">
        <v>81</v>
      </c>
      <c r="F12072" t="s">
        <v>4925</v>
      </c>
      <c r="G12072">
        <v>0</v>
      </c>
      <c r="H12072">
        <v>0</v>
      </c>
      <c r="I12072">
        <v>0</v>
      </c>
      <c r="J12072">
        <v>0</v>
      </c>
      <c r="K12072">
        <v>0</v>
      </c>
      <c r="L12072">
        <v>0</v>
      </c>
      <c r="M12072">
        <v>0</v>
      </c>
      <c r="N12072">
        <v>16</v>
      </c>
      <c r="O12072">
        <v>16</v>
      </c>
      <c r="P12072">
        <v>0</v>
      </c>
      <c r="Q12072">
        <v>0</v>
      </c>
    </row>
    <row r="12073" spans="1:17" x14ac:dyDescent="0.2">
      <c r="A12073" t="s">
        <v>29811</v>
      </c>
      <c r="B12073" t="s">
        <v>86</v>
      </c>
      <c r="C12073" t="s">
        <v>142</v>
      </c>
      <c r="D12073" t="s">
        <v>17736</v>
      </c>
      <c r="E12073" t="s">
        <v>81</v>
      </c>
      <c r="F12073" t="s">
        <v>4927</v>
      </c>
      <c r="G12073">
        <v>0</v>
      </c>
      <c r="H12073">
        <v>0</v>
      </c>
      <c r="I12073">
        <v>0</v>
      </c>
      <c r="J12073">
        <v>0</v>
      </c>
      <c r="K12073">
        <v>0</v>
      </c>
      <c r="L12073">
        <v>0</v>
      </c>
      <c r="M12073">
        <v>0</v>
      </c>
      <c r="N12073">
        <v>14</v>
      </c>
      <c r="O12073">
        <v>14</v>
      </c>
      <c r="P12073">
        <v>0</v>
      </c>
      <c r="Q12073">
        <v>0</v>
      </c>
    </row>
    <row r="12074" spans="1:17" x14ac:dyDescent="0.2">
      <c r="A12074" t="s">
        <v>29812</v>
      </c>
      <c r="B12074" t="s">
        <v>86</v>
      </c>
      <c r="C12074" t="s">
        <v>142</v>
      </c>
      <c r="D12074" t="s">
        <v>17736</v>
      </c>
      <c r="E12074" t="s">
        <v>81</v>
      </c>
      <c r="F12074" t="s">
        <v>17734</v>
      </c>
      <c r="G12074">
        <v>19</v>
      </c>
      <c r="H12074">
        <v>0</v>
      </c>
      <c r="I12074">
        <v>0</v>
      </c>
      <c r="J12074">
        <v>0</v>
      </c>
      <c r="K12074">
        <v>0</v>
      </c>
      <c r="L12074">
        <v>0</v>
      </c>
      <c r="M12074">
        <v>0</v>
      </c>
      <c r="N12074">
        <v>0</v>
      </c>
      <c r="O12074">
        <v>0</v>
      </c>
      <c r="P12074">
        <v>0</v>
      </c>
      <c r="Q12074">
        <v>0</v>
      </c>
    </row>
    <row r="12075" spans="1:17" x14ac:dyDescent="0.2">
      <c r="A12075" t="s">
        <v>29813</v>
      </c>
      <c r="B12075" t="s">
        <v>86</v>
      </c>
      <c r="C12075" t="s">
        <v>143</v>
      </c>
      <c r="D12075" t="s">
        <v>17768</v>
      </c>
      <c r="E12075" t="s">
        <v>83</v>
      </c>
      <c r="F12075" t="s">
        <v>17734</v>
      </c>
      <c r="G12075">
        <v>4</v>
      </c>
      <c r="H12075">
        <v>0</v>
      </c>
      <c r="I12075">
        <v>0</v>
      </c>
      <c r="J12075">
        <v>0</v>
      </c>
      <c r="K12075">
        <v>0</v>
      </c>
      <c r="L12075">
        <v>0</v>
      </c>
      <c r="M12075">
        <v>0</v>
      </c>
      <c r="N12075">
        <v>0</v>
      </c>
      <c r="O12075">
        <v>0</v>
      </c>
      <c r="P12075">
        <v>0</v>
      </c>
      <c r="Q12075">
        <v>0</v>
      </c>
    </row>
    <row r="12076" spans="1:17" x14ac:dyDescent="0.2">
      <c r="A12076" t="s">
        <v>29814</v>
      </c>
      <c r="B12076" t="s">
        <v>86</v>
      </c>
      <c r="C12076" t="s">
        <v>143</v>
      </c>
      <c r="D12076" t="s">
        <v>17736</v>
      </c>
      <c r="E12076" t="s">
        <v>83</v>
      </c>
      <c r="F12076" t="s">
        <v>4929</v>
      </c>
      <c r="G12076">
        <v>0</v>
      </c>
      <c r="H12076">
        <v>27</v>
      </c>
      <c r="I12076">
        <v>1</v>
      </c>
      <c r="J12076">
        <v>22</v>
      </c>
      <c r="K12076">
        <v>2</v>
      </c>
      <c r="L12076">
        <v>2</v>
      </c>
      <c r="M12076">
        <v>0</v>
      </c>
      <c r="N12076">
        <v>0</v>
      </c>
      <c r="O12076">
        <v>0</v>
      </c>
      <c r="P12076">
        <v>0</v>
      </c>
      <c r="Q12076">
        <v>0</v>
      </c>
    </row>
    <row r="12077" spans="1:17" x14ac:dyDescent="0.2">
      <c r="A12077" t="s">
        <v>29815</v>
      </c>
      <c r="B12077" t="s">
        <v>86</v>
      </c>
      <c r="C12077" t="s">
        <v>143</v>
      </c>
      <c r="D12077" t="s">
        <v>17736</v>
      </c>
      <c r="E12077" t="s">
        <v>83</v>
      </c>
      <c r="F12077" t="s">
        <v>4931</v>
      </c>
      <c r="G12077">
        <v>0</v>
      </c>
      <c r="H12077">
        <v>27</v>
      </c>
      <c r="I12077">
        <v>1</v>
      </c>
      <c r="J12077">
        <v>21</v>
      </c>
      <c r="K12077">
        <v>1</v>
      </c>
      <c r="L12077">
        <v>4</v>
      </c>
      <c r="M12077">
        <v>0</v>
      </c>
      <c r="N12077">
        <v>0</v>
      </c>
      <c r="O12077">
        <v>0</v>
      </c>
      <c r="P12077">
        <v>0</v>
      </c>
      <c r="Q12077">
        <v>0</v>
      </c>
    </row>
    <row r="12078" spans="1:17" x14ac:dyDescent="0.2">
      <c r="A12078" t="s">
        <v>29816</v>
      </c>
      <c r="B12078" t="s">
        <v>86</v>
      </c>
      <c r="C12078" t="s">
        <v>143</v>
      </c>
      <c r="D12078" t="s">
        <v>17736</v>
      </c>
      <c r="E12078" t="s">
        <v>83</v>
      </c>
      <c r="F12078" t="s">
        <v>4933</v>
      </c>
      <c r="G12078">
        <v>0</v>
      </c>
      <c r="H12078">
        <v>0</v>
      </c>
      <c r="I12078">
        <v>0</v>
      </c>
      <c r="J12078">
        <v>0</v>
      </c>
      <c r="K12078">
        <v>0</v>
      </c>
      <c r="L12078">
        <v>0</v>
      </c>
      <c r="M12078">
        <v>27</v>
      </c>
      <c r="N12078">
        <v>0</v>
      </c>
      <c r="O12078">
        <v>0</v>
      </c>
      <c r="P12078">
        <v>0</v>
      </c>
      <c r="Q12078">
        <v>0</v>
      </c>
    </row>
    <row r="12079" spans="1:17" x14ac:dyDescent="0.2">
      <c r="A12079" t="s">
        <v>29817</v>
      </c>
      <c r="B12079" t="s">
        <v>86</v>
      </c>
      <c r="C12079" t="s">
        <v>203</v>
      </c>
      <c r="D12079" t="s">
        <v>17736</v>
      </c>
      <c r="E12079" t="s">
        <v>83</v>
      </c>
      <c r="F12079" t="s">
        <v>4939</v>
      </c>
      <c r="G12079">
        <v>0</v>
      </c>
      <c r="H12079">
        <v>0</v>
      </c>
      <c r="I12079">
        <v>0</v>
      </c>
      <c r="J12079">
        <v>0</v>
      </c>
      <c r="K12079">
        <v>0</v>
      </c>
      <c r="L12079">
        <v>0</v>
      </c>
      <c r="M12079">
        <v>20</v>
      </c>
      <c r="N12079">
        <v>0</v>
      </c>
      <c r="O12079">
        <v>0</v>
      </c>
      <c r="P12079">
        <v>0</v>
      </c>
      <c r="Q12079">
        <v>0</v>
      </c>
    </row>
    <row r="12080" spans="1:17" x14ac:dyDescent="0.2">
      <c r="A12080" t="s">
        <v>29818</v>
      </c>
      <c r="B12080" t="s">
        <v>86</v>
      </c>
      <c r="C12080" t="s">
        <v>203</v>
      </c>
      <c r="D12080" t="s">
        <v>17736</v>
      </c>
      <c r="E12080" t="s">
        <v>83</v>
      </c>
      <c r="F12080" t="s">
        <v>4941</v>
      </c>
      <c r="G12080">
        <v>0</v>
      </c>
      <c r="H12080">
        <v>20</v>
      </c>
      <c r="I12080">
        <v>3</v>
      </c>
      <c r="J12080">
        <v>15</v>
      </c>
      <c r="K12080">
        <v>0</v>
      </c>
      <c r="L12080">
        <v>2</v>
      </c>
      <c r="M12080">
        <v>0</v>
      </c>
      <c r="N12080">
        <v>0</v>
      </c>
      <c r="O12080">
        <v>0</v>
      </c>
      <c r="P12080">
        <v>0</v>
      </c>
      <c r="Q12080">
        <v>0</v>
      </c>
    </row>
    <row r="12081" spans="1:17" x14ac:dyDescent="0.2">
      <c r="A12081" t="s">
        <v>29819</v>
      </c>
      <c r="B12081" t="s">
        <v>86</v>
      </c>
      <c r="C12081" t="s">
        <v>203</v>
      </c>
      <c r="D12081" t="s">
        <v>17736</v>
      </c>
      <c r="E12081" t="s">
        <v>83</v>
      </c>
      <c r="F12081" t="s">
        <v>4943</v>
      </c>
      <c r="G12081">
        <v>0</v>
      </c>
      <c r="H12081">
        <v>0</v>
      </c>
      <c r="I12081">
        <v>0</v>
      </c>
      <c r="J12081">
        <v>0</v>
      </c>
      <c r="K12081">
        <v>0</v>
      </c>
      <c r="L12081">
        <v>0</v>
      </c>
      <c r="M12081">
        <v>20</v>
      </c>
      <c r="N12081">
        <v>0</v>
      </c>
      <c r="O12081">
        <v>0</v>
      </c>
      <c r="P12081">
        <v>0</v>
      </c>
      <c r="Q12081">
        <v>0</v>
      </c>
    </row>
    <row r="12082" spans="1:17" x14ac:dyDescent="0.2">
      <c r="A12082" t="s">
        <v>29820</v>
      </c>
      <c r="B12082" t="s">
        <v>86</v>
      </c>
      <c r="C12082" t="s">
        <v>203</v>
      </c>
      <c r="D12082" t="s">
        <v>17736</v>
      </c>
      <c r="E12082" t="s">
        <v>83</v>
      </c>
      <c r="F12082" t="s">
        <v>4925</v>
      </c>
      <c r="G12082">
        <v>0</v>
      </c>
      <c r="H12082">
        <v>0</v>
      </c>
      <c r="I12082">
        <v>0</v>
      </c>
      <c r="J12082">
        <v>0</v>
      </c>
      <c r="K12082">
        <v>0</v>
      </c>
      <c r="L12082">
        <v>0</v>
      </c>
      <c r="M12082">
        <v>0</v>
      </c>
      <c r="N12082">
        <v>16</v>
      </c>
      <c r="O12082">
        <v>13</v>
      </c>
      <c r="P12082">
        <v>3</v>
      </c>
      <c r="Q12082">
        <v>0</v>
      </c>
    </row>
    <row r="12083" spans="1:17" x14ac:dyDescent="0.2">
      <c r="A12083" t="s">
        <v>29821</v>
      </c>
      <c r="B12083" t="s">
        <v>86</v>
      </c>
      <c r="C12083" t="s">
        <v>203</v>
      </c>
      <c r="D12083" t="s">
        <v>17736</v>
      </c>
      <c r="E12083" t="s">
        <v>83</v>
      </c>
      <c r="F12083" t="s">
        <v>4927</v>
      </c>
      <c r="G12083">
        <v>0</v>
      </c>
      <c r="H12083">
        <v>0</v>
      </c>
      <c r="I12083">
        <v>0</v>
      </c>
      <c r="J12083">
        <v>0</v>
      </c>
      <c r="K12083">
        <v>0</v>
      </c>
      <c r="L12083">
        <v>0</v>
      </c>
      <c r="M12083">
        <v>0</v>
      </c>
      <c r="N12083">
        <v>16</v>
      </c>
      <c r="O12083">
        <v>13</v>
      </c>
      <c r="P12083">
        <v>3</v>
      </c>
      <c r="Q12083">
        <v>0</v>
      </c>
    </row>
    <row r="12084" spans="1:17" x14ac:dyDescent="0.2">
      <c r="A12084" t="s">
        <v>29822</v>
      </c>
      <c r="B12084" t="s">
        <v>86</v>
      </c>
      <c r="C12084" t="s">
        <v>203</v>
      </c>
      <c r="D12084" t="s">
        <v>17736</v>
      </c>
      <c r="E12084" t="s">
        <v>83</v>
      </c>
      <c r="F12084" t="s">
        <v>17734</v>
      </c>
      <c r="G12084">
        <v>20</v>
      </c>
      <c r="H12084">
        <v>0</v>
      </c>
      <c r="I12084">
        <v>0</v>
      </c>
      <c r="J12084">
        <v>0</v>
      </c>
      <c r="K12084">
        <v>0</v>
      </c>
      <c r="L12084">
        <v>0</v>
      </c>
      <c r="M12084">
        <v>0</v>
      </c>
      <c r="N12084">
        <v>0</v>
      </c>
      <c r="O12084">
        <v>0</v>
      </c>
      <c r="P12084">
        <v>0</v>
      </c>
      <c r="Q12084">
        <v>0</v>
      </c>
    </row>
    <row r="12085" spans="1:17" x14ac:dyDescent="0.2">
      <c r="A12085" t="s">
        <v>29823</v>
      </c>
      <c r="B12085" t="s">
        <v>86</v>
      </c>
      <c r="C12085" t="s">
        <v>203</v>
      </c>
      <c r="D12085" t="s">
        <v>17736</v>
      </c>
      <c r="E12085" t="s">
        <v>81</v>
      </c>
      <c r="F12085" t="s">
        <v>4929</v>
      </c>
      <c r="G12085">
        <v>0</v>
      </c>
      <c r="H12085">
        <v>18</v>
      </c>
      <c r="I12085">
        <v>0</v>
      </c>
      <c r="J12085">
        <v>11</v>
      </c>
      <c r="K12085">
        <v>4</v>
      </c>
      <c r="L12085">
        <v>3</v>
      </c>
      <c r="M12085">
        <v>0</v>
      </c>
      <c r="N12085">
        <v>0</v>
      </c>
      <c r="O12085">
        <v>0</v>
      </c>
      <c r="P12085">
        <v>0</v>
      </c>
      <c r="Q12085">
        <v>0</v>
      </c>
    </row>
    <row r="12086" spans="1:17" x14ac:dyDescent="0.2">
      <c r="A12086" t="s">
        <v>29824</v>
      </c>
      <c r="B12086" t="s">
        <v>86</v>
      </c>
      <c r="C12086" t="s">
        <v>203</v>
      </c>
      <c r="D12086" t="s">
        <v>17736</v>
      </c>
      <c r="E12086" t="s">
        <v>81</v>
      </c>
      <c r="F12086" t="s">
        <v>4931</v>
      </c>
      <c r="G12086">
        <v>0</v>
      </c>
      <c r="H12086">
        <v>18</v>
      </c>
      <c r="I12086">
        <v>0</v>
      </c>
      <c r="J12086">
        <v>10</v>
      </c>
      <c r="K12086">
        <v>4</v>
      </c>
      <c r="L12086">
        <v>4</v>
      </c>
      <c r="M12086">
        <v>0</v>
      </c>
      <c r="N12086">
        <v>0</v>
      </c>
      <c r="O12086">
        <v>0</v>
      </c>
      <c r="P12086">
        <v>0</v>
      </c>
      <c r="Q12086">
        <v>0</v>
      </c>
    </row>
    <row r="12087" spans="1:17" x14ac:dyDescent="0.2">
      <c r="A12087" t="s">
        <v>29825</v>
      </c>
      <c r="B12087" t="s">
        <v>86</v>
      </c>
      <c r="C12087" t="s">
        <v>203</v>
      </c>
      <c r="D12087" t="s">
        <v>17736</v>
      </c>
      <c r="E12087" t="s">
        <v>81</v>
      </c>
      <c r="F12087" t="s">
        <v>4933</v>
      </c>
      <c r="G12087">
        <v>0</v>
      </c>
      <c r="H12087">
        <v>0</v>
      </c>
      <c r="I12087">
        <v>0</v>
      </c>
      <c r="J12087">
        <v>0</v>
      </c>
      <c r="K12087">
        <v>0</v>
      </c>
      <c r="L12087">
        <v>0</v>
      </c>
      <c r="M12087">
        <v>18</v>
      </c>
      <c r="N12087">
        <v>0</v>
      </c>
      <c r="O12087">
        <v>0</v>
      </c>
      <c r="P12087">
        <v>0</v>
      </c>
      <c r="Q12087">
        <v>0</v>
      </c>
    </row>
    <row r="12088" spans="1:17" x14ac:dyDescent="0.2">
      <c r="A12088" t="s">
        <v>29826</v>
      </c>
      <c r="B12088" t="s">
        <v>86</v>
      </c>
      <c r="C12088" t="s">
        <v>203</v>
      </c>
      <c r="D12088" t="s">
        <v>17736</v>
      </c>
      <c r="E12088" t="s">
        <v>81</v>
      </c>
      <c r="F12088" t="s">
        <v>4935</v>
      </c>
      <c r="G12088">
        <v>0</v>
      </c>
      <c r="H12088">
        <v>18</v>
      </c>
      <c r="I12088">
        <v>0</v>
      </c>
      <c r="J12088">
        <v>10</v>
      </c>
      <c r="K12088">
        <v>4</v>
      </c>
      <c r="L12088">
        <v>4</v>
      </c>
      <c r="M12088">
        <v>0</v>
      </c>
      <c r="N12088">
        <v>0</v>
      </c>
      <c r="O12088">
        <v>0</v>
      </c>
      <c r="P12088">
        <v>0</v>
      </c>
      <c r="Q12088">
        <v>0</v>
      </c>
    </row>
    <row r="12089" spans="1:17" x14ac:dyDescent="0.2">
      <c r="A12089" t="s">
        <v>29827</v>
      </c>
      <c r="B12089" t="s">
        <v>86</v>
      </c>
      <c r="C12089" t="s">
        <v>203</v>
      </c>
      <c r="D12089" t="s">
        <v>17736</v>
      </c>
      <c r="E12089" t="s">
        <v>81</v>
      </c>
      <c r="F12089" t="s">
        <v>4937</v>
      </c>
      <c r="G12089">
        <v>0</v>
      </c>
      <c r="H12089">
        <v>18</v>
      </c>
      <c r="I12089">
        <v>0</v>
      </c>
      <c r="J12089">
        <v>10</v>
      </c>
      <c r="K12089">
        <v>4</v>
      </c>
      <c r="L12089">
        <v>4</v>
      </c>
      <c r="M12089">
        <v>0</v>
      </c>
      <c r="N12089">
        <v>0</v>
      </c>
      <c r="O12089">
        <v>0</v>
      </c>
      <c r="P12089">
        <v>0</v>
      </c>
      <c r="Q12089">
        <v>0</v>
      </c>
    </row>
    <row r="12090" spans="1:17" x14ac:dyDescent="0.2">
      <c r="A12090" t="s">
        <v>29828</v>
      </c>
      <c r="B12090" t="s">
        <v>86</v>
      </c>
      <c r="C12090" t="s">
        <v>203</v>
      </c>
      <c r="D12090" t="s">
        <v>17736</v>
      </c>
      <c r="E12090" t="s">
        <v>81</v>
      </c>
      <c r="F12090" t="s">
        <v>4939</v>
      </c>
      <c r="G12090">
        <v>0</v>
      </c>
      <c r="H12090">
        <v>0</v>
      </c>
      <c r="I12090">
        <v>0</v>
      </c>
      <c r="J12090">
        <v>0</v>
      </c>
      <c r="K12090">
        <v>0</v>
      </c>
      <c r="L12090">
        <v>0</v>
      </c>
      <c r="M12090">
        <v>18</v>
      </c>
      <c r="N12090">
        <v>0</v>
      </c>
      <c r="O12090">
        <v>0</v>
      </c>
      <c r="P12090">
        <v>0</v>
      </c>
      <c r="Q12090">
        <v>0</v>
      </c>
    </row>
    <row r="12091" spans="1:17" x14ac:dyDescent="0.2">
      <c r="A12091" t="s">
        <v>29829</v>
      </c>
      <c r="B12091" t="s">
        <v>86</v>
      </c>
      <c r="C12091" t="s">
        <v>203</v>
      </c>
      <c r="D12091" t="s">
        <v>17736</v>
      </c>
      <c r="E12091" t="s">
        <v>81</v>
      </c>
      <c r="F12091" t="s">
        <v>4941</v>
      </c>
      <c r="G12091">
        <v>0</v>
      </c>
      <c r="H12091">
        <v>18</v>
      </c>
      <c r="I12091">
        <v>0</v>
      </c>
      <c r="J12091">
        <v>11</v>
      </c>
      <c r="K12091">
        <v>4</v>
      </c>
      <c r="L12091">
        <v>3</v>
      </c>
      <c r="M12091">
        <v>0</v>
      </c>
      <c r="N12091">
        <v>0</v>
      </c>
      <c r="O12091">
        <v>0</v>
      </c>
      <c r="P12091">
        <v>0</v>
      </c>
      <c r="Q12091">
        <v>0</v>
      </c>
    </row>
    <row r="12092" spans="1:17" x14ac:dyDescent="0.2">
      <c r="A12092" t="s">
        <v>29830</v>
      </c>
      <c r="B12092" t="s">
        <v>86</v>
      </c>
      <c r="C12092" t="s">
        <v>203</v>
      </c>
      <c r="D12092" t="s">
        <v>17736</v>
      </c>
      <c r="E12092" t="s">
        <v>81</v>
      </c>
      <c r="F12092" t="s">
        <v>4943</v>
      </c>
      <c r="G12092">
        <v>0</v>
      </c>
      <c r="H12092">
        <v>0</v>
      </c>
      <c r="I12092">
        <v>0</v>
      </c>
      <c r="J12092">
        <v>0</v>
      </c>
      <c r="K12092">
        <v>0</v>
      </c>
      <c r="L12092">
        <v>0</v>
      </c>
      <c r="M12092">
        <v>18</v>
      </c>
      <c r="N12092">
        <v>0</v>
      </c>
      <c r="O12092">
        <v>0</v>
      </c>
      <c r="P12092">
        <v>0</v>
      </c>
      <c r="Q12092">
        <v>0</v>
      </c>
    </row>
    <row r="12093" spans="1:17" x14ac:dyDescent="0.2">
      <c r="A12093" t="s">
        <v>29831</v>
      </c>
      <c r="B12093" t="s">
        <v>86</v>
      </c>
      <c r="C12093" t="s">
        <v>203</v>
      </c>
      <c r="D12093" t="s">
        <v>17736</v>
      </c>
      <c r="E12093" t="s">
        <v>81</v>
      </c>
      <c r="F12093" t="s">
        <v>4925</v>
      </c>
      <c r="G12093">
        <v>0</v>
      </c>
      <c r="H12093">
        <v>0</v>
      </c>
      <c r="I12093">
        <v>0</v>
      </c>
      <c r="J12093">
        <v>0</v>
      </c>
      <c r="K12093">
        <v>0</v>
      </c>
      <c r="L12093">
        <v>0</v>
      </c>
      <c r="M12093">
        <v>0</v>
      </c>
      <c r="N12093">
        <v>14</v>
      </c>
      <c r="O12093">
        <v>11</v>
      </c>
      <c r="P12093">
        <v>1</v>
      </c>
      <c r="Q12093">
        <v>2</v>
      </c>
    </row>
    <row r="12094" spans="1:17" x14ac:dyDescent="0.2">
      <c r="A12094" t="s">
        <v>29832</v>
      </c>
      <c r="B12094" t="s">
        <v>86</v>
      </c>
      <c r="C12094" t="s">
        <v>203</v>
      </c>
      <c r="D12094" t="s">
        <v>17736</v>
      </c>
      <c r="E12094" t="s">
        <v>81</v>
      </c>
      <c r="F12094" t="s">
        <v>4927</v>
      </c>
      <c r="G12094">
        <v>0</v>
      </c>
      <c r="H12094">
        <v>0</v>
      </c>
      <c r="I12094">
        <v>0</v>
      </c>
      <c r="J12094">
        <v>0</v>
      </c>
      <c r="K12094">
        <v>0</v>
      </c>
      <c r="L12094">
        <v>0</v>
      </c>
      <c r="M12094">
        <v>0</v>
      </c>
      <c r="N12094">
        <v>13</v>
      </c>
      <c r="O12094">
        <v>10</v>
      </c>
      <c r="P12094">
        <v>1</v>
      </c>
      <c r="Q12094">
        <v>2</v>
      </c>
    </row>
    <row r="12095" spans="1:17" x14ac:dyDescent="0.2">
      <c r="A12095" t="s">
        <v>29833</v>
      </c>
      <c r="B12095" t="s">
        <v>86</v>
      </c>
      <c r="C12095" t="s">
        <v>203</v>
      </c>
      <c r="D12095" t="s">
        <v>17736</v>
      </c>
      <c r="E12095" t="s">
        <v>81</v>
      </c>
      <c r="F12095" t="s">
        <v>17734</v>
      </c>
      <c r="G12095">
        <v>18</v>
      </c>
      <c r="H12095">
        <v>0</v>
      </c>
      <c r="I12095">
        <v>0</v>
      </c>
      <c r="J12095">
        <v>0</v>
      </c>
      <c r="K12095">
        <v>0</v>
      </c>
      <c r="L12095">
        <v>0</v>
      </c>
      <c r="M12095">
        <v>0</v>
      </c>
      <c r="N12095">
        <v>0</v>
      </c>
      <c r="O12095">
        <v>0</v>
      </c>
      <c r="P12095">
        <v>0</v>
      </c>
      <c r="Q12095">
        <v>0</v>
      </c>
    </row>
    <row r="12096" spans="1:17" x14ac:dyDescent="0.2">
      <c r="A12096" t="s">
        <v>29834</v>
      </c>
      <c r="B12096" t="s">
        <v>86</v>
      </c>
      <c r="C12096" t="s">
        <v>203</v>
      </c>
      <c r="D12096" t="s">
        <v>17748</v>
      </c>
      <c r="E12096" t="s">
        <v>83</v>
      </c>
      <c r="F12096" t="s">
        <v>17749</v>
      </c>
      <c r="G12096">
        <v>0</v>
      </c>
      <c r="H12096">
        <v>0</v>
      </c>
      <c r="I12096">
        <v>0</v>
      </c>
      <c r="J12096">
        <v>0</v>
      </c>
      <c r="K12096">
        <v>0</v>
      </c>
      <c r="L12096">
        <v>0</v>
      </c>
      <c r="M12096">
        <v>0</v>
      </c>
      <c r="N12096">
        <v>1</v>
      </c>
      <c r="O12096">
        <v>1</v>
      </c>
      <c r="P12096">
        <v>0</v>
      </c>
      <c r="Q12096">
        <v>0</v>
      </c>
    </row>
    <row r="12097" spans="1:17" x14ac:dyDescent="0.2">
      <c r="A12097" t="s">
        <v>29835</v>
      </c>
      <c r="B12097" t="s">
        <v>86</v>
      </c>
      <c r="C12097" t="s">
        <v>203</v>
      </c>
      <c r="D12097" t="s">
        <v>17748</v>
      </c>
      <c r="E12097" t="s">
        <v>83</v>
      </c>
      <c r="F12097" t="s">
        <v>17734</v>
      </c>
      <c r="G12097">
        <v>1</v>
      </c>
      <c r="H12097">
        <v>0</v>
      </c>
      <c r="I12097">
        <v>0</v>
      </c>
      <c r="J12097">
        <v>0</v>
      </c>
      <c r="K12097">
        <v>0</v>
      </c>
      <c r="L12097">
        <v>0</v>
      </c>
      <c r="M12097">
        <v>0</v>
      </c>
      <c r="N12097">
        <v>0</v>
      </c>
      <c r="O12097">
        <v>0</v>
      </c>
      <c r="P12097">
        <v>0</v>
      </c>
      <c r="Q12097">
        <v>0</v>
      </c>
    </row>
    <row r="12098" spans="1:17" x14ac:dyDescent="0.2">
      <c r="A12098" t="s">
        <v>29836</v>
      </c>
      <c r="B12098" t="s">
        <v>86</v>
      </c>
      <c r="C12098" t="s">
        <v>203</v>
      </c>
      <c r="D12098" t="s">
        <v>17748</v>
      </c>
      <c r="E12098" t="s">
        <v>81</v>
      </c>
      <c r="F12098" t="s">
        <v>17749</v>
      </c>
      <c r="G12098">
        <v>0</v>
      </c>
      <c r="H12098">
        <v>0</v>
      </c>
      <c r="I12098">
        <v>0</v>
      </c>
      <c r="J12098">
        <v>0</v>
      </c>
      <c r="K12098">
        <v>0</v>
      </c>
      <c r="L12098">
        <v>0</v>
      </c>
      <c r="M12098">
        <v>0</v>
      </c>
      <c r="N12098">
        <v>2</v>
      </c>
      <c r="O12098">
        <v>2</v>
      </c>
      <c r="P12098">
        <v>0</v>
      </c>
      <c r="Q12098">
        <v>0</v>
      </c>
    </row>
    <row r="12099" spans="1:17" x14ac:dyDescent="0.2">
      <c r="A12099" t="s">
        <v>29837</v>
      </c>
      <c r="B12099" t="s">
        <v>86</v>
      </c>
      <c r="C12099" t="s">
        <v>203</v>
      </c>
      <c r="D12099" t="s">
        <v>17748</v>
      </c>
      <c r="E12099" t="s">
        <v>81</v>
      </c>
      <c r="F12099" t="s">
        <v>17734</v>
      </c>
      <c r="G12099">
        <v>2</v>
      </c>
      <c r="H12099">
        <v>0</v>
      </c>
      <c r="I12099">
        <v>0</v>
      </c>
      <c r="J12099">
        <v>0</v>
      </c>
      <c r="K12099">
        <v>0</v>
      </c>
      <c r="L12099">
        <v>0</v>
      </c>
      <c r="M12099">
        <v>0</v>
      </c>
      <c r="N12099">
        <v>0</v>
      </c>
      <c r="O12099">
        <v>0</v>
      </c>
      <c r="P12099">
        <v>0</v>
      </c>
      <c r="Q12099">
        <v>0</v>
      </c>
    </row>
    <row r="12100" spans="1:17" x14ac:dyDescent="0.2">
      <c r="A12100" t="s">
        <v>29838</v>
      </c>
      <c r="B12100" t="s">
        <v>86</v>
      </c>
      <c r="C12100" t="s">
        <v>203</v>
      </c>
      <c r="D12100" t="s">
        <v>17754</v>
      </c>
      <c r="E12100" t="s">
        <v>83</v>
      </c>
      <c r="F12100" t="s">
        <v>17734</v>
      </c>
      <c r="G12100">
        <v>3</v>
      </c>
      <c r="H12100">
        <v>0</v>
      </c>
      <c r="I12100">
        <v>0</v>
      </c>
      <c r="J12100">
        <v>0</v>
      </c>
      <c r="K12100">
        <v>0</v>
      </c>
      <c r="L12100">
        <v>0</v>
      </c>
      <c r="M12100">
        <v>0</v>
      </c>
      <c r="N12100">
        <v>0</v>
      </c>
      <c r="O12100">
        <v>0</v>
      </c>
      <c r="P12100">
        <v>0</v>
      </c>
      <c r="Q12100">
        <v>0</v>
      </c>
    </row>
    <row r="12101" spans="1:17" x14ac:dyDescent="0.2">
      <c r="A12101" t="s">
        <v>29839</v>
      </c>
      <c r="B12101" t="s">
        <v>86</v>
      </c>
      <c r="C12101" t="s">
        <v>203</v>
      </c>
      <c r="D12101" t="s">
        <v>17754</v>
      </c>
      <c r="E12101" t="s">
        <v>81</v>
      </c>
      <c r="F12101" t="s">
        <v>17734</v>
      </c>
      <c r="G12101">
        <v>1</v>
      </c>
      <c r="H12101">
        <v>0</v>
      </c>
      <c r="I12101">
        <v>0</v>
      </c>
      <c r="J12101">
        <v>0</v>
      </c>
      <c r="K12101">
        <v>0</v>
      </c>
      <c r="L12101">
        <v>0</v>
      </c>
      <c r="M12101">
        <v>0</v>
      </c>
      <c r="N12101">
        <v>0</v>
      </c>
      <c r="O12101">
        <v>0</v>
      </c>
      <c r="P12101">
        <v>0</v>
      </c>
      <c r="Q12101">
        <v>0</v>
      </c>
    </row>
    <row r="12102" spans="1:17" x14ac:dyDescent="0.2">
      <c r="A12102" t="s">
        <v>29840</v>
      </c>
      <c r="B12102" t="s">
        <v>86</v>
      </c>
      <c r="C12102" t="s">
        <v>204</v>
      </c>
      <c r="D12102" t="s">
        <v>17768</v>
      </c>
      <c r="E12102" t="s">
        <v>83</v>
      </c>
      <c r="F12102" t="s">
        <v>17734</v>
      </c>
      <c r="G12102">
        <v>1</v>
      </c>
      <c r="H12102">
        <v>0</v>
      </c>
      <c r="I12102">
        <v>0</v>
      </c>
      <c r="J12102">
        <v>0</v>
      </c>
      <c r="K12102">
        <v>0</v>
      </c>
      <c r="L12102">
        <v>0</v>
      </c>
      <c r="M12102">
        <v>0</v>
      </c>
      <c r="N12102">
        <v>0</v>
      </c>
      <c r="O12102">
        <v>0</v>
      </c>
      <c r="P12102">
        <v>0</v>
      </c>
      <c r="Q12102">
        <v>0</v>
      </c>
    </row>
    <row r="12103" spans="1:17" x14ac:dyDescent="0.2">
      <c r="A12103" t="s">
        <v>29841</v>
      </c>
      <c r="B12103" t="s">
        <v>86</v>
      </c>
      <c r="C12103" t="s">
        <v>204</v>
      </c>
      <c r="D12103" t="s">
        <v>17768</v>
      </c>
      <c r="E12103" t="s">
        <v>81</v>
      </c>
      <c r="F12103" t="s">
        <v>17734</v>
      </c>
      <c r="G12103">
        <v>1</v>
      </c>
      <c r="H12103">
        <v>0</v>
      </c>
      <c r="I12103">
        <v>0</v>
      </c>
      <c r="J12103">
        <v>0</v>
      </c>
      <c r="K12103">
        <v>0</v>
      </c>
      <c r="L12103">
        <v>0</v>
      </c>
      <c r="M12103">
        <v>0</v>
      </c>
      <c r="N12103">
        <v>0</v>
      </c>
      <c r="O12103">
        <v>0</v>
      </c>
      <c r="P12103">
        <v>0</v>
      </c>
      <c r="Q12103">
        <v>0</v>
      </c>
    </row>
    <row r="12104" spans="1:17" x14ac:dyDescent="0.2">
      <c r="A12104" t="s">
        <v>29842</v>
      </c>
      <c r="B12104" t="s">
        <v>86</v>
      </c>
      <c r="C12104" t="s">
        <v>204</v>
      </c>
      <c r="D12104" t="s">
        <v>17736</v>
      </c>
      <c r="E12104" t="s">
        <v>83</v>
      </c>
      <c r="F12104" t="s">
        <v>4929</v>
      </c>
      <c r="G12104">
        <v>0</v>
      </c>
      <c r="H12104">
        <v>16</v>
      </c>
      <c r="I12104">
        <v>2</v>
      </c>
      <c r="J12104">
        <v>11</v>
      </c>
      <c r="K12104">
        <v>2</v>
      </c>
      <c r="L12104">
        <v>1</v>
      </c>
      <c r="M12104">
        <v>0</v>
      </c>
      <c r="N12104">
        <v>0</v>
      </c>
      <c r="O12104">
        <v>0</v>
      </c>
      <c r="P12104">
        <v>0</v>
      </c>
      <c r="Q12104">
        <v>0</v>
      </c>
    </row>
    <row r="12105" spans="1:17" x14ac:dyDescent="0.2">
      <c r="A12105" t="s">
        <v>29843</v>
      </c>
      <c r="B12105" t="s">
        <v>86</v>
      </c>
      <c r="C12105" t="s">
        <v>204</v>
      </c>
      <c r="D12105" t="s">
        <v>17736</v>
      </c>
      <c r="E12105" t="s">
        <v>83</v>
      </c>
      <c r="F12105" t="s">
        <v>4931</v>
      </c>
      <c r="G12105">
        <v>0</v>
      </c>
      <c r="H12105">
        <v>16</v>
      </c>
      <c r="I12105">
        <v>2</v>
      </c>
      <c r="J12105">
        <v>11</v>
      </c>
      <c r="K12105">
        <v>2</v>
      </c>
      <c r="L12105">
        <v>1</v>
      </c>
      <c r="M12105">
        <v>0</v>
      </c>
      <c r="N12105">
        <v>0</v>
      </c>
      <c r="O12105">
        <v>0</v>
      </c>
      <c r="P12105">
        <v>0</v>
      </c>
      <c r="Q12105">
        <v>0</v>
      </c>
    </row>
    <row r="12106" spans="1:17" x14ac:dyDescent="0.2">
      <c r="A12106" t="s">
        <v>29844</v>
      </c>
      <c r="B12106" t="s">
        <v>86</v>
      </c>
      <c r="C12106" t="s">
        <v>204</v>
      </c>
      <c r="D12106" t="s">
        <v>17736</v>
      </c>
      <c r="E12106" t="s">
        <v>83</v>
      </c>
      <c r="F12106" t="s">
        <v>4933</v>
      </c>
      <c r="G12106">
        <v>0</v>
      </c>
      <c r="H12106">
        <v>0</v>
      </c>
      <c r="I12106">
        <v>0</v>
      </c>
      <c r="J12106">
        <v>0</v>
      </c>
      <c r="K12106">
        <v>0</v>
      </c>
      <c r="L12106">
        <v>0</v>
      </c>
      <c r="M12106">
        <v>16</v>
      </c>
      <c r="N12106">
        <v>0</v>
      </c>
      <c r="O12106">
        <v>0</v>
      </c>
      <c r="P12106">
        <v>0</v>
      </c>
      <c r="Q12106">
        <v>0</v>
      </c>
    </row>
    <row r="12107" spans="1:17" x14ac:dyDescent="0.2">
      <c r="A12107" t="s">
        <v>29845</v>
      </c>
      <c r="B12107" t="s">
        <v>86</v>
      </c>
      <c r="C12107" t="s">
        <v>204</v>
      </c>
      <c r="D12107" t="s">
        <v>17736</v>
      </c>
      <c r="E12107" t="s">
        <v>83</v>
      </c>
      <c r="F12107" t="s">
        <v>4935</v>
      </c>
      <c r="G12107">
        <v>0</v>
      </c>
      <c r="H12107">
        <v>16</v>
      </c>
      <c r="I12107">
        <v>2</v>
      </c>
      <c r="J12107">
        <v>11</v>
      </c>
      <c r="K12107">
        <v>2</v>
      </c>
      <c r="L12107">
        <v>1</v>
      </c>
      <c r="M12107">
        <v>0</v>
      </c>
      <c r="N12107">
        <v>0</v>
      </c>
      <c r="O12107">
        <v>0</v>
      </c>
      <c r="P12107">
        <v>0</v>
      </c>
      <c r="Q12107">
        <v>0</v>
      </c>
    </row>
    <row r="12108" spans="1:17" x14ac:dyDescent="0.2">
      <c r="A12108" t="s">
        <v>29846</v>
      </c>
      <c r="B12108" t="s">
        <v>86</v>
      </c>
      <c r="C12108" t="s">
        <v>204</v>
      </c>
      <c r="D12108" t="s">
        <v>17736</v>
      </c>
      <c r="E12108" t="s">
        <v>83</v>
      </c>
      <c r="F12108" t="s">
        <v>4937</v>
      </c>
      <c r="G12108">
        <v>0</v>
      </c>
      <c r="H12108">
        <v>16</v>
      </c>
      <c r="I12108">
        <v>2</v>
      </c>
      <c r="J12108">
        <v>11</v>
      </c>
      <c r="K12108">
        <v>2</v>
      </c>
      <c r="L12108">
        <v>1</v>
      </c>
      <c r="M12108">
        <v>0</v>
      </c>
      <c r="N12108">
        <v>0</v>
      </c>
      <c r="O12108">
        <v>0</v>
      </c>
      <c r="P12108">
        <v>0</v>
      </c>
      <c r="Q12108">
        <v>0</v>
      </c>
    </row>
    <row r="12109" spans="1:17" x14ac:dyDescent="0.2">
      <c r="A12109" t="s">
        <v>29847</v>
      </c>
      <c r="B12109" t="s">
        <v>86</v>
      </c>
      <c r="C12109" t="s">
        <v>204</v>
      </c>
      <c r="D12109" t="s">
        <v>17736</v>
      </c>
      <c r="E12109" t="s">
        <v>83</v>
      </c>
      <c r="F12109" t="s">
        <v>4939</v>
      </c>
      <c r="G12109">
        <v>0</v>
      </c>
      <c r="H12109">
        <v>0</v>
      </c>
      <c r="I12109">
        <v>0</v>
      </c>
      <c r="J12109">
        <v>0</v>
      </c>
      <c r="K12109">
        <v>0</v>
      </c>
      <c r="L12109">
        <v>0</v>
      </c>
      <c r="M12109">
        <v>16</v>
      </c>
      <c r="N12109">
        <v>0</v>
      </c>
      <c r="O12109">
        <v>0</v>
      </c>
      <c r="P12109">
        <v>0</v>
      </c>
      <c r="Q12109">
        <v>0</v>
      </c>
    </row>
    <row r="12110" spans="1:17" x14ac:dyDescent="0.2">
      <c r="A12110" t="s">
        <v>29848</v>
      </c>
      <c r="B12110" t="s">
        <v>91</v>
      </c>
      <c r="C12110" t="s">
        <v>113</v>
      </c>
      <c r="D12110" t="s">
        <v>17736</v>
      </c>
      <c r="E12110" t="s">
        <v>83</v>
      </c>
      <c r="F12110" t="s">
        <v>4943</v>
      </c>
      <c r="G12110">
        <v>0</v>
      </c>
      <c r="H12110">
        <v>0</v>
      </c>
      <c r="I12110">
        <v>0</v>
      </c>
      <c r="J12110">
        <v>0</v>
      </c>
      <c r="K12110">
        <v>0</v>
      </c>
      <c r="L12110">
        <v>0</v>
      </c>
      <c r="M12110">
        <v>1</v>
      </c>
      <c r="N12110">
        <v>0</v>
      </c>
      <c r="O12110">
        <v>0</v>
      </c>
      <c r="P12110">
        <v>0</v>
      </c>
      <c r="Q12110">
        <v>0</v>
      </c>
    </row>
    <row r="12111" spans="1:17" x14ac:dyDescent="0.2">
      <c r="A12111" t="s">
        <v>29849</v>
      </c>
      <c r="B12111" t="s">
        <v>91</v>
      </c>
      <c r="C12111" t="s">
        <v>113</v>
      </c>
      <c r="D12111" t="s">
        <v>17736</v>
      </c>
      <c r="E12111" t="s">
        <v>83</v>
      </c>
      <c r="F12111" t="s">
        <v>4925</v>
      </c>
      <c r="G12111">
        <v>0</v>
      </c>
      <c r="H12111">
        <v>0</v>
      </c>
      <c r="I12111">
        <v>0</v>
      </c>
      <c r="J12111">
        <v>0</v>
      </c>
      <c r="K12111">
        <v>0</v>
      </c>
      <c r="L12111">
        <v>0</v>
      </c>
      <c r="M12111">
        <v>0</v>
      </c>
      <c r="N12111">
        <v>1</v>
      </c>
      <c r="O12111">
        <v>0</v>
      </c>
      <c r="P12111">
        <v>0</v>
      </c>
      <c r="Q12111">
        <v>1</v>
      </c>
    </row>
    <row r="12112" spans="1:17" x14ac:dyDescent="0.2">
      <c r="A12112" t="s">
        <v>29850</v>
      </c>
      <c r="B12112" t="s">
        <v>91</v>
      </c>
      <c r="C12112" t="s">
        <v>113</v>
      </c>
      <c r="D12112" t="s">
        <v>17736</v>
      </c>
      <c r="E12112" t="s">
        <v>83</v>
      </c>
      <c r="F12112" t="s">
        <v>4927</v>
      </c>
      <c r="G12112">
        <v>0</v>
      </c>
      <c r="H12112">
        <v>0</v>
      </c>
      <c r="I12112">
        <v>0</v>
      </c>
      <c r="J12112">
        <v>0</v>
      </c>
      <c r="K12112">
        <v>0</v>
      </c>
      <c r="L12112">
        <v>0</v>
      </c>
      <c r="M12112">
        <v>0</v>
      </c>
      <c r="N12112">
        <v>1</v>
      </c>
      <c r="O12112">
        <v>0</v>
      </c>
      <c r="P12112">
        <v>0</v>
      </c>
      <c r="Q12112">
        <v>1</v>
      </c>
    </row>
    <row r="12113" spans="1:17" x14ac:dyDescent="0.2">
      <c r="A12113" t="s">
        <v>29851</v>
      </c>
      <c r="B12113" t="s">
        <v>91</v>
      </c>
      <c r="C12113" t="s">
        <v>113</v>
      </c>
      <c r="D12113" t="s">
        <v>17736</v>
      </c>
      <c r="E12113" t="s">
        <v>83</v>
      </c>
      <c r="F12113" t="s">
        <v>17734</v>
      </c>
      <c r="G12113">
        <v>1</v>
      </c>
      <c r="H12113">
        <v>0</v>
      </c>
      <c r="I12113">
        <v>0</v>
      </c>
      <c r="J12113">
        <v>0</v>
      </c>
      <c r="K12113">
        <v>0</v>
      </c>
      <c r="L12113">
        <v>0</v>
      </c>
      <c r="M12113">
        <v>0</v>
      </c>
      <c r="N12113">
        <v>0</v>
      </c>
      <c r="O12113">
        <v>0</v>
      </c>
      <c r="P12113">
        <v>0</v>
      </c>
      <c r="Q12113">
        <v>0</v>
      </c>
    </row>
    <row r="12114" spans="1:17" x14ac:dyDescent="0.2">
      <c r="A12114" t="s">
        <v>29852</v>
      </c>
      <c r="B12114" t="s">
        <v>91</v>
      </c>
      <c r="C12114" t="s">
        <v>113</v>
      </c>
      <c r="D12114" t="s">
        <v>17748</v>
      </c>
      <c r="E12114" t="s">
        <v>81</v>
      </c>
      <c r="F12114" t="s">
        <v>17749</v>
      </c>
      <c r="G12114">
        <v>0</v>
      </c>
      <c r="H12114">
        <v>0</v>
      </c>
      <c r="I12114">
        <v>0</v>
      </c>
      <c r="J12114">
        <v>0</v>
      </c>
      <c r="K12114">
        <v>0</v>
      </c>
      <c r="L12114">
        <v>0</v>
      </c>
      <c r="M12114">
        <v>0</v>
      </c>
      <c r="N12114">
        <v>1</v>
      </c>
      <c r="O12114">
        <v>1</v>
      </c>
      <c r="P12114">
        <v>0</v>
      </c>
      <c r="Q12114">
        <v>0</v>
      </c>
    </row>
    <row r="12115" spans="1:17" x14ac:dyDescent="0.2">
      <c r="A12115" t="s">
        <v>29853</v>
      </c>
      <c r="B12115" t="s">
        <v>91</v>
      </c>
      <c r="C12115" t="s">
        <v>113</v>
      </c>
      <c r="D12115" t="s">
        <v>17748</v>
      </c>
      <c r="E12115" t="s">
        <v>81</v>
      </c>
      <c r="F12115" t="s">
        <v>17734</v>
      </c>
      <c r="G12115">
        <v>1</v>
      </c>
      <c r="H12115">
        <v>0</v>
      </c>
      <c r="I12115">
        <v>0</v>
      </c>
      <c r="J12115">
        <v>0</v>
      </c>
      <c r="K12115">
        <v>0</v>
      </c>
      <c r="L12115">
        <v>0</v>
      </c>
      <c r="M12115">
        <v>0</v>
      </c>
      <c r="N12115">
        <v>0</v>
      </c>
      <c r="O12115">
        <v>0</v>
      </c>
      <c r="P12115">
        <v>0</v>
      </c>
      <c r="Q12115">
        <v>0</v>
      </c>
    </row>
    <row r="12116" spans="1:17" x14ac:dyDescent="0.2">
      <c r="A12116" t="s">
        <v>29854</v>
      </c>
      <c r="B12116" t="s">
        <v>91</v>
      </c>
      <c r="C12116" t="s">
        <v>118</v>
      </c>
      <c r="D12116" t="s">
        <v>17736</v>
      </c>
      <c r="E12116" t="s">
        <v>81</v>
      </c>
      <c r="F12116" t="s">
        <v>4929</v>
      </c>
      <c r="G12116">
        <v>0</v>
      </c>
      <c r="H12116">
        <v>1</v>
      </c>
      <c r="I12116">
        <v>0</v>
      </c>
      <c r="J12116">
        <v>0</v>
      </c>
      <c r="K12116">
        <v>0</v>
      </c>
      <c r="L12116">
        <v>1</v>
      </c>
      <c r="M12116">
        <v>0</v>
      </c>
      <c r="N12116">
        <v>0</v>
      </c>
      <c r="O12116">
        <v>0</v>
      </c>
      <c r="P12116">
        <v>0</v>
      </c>
      <c r="Q12116">
        <v>0</v>
      </c>
    </row>
    <row r="12117" spans="1:17" x14ac:dyDescent="0.2">
      <c r="A12117" t="s">
        <v>29855</v>
      </c>
      <c r="B12117" t="s">
        <v>91</v>
      </c>
      <c r="C12117" t="s">
        <v>118</v>
      </c>
      <c r="D12117" t="s">
        <v>17736</v>
      </c>
      <c r="E12117" t="s">
        <v>81</v>
      </c>
      <c r="F12117" t="s">
        <v>4931</v>
      </c>
      <c r="G12117">
        <v>0</v>
      </c>
      <c r="H12117">
        <v>1</v>
      </c>
      <c r="I12117">
        <v>0</v>
      </c>
      <c r="J12117">
        <v>0</v>
      </c>
      <c r="K12117">
        <v>0</v>
      </c>
      <c r="L12117">
        <v>1</v>
      </c>
      <c r="M12117">
        <v>0</v>
      </c>
      <c r="N12117">
        <v>0</v>
      </c>
      <c r="O12117">
        <v>0</v>
      </c>
      <c r="P12117">
        <v>0</v>
      </c>
      <c r="Q12117">
        <v>0</v>
      </c>
    </row>
    <row r="12118" spans="1:17" x14ac:dyDescent="0.2">
      <c r="A12118" t="s">
        <v>29856</v>
      </c>
      <c r="B12118" t="s">
        <v>91</v>
      </c>
      <c r="C12118" t="s">
        <v>118</v>
      </c>
      <c r="D12118" t="s">
        <v>17736</v>
      </c>
      <c r="E12118" t="s">
        <v>81</v>
      </c>
      <c r="F12118" t="s">
        <v>4933</v>
      </c>
      <c r="G12118">
        <v>0</v>
      </c>
      <c r="H12118">
        <v>0</v>
      </c>
      <c r="I12118">
        <v>0</v>
      </c>
      <c r="J12118">
        <v>0</v>
      </c>
      <c r="K12118">
        <v>0</v>
      </c>
      <c r="L12118">
        <v>0</v>
      </c>
      <c r="M12118">
        <v>1</v>
      </c>
      <c r="N12118">
        <v>0</v>
      </c>
      <c r="O12118">
        <v>0</v>
      </c>
      <c r="P12118">
        <v>0</v>
      </c>
      <c r="Q12118">
        <v>0</v>
      </c>
    </row>
    <row r="12119" spans="1:17" x14ac:dyDescent="0.2">
      <c r="A12119" t="s">
        <v>29857</v>
      </c>
      <c r="B12119" t="s">
        <v>91</v>
      </c>
      <c r="C12119" t="s">
        <v>118</v>
      </c>
      <c r="D12119" t="s">
        <v>17736</v>
      </c>
      <c r="E12119" t="s">
        <v>81</v>
      </c>
      <c r="F12119" t="s">
        <v>4935</v>
      </c>
      <c r="G12119">
        <v>0</v>
      </c>
      <c r="H12119">
        <v>1</v>
      </c>
      <c r="I12119">
        <v>0</v>
      </c>
      <c r="J12119">
        <v>0</v>
      </c>
      <c r="K12119">
        <v>0</v>
      </c>
      <c r="L12119">
        <v>1</v>
      </c>
      <c r="M12119">
        <v>0</v>
      </c>
      <c r="N12119">
        <v>0</v>
      </c>
      <c r="O12119">
        <v>0</v>
      </c>
      <c r="P12119">
        <v>0</v>
      </c>
      <c r="Q12119">
        <v>0</v>
      </c>
    </row>
    <row r="12120" spans="1:17" x14ac:dyDescent="0.2">
      <c r="A12120" t="s">
        <v>29858</v>
      </c>
      <c r="B12120" t="s">
        <v>91</v>
      </c>
      <c r="C12120" t="s">
        <v>118</v>
      </c>
      <c r="D12120" t="s">
        <v>17736</v>
      </c>
      <c r="E12120" t="s">
        <v>81</v>
      </c>
      <c r="F12120" t="s">
        <v>4937</v>
      </c>
      <c r="G12120">
        <v>0</v>
      </c>
      <c r="H12120">
        <v>1</v>
      </c>
      <c r="I12120">
        <v>0</v>
      </c>
      <c r="J12120">
        <v>0</v>
      </c>
      <c r="K12120">
        <v>0</v>
      </c>
      <c r="L12120">
        <v>1</v>
      </c>
      <c r="M12120">
        <v>0</v>
      </c>
      <c r="N12120">
        <v>0</v>
      </c>
      <c r="O12120">
        <v>0</v>
      </c>
      <c r="P12120">
        <v>0</v>
      </c>
      <c r="Q12120">
        <v>0</v>
      </c>
    </row>
    <row r="12121" spans="1:17" x14ac:dyDescent="0.2">
      <c r="A12121" t="s">
        <v>29859</v>
      </c>
      <c r="B12121" t="s">
        <v>91</v>
      </c>
      <c r="C12121" t="s">
        <v>118</v>
      </c>
      <c r="D12121" t="s">
        <v>17736</v>
      </c>
      <c r="E12121" t="s">
        <v>81</v>
      </c>
      <c r="F12121" t="s">
        <v>4939</v>
      </c>
      <c r="G12121">
        <v>0</v>
      </c>
      <c r="H12121">
        <v>0</v>
      </c>
      <c r="I12121">
        <v>0</v>
      </c>
      <c r="J12121">
        <v>0</v>
      </c>
      <c r="K12121">
        <v>0</v>
      </c>
      <c r="L12121">
        <v>0</v>
      </c>
      <c r="M12121">
        <v>1</v>
      </c>
      <c r="N12121">
        <v>0</v>
      </c>
      <c r="O12121">
        <v>0</v>
      </c>
      <c r="P12121">
        <v>0</v>
      </c>
      <c r="Q12121">
        <v>0</v>
      </c>
    </row>
    <row r="12122" spans="1:17" x14ac:dyDescent="0.2">
      <c r="A12122" t="s">
        <v>29860</v>
      </c>
      <c r="B12122" t="s">
        <v>91</v>
      </c>
      <c r="C12122" t="s">
        <v>118</v>
      </c>
      <c r="D12122" t="s">
        <v>17736</v>
      </c>
      <c r="E12122" t="s">
        <v>81</v>
      </c>
      <c r="F12122" t="s">
        <v>4941</v>
      </c>
      <c r="G12122">
        <v>0</v>
      </c>
      <c r="H12122">
        <v>1</v>
      </c>
      <c r="I12122">
        <v>0</v>
      </c>
      <c r="J12122">
        <v>0</v>
      </c>
      <c r="K12122">
        <v>0</v>
      </c>
      <c r="L12122">
        <v>1</v>
      </c>
      <c r="M12122">
        <v>0</v>
      </c>
      <c r="N12122">
        <v>0</v>
      </c>
      <c r="O12122">
        <v>0</v>
      </c>
      <c r="P12122">
        <v>0</v>
      </c>
      <c r="Q12122">
        <v>0</v>
      </c>
    </row>
    <row r="12123" spans="1:17" x14ac:dyDescent="0.2">
      <c r="A12123" t="s">
        <v>29861</v>
      </c>
      <c r="B12123" t="s">
        <v>91</v>
      </c>
      <c r="C12123" t="s">
        <v>118</v>
      </c>
      <c r="D12123" t="s">
        <v>17736</v>
      </c>
      <c r="E12123" t="s">
        <v>81</v>
      </c>
      <c r="F12123" t="s">
        <v>4943</v>
      </c>
      <c r="G12123">
        <v>0</v>
      </c>
      <c r="H12123">
        <v>0</v>
      </c>
      <c r="I12123">
        <v>0</v>
      </c>
      <c r="J12123">
        <v>0</v>
      </c>
      <c r="K12123">
        <v>0</v>
      </c>
      <c r="L12123">
        <v>0</v>
      </c>
      <c r="M12123">
        <v>1</v>
      </c>
      <c r="N12123">
        <v>0</v>
      </c>
      <c r="O12123">
        <v>0</v>
      </c>
      <c r="P12123">
        <v>0</v>
      </c>
      <c r="Q12123">
        <v>0</v>
      </c>
    </row>
    <row r="12124" spans="1:17" x14ac:dyDescent="0.2">
      <c r="A12124" t="s">
        <v>29862</v>
      </c>
      <c r="B12124" t="s">
        <v>91</v>
      </c>
      <c r="C12124" t="s">
        <v>118</v>
      </c>
      <c r="D12124" t="s">
        <v>17736</v>
      </c>
      <c r="E12124" t="s">
        <v>81</v>
      </c>
      <c r="F12124" t="s">
        <v>4925</v>
      </c>
      <c r="G12124">
        <v>0</v>
      </c>
      <c r="H12124">
        <v>0</v>
      </c>
      <c r="I12124">
        <v>0</v>
      </c>
      <c r="J12124">
        <v>0</v>
      </c>
      <c r="K12124">
        <v>0</v>
      </c>
      <c r="L12124">
        <v>0</v>
      </c>
      <c r="M12124">
        <v>0</v>
      </c>
      <c r="N12124">
        <v>1</v>
      </c>
      <c r="O12124">
        <v>0</v>
      </c>
      <c r="P12124">
        <v>0</v>
      </c>
      <c r="Q12124">
        <v>1</v>
      </c>
    </row>
    <row r="12125" spans="1:17" x14ac:dyDescent="0.2">
      <c r="A12125" t="s">
        <v>29863</v>
      </c>
      <c r="B12125" t="s">
        <v>91</v>
      </c>
      <c r="C12125" t="s">
        <v>118</v>
      </c>
      <c r="D12125" t="s">
        <v>17736</v>
      </c>
      <c r="E12125" t="s">
        <v>81</v>
      </c>
      <c r="F12125" t="s">
        <v>4927</v>
      </c>
      <c r="G12125">
        <v>0</v>
      </c>
      <c r="H12125">
        <v>0</v>
      </c>
      <c r="I12125">
        <v>0</v>
      </c>
      <c r="J12125">
        <v>0</v>
      </c>
      <c r="K12125">
        <v>0</v>
      </c>
      <c r="L12125">
        <v>0</v>
      </c>
      <c r="M12125">
        <v>0</v>
      </c>
      <c r="N12125">
        <v>0</v>
      </c>
      <c r="O12125">
        <v>0</v>
      </c>
      <c r="P12125">
        <v>0</v>
      </c>
      <c r="Q12125">
        <v>0</v>
      </c>
    </row>
    <row r="12126" spans="1:17" x14ac:dyDescent="0.2">
      <c r="A12126" t="s">
        <v>29864</v>
      </c>
      <c r="B12126" t="s">
        <v>91</v>
      </c>
      <c r="C12126" t="s">
        <v>118</v>
      </c>
      <c r="D12126" t="s">
        <v>17736</v>
      </c>
      <c r="E12126" t="s">
        <v>81</v>
      </c>
      <c r="F12126" t="s">
        <v>17734</v>
      </c>
      <c r="G12126">
        <v>1</v>
      </c>
      <c r="H12126">
        <v>0</v>
      </c>
      <c r="I12126">
        <v>0</v>
      </c>
      <c r="J12126">
        <v>0</v>
      </c>
      <c r="K12126">
        <v>0</v>
      </c>
      <c r="L12126">
        <v>0</v>
      </c>
      <c r="M12126">
        <v>0</v>
      </c>
      <c r="N12126">
        <v>0</v>
      </c>
      <c r="O12126">
        <v>0</v>
      </c>
      <c r="P12126">
        <v>0</v>
      </c>
      <c r="Q12126">
        <v>0</v>
      </c>
    </row>
    <row r="12127" spans="1:17" x14ac:dyDescent="0.2">
      <c r="A12127" t="s">
        <v>29865</v>
      </c>
      <c r="B12127" t="s">
        <v>91</v>
      </c>
      <c r="C12127" t="s">
        <v>120</v>
      </c>
      <c r="D12127" t="s">
        <v>17768</v>
      </c>
      <c r="E12127" t="s">
        <v>81</v>
      </c>
      <c r="F12127" t="s">
        <v>17734</v>
      </c>
      <c r="G12127">
        <v>1</v>
      </c>
      <c r="H12127">
        <v>0</v>
      </c>
      <c r="I12127">
        <v>0</v>
      </c>
      <c r="J12127">
        <v>0</v>
      </c>
      <c r="K12127">
        <v>0</v>
      </c>
      <c r="L12127">
        <v>0</v>
      </c>
      <c r="M12127">
        <v>0</v>
      </c>
      <c r="N12127">
        <v>0</v>
      </c>
      <c r="O12127">
        <v>0</v>
      </c>
      <c r="P12127">
        <v>0</v>
      </c>
      <c r="Q12127">
        <v>0</v>
      </c>
    </row>
    <row r="12128" spans="1:17" x14ac:dyDescent="0.2">
      <c r="A12128" t="s">
        <v>29866</v>
      </c>
      <c r="B12128" t="s">
        <v>91</v>
      </c>
      <c r="C12128" t="s">
        <v>120</v>
      </c>
      <c r="D12128" t="s">
        <v>17736</v>
      </c>
      <c r="E12128" t="s">
        <v>81</v>
      </c>
      <c r="F12128" t="s">
        <v>4929</v>
      </c>
      <c r="G12128">
        <v>0</v>
      </c>
      <c r="H12128">
        <v>2</v>
      </c>
      <c r="I12128">
        <v>1</v>
      </c>
      <c r="J12128">
        <v>1</v>
      </c>
      <c r="K12128">
        <v>0</v>
      </c>
      <c r="L12128">
        <v>0</v>
      </c>
      <c r="M12128">
        <v>0</v>
      </c>
      <c r="N12128">
        <v>0</v>
      </c>
      <c r="O12128">
        <v>0</v>
      </c>
      <c r="P12128">
        <v>0</v>
      </c>
      <c r="Q12128">
        <v>0</v>
      </c>
    </row>
    <row r="12129" spans="1:17" x14ac:dyDescent="0.2">
      <c r="A12129" t="s">
        <v>29867</v>
      </c>
      <c r="B12129" t="s">
        <v>91</v>
      </c>
      <c r="C12129" t="s">
        <v>120</v>
      </c>
      <c r="D12129" t="s">
        <v>17736</v>
      </c>
      <c r="E12129" t="s">
        <v>81</v>
      </c>
      <c r="F12129" t="s">
        <v>4931</v>
      </c>
      <c r="G12129">
        <v>0</v>
      </c>
      <c r="H12129">
        <v>2</v>
      </c>
      <c r="I12129">
        <v>1</v>
      </c>
      <c r="J12129">
        <v>1</v>
      </c>
      <c r="K12129">
        <v>0</v>
      </c>
      <c r="L12129">
        <v>0</v>
      </c>
      <c r="M12129">
        <v>0</v>
      </c>
      <c r="N12129">
        <v>0</v>
      </c>
      <c r="O12129">
        <v>0</v>
      </c>
      <c r="P12129">
        <v>0</v>
      </c>
      <c r="Q12129">
        <v>0</v>
      </c>
    </row>
    <row r="12130" spans="1:17" x14ac:dyDescent="0.2">
      <c r="A12130" t="s">
        <v>29868</v>
      </c>
      <c r="B12130" t="s">
        <v>91</v>
      </c>
      <c r="C12130" t="s">
        <v>120</v>
      </c>
      <c r="D12130" t="s">
        <v>17736</v>
      </c>
      <c r="E12130" t="s">
        <v>81</v>
      </c>
      <c r="F12130" t="s">
        <v>4933</v>
      </c>
      <c r="G12130">
        <v>0</v>
      </c>
      <c r="H12130">
        <v>0</v>
      </c>
      <c r="I12130">
        <v>0</v>
      </c>
      <c r="J12130">
        <v>0</v>
      </c>
      <c r="K12130">
        <v>0</v>
      </c>
      <c r="L12130">
        <v>0</v>
      </c>
      <c r="M12130">
        <v>2</v>
      </c>
      <c r="N12130">
        <v>0</v>
      </c>
      <c r="O12130">
        <v>0</v>
      </c>
      <c r="P12130">
        <v>0</v>
      </c>
      <c r="Q12130">
        <v>0</v>
      </c>
    </row>
    <row r="12131" spans="1:17" x14ac:dyDescent="0.2">
      <c r="A12131" t="s">
        <v>29869</v>
      </c>
      <c r="B12131" t="s">
        <v>91</v>
      </c>
      <c r="C12131" t="s">
        <v>120</v>
      </c>
      <c r="D12131" t="s">
        <v>17736</v>
      </c>
      <c r="E12131" t="s">
        <v>81</v>
      </c>
      <c r="F12131" t="s">
        <v>4935</v>
      </c>
      <c r="G12131">
        <v>0</v>
      </c>
      <c r="H12131">
        <v>2</v>
      </c>
      <c r="I12131">
        <v>1</v>
      </c>
      <c r="J12131">
        <v>1</v>
      </c>
      <c r="K12131">
        <v>0</v>
      </c>
      <c r="L12131">
        <v>0</v>
      </c>
      <c r="M12131">
        <v>0</v>
      </c>
      <c r="N12131">
        <v>0</v>
      </c>
      <c r="O12131">
        <v>0</v>
      </c>
      <c r="P12131">
        <v>0</v>
      </c>
      <c r="Q12131">
        <v>0</v>
      </c>
    </row>
    <row r="12132" spans="1:17" x14ac:dyDescent="0.2">
      <c r="A12132" t="s">
        <v>29870</v>
      </c>
      <c r="B12132" t="s">
        <v>91</v>
      </c>
      <c r="C12132" t="s">
        <v>120</v>
      </c>
      <c r="D12132" t="s">
        <v>17736</v>
      </c>
      <c r="E12132" t="s">
        <v>81</v>
      </c>
      <c r="F12132" t="s">
        <v>4937</v>
      </c>
      <c r="G12132">
        <v>0</v>
      </c>
      <c r="H12132">
        <v>2</v>
      </c>
      <c r="I12132">
        <v>1</v>
      </c>
      <c r="J12132">
        <v>1</v>
      </c>
      <c r="K12132">
        <v>0</v>
      </c>
      <c r="L12132">
        <v>0</v>
      </c>
      <c r="M12132">
        <v>0</v>
      </c>
      <c r="N12132">
        <v>0</v>
      </c>
      <c r="O12132">
        <v>0</v>
      </c>
      <c r="P12132">
        <v>0</v>
      </c>
      <c r="Q12132">
        <v>0</v>
      </c>
    </row>
    <row r="12133" spans="1:17" x14ac:dyDescent="0.2">
      <c r="A12133" t="s">
        <v>29871</v>
      </c>
      <c r="B12133" t="s">
        <v>91</v>
      </c>
      <c r="C12133" t="s">
        <v>120</v>
      </c>
      <c r="D12133" t="s">
        <v>17736</v>
      </c>
      <c r="E12133" t="s">
        <v>81</v>
      </c>
      <c r="F12133" t="s">
        <v>4939</v>
      </c>
      <c r="G12133">
        <v>0</v>
      </c>
      <c r="H12133">
        <v>0</v>
      </c>
      <c r="I12133">
        <v>0</v>
      </c>
      <c r="J12133">
        <v>0</v>
      </c>
      <c r="K12133">
        <v>0</v>
      </c>
      <c r="L12133">
        <v>0</v>
      </c>
      <c r="M12133">
        <v>2</v>
      </c>
      <c r="N12133">
        <v>0</v>
      </c>
      <c r="O12133">
        <v>0</v>
      </c>
      <c r="P12133">
        <v>0</v>
      </c>
      <c r="Q12133">
        <v>0</v>
      </c>
    </row>
    <row r="12134" spans="1:17" x14ac:dyDescent="0.2">
      <c r="A12134" t="s">
        <v>29872</v>
      </c>
      <c r="B12134" t="s">
        <v>86</v>
      </c>
      <c r="C12134" t="s">
        <v>205</v>
      </c>
      <c r="D12134" t="s">
        <v>17736</v>
      </c>
      <c r="E12134" t="s">
        <v>83</v>
      </c>
      <c r="F12134" t="s">
        <v>4939</v>
      </c>
      <c r="G12134">
        <v>0</v>
      </c>
      <c r="H12134">
        <v>0</v>
      </c>
      <c r="I12134">
        <v>0</v>
      </c>
      <c r="J12134">
        <v>0</v>
      </c>
      <c r="K12134">
        <v>0</v>
      </c>
      <c r="L12134">
        <v>0</v>
      </c>
      <c r="M12134">
        <v>13</v>
      </c>
      <c r="N12134">
        <v>0</v>
      </c>
      <c r="O12134">
        <v>0</v>
      </c>
      <c r="P12134">
        <v>0</v>
      </c>
      <c r="Q12134">
        <v>0</v>
      </c>
    </row>
    <row r="12135" spans="1:17" x14ac:dyDescent="0.2">
      <c r="A12135" t="s">
        <v>29873</v>
      </c>
      <c r="B12135" t="s">
        <v>86</v>
      </c>
      <c r="C12135" t="s">
        <v>205</v>
      </c>
      <c r="D12135" t="s">
        <v>17736</v>
      </c>
      <c r="E12135" t="s">
        <v>83</v>
      </c>
      <c r="F12135" t="s">
        <v>4941</v>
      </c>
      <c r="G12135">
        <v>0</v>
      </c>
      <c r="H12135">
        <v>13</v>
      </c>
      <c r="I12135">
        <v>2</v>
      </c>
      <c r="J12135">
        <v>9</v>
      </c>
      <c r="K12135">
        <v>1</v>
      </c>
      <c r="L12135">
        <v>1</v>
      </c>
      <c r="M12135">
        <v>0</v>
      </c>
      <c r="N12135">
        <v>0</v>
      </c>
      <c r="O12135">
        <v>0</v>
      </c>
      <c r="P12135">
        <v>0</v>
      </c>
      <c r="Q12135">
        <v>0</v>
      </c>
    </row>
    <row r="12136" spans="1:17" x14ac:dyDescent="0.2">
      <c r="A12136" t="s">
        <v>29874</v>
      </c>
      <c r="B12136" t="s">
        <v>86</v>
      </c>
      <c r="C12136" t="s">
        <v>205</v>
      </c>
      <c r="D12136" t="s">
        <v>17736</v>
      </c>
      <c r="E12136" t="s">
        <v>83</v>
      </c>
      <c r="F12136" t="s">
        <v>4943</v>
      </c>
      <c r="G12136">
        <v>0</v>
      </c>
      <c r="H12136">
        <v>0</v>
      </c>
      <c r="I12136">
        <v>0</v>
      </c>
      <c r="J12136">
        <v>0</v>
      </c>
      <c r="K12136">
        <v>0</v>
      </c>
      <c r="L12136">
        <v>0</v>
      </c>
      <c r="M12136">
        <v>13</v>
      </c>
      <c r="N12136">
        <v>0</v>
      </c>
      <c r="O12136">
        <v>0</v>
      </c>
      <c r="P12136">
        <v>0</v>
      </c>
      <c r="Q12136">
        <v>0</v>
      </c>
    </row>
    <row r="12137" spans="1:17" x14ac:dyDescent="0.2">
      <c r="A12137" t="s">
        <v>29875</v>
      </c>
      <c r="B12137" t="s">
        <v>86</v>
      </c>
      <c r="C12137" t="s">
        <v>205</v>
      </c>
      <c r="D12137" t="s">
        <v>17736</v>
      </c>
      <c r="E12137" t="s">
        <v>83</v>
      </c>
      <c r="F12137" t="s">
        <v>4925</v>
      </c>
      <c r="G12137">
        <v>0</v>
      </c>
      <c r="H12137">
        <v>0</v>
      </c>
      <c r="I12137">
        <v>0</v>
      </c>
      <c r="J12137">
        <v>0</v>
      </c>
      <c r="K12137">
        <v>0</v>
      </c>
      <c r="L12137">
        <v>0</v>
      </c>
      <c r="M12137">
        <v>0</v>
      </c>
      <c r="N12137">
        <v>11</v>
      </c>
      <c r="O12137">
        <v>10</v>
      </c>
      <c r="P12137">
        <v>1</v>
      </c>
      <c r="Q12137">
        <v>0</v>
      </c>
    </row>
    <row r="12138" spans="1:17" x14ac:dyDescent="0.2">
      <c r="A12138" t="s">
        <v>29876</v>
      </c>
      <c r="B12138" t="s">
        <v>91</v>
      </c>
      <c r="C12138" t="s">
        <v>120</v>
      </c>
      <c r="D12138" t="s">
        <v>17736</v>
      </c>
      <c r="E12138" t="s">
        <v>81</v>
      </c>
      <c r="F12138" t="s">
        <v>17734</v>
      </c>
      <c r="G12138">
        <v>2</v>
      </c>
      <c r="H12138">
        <v>0</v>
      </c>
      <c r="I12138">
        <v>0</v>
      </c>
      <c r="J12138">
        <v>0</v>
      </c>
      <c r="K12138">
        <v>0</v>
      </c>
      <c r="L12138">
        <v>0</v>
      </c>
      <c r="M12138">
        <v>0</v>
      </c>
      <c r="N12138">
        <v>0</v>
      </c>
      <c r="O12138">
        <v>0</v>
      </c>
      <c r="P12138">
        <v>0</v>
      </c>
      <c r="Q12138">
        <v>0</v>
      </c>
    </row>
    <row r="12139" spans="1:17" x14ac:dyDescent="0.2">
      <c r="A12139" t="s">
        <v>29877</v>
      </c>
      <c r="B12139" t="s">
        <v>91</v>
      </c>
      <c r="C12139" t="s">
        <v>122</v>
      </c>
      <c r="D12139" t="s">
        <v>17736</v>
      </c>
      <c r="E12139" t="s">
        <v>83</v>
      </c>
      <c r="F12139" t="s">
        <v>4929</v>
      </c>
      <c r="G12139">
        <v>0</v>
      </c>
      <c r="H12139">
        <v>1</v>
      </c>
      <c r="I12139">
        <v>0</v>
      </c>
      <c r="J12139">
        <v>1</v>
      </c>
      <c r="K12139">
        <v>0</v>
      </c>
      <c r="L12139">
        <v>0</v>
      </c>
      <c r="M12139">
        <v>0</v>
      </c>
      <c r="N12139">
        <v>0</v>
      </c>
      <c r="O12139">
        <v>0</v>
      </c>
      <c r="P12139">
        <v>0</v>
      </c>
      <c r="Q12139">
        <v>0</v>
      </c>
    </row>
    <row r="12140" spans="1:17" x14ac:dyDescent="0.2">
      <c r="A12140" t="s">
        <v>29878</v>
      </c>
      <c r="B12140" t="s">
        <v>91</v>
      </c>
      <c r="C12140" t="s">
        <v>122</v>
      </c>
      <c r="D12140" t="s">
        <v>17736</v>
      </c>
      <c r="E12140" t="s">
        <v>83</v>
      </c>
      <c r="F12140" t="s">
        <v>4931</v>
      </c>
      <c r="G12140">
        <v>0</v>
      </c>
      <c r="H12140">
        <v>1</v>
      </c>
      <c r="I12140">
        <v>0</v>
      </c>
      <c r="J12140">
        <v>1</v>
      </c>
      <c r="K12140">
        <v>0</v>
      </c>
      <c r="L12140">
        <v>0</v>
      </c>
      <c r="M12140">
        <v>0</v>
      </c>
      <c r="N12140">
        <v>0</v>
      </c>
      <c r="O12140">
        <v>0</v>
      </c>
      <c r="P12140">
        <v>0</v>
      </c>
      <c r="Q12140">
        <v>0</v>
      </c>
    </row>
    <row r="12141" spans="1:17" x14ac:dyDescent="0.2">
      <c r="A12141" t="s">
        <v>29879</v>
      </c>
      <c r="B12141" t="s">
        <v>91</v>
      </c>
      <c r="C12141" t="s">
        <v>122</v>
      </c>
      <c r="D12141" t="s">
        <v>17736</v>
      </c>
      <c r="E12141" t="s">
        <v>83</v>
      </c>
      <c r="F12141" t="s">
        <v>4933</v>
      </c>
      <c r="G12141">
        <v>0</v>
      </c>
      <c r="H12141">
        <v>0</v>
      </c>
      <c r="I12141">
        <v>0</v>
      </c>
      <c r="J12141">
        <v>0</v>
      </c>
      <c r="K12141">
        <v>0</v>
      </c>
      <c r="L12141">
        <v>0</v>
      </c>
      <c r="M12141">
        <v>1</v>
      </c>
      <c r="N12141">
        <v>0</v>
      </c>
      <c r="O12141">
        <v>0</v>
      </c>
      <c r="P12141">
        <v>0</v>
      </c>
      <c r="Q12141">
        <v>0</v>
      </c>
    </row>
    <row r="12142" spans="1:17" x14ac:dyDescent="0.2">
      <c r="A12142" t="s">
        <v>29880</v>
      </c>
      <c r="B12142" t="s">
        <v>91</v>
      </c>
      <c r="C12142" t="s">
        <v>122</v>
      </c>
      <c r="D12142" t="s">
        <v>17736</v>
      </c>
      <c r="E12142" t="s">
        <v>83</v>
      </c>
      <c r="F12142" t="s">
        <v>4935</v>
      </c>
      <c r="G12142">
        <v>0</v>
      </c>
      <c r="H12142">
        <v>1</v>
      </c>
      <c r="I12142">
        <v>0</v>
      </c>
      <c r="J12142">
        <v>1</v>
      </c>
      <c r="K12142">
        <v>0</v>
      </c>
      <c r="L12142">
        <v>0</v>
      </c>
      <c r="M12142">
        <v>0</v>
      </c>
      <c r="N12142">
        <v>0</v>
      </c>
      <c r="O12142">
        <v>0</v>
      </c>
      <c r="P12142">
        <v>0</v>
      </c>
      <c r="Q12142">
        <v>0</v>
      </c>
    </row>
    <row r="12143" spans="1:17" x14ac:dyDescent="0.2">
      <c r="A12143" t="s">
        <v>29881</v>
      </c>
      <c r="B12143" t="s">
        <v>91</v>
      </c>
      <c r="C12143" t="s">
        <v>122</v>
      </c>
      <c r="D12143" t="s">
        <v>17736</v>
      </c>
      <c r="E12143" t="s">
        <v>83</v>
      </c>
      <c r="F12143" t="s">
        <v>4937</v>
      </c>
      <c r="G12143">
        <v>0</v>
      </c>
      <c r="H12143">
        <v>1</v>
      </c>
      <c r="I12143">
        <v>0</v>
      </c>
      <c r="J12143">
        <v>1</v>
      </c>
      <c r="K12143">
        <v>0</v>
      </c>
      <c r="L12143">
        <v>0</v>
      </c>
      <c r="M12143">
        <v>0</v>
      </c>
      <c r="N12143">
        <v>0</v>
      </c>
      <c r="O12143">
        <v>0</v>
      </c>
      <c r="P12143">
        <v>0</v>
      </c>
      <c r="Q12143">
        <v>0</v>
      </c>
    </row>
    <row r="12144" spans="1:17" x14ac:dyDescent="0.2">
      <c r="A12144" t="s">
        <v>29882</v>
      </c>
      <c r="B12144" t="s">
        <v>91</v>
      </c>
      <c r="C12144" t="s">
        <v>122</v>
      </c>
      <c r="D12144" t="s">
        <v>17736</v>
      </c>
      <c r="E12144" t="s">
        <v>83</v>
      </c>
      <c r="F12144" t="s">
        <v>4939</v>
      </c>
      <c r="G12144">
        <v>0</v>
      </c>
      <c r="H12144">
        <v>0</v>
      </c>
      <c r="I12144">
        <v>0</v>
      </c>
      <c r="J12144">
        <v>0</v>
      </c>
      <c r="K12144">
        <v>0</v>
      </c>
      <c r="L12144">
        <v>0</v>
      </c>
      <c r="M12144">
        <v>1</v>
      </c>
      <c r="N12144">
        <v>0</v>
      </c>
      <c r="O12144">
        <v>0</v>
      </c>
      <c r="P12144">
        <v>0</v>
      </c>
      <c r="Q12144">
        <v>0</v>
      </c>
    </row>
    <row r="12145" spans="1:17" x14ac:dyDescent="0.2">
      <c r="A12145" t="s">
        <v>29883</v>
      </c>
      <c r="B12145" t="s">
        <v>91</v>
      </c>
      <c r="C12145" t="s">
        <v>122</v>
      </c>
      <c r="D12145" t="s">
        <v>17736</v>
      </c>
      <c r="E12145" t="s">
        <v>83</v>
      </c>
      <c r="F12145" t="s">
        <v>4941</v>
      </c>
      <c r="G12145">
        <v>0</v>
      </c>
      <c r="H12145">
        <v>1</v>
      </c>
      <c r="I12145">
        <v>0</v>
      </c>
      <c r="J12145">
        <v>1</v>
      </c>
      <c r="K12145">
        <v>0</v>
      </c>
      <c r="L12145">
        <v>0</v>
      </c>
      <c r="M12145">
        <v>0</v>
      </c>
      <c r="N12145">
        <v>0</v>
      </c>
      <c r="O12145">
        <v>0</v>
      </c>
      <c r="P12145">
        <v>0</v>
      </c>
      <c r="Q12145">
        <v>0</v>
      </c>
    </row>
    <row r="12146" spans="1:17" x14ac:dyDescent="0.2">
      <c r="A12146" t="s">
        <v>29884</v>
      </c>
      <c r="B12146" t="s">
        <v>91</v>
      </c>
      <c r="C12146" t="s">
        <v>122</v>
      </c>
      <c r="D12146" t="s">
        <v>17736</v>
      </c>
      <c r="E12146" t="s">
        <v>83</v>
      </c>
      <c r="F12146" t="s">
        <v>4943</v>
      </c>
      <c r="G12146">
        <v>0</v>
      </c>
      <c r="H12146">
        <v>0</v>
      </c>
      <c r="I12146">
        <v>0</v>
      </c>
      <c r="J12146">
        <v>0</v>
      </c>
      <c r="K12146">
        <v>0</v>
      </c>
      <c r="L12146">
        <v>0</v>
      </c>
      <c r="M12146">
        <v>1</v>
      </c>
      <c r="N12146">
        <v>0</v>
      </c>
      <c r="O12146">
        <v>0</v>
      </c>
      <c r="P12146">
        <v>0</v>
      </c>
      <c r="Q12146">
        <v>0</v>
      </c>
    </row>
    <row r="12147" spans="1:17" x14ac:dyDescent="0.2">
      <c r="A12147" t="s">
        <v>29885</v>
      </c>
      <c r="B12147" t="s">
        <v>91</v>
      </c>
      <c r="C12147" t="s">
        <v>122</v>
      </c>
      <c r="D12147" t="s">
        <v>17736</v>
      </c>
      <c r="E12147" t="s">
        <v>83</v>
      </c>
      <c r="F12147" t="s">
        <v>4925</v>
      </c>
      <c r="G12147">
        <v>0</v>
      </c>
      <c r="H12147">
        <v>0</v>
      </c>
      <c r="I12147">
        <v>0</v>
      </c>
      <c r="J12147">
        <v>0</v>
      </c>
      <c r="K12147">
        <v>0</v>
      </c>
      <c r="L12147">
        <v>0</v>
      </c>
      <c r="M12147">
        <v>0</v>
      </c>
      <c r="N12147">
        <v>1</v>
      </c>
      <c r="O12147">
        <v>1</v>
      </c>
      <c r="P12147">
        <v>0</v>
      </c>
      <c r="Q12147">
        <v>0</v>
      </c>
    </row>
    <row r="12148" spans="1:17" x14ac:dyDescent="0.2">
      <c r="A12148" t="s">
        <v>29886</v>
      </c>
      <c r="B12148" t="s">
        <v>91</v>
      </c>
      <c r="C12148" t="s">
        <v>122</v>
      </c>
      <c r="D12148" t="s">
        <v>17736</v>
      </c>
      <c r="E12148" t="s">
        <v>83</v>
      </c>
      <c r="F12148" t="s">
        <v>4927</v>
      </c>
      <c r="G12148">
        <v>0</v>
      </c>
      <c r="H12148">
        <v>0</v>
      </c>
      <c r="I12148">
        <v>0</v>
      </c>
      <c r="J12148">
        <v>0</v>
      </c>
      <c r="K12148">
        <v>0</v>
      </c>
      <c r="L12148">
        <v>0</v>
      </c>
      <c r="M12148">
        <v>0</v>
      </c>
      <c r="N12148">
        <v>1</v>
      </c>
      <c r="O12148">
        <v>1</v>
      </c>
      <c r="P12148">
        <v>0</v>
      </c>
      <c r="Q12148">
        <v>0</v>
      </c>
    </row>
    <row r="12149" spans="1:17" x14ac:dyDescent="0.2">
      <c r="A12149" t="s">
        <v>29887</v>
      </c>
      <c r="B12149" t="s">
        <v>91</v>
      </c>
      <c r="C12149" t="s">
        <v>122</v>
      </c>
      <c r="D12149" t="s">
        <v>17736</v>
      </c>
      <c r="E12149" t="s">
        <v>83</v>
      </c>
      <c r="F12149" t="s">
        <v>17734</v>
      </c>
      <c r="G12149">
        <v>1</v>
      </c>
      <c r="H12149">
        <v>0</v>
      </c>
      <c r="I12149">
        <v>0</v>
      </c>
      <c r="J12149">
        <v>0</v>
      </c>
      <c r="K12149">
        <v>0</v>
      </c>
      <c r="L12149">
        <v>0</v>
      </c>
      <c r="M12149">
        <v>0</v>
      </c>
      <c r="N12149">
        <v>0</v>
      </c>
      <c r="O12149">
        <v>0</v>
      </c>
      <c r="P12149">
        <v>0</v>
      </c>
      <c r="Q12149">
        <v>0</v>
      </c>
    </row>
    <row r="12150" spans="1:17" x14ac:dyDescent="0.2">
      <c r="A12150" t="s">
        <v>29888</v>
      </c>
      <c r="B12150" t="s">
        <v>91</v>
      </c>
      <c r="C12150" t="s">
        <v>126</v>
      </c>
      <c r="D12150" t="s">
        <v>17736</v>
      </c>
      <c r="E12150" t="s">
        <v>83</v>
      </c>
      <c r="F12150" t="s">
        <v>4929</v>
      </c>
      <c r="G12150">
        <v>0</v>
      </c>
      <c r="H12150">
        <v>1</v>
      </c>
      <c r="I12150">
        <v>0</v>
      </c>
      <c r="J12150">
        <v>1</v>
      </c>
      <c r="K12150">
        <v>0</v>
      </c>
      <c r="L12150">
        <v>0</v>
      </c>
      <c r="M12150">
        <v>0</v>
      </c>
      <c r="N12150">
        <v>0</v>
      </c>
      <c r="O12150">
        <v>0</v>
      </c>
      <c r="P12150">
        <v>0</v>
      </c>
      <c r="Q12150">
        <v>0</v>
      </c>
    </row>
    <row r="12151" spans="1:17" x14ac:dyDescent="0.2">
      <c r="A12151" t="s">
        <v>29889</v>
      </c>
      <c r="B12151" t="s">
        <v>91</v>
      </c>
      <c r="C12151" t="s">
        <v>126</v>
      </c>
      <c r="D12151" t="s">
        <v>17736</v>
      </c>
      <c r="E12151" t="s">
        <v>83</v>
      </c>
      <c r="F12151" t="s">
        <v>4931</v>
      </c>
      <c r="G12151">
        <v>0</v>
      </c>
      <c r="H12151">
        <v>1</v>
      </c>
      <c r="I12151">
        <v>0</v>
      </c>
      <c r="J12151">
        <v>0</v>
      </c>
      <c r="K12151">
        <v>1</v>
      </c>
      <c r="L12151">
        <v>0</v>
      </c>
      <c r="M12151">
        <v>0</v>
      </c>
      <c r="N12151">
        <v>0</v>
      </c>
      <c r="O12151">
        <v>0</v>
      </c>
      <c r="P12151">
        <v>0</v>
      </c>
      <c r="Q12151">
        <v>0</v>
      </c>
    </row>
    <row r="12152" spans="1:17" x14ac:dyDescent="0.2">
      <c r="A12152" t="s">
        <v>29890</v>
      </c>
      <c r="B12152" t="s">
        <v>91</v>
      </c>
      <c r="C12152" t="s">
        <v>126</v>
      </c>
      <c r="D12152" t="s">
        <v>17736</v>
      </c>
      <c r="E12152" t="s">
        <v>83</v>
      </c>
      <c r="F12152" t="s">
        <v>4933</v>
      </c>
      <c r="G12152">
        <v>0</v>
      </c>
      <c r="H12152">
        <v>0</v>
      </c>
      <c r="I12152">
        <v>0</v>
      </c>
      <c r="J12152">
        <v>0</v>
      </c>
      <c r="K12152">
        <v>0</v>
      </c>
      <c r="L12152">
        <v>0</v>
      </c>
      <c r="M12152">
        <v>1</v>
      </c>
      <c r="N12152">
        <v>0</v>
      </c>
      <c r="O12152">
        <v>0</v>
      </c>
      <c r="P12152">
        <v>0</v>
      </c>
      <c r="Q12152">
        <v>0</v>
      </c>
    </row>
    <row r="12153" spans="1:17" x14ac:dyDescent="0.2">
      <c r="A12153" t="s">
        <v>29891</v>
      </c>
      <c r="B12153" t="s">
        <v>91</v>
      </c>
      <c r="C12153" t="s">
        <v>126</v>
      </c>
      <c r="D12153" t="s">
        <v>17736</v>
      </c>
      <c r="E12153" t="s">
        <v>83</v>
      </c>
      <c r="F12153" t="s">
        <v>4935</v>
      </c>
      <c r="G12153">
        <v>0</v>
      </c>
      <c r="H12153">
        <v>1</v>
      </c>
      <c r="I12153">
        <v>0</v>
      </c>
      <c r="J12153">
        <v>0</v>
      </c>
      <c r="K12153">
        <v>1</v>
      </c>
      <c r="L12153">
        <v>0</v>
      </c>
      <c r="M12153">
        <v>0</v>
      </c>
      <c r="N12153">
        <v>0</v>
      </c>
      <c r="O12153">
        <v>0</v>
      </c>
      <c r="P12153">
        <v>0</v>
      </c>
      <c r="Q12153">
        <v>0</v>
      </c>
    </row>
    <row r="12154" spans="1:17" x14ac:dyDescent="0.2">
      <c r="A12154" t="s">
        <v>29892</v>
      </c>
      <c r="B12154" t="s">
        <v>91</v>
      </c>
      <c r="C12154" t="s">
        <v>126</v>
      </c>
      <c r="D12154" t="s">
        <v>17736</v>
      </c>
      <c r="E12154" t="s">
        <v>83</v>
      </c>
      <c r="F12154" t="s">
        <v>4937</v>
      </c>
      <c r="G12154">
        <v>0</v>
      </c>
      <c r="H12154">
        <v>1</v>
      </c>
      <c r="I12154">
        <v>0</v>
      </c>
      <c r="J12154">
        <v>0</v>
      </c>
      <c r="K12154">
        <v>1</v>
      </c>
      <c r="L12154">
        <v>0</v>
      </c>
      <c r="M12154">
        <v>0</v>
      </c>
      <c r="N12154">
        <v>0</v>
      </c>
      <c r="O12154">
        <v>0</v>
      </c>
      <c r="P12154">
        <v>0</v>
      </c>
      <c r="Q12154">
        <v>0</v>
      </c>
    </row>
    <row r="12155" spans="1:17" x14ac:dyDescent="0.2">
      <c r="A12155" t="s">
        <v>29893</v>
      </c>
      <c r="B12155" t="s">
        <v>91</v>
      </c>
      <c r="C12155" t="s">
        <v>126</v>
      </c>
      <c r="D12155" t="s">
        <v>17736</v>
      </c>
      <c r="E12155" t="s">
        <v>83</v>
      </c>
      <c r="F12155" t="s">
        <v>4939</v>
      </c>
      <c r="G12155">
        <v>0</v>
      </c>
      <c r="H12155">
        <v>0</v>
      </c>
      <c r="I12155">
        <v>0</v>
      </c>
      <c r="J12155">
        <v>0</v>
      </c>
      <c r="K12155">
        <v>0</v>
      </c>
      <c r="L12155">
        <v>0</v>
      </c>
      <c r="M12155">
        <v>1</v>
      </c>
      <c r="N12155">
        <v>0</v>
      </c>
      <c r="O12155">
        <v>0</v>
      </c>
      <c r="P12155">
        <v>0</v>
      </c>
      <c r="Q12155">
        <v>0</v>
      </c>
    </row>
    <row r="12156" spans="1:17" x14ac:dyDescent="0.2">
      <c r="A12156" t="s">
        <v>29894</v>
      </c>
      <c r="B12156" t="s">
        <v>91</v>
      </c>
      <c r="C12156" t="s">
        <v>126</v>
      </c>
      <c r="D12156" t="s">
        <v>17736</v>
      </c>
      <c r="E12156" t="s">
        <v>83</v>
      </c>
      <c r="F12156" t="s">
        <v>4941</v>
      </c>
      <c r="G12156">
        <v>0</v>
      </c>
      <c r="H12156">
        <v>1</v>
      </c>
      <c r="I12156">
        <v>0</v>
      </c>
      <c r="J12156">
        <v>1</v>
      </c>
      <c r="K12156">
        <v>0</v>
      </c>
      <c r="L12156">
        <v>0</v>
      </c>
      <c r="M12156">
        <v>0</v>
      </c>
      <c r="N12156">
        <v>0</v>
      </c>
      <c r="O12156">
        <v>0</v>
      </c>
      <c r="P12156">
        <v>0</v>
      </c>
      <c r="Q12156">
        <v>0</v>
      </c>
    </row>
    <row r="12157" spans="1:17" x14ac:dyDescent="0.2">
      <c r="A12157" t="s">
        <v>29895</v>
      </c>
      <c r="B12157" t="s">
        <v>91</v>
      </c>
      <c r="C12157" t="s">
        <v>126</v>
      </c>
      <c r="D12157" t="s">
        <v>17736</v>
      </c>
      <c r="E12157" t="s">
        <v>83</v>
      </c>
      <c r="F12157" t="s">
        <v>4943</v>
      </c>
      <c r="G12157">
        <v>0</v>
      </c>
      <c r="H12157">
        <v>0</v>
      </c>
      <c r="I12157">
        <v>0</v>
      </c>
      <c r="J12157">
        <v>0</v>
      </c>
      <c r="K12157">
        <v>0</v>
      </c>
      <c r="L12157">
        <v>0</v>
      </c>
      <c r="M12157">
        <v>1</v>
      </c>
      <c r="N12157">
        <v>0</v>
      </c>
      <c r="O12157">
        <v>0</v>
      </c>
      <c r="P12157">
        <v>0</v>
      </c>
      <c r="Q12157">
        <v>0</v>
      </c>
    </row>
    <row r="12158" spans="1:17" x14ac:dyDescent="0.2">
      <c r="A12158" t="s">
        <v>29896</v>
      </c>
      <c r="B12158" t="s">
        <v>91</v>
      </c>
      <c r="C12158" t="s">
        <v>126</v>
      </c>
      <c r="D12158" t="s">
        <v>17736</v>
      </c>
      <c r="E12158" t="s">
        <v>83</v>
      </c>
      <c r="F12158" t="s">
        <v>4925</v>
      </c>
      <c r="G12158">
        <v>0</v>
      </c>
      <c r="H12158">
        <v>0</v>
      </c>
      <c r="I12158">
        <v>0</v>
      </c>
      <c r="J12158">
        <v>0</v>
      </c>
      <c r="K12158">
        <v>0</v>
      </c>
      <c r="L12158">
        <v>0</v>
      </c>
      <c r="M12158">
        <v>0</v>
      </c>
      <c r="N12158">
        <v>1</v>
      </c>
      <c r="O12158">
        <v>1</v>
      </c>
      <c r="P12158">
        <v>0</v>
      </c>
      <c r="Q12158">
        <v>0</v>
      </c>
    </row>
    <row r="12159" spans="1:17" x14ac:dyDescent="0.2">
      <c r="A12159" t="s">
        <v>29897</v>
      </c>
      <c r="B12159" t="s">
        <v>91</v>
      </c>
      <c r="C12159" t="s">
        <v>126</v>
      </c>
      <c r="D12159" t="s">
        <v>17736</v>
      </c>
      <c r="E12159" t="s">
        <v>83</v>
      </c>
      <c r="F12159" t="s">
        <v>4927</v>
      </c>
      <c r="G12159">
        <v>0</v>
      </c>
      <c r="H12159">
        <v>0</v>
      </c>
      <c r="I12159">
        <v>0</v>
      </c>
      <c r="J12159">
        <v>0</v>
      </c>
      <c r="K12159">
        <v>0</v>
      </c>
      <c r="L12159">
        <v>0</v>
      </c>
      <c r="M12159">
        <v>0</v>
      </c>
      <c r="N12159">
        <v>1</v>
      </c>
      <c r="O12159">
        <v>1</v>
      </c>
      <c r="P12159">
        <v>0</v>
      </c>
      <c r="Q12159">
        <v>0</v>
      </c>
    </row>
    <row r="12160" spans="1:17" x14ac:dyDescent="0.2">
      <c r="A12160" t="s">
        <v>29898</v>
      </c>
      <c r="B12160" t="s">
        <v>91</v>
      </c>
      <c r="C12160" t="s">
        <v>126</v>
      </c>
      <c r="D12160" t="s">
        <v>17736</v>
      </c>
      <c r="E12160" t="s">
        <v>83</v>
      </c>
      <c r="F12160" t="s">
        <v>17734</v>
      </c>
      <c r="G12160">
        <v>1</v>
      </c>
      <c r="H12160">
        <v>0</v>
      </c>
      <c r="I12160">
        <v>0</v>
      </c>
      <c r="J12160">
        <v>0</v>
      </c>
      <c r="K12160">
        <v>0</v>
      </c>
      <c r="L12160">
        <v>0</v>
      </c>
      <c r="M12160">
        <v>0</v>
      </c>
      <c r="N12160">
        <v>0</v>
      </c>
      <c r="O12160">
        <v>0</v>
      </c>
      <c r="P12160">
        <v>0</v>
      </c>
      <c r="Q12160">
        <v>0</v>
      </c>
    </row>
    <row r="12161" spans="1:17" x14ac:dyDescent="0.2">
      <c r="A12161" t="s">
        <v>29899</v>
      </c>
      <c r="B12161" t="s">
        <v>91</v>
      </c>
      <c r="C12161" t="s">
        <v>127</v>
      </c>
      <c r="D12161" t="s">
        <v>17736</v>
      </c>
      <c r="E12161" t="s">
        <v>81</v>
      </c>
      <c r="F12161" t="s">
        <v>4929</v>
      </c>
      <c r="G12161">
        <v>0</v>
      </c>
      <c r="H12161">
        <v>1</v>
      </c>
      <c r="I12161">
        <v>1</v>
      </c>
      <c r="J12161">
        <v>0</v>
      </c>
      <c r="K12161">
        <v>0</v>
      </c>
      <c r="L12161">
        <v>0</v>
      </c>
      <c r="M12161">
        <v>0</v>
      </c>
      <c r="N12161">
        <v>0</v>
      </c>
      <c r="O12161">
        <v>0</v>
      </c>
      <c r="P12161">
        <v>0</v>
      </c>
      <c r="Q12161">
        <v>0</v>
      </c>
    </row>
    <row r="12162" spans="1:17" x14ac:dyDescent="0.2">
      <c r="A12162" t="s">
        <v>29900</v>
      </c>
      <c r="B12162" t="s">
        <v>91</v>
      </c>
      <c r="C12162" t="s">
        <v>127</v>
      </c>
      <c r="D12162" t="s">
        <v>17736</v>
      </c>
      <c r="E12162" t="s">
        <v>81</v>
      </c>
      <c r="F12162" t="s">
        <v>4931</v>
      </c>
      <c r="G12162">
        <v>0</v>
      </c>
      <c r="H12162">
        <v>1</v>
      </c>
      <c r="I12162">
        <v>1</v>
      </c>
      <c r="J12162">
        <v>0</v>
      </c>
      <c r="K12162">
        <v>0</v>
      </c>
      <c r="L12162">
        <v>0</v>
      </c>
      <c r="M12162">
        <v>0</v>
      </c>
      <c r="N12162">
        <v>0</v>
      </c>
      <c r="O12162">
        <v>0</v>
      </c>
      <c r="P12162">
        <v>0</v>
      </c>
      <c r="Q12162">
        <v>0</v>
      </c>
    </row>
    <row r="12163" spans="1:17" x14ac:dyDescent="0.2">
      <c r="A12163" t="s">
        <v>29901</v>
      </c>
      <c r="B12163" t="s">
        <v>91</v>
      </c>
      <c r="C12163" t="s">
        <v>127</v>
      </c>
      <c r="D12163" t="s">
        <v>17736</v>
      </c>
      <c r="E12163" t="s">
        <v>81</v>
      </c>
      <c r="F12163" t="s">
        <v>4933</v>
      </c>
      <c r="G12163">
        <v>0</v>
      </c>
      <c r="H12163">
        <v>0</v>
      </c>
      <c r="I12163">
        <v>0</v>
      </c>
      <c r="J12163">
        <v>0</v>
      </c>
      <c r="K12163">
        <v>0</v>
      </c>
      <c r="L12163">
        <v>0</v>
      </c>
      <c r="M12163">
        <v>1</v>
      </c>
      <c r="N12163">
        <v>0</v>
      </c>
      <c r="O12163">
        <v>0</v>
      </c>
      <c r="P12163">
        <v>0</v>
      </c>
      <c r="Q12163">
        <v>0</v>
      </c>
    </row>
    <row r="12164" spans="1:17" x14ac:dyDescent="0.2">
      <c r="A12164" t="s">
        <v>29902</v>
      </c>
      <c r="B12164" t="s">
        <v>91</v>
      </c>
      <c r="C12164" t="s">
        <v>127</v>
      </c>
      <c r="D12164" t="s">
        <v>17736</v>
      </c>
      <c r="E12164" t="s">
        <v>81</v>
      </c>
      <c r="F12164" t="s">
        <v>4935</v>
      </c>
      <c r="G12164">
        <v>0</v>
      </c>
      <c r="H12164">
        <v>1</v>
      </c>
      <c r="I12164">
        <v>1</v>
      </c>
      <c r="J12164">
        <v>0</v>
      </c>
      <c r="K12164">
        <v>0</v>
      </c>
      <c r="L12164">
        <v>0</v>
      </c>
      <c r="M12164">
        <v>0</v>
      </c>
      <c r="N12164">
        <v>0</v>
      </c>
      <c r="O12164">
        <v>0</v>
      </c>
      <c r="P12164">
        <v>0</v>
      </c>
      <c r="Q12164">
        <v>0</v>
      </c>
    </row>
    <row r="12165" spans="1:17" x14ac:dyDescent="0.2">
      <c r="A12165" t="s">
        <v>29903</v>
      </c>
      <c r="B12165" t="s">
        <v>91</v>
      </c>
      <c r="C12165" t="s">
        <v>127</v>
      </c>
      <c r="D12165" t="s">
        <v>17736</v>
      </c>
      <c r="E12165" t="s">
        <v>81</v>
      </c>
      <c r="F12165" t="s">
        <v>4937</v>
      </c>
      <c r="G12165">
        <v>0</v>
      </c>
      <c r="H12165">
        <v>1</v>
      </c>
      <c r="I12165">
        <v>1</v>
      </c>
      <c r="J12165">
        <v>0</v>
      </c>
      <c r="K12165">
        <v>0</v>
      </c>
      <c r="L12165">
        <v>0</v>
      </c>
      <c r="M12165">
        <v>0</v>
      </c>
      <c r="N12165">
        <v>0</v>
      </c>
      <c r="O12165">
        <v>0</v>
      </c>
      <c r="P12165">
        <v>0</v>
      </c>
      <c r="Q12165">
        <v>0</v>
      </c>
    </row>
    <row r="12166" spans="1:17" x14ac:dyDescent="0.2">
      <c r="A12166" t="s">
        <v>29904</v>
      </c>
      <c r="B12166" t="s">
        <v>89</v>
      </c>
      <c r="C12166" t="s">
        <v>223</v>
      </c>
      <c r="D12166" t="s">
        <v>17736</v>
      </c>
      <c r="E12166" t="s">
        <v>81</v>
      </c>
      <c r="F12166" t="s">
        <v>4931</v>
      </c>
      <c r="G12166">
        <v>0</v>
      </c>
      <c r="H12166">
        <v>7</v>
      </c>
      <c r="I12166">
        <v>0</v>
      </c>
      <c r="J12166">
        <v>5</v>
      </c>
      <c r="K12166">
        <v>0</v>
      </c>
      <c r="L12166">
        <v>2</v>
      </c>
      <c r="M12166">
        <v>0</v>
      </c>
      <c r="N12166">
        <v>0</v>
      </c>
      <c r="O12166">
        <v>0</v>
      </c>
      <c r="P12166">
        <v>0</v>
      </c>
      <c r="Q12166">
        <v>0</v>
      </c>
    </row>
    <row r="12167" spans="1:17" x14ac:dyDescent="0.2">
      <c r="A12167" t="s">
        <v>29905</v>
      </c>
      <c r="B12167" t="s">
        <v>89</v>
      </c>
      <c r="C12167" t="s">
        <v>223</v>
      </c>
      <c r="D12167" t="s">
        <v>17736</v>
      </c>
      <c r="E12167" t="s">
        <v>81</v>
      </c>
      <c r="F12167" t="s">
        <v>4933</v>
      </c>
      <c r="G12167">
        <v>0</v>
      </c>
      <c r="H12167">
        <v>0</v>
      </c>
      <c r="I12167">
        <v>0</v>
      </c>
      <c r="J12167">
        <v>0</v>
      </c>
      <c r="K12167">
        <v>0</v>
      </c>
      <c r="L12167">
        <v>0</v>
      </c>
      <c r="M12167">
        <v>7</v>
      </c>
      <c r="N12167">
        <v>0</v>
      </c>
      <c r="O12167">
        <v>0</v>
      </c>
      <c r="P12167">
        <v>0</v>
      </c>
      <c r="Q12167">
        <v>0</v>
      </c>
    </row>
    <row r="12168" spans="1:17" x14ac:dyDescent="0.2">
      <c r="A12168" t="s">
        <v>29906</v>
      </c>
      <c r="B12168" t="s">
        <v>89</v>
      </c>
      <c r="C12168" t="s">
        <v>223</v>
      </c>
      <c r="D12168" t="s">
        <v>17736</v>
      </c>
      <c r="E12168" t="s">
        <v>81</v>
      </c>
      <c r="F12168" t="s">
        <v>4935</v>
      </c>
      <c r="G12168">
        <v>0</v>
      </c>
      <c r="H12168">
        <v>7</v>
      </c>
      <c r="I12168">
        <v>0</v>
      </c>
      <c r="J12168">
        <v>5</v>
      </c>
      <c r="K12168">
        <v>0</v>
      </c>
      <c r="L12168">
        <v>2</v>
      </c>
      <c r="M12168">
        <v>0</v>
      </c>
      <c r="N12168">
        <v>0</v>
      </c>
      <c r="O12168">
        <v>0</v>
      </c>
      <c r="P12168">
        <v>0</v>
      </c>
      <c r="Q12168">
        <v>0</v>
      </c>
    </row>
    <row r="12169" spans="1:17" x14ac:dyDescent="0.2">
      <c r="A12169" t="s">
        <v>29907</v>
      </c>
      <c r="B12169" t="s">
        <v>89</v>
      </c>
      <c r="C12169" t="s">
        <v>223</v>
      </c>
      <c r="D12169" t="s">
        <v>17736</v>
      </c>
      <c r="E12169" t="s">
        <v>81</v>
      </c>
      <c r="F12169" t="s">
        <v>4937</v>
      </c>
      <c r="G12169">
        <v>0</v>
      </c>
      <c r="H12169">
        <v>7</v>
      </c>
      <c r="I12169">
        <v>0</v>
      </c>
      <c r="J12169">
        <v>5</v>
      </c>
      <c r="K12169">
        <v>0</v>
      </c>
      <c r="L12169">
        <v>2</v>
      </c>
      <c r="M12169">
        <v>0</v>
      </c>
      <c r="N12169">
        <v>0</v>
      </c>
      <c r="O12169">
        <v>0</v>
      </c>
      <c r="P12169">
        <v>0</v>
      </c>
      <c r="Q12169">
        <v>0</v>
      </c>
    </row>
    <row r="12170" spans="1:17" x14ac:dyDescent="0.2">
      <c r="A12170" t="s">
        <v>29908</v>
      </c>
      <c r="B12170" t="s">
        <v>89</v>
      </c>
      <c r="C12170" t="s">
        <v>223</v>
      </c>
      <c r="D12170" t="s">
        <v>17736</v>
      </c>
      <c r="E12170" t="s">
        <v>81</v>
      </c>
      <c r="F12170" t="s">
        <v>4939</v>
      </c>
      <c r="G12170">
        <v>0</v>
      </c>
      <c r="H12170">
        <v>0</v>
      </c>
      <c r="I12170">
        <v>0</v>
      </c>
      <c r="J12170">
        <v>0</v>
      </c>
      <c r="K12170">
        <v>0</v>
      </c>
      <c r="L12170">
        <v>0</v>
      </c>
      <c r="M12170">
        <v>7</v>
      </c>
      <c r="N12170">
        <v>0</v>
      </c>
      <c r="O12170">
        <v>0</v>
      </c>
      <c r="P12170">
        <v>0</v>
      </c>
      <c r="Q12170">
        <v>0</v>
      </c>
    </row>
    <row r="12171" spans="1:17" x14ac:dyDescent="0.2">
      <c r="A12171" t="s">
        <v>29909</v>
      </c>
      <c r="B12171" t="s">
        <v>89</v>
      </c>
      <c r="C12171" t="s">
        <v>223</v>
      </c>
      <c r="D12171" t="s">
        <v>17736</v>
      </c>
      <c r="E12171" t="s">
        <v>81</v>
      </c>
      <c r="F12171" t="s">
        <v>4941</v>
      </c>
      <c r="G12171">
        <v>0</v>
      </c>
      <c r="H12171">
        <v>7</v>
      </c>
      <c r="I12171">
        <v>0</v>
      </c>
      <c r="J12171">
        <v>5</v>
      </c>
      <c r="K12171">
        <v>1</v>
      </c>
      <c r="L12171">
        <v>1</v>
      </c>
      <c r="M12171">
        <v>0</v>
      </c>
      <c r="N12171">
        <v>0</v>
      </c>
      <c r="O12171">
        <v>0</v>
      </c>
      <c r="P12171">
        <v>0</v>
      </c>
      <c r="Q12171">
        <v>0</v>
      </c>
    </row>
    <row r="12172" spans="1:17" x14ac:dyDescent="0.2">
      <c r="A12172" t="s">
        <v>29910</v>
      </c>
      <c r="B12172" t="s">
        <v>89</v>
      </c>
      <c r="C12172" t="s">
        <v>223</v>
      </c>
      <c r="D12172" t="s">
        <v>17736</v>
      </c>
      <c r="E12172" t="s">
        <v>81</v>
      </c>
      <c r="F12172" t="s">
        <v>4943</v>
      </c>
      <c r="G12172">
        <v>0</v>
      </c>
      <c r="H12172">
        <v>0</v>
      </c>
      <c r="I12172">
        <v>0</v>
      </c>
      <c r="J12172">
        <v>0</v>
      </c>
      <c r="K12172">
        <v>0</v>
      </c>
      <c r="L12172">
        <v>0</v>
      </c>
      <c r="M12172">
        <v>7</v>
      </c>
      <c r="N12172">
        <v>0</v>
      </c>
      <c r="O12172">
        <v>0</v>
      </c>
      <c r="P12172">
        <v>0</v>
      </c>
      <c r="Q12172">
        <v>0</v>
      </c>
    </row>
    <row r="12173" spans="1:17" x14ac:dyDescent="0.2">
      <c r="A12173" t="s">
        <v>29911</v>
      </c>
      <c r="B12173" t="s">
        <v>89</v>
      </c>
      <c r="C12173" t="s">
        <v>223</v>
      </c>
      <c r="D12173" t="s">
        <v>17736</v>
      </c>
      <c r="E12173" t="s">
        <v>81</v>
      </c>
      <c r="F12173" t="s">
        <v>4925</v>
      </c>
      <c r="G12173">
        <v>0</v>
      </c>
      <c r="H12173">
        <v>0</v>
      </c>
      <c r="I12173">
        <v>0</v>
      </c>
      <c r="J12173">
        <v>0</v>
      </c>
      <c r="K12173">
        <v>0</v>
      </c>
      <c r="L12173">
        <v>0</v>
      </c>
      <c r="M12173">
        <v>0</v>
      </c>
      <c r="N12173">
        <v>7</v>
      </c>
      <c r="O12173">
        <v>5</v>
      </c>
      <c r="P12173">
        <v>1</v>
      </c>
      <c r="Q12173">
        <v>1</v>
      </c>
    </row>
    <row r="12174" spans="1:17" x14ac:dyDescent="0.2">
      <c r="A12174" t="s">
        <v>29912</v>
      </c>
      <c r="B12174" t="s">
        <v>89</v>
      </c>
      <c r="C12174" t="s">
        <v>223</v>
      </c>
      <c r="D12174" t="s">
        <v>17736</v>
      </c>
      <c r="E12174" t="s">
        <v>81</v>
      </c>
      <c r="F12174" t="s">
        <v>4927</v>
      </c>
      <c r="G12174">
        <v>0</v>
      </c>
      <c r="H12174">
        <v>0</v>
      </c>
      <c r="I12174">
        <v>0</v>
      </c>
      <c r="J12174">
        <v>0</v>
      </c>
      <c r="K12174">
        <v>0</v>
      </c>
      <c r="L12174">
        <v>0</v>
      </c>
      <c r="M12174">
        <v>0</v>
      </c>
      <c r="N12174">
        <v>4</v>
      </c>
      <c r="O12174">
        <v>4</v>
      </c>
      <c r="P12174">
        <v>0</v>
      </c>
      <c r="Q12174">
        <v>0</v>
      </c>
    </row>
    <row r="12175" spans="1:17" x14ac:dyDescent="0.2">
      <c r="A12175" t="s">
        <v>29913</v>
      </c>
      <c r="B12175" t="s">
        <v>89</v>
      </c>
      <c r="C12175" t="s">
        <v>223</v>
      </c>
      <c r="D12175" t="s">
        <v>17736</v>
      </c>
      <c r="E12175" t="s">
        <v>81</v>
      </c>
      <c r="F12175" t="s">
        <v>17734</v>
      </c>
      <c r="G12175">
        <v>7</v>
      </c>
      <c r="H12175">
        <v>0</v>
      </c>
      <c r="I12175">
        <v>0</v>
      </c>
      <c r="J12175">
        <v>0</v>
      </c>
      <c r="K12175">
        <v>0</v>
      </c>
      <c r="L12175">
        <v>0</v>
      </c>
      <c r="M12175">
        <v>0</v>
      </c>
      <c r="N12175">
        <v>0</v>
      </c>
      <c r="O12175">
        <v>0</v>
      </c>
      <c r="P12175">
        <v>0</v>
      </c>
      <c r="Q12175">
        <v>0</v>
      </c>
    </row>
    <row r="12176" spans="1:17" x14ac:dyDescent="0.2">
      <c r="A12176" t="s">
        <v>29914</v>
      </c>
      <c r="B12176" t="s">
        <v>89</v>
      </c>
      <c r="C12176" t="s">
        <v>224</v>
      </c>
      <c r="D12176" t="s">
        <v>17768</v>
      </c>
      <c r="E12176" t="s">
        <v>83</v>
      </c>
      <c r="F12176" t="s">
        <v>17734</v>
      </c>
      <c r="G12176">
        <v>2</v>
      </c>
      <c r="H12176">
        <v>0</v>
      </c>
      <c r="I12176">
        <v>0</v>
      </c>
      <c r="J12176">
        <v>0</v>
      </c>
      <c r="K12176">
        <v>0</v>
      </c>
      <c r="L12176">
        <v>0</v>
      </c>
      <c r="M12176">
        <v>0</v>
      </c>
      <c r="N12176">
        <v>0</v>
      </c>
      <c r="O12176">
        <v>0</v>
      </c>
      <c r="P12176">
        <v>0</v>
      </c>
      <c r="Q12176">
        <v>0</v>
      </c>
    </row>
    <row r="12177" spans="1:17" x14ac:dyDescent="0.2">
      <c r="A12177" t="s">
        <v>29915</v>
      </c>
      <c r="B12177" t="s">
        <v>89</v>
      </c>
      <c r="C12177" t="s">
        <v>224</v>
      </c>
      <c r="D12177" t="s">
        <v>17768</v>
      </c>
      <c r="E12177" t="s">
        <v>81</v>
      </c>
      <c r="F12177" t="s">
        <v>17734</v>
      </c>
      <c r="G12177">
        <v>2</v>
      </c>
      <c r="H12177">
        <v>0</v>
      </c>
      <c r="I12177">
        <v>0</v>
      </c>
      <c r="J12177">
        <v>0</v>
      </c>
      <c r="K12177">
        <v>0</v>
      </c>
      <c r="L12177">
        <v>0</v>
      </c>
      <c r="M12177">
        <v>0</v>
      </c>
      <c r="N12177">
        <v>0</v>
      </c>
      <c r="O12177">
        <v>0</v>
      </c>
      <c r="P12177">
        <v>0</v>
      </c>
      <c r="Q12177">
        <v>0</v>
      </c>
    </row>
    <row r="12178" spans="1:17" x14ac:dyDescent="0.2">
      <c r="A12178" t="s">
        <v>29916</v>
      </c>
      <c r="B12178" t="s">
        <v>89</v>
      </c>
      <c r="C12178" t="s">
        <v>224</v>
      </c>
      <c r="D12178" t="s">
        <v>17736</v>
      </c>
      <c r="E12178" t="s">
        <v>83</v>
      </c>
      <c r="F12178" t="s">
        <v>4929</v>
      </c>
      <c r="G12178">
        <v>0</v>
      </c>
      <c r="H12178">
        <v>10</v>
      </c>
      <c r="I12178">
        <v>2</v>
      </c>
      <c r="J12178">
        <v>6</v>
      </c>
      <c r="K12178">
        <v>0</v>
      </c>
      <c r="L12178">
        <v>2</v>
      </c>
      <c r="M12178">
        <v>0</v>
      </c>
      <c r="N12178">
        <v>0</v>
      </c>
      <c r="O12178">
        <v>0</v>
      </c>
      <c r="P12178">
        <v>0</v>
      </c>
      <c r="Q12178">
        <v>0</v>
      </c>
    </row>
    <row r="12179" spans="1:17" x14ac:dyDescent="0.2">
      <c r="A12179" t="s">
        <v>29917</v>
      </c>
      <c r="B12179" t="s">
        <v>89</v>
      </c>
      <c r="C12179" t="s">
        <v>224</v>
      </c>
      <c r="D12179" t="s">
        <v>17736</v>
      </c>
      <c r="E12179" t="s">
        <v>83</v>
      </c>
      <c r="F12179" t="s">
        <v>4931</v>
      </c>
      <c r="G12179">
        <v>0</v>
      </c>
      <c r="H12179">
        <v>10</v>
      </c>
      <c r="I12179">
        <v>2</v>
      </c>
      <c r="J12179">
        <v>6</v>
      </c>
      <c r="K12179">
        <v>0</v>
      </c>
      <c r="L12179">
        <v>2</v>
      </c>
      <c r="M12179">
        <v>0</v>
      </c>
      <c r="N12179">
        <v>0</v>
      </c>
      <c r="O12179">
        <v>0</v>
      </c>
      <c r="P12179">
        <v>0</v>
      </c>
      <c r="Q12179">
        <v>0</v>
      </c>
    </row>
    <row r="12180" spans="1:17" x14ac:dyDescent="0.2">
      <c r="A12180" t="s">
        <v>29918</v>
      </c>
      <c r="B12180" t="s">
        <v>89</v>
      </c>
      <c r="C12180" t="s">
        <v>224</v>
      </c>
      <c r="D12180" t="s">
        <v>17736</v>
      </c>
      <c r="E12180" t="s">
        <v>83</v>
      </c>
      <c r="F12180" t="s">
        <v>4933</v>
      </c>
      <c r="G12180">
        <v>0</v>
      </c>
      <c r="H12180">
        <v>0</v>
      </c>
      <c r="I12180">
        <v>0</v>
      </c>
      <c r="J12180">
        <v>0</v>
      </c>
      <c r="K12180">
        <v>0</v>
      </c>
      <c r="L12180">
        <v>0</v>
      </c>
      <c r="M12180">
        <v>10</v>
      </c>
      <c r="N12180">
        <v>0</v>
      </c>
      <c r="O12180">
        <v>0</v>
      </c>
      <c r="P12180">
        <v>0</v>
      </c>
      <c r="Q12180">
        <v>0</v>
      </c>
    </row>
    <row r="12181" spans="1:17" x14ac:dyDescent="0.2">
      <c r="A12181" t="s">
        <v>29919</v>
      </c>
      <c r="B12181" t="s">
        <v>89</v>
      </c>
      <c r="C12181" t="s">
        <v>224</v>
      </c>
      <c r="D12181" t="s">
        <v>17736</v>
      </c>
      <c r="E12181" t="s">
        <v>83</v>
      </c>
      <c r="F12181" t="s">
        <v>4935</v>
      </c>
      <c r="G12181">
        <v>0</v>
      </c>
      <c r="H12181">
        <v>10</v>
      </c>
      <c r="I12181">
        <v>2</v>
      </c>
      <c r="J12181">
        <v>6</v>
      </c>
      <c r="K12181">
        <v>0</v>
      </c>
      <c r="L12181">
        <v>2</v>
      </c>
      <c r="M12181">
        <v>0</v>
      </c>
      <c r="N12181">
        <v>0</v>
      </c>
      <c r="O12181">
        <v>0</v>
      </c>
      <c r="P12181">
        <v>0</v>
      </c>
      <c r="Q12181">
        <v>0</v>
      </c>
    </row>
    <row r="12182" spans="1:17" x14ac:dyDescent="0.2">
      <c r="A12182" t="s">
        <v>29920</v>
      </c>
      <c r="B12182" t="s">
        <v>89</v>
      </c>
      <c r="C12182" t="s">
        <v>224</v>
      </c>
      <c r="D12182" t="s">
        <v>17736</v>
      </c>
      <c r="E12182" t="s">
        <v>83</v>
      </c>
      <c r="F12182" t="s">
        <v>4937</v>
      </c>
      <c r="G12182">
        <v>0</v>
      </c>
      <c r="H12182">
        <v>10</v>
      </c>
      <c r="I12182">
        <v>2</v>
      </c>
      <c r="J12182">
        <v>6</v>
      </c>
      <c r="K12182">
        <v>0</v>
      </c>
      <c r="L12182">
        <v>2</v>
      </c>
      <c r="M12182">
        <v>0</v>
      </c>
      <c r="N12182">
        <v>0</v>
      </c>
      <c r="O12182">
        <v>0</v>
      </c>
      <c r="P12182">
        <v>0</v>
      </c>
      <c r="Q12182">
        <v>0</v>
      </c>
    </row>
    <row r="12183" spans="1:17" x14ac:dyDescent="0.2">
      <c r="A12183" t="s">
        <v>29921</v>
      </c>
      <c r="B12183" t="s">
        <v>89</v>
      </c>
      <c r="C12183" t="s">
        <v>224</v>
      </c>
      <c r="D12183" t="s">
        <v>17736</v>
      </c>
      <c r="E12183" t="s">
        <v>83</v>
      </c>
      <c r="F12183" t="s">
        <v>4939</v>
      </c>
      <c r="G12183">
        <v>0</v>
      </c>
      <c r="H12183">
        <v>0</v>
      </c>
      <c r="I12183">
        <v>0</v>
      </c>
      <c r="J12183">
        <v>0</v>
      </c>
      <c r="K12183">
        <v>0</v>
      </c>
      <c r="L12183">
        <v>0</v>
      </c>
      <c r="M12183">
        <v>10</v>
      </c>
      <c r="N12183">
        <v>0</v>
      </c>
      <c r="O12183">
        <v>0</v>
      </c>
      <c r="P12183">
        <v>0</v>
      </c>
      <c r="Q12183">
        <v>0</v>
      </c>
    </row>
    <row r="12184" spans="1:17" x14ac:dyDescent="0.2">
      <c r="A12184" t="s">
        <v>29922</v>
      </c>
      <c r="B12184" t="s">
        <v>89</v>
      </c>
      <c r="C12184" t="s">
        <v>224</v>
      </c>
      <c r="D12184" t="s">
        <v>17736</v>
      </c>
      <c r="E12184" t="s">
        <v>83</v>
      </c>
      <c r="F12184" t="s">
        <v>4941</v>
      </c>
      <c r="G12184">
        <v>0</v>
      </c>
      <c r="H12184">
        <v>10</v>
      </c>
      <c r="I12184">
        <v>2</v>
      </c>
      <c r="J12184">
        <v>6</v>
      </c>
      <c r="K12184">
        <v>0</v>
      </c>
      <c r="L12184">
        <v>2</v>
      </c>
      <c r="M12184">
        <v>0</v>
      </c>
      <c r="N12184">
        <v>0</v>
      </c>
      <c r="O12184">
        <v>0</v>
      </c>
      <c r="P12184">
        <v>0</v>
      </c>
      <c r="Q12184">
        <v>0</v>
      </c>
    </row>
    <row r="12185" spans="1:17" x14ac:dyDescent="0.2">
      <c r="A12185" t="s">
        <v>29923</v>
      </c>
      <c r="B12185" t="s">
        <v>89</v>
      </c>
      <c r="C12185" t="s">
        <v>224</v>
      </c>
      <c r="D12185" t="s">
        <v>17736</v>
      </c>
      <c r="E12185" t="s">
        <v>83</v>
      </c>
      <c r="F12185" t="s">
        <v>4943</v>
      </c>
      <c r="G12185">
        <v>0</v>
      </c>
      <c r="H12185">
        <v>0</v>
      </c>
      <c r="I12185">
        <v>0</v>
      </c>
      <c r="J12185">
        <v>0</v>
      </c>
      <c r="K12185">
        <v>0</v>
      </c>
      <c r="L12185">
        <v>0</v>
      </c>
      <c r="M12185">
        <v>10</v>
      </c>
      <c r="N12185">
        <v>0</v>
      </c>
      <c r="O12185">
        <v>0</v>
      </c>
      <c r="P12185">
        <v>0</v>
      </c>
      <c r="Q12185">
        <v>0</v>
      </c>
    </row>
    <row r="12186" spans="1:17" x14ac:dyDescent="0.2">
      <c r="A12186" t="s">
        <v>29924</v>
      </c>
      <c r="B12186" t="s">
        <v>89</v>
      </c>
      <c r="C12186" t="s">
        <v>224</v>
      </c>
      <c r="D12186" t="s">
        <v>17736</v>
      </c>
      <c r="E12186" t="s">
        <v>83</v>
      </c>
      <c r="F12186" t="s">
        <v>4925</v>
      </c>
      <c r="G12186">
        <v>0</v>
      </c>
      <c r="H12186">
        <v>0</v>
      </c>
      <c r="I12186">
        <v>0</v>
      </c>
      <c r="J12186">
        <v>0</v>
      </c>
      <c r="K12186">
        <v>0</v>
      </c>
      <c r="L12186">
        <v>0</v>
      </c>
      <c r="M12186">
        <v>0</v>
      </c>
      <c r="N12186">
        <v>7</v>
      </c>
      <c r="O12186">
        <v>5</v>
      </c>
      <c r="P12186">
        <v>2</v>
      </c>
      <c r="Q12186">
        <v>0</v>
      </c>
    </row>
    <row r="12187" spans="1:17" x14ac:dyDescent="0.2">
      <c r="A12187" t="s">
        <v>29925</v>
      </c>
      <c r="B12187" t="s">
        <v>89</v>
      </c>
      <c r="C12187" t="s">
        <v>224</v>
      </c>
      <c r="D12187" t="s">
        <v>17736</v>
      </c>
      <c r="E12187" t="s">
        <v>83</v>
      </c>
      <c r="F12187" t="s">
        <v>4927</v>
      </c>
      <c r="G12187">
        <v>0</v>
      </c>
      <c r="H12187">
        <v>0</v>
      </c>
      <c r="I12187">
        <v>0</v>
      </c>
      <c r="J12187">
        <v>0</v>
      </c>
      <c r="K12187">
        <v>0</v>
      </c>
      <c r="L12187">
        <v>0</v>
      </c>
      <c r="M12187">
        <v>0</v>
      </c>
      <c r="N12187">
        <v>4</v>
      </c>
      <c r="O12187">
        <v>2</v>
      </c>
      <c r="P12187">
        <v>2</v>
      </c>
      <c r="Q12187">
        <v>0</v>
      </c>
    </row>
    <row r="12188" spans="1:17" x14ac:dyDescent="0.2">
      <c r="A12188" t="s">
        <v>29926</v>
      </c>
      <c r="B12188" t="s">
        <v>89</v>
      </c>
      <c r="C12188" t="s">
        <v>224</v>
      </c>
      <c r="D12188" t="s">
        <v>17736</v>
      </c>
      <c r="E12188" t="s">
        <v>83</v>
      </c>
      <c r="F12188" t="s">
        <v>17734</v>
      </c>
      <c r="G12188">
        <v>10</v>
      </c>
      <c r="H12188">
        <v>0</v>
      </c>
      <c r="I12188">
        <v>0</v>
      </c>
      <c r="J12188">
        <v>0</v>
      </c>
      <c r="K12188">
        <v>0</v>
      </c>
      <c r="L12188">
        <v>0</v>
      </c>
      <c r="M12188">
        <v>0</v>
      </c>
      <c r="N12188">
        <v>0</v>
      </c>
      <c r="O12188">
        <v>0</v>
      </c>
      <c r="P12188">
        <v>0</v>
      </c>
      <c r="Q12188">
        <v>0</v>
      </c>
    </row>
    <row r="12189" spans="1:17" x14ac:dyDescent="0.2">
      <c r="A12189" t="s">
        <v>29927</v>
      </c>
      <c r="B12189" t="s">
        <v>89</v>
      </c>
      <c r="C12189" t="s">
        <v>224</v>
      </c>
      <c r="D12189" t="s">
        <v>17736</v>
      </c>
      <c r="E12189" t="s">
        <v>81</v>
      </c>
      <c r="F12189" t="s">
        <v>4929</v>
      </c>
      <c r="G12189">
        <v>0</v>
      </c>
      <c r="H12189">
        <v>11</v>
      </c>
      <c r="I12189">
        <v>1</v>
      </c>
      <c r="J12189">
        <v>8</v>
      </c>
      <c r="K12189">
        <v>0</v>
      </c>
      <c r="L12189">
        <v>2</v>
      </c>
      <c r="M12189">
        <v>0</v>
      </c>
      <c r="N12189">
        <v>0</v>
      </c>
      <c r="O12189">
        <v>0</v>
      </c>
      <c r="P12189">
        <v>0</v>
      </c>
      <c r="Q12189">
        <v>0</v>
      </c>
    </row>
    <row r="12190" spans="1:17" x14ac:dyDescent="0.2">
      <c r="A12190" t="s">
        <v>29928</v>
      </c>
      <c r="B12190" t="s">
        <v>89</v>
      </c>
      <c r="C12190" t="s">
        <v>224</v>
      </c>
      <c r="D12190" t="s">
        <v>17736</v>
      </c>
      <c r="E12190" t="s">
        <v>81</v>
      </c>
      <c r="F12190" t="s">
        <v>4931</v>
      </c>
      <c r="G12190">
        <v>0</v>
      </c>
      <c r="H12190">
        <v>11</v>
      </c>
      <c r="I12190">
        <v>1</v>
      </c>
      <c r="J12190">
        <v>8</v>
      </c>
      <c r="K12190">
        <v>0</v>
      </c>
      <c r="L12190">
        <v>2</v>
      </c>
      <c r="M12190">
        <v>0</v>
      </c>
      <c r="N12190">
        <v>0</v>
      </c>
      <c r="O12190">
        <v>0</v>
      </c>
      <c r="P12190">
        <v>0</v>
      </c>
      <c r="Q12190">
        <v>0</v>
      </c>
    </row>
    <row r="12191" spans="1:17" x14ac:dyDescent="0.2">
      <c r="A12191" t="s">
        <v>29929</v>
      </c>
      <c r="B12191" t="s">
        <v>89</v>
      </c>
      <c r="C12191" t="s">
        <v>224</v>
      </c>
      <c r="D12191" t="s">
        <v>17736</v>
      </c>
      <c r="E12191" t="s">
        <v>81</v>
      </c>
      <c r="F12191" t="s">
        <v>4933</v>
      </c>
      <c r="G12191">
        <v>0</v>
      </c>
      <c r="H12191">
        <v>0</v>
      </c>
      <c r="I12191">
        <v>0</v>
      </c>
      <c r="J12191">
        <v>0</v>
      </c>
      <c r="K12191">
        <v>0</v>
      </c>
      <c r="L12191">
        <v>0</v>
      </c>
      <c r="M12191">
        <v>11</v>
      </c>
      <c r="N12191">
        <v>0</v>
      </c>
      <c r="O12191">
        <v>0</v>
      </c>
      <c r="P12191">
        <v>0</v>
      </c>
      <c r="Q12191">
        <v>0</v>
      </c>
    </row>
    <row r="12192" spans="1:17" x14ac:dyDescent="0.2">
      <c r="A12192" t="s">
        <v>29930</v>
      </c>
      <c r="B12192" t="s">
        <v>89</v>
      </c>
      <c r="C12192" t="s">
        <v>224</v>
      </c>
      <c r="D12192" t="s">
        <v>17736</v>
      </c>
      <c r="E12192" t="s">
        <v>81</v>
      </c>
      <c r="F12192" t="s">
        <v>4935</v>
      </c>
      <c r="G12192">
        <v>0</v>
      </c>
      <c r="H12192">
        <v>11</v>
      </c>
      <c r="I12192">
        <v>1</v>
      </c>
      <c r="J12192">
        <v>8</v>
      </c>
      <c r="K12192">
        <v>0</v>
      </c>
      <c r="L12192">
        <v>2</v>
      </c>
      <c r="M12192">
        <v>0</v>
      </c>
      <c r="N12192">
        <v>0</v>
      </c>
      <c r="O12192">
        <v>0</v>
      </c>
      <c r="P12192">
        <v>0</v>
      </c>
      <c r="Q12192">
        <v>0</v>
      </c>
    </row>
    <row r="12193" spans="1:17" x14ac:dyDescent="0.2">
      <c r="A12193" t="s">
        <v>29931</v>
      </c>
      <c r="B12193" t="s">
        <v>89</v>
      </c>
      <c r="C12193" t="s">
        <v>224</v>
      </c>
      <c r="D12193" t="s">
        <v>17736</v>
      </c>
      <c r="E12193" t="s">
        <v>81</v>
      </c>
      <c r="F12193" t="s">
        <v>4937</v>
      </c>
      <c r="G12193">
        <v>0</v>
      </c>
      <c r="H12193">
        <v>11</v>
      </c>
      <c r="I12193">
        <v>1</v>
      </c>
      <c r="J12193">
        <v>8</v>
      </c>
      <c r="K12193">
        <v>0</v>
      </c>
      <c r="L12193">
        <v>2</v>
      </c>
      <c r="M12193">
        <v>0</v>
      </c>
      <c r="N12193">
        <v>0</v>
      </c>
      <c r="O12193">
        <v>0</v>
      </c>
      <c r="P12193">
        <v>0</v>
      </c>
      <c r="Q12193">
        <v>0</v>
      </c>
    </row>
    <row r="12194" spans="1:17" x14ac:dyDescent="0.2">
      <c r="A12194" t="s">
        <v>29932</v>
      </c>
      <c r="B12194" t="s">
        <v>88</v>
      </c>
      <c r="C12194" t="s">
        <v>134</v>
      </c>
      <c r="D12194" t="s">
        <v>17736</v>
      </c>
      <c r="E12194" t="s">
        <v>83</v>
      </c>
      <c r="F12194" t="s">
        <v>4925</v>
      </c>
      <c r="G12194">
        <v>0</v>
      </c>
      <c r="H12194">
        <v>0</v>
      </c>
      <c r="I12194">
        <v>0</v>
      </c>
      <c r="J12194">
        <v>0</v>
      </c>
      <c r="K12194">
        <v>0</v>
      </c>
      <c r="L12194">
        <v>0</v>
      </c>
      <c r="M12194">
        <v>0</v>
      </c>
      <c r="N12194">
        <v>14</v>
      </c>
      <c r="O12194">
        <v>14</v>
      </c>
      <c r="P12194">
        <v>0</v>
      </c>
      <c r="Q12194">
        <v>0</v>
      </c>
    </row>
    <row r="12195" spans="1:17" x14ac:dyDescent="0.2">
      <c r="A12195" t="s">
        <v>29933</v>
      </c>
      <c r="B12195" t="s">
        <v>88</v>
      </c>
      <c r="C12195" t="s">
        <v>134</v>
      </c>
      <c r="D12195" t="s">
        <v>17736</v>
      </c>
      <c r="E12195" t="s">
        <v>83</v>
      </c>
      <c r="F12195" t="s">
        <v>4927</v>
      </c>
      <c r="G12195">
        <v>0</v>
      </c>
      <c r="H12195">
        <v>0</v>
      </c>
      <c r="I12195">
        <v>0</v>
      </c>
      <c r="J12195">
        <v>0</v>
      </c>
      <c r="K12195">
        <v>0</v>
      </c>
      <c r="L12195">
        <v>0</v>
      </c>
      <c r="M12195">
        <v>0</v>
      </c>
      <c r="N12195">
        <v>13</v>
      </c>
      <c r="O12195">
        <v>13</v>
      </c>
      <c r="P12195">
        <v>0</v>
      </c>
      <c r="Q12195">
        <v>0</v>
      </c>
    </row>
    <row r="12196" spans="1:17" x14ac:dyDescent="0.2">
      <c r="A12196" t="s">
        <v>29934</v>
      </c>
      <c r="B12196" t="s">
        <v>88</v>
      </c>
      <c r="C12196" t="s">
        <v>134</v>
      </c>
      <c r="D12196" t="s">
        <v>17736</v>
      </c>
      <c r="E12196" t="s">
        <v>83</v>
      </c>
      <c r="F12196" t="s">
        <v>17734</v>
      </c>
      <c r="G12196">
        <v>14</v>
      </c>
      <c r="H12196">
        <v>0</v>
      </c>
      <c r="I12196">
        <v>0</v>
      </c>
      <c r="J12196">
        <v>0</v>
      </c>
      <c r="K12196">
        <v>0</v>
      </c>
      <c r="L12196">
        <v>0</v>
      </c>
      <c r="M12196">
        <v>0</v>
      </c>
      <c r="N12196">
        <v>0</v>
      </c>
      <c r="O12196">
        <v>0</v>
      </c>
      <c r="P12196">
        <v>0</v>
      </c>
      <c r="Q12196">
        <v>0</v>
      </c>
    </row>
    <row r="12197" spans="1:17" x14ac:dyDescent="0.2">
      <c r="A12197" t="s">
        <v>29935</v>
      </c>
      <c r="B12197" t="s">
        <v>88</v>
      </c>
      <c r="C12197" t="s">
        <v>134</v>
      </c>
      <c r="D12197" t="s">
        <v>17736</v>
      </c>
      <c r="E12197" t="s">
        <v>81</v>
      </c>
      <c r="F12197" t="s">
        <v>4929</v>
      </c>
      <c r="G12197">
        <v>0</v>
      </c>
      <c r="H12197">
        <v>8</v>
      </c>
      <c r="I12197">
        <v>1</v>
      </c>
      <c r="J12197">
        <v>4</v>
      </c>
      <c r="K12197">
        <v>3</v>
      </c>
      <c r="L12197">
        <v>0</v>
      </c>
      <c r="M12197">
        <v>0</v>
      </c>
      <c r="N12197">
        <v>0</v>
      </c>
      <c r="O12197">
        <v>0</v>
      </c>
      <c r="P12197">
        <v>0</v>
      </c>
      <c r="Q12197">
        <v>0</v>
      </c>
    </row>
    <row r="12198" spans="1:17" x14ac:dyDescent="0.2">
      <c r="A12198" t="s">
        <v>29936</v>
      </c>
      <c r="B12198" t="s">
        <v>88</v>
      </c>
      <c r="C12198" t="s">
        <v>134</v>
      </c>
      <c r="D12198" t="s">
        <v>17736</v>
      </c>
      <c r="E12198" t="s">
        <v>81</v>
      </c>
      <c r="F12198" t="s">
        <v>4931</v>
      </c>
      <c r="G12198">
        <v>0</v>
      </c>
      <c r="H12198">
        <v>8</v>
      </c>
      <c r="I12198">
        <v>1</v>
      </c>
      <c r="J12198">
        <v>4</v>
      </c>
      <c r="K12198">
        <v>2</v>
      </c>
      <c r="L12198">
        <v>1</v>
      </c>
      <c r="M12198">
        <v>0</v>
      </c>
      <c r="N12198">
        <v>0</v>
      </c>
      <c r="O12198">
        <v>0</v>
      </c>
      <c r="P12198">
        <v>0</v>
      </c>
      <c r="Q12198">
        <v>0</v>
      </c>
    </row>
    <row r="12199" spans="1:17" x14ac:dyDescent="0.2">
      <c r="A12199" t="s">
        <v>29937</v>
      </c>
      <c r="B12199" t="s">
        <v>88</v>
      </c>
      <c r="C12199" t="s">
        <v>134</v>
      </c>
      <c r="D12199" t="s">
        <v>17736</v>
      </c>
      <c r="E12199" t="s">
        <v>81</v>
      </c>
      <c r="F12199" t="s">
        <v>4933</v>
      </c>
      <c r="G12199">
        <v>0</v>
      </c>
      <c r="H12199">
        <v>0</v>
      </c>
      <c r="I12199">
        <v>0</v>
      </c>
      <c r="J12199">
        <v>0</v>
      </c>
      <c r="K12199">
        <v>0</v>
      </c>
      <c r="L12199">
        <v>0</v>
      </c>
      <c r="M12199">
        <v>8</v>
      </c>
      <c r="N12199">
        <v>0</v>
      </c>
      <c r="O12199">
        <v>0</v>
      </c>
      <c r="P12199">
        <v>0</v>
      </c>
      <c r="Q12199">
        <v>0</v>
      </c>
    </row>
    <row r="12200" spans="1:17" x14ac:dyDescent="0.2">
      <c r="A12200" t="s">
        <v>29938</v>
      </c>
      <c r="B12200" t="s">
        <v>88</v>
      </c>
      <c r="C12200" t="s">
        <v>134</v>
      </c>
      <c r="D12200" t="s">
        <v>17736</v>
      </c>
      <c r="E12200" t="s">
        <v>81</v>
      </c>
      <c r="F12200" t="s">
        <v>4935</v>
      </c>
      <c r="G12200">
        <v>0</v>
      </c>
      <c r="H12200">
        <v>8</v>
      </c>
      <c r="I12200">
        <v>1</v>
      </c>
      <c r="J12200">
        <v>4</v>
      </c>
      <c r="K12200">
        <v>2</v>
      </c>
      <c r="L12200">
        <v>1</v>
      </c>
      <c r="M12200">
        <v>0</v>
      </c>
      <c r="N12200">
        <v>0</v>
      </c>
      <c r="O12200">
        <v>0</v>
      </c>
      <c r="P12200">
        <v>0</v>
      </c>
      <c r="Q12200">
        <v>0</v>
      </c>
    </row>
    <row r="12201" spans="1:17" x14ac:dyDescent="0.2">
      <c r="A12201" t="s">
        <v>29939</v>
      </c>
      <c r="B12201" t="s">
        <v>88</v>
      </c>
      <c r="C12201" t="s">
        <v>134</v>
      </c>
      <c r="D12201" t="s">
        <v>17736</v>
      </c>
      <c r="E12201" t="s">
        <v>81</v>
      </c>
      <c r="F12201" t="s">
        <v>4937</v>
      </c>
      <c r="G12201">
        <v>0</v>
      </c>
      <c r="H12201">
        <v>8</v>
      </c>
      <c r="I12201">
        <v>1</v>
      </c>
      <c r="J12201">
        <v>4</v>
      </c>
      <c r="K12201">
        <v>2</v>
      </c>
      <c r="L12201">
        <v>1</v>
      </c>
      <c r="M12201">
        <v>0</v>
      </c>
      <c r="N12201">
        <v>0</v>
      </c>
      <c r="O12201">
        <v>0</v>
      </c>
      <c r="P12201">
        <v>0</v>
      </c>
      <c r="Q12201">
        <v>0</v>
      </c>
    </row>
    <row r="12202" spans="1:17" x14ac:dyDescent="0.2">
      <c r="A12202" t="s">
        <v>29940</v>
      </c>
      <c r="B12202" t="s">
        <v>88</v>
      </c>
      <c r="C12202" t="s">
        <v>134</v>
      </c>
      <c r="D12202" t="s">
        <v>17736</v>
      </c>
      <c r="E12202" t="s">
        <v>81</v>
      </c>
      <c r="F12202" t="s">
        <v>4939</v>
      </c>
      <c r="G12202">
        <v>0</v>
      </c>
      <c r="H12202">
        <v>0</v>
      </c>
      <c r="I12202">
        <v>0</v>
      </c>
      <c r="J12202">
        <v>0</v>
      </c>
      <c r="K12202">
        <v>0</v>
      </c>
      <c r="L12202">
        <v>0</v>
      </c>
      <c r="M12202">
        <v>8</v>
      </c>
      <c r="N12202">
        <v>0</v>
      </c>
      <c r="O12202">
        <v>0</v>
      </c>
      <c r="P12202">
        <v>0</v>
      </c>
      <c r="Q12202">
        <v>0</v>
      </c>
    </row>
    <row r="12203" spans="1:17" x14ac:dyDescent="0.2">
      <c r="A12203" t="s">
        <v>29941</v>
      </c>
      <c r="B12203" t="s">
        <v>88</v>
      </c>
      <c r="C12203" t="s">
        <v>134</v>
      </c>
      <c r="D12203" t="s">
        <v>17736</v>
      </c>
      <c r="E12203" t="s">
        <v>81</v>
      </c>
      <c r="F12203" t="s">
        <v>4941</v>
      </c>
      <c r="G12203">
        <v>0</v>
      </c>
      <c r="H12203">
        <v>8</v>
      </c>
      <c r="I12203">
        <v>1</v>
      </c>
      <c r="J12203">
        <v>4</v>
      </c>
      <c r="K12203">
        <v>3</v>
      </c>
      <c r="L12203">
        <v>0</v>
      </c>
      <c r="M12203">
        <v>0</v>
      </c>
      <c r="N12203">
        <v>0</v>
      </c>
      <c r="O12203">
        <v>0</v>
      </c>
      <c r="P12203">
        <v>0</v>
      </c>
      <c r="Q12203">
        <v>0</v>
      </c>
    </row>
    <row r="12204" spans="1:17" x14ac:dyDescent="0.2">
      <c r="A12204" t="s">
        <v>29942</v>
      </c>
      <c r="B12204" t="s">
        <v>88</v>
      </c>
      <c r="C12204" t="s">
        <v>134</v>
      </c>
      <c r="D12204" t="s">
        <v>17736</v>
      </c>
      <c r="E12204" t="s">
        <v>81</v>
      </c>
      <c r="F12204" t="s">
        <v>4943</v>
      </c>
      <c r="G12204">
        <v>0</v>
      </c>
      <c r="H12204">
        <v>0</v>
      </c>
      <c r="I12204">
        <v>0</v>
      </c>
      <c r="J12204">
        <v>0</v>
      </c>
      <c r="K12204">
        <v>0</v>
      </c>
      <c r="L12204">
        <v>0</v>
      </c>
      <c r="M12204">
        <v>8</v>
      </c>
      <c r="N12204">
        <v>0</v>
      </c>
      <c r="O12204">
        <v>0</v>
      </c>
      <c r="P12204">
        <v>0</v>
      </c>
      <c r="Q12204">
        <v>0</v>
      </c>
    </row>
    <row r="12205" spans="1:17" x14ac:dyDescent="0.2">
      <c r="A12205" t="s">
        <v>29943</v>
      </c>
      <c r="B12205" t="s">
        <v>88</v>
      </c>
      <c r="C12205" t="s">
        <v>134</v>
      </c>
      <c r="D12205" t="s">
        <v>17736</v>
      </c>
      <c r="E12205" t="s">
        <v>81</v>
      </c>
      <c r="F12205" t="s">
        <v>4925</v>
      </c>
      <c r="G12205">
        <v>0</v>
      </c>
      <c r="H12205">
        <v>0</v>
      </c>
      <c r="I12205">
        <v>0</v>
      </c>
      <c r="J12205">
        <v>0</v>
      </c>
      <c r="K12205">
        <v>0</v>
      </c>
      <c r="L12205">
        <v>0</v>
      </c>
      <c r="M12205">
        <v>0</v>
      </c>
      <c r="N12205">
        <v>8</v>
      </c>
      <c r="O12205">
        <v>7</v>
      </c>
      <c r="P12205">
        <v>1</v>
      </c>
      <c r="Q12205">
        <v>0</v>
      </c>
    </row>
    <row r="12206" spans="1:17" x14ac:dyDescent="0.2">
      <c r="A12206" t="s">
        <v>29944</v>
      </c>
      <c r="B12206" t="s">
        <v>88</v>
      </c>
      <c r="C12206" t="s">
        <v>134</v>
      </c>
      <c r="D12206" t="s">
        <v>17736</v>
      </c>
      <c r="E12206" t="s">
        <v>81</v>
      </c>
      <c r="F12206" t="s">
        <v>4927</v>
      </c>
      <c r="G12206">
        <v>0</v>
      </c>
      <c r="H12206">
        <v>0</v>
      </c>
      <c r="I12206">
        <v>0</v>
      </c>
      <c r="J12206">
        <v>0</v>
      </c>
      <c r="K12206">
        <v>0</v>
      </c>
      <c r="L12206">
        <v>0</v>
      </c>
      <c r="M12206">
        <v>0</v>
      </c>
      <c r="N12206">
        <v>8</v>
      </c>
      <c r="O12206">
        <v>7</v>
      </c>
      <c r="P12206">
        <v>1</v>
      </c>
      <c r="Q12206">
        <v>0</v>
      </c>
    </row>
    <row r="12207" spans="1:17" x14ac:dyDescent="0.2">
      <c r="A12207" t="s">
        <v>29945</v>
      </c>
      <c r="B12207" t="s">
        <v>88</v>
      </c>
      <c r="C12207" t="s">
        <v>134</v>
      </c>
      <c r="D12207" t="s">
        <v>17736</v>
      </c>
      <c r="E12207" t="s">
        <v>81</v>
      </c>
      <c r="F12207" t="s">
        <v>17734</v>
      </c>
      <c r="G12207">
        <v>8</v>
      </c>
      <c r="H12207">
        <v>0</v>
      </c>
      <c r="I12207">
        <v>0</v>
      </c>
      <c r="J12207">
        <v>0</v>
      </c>
      <c r="K12207">
        <v>0</v>
      </c>
      <c r="L12207">
        <v>0</v>
      </c>
      <c r="M12207">
        <v>0</v>
      </c>
      <c r="N12207">
        <v>0</v>
      </c>
      <c r="O12207">
        <v>0</v>
      </c>
      <c r="P12207">
        <v>0</v>
      </c>
      <c r="Q12207">
        <v>0</v>
      </c>
    </row>
    <row r="12208" spans="1:17" x14ac:dyDescent="0.2">
      <c r="A12208" t="s">
        <v>29946</v>
      </c>
      <c r="B12208" t="s">
        <v>88</v>
      </c>
      <c r="C12208" t="s">
        <v>134</v>
      </c>
      <c r="D12208" t="s">
        <v>17748</v>
      </c>
      <c r="E12208" t="s">
        <v>83</v>
      </c>
      <c r="F12208" t="s">
        <v>17749</v>
      </c>
      <c r="G12208">
        <v>0</v>
      </c>
      <c r="H12208">
        <v>0</v>
      </c>
      <c r="I12208">
        <v>0</v>
      </c>
      <c r="J12208">
        <v>0</v>
      </c>
      <c r="K12208">
        <v>0</v>
      </c>
      <c r="L12208">
        <v>0</v>
      </c>
      <c r="M12208">
        <v>0</v>
      </c>
      <c r="N12208">
        <v>1</v>
      </c>
      <c r="O12208">
        <v>1</v>
      </c>
      <c r="P12208">
        <v>0</v>
      </c>
      <c r="Q12208">
        <v>0</v>
      </c>
    </row>
    <row r="12209" spans="1:17" x14ac:dyDescent="0.2">
      <c r="A12209" t="s">
        <v>29947</v>
      </c>
      <c r="B12209" t="s">
        <v>88</v>
      </c>
      <c r="C12209" t="s">
        <v>134</v>
      </c>
      <c r="D12209" t="s">
        <v>17748</v>
      </c>
      <c r="E12209" t="s">
        <v>83</v>
      </c>
      <c r="F12209" t="s">
        <v>17734</v>
      </c>
      <c r="G12209">
        <v>1</v>
      </c>
      <c r="H12209">
        <v>0</v>
      </c>
      <c r="I12209">
        <v>0</v>
      </c>
      <c r="J12209">
        <v>0</v>
      </c>
      <c r="K12209">
        <v>0</v>
      </c>
      <c r="L12209">
        <v>0</v>
      </c>
      <c r="M12209">
        <v>0</v>
      </c>
      <c r="N12209">
        <v>0</v>
      </c>
      <c r="O12209">
        <v>0</v>
      </c>
      <c r="P12209">
        <v>0</v>
      </c>
      <c r="Q12209">
        <v>0</v>
      </c>
    </row>
    <row r="12210" spans="1:17" x14ac:dyDescent="0.2">
      <c r="A12210" t="s">
        <v>29948</v>
      </c>
      <c r="B12210" t="s">
        <v>88</v>
      </c>
      <c r="C12210" t="s">
        <v>134</v>
      </c>
      <c r="D12210" t="s">
        <v>17748</v>
      </c>
      <c r="E12210" t="s">
        <v>81</v>
      </c>
      <c r="F12210" t="s">
        <v>17749</v>
      </c>
      <c r="G12210">
        <v>0</v>
      </c>
      <c r="H12210">
        <v>0</v>
      </c>
      <c r="I12210">
        <v>0</v>
      </c>
      <c r="J12210">
        <v>0</v>
      </c>
      <c r="K12210">
        <v>0</v>
      </c>
      <c r="L12210">
        <v>0</v>
      </c>
      <c r="M12210">
        <v>0</v>
      </c>
      <c r="N12210">
        <v>1</v>
      </c>
      <c r="O12210">
        <v>1</v>
      </c>
      <c r="P12210">
        <v>0</v>
      </c>
      <c r="Q12210">
        <v>0</v>
      </c>
    </row>
    <row r="12211" spans="1:17" x14ac:dyDescent="0.2">
      <c r="A12211" t="s">
        <v>29949</v>
      </c>
      <c r="B12211" t="s">
        <v>88</v>
      </c>
      <c r="C12211" t="s">
        <v>134</v>
      </c>
      <c r="D12211" t="s">
        <v>17748</v>
      </c>
      <c r="E12211" t="s">
        <v>81</v>
      </c>
      <c r="F12211" t="s">
        <v>17734</v>
      </c>
      <c r="G12211">
        <v>1</v>
      </c>
      <c r="H12211">
        <v>0</v>
      </c>
      <c r="I12211">
        <v>0</v>
      </c>
      <c r="J12211">
        <v>0</v>
      </c>
      <c r="K12211">
        <v>0</v>
      </c>
      <c r="L12211">
        <v>0</v>
      </c>
      <c r="M12211">
        <v>0</v>
      </c>
      <c r="N12211">
        <v>0</v>
      </c>
      <c r="O12211">
        <v>0</v>
      </c>
      <c r="P12211">
        <v>0</v>
      </c>
      <c r="Q12211">
        <v>0</v>
      </c>
    </row>
    <row r="12212" spans="1:17" x14ac:dyDescent="0.2">
      <c r="A12212" t="s">
        <v>29950</v>
      </c>
      <c r="B12212" t="s">
        <v>88</v>
      </c>
      <c r="C12212" t="s">
        <v>135</v>
      </c>
      <c r="D12212" t="s">
        <v>17768</v>
      </c>
      <c r="E12212" t="s">
        <v>83</v>
      </c>
      <c r="F12212" t="s">
        <v>17734</v>
      </c>
      <c r="G12212">
        <v>1</v>
      </c>
      <c r="H12212">
        <v>0</v>
      </c>
      <c r="I12212">
        <v>0</v>
      </c>
      <c r="J12212">
        <v>0</v>
      </c>
      <c r="K12212">
        <v>0</v>
      </c>
      <c r="L12212">
        <v>0</v>
      </c>
      <c r="M12212">
        <v>0</v>
      </c>
      <c r="N12212">
        <v>0</v>
      </c>
      <c r="O12212">
        <v>0</v>
      </c>
      <c r="P12212">
        <v>0</v>
      </c>
      <c r="Q12212">
        <v>0</v>
      </c>
    </row>
    <row r="12213" spans="1:17" x14ac:dyDescent="0.2">
      <c r="A12213" t="s">
        <v>29951</v>
      </c>
      <c r="B12213" t="s">
        <v>88</v>
      </c>
      <c r="C12213" t="s">
        <v>135</v>
      </c>
      <c r="D12213" t="s">
        <v>17768</v>
      </c>
      <c r="E12213" t="s">
        <v>81</v>
      </c>
      <c r="F12213" t="s">
        <v>17734</v>
      </c>
      <c r="G12213">
        <v>2</v>
      </c>
      <c r="H12213">
        <v>0</v>
      </c>
      <c r="I12213">
        <v>0</v>
      </c>
      <c r="J12213">
        <v>0</v>
      </c>
      <c r="K12213">
        <v>0</v>
      </c>
      <c r="L12213">
        <v>0</v>
      </c>
      <c r="M12213">
        <v>0</v>
      </c>
      <c r="N12213">
        <v>0</v>
      </c>
      <c r="O12213">
        <v>0</v>
      </c>
      <c r="P12213">
        <v>0</v>
      </c>
      <c r="Q12213">
        <v>0</v>
      </c>
    </row>
    <row r="12214" spans="1:17" x14ac:dyDescent="0.2">
      <c r="A12214" t="s">
        <v>29952</v>
      </c>
      <c r="B12214" t="s">
        <v>88</v>
      </c>
      <c r="C12214" t="s">
        <v>135</v>
      </c>
      <c r="D12214" t="s">
        <v>17736</v>
      </c>
      <c r="E12214" t="s">
        <v>83</v>
      </c>
      <c r="F12214" t="s">
        <v>4929</v>
      </c>
      <c r="G12214">
        <v>0</v>
      </c>
      <c r="H12214">
        <v>17</v>
      </c>
      <c r="I12214">
        <v>1</v>
      </c>
      <c r="J12214">
        <v>12</v>
      </c>
      <c r="K12214">
        <v>1</v>
      </c>
      <c r="L12214">
        <v>3</v>
      </c>
      <c r="M12214">
        <v>0</v>
      </c>
      <c r="N12214">
        <v>0</v>
      </c>
      <c r="O12214">
        <v>0</v>
      </c>
      <c r="P12214">
        <v>0</v>
      </c>
      <c r="Q12214">
        <v>0</v>
      </c>
    </row>
    <row r="12215" spans="1:17" x14ac:dyDescent="0.2">
      <c r="A12215" t="s">
        <v>29953</v>
      </c>
      <c r="B12215" t="s">
        <v>88</v>
      </c>
      <c r="C12215" t="s">
        <v>135</v>
      </c>
      <c r="D12215" t="s">
        <v>17736</v>
      </c>
      <c r="E12215" t="s">
        <v>83</v>
      </c>
      <c r="F12215" t="s">
        <v>4931</v>
      </c>
      <c r="G12215">
        <v>0</v>
      </c>
      <c r="H12215">
        <v>17</v>
      </c>
      <c r="I12215">
        <v>1</v>
      </c>
      <c r="J12215">
        <v>12</v>
      </c>
      <c r="K12215">
        <v>1</v>
      </c>
      <c r="L12215">
        <v>3</v>
      </c>
      <c r="M12215">
        <v>0</v>
      </c>
      <c r="N12215">
        <v>0</v>
      </c>
      <c r="O12215">
        <v>0</v>
      </c>
      <c r="P12215">
        <v>0</v>
      </c>
      <c r="Q12215">
        <v>0</v>
      </c>
    </row>
    <row r="12216" spans="1:17" x14ac:dyDescent="0.2">
      <c r="A12216" t="s">
        <v>29954</v>
      </c>
      <c r="B12216" t="s">
        <v>88</v>
      </c>
      <c r="C12216" t="s">
        <v>135</v>
      </c>
      <c r="D12216" t="s">
        <v>17736</v>
      </c>
      <c r="E12216" t="s">
        <v>83</v>
      </c>
      <c r="F12216" t="s">
        <v>4933</v>
      </c>
      <c r="G12216">
        <v>0</v>
      </c>
      <c r="H12216">
        <v>0</v>
      </c>
      <c r="I12216">
        <v>0</v>
      </c>
      <c r="J12216">
        <v>0</v>
      </c>
      <c r="K12216">
        <v>0</v>
      </c>
      <c r="L12216">
        <v>0</v>
      </c>
      <c r="M12216">
        <v>17</v>
      </c>
      <c r="N12216">
        <v>0</v>
      </c>
      <c r="O12216">
        <v>0</v>
      </c>
      <c r="P12216">
        <v>0</v>
      </c>
      <c r="Q12216">
        <v>0</v>
      </c>
    </row>
    <row r="12217" spans="1:17" x14ac:dyDescent="0.2">
      <c r="A12217" t="s">
        <v>29955</v>
      </c>
      <c r="B12217" t="s">
        <v>88</v>
      </c>
      <c r="C12217" t="s">
        <v>135</v>
      </c>
      <c r="D12217" t="s">
        <v>17736</v>
      </c>
      <c r="E12217" t="s">
        <v>83</v>
      </c>
      <c r="F12217" t="s">
        <v>4935</v>
      </c>
      <c r="G12217">
        <v>0</v>
      </c>
      <c r="H12217">
        <v>17</v>
      </c>
      <c r="I12217">
        <v>1</v>
      </c>
      <c r="J12217">
        <v>12</v>
      </c>
      <c r="K12217">
        <v>1</v>
      </c>
      <c r="L12217">
        <v>3</v>
      </c>
      <c r="M12217">
        <v>0</v>
      </c>
      <c r="N12217">
        <v>0</v>
      </c>
      <c r="O12217">
        <v>0</v>
      </c>
      <c r="P12217">
        <v>0</v>
      </c>
      <c r="Q12217">
        <v>0</v>
      </c>
    </row>
    <row r="12218" spans="1:17" x14ac:dyDescent="0.2">
      <c r="A12218" t="s">
        <v>29956</v>
      </c>
      <c r="B12218" t="s">
        <v>88</v>
      </c>
      <c r="C12218" t="s">
        <v>135</v>
      </c>
      <c r="D12218" t="s">
        <v>17736</v>
      </c>
      <c r="E12218" t="s">
        <v>83</v>
      </c>
      <c r="F12218" t="s">
        <v>4937</v>
      </c>
      <c r="G12218">
        <v>0</v>
      </c>
      <c r="H12218">
        <v>17</v>
      </c>
      <c r="I12218">
        <v>1</v>
      </c>
      <c r="J12218">
        <v>12</v>
      </c>
      <c r="K12218">
        <v>1</v>
      </c>
      <c r="L12218">
        <v>3</v>
      </c>
      <c r="M12218">
        <v>0</v>
      </c>
      <c r="N12218">
        <v>0</v>
      </c>
      <c r="O12218">
        <v>0</v>
      </c>
      <c r="P12218">
        <v>0</v>
      </c>
      <c r="Q12218">
        <v>0</v>
      </c>
    </row>
    <row r="12219" spans="1:17" x14ac:dyDescent="0.2">
      <c r="A12219" t="s">
        <v>29957</v>
      </c>
      <c r="B12219" t="s">
        <v>88</v>
      </c>
      <c r="C12219" t="s">
        <v>135</v>
      </c>
      <c r="D12219" t="s">
        <v>17736</v>
      </c>
      <c r="E12219" t="s">
        <v>83</v>
      </c>
      <c r="F12219" t="s">
        <v>4939</v>
      </c>
      <c r="G12219">
        <v>0</v>
      </c>
      <c r="H12219">
        <v>0</v>
      </c>
      <c r="I12219">
        <v>0</v>
      </c>
      <c r="J12219">
        <v>0</v>
      </c>
      <c r="K12219">
        <v>0</v>
      </c>
      <c r="L12219">
        <v>0</v>
      </c>
      <c r="M12219">
        <v>17</v>
      </c>
      <c r="N12219">
        <v>0</v>
      </c>
      <c r="O12219">
        <v>0</v>
      </c>
      <c r="P12219">
        <v>0</v>
      </c>
      <c r="Q12219">
        <v>0</v>
      </c>
    </row>
    <row r="12220" spans="1:17" x14ac:dyDescent="0.2">
      <c r="A12220" t="s">
        <v>29958</v>
      </c>
      <c r="B12220" t="s">
        <v>88</v>
      </c>
      <c r="C12220" t="s">
        <v>135</v>
      </c>
      <c r="D12220" t="s">
        <v>17736</v>
      </c>
      <c r="E12220" t="s">
        <v>83</v>
      </c>
      <c r="F12220" t="s">
        <v>4941</v>
      </c>
      <c r="G12220">
        <v>0</v>
      </c>
      <c r="H12220">
        <v>17</v>
      </c>
      <c r="I12220">
        <v>1</v>
      </c>
      <c r="J12220">
        <v>12</v>
      </c>
      <c r="K12220">
        <v>1</v>
      </c>
      <c r="L12220">
        <v>3</v>
      </c>
      <c r="M12220">
        <v>0</v>
      </c>
      <c r="N12220">
        <v>0</v>
      </c>
      <c r="O12220">
        <v>0</v>
      </c>
      <c r="P12220">
        <v>0</v>
      </c>
      <c r="Q12220">
        <v>0</v>
      </c>
    </row>
    <row r="12221" spans="1:17" x14ac:dyDescent="0.2">
      <c r="A12221" t="s">
        <v>29959</v>
      </c>
      <c r="B12221" t="s">
        <v>88</v>
      </c>
      <c r="C12221" t="s">
        <v>135</v>
      </c>
      <c r="D12221" t="s">
        <v>17736</v>
      </c>
      <c r="E12221" t="s">
        <v>83</v>
      </c>
      <c r="F12221" t="s">
        <v>4943</v>
      </c>
      <c r="G12221">
        <v>0</v>
      </c>
      <c r="H12221">
        <v>0</v>
      </c>
      <c r="I12221">
        <v>0</v>
      </c>
      <c r="J12221">
        <v>0</v>
      </c>
      <c r="K12221">
        <v>0</v>
      </c>
      <c r="L12221">
        <v>0</v>
      </c>
      <c r="M12221">
        <v>17</v>
      </c>
      <c r="N12221">
        <v>0</v>
      </c>
      <c r="O12221">
        <v>0</v>
      </c>
      <c r="P12221">
        <v>0</v>
      </c>
      <c r="Q12221">
        <v>0</v>
      </c>
    </row>
    <row r="12222" spans="1:17" x14ac:dyDescent="0.2">
      <c r="A12222" t="s">
        <v>29960</v>
      </c>
      <c r="B12222" t="s">
        <v>88</v>
      </c>
      <c r="C12222" t="s">
        <v>135</v>
      </c>
      <c r="D12222" t="s">
        <v>17736</v>
      </c>
      <c r="E12222" t="s">
        <v>83</v>
      </c>
      <c r="F12222" t="s">
        <v>4925</v>
      </c>
      <c r="G12222">
        <v>0</v>
      </c>
      <c r="H12222">
        <v>0</v>
      </c>
      <c r="I12222">
        <v>0</v>
      </c>
      <c r="J12222">
        <v>0</v>
      </c>
      <c r="K12222">
        <v>0</v>
      </c>
      <c r="L12222">
        <v>0</v>
      </c>
      <c r="M12222">
        <v>0</v>
      </c>
      <c r="N12222">
        <v>16</v>
      </c>
      <c r="O12222">
        <v>13</v>
      </c>
      <c r="P12222">
        <v>1</v>
      </c>
      <c r="Q12222">
        <v>2</v>
      </c>
    </row>
    <row r="12223" spans="1:17" x14ac:dyDescent="0.2">
      <c r="A12223" t="s">
        <v>29961</v>
      </c>
      <c r="B12223" t="s">
        <v>88</v>
      </c>
      <c r="C12223" t="s">
        <v>135</v>
      </c>
      <c r="D12223" t="s">
        <v>17736</v>
      </c>
      <c r="E12223" t="s">
        <v>83</v>
      </c>
      <c r="F12223" t="s">
        <v>4927</v>
      </c>
      <c r="G12223">
        <v>0</v>
      </c>
      <c r="H12223">
        <v>0</v>
      </c>
      <c r="I12223">
        <v>0</v>
      </c>
      <c r="J12223">
        <v>0</v>
      </c>
      <c r="K12223">
        <v>0</v>
      </c>
      <c r="L12223">
        <v>0</v>
      </c>
      <c r="M12223">
        <v>0</v>
      </c>
      <c r="N12223">
        <v>16</v>
      </c>
      <c r="O12223">
        <v>13</v>
      </c>
      <c r="P12223">
        <v>1</v>
      </c>
      <c r="Q12223">
        <v>2</v>
      </c>
    </row>
    <row r="12224" spans="1:17" x14ac:dyDescent="0.2">
      <c r="A12224" t="s">
        <v>29962</v>
      </c>
      <c r="B12224" t="s">
        <v>88</v>
      </c>
      <c r="C12224" t="s">
        <v>135</v>
      </c>
      <c r="D12224" t="s">
        <v>17736</v>
      </c>
      <c r="E12224" t="s">
        <v>83</v>
      </c>
      <c r="F12224" t="s">
        <v>17734</v>
      </c>
      <c r="G12224">
        <v>17</v>
      </c>
      <c r="H12224">
        <v>0</v>
      </c>
      <c r="I12224">
        <v>0</v>
      </c>
      <c r="J12224">
        <v>0</v>
      </c>
      <c r="K12224">
        <v>0</v>
      </c>
      <c r="L12224">
        <v>0</v>
      </c>
      <c r="M12224">
        <v>0</v>
      </c>
      <c r="N12224">
        <v>0</v>
      </c>
      <c r="O12224">
        <v>0</v>
      </c>
      <c r="P12224">
        <v>0</v>
      </c>
      <c r="Q12224">
        <v>0</v>
      </c>
    </row>
    <row r="12225" spans="1:17" x14ac:dyDescent="0.2">
      <c r="A12225" t="s">
        <v>29963</v>
      </c>
      <c r="B12225" t="s">
        <v>88</v>
      </c>
      <c r="C12225" t="s">
        <v>199</v>
      </c>
      <c r="D12225" t="s">
        <v>17736</v>
      </c>
      <c r="E12225" t="s">
        <v>81</v>
      </c>
      <c r="F12225" t="s">
        <v>4931</v>
      </c>
      <c r="G12225">
        <v>0</v>
      </c>
      <c r="H12225">
        <v>24</v>
      </c>
      <c r="I12225">
        <v>1</v>
      </c>
      <c r="J12225">
        <v>21</v>
      </c>
      <c r="K12225">
        <v>0</v>
      </c>
      <c r="L12225">
        <v>2</v>
      </c>
      <c r="M12225">
        <v>0</v>
      </c>
      <c r="N12225">
        <v>0</v>
      </c>
      <c r="O12225">
        <v>0</v>
      </c>
      <c r="P12225">
        <v>0</v>
      </c>
      <c r="Q12225">
        <v>0</v>
      </c>
    </row>
    <row r="12226" spans="1:17" x14ac:dyDescent="0.2">
      <c r="A12226" t="s">
        <v>29964</v>
      </c>
      <c r="B12226" t="s">
        <v>88</v>
      </c>
      <c r="C12226" t="s">
        <v>199</v>
      </c>
      <c r="D12226" t="s">
        <v>17736</v>
      </c>
      <c r="E12226" t="s">
        <v>81</v>
      </c>
      <c r="F12226" t="s">
        <v>4933</v>
      </c>
      <c r="G12226">
        <v>0</v>
      </c>
      <c r="H12226">
        <v>0</v>
      </c>
      <c r="I12226">
        <v>0</v>
      </c>
      <c r="J12226">
        <v>0</v>
      </c>
      <c r="K12226">
        <v>0</v>
      </c>
      <c r="L12226">
        <v>0</v>
      </c>
      <c r="M12226">
        <v>24</v>
      </c>
      <c r="N12226">
        <v>0</v>
      </c>
      <c r="O12226">
        <v>0</v>
      </c>
      <c r="P12226">
        <v>0</v>
      </c>
      <c r="Q12226">
        <v>0</v>
      </c>
    </row>
    <row r="12227" spans="1:17" x14ac:dyDescent="0.2">
      <c r="A12227" t="s">
        <v>29965</v>
      </c>
      <c r="B12227" t="s">
        <v>88</v>
      </c>
      <c r="C12227" t="s">
        <v>199</v>
      </c>
      <c r="D12227" t="s">
        <v>17736</v>
      </c>
      <c r="E12227" t="s">
        <v>81</v>
      </c>
      <c r="F12227" t="s">
        <v>4935</v>
      </c>
      <c r="G12227">
        <v>0</v>
      </c>
      <c r="H12227">
        <v>24</v>
      </c>
      <c r="I12227">
        <v>1</v>
      </c>
      <c r="J12227">
        <v>21</v>
      </c>
      <c r="K12227">
        <v>0</v>
      </c>
      <c r="L12227">
        <v>2</v>
      </c>
      <c r="M12227">
        <v>0</v>
      </c>
      <c r="N12227">
        <v>0</v>
      </c>
      <c r="O12227">
        <v>0</v>
      </c>
      <c r="P12227">
        <v>0</v>
      </c>
      <c r="Q12227">
        <v>0</v>
      </c>
    </row>
    <row r="12228" spans="1:17" x14ac:dyDescent="0.2">
      <c r="A12228" t="s">
        <v>29966</v>
      </c>
      <c r="B12228" t="s">
        <v>88</v>
      </c>
      <c r="C12228" t="s">
        <v>199</v>
      </c>
      <c r="D12228" t="s">
        <v>17736</v>
      </c>
      <c r="E12228" t="s">
        <v>81</v>
      </c>
      <c r="F12228" t="s">
        <v>4937</v>
      </c>
      <c r="G12228">
        <v>0</v>
      </c>
      <c r="H12228">
        <v>24</v>
      </c>
      <c r="I12228">
        <v>1</v>
      </c>
      <c r="J12228">
        <v>21</v>
      </c>
      <c r="K12228">
        <v>0</v>
      </c>
      <c r="L12228">
        <v>2</v>
      </c>
      <c r="M12228">
        <v>0</v>
      </c>
      <c r="N12228">
        <v>0</v>
      </c>
      <c r="O12228">
        <v>0</v>
      </c>
      <c r="P12228">
        <v>0</v>
      </c>
      <c r="Q12228">
        <v>0</v>
      </c>
    </row>
    <row r="12229" spans="1:17" x14ac:dyDescent="0.2">
      <c r="A12229" t="s">
        <v>29967</v>
      </c>
      <c r="B12229" t="s">
        <v>88</v>
      </c>
      <c r="C12229" t="s">
        <v>199</v>
      </c>
      <c r="D12229" t="s">
        <v>17736</v>
      </c>
      <c r="E12229" t="s">
        <v>81</v>
      </c>
      <c r="F12229" t="s">
        <v>4939</v>
      </c>
      <c r="G12229">
        <v>0</v>
      </c>
      <c r="H12229">
        <v>0</v>
      </c>
      <c r="I12229">
        <v>0</v>
      </c>
      <c r="J12229">
        <v>0</v>
      </c>
      <c r="K12229">
        <v>0</v>
      </c>
      <c r="L12229">
        <v>0</v>
      </c>
      <c r="M12229">
        <v>24</v>
      </c>
      <c r="N12229">
        <v>0</v>
      </c>
      <c r="O12229">
        <v>0</v>
      </c>
      <c r="P12229">
        <v>0</v>
      </c>
      <c r="Q12229">
        <v>0</v>
      </c>
    </row>
    <row r="12230" spans="1:17" x14ac:dyDescent="0.2">
      <c r="A12230" t="s">
        <v>29968</v>
      </c>
      <c r="B12230" t="s">
        <v>88</v>
      </c>
      <c r="C12230" t="s">
        <v>199</v>
      </c>
      <c r="D12230" t="s">
        <v>17736</v>
      </c>
      <c r="E12230" t="s">
        <v>81</v>
      </c>
      <c r="F12230" t="s">
        <v>4941</v>
      </c>
      <c r="G12230">
        <v>0</v>
      </c>
      <c r="H12230">
        <v>24</v>
      </c>
      <c r="I12230">
        <v>1</v>
      </c>
      <c r="J12230">
        <v>21</v>
      </c>
      <c r="K12230">
        <v>0</v>
      </c>
      <c r="L12230">
        <v>2</v>
      </c>
      <c r="M12230">
        <v>0</v>
      </c>
      <c r="N12230">
        <v>0</v>
      </c>
      <c r="O12230">
        <v>0</v>
      </c>
      <c r="P12230">
        <v>0</v>
      </c>
      <c r="Q12230">
        <v>0</v>
      </c>
    </row>
    <row r="12231" spans="1:17" x14ac:dyDescent="0.2">
      <c r="A12231" t="s">
        <v>29969</v>
      </c>
      <c r="B12231" t="s">
        <v>88</v>
      </c>
      <c r="C12231" t="s">
        <v>199</v>
      </c>
      <c r="D12231" t="s">
        <v>17736</v>
      </c>
      <c r="E12231" t="s">
        <v>81</v>
      </c>
      <c r="F12231" t="s">
        <v>4943</v>
      </c>
      <c r="G12231">
        <v>0</v>
      </c>
      <c r="H12231">
        <v>0</v>
      </c>
      <c r="I12231">
        <v>0</v>
      </c>
      <c r="J12231">
        <v>0</v>
      </c>
      <c r="K12231">
        <v>0</v>
      </c>
      <c r="L12231">
        <v>0</v>
      </c>
      <c r="M12231">
        <v>24</v>
      </c>
      <c r="N12231">
        <v>0</v>
      </c>
      <c r="O12231">
        <v>0</v>
      </c>
      <c r="P12231">
        <v>0</v>
      </c>
      <c r="Q12231">
        <v>0</v>
      </c>
    </row>
    <row r="12232" spans="1:17" x14ac:dyDescent="0.2">
      <c r="A12232" t="s">
        <v>29970</v>
      </c>
      <c r="B12232" t="s">
        <v>88</v>
      </c>
      <c r="C12232" t="s">
        <v>199</v>
      </c>
      <c r="D12232" t="s">
        <v>17736</v>
      </c>
      <c r="E12232" t="s">
        <v>81</v>
      </c>
      <c r="F12232" t="s">
        <v>4925</v>
      </c>
      <c r="G12232">
        <v>0</v>
      </c>
      <c r="H12232">
        <v>0</v>
      </c>
      <c r="I12232">
        <v>0</v>
      </c>
      <c r="J12232">
        <v>0</v>
      </c>
      <c r="K12232">
        <v>0</v>
      </c>
      <c r="L12232">
        <v>0</v>
      </c>
      <c r="M12232">
        <v>0</v>
      </c>
      <c r="N12232">
        <v>24</v>
      </c>
      <c r="O12232">
        <v>22</v>
      </c>
      <c r="P12232">
        <v>0</v>
      </c>
      <c r="Q12232">
        <v>2</v>
      </c>
    </row>
    <row r="12233" spans="1:17" x14ac:dyDescent="0.2">
      <c r="A12233" t="s">
        <v>29971</v>
      </c>
      <c r="B12233" t="s">
        <v>88</v>
      </c>
      <c r="C12233" t="s">
        <v>199</v>
      </c>
      <c r="D12233" t="s">
        <v>17736</v>
      </c>
      <c r="E12233" t="s">
        <v>81</v>
      </c>
      <c r="F12233" t="s">
        <v>4927</v>
      </c>
      <c r="G12233">
        <v>0</v>
      </c>
      <c r="H12233">
        <v>0</v>
      </c>
      <c r="I12233">
        <v>0</v>
      </c>
      <c r="J12233">
        <v>0</v>
      </c>
      <c r="K12233">
        <v>0</v>
      </c>
      <c r="L12233">
        <v>0</v>
      </c>
      <c r="M12233">
        <v>0</v>
      </c>
      <c r="N12233">
        <v>22</v>
      </c>
      <c r="O12233">
        <v>20</v>
      </c>
      <c r="P12233">
        <v>0</v>
      </c>
      <c r="Q12233">
        <v>2</v>
      </c>
    </row>
    <row r="12234" spans="1:17" x14ac:dyDescent="0.2">
      <c r="A12234" t="s">
        <v>29972</v>
      </c>
      <c r="B12234" t="s">
        <v>88</v>
      </c>
      <c r="C12234" t="s">
        <v>199</v>
      </c>
      <c r="D12234" t="s">
        <v>17736</v>
      </c>
      <c r="E12234" t="s">
        <v>81</v>
      </c>
      <c r="F12234" t="s">
        <v>17734</v>
      </c>
      <c r="G12234">
        <v>24</v>
      </c>
      <c r="H12234">
        <v>0</v>
      </c>
      <c r="I12234">
        <v>0</v>
      </c>
      <c r="J12234">
        <v>0</v>
      </c>
      <c r="K12234">
        <v>0</v>
      </c>
      <c r="L12234">
        <v>0</v>
      </c>
      <c r="M12234">
        <v>0</v>
      </c>
      <c r="N12234">
        <v>0</v>
      </c>
      <c r="O12234">
        <v>0</v>
      </c>
      <c r="P12234">
        <v>0</v>
      </c>
      <c r="Q12234">
        <v>0</v>
      </c>
    </row>
    <row r="12235" spans="1:17" x14ac:dyDescent="0.2">
      <c r="A12235" t="s">
        <v>29973</v>
      </c>
      <c r="B12235" t="s">
        <v>88</v>
      </c>
      <c r="C12235" t="s">
        <v>199</v>
      </c>
      <c r="D12235" t="s">
        <v>17748</v>
      </c>
      <c r="E12235" t="s">
        <v>83</v>
      </c>
      <c r="F12235" t="s">
        <v>17749</v>
      </c>
      <c r="G12235">
        <v>0</v>
      </c>
      <c r="H12235">
        <v>0</v>
      </c>
      <c r="I12235">
        <v>0</v>
      </c>
      <c r="J12235">
        <v>0</v>
      </c>
      <c r="K12235">
        <v>0</v>
      </c>
      <c r="L12235">
        <v>0</v>
      </c>
      <c r="M12235">
        <v>0</v>
      </c>
      <c r="N12235">
        <v>6</v>
      </c>
      <c r="O12235">
        <v>6</v>
      </c>
      <c r="P12235">
        <v>0</v>
      </c>
      <c r="Q12235">
        <v>0</v>
      </c>
    </row>
    <row r="12236" spans="1:17" x14ac:dyDescent="0.2">
      <c r="A12236" t="s">
        <v>29974</v>
      </c>
      <c r="B12236" t="s">
        <v>88</v>
      </c>
      <c r="C12236" t="s">
        <v>199</v>
      </c>
      <c r="D12236" t="s">
        <v>17748</v>
      </c>
      <c r="E12236" t="s">
        <v>83</v>
      </c>
      <c r="F12236" t="s">
        <v>17734</v>
      </c>
      <c r="G12236">
        <v>6</v>
      </c>
      <c r="H12236">
        <v>0</v>
      </c>
      <c r="I12236">
        <v>0</v>
      </c>
      <c r="J12236">
        <v>0</v>
      </c>
      <c r="K12236">
        <v>0</v>
      </c>
      <c r="L12236">
        <v>0</v>
      </c>
      <c r="M12236">
        <v>0</v>
      </c>
      <c r="N12236">
        <v>0</v>
      </c>
      <c r="O12236">
        <v>0</v>
      </c>
      <c r="P12236">
        <v>0</v>
      </c>
      <c r="Q12236">
        <v>0</v>
      </c>
    </row>
    <row r="12237" spans="1:17" x14ac:dyDescent="0.2">
      <c r="A12237" t="s">
        <v>29975</v>
      </c>
      <c r="B12237" t="s">
        <v>88</v>
      </c>
      <c r="C12237" t="s">
        <v>199</v>
      </c>
      <c r="D12237" t="s">
        <v>17748</v>
      </c>
      <c r="E12237" t="s">
        <v>81</v>
      </c>
      <c r="F12237" t="s">
        <v>17749</v>
      </c>
      <c r="G12237">
        <v>0</v>
      </c>
      <c r="H12237">
        <v>0</v>
      </c>
      <c r="I12237">
        <v>0</v>
      </c>
      <c r="J12237">
        <v>0</v>
      </c>
      <c r="K12237">
        <v>0</v>
      </c>
      <c r="L12237">
        <v>0</v>
      </c>
      <c r="M12237">
        <v>0</v>
      </c>
      <c r="N12237">
        <v>8</v>
      </c>
      <c r="O12237">
        <v>8</v>
      </c>
      <c r="P12237">
        <v>0</v>
      </c>
      <c r="Q12237">
        <v>0</v>
      </c>
    </row>
    <row r="12238" spans="1:17" x14ac:dyDescent="0.2">
      <c r="A12238" t="s">
        <v>29976</v>
      </c>
      <c r="B12238" t="s">
        <v>88</v>
      </c>
      <c r="C12238" t="s">
        <v>199</v>
      </c>
      <c r="D12238" t="s">
        <v>17748</v>
      </c>
      <c r="E12238" t="s">
        <v>81</v>
      </c>
      <c r="F12238" t="s">
        <v>17734</v>
      </c>
      <c r="G12238">
        <v>8</v>
      </c>
      <c r="H12238">
        <v>0</v>
      </c>
      <c r="I12238">
        <v>0</v>
      </c>
      <c r="J12238">
        <v>0</v>
      </c>
      <c r="K12238">
        <v>0</v>
      </c>
      <c r="L12238">
        <v>0</v>
      </c>
      <c r="M12238">
        <v>0</v>
      </c>
      <c r="N12238">
        <v>0</v>
      </c>
      <c r="O12238">
        <v>0</v>
      </c>
      <c r="P12238">
        <v>0</v>
      </c>
      <c r="Q12238">
        <v>0</v>
      </c>
    </row>
    <row r="12239" spans="1:17" x14ac:dyDescent="0.2">
      <c r="A12239" t="s">
        <v>29977</v>
      </c>
      <c r="B12239" t="s">
        <v>88</v>
      </c>
      <c r="C12239" t="s">
        <v>199</v>
      </c>
      <c r="D12239" t="s">
        <v>17754</v>
      </c>
      <c r="E12239" t="s">
        <v>81</v>
      </c>
      <c r="F12239" t="s">
        <v>17734</v>
      </c>
      <c r="G12239">
        <v>2</v>
      </c>
      <c r="H12239">
        <v>0</v>
      </c>
      <c r="I12239">
        <v>0</v>
      </c>
      <c r="J12239">
        <v>0</v>
      </c>
      <c r="K12239">
        <v>0</v>
      </c>
      <c r="L12239">
        <v>0</v>
      </c>
      <c r="M12239">
        <v>0</v>
      </c>
      <c r="N12239">
        <v>0</v>
      </c>
      <c r="O12239">
        <v>0</v>
      </c>
      <c r="P12239">
        <v>0</v>
      </c>
      <c r="Q12239">
        <v>0</v>
      </c>
    </row>
    <row r="12240" spans="1:17" x14ac:dyDescent="0.2">
      <c r="A12240" t="s">
        <v>29978</v>
      </c>
      <c r="B12240" t="s">
        <v>88</v>
      </c>
      <c r="C12240" t="s">
        <v>200</v>
      </c>
      <c r="D12240" t="s">
        <v>17768</v>
      </c>
      <c r="E12240" t="s">
        <v>83</v>
      </c>
      <c r="F12240" t="s">
        <v>17734</v>
      </c>
      <c r="G12240">
        <v>2</v>
      </c>
      <c r="H12240">
        <v>0</v>
      </c>
      <c r="I12240">
        <v>0</v>
      </c>
      <c r="J12240">
        <v>0</v>
      </c>
      <c r="K12240">
        <v>0</v>
      </c>
      <c r="L12240">
        <v>0</v>
      </c>
      <c r="M12240">
        <v>0</v>
      </c>
      <c r="N12240">
        <v>0</v>
      </c>
      <c r="O12240">
        <v>0</v>
      </c>
      <c r="P12240">
        <v>0</v>
      </c>
      <c r="Q12240">
        <v>0</v>
      </c>
    </row>
    <row r="12241" spans="1:17" x14ac:dyDescent="0.2">
      <c r="A12241" t="s">
        <v>29979</v>
      </c>
      <c r="B12241" t="s">
        <v>88</v>
      </c>
      <c r="C12241" t="s">
        <v>200</v>
      </c>
      <c r="D12241" t="s">
        <v>17768</v>
      </c>
      <c r="E12241" t="s">
        <v>81</v>
      </c>
      <c r="F12241" t="s">
        <v>17734</v>
      </c>
      <c r="G12241">
        <v>1</v>
      </c>
      <c r="H12241">
        <v>0</v>
      </c>
      <c r="I12241">
        <v>0</v>
      </c>
      <c r="J12241">
        <v>0</v>
      </c>
      <c r="K12241">
        <v>0</v>
      </c>
      <c r="L12241">
        <v>0</v>
      </c>
      <c r="M12241">
        <v>0</v>
      </c>
      <c r="N12241">
        <v>0</v>
      </c>
      <c r="O12241">
        <v>0</v>
      </c>
      <c r="P12241">
        <v>0</v>
      </c>
      <c r="Q12241">
        <v>0</v>
      </c>
    </row>
    <row r="12242" spans="1:17" x14ac:dyDescent="0.2">
      <c r="A12242" t="s">
        <v>29980</v>
      </c>
      <c r="B12242" t="s">
        <v>88</v>
      </c>
      <c r="C12242" t="s">
        <v>200</v>
      </c>
      <c r="D12242" t="s">
        <v>17736</v>
      </c>
      <c r="E12242" t="s">
        <v>83</v>
      </c>
      <c r="F12242" t="s">
        <v>4929</v>
      </c>
      <c r="G12242">
        <v>0</v>
      </c>
      <c r="H12242">
        <v>7</v>
      </c>
      <c r="I12242">
        <v>0</v>
      </c>
      <c r="J12242">
        <v>6</v>
      </c>
      <c r="K12242">
        <v>0</v>
      </c>
      <c r="L12242">
        <v>1</v>
      </c>
      <c r="M12242">
        <v>0</v>
      </c>
      <c r="N12242">
        <v>0</v>
      </c>
      <c r="O12242">
        <v>0</v>
      </c>
      <c r="P12242">
        <v>0</v>
      </c>
      <c r="Q12242">
        <v>0</v>
      </c>
    </row>
    <row r="12243" spans="1:17" x14ac:dyDescent="0.2">
      <c r="A12243" t="s">
        <v>29981</v>
      </c>
      <c r="B12243" t="s">
        <v>88</v>
      </c>
      <c r="C12243" t="s">
        <v>200</v>
      </c>
      <c r="D12243" t="s">
        <v>17736</v>
      </c>
      <c r="E12243" t="s">
        <v>83</v>
      </c>
      <c r="F12243" t="s">
        <v>4931</v>
      </c>
      <c r="G12243">
        <v>0</v>
      </c>
      <c r="H12243">
        <v>7</v>
      </c>
      <c r="I12243">
        <v>0</v>
      </c>
      <c r="J12243">
        <v>6</v>
      </c>
      <c r="K12243">
        <v>0</v>
      </c>
      <c r="L12243">
        <v>1</v>
      </c>
      <c r="M12243">
        <v>0</v>
      </c>
      <c r="N12243">
        <v>0</v>
      </c>
      <c r="O12243">
        <v>0</v>
      </c>
      <c r="P12243">
        <v>0</v>
      </c>
      <c r="Q12243">
        <v>0</v>
      </c>
    </row>
    <row r="12244" spans="1:17" x14ac:dyDescent="0.2">
      <c r="A12244" t="s">
        <v>29982</v>
      </c>
      <c r="B12244" t="s">
        <v>88</v>
      </c>
      <c r="C12244" t="s">
        <v>200</v>
      </c>
      <c r="D12244" t="s">
        <v>17736</v>
      </c>
      <c r="E12244" t="s">
        <v>83</v>
      </c>
      <c r="F12244" t="s">
        <v>4933</v>
      </c>
      <c r="G12244">
        <v>0</v>
      </c>
      <c r="H12244">
        <v>0</v>
      </c>
      <c r="I12244">
        <v>0</v>
      </c>
      <c r="J12244">
        <v>0</v>
      </c>
      <c r="K12244">
        <v>0</v>
      </c>
      <c r="L12244">
        <v>0</v>
      </c>
      <c r="M12244">
        <v>7</v>
      </c>
      <c r="N12244">
        <v>0</v>
      </c>
      <c r="O12244">
        <v>0</v>
      </c>
      <c r="P12244">
        <v>0</v>
      </c>
      <c r="Q12244">
        <v>0</v>
      </c>
    </row>
    <row r="12245" spans="1:17" x14ac:dyDescent="0.2">
      <c r="A12245" t="s">
        <v>29983</v>
      </c>
      <c r="B12245" t="s">
        <v>88</v>
      </c>
      <c r="C12245" t="s">
        <v>200</v>
      </c>
      <c r="D12245" t="s">
        <v>17736</v>
      </c>
      <c r="E12245" t="s">
        <v>83</v>
      </c>
      <c r="F12245" t="s">
        <v>4935</v>
      </c>
      <c r="G12245">
        <v>0</v>
      </c>
      <c r="H12245">
        <v>7</v>
      </c>
      <c r="I12245">
        <v>0</v>
      </c>
      <c r="J12245">
        <v>6</v>
      </c>
      <c r="K12245">
        <v>0</v>
      </c>
      <c r="L12245">
        <v>1</v>
      </c>
      <c r="M12245">
        <v>0</v>
      </c>
      <c r="N12245">
        <v>0</v>
      </c>
      <c r="O12245">
        <v>0</v>
      </c>
      <c r="P12245">
        <v>0</v>
      </c>
      <c r="Q12245">
        <v>0</v>
      </c>
    </row>
    <row r="12246" spans="1:17" x14ac:dyDescent="0.2">
      <c r="A12246" t="s">
        <v>29984</v>
      </c>
      <c r="B12246" t="s">
        <v>88</v>
      </c>
      <c r="C12246" t="s">
        <v>200</v>
      </c>
      <c r="D12246" t="s">
        <v>17736</v>
      </c>
      <c r="E12246" t="s">
        <v>83</v>
      </c>
      <c r="F12246" t="s">
        <v>4937</v>
      </c>
      <c r="G12246">
        <v>0</v>
      </c>
      <c r="H12246">
        <v>7</v>
      </c>
      <c r="I12246">
        <v>0</v>
      </c>
      <c r="J12246">
        <v>6</v>
      </c>
      <c r="K12246">
        <v>0</v>
      </c>
      <c r="L12246">
        <v>1</v>
      </c>
      <c r="M12246">
        <v>0</v>
      </c>
      <c r="N12246">
        <v>0</v>
      </c>
      <c r="O12246">
        <v>0</v>
      </c>
      <c r="P12246">
        <v>0</v>
      </c>
      <c r="Q12246">
        <v>0</v>
      </c>
    </row>
    <row r="12247" spans="1:17" x14ac:dyDescent="0.2">
      <c r="A12247" t="s">
        <v>29985</v>
      </c>
      <c r="B12247" t="s">
        <v>88</v>
      </c>
      <c r="C12247" t="s">
        <v>200</v>
      </c>
      <c r="D12247" t="s">
        <v>17736</v>
      </c>
      <c r="E12247" t="s">
        <v>83</v>
      </c>
      <c r="F12247" t="s">
        <v>4939</v>
      </c>
      <c r="G12247">
        <v>0</v>
      </c>
      <c r="H12247">
        <v>0</v>
      </c>
      <c r="I12247">
        <v>0</v>
      </c>
      <c r="J12247">
        <v>0</v>
      </c>
      <c r="K12247">
        <v>0</v>
      </c>
      <c r="L12247">
        <v>0</v>
      </c>
      <c r="M12247">
        <v>7</v>
      </c>
      <c r="N12247">
        <v>0</v>
      </c>
      <c r="O12247">
        <v>0</v>
      </c>
      <c r="P12247">
        <v>0</v>
      </c>
      <c r="Q12247">
        <v>0</v>
      </c>
    </row>
    <row r="12248" spans="1:17" x14ac:dyDescent="0.2">
      <c r="A12248" t="s">
        <v>29986</v>
      </c>
      <c r="B12248" t="s">
        <v>88</v>
      </c>
      <c r="C12248" t="s">
        <v>200</v>
      </c>
      <c r="D12248" t="s">
        <v>17736</v>
      </c>
      <c r="E12248" t="s">
        <v>83</v>
      </c>
      <c r="F12248" t="s">
        <v>4941</v>
      </c>
      <c r="G12248">
        <v>0</v>
      </c>
      <c r="H12248">
        <v>7</v>
      </c>
      <c r="I12248">
        <v>0</v>
      </c>
      <c r="J12248">
        <v>6</v>
      </c>
      <c r="K12248">
        <v>0</v>
      </c>
      <c r="L12248">
        <v>1</v>
      </c>
      <c r="M12248">
        <v>0</v>
      </c>
      <c r="N12248">
        <v>0</v>
      </c>
      <c r="O12248">
        <v>0</v>
      </c>
      <c r="P12248">
        <v>0</v>
      </c>
      <c r="Q12248">
        <v>0</v>
      </c>
    </row>
    <row r="12249" spans="1:17" x14ac:dyDescent="0.2">
      <c r="A12249" t="s">
        <v>29987</v>
      </c>
      <c r="B12249" t="s">
        <v>88</v>
      </c>
      <c r="C12249" t="s">
        <v>129</v>
      </c>
      <c r="D12249" t="s">
        <v>17736</v>
      </c>
      <c r="E12249" t="s">
        <v>81</v>
      </c>
      <c r="F12249" t="s">
        <v>17734</v>
      </c>
      <c r="G12249">
        <v>30</v>
      </c>
      <c r="H12249">
        <v>0</v>
      </c>
      <c r="I12249">
        <v>0</v>
      </c>
      <c r="J12249">
        <v>0</v>
      </c>
      <c r="K12249">
        <v>0</v>
      </c>
      <c r="L12249">
        <v>0</v>
      </c>
      <c r="M12249">
        <v>0</v>
      </c>
      <c r="N12249">
        <v>0</v>
      </c>
      <c r="O12249">
        <v>0</v>
      </c>
      <c r="P12249">
        <v>0</v>
      </c>
      <c r="Q12249">
        <v>0</v>
      </c>
    </row>
    <row r="12250" spans="1:17" x14ac:dyDescent="0.2">
      <c r="A12250" t="s">
        <v>29988</v>
      </c>
      <c r="B12250" t="s">
        <v>88</v>
      </c>
      <c r="C12250" t="s">
        <v>129</v>
      </c>
      <c r="D12250" t="s">
        <v>17748</v>
      </c>
      <c r="E12250" t="s">
        <v>83</v>
      </c>
      <c r="F12250" t="s">
        <v>17749</v>
      </c>
      <c r="G12250">
        <v>0</v>
      </c>
      <c r="H12250">
        <v>0</v>
      </c>
      <c r="I12250">
        <v>0</v>
      </c>
      <c r="J12250">
        <v>0</v>
      </c>
      <c r="K12250">
        <v>0</v>
      </c>
      <c r="L12250">
        <v>0</v>
      </c>
      <c r="M12250">
        <v>0</v>
      </c>
      <c r="N12250">
        <v>2</v>
      </c>
      <c r="O12250">
        <v>0</v>
      </c>
      <c r="P12250">
        <v>1</v>
      </c>
      <c r="Q12250">
        <v>1</v>
      </c>
    </row>
    <row r="12251" spans="1:17" x14ac:dyDescent="0.2">
      <c r="A12251" t="s">
        <v>29989</v>
      </c>
      <c r="B12251" t="s">
        <v>88</v>
      </c>
      <c r="C12251" t="s">
        <v>129</v>
      </c>
      <c r="D12251" t="s">
        <v>17748</v>
      </c>
      <c r="E12251" t="s">
        <v>83</v>
      </c>
      <c r="F12251" t="s">
        <v>17734</v>
      </c>
      <c r="G12251">
        <v>2</v>
      </c>
      <c r="H12251">
        <v>0</v>
      </c>
      <c r="I12251">
        <v>0</v>
      </c>
      <c r="J12251">
        <v>0</v>
      </c>
      <c r="K12251">
        <v>0</v>
      </c>
      <c r="L12251">
        <v>0</v>
      </c>
      <c r="M12251">
        <v>0</v>
      </c>
      <c r="N12251">
        <v>0</v>
      </c>
      <c r="O12251">
        <v>0</v>
      </c>
      <c r="P12251">
        <v>0</v>
      </c>
      <c r="Q12251">
        <v>0</v>
      </c>
    </row>
    <row r="12252" spans="1:17" x14ac:dyDescent="0.2">
      <c r="A12252" t="s">
        <v>29990</v>
      </c>
      <c r="B12252" t="s">
        <v>88</v>
      </c>
      <c r="C12252" t="s">
        <v>195</v>
      </c>
      <c r="D12252" t="s">
        <v>17736</v>
      </c>
      <c r="E12252" t="s">
        <v>81</v>
      </c>
      <c r="F12252" t="s">
        <v>4929</v>
      </c>
      <c r="G12252">
        <v>0</v>
      </c>
      <c r="H12252">
        <v>3</v>
      </c>
      <c r="I12252">
        <v>1</v>
      </c>
      <c r="J12252">
        <v>2</v>
      </c>
      <c r="K12252">
        <v>0</v>
      </c>
      <c r="L12252">
        <v>0</v>
      </c>
      <c r="M12252">
        <v>0</v>
      </c>
      <c r="N12252">
        <v>0</v>
      </c>
      <c r="O12252">
        <v>0</v>
      </c>
      <c r="P12252">
        <v>0</v>
      </c>
      <c r="Q12252">
        <v>0</v>
      </c>
    </row>
    <row r="12253" spans="1:17" x14ac:dyDescent="0.2">
      <c r="A12253" t="s">
        <v>29991</v>
      </c>
      <c r="B12253" t="s">
        <v>88</v>
      </c>
      <c r="C12253" t="s">
        <v>195</v>
      </c>
      <c r="D12253" t="s">
        <v>17736</v>
      </c>
      <c r="E12253" t="s">
        <v>81</v>
      </c>
      <c r="F12253" t="s">
        <v>4931</v>
      </c>
      <c r="G12253">
        <v>0</v>
      </c>
      <c r="H12253">
        <v>3</v>
      </c>
      <c r="I12253">
        <v>1</v>
      </c>
      <c r="J12253">
        <v>2</v>
      </c>
      <c r="K12253">
        <v>0</v>
      </c>
      <c r="L12253">
        <v>0</v>
      </c>
      <c r="M12253">
        <v>0</v>
      </c>
      <c r="N12253">
        <v>0</v>
      </c>
      <c r="O12253">
        <v>0</v>
      </c>
      <c r="P12253">
        <v>0</v>
      </c>
      <c r="Q12253">
        <v>0</v>
      </c>
    </row>
    <row r="12254" spans="1:17" x14ac:dyDescent="0.2">
      <c r="A12254" t="s">
        <v>29992</v>
      </c>
      <c r="B12254" t="s">
        <v>88</v>
      </c>
      <c r="C12254" t="s">
        <v>195</v>
      </c>
      <c r="D12254" t="s">
        <v>17736</v>
      </c>
      <c r="E12254" t="s">
        <v>81</v>
      </c>
      <c r="F12254" t="s">
        <v>4933</v>
      </c>
      <c r="G12254">
        <v>0</v>
      </c>
      <c r="H12254">
        <v>0</v>
      </c>
      <c r="I12254">
        <v>0</v>
      </c>
      <c r="J12254">
        <v>0</v>
      </c>
      <c r="K12254">
        <v>0</v>
      </c>
      <c r="L12254">
        <v>0</v>
      </c>
      <c r="M12254">
        <v>3</v>
      </c>
      <c r="N12254">
        <v>0</v>
      </c>
      <c r="O12254">
        <v>0</v>
      </c>
      <c r="P12254">
        <v>0</v>
      </c>
      <c r="Q12254">
        <v>0</v>
      </c>
    </row>
    <row r="12255" spans="1:17" x14ac:dyDescent="0.2">
      <c r="A12255" t="s">
        <v>29993</v>
      </c>
      <c r="B12255" t="s">
        <v>88</v>
      </c>
      <c r="C12255" t="s">
        <v>195</v>
      </c>
      <c r="D12255" t="s">
        <v>17736</v>
      </c>
      <c r="E12255" t="s">
        <v>81</v>
      </c>
      <c r="F12255" t="s">
        <v>4935</v>
      </c>
      <c r="G12255">
        <v>0</v>
      </c>
      <c r="H12255">
        <v>3</v>
      </c>
      <c r="I12255">
        <v>1</v>
      </c>
      <c r="J12255">
        <v>2</v>
      </c>
      <c r="K12255">
        <v>0</v>
      </c>
      <c r="L12255">
        <v>0</v>
      </c>
      <c r="M12255">
        <v>0</v>
      </c>
      <c r="N12255">
        <v>0</v>
      </c>
      <c r="O12255">
        <v>0</v>
      </c>
      <c r="P12255">
        <v>0</v>
      </c>
      <c r="Q12255">
        <v>0</v>
      </c>
    </row>
    <row r="12256" spans="1:17" x14ac:dyDescent="0.2">
      <c r="A12256" t="s">
        <v>29994</v>
      </c>
      <c r="B12256" t="s">
        <v>88</v>
      </c>
      <c r="C12256" t="s">
        <v>195</v>
      </c>
      <c r="D12256" t="s">
        <v>17736</v>
      </c>
      <c r="E12256" t="s">
        <v>81</v>
      </c>
      <c r="F12256" t="s">
        <v>4937</v>
      </c>
      <c r="G12256">
        <v>0</v>
      </c>
      <c r="H12256">
        <v>3</v>
      </c>
      <c r="I12256">
        <v>1</v>
      </c>
      <c r="J12256">
        <v>2</v>
      </c>
      <c r="K12256">
        <v>0</v>
      </c>
      <c r="L12256">
        <v>0</v>
      </c>
      <c r="M12256">
        <v>0</v>
      </c>
      <c r="N12256">
        <v>0</v>
      </c>
      <c r="O12256">
        <v>0</v>
      </c>
      <c r="P12256">
        <v>0</v>
      </c>
      <c r="Q12256">
        <v>0</v>
      </c>
    </row>
    <row r="12257" spans="1:17" x14ac:dyDescent="0.2">
      <c r="A12257" t="s">
        <v>29995</v>
      </c>
      <c r="B12257" t="s">
        <v>88</v>
      </c>
      <c r="C12257" t="s">
        <v>195</v>
      </c>
      <c r="D12257" t="s">
        <v>17736</v>
      </c>
      <c r="E12257" t="s">
        <v>81</v>
      </c>
      <c r="F12257" t="s">
        <v>4939</v>
      </c>
      <c r="G12257">
        <v>0</v>
      </c>
      <c r="H12257">
        <v>0</v>
      </c>
      <c r="I12257">
        <v>0</v>
      </c>
      <c r="J12257">
        <v>0</v>
      </c>
      <c r="K12257">
        <v>0</v>
      </c>
      <c r="L12257">
        <v>0</v>
      </c>
      <c r="M12257">
        <v>3</v>
      </c>
      <c r="N12257">
        <v>0</v>
      </c>
      <c r="O12257">
        <v>0</v>
      </c>
      <c r="P12257">
        <v>0</v>
      </c>
      <c r="Q12257">
        <v>0</v>
      </c>
    </row>
    <row r="12258" spans="1:17" x14ac:dyDescent="0.2">
      <c r="A12258" t="s">
        <v>29996</v>
      </c>
      <c r="B12258" t="s">
        <v>88</v>
      </c>
      <c r="C12258" t="s">
        <v>195</v>
      </c>
      <c r="D12258" t="s">
        <v>17736</v>
      </c>
      <c r="E12258" t="s">
        <v>81</v>
      </c>
      <c r="F12258" t="s">
        <v>4941</v>
      </c>
      <c r="G12258">
        <v>0</v>
      </c>
      <c r="H12258">
        <v>3</v>
      </c>
      <c r="I12258">
        <v>1</v>
      </c>
      <c r="J12258">
        <v>2</v>
      </c>
      <c r="K12258">
        <v>0</v>
      </c>
      <c r="L12258">
        <v>0</v>
      </c>
      <c r="M12258">
        <v>0</v>
      </c>
      <c r="N12258">
        <v>0</v>
      </c>
      <c r="O12258">
        <v>0</v>
      </c>
      <c r="P12258">
        <v>0</v>
      </c>
      <c r="Q12258">
        <v>0</v>
      </c>
    </row>
    <row r="12259" spans="1:17" x14ac:dyDescent="0.2">
      <c r="A12259" t="s">
        <v>29997</v>
      </c>
      <c r="B12259" t="s">
        <v>88</v>
      </c>
      <c r="C12259" t="s">
        <v>195</v>
      </c>
      <c r="D12259" t="s">
        <v>17736</v>
      </c>
      <c r="E12259" t="s">
        <v>81</v>
      </c>
      <c r="F12259" t="s">
        <v>4943</v>
      </c>
      <c r="G12259">
        <v>0</v>
      </c>
      <c r="H12259">
        <v>0</v>
      </c>
      <c r="I12259">
        <v>0</v>
      </c>
      <c r="J12259">
        <v>0</v>
      </c>
      <c r="K12259">
        <v>0</v>
      </c>
      <c r="L12259">
        <v>0</v>
      </c>
      <c r="M12259">
        <v>3</v>
      </c>
      <c r="N12259">
        <v>0</v>
      </c>
      <c r="O12259">
        <v>0</v>
      </c>
      <c r="P12259">
        <v>0</v>
      </c>
      <c r="Q12259">
        <v>0</v>
      </c>
    </row>
    <row r="12260" spans="1:17" x14ac:dyDescent="0.2">
      <c r="A12260" t="s">
        <v>29998</v>
      </c>
      <c r="B12260" t="s">
        <v>88</v>
      </c>
      <c r="C12260" t="s">
        <v>195</v>
      </c>
      <c r="D12260" t="s">
        <v>17736</v>
      </c>
      <c r="E12260" t="s">
        <v>81</v>
      </c>
      <c r="F12260" t="s">
        <v>4925</v>
      </c>
      <c r="G12260">
        <v>0</v>
      </c>
      <c r="H12260">
        <v>0</v>
      </c>
      <c r="I12260">
        <v>0</v>
      </c>
      <c r="J12260">
        <v>0</v>
      </c>
      <c r="K12260">
        <v>0</v>
      </c>
      <c r="L12260">
        <v>0</v>
      </c>
      <c r="M12260">
        <v>0</v>
      </c>
      <c r="N12260">
        <v>3</v>
      </c>
      <c r="O12260">
        <v>3</v>
      </c>
      <c r="P12260">
        <v>0</v>
      </c>
      <c r="Q12260">
        <v>0</v>
      </c>
    </row>
    <row r="12261" spans="1:17" x14ac:dyDescent="0.2">
      <c r="A12261" t="s">
        <v>29999</v>
      </c>
      <c r="B12261" t="s">
        <v>88</v>
      </c>
      <c r="C12261" t="s">
        <v>195</v>
      </c>
      <c r="D12261" t="s">
        <v>17736</v>
      </c>
      <c r="E12261" t="s">
        <v>81</v>
      </c>
      <c r="F12261" t="s">
        <v>4927</v>
      </c>
      <c r="G12261">
        <v>0</v>
      </c>
      <c r="H12261">
        <v>0</v>
      </c>
      <c r="I12261">
        <v>0</v>
      </c>
      <c r="J12261">
        <v>0</v>
      </c>
      <c r="K12261">
        <v>0</v>
      </c>
      <c r="L12261">
        <v>0</v>
      </c>
      <c r="M12261">
        <v>0</v>
      </c>
      <c r="N12261">
        <v>3</v>
      </c>
      <c r="O12261">
        <v>3</v>
      </c>
      <c r="P12261">
        <v>0</v>
      </c>
      <c r="Q12261">
        <v>0</v>
      </c>
    </row>
    <row r="12262" spans="1:17" x14ac:dyDescent="0.2">
      <c r="A12262" t="s">
        <v>30000</v>
      </c>
      <c r="B12262" t="s">
        <v>88</v>
      </c>
      <c r="C12262" t="s">
        <v>195</v>
      </c>
      <c r="D12262" t="s">
        <v>17736</v>
      </c>
      <c r="E12262" t="s">
        <v>81</v>
      </c>
      <c r="F12262" t="s">
        <v>17734</v>
      </c>
      <c r="G12262">
        <v>3</v>
      </c>
      <c r="H12262">
        <v>0</v>
      </c>
      <c r="I12262">
        <v>0</v>
      </c>
      <c r="J12262">
        <v>0</v>
      </c>
      <c r="K12262">
        <v>0</v>
      </c>
      <c r="L12262">
        <v>0</v>
      </c>
      <c r="M12262">
        <v>0</v>
      </c>
      <c r="N12262">
        <v>0</v>
      </c>
      <c r="O12262">
        <v>0</v>
      </c>
      <c r="P12262">
        <v>0</v>
      </c>
      <c r="Q12262">
        <v>0</v>
      </c>
    </row>
    <row r="12263" spans="1:17" x14ac:dyDescent="0.2">
      <c r="A12263" t="s">
        <v>30001</v>
      </c>
      <c r="B12263" t="s">
        <v>88</v>
      </c>
      <c r="C12263" t="s">
        <v>195</v>
      </c>
      <c r="D12263" t="s">
        <v>17748</v>
      </c>
      <c r="E12263" t="s">
        <v>81</v>
      </c>
      <c r="F12263" t="s">
        <v>17749</v>
      </c>
      <c r="G12263">
        <v>0</v>
      </c>
      <c r="H12263">
        <v>0</v>
      </c>
      <c r="I12263">
        <v>0</v>
      </c>
      <c r="J12263">
        <v>0</v>
      </c>
      <c r="K12263">
        <v>0</v>
      </c>
      <c r="L12263">
        <v>0</v>
      </c>
      <c r="M12263">
        <v>0</v>
      </c>
      <c r="N12263">
        <v>1</v>
      </c>
      <c r="O12263">
        <v>1</v>
      </c>
      <c r="P12263">
        <v>0</v>
      </c>
      <c r="Q12263">
        <v>0</v>
      </c>
    </row>
    <row r="12264" spans="1:17" x14ac:dyDescent="0.2">
      <c r="A12264" t="s">
        <v>30002</v>
      </c>
      <c r="B12264" t="s">
        <v>88</v>
      </c>
      <c r="C12264" t="s">
        <v>195</v>
      </c>
      <c r="D12264" t="s">
        <v>17748</v>
      </c>
      <c r="E12264" t="s">
        <v>81</v>
      </c>
      <c r="F12264" t="s">
        <v>17734</v>
      </c>
      <c r="G12264">
        <v>1</v>
      </c>
      <c r="H12264">
        <v>0</v>
      </c>
      <c r="I12264">
        <v>0</v>
      </c>
      <c r="J12264">
        <v>0</v>
      </c>
      <c r="K12264">
        <v>0</v>
      </c>
      <c r="L12264">
        <v>0</v>
      </c>
      <c r="M12264">
        <v>0</v>
      </c>
      <c r="N12264">
        <v>0</v>
      </c>
      <c r="O12264">
        <v>0</v>
      </c>
      <c r="P12264">
        <v>0</v>
      </c>
      <c r="Q12264">
        <v>0</v>
      </c>
    </row>
    <row r="12265" spans="1:17" x14ac:dyDescent="0.2">
      <c r="A12265" t="s">
        <v>30003</v>
      </c>
      <c r="B12265" t="s">
        <v>88</v>
      </c>
      <c r="C12265" t="s">
        <v>196</v>
      </c>
      <c r="D12265" t="s">
        <v>17736</v>
      </c>
      <c r="E12265" t="s">
        <v>83</v>
      </c>
      <c r="F12265" t="s">
        <v>4929</v>
      </c>
      <c r="G12265">
        <v>0</v>
      </c>
      <c r="H12265">
        <v>14</v>
      </c>
      <c r="I12265">
        <v>2</v>
      </c>
      <c r="J12265">
        <v>9</v>
      </c>
      <c r="K12265">
        <v>2</v>
      </c>
      <c r="L12265">
        <v>1</v>
      </c>
      <c r="M12265">
        <v>0</v>
      </c>
      <c r="N12265">
        <v>0</v>
      </c>
      <c r="O12265">
        <v>0</v>
      </c>
      <c r="P12265">
        <v>0</v>
      </c>
      <c r="Q12265">
        <v>0</v>
      </c>
    </row>
    <row r="12266" spans="1:17" x14ac:dyDescent="0.2">
      <c r="A12266" t="s">
        <v>30004</v>
      </c>
      <c r="B12266" t="s">
        <v>88</v>
      </c>
      <c r="C12266" t="s">
        <v>196</v>
      </c>
      <c r="D12266" t="s">
        <v>17736</v>
      </c>
      <c r="E12266" t="s">
        <v>83</v>
      </c>
      <c r="F12266" t="s">
        <v>4931</v>
      </c>
      <c r="G12266">
        <v>0</v>
      </c>
      <c r="H12266">
        <v>14</v>
      </c>
      <c r="I12266">
        <v>2</v>
      </c>
      <c r="J12266">
        <v>9</v>
      </c>
      <c r="K12266">
        <v>1</v>
      </c>
      <c r="L12266">
        <v>2</v>
      </c>
      <c r="M12266">
        <v>0</v>
      </c>
      <c r="N12266">
        <v>0</v>
      </c>
      <c r="O12266">
        <v>0</v>
      </c>
      <c r="P12266">
        <v>0</v>
      </c>
      <c r="Q12266">
        <v>0</v>
      </c>
    </row>
    <row r="12267" spans="1:17" x14ac:dyDescent="0.2">
      <c r="A12267" t="s">
        <v>30005</v>
      </c>
      <c r="B12267" t="s">
        <v>88</v>
      </c>
      <c r="C12267" t="s">
        <v>196</v>
      </c>
      <c r="D12267" t="s">
        <v>17736</v>
      </c>
      <c r="E12267" t="s">
        <v>83</v>
      </c>
      <c r="F12267" t="s">
        <v>4933</v>
      </c>
      <c r="G12267">
        <v>0</v>
      </c>
      <c r="H12267">
        <v>0</v>
      </c>
      <c r="I12267">
        <v>0</v>
      </c>
      <c r="J12267">
        <v>0</v>
      </c>
      <c r="K12267">
        <v>0</v>
      </c>
      <c r="L12267">
        <v>0</v>
      </c>
      <c r="M12267">
        <v>14</v>
      </c>
      <c r="N12267">
        <v>0</v>
      </c>
      <c r="O12267">
        <v>0</v>
      </c>
      <c r="P12267">
        <v>0</v>
      </c>
      <c r="Q12267">
        <v>0</v>
      </c>
    </row>
    <row r="12268" spans="1:17" x14ac:dyDescent="0.2">
      <c r="A12268" t="s">
        <v>30006</v>
      </c>
      <c r="B12268" t="s">
        <v>88</v>
      </c>
      <c r="C12268" t="s">
        <v>196</v>
      </c>
      <c r="D12268" t="s">
        <v>17736</v>
      </c>
      <c r="E12268" t="s">
        <v>83</v>
      </c>
      <c r="F12268" t="s">
        <v>4935</v>
      </c>
      <c r="G12268">
        <v>0</v>
      </c>
      <c r="H12268">
        <v>14</v>
      </c>
      <c r="I12268">
        <v>2</v>
      </c>
      <c r="J12268">
        <v>9</v>
      </c>
      <c r="K12268">
        <v>1</v>
      </c>
      <c r="L12268">
        <v>2</v>
      </c>
      <c r="M12268">
        <v>0</v>
      </c>
      <c r="N12268">
        <v>0</v>
      </c>
      <c r="O12268">
        <v>0</v>
      </c>
      <c r="P12268">
        <v>0</v>
      </c>
      <c r="Q12268">
        <v>0</v>
      </c>
    </row>
    <row r="12269" spans="1:17" x14ac:dyDescent="0.2">
      <c r="A12269" t="s">
        <v>30007</v>
      </c>
      <c r="B12269" t="s">
        <v>88</v>
      </c>
      <c r="C12269" t="s">
        <v>196</v>
      </c>
      <c r="D12269" t="s">
        <v>17736</v>
      </c>
      <c r="E12269" t="s">
        <v>83</v>
      </c>
      <c r="F12269" t="s">
        <v>4937</v>
      </c>
      <c r="G12269">
        <v>0</v>
      </c>
      <c r="H12269">
        <v>14</v>
      </c>
      <c r="I12269">
        <v>2</v>
      </c>
      <c r="J12269">
        <v>9</v>
      </c>
      <c r="K12269">
        <v>1</v>
      </c>
      <c r="L12269">
        <v>2</v>
      </c>
      <c r="M12269">
        <v>0</v>
      </c>
      <c r="N12269">
        <v>0</v>
      </c>
      <c r="O12269">
        <v>0</v>
      </c>
      <c r="P12269">
        <v>0</v>
      </c>
      <c r="Q12269">
        <v>0</v>
      </c>
    </row>
    <row r="12270" spans="1:17" x14ac:dyDescent="0.2">
      <c r="A12270" t="s">
        <v>30008</v>
      </c>
      <c r="B12270" t="s">
        <v>88</v>
      </c>
      <c r="C12270" t="s">
        <v>196</v>
      </c>
      <c r="D12270" t="s">
        <v>17736</v>
      </c>
      <c r="E12270" t="s">
        <v>83</v>
      </c>
      <c r="F12270" t="s">
        <v>4939</v>
      </c>
      <c r="G12270">
        <v>0</v>
      </c>
      <c r="H12270">
        <v>0</v>
      </c>
      <c r="I12270">
        <v>0</v>
      </c>
      <c r="J12270">
        <v>0</v>
      </c>
      <c r="K12270">
        <v>0</v>
      </c>
      <c r="L12270">
        <v>0</v>
      </c>
      <c r="M12270">
        <v>14</v>
      </c>
      <c r="N12270">
        <v>0</v>
      </c>
      <c r="O12270">
        <v>0</v>
      </c>
      <c r="P12270">
        <v>0</v>
      </c>
      <c r="Q12270">
        <v>0</v>
      </c>
    </row>
    <row r="12271" spans="1:17" x14ac:dyDescent="0.2">
      <c r="A12271" t="s">
        <v>30009</v>
      </c>
      <c r="B12271" t="s">
        <v>88</v>
      </c>
      <c r="C12271" t="s">
        <v>196</v>
      </c>
      <c r="D12271" t="s">
        <v>17736</v>
      </c>
      <c r="E12271" t="s">
        <v>83</v>
      </c>
      <c r="F12271" t="s">
        <v>4941</v>
      </c>
      <c r="G12271">
        <v>0</v>
      </c>
      <c r="H12271">
        <v>14</v>
      </c>
      <c r="I12271">
        <v>2</v>
      </c>
      <c r="J12271">
        <v>9</v>
      </c>
      <c r="K12271">
        <v>2</v>
      </c>
      <c r="L12271">
        <v>1</v>
      </c>
      <c r="M12271">
        <v>0</v>
      </c>
      <c r="N12271">
        <v>0</v>
      </c>
      <c r="O12271">
        <v>0</v>
      </c>
      <c r="P12271">
        <v>0</v>
      </c>
      <c r="Q12271">
        <v>0</v>
      </c>
    </row>
    <row r="12272" spans="1:17" x14ac:dyDescent="0.2">
      <c r="A12272" t="s">
        <v>30010</v>
      </c>
      <c r="B12272" t="s">
        <v>88</v>
      </c>
      <c r="C12272" t="s">
        <v>196</v>
      </c>
      <c r="D12272" t="s">
        <v>17736</v>
      </c>
      <c r="E12272" t="s">
        <v>83</v>
      </c>
      <c r="F12272" t="s">
        <v>4943</v>
      </c>
      <c r="G12272">
        <v>0</v>
      </c>
      <c r="H12272">
        <v>0</v>
      </c>
      <c r="I12272">
        <v>0</v>
      </c>
      <c r="J12272">
        <v>0</v>
      </c>
      <c r="K12272">
        <v>0</v>
      </c>
      <c r="L12272">
        <v>0</v>
      </c>
      <c r="M12272">
        <v>14</v>
      </c>
      <c r="N12272">
        <v>0</v>
      </c>
      <c r="O12272">
        <v>0</v>
      </c>
      <c r="P12272">
        <v>0</v>
      </c>
      <c r="Q12272">
        <v>0</v>
      </c>
    </row>
    <row r="12273" spans="1:17" x14ac:dyDescent="0.2">
      <c r="A12273" t="s">
        <v>30011</v>
      </c>
      <c r="B12273" t="s">
        <v>88</v>
      </c>
      <c r="C12273" t="s">
        <v>196</v>
      </c>
      <c r="D12273" t="s">
        <v>17736</v>
      </c>
      <c r="E12273" t="s">
        <v>83</v>
      </c>
      <c r="F12273" t="s">
        <v>4925</v>
      </c>
      <c r="G12273">
        <v>0</v>
      </c>
      <c r="H12273">
        <v>0</v>
      </c>
      <c r="I12273">
        <v>0</v>
      </c>
      <c r="J12273">
        <v>0</v>
      </c>
      <c r="K12273">
        <v>0</v>
      </c>
      <c r="L12273">
        <v>0</v>
      </c>
      <c r="M12273">
        <v>0</v>
      </c>
      <c r="N12273">
        <v>14</v>
      </c>
      <c r="O12273">
        <v>13</v>
      </c>
      <c r="P12273">
        <v>1</v>
      </c>
      <c r="Q12273">
        <v>0</v>
      </c>
    </row>
    <row r="12274" spans="1:17" x14ac:dyDescent="0.2">
      <c r="A12274" t="s">
        <v>30012</v>
      </c>
      <c r="B12274" t="s">
        <v>88</v>
      </c>
      <c r="C12274" t="s">
        <v>196</v>
      </c>
      <c r="D12274" t="s">
        <v>17736</v>
      </c>
      <c r="E12274" t="s">
        <v>83</v>
      </c>
      <c r="F12274" t="s">
        <v>4927</v>
      </c>
      <c r="G12274">
        <v>0</v>
      </c>
      <c r="H12274">
        <v>0</v>
      </c>
      <c r="I12274">
        <v>0</v>
      </c>
      <c r="J12274">
        <v>0</v>
      </c>
      <c r="K12274">
        <v>0</v>
      </c>
      <c r="L12274">
        <v>0</v>
      </c>
      <c r="M12274">
        <v>0</v>
      </c>
      <c r="N12274">
        <v>14</v>
      </c>
      <c r="O12274">
        <v>13</v>
      </c>
      <c r="P12274">
        <v>1</v>
      </c>
      <c r="Q12274">
        <v>0</v>
      </c>
    </row>
    <row r="12275" spans="1:17" x14ac:dyDescent="0.2">
      <c r="A12275" t="s">
        <v>30013</v>
      </c>
      <c r="B12275" t="s">
        <v>88</v>
      </c>
      <c r="C12275" t="s">
        <v>196</v>
      </c>
      <c r="D12275" t="s">
        <v>17736</v>
      </c>
      <c r="E12275" t="s">
        <v>83</v>
      </c>
      <c r="F12275" t="s">
        <v>17734</v>
      </c>
      <c r="G12275">
        <v>14</v>
      </c>
      <c r="H12275">
        <v>0</v>
      </c>
      <c r="I12275">
        <v>0</v>
      </c>
      <c r="J12275">
        <v>0</v>
      </c>
      <c r="K12275">
        <v>0</v>
      </c>
      <c r="L12275">
        <v>0</v>
      </c>
      <c r="M12275">
        <v>0</v>
      </c>
      <c r="N12275">
        <v>0</v>
      </c>
      <c r="O12275">
        <v>0</v>
      </c>
      <c r="P12275">
        <v>0</v>
      </c>
      <c r="Q12275">
        <v>0</v>
      </c>
    </row>
    <row r="12276" spans="1:17" x14ac:dyDescent="0.2">
      <c r="A12276" t="s">
        <v>30014</v>
      </c>
      <c r="B12276" t="s">
        <v>88</v>
      </c>
      <c r="C12276" t="s">
        <v>196</v>
      </c>
      <c r="D12276" t="s">
        <v>17736</v>
      </c>
      <c r="E12276" t="s">
        <v>81</v>
      </c>
      <c r="F12276" t="s">
        <v>4929</v>
      </c>
      <c r="G12276">
        <v>0</v>
      </c>
      <c r="H12276">
        <v>16</v>
      </c>
      <c r="I12276">
        <v>3</v>
      </c>
      <c r="J12276">
        <v>11</v>
      </c>
      <c r="K12276">
        <v>0</v>
      </c>
      <c r="L12276">
        <v>2</v>
      </c>
      <c r="M12276">
        <v>0</v>
      </c>
      <c r="N12276">
        <v>0</v>
      </c>
      <c r="O12276">
        <v>0</v>
      </c>
      <c r="P12276">
        <v>0</v>
      </c>
      <c r="Q12276">
        <v>0</v>
      </c>
    </row>
    <row r="12277" spans="1:17" x14ac:dyDescent="0.2">
      <c r="A12277" t="s">
        <v>30015</v>
      </c>
      <c r="B12277" t="s">
        <v>88</v>
      </c>
      <c r="C12277" t="s">
        <v>196</v>
      </c>
      <c r="D12277" t="s">
        <v>17736</v>
      </c>
      <c r="E12277" t="s">
        <v>81</v>
      </c>
      <c r="F12277" t="s">
        <v>4931</v>
      </c>
      <c r="G12277">
        <v>0</v>
      </c>
      <c r="H12277">
        <v>16</v>
      </c>
      <c r="I12277">
        <v>3</v>
      </c>
      <c r="J12277">
        <v>11</v>
      </c>
      <c r="K12277">
        <v>0</v>
      </c>
      <c r="L12277">
        <v>2</v>
      </c>
      <c r="M12277">
        <v>0</v>
      </c>
      <c r="N12277">
        <v>0</v>
      </c>
      <c r="O12277">
        <v>0</v>
      </c>
      <c r="P12277">
        <v>0</v>
      </c>
      <c r="Q12277">
        <v>0</v>
      </c>
    </row>
    <row r="12278" spans="1:17" x14ac:dyDescent="0.2">
      <c r="A12278" t="s">
        <v>30016</v>
      </c>
      <c r="B12278" t="s">
        <v>88</v>
      </c>
      <c r="C12278" t="s">
        <v>196</v>
      </c>
      <c r="D12278" t="s">
        <v>17736</v>
      </c>
      <c r="E12278" t="s">
        <v>81</v>
      </c>
      <c r="F12278" t="s">
        <v>4933</v>
      </c>
      <c r="G12278">
        <v>0</v>
      </c>
      <c r="H12278">
        <v>0</v>
      </c>
      <c r="I12278">
        <v>0</v>
      </c>
      <c r="J12278">
        <v>0</v>
      </c>
      <c r="K12278">
        <v>0</v>
      </c>
      <c r="L12278">
        <v>0</v>
      </c>
      <c r="M12278">
        <v>16</v>
      </c>
      <c r="N12278">
        <v>0</v>
      </c>
      <c r="O12278">
        <v>0</v>
      </c>
      <c r="P12278">
        <v>0</v>
      </c>
      <c r="Q12278">
        <v>0</v>
      </c>
    </row>
    <row r="12279" spans="1:17" x14ac:dyDescent="0.2">
      <c r="A12279" t="s">
        <v>30017</v>
      </c>
      <c r="B12279" t="s">
        <v>88</v>
      </c>
      <c r="C12279" t="s">
        <v>196</v>
      </c>
      <c r="D12279" t="s">
        <v>17736</v>
      </c>
      <c r="E12279" t="s">
        <v>81</v>
      </c>
      <c r="F12279" t="s">
        <v>4935</v>
      </c>
      <c r="G12279">
        <v>0</v>
      </c>
      <c r="H12279">
        <v>16</v>
      </c>
      <c r="I12279">
        <v>3</v>
      </c>
      <c r="J12279">
        <v>11</v>
      </c>
      <c r="K12279">
        <v>0</v>
      </c>
      <c r="L12279">
        <v>2</v>
      </c>
      <c r="M12279">
        <v>0</v>
      </c>
      <c r="N12279">
        <v>0</v>
      </c>
      <c r="O12279">
        <v>0</v>
      </c>
      <c r="P12279">
        <v>0</v>
      </c>
      <c r="Q12279">
        <v>0</v>
      </c>
    </row>
    <row r="12280" spans="1:17" x14ac:dyDescent="0.2">
      <c r="A12280" t="s">
        <v>30018</v>
      </c>
      <c r="B12280" t="s">
        <v>88</v>
      </c>
      <c r="C12280" t="s">
        <v>196</v>
      </c>
      <c r="D12280" t="s">
        <v>17736</v>
      </c>
      <c r="E12280" t="s">
        <v>81</v>
      </c>
      <c r="F12280" t="s">
        <v>4937</v>
      </c>
      <c r="G12280">
        <v>0</v>
      </c>
      <c r="H12280">
        <v>16</v>
      </c>
      <c r="I12280">
        <v>3</v>
      </c>
      <c r="J12280">
        <v>11</v>
      </c>
      <c r="K12280">
        <v>0</v>
      </c>
      <c r="L12280">
        <v>2</v>
      </c>
      <c r="M12280">
        <v>0</v>
      </c>
      <c r="N12280">
        <v>0</v>
      </c>
      <c r="O12280">
        <v>0</v>
      </c>
      <c r="P12280">
        <v>0</v>
      </c>
      <c r="Q12280">
        <v>0</v>
      </c>
    </row>
    <row r="12281" spans="1:17" x14ac:dyDescent="0.2">
      <c r="A12281" t="s">
        <v>30019</v>
      </c>
      <c r="B12281" t="s">
        <v>88</v>
      </c>
      <c r="C12281" t="s">
        <v>196</v>
      </c>
      <c r="D12281" t="s">
        <v>17736</v>
      </c>
      <c r="E12281" t="s">
        <v>81</v>
      </c>
      <c r="F12281" t="s">
        <v>4939</v>
      </c>
      <c r="G12281">
        <v>0</v>
      </c>
      <c r="H12281">
        <v>0</v>
      </c>
      <c r="I12281">
        <v>0</v>
      </c>
      <c r="J12281">
        <v>0</v>
      </c>
      <c r="K12281">
        <v>0</v>
      </c>
      <c r="L12281">
        <v>0</v>
      </c>
      <c r="M12281">
        <v>16</v>
      </c>
      <c r="N12281">
        <v>0</v>
      </c>
      <c r="O12281">
        <v>0</v>
      </c>
      <c r="P12281">
        <v>0</v>
      </c>
      <c r="Q12281">
        <v>0</v>
      </c>
    </row>
    <row r="12282" spans="1:17" x14ac:dyDescent="0.2">
      <c r="A12282" t="s">
        <v>30020</v>
      </c>
      <c r="B12282" t="s">
        <v>93</v>
      </c>
      <c r="C12282" t="s">
        <v>135</v>
      </c>
      <c r="D12282" t="s">
        <v>17768</v>
      </c>
      <c r="E12282" t="s">
        <v>81</v>
      </c>
      <c r="F12282" t="s">
        <v>17734</v>
      </c>
      <c r="G12282">
        <v>10</v>
      </c>
      <c r="H12282">
        <v>0</v>
      </c>
      <c r="I12282">
        <v>0</v>
      </c>
      <c r="J12282">
        <v>0</v>
      </c>
      <c r="K12282">
        <v>0</v>
      </c>
      <c r="L12282">
        <v>0</v>
      </c>
      <c r="M12282">
        <v>0</v>
      </c>
      <c r="N12282">
        <v>0</v>
      </c>
      <c r="O12282">
        <v>0</v>
      </c>
      <c r="P12282">
        <v>0</v>
      </c>
      <c r="Q12282">
        <v>0</v>
      </c>
    </row>
    <row r="12283" spans="1:17" x14ac:dyDescent="0.2">
      <c r="A12283" t="s">
        <v>30021</v>
      </c>
      <c r="B12283" t="s">
        <v>93</v>
      </c>
      <c r="C12283" t="s">
        <v>137</v>
      </c>
      <c r="D12283" t="s">
        <v>17768</v>
      </c>
      <c r="E12283" t="s">
        <v>81</v>
      </c>
      <c r="F12283" t="s">
        <v>17734</v>
      </c>
      <c r="G12283">
        <v>2</v>
      </c>
      <c r="H12283">
        <v>0</v>
      </c>
      <c r="I12283">
        <v>0</v>
      </c>
      <c r="J12283">
        <v>0</v>
      </c>
      <c r="K12283">
        <v>0</v>
      </c>
      <c r="L12283">
        <v>0</v>
      </c>
      <c r="M12283">
        <v>0</v>
      </c>
      <c r="N12283">
        <v>0</v>
      </c>
      <c r="O12283">
        <v>0</v>
      </c>
      <c r="P12283">
        <v>0</v>
      </c>
      <c r="Q12283">
        <v>0</v>
      </c>
    </row>
    <row r="12284" spans="1:17" x14ac:dyDescent="0.2">
      <c r="A12284" t="s">
        <v>30022</v>
      </c>
      <c r="B12284" t="s">
        <v>93</v>
      </c>
      <c r="C12284" t="s">
        <v>138</v>
      </c>
      <c r="D12284" t="s">
        <v>17768</v>
      </c>
      <c r="E12284" t="s">
        <v>81</v>
      </c>
      <c r="F12284" t="s">
        <v>17734</v>
      </c>
      <c r="G12284">
        <v>1</v>
      </c>
      <c r="H12284">
        <v>0</v>
      </c>
      <c r="I12284">
        <v>0</v>
      </c>
      <c r="J12284">
        <v>0</v>
      </c>
      <c r="K12284">
        <v>0</v>
      </c>
      <c r="L12284">
        <v>0</v>
      </c>
      <c r="M12284">
        <v>0</v>
      </c>
      <c r="N12284">
        <v>0</v>
      </c>
      <c r="O12284">
        <v>0</v>
      </c>
      <c r="P12284">
        <v>0</v>
      </c>
      <c r="Q12284">
        <v>0</v>
      </c>
    </row>
    <row r="12285" spans="1:17" x14ac:dyDescent="0.2">
      <c r="A12285" t="s">
        <v>30023</v>
      </c>
      <c r="B12285" t="s">
        <v>93</v>
      </c>
      <c r="C12285" t="s">
        <v>139</v>
      </c>
      <c r="D12285" t="s">
        <v>17768</v>
      </c>
      <c r="E12285" t="s">
        <v>83</v>
      </c>
      <c r="F12285" t="s">
        <v>17734</v>
      </c>
      <c r="G12285">
        <v>1</v>
      </c>
      <c r="H12285">
        <v>0</v>
      </c>
      <c r="I12285">
        <v>0</v>
      </c>
      <c r="J12285">
        <v>0</v>
      </c>
      <c r="K12285">
        <v>0</v>
      </c>
      <c r="L12285">
        <v>0</v>
      </c>
      <c r="M12285">
        <v>0</v>
      </c>
      <c r="N12285">
        <v>0</v>
      </c>
      <c r="O12285">
        <v>0</v>
      </c>
      <c r="P12285">
        <v>0</v>
      </c>
      <c r="Q12285">
        <v>0</v>
      </c>
    </row>
    <row r="12286" spans="1:17" x14ac:dyDescent="0.2">
      <c r="A12286" t="s">
        <v>30024</v>
      </c>
      <c r="B12286" t="s">
        <v>93</v>
      </c>
      <c r="C12286" t="s">
        <v>139</v>
      </c>
      <c r="D12286" t="s">
        <v>17768</v>
      </c>
      <c r="E12286" t="s">
        <v>81</v>
      </c>
      <c r="F12286" t="s">
        <v>17734</v>
      </c>
      <c r="G12286">
        <v>11</v>
      </c>
      <c r="H12286">
        <v>0</v>
      </c>
      <c r="I12286">
        <v>0</v>
      </c>
      <c r="J12286">
        <v>0</v>
      </c>
      <c r="K12286">
        <v>0</v>
      </c>
      <c r="L12286">
        <v>0</v>
      </c>
      <c r="M12286">
        <v>0</v>
      </c>
      <c r="N12286">
        <v>0</v>
      </c>
      <c r="O12286">
        <v>0</v>
      </c>
      <c r="P12286">
        <v>0</v>
      </c>
      <c r="Q12286">
        <v>0</v>
      </c>
    </row>
    <row r="12287" spans="1:17" x14ac:dyDescent="0.2">
      <c r="A12287" t="s">
        <v>30025</v>
      </c>
      <c r="B12287" t="s">
        <v>93</v>
      </c>
      <c r="C12287" t="s">
        <v>140</v>
      </c>
      <c r="D12287" t="s">
        <v>17768</v>
      </c>
      <c r="E12287" t="s">
        <v>83</v>
      </c>
      <c r="F12287" t="s">
        <v>17734</v>
      </c>
      <c r="G12287">
        <v>7</v>
      </c>
      <c r="H12287">
        <v>0</v>
      </c>
      <c r="I12287">
        <v>0</v>
      </c>
      <c r="J12287">
        <v>0</v>
      </c>
      <c r="K12287">
        <v>0</v>
      </c>
      <c r="L12287">
        <v>0</v>
      </c>
      <c r="M12287">
        <v>0</v>
      </c>
      <c r="N12287">
        <v>0</v>
      </c>
      <c r="O12287">
        <v>0</v>
      </c>
      <c r="P12287">
        <v>0</v>
      </c>
      <c r="Q12287">
        <v>0</v>
      </c>
    </row>
    <row r="12288" spans="1:17" x14ac:dyDescent="0.2">
      <c r="A12288" t="s">
        <v>30026</v>
      </c>
      <c r="B12288" t="s">
        <v>93</v>
      </c>
      <c r="C12288" t="s">
        <v>140</v>
      </c>
      <c r="D12288" t="s">
        <v>17768</v>
      </c>
      <c r="E12288" t="s">
        <v>81</v>
      </c>
      <c r="F12288" t="s">
        <v>17734</v>
      </c>
      <c r="G12288">
        <v>4</v>
      </c>
      <c r="H12288">
        <v>0</v>
      </c>
      <c r="I12288">
        <v>0</v>
      </c>
      <c r="J12288">
        <v>0</v>
      </c>
      <c r="K12288">
        <v>0</v>
      </c>
      <c r="L12288">
        <v>0</v>
      </c>
      <c r="M12288">
        <v>0</v>
      </c>
      <c r="N12288">
        <v>0</v>
      </c>
      <c r="O12288">
        <v>0</v>
      </c>
      <c r="P12288">
        <v>0</v>
      </c>
      <c r="Q12288">
        <v>0</v>
      </c>
    </row>
    <row r="12289" spans="1:17" x14ac:dyDescent="0.2">
      <c r="A12289" t="s">
        <v>30027</v>
      </c>
      <c r="B12289" t="s">
        <v>93</v>
      </c>
      <c r="C12289" t="s">
        <v>141</v>
      </c>
      <c r="D12289" t="s">
        <v>17768</v>
      </c>
      <c r="E12289" t="s">
        <v>83</v>
      </c>
      <c r="F12289" t="s">
        <v>17734</v>
      </c>
      <c r="G12289">
        <v>1</v>
      </c>
      <c r="H12289">
        <v>0</v>
      </c>
      <c r="I12289">
        <v>0</v>
      </c>
      <c r="J12289">
        <v>0</v>
      </c>
      <c r="K12289">
        <v>0</v>
      </c>
      <c r="L12289">
        <v>0</v>
      </c>
      <c r="M12289">
        <v>0</v>
      </c>
      <c r="N12289">
        <v>0</v>
      </c>
      <c r="O12289">
        <v>0</v>
      </c>
      <c r="P12289">
        <v>0</v>
      </c>
      <c r="Q12289">
        <v>0</v>
      </c>
    </row>
    <row r="12290" spans="1:17" x14ac:dyDescent="0.2">
      <c r="A12290" t="s">
        <v>30028</v>
      </c>
      <c r="B12290" t="s">
        <v>93</v>
      </c>
      <c r="C12290" t="s">
        <v>142</v>
      </c>
      <c r="D12290" t="s">
        <v>17768</v>
      </c>
      <c r="E12290" t="s">
        <v>83</v>
      </c>
      <c r="F12290" t="s">
        <v>17734</v>
      </c>
      <c r="G12290">
        <v>4</v>
      </c>
      <c r="H12290">
        <v>0</v>
      </c>
      <c r="I12290">
        <v>0</v>
      </c>
      <c r="J12290">
        <v>0</v>
      </c>
      <c r="K12290">
        <v>0</v>
      </c>
      <c r="L12290">
        <v>0</v>
      </c>
      <c r="M12290">
        <v>0</v>
      </c>
      <c r="N12290">
        <v>0</v>
      </c>
      <c r="O12290">
        <v>0</v>
      </c>
      <c r="P12290">
        <v>0</v>
      </c>
      <c r="Q12290">
        <v>0</v>
      </c>
    </row>
    <row r="12291" spans="1:17" x14ac:dyDescent="0.2">
      <c r="A12291" t="s">
        <v>30029</v>
      </c>
      <c r="B12291" t="s">
        <v>93</v>
      </c>
      <c r="C12291" t="s">
        <v>142</v>
      </c>
      <c r="D12291" t="s">
        <v>17768</v>
      </c>
      <c r="E12291" t="s">
        <v>81</v>
      </c>
      <c r="F12291" t="s">
        <v>17734</v>
      </c>
      <c r="G12291">
        <v>4</v>
      </c>
      <c r="H12291">
        <v>0</v>
      </c>
      <c r="I12291">
        <v>0</v>
      </c>
      <c r="J12291">
        <v>0</v>
      </c>
      <c r="K12291">
        <v>0</v>
      </c>
      <c r="L12291">
        <v>0</v>
      </c>
      <c r="M12291">
        <v>0</v>
      </c>
      <c r="N12291">
        <v>0</v>
      </c>
      <c r="O12291">
        <v>0</v>
      </c>
      <c r="P12291">
        <v>0</v>
      </c>
      <c r="Q12291">
        <v>0</v>
      </c>
    </row>
    <row r="12292" spans="1:17" x14ac:dyDescent="0.2">
      <c r="A12292" t="s">
        <v>30030</v>
      </c>
      <c r="B12292" t="s">
        <v>93</v>
      </c>
      <c r="C12292" t="s">
        <v>143</v>
      </c>
      <c r="D12292" t="s">
        <v>17768</v>
      </c>
      <c r="E12292" t="s">
        <v>83</v>
      </c>
      <c r="F12292" t="s">
        <v>17734</v>
      </c>
      <c r="G12292">
        <v>2</v>
      </c>
      <c r="H12292">
        <v>0</v>
      </c>
      <c r="I12292">
        <v>0</v>
      </c>
      <c r="J12292">
        <v>0</v>
      </c>
      <c r="K12292">
        <v>0</v>
      </c>
      <c r="L12292">
        <v>0</v>
      </c>
      <c r="M12292">
        <v>0</v>
      </c>
      <c r="N12292">
        <v>0</v>
      </c>
      <c r="O12292">
        <v>0</v>
      </c>
      <c r="P12292">
        <v>0</v>
      </c>
      <c r="Q12292">
        <v>0</v>
      </c>
    </row>
    <row r="12293" spans="1:17" x14ac:dyDescent="0.2">
      <c r="A12293" t="s">
        <v>30031</v>
      </c>
      <c r="B12293" t="s">
        <v>93</v>
      </c>
      <c r="C12293" t="s">
        <v>144</v>
      </c>
      <c r="D12293" t="s">
        <v>17768</v>
      </c>
      <c r="E12293" t="s">
        <v>83</v>
      </c>
      <c r="F12293" t="s">
        <v>17734</v>
      </c>
      <c r="G12293">
        <v>2</v>
      </c>
      <c r="H12293">
        <v>0</v>
      </c>
      <c r="I12293">
        <v>0</v>
      </c>
      <c r="J12293">
        <v>0</v>
      </c>
      <c r="K12293">
        <v>0</v>
      </c>
      <c r="L12293">
        <v>0</v>
      </c>
      <c r="M12293">
        <v>0</v>
      </c>
      <c r="N12293">
        <v>0</v>
      </c>
      <c r="O12293">
        <v>0</v>
      </c>
      <c r="P12293">
        <v>0</v>
      </c>
      <c r="Q12293">
        <v>0</v>
      </c>
    </row>
    <row r="12294" spans="1:17" x14ac:dyDescent="0.2">
      <c r="A12294" t="s">
        <v>30032</v>
      </c>
      <c r="B12294" t="s">
        <v>93</v>
      </c>
      <c r="C12294" t="s">
        <v>144</v>
      </c>
      <c r="D12294" t="s">
        <v>17768</v>
      </c>
      <c r="E12294" t="s">
        <v>81</v>
      </c>
      <c r="F12294" t="s">
        <v>17734</v>
      </c>
      <c r="G12294">
        <v>1</v>
      </c>
      <c r="H12294">
        <v>0</v>
      </c>
      <c r="I12294">
        <v>0</v>
      </c>
      <c r="J12294">
        <v>0</v>
      </c>
      <c r="K12294">
        <v>0</v>
      </c>
      <c r="L12294">
        <v>0</v>
      </c>
      <c r="M12294">
        <v>0</v>
      </c>
      <c r="N12294">
        <v>0</v>
      </c>
      <c r="O12294">
        <v>0</v>
      </c>
      <c r="P12294">
        <v>0</v>
      </c>
      <c r="Q12294">
        <v>0</v>
      </c>
    </row>
    <row r="12295" spans="1:17" x14ac:dyDescent="0.2">
      <c r="A12295" t="s">
        <v>30033</v>
      </c>
      <c r="B12295" t="s">
        <v>93</v>
      </c>
      <c r="C12295" t="s">
        <v>145</v>
      </c>
      <c r="D12295" t="s">
        <v>17768</v>
      </c>
      <c r="E12295" t="s">
        <v>83</v>
      </c>
      <c r="F12295" t="s">
        <v>17734</v>
      </c>
      <c r="G12295">
        <v>9</v>
      </c>
      <c r="H12295">
        <v>0</v>
      </c>
      <c r="I12295">
        <v>0</v>
      </c>
      <c r="J12295">
        <v>0</v>
      </c>
      <c r="K12295">
        <v>0</v>
      </c>
      <c r="L12295">
        <v>0</v>
      </c>
      <c r="M12295">
        <v>0</v>
      </c>
      <c r="N12295">
        <v>0</v>
      </c>
      <c r="O12295">
        <v>0</v>
      </c>
      <c r="P12295">
        <v>0</v>
      </c>
      <c r="Q12295">
        <v>0</v>
      </c>
    </row>
    <row r="12296" spans="1:17" x14ac:dyDescent="0.2">
      <c r="A12296" t="s">
        <v>30034</v>
      </c>
      <c r="B12296" t="s">
        <v>93</v>
      </c>
      <c r="C12296" t="s">
        <v>145</v>
      </c>
      <c r="D12296" t="s">
        <v>17768</v>
      </c>
      <c r="E12296" t="s">
        <v>81</v>
      </c>
      <c r="F12296" t="s">
        <v>17734</v>
      </c>
      <c r="G12296">
        <v>10</v>
      </c>
      <c r="H12296">
        <v>0</v>
      </c>
      <c r="I12296">
        <v>0</v>
      </c>
      <c r="J12296">
        <v>0</v>
      </c>
      <c r="K12296">
        <v>0</v>
      </c>
      <c r="L12296">
        <v>0</v>
      </c>
      <c r="M12296">
        <v>0</v>
      </c>
      <c r="N12296">
        <v>0</v>
      </c>
      <c r="O12296">
        <v>0</v>
      </c>
      <c r="P12296">
        <v>0</v>
      </c>
      <c r="Q12296">
        <v>0</v>
      </c>
    </row>
    <row r="12297" spans="1:17" x14ac:dyDescent="0.2">
      <c r="A12297" t="s">
        <v>30035</v>
      </c>
      <c r="B12297" t="s">
        <v>93</v>
      </c>
      <c r="C12297" t="s">
        <v>147</v>
      </c>
      <c r="D12297" t="s">
        <v>17768</v>
      </c>
      <c r="E12297" t="s">
        <v>83</v>
      </c>
      <c r="F12297" t="s">
        <v>17734</v>
      </c>
      <c r="G12297">
        <v>5</v>
      </c>
      <c r="H12297">
        <v>0</v>
      </c>
      <c r="I12297">
        <v>0</v>
      </c>
      <c r="J12297">
        <v>0</v>
      </c>
      <c r="K12297">
        <v>0</v>
      </c>
      <c r="L12297">
        <v>0</v>
      </c>
      <c r="M12297">
        <v>0</v>
      </c>
      <c r="N12297">
        <v>0</v>
      </c>
      <c r="O12297">
        <v>0</v>
      </c>
      <c r="P12297">
        <v>0</v>
      </c>
      <c r="Q12297">
        <v>0</v>
      </c>
    </row>
    <row r="12298" spans="1:17" x14ac:dyDescent="0.2">
      <c r="A12298" t="s">
        <v>30036</v>
      </c>
      <c r="B12298" t="s">
        <v>93</v>
      </c>
      <c r="C12298" t="s">
        <v>147</v>
      </c>
      <c r="D12298" t="s">
        <v>17768</v>
      </c>
      <c r="E12298" t="s">
        <v>81</v>
      </c>
      <c r="F12298" t="s">
        <v>17734</v>
      </c>
      <c r="G12298">
        <v>2</v>
      </c>
      <c r="H12298">
        <v>0</v>
      </c>
      <c r="I12298">
        <v>0</v>
      </c>
      <c r="J12298">
        <v>0</v>
      </c>
      <c r="K12298">
        <v>0</v>
      </c>
      <c r="L12298">
        <v>0</v>
      </c>
      <c r="M12298">
        <v>0</v>
      </c>
      <c r="N12298">
        <v>0</v>
      </c>
      <c r="O12298">
        <v>0</v>
      </c>
      <c r="P12298">
        <v>0</v>
      </c>
      <c r="Q12298">
        <v>0</v>
      </c>
    </row>
    <row r="12299" spans="1:17" x14ac:dyDescent="0.2">
      <c r="A12299" t="s">
        <v>30037</v>
      </c>
      <c r="B12299" t="s">
        <v>93</v>
      </c>
      <c r="C12299" t="s">
        <v>148</v>
      </c>
      <c r="D12299" t="s">
        <v>17768</v>
      </c>
      <c r="E12299" t="s">
        <v>83</v>
      </c>
      <c r="F12299" t="s">
        <v>17734</v>
      </c>
      <c r="G12299">
        <v>19</v>
      </c>
      <c r="H12299">
        <v>0</v>
      </c>
      <c r="I12299">
        <v>0</v>
      </c>
      <c r="J12299">
        <v>0</v>
      </c>
      <c r="K12299">
        <v>0</v>
      </c>
      <c r="L12299">
        <v>0</v>
      </c>
      <c r="M12299">
        <v>0</v>
      </c>
      <c r="N12299">
        <v>0</v>
      </c>
      <c r="O12299">
        <v>0</v>
      </c>
      <c r="P12299">
        <v>0</v>
      </c>
      <c r="Q12299">
        <v>0</v>
      </c>
    </row>
    <row r="12300" spans="1:17" x14ac:dyDescent="0.2">
      <c r="A12300" t="s">
        <v>30038</v>
      </c>
      <c r="B12300" t="s">
        <v>93</v>
      </c>
      <c r="C12300" t="s">
        <v>148</v>
      </c>
      <c r="D12300" t="s">
        <v>17768</v>
      </c>
      <c r="E12300" t="s">
        <v>81</v>
      </c>
      <c r="F12300" t="s">
        <v>17734</v>
      </c>
      <c r="G12300">
        <v>25</v>
      </c>
      <c r="H12300">
        <v>0</v>
      </c>
      <c r="I12300">
        <v>0</v>
      </c>
      <c r="J12300">
        <v>0</v>
      </c>
      <c r="K12300">
        <v>0</v>
      </c>
      <c r="L12300">
        <v>0</v>
      </c>
      <c r="M12300">
        <v>0</v>
      </c>
      <c r="N12300">
        <v>0</v>
      </c>
      <c r="O12300">
        <v>0</v>
      </c>
      <c r="P12300">
        <v>0</v>
      </c>
      <c r="Q12300">
        <v>0</v>
      </c>
    </row>
    <row r="12301" spans="1:17" x14ac:dyDescent="0.2">
      <c r="A12301" t="s">
        <v>30039</v>
      </c>
      <c r="B12301" t="s">
        <v>93</v>
      </c>
      <c r="C12301" t="s">
        <v>149</v>
      </c>
      <c r="D12301" t="s">
        <v>17768</v>
      </c>
      <c r="E12301" t="s">
        <v>83</v>
      </c>
      <c r="F12301" t="s">
        <v>17734</v>
      </c>
      <c r="G12301">
        <v>3</v>
      </c>
      <c r="H12301">
        <v>0</v>
      </c>
      <c r="I12301">
        <v>0</v>
      </c>
      <c r="J12301">
        <v>0</v>
      </c>
      <c r="K12301">
        <v>0</v>
      </c>
      <c r="L12301">
        <v>0</v>
      </c>
      <c r="M12301">
        <v>0</v>
      </c>
      <c r="N12301">
        <v>0</v>
      </c>
      <c r="O12301">
        <v>0</v>
      </c>
      <c r="P12301">
        <v>0</v>
      </c>
      <c r="Q12301">
        <v>0</v>
      </c>
    </row>
    <row r="12302" spans="1:17" x14ac:dyDescent="0.2">
      <c r="A12302" t="s">
        <v>30040</v>
      </c>
      <c r="B12302" t="s">
        <v>93</v>
      </c>
      <c r="C12302" t="s">
        <v>149</v>
      </c>
      <c r="D12302" t="s">
        <v>17768</v>
      </c>
      <c r="E12302" t="s">
        <v>81</v>
      </c>
      <c r="F12302" t="s">
        <v>17734</v>
      </c>
      <c r="G12302">
        <v>17</v>
      </c>
      <c r="H12302">
        <v>0</v>
      </c>
      <c r="I12302">
        <v>0</v>
      </c>
      <c r="J12302">
        <v>0</v>
      </c>
      <c r="K12302">
        <v>0</v>
      </c>
      <c r="L12302">
        <v>0</v>
      </c>
      <c r="M12302">
        <v>0</v>
      </c>
      <c r="N12302">
        <v>0</v>
      </c>
      <c r="O12302">
        <v>0</v>
      </c>
      <c r="P12302">
        <v>0</v>
      </c>
      <c r="Q12302">
        <v>0</v>
      </c>
    </row>
    <row r="12303" spans="1:17" x14ac:dyDescent="0.2">
      <c r="A12303" t="s">
        <v>30041</v>
      </c>
      <c r="B12303" t="s">
        <v>93</v>
      </c>
      <c r="C12303" t="s">
        <v>151</v>
      </c>
      <c r="D12303" t="s">
        <v>17768</v>
      </c>
      <c r="E12303" t="s">
        <v>83</v>
      </c>
      <c r="F12303" t="s">
        <v>17734</v>
      </c>
      <c r="G12303">
        <v>4</v>
      </c>
      <c r="H12303">
        <v>0</v>
      </c>
      <c r="I12303">
        <v>0</v>
      </c>
      <c r="J12303">
        <v>0</v>
      </c>
      <c r="K12303">
        <v>0</v>
      </c>
      <c r="L12303">
        <v>0</v>
      </c>
      <c r="M12303">
        <v>0</v>
      </c>
      <c r="N12303">
        <v>0</v>
      </c>
      <c r="O12303">
        <v>0</v>
      </c>
      <c r="P12303">
        <v>0</v>
      </c>
      <c r="Q12303">
        <v>0</v>
      </c>
    </row>
    <row r="12304" spans="1:17" x14ac:dyDescent="0.2">
      <c r="A12304" t="s">
        <v>30042</v>
      </c>
      <c r="B12304" t="s">
        <v>93</v>
      </c>
      <c r="C12304" t="s">
        <v>151</v>
      </c>
      <c r="D12304" t="s">
        <v>17768</v>
      </c>
      <c r="E12304" t="s">
        <v>81</v>
      </c>
      <c r="F12304" t="s">
        <v>17734</v>
      </c>
      <c r="G12304">
        <v>2</v>
      </c>
      <c r="H12304">
        <v>0</v>
      </c>
      <c r="I12304">
        <v>0</v>
      </c>
      <c r="J12304">
        <v>0</v>
      </c>
      <c r="K12304">
        <v>0</v>
      </c>
      <c r="L12304">
        <v>0</v>
      </c>
      <c r="M12304">
        <v>0</v>
      </c>
      <c r="N12304">
        <v>0</v>
      </c>
      <c r="O12304">
        <v>0</v>
      </c>
      <c r="P12304">
        <v>0</v>
      </c>
      <c r="Q12304">
        <v>0</v>
      </c>
    </row>
    <row r="12305" spans="1:17" x14ac:dyDescent="0.2">
      <c r="A12305" t="s">
        <v>30043</v>
      </c>
      <c r="B12305" t="s">
        <v>93</v>
      </c>
      <c r="C12305" t="s">
        <v>152</v>
      </c>
      <c r="D12305" t="s">
        <v>17768</v>
      </c>
      <c r="E12305" t="s">
        <v>83</v>
      </c>
      <c r="F12305" t="s">
        <v>17734</v>
      </c>
      <c r="G12305">
        <v>6</v>
      </c>
      <c r="H12305">
        <v>0</v>
      </c>
      <c r="I12305">
        <v>0</v>
      </c>
      <c r="J12305">
        <v>0</v>
      </c>
      <c r="K12305">
        <v>0</v>
      </c>
      <c r="L12305">
        <v>0</v>
      </c>
      <c r="M12305">
        <v>0</v>
      </c>
      <c r="N12305">
        <v>0</v>
      </c>
      <c r="O12305">
        <v>0</v>
      </c>
      <c r="P12305">
        <v>0</v>
      </c>
      <c r="Q12305">
        <v>0</v>
      </c>
    </row>
    <row r="12306" spans="1:17" x14ac:dyDescent="0.2">
      <c r="A12306" t="s">
        <v>30044</v>
      </c>
      <c r="B12306" t="s">
        <v>93</v>
      </c>
      <c r="C12306" t="s">
        <v>152</v>
      </c>
      <c r="D12306" t="s">
        <v>17768</v>
      </c>
      <c r="E12306" t="s">
        <v>81</v>
      </c>
      <c r="F12306" t="s">
        <v>17734</v>
      </c>
      <c r="G12306">
        <v>3</v>
      </c>
      <c r="H12306">
        <v>0</v>
      </c>
      <c r="I12306">
        <v>0</v>
      </c>
      <c r="J12306">
        <v>0</v>
      </c>
      <c r="K12306">
        <v>0</v>
      </c>
      <c r="L12306">
        <v>0</v>
      </c>
      <c r="M12306">
        <v>0</v>
      </c>
      <c r="N12306">
        <v>0</v>
      </c>
      <c r="O12306">
        <v>0</v>
      </c>
      <c r="P12306">
        <v>0</v>
      </c>
      <c r="Q12306">
        <v>0</v>
      </c>
    </row>
    <row r="12307" spans="1:17" x14ac:dyDescent="0.2">
      <c r="A12307" t="s">
        <v>30045</v>
      </c>
      <c r="B12307" t="s">
        <v>93</v>
      </c>
      <c r="C12307" t="s">
        <v>153</v>
      </c>
      <c r="D12307" t="s">
        <v>17768</v>
      </c>
      <c r="E12307" t="s">
        <v>83</v>
      </c>
      <c r="F12307" t="s">
        <v>17734</v>
      </c>
      <c r="G12307">
        <v>6</v>
      </c>
      <c r="H12307">
        <v>0</v>
      </c>
      <c r="I12307">
        <v>0</v>
      </c>
      <c r="J12307">
        <v>0</v>
      </c>
      <c r="K12307">
        <v>0</v>
      </c>
      <c r="L12307">
        <v>0</v>
      </c>
      <c r="M12307">
        <v>0</v>
      </c>
      <c r="N12307">
        <v>0</v>
      </c>
      <c r="O12307">
        <v>0</v>
      </c>
      <c r="P12307">
        <v>0</v>
      </c>
      <c r="Q12307">
        <v>0</v>
      </c>
    </row>
    <row r="12308" spans="1:17" x14ac:dyDescent="0.2">
      <c r="A12308" t="s">
        <v>30046</v>
      </c>
      <c r="B12308" t="s">
        <v>93</v>
      </c>
      <c r="C12308" t="s">
        <v>153</v>
      </c>
      <c r="D12308" t="s">
        <v>17768</v>
      </c>
      <c r="E12308" t="s">
        <v>81</v>
      </c>
      <c r="F12308" t="s">
        <v>17734</v>
      </c>
      <c r="G12308">
        <v>11</v>
      </c>
      <c r="H12308">
        <v>0</v>
      </c>
      <c r="I12308">
        <v>0</v>
      </c>
      <c r="J12308">
        <v>0</v>
      </c>
      <c r="K12308">
        <v>0</v>
      </c>
      <c r="L12308">
        <v>0</v>
      </c>
      <c r="M12308">
        <v>0</v>
      </c>
      <c r="N12308">
        <v>0</v>
      </c>
      <c r="O12308">
        <v>0</v>
      </c>
      <c r="P12308">
        <v>0</v>
      </c>
      <c r="Q12308">
        <v>0</v>
      </c>
    </row>
    <row r="12309" spans="1:17" x14ac:dyDescent="0.2">
      <c r="A12309" t="s">
        <v>30047</v>
      </c>
      <c r="B12309" t="s">
        <v>93</v>
      </c>
      <c r="C12309" t="s">
        <v>155</v>
      </c>
      <c r="D12309" t="s">
        <v>17768</v>
      </c>
      <c r="E12309" t="s">
        <v>83</v>
      </c>
      <c r="F12309" t="s">
        <v>17734</v>
      </c>
      <c r="G12309">
        <v>2</v>
      </c>
      <c r="H12309">
        <v>0</v>
      </c>
      <c r="I12309">
        <v>0</v>
      </c>
      <c r="J12309">
        <v>0</v>
      </c>
      <c r="K12309">
        <v>0</v>
      </c>
      <c r="L12309">
        <v>0</v>
      </c>
      <c r="M12309">
        <v>0</v>
      </c>
      <c r="N12309">
        <v>0</v>
      </c>
      <c r="O12309">
        <v>0</v>
      </c>
      <c r="P12309">
        <v>0</v>
      </c>
      <c r="Q12309">
        <v>0</v>
      </c>
    </row>
    <row r="12310" spans="1:17" x14ac:dyDescent="0.2">
      <c r="A12310" t="s">
        <v>30048</v>
      </c>
      <c r="B12310" t="s">
        <v>93</v>
      </c>
      <c r="C12310" t="s">
        <v>155</v>
      </c>
      <c r="D12310" t="s">
        <v>17768</v>
      </c>
      <c r="E12310" t="s">
        <v>81</v>
      </c>
      <c r="F12310" t="s">
        <v>17734</v>
      </c>
      <c r="G12310">
        <v>10</v>
      </c>
      <c r="H12310">
        <v>0</v>
      </c>
      <c r="I12310">
        <v>0</v>
      </c>
      <c r="J12310">
        <v>0</v>
      </c>
      <c r="K12310">
        <v>0</v>
      </c>
      <c r="L12310">
        <v>0</v>
      </c>
      <c r="M12310">
        <v>0</v>
      </c>
      <c r="N12310">
        <v>0</v>
      </c>
      <c r="O12310">
        <v>0</v>
      </c>
      <c r="P12310">
        <v>0</v>
      </c>
      <c r="Q12310">
        <v>0</v>
      </c>
    </row>
    <row r="12311" spans="1:17" x14ac:dyDescent="0.2">
      <c r="A12311" t="s">
        <v>30049</v>
      </c>
      <c r="B12311" t="s">
        <v>93</v>
      </c>
      <c r="C12311" t="s">
        <v>156</v>
      </c>
      <c r="D12311" t="s">
        <v>17768</v>
      </c>
      <c r="E12311" t="s">
        <v>83</v>
      </c>
      <c r="F12311" t="s">
        <v>17734</v>
      </c>
      <c r="G12311">
        <v>14</v>
      </c>
      <c r="H12311">
        <v>0</v>
      </c>
      <c r="I12311">
        <v>0</v>
      </c>
      <c r="J12311">
        <v>0</v>
      </c>
      <c r="K12311">
        <v>0</v>
      </c>
      <c r="L12311">
        <v>0</v>
      </c>
      <c r="M12311">
        <v>0</v>
      </c>
      <c r="N12311">
        <v>0</v>
      </c>
      <c r="O12311">
        <v>0</v>
      </c>
      <c r="P12311">
        <v>0</v>
      </c>
      <c r="Q12311">
        <v>0</v>
      </c>
    </row>
    <row r="12312" spans="1:17" x14ac:dyDescent="0.2">
      <c r="A12312" t="s">
        <v>30050</v>
      </c>
      <c r="B12312" t="s">
        <v>93</v>
      </c>
      <c r="C12312" t="s">
        <v>156</v>
      </c>
      <c r="D12312" t="s">
        <v>17768</v>
      </c>
      <c r="E12312" t="s">
        <v>81</v>
      </c>
      <c r="F12312" t="s">
        <v>17734</v>
      </c>
      <c r="G12312">
        <v>4</v>
      </c>
      <c r="H12312">
        <v>0</v>
      </c>
      <c r="I12312">
        <v>0</v>
      </c>
      <c r="J12312">
        <v>0</v>
      </c>
      <c r="K12312">
        <v>0</v>
      </c>
      <c r="L12312">
        <v>0</v>
      </c>
      <c r="M12312">
        <v>0</v>
      </c>
      <c r="N12312">
        <v>0</v>
      </c>
      <c r="O12312">
        <v>0</v>
      </c>
      <c r="P12312">
        <v>0</v>
      </c>
      <c r="Q12312">
        <v>0</v>
      </c>
    </row>
    <row r="12313" spans="1:17" x14ac:dyDescent="0.2">
      <c r="A12313" t="s">
        <v>30051</v>
      </c>
      <c r="B12313" t="s">
        <v>93</v>
      </c>
      <c r="C12313" t="s">
        <v>157</v>
      </c>
      <c r="D12313" t="s">
        <v>17768</v>
      </c>
      <c r="E12313" t="s">
        <v>83</v>
      </c>
      <c r="F12313" t="s">
        <v>17734</v>
      </c>
      <c r="G12313">
        <v>6</v>
      </c>
      <c r="H12313">
        <v>0</v>
      </c>
      <c r="I12313">
        <v>0</v>
      </c>
      <c r="J12313">
        <v>0</v>
      </c>
      <c r="K12313">
        <v>0</v>
      </c>
      <c r="L12313">
        <v>0</v>
      </c>
      <c r="M12313">
        <v>0</v>
      </c>
      <c r="N12313">
        <v>0</v>
      </c>
      <c r="O12313">
        <v>0</v>
      </c>
      <c r="P12313">
        <v>0</v>
      </c>
      <c r="Q12313">
        <v>0</v>
      </c>
    </row>
    <row r="12314" spans="1:17" x14ac:dyDescent="0.2">
      <c r="A12314" t="s">
        <v>30052</v>
      </c>
      <c r="B12314" t="s">
        <v>93</v>
      </c>
      <c r="C12314" t="s">
        <v>157</v>
      </c>
      <c r="D12314" t="s">
        <v>17768</v>
      </c>
      <c r="E12314" t="s">
        <v>81</v>
      </c>
      <c r="F12314" t="s">
        <v>17734</v>
      </c>
      <c r="G12314">
        <v>17</v>
      </c>
      <c r="H12314">
        <v>0</v>
      </c>
      <c r="I12314">
        <v>0</v>
      </c>
      <c r="J12314">
        <v>0</v>
      </c>
      <c r="K12314">
        <v>0</v>
      </c>
      <c r="L12314">
        <v>0</v>
      </c>
      <c r="M12314">
        <v>0</v>
      </c>
      <c r="N12314">
        <v>0</v>
      </c>
      <c r="O12314">
        <v>0</v>
      </c>
      <c r="P12314">
        <v>0</v>
      </c>
      <c r="Q12314">
        <v>0</v>
      </c>
    </row>
    <row r="12315" spans="1:17" x14ac:dyDescent="0.2">
      <c r="A12315" t="s">
        <v>30053</v>
      </c>
      <c r="B12315" t="s">
        <v>93</v>
      </c>
      <c r="C12315" t="s">
        <v>158</v>
      </c>
      <c r="D12315" t="s">
        <v>17768</v>
      </c>
      <c r="E12315" t="s">
        <v>83</v>
      </c>
      <c r="F12315" t="s">
        <v>17734</v>
      </c>
      <c r="G12315">
        <v>2</v>
      </c>
      <c r="H12315">
        <v>0</v>
      </c>
      <c r="I12315">
        <v>0</v>
      </c>
      <c r="J12315">
        <v>0</v>
      </c>
      <c r="K12315">
        <v>0</v>
      </c>
      <c r="L12315">
        <v>0</v>
      </c>
      <c r="M12315">
        <v>0</v>
      </c>
      <c r="N12315">
        <v>0</v>
      </c>
      <c r="O12315">
        <v>0</v>
      </c>
      <c r="P12315">
        <v>0</v>
      </c>
      <c r="Q12315">
        <v>0</v>
      </c>
    </row>
    <row r="12316" spans="1:17" x14ac:dyDescent="0.2">
      <c r="A12316" t="s">
        <v>30054</v>
      </c>
      <c r="B12316" t="s">
        <v>93</v>
      </c>
      <c r="C12316" t="s">
        <v>158</v>
      </c>
      <c r="D12316" t="s">
        <v>17768</v>
      </c>
      <c r="E12316" t="s">
        <v>81</v>
      </c>
      <c r="F12316" t="s">
        <v>17734</v>
      </c>
      <c r="G12316">
        <v>3</v>
      </c>
      <c r="H12316">
        <v>0</v>
      </c>
      <c r="I12316">
        <v>0</v>
      </c>
      <c r="J12316">
        <v>0</v>
      </c>
      <c r="K12316">
        <v>0</v>
      </c>
      <c r="L12316">
        <v>0</v>
      </c>
      <c r="M12316">
        <v>0</v>
      </c>
      <c r="N12316">
        <v>0</v>
      </c>
      <c r="O12316">
        <v>0</v>
      </c>
      <c r="P12316">
        <v>0</v>
      </c>
      <c r="Q12316">
        <v>0</v>
      </c>
    </row>
    <row r="12317" spans="1:17" x14ac:dyDescent="0.2">
      <c r="A12317" t="s">
        <v>30055</v>
      </c>
      <c r="B12317" t="s">
        <v>93</v>
      </c>
      <c r="C12317" t="s">
        <v>159</v>
      </c>
      <c r="D12317" t="s">
        <v>17768</v>
      </c>
      <c r="E12317" t="s">
        <v>81</v>
      </c>
      <c r="F12317" t="s">
        <v>17734</v>
      </c>
      <c r="G12317">
        <v>1</v>
      </c>
      <c r="H12317">
        <v>0</v>
      </c>
      <c r="I12317">
        <v>0</v>
      </c>
      <c r="J12317">
        <v>0</v>
      </c>
      <c r="K12317">
        <v>0</v>
      </c>
      <c r="L12317">
        <v>0</v>
      </c>
      <c r="M12317">
        <v>0</v>
      </c>
      <c r="N12317">
        <v>0</v>
      </c>
      <c r="O12317">
        <v>0</v>
      </c>
      <c r="P12317">
        <v>0</v>
      </c>
      <c r="Q12317">
        <v>0</v>
      </c>
    </row>
    <row r="12318" spans="1:17" x14ac:dyDescent="0.2">
      <c r="A12318" t="s">
        <v>30056</v>
      </c>
      <c r="B12318" t="s">
        <v>93</v>
      </c>
      <c r="C12318" t="s">
        <v>160</v>
      </c>
      <c r="D12318" t="s">
        <v>17768</v>
      </c>
      <c r="E12318" t="s">
        <v>83</v>
      </c>
      <c r="F12318" t="s">
        <v>17734</v>
      </c>
      <c r="G12318">
        <v>1</v>
      </c>
      <c r="H12318">
        <v>0</v>
      </c>
      <c r="I12318">
        <v>0</v>
      </c>
      <c r="J12318">
        <v>0</v>
      </c>
      <c r="K12318">
        <v>0</v>
      </c>
      <c r="L12318">
        <v>0</v>
      </c>
      <c r="M12318">
        <v>0</v>
      </c>
      <c r="N12318">
        <v>0</v>
      </c>
      <c r="O12318">
        <v>0</v>
      </c>
      <c r="P12318">
        <v>0</v>
      </c>
      <c r="Q12318">
        <v>0</v>
      </c>
    </row>
    <row r="12319" spans="1:17" x14ac:dyDescent="0.2">
      <c r="A12319" t="s">
        <v>30057</v>
      </c>
      <c r="B12319" t="s">
        <v>93</v>
      </c>
      <c r="C12319" t="s">
        <v>160</v>
      </c>
      <c r="D12319" t="s">
        <v>17768</v>
      </c>
      <c r="E12319" t="s">
        <v>81</v>
      </c>
      <c r="F12319" t="s">
        <v>17734</v>
      </c>
      <c r="G12319">
        <v>4</v>
      </c>
      <c r="H12319">
        <v>0</v>
      </c>
      <c r="I12319">
        <v>0</v>
      </c>
      <c r="J12319">
        <v>0</v>
      </c>
      <c r="K12319">
        <v>0</v>
      </c>
      <c r="L12319">
        <v>0</v>
      </c>
      <c r="M12319">
        <v>0</v>
      </c>
      <c r="N12319">
        <v>0</v>
      </c>
      <c r="O12319">
        <v>0</v>
      </c>
      <c r="P12319">
        <v>0</v>
      </c>
      <c r="Q12319">
        <v>0</v>
      </c>
    </row>
    <row r="12320" spans="1:17" x14ac:dyDescent="0.2">
      <c r="A12320" t="s">
        <v>30058</v>
      </c>
      <c r="B12320" t="s">
        <v>89</v>
      </c>
      <c r="C12320" t="s">
        <v>219</v>
      </c>
      <c r="D12320" t="s">
        <v>17736</v>
      </c>
      <c r="E12320" t="s">
        <v>81</v>
      </c>
      <c r="F12320" t="s">
        <v>4937</v>
      </c>
      <c r="G12320">
        <v>0</v>
      </c>
      <c r="H12320">
        <v>23</v>
      </c>
      <c r="I12320">
        <v>3</v>
      </c>
      <c r="J12320">
        <v>19</v>
      </c>
      <c r="K12320">
        <v>1</v>
      </c>
      <c r="L12320">
        <v>0</v>
      </c>
      <c r="M12320">
        <v>0</v>
      </c>
      <c r="N12320">
        <v>0</v>
      </c>
      <c r="O12320">
        <v>0</v>
      </c>
      <c r="P12320">
        <v>0</v>
      </c>
      <c r="Q12320">
        <v>0</v>
      </c>
    </row>
    <row r="12321" spans="1:17" x14ac:dyDescent="0.2">
      <c r="A12321" t="s">
        <v>30059</v>
      </c>
      <c r="B12321" t="s">
        <v>89</v>
      </c>
      <c r="C12321" t="s">
        <v>219</v>
      </c>
      <c r="D12321" t="s">
        <v>17736</v>
      </c>
      <c r="E12321" t="s">
        <v>81</v>
      </c>
      <c r="F12321" t="s">
        <v>4939</v>
      </c>
      <c r="G12321">
        <v>0</v>
      </c>
      <c r="H12321">
        <v>0</v>
      </c>
      <c r="I12321">
        <v>0</v>
      </c>
      <c r="J12321">
        <v>0</v>
      </c>
      <c r="K12321">
        <v>0</v>
      </c>
      <c r="L12321">
        <v>0</v>
      </c>
      <c r="M12321">
        <v>23</v>
      </c>
      <c r="N12321">
        <v>0</v>
      </c>
      <c r="O12321">
        <v>0</v>
      </c>
      <c r="P12321">
        <v>0</v>
      </c>
      <c r="Q12321">
        <v>0</v>
      </c>
    </row>
    <row r="12322" spans="1:17" x14ac:dyDescent="0.2">
      <c r="A12322" t="s">
        <v>30060</v>
      </c>
      <c r="B12322" t="s">
        <v>89</v>
      </c>
      <c r="C12322" t="s">
        <v>226</v>
      </c>
      <c r="D12322" t="s">
        <v>17736</v>
      </c>
      <c r="E12322" t="s">
        <v>81</v>
      </c>
      <c r="F12322" t="s">
        <v>17734</v>
      </c>
      <c r="G12322">
        <v>32</v>
      </c>
      <c r="H12322">
        <v>0</v>
      </c>
      <c r="I12322">
        <v>0</v>
      </c>
      <c r="J12322">
        <v>0</v>
      </c>
      <c r="K12322">
        <v>0</v>
      </c>
      <c r="L12322">
        <v>0</v>
      </c>
      <c r="M12322">
        <v>0</v>
      </c>
      <c r="N12322">
        <v>0</v>
      </c>
      <c r="O12322">
        <v>0</v>
      </c>
      <c r="P12322">
        <v>0</v>
      </c>
      <c r="Q12322">
        <v>0</v>
      </c>
    </row>
    <row r="12323" spans="1:17" x14ac:dyDescent="0.2">
      <c r="A12323" t="s">
        <v>30061</v>
      </c>
      <c r="B12323" t="s">
        <v>89</v>
      </c>
      <c r="C12323" t="s">
        <v>226</v>
      </c>
      <c r="D12323" t="s">
        <v>17748</v>
      </c>
      <c r="E12323" t="s">
        <v>83</v>
      </c>
      <c r="F12323" t="s">
        <v>17749</v>
      </c>
      <c r="G12323">
        <v>0</v>
      </c>
      <c r="H12323">
        <v>0</v>
      </c>
      <c r="I12323">
        <v>0</v>
      </c>
      <c r="J12323">
        <v>0</v>
      </c>
      <c r="K12323">
        <v>0</v>
      </c>
      <c r="L12323">
        <v>0</v>
      </c>
      <c r="M12323">
        <v>0</v>
      </c>
      <c r="N12323">
        <v>1</v>
      </c>
      <c r="O12323">
        <v>1</v>
      </c>
      <c r="P12323">
        <v>0</v>
      </c>
      <c r="Q12323">
        <v>0</v>
      </c>
    </row>
    <row r="12324" spans="1:17" x14ac:dyDescent="0.2">
      <c r="A12324" t="s">
        <v>30062</v>
      </c>
      <c r="B12324" t="s">
        <v>89</v>
      </c>
      <c r="C12324" t="s">
        <v>226</v>
      </c>
      <c r="D12324" t="s">
        <v>17748</v>
      </c>
      <c r="E12324" t="s">
        <v>83</v>
      </c>
      <c r="F12324" t="s">
        <v>17734</v>
      </c>
      <c r="G12324">
        <v>1</v>
      </c>
      <c r="H12324">
        <v>0</v>
      </c>
      <c r="I12324">
        <v>0</v>
      </c>
      <c r="J12324">
        <v>0</v>
      </c>
      <c r="K12324">
        <v>0</v>
      </c>
      <c r="L12324">
        <v>0</v>
      </c>
      <c r="M12324">
        <v>0</v>
      </c>
      <c r="N12324">
        <v>0</v>
      </c>
      <c r="O12324">
        <v>0</v>
      </c>
      <c r="P12324">
        <v>0</v>
      </c>
      <c r="Q12324">
        <v>0</v>
      </c>
    </row>
    <row r="12325" spans="1:17" x14ac:dyDescent="0.2">
      <c r="A12325" t="s">
        <v>30063</v>
      </c>
      <c r="B12325" t="s">
        <v>89</v>
      </c>
      <c r="C12325" t="s">
        <v>226</v>
      </c>
      <c r="D12325" t="s">
        <v>17754</v>
      </c>
      <c r="E12325" t="s">
        <v>83</v>
      </c>
      <c r="F12325" t="s">
        <v>17734</v>
      </c>
      <c r="G12325">
        <v>6</v>
      </c>
      <c r="H12325">
        <v>0</v>
      </c>
      <c r="I12325">
        <v>0</v>
      </c>
      <c r="J12325">
        <v>0</v>
      </c>
      <c r="K12325">
        <v>0</v>
      </c>
      <c r="L12325">
        <v>0</v>
      </c>
      <c r="M12325">
        <v>0</v>
      </c>
      <c r="N12325">
        <v>0</v>
      </c>
      <c r="O12325">
        <v>0</v>
      </c>
      <c r="P12325">
        <v>0</v>
      </c>
      <c r="Q12325">
        <v>0</v>
      </c>
    </row>
    <row r="12326" spans="1:17" x14ac:dyDescent="0.2">
      <c r="A12326" t="s">
        <v>30064</v>
      </c>
      <c r="B12326" t="s">
        <v>89</v>
      </c>
      <c r="C12326" t="s">
        <v>226</v>
      </c>
      <c r="D12326" t="s">
        <v>17754</v>
      </c>
      <c r="E12326" t="s">
        <v>81</v>
      </c>
      <c r="F12326" t="s">
        <v>17734</v>
      </c>
      <c r="G12326">
        <v>8</v>
      </c>
      <c r="H12326">
        <v>0</v>
      </c>
      <c r="I12326">
        <v>0</v>
      </c>
      <c r="J12326">
        <v>0</v>
      </c>
      <c r="K12326">
        <v>0</v>
      </c>
      <c r="L12326">
        <v>0</v>
      </c>
      <c r="M12326">
        <v>0</v>
      </c>
      <c r="N12326">
        <v>0</v>
      </c>
      <c r="O12326">
        <v>0</v>
      </c>
      <c r="P12326">
        <v>0</v>
      </c>
      <c r="Q12326">
        <v>0</v>
      </c>
    </row>
    <row r="12327" spans="1:17" x14ac:dyDescent="0.2">
      <c r="A12327" t="s">
        <v>30065</v>
      </c>
      <c r="B12327" t="s">
        <v>89</v>
      </c>
      <c r="C12327" t="s">
        <v>227</v>
      </c>
      <c r="D12327" t="s">
        <v>17768</v>
      </c>
      <c r="E12327" t="s">
        <v>83</v>
      </c>
      <c r="F12327" t="s">
        <v>17734</v>
      </c>
      <c r="G12327">
        <v>1</v>
      </c>
      <c r="H12327">
        <v>0</v>
      </c>
      <c r="I12327">
        <v>0</v>
      </c>
      <c r="J12327">
        <v>0</v>
      </c>
      <c r="K12327">
        <v>0</v>
      </c>
      <c r="L12327">
        <v>0</v>
      </c>
      <c r="M12327">
        <v>0</v>
      </c>
      <c r="N12327">
        <v>0</v>
      </c>
      <c r="O12327">
        <v>0</v>
      </c>
      <c r="P12327">
        <v>0</v>
      </c>
      <c r="Q12327">
        <v>0</v>
      </c>
    </row>
    <row r="12328" spans="1:17" x14ac:dyDescent="0.2">
      <c r="A12328" t="s">
        <v>30066</v>
      </c>
      <c r="B12328" t="s">
        <v>89</v>
      </c>
      <c r="C12328" t="s">
        <v>227</v>
      </c>
      <c r="D12328" t="s">
        <v>17736</v>
      </c>
      <c r="E12328" t="s">
        <v>83</v>
      </c>
      <c r="F12328" t="s">
        <v>4929</v>
      </c>
      <c r="G12328">
        <v>0</v>
      </c>
      <c r="H12328">
        <v>14</v>
      </c>
      <c r="I12328">
        <v>1</v>
      </c>
      <c r="J12328">
        <v>10</v>
      </c>
      <c r="K12328">
        <v>1</v>
      </c>
      <c r="L12328">
        <v>2</v>
      </c>
      <c r="M12328">
        <v>0</v>
      </c>
      <c r="N12328">
        <v>0</v>
      </c>
      <c r="O12328">
        <v>0</v>
      </c>
      <c r="P12328">
        <v>0</v>
      </c>
      <c r="Q12328">
        <v>0</v>
      </c>
    </row>
    <row r="12329" spans="1:17" x14ac:dyDescent="0.2">
      <c r="A12329" t="s">
        <v>30067</v>
      </c>
      <c r="B12329" t="s">
        <v>89</v>
      </c>
      <c r="C12329" t="s">
        <v>227</v>
      </c>
      <c r="D12329" t="s">
        <v>17736</v>
      </c>
      <c r="E12329" t="s">
        <v>83</v>
      </c>
      <c r="F12329" t="s">
        <v>4931</v>
      </c>
      <c r="G12329">
        <v>0</v>
      </c>
      <c r="H12329">
        <v>14</v>
      </c>
      <c r="I12329">
        <v>1</v>
      </c>
      <c r="J12329">
        <v>10</v>
      </c>
      <c r="K12329">
        <v>1</v>
      </c>
      <c r="L12329">
        <v>2</v>
      </c>
      <c r="M12329">
        <v>0</v>
      </c>
      <c r="N12329">
        <v>0</v>
      </c>
      <c r="O12329">
        <v>0</v>
      </c>
      <c r="P12329">
        <v>0</v>
      </c>
      <c r="Q12329">
        <v>0</v>
      </c>
    </row>
    <row r="12330" spans="1:17" x14ac:dyDescent="0.2">
      <c r="A12330" t="s">
        <v>30068</v>
      </c>
      <c r="B12330" t="s">
        <v>89</v>
      </c>
      <c r="C12330" t="s">
        <v>227</v>
      </c>
      <c r="D12330" t="s">
        <v>17736</v>
      </c>
      <c r="E12330" t="s">
        <v>83</v>
      </c>
      <c r="F12330" t="s">
        <v>4933</v>
      </c>
      <c r="G12330">
        <v>0</v>
      </c>
      <c r="H12330">
        <v>0</v>
      </c>
      <c r="I12330">
        <v>0</v>
      </c>
      <c r="J12330">
        <v>0</v>
      </c>
      <c r="K12330">
        <v>0</v>
      </c>
      <c r="L12330">
        <v>0</v>
      </c>
      <c r="M12330">
        <v>14</v>
      </c>
      <c r="N12330">
        <v>0</v>
      </c>
      <c r="O12330">
        <v>0</v>
      </c>
      <c r="P12330">
        <v>0</v>
      </c>
      <c r="Q12330">
        <v>0</v>
      </c>
    </row>
    <row r="12331" spans="1:17" x14ac:dyDescent="0.2">
      <c r="A12331" t="s">
        <v>30069</v>
      </c>
      <c r="B12331" t="s">
        <v>89</v>
      </c>
      <c r="C12331" t="s">
        <v>227</v>
      </c>
      <c r="D12331" t="s">
        <v>17736</v>
      </c>
      <c r="E12331" t="s">
        <v>83</v>
      </c>
      <c r="F12331" t="s">
        <v>4935</v>
      </c>
      <c r="G12331">
        <v>0</v>
      </c>
      <c r="H12331">
        <v>14</v>
      </c>
      <c r="I12331">
        <v>1</v>
      </c>
      <c r="J12331">
        <v>10</v>
      </c>
      <c r="K12331">
        <v>1</v>
      </c>
      <c r="L12331">
        <v>2</v>
      </c>
      <c r="M12331">
        <v>0</v>
      </c>
      <c r="N12331">
        <v>0</v>
      </c>
      <c r="O12331">
        <v>0</v>
      </c>
      <c r="P12331">
        <v>0</v>
      </c>
      <c r="Q12331">
        <v>0</v>
      </c>
    </row>
    <row r="12332" spans="1:17" x14ac:dyDescent="0.2">
      <c r="A12332" t="s">
        <v>30070</v>
      </c>
      <c r="B12332" t="s">
        <v>89</v>
      </c>
      <c r="C12332" t="s">
        <v>227</v>
      </c>
      <c r="D12332" t="s">
        <v>17736</v>
      </c>
      <c r="E12332" t="s">
        <v>83</v>
      </c>
      <c r="F12332" t="s">
        <v>4937</v>
      </c>
      <c r="G12332">
        <v>0</v>
      </c>
      <c r="H12332">
        <v>14</v>
      </c>
      <c r="I12332">
        <v>2</v>
      </c>
      <c r="J12332">
        <v>9</v>
      </c>
      <c r="K12332">
        <v>1</v>
      </c>
      <c r="L12332">
        <v>2</v>
      </c>
      <c r="M12332">
        <v>0</v>
      </c>
      <c r="N12332">
        <v>0</v>
      </c>
      <c r="O12332">
        <v>0</v>
      </c>
      <c r="P12332">
        <v>0</v>
      </c>
      <c r="Q12332">
        <v>0</v>
      </c>
    </row>
    <row r="12333" spans="1:17" x14ac:dyDescent="0.2">
      <c r="A12333" t="s">
        <v>30071</v>
      </c>
      <c r="B12333" t="s">
        <v>89</v>
      </c>
      <c r="C12333" t="s">
        <v>227</v>
      </c>
      <c r="D12333" t="s">
        <v>17736</v>
      </c>
      <c r="E12333" t="s">
        <v>83</v>
      </c>
      <c r="F12333" t="s">
        <v>4939</v>
      </c>
      <c r="G12333">
        <v>0</v>
      </c>
      <c r="H12333">
        <v>0</v>
      </c>
      <c r="I12333">
        <v>0</v>
      </c>
      <c r="J12333">
        <v>0</v>
      </c>
      <c r="K12333">
        <v>0</v>
      </c>
      <c r="L12333">
        <v>0</v>
      </c>
      <c r="M12333">
        <v>14</v>
      </c>
      <c r="N12333">
        <v>0</v>
      </c>
      <c r="O12333">
        <v>0</v>
      </c>
      <c r="P12333">
        <v>0</v>
      </c>
      <c r="Q12333">
        <v>0</v>
      </c>
    </row>
    <row r="12334" spans="1:17" x14ac:dyDescent="0.2">
      <c r="A12334" t="s">
        <v>30072</v>
      </c>
      <c r="B12334" t="s">
        <v>89</v>
      </c>
      <c r="C12334" t="s">
        <v>227</v>
      </c>
      <c r="D12334" t="s">
        <v>17736</v>
      </c>
      <c r="E12334" t="s">
        <v>83</v>
      </c>
      <c r="F12334" t="s">
        <v>4941</v>
      </c>
      <c r="G12334">
        <v>0</v>
      </c>
      <c r="H12334">
        <v>14</v>
      </c>
      <c r="I12334">
        <v>1</v>
      </c>
      <c r="J12334">
        <v>10</v>
      </c>
      <c r="K12334">
        <v>1</v>
      </c>
      <c r="L12334">
        <v>2</v>
      </c>
      <c r="M12334">
        <v>0</v>
      </c>
      <c r="N12334">
        <v>0</v>
      </c>
      <c r="O12334">
        <v>0</v>
      </c>
      <c r="P12334">
        <v>0</v>
      </c>
      <c r="Q12334">
        <v>0</v>
      </c>
    </row>
    <row r="12335" spans="1:17" x14ac:dyDescent="0.2">
      <c r="A12335" t="s">
        <v>30073</v>
      </c>
      <c r="B12335" t="s">
        <v>89</v>
      </c>
      <c r="C12335" t="s">
        <v>227</v>
      </c>
      <c r="D12335" t="s">
        <v>17736</v>
      </c>
      <c r="E12335" t="s">
        <v>83</v>
      </c>
      <c r="F12335" t="s">
        <v>4943</v>
      </c>
      <c r="G12335">
        <v>0</v>
      </c>
      <c r="H12335">
        <v>0</v>
      </c>
      <c r="I12335">
        <v>0</v>
      </c>
      <c r="J12335">
        <v>0</v>
      </c>
      <c r="K12335">
        <v>0</v>
      </c>
      <c r="L12335">
        <v>0</v>
      </c>
      <c r="M12335">
        <v>14</v>
      </c>
      <c r="N12335">
        <v>0</v>
      </c>
      <c r="O12335">
        <v>0</v>
      </c>
      <c r="P12335">
        <v>0</v>
      </c>
      <c r="Q12335">
        <v>0</v>
      </c>
    </row>
    <row r="12336" spans="1:17" x14ac:dyDescent="0.2">
      <c r="A12336" t="s">
        <v>30074</v>
      </c>
      <c r="B12336" t="s">
        <v>89</v>
      </c>
      <c r="C12336" t="s">
        <v>227</v>
      </c>
      <c r="D12336" t="s">
        <v>17736</v>
      </c>
      <c r="E12336" t="s">
        <v>83</v>
      </c>
      <c r="F12336" t="s">
        <v>4925</v>
      </c>
      <c r="G12336">
        <v>0</v>
      </c>
      <c r="H12336">
        <v>0</v>
      </c>
      <c r="I12336">
        <v>0</v>
      </c>
      <c r="J12336">
        <v>0</v>
      </c>
      <c r="K12336">
        <v>0</v>
      </c>
      <c r="L12336">
        <v>0</v>
      </c>
      <c r="M12336">
        <v>0</v>
      </c>
      <c r="N12336">
        <v>6</v>
      </c>
      <c r="O12336">
        <v>5</v>
      </c>
      <c r="P12336">
        <v>1</v>
      </c>
      <c r="Q12336">
        <v>0</v>
      </c>
    </row>
    <row r="12337" spans="1:17" x14ac:dyDescent="0.2">
      <c r="A12337" t="s">
        <v>30075</v>
      </c>
      <c r="B12337" t="s">
        <v>89</v>
      </c>
      <c r="C12337" t="s">
        <v>227</v>
      </c>
      <c r="D12337" t="s">
        <v>17736</v>
      </c>
      <c r="E12337" t="s">
        <v>83</v>
      </c>
      <c r="F12337" t="s">
        <v>4927</v>
      </c>
      <c r="G12337">
        <v>0</v>
      </c>
      <c r="H12337">
        <v>0</v>
      </c>
      <c r="I12337">
        <v>0</v>
      </c>
      <c r="J12337">
        <v>0</v>
      </c>
      <c r="K12337">
        <v>0</v>
      </c>
      <c r="L12337">
        <v>0</v>
      </c>
      <c r="M12337">
        <v>0</v>
      </c>
      <c r="N12337">
        <v>4</v>
      </c>
      <c r="O12337">
        <v>3</v>
      </c>
      <c r="P12337">
        <v>1</v>
      </c>
      <c r="Q12337">
        <v>0</v>
      </c>
    </row>
    <row r="12338" spans="1:17" x14ac:dyDescent="0.2">
      <c r="A12338" t="s">
        <v>30076</v>
      </c>
      <c r="B12338" t="s">
        <v>89</v>
      </c>
      <c r="C12338" t="s">
        <v>227</v>
      </c>
      <c r="D12338" t="s">
        <v>17736</v>
      </c>
      <c r="E12338" t="s">
        <v>83</v>
      </c>
      <c r="F12338" t="s">
        <v>17734</v>
      </c>
      <c r="G12338">
        <v>14</v>
      </c>
      <c r="H12338">
        <v>0</v>
      </c>
      <c r="I12338">
        <v>0</v>
      </c>
      <c r="J12338">
        <v>0</v>
      </c>
      <c r="K12338">
        <v>0</v>
      </c>
      <c r="L12338">
        <v>0</v>
      </c>
      <c r="M12338">
        <v>0</v>
      </c>
      <c r="N12338">
        <v>0</v>
      </c>
      <c r="O12338">
        <v>0</v>
      </c>
      <c r="P12338">
        <v>0</v>
      </c>
      <c r="Q12338">
        <v>0</v>
      </c>
    </row>
    <row r="12339" spans="1:17" x14ac:dyDescent="0.2">
      <c r="A12339" t="s">
        <v>30077</v>
      </c>
      <c r="B12339" t="s">
        <v>89</v>
      </c>
      <c r="C12339" t="s">
        <v>227</v>
      </c>
      <c r="D12339" t="s">
        <v>17736</v>
      </c>
      <c r="E12339" t="s">
        <v>81</v>
      </c>
      <c r="F12339" t="s">
        <v>4929</v>
      </c>
      <c r="G12339">
        <v>0</v>
      </c>
      <c r="H12339">
        <v>12</v>
      </c>
      <c r="I12339">
        <v>2</v>
      </c>
      <c r="J12339">
        <v>9</v>
      </c>
      <c r="K12339">
        <v>1</v>
      </c>
      <c r="L12339">
        <v>0</v>
      </c>
      <c r="M12339">
        <v>0</v>
      </c>
      <c r="N12339">
        <v>0</v>
      </c>
      <c r="O12339">
        <v>0</v>
      </c>
      <c r="P12339">
        <v>0</v>
      </c>
      <c r="Q12339">
        <v>0</v>
      </c>
    </row>
    <row r="12340" spans="1:17" x14ac:dyDescent="0.2">
      <c r="A12340" t="s">
        <v>30078</v>
      </c>
      <c r="B12340" t="s">
        <v>89</v>
      </c>
      <c r="C12340" t="s">
        <v>227</v>
      </c>
      <c r="D12340" t="s">
        <v>17736</v>
      </c>
      <c r="E12340" t="s">
        <v>81</v>
      </c>
      <c r="F12340" t="s">
        <v>4931</v>
      </c>
      <c r="G12340">
        <v>0</v>
      </c>
      <c r="H12340">
        <v>12</v>
      </c>
      <c r="I12340">
        <v>2</v>
      </c>
      <c r="J12340">
        <v>9</v>
      </c>
      <c r="K12340">
        <v>1</v>
      </c>
      <c r="L12340">
        <v>0</v>
      </c>
      <c r="M12340">
        <v>0</v>
      </c>
      <c r="N12340">
        <v>0</v>
      </c>
      <c r="O12340">
        <v>0</v>
      </c>
      <c r="P12340">
        <v>0</v>
      </c>
      <c r="Q12340">
        <v>0</v>
      </c>
    </row>
    <row r="12341" spans="1:17" x14ac:dyDescent="0.2">
      <c r="A12341" t="s">
        <v>30079</v>
      </c>
      <c r="B12341" t="s">
        <v>89</v>
      </c>
      <c r="C12341" t="s">
        <v>227</v>
      </c>
      <c r="D12341" t="s">
        <v>17736</v>
      </c>
      <c r="E12341" t="s">
        <v>81</v>
      </c>
      <c r="F12341" t="s">
        <v>4933</v>
      </c>
      <c r="G12341">
        <v>0</v>
      </c>
      <c r="H12341">
        <v>0</v>
      </c>
      <c r="I12341">
        <v>0</v>
      </c>
      <c r="J12341">
        <v>0</v>
      </c>
      <c r="K12341">
        <v>0</v>
      </c>
      <c r="L12341">
        <v>0</v>
      </c>
      <c r="M12341">
        <v>12</v>
      </c>
      <c r="N12341">
        <v>0</v>
      </c>
      <c r="O12341">
        <v>0</v>
      </c>
      <c r="P12341">
        <v>0</v>
      </c>
      <c r="Q12341">
        <v>0</v>
      </c>
    </row>
    <row r="12342" spans="1:17" x14ac:dyDescent="0.2">
      <c r="A12342" t="s">
        <v>30080</v>
      </c>
      <c r="B12342" t="s">
        <v>89</v>
      </c>
      <c r="C12342" t="s">
        <v>227</v>
      </c>
      <c r="D12342" t="s">
        <v>17736</v>
      </c>
      <c r="E12342" t="s">
        <v>81</v>
      </c>
      <c r="F12342" t="s">
        <v>4935</v>
      </c>
      <c r="G12342">
        <v>0</v>
      </c>
      <c r="H12342">
        <v>12</v>
      </c>
      <c r="I12342">
        <v>2</v>
      </c>
      <c r="J12342">
        <v>9</v>
      </c>
      <c r="K12342">
        <v>1</v>
      </c>
      <c r="L12342">
        <v>0</v>
      </c>
      <c r="M12342">
        <v>0</v>
      </c>
      <c r="N12342">
        <v>0</v>
      </c>
      <c r="O12342">
        <v>0</v>
      </c>
      <c r="P12342">
        <v>0</v>
      </c>
      <c r="Q12342">
        <v>0</v>
      </c>
    </row>
    <row r="12343" spans="1:17" x14ac:dyDescent="0.2">
      <c r="A12343" t="s">
        <v>30081</v>
      </c>
      <c r="B12343" t="s">
        <v>89</v>
      </c>
      <c r="C12343" t="s">
        <v>227</v>
      </c>
      <c r="D12343" t="s">
        <v>17736</v>
      </c>
      <c r="E12343" t="s">
        <v>81</v>
      </c>
      <c r="F12343" t="s">
        <v>4937</v>
      </c>
      <c r="G12343">
        <v>0</v>
      </c>
      <c r="H12343">
        <v>12</v>
      </c>
      <c r="I12343">
        <v>2</v>
      </c>
      <c r="J12343">
        <v>9</v>
      </c>
      <c r="K12343">
        <v>1</v>
      </c>
      <c r="L12343">
        <v>0</v>
      </c>
      <c r="M12343">
        <v>0</v>
      </c>
      <c r="N12343">
        <v>0</v>
      </c>
      <c r="O12343">
        <v>0</v>
      </c>
      <c r="P12343">
        <v>0</v>
      </c>
      <c r="Q12343">
        <v>0</v>
      </c>
    </row>
    <row r="12344" spans="1:17" x14ac:dyDescent="0.2">
      <c r="A12344" t="s">
        <v>30082</v>
      </c>
      <c r="B12344" t="s">
        <v>89</v>
      </c>
      <c r="C12344" t="s">
        <v>227</v>
      </c>
      <c r="D12344" t="s">
        <v>17736</v>
      </c>
      <c r="E12344" t="s">
        <v>81</v>
      </c>
      <c r="F12344" t="s">
        <v>4939</v>
      </c>
      <c r="G12344">
        <v>0</v>
      </c>
      <c r="H12344">
        <v>0</v>
      </c>
      <c r="I12344">
        <v>0</v>
      </c>
      <c r="J12344">
        <v>0</v>
      </c>
      <c r="K12344">
        <v>0</v>
      </c>
      <c r="L12344">
        <v>0</v>
      </c>
      <c r="M12344">
        <v>12</v>
      </c>
      <c r="N12344">
        <v>0</v>
      </c>
      <c r="O12344">
        <v>0</v>
      </c>
      <c r="P12344">
        <v>0</v>
      </c>
      <c r="Q12344">
        <v>0</v>
      </c>
    </row>
    <row r="12345" spans="1:17" x14ac:dyDescent="0.2">
      <c r="A12345" t="s">
        <v>30083</v>
      </c>
      <c r="B12345" t="s">
        <v>89</v>
      </c>
      <c r="C12345" t="s">
        <v>227</v>
      </c>
      <c r="D12345" t="s">
        <v>17736</v>
      </c>
      <c r="E12345" t="s">
        <v>81</v>
      </c>
      <c r="F12345" t="s">
        <v>4941</v>
      </c>
      <c r="G12345">
        <v>0</v>
      </c>
      <c r="H12345">
        <v>12</v>
      </c>
      <c r="I12345">
        <v>2</v>
      </c>
      <c r="J12345">
        <v>9</v>
      </c>
      <c r="K12345">
        <v>1</v>
      </c>
      <c r="L12345">
        <v>0</v>
      </c>
      <c r="M12345">
        <v>0</v>
      </c>
      <c r="N12345">
        <v>0</v>
      </c>
      <c r="O12345">
        <v>0</v>
      </c>
      <c r="P12345">
        <v>0</v>
      </c>
      <c r="Q12345">
        <v>0</v>
      </c>
    </row>
    <row r="12346" spans="1:17" x14ac:dyDescent="0.2">
      <c r="A12346" t="s">
        <v>30084</v>
      </c>
      <c r="B12346" t="s">
        <v>89</v>
      </c>
      <c r="C12346" t="s">
        <v>227</v>
      </c>
      <c r="D12346" t="s">
        <v>17736</v>
      </c>
      <c r="E12346" t="s">
        <v>81</v>
      </c>
      <c r="F12346" t="s">
        <v>4943</v>
      </c>
      <c r="G12346">
        <v>0</v>
      </c>
      <c r="H12346">
        <v>0</v>
      </c>
      <c r="I12346">
        <v>0</v>
      </c>
      <c r="J12346">
        <v>0</v>
      </c>
      <c r="K12346">
        <v>0</v>
      </c>
      <c r="L12346">
        <v>0</v>
      </c>
      <c r="M12346">
        <v>12</v>
      </c>
      <c r="N12346">
        <v>0</v>
      </c>
      <c r="O12346">
        <v>0</v>
      </c>
      <c r="P12346">
        <v>0</v>
      </c>
      <c r="Q12346">
        <v>0</v>
      </c>
    </row>
    <row r="12347" spans="1:17" x14ac:dyDescent="0.2">
      <c r="A12347" t="s">
        <v>30085</v>
      </c>
      <c r="B12347" t="s">
        <v>89</v>
      </c>
      <c r="C12347" t="s">
        <v>227</v>
      </c>
      <c r="D12347" t="s">
        <v>17736</v>
      </c>
      <c r="E12347" t="s">
        <v>81</v>
      </c>
      <c r="F12347" t="s">
        <v>4925</v>
      </c>
      <c r="G12347">
        <v>0</v>
      </c>
      <c r="H12347">
        <v>0</v>
      </c>
      <c r="I12347">
        <v>0</v>
      </c>
      <c r="J12347">
        <v>0</v>
      </c>
      <c r="K12347">
        <v>0</v>
      </c>
      <c r="L12347">
        <v>0</v>
      </c>
      <c r="M12347">
        <v>0</v>
      </c>
      <c r="N12347">
        <v>6</v>
      </c>
      <c r="O12347">
        <v>6</v>
      </c>
      <c r="P12347">
        <v>0</v>
      </c>
      <c r="Q12347">
        <v>0</v>
      </c>
    </row>
    <row r="12348" spans="1:17" x14ac:dyDescent="0.2">
      <c r="A12348" t="s">
        <v>30086</v>
      </c>
      <c r="B12348" t="s">
        <v>89</v>
      </c>
      <c r="C12348" t="s">
        <v>227</v>
      </c>
      <c r="D12348" t="s">
        <v>17736</v>
      </c>
      <c r="E12348" t="s">
        <v>81</v>
      </c>
      <c r="F12348" t="s">
        <v>4927</v>
      </c>
      <c r="G12348">
        <v>0</v>
      </c>
      <c r="H12348">
        <v>0</v>
      </c>
      <c r="I12348">
        <v>0</v>
      </c>
      <c r="J12348">
        <v>0</v>
      </c>
      <c r="K12348">
        <v>0</v>
      </c>
      <c r="L12348">
        <v>0</v>
      </c>
      <c r="M12348">
        <v>0</v>
      </c>
      <c r="N12348">
        <v>4</v>
      </c>
      <c r="O12348">
        <v>4</v>
      </c>
      <c r="P12348">
        <v>0</v>
      </c>
      <c r="Q12348">
        <v>0</v>
      </c>
    </row>
    <row r="12349" spans="1:17" x14ac:dyDescent="0.2">
      <c r="A12349" t="s">
        <v>30087</v>
      </c>
      <c r="B12349" t="s">
        <v>89</v>
      </c>
      <c r="C12349" t="s">
        <v>227</v>
      </c>
      <c r="D12349" t="s">
        <v>17736</v>
      </c>
      <c r="E12349" t="s">
        <v>81</v>
      </c>
      <c r="F12349" t="s">
        <v>17734</v>
      </c>
      <c r="G12349">
        <v>12</v>
      </c>
      <c r="H12349">
        <v>0</v>
      </c>
      <c r="I12349">
        <v>0</v>
      </c>
      <c r="J12349">
        <v>0</v>
      </c>
      <c r="K12349">
        <v>0</v>
      </c>
      <c r="L12349">
        <v>0</v>
      </c>
      <c r="M12349">
        <v>0</v>
      </c>
      <c r="N12349">
        <v>0</v>
      </c>
      <c r="O12349">
        <v>0</v>
      </c>
      <c r="P12349">
        <v>0</v>
      </c>
      <c r="Q12349">
        <v>0</v>
      </c>
    </row>
    <row r="12350" spans="1:17" x14ac:dyDescent="0.2">
      <c r="A12350" t="s">
        <v>30088</v>
      </c>
      <c r="B12350" t="s">
        <v>88</v>
      </c>
      <c r="C12350" t="s">
        <v>137</v>
      </c>
      <c r="D12350" t="s">
        <v>17736</v>
      </c>
      <c r="E12350" t="s">
        <v>81</v>
      </c>
      <c r="F12350" t="s">
        <v>17734</v>
      </c>
      <c r="G12350">
        <v>1</v>
      </c>
      <c r="H12350">
        <v>0</v>
      </c>
      <c r="I12350">
        <v>0</v>
      </c>
      <c r="J12350">
        <v>0</v>
      </c>
      <c r="K12350">
        <v>0</v>
      </c>
      <c r="L12350">
        <v>0</v>
      </c>
      <c r="M12350">
        <v>0</v>
      </c>
      <c r="N12350">
        <v>0</v>
      </c>
      <c r="O12350">
        <v>0</v>
      </c>
      <c r="P12350">
        <v>0</v>
      </c>
      <c r="Q12350">
        <v>0</v>
      </c>
    </row>
    <row r="12351" spans="1:17" x14ac:dyDescent="0.2">
      <c r="A12351" t="s">
        <v>30089</v>
      </c>
      <c r="B12351" t="s">
        <v>88</v>
      </c>
      <c r="C12351" t="s">
        <v>138</v>
      </c>
      <c r="D12351" t="s">
        <v>17736</v>
      </c>
      <c r="E12351" t="s">
        <v>83</v>
      </c>
      <c r="F12351" t="s">
        <v>4929</v>
      </c>
      <c r="G12351">
        <v>0</v>
      </c>
      <c r="H12351">
        <v>19</v>
      </c>
      <c r="I12351">
        <v>0</v>
      </c>
      <c r="J12351">
        <v>13</v>
      </c>
      <c r="K12351">
        <v>3</v>
      </c>
      <c r="L12351">
        <v>3</v>
      </c>
      <c r="M12351">
        <v>0</v>
      </c>
      <c r="N12351">
        <v>0</v>
      </c>
      <c r="O12351">
        <v>0</v>
      </c>
      <c r="P12351">
        <v>0</v>
      </c>
      <c r="Q12351">
        <v>0</v>
      </c>
    </row>
    <row r="12352" spans="1:17" x14ac:dyDescent="0.2">
      <c r="A12352" t="s">
        <v>30090</v>
      </c>
      <c r="B12352" t="s">
        <v>88</v>
      </c>
      <c r="C12352" t="s">
        <v>138</v>
      </c>
      <c r="D12352" t="s">
        <v>17736</v>
      </c>
      <c r="E12352" t="s">
        <v>83</v>
      </c>
      <c r="F12352" t="s">
        <v>4931</v>
      </c>
      <c r="G12352">
        <v>0</v>
      </c>
      <c r="H12352">
        <v>19</v>
      </c>
      <c r="I12352">
        <v>0</v>
      </c>
      <c r="J12352">
        <v>13</v>
      </c>
      <c r="K12352">
        <v>2</v>
      </c>
      <c r="L12352">
        <v>4</v>
      </c>
      <c r="M12352">
        <v>0</v>
      </c>
      <c r="N12352">
        <v>0</v>
      </c>
      <c r="O12352">
        <v>0</v>
      </c>
      <c r="P12352">
        <v>0</v>
      </c>
      <c r="Q12352">
        <v>0</v>
      </c>
    </row>
    <row r="12353" spans="1:17" x14ac:dyDescent="0.2">
      <c r="A12353" t="s">
        <v>30091</v>
      </c>
      <c r="B12353" t="s">
        <v>88</v>
      </c>
      <c r="C12353" t="s">
        <v>138</v>
      </c>
      <c r="D12353" t="s">
        <v>17736</v>
      </c>
      <c r="E12353" t="s">
        <v>83</v>
      </c>
      <c r="F12353" t="s">
        <v>4933</v>
      </c>
      <c r="G12353">
        <v>0</v>
      </c>
      <c r="H12353">
        <v>0</v>
      </c>
      <c r="I12353">
        <v>0</v>
      </c>
      <c r="J12353">
        <v>0</v>
      </c>
      <c r="K12353">
        <v>0</v>
      </c>
      <c r="L12353">
        <v>0</v>
      </c>
      <c r="M12353">
        <v>19</v>
      </c>
      <c r="N12353">
        <v>0</v>
      </c>
      <c r="O12353">
        <v>0</v>
      </c>
      <c r="P12353">
        <v>0</v>
      </c>
      <c r="Q12353">
        <v>0</v>
      </c>
    </row>
    <row r="12354" spans="1:17" x14ac:dyDescent="0.2">
      <c r="A12354" t="s">
        <v>30092</v>
      </c>
      <c r="B12354" t="s">
        <v>88</v>
      </c>
      <c r="C12354" t="s">
        <v>138</v>
      </c>
      <c r="D12354" t="s">
        <v>17736</v>
      </c>
      <c r="E12354" t="s">
        <v>83</v>
      </c>
      <c r="F12354" t="s">
        <v>4935</v>
      </c>
      <c r="G12354">
        <v>0</v>
      </c>
      <c r="H12354">
        <v>19</v>
      </c>
      <c r="I12354">
        <v>0</v>
      </c>
      <c r="J12354">
        <v>13</v>
      </c>
      <c r="K12354">
        <v>2</v>
      </c>
      <c r="L12354">
        <v>4</v>
      </c>
      <c r="M12354">
        <v>0</v>
      </c>
      <c r="N12354">
        <v>0</v>
      </c>
      <c r="O12354">
        <v>0</v>
      </c>
      <c r="P12354">
        <v>0</v>
      </c>
      <c r="Q12354">
        <v>0</v>
      </c>
    </row>
    <row r="12355" spans="1:17" x14ac:dyDescent="0.2">
      <c r="A12355" t="s">
        <v>30093</v>
      </c>
      <c r="B12355" t="s">
        <v>88</v>
      </c>
      <c r="C12355" t="s">
        <v>138</v>
      </c>
      <c r="D12355" t="s">
        <v>17736</v>
      </c>
      <c r="E12355" t="s">
        <v>83</v>
      </c>
      <c r="F12355" t="s">
        <v>4937</v>
      </c>
      <c r="G12355">
        <v>0</v>
      </c>
      <c r="H12355">
        <v>19</v>
      </c>
      <c r="I12355">
        <v>0</v>
      </c>
      <c r="J12355">
        <v>13</v>
      </c>
      <c r="K12355">
        <v>2</v>
      </c>
      <c r="L12355">
        <v>4</v>
      </c>
      <c r="M12355">
        <v>0</v>
      </c>
      <c r="N12355">
        <v>0</v>
      </c>
      <c r="O12355">
        <v>0</v>
      </c>
      <c r="P12355">
        <v>0</v>
      </c>
      <c r="Q12355">
        <v>0</v>
      </c>
    </row>
    <row r="12356" spans="1:17" x14ac:dyDescent="0.2">
      <c r="A12356" t="s">
        <v>30094</v>
      </c>
      <c r="B12356" t="s">
        <v>88</v>
      </c>
      <c r="C12356" t="s">
        <v>138</v>
      </c>
      <c r="D12356" t="s">
        <v>17736</v>
      </c>
      <c r="E12356" t="s">
        <v>83</v>
      </c>
      <c r="F12356" t="s">
        <v>4939</v>
      </c>
      <c r="G12356">
        <v>0</v>
      </c>
      <c r="H12356">
        <v>0</v>
      </c>
      <c r="I12356">
        <v>0</v>
      </c>
      <c r="J12356">
        <v>0</v>
      </c>
      <c r="K12356">
        <v>0</v>
      </c>
      <c r="L12356">
        <v>0</v>
      </c>
      <c r="M12356">
        <v>19</v>
      </c>
      <c r="N12356">
        <v>0</v>
      </c>
      <c r="O12356">
        <v>0</v>
      </c>
      <c r="P12356">
        <v>0</v>
      </c>
      <c r="Q12356">
        <v>0</v>
      </c>
    </row>
    <row r="12357" spans="1:17" x14ac:dyDescent="0.2">
      <c r="A12357" t="s">
        <v>30095</v>
      </c>
      <c r="B12357" t="s">
        <v>88</v>
      </c>
      <c r="C12357" t="s">
        <v>138</v>
      </c>
      <c r="D12357" t="s">
        <v>17736</v>
      </c>
      <c r="E12357" t="s">
        <v>83</v>
      </c>
      <c r="F12357" t="s">
        <v>4941</v>
      </c>
      <c r="G12357">
        <v>0</v>
      </c>
      <c r="H12357">
        <v>19</v>
      </c>
      <c r="I12357">
        <v>0</v>
      </c>
      <c r="J12357">
        <v>13</v>
      </c>
      <c r="K12357">
        <v>3</v>
      </c>
      <c r="L12357">
        <v>3</v>
      </c>
      <c r="M12357">
        <v>0</v>
      </c>
      <c r="N12357">
        <v>0</v>
      </c>
      <c r="O12357">
        <v>0</v>
      </c>
      <c r="P12357">
        <v>0</v>
      </c>
      <c r="Q12357">
        <v>0</v>
      </c>
    </row>
    <row r="12358" spans="1:17" x14ac:dyDescent="0.2">
      <c r="A12358" t="s">
        <v>30096</v>
      </c>
      <c r="B12358" t="s">
        <v>88</v>
      </c>
      <c r="C12358" t="s">
        <v>138</v>
      </c>
      <c r="D12358" t="s">
        <v>17736</v>
      </c>
      <c r="E12358" t="s">
        <v>83</v>
      </c>
      <c r="F12358" t="s">
        <v>4943</v>
      </c>
      <c r="G12358">
        <v>0</v>
      </c>
      <c r="H12358">
        <v>0</v>
      </c>
      <c r="I12358">
        <v>0</v>
      </c>
      <c r="J12358">
        <v>0</v>
      </c>
      <c r="K12358">
        <v>0</v>
      </c>
      <c r="L12358">
        <v>0</v>
      </c>
      <c r="M12358">
        <v>19</v>
      </c>
      <c r="N12358">
        <v>0</v>
      </c>
      <c r="O12358">
        <v>0</v>
      </c>
      <c r="P12358">
        <v>0</v>
      </c>
      <c r="Q12358">
        <v>0</v>
      </c>
    </row>
    <row r="12359" spans="1:17" x14ac:dyDescent="0.2">
      <c r="A12359" t="s">
        <v>30097</v>
      </c>
      <c r="B12359" t="s">
        <v>88</v>
      </c>
      <c r="C12359" t="s">
        <v>138</v>
      </c>
      <c r="D12359" t="s">
        <v>17736</v>
      </c>
      <c r="E12359" t="s">
        <v>83</v>
      </c>
      <c r="F12359" t="s">
        <v>4925</v>
      </c>
      <c r="G12359">
        <v>0</v>
      </c>
      <c r="H12359">
        <v>0</v>
      </c>
      <c r="I12359">
        <v>0</v>
      </c>
      <c r="J12359">
        <v>0</v>
      </c>
      <c r="K12359">
        <v>0</v>
      </c>
      <c r="L12359">
        <v>0</v>
      </c>
      <c r="M12359">
        <v>0</v>
      </c>
      <c r="N12359">
        <v>19</v>
      </c>
      <c r="O12359">
        <v>14</v>
      </c>
      <c r="P12359">
        <v>4</v>
      </c>
      <c r="Q12359">
        <v>1</v>
      </c>
    </row>
    <row r="12360" spans="1:17" x14ac:dyDescent="0.2">
      <c r="A12360" t="s">
        <v>30098</v>
      </c>
      <c r="B12360" t="s">
        <v>88</v>
      </c>
      <c r="C12360" t="s">
        <v>138</v>
      </c>
      <c r="D12360" t="s">
        <v>17736</v>
      </c>
      <c r="E12360" t="s">
        <v>83</v>
      </c>
      <c r="F12360" t="s">
        <v>4927</v>
      </c>
      <c r="G12360">
        <v>0</v>
      </c>
      <c r="H12360">
        <v>0</v>
      </c>
      <c r="I12360">
        <v>0</v>
      </c>
      <c r="J12360">
        <v>0</v>
      </c>
      <c r="K12360">
        <v>0</v>
      </c>
      <c r="L12360">
        <v>0</v>
      </c>
      <c r="M12360">
        <v>0</v>
      </c>
      <c r="N12360">
        <v>19</v>
      </c>
      <c r="O12360">
        <v>14</v>
      </c>
      <c r="P12360">
        <v>4</v>
      </c>
      <c r="Q12360">
        <v>1</v>
      </c>
    </row>
    <row r="12361" spans="1:17" x14ac:dyDescent="0.2">
      <c r="A12361" t="s">
        <v>30099</v>
      </c>
      <c r="B12361" t="s">
        <v>88</v>
      </c>
      <c r="C12361" t="s">
        <v>138</v>
      </c>
      <c r="D12361" t="s">
        <v>17736</v>
      </c>
      <c r="E12361" t="s">
        <v>83</v>
      </c>
      <c r="F12361" t="s">
        <v>17734</v>
      </c>
      <c r="G12361">
        <v>19</v>
      </c>
      <c r="H12361">
        <v>0</v>
      </c>
      <c r="I12361">
        <v>0</v>
      </c>
      <c r="J12361">
        <v>0</v>
      </c>
      <c r="K12361">
        <v>0</v>
      </c>
      <c r="L12361">
        <v>0</v>
      </c>
      <c r="M12361">
        <v>0</v>
      </c>
      <c r="N12361">
        <v>0</v>
      </c>
      <c r="O12361">
        <v>0</v>
      </c>
      <c r="P12361">
        <v>0</v>
      </c>
      <c r="Q12361">
        <v>0</v>
      </c>
    </row>
    <row r="12362" spans="1:17" x14ac:dyDescent="0.2">
      <c r="A12362" t="s">
        <v>30100</v>
      </c>
      <c r="B12362" t="s">
        <v>88</v>
      </c>
      <c r="C12362" t="s">
        <v>138</v>
      </c>
      <c r="D12362" t="s">
        <v>17736</v>
      </c>
      <c r="E12362" t="s">
        <v>81</v>
      </c>
      <c r="F12362" t="s">
        <v>4929</v>
      </c>
      <c r="G12362">
        <v>0</v>
      </c>
      <c r="H12362">
        <v>11</v>
      </c>
      <c r="I12362">
        <v>1</v>
      </c>
      <c r="J12362">
        <v>8</v>
      </c>
      <c r="K12362">
        <v>1</v>
      </c>
      <c r="L12362">
        <v>1</v>
      </c>
      <c r="M12362">
        <v>0</v>
      </c>
      <c r="N12362">
        <v>0</v>
      </c>
      <c r="O12362">
        <v>0</v>
      </c>
      <c r="P12362">
        <v>0</v>
      </c>
      <c r="Q12362">
        <v>0</v>
      </c>
    </row>
    <row r="12363" spans="1:17" x14ac:dyDescent="0.2">
      <c r="A12363" t="s">
        <v>30101</v>
      </c>
      <c r="B12363" t="s">
        <v>88</v>
      </c>
      <c r="C12363" t="s">
        <v>138</v>
      </c>
      <c r="D12363" t="s">
        <v>17736</v>
      </c>
      <c r="E12363" t="s">
        <v>81</v>
      </c>
      <c r="F12363" t="s">
        <v>4931</v>
      </c>
      <c r="G12363">
        <v>0</v>
      </c>
      <c r="H12363">
        <v>11</v>
      </c>
      <c r="I12363">
        <v>1</v>
      </c>
      <c r="J12363">
        <v>8</v>
      </c>
      <c r="K12363">
        <v>1</v>
      </c>
      <c r="L12363">
        <v>1</v>
      </c>
      <c r="M12363">
        <v>0</v>
      </c>
      <c r="N12363">
        <v>0</v>
      </c>
      <c r="O12363">
        <v>0</v>
      </c>
      <c r="P12363">
        <v>0</v>
      </c>
      <c r="Q12363">
        <v>0</v>
      </c>
    </row>
    <row r="12364" spans="1:17" x14ac:dyDescent="0.2">
      <c r="A12364" t="s">
        <v>30102</v>
      </c>
      <c r="B12364" t="s">
        <v>88</v>
      </c>
      <c r="C12364" t="s">
        <v>138</v>
      </c>
      <c r="D12364" t="s">
        <v>17736</v>
      </c>
      <c r="E12364" t="s">
        <v>81</v>
      </c>
      <c r="F12364" t="s">
        <v>4933</v>
      </c>
      <c r="G12364">
        <v>0</v>
      </c>
      <c r="H12364">
        <v>0</v>
      </c>
      <c r="I12364">
        <v>0</v>
      </c>
      <c r="J12364">
        <v>0</v>
      </c>
      <c r="K12364">
        <v>0</v>
      </c>
      <c r="L12364">
        <v>0</v>
      </c>
      <c r="M12364">
        <v>11</v>
      </c>
      <c r="N12364">
        <v>0</v>
      </c>
      <c r="O12364">
        <v>0</v>
      </c>
      <c r="P12364">
        <v>0</v>
      </c>
      <c r="Q12364">
        <v>0</v>
      </c>
    </row>
    <row r="12365" spans="1:17" x14ac:dyDescent="0.2">
      <c r="A12365" t="s">
        <v>30103</v>
      </c>
      <c r="B12365" t="s">
        <v>88</v>
      </c>
      <c r="C12365" t="s">
        <v>138</v>
      </c>
      <c r="D12365" t="s">
        <v>17736</v>
      </c>
      <c r="E12365" t="s">
        <v>81</v>
      </c>
      <c r="F12365" t="s">
        <v>4935</v>
      </c>
      <c r="G12365">
        <v>0</v>
      </c>
      <c r="H12365">
        <v>11</v>
      </c>
      <c r="I12365">
        <v>1</v>
      </c>
      <c r="J12365">
        <v>8</v>
      </c>
      <c r="K12365">
        <v>1</v>
      </c>
      <c r="L12365">
        <v>1</v>
      </c>
      <c r="M12365">
        <v>0</v>
      </c>
      <c r="N12365">
        <v>0</v>
      </c>
      <c r="O12365">
        <v>0</v>
      </c>
      <c r="P12365">
        <v>0</v>
      </c>
      <c r="Q12365">
        <v>0</v>
      </c>
    </row>
    <row r="12366" spans="1:17" x14ac:dyDescent="0.2">
      <c r="A12366" t="s">
        <v>30104</v>
      </c>
      <c r="B12366" t="s">
        <v>88</v>
      </c>
      <c r="C12366" t="s">
        <v>138</v>
      </c>
      <c r="D12366" t="s">
        <v>17736</v>
      </c>
      <c r="E12366" t="s">
        <v>81</v>
      </c>
      <c r="F12366" t="s">
        <v>4937</v>
      </c>
      <c r="G12366">
        <v>0</v>
      </c>
      <c r="H12366">
        <v>11</v>
      </c>
      <c r="I12366">
        <v>1</v>
      </c>
      <c r="J12366">
        <v>8</v>
      </c>
      <c r="K12366">
        <v>1</v>
      </c>
      <c r="L12366">
        <v>1</v>
      </c>
      <c r="M12366">
        <v>0</v>
      </c>
      <c r="N12366">
        <v>0</v>
      </c>
      <c r="O12366">
        <v>0</v>
      </c>
      <c r="P12366">
        <v>0</v>
      </c>
      <c r="Q12366">
        <v>0</v>
      </c>
    </row>
    <row r="12367" spans="1:17" x14ac:dyDescent="0.2">
      <c r="A12367" t="s">
        <v>30105</v>
      </c>
      <c r="B12367" t="s">
        <v>88</v>
      </c>
      <c r="C12367" t="s">
        <v>138</v>
      </c>
      <c r="D12367" t="s">
        <v>17736</v>
      </c>
      <c r="E12367" t="s">
        <v>81</v>
      </c>
      <c r="F12367" t="s">
        <v>4939</v>
      </c>
      <c r="G12367">
        <v>0</v>
      </c>
      <c r="H12367">
        <v>0</v>
      </c>
      <c r="I12367">
        <v>0</v>
      </c>
      <c r="J12367">
        <v>0</v>
      </c>
      <c r="K12367">
        <v>0</v>
      </c>
      <c r="L12367">
        <v>0</v>
      </c>
      <c r="M12367">
        <v>11</v>
      </c>
      <c r="N12367">
        <v>0</v>
      </c>
      <c r="O12367">
        <v>0</v>
      </c>
      <c r="P12367">
        <v>0</v>
      </c>
      <c r="Q12367">
        <v>0</v>
      </c>
    </row>
    <row r="12368" spans="1:17" x14ac:dyDescent="0.2">
      <c r="A12368" t="s">
        <v>30106</v>
      </c>
      <c r="B12368" t="s">
        <v>88</v>
      </c>
      <c r="C12368" t="s">
        <v>138</v>
      </c>
      <c r="D12368" t="s">
        <v>17736</v>
      </c>
      <c r="E12368" t="s">
        <v>81</v>
      </c>
      <c r="F12368" t="s">
        <v>4941</v>
      </c>
      <c r="G12368">
        <v>0</v>
      </c>
      <c r="H12368">
        <v>11</v>
      </c>
      <c r="I12368">
        <v>1</v>
      </c>
      <c r="J12368">
        <v>8</v>
      </c>
      <c r="K12368">
        <v>1</v>
      </c>
      <c r="L12368">
        <v>1</v>
      </c>
      <c r="M12368">
        <v>0</v>
      </c>
      <c r="N12368">
        <v>0</v>
      </c>
      <c r="O12368">
        <v>0</v>
      </c>
      <c r="P12368">
        <v>0</v>
      </c>
      <c r="Q12368">
        <v>0</v>
      </c>
    </row>
    <row r="12369" spans="1:17" x14ac:dyDescent="0.2">
      <c r="A12369" t="s">
        <v>30107</v>
      </c>
      <c r="B12369" t="s">
        <v>88</v>
      </c>
      <c r="C12369" t="s">
        <v>138</v>
      </c>
      <c r="D12369" t="s">
        <v>17736</v>
      </c>
      <c r="E12369" t="s">
        <v>81</v>
      </c>
      <c r="F12369" t="s">
        <v>4943</v>
      </c>
      <c r="G12369">
        <v>0</v>
      </c>
      <c r="H12369">
        <v>0</v>
      </c>
      <c r="I12369">
        <v>0</v>
      </c>
      <c r="J12369">
        <v>0</v>
      </c>
      <c r="K12369">
        <v>0</v>
      </c>
      <c r="L12369">
        <v>0</v>
      </c>
      <c r="M12369">
        <v>11</v>
      </c>
      <c r="N12369">
        <v>0</v>
      </c>
      <c r="O12369">
        <v>0</v>
      </c>
      <c r="P12369">
        <v>0</v>
      </c>
      <c r="Q12369">
        <v>0</v>
      </c>
    </row>
    <row r="12370" spans="1:17" x14ac:dyDescent="0.2">
      <c r="A12370" t="s">
        <v>30108</v>
      </c>
      <c r="B12370" t="s">
        <v>88</v>
      </c>
      <c r="C12370" t="s">
        <v>138</v>
      </c>
      <c r="D12370" t="s">
        <v>17736</v>
      </c>
      <c r="E12370" t="s">
        <v>81</v>
      </c>
      <c r="F12370" t="s">
        <v>4925</v>
      </c>
      <c r="G12370">
        <v>0</v>
      </c>
      <c r="H12370">
        <v>0</v>
      </c>
      <c r="I12370">
        <v>0</v>
      </c>
      <c r="J12370">
        <v>0</v>
      </c>
      <c r="K12370">
        <v>0</v>
      </c>
      <c r="L12370">
        <v>0</v>
      </c>
      <c r="M12370">
        <v>0</v>
      </c>
      <c r="N12370">
        <v>11</v>
      </c>
      <c r="O12370">
        <v>10</v>
      </c>
      <c r="P12370">
        <v>1</v>
      </c>
      <c r="Q12370">
        <v>0</v>
      </c>
    </row>
    <row r="12371" spans="1:17" x14ac:dyDescent="0.2">
      <c r="A12371" t="s">
        <v>30109</v>
      </c>
      <c r="B12371" t="s">
        <v>88</v>
      </c>
      <c r="C12371" t="s">
        <v>138</v>
      </c>
      <c r="D12371" t="s">
        <v>17736</v>
      </c>
      <c r="E12371" t="s">
        <v>81</v>
      </c>
      <c r="F12371" t="s">
        <v>4927</v>
      </c>
      <c r="G12371">
        <v>0</v>
      </c>
      <c r="H12371">
        <v>0</v>
      </c>
      <c r="I12371">
        <v>0</v>
      </c>
      <c r="J12371">
        <v>0</v>
      </c>
      <c r="K12371">
        <v>0</v>
      </c>
      <c r="L12371">
        <v>0</v>
      </c>
      <c r="M12371">
        <v>0</v>
      </c>
      <c r="N12371">
        <v>11</v>
      </c>
      <c r="O12371">
        <v>10</v>
      </c>
      <c r="P12371">
        <v>1</v>
      </c>
      <c r="Q12371">
        <v>0</v>
      </c>
    </row>
    <row r="12372" spans="1:17" x14ac:dyDescent="0.2">
      <c r="A12372" t="s">
        <v>30110</v>
      </c>
      <c r="B12372" t="s">
        <v>88</v>
      </c>
      <c r="C12372" t="s">
        <v>138</v>
      </c>
      <c r="D12372" t="s">
        <v>17736</v>
      </c>
      <c r="E12372" t="s">
        <v>81</v>
      </c>
      <c r="F12372" t="s">
        <v>17734</v>
      </c>
      <c r="G12372">
        <v>11</v>
      </c>
      <c r="H12372">
        <v>0</v>
      </c>
      <c r="I12372">
        <v>0</v>
      </c>
      <c r="J12372">
        <v>0</v>
      </c>
      <c r="K12372">
        <v>0</v>
      </c>
      <c r="L12372">
        <v>0</v>
      </c>
      <c r="M12372">
        <v>0</v>
      </c>
      <c r="N12372">
        <v>0</v>
      </c>
      <c r="O12372">
        <v>0</v>
      </c>
      <c r="P12372">
        <v>0</v>
      </c>
      <c r="Q12372">
        <v>0</v>
      </c>
    </row>
    <row r="12373" spans="1:17" x14ac:dyDescent="0.2">
      <c r="A12373" t="s">
        <v>30111</v>
      </c>
      <c r="B12373" t="s">
        <v>88</v>
      </c>
      <c r="C12373" t="s">
        <v>138</v>
      </c>
      <c r="D12373" t="s">
        <v>17748</v>
      </c>
      <c r="E12373" t="s">
        <v>83</v>
      </c>
      <c r="F12373" t="s">
        <v>17749</v>
      </c>
      <c r="G12373">
        <v>0</v>
      </c>
      <c r="H12373">
        <v>0</v>
      </c>
      <c r="I12373">
        <v>0</v>
      </c>
      <c r="J12373">
        <v>0</v>
      </c>
      <c r="K12373">
        <v>0</v>
      </c>
      <c r="L12373">
        <v>0</v>
      </c>
      <c r="M12373">
        <v>0</v>
      </c>
      <c r="N12373">
        <v>2</v>
      </c>
      <c r="O12373">
        <v>2</v>
      </c>
      <c r="P12373">
        <v>0</v>
      </c>
      <c r="Q12373">
        <v>0</v>
      </c>
    </row>
    <row r="12374" spans="1:17" x14ac:dyDescent="0.2">
      <c r="A12374" t="s">
        <v>30112</v>
      </c>
      <c r="B12374" t="s">
        <v>88</v>
      </c>
      <c r="C12374" t="s">
        <v>138</v>
      </c>
      <c r="D12374" t="s">
        <v>17748</v>
      </c>
      <c r="E12374" t="s">
        <v>83</v>
      </c>
      <c r="F12374" t="s">
        <v>17734</v>
      </c>
      <c r="G12374">
        <v>2</v>
      </c>
      <c r="H12374">
        <v>0</v>
      </c>
      <c r="I12374">
        <v>0</v>
      </c>
      <c r="J12374">
        <v>0</v>
      </c>
      <c r="K12374">
        <v>0</v>
      </c>
      <c r="L12374">
        <v>0</v>
      </c>
      <c r="M12374">
        <v>0</v>
      </c>
      <c r="N12374">
        <v>0</v>
      </c>
      <c r="O12374">
        <v>0</v>
      </c>
      <c r="P12374">
        <v>0</v>
      </c>
      <c r="Q12374">
        <v>0</v>
      </c>
    </row>
    <row r="12375" spans="1:17" x14ac:dyDescent="0.2">
      <c r="A12375" t="s">
        <v>30113</v>
      </c>
      <c r="B12375" t="s">
        <v>88</v>
      </c>
      <c r="C12375" t="s">
        <v>139</v>
      </c>
      <c r="D12375" t="s">
        <v>17768</v>
      </c>
      <c r="E12375" t="s">
        <v>83</v>
      </c>
      <c r="F12375" t="s">
        <v>17734</v>
      </c>
      <c r="G12375">
        <v>1</v>
      </c>
      <c r="H12375">
        <v>0</v>
      </c>
      <c r="I12375">
        <v>0</v>
      </c>
      <c r="J12375">
        <v>0</v>
      </c>
      <c r="K12375">
        <v>0</v>
      </c>
      <c r="L12375">
        <v>0</v>
      </c>
      <c r="M12375">
        <v>0</v>
      </c>
      <c r="N12375">
        <v>0</v>
      </c>
      <c r="O12375">
        <v>0</v>
      </c>
      <c r="P12375">
        <v>0</v>
      </c>
      <c r="Q12375">
        <v>0</v>
      </c>
    </row>
    <row r="12376" spans="1:17" x14ac:dyDescent="0.2">
      <c r="A12376" t="s">
        <v>30114</v>
      </c>
      <c r="B12376" t="s">
        <v>88</v>
      </c>
      <c r="C12376" t="s">
        <v>139</v>
      </c>
      <c r="D12376" t="s">
        <v>17736</v>
      </c>
      <c r="E12376" t="s">
        <v>83</v>
      </c>
      <c r="F12376" t="s">
        <v>4929</v>
      </c>
      <c r="G12376">
        <v>0</v>
      </c>
      <c r="H12376">
        <v>53</v>
      </c>
      <c r="I12376">
        <v>2</v>
      </c>
      <c r="J12376">
        <v>42</v>
      </c>
      <c r="K12376">
        <v>3</v>
      </c>
      <c r="L12376">
        <v>6</v>
      </c>
      <c r="M12376">
        <v>0</v>
      </c>
      <c r="N12376">
        <v>0</v>
      </c>
      <c r="O12376">
        <v>0</v>
      </c>
      <c r="P12376">
        <v>0</v>
      </c>
      <c r="Q12376">
        <v>0</v>
      </c>
    </row>
    <row r="12377" spans="1:17" x14ac:dyDescent="0.2">
      <c r="A12377" t="s">
        <v>30115</v>
      </c>
      <c r="B12377" t="s">
        <v>88</v>
      </c>
      <c r="C12377" t="s">
        <v>139</v>
      </c>
      <c r="D12377" t="s">
        <v>17736</v>
      </c>
      <c r="E12377" t="s">
        <v>83</v>
      </c>
      <c r="F12377" t="s">
        <v>4931</v>
      </c>
      <c r="G12377">
        <v>0</v>
      </c>
      <c r="H12377">
        <v>53</v>
      </c>
      <c r="I12377">
        <v>2</v>
      </c>
      <c r="J12377">
        <v>39</v>
      </c>
      <c r="K12377">
        <v>3</v>
      </c>
      <c r="L12377">
        <v>9</v>
      </c>
      <c r="M12377">
        <v>0</v>
      </c>
      <c r="N12377">
        <v>0</v>
      </c>
      <c r="O12377">
        <v>0</v>
      </c>
      <c r="P12377">
        <v>0</v>
      </c>
      <c r="Q12377">
        <v>0</v>
      </c>
    </row>
    <row r="12378" spans="1:17" x14ac:dyDescent="0.2">
      <c r="A12378" t="s">
        <v>30116</v>
      </c>
      <c r="B12378" t="s">
        <v>88</v>
      </c>
      <c r="C12378" t="s">
        <v>139</v>
      </c>
      <c r="D12378" t="s">
        <v>17736</v>
      </c>
      <c r="E12378" t="s">
        <v>83</v>
      </c>
      <c r="F12378" t="s">
        <v>4933</v>
      </c>
      <c r="G12378">
        <v>0</v>
      </c>
      <c r="H12378">
        <v>0</v>
      </c>
      <c r="I12378">
        <v>0</v>
      </c>
      <c r="J12378">
        <v>0</v>
      </c>
      <c r="K12378">
        <v>0</v>
      </c>
      <c r="L12378">
        <v>0</v>
      </c>
      <c r="M12378">
        <v>53</v>
      </c>
      <c r="N12378">
        <v>0</v>
      </c>
      <c r="O12378">
        <v>0</v>
      </c>
      <c r="P12378">
        <v>0</v>
      </c>
      <c r="Q12378">
        <v>0</v>
      </c>
    </row>
    <row r="12379" spans="1:17" x14ac:dyDescent="0.2">
      <c r="A12379" t="s">
        <v>30117</v>
      </c>
      <c r="B12379" t="s">
        <v>88</v>
      </c>
      <c r="C12379" t="s">
        <v>139</v>
      </c>
      <c r="D12379" t="s">
        <v>17736</v>
      </c>
      <c r="E12379" t="s">
        <v>83</v>
      </c>
      <c r="F12379" t="s">
        <v>4935</v>
      </c>
      <c r="G12379">
        <v>0</v>
      </c>
      <c r="H12379">
        <v>53</v>
      </c>
      <c r="I12379">
        <v>2</v>
      </c>
      <c r="J12379">
        <v>39</v>
      </c>
      <c r="K12379">
        <v>3</v>
      </c>
      <c r="L12379">
        <v>9</v>
      </c>
      <c r="M12379">
        <v>0</v>
      </c>
      <c r="N12379">
        <v>0</v>
      </c>
      <c r="O12379">
        <v>0</v>
      </c>
      <c r="P12379">
        <v>0</v>
      </c>
      <c r="Q12379">
        <v>0</v>
      </c>
    </row>
    <row r="12380" spans="1:17" x14ac:dyDescent="0.2">
      <c r="A12380" t="s">
        <v>30118</v>
      </c>
      <c r="B12380" t="s">
        <v>88</v>
      </c>
      <c r="C12380" t="s">
        <v>139</v>
      </c>
      <c r="D12380" t="s">
        <v>17736</v>
      </c>
      <c r="E12380" t="s">
        <v>83</v>
      </c>
      <c r="F12380" t="s">
        <v>4937</v>
      </c>
      <c r="G12380">
        <v>0</v>
      </c>
      <c r="H12380">
        <v>53</v>
      </c>
      <c r="I12380">
        <v>2</v>
      </c>
      <c r="J12380">
        <v>40</v>
      </c>
      <c r="K12380">
        <v>2</v>
      </c>
      <c r="L12380">
        <v>9</v>
      </c>
      <c r="M12380">
        <v>0</v>
      </c>
      <c r="N12380">
        <v>0</v>
      </c>
      <c r="O12380">
        <v>0</v>
      </c>
      <c r="P12380">
        <v>0</v>
      </c>
      <c r="Q12380">
        <v>0</v>
      </c>
    </row>
    <row r="12381" spans="1:17" x14ac:dyDescent="0.2">
      <c r="A12381" t="s">
        <v>30119</v>
      </c>
      <c r="B12381" t="s">
        <v>88</v>
      </c>
      <c r="C12381" t="s">
        <v>202</v>
      </c>
      <c r="D12381" t="s">
        <v>17736</v>
      </c>
      <c r="E12381" t="s">
        <v>81</v>
      </c>
      <c r="F12381" t="s">
        <v>17734</v>
      </c>
      <c r="G12381">
        <v>11</v>
      </c>
      <c r="H12381">
        <v>0</v>
      </c>
      <c r="I12381">
        <v>0</v>
      </c>
      <c r="J12381">
        <v>0</v>
      </c>
      <c r="K12381">
        <v>0</v>
      </c>
      <c r="L12381">
        <v>0</v>
      </c>
      <c r="M12381">
        <v>0</v>
      </c>
      <c r="N12381">
        <v>0</v>
      </c>
      <c r="O12381">
        <v>0</v>
      </c>
      <c r="P12381">
        <v>0</v>
      </c>
      <c r="Q12381">
        <v>0</v>
      </c>
    </row>
    <row r="12382" spans="1:17" x14ac:dyDescent="0.2">
      <c r="A12382" t="s">
        <v>30120</v>
      </c>
      <c r="B12382" t="s">
        <v>88</v>
      </c>
      <c r="C12382" t="s">
        <v>202</v>
      </c>
      <c r="D12382" t="s">
        <v>17748</v>
      </c>
      <c r="E12382" t="s">
        <v>81</v>
      </c>
      <c r="F12382" t="s">
        <v>17749</v>
      </c>
      <c r="G12382">
        <v>0</v>
      </c>
      <c r="H12382">
        <v>0</v>
      </c>
      <c r="I12382">
        <v>0</v>
      </c>
      <c r="J12382">
        <v>0</v>
      </c>
      <c r="K12382">
        <v>0</v>
      </c>
      <c r="L12382">
        <v>0</v>
      </c>
      <c r="M12382">
        <v>0</v>
      </c>
      <c r="N12382">
        <v>1</v>
      </c>
      <c r="O12382">
        <v>1</v>
      </c>
      <c r="P12382">
        <v>0</v>
      </c>
      <c r="Q12382">
        <v>0</v>
      </c>
    </row>
    <row r="12383" spans="1:17" x14ac:dyDescent="0.2">
      <c r="A12383" t="s">
        <v>30121</v>
      </c>
      <c r="B12383" t="s">
        <v>88</v>
      </c>
      <c r="C12383" t="s">
        <v>202</v>
      </c>
      <c r="D12383" t="s">
        <v>17748</v>
      </c>
      <c r="E12383" t="s">
        <v>81</v>
      </c>
      <c r="F12383" t="s">
        <v>17734</v>
      </c>
      <c r="G12383">
        <v>1</v>
      </c>
      <c r="H12383">
        <v>0</v>
      </c>
      <c r="I12383">
        <v>0</v>
      </c>
      <c r="J12383">
        <v>0</v>
      </c>
      <c r="K12383">
        <v>0</v>
      </c>
      <c r="L12383">
        <v>0</v>
      </c>
      <c r="M12383">
        <v>0</v>
      </c>
      <c r="N12383">
        <v>0</v>
      </c>
      <c r="O12383">
        <v>0</v>
      </c>
      <c r="P12383">
        <v>0</v>
      </c>
      <c r="Q12383">
        <v>0</v>
      </c>
    </row>
    <row r="12384" spans="1:17" x14ac:dyDescent="0.2">
      <c r="A12384" t="s">
        <v>30122</v>
      </c>
      <c r="B12384" t="s">
        <v>88</v>
      </c>
      <c r="C12384" t="s">
        <v>202</v>
      </c>
      <c r="D12384" t="s">
        <v>17754</v>
      </c>
      <c r="E12384" t="s">
        <v>81</v>
      </c>
      <c r="F12384" t="s">
        <v>17734</v>
      </c>
      <c r="G12384">
        <v>1</v>
      </c>
      <c r="H12384">
        <v>0</v>
      </c>
      <c r="I12384">
        <v>0</v>
      </c>
      <c r="J12384">
        <v>0</v>
      </c>
      <c r="K12384">
        <v>0</v>
      </c>
      <c r="L12384">
        <v>0</v>
      </c>
      <c r="M12384">
        <v>0</v>
      </c>
      <c r="N12384">
        <v>0</v>
      </c>
      <c r="O12384">
        <v>0</v>
      </c>
      <c r="P12384">
        <v>0</v>
      </c>
      <c r="Q12384">
        <v>0</v>
      </c>
    </row>
    <row r="12385" spans="1:17" x14ac:dyDescent="0.2">
      <c r="A12385" t="s">
        <v>30123</v>
      </c>
      <c r="B12385" t="s">
        <v>88</v>
      </c>
      <c r="C12385" t="s">
        <v>203</v>
      </c>
      <c r="D12385" t="s">
        <v>17736</v>
      </c>
      <c r="E12385" t="s">
        <v>83</v>
      </c>
      <c r="F12385" t="s">
        <v>4929</v>
      </c>
      <c r="G12385">
        <v>0</v>
      </c>
      <c r="H12385">
        <v>12</v>
      </c>
      <c r="I12385">
        <v>3</v>
      </c>
      <c r="J12385">
        <v>8</v>
      </c>
      <c r="K12385">
        <v>0</v>
      </c>
      <c r="L12385">
        <v>1</v>
      </c>
      <c r="M12385">
        <v>0</v>
      </c>
      <c r="N12385">
        <v>0</v>
      </c>
      <c r="O12385">
        <v>0</v>
      </c>
      <c r="P12385">
        <v>0</v>
      </c>
      <c r="Q12385">
        <v>0</v>
      </c>
    </row>
    <row r="12386" spans="1:17" x14ac:dyDescent="0.2">
      <c r="A12386" t="s">
        <v>30124</v>
      </c>
      <c r="B12386" t="s">
        <v>88</v>
      </c>
      <c r="C12386" t="s">
        <v>203</v>
      </c>
      <c r="D12386" t="s">
        <v>17736</v>
      </c>
      <c r="E12386" t="s">
        <v>83</v>
      </c>
      <c r="F12386" t="s">
        <v>4931</v>
      </c>
      <c r="G12386">
        <v>0</v>
      </c>
      <c r="H12386">
        <v>12</v>
      </c>
      <c r="I12386">
        <v>2</v>
      </c>
      <c r="J12386">
        <v>9</v>
      </c>
      <c r="K12386">
        <v>0</v>
      </c>
      <c r="L12386">
        <v>1</v>
      </c>
      <c r="M12386">
        <v>0</v>
      </c>
      <c r="N12386">
        <v>0</v>
      </c>
      <c r="O12386">
        <v>0</v>
      </c>
      <c r="P12386">
        <v>0</v>
      </c>
      <c r="Q12386">
        <v>0</v>
      </c>
    </row>
    <row r="12387" spans="1:17" x14ac:dyDescent="0.2">
      <c r="A12387" t="s">
        <v>30125</v>
      </c>
      <c r="B12387" t="s">
        <v>88</v>
      </c>
      <c r="C12387" t="s">
        <v>203</v>
      </c>
      <c r="D12387" t="s">
        <v>17736</v>
      </c>
      <c r="E12387" t="s">
        <v>83</v>
      </c>
      <c r="F12387" t="s">
        <v>4933</v>
      </c>
      <c r="G12387">
        <v>0</v>
      </c>
      <c r="H12387">
        <v>0</v>
      </c>
      <c r="I12387">
        <v>0</v>
      </c>
      <c r="J12387">
        <v>0</v>
      </c>
      <c r="K12387">
        <v>0</v>
      </c>
      <c r="L12387">
        <v>0</v>
      </c>
      <c r="M12387">
        <v>12</v>
      </c>
      <c r="N12387">
        <v>0</v>
      </c>
      <c r="O12387">
        <v>0</v>
      </c>
      <c r="P12387">
        <v>0</v>
      </c>
      <c r="Q12387">
        <v>0</v>
      </c>
    </row>
    <row r="12388" spans="1:17" x14ac:dyDescent="0.2">
      <c r="A12388" t="s">
        <v>30126</v>
      </c>
      <c r="B12388" t="s">
        <v>88</v>
      </c>
      <c r="C12388" t="s">
        <v>203</v>
      </c>
      <c r="D12388" t="s">
        <v>17736</v>
      </c>
      <c r="E12388" t="s">
        <v>83</v>
      </c>
      <c r="F12388" t="s">
        <v>4935</v>
      </c>
      <c r="G12388">
        <v>0</v>
      </c>
      <c r="H12388">
        <v>12</v>
      </c>
      <c r="I12388">
        <v>2</v>
      </c>
      <c r="J12388">
        <v>9</v>
      </c>
      <c r="K12388">
        <v>0</v>
      </c>
      <c r="L12388">
        <v>1</v>
      </c>
      <c r="M12388">
        <v>0</v>
      </c>
      <c r="N12388">
        <v>0</v>
      </c>
      <c r="O12388">
        <v>0</v>
      </c>
      <c r="P12388">
        <v>0</v>
      </c>
      <c r="Q12388">
        <v>0</v>
      </c>
    </row>
    <row r="12389" spans="1:17" x14ac:dyDescent="0.2">
      <c r="A12389" t="s">
        <v>30127</v>
      </c>
      <c r="B12389" t="s">
        <v>88</v>
      </c>
      <c r="C12389" t="s">
        <v>203</v>
      </c>
      <c r="D12389" t="s">
        <v>17736</v>
      </c>
      <c r="E12389" t="s">
        <v>83</v>
      </c>
      <c r="F12389" t="s">
        <v>4937</v>
      </c>
      <c r="G12389">
        <v>0</v>
      </c>
      <c r="H12389">
        <v>12</v>
      </c>
      <c r="I12389">
        <v>2</v>
      </c>
      <c r="J12389">
        <v>9</v>
      </c>
      <c r="K12389">
        <v>0</v>
      </c>
      <c r="L12389">
        <v>1</v>
      </c>
      <c r="M12389">
        <v>0</v>
      </c>
      <c r="N12389">
        <v>0</v>
      </c>
      <c r="O12389">
        <v>0</v>
      </c>
      <c r="P12389">
        <v>0</v>
      </c>
      <c r="Q12389">
        <v>0</v>
      </c>
    </row>
    <row r="12390" spans="1:17" x14ac:dyDescent="0.2">
      <c r="A12390" t="s">
        <v>30128</v>
      </c>
      <c r="B12390" t="s">
        <v>88</v>
      </c>
      <c r="C12390" t="s">
        <v>203</v>
      </c>
      <c r="D12390" t="s">
        <v>17736</v>
      </c>
      <c r="E12390" t="s">
        <v>83</v>
      </c>
      <c r="F12390" t="s">
        <v>4939</v>
      </c>
      <c r="G12390">
        <v>0</v>
      </c>
      <c r="H12390">
        <v>0</v>
      </c>
      <c r="I12390">
        <v>0</v>
      </c>
      <c r="J12390">
        <v>0</v>
      </c>
      <c r="K12390">
        <v>0</v>
      </c>
      <c r="L12390">
        <v>0</v>
      </c>
      <c r="M12390">
        <v>12</v>
      </c>
      <c r="N12390">
        <v>0</v>
      </c>
      <c r="O12390">
        <v>0</v>
      </c>
      <c r="P12390">
        <v>0</v>
      </c>
      <c r="Q12390">
        <v>0</v>
      </c>
    </row>
    <row r="12391" spans="1:17" x14ac:dyDescent="0.2">
      <c r="A12391" t="s">
        <v>30129</v>
      </c>
      <c r="B12391" t="s">
        <v>88</v>
      </c>
      <c r="C12391" t="s">
        <v>203</v>
      </c>
      <c r="D12391" t="s">
        <v>17736</v>
      </c>
      <c r="E12391" t="s">
        <v>83</v>
      </c>
      <c r="F12391" t="s">
        <v>4941</v>
      </c>
      <c r="G12391">
        <v>0</v>
      </c>
      <c r="H12391">
        <v>12</v>
      </c>
      <c r="I12391">
        <v>2</v>
      </c>
      <c r="J12391">
        <v>9</v>
      </c>
      <c r="K12391">
        <v>0</v>
      </c>
      <c r="L12391">
        <v>1</v>
      </c>
      <c r="M12391">
        <v>0</v>
      </c>
      <c r="N12391">
        <v>0</v>
      </c>
      <c r="O12391">
        <v>0</v>
      </c>
      <c r="P12391">
        <v>0</v>
      </c>
      <c r="Q12391">
        <v>0</v>
      </c>
    </row>
    <row r="12392" spans="1:17" x14ac:dyDescent="0.2">
      <c r="A12392" t="s">
        <v>30130</v>
      </c>
      <c r="B12392" t="s">
        <v>88</v>
      </c>
      <c r="C12392" t="s">
        <v>203</v>
      </c>
      <c r="D12392" t="s">
        <v>17736</v>
      </c>
      <c r="E12392" t="s">
        <v>83</v>
      </c>
      <c r="F12392" t="s">
        <v>4943</v>
      </c>
      <c r="G12392">
        <v>0</v>
      </c>
      <c r="H12392">
        <v>0</v>
      </c>
      <c r="I12392">
        <v>0</v>
      </c>
      <c r="J12392">
        <v>0</v>
      </c>
      <c r="K12392">
        <v>0</v>
      </c>
      <c r="L12392">
        <v>0</v>
      </c>
      <c r="M12392">
        <v>12</v>
      </c>
      <c r="N12392">
        <v>0</v>
      </c>
      <c r="O12392">
        <v>0</v>
      </c>
      <c r="P12392">
        <v>0</v>
      </c>
      <c r="Q12392">
        <v>0</v>
      </c>
    </row>
    <row r="12393" spans="1:17" x14ac:dyDescent="0.2">
      <c r="A12393" t="s">
        <v>30131</v>
      </c>
      <c r="B12393" t="s">
        <v>88</v>
      </c>
      <c r="C12393" t="s">
        <v>203</v>
      </c>
      <c r="D12393" t="s">
        <v>17736</v>
      </c>
      <c r="E12393" t="s">
        <v>83</v>
      </c>
      <c r="F12393" t="s">
        <v>4925</v>
      </c>
      <c r="G12393">
        <v>0</v>
      </c>
      <c r="H12393">
        <v>0</v>
      </c>
      <c r="I12393">
        <v>0</v>
      </c>
      <c r="J12393">
        <v>0</v>
      </c>
      <c r="K12393">
        <v>0</v>
      </c>
      <c r="L12393">
        <v>0</v>
      </c>
      <c r="M12393">
        <v>0</v>
      </c>
      <c r="N12393">
        <v>12</v>
      </c>
      <c r="O12393">
        <v>11</v>
      </c>
      <c r="P12393">
        <v>1</v>
      </c>
      <c r="Q12393">
        <v>0</v>
      </c>
    </row>
    <row r="12394" spans="1:17" x14ac:dyDescent="0.2">
      <c r="A12394" t="s">
        <v>30132</v>
      </c>
      <c r="B12394" t="s">
        <v>88</v>
      </c>
      <c r="C12394" t="s">
        <v>203</v>
      </c>
      <c r="D12394" t="s">
        <v>17736</v>
      </c>
      <c r="E12394" t="s">
        <v>83</v>
      </c>
      <c r="F12394" t="s">
        <v>4927</v>
      </c>
      <c r="G12394">
        <v>0</v>
      </c>
      <c r="H12394">
        <v>0</v>
      </c>
      <c r="I12394">
        <v>0</v>
      </c>
      <c r="J12394">
        <v>0</v>
      </c>
      <c r="K12394">
        <v>0</v>
      </c>
      <c r="L12394">
        <v>0</v>
      </c>
      <c r="M12394">
        <v>0</v>
      </c>
      <c r="N12394">
        <v>12</v>
      </c>
      <c r="O12394">
        <v>11</v>
      </c>
      <c r="P12394">
        <v>1</v>
      </c>
      <c r="Q12394">
        <v>0</v>
      </c>
    </row>
    <row r="12395" spans="1:17" x14ac:dyDescent="0.2">
      <c r="A12395" t="s">
        <v>30133</v>
      </c>
      <c r="B12395" t="s">
        <v>88</v>
      </c>
      <c r="C12395" t="s">
        <v>203</v>
      </c>
      <c r="D12395" t="s">
        <v>17736</v>
      </c>
      <c r="E12395" t="s">
        <v>83</v>
      </c>
      <c r="F12395" t="s">
        <v>17734</v>
      </c>
      <c r="G12395">
        <v>12</v>
      </c>
      <c r="H12395">
        <v>0</v>
      </c>
      <c r="I12395">
        <v>0</v>
      </c>
      <c r="J12395">
        <v>0</v>
      </c>
      <c r="K12395">
        <v>0</v>
      </c>
      <c r="L12395">
        <v>0</v>
      </c>
      <c r="M12395">
        <v>0</v>
      </c>
      <c r="N12395">
        <v>0</v>
      </c>
      <c r="O12395">
        <v>0</v>
      </c>
      <c r="P12395">
        <v>0</v>
      </c>
      <c r="Q12395">
        <v>0</v>
      </c>
    </row>
    <row r="12396" spans="1:17" x14ac:dyDescent="0.2">
      <c r="A12396" t="s">
        <v>30134</v>
      </c>
      <c r="B12396" t="s">
        <v>88</v>
      </c>
      <c r="C12396" t="s">
        <v>203</v>
      </c>
      <c r="D12396" t="s">
        <v>17736</v>
      </c>
      <c r="E12396" t="s">
        <v>81</v>
      </c>
      <c r="F12396" t="s">
        <v>4929</v>
      </c>
      <c r="G12396">
        <v>0</v>
      </c>
      <c r="H12396">
        <v>8</v>
      </c>
      <c r="I12396">
        <v>0</v>
      </c>
      <c r="J12396">
        <v>6</v>
      </c>
      <c r="K12396">
        <v>1</v>
      </c>
      <c r="L12396">
        <v>1</v>
      </c>
      <c r="M12396">
        <v>0</v>
      </c>
      <c r="N12396">
        <v>0</v>
      </c>
      <c r="O12396">
        <v>0</v>
      </c>
      <c r="P12396">
        <v>0</v>
      </c>
      <c r="Q12396">
        <v>0</v>
      </c>
    </row>
    <row r="12397" spans="1:17" x14ac:dyDescent="0.2">
      <c r="A12397" t="s">
        <v>30135</v>
      </c>
      <c r="B12397" t="s">
        <v>88</v>
      </c>
      <c r="C12397" t="s">
        <v>203</v>
      </c>
      <c r="D12397" t="s">
        <v>17736</v>
      </c>
      <c r="E12397" t="s">
        <v>81</v>
      </c>
      <c r="F12397" t="s">
        <v>4931</v>
      </c>
      <c r="G12397">
        <v>0</v>
      </c>
      <c r="H12397">
        <v>8</v>
      </c>
      <c r="I12397">
        <v>0</v>
      </c>
      <c r="J12397">
        <v>5</v>
      </c>
      <c r="K12397">
        <v>1</v>
      </c>
      <c r="L12397">
        <v>2</v>
      </c>
      <c r="M12397">
        <v>0</v>
      </c>
      <c r="N12397">
        <v>0</v>
      </c>
      <c r="O12397">
        <v>0</v>
      </c>
      <c r="P12397">
        <v>0</v>
      </c>
      <c r="Q12397">
        <v>0</v>
      </c>
    </row>
    <row r="12398" spans="1:17" x14ac:dyDescent="0.2">
      <c r="A12398" t="s">
        <v>30136</v>
      </c>
      <c r="B12398" t="s">
        <v>88</v>
      </c>
      <c r="C12398" t="s">
        <v>203</v>
      </c>
      <c r="D12398" t="s">
        <v>17736</v>
      </c>
      <c r="E12398" t="s">
        <v>81</v>
      </c>
      <c r="F12398" t="s">
        <v>4933</v>
      </c>
      <c r="G12398">
        <v>0</v>
      </c>
      <c r="H12398">
        <v>0</v>
      </c>
      <c r="I12398">
        <v>0</v>
      </c>
      <c r="J12398">
        <v>0</v>
      </c>
      <c r="K12398">
        <v>0</v>
      </c>
      <c r="L12398">
        <v>0</v>
      </c>
      <c r="M12398">
        <v>8</v>
      </c>
      <c r="N12398">
        <v>0</v>
      </c>
      <c r="O12398">
        <v>0</v>
      </c>
      <c r="P12398">
        <v>0</v>
      </c>
      <c r="Q12398">
        <v>0</v>
      </c>
    </row>
    <row r="12399" spans="1:17" x14ac:dyDescent="0.2">
      <c r="A12399" t="s">
        <v>30137</v>
      </c>
      <c r="B12399" t="s">
        <v>88</v>
      </c>
      <c r="C12399" t="s">
        <v>203</v>
      </c>
      <c r="D12399" t="s">
        <v>17736</v>
      </c>
      <c r="E12399" t="s">
        <v>81</v>
      </c>
      <c r="F12399" t="s">
        <v>4935</v>
      </c>
      <c r="G12399">
        <v>0</v>
      </c>
      <c r="H12399">
        <v>8</v>
      </c>
      <c r="I12399">
        <v>0</v>
      </c>
      <c r="J12399">
        <v>5</v>
      </c>
      <c r="K12399">
        <v>1</v>
      </c>
      <c r="L12399">
        <v>2</v>
      </c>
      <c r="M12399">
        <v>0</v>
      </c>
      <c r="N12399">
        <v>0</v>
      </c>
      <c r="O12399">
        <v>0</v>
      </c>
      <c r="P12399">
        <v>0</v>
      </c>
      <c r="Q12399">
        <v>0</v>
      </c>
    </row>
    <row r="12400" spans="1:17" x14ac:dyDescent="0.2">
      <c r="A12400" t="s">
        <v>30138</v>
      </c>
      <c r="B12400" t="s">
        <v>88</v>
      </c>
      <c r="C12400" t="s">
        <v>203</v>
      </c>
      <c r="D12400" t="s">
        <v>17736</v>
      </c>
      <c r="E12400" t="s">
        <v>81</v>
      </c>
      <c r="F12400" t="s">
        <v>4937</v>
      </c>
      <c r="G12400">
        <v>0</v>
      </c>
      <c r="H12400">
        <v>8</v>
      </c>
      <c r="I12400">
        <v>0</v>
      </c>
      <c r="J12400">
        <v>5</v>
      </c>
      <c r="K12400">
        <v>1</v>
      </c>
      <c r="L12400">
        <v>2</v>
      </c>
      <c r="M12400">
        <v>0</v>
      </c>
      <c r="N12400">
        <v>0</v>
      </c>
      <c r="O12400">
        <v>0</v>
      </c>
      <c r="P12400">
        <v>0</v>
      </c>
      <c r="Q12400">
        <v>0</v>
      </c>
    </row>
    <row r="12401" spans="1:17" x14ac:dyDescent="0.2">
      <c r="A12401" t="s">
        <v>30139</v>
      </c>
      <c r="B12401" t="s">
        <v>88</v>
      </c>
      <c r="C12401" t="s">
        <v>203</v>
      </c>
      <c r="D12401" t="s">
        <v>17736</v>
      </c>
      <c r="E12401" t="s">
        <v>81</v>
      </c>
      <c r="F12401" t="s">
        <v>4939</v>
      </c>
      <c r="G12401">
        <v>0</v>
      </c>
      <c r="H12401">
        <v>0</v>
      </c>
      <c r="I12401">
        <v>0</v>
      </c>
      <c r="J12401">
        <v>0</v>
      </c>
      <c r="K12401">
        <v>0</v>
      </c>
      <c r="L12401">
        <v>0</v>
      </c>
      <c r="M12401">
        <v>8</v>
      </c>
      <c r="N12401">
        <v>0</v>
      </c>
      <c r="O12401">
        <v>0</v>
      </c>
      <c r="P12401">
        <v>0</v>
      </c>
      <c r="Q12401">
        <v>0</v>
      </c>
    </row>
    <row r="12402" spans="1:17" x14ac:dyDescent="0.2">
      <c r="A12402" t="s">
        <v>30140</v>
      </c>
      <c r="B12402" t="s">
        <v>88</v>
      </c>
      <c r="C12402" t="s">
        <v>203</v>
      </c>
      <c r="D12402" t="s">
        <v>17736</v>
      </c>
      <c r="E12402" t="s">
        <v>81</v>
      </c>
      <c r="F12402" t="s">
        <v>4941</v>
      </c>
      <c r="G12402">
        <v>0</v>
      </c>
      <c r="H12402">
        <v>8</v>
      </c>
      <c r="I12402">
        <v>0</v>
      </c>
      <c r="J12402">
        <v>6</v>
      </c>
      <c r="K12402">
        <v>1</v>
      </c>
      <c r="L12402">
        <v>1</v>
      </c>
      <c r="M12402">
        <v>0</v>
      </c>
      <c r="N12402">
        <v>0</v>
      </c>
      <c r="O12402">
        <v>0</v>
      </c>
      <c r="P12402">
        <v>0</v>
      </c>
      <c r="Q12402">
        <v>0</v>
      </c>
    </row>
    <row r="12403" spans="1:17" x14ac:dyDescent="0.2">
      <c r="A12403" t="s">
        <v>30141</v>
      </c>
      <c r="B12403" t="s">
        <v>88</v>
      </c>
      <c r="C12403" t="s">
        <v>203</v>
      </c>
      <c r="D12403" t="s">
        <v>17736</v>
      </c>
      <c r="E12403" t="s">
        <v>81</v>
      </c>
      <c r="F12403" t="s">
        <v>4943</v>
      </c>
      <c r="G12403">
        <v>0</v>
      </c>
      <c r="H12403">
        <v>0</v>
      </c>
      <c r="I12403">
        <v>0</v>
      </c>
      <c r="J12403">
        <v>0</v>
      </c>
      <c r="K12403">
        <v>0</v>
      </c>
      <c r="L12403">
        <v>0</v>
      </c>
      <c r="M12403">
        <v>8</v>
      </c>
      <c r="N12403">
        <v>0</v>
      </c>
      <c r="O12403">
        <v>0</v>
      </c>
      <c r="P12403">
        <v>0</v>
      </c>
      <c r="Q12403">
        <v>0</v>
      </c>
    </row>
    <row r="12404" spans="1:17" x14ac:dyDescent="0.2">
      <c r="A12404" t="s">
        <v>30142</v>
      </c>
      <c r="B12404" t="s">
        <v>88</v>
      </c>
      <c r="C12404" t="s">
        <v>203</v>
      </c>
      <c r="D12404" t="s">
        <v>17736</v>
      </c>
      <c r="E12404" t="s">
        <v>81</v>
      </c>
      <c r="F12404" t="s">
        <v>4925</v>
      </c>
      <c r="G12404">
        <v>0</v>
      </c>
      <c r="H12404">
        <v>0</v>
      </c>
      <c r="I12404">
        <v>0</v>
      </c>
      <c r="J12404">
        <v>0</v>
      </c>
      <c r="K12404">
        <v>0</v>
      </c>
      <c r="L12404">
        <v>0</v>
      </c>
      <c r="M12404">
        <v>0</v>
      </c>
      <c r="N12404">
        <v>8</v>
      </c>
      <c r="O12404">
        <v>6</v>
      </c>
      <c r="P12404">
        <v>1</v>
      </c>
      <c r="Q12404">
        <v>1</v>
      </c>
    </row>
    <row r="12405" spans="1:17" x14ac:dyDescent="0.2">
      <c r="A12405" t="s">
        <v>30143</v>
      </c>
      <c r="B12405" t="s">
        <v>88</v>
      </c>
      <c r="C12405" t="s">
        <v>203</v>
      </c>
      <c r="D12405" t="s">
        <v>17736</v>
      </c>
      <c r="E12405" t="s">
        <v>81</v>
      </c>
      <c r="F12405" t="s">
        <v>4927</v>
      </c>
      <c r="G12405">
        <v>0</v>
      </c>
      <c r="H12405">
        <v>0</v>
      </c>
      <c r="I12405">
        <v>0</v>
      </c>
      <c r="J12405">
        <v>0</v>
      </c>
      <c r="K12405">
        <v>0</v>
      </c>
      <c r="L12405">
        <v>0</v>
      </c>
      <c r="M12405">
        <v>0</v>
      </c>
      <c r="N12405">
        <v>7</v>
      </c>
      <c r="O12405">
        <v>5</v>
      </c>
      <c r="P12405">
        <v>1</v>
      </c>
      <c r="Q12405">
        <v>1</v>
      </c>
    </row>
    <row r="12406" spans="1:17" x14ac:dyDescent="0.2">
      <c r="A12406" t="s">
        <v>30144</v>
      </c>
      <c r="B12406" t="s">
        <v>88</v>
      </c>
      <c r="C12406" t="s">
        <v>203</v>
      </c>
      <c r="D12406" t="s">
        <v>17736</v>
      </c>
      <c r="E12406" t="s">
        <v>81</v>
      </c>
      <c r="F12406" t="s">
        <v>17734</v>
      </c>
      <c r="G12406">
        <v>8</v>
      </c>
      <c r="H12406">
        <v>0</v>
      </c>
      <c r="I12406">
        <v>0</v>
      </c>
      <c r="J12406">
        <v>0</v>
      </c>
      <c r="K12406">
        <v>0</v>
      </c>
      <c r="L12406">
        <v>0</v>
      </c>
      <c r="M12406">
        <v>0</v>
      </c>
      <c r="N12406">
        <v>0</v>
      </c>
      <c r="O12406">
        <v>0</v>
      </c>
      <c r="P12406">
        <v>0</v>
      </c>
      <c r="Q12406">
        <v>0</v>
      </c>
    </row>
    <row r="12407" spans="1:17" x14ac:dyDescent="0.2">
      <c r="A12407" t="s">
        <v>30145</v>
      </c>
      <c r="B12407" t="s">
        <v>88</v>
      </c>
      <c r="C12407" t="s">
        <v>203</v>
      </c>
      <c r="D12407" t="s">
        <v>17748</v>
      </c>
      <c r="E12407" t="s">
        <v>83</v>
      </c>
      <c r="F12407" t="s">
        <v>17749</v>
      </c>
      <c r="G12407">
        <v>0</v>
      </c>
      <c r="H12407">
        <v>0</v>
      </c>
      <c r="I12407">
        <v>0</v>
      </c>
      <c r="J12407">
        <v>0</v>
      </c>
      <c r="K12407">
        <v>0</v>
      </c>
      <c r="L12407">
        <v>0</v>
      </c>
      <c r="M12407">
        <v>0</v>
      </c>
      <c r="N12407">
        <v>1</v>
      </c>
      <c r="O12407">
        <v>1</v>
      </c>
      <c r="P12407">
        <v>0</v>
      </c>
      <c r="Q12407">
        <v>0</v>
      </c>
    </row>
    <row r="12408" spans="1:17" x14ac:dyDescent="0.2">
      <c r="A12408" t="s">
        <v>30146</v>
      </c>
      <c r="B12408" t="s">
        <v>88</v>
      </c>
      <c r="C12408" t="s">
        <v>203</v>
      </c>
      <c r="D12408" t="s">
        <v>17748</v>
      </c>
      <c r="E12408" t="s">
        <v>83</v>
      </c>
      <c r="F12408" t="s">
        <v>17734</v>
      </c>
      <c r="G12408">
        <v>1</v>
      </c>
      <c r="H12408">
        <v>0</v>
      </c>
      <c r="I12408">
        <v>0</v>
      </c>
      <c r="J12408">
        <v>0</v>
      </c>
      <c r="K12408">
        <v>0</v>
      </c>
      <c r="L12408">
        <v>0</v>
      </c>
      <c r="M12408">
        <v>0</v>
      </c>
      <c r="N12408">
        <v>0</v>
      </c>
      <c r="O12408">
        <v>0</v>
      </c>
      <c r="P12408">
        <v>0</v>
      </c>
      <c r="Q12408">
        <v>0</v>
      </c>
    </row>
    <row r="12409" spans="1:17" x14ac:dyDescent="0.2">
      <c r="A12409" t="s">
        <v>30147</v>
      </c>
      <c r="B12409" t="s">
        <v>88</v>
      </c>
      <c r="C12409" t="s">
        <v>203</v>
      </c>
      <c r="D12409" t="s">
        <v>17748</v>
      </c>
      <c r="E12409" t="s">
        <v>81</v>
      </c>
      <c r="F12409" t="s">
        <v>17749</v>
      </c>
      <c r="G12409">
        <v>0</v>
      </c>
      <c r="H12409">
        <v>0</v>
      </c>
      <c r="I12409">
        <v>0</v>
      </c>
      <c r="J12409">
        <v>0</v>
      </c>
      <c r="K12409">
        <v>0</v>
      </c>
      <c r="L12409">
        <v>0</v>
      </c>
      <c r="M12409">
        <v>0</v>
      </c>
      <c r="N12409">
        <v>2</v>
      </c>
      <c r="O12409">
        <v>2</v>
      </c>
      <c r="P12409">
        <v>0</v>
      </c>
      <c r="Q12409">
        <v>0</v>
      </c>
    </row>
    <row r="12410" spans="1:17" x14ac:dyDescent="0.2">
      <c r="A12410" t="s">
        <v>30148</v>
      </c>
      <c r="B12410" t="s">
        <v>88</v>
      </c>
      <c r="C12410" t="s">
        <v>203</v>
      </c>
      <c r="D12410" t="s">
        <v>17748</v>
      </c>
      <c r="E12410" t="s">
        <v>81</v>
      </c>
      <c r="F12410" t="s">
        <v>17734</v>
      </c>
      <c r="G12410">
        <v>2</v>
      </c>
      <c r="H12410">
        <v>0</v>
      </c>
      <c r="I12410">
        <v>0</v>
      </c>
      <c r="J12410">
        <v>0</v>
      </c>
      <c r="K12410">
        <v>0</v>
      </c>
      <c r="L12410">
        <v>0</v>
      </c>
      <c r="M12410">
        <v>0</v>
      </c>
      <c r="N12410">
        <v>0</v>
      </c>
      <c r="O12410">
        <v>0</v>
      </c>
      <c r="P12410">
        <v>0</v>
      </c>
      <c r="Q12410">
        <v>0</v>
      </c>
    </row>
    <row r="12411" spans="1:17" x14ac:dyDescent="0.2">
      <c r="A12411" t="s">
        <v>30149</v>
      </c>
      <c r="B12411" t="s">
        <v>88</v>
      </c>
      <c r="C12411" t="s">
        <v>133</v>
      </c>
      <c r="D12411" t="s">
        <v>17736</v>
      </c>
      <c r="E12411" t="s">
        <v>83</v>
      </c>
      <c r="F12411" t="s">
        <v>4933</v>
      </c>
      <c r="G12411">
        <v>0</v>
      </c>
      <c r="H12411">
        <v>0</v>
      </c>
      <c r="I12411">
        <v>0</v>
      </c>
      <c r="J12411">
        <v>0</v>
      </c>
      <c r="K12411">
        <v>0</v>
      </c>
      <c r="L12411">
        <v>0</v>
      </c>
      <c r="M12411">
        <v>16</v>
      </c>
      <c r="N12411">
        <v>0</v>
      </c>
      <c r="O12411">
        <v>0</v>
      </c>
      <c r="P12411">
        <v>0</v>
      </c>
      <c r="Q12411">
        <v>0</v>
      </c>
    </row>
    <row r="12412" spans="1:17" x14ac:dyDescent="0.2">
      <c r="A12412" t="s">
        <v>30150</v>
      </c>
      <c r="B12412" t="s">
        <v>88</v>
      </c>
      <c r="C12412" t="s">
        <v>133</v>
      </c>
      <c r="D12412" t="s">
        <v>17736</v>
      </c>
      <c r="E12412" t="s">
        <v>83</v>
      </c>
      <c r="F12412" t="s">
        <v>4935</v>
      </c>
      <c r="G12412">
        <v>0</v>
      </c>
      <c r="H12412">
        <v>16</v>
      </c>
      <c r="I12412">
        <v>3</v>
      </c>
      <c r="J12412">
        <v>11</v>
      </c>
      <c r="K12412">
        <v>0</v>
      </c>
      <c r="L12412">
        <v>2</v>
      </c>
      <c r="M12412">
        <v>0</v>
      </c>
      <c r="N12412">
        <v>0</v>
      </c>
      <c r="O12412">
        <v>0</v>
      </c>
      <c r="P12412">
        <v>0</v>
      </c>
      <c r="Q12412">
        <v>0</v>
      </c>
    </row>
    <row r="12413" spans="1:17" x14ac:dyDescent="0.2">
      <c r="A12413" t="s">
        <v>30151</v>
      </c>
      <c r="B12413" t="s">
        <v>88</v>
      </c>
      <c r="C12413" t="s">
        <v>197</v>
      </c>
      <c r="D12413" t="s">
        <v>17736</v>
      </c>
      <c r="E12413" t="s">
        <v>81</v>
      </c>
      <c r="F12413" t="s">
        <v>4943</v>
      </c>
      <c r="G12413">
        <v>0</v>
      </c>
      <c r="H12413">
        <v>0</v>
      </c>
      <c r="I12413">
        <v>0</v>
      </c>
      <c r="J12413">
        <v>0</v>
      </c>
      <c r="K12413">
        <v>0</v>
      </c>
      <c r="L12413">
        <v>0</v>
      </c>
      <c r="M12413">
        <v>10</v>
      </c>
      <c r="N12413">
        <v>0</v>
      </c>
      <c r="O12413">
        <v>0</v>
      </c>
      <c r="P12413">
        <v>0</v>
      </c>
      <c r="Q12413">
        <v>0</v>
      </c>
    </row>
    <row r="12414" spans="1:17" x14ac:dyDescent="0.2">
      <c r="A12414" t="s">
        <v>30152</v>
      </c>
      <c r="B12414" t="s">
        <v>88</v>
      </c>
      <c r="C12414" t="s">
        <v>197</v>
      </c>
      <c r="D12414" t="s">
        <v>17736</v>
      </c>
      <c r="E12414" t="s">
        <v>81</v>
      </c>
      <c r="F12414" t="s">
        <v>4925</v>
      </c>
      <c r="G12414">
        <v>0</v>
      </c>
      <c r="H12414">
        <v>0</v>
      </c>
      <c r="I12414">
        <v>0</v>
      </c>
      <c r="J12414">
        <v>0</v>
      </c>
      <c r="K12414">
        <v>0</v>
      </c>
      <c r="L12414">
        <v>0</v>
      </c>
      <c r="M12414">
        <v>0</v>
      </c>
      <c r="N12414">
        <v>10</v>
      </c>
      <c r="O12414">
        <v>10</v>
      </c>
      <c r="P12414">
        <v>0</v>
      </c>
      <c r="Q12414">
        <v>0</v>
      </c>
    </row>
    <row r="12415" spans="1:17" x14ac:dyDescent="0.2">
      <c r="A12415" t="s">
        <v>30153</v>
      </c>
      <c r="B12415" t="s">
        <v>88</v>
      </c>
      <c r="C12415" t="s">
        <v>197</v>
      </c>
      <c r="D12415" t="s">
        <v>17736</v>
      </c>
      <c r="E12415" t="s">
        <v>81</v>
      </c>
      <c r="F12415" t="s">
        <v>4927</v>
      </c>
      <c r="G12415">
        <v>0</v>
      </c>
      <c r="H12415">
        <v>0</v>
      </c>
      <c r="I12415">
        <v>0</v>
      </c>
      <c r="J12415">
        <v>0</v>
      </c>
      <c r="K12415">
        <v>0</v>
      </c>
      <c r="L12415">
        <v>0</v>
      </c>
      <c r="M12415">
        <v>0</v>
      </c>
      <c r="N12415">
        <v>10</v>
      </c>
      <c r="O12415">
        <v>10</v>
      </c>
      <c r="P12415">
        <v>0</v>
      </c>
      <c r="Q12415">
        <v>0</v>
      </c>
    </row>
    <row r="12416" spans="1:17" x14ac:dyDescent="0.2">
      <c r="A12416" t="s">
        <v>30154</v>
      </c>
      <c r="B12416" t="s">
        <v>88</v>
      </c>
      <c r="C12416" t="s">
        <v>197</v>
      </c>
      <c r="D12416" t="s">
        <v>17736</v>
      </c>
      <c r="E12416" t="s">
        <v>81</v>
      </c>
      <c r="F12416" t="s">
        <v>17734</v>
      </c>
      <c r="G12416">
        <v>10</v>
      </c>
      <c r="H12416">
        <v>0</v>
      </c>
      <c r="I12416">
        <v>0</v>
      </c>
      <c r="J12416">
        <v>0</v>
      </c>
      <c r="K12416">
        <v>0</v>
      </c>
      <c r="L12416">
        <v>0</v>
      </c>
      <c r="M12416">
        <v>0</v>
      </c>
      <c r="N12416">
        <v>0</v>
      </c>
      <c r="O12416">
        <v>0</v>
      </c>
      <c r="P12416">
        <v>0</v>
      </c>
      <c r="Q12416">
        <v>0</v>
      </c>
    </row>
    <row r="12417" spans="1:17" x14ac:dyDescent="0.2">
      <c r="A12417" t="s">
        <v>30155</v>
      </c>
      <c r="B12417" t="s">
        <v>88</v>
      </c>
      <c r="C12417" t="s">
        <v>197</v>
      </c>
      <c r="D12417" t="s">
        <v>17748</v>
      </c>
      <c r="E12417" t="s">
        <v>81</v>
      </c>
      <c r="F12417" t="s">
        <v>17749</v>
      </c>
      <c r="G12417">
        <v>0</v>
      </c>
      <c r="H12417">
        <v>0</v>
      </c>
      <c r="I12417">
        <v>0</v>
      </c>
      <c r="J12417">
        <v>0</v>
      </c>
      <c r="K12417">
        <v>0</v>
      </c>
      <c r="L12417">
        <v>0</v>
      </c>
      <c r="M12417">
        <v>0</v>
      </c>
      <c r="N12417">
        <v>1</v>
      </c>
      <c r="O12417">
        <v>1</v>
      </c>
      <c r="P12417">
        <v>0</v>
      </c>
      <c r="Q12417">
        <v>0</v>
      </c>
    </row>
    <row r="12418" spans="1:17" x14ac:dyDescent="0.2">
      <c r="A12418" t="s">
        <v>30156</v>
      </c>
      <c r="B12418" t="s">
        <v>88</v>
      </c>
      <c r="C12418" t="s">
        <v>197</v>
      </c>
      <c r="D12418" t="s">
        <v>17748</v>
      </c>
      <c r="E12418" t="s">
        <v>81</v>
      </c>
      <c r="F12418" t="s">
        <v>17734</v>
      </c>
      <c r="G12418">
        <v>1</v>
      </c>
      <c r="H12418">
        <v>0</v>
      </c>
      <c r="I12418">
        <v>0</v>
      </c>
      <c r="J12418">
        <v>0</v>
      </c>
      <c r="K12418">
        <v>0</v>
      </c>
      <c r="L12418">
        <v>0</v>
      </c>
      <c r="M12418">
        <v>0</v>
      </c>
      <c r="N12418">
        <v>0</v>
      </c>
      <c r="O12418">
        <v>0</v>
      </c>
      <c r="P12418">
        <v>0</v>
      </c>
      <c r="Q12418">
        <v>0</v>
      </c>
    </row>
    <row r="12419" spans="1:17" x14ac:dyDescent="0.2">
      <c r="A12419" t="s">
        <v>30157</v>
      </c>
      <c r="B12419" t="s">
        <v>88</v>
      </c>
      <c r="C12419" t="s">
        <v>276</v>
      </c>
      <c r="D12419" t="s">
        <v>17736</v>
      </c>
      <c r="E12419" t="s">
        <v>83</v>
      </c>
      <c r="F12419" t="s">
        <v>4929</v>
      </c>
      <c r="G12419">
        <v>0</v>
      </c>
      <c r="H12419">
        <v>1</v>
      </c>
      <c r="I12419">
        <v>0</v>
      </c>
      <c r="J12419">
        <v>1</v>
      </c>
      <c r="K12419">
        <v>0</v>
      </c>
      <c r="L12419">
        <v>0</v>
      </c>
      <c r="M12419">
        <v>0</v>
      </c>
      <c r="N12419">
        <v>0</v>
      </c>
      <c r="O12419">
        <v>0</v>
      </c>
      <c r="P12419">
        <v>0</v>
      </c>
      <c r="Q12419">
        <v>0</v>
      </c>
    </row>
    <row r="12420" spans="1:17" x14ac:dyDescent="0.2">
      <c r="A12420" t="s">
        <v>30158</v>
      </c>
      <c r="B12420" t="s">
        <v>88</v>
      </c>
      <c r="C12420" t="s">
        <v>276</v>
      </c>
      <c r="D12420" t="s">
        <v>17736</v>
      </c>
      <c r="E12420" t="s">
        <v>83</v>
      </c>
      <c r="F12420" t="s">
        <v>4931</v>
      </c>
      <c r="G12420">
        <v>0</v>
      </c>
      <c r="H12420">
        <v>1</v>
      </c>
      <c r="I12420">
        <v>0</v>
      </c>
      <c r="J12420">
        <v>1</v>
      </c>
      <c r="K12420">
        <v>0</v>
      </c>
      <c r="L12420">
        <v>0</v>
      </c>
      <c r="M12420">
        <v>0</v>
      </c>
      <c r="N12420">
        <v>0</v>
      </c>
      <c r="O12420">
        <v>0</v>
      </c>
      <c r="P12420">
        <v>0</v>
      </c>
      <c r="Q12420">
        <v>0</v>
      </c>
    </row>
    <row r="12421" spans="1:17" x14ac:dyDescent="0.2">
      <c r="A12421" t="s">
        <v>30159</v>
      </c>
      <c r="B12421" t="s">
        <v>88</v>
      </c>
      <c r="C12421" t="s">
        <v>276</v>
      </c>
      <c r="D12421" t="s">
        <v>17736</v>
      </c>
      <c r="E12421" t="s">
        <v>83</v>
      </c>
      <c r="F12421" t="s">
        <v>4933</v>
      </c>
      <c r="G12421">
        <v>0</v>
      </c>
      <c r="H12421">
        <v>0</v>
      </c>
      <c r="I12421">
        <v>0</v>
      </c>
      <c r="J12421">
        <v>0</v>
      </c>
      <c r="K12421">
        <v>0</v>
      </c>
      <c r="L12421">
        <v>0</v>
      </c>
      <c r="M12421">
        <v>1</v>
      </c>
      <c r="N12421">
        <v>0</v>
      </c>
      <c r="O12421">
        <v>0</v>
      </c>
      <c r="P12421">
        <v>0</v>
      </c>
      <c r="Q12421">
        <v>0</v>
      </c>
    </row>
    <row r="12422" spans="1:17" x14ac:dyDescent="0.2">
      <c r="A12422" t="s">
        <v>30160</v>
      </c>
      <c r="B12422" t="s">
        <v>88</v>
      </c>
      <c r="C12422" t="s">
        <v>276</v>
      </c>
      <c r="D12422" t="s">
        <v>17736</v>
      </c>
      <c r="E12422" t="s">
        <v>83</v>
      </c>
      <c r="F12422" t="s">
        <v>4935</v>
      </c>
      <c r="G12422">
        <v>0</v>
      </c>
      <c r="H12422">
        <v>1</v>
      </c>
      <c r="I12422">
        <v>0</v>
      </c>
      <c r="J12422">
        <v>1</v>
      </c>
      <c r="K12422">
        <v>0</v>
      </c>
      <c r="L12422">
        <v>0</v>
      </c>
      <c r="M12422">
        <v>0</v>
      </c>
      <c r="N12422">
        <v>0</v>
      </c>
      <c r="O12422">
        <v>0</v>
      </c>
      <c r="P12422">
        <v>0</v>
      </c>
      <c r="Q12422">
        <v>0</v>
      </c>
    </row>
    <row r="12423" spans="1:17" x14ac:dyDescent="0.2">
      <c r="A12423" t="s">
        <v>30161</v>
      </c>
      <c r="B12423" t="s">
        <v>88</v>
      </c>
      <c r="C12423" t="s">
        <v>276</v>
      </c>
      <c r="D12423" t="s">
        <v>17736</v>
      </c>
      <c r="E12423" t="s">
        <v>83</v>
      </c>
      <c r="F12423" t="s">
        <v>4937</v>
      </c>
      <c r="G12423">
        <v>0</v>
      </c>
      <c r="H12423">
        <v>1</v>
      </c>
      <c r="I12423">
        <v>0</v>
      </c>
      <c r="J12423">
        <v>1</v>
      </c>
      <c r="K12423">
        <v>0</v>
      </c>
      <c r="L12423">
        <v>0</v>
      </c>
      <c r="M12423">
        <v>0</v>
      </c>
      <c r="N12423">
        <v>0</v>
      </c>
      <c r="O12423">
        <v>0</v>
      </c>
      <c r="P12423">
        <v>0</v>
      </c>
      <c r="Q12423">
        <v>0</v>
      </c>
    </row>
    <row r="12424" spans="1:17" x14ac:dyDescent="0.2">
      <c r="A12424" t="s">
        <v>30162</v>
      </c>
      <c r="B12424" t="s">
        <v>88</v>
      </c>
      <c r="C12424" t="s">
        <v>276</v>
      </c>
      <c r="D12424" t="s">
        <v>17736</v>
      </c>
      <c r="E12424" t="s">
        <v>83</v>
      </c>
      <c r="F12424" t="s">
        <v>4939</v>
      </c>
      <c r="G12424">
        <v>0</v>
      </c>
      <c r="H12424">
        <v>0</v>
      </c>
      <c r="I12424">
        <v>0</v>
      </c>
      <c r="J12424">
        <v>0</v>
      </c>
      <c r="K12424">
        <v>0</v>
      </c>
      <c r="L12424">
        <v>0</v>
      </c>
      <c r="M12424">
        <v>1</v>
      </c>
      <c r="N12424">
        <v>0</v>
      </c>
      <c r="O12424">
        <v>0</v>
      </c>
      <c r="P12424">
        <v>0</v>
      </c>
      <c r="Q12424">
        <v>0</v>
      </c>
    </row>
    <row r="12425" spans="1:17" x14ac:dyDescent="0.2">
      <c r="A12425" t="s">
        <v>30163</v>
      </c>
      <c r="B12425" t="s">
        <v>88</v>
      </c>
      <c r="C12425" t="s">
        <v>276</v>
      </c>
      <c r="D12425" t="s">
        <v>17736</v>
      </c>
      <c r="E12425" t="s">
        <v>83</v>
      </c>
      <c r="F12425" t="s">
        <v>4941</v>
      </c>
      <c r="G12425">
        <v>0</v>
      </c>
      <c r="H12425">
        <v>1</v>
      </c>
      <c r="I12425">
        <v>0</v>
      </c>
      <c r="J12425">
        <v>1</v>
      </c>
      <c r="K12425">
        <v>0</v>
      </c>
      <c r="L12425">
        <v>0</v>
      </c>
      <c r="M12425">
        <v>0</v>
      </c>
      <c r="N12425">
        <v>0</v>
      </c>
      <c r="O12425">
        <v>0</v>
      </c>
      <c r="P12425">
        <v>0</v>
      </c>
      <c r="Q12425">
        <v>0</v>
      </c>
    </row>
    <row r="12426" spans="1:17" x14ac:dyDescent="0.2">
      <c r="A12426" t="s">
        <v>30164</v>
      </c>
      <c r="B12426" t="s">
        <v>88</v>
      </c>
      <c r="C12426" t="s">
        <v>276</v>
      </c>
      <c r="D12426" t="s">
        <v>17736</v>
      </c>
      <c r="E12426" t="s">
        <v>83</v>
      </c>
      <c r="F12426" t="s">
        <v>4943</v>
      </c>
      <c r="G12426">
        <v>0</v>
      </c>
      <c r="H12426">
        <v>0</v>
      </c>
      <c r="I12426">
        <v>0</v>
      </c>
      <c r="J12426">
        <v>0</v>
      </c>
      <c r="K12426">
        <v>0</v>
      </c>
      <c r="L12426">
        <v>0</v>
      </c>
      <c r="M12426">
        <v>1</v>
      </c>
      <c r="N12426">
        <v>0</v>
      </c>
      <c r="O12426">
        <v>0</v>
      </c>
      <c r="P12426">
        <v>0</v>
      </c>
      <c r="Q12426">
        <v>0</v>
      </c>
    </row>
    <row r="12427" spans="1:17" x14ac:dyDescent="0.2">
      <c r="A12427" t="s">
        <v>30165</v>
      </c>
      <c r="B12427" t="s">
        <v>88</v>
      </c>
      <c r="C12427" t="s">
        <v>276</v>
      </c>
      <c r="D12427" t="s">
        <v>17736</v>
      </c>
      <c r="E12427" t="s">
        <v>83</v>
      </c>
      <c r="F12427" t="s">
        <v>4925</v>
      </c>
      <c r="G12427">
        <v>0</v>
      </c>
      <c r="H12427">
        <v>0</v>
      </c>
      <c r="I12427">
        <v>0</v>
      </c>
      <c r="J12427">
        <v>0</v>
      </c>
      <c r="K12427">
        <v>0</v>
      </c>
      <c r="L12427">
        <v>0</v>
      </c>
      <c r="M12427">
        <v>0</v>
      </c>
      <c r="N12427">
        <v>1</v>
      </c>
      <c r="O12427">
        <v>1</v>
      </c>
      <c r="P12427">
        <v>0</v>
      </c>
      <c r="Q12427">
        <v>0</v>
      </c>
    </row>
    <row r="12428" spans="1:17" x14ac:dyDescent="0.2">
      <c r="A12428" t="s">
        <v>30166</v>
      </c>
      <c r="B12428" t="s">
        <v>88</v>
      </c>
      <c r="C12428" t="s">
        <v>276</v>
      </c>
      <c r="D12428" t="s">
        <v>17736</v>
      </c>
      <c r="E12428" t="s">
        <v>83</v>
      </c>
      <c r="F12428" t="s">
        <v>4927</v>
      </c>
      <c r="G12428">
        <v>0</v>
      </c>
      <c r="H12428">
        <v>0</v>
      </c>
      <c r="I12428">
        <v>0</v>
      </c>
      <c r="J12428">
        <v>0</v>
      </c>
      <c r="K12428">
        <v>0</v>
      </c>
      <c r="L12428">
        <v>0</v>
      </c>
      <c r="M12428">
        <v>0</v>
      </c>
      <c r="N12428">
        <v>1</v>
      </c>
      <c r="O12428">
        <v>1</v>
      </c>
      <c r="P12428">
        <v>0</v>
      </c>
      <c r="Q12428">
        <v>0</v>
      </c>
    </row>
    <row r="12429" spans="1:17" x14ac:dyDescent="0.2">
      <c r="A12429" t="s">
        <v>30167</v>
      </c>
      <c r="B12429" t="s">
        <v>88</v>
      </c>
      <c r="C12429" t="s">
        <v>276</v>
      </c>
      <c r="D12429" t="s">
        <v>17736</v>
      </c>
      <c r="E12429" t="s">
        <v>83</v>
      </c>
      <c r="F12429" t="s">
        <v>17734</v>
      </c>
      <c r="G12429">
        <v>1</v>
      </c>
      <c r="H12429">
        <v>0</v>
      </c>
      <c r="I12429">
        <v>0</v>
      </c>
      <c r="J12429">
        <v>0</v>
      </c>
      <c r="K12429">
        <v>0</v>
      </c>
      <c r="L12429">
        <v>0</v>
      </c>
      <c r="M12429">
        <v>0</v>
      </c>
      <c r="N12429">
        <v>0</v>
      </c>
      <c r="O12429">
        <v>0</v>
      </c>
      <c r="P12429">
        <v>0</v>
      </c>
      <c r="Q12429">
        <v>0</v>
      </c>
    </row>
    <row r="12430" spans="1:17" x14ac:dyDescent="0.2">
      <c r="A12430" t="s">
        <v>30168</v>
      </c>
      <c r="B12430" t="s">
        <v>88</v>
      </c>
      <c r="C12430" t="s">
        <v>276</v>
      </c>
      <c r="D12430" t="s">
        <v>17748</v>
      </c>
      <c r="E12430" t="s">
        <v>81</v>
      </c>
      <c r="F12430" t="s">
        <v>17749</v>
      </c>
      <c r="G12430">
        <v>0</v>
      </c>
      <c r="H12430">
        <v>0</v>
      </c>
      <c r="I12430">
        <v>0</v>
      </c>
      <c r="J12430">
        <v>0</v>
      </c>
      <c r="K12430">
        <v>0</v>
      </c>
      <c r="L12430">
        <v>0</v>
      </c>
      <c r="M12430">
        <v>0</v>
      </c>
      <c r="N12430">
        <v>1</v>
      </c>
      <c r="O12430">
        <v>1</v>
      </c>
      <c r="P12430">
        <v>0</v>
      </c>
      <c r="Q12430">
        <v>0</v>
      </c>
    </row>
    <row r="12431" spans="1:17" x14ac:dyDescent="0.2">
      <c r="A12431" t="s">
        <v>30169</v>
      </c>
      <c r="B12431" t="s">
        <v>88</v>
      </c>
      <c r="C12431" t="s">
        <v>276</v>
      </c>
      <c r="D12431" t="s">
        <v>17748</v>
      </c>
      <c r="E12431" t="s">
        <v>81</v>
      </c>
      <c r="F12431" t="s">
        <v>17734</v>
      </c>
      <c r="G12431">
        <v>1</v>
      </c>
      <c r="H12431">
        <v>0</v>
      </c>
      <c r="I12431">
        <v>0</v>
      </c>
      <c r="J12431">
        <v>0</v>
      </c>
      <c r="K12431">
        <v>0</v>
      </c>
      <c r="L12431">
        <v>0</v>
      </c>
      <c r="M12431">
        <v>0</v>
      </c>
      <c r="N12431">
        <v>0</v>
      </c>
      <c r="O12431">
        <v>0</v>
      </c>
      <c r="P12431">
        <v>0</v>
      </c>
      <c r="Q12431">
        <v>0</v>
      </c>
    </row>
    <row r="12432" spans="1:17" x14ac:dyDescent="0.2">
      <c r="A12432" t="s">
        <v>30170</v>
      </c>
      <c r="B12432" t="s">
        <v>88</v>
      </c>
      <c r="C12432" t="s">
        <v>198</v>
      </c>
      <c r="D12432" t="s">
        <v>17768</v>
      </c>
      <c r="E12432" t="s">
        <v>83</v>
      </c>
      <c r="F12432" t="s">
        <v>17734</v>
      </c>
      <c r="G12432">
        <v>2</v>
      </c>
      <c r="H12432">
        <v>0</v>
      </c>
      <c r="I12432">
        <v>0</v>
      </c>
      <c r="J12432">
        <v>0</v>
      </c>
      <c r="K12432">
        <v>0</v>
      </c>
      <c r="L12432">
        <v>0</v>
      </c>
      <c r="M12432">
        <v>0</v>
      </c>
      <c r="N12432">
        <v>0</v>
      </c>
      <c r="O12432">
        <v>0</v>
      </c>
      <c r="P12432">
        <v>0</v>
      </c>
      <c r="Q12432">
        <v>0</v>
      </c>
    </row>
    <row r="12433" spans="1:17" x14ac:dyDescent="0.2">
      <c r="A12433" t="s">
        <v>30171</v>
      </c>
      <c r="B12433" t="s">
        <v>88</v>
      </c>
      <c r="C12433" t="s">
        <v>198</v>
      </c>
      <c r="D12433" t="s">
        <v>17736</v>
      </c>
      <c r="E12433" t="s">
        <v>83</v>
      </c>
      <c r="F12433" t="s">
        <v>4929</v>
      </c>
      <c r="G12433">
        <v>0</v>
      </c>
      <c r="H12433">
        <v>10</v>
      </c>
      <c r="I12433">
        <v>0</v>
      </c>
      <c r="J12433">
        <v>9</v>
      </c>
      <c r="K12433">
        <v>0</v>
      </c>
      <c r="L12433">
        <v>1</v>
      </c>
      <c r="M12433">
        <v>0</v>
      </c>
      <c r="N12433">
        <v>0</v>
      </c>
      <c r="O12433">
        <v>0</v>
      </c>
      <c r="P12433">
        <v>0</v>
      </c>
      <c r="Q12433">
        <v>0</v>
      </c>
    </row>
    <row r="12434" spans="1:17" x14ac:dyDescent="0.2">
      <c r="A12434" t="s">
        <v>30172</v>
      </c>
      <c r="B12434" t="s">
        <v>88</v>
      </c>
      <c r="C12434" t="s">
        <v>198</v>
      </c>
      <c r="D12434" t="s">
        <v>17736</v>
      </c>
      <c r="E12434" t="s">
        <v>83</v>
      </c>
      <c r="F12434" t="s">
        <v>4931</v>
      </c>
      <c r="G12434">
        <v>0</v>
      </c>
      <c r="H12434">
        <v>10</v>
      </c>
      <c r="I12434">
        <v>0</v>
      </c>
      <c r="J12434">
        <v>9</v>
      </c>
      <c r="K12434">
        <v>0</v>
      </c>
      <c r="L12434">
        <v>1</v>
      </c>
      <c r="M12434">
        <v>0</v>
      </c>
      <c r="N12434">
        <v>0</v>
      </c>
      <c r="O12434">
        <v>0</v>
      </c>
      <c r="P12434">
        <v>0</v>
      </c>
      <c r="Q12434">
        <v>0</v>
      </c>
    </row>
    <row r="12435" spans="1:17" x14ac:dyDescent="0.2">
      <c r="A12435" t="s">
        <v>30173</v>
      </c>
      <c r="B12435" t="s">
        <v>88</v>
      </c>
      <c r="C12435" t="s">
        <v>198</v>
      </c>
      <c r="D12435" t="s">
        <v>17736</v>
      </c>
      <c r="E12435" t="s">
        <v>83</v>
      </c>
      <c r="F12435" t="s">
        <v>4933</v>
      </c>
      <c r="G12435">
        <v>0</v>
      </c>
      <c r="H12435">
        <v>0</v>
      </c>
      <c r="I12435">
        <v>0</v>
      </c>
      <c r="J12435">
        <v>0</v>
      </c>
      <c r="K12435">
        <v>0</v>
      </c>
      <c r="L12435">
        <v>0</v>
      </c>
      <c r="M12435">
        <v>10</v>
      </c>
      <c r="N12435">
        <v>0</v>
      </c>
      <c r="O12435">
        <v>0</v>
      </c>
      <c r="P12435">
        <v>0</v>
      </c>
      <c r="Q12435">
        <v>0</v>
      </c>
    </row>
    <row r="12436" spans="1:17" x14ac:dyDescent="0.2">
      <c r="A12436" t="s">
        <v>30174</v>
      </c>
      <c r="B12436" t="s">
        <v>88</v>
      </c>
      <c r="C12436" t="s">
        <v>198</v>
      </c>
      <c r="D12436" t="s">
        <v>17736</v>
      </c>
      <c r="E12436" t="s">
        <v>83</v>
      </c>
      <c r="F12436" t="s">
        <v>4935</v>
      </c>
      <c r="G12436">
        <v>0</v>
      </c>
      <c r="H12436">
        <v>10</v>
      </c>
      <c r="I12436">
        <v>0</v>
      </c>
      <c r="J12436">
        <v>9</v>
      </c>
      <c r="K12436">
        <v>0</v>
      </c>
      <c r="L12436">
        <v>1</v>
      </c>
      <c r="M12436">
        <v>0</v>
      </c>
      <c r="N12436">
        <v>0</v>
      </c>
      <c r="O12436">
        <v>0</v>
      </c>
      <c r="P12436">
        <v>0</v>
      </c>
      <c r="Q12436">
        <v>0</v>
      </c>
    </row>
    <row r="12437" spans="1:17" x14ac:dyDescent="0.2">
      <c r="A12437" t="s">
        <v>30175</v>
      </c>
      <c r="B12437" t="s">
        <v>88</v>
      </c>
      <c r="C12437" t="s">
        <v>198</v>
      </c>
      <c r="D12437" t="s">
        <v>17736</v>
      </c>
      <c r="E12437" t="s">
        <v>83</v>
      </c>
      <c r="F12437" t="s">
        <v>4937</v>
      </c>
      <c r="G12437">
        <v>0</v>
      </c>
      <c r="H12437">
        <v>10</v>
      </c>
      <c r="I12437">
        <v>0</v>
      </c>
      <c r="J12437">
        <v>9</v>
      </c>
      <c r="K12437">
        <v>0</v>
      </c>
      <c r="L12437">
        <v>1</v>
      </c>
      <c r="M12437">
        <v>0</v>
      </c>
      <c r="N12437">
        <v>0</v>
      </c>
      <c r="O12437">
        <v>0</v>
      </c>
      <c r="P12437">
        <v>0</v>
      </c>
      <c r="Q12437">
        <v>0</v>
      </c>
    </row>
    <row r="12438" spans="1:17" x14ac:dyDescent="0.2">
      <c r="A12438" t="s">
        <v>30176</v>
      </c>
      <c r="B12438" t="s">
        <v>88</v>
      </c>
      <c r="C12438" t="s">
        <v>198</v>
      </c>
      <c r="D12438" t="s">
        <v>17736</v>
      </c>
      <c r="E12438" t="s">
        <v>83</v>
      </c>
      <c r="F12438" t="s">
        <v>4939</v>
      </c>
      <c r="G12438">
        <v>0</v>
      </c>
      <c r="H12438">
        <v>0</v>
      </c>
      <c r="I12438">
        <v>0</v>
      </c>
      <c r="J12438">
        <v>0</v>
      </c>
      <c r="K12438">
        <v>0</v>
      </c>
      <c r="L12438">
        <v>0</v>
      </c>
      <c r="M12438">
        <v>10</v>
      </c>
      <c r="N12438">
        <v>0</v>
      </c>
      <c r="O12438">
        <v>0</v>
      </c>
      <c r="P12438">
        <v>0</v>
      </c>
      <c r="Q12438">
        <v>0</v>
      </c>
    </row>
    <row r="12439" spans="1:17" x14ac:dyDescent="0.2">
      <c r="A12439" t="s">
        <v>30177</v>
      </c>
      <c r="B12439" t="s">
        <v>88</v>
      </c>
      <c r="C12439" t="s">
        <v>198</v>
      </c>
      <c r="D12439" t="s">
        <v>17736</v>
      </c>
      <c r="E12439" t="s">
        <v>83</v>
      </c>
      <c r="F12439" t="s">
        <v>4941</v>
      </c>
      <c r="G12439">
        <v>0</v>
      </c>
      <c r="H12439">
        <v>10</v>
      </c>
      <c r="I12439">
        <v>0</v>
      </c>
      <c r="J12439">
        <v>9</v>
      </c>
      <c r="K12439">
        <v>0</v>
      </c>
      <c r="L12439">
        <v>1</v>
      </c>
      <c r="M12439">
        <v>0</v>
      </c>
      <c r="N12439">
        <v>0</v>
      </c>
      <c r="O12439">
        <v>0</v>
      </c>
      <c r="P12439">
        <v>0</v>
      </c>
      <c r="Q12439">
        <v>0</v>
      </c>
    </row>
    <row r="12440" spans="1:17" x14ac:dyDescent="0.2">
      <c r="A12440" t="s">
        <v>30178</v>
      </c>
      <c r="B12440" t="s">
        <v>88</v>
      </c>
      <c r="C12440" t="s">
        <v>198</v>
      </c>
      <c r="D12440" t="s">
        <v>17736</v>
      </c>
      <c r="E12440" t="s">
        <v>83</v>
      </c>
      <c r="F12440" t="s">
        <v>4943</v>
      </c>
      <c r="G12440">
        <v>0</v>
      </c>
      <c r="H12440">
        <v>0</v>
      </c>
      <c r="I12440">
        <v>0</v>
      </c>
      <c r="J12440">
        <v>0</v>
      </c>
      <c r="K12440">
        <v>0</v>
      </c>
      <c r="L12440">
        <v>0</v>
      </c>
      <c r="M12440">
        <v>10</v>
      </c>
      <c r="N12440">
        <v>0</v>
      </c>
      <c r="O12440">
        <v>0</v>
      </c>
      <c r="P12440">
        <v>0</v>
      </c>
      <c r="Q12440">
        <v>0</v>
      </c>
    </row>
    <row r="12441" spans="1:17" x14ac:dyDescent="0.2">
      <c r="A12441" t="s">
        <v>30179</v>
      </c>
      <c r="B12441" t="s">
        <v>88</v>
      </c>
      <c r="C12441" t="s">
        <v>198</v>
      </c>
      <c r="D12441" t="s">
        <v>17736</v>
      </c>
      <c r="E12441" t="s">
        <v>83</v>
      </c>
      <c r="F12441" t="s">
        <v>4925</v>
      </c>
      <c r="G12441">
        <v>0</v>
      </c>
      <c r="H12441">
        <v>0</v>
      </c>
      <c r="I12441">
        <v>0</v>
      </c>
      <c r="J12441">
        <v>0</v>
      </c>
      <c r="K12441">
        <v>0</v>
      </c>
      <c r="L12441">
        <v>0</v>
      </c>
      <c r="M12441">
        <v>0</v>
      </c>
      <c r="N12441">
        <v>10</v>
      </c>
      <c r="O12441">
        <v>9</v>
      </c>
      <c r="P12441">
        <v>1</v>
      </c>
      <c r="Q12441">
        <v>0</v>
      </c>
    </row>
    <row r="12442" spans="1:17" x14ac:dyDescent="0.2">
      <c r="A12442" t="s">
        <v>30180</v>
      </c>
      <c r="B12442" t="s">
        <v>88</v>
      </c>
      <c r="C12442" t="s">
        <v>198</v>
      </c>
      <c r="D12442" t="s">
        <v>17736</v>
      </c>
      <c r="E12442" t="s">
        <v>83</v>
      </c>
      <c r="F12442" t="s">
        <v>4927</v>
      </c>
      <c r="G12442">
        <v>0</v>
      </c>
      <c r="H12442">
        <v>0</v>
      </c>
      <c r="I12442">
        <v>0</v>
      </c>
      <c r="J12442">
        <v>0</v>
      </c>
      <c r="K12442">
        <v>0</v>
      </c>
      <c r="L12442">
        <v>0</v>
      </c>
      <c r="M12442">
        <v>0</v>
      </c>
      <c r="N12442">
        <v>10</v>
      </c>
      <c r="O12442">
        <v>9</v>
      </c>
      <c r="P12442">
        <v>1</v>
      </c>
      <c r="Q12442">
        <v>0</v>
      </c>
    </row>
    <row r="12443" spans="1:17" x14ac:dyDescent="0.2">
      <c r="A12443" t="s">
        <v>30181</v>
      </c>
      <c r="B12443" t="s">
        <v>93</v>
      </c>
      <c r="C12443" t="s">
        <v>179</v>
      </c>
      <c r="D12443" t="s">
        <v>17736</v>
      </c>
      <c r="E12443" t="s">
        <v>81</v>
      </c>
      <c r="F12443" t="s">
        <v>4927</v>
      </c>
      <c r="G12443">
        <v>0</v>
      </c>
      <c r="H12443">
        <v>0</v>
      </c>
      <c r="I12443">
        <v>0</v>
      </c>
      <c r="J12443">
        <v>0</v>
      </c>
      <c r="K12443">
        <v>0</v>
      </c>
      <c r="L12443">
        <v>0</v>
      </c>
      <c r="M12443">
        <v>0</v>
      </c>
      <c r="N12443">
        <v>1</v>
      </c>
      <c r="O12443">
        <v>0</v>
      </c>
      <c r="P12443">
        <v>0</v>
      </c>
      <c r="Q12443">
        <v>1</v>
      </c>
    </row>
    <row r="12444" spans="1:17" x14ac:dyDescent="0.2">
      <c r="A12444" t="s">
        <v>30182</v>
      </c>
      <c r="B12444" t="s">
        <v>93</v>
      </c>
      <c r="C12444" t="s">
        <v>179</v>
      </c>
      <c r="D12444" t="s">
        <v>17736</v>
      </c>
      <c r="E12444" t="s">
        <v>81</v>
      </c>
      <c r="F12444" t="s">
        <v>17734</v>
      </c>
      <c r="G12444">
        <v>1</v>
      </c>
      <c r="H12444">
        <v>0</v>
      </c>
      <c r="I12444">
        <v>0</v>
      </c>
      <c r="J12444">
        <v>0</v>
      </c>
      <c r="K12444">
        <v>0</v>
      </c>
      <c r="L12444">
        <v>0</v>
      </c>
      <c r="M12444">
        <v>0</v>
      </c>
      <c r="N12444">
        <v>0</v>
      </c>
      <c r="O12444">
        <v>0</v>
      </c>
      <c r="P12444">
        <v>0</v>
      </c>
      <c r="Q12444">
        <v>0</v>
      </c>
    </row>
    <row r="12445" spans="1:17" x14ac:dyDescent="0.2">
      <c r="A12445" t="s">
        <v>30183</v>
      </c>
      <c r="B12445" t="s">
        <v>93</v>
      </c>
      <c r="C12445" t="s">
        <v>180</v>
      </c>
      <c r="D12445" t="s">
        <v>17768</v>
      </c>
      <c r="E12445" t="s">
        <v>81</v>
      </c>
      <c r="F12445" t="s">
        <v>17734</v>
      </c>
      <c r="G12445">
        <v>3</v>
      </c>
      <c r="H12445">
        <v>0</v>
      </c>
      <c r="I12445">
        <v>0</v>
      </c>
      <c r="J12445">
        <v>0</v>
      </c>
      <c r="K12445">
        <v>0</v>
      </c>
      <c r="L12445">
        <v>0</v>
      </c>
      <c r="M12445">
        <v>0</v>
      </c>
      <c r="N12445">
        <v>0</v>
      </c>
      <c r="O12445">
        <v>0</v>
      </c>
      <c r="P12445">
        <v>0</v>
      </c>
      <c r="Q12445">
        <v>0</v>
      </c>
    </row>
    <row r="12446" spans="1:17" x14ac:dyDescent="0.2">
      <c r="A12446" t="s">
        <v>30184</v>
      </c>
      <c r="B12446" t="s">
        <v>93</v>
      </c>
      <c r="C12446" t="s">
        <v>181</v>
      </c>
      <c r="D12446" t="s">
        <v>17768</v>
      </c>
      <c r="E12446" t="s">
        <v>81</v>
      </c>
      <c r="F12446" t="s">
        <v>17734</v>
      </c>
      <c r="G12446">
        <v>1</v>
      </c>
      <c r="H12446">
        <v>0</v>
      </c>
      <c r="I12446">
        <v>0</v>
      </c>
      <c r="J12446">
        <v>0</v>
      </c>
      <c r="K12446">
        <v>0</v>
      </c>
      <c r="L12446">
        <v>0</v>
      </c>
      <c r="M12446">
        <v>0</v>
      </c>
      <c r="N12446">
        <v>0</v>
      </c>
      <c r="O12446">
        <v>0</v>
      </c>
      <c r="P12446">
        <v>0</v>
      </c>
      <c r="Q12446">
        <v>0</v>
      </c>
    </row>
    <row r="12447" spans="1:17" x14ac:dyDescent="0.2">
      <c r="A12447" t="s">
        <v>30185</v>
      </c>
      <c r="B12447" t="s">
        <v>93</v>
      </c>
      <c r="C12447" t="s">
        <v>182</v>
      </c>
      <c r="D12447" t="s">
        <v>17768</v>
      </c>
      <c r="E12447" t="s">
        <v>83</v>
      </c>
      <c r="F12447" t="s">
        <v>17734</v>
      </c>
      <c r="G12447">
        <v>1</v>
      </c>
      <c r="H12447">
        <v>0</v>
      </c>
      <c r="I12447">
        <v>0</v>
      </c>
      <c r="J12447">
        <v>0</v>
      </c>
      <c r="K12447">
        <v>0</v>
      </c>
      <c r="L12447">
        <v>0</v>
      </c>
      <c r="M12447">
        <v>0</v>
      </c>
      <c r="N12447">
        <v>0</v>
      </c>
      <c r="O12447">
        <v>0</v>
      </c>
      <c r="P12447">
        <v>0</v>
      </c>
      <c r="Q12447">
        <v>0</v>
      </c>
    </row>
    <row r="12448" spans="1:17" x14ac:dyDescent="0.2">
      <c r="A12448" t="s">
        <v>30186</v>
      </c>
      <c r="B12448" t="s">
        <v>93</v>
      </c>
      <c r="C12448" t="s">
        <v>182</v>
      </c>
      <c r="D12448" t="s">
        <v>17768</v>
      </c>
      <c r="E12448" t="s">
        <v>81</v>
      </c>
      <c r="F12448" t="s">
        <v>17734</v>
      </c>
      <c r="G12448">
        <v>1</v>
      </c>
      <c r="H12448">
        <v>0</v>
      </c>
      <c r="I12448">
        <v>0</v>
      </c>
      <c r="J12448">
        <v>0</v>
      </c>
      <c r="K12448">
        <v>0</v>
      </c>
      <c r="L12448">
        <v>0</v>
      </c>
      <c r="M12448">
        <v>0</v>
      </c>
      <c r="N12448">
        <v>0</v>
      </c>
      <c r="O12448">
        <v>0</v>
      </c>
      <c r="P12448">
        <v>0</v>
      </c>
      <c r="Q12448">
        <v>0</v>
      </c>
    </row>
    <row r="12449" spans="1:17" x14ac:dyDescent="0.2">
      <c r="A12449" t="s">
        <v>30187</v>
      </c>
      <c r="B12449" t="s">
        <v>93</v>
      </c>
      <c r="C12449" t="s">
        <v>183</v>
      </c>
      <c r="D12449" t="s">
        <v>17768</v>
      </c>
      <c r="E12449" t="s">
        <v>83</v>
      </c>
      <c r="F12449" t="s">
        <v>17734</v>
      </c>
      <c r="G12449">
        <v>6</v>
      </c>
      <c r="H12449">
        <v>0</v>
      </c>
      <c r="I12449">
        <v>0</v>
      </c>
      <c r="J12449">
        <v>0</v>
      </c>
      <c r="K12449">
        <v>0</v>
      </c>
      <c r="L12449">
        <v>0</v>
      </c>
      <c r="M12449">
        <v>0</v>
      </c>
      <c r="N12449">
        <v>0</v>
      </c>
      <c r="O12449">
        <v>0</v>
      </c>
      <c r="P12449">
        <v>0</v>
      </c>
      <c r="Q12449">
        <v>0</v>
      </c>
    </row>
    <row r="12450" spans="1:17" x14ac:dyDescent="0.2">
      <c r="A12450" t="s">
        <v>30188</v>
      </c>
      <c r="B12450" t="s">
        <v>93</v>
      </c>
      <c r="C12450" t="s">
        <v>183</v>
      </c>
      <c r="D12450" t="s">
        <v>17768</v>
      </c>
      <c r="E12450" t="s">
        <v>81</v>
      </c>
      <c r="F12450" t="s">
        <v>17734</v>
      </c>
      <c r="G12450">
        <v>6</v>
      </c>
      <c r="H12450">
        <v>0</v>
      </c>
      <c r="I12450">
        <v>0</v>
      </c>
      <c r="J12450">
        <v>0</v>
      </c>
      <c r="K12450">
        <v>0</v>
      </c>
      <c r="L12450">
        <v>0</v>
      </c>
      <c r="M12450">
        <v>0</v>
      </c>
      <c r="N12450">
        <v>0</v>
      </c>
      <c r="O12450">
        <v>0</v>
      </c>
      <c r="P12450">
        <v>0</v>
      </c>
      <c r="Q12450">
        <v>0</v>
      </c>
    </row>
    <row r="12451" spans="1:17" x14ac:dyDescent="0.2">
      <c r="A12451" t="s">
        <v>30189</v>
      </c>
      <c r="B12451" t="s">
        <v>93</v>
      </c>
      <c r="C12451" t="s">
        <v>184</v>
      </c>
      <c r="D12451" t="s">
        <v>17768</v>
      </c>
      <c r="E12451" t="s">
        <v>83</v>
      </c>
      <c r="F12451" t="s">
        <v>17734</v>
      </c>
      <c r="G12451">
        <v>2</v>
      </c>
      <c r="H12451">
        <v>0</v>
      </c>
      <c r="I12451">
        <v>0</v>
      </c>
      <c r="J12451">
        <v>0</v>
      </c>
      <c r="K12451">
        <v>0</v>
      </c>
      <c r="L12451">
        <v>0</v>
      </c>
      <c r="M12451">
        <v>0</v>
      </c>
      <c r="N12451">
        <v>0</v>
      </c>
      <c r="O12451">
        <v>0</v>
      </c>
      <c r="P12451">
        <v>0</v>
      </c>
      <c r="Q12451">
        <v>0</v>
      </c>
    </row>
    <row r="12452" spans="1:17" x14ac:dyDescent="0.2">
      <c r="A12452" t="s">
        <v>30190</v>
      </c>
      <c r="B12452" t="s">
        <v>93</v>
      </c>
      <c r="C12452" t="s">
        <v>184</v>
      </c>
      <c r="D12452" t="s">
        <v>17768</v>
      </c>
      <c r="E12452" t="s">
        <v>81</v>
      </c>
      <c r="F12452" t="s">
        <v>17734</v>
      </c>
      <c r="G12452">
        <v>4</v>
      </c>
      <c r="H12452">
        <v>0</v>
      </c>
      <c r="I12452">
        <v>0</v>
      </c>
      <c r="J12452">
        <v>0</v>
      </c>
      <c r="K12452">
        <v>0</v>
      </c>
      <c r="L12452">
        <v>0</v>
      </c>
      <c r="M12452">
        <v>0</v>
      </c>
      <c r="N12452">
        <v>0</v>
      </c>
      <c r="O12452">
        <v>0</v>
      </c>
      <c r="P12452">
        <v>0</v>
      </c>
      <c r="Q12452">
        <v>0</v>
      </c>
    </row>
    <row r="12453" spans="1:17" x14ac:dyDescent="0.2">
      <c r="A12453" t="s">
        <v>30191</v>
      </c>
      <c r="B12453" t="s">
        <v>93</v>
      </c>
      <c r="C12453" t="s">
        <v>185</v>
      </c>
      <c r="D12453" t="s">
        <v>17768</v>
      </c>
      <c r="E12453" t="s">
        <v>83</v>
      </c>
      <c r="F12453" t="s">
        <v>17734</v>
      </c>
      <c r="G12453">
        <v>2</v>
      </c>
      <c r="H12453">
        <v>0</v>
      </c>
      <c r="I12453">
        <v>0</v>
      </c>
      <c r="J12453">
        <v>0</v>
      </c>
      <c r="K12453">
        <v>0</v>
      </c>
      <c r="L12453">
        <v>0</v>
      </c>
      <c r="M12453">
        <v>0</v>
      </c>
      <c r="N12453">
        <v>0</v>
      </c>
      <c r="O12453">
        <v>0</v>
      </c>
      <c r="P12453">
        <v>0</v>
      </c>
      <c r="Q12453">
        <v>0</v>
      </c>
    </row>
    <row r="12454" spans="1:17" x14ac:dyDescent="0.2">
      <c r="A12454" t="s">
        <v>30192</v>
      </c>
      <c r="B12454" t="s">
        <v>93</v>
      </c>
      <c r="C12454" t="s">
        <v>185</v>
      </c>
      <c r="D12454" t="s">
        <v>17768</v>
      </c>
      <c r="E12454" t="s">
        <v>81</v>
      </c>
      <c r="F12454" t="s">
        <v>17734</v>
      </c>
      <c r="G12454">
        <v>8</v>
      </c>
      <c r="H12454">
        <v>0</v>
      </c>
      <c r="I12454">
        <v>0</v>
      </c>
      <c r="J12454">
        <v>0</v>
      </c>
      <c r="K12454">
        <v>0</v>
      </c>
      <c r="L12454">
        <v>0</v>
      </c>
      <c r="M12454">
        <v>0</v>
      </c>
      <c r="N12454">
        <v>0</v>
      </c>
      <c r="O12454">
        <v>0</v>
      </c>
      <c r="P12454">
        <v>0</v>
      </c>
      <c r="Q12454">
        <v>0</v>
      </c>
    </row>
    <row r="12455" spans="1:17" x14ac:dyDescent="0.2">
      <c r="A12455" t="s">
        <v>30193</v>
      </c>
      <c r="B12455" t="s">
        <v>93</v>
      </c>
      <c r="C12455" t="s">
        <v>187</v>
      </c>
      <c r="D12455" t="s">
        <v>17768</v>
      </c>
      <c r="E12455" t="s">
        <v>83</v>
      </c>
      <c r="F12455" t="s">
        <v>17734</v>
      </c>
      <c r="G12455">
        <v>5</v>
      </c>
      <c r="H12455">
        <v>0</v>
      </c>
      <c r="I12455">
        <v>0</v>
      </c>
      <c r="J12455">
        <v>0</v>
      </c>
      <c r="K12455">
        <v>0</v>
      </c>
      <c r="L12455">
        <v>0</v>
      </c>
      <c r="M12455">
        <v>0</v>
      </c>
      <c r="N12455">
        <v>0</v>
      </c>
      <c r="O12455">
        <v>0</v>
      </c>
      <c r="P12455">
        <v>0</v>
      </c>
      <c r="Q12455">
        <v>0</v>
      </c>
    </row>
    <row r="12456" spans="1:17" x14ac:dyDescent="0.2">
      <c r="A12456" t="s">
        <v>30194</v>
      </c>
      <c r="B12456" t="s">
        <v>93</v>
      </c>
      <c r="C12456" t="s">
        <v>187</v>
      </c>
      <c r="D12456" t="s">
        <v>17768</v>
      </c>
      <c r="E12456" t="s">
        <v>81</v>
      </c>
      <c r="F12456" t="s">
        <v>17734</v>
      </c>
      <c r="G12456">
        <v>5</v>
      </c>
      <c r="H12456">
        <v>0</v>
      </c>
      <c r="I12456">
        <v>0</v>
      </c>
      <c r="J12456">
        <v>0</v>
      </c>
      <c r="K12456">
        <v>0</v>
      </c>
      <c r="L12456">
        <v>0</v>
      </c>
      <c r="M12456">
        <v>0</v>
      </c>
      <c r="N12456">
        <v>0</v>
      </c>
      <c r="O12456">
        <v>0</v>
      </c>
      <c r="P12456">
        <v>0</v>
      </c>
      <c r="Q12456">
        <v>0</v>
      </c>
    </row>
    <row r="12457" spans="1:17" x14ac:dyDescent="0.2">
      <c r="A12457" t="s">
        <v>30195</v>
      </c>
      <c r="B12457" t="s">
        <v>93</v>
      </c>
      <c r="C12457" t="s">
        <v>188</v>
      </c>
      <c r="D12457" t="s">
        <v>17768</v>
      </c>
      <c r="E12457" t="s">
        <v>83</v>
      </c>
      <c r="F12457" t="s">
        <v>17734</v>
      </c>
      <c r="G12457">
        <v>2</v>
      </c>
      <c r="H12457">
        <v>0</v>
      </c>
      <c r="I12457">
        <v>0</v>
      </c>
      <c r="J12457">
        <v>0</v>
      </c>
      <c r="K12457">
        <v>0</v>
      </c>
      <c r="L12457">
        <v>0</v>
      </c>
      <c r="M12457">
        <v>0</v>
      </c>
      <c r="N12457">
        <v>0</v>
      </c>
      <c r="O12457">
        <v>0</v>
      </c>
      <c r="P12457">
        <v>0</v>
      </c>
      <c r="Q12457">
        <v>0</v>
      </c>
    </row>
    <row r="12458" spans="1:17" x14ac:dyDescent="0.2">
      <c r="A12458" t="s">
        <v>30196</v>
      </c>
      <c r="B12458" t="s">
        <v>93</v>
      </c>
      <c r="C12458" t="s">
        <v>189</v>
      </c>
      <c r="D12458" t="s">
        <v>17768</v>
      </c>
      <c r="E12458" t="s">
        <v>83</v>
      </c>
      <c r="F12458" t="s">
        <v>17734</v>
      </c>
      <c r="G12458">
        <v>3</v>
      </c>
      <c r="H12458">
        <v>0</v>
      </c>
      <c r="I12458">
        <v>0</v>
      </c>
      <c r="J12458">
        <v>0</v>
      </c>
      <c r="K12458">
        <v>0</v>
      </c>
      <c r="L12458">
        <v>0</v>
      </c>
      <c r="M12458">
        <v>0</v>
      </c>
      <c r="N12458">
        <v>0</v>
      </c>
      <c r="O12458">
        <v>0</v>
      </c>
      <c r="P12458">
        <v>0</v>
      </c>
      <c r="Q12458">
        <v>0</v>
      </c>
    </row>
    <row r="12459" spans="1:17" x14ac:dyDescent="0.2">
      <c r="A12459" t="s">
        <v>30197</v>
      </c>
      <c r="B12459" t="s">
        <v>93</v>
      </c>
      <c r="C12459" t="s">
        <v>189</v>
      </c>
      <c r="D12459" t="s">
        <v>17768</v>
      </c>
      <c r="E12459" t="s">
        <v>81</v>
      </c>
      <c r="F12459" t="s">
        <v>17734</v>
      </c>
      <c r="G12459">
        <v>13</v>
      </c>
      <c r="H12459">
        <v>0</v>
      </c>
      <c r="I12459">
        <v>0</v>
      </c>
      <c r="J12459">
        <v>0</v>
      </c>
      <c r="K12459">
        <v>0</v>
      </c>
      <c r="L12459">
        <v>0</v>
      </c>
      <c r="M12459">
        <v>0</v>
      </c>
      <c r="N12459">
        <v>0</v>
      </c>
      <c r="O12459">
        <v>0</v>
      </c>
      <c r="P12459">
        <v>0</v>
      </c>
      <c r="Q12459">
        <v>0</v>
      </c>
    </row>
    <row r="12460" spans="1:17" x14ac:dyDescent="0.2">
      <c r="A12460" t="s">
        <v>30198</v>
      </c>
      <c r="B12460" t="s">
        <v>93</v>
      </c>
      <c r="C12460" t="s">
        <v>190</v>
      </c>
      <c r="D12460" t="s">
        <v>17768</v>
      </c>
      <c r="E12460" t="s">
        <v>83</v>
      </c>
      <c r="F12460" t="s">
        <v>17734</v>
      </c>
      <c r="G12460">
        <v>2</v>
      </c>
      <c r="H12460">
        <v>0</v>
      </c>
      <c r="I12460">
        <v>0</v>
      </c>
      <c r="J12460">
        <v>0</v>
      </c>
      <c r="K12460">
        <v>0</v>
      </c>
      <c r="L12460">
        <v>0</v>
      </c>
      <c r="M12460">
        <v>0</v>
      </c>
      <c r="N12460">
        <v>0</v>
      </c>
      <c r="O12460">
        <v>0</v>
      </c>
      <c r="P12460">
        <v>0</v>
      </c>
      <c r="Q12460">
        <v>0</v>
      </c>
    </row>
    <row r="12461" spans="1:17" x14ac:dyDescent="0.2">
      <c r="A12461" t="s">
        <v>30199</v>
      </c>
      <c r="B12461" t="s">
        <v>93</v>
      </c>
      <c r="C12461" t="s">
        <v>190</v>
      </c>
      <c r="D12461" t="s">
        <v>17768</v>
      </c>
      <c r="E12461" t="s">
        <v>81</v>
      </c>
      <c r="F12461" t="s">
        <v>17734</v>
      </c>
      <c r="G12461">
        <v>1</v>
      </c>
      <c r="H12461">
        <v>0</v>
      </c>
      <c r="I12461">
        <v>0</v>
      </c>
      <c r="J12461">
        <v>0</v>
      </c>
      <c r="K12461">
        <v>0</v>
      </c>
      <c r="L12461">
        <v>0</v>
      </c>
      <c r="M12461">
        <v>0</v>
      </c>
      <c r="N12461">
        <v>0</v>
      </c>
      <c r="O12461">
        <v>0</v>
      </c>
      <c r="P12461">
        <v>0</v>
      </c>
      <c r="Q12461">
        <v>0</v>
      </c>
    </row>
    <row r="12462" spans="1:17" x14ac:dyDescent="0.2">
      <c r="A12462" t="s">
        <v>30200</v>
      </c>
      <c r="B12462" t="s">
        <v>93</v>
      </c>
      <c r="C12462" t="s">
        <v>193</v>
      </c>
      <c r="D12462" t="s">
        <v>17768</v>
      </c>
      <c r="E12462" t="s">
        <v>83</v>
      </c>
      <c r="F12462" t="s">
        <v>17734</v>
      </c>
      <c r="G12462">
        <v>1</v>
      </c>
      <c r="H12462">
        <v>0</v>
      </c>
      <c r="I12462">
        <v>0</v>
      </c>
      <c r="J12462">
        <v>0</v>
      </c>
      <c r="K12462">
        <v>0</v>
      </c>
      <c r="L12462">
        <v>0</v>
      </c>
      <c r="M12462">
        <v>0</v>
      </c>
      <c r="N12462">
        <v>0</v>
      </c>
      <c r="O12462">
        <v>0</v>
      </c>
      <c r="P12462">
        <v>0</v>
      </c>
      <c r="Q12462">
        <v>0</v>
      </c>
    </row>
    <row r="12463" spans="1:17" x14ac:dyDescent="0.2">
      <c r="A12463" t="s">
        <v>30201</v>
      </c>
      <c r="B12463" t="s">
        <v>93</v>
      </c>
      <c r="C12463" t="s">
        <v>194</v>
      </c>
      <c r="D12463" t="s">
        <v>17768</v>
      </c>
      <c r="E12463" t="s">
        <v>83</v>
      </c>
      <c r="F12463" t="s">
        <v>17734</v>
      </c>
      <c r="G12463">
        <v>2</v>
      </c>
      <c r="H12463">
        <v>0</v>
      </c>
      <c r="I12463">
        <v>0</v>
      </c>
      <c r="J12463">
        <v>0</v>
      </c>
      <c r="K12463">
        <v>0</v>
      </c>
      <c r="L12463">
        <v>0</v>
      </c>
      <c r="M12463">
        <v>0</v>
      </c>
      <c r="N12463">
        <v>0</v>
      </c>
      <c r="O12463">
        <v>0</v>
      </c>
      <c r="P12463">
        <v>0</v>
      </c>
      <c r="Q12463">
        <v>0</v>
      </c>
    </row>
    <row r="12464" spans="1:17" x14ac:dyDescent="0.2">
      <c r="A12464" t="s">
        <v>30202</v>
      </c>
      <c r="B12464" t="s">
        <v>93</v>
      </c>
      <c r="C12464" t="s">
        <v>194</v>
      </c>
      <c r="D12464" t="s">
        <v>17768</v>
      </c>
      <c r="E12464" t="s">
        <v>81</v>
      </c>
      <c r="F12464" t="s">
        <v>17734</v>
      </c>
      <c r="G12464">
        <v>4</v>
      </c>
      <c r="H12464">
        <v>0</v>
      </c>
      <c r="I12464">
        <v>0</v>
      </c>
      <c r="J12464">
        <v>0</v>
      </c>
      <c r="K12464">
        <v>0</v>
      </c>
      <c r="L12464">
        <v>0</v>
      </c>
      <c r="M12464">
        <v>0</v>
      </c>
      <c r="N12464">
        <v>0</v>
      </c>
      <c r="O12464">
        <v>0</v>
      </c>
      <c r="P12464">
        <v>0</v>
      </c>
      <c r="Q12464">
        <v>0</v>
      </c>
    </row>
    <row r="12465" spans="1:17" x14ac:dyDescent="0.2">
      <c r="A12465" t="s">
        <v>30203</v>
      </c>
      <c r="B12465" t="s">
        <v>93</v>
      </c>
      <c r="C12465" t="s">
        <v>196</v>
      </c>
      <c r="D12465" t="s">
        <v>17768</v>
      </c>
      <c r="E12465" t="s">
        <v>81</v>
      </c>
      <c r="F12465" t="s">
        <v>17734</v>
      </c>
      <c r="G12465">
        <v>4</v>
      </c>
      <c r="H12465">
        <v>0</v>
      </c>
      <c r="I12465">
        <v>0</v>
      </c>
      <c r="J12465">
        <v>0</v>
      </c>
      <c r="K12465">
        <v>0</v>
      </c>
      <c r="L12465">
        <v>0</v>
      </c>
      <c r="M12465">
        <v>0</v>
      </c>
      <c r="N12465">
        <v>0</v>
      </c>
      <c r="O12465">
        <v>0</v>
      </c>
      <c r="P12465">
        <v>0</v>
      </c>
      <c r="Q12465">
        <v>0</v>
      </c>
    </row>
    <row r="12466" spans="1:17" x14ac:dyDescent="0.2">
      <c r="A12466" t="s">
        <v>30204</v>
      </c>
      <c r="B12466" t="s">
        <v>93</v>
      </c>
      <c r="C12466" t="s">
        <v>197</v>
      </c>
      <c r="D12466" t="s">
        <v>17768</v>
      </c>
      <c r="E12466" t="s">
        <v>83</v>
      </c>
      <c r="F12466" t="s">
        <v>17734</v>
      </c>
      <c r="G12466">
        <v>3</v>
      </c>
      <c r="H12466">
        <v>0</v>
      </c>
      <c r="I12466">
        <v>0</v>
      </c>
      <c r="J12466">
        <v>0</v>
      </c>
      <c r="K12466">
        <v>0</v>
      </c>
      <c r="L12466">
        <v>0</v>
      </c>
      <c r="M12466">
        <v>0</v>
      </c>
      <c r="N12466">
        <v>0</v>
      </c>
      <c r="O12466">
        <v>0</v>
      </c>
      <c r="P12466">
        <v>0</v>
      </c>
      <c r="Q12466">
        <v>0</v>
      </c>
    </row>
    <row r="12467" spans="1:17" x14ac:dyDescent="0.2">
      <c r="A12467" t="s">
        <v>30205</v>
      </c>
      <c r="B12467" t="s">
        <v>93</v>
      </c>
      <c r="C12467" t="s">
        <v>197</v>
      </c>
      <c r="D12467" t="s">
        <v>17768</v>
      </c>
      <c r="E12467" t="s">
        <v>81</v>
      </c>
      <c r="F12467" t="s">
        <v>17734</v>
      </c>
      <c r="G12467">
        <v>2</v>
      </c>
      <c r="H12467">
        <v>0</v>
      </c>
      <c r="I12467">
        <v>0</v>
      </c>
      <c r="J12467">
        <v>0</v>
      </c>
      <c r="K12467">
        <v>0</v>
      </c>
      <c r="L12467">
        <v>0</v>
      </c>
      <c r="M12467">
        <v>0</v>
      </c>
      <c r="N12467">
        <v>0</v>
      </c>
      <c r="O12467">
        <v>0</v>
      </c>
      <c r="P12467">
        <v>0</v>
      </c>
      <c r="Q12467">
        <v>0</v>
      </c>
    </row>
    <row r="12468" spans="1:17" x14ac:dyDescent="0.2">
      <c r="A12468" t="s">
        <v>30206</v>
      </c>
      <c r="B12468" t="s">
        <v>93</v>
      </c>
      <c r="C12468" t="s">
        <v>276</v>
      </c>
      <c r="D12468" t="s">
        <v>17768</v>
      </c>
      <c r="E12468" t="s">
        <v>83</v>
      </c>
      <c r="F12468" t="s">
        <v>17734</v>
      </c>
      <c r="G12468">
        <v>1</v>
      </c>
      <c r="H12468">
        <v>0</v>
      </c>
      <c r="I12468">
        <v>0</v>
      </c>
      <c r="J12468">
        <v>0</v>
      </c>
      <c r="K12468">
        <v>0</v>
      </c>
      <c r="L12468">
        <v>0</v>
      </c>
      <c r="M12468">
        <v>0</v>
      </c>
      <c r="N12468">
        <v>0</v>
      </c>
      <c r="O12468">
        <v>0</v>
      </c>
      <c r="P12468">
        <v>0</v>
      </c>
      <c r="Q12468">
        <v>0</v>
      </c>
    </row>
    <row r="12469" spans="1:17" x14ac:dyDescent="0.2">
      <c r="A12469" t="s">
        <v>30207</v>
      </c>
      <c r="B12469" t="s">
        <v>93</v>
      </c>
      <c r="C12469" t="s">
        <v>198</v>
      </c>
      <c r="D12469" t="s">
        <v>17768</v>
      </c>
      <c r="E12469" t="s">
        <v>81</v>
      </c>
      <c r="F12469" t="s">
        <v>17734</v>
      </c>
      <c r="G12469">
        <v>1</v>
      </c>
      <c r="H12469">
        <v>0</v>
      </c>
      <c r="I12469">
        <v>0</v>
      </c>
      <c r="J12469">
        <v>0</v>
      </c>
      <c r="K12469">
        <v>0</v>
      </c>
      <c r="L12469">
        <v>0</v>
      </c>
      <c r="M12469">
        <v>0</v>
      </c>
      <c r="N12469">
        <v>0</v>
      </c>
      <c r="O12469">
        <v>0</v>
      </c>
      <c r="P12469">
        <v>0</v>
      </c>
      <c r="Q12469">
        <v>0</v>
      </c>
    </row>
    <row r="12470" spans="1:17" x14ac:dyDescent="0.2">
      <c r="A12470" t="s">
        <v>30208</v>
      </c>
      <c r="B12470" t="s">
        <v>93</v>
      </c>
      <c r="C12470" t="s">
        <v>199</v>
      </c>
      <c r="D12470" t="s">
        <v>17768</v>
      </c>
      <c r="E12470" t="s">
        <v>83</v>
      </c>
      <c r="F12470" t="s">
        <v>17734</v>
      </c>
      <c r="G12470">
        <v>2</v>
      </c>
      <c r="H12470">
        <v>0</v>
      </c>
      <c r="I12470">
        <v>0</v>
      </c>
      <c r="J12470">
        <v>0</v>
      </c>
      <c r="K12470">
        <v>0</v>
      </c>
      <c r="L12470">
        <v>0</v>
      </c>
      <c r="M12470">
        <v>0</v>
      </c>
      <c r="N12470">
        <v>0</v>
      </c>
      <c r="O12470">
        <v>0</v>
      </c>
      <c r="P12470">
        <v>0</v>
      </c>
      <c r="Q12470">
        <v>0</v>
      </c>
    </row>
    <row r="12471" spans="1:17" x14ac:dyDescent="0.2">
      <c r="A12471" t="s">
        <v>30209</v>
      </c>
      <c r="B12471" t="s">
        <v>93</v>
      </c>
      <c r="C12471" t="s">
        <v>199</v>
      </c>
      <c r="D12471" t="s">
        <v>17768</v>
      </c>
      <c r="E12471" t="s">
        <v>81</v>
      </c>
      <c r="F12471" t="s">
        <v>17734</v>
      </c>
      <c r="G12471">
        <v>3</v>
      </c>
      <c r="H12471">
        <v>0</v>
      </c>
      <c r="I12471">
        <v>0</v>
      </c>
      <c r="J12471">
        <v>0</v>
      </c>
      <c r="K12471">
        <v>0</v>
      </c>
      <c r="L12471">
        <v>0</v>
      </c>
      <c r="M12471">
        <v>0</v>
      </c>
      <c r="N12471">
        <v>0</v>
      </c>
      <c r="O12471">
        <v>0</v>
      </c>
      <c r="P12471">
        <v>0</v>
      </c>
      <c r="Q12471">
        <v>0</v>
      </c>
    </row>
    <row r="12472" spans="1:17" x14ac:dyDescent="0.2">
      <c r="A12472" t="s">
        <v>30210</v>
      </c>
      <c r="B12472" t="s">
        <v>93</v>
      </c>
      <c r="C12472" t="s">
        <v>200</v>
      </c>
      <c r="D12472" t="s">
        <v>17768</v>
      </c>
      <c r="E12472" t="s">
        <v>83</v>
      </c>
      <c r="F12472" t="s">
        <v>17734</v>
      </c>
      <c r="G12472">
        <v>1</v>
      </c>
      <c r="H12472">
        <v>0</v>
      </c>
      <c r="I12472">
        <v>0</v>
      </c>
      <c r="J12472">
        <v>0</v>
      </c>
      <c r="K12472">
        <v>0</v>
      </c>
      <c r="L12472">
        <v>0</v>
      </c>
      <c r="M12472">
        <v>0</v>
      </c>
      <c r="N12472">
        <v>0</v>
      </c>
      <c r="O12472">
        <v>0</v>
      </c>
      <c r="P12472">
        <v>0</v>
      </c>
      <c r="Q12472">
        <v>0</v>
      </c>
    </row>
    <row r="12473" spans="1:17" x14ac:dyDescent="0.2">
      <c r="A12473" t="s">
        <v>30211</v>
      </c>
      <c r="B12473" t="s">
        <v>93</v>
      </c>
      <c r="C12473" t="s">
        <v>201</v>
      </c>
      <c r="D12473" t="s">
        <v>17768</v>
      </c>
      <c r="E12473" t="s">
        <v>83</v>
      </c>
      <c r="F12473" t="s">
        <v>17734</v>
      </c>
      <c r="G12473">
        <v>14</v>
      </c>
      <c r="H12473">
        <v>0</v>
      </c>
      <c r="I12473">
        <v>0</v>
      </c>
      <c r="J12473">
        <v>0</v>
      </c>
      <c r="K12473">
        <v>0</v>
      </c>
      <c r="L12473">
        <v>0</v>
      </c>
      <c r="M12473">
        <v>0</v>
      </c>
      <c r="N12473">
        <v>0</v>
      </c>
      <c r="O12473">
        <v>0</v>
      </c>
      <c r="P12473">
        <v>0</v>
      </c>
      <c r="Q12473">
        <v>0</v>
      </c>
    </row>
    <row r="12474" spans="1:17" x14ac:dyDescent="0.2">
      <c r="A12474" t="s">
        <v>30212</v>
      </c>
      <c r="B12474" t="s">
        <v>93</v>
      </c>
      <c r="C12474" t="s">
        <v>201</v>
      </c>
      <c r="D12474" t="s">
        <v>17768</v>
      </c>
      <c r="E12474" t="s">
        <v>81</v>
      </c>
      <c r="F12474" t="s">
        <v>17734</v>
      </c>
      <c r="G12474">
        <v>11</v>
      </c>
      <c r="H12474">
        <v>0</v>
      </c>
      <c r="I12474">
        <v>0</v>
      </c>
      <c r="J12474">
        <v>0</v>
      </c>
      <c r="K12474">
        <v>0</v>
      </c>
      <c r="L12474">
        <v>0</v>
      </c>
      <c r="M12474">
        <v>0</v>
      </c>
      <c r="N12474">
        <v>0</v>
      </c>
      <c r="O12474">
        <v>0</v>
      </c>
      <c r="P12474">
        <v>0</v>
      </c>
      <c r="Q12474">
        <v>0</v>
      </c>
    </row>
    <row r="12475" spans="1:17" x14ac:dyDescent="0.2">
      <c r="A12475" t="s">
        <v>30213</v>
      </c>
      <c r="B12475" t="s">
        <v>93</v>
      </c>
      <c r="C12475" t="s">
        <v>202</v>
      </c>
      <c r="D12475" t="s">
        <v>17768</v>
      </c>
      <c r="E12475" t="s">
        <v>83</v>
      </c>
      <c r="F12475" t="s">
        <v>17734</v>
      </c>
      <c r="G12475">
        <v>1</v>
      </c>
      <c r="H12475">
        <v>0</v>
      </c>
      <c r="I12475">
        <v>0</v>
      </c>
      <c r="J12475">
        <v>0</v>
      </c>
      <c r="K12475">
        <v>0</v>
      </c>
      <c r="L12475">
        <v>0</v>
      </c>
      <c r="M12475">
        <v>0</v>
      </c>
      <c r="N12475">
        <v>0</v>
      </c>
      <c r="O12475">
        <v>0</v>
      </c>
      <c r="P12475">
        <v>0</v>
      </c>
      <c r="Q12475">
        <v>0</v>
      </c>
    </row>
    <row r="12476" spans="1:17" x14ac:dyDescent="0.2">
      <c r="A12476" t="s">
        <v>30214</v>
      </c>
      <c r="B12476" t="s">
        <v>93</v>
      </c>
      <c r="C12476" t="s">
        <v>203</v>
      </c>
      <c r="D12476" t="s">
        <v>17768</v>
      </c>
      <c r="E12476" t="s">
        <v>83</v>
      </c>
      <c r="F12476" t="s">
        <v>17734</v>
      </c>
      <c r="G12476">
        <v>1</v>
      </c>
      <c r="H12476">
        <v>0</v>
      </c>
      <c r="I12476">
        <v>0</v>
      </c>
      <c r="J12476">
        <v>0</v>
      </c>
      <c r="K12476">
        <v>0</v>
      </c>
      <c r="L12476">
        <v>0</v>
      </c>
      <c r="M12476">
        <v>0</v>
      </c>
      <c r="N12476">
        <v>0</v>
      </c>
      <c r="O12476">
        <v>0</v>
      </c>
      <c r="P12476">
        <v>0</v>
      </c>
      <c r="Q12476">
        <v>0</v>
      </c>
    </row>
    <row r="12477" spans="1:17" x14ac:dyDescent="0.2">
      <c r="A12477" t="s">
        <v>30215</v>
      </c>
      <c r="B12477" t="s">
        <v>93</v>
      </c>
      <c r="C12477" t="s">
        <v>203</v>
      </c>
      <c r="D12477" t="s">
        <v>17768</v>
      </c>
      <c r="E12477" t="s">
        <v>81</v>
      </c>
      <c r="F12477" t="s">
        <v>17734</v>
      </c>
      <c r="G12477">
        <v>1</v>
      </c>
      <c r="H12477">
        <v>0</v>
      </c>
      <c r="I12477">
        <v>0</v>
      </c>
      <c r="J12477">
        <v>0</v>
      </c>
      <c r="K12477">
        <v>0</v>
      </c>
      <c r="L12477">
        <v>0</v>
      </c>
      <c r="M12477">
        <v>0</v>
      </c>
      <c r="N12477">
        <v>0</v>
      </c>
      <c r="O12477">
        <v>0</v>
      </c>
      <c r="P12477">
        <v>0</v>
      </c>
      <c r="Q12477">
        <v>0</v>
      </c>
    </row>
    <row r="12478" spans="1:17" x14ac:dyDescent="0.2">
      <c r="A12478" t="s">
        <v>30216</v>
      </c>
      <c r="B12478" t="s">
        <v>93</v>
      </c>
      <c r="C12478" t="s">
        <v>204</v>
      </c>
      <c r="D12478" t="s">
        <v>17768</v>
      </c>
      <c r="E12478" t="s">
        <v>83</v>
      </c>
      <c r="F12478" t="s">
        <v>17734</v>
      </c>
      <c r="G12478">
        <v>1</v>
      </c>
      <c r="H12478">
        <v>0</v>
      </c>
      <c r="I12478">
        <v>0</v>
      </c>
      <c r="J12478">
        <v>0</v>
      </c>
      <c r="K12478">
        <v>0</v>
      </c>
      <c r="L12478">
        <v>0</v>
      </c>
      <c r="M12478">
        <v>0</v>
      </c>
      <c r="N12478">
        <v>0</v>
      </c>
      <c r="O12478">
        <v>0</v>
      </c>
      <c r="P12478">
        <v>0</v>
      </c>
      <c r="Q12478">
        <v>0</v>
      </c>
    </row>
    <row r="12479" spans="1:17" x14ac:dyDescent="0.2">
      <c r="A12479" t="s">
        <v>30217</v>
      </c>
      <c r="B12479" t="s">
        <v>93</v>
      </c>
      <c r="C12479" t="s">
        <v>205</v>
      </c>
      <c r="D12479" t="s">
        <v>17768</v>
      </c>
      <c r="E12479" t="s">
        <v>83</v>
      </c>
      <c r="F12479" t="s">
        <v>17734</v>
      </c>
      <c r="G12479">
        <v>3</v>
      </c>
      <c r="H12479">
        <v>0</v>
      </c>
      <c r="I12479">
        <v>0</v>
      </c>
      <c r="J12479">
        <v>0</v>
      </c>
      <c r="K12479">
        <v>0</v>
      </c>
      <c r="L12479">
        <v>0</v>
      </c>
      <c r="M12479">
        <v>0</v>
      </c>
      <c r="N12479">
        <v>0</v>
      </c>
      <c r="O12479">
        <v>0</v>
      </c>
      <c r="P12479">
        <v>0</v>
      </c>
      <c r="Q12479">
        <v>0</v>
      </c>
    </row>
    <row r="12480" spans="1:17" x14ac:dyDescent="0.2">
      <c r="A12480" t="s">
        <v>30218</v>
      </c>
      <c r="B12480" t="s">
        <v>93</v>
      </c>
      <c r="C12480" t="s">
        <v>227</v>
      </c>
      <c r="D12480" t="s">
        <v>17768</v>
      </c>
      <c r="E12480" t="s">
        <v>81</v>
      </c>
      <c r="F12480" t="s">
        <v>17734</v>
      </c>
      <c r="G12480">
        <v>1</v>
      </c>
      <c r="H12480">
        <v>0</v>
      </c>
      <c r="I12480">
        <v>0</v>
      </c>
      <c r="J12480">
        <v>0</v>
      </c>
      <c r="K12480">
        <v>0</v>
      </c>
      <c r="L12480">
        <v>0</v>
      </c>
      <c r="M12480">
        <v>0</v>
      </c>
      <c r="N12480">
        <v>0</v>
      </c>
      <c r="O12480">
        <v>0</v>
      </c>
      <c r="P12480">
        <v>0</v>
      </c>
      <c r="Q12480">
        <v>0</v>
      </c>
    </row>
    <row r="12481" spans="1:17" x14ac:dyDescent="0.2">
      <c r="A12481" t="s">
        <v>30219</v>
      </c>
      <c r="B12481" t="s">
        <v>93</v>
      </c>
      <c r="C12481" t="s">
        <v>230</v>
      </c>
      <c r="D12481" t="s">
        <v>17768</v>
      </c>
      <c r="E12481" t="s">
        <v>83</v>
      </c>
      <c r="F12481" t="s">
        <v>17734</v>
      </c>
      <c r="G12481">
        <v>2</v>
      </c>
      <c r="H12481">
        <v>0</v>
      </c>
      <c r="I12481">
        <v>0</v>
      </c>
      <c r="J12481">
        <v>0</v>
      </c>
      <c r="K12481">
        <v>0</v>
      </c>
      <c r="L12481">
        <v>0</v>
      </c>
      <c r="M12481">
        <v>0</v>
      </c>
      <c r="N12481">
        <v>0</v>
      </c>
      <c r="O12481">
        <v>0</v>
      </c>
      <c r="P12481">
        <v>0</v>
      </c>
      <c r="Q12481">
        <v>0</v>
      </c>
    </row>
    <row r="12482" spans="1:17" x14ac:dyDescent="0.2">
      <c r="A12482" t="s">
        <v>30220</v>
      </c>
      <c r="B12482" t="s">
        <v>93</v>
      </c>
      <c r="C12482" t="s">
        <v>230</v>
      </c>
      <c r="D12482" t="s">
        <v>17768</v>
      </c>
      <c r="E12482" t="s">
        <v>81</v>
      </c>
      <c r="F12482" t="s">
        <v>17734</v>
      </c>
      <c r="G12482">
        <v>2</v>
      </c>
      <c r="H12482">
        <v>0</v>
      </c>
      <c r="I12482">
        <v>0</v>
      </c>
      <c r="J12482">
        <v>0</v>
      </c>
      <c r="K12482">
        <v>0</v>
      </c>
      <c r="L12482">
        <v>0</v>
      </c>
      <c r="M12482">
        <v>0</v>
      </c>
      <c r="N12482">
        <v>0</v>
      </c>
      <c r="O12482">
        <v>0</v>
      </c>
      <c r="P12482">
        <v>0</v>
      </c>
      <c r="Q12482">
        <v>0</v>
      </c>
    </row>
    <row r="12483" spans="1:17" x14ac:dyDescent="0.2">
      <c r="A12483" t="s">
        <v>30221</v>
      </c>
      <c r="B12483" t="s">
        <v>93</v>
      </c>
      <c r="C12483" t="s">
        <v>232</v>
      </c>
      <c r="D12483" t="s">
        <v>17768</v>
      </c>
      <c r="E12483" t="s">
        <v>83</v>
      </c>
      <c r="F12483" t="s">
        <v>17734</v>
      </c>
      <c r="G12483">
        <v>30</v>
      </c>
      <c r="H12483">
        <v>0</v>
      </c>
      <c r="I12483">
        <v>0</v>
      </c>
      <c r="J12483">
        <v>0</v>
      </c>
      <c r="K12483">
        <v>0</v>
      </c>
      <c r="L12483">
        <v>0</v>
      </c>
      <c r="M12483">
        <v>0</v>
      </c>
      <c r="N12483">
        <v>0</v>
      </c>
      <c r="O12483">
        <v>0</v>
      </c>
      <c r="P12483">
        <v>0</v>
      </c>
      <c r="Q12483">
        <v>0</v>
      </c>
    </row>
    <row r="12484" spans="1:17" x14ac:dyDescent="0.2">
      <c r="A12484" t="s">
        <v>30222</v>
      </c>
      <c r="B12484" t="s">
        <v>93</v>
      </c>
      <c r="C12484" t="s">
        <v>232</v>
      </c>
      <c r="D12484" t="s">
        <v>17768</v>
      </c>
      <c r="E12484" t="s">
        <v>81</v>
      </c>
      <c r="F12484" t="s">
        <v>17734</v>
      </c>
      <c r="G12484">
        <v>11</v>
      </c>
      <c r="H12484">
        <v>0</v>
      </c>
      <c r="I12484">
        <v>0</v>
      </c>
      <c r="J12484">
        <v>0</v>
      </c>
      <c r="K12484">
        <v>0</v>
      </c>
      <c r="L12484">
        <v>0</v>
      </c>
      <c r="M12484">
        <v>0</v>
      </c>
      <c r="N12484">
        <v>0</v>
      </c>
      <c r="O12484">
        <v>0</v>
      </c>
      <c r="P12484">
        <v>0</v>
      </c>
      <c r="Q12484">
        <v>0</v>
      </c>
    </row>
    <row r="12485" spans="1:17" x14ac:dyDescent="0.2">
      <c r="A12485" t="s">
        <v>30223</v>
      </c>
      <c r="B12485" t="s">
        <v>93</v>
      </c>
      <c r="C12485" t="s">
        <v>233</v>
      </c>
      <c r="D12485" t="s">
        <v>17768</v>
      </c>
      <c r="E12485" t="s">
        <v>83</v>
      </c>
      <c r="F12485" t="s">
        <v>17734</v>
      </c>
      <c r="G12485">
        <v>1</v>
      </c>
      <c r="H12485">
        <v>0</v>
      </c>
      <c r="I12485">
        <v>0</v>
      </c>
      <c r="J12485">
        <v>0</v>
      </c>
      <c r="K12485">
        <v>0</v>
      </c>
      <c r="L12485">
        <v>0</v>
      </c>
      <c r="M12485">
        <v>0</v>
      </c>
      <c r="N12485">
        <v>0</v>
      </c>
      <c r="O12485">
        <v>0</v>
      </c>
      <c r="P12485">
        <v>0</v>
      </c>
      <c r="Q12485">
        <v>0</v>
      </c>
    </row>
    <row r="12486" spans="1:17" x14ac:dyDescent="0.2">
      <c r="A12486" t="s">
        <v>30224</v>
      </c>
      <c r="B12486" t="s">
        <v>93</v>
      </c>
      <c r="C12486" t="s">
        <v>233</v>
      </c>
      <c r="D12486" t="s">
        <v>17768</v>
      </c>
      <c r="E12486" t="s">
        <v>81</v>
      </c>
      <c r="F12486" t="s">
        <v>17734</v>
      </c>
      <c r="G12486">
        <v>6</v>
      </c>
      <c r="H12486">
        <v>0</v>
      </c>
      <c r="I12486">
        <v>0</v>
      </c>
      <c r="J12486">
        <v>0</v>
      </c>
      <c r="K12486">
        <v>0</v>
      </c>
      <c r="L12486">
        <v>0</v>
      </c>
      <c r="M12486">
        <v>0</v>
      </c>
      <c r="N12486">
        <v>0</v>
      </c>
      <c r="O12486">
        <v>0</v>
      </c>
      <c r="P12486">
        <v>0</v>
      </c>
      <c r="Q12486">
        <v>0</v>
      </c>
    </row>
    <row r="12487" spans="1:17" x14ac:dyDescent="0.2">
      <c r="A12487" t="s">
        <v>30225</v>
      </c>
      <c r="B12487" t="s">
        <v>93</v>
      </c>
      <c r="C12487" t="s">
        <v>234</v>
      </c>
      <c r="D12487" t="s">
        <v>17768</v>
      </c>
      <c r="E12487" t="s">
        <v>83</v>
      </c>
      <c r="F12487" t="s">
        <v>17734</v>
      </c>
      <c r="G12487">
        <v>2</v>
      </c>
      <c r="H12487">
        <v>0</v>
      </c>
      <c r="I12487">
        <v>0</v>
      </c>
      <c r="J12487">
        <v>0</v>
      </c>
      <c r="K12487">
        <v>0</v>
      </c>
      <c r="L12487">
        <v>0</v>
      </c>
      <c r="M12487">
        <v>0</v>
      </c>
      <c r="N12487">
        <v>0</v>
      </c>
      <c r="O12487">
        <v>0</v>
      </c>
      <c r="P12487">
        <v>0</v>
      </c>
      <c r="Q12487">
        <v>0</v>
      </c>
    </row>
    <row r="12488" spans="1:17" x14ac:dyDescent="0.2">
      <c r="A12488" t="s">
        <v>30226</v>
      </c>
      <c r="B12488" t="s">
        <v>93</v>
      </c>
      <c r="C12488" t="s">
        <v>234</v>
      </c>
      <c r="D12488" t="s">
        <v>17768</v>
      </c>
      <c r="E12488" t="s">
        <v>81</v>
      </c>
      <c r="F12488" t="s">
        <v>17734</v>
      </c>
      <c r="G12488">
        <v>1</v>
      </c>
      <c r="H12488">
        <v>0</v>
      </c>
      <c r="I12488">
        <v>0</v>
      </c>
      <c r="J12488">
        <v>0</v>
      </c>
      <c r="K12488">
        <v>0</v>
      </c>
      <c r="L12488">
        <v>0</v>
      </c>
      <c r="M12488">
        <v>0</v>
      </c>
      <c r="N12488">
        <v>0</v>
      </c>
      <c r="O12488">
        <v>0</v>
      </c>
      <c r="P12488">
        <v>0</v>
      </c>
      <c r="Q12488">
        <v>0</v>
      </c>
    </row>
    <row r="12489" spans="1:17" x14ac:dyDescent="0.2">
      <c r="A12489" t="s">
        <v>30227</v>
      </c>
      <c r="B12489" t="s">
        <v>93</v>
      </c>
      <c r="C12489" t="s">
        <v>235</v>
      </c>
      <c r="D12489" t="s">
        <v>17768</v>
      </c>
      <c r="E12489" t="s">
        <v>83</v>
      </c>
      <c r="F12489" t="s">
        <v>17734</v>
      </c>
      <c r="G12489">
        <v>2</v>
      </c>
      <c r="H12489">
        <v>0</v>
      </c>
      <c r="I12489">
        <v>0</v>
      </c>
      <c r="J12489">
        <v>0</v>
      </c>
      <c r="K12489">
        <v>0</v>
      </c>
      <c r="L12489">
        <v>0</v>
      </c>
      <c r="M12489">
        <v>0</v>
      </c>
      <c r="N12489">
        <v>0</v>
      </c>
      <c r="O12489">
        <v>0</v>
      </c>
      <c r="P12489">
        <v>0</v>
      </c>
      <c r="Q12489">
        <v>0</v>
      </c>
    </row>
    <row r="12490" spans="1:17" x14ac:dyDescent="0.2">
      <c r="A12490" t="s">
        <v>30228</v>
      </c>
      <c r="B12490" t="s">
        <v>93</v>
      </c>
      <c r="C12490" t="s">
        <v>235</v>
      </c>
      <c r="D12490" t="s">
        <v>17768</v>
      </c>
      <c r="E12490" t="s">
        <v>81</v>
      </c>
      <c r="F12490" t="s">
        <v>17734</v>
      </c>
      <c r="G12490">
        <v>1</v>
      </c>
      <c r="H12490">
        <v>0</v>
      </c>
      <c r="I12490">
        <v>0</v>
      </c>
      <c r="J12490">
        <v>0</v>
      </c>
      <c r="K12490">
        <v>0</v>
      </c>
      <c r="L12490">
        <v>0</v>
      </c>
      <c r="M12490">
        <v>0</v>
      </c>
      <c r="N12490">
        <v>0</v>
      </c>
      <c r="O12490">
        <v>0</v>
      </c>
      <c r="P12490">
        <v>0</v>
      </c>
      <c r="Q12490">
        <v>0</v>
      </c>
    </row>
    <row r="12491" spans="1:17" x14ac:dyDescent="0.2">
      <c r="A12491" t="s">
        <v>30229</v>
      </c>
      <c r="B12491" t="s">
        <v>93</v>
      </c>
      <c r="C12491" t="s">
        <v>236</v>
      </c>
      <c r="D12491" t="s">
        <v>17768</v>
      </c>
      <c r="E12491" t="s">
        <v>83</v>
      </c>
      <c r="F12491" t="s">
        <v>17734</v>
      </c>
      <c r="G12491">
        <v>1</v>
      </c>
      <c r="H12491">
        <v>0</v>
      </c>
      <c r="I12491">
        <v>0</v>
      </c>
      <c r="J12491">
        <v>0</v>
      </c>
      <c r="K12491">
        <v>0</v>
      </c>
      <c r="L12491">
        <v>0</v>
      </c>
      <c r="M12491">
        <v>0</v>
      </c>
      <c r="N12491">
        <v>0</v>
      </c>
      <c r="O12491">
        <v>0</v>
      </c>
      <c r="P12491">
        <v>0</v>
      </c>
      <c r="Q12491">
        <v>0</v>
      </c>
    </row>
    <row r="12492" spans="1:17" x14ac:dyDescent="0.2">
      <c r="A12492" t="s">
        <v>30230</v>
      </c>
      <c r="B12492" t="s">
        <v>93</v>
      </c>
      <c r="C12492" t="s">
        <v>237</v>
      </c>
      <c r="D12492" t="s">
        <v>17768</v>
      </c>
      <c r="E12492" t="s">
        <v>81</v>
      </c>
      <c r="F12492" t="s">
        <v>17734</v>
      </c>
      <c r="G12492">
        <v>5</v>
      </c>
      <c r="H12492">
        <v>0</v>
      </c>
      <c r="I12492">
        <v>0</v>
      </c>
      <c r="J12492">
        <v>0</v>
      </c>
      <c r="K12492">
        <v>0</v>
      </c>
      <c r="L12492">
        <v>0</v>
      </c>
      <c r="M12492">
        <v>0</v>
      </c>
      <c r="N12492">
        <v>0</v>
      </c>
      <c r="O12492">
        <v>0</v>
      </c>
      <c r="P12492">
        <v>0</v>
      </c>
      <c r="Q12492">
        <v>0</v>
      </c>
    </row>
    <row r="12493" spans="1:17" x14ac:dyDescent="0.2">
      <c r="A12493" t="s">
        <v>30231</v>
      </c>
      <c r="B12493" t="s">
        <v>93</v>
      </c>
      <c r="C12493" t="s">
        <v>238</v>
      </c>
      <c r="D12493" t="s">
        <v>17768</v>
      </c>
      <c r="E12493" t="s">
        <v>83</v>
      </c>
      <c r="F12493" t="s">
        <v>17734</v>
      </c>
      <c r="G12493">
        <v>3</v>
      </c>
      <c r="H12493">
        <v>0</v>
      </c>
      <c r="I12493">
        <v>0</v>
      </c>
      <c r="J12493">
        <v>0</v>
      </c>
      <c r="K12493">
        <v>0</v>
      </c>
      <c r="L12493">
        <v>0</v>
      </c>
      <c r="M12493">
        <v>0</v>
      </c>
      <c r="N12493">
        <v>0</v>
      </c>
      <c r="O12493">
        <v>0</v>
      </c>
      <c r="P12493">
        <v>0</v>
      </c>
      <c r="Q12493">
        <v>0</v>
      </c>
    </row>
    <row r="12494" spans="1:17" x14ac:dyDescent="0.2">
      <c r="A12494" t="s">
        <v>30232</v>
      </c>
      <c r="B12494" t="s">
        <v>93</v>
      </c>
      <c r="C12494" t="s">
        <v>238</v>
      </c>
      <c r="D12494" t="s">
        <v>17768</v>
      </c>
      <c r="E12494" t="s">
        <v>81</v>
      </c>
      <c r="F12494" t="s">
        <v>17734</v>
      </c>
      <c r="G12494">
        <v>1</v>
      </c>
      <c r="H12494">
        <v>0</v>
      </c>
      <c r="I12494">
        <v>0</v>
      </c>
      <c r="J12494">
        <v>0</v>
      </c>
      <c r="K12494">
        <v>0</v>
      </c>
      <c r="L12494">
        <v>0</v>
      </c>
      <c r="M12494">
        <v>0</v>
      </c>
      <c r="N12494">
        <v>0</v>
      </c>
      <c r="O12494">
        <v>0</v>
      </c>
      <c r="P12494">
        <v>0</v>
      </c>
      <c r="Q12494">
        <v>0</v>
      </c>
    </row>
    <row r="12495" spans="1:17" x14ac:dyDescent="0.2">
      <c r="A12495" t="s">
        <v>30233</v>
      </c>
      <c r="B12495" t="s">
        <v>91</v>
      </c>
      <c r="C12495" t="s">
        <v>120</v>
      </c>
      <c r="D12495" t="s">
        <v>17736</v>
      </c>
      <c r="E12495" t="s">
        <v>81</v>
      </c>
      <c r="F12495" t="s">
        <v>4941</v>
      </c>
      <c r="G12495">
        <v>0</v>
      </c>
      <c r="H12495">
        <v>2</v>
      </c>
      <c r="I12495">
        <v>1</v>
      </c>
      <c r="J12495">
        <v>1</v>
      </c>
      <c r="K12495">
        <v>0</v>
      </c>
      <c r="L12495">
        <v>0</v>
      </c>
      <c r="M12495">
        <v>0</v>
      </c>
      <c r="N12495">
        <v>0</v>
      </c>
      <c r="O12495">
        <v>0</v>
      </c>
      <c r="P12495">
        <v>0</v>
      </c>
      <c r="Q12495">
        <v>0</v>
      </c>
    </row>
    <row r="12496" spans="1:17" x14ac:dyDescent="0.2">
      <c r="A12496" t="s">
        <v>30234</v>
      </c>
      <c r="B12496" t="s">
        <v>91</v>
      </c>
      <c r="C12496" t="s">
        <v>120</v>
      </c>
      <c r="D12496" t="s">
        <v>17736</v>
      </c>
      <c r="E12496" t="s">
        <v>81</v>
      </c>
      <c r="F12496" t="s">
        <v>4943</v>
      </c>
      <c r="G12496">
        <v>0</v>
      </c>
      <c r="H12496">
        <v>0</v>
      </c>
      <c r="I12496">
        <v>0</v>
      </c>
      <c r="J12496">
        <v>0</v>
      </c>
      <c r="K12496">
        <v>0</v>
      </c>
      <c r="L12496">
        <v>0</v>
      </c>
      <c r="M12496">
        <v>2</v>
      </c>
      <c r="N12496">
        <v>0</v>
      </c>
      <c r="O12496">
        <v>0</v>
      </c>
      <c r="P12496">
        <v>0</v>
      </c>
      <c r="Q12496">
        <v>0</v>
      </c>
    </row>
    <row r="12497" spans="1:17" x14ac:dyDescent="0.2">
      <c r="A12497" t="s">
        <v>30235</v>
      </c>
      <c r="B12497" t="s">
        <v>91</v>
      </c>
      <c r="C12497" t="s">
        <v>120</v>
      </c>
      <c r="D12497" t="s">
        <v>17736</v>
      </c>
      <c r="E12497" t="s">
        <v>81</v>
      </c>
      <c r="F12497" t="s">
        <v>4925</v>
      </c>
      <c r="G12497">
        <v>0</v>
      </c>
      <c r="H12497">
        <v>0</v>
      </c>
      <c r="I12497">
        <v>0</v>
      </c>
      <c r="J12497">
        <v>0</v>
      </c>
      <c r="K12497">
        <v>0</v>
      </c>
      <c r="L12497">
        <v>0</v>
      </c>
      <c r="M12497">
        <v>0</v>
      </c>
      <c r="N12497">
        <v>2</v>
      </c>
      <c r="O12497">
        <v>2</v>
      </c>
      <c r="P12497">
        <v>0</v>
      </c>
      <c r="Q12497">
        <v>0</v>
      </c>
    </row>
    <row r="12498" spans="1:17" x14ac:dyDescent="0.2">
      <c r="A12498" t="s">
        <v>30236</v>
      </c>
      <c r="B12498" t="s">
        <v>91</v>
      </c>
      <c r="C12498" t="s">
        <v>120</v>
      </c>
      <c r="D12498" t="s">
        <v>17736</v>
      </c>
      <c r="E12498" t="s">
        <v>81</v>
      </c>
      <c r="F12498" t="s">
        <v>4927</v>
      </c>
      <c r="G12498">
        <v>0</v>
      </c>
      <c r="H12498">
        <v>0</v>
      </c>
      <c r="I12498">
        <v>0</v>
      </c>
      <c r="J12498">
        <v>0</v>
      </c>
      <c r="K12498">
        <v>0</v>
      </c>
      <c r="L12498">
        <v>0</v>
      </c>
      <c r="M12498">
        <v>0</v>
      </c>
      <c r="N12498">
        <v>0</v>
      </c>
      <c r="O12498">
        <v>0</v>
      </c>
      <c r="P12498">
        <v>0</v>
      </c>
      <c r="Q12498">
        <v>0</v>
      </c>
    </row>
    <row r="12499" spans="1:17" x14ac:dyDescent="0.2">
      <c r="A12499" t="s">
        <v>30237</v>
      </c>
      <c r="B12499" t="s">
        <v>91</v>
      </c>
      <c r="C12499" t="s">
        <v>160</v>
      </c>
      <c r="D12499" t="s">
        <v>17736</v>
      </c>
      <c r="E12499" t="s">
        <v>83</v>
      </c>
      <c r="F12499" t="s">
        <v>4933</v>
      </c>
      <c r="G12499">
        <v>0</v>
      </c>
      <c r="H12499">
        <v>0</v>
      </c>
      <c r="I12499">
        <v>0</v>
      </c>
      <c r="J12499">
        <v>0</v>
      </c>
      <c r="K12499">
        <v>0</v>
      </c>
      <c r="L12499">
        <v>0</v>
      </c>
      <c r="M12499">
        <v>1</v>
      </c>
      <c r="N12499">
        <v>0</v>
      </c>
      <c r="O12499">
        <v>0</v>
      </c>
      <c r="P12499">
        <v>0</v>
      </c>
      <c r="Q12499">
        <v>0</v>
      </c>
    </row>
    <row r="12500" spans="1:17" x14ac:dyDescent="0.2">
      <c r="A12500" t="s">
        <v>30238</v>
      </c>
      <c r="B12500" t="s">
        <v>91</v>
      </c>
      <c r="C12500" t="s">
        <v>160</v>
      </c>
      <c r="D12500" t="s">
        <v>17736</v>
      </c>
      <c r="E12500" t="s">
        <v>83</v>
      </c>
      <c r="F12500" t="s">
        <v>4935</v>
      </c>
      <c r="G12500">
        <v>0</v>
      </c>
      <c r="H12500">
        <v>1</v>
      </c>
      <c r="I12500">
        <v>0</v>
      </c>
      <c r="J12500">
        <v>1</v>
      </c>
      <c r="K12500">
        <v>0</v>
      </c>
      <c r="L12500">
        <v>0</v>
      </c>
      <c r="M12500">
        <v>0</v>
      </c>
      <c r="N12500">
        <v>0</v>
      </c>
      <c r="O12500">
        <v>0</v>
      </c>
      <c r="P12500">
        <v>0</v>
      </c>
      <c r="Q12500">
        <v>0</v>
      </c>
    </row>
    <row r="12501" spans="1:17" x14ac:dyDescent="0.2">
      <c r="A12501" t="s">
        <v>30239</v>
      </c>
      <c r="B12501" t="s">
        <v>91</v>
      </c>
      <c r="C12501" t="s">
        <v>160</v>
      </c>
      <c r="D12501" t="s">
        <v>17736</v>
      </c>
      <c r="E12501" t="s">
        <v>83</v>
      </c>
      <c r="F12501" t="s">
        <v>4937</v>
      </c>
      <c r="G12501">
        <v>0</v>
      </c>
      <c r="H12501">
        <v>1</v>
      </c>
      <c r="I12501">
        <v>0</v>
      </c>
      <c r="J12501">
        <v>1</v>
      </c>
      <c r="K12501">
        <v>0</v>
      </c>
      <c r="L12501">
        <v>0</v>
      </c>
      <c r="M12501">
        <v>0</v>
      </c>
      <c r="N12501">
        <v>0</v>
      </c>
      <c r="O12501">
        <v>0</v>
      </c>
      <c r="P12501">
        <v>0</v>
      </c>
      <c r="Q12501">
        <v>0</v>
      </c>
    </row>
    <row r="12502" spans="1:17" x14ac:dyDescent="0.2">
      <c r="A12502" t="s">
        <v>30240</v>
      </c>
      <c r="B12502" t="s">
        <v>91</v>
      </c>
      <c r="C12502" t="s">
        <v>160</v>
      </c>
      <c r="D12502" t="s">
        <v>17736</v>
      </c>
      <c r="E12502" t="s">
        <v>83</v>
      </c>
      <c r="F12502" t="s">
        <v>4939</v>
      </c>
      <c r="G12502">
        <v>0</v>
      </c>
      <c r="H12502">
        <v>0</v>
      </c>
      <c r="I12502">
        <v>0</v>
      </c>
      <c r="J12502">
        <v>0</v>
      </c>
      <c r="K12502">
        <v>0</v>
      </c>
      <c r="L12502">
        <v>0</v>
      </c>
      <c r="M12502">
        <v>1</v>
      </c>
      <c r="N12502">
        <v>0</v>
      </c>
      <c r="O12502">
        <v>0</v>
      </c>
      <c r="P12502">
        <v>0</v>
      </c>
      <c r="Q12502">
        <v>0</v>
      </c>
    </row>
    <row r="12503" spans="1:17" x14ac:dyDescent="0.2">
      <c r="A12503" t="s">
        <v>30241</v>
      </c>
      <c r="B12503" t="s">
        <v>91</v>
      </c>
      <c r="C12503" t="s">
        <v>160</v>
      </c>
      <c r="D12503" t="s">
        <v>17736</v>
      </c>
      <c r="E12503" t="s">
        <v>83</v>
      </c>
      <c r="F12503" t="s">
        <v>4941</v>
      </c>
      <c r="G12503">
        <v>0</v>
      </c>
      <c r="H12503">
        <v>1</v>
      </c>
      <c r="I12503">
        <v>0</v>
      </c>
      <c r="J12503">
        <v>1</v>
      </c>
      <c r="K12503">
        <v>0</v>
      </c>
      <c r="L12503">
        <v>0</v>
      </c>
      <c r="M12503">
        <v>0</v>
      </c>
      <c r="N12503">
        <v>0</v>
      </c>
      <c r="O12503">
        <v>0</v>
      </c>
      <c r="P12503">
        <v>0</v>
      </c>
      <c r="Q12503">
        <v>0</v>
      </c>
    </row>
    <row r="12504" spans="1:17" x14ac:dyDescent="0.2">
      <c r="A12504" t="s">
        <v>30242</v>
      </c>
      <c r="B12504" t="s">
        <v>91</v>
      </c>
      <c r="C12504" t="s">
        <v>160</v>
      </c>
      <c r="D12504" t="s">
        <v>17736</v>
      </c>
      <c r="E12504" t="s">
        <v>83</v>
      </c>
      <c r="F12504" t="s">
        <v>4943</v>
      </c>
      <c r="G12504">
        <v>0</v>
      </c>
      <c r="H12504">
        <v>0</v>
      </c>
      <c r="I12504">
        <v>0</v>
      </c>
      <c r="J12504">
        <v>0</v>
      </c>
      <c r="K12504">
        <v>0</v>
      </c>
      <c r="L12504">
        <v>0</v>
      </c>
      <c r="M12504">
        <v>1</v>
      </c>
      <c r="N12504">
        <v>0</v>
      </c>
      <c r="O12504">
        <v>0</v>
      </c>
      <c r="P12504">
        <v>0</v>
      </c>
      <c r="Q12504">
        <v>0</v>
      </c>
    </row>
    <row r="12505" spans="1:17" x14ac:dyDescent="0.2">
      <c r="A12505" t="s">
        <v>30243</v>
      </c>
      <c r="B12505" t="s">
        <v>91</v>
      </c>
      <c r="C12505" t="s">
        <v>160</v>
      </c>
      <c r="D12505" t="s">
        <v>17736</v>
      </c>
      <c r="E12505" t="s">
        <v>83</v>
      </c>
      <c r="F12505" t="s">
        <v>4925</v>
      </c>
      <c r="G12505">
        <v>0</v>
      </c>
      <c r="H12505">
        <v>0</v>
      </c>
      <c r="I12505">
        <v>0</v>
      </c>
      <c r="J12505">
        <v>0</v>
      </c>
      <c r="K12505">
        <v>0</v>
      </c>
      <c r="L12505">
        <v>0</v>
      </c>
      <c r="M12505">
        <v>0</v>
      </c>
      <c r="N12505">
        <v>1</v>
      </c>
      <c r="O12505">
        <v>1</v>
      </c>
      <c r="P12505">
        <v>0</v>
      </c>
      <c r="Q12505">
        <v>0</v>
      </c>
    </row>
    <row r="12506" spans="1:17" x14ac:dyDescent="0.2">
      <c r="A12506" t="s">
        <v>30244</v>
      </c>
      <c r="B12506" t="s">
        <v>91</v>
      </c>
      <c r="C12506" t="s">
        <v>160</v>
      </c>
      <c r="D12506" t="s">
        <v>17736</v>
      </c>
      <c r="E12506" t="s">
        <v>83</v>
      </c>
      <c r="F12506" t="s">
        <v>4927</v>
      </c>
      <c r="G12506">
        <v>0</v>
      </c>
      <c r="H12506">
        <v>0</v>
      </c>
      <c r="I12506">
        <v>0</v>
      </c>
      <c r="J12506">
        <v>0</v>
      </c>
      <c r="K12506">
        <v>0</v>
      </c>
      <c r="L12506">
        <v>0</v>
      </c>
      <c r="M12506">
        <v>0</v>
      </c>
      <c r="N12506">
        <v>1</v>
      </c>
      <c r="O12506">
        <v>1</v>
      </c>
      <c r="P12506">
        <v>0</v>
      </c>
      <c r="Q12506">
        <v>0</v>
      </c>
    </row>
    <row r="12507" spans="1:17" x14ac:dyDescent="0.2">
      <c r="A12507" t="s">
        <v>30245</v>
      </c>
      <c r="B12507" t="s">
        <v>91</v>
      </c>
      <c r="C12507" t="s">
        <v>160</v>
      </c>
      <c r="D12507" t="s">
        <v>17736</v>
      </c>
      <c r="E12507" t="s">
        <v>83</v>
      </c>
      <c r="F12507" t="s">
        <v>17734</v>
      </c>
      <c r="G12507">
        <v>1</v>
      </c>
      <c r="H12507">
        <v>0</v>
      </c>
      <c r="I12507">
        <v>0</v>
      </c>
      <c r="J12507">
        <v>0</v>
      </c>
      <c r="K12507">
        <v>0</v>
      </c>
      <c r="L12507">
        <v>0</v>
      </c>
      <c r="M12507">
        <v>0</v>
      </c>
      <c r="N12507">
        <v>0</v>
      </c>
      <c r="O12507">
        <v>0</v>
      </c>
      <c r="P12507">
        <v>0</v>
      </c>
      <c r="Q12507">
        <v>0</v>
      </c>
    </row>
    <row r="12508" spans="1:17" x14ac:dyDescent="0.2">
      <c r="A12508" t="s">
        <v>30246</v>
      </c>
      <c r="B12508" t="s">
        <v>91</v>
      </c>
      <c r="C12508" t="s">
        <v>169</v>
      </c>
      <c r="D12508" t="s">
        <v>17736</v>
      </c>
      <c r="E12508" t="s">
        <v>83</v>
      </c>
      <c r="F12508" t="s">
        <v>4929</v>
      </c>
      <c r="G12508">
        <v>0</v>
      </c>
      <c r="H12508">
        <v>1</v>
      </c>
      <c r="I12508">
        <v>0</v>
      </c>
      <c r="J12508">
        <v>1</v>
      </c>
      <c r="K12508">
        <v>0</v>
      </c>
      <c r="L12508">
        <v>0</v>
      </c>
      <c r="M12508">
        <v>0</v>
      </c>
      <c r="N12508">
        <v>0</v>
      </c>
      <c r="O12508">
        <v>0</v>
      </c>
      <c r="P12508">
        <v>0</v>
      </c>
      <c r="Q12508">
        <v>0</v>
      </c>
    </row>
    <row r="12509" spans="1:17" x14ac:dyDescent="0.2">
      <c r="A12509" t="s">
        <v>30247</v>
      </c>
      <c r="B12509" t="s">
        <v>91</v>
      </c>
      <c r="C12509" t="s">
        <v>169</v>
      </c>
      <c r="D12509" t="s">
        <v>17736</v>
      </c>
      <c r="E12509" t="s">
        <v>83</v>
      </c>
      <c r="F12509" t="s">
        <v>4931</v>
      </c>
      <c r="G12509">
        <v>0</v>
      </c>
      <c r="H12509">
        <v>1</v>
      </c>
      <c r="I12509">
        <v>0</v>
      </c>
      <c r="J12509">
        <v>1</v>
      </c>
      <c r="K12509">
        <v>0</v>
      </c>
      <c r="L12509">
        <v>0</v>
      </c>
      <c r="M12509">
        <v>0</v>
      </c>
      <c r="N12509">
        <v>0</v>
      </c>
      <c r="O12509">
        <v>0</v>
      </c>
      <c r="P12509">
        <v>0</v>
      </c>
      <c r="Q12509">
        <v>0</v>
      </c>
    </row>
    <row r="12510" spans="1:17" x14ac:dyDescent="0.2">
      <c r="A12510" t="s">
        <v>30248</v>
      </c>
      <c r="B12510" t="s">
        <v>91</v>
      </c>
      <c r="C12510" t="s">
        <v>169</v>
      </c>
      <c r="D12510" t="s">
        <v>17736</v>
      </c>
      <c r="E12510" t="s">
        <v>83</v>
      </c>
      <c r="F12510" t="s">
        <v>4933</v>
      </c>
      <c r="G12510">
        <v>0</v>
      </c>
      <c r="H12510">
        <v>0</v>
      </c>
      <c r="I12510">
        <v>0</v>
      </c>
      <c r="J12510">
        <v>0</v>
      </c>
      <c r="K12510">
        <v>0</v>
      </c>
      <c r="L12510">
        <v>0</v>
      </c>
      <c r="M12510">
        <v>1</v>
      </c>
      <c r="N12510">
        <v>0</v>
      </c>
      <c r="O12510">
        <v>0</v>
      </c>
      <c r="P12510">
        <v>0</v>
      </c>
      <c r="Q12510">
        <v>0</v>
      </c>
    </row>
    <row r="12511" spans="1:17" x14ac:dyDescent="0.2">
      <c r="A12511" t="s">
        <v>30249</v>
      </c>
      <c r="B12511" t="s">
        <v>91</v>
      </c>
      <c r="C12511" t="s">
        <v>169</v>
      </c>
      <c r="D12511" t="s">
        <v>17736</v>
      </c>
      <c r="E12511" t="s">
        <v>83</v>
      </c>
      <c r="F12511" t="s">
        <v>4935</v>
      </c>
      <c r="G12511">
        <v>0</v>
      </c>
      <c r="H12511">
        <v>1</v>
      </c>
      <c r="I12511">
        <v>0</v>
      </c>
      <c r="J12511">
        <v>1</v>
      </c>
      <c r="K12511">
        <v>0</v>
      </c>
      <c r="L12511">
        <v>0</v>
      </c>
      <c r="M12511">
        <v>0</v>
      </c>
      <c r="N12511">
        <v>0</v>
      </c>
      <c r="O12511">
        <v>0</v>
      </c>
      <c r="P12511">
        <v>0</v>
      </c>
      <c r="Q12511">
        <v>0</v>
      </c>
    </row>
    <row r="12512" spans="1:17" x14ac:dyDescent="0.2">
      <c r="A12512" t="s">
        <v>30250</v>
      </c>
      <c r="B12512" t="s">
        <v>91</v>
      </c>
      <c r="C12512" t="s">
        <v>169</v>
      </c>
      <c r="D12512" t="s">
        <v>17736</v>
      </c>
      <c r="E12512" t="s">
        <v>83</v>
      </c>
      <c r="F12512" t="s">
        <v>4937</v>
      </c>
      <c r="G12512">
        <v>0</v>
      </c>
      <c r="H12512">
        <v>1</v>
      </c>
      <c r="I12512">
        <v>0</v>
      </c>
      <c r="J12512">
        <v>1</v>
      </c>
      <c r="K12512">
        <v>0</v>
      </c>
      <c r="L12512">
        <v>0</v>
      </c>
      <c r="M12512">
        <v>0</v>
      </c>
      <c r="N12512">
        <v>0</v>
      </c>
      <c r="O12512">
        <v>0</v>
      </c>
      <c r="P12512">
        <v>0</v>
      </c>
      <c r="Q12512">
        <v>0</v>
      </c>
    </row>
    <row r="12513" spans="1:17" x14ac:dyDescent="0.2">
      <c r="A12513" t="s">
        <v>30251</v>
      </c>
      <c r="B12513" t="s">
        <v>91</v>
      </c>
      <c r="C12513" t="s">
        <v>169</v>
      </c>
      <c r="D12513" t="s">
        <v>17736</v>
      </c>
      <c r="E12513" t="s">
        <v>83</v>
      </c>
      <c r="F12513" t="s">
        <v>4939</v>
      </c>
      <c r="G12513">
        <v>0</v>
      </c>
      <c r="H12513">
        <v>0</v>
      </c>
      <c r="I12513">
        <v>0</v>
      </c>
      <c r="J12513">
        <v>0</v>
      </c>
      <c r="K12513">
        <v>0</v>
      </c>
      <c r="L12513">
        <v>0</v>
      </c>
      <c r="M12513">
        <v>1</v>
      </c>
      <c r="N12513">
        <v>0</v>
      </c>
      <c r="O12513">
        <v>0</v>
      </c>
      <c r="P12513">
        <v>0</v>
      </c>
      <c r="Q12513">
        <v>0</v>
      </c>
    </row>
    <row r="12514" spans="1:17" x14ac:dyDescent="0.2">
      <c r="A12514" t="s">
        <v>30252</v>
      </c>
      <c r="B12514" t="s">
        <v>91</v>
      </c>
      <c r="C12514" t="s">
        <v>169</v>
      </c>
      <c r="D12514" t="s">
        <v>17736</v>
      </c>
      <c r="E12514" t="s">
        <v>83</v>
      </c>
      <c r="F12514" t="s">
        <v>4941</v>
      </c>
      <c r="G12514">
        <v>0</v>
      </c>
      <c r="H12514">
        <v>1</v>
      </c>
      <c r="I12514">
        <v>0</v>
      </c>
      <c r="J12514">
        <v>1</v>
      </c>
      <c r="K12514">
        <v>0</v>
      </c>
      <c r="L12514">
        <v>0</v>
      </c>
      <c r="M12514">
        <v>0</v>
      </c>
      <c r="N12514">
        <v>0</v>
      </c>
      <c r="O12514">
        <v>0</v>
      </c>
      <c r="P12514">
        <v>0</v>
      </c>
      <c r="Q12514">
        <v>0</v>
      </c>
    </row>
    <row r="12515" spans="1:17" x14ac:dyDescent="0.2">
      <c r="A12515" t="s">
        <v>30253</v>
      </c>
      <c r="B12515" t="s">
        <v>91</v>
      </c>
      <c r="C12515" t="s">
        <v>169</v>
      </c>
      <c r="D12515" t="s">
        <v>17736</v>
      </c>
      <c r="E12515" t="s">
        <v>83</v>
      </c>
      <c r="F12515" t="s">
        <v>4943</v>
      </c>
      <c r="G12515">
        <v>0</v>
      </c>
      <c r="H12515">
        <v>0</v>
      </c>
      <c r="I12515">
        <v>0</v>
      </c>
      <c r="J12515">
        <v>0</v>
      </c>
      <c r="K12515">
        <v>0</v>
      </c>
      <c r="L12515">
        <v>0</v>
      </c>
      <c r="M12515">
        <v>1</v>
      </c>
      <c r="N12515">
        <v>0</v>
      </c>
      <c r="O12515">
        <v>0</v>
      </c>
      <c r="P12515">
        <v>0</v>
      </c>
      <c r="Q12515">
        <v>0</v>
      </c>
    </row>
    <row r="12516" spans="1:17" x14ac:dyDescent="0.2">
      <c r="A12516" t="s">
        <v>30254</v>
      </c>
      <c r="B12516" t="s">
        <v>91</v>
      </c>
      <c r="C12516" t="s">
        <v>169</v>
      </c>
      <c r="D12516" t="s">
        <v>17736</v>
      </c>
      <c r="E12516" t="s">
        <v>83</v>
      </c>
      <c r="F12516" t="s">
        <v>4925</v>
      </c>
      <c r="G12516">
        <v>0</v>
      </c>
      <c r="H12516">
        <v>0</v>
      </c>
      <c r="I12516">
        <v>0</v>
      </c>
      <c r="J12516">
        <v>0</v>
      </c>
      <c r="K12516">
        <v>0</v>
      </c>
      <c r="L12516">
        <v>0</v>
      </c>
      <c r="M12516">
        <v>0</v>
      </c>
      <c r="N12516">
        <v>1</v>
      </c>
      <c r="O12516">
        <v>1</v>
      </c>
      <c r="P12516">
        <v>0</v>
      </c>
      <c r="Q12516">
        <v>0</v>
      </c>
    </row>
    <row r="12517" spans="1:17" x14ac:dyDescent="0.2">
      <c r="A12517" t="s">
        <v>30255</v>
      </c>
      <c r="B12517" t="s">
        <v>91</v>
      </c>
      <c r="C12517" t="s">
        <v>169</v>
      </c>
      <c r="D12517" t="s">
        <v>17736</v>
      </c>
      <c r="E12517" t="s">
        <v>83</v>
      </c>
      <c r="F12517" t="s">
        <v>4927</v>
      </c>
      <c r="G12517">
        <v>0</v>
      </c>
      <c r="H12517">
        <v>0</v>
      </c>
      <c r="I12517">
        <v>0</v>
      </c>
      <c r="J12517">
        <v>0</v>
      </c>
      <c r="K12517">
        <v>0</v>
      </c>
      <c r="L12517">
        <v>0</v>
      </c>
      <c r="M12517">
        <v>0</v>
      </c>
      <c r="N12517">
        <v>1</v>
      </c>
      <c r="O12517">
        <v>1</v>
      </c>
      <c r="P12517">
        <v>0</v>
      </c>
      <c r="Q12517">
        <v>0</v>
      </c>
    </row>
    <row r="12518" spans="1:17" x14ac:dyDescent="0.2">
      <c r="A12518" t="s">
        <v>30256</v>
      </c>
      <c r="B12518" t="s">
        <v>91</v>
      </c>
      <c r="C12518" t="s">
        <v>169</v>
      </c>
      <c r="D12518" t="s">
        <v>17736</v>
      </c>
      <c r="E12518" t="s">
        <v>83</v>
      </c>
      <c r="F12518" t="s">
        <v>17734</v>
      </c>
      <c r="G12518">
        <v>1</v>
      </c>
      <c r="H12518">
        <v>0</v>
      </c>
      <c r="I12518">
        <v>0</v>
      </c>
      <c r="J12518">
        <v>0</v>
      </c>
      <c r="K12518">
        <v>0</v>
      </c>
      <c r="L12518">
        <v>0</v>
      </c>
      <c r="M12518">
        <v>0</v>
      </c>
      <c r="N12518">
        <v>0</v>
      </c>
      <c r="O12518">
        <v>0</v>
      </c>
      <c r="P12518">
        <v>0</v>
      </c>
      <c r="Q12518">
        <v>0</v>
      </c>
    </row>
    <row r="12519" spans="1:17" x14ac:dyDescent="0.2">
      <c r="A12519" t="s">
        <v>30257</v>
      </c>
      <c r="B12519" t="s">
        <v>91</v>
      </c>
      <c r="C12519" t="s">
        <v>169</v>
      </c>
      <c r="D12519" t="s">
        <v>17736</v>
      </c>
      <c r="E12519" t="s">
        <v>81</v>
      </c>
      <c r="F12519" t="s">
        <v>4929</v>
      </c>
      <c r="G12519">
        <v>0</v>
      </c>
      <c r="H12519">
        <v>1</v>
      </c>
      <c r="I12519">
        <v>1</v>
      </c>
      <c r="J12519">
        <v>0</v>
      </c>
      <c r="K12519">
        <v>0</v>
      </c>
      <c r="L12519">
        <v>0</v>
      </c>
      <c r="M12519">
        <v>0</v>
      </c>
      <c r="N12519">
        <v>0</v>
      </c>
      <c r="O12519">
        <v>0</v>
      </c>
      <c r="P12519">
        <v>0</v>
      </c>
      <c r="Q12519">
        <v>0</v>
      </c>
    </row>
    <row r="12520" spans="1:17" x14ac:dyDescent="0.2">
      <c r="A12520" t="s">
        <v>30258</v>
      </c>
      <c r="B12520" t="s">
        <v>91</v>
      </c>
      <c r="C12520" t="s">
        <v>169</v>
      </c>
      <c r="D12520" t="s">
        <v>17736</v>
      </c>
      <c r="E12520" t="s">
        <v>81</v>
      </c>
      <c r="F12520" t="s">
        <v>4931</v>
      </c>
      <c r="G12520">
        <v>0</v>
      </c>
      <c r="H12520">
        <v>1</v>
      </c>
      <c r="I12520">
        <v>0</v>
      </c>
      <c r="J12520">
        <v>1</v>
      </c>
      <c r="K12520">
        <v>0</v>
      </c>
      <c r="L12520">
        <v>0</v>
      </c>
      <c r="M12520">
        <v>0</v>
      </c>
      <c r="N12520">
        <v>0</v>
      </c>
      <c r="O12520">
        <v>0</v>
      </c>
      <c r="P12520">
        <v>0</v>
      </c>
      <c r="Q12520">
        <v>0</v>
      </c>
    </row>
    <row r="12521" spans="1:17" x14ac:dyDescent="0.2">
      <c r="A12521" t="s">
        <v>30259</v>
      </c>
      <c r="B12521" t="s">
        <v>91</v>
      </c>
      <c r="C12521" t="s">
        <v>169</v>
      </c>
      <c r="D12521" t="s">
        <v>17736</v>
      </c>
      <c r="E12521" t="s">
        <v>81</v>
      </c>
      <c r="F12521" t="s">
        <v>4933</v>
      </c>
      <c r="G12521">
        <v>0</v>
      </c>
      <c r="H12521">
        <v>0</v>
      </c>
      <c r="I12521">
        <v>0</v>
      </c>
      <c r="J12521">
        <v>0</v>
      </c>
      <c r="K12521">
        <v>0</v>
      </c>
      <c r="L12521">
        <v>0</v>
      </c>
      <c r="M12521">
        <v>1</v>
      </c>
      <c r="N12521">
        <v>0</v>
      </c>
      <c r="O12521">
        <v>0</v>
      </c>
      <c r="P12521">
        <v>0</v>
      </c>
      <c r="Q12521">
        <v>0</v>
      </c>
    </row>
    <row r="12522" spans="1:17" x14ac:dyDescent="0.2">
      <c r="A12522" t="s">
        <v>30260</v>
      </c>
      <c r="B12522" t="s">
        <v>91</v>
      </c>
      <c r="C12522" t="s">
        <v>169</v>
      </c>
      <c r="D12522" t="s">
        <v>17736</v>
      </c>
      <c r="E12522" t="s">
        <v>81</v>
      </c>
      <c r="F12522" t="s">
        <v>4935</v>
      </c>
      <c r="G12522">
        <v>0</v>
      </c>
      <c r="H12522">
        <v>1</v>
      </c>
      <c r="I12522">
        <v>0</v>
      </c>
      <c r="J12522">
        <v>1</v>
      </c>
      <c r="K12522">
        <v>0</v>
      </c>
      <c r="L12522">
        <v>0</v>
      </c>
      <c r="M12522">
        <v>0</v>
      </c>
      <c r="N12522">
        <v>0</v>
      </c>
      <c r="O12522">
        <v>0</v>
      </c>
      <c r="P12522">
        <v>0</v>
      </c>
      <c r="Q12522">
        <v>0</v>
      </c>
    </row>
    <row r="12523" spans="1:17" x14ac:dyDescent="0.2">
      <c r="A12523" t="s">
        <v>30261</v>
      </c>
      <c r="B12523" t="s">
        <v>91</v>
      </c>
      <c r="C12523" t="s">
        <v>169</v>
      </c>
      <c r="D12523" t="s">
        <v>17736</v>
      </c>
      <c r="E12523" t="s">
        <v>81</v>
      </c>
      <c r="F12523" t="s">
        <v>4937</v>
      </c>
      <c r="G12523">
        <v>0</v>
      </c>
      <c r="H12523">
        <v>1</v>
      </c>
      <c r="I12523">
        <v>0</v>
      </c>
      <c r="J12523">
        <v>1</v>
      </c>
      <c r="K12523">
        <v>0</v>
      </c>
      <c r="L12523">
        <v>0</v>
      </c>
      <c r="M12523">
        <v>0</v>
      </c>
      <c r="N12523">
        <v>0</v>
      </c>
      <c r="O12523">
        <v>0</v>
      </c>
      <c r="P12523">
        <v>0</v>
      </c>
      <c r="Q12523">
        <v>0</v>
      </c>
    </row>
    <row r="12524" spans="1:17" x14ac:dyDescent="0.2">
      <c r="A12524" t="s">
        <v>30262</v>
      </c>
      <c r="B12524" t="s">
        <v>91</v>
      </c>
      <c r="C12524" t="s">
        <v>169</v>
      </c>
      <c r="D12524" t="s">
        <v>17736</v>
      </c>
      <c r="E12524" t="s">
        <v>81</v>
      </c>
      <c r="F12524" t="s">
        <v>4939</v>
      </c>
      <c r="G12524">
        <v>0</v>
      </c>
      <c r="H12524">
        <v>0</v>
      </c>
      <c r="I12524">
        <v>0</v>
      </c>
      <c r="J12524">
        <v>0</v>
      </c>
      <c r="K12524">
        <v>0</v>
      </c>
      <c r="L12524">
        <v>0</v>
      </c>
      <c r="M12524">
        <v>1</v>
      </c>
      <c r="N12524">
        <v>0</v>
      </c>
      <c r="O12524">
        <v>0</v>
      </c>
      <c r="P12524">
        <v>0</v>
      </c>
      <c r="Q12524">
        <v>0</v>
      </c>
    </row>
    <row r="12525" spans="1:17" x14ac:dyDescent="0.2">
      <c r="A12525" t="s">
        <v>30263</v>
      </c>
      <c r="B12525" t="s">
        <v>91</v>
      </c>
      <c r="C12525" t="s">
        <v>169</v>
      </c>
      <c r="D12525" t="s">
        <v>17736</v>
      </c>
      <c r="E12525" t="s">
        <v>81</v>
      </c>
      <c r="F12525" t="s">
        <v>4941</v>
      </c>
      <c r="G12525">
        <v>0</v>
      </c>
      <c r="H12525">
        <v>1</v>
      </c>
      <c r="I12525">
        <v>0</v>
      </c>
      <c r="J12525">
        <v>1</v>
      </c>
      <c r="K12525">
        <v>0</v>
      </c>
      <c r="L12525">
        <v>0</v>
      </c>
      <c r="M12525">
        <v>0</v>
      </c>
      <c r="N12525">
        <v>0</v>
      </c>
      <c r="O12525">
        <v>0</v>
      </c>
      <c r="P12525">
        <v>0</v>
      </c>
      <c r="Q12525">
        <v>0</v>
      </c>
    </row>
    <row r="12526" spans="1:17" x14ac:dyDescent="0.2">
      <c r="A12526" t="s">
        <v>30264</v>
      </c>
      <c r="B12526" t="s">
        <v>91</v>
      </c>
      <c r="C12526" t="s">
        <v>169</v>
      </c>
      <c r="D12526" t="s">
        <v>17736</v>
      </c>
      <c r="E12526" t="s">
        <v>81</v>
      </c>
      <c r="F12526" t="s">
        <v>4943</v>
      </c>
      <c r="G12526">
        <v>0</v>
      </c>
      <c r="H12526">
        <v>0</v>
      </c>
      <c r="I12526">
        <v>0</v>
      </c>
      <c r="J12526">
        <v>0</v>
      </c>
      <c r="K12526">
        <v>0</v>
      </c>
      <c r="L12526">
        <v>0</v>
      </c>
      <c r="M12526">
        <v>1</v>
      </c>
      <c r="N12526">
        <v>0</v>
      </c>
      <c r="O12526">
        <v>0</v>
      </c>
      <c r="P12526">
        <v>0</v>
      </c>
      <c r="Q12526">
        <v>0</v>
      </c>
    </row>
    <row r="12527" spans="1:17" x14ac:dyDescent="0.2">
      <c r="A12527" t="s">
        <v>30265</v>
      </c>
      <c r="B12527" t="s">
        <v>91</v>
      </c>
      <c r="C12527" t="s">
        <v>169</v>
      </c>
      <c r="D12527" t="s">
        <v>17736</v>
      </c>
      <c r="E12527" t="s">
        <v>81</v>
      </c>
      <c r="F12527" t="s">
        <v>4925</v>
      </c>
      <c r="G12527">
        <v>0</v>
      </c>
      <c r="H12527">
        <v>0</v>
      </c>
      <c r="I12527">
        <v>0</v>
      </c>
      <c r="J12527">
        <v>0</v>
      </c>
      <c r="K12527">
        <v>0</v>
      </c>
      <c r="L12527">
        <v>0</v>
      </c>
      <c r="M12527">
        <v>0</v>
      </c>
      <c r="N12527">
        <v>0</v>
      </c>
      <c r="O12527">
        <v>0</v>
      </c>
      <c r="P12527">
        <v>0</v>
      </c>
      <c r="Q12527">
        <v>0</v>
      </c>
    </row>
    <row r="12528" spans="1:17" x14ac:dyDescent="0.2">
      <c r="A12528" t="s">
        <v>30266</v>
      </c>
      <c r="B12528" t="s">
        <v>88</v>
      </c>
      <c r="C12528" t="s">
        <v>129</v>
      </c>
      <c r="D12528" t="s">
        <v>17748</v>
      </c>
      <c r="E12528" t="s">
        <v>81</v>
      </c>
      <c r="F12528" t="s">
        <v>17749</v>
      </c>
      <c r="G12528">
        <v>0</v>
      </c>
      <c r="H12528">
        <v>0</v>
      </c>
      <c r="I12528">
        <v>0</v>
      </c>
      <c r="J12528">
        <v>0</v>
      </c>
      <c r="K12528">
        <v>0</v>
      </c>
      <c r="L12528">
        <v>0</v>
      </c>
      <c r="M12528">
        <v>0</v>
      </c>
      <c r="N12528">
        <v>2</v>
      </c>
      <c r="O12528">
        <v>2</v>
      </c>
      <c r="P12528">
        <v>0</v>
      </c>
      <c r="Q12528">
        <v>0</v>
      </c>
    </row>
    <row r="12529" spans="1:17" x14ac:dyDescent="0.2">
      <c r="A12529" t="s">
        <v>30267</v>
      </c>
      <c r="B12529" t="s">
        <v>88</v>
      </c>
      <c r="C12529" t="s">
        <v>129</v>
      </c>
      <c r="D12529" t="s">
        <v>17748</v>
      </c>
      <c r="E12529" t="s">
        <v>81</v>
      </c>
      <c r="F12529" t="s">
        <v>17734</v>
      </c>
      <c r="G12529">
        <v>2</v>
      </c>
      <c r="H12529">
        <v>0</v>
      </c>
      <c r="I12529">
        <v>0</v>
      </c>
      <c r="J12529">
        <v>0</v>
      </c>
      <c r="K12529">
        <v>0</v>
      </c>
      <c r="L12529">
        <v>0</v>
      </c>
      <c r="M12529">
        <v>0</v>
      </c>
      <c r="N12529">
        <v>0</v>
      </c>
      <c r="O12529">
        <v>0</v>
      </c>
      <c r="P12529">
        <v>0</v>
      </c>
      <c r="Q12529">
        <v>0</v>
      </c>
    </row>
    <row r="12530" spans="1:17" x14ac:dyDescent="0.2">
      <c r="A12530" t="s">
        <v>30268</v>
      </c>
      <c r="B12530" t="s">
        <v>88</v>
      </c>
      <c r="C12530" t="s">
        <v>130</v>
      </c>
      <c r="D12530" t="s">
        <v>17736</v>
      </c>
      <c r="E12530" t="s">
        <v>83</v>
      </c>
      <c r="F12530" t="s">
        <v>4929</v>
      </c>
      <c r="G12530">
        <v>0</v>
      </c>
      <c r="H12530">
        <v>9</v>
      </c>
      <c r="I12530">
        <v>2</v>
      </c>
      <c r="J12530">
        <v>7</v>
      </c>
      <c r="K12530">
        <v>0</v>
      </c>
      <c r="L12530">
        <v>0</v>
      </c>
      <c r="M12530">
        <v>0</v>
      </c>
      <c r="N12530">
        <v>0</v>
      </c>
      <c r="O12530">
        <v>0</v>
      </c>
      <c r="P12530">
        <v>0</v>
      </c>
      <c r="Q12530">
        <v>0</v>
      </c>
    </row>
    <row r="12531" spans="1:17" x14ac:dyDescent="0.2">
      <c r="A12531" t="s">
        <v>30269</v>
      </c>
      <c r="B12531" t="s">
        <v>88</v>
      </c>
      <c r="C12531" t="s">
        <v>130</v>
      </c>
      <c r="D12531" t="s">
        <v>17736</v>
      </c>
      <c r="E12531" t="s">
        <v>83</v>
      </c>
      <c r="F12531" t="s">
        <v>4931</v>
      </c>
      <c r="G12531">
        <v>0</v>
      </c>
      <c r="H12531">
        <v>9</v>
      </c>
      <c r="I12531">
        <v>2</v>
      </c>
      <c r="J12531">
        <v>7</v>
      </c>
      <c r="K12531">
        <v>0</v>
      </c>
      <c r="L12531">
        <v>0</v>
      </c>
      <c r="M12531">
        <v>0</v>
      </c>
      <c r="N12531">
        <v>0</v>
      </c>
      <c r="O12531">
        <v>0</v>
      </c>
      <c r="P12531">
        <v>0</v>
      </c>
      <c r="Q12531">
        <v>0</v>
      </c>
    </row>
    <row r="12532" spans="1:17" x14ac:dyDescent="0.2">
      <c r="A12532" t="s">
        <v>30270</v>
      </c>
      <c r="B12532" t="s">
        <v>88</v>
      </c>
      <c r="C12532" t="s">
        <v>130</v>
      </c>
      <c r="D12532" t="s">
        <v>17736</v>
      </c>
      <c r="E12532" t="s">
        <v>83</v>
      </c>
      <c r="F12532" t="s">
        <v>4933</v>
      </c>
      <c r="G12532">
        <v>0</v>
      </c>
      <c r="H12532">
        <v>0</v>
      </c>
      <c r="I12532">
        <v>0</v>
      </c>
      <c r="J12532">
        <v>0</v>
      </c>
      <c r="K12532">
        <v>0</v>
      </c>
      <c r="L12532">
        <v>0</v>
      </c>
      <c r="M12532">
        <v>9</v>
      </c>
      <c r="N12532">
        <v>0</v>
      </c>
      <c r="O12532">
        <v>0</v>
      </c>
      <c r="P12532">
        <v>0</v>
      </c>
      <c r="Q12532">
        <v>0</v>
      </c>
    </row>
    <row r="12533" spans="1:17" x14ac:dyDescent="0.2">
      <c r="A12533" t="s">
        <v>30271</v>
      </c>
      <c r="B12533" t="s">
        <v>88</v>
      </c>
      <c r="C12533" t="s">
        <v>130</v>
      </c>
      <c r="D12533" t="s">
        <v>17736</v>
      </c>
      <c r="E12533" t="s">
        <v>83</v>
      </c>
      <c r="F12533" t="s">
        <v>4935</v>
      </c>
      <c r="G12533">
        <v>0</v>
      </c>
      <c r="H12533">
        <v>9</v>
      </c>
      <c r="I12533">
        <v>2</v>
      </c>
      <c r="J12533">
        <v>7</v>
      </c>
      <c r="K12533">
        <v>0</v>
      </c>
      <c r="L12533">
        <v>0</v>
      </c>
      <c r="M12533">
        <v>0</v>
      </c>
      <c r="N12533">
        <v>0</v>
      </c>
      <c r="O12533">
        <v>0</v>
      </c>
      <c r="P12533">
        <v>0</v>
      </c>
      <c r="Q12533">
        <v>0</v>
      </c>
    </row>
    <row r="12534" spans="1:17" x14ac:dyDescent="0.2">
      <c r="A12534" t="s">
        <v>30272</v>
      </c>
      <c r="B12534" t="s">
        <v>88</v>
      </c>
      <c r="C12534" t="s">
        <v>130</v>
      </c>
      <c r="D12534" t="s">
        <v>17736</v>
      </c>
      <c r="E12534" t="s">
        <v>83</v>
      </c>
      <c r="F12534" t="s">
        <v>4937</v>
      </c>
      <c r="G12534">
        <v>0</v>
      </c>
      <c r="H12534">
        <v>9</v>
      </c>
      <c r="I12534">
        <v>2</v>
      </c>
      <c r="J12534">
        <v>7</v>
      </c>
      <c r="K12534">
        <v>0</v>
      </c>
      <c r="L12534">
        <v>0</v>
      </c>
      <c r="M12534">
        <v>0</v>
      </c>
      <c r="N12534">
        <v>0</v>
      </c>
      <c r="O12534">
        <v>0</v>
      </c>
      <c r="P12534">
        <v>0</v>
      </c>
      <c r="Q12534">
        <v>0</v>
      </c>
    </row>
    <row r="12535" spans="1:17" x14ac:dyDescent="0.2">
      <c r="A12535" t="s">
        <v>30273</v>
      </c>
      <c r="B12535" t="s">
        <v>88</v>
      </c>
      <c r="C12535" t="s">
        <v>130</v>
      </c>
      <c r="D12535" t="s">
        <v>17736</v>
      </c>
      <c r="E12535" t="s">
        <v>83</v>
      </c>
      <c r="F12535" t="s">
        <v>4939</v>
      </c>
      <c r="G12535">
        <v>0</v>
      </c>
      <c r="H12535">
        <v>0</v>
      </c>
      <c r="I12535">
        <v>0</v>
      </c>
      <c r="J12535">
        <v>0</v>
      </c>
      <c r="K12535">
        <v>0</v>
      </c>
      <c r="L12535">
        <v>0</v>
      </c>
      <c r="M12535">
        <v>9</v>
      </c>
      <c r="N12535">
        <v>0</v>
      </c>
      <c r="O12535">
        <v>0</v>
      </c>
      <c r="P12535">
        <v>0</v>
      </c>
      <c r="Q12535">
        <v>0</v>
      </c>
    </row>
    <row r="12536" spans="1:17" x14ac:dyDescent="0.2">
      <c r="A12536" t="s">
        <v>30274</v>
      </c>
      <c r="B12536" t="s">
        <v>88</v>
      </c>
      <c r="C12536" t="s">
        <v>130</v>
      </c>
      <c r="D12536" t="s">
        <v>17736</v>
      </c>
      <c r="E12536" t="s">
        <v>83</v>
      </c>
      <c r="F12536" t="s">
        <v>4941</v>
      </c>
      <c r="G12536">
        <v>0</v>
      </c>
      <c r="H12536">
        <v>9</v>
      </c>
      <c r="I12536">
        <v>2</v>
      </c>
      <c r="J12536">
        <v>7</v>
      </c>
      <c r="K12536">
        <v>0</v>
      </c>
      <c r="L12536">
        <v>0</v>
      </c>
      <c r="M12536">
        <v>0</v>
      </c>
      <c r="N12536">
        <v>0</v>
      </c>
      <c r="O12536">
        <v>0</v>
      </c>
      <c r="P12536">
        <v>0</v>
      </c>
      <c r="Q12536">
        <v>0</v>
      </c>
    </row>
    <row r="12537" spans="1:17" x14ac:dyDescent="0.2">
      <c r="A12537" t="s">
        <v>30275</v>
      </c>
      <c r="B12537" t="s">
        <v>88</v>
      </c>
      <c r="C12537" t="s">
        <v>130</v>
      </c>
      <c r="D12537" t="s">
        <v>17736</v>
      </c>
      <c r="E12537" t="s">
        <v>83</v>
      </c>
      <c r="F12537" t="s">
        <v>4943</v>
      </c>
      <c r="G12537">
        <v>0</v>
      </c>
      <c r="H12537">
        <v>0</v>
      </c>
      <c r="I12537">
        <v>0</v>
      </c>
      <c r="J12537">
        <v>0</v>
      </c>
      <c r="K12537">
        <v>0</v>
      </c>
      <c r="L12537">
        <v>0</v>
      </c>
      <c r="M12537">
        <v>9</v>
      </c>
      <c r="N12537">
        <v>0</v>
      </c>
      <c r="O12537">
        <v>0</v>
      </c>
      <c r="P12537">
        <v>0</v>
      </c>
      <c r="Q12537">
        <v>0</v>
      </c>
    </row>
    <row r="12538" spans="1:17" x14ac:dyDescent="0.2">
      <c r="A12538" t="s">
        <v>30276</v>
      </c>
      <c r="B12538" t="s">
        <v>88</v>
      </c>
      <c r="C12538" t="s">
        <v>130</v>
      </c>
      <c r="D12538" t="s">
        <v>17736</v>
      </c>
      <c r="E12538" t="s">
        <v>83</v>
      </c>
      <c r="F12538" t="s">
        <v>4925</v>
      </c>
      <c r="G12538">
        <v>0</v>
      </c>
      <c r="H12538">
        <v>0</v>
      </c>
      <c r="I12538">
        <v>0</v>
      </c>
      <c r="J12538">
        <v>0</v>
      </c>
      <c r="K12538">
        <v>0</v>
      </c>
      <c r="L12538">
        <v>0</v>
      </c>
      <c r="M12538">
        <v>0</v>
      </c>
      <c r="N12538">
        <v>8</v>
      </c>
      <c r="O12538">
        <v>8</v>
      </c>
      <c r="P12538">
        <v>0</v>
      </c>
      <c r="Q12538">
        <v>0</v>
      </c>
    </row>
    <row r="12539" spans="1:17" x14ac:dyDescent="0.2">
      <c r="A12539" t="s">
        <v>30277</v>
      </c>
      <c r="B12539" t="s">
        <v>88</v>
      </c>
      <c r="C12539" t="s">
        <v>130</v>
      </c>
      <c r="D12539" t="s">
        <v>17736</v>
      </c>
      <c r="E12539" t="s">
        <v>83</v>
      </c>
      <c r="F12539" t="s">
        <v>4927</v>
      </c>
      <c r="G12539">
        <v>0</v>
      </c>
      <c r="H12539">
        <v>0</v>
      </c>
      <c r="I12539">
        <v>0</v>
      </c>
      <c r="J12539">
        <v>0</v>
      </c>
      <c r="K12539">
        <v>0</v>
      </c>
      <c r="L12539">
        <v>0</v>
      </c>
      <c r="M12539">
        <v>0</v>
      </c>
      <c r="N12539">
        <v>7</v>
      </c>
      <c r="O12539">
        <v>7</v>
      </c>
      <c r="P12539">
        <v>0</v>
      </c>
      <c r="Q12539">
        <v>0</v>
      </c>
    </row>
    <row r="12540" spans="1:17" x14ac:dyDescent="0.2">
      <c r="A12540" t="s">
        <v>30278</v>
      </c>
      <c r="B12540" t="s">
        <v>88</v>
      </c>
      <c r="C12540" t="s">
        <v>130</v>
      </c>
      <c r="D12540" t="s">
        <v>17736</v>
      </c>
      <c r="E12540" t="s">
        <v>83</v>
      </c>
      <c r="F12540" t="s">
        <v>17734</v>
      </c>
      <c r="G12540">
        <v>9</v>
      </c>
      <c r="H12540">
        <v>0</v>
      </c>
      <c r="I12540">
        <v>0</v>
      </c>
      <c r="J12540">
        <v>0</v>
      </c>
      <c r="K12540">
        <v>0</v>
      </c>
      <c r="L12540">
        <v>0</v>
      </c>
      <c r="M12540">
        <v>0</v>
      </c>
      <c r="N12540">
        <v>0</v>
      </c>
      <c r="O12540">
        <v>0</v>
      </c>
      <c r="P12540">
        <v>0</v>
      </c>
      <c r="Q12540">
        <v>0</v>
      </c>
    </row>
    <row r="12541" spans="1:17" x14ac:dyDescent="0.2">
      <c r="A12541" t="s">
        <v>30279</v>
      </c>
      <c r="B12541" t="s">
        <v>88</v>
      </c>
      <c r="C12541" t="s">
        <v>130</v>
      </c>
      <c r="D12541" t="s">
        <v>17736</v>
      </c>
      <c r="E12541" t="s">
        <v>81</v>
      </c>
      <c r="F12541" t="s">
        <v>4929</v>
      </c>
      <c r="G12541">
        <v>0</v>
      </c>
      <c r="H12541">
        <v>20</v>
      </c>
      <c r="I12541">
        <v>1</v>
      </c>
      <c r="J12541">
        <v>15</v>
      </c>
      <c r="K12541">
        <v>2</v>
      </c>
      <c r="L12541">
        <v>2</v>
      </c>
      <c r="M12541">
        <v>0</v>
      </c>
      <c r="N12541">
        <v>0</v>
      </c>
      <c r="O12541">
        <v>0</v>
      </c>
      <c r="P12541">
        <v>0</v>
      </c>
      <c r="Q12541">
        <v>0</v>
      </c>
    </row>
    <row r="12542" spans="1:17" x14ac:dyDescent="0.2">
      <c r="A12542" t="s">
        <v>30280</v>
      </c>
      <c r="B12542" t="s">
        <v>88</v>
      </c>
      <c r="C12542" t="s">
        <v>130</v>
      </c>
      <c r="D12542" t="s">
        <v>17736</v>
      </c>
      <c r="E12542" t="s">
        <v>81</v>
      </c>
      <c r="F12542" t="s">
        <v>4931</v>
      </c>
      <c r="G12542">
        <v>0</v>
      </c>
      <c r="H12542">
        <v>20</v>
      </c>
      <c r="I12542">
        <v>1</v>
      </c>
      <c r="J12542">
        <v>15</v>
      </c>
      <c r="K12542">
        <v>0</v>
      </c>
      <c r="L12542">
        <v>4</v>
      </c>
      <c r="M12542">
        <v>0</v>
      </c>
      <c r="N12542">
        <v>0</v>
      </c>
      <c r="O12542">
        <v>0</v>
      </c>
      <c r="P12542">
        <v>0</v>
      </c>
      <c r="Q12542">
        <v>0</v>
      </c>
    </row>
    <row r="12543" spans="1:17" x14ac:dyDescent="0.2">
      <c r="A12543" t="s">
        <v>30281</v>
      </c>
      <c r="B12543" t="s">
        <v>88</v>
      </c>
      <c r="C12543" t="s">
        <v>130</v>
      </c>
      <c r="D12543" t="s">
        <v>17736</v>
      </c>
      <c r="E12543" t="s">
        <v>81</v>
      </c>
      <c r="F12543" t="s">
        <v>4933</v>
      </c>
      <c r="G12543">
        <v>0</v>
      </c>
      <c r="H12543">
        <v>0</v>
      </c>
      <c r="I12543">
        <v>0</v>
      </c>
      <c r="J12543">
        <v>0</v>
      </c>
      <c r="K12543">
        <v>0</v>
      </c>
      <c r="L12543">
        <v>0</v>
      </c>
      <c r="M12543">
        <v>20</v>
      </c>
      <c r="N12543">
        <v>0</v>
      </c>
      <c r="O12543">
        <v>0</v>
      </c>
      <c r="P12543">
        <v>0</v>
      </c>
      <c r="Q12543">
        <v>0</v>
      </c>
    </row>
    <row r="12544" spans="1:17" x14ac:dyDescent="0.2">
      <c r="A12544" t="s">
        <v>30282</v>
      </c>
      <c r="B12544" t="s">
        <v>88</v>
      </c>
      <c r="C12544" t="s">
        <v>130</v>
      </c>
      <c r="D12544" t="s">
        <v>17736</v>
      </c>
      <c r="E12544" t="s">
        <v>81</v>
      </c>
      <c r="F12544" t="s">
        <v>4935</v>
      </c>
      <c r="G12544">
        <v>0</v>
      </c>
      <c r="H12544">
        <v>20</v>
      </c>
      <c r="I12544">
        <v>1</v>
      </c>
      <c r="J12544">
        <v>15</v>
      </c>
      <c r="K12544">
        <v>0</v>
      </c>
      <c r="L12544">
        <v>4</v>
      </c>
      <c r="M12544">
        <v>0</v>
      </c>
      <c r="N12544">
        <v>0</v>
      </c>
      <c r="O12544">
        <v>0</v>
      </c>
      <c r="P12544">
        <v>0</v>
      </c>
      <c r="Q12544">
        <v>0</v>
      </c>
    </row>
    <row r="12545" spans="1:17" x14ac:dyDescent="0.2">
      <c r="A12545" t="s">
        <v>30283</v>
      </c>
      <c r="B12545" t="s">
        <v>88</v>
      </c>
      <c r="C12545" t="s">
        <v>130</v>
      </c>
      <c r="D12545" t="s">
        <v>17736</v>
      </c>
      <c r="E12545" t="s">
        <v>81</v>
      </c>
      <c r="F12545" t="s">
        <v>4937</v>
      </c>
      <c r="G12545">
        <v>0</v>
      </c>
      <c r="H12545">
        <v>20</v>
      </c>
      <c r="I12545">
        <v>1</v>
      </c>
      <c r="J12545">
        <v>15</v>
      </c>
      <c r="K12545">
        <v>0</v>
      </c>
      <c r="L12545">
        <v>4</v>
      </c>
      <c r="M12545">
        <v>0</v>
      </c>
      <c r="N12545">
        <v>0</v>
      </c>
      <c r="O12545">
        <v>0</v>
      </c>
      <c r="P12545">
        <v>0</v>
      </c>
      <c r="Q12545">
        <v>0</v>
      </c>
    </row>
    <row r="12546" spans="1:17" x14ac:dyDescent="0.2">
      <c r="A12546" t="s">
        <v>30284</v>
      </c>
      <c r="B12546" t="s">
        <v>88</v>
      </c>
      <c r="C12546" t="s">
        <v>130</v>
      </c>
      <c r="D12546" t="s">
        <v>17736</v>
      </c>
      <c r="E12546" t="s">
        <v>81</v>
      </c>
      <c r="F12546" t="s">
        <v>4939</v>
      </c>
      <c r="G12546">
        <v>0</v>
      </c>
      <c r="H12546">
        <v>0</v>
      </c>
      <c r="I12546">
        <v>0</v>
      </c>
      <c r="J12546">
        <v>0</v>
      </c>
      <c r="K12546">
        <v>0</v>
      </c>
      <c r="L12546">
        <v>0</v>
      </c>
      <c r="M12546">
        <v>20</v>
      </c>
      <c r="N12546">
        <v>0</v>
      </c>
      <c r="O12546">
        <v>0</v>
      </c>
      <c r="P12546">
        <v>0</v>
      </c>
      <c r="Q12546">
        <v>0</v>
      </c>
    </row>
    <row r="12547" spans="1:17" x14ac:dyDescent="0.2">
      <c r="A12547" t="s">
        <v>30285</v>
      </c>
      <c r="B12547" t="s">
        <v>88</v>
      </c>
      <c r="C12547" t="s">
        <v>130</v>
      </c>
      <c r="D12547" t="s">
        <v>17736</v>
      </c>
      <c r="E12547" t="s">
        <v>81</v>
      </c>
      <c r="F12547" t="s">
        <v>4941</v>
      </c>
      <c r="G12547">
        <v>0</v>
      </c>
      <c r="H12547">
        <v>20</v>
      </c>
      <c r="I12547">
        <v>1</v>
      </c>
      <c r="J12547">
        <v>15</v>
      </c>
      <c r="K12547">
        <v>2</v>
      </c>
      <c r="L12547">
        <v>2</v>
      </c>
      <c r="M12547">
        <v>0</v>
      </c>
      <c r="N12547">
        <v>0</v>
      </c>
      <c r="O12547">
        <v>0</v>
      </c>
      <c r="P12547">
        <v>0</v>
      </c>
      <c r="Q12547">
        <v>0</v>
      </c>
    </row>
    <row r="12548" spans="1:17" x14ac:dyDescent="0.2">
      <c r="A12548" t="s">
        <v>30286</v>
      </c>
      <c r="B12548" t="s">
        <v>88</v>
      </c>
      <c r="C12548" t="s">
        <v>130</v>
      </c>
      <c r="D12548" t="s">
        <v>17736</v>
      </c>
      <c r="E12548" t="s">
        <v>81</v>
      </c>
      <c r="F12548" t="s">
        <v>4943</v>
      </c>
      <c r="G12548">
        <v>0</v>
      </c>
      <c r="H12548">
        <v>0</v>
      </c>
      <c r="I12548">
        <v>0</v>
      </c>
      <c r="J12548">
        <v>0</v>
      </c>
      <c r="K12548">
        <v>0</v>
      </c>
      <c r="L12548">
        <v>0</v>
      </c>
      <c r="M12548">
        <v>20</v>
      </c>
      <c r="N12548">
        <v>0</v>
      </c>
      <c r="O12548">
        <v>0</v>
      </c>
      <c r="P12548">
        <v>0</v>
      </c>
      <c r="Q12548">
        <v>0</v>
      </c>
    </row>
    <row r="12549" spans="1:17" x14ac:dyDescent="0.2">
      <c r="A12549" t="s">
        <v>30287</v>
      </c>
      <c r="B12549" t="s">
        <v>88</v>
      </c>
      <c r="C12549" t="s">
        <v>130</v>
      </c>
      <c r="D12549" t="s">
        <v>17736</v>
      </c>
      <c r="E12549" t="s">
        <v>81</v>
      </c>
      <c r="F12549" t="s">
        <v>4925</v>
      </c>
      <c r="G12549">
        <v>0</v>
      </c>
      <c r="H12549">
        <v>0</v>
      </c>
      <c r="I12549">
        <v>0</v>
      </c>
      <c r="J12549">
        <v>0</v>
      </c>
      <c r="K12549">
        <v>0</v>
      </c>
      <c r="L12549">
        <v>0</v>
      </c>
      <c r="M12549">
        <v>0</v>
      </c>
      <c r="N12549">
        <v>20</v>
      </c>
      <c r="O12549">
        <v>17</v>
      </c>
      <c r="P12549">
        <v>2</v>
      </c>
      <c r="Q12549">
        <v>1</v>
      </c>
    </row>
    <row r="12550" spans="1:17" x14ac:dyDescent="0.2">
      <c r="A12550" t="s">
        <v>30288</v>
      </c>
      <c r="B12550" t="s">
        <v>88</v>
      </c>
      <c r="C12550" t="s">
        <v>130</v>
      </c>
      <c r="D12550" t="s">
        <v>17736</v>
      </c>
      <c r="E12550" t="s">
        <v>81</v>
      </c>
      <c r="F12550" t="s">
        <v>4927</v>
      </c>
      <c r="G12550">
        <v>0</v>
      </c>
      <c r="H12550">
        <v>0</v>
      </c>
      <c r="I12550">
        <v>0</v>
      </c>
      <c r="J12550">
        <v>0</v>
      </c>
      <c r="K12550">
        <v>0</v>
      </c>
      <c r="L12550">
        <v>0</v>
      </c>
      <c r="M12550">
        <v>0</v>
      </c>
      <c r="N12550">
        <v>20</v>
      </c>
      <c r="O12550">
        <v>18</v>
      </c>
      <c r="P12550">
        <v>1</v>
      </c>
      <c r="Q12550">
        <v>1</v>
      </c>
    </row>
    <row r="12551" spans="1:17" x14ac:dyDescent="0.2">
      <c r="A12551" t="s">
        <v>30289</v>
      </c>
      <c r="B12551" t="s">
        <v>88</v>
      </c>
      <c r="C12551" t="s">
        <v>130</v>
      </c>
      <c r="D12551" t="s">
        <v>17736</v>
      </c>
      <c r="E12551" t="s">
        <v>81</v>
      </c>
      <c r="F12551" t="s">
        <v>17734</v>
      </c>
      <c r="G12551">
        <v>20</v>
      </c>
      <c r="H12551">
        <v>0</v>
      </c>
      <c r="I12551">
        <v>0</v>
      </c>
      <c r="J12551">
        <v>0</v>
      </c>
      <c r="K12551">
        <v>0</v>
      </c>
      <c r="L12551">
        <v>0</v>
      </c>
      <c r="M12551">
        <v>0</v>
      </c>
      <c r="N12551">
        <v>0</v>
      </c>
      <c r="O12551">
        <v>0</v>
      </c>
      <c r="P12551">
        <v>0</v>
      </c>
      <c r="Q12551">
        <v>0</v>
      </c>
    </row>
    <row r="12552" spans="1:17" x14ac:dyDescent="0.2">
      <c r="A12552" t="s">
        <v>30290</v>
      </c>
      <c r="B12552" t="s">
        <v>88</v>
      </c>
      <c r="C12552" t="s">
        <v>130</v>
      </c>
      <c r="D12552" t="s">
        <v>17748</v>
      </c>
      <c r="E12552" t="s">
        <v>83</v>
      </c>
      <c r="F12552" t="s">
        <v>17749</v>
      </c>
      <c r="G12552">
        <v>0</v>
      </c>
      <c r="H12552">
        <v>0</v>
      </c>
      <c r="I12552">
        <v>0</v>
      </c>
      <c r="J12552">
        <v>0</v>
      </c>
      <c r="K12552">
        <v>0</v>
      </c>
      <c r="L12552">
        <v>0</v>
      </c>
      <c r="M12552">
        <v>0</v>
      </c>
      <c r="N12552">
        <v>1</v>
      </c>
      <c r="O12552">
        <v>1</v>
      </c>
      <c r="P12552">
        <v>0</v>
      </c>
      <c r="Q12552">
        <v>0</v>
      </c>
    </row>
    <row r="12553" spans="1:17" x14ac:dyDescent="0.2">
      <c r="A12553" t="s">
        <v>30291</v>
      </c>
      <c r="B12553" t="s">
        <v>88</v>
      </c>
      <c r="C12553" t="s">
        <v>130</v>
      </c>
      <c r="D12553" t="s">
        <v>17748</v>
      </c>
      <c r="E12553" t="s">
        <v>83</v>
      </c>
      <c r="F12553" t="s">
        <v>17734</v>
      </c>
      <c r="G12553">
        <v>1</v>
      </c>
      <c r="H12553">
        <v>0</v>
      </c>
      <c r="I12553">
        <v>0</v>
      </c>
      <c r="J12553">
        <v>0</v>
      </c>
      <c r="K12553">
        <v>0</v>
      </c>
      <c r="L12553">
        <v>0</v>
      </c>
      <c r="M12553">
        <v>0</v>
      </c>
      <c r="N12553">
        <v>0</v>
      </c>
      <c r="O12553">
        <v>0</v>
      </c>
      <c r="P12553">
        <v>0</v>
      </c>
      <c r="Q12553">
        <v>0</v>
      </c>
    </row>
    <row r="12554" spans="1:17" x14ac:dyDescent="0.2">
      <c r="A12554" t="s">
        <v>30292</v>
      </c>
      <c r="B12554" t="s">
        <v>88</v>
      </c>
      <c r="C12554" t="s">
        <v>130</v>
      </c>
      <c r="D12554" t="s">
        <v>17748</v>
      </c>
      <c r="E12554" t="s">
        <v>81</v>
      </c>
      <c r="F12554" t="s">
        <v>17749</v>
      </c>
      <c r="G12554">
        <v>0</v>
      </c>
      <c r="H12554">
        <v>0</v>
      </c>
      <c r="I12554">
        <v>0</v>
      </c>
      <c r="J12554">
        <v>0</v>
      </c>
      <c r="K12554">
        <v>0</v>
      </c>
      <c r="L12554">
        <v>0</v>
      </c>
      <c r="M12554">
        <v>0</v>
      </c>
      <c r="N12554">
        <v>1</v>
      </c>
      <c r="O12554">
        <v>0</v>
      </c>
      <c r="P12554">
        <v>1</v>
      </c>
      <c r="Q12554">
        <v>0</v>
      </c>
    </row>
    <row r="12555" spans="1:17" x14ac:dyDescent="0.2">
      <c r="A12555" t="s">
        <v>30293</v>
      </c>
      <c r="B12555" t="s">
        <v>88</v>
      </c>
      <c r="C12555" t="s">
        <v>130</v>
      </c>
      <c r="D12555" t="s">
        <v>17748</v>
      </c>
      <c r="E12555" t="s">
        <v>81</v>
      </c>
      <c r="F12555" t="s">
        <v>17734</v>
      </c>
      <c r="G12555">
        <v>1</v>
      </c>
      <c r="H12555">
        <v>0</v>
      </c>
      <c r="I12555">
        <v>0</v>
      </c>
      <c r="J12555">
        <v>0</v>
      </c>
      <c r="K12555">
        <v>0</v>
      </c>
      <c r="L12555">
        <v>0</v>
      </c>
      <c r="M12555">
        <v>0</v>
      </c>
      <c r="N12555">
        <v>0</v>
      </c>
      <c r="O12555">
        <v>0</v>
      </c>
      <c r="P12555">
        <v>0</v>
      </c>
      <c r="Q12555">
        <v>0</v>
      </c>
    </row>
    <row r="12556" spans="1:17" x14ac:dyDescent="0.2">
      <c r="A12556" t="s">
        <v>30294</v>
      </c>
      <c r="B12556" t="s">
        <v>88</v>
      </c>
      <c r="C12556" t="s">
        <v>130</v>
      </c>
      <c r="D12556" t="s">
        <v>17754</v>
      </c>
      <c r="E12556" t="s">
        <v>81</v>
      </c>
      <c r="F12556" t="s">
        <v>17734</v>
      </c>
      <c r="G12556">
        <v>1</v>
      </c>
      <c r="H12556">
        <v>0</v>
      </c>
      <c r="I12556">
        <v>0</v>
      </c>
      <c r="J12556">
        <v>0</v>
      </c>
      <c r="K12556">
        <v>0</v>
      </c>
      <c r="L12556">
        <v>0</v>
      </c>
      <c r="M12556">
        <v>0</v>
      </c>
      <c r="N12556">
        <v>0</v>
      </c>
      <c r="O12556">
        <v>0</v>
      </c>
      <c r="P12556">
        <v>0</v>
      </c>
      <c r="Q12556">
        <v>0</v>
      </c>
    </row>
    <row r="12557" spans="1:17" x14ac:dyDescent="0.2">
      <c r="A12557" t="s">
        <v>30295</v>
      </c>
      <c r="B12557" t="s">
        <v>88</v>
      </c>
      <c r="C12557" t="s">
        <v>131</v>
      </c>
      <c r="D12557" t="s">
        <v>17736</v>
      </c>
      <c r="E12557" t="s">
        <v>83</v>
      </c>
      <c r="F12557" t="s">
        <v>4929</v>
      </c>
      <c r="G12557">
        <v>0</v>
      </c>
      <c r="H12557">
        <v>8</v>
      </c>
      <c r="I12557">
        <v>1</v>
      </c>
      <c r="J12557">
        <v>7</v>
      </c>
      <c r="K12557">
        <v>0</v>
      </c>
      <c r="L12557">
        <v>0</v>
      </c>
      <c r="M12557">
        <v>0</v>
      </c>
      <c r="N12557">
        <v>0</v>
      </c>
      <c r="O12557">
        <v>0</v>
      </c>
      <c r="P12557">
        <v>0</v>
      </c>
      <c r="Q12557">
        <v>0</v>
      </c>
    </row>
    <row r="12558" spans="1:17" x14ac:dyDescent="0.2">
      <c r="A12558" t="s">
        <v>30296</v>
      </c>
      <c r="B12558" t="s">
        <v>88</v>
      </c>
      <c r="C12558" t="s">
        <v>196</v>
      </c>
      <c r="D12558" t="s">
        <v>17736</v>
      </c>
      <c r="E12558" t="s">
        <v>81</v>
      </c>
      <c r="F12558" t="s">
        <v>4941</v>
      </c>
      <c r="G12558">
        <v>0</v>
      </c>
      <c r="H12558">
        <v>16</v>
      </c>
      <c r="I12558">
        <v>3</v>
      </c>
      <c r="J12558">
        <v>11</v>
      </c>
      <c r="K12558">
        <v>0</v>
      </c>
      <c r="L12558">
        <v>2</v>
      </c>
      <c r="M12558">
        <v>0</v>
      </c>
      <c r="N12558">
        <v>0</v>
      </c>
      <c r="O12558">
        <v>0</v>
      </c>
      <c r="P12558">
        <v>0</v>
      </c>
      <c r="Q12558">
        <v>0</v>
      </c>
    </row>
    <row r="12559" spans="1:17" x14ac:dyDescent="0.2">
      <c r="A12559" t="s">
        <v>30297</v>
      </c>
      <c r="B12559" t="s">
        <v>88</v>
      </c>
      <c r="C12559" t="s">
        <v>196</v>
      </c>
      <c r="D12559" t="s">
        <v>17736</v>
      </c>
      <c r="E12559" t="s">
        <v>81</v>
      </c>
      <c r="F12559" t="s">
        <v>4943</v>
      </c>
      <c r="G12559">
        <v>0</v>
      </c>
      <c r="H12559">
        <v>0</v>
      </c>
      <c r="I12559">
        <v>0</v>
      </c>
      <c r="J12559">
        <v>0</v>
      </c>
      <c r="K12559">
        <v>0</v>
      </c>
      <c r="L12559">
        <v>0</v>
      </c>
      <c r="M12559">
        <v>16</v>
      </c>
      <c r="N12559">
        <v>0</v>
      </c>
      <c r="O12559">
        <v>0</v>
      </c>
      <c r="P12559">
        <v>0</v>
      </c>
      <c r="Q12559">
        <v>0</v>
      </c>
    </row>
    <row r="12560" spans="1:17" x14ac:dyDescent="0.2">
      <c r="A12560" t="s">
        <v>30298</v>
      </c>
      <c r="B12560" t="s">
        <v>88</v>
      </c>
      <c r="C12560" t="s">
        <v>196</v>
      </c>
      <c r="D12560" t="s">
        <v>17736</v>
      </c>
      <c r="E12560" t="s">
        <v>81</v>
      </c>
      <c r="F12560" t="s">
        <v>4925</v>
      </c>
      <c r="G12560">
        <v>0</v>
      </c>
      <c r="H12560">
        <v>0</v>
      </c>
      <c r="I12560">
        <v>0</v>
      </c>
      <c r="J12560">
        <v>0</v>
      </c>
      <c r="K12560">
        <v>0</v>
      </c>
      <c r="L12560">
        <v>0</v>
      </c>
      <c r="M12560">
        <v>0</v>
      </c>
      <c r="N12560">
        <v>16</v>
      </c>
      <c r="O12560">
        <v>14</v>
      </c>
      <c r="P12560">
        <v>1</v>
      </c>
      <c r="Q12560">
        <v>1</v>
      </c>
    </row>
    <row r="12561" spans="1:17" x14ac:dyDescent="0.2">
      <c r="A12561" t="s">
        <v>30299</v>
      </c>
      <c r="B12561" t="s">
        <v>88</v>
      </c>
      <c r="C12561" t="s">
        <v>196</v>
      </c>
      <c r="D12561" t="s">
        <v>17736</v>
      </c>
      <c r="E12561" t="s">
        <v>81</v>
      </c>
      <c r="F12561" t="s">
        <v>4927</v>
      </c>
      <c r="G12561">
        <v>0</v>
      </c>
      <c r="H12561">
        <v>0</v>
      </c>
      <c r="I12561">
        <v>0</v>
      </c>
      <c r="J12561">
        <v>0</v>
      </c>
      <c r="K12561">
        <v>0</v>
      </c>
      <c r="L12561">
        <v>0</v>
      </c>
      <c r="M12561">
        <v>0</v>
      </c>
      <c r="N12561">
        <v>15</v>
      </c>
      <c r="O12561">
        <v>13</v>
      </c>
      <c r="P12561">
        <v>1</v>
      </c>
      <c r="Q12561">
        <v>1</v>
      </c>
    </row>
    <row r="12562" spans="1:17" x14ac:dyDescent="0.2">
      <c r="A12562" t="s">
        <v>30300</v>
      </c>
      <c r="B12562" t="s">
        <v>88</v>
      </c>
      <c r="C12562" t="s">
        <v>196</v>
      </c>
      <c r="D12562" t="s">
        <v>17736</v>
      </c>
      <c r="E12562" t="s">
        <v>81</v>
      </c>
      <c r="F12562" t="s">
        <v>17734</v>
      </c>
      <c r="G12562">
        <v>16</v>
      </c>
      <c r="H12562">
        <v>0</v>
      </c>
      <c r="I12562">
        <v>0</v>
      </c>
      <c r="J12562">
        <v>0</v>
      </c>
      <c r="K12562">
        <v>0</v>
      </c>
      <c r="L12562">
        <v>0</v>
      </c>
      <c r="M12562">
        <v>0</v>
      </c>
      <c r="N12562">
        <v>0</v>
      </c>
      <c r="O12562">
        <v>0</v>
      </c>
      <c r="P12562">
        <v>0</v>
      </c>
      <c r="Q12562">
        <v>0</v>
      </c>
    </row>
    <row r="12563" spans="1:17" x14ac:dyDescent="0.2">
      <c r="A12563" t="s">
        <v>30301</v>
      </c>
      <c r="B12563" t="s">
        <v>88</v>
      </c>
      <c r="C12563" t="s">
        <v>196</v>
      </c>
      <c r="D12563" t="s">
        <v>17748</v>
      </c>
      <c r="E12563" t="s">
        <v>83</v>
      </c>
      <c r="F12563" t="s">
        <v>17749</v>
      </c>
      <c r="G12563">
        <v>0</v>
      </c>
      <c r="H12563">
        <v>0</v>
      </c>
      <c r="I12563">
        <v>0</v>
      </c>
      <c r="J12563">
        <v>0</v>
      </c>
      <c r="K12563">
        <v>0</v>
      </c>
      <c r="L12563">
        <v>0</v>
      </c>
      <c r="M12563">
        <v>0</v>
      </c>
      <c r="N12563">
        <v>2</v>
      </c>
      <c r="O12563">
        <v>2</v>
      </c>
      <c r="P12563">
        <v>0</v>
      </c>
      <c r="Q12563">
        <v>0</v>
      </c>
    </row>
    <row r="12564" spans="1:17" x14ac:dyDescent="0.2">
      <c r="A12564" t="s">
        <v>30302</v>
      </c>
      <c r="B12564" t="s">
        <v>88</v>
      </c>
      <c r="C12564" t="s">
        <v>196</v>
      </c>
      <c r="D12564" t="s">
        <v>17748</v>
      </c>
      <c r="E12564" t="s">
        <v>83</v>
      </c>
      <c r="F12564" t="s">
        <v>17734</v>
      </c>
      <c r="G12564">
        <v>2</v>
      </c>
      <c r="H12564">
        <v>0</v>
      </c>
      <c r="I12564">
        <v>0</v>
      </c>
      <c r="J12564">
        <v>0</v>
      </c>
      <c r="K12564">
        <v>0</v>
      </c>
      <c r="L12564">
        <v>0</v>
      </c>
      <c r="M12564">
        <v>0</v>
      </c>
      <c r="N12564">
        <v>0</v>
      </c>
      <c r="O12564">
        <v>0</v>
      </c>
      <c r="P12564">
        <v>0</v>
      </c>
      <c r="Q12564">
        <v>0</v>
      </c>
    </row>
    <row r="12565" spans="1:17" x14ac:dyDescent="0.2">
      <c r="A12565" t="s">
        <v>30303</v>
      </c>
      <c r="B12565" t="s">
        <v>88</v>
      </c>
      <c r="C12565" t="s">
        <v>196</v>
      </c>
      <c r="D12565" t="s">
        <v>17748</v>
      </c>
      <c r="E12565" t="s">
        <v>81</v>
      </c>
      <c r="F12565" t="s">
        <v>17749</v>
      </c>
      <c r="G12565">
        <v>0</v>
      </c>
      <c r="H12565">
        <v>0</v>
      </c>
      <c r="I12565">
        <v>0</v>
      </c>
      <c r="J12565">
        <v>0</v>
      </c>
      <c r="K12565">
        <v>0</v>
      </c>
      <c r="L12565">
        <v>0</v>
      </c>
      <c r="M12565">
        <v>0</v>
      </c>
      <c r="N12565">
        <v>3</v>
      </c>
      <c r="O12565">
        <v>3</v>
      </c>
      <c r="P12565">
        <v>0</v>
      </c>
      <c r="Q12565">
        <v>0</v>
      </c>
    </row>
    <row r="12566" spans="1:17" x14ac:dyDescent="0.2">
      <c r="A12566" t="s">
        <v>30304</v>
      </c>
      <c r="B12566" t="s">
        <v>88</v>
      </c>
      <c r="C12566" t="s">
        <v>196</v>
      </c>
      <c r="D12566" t="s">
        <v>17748</v>
      </c>
      <c r="E12566" t="s">
        <v>81</v>
      </c>
      <c r="F12566" t="s">
        <v>17734</v>
      </c>
      <c r="G12566">
        <v>3</v>
      </c>
      <c r="H12566">
        <v>0</v>
      </c>
      <c r="I12566">
        <v>0</v>
      </c>
      <c r="J12566">
        <v>0</v>
      </c>
      <c r="K12566">
        <v>0</v>
      </c>
      <c r="L12566">
        <v>0</v>
      </c>
      <c r="M12566">
        <v>0</v>
      </c>
      <c r="N12566">
        <v>0</v>
      </c>
      <c r="O12566">
        <v>0</v>
      </c>
      <c r="P12566">
        <v>0</v>
      </c>
      <c r="Q12566">
        <v>0</v>
      </c>
    </row>
    <row r="12567" spans="1:17" x14ac:dyDescent="0.2">
      <c r="A12567" t="s">
        <v>30305</v>
      </c>
      <c r="B12567" t="s">
        <v>88</v>
      </c>
      <c r="C12567" t="s">
        <v>196</v>
      </c>
      <c r="D12567" t="s">
        <v>17754</v>
      </c>
      <c r="E12567" t="s">
        <v>83</v>
      </c>
      <c r="F12567" t="s">
        <v>17734</v>
      </c>
      <c r="G12567">
        <v>1</v>
      </c>
      <c r="H12567">
        <v>0</v>
      </c>
      <c r="I12567">
        <v>0</v>
      </c>
      <c r="J12567">
        <v>0</v>
      </c>
      <c r="K12567">
        <v>0</v>
      </c>
      <c r="L12567">
        <v>0</v>
      </c>
      <c r="M12567">
        <v>0</v>
      </c>
      <c r="N12567">
        <v>0</v>
      </c>
      <c r="O12567">
        <v>0</v>
      </c>
      <c r="P12567">
        <v>0</v>
      </c>
      <c r="Q12567">
        <v>0</v>
      </c>
    </row>
    <row r="12568" spans="1:17" x14ac:dyDescent="0.2">
      <c r="A12568" t="s">
        <v>30306</v>
      </c>
      <c r="B12568" t="s">
        <v>88</v>
      </c>
      <c r="C12568" t="s">
        <v>196</v>
      </c>
      <c r="D12568" t="s">
        <v>17754</v>
      </c>
      <c r="E12568" t="s">
        <v>81</v>
      </c>
      <c r="F12568" t="s">
        <v>17734</v>
      </c>
      <c r="G12568">
        <v>1</v>
      </c>
      <c r="H12568">
        <v>0</v>
      </c>
      <c r="I12568">
        <v>0</v>
      </c>
      <c r="J12568">
        <v>0</v>
      </c>
      <c r="K12568">
        <v>0</v>
      </c>
      <c r="L12568">
        <v>0</v>
      </c>
      <c r="M12568">
        <v>0</v>
      </c>
      <c r="N12568">
        <v>0</v>
      </c>
      <c r="O12568">
        <v>0</v>
      </c>
      <c r="P12568">
        <v>0</v>
      </c>
      <c r="Q12568">
        <v>0</v>
      </c>
    </row>
    <row r="12569" spans="1:17" x14ac:dyDescent="0.2">
      <c r="A12569" t="s">
        <v>30307</v>
      </c>
      <c r="B12569" t="s">
        <v>88</v>
      </c>
      <c r="C12569" t="s">
        <v>197</v>
      </c>
      <c r="D12569" t="s">
        <v>17768</v>
      </c>
      <c r="E12569" t="s">
        <v>81</v>
      </c>
      <c r="F12569" t="s">
        <v>17734</v>
      </c>
      <c r="G12569">
        <v>2</v>
      </c>
      <c r="H12569">
        <v>0</v>
      </c>
      <c r="I12569">
        <v>0</v>
      </c>
      <c r="J12569">
        <v>0</v>
      </c>
      <c r="K12569">
        <v>0</v>
      </c>
      <c r="L12569">
        <v>0</v>
      </c>
      <c r="M12569">
        <v>0</v>
      </c>
      <c r="N12569">
        <v>0</v>
      </c>
      <c r="O12569">
        <v>0</v>
      </c>
      <c r="P12569">
        <v>0</v>
      </c>
      <c r="Q12569">
        <v>0</v>
      </c>
    </row>
    <row r="12570" spans="1:17" x14ac:dyDescent="0.2">
      <c r="A12570" t="s">
        <v>30308</v>
      </c>
      <c r="B12570" t="s">
        <v>88</v>
      </c>
      <c r="C12570" t="s">
        <v>197</v>
      </c>
      <c r="D12570" t="s">
        <v>17736</v>
      </c>
      <c r="E12570" t="s">
        <v>83</v>
      </c>
      <c r="F12570" t="s">
        <v>4929</v>
      </c>
      <c r="G12570">
        <v>0</v>
      </c>
      <c r="H12570">
        <v>5</v>
      </c>
      <c r="I12570">
        <v>0</v>
      </c>
      <c r="J12570">
        <v>5</v>
      </c>
      <c r="K12570">
        <v>0</v>
      </c>
      <c r="L12570">
        <v>0</v>
      </c>
      <c r="M12570">
        <v>0</v>
      </c>
      <c r="N12570">
        <v>0</v>
      </c>
      <c r="O12570">
        <v>0</v>
      </c>
      <c r="P12570">
        <v>0</v>
      </c>
      <c r="Q12570">
        <v>0</v>
      </c>
    </row>
    <row r="12571" spans="1:17" x14ac:dyDescent="0.2">
      <c r="A12571" t="s">
        <v>30309</v>
      </c>
      <c r="B12571" t="s">
        <v>88</v>
      </c>
      <c r="C12571" t="s">
        <v>197</v>
      </c>
      <c r="D12571" t="s">
        <v>17736</v>
      </c>
      <c r="E12571" t="s">
        <v>83</v>
      </c>
      <c r="F12571" t="s">
        <v>4931</v>
      </c>
      <c r="G12571">
        <v>0</v>
      </c>
      <c r="H12571">
        <v>5</v>
      </c>
      <c r="I12571">
        <v>0</v>
      </c>
      <c r="J12571">
        <v>5</v>
      </c>
      <c r="K12571">
        <v>0</v>
      </c>
      <c r="L12571">
        <v>0</v>
      </c>
      <c r="M12571">
        <v>0</v>
      </c>
      <c r="N12571">
        <v>0</v>
      </c>
      <c r="O12571">
        <v>0</v>
      </c>
      <c r="P12571">
        <v>0</v>
      </c>
      <c r="Q12571">
        <v>0</v>
      </c>
    </row>
    <row r="12572" spans="1:17" x14ac:dyDescent="0.2">
      <c r="A12572" t="s">
        <v>30310</v>
      </c>
      <c r="B12572" t="s">
        <v>88</v>
      </c>
      <c r="C12572" t="s">
        <v>197</v>
      </c>
      <c r="D12572" t="s">
        <v>17736</v>
      </c>
      <c r="E12572" t="s">
        <v>83</v>
      </c>
      <c r="F12572" t="s">
        <v>4933</v>
      </c>
      <c r="G12572">
        <v>0</v>
      </c>
      <c r="H12572">
        <v>0</v>
      </c>
      <c r="I12572">
        <v>0</v>
      </c>
      <c r="J12572">
        <v>0</v>
      </c>
      <c r="K12572">
        <v>0</v>
      </c>
      <c r="L12572">
        <v>0</v>
      </c>
      <c r="M12572">
        <v>5</v>
      </c>
      <c r="N12572">
        <v>0</v>
      </c>
      <c r="O12572">
        <v>0</v>
      </c>
      <c r="P12572">
        <v>0</v>
      </c>
      <c r="Q12572">
        <v>0</v>
      </c>
    </row>
    <row r="12573" spans="1:17" x14ac:dyDescent="0.2">
      <c r="A12573" t="s">
        <v>30311</v>
      </c>
      <c r="B12573" t="s">
        <v>88</v>
      </c>
      <c r="C12573" t="s">
        <v>197</v>
      </c>
      <c r="D12573" t="s">
        <v>17736</v>
      </c>
      <c r="E12573" t="s">
        <v>83</v>
      </c>
      <c r="F12573" t="s">
        <v>4935</v>
      </c>
      <c r="G12573">
        <v>0</v>
      </c>
      <c r="H12573">
        <v>5</v>
      </c>
      <c r="I12573">
        <v>0</v>
      </c>
      <c r="J12573">
        <v>5</v>
      </c>
      <c r="K12573">
        <v>0</v>
      </c>
      <c r="L12573">
        <v>0</v>
      </c>
      <c r="M12573">
        <v>0</v>
      </c>
      <c r="N12573">
        <v>0</v>
      </c>
      <c r="O12573">
        <v>0</v>
      </c>
      <c r="P12573">
        <v>0</v>
      </c>
      <c r="Q12573">
        <v>0</v>
      </c>
    </row>
    <row r="12574" spans="1:17" x14ac:dyDescent="0.2">
      <c r="A12574" t="s">
        <v>30312</v>
      </c>
      <c r="B12574" t="s">
        <v>88</v>
      </c>
      <c r="C12574" t="s">
        <v>197</v>
      </c>
      <c r="D12574" t="s">
        <v>17736</v>
      </c>
      <c r="E12574" t="s">
        <v>83</v>
      </c>
      <c r="F12574" t="s">
        <v>4937</v>
      </c>
      <c r="G12574">
        <v>0</v>
      </c>
      <c r="H12574">
        <v>5</v>
      </c>
      <c r="I12574">
        <v>0</v>
      </c>
      <c r="J12574">
        <v>5</v>
      </c>
      <c r="K12574">
        <v>0</v>
      </c>
      <c r="L12574">
        <v>0</v>
      </c>
      <c r="M12574">
        <v>0</v>
      </c>
      <c r="N12574">
        <v>0</v>
      </c>
      <c r="O12574">
        <v>0</v>
      </c>
      <c r="P12574">
        <v>0</v>
      </c>
      <c r="Q12574">
        <v>0</v>
      </c>
    </row>
    <row r="12575" spans="1:17" x14ac:dyDescent="0.2">
      <c r="A12575" t="s">
        <v>30313</v>
      </c>
      <c r="B12575" t="s">
        <v>88</v>
      </c>
      <c r="C12575" t="s">
        <v>197</v>
      </c>
      <c r="D12575" t="s">
        <v>17736</v>
      </c>
      <c r="E12575" t="s">
        <v>83</v>
      </c>
      <c r="F12575" t="s">
        <v>4939</v>
      </c>
      <c r="G12575">
        <v>0</v>
      </c>
      <c r="H12575">
        <v>0</v>
      </c>
      <c r="I12575">
        <v>0</v>
      </c>
      <c r="J12575">
        <v>0</v>
      </c>
      <c r="K12575">
        <v>0</v>
      </c>
      <c r="L12575">
        <v>0</v>
      </c>
      <c r="M12575">
        <v>5</v>
      </c>
      <c r="N12575">
        <v>0</v>
      </c>
      <c r="O12575">
        <v>0</v>
      </c>
      <c r="P12575">
        <v>0</v>
      </c>
      <c r="Q12575">
        <v>0</v>
      </c>
    </row>
    <row r="12576" spans="1:17" x14ac:dyDescent="0.2">
      <c r="A12576" t="s">
        <v>30314</v>
      </c>
      <c r="B12576" t="s">
        <v>88</v>
      </c>
      <c r="C12576" t="s">
        <v>197</v>
      </c>
      <c r="D12576" t="s">
        <v>17736</v>
      </c>
      <c r="E12576" t="s">
        <v>83</v>
      </c>
      <c r="F12576" t="s">
        <v>4941</v>
      </c>
      <c r="G12576">
        <v>0</v>
      </c>
      <c r="H12576">
        <v>5</v>
      </c>
      <c r="I12576">
        <v>0</v>
      </c>
      <c r="J12576">
        <v>5</v>
      </c>
      <c r="K12576">
        <v>0</v>
      </c>
      <c r="L12576">
        <v>0</v>
      </c>
      <c r="M12576">
        <v>0</v>
      </c>
      <c r="N12576">
        <v>0</v>
      </c>
      <c r="O12576">
        <v>0</v>
      </c>
      <c r="P12576">
        <v>0</v>
      </c>
      <c r="Q12576">
        <v>0</v>
      </c>
    </row>
    <row r="12577" spans="1:17" x14ac:dyDescent="0.2">
      <c r="A12577" t="s">
        <v>30315</v>
      </c>
      <c r="B12577" t="s">
        <v>88</v>
      </c>
      <c r="C12577" t="s">
        <v>197</v>
      </c>
      <c r="D12577" t="s">
        <v>17736</v>
      </c>
      <c r="E12577" t="s">
        <v>83</v>
      </c>
      <c r="F12577" t="s">
        <v>4943</v>
      </c>
      <c r="G12577">
        <v>0</v>
      </c>
      <c r="H12577">
        <v>0</v>
      </c>
      <c r="I12577">
        <v>0</v>
      </c>
      <c r="J12577">
        <v>0</v>
      </c>
      <c r="K12577">
        <v>0</v>
      </c>
      <c r="L12577">
        <v>0</v>
      </c>
      <c r="M12577">
        <v>5</v>
      </c>
      <c r="N12577">
        <v>0</v>
      </c>
      <c r="O12577">
        <v>0</v>
      </c>
      <c r="P12577">
        <v>0</v>
      </c>
      <c r="Q12577">
        <v>0</v>
      </c>
    </row>
    <row r="12578" spans="1:17" x14ac:dyDescent="0.2">
      <c r="A12578" t="s">
        <v>30316</v>
      </c>
      <c r="B12578" t="s">
        <v>88</v>
      </c>
      <c r="C12578" t="s">
        <v>197</v>
      </c>
      <c r="D12578" t="s">
        <v>17736</v>
      </c>
      <c r="E12578" t="s">
        <v>83</v>
      </c>
      <c r="F12578" t="s">
        <v>4925</v>
      </c>
      <c r="G12578">
        <v>0</v>
      </c>
      <c r="H12578">
        <v>0</v>
      </c>
      <c r="I12578">
        <v>0</v>
      </c>
      <c r="J12578">
        <v>0</v>
      </c>
      <c r="K12578">
        <v>0</v>
      </c>
      <c r="L12578">
        <v>0</v>
      </c>
      <c r="M12578">
        <v>0</v>
      </c>
      <c r="N12578">
        <v>5</v>
      </c>
      <c r="O12578">
        <v>5</v>
      </c>
      <c r="P12578">
        <v>0</v>
      </c>
      <c r="Q12578">
        <v>0</v>
      </c>
    </row>
    <row r="12579" spans="1:17" x14ac:dyDescent="0.2">
      <c r="A12579" t="s">
        <v>30317</v>
      </c>
      <c r="B12579" t="s">
        <v>88</v>
      </c>
      <c r="C12579" t="s">
        <v>197</v>
      </c>
      <c r="D12579" t="s">
        <v>17736</v>
      </c>
      <c r="E12579" t="s">
        <v>83</v>
      </c>
      <c r="F12579" t="s">
        <v>4927</v>
      </c>
      <c r="G12579">
        <v>0</v>
      </c>
      <c r="H12579">
        <v>0</v>
      </c>
      <c r="I12579">
        <v>0</v>
      </c>
      <c r="J12579">
        <v>0</v>
      </c>
      <c r="K12579">
        <v>0</v>
      </c>
      <c r="L12579">
        <v>0</v>
      </c>
      <c r="M12579">
        <v>0</v>
      </c>
      <c r="N12579">
        <v>5</v>
      </c>
      <c r="O12579">
        <v>5</v>
      </c>
      <c r="P12579">
        <v>0</v>
      </c>
      <c r="Q12579">
        <v>0</v>
      </c>
    </row>
    <row r="12580" spans="1:17" x14ac:dyDescent="0.2">
      <c r="A12580" t="s">
        <v>30318</v>
      </c>
      <c r="B12580" t="s">
        <v>88</v>
      </c>
      <c r="C12580" t="s">
        <v>197</v>
      </c>
      <c r="D12580" t="s">
        <v>17736</v>
      </c>
      <c r="E12580" t="s">
        <v>83</v>
      </c>
      <c r="F12580" t="s">
        <v>17734</v>
      </c>
      <c r="G12580">
        <v>5</v>
      </c>
      <c r="H12580">
        <v>0</v>
      </c>
      <c r="I12580">
        <v>0</v>
      </c>
      <c r="J12580">
        <v>0</v>
      </c>
      <c r="K12580">
        <v>0</v>
      </c>
      <c r="L12580">
        <v>0</v>
      </c>
      <c r="M12580">
        <v>0</v>
      </c>
      <c r="N12580">
        <v>0</v>
      </c>
      <c r="O12580">
        <v>0</v>
      </c>
      <c r="P12580">
        <v>0</v>
      </c>
      <c r="Q12580">
        <v>0</v>
      </c>
    </row>
    <row r="12581" spans="1:17" x14ac:dyDescent="0.2">
      <c r="A12581" t="s">
        <v>30319</v>
      </c>
      <c r="B12581" t="s">
        <v>88</v>
      </c>
      <c r="C12581" t="s">
        <v>197</v>
      </c>
      <c r="D12581" t="s">
        <v>17736</v>
      </c>
      <c r="E12581" t="s">
        <v>81</v>
      </c>
      <c r="F12581" t="s">
        <v>4929</v>
      </c>
      <c r="G12581">
        <v>0</v>
      </c>
      <c r="H12581">
        <v>10</v>
      </c>
      <c r="I12581">
        <v>3</v>
      </c>
      <c r="J12581">
        <v>7</v>
      </c>
      <c r="K12581">
        <v>0</v>
      </c>
      <c r="L12581">
        <v>0</v>
      </c>
      <c r="M12581">
        <v>0</v>
      </c>
      <c r="N12581">
        <v>0</v>
      </c>
      <c r="O12581">
        <v>0</v>
      </c>
      <c r="P12581">
        <v>0</v>
      </c>
      <c r="Q12581">
        <v>0</v>
      </c>
    </row>
    <row r="12582" spans="1:17" x14ac:dyDescent="0.2">
      <c r="A12582" t="s">
        <v>30320</v>
      </c>
      <c r="B12582" t="s">
        <v>88</v>
      </c>
      <c r="C12582" t="s">
        <v>197</v>
      </c>
      <c r="D12582" t="s">
        <v>17736</v>
      </c>
      <c r="E12582" t="s">
        <v>81</v>
      </c>
      <c r="F12582" t="s">
        <v>4931</v>
      </c>
      <c r="G12582">
        <v>0</v>
      </c>
      <c r="H12582">
        <v>10</v>
      </c>
      <c r="I12582">
        <v>3</v>
      </c>
      <c r="J12582">
        <v>7</v>
      </c>
      <c r="K12582">
        <v>0</v>
      </c>
      <c r="L12582">
        <v>0</v>
      </c>
      <c r="M12582">
        <v>0</v>
      </c>
      <c r="N12582">
        <v>0</v>
      </c>
      <c r="O12582">
        <v>0</v>
      </c>
      <c r="P12582">
        <v>0</v>
      </c>
      <c r="Q12582">
        <v>0</v>
      </c>
    </row>
    <row r="12583" spans="1:17" x14ac:dyDescent="0.2">
      <c r="A12583" t="s">
        <v>30321</v>
      </c>
      <c r="B12583" t="s">
        <v>88</v>
      </c>
      <c r="C12583" t="s">
        <v>197</v>
      </c>
      <c r="D12583" t="s">
        <v>17736</v>
      </c>
      <c r="E12583" t="s">
        <v>81</v>
      </c>
      <c r="F12583" t="s">
        <v>4933</v>
      </c>
      <c r="G12583">
        <v>0</v>
      </c>
      <c r="H12583">
        <v>0</v>
      </c>
      <c r="I12583">
        <v>0</v>
      </c>
      <c r="J12583">
        <v>0</v>
      </c>
      <c r="K12583">
        <v>0</v>
      </c>
      <c r="L12583">
        <v>0</v>
      </c>
      <c r="M12583">
        <v>10</v>
      </c>
      <c r="N12583">
        <v>0</v>
      </c>
      <c r="O12583">
        <v>0</v>
      </c>
      <c r="P12583">
        <v>0</v>
      </c>
      <c r="Q12583">
        <v>0</v>
      </c>
    </row>
    <row r="12584" spans="1:17" x14ac:dyDescent="0.2">
      <c r="A12584" t="s">
        <v>30322</v>
      </c>
      <c r="B12584" t="s">
        <v>88</v>
      </c>
      <c r="C12584" t="s">
        <v>197</v>
      </c>
      <c r="D12584" t="s">
        <v>17736</v>
      </c>
      <c r="E12584" t="s">
        <v>81</v>
      </c>
      <c r="F12584" t="s">
        <v>4935</v>
      </c>
      <c r="G12584">
        <v>0</v>
      </c>
      <c r="H12584">
        <v>10</v>
      </c>
      <c r="I12584">
        <v>3</v>
      </c>
      <c r="J12584">
        <v>7</v>
      </c>
      <c r="K12584">
        <v>0</v>
      </c>
      <c r="L12584">
        <v>0</v>
      </c>
      <c r="M12584">
        <v>0</v>
      </c>
      <c r="N12584">
        <v>0</v>
      </c>
      <c r="O12584">
        <v>0</v>
      </c>
      <c r="P12584">
        <v>0</v>
      </c>
      <c r="Q12584">
        <v>0</v>
      </c>
    </row>
    <row r="12585" spans="1:17" x14ac:dyDescent="0.2">
      <c r="A12585" t="s">
        <v>30323</v>
      </c>
      <c r="B12585" t="s">
        <v>88</v>
      </c>
      <c r="C12585" t="s">
        <v>197</v>
      </c>
      <c r="D12585" t="s">
        <v>17736</v>
      </c>
      <c r="E12585" t="s">
        <v>81</v>
      </c>
      <c r="F12585" t="s">
        <v>4937</v>
      </c>
      <c r="G12585">
        <v>0</v>
      </c>
      <c r="H12585">
        <v>10</v>
      </c>
      <c r="I12585">
        <v>3</v>
      </c>
      <c r="J12585">
        <v>7</v>
      </c>
      <c r="K12585">
        <v>0</v>
      </c>
      <c r="L12585">
        <v>0</v>
      </c>
      <c r="M12585">
        <v>0</v>
      </c>
      <c r="N12585">
        <v>0</v>
      </c>
      <c r="O12585">
        <v>0</v>
      </c>
      <c r="P12585">
        <v>0</v>
      </c>
      <c r="Q12585">
        <v>0</v>
      </c>
    </row>
    <row r="12586" spans="1:17" x14ac:dyDescent="0.2">
      <c r="A12586" t="s">
        <v>30324</v>
      </c>
      <c r="B12586" t="s">
        <v>88</v>
      </c>
      <c r="C12586" t="s">
        <v>197</v>
      </c>
      <c r="D12586" t="s">
        <v>17736</v>
      </c>
      <c r="E12586" t="s">
        <v>81</v>
      </c>
      <c r="F12586" t="s">
        <v>4939</v>
      </c>
      <c r="G12586">
        <v>0</v>
      </c>
      <c r="H12586">
        <v>0</v>
      </c>
      <c r="I12586">
        <v>0</v>
      </c>
      <c r="J12586">
        <v>0</v>
      </c>
      <c r="K12586">
        <v>0</v>
      </c>
      <c r="L12586">
        <v>0</v>
      </c>
      <c r="M12586">
        <v>10</v>
      </c>
      <c r="N12586">
        <v>0</v>
      </c>
      <c r="O12586">
        <v>0</v>
      </c>
      <c r="P12586">
        <v>0</v>
      </c>
      <c r="Q12586">
        <v>0</v>
      </c>
    </row>
    <row r="12587" spans="1:17" x14ac:dyDescent="0.2">
      <c r="A12587" t="s">
        <v>30325</v>
      </c>
      <c r="B12587" t="s">
        <v>88</v>
      </c>
      <c r="C12587" t="s">
        <v>197</v>
      </c>
      <c r="D12587" t="s">
        <v>17736</v>
      </c>
      <c r="E12587" t="s">
        <v>81</v>
      </c>
      <c r="F12587" t="s">
        <v>4941</v>
      </c>
      <c r="G12587">
        <v>0</v>
      </c>
      <c r="H12587">
        <v>10</v>
      </c>
      <c r="I12587">
        <v>3</v>
      </c>
      <c r="J12587">
        <v>7</v>
      </c>
      <c r="K12587">
        <v>0</v>
      </c>
      <c r="L12587">
        <v>0</v>
      </c>
      <c r="M12587">
        <v>0</v>
      </c>
      <c r="N12587">
        <v>0</v>
      </c>
      <c r="O12587">
        <v>0</v>
      </c>
      <c r="P12587">
        <v>0</v>
      </c>
      <c r="Q12587">
        <v>0</v>
      </c>
    </row>
    <row r="12588" spans="1:17" x14ac:dyDescent="0.2">
      <c r="A12588" t="s">
        <v>30326</v>
      </c>
      <c r="B12588" t="s">
        <v>93</v>
      </c>
      <c r="C12588" t="s">
        <v>162</v>
      </c>
      <c r="D12588" t="s">
        <v>17768</v>
      </c>
      <c r="E12588" t="s">
        <v>83</v>
      </c>
      <c r="F12588" t="s">
        <v>17734</v>
      </c>
      <c r="G12588">
        <v>7</v>
      </c>
      <c r="H12588">
        <v>0</v>
      </c>
      <c r="I12588">
        <v>0</v>
      </c>
      <c r="J12588">
        <v>0</v>
      </c>
      <c r="K12588">
        <v>0</v>
      </c>
      <c r="L12588">
        <v>0</v>
      </c>
      <c r="M12588">
        <v>0</v>
      </c>
      <c r="N12588">
        <v>0</v>
      </c>
      <c r="O12588">
        <v>0</v>
      </c>
      <c r="P12588">
        <v>0</v>
      </c>
      <c r="Q12588">
        <v>0</v>
      </c>
    </row>
    <row r="12589" spans="1:17" x14ac:dyDescent="0.2">
      <c r="A12589" t="s">
        <v>30327</v>
      </c>
      <c r="B12589" t="s">
        <v>93</v>
      </c>
      <c r="C12589" t="s">
        <v>162</v>
      </c>
      <c r="D12589" t="s">
        <v>17768</v>
      </c>
      <c r="E12589" t="s">
        <v>81</v>
      </c>
      <c r="F12589" t="s">
        <v>17734</v>
      </c>
      <c r="G12589">
        <v>29</v>
      </c>
      <c r="H12589">
        <v>0</v>
      </c>
      <c r="I12589">
        <v>0</v>
      </c>
      <c r="J12589">
        <v>0</v>
      </c>
      <c r="K12589">
        <v>0</v>
      </c>
      <c r="L12589">
        <v>0</v>
      </c>
      <c r="M12589">
        <v>0</v>
      </c>
      <c r="N12589">
        <v>0</v>
      </c>
      <c r="O12589">
        <v>0</v>
      </c>
      <c r="P12589">
        <v>0</v>
      </c>
      <c r="Q12589">
        <v>0</v>
      </c>
    </row>
    <row r="12590" spans="1:17" x14ac:dyDescent="0.2">
      <c r="A12590" t="s">
        <v>30328</v>
      </c>
      <c r="B12590" t="s">
        <v>93</v>
      </c>
      <c r="C12590" t="s">
        <v>163</v>
      </c>
      <c r="D12590" t="s">
        <v>17768</v>
      </c>
      <c r="E12590" t="s">
        <v>83</v>
      </c>
      <c r="F12590" t="s">
        <v>17734</v>
      </c>
      <c r="G12590">
        <v>1</v>
      </c>
      <c r="H12590">
        <v>0</v>
      </c>
      <c r="I12590">
        <v>0</v>
      </c>
      <c r="J12590">
        <v>0</v>
      </c>
      <c r="K12590">
        <v>0</v>
      </c>
      <c r="L12590">
        <v>0</v>
      </c>
      <c r="M12590">
        <v>0</v>
      </c>
      <c r="N12590">
        <v>0</v>
      </c>
      <c r="O12590">
        <v>0</v>
      </c>
      <c r="P12590">
        <v>0</v>
      </c>
      <c r="Q12590">
        <v>0</v>
      </c>
    </row>
    <row r="12591" spans="1:17" x14ac:dyDescent="0.2">
      <c r="A12591" t="s">
        <v>30329</v>
      </c>
      <c r="B12591" t="s">
        <v>93</v>
      </c>
      <c r="C12591" t="s">
        <v>163</v>
      </c>
      <c r="D12591" t="s">
        <v>17768</v>
      </c>
      <c r="E12591" t="s">
        <v>81</v>
      </c>
      <c r="F12591" t="s">
        <v>17734</v>
      </c>
      <c r="G12591">
        <v>3</v>
      </c>
      <c r="H12591">
        <v>0</v>
      </c>
      <c r="I12591">
        <v>0</v>
      </c>
      <c r="J12591">
        <v>0</v>
      </c>
      <c r="K12591">
        <v>0</v>
      </c>
      <c r="L12591">
        <v>0</v>
      </c>
      <c r="M12591">
        <v>0</v>
      </c>
      <c r="N12591">
        <v>0</v>
      </c>
      <c r="O12591">
        <v>0</v>
      </c>
      <c r="P12591">
        <v>0</v>
      </c>
      <c r="Q12591">
        <v>0</v>
      </c>
    </row>
    <row r="12592" spans="1:17" x14ac:dyDescent="0.2">
      <c r="A12592" t="s">
        <v>30330</v>
      </c>
      <c r="B12592" t="s">
        <v>93</v>
      </c>
      <c r="C12592" t="s">
        <v>164</v>
      </c>
      <c r="D12592" t="s">
        <v>17768</v>
      </c>
      <c r="E12592" t="s">
        <v>83</v>
      </c>
      <c r="F12592" t="s">
        <v>17734</v>
      </c>
      <c r="G12592">
        <v>6</v>
      </c>
      <c r="H12592">
        <v>0</v>
      </c>
      <c r="I12592">
        <v>0</v>
      </c>
      <c r="J12592">
        <v>0</v>
      </c>
      <c r="K12592">
        <v>0</v>
      </c>
      <c r="L12592">
        <v>0</v>
      </c>
      <c r="M12592">
        <v>0</v>
      </c>
      <c r="N12592">
        <v>0</v>
      </c>
      <c r="O12592">
        <v>0</v>
      </c>
      <c r="P12592">
        <v>0</v>
      </c>
      <c r="Q12592">
        <v>0</v>
      </c>
    </row>
    <row r="12593" spans="1:17" x14ac:dyDescent="0.2">
      <c r="A12593" t="s">
        <v>30331</v>
      </c>
      <c r="B12593" t="s">
        <v>93</v>
      </c>
      <c r="C12593" t="s">
        <v>164</v>
      </c>
      <c r="D12593" t="s">
        <v>17768</v>
      </c>
      <c r="E12593" t="s">
        <v>81</v>
      </c>
      <c r="F12593" t="s">
        <v>17734</v>
      </c>
      <c r="G12593">
        <v>10</v>
      </c>
      <c r="H12593">
        <v>0</v>
      </c>
      <c r="I12593">
        <v>0</v>
      </c>
      <c r="J12593">
        <v>0</v>
      </c>
      <c r="K12593">
        <v>0</v>
      </c>
      <c r="L12593">
        <v>0</v>
      </c>
      <c r="M12593">
        <v>0</v>
      </c>
      <c r="N12593">
        <v>0</v>
      </c>
      <c r="O12593">
        <v>0</v>
      </c>
      <c r="P12593">
        <v>0</v>
      </c>
      <c r="Q12593">
        <v>0</v>
      </c>
    </row>
    <row r="12594" spans="1:17" x14ac:dyDescent="0.2">
      <c r="A12594" t="s">
        <v>30332</v>
      </c>
      <c r="B12594" t="s">
        <v>93</v>
      </c>
      <c r="C12594" t="s">
        <v>165</v>
      </c>
      <c r="D12594" t="s">
        <v>17768</v>
      </c>
      <c r="E12594" t="s">
        <v>83</v>
      </c>
      <c r="F12594" t="s">
        <v>17734</v>
      </c>
      <c r="G12594">
        <v>1</v>
      </c>
      <c r="H12594">
        <v>0</v>
      </c>
      <c r="I12594">
        <v>0</v>
      </c>
      <c r="J12594">
        <v>0</v>
      </c>
      <c r="K12594">
        <v>0</v>
      </c>
      <c r="L12594">
        <v>0</v>
      </c>
      <c r="M12594">
        <v>0</v>
      </c>
      <c r="N12594">
        <v>0</v>
      </c>
      <c r="O12594">
        <v>0</v>
      </c>
      <c r="P12594">
        <v>0</v>
      </c>
      <c r="Q12594">
        <v>0</v>
      </c>
    </row>
    <row r="12595" spans="1:17" x14ac:dyDescent="0.2">
      <c r="A12595" t="s">
        <v>30333</v>
      </c>
      <c r="B12595" t="s">
        <v>93</v>
      </c>
      <c r="C12595" t="s">
        <v>165</v>
      </c>
      <c r="D12595" t="s">
        <v>17768</v>
      </c>
      <c r="E12595" t="s">
        <v>81</v>
      </c>
      <c r="F12595" t="s">
        <v>17734</v>
      </c>
      <c r="G12595">
        <v>2</v>
      </c>
      <c r="H12595">
        <v>0</v>
      </c>
      <c r="I12595">
        <v>0</v>
      </c>
      <c r="J12595">
        <v>0</v>
      </c>
      <c r="K12595">
        <v>0</v>
      </c>
      <c r="L12595">
        <v>0</v>
      </c>
      <c r="M12595">
        <v>0</v>
      </c>
      <c r="N12595">
        <v>0</v>
      </c>
      <c r="O12595">
        <v>0</v>
      </c>
      <c r="P12595">
        <v>0</v>
      </c>
      <c r="Q12595">
        <v>0</v>
      </c>
    </row>
    <row r="12596" spans="1:17" x14ac:dyDescent="0.2">
      <c r="A12596" t="s">
        <v>30334</v>
      </c>
      <c r="B12596" t="s">
        <v>93</v>
      </c>
      <c r="C12596" t="s">
        <v>167</v>
      </c>
      <c r="D12596" t="s">
        <v>17768</v>
      </c>
      <c r="E12596" t="s">
        <v>83</v>
      </c>
      <c r="F12596" t="s">
        <v>17734</v>
      </c>
      <c r="G12596">
        <v>1</v>
      </c>
      <c r="H12596">
        <v>0</v>
      </c>
      <c r="I12596">
        <v>0</v>
      </c>
      <c r="J12596">
        <v>0</v>
      </c>
      <c r="K12596">
        <v>0</v>
      </c>
      <c r="L12596">
        <v>0</v>
      </c>
      <c r="M12596">
        <v>0</v>
      </c>
      <c r="N12596">
        <v>0</v>
      </c>
      <c r="O12596">
        <v>0</v>
      </c>
      <c r="P12596">
        <v>0</v>
      </c>
      <c r="Q12596">
        <v>0</v>
      </c>
    </row>
    <row r="12597" spans="1:17" x14ac:dyDescent="0.2">
      <c r="A12597" t="s">
        <v>30335</v>
      </c>
      <c r="B12597" t="s">
        <v>93</v>
      </c>
      <c r="C12597" t="s">
        <v>167</v>
      </c>
      <c r="D12597" t="s">
        <v>17768</v>
      </c>
      <c r="E12597" t="s">
        <v>81</v>
      </c>
      <c r="F12597" t="s">
        <v>17734</v>
      </c>
      <c r="G12597">
        <v>8</v>
      </c>
      <c r="H12597">
        <v>0</v>
      </c>
      <c r="I12597">
        <v>0</v>
      </c>
      <c r="J12597">
        <v>0</v>
      </c>
      <c r="K12597">
        <v>0</v>
      </c>
      <c r="L12597">
        <v>0</v>
      </c>
      <c r="M12597">
        <v>0</v>
      </c>
      <c r="N12597">
        <v>0</v>
      </c>
      <c r="O12597">
        <v>0</v>
      </c>
      <c r="P12597">
        <v>0</v>
      </c>
      <c r="Q12597">
        <v>0</v>
      </c>
    </row>
    <row r="12598" spans="1:17" x14ac:dyDescent="0.2">
      <c r="A12598" t="s">
        <v>30336</v>
      </c>
      <c r="B12598" t="s">
        <v>93</v>
      </c>
      <c r="C12598" t="s">
        <v>168</v>
      </c>
      <c r="D12598" t="s">
        <v>17768</v>
      </c>
      <c r="E12598" t="s">
        <v>81</v>
      </c>
      <c r="F12598" t="s">
        <v>17734</v>
      </c>
      <c r="G12598">
        <v>2</v>
      </c>
      <c r="H12598">
        <v>0</v>
      </c>
      <c r="I12598">
        <v>0</v>
      </c>
      <c r="J12598">
        <v>0</v>
      </c>
      <c r="K12598">
        <v>0</v>
      </c>
      <c r="L12598">
        <v>0</v>
      </c>
      <c r="M12598">
        <v>0</v>
      </c>
      <c r="N12598">
        <v>0</v>
      </c>
      <c r="O12598">
        <v>0</v>
      </c>
      <c r="P12598">
        <v>0</v>
      </c>
      <c r="Q12598">
        <v>0</v>
      </c>
    </row>
    <row r="12599" spans="1:17" x14ac:dyDescent="0.2">
      <c r="A12599" t="s">
        <v>30337</v>
      </c>
      <c r="B12599" t="s">
        <v>93</v>
      </c>
      <c r="C12599" t="s">
        <v>169</v>
      </c>
      <c r="D12599" t="s">
        <v>17768</v>
      </c>
      <c r="E12599" t="s">
        <v>83</v>
      </c>
      <c r="F12599" t="s">
        <v>17734</v>
      </c>
      <c r="G12599">
        <v>26</v>
      </c>
      <c r="H12599">
        <v>0</v>
      </c>
      <c r="I12599">
        <v>0</v>
      </c>
      <c r="J12599">
        <v>0</v>
      </c>
      <c r="K12599">
        <v>0</v>
      </c>
      <c r="L12599">
        <v>0</v>
      </c>
      <c r="M12599">
        <v>0</v>
      </c>
      <c r="N12599">
        <v>0</v>
      </c>
      <c r="O12599">
        <v>0</v>
      </c>
      <c r="P12599">
        <v>0</v>
      </c>
      <c r="Q12599">
        <v>0</v>
      </c>
    </row>
    <row r="12600" spans="1:17" x14ac:dyDescent="0.2">
      <c r="A12600" t="s">
        <v>30338</v>
      </c>
      <c r="B12600" t="s">
        <v>93</v>
      </c>
      <c r="C12600" t="s">
        <v>169</v>
      </c>
      <c r="D12600" t="s">
        <v>17768</v>
      </c>
      <c r="E12600" t="s">
        <v>81</v>
      </c>
      <c r="F12600" t="s">
        <v>17734</v>
      </c>
      <c r="G12600">
        <v>10</v>
      </c>
      <c r="H12600">
        <v>0</v>
      </c>
      <c r="I12600">
        <v>0</v>
      </c>
      <c r="J12600">
        <v>0</v>
      </c>
      <c r="K12600">
        <v>0</v>
      </c>
      <c r="L12600">
        <v>0</v>
      </c>
      <c r="M12600">
        <v>0</v>
      </c>
      <c r="N12600">
        <v>0</v>
      </c>
      <c r="O12600">
        <v>0</v>
      </c>
      <c r="P12600">
        <v>0</v>
      </c>
      <c r="Q12600">
        <v>0</v>
      </c>
    </row>
    <row r="12601" spans="1:17" x14ac:dyDescent="0.2">
      <c r="A12601" t="s">
        <v>30339</v>
      </c>
      <c r="B12601" t="s">
        <v>93</v>
      </c>
      <c r="C12601" t="s">
        <v>171</v>
      </c>
      <c r="D12601" t="s">
        <v>17768</v>
      </c>
      <c r="E12601" t="s">
        <v>83</v>
      </c>
      <c r="F12601" t="s">
        <v>17734</v>
      </c>
      <c r="G12601">
        <v>2</v>
      </c>
      <c r="H12601">
        <v>0</v>
      </c>
      <c r="I12601">
        <v>0</v>
      </c>
      <c r="J12601">
        <v>0</v>
      </c>
      <c r="K12601">
        <v>0</v>
      </c>
      <c r="L12601">
        <v>0</v>
      </c>
      <c r="M12601">
        <v>0</v>
      </c>
      <c r="N12601">
        <v>0</v>
      </c>
      <c r="O12601">
        <v>0</v>
      </c>
      <c r="P12601">
        <v>0</v>
      </c>
      <c r="Q12601">
        <v>0</v>
      </c>
    </row>
    <row r="12602" spans="1:17" x14ac:dyDescent="0.2">
      <c r="A12602" t="s">
        <v>30340</v>
      </c>
      <c r="B12602" t="s">
        <v>93</v>
      </c>
      <c r="C12602" t="s">
        <v>171</v>
      </c>
      <c r="D12602" t="s">
        <v>17768</v>
      </c>
      <c r="E12602" t="s">
        <v>81</v>
      </c>
      <c r="F12602" t="s">
        <v>17734</v>
      </c>
      <c r="G12602">
        <v>3</v>
      </c>
      <c r="H12602">
        <v>0</v>
      </c>
      <c r="I12602">
        <v>0</v>
      </c>
      <c r="J12602">
        <v>0</v>
      </c>
      <c r="K12602">
        <v>0</v>
      </c>
      <c r="L12602">
        <v>0</v>
      </c>
      <c r="M12602">
        <v>0</v>
      </c>
      <c r="N12602">
        <v>0</v>
      </c>
      <c r="O12602">
        <v>0</v>
      </c>
      <c r="P12602">
        <v>0</v>
      </c>
      <c r="Q12602">
        <v>0</v>
      </c>
    </row>
    <row r="12603" spans="1:17" x14ac:dyDescent="0.2">
      <c r="A12603" t="s">
        <v>30341</v>
      </c>
      <c r="B12603" t="s">
        <v>93</v>
      </c>
      <c r="C12603" t="s">
        <v>172</v>
      </c>
      <c r="D12603" t="s">
        <v>17768</v>
      </c>
      <c r="E12603" t="s">
        <v>81</v>
      </c>
      <c r="F12603" t="s">
        <v>17734</v>
      </c>
      <c r="G12603">
        <v>2</v>
      </c>
      <c r="H12603">
        <v>0</v>
      </c>
      <c r="I12603">
        <v>0</v>
      </c>
      <c r="J12603">
        <v>0</v>
      </c>
      <c r="K12603">
        <v>0</v>
      </c>
      <c r="L12603">
        <v>0</v>
      </c>
      <c r="M12603">
        <v>0</v>
      </c>
      <c r="N12603">
        <v>0</v>
      </c>
      <c r="O12603">
        <v>0</v>
      </c>
      <c r="P12603">
        <v>0</v>
      </c>
      <c r="Q12603">
        <v>0</v>
      </c>
    </row>
    <row r="12604" spans="1:17" x14ac:dyDescent="0.2">
      <c r="A12604" t="s">
        <v>30342</v>
      </c>
      <c r="B12604" t="s">
        <v>93</v>
      </c>
      <c r="C12604" t="s">
        <v>174</v>
      </c>
      <c r="D12604" t="s">
        <v>17768</v>
      </c>
      <c r="E12604" t="s">
        <v>83</v>
      </c>
      <c r="F12604" t="s">
        <v>17734</v>
      </c>
      <c r="G12604">
        <v>5</v>
      </c>
      <c r="H12604">
        <v>0</v>
      </c>
      <c r="I12604">
        <v>0</v>
      </c>
      <c r="J12604">
        <v>0</v>
      </c>
      <c r="K12604">
        <v>0</v>
      </c>
      <c r="L12604">
        <v>0</v>
      </c>
      <c r="M12604">
        <v>0</v>
      </c>
      <c r="N12604">
        <v>0</v>
      </c>
      <c r="O12604">
        <v>0</v>
      </c>
      <c r="P12604">
        <v>0</v>
      </c>
      <c r="Q12604">
        <v>0</v>
      </c>
    </row>
    <row r="12605" spans="1:17" x14ac:dyDescent="0.2">
      <c r="A12605" t="s">
        <v>30343</v>
      </c>
      <c r="B12605" t="s">
        <v>93</v>
      </c>
      <c r="C12605" t="s">
        <v>174</v>
      </c>
      <c r="D12605" t="s">
        <v>17768</v>
      </c>
      <c r="E12605" t="s">
        <v>81</v>
      </c>
      <c r="F12605" t="s">
        <v>17734</v>
      </c>
      <c r="G12605">
        <v>12</v>
      </c>
      <c r="H12605">
        <v>0</v>
      </c>
      <c r="I12605">
        <v>0</v>
      </c>
      <c r="J12605">
        <v>0</v>
      </c>
      <c r="K12605">
        <v>0</v>
      </c>
      <c r="L12605">
        <v>0</v>
      </c>
      <c r="M12605">
        <v>0</v>
      </c>
      <c r="N12605">
        <v>0</v>
      </c>
      <c r="O12605">
        <v>0</v>
      </c>
      <c r="P12605">
        <v>0</v>
      </c>
      <c r="Q12605">
        <v>0</v>
      </c>
    </row>
    <row r="12606" spans="1:17" x14ac:dyDescent="0.2">
      <c r="A12606" t="s">
        <v>30344</v>
      </c>
      <c r="B12606" t="s">
        <v>93</v>
      </c>
      <c r="C12606" t="s">
        <v>176</v>
      </c>
      <c r="D12606" t="s">
        <v>17768</v>
      </c>
      <c r="E12606" t="s">
        <v>83</v>
      </c>
      <c r="F12606" t="s">
        <v>17734</v>
      </c>
      <c r="G12606">
        <v>4</v>
      </c>
      <c r="H12606">
        <v>0</v>
      </c>
      <c r="I12606">
        <v>0</v>
      </c>
      <c r="J12606">
        <v>0</v>
      </c>
      <c r="K12606">
        <v>0</v>
      </c>
      <c r="L12606">
        <v>0</v>
      </c>
      <c r="M12606">
        <v>0</v>
      </c>
      <c r="N12606">
        <v>0</v>
      </c>
      <c r="O12606">
        <v>0</v>
      </c>
      <c r="P12606">
        <v>0</v>
      </c>
      <c r="Q12606">
        <v>0</v>
      </c>
    </row>
    <row r="12607" spans="1:17" x14ac:dyDescent="0.2">
      <c r="A12607" t="s">
        <v>30345</v>
      </c>
      <c r="B12607" t="s">
        <v>93</v>
      </c>
      <c r="C12607" t="s">
        <v>176</v>
      </c>
      <c r="D12607" t="s">
        <v>17768</v>
      </c>
      <c r="E12607" t="s">
        <v>81</v>
      </c>
      <c r="F12607" t="s">
        <v>17734</v>
      </c>
      <c r="G12607">
        <v>3</v>
      </c>
      <c r="H12607">
        <v>0</v>
      </c>
      <c r="I12607">
        <v>0</v>
      </c>
      <c r="J12607">
        <v>0</v>
      </c>
      <c r="K12607">
        <v>0</v>
      </c>
      <c r="L12607">
        <v>0</v>
      </c>
      <c r="M12607">
        <v>0</v>
      </c>
      <c r="N12607">
        <v>0</v>
      </c>
      <c r="O12607">
        <v>0</v>
      </c>
      <c r="P12607">
        <v>0</v>
      </c>
      <c r="Q12607">
        <v>0</v>
      </c>
    </row>
    <row r="12608" spans="1:17" x14ac:dyDescent="0.2">
      <c r="A12608" t="s">
        <v>30346</v>
      </c>
      <c r="B12608" t="s">
        <v>93</v>
      </c>
      <c r="C12608" t="s">
        <v>177</v>
      </c>
      <c r="D12608" t="s">
        <v>17768</v>
      </c>
      <c r="E12608" t="s">
        <v>83</v>
      </c>
      <c r="F12608" t="s">
        <v>17734</v>
      </c>
      <c r="G12608">
        <v>1</v>
      </c>
      <c r="H12608">
        <v>0</v>
      </c>
      <c r="I12608">
        <v>0</v>
      </c>
      <c r="J12608">
        <v>0</v>
      </c>
      <c r="K12608">
        <v>0</v>
      </c>
      <c r="L12608">
        <v>0</v>
      </c>
      <c r="M12608">
        <v>0</v>
      </c>
      <c r="N12608">
        <v>0</v>
      </c>
      <c r="O12608">
        <v>0</v>
      </c>
      <c r="P12608">
        <v>0</v>
      </c>
      <c r="Q12608">
        <v>0</v>
      </c>
    </row>
    <row r="12609" spans="1:17" x14ac:dyDescent="0.2">
      <c r="A12609" t="s">
        <v>30347</v>
      </c>
      <c r="B12609" t="s">
        <v>93</v>
      </c>
      <c r="C12609" t="s">
        <v>177</v>
      </c>
      <c r="D12609" t="s">
        <v>17768</v>
      </c>
      <c r="E12609" t="s">
        <v>81</v>
      </c>
      <c r="F12609" t="s">
        <v>17734</v>
      </c>
      <c r="G12609">
        <v>6</v>
      </c>
      <c r="H12609">
        <v>0</v>
      </c>
      <c r="I12609">
        <v>0</v>
      </c>
      <c r="J12609">
        <v>0</v>
      </c>
      <c r="K12609">
        <v>0</v>
      </c>
      <c r="L12609">
        <v>0</v>
      </c>
      <c r="M12609">
        <v>0</v>
      </c>
      <c r="N12609">
        <v>0</v>
      </c>
      <c r="O12609">
        <v>0</v>
      </c>
      <c r="P12609">
        <v>0</v>
      </c>
      <c r="Q12609">
        <v>0</v>
      </c>
    </row>
    <row r="12610" spans="1:17" x14ac:dyDescent="0.2">
      <c r="A12610" t="s">
        <v>30348</v>
      </c>
      <c r="B12610" t="s">
        <v>93</v>
      </c>
      <c r="C12610" t="s">
        <v>178</v>
      </c>
      <c r="D12610" t="s">
        <v>17768</v>
      </c>
      <c r="E12610" t="s">
        <v>83</v>
      </c>
      <c r="F12610" t="s">
        <v>17734</v>
      </c>
      <c r="G12610">
        <v>1</v>
      </c>
      <c r="H12610">
        <v>0</v>
      </c>
      <c r="I12610">
        <v>0</v>
      </c>
      <c r="J12610">
        <v>0</v>
      </c>
      <c r="K12610">
        <v>0</v>
      </c>
      <c r="L12610">
        <v>0</v>
      </c>
      <c r="M12610">
        <v>0</v>
      </c>
      <c r="N12610">
        <v>0</v>
      </c>
      <c r="O12610">
        <v>0</v>
      </c>
      <c r="P12610">
        <v>0</v>
      </c>
      <c r="Q12610">
        <v>0</v>
      </c>
    </row>
    <row r="12611" spans="1:17" x14ac:dyDescent="0.2">
      <c r="A12611" t="s">
        <v>30349</v>
      </c>
      <c r="B12611" t="s">
        <v>93</v>
      </c>
      <c r="C12611" t="s">
        <v>178</v>
      </c>
      <c r="D12611" t="s">
        <v>17768</v>
      </c>
      <c r="E12611" t="s">
        <v>81</v>
      </c>
      <c r="F12611" t="s">
        <v>17734</v>
      </c>
      <c r="G12611">
        <v>1</v>
      </c>
      <c r="H12611">
        <v>0</v>
      </c>
      <c r="I12611">
        <v>0</v>
      </c>
      <c r="J12611">
        <v>0</v>
      </c>
      <c r="K12611">
        <v>0</v>
      </c>
      <c r="L12611">
        <v>0</v>
      </c>
      <c r="M12611">
        <v>0</v>
      </c>
      <c r="N12611">
        <v>0</v>
      </c>
      <c r="O12611">
        <v>0</v>
      </c>
      <c r="P12611">
        <v>0</v>
      </c>
      <c r="Q12611">
        <v>0</v>
      </c>
    </row>
    <row r="12612" spans="1:17" x14ac:dyDescent="0.2">
      <c r="A12612" t="s">
        <v>30350</v>
      </c>
      <c r="B12612" t="s">
        <v>93</v>
      </c>
      <c r="C12612" t="s">
        <v>179</v>
      </c>
      <c r="D12612" t="s">
        <v>17768</v>
      </c>
      <c r="E12612" t="s">
        <v>83</v>
      </c>
      <c r="F12612" t="s">
        <v>17734</v>
      </c>
      <c r="G12612">
        <v>5</v>
      </c>
      <c r="H12612">
        <v>0</v>
      </c>
      <c r="I12612">
        <v>0</v>
      </c>
      <c r="J12612">
        <v>0</v>
      </c>
      <c r="K12612">
        <v>0</v>
      </c>
      <c r="L12612">
        <v>0</v>
      </c>
      <c r="M12612">
        <v>0</v>
      </c>
      <c r="N12612">
        <v>0</v>
      </c>
      <c r="O12612">
        <v>0</v>
      </c>
      <c r="P12612">
        <v>0</v>
      </c>
      <c r="Q12612">
        <v>0</v>
      </c>
    </row>
    <row r="12613" spans="1:17" x14ac:dyDescent="0.2">
      <c r="A12613" t="s">
        <v>30351</v>
      </c>
      <c r="B12613" t="s">
        <v>93</v>
      </c>
      <c r="C12613" t="s">
        <v>179</v>
      </c>
      <c r="D12613" t="s">
        <v>17768</v>
      </c>
      <c r="E12613" t="s">
        <v>81</v>
      </c>
      <c r="F12613" t="s">
        <v>17734</v>
      </c>
      <c r="G12613">
        <v>10</v>
      </c>
      <c r="H12613">
        <v>0</v>
      </c>
      <c r="I12613">
        <v>0</v>
      </c>
      <c r="J12613">
        <v>0</v>
      </c>
      <c r="K12613">
        <v>0</v>
      </c>
      <c r="L12613">
        <v>0</v>
      </c>
      <c r="M12613">
        <v>0</v>
      </c>
      <c r="N12613">
        <v>0</v>
      </c>
      <c r="O12613">
        <v>0</v>
      </c>
      <c r="P12613">
        <v>0</v>
      </c>
      <c r="Q12613">
        <v>0</v>
      </c>
    </row>
    <row r="12614" spans="1:17" x14ac:dyDescent="0.2">
      <c r="A12614" t="s">
        <v>30352</v>
      </c>
      <c r="B12614" t="s">
        <v>93</v>
      </c>
      <c r="C12614" t="s">
        <v>179</v>
      </c>
      <c r="D12614" t="s">
        <v>17736</v>
      </c>
      <c r="E12614" t="s">
        <v>81</v>
      </c>
      <c r="F12614" t="s">
        <v>4929</v>
      </c>
      <c r="G12614">
        <v>0</v>
      </c>
      <c r="H12614">
        <v>1</v>
      </c>
      <c r="I12614">
        <v>0</v>
      </c>
      <c r="J12614">
        <v>0</v>
      </c>
      <c r="K12614">
        <v>0</v>
      </c>
      <c r="L12614">
        <v>1</v>
      </c>
      <c r="M12614">
        <v>0</v>
      </c>
      <c r="N12614">
        <v>0</v>
      </c>
      <c r="O12614">
        <v>0</v>
      </c>
      <c r="P12614">
        <v>0</v>
      </c>
      <c r="Q12614">
        <v>0</v>
      </c>
    </row>
    <row r="12615" spans="1:17" x14ac:dyDescent="0.2">
      <c r="A12615" t="s">
        <v>30353</v>
      </c>
      <c r="B12615" t="s">
        <v>93</v>
      </c>
      <c r="C12615" t="s">
        <v>179</v>
      </c>
      <c r="D12615" t="s">
        <v>17736</v>
      </c>
      <c r="E12615" t="s">
        <v>81</v>
      </c>
      <c r="F12615" t="s">
        <v>4931</v>
      </c>
      <c r="G12615">
        <v>0</v>
      </c>
      <c r="H12615">
        <v>1</v>
      </c>
      <c r="I12615">
        <v>0</v>
      </c>
      <c r="J12615">
        <v>0</v>
      </c>
      <c r="K12615">
        <v>0</v>
      </c>
      <c r="L12615">
        <v>1</v>
      </c>
      <c r="M12615">
        <v>0</v>
      </c>
      <c r="N12615">
        <v>0</v>
      </c>
      <c r="O12615">
        <v>0</v>
      </c>
      <c r="P12615">
        <v>0</v>
      </c>
      <c r="Q12615">
        <v>0</v>
      </c>
    </row>
    <row r="12616" spans="1:17" x14ac:dyDescent="0.2">
      <c r="A12616" t="s">
        <v>30354</v>
      </c>
      <c r="B12616" t="s">
        <v>93</v>
      </c>
      <c r="C12616" t="s">
        <v>179</v>
      </c>
      <c r="D12616" t="s">
        <v>17736</v>
      </c>
      <c r="E12616" t="s">
        <v>81</v>
      </c>
      <c r="F12616" t="s">
        <v>4933</v>
      </c>
      <c r="G12616">
        <v>0</v>
      </c>
      <c r="H12616">
        <v>0</v>
      </c>
      <c r="I12616">
        <v>0</v>
      </c>
      <c r="J12616">
        <v>0</v>
      </c>
      <c r="K12616">
        <v>0</v>
      </c>
      <c r="L12616">
        <v>0</v>
      </c>
      <c r="M12616">
        <v>1</v>
      </c>
      <c r="N12616">
        <v>0</v>
      </c>
      <c r="O12616">
        <v>0</v>
      </c>
      <c r="P12616">
        <v>0</v>
      </c>
      <c r="Q12616">
        <v>0</v>
      </c>
    </row>
    <row r="12617" spans="1:17" x14ac:dyDescent="0.2">
      <c r="A12617" t="s">
        <v>30355</v>
      </c>
      <c r="B12617" t="s">
        <v>88</v>
      </c>
      <c r="C12617" t="s">
        <v>200</v>
      </c>
      <c r="D12617" t="s">
        <v>17736</v>
      </c>
      <c r="E12617" t="s">
        <v>83</v>
      </c>
      <c r="F12617" t="s">
        <v>4943</v>
      </c>
      <c r="G12617">
        <v>0</v>
      </c>
      <c r="H12617">
        <v>0</v>
      </c>
      <c r="I12617">
        <v>0</v>
      </c>
      <c r="J12617">
        <v>0</v>
      </c>
      <c r="K12617">
        <v>0</v>
      </c>
      <c r="L12617">
        <v>0</v>
      </c>
      <c r="M12617">
        <v>7</v>
      </c>
      <c r="N12617">
        <v>0</v>
      </c>
      <c r="O12617">
        <v>0</v>
      </c>
      <c r="P12617">
        <v>0</v>
      </c>
      <c r="Q12617">
        <v>0</v>
      </c>
    </row>
    <row r="12618" spans="1:17" x14ac:dyDescent="0.2">
      <c r="A12618" t="s">
        <v>30356</v>
      </c>
      <c r="B12618" t="s">
        <v>88</v>
      </c>
      <c r="C12618" t="s">
        <v>200</v>
      </c>
      <c r="D12618" t="s">
        <v>17736</v>
      </c>
      <c r="E12618" t="s">
        <v>83</v>
      </c>
      <c r="F12618" t="s">
        <v>4925</v>
      </c>
      <c r="G12618">
        <v>0</v>
      </c>
      <c r="H12618">
        <v>0</v>
      </c>
      <c r="I12618">
        <v>0</v>
      </c>
      <c r="J12618">
        <v>0</v>
      </c>
      <c r="K12618">
        <v>0</v>
      </c>
      <c r="L12618">
        <v>0</v>
      </c>
      <c r="M12618">
        <v>0</v>
      </c>
      <c r="N12618">
        <v>7</v>
      </c>
      <c r="O12618">
        <v>6</v>
      </c>
      <c r="P12618">
        <v>0</v>
      </c>
      <c r="Q12618">
        <v>1</v>
      </c>
    </row>
    <row r="12619" spans="1:17" x14ac:dyDescent="0.2">
      <c r="A12619" t="s">
        <v>30357</v>
      </c>
      <c r="B12619" t="s">
        <v>88</v>
      </c>
      <c r="C12619" t="s">
        <v>200</v>
      </c>
      <c r="D12619" t="s">
        <v>17736</v>
      </c>
      <c r="E12619" t="s">
        <v>83</v>
      </c>
      <c r="F12619" t="s">
        <v>4927</v>
      </c>
      <c r="G12619">
        <v>0</v>
      </c>
      <c r="H12619">
        <v>0</v>
      </c>
      <c r="I12619">
        <v>0</v>
      </c>
      <c r="J12619">
        <v>0</v>
      </c>
      <c r="K12619">
        <v>0</v>
      </c>
      <c r="L12619">
        <v>0</v>
      </c>
      <c r="M12619">
        <v>0</v>
      </c>
      <c r="N12619">
        <v>7</v>
      </c>
      <c r="O12619">
        <v>6</v>
      </c>
      <c r="P12619">
        <v>0</v>
      </c>
      <c r="Q12619">
        <v>1</v>
      </c>
    </row>
    <row r="12620" spans="1:17" x14ac:dyDescent="0.2">
      <c r="A12620" t="s">
        <v>30358</v>
      </c>
      <c r="B12620" t="s">
        <v>88</v>
      </c>
      <c r="C12620" t="s">
        <v>200</v>
      </c>
      <c r="D12620" t="s">
        <v>17736</v>
      </c>
      <c r="E12620" t="s">
        <v>83</v>
      </c>
      <c r="F12620" t="s">
        <v>17734</v>
      </c>
      <c r="G12620">
        <v>7</v>
      </c>
      <c r="H12620">
        <v>0</v>
      </c>
      <c r="I12620">
        <v>0</v>
      </c>
      <c r="J12620">
        <v>0</v>
      </c>
      <c r="K12620">
        <v>0</v>
      </c>
      <c r="L12620">
        <v>0</v>
      </c>
      <c r="M12620">
        <v>0</v>
      </c>
      <c r="N12620">
        <v>0</v>
      </c>
      <c r="O12620">
        <v>0</v>
      </c>
      <c r="P12620">
        <v>0</v>
      </c>
      <c r="Q12620">
        <v>0</v>
      </c>
    </row>
    <row r="12621" spans="1:17" x14ac:dyDescent="0.2">
      <c r="A12621" t="s">
        <v>30359</v>
      </c>
      <c r="B12621" t="s">
        <v>88</v>
      </c>
      <c r="C12621" t="s">
        <v>200</v>
      </c>
      <c r="D12621" t="s">
        <v>17736</v>
      </c>
      <c r="E12621" t="s">
        <v>81</v>
      </c>
      <c r="F12621" t="s">
        <v>4929</v>
      </c>
      <c r="G12621">
        <v>0</v>
      </c>
      <c r="H12621">
        <v>8</v>
      </c>
      <c r="I12621">
        <v>0</v>
      </c>
      <c r="J12621">
        <v>6</v>
      </c>
      <c r="K12621">
        <v>2</v>
      </c>
      <c r="L12621">
        <v>0</v>
      </c>
      <c r="M12621">
        <v>0</v>
      </c>
      <c r="N12621">
        <v>0</v>
      </c>
      <c r="O12621">
        <v>0</v>
      </c>
      <c r="P12621">
        <v>0</v>
      </c>
      <c r="Q12621">
        <v>0</v>
      </c>
    </row>
    <row r="12622" spans="1:17" x14ac:dyDescent="0.2">
      <c r="A12622" t="s">
        <v>30360</v>
      </c>
      <c r="B12622" t="s">
        <v>88</v>
      </c>
      <c r="C12622" t="s">
        <v>200</v>
      </c>
      <c r="D12622" t="s">
        <v>17736</v>
      </c>
      <c r="E12622" t="s">
        <v>81</v>
      </c>
      <c r="F12622" t="s">
        <v>4931</v>
      </c>
      <c r="G12622">
        <v>0</v>
      </c>
      <c r="H12622">
        <v>8</v>
      </c>
      <c r="I12622">
        <v>0</v>
      </c>
      <c r="J12622">
        <v>6</v>
      </c>
      <c r="K12622">
        <v>1</v>
      </c>
      <c r="L12622">
        <v>1</v>
      </c>
      <c r="M12622">
        <v>0</v>
      </c>
      <c r="N12622">
        <v>0</v>
      </c>
      <c r="O12622">
        <v>0</v>
      </c>
      <c r="P12622">
        <v>0</v>
      </c>
      <c r="Q12622">
        <v>0</v>
      </c>
    </row>
    <row r="12623" spans="1:17" x14ac:dyDescent="0.2">
      <c r="A12623" t="s">
        <v>30361</v>
      </c>
      <c r="B12623" t="s">
        <v>88</v>
      </c>
      <c r="C12623" t="s">
        <v>200</v>
      </c>
      <c r="D12623" t="s">
        <v>17736</v>
      </c>
      <c r="E12623" t="s">
        <v>81</v>
      </c>
      <c r="F12623" t="s">
        <v>4933</v>
      </c>
      <c r="G12623">
        <v>0</v>
      </c>
      <c r="H12623">
        <v>0</v>
      </c>
      <c r="I12623">
        <v>0</v>
      </c>
      <c r="J12623">
        <v>0</v>
      </c>
      <c r="K12623">
        <v>0</v>
      </c>
      <c r="L12623">
        <v>0</v>
      </c>
      <c r="M12623">
        <v>8</v>
      </c>
      <c r="N12623">
        <v>0</v>
      </c>
      <c r="O12623">
        <v>0</v>
      </c>
      <c r="P12623">
        <v>0</v>
      </c>
      <c r="Q12623">
        <v>0</v>
      </c>
    </row>
    <row r="12624" spans="1:17" x14ac:dyDescent="0.2">
      <c r="A12624" t="s">
        <v>30362</v>
      </c>
      <c r="B12624" t="s">
        <v>93</v>
      </c>
      <c r="C12624" t="s">
        <v>239</v>
      </c>
      <c r="D12624" t="s">
        <v>17768</v>
      </c>
      <c r="E12624" t="s">
        <v>83</v>
      </c>
      <c r="F12624" t="s">
        <v>17734</v>
      </c>
      <c r="G12624">
        <v>1</v>
      </c>
      <c r="H12624">
        <v>0</v>
      </c>
      <c r="I12624">
        <v>0</v>
      </c>
      <c r="J12624">
        <v>0</v>
      </c>
      <c r="K12624">
        <v>0</v>
      </c>
      <c r="L12624">
        <v>0</v>
      </c>
      <c r="M12624">
        <v>0</v>
      </c>
      <c r="N12624">
        <v>0</v>
      </c>
      <c r="O12624">
        <v>0</v>
      </c>
      <c r="P12624">
        <v>0</v>
      </c>
      <c r="Q12624">
        <v>0</v>
      </c>
    </row>
    <row r="12625" spans="1:17" x14ac:dyDescent="0.2">
      <c r="A12625" t="s">
        <v>30363</v>
      </c>
      <c r="B12625" t="s">
        <v>93</v>
      </c>
      <c r="C12625" t="s">
        <v>239</v>
      </c>
      <c r="D12625" t="s">
        <v>17768</v>
      </c>
      <c r="E12625" t="s">
        <v>81</v>
      </c>
      <c r="F12625" t="s">
        <v>17734</v>
      </c>
      <c r="G12625">
        <v>4</v>
      </c>
      <c r="H12625">
        <v>0</v>
      </c>
      <c r="I12625">
        <v>0</v>
      </c>
      <c r="J12625">
        <v>0</v>
      </c>
      <c r="K12625">
        <v>0</v>
      </c>
      <c r="L12625">
        <v>0</v>
      </c>
      <c r="M12625">
        <v>0</v>
      </c>
      <c r="N12625">
        <v>0</v>
      </c>
      <c r="O12625">
        <v>0</v>
      </c>
      <c r="P12625">
        <v>0</v>
      </c>
      <c r="Q12625">
        <v>0</v>
      </c>
    </row>
    <row r="12626" spans="1:17" x14ac:dyDescent="0.2">
      <c r="A12626" t="s">
        <v>30364</v>
      </c>
      <c r="B12626" t="s">
        <v>93</v>
      </c>
      <c r="C12626" t="s">
        <v>242</v>
      </c>
      <c r="D12626" t="s">
        <v>17768</v>
      </c>
      <c r="E12626" t="s">
        <v>81</v>
      </c>
      <c r="F12626" t="s">
        <v>17734</v>
      </c>
      <c r="G12626">
        <v>1</v>
      </c>
      <c r="H12626">
        <v>0</v>
      </c>
      <c r="I12626">
        <v>0</v>
      </c>
      <c r="J12626">
        <v>0</v>
      </c>
      <c r="K12626">
        <v>0</v>
      </c>
      <c r="L12626">
        <v>0</v>
      </c>
      <c r="M12626">
        <v>0</v>
      </c>
      <c r="N12626">
        <v>0</v>
      </c>
      <c r="O12626">
        <v>0</v>
      </c>
      <c r="P12626">
        <v>0</v>
      </c>
      <c r="Q12626">
        <v>0</v>
      </c>
    </row>
    <row r="12627" spans="1:17" x14ac:dyDescent="0.2">
      <c r="A12627" t="s">
        <v>30365</v>
      </c>
      <c r="B12627" t="s">
        <v>93</v>
      </c>
      <c r="C12627" t="s">
        <v>243</v>
      </c>
      <c r="D12627" t="s">
        <v>17768</v>
      </c>
      <c r="E12627" t="s">
        <v>83</v>
      </c>
      <c r="F12627" t="s">
        <v>17734</v>
      </c>
      <c r="G12627">
        <v>11</v>
      </c>
      <c r="H12627">
        <v>0</v>
      </c>
      <c r="I12627">
        <v>0</v>
      </c>
      <c r="J12627">
        <v>0</v>
      </c>
      <c r="K12627">
        <v>0</v>
      </c>
      <c r="L12627">
        <v>0</v>
      </c>
      <c r="M12627">
        <v>0</v>
      </c>
      <c r="N12627">
        <v>0</v>
      </c>
      <c r="O12627">
        <v>0</v>
      </c>
      <c r="P12627">
        <v>0</v>
      </c>
      <c r="Q12627">
        <v>0</v>
      </c>
    </row>
    <row r="12628" spans="1:17" x14ac:dyDescent="0.2">
      <c r="A12628" t="s">
        <v>30366</v>
      </c>
      <c r="B12628" t="s">
        <v>93</v>
      </c>
      <c r="C12628" t="s">
        <v>243</v>
      </c>
      <c r="D12628" t="s">
        <v>17768</v>
      </c>
      <c r="E12628" t="s">
        <v>81</v>
      </c>
      <c r="F12628" t="s">
        <v>17734</v>
      </c>
      <c r="G12628">
        <v>10</v>
      </c>
      <c r="H12628">
        <v>0</v>
      </c>
      <c r="I12628">
        <v>0</v>
      </c>
      <c r="J12628">
        <v>0</v>
      </c>
      <c r="K12628">
        <v>0</v>
      </c>
      <c r="L12628">
        <v>0</v>
      </c>
      <c r="M12628">
        <v>0</v>
      </c>
      <c r="N12628">
        <v>0</v>
      </c>
      <c r="O12628">
        <v>0</v>
      </c>
      <c r="P12628">
        <v>0</v>
      </c>
      <c r="Q12628">
        <v>0</v>
      </c>
    </row>
    <row r="12629" spans="1:17" x14ac:dyDescent="0.2">
      <c r="A12629" t="s">
        <v>30367</v>
      </c>
      <c r="B12629" t="s">
        <v>93</v>
      </c>
      <c r="C12629" t="s">
        <v>244</v>
      </c>
      <c r="D12629" t="s">
        <v>17768</v>
      </c>
      <c r="E12629" t="s">
        <v>83</v>
      </c>
      <c r="F12629" t="s">
        <v>17734</v>
      </c>
      <c r="G12629">
        <v>2</v>
      </c>
      <c r="H12629">
        <v>0</v>
      </c>
      <c r="I12629">
        <v>0</v>
      </c>
      <c r="J12629">
        <v>0</v>
      </c>
      <c r="K12629">
        <v>0</v>
      </c>
      <c r="L12629">
        <v>0</v>
      </c>
      <c r="M12629">
        <v>0</v>
      </c>
      <c r="N12629">
        <v>0</v>
      </c>
      <c r="O12629">
        <v>0</v>
      </c>
      <c r="P12629">
        <v>0</v>
      </c>
      <c r="Q12629">
        <v>0</v>
      </c>
    </row>
    <row r="12630" spans="1:17" x14ac:dyDescent="0.2">
      <c r="A12630" t="s">
        <v>30368</v>
      </c>
      <c r="B12630" t="s">
        <v>93</v>
      </c>
      <c r="C12630" t="s">
        <v>244</v>
      </c>
      <c r="D12630" t="s">
        <v>17768</v>
      </c>
      <c r="E12630" t="s">
        <v>81</v>
      </c>
      <c r="F12630" t="s">
        <v>17734</v>
      </c>
      <c r="G12630">
        <v>10</v>
      </c>
      <c r="H12630">
        <v>0</v>
      </c>
      <c r="I12630">
        <v>0</v>
      </c>
      <c r="J12630">
        <v>0</v>
      </c>
      <c r="K12630">
        <v>0</v>
      </c>
      <c r="L12630">
        <v>0</v>
      </c>
      <c r="M12630">
        <v>0</v>
      </c>
      <c r="N12630">
        <v>0</v>
      </c>
      <c r="O12630">
        <v>0</v>
      </c>
      <c r="P12630">
        <v>0</v>
      </c>
      <c r="Q12630">
        <v>0</v>
      </c>
    </row>
    <row r="12631" spans="1:17" x14ac:dyDescent="0.2">
      <c r="A12631" t="s">
        <v>30369</v>
      </c>
      <c r="B12631" t="s">
        <v>93</v>
      </c>
      <c r="C12631" t="s">
        <v>246</v>
      </c>
      <c r="D12631" t="s">
        <v>17768</v>
      </c>
      <c r="E12631" t="s">
        <v>83</v>
      </c>
      <c r="F12631" t="s">
        <v>17734</v>
      </c>
      <c r="G12631">
        <v>1</v>
      </c>
      <c r="H12631">
        <v>0</v>
      </c>
      <c r="I12631">
        <v>0</v>
      </c>
      <c r="J12631">
        <v>0</v>
      </c>
      <c r="K12631">
        <v>0</v>
      </c>
      <c r="L12631">
        <v>0</v>
      </c>
      <c r="M12631">
        <v>0</v>
      </c>
      <c r="N12631">
        <v>0</v>
      </c>
      <c r="O12631">
        <v>0</v>
      </c>
      <c r="P12631">
        <v>0</v>
      </c>
      <c r="Q12631">
        <v>0</v>
      </c>
    </row>
    <row r="12632" spans="1:17" x14ac:dyDescent="0.2">
      <c r="A12632" t="s">
        <v>30370</v>
      </c>
      <c r="B12632" t="s">
        <v>93</v>
      </c>
      <c r="C12632" t="s">
        <v>247</v>
      </c>
      <c r="D12632" t="s">
        <v>17768</v>
      </c>
      <c r="E12632" t="s">
        <v>83</v>
      </c>
      <c r="F12632" t="s">
        <v>17734</v>
      </c>
      <c r="G12632">
        <v>2</v>
      </c>
      <c r="H12632">
        <v>0</v>
      </c>
      <c r="I12632">
        <v>0</v>
      </c>
      <c r="J12632">
        <v>0</v>
      </c>
      <c r="K12632">
        <v>0</v>
      </c>
      <c r="L12632">
        <v>0</v>
      </c>
      <c r="M12632">
        <v>0</v>
      </c>
      <c r="N12632">
        <v>0</v>
      </c>
      <c r="O12632">
        <v>0</v>
      </c>
      <c r="P12632">
        <v>0</v>
      </c>
      <c r="Q12632">
        <v>0</v>
      </c>
    </row>
    <row r="12633" spans="1:17" x14ac:dyDescent="0.2">
      <c r="A12633" t="s">
        <v>30371</v>
      </c>
      <c r="B12633" t="s">
        <v>93</v>
      </c>
      <c r="C12633" t="s">
        <v>248</v>
      </c>
      <c r="D12633" t="s">
        <v>17768</v>
      </c>
      <c r="E12633" t="s">
        <v>83</v>
      </c>
      <c r="F12633" t="s">
        <v>17734</v>
      </c>
      <c r="G12633">
        <v>1</v>
      </c>
      <c r="H12633">
        <v>0</v>
      </c>
      <c r="I12633">
        <v>0</v>
      </c>
      <c r="J12633">
        <v>0</v>
      </c>
      <c r="K12633">
        <v>0</v>
      </c>
      <c r="L12633">
        <v>0</v>
      </c>
      <c r="M12633">
        <v>0</v>
      </c>
      <c r="N12633">
        <v>0</v>
      </c>
      <c r="O12633">
        <v>0</v>
      </c>
      <c r="P12633">
        <v>0</v>
      </c>
      <c r="Q12633">
        <v>0</v>
      </c>
    </row>
    <row r="12634" spans="1:17" x14ac:dyDescent="0.2">
      <c r="A12634" t="s">
        <v>30372</v>
      </c>
      <c r="B12634" t="s">
        <v>93</v>
      </c>
      <c r="C12634" t="s">
        <v>248</v>
      </c>
      <c r="D12634" t="s">
        <v>17768</v>
      </c>
      <c r="E12634" t="s">
        <v>81</v>
      </c>
      <c r="F12634" t="s">
        <v>17734</v>
      </c>
      <c r="G12634">
        <v>2</v>
      </c>
      <c r="H12634">
        <v>0</v>
      </c>
      <c r="I12634">
        <v>0</v>
      </c>
      <c r="J12634">
        <v>0</v>
      </c>
      <c r="K12634">
        <v>0</v>
      </c>
      <c r="L12634">
        <v>0</v>
      </c>
      <c r="M12634">
        <v>0</v>
      </c>
      <c r="N12634">
        <v>0</v>
      </c>
      <c r="O12634">
        <v>0</v>
      </c>
      <c r="P12634">
        <v>0</v>
      </c>
      <c r="Q12634">
        <v>0</v>
      </c>
    </row>
    <row r="12635" spans="1:17" x14ac:dyDescent="0.2">
      <c r="A12635" t="s">
        <v>30373</v>
      </c>
      <c r="B12635" t="s">
        <v>93</v>
      </c>
      <c r="C12635" t="s">
        <v>249</v>
      </c>
      <c r="D12635" t="s">
        <v>17768</v>
      </c>
      <c r="E12635" t="s">
        <v>83</v>
      </c>
      <c r="F12635" t="s">
        <v>17734</v>
      </c>
      <c r="G12635">
        <v>4</v>
      </c>
      <c r="H12635">
        <v>0</v>
      </c>
      <c r="I12635">
        <v>0</v>
      </c>
      <c r="J12635">
        <v>0</v>
      </c>
      <c r="K12635">
        <v>0</v>
      </c>
      <c r="L12635">
        <v>0</v>
      </c>
      <c r="M12635">
        <v>0</v>
      </c>
      <c r="N12635">
        <v>0</v>
      </c>
      <c r="O12635">
        <v>0</v>
      </c>
      <c r="P12635">
        <v>0</v>
      </c>
      <c r="Q12635">
        <v>0</v>
      </c>
    </row>
    <row r="12636" spans="1:17" x14ac:dyDescent="0.2">
      <c r="A12636" t="s">
        <v>30374</v>
      </c>
      <c r="B12636" t="s">
        <v>93</v>
      </c>
      <c r="C12636" t="s">
        <v>249</v>
      </c>
      <c r="D12636" t="s">
        <v>17768</v>
      </c>
      <c r="E12636" t="s">
        <v>81</v>
      </c>
      <c r="F12636" t="s">
        <v>17734</v>
      </c>
      <c r="G12636">
        <v>9</v>
      </c>
      <c r="H12636">
        <v>0</v>
      </c>
      <c r="I12636">
        <v>0</v>
      </c>
      <c r="J12636">
        <v>0</v>
      </c>
      <c r="K12636">
        <v>0</v>
      </c>
      <c r="L12636">
        <v>0</v>
      </c>
      <c r="M12636">
        <v>0</v>
      </c>
      <c r="N12636">
        <v>0</v>
      </c>
      <c r="O12636">
        <v>0</v>
      </c>
      <c r="P12636">
        <v>0</v>
      </c>
      <c r="Q12636">
        <v>0</v>
      </c>
    </row>
    <row r="12637" spans="1:17" x14ac:dyDescent="0.2">
      <c r="A12637" t="s">
        <v>30375</v>
      </c>
      <c r="B12637" t="s">
        <v>93</v>
      </c>
      <c r="C12637" t="s">
        <v>250</v>
      </c>
      <c r="D12637" t="s">
        <v>17768</v>
      </c>
      <c r="E12637" t="s">
        <v>83</v>
      </c>
      <c r="F12637" t="s">
        <v>17734</v>
      </c>
      <c r="G12637">
        <v>1</v>
      </c>
      <c r="H12637">
        <v>0</v>
      </c>
      <c r="I12637">
        <v>0</v>
      </c>
      <c r="J12637">
        <v>0</v>
      </c>
      <c r="K12637">
        <v>0</v>
      </c>
      <c r="L12637">
        <v>0</v>
      </c>
      <c r="M12637">
        <v>0</v>
      </c>
      <c r="N12637">
        <v>0</v>
      </c>
      <c r="O12637">
        <v>0</v>
      </c>
      <c r="P12637">
        <v>0</v>
      </c>
      <c r="Q12637">
        <v>0</v>
      </c>
    </row>
    <row r="12638" spans="1:17" x14ac:dyDescent="0.2">
      <c r="A12638" t="s">
        <v>30376</v>
      </c>
      <c r="B12638" t="s">
        <v>93</v>
      </c>
      <c r="C12638" t="s">
        <v>250</v>
      </c>
      <c r="D12638" t="s">
        <v>17768</v>
      </c>
      <c r="E12638" t="s">
        <v>81</v>
      </c>
      <c r="F12638" t="s">
        <v>17734</v>
      </c>
      <c r="G12638">
        <v>4</v>
      </c>
      <c r="H12638">
        <v>0</v>
      </c>
      <c r="I12638">
        <v>0</v>
      </c>
      <c r="J12638">
        <v>0</v>
      </c>
      <c r="K12638">
        <v>0</v>
      </c>
      <c r="L12638">
        <v>0</v>
      </c>
      <c r="M12638">
        <v>0</v>
      </c>
      <c r="N12638">
        <v>0</v>
      </c>
      <c r="O12638">
        <v>0</v>
      </c>
      <c r="P12638">
        <v>0</v>
      </c>
      <c r="Q12638">
        <v>0</v>
      </c>
    </row>
    <row r="12639" spans="1:17" x14ac:dyDescent="0.2">
      <c r="A12639" t="s">
        <v>30377</v>
      </c>
      <c r="B12639" t="s">
        <v>93</v>
      </c>
      <c r="C12639" t="s">
        <v>252</v>
      </c>
      <c r="D12639" t="s">
        <v>17768</v>
      </c>
      <c r="E12639" t="s">
        <v>83</v>
      </c>
      <c r="F12639" t="s">
        <v>17734</v>
      </c>
      <c r="G12639">
        <v>1</v>
      </c>
      <c r="H12639">
        <v>0</v>
      </c>
      <c r="I12639">
        <v>0</v>
      </c>
      <c r="J12639">
        <v>0</v>
      </c>
      <c r="K12639">
        <v>0</v>
      </c>
      <c r="L12639">
        <v>0</v>
      </c>
      <c r="M12639">
        <v>0</v>
      </c>
      <c r="N12639">
        <v>0</v>
      </c>
      <c r="O12639">
        <v>0</v>
      </c>
      <c r="P12639">
        <v>0</v>
      </c>
      <c r="Q12639">
        <v>0</v>
      </c>
    </row>
    <row r="12640" spans="1:17" x14ac:dyDescent="0.2">
      <c r="A12640" t="s">
        <v>30378</v>
      </c>
      <c r="B12640" t="s">
        <v>93</v>
      </c>
      <c r="C12640" t="s">
        <v>252</v>
      </c>
      <c r="D12640" t="s">
        <v>17768</v>
      </c>
      <c r="E12640" t="s">
        <v>81</v>
      </c>
      <c r="F12640" t="s">
        <v>17734</v>
      </c>
      <c r="G12640">
        <v>1</v>
      </c>
      <c r="H12640">
        <v>0</v>
      </c>
      <c r="I12640">
        <v>0</v>
      </c>
      <c r="J12640">
        <v>0</v>
      </c>
      <c r="K12640">
        <v>0</v>
      </c>
      <c r="L12640">
        <v>0</v>
      </c>
      <c r="M12640">
        <v>0</v>
      </c>
      <c r="N12640">
        <v>0</v>
      </c>
      <c r="O12640">
        <v>0</v>
      </c>
      <c r="P12640">
        <v>0</v>
      </c>
      <c r="Q12640">
        <v>0</v>
      </c>
    </row>
    <row r="12641" spans="1:17" x14ac:dyDescent="0.2">
      <c r="A12641" t="s">
        <v>30379</v>
      </c>
      <c r="B12641" t="s">
        <v>93</v>
      </c>
      <c r="C12641" t="s">
        <v>253</v>
      </c>
      <c r="D12641" t="s">
        <v>17768</v>
      </c>
      <c r="E12641" t="s">
        <v>83</v>
      </c>
      <c r="F12641" t="s">
        <v>17734</v>
      </c>
      <c r="G12641">
        <v>4</v>
      </c>
      <c r="H12641">
        <v>0</v>
      </c>
      <c r="I12641">
        <v>0</v>
      </c>
      <c r="J12641">
        <v>0</v>
      </c>
      <c r="K12641">
        <v>0</v>
      </c>
      <c r="L12641">
        <v>0</v>
      </c>
      <c r="M12641">
        <v>0</v>
      </c>
      <c r="N12641">
        <v>0</v>
      </c>
      <c r="O12641">
        <v>0</v>
      </c>
      <c r="P12641">
        <v>0</v>
      </c>
      <c r="Q12641">
        <v>0</v>
      </c>
    </row>
    <row r="12642" spans="1:17" x14ac:dyDescent="0.2">
      <c r="A12642" t="s">
        <v>30380</v>
      </c>
      <c r="B12642" t="s">
        <v>93</v>
      </c>
      <c r="C12642" t="s">
        <v>253</v>
      </c>
      <c r="D12642" t="s">
        <v>17768</v>
      </c>
      <c r="E12642" t="s">
        <v>81</v>
      </c>
      <c r="F12642" t="s">
        <v>17734</v>
      </c>
      <c r="G12642">
        <v>2</v>
      </c>
      <c r="H12642">
        <v>0</v>
      </c>
      <c r="I12642">
        <v>0</v>
      </c>
      <c r="J12642">
        <v>0</v>
      </c>
      <c r="K12642">
        <v>0</v>
      </c>
      <c r="L12642">
        <v>0</v>
      </c>
      <c r="M12642">
        <v>0</v>
      </c>
      <c r="N12642">
        <v>0</v>
      </c>
      <c r="O12642">
        <v>0</v>
      </c>
      <c r="P12642">
        <v>0</v>
      </c>
      <c r="Q12642">
        <v>0</v>
      </c>
    </row>
    <row r="12643" spans="1:17" x14ac:dyDescent="0.2">
      <c r="A12643" t="s">
        <v>30381</v>
      </c>
      <c r="B12643" t="s">
        <v>93</v>
      </c>
      <c r="C12643" t="s">
        <v>254</v>
      </c>
      <c r="D12643" t="s">
        <v>17768</v>
      </c>
      <c r="E12643" t="s">
        <v>83</v>
      </c>
      <c r="F12643" t="s">
        <v>17734</v>
      </c>
      <c r="G12643">
        <v>1</v>
      </c>
      <c r="H12643">
        <v>0</v>
      </c>
      <c r="I12643">
        <v>0</v>
      </c>
      <c r="J12643">
        <v>0</v>
      </c>
      <c r="K12643">
        <v>0</v>
      </c>
      <c r="L12643">
        <v>0</v>
      </c>
      <c r="M12643">
        <v>0</v>
      </c>
      <c r="N12643">
        <v>0</v>
      </c>
      <c r="O12643">
        <v>0</v>
      </c>
      <c r="P12643">
        <v>0</v>
      </c>
      <c r="Q12643">
        <v>0</v>
      </c>
    </row>
    <row r="12644" spans="1:17" x14ac:dyDescent="0.2">
      <c r="A12644" t="s">
        <v>30382</v>
      </c>
      <c r="B12644" t="s">
        <v>93</v>
      </c>
      <c r="C12644" t="s">
        <v>254</v>
      </c>
      <c r="D12644" t="s">
        <v>17768</v>
      </c>
      <c r="E12644" t="s">
        <v>81</v>
      </c>
      <c r="F12644" t="s">
        <v>17734</v>
      </c>
      <c r="G12644">
        <v>2</v>
      </c>
      <c r="H12644">
        <v>0</v>
      </c>
      <c r="I12644">
        <v>0</v>
      </c>
      <c r="J12644">
        <v>0</v>
      </c>
      <c r="K12644">
        <v>0</v>
      </c>
      <c r="L12644">
        <v>0</v>
      </c>
      <c r="M12644">
        <v>0</v>
      </c>
      <c r="N12644">
        <v>0</v>
      </c>
      <c r="O12644">
        <v>0</v>
      </c>
      <c r="P12644">
        <v>0</v>
      </c>
      <c r="Q12644">
        <v>0</v>
      </c>
    </row>
    <row r="12645" spans="1:17" x14ac:dyDescent="0.2">
      <c r="A12645" t="s">
        <v>30383</v>
      </c>
      <c r="B12645" t="s">
        <v>93</v>
      </c>
      <c r="C12645" t="s">
        <v>255</v>
      </c>
      <c r="D12645" t="s">
        <v>17768</v>
      </c>
      <c r="E12645" t="s">
        <v>83</v>
      </c>
      <c r="F12645" t="s">
        <v>17734</v>
      </c>
      <c r="G12645">
        <v>1</v>
      </c>
      <c r="H12645">
        <v>0</v>
      </c>
      <c r="I12645">
        <v>0</v>
      </c>
      <c r="J12645">
        <v>0</v>
      </c>
      <c r="K12645">
        <v>0</v>
      </c>
      <c r="L12645">
        <v>0</v>
      </c>
      <c r="M12645">
        <v>0</v>
      </c>
      <c r="N12645">
        <v>0</v>
      </c>
      <c r="O12645">
        <v>0</v>
      </c>
      <c r="P12645">
        <v>0</v>
      </c>
      <c r="Q12645">
        <v>0</v>
      </c>
    </row>
    <row r="12646" spans="1:17" x14ac:dyDescent="0.2">
      <c r="A12646" t="s">
        <v>30384</v>
      </c>
      <c r="B12646" t="s">
        <v>93</v>
      </c>
      <c r="C12646" t="s">
        <v>256</v>
      </c>
      <c r="D12646" t="s">
        <v>17768</v>
      </c>
      <c r="E12646" t="s">
        <v>83</v>
      </c>
      <c r="F12646" t="s">
        <v>17734</v>
      </c>
      <c r="G12646">
        <v>3</v>
      </c>
      <c r="H12646">
        <v>0</v>
      </c>
      <c r="I12646">
        <v>0</v>
      </c>
      <c r="J12646">
        <v>0</v>
      </c>
      <c r="K12646">
        <v>0</v>
      </c>
      <c r="L12646">
        <v>0</v>
      </c>
      <c r="M12646">
        <v>0</v>
      </c>
      <c r="N12646">
        <v>0</v>
      </c>
      <c r="O12646">
        <v>0</v>
      </c>
      <c r="P12646">
        <v>0</v>
      </c>
      <c r="Q12646">
        <v>0</v>
      </c>
    </row>
    <row r="12647" spans="1:17" x14ac:dyDescent="0.2">
      <c r="A12647" t="s">
        <v>30385</v>
      </c>
      <c r="B12647" t="s">
        <v>93</v>
      </c>
      <c r="C12647" t="s">
        <v>256</v>
      </c>
      <c r="D12647" t="s">
        <v>17768</v>
      </c>
      <c r="E12647" t="s">
        <v>81</v>
      </c>
      <c r="F12647" t="s">
        <v>17734</v>
      </c>
      <c r="G12647">
        <v>2</v>
      </c>
      <c r="H12647">
        <v>0</v>
      </c>
      <c r="I12647">
        <v>0</v>
      </c>
      <c r="J12647">
        <v>0</v>
      </c>
      <c r="K12647">
        <v>0</v>
      </c>
      <c r="L12647">
        <v>0</v>
      </c>
      <c r="M12647">
        <v>0</v>
      </c>
      <c r="N12647">
        <v>0</v>
      </c>
      <c r="O12647">
        <v>0</v>
      </c>
      <c r="P12647">
        <v>0</v>
      </c>
      <c r="Q12647">
        <v>0</v>
      </c>
    </row>
    <row r="12648" spans="1:17" x14ac:dyDescent="0.2">
      <c r="A12648" t="s">
        <v>30386</v>
      </c>
      <c r="B12648" t="s">
        <v>93</v>
      </c>
      <c r="C12648" t="s">
        <v>257</v>
      </c>
      <c r="D12648" t="s">
        <v>17768</v>
      </c>
      <c r="E12648" t="s">
        <v>83</v>
      </c>
      <c r="F12648" t="s">
        <v>17734</v>
      </c>
      <c r="G12648">
        <v>1</v>
      </c>
      <c r="H12648">
        <v>0</v>
      </c>
      <c r="I12648">
        <v>0</v>
      </c>
      <c r="J12648">
        <v>0</v>
      </c>
      <c r="K12648">
        <v>0</v>
      </c>
      <c r="L12648">
        <v>0</v>
      </c>
      <c r="M12648">
        <v>0</v>
      </c>
      <c r="N12648">
        <v>0</v>
      </c>
      <c r="O12648">
        <v>0</v>
      </c>
      <c r="P12648">
        <v>0</v>
      </c>
      <c r="Q12648">
        <v>0</v>
      </c>
    </row>
    <row r="12649" spans="1:17" x14ac:dyDescent="0.2">
      <c r="A12649" t="s">
        <v>30387</v>
      </c>
      <c r="B12649" t="s">
        <v>93</v>
      </c>
      <c r="C12649" t="s">
        <v>258</v>
      </c>
      <c r="D12649" t="s">
        <v>17768</v>
      </c>
      <c r="E12649" t="s">
        <v>83</v>
      </c>
      <c r="F12649" t="s">
        <v>17734</v>
      </c>
      <c r="G12649">
        <v>2</v>
      </c>
      <c r="H12649">
        <v>0</v>
      </c>
      <c r="I12649">
        <v>0</v>
      </c>
      <c r="J12649">
        <v>0</v>
      </c>
      <c r="K12649">
        <v>0</v>
      </c>
      <c r="L12649">
        <v>0</v>
      </c>
      <c r="M12649">
        <v>0</v>
      </c>
      <c r="N12649">
        <v>0</v>
      </c>
      <c r="O12649">
        <v>0</v>
      </c>
      <c r="P12649">
        <v>0</v>
      </c>
      <c r="Q12649">
        <v>0</v>
      </c>
    </row>
    <row r="12650" spans="1:17" x14ac:dyDescent="0.2">
      <c r="A12650" t="s">
        <v>30388</v>
      </c>
      <c r="B12650" t="s">
        <v>93</v>
      </c>
      <c r="C12650" t="s">
        <v>179</v>
      </c>
      <c r="D12650" t="s">
        <v>17736</v>
      </c>
      <c r="E12650" t="s">
        <v>81</v>
      </c>
      <c r="F12650" t="s">
        <v>4935</v>
      </c>
      <c r="G12650">
        <v>0</v>
      </c>
      <c r="H12650">
        <v>1</v>
      </c>
      <c r="I12650">
        <v>0</v>
      </c>
      <c r="J12650">
        <v>0</v>
      </c>
      <c r="K12650">
        <v>0</v>
      </c>
      <c r="L12650">
        <v>1</v>
      </c>
      <c r="M12650">
        <v>0</v>
      </c>
      <c r="N12650">
        <v>0</v>
      </c>
      <c r="O12650">
        <v>0</v>
      </c>
      <c r="P12650">
        <v>0</v>
      </c>
      <c r="Q12650">
        <v>0</v>
      </c>
    </row>
    <row r="12651" spans="1:17" x14ac:dyDescent="0.2">
      <c r="A12651" t="s">
        <v>30389</v>
      </c>
      <c r="B12651" t="s">
        <v>93</v>
      </c>
      <c r="C12651" t="s">
        <v>179</v>
      </c>
      <c r="D12651" t="s">
        <v>17736</v>
      </c>
      <c r="E12651" t="s">
        <v>81</v>
      </c>
      <c r="F12651" t="s">
        <v>4937</v>
      </c>
      <c r="G12651">
        <v>0</v>
      </c>
      <c r="H12651">
        <v>1</v>
      </c>
      <c r="I12651">
        <v>0</v>
      </c>
      <c r="J12651">
        <v>0</v>
      </c>
      <c r="K12651">
        <v>0</v>
      </c>
      <c r="L12651">
        <v>1</v>
      </c>
      <c r="M12651">
        <v>0</v>
      </c>
      <c r="N12651">
        <v>0</v>
      </c>
      <c r="O12651">
        <v>0</v>
      </c>
      <c r="P12651">
        <v>0</v>
      </c>
      <c r="Q12651">
        <v>0</v>
      </c>
    </row>
    <row r="12652" spans="1:17" x14ac:dyDescent="0.2">
      <c r="A12652" t="s">
        <v>30390</v>
      </c>
      <c r="B12652" t="s">
        <v>93</v>
      </c>
      <c r="C12652" t="s">
        <v>179</v>
      </c>
      <c r="D12652" t="s">
        <v>17736</v>
      </c>
      <c r="E12652" t="s">
        <v>81</v>
      </c>
      <c r="F12652" t="s">
        <v>4939</v>
      </c>
      <c r="G12652">
        <v>0</v>
      </c>
      <c r="H12652">
        <v>0</v>
      </c>
      <c r="I12652">
        <v>0</v>
      </c>
      <c r="J12652">
        <v>0</v>
      </c>
      <c r="K12652">
        <v>0</v>
      </c>
      <c r="L12652">
        <v>0</v>
      </c>
      <c r="M12652">
        <v>1</v>
      </c>
      <c r="N12652">
        <v>0</v>
      </c>
      <c r="O12652">
        <v>0</v>
      </c>
      <c r="P12652">
        <v>0</v>
      </c>
      <c r="Q12652">
        <v>0</v>
      </c>
    </row>
    <row r="12653" spans="1:17" x14ac:dyDescent="0.2">
      <c r="A12653" t="s">
        <v>30391</v>
      </c>
      <c r="B12653" t="s">
        <v>93</v>
      </c>
      <c r="C12653" t="s">
        <v>179</v>
      </c>
      <c r="D12653" t="s">
        <v>17736</v>
      </c>
      <c r="E12653" t="s">
        <v>81</v>
      </c>
      <c r="F12653" t="s">
        <v>4941</v>
      </c>
      <c r="G12653">
        <v>0</v>
      </c>
      <c r="H12653">
        <v>1</v>
      </c>
      <c r="I12653">
        <v>0</v>
      </c>
      <c r="J12653">
        <v>0</v>
      </c>
      <c r="K12653">
        <v>0</v>
      </c>
      <c r="L12653">
        <v>1</v>
      </c>
      <c r="M12653">
        <v>0</v>
      </c>
      <c r="N12653">
        <v>0</v>
      </c>
      <c r="O12653">
        <v>0</v>
      </c>
      <c r="P12653">
        <v>0</v>
      </c>
      <c r="Q12653">
        <v>0</v>
      </c>
    </row>
    <row r="12654" spans="1:17" x14ac:dyDescent="0.2">
      <c r="A12654" t="s">
        <v>30392</v>
      </c>
      <c r="B12654" t="s">
        <v>93</v>
      </c>
      <c r="C12654" t="s">
        <v>179</v>
      </c>
      <c r="D12654" t="s">
        <v>17736</v>
      </c>
      <c r="E12654" t="s">
        <v>81</v>
      </c>
      <c r="F12654" t="s">
        <v>4943</v>
      </c>
      <c r="G12654">
        <v>0</v>
      </c>
      <c r="H12654">
        <v>0</v>
      </c>
      <c r="I12654">
        <v>0</v>
      </c>
      <c r="J12654">
        <v>0</v>
      </c>
      <c r="K12654">
        <v>0</v>
      </c>
      <c r="L12654">
        <v>0</v>
      </c>
      <c r="M12654">
        <v>1</v>
      </c>
      <c r="N12654">
        <v>0</v>
      </c>
      <c r="O12654">
        <v>0</v>
      </c>
      <c r="P12654">
        <v>0</v>
      </c>
      <c r="Q12654">
        <v>0</v>
      </c>
    </row>
    <row r="12655" spans="1:17" x14ac:dyDescent="0.2">
      <c r="A12655" t="s">
        <v>30393</v>
      </c>
      <c r="B12655" t="s">
        <v>93</v>
      </c>
      <c r="C12655" t="s">
        <v>179</v>
      </c>
      <c r="D12655" t="s">
        <v>17736</v>
      </c>
      <c r="E12655" t="s">
        <v>81</v>
      </c>
      <c r="F12655" t="s">
        <v>4925</v>
      </c>
      <c r="G12655">
        <v>0</v>
      </c>
      <c r="H12655">
        <v>0</v>
      </c>
      <c r="I12655">
        <v>0</v>
      </c>
      <c r="J12655">
        <v>0</v>
      </c>
      <c r="K12655">
        <v>0</v>
      </c>
      <c r="L12655">
        <v>0</v>
      </c>
      <c r="M12655">
        <v>0</v>
      </c>
      <c r="N12655">
        <v>1</v>
      </c>
      <c r="O12655">
        <v>0</v>
      </c>
      <c r="P12655">
        <v>0</v>
      </c>
      <c r="Q12655">
        <v>1</v>
      </c>
    </row>
  </sheetData>
  <pageMargins left="0.7" right="0.7" top="0.75" bottom="0.75" header="0.3" footer="0.3"/>
  <pageSetup paperSize="9" orientation="portrait" r:id="rId1"/>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79998168889431442"/>
  </sheetPr>
  <dimension ref="A1:H17"/>
  <sheetViews>
    <sheetView showGridLines="0" zoomScaleNormal="100" workbookViewId="0">
      <selection activeCell="B3" sqref="B3:C3"/>
    </sheetView>
  </sheetViews>
  <sheetFormatPr defaultColWidth="8.85546875" defaultRowHeight="12.75" x14ac:dyDescent="0.2"/>
  <cols>
    <col min="1" max="1" width="42.28515625" style="253" customWidth="1"/>
    <col min="2" max="2" width="15.28515625" style="12" customWidth="1"/>
    <col min="3" max="3" width="17.7109375" style="12" customWidth="1"/>
    <col min="4" max="4" width="16.28515625" style="12" customWidth="1"/>
    <col min="5" max="6" width="17.7109375" style="12" customWidth="1"/>
    <col min="7" max="7" width="8.85546875" style="12"/>
    <col min="8" max="8" width="12.28515625" style="12" customWidth="1"/>
    <col min="9" max="16384" width="8.85546875" style="12"/>
  </cols>
  <sheetData>
    <row r="1" spans="1:8" ht="34.5" customHeight="1" x14ac:dyDescent="0.25">
      <c r="A1" s="345" t="s">
        <v>30394</v>
      </c>
      <c r="B1" s="18"/>
      <c r="C1" s="18"/>
      <c r="D1" s="18"/>
      <c r="E1" s="19"/>
      <c r="F1" s="19"/>
    </row>
    <row r="2" spans="1:8" ht="27.75" customHeight="1" x14ac:dyDescent="0.2">
      <c r="A2" s="656" t="str">
        <f>B3&amp; IF($B$3=current_quarter, " (provisional)", " (revised)")</f>
        <v>1 September 2023 to 31 March 2024 (provisional)</v>
      </c>
      <c r="B2" s="20"/>
      <c r="C2" s="20"/>
      <c r="D2" s="20"/>
      <c r="E2" s="19"/>
      <c r="F2" s="19"/>
      <c r="H2" s="7"/>
    </row>
    <row r="3" spans="1:8" x14ac:dyDescent="0.2">
      <c r="A3" s="85" t="s">
        <v>30395</v>
      </c>
      <c r="B3" s="846" t="s">
        <v>81</v>
      </c>
      <c r="C3" s="847"/>
      <c r="D3" s="557"/>
      <c r="E3" s="346" t="s">
        <v>17734</v>
      </c>
      <c r="F3" s="346" t="s">
        <v>106</v>
      </c>
      <c r="G3" s="99"/>
      <c r="H3" s="99"/>
    </row>
    <row r="4" spans="1:8" x14ac:dyDescent="0.2">
      <c r="B4" s="558"/>
      <c r="C4" s="559"/>
      <c r="D4" s="559"/>
      <c r="E4" s="559"/>
      <c r="F4" s="559"/>
      <c r="G4" s="149"/>
      <c r="H4" s="149"/>
    </row>
    <row r="5" spans="1:8" ht="40.5" customHeight="1" x14ac:dyDescent="0.2">
      <c r="B5" s="144" t="s">
        <v>86</v>
      </c>
      <c r="C5" s="144" t="s">
        <v>88</v>
      </c>
      <c r="D5" s="144" t="s">
        <v>89</v>
      </c>
      <c r="E5" s="144" t="s">
        <v>91</v>
      </c>
      <c r="F5" s="145" t="s">
        <v>93</v>
      </c>
      <c r="G5" s="149"/>
      <c r="H5" s="149"/>
    </row>
    <row r="6" spans="1:8" ht="25.5" customHeight="1" x14ac:dyDescent="0.2">
      <c r="A6" s="190" t="s">
        <v>30396</v>
      </c>
      <c r="B6" s="146">
        <f>IF(SUM(B7:B10)&gt;0, SUM(B7:B10), "-")</f>
        <v>6138</v>
      </c>
      <c r="C6" s="146">
        <f t="shared" ref="C6:F6" si="0">IF(SUM(C7:C10)&gt;0, SUM(C7:C10), "-")</f>
        <v>2536</v>
      </c>
      <c r="D6" s="146">
        <f t="shared" si="0"/>
        <v>3073</v>
      </c>
      <c r="E6" s="146">
        <f t="shared" si="0"/>
        <v>27</v>
      </c>
      <c r="F6" s="146">
        <f t="shared" si="0"/>
        <v>502</v>
      </c>
      <c r="G6" s="162"/>
    </row>
    <row r="7" spans="1:8" x14ac:dyDescent="0.2">
      <c r="A7" s="563" t="s">
        <v>30397</v>
      </c>
      <c r="B7" s="147">
        <f>IFERROR(VLOOKUP($A7&amp;B$5&amp;$F$3&amp;$E$3&amp;$B$3,EYFULL_in_period,7,FALSE),"-")</f>
        <v>4596</v>
      </c>
      <c r="C7" s="147">
        <f t="shared" ref="C7:F10" si="1">IFERROR(VLOOKUP($A7&amp;C$5&amp;$F$3&amp;$E$3&amp;$B$3,EYFULL_in_period,7,FALSE),"-")</f>
        <v>2056</v>
      </c>
      <c r="D7" s="147">
        <f t="shared" si="1"/>
        <v>2516</v>
      </c>
      <c r="E7" s="147">
        <f t="shared" si="1"/>
        <v>23</v>
      </c>
      <c r="F7" s="147">
        <f>IFERROR(VLOOKUP($A7&amp;F$5&amp;$F$3&amp;$E$3&amp;$B$3,EYFULL_in_period,7,FALSE),"-")</f>
        <v>1</v>
      </c>
      <c r="G7" s="162"/>
    </row>
    <row r="8" spans="1:8" x14ac:dyDescent="0.2">
      <c r="A8" s="563" t="s">
        <v>30398</v>
      </c>
      <c r="B8" s="147">
        <f>IFERROR(VLOOKUP($A8&amp;B$5&amp;$F$3&amp;$E$3&amp;$B$3,EYFULL_in_period,7,FALSE),"-")</f>
        <v>364</v>
      </c>
      <c r="C8" s="147">
        <f t="shared" si="1"/>
        <v>350</v>
      </c>
      <c r="D8" s="147">
        <f t="shared" si="1"/>
        <v>11</v>
      </c>
      <c r="E8" s="147">
        <f t="shared" si="1"/>
        <v>3</v>
      </c>
      <c r="F8" s="147" t="str">
        <f t="shared" si="1"/>
        <v>-</v>
      </c>
      <c r="G8" s="162"/>
    </row>
    <row r="9" spans="1:8" x14ac:dyDescent="0.2">
      <c r="A9" s="563" t="s">
        <v>17768</v>
      </c>
      <c r="B9" s="147">
        <f>IFERROR(VLOOKUP($A9&amp;B$5&amp;$F$3&amp;$E$3&amp;$B$3,EYFULL_in_period,7,FALSE),"-")</f>
        <v>713</v>
      </c>
      <c r="C9" s="147">
        <f t="shared" si="1"/>
        <v>78</v>
      </c>
      <c r="D9" s="147">
        <f t="shared" si="1"/>
        <v>133</v>
      </c>
      <c r="E9" s="147">
        <f t="shared" si="1"/>
        <v>1</v>
      </c>
      <c r="F9" s="147">
        <f t="shared" si="1"/>
        <v>501</v>
      </c>
      <c r="G9" s="162"/>
    </row>
    <row r="10" spans="1:8" s="337" customFormat="1" x14ac:dyDescent="0.2">
      <c r="A10" s="564" t="s">
        <v>30399</v>
      </c>
      <c r="B10" s="724">
        <f>IFERROR(VLOOKUP($A10&amp;B$5&amp;$F$3&amp;$E$3&amp;$B$3,EYFULL_in_period,7,FALSE),"-")</f>
        <v>465</v>
      </c>
      <c r="C10" s="724">
        <f t="shared" si="1"/>
        <v>52</v>
      </c>
      <c r="D10" s="724">
        <f t="shared" si="1"/>
        <v>413</v>
      </c>
      <c r="E10" s="724" t="str">
        <f t="shared" si="1"/>
        <v>-</v>
      </c>
      <c r="F10" s="724" t="str">
        <f t="shared" si="1"/>
        <v>-</v>
      </c>
      <c r="G10" s="560"/>
      <c r="H10" s="561"/>
    </row>
    <row r="11" spans="1:8" x14ac:dyDescent="0.2">
      <c r="A11" s="100"/>
      <c r="B11" s="148"/>
      <c r="C11" s="149"/>
      <c r="D11" s="149"/>
      <c r="E11" s="149"/>
      <c r="F11" s="150" t="s">
        <v>10875</v>
      </c>
      <c r="G11" s="149"/>
      <c r="H11" s="149"/>
    </row>
    <row r="12" spans="1:8" x14ac:dyDescent="0.2">
      <c r="A12" s="351" t="s">
        <v>4013</v>
      </c>
      <c r="B12" s="415"/>
      <c r="C12" s="415"/>
      <c r="D12" s="415"/>
      <c r="E12" s="415"/>
      <c r="F12" s="415"/>
      <c r="G12" s="149"/>
      <c r="H12" s="149"/>
    </row>
    <row r="13" spans="1:8" x14ac:dyDescent="0.2">
      <c r="A13" s="351" t="s">
        <v>30400</v>
      </c>
      <c r="B13" s="419"/>
      <c r="C13" s="419"/>
      <c r="D13" s="419"/>
      <c r="E13" s="419"/>
      <c r="F13" s="419"/>
    </row>
    <row r="14" spans="1:8" x14ac:dyDescent="0.2">
      <c r="A14" s="351" t="s">
        <v>30401</v>
      </c>
      <c r="B14" s="419"/>
      <c r="C14" s="419"/>
      <c r="D14" s="419"/>
      <c r="E14" s="419"/>
      <c r="F14" s="419"/>
    </row>
    <row r="15" spans="1:8" x14ac:dyDescent="0.2">
      <c r="A15" s="29" t="s">
        <v>30402</v>
      </c>
    </row>
    <row r="16" spans="1:8" x14ac:dyDescent="0.2">
      <c r="A16" s="29" t="s">
        <v>30403</v>
      </c>
    </row>
    <row r="17" spans="1:1" x14ac:dyDescent="0.2">
      <c r="A17" s="591"/>
    </row>
  </sheetData>
  <sheetProtection sheet="1" sort="0" autoFilter="0"/>
  <mergeCells count="1">
    <mergeCell ref="B3:C3"/>
  </mergeCells>
  <dataValidations count="2">
    <dataValidation type="list" allowBlank="1" showInputMessage="1" showErrorMessage="1" sqref="B3:C3" xr:uid="{00000000-0002-0000-1F00-000000000000}">
      <formula1>prov_final</formula1>
    </dataValidation>
    <dataValidation type="list" allowBlank="1" showInputMessage="1" showErrorMessage="1" sqref="B4" xr:uid="{00000000-0002-0000-1F00-000001000000}">
      <formula1>dates</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8"/>
  </sheetPr>
  <dimension ref="A1:I10"/>
  <sheetViews>
    <sheetView workbookViewId="0"/>
  </sheetViews>
  <sheetFormatPr defaultRowHeight="12.75" x14ac:dyDescent="0.2"/>
  <cols>
    <col min="1" max="6" width="9" bestFit="1" customWidth="1"/>
    <col min="7" max="7" width="6.5703125" bestFit="1" customWidth="1"/>
    <col min="8" max="9" width="9" bestFit="1" customWidth="1"/>
    <col min="10" max="10" width="24.5703125" bestFit="1" customWidth="1"/>
  </cols>
  <sheetData>
    <row r="1" spans="1:9" x14ac:dyDescent="0.2">
      <c r="A1" t="s">
        <v>4911</v>
      </c>
      <c r="B1" t="s">
        <v>302</v>
      </c>
      <c r="C1" t="s">
        <v>17732</v>
      </c>
      <c r="D1" t="s">
        <v>17733</v>
      </c>
      <c r="E1" t="s">
        <v>4913</v>
      </c>
      <c r="F1" t="s">
        <v>4920</v>
      </c>
      <c r="G1" t="s">
        <v>4921</v>
      </c>
      <c r="H1" t="s">
        <v>4922</v>
      </c>
      <c r="I1" t="s">
        <v>4923</v>
      </c>
    </row>
    <row r="2" spans="1:9" x14ac:dyDescent="0.2">
      <c r="A2" t="s">
        <v>30404</v>
      </c>
      <c r="B2" t="s">
        <v>86</v>
      </c>
      <c r="C2" t="s">
        <v>17768</v>
      </c>
      <c r="D2" t="s">
        <v>83</v>
      </c>
      <c r="E2" t="s">
        <v>17708</v>
      </c>
      <c r="F2">
        <v>770</v>
      </c>
      <c r="G2">
        <v>590</v>
      </c>
      <c r="H2">
        <v>172</v>
      </c>
      <c r="I2">
        <v>8</v>
      </c>
    </row>
    <row r="3" spans="1:9" x14ac:dyDescent="0.2">
      <c r="A3" t="s">
        <v>30405</v>
      </c>
      <c r="B3" t="s">
        <v>86</v>
      </c>
      <c r="C3" t="s">
        <v>17768</v>
      </c>
      <c r="D3" t="s">
        <v>81</v>
      </c>
      <c r="E3" t="s">
        <v>17708</v>
      </c>
      <c r="F3">
        <v>713</v>
      </c>
      <c r="G3">
        <v>464</v>
      </c>
      <c r="H3">
        <v>240</v>
      </c>
      <c r="I3">
        <v>9</v>
      </c>
    </row>
    <row r="4" spans="1:9" x14ac:dyDescent="0.2">
      <c r="A4" t="s">
        <v>30406</v>
      </c>
      <c r="B4" t="s">
        <v>91</v>
      </c>
      <c r="C4" t="s">
        <v>17768</v>
      </c>
      <c r="D4" t="s">
        <v>81</v>
      </c>
      <c r="E4" t="s">
        <v>17708</v>
      </c>
      <c r="F4">
        <v>1</v>
      </c>
      <c r="G4">
        <v>0</v>
      </c>
      <c r="H4">
        <v>1</v>
      </c>
      <c r="I4">
        <v>0</v>
      </c>
    </row>
    <row r="5" spans="1:9" x14ac:dyDescent="0.2">
      <c r="A5" t="s">
        <v>30407</v>
      </c>
      <c r="B5" t="s">
        <v>89</v>
      </c>
      <c r="C5" t="s">
        <v>17768</v>
      </c>
      <c r="D5" t="s">
        <v>83</v>
      </c>
      <c r="E5" t="s">
        <v>17708</v>
      </c>
      <c r="F5">
        <v>289</v>
      </c>
      <c r="G5">
        <v>238</v>
      </c>
      <c r="H5">
        <v>47</v>
      </c>
      <c r="I5">
        <v>4</v>
      </c>
    </row>
    <row r="6" spans="1:9" x14ac:dyDescent="0.2">
      <c r="A6" t="s">
        <v>30408</v>
      </c>
      <c r="B6" t="s">
        <v>89</v>
      </c>
      <c r="C6" t="s">
        <v>17768</v>
      </c>
      <c r="D6" t="s">
        <v>81</v>
      </c>
      <c r="E6" t="s">
        <v>17708</v>
      </c>
      <c r="F6">
        <v>133</v>
      </c>
      <c r="G6">
        <v>100</v>
      </c>
      <c r="H6">
        <v>32</v>
      </c>
      <c r="I6">
        <v>1</v>
      </c>
    </row>
    <row r="7" spans="1:9" x14ac:dyDescent="0.2">
      <c r="A7" t="s">
        <v>30409</v>
      </c>
      <c r="B7" t="s">
        <v>88</v>
      </c>
      <c r="C7" t="s">
        <v>17768</v>
      </c>
      <c r="D7" t="s">
        <v>83</v>
      </c>
      <c r="E7" t="s">
        <v>17708</v>
      </c>
      <c r="F7">
        <v>99</v>
      </c>
      <c r="G7">
        <v>62</v>
      </c>
      <c r="H7">
        <v>34</v>
      </c>
      <c r="I7">
        <v>3</v>
      </c>
    </row>
    <row r="8" spans="1:9" x14ac:dyDescent="0.2">
      <c r="A8" t="s">
        <v>30410</v>
      </c>
      <c r="B8" t="s">
        <v>88</v>
      </c>
      <c r="C8" t="s">
        <v>17768</v>
      </c>
      <c r="D8" t="s">
        <v>81</v>
      </c>
      <c r="E8" t="s">
        <v>17708</v>
      </c>
      <c r="F8">
        <v>78</v>
      </c>
      <c r="G8">
        <v>45</v>
      </c>
      <c r="H8">
        <v>29</v>
      </c>
      <c r="I8">
        <v>4</v>
      </c>
    </row>
    <row r="9" spans="1:9" x14ac:dyDescent="0.2">
      <c r="A9" t="s">
        <v>30411</v>
      </c>
      <c r="B9" t="s">
        <v>93</v>
      </c>
      <c r="C9" t="s">
        <v>17768</v>
      </c>
      <c r="D9" t="s">
        <v>83</v>
      </c>
      <c r="E9" t="s">
        <v>17708</v>
      </c>
      <c r="F9">
        <v>382</v>
      </c>
      <c r="G9">
        <v>290</v>
      </c>
      <c r="H9">
        <v>91</v>
      </c>
      <c r="I9">
        <v>1</v>
      </c>
    </row>
    <row r="10" spans="1:9" x14ac:dyDescent="0.2">
      <c r="A10" t="s">
        <v>30412</v>
      </c>
      <c r="B10" t="s">
        <v>93</v>
      </c>
      <c r="C10" t="s">
        <v>17768</v>
      </c>
      <c r="D10" t="s">
        <v>81</v>
      </c>
      <c r="E10" t="s">
        <v>17708</v>
      </c>
      <c r="F10">
        <v>501</v>
      </c>
      <c r="G10">
        <v>319</v>
      </c>
      <c r="H10">
        <v>178</v>
      </c>
      <c r="I10">
        <v>4</v>
      </c>
    </row>
  </sheetData>
  <pageMargins left="0.7" right="0.7" top="0.75" bottom="0.75" header="0.3" footer="0.3"/>
  <pageSetup paperSize="9" orientation="portrait" r:id="rId1"/>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4383D6-66C8-4B18-910E-9FB4E258678B}">
  <sheetPr>
    <tabColor theme="9" tint="0.79998168889431442"/>
  </sheetPr>
  <dimension ref="A1:K42"/>
  <sheetViews>
    <sheetView showGridLines="0" zoomScaleNormal="100" workbookViewId="0">
      <selection activeCell="B3" sqref="B3:E3"/>
    </sheetView>
  </sheetViews>
  <sheetFormatPr defaultColWidth="8.85546875" defaultRowHeight="12.75" x14ac:dyDescent="0.2"/>
  <cols>
    <col min="1" max="1" width="38.85546875" style="253" customWidth="1"/>
    <col min="2" max="2" width="13.85546875" style="12" customWidth="1"/>
    <col min="3" max="4" width="11.7109375" style="12" customWidth="1"/>
    <col min="5" max="5" width="11.85546875" style="12" customWidth="1"/>
    <col min="6" max="8" width="11.7109375" style="12" customWidth="1"/>
    <col min="9" max="9" width="11.85546875" style="12" customWidth="1"/>
    <col min="10" max="10" width="11.7109375" style="12" customWidth="1"/>
    <col min="11" max="16384" width="8.85546875" style="12"/>
  </cols>
  <sheetData>
    <row r="1" spans="1:11" ht="34.5" customHeight="1" x14ac:dyDescent="0.25">
      <c r="A1" s="361" t="s">
        <v>30413</v>
      </c>
      <c r="B1" s="18"/>
      <c r="C1" s="19"/>
      <c r="D1" s="19"/>
      <c r="G1" s="7"/>
    </row>
    <row r="2" spans="1:11" ht="27.75" customHeight="1" x14ac:dyDescent="0.2">
      <c r="A2" s="656" t="str">
        <f>B5&amp; IF($B$5=current_quarter, " (provisional)", " (revised)")</f>
        <v>1 September 2023 to 31 March 2024 (provisional)</v>
      </c>
      <c r="B2" s="20"/>
      <c r="C2" s="19"/>
      <c r="D2" s="19"/>
      <c r="G2" s="7"/>
    </row>
    <row r="3" spans="1:11" ht="13.5" customHeight="1" x14ac:dyDescent="0.2">
      <c r="A3" s="569" t="s">
        <v>4005</v>
      </c>
      <c r="B3" s="848" t="s">
        <v>106</v>
      </c>
      <c r="C3" s="849"/>
      <c r="D3" s="849"/>
      <c r="E3" s="850"/>
      <c r="F3" s="58"/>
      <c r="G3" s="59"/>
      <c r="H3" s="60"/>
      <c r="I3" s="61"/>
      <c r="J3" s="58"/>
      <c r="K3" s="62"/>
    </row>
    <row r="4" spans="1:11" x14ac:dyDescent="0.2">
      <c r="A4" s="196"/>
      <c r="B4" s="196"/>
      <c r="C4" s="196"/>
      <c r="D4" s="197"/>
      <c r="E4" s="299"/>
      <c r="F4" s="58"/>
      <c r="G4" s="113"/>
      <c r="H4" s="99"/>
      <c r="I4" s="99"/>
      <c r="J4" s="565"/>
      <c r="K4" s="77"/>
    </row>
    <row r="5" spans="1:11" x14ac:dyDescent="0.2">
      <c r="A5" s="562" t="s">
        <v>30395</v>
      </c>
      <c r="B5" s="848" t="s">
        <v>81</v>
      </c>
      <c r="C5" s="849"/>
      <c r="D5" s="849"/>
      <c r="E5" s="850"/>
      <c r="F5" s="566"/>
      <c r="H5" s="77"/>
      <c r="I5" s="99"/>
      <c r="J5" s="99"/>
    </row>
    <row r="6" spans="1:11" x14ac:dyDescent="0.2">
      <c r="A6" s="570"/>
      <c r="B6" s="558"/>
      <c r="C6" s="559"/>
      <c r="D6" s="559"/>
      <c r="E6" s="559"/>
      <c r="F6" s="559"/>
      <c r="G6" s="149"/>
      <c r="H6" s="149"/>
      <c r="I6" s="149"/>
      <c r="J6" s="149"/>
      <c r="K6" s="149"/>
    </row>
    <row r="7" spans="1:11" x14ac:dyDescent="0.2">
      <c r="A7" s="445"/>
      <c r="B7" s="851" t="s">
        <v>30414</v>
      </c>
      <c r="C7" s="851"/>
      <c r="D7" s="851"/>
      <c r="E7" s="851"/>
      <c r="F7" s="852"/>
      <c r="G7" s="851" t="s">
        <v>30415</v>
      </c>
      <c r="H7" s="851"/>
      <c r="I7" s="851"/>
      <c r="J7" s="851"/>
      <c r="K7" s="63"/>
    </row>
    <row r="8" spans="1:11" ht="25.5" x14ac:dyDescent="0.2">
      <c r="A8" s="571" t="s">
        <v>17736</v>
      </c>
      <c r="B8" s="151" t="s">
        <v>10737</v>
      </c>
      <c r="C8" s="151" t="s">
        <v>4915</v>
      </c>
      <c r="D8" s="151" t="s">
        <v>4916</v>
      </c>
      <c r="E8" s="151" t="s">
        <v>10874</v>
      </c>
      <c r="F8" s="202" t="s">
        <v>4918</v>
      </c>
      <c r="G8" s="151" t="s">
        <v>4915</v>
      </c>
      <c r="H8" s="151" t="s">
        <v>4916</v>
      </c>
      <c r="I8" s="151" t="s">
        <v>10874</v>
      </c>
      <c r="J8" s="151" t="s">
        <v>4918</v>
      </c>
      <c r="K8" s="203"/>
    </row>
    <row r="9" spans="1:11" ht="38.25" customHeight="1" x14ac:dyDescent="0.2">
      <c r="A9" s="572" t="s">
        <v>4935</v>
      </c>
      <c r="B9" s="44"/>
      <c r="C9" s="44"/>
      <c r="D9" s="44"/>
      <c r="E9" s="44"/>
      <c r="F9" s="89"/>
      <c r="G9" s="44"/>
      <c r="H9" s="44"/>
      <c r="I9" s="44"/>
      <c r="J9" s="44"/>
      <c r="K9" s="203"/>
    </row>
    <row r="10" spans="1:11" ht="17.25" customHeight="1" x14ac:dyDescent="0.2">
      <c r="A10" s="467" t="s">
        <v>86</v>
      </c>
      <c r="B10" s="103">
        <f>IF(ISERROR(VLOOKUP($A$8&amp;$A10&amp;$B$3&amp;$A$9&amp;$B$5,EYFULL_in_period,8,FALSE))=TRUE,0,VLOOKUP($A$8&amp;$A10&amp;$B$3&amp;$A$9&amp;$B$5,EYFULL_in_period,8,FALSE))</f>
        <v>4596</v>
      </c>
      <c r="C10" s="103">
        <f>IF(ISERROR(VLOOKUP($A$8&amp;$A10&amp;$B$3&amp;$A$9&amp;$B$5,EYFULL_in_period,9,FALSE))=TRUE,0,VLOOKUP($A$8&amp;$A10&amp;$B$3&amp;$A$9&amp;$B$5,EYFULL_in_period,9,FALSE))</f>
        <v>447</v>
      </c>
      <c r="D10" s="103">
        <f>IF(ISERROR(VLOOKUP($A$8&amp;$A10&amp;$B$3&amp;$A$9&amp;$B$5,EYFULL_in_period,10,FALSE))=TRUE,0,VLOOKUP($A$8&amp;$A10&amp;$B$3&amp;$A$9&amp;$B$5,EYFULL_in_period,10,FALSE))</f>
        <v>3565</v>
      </c>
      <c r="E10" s="103">
        <f>IF(ISERROR(VLOOKUP($A$8&amp;$A10&amp;$B$3&amp;$A$9&amp;$B$5,EYFULL_in_period,11,FALSE))=TRUE,0,VLOOKUP($A$8&amp;$A10&amp;$B$3&amp;$A$9&amp;$B$5,EYFULL_in_period,11,FALSE))</f>
        <v>302</v>
      </c>
      <c r="F10" s="152">
        <f>IF(ISERROR(VLOOKUP($A$8&amp;$A10&amp;$B$3&amp;$A$9&amp;$B$5,EYFULL_in_period,12,FALSE))=TRUE,0,VLOOKUP($A$8&amp;$A10&amp;$B$3&amp;$A$9&amp;$B$5,EYFULL_in_period,12,FALSE))</f>
        <v>282</v>
      </c>
      <c r="G10" s="103">
        <f>IF($B10 &lt;1, "-",C10/$B10*100)</f>
        <v>9.7258485639686683</v>
      </c>
      <c r="H10" s="103">
        <f>IF($B10 &lt;1, "-",D10/$B10*100)</f>
        <v>77.567449956483898</v>
      </c>
      <c r="I10" s="103">
        <f>IF($B10 &lt;1, "-",E10/$B10*100)</f>
        <v>6.5709312445604882</v>
      </c>
      <c r="J10" s="103">
        <f>IF($B10 &lt;1, "-",F10/$B10*100)</f>
        <v>6.1357702349869454</v>
      </c>
      <c r="K10" s="205"/>
    </row>
    <row r="11" spans="1:11" ht="13.5" customHeight="1" x14ac:dyDescent="0.2">
      <c r="A11" s="468" t="s">
        <v>88</v>
      </c>
      <c r="B11" s="48">
        <f>IF(ISERROR(VLOOKUP($A$8&amp;$A11&amp;$B$3&amp;$A$9&amp;$B$5,EYFULL_in_period,8,FALSE))=TRUE,0,VLOOKUP($A$8&amp;$A11&amp;$B$3&amp;$A$9&amp;$B$5,EYFULL_in_period,8,FALSE))</f>
        <v>2056</v>
      </c>
      <c r="C11" s="48">
        <f>IF(ISERROR(VLOOKUP($A$8&amp;$A11&amp;$B$3&amp;$A$9&amp;$B$5,EYFULL_in_period,9,FALSE))=TRUE,0,VLOOKUP($A$8&amp;$A11&amp;$B$3&amp;$A$9&amp;$B$5,EYFULL_in_period,9,FALSE))</f>
        <v>175</v>
      </c>
      <c r="D11" s="48">
        <f>IF(ISERROR(VLOOKUP($A$8&amp;$A11&amp;$B$3&amp;$A$9&amp;$B$5,EYFULL_in_period,10,FALSE))=TRUE,0,VLOOKUP($A$8&amp;$A11&amp;$B$3&amp;$A$9&amp;$B$5,EYFULL_in_period,10,FALSE))</f>
        <v>1674</v>
      </c>
      <c r="E11" s="48">
        <f>IF(ISERROR(VLOOKUP($A$8&amp;$A11&amp;$B$3&amp;$A$9&amp;$B$5,EYFULL_in_period,11,FALSE))=TRUE,0,VLOOKUP($A$8&amp;$A11&amp;$B$3&amp;$A$9&amp;$B$5,EYFULL_in_period,11,FALSE))</f>
        <v>98</v>
      </c>
      <c r="F11" s="94">
        <f>IF(ISERROR(VLOOKUP($A$8&amp;$A11&amp;$B$3&amp;$A$9&amp;$B$5,EYFULL_in_period,12,FALSE))=TRUE,0,VLOOKUP($A$8&amp;$A11&amp;$B$3&amp;$A$9&amp;$B$5,EYFULL_in_period,12,FALSE))</f>
        <v>109</v>
      </c>
      <c r="G11" s="48">
        <f t="shared" ref="G11:J13" si="0">IF($B11 &lt;1, "-",C11/$B11*100)</f>
        <v>8.5116731517509727</v>
      </c>
      <c r="H11" s="48">
        <f t="shared" si="0"/>
        <v>81.420233463035018</v>
      </c>
      <c r="I11" s="48">
        <f t="shared" si="0"/>
        <v>4.7665369649805447</v>
      </c>
      <c r="J11" s="48">
        <f t="shared" si="0"/>
        <v>5.3015564202334629</v>
      </c>
      <c r="K11" s="206"/>
    </row>
    <row r="12" spans="1:11" ht="13.5" customHeight="1" x14ac:dyDescent="0.2">
      <c r="A12" s="574" t="s">
        <v>89</v>
      </c>
      <c r="B12" s="48">
        <f>IF(ISERROR(VLOOKUP($A$8&amp;$A12&amp;$B$3&amp;$A$9&amp;$B$5,EYFULL_in_period,8,FALSE))=TRUE,0,VLOOKUP($A$8&amp;$A12&amp;$B$3&amp;$A$9&amp;$B$5,EYFULL_in_period,8,FALSE))</f>
        <v>2516</v>
      </c>
      <c r="C12" s="48">
        <f>IF(ISERROR(VLOOKUP($A$8&amp;$A12&amp;$B$3&amp;$A$9&amp;$B$5,EYFULL_in_period,9,FALSE))=TRUE,0,VLOOKUP($A$8&amp;$A12&amp;$B$3&amp;$A$9&amp;$B$5,EYFULL_in_period,9,FALSE))</f>
        <v>268</v>
      </c>
      <c r="D12" s="48">
        <f>IF(ISERROR(VLOOKUP($A$8&amp;$A12&amp;$B$3&amp;$A$9&amp;$B$5,EYFULL_in_period,10,FALSE))=TRUE,0,VLOOKUP($A$8&amp;$A12&amp;$B$3&amp;$A$9&amp;$B$5,EYFULL_in_period,10,FALSE))</f>
        <v>1877</v>
      </c>
      <c r="E12" s="48">
        <f>IF(ISERROR(VLOOKUP($A$8&amp;$A12&amp;$B$3&amp;$A$9&amp;$B$5,EYFULL_in_period,11,FALSE))=TRUE,0,VLOOKUP($A$8&amp;$A12&amp;$B$3&amp;$A$9&amp;$B$5,EYFULL_in_period,11,FALSE))</f>
        <v>202</v>
      </c>
      <c r="F12" s="94">
        <f>IF(ISERROR(VLOOKUP($A$8&amp;$A12&amp;$B$3&amp;$A$9&amp;$B$5,EYFULL_in_period,12,FALSE))=TRUE,0,VLOOKUP($A$8&amp;$A12&amp;$B$3&amp;$A$9&amp;$B$5,EYFULL_in_period,12,FALSE))</f>
        <v>169</v>
      </c>
      <c r="G12" s="48">
        <f t="shared" si="0"/>
        <v>10.651828298887123</v>
      </c>
      <c r="H12" s="48">
        <f t="shared" si="0"/>
        <v>74.602543720190781</v>
      </c>
      <c r="I12" s="48">
        <f t="shared" si="0"/>
        <v>8.0286168521462642</v>
      </c>
      <c r="J12" s="48">
        <f t="shared" si="0"/>
        <v>6.7170111287758347</v>
      </c>
      <c r="K12" s="206"/>
    </row>
    <row r="13" spans="1:11" ht="13.5" customHeight="1" x14ac:dyDescent="0.2">
      <c r="A13" s="574" t="s">
        <v>91</v>
      </c>
      <c r="B13" s="48">
        <f>IF(ISERROR(VLOOKUP($A$8&amp;$A13&amp;$B$3&amp;$A$9&amp;$B$5,EYFULL_in_period,8,FALSE))=TRUE,0,VLOOKUP($A$8&amp;$A13&amp;$B$3&amp;$A$9&amp;$B$5,EYFULL_in_period,8,FALSE))</f>
        <v>23</v>
      </c>
      <c r="C13" s="48">
        <f>IF(ISERROR(VLOOKUP($A$8&amp;$A13&amp;$B$3&amp;$A$9&amp;$B$5,EYFULL_in_period,9,FALSE))=TRUE,0,VLOOKUP($A$8&amp;$A13&amp;$B$3&amp;$A$9&amp;$B$5,EYFULL_in_period,9,FALSE))</f>
        <v>4</v>
      </c>
      <c r="D13" s="48">
        <f>IF(ISERROR(VLOOKUP($A$8&amp;$A13&amp;$B$3&amp;$A$9&amp;$B$5,EYFULL_in_period,10,FALSE))=TRUE,0,VLOOKUP($A$8&amp;$A13&amp;$B$3&amp;$A$9&amp;$B$5,EYFULL_in_period,10,FALSE))</f>
        <v>14</v>
      </c>
      <c r="E13" s="48">
        <f>IF(ISERROR(VLOOKUP($A$8&amp;$A13&amp;$B$3&amp;$A$9&amp;$B$5,EYFULL_in_period,11,FALSE))=TRUE,0,VLOOKUP($A$8&amp;$A13&amp;$B$3&amp;$A$9&amp;$B$5,EYFULL_in_period,11,FALSE))</f>
        <v>2</v>
      </c>
      <c r="F13" s="94">
        <f>IF(ISERROR(VLOOKUP($A$8&amp;$A13&amp;$B$3&amp;$A$9&amp;$B$5,EYFULL_in_period,12,FALSE))=TRUE,0,VLOOKUP($A$8&amp;$A13&amp;$B$3&amp;$A$9&amp;$B$5,EYFULL_in_period,12,FALSE))</f>
        <v>3</v>
      </c>
      <c r="G13" s="48">
        <f t="shared" si="0"/>
        <v>17.391304347826086</v>
      </c>
      <c r="H13" s="48">
        <f t="shared" si="0"/>
        <v>60.869565217391312</v>
      </c>
      <c r="I13" s="48">
        <f t="shared" si="0"/>
        <v>8.695652173913043</v>
      </c>
      <c r="J13" s="48">
        <f t="shared" si="0"/>
        <v>13.043478260869565</v>
      </c>
      <c r="K13" s="206"/>
    </row>
    <row r="14" spans="1:11" ht="38.25" customHeight="1" x14ac:dyDescent="0.2">
      <c r="A14" s="572" t="s">
        <v>4941</v>
      </c>
      <c r="B14" s="48"/>
      <c r="C14" s="48"/>
      <c r="D14" s="48"/>
      <c r="E14" s="48"/>
      <c r="F14" s="94"/>
      <c r="G14" s="48"/>
      <c r="H14" s="48"/>
      <c r="I14" s="48"/>
      <c r="J14" s="48"/>
      <c r="K14" s="75"/>
    </row>
    <row r="15" spans="1:11" ht="17.25" customHeight="1" x14ac:dyDescent="0.2">
      <c r="A15" s="467" t="s">
        <v>86</v>
      </c>
      <c r="B15" s="44">
        <f>IF(ISERROR(VLOOKUP($A$8&amp;$A15&amp;$B$3&amp;$A$14&amp;$B$5,EYFULL_in_period,8,FALSE))=TRUE,0,VLOOKUP($A$8&amp;$A15&amp;$B$3&amp;$A$14&amp;$B$5,EYFULL_in_period,8,FALSE))</f>
        <v>4596</v>
      </c>
      <c r="C15" s="44">
        <f>IF(ISERROR(VLOOKUP($A$8&amp;$A15&amp;$B$3&amp;$A$14&amp;$B$5,EYFULL_in_period,9,FALSE))=TRUE,0,VLOOKUP($A$8&amp;$A15&amp;$B$3&amp;$A$14&amp;$B$5,EYFULL_in_period,9,FALSE))</f>
        <v>449</v>
      </c>
      <c r="D15" s="44">
        <f>IF(ISERROR(VLOOKUP($A$8&amp;$A15&amp;$B$3&amp;$A$14&amp;$B$5,EYFULL_in_period,10,FALSE))=TRUE,0,VLOOKUP($A$8&amp;$A15&amp;$B$3&amp;$A$14&amp;$B$5,EYFULL_in_period,10,FALSE))</f>
        <v>3624</v>
      </c>
      <c r="E15" s="44">
        <f>IF(ISERROR(VLOOKUP($A$8&amp;$A15&amp;$B$3&amp;$A$14&amp;$B$5,EYFULL_in_period,11,FALSE))=TRUE,0,VLOOKUP($A$8&amp;$A15&amp;$B$3&amp;$A$14&amp;$B$5,EYFULL_in_period,11,FALSE))</f>
        <v>325</v>
      </c>
      <c r="F15" s="152">
        <f>IF(ISERROR(VLOOKUP($A$8&amp;$A15&amp;$B$3&amp;$A$14&amp;$B$5,EYFULL_in_period,12,FALSE))=TRUE,0,VLOOKUP($A$8&amp;$A15&amp;$B$3&amp;$A$14&amp;$B$5,EYFULL_in_period,12,FALSE))</f>
        <v>198</v>
      </c>
      <c r="G15" s="44">
        <f t="shared" ref="G15:J18" si="1">IF($B15 &lt;1, "-",C15/$B15*100)</f>
        <v>9.7693646649260231</v>
      </c>
      <c r="H15" s="44">
        <f t="shared" si="1"/>
        <v>78.851174934725847</v>
      </c>
      <c r="I15" s="44">
        <f t="shared" si="1"/>
        <v>7.0713664055700605</v>
      </c>
      <c r="J15" s="44">
        <f t="shared" si="1"/>
        <v>4.3080939947780683</v>
      </c>
      <c r="K15" s="83"/>
    </row>
    <row r="16" spans="1:11" ht="13.5" customHeight="1" x14ac:dyDescent="0.2">
      <c r="A16" s="468" t="s">
        <v>88</v>
      </c>
      <c r="B16" s="48">
        <f>IF(ISERROR(VLOOKUP($A$8&amp;$A16&amp;$B$3&amp;$A$14&amp;$B$5,EYFULL_in_period,8,FALSE))=TRUE,0,VLOOKUP($A$8&amp;$A16&amp;$B$3&amp;$A$14&amp;$B$5,EYFULL_in_period,8,FALSE))</f>
        <v>2056</v>
      </c>
      <c r="C16" s="48">
        <f>IF(ISERROR(VLOOKUP($A$8&amp;$A16&amp;$B$3&amp;$A$14&amp;$B$5,EYFULL_in_period,9,FALSE))=TRUE,0,VLOOKUP($A$8&amp;$A16&amp;$B$3&amp;$A$14&amp;$B$5,EYFULL_in_period,9,FALSE))</f>
        <v>175</v>
      </c>
      <c r="D16" s="48">
        <f>IF(ISERROR(VLOOKUP($A$8&amp;$A16&amp;$B$3&amp;$A$14&amp;$B$5,EYFULL_in_period,10,FALSE))=TRUE,0,VLOOKUP($A$8&amp;$A16&amp;$B$3&amp;$A$14&amp;$B$5,EYFULL_in_period,10,FALSE))</f>
        <v>1698</v>
      </c>
      <c r="E16" s="48">
        <f>IF(ISERROR(VLOOKUP($A$8&amp;$A16&amp;$B$3&amp;$A$14&amp;$B$5,EYFULL_in_period,11,FALSE))=TRUE,0,VLOOKUP($A$8&amp;$A16&amp;$B$3&amp;$A$14&amp;$B$5,EYFULL_in_period,11,FALSE))</f>
        <v>105</v>
      </c>
      <c r="F16" s="94">
        <f>IF(ISERROR(VLOOKUP($A$8&amp;$A16&amp;$B$3&amp;$A$14&amp;$B$5,EYFULL_in_period,12,FALSE))=TRUE,0,VLOOKUP($A$8&amp;$A16&amp;$B$3&amp;$A$14&amp;$B$5,EYFULL_in_period,12,FALSE))</f>
        <v>78</v>
      </c>
      <c r="G16" s="48">
        <f t="shared" si="1"/>
        <v>8.5116731517509727</v>
      </c>
      <c r="H16" s="48">
        <f t="shared" si="1"/>
        <v>82.58754863813229</v>
      </c>
      <c r="I16" s="48">
        <f t="shared" si="1"/>
        <v>5.1070038910505833</v>
      </c>
      <c r="J16" s="48">
        <f t="shared" si="1"/>
        <v>3.7937743190661477</v>
      </c>
      <c r="K16" s="75"/>
    </row>
    <row r="17" spans="1:11" ht="13.5" customHeight="1" x14ac:dyDescent="0.2">
      <c r="A17" s="574" t="s">
        <v>89</v>
      </c>
      <c r="B17" s="48">
        <f>IF(ISERROR(VLOOKUP($A$8&amp;$A17&amp;$B$3&amp;$A$14&amp;$B$5,EYFULL_in_period,8,FALSE))=TRUE,0,VLOOKUP($A$8&amp;$A17&amp;$B$3&amp;$A$14&amp;$B$5,EYFULL_in_period,8,FALSE))</f>
        <v>2516</v>
      </c>
      <c r="C17" s="48">
        <f>IF(ISERROR(VLOOKUP($A$8&amp;$A17&amp;$B$3&amp;$A$14&amp;$B$5,EYFULL_in_period,9,FALSE))=TRUE,0,VLOOKUP($A$8&amp;$A17&amp;$B$3&amp;$A$14&amp;$B$5,EYFULL_in_period,9,FALSE))</f>
        <v>270</v>
      </c>
      <c r="D17" s="48">
        <f>IF(ISERROR(VLOOKUP($A$8&amp;$A17&amp;$B$3&amp;$A$14&amp;$B$5,EYFULL_in_period,10,FALSE))=TRUE,0,VLOOKUP($A$8&amp;$A17&amp;$B$3&amp;$A$14&amp;$B$5,EYFULL_in_period,10,FALSE))</f>
        <v>1912</v>
      </c>
      <c r="E17" s="48">
        <f>IF(ISERROR(VLOOKUP($A$8&amp;$A17&amp;$B$3&amp;$A$14&amp;$B$5,EYFULL_in_period,11,FALSE))=TRUE,0,VLOOKUP($A$8&amp;$A17&amp;$B$3&amp;$A$14&amp;$B$5,EYFULL_in_period,11,FALSE))</f>
        <v>217</v>
      </c>
      <c r="F17" s="94">
        <f>IF(ISERROR(VLOOKUP($A$8&amp;$A17&amp;$B$3&amp;$A$14&amp;$B$5,EYFULL_in_period,12,FALSE))=TRUE,0,VLOOKUP($A$8&amp;$A17&amp;$B$3&amp;$A$14&amp;$B$5,EYFULL_in_period,12,FALSE))</f>
        <v>117</v>
      </c>
      <c r="G17" s="48">
        <f t="shared" si="1"/>
        <v>10.731319554848968</v>
      </c>
      <c r="H17" s="48">
        <f t="shared" si="1"/>
        <v>75.993640699523056</v>
      </c>
      <c r="I17" s="48">
        <f t="shared" si="1"/>
        <v>8.624801271860095</v>
      </c>
      <c r="J17" s="48">
        <f t="shared" si="1"/>
        <v>4.6502384737678852</v>
      </c>
      <c r="K17" s="75"/>
    </row>
    <row r="18" spans="1:11" ht="13.5" customHeight="1" x14ac:dyDescent="0.2">
      <c r="A18" s="574" t="s">
        <v>91</v>
      </c>
      <c r="B18" s="48">
        <f>IF(ISERROR(VLOOKUP($A$8&amp;$A18&amp;$B$3&amp;$A$14&amp;$B$5,EYFULL_in_period,8,FALSE))=TRUE,0,VLOOKUP($A$8&amp;$A18&amp;$B$3&amp;$A$14&amp;$B$5,EYFULL_in_period,8,FALSE))</f>
        <v>23</v>
      </c>
      <c r="C18" s="48">
        <f>IF(ISERROR(VLOOKUP($A$8&amp;$A18&amp;$B$3&amp;$A$14&amp;$B$5,EYFULL_in_period,9,FALSE))=TRUE,0,VLOOKUP($A$8&amp;$A18&amp;$B$3&amp;$A$14&amp;$B$5,EYFULL_in_period,9,FALSE))</f>
        <v>4</v>
      </c>
      <c r="D18" s="48">
        <f>IF(ISERROR(VLOOKUP($A$8&amp;$A18&amp;$B$3&amp;$A$14&amp;$B$5,EYFULL_in_period,10,FALSE))=TRUE,0,VLOOKUP($A$8&amp;$A18&amp;$B$3&amp;$A$14&amp;$B$5,EYFULL_in_period,10,FALSE))</f>
        <v>14</v>
      </c>
      <c r="E18" s="48">
        <f>IF(ISERROR(VLOOKUP($A$8&amp;$A18&amp;$B$3&amp;$A$14&amp;$B$5,EYFULL_in_period,11,FALSE))=TRUE,0,VLOOKUP($A$8&amp;$A18&amp;$B$3&amp;$A$14&amp;$B$5,EYFULL_in_period,11,FALSE))</f>
        <v>3</v>
      </c>
      <c r="F18" s="94">
        <f>IF(ISERROR(VLOOKUP($A$8&amp;$A18&amp;$B$3&amp;$A$14&amp;$B$5,EYFULL_in_period,12,FALSE))=TRUE,0,VLOOKUP($A$8&amp;$A18&amp;$B$3&amp;$A$14&amp;$B$5,EYFULL_in_period,12,FALSE))</f>
        <v>2</v>
      </c>
      <c r="G18" s="48">
        <f t="shared" si="1"/>
        <v>17.391304347826086</v>
      </c>
      <c r="H18" s="48">
        <f t="shared" si="1"/>
        <v>60.869565217391312</v>
      </c>
      <c r="I18" s="48">
        <f t="shared" si="1"/>
        <v>13.043478260869565</v>
      </c>
      <c r="J18" s="48">
        <f t="shared" si="1"/>
        <v>8.695652173913043</v>
      </c>
      <c r="K18" s="75"/>
    </row>
    <row r="19" spans="1:11" ht="38.25" customHeight="1" x14ac:dyDescent="0.2">
      <c r="A19" s="572" t="s">
        <v>4929</v>
      </c>
      <c r="B19" s="48"/>
      <c r="C19" s="48"/>
      <c r="D19" s="48"/>
      <c r="E19" s="48"/>
      <c r="F19" s="94"/>
      <c r="G19" s="48"/>
      <c r="H19" s="48"/>
      <c r="I19" s="48"/>
      <c r="J19" s="48"/>
      <c r="K19" s="75"/>
    </row>
    <row r="20" spans="1:11" ht="17.25" customHeight="1" x14ac:dyDescent="0.2">
      <c r="A20" s="467" t="s">
        <v>86</v>
      </c>
      <c r="B20" s="103">
        <f>IF(ISERROR(VLOOKUP($A$8&amp;$A20&amp;$B$3&amp;$A$19&amp;$B$5,EYFULL_in_period,8,FALSE))=TRUE,0,VLOOKUP($A$8&amp;$A20&amp;$B$3&amp;$A$19&amp;$B$5,EYFULL_in_period,8,FALSE))</f>
        <v>4596</v>
      </c>
      <c r="C20" s="103">
        <f>IF(ISERROR(VLOOKUP($A$8&amp;$A20&amp;$B$3&amp;$A$19&amp;$B$5,EYFULL_in_period,9,FALSE))=TRUE,0,VLOOKUP($A$8&amp;$A20&amp;$B$3&amp;$A$19&amp;$B$5,EYFULL_in_period,9,FALSE))</f>
        <v>478</v>
      </c>
      <c r="D20" s="103">
        <f>IF(ISERROR(VLOOKUP($A$8&amp;$A20&amp;$B$3&amp;$A$19&amp;$B$5,EYFULL_in_period,10,FALSE))=TRUE,0,VLOOKUP($A$8&amp;$A20&amp;$B$3&amp;$A$19&amp;$B$5,EYFULL_in_period,10,FALSE))</f>
        <v>3604</v>
      </c>
      <c r="E20" s="103">
        <f>IF(ISERROR(VLOOKUP($A$8&amp;$A20&amp;$B$3&amp;$A$19&amp;$B$5,EYFULL_in_period,11,FALSE))=TRUE,0,VLOOKUP($A$8&amp;$A20&amp;$B$3&amp;$A$19&amp;$B$5,EYFULL_in_period,11,FALSE))</f>
        <v>323</v>
      </c>
      <c r="F20" s="152">
        <f>IF(ISERROR(VLOOKUP($A$8&amp;$A20&amp;$B$3&amp;$A$19&amp;$B$5,EYFULL_in_period,12,FALSE))=TRUE,0,VLOOKUP($A$8&amp;$A20&amp;$B$3&amp;$A$19&amp;$B$5,EYFULL_in_period,12,FALSE))</f>
        <v>191</v>
      </c>
      <c r="G20" s="44">
        <f t="shared" ref="G20:J23" si="2">IF($B20 &lt;1, "-",C20/$B20*100)</f>
        <v>10.400348128807659</v>
      </c>
      <c r="H20" s="44">
        <f t="shared" si="2"/>
        <v>78.416013925152299</v>
      </c>
      <c r="I20" s="44">
        <f t="shared" si="2"/>
        <v>7.0278503046127065</v>
      </c>
      <c r="J20" s="44">
        <f t="shared" si="2"/>
        <v>4.1557876414273283</v>
      </c>
      <c r="K20" s="83"/>
    </row>
    <row r="21" spans="1:11" ht="13.5" customHeight="1" x14ac:dyDescent="0.2">
      <c r="A21" s="468" t="s">
        <v>88</v>
      </c>
      <c r="B21" s="48">
        <f>IF(ISERROR(VLOOKUP($A$8&amp;$A21&amp;$B$3&amp;$A$19&amp;$B$5,EYFULL_in_period,8,FALSE))=TRUE,0,VLOOKUP($A$8&amp;$A21&amp;$B$3&amp;$A$19&amp;$B$5,EYFULL_in_period,8,FALSE))</f>
        <v>2056</v>
      </c>
      <c r="C21" s="48">
        <f>IF(ISERROR(VLOOKUP($A$8&amp;$A21&amp;$B$3&amp;$A$19&amp;$B$5,EYFULL_in_period,9,FALSE))=TRUE,0,VLOOKUP($A$8&amp;$A21&amp;$B$3&amp;$A$19&amp;$B$5,EYFULL_in_period,9,FALSE))</f>
        <v>188</v>
      </c>
      <c r="D21" s="48">
        <f>IF(ISERROR(VLOOKUP($A$8&amp;$A21&amp;$B$3&amp;$A$19&amp;$B$5,EYFULL_in_period,10,FALSE))=TRUE,0,VLOOKUP($A$8&amp;$A21&amp;$B$3&amp;$A$19&amp;$B$5,EYFULL_in_period,10,FALSE))</f>
        <v>1686</v>
      </c>
      <c r="E21" s="48">
        <f>IF(ISERROR(VLOOKUP($A$8&amp;$A21&amp;$B$3&amp;$A$19&amp;$B$5,EYFULL_in_period,11,FALSE))=TRUE,0,VLOOKUP($A$8&amp;$A21&amp;$B$3&amp;$A$19&amp;$B$5,EYFULL_in_period,11,FALSE))</f>
        <v>110</v>
      </c>
      <c r="F21" s="94">
        <f>IF(ISERROR(VLOOKUP($A$8&amp;$A21&amp;$B$3&amp;$A$19&amp;$B$5,EYFULL_in_period,12,FALSE))=TRUE,0,VLOOKUP($A$8&amp;$A21&amp;$B$3&amp;$A$19&amp;$B$5,EYFULL_in_period,12,FALSE))</f>
        <v>72</v>
      </c>
      <c r="G21" s="48">
        <f t="shared" si="2"/>
        <v>9.1439688715953302</v>
      </c>
      <c r="H21" s="48">
        <f t="shared" si="2"/>
        <v>82.003891050583661</v>
      </c>
      <c r="I21" s="48">
        <f t="shared" si="2"/>
        <v>5.3501945525291825</v>
      </c>
      <c r="J21" s="48">
        <f t="shared" si="2"/>
        <v>3.5019455252918288</v>
      </c>
      <c r="K21" s="75"/>
    </row>
    <row r="22" spans="1:11" ht="13.5" customHeight="1" x14ac:dyDescent="0.2">
      <c r="A22" s="574" t="s">
        <v>89</v>
      </c>
      <c r="B22" s="48">
        <f>IF(ISERROR(VLOOKUP($A$8&amp;$A22&amp;$B$3&amp;$A$19&amp;$B$5,EYFULL_in_period,8,FALSE))=TRUE,0,VLOOKUP($A$8&amp;$A22&amp;$B$3&amp;$A$19&amp;$B$5,EYFULL_in_period,8,FALSE))</f>
        <v>2516</v>
      </c>
      <c r="C22" s="48">
        <f>IF(ISERROR(VLOOKUP($A$8&amp;$A22&amp;$B$3&amp;$A$19&amp;$B$5,EYFULL_in_period,9,FALSE))=TRUE,0,VLOOKUP($A$8&amp;$A22&amp;$B$3&amp;$A$19&amp;$B$5,EYFULL_in_period,9,FALSE))</f>
        <v>284</v>
      </c>
      <c r="D22" s="48">
        <f>IF(ISERROR(VLOOKUP($A$8&amp;$A22&amp;$B$3&amp;$A$19&amp;$B$5,EYFULL_in_period,10,FALSE))=TRUE,0,VLOOKUP($A$8&amp;$A22&amp;$B$3&amp;$A$19&amp;$B$5,EYFULL_in_period,10,FALSE))</f>
        <v>1906</v>
      </c>
      <c r="E22" s="48">
        <f>IF(ISERROR(VLOOKUP($A$8&amp;$A22&amp;$B$3&amp;$A$19&amp;$B$5,EYFULL_in_period,11,FALSE))=TRUE,0,VLOOKUP($A$8&amp;$A22&amp;$B$3&amp;$A$19&amp;$B$5,EYFULL_in_period,11,FALSE))</f>
        <v>210</v>
      </c>
      <c r="F22" s="94">
        <f>IF(ISERROR(VLOOKUP($A$8&amp;$A22&amp;$B$3&amp;$A$19&amp;$B$5,EYFULL_in_period,12,FALSE))=TRUE,0,VLOOKUP($A$8&amp;$A22&amp;$B$3&amp;$A$19&amp;$B$5,EYFULL_in_period,12,FALSE))</f>
        <v>116</v>
      </c>
      <c r="G22" s="48">
        <f t="shared" si="2"/>
        <v>11.287758346581876</v>
      </c>
      <c r="H22" s="48">
        <f t="shared" si="2"/>
        <v>75.755166931637518</v>
      </c>
      <c r="I22" s="48">
        <f t="shared" si="2"/>
        <v>8.3465818759936408</v>
      </c>
      <c r="J22" s="48">
        <f t="shared" si="2"/>
        <v>4.6104928457869638</v>
      </c>
      <c r="K22" s="75"/>
    </row>
    <row r="23" spans="1:11" ht="13.5" customHeight="1" x14ac:dyDescent="0.2">
      <c r="A23" s="574" t="s">
        <v>91</v>
      </c>
      <c r="B23" s="48">
        <f>IF(ISERROR(VLOOKUP($A$8&amp;$A23&amp;$B$3&amp;$A$19&amp;$B$5,EYFULL_in_period,8,FALSE))=TRUE,0,VLOOKUP($A$8&amp;$A23&amp;$B$3&amp;$A$19&amp;$B$5,EYFULL_in_period,8,FALSE))</f>
        <v>23</v>
      </c>
      <c r="C23" s="48">
        <f>IF(ISERROR(VLOOKUP($A$8&amp;$A23&amp;$B$3&amp;$A$19&amp;$B$5,EYFULL_in_period,9,FALSE))=TRUE,0,VLOOKUP($A$8&amp;$A23&amp;$B$3&amp;$A$19&amp;$B$5,EYFULL_in_period,9,FALSE))</f>
        <v>6</v>
      </c>
      <c r="D23" s="48">
        <f>IF(ISERROR(VLOOKUP($A$8&amp;$A23&amp;$B$3&amp;$A$19&amp;$B$5,EYFULL_in_period,10,FALSE))=TRUE,0,VLOOKUP($A$8&amp;$A23&amp;$B$3&amp;$A$19&amp;$B$5,EYFULL_in_period,10,FALSE))</f>
        <v>12</v>
      </c>
      <c r="E23" s="48">
        <f>IF(ISERROR(VLOOKUP($A$8&amp;$A23&amp;$B$3&amp;$A$19&amp;$B$5,EYFULL_in_period,11,FALSE))=TRUE,0,VLOOKUP($A$8&amp;$A23&amp;$B$3&amp;$A$19&amp;$B$5,EYFULL_in_period,11,FALSE))</f>
        <v>3</v>
      </c>
      <c r="F23" s="94">
        <f>IF(ISERROR(VLOOKUP($A$8&amp;$A23&amp;$B$3&amp;$A$19&amp;$B$5,EYFULL_in_period,12,FALSE))=TRUE,0,VLOOKUP($A$8&amp;$A23&amp;$B$3&amp;$A$19&amp;$B$5,EYFULL_in_period,12,FALSE))</f>
        <v>2</v>
      </c>
      <c r="G23" s="48">
        <f t="shared" si="2"/>
        <v>26.086956521739129</v>
      </c>
      <c r="H23" s="48">
        <f t="shared" si="2"/>
        <v>52.173913043478258</v>
      </c>
      <c r="I23" s="48">
        <f t="shared" si="2"/>
        <v>13.043478260869565</v>
      </c>
      <c r="J23" s="48">
        <f t="shared" si="2"/>
        <v>8.695652173913043</v>
      </c>
      <c r="K23" s="75"/>
    </row>
    <row r="24" spans="1:11" ht="38.25" customHeight="1" x14ac:dyDescent="0.2">
      <c r="A24" s="572" t="s">
        <v>4937</v>
      </c>
      <c r="B24" s="48"/>
      <c r="C24" s="48"/>
      <c r="D24" s="48"/>
      <c r="E24" s="48"/>
      <c r="F24" s="94"/>
      <c r="G24" s="48"/>
      <c r="H24" s="48"/>
      <c r="I24" s="48"/>
      <c r="J24" s="48"/>
      <c r="K24" s="75"/>
    </row>
    <row r="25" spans="1:11" ht="17.25" customHeight="1" x14ac:dyDescent="0.2">
      <c r="A25" s="467" t="s">
        <v>86</v>
      </c>
      <c r="B25" s="44">
        <f>IF(ISERROR(VLOOKUP($A$8&amp;$A25&amp;$B$3&amp;$A$24&amp;$B$5,EYFULL_in_period,8,FALSE))=TRUE,0,VLOOKUP($A$8&amp;$A25&amp;$B$3&amp;$A$24&amp;$B$5,EYFULL_in_period,8,FALSE))</f>
        <v>4596</v>
      </c>
      <c r="C25" s="44">
        <f>IF(ISERROR(VLOOKUP($A$8&amp;$A25&amp;$B$3&amp;$A$24&amp;$B$5,EYFULL_in_period,9,FALSE))=TRUE,0,VLOOKUP($A$8&amp;$A25&amp;$B$3&amp;$A$24&amp;$B$5,EYFULL_in_period,9,FALSE))</f>
        <v>467</v>
      </c>
      <c r="D25" s="44">
        <f>IF(ISERROR(VLOOKUP($A$8&amp;$A25&amp;$B$3&amp;$A$24&amp;$B$5,EYFULL_in_period,10,FALSE))=TRUE,0,VLOOKUP($A$8&amp;$A25&amp;$B$3&amp;$A$24&amp;$B$5,EYFULL_in_period,10,FALSE))</f>
        <v>3557</v>
      </c>
      <c r="E25" s="44">
        <f>IF(ISERROR(VLOOKUP($A$8&amp;$A25&amp;$B$3&amp;$A$24&amp;$B$5,EYFULL_in_period,11,FALSE))=TRUE,0,VLOOKUP($A$8&amp;$A25&amp;$B$3&amp;$A$24&amp;$B$5,EYFULL_in_period,11,FALSE))</f>
        <v>293</v>
      </c>
      <c r="F25" s="89">
        <f>IF(ISERROR(VLOOKUP($A$8&amp;$A25&amp;$B$3&amp;$A$24&amp;$B$5,EYFULL_in_period,12,FALSE))=TRUE,0,VLOOKUP($A$8&amp;$A25&amp;$B$3&amp;$A$24&amp;$B$5,EYFULL_in_period,12,FALSE))</f>
        <v>279</v>
      </c>
      <c r="G25" s="207">
        <f t="shared" ref="G25:J28" si="3">IF($B25 &lt;1, "-",C25/$B25*100)</f>
        <v>10.161009573542211</v>
      </c>
      <c r="H25" s="44">
        <f t="shared" si="3"/>
        <v>77.393385552654479</v>
      </c>
      <c r="I25" s="44">
        <f t="shared" si="3"/>
        <v>6.3751087902523924</v>
      </c>
      <c r="J25" s="44">
        <f t="shared" si="3"/>
        <v>6.0704960835509141</v>
      </c>
      <c r="K25" s="83"/>
    </row>
    <row r="26" spans="1:11" ht="13.5" customHeight="1" x14ac:dyDescent="0.2">
      <c r="A26" s="468" t="s">
        <v>88</v>
      </c>
      <c r="B26" s="48">
        <f>IF(ISERROR(VLOOKUP($A$8&amp;$A26&amp;$B$3&amp;$A$24&amp;$B$5,EYFULL_in_period,8,FALSE))=TRUE,0,VLOOKUP($A$8&amp;$A26&amp;$B$3&amp;$A$24&amp;$B$5,EYFULL_in_period,8,FALSE))</f>
        <v>2056</v>
      </c>
      <c r="C26" s="48">
        <f>IF(ISERROR(VLOOKUP($A$8&amp;$A26&amp;$B$3&amp;$A$24&amp;$B$5,EYFULL_in_period,9,FALSE))=TRUE,0,VLOOKUP($A$8&amp;$A26&amp;$B$3&amp;$A$24&amp;$B$5,EYFULL_in_period,9,FALSE))</f>
        <v>179</v>
      </c>
      <c r="D26" s="48">
        <f>IF(ISERROR(VLOOKUP($A$8&amp;$A26&amp;$B$3&amp;$A$24&amp;$B$5,EYFULL_in_period,10,FALSE))=TRUE,0,VLOOKUP($A$8&amp;$A26&amp;$B$3&amp;$A$24&amp;$B$5,EYFULL_in_period,10,FALSE))</f>
        <v>1674</v>
      </c>
      <c r="E26" s="48">
        <f>IF(ISERROR(VLOOKUP($A$8&amp;$A26&amp;$B$3&amp;$A$24&amp;$B$5,EYFULL_in_period,11,FALSE))=TRUE,0,VLOOKUP($A$8&amp;$A26&amp;$B$3&amp;$A$24&amp;$B$5,EYFULL_in_period,11,FALSE))</f>
        <v>97</v>
      </c>
      <c r="F26" s="94">
        <f>IF(ISERROR(VLOOKUP($A$8&amp;$A26&amp;$B$3&amp;$A$24&amp;$B$5,EYFULL_in_period,12,FALSE))=TRUE,0,VLOOKUP($A$8&amp;$A26&amp;$B$3&amp;$A$24&amp;$B$5,EYFULL_in_period,12,FALSE))</f>
        <v>106</v>
      </c>
      <c r="G26" s="48">
        <f t="shared" si="3"/>
        <v>8.7062256809338514</v>
      </c>
      <c r="H26" s="48">
        <f t="shared" si="3"/>
        <v>81.420233463035018</v>
      </c>
      <c r="I26" s="48">
        <f t="shared" si="3"/>
        <v>4.717898832684825</v>
      </c>
      <c r="J26" s="48">
        <f t="shared" si="3"/>
        <v>5.1556420233463029</v>
      </c>
      <c r="K26" s="75"/>
    </row>
    <row r="27" spans="1:11" ht="13.5" customHeight="1" x14ac:dyDescent="0.2">
      <c r="A27" s="574" t="s">
        <v>89</v>
      </c>
      <c r="B27" s="48">
        <f>IF(ISERROR(VLOOKUP($A$8&amp;$A27&amp;$B$3&amp;$A$24&amp;$B$5,EYFULL_in_period,8,FALSE))=TRUE,0,VLOOKUP($A$8&amp;$A27&amp;$B$3&amp;$A$24&amp;$B$5,EYFULL_in_period,8,FALSE))</f>
        <v>2516</v>
      </c>
      <c r="C27" s="48">
        <f>IF(ISERROR(VLOOKUP($A$8&amp;$A27&amp;$B$3&amp;$A$24&amp;$B$5,EYFULL_in_period,9,FALSE))=TRUE,0,VLOOKUP($A$8&amp;$A27&amp;$B$3&amp;$A$24&amp;$B$5,EYFULL_in_period,9,FALSE))</f>
        <v>284</v>
      </c>
      <c r="D27" s="48">
        <f>IF(ISERROR(VLOOKUP($A$8&amp;$A27&amp;$B$3&amp;$A$24&amp;$B$5,EYFULL_in_period,10,FALSE))=TRUE,0,VLOOKUP($A$8&amp;$A27&amp;$B$3&amp;$A$24&amp;$B$5,EYFULL_in_period,10,FALSE))</f>
        <v>1869</v>
      </c>
      <c r="E27" s="48">
        <f>IF(ISERROR(VLOOKUP($A$8&amp;$A27&amp;$B$3&amp;$A$24&amp;$B$5,EYFULL_in_period,11,FALSE))=TRUE,0,VLOOKUP($A$8&amp;$A27&amp;$B$3&amp;$A$24&amp;$B$5,EYFULL_in_period,11,FALSE))</f>
        <v>194</v>
      </c>
      <c r="F27" s="94">
        <f>IF(ISERROR(VLOOKUP($A$8&amp;$A27&amp;$B$3&amp;$A$24&amp;$B$5,EYFULL_in_period,12,FALSE))=TRUE,0,VLOOKUP($A$8&amp;$A27&amp;$B$3&amp;$A$24&amp;$B$5,EYFULL_in_period,12,FALSE))</f>
        <v>169</v>
      </c>
      <c r="G27" s="48">
        <f t="shared" si="3"/>
        <v>11.287758346581876</v>
      </c>
      <c r="H27" s="48">
        <f t="shared" si="3"/>
        <v>74.284578696343402</v>
      </c>
      <c r="I27" s="48">
        <f t="shared" si="3"/>
        <v>7.7106518282988867</v>
      </c>
      <c r="J27" s="48">
        <f t="shared" si="3"/>
        <v>6.7170111287758347</v>
      </c>
      <c r="K27" s="75"/>
    </row>
    <row r="28" spans="1:11" ht="13.5" customHeight="1" x14ac:dyDescent="0.2">
      <c r="A28" s="574" t="s">
        <v>91</v>
      </c>
      <c r="B28" s="48">
        <f>IF(ISERROR(VLOOKUP($A$8&amp;$A28&amp;$B$3&amp;$A$24&amp;$B$5,EYFULL_in_period,8,FALSE))=TRUE,0,VLOOKUP($A$8&amp;$A28&amp;$B$3&amp;$A$24&amp;$B$5,EYFULL_in_period,8,FALSE))</f>
        <v>23</v>
      </c>
      <c r="C28" s="48">
        <f>IF(ISERROR(VLOOKUP($A$8&amp;$A28&amp;$B$3&amp;$A$24&amp;$B$5,EYFULL_in_period,9,FALSE))=TRUE,0,VLOOKUP($A$8&amp;$A28&amp;$B$3&amp;$A$24&amp;$B$5,EYFULL_in_period,9,FALSE))</f>
        <v>4</v>
      </c>
      <c r="D28" s="48">
        <f>IF(ISERROR(VLOOKUP($A$8&amp;$A28&amp;$B$3&amp;$A$24&amp;$B$5,EYFULL_in_period,10,FALSE))=TRUE,0,VLOOKUP($A$8&amp;$A28&amp;$B$3&amp;$A$24&amp;$B$5,EYFULL_in_period,10,FALSE))</f>
        <v>14</v>
      </c>
      <c r="E28" s="48">
        <f>IF(ISERROR(VLOOKUP($A$8&amp;$A28&amp;$B$3&amp;$A$24&amp;$B$5,EYFULL_in_period,11,FALSE))=TRUE,0,VLOOKUP($A$8&amp;$A28&amp;$B$3&amp;$A$24&amp;$B$5,EYFULL_in_period,11,FALSE))</f>
        <v>2</v>
      </c>
      <c r="F28" s="94">
        <f>IF(ISERROR(VLOOKUP($A$8&amp;$A28&amp;$B$3&amp;$A$24&amp;$B$5,EYFULL_in_period,12,FALSE))=TRUE,0,VLOOKUP($A$8&amp;$A28&amp;$B$3&amp;$A$24&amp;$B$5,EYFULL_in_period,12,FALSE))</f>
        <v>3</v>
      </c>
      <c r="G28" s="48">
        <f t="shared" si="3"/>
        <v>17.391304347826086</v>
      </c>
      <c r="H28" s="48">
        <f t="shared" si="3"/>
        <v>60.869565217391312</v>
      </c>
      <c r="I28" s="48">
        <f t="shared" si="3"/>
        <v>8.695652173913043</v>
      </c>
      <c r="J28" s="48">
        <f t="shared" si="3"/>
        <v>13.043478260869565</v>
      </c>
      <c r="K28" s="75"/>
    </row>
    <row r="29" spans="1:11" ht="38.25" customHeight="1" x14ac:dyDescent="0.2">
      <c r="A29" s="572" t="s">
        <v>10879</v>
      </c>
      <c r="B29" s="48"/>
      <c r="C29" s="48"/>
      <c r="D29" s="48"/>
      <c r="E29" s="48"/>
      <c r="F29" s="94"/>
      <c r="G29" s="208"/>
      <c r="H29" s="48"/>
      <c r="I29" s="48"/>
      <c r="J29" s="48"/>
      <c r="K29" s="75"/>
    </row>
    <row r="30" spans="1:11" ht="17.25" customHeight="1" x14ac:dyDescent="0.2">
      <c r="A30" s="467" t="s">
        <v>86</v>
      </c>
      <c r="B30" s="44">
        <f>IF(ISERROR(VLOOKUP($A$8&amp;$A30&amp;$B$3&amp;$A$29&amp;$B$5,EYFULL_in_period,8,FALSE))=TRUE,0,VLOOKUP($A$8&amp;$A30&amp;$B$3&amp;$A$29&amp;$B$5,EYFULL_in_period,8,FALSE))</f>
        <v>4596</v>
      </c>
      <c r="C30" s="44">
        <f>IF(ISERROR(VLOOKUP($A$8&amp;$A30&amp;$B$3&amp;$A$29&amp;$B$5,EYFULL_in_period,9,FALSE))=TRUE,0,VLOOKUP($A$8&amp;$A30&amp;$B$3&amp;$A$29&amp;$B$5,EYFULL_in_period,9,FALSE))</f>
        <v>447</v>
      </c>
      <c r="D30" s="44">
        <f>IF(ISERROR(VLOOKUP($A$8&amp;$A30&amp;$B$3&amp;$A$29&amp;$B$5,EYFULL_in_period,10,FALSE))=TRUE,0,VLOOKUP($A$8&amp;$A30&amp;$B$3&amp;$A$29&amp;$B$5,EYFULL_in_period,10,FALSE))</f>
        <v>3565</v>
      </c>
      <c r="E30" s="44">
        <f>IF(ISERROR(VLOOKUP($A$8&amp;$A30&amp;$B$3&amp;$A$29&amp;$B$5,EYFULL_in_period,11,FALSE))=TRUE,0,VLOOKUP($A$8&amp;$A30&amp;$B$3&amp;$A$29&amp;$B$5,EYFULL_in_period,11,FALSE))</f>
        <v>302</v>
      </c>
      <c r="F30" s="89">
        <f>IF(ISERROR(VLOOKUP($A$8&amp;$A30&amp;$B$3&amp;$A$29&amp;$B$5,EYFULL_in_period,12,FALSE))=TRUE,0,VLOOKUP($A$8&amp;$A30&amp;$B$3&amp;$A$29&amp;$B$5,EYFULL_in_period,12,FALSE))</f>
        <v>282</v>
      </c>
      <c r="G30" s="44">
        <f t="shared" ref="G30:J32" si="4">IF($B30 &lt;1, "-",C30/$B30*100)</f>
        <v>9.7258485639686683</v>
      </c>
      <c r="H30" s="44">
        <f t="shared" si="4"/>
        <v>77.567449956483898</v>
      </c>
      <c r="I30" s="44">
        <f t="shared" si="4"/>
        <v>6.5709312445604882</v>
      </c>
      <c r="J30" s="44">
        <f t="shared" si="4"/>
        <v>6.1357702349869454</v>
      </c>
      <c r="K30" s="83"/>
    </row>
    <row r="31" spans="1:11" ht="13.5" customHeight="1" x14ac:dyDescent="0.2">
      <c r="A31" s="468" t="s">
        <v>88</v>
      </c>
      <c r="B31" s="48">
        <f>IF(ISERROR(VLOOKUP($A$8&amp;$A31&amp;$B$3&amp;$A$29&amp;$B$5,EYFULL_in_period,8,FALSE))=TRUE,0,VLOOKUP($A$8&amp;$A31&amp;$B$3&amp;$A$29&amp;$B$5,EYFULL_in_period,8,FALSE))</f>
        <v>2056</v>
      </c>
      <c r="C31" s="48">
        <f>IF(ISERROR(VLOOKUP($A$8&amp;$A31&amp;$B$3&amp;$A$29&amp;$B$5,EYFULL_in_period,9,FALSE))=TRUE,0,VLOOKUP($A$8&amp;$A31&amp;$B$3&amp;$A$29&amp;$B$5,EYFULL_in_period,9,FALSE))</f>
        <v>175</v>
      </c>
      <c r="D31" s="48">
        <f>IF(ISERROR(VLOOKUP($A$8&amp;$A31&amp;$B$3&amp;$A$29&amp;$B$5,EYFULL_in_period,10,FALSE))=TRUE,0,VLOOKUP($A$8&amp;$A31&amp;$B$3&amp;$A$29&amp;$B$5,EYFULL_in_period,10,FALSE))</f>
        <v>1674</v>
      </c>
      <c r="E31" s="48">
        <f>IF(ISERROR(VLOOKUP($A$8&amp;$A31&amp;$B$3&amp;$A$29&amp;$B$5,EYFULL_in_period,11,FALSE))=TRUE,0,VLOOKUP($A$8&amp;$A31&amp;$B$3&amp;$A$29&amp;$B$5,EYFULL_in_period,11,FALSE))</f>
        <v>98</v>
      </c>
      <c r="F31" s="94">
        <f>IF(ISERROR(VLOOKUP($A$8&amp;$A31&amp;$B$3&amp;$A$29&amp;$B$5,EYFULL_in_period,12,FALSE))=TRUE,0,VLOOKUP($A$8&amp;$A31&amp;$B$3&amp;$A$29&amp;$B$5,EYFULL_in_period,12,FALSE))</f>
        <v>109</v>
      </c>
      <c r="G31" s="48">
        <f t="shared" si="4"/>
        <v>8.5116731517509727</v>
      </c>
      <c r="H31" s="48">
        <f t="shared" si="4"/>
        <v>81.420233463035018</v>
      </c>
      <c r="I31" s="48">
        <f t="shared" si="4"/>
        <v>4.7665369649805447</v>
      </c>
      <c r="J31" s="48">
        <f t="shared" si="4"/>
        <v>5.3015564202334629</v>
      </c>
      <c r="K31" s="75"/>
    </row>
    <row r="32" spans="1:11" ht="13.5" customHeight="1" x14ac:dyDescent="0.2">
      <c r="A32" s="574" t="s">
        <v>89</v>
      </c>
      <c r="B32" s="48">
        <f>IF(ISERROR(VLOOKUP($A$8&amp;$A32&amp;$B$3&amp;$A$29&amp;$B$5,EYFULL_in_period,8,FALSE))=TRUE,0,VLOOKUP($A$8&amp;$A32&amp;$B$3&amp;$A$29&amp;$B$5,EYFULL_in_period,8,FALSE))</f>
        <v>2516</v>
      </c>
      <c r="C32" s="48">
        <f>IF(ISERROR(VLOOKUP($A$8&amp;$A32&amp;$B$3&amp;$A$29&amp;$B$5,EYFULL_in_period,9,FALSE))=TRUE,0,VLOOKUP($A$8&amp;$A32&amp;$B$3&amp;$A$29&amp;$B$5,EYFULL_in_period,9,FALSE))</f>
        <v>268</v>
      </c>
      <c r="D32" s="48">
        <f>IF(ISERROR(VLOOKUP($A$8&amp;$A32&amp;$B$3&amp;$A$29&amp;$B$5,EYFULL_in_period,10,FALSE))=TRUE,0,VLOOKUP($A$8&amp;$A32&amp;$B$3&amp;$A$29&amp;$B$5,EYFULL_in_period,10,FALSE))</f>
        <v>1877</v>
      </c>
      <c r="E32" s="48">
        <f>IF(ISERROR(VLOOKUP($A$8&amp;$A32&amp;$B$3&amp;$A$29&amp;$B$5,EYFULL_in_period,11,FALSE))=TRUE,0,VLOOKUP($A$8&amp;$A32&amp;$B$3&amp;$A$29&amp;$B$5,EYFULL_in_period,11,FALSE))</f>
        <v>202</v>
      </c>
      <c r="F32" s="94">
        <f>IF(ISERROR(VLOOKUP($A$8&amp;$A32&amp;$B$3&amp;$A$29&amp;$B$5,EYFULL_in_period,12,FALSE))=TRUE,0,VLOOKUP($A$8&amp;$A32&amp;$B$3&amp;$A$29&amp;$B$5,EYFULL_in_period,12,FALSE))</f>
        <v>169</v>
      </c>
      <c r="G32" s="48">
        <f t="shared" si="4"/>
        <v>10.651828298887123</v>
      </c>
      <c r="H32" s="48">
        <f t="shared" si="4"/>
        <v>74.602543720190781</v>
      </c>
      <c r="I32" s="48">
        <f t="shared" si="4"/>
        <v>8.0286168521462642</v>
      </c>
      <c r="J32" s="48">
        <f t="shared" si="4"/>
        <v>6.7170111287758347</v>
      </c>
      <c r="K32" s="75"/>
    </row>
    <row r="33" spans="1:11" ht="13.5" customHeight="1" x14ac:dyDescent="0.2">
      <c r="A33" s="574" t="s">
        <v>91</v>
      </c>
      <c r="B33" s="48">
        <f>IF(ISERROR(VLOOKUP($A$8&amp;$A33&amp;$B$3&amp;$A$29&amp;$B$5,EYFULL_in_period,8,FALSE))=TRUE,0,VLOOKUP($A$8&amp;$A33&amp;$B$3&amp;$A$29&amp;$B$5,EYFULL_in_period,8,FALSE))</f>
        <v>23</v>
      </c>
      <c r="C33" s="48">
        <f>IF(ISERROR(VLOOKUP($A$8&amp;$A33&amp;$B$3&amp;$A$29&amp;$B$5,EYFULL_in_period,9,FALSE))=TRUE,0,VLOOKUP($A$8&amp;$A33&amp;$B$3&amp;$A$29&amp;$B$5,EYFULL_in_period,9,FALSE))</f>
        <v>4</v>
      </c>
      <c r="D33" s="48">
        <f>IF(ISERROR(VLOOKUP($A$8&amp;$A33&amp;$B$3&amp;$A$29&amp;$B$5,EYFULL_in_period,10,FALSE))=TRUE,0,VLOOKUP($A$8&amp;$A33&amp;$B$3&amp;$A$29&amp;$B$5,EYFULL_in_period,10,FALSE))</f>
        <v>14</v>
      </c>
      <c r="E33" s="48">
        <f>IF(ISERROR(VLOOKUP($A$8&amp;$A33&amp;$B$3&amp;$A$29&amp;$B$5,EYFULL_in_period,11,FALSE))=TRUE,0,VLOOKUP($A$8&amp;$A33&amp;$B$3&amp;$A$29&amp;$B$5,EYFULL_in_period,11,FALSE))</f>
        <v>2</v>
      </c>
      <c r="F33" s="94">
        <f>IF(ISERROR(VLOOKUP($A$8&amp;$A33&amp;$B$3&amp;$A$29&amp;$B$5,EYFULL_in_period,12,FALSE))=TRUE,0,VLOOKUP($A$8&amp;$A33&amp;$B$3&amp;$A$29&amp;$B$5,EYFULL_in_period,12,FALSE))</f>
        <v>3</v>
      </c>
      <c r="G33" s="48">
        <f t="shared" ref="G33" si="5">IF($B33 &lt;1, "-",C33/$B33*100)</f>
        <v>17.391304347826086</v>
      </c>
      <c r="H33" s="48">
        <f t="shared" ref="H33" si="6">IF($B33 &lt;1, "-",D33/$B33*100)</f>
        <v>60.869565217391312</v>
      </c>
      <c r="I33" s="48">
        <f t="shared" ref="I33" si="7">IF($B33 &lt;1, "-",E33/$B33*100)</f>
        <v>8.695652173913043</v>
      </c>
      <c r="J33" s="48">
        <f t="shared" ref="J33" si="8">IF($B33 &lt;1, "-",F33/$B33*100)</f>
        <v>13.043478260869565</v>
      </c>
      <c r="K33" s="75"/>
    </row>
    <row r="34" spans="1:11" x14ac:dyDescent="0.2">
      <c r="A34" s="573"/>
      <c r="B34" s="76"/>
      <c r="C34" s="76"/>
      <c r="D34" s="76"/>
      <c r="E34" s="76"/>
      <c r="F34" s="209"/>
      <c r="G34" s="76"/>
      <c r="H34" s="76"/>
      <c r="I34" s="76"/>
      <c r="J34" s="76"/>
      <c r="K34" s="75"/>
    </row>
    <row r="35" spans="1:11" x14ac:dyDescent="0.2">
      <c r="A35" s="216"/>
      <c r="B35" s="77"/>
      <c r="C35" s="77"/>
      <c r="D35" s="77"/>
      <c r="E35" s="77"/>
      <c r="F35" s="77"/>
      <c r="G35" s="77"/>
      <c r="H35" s="567"/>
      <c r="I35" s="210"/>
      <c r="J35" s="191" t="s">
        <v>10875</v>
      </c>
      <c r="K35" s="37"/>
    </row>
    <row r="36" spans="1:11" x14ac:dyDescent="0.2">
      <c r="A36" s="351" t="s">
        <v>4013</v>
      </c>
      <c r="B36" s="39"/>
      <c r="C36" s="39"/>
      <c r="D36" s="39"/>
      <c r="E36" s="39"/>
      <c r="F36" s="39"/>
      <c r="G36" s="39"/>
      <c r="H36" s="39"/>
      <c r="I36" s="39"/>
      <c r="J36" s="39"/>
      <c r="K36" s="39"/>
    </row>
    <row r="37" spans="1:11" ht="12.75" customHeight="1" x14ac:dyDescent="0.2">
      <c r="A37" s="351" t="s">
        <v>30416</v>
      </c>
      <c r="B37" s="252"/>
      <c r="C37" s="252"/>
      <c r="D37" s="252"/>
      <c r="E37" s="252"/>
      <c r="F37" s="252"/>
      <c r="G37" s="252"/>
      <c r="H37" s="252"/>
      <c r="I37" s="252"/>
      <c r="J37" s="252"/>
      <c r="K37" s="252"/>
    </row>
    <row r="38" spans="1:11" x14ac:dyDescent="0.2">
      <c r="A38" s="351" t="s">
        <v>30417</v>
      </c>
      <c r="B38" s="252"/>
      <c r="C38" s="252"/>
      <c r="D38" s="252"/>
      <c r="E38" s="252"/>
      <c r="F38" s="252"/>
      <c r="G38" s="252"/>
      <c r="H38" s="252"/>
      <c r="I38" s="252"/>
      <c r="J38" s="252"/>
      <c r="K38" s="354"/>
    </row>
    <row r="39" spans="1:11" x14ac:dyDescent="0.2">
      <c r="A39" s="351" t="s">
        <v>30418</v>
      </c>
      <c r="B39" s="252"/>
      <c r="C39" s="252"/>
      <c r="D39" s="252"/>
      <c r="E39" s="252"/>
      <c r="F39" s="252"/>
      <c r="G39" s="252"/>
      <c r="H39" s="252"/>
      <c r="I39" s="252"/>
      <c r="J39" s="252"/>
      <c r="K39" s="354"/>
    </row>
    <row r="40" spans="1:11" x14ac:dyDescent="0.2">
      <c r="A40" s="591" t="s">
        <v>30419</v>
      </c>
      <c r="B40" s="252"/>
      <c r="C40" s="252"/>
      <c r="D40" s="252"/>
      <c r="E40" s="252"/>
      <c r="F40" s="252"/>
      <c r="G40" s="252"/>
      <c r="H40" s="252"/>
      <c r="I40" s="252"/>
      <c r="J40" s="252"/>
      <c r="K40" s="354"/>
    </row>
    <row r="41" spans="1:11" x14ac:dyDescent="0.2">
      <c r="A41" s="351" t="s">
        <v>30420</v>
      </c>
      <c r="B41" s="252"/>
      <c r="C41" s="252"/>
      <c r="D41" s="252"/>
      <c r="E41" s="252"/>
      <c r="F41" s="252"/>
      <c r="G41" s="252"/>
      <c r="H41" s="252"/>
      <c r="I41" s="252"/>
      <c r="J41" s="252"/>
      <c r="K41" s="568"/>
    </row>
    <row r="42" spans="1:11" x14ac:dyDescent="0.2">
      <c r="A42" s="466" t="s">
        <v>30421</v>
      </c>
      <c r="B42" s="127"/>
      <c r="C42" s="127"/>
      <c r="D42" s="127"/>
      <c r="E42" s="127"/>
      <c r="F42" s="127"/>
      <c r="G42" s="128"/>
      <c r="H42" s="443"/>
      <c r="I42" s="128"/>
      <c r="J42" s="128"/>
      <c r="K42" s="408"/>
    </row>
  </sheetData>
  <sheetProtection sheet="1" sort="0" autoFilter="0"/>
  <mergeCells count="4">
    <mergeCell ref="B3:E3"/>
    <mergeCell ref="B5:E5"/>
    <mergeCell ref="B7:F7"/>
    <mergeCell ref="G7:J7"/>
  </mergeCells>
  <dataValidations count="2">
    <dataValidation type="list" allowBlank="1" showInputMessage="1" showErrorMessage="1" sqref="B3:B4" xr:uid="{015C7947-3BB3-48F3-BE1C-45D9F7758BDD}">
      <formula1>LocalAuthority</formula1>
    </dataValidation>
    <dataValidation type="list" allowBlank="1" showInputMessage="1" showErrorMessage="1" sqref="B5:E5" xr:uid="{A06D0A31-59C8-4077-B4E7-1D1DEEA0CFA4}">
      <formula1>prov_final</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04B9B-D689-47E7-AE7C-0A84169ED850}">
  <sheetPr>
    <tabColor theme="9" tint="0.79998168889431442"/>
  </sheetPr>
  <dimension ref="A1:L178"/>
  <sheetViews>
    <sheetView showGridLines="0" workbookViewId="0">
      <selection activeCell="B3" sqref="B3:E3"/>
    </sheetView>
  </sheetViews>
  <sheetFormatPr defaultRowHeight="12.75" x14ac:dyDescent="0.2"/>
  <cols>
    <col min="1" max="1" width="33" style="487" customWidth="1"/>
    <col min="2" max="4" width="11.7109375" customWidth="1"/>
    <col min="5" max="5" width="12" customWidth="1"/>
    <col min="6" max="8" width="11.7109375" customWidth="1"/>
    <col min="9" max="9" width="12" customWidth="1"/>
    <col min="10" max="10" width="11.7109375" customWidth="1"/>
  </cols>
  <sheetData>
    <row r="1" spans="1:12" ht="34.5" customHeight="1" x14ac:dyDescent="0.25">
      <c r="A1" s="709" t="s">
        <v>30422</v>
      </c>
      <c r="B1" s="577"/>
      <c r="C1" s="577"/>
      <c r="D1" s="577"/>
      <c r="E1" s="577"/>
      <c r="F1" s="577"/>
      <c r="G1" s="577"/>
      <c r="H1" s="577"/>
      <c r="I1" s="577"/>
      <c r="J1" s="577"/>
      <c r="K1" s="204"/>
      <c r="L1" s="204"/>
    </row>
    <row r="2" spans="1:12" ht="27.75" customHeight="1" x14ac:dyDescent="0.2">
      <c r="A2" s="657" t="str">
        <f>B5&amp; IF($B$5=current_quarter, " (provisional)", " (revised)")</f>
        <v>1 September 2023 to 31 March 2024 (provisional)</v>
      </c>
      <c r="B2" s="20"/>
      <c r="C2" s="20"/>
      <c r="D2" s="20"/>
      <c r="E2" s="19"/>
      <c r="F2" s="19"/>
      <c r="G2" s="12"/>
      <c r="H2" s="7"/>
      <c r="I2" s="7"/>
      <c r="J2" s="12"/>
      <c r="K2" s="12"/>
      <c r="L2" s="12"/>
    </row>
    <row r="3" spans="1:12" x14ac:dyDescent="0.2">
      <c r="A3" s="196" t="s">
        <v>4017</v>
      </c>
      <c r="B3" s="853" t="s">
        <v>86</v>
      </c>
      <c r="C3" s="854"/>
      <c r="D3" s="854"/>
      <c r="E3" s="855"/>
      <c r="F3" s="56"/>
      <c r="G3" s="56"/>
      <c r="H3" s="56"/>
      <c r="I3" s="211"/>
      <c r="J3" s="211"/>
      <c r="K3" s="40"/>
      <c r="L3" s="40"/>
    </row>
    <row r="4" spans="1:12" x14ac:dyDescent="0.2">
      <c r="A4" s="196"/>
      <c r="B4" s="196"/>
      <c r="C4" s="196"/>
      <c r="D4" s="197"/>
      <c r="E4" s="198"/>
      <c r="F4" s="58"/>
      <c r="G4" s="199"/>
      <c r="H4" s="143"/>
      <c r="I4" s="143"/>
      <c r="J4" s="200"/>
      <c r="K4" s="142"/>
      <c r="L4" s="40"/>
    </row>
    <row r="5" spans="1:12" x14ac:dyDescent="0.2">
      <c r="A5" s="562" t="s">
        <v>30395</v>
      </c>
      <c r="B5" s="848" t="s">
        <v>81</v>
      </c>
      <c r="C5" s="849"/>
      <c r="D5" s="849"/>
      <c r="E5" s="850"/>
      <c r="F5" s="201"/>
      <c r="H5" s="142"/>
      <c r="I5" s="143"/>
      <c r="J5" s="143"/>
    </row>
    <row r="6" spans="1:12" x14ac:dyDescent="0.2">
      <c r="A6" s="488"/>
      <c r="B6" s="12"/>
      <c r="C6" s="42"/>
      <c r="D6" s="42"/>
      <c r="E6" s="42"/>
      <c r="F6" s="42"/>
      <c r="G6" s="42"/>
      <c r="H6" s="42"/>
      <c r="I6" s="42"/>
      <c r="J6" s="12"/>
      <c r="K6" s="12"/>
      <c r="L6" s="12"/>
    </row>
    <row r="7" spans="1:12" x14ac:dyDescent="0.2">
      <c r="A7" s="571" t="s">
        <v>17736</v>
      </c>
      <c r="B7" s="851" t="s">
        <v>30414</v>
      </c>
      <c r="C7" s="851"/>
      <c r="D7" s="851"/>
      <c r="E7" s="851"/>
      <c r="F7" s="852"/>
      <c r="G7" s="856" t="s">
        <v>30415</v>
      </c>
      <c r="H7" s="857"/>
      <c r="I7" s="857"/>
      <c r="J7" s="857"/>
      <c r="K7" s="37"/>
      <c r="L7" s="41"/>
    </row>
    <row r="8" spans="1:12" ht="39.75" customHeight="1" x14ac:dyDescent="0.2">
      <c r="A8" s="571" t="s">
        <v>4935</v>
      </c>
      <c r="B8" s="64" t="s">
        <v>30414</v>
      </c>
      <c r="C8" s="77" t="s">
        <v>4915</v>
      </c>
      <c r="D8" s="77" t="s">
        <v>4916</v>
      </c>
      <c r="E8" s="64" t="s">
        <v>10874</v>
      </c>
      <c r="F8" s="153" t="s">
        <v>4918</v>
      </c>
      <c r="G8" s="77" t="s">
        <v>4915</v>
      </c>
      <c r="H8" s="77" t="s">
        <v>4916</v>
      </c>
      <c r="I8" s="64" t="s">
        <v>10874</v>
      </c>
      <c r="J8" s="77" t="s">
        <v>4918</v>
      </c>
      <c r="K8" s="37"/>
      <c r="L8" s="41"/>
    </row>
    <row r="9" spans="1:12" ht="24.75" customHeight="1" x14ac:dyDescent="0.2">
      <c r="A9" s="36" t="s">
        <v>106</v>
      </c>
      <c r="B9" s="44">
        <f>IF(ISERROR(VLOOKUP($A$7&amp;$B$3&amp;$A9&amp;$A$8&amp;$B$5,EYFULL_in_period,8,FALSE))=TRUE,0,VLOOKUP($A$7&amp;$B$3&amp;$A9&amp;$A$8&amp;$B$5,EYFULL_in_period,8,FALSE))</f>
        <v>4596</v>
      </c>
      <c r="C9" s="44">
        <f>IF(ISERROR(VLOOKUP($A$7&amp;$B$3&amp;$A9&amp;$A$8&amp;$B$5,EYFULL_in_period,9,FALSE))=TRUE,0,VLOOKUP($A$7&amp;$B$3&amp;$A9&amp;$A$8&amp;$B$5,EYFULL_in_period,9,FALSE))</f>
        <v>447</v>
      </c>
      <c r="D9" s="44">
        <f>IF(ISERROR(VLOOKUP($A$7&amp;$B$3&amp;$A9&amp;$A$8&amp;$B$5,EYFULL_in_period,10,FALSE))=TRUE,0,VLOOKUP($A$7&amp;$B$3&amp;$A9&amp;$A$8&amp;$B$5,EYFULL_in_period,10,FALSE))</f>
        <v>3565</v>
      </c>
      <c r="E9" s="44">
        <f>IF(ISERROR(VLOOKUP($A$7&amp;$B$3&amp;$A9&amp;$A$8&amp;$B$5,EYFULL_in_period,11,FALSE))=TRUE,0,VLOOKUP($A$7&amp;$B$3&amp;$A9&amp;$A$8&amp;$B$5,EYFULL_in_period,11,FALSE))</f>
        <v>302</v>
      </c>
      <c r="F9" s="67">
        <f>IF(ISERROR(VLOOKUP($A$7&amp;$B$3&amp;$A9&amp;$A$8&amp;$B$5,EYFULL_in_period,12,FALSE))=TRUE,0,VLOOKUP($A$7&amp;$B$3&amp;$A9&amp;$A$8&amp;$B$5,EYFULL_in_period,12,FALSE))</f>
        <v>282</v>
      </c>
      <c r="G9" s="45">
        <f>IF(ISERROR(100*C9/$B9),"-",100*C9/$B9)</f>
        <v>9.7258485639686683</v>
      </c>
      <c r="H9" s="44">
        <f>IF(ISERROR(100*D9/$B9),"-",100*D9/$B9)</f>
        <v>77.567449956483898</v>
      </c>
      <c r="I9" s="44">
        <f>IF(ISERROR(100*E9/$B9),"-",100*E9/$B9)</f>
        <v>6.5709312445604873</v>
      </c>
      <c r="J9" s="44">
        <f>IF(ISERROR(100*F9/$B9),"-",100*F9/$B9)</f>
        <v>6.1357702349869454</v>
      </c>
      <c r="K9" s="212"/>
      <c r="L9" s="82"/>
    </row>
    <row r="10" spans="1:12" ht="21.75" customHeight="1" x14ac:dyDescent="0.2">
      <c r="A10" s="427" t="s">
        <v>271</v>
      </c>
      <c r="B10" s="46">
        <f>SUM(B11:B34)</f>
        <v>542</v>
      </c>
      <c r="C10" s="46">
        <f>SUM(C11:C34)</f>
        <v>46</v>
      </c>
      <c r="D10" s="46">
        <f>SUM(D11:D34)</f>
        <v>436</v>
      </c>
      <c r="E10" s="46">
        <f>SUM(E11:E34)</f>
        <v>41</v>
      </c>
      <c r="F10" s="91">
        <f>SUM(F11:F34)</f>
        <v>19</v>
      </c>
      <c r="G10" s="47">
        <f t="shared" ref="G10:J70" si="0">IF(ISERROR(100*C10/$B10),"-",100*C10/$B10)</f>
        <v>8.4870848708487081</v>
      </c>
      <c r="H10" s="46">
        <f t="shared" si="0"/>
        <v>80.442804428044283</v>
      </c>
      <c r="I10" s="46">
        <f t="shared" si="0"/>
        <v>7.5645756457564577</v>
      </c>
      <c r="J10" s="46">
        <f t="shared" si="0"/>
        <v>3.5055350553505535</v>
      </c>
      <c r="K10" s="84"/>
      <c r="L10" s="213"/>
    </row>
    <row r="11" spans="1:12" ht="13.5" customHeight="1" x14ac:dyDescent="0.2">
      <c r="A11" s="429" t="s">
        <v>114</v>
      </c>
      <c r="B11" s="48">
        <f>IF(ISERROR(VLOOKUP($A$7&amp;$B$3&amp;$A11&amp;$A$8&amp;$B$5,EYFULL_in_period,8,FALSE))=TRUE,0,VLOOKUP($A$7&amp;$B$3&amp;$A11&amp;$A$8&amp;$B$5,EYFULL_in_period,8,FALSE))</f>
        <v>11</v>
      </c>
      <c r="C11" s="48">
        <f>IF(ISERROR(VLOOKUP($A$7&amp;$B$3&amp;$A11&amp;$A$8&amp;$B$5,EYFULL_in_period,9,FALSE))=TRUE,0,VLOOKUP($A$7&amp;$B$3&amp;$A11&amp;$A$8&amp;$B$5,EYFULL_in_period,9,FALSE))</f>
        <v>1</v>
      </c>
      <c r="D11" s="48">
        <f>IF(ISERROR(VLOOKUP($A$7&amp;$B$3&amp;$A11&amp;$A$8&amp;$B$5,EYFULL_in_period,10,FALSE))=TRUE,0,VLOOKUP($A$7&amp;$B$3&amp;$A11&amp;$A$8&amp;$B$5,EYFULL_in_period,10,FALSE))</f>
        <v>8</v>
      </c>
      <c r="E11" s="48">
        <f>IF(ISERROR(VLOOKUP($A$7&amp;$B$3&amp;$A11&amp;$A$8&amp;$B$5,EYFULL_in_period,11,FALSE))=TRUE,0,VLOOKUP($A$7&amp;$B$3&amp;$A11&amp;$A$8&amp;$B$5,EYFULL_in_period,11,FALSE))</f>
        <v>1</v>
      </c>
      <c r="F11" s="48">
        <f>IF(ISERROR(VLOOKUP($A$7&amp;$B$3&amp;$A11&amp;$A$8&amp;$B$5,EYFULL_in_period,12,FALSE))=TRUE,0,VLOOKUP($A$7&amp;$B$3&amp;$A11&amp;$A$8&amp;$B$5,EYFULL_in_period,12,FALSE))</f>
        <v>1</v>
      </c>
      <c r="G11" s="49">
        <f t="shared" si="0"/>
        <v>9.0909090909090917</v>
      </c>
      <c r="H11" s="48">
        <f t="shared" si="0"/>
        <v>72.727272727272734</v>
      </c>
      <c r="I11" s="48">
        <f t="shared" si="0"/>
        <v>9.0909090909090917</v>
      </c>
      <c r="J11" s="48">
        <f t="shared" si="0"/>
        <v>9.0909090909090917</v>
      </c>
      <c r="K11" s="41"/>
      <c r="L11" s="37"/>
    </row>
    <row r="12" spans="1:12" ht="13.5" customHeight="1" x14ac:dyDescent="0.2">
      <c r="A12" s="429" t="s">
        <v>115</v>
      </c>
      <c r="B12" s="48">
        <f>IF(ISERROR(VLOOKUP($A$7&amp;$B$3&amp;$A12&amp;$A$8&amp;$B$5,EYFULL_in_period,8,FALSE))=TRUE,0,VLOOKUP($A$7&amp;$B$3&amp;$A12&amp;$A$8&amp;$B$5,EYFULL_in_period,8,FALSE))</f>
        <v>6</v>
      </c>
      <c r="C12" s="48">
        <f>IF(ISERROR(VLOOKUP($A$7&amp;$B$3&amp;$A12&amp;$A$8&amp;$B$5,EYFULL_in_period,9,FALSE))=TRUE,0,VLOOKUP($A$7&amp;$B$3&amp;$A12&amp;$A$8&amp;$B$5,EYFULL_in_period,9,FALSE))</f>
        <v>0</v>
      </c>
      <c r="D12" s="48">
        <f>IF(ISERROR(VLOOKUP($A$7&amp;$B$3&amp;$A12&amp;$A$8&amp;$B$5,EYFULL_in_period,10,FALSE))=TRUE,0,VLOOKUP($A$7&amp;$B$3&amp;$A12&amp;$A$8&amp;$B$5,EYFULL_in_period,10,FALSE))</f>
        <v>6</v>
      </c>
      <c r="E12" s="48">
        <f>IF(ISERROR(VLOOKUP($A$7&amp;$B$3&amp;$A12&amp;$A$8&amp;$B$5,EYFULL_in_period,11,FALSE))=TRUE,0,VLOOKUP($A$7&amp;$B$3&amp;$A12&amp;$A$8&amp;$B$5,EYFULL_in_period,11,FALSE))</f>
        <v>0</v>
      </c>
      <c r="F12" s="69">
        <f>IF(ISERROR(VLOOKUP($A$7&amp;$B$3&amp;$A12&amp;$A$8&amp;$B$5,EYFULL_in_period,12,FALSE))=TRUE,0,VLOOKUP($A$7&amp;$B$3&amp;$A12&amp;$A$8&amp;$B$5,EYFULL_in_period,12,FALSE))</f>
        <v>0</v>
      </c>
      <c r="G12" s="49">
        <f t="shared" si="0"/>
        <v>0</v>
      </c>
      <c r="H12" s="48">
        <f t="shared" si="0"/>
        <v>100</v>
      </c>
      <c r="I12" s="48">
        <f t="shared" si="0"/>
        <v>0</v>
      </c>
      <c r="J12" s="48">
        <f t="shared" si="0"/>
        <v>0</v>
      </c>
      <c r="K12" s="41"/>
      <c r="L12" s="37"/>
    </row>
    <row r="13" spans="1:12" ht="13.5" customHeight="1" x14ac:dyDescent="0.2">
      <c r="A13" s="429" t="s">
        <v>116</v>
      </c>
      <c r="B13" s="48">
        <f>IF(ISERROR(VLOOKUP($A$7&amp;$B$3&amp;$A13&amp;$A$8&amp;$B$5,EYFULL_in_period,8,FALSE))=TRUE,0,VLOOKUP($A$7&amp;$B$3&amp;$A13&amp;$A$8&amp;$B$5,EYFULL_in_period,8,FALSE))</f>
        <v>13</v>
      </c>
      <c r="C13" s="48">
        <f>IF(ISERROR(VLOOKUP($A$7&amp;$B$3&amp;$A13&amp;$A$8&amp;$B$5,EYFULL_in_period,9,FALSE))=TRUE,0,VLOOKUP($A$7&amp;$B$3&amp;$A13&amp;$A$8&amp;$B$5,EYFULL_in_period,9,FALSE))</f>
        <v>2</v>
      </c>
      <c r="D13" s="48">
        <f>IF(ISERROR(VLOOKUP($A$7&amp;$B$3&amp;$A13&amp;$A$8&amp;$B$5,EYFULL_in_period,10,FALSE))=TRUE,0,VLOOKUP($A$7&amp;$B$3&amp;$A13&amp;$A$8&amp;$B$5,EYFULL_in_period,10,FALSE))</f>
        <v>9</v>
      </c>
      <c r="E13" s="48">
        <f>IF(ISERROR(VLOOKUP($A$7&amp;$B$3&amp;$A13&amp;$A$8&amp;$B$5,EYFULL_in_period,11,FALSE))=TRUE,0,VLOOKUP($A$7&amp;$B$3&amp;$A13&amp;$A$8&amp;$B$5,EYFULL_in_period,11,FALSE))</f>
        <v>2</v>
      </c>
      <c r="F13" s="69">
        <f>IF(ISERROR(VLOOKUP($A$7&amp;$B$3&amp;$A13&amp;$A$8&amp;$B$5,EYFULL_in_period,12,FALSE))=TRUE,0,VLOOKUP($A$7&amp;$B$3&amp;$A13&amp;$A$8&amp;$B$5,EYFULL_in_period,12,FALSE))</f>
        <v>0</v>
      </c>
      <c r="G13" s="49">
        <f t="shared" si="0"/>
        <v>15.384615384615385</v>
      </c>
      <c r="H13" s="48">
        <f t="shared" si="0"/>
        <v>69.230769230769226</v>
      </c>
      <c r="I13" s="48">
        <f t="shared" si="0"/>
        <v>15.384615384615385</v>
      </c>
      <c r="J13" s="48">
        <f t="shared" si="0"/>
        <v>0</v>
      </c>
      <c r="K13" s="41"/>
      <c r="L13" s="37"/>
    </row>
    <row r="14" spans="1:12" ht="13.5" customHeight="1" x14ac:dyDescent="0.2">
      <c r="A14" s="429" t="s">
        <v>125</v>
      </c>
      <c r="B14" s="48">
        <f>IF(ISERROR(VLOOKUP($A$7&amp;$B$3&amp;$A14&amp;$A$8&amp;$B$5,EYFULL_in_period,8,FALSE))=TRUE,0,VLOOKUP($A$7&amp;$B$3&amp;$A14&amp;$A$8&amp;$B$5,EYFULL_in_period,8,FALSE))</f>
        <v>14</v>
      </c>
      <c r="C14" s="48">
        <f>IF(ISERROR(VLOOKUP($A$7&amp;$B$3&amp;$A14&amp;$A$8&amp;$B$5,EYFULL_in_period,9,FALSE))=TRUE,0,VLOOKUP($A$7&amp;$B$3&amp;$A14&amp;$A$8&amp;$B$5,EYFULL_in_period,9,FALSE))</f>
        <v>2</v>
      </c>
      <c r="D14" s="48">
        <f>IF(ISERROR(VLOOKUP($A$7&amp;$B$3&amp;$A14&amp;$A$8&amp;$B$5,EYFULL_in_period,10,FALSE))=TRUE,0,VLOOKUP($A$7&amp;$B$3&amp;$A14&amp;$A$8&amp;$B$5,EYFULL_in_period,10,FALSE))</f>
        <v>10</v>
      </c>
      <c r="E14" s="48">
        <f>IF(ISERROR(VLOOKUP($A$7&amp;$B$3&amp;$A14&amp;$A$8&amp;$B$5,EYFULL_in_period,11,FALSE))=TRUE,0,VLOOKUP($A$7&amp;$B$3&amp;$A14&amp;$A$8&amp;$B$5,EYFULL_in_period,11,FALSE))</f>
        <v>1</v>
      </c>
      <c r="F14" s="69">
        <f>IF(ISERROR(VLOOKUP($A$7&amp;$B$3&amp;$A14&amp;$A$8&amp;$B$5,EYFULL_in_period,12,FALSE))=TRUE,0,VLOOKUP($A$7&amp;$B$3&amp;$A14&amp;$A$8&amp;$B$5,EYFULL_in_period,12,FALSE))</f>
        <v>1</v>
      </c>
      <c r="G14" s="49">
        <f t="shared" si="0"/>
        <v>14.285714285714286</v>
      </c>
      <c r="H14" s="48">
        <f t="shared" si="0"/>
        <v>71.428571428571431</v>
      </c>
      <c r="I14" s="48">
        <f t="shared" si="0"/>
        <v>7.1428571428571432</v>
      </c>
      <c r="J14" s="48">
        <f t="shared" si="0"/>
        <v>7.1428571428571432</v>
      </c>
      <c r="K14" s="41"/>
      <c r="L14" s="37"/>
    </row>
    <row r="15" spans="1:12" ht="13.5" customHeight="1" x14ac:dyDescent="0.2">
      <c r="A15" s="429" t="s">
        <v>130</v>
      </c>
      <c r="B15" s="48">
        <f>IF(ISERROR(VLOOKUP($A$7&amp;$B$3&amp;$A15&amp;$A$8&amp;$B$5,EYFULL_in_period,8,FALSE))=TRUE,0,VLOOKUP($A$7&amp;$B$3&amp;$A15&amp;$A$8&amp;$B$5,EYFULL_in_period,8,FALSE))</f>
        <v>41</v>
      </c>
      <c r="C15" s="48">
        <f>IF(ISERROR(VLOOKUP($A$7&amp;$B$3&amp;$A15&amp;$A$8&amp;$B$5,EYFULL_in_period,9,FALSE))=TRUE,0,VLOOKUP($A$7&amp;$B$3&amp;$A15&amp;$A$8&amp;$B$5,EYFULL_in_period,9,FALSE))</f>
        <v>2</v>
      </c>
      <c r="D15" s="48">
        <f>IF(ISERROR(VLOOKUP($A$7&amp;$B$3&amp;$A15&amp;$A$8&amp;$B$5,EYFULL_in_period,10,FALSE))=TRUE,0,VLOOKUP($A$7&amp;$B$3&amp;$A15&amp;$A$8&amp;$B$5,EYFULL_in_period,10,FALSE))</f>
        <v>33</v>
      </c>
      <c r="E15" s="48">
        <f>IF(ISERROR(VLOOKUP($A$7&amp;$B$3&amp;$A15&amp;$A$8&amp;$B$5,EYFULL_in_period,11,FALSE))=TRUE,0,VLOOKUP($A$7&amp;$B$3&amp;$A15&amp;$A$8&amp;$B$5,EYFULL_in_period,11,FALSE))</f>
        <v>2</v>
      </c>
      <c r="F15" s="69">
        <f>IF(ISERROR(VLOOKUP($A$7&amp;$B$3&amp;$A15&amp;$A$8&amp;$B$5,EYFULL_in_period,12,FALSE))=TRUE,0,VLOOKUP($A$7&amp;$B$3&amp;$A15&amp;$A$8&amp;$B$5,EYFULL_in_period,12,FALSE))</f>
        <v>4</v>
      </c>
      <c r="G15" s="49">
        <f t="shared" si="0"/>
        <v>4.8780487804878048</v>
      </c>
      <c r="H15" s="48">
        <f t="shared" si="0"/>
        <v>80.487804878048777</v>
      </c>
      <c r="I15" s="48">
        <f t="shared" si="0"/>
        <v>4.8780487804878048</v>
      </c>
      <c r="J15" s="48">
        <f t="shared" si="0"/>
        <v>9.7560975609756095</v>
      </c>
      <c r="K15" s="37"/>
      <c r="L15" s="41"/>
    </row>
    <row r="16" spans="1:12" ht="13.5" customHeight="1" x14ac:dyDescent="0.2">
      <c r="A16" s="429" t="s">
        <v>131</v>
      </c>
      <c r="B16" s="48">
        <f>IF(ISERROR(VLOOKUP($A$7&amp;$B$3&amp;$A16&amp;$A$8&amp;$B$5,EYFULL_in_period,8,FALSE))=TRUE,0,VLOOKUP($A$7&amp;$B$3&amp;$A16&amp;$A$8&amp;$B$5,EYFULL_in_period,8,FALSE))</f>
        <v>21</v>
      </c>
      <c r="C16" s="48">
        <f>IF(ISERROR(VLOOKUP($A$7&amp;$B$3&amp;$A16&amp;$A$8&amp;$B$5,EYFULL_in_period,9,FALSE))=TRUE,0,VLOOKUP($A$7&amp;$B$3&amp;$A16&amp;$A$8&amp;$B$5,EYFULL_in_period,9,FALSE))</f>
        <v>3</v>
      </c>
      <c r="D16" s="48">
        <f>IF(ISERROR(VLOOKUP($A$7&amp;$B$3&amp;$A16&amp;$A$8&amp;$B$5,EYFULL_in_period,10,FALSE))=TRUE,0,VLOOKUP($A$7&amp;$B$3&amp;$A16&amp;$A$8&amp;$B$5,EYFULL_in_period,10,FALSE))</f>
        <v>16</v>
      </c>
      <c r="E16" s="48">
        <f>IF(ISERROR(VLOOKUP($A$7&amp;$B$3&amp;$A16&amp;$A$8&amp;$B$5,EYFULL_in_period,11,FALSE))=TRUE,0,VLOOKUP($A$7&amp;$B$3&amp;$A16&amp;$A$8&amp;$B$5,EYFULL_in_period,11,FALSE))</f>
        <v>1</v>
      </c>
      <c r="F16" s="69">
        <f>IF(ISERROR(VLOOKUP($A$7&amp;$B$3&amp;$A16&amp;$A$8&amp;$B$5,EYFULL_in_period,12,FALSE))=TRUE,0,VLOOKUP($A$7&amp;$B$3&amp;$A16&amp;$A$8&amp;$B$5,EYFULL_in_period,12,FALSE))</f>
        <v>1</v>
      </c>
      <c r="G16" s="49">
        <f t="shared" si="0"/>
        <v>14.285714285714286</v>
      </c>
      <c r="H16" s="48">
        <f t="shared" si="0"/>
        <v>76.19047619047619</v>
      </c>
      <c r="I16" s="48">
        <f t="shared" si="0"/>
        <v>4.7619047619047619</v>
      </c>
      <c r="J16" s="48">
        <f t="shared" si="0"/>
        <v>4.7619047619047619</v>
      </c>
      <c r="K16" s="37"/>
      <c r="L16" s="41"/>
    </row>
    <row r="17" spans="1:12" ht="13.5" customHeight="1" x14ac:dyDescent="0.2">
      <c r="A17" s="429" t="s">
        <v>136</v>
      </c>
      <c r="B17" s="48">
        <f>IF(ISERROR(VLOOKUP($A$7&amp;$B$3&amp;$A17&amp;$A$8&amp;$B$5,EYFULL_in_period,8,FALSE))=TRUE,0,VLOOKUP($A$7&amp;$B$3&amp;$A17&amp;$A$8&amp;$B$5,EYFULL_in_period,8,FALSE))</f>
        <v>17</v>
      </c>
      <c r="C17" s="48">
        <f>IF(ISERROR(VLOOKUP($A$7&amp;$B$3&amp;$A17&amp;$A$8&amp;$B$5,EYFULL_in_period,9,FALSE))=TRUE,0,VLOOKUP($A$7&amp;$B$3&amp;$A17&amp;$A$8&amp;$B$5,EYFULL_in_period,9,FALSE))</f>
        <v>3</v>
      </c>
      <c r="D17" s="48">
        <f>IF(ISERROR(VLOOKUP($A$7&amp;$B$3&amp;$A17&amp;$A$8&amp;$B$5,EYFULL_in_period,10,FALSE))=TRUE,0,VLOOKUP($A$7&amp;$B$3&amp;$A17&amp;$A$8&amp;$B$5,EYFULL_in_period,10,FALSE))</f>
        <v>14</v>
      </c>
      <c r="E17" s="48">
        <f>IF(ISERROR(VLOOKUP($A$7&amp;$B$3&amp;$A17&amp;$A$8&amp;$B$5,EYFULL_in_period,11,FALSE))=TRUE,0,VLOOKUP($A$7&amp;$B$3&amp;$A17&amp;$A$8&amp;$B$5,EYFULL_in_period,11,FALSE))</f>
        <v>0</v>
      </c>
      <c r="F17" s="69">
        <f>IF(ISERROR(VLOOKUP($A$7&amp;$B$3&amp;$A17&amp;$A$8&amp;$B$5,EYFULL_in_period,12,FALSE))=TRUE,0,VLOOKUP($A$7&amp;$B$3&amp;$A17&amp;$A$8&amp;$B$5,EYFULL_in_period,12,FALSE))</f>
        <v>0</v>
      </c>
      <c r="G17" s="49">
        <f t="shared" si="0"/>
        <v>17.647058823529413</v>
      </c>
      <c r="H17" s="48">
        <f t="shared" si="0"/>
        <v>82.352941176470594</v>
      </c>
      <c r="I17" s="48">
        <f t="shared" si="0"/>
        <v>0</v>
      </c>
      <c r="J17" s="48">
        <f t="shared" si="0"/>
        <v>0</v>
      </c>
      <c r="K17" s="37"/>
      <c r="L17" s="41"/>
    </row>
    <row r="18" spans="1:12" ht="13.5" customHeight="1" x14ac:dyDescent="0.2">
      <c r="A18" s="429" t="s">
        <v>154</v>
      </c>
      <c r="B18" s="48">
        <f>IF(ISERROR(VLOOKUP($A$7&amp;$B$3&amp;$A18&amp;$A$8&amp;$B$5,EYFULL_in_period,8,FALSE))=TRUE,0,VLOOKUP($A$7&amp;$B$3&amp;$A18&amp;$A$8&amp;$B$5,EYFULL_in_period,8,FALSE))</f>
        <v>13</v>
      </c>
      <c r="C18" s="48">
        <f>IF(ISERROR(VLOOKUP($A$7&amp;$B$3&amp;$A18&amp;$A$8&amp;$B$5,EYFULL_in_period,9,FALSE))=TRUE,0,VLOOKUP($A$7&amp;$B$3&amp;$A18&amp;$A$8&amp;$B$5,EYFULL_in_period,9,FALSE))</f>
        <v>0</v>
      </c>
      <c r="D18" s="48">
        <f>IF(ISERROR(VLOOKUP($A$7&amp;$B$3&amp;$A18&amp;$A$8&amp;$B$5,EYFULL_in_period,10,FALSE))=TRUE,0,VLOOKUP($A$7&amp;$B$3&amp;$A18&amp;$A$8&amp;$B$5,EYFULL_in_period,10,FALSE))</f>
        <v>11</v>
      </c>
      <c r="E18" s="48">
        <f>IF(ISERROR(VLOOKUP($A$7&amp;$B$3&amp;$A18&amp;$A$8&amp;$B$5,EYFULL_in_period,11,FALSE))=TRUE,0,VLOOKUP($A$7&amp;$B$3&amp;$A18&amp;$A$8&amp;$B$5,EYFULL_in_period,11,FALSE))</f>
        <v>2</v>
      </c>
      <c r="F18" s="69">
        <f>IF(ISERROR(VLOOKUP($A$7&amp;$B$3&amp;$A18&amp;$A$8&amp;$B$5,EYFULL_in_period,12,FALSE))=TRUE,0,VLOOKUP($A$7&amp;$B$3&amp;$A18&amp;$A$8&amp;$B$5,EYFULL_in_period,12,FALSE))</f>
        <v>0</v>
      </c>
      <c r="G18" s="49">
        <f t="shared" si="0"/>
        <v>0</v>
      </c>
      <c r="H18" s="48">
        <f t="shared" si="0"/>
        <v>84.615384615384613</v>
      </c>
      <c r="I18" s="48">
        <f t="shared" si="0"/>
        <v>15.384615384615385</v>
      </c>
      <c r="J18" s="48">
        <f t="shared" si="0"/>
        <v>0</v>
      </c>
      <c r="K18" s="37"/>
      <c r="L18" s="41"/>
    </row>
    <row r="19" spans="1:12" ht="13.5" customHeight="1" x14ac:dyDescent="0.2">
      <c r="A19" s="429" t="s">
        <v>173</v>
      </c>
      <c r="B19" s="48">
        <f>IF(ISERROR(VLOOKUP($A$7&amp;$B$3&amp;$A19&amp;$A$8&amp;$B$5,EYFULL_in_period,8,FALSE))=TRUE,0,VLOOKUP($A$7&amp;$B$3&amp;$A19&amp;$A$8&amp;$B$5,EYFULL_in_period,8,FALSE))</f>
        <v>7</v>
      </c>
      <c r="C19" s="48">
        <f>IF(ISERROR(VLOOKUP($A$7&amp;$B$3&amp;$A19&amp;$A$8&amp;$B$5,EYFULL_in_period,9,FALSE))=TRUE,0,VLOOKUP($A$7&amp;$B$3&amp;$A19&amp;$A$8&amp;$B$5,EYFULL_in_period,9,FALSE))</f>
        <v>1</v>
      </c>
      <c r="D19" s="48">
        <f>IF(ISERROR(VLOOKUP($A$7&amp;$B$3&amp;$A19&amp;$A$8&amp;$B$5,EYFULL_in_period,10,FALSE))=TRUE,0,VLOOKUP($A$7&amp;$B$3&amp;$A19&amp;$A$8&amp;$B$5,EYFULL_in_period,10,FALSE))</f>
        <v>5</v>
      </c>
      <c r="E19" s="48">
        <f>IF(ISERROR(VLOOKUP($A$7&amp;$B$3&amp;$A19&amp;$A$8&amp;$B$5,EYFULL_in_period,11,FALSE))=TRUE,0,VLOOKUP($A$7&amp;$B$3&amp;$A19&amp;$A$8&amp;$B$5,EYFULL_in_period,11,FALSE))</f>
        <v>1</v>
      </c>
      <c r="F19" s="69">
        <f>IF(ISERROR(VLOOKUP($A$7&amp;$B$3&amp;$A19&amp;$A$8&amp;$B$5,EYFULL_in_period,12,FALSE))=TRUE,0,VLOOKUP($A$7&amp;$B$3&amp;$A19&amp;$A$8&amp;$B$5,EYFULL_in_period,12,FALSE))</f>
        <v>0</v>
      </c>
      <c r="G19" s="49">
        <f t="shared" si="0"/>
        <v>14.285714285714286</v>
      </c>
      <c r="H19" s="48">
        <f t="shared" si="0"/>
        <v>71.428571428571431</v>
      </c>
      <c r="I19" s="48">
        <f t="shared" si="0"/>
        <v>14.285714285714286</v>
      </c>
      <c r="J19" s="48">
        <f t="shared" si="0"/>
        <v>0</v>
      </c>
      <c r="K19" s="37"/>
      <c r="L19" s="41"/>
    </row>
    <row r="20" spans="1:12" ht="13.5" customHeight="1" x14ac:dyDescent="0.2">
      <c r="A20" s="429" t="s">
        <v>175</v>
      </c>
      <c r="B20" s="48">
        <f>IF(ISERROR(VLOOKUP($A$7&amp;$B$3&amp;$A20&amp;$A$8&amp;$B$5,EYFULL_in_period,8,FALSE))=TRUE,0,VLOOKUP($A$7&amp;$B$3&amp;$A20&amp;$A$8&amp;$B$5,EYFULL_in_period,8,FALSE))</f>
        <v>108</v>
      </c>
      <c r="C20" s="48">
        <f>IF(ISERROR(VLOOKUP($A$7&amp;$B$3&amp;$A20&amp;$A$8&amp;$B$5,EYFULL_in_period,9,FALSE))=TRUE,0,VLOOKUP($A$7&amp;$B$3&amp;$A20&amp;$A$8&amp;$B$5,EYFULL_in_period,9,FALSE))</f>
        <v>8</v>
      </c>
      <c r="D20" s="48">
        <f>IF(ISERROR(VLOOKUP($A$7&amp;$B$3&amp;$A20&amp;$A$8&amp;$B$5,EYFULL_in_period,10,FALSE))=TRUE,0,VLOOKUP($A$7&amp;$B$3&amp;$A20&amp;$A$8&amp;$B$5,EYFULL_in_period,10,FALSE))</f>
        <v>88</v>
      </c>
      <c r="E20" s="48">
        <f>IF(ISERROR(VLOOKUP($A$7&amp;$B$3&amp;$A20&amp;$A$8&amp;$B$5,EYFULL_in_period,11,FALSE))=TRUE,0,VLOOKUP($A$7&amp;$B$3&amp;$A20&amp;$A$8&amp;$B$5,EYFULL_in_period,11,FALSE))</f>
        <v>7</v>
      </c>
      <c r="F20" s="69">
        <f>IF(ISERROR(VLOOKUP($A$7&amp;$B$3&amp;$A20&amp;$A$8&amp;$B$5,EYFULL_in_period,12,FALSE))=TRUE,0,VLOOKUP($A$7&amp;$B$3&amp;$A20&amp;$A$8&amp;$B$5,EYFULL_in_period,12,FALSE))</f>
        <v>5</v>
      </c>
      <c r="G20" s="49">
        <f t="shared" si="0"/>
        <v>7.4074074074074074</v>
      </c>
      <c r="H20" s="48">
        <f t="shared" si="0"/>
        <v>81.481481481481481</v>
      </c>
      <c r="I20" s="48">
        <f t="shared" si="0"/>
        <v>6.4814814814814818</v>
      </c>
      <c r="J20" s="48">
        <f t="shared" si="0"/>
        <v>4.6296296296296298</v>
      </c>
      <c r="K20" s="37"/>
      <c r="L20" s="41"/>
    </row>
    <row r="21" spans="1:12" ht="13.5" customHeight="1" x14ac:dyDescent="0.2">
      <c r="A21" s="429" t="s">
        <v>181</v>
      </c>
      <c r="B21" s="48">
        <f>IF(ISERROR(VLOOKUP($A$7&amp;$B$3&amp;$A21&amp;$A$8&amp;$B$5,EYFULL_in_period,8,FALSE))=TRUE,0,VLOOKUP($A$7&amp;$B$3&amp;$A21&amp;$A$8&amp;$B$5,EYFULL_in_period,8,FALSE))</f>
        <v>22</v>
      </c>
      <c r="C21" s="48">
        <f>IF(ISERROR(VLOOKUP($A$7&amp;$B$3&amp;$A21&amp;$A$8&amp;$B$5,EYFULL_in_period,9,FALSE))=TRUE,0,VLOOKUP($A$7&amp;$B$3&amp;$A21&amp;$A$8&amp;$B$5,EYFULL_in_period,9,FALSE))</f>
        <v>2</v>
      </c>
      <c r="D21" s="48">
        <f>IF(ISERROR(VLOOKUP($A$7&amp;$B$3&amp;$A21&amp;$A$8&amp;$B$5,EYFULL_in_period,10,FALSE))=TRUE,0,VLOOKUP($A$7&amp;$B$3&amp;$A21&amp;$A$8&amp;$B$5,EYFULL_in_period,10,FALSE))</f>
        <v>16</v>
      </c>
      <c r="E21" s="48">
        <f>IF(ISERROR(VLOOKUP($A$7&amp;$B$3&amp;$A21&amp;$A$8&amp;$B$5,EYFULL_in_period,11,FALSE))=TRUE,0,VLOOKUP($A$7&amp;$B$3&amp;$A21&amp;$A$8&amp;$B$5,EYFULL_in_period,11,FALSE))</f>
        <v>3</v>
      </c>
      <c r="F21" s="69">
        <f>IF(ISERROR(VLOOKUP($A$7&amp;$B$3&amp;$A21&amp;$A$8&amp;$B$5,EYFULL_in_period,12,FALSE))=TRUE,0,VLOOKUP($A$7&amp;$B$3&amp;$A21&amp;$A$8&amp;$B$5,EYFULL_in_period,12,FALSE))</f>
        <v>1</v>
      </c>
      <c r="G21" s="49">
        <f t="shared" si="0"/>
        <v>9.0909090909090917</v>
      </c>
      <c r="H21" s="48">
        <f t="shared" si="0"/>
        <v>72.727272727272734</v>
      </c>
      <c r="I21" s="48">
        <f t="shared" si="0"/>
        <v>13.636363636363637</v>
      </c>
      <c r="J21" s="48">
        <f t="shared" si="0"/>
        <v>4.5454545454545459</v>
      </c>
      <c r="K21" s="37"/>
      <c r="L21" s="41"/>
    </row>
    <row r="22" spans="1:12" ht="13.5" customHeight="1" x14ac:dyDescent="0.2">
      <c r="A22" s="429" t="s">
        <v>183</v>
      </c>
      <c r="B22" s="48">
        <f>IF(ISERROR(VLOOKUP($A$7&amp;$B$3&amp;$A22&amp;$A$8&amp;$B$5,EYFULL_in_period,8,FALSE))=TRUE,0,VLOOKUP($A$7&amp;$B$3&amp;$A22&amp;$A$8&amp;$B$5,EYFULL_in_period,8,FALSE))</f>
        <v>51</v>
      </c>
      <c r="C22" s="48">
        <f>IF(ISERROR(VLOOKUP($A$7&amp;$B$3&amp;$A22&amp;$A$8&amp;$B$5,EYFULL_in_period,9,FALSE))=TRUE,0,VLOOKUP($A$7&amp;$B$3&amp;$A22&amp;$A$8&amp;$B$5,EYFULL_in_period,9,FALSE))</f>
        <v>4</v>
      </c>
      <c r="D22" s="48">
        <f>IF(ISERROR(VLOOKUP($A$7&amp;$B$3&amp;$A22&amp;$A$8&amp;$B$5,EYFULL_in_period,10,FALSE))=TRUE,0,VLOOKUP($A$7&amp;$B$3&amp;$A22&amp;$A$8&amp;$B$5,EYFULL_in_period,10,FALSE))</f>
        <v>42</v>
      </c>
      <c r="E22" s="48">
        <f>IF(ISERROR(VLOOKUP($A$7&amp;$B$3&amp;$A22&amp;$A$8&amp;$B$5,EYFULL_in_period,11,FALSE))=TRUE,0,VLOOKUP($A$7&amp;$B$3&amp;$A22&amp;$A$8&amp;$B$5,EYFULL_in_period,11,FALSE))</f>
        <v>4</v>
      </c>
      <c r="F22" s="69">
        <f>IF(ISERROR(VLOOKUP($A$7&amp;$B$3&amp;$A22&amp;$A$8&amp;$B$5,EYFULL_in_period,12,FALSE))=TRUE,0,VLOOKUP($A$7&amp;$B$3&amp;$A22&amp;$A$8&amp;$B$5,EYFULL_in_period,12,FALSE))</f>
        <v>1</v>
      </c>
      <c r="G22" s="49">
        <f t="shared" si="0"/>
        <v>7.8431372549019605</v>
      </c>
      <c r="H22" s="48">
        <f t="shared" si="0"/>
        <v>82.352941176470594</v>
      </c>
      <c r="I22" s="48">
        <f t="shared" si="0"/>
        <v>7.8431372549019605</v>
      </c>
      <c r="J22" s="48">
        <f t="shared" si="0"/>
        <v>1.9607843137254901</v>
      </c>
      <c r="K22" s="37"/>
      <c r="L22" s="41"/>
    </row>
    <row r="23" spans="1:12" ht="13.5" customHeight="1" x14ac:dyDescent="0.2">
      <c r="A23" s="429" t="s">
        <v>200</v>
      </c>
      <c r="B23" s="48">
        <f>IF(ISERROR(VLOOKUP($A$7&amp;$B$3&amp;$A23&amp;$A$8&amp;$B$5,EYFULL_in_period,8,FALSE))=TRUE,0,VLOOKUP($A$7&amp;$B$3&amp;$A23&amp;$A$8&amp;$B$5,EYFULL_in_period,8,FALSE))</f>
        <v>19</v>
      </c>
      <c r="C23" s="48">
        <f>IF(ISERROR(VLOOKUP($A$7&amp;$B$3&amp;$A23&amp;$A$8&amp;$B$5,EYFULL_in_period,9,FALSE))=TRUE,0,VLOOKUP($A$7&amp;$B$3&amp;$A23&amp;$A$8&amp;$B$5,EYFULL_in_period,9,FALSE))</f>
        <v>0</v>
      </c>
      <c r="D23" s="48">
        <f>IF(ISERROR(VLOOKUP($A$7&amp;$B$3&amp;$A23&amp;$A$8&amp;$B$5,EYFULL_in_period,10,FALSE))=TRUE,0,VLOOKUP($A$7&amp;$B$3&amp;$A23&amp;$A$8&amp;$B$5,EYFULL_in_period,10,FALSE))</f>
        <v>14</v>
      </c>
      <c r="E23" s="48">
        <f>IF(ISERROR(VLOOKUP($A$7&amp;$B$3&amp;$A23&amp;$A$8&amp;$B$5,EYFULL_in_period,11,FALSE))=TRUE,0,VLOOKUP($A$7&amp;$B$3&amp;$A23&amp;$A$8&amp;$B$5,EYFULL_in_period,11,FALSE))</f>
        <v>4</v>
      </c>
      <c r="F23" s="69">
        <f>IF(ISERROR(VLOOKUP($A$7&amp;$B$3&amp;$A23&amp;$A$8&amp;$B$5,EYFULL_in_period,12,FALSE))=TRUE,0,VLOOKUP($A$7&amp;$B$3&amp;$A23&amp;$A$8&amp;$B$5,EYFULL_in_period,12,FALSE))</f>
        <v>1</v>
      </c>
      <c r="G23" s="49">
        <f t="shared" si="0"/>
        <v>0</v>
      </c>
      <c r="H23" s="48">
        <f t="shared" si="0"/>
        <v>73.684210526315795</v>
      </c>
      <c r="I23" s="48">
        <f t="shared" si="0"/>
        <v>21.05263157894737</v>
      </c>
      <c r="J23" s="48">
        <f t="shared" si="0"/>
        <v>5.2631578947368425</v>
      </c>
      <c r="K23" s="37"/>
      <c r="L23" s="41"/>
    </row>
    <row r="24" spans="1:12" ht="13.5" customHeight="1" x14ac:dyDescent="0.2">
      <c r="A24" s="429" t="s">
        <v>209</v>
      </c>
      <c r="B24" s="48">
        <f>IF(ISERROR(VLOOKUP($A$7&amp;$B$3&amp;$A24&amp;$A$8&amp;$B$5,EYFULL_in_period,8,FALSE))=TRUE,0,VLOOKUP($A$7&amp;$B$3&amp;$A24&amp;$A$8&amp;$B$5,EYFULL_in_period,8,FALSE))</f>
        <v>17</v>
      </c>
      <c r="C24" s="48">
        <f>IF(ISERROR(VLOOKUP($A$7&amp;$B$3&amp;$A24&amp;$A$8&amp;$B$5,EYFULL_in_period,9,FALSE))=TRUE,0,VLOOKUP($A$7&amp;$B$3&amp;$A24&amp;$A$8&amp;$B$5,EYFULL_in_period,9,FALSE))</f>
        <v>0</v>
      </c>
      <c r="D24" s="48">
        <f>IF(ISERROR(VLOOKUP($A$7&amp;$B$3&amp;$A24&amp;$A$8&amp;$B$5,EYFULL_in_period,10,FALSE))=TRUE,0,VLOOKUP($A$7&amp;$B$3&amp;$A24&amp;$A$8&amp;$B$5,EYFULL_in_period,10,FALSE))</f>
        <v>13</v>
      </c>
      <c r="E24" s="48">
        <f>IF(ISERROR(VLOOKUP($A$7&amp;$B$3&amp;$A24&amp;$A$8&amp;$B$5,EYFULL_in_period,11,FALSE))=TRUE,0,VLOOKUP($A$7&amp;$B$3&amp;$A24&amp;$A$8&amp;$B$5,EYFULL_in_period,11,FALSE))</f>
        <v>2</v>
      </c>
      <c r="F24" s="69">
        <f>IF(ISERROR(VLOOKUP($A$7&amp;$B$3&amp;$A24&amp;$A$8&amp;$B$5,EYFULL_in_period,12,FALSE))=TRUE,0,VLOOKUP($A$7&amp;$B$3&amp;$A24&amp;$A$8&amp;$B$5,EYFULL_in_period,12,FALSE))</f>
        <v>2</v>
      </c>
      <c r="G24" s="49">
        <f t="shared" si="0"/>
        <v>0</v>
      </c>
      <c r="H24" s="48">
        <f t="shared" si="0"/>
        <v>76.470588235294116</v>
      </c>
      <c r="I24" s="48">
        <f t="shared" si="0"/>
        <v>11.764705882352942</v>
      </c>
      <c r="J24" s="48">
        <f t="shared" si="0"/>
        <v>11.764705882352942</v>
      </c>
      <c r="K24" s="37"/>
      <c r="L24" s="41"/>
    </row>
    <row r="25" spans="1:12" ht="13.5" customHeight="1" x14ac:dyDescent="0.2">
      <c r="A25" s="429" t="s">
        <v>212</v>
      </c>
      <c r="B25" s="48">
        <f>IF(ISERROR(VLOOKUP($A$7&amp;$B$3&amp;$A25&amp;$A$8&amp;$B$5,EYFULL_in_period,8,FALSE))=TRUE,0,VLOOKUP($A$7&amp;$B$3&amp;$A25&amp;$A$8&amp;$B$5,EYFULL_in_period,8,FALSE))</f>
        <v>25</v>
      </c>
      <c r="C25" s="48">
        <f>IF(ISERROR(VLOOKUP($A$7&amp;$B$3&amp;$A25&amp;$A$8&amp;$B$5,EYFULL_in_period,9,FALSE))=TRUE,0,VLOOKUP($A$7&amp;$B$3&amp;$A25&amp;$A$8&amp;$B$5,EYFULL_in_period,9,FALSE))</f>
        <v>1</v>
      </c>
      <c r="D25" s="48">
        <f>IF(ISERROR(VLOOKUP($A$7&amp;$B$3&amp;$A25&amp;$A$8&amp;$B$5,EYFULL_in_period,10,FALSE))=TRUE,0,VLOOKUP($A$7&amp;$B$3&amp;$A25&amp;$A$8&amp;$B$5,EYFULL_in_period,10,FALSE))</f>
        <v>22</v>
      </c>
      <c r="E25" s="48">
        <f>IF(ISERROR(VLOOKUP($A$7&amp;$B$3&amp;$A25&amp;$A$8&amp;$B$5,EYFULL_in_period,11,FALSE))=TRUE,0,VLOOKUP($A$7&amp;$B$3&amp;$A25&amp;$A$8&amp;$B$5,EYFULL_in_period,11,FALSE))</f>
        <v>2</v>
      </c>
      <c r="F25" s="69">
        <f>IF(ISERROR(VLOOKUP($A$7&amp;$B$3&amp;$A25&amp;$A$8&amp;$B$5,EYFULL_in_period,12,FALSE))=TRUE,0,VLOOKUP($A$7&amp;$B$3&amp;$A25&amp;$A$8&amp;$B$5,EYFULL_in_period,12,FALSE))</f>
        <v>0</v>
      </c>
      <c r="G25" s="49">
        <f t="shared" si="0"/>
        <v>4</v>
      </c>
      <c r="H25" s="48">
        <f t="shared" si="0"/>
        <v>88</v>
      </c>
      <c r="I25" s="48">
        <f t="shared" si="0"/>
        <v>8</v>
      </c>
      <c r="J25" s="48">
        <f t="shared" si="0"/>
        <v>0</v>
      </c>
      <c r="K25" s="37"/>
      <c r="L25" s="41"/>
    </row>
    <row r="26" spans="1:12" ht="13.5" customHeight="1" x14ac:dyDescent="0.2">
      <c r="A26" s="429" t="s">
        <v>214</v>
      </c>
      <c r="B26" s="48">
        <f>IF(ISERROR(VLOOKUP($A$7&amp;$B$3&amp;$A26&amp;$A$8&amp;$B$5,EYFULL_in_period,8,FALSE))=TRUE,0,VLOOKUP($A$7&amp;$B$3&amp;$A26&amp;$A$8&amp;$B$5,EYFULL_in_period,8,FALSE))</f>
        <v>8</v>
      </c>
      <c r="C26" s="48">
        <f>IF(ISERROR(VLOOKUP($A$7&amp;$B$3&amp;$A26&amp;$A$8&amp;$B$5,EYFULL_in_period,9,FALSE))=TRUE,0,VLOOKUP($A$7&amp;$B$3&amp;$A26&amp;$A$8&amp;$B$5,EYFULL_in_period,9,FALSE))</f>
        <v>1</v>
      </c>
      <c r="D26" s="48">
        <f>IF(ISERROR(VLOOKUP($A$7&amp;$B$3&amp;$A26&amp;$A$8&amp;$B$5,EYFULL_in_period,10,FALSE))=TRUE,0,VLOOKUP($A$7&amp;$B$3&amp;$A26&amp;$A$8&amp;$B$5,EYFULL_in_period,10,FALSE))</f>
        <v>6</v>
      </c>
      <c r="E26" s="48">
        <f>IF(ISERROR(VLOOKUP($A$7&amp;$B$3&amp;$A26&amp;$A$8&amp;$B$5,EYFULL_in_period,11,FALSE))=TRUE,0,VLOOKUP($A$7&amp;$B$3&amp;$A26&amp;$A$8&amp;$B$5,EYFULL_in_period,11,FALSE))</f>
        <v>1</v>
      </c>
      <c r="F26" s="69">
        <f>IF(ISERROR(VLOOKUP($A$7&amp;$B$3&amp;$A26&amp;$A$8&amp;$B$5,EYFULL_in_period,12,FALSE))=TRUE,0,VLOOKUP($A$7&amp;$B$3&amp;$A26&amp;$A$8&amp;$B$5,EYFULL_in_period,12,FALSE))</f>
        <v>0</v>
      </c>
      <c r="G26" s="49">
        <f t="shared" si="0"/>
        <v>12.5</v>
      </c>
      <c r="H26" s="48">
        <f t="shared" si="0"/>
        <v>75</v>
      </c>
      <c r="I26" s="48">
        <f t="shared" si="0"/>
        <v>12.5</v>
      </c>
      <c r="J26" s="48">
        <f t="shared" si="0"/>
        <v>0</v>
      </c>
      <c r="K26" s="37"/>
      <c r="L26" s="41"/>
    </row>
    <row r="27" spans="1:12" ht="13.5" customHeight="1" x14ac:dyDescent="0.2">
      <c r="A27" s="429" t="s">
        <v>225</v>
      </c>
      <c r="B27" s="48">
        <f>IF(ISERROR(VLOOKUP($A$7&amp;$B$3&amp;$A27&amp;$A$8&amp;$B$5,EYFULL_in_period,8,FALSE))=TRUE,0,VLOOKUP($A$7&amp;$B$3&amp;$A27&amp;$A$8&amp;$B$5,EYFULL_in_period,8,FALSE))</f>
        <v>7</v>
      </c>
      <c r="C27" s="48">
        <f>IF(ISERROR(VLOOKUP($A$7&amp;$B$3&amp;$A27&amp;$A$8&amp;$B$5,EYFULL_in_period,9,FALSE))=TRUE,0,VLOOKUP($A$7&amp;$B$3&amp;$A27&amp;$A$8&amp;$B$5,EYFULL_in_period,9,FALSE))</f>
        <v>0</v>
      </c>
      <c r="D27" s="48">
        <f>IF(ISERROR(VLOOKUP($A$7&amp;$B$3&amp;$A27&amp;$A$8&amp;$B$5,EYFULL_in_period,10,FALSE))=TRUE,0,VLOOKUP($A$7&amp;$B$3&amp;$A27&amp;$A$8&amp;$B$5,EYFULL_in_period,10,FALSE))</f>
        <v>6</v>
      </c>
      <c r="E27" s="48">
        <f>IF(ISERROR(VLOOKUP($A$7&amp;$B$3&amp;$A27&amp;$A$8&amp;$B$5,EYFULL_in_period,11,FALSE))=TRUE,0,VLOOKUP($A$7&amp;$B$3&amp;$A27&amp;$A$8&amp;$B$5,EYFULL_in_period,11,FALSE))</f>
        <v>1</v>
      </c>
      <c r="F27" s="69">
        <f>IF(ISERROR(VLOOKUP($A$7&amp;$B$3&amp;$A27&amp;$A$8&amp;$B$5,EYFULL_in_period,12,FALSE))=TRUE,0,VLOOKUP($A$7&amp;$B$3&amp;$A27&amp;$A$8&amp;$B$5,EYFULL_in_period,12,FALSE))</f>
        <v>0</v>
      </c>
      <c r="G27" s="49">
        <f t="shared" si="0"/>
        <v>0</v>
      </c>
      <c r="H27" s="48">
        <f t="shared" si="0"/>
        <v>85.714285714285708</v>
      </c>
      <c r="I27" s="48">
        <f t="shared" si="0"/>
        <v>14.285714285714286</v>
      </c>
      <c r="J27" s="48">
        <f t="shared" si="0"/>
        <v>0</v>
      </c>
      <c r="K27" s="37"/>
      <c r="L27" s="41"/>
    </row>
    <row r="28" spans="1:12" ht="13.5" customHeight="1" x14ac:dyDescent="0.2">
      <c r="A28" s="429" t="s">
        <v>227</v>
      </c>
      <c r="B28" s="48">
        <f>IF(ISERROR(VLOOKUP($A$7&amp;$B$3&amp;$A28&amp;$A$8&amp;$B$5,EYFULL_in_period,8,FALSE))=TRUE,0,VLOOKUP($A$7&amp;$B$3&amp;$A28&amp;$A$8&amp;$B$5,EYFULL_in_period,8,FALSE))</f>
        <v>34</v>
      </c>
      <c r="C28" s="48">
        <f>IF(ISERROR(VLOOKUP($A$7&amp;$B$3&amp;$A28&amp;$A$8&amp;$B$5,EYFULL_in_period,9,FALSE))=TRUE,0,VLOOKUP($A$7&amp;$B$3&amp;$A28&amp;$A$8&amp;$B$5,EYFULL_in_period,9,FALSE))</f>
        <v>2</v>
      </c>
      <c r="D28" s="48">
        <f>IF(ISERROR(VLOOKUP($A$7&amp;$B$3&amp;$A28&amp;$A$8&amp;$B$5,EYFULL_in_period,10,FALSE))=TRUE,0,VLOOKUP($A$7&amp;$B$3&amp;$A28&amp;$A$8&amp;$B$5,EYFULL_in_period,10,FALSE))</f>
        <v>31</v>
      </c>
      <c r="E28" s="48">
        <f>IF(ISERROR(VLOOKUP($A$7&amp;$B$3&amp;$A28&amp;$A$8&amp;$B$5,EYFULL_in_period,11,FALSE))=TRUE,0,VLOOKUP($A$7&amp;$B$3&amp;$A28&amp;$A$8&amp;$B$5,EYFULL_in_period,11,FALSE))</f>
        <v>1</v>
      </c>
      <c r="F28" s="69">
        <f>IF(ISERROR(VLOOKUP($A$7&amp;$B$3&amp;$A28&amp;$A$8&amp;$B$5,EYFULL_in_period,12,FALSE))=TRUE,0,VLOOKUP($A$7&amp;$B$3&amp;$A28&amp;$A$8&amp;$B$5,EYFULL_in_period,12,FALSE))</f>
        <v>0</v>
      </c>
      <c r="G28" s="49">
        <f t="shared" si="0"/>
        <v>5.882352941176471</v>
      </c>
      <c r="H28" s="48">
        <f t="shared" si="0"/>
        <v>91.17647058823529</v>
      </c>
      <c r="I28" s="48">
        <f t="shared" si="0"/>
        <v>2.9411764705882355</v>
      </c>
      <c r="J28" s="48">
        <f t="shared" si="0"/>
        <v>0</v>
      </c>
      <c r="K28" s="37"/>
      <c r="L28" s="41"/>
    </row>
    <row r="29" spans="1:12" ht="13.5" customHeight="1" x14ac:dyDescent="0.2">
      <c r="A29" s="429" t="s">
        <v>235</v>
      </c>
      <c r="B29" s="48">
        <f>IF(ISERROR(VLOOKUP($A$7&amp;$B$3&amp;$A29&amp;$A$8&amp;$B$5,EYFULL_in_period,8,FALSE))=TRUE,0,VLOOKUP($A$7&amp;$B$3&amp;$A29&amp;$A$8&amp;$B$5,EYFULL_in_period,8,FALSE))</f>
        <v>16</v>
      </c>
      <c r="C29" s="48">
        <f>IF(ISERROR(VLOOKUP($A$7&amp;$B$3&amp;$A29&amp;$A$8&amp;$B$5,EYFULL_in_period,9,FALSE))=TRUE,0,VLOOKUP($A$7&amp;$B$3&amp;$A29&amp;$A$8&amp;$B$5,EYFULL_in_period,9,FALSE))</f>
        <v>0</v>
      </c>
      <c r="D29" s="48">
        <f>IF(ISERROR(VLOOKUP($A$7&amp;$B$3&amp;$A29&amp;$A$8&amp;$B$5,EYFULL_in_period,10,FALSE))=TRUE,0,VLOOKUP($A$7&amp;$B$3&amp;$A29&amp;$A$8&amp;$B$5,EYFULL_in_period,10,FALSE))</f>
        <v>15</v>
      </c>
      <c r="E29" s="48">
        <f>IF(ISERROR(VLOOKUP($A$7&amp;$B$3&amp;$A29&amp;$A$8&amp;$B$5,EYFULL_in_period,11,FALSE))=TRUE,0,VLOOKUP($A$7&amp;$B$3&amp;$A29&amp;$A$8&amp;$B$5,EYFULL_in_period,11,FALSE))</f>
        <v>1</v>
      </c>
      <c r="F29" s="69">
        <f>IF(ISERROR(VLOOKUP($A$7&amp;$B$3&amp;$A29&amp;$A$8&amp;$B$5,EYFULL_in_period,12,FALSE))=TRUE,0,VLOOKUP($A$7&amp;$B$3&amp;$A29&amp;$A$8&amp;$B$5,EYFULL_in_period,12,FALSE))</f>
        <v>0</v>
      </c>
      <c r="G29" s="49">
        <f t="shared" si="0"/>
        <v>0</v>
      </c>
      <c r="H29" s="48">
        <f t="shared" si="0"/>
        <v>93.75</v>
      </c>
      <c r="I29" s="48">
        <f t="shared" si="0"/>
        <v>6.25</v>
      </c>
      <c r="J29" s="48">
        <f t="shared" si="0"/>
        <v>0</v>
      </c>
      <c r="K29" s="37"/>
      <c r="L29" s="41"/>
    </row>
    <row r="30" spans="1:12" ht="13.5" customHeight="1" x14ac:dyDescent="0.2">
      <c r="A30" s="429" t="s">
        <v>240</v>
      </c>
      <c r="B30" s="48">
        <f>IF(ISERROR(VLOOKUP($A$7&amp;$B$3&amp;$A30&amp;$A$8&amp;$B$5,EYFULL_in_period,8,FALSE))=TRUE,0,VLOOKUP($A$7&amp;$B$3&amp;$A30&amp;$A$8&amp;$B$5,EYFULL_in_period,8,FALSE))</f>
        <v>26</v>
      </c>
      <c r="C30" s="48">
        <f>IF(ISERROR(VLOOKUP($A$7&amp;$B$3&amp;$A30&amp;$A$8&amp;$B$5,EYFULL_in_period,9,FALSE))=TRUE,0,VLOOKUP($A$7&amp;$B$3&amp;$A30&amp;$A$8&amp;$B$5,EYFULL_in_period,9,FALSE))</f>
        <v>2</v>
      </c>
      <c r="D30" s="48">
        <f>IF(ISERROR(VLOOKUP($A$7&amp;$B$3&amp;$A30&amp;$A$8&amp;$B$5,EYFULL_in_period,10,FALSE))=TRUE,0,VLOOKUP($A$7&amp;$B$3&amp;$A30&amp;$A$8&amp;$B$5,EYFULL_in_period,10,FALSE))</f>
        <v>21</v>
      </c>
      <c r="E30" s="48">
        <f>IF(ISERROR(VLOOKUP($A$7&amp;$B$3&amp;$A30&amp;$A$8&amp;$B$5,EYFULL_in_period,11,FALSE))=TRUE,0,VLOOKUP($A$7&amp;$B$3&amp;$A30&amp;$A$8&amp;$B$5,EYFULL_in_period,11,FALSE))</f>
        <v>3</v>
      </c>
      <c r="F30" s="69">
        <f>IF(ISERROR(VLOOKUP($A$7&amp;$B$3&amp;$A30&amp;$A$8&amp;$B$5,EYFULL_in_period,12,FALSE))=TRUE,0,VLOOKUP($A$7&amp;$B$3&amp;$A30&amp;$A$8&amp;$B$5,EYFULL_in_period,12,FALSE))</f>
        <v>0</v>
      </c>
      <c r="G30" s="49">
        <f t="shared" si="0"/>
        <v>7.6923076923076925</v>
      </c>
      <c r="H30" s="48">
        <f t="shared" si="0"/>
        <v>80.769230769230774</v>
      </c>
      <c r="I30" s="48">
        <f t="shared" si="0"/>
        <v>11.538461538461538</v>
      </c>
      <c r="J30" s="48">
        <f t="shared" si="0"/>
        <v>0</v>
      </c>
      <c r="K30" s="37"/>
      <c r="L30" s="41"/>
    </row>
    <row r="31" spans="1:12" ht="13.5" customHeight="1" x14ac:dyDescent="0.2">
      <c r="A31" s="429" t="s">
        <v>245</v>
      </c>
      <c r="B31" s="48">
        <f>IF(ISERROR(VLOOKUP($A$7&amp;$B$3&amp;$A31&amp;$A$8&amp;$B$5,EYFULL_in_period,8,FALSE))=TRUE,0,VLOOKUP($A$7&amp;$B$3&amp;$A31&amp;$A$8&amp;$B$5,EYFULL_in_period,8,FALSE))</f>
        <v>14</v>
      </c>
      <c r="C31" s="48">
        <f>IF(ISERROR(VLOOKUP($A$7&amp;$B$3&amp;$A31&amp;$A$8&amp;$B$5,EYFULL_in_period,9,FALSE))=TRUE,0,VLOOKUP($A$7&amp;$B$3&amp;$A31&amp;$A$8&amp;$B$5,EYFULL_in_period,9,FALSE))</f>
        <v>1</v>
      </c>
      <c r="D31" s="48">
        <f>IF(ISERROR(VLOOKUP($A$7&amp;$B$3&amp;$A31&amp;$A$8&amp;$B$5,EYFULL_in_period,10,FALSE))=TRUE,0,VLOOKUP($A$7&amp;$B$3&amp;$A31&amp;$A$8&amp;$B$5,EYFULL_in_period,10,FALSE))</f>
        <v>13</v>
      </c>
      <c r="E31" s="48">
        <f>IF(ISERROR(VLOOKUP($A$7&amp;$B$3&amp;$A31&amp;$A$8&amp;$B$5,EYFULL_in_period,11,FALSE))=TRUE,0,VLOOKUP($A$7&amp;$B$3&amp;$A31&amp;$A$8&amp;$B$5,EYFULL_in_period,11,FALSE))</f>
        <v>0</v>
      </c>
      <c r="F31" s="69">
        <f>IF(ISERROR(VLOOKUP($A$7&amp;$B$3&amp;$A31&amp;$A$8&amp;$B$5,EYFULL_in_period,12,FALSE))=TRUE,0,VLOOKUP($A$7&amp;$B$3&amp;$A31&amp;$A$8&amp;$B$5,EYFULL_in_period,12,FALSE))</f>
        <v>0</v>
      </c>
      <c r="G31" s="49">
        <f t="shared" si="0"/>
        <v>7.1428571428571432</v>
      </c>
      <c r="H31" s="48">
        <f t="shared" si="0"/>
        <v>92.857142857142861</v>
      </c>
      <c r="I31" s="48">
        <f t="shared" si="0"/>
        <v>0</v>
      </c>
      <c r="J31" s="48">
        <f t="shared" si="0"/>
        <v>0</v>
      </c>
      <c r="K31" s="37"/>
      <c r="L31" s="41"/>
    </row>
    <row r="32" spans="1:12" ht="13.5" customHeight="1" x14ac:dyDescent="0.2">
      <c r="A32" s="429" t="s">
        <v>251</v>
      </c>
      <c r="B32" s="48">
        <f>IF(ISERROR(VLOOKUP($A$7&amp;$B$3&amp;$A32&amp;$A$8&amp;$B$5,EYFULL_in_period,8,FALSE))=TRUE,0,VLOOKUP($A$7&amp;$B$3&amp;$A32&amp;$A$8&amp;$B$5,EYFULL_in_period,8,FALSE))</f>
        <v>8</v>
      </c>
      <c r="C32" s="48">
        <f>IF(ISERROR(VLOOKUP($A$7&amp;$B$3&amp;$A32&amp;$A$8&amp;$B$5,EYFULL_in_period,9,FALSE))=TRUE,0,VLOOKUP($A$7&amp;$B$3&amp;$A32&amp;$A$8&amp;$B$5,EYFULL_in_period,9,FALSE))</f>
        <v>3</v>
      </c>
      <c r="D32" s="48">
        <f>IF(ISERROR(VLOOKUP($A$7&amp;$B$3&amp;$A32&amp;$A$8&amp;$B$5,EYFULL_in_period,10,FALSE))=TRUE,0,VLOOKUP($A$7&amp;$B$3&amp;$A32&amp;$A$8&amp;$B$5,EYFULL_in_period,10,FALSE))</f>
        <v>5</v>
      </c>
      <c r="E32" s="48">
        <f>IF(ISERROR(VLOOKUP($A$7&amp;$B$3&amp;$A32&amp;$A$8&amp;$B$5,EYFULL_in_period,11,FALSE))=TRUE,0,VLOOKUP($A$7&amp;$B$3&amp;$A32&amp;$A$8&amp;$B$5,EYFULL_in_period,11,FALSE))</f>
        <v>0</v>
      </c>
      <c r="F32" s="69">
        <f>IF(ISERROR(VLOOKUP($A$7&amp;$B$3&amp;$A32&amp;$A$8&amp;$B$5,EYFULL_in_period,12,FALSE))=TRUE,0,VLOOKUP($A$7&amp;$B$3&amp;$A32&amp;$A$8&amp;$B$5,EYFULL_in_period,12,FALSE))</f>
        <v>0</v>
      </c>
      <c r="G32" s="49">
        <f t="shared" ref="G32" si="1">IF(ISERROR(100*C32/$B32),"-",100*C32/$B32)</f>
        <v>37.5</v>
      </c>
      <c r="H32" s="48">
        <f t="shared" ref="H32" si="2">IF(ISERROR(100*D32/$B32),"-",100*D32/$B32)</f>
        <v>62.5</v>
      </c>
      <c r="I32" s="48">
        <f t="shared" ref="I32" si="3">IF(ISERROR(100*E32/$B32),"-",100*E32/$B32)</f>
        <v>0</v>
      </c>
      <c r="J32" s="48">
        <f t="shared" ref="J32" si="4">IF(ISERROR(100*F32/$B32),"-",100*F32/$B32)</f>
        <v>0</v>
      </c>
      <c r="K32" s="37"/>
      <c r="L32" s="41"/>
    </row>
    <row r="33" spans="1:12" ht="13.5" customHeight="1" x14ac:dyDescent="0.2">
      <c r="A33" s="429" t="s">
        <v>252</v>
      </c>
      <c r="B33" s="48">
        <f>IF(ISERROR(VLOOKUP($A$7&amp;$B$3&amp;$A33&amp;$A$8&amp;$B$5,EYFULL_in_period,8,FALSE))=TRUE,0,VLOOKUP($A$7&amp;$B$3&amp;$A33&amp;$A$8&amp;$B$5,EYFULL_in_period,8,FALSE))</f>
        <v>15</v>
      </c>
      <c r="C33" s="48">
        <f>IF(ISERROR(VLOOKUP($A$7&amp;$B$3&amp;$A33&amp;$A$8&amp;$B$5,EYFULL_in_period,9,FALSE))=TRUE,0,VLOOKUP($A$7&amp;$B$3&amp;$A33&amp;$A$8&amp;$B$5,EYFULL_in_period,9,FALSE))</f>
        <v>3</v>
      </c>
      <c r="D33" s="48">
        <f>IF(ISERROR(VLOOKUP($A$7&amp;$B$3&amp;$A33&amp;$A$8&amp;$B$5,EYFULL_in_period,10,FALSE))=TRUE,0,VLOOKUP($A$7&amp;$B$3&amp;$A33&amp;$A$8&amp;$B$5,EYFULL_in_period,10,FALSE))</f>
        <v>11</v>
      </c>
      <c r="E33" s="48">
        <f>IF(ISERROR(VLOOKUP($A$7&amp;$B$3&amp;$A33&amp;$A$8&amp;$B$5,EYFULL_in_period,11,FALSE))=TRUE,0,VLOOKUP($A$7&amp;$B$3&amp;$A33&amp;$A$8&amp;$B$5,EYFULL_in_period,11,FALSE))</f>
        <v>0</v>
      </c>
      <c r="F33" s="69">
        <f>IF(ISERROR(VLOOKUP($A$7&amp;$B$3&amp;$A33&amp;$A$8&amp;$B$5,EYFULL_in_period,12,FALSE))=TRUE,0,VLOOKUP($A$7&amp;$B$3&amp;$A33&amp;$A$8&amp;$B$5,EYFULL_in_period,12,FALSE))</f>
        <v>1</v>
      </c>
      <c r="G33" s="49">
        <f t="shared" si="0"/>
        <v>20</v>
      </c>
      <c r="H33" s="48">
        <f t="shared" si="0"/>
        <v>73.333333333333329</v>
      </c>
      <c r="I33" s="48">
        <f t="shared" si="0"/>
        <v>0</v>
      </c>
      <c r="J33" s="48">
        <f t="shared" si="0"/>
        <v>6.666666666666667</v>
      </c>
      <c r="K33" s="37"/>
      <c r="L33" s="41"/>
    </row>
    <row r="34" spans="1:12" ht="13.5" customHeight="1" x14ac:dyDescent="0.2">
      <c r="A34" s="429" t="s">
        <v>255</v>
      </c>
      <c r="B34" s="48">
        <f>IF(ISERROR(VLOOKUP($A$7&amp;$B$3&amp;$A34&amp;$A$8&amp;$B$5,EYFULL_in_period,8,FALSE))=TRUE,0,VLOOKUP($A$7&amp;$B$3&amp;$A34&amp;$A$8&amp;$B$5,EYFULL_in_period,8,FALSE))</f>
        <v>29</v>
      </c>
      <c r="C34" s="48">
        <f>IF(ISERROR(VLOOKUP($A$7&amp;$B$3&amp;$A34&amp;$A$8&amp;$B$5,EYFULL_in_period,9,FALSE))=TRUE,0,VLOOKUP($A$7&amp;$B$3&amp;$A34&amp;$A$8&amp;$B$5,EYFULL_in_period,9,FALSE))</f>
        <v>5</v>
      </c>
      <c r="D34" s="48">
        <f>IF(ISERROR(VLOOKUP($A$7&amp;$B$3&amp;$A34&amp;$A$8&amp;$B$5,EYFULL_in_period,10,FALSE))=TRUE,0,VLOOKUP($A$7&amp;$B$3&amp;$A34&amp;$A$8&amp;$B$5,EYFULL_in_period,10,FALSE))</f>
        <v>21</v>
      </c>
      <c r="E34" s="48">
        <f>IF(ISERROR(VLOOKUP($A$7&amp;$B$3&amp;$A34&amp;$A$8&amp;$B$5,EYFULL_in_period,11,FALSE))=TRUE,0,VLOOKUP($A$7&amp;$B$3&amp;$A34&amp;$A$8&amp;$B$5,EYFULL_in_period,11,FALSE))</f>
        <v>2</v>
      </c>
      <c r="F34" s="69">
        <f>IF(ISERROR(VLOOKUP($A$7&amp;$B$3&amp;$A34&amp;$A$8&amp;$B$5,EYFULL_in_period,12,FALSE))=TRUE,0,VLOOKUP($A$7&amp;$B$3&amp;$A34&amp;$A$8&amp;$B$5,EYFULL_in_period,12,FALSE))</f>
        <v>1</v>
      </c>
      <c r="G34" s="49">
        <f t="shared" si="0"/>
        <v>17.241379310344829</v>
      </c>
      <c r="H34" s="48">
        <f t="shared" si="0"/>
        <v>72.41379310344827</v>
      </c>
      <c r="I34" s="48">
        <f t="shared" si="0"/>
        <v>6.8965517241379306</v>
      </c>
      <c r="J34" s="48">
        <f t="shared" si="0"/>
        <v>3.4482758620689653</v>
      </c>
      <c r="K34" s="37"/>
      <c r="L34" s="41"/>
    </row>
    <row r="35" spans="1:12" ht="21.75" customHeight="1" x14ac:dyDescent="0.2">
      <c r="A35" s="427" t="s">
        <v>270</v>
      </c>
      <c r="B35" s="46">
        <f>SUM(B36:B47)</f>
        <v>117</v>
      </c>
      <c r="C35" s="46">
        <f>SUM(C36:C47)</f>
        <v>22</v>
      </c>
      <c r="D35" s="46">
        <f>SUM(D36:D47)</f>
        <v>83</v>
      </c>
      <c r="E35" s="46">
        <f>SUM(E36:E47)</f>
        <v>6</v>
      </c>
      <c r="F35" s="91">
        <f>SUM(F36:F47)</f>
        <v>6</v>
      </c>
      <c r="G35" s="47">
        <f t="shared" si="0"/>
        <v>18.803418803418804</v>
      </c>
      <c r="H35" s="46">
        <f t="shared" si="0"/>
        <v>70.940170940170944</v>
      </c>
      <c r="I35" s="46">
        <f t="shared" si="0"/>
        <v>5.1282051282051286</v>
      </c>
      <c r="J35" s="46">
        <f t="shared" si="0"/>
        <v>5.1282051282051286</v>
      </c>
      <c r="K35" s="84"/>
      <c r="L35" s="213"/>
    </row>
    <row r="36" spans="1:12" ht="13.5" customHeight="1" x14ac:dyDescent="0.2">
      <c r="A36" s="429" t="s">
        <v>137</v>
      </c>
      <c r="B36" s="48">
        <f>IF(ISERROR(VLOOKUP($A$7&amp;$B$3&amp;$A36&amp;$A$8&amp;$B$5,EYFULL_in_period,8,FALSE))=TRUE,0,VLOOKUP($A$7&amp;$B$3&amp;$A36&amp;$A$8&amp;$B$5,EYFULL_in_period,8,FALSE))</f>
        <v>1</v>
      </c>
      <c r="C36" s="48">
        <f>IF(ISERROR(VLOOKUP($A$7&amp;$B$3&amp;$A36&amp;$A$8&amp;$B$5,EYFULL_in_period,9,FALSE))=TRUE,0,VLOOKUP($A$7&amp;$B$3&amp;$A36&amp;$A$8&amp;$B$5,EYFULL_in_period,9,FALSE))</f>
        <v>0</v>
      </c>
      <c r="D36" s="48">
        <f>IF(ISERROR(VLOOKUP($A$7&amp;$B$3&amp;$A36&amp;$A$8&amp;$B$5,EYFULL_in_period,10,FALSE))=TRUE,0,VLOOKUP($A$7&amp;$B$3&amp;$A36&amp;$A$8&amp;$B$5,EYFULL_in_period,10,FALSE))</f>
        <v>1</v>
      </c>
      <c r="E36" s="48">
        <f>IF(ISERROR(VLOOKUP($A$7&amp;$B$3&amp;$A36&amp;$A$8&amp;$B$5,EYFULL_in_period,11,FALSE))=TRUE,0,VLOOKUP($A$7&amp;$B$3&amp;$A36&amp;$A$8&amp;$B$5,EYFULL_in_period,11,FALSE))</f>
        <v>0</v>
      </c>
      <c r="F36" s="69">
        <f>IF(ISERROR(VLOOKUP($A$7&amp;$B$3&amp;$A36&amp;$A$8&amp;$B$5,EYFULL_in_period,12,FALSE))=TRUE,0,VLOOKUP($A$7&amp;$B$3&amp;$A36&amp;$A$8&amp;$B$5,EYFULL_in_period,12,FALSE))</f>
        <v>0</v>
      </c>
      <c r="G36" s="49">
        <f t="shared" si="0"/>
        <v>0</v>
      </c>
      <c r="H36" s="48">
        <f t="shared" si="0"/>
        <v>100</v>
      </c>
      <c r="I36" s="48">
        <f t="shared" si="0"/>
        <v>0</v>
      </c>
      <c r="J36" s="48">
        <f t="shared" si="0"/>
        <v>0</v>
      </c>
      <c r="K36" s="215"/>
      <c r="L36" s="215"/>
    </row>
    <row r="37" spans="1:12" ht="13.5" customHeight="1" x14ac:dyDescent="0.2">
      <c r="A37" s="429" t="s">
        <v>144</v>
      </c>
      <c r="B37" s="48">
        <f>IF(ISERROR(VLOOKUP($A$7&amp;$B$3&amp;$A37&amp;$A$8&amp;$B$5,EYFULL_in_period,8,FALSE))=TRUE,0,VLOOKUP($A$7&amp;$B$3&amp;$A37&amp;$A$8&amp;$B$5,EYFULL_in_period,8,FALSE))</f>
        <v>21</v>
      </c>
      <c r="C37" s="48">
        <f>IF(ISERROR(VLOOKUP($A$7&amp;$B$3&amp;$A37&amp;$A$8&amp;$B$5,EYFULL_in_period,9,FALSE))=TRUE,0,VLOOKUP($A$7&amp;$B$3&amp;$A37&amp;$A$8&amp;$B$5,EYFULL_in_period,9,FALSE))</f>
        <v>2</v>
      </c>
      <c r="D37" s="48">
        <f>IF(ISERROR(VLOOKUP($A$7&amp;$B$3&amp;$A37&amp;$A$8&amp;$B$5,EYFULL_in_period,10,FALSE))=TRUE,0,VLOOKUP($A$7&amp;$B$3&amp;$A37&amp;$A$8&amp;$B$5,EYFULL_in_period,10,FALSE))</f>
        <v>14</v>
      </c>
      <c r="E37" s="48">
        <f>IF(ISERROR(VLOOKUP($A$7&amp;$B$3&amp;$A37&amp;$A$8&amp;$B$5,EYFULL_in_period,11,FALSE))=TRUE,0,VLOOKUP($A$7&amp;$B$3&amp;$A37&amp;$A$8&amp;$B$5,EYFULL_in_period,11,FALSE))</f>
        <v>1</v>
      </c>
      <c r="F37" s="69">
        <f>IF(ISERROR(VLOOKUP($A$7&amp;$B$3&amp;$A37&amp;$A$8&amp;$B$5,EYFULL_in_period,12,FALSE))=TRUE,0,VLOOKUP($A$7&amp;$B$3&amp;$A37&amp;$A$8&amp;$B$5,EYFULL_in_period,12,FALSE))</f>
        <v>4</v>
      </c>
      <c r="G37" s="49">
        <f t="shared" si="0"/>
        <v>9.5238095238095237</v>
      </c>
      <c r="H37" s="48">
        <f t="shared" si="0"/>
        <v>66.666666666666671</v>
      </c>
      <c r="I37" s="48">
        <f t="shared" si="0"/>
        <v>4.7619047619047619</v>
      </c>
      <c r="J37" s="48">
        <f t="shared" si="0"/>
        <v>19.047619047619047</v>
      </c>
      <c r="K37" s="215"/>
      <c r="L37" s="215"/>
    </row>
    <row r="38" spans="1:12" ht="13.5" customHeight="1" x14ac:dyDescent="0.2">
      <c r="A38" s="429" t="s">
        <v>150</v>
      </c>
      <c r="B38" s="48">
        <f>IF(ISERROR(VLOOKUP($A$7&amp;$B$3&amp;$A38&amp;$A$8&amp;$B$5,EYFULL_in_period,8,FALSE))=TRUE,0,VLOOKUP($A$7&amp;$B$3&amp;$A38&amp;$A$8&amp;$B$5,EYFULL_in_period,8,FALSE))</f>
        <v>13</v>
      </c>
      <c r="C38" s="48">
        <f>IF(ISERROR(VLOOKUP($A$7&amp;$B$3&amp;$A38&amp;$A$8&amp;$B$5,EYFULL_in_period,9,FALSE))=TRUE,0,VLOOKUP($A$7&amp;$B$3&amp;$A38&amp;$A$8&amp;$B$5,EYFULL_in_period,9,FALSE))</f>
        <v>2</v>
      </c>
      <c r="D38" s="48">
        <f>IF(ISERROR(VLOOKUP($A$7&amp;$B$3&amp;$A38&amp;$A$8&amp;$B$5,EYFULL_in_period,10,FALSE))=TRUE,0,VLOOKUP($A$7&amp;$B$3&amp;$A38&amp;$A$8&amp;$B$5,EYFULL_in_period,10,FALSE))</f>
        <v>9</v>
      </c>
      <c r="E38" s="48">
        <f>IF(ISERROR(VLOOKUP($A$7&amp;$B$3&amp;$A38&amp;$A$8&amp;$B$5,EYFULL_in_period,11,FALSE))=TRUE,0,VLOOKUP($A$7&amp;$B$3&amp;$A38&amp;$A$8&amp;$B$5,EYFULL_in_period,11,FALSE))</f>
        <v>2</v>
      </c>
      <c r="F38" s="69">
        <f>IF(ISERROR(VLOOKUP($A$7&amp;$B$3&amp;$A38&amp;$A$8&amp;$B$5,EYFULL_in_period,12,FALSE))=TRUE,0,VLOOKUP($A$7&amp;$B$3&amp;$A38&amp;$A$8&amp;$B$5,EYFULL_in_period,12,FALSE))</f>
        <v>0</v>
      </c>
      <c r="G38" s="49">
        <f t="shared" si="0"/>
        <v>15.384615384615385</v>
      </c>
      <c r="H38" s="48">
        <f t="shared" si="0"/>
        <v>69.230769230769226</v>
      </c>
      <c r="I38" s="48">
        <f t="shared" si="0"/>
        <v>15.384615384615385</v>
      </c>
      <c r="J38" s="48">
        <f t="shared" si="0"/>
        <v>0</v>
      </c>
      <c r="K38" s="215"/>
      <c r="L38" s="215"/>
    </row>
    <row r="39" spans="1:12" ht="13.5" customHeight="1" x14ac:dyDescent="0.2">
      <c r="A39" s="429" t="s">
        <v>159</v>
      </c>
      <c r="B39" s="48">
        <f>IF(ISERROR(VLOOKUP($A$7&amp;$B$3&amp;$A39&amp;$A$8&amp;$B$5,EYFULL_in_period,8,FALSE))=TRUE,0,VLOOKUP($A$7&amp;$B$3&amp;$A39&amp;$A$8&amp;$B$5,EYFULL_in_period,8,FALSE))</f>
        <v>2</v>
      </c>
      <c r="C39" s="48">
        <f>IF(ISERROR(VLOOKUP($A$7&amp;$B$3&amp;$A39&amp;$A$8&amp;$B$5,EYFULL_in_period,9,FALSE))=TRUE,0,VLOOKUP($A$7&amp;$B$3&amp;$A39&amp;$A$8&amp;$B$5,EYFULL_in_period,9,FALSE))</f>
        <v>0</v>
      </c>
      <c r="D39" s="48">
        <f>IF(ISERROR(VLOOKUP($A$7&amp;$B$3&amp;$A39&amp;$A$8&amp;$B$5,EYFULL_in_period,10,FALSE))=TRUE,0,VLOOKUP($A$7&amp;$B$3&amp;$A39&amp;$A$8&amp;$B$5,EYFULL_in_period,10,FALSE))</f>
        <v>2</v>
      </c>
      <c r="E39" s="48">
        <f>IF(ISERROR(VLOOKUP($A$7&amp;$B$3&amp;$A39&amp;$A$8&amp;$B$5,EYFULL_in_period,11,FALSE))=TRUE,0,VLOOKUP($A$7&amp;$B$3&amp;$A39&amp;$A$8&amp;$B$5,EYFULL_in_period,11,FALSE))</f>
        <v>0</v>
      </c>
      <c r="F39" s="69">
        <f>IF(ISERROR(VLOOKUP($A$7&amp;$B$3&amp;$A39&amp;$A$8&amp;$B$5,EYFULL_in_period,12,FALSE))=TRUE,0,VLOOKUP($A$7&amp;$B$3&amp;$A39&amp;$A$8&amp;$B$5,EYFULL_in_period,12,FALSE))</f>
        <v>0</v>
      </c>
      <c r="G39" s="49">
        <f t="shared" si="0"/>
        <v>0</v>
      </c>
      <c r="H39" s="48">
        <f t="shared" si="0"/>
        <v>100</v>
      </c>
      <c r="I39" s="48">
        <f t="shared" si="0"/>
        <v>0</v>
      </c>
      <c r="J39" s="48">
        <f t="shared" si="0"/>
        <v>0</v>
      </c>
      <c r="K39" s="215"/>
      <c r="L39" s="215"/>
    </row>
    <row r="40" spans="1:12" ht="13.5" customHeight="1" x14ac:dyDescent="0.2">
      <c r="A40" s="429" t="s">
        <v>186</v>
      </c>
      <c r="B40" s="48">
        <f>IF(ISERROR(VLOOKUP($A$7&amp;$B$3&amp;$A40&amp;$A$8&amp;$B$5,EYFULL_in_period,8,FALSE))=TRUE,0,VLOOKUP($A$7&amp;$B$3&amp;$A40&amp;$A$8&amp;$B$5,EYFULL_in_period,8,FALSE))</f>
        <v>1</v>
      </c>
      <c r="C40" s="48">
        <f>IF(ISERROR(VLOOKUP($A$7&amp;$B$3&amp;$A40&amp;$A$8&amp;$B$5,EYFULL_in_period,9,FALSE))=TRUE,0,VLOOKUP($A$7&amp;$B$3&amp;$A40&amp;$A$8&amp;$B$5,EYFULL_in_period,9,FALSE))</f>
        <v>1</v>
      </c>
      <c r="D40" s="48">
        <f>IF(ISERROR(VLOOKUP($A$7&amp;$B$3&amp;$A40&amp;$A$8&amp;$B$5,EYFULL_in_period,10,FALSE))=TRUE,0,VLOOKUP($A$7&amp;$B$3&amp;$A40&amp;$A$8&amp;$B$5,EYFULL_in_period,10,FALSE))</f>
        <v>0</v>
      </c>
      <c r="E40" s="48">
        <f>IF(ISERROR(VLOOKUP($A$7&amp;$B$3&amp;$A40&amp;$A$8&amp;$B$5,EYFULL_in_period,11,FALSE))=TRUE,0,VLOOKUP($A$7&amp;$B$3&amp;$A40&amp;$A$8&amp;$B$5,EYFULL_in_period,11,FALSE))</f>
        <v>0</v>
      </c>
      <c r="F40" s="69">
        <f>IF(ISERROR(VLOOKUP($A$7&amp;$B$3&amp;$A40&amp;$A$8&amp;$B$5,EYFULL_in_period,12,FALSE))=TRUE,0,VLOOKUP($A$7&amp;$B$3&amp;$A40&amp;$A$8&amp;$B$5,EYFULL_in_period,12,FALSE))</f>
        <v>0</v>
      </c>
      <c r="G40" s="49">
        <f t="shared" si="0"/>
        <v>100</v>
      </c>
      <c r="H40" s="48">
        <f t="shared" si="0"/>
        <v>0</v>
      </c>
      <c r="I40" s="48">
        <f t="shared" si="0"/>
        <v>0</v>
      </c>
      <c r="J40" s="48">
        <f t="shared" si="0"/>
        <v>0</v>
      </c>
      <c r="K40" s="215"/>
      <c r="L40" s="215"/>
    </row>
    <row r="41" spans="1:12" ht="13.5" customHeight="1" x14ac:dyDescent="0.2">
      <c r="A41" s="429" t="s">
        <v>188</v>
      </c>
      <c r="B41" s="48">
        <f>IF(ISERROR(VLOOKUP($A$7&amp;$B$3&amp;$A41&amp;$A$8&amp;$B$5,EYFULL_in_period,8,FALSE))=TRUE,0,VLOOKUP($A$7&amp;$B$3&amp;$A41&amp;$A$8&amp;$B$5,EYFULL_in_period,8,FALSE))</f>
        <v>11</v>
      </c>
      <c r="C41" s="48">
        <f>IF(ISERROR(VLOOKUP($A$7&amp;$B$3&amp;$A41&amp;$A$8&amp;$B$5,EYFULL_in_period,9,FALSE))=TRUE,0,VLOOKUP($A$7&amp;$B$3&amp;$A41&amp;$A$8&amp;$B$5,EYFULL_in_period,9,FALSE))</f>
        <v>1</v>
      </c>
      <c r="D41" s="48">
        <f>IF(ISERROR(VLOOKUP($A$7&amp;$B$3&amp;$A41&amp;$A$8&amp;$B$5,EYFULL_in_period,10,FALSE))=TRUE,0,VLOOKUP($A$7&amp;$B$3&amp;$A41&amp;$A$8&amp;$B$5,EYFULL_in_period,10,FALSE))</f>
        <v>10</v>
      </c>
      <c r="E41" s="48">
        <f>IF(ISERROR(VLOOKUP($A$7&amp;$B$3&amp;$A41&amp;$A$8&amp;$B$5,EYFULL_in_period,11,FALSE))=TRUE,0,VLOOKUP($A$7&amp;$B$3&amp;$A41&amp;$A$8&amp;$B$5,EYFULL_in_period,11,FALSE))</f>
        <v>0</v>
      </c>
      <c r="F41" s="69">
        <f>IF(ISERROR(VLOOKUP($A$7&amp;$B$3&amp;$A41&amp;$A$8&amp;$B$5,EYFULL_in_period,12,FALSE))=TRUE,0,VLOOKUP($A$7&amp;$B$3&amp;$A41&amp;$A$8&amp;$B$5,EYFULL_in_period,12,FALSE))</f>
        <v>0</v>
      </c>
      <c r="G41" s="49">
        <f t="shared" si="0"/>
        <v>9.0909090909090917</v>
      </c>
      <c r="H41" s="48">
        <f t="shared" si="0"/>
        <v>90.909090909090907</v>
      </c>
      <c r="I41" s="48">
        <f t="shared" si="0"/>
        <v>0</v>
      </c>
      <c r="J41" s="48">
        <f t="shared" si="0"/>
        <v>0</v>
      </c>
      <c r="K41" s="215"/>
      <c r="L41" s="215"/>
    </row>
    <row r="42" spans="1:12" ht="13.5" customHeight="1" x14ac:dyDescent="0.2">
      <c r="A42" s="429" t="s">
        <v>195</v>
      </c>
      <c r="B42" s="48">
        <f>IF(ISERROR(VLOOKUP($A$7&amp;$B$3&amp;$A42&amp;$A$8&amp;$B$5,EYFULL_in_period,8,FALSE))=TRUE,0,VLOOKUP($A$7&amp;$B$3&amp;$A42&amp;$A$8&amp;$B$5,EYFULL_in_period,8,FALSE))</f>
        <v>5</v>
      </c>
      <c r="C42" s="48">
        <f>IF(ISERROR(VLOOKUP($A$7&amp;$B$3&amp;$A42&amp;$A$8&amp;$B$5,EYFULL_in_period,9,FALSE))=TRUE,0,VLOOKUP($A$7&amp;$B$3&amp;$A42&amp;$A$8&amp;$B$5,EYFULL_in_period,9,FALSE))</f>
        <v>2</v>
      </c>
      <c r="D42" s="48">
        <f>IF(ISERROR(VLOOKUP($A$7&amp;$B$3&amp;$A42&amp;$A$8&amp;$B$5,EYFULL_in_period,10,FALSE))=TRUE,0,VLOOKUP($A$7&amp;$B$3&amp;$A42&amp;$A$8&amp;$B$5,EYFULL_in_period,10,FALSE))</f>
        <v>3</v>
      </c>
      <c r="E42" s="48">
        <f>IF(ISERROR(VLOOKUP($A$7&amp;$B$3&amp;$A42&amp;$A$8&amp;$B$5,EYFULL_in_period,11,FALSE))=TRUE,0,VLOOKUP($A$7&amp;$B$3&amp;$A42&amp;$A$8&amp;$B$5,EYFULL_in_period,11,FALSE))</f>
        <v>0</v>
      </c>
      <c r="F42" s="69">
        <f>IF(ISERROR(VLOOKUP($A$7&amp;$B$3&amp;$A42&amp;$A$8&amp;$B$5,EYFULL_in_period,12,FALSE))=TRUE,0,VLOOKUP($A$7&amp;$B$3&amp;$A42&amp;$A$8&amp;$B$5,EYFULL_in_period,12,FALSE))</f>
        <v>0</v>
      </c>
      <c r="G42" s="49">
        <f t="shared" si="0"/>
        <v>40</v>
      </c>
      <c r="H42" s="48">
        <f t="shared" si="0"/>
        <v>60</v>
      </c>
      <c r="I42" s="48">
        <f t="shared" si="0"/>
        <v>0</v>
      </c>
      <c r="J42" s="48">
        <f t="shared" si="0"/>
        <v>0</v>
      </c>
      <c r="K42" s="215"/>
      <c r="L42" s="215"/>
    </row>
    <row r="43" spans="1:12" ht="13.5" customHeight="1" x14ac:dyDescent="0.2">
      <c r="A43" s="429" t="s">
        <v>197</v>
      </c>
      <c r="B43" s="48">
        <f>IF(ISERROR(VLOOKUP($A$7&amp;$B$3&amp;$A43&amp;$A$8&amp;$B$5,EYFULL_in_period,8,FALSE))=TRUE,0,VLOOKUP($A$7&amp;$B$3&amp;$A43&amp;$A$8&amp;$B$5,EYFULL_in_period,8,FALSE))</f>
        <v>28</v>
      </c>
      <c r="C43" s="48">
        <f>IF(ISERROR(VLOOKUP($A$7&amp;$B$3&amp;$A43&amp;$A$8&amp;$B$5,EYFULL_in_period,9,FALSE))=TRUE,0,VLOOKUP($A$7&amp;$B$3&amp;$A43&amp;$A$8&amp;$B$5,EYFULL_in_period,9,FALSE))</f>
        <v>6</v>
      </c>
      <c r="D43" s="48">
        <f>IF(ISERROR(VLOOKUP($A$7&amp;$B$3&amp;$A43&amp;$A$8&amp;$B$5,EYFULL_in_period,10,FALSE))=TRUE,0,VLOOKUP($A$7&amp;$B$3&amp;$A43&amp;$A$8&amp;$B$5,EYFULL_in_period,10,FALSE))</f>
        <v>20</v>
      </c>
      <c r="E43" s="48">
        <f>IF(ISERROR(VLOOKUP($A$7&amp;$B$3&amp;$A43&amp;$A$8&amp;$B$5,EYFULL_in_period,11,FALSE))=TRUE,0,VLOOKUP($A$7&amp;$B$3&amp;$A43&amp;$A$8&amp;$B$5,EYFULL_in_period,11,FALSE))</f>
        <v>1</v>
      </c>
      <c r="F43" s="69">
        <f>IF(ISERROR(VLOOKUP($A$7&amp;$B$3&amp;$A43&amp;$A$8&amp;$B$5,EYFULL_in_period,12,FALSE))=TRUE,0,VLOOKUP($A$7&amp;$B$3&amp;$A43&amp;$A$8&amp;$B$5,EYFULL_in_period,12,FALSE))</f>
        <v>1</v>
      </c>
      <c r="G43" s="49">
        <f t="shared" si="0"/>
        <v>21.428571428571427</v>
      </c>
      <c r="H43" s="48">
        <f t="shared" si="0"/>
        <v>71.428571428571431</v>
      </c>
      <c r="I43" s="48">
        <f t="shared" si="0"/>
        <v>3.5714285714285716</v>
      </c>
      <c r="J43" s="48">
        <f t="shared" si="0"/>
        <v>3.5714285714285716</v>
      </c>
      <c r="K43" s="215"/>
      <c r="L43" s="215"/>
    </row>
    <row r="44" spans="1:12" ht="13.5" customHeight="1" x14ac:dyDescent="0.2">
      <c r="A44" s="429" t="s">
        <v>207</v>
      </c>
      <c r="B44" s="48">
        <f>IF(ISERROR(VLOOKUP($A$7&amp;$B$3&amp;$A44&amp;$A$8&amp;$B$5,EYFULL_in_period,8,FALSE))=TRUE,0,VLOOKUP($A$7&amp;$B$3&amp;$A44&amp;$A$8&amp;$B$5,EYFULL_in_period,8,FALSE))</f>
        <v>9</v>
      </c>
      <c r="C44" s="48">
        <f>IF(ISERROR(VLOOKUP($A$7&amp;$B$3&amp;$A44&amp;$A$8&amp;$B$5,EYFULL_in_period,9,FALSE))=TRUE,0,VLOOKUP($A$7&amp;$B$3&amp;$A44&amp;$A$8&amp;$B$5,EYFULL_in_period,9,FALSE))</f>
        <v>0</v>
      </c>
      <c r="D44" s="48">
        <f>IF(ISERROR(VLOOKUP($A$7&amp;$B$3&amp;$A44&amp;$A$8&amp;$B$5,EYFULL_in_period,10,FALSE))=TRUE,0,VLOOKUP($A$7&amp;$B$3&amp;$A44&amp;$A$8&amp;$B$5,EYFULL_in_period,10,FALSE))</f>
        <v>6</v>
      </c>
      <c r="E44" s="48">
        <f>IF(ISERROR(VLOOKUP($A$7&amp;$B$3&amp;$A44&amp;$A$8&amp;$B$5,EYFULL_in_period,11,FALSE))=TRUE,0,VLOOKUP($A$7&amp;$B$3&amp;$A44&amp;$A$8&amp;$B$5,EYFULL_in_period,11,FALSE))</f>
        <v>2</v>
      </c>
      <c r="F44" s="69">
        <f>IF(ISERROR(VLOOKUP($A$7&amp;$B$3&amp;$A44&amp;$A$8&amp;$B$5,EYFULL_in_period,12,FALSE))=TRUE,0,VLOOKUP($A$7&amp;$B$3&amp;$A44&amp;$A$8&amp;$B$5,EYFULL_in_period,12,FALSE))</f>
        <v>1</v>
      </c>
      <c r="G44" s="49">
        <f t="shared" si="0"/>
        <v>0</v>
      </c>
      <c r="H44" s="48">
        <f t="shared" si="0"/>
        <v>66.666666666666671</v>
      </c>
      <c r="I44" s="48">
        <f t="shared" si="0"/>
        <v>22.222222222222221</v>
      </c>
      <c r="J44" s="48">
        <f t="shared" si="0"/>
        <v>11.111111111111111</v>
      </c>
      <c r="K44" s="215"/>
      <c r="L44" s="215"/>
    </row>
    <row r="45" spans="1:12" ht="13.5" customHeight="1" x14ac:dyDescent="0.2">
      <c r="A45" s="429" t="s">
        <v>221</v>
      </c>
      <c r="B45" s="48">
        <f>IF(ISERROR(VLOOKUP($A$7&amp;$B$3&amp;$A45&amp;$A$8&amp;$B$5,EYFULL_in_period,8,FALSE))=TRUE,0,VLOOKUP($A$7&amp;$B$3&amp;$A45&amp;$A$8&amp;$B$5,EYFULL_in_period,8,FALSE))</f>
        <v>3</v>
      </c>
      <c r="C45" s="48">
        <f>IF(ISERROR(VLOOKUP($A$7&amp;$B$3&amp;$A45&amp;$A$8&amp;$B$5,EYFULL_in_period,9,FALSE))=TRUE,0,VLOOKUP($A$7&amp;$B$3&amp;$A45&amp;$A$8&amp;$B$5,EYFULL_in_period,9,FALSE))</f>
        <v>1</v>
      </c>
      <c r="D45" s="48">
        <f>IF(ISERROR(VLOOKUP($A$7&amp;$B$3&amp;$A45&amp;$A$8&amp;$B$5,EYFULL_in_period,10,FALSE))=TRUE,0,VLOOKUP($A$7&amp;$B$3&amp;$A45&amp;$A$8&amp;$B$5,EYFULL_in_period,10,FALSE))</f>
        <v>2</v>
      </c>
      <c r="E45" s="48">
        <f>IF(ISERROR(VLOOKUP($A$7&amp;$B$3&amp;$A45&amp;$A$8&amp;$B$5,EYFULL_in_period,11,FALSE))=TRUE,0,VLOOKUP($A$7&amp;$B$3&amp;$A45&amp;$A$8&amp;$B$5,EYFULL_in_period,11,FALSE))</f>
        <v>0</v>
      </c>
      <c r="F45" s="69">
        <f>IF(ISERROR(VLOOKUP($A$7&amp;$B$3&amp;$A45&amp;$A$8&amp;$B$5,EYFULL_in_period,12,FALSE))=TRUE,0,VLOOKUP($A$7&amp;$B$3&amp;$A45&amp;$A$8&amp;$B$5,EYFULL_in_period,12,FALSE))</f>
        <v>0</v>
      </c>
      <c r="G45" s="49">
        <f t="shared" si="0"/>
        <v>33.333333333333336</v>
      </c>
      <c r="H45" s="48">
        <f t="shared" si="0"/>
        <v>66.666666666666671</v>
      </c>
      <c r="I45" s="48">
        <f t="shared" si="0"/>
        <v>0</v>
      </c>
      <c r="J45" s="48">
        <f t="shared" si="0"/>
        <v>0</v>
      </c>
      <c r="K45" s="215"/>
      <c r="L45" s="215"/>
    </row>
    <row r="46" spans="1:12" ht="13.5" customHeight="1" x14ac:dyDescent="0.2">
      <c r="A46" s="429" t="s">
        <v>228</v>
      </c>
      <c r="B46" s="48">
        <f>IF(ISERROR(VLOOKUP($A$7&amp;$B$3&amp;$A46&amp;$A$8&amp;$B$5,EYFULL_in_period,8,FALSE))=TRUE,0,VLOOKUP($A$7&amp;$B$3&amp;$A46&amp;$A$8&amp;$B$5,EYFULL_in_period,8,FALSE))</f>
        <v>13</v>
      </c>
      <c r="C46" s="48">
        <f>IF(ISERROR(VLOOKUP($A$7&amp;$B$3&amp;$A46&amp;$A$8&amp;$B$5,EYFULL_in_period,9,FALSE))=TRUE,0,VLOOKUP($A$7&amp;$B$3&amp;$A46&amp;$A$8&amp;$B$5,EYFULL_in_period,9,FALSE))</f>
        <v>2</v>
      </c>
      <c r="D46" s="48">
        <f>IF(ISERROR(VLOOKUP($A$7&amp;$B$3&amp;$A46&amp;$A$8&amp;$B$5,EYFULL_in_period,10,FALSE))=TRUE,0,VLOOKUP($A$7&amp;$B$3&amp;$A46&amp;$A$8&amp;$B$5,EYFULL_in_period,10,FALSE))</f>
        <v>11</v>
      </c>
      <c r="E46" s="48">
        <f>IF(ISERROR(VLOOKUP($A$7&amp;$B$3&amp;$A46&amp;$A$8&amp;$B$5,EYFULL_in_period,11,FALSE))=TRUE,0,VLOOKUP($A$7&amp;$B$3&amp;$A46&amp;$A$8&amp;$B$5,EYFULL_in_period,11,FALSE))</f>
        <v>0</v>
      </c>
      <c r="F46" s="69">
        <f>IF(ISERROR(VLOOKUP($A$7&amp;$B$3&amp;$A46&amp;$A$8&amp;$B$5,EYFULL_in_period,12,FALSE))=TRUE,0,VLOOKUP($A$7&amp;$B$3&amp;$A46&amp;$A$8&amp;$B$5,EYFULL_in_period,12,FALSE))</f>
        <v>0</v>
      </c>
      <c r="G46" s="49">
        <f t="shared" si="0"/>
        <v>15.384615384615385</v>
      </c>
      <c r="H46" s="48">
        <f t="shared" si="0"/>
        <v>84.615384615384613</v>
      </c>
      <c r="I46" s="48">
        <f t="shared" si="0"/>
        <v>0</v>
      </c>
      <c r="J46" s="48">
        <f t="shared" si="0"/>
        <v>0</v>
      </c>
      <c r="K46" s="215"/>
      <c r="L46" s="215"/>
    </row>
    <row r="47" spans="1:12" ht="13.5" customHeight="1" x14ac:dyDescent="0.2">
      <c r="A47" s="429" t="s">
        <v>231</v>
      </c>
      <c r="B47" s="48">
        <f>IF(ISERROR(VLOOKUP($A$7&amp;$B$3&amp;$A47&amp;$A$8&amp;$B$5,EYFULL_in_period,8,FALSE))=TRUE,0,VLOOKUP($A$7&amp;$B$3&amp;$A47&amp;$A$8&amp;$B$5,EYFULL_in_period,8,FALSE))</f>
        <v>10</v>
      </c>
      <c r="C47" s="48">
        <f>IF(ISERROR(VLOOKUP($A$7&amp;$B$3&amp;$A47&amp;$A$8&amp;$B$5,EYFULL_in_period,9,FALSE))=TRUE,0,VLOOKUP($A$7&amp;$B$3&amp;$A47&amp;$A$8&amp;$B$5,EYFULL_in_period,9,FALSE))</f>
        <v>5</v>
      </c>
      <c r="D47" s="48">
        <f>IF(ISERROR(VLOOKUP($A$7&amp;$B$3&amp;$A47&amp;$A$8&amp;$B$5,EYFULL_in_period,10,FALSE))=TRUE,0,VLOOKUP($A$7&amp;$B$3&amp;$A47&amp;$A$8&amp;$B$5,EYFULL_in_period,10,FALSE))</f>
        <v>5</v>
      </c>
      <c r="E47" s="48">
        <f>IF(ISERROR(VLOOKUP($A$7&amp;$B$3&amp;$A47&amp;$A$8&amp;$B$5,EYFULL_in_period,11,FALSE))=TRUE,0,VLOOKUP($A$7&amp;$B$3&amp;$A47&amp;$A$8&amp;$B$5,EYFULL_in_period,11,FALSE))</f>
        <v>0</v>
      </c>
      <c r="F47" s="69">
        <f>IF(ISERROR(VLOOKUP($A$7&amp;$B$3&amp;$A47&amp;$A$8&amp;$B$5,EYFULL_in_period,12,FALSE))=TRUE,0,VLOOKUP($A$7&amp;$B$3&amp;$A47&amp;$A$8&amp;$B$5,EYFULL_in_period,12,FALSE))</f>
        <v>0</v>
      </c>
      <c r="G47" s="49">
        <f t="shared" si="0"/>
        <v>50</v>
      </c>
      <c r="H47" s="48">
        <f t="shared" si="0"/>
        <v>50</v>
      </c>
      <c r="I47" s="48">
        <f t="shared" si="0"/>
        <v>0</v>
      </c>
      <c r="J47" s="48">
        <f t="shared" si="0"/>
        <v>0</v>
      </c>
      <c r="K47" s="215"/>
      <c r="L47" s="215"/>
    </row>
    <row r="48" spans="1:12" ht="21.75" customHeight="1" x14ac:dyDescent="0.2">
      <c r="A48" s="427" t="s">
        <v>275</v>
      </c>
      <c r="B48" s="46">
        <f>SUM(B49:B63)</f>
        <v>500</v>
      </c>
      <c r="C48" s="46">
        <f>SUM(C49:C63)</f>
        <v>75</v>
      </c>
      <c r="D48" s="46">
        <f>SUM(D49:D63)</f>
        <v>381</v>
      </c>
      <c r="E48" s="46">
        <f>SUM(E49:E63)</f>
        <v>24</v>
      </c>
      <c r="F48" s="91">
        <f>SUM(F49:F63)</f>
        <v>20</v>
      </c>
      <c r="G48" s="47">
        <f t="shared" si="0"/>
        <v>15</v>
      </c>
      <c r="H48" s="46">
        <f t="shared" si="0"/>
        <v>76.2</v>
      </c>
      <c r="I48" s="46">
        <f t="shared" si="0"/>
        <v>4.8</v>
      </c>
      <c r="J48" s="46">
        <f t="shared" si="0"/>
        <v>4</v>
      </c>
      <c r="K48" s="84"/>
      <c r="L48" s="213"/>
    </row>
    <row r="49" spans="1:12" ht="13.5" customHeight="1" x14ac:dyDescent="0.2">
      <c r="A49" s="430" t="s">
        <v>109</v>
      </c>
      <c r="B49" s="48">
        <f>IF(ISERROR(VLOOKUP($A$7&amp;$B$3&amp;$A49&amp;$A$8&amp;$B$5,EYFULL_in_period,8,FALSE))=TRUE,0,VLOOKUP($A$7&amp;$B$3&amp;$A49&amp;$A$8&amp;$B$5,EYFULL_in_period,8,FALSE))</f>
        <v>19</v>
      </c>
      <c r="C49" s="48">
        <f>IF(ISERROR(VLOOKUP($A$7&amp;$B$3&amp;$A49&amp;$A$8&amp;$B$5,EYFULL_in_period,9,FALSE))=TRUE,0,VLOOKUP($A$7&amp;$B$3&amp;$A49&amp;$A$8&amp;$B$5,EYFULL_in_period,9,FALSE))</f>
        <v>3</v>
      </c>
      <c r="D49" s="48">
        <f>IF(ISERROR(VLOOKUP($A$7&amp;$B$3&amp;$A49&amp;$A$8&amp;$B$5,EYFULL_in_period,10,FALSE))=TRUE,0,VLOOKUP($A$7&amp;$B$3&amp;$A49&amp;$A$8&amp;$B$5,EYFULL_in_period,10,FALSE))</f>
        <v>14</v>
      </c>
      <c r="E49" s="48">
        <f>IF(ISERROR(VLOOKUP($A$7&amp;$B$3&amp;$A49&amp;$A$8&amp;$B$5,EYFULL_in_period,11,FALSE))=TRUE,0,VLOOKUP($A$7&amp;$B$3&amp;$A49&amp;$A$8&amp;$B$5,EYFULL_in_period,11,FALSE))</f>
        <v>1</v>
      </c>
      <c r="F49" s="69">
        <f>IF(ISERROR(VLOOKUP($A$7&amp;$B$3&amp;$A49&amp;$A$8&amp;$B$5,EYFULL_in_period,12,FALSE))=TRUE,0,VLOOKUP($A$7&amp;$B$3&amp;$A49&amp;$A$8&amp;$B$5,EYFULL_in_period,12,FALSE))</f>
        <v>1</v>
      </c>
      <c r="G49" s="49">
        <f t="shared" si="0"/>
        <v>15.789473684210526</v>
      </c>
      <c r="H49" s="48">
        <f t="shared" si="0"/>
        <v>73.684210526315795</v>
      </c>
      <c r="I49" s="48">
        <f t="shared" si="0"/>
        <v>5.2631578947368425</v>
      </c>
      <c r="J49" s="48">
        <f t="shared" si="0"/>
        <v>5.2631578947368425</v>
      </c>
      <c r="K49" s="37"/>
      <c r="L49" s="41"/>
    </row>
    <row r="50" spans="1:12" ht="13.5" customHeight="1" x14ac:dyDescent="0.2">
      <c r="A50" s="430" t="s">
        <v>119</v>
      </c>
      <c r="B50" s="48">
        <f>IF(ISERROR(VLOOKUP($A$7&amp;$B$3&amp;$A50&amp;$A$8&amp;$B$5,EYFULL_in_period,8,FALSE))=TRUE,0,VLOOKUP($A$7&amp;$B$3&amp;$A50&amp;$A$8&amp;$B$5,EYFULL_in_period,8,FALSE))</f>
        <v>42</v>
      </c>
      <c r="C50" s="48">
        <f>IF(ISERROR(VLOOKUP($A$7&amp;$B$3&amp;$A50&amp;$A$8&amp;$B$5,EYFULL_in_period,9,FALSE))=TRUE,0,VLOOKUP($A$7&amp;$B$3&amp;$A50&amp;$A$8&amp;$B$5,EYFULL_in_period,9,FALSE))</f>
        <v>6</v>
      </c>
      <c r="D50" s="48">
        <f>IF(ISERROR(VLOOKUP($A$7&amp;$B$3&amp;$A50&amp;$A$8&amp;$B$5,EYFULL_in_period,10,FALSE))=TRUE,0,VLOOKUP($A$7&amp;$B$3&amp;$A50&amp;$A$8&amp;$B$5,EYFULL_in_period,10,FALSE))</f>
        <v>34</v>
      </c>
      <c r="E50" s="48">
        <f>IF(ISERROR(VLOOKUP($A$7&amp;$B$3&amp;$A50&amp;$A$8&amp;$B$5,EYFULL_in_period,11,FALSE))=TRUE,0,VLOOKUP($A$7&amp;$B$3&amp;$A50&amp;$A$8&amp;$B$5,EYFULL_in_period,11,FALSE))</f>
        <v>1</v>
      </c>
      <c r="F50" s="69">
        <f>IF(ISERROR(VLOOKUP($A$7&amp;$B$3&amp;$A50&amp;$A$8&amp;$B$5,EYFULL_in_period,12,FALSE))=TRUE,0,VLOOKUP($A$7&amp;$B$3&amp;$A50&amp;$A$8&amp;$B$5,EYFULL_in_period,12,FALSE))</f>
        <v>1</v>
      </c>
      <c r="G50" s="49">
        <f t="shared" si="0"/>
        <v>14.285714285714286</v>
      </c>
      <c r="H50" s="48">
        <f t="shared" si="0"/>
        <v>80.952380952380949</v>
      </c>
      <c r="I50" s="48">
        <f t="shared" si="0"/>
        <v>2.3809523809523809</v>
      </c>
      <c r="J50" s="48">
        <f t="shared" si="0"/>
        <v>2.3809523809523809</v>
      </c>
      <c r="K50" s="37"/>
      <c r="L50" s="41"/>
    </row>
    <row r="51" spans="1:12" ht="13.5" customHeight="1" x14ac:dyDescent="0.2">
      <c r="A51" s="430" t="s">
        <v>126</v>
      </c>
      <c r="B51" s="48">
        <f>IF(ISERROR(VLOOKUP($A$7&amp;$B$3&amp;$A51&amp;$A$8&amp;$B$5,EYFULL_in_period,8,FALSE))=TRUE,0,VLOOKUP($A$7&amp;$B$3&amp;$A51&amp;$A$8&amp;$B$5,EYFULL_in_period,8,FALSE))</f>
        <v>24</v>
      </c>
      <c r="C51" s="48">
        <f>IF(ISERROR(VLOOKUP($A$7&amp;$B$3&amp;$A51&amp;$A$8&amp;$B$5,EYFULL_in_period,9,FALSE))=TRUE,0,VLOOKUP($A$7&amp;$B$3&amp;$A51&amp;$A$8&amp;$B$5,EYFULL_in_period,9,FALSE))</f>
        <v>2</v>
      </c>
      <c r="D51" s="48">
        <f>IF(ISERROR(VLOOKUP($A$7&amp;$B$3&amp;$A51&amp;$A$8&amp;$B$5,EYFULL_in_period,10,FALSE))=TRUE,0,VLOOKUP($A$7&amp;$B$3&amp;$A51&amp;$A$8&amp;$B$5,EYFULL_in_period,10,FALSE))</f>
        <v>22</v>
      </c>
      <c r="E51" s="48">
        <f>IF(ISERROR(VLOOKUP($A$7&amp;$B$3&amp;$A51&amp;$A$8&amp;$B$5,EYFULL_in_period,11,FALSE))=TRUE,0,VLOOKUP($A$7&amp;$B$3&amp;$A51&amp;$A$8&amp;$B$5,EYFULL_in_period,11,FALSE))</f>
        <v>0</v>
      </c>
      <c r="F51" s="69">
        <f>IF(ISERROR(VLOOKUP($A$7&amp;$B$3&amp;$A51&amp;$A$8&amp;$B$5,EYFULL_in_period,12,FALSE))=TRUE,0,VLOOKUP($A$7&amp;$B$3&amp;$A51&amp;$A$8&amp;$B$5,EYFULL_in_period,12,FALSE))</f>
        <v>0</v>
      </c>
      <c r="G51" s="49">
        <f t="shared" si="0"/>
        <v>8.3333333333333339</v>
      </c>
      <c r="H51" s="48">
        <f t="shared" si="0"/>
        <v>91.666666666666671</v>
      </c>
      <c r="I51" s="48">
        <f t="shared" si="0"/>
        <v>0</v>
      </c>
      <c r="J51" s="48">
        <f t="shared" si="0"/>
        <v>0</v>
      </c>
      <c r="K51" s="37"/>
      <c r="L51" s="41"/>
    </row>
    <row r="52" spans="1:12" ht="13.5" customHeight="1" x14ac:dyDescent="0.2">
      <c r="A52" s="430" t="s">
        <v>141</v>
      </c>
      <c r="B52" s="48">
        <f>IF(ISERROR(VLOOKUP($A$7&amp;$B$3&amp;$A52&amp;$A$8&amp;$B$5,EYFULL_in_period,8,FALSE))=TRUE,0,VLOOKUP($A$7&amp;$B$3&amp;$A52&amp;$A$8&amp;$B$5,EYFULL_in_period,8,FALSE))</f>
        <v>24</v>
      </c>
      <c r="C52" s="48">
        <f>IF(ISERROR(VLOOKUP($A$7&amp;$B$3&amp;$A52&amp;$A$8&amp;$B$5,EYFULL_in_period,9,FALSE))=TRUE,0,VLOOKUP($A$7&amp;$B$3&amp;$A52&amp;$A$8&amp;$B$5,EYFULL_in_period,9,FALSE))</f>
        <v>2</v>
      </c>
      <c r="D52" s="48">
        <f>IF(ISERROR(VLOOKUP($A$7&amp;$B$3&amp;$A52&amp;$A$8&amp;$B$5,EYFULL_in_period,10,FALSE))=TRUE,0,VLOOKUP($A$7&amp;$B$3&amp;$A52&amp;$A$8&amp;$B$5,EYFULL_in_period,10,FALSE))</f>
        <v>20</v>
      </c>
      <c r="E52" s="48">
        <f>IF(ISERROR(VLOOKUP($A$7&amp;$B$3&amp;$A52&amp;$A$8&amp;$B$5,EYFULL_in_period,11,FALSE))=TRUE,0,VLOOKUP($A$7&amp;$B$3&amp;$A52&amp;$A$8&amp;$B$5,EYFULL_in_period,11,FALSE))</f>
        <v>0</v>
      </c>
      <c r="F52" s="69">
        <f>IF(ISERROR(VLOOKUP($A$7&amp;$B$3&amp;$A52&amp;$A$8&amp;$B$5,EYFULL_in_period,12,FALSE))=TRUE,0,VLOOKUP($A$7&amp;$B$3&amp;$A52&amp;$A$8&amp;$B$5,EYFULL_in_period,12,FALSE))</f>
        <v>2</v>
      </c>
      <c r="G52" s="49">
        <f t="shared" si="0"/>
        <v>8.3333333333333339</v>
      </c>
      <c r="H52" s="48">
        <f t="shared" si="0"/>
        <v>83.333333333333329</v>
      </c>
      <c r="I52" s="48">
        <f t="shared" si="0"/>
        <v>0</v>
      </c>
      <c r="J52" s="48">
        <f t="shared" si="0"/>
        <v>8.3333333333333339</v>
      </c>
      <c r="K52" s="37"/>
      <c r="L52" s="41"/>
    </row>
    <row r="53" spans="1:12" ht="13.5" customHeight="1" x14ac:dyDescent="0.2">
      <c r="A53" s="430" t="s">
        <v>146</v>
      </c>
      <c r="B53" s="48">
        <f>IF(ISERROR(VLOOKUP($A$7&amp;$B$3&amp;$A53&amp;$A$8&amp;$B$5,EYFULL_in_period,8,FALSE))=TRUE,0,VLOOKUP($A$7&amp;$B$3&amp;$A53&amp;$A$8&amp;$B$5,EYFULL_in_period,8,FALSE))</f>
        <v>20</v>
      </c>
      <c r="C53" s="48">
        <f>IF(ISERROR(VLOOKUP($A$7&amp;$B$3&amp;$A53&amp;$A$8&amp;$B$5,EYFULL_in_period,9,FALSE))=TRUE,0,VLOOKUP($A$7&amp;$B$3&amp;$A53&amp;$A$8&amp;$B$5,EYFULL_in_period,9,FALSE))</f>
        <v>4</v>
      </c>
      <c r="D53" s="48">
        <f>IF(ISERROR(VLOOKUP($A$7&amp;$B$3&amp;$A53&amp;$A$8&amp;$B$5,EYFULL_in_period,10,FALSE))=TRUE,0,VLOOKUP($A$7&amp;$B$3&amp;$A53&amp;$A$8&amp;$B$5,EYFULL_in_period,10,FALSE))</f>
        <v>15</v>
      </c>
      <c r="E53" s="48">
        <f>IF(ISERROR(VLOOKUP($A$7&amp;$B$3&amp;$A53&amp;$A$8&amp;$B$5,EYFULL_in_period,11,FALSE))=TRUE,0,VLOOKUP($A$7&amp;$B$3&amp;$A53&amp;$A$8&amp;$B$5,EYFULL_in_period,11,FALSE))</f>
        <v>0</v>
      </c>
      <c r="F53" s="69">
        <f>IF(ISERROR(VLOOKUP($A$7&amp;$B$3&amp;$A53&amp;$A$8&amp;$B$5,EYFULL_in_period,12,FALSE))=TRUE,0,VLOOKUP($A$7&amp;$B$3&amp;$A53&amp;$A$8&amp;$B$5,EYFULL_in_period,12,FALSE))</f>
        <v>1</v>
      </c>
      <c r="G53" s="49">
        <f t="shared" si="0"/>
        <v>20</v>
      </c>
      <c r="H53" s="48">
        <f t="shared" si="0"/>
        <v>75</v>
      </c>
      <c r="I53" s="48">
        <f t="shared" si="0"/>
        <v>0</v>
      </c>
      <c r="J53" s="48">
        <f t="shared" si="0"/>
        <v>5</v>
      </c>
      <c r="K53" s="37"/>
      <c r="L53" s="41"/>
    </row>
    <row r="54" spans="1:12" ht="13.5" customHeight="1" x14ac:dyDescent="0.2">
      <c r="A54" s="430" t="s">
        <v>170</v>
      </c>
      <c r="B54" s="48">
        <f>IF(ISERROR(VLOOKUP($A$7&amp;$B$3&amp;$A54&amp;$A$8&amp;$B$5,EYFULL_in_period,8,FALSE))=TRUE,0,VLOOKUP($A$7&amp;$B$3&amp;$A54&amp;$A$8&amp;$B$5,EYFULL_in_period,8,FALSE))</f>
        <v>20</v>
      </c>
      <c r="C54" s="48">
        <f>IF(ISERROR(VLOOKUP($A$7&amp;$B$3&amp;$A54&amp;$A$8&amp;$B$5,EYFULL_in_period,9,FALSE))=TRUE,0,VLOOKUP($A$7&amp;$B$3&amp;$A54&amp;$A$8&amp;$B$5,EYFULL_in_period,9,FALSE))</f>
        <v>3</v>
      </c>
      <c r="D54" s="48">
        <f>IF(ISERROR(VLOOKUP($A$7&amp;$B$3&amp;$A54&amp;$A$8&amp;$B$5,EYFULL_in_period,10,FALSE))=TRUE,0,VLOOKUP($A$7&amp;$B$3&amp;$A54&amp;$A$8&amp;$B$5,EYFULL_in_period,10,FALSE))</f>
        <v>15</v>
      </c>
      <c r="E54" s="48">
        <f>IF(ISERROR(VLOOKUP($A$7&amp;$B$3&amp;$A54&amp;$A$8&amp;$B$5,EYFULL_in_period,11,FALSE))=TRUE,0,VLOOKUP($A$7&amp;$B$3&amp;$A54&amp;$A$8&amp;$B$5,EYFULL_in_period,11,FALSE))</f>
        <v>0</v>
      </c>
      <c r="F54" s="69">
        <f>IF(ISERROR(VLOOKUP($A$7&amp;$B$3&amp;$A54&amp;$A$8&amp;$B$5,EYFULL_in_period,12,FALSE))=TRUE,0,VLOOKUP($A$7&amp;$B$3&amp;$A54&amp;$A$8&amp;$B$5,EYFULL_in_period,12,FALSE))</f>
        <v>2</v>
      </c>
      <c r="G54" s="49">
        <f t="shared" si="0"/>
        <v>15</v>
      </c>
      <c r="H54" s="48">
        <f t="shared" si="0"/>
        <v>75</v>
      </c>
      <c r="I54" s="48">
        <f t="shared" si="0"/>
        <v>0</v>
      </c>
      <c r="J54" s="48">
        <f t="shared" si="0"/>
        <v>10</v>
      </c>
      <c r="K54" s="37"/>
      <c r="L54" s="41"/>
    </row>
    <row r="55" spans="1:12" ht="13.5" customHeight="1" x14ac:dyDescent="0.2">
      <c r="A55" s="430" t="s">
        <v>172</v>
      </c>
      <c r="B55" s="48">
        <f>IF(ISERROR(VLOOKUP($A$7&amp;$B$3&amp;$A55&amp;$A$8&amp;$B$5,EYFULL_in_period,8,FALSE))=TRUE,0,VLOOKUP($A$7&amp;$B$3&amp;$A55&amp;$A$8&amp;$B$5,EYFULL_in_period,8,FALSE))</f>
        <v>53</v>
      </c>
      <c r="C55" s="48">
        <f>IF(ISERROR(VLOOKUP($A$7&amp;$B$3&amp;$A55&amp;$A$8&amp;$B$5,EYFULL_in_period,9,FALSE))=TRUE,0,VLOOKUP($A$7&amp;$B$3&amp;$A55&amp;$A$8&amp;$B$5,EYFULL_in_period,9,FALSE))</f>
        <v>8</v>
      </c>
      <c r="D55" s="48">
        <f>IF(ISERROR(VLOOKUP($A$7&amp;$B$3&amp;$A55&amp;$A$8&amp;$B$5,EYFULL_in_period,10,FALSE))=TRUE,0,VLOOKUP($A$7&amp;$B$3&amp;$A55&amp;$A$8&amp;$B$5,EYFULL_in_period,10,FALSE))</f>
        <v>41</v>
      </c>
      <c r="E55" s="48">
        <f>IF(ISERROR(VLOOKUP($A$7&amp;$B$3&amp;$A55&amp;$A$8&amp;$B$5,EYFULL_in_period,11,FALSE))=TRUE,0,VLOOKUP($A$7&amp;$B$3&amp;$A55&amp;$A$8&amp;$B$5,EYFULL_in_period,11,FALSE))</f>
        <v>2</v>
      </c>
      <c r="F55" s="69">
        <f>IF(ISERROR(VLOOKUP($A$7&amp;$B$3&amp;$A55&amp;$A$8&amp;$B$5,EYFULL_in_period,12,FALSE))=TRUE,0,VLOOKUP($A$7&amp;$B$3&amp;$A55&amp;$A$8&amp;$B$5,EYFULL_in_period,12,FALSE))</f>
        <v>2</v>
      </c>
      <c r="G55" s="49">
        <f t="shared" si="0"/>
        <v>15.09433962264151</v>
      </c>
      <c r="H55" s="48">
        <f t="shared" si="0"/>
        <v>77.35849056603773</v>
      </c>
      <c r="I55" s="48">
        <f t="shared" si="0"/>
        <v>3.7735849056603774</v>
      </c>
      <c r="J55" s="48">
        <f t="shared" si="0"/>
        <v>3.7735849056603774</v>
      </c>
      <c r="K55" s="37"/>
      <c r="L55" s="41"/>
    </row>
    <row r="56" spans="1:12" ht="13.5" customHeight="1" x14ac:dyDescent="0.2">
      <c r="A56" s="430" t="s">
        <v>176</v>
      </c>
      <c r="B56" s="48">
        <f>IF(ISERROR(VLOOKUP($A$7&amp;$B$3&amp;$A56&amp;$A$8&amp;$B$5,EYFULL_in_period,8,FALSE))=TRUE,0,VLOOKUP($A$7&amp;$B$3&amp;$A56&amp;$A$8&amp;$B$5,EYFULL_in_period,8,FALSE))</f>
        <v>93</v>
      </c>
      <c r="C56" s="48">
        <f>IF(ISERROR(VLOOKUP($A$7&amp;$B$3&amp;$A56&amp;$A$8&amp;$B$5,EYFULL_in_period,9,FALSE))=TRUE,0,VLOOKUP($A$7&amp;$B$3&amp;$A56&amp;$A$8&amp;$B$5,EYFULL_in_period,9,FALSE))</f>
        <v>19</v>
      </c>
      <c r="D56" s="48">
        <f>IF(ISERROR(VLOOKUP($A$7&amp;$B$3&amp;$A56&amp;$A$8&amp;$B$5,EYFULL_in_period,10,FALSE))=TRUE,0,VLOOKUP($A$7&amp;$B$3&amp;$A56&amp;$A$8&amp;$B$5,EYFULL_in_period,10,FALSE))</f>
        <v>68</v>
      </c>
      <c r="E56" s="48">
        <f>IF(ISERROR(VLOOKUP($A$7&amp;$B$3&amp;$A56&amp;$A$8&amp;$B$5,EYFULL_in_period,11,FALSE))=TRUE,0,VLOOKUP($A$7&amp;$B$3&amp;$A56&amp;$A$8&amp;$B$5,EYFULL_in_period,11,FALSE))</f>
        <v>4</v>
      </c>
      <c r="F56" s="69">
        <f>IF(ISERROR(VLOOKUP($A$7&amp;$B$3&amp;$A56&amp;$A$8&amp;$B$5,EYFULL_in_period,12,FALSE))=TRUE,0,VLOOKUP($A$7&amp;$B$3&amp;$A56&amp;$A$8&amp;$B$5,EYFULL_in_period,12,FALSE))</f>
        <v>2</v>
      </c>
      <c r="G56" s="49">
        <f t="shared" si="0"/>
        <v>20.43010752688172</v>
      </c>
      <c r="H56" s="48">
        <f t="shared" si="0"/>
        <v>73.118279569892479</v>
      </c>
      <c r="I56" s="48">
        <f t="shared" si="0"/>
        <v>4.301075268817204</v>
      </c>
      <c r="J56" s="48">
        <f t="shared" si="0"/>
        <v>2.150537634408602</v>
      </c>
      <c r="K56" s="37"/>
      <c r="L56" s="41"/>
    </row>
    <row r="57" spans="1:12" ht="13.5" customHeight="1" x14ac:dyDescent="0.2">
      <c r="A57" s="430" t="s">
        <v>191</v>
      </c>
      <c r="B57" s="48">
        <f>IF(ISERROR(VLOOKUP($A$7&amp;$B$3&amp;$A57&amp;$A$8&amp;$B$5,EYFULL_in_period,8,FALSE))=TRUE,0,VLOOKUP($A$7&amp;$B$3&amp;$A57&amp;$A$8&amp;$B$5,EYFULL_in_period,8,FALSE))</f>
        <v>9</v>
      </c>
      <c r="C57" s="48">
        <f>IF(ISERROR(VLOOKUP($A$7&amp;$B$3&amp;$A57&amp;$A$8&amp;$B$5,EYFULL_in_period,9,FALSE))=TRUE,0,VLOOKUP($A$7&amp;$B$3&amp;$A57&amp;$A$8&amp;$B$5,EYFULL_in_period,9,FALSE))</f>
        <v>0</v>
      </c>
      <c r="D57" s="48">
        <f>IF(ISERROR(VLOOKUP($A$7&amp;$B$3&amp;$A57&amp;$A$8&amp;$B$5,EYFULL_in_period,10,FALSE))=TRUE,0,VLOOKUP($A$7&amp;$B$3&amp;$A57&amp;$A$8&amp;$B$5,EYFULL_in_period,10,FALSE))</f>
        <v>3</v>
      </c>
      <c r="E57" s="48">
        <f>IF(ISERROR(VLOOKUP($A$7&amp;$B$3&amp;$A57&amp;$A$8&amp;$B$5,EYFULL_in_period,11,FALSE))=TRUE,0,VLOOKUP($A$7&amp;$B$3&amp;$A57&amp;$A$8&amp;$B$5,EYFULL_in_period,11,FALSE))</f>
        <v>5</v>
      </c>
      <c r="F57" s="69">
        <f>IF(ISERROR(VLOOKUP($A$7&amp;$B$3&amp;$A57&amp;$A$8&amp;$B$5,EYFULL_in_period,12,FALSE))=TRUE,0,VLOOKUP($A$7&amp;$B$3&amp;$A57&amp;$A$8&amp;$B$5,EYFULL_in_period,12,FALSE))</f>
        <v>1</v>
      </c>
      <c r="G57" s="49">
        <f t="shared" si="0"/>
        <v>0</v>
      </c>
      <c r="H57" s="48">
        <f t="shared" si="0"/>
        <v>33.333333333333336</v>
      </c>
      <c r="I57" s="48">
        <f t="shared" si="0"/>
        <v>55.555555555555557</v>
      </c>
      <c r="J57" s="48">
        <f t="shared" si="0"/>
        <v>11.111111111111111</v>
      </c>
      <c r="K57" s="37"/>
      <c r="L57" s="41"/>
    </row>
    <row r="58" spans="1:12" ht="13.5" customHeight="1" x14ac:dyDescent="0.2">
      <c r="A58" s="430" t="s">
        <v>192</v>
      </c>
      <c r="B58" s="48">
        <f>IF(ISERROR(VLOOKUP($A$7&amp;$B$3&amp;$A58&amp;$A$8&amp;$B$5,EYFULL_in_period,8,FALSE))=TRUE,0,VLOOKUP($A$7&amp;$B$3&amp;$A58&amp;$A$8&amp;$B$5,EYFULL_in_period,8,FALSE))</f>
        <v>20</v>
      </c>
      <c r="C58" s="48">
        <f>IF(ISERROR(VLOOKUP($A$7&amp;$B$3&amp;$A58&amp;$A$8&amp;$B$5,EYFULL_in_period,9,FALSE))=TRUE,0,VLOOKUP($A$7&amp;$B$3&amp;$A58&amp;$A$8&amp;$B$5,EYFULL_in_period,9,FALSE))</f>
        <v>3</v>
      </c>
      <c r="D58" s="48">
        <f>IF(ISERROR(VLOOKUP($A$7&amp;$B$3&amp;$A58&amp;$A$8&amp;$B$5,EYFULL_in_period,10,FALSE))=TRUE,0,VLOOKUP($A$7&amp;$B$3&amp;$A58&amp;$A$8&amp;$B$5,EYFULL_in_period,10,FALSE))</f>
        <v>17</v>
      </c>
      <c r="E58" s="48">
        <f>IF(ISERROR(VLOOKUP($A$7&amp;$B$3&amp;$A58&amp;$A$8&amp;$B$5,EYFULL_in_period,11,FALSE))=TRUE,0,VLOOKUP($A$7&amp;$B$3&amp;$A58&amp;$A$8&amp;$B$5,EYFULL_in_period,11,FALSE))</f>
        <v>0</v>
      </c>
      <c r="F58" s="69">
        <f>IF(ISERROR(VLOOKUP($A$7&amp;$B$3&amp;$A58&amp;$A$8&amp;$B$5,EYFULL_in_period,12,FALSE))=TRUE,0,VLOOKUP($A$7&amp;$B$3&amp;$A58&amp;$A$8&amp;$B$5,EYFULL_in_period,12,FALSE))</f>
        <v>0</v>
      </c>
      <c r="G58" s="49">
        <f t="shared" si="0"/>
        <v>15</v>
      </c>
      <c r="H58" s="48">
        <f t="shared" si="0"/>
        <v>85</v>
      </c>
      <c r="I58" s="48">
        <f t="shared" si="0"/>
        <v>0</v>
      </c>
      <c r="J58" s="48">
        <f t="shared" si="0"/>
        <v>0</v>
      </c>
      <c r="K58" s="37"/>
      <c r="L58" s="41"/>
    </row>
    <row r="59" spans="1:12" ht="13.5" customHeight="1" x14ac:dyDescent="0.2">
      <c r="A59" s="430" t="s">
        <v>196</v>
      </c>
      <c r="B59" s="48">
        <f>IF(ISERROR(VLOOKUP($A$7&amp;$B$3&amp;$A59&amp;$A$8&amp;$B$5,EYFULL_in_period,8,FALSE))=TRUE,0,VLOOKUP($A$7&amp;$B$3&amp;$A59&amp;$A$8&amp;$B$5,EYFULL_in_period,8,FALSE))</f>
        <v>46</v>
      </c>
      <c r="C59" s="48">
        <f>IF(ISERROR(VLOOKUP($A$7&amp;$B$3&amp;$A59&amp;$A$8&amp;$B$5,EYFULL_in_period,9,FALSE))=TRUE,0,VLOOKUP($A$7&amp;$B$3&amp;$A59&amp;$A$8&amp;$B$5,EYFULL_in_period,9,FALSE))</f>
        <v>7</v>
      </c>
      <c r="D59" s="48">
        <f>IF(ISERROR(VLOOKUP($A$7&amp;$B$3&amp;$A59&amp;$A$8&amp;$B$5,EYFULL_in_period,10,FALSE))=TRUE,0,VLOOKUP($A$7&amp;$B$3&amp;$A59&amp;$A$8&amp;$B$5,EYFULL_in_period,10,FALSE))</f>
        <v>32</v>
      </c>
      <c r="E59" s="48">
        <f>IF(ISERROR(VLOOKUP($A$7&amp;$B$3&amp;$A59&amp;$A$8&amp;$B$5,EYFULL_in_period,11,FALSE))=TRUE,0,VLOOKUP($A$7&amp;$B$3&amp;$A59&amp;$A$8&amp;$B$5,EYFULL_in_period,11,FALSE))</f>
        <v>3</v>
      </c>
      <c r="F59" s="69">
        <f>IF(ISERROR(VLOOKUP($A$7&amp;$B$3&amp;$A59&amp;$A$8&amp;$B$5,EYFULL_in_period,12,FALSE))=TRUE,0,VLOOKUP($A$7&amp;$B$3&amp;$A59&amp;$A$8&amp;$B$5,EYFULL_in_period,12,FALSE))</f>
        <v>4</v>
      </c>
      <c r="G59" s="49">
        <f t="shared" si="0"/>
        <v>15.217391304347826</v>
      </c>
      <c r="H59" s="48">
        <f t="shared" si="0"/>
        <v>69.565217391304344</v>
      </c>
      <c r="I59" s="48">
        <f t="shared" si="0"/>
        <v>6.5217391304347823</v>
      </c>
      <c r="J59" s="48">
        <f t="shared" si="0"/>
        <v>8.695652173913043</v>
      </c>
      <c r="K59" s="37"/>
      <c r="L59" s="41"/>
    </row>
    <row r="60" spans="1:12" ht="13.5" customHeight="1" x14ac:dyDescent="0.2">
      <c r="A60" s="430" t="s">
        <v>210</v>
      </c>
      <c r="B60" s="48">
        <f>IF(ISERROR(VLOOKUP($A$7&amp;$B$3&amp;$A60&amp;$A$8&amp;$B$5,EYFULL_in_period,8,FALSE))=TRUE,0,VLOOKUP($A$7&amp;$B$3&amp;$A60&amp;$A$8&amp;$B$5,EYFULL_in_period,8,FALSE))</f>
        <v>40</v>
      </c>
      <c r="C60" s="48">
        <f>IF(ISERROR(VLOOKUP($A$7&amp;$B$3&amp;$A60&amp;$A$8&amp;$B$5,EYFULL_in_period,9,FALSE))=TRUE,0,VLOOKUP($A$7&amp;$B$3&amp;$A60&amp;$A$8&amp;$B$5,EYFULL_in_period,9,FALSE))</f>
        <v>10</v>
      </c>
      <c r="D60" s="48">
        <f>IF(ISERROR(VLOOKUP($A$7&amp;$B$3&amp;$A60&amp;$A$8&amp;$B$5,EYFULL_in_period,10,FALSE))=TRUE,0,VLOOKUP($A$7&amp;$B$3&amp;$A60&amp;$A$8&amp;$B$5,EYFULL_in_period,10,FALSE))</f>
        <v>28</v>
      </c>
      <c r="E60" s="48">
        <f>IF(ISERROR(VLOOKUP($A$7&amp;$B$3&amp;$A60&amp;$A$8&amp;$B$5,EYFULL_in_period,11,FALSE))=TRUE,0,VLOOKUP($A$7&amp;$B$3&amp;$A60&amp;$A$8&amp;$B$5,EYFULL_in_period,11,FALSE))</f>
        <v>1</v>
      </c>
      <c r="F60" s="69">
        <f>IF(ISERROR(VLOOKUP($A$7&amp;$B$3&amp;$A60&amp;$A$8&amp;$B$5,EYFULL_in_period,12,FALSE))=TRUE,0,VLOOKUP($A$7&amp;$B$3&amp;$A60&amp;$A$8&amp;$B$5,EYFULL_in_period,12,FALSE))</f>
        <v>1</v>
      </c>
      <c r="G60" s="49">
        <f t="shared" si="0"/>
        <v>25</v>
      </c>
      <c r="H60" s="48">
        <f t="shared" si="0"/>
        <v>70</v>
      </c>
      <c r="I60" s="48">
        <f t="shared" si="0"/>
        <v>2.5</v>
      </c>
      <c r="J60" s="48">
        <f t="shared" si="0"/>
        <v>2.5</v>
      </c>
      <c r="K60" s="37"/>
      <c r="L60" s="41"/>
    </row>
    <row r="61" spans="1:12" ht="13.5" customHeight="1" x14ac:dyDescent="0.2">
      <c r="A61" s="430" t="s">
        <v>215</v>
      </c>
      <c r="B61" s="48">
        <f>IF(ISERROR(VLOOKUP($A$7&amp;$B$3&amp;$A61&amp;$A$8&amp;$B$5,EYFULL_in_period,8,FALSE))=TRUE,0,VLOOKUP($A$7&amp;$B$3&amp;$A61&amp;$A$8&amp;$B$5,EYFULL_in_period,8,FALSE))</f>
        <v>35</v>
      </c>
      <c r="C61" s="48">
        <f>IF(ISERROR(VLOOKUP($A$7&amp;$B$3&amp;$A61&amp;$A$8&amp;$B$5,EYFULL_in_period,9,FALSE))=TRUE,0,VLOOKUP($A$7&amp;$B$3&amp;$A61&amp;$A$8&amp;$B$5,EYFULL_in_period,9,FALSE))</f>
        <v>1</v>
      </c>
      <c r="D61" s="48">
        <f>IF(ISERROR(VLOOKUP($A$7&amp;$B$3&amp;$A61&amp;$A$8&amp;$B$5,EYFULL_in_period,10,FALSE))=TRUE,0,VLOOKUP($A$7&amp;$B$3&amp;$A61&amp;$A$8&amp;$B$5,EYFULL_in_period,10,FALSE))</f>
        <v>31</v>
      </c>
      <c r="E61" s="48">
        <f>IF(ISERROR(VLOOKUP($A$7&amp;$B$3&amp;$A61&amp;$A$8&amp;$B$5,EYFULL_in_period,11,FALSE))=TRUE,0,VLOOKUP($A$7&amp;$B$3&amp;$A61&amp;$A$8&amp;$B$5,EYFULL_in_period,11,FALSE))</f>
        <v>2</v>
      </c>
      <c r="F61" s="69">
        <f>IF(ISERROR(VLOOKUP($A$7&amp;$B$3&amp;$A61&amp;$A$8&amp;$B$5,EYFULL_in_period,12,FALSE))=TRUE,0,VLOOKUP($A$7&amp;$B$3&amp;$A61&amp;$A$8&amp;$B$5,EYFULL_in_period,12,FALSE))</f>
        <v>1</v>
      </c>
      <c r="G61" s="49">
        <f t="shared" si="0"/>
        <v>2.8571428571428572</v>
      </c>
      <c r="H61" s="48">
        <f t="shared" si="0"/>
        <v>88.571428571428569</v>
      </c>
      <c r="I61" s="48">
        <f t="shared" si="0"/>
        <v>5.7142857142857144</v>
      </c>
      <c r="J61" s="48">
        <f t="shared" si="0"/>
        <v>2.8571428571428572</v>
      </c>
      <c r="K61" s="37"/>
      <c r="L61" s="41"/>
    </row>
    <row r="62" spans="1:12" ht="13.5" customHeight="1" x14ac:dyDescent="0.2">
      <c r="A62" s="430" t="s">
        <v>241</v>
      </c>
      <c r="B62" s="48">
        <f>IF(ISERROR(VLOOKUP($A$7&amp;$B$3&amp;$A62&amp;$A$8&amp;$B$5,EYFULL_in_period,8,FALSE))=TRUE,0,VLOOKUP($A$7&amp;$B$3&amp;$A62&amp;$A$8&amp;$B$5,EYFULL_in_period,8,FALSE))</f>
        <v>41</v>
      </c>
      <c r="C62" s="48">
        <f>IF(ISERROR(VLOOKUP($A$7&amp;$B$3&amp;$A62&amp;$A$8&amp;$B$5,EYFULL_in_period,9,FALSE))=TRUE,0,VLOOKUP($A$7&amp;$B$3&amp;$A62&amp;$A$8&amp;$B$5,EYFULL_in_period,9,FALSE))</f>
        <v>5</v>
      </c>
      <c r="D62" s="48">
        <f>IF(ISERROR(VLOOKUP($A$7&amp;$B$3&amp;$A62&amp;$A$8&amp;$B$5,EYFULL_in_period,10,FALSE))=TRUE,0,VLOOKUP($A$7&amp;$B$3&amp;$A62&amp;$A$8&amp;$B$5,EYFULL_in_period,10,FALSE))</f>
        <v>29</v>
      </c>
      <c r="E62" s="48">
        <f>IF(ISERROR(VLOOKUP($A$7&amp;$B$3&amp;$A62&amp;$A$8&amp;$B$5,EYFULL_in_period,11,FALSE))=TRUE,0,VLOOKUP($A$7&amp;$B$3&amp;$A62&amp;$A$8&amp;$B$5,EYFULL_in_period,11,FALSE))</f>
        <v>5</v>
      </c>
      <c r="F62" s="69">
        <f>IF(ISERROR(VLOOKUP($A$7&amp;$B$3&amp;$A62&amp;$A$8&amp;$B$5,EYFULL_in_period,12,FALSE))=TRUE,0,VLOOKUP($A$7&amp;$B$3&amp;$A62&amp;$A$8&amp;$B$5,EYFULL_in_period,12,FALSE))</f>
        <v>2</v>
      </c>
      <c r="G62" s="49">
        <f t="shared" si="0"/>
        <v>12.195121951219512</v>
      </c>
      <c r="H62" s="48">
        <f t="shared" si="0"/>
        <v>70.731707317073173</v>
      </c>
      <c r="I62" s="48">
        <f t="shared" si="0"/>
        <v>12.195121951219512</v>
      </c>
      <c r="J62" s="48">
        <f t="shared" si="0"/>
        <v>4.8780487804878048</v>
      </c>
      <c r="K62" s="37"/>
      <c r="L62" s="41"/>
    </row>
    <row r="63" spans="1:12" ht="13.5" customHeight="1" x14ac:dyDescent="0.2">
      <c r="A63" s="430" t="s">
        <v>259</v>
      </c>
      <c r="B63" s="48">
        <f>IF(ISERROR(VLOOKUP($A$7&amp;$B$3&amp;$A63&amp;$A$8&amp;$B$5,EYFULL_in_period,8,FALSE))=TRUE,0,VLOOKUP($A$7&amp;$B$3&amp;$A63&amp;$A$8&amp;$B$5,EYFULL_in_period,8,FALSE))</f>
        <v>14</v>
      </c>
      <c r="C63" s="48">
        <f>IF(ISERROR(VLOOKUP($A$7&amp;$B$3&amp;$A63&amp;$A$8&amp;$B$5,EYFULL_in_period,9,FALSE))=TRUE,0,VLOOKUP($A$7&amp;$B$3&amp;$A63&amp;$A$8&amp;$B$5,EYFULL_in_period,9,FALSE))</f>
        <v>2</v>
      </c>
      <c r="D63" s="48">
        <f>IF(ISERROR(VLOOKUP($A$7&amp;$B$3&amp;$A63&amp;$A$8&amp;$B$5,EYFULL_in_period,10,FALSE))=TRUE,0,VLOOKUP($A$7&amp;$B$3&amp;$A63&amp;$A$8&amp;$B$5,EYFULL_in_period,10,FALSE))</f>
        <v>12</v>
      </c>
      <c r="E63" s="48">
        <f>IF(ISERROR(VLOOKUP($A$7&amp;$B$3&amp;$A63&amp;$A$8&amp;$B$5,EYFULL_in_period,11,FALSE))=TRUE,0,VLOOKUP($A$7&amp;$B$3&amp;$A63&amp;$A$8&amp;$B$5,EYFULL_in_period,11,FALSE))</f>
        <v>0</v>
      </c>
      <c r="F63" s="69">
        <f>IF(ISERROR(VLOOKUP($A$7&amp;$B$3&amp;$A63&amp;$A$8&amp;$B$5,EYFULL_in_period,12,FALSE))=TRUE,0,VLOOKUP($A$7&amp;$B$3&amp;$A63&amp;$A$8&amp;$B$5,EYFULL_in_period,12,FALSE))</f>
        <v>0</v>
      </c>
      <c r="G63" s="49">
        <f t="shared" si="0"/>
        <v>14.285714285714286</v>
      </c>
      <c r="H63" s="48">
        <f t="shared" si="0"/>
        <v>85.714285714285708</v>
      </c>
      <c r="I63" s="48">
        <f t="shared" si="0"/>
        <v>0</v>
      </c>
      <c r="J63" s="48">
        <f t="shared" si="0"/>
        <v>0</v>
      </c>
      <c r="K63" s="37"/>
      <c r="L63" s="41"/>
    </row>
    <row r="64" spans="1:12" ht="21.75" customHeight="1" x14ac:dyDescent="0.2">
      <c r="A64" s="427" t="s">
        <v>267</v>
      </c>
      <c r="B64" s="46">
        <f>SUM(B65:B74)</f>
        <v>356</v>
      </c>
      <c r="C64" s="46">
        <f>SUM(C65:C74)</f>
        <v>14</v>
      </c>
      <c r="D64" s="46">
        <f>SUM(D65:D74)</f>
        <v>289</v>
      </c>
      <c r="E64" s="46">
        <f>SUM(E65:E74)</f>
        <v>28</v>
      </c>
      <c r="F64" s="91">
        <f>SUM(F65:F74)</f>
        <v>25</v>
      </c>
      <c r="G64" s="47">
        <f t="shared" si="0"/>
        <v>3.9325842696629212</v>
      </c>
      <c r="H64" s="46">
        <f t="shared" si="0"/>
        <v>81.17977528089888</v>
      </c>
      <c r="I64" s="46">
        <f t="shared" si="0"/>
        <v>7.8651685393258424</v>
      </c>
      <c r="J64" s="46">
        <f t="shared" si="0"/>
        <v>7.0224719101123592</v>
      </c>
      <c r="K64" s="84"/>
      <c r="L64" s="213"/>
    </row>
    <row r="65" spans="1:12" ht="13.5" customHeight="1" x14ac:dyDescent="0.2">
      <c r="A65" s="430" t="s">
        <v>138</v>
      </c>
      <c r="B65" s="48">
        <f>IF(ISERROR(VLOOKUP($A$7&amp;$B$3&amp;$A65&amp;$A$8&amp;$B$5,EYFULL_in_period,8,FALSE))=TRUE,0,VLOOKUP($A$7&amp;$B$3&amp;$A65&amp;$A$8&amp;$B$5,EYFULL_in_period,8,FALSE))</f>
        <v>19</v>
      </c>
      <c r="C65" s="48">
        <f>IF(ISERROR(VLOOKUP($A$7&amp;$B$3&amp;$A65&amp;$A$8&amp;$B$5,EYFULL_in_period,9,FALSE))=TRUE,0,VLOOKUP($A$7&amp;$B$3&amp;$A65&amp;$A$8&amp;$B$5,EYFULL_in_period,9,FALSE))</f>
        <v>1</v>
      </c>
      <c r="D65" s="48">
        <f>IF(ISERROR(VLOOKUP($A$7&amp;$B$3&amp;$A65&amp;$A$8&amp;$B$5,EYFULL_in_period,10,FALSE))=TRUE,0,VLOOKUP($A$7&amp;$B$3&amp;$A65&amp;$A$8&amp;$B$5,EYFULL_in_period,10,FALSE))</f>
        <v>15</v>
      </c>
      <c r="E65" s="48">
        <f>IF(ISERROR(VLOOKUP($A$7&amp;$B$3&amp;$A65&amp;$A$8&amp;$B$5,EYFULL_in_period,11,FALSE))=TRUE,0,VLOOKUP($A$7&amp;$B$3&amp;$A65&amp;$A$8&amp;$B$5,EYFULL_in_period,11,FALSE))</f>
        <v>2</v>
      </c>
      <c r="F65" s="69">
        <f>IF(ISERROR(VLOOKUP($A$7&amp;$B$3&amp;$A65&amp;$A$8&amp;$B$5,EYFULL_in_period,12,FALSE))=TRUE,0,VLOOKUP($A$7&amp;$B$3&amp;$A65&amp;$A$8&amp;$B$5,EYFULL_in_period,12,FALSE))</f>
        <v>1</v>
      </c>
      <c r="G65" s="49">
        <f t="shared" si="0"/>
        <v>5.2631578947368425</v>
      </c>
      <c r="H65" s="48">
        <f t="shared" si="0"/>
        <v>78.94736842105263</v>
      </c>
      <c r="I65" s="48">
        <f t="shared" si="0"/>
        <v>10.526315789473685</v>
      </c>
      <c r="J65" s="48">
        <f t="shared" si="0"/>
        <v>5.2631578947368425</v>
      </c>
      <c r="K65" s="37"/>
      <c r="L65" s="41"/>
    </row>
    <row r="66" spans="1:12" ht="13.5" customHeight="1" x14ac:dyDescent="0.2">
      <c r="A66" s="430" t="s">
        <v>139</v>
      </c>
      <c r="B66" s="48">
        <f>IF(ISERROR(VLOOKUP($A$7&amp;$B$3&amp;$A66&amp;$A$8&amp;$B$5,EYFULL_in_period,8,FALSE))=TRUE,0,VLOOKUP($A$7&amp;$B$3&amp;$A66&amp;$A$8&amp;$B$5,EYFULL_in_period,8,FALSE))</f>
        <v>60</v>
      </c>
      <c r="C66" s="48">
        <f>IF(ISERROR(VLOOKUP($A$7&amp;$B$3&amp;$A66&amp;$A$8&amp;$B$5,EYFULL_in_period,9,FALSE))=TRUE,0,VLOOKUP($A$7&amp;$B$3&amp;$A66&amp;$A$8&amp;$B$5,EYFULL_in_period,9,FALSE))</f>
        <v>2</v>
      </c>
      <c r="D66" s="48">
        <f>IF(ISERROR(VLOOKUP($A$7&amp;$B$3&amp;$A66&amp;$A$8&amp;$B$5,EYFULL_in_period,10,FALSE))=TRUE,0,VLOOKUP($A$7&amp;$B$3&amp;$A66&amp;$A$8&amp;$B$5,EYFULL_in_period,10,FALSE))</f>
        <v>46</v>
      </c>
      <c r="E66" s="48">
        <f>IF(ISERROR(VLOOKUP($A$7&amp;$B$3&amp;$A66&amp;$A$8&amp;$B$5,EYFULL_in_period,11,FALSE))=TRUE,0,VLOOKUP($A$7&amp;$B$3&amp;$A66&amp;$A$8&amp;$B$5,EYFULL_in_period,11,FALSE))</f>
        <v>7</v>
      </c>
      <c r="F66" s="69">
        <f>IF(ISERROR(VLOOKUP($A$7&amp;$B$3&amp;$A66&amp;$A$8&amp;$B$5,EYFULL_in_period,12,FALSE))=TRUE,0,VLOOKUP($A$7&amp;$B$3&amp;$A66&amp;$A$8&amp;$B$5,EYFULL_in_period,12,FALSE))</f>
        <v>5</v>
      </c>
      <c r="G66" s="49">
        <f t="shared" si="0"/>
        <v>3.3333333333333335</v>
      </c>
      <c r="H66" s="48">
        <f t="shared" si="0"/>
        <v>76.666666666666671</v>
      </c>
      <c r="I66" s="48">
        <f t="shared" si="0"/>
        <v>11.666666666666666</v>
      </c>
      <c r="J66" s="48">
        <f t="shared" si="0"/>
        <v>8.3333333333333339</v>
      </c>
      <c r="K66" s="37"/>
      <c r="L66" s="41"/>
    </row>
    <row r="67" spans="1:12" ht="13.5" customHeight="1" x14ac:dyDescent="0.2">
      <c r="A67" s="430" t="s">
        <v>177</v>
      </c>
      <c r="B67" s="48">
        <f>IF(ISERROR(VLOOKUP($A$7&amp;$B$3&amp;$A67&amp;$A$8&amp;$B$5,EYFULL_in_period,8,FALSE))=TRUE,0,VLOOKUP($A$7&amp;$B$3&amp;$A67&amp;$A$8&amp;$B$5,EYFULL_in_period,8,FALSE))</f>
        <v>11</v>
      </c>
      <c r="C67" s="48">
        <f>IF(ISERROR(VLOOKUP($A$7&amp;$B$3&amp;$A67&amp;$A$8&amp;$B$5,EYFULL_in_period,9,FALSE))=TRUE,0,VLOOKUP($A$7&amp;$B$3&amp;$A67&amp;$A$8&amp;$B$5,EYFULL_in_period,9,FALSE))</f>
        <v>1</v>
      </c>
      <c r="D67" s="48">
        <f>IF(ISERROR(VLOOKUP($A$7&amp;$B$3&amp;$A67&amp;$A$8&amp;$B$5,EYFULL_in_period,10,FALSE))=TRUE,0,VLOOKUP($A$7&amp;$B$3&amp;$A67&amp;$A$8&amp;$B$5,EYFULL_in_period,10,FALSE))</f>
        <v>8</v>
      </c>
      <c r="E67" s="48">
        <f>IF(ISERROR(VLOOKUP($A$7&amp;$B$3&amp;$A67&amp;$A$8&amp;$B$5,EYFULL_in_period,11,FALSE))=TRUE,0,VLOOKUP($A$7&amp;$B$3&amp;$A67&amp;$A$8&amp;$B$5,EYFULL_in_period,11,FALSE))</f>
        <v>1</v>
      </c>
      <c r="F67" s="69">
        <f>IF(ISERROR(VLOOKUP($A$7&amp;$B$3&amp;$A67&amp;$A$8&amp;$B$5,EYFULL_in_period,12,FALSE))=TRUE,0,VLOOKUP($A$7&amp;$B$3&amp;$A67&amp;$A$8&amp;$B$5,EYFULL_in_period,12,FALSE))</f>
        <v>1</v>
      </c>
      <c r="G67" s="49">
        <f t="shared" si="0"/>
        <v>9.0909090909090917</v>
      </c>
      <c r="H67" s="48">
        <f t="shared" si="0"/>
        <v>72.727272727272734</v>
      </c>
      <c r="I67" s="48">
        <f t="shared" si="0"/>
        <v>9.0909090909090917</v>
      </c>
      <c r="J67" s="48">
        <f t="shared" si="0"/>
        <v>9.0909090909090917</v>
      </c>
      <c r="K67" s="37"/>
      <c r="L67" s="41"/>
    </row>
    <row r="68" spans="1:12" ht="13.5" customHeight="1" x14ac:dyDescent="0.2">
      <c r="A68" s="430" t="s">
        <v>178</v>
      </c>
      <c r="B68" s="48">
        <f>IF(ISERROR(VLOOKUP($A$7&amp;$B$3&amp;$A68&amp;$A$8&amp;$B$5,EYFULL_in_period,8,FALSE))=TRUE,0,VLOOKUP($A$7&amp;$B$3&amp;$A68&amp;$A$8&amp;$B$5,EYFULL_in_period,8,FALSE))</f>
        <v>64</v>
      </c>
      <c r="C68" s="48">
        <f>IF(ISERROR(VLOOKUP($A$7&amp;$B$3&amp;$A68&amp;$A$8&amp;$B$5,EYFULL_in_period,9,FALSE))=TRUE,0,VLOOKUP($A$7&amp;$B$3&amp;$A68&amp;$A$8&amp;$B$5,EYFULL_in_period,9,FALSE))</f>
        <v>2</v>
      </c>
      <c r="D68" s="48">
        <f>IF(ISERROR(VLOOKUP($A$7&amp;$B$3&amp;$A68&amp;$A$8&amp;$B$5,EYFULL_in_period,10,FALSE))=TRUE,0,VLOOKUP($A$7&amp;$B$3&amp;$A68&amp;$A$8&amp;$B$5,EYFULL_in_period,10,FALSE))</f>
        <v>55</v>
      </c>
      <c r="E68" s="48">
        <f>IF(ISERROR(VLOOKUP($A$7&amp;$B$3&amp;$A68&amp;$A$8&amp;$B$5,EYFULL_in_period,11,FALSE))=TRUE,0,VLOOKUP($A$7&amp;$B$3&amp;$A68&amp;$A$8&amp;$B$5,EYFULL_in_period,11,FALSE))</f>
        <v>5</v>
      </c>
      <c r="F68" s="69">
        <f>IF(ISERROR(VLOOKUP($A$7&amp;$B$3&amp;$A68&amp;$A$8&amp;$B$5,EYFULL_in_period,12,FALSE))=TRUE,0,VLOOKUP($A$7&amp;$B$3&amp;$A68&amp;$A$8&amp;$B$5,EYFULL_in_period,12,FALSE))</f>
        <v>2</v>
      </c>
      <c r="G68" s="49">
        <f t="shared" si="0"/>
        <v>3.125</v>
      </c>
      <c r="H68" s="48">
        <f t="shared" si="0"/>
        <v>85.9375</v>
      </c>
      <c r="I68" s="48">
        <f t="shared" si="0"/>
        <v>7.8125</v>
      </c>
      <c r="J68" s="48">
        <f t="shared" si="0"/>
        <v>3.125</v>
      </c>
      <c r="K68" s="37"/>
      <c r="L68" s="41"/>
    </row>
    <row r="69" spans="1:12" ht="13.5" customHeight="1" x14ac:dyDescent="0.2">
      <c r="A69" s="430" t="s">
        <v>180</v>
      </c>
      <c r="B69" s="48">
        <f>IF(ISERROR(VLOOKUP($A$7&amp;$B$3&amp;$A69&amp;$A$8&amp;$B$5,EYFULL_in_period,8,FALSE))=TRUE,0,VLOOKUP($A$7&amp;$B$3&amp;$A69&amp;$A$8&amp;$B$5,EYFULL_in_period,8,FALSE))</f>
        <v>66</v>
      </c>
      <c r="C69" s="48">
        <f>IF(ISERROR(VLOOKUP($A$7&amp;$B$3&amp;$A69&amp;$A$8&amp;$B$5,EYFULL_in_period,9,FALSE))=TRUE,0,VLOOKUP($A$7&amp;$B$3&amp;$A69&amp;$A$8&amp;$B$5,EYFULL_in_period,9,FALSE))</f>
        <v>2</v>
      </c>
      <c r="D69" s="48">
        <f>IF(ISERROR(VLOOKUP($A$7&amp;$B$3&amp;$A69&amp;$A$8&amp;$B$5,EYFULL_in_period,10,FALSE))=TRUE,0,VLOOKUP($A$7&amp;$B$3&amp;$A69&amp;$A$8&amp;$B$5,EYFULL_in_period,10,FALSE))</f>
        <v>58</v>
      </c>
      <c r="E69" s="48">
        <f>IF(ISERROR(VLOOKUP($A$7&amp;$B$3&amp;$A69&amp;$A$8&amp;$B$5,EYFULL_in_period,11,FALSE))=TRUE,0,VLOOKUP($A$7&amp;$B$3&amp;$A69&amp;$A$8&amp;$B$5,EYFULL_in_period,11,FALSE))</f>
        <v>3</v>
      </c>
      <c r="F69" s="69">
        <f>IF(ISERROR(VLOOKUP($A$7&amp;$B$3&amp;$A69&amp;$A$8&amp;$B$5,EYFULL_in_period,12,FALSE))=TRUE,0,VLOOKUP($A$7&amp;$B$3&amp;$A69&amp;$A$8&amp;$B$5,EYFULL_in_period,12,FALSE))</f>
        <v>3</v>
      </c>
      <c r="G69" s="49">
        <f t="shared" si="0"/>
        <v>3.0303030303030303</v>
      </c>
      <c r="H69" s="48">
        <f t="shared" si="0"/>
        <v>87.878787878787875</v>
      </c>
      <c r="I69" s="48">
        <f t="shared" si="0"/>
        <v>4.5454545454545459</v>
      </c>
      <c r="J69" s="48">
        <f t="shared" si="0"/>
        <v>4.5454545454545459</v>
      </c>
      <c r="K69" s="37"/>
      <c r="L69" s="41"/>
    </row>
    <row r="70" spans="1:12" ht="13.5" customHeight="1" x14ac:dyDescent="0.2">
      <c r="A70" s="430" t="s">
        <v>193</v>
      </c>
      <c r="B70" s="48">
        <f>IF(ISERROR(VLOOKUP($A$7&amp;$B$3&amp;$A70&amp;$A$8&amp;$B$5,EYFULL_in_period,8,FALSE))=TRUE,0,VLOOKUP($A$7&amp;$B$3&amp;$A70&amp;$A$8&amp;$B$5,EYFULL_in_period,8,FALSE))</f>
        <v>32</v>
      </c>
      <c r="C70" s="48">
        <f>IF(ISERROR(VLOOKUP($A$7&amp;$B$3&amp;$A70&amp;$A$8&amp;$B$5,EYFULL_in_period,9,FALSE))=TRUE,0,VLOOKUP($A$7&amp;$B$3&amp;$A70&amp;$A$8&amp;$B$5,EYFULL_in_period,9,FALSE))</f>
        <v>1</v>
      </c>
      <c r="D70" s="48">
        <f>IF(ISERROR(VLOOKUP($A$7&amp;$B$3&amp;$A70&amp;$A$8&amp;$B$5,EYFULL_in_period,10,FALSE))=TRUE,0,VLOOKUP($A$7&amp;$B$3&amp;$A70&amp;$A$8&amp;$B$5,EYFULL_in_period,10,FALSE))</f>
        <v>26</v>
      </c>
      <c r="E70" s="48">
        <f>IF(ISERROR(VLOOKUP($A$7&amp;$B$3&amp;$A70&amp;$A$8&amp;$B$5,EYFULL_in_period,11,FALSE))=TRUE,0,VLOOKUP($A$7&amp;$B$3&amp;$A70&amp;$A$8&amp;$B$5,EYFULL_in_period,11,FALSE))</f>
        <v>0</v>
      </c>
      <c r="F70" s="69">
        <f>IF(ISERROR(VLOOKUP($A$7&amp;$B$3&amp;$A70&amp;$A$8&amp;$B$5,EYFULL_in_period,12,FALSE))=TRUE,0,VLOOKUP($A$7&amp;$B$3&amp;$A70&amp;$A$8&amp;$B$5,EYFULL_in_period,12,FALSE))</f>
        <v>5</v>
      </c>
      <c r="G70" s="49">
        <f t="shared" si="0"/>
        <v>3.125</v>
      </c>
      <c r="H70" s="48">
        <f t="shared" si="0"/>
        <v>81.25</v>
      </c>
      <c r="I70" s="48">
        <f t="shared" si="0"/>
        <v>0</v>
      </c>
      <c r="J70" s="48">
        <f t="shared" si="0"/>
        <v>15.625</v>
      </c>
      <c r="K70" s="37"/>
      <c r="L70" s="41"/>
    </row>
    <row r="71" spans="1:12" ht="13.5" customHeight="1" x14ac:dyDescent="0.2">
      <c r="A71" s="430" t="s">
        <v>198</v>
      </c>
      <c r="B71" s="48">
        <f>IF(ISERROR(VLOOKUP($A$7&amp;$B$3&amp;$A71&amp;$A$8&amp;$B$5,EYFULL_in_period,8,FALSE))=TRUE,0,VLOOKUP($A$7&amp;$B$3&amp;$A71&amp;$A$8&amp;$B$5,EYFULL_in_period,8,FALSE))</f>
        <v>9</v>
      </c>
      <c r="C71" s="48">
        <f>IF(ISERROR(VLOOKUP($A$7&amp;$B$3&amp;$A71&amp;$A$8&amp;$B$5,EYFULL_in_period,9,FALSE))=TRUE,0,VLOOKUP($A$7&amp;$B$3&amp;$A71&amp;$A$8&amp;$B$5,EYFULL_in_period,9,FALSE))</f>
        <v>0</v>
      </c>
      <c r="D71" s="48">
        <f>IF(ISERROR(VLOOKUP($A$7&amp;$B$3&amp;$A71&amp;$A$8&amp;$B$5,EYFULL_in_period,10,FALSE))=TRUE,0,VLOOKUP($A$7&amp;$B$3&amp;$A71&amp;$A$8&amp;$B$5,EYFULL_in_period,10,FALSE))</f>
        <v>9</v>
      </c>
      <c r="E71" s="48">
        <f>IF(ISERROR(VLOOKUP($A$7&amp;$B$3&amp;$A71&amp;$A$8&amp;$B$5,EYFULL_in_period,11,FALSE))=TRUE,0,VLOOKUP($A$7&amp;$B$3&amp;$A71&amp;$A$8&amp;$B$5,EYFULL_in_period,11,FALSE))</f>
        <v>0</v>
      </c>
      <c r="F71" s="69">
        <f>IF(ISERROR(VLOOKUP($A$7&amp;$B$3&amp;$A71&amp;$A$8&amp;$B$5,EYFULL_in_period,12,FALSE))=TRUE,0,VLOOKUP($A$7&amp;$B$3&amp;$A71&amp;$A$8&amp;$B$5,EYFULL_in_period,12,FALSE))</f>
        <v>0</v>
      </c>
      <c r="G71" s="49">
        <f t="shared" ref="G71:J132" si="5">IF(ISERROR(100*C71/$B71),"-",100*C71/$B71)</f>
        <v>0</v>
      </c>
      <c r="H71" s="48">
        <f t="shared" si="5"/>
        <v>100</v>
      </c>
      <c r="I71" s="48">
        <f t="shared" si="5"/>
        <v>0</v>
      </c>
      <c r="J71" s="48">
        <f t="shared" si="5"/>
        <v>0</v>
      </c>
      <c r="K71" s="37"/>
      <c r="L71" s="41"/>
    </row>
    <row r="72" spans="1:12" ht="13.5" customHeight="1" x14ac:dyDescent="0.2">
      <c r="A72" s="430" t="s">
        <v>199</v>
      </c>
      <c r="B72" s="48">
        <f>IF(ISERROR(VLOOKUP($A$7&amp;$B$3&amp;$A72&amp;$A$8&amp;$B$5,EYFULL_in_period,8,FALSE))=TRUE,0,VLOOKUP($A$7&amp;$B$3&amp;$A72&amp;$A$8&amp;$B$5,EYFULL_in_period,8,FALSE))</f>
        <v>50</v>
      </c>
      <c r="C72" s="48">
        <f>IF(ISERROR(VLOOKUP($A$7&amp;$B$3&amp;$A72&amp;$A$8&amp;$B$5,EYFULL_in_period,9,FALSE))=TRUE,0,VLOOKUP($A$7&amp;$B$3&amp;$A72&amp;$A$8&amp;$B$5,EYFULL_in_period,9,FALSE))</f>
        <v>3</v>
      </c>
      <c r="D72" s="48">
        <f>IF(ISERROR(VLOOKUP($A$7&amp;$B$3&amp;$A72&amp;$A$8&amp;$B$5,EYFULL_in_period,10,FALSE))=TRUE,0,VLOOKUP($A$7&amp;$B$3&amp;$A72&amp;$A$8&amp;$B$5,EYFULL_in_period,10,FALSE))</f>
        <v>37</v>
      </c>
      <c r="E72" s="48">
        <f>IF(ISERROR(VLOOKUP($A$7&amp;$B$3&amp;$A72&amp;$A$8&amp;$B$5,EYFULL_in_period,11,FALSE))=TRUE,0,VLOOKUP($A$7&amp;$B$3&amp;$A72&amp;$A$8&amp;$B$5,EYFULL_in_period,11,FALSE))</f>
        <v>6</v>
      </c>
      <c r="F72" s="69">
        <f>IF(ISERROR(VLOOKUP($A$7&amp;$B$3&amp;$A72&amp;$A$8&amp;$B$5,EYFULL_in_period,12,FALSE))=TRUE,0,VLOOKUP($A$7&amp;$B$3&amp;$A72&amp;$A$8&amp;$B$5,EYFULL_in_period,12,FALSE))</f>
        <v>4</v>
      </c>
      <c r="G72" s="49">
        <f t="shared" si="5"/>
        <v>6</v>
      </c>
      <c r="H72" s="48">
        <f t="shared" si="5"/>
        <v>74</v>
      </c>
      <c r="I72" s="48">
        <f t="shared" si="5"/>
        <v>12</v>
      </c>
      <c r="J72" s="48">
        <f t="shared" si="5"/>
        <v>8</v>
      </c>
      <c r="K72" s="37"/>
      <c r="L72" s="41"/>
    </row>
    <row r="73" spans="1:12" ht="13.5" customHeight="1" x14ac:dyDescent="0.2">
      <c r="A73" s="430" t="s">
        <v>211</v>
      </c>
      <c r="B73" s="48">
        <f>IF(ISERROR(VLOOKUP($A$7&amp;$B$3&amp;$A73&amp;$A$8&amp;$B$5,EYFULL_in_period,8,FALSE))=TRUE,0,VLOOKUP($A$7&amp;$B$3&amp;$A73&amp;$A$8&amp;$B$5,EYFULL_in_period,8,FALSE))</f>
        <v>3</v>
      </c>
      <c r="C73" s="48">
        <f>IF(ISERROR(VLOOKUP($A$7&amp;$B$3&amp;$A73&amp;$A$8&amp;$B$5,EYFULL_in_period,9,FALSE))=TRUE,0,VLOOKUP($A$7&amp;$B$3&amp;$A73&amp;$A$8&amp;$B$5,EYFULL_in_period,9,FALSE))</f>
        <v>0</v>
      </c>
      <c r="D73" s="48">
        <f>IF(ISERROR(VLOOKUP($A$7&amp;$B$3&amp;$A73&amp;$A$8&amp;$B$5,EYFULL_in_period,10,FALSE))=TRUE,0,VLOOKUP($A$7&amp;$B$3&amp;$A73&amp;$A$8&amp;$B$5,EYFULL_in_period,10,FALSE))</f>
        <v>2</v>
      </c>
      <c r="E73" s="48">
        <f>IF(ISERROR(VLOOKUP($A$7&amp;$B$3&amp;$A73&amp;$A$8&amp;$B$5,EYFULL_in_period,11,FALSE))=TRUE,0,VLOOKUP($A$7&amp;$B$3&amp;$A73&amp;$A$8&amp;$B$5,EYFULL_in_period,11,FALSE))</f>
        <v>0</v>
      </c>
      <c r="F73" s="69">
        <f>IF(ISERROR(VLOOKUP($A$7&amp;$B$3&amp;$A73&amp;$A$8&amp;$B$5,EYFULL_in_period,12,FALSE))=TRUE,0,VLOOKUP($A$7&amp;$B$3&amp;$A73&amp;$A$8&amp;$B$5,EYFULL_in_period,12,FALSE))</f>
        <v>1</v>
      </c>
      <c r="G73" s="49">
        <f t="shared" si="5"/>
        <v>0</v>
      </c>
      <c r="H73" s="48">
        <f t="shared" si="5"/>
        <v>66.666666666666671</v>
      </c>
      <c r="I73" s="48">
        <f t="shared" si="5"/>
        <v>0</v>
      </c>
      <c r="J73" s="48">
        <f t="shared" si="5"/>
        <v>33.333333333333336</v>
      </c>
      <c r="K73" s="37"/>
      <c r="L73" s="41"/>
    </row>
    <row r="74" spans="1:12" ht="13.5" customHeight="1" x14ac:dyDescent="0.2">
      <c r="A74" s="430" t="s">
        <v>248</v>
      </c>
      <c r="B74" s="48">
        <f>IF(ISERROR(VLOOKUP($A$7&amp;$B$3&amp;$A74&amp;$A$8&amp;$B$5,EYFULL_in_period,8,FALSE))=TRUE,0,VLOOKUP($A$7&amp;$B$3&amp;$A74&amp;$A$8&amp;$B$5,EYFULL_in_period,8,FALSE))</f>
        <v>42</v>
      </c>
      <c r="C74" s="48">
        <f>IF(ISERROR(VLOOKUP($A$7&amp;$B$3&amp;$A74&amp;$A$8&amp;$B$5,EYFULL_in_period,9,FALSE))=TRUE,0,VLOOKUP($A$7&amp;$B$3&amp;$A74&amp;$A$8&amp;$B$5,EYFULL_in_period,9,FALSE))</f>
        <v>2</v>
      </c>
      <c r="D74" s="48">
        <f>IF(ISERROR(VLOOKUP($A$7&amp;$B$3&amp;$A74&amp;$A$8&amp;$B$5,EYFULL_in_period,10,FALSE))=TRUE,0,VLOOKUP($A$7&amp;$B$3&amp;$A74&amp;$A$8&amp;$B$5,EYFULL_in_period,10,FALSE))</f>
        <v>33</v>
      </c>
      <c r="E74" s="48">
        <f>IF(ISERROR(VLOOKUP($A$7&amp;$B$3&amp;$A74&amp;$A$8&amp;$B$5,EYFULL_in_period,11,FALSE))=TRUE,0,VLOOKUP($A$7&amp;$B$3&amp;$A74&amp;$A$8&amp;$B$5,EYFULL_in_period,11,FALSE))</f>
        <v>4</v>
      </c>
      <c r="F74" s="69">
        <f>IF(ISERROR(VLOOKUP($A$7&amp;$B$3&amp;$A74&amp;$A$8&amp;$B$5,EYFULL_in_period,12,FALSE))=TRUE,0,VLOOKUP($A$7&amp;$B$3&amp;$A74&amp;$A$8&amp;$B$5,EYFULL_in_period,12,FALSE))</f>
        <v>3</v>
      </c>
      <c r="G74" s="49"/>
      <c r="H74" s="48"/>
      <c r="I74" s="48"/>
      <c r="J74" s="48"/>
      <c r="K74" s="37"/>
      <c r="L74" s="41"/>
    </row>
    <row r="75" spans="1:12" ht="21.75" customHeight="1" x14ac:dyDescent="0.2">
      <c r="A75" s="427" t="s">
        <v>274</v>
      </c>
      <c r="B75" s="46">
        <f>SUM(B76:B89)</f>
        <v>369</v>
      </c>
      <c r="C75" s="46">
        <f>SUM(C76:C89)</f>
        <v>32</v>
      </c>
      <c r="D75" s="46">
        <f>SUM(D76:D89)</f>
        <v>262</v>
      </c>
      <c r="E75" s="46">
        <f>SUM(E76:E89)</f>
        <v>33</v>
      </c>
      <c r="F75" s="91">
        <f>SUM(F76:F89)</f>
        <v>42</v>
      </c>
      <c r="G75" s="47">
        <f t="shared" si="5"/>
        <v>8.6720867208672079</v>
      </c>
      <c r="H75" s="46">
        <f t="shared" si="5"/>
        <v>71.002710027100278</v>
      </c>
      <c r="I75" s="46">
        <f t="shared" si="5"/>
        <v>8.9430894308943092</v>
      </c>
      <c r="J75" s="46">
        <f t="shared" si="5"/>
        <v>11.382113821138212</v>
      </c>
      <c r="K75" s="84"/>
      <c r="L75" s="213"/>
    </row>
    <row r="76" spans="1:12" ht="13.5" customHeight="1" x14ac:dyDescent="0.2">
      <c r="A76" s="430" t="s">
        <v>113</v>
      </c>
      <c r="B76" s="48">
        <f>IF(ISERROR(VLOOKUP($A$7&amp;$B$3&amp;$A76&amp;$A$8&amp;$B$5,EYFULL_in_period,8,FALSE))=TRUE,0,VLOOKUP($A$7&amp;$B$3&amp;$A76&amp;$A$8&amp;$B$5,EYFULL_in_period,8,FALSE))</f>
        <v>77</v>
      </c>
      <c r="C76" s="48">
        <f>IF(ISERROR(VLOOKUP($A$7&amp;$B$3&amp;$A76&amp;$A$8&amp;$B$5,EYFULL_in_period,9,FALSE))=TRUE,0,VLOOKUP($A$7&amp;$B$3&amp;$A76&amp;$A$8&amp;$B$5,EYFULL_in_period,9,FALSE))</f>
        <v>3</v>
      </c>
      <c r="D76" s="48">
        <f>IF(ISERROR(VLOOKUP($A$7&amp;$B$3&amp;$A76&amp;$A$8&amp;$B$5,EYFULL_in_period,10,FALSE))=TRUE,0,VLOOKUP($A$7&amp;$B$3&amp;$A76&amp;$A$8&amp;$B$5,EYFULL_in_period,10,FALSE))</f>
        <v>52</v>
      </c>
      <c r="E76" s="48">
        <f>IF(ISERROR(VLOOKUP($A$7&amp;$B$3&amp;$A76&amp;$A$8&amp;$B$5,EYFULL_in_period,11,FALSE))=TRUE,0,VLOOKUP($A$7&amp;$B$3&amp;$A76&amp;$A$8&amp;$B$5,EYFULL_in_period,11,FALSE))</f>
        <v>11</v>
      </c>
      <c r="F76" s="69">
        <f>IF(ISERROR(VLOOKUP($A$7&amp;$B$3&amp;$A76&amp;$A$8&amp;$B$5,EYFULL_in_period,12,FALSE))=TRUE,0,VLOOKUP($A$7&amp;$B$3&amp;$A76&amp;$A$8&amp;$B$5,EYFULL_in_period,12,FALSE))</f>
        <v>11</v>
      </c>
      <c r="G76" s="49">
        <f t="shared" si="5"/>
        <v>3.8961038961038961</v>
      </c>
      <c r="H76" s="48">
        <f t="shared" si="5"/>
        <v>67.532467532467535</v>
      </c>
      <c r="I76" s="48">
        <f t="shared" si="5"/>
        <v>14.285714285714286</v>
      </c>
      <c r="J76" s="48">
        <f t="shared" si="5"/>
        <v>14.285714285714286</v>
      </c>
      <c r="K76" s="37"/>
      <c r="L76" s="41"/>
    </row>
    <row r="77" spans="1:12" ht="13.5" customHeight="1" x14ac:dyDescent="0.2">
      <c r="A77" s="430" t="s">
        <v>134</v>
      </c>
      <c r="B77" s="48">
        <f>IF(ISERROR(VLOOKUP($A$7&amp;$B$3&amp;$A77&amp;$A$8&amp;$B$5,EYFULL_in_period,8,FALSE))=TRUE,0,VLOOKUP($A$7&amp;$B$3&amp;$A77&amp;$A$8&amp;$B$5,EYFULL_in_period,8,FALSE))</f>
        <v>20</v>
      </c>
      <c r="C77" s="48">
        <f>IF(ISERROR(VLOOKUP($A$7&amp;$B$3&amp;$A77&amp;$A$8&amp;$B$5,EYFULL_in_period,9,FALSE))=TRUE,0,VLOOKUP($A$7&amp;$B$3&amp;$A77&amp;$A$8&amp;$B$5,EYFULL_in_period,9,FALSE))</f>
        <v>1</v>
      </c>
      <c r="D77" s="48">
        <f>IF(ISERROR(VLOOKUP($A$7&amp;$B$3&amp;$A77&amp;$A$8&amp;$B$5,EYFULL_in_period,10,FALSE))=TRUE,0,VLOOKUP($A$7&amp;$B$3&amp;$A77&amp;$A$8&amp;$B$5,EYFULL_in_period,10,FALSE))</f>
        <v>11</v>
      </c>
      <c r="E77" s="48">
        <f>IF(ISERROR(VLOOKUP($A$7&amp;$B$3&amp;$A77&amp;$A$8&amp;$B$5,EYFULL_in_period,11,FALSE))=TRUE,0,VLOOKUP($A$7&amp;$B$3&amp;$A77&amp;$A$8&amp;$B$5,EYFULL_in_period,11,FALSE))</f>
        <v>4</v>
      </c>
      <c r="F77" s="69">
        <f>IF(ISERROR(VLOOKUP($A$7&amp;$B$3&amp;$A77&amp;$A$8&amp;$B$5,EYFULL_in_period,12,FALSE))=TRUE,0,VLOOKUP($A$7&amp;$B$3&amp;$A77&amp;$A$8&amp;$B$5,EYFULL_in_period,12,FALSE))</f>
        <v>4</v>
      </c>
      <c r="G77" s="49">
        <f t="shared" si="5"/>
        <v>5</v>
      </c>
      <c r="H77" s="48">
        <f t="shared" si="5"/>
        <v>55</v>
      </c>
      <c r="I77" s="48">
        <f t="shared" si="5"/>
        <v>20</v>
      </c>
      <c r="J77" s="48">
        <f t="shared" si="5"/>
        <v>20</v>
      </c>
      <c r="K77" s="37"/>
      <c r="L77" s="41"/>
    </row>
    <row r="78" spans="1:12" ht="13.5" customHeight="1" x14ac:dyDescent="0.2">
      <c r="A78" s="430" t="s">
        <v>143</v>
      </c>
      <c r="B78" s="48">
        <f>IF(ISERROR(VLOOKUP($A$7&amp;$B$3&amp;$A78&amp;$A$8&amp;$B$5,EYFULL_in_period,8,FALSE))=TRUE,0,VLOOKUP($A$7&amp;$B$3&amp;$A78&amp;$A$8&amp;$B$5,EYFULL_in_period,8,FALSE))</f>
        <v>20</v>
      </c>
      <c r="C78" s="48">
        <f>IF(ISERROR(VLOOKUP($A$7&amp;$B$3&amp;$A78&amp;$A$8&amp;$B$5,EYFULL_in_period,9,FALSE))=TRUE,0,VLOOKUP($A$7&amp;$B$3&amp;$A78&amp;$A$8&amp;$B$5,EYFULL_in_period,9,FALSE))</f>
        <v>2</v>
      </c>
      <c r="D78" s="48">
        <f>IF(ISERROR(VLOOKUP($A$7&amp;$B$3&amp;$A78&amp;$A$8&amp;$B$5,EYFULL_in_period,10,FALSE))=TRUE,0,VLOOKUP($A$7&amp;$B$3&amp;$A78&amp;$A$8&amp;$B$5,EYFULL_in_period,10,FALSE))</f>
        <v>16</v>
      </c>
      <c r="E78" s="48">
        <f>IF(ISERROR(VLOOKUP($A$7&amp;$B$3&amp;$A78&amp;$A$8&amp;$B$5,EYFULL_in_period,11,FALSE))=TRUE,0,VLOOKUP($A$7&amp;$B$3&amp;$A78&amp;$A$8&amp;$B$5,EYFULL_in_period,11,FALSE))</f>
        <v>1</v>
      </c>
      <c r="F78" s="69">
        <f>IF(ISERROR(VLOOKUP($A$7&amp;$B$3&amp;$A78&amp;$A$8&amp;$B$5,EYFULL_in_period,12,FALSE))=TRUE,0,VLOOKUP($A$7&amp;$B$3&amp;$A78&amp;$A$8&amp;$B$5,EYFULL_in_period,12,FALSE))</f>
        <v>1</v>
      </c>
      <c r="G78" s="49">
        <f t="shared" si="5"/>
        <v>10</v>
      </c>
      <c r="H78" s="48">
        <f t="shared" si="5"/>
        <v>80</v>
      </c>
      <c r="I78" s="48">
        <f t="shared" si="5"/>
        <v>5</v>
      </c>
      <c r="J78" s="48">
        <f t="shared" si="5"/>
        <v>5</v>
      </c>
      <c r="K78" s="37"/>
      <c r="L78" s="41"/>
    </row>
    <row r="79" spans="1:12" ht="13.5" customHeight="1" x14ac:dyDescent="0.2">
      <c r="A79" s="430" t="s">
        <v>161</v>
      </c>
      <c r="B79" s="48">
        <f>IF(ISERROR(VLOOKUP($A$7&amp;$B$3&amp;$A79&amp;$A$8&amp;$B$5,EYFULL_in_period,8,FALSE))=TRUE,0,VLOOKUP($A$7&amp;$B$3&amp;$A79&amp;$A$8&amp;$B$5,EYFULL_in_period,8,FALSE))</f>
        <v>9</v>
      </c>
      <c r="C79" s="48">
        <f>IF(ISERROR(VLOOKUP($A$7&amp;$B$3&amp;$A79&amp;$A$8&amp;$B$5,EYFULL_in_period,9,FALSE))=TRUE,0,VLOOKUP($A$7&amp;$B$3&amp;$A79&amp;$A$8&amp;$B$5,EYFULL_in_period,9,FALSE))</f>
        <v>2</v>
      </c>
      <c r="D79" s="48">
        <f>IF(ISERROR(VLOOKUP($A$7&amp;$B$3&amp;$A79&amp;$A$8&amp;$B$5,EYFULL_in_period,10,FALSE))=TRUE,0,VLOOKUP($A$7&amp;$B$3&amp;$A79&amp;$A$8&amp;$B$5,EYFULL_in_period,10,FALSE))</f>
        <v>6</v>
      </c>
      <c r="E79" s="48">
        <f>IF(ISERROR(VLOOKUP($A$7&amp;$B$3&amp;$A79&amp;$A$8&amp;$B$5,EYFULL_in_period,11,FALSE))=TRUE,0,VLOOKUP($A$7&amp;$B$3&amp;$A79&amp;$A$8&amp;$B$5,EYFULL_in_period,11,FALSE))</f>
        <v>1</v>
      </c>
      <c r="F79" s="69">
        <f>IF(ISERROR(VLOOKUP($A$7&amp;$B$3&amp;$A79&amp;$A$8&amp;$B$5,EYFULL_in_period,12,FALSE))=TRUE,0,VLOOKUP($A$7&amp;$B$3&amp;$A79&amp;$A$8&amp;$B$5,EYFULL_in_period,12,FALSE))</f>
        <v>0</v>
      </c>
      <c r="G79" s="49">
        <f t="shared" si="5"/>
        <v>22.222222222222221</v>
      </c>
      <c r="H79" s="48">
        <f t="shared" si="5"/>
        <v>66.666666666666671</v>
      </c>
      <c r="I79" s="48">
        <f t="shared" si="5"/>
        <v>11.111111111111111</v>
      </c>
      <c r="J79" s="48">
        <f t="shared" si="5"/>
        <v>0</v>
      </c>
      <c r="K79" s="37"/>
      <c r="L79" s="41"/>
    </row>
    <row r="80" spans="1:12" ht="13.5" customHeight="1" x14ac:dyDescent="0.2">
      <c r="A80" s="430" t="s">
        <v>213</v>
      </c>
      <c r="B80" s="48">
        <f>IF(ISERROR(VLOOKUP($A$7&amp;$B$3&amp;$A80&amp;$A$8&amp;$B$5,EYFULL_in_period,8,FALSE))=TRUE,0,VLOOKUP($A$7&amp;$B$3&amp;$A80&amp;$A$8&amp;$B$5,EYFULL_in_period,8,FALSE))</f>
        <v>18</v>
      </c>
      <c r="C80" s="48">
        <f>IF(ISERROR(VLOOKUP($A$7&amp;$B$3&amp;$A80&amp;$A$8&amp;$B$5,EYFULL_in_period,9,FALSE))=TRUE,0,VLOOKUP($A$7&amp;$B$3&amp;$A80&amp;$A$8&amp;$B$5,EYFULL_in_period,9,FALSE))</f>
        <v>0</v>
      </c>
      <c r="D80" s="48">
        <f>IF(ISERROR(VLOOKUP($A$7&amp;$B$3&amp;$A80&amp;$A$8&amp;$B$5,EYFULL_in_period,10,FALSE))=TRUE,0,VLOOKUP($A$7&amp;$B$3&amp;$A80&amp;$A$8&amp;$B$5,EYFULL_in_period,10,FALSE))</f>
        <v>13</v>
      </c>
      <c r="E80" s="48">
        <f>IF(ISERROR(VLOOKUP($A$7&amp;$B$3&amp;$A80&amp;$A$8&amp;$B$5,EYFULL_in_period,11,FALSE))=TRUE,0,VLOOKUP($A$7&amp;$B$3&amp;$A80&amp;$A$8&amp;$B$5,EYFULL_in_period,11,FALSE))</f>
        <v>2</v>
      </c>
      <c r="F80" s="69">
        <f>IF(ISERROR(VLOOKUP($A$7&amp;$B$3&amp;$A80&amp;$A$8&amp;$B$5,EYFULL_in_period,12,FALSE))=TRUE,0,VLOOKUP($A$7&amp;$B$3&amp;$A80&amp;$A$8&amp;$B$5,EYFULL_in_period,12,FALSE))</f>
        <v>3</v>
      </c>
      <c r="G80" s="49">
        <f t="shared" si="5"/>
        <v>0</v>
      </c>
      <c r="H80" s="48">
        <f t="shared" si="5"/>
        <v>72.222222222222229</v>
      </c>
      <c r="I80" s="48">
        <f t="shared" si="5"/>
        <v>11.111111111111111</v>
      </c>
      <c r="J80" s="48">
        <f t="shared" si="5"/>
        <v>16.666666666666668</v>
      </c>
      <c r="K80" s="37"/>
      <c r="L80" s="41"/>
    </row>
    <row r="81" spans="1:12" ht="13.5" customHeight="1" x14ac:dyDescent="0.2">
      <c r="A81" s="430" t="s">
        <v>216</v>
      </c>
      <c r="B81" s="48">
        <f>IF(ISERROR(VLOOKUP($A$7&amp;$B$3&amp;$A81&amp;$A$8&amp;$B$5,EYFULL_in_period,8,FALSE))=TRUE,0,VLOOKUP($A$7&amp;$B$3&amp;$A81&amp;$A$8&amp;$B$5,EYFULL_in_period,8,FALSE))</f>
        <v>10</v>
      </c>
      <c r="C81" s="48">
        <f>IF(ISERROR(VLOOKUP($A$7&amp;$B$3&amp;$A81&amp;$A$8&amp;$B$5,EYFULL_in_period,9,FALSE))=TRUE,0,VLOOKUP($A$7&amp;$B$3&amp;$A81&amp;$A$8&amp;$B$5,EYFULL_in_period,9,FALSE))</f>
        <v>1</v>
      </c>
      <c r="D81" s="48">
        <f>IF(ISERROR(VLOOKUP($A$7&amp;$B$3&amp;$A81&amp;$A$8&amp;$B$5,EYFULL_in_period,10,FALSE))=TRUE,0,VLOOKUP($A$7&amp;$B$3&amp;$A81&amp;$A$8&amp;$B$5,EYFULL_in_period,10,FALSE))</f>
        <v>5</v>
      </c>
      <c r="E81" s="48">
        <f>IF(ISERROR(VLOOKUP($A$7&amp;$B$3&amp;$A81&amp;$A$8&amp;$B$5,EYFULL_in_period,11,FALSE))=TRUE,0,VLOOKUP($A$7&amp;$B$3&amp;$A81&amp;$A$8&amp;$B$5,EYFULL_in_period,11,FALSE))</f>
        <v>2</v>
      </c>
      <c r="F81" s="69">
        <f>IF(ISERROR(VLOOKUP($A$7&amp;$B$3&amp;$A81&amp;$A$8&amp;$B$5,EYFULL_in_period,12,FALSE))=TRUE,0,VLOOKUP($A$7&amp;$B$3&amp;$A81&amp;$A$8&amp;$B$5,EYFULL_in_period,12,FALSE))</f>
        <v>2</v>
      </c>
      <c r="G81" s="49">
        <f t="shared" si="5"/>
        <v>10</v>
      </c>
      <c r="H81" s="48">
        <f t="shared" si="5"/>
        <v>50</v>
      </c>
      <c r="I81" s="48">
        <f t="shared" si="5"/>
        <v>20</v>
      </c>
      <c r="J81" s="48">
        <f t="shared" si="5"/>
        <v>20</v>
      </c>
      <c r="K81" s="37"/>
      <c r="L81" s="41"/>
    </row>
    <row r="82" spans="1:12" ht="13.5" customHeight="1" x14ac:dyDescent="0.2">
      <c r="A82" s="430" t="s">
        <v>218</v>
      </c>
      <c r="B82" s="48">
        <f>IF(ISERROR(VLOOKUP($A$7&amp;$B$3&amp;$A82&amp;$A$8&amp;$B$5,EYFULL_in_period,8,FALSE))=TRUE,0,VLOOKUP($A$7&amp;$B$3&amp;$A82&amp;$A$8&amp;$B$5,EYFULL_in_period,8,FALSE))</f>
        <v>18</v>
      </c>
      <c r="C82" s="48">
        <f>IF(ISERROR(VLOOKUP($A$7&amp;$B$3&amp;$A82&amp;$A$8&amp;$B$5,EYFULL_in_period,9,FALSE))=TRUE,0,VLOOKUP($A$7&amp;$B$3&amp;$A82&amp;$A$8&amp;$B$5,EYFULL_in_period,9,FALSE))</f>
        <v>3</v>
      </c>
      <c r="D82" s="48">
        <f>IF(ISERROR(VLOOKUP($A$7&amp;$B$3&amp;$A82&amp;$A$8&amp;$B$5,EYFULL_in_period,10,FALSE))=TRUE,0,VLOOKUP($A$7&amp;$B$3&amp;$A82&amp;$A$8&amp;$B$5,EYFULL_in_period,10,FALSE))</f>
        <v>12</v>
      </c>
      <c r="E82" s="48">
        <f>IF(ISERROR(VLOOKUP($A$7&amp;$B$3&amp;$A82&amp;$A$8&amp;$B$5,EYFULL_in_period,11,FALSE))=TRUE,0,VLOOKUP($A$7&amp;$B$3&amp;$A82&amp;$A$8&amp;$B$5,EYFULL_in_period,11,FALSE))</f>
        <v>2</v>
      </c>
      <c r="F82" s="69">
        <f>IF(ISERROR(VLOOKUP($A$7&amp;$B$3&amp;$A82&amp;$A$8&amp;$B$5,EYFULL_in_period,12,FALSE))=TRUE,0,VLOOKUP($A$7&amp;$B$3&amp;$A82&amp;$A$8&amp;$B$5,EYFULL_in_period,12,FALSE))</f>
        <v>1</v>
      </c>
      <c r="G82" s="49">
        <f t="shared" si="5"/>
        <v>16.666666666666668</v>
      </c>
      <c r="H82" s="48">
        <f t="shared" si="5"/>
        <v>66.666666666666671</v>
      </c>
      <c r="I82" s="48">
        <f t="shared" si="5"/>
        <v>11.111111111111111</v>
      </c>
      <c r="J82" s="48">
        <f t="shared" si="5"/>
        <v>5.5555555555555554</v>
      </c>
      <c r="K82" s="37"/>
      <c r="L82" s="41"/>
    </row>
    <row r="83" spans="1:12" ht="13.5" customHeight="1" x14ac:dyDescent="0.2">
      <c r="A83" s="430" t="s">
        <v>226</v>
      </c>
      <c r="B83" s="48">
        <f>IF(ISERROR(VLOOKUP($A$7&amp;$B$3&amp;$A83&amp;$A$8&amp;$B$5,EYFULL_in_period,8,FALSE))=TRUE,0,VLOOKUP($A$7&amp;$B$3&amp;$A83&amp;$A$8&amp;$B$5,EYFULL_in_period,8,FALSE))</f>
        <v>58</v>
      </c>
      <c r="C83" s="48">
        <f>IF(ISERROR(VLOOKUP($A$7&amp;$B$3&amp;$A83&amp;$A$8&amp;$B$5,EYFULL_in_period,9,FALSE))=TRUE,0,VLOOKUP($A$7&amp;$B$3&amp;$A83&amp;$A$8&amp;$B$5,EYFULL_in_period,9,FALSE))</f>
        <v>11</v>
      </c>
      <c r="D83" s="48">
        <f>IF(ISERROR(VLOOKUP($A$7&amp;$B$3&amp;$A83&amp;$A$8&amp;$B$5,EYFULL_in_period,10,FALSE))=TRUE,0,VLOOKUP($A$7&amp;$B$3&amp;$A83&amp;$A$8&amp;$B$5,EYFULL_in_period,10,FALSE))</f>
        <v>39</v>
      </c>
      <c r="E83" s="48">
        <f>IF(ISERROR(VLOOKUP($A$7&amp;$B$3&amp;$A83&amp;$A$8&amp;$B$5,EYFULL_in_period,11,FALSE))=TRUE,0,VLOOKUP($A$7&amp;$B$3&amp;$A83&amp;$A$8&amp;$B$5,EYFULL_in_period,11,FALSE))</f>
        <v>1</v>
      </c>
      <c r="F83" s="69">
        <f>IF(ISERROR(VLOOKUP($A$7&amp;$B$3&amp;$A83&amp;$A$8&amp;$B$5,EYFULL_in_period,12,FALSE))=TRUE,0,VLOOKUP($A$7&amp;$B$3&amp;$A83&amp;$A$8&amp;$B$5,EYFULL_in_period,12,FALSE))</f>
        <v>7</v>
      </c>
      <c r="G83" s="49">
        <f t="shared" si="5"/>
        <v>18.96551724137931</v>
      </c>
      <c r="H83" s="48">
        <f t="shared" si="5"/>
        <v>67.241379310344826</v>
      </c>
      <c r="I83" s="48">
        <f t="shared" si="5"/>
        <v>1.7241379310344827</v>
      </c>
      <c r="J83" s="48">
        <f t="shared" si="5"/>
        <v>12.068965517241379</v>
      </c>
      <c r="K83" s="37"/>
      <c r="L83" s="41"/>
    </row>
    <row r="84" spans="1:12" ht="13.5" customHeight="1" x14ac:dyDescent="0.2">
      <c r="A84" s="430" t="s">
        <v>229</v>
      </c>
      <c r="B84" s="48">
        <f>IF(ISERROR(VLOOKUP($A$7&amp;$B$3&amp;$A84&amp;$A$8&amp;$B$5,EYFULL_in_period,8,FALSE))=TRUE,0,VLOOKUP($A$7&amp;$B$3&amp;$A84&amp;$A$8&amp;$B$5,EYFULL_in_period,8,FALSE))</f>
        <v>7</v>
      </c>
      <c r="C84" s="48">
        <f>IF(ISERROR(VLOOKUP($A$7&amp;$B$3&amp;$A84&amp;$A$8&amp;$B$5,EYFULL_in_period,9,FALSE))=TRUE,0,VLOOKUP($A$7&amp;$B$3&amp;$A84&amp;$A$8&amp;$B$5,EYFULL_in_period,9,FALSE))</f>
        <v>0</v>
      </c>
      <c r="D84" s="48">
        <f>IF(ISERROR(VLOOKUP($A$7&amp;$B$3&amp;$A84&amp;$A$8&amp;$B$5,EYFULL_in_period,10,FALSE))=TRUE,0,VLOOKUP($A$7&amp;$B$3&amp;$A84&amp;$A$8&amp;$B$5,EYFULL_in_period,10,FALSE))</f>
        <v>2</v>
      </c>
      <c r="E84" s="48">
        <f>IF(ISERROR(VLOOKUP($A$7&amp;$B$3&amp;$A84&amp;$A$8&amp;$B$5,EYFULL_in_period,11,FALSE))=TRUE,0,VLOOKUP($A$7&amp;$B$3&amp;$A84&amp;$A$8&amp;$B$5,EYFULL_in_period,11,FALSE))</f>
        <v>4</v>
      </c>
      <c r="F84" s="69">
        <f>IF(ISERROR(VLOOKUP($A$7&amp;$B$3&amp;$A84&amp;$A$8&amp;$B$5,EYFULL_in_period,12,FALSE))=TRUE,0,VLOOKUP($A$7&amp;$B$3&amp;$A84&amp;$A$8&amp;$B$5,EYFULL_in_period,12,FALSE))</f>
        <v>1</v>
      </c>
      <c r="G84" s="49">
        <f t="shared" si="5"/>
        <v>0</v>
      </c>
      <c r="H84" s="48">
        <f t="shared" si="5"/>
        <v>28.571428571428573</v>
      </c>
      <c r="I84" s="48">
        <f t="shared" si="5"/>
        <v>57.142857142857146</v>
      </c>
      <c r="J84" s="48">
        <f t="shared" si="5"/>
        <v>14.285714285714286</v>
      </c>
      <c r="K84" s="37"/>
      <c r="L84" s="41"/>
    </row>
    <row r="85" spans="1:12" ht="13.5" customHeight="1" x14ac:dyDescent="0.2">
      <c r="A85" s="430" t="s">
        <v>236</v>
      </c>
      <c r="B85" s="48">
        <f>IF(ISERROR(VLOOKUP($A$7&amp;$B$3&amp;$A85&amp;$A$8&amp;$B$5,EYFULL_in_period,8,FALSE))=TRUE,0,VLOOKUP($A$7&amp;$B$3&amp;$A85&amp;$A$8&amp;$B$5,EYFULL_in_period,8,FALSE))</f>
        <v>19</v>
      </c>
      <c r="C85" s="48">
        <f>IF(ISERROR(VLOOKUP($A$7&amp;$B$3&amp;$A85&amp;$A$8&amp;$B$5,EYFULL_in_period,9,FALSE))=TRUE,0,VLOOKUP($A$7&amp;$B$3&amp;$A85&amp;$A$8&amp;$B$5,EYFULL_in_period,9,FALSE))</f>
        <v>2</v>
      </c>
      <c r="D85" s="48">
        <f>IF(ISERROR(VLOOKUP($A$7&amp;$B$3&amp;$A85&amp;$A$8&amp;$B$5,EYFULL_in_period,10,FALSE))=TRUE,0,VLOOKUP($A$7&amp;$B$3&amp;$A85&amp;$A$8&amp;$B$5,EYFULL_in_period,10,FALSE))</f>
        <v>13</v>
      </c>
      <c r="E85" s="48">
        <f>IF(ISERROR(VLOOKUP($A$7&amp;$B$3&amp;$A85&amp;$A$8&amp;$B$5,EYFULL_in_period,11,FALSE))=TRUE,0,VLOOKUP($A$7&amp;$B$3&amp;$A85&amp;$A$8&amp;$B$5,EYFULL_in_period,11,FALSE))</f>
        <v>1</v>
      </c>
      <c r="F85" s="69">
        <f>IF(ISERROR(VLOOKUP($A$7&amp;$B$3&amp;$A85&amp;$A$8&amp;$B$5,EYFULL_in_period,12,FALSE))=TRUE,0,VLOOKUP($A$7&amp;$B$3&amp;$A85&amp;$A$8&amp;$B$5,EYFULL_in_period,12,FALSE))</f>
        <v>3</v>
      </c>
      <c r="G85" s="49">
        <f t="shared" si="5"/>
        <v>10.526315789473685</v>
      </c>
      <c r="H85" s="48">
        <f t="shared" si="5"/>
        <v>68.421052631578945</v>
      </c>
      <c r="I85" s="48">
        <f t="shared" si="5"/>
        <v>5.2631578947368425</v>
      </c>
      <c r="J85" s="48">
        <f t="shared" si="5"/>
        <v>15.789473684210526</v>
      </c>
      <c r="K85" s="37"/>
      <c r="L85" s="41"/>
    </row>
    <row r="86" spans="1:12" ht="13.5" customHeight="1" x14ac:dyDescent="0.2">
      <c r="A86" s="430" t="s">
        <v>242</v>
      </c>
      <c r="B86" s="48">
        <f>IF(ISERROR(VLOOKUP($A$7&amp;$B$3&amp;$A86&amp;$A$8&amp;$B$5,EYFULL_in_period,8,FALSE))=TRUE,0,VLOOKUP($A$7&amp;$B$3&amp;$A86&amp;$A$8&amp;$B$5,EYFULL_in_period,8,FALSE))</f>
        <v>10</v>
      </c>
      <c r="C86" s="48">
        <f>IF(ISERROR(VLOOKUP($A$7&amp;$B$3&amp;$A86&amp;$A$8&amp;$B$5,EYFULL_in_period,9,FALSE))=TRUE,0,VLOOKUP($A$7&amp;$B$3&amp;$A86&amp;$A$8&amp;$B$5,EYFULL_in_period,9,FALSE))</f>
        <v>0</v>
      </c>
      <c r="D86" s="48">
        <f>IF(ISERROR(VLOOKUP($A$7&amp;$B$3&amp;$A86&amp;$A$8&amp;$B$5,EYFULL_in_period,10,FALSE))=TRUE,0,VLOOKUP($A$7&amp;$B$3&amp;$A86&amp;$A$8&amp;$B$5,EYFULL_in_period,10,FALSE))</f>
        <v>9</v>
      </c>
      <c r="E86" s="48">
        <f>IF(ISERROR(VLOOKUP($A$7&amp;$B$3&amp;$A86&amp;$A$8&amp;$B$5,EYFULL_in_period,11,FALSE))=TRUE,0,VLOOKUP($A$7&amp;$B$3&amp;$A86&amp;$A$8&amp;$B$5,EYFULL_in_period,11,FALSE))</f>
        <v>1</v>
      </c>
      <c r="F86" s="69">
        <f>IF(ISERROR(VLOOKUP($A$7&amp;$B$3&amp;$A86&amp;$A$8&amp;$B$5,EYFULL_in_period,12,FALSE))=TRUE,0,VLOOKUP($A$7&amp;$B$3&amp;$A86&amp;$A$8&amp;$B$5,EYFULL_in_period,12,FALSE))</f>
        <v>0</v>
      </c>
      <c r="G86" s="49">
        <f t="shared" si="5"/>
        <v>0</v>
      </c>
      <c r="H86" s="48">
        <f t="shared" si="5"/>
        <v>90</v>
      </c>
      <c r="I86" s="48">
        <f t="shared" si="5"/>
        <v>10</v>
      </c>
      <c r="J86" s="48">
        <f t="shared" si="5"/>
        <v>0</v>
      </c>
      <c r="K86" s="37"/>
      <c r="L86" s="41"/>
    </row>
    <row r="87" spans="1:12" ht="13.5" customHeight="1" x14ac:dyDescent="0.2">
      <c r="A87" s="430" t="s">
        <v>246</v>
      </c>
      <c r="B87" s="48">
        <f>IF(ISERROR(VLOOKUP($A$7&amp;$B$3&amp;$A87&amp;$A$8&amp;$B$5,EYFULL_in_period,8,FALSE))=TRUE,0,VLOOKUP($A$7&amp;$B$3&amp;$A87&amp;$A$8&amp;$B$5,EYFULL_in_period,8,FALSE))</f>
        <v>54</v>
      </c>
      <c r="C87" s="48">
        <f>IF(ISERROR(VLOOKUP($A$7&amp;$B$3&amp;$A87&amp;$A$8&amp;$B$5,EYFULL_in_period,9,FALSE))=TRUE,0,VLOOKUP($A$7&amp;$B$3&amp;$A87&amp;$A$8&amp;$B$5,EYFULL_in_period,9,FALSE))</f>
        <v>5</v>
      </c>
      <c r="D87" s="48">
        <f>IF(ISERROR(VLOOKUP($A$7&amp;$B$3&amp;$A87&amp;$A$8&amp;$B$5,EYFULL_in_period,10,FALSE))=TRUE,0,VLOOKUP($A$7&amp;$B$3&amp;$A87&amp;$A$8&amp;$B$5,EYFULL_in_period,10,FALSE))</f>
        <v>45</v>
      </c>
      <c r="E87" s="48">
        <f>IF(ISERROR(VLOOKUP($A$7&amp;$B$3&amp;$A87&amp;$A$8&amp;$B$5,EYFULL_in_period,11,FALSE))=TRUE,0,VLOOKUP($A$7&amp;$B$3&amp;$A87&amp;$A$8&amp;$B$5,EYFULL_in_period,11,FALSE))</f>
        <v>1</v>
      </c>
      <c r="F87" s="69">
        <f>IF(ISERROR(VLOOKUP($A$7&amp;$B$3&amp;$A87&amp;$A$8&amp;$B$5,EYFULL_in_period,12,FALSE))=TRUE,0,VLOOKUP($A$7&amp;$B$3&amp;$A87&amp;$A$8&amp;$B$5,EYFULL_in_period,12,FALSE))</f>
        <v>3</v>
      </c>
      <c r="G87" s="49">
        <f t="shared" si="5"/>
        <v>9.2592592592592595</v>
      </c>
      <c r="H87" s="48">
        <f t="shared" si="5"/>
        <v>83.333333333333329</v>
      </c>
      <c r="I87" s="48">
        <f t="shared" si="5"/>
        <v>1.8518518518518519</v>
      </c>
      <c r="J87" s="48">
        <f t="shared" si="5"/>
        <v>5.5555555555555554</v>
      </c>
      <c r="K87" s="37"/>
      <c r="L87" s="41"/>
    </row>
    <row r="88" spans="1:12" ht="13.5" customHeight="1" x14ac:dyDescent="0.2">
      <c r="A88" s="430" t="s">
        <v>257</v>
      </c>
      <c r="B88" s="48">
        <f>IF(ISERROR(VLOOKUP($A$7&amp;$B$3&amp;$A88&amp;$A$8&amp;$B$5,EYFULL_in_period,8,FALSE))=TRUE,0,VLOOKUP($A$7&amp;$B$3&amp;$A88&amp;$A$8&amp;$B$5,EYFULL_in_period,8,FALSE))</f>
        <v>12</v>
      </c>
      <c r="C88" s="48">
        <f>IF(ISERROR(VLOOKUP($A$7&amp;$B$3&amp;$A88&amp;$A$8&amp;$B$5,EYFULL_in_period,9,FALSE))=TRUE,0,VLOOKUP($A$7&amp;$B$3&amp;$A88&amp;$A$8&amp;$B$5,EYFULL_in_period,9,FALSE))</f>
        <v>0</v>
      </c>
      <c r="D88" s="48">
        <f>IF(ISERROR(VLOOKUP($A$7&amp;$B$3&amp;$A88&amp;$A$8&amp;$B$5,EYFULL_in_period,10,FALSE))=TRUE,0,VLOOKUP($A$7&amp;$B$3&amp;$A88&amp;$A$8&amp;$B$5,EYFULL_in_period,10,FALSE))</f>
        <v>9</v>
      </c>
      <c r="E88" s="48">
        <f>IF(ISERROR(VLOOKUP($A$7&amp;$B$3&amp;$A88&amp;$A$8&amp;$B$5,EYFULL_in_period,11,FALSE))=TRUE,0,VLOOKUP($A$7&amp;$B$3&amp;$A88&amp;$A$8&amp;$B$5,EYFULL_in_period,11,FALSE))</f>
        <v>1</v>
      </c>
      <c r="F88" s="69">
        <f>IF(ISERROR(VLOOKUP($A$7&amp;$B$3&amp;$A88&amp;$A$8&amp;$B$5,EYFULL_in_period,12,FALSE))=TRUE,0,VLOOKUP($A$7&amp;$B$3&amp;$A88&amp;$A$8&amp;$B$5,EYFULL_in_period,12,FALSE))</f>
        <v>2</v>
      </c>
      <c r="G88" s="49">
        <f t="shared" si="5"/>
        <v>0</v>
      </c>
      <c r="H88" s="48">
        <f t="shared" si="5"/>
        <v>75</v>
      </c>
      <c r="I88" s="48">
        <f t="shared" si="5"/>
        <v>8.3333333333333339</v>
      </c>
      <c r="J88" s="48">
        <f t="shared" si="5"/>
        <v>16.666666666666668</v>
      </c>
      <c r="K88" s="37"/>
      <c r="L88" s="41"/>
    </row>
    <row r="89" spans="1:12" ht="13.5" customHeight="1" x14ac:dyDescent="0.2">
      <c r="A89" s="430" t="s">
        <v>258</v>
      </c>
      <c r="B89" s="48">
        <f>IF(ISERROR(VLOOKUP($A$7&amp;$B$3&amp;$A89&amp;$A$8&amp;$B$5,EYFULL_in_period,8,FALSE))=TRUE,0,VLOOKUP($A$7&amp;$B$3&amp;$A89&amp;$A$8&amp;$B$5,EYFULL_in_period,8,FALSE))</f>
        <v>37</v>
      </c>
      <c r="C89" s="48">
        <f>IF(ISERROR(VLOOKUP($A$7&amp;$B$3&amp;$A89&amp;$A$8&amp;$B$5,EYFULL_in_period,9,FALSE))=TRUE,0,VLOOKUP($A$7&amp;$B$3&amp;$A89&amp;$A$8&amp;$B$5,EYFULL_in_period,9,FALSE))</f>
        <v>2</v>
      </c>
      <c r="D89" s="48">
        <f>IF(ISERROR(VLOOKUP($A$7&amp;$B$3&amp;$A89&amp;$A$8&amp;$B$5,EYFULL_in_period,10,FALSE))=TRUE,0,VLOOKUP($A$7&amp;$B$3&amp;$A89&amp;$A$8&amp;$B$5,EYFULL_in_period,10,FALSE))</f>
        <v>30</v>
      </c>
      <c r="E89" s="48">
        <f>IF(ISERROR(VLOOKUP($A$7&amp;$B$3&amp;$A89&amp;$A$8&amp;$B$5,EYFULL_in_period,11,FALSE))=TRUE,0,VLOOKUP($A$7&amp;$B$3&amp;$A89&amp;$A$8&amp;$B$5,EYFULL_in_period,11,FALSE))</f>
        <v>1</v>
      </c>
      <c r="F89" s="69">
        <f>IF(ISERROR(VLOOKUP($A$7&amp;$B$3&amp;$A89&amp;$A$8&amp;$B$5,EYFULL_in_period,12,FALSE))=TRUE,0,VLOOKUP($A$7&amp;$B$3&amp;$A89&amp;$A$8&amp;$B$5,EYFULL_in_period,12,FALSE))</f>
        <v>4</v>
      </c>
      <c r="G89" s="49">
        <f t="shared" si="5"/>
        <v>5.4054054054054053</v>
      </c>
      <c r="H89" s="48">
        <f t="shared" si="5"/>
        <v>81.081081081081081</v>
      </c>
      <c r="I89" s="48">
        <f t="shared" si="5"/>
        <v>2.7027027027027026</v>
      </c>
      <c r="J89" s="48">
        <f t="shared" si="5"/>
        <v>10.810810810810811</v>
      </c>
      <c r="K89" s="37"/>
      <c r="L89" s="41"/>
    </row>
    <row r="90" spans="1:12" ht="21.75" customHeight="1" x14ac:dyDescent="0.2">
      <c r="A90" s="427" t="s">
        <v>268</v>
      </c>
      <c r="B90" s="46">
        <f>SUM(B91:B101)</f>
        <v>569</v>
      </c>
      <c r="C90" s="46">
        <f>SUM(C91:C101)</f>
        <v>78</v>
      </c>
      <c r="D90" s="46">
        <f>SUM(D91:D101)</f>
        <v>426</v>
      </c>
      <c r="E90" s="46">
        <f>SUM(E91:E101)</f>
        <v>38</v>
      </c>
      <c r="F90" s="91">
        <f>SUM(F91:F101)</f>
        <v>27</v>
      </c>
      <c r="G90" s="47">
        <f t="shared" si="5"/>
        <v>13.708260105448154</v>
      </c>
      <c r="H90" s="46">
        <f t="shared" si="5"/>
        <v>74.868189806678387</v>
      </c>
      <c r="I90" s="46">
        <f t="shared" si="5"/>
        <v>6.6783831282952546</v>
      </c>
      <c r="J90" s="46">
        <f t="shared" si="5"/>
        <v>4.7451669595782073</v>
      </c>
      <c r="K90" s="84"/>
      <c r="L90" s="213"/>
    </row>
    <row r="91" spans="1:12" ht="13.5" customHeight="1" x14ac:dyDescent="0.2">
      <c r="A91" s="431" t="s">
        <v>111</v>
      </c>
      <c r="B91" s="48">
        <f>IF(ISERROR(VLOOKUP($A$7&amp;$B$3&amp;$A91&amp;$A$8&amp;$B$5,EYFULL_in_period,8,FALSE))=TRUE,0,VLOOKUP($A$7&amp;$B$3&amp;$A91&amp;$A$8&amp;$B$5,EYFULL_in_period,8,FALSE))</f>
        <v>14</v>
      </c>
      <c r="C91" s="48">
        <f>IF(ISERROR(VLOOKUP($A$7&amp;$B$3&amp;$A91&amp;$A$8&amp;$B$5,EYFULL_in_period,9,FALSE))=TRUE,0,VLOOKUP($A$7&amp;$B$3&amp;$A91&amp;$A$8&amp;$B$5,EYFULL_in_period,9,FALSE))</f>
        <v>2</v>
      </c>
      <c r="D91" s="48">
        <f>IF(ISERROR(VLOOKUP($A$7&amp;$B$3&amp;$A91&amp;$A$8&amp;$B$5,EYFULL_in_period,10,FALSE))=TRUE,0,VLOOKUP($A$7&amp;$B$3&amp;$A91&amp;$A$8&amp;$B$5,EYFULL_in_period,10,FALSE))</f>
        <v>12</v>
      </c>
      <c r="E91" s="48">
        <f>IF(ISERROR(VLOOKUP($A$7&amp;$B$3&amp;$A91&amp;$A$8&amp;$B$5,EYFULL_in_period,11,FALSE))=TRUE,0,VLOOKUP($A$7&amp;$B$3&amp;$A91&amp;$A$8&amp;$B$5,EYFULL_in_period,11,FALSE))</f>
        <v>0</v>
      </c>
      <c r="F91" s="69">
        <f>IF(ISERROR(VLOOKUP($A$7&amp;$B$3&amp;$A91&amp;$A$8&amp;$B$5,EYFULL_in_period,12,FALSE))=TRUE,0,VLOOKUP($A$7&amp;$B$3&amp;$A91&amp;$A$8&amp;$B$5,EYFULL_in_period,12,FALSE))</f>
        <v>0</v>
      </c>
      <c r="G91" s="49">
        <f t="shared" si="5"/>
        <v>14.285714285714286</v>
      </c>
      <c r="H91" s="48">
        <f t="shared" si="5"/>
        <v>85.714285714285708</v>
      </c>
      <c r="I91" s="48">
        <f t="shared" si="5"/>
        <v>0</v>
      </c>
      <c r="J91" s="48">
        <f t="shared" si="5"/>
        <v>0</v>
      </c>
      <c r="K91" s="37"/>
      <c r="L91" s="41"/>
    </row>
    <row r="92" spans="1:12" ht="13.5" customHeight="1" x14ac:dyDescent="0.2">
      <c r="A92" s="431" t="s">
        <v>127</v>
      </c>
      <c r="B92" s="48">
        <f>IF(ISERROR(VLOOKUP($A$7&amp;$B$3&amp;$A92&amp;$A$8&amp;$B$5,EYFULL_in_period,8,FALSE))=TRUE,0,VLOOKUP($A$7&amp;$B$3&amp;$A92&amp;$A$8&amp;$B$5,EYFULL_in_period,8,FALSE))</f>
        <v>72</v>
      </c>
      <c r="C92" s="48">
        <f>IF(ISERROR(VLOOKUP($A$7&amp;$B$3&amp;$A92&amp;$A$8&amp;$B$5,EYFULL_in_period,9,FALSE))=TRUE,0,VLOOKUP($A$7&amp;$B$3&amp;$A92&amp;$A$8&amp;$B$5,EYFULL_in_period,9,FALSE))</f>
        <v>13</v>
      </c>
      <c r="D92" s="48">
        <f>IF(ISERROR(VLOOKUP($A$7&amp;$B$3&amp;$A92&amp;$A$8&amp;$B$5,EYFULL_in_period,10,FALSE))=TRUE,0,VLOOKUP($A$7&amp;$B$3&amp;$A92&amp;$A$8&amp;$B$5,EYFULL_in_period,10,FALSE))</f>
        <v>55</v>
      </c>
      <c r="E92" s="48">
        <f>IF(ISERROR(VLOOKUP($A$7&amp;$B$3&amp;$A92&amp;$A$8&amp;$B$5,EYFULL_in_period,11,FALSE))=TRUE,0,VLOOKUP($A$7&amp;$B$3&amp;$A92&amp;$A$8&amp;$B$5,EYFULL_in_period,11,FALSE))</f>
        <v>2</v>
      </c>
      <c r="F92" s="69">
        <f>IF(ISERROR(VLOOKUP($A$7&amp;$B$3&amp;$A92&amp;$A$8&amp;$B$5,EYFULL_in_period,12,FALSE))=TRUE,0,VLOOKUP($A$7&amp;$B$3&amp;$A92&amp;$A$8&amp;$B$5,EYFULL_in_period,12,FALSE))</f>
        <v>2</v>
      </c>
      <c r="G92" s="49">
        <f t="shared" si="5"/>
        <v>18.055555555555557</v>
      </c>
      <c r="H92" s="48">
        <f t="shared" si="5"/>
        <v>76.388888888888886</v>
      </c>
      <c r="I92" s="48">
        <f t="shared" si="5"/>
        <v>2.7777777777777777</v>
      </c>
      <c r="J92" s="48">
        <f t="shared" si="5"/>
        <v>2.7777777777777777</v>
      </c>
      <c r="K92" s="37"/>
      <c r="L92" s="41"/>
    </row>
    <row r="93" spans="1:12" ht="13.5" customHeight="1" x14ac:dyDescent="0.2">
      <c r="A93" s="431" t="s">
        <v>129</v>
      </c>
      <c r="B93" s="48">
        <f>IF(ISERROR(VLOOKUP($A$7&amp;$B$3&amp;$A93&amp;$A$8&amp;$B$5,EYFULL_in_period,8,FALSE))=TRUE,0,VLOOKUP($A$7&amp;$B$3&amp;$A93&amp;$A$8&amp;$B$5,EYFULL_in_period,8,FALSE))</f>
        <v>37</v>
      </c>
      <c r="C93" s="48">
        <f>IF(ISERROR(VLOOKUP($A$7&amp;$B$3&amp;$A93&amp;$A$8&amp;$B$5,EYFULL_in_period,9,FALSE))=TRUE,0,VLOOKUP($A$7&amp;$B$3&amp;$A93&amp;$A$8&amp;$B$5,EYFULL_in_period,9,FALSE))</f>
        <v>5</v>
      </c>
      <c r="D93" s="48">
        <f>IF(ISERROR(VLOOKUP($A$7&amp;$B$3&amp;$A93&amp;$A$8&amp;$B$5,EYFULL_in_period,10,FALSE))=TRUE,0,VLOOKUP($A$7&amp;$B$3&amp;$A93&amp;$A$8&amp;$B$5,EYFULL_in_period,10,FALSE))</f>
        <v>31</v>
      </c>
      <c r="E93" s="48">
        <f>IF(ISERROR(VLOOKUP($A$7&amp;$B$3&amp;$A93&amp;$A$8&amp;$B$5,EYFULL_in_period,11,FALSE))=TRUE,0,VLOOKUP($A$7&amp;$B$3&amp;$A93&amp;$A$8&amp;$B$5,EYFULL_in_period,11,FALSE))</f>
        <v>1</v>
      </c>
      <c r="F93" s="69">
        <f>IF(ISERROR(VLOOKUP($A$7&amp;$B$3&amp;$A93&amp;$A$8&amp;$B$5,EYFULL_in_period,12,FALSE))=TRUE,0,VLOOKUP($A$7&amp;$B$3&amp;$A93&amp;$A$8&amp;$B$5,EYFULL_in_period,12,FALSE))</f>
        <v>0</v>
      </c>
      <c r="G93" s="49">
        <f t="shared" si="5"/>
        <v>13.513513513513514</v>
      </c>
      <c r="H93" s="48">
        <f t="shared" si="5"/>
        <v>83.78378378378379</v>
      </c>
      <c r="I93" s="48">
        <f t="shared" si="5"/>
        <v>2.7027027027027026</v>
      </c>
      <c r="J93" s="48">
        <f t="shared" si="5"/>
        <v>0</v>
      </c>
      <c r="K93" s="37"/>
      <c r="L93" s="41"/>
    </row>
    <row r="94" spans="1:12" ht="13.5" customHeight="1" x14ac:dyDescent="0.2">
      <c r="A94" s="431" t="s">
        <v>149</v>
      </c>
      <c r="B94" s="48">
        <f>IF(ISERROR(VLOOKUP($A$7&amp;$B$3&amp;$A94&amp;$A$8&amp;$B$5,EYFULL_in_period,8,FALSE))=TRUE,0,VLOOKUP($A$7&amp;$B$3&amp;$A94&amp;$A$8&amp;$B$5,EYFULL_in_period,8,FALSE))</f>
        <v>138</v>
      </c>
      <c r="C94" s="48">
        <f>IF(ISERROR(VLOOKUP($A$7&amp;$B$3&amp;$A94&amp;$A$8&amp;$B$5,EYFULL_in_period,9,FALSE))=TRUE,0,VLOOKUP($A$7&amp;$B$3&amp;$A94&amp;$A$8&amp;$B$5,EYFULL_in_period,9,FALSE))</f>
        <v>20</v>
      </c>
      <c r="D94" s="48">
        <f>IF(ISERROR(VLOOKUP($A$7&amp;$B$3&amp;$A94&amp;$A$8&amp;$B$5,EYFULL_in_period,10,FALSE))=TRUE,0,VLOOKUP($A$7&amp;$B$3&amp;$A94&amp;$A$8&amp;$B$5,EYFULL_in_period,10,FALSE))</f>
        <v>96</v>
      </c>
      <c r="E94" s="48">
        <f>IF(ISERROR(VLOOKUP($A$7&amp;$B$3&amp;$A94&amp;$A$8&amp;$B$5,EYFULL_in_period,11,FALSE))=TRUE,0,VLOOKUP($A$7&amp;$B$3&amp;$A94&amp;$A$8&amp;$B$5,EYFULL_in_period,11,FALSE))</f>
        <v>8</v>
      </c>
      <c r="F94" s="69">
        <f>IF(ISERROR(VLOOKUP($A$7&amp;$B$3&amp;$A94&amp;$A$8&amp;$B$5,EYFULL_in_period,12,FALSE))=TRUE,0,VLOOKUP($A$7&amp;$B$3&amp;$A94&amp;$A$8&amp;$B$5,EYFULL_in_period,12,FALSE))</f>
        <v>14</v>
      </c>
      <c r="G94" s="49">
        <f t="shared" si="5"/>
        <v>14.492753623188406</v>
      </c>
      <c r="H94" s="48">
        <f t="shared" si="5"/>
        <v>69.565217391304344</v>
      </c>
      <c r="I94" s="48">
        <f t="shared" si="5"/>
        <v>5.7971014492753623</v>
      </c>
      <c r="J94" s="48">
        <f t="shared" si="5"/>
        <v>10.144927536231885</v>
      </c>
      <c r="K94" s="37"/>
      <c r="L94" s="41"/>
    </row>
    <row r="95" spans="1:12" ht="13.5" customHeight="1" x14ac:dyDescent="0.2">
      <c r="A95" s="431" t="s">
        <v>162</v>
      </c>
      <c r="B95" s="48">
        <f>IF(ISERROR(VLOOKUP($A$7&amp;$B$3&amp;$A95&amp;$A$8&amp;$B$5,EYFULL_in_period,8,FALSE))=TRUE,0,VLOOKUP($A$7&amp;$B$3&amp;$A95&amp;$A$8&amp;$B$5,EYFULL_in_period,8,FALSE))</f>
        <v>147</v>
      </c>
      <c r="C95" s="48">
        <f>IF(ISERROR(VLOOKUP($A$7&amp;$B$3&amp;$A95&amp;$A$8&amp;$B$5,EYFULL_in_period,9,FALSE))=TRUE,0,VLOOKUP($A$7&amp;$B$3&amp;$A95&amp;$A$8&amp;$B$5,EYFULL_in_period,9,FALSE))</f>
        <v>21</v>
      </c>
      <c r="D95" s="48">
        <f>IF(ISERROR(VLOOKUP($A$7&amp;$B$3&amp;$A95&amp;$A$8&amp;$B$5,EYFULL_in_period,10,FALSE))=TRUE,0,VLOOKUP($A$7&amp;$B$3&amp;$A95&amp;$A$8&amp;$B$5,EYFULL_in_period,10,FALSE))</f>
        <v>112</v>
      </c>
      <c r="E95" s="48">
        <f>IF(ISERROR(VLOOKUP($A$7&amp;$B$3&amp;$A95&amp;$A$8&amp;$B$5,EYFULL_in_period,11,FALSE))=TRUE,0,VLOOKUP($A$7&amp;$B$3&amp;$A95&amp;$A$8&amp;$B$5,EYFULL_in_period,11,FALSE))</f>
        <v>10</v>
      </c>
      <c r="F95" s="69">
        <f>IF(ISERROR(VLOOKUP($A$7&amp;$B$3&amp;$A95&amp;$A$8&amp;$B$5,EYFULL_in_period,12,FALSE))=TRUE,0,VLOOKUP($A$7&amp;$B$3&amp;$A95&amp;$A$8&amp;$B$5,EYFULL_in_period,12,FALSE))</f>
        <v>4</v>
      </c>
      <c r="G95" s="49">
        <f t="shared" si="5"/>
        <v>14.285714285714286</v>
      </c>
      <c r="H95" s="48">
        <f t="shared" si="5"/>
        <v>76.19047619047619</v>
      </c>
      <c r="I95" s="48">
        <f t="shared" si="5"/>
        <v>6.8027210884353737</v>
      </c>
      <c r="J95" s="48">
        <f t="shared" si="5"/>
        <v>2.7210884353741496</v>
      </c>
      <c r="K95" s="37"/>
      <c r="L95" s="41"/>
    </row>
    <row r="96" spans="1:12" ht="13.5" customHeight="1" x14ac:dyDescent="0.2">
      <c r="A96" s="431" t="s">
        <v>182</v>
      </c>
      <c r="B96" s="48">
        <f>IF(ISERROR(VLOOKUP($A$7&amp;$B$3&amp;$A96&amp;$A$8&amp;$B$5,EYFULL_in_period,8,FALSE))=TRUE,0,VLOOKUP($A$7&amp;$B$3&amp;$A96&amp;$A$8&amp;$B$5,EYFULL_in_period,8,FALSE))</f>
        <v>18</v>
      </c>
      <c r="C96" s="48">
        <f>IF(ISERROR(VLOOKUP($A$7&amp;$B$3&amp;$A96&amp;$A$8&amp;$B$5,EYFULL_in_period,9,FALSE))=TRUE,0,VLOOKUP($A$7&amp;$B$3&amp;$A96&amp;$A$8&amp;$B$5,EYFULL_in_period,9,FALSE))</f>
        <v>2</v>
      </c>
      <c r="D96" s="48">
        <f>IF(ISERROR(VLOOKUP($A$7&amp;$B$3&amp;$A96&amp;$A$8&amp;$B$5,EYFULL_in_period,10,FALSE))=TRUE,0,VLOOKUP($A$7&amp;$B$3&amp;$A96&amp;$A$8&amp;$B$5,EYFULL_in_period,10,FALSE))</f>
        <v>13</v>
      </c>
      <c r="E96" s="48">
        <f>IF(ISERROR(VLOOKUP($A$7&amp;$B$3&amp;$A96&amp;$A$8&amp;$B$5,EYFULL_in_period,11,FALSE))=TRUE,0,VLOOKUP($A$7&amp;$B$3&amp;$A96&amp;$A$8&amp;$B$5,EYFULL_in_period,11,FALSE))</f>
        <v>2</v>
      </c>
      <c r="F96" s="69">
        <f>IF(ISERROR(VLOOKUP($A$7&amp;$B$3&amp;$A96&amp;$A$8&amp;$B$5,EYFULL_in_period,12,FALSE))=TRUE,0,VLOOKUP($A$7&amp;$B$3&amp;$A96&amp;$A$8&amp;$B$5,EYFULL_in_period,12,FALSE))</f>
        <v>1</v>
      </c>
      <c r="G96" s="49">
        <f t="shared" si="5"/>
        <v>11.111111111111111</v>
      </c>
      <c r="H96" s="48">
        <f t="shared" si="5"/>
        <v>72.222222222222229</v>
      </c>
      <c r="I96" s="48">
        <f t="shared" si="5"/>
        <v>11.111111111111111</v>
      </c>
      <c r="J96" s="48">
        <f t="shared" si="5"/>
        <v>5.5555555555555554</v>
      </c>
      <c r="K96" s="37"/>
      <c r="L96" s="41"/>
    </row>
    <row r="97" spans="1:12" ht="13.5" customHeight="1" x14ac:dyDescent="0.2">
      <c r="A97" s="431" t="s">
        <v>190</v>
      </c>
      <c r="B97" s="48">
        <f>IF(ISERROR(VLOOKUP($A$7&amp;$B$3&amp;$A97&amp;$A$8&amp;$B$5,EYFULL_in_period,8,FALSE))=TRUE,0,VLOOKUP($A$7&amp;$B$3&amp;$A97&amp;$A$8&amp;$B$5,EYFULL_in_period,8,FALSE))</f>
        <v>50</v>
      </c>
      <c r="C97" s="48">
        <f>IF(ISERROR(VLOOKUP($A$7&amp;$B$3&amp;$A97&amp;$A$8&amp;$B$5,EYFULL_in_period,9,FALSE))=TRUE,0,VLOOKUP($A$7&amp;$B$3&amp;$A97&amp;$A$8&amp;$B$5,EYFULL_in_period,9,FALSE))</f>
        <v>4</v>
      </c>
      <c r="D97" s="48">
        <f>IF(ISERROR(VLOOKUP($A$7&amp;$B$3&amp;$A97&amp;$A$8&amp;$B$5,EYFULL_in_period,10,FALSE))=TRUE,0,VLOOKUP($A$7&amp;$B$3&amp;$A97&amp;$A$8&amp;$B$5,EYFULL_in_period,10,FALSE))</f>
        <v>37</v>
      </c>
      <c r="E97" s="48">
        <f>IF(ISERROR(VLOOKUP($A$7&amp;$B$3&amp;$A97&amp;$A$8&amp;$B$5,EYFULL_in_period,11,FALSE))=TRUE,0,VLOOKUP($A$7&amp;$B$3&amp;$A97&amp;$A$8&amp;$B$5,EYFULL_in_period,11,FALSE))</f>
        <v>7</v>
      </c>
      <c r="F97" s="69">
        <f>IF(ISERROR(VLOOKUP($A$7&amp;$B$3&amp;$A97&amp;$A$8&amp;$B$5,EYFULL_in_period,12,FALSE))=TRUE,0,VLOOKUP($A$7&amp;$B$3&amp;$A97&amp;$A$8&amp;$B$5,EYFULL_in_period,12,FALSE))</f>
        <v>2</v>
      </c>
      <c r="G97" s="49">
        <f t="shared" si="5"/>
        <v>8</v>
      </c>
      <c r="H97" s="48">
        <f t="shared" si="5"/>
        <v>74</v>
      </c>
      <c r="I97" s="48">
        <f t="shared" si="5"/>
        <v>14</v>
      </c>
      <c r="J97" s="48">
        <f t="shared" si="5"/>
        <v>4</v>
      </c>
      <c r="K97" s="37"/>
      <c r="L97" s="41"/>
    </row>
    <row r="98" spans="1:12" ht="13.5" customHeight="1" x14ac:dyDescent="0.2">
      <c r="A98" s="431" t="s">
        <v>202</v>
      </c>
      <c r="B98" s="48">
        <f>IF(ISERROR(VLOOKUP($A$7&amp;$B$3&amp;$A98&amp;$A$8&amp;$B$5,EYFULL_in_period,8,FALSE))=TRUE,0,VLOOKUP($A$7&amp;$B$3&amp;$A98&amp;$A$8&amp;$B$5,EYFULL_in_period,8,FALSE))</f>
        <v>19</v>
      </c>
      <c r="C98" s="48">
        <f>IF(ISERROR(VLOOKUP($A$7&amp;$B$3&amp;$A98&amp;$A$8&amp;$B$5,EYFULL_in_period,9,FALSE))=TRUE,0,VLOOKUP($A$7&amp;$B$3&amp;$A98&amp;$A$8&amp;$B$5,EYFULL_in_period,9,FALSE))</f>
        <v>0</v>
      </c>
      <c r="D98" s="48">
        <f>IF(ISERROR(VLOOKUP($A$7&amp;$B$3&amp;$A98&amp;$A$8&amp;$B$5,EYFULL_in_period,10,FALSE))=TRUE,0,VLOOKUP($A$7&amp;$B$3&amp;$A98&amp;$A$8&amp;$B$5,EYFULL_in_period,10,FALSE))</f>
        <v>16</v>
      </c>
      <c r="E98" s="48">
        <f>IF(ISERROR(VLOOKUP($A$7&amp;$B$3&amp;$A98&amp;$A$8&amp;$B$5,EYFULL_in_period,11,FALSE))=TRUE,0,VLOOKUP($A$7&amp;$B$3&amp;$A98&amp;$A$8&amp;$B$5,EYFULL_in_period,11,FALSE))</f>
        <v>2</v>
      </c>
      <c r="F98" s="69">
        <f>IF(ISERROR(VLOOKUP($A$7&amp;$B$3&amp;$A98&amp;$A$8&amp;$B$5,EYFULL_in_period,12,FALSE))=TRUE,0,VLOOKUP($A$7&amp;$B$3&amp;$A98&amp;$A$8&amp;$B$5,EYFULL_in_period,12,FALSE))</f>
        <v>1</v>
      </c>
      <c r="G98" s="49">
        <f t="shared" si="5"/>
        <v>0</v>
      </c>
      <c r="H98" s="48">
        <f t="shared" si="5"/>
        <v>84.21052631578948</v>
      </c>
      <c r="I98" s="48">
        <f t="shared" si="5"/>
        <v>10.526315789473685</v>
      </c>
      <c r="J98" s="48">
        <f t="shared" si="5"/>
        <v>5.2631578947368425</v>
      </c>
      <c r="K98" s="37"/>
      <c r="L98" s="41"/>
    </row>
    <row r="99" spans="1:12" ht="13.5" customHeight="1" x14ac:dyDescent="0.2">
      <c r="A99" s="431" t="s">
        <v>223</v>
      </c>
      <c r="B99" s="48">
        <f>IF(ISERROR(VLOOKUP($A$7&amp;$B$3&amp;$A99&amp;$A$8&amp;$B$5,EYFULL_in_period,8,FALSE))=TRUE,0,VLOOKUP($A$7&amp;$B$3&amp;$A99&amp;$A$8&amp;$B$5,EYFULL_in_period,8,FALSE))</f>
        <v>15</v>
      </c>
      <c r="C99" s="48">
        <f>IF(ISERROR(VLOOKUP($A$7&amp;$B$3&amp;$A99&amp;$A$8&amp;$B$5,EYFULL_in_period,9,FALSE))=TRUE,0,VLOOKUP($A$7&amp;$B$3&amp;$A99&amp;$A$8&amp;$B$5,EYFULL_in_period,9,FALSE))</f>
        <v>1</v>
      </c>
      <c r="D99" s="48">
        <f>IF(ISERROR(VLOOKUP($A$7&amp;$B$3&amp;$A99&amp;$A$8&amp;$B$5,EYFULL_in_period,10,FALSE))=TRUE,0,VLOOKUP($A$7&amp;$B$3&amp;$A99&amp;$A$8&amp;$B$5,EYFULL_in_period,10,FALSE))</f>
        <v>11</v>
      </c>
      <c r="E99" s="48">
        <f>IF(ISERROR(VLOOKUP($A$7&amp;$B$3&amp;$A99&amp;$A$8&amp;$B$5,EYFULL_in_period,11,FALSE))=TRUE,0,VLOOKUP($A$7&amp;$B$3&amp;$A99&amp;$A$8&amp;$B$5,EYFULL_in_period,11,FALSE))</f>
        <v>1</v>
      </c>
      <c r="F99" s="69">
        <f>IF(ISERROR(VLOOKUP($A$7&amp;$B$3&amp;$A99&amp;$A$8&amp;$B$5,EYFULL_in_period,12,FALSE))=TRUE,0,VLOOKUP($A$7&amp;$B$3&amp;$A99&amp;$A$8&amp;$B$5,EYFULL_in_period,12,FALSE))</f>
        <v>2</v>
      </c>
      <c r="G99" s="49">
        <f t="shared" si="5"/>
        <v>6.666666666666667</v>
      </c>
      <c r="H99" s="48">
        <f t="shared" si="5"/>
        <v>73.333333333333329</v>
      </c>
      <c r="I99" s="48">
        <f t="shared" si="5"/>
        <v>6.666666666666667</v>
      </c>
      <c r="J99" s="48">
        <f t="shared" si="5"/>
        <v>13.333333333333334</v>
      </c>
      <c r="K99" s="37"/>
      <c r="L99" s="41"/>
    </row>
    <row r="100" spans="1:12" ht="13.5" customHeight="1" x14ac:dyDescent="0.2">
      <c r="A100" s="431" t="s">
        <v>230</v>
      </c>
      <c r="B100" s="48">
        <f>IF(ISERROR(VLOOKUP($A$7&amp;$B$3&amp;$A100&amp;$A$8&amp;$B$5,EYFULL_in_period,8,FALSE))=TRUE,0,VLOOKUP($A$7&amp;$B$3&amp;$A100&amp;$A$8&amp;$B$5,EYFULL_in_period,8,FALSE))</f>
        <v>41</v>
      </c>
      <c r="C100" s="48">
        <f>IF(ISERROR(VLOOKUP($A$7&amp;$B$3&amp;$A100&amp;$A$8&amp;$B$5,EYFULL_in_period,9,FALSE))=TRUE,0,VLOOKUP($A$7&amp;$B$3&amp;$A100&amp;$A$8&amp;$B$5,EYFULL_in_period,9,FALSE))</f>
        <v>5</v>
      </c>
      <c r="D100" s="48">
        <f>IF(ISERROR(VLOOKUP($A$7&amp;$B$3&amp;$A100&amp;$A$8&amp;$B$5,EYFULL_in_period,10,FALSE))=TRUE,0,VLOOKUP($A$7&amp;$B$3&amp;$A100&amp;$A$8&amp;$B$5,EYFULL_in_period,10,FALSE))</f>
        <v>32</v>
      </c>
      <c r="E100" s="48">
        <f>IF(ISERROR(VLOOKUP($A$7&amp;$B$3&amp;$A100&amp;$A$8&amp;$B$5,EYFULL_in_period,11,FALSE))=TRUE,0,VLOOKUP($A$7&amp;$B$3&amp;$A100&amp;$A$8&amp;$B$5,EYFULL_in_period,11,FALSE))</f>
        <v>3</v>
      </c>
      <c r="F100" s="69">
        <f>IF(ISERROR(VLOOKUP($A$7&amp;$B$3&amp;$A100&amp;$A$8&amp;$B$5,EYFULL_in_period,12,FALSE))=TRUE,0,VLOOKUP($A$7&amp;$B$3&amp;$A100&amp;$A$8&amp;$B$5,EYFULL_in_period,12,FALSE))</f>
        <v>1</v>
      </c>
      <c r="G100" s="49">
        <f t="shared" si="5"/>
        <v>12.195121951219512</v>
      </c>
      <c r="H100" s="48">
        <f t="shared" si="5"/>
        <v>78.048780487804876</v>
      </c>
      <c r="I100" s="48">
        <f t="shared" si="5"/>
        <v>7.3170731707317076</v>
      </c>
      <c r="J100" s="48">
        <f t="shared" si="5"/>
        <v>2.4390243902439024</v>
      </c>
      <c r="K100" s="37"/>
      <c r="L100" s="41"/>
    </row>
    <row r="101" spans="1:12" ht="13.5" customHeight="1" x14ac:dyDescent="0.2">
      <c r="A101" s="431" t="s">
        <v>237</v>
      </c>
      <c r="B101" s="48">
        <f>IF(ISERROR(VLOOKUP($A$7&amp;$B$3&amp;$A101&amp;$A$8&amp;$B$5,EYFULL_in_period,8,FALSE))=TRUE,0,VLOOKUP($A$7&amp;$B$3&amp;$A101&amp;$A$8&amp;$B$5,EYFULL_in_period,8,FALSE))</f>
        <v>18</v>
      </c>
      <c r="C101" s="48">
        <f>IF(ISERROR(VLOOKUP($A$7&amp;$B$3&amp;$A101&amp;$A$8&amp;$B$5,EYFULL_in_period,9,FALSE))=TRUE,0,VLOOKUP($A$7&amp;$B$3&amp;$A101&amp;$A$8&amp;$B$5,EYFULL_in_period,9,FALSE))</f>
        <v>5</v>
      </c>
      <c r="D101" s="48">
        <f>IF(ISERROR(VLOOKUP($A$7&amp;$B$3&amp;$A101&amp;$A$8&amp;$B$5,EYFULL_in_period,10,FALSE))=TRUE,0,VLOOKUP($A$7&amp;$B$3&amp;$A101&amp;$A$8&amp;$B$5,EYFULL_in_period,10,FALSE))</f>
        <v>11</v>
      </c>
      <c r="E101" s="48">
        <f>IF(ISERROR(VLOOKUP($A$7&amp;$B$3&amp;$A101&amp;$A$8&amp;$B$5,EYFULL_in_period,11,FALSE))=TRUE,0,VLOOKUP($A$7&amp;$B$3&amp;$A101&amp;$A$8&amp;$B$5,EYFULL_in_period,11,FALSE))</f>
        <v>2</v>
      </c>
      <c r="F101" s="69">
        <f>IF(ISERROR(VLOOKUP($A$7&amp;$B$3&amp;$A101&amp;$A$8&amp;$B$5,EYFULL_in_period,12,FALSE))=TRUE,0,VLOOKUP($A$7&amp;$B$3&amp;$A101&amp;$A$8&amp;$B$5,EYFULL_in_period,12,FALSE))</f>
        <v>0</v>
      </c>
      <c r="G101" s="49">
        <f t="shared" si="5"/>
        <v>27.777777777777779</v>
      </c>
      <c r="H101" s="48">
        <f t="shared" si="5"/>
        <v>61.111111111111114</v>
      </c>
      <c r="I101" s="48">
        <f t="shared" si="5"/>
        <v>11.111111111111111</v>
      </c>
      <c r="J101" s="48">
        <f t="shared" si="5"/>
        <v>0</v>
      </c>
      <c r="K101" s="37"/>
      <c r="L101" s="41"/>
    </row>
    <row r="102" spans="1:12" ht="21.75" customHeight="1" x14ac:dyDescent="0.2">
      <c r="A102" s="427" t="s">
        <v>269</v>
      </c>
      <c r="B102" s="46">
        <f>SUM(B103:B135)</f>
        <v>801</v>
      </c>
      <c r="C102" s="46">
        <f>SUM(C103:C135)</f>
        <v>69</v>
      </c>
      <c r="D102" s="46">
        <f>SUM(D103:D135)</f>
        <v>615</v>
      </c>
      <c r="E102" s="46">
        <f>SUM(E103:E135)</f>
        <v>52</v>
      </c>
      <c r="F102" s="91">
        <f>SUM(F103:F135)</f>
        <v>65</v>
      </c>
      <c r="G102" s="47">
        <f t="shared" si="5"/>
        <v>8.6142322097378283</v>
      </c>
      <c r="H102" s="46">
        <f t="shared" si="5"/>
        <v>76.779026217228463</v>
      </c>
      <c r="I102" s="46">
        <f t="shared" si="5"/>
        <v>6.4918851435705367</v>
      </c>
      <c r="J102" s="46">
        <f t="shared" si="5"/>
        <v>8.1148564294631704</v>
      </c>
      <c r="K102" s="84"/>
      <c r="L102" s="213"/>
    </row>
    <row r="103" spans="1:12" ht="13.5" customHeight="1" x14ac:dyDescent="0.2">
      <c r="A103" s="429" t="s">
        <v>107</v>
      </c>
      <c r="B103" s="48">
        <f>IF(ISERROR(VLOOKUP($A$7&amp;$B$3&amp;$A103&amp;$A$8&amp;$B$5,EYFULL_in_period,8,FALSE))=TRUE,0,VLOOKUP($A$7&amp;$B$3&amp;$A103&amp;$A$8&amp;$B$5,EYFULL_in_period,8,FALSE))</f>
        <v>17</v>
      </c>
      <c r="C103" s="48">
        <f>IF(ISERROR(VLOOKUP($A$7&amp;$B$3&amp;$A103&amp;$A$8&amp;$B$5,EYFULL_in_period,9,FALSE))=TRUE,0,VLOOKUP($A$7&amp;$B$3&amp;$A103&amp;$A$8&amp;$B$5,EYFULL_in_period,9,FALSE))</f>
        <v>2</v>
      </c>
      <c r="D103" s="48">
        <f>IF(ISERROR(VLOOKUP($A$7&amp;$B$3&amp;$A103&amp;$A$8&amp;$B$5,EYFULL_in_period,10,FALSE))=TRUE,0,VLOOKUP($A$7&amp;$B$3&amp;$A103&amp;$A$8&amp;$B$5,EYFULL_in_period,10,FALSE))</f>
        <v>12</v>
      </c>
      <c r="E103" s="48">
        <f>IF(ISERROR(VLOOKUP($A$7&amp;$B$3&amp;$A103&amp;$A$8&amp;$B$5,EYFULL_in_period,11,FALSE))=TRUE,0,VLOOKUP($A$7&amp;$B$3&amp;$A103&amp;$A$8&amp;$B$5,EYFULL_in_period,11,FALSE))</f>
        <v>1</v>
      </c>
      <c r="F103" s="69">
        <f>IF(ISERROR(VLOOKUP($A$7&amp;$B$3&amp;$A103&amp;$A$8&amp;$B$5,EYFULL_in_period,12,FALSE))=TRUE,0,VLOOKUP($A$7&amp;$B$3&amp;$A103&amp;$A$8&amp;$B$5,EYFULL_in_period,12,FALSE))</f>
        <v>2</v>
      </c>
      <c r="G103" s="49">
        <f t="shared" si="5"/>
        <v>11.764705882352942</v>
      </c>
      <c r="H103" s="48">
        <f t="shared" si="5"/>
        <v>70.588235294117652</v>
      </c>
      <c r="I103" s="48">
        <f t="shared" si="5"/>
        <v>5.882352941176471</v>
      </c>
      <c r="J103" s="48">
        <f t="shared" si="5"/>
        <v>11.764705882352942</v>
      </c>
      <c r="K103" s="37"/>
      <c r="L103" s="41"/>
    </row>
    <row r="104" spans="1:12" ht="13.5" customHeight="1" x14ac:dyDescent="0.2">
      <c r="A104" s="429" t="s">
        <v>108</v>
      </c>
      <c r="B104" s="48">
        <f>IF(ISERROR(VLOOKUP($A$7&amp;$B$3&amp;$A104&amp;$A$8&amp;$B$5,EYFULL_in_period,8,FALSE))=TRUE,0,VLOOKUP($A$7&amp;$B$3&amp;$A104&amp;$A$8&amp;$B$5,EYFULL_in_period,8,FALSE))</f>
        <v>35</v>
      </c>
      <c r="C104" s="48">
        <f>IF(ISERROR(VLOOKUP($A$7&amp;$B$3&amp;$A104&amp;$A$8&amp;$B$5,EYFULL_in_period,9,FALSE))=TRUE,0,VLOOKUP($A$7&amp;$B$3&amp;$A104&amp;$A$8&amp;$B$5,EYFULL_in_period,9,FALSE))</f>
        <v>4</v>
      </c>
      <c r="D104" s="48">
        <f>IF(ISERROR(VLOOKUP($A$7&amp;$B$3&amp;$A104&amp;$A$8&amp;$B$5,EYFULL_in_period,10,FALSE))=TRUE,0,VLOOKUP($A$7&amp;$B$3&amp;$A104&amp;$A$8&amp;$B$5,EYFULL_in_period,10,FALSE))</f>
        <v>25</v>
      </c>
      <c r="E104" s="48">
        <f>IF(ISERROR(VLOOKUP($A$7&amp;$B$3&amp;$A104&amp;$A$8&amp;$B$5,EYFULL_in_period,11,FALSE))=TRUE,0,VLOOKUP($A$7&amp;$B$3&amp;$A104&amp;$A$8&amp;$B$5,EYFULL_in_period,11,FALSE))</f>
        <v>2</v>
      </c>
      <c r="F104" s="69">
        <f>IF(ISERROR(VLOOKUP($A$7&amp;$B$3&amp;$A104&amp;$A$8&amp;$B$5,EYFULL_in_period,12,FALSE))=TRUE,0,VLOOKUP($A$7&amp;$B$3&amp;$A104&amp;$A$8&amp;$B$5,EYFULL_in_period,12,FALSE))</f>
        <v>4</v>
      </c>
      <c r="G104" s="49">
        <f t="shared" si="5"/>
        <v>11.428571428571429</v>
      </c>
      <c r="H104" s="48">
        <f t="shared" si="5"/>
        <v>71.428571428571431</v>
      </c>
      <c r="I104" s="48">
        <f t="shared" si="5"/>
        <v>5.7142857142857144</v>
      </c>
      <c r="J104" s="48">
        <f t="shared" si="5"/>
        <v>11.428571428571429</v>
      </c>
      <c r="K104" s="37"/>
      <c r="L104" s="41"/>
    </row>
    <row r="105" spans="1:12" ht="13.5" customHeight="1" x14ac:dyDescent="0.2">
      <c r="A105" s="429" t="s">
        <v>112</v>
      </c>
      <c r="B105" s="48">
        <f>IF(ISERROR(VLOOKUP($A$7&amp;$B$3&amp;$A105&amp;$A$8&amp;$B$5,EYFULL_in_period,8,FALSE))=TRUE,0,VLOOKUP($A$7&amp;$B$3&amp;$A105&amp;$A$8&amp;$B$5,EYFULL_in_period,8,FALSE))</f>
        <v>39</v>
      </c>
      <c r="C105" s="48">
        <f>IF(ISERROR(VLOOKUP($A$7&amp;$B$3&amp;$A105&amp;$A$8&amp;$B$5,EYFULL_in_period,9,FALSE))=TRUE,0,VLOOKUP($A$7&amp;$B$3&amp;$A105&amp;$A$8&amp;$B$5,EYFULL_in_period,9,FALSE))</f>
        <v>3</v>
      </c>
      <c r="D105" s="48">
        <f>IF(ISERROR(VLOOKUP($A$7&amp;$B$3&amp;$A105&amp;$A$8&amp;$B$5,EYFULL_in_period,10,FALSE))=TRUE,0,VLOOKUP($A$7&amp;$B$3&amp;$A105&amp;$A$8&amp;$B$5,EYFULL_in_period,10,FALSE))</f>
        <v>31</v>
      </c>
      <c r="E105" s="48">
        <f>IF(ISERROR(VLOOKUP($A$7&amp;$B$3&amp;$A105&amp;$A$8&amp;$B$5,EYFULL_in_period,11,FALSE))=TRUE,0,VLOOKUP($A$7&amp;$B$3&amp;$A105&amp;$A$8&amp;$B$5,EYFULL_in_period,11,FALSE))</f>
        <v>2</v>
      </c>
      <c r="F105" s="69">
        <f>IF(ISERROR(VLOOKUP($A$7&amp;$B$3&amp;$A105&amp;$A$8&amp;$B$5,EYFULL_in_period,12,FALSE))=TRUE,0,VLOOKUP($A$7&amp;$B$3&amp;$A105&amp;$A$8&amp;$B$5,EYFULL_in_period,12,FALSE))</f>
        <v>3</v>
      </c>
      <c r="G105" s="49">
        <f t="shared" si="5"/>
        <v>7.6923076923076925</v>
      </c>
      <c r="H105" s="48">
        <f t="shared" si="5"/>
        <v>79.487179487179489</v>
      </c>
      <c r="I105" s="48">
        <f t="shared" si="5"/>
        <v>5.1282051282051286</v>
      </c>
      <c r="J105" s="48">
        <f t="shared" si="5"/>
        <v>7.6923076923076925</v>
      </c>
      <c r="K105" s="37"/>
      <c r="L105" s="41"/>
    </row>
    <row r="106" spans="1:12" ht="13.5" customHeight="1" x14ac:dyDescent="0.2">
      <c r="A106" s="429" t="s">
        <v>120</v>
      </c>
      <c r="B106" s="48">
        <f>IF(ISERROR(VLOOKUP($A$7&amp;$B$3&amp;$A106&amp;$A$8&amp;$B$5,EYFULL_in_period,8,FALSE))=TRUE,0,VLOOKUP($A$7&amp;$B$3&amp;$A106&amp;$A$8&amp;$B$5,EYFULL_in_period,8,FALSE))</f>
        <v>36</v>
      </c>
      <c r="C106" s="48">
        <f>IF(ISERROR(VLOOKUP($A$7&amp;$B$3&amp;$A106&amp;$A$8&amp;$B$5,EYFULL_in_period,9,FALSE))=TRUE,0,VLOOKUP($A$7&amp;$B$3&amp;$A106&amp;$A$8&amp;$B$5,EYFULL_in_period,9,FALSE))</f>
        <v>3</v>
      </c>
      <c r="D106" s="48">
        <f>IF(ISERROR(VLOOKUP($A$7&amp;$B$3&amp;$A106&amp;$A$8&amp;$B$5,EYFULL_in_period,10,FALSE))=TRUE,0,VLOOKUP($A$7&amp;$B$3&amp;$A106&amp;$A$8&amp;$B$5,EYFULL_in_period,10,FALSE))</f>
        <v>24</v>
      </c>
      <c r="E106" s="48">
        <f>IF(ISERROR(VLOOKUP($A$7&amp;$B$3&amp;$A106&amp;$A$8&amp;$B$5,EYFULL_in_period,11,FALSE))=TRUE,0,VLOOKUP($A$7&amp;$B$3&amp;$A106&amp;$A$8&amp;$B$5,EYFULL_in_period,11,FALSE))</f>
        <v>5</v>
      </c>
      <c r="F106" s="69">
        <f>IF(ISERROR(VLOOKUP($A$7&amp;$B$3&amp;$A106&amp;$A$8&amp;$B$5,EYFULL_in_period,12,FALSE))=TRUE,0,VLOOKUP($A$7&amp;$B$3&amp;$A106&amp;$A$8&amp;$B$5,EYFULL_in_period,12,FALSE))</f>
        <v>4</v>
      </c>
      <c r="G106" s="49">
        <f t="shared" si="5"/>
        <v>8.3333333333333339</v>
      </c>
      <c r="H106" s="48">
        <f t="shared" si="5"/>
        <v>66.666666666666671</v>
      </c>
      <c r="I106" s="48">
        <f t="shared" si="5"/>
        <v>13.888888888888889</v>
      </c>
      <c r="J106" s="48">
        <f t="shared" si="5"/>
        <v>11.111111111111111</v>
      </c>
      <c r="K106" s="37"/>
      <c r="L106" s="41"/>
    </row>
    <row r="107" spans="1:12" ht="13.5" customHeight="1" x14ac:dyDescent="0.2">
      <c r="A107" s="429" t="s">
        <v>123</v>
      </c>
      <c r="B107" s="48">
        <f>IF(ISERROR(VLOOKUP($A$7&amp;$B$3&amp;$A107&amp;$A$8&amp;$B$5,EYFULL_in_period,8,FALSE))=TRUE,0,VLOOKUP($A$7&amp;$B$3&amp;$A107&amp;$A$8&amp;$B$5,EYFULL_in_period,8,FALSE))</f>
        <v>44</v>
      </c>
      <c r="C107" s="48">
        <f>IF(ISERROR(VLOOKUP($A$7&amp;$B$3&amp;$A107&amp;$A$8&amp;$B$5,EYFULL_in_period,9,FALSE))=TRUE,0,VLOOKUP($A$7&amp;$B$3&amp;$A107&amp;$A$8&amp;$B$5,EYFULL_in_period,9,FALSE))</f>
        <v>7</v>
      </c>
      <c r="D107" s="48">
        <f>IF(ISERROR(VLOOKUP($A$7&amp;$B$3&amp;$A107&amp;$A$8&amp;$B$5,EYFULL_in_period,10,FALSE))=TRUE,0,VLOOKUP($A$7&amp;$B$3&amp;$A107&amp;$A$8&amp;$B$5,EYFULL_in_period,10,FALSE))</f>
        <v>32</v>
      </c>
      <c r="E107" s="48">
        <f>IF(ISERROR(VLOOKUP($A$7&amp;$B$3&amp;$A107&amp;$A$8&amp;$B$5,EYFULL_in_period,11,FALSE))=TRUE,0,VLOOKUP($A$7&amp;$B$3&amp;$A107&amp;$A$8&amp;$B$5,EYFULL_in_period,11,FALSE))</f>
        <v>4</v>
      </c>
      <c r="F107" s="69">
        <f>IF(ISERROR(VLOOKUP($A$7&amp;$B$3&amp;$A107&amp;$A$8&amp;$B$5,EYFULL_in_period,12,FALSE))=TRUE,0,VLOOKUP($A$7&amp;$B$3&amp;$A107&amp;$A$8&amp;$B$5,EYFULL_in_period,12,FALSE))</f>
        <v>1</v>
      </c>
      <c r="G107" s="49">
        <f t="shared" si="5"/>
        <v>15.909090909090908</v>
      </c>
      <c r="H107" s="48">
        <f t="shared" si="5"/>
        <v>72.727272727272734</v>
      </c>
      <c r="I107" s="48">
        <f t="shared" si="5"/>
        <v>9.0909090909090917</v>
      </c>
      <c r="J107" s="48">
        <f t="shared" si="5"/>
        <v>2.2727272727272729</v>
      </c>
      <c r="K107" s="37"/>
      <c r="L107" s="41"/>
    </row>
    <row r="108" spans="1:12" ht="13.5" customHeight="1" x14ac:dyDescent="0.2">
      <c r="A108" s="429" t="s">
        <v>128</v>
      </c>
      <c r="B108" s="48">
        <f>IF(ISERROR(VLOOKUP($A$7&amp;$B$3&amp;$A108&amp;$A$8&amp;$B$5,EYFULL_in_period,8,FALSE))=TRUE,0,VLOOKUP($A$7&amp;$B$3&amp;$A108&amp;$A$8&amp;$B$5,EYFULL_in_period,8,FALSE))</f>
        <v>13</v>
      </c>
      <c r="C108" s="48">
        <f>IF(ISERROR(VLOOKUP($A$7&amp;$B$3&amp;$A108&amp;$A$8&amp;$B$5,EYFULL_in_period,9,FALSE))=TRUE,0,VLOOKUP($A$7&amp;$B$3&amp;$A108&amp;$A$8&amp;$B$5,EYFULL_in_period,9,FALSE))</f>
        <v>0</v>
      </c>
      <c r="D108" s="48">
        <f>IF(ISERROR(VLOOKUP($A$7&amp;$B$3&amp;$A108&amp;$A$8&amp;$B$5,EYFULL_in_period,10,FALSE))=TRUE,0,VLOOKUP($A$7&amp;$B$3&amp;$A108&amp;$A$8&amp;$B$5,EYFULL_in_period,10,FALSE))</f>
        <v>11</v>
      </c>
      <c r="E108" s="48">
        <f>IF(ISERROR(VLOOKUP($A$7&amp;$B$3&amp;$A108&amp;$A$8&amp;$B$5,EYFULL_in_period,11,FALSE))=TRUE,0,VLOOKUP($A$7&amp;$B$3&amp;$A108&amp;$A$8&amp;$B$5,EYFULL_in_period,11,FALSE))</f>
        <v>2</v>
      </c>
      <c r="F108" s="69">
        <f>IF(ISERROR(VLOOKUP($A$7&amp;$B$3&amp;$A108&amp;$A$8&amp;$B$5,EYFULL_in_period,12,FALSE))=TRUE,0,VLOOKUP($A$7&amp;$B$3&amp;$A108&amp;$A$8&amp;$B$5,EYFULL_in_period,12,FALSE))</f>
        <v>0</v>
      </c>
      <c r="G108" s="49">
        <f t="shared" si="5"/>
        <v>0</v>
      </c>
      <c r="H108" s="48">
        <f t="shared" si="5"/>
        <v>84.615384615384613</v>
      </c>
      <c r="I108" s="48">
        <f t="shared" si="5"/>
        <v>15.384615384615385</v>
      </c>
      <c r="J108" s="48">
        <f t="shared" si="5"/>
        <v>0</v>
      </c>
      <c r="K108" s="37"/>
      <c r="L108" s="41"/>
    </row>
    <row r="109" spans="1:12" ht="13.5" customHeight="1" x14ac:dyDescent="0.2">
      <c r="A109" s="429" t="s">
        <v>132</v>
      </c>
      <c r="B109" s="48">
        <f>IF(ISERROR(VLOOKUP($A$7&amp;$B$3&amp;$A109&amp;$A$8&amp;$B$5,EYFULL_in_period,8,FALSE))=TRUE,0,VLOOKUP($A$7&amp;$B$3&amp;$A109&amp;$A$8&amp;$B$5,EYFULL_in_period,8,FALSE))</f>
        <v>0</v>
      </c>
      <c r="C109" s="48">
        <f>IF(ISERROR(VLOOKUP($A$7&amp;$B$3&amp;$A109&amp;$A$8&amp;$B$5,EYFULL_in_period,9,FALSE))=TRUE,0,VLOOKUP($A$7&amp;$B$3&amp;$A109&amp;$A$8&amp;$B$5,EYFULL_in_period,9,FALSE))</f>
        <v>0</v>
      </c>
      <c r="D109" s="48">
        <f>IF(ISERROR(VLOOKUP($A$7&amp;$B$3&amp;$A109&amp;$A$8&amp;$B$5,EYFULL_in_period,10,FALSE))=TRUE,0,VLOOKUP($A$7&amp;$B$3&amp;$A109&amp;$A$8&amp;$B$5,EYFULL_in_period,10,FALSE))</f>
        <v>0</v>
      </c>
      <c r="E109" s="48">
        <f>IF(ISERROR(VLOOKUP($A$7&amp;$B$3&amp;$A109&amp;$A$8&amp;$B$5,EYFULL_in_period,11,FALSE))=TRUE,0,VLOOKUP($A$7&amp;$B$3&amp;$A109&amp;$A$8&amp;$B$5,EYFULL_in_period,11,FALSE))</f>
        <v>0</v>
      </c>
      <c r="F109" s="69">
        <f>IF(ISERROR(VLOOKUP($A$7&amp;$B$3&amp;$A109&amp;$A$8&amp;$B$5,EYFULL_in_period,12,FALSE))=TRUE,0,VLOOKUP($A$7&amp;$B$3&amp;$A109&amp;$A$8&amp;$B$5,EYFULL_in_period,12,FALSE))</f>
        <v>0</v>
      </c>
      <c r="G109" s="49" t="str">
        <f t="shared" si="5"/>
        <v>-</v>
      </c>
      <c r="H109" s="48" t="str">
        <f t="shared" si="5"/>
        <v>-</v>
      </c>
      <c r="I109" s="48" t="str">
        <f t="shared" si="5"/>
        <v>-</v>
      </c>
      <c r="J109" s="48" t="str">
        <f t="shared" si="5"/>
        <v>-</v>
      </c>
      <c r="K109" s="37"/>
      <c r="L109" s="41"/>
    </row>
    <row r="110" spans="1:12" ht="13.5" customHeight="1" x14ac:dyDescent="0.2">
      <c r="A110" s="429" t="s">
        <v>135</v>
      </c>
      <c r="B110" s="48">
        <f>IF(ISERROR(VLOOKUP($A$7&amp;$B$3&amp;$A110&amp;$A$8&amp;$B$5,EYFULL_in_period,8,FALSE))=TRUE,0,VLOOKUP($A$7&amp;$B$3&amp;$A110&amp;$A$8&amp;$B$5,EYFULL_in_period,8,FALSE))</f>
        <v>34</v>
      </c>
      <c r="C110" s="48">
        <f>IF(ISERROR(VLOOKUP($A$7&amp;$B$3&amp;$A110&amp;$A$8&amp;$B$5,EYFULL_in_period,9,FALSE))=TRUE,0,VLOOKUP($A$7&amp;$B$3&amp;$A110&amp;$A$8&amp;$B$5,EYFULL_in_period,9,FALSE))</f>
        <v>0</v>
      </c>
      <c r="D110" s="48">
        <f>IF(ISERROR(VLOOKUP($A$7&amp;$B$3&amp;$A110&amp;$A$8&amp;$B$5,EYFULL_in_period,10,FALSE))=TRUE,0,VLOOKUP($A$7&amp;$B$3&amp;$A110&amp;$A$8&amp;$B$5,EYFULL_in_period,10,FALSE))</f>
        <v>28</v>
      </c>
      <c r="E110" s="48">
        <f>IF(ISERROR(VLOOKUP($A$7&amp;$B$3&amp;$A110&amp;$A$8&amp;$B$5,EYFULL_in_period,11,FALSE))=TRUE,0,VLOOKUP($A$7&amp;$B$3&amp;$A110&amp;$A$8&amp;$B$5,EYFULL_in_period,11,FALSE))</f>
        <v>2</v>
      </c>
      <c r="F110" s="69">
        <f>IF(ISERROR(VLOOKUP($A$7&amp;$B$3&amp;$A110&amp;$A$8&amp;$B$5,EYFULL_in_period,12,FALSE))=TRUE,0,VLOOKUP($A$7&amp;$B$3&amp;$A110&amp;$A$8&amp;$B$5,EYFULL_in_period,12,FALSE))</f>
        <v>4</v>
      </c>
      <c r="G110" s="49">
        <f t="shared" si="5"/>
        <v>0</v>
      </c>
      <c r="H110" s="48">
        <f t="shared" si="5"/>
        <v>82.352941176470594</v>
      </c>
      <c r="I110" s="48">
        <f t="shared" si="5"/>
        <v>5.882352941176471</v>
      </c>
      <c r="J110" s="48">
        <f t="shared" si="5"/>
        <v>11.764705882352942</v>
      </c>
      <c r="K110" s="37"/>
      <c r="L110" s="41"/>
    </row>
    <row r="111" spans="1:12" ht="13.5" customHeight="1" x14ac:dyDescent="0.2">
      <c r="A111" s="429" t="s">
        <v>145</v>
      </c>
      <c r="B111" s="48">
        <f>IF(ISERROR(VLOOKUP($A$7&amp;$B$3&amp;$A111&amp;$A$8&amp;$B$5,EYFULL_in_period,8,FALSE))=TRUE,0,VLOOKUP($A$7&amp;$B$3&amp;$A111&amp;$A$8&amp;$B$5,EYFULL_in_period,8,FALSE))</f>
        <v>22</v>
      </c>
      <c r="C111" s="48">
        <f>IF(ISERROR(VLOOKUP($A$7&amp;$B$3&amp;$A111&amp;$A$8&amp;$B$5,EYFULL_in_period,9,FALSE))=TRUE,0,VLOOKUP($A$7&amp;$B$3&amp;$A111&amp;$A$8&amp;$B$5,EYFULL_in_period,9,FALSE))</f>
        <v>2</v>
      </c>
      <c r="D111" s="48">
        <f>IF(ISERROR(VLOOKUP($A$7&amp;$B$3&amp;$A111&amp;$A$8&amp;$B$5,EYFULL_in_period,10,FALSE))=TRUE,0,VLOOKUP($A$7&amp;$B$3&amp;$A111&amp;$A$8&amp;$B$5,EYFULL_in_period,10,FALSE))</f>
        <v>16</v>
      </c>
      <c r="E111" s="48">
        <f>IF(ISERROR(VLOOKUP($A$7&amp;$B$3&amp;$A111&amp;$A$8&amp;$B$5,EYFULL_in_period,11,FALSE))=TRUE,0,VLOOKUP($A$7&amp;$B$3&amp;$A111&amp;$A$8&amp;$B$5,EYFULL_in_period,11,FALSE))</f>
        <v>1</v>
      </c>
      <c r="F111" s="69">
        <f>IF(ISERROR(VLOOKUP($A$7&amp;$B$3&amp;$A111&amp;$A$8&amp;$B$5,EYFULL_in_period,12,FALSE))=TRUE,0,VLOOKUP($A$7&amp;$B$3&amp;$A111&amp;$A$8&amp;$B$5,EYFULL_in_period,12,FALSE))</f>
        <v>3</v>
      </c>
      <c r="G111" s="49">
        <f t="shared" si="5"/>
        <v>9.0909090909090917</v>
      </c>
      <c r="H111" s="48">
        <f t="shared" si="5"/>
        <v>72.727272727272734</v>
      </c>
      <c r="I111" s="48">
        <f t="shared" si="5"/>
        <v>4.5454545454545459</v>
      </c>
      <c r="J111" s="48">
        <f t="shared" si="5"/>
        <v>13.636363636363637</v>
      </c>
      <c r="K111" s="37"/>
      <c r="L111" s="41"/>
    </row>
    <row r="112" spans="1:12" ht="13.5" customHeight="1" x14ac:dyDescent="0.2">
      <c r="A112" s="429" t="s">
        <v>148</v>
      </c>
      <c r="B112" s="48">
        <f>IF(ISERROR(VLOOKUP($A$7&amp;$B$3&amp;$A112&amp;$A$8&amp;$B$5,EYFULL_in_period,8,FALSE))=TRUE,0,VLOOKUP($A$7&amp;$B$3&amp;$A112&amp;$A$8&amp;$B$5,EYFULL_in_period,8,FALSE))</f>
        <v>21</v>
      </c>
      <c r="C112" s="48">
        <f>IF(ISERROR(VLOOKUP($A$7&amp;$B$3&amp;$A112&amp;$A$8&amp;$B$5,EYFULL_in_period,9,FALSE))=TRUE,0,VLOOKUP($A$7&amp;$B$3&amp;$A112&amp;$A$8&amp;$B$5,EYFULL_in_period,9,FALSE))</f>
        <v>2</v>
      </c>
      <c r="D112" s="48">
        <f>IF(ISERROR(VLOOKUP($A$7&amp;$B$3&amp;$A112&amp;$A$8&amp;$B$5,EYFULL_in_period,10,FALSE))=TRUE,0,VLOOKUP($A$7&amp;$B$3&amp;$A112&amp;$A$8&amp;$B$5,EYFULL_in_period,10,FALSE))</f>
        <v>19</v>
      </c>
      <c r="E112" s="48">
        <f>IF(ISERROR(VLOOKUP($A$7&amp;$B$3&amp;$A112&amp;$A$8&amp;$B$5,EYFULL_in_period,11,FALSE))=TRUE,0,VLOOKUP($A$7&amp;$B$3&amp;$A112&amp;$A$8&amp;$B$5,EYFULL_in_period,11,FALSE))</f>
        <v>0</v>
      </c>
      <c r="F112" s="69">
        <f>IF(ISERROR(VLOOKUP($A$7&amp;$B$3&amp;$A112&amp;$A$8&amp;$B$5,EYFULL_in_period,12,FALSE))=TRUE,0,VLOOKUP($A$7&amp;$B$3&amp;$A112&amp;$A$8&amp;$B$5,EYFULL_in_period,12,FALSE))</f>
        <v>0</v>
      </c>
      <c r="G112" s="49">
        <f t="shared" si="5"/>
        <v>9.5238095238095237</v>
      </c>
      <c r="H112" s="48">
        <f t="shared" si="5"/>
        <v>90.476190476190482</v>
      </c>
      <c r="I112" s="48">
        <f t="shared" si="5"/>
        <v>0</v>
      </c>
      <c r="J112" s="48">
        <f t="shared" si="5"/>
        <v>0</v>
      </c>
      <c r="K112" s="37"/>
      <c r="L112" s="41"/>
    </row>
    <row r="113" spans="1:12" ht="13.5" customHeight="1" x14ac:dyDescent="0.2">
      <c r="A113" s="429" t="s">
        <v>152</v>
      </c>
      <c r="B113" s="48">
        <f>IF(ISERROR(VLOOKUP($A$7&amp;$B$3&amp;$A113&amp;$A$8&amp;$B$5,EYFULL_in_period,8,FALSE))=TRUE,0,VLOOKUP($A$7&amp;$B$3&amp;$A113&amp;$A$8&amp;$B$5,EYFULL_in_period,8,FALSE))</f>
        <v>34</v>
      </c>
      <c r="C113" s="48">
        <f>IF(ISERROR(VLOOKUP($A$7&amp;$B$3&amp;$A113&amp;$A$8&amp;$B$5,EYFULL_in_period,9,FALSE))=TRUE,0,VLOOKUP($A$7&amp;$B$3&amp;$A113&amp;$A$8&amp;$B$5,EYFULL_in_period,9,FALSE))</f>
        <v>1</v>
      </c>
      <c r="D113" s="48">
        <f>IF(ISERROR(VLOOKUP($A$7&amp;$B$3&amp;$A113&amp;$A$8&amp;$B$5,EYFULL_in_period,10,FALSE))=TRUE,0,VLOOKUP($A$7&amp;$B$3&amp;$A113&amp;$A$8&amp;$B$5,EYFULL_in_period,10,FALSE))</f>
        <v>28</v>
      </c>
      <c r="E113" s="48">
        <f>IF(ISERROR(VLOOKUP($A$7&amp;$B$3&amp;$A113&amp;$A$8&amp;$B$5,EYFULL_in_period,11,FALSE))=TRUE,0,VLOOKUP($A$7&amp;$B$3&amp;$A113&amp;$A$8&amp;$B$5,EYFULL_in_period,11,FALSE))</f>
        <v>3</v>
      </c>
      <c r="F113" s="69">
        <f>IF(ISERROR(VLOOKUP($A$7&amp;$B$3&amp;$A113&amp;$A$8&amp;$B$5,EYFULL_in_period,12,FALSE))=TRUE,0,VLOOKUP($A$7&amp;$B$3&amp;$A113&amp;$A$8&amp;$B$5,EYFULL_in_period,12,FALSE))</f>
        <v>2</v>
      </c>
      <c r="G113" s="49">
        <f t="shared" si="5"/>
        <v>2.9411764705882355</v>
      </c>
      <c r="H113" s="48">
        <f t="shared" si="5"/>
        <v>82.352941176470594</v>
      </c>
      <c r="I113" s="48">
        <f t="shared" si="5"/>
        <v>8.8235294117647065</v>
      </c>
      <c r="J113" s="48">
        <f t="shared" si="5"/>
        <v>5.882352941176471</v>
      </c>
      <c r="K113" s="37"/>
      <c r="L113" s="41"/>
    </row>
    <row r="114" spans="1:12" ht="13.5" customHeight="1" x14ac:dyDescent="0.2">
      <c r="A114" s="429" t="s">
        <v>153</v>
      </c>
      <c r="B114" s="48">
        <f>IF(ISERROR(VLOOKUP($A$7&amp;$B$3&amp;$A114&amp;$A$8&amp;$B$5,EYFULL_in_period,8,FALSE))=TRUE,0,VLOOKUP($A$7&amp;$B$3&amp;$A114&amp;$A$8&amp;$B$5,EYFULL_in_period,8,FALSE))</f>
        <v>23</v>
      </c>
      <c r="C114" s="48">
        <f>IF(ISERROR(VLOOKUP($A$7&amp;$B$3&amp;$A114&amp;$A$8&amp;$B$5,EYFULL_in_period,9,FALSE))=TRUE,0,VLOOKUP($A$7&amp;$B$3&amp;$A114&amp;$A$8&amp;$B$5,EYFULL_in_period,9,FALSE))</f>
        <v>2</v>
      </c>
      <c r="D114" s="48">
        <f>IF(ISERROR(VLOOKUP($A$7&amp;$B$3&amp;$A114&amp;$A$8&amp;$B$5,EYFULL_in_period,10,FALSE))=TRUE,0,VLOOKUP($A$7&amp;$B$3&amp;$A114&amp;$A$8&amp;$B$5,EYFULL_in_period,10,FALSE))</f>
        <v>16</v>
      </c>
      <c r="E114" s="48">
        <f>IF(ISERROR(VLOOKUP($A$7&amp;$B$3&amp;$A114&amp;$A$8&amp;$B$5,EYFULL_in_period,11,FALSE))=TRUE,0,VLOOKUP($A$7&amp;$B$3&amp;$A114&amp;$A$8&amp;$B$5,EYFULL_in_period,11,FALSE))</f>
        <v>1</v>
      </c>
      <c r="F114" s="69">
        <f>IF(ISERROR(VLOOKUP($A$7&amp;$B$3&amp;$A114&amp;$A$8&amp;$B$5,EYFULL_in_period,12,FALSE))=TRUE,0,VLOOKUP($A$7&amp;$B$3&amp;$A114&amp;$A$8&amp;$B$5,EYFULL_in_period,12,FALSE))</f>
        <v>4</v>
      </c>
      <c r="G114" s="49">
        <f t="shared" si="5"/>
        <v>8.695652173913043</v>
      </c>
      <c r="H114" s="48">
        <f t="shared" si="5"/>
        <v>69.565217391304344</v>
      </c>
      <c r="I114" s="48">
        <f t="shared" si="5"/>
        <v>4.3478260869565215</v>
      </c>
      <c r="J114" s="48">
        <f t="shared" si="5"/>
        <v>17.391304347826086</v>
      </c>
      <c r="K114" s="37"/>
      <c r="L114" s="41"/>
    </row>
    <row r="115" spans="1:12" ht="13.5" customHeight="1" x14ac:dyDescent="0.2">
      <c r="A115" s="429" t="s">
        <v>155</v>
      </c>
      <c r="B115" s="48">
        <f>IF(ISERROR(VLOOKUP($A$7&amp;$B$3&amp;$A115&amp;$A$8&amp;$B$5,EYFULL_in_period,8,FALSE))=TRUE,0,VLOOKUP($A$7&amp;$B$3&amp;$A115&amp;$A$8&amp;$B$5,EYFULL_in_period,8,FALSE))</f>
        <v>10</v>
      </c>
      <c r="C115" s="48">
        <f>IF(ISERROR(VLOOKUP($A$7&amp;$B$3&amp;$A115&amp;$A$8&amp;$B$5,EYFULL_in_period,9,FALSE))=TRUE,0,VLOOKUP($A$7&amp;$B$3&amp;$A115&amp;$A$8&amp;$B$5,EYFULL_in_period,9,FALSE))</f>
        <v>3</v>
      </c>
      <c r="D115" s="48">
        <f>IF(ISERROR(VLOOKUP($A$7&amp;$B$3&amp;$A115&amp;$A$8&amp;$B$5,EYFULL_in_period,10,FALSE))=TRUE,0,VLOOKUP($A$7&amp;$B$3&amp;$A115&amp;$A$8&amp;$B$5,EYFULL_in_period,10,FALSE))</f>
        <v>7</v>
      </c>
      <c r="E115" s="48">
        <f>IF(ISERROR(VLOOKUP($A$7&amp;$B$3&amp;$A115&amp;$A$8&amp;$B$5,EYFULL_in_period,11,FALSE))=TRUE,0,VLOOKUP($A$7&amp;$B$3&amp;$A115&amp;$A$8&amp;$B$5,EYFULL_in_period,11,FALSE))</f>
        <v>0</v>
      </c>
      <c r="F115" s="69">
        <f>IF(ISERROR(VLOOKUP($A$7&amp;$B$3&amp;$A115&amp;$A$8&amp;$B$5,EYFULL_in_period,12,FALSE))=TRUE,0,VLOOKUP($A$7&amp;$B$3&amp;$A115&amp;$A$8&amp;$B$5,EYFULL_in_period,12,FALSE))</f>
        <v>0</v>
      </c>
      <c r="G115" s="49">
        <f t="shared" si="5"/>
        <v>30</v>
      </c>
      <c r="H115" s="48">
        <f t="shared" si="5"/>
        <v>70</v>
      </c>
      <c r="I115" s="48">
        <f t="shared" si="5"/>
        <v>0</v>
      </c>
      <c r="J115" s="48">
        <f t="shared" si="5"/>
        <v>0</v>
      </c>
      <c r="K115" s="37"/>
      <c r="L115" s="41"/>
    </row>
    <row r="116" spans="1:12" ht="13.5" customHeight="1" x14ac:dyDescent="0.2">
      <c r="A116" s="429" t="s">
        <v>157</v>
      </c>
      <c r="B116" s="48">
        <f>IF(ISERROR(VLOOKUP($A$7&amp;$B$3&amp;$A116&amp;$A$8&amp;$B$5,EYFULL_in_period,8,FALSE))=TRUE,0,VLOOKUP($A$7&amp;$B$3&amp;$A116&amp;$A$8&amp;$B$5,EYFULL_in_period,8,FALSE))</f>
        <v>20</v>
      </c>
      <c r="C116" s="48">
        <f>IF(ISERROR(VLOOKUP($A$7&amp;$B$3&amp;$A116&amp;$A$8&amp;$B$5,EYFULL_in_period,9,FALSE))=TRUE,0,VLOOKUP($A$7&amp;$B$3&amp;$A116&amp;$A$8&amp;$B$5,EYFULL_in_period,9,FALSE))</f>
        <v>1</v>
      </c>
      <c r="D116" s="48">
        <f>IF(ISERROR(VLOOKUP($A$7&amp;$B$3&amp;$A116&amp;$A$8&amp;$B$5,EYFULL_in_period,10,FALSE))=TRUE,0,VLOOKUP($A$7&amp;$B$3&amp;$A116&amp;$A$8&amp;$B$5,EYFULL_in_period,10,FALSE))</f>
        <v>13</v>
      </c>
      <c r="E116" s="48">
        <f>IF(ISERROR(VLOOKUP($A$7&amp;$B$3&amp;$A116&amp;$A$8&amp;$B$5,EYFULL_in_period,11,FALSE))=TRUE,0,VLOOKUP($A$7&amp;$B$3&amp;$A116&amp;$A$8&amp;$B$5,EYFULL_in_period,11,FALSE))</f>
        <v>2</v>
      </c>
      <c r="F116" s="69">
        <f>IF(ISERROR(VLOOKUP($A$7&amp;$B$3&amp;$A116&amp;$A$8&amp;$B$5,EYFULL_in_period,12,FALSE))=TRUE,0,VLOOKUP($A$7&amp;$B$3&amp;$A116&amp;$A$8&amp;$B$5,EYFULL_in_period,12,FALSE))</f>
        <v>4</v>
      </c>
      <c r="G116" s="49">
        <f t="shared" si="5"/>
        <v>5</v>
      </c>
      <c r="H116" s="48">
        <f t="shared" si="5"/>
        <v>65</v>
      </c>
      <c r="I116" s="48">
        <f t="shared" si="5"/>
        <v>10</v>
      </c>
      <c r="J116" s="48">
        <f t="shared" si="5"/>
        <v>20</v>
      </c>
      <c r="K116" s="37"/>
      <c r="L116" s="41"/>
    </row>
    <row r="117" spans="1:12" ht="13.5" customHeight="1" x14ac:dyDescent="0.2">
      <c r="A117" s="429" t="s">
        <v>158</v>
      </c>
      <c r="B117" s="48">
        <f>IF(ISERROR(VLOOKUP($A$7&amp;$B$3&amp;$A117&amp;$A$8&amp;$B$5,EYFULL_in_period,8,FALSE))=TRUE,0,VLOOKUP($A$7&amp;$B$3&amp;$A117&amp;$A$8&amp;$B$5,EYFULL_in_period,8,FALSE))</f>
        <v>21</v>
      </c>
      <c r="C117" s="48">
        <f>IF(ISERROR(VLOOKUP($A$7&amp;$B$3&amp;$A117&amp;$A$8&amp;$B$5,EYFULL_in_period,9,FALSE))=TRUE,0,VLOOKUP($A$7&amp;$B$3&amp;$A117&amp;$A$8&amp;$B$5,EYFULL_in_period,9,FALSE))</f>
        <v>2</v>
      </c>
      <c r="D117" s="48">
        <f>IF(ISERROR(VLOOKUP($A$7&amp;$B$3&amp;$A117&amp;$A$8&amp;$B$5,EYFULL_in_period,10,FALSE))=TRUE,0,VLOOKUP($A$7&amp;$B$3&amp;$A117&amp;$A$8&amp;$B$5,EYFULL_in_period,10,FALSE))</f>
        <v>13</v>
      </c>
      <c r="E117" s="48">
        <f>IF(ISERROR(VLOOKUP($A$7&amp;$B$3&amp;$A117&amp;$A$8&amp;$B$5,EYFULL_in_period,11,FALSE))=TRUE,0,VLOOKUP($A$7&amp;$B$3&amp;$A117&amp;$A$8&amp;$B$5,EYFULL_in_period,11,FALSE))</f>
        <v>0</v>
      </c>
      <c r="F117" s="69">
        <f>IF(ISERROR(VLOOKUP($A$7&amp;$B$3&amp;$A117&amp;$A$8&amp;$B$5,EYFULL_in_period,12,FALSE))=TRUE,0,VLOOKUP($A$7&amp;$B$3&amp;$A117&amp;$A$8&amp;$B$5,EYFULL_in_period,12,FALSE))</f>
        <v>6</v>
      </c>
      <c r="G117" s="49">
        <f t="shared" si="5"/>
        <v>9.5238095238095237</v>
      </c>
      <c r="H117" s="48">
        <f t="shared" si="5"/>
        <v>61.904761904761905</v>
      </c>
      <c r="I117" s="48">
        <f t="shared" si="5"/>
        <v>0</v>
      </c>
      <c r="J117" s="48">
        <f t="shared" si="5"/>
        <v>28.571428571428573</v>
      </c>
      <c r="K117" s="37"/>
      <c r="L117" s="41"/>
    </row>
    <row r="118" spans="1:12" ht="13.5" customHeight="1" x14ac:dyDescent="0.2">
      <c r="A118" s="429" t="s">
        <v>160</v>
      </c>
      <c r="B118" s="48">
        <f>IF(ISERROR(VLOOKUP($A$7&amp;$B$3&amp;$A118&amp;$A$8&amp;$B$5,EYFULL_in_period,8,FALSE))=TRUE,0,VLOOKUP($A$7&amp;$B$3&amp;$A118&amp;$A$8&amp;$B$5,EYFULL_in_period,8,FALSE))</f>
        <v>25</v>
      </c>
      <c r="C118" s="48">
        <f>IF(ISERROR(VLOOKUP($A$7&amp;$B$3&amp;$A118&amp;$A$8&amp;$B$5,EYFULL_in_period,9,FALSE))=TRUE,0,VLOOKUP($A$7&amp;$B$3&amp;$A118&amp;$A$8&amp;$B$5,EYFULL_in_period,9,FALSE))</f>
        <v>2</v>
      </c>
      <c r="D118" s="48">
        <f>IF(ISERROR(VLOOKUP($A$7&amp;$B$3&amp;$A118&amp;$A$8&amp;$B$5,EYFULL_in_period,10,FALSE))=TRUE,0,VLOOKUP($A$7&amp;$B$3&amp;$A118&amp;$A$8&amp;$B$5,EYFULL_in_period,10,FALSE))</f>
        <v>21</v>
      </c>
      <c r="E118" s="48">
        <f>IF(ISERROR(VLOOKUP($A$7&amp;$B$3&amp;$A118&amp;$A$8&amp;$B$5,EYFULL_in_period,11,FALSE))=TRUE,0,VLOOKUP($A$7&amp;$B$3&amp;$A118&amp;$A$8&amp;$B$5,EYFULL_in_period,11,FALSE))</f>
        <v>0</v>
      </c>
      <c r="F118" s="69">
        <f>IF(ISERROR(VLOOKUP($A$7&amp;$B$3&amp;$A118&amp;$A$8&amp;$B$5,EYFULL_in_period,12,FALSE))=TRUE,0,VLOOKUP($A$7&amp;$B$3&amp;$A118&amp;$A$8&amp;$B$5,EYFULL_in_period,12,FALSE))</f>
        <v>2</v>
      </c>
      <c r="G118" s="49">
        <f t="shared" si="5"/>
        <v>8</v>
      </c>
      <c r="H118" s="48">
        <f t="shared" si="5"/>
        <v>84</v>
      </c>
      <c r="I118" s="48">
        <f t="shared" si="5"/>
        <v>0</v>
      </c>
      <c r="J118" s="48">
        <f t="shared" si="5"/>
        <v>8</v>
      </c>
      <c r="K118" s="37"/>
      <c r="L118" s="41"/>
    </row>
    <row r="119" spans="1:12" ht="13.5" customHeight="1" x14ac:dyDescent="0.2">
      <c r="A119" s="429" t="s">
        <v>163</v>
      </c>
      <c r="B119" s="48">
        <f>IF(ISERROR(VLOOKUP($A$7&amp;$B$3&amp;$A119&amp;$A$8&amp;$B$5,EYFULL_in_period,8,FALSE))=TRUE,0,VLOOKUP($A$7&amp;$B$3&amp;$A119&amp;$A$8&amp;$B$5,EYFULL_in_period,8,FALSE))</f>
        <v>28</v>
      </c>
      <c r="C119" s="48">
        <f>IF(ISERROR(VLOOKUP($A$7&amp;$B$3&amp;$A119&amp;$A$8&amp;$B$5,EYFULL_in_period,9,FALSE))=TRUE,0,VLOOKUP($A$7&amp;$B$3&amp;$A119&amp;$A$8&amp;$B$5,EYFULL_in_period,9,FALSE))</f>
        <v>0</v>
      </c>
      <c r="D119" s="48">
        <f>IF(ISERROR(VLOOKUP($A$7&amp;$B$3&amp;$A119&amp;$A$8&amp;$B$5,EYFULL_in_period,10,FALSE))=TRUE,0,VLOOKUP($A$7&amp;$B$3&amp;$A119&amp;$A$8&amp;$B$5,EYFULL_in_period,10,FALSE))</f>
        <v>23</v>
      </c>
      <c r="E119" s="48">
        <f>IF(ISERROR(VLOOKUP($A$7&amp;$B$3&amp;$A119&amp;$A$8&amp;$B$5,EYFULL_in_period,11,FALSE))=TRUE,0,VLOOKUP($A$7&amp;$B$3&amp;$A119&amp;$A$8&amp;$B$5,EYFULL_in_period,11,FALSE))</f>
        <v>3</v>
      </c>
      <c r="F119" s="69">
        <f>IF(ISERROR(VLOOKUP($A$7&amp;$B$3&amp;$A119&amp;$A$8&amp;$B$5,EYFULL_in_period,12,FALSE))=TRUE,0,VLOOKUP($A$7&amp;$B$3&amp;$A119&amp;$A$8&amp;$B$5,EYFULL_in_period,12,FALSE))</f>
        <v>2</v>
      </c>
      <c r="G119" s="49">
        <f t="shared" si="5"/>
        <v>0</v>
      </c>
      <c r="H119" s="48">
        <f t="shared" si="5"/>
        <v>82.142857142857139</v>
      </c>
      <c r="I119" s="48">
        <f t="shared" si="5"/>
        <v>10.714285714285714</v>
      </c>
      <c r="J119" s="48">
        <f t="shared" si="5"/>
        <v>7.1428571428571432</v>
      </c>
      <c r="K119" s="37"/>
      <c r="L119" s="41"/>
    </row>
    <row r="120" spans="1:12" ht="13.5" customHeight="1" x14ac:dyDescent="0.2">
      <c r="A120" s="429" t="s">
        <v>164</v>
      </c>
      <c r="B120" s="48">
        <f>IF(ISERROR(VLOOKUP($A$7&amp;$B$3&amp;$A120&amp;$A$8&amp;$B$5,EYFULL_in_period,8,FALSE))=TRUE,0,VLOOKUP($A$7&amp;$B$3&amp;$A120&amp;$A$8&amp;$B$5,EYFULL_in_period,8,FALSE))</f>
        <v>22</v>
      </c>
      <c r="C120" s="48">
        <f>IF(ISERROR(VLOOKUP($A$7&amp;$B$3&amp;$A120&amp;$A$8&amp;$B$5,EYFULL_in_period,9,FALSE))=TRUE,0,VLOOKUP($A$7&amp;$B$3&amp;$A120&amp;$A$8&amp;$B$5,EYFULL_in_period,9,FALSE))</f>
        <v>1</v>
      </c>
      <c r="D120" s="48">
        <f>IF(ISERROR(VLOOKUP($A$7&amp;$B$3&amp;$A120&amp;$A$8&amp;$B$5,EYFULL_in_period,10,FALSE))=TRUE,0,VLOOKUP($A$7&amp;$B$3&amp;$A120&amp;$A$8&amp;$B$5,EYFULL_in_period,10,FALSE))</f>
        <v>20</v>
      </c>
      <c r="E120" s="48">
        <f>IF(ISERROR(VLOOKUP($A$7&amp;$B$3&amp;$A120&amp;$A$8&amp;$B$5,EYFULL_in_period,11,FALSE))=TRUE,0,VLOOKUP($A$7&amp;$B$3&amp;$A120&amp;$A$8&amp;$B$5,EYFULL_in_period,11,FALSE))</f>
        <v>0</v>
      </c>
      <c r="F120" s="69">
        <f>IF(ISERROR(VLOOKUP($A$7&amp;$B$3&amp;$A120&amp;$A$8&amp;$B$5,EYFULL_in_period,12,FALSE))=TRUE,0,VLOOKUP($A$7&amp;$B$3&amp;$A120&amp;$A$8&amp;$B$5,EYFULL_in_period,12,FALSE))</f>
        <v>1</v>
      </c>
      <c r="G120" s="49">
        <f t="shared" si="5"/>
        <v>4.5454545454545459</v>
      </c>
      <c r="H120" s="48">
        <f t="shared" si="5"/>
        <v>90.909090909090907</v>
      </c>
      <c r="I120" s="48">
        <f t="shared" si="5"/>
        <v>0</v>
      </c>
      <c r="J120" s="48">
        <f t="shared" si="5"/>
        <v>4.5454545454545459</v>
      </c>
      <c r="K120" s="37"/>
      <c r="L120" s="41"/>
    </row>
    <row r="121" spans="1:12" ht="13.5" customHeight="1" x14ac:dyDescent="0.2">
      <c r="A121" s="429" t="s">
        <v>167</v>
      </c>
      <c r="B121" s="48">
        <f>IF(ISERROR(VLOOKUP($A$7&amp;$B$3&amp;$A121&amp;$A$8&amp;$B$5,EYFULL_in_period,8,FALSE))=TRUE,0,VLOOKUP($A$7&amp;$B$3&amp;$A121&amp;$A$8&amp;$B$5,EYFULL_in_period,8,FALSE))</f>
        <v>15</v>
      </c>
      <c r="C121" s="48">
        <f>IF(ISERROR(VLOOKUP($A$7&amp;$B$3&amp;$A121&amp;$A$8&amp;$B$5,EYFULL_in_period,9,FALSE))=TRUE,0,VLOOKUP($A$7&amp;$B$3&amp;$A121&amp;$A$8&amp;$B$5,EYFULL_in_period,9,FALSE))</f>
        <v>4</v>
      </c>
      <c r="D121" s="48">
        <f>IF(ISERROR(VLOOKUP($A$7&amp;$B$3&amp;$A121&amp;$A$8&amp;$B$5,EYFULL_in_period,10,FALSE))=TRUE,0,VLOOKUP($A$7&amp;$B$3&amp;$A121&amp;$A$8&amp;$B$5,EYFULL_in_period,10,FALSE))</f>
        <v>10</v>
      </c>
      <c r="E121" s="48">
        <f>IF(ISERROR(VLOOKUP($A$7&amp;$B$3&amp;$A121&amp;$A$8&amp;$B$5,EYFULL_in_period,11,FALSE))=TRUE,0,VLOOKUP($A$7&amp;$B$3&amp;$A121&amp;$A$8&amp;$B$5,EYFULL_in_period,11,FALSE))</f>
        <v>0</v>
      </c>
      <c r="F121" s="69">
        <f>IF(ISERROR(VLOOKUP($A$7&amp;$B$3&amp;$A121&amp;$A$8&amp;$B$5,EYFULL_in_period,12,FALSE))=TRUE,0,VLOOKUP($A$7&amp;$B$3&amp;$A121&amp;$A$8&amp;$B$5,EYFULL_in_period,12,FALSE))</f>
        <v>1</v>
      </c>
      <c r="G121" s="49">
        <f t="shared" si="5"/>
        <v>26.666666666666668</v>
      </c>
      <c r="H121" s="48">
        <f t="shared" si="5"/>
        <v>66.666666666666671</v>
      </c>
      <c r="I121" s="48">
        <f t="shared" si="5"/>
        <v>0</v>
      </c>
      <c r="J121" s="48">
        <f t="shared" si="5"/>
        <v>6.666666666666667</v>
      </c>
      <c r="K121" s="37"/>
      <c r="L121" s="41"/>
    </row>
    <row r="122" spans="1:12" ht="13.5" customHeight="1" x14ac:dyDescent="0.2">
      <c r="A122" s="429" t="s">
        <v>168</v>
      </c>
      <c r="B122" s="48">
        <f>IF(ISERROR(VLOOKUP($A$7&amp;$B$3&amp;$A122&amp;$A$8&amp;$B$5,EYFULL_in_period,8,FALSE))=TRUE,0,VLOOKUP($A$7&amp;$B$3&amp;$A122&amp;$A$8&amp;$B$5,EYFULL_in_period,8,FALSE))</f>
        <v>10</v>
      </c>
      <c r="C122" s="48">
        <f>IF(ISERROR(VLOOKUP($A$7&amp;$B$3&amp;$A122&amp;$A$8&amp;$B$5,EYFULL_in_period,9,FALSE))=TRUE,0,VLOOKUP($A$7&amp;$B$3&amp;$A122&amp;$A$8&amp;$B$5,EYFULL_in_period,9,FALSE))</f>
        <v>2</v>
      </c>
      <c r="D122" s="48">
        <f>IF(ISERROR(VLOOKUP($A$7&amp;$B$3&amp;$A122&amp;$A$8&amp;$B$5,EYFULL_in_period,10,FALSE))=TRUE,0,VLOOKUP($A$7&amp;$B$3&amp;$A122&amp;$A$8&amp;$B$5,EYFULL_in_period,10,FALSE))</f>
        <v>7</v>
      </c>
      <c r="E122" s="48">
        <f>IF(ISERROR(VLOOKUP($A$7&amp;$B$3&amp;$A122&amp;$A$8&amp;$B$5,EYFULL_in_period,11,FALSE))=TRUE,0,VLOOKUP($A$7&amp;$B$3&amp;$A122&amp;$A$8&amp;$B$5,EYFULL_in_period,11,FALSE))</f>
        <v>1</v>
      </c>
      <c r="F122" s="69">
        <f>IF(ISERROR(VLOOKUP($A$7&amp;$B$3&amp;$A122&amp;$A$8&amp;$B$5,EYFULL_in_period,12,FALSE))=TRUE,0,VLOOKUP($A$7&amp;$B$3&amp;$A122&amp;$A$8&amp;$B$5,EYFULL_in_period,12,FALSE))</f>
        <v>0</v>
      </c>
      <c r="G122" s="49">
        <f t="shared" si="5"/>
        <v>20</v>
      </c>
      <c r="H122" s="48">
        <f t="shared" si="5"/>
        <v>70</v>
      </c>
      <c r="I122" s="48">
        <f t="shared" si="5"/>
        <v>10</v>
      </c>
      <c r="J122" s="48">
        <f t="shared" si="5"/>
        <v>0</v>
      </c>
      <c r="K122" s="37"/>
      <c r="L122" s="41"/>
    </row>
    <row r="123" spans="1:12" ht="13.5" customHeight="1" x14ac:dyDescent="0.2">
      <c r="A123" s="429" t="s">
        <v>171</v>
      </c>
      <c r="B123" s="48">
        <f>IF(ISERROR(VLOOKUP($A$7&amp;$B$3&amp;$A123&amp;$A$8&amp;$B$5,EYFULL_in_period,8,FALSE))=TRUE,0,VLOOKUP($A$7&amp;$B$3&amp;$A123&amp;$A$8&amp;$B$5,EYFULL_in_period,8,FALSE))</f>
        <v>10</v>
      </c>
      <c r="C123" s="48">
        <f>IF(ISERROR(VLOOKUP($A$7&amp;$B$3&amp;$A123&amp;$A$8&amp;$B$5,EYFULL_in_period,9,FALSE))=TRUE,0,VLOOKUP($A$7&amp;$B$3&amp;$A123&amp;$A$8&amp;$B$5,EYFULL_in_period,9,FALSE))</f>
        <v>2</v>
      </c>
      <c r="D123" s="48">
        <f>IF(ISERROR(VLOOKUP($A$7&amp;$B$3&amp;$A123&amp;$A$8&amp;$B$5,EYFULL_in_period,10,FALSE))=TRUE,0,VLOOKUP($A$7&amp;$B$3&amp;$A123&amp;$A$8&amp;$B$5,EYFULL_in_period,10,FALSE))</f>
        <v>6</v>
      </c>
      <c r="E123" s="48">
        <f>IF(ISERROR(VLOOKUP($A$7&amp;$B$3&amp;$A123&amp;$A$8&amp;$B$5,EYFULL_in_period,11,FALSE))=TRUE,0,VLOOKUP($A$7&amp;$B$3&amp;$A123&amp;$A$8&amp;$B$5,EYFULL_in_period,11,FALSE))</f>
        <v>0</v>
      </c>
      <c r="F123" s="69">
        <f>IF(ISERROR(VLOOKUP($A$7&amp;$B$3&amp;$A123&amp;$A$8&amp;$B$5,EYFULL_in_period,12,FALSE))=TRUE,0,VLOOKUP($A$7&amp;$B$3&amp;$A123&amp;$A$8&amp;$B$5,EYFULL_in_period,12,FALSE))</f>
        <v>2</v>
      </c>
      <c r="G123" s="49">
        <f t="shared" si="5"/>
        <v>20</v>
      </c>
      <c r="H123" s="48">
        <f t="shared" si="5"/>
        <v>60</v>
      </c>
      <c r="I123" s="48">
        <f t="shared" si="5"/>
        <v>0</v>
      </c>
      <c r="J123" s="48">
        <f t="shared" si="5"/>
        <v>20</v>
      </c>
      <c r="K123" s="37"/>
      <c r="L123" s="41"/>
    </row>
    <row r="124" spans="1:12" ht="13.5" customHeight="1" x14ac:dyDescent="0.2">
      <c r="A124" s="429" t="s">
        <v>174</v>
      </c>
      <c r="B124" s="48">
        <f>IF(ISERROR(VLOOKUP($A$7&amp;$B$3&amp;$A124&amp;$A$8&amp;$B$5,EYFULL_in_period,8,FALSE))=TRUE,0,VLOOKUP($A$7&amp;$B$3&amp;$A124&amp;$A$8&amp;$B$5,EYFULL_in_period,8,FALSE))</f>
        <v>38</v>
      </c>
      <c r="C124" s="48">
        <f>IF(ISERROR(VLOOKUP($A$7&amp;$B$3&amp;$A124&amp;$A$8&amp;$B$5,EYFULL_in_period,9,FALSE))=TRUE,0,VLOOKUP($A$7&amp;$B$3&amp;$A124&amp;$A$8&amp;$B$5,EYFULL_in_period,9,FALSE))</f>
        <v>4</v>
      </c>
      <c r="D124" s="48">
        <f>IF(ISERROR(VLOOKUP($A$7&amp;$B$3&amp;$A124&amp;$A$8&amp;$B$5,EYFULL_in_period,10,FALSE))=TRUE,0,VLOOKUP($A$7&amp;$B$3&amp;$A124&amp;$A$8&amp;$B$5,EYFULL_in_period,10,FALSE))</f>
        <v>32</v>
      </c>
      <c r="E124" s="48">
        <f>IF(ISERROR(VLOOKUP($A$7&amp;$B$3&amp;$A124&amp;$A$8&amp;$B$5,EYFULL_in_period,11,FALSE))=TRUE,0,VLOOKUP($A$7&amp;$B$3&amp;$A124&amp;$A$8&amp;$B$5,EYFULL_in_period,11,FALSE))</f>
        <v>2</v>
      </c>
      <c r="F124" s="69">
        <f>IF(ISERROR(VLOOKUP($A$7&amp;$B$3&amp;$A124&amp;$A$8&amp;$B$5,EYFULL_in_period,12,FALSE))=TRUE,0,VLOOKUP($A$7&amp;$B$3&amp;$A124&amp;$A$8&amp;$B$5,EYFULL_in_period,12,FALSE))</f>
        <v>0</v>
      </c>
      <c r="G124" s="49">
        <f t="shared" si="5"/>
        <v>10.526315789473685</v>
      </c>
      <c r="H124" s="48">
        <f t="shared" si="5"/>
        <v>84.21052631578948</v>
      </c>
      <c r="I124" s="48">
        <f t="shared" si="5"/>
        <v>5.2631578947368425</v>
      </c>
      <c r="J124" s="48">
        <f t="shared" si="5"/>
        <v>0</v>
      </c>
      <c r="K124" s="37"/>
      <c r="L124" s="41"/>
    </row>
    <row r="125" spans="1:12" ht="13.5" customHeight="1" x14ac:dyDescent="0.2">
      <c r="A125" s="429" t="s">
        <v>179</v>
      </c>
      <c r="B125" s="48">
        <f>IF(ISERROR(VLOOKUP($A$7&amp;$B$3&amp;$A125&amp;$A$8&amp;$B$5,EYFULL_in_period,8,FALSE))=TRUE,0,VLOOKUP($A$7&amp;$B$3&amp;$A125&amp;$A$8&amp;$B$5,EYFULL_in_period,8,FALSE))</f>
        <v>41</v>
      </c>
      <c r="C125" s="48">
        <f>IF(ISERROR(VLOOKUP($A$7&amp;$B$3&amp;$A125&amp;$A$8&amp;$B$5,EYFULL_in_period,9,FALSE))=TRUE,0,VLOOKUP($A$7&amp;$B$3&amp;$A125&amp;$A$8&amp;$B$5,EYFULL_in_period,9,FALSE))</f>
        <v>1</v>
      </c>
      <c r="D125" s="48">
        <f>IF(ISERROR(VLOOKUP($A$7&amp;$B$3&amp;$A125&amp;$A$8&amp;$B$5,EYFULL_in_period,10,FALSE))=TRUE,0,VLOOKUP($A$7&amp;$B$3&amp;$A125&amp;$A$8&amp;$B$5,EYFULL_in_period,10,FALSE))</f>
        <v>31</v>
      </c>
      <c r="E125" s="48">
        <f>IF(ISERROR(VLOOKUP($A$7&amp;$B$3&amp;$A125&amp;$A$8&amp;$B$5,EYFULL_in_period,11,FALSE))=TRUE,0,VLOOKUP($A$7&amp;$B$3&amp;$A125&amp;$A$8&amp;$B$5,EYFULL_in_period,11,FALSE))</f>
        <v>5</v>
      </c>
      <c r="F125" s="69">
        <f>IF(ISERROR(VLOOKUP($A$7&amp;$B$3&amp;$A125&amp;$A$8&amp;$B$5,EYFULL_in_period,12,FALSE))=TRUE,0,VLOOKUP($A$7&amp;$B$3&amp;$A125&amp;$A$8&amp;$B$5,EYFULL_in_period,12,FALSE))</f>
        <v>4</v>
      </c>
      <c r="G125" s="49">
        <f t="shared" si="5"/>
        <v>2.4390243902439024</v>
      </c>
      <c r="H125" s="48">
        <f t="shared" si="5"/>
        <v>75.609756097560975</v>
      </c>
      <c r="I125" s="48">
        <f t="shared" si="5"/>
        <v>12.195121951219512</v>
      </c>
      <c r="J125" s="48">
        <f t="shared" si="5"/>
        <v>9.7560975609756095</v>
      </c>
      <c r="K125" s="37"/>
      <c r="L125" s="41"/>
    </row>
    <row r="126" spans="1:12" ht="13.5" customHeight="1" x14ac:dyDescent="0.2">
      <c r="A126" s="429" t="s">
        <v>185</v>
      </c>
      <c r="B126" s="48">
        <f>IF(ISERROR(VLOOKUP($A$7&amp;$B$3&amp;$A126&amp;$A$8&amp;$B$5,EYFULL_in_period,8,FALSE))=TRUE,0,VLOOKUP($A$7&amp;$B$3&amp;$A126&amp;$A$8&amp;$B$5,EYFULL_in_period,8,FALSE))</f>
        <v>33</v>
      </c>
      <c r="C126" s="48">
        <f>IF(ISERROR(VLOOKUP($A$7&amp;$B$3&amp;$A126&amp;$A$8&amp;$B$5,EYFULL_in_period,9,FALSE))=TRUE,0,VLOOKUP($A$7&amp;$B$3&amp;$A126&amp;$A$8&amp;$B$5,EYFULL_in_period,9,FALSE))</f>
        <v>2</v>
      </c>
      <c r="D126" s="48">
        <f>IF(ISERROR(VLOOKUP($A$7&amp;$B$3&amp;$A126&amp;$A$8&amp;$B$5,EYFULL_in_period,10,FALSE))=TRUE,0,VLOOKUP($A$7&amp;$B$3&amp;$A126&amp;$A$8&amp;$B$5,EYFULL_in_period,10,FALSE))</f>
        <v>25</v>
      </c>
      <c r="E126" s="48">
        <f>IF(ISERROR(VLOOKUP($A$7&amp;$B$3&amp;$A126&amp;$A$8&amp;$B$5,EYFULL_in_period,11,FALSE))=TRUE,0,VLOOKUP($A$7&amp;$B$3&amp;$A126&amp;$A$8&amp;$B$5,EYFULL_in_period,11,FALSE))</f>
        <v>0</v>
      </c>
      <c r="F126" s="69">
        <f>IF(ISERROR(VLOOKUP($A$7&amp;$B$3&amp;$A126&amp;$A$8&amp;$B$5,EYFULL_in_period,12,FALSE))=TRUE,0,VLOOKUP($A$7&amp;$B$3&amp;$A126&amp;$A$8&amp;$B$5,EYFULL_in_period,12,FALSE))</f>
        <v>6</v>
      </c>
      <c r="G126" s="49">
        <f t="shared" si="5"/>
        <v>6.0606060606060606</v>
      </c>
      <c r="H126" s="48">
        <f t="shared" si="5"/>
        <v>75.757575757575751</v>
      </c>
      <c r="I126" s="48">
        <f t="shared" si="5"/>
        <v>0</v>
      </c>
      <c r="J126" s="48">
        <f t="shared" si="5"/>
        <v>18.181818181818183</v>
      </c>
      <c r="K126" s="37"/>
      <c r="L126" s="41"/>
    </row>
    <row r="127" spans="1:12" ht="13.5" customHeight="1" x14ac:dyDescent="0.2">
      <c r="A127" s="429" t="s">
        <v>189</v>
      </c>
      <c r="B127" s="48">
        <f>IF(ISERROR(VLOOKUP($A$7&amp;$B$3&amp;$A127&amp;$A$8&amp;$B$5,EYFULL_in_period,8,FALSE))=TRUE,0,VLOOKUP($A$7&amp;$B$3&amp;$A127&amp;$A$8&amp;$B$5,EYFULL_in_period,8,FALSE))</f>
        <v>19</v>
      </c>
      <c r="C127" s="48">
        <f>IF(ISERROR(VLOOKUP($A$7&amp;$B$3&amp;$A127&amp;$A$8&amp;$B$5,EYFULL_in_period,9,FALSE))=TRUE,0,VLOOKUP($A$7&amp;$B$3&amp;$A127&amp;$A$8&amp;$B$5,EYFULL_in_period,9,FALSE))</f>
        <v>1</v>
      </c>
      <c r="D127" s="48">
        <f>IF(ISERROR(VLOOKUP($A$7&amp;$B$3&amp;$A127&amp;$A$8&amp;$B$5,EYFULL_in_period,10,FALSE))=TRUE,0,VLOOKUP($A$7&amp;$B$3&amp;$A127&amp;$A$8&amp;$B$5,EYFULL_in_period,10,FALSE))</f>
        <v>14</v>
      </c>
      <c r="E127" s="48">
        <f>IF(ISERROR(VLOOKUP($A$7&amp;$B$3&amp;$A127&amp;$A$8&amp;$B$5,EYFULL_in_period,11,FALSE))=TRUE,0,VLOOKUP($A$7&amp;$B$3&amp;$A127&amp;$A$8&amp;$B$5,EYFULL_in_period,11,FALSE))</f>
        <v>3</v>
      </c>
      <c r="F127" s="69">
        <f>IF(ISERROR(VLOOKUP($A$7&amp;$B$3&amp;$A127&amp;$A$8&amp;$B$5,EYFULL_in_period,12,FALSE))=TRUE,0,VLOOKUP($A$7&amp;$B$3&amp;$A127&amp;$A$8&amp;$B$5,EYFULL_in_period,12,FALSE))</f>
        <v>1</v>
      </c>
      <c r="G127" s="49">
        <f t="shared" si="5"/>
        <v>5.2631578947368425</v>
      </c>
      <c r="H127" s="48">
        <f t="shared" si="5"/>
        <v>73.684210526315795</v>
      </c>
      <c r="I127" s="48">
        <f t="shared" si="5"/>
        <v>15.789473684210526</v>
      </c>
      <c r="J127" s="48">
        <f t="shared" si="5"/>
        <v>5.2631578947368425</v>
      </c>
      <c r="K127" s="37"/>
      <c r="L127" s="41"/>
    </row>
    <row r="128" spans="1:12" ht="13.5" customHeight="1" x14ac:dyDescent="0.2">
      <c r="A128" s="429" t="s">
        <v>206</v>
      </c>
      <c r="B128" s="48">
        <f>IF(ISERROR(VLOOKUP($A$7&amp;$B$3&amp;$A128&amp;$A$8&amp;$B$5,EYFULL_in_period,8,FALSE))=TRUE,0,VLOOKUP($A$7&amp;$B$3&amp;$A128&amp;$A$8&amp;$B$5,EYFULL_in_period,8,FALSE))</f>
        <v>31</v>
      </c>
      <c r="C128" s="48">
        <f>IF(ISERROR(VLOOKUP($A$7&amp;$B$3&amp;$A128&amp;$A$8&amp;$B$5,EYFULL_in_period,9,FALSE))=TRUE,0,VLOOKUP($A$7&amp;$B$3&amp;$A128&amp;$A$8&amp;$B$5,EYFULL_in_period,9,FALSE))</f>
        <v>4</v>
      </c>
      <c r="D128" s="48">
        <f>IF(ISERROR(VLOOKUP($A$7&amp;$B$3&amp;$A128&amp;$A$8&amp;$B$5,EYFULL_in_period,10,FALSE))=TRUE,0,VLOOKUP($A$7&amp;$B$3&amp;$A128&amp;$A$8&amp;$B$5,EYFULL_in_period,10,FALSE))</f>
        <v>22</v>
      </c>
      <c r="E128" s="48">
        <f>IF(ISERROR(VLOOKUP($A$7&amp;$B$3&amp;$A128&amp;$A$8&amp;$B$5,EYFULL_in_period,11,FALSE))=TRUE,0,VLOOKUP($A$7&amp;$B$3&amp;$A128&amp;$A$8&amp;$B$5,EYFULL_in_period,11,FALSE))</f>
        <v>3</v>
      </c>
      <c r="F128" s="69">
        <f>IF(ISERROR(VLOOKUP($A$7&amp;$B$3&amp;$A128&amp;$A$8&amp;$B$5,EYFULL_in_period,12,FALSE))=TRUE,0,VLOOKUP($A$7&amp;$B$3&amp;$A128&amp;$A$8&amp;$B$5,EYFULL_in_period,12,FALSE))</f>
        <v>2</v>
      </c>
      <c r="G128" s="49">
        <f t="shared" si="5"/>
        <v>12.903225806451612</v>
      </c>
      <c r="H128" s="48">
        <f t="shared" si="5"/>
        <v>70.967741935483872</v>
      </c>
      <c r="I128" s="48">
        <f t="shared" si="5"/>
        <v>9.67741935483871</v>
      </c>
      <c r="J128" s="48">
        <f t="shared" si="5"/>
        <v>6.4516129032258061</v>
      </c>
      <c r="K128" s="37"/>
      <c r="L128" s="41"/>
    </row>
    <row r="129" spans="1:12" ht="13.5" customHeight="1" x14ac:dyDescent="0.2">
      <c r="A129" s="429" t="s">
        <v>208</v>
      </c>
      <c r="B129" s="48">
        <f>IF(ISERROR(VLOOKUP($A$7&amp;$B$3&amp;$A129&amp;$A$8&amp;$B$5,EYFULL_in_period,8,FALSE))=TRUE,0,VLOOKUP($A$7&amp;$B$3&amp;$A129&amp;$A$8&amp;$B$5,EYFULL_in_period,8,FALSE))</f>
        <v>16</v>
      </c>
      <c r="C129" s="48">
        <f>IF(ISERROR(VLOOKUP($A$7&amp;$B$3&amp;$A129&amp;$A$8&amp;$B$5,EYFULL_in_period,9,FALSE))=TRUE,0,VLOOKUP($A$7&amp;$B$3&amp;$A129&amp;$A$8&amp;$B$5,EYFULL_in_period,9,FALSE))</f>
        <v>0</v>
      </c>
      <c r="D129" s="48">
        <f>IF(ISERROR(VLOOKUP($A$7&amp;$B$3&amp;$A129&amp;$A$8&amp;$B$5,EYFULL_in_period,10,FALSE))=TRUE,0,VLOOKUP($A$7&amp;$B$3&amp;$A129&amp;$A$8&amp;$B$5,EYFULL_in_period,10,FALSE))</f>
        <v>14</v>
      </c>
      <c r="E129" s="48">
        <f>IF(ISERROR(VLOOKUP($A$7&amp;$B$3&amp;$A129&amp;$A$8&amp;$B$5,EYFULL_in_period,11,FALSE))=TRUE,0,VLOOKUP($A$7&amp;$B$3&amp;$A129&amp;$A$8&amp;$B$5,EYFULL_in_period,11,FALSE))</f>
        <v>0</v>
      </c>
      <c r="F129" s="69">
        <f>IF(ISERROR(VLOOKUP($A$7&amp;$B$3&amp;$A129&amp;$A$8&amp;$B$5,EYFULL_in_period,12,FALSE))=TRUE,0,VLOOKUP($A$7&amp;$B$3&amp;$A129&amp;$A$8&amp;$B$5,EYFULL_in_period,12,FALSE))</f>
        <v>2</v>
      </c>
      <c r="G129" s="49">
        <f t="shared" si="5"/>
        <v>0</v>
      </c>
      <c r="H129" s="48">
        <f t="shared" si="5"/>
        <v>87.5</v>
      </c>
      <c r="I129" s="48">
        <f t="shared" si="5"/>
        <v>0</v>
      </c>
      <c r="J129" s="48">
        <f t="shared" si="5"/>
        <v>12.5</v>
      </c>
      <c r="K129" s="37"/>
      <c r="L129" s="41"/>
    </row>
    <row r="130" spans="1:12" ht="13.5" customHeight="1" x14ac:dyDescent="0.2">
      <c r="A130" s="429" t="s">
        <v>224</v>
      </c>
      <c r="B130" s="48">
        <f>IF(ISERROR(VLOOKUP($A$7&amp;$B$3&amp;$A130&amp;$A$8&amp;$B$5,EYFULL_in_period,8,FALSE))=TRUE,0,VLOOKUP($A$7&amp;$B$3&amp;$A130&amp;$A$8&amp;$B$5,EYFULL_in_period,8,FALSE))</f>
        <v>23</v>
      </c>
      <c r="C130" s="48">
        <f>IF(ISERROR(VLOOKUP($A$7&amp;$B$3&amp;$A130&amp;$A$8&amp;$B$5,EYFULL_in_period,9,FALSE))=TRUE,0,VLOOKUP($A$7&amp;$B$3&amp;$A130&amp;$A$8&amp;$B$5,EYFULL_in_period,9,FALSE))</f>
        <v>1</v>
      </c>
      <c r="D130" s="48">
        <f>IF(ISERROR(VLOOKUP($A$7&amp;$B$3&amp;$A130&amp;$A$8&amp;$B$5,EYFULL_in_period,10,FALSE))=TRUE,0,VLOOKUP($A$7&amp;$B$3&amp;$A130&amp;$A$8&amp;$B$5,EYFULL_in_period,10,FALSE))</f>
        <v>19</v>
      </c>
      <c r="E130" s="48">
        <f>IF(ISERROR(VLOOKUP($A$7&amp;$B$3&amp;$A130&amp;$A$8&amp;$B$5,EYFULL_in_period,11,FALSE))=TRUE,0,VLOOKUP($A$7&amp;$B$3&amp;$A130&amp;$A$8&amp;$B$5,EYFULL_in_period,11,FALSE))</f>
        <v>0</v>
      </c>
      <c r="F130" s="69">
        <f>IF(ISERROR(VLOOKUP($A$7&amp;$B$3&amp;$A130&amp;$A$8&amp;$B$5,EYFULL_in_period,12,FALSE))=TRUE,0,VLOOKUP($A$7&amp;$B$3&amp;$A130&amp;$A$8&amp;$B$5,EYFULL_in_period,12,FALSE))</f>
        <v>3</v>
      </c>
      <c r="G130" s="49">
        <f t="shared" si="5"/>
        <v>4.3478260869565215</v>
      </c>
      <c r="H130" s="48">
        <f t="shared" si="5"/>
        <v>82.608695652173907</v>
      </c>
      <c r="I130" s="48">
        <f t="shared" si="5"/>
        <v>0</v>
      </c>
      <c r="J130" s="48">
        <f t="shared" si="5"/>
        <v>13.043478260869565</v>
      </c>
      <c r="K130" s="37"/>
      <c r="L130" s="41"/>
    </row>
    <row r="131" spans="1:12" ht="13.5" customHeight="1" x14ac:dyDescent="0.2">
      <c r="A131" s="429" t="s">
        <v>233</v>
      </c>
      <c r="B131" s="48">
        <f>IF(ISERROR(VLOOKUP($A$7&amp;$B$3&amp;$A131&amp;$A$8&amp;$B$5,EYFULL_in_period,8,FALSE))=TRUE,0,VLOOKUP($A$7&amp;$B$3&amp;$A131&amp;$A$8&amp;$B$5,EYFULL_in_period,8,FALSE))</f>
        <v>19</v>
      </c>
      <c r="C131" s="48">
        <f>IF(ISERROR(VLOOKUP($A$7&amp;$B$3&amp;$A131&amp;$A$8&amp;$B$5,EYFULL_in_period,9,FALSE))=TRUE,0,VLOOKUP($A$7&amp;$B$3&amp;$A131&amp;$A$8&amp;$B$5,EYFULL_in_period,9,FALSE))</f>
        <v>1</v>
      </c>
      <c r="D131" s="48">
        <f>IF(ISERROR(VLOOKUP($A$7&amp;$B$3&amp;$A131&amp;$A$8&amp;$B$5,EYFULL_in_period,10,FALSE))=TRUE,0,VLOOKUP($A$7&amp;$B$3&amp;$A131&amp;$A$8&amp;$B$5,EYFULL_in_period,10,FALSE))</f>
        <v>16</v>
      </c>
      <c r="E131" s="48">
        <f>IF(ISERROR(VLOOKUP($A$7&amp;$B$3&amp;$A131&amp;$A$8&amp;$B$5,EYFULL_in_period,11,FALSE))=TRUE,0,VLOOKUP($A$7&amp;$B$3&amp;$A131&amp;$A$8&amp;$B$5,EYFULL_in_period,11,FALSE))</f>
        <v>2</v>
      </c>
      <c r="F131" s="69">
        <f>IF(ISERROR(VLOOKUP($A$7&amp;$B$3&amp;$A131&amp;$A$8&amp;$B$5,EYFULL_in_period,12,FALSE))=TRUE,0,VLOOKUP($A$7&amp;$B$3&amp;$A131&amp;$A$8&amp;$B$5,EYFULL_in_period,12,FALSE))</f>
        <v>0</v>
      </c>
      <c r="G131" s="49">
        <f t="shared" si="5"/>
        <v>5.2631578947368425</v>
      </c>
      <c r="H131" s="48">
        <f t="shared" si="5"/>
        <v>84.21052631578948</v>
      </c>
      <c r="I131" s="48">
        <f t="shared" si="5"/>
        <v>10.526315789473685</v>
      </c>
      <c r="J131" s="48">
        <f t="shared" si="5"/>
        <v>0</v>
      </c>
      <c r="K131" s="37"/>
      <c r="L131" s="41"/>
    </row>
    <row r="132" spans="1:12" ht="13.5" customHeight="1" x14ac:dyDescent="0.2">
      <c r="A132" s="429" t="s">
        <v>239</v>
      </c>
      <c r="B132" s="48">
        <f>IF(ISERROR(VLOOKUP($A$7&amp;$B$3&amp;$A132&amp;$A$8&amp;$B$5,EYFULL_in_period,8,FALSE))=TRUE,0,VLOOKUP($A$7&amp;$B$3&amp;$A132&amp;$A$8&amp;$B$5,EYFULL_in_period,8,FALSE))</f>
        <v>11</v>
      </c>
      <c r="C132" s="48">
        <f>IF(ISERROR(VLOOKUP($A$7&amp;$B$3&amp;$A132&amp;$A$8&amp;$B$5,EYFULL_in_period,9,FALSE))=TRUE,0,VLOOKUP($A$7&amp;$B$3&amp;$A132&amp;$A$8&amp;$B$5,EYFULL_in_period,9,FALSE))</f>
        <v>1</v>
      </c>
      <c r="D132" s="48">
        <f>IF(ISERROR(VLOOKUP($A$7&amp;$B$3&amp;$A132&amp;$A$8&amp;$B$5,EYFULL_in_period,10,FALSE))=TRUE,0,VLOOKUP($A$7&amp;$B$3&amp;$A132&amp;$A$8&amp;$B$5,EYFULL_in_period,10,FALSE))</f>
        <v>10</v>
      </c>
      <c r="E132" s="48">
        <f>IF(ISERROR(VLOOKUP($A$7&amp;$B$3&amp;$A132&amp;$A$8&amp;$B$5,EYFULL_in_period,11,FALSE))=TRUE,0,VLOOKUP($A$7&amp;$B$3&amp;$A132&amp;$A$8&amp;$B$5,EYFULL_in_period,11,FALSE))</f>
        <v>0</v>
      </c>
      <c r="F132" s="69">
        <f>IF(ISERROR(VLOOKUP($A$7&amp;$B$3&amp;$A132&amp;$A$8&amp;$B$5,EYFULL_in_period,12,FALSE))=TRUE,0,VLOOKUP($A$7&amp;$B$3&amp;$A132&amp;$A$8&amp;$B$5,EYFULL_in_period,12,FALSE))</f>
        <v>0</v>
      </c>
      <c r="G132" s="49">
        <f t="shared" si="5"/>
        <v>9.0909090909090917</v>
      </c>
      <c r="H132" s="48">
        <f t="shared" si="5"/>
        <v>90.909090909090907</v>
      </c>
      <c r="I132" s="48">
        <f t="shared" si="5"/>
        <v>0</v>
      </c>
      <c r="J132" s="48">
        <f t="shared" si="5"/>
        <v>0</v>
      </c>
      <c r="K132" s="37"/>
      <c r="L132" s="41"/>
    </row>
    <row r="133" spans="1:12" ht="13.5" customHeight="1" x14ac:dyDescent="0.2">
      <c r="A133" s="429" t="s">
        <v>243</v>
      </c>
      <c r="B133" s="48">
        <f>IF(ISERROR(VLOOKUP($A$7&amp;$B$3&amp;$A133&amp;$A$8&amp;$B$5,EYFULL_in_period,8,FALSE))=TRUE,0,VLOOKUP($A$7&amp;$B$3&amp;$A133&amp;$A$8&amp;$B$5,EYFULL_in_period,8,FALSE))</f>
        <v>29</v>
      </c>
      <c r="C133" s="48">
        <f>IF(ISERROR(VLOOKUP($A$7&amp;$B$3&amp;$A133&amp;$A$8&amp;$B$5,EYFULL_in_period,9,FALSE))=TRUE,0,VLOOKUP($A$7&amp;$B$3&amp;$A133&amp;$A$8&amp;$B$5,EYFULL_in_period,9,FALSE))</f>
        <v>1</v>
      </c>
      <c r="D133" s="48">
        <f>IF(ISERROR(VLOOKUP($A$7&amp;$B$3&amp;$A133&amp;$A$8&amp;$B$5,EYFULL_in_period,10,FALSE))=TRUE,0,VLOOKUP($A$7&amp;$B$3&amp;$A133&amp;$A$8&amp;$B$5,EYFULL_in_period,10,FALSE))</f>
        <v>25</v>
      </c>
      <c r="E133" s="48">
        <f>IF(ISERROR(VLOOKUP($A$7&amp;$B$3&amp;$A133&amp;$A$8&amp;$B$5,EYFULL_in_period,11,FALSE))=TRUE,0,VLOOKUP($A$7&amp;$B$3&amp;$A133&amp;$A$8&amp;$B$5,EYFULL_in_period,11,FALSE))</f>
        <v>2</v>
      </c>
      <c r="F133" s="69">
        <f>IF(ISERROR(VLOOKUP($A$7&amp;$B$3&amp;$A133&amp;$A$8&amp;$B$5,EYFULL_in_period,12,FALSE))=TRUE,0,VLOOKUP($A$7&amp;$B$3&amp;$A133&amp;$A$8&amp;$B$5,EYFULL_in_period,12,FALSE))</f>
        <v>1</v>
      </c>
      <c r="G133" s="49">
        <f t="shared" ref="G133:J172" si="6">IF(ISERROR(100*C133/$B133),"-",100*C133/$B133)</f>
        <v>3.4482758620689653</v>
      </c>
      <c r="H133" s="48">
        <f t="shared" si="6"/>
        <v>86.206896551724142</v>
      </c>
      <c r="I133" s="48">
        <f t="shared" si="6"/>
        <v>6.8965517241379306</v>
      </c>
      <c r="J133" s="48">
        <f t="shared" si="6"/>
        <v>3.4482758620689653</v>
      </c>
      <c r="K133" s="37"/>
      <c r="L133" s="41"/>
    </row>
    <row r="134" spans="1:12" ht="13.5" customHeight="1" x14ac:dyDescent="0.2">
      <c r="A134" s="429" t="s">
        <v>244</v>
      </c>
      <c r="B134" s="48">
        <f>IF(ISERROR(VLOOKUP($A$7&amp;$B$3&amp;$A134&amp;$A$8&amp;$B$5,EYFULL_in_period,8,FALSE))=TRUE,0,VLOOKUP($A$7&amp;$B$3&amp;$A134&amp;$A$8&amp;$B$5,EYFULL_in_period,8,FALSE))</f>
        <v>47</v>
      </c>
      <c r="C134" s="48">
        <f>IF(ISERROR(VLOOKUP($A$7&amp;$B$3&amp;$A134&amp;$A$8&amp;$B$5,EYFULL_in_period,9,FALSE))=TRUE,0,VLOOKUP($A$7&amp;$B$3&amp;$A134&amp;$A$8&amp;$B$5,EYFULL_in_period,9,FALSE))</f>
        <v>5</v>
      </c>
      <c r="D134" s="48">
        <f>IF(ISERROR(VLOOKUP($A$7&amp;$B$3&amp;$A134&amp;$A$8&amp;$B$5,EYFULL_in_period,10,FALSE))=TRUE,0,VLOOKUP($A$7&amp;$B$3&amp;$A134&amp;$A$8&amp;$B$5,EYFULL_in_period,10,FALSE))</f>
        <v>35</v>
      </c>
      <c r="E134" s="48">
        <f>IF(ISERROR(VLOOKUP($A$7&amp;$B$3&amp;$A134&amp;$A$8&amp;$B$5,EYFULL_in_period,11,FALSE))=TRUE,0,VLOOKUP($A$7&amp;$B$3&amp;$A134&amp;$A$8&amp;$B$5,EYFULL_in_period,11,FALSE))</f>
        <v>6</v>
      </c>
      <c r="F134" s="69">
        <f>IF(ISERROR(VLOOKUP($A$7&amp;$B$3&amp;$A134&amp;$A$8&amp;$B$5,EYFULL_in_period,12,FALSE))=TRUE,0,VLOOKUP($A$7&amp;$B$3&amp;$A134&amp;$A$8&amp;$B$5,EYFULL_in_period,12,FALSE))</f>
        <v>1</v>
      </c>
      <c r="G134" s="49">
        <f t="shared" si="6"/>
        <v>10.638297872340425</v>
      </c>
      <c r="H134" s="48">
        <f t="shared" si="6"/>
        <v>74.468085106382972</v>
      </c>
      <c r="I134" s="48">
        <f t="shared" si="6"/>
        <v>12.76595744680851</v>
      </c>
      <c r="J134" s="48">
        <f t="shared" si="6"/>
        <v>2.1276595744680851</v>
      </c>
      <c r="K134" s="37"/>
      <c r="L134" s="41"/>
    </row>
    <row r="135" spans="1:12" ht="13.5" customHeight="1" x14ac:dyDescent="0.2">
      <c r="A135" s="429" t="s">
        <v>250</v>
      </c>
      <c r="B135" s="48">
        <f>IF(ISERROR(VLOOKUP($A$7&amp;$B$3&amp;$A135&amp;$A$8&amp;$B$5,EYFULL_in_period,8,FALSE))=TRUE,0,VLOOKUP($A$7&amp;$B$3&amp;$A135&amp;$A$8&amp;$B$5,EYFULL_in_period,8,FALSE))</f>
        <v>15</v>
      </c>
      <c r="C135" s="48">
        <f>IF(ISERROR(VLOOKUP($A$7&amp;$B$3&amp;$A135&amp;$A$8&amp;$B$5,EYFULL_in_period,9,FALSE))=TRUE,0,VLOOKUP($A$7&amp;$B$3&amp;$A135&amp;$A$8&amp;$B$5,EYFULL_in_period,9,FALSE))</f>
        <v>5</v>
      </c>
      <c r="D135" s="48">
        <f>IF(ISERROR(VLOOKUP($A$7&amp;$B$3&amp;$A135&amp;$A$8&amp;$B$5,EYFULL_in_period,10,FALSE))=TRUE,0,VLOOKUP($A$7&amp;$B$3&amp;$A135&amp;$A$8&amp;$B$5,EYFULL_in_period,10,FALSE))</f>
        <v>10</v>
      </c>
      <c r="E135" s="48">
        <f>IF(ISERROR(VLOOKUP($A$7&amp;$B$3&amp;$A135&amp;$A$8&amp;$B$5,EYFULL_in_period,11,FALSE))=TRUE,0,VLOOKUP($A$7&amp;$B$3&amp;$A135&amp;$A$8&amp;$B$5,EYFULL_in_period,11,FALSE))</f>
        <v>0</v>
      </c>
      <c r="F135" s="69">
        <f>IF(ISERROR(VLOOKUP($A$7&amp;$B$3&amp;$A135&amp;$A$8&amp;$B$5,EYFULL_in_period,12,FALSE))=TRUE,0,VLOOKUP($A$7&amp;$B$3&amp;$A135&amp;$A$8&amp;$B$5,EYFULL_in_period,12,FALSE))</f>
        <v>0</v>
      </c>
      <c r="G135" s="49">
        <f t="shared" si="6"/>
        <v>33.333333333333336</v>
      </c>
      <c r="H135" s="48">
        <f t="shared" si="6"/>
        <v>66.666666666666671</v>
      </c>
      <c r="I135" s="48">
        <f t="shared" si="6"/>
        <v>0</v>
      </c>
      <c r="J135" s="48">
        <f t="shared" si="6"/>
        <v>0</v>
      </c>
      <c r="K135" s="37"/>
      <c r="L135" s="41"/>
    </row>
    <row r="136" spans="1:12" ht="21.75" customHeight="1" x14ac:dyDescent="0.2">
      <c r="A136" s="427" t="s">
        <v>272</v>
      </c>
      <c r="B136" s="46">
        <f>SUM(B137:B155)</f>
        <v>915</v>
      </c>
      <c r="C136" s="46">
        <f>SUM(C137:C155)</f>
        <v>75</v>
      </c>
      <c r="D136" s="46">
        <f>SUM(D137:D155)</f>
        <v>749</v>
      </c>
      <c r="E136" s="46">
        <f>SUM(E137:E155)</f>
        <v>41</v>
      </c>
      <c r="F136" s="91">
        <f>SUM(F137:F155)</f>
        <v>50</v>
      </c>
      <c r="G136" s="47">
        <f t="shared" si="6"/>
        <v>8.1967213114754092</v>
      </c>
      <c r="H136" s="46">
        <f t="shared" si="6"/>
        <v>81.857923497267763</v>
      </c>
      <c r="I136" s="46">
        <f t="shared" si="6"/>
        <v>4.4808743169398904</v>
      </c>
      <c r="J136" s="46">
        <f t="shared" si="6"/>
        <v>5.4644808743169397</v>
      </c>
      <c r="K136" s="84"/>
      <c r="L136" s="213"/>
    </row>
    <row r="137" spans="1:12" ht="13.5" customHeight="1" x14ac:dyDescent="0.2">
      <c r="A137" s="429" t="s">
        <v>118</v>
      </c>
      <c r="B137" s="48">
        <f>IF(ISERROR(VLOOKUP($A$7&amp;$B$3&amp;$A137&amp;$A$8&amp;$B$5,EYFULL_in_period,8,FALSE))=TRUE,0,VLOOKUP($A$7&amp;$B$3&amp;$A137&amp;$A$8&amp;$B$5,EYFULL_in_period,8,FALSE))</f>
        <v>18</v>
      </c>
      <c r="C137" s="48">
        <f>IF(ISERROR(VLOOKUP($A$7&amp;$B$3&amp;$A137&amp;$A$8&amp;$B$5,EYFULL_in_period,9,FALSE))=TRUE,0,VLOOKUP($A$7&amp;$B$3&amp;$A137&amp;$A$8&amp;$B$5,EYFULL_in_period,9,FALSE))</f>
        <v>1</v>
      </c>
      <c r="D137" s="48">
        <f>IF(ISERROR(VLOOKUP($A$7&amp;$B$3&amp;$A137&amp;$A$8&amp;$B$5,EYFULL_in_period,10,FALSE))=TRUE,0,VLOOKUP($A$7&amp;$B$3&amp;$A137&amp;$A$8&amp;$B$5,EYFULL_in_period,10,FALSE))</f>
        <v>16</v>
      </c>
      <c r="E137" s="48">
        <f>IF(ISERROR(VLOOKUP($A$7&amp;$B$3&amp;$A137&amp;$A$8&amp;$B$5,EYFULL_in_period,11,FALSE))=TRUE,0,VLOOKUP($A$7&amp;$B$3&amp;$A137&amp;$A$8&amp;$B$5,EYFULL_in_period,11,FALSE))</f>
        <v>0</v>
      </c>
      <c r="F137" s="69">
        <f>IF(ISERROR(VLOOKUP($A$7&amp;$B$3&amp;$A137&amp;$A$8&amp;$B$5,EYFULL_in_period,12,FALSE))=TRUE,0,VLOOKUP($A$7&amp;$B$3&amp;$A137&amp;$A$8&amp;$B$5,EYFULL_in_period,12,FALSE))</f>
        <v>1</v>
      </c>
      <c r="G137" s="49">
        <f t="shared" si="6"/>
        <v>5.5555555555555554</v>
      </c>
      <c r="H137" s="48">
        <f t="shared" si="6"/>
        <v>88.888888888888886</v>
      </c>
      <c r="I137" s="48">
        <f t="shared" si="6"/>
        <v>0</v>
      </c>
      <c r="J137" s="48">
        <f t="shared" si="6"/>
        <v>5.5555555555555554</v>
      </c>
      <c r="K137" s="37"/>
      <c r="L137" s="41"/>
    </row>
    <row r="138" spans="1:12" ht="13.5" customHeight="1" x14ac:dyDescent="0.2">
      <c r="A138" s="429" t="s">
        <v>121</v>
      </c>
      <c r="B138" s="48">
        <f>IF(ISERROR(VLOOKUP($A$7&amp;$B$3&amp;$A138&amp;$A$8&amp;$B$5,EYFULL_in_period,8,FALSE))=TRUE,0,VLOOKUP($A$7&amp;$B$3&amp;$A138&amp;$A$8&amp;$B$5,EYFULL_in_period,8,FALSE))</f>
        <v>23</v>
      </c>
      <c r="C138" s="48">
        <f>IF(ISERROR(VLOOKUP($A$7&amp;$B$3&amp;$A138&amp;$A$8&amp;$B$5,EYFULL_in_period,9,FALSE))=TRUE,0,VLOOKUP($A$7&amp;$B$3&amp;$A138&amp;$A$8&amp;$B$5,EYFULL_in_period,9,FALSE))</f>
        <v>2</v>
      </c>
      <c r="D138" s="48">
        <f>IF(ISERROR(VLOOKUP($A$7&amp;$B$3&amp;$A138&amp;$A$8&amp;$B$5,EYFULL_in_period,10,FALSE))=TRUE,0,VLOOKUP($A$7&amp;$B$3&amp;$A138&amp;$A$8&amp;$B$5,EYFULL_in_period,10,FALSE))</f>
        <v>20</v>
      </c>
      <c r="E138" s="48">
        <f>IF(ISERROR(VLOOKUP($A$7&amp;$B$3&amp;$A138&amp;$A$8&amp;$B$5,EYFULL_in_period,11,FALSE))=TRUE,0,VLOOKUP($A$7&amp;$B$3&amp;$A138&amp;$A$8&amp;$B$5,EYFULL_in_period,11,FALSE))</f>
        <v>0</v>
      </c>
      <c r="F138" s="69">
        <f>IF(ISERROR(VLOOKUP($A$7&amp;$B$3&amp;$A138&amp;$A$8&amp;$B$5,EYFULL_in_period,12,FALSE))=TRUE,0,VLOOKUP($A$7&amp;$B$3&amp;$A138&amp;$A$8&amp;$B$5,EYFULL_in_period,12,FALSE))</f>
        <v>1</v>
      </c>
      <c r="G138" s="49">
        <f t="shared" si="6"/>
        <v>8.695652173913043</v>
      </c>
      <c r="H138" s="48">
        <f t="shared" si="6"/>
        <v>86.956521739130437</v>
      </c>
      <c r="I138" s="48">
        <f t="shared" si="6"/>
        <v>0</v>
      </c>
      <c r="J138" s="48">
        <f t="shared" si="6"/>
        <v>4.3478260869565215</v>
      </c>
      <c r="K138" s="37"/>
      <c r="L138" s="41"/>
    </row>
    <row r="139" spans="1:12" ht="13.5" customHeight="1" x14ac:dyDescent="0.2">
      <c r="A139" s="429" t="s">
        <v>124</v>
      </c>
      <c r="B139" s="48">
        <f>IF(ISERROR(VLOOKUP($A$7&amp;$B$3&amp;$A139&amp;$A$8&amp;$B$5,EYFULL_in_period,8,FALSE))=TRUE,0,VLOOKUP($A$7&amp;$B$3&amp;$A139&amp;$A$8&amp;$B$5,EYFULL_in_period,8,FALSE))</f>
        <v>76</v>
      </c>
      <c r="C139" s="48">
        <f>IF(ISERROR(VLOOKUP($A$7&amp;$B$3&amp;$A139&amp;$A$8&amp;$B$5,EYFULL_in_period,9,FALSE))=TRUE,0,VLOOKUP($A$7&amp;$B$3&amp;$A139&amp;$A$8&amp;$B$5,EYFULL_in_period,9,FALSE))</f>
        <v>7</v>
      </c>
      <c r="D139" s="48">
        <f>IF(ISERROR(VLOOKUP($A$7&amp;$B$3&amp;$A139&amp;$A$8&amp;$B$5,EYFULL_in_period,10,FALSE))=TRUE,0,VLOOKUP($A$7&amp;$B$3&amp;$A139&amp;$A$8&amp;$B$5,EYFULL_in_period,10,FALSE))</f>
        <v>65</v>
      </c>
      <c r="E139" s="48">
        <f>IF(ISERROR(VLOOKUP($A$7&amp;$B$3&amp;$A139&amp;$A$8&amp;$B$5,EYFULL_in_period,11,FALSE))=TRUE,0,VLOOKUP($A$7&amp;$B$3&amp;$A139&amp;$A$8&amp;$B$5,EYFULL_in_period,11,FALSE))</f>
        <v>4</v>
      </c>
      <c r="F139" s="69">
        <f>IF(ISERROR(VLOOKUP($A$7&amp;$B$3&amp;$A139&amp;$A$8&amp;$B$5,EYFULL_in_period,12,FALSE))=TRUE,0,VLOOKUP($A$7&amp;$B$3&amp;$A139&amp;$A$8&amp;$B$5,EYFULL_in_period,12,FALSE))</f>
        <v>0</v>
      </c>
      <c r="G139" s="49">
        <f t="shared" si="6"/>
        <v>9.2105263157894743</v>
      </c>
      <c r="H139" s="48">
        <f t="shared" si="6"/>
        <v>85.526315789473685</v>
      </c>
      <c r="I139" s="48">
        <f t="shared" si="6"/>
        <v>5.2631578947368425</v>
      </c>
      <c r="J139" s="48">
        <f t="shared" si="6"/>
        <v>0</v>
      </c>
      <c r="K139" s="37"/>
      <c r="L139" s="41"/>
    </row>
    <row r="140" spans="1:12" ht="13.5" customHeight="1" x14ac:dyDescent="0.2">
      <c r="A140" s="429" t="s">
        <v>147</v>
      </c>
      <c r="B140" s="48">
        <f>IF(ISERROR(VLOOKUP($A$7&amp;$B$3&amp;$A140&amp;$A$8&amp;$B$5,EYFULL_in_period,8,FALSE))=TRUE,0,VLOOKUP($A$7&amp;$B$3&amp;$A140&amp;$A$8&amp;$B$5,EYFULL_in_period,8,FALSE))</f>
        <v>38</v>
      </c>
      <c r="C140" s="48">
        <f>IF(ISERROR(VLOOKUP($A$7&amp;$B$3&amp;$A140&amp;$A$8&amp;$B$5,EYFULL_in_period,9,FALSE))=TRUE,0,VLOOKUP($A$7&amp;$B$3&amp;$A140&amp;$A$8&amp;$B$5,EYFULL_in_period,9,FALSE))</f>
        <v>10</v>
      </c>
      <c r="D140" s="48">
        <f>IF(ISERROR(VLOOKUP($A$7&amp;$B$3&amp;$A140&amp;$A$8&amp;$B$5,EYFULL_in_period,10,FALSE))=TRUE,0,VLOOKUP($A$7&amp;$B$3&amp;$A140&amp;$A$8&amp;$B$5,EYFULL_in_period,10,FALSE))</f>
        <v>26</v>
      </c>
      <c r="E140" s="48">
        <f>IF(ISERROR(VLOOKUP($A$7&amp;$B$3&amp;$A140&amp;$A$8&amp;$B$5,EYFULL_in_period,11,FALSE))=TRUE,0,VLOOKUP($A$7&amp;$B$3&amp;$A140&amp;$A$8&amp;$B$5,EYFULL_in_period,11,FALSE))</f>
        <v>0</v>
      </c>
      <c r="F140" s="69">
        <f>IF(ISERROR(VLOOKUP($A$7&amp;$B$3&amp;$A140&amp;$A$8&amp;$B$5,EYFULL_in_period,12,FALSE))=TRUE,0,VLOOKUP($A$7&amp;$B$3&amp;$A140&amp;$A$8&amp;$B$5,EYFULL_in_period,12,FALSE))</f>
        <v>2</v>
      </c>
      <c r="G140" s="49">
        <f t="shared" si="6"/>
        <v>26.315789473684209</v>
      </c>
      <c r="H140" s="48">
        <f t="shared" si="6"/>
        <v>68.421052631578945</v>
      </c>
      <c r="I140" s="48">
        <f t="shared" si="6"/>
        <v>0</v>
      </c>
      <c r="J140" s="48">
        <f t="shared" si="6"/>
        <v>5.2631578947368425</v>
      </c>
      <c r="K140" s="37"/>
      <c r="L140" s="41"/>
    </row>
    <row r="141" spans="1:12" ht="13.5" customHeight="1" x14ac:dyDescent="0.2">
      <c r="A141" s="429" t="s">
        <v>156</v>
      </c>
      <c r="B141" s="48">
        <f>IF(ISERROR(VLOOKUP($A$7&amp;$B$3&amp;$A141&amp;$A$8&amp;$B$5,EYFULL_in_period,8,FALSE))=TRUE,0,VLOOKUP($A$7&amp;$B$3&amp;$A141&amp;$A$8&amp;$B$5,EYFULL_in_period,8,FALSE))</f>
        <v>146</v>
      </c>
      <c r="C141" s="48">
        <f>IF(ISERROR(VLOOKUP($A$7&amp;$B$3&amp;$A141&amp;$A$8&amp;$B$5,EYFULL_in_period,9,FALSE))=TRUE,0,VLOOKUP($A$7&amp;$B$3&amp;$A141&amp;$A$8&amp;$B$5,EYFULL_in_period,9,FALSE))</f>
        <v>8</v>
      </c>
      <c r="D141" s="48">
        <f>IF(ISERROR(VLOOKUP($A$7&amp;$B$3&amp;$A141&amp;$A$8&amp;$B$5,EYFULL_in_period,10,FALSE))=TRUE,0,VLOOKUP($A$7&amp;$B$3&amp;$A141&amp;$A$8&amp;$B$5,EYFULL_in_period,10,FALSE))</f>
        <v>120</v>
      </c>
      <c r="E141" s="48">
        <f>IF(ISERROR(VLOOKUP($A$7&amp;$B$3&amp;$A141&amp;$A$8&amp;$B$5,EYFULL_in_period,11,FALSE))=TRUE,0,VLOOKUP($A$7&amp;$B$3&amp;$A141&amp;$A$8&amp;$B$5,EYFULL_in_period,11,FALSE))</f>
        <v>8</v>
      </c>
      <c r="F141" s="69">
        <f>IF(ISERROR(VLOOKUP($A$7&amp;$B$3&amp;$A141&amp;$A$8&amp;$B$5,EYFULL_in_period,12,FALSE))=TRUE,0,VLOOKUP($A$7&amp;$B$3&amp;$A141&amp;$A$8&amp;$B$5,EYFULL_in_period,12,FALSE))</f>
        <v>10</v>
      </c>
      <c r="G141" s="49">
        <f t="shared" si="6"/>
        <v>5.4794520547945202</v>
      </c>
      <c r="H141" s="48">
        <f t="shared" si="6"/>
        <v>82.191780821917803</v>
      </c>
      <c r="I141" s="48">
        <f t="shared" si="6"/>
        <v>5.4794520547945202</v>
      </c>
      <c r="J141" s="48">
        <f t="shared" si="6"/>
        <v>6.8493150684931505</v>
      </c>
      <c r="K141" s="37"/>
      <c r="L141" s="41"/>
    </row>
    <row r="142" spans="1:12" ht="13.5" customHeight="1" x14ac:dyDescent="0.2">
      <c r="A142" s="429" t="s">
        <v>165</v>
      </c>
      <c r="B142" s="48">
        <f>IF(ISERROR(VLOOKUP($A$7&amp;$B$3&amp;$A142&amp;$A$8&amp;$B$5,EYFULL_in_period,8,FALSE))=TRUE,0,VLOOKUP($A$7&amp;$B$3&amp;$A142&amp;$A$8&amp;$B$5,EYFULL_in_period,8,FALSE))</f>
        <v>12</v>
      </c>
      <c r="C142" s="48">
        <f>IF(ISERROR(VLOOKUP($A$7&amp;$B$3&amp;$A142&amp;$A$8&amp;$B$5,EYFULL_in_period,9,FALSE))=TRUE,0,VLOOKUP($A$7&amp;$B$3&amp;$A142&amp;$A$8&amp;$B$5,EYFULL_in_period,9,FALSE))</f>
        <v>2</v>
      </c>
      <c r="D142" s="48">
        <f>IF(ISERROR(VLOOKUP($A$7&amp;$B$3&amp;$A142&amp;$A$8&amp;$B$5,EYFULL_in_period,10,FALSE))=TRUE,0,VLOOKUP($A$7&amp;$B$3&amp;$A142&amp;$A$8&amp;$B$5,EYFULL_in_period,10,FALSE))</f>
        <v>7</v>
      </c>
      <c r="E142" s="48">
        <f>IF(ISERROR(VLOOKUP($A$7&amp;$B$3&amp;$A142&amp;$A$8&amp;$B$5,EYFULL_in_period,11,FALSE))=TRUE,0,VLOOKUP($A$7&amp;$B$3&amp;$A142&amp;$A$8&amp;$B$5,EYFULL_in_period,11,FALSE))</f>
        <v>1</v>
      </c>
      <c r="F142" s="69">
        <f>IF(ISERROR(VLOOKUP($A$7&amp;$B$3&amp;$A142&amp;$A$8&amp;$B$5,EYFULL_in_period,12,FALSE))=TRUE,0,VLOOKUP($A$7&amp;$B$3&amp;$A142&amp;$A$8&amp;$B$5,EYFULL_in_period,12,FALSE))</f>
        <v>2</v>
      </c>
      <c r="G142" s="49">
        <f t="shared" si="6"/>
        <v>16.666666666666668</v>
      </c>
      <c r="H142" s="48">
        <f t="shared" si="6"/>
        <v>58.333333333333336</v>
      </c>
      <c r="I142" s="48">
        <f t="shared" si="6"/>
        <v>8.3333333333333339</v>
      </c>
      <c r="J142" s="48">
        <f t="shared" si="6"/>
        <v>16.666666666666668</v>
      </c>
      <c r="K142" s="37"/>
      <c r="L142" s="41"/>
    </row>
    <row r="143" spans="1:12" ht="13.5" customHeight="1" x14ac:dyDescent="0.2">
      <c r="A143" s="429" t="s">
        <v>169</v>
      </c>
      <c r="B143" s="48">
        <f>IF(ISERROR(VLOOKUP($A$7&amp;$B$3&amp;$A143&amp;$A$8&amp;$B$5,EYFULL_in_period,8,FALSE))=TRUE,0,VLOOKUP($A$7&amp;$B$3&amp;$A143&amp;$A$8&amp;$B$5,EYFULL_in_period,8,FALSE))</f>
        <v>102</v>
      </c>
      <c r="C143" s="48">
        <f>IF(ISERROR(VLOOKUP($A$7&amp;$B$3&amp;$A143&amp;$A$8&amp;$B$5,EYFULL_in_period,9,FALSE))=TRUE,0,VLOOKUP($A$7&amp;$B$3&amp;$A143&amp;$A$8&amp;$B$5,EYFULL_in_period,9,FALSE))</f>
        <v>9</v>
      </c>
      <c r="D143" s="48">
        <f>IF(ISERROR(VLOOKUP($A$7&amp;$B$3&amp;$A143&amp;$A$8&amp;$B$5,EYFULL_in_period,10,FALSE))=TRUE,0,VLOOKUP($A$7&amp;$B$3&amp;$A143&amp;$A$8&amp;$B$5,EYFULL_in_period,10,FALSE))</f>
        <v>84</v>
      </c>
      <c r="E143" s="48">
        <f>IF(ISERROR(VLOOKUP($A$7&amp;$B$3&amp;$A143&amp;$A$8&amp;$B$5,EYFULL_in_period,11,FALSE))=TRUE,0,VLOOKUP($A$7&amp;$B$3&amp;$A143&amp;$A$8&amp;$B$5,EYFULL_in_period,11,FALSE))</f>
        <v>1</v>
      </c>
      <c r="F143" s="69">
        <f>IF(ISERROR(VLOOKUP($A$7&amp;$B$3&amp;$A143&amp;$A$8&amp;$B$5,EYFULL_in_period,12,FALSE))=TRUE,0,VLOOKUP($A$7&amp;$B$3&amp;$A143&amp;$A$8&amp;$B$5,EYFULL_in_period,12,FALSE))</f>
        <v>8</v>
      </c>
      <c r="G143" s="49">
        <f t="shared" si="6"/>
        <v>8.8235294117647065</v>
      </c>
      <c r="H143" s="48">
        <f t="shared" si="6"/>
        <v>82.352941176470594</v>
      </c>
      <c r="I143" s="48">
        <f t="shared" si="6"/>
        <v>0.98039215686274506</v>
      </c>
      <c r="J143" s="48">
        <f t="shared" si="6"/>
        <v>7.8431372549019605</v>
      </c>
      <c r="K143" s="37"/>
      <c r="L143" s="41"/>
    </row>
    <row r="144" spans="1:12" ht="13.5" customHeight="1" x14ac:dyDescent="0.2">
      <c r="A144" s="429" t="s">
        <v>184</v>
      </c>
      <c r="B144" s="48">
        <f>IF(ISERROR(VLOOKUP($A$7&amp;$B$3&amp;$A144&amp;$A$8&amp;$B$5,EYFULL_in_period,8,FALSE))=TRUE,0,VLOOKUP($A$7&amp;$B$3&amp;$A144&amp;$A$8&amp;$B$5,EYFULL_in_period,8,FALSE))</f>
        <v>26</v>
      </c>
      <c r="C144" s="48">
        <f>IF(ISERROR(VLOOKUP($A$7&amp;$B$3&amp;$A144&amp;$A$8&amp;$B$5,EYFULL_in_period,9,FALSE))=TRUE,0,VLOOKUP($A$7&amp;$B$3&amp;$A144&amp;$A$8&amp;$B$5,EYFULL_in_period,9,FALSE))</f>
        <v>0</v>
      </c>
      <c r="D144" s="48">
        <f>IF(ISERROR(VLOOKUP($A$7&amp;$B$3&amp;$A144&amp;$A$8&amp;$B$5,EYFULL_in_period,10,FALSE))=TRUE,0,VLOOKUP($A$7&amp;$B$3&amp;$A144&amp;$A$8&amp;$B$5,EYFULL_in_period,10,FALSE))</f>
        <v>21</v>
      </c>
      <c r="E144" s="48">
        <f>IF(ISERROR(VLOOKUP($A$7&amp;$B$3&amp;$A144&amp;$A$8&amp;$B$5,EYFULL_in_period,11,FALSE))=TRUE,0,VLOOKUP($A$7&amp;$B$3&amp;$A144&amp;$A$8&amp;$B$5,EYFULL_in_period,11,FALSE))</f>
        <v>2</v>
      </c>
      <c r="F144" s="69">
        <f>IF(ISERROR(VLOOKUP($A$7&amp;$B$3&amp;$A144&amp;$A$8&amp;$B$5,EYFULL_in_period,12,FALSE))=TRUE,0,VLOOKUP($A$7&amp;$B$3&amp;$A144&amp;$A$8&amp;$B$5,EYFULL_in_period,12,FALSE))</f>
        <v>3</v>
      </c>
      <c r="G144" s="49">
        <f t="shared" si="6"/>
        <v>0</v>
      </c>
      <c r="H144" s="48">
        <f t="shared" si="6"/>
        <v>80.769230769230774</v>
      </c>
      <c r="I144" s="48">
        <f t="shared" si="6"/>
        <v>7.6923076923076925</v>
      </c>
      <c r="J144" s="48">
        <f t="shared" si="6"/>
        <v>11.538461538461538</v>
      </c>
      <c r="K144" s="37"/>
      <c r="L144" s="41"/>
    </row>
    <row r="145" spans="1:12" ht="13.5" customHeight="1" x14ac:dyDescent="0.2">
      <c r="A145" s="429" t="s">
        <v>187</v>
      </c>
      <c r="B145" s="48">
        <f>IF(ISERROR(VLOOKUP($A$7&amp;$B$3&amp;$A145&amp;$A$8&amp;$B$5,EYFULL_in_period,8,FALSE))=TRUE,0,VLOOKUP($A$7&amp;$B$3&amp;$A145&amp;$A$8&amp;$B$5,EYFULL_in_period,8,FALSE))</f>
        <v>42</v>
      </c>
      <c r="C145" s="48">
        <f>IF(ISERROR(VLOOKUP($A$7&amp;$B$3&amp;$A145&amp;$A$8&amp;$B$5,EYFULL_in_period,9,FALSE))=TRUE,0,VLOOKUP($A$7&amp;$B$3&amp;$A145&amp;$A$8&amp;$B$5,EYFULL_in_period,9,FALSE))</f>
        <v>6</v>
      </c>
      <c r="D145" s="48">
        <f>IF(ISERROR(VLOOKUP($A$7&amp;$B$3&amp;$A145&amp;$A$8&amp;$B$5,EYFULL_in_period,10,FALSE))=TRUE,0,VLOOKUP($A$7&amp;$B$3&amp;$A145&amp;$A$8&amp;$B$5,EYFULL_in_period,10,FALSE))</f>
        <v>33</v>
      </c>
      <c r="E145" s="48">
        <f>IF(ISERROR(VLOOKUP($A$7&amp;$B$3&amp;$A145&amp;$A$8&amp;$B$5,EYFULL_in_period,11,FALSE))=TRUE,0,VLOOKUP($A$7&amp;$B$3&amp;$A145&amp;$A$8&amp;$B$5,EYFULL_in_period,11,FALSE))</f>
        <v>2</v>
      </c>
      <c r="F145" s="69">
        <f>IF(ISERROR(VLOOKUP($A$7&amp;$B$3&amp;$A145&amp;$A$8&amp;$B$5,EYFULL_in_period,12,FALSE))=TRUE,0,VLOOKUP($A$7&amp;$B$3&amp;$A145&amp;$A$8&amp;$B$5,EYFULL_in_period,12,FALSE))</f>
        <v>1</v>
      </c>
      <c r="G145" s="49">
        <f t="shared" si="6"/>
        <v>14.285714285714286</v>
      </c>
      <c r="H145" s="48">
        <f t="shared" si="6"/>
        <v>78.571428571428569</v>
      </c>
      <c r="I145" s="48">
        <f t="shared" si="6"/>
        <v>4.7619047619047619</v>
      </c>
      <c r="J145" s="48">
        <f t="shared" si="6"/>
        <v>2.3809523809523809</v>
      </c>
      <c r="K145" s="37"/>
      <c r="L145" s="41"/>
    </row>
    <row r="146" spans="1:12" ht="13.5" customHeight="1" x14ac:dyDescent="0.2">
      <c r="A146" s="429" t="s">
        <v>201</v>
      </c>
      <c r="B146" s="48">
        <f>IF(ISERROR(VLOOKUP($A$7&amp;$B$3&amp;$A146&amp;$A$8&amp;$B$5,EYFULL_in_period,8,FALSE))=TRUE,0,VLOOKUP($A$7&amp;$B$3&amp;$A146&amp;$A$8&amp;$B$5,EYFULL_in_period,8,FALSE))</f>
        <v>76</v>
      </c>
      <c r="C146" s="48">
        <f>IF(ISERROR(VLOOKUP($A$7&amp;$B$3&amp;$A146&amp;$A$8&amp;$B$5,EYFULL_in_period,9,FALSE))=TRUE,0,VLOOKUP($A$7&amp;$B$3&amp;$A146&amp;$A$8&amp;$B$5,EYFULL_in_period,9,FALSE))</f>
        <v>3</v>
      </c>
      <c r="D146" s="48">
        <f>IF(ISERROR(VLOOKUP($A$7&amp;$B$3&amp;$A146&amp;$A$8&amp;$B$5,EYFULL_in_period,10,FALSE))=TRUE,0,VLOOKUP($A$7&amp;$B$3&amp;$A146&amp;$A$8&amp;$B$5,EYFULL_in_period,10,FALSE))</f>
        <v>66</v>
      </c>
      <c r="E146" s="48">
        <f>IF(ISERROR(VLOOKUP($A$7&amp;$B$3&amp;$A146&amp;$A$8&amp;$B$5,EYFULL_in_period,11,FALSE))=TRUE,0,VLOOKUP($A$7&amp;$B$3&amp;$A146&amp;$A$8&amp;$B$5,EYFULL_in_period,11,FALSE))</f>
        <v>5</v>
      </c>
      <c r="F146" s="69">
        <f>IF(ISERROR(VLOOKUP($A$7&amp;$B$3&amp;$A146&amp;$A$8&amp;$B$5,EYFULL_in_period,12,FALSE))=TRUE,0,VLOOKUP($A$7&amp;$B$3&amp;$A146&amp;$A$8&amp;$B$5,EYFULL_in_period,12,FALSE))</f>
        <v>2</v>
      </c>
      <c r="G146" s="49">
        <f t="shared" si="6"/>
        <v>3.9473684210526314</v>
      </c>
      <c r="H146" s="48">
        <f t="shared" si="6"/>
        <v>86.84210526315789</v>
      </c>
      <c r="I146" s="48">
        <f t="shared" si="6"/>
        <v>6.5789473684210522</v>
      </c>
      <c r="J146" s="48">
        <f t="shared" si="6"/>
        <v>2.6315789473684212</v>
      </c>
      <c r="K146" s="37"/>
      <c r="L146" s="41"/>
    </row>
    <row r="147" spans="1:12" ht="13.5" customHeight="1" x14ac:dyDescent="0.2">
      <c r="A147" s="429" t="s">
        <v>204</v>
      </c>
      <c r="B147" s="48">
        <f>IF(ISERROR(VLOOKUP($A$7&amp;$B$3&amp;$A147&amp;$A$8&amp;$B$5,EYFULL_in_period,8,FALSE))=TRUE,0,VLOOKUP($A$7&amp;$B$3&amp;$A147&amp;$A$8&amp;$B$5,EYFULL_in_period,8,FALSE))</f>
        <v>13</v>
      </c>
      <c r="C147" s="48">
        <f>IF(ISERROR(VLOOKUP($A$7&amp;$B$3&amp;$A147&amp;$A$8&amp;$B$5,EYFULL_in_period,9,FALSE))=TRUE,0,VLOOKUP($A$7&amp;$B$3&amp;$A147&amp;$A$8&amp;$B$5,EYFULL_in_period,9,FALSE))</f>
        <v>2</v>
      </c>
      <c r="D147" s="48">
        <f>IF(ISERROR(VLOOKUP($A$7&amp;$B$3&amp;$A147&amp;$A$8&amp;$B$5,EYFULL_in_period,10,FALSE))=TRUE,0,VLOOKUP($A$7&amp;$B$3&amp;$A147&amp;$A$8&amp;$B$5,EYFULL_in_period,10,FALSE))</f>
        <v>7</v>
      </c>
      <c r="E147" s="48">
        <f>IF(ISERROR(VLOOKUP($A$7&amp;$B$3&amp;$A147&amp;$A$8&amp;$B$5,EYFULL_in_period,11,FALSE))=TRUE,0,VLOOKUP($A$7&amp;$B$3&amp;$A147&amp;$A$8&amp;$B$5,EYFULL_in_period,11,FALSE))</f>
        <v>2</v>
      </c>
      <c r="F147" s="69">
        <f>IF(ISERROR(VLOOKUP($A$7&amp;$B$3&amp;$A147&amp;$A$8&amp;$B$5,EYFULL_in_period,12,FALSE))=TRUE,0,VLOOKUP($A$7&amp;$B$3&amp;$A147&amp;$A$8&amp;$B$5,EYFULL_in_period,12,FALSE))</f>
        <v>2</v>
      </c>
      <c r="G147" s="49">
        <f t="shared" si="6"/>
        <v>15.384615384615385</v>
      </c>
      <c r="H147" s="48">
        <f t="shared" si="6"/>
        <v>53.846153846153847</v>
      </c>
      <c r="I147" s="48">
        <f t="shared" si="6"/>
        <v>15.384615384615385</v>
      </c>
      <c r="J147" s="48">
        <f t="shared" si="6"/>
        <v>15.384615384615385</v>
      </c>
      <c r="K147" s="37"/>
      <c r="L147" s="41"/>
    </row>
    <row r="148" spans="1:12" ht="13.5" customHeight="1" x14ac:dyDescent="0.2">
      <c r="A148" s="429" t="s">
        <v>205</v>
      </c>
      <c r="B148" s="48">
        <f>IF(ISERROR(VLOOKUP($A$7&amp;$B$3&amp;$A148&amp;$A$8&amp;$B$5,EYFULL_in_period,8,FALSE))=TRUE,0,VLOOKUP($A$7&amp;$B$3&amp;$A148&amp;$A$8&amp;$B$5,EYFULL_in_period,8,FALSE))</f>
        <v>12</v>
      </c>
      <c r="C148" s="48">
        <f>IF(ISERROR(VLOOKUP($A$7&amp;$B$3&amp;$A148&amp;$A$8&amp;$B$5,EYFULL_in_period,9,FALSE))=TRUE,0,VLOOKUP($A$7&amp;$B$3&amp;$A148&amp;$A$8&amp;$B$5,EYFULL_in_period,9,FALSE))</f>
        <v>0</v>
      </c>
      <c r="D148" s="48">
        <f>IF(ISERROR(VLOOKUP($A$7&amp;$B$3&amp;$A148&amp;$A$8&amp;$B$5,EYFULL_in_period,10,FALSE))=TRUE,0,VLOOKUP($A$7&amp;$B$3&amp;$A148&amp;$A$8&amp;$B$5,EYFULL_in_period,10,FALSE))</f>
        <v>9</v>
      </c>
      <c r="E148" s="48">
        <f>IF(ISERROR(VLOOKUP($A$7&amp;$B$3&amp;$A148&amp;$A$8&amp;$B$5,EYFULL_in_period,11,FALSE))=TRUE,0,VLOOKUP($A$7&amp;$B$3&amp;$A148&amp;$A$8&amp;$B$5,EYFULL_in_period,11,FALSE))</f>
        <v>1</v>
      </c>
      <c r="F148" s="69">
        <f>IF(ISERROR(VLOOKUP($A$7&amp;$B$3&amp;$A148&amp;$A$8&amp;$B$5,EYFULL_in_period,12,FALSE))=TRUE,0,VLOOKUP($A$7&amp;$B$3&amp;$A148&amp;$A$8&amp;$B$5,EYFULL_in_period,12,FALSE))</f>
        <v>2</v>
      </c>
      <c r="G148" s="49">
        <f t="shared" si="6"/>
        <v>0</v>
      </c>
      <c r="H148" s="48">
        <f t="shared" si="6"/>
        <v>75</v>
      </c>
      <c r="I148" s="48">
        <f t="shared" si="6"/>
        <v>8.3333333333333339</v>
      </c>
      <c r="J148" s="48">
        <f t="shared" si="6"/>
        <v>16.666666666666668</v>
      </c>
      <c r="K148" s="37"/>
      <c r="L148" s="41"/>
    </row>
    <row r="149" spans="1:12" ht="13.5" customHeight="1" x14ac:dyDescent="0.2">
      <c r="A149" s="429" t="s">
        <v>217</v>
      </c>
      <c r="B149" s="48">
        <f>IF(ISERROR(VLOOKUP($A$7&amp;$B$3&amp;$A149&amp;$A$8&amp;$B$5,EYFULL_in_period,8,FALSE))=TRUE,0,VLOOKUP($A$7&amp;$B$3&amp;$A149&amp;$A$8&amp;$B$5,EYFULL_in_period,8,FALSE))</f>
        <v>7</v>
      </c>
      <c r="C149" s="48">
        <f>IF(ISERROR(VLOOKUP($A$7&amp;$B$3&amp;$A149&amp;$A$8&amp;$B$5,EYFULL_in_period,9,FALSE))=TRUE,0,VLOOKUP($A$7&amp;$B$3&amp;$A149&amp;$A$8&amp;$B$5,EYFULL_in_period,9,FALSE))</f>
        <v>0</v>
      </c>
      <c r="D149" s="48">
        <f>IF(ISERROR(VLOOKUP($A$7&amp;$B$3&amp;$A149&amp;$A$8&amp;$B$5,EYFULL_in_period,10,FALSE))=TRUE,0,VLOOKUP($A$7&amp;$B$3&amp;$A149&amp;$A$8&amp;$B$5,EYFULL_in_period,10,FALSE))</f>
        <v>6</v>
      </c>
      <c r="E149" s="48">
        <f>IF(ISERROR(VLOOKUP($A$7&amp;$B$3&amp;$A149&amp;$A$8&amp;$B$5,EYFULL_in_period,11,FALSE))=TRUE,0,VLOOKUP($A$7&amp;$B$3&amp;$A149&amp;$A$8&amp;$B$5,EYFULL_in_period,11,FALSE))</f>
        <v>1</v>
      </c>
      <c r="F149" s="69">
        <f>IF(ISERROR(VLOOKUP($A$7&amp;$B$3&amp;$A149&amp;$A$8&amp;$B$5,EYFULL_in_period,12,FALSE))=TRUE,0,VLOOKUP($A$7&amp;$B$3&amp;$A149&amp;$A$8&amp;$B$5,EYFULL_in_period,12,FALSE))</f>
        <v>0</v>
      </c>
      <c r="G149" s="49">
        <f t="shared" si="6"/>
        <v>0</v>
      </c>
      <c r="H149" s="48">
        <f t="shared" si="6"/>
        <v>85.714285714285708</v>
      </c>
      <c r="I149" s="48">
        <f t="shared" si="6"/>
        <v>14.285714285714286</v>
      </c>
      <c r="J149" s="48">
        <f t="shared" si="6"/>
        <v>0</v>
      </c>
      <c r="K149" s="37"/>
      <c r="L149" s="41"/>
    </row>
    <row r="150" spans="1:12" ht="13.5" customHeight="1" x14ac:dyDescent="0.2">
      <c r="A150" s="429" t="s">
        <v>222</v>
      </c>
      <c r="B150" s="48">
        <f>IF(ISERROR(VLOOKUP($A$7&amp;$B$3&amp;$A150&amp;$A$8&amp;$B$5,EYFULL_in_period,8,FALSE))=TRUE,0,VLOOKUP($A$7&amp;$B$3&amp;$A150&amp;$A$8&amp;$B$5,EYFULL_in_period,8,FALSE))</f>
        <v>22</v>
      </c>
      <c r="C150" s="48">
        <f>IF(ISERROR(VLOOKUP($A$7&amp;$B$3&amp;$A150&amp;$A$8&amp;$B$5,EYFULL_in_period,9,FALSE))=TRUE,0,VLOOKUP($A$7&amp;$B$3&amp;$A150&amp;$A$8&amp;$B$5,EYFULL_in_period,9,FALSE))</f>
        <v>2</v>
      </c>
      <c r="D150" s="48">
        <f>IF(ISERROR(VLOOKUP($A$7&amp;$B$3&amp;$A150&amp;$A$8&amp;$B$5,EYFULL_in_period,10,FALSE))=TRUE,0,VLOOKUP($A$7&amp;$B$3&amp;$A150&amp;$A$8&amp;$B$5,EYFULL_in_period,10,FALSE))</f>
        <v>17</v>
      </c>
      <c r="E150" s="48">
        <f>IF(ISERROR(VLOOKUP($A$7&amp;$B$3&amp;$A150&amp;$A$8&amp;$B$5,EYFULL_in_period,11,FALSE))=TRUE,0,VLOOKUP($A$7&amp;$B$3&amp;$A150&amp;$A$8&amp;$B$5,EYFULL_in_period,11,FALSE))</f>
        <v>1</v>
      </c>
      <c r="F150" s="69">
        <f>IF(ISERROR(VLOOKUP($A$7&amp;$B$3&amp;$A150&amp;$A$8&amp;$B$5,EYFULL_in_period,12,FALSE))=TRUE,0,VLOOKUP($A$7&amp;$B$3&amp;$A150&amp;$A$8&amp;$B$5,EYFULL_in_period,12,FALSE))</f>
        <v>2</v>
      </c>
      <c r="G150" s="49">
        <f t="shared" si="6"/>
        <v>9.0909090909090917</v>
      </c>
      <c r="H150" s="48">
        <f t="shared" si="6"/>
        <v>77.272727272727266</v>
      </c>
      <c r="I150" s="48">
        <f t="shared" si="6"/>
        <v>4.5454545454545459</v>
      </c>
      <c r="J150" s="48">
        <f t="shared" si="6"/>
        <v>9.0909090909090917</v>
      </c>
      <c r="K150" s="37"/>
      <c r="L150" s="41"/>
    </row>
    <row r="151" spans="1:12" ht="13.5" customHeight="1" x14ac:dyDescent="0.2">
      <c r="A151" s="429" t="s">
        <v>232</v>
      </c>
      <c r="B151" s="48">
        <f>IF(ISERROR(VLOOKUP($A$7&amp;$B$3&amp;$A151&amp;$A$8&amp;$B$5,EYFULL_in_period,8,FALSE))=TRUE,0,VLOOKUP($A$7&amp;$B$3&amp;$A151&amp;$A$8&amp;$B$5,EYFULL_in_period,8,FALSE))</f>
        <v>151</v>
      </c>
      <c r="C151" s="48">
        <f>IF(ISERROR(VLOOKUP($A$7&amp;$B$3&amp;$A151&amp;$A$8&amp;$B$5,EYFULL_in_period,9,FALSE))=TRUE,0,VLOOKUP($A$7&amp;$B$3&amp;$A151&amp;$A$8&amp;$B$5,EYFULL_in_period,9,FALSE))</f>
        <v>15</v>
      </c>
      <c r="D151" s="48">
        <f>IF(ISERROR(VLOOKUP($A$7&amp;$B$3&amp;$A151&amp;$A$8&amp;$B$5,EYFULL_in_period,10,FALSE))=TRUE,0,VLOOKUP($A$7&amp;$B$3&amp;$A151&amp;$A$8&amp;$B$5,EYFULL_in_period,10,FALSE))</f>
        <v>122</v>
      </c>
      <c r="E151" s="48">
        <f>IF(ISERROR(VLOOKUP($A$7&amp;$B$3&amp;$A151&amp;$A$8&amp;$B$5,EYFULL_in_period,11,FALSE))=TRUE,0,VLOOKUP($A$7&amp;$B$3&amp;$A151&amp;$A$8&amp;$B$5,EYFULL_in_period,11,FALSE))</f>
        <v>7</v>
      </c>
      <c r="F151" s="69">
        <f>IF(ISERROR(VLOOKUP($A$7&amp;$B$3&amp;$A151&amp;$A$8&amp;$B$5,EYFULL_in_period,12,FALSE))=TRUE,0,VLOOKUP($A$7&amp;$B$3&amp;$A151&amp;$A$8&amp;$B$5,EYFULL_in_period,12,FALSE))</f>
        <v>7</v>
      </c>
      <c r="G151" s="49">
        <f t="shared" si="6"/>
        <v>9.9337748344370862</v>
      </c>
      <c r="H151" s="48">
        <f t="shared" si="6"/>
        <v>80.794701986754973</v>
      </c>
      <c r="I151" s="48">
        <f t="shared" si="6"/>
        <v>4.6357615894039732</v>
      </c>
      <c r="J151" s="48">
        <f t="shared" si="6"/>
        <v>4.6357615894039732</v>
      </c>
      <c r="K151" s="37"/>
      <c r="L151" s="41"/>
    </row>
    <row r="152" spans="1:12" ht="13.5" customHeight="1" x14ac:dyDescent="0.2">
      <c r="A152" s="429" t="s">
        <v>247</v>
      </c>
      <c r="B152" s="48">
        <f>IF(ISERROR(VLOOKUP($A$7&amp;$B$3&amp;$A152&amp;$A$8&amp;$B$5,EYFULL_in_period,8,FALSE))=TRUE,0,VLOOKUP($A$7&amp;$B$3&amp;$A152&amp;$A$8&amp;$B$5,EYFULL_in_period,8,FALSE))</f>
        <v>24</v>
      </c>
      <c r="C152" s="48">
        <f>IF(ISERROR(VLOOKUP($A$7&amp;$B$3&amp;$A152&amp;$A$8&amp;$B$5,EYFULL_in_period,9,FALSE))=TRUE,0,VLOOKUP($A$7&amp;$B$3&amp;$A152&amp;$A$8&amp;$B$5,EYFULL_in_period,9,FALSE))</f>
        <v>2</v>
      </c>
      <c r="D152" s="48">
        <f>IF(ISERROR(VLOOKUP($A$7&amp;$B$3&amp;$A152&amp;$A$8&amp;$B$5,EYFULL_in_period,10,FALSE))=TRUE,0,VLOOKUP($A$7&amp;$B$3&amp;$A152&amp;$A$8&amp;$B$5,EYFULL_in_period,10,FALSE))</f>
        <v>21</v>
      </c>
      <c r="E152" s="48">
        <f>IF(ISERROR(VLOOKUP($A$7&amp;$B$3&amp;$A152&amp;$A$8&amp;$B$5,EYFULL_in_period,11,FALSE))=TRUE,0,VLOOKUP($A$7&amp;$B$3&amp;$A152&amp;$A$8&amp;$B$5,EYFULL_in_period,11,FALSE))</f>
        <v>1</v>
      </c>
      <c r="F152" s="69">
        <f>IF(ISERROR(VLOOKUP($A$7&amp;$B$3&amp;$A152&amp;$A$8&amp;$B$5,EYFULL_in_period,12,FALSE))=TRUE,0,VLOOKUP($A$7&amp;$B$3&amp;$A152&amp;$A$8&amp;$B$5,EYFULL_in_period,12,FALSE))</f>
        <v>0</v>
      </c>
      <c r="G152" s="49">
        <f t="shared" si="6"/>
        <v>8.3333333333333339</v>
      </c>
      <c r="H152" s="48">
        <f t="shared" si="6"/>
        <v>87.5</v>
      </c>
      <c r="I152" s="48">
        <f t="shared" si="6"/>
        <v>4.166666666666667</v>
      </c>
      <c r="J152" s="48">
        <f t="shared" si="6"/>
        <v>0</v>
      </c>
      <c r="K152" s="37"/>
      <c r="L152" s="41"/>
    </row>
    <row r="153" spans="1:12" ht="13.5" customHeight="1" x14ac:dyDescent="0.2">
      <c r="A153" s="429" t="s">
        <v>249</v>
      </c>
      <c r="B153" s="48">
        <f>IF(ISERROR(VLOOKUP($A$7&amp;$B$3&amp;$A153&amp;$A$8&amp;$B$5,EYFULL_in_period,8,FALSE))=TRUE,0,VLOOKUP($A$7&amp;$B$3&amp;$A153&amp;$A$8&amp;$B$5,EYFULL_in_period,8,FALSE))</f>
        <v>78</v>
      </c>
      <c r="C153" s="48">
        <f>IF(ISERROR(VLOOKUP($A$7&amp;$B$3&amp;$A153&amp;$A$8&amp;$B$5,EYFULL_in_period,9,FALSE))=TRUE,0,VLOOKUP($A$7&amp;$B$3&amp;$A153&amp;$A$8&amp;$B$5,EYFULL_in_period,9,FALSE))</f>
        <v>5</v>
      </c>
      <c r="D153" s="48">
        <f>IF(ISERROR(VLOOKUP($A$7&amp;$B$3&amp;$A153&amp;$A$8&amp;$B$5,EYFULL_in_period,10,FALSE))=TRUE,0,VLOOKUP($A$7&amp;$B$3&amp;$A153&amp;$A$8&amp;$B$5,EYFULL_in_period,10,FALSE))</f>
        <v>65</v>
      </c>
      <c r="E153" s="48">
        <f>IF(ISERROR(VLOOKUP($A$7&amp;$B$3&amp;$A153&amp;$A$8&amp;$B$5,EYFULL_in_period,11,FALSE))=TRUE,0,VLOOKUP($A$7&amp;$B$3&amp;$A153&amp;$A$8&amp;$B$5,EYFULL_in_period,11,FALSE))</f>
        <v>3</v>
      </c>
      <c r="F153" s="69">
        <f>IF(ISERROR(VLOOKUP($A$7&amp;$B$3&amp;$A153&amp;$A$8&amp;$B$5,EYFULL_in_period,12,FALSE))=TRUE,0,VLOOKUP($A$7&amp;$B$3&amp;$A153&amp;$A$8&amp;$B$5,EYFULL_in_period,12,FALSE))</f>
        <v>5</v>
      </c>
      <c r="G153" s="49">
        <f t="shared" si="6"/>
        <v>6.4102564102564106</v>
      </c>
      <c r="H153" s="48">
        <f t="shared" si="6"/>
        <v>83.333333333333329</v>
      </c>
      <c r="I153" s="48">
        <f t="shared" si="6"/>
        <v>3.8461538461538463</v>
      </c>
      <c r="J153" s="48">
        <f t="shared" si="6"/>
        <v>6.4102564102564106</v>
      </c>
      <c r="K153" s="37"/>
      <c r="L153" s="41"/>
    </row>
    <row r="154" spans="1:12" ht="13.5" customHeight="1" x14ac:dyDescent="0.2">
      <c r="A154" s="429" t="s">
        <v>254</v>
      </c>
      <c r="B154" s="48">
        <f>IF(ISERROR(VLOOKUP($A$7&amp;$B$3&amp;$A154&amp;$A$8&amp;$B$5,EYFULL_in_period,8,FALSE))=TRUE,0,VLOOKUP($A$7&amp;$B$3&amp;$A154&amp;$A$8&amp;$B$5,EYFULL_in_period,8,FALSE))</f>
        <v>21</v>
      </c>
      <c r="C154" s="48">
        <f>IF(ISERROR(VLOOKUP($A$7&amp;$B$3&amp;$A154&amp;$A$8&amp;$B$5,EYFULL_in_period,9,FALSE))=TRUE,0,VLOOKUP($A$7&amp;$B$3&amp;$A154&amp;$A$8&amp;$B$5,EYFULL_in_period,9,FALSE))</f>
        <v>1</v>
      </c>
      <c r="D154" s="48">
        <f>IF(ISERROR(VLOOKUP($A$7&amp;$B$3&amp;$A154&amp;$A$8&amp;$B$5,EYFULL_in_period,10,FALSE))=TRUE,0,VLOOKUP($A$7&amp;$B$3&amp;$A154&amp;$A$8&amp;$B$5,EYFULL_in_period,10,FALSE))</f>
        <v>18</v>
      </c>
      <c r="E154" s="48">
        <f>IF(ISERROR(VLOOKUP($A$7&amp;$B$3&amp;$A154&amp;$A$8&amp;$B$5,EYFULL_in_period,11,FALSE))=TRUE,0,VLOOKUP($A$7&amp;$B$3&amp;$A154&amp;$A$8&amp;$B$5,EYFULL_in_period,11,FALSE))</f>
        <v>1</v>
      </c>
      <c r="F154" s="69">
        <f>IF(ISERROR(VLOOKUP($A$7&amp;$B$3&amp;$A154&amp;$A$8&amp;$B$5,EYFULL_in_period,12,FALSE))=TRUE,0,VLOOKUP($A$7&amp;$B$3&amp;$A154&amp;$A$8&amp;$B$5,EYFULL_in_period,12,FALSE))</f>
        <v>1</v>
      </c>
      <c r="G154" s="49">
        <f t="shared" si="6"/>
        <v>4.7619047619047619</v>
      </c>
      <c r="H154" s="48">
        <f t="shared" si="6"/>
        <v>85.714285714285708</v>
      </c>
      <c r="I154" s="48">
        <f t="shared" si="6"/>
        <v>4.7619047619047619</v>
      </c>
      <c r="J154" s="48">
        <f t="shared" si="6"/>
        <v>4.7619047619047619</v>
      </c>
      <c r="K154" s="37"/>
      <c r="L154" s="41"/>
    </row>
    <row r="155" spans="1:12" ht="13.5" customHeight="1" x14ac:dyDescent="0.2">
      <c r="A155" s="429" t="s">
        <v>256</v>
      </c>
      <c r="B155" s="48">
        <f>IF(ISERROR(VLOOKUP($A$7&amp;$B$3&amp;$A155&amp;$A$8&amp;$B$5,EYFULL_in_period,8,FALSE))=TRUE,0,VLOOKUP($A$7&amp;$B$3&amp;$A155&amp;$A$8&amp;$B$5,EYFULL_in_period,8,FALSE))</f>
        <v>28</v>
      </c>
      <c r="C155" s="48">
        <f>IF(ISERROR(VLOOKUP($A$7&amp;$B$3&amp;$A155&amp;$A$8&amp;$B$5,EYFULL_in_period,9,FALSE))=TRUE,0,VLOOKUP($A$7&amp;$B$3&amp;$A155&amp;$A$8&amp;$B$5,EYFULL_in_period,9,FALSE))</f>
        <v>0</v>
      </c>
      <c r="D155" s="48">
        <f>IF(ISERROR(VLOOKUP($A$7&amp;$B$3&amp;$A155&amp;$A$8&amp;$B$5,EYFULL_in_period,10,FALSE))=TRUE,0,VLOOKUP($A$7&amp;$B$3&amp;$A155&amp;$A$8&amp;$B$5,EYFULL_in_period,10,FALSE))</f>
        <v>26</v>
      </c>
      <c r="E155" s="48">
        <f>IF(ISERROR(VLOOKUP($A$7&amp;$B$3&amp;$A155&amp;$A$8&amp;$B$5,EYFULL_in_period,11,FALSE))=TRUE,0,VLOOKUP($A$7&amp;$B$3&amp;$A155&amp;$A$8&amp;$B$5,EYFULL_in_period,11,FALSE))</f>
        <v>1</v>
      </c>
      <c r="F155" s="69">
        <f>IF(ISERROR(VLOOKUP($A$7&amp;$B$3&amp;$A155&amp;$A$8&amp;$B$5,EYFULL_in_period,12,FALSE))=TRUE,0,VLOOKUP($A$7&amp;$B$3&amp;$A155&amp;$A$8&amp;$B$5,EYFULL_in_period,12,FALSE))</f>
        <v>1</v>
      </c>
      <c r="G155" s="49">
        <f t="shared" si="6"/>
        <v>0</v>
      </c>
      <c r="H155" s="48">
        <f t="shared" si="6"/>
        <v>92.857142857142861</v>
      </c>
      <c r="I155" s="48">
        <f t="shared" si="6"/>
        <v>3.5714285714285716</v>
      </c>
      <c r="J155" s="48">
        <f t="shared" si="6"/>
        <v>3.5714285714285716</v>
      </c>
      <c r="K155" s="37"/>
      <c r="L155" s="41"/>
    </row>
    <row r="156" spans="1:12" ht="21.75" customHeight="1" x14ac:dyDescent="0.2">
      <c r="A156" s="427" t="s">
        <v>273</v>
      </c>
      <c r="B156" s="46">
        <f>SUM(B157:B171)</f>
        <v>427</v>
      </c>
      <c r="C156" s="46">
        <f>SUM(C157:C171)</f>
        <v>36</v>
      </c>
      <c r="D156" s="46">
        <f>SUM(D157:D171)</f>
        <v>324</v>
      </c>
      <c r="E156" s="46">
        <f>SUM(E157:E171)</f>
        <v>39</v>
      </c>
      <c r="F156" s="91">
        <f>SUM(F157:F171)</f>
        <v>28</v>
      </c>
      <c r="G156" s="47">
        <f t="shared" si="6"/>
        <v>8.4309133489461363</v>
      </c>
      <c r="H156" s="46">
        <f t="shared" si="6"/>
        <v>75.878220140515225</v>
      </c>
      <c r="I156" s="46">
        <f t="shared" si="6"/>
        <v>9.1334894613583142</v>
      </c>
      <c r="J156" s="46">
        <f t="shared" si="6"/>
        <v>6.557377049180328</v>
      </c>
      <c r="K156" s="84"/>
      <c r="L156" s="213"/>
    </row>
    <row r="157" spans="1:12" ht="13.5" customHeight="1" x14ac:dyDescent="0.2">
      <c r="A157" s="429" t="s">
        <v>110</v>
      </c>
      <c r="B157" s="48">
        <f>IF(ISERROR(VLOOKUP($A$7&amp;$B$3&amp;$A157&amp;$A$8&amp;$B$5,EYFULL_in_period,8,FALSE))=TRUE,0,VLOOKUP($A$7&amp;$B$3&amp;$A157&amp;$A$8&amp;$B$5,EYFULL_in_period,8,FALSE))</f>
        <v>9</v>
      </c>
      <c r="C157" s="48">
        <f>IF(ISERROR(VLOOKUP($A$7&amp;$B$3&amp;$A157&amp;$A$8&amp;$B$5,EYFULL_in_period,9,FALSE))=TRUE,0,VLOOKUP($A$7&amp;$B$3&amp;$A157&amp;$A$8&amp;$B$5,EYFULL_in_period,9,FALSE))</f>
        <v>0</v>
      </c>
      <c r="D157" s="48">
        <f>IF(ISERROR(VLOOKUP($A$7&amp;$B$3&amp;$A157&amp;$A$8&amp;$B$5,EYFULL_in_period,10,FALSE))=TRUE,0,VLOOKUP($A$7&amp;$B$3&amp;$A157&amp;$A$8&amp;$B$5,EYFULL_in_period,10,FALSE))</f>
        <v>9</v>
      </c>
      <c r="E157" s="48">
        <f>IF(ISERROR(VLOOKUP($A$7&amp;$B$3&amp;$A157&amp;$A$8&amp;$B$5,EYFULL_in_period,11,FALSE))=TRUE,0,VLOOKUP($A$7&amp;$B$3&amp;$A157&amp;$A$8&amp;$B$5,EYFULL_in_period,11,FALSE))</f>
        <v>0</v>
      </c>
      <c r="F157" s="69">
        <f>IF(ISERROR(VLOOKUP($A$7&amp;$B$3&amp;$A157&amp;$A$8&amp;$B$5,EYFULL_in_period,12,FALSE))=TRUE,0,VLOOKUP($A$7&amp;$B$3&amp;$A157&amp;$A$8&amp;$B$5,EYFULL_in_period,12,FALSE))</f>
        <v>0</v>
      </c>
      <c r="G157" s="49">
        <f t="shared" si="6"/>
        <v>0</v>
      </c>
      <c r="H157" s="48">
        <f t="shared" si="6"/>
        <v>100</v>
      </c>
      <c r="I157" s="48">
        <f t="shared" si="6"/>
        <v>0</v>
      </c>
      <c r="J157" s="48">
        <f t="shared" si="6"/>
        <v>0</v>
      </c>
      <c r="K157" s="37"/>
      <c r="L157" s="41"/>
    </row>
    <row r="158" spans="1:12" ht="13.5" customHeight="1" x14ac:dyDescent="0.2">
      <c r="A158" s="429" t="s">
        <v>117</v>
      </c>
      <c r="B158" s="48">
        <f>IF(ISERROR(VLOOKUP($A$7&amp;$B$3&amp;$A158&amp;$A$8&amp;$B$5,EYFULL_in_period,8,FALSE))=TRUE,0,VLOOKUP($A$7&amp;$B$3&amp;$A158&amp;$A$8&amp;$B$5,EYFULL_in_period,8,FALSE))</f>
        <v>29</v>
      </c>
      <c r="C158" s="48">
        <f>IF(ISERROR(VLOOKUP($A$7&amp;$B$3&amp;$A158&amp;$A$8&amp;$B$5,EYFULL_in_period,9,FALSE))=TRUE,0,VLOOKUP($A$7&amp;$B$3&amp;$A158&amp;$A$8&amp;$B$5,EYFULL_in_period,9,FALSE))</f>
        <v>2</v>
      </c>
      <c r="D158" s="48">
        <f>IF(ISERROR(VLOOKUP($A$7&amp;$B$3&amp;$A158&amp;$A$8&amp;$B$5,EYFULL_in_period,10,FALSE))=TRUE,0,VLOOKUP($A$7&amp;$B$3&amp;$A158&amp;$A$8&amp;$B$5,EYFULL_in_period,10,FALSE))</f>
        <v>25</v>
      </c>
      <c r="E158" s="48">
        <f>IF(ISERROR(VLOOKUP($A$7&amp;$B$3&amp;$A158&amp;$A$8&amp;$B$5,EYFULL_in_period,11,FALSE))=TRUE,0,VLOOKUP($A$7&amp;$B$3&amp;$A158&amp;$A$8&amp;$B$5,EYFULL_in_period,11,FALSE))</f>
        <v>0</v>
      </c>
      <c r="F158" s="69">
        <f>IF(ISERROR(VLOOKUP($A$7&amp;$B$3&amp;$A158&amp;$A$8&amp;$B$5,EYFULL_in_period,12,FALSE))=TRUE,0,VLOOKUP($A$7&amp;$B$3&amp;$A158&amp;$A$8&amp;$B$5,EYFULL_in_period,12,FALSE))</f>
        <v>2</v>
      </c>
      <c r="G158" s="49">
        <f t="shared" si="6"/>
        <v>6.8965517241379306</v>
      </c>
      <c r="H158" s="48">
        <f t="shared" si="6"/>
        <v>86.206896551724142</v>
      </c>
      <c r="I158" s="48">
        <f t="shared" si="6"/>
        <v>0</v>
      </c>
      <c r="J158" s="48">
        <f t="shared" si="6"/>
        <v>6.8965517241379306</v>
      </c>
      <c r="K158" s="37"/>
      <c r="L158" s="41"/>
    </row>
    <row r="159" spans="1:12" ht="13.5" customHeight="1" x14ac:dyDescent="0.2">
      <c r="A159" s="429" t="s">
        <v>122</v>
      </c>
      <c r="B159" s="48">
        <f>IF(ISERROR(VLOOKUP($A$7&amp;$B$3&amp;$A159&amp;$A$8&amp;$B$5,EYFULL_in_period,8,FALSE))=TRUE,0,VLOOKUP($A$7&amp;$B$3&amp;$A159&amp;$A$8&amp;$B$5,EYFULL_in_period,8,FALSE))</f>
        <v>34</v>
      </c>
      <c r="C159" s="48">
        <f>IF(ISERROR(VLOOKUP($A$7&amp;$B$3&amp;$A159&amp;$A$8&amp;$B$5,EYFULL_in_period,9,FALSE))=TRUE,0,VLOOKUP($A$7&amp;$B$3&amp;$A159&amp;$A$8&amp;$B$5,EYFULL_in_period,9,FALSE))</f>
        <v>5</v>
      </c>
      <c r="D159" s="48">
        <f>IF(ISERROR(VLOOKUP($A$7&amp;$B$3&amp;$A159&amp;$A$8&amp;$B$5,EYFULL_in_period,10,FALSE))=TRUE,0,VLOOKUP($A$7&amp;$B$3&amp;$A159&amp;$A$8&amp;$B$5,EYFULL_in_period,10,FALSE))</f>
        <v>25</v>
      </c>
      <c r="E159" s="48">
        <f>IF(ISERROR(VLOOKUP($A$7&amp;$B$3&amp;$A159&amp;$A$8&amp;$B$5,EYFULL_in_period,11,FALSE))=TRUE,0,VLOOKUP($A$7&amp;$B$3&amp;$A159&amp;$A$8&amp;$B$5,EYFULL_in_period,11,FALSE))</f>
        <v>3</v>
      </c>
      <c r="F159" s="69">
        <f>IF(ISERROR(VLOOKUP($A$7&amp;$B$3&amp;$A159&amp;$A$8&amp;$B$5,EYFULL_in_period,12,FALSE))=TRUE,0,VLOOKUP($A$7&amp;$B$3&amp;$A159&amp;$A$8&amp;$B$5,EYFULL_in_period,12,FALSE))</f>
        <v>1</v>
      </c>
      <c r="G159" s="49">
        <f t="shared" si="6"/>
        <v>14.705882352941176</v>
      </c>
      <c r="H159" s="48">
        <f t="shared" si="6"/>
        <v>73.529411764705884</v>
      </c>
      <c r="I159" s="48">
        <f t="shared" si="6"/>
        <v>8.8235294117647065</v>
      </c>
      <c r="J159" s="48">
        <f t="shared" si="6"/>
        <v>2.9411764705882355</v>
      </c>
      <c r="K159" s="37"/>
      <c r="L159" s="41"/>
    </row>
    <row r="160" spans="1:12" ht="13.5" customHeight="1" x14ac:dyDescent="0.2">
      <c r="A160" s="429" t="s">
        <v>133</v>
      </c>
      <c r="B160" s="48">
        <f>IF(ISERROR(VLOOKUP($A$7&amp;$B$3&amp;$A160&amp;$A$8&amp;$B$5,EYFULL_in_period,8,FALSE))=TRUE,0,VLOOKUP($A$7&amp;$B$3&amp;$A160&amp;$A$8&amp;$B$5,EYFULL_in_period,8,FALSE))</f>
        <v>40</v>
      </c>
      <c r="C160" s="48">
        <f>IF(ISERROR(VLOOKUP($A$7&amp;$B$3&amp;$A160&amp;$A$8&amp;$B$5,EYFULL_in_period,9,FALSE))=TRUE,0,VLOOKUP($A$7&amp;$B$3&amp;$A160&amp;$A$8&amp;$B$5,EYFULL_in_period,9,FALSE))</f>
        <v>3</v>
      </c>
      <c r="D160" s="48">
        <f>IF(ISERROR(VLOOKUP($A$7&amp;$B$3&amp;$A160&amp;$A$8&amp;$B$5,EYFULL_in_period,10,FALSE))=TRUE,0,VLOOKUP($A$7&amp;$B$3&amp;$A160&amp;$A$8&amp;$B$5,EYFULL_in_period,10,FALSE))</f>
        <v>30</v>
      </c>
      <c r="E160" s="48">
        <f>IF(ISERROR(VLOOKUP($A$7&amp;$B$3&amp;$A160&amp;$A$8&amp;$B$5,EYFULL_in_period,11,FALSE))=TRUE,0,VLOOKUP($A$7&amp;$B$3&amp;$A160&amp;$A$8&amp;$B$5,EYFULL_in_period,11,FALSE))</f>
        <v>5</v>
      </c>
      <c r="F160" s="69">
        <f>IF(ISERROR(VLOOKUP($A$7&amp;$B$3&amp;$A160&amp;$A$8&amp;$B$5,EYFULL_in_period,12,FALSE))=TRUE,0,VLOOKUP($A$7&amp;$B$3&amp;$A160&amp;$A$8&amp;$B$5,EYFULL_in_period,12,FALSE))</f>
        <v>2</v>
      </c>
      <c r="G160" s="49">
        <f t="shared" si="6"/>
        <v>7.5</v>
      </c>
      <c r="H160" s="48">
        <f t="shared" si="6"/>
        <v>75</v>
      </c>
      <c r="I160" s="48">
        <f t="shared" si="6"/>
        <v>12.5</v>
      </c>
      <c r="J160" s="48">
        <f t="shared" si="6"/>
        <v>5</v>
      </c>
      <c r="K160" s="37"/>
      <c r="L160" s="41"/>
    </row>
    <row r="161" spans="1:12" ht="13.5" customHeight="1" x14ac:dyDescent="0.2">
      <c r="A161" s="429" t="s">
        <v>140</v>
      </c>
      <c r="B161" s="48">
        <f>IF(ISERROR(VLOOKUP($A$7&amp;$B$3&amp;$A161&amp;$A$8&amp;$B$5,EYFULL_in_period,8,FALSE))=TRUE,0,VLOOKUP($A$7&amp;$B$3&amp;$A161&amp;$A$8&amp;$B$5,EYFULL_in_period,8,FALSE))</f>
        <v>55</v>
      </c>
      <c r="C161" s="48">
        <f>IF(ISERROR(VLOOKUP($A$7&amp;$B$3&amp;$A161&amp;$A$8&amp;$B$5,EYFULL_in_period,9,FALSE))=TRUE,0,VLOOKUP($A$7&amp;$B$3&amp;$A161&amp;$A$8&amp;$B$5,EYFULL_in_period,9,FALSE))</f>
        <v>6</v>
      </c>
      <c r="D161" s="48">
        <f>IF(ISERROR(VLOOKUP($A$7&amp;$B$3&amp;$A161&amp;$A$8&amp;$B$5,EYFULL_in_period,10,FALSE))=TRUE,0,VLOOKUP($A$7&amp;$B$3&amp;$A161&amp;$A$8&amp;$B$5,EYFULL_in_period,10,FALSE))</f>
        <v>41</v>
      </c>
      <c r="E161" s="48">
        <f>IF(ISERROR(VLOOKUP($A$7&amp;$B$3&amp;$A161&amp;$A$8&amp;$B$5,EYFULL_in_period,11,FALSE))=TRUE,0,VLOOKUP($A$7&amp;$B$3&amp;$A161&amp;$A$8&amp;$B$5,EYFULL_in_period,11,FALSE))</f>
        <v>5</v>
      </c>
      <c r="F161" s="69">
        <f>IF(ISERROR(VLOOKUP($A$7&amp;$B$3&amp;$A161&amp;$A$8&amp;$B$5,EYFULL_in_period,12,FALSE))=TRUE,0,VLOOKUP($A$7&amp;$B$3&amp;$A161&amp;$A$8&amp;$B$5,EYFULL_in_period,12,FALSE))</f>
        <v>3</v>
      </c>
      <c r="G161" s="49">
        <f t="shared" si="6"/>
        <v>10.909090909090908</v>
      </c>
      <c r="H161" s="48">
        <f t="shared" si="6"/>
        <v>74.545454545454547</v>
      </c>
      <c r="I161" s="48">
        <f t="shared" si="6"/>
        <v>9.0909090909090917</v>
      </c>
      <c r="J161" s="48">
        <f t="shared" si="6"/>
        <v>5.4545454545454541</v>
      </c>
      <c r="K161" s="37"/>
      <c r="L161" s="41"/>
    </row>
    <row r="162" spans="1:12" ht="13.5" customHeight="1" x14ac:dyDescent="0.2">
      <c r="A162" s="429" t="s">
        <v>142</v>
      </c>
      <c r="B162" s="48">
        <f>IF(ISERROR(VLOOKUP($A$7&amp;$B$3&amp;$A162&amp;$A$8&amp;$B$5,EYFULL_in_period,8,FALSE))=TRUE,0,VLOOKUP($A$7&amp;$B$3&amp;$A162&amp;$A$8&amp;$B$5,EYFULL_in_period,8,FALSE))</f>
        <v>19</v>
      </c>
      <c r="C162" s="48">
        <f>IF(ISERROR(VLOOKUP($A$7&amp;$B$3&amp;$A162&amp;$A$8&amp;$B$5,EYFULL_in_period,9,FALSE))=TRUE,0,VLOOKUP($A$7&amp;$B$3&amp;$A162&amp;$A$8&amp;$B$5,EYFULL_in_period,9,FALSE))</f>
        <v>2</v>
      </c>
      <c r="D162" s="48">
        <f>IF(ISERROR(VLOOKUP($A$7&amp;$B$3&amp;$A162&amp;$A$8&amp;$B$5,EYFULL_in_period,10,FALSE))=TRUE,0,VLOOKUP($A$7&amp;$B$3&amp;$A162&amp;$A$8&amp;$B$5,EYFULL_in_period,10,FALSE))</f>
        <v>15</v>
      </c>
      <c r="E162" s="48">
        <f>IF(ISERROR(VLOOKUP($A$7&amp;$B$3&amp;$A162&amp;$A$8&amp;$B$5,EYFULL_in_period,11,FALSE))=TRUE,0,VLOOKUP($A$7&amp;$B$3&amp;$A162&amp;$A$8&amp;$B$5,EYFULL_in_period,11,FALSE))</f>
        <v>2</v>
      </c>
      <c r="F162" s="69">
        <f>IF(ISERROR(VLOOKUP($A$7&amp;$B$3&amp;$A162&amp;$A$8&amp;$B$5,EYFULL_in_period,12,FALSE))=TRUE,0,VLOOKUP($A$7&amp;$B$3&amp;$A162&amp;$A$8&amp;$B$5,EYFULL_in_period,12,FALSE))</f>
        <v>0</v>
      </c>
      <c r="G162" s="49">
        <f t="shared" si="6"/>
        <v>10.526315789473685</v>
      </c>
      <c r="H162" s="48">
        <f t="shared" si="6"/>
        <v>78.94736842105263</v>
      </c>
      <c r="I162" s="48">
        <f t="shared" si="6"/>
        <v>10.526315789473685</v>
      </c>
      <c r="J162" s="48">
        <f t="shared" si="6"/>
        <v>0</v>
      </c>
      <c r="K162" s="37"/>
      <c r="L162" s="41"/>
    </row>
    <row r="163" spans="1:12" ht="13.5" customHeight="1" x14ac:dyDescent="0.2">
      <c r="A163" s="429" t="s">
        <v>151</v>
      </c>
      <c r="B163" s="48">
        <f>IF(ISERROR(VLOOKUP($A$7&amp;$B$3&amp;$A163&amp;$A$8&amp;$B$5,EYFULL_in_period,8,FALSE))=TRUE,0,VLOOKUP($A$7&amp;$B$3&amp;$A163&amp;$A$8&amp;$B$5,EYFULL_in_period,8,FALSE))</f>
        <v>73</v>
      </c>
      <c r="C163" s="48">
        <f>IF(ISERROR(VLOOKUP($A$7&amp;$B$3&amp;$A163&amp;$A$8&amp;$B$5,EYFULL_in_period,9,FALSE))=TRUE,0,VLOOKUP($A$7&amp;$B$3&amp;$A163&amp;$A$8&amp;$B$5,EYFULL_in_period,9,FALSE))</f>
        <v>5</v>
      </c>
      <c r="D163" s="48">
        <f>IF(ISERROR(VLOOKUP($A$7&amp;$B$3&amp;$A163&amp;$A$8&amp;$B$5,EYFULL_in_period,10,FALSE))=TRUE,0,VLOOKUP($A$7&amp;$B$3&amp;$A163&amp;$A$8&amp;$B$5,EYFULL_in_period,10,FALSE))</f>
        <v>58</v>
      </c>
      <c r="E163" s="48">
        <f>IF(ISERROR(VLOOKUP($A$7&amp;$B$3&amp;$A163&amp;$A$8&amp;$B$5,EYFULL_in_period,11,FALSE))=TRUE,0,VLOOKUP($A$7&amp;$B$3&amp;$A163&amp;$A$8&amp;$B$5,EYFULL_in_period,11,FALSE))</f>
        <v>7</v>
      </c>
      <c r="F163" s="69">
        <f>IF(ISERROR(VLOOKUP($A$7&amp;$B$3&amp;$A163&amp;$A$8&amp;$B$5,EYFULL_in_period,12,FALSE))=TRUE,0,VLOOKUP($A$7&amp;$B$3&amp;$A163&amp;$A$8&amp;$B$5,EYFULL_in_period,12,FALSE))</f>
        <v>3</v>
      </c>
      <c r="G163" s="49">
        <f t="shared" si="6"/>
        <v>6.8493150684931505</v>
      </c>
      <c r="H163" s="48">
        <f t="shared" si="6"/>
        <v>79.452054794520549</v>
      </c>
      <c r="I163" s="48">
        <f t="shared" si="6"/>
        <v>9.5890410958904102</v>
      </c>
      <c r="J163" s="48">
        <f t="shared" si="6"/>
        <v>4.1095890410958908</v>
      </c>
      <c r="K163" s="37"/>
      <c r="L163" s="41"/>
    </row>
    <row r="164" spans="1:12" ht="13.5" customHeight="1" x14ac:dyDescent="0.2">
      <c r="A164" s="429" t="s">
        <v>4021</v>
      </c>
      <c r="B164" s="48">
        <f>IF(ISERROR(VLOOKUP($A$7&amp;$B$3&amp;$A164&amp;$A$8&amp;$B$5,EYFULL_in_period,8,FALSE))=TRUE,0,VLOOKUP($A$7&amp;$B$3&amp;$A164&amp;$A$8&amp;$B$5,EYFULL_in_period,8,FALSE))</f>
        <v>0</v>
      </c>
      <c r="C164" s="48">
        <f>IF(ISERROR(VLOOKUP($A$7&amp;$B$3&amp;$A164&amp;$A$8&amp;$B$5,EYFULL_in_period,9,FALSE))=TRUE,0,VLOOKUP($A$7&amp;$B$3&amp;$A164&amp;$A$8&amp;$B$5,EYFULL_in_period,9,FALSE))</f>
        <v>0</v>
      </c>
      <c r="D164" s="48">
        <f>IF(ISERROR(VLOOKUP($A$7&amp;$B$3&amp;$A164&amp;$A$8&amp;$B$5,EYFULL_in_period,10,FALSE))=TRUE,0,VLOOKUP($A$7&amp;$B$3&amp;$A164&amp;$A$8&amp;$B$5,EYFULL_in_period,10,FALSE))</f>
        <v>0</v>
      </c>
      <c r="E164" s="48">
        <f>IF(ISERROR(VLOOKUP($A$7&amp;$B$3&amp;$A164&amp;$A$8&amp;$B$5,EYFULL_in_period,11,FALSE))=TRUE,0,VLOOKUP($A$7&amp;$B$3&amp;$A164&amp;$A$8&amp;$B$5,EYFULL_in_period,11,FALSE))</f>
        <v>0</v>
      </c>
      <c r="F164" s="69">
        <f>IF(ISERROR(VLOOKUP($A$7&amp;$B$3&amp;$A164&amp;$A$8&amp;$B$5,EYFULL_in_period,12,FALSE))=TRUE,0,VLOOKUP($A$7&amp;$B$3&amp;$A164&amp;$A$8&amp;$B$5,EYFULL_in_period,12,FALSE))</f>
        <v>0</v>
      </c>
      <c r="G164" s="49" t="str">
        <f t="shared" si="6"/>
        <v>-</v>
      </c>
      <c r="H164" s="48" t="str">
        <f t="shared" si="6"/>
        <v>-</v>
      </c>
      <c r="I164" s="48" t="str">
        <f t="shared" si="6"/>
        <v>-</v>
      </c>
      <c r="J164" s="48" t="str">
        <f t="shared" si="6"/>
        <v>-</v>
      </c>
      <c r="K164" s="37"/>
      <c r="L164" s="41"/>
    </row>
    <row r="165" spans="1:12" ht="13.5" customHeight="1" x14ac:dyDescent="0.2">
      <c r="A165" s="429" t="s">
        <v>194</v>
      </c>
      <c r="B165" s="48">
        <f>IF(ISERROR(VLOOKUP($A$7&amp;$B$3&amp;$A165&amp;$A$8&amp;$B$5,EYFULL_in_period,8,FALSE))=TRUE,0,VLOOKUP($A$7&amp;$B$3&amp;$A165&amp;$A$8&amp;$B$5,EYFULL_in_period,8,FALSE))</f>
        <v>19</v>
      </c>
      <c r="C165" s="48">
        <f>IF(ISERROR(VLOOKUP($A$7&amp;$B$3&amp;$A165&amp;$A$8&amp;$B$5,EYFULL_in_period,9,FALSE))=TRUE,0,VLOOKUP($A$7&amp;$B$3&amp;$A165&amp;$A$8&amp;$B$5,EYFULL_in_period,9,FALSE))</f>
        <v>1</v>
      </c>
      <c r="D165" s="48">
        <f>IF(ISERROR(VLOOKUP($A$7&amp;$B$3&amp;$A165&amp;$A$8&amp;$B$5,EYFULL_in_period,10,FALSE))=TRUE,0,VLOOKUP($A$7&amp;$B$3&amp;$A165&amp;$A$8&amp;$B$5,EYFULL_in_period,10,FALSE))</f>
        <v>14</v>
      </c>
      <c r="E165" s="48">
        <f>IF(ISERROR(VLOOKUP($A$7&amp;$B$3&amp;$A165&amp;$A$8&amp;$B$5,EYFULL_in_period,11,FALSE))=TRUE,0,VLOOKUP($A$7&amp;$B$3&amp;$A165&amp;$A$8&amp;$B$5,EYFULL_in_period,11,FALSE))</f>
        <v>0</v>
      </c>
      <c r="F165" s="69">
        <f>IF(ISERROR(VLOOKUP($A$7&amp;$B$3&amp;$A165&amp;$A$8&amp;$B$5,EYFULL_in_period,12,FALSE))=TRUE,0,VLOOKUP($A$7&amp;$B$3&amp;$A165&amp;$A$8&amp;$B$5,EYFULL_in_period,12,FALSE))</f>
        <v>4</v>
      </c>
      <c r="G165" s="49">
        <f t="shared" si="6"/>
        <v>5.2631578947368425</v>
      </c>
      <c r="H165" s="48">
        <f t="shared" si="6"/>
        <v>73.684210526315795</v>
      </c>
      <c r="I165" s="48">
        <f t="shared" si="6"/>
        <v>0</v>
      </c>
      <c r="J165" s="48">
        <f t="shared" si="6"/>
        <v>21.05263157894737</v>
      </c>
      <c r="K165" s="37"/>
      <c r="L165" s="41"/>
    </row>
    <row r="166" spans="1:12" ht="13.5" customHeight="1" x14ac:dyDescent="0.2">
      <c r="A166" s="429" t="s">
        <v>203</v>
      </c>
      <c r="B166" s="48">
        <f>IF(ISERROR(VLOOKUP($A$7&amp;$B$3&amp;$A166&amp;$A$8&amp;$B$5,EYFULL_in_period,8,FALSE))=TRUE,0,VLOOKUP($A$7&amp;$B$3&amp;$A166&amp;$A$8&amp;$B$5,EYFULL_in_period,8,FALSE))</f>
        <v>18</v>
      </c>
      <c r="C166" s="48">
        <f>IF(ISERROR(VLOOKUP($A$7&amp;$B$3&amp;$A166&amp;$A$8&amp;$B$5,EYFULL_in_period,9,FALSE))=TRUE,0,VLOOKUP($A$7&amp;$B$3&amp;$A166&amp;$A$8&amp;$B$5,EYFULL_in_period,9,FALSE))</f>
        <v>0</v>
      </c>
      <c r="D166" s="48">
        <f>IF(ISERROR(VLOOKUP($A$7&amp;$B$3&amp;$A166&amp;$A$8&amp;$B$5,EYFULL_in_period,10,FALSE))=TRUE,0,VLOOKUP($A$7&amp;$B$3&amp;$A166&amp;$A$8&amp;$B$5,EYFULL_in_period,10,FALSE))</f>
        <v>10</v>
      </c>
      <c r="E166" s="48">
        <f>IF(ISERROR(VLOOKUP($A$7&amp;$B$3&amp;$A166&amp;$A$8&amp;$B$5,EYFULL_in_period,11,FALSE))=TRUE,0,VLOOKUP($A$7&amp;$B$3&amp;$A166&amp;$A$8&amp;$B$5,EYFULL_in_period,11,FALSE))</f>
        <v>4</v>
      </c>
      <c r="F166" s="69">
        <f>IF(ISERROR(VLOOKUP($A$7&amp;$B$3&amp;$A166&amp;$A$8&amp;$B$5,EYFULL_in_period,12,FALSE))=TRUE,0,VLOOKUP($A$7&amp;$B$3&amp;$A166&amp;$A$8&amp;$B$5,EYFULL_in_period,12,FALSE))</f>
        <v>4</v>
      </c>
      <c r="G166" s="49">
        <f t="shared" si="6"/>
        <v>0</v>
      </c>
      <c r="H166" s="48">
        <f t="shared" si="6"/>
        <v>55.555555555555557</v>
      </c>
      <c r="I166" s="48">
        <f t="shared" si="6"/>
        <v>22.222222222222221</v>
      </c>
      <c r="J166" s="48">
        <f t="shared" si="6"/>
        <v>22.222222222222221</v>
      </c>
      <c r="K166" s="37"/>
      <c r="L166" s="41"/>
    </row>
    <row r="167" spans="1:12" ht="13.5" customHeight="1" x14ac:dyDescent="0.2">
      <c r="A167" s="429" t="s">
        <v>219</v>
      </c>
      <c r="B167" s="48">
        <f>IF(ISERROR(VLOOKUP($A$7&amp;$B$3&amp;$A167&amp;$A$8&amp;$B$5,EYFULL_in_period,8,FALSE))=TRUE,0,VLOOKUP($A$7&amp;$B$3&amp;$A167&amp;$A$8&amp;$B$5,EYFULL_in_period,8,FALSE))</f>
        <v>32</v>
      </c>
      <c r="C167" s="48">
        <f>IF(ISERROR(VLOOKUP($A$7&amp;$B$3&amp;$A167&amp;$A$8&amp;$B$5,EYFULL_in_period,9,FALSE))=TRUE,0,VLOOKUP($A$7&amp;$B$3&amp;$A167&amp;$A$8&amp;$B$5,EYFULL_in_period,9,FALSE))</f>
        <v>4</v>
      </c>
      <c r="D167" s="48">
        <f>IF(ISERROR(VLOOKUP($A$7&amp;$B$3&amp;$A167&amp;$A$8&amp;$B$5,EYFULL_in_period,10,FALSE))=TRUE,0,VLOOKUP($A$7&amp;$B$3&amp;$A167&amp;$A$8&amp;$B$5,EYFULL_in_period,10,FALSE))</f>
        <v>27</v>
      </c>
      <c r="E167" s="48">
        <f>IF(ISERROR(VLOOKUP($A$7&amp;$B$3&amp;$A167&amp;$A$8&amp;$B$5,EYFULL_in_period,11,FALSE))=TRUE,0,VLOOKUP($A$7&amp;$B$3&amp;$A167&amp;$A$8&amp;$B$5,EYFULL_in_period,11,FALSE))</f>
        <v>1</v>
      </c>
      <c r="F167" s="69">
        <f>IF(ISERROR(VLOOKUP($A$7&amp;$B$3&amp;$A167&amp;$A$8&amp;$B$5,EYFULL_in_period,12,FALSE))=TRUE,0,VLOOKUP($A$7&amp;$B$3&amp;$A167&amp;$A$8&amp;$B$5,EYFULL_in_period,12,FALSE))</f>
        <v>0</v>
      </c>
      <c r="G167" s="49">
        <f t="shared" si="6"/>
        <v>12.5</v>
      </c>
      <c r="H167" s="48">
        <f t="shared" si="6"/>
        <v>84.375</v>
      </c>
      <c r="I167" s="48">
        <f t="shared" si="6"/>
        <v>3.125</v>
      </c>
      <c r="J167" s="48">
        <f t="shared" si="6"/>
        <v>0</v>
      </c>
      <c r="K167" s="37"/>
      <c r="L167" s="41"/>
    </row>
    <row r="168" spans="1:12" ht="13.5" customHeight="1" x14ac:dyDescent="0.2">
      <c r="A168" s="429" t="s">
        <v>220</v>
      </c>
      <c r="B168" s="48">
        <f>IF(ISERROR(VLOOKUP($A$7&amp;$B$3&amp;$A168&amp;$A$8&amp;$B$5,EYFULL_in_period,8,FALSE))=TRUE,0,VLOOKUP($A$7&amp;$B$3&amp;$A168&amp;$A$8&amp;$B$5,EYFULL_in_period,8,FALSE))</f>
        <v>24</v>
      </c>
      <c r="C168" s="48">
        <f>IF(ISERROR(VLOOKUP($A$7&amp;$B$3&amp;$A168&amp;$A$8&amp;$B$5,EYFULL_in_period,9,FALSE))=TRUE,0,VLOOKUP($A$7&amp;$B$3&amp;$A168&amp;$A$8&amp;$B$5,EYFULL_in_period,9,FALSE))</f>
        <v>1</v>
      </c>
      <c r="D168" s="48">
        <f>IF(ISERROR(VLOOKUP($A$7&amp;$B$3&amp;$A168&amp;$A$8&amp;$B$5,EYFULL_in_period,10,FALSE))=TRUE,0,VLOOKUP($A$7&amp;$B$3&amp;$A168&amp;$A$8&amp;$B$5,EYFULL_in_period,10,FALSE))</f>
        <v>18</v>
      </c>
      <c r="E168" s="48">
        <f>IF(ISERROR(VLOOKUP($A$7&amp;$B$3&amp;$A168&amp;$A$8&amp;$B$5,EYFULL_in_period,11,FALSE))=TRUE,0,VLOOKUP($A$7&amp;$B$3&amp;$A168&amp;$A$8&amp;$B$5,EYFULL_in_period,11,FALSE))</f>
        <v>3</v>
      </c>
      <c r="F168" s="69">
        <f>IF(ISERROR(VLOOKUP($A$7&amp;$B$3&amp;$A168&amp;$A$8&amp;$B$5,EYFULL_in_period,12,FALSE))=TRUE,0,VLOOKUP($A$7&amp;$B$3&amp;$A168&amp;$A$8&amp;$B$5,EYFULL_in_period,12,FALSE))</f>
        <v>2</v>
      </c>
      <c r="G168" s="49">
        <f t="shared" si="6"/>
        <v>4.166666666666667</v>
      </c>
      <c r="H168" s="48">
        <f t="shared" si="6"/>
        <v>75</v>
      </c>
      <c r="I168" s="48">
        <f t="shared" si="6"/>
        <v>12.5</v>
      </c>
      <c r="J168" s="48">
        <f t="shared" si="6"/>
        <v>8.3333333333333339</v>
      </c>
      <c r="K168" s="37"/>
      <c r="L168" s="41"/>
    </row>
    <row r="169" spans="1:12" ht="13.5" customHeight="1" x14ac:dyDescent="0.2">
      <c r="A169" s="429" t="s">
        <v>234</v>
      </c>
      <c r="B169" s="48">
        <f>IF(ISERROR(VLOOKUP($A$7&amp;$B$3&amp;$A169&amp;$A$8&amp;$B$5,EYFULL_in_period,8,FALSE))=TRUE,0,VLOOKUP($A$7&amp;$B$3&amp;$A169&amp;$A$8&amp;$B$5,EYFULL_in_period,8,FALSE))</f>
        <v>10</v>
      </c>
      <c r="C169" s="48">
        <f>IF(ISERROR(VLOOKUP($A$7&amp;$B$3&amp;$A169&amp;$A$8&amp;$B$5,EYFULL_in_period,9,FALSE))=TRUE,0,VLOOKUP($A$7&amp;$B$3&amp;$A169&amp;$A$8&amp;$B$5,EYFULL_in_period,9,FALSE))</f>
        <v>0</v>
      </c>
      <c r="D169" s="48">
        <f>IF(ISERROR(VLOOKUP($A$7&amp;$B$3&amp;$A169&amp;$A$8&amp;$B$5,EYFULL_in_period,10,FALSE))=TRUE,0,VLOOKUP($A$7&amp;$B$3&amp;$A169&amp;$A$8&amp;$B$5,EYFULL_in_period,10,FALSE))</f>
        <v>8</v>
      </c>
      <c r="E169" s="48">
        <f>IF(ISERROR(VLOOKUP($A$7&amp;$B$3&amp;$A169&amp;$A$8&amp;$B$5,EYFULL_in_period,11,FALSE))=TRUE,0,VLOOKUP($A$7&amp;$B$3&amp;$A169&amp;$A$8&amp;$B$5,EYFULL_in_period,11,FALSE))</f>
        <v>2</v>
      </c>
      <c r="F169" s="69">
        <f>IF(ISERROR(VLOOKUP($A$7&amp;$B$3&amp;$A169&amp;$A$8&amp;$B$5,EYFULL_in_period,12,FALSE))=TRUE,0,VLOOKUP($A$7&amp;$B$3&amp;$A169&amp;$A$8&amp;$B$5,EYFULL_in_period,12,FALSE))</f>
        <v>0</v>
      </c>
      <c r="G169" s="49">
        <f t="shared" si="6"/>
        <v>0</v>
      </c>
      <c r="H169" s="48">
        <f t="shared" si="6"/>
        <v>80</v>
      </c>
      <c r="I169" s="48">
        <f t="shared" si="6"/>
        <v>20</v>
      </c>
      <c r="J169" s="48">
        <f t="shared" si="6"/>
        <v>0</v>
      </c>
      <c r="K169" s="37"/>
      <c r="L169" s="41"/>
    </row>
    <row r="170" spans="1:12" ht="13.5" customHeight="1" x14ac:dyDescent="0.2">
      <c r="A170" s="429" t="s">
        <v>238</v>
      </c>
      <c r="B170" s="48">
        <f>IF(ISERROR(VLOOKUP($A$7&amp;$B$3&amp;$A170&amp;$A$8&amp;$B$5,EYFULL_in_period,8,FALSE))=TRUE,0,VLOOKUP($A$7&amp;$B$3&amp;$A170&amp;$A$8&amp;$B$5,EYFULL_in_period,8,FALSE))</f>
        <v>8</v>
      </c>
      <c r="C170" s="48">
        <f>IF(ISERROR(VLOOKUP($A$7&amp;$B$3&amp;$A170&amp;$A$8&amp;$B$5,EYFULL_in_period,9,FALSE))=TRUE,0,VLOOKUP($A$7&amp;$B$3&amp;$A170&amp;$A$8&amp;$B$5,EYFULL_in_period,9,FALSE))</f>
        <v>1</v>
      </c>
      <c r="D170" s="48">
        <f>IF(ISERROR(VLOOKUP($A$7&amp;$B$3&amp;$A170&amp;$A$8&amp;$B$5,EYFULL_in_period,10,FALSE))=TRUE,0,VLOOKUP($A$7&amp;$B$3&amp;$A170&amp;$A$8&amp;$B$5,EYFULL_in_period,10,FALSE))</f>
        <v>5</v>
      </c>
      <c r="E170" s="48">
        <f>IF(ISERROR(VLOOKUP($A$7&amp;$B$3&amp;$A170&amp;$A$8&amp;$B$5,EYFULL_in_period,11,FALSE))=TRUE,0,VLOOKUP($A$7&amp;$B$3&amp;$A170&amp;$A$8&amp;$B$5,EYFULL_in_period,11,FALSE))</f>
        <v>1</v>
      </c>
      <c r="F170" s="69">
        <f>IF(ISERROR(VLOOKUP($A$7&amp;$B$3&amp;$A170&amp;$A$8&amp;$B$5,EYFULL_in_period,12,FALSE))=TRUE,0,VLOOKUP($A$7&amp;$B$3&amp;$A170&amp;$A$8&amp;$B$5,EYFULL_in_period,12,FALSE))</f>
        <v>1</v>
      </c>
      <c r="G170" s="49">
        <f t="shared" si="6"/>
        <v>12.5</v>
      </c>
      <c r="H170" s="48">
        <f t="shared" si="6"/>
        <v>62.5</v>
      </c>
      <c r="I170" s="48">
        <f t="shared" si="6"/>
        <v>12.5</v>
      </c>
      <c r="J170" s="48">
        <f t="shared" si="6"/>
        <v>12.5</v>
      </c>
      <c r="K170" s="37"/>
      <c r="L170" s="41"/>
    </row>
    <row r="171" spans="1:12" ht="13.5" customHeight="1" x14ac:dyDescent="0.2">
      <c r="A171" s="429" t="s">
        <v>253</v>
      </c>
      <c r="B171" s="48">
        <f>IF(ISERROR(VLOOKUP($A$7&amp;$B$3&amp;$A171&amp;$A$8&amp;$B$5,EYFULL_in_period,8,FALSE))=TRUE,0,VLOOKUP($A$7&amp;$B$3&amp;$A171&amp;$A$8&amp;$B$5,EYFULL_in_period,8,FALSE))</f>
        <v>57</v>
      </c>
      <c r="C171" s="48">
        <f>IF(ISERROR(VLOOKUP($A$7&amp;$B$3&amp;$A171&amp;$A$8&amp;$B$5,EYFULL_in_period,9,FALSE))=TRUE,0,VLOOKUP($A$7&amp;$B$3&amp;$A171&amp;$A$8&amp;$B$5,EYFULL_in_period,9,FALSE))</f>
        <v>6</v>
      </c>
      <c r="D171" s="48">
        <f>IF(ISERROR(VLOOKUP($A$7&amp;$B$3&amp;$A171&amp;$A$8&amp;$B$5,EYFULL_in_period,10,FALSE))=TRUE,0,VLOOKUP($A$7&amp;$B$3&amp;$A171&amp;$A$8&amp;$B$5,EYFULL_in_period,10,FALSE))</f>
        <v>39</v>
      </c>
      <c r="E171" s="48">
        <f>IF(ISERROR(VLOOKUP($A$7&amp;$B$3&amp;$A171&amp;$A$8&amp;$B$5,EYFULL_in_period,11,FALSE))=TRUE,0,VLOOKUP($A$7&amp;$B$3&amp;$A171&amp;$A$8&amp;$B$5,EYFULL_in_period,11,FALSE))</f>
        <v>6</v>
      </c>
      <c r="F171" s="69">
        <f>IF(ISERROR(VLOOKUP($A$7&amp;$B$3&amp;$A171&amp;$A$8&amp;$B$5,EYFULL_in_period,12,FALSE))=TRUE,0,VLOOKUP($A$7&amp;$B$3&amp;$A171&amp;$A$8&amp;$B$5,EYFULL_in_period,12,FALSE))</f>
        <v>6</v>
      </c>
      <c r="G171" s="49">
        <f t="shared" si="6"/>
        <v>10.526315789473685</v>
      </c>
      <c r="H171" s="48">
        <f t="shared" si="6"/>
        <v>68.421052631578945</v>
      </c>
      <c r="I171" s="48">
        <f t="shared" si="6"/>
        <v>10.526315789473685</v>
      </c>
      <c r="J171" s="48">
        <f t="shared" si="6"/>
        <v>10.526315789473685</v>
      </c>
      <c r="K171" s="37"/>
      <c r="L171" s="41"/>
    </row>
    <row r="172" spans="1:12" s="53" customFormat="1" ht="34.5" customHeight="1" x14ac:dyDescent="0.2">
      <c r="A172" s="733" t="s">
        <v>260</v>
      </c>
      <c r="B172" s="478">
        <f>IF(ISERROR(VLOOKUP($A$7&amp;$B$3&amp;$A172&amp;$A$8&amp;$B$5,EYFULL_in_period,8,FALSE))=TRUE,0,VLOOKUP($A$7&amp;$B$3&amp;$A172&amp;$A$8&amp;$B$5,EYFULL_in_period,8,FALSE))</f>
        <v>0</v>
      </c>
      <c r="C172" s="478">
        <f>IF(ISERROR(VLOOKUP($A$7&amp;$B$3&amp;$A172&amp;$A$8&amp;$B$5,EYFULL_in_period,9,FALSE))=TRUE,0,VLOOKUP($A$7&amp;$B$3&amp;$A172&amp;$A$8&amp;$B$5,EYFULL_in_period,9,FALSE))</f>
        <v>0</v>
      </c>
      <c r="D172" s="478">
        <f>IF(ISERROR(VLOOKUP($A$7&amp;$B$3&amp;$A172&amp;$A$8&amp;$B$5,EYFULL_in_period,10,FALSE))=TRUE,0,VLOOKUP($A$7&amp;$B$3&amp;$A172&amp;$A$8&amp;$B$5,EYFULL_in_period,10,FALSE))</f>
        <v>0</v>
      </c>
      <c r="E172" s="478">
        <f>IF(ISERROR(VLOOKUP($A$7&amp;$B$3&amp;$A172&amp;$A$8&amp;$B$5,EYFULL_in_period,11,FALSE))=TRUE,0,VLOOKUP($A$7&amp;$B$3&amp;$A172&amp;$A$8&amp;$B$5,EYFULL_in_period,11,FALSE))</f>
        <v>0</v>
      </c>
      <c r="F172" s="478">
        <f>IF(ISERROR(VLOOKUP($A$7&amp;$B$3&amp;$A172&amp;$A$8&amp;$B$5,EYFULL_in_period,12,FALSE))=TRUE,0,VLOOKUP($A$7&amp;$B$3&amp;$A172&amp;$A$8&amp;$B$5,EYFULL_in_period,12,FALSE))</f>
        <v>0</v>
      </c>
      <c r="G172" s="734" t="str">
        <f t="shared" si="6"/>
        <v>-</v>
      </c>
      <c r="H172" s="478" t="str">
        <f t="shared" si="6"/>
        <v>-</v>
      </c>
      <c r="I172" s="478" t="str">
        <f t="shared" si="6"/>
        <v>-</v>
      </c>
      <c r="J172" s="478" t="str">
        <f t="shared" si="6"/>
        <v>-</v>
      </c>
      <c r="K172" s="575"/>
      <c r="L172" s="576"/>
    </row>
    <row r="173" spans="1:12" x14ac:dyDescent="0.2">
      <c r="A173" s="216"/>
      <c r="B173" s="216"/>
      <c r="C173" s="43"/>
      <c r="D173" s="37"/>
      <c r="E173" s="50"/>
      <c r="F173" s="50"/>
      <c r="G173" s="43"/>
      <c r="H173" s="43"/>
      <c r="I173" s="99"/>
      <c r="J173" s="217" t="s">
        <v>10875</v>
      </c>
      <c r="K173" s="37"/>
      <c r="L173" s="41"/>
    </row>
    <row r="174" spans="1:12" ht="13.5" customHeight="1" x14ac:dyDescent="0.2">
      <c r="A174" s="489" t="s">
        <v>4013</v>
      </c>
      <c r="B174" s="39"/>
      <c r="C174" s="39"/>
      <c r="D174" s="39"/>
      <c r="E174" s="39"/>
      <c r="F174" s="39"/>
      <c r="G174" s="39"/>
      <c r="H174" s="39"/>
      <c r="I174" s="39"/>
      <c r="J174" s="39"/>
      <c r="K174" s="39"/>
      <c r="L174" s="39"/>
    </row>
    <row r="175" spans="1:12" ht="13.5" customHeight="1" x14ac:dyDescent="0.2">
      <c r="A175" s="351" t="s">
        <v>30416</v>
      </c>
      <c r="B175" s="252"/>
      <c r="C175" s="252"/>
      <c r="D175" s="252"/>
      <c r="E175" s="252"/>
      <c r="F175" s="252"/>
      <c r="G175" s="252"/>
      <c r="H175" s="252"/>
      <c r="I175" s="252"/>
      <c r="J175" s="252"/>
      <c r="K175" s="252"/>
      <c r="L175" s="78"/>
    </row>
    <row r="176" spans="1:12" ht="13.5" customHeight="1" x14ac:dyDescent="0.2">
      <c r="A176" s="351" t="s">
        <v>30423</v>
      </c>
      <c r="B176" s="252"/>
      <c r="C176" s="252"/>
      <c r="D176" s="252"/>
      <c r="E176" s="252"/>
      <c r="F176" s="252"/>
      <c r="G176" s="252"/>
      <c r="H176" s="252"/>
      <c r="I176" s="252"/>
      <c r="J176" s="252"/>
      <c r="K176" s="40"/>
      <c r="L176" s="154"/>
    </row>
    <row r="177" spans="1:12" ht="13.5" customHeight="1" x14ac:dyDescent="0.2">
      <c r="A177" s="579" t="s">
        <v>30424</v>
      </c>
      <c r="B177" s="218"/>
      <c r="C177" s="142"/>
      <c r="D177" s="142"/>
      <c r="E177" s="142"/>
      <c r="F177" s="142"/>
      <c r="G177" s="142"/>
      <c r="H177" s="142"/>
      <c r="I177" s="142"/>
      <c r="J177" s="95"/>
      <c r="K177" s="40"/>
      <c r="L177" s="154"/>
    </row>
    <row r="178" spans="1:12" x14ac:dyDescent="0.2">
      <c r="A178" s="591" t="s">
        <v>30419</v>
      </c>
      <c r="B178" s="218"/>
      <c r="C178" s="142"/>
      <c r="D178" s="142"/>
      <c r="E178" s="142"/>
      <c r="F178" s="142"/>
      <c r="G178" s="142"/>
      <c r="H178" s="142"/>
      <c r="I178" s="142"/>
      <c r="J178" s="95"/>
      <c r="K178" s="40"/>
      <c r="L178" s="154"/>
    </row>
  </sheetData>
  <sheetProtection sheet="1" sort="0" autoFilter="0"/>
  <mergeCells count="4">
    <mergeCell ref="B3:E3"/>
    <mergeCell ref="B5:E5"/>
    <mergeCell ref="B7:F7"/>
    <mergeCell ref="G7:J7"/>
  </mergeCells>
  <dataValidations count="3">
    <dataValidation type="list" allowBlank="1" showInputMessage="1" showErrorMessage="1" sqref="B3:E3" xr:uid="{14E2C767-E47D-4C52-9B59-B955B8D7A4BC}">
      <formula1>EYR_provision</formula1>
    </dataValidation>
    <dataValidation type="list" allowBlank="1" showInputMessage="1" showErrorMessage="1" sqref="B4" xr:uid="{1698178F-2A97-431F-9740-6404D6DB4A63}">
      <formula1>LocalAuthority</formula1>
    </dataValidation>
    <dataValidation type="list" allowBlank="1" showInputMessage="1" showErrorMessage="1" sqref="B5:E5" xr:uid="{F9DB180C-9AD4-4D5C-A6FB-5CAD64CF689A}">
      <formula1>prov_final</formula1>
    </dataValidation>
  </dataValidations>
  <pageMargins left="0.7" right="0.7" top="0.75" bottom="0.75" header="0.3" footer="0.3"/>
  <pageSetup paperSize="9" orientation="portrait" r:id="rId1"/>
  <ignoredErrors>
    <ignoredError sqref="C10:F10 C35:F35 C48:F48 C64:F64 C75:F75 C90:F90 C102:F102 C136:F136 C156:F156" formula="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theme="9" tint="-0.249977111117893"/>
  </sheetPr>
  <dimension ref="A1:W160"/>
  <sheetViews>
    <sheetView workbookViewId="0"/>
  </sheetViews>
  <sheetFormatPr defaultRowHeight="12.75" x14ac:dyDescent="0.2"/>
  <cols>
    <col min="1" max="1" width="32" bestFit="1" customWidth="1"/>
    <col min="2" max="2" width="16.7109375" bestFit="1" customWidth="1"/>
    <col min="3" max="3" width="31.28515625" bestFit="1" customWidth="1"/>
    <col min="4" max="4" width="19.140625" bestFit="1" customWidth="1"/>
    <col min="6" max="6" width="8.85546875" style="16"/>
  </cols>
  <sheetData>
    <row r="1" spans="1:23" ht="21.75" x14ac:dyDescent="0.2">
      <c r="A1" s="7" t="s">
        <v>261</v>
      </c>
      <c r="B1" s="7" t="s">
        <v>262</v>
      </c>
      <c r="C1" s="7" t="s">
        <v>263</v>
      </c>
      <c r="D1" s="7" t="s">
        <v>264</v>
      </c>
      <c r="E1" s="7" t="s">
        <v>265</v>
      </c>
      <c r="F1" s="14" t="s">
        <v>266</v>
      </c>
      <c r="G1" s="7" t="s">
        <v>106</v>
      </c>
      <c r="H1" s="7" t="s">
        <v>267</v>
      </c>
      <c r="I1" s="7" t="s">
        <v>268</v>
      </c>
      <c r="J1" s="7" t="s">
        <v>269</v>
      </c>
      <c r="K1" s="7" t="s">
        <v>270</v>
      </c>
      <c r="L1" s="7" t="s">
        <v>271</v>
      </c>
      <c r="M1" s="7" t="s">
        <v>272</v>
      </c>
      <c r="N1" s="7" t="s">
        <v>273</v>
      </c>
      <c r="O1" s="7" t="s">
        <v>274</v>
      </c>
      <c r="P1" s="7" t="s">
        <v>275</v>
      </c>
      <c r="Q1" s="7" t="s">
        <v>276</v>
      </c>
      <c r="R1" s="7" t="s">
        <v>277</v>
      </c>
      <c r="S1" s="11" t="s">
        <v>278</v>
      </c>
      <c r="T1" s="12"/>
      <c r="U1" s="11" t="s">
        <v>278</v>
      </c>
      <c r="V1" s="11" t="s">
        <v>278</v>
      </c>
      <c r="W1" s="12"/>
    </row>
    <row r="2" spans="1:23" ht="21.75" x14ac:dyDescent="0.2">
      <c r="A2" s="8" t="s">
        <v>96</v>
      </c>
      <c r="B2" s="9">
        <v>45169</v>
      </c>
      <c r="C2" s="7" t="s">
        <v>278</v>
      </c>
      <c r="D2" s="7" t="s">
        <v>279</v>
      </c>
      <c r="E2" s="7" t="str">
        <f>HLOOKUP('Table 1'!D3,G:Q,ROW(),FALSE)</f>
        <v>All England total</v>
      </c>
      <c r="F2" s="14"/>
      <c r="G2" s="12" t="s">
        <v>280</v>
      </c>
      <c r="H2" s="7" t="s">
        <v>281</v>
      </c>
      <c r="I2" s="7" t="s">
        <v>282</v>
      </c>
      <c r="J2" s="7" t="s">
        <v>283</v>
      </c>
      <c r="K2" s="7" t="s">
        <v>284</v>
      </c>
      <c r="L2" s="7" t="s">
        <v>285</v>
      </c>
      <c r="M2" s="7" t="s">
        <v>286</v>
      </c>
      <c r="N2" s="7" t="s">
        <v>287</v>
      </c>
      <c r="O2" s="7" t="s">
        <v>288</v>
      </c>
      <c r="P2" s="7" t="s">
        <v>289</v>
      </c>
      <c r="Q2" s="7" t="s">
        <v>290</v>
      </c>
      <c r="R2" s="12"/>
      <c r="S2" s="11" t="s">
        <v>291</v>
      </c>
      <c r="T2" s="12"/>
      <c r="U2" s="11" t="s">
        <v>292</v>
      </c>
      <c r="V2" s="11" t="s">
        <v>293</v>
      </c>
      <c r="W2" s="12"/>
    </row>
    <row r="3" spans="1:23" ht="21.75" x14ac:dyDescent="0.2">
      <c r="A3" s="7"/>
      <c r="B3" s="9">
        <v>45382</v>
      </c>
      <c r="C3" s="7" t="s">
        <v>91</v>
      </c>
      <c r="D3" s="7" t="s">
        <v>294</v>
      </c>
      <c r="E3" s="7"/>
      <c r="F3" s="14"/>
      <c r="G3" s="12" t="s">
        <v>107</v>
      </c>
      <c r="H3" s="7" t="s">
        <v>138</v>
      </c>
      <c r="I3" s="7" t="s">
        <v>111</v>
      </c>
      <c r="J3" s="7" t="s">
        <v>107</v>
      </c>
      <c r="K3" s="7" t="s">
        <v>137</v>
      </c>
      <c r="L3" s="7" t="s">
        <v>114</v>
      </c>
      <c r="M3" s="7" t="s">
        <v>118</v>
      </c>
      <c r="N3" s="7" t="s">
        <v>110</v>
      </c>
      <c r="O3" s="7" t="s">
        <v>113</v>
      </c>
      <c r="P3" s="7" t="s">
        <v>109</v>
      </c>
      <c r="Q3" s="12"/>
      <c r="R3" s="12"/>
      <c r="S3" s="11" t="s">
        <v>295</v>
      </c>
      <c r="T3" s="12"/>
      <c r="U3" s="11" t="s">
        <v>291</v>
      </c>
      <c r="V3" s="11" t="s">
        <v>296</v>
      </c>
      <c r="W3" s="12"/>
    </row>
    <row r="4" spans="1:23" ht="21.75" x14ac:dyDescent="0.2">
      <c r="A4" s="7"/>
      <c r="B4" s="10"/>
      <c r="C4" s="7" t="s">
        <v>89</v>
      </c>
      <c r="D4" s="7" t="s">
        <v>296</v>
      </c>
      <c r="E4" s="7"/>
      <c r="F4" s="14"/>
      <c r="G4" s="12" t="s">
        <v>108</v>
      </c>
      <c r="H4" s="7" t="s">
        <v>139</v>
      </c>
      <c r="I4" s="7" t="s">
        <v>127</v>
      </c>
      <c r="J4" s="7" t="s">
        <v>108</v>
      </c>
      <c r="K4" s="7" t="s">
        <v>144</v>
      </c>
      <c r="L4" s="7" t="s">
        <v>115</v>
      </c>
      <c r="M4" s="7" t="s">
        <v>121</v>
      </c>
      <c r="N4" s="7" t="s">
        <v>117</v>
      </c>
      <c r="O4" s="7" t="s">
        <v>134</v>
      </c>
      <c r="P4" s="7" t="s">
        <v>119</v>
      </c>
      <c r="Q4" s="12"/>
      <c r="R4" s="12"/>
      <c r="S4" s="11" t="s">
        <v>297</v>
      </c>
      <c r="T4" s="12"/>
      <c r="U4" s="11" t="s">
        <v>295</v>
      </c>
      <c r="V4" s="11" t="s">
        <v>298</v>
      </c>
      <c r="W4" s="12"/>
    </row>
    <row r="5" spans="1:23" ht="21.75" x14ac:dyDescent="0.2">
      <c r="A5" s="7"/>
      <c r="B5" s="7"/>
      <c r="C5" s="7" t="s">
        <v>88</v>
      </c>
      <c r="D5" s="7" t="s">
        <v>298</v>
      </c>
      <c r="E5" s="7"/>
      <c r="F5" s="14"/>
      <c r="G5" s="12" t="s">
        <v>109</v>
      </c>
      <c r="H5" s="7" t="s">
        <v>177</v>
      </c>
      <c r="I5" s="7" t="s">
        <v>129</v>
      </c>
      <c r="J5" s="7" t="s">
        <v>112</v>
      </c>
      <c r="K5" s="7" t="s">
        <v>150</v>
      </c>
      <c r="L5" s="7" t="s">
        <v>116</v>
      </c>
      <c r="M5" s="7" t="s">
        <v>124</v>
      </c>
      <c r="N5" s="7" t="s">
        <v>122</v>
      </c>
      <c r="O5" s="7" t="s">
        <v>143</v>
      </c>
      <c r="P5" s="7" t="s">
        <v>126</v>
      </c>
      <c r="Q5" s="12"/>
      <c r="R5" s="12"/>
      <c r="S5" s="11" t="s">
        <v>100</v>
      </c>
      <c r="T5" s="12"/>
      <c r="U5" s="11" t="s">
        <v>297</v>
      </c>
      <c r="V5" s="11" t="s">
        <v>299</v>
      </c>
      <c r="W5" s="12"/>
    </row>
    <row r="6" spans="1:23" ht="21.75" x14ac:dyDescent="0.2">
      <c r="A6" s="7"/>
      <c r="B6" s="7"/>
      <c r="C6" s="7" t="s">
        <v>93</v>
      </c>
      <c r="D6" s="7" t="s">
        <v>295</v>
      </c>
      <c r="E6" s="7"/>
      <c r="F6" s="14"/>
      <c r="G6" s="12" t="s">
        <v>110</v>
      </c>
      <c r="H6" s="7" t="s">
        <v>178</v>
      </c>
      <c r="I6" s="7" t="s">
        <v>149</v>
      </c>
      <c r="J6" s="7" t="s">
        <v>120</v>
      </c>
      <c r="K6" s="7" t="s">
        <v>159</v>
      </c>
      <c r="L6" s="7" t="s">
        <v>125</v>
      </c>
      <c r="M6" s="7" t="s">
        <v>147</v>
      </c>
      <c r="N6" s="7" t="s">
        <v>133</v>
      </c>
      <c r="O6" s="7" t="s">
        <v>161</v>
      </c>
      <c r="P6" s="7" t="s">
        <v>141</v>
      </c>
      <c r="Q6" s="12"/>
      <c r="R6" s="12"/>
      <c r="S6" s="11" t="s">
        <v>296</v>
      </c>
      <c r="T6" s="12"/>
      <c r="U6" s="11" t="s">
        <v>100</v>
      </c>
      <c r="V6" s="12"/>
      <c r="W6" s="12"/>
    </row>
    <row r="7" spans="1:23" x14ac:dyDescent="0.2">
      <c r="A7" s="7"/>
      <c r="B7" s="7"/>
      <c r="C7" s="7"/>
      <c r="D7" s="7" t="s">
        <v>297</v>
      </c>
      <c r="E7" s="7"/>
      <c r="F7" s="14"/>
      <c r="G7" s="12" t="s">
        <v>111</v>
      </c>
      <c r="H7" s="7" t="s">
        <v>180</v>
      </c>
      <c r="I7" s="7" t="s">
        <v>162</v>
      </c>
      <c r="J7" s="7" t="s">
        <v>123</v>
      </c>
      <c r="K7" s="7" t="s">
        <v>186</v>
      </c>
      <c r="L7" s="7" t="s">
        <v>130</v>
      </c>
      <c r="M7" s="7" t="s">
        <v>156</v>
      </c>
      <c r="N7" s="7" t="s">
        <v>140</v>
      </c>
      <c r="O7" s="7" t="s">
        <v>213</v>
      </c>
      <c r="P7" s="7" t="s">
        <v>146</v>
      </c>
      <c r="Q7" s="12"/>
      <c r="R7" s="12"/>
      <c r="S7" s="11" t="s">
        <v>298</v>
      </c>
      <c r="T7" s="12"/>
      <c r="U7" s="12"/>
      <c r="V7" s="12"/>
      <c r="W7" s="12"/>
    </row>
    <row r="8" spans="1:23" x14ac:dyDescent="0.2">
      <c r="A8" s="7"/>
      <c r="B8" s="7"/>
      <c r="C8" s="7"/>
      <c r="D8" s="7" t="s">
        <v>100</v>
      </c>
      <c r="E8" s="7"/>
      <c r="F8" s="14"/>
      <c r="G8" s="12" t="s">
        <v>112</v>
      </c>
      <c r="H8" s="7" t="s">
        <v>193</v>
      </c>
      <c r="I8" s="7" t="s">
        <v>182</v>
      </c>
      <c r="J8" s="7" t="s">
        <v>128</v>
      </c>
      <c r="K8" s="7" t="s">
        <v>188</v>
      </c>
      <c r="L8" s="7" t="s">
        <v>131</v>
      </c>
      <c r="M8" s="7" t="s">
        <v>165</v>
      </c>
      <c r="N8" s="7" t="s">
        <v>142</v>
      </c>
      <c r="O8" s="7" t="s">
        <v>216</v>
      </c>
      <c r="P8" s="7" t="s">
        <v>170</v>
      </c>
      <c r="Q8" s="12"/>
      <c r="R8" s="12"/>
      <c r="S8" s="11" t="s">
        <v>299</v>
      </c>
      <c r="T8" s="12"/>
      <c r="U8" s="12"/>
      <c r="V8" s="12"/>
      <c r="W8" s="12"/>
    </row>
    <row r="9" spans="1:23" x14ac:dyDescent="0.2">
      <c r="E9" s="13"/>
      <c r="F9" s="15"/>
      <c r="G9" s="12" t="s">
        <v>113</v>
      </c>
      <c r="H9" s="7" t="s">
        <v>198</v>
      </c>
      <c r="I9" s="7" t="s">
        <v>190</v>
      </c>
      <c r="J9" s="7" t="s">
        <v>132</v>
      </c>
      <c r="K9" s="7" t="s">
        <v>195</v>
      </c>
      <c r="L9" s="7" t="s">
        <v>136</v>
      </c>
      <c r="M9" s="7" t="s">
        <v>169</v>
      </c>
      <c r="N9" s="7" t="s">
        <v>151</v>
      </c>
      <c r="O9" s="7" t="s">
        <v>218</v>
      </c>
      <c r="P9" s="7" t="s">
        <v>172</v>
      </c>
      <c r="Q9" s="12"/>
      <c r="R9" s="12"/>
      <c r="S9" s="12"/>
      <c r="T9" s="12"/>
      <c r="U9" s="12"/>
      <c r="V9" s="12"/>
      <c r="W9" s="12"/>
    </row>
    <row r="10" spans="1:23" x14ac:dyDescent="0.2">
      <c r="E10" s="7"/>
      <c r="F10" s="14"/>
      <c r="G10" s="12" t="s">
        <v>114</v>
      </c>
      <c r="H10" s="7" t="s">
        <v>199</v>
      </c>
      <c r="I10" s="7" t="s">
        <v>202</v>
      </c>
      <c r="J10" s="7" t="s">
        <v>135</v>
      </c>
      <c r="K10" s="7" t="s">
        <v>197</v>
      </c>
      <c r="L10" s="7" t="s">
        <v>154</v>
      </c>
      <c r="M10" s="7" t="s">
        <v>184</v>
      </c>
      <c r="N10" s="7" t="s">
        <v>166</v>
      </c>
      <c r="O10" s="7" t="s">
        <v>226</v>
      </c>
      <c r="P10" s="7" t="s">
        <v>176</v>
      </c>
      <c r="Q10" s="12"/>
      <c r="R10" s="12"/>
      <c r="S10" s="12"/>
      <c r="T10" s="12"/>
      <c r="U10" s="12"/>
      <c r="V10" s="12"/>
      <c r="W10" s="12"/>
    </row>
    <row r="11" spans="1:23" x14ac:dyDescent="0.2">
      <c r="E11" s="7"/>
      <c r="F11" s="14"/>
      <c r="G11" s="12" t="s">
        <v>115</v>
      </c>
      <c r="H11" s="7" t="s">
        <v>211</v>
      </c>
      <c r="I11" s="7" t="s">
        <v>223</v>
      </c>
      <c r="J11" s="7" t="s">
        <v>145</v>
      </c>
      <c r="K11" s="7" t="s">
        <v>207</v>
      </c>
      <c r="L11" s="7" t="s">
        <v>173</v>
      </c>
      <c r="M11" s="7" t="s">
        <v>187</v>
      </c>
      <c r="N11" s="7" t="s">
        <v>194</v>
      </c>
      <c r="O11" s="7" t="s">
        <v>229</v>
      </c>
      <c r="P11" s="7" t="s">
        <v>191</v>
      </c>
      <c r="Q11" s="12"/>
      <c r="R11" s="12"/>
      <c r="S11" s="12"/>
      <c r="T11" s="12"/>
      <c r="U11" s="12"/>
      <c r="V11" s="12"/>
      <c r="W11" s="12"/>
    </row>
    <row r="12" spans="1:23" x14ac:dyDescent="0.2">
      <c r="E12" s="7"/>
      <c r="F12" s="14"/>
      <c r="G12" s="12" t="s">
        <v>116</v>
      </c>
      <c r="H12" s="12" t="s">
        <v>248</v>
      </c>
      <c r="I12" s="7" t="s">
        <v>230</v>
      </c>
      <c r="J12" s="7" t="s">
        <v>148</v>
      </c>
      <c r="K12" s="7" t="s">
        <v>221</v>
      </c>
      <c r="L12" s="7" t="s">
        <v>175</v>
      </c>
      <c r="M12" s="7" t="s">
        <v>201</v>
      </c>
      <c r="N12" s="7" t="s">
        <v>203</v>
      </c>
      <c r="O12" s="7" t="s">
        <v>236</v>
      </c>
      <c r="P12" s="7" t="s">
        <v>192</v>
      </c>
      <c r="Q12" s="12"/>
      <c r="R12" s="12"/>
      <c r="S12" s="11"/>
      <c r="T12" s="12"/>
      <c r="U12" s="12"/>
      <c r="V12" s="12"/>
      <c r="W12" s="12"/>
    </row>
    <row r="13" spans="1:23" x14ac:dyDescent="0.2">
      <c r="E13" s="7"/>
      <c r="F13" s="14"/>
      <c r="G13" s="12" t="s">
        <v>117</v>
      </c>
      <c r="H13" s="12"/>
      <c r="I13" s="7" t="s">
        <v>237</v>
      </c>
      <c r="J13" s="7" t="s">
        <v>152</v>
      </c>
      <c r="K13" s="7" t="s">
        <v>228</v>
      </c>
      <c r="L13" s="7" t="s">
        <v>181</v>
      </c>
      <c r="M13" s="7" t="s">
        <v>204</v>
      </c>
      <c r="N13" s="7" t="s">
        <v>219</v>
      </c>
      <c r="O13" s="7" t="s">
        <v>242</v>
      </c>
      <c r="P13" s="7" t="s">
        <v>196</v>
      </c>
      <c r="Q13" s="12"/>
      <c r="R13" s="12"/>
      <c r="S13" s="11"/>
      <c r="T13" s="12"/>
      <c r="U13" s="12"/>
      <c r="V13" s="12"/>
      <c r="W13" s="12"/>
    </row>
    <row r="14" spans="1:23" x14ac:dyDescent="0.2">
      <c r="E14" s="7"/>
      <c r="F14" s="14"/>
      <c r="G14" s="12" t="s">
        <v>118</v>
      </c>
      <c r="H14" s="12"/>
      <c r="I14" s="12"/>
      <c r="J14" s="7" t="s">
        <v>153</v>
      </c>
      <c r="K14" s="7" t="s">
        <v>231</v>
      </c>
      <c r="L14" s="7" t="s">
        <v>183</v>
      </c>
      <c r="M14" s="7" t="s">
        <v>205</v>
      </c>
      <c r="N14" s="7" t="s">
        <v>220</v>
      </c>
      <c r="O14" s="7" t="s">
        <v>246</v>
      </c>
      <c r="P14" s="7" t="s">
        <v>210</v>
      </c>
      <c r="Q14" s="12"/>
      <c r="R14" s="12"/>
      <c r="S14" s="11"/>
      <c r="T14" s="12"/>
      <c r="U14" s="12"/>
      <c r="V14" s="12"/>
      <c r="W14" s="12"/>
    </row>
    <row r="15" spans="1:23" x14ac:dyDescent="0.2">
      <c r="E15" s="7"/>
      <c r="F15" s="14"/>
      <c r="G15" s="12" t="s">
        <v>119</v>
      </c>
      <c r="H15" s="12"/>
      <c r="I15" s="12"/>
      <c r="J15" s="7" t="s">
        <v>155</v>
      </c>
      <c r="K15" s="12"/>
      <c r="L15" s="7" t="s">
        <v>200</v>
      </c>
      <c r="M15" s="7" t="s">
        <v>217</v>
      </c>
      <c r="N15" s="7" t="s">
        <v>234</v>
      </c>
      <c r="O15" s="7" t="s">
        <v>257</v>
      </c>
      <c r="P15" s="7" t="s">
        <v>215</v>
      </c>
      <c r="Q15" s="12"/>
      <c r="R15" s="12"/>
      <c r="S15" s="11"/>
      <c r="T15" s="12"/>
      <c r="U15" s="12"/>
      <c r="V15" s="12"/>
      <c r="W15" s="12"/>
    </row>
    <row r="16" spans="1:23" x14ac:dyDescent="0.2">
      <c r="E16" s="7"/>
      <c r="F16" s="14"/>
      <c r="G16" s="12" t="s">
        <v>120</v>
      </c>
      <c r="H16" s="12"/>
      <c r="I16" s="12"/>
      <c r="J16" s="7" t="s">
        <v>157</v>
      </c>
      <c r="K16" s="12"/>
      <c r="L16" s="7" t="s">
        <v>209</v>
      </c>
      <c r="M16" s="7" t="s">
        <v>222</v>
      </c>
      <c r="N16" s="7" t="s">
        <v>238</v>
      </c>
      <c r="O16" s="7" t="s">
        <v>258</v>
      </c>
      <c r="P16" s="7" t="s">
        <v>241</v>
      </c>
      <c r="Q16" s="12"/>
      <c r="R16" s="12"/>
      <c r="S16" s="11"/>
      <c r="T16" s="12"/>
      <c r="U16" s="12"/>
      <c r="V16" s="12"/>
      <c r="W16" s="12"/>
    </row>
    <row r="17" spans="5:23" x14ac:dyDescent="0.2">
      <c r="E17" s="7"/>
      <c r="F17" s="14"/>
      <c r="G17" s="12" t="s">
        <v>121</v>
      </c>
      <c r="H17" s="12"/>
      <c r="I17" s="12"/>
      <c r="J17" s="7" t="s">
        <v>158</v>
      </c>
      <c r="K17" s="12"/>
      <c r="L17" s="7" t="s">
        <v>212</v>
      </c>
      <c r="M17" s="7" t="s">
        <v>232</v>
      </c>
      <c r="N17" s="7" t="s">
        <v>253</v>
      </c>
      <c r="O17" s="12"/>
      <c r="P17" s="7" t="s">
        <v>259</v>
      </c>
      <c r="Q17" s="12"/>
      <c r="R17" s="12"/>
      <c r="S17" s="11"/>
      <c r="T17" s="12"/>
      <c r="U17" s="12"/>
      <c r="V17" s="12"/>
      <c r="W17" s="12"/>
    </row>
    <row r="18" spans="5:23" x14ac:dyDescent="0.2">
      <c r="E18" s="7"/>
      <c r="F18" s="14"/>
      <c r="G18" s="12" t="s">
        <v>122</v>
      </c>
      <c r="H18" s="12"/>
      <c r="I18" s="12"/>
      <c r="J18" s="7" t="s">
        <v>160</v>
      </c>
      <c r="K18" s="12"/>
      <c r="L18" s="7" t="s">
        <v>214</v>
      </c>
      <c r="M18" s="7" t="s">
        <v>247</v>
      </c>
      <c r="N18" s="7"/>
      <c r="O18" s="12"/>
      <c r="P18" s="12"/>
      <c r="Q18" s="12"/>
      <c r="R18" s="12"/>
      <c r="S18" s="11"/>
      <c r="T18" s="12"/>
      <c r="U18" s="12"/>
      <c r="V18" s="12"/>
      <c r="W18" s="12"/>
    </row>
    <row r="19" spans="5:23" x14ac:dyDescent="0.2">
      <c r="E19" s="7"/>
      <c r="F19" s="14"/>
      <c r="G19" s="12" t="s">
        <v>123</v>
      </c>
      <c r="H19" s="12"/>
      <c r="I19" s="12"/>
      <c r="J19" s="7" t="s">
        <v>163</v>
      </c>
      <c r="K19" s="12"/>
      <c r="L19" s="7" t="s">
        <v>225</v>
      </c>
      <c r="M19" s="7" t="s">
        <v>249</v>
      </c>
      <c r="N19" s="12"/>
      <c r="O19" s="12"/>
      <c r="P19" s="12"/>
      <c r="Q19" s="12"/>
      <c r="R19" s="12"/>
      <c r="S19" s="11"/>
      <c r="T19" s="12"/>
      <c r="U19" s="12"/>
      <c r="V19" s="12"/>
      <c r="W19" s="12"/>
    </row>
    <row r="20" spans="5:23" x14ac:dyDescent="0.2">
      <c r="E20" s="7"/>
      <c r="F20" s="14"/>
      <c r="G20" s="12" t="s">
        <v>124</v>
      </c>
      <c r="H20" s="12"/>
      <c r="I20" s="12"/>
      <c r="J20" s="7" t="s">
        <v>164</v>
      </c>
      <c r="K20" s="12"/>
      <c r="L20" s="7" t="s">
        <v>227</v>
      </c>
      <c r="M20" s="7" t="s">
        <v>254</v>
      </c>
      <c r="N20" s="12"/>
      <c r="O20" s="12"/>
      <c r="P20" s="12"/>
      <c r="Q20" s="12" t="s">
        <v>300</v>
      </c>
      <c r="R20" s="12"/>
      <c r="S20" s="11"/>
      <c r="T20" s="12"/>
      <c r="U20" s="12"/>
      <c r="V20" s="12"/>
      <c r="W20" s="12"/>
    </row>
    <row r="21" spans="5:23" x14ac:dyDescent="0.2">
      <c r="E21" s="7"/>
      <c r="F21" s="14"/>
      <c r="G21" s="12" t="s">
        <v>125</v>
      </c>
      <c r="H21" s="12"/>
      <c r="I21" s="12"/>
      <c r="J21" s="7" t="s">
        <v>167</v>
      </c>
      <c r="K21" s="12"/>
      <c r="L21" s="7" t="s">
        <v>235</v>
      </c>
      <c r="M21" s="7" t="s">
        <v>256</v>
      </c>
      <c r="N21" s="12"/>
      <c r="O21" s="12"/>
      <c r="P21" s="12"/>
      <c r="Q21" s="12"/>
      <c r="R21" s="12"/>
      <c r="S21" s="12"/>
      <c r="T21" s="12"/>
      <c r="U21" s="12"/>
      <c r="V21" s="12"/>
      <c r="W21" s="12"/>
    </row>
    <row r="22" spans="5:23" x14ac:dyDescent="0.2">
      <c r="E22" s="7"/>
      <c r="F22" s="14"/>
      <c r="G22" s="12" t="s">
        <v>126</v>
      </c>
      <c r="H22" s="12"/>
      <c r="I22" s="12"/>
      <c r="J22" s="7" t="s">
        <v>168</v>
      </c>
      <c r="K22" s="12"/>
      <c r="L22" s="7" t="s">
        <v>240</v>
      </c>
      <c r="M22" s="12"/>
      <c r="N22" s="12"/>
      <c r="O22" s="12"/>
      <c r="P22" s="12"/>
      <c r="Q22" s="12"/>
      <c r="R22" s="12"/>
      <c r="S22" s="12"/>
      <c r="T22" s="12"/>
      <c r="U22" s="12"/>
      <c r="V22" s="12"/>
      <c r="W22" s="12"/>
    </row>
    <row r="23" spans="5:23" x14ac:dyDescent="0.2">
      <c r="E23" s="7"/>
      <c r="F23" s="14"/>
      <c r="G23" s="12" t="s">
        <v>127</v>
      </c>
      <c r="H23" s="12"/>
      <c r="I23" s="12"/>
      <c r="J23" s="7" t="s">
        <v>171</v>
      </c>
      <c r="K23" s="12"/>
      <c r="L23" s="7" t="s">
        <v>245</v>
      </c>
      <c r="M23" s="12"/>
      <c r="N23" s="12"/>
      <c r="O23" s="12"/>
      <c r="P23" s="12"/>
      <c r="Q23" s="12"/>
      <c r="R23" s="12"/>
      <c r="S23" s="12"/>
      <c r="T23" s="12"/>
      <c r="U23" s="12"/>
      <c r="V23" s="12"/>
      <c r="W23" s="12"/>
    </row>
    <row r="24" spans="5:23" x14ac:dyDescent="0.2">
      <c r="E24" s="7"/>
      <c r="F24" s="14"/>
      <c r="G24" s="12" t="s">
        <v>128</v>
      </c>
      <c r="H24" s="12"/>
      <c r="I24" s="12"/>
      <c r="J24" s="7" t="s">
        <v>174</v>
      </c>
      <c r="K24" s="12"/>
      <c r="L24" s="7" t="s">
        <v>251</v>
      </c>
      <c r="M24" s="12"/>
      <c r="N24" s="12"/>
      <c r="O24" s="12"/>
      <c r="P24" s="12"/>
      <c r="Q24" s="12"/>
      <c r="R24" s="12"/>
      <c r="S24" s="12"/>
      <c r="T24" s="12"/>
      <c r="U24" s="12"/>
      <c r="V24" s="12"/>
      <c r="W24" s="12"/>
    </row>
    <row r="25" spans="5:23" x14ac:dyDescent="0.2">
      <c r="E25" s="7"/>
      <c r="F25" s="14"/>
      <c r="G25" s="12" t="s">
        <v>129</v>
      </c>
      <c r="H25" s="12"/>
      <c r="I25" s="12"/>
      <c r="J25" s="7" t="s">
        <v>179</v>
      </c>
      <c r="K25" s="12"/>
      <c r="L25" s="7" t="s">
        <v>252</v>
      </c>
      <c r="M25" s="12"/>
      <c r="N25" s="12"/>
      <c r="O25" s="12"/>
      <c r="P25" s="12"/>
      <c r="Q25" s="12"/>
      <c r="R25" s="12"/>
      <c r="S25" s="12"/>
      <c r="T25" s="12"/>
      <c r="U25" s="12"/>
      <c r="V25" s="12"/>
      <c r="W25" s="12"/>
    </row>
    <row r="26" spans="5:23" x14ac:dyDescent="0.2">
      <c r="E26" s="7"/>
      <c r="F26" s="14"/>
      <c r="G26" s="12" t="s">
        <v>130</v>
      </c>
      <c r="H26" s="12"/>
      <c r="I26" s="12"/>
      <c r="J26" s="7" t="s">
        <v>185</v>
      </c>
      <c r="K26" s="12"/>
      <c r="L26" s="7" t="s">
        <v>255</v>
      </c>
      <c r="M26" s="12"/>
      <c r="N26" s="12"/>
      <c r="O26" s="12"/>
      <c r="P26" s="12"/>
      <c r="Q26" s="12"/>
      <c r="R26" s="12"/>
      <c r="S26" s="12"/>
      <c r="T26" s="12"/>
      <c r="U26" s="12"/>
      <c r="V26" s="12"/>
      <c r="W26" s="12"/>
    </row>
    <row r="27" spans="5:23" x14ac:dyDescent="0.2">
      <c r="E27" s="7"/>
      <c r="F27" s="14"/>
      <c r="G27" s="12" t="s">
        <v>131</v>
      </c>
      <c r="H27" s="12"/>
      <c r="I27" s="12"/>
      <c r="J27" s="7" t="s">
        <v>189</v>
      </c>
      <c r="K27" s="12"/>
      <c r="L27" s="12"/>
      <c r="M27" s="12"/>
      <c r="N27" s="12"/>
      <c r="O27" s="12"/>
      <c r="P27" s="12"/>
      <c r="Q27" s="12"/>
      <c r="R27" s="12"/>
      <c r="S27" s="12"/>
      <c r="T27" s="12"/>
      <c r="U27" s="12"/>
      <c r="V27" s="12"/>
      <c r="W27" s="12"/>
    </row>
    <row r="28" spans="5:23" x14ac:dyDescent="0.2">
      <c r="E28" s="7"/>
      <c r="F28" s="14"/>
      <c r="G28" s="12" t="s">
        <v>132</v>
      </c>
      <c r="H28" s="12"/>
      <c r="I28" s="12"/>
      <c r="J28" s="7" t="s">
        <v>206</v>
      </c>
      <c r="K28" s="12"/>
      <c r="L28" s="12"/>
      <c r="M28" s="12"/>
      <c r="N28" s="12"/>
      <c r="O28" s="12"/>
      <c r="P28" s="12"/>
      <c r="Q28" s="12"/>
      <c r="R28" s="12"/>
      <c r="S28" s="12"/>
      <c r="T28" s="12"/>
      <c r="U28" s="12"/>
      <c r="V28" s="12"/>
      <c r="W28" s="12"/>
    </row>
    <row r="29" spans="5:23" x14ac:dyDescent="0.2">
      <c r="E29" s="7"/>
      <c r="F29" s="14"/>
      <c r="G29" s="12" t="s">
        <v>133</v>
      </c>
      <c r="H29" s="12"/>
      <c r="I29" s="12"/>
      <c r="J29" s="7" t="s">
        <v>208</v>
      </c>
      <c r="K29" s="12"/>
      <c r="L29" s="12"/>
      <c r="M29" s="12"/>
      <c r="N29" s="12"/>
      <c r="O29" s="12"/>
      <c r="P29" s="12"/>
      <c r="Q29" s="12"/>
      <c r="R29" s="12"/>
      <c r="S29" s="12"/>
      <c r="T29" s="12"/>
      <c r="U29" s="12"/>
      <c r="V29" s="12"/>
      <c r="W29" s="12"/>
    </row>
    <row r="30" spans="5:23" x14ac:dyDescent="0.2">
      <c r="E30" s="7"/>
      <c r="F30" s="14"/>
      <c r="G30" s="12" t="s">
        <v>134</v>
      </c>
      <c r="H30" s="12"/>
      <c r="I30" s="12"/>
      <c r="J30" s="7" t="s">
        <v>224</v>
      </c>
      <c r="K30" s="12"/>
      <c r="L30" s="12"/>
      <c r="M30" s="12"/>
      <c r="N30" s="12"/>
      <c r="O30" s="12"/>
      <c r="P30" s="12"/>
      <c r="Q30" s="12"/>
      <c r="R30" s="12"/>
      <c r="S30" s="12"/>
      <c r="T30" s="12"/>
      <c r="U30" s="12"/>
      <c r="V30" s="12"/>
      <c r="W30" s="12"/>
    </row>
    <row r="31" spans="5:23" x14ac:dyDescent="0.2">
      <c r="E31" s="7"/>
      <c r="F31" s="14"/>
      <c r="G31" s="12" t="s">
        <v>135</v>
      </c>
      <c r="H31" s="12"/>
      <c r="I31" s="12"/>
      <c r="J31" s="7" t="s">
        <v>233</v>
      </c>
      <c r="K31" s="12"/>
      <c r="L31" s="12"/>
      <c r="M31" s="12"/>
      <c r="N31" s="12"/>
      <c r="O31" s="12"/>
      <c r="P31" s="12"/>
      <c r="Q31" s="12"/>
      <c r="R31" s="12"/>
      <c r="S31" s="12"/>
      <c r="T31" s="12"/>
      <c r="U31" s="12"/>
      <c r="V31" s="12"/>
      <c r="W31" s="12"/>
    </row>
    <row r="32" spans="5:23" x14ac:dyDescent="0.2">
      <c r="E32" s="7"/>
      <c r="F32" s="14"/>
      <c r="G32" s="12" t="s">
        <v>136</v>
      </c>
      <c r="H32" s="12"/>
      <c r="I32" s="12"/>
      <c r="J32" s="7" t="s">
        <v>239</v>
      </c>
      <c r="K32" s="12"/>
      <c r="L32" s="12"/>
      <c r="M32" s="12"/>
      <c r="N32" s="12"/>
      <c r="O32" s="12"/>
      <c r="P32" s="12"/>
      <c r="Q32" s="12"/>
      <c r="R32" s="12"/>
      <c r="S32" s="12"/>
      <c r="T32" s="12"/>
      <c r="U32" s="12"/>
      <c r="V32" s="12"/>
      <c r="W32" s="12"/>
    </row>
    <row r="33" spans="5:23" x14ac:dyDescent="0.2">
      <c r="E33" s="7"/>
      <c r="F33" s="14"/>
      <c r="G33" s="12" t="s">
        <v>137</v>
      </c>
      <c r="H33" s="12"/>
      <c r="I33" s="12"/>
      <c r="J33" s="7" t="s">
        <v>243</v>
      </c>
      <c r="K33" s="12"/>
      <c r="L33" s="12"/>
      <c r="M33" s="12"/>
      <c r="N33" s="12"/>
      <c r="O33" s="12"/>
      <c r="P33" s="12"/>
      <c r="Q33" s="12"/>
      <c r="R33" s="12"/>
      <c r="S33" s="12"/>
      <c r="T33" s="12"/>
      <c r="U33" s="12"/>
      <c r="V33" s="12"/>
      <c r="W33" s="12"/>
    </row>
    <row r="34" spans="5:23" x14ac:dyDescent="0.2">
      <c r="E34" s="7"/>
      <c r="F34" s="14"/>
      <c r="G34" s="12" t="s">
        <v>138</v>
      </c>
      <c r="H34" s="12"/>
      <c r="I34" s="12"/>
      <c r="J34" s="7" t="s">
        <v>244</v>
      </c>
      <c r="K34" s="12"/>
      <c r="L34" s="12"/>
      <c r="M34" s="12"/>
      <c r="N34" s="12"/>
      <c r="O34" s="12"/>
      <c r="P34" s="12"/>
      <c r="Q34" s="12"/>
      <c r="R34" s="12"/>
      <c r="S34" s="12"/>
      <c r="T34" s="12"/>
      <c r="U34" s="12"/>
      <c r="V34" s="12"/>
      <c r="W34" s="12"/>
    </row>
    <row r="35" spans="5:23" x14ac:dyDescent="0.2">
      <c r="E35" s="7"/>
      <c r="F35" s="14"/>
      <c r="G35" s="12" t="s">
        <v>139</v>
      </c>
      <c r="H35" s="12"/>
      <c r="I35" s="12"/>
      <c r="J35" s="7" t="s">
        <v>250</v>
      </c>
      <c r="K35" s="12"/>
      <c r="L35" s="12"/>
      <c r="M35" s="12"/>
      <c r="N35" s="12"/>
      <c r="O35" s="12"/>
      <c r="P35" s="12"/>
      <c r="Q35" s="12"/>
      <c r="R35" s="12"/>
      <c r="S35" s="12"/>
      <c r="T35" s="12"/>
      <c r="U35" s="12"/>
      <c r="V35" s="12"/>
      <c r="W35" s="12"/>
    </row>
    <row r="36" spans="5:23" x14ac:dyDescent="0.2">
      <c r="E36" s="7"/>
      <c r="F36" s="14"/>
      <c r="G36" s="12" t="s">
        <v>140</v>
      </c>
      <c r="H36" s="12"/>
      <c r="I36" s="12"/>
      <c r="J36" s="12"/>
      <c r="K36" s="12"/>
      <c r="L36" s="12"/>
      <c r="M36" s="12"/>
      <c r="N36" s="12"/>
      <c r="O36" s="12"/>
      <c r="P36" s="12"/>
      <c r="Q36" s="12"/>
      <c r="R36" s="12"/>
      <c r="S36" s="12"/>
      <c r="T36" s="12"/>
      <c r="U36" s="12"/>
      <c r="V36" s="12"/>
      <c r="W36" s="12"/>
    </row>
    <row r="37" spans="5:23" x14ac:dyDescent="0.2">
      <c r="E37" s="7"/>
      <c r="F37" s="14"/>
      <c r="G37" s="12" t="s">
        <v>141</v>
      </c>
      <c r="H37" s="12"/>
      <c r="I37" s="12"/>
      <c r="J37" s="12"/>
      <c r="K37" s="12"/>
      <c r="L37" s="12"/>
      <c r="M37" s="12"/>
      <c r="N37" s="12"/>
      <c r="O37" s="12"/>
      <c r="P37" s="12"/>
      <c r="Q37" s="12"/>
      <c r="R37" s="12"/>
      <c r="S37" s="12"/>
      <c r="T37" s="12"/>
      <c r="U37" s="12"/>
      <c r="V37" s="12"/>
      <c r="W37" s="12"/>
    </row>
    <row r="38" spans="5:23" x14ac:dyDescent="0.2">
      <c r="E38" s="7"/>
      <c r="F38" s="14"/>
      <c r="G38" s="12" t="s">
        <v>142</v>
      </c>
      <c r="H38" s="12"/>
      <c r="I38" s="12"/>
      <c r="J38" s="12"/>
      <c r="K38" s="12"/>
      <c r="L38" s="12"/>
      <c r="M38" s="12"/>
      <c r="N38" s="12"/>
      <c r="O38" s="12"/>
      <c r="P38" s="12"/>
      <c r="Q38" s="12"/>
      <c r="R38" s="12"/>
      <c r="S38" s="12"/>
      <c r="T38" s="12"/>
      <c r="U38" s="12"/>
      <c r="V38" s="12"/>
      <c r="W38" s="12"/>
    </row>
    <row r="39" spans="5:23" x14ac:dyDescent="0.2">
      <c r="E39" s="7"/>
      <c r="F39" s="14"/>
      <c r="G39" s="12" t="s">
        <v>143</v>
      </c>
      <c r="H39" s="12"/>
      <c r="I39" s="12"/>
      <c r="J39" s="12"/>
      <c r="K39" s="12"/>
      <c r="L39" s="12"/>
      <c r="M39" s="12"/>
      <c r="N39" s="12"/>
      <c r="O39" s="12"/>
      <c r="P39" s="12"/>
      <c r="Q39" s="12"/>
      <c r="R39" s="12"/>
      <c r="S39" s="12"/>
      <c r="T39" s="12"/>
      <c r="U39" s="12"/>
      <c r="V39" s="12"/>
      <c r="W39" s="12"/>
    </row>
    <row r="40" spans="5:23" x14ac:dyDescent="0.2">
      <c r="E40" s="7"/>
      <c r="F40" s="14"/>
      <c r="G40" s="12" t="s">
        <v>144</v>
      </c>
      <c r="H40" s="12"/>
      <c r="I40" s="12"/>
      <c r="J40" s="12"/>
      <c r="K40" s="12"/>
      <c r="L40" s="12"/>
      <c r="M40" s="12"/>
      <c r="N40" s="12"/>
      <c r="O40" s="12"/>
      <c r="P40" s="12"/>
      <c r="Q40" s="12"/>
      <c r="R40" s="12"/>
      <c r="S40" s="12"/>
      <c r="T40" s="12"/>
      <c r="U40" s="12"/>
      <c r="V40" s="12"/>
      <c r="W40" s="12"/>
    </row>
    <row r="41" spans="5:23" x14ac:dyDescent="0.2">
      <c r="E41" s="7"/>
      <c r="F41" s="14"/>
      <c r="G41" s="12" t="s">
        <v>145</v>
      </c>
      <c r="H41" s="12"/>
      <c r="I41" s="12"/>
      <c r="J41" s="12"/>
      <c r="K41" s="12"/>
      <c r="L41" s="12"/>
      <c r="M41" s="12"/>
      <c r="N41" s="12"/>
      <c r="O41" s="12"/>
      <c r="P41" s="12"/>
      <c r="Q41" s="12"/>
      <c r="R41" s="12"/>
      <c r="S41" s="12"/>
      <c r="T41" s="12"/>
      <c r="U41" s="12"/>
      <c r="V41" s="12"/>
      <c r="W41" s="12"/>
    </row>
    <row r="42" spans="5:23" x14ac:dyDescent="0.2">
      <c r="E42" s="7"/>
      <c r="F42" s="14"/>
      <c r="G42" s="12" t="s">
        <v>146</v>
      </c>
      <c r="H42" s="12"/>
      <c r="I42" s="12"/>
      <c r="J42" s="12"/>
      <c r="K42" s="12"/>
      <c r="L42" s="12"/>
      <c r="M42" s="12"/>
      <c r="N42" s="12"/>
      <c r="O42" s="12"/>
      <c r="P42" s="12"/>
      <c r="Q42" s="12"/>
      <c r="R42" s="12"/>
      <c r="S42" s="12"/>
      <c r="T42" s="12"/>
      <c r="U42" s="12"/>
      <c r="V42" s="12"/>
      <c r="W42" s="12"/>
    </row>
    <row r="43" spans="5:23" x14ac:dyDescent="0.2">
      <c r="E43" s="7"/>
      <c r="F43" s="14"/>
      <c r="G43" s="12" t="s">
        <v>147</v>
      </c>
      <c r="H43" s="12"/>
      <c r="I43" s="12"/>
      <c r="J43" s="12"/>
      <c r="K43" s="12"/>
      <c r="L43" s="12"/>
      <c r="M43" s="12"/>
      <c r="N43" s="12"/>
      <c r="O43" s="12"/>
      <c r="P43" s="12"/>
      <c r="Q43" s="12"/>
      <c r="R43" s="12"/>
      <c r="S43" s="12"/>
      <c r="T43" s="12"/>
      <c r="U43" s="12"/>
      <c r="V43" s="12"/>
      <c r="W43" s="12"/>
    </row>
    <row r="44" spans="5:23" x14ac:dyDescent="0.2">
      <c r="E44" s="7"/>
      <c r="F44" s="14"/>
      <c r="G44" s="12" t="s">
        <v>148</v>
      </c>
      <c r="H44" s="12"/>
      <c r="I44" s="12"/>
      <c r="J44" s="12"/>
      <c r="K44" s="12"/>
      <c r="L44" s="12"/>
      <c r="M44" s="12"/>
      <c r="N44" s="12"/>
      <c r="O44" s="12"/>
      <c r="P44" s="12"/>
      <c r="Q44" s="12"/>
      <c r="R44" s="12"/>
      <c r="S44" s="12"/>
      <c r="T44" s="12"/>
      <c r="U44" s="12"/>
      <c r="V44" s="12"/>
      <c r="W44" s="12"/>
    </row>
    <row r="45" spans="5:23" x14ac:dyDescent="0.2">
      <c r="E45" s="7"/>
      <c r="F45" s="14"/>
      <c r="G45" s="12" t="s">
        <v>149</v>
      </c>
      <c r="H45" s="12"/>
      <c r="I45" s="12"/>
      <c r="J45" s="12"/>
      <c r="K45" s="12"/>
      <c r="L45" s="12"/>
      <c r="M45" s="12"/>
      <c r="N45" s="12"/>
      <c r="O45" s="12"/>
      <c r="P45" s="12"/>
      <c r="Q45" s="12"/>
      <c r="R45" s="12"/>
      <c r="S45" s="12"/>
      <c r="T45" s="12"/>
      <c r="U45" s="12"/>
      <c r="V45" s="12"/>
      <c r="W45" s="12"/>
    </row>
    <row r="46" spans="5:23" x14ac:dyDescent="0.2">
      <c r="E46" s="7"/>
      <c r="F46" s="14"/>
      <c r="G46" s="12" t="s">
        <v>150</v>
      </c>
      <c r="H46" s="12"/>
      <c r="I46" s="12"/>
      <c r="J46" s="12"/>
      <c r="K46" s="12"/>
      <c r="L46" s="12"/>
      <c r="M46" s="12"/>
      <c r="N46" s="12"/>
      <c r="O46" s="12"/>
      <c r="P46" s="12"/>
      <c r="Q46" s="12"/>
      <c r="R46" s="12"/>
      <c r="S46" s="12"/>
      <c r="T46" s="12"/>
      <c r="U46" s="12"/>
      <c r="V46" s="12"/>
      <c r="W46" s="12"/>
    </row>
    <row r="47" spans="5:23" x14ac:dyDescent="0.2">
      <c r="E47" s="7"/>
      <c r="F47" s="14"/>
      <c r="G47" s="12" t="s">
        <v>151</v>
      </c>
      <c r="H47" s="12"/>
      <c r="I47" s="12"/>
      <c r="J47" s="12"/>
      <c r="K47" s="12"/>
      <c r="L47" s="12"/>
      <c r="M47" s="12"/>
      <c r="N47" s="12"/>
      <c r="O47" s="12"/>
      <c r="P47" s="12"/>
      <c r="Q47" s="12"/>
      <c r="R47" s="12"/>
      <c r="S47" s="12"/>
      <c r="T47" s="12"/>
      <c r="U47" s="12"/>
      <c r="V47" s="12"/>
      <c r="W47" s="12"/>
    </row>
    <row r="48" spans="5:23" x14ac:dyDescent="0.2">
      <c r="E48" s="7"/>
      <c r="F48" s="14"/>
      <c r="G48" s="12" t="s">
        <v>152</v>
      </c>
      <c r="H48" s="12"/>
      <c r="I48" s="12"/>
      <c r="J48" s="12"/>
      <c r="K48" s="12"/>
      <c r="L48" s="12"/>
      <c r="M48" s="12"/>
      <c r="N48" s="12"/>
      <c r="O48" s="12"/>
      <c r="P48" s="12"/>
      <c r="Q48" s="12"/>
      <c r="R48" s="12"/>
      <c r="S48" s="12"/>
      <c r="T48" s="12"/>
      <c r="U48" s="12"/>
      <c r="V48" s="12"/>
      <c r="W48" s="12"/>
    </row>
    <row r="49" spans="5:23" x14ac:dyDescent="0.2">
      <c r="E49" s="7"/>
      <c r="F49" s="14"/>
      <c r="G49" s="12" t="s">
        <v>153</v>
      </c>
      <c r="H49" s="12"/>
      <c r="I49" s="12"/>
      <c r="J49" s="12"/>
      <c r="K49" s="12"/>
      <c r="L49" s="12"/>
      <c r="M49" s="12"/>
      <c r="N49" s="12"/>
      <c r="O49" s="12"/>
      <c r="P49" s="12"/>
      <c r="Q49" s="12"/>
      <c r="R49" s="12"/>
      <c r="S49" s="12"/>
      <c r="T49" s="12"/>
      <c r="U49" s="12"/>
      <c r="V49" s="12"/>
      <c r="W49" s="12"/>
    </row>
    <row r="50" spans="5:23" x14ac:dyDescent="0.2">
      <c r="E50" s="7"/>
      <c r="F50" s="14"/>
      <c r="G50" s="12" t="s">
        <v>154</v>
      </c>
      <c r="H50" s="12"/>
      <c r="I50" s="12"/>
      <c r="J50" s="12"/>
      <c r="K50" s="12"/>
      <c r="L50" s="12"/>
      <c r="M50" s="12"/>
      <c r="N50" s="12"/>
      <c r="O50" s="12"/>
      <c r="P50" s="12"/>
      <c r="Q50" s="12"/>
      <c r="R50" s="12"/>
      <c r="S50" s="12"/>
      <c r="T50" s="12"/>
      <c r="U50" s="12"/>
      <c r="V50" s="12"/>
      <c r="W50" s="12"/>
    </row>
    <row r="51" spans="5:23" x14ac:dyDescent="0.2">
      <c r="E51" s="7"/>
      <c r="F51" s="14"/>
      <c r="G51" s="12" t="s">
        <v>155</v>
      </c>
      <c r="H51" s="12"/>
      <c r="I51" s="12"/>
      <c r="J51" s="12"/>
      <c r="K51" s="12"/>
      <c r="L51" s="12"/>
      <c r="M51" s="12"/>
      <c r="N51" s="12"/>
      <c r="O51" s="12"/>
      <c r="P51" s="12"/>
      <c r="Q51" s="12"/>
      <c r="R51" s="12"/>
      <c r="S51" s="12"/>
      <c r="T51" s="12"/>
      <c r="U51" s="12"/>
      <c r="V51" s="12"/>
      <c r="W51" s="12"/>
    </row>
    <row r="52" spans="5:23" x14ac:dyDescent="0.2">
      <c r="E52" s="7"/>
      <c r="F52" s="14"/>
      <c r="G52" s="12" t="s">
        <v>156</v>
      </c>
      <c r="H52" s="12"/>
      <c r="I52" s="12"/>
      <c r="J52" s="12"/>
      <c r="K52" s="12"/>
      <c r="L52" s="12"/>
      <c r="M52" s="12"/>
      <c r="N52" s="12"/>
      <c r="O52" s="12"/>
      <c r="P52" s="12"/>
      <c r="Q52" s="12"/>
      <c r="R52" s="12"/>
      <c r="S52" s="12"/>
      <c r="T52" s="12"/>
      <c r="U52" s="12"/>
      <c r="V52" s="12"/>
      <c r="W52" s="12"/>
    </row>
    <row r="53" spans="5:23" x14ac:dyDescent="0.2">
      <c r="E53" s="7"/>
      <c r="F53" s="14"/>
      <c r="G53" s="12" t="s">
        <v>157</v>
      </c>
      <c r="H53" s="12"/>
      <c r="I53" s="12"/>
      <c r="J53" s="12"/>
      <c r="K53" s="12"/>
      <c r="L53" s="12"/>
      <c r="M53" s="12"/>
      <c r="N53" s="12"/>
      <c r="O53" s="12"/>
      <c r="P53" s="12"/>
      <c r="Q53" s="12"/>
      <c r="R53" s="12"/>
      <c r="S53" s="12"/>
      <c r="T53" s="12"/>
      <c r="U53" s="12"/>
      <c r="V53" s="12"/>
      <c r="W53" s="12"/>
    </row>
    <row r="54" spans="5:23" x14ac:dyDescent="0.2">
      <c r="E54" s="7"/>
      <c r="F54" s="14"/>
      <c r="G54" s="12" t="s">
        <v>158</v>
      </c>
      <c r="H54" s="12"/>
      <c r="I54" s="12"/>
      <c r="J54" s="12"/>
      <c r="K54" s="12"/>
      <c r="L54" s="12"/>
      <c r="M54" s="12"/>
      <c r="N54" s="12"/>
      <c r="O54" s="12"/>
      <c r="P54" s="12"/>
      <c r="Q54" s="12"/>
      <c r="R54" s="12"/>
      <c r="S54" s="12"/>
      <c r="T54" s="12"/>
      <c r="U54" s="12"/>
      <c r="V54" s="12"/>
      <c r="W54" s="12"/>
    </row>
    <row r="55" spans="5:23" x14ac:dyDescent="0.2">
      <c r="E55" s="7"/>
      <c r="F55" s="14"/>
      <c r="G55" s="12" t="s">
        <v>159</v>
      </c>
      <c r="H55" s="12"/>
      <c r="I55" s="12"/>
      <c r="J55" s="12"/>
      <c r="K55" s="12"/>
      <c r="L55" s="12"/>
      <c r="M55" s="12"/>
      <c r="N55" s="12"/>
      <c r="O55" s="12"/>
      <c r="P55" s="12"/>
      <c r="Q55" s="12"/>
      <c r="R55" s="12"/>
      <c r="S55" s="12"/>
      <c r="T55" s="12"/>
      <c r="U55" s="12"/>
      <c r="V55" s="12"/>
      <c r="W55" s="12"/>
    </row>
    <row r="56" spans="5:23" x14ac:dyDescent="0.2">
      <c r="E56" s="7"/>
      <c r="F56" s="14"/>
      <c r="G56" s="12" t="s">
        <v>160</v>
      </c>
      <c r="H56" s="12"/>
      <c r="I56" s="12"/>
      <c r="J56" s="12"/>
      <c r="K56" s="12"/>
      <c r="L56" s="12"/>
      <c r="M56" s="12"/>
      <c r="N56" s="12"/>
      <c r="O56" s="12"/>
      <c r="P56" s="12"/>
      <c r="Q56" s="12"/>
      <c r="R56" s="12"/>
      <c r="S56" s="12"/>
      <c r="T56" s="12"/>
      <c r="U56" s="12"/>
      <c r="V56" s="12"/>
      <c r="W56" s="12"/>
    </row>
    <row r="57" spans="5:23" x14ac:dyDescent="0.2">
      <c r="E57" s="7"/>
      <c r="F57" s="14"/>
      <c r="G57" s="12" t="s">
        <v>161</v>
      </c>
      <c r="H57" s="12"/>
      <c r="I57" s="12"/>
      <c r="J57" s="12"/>
      <c r="K57" s="12"/>
      <c r="L57" s="12"/>
      <c r="M57" s="12"/>
      <c r="N57" s="12"/>
      <c r="O57" s="12"/>
      <c r="P57" s="12"/>
      <c r="Q57" s="12"/>
      <c r="R57" s="12"/>
      <c r="S57" s="12"/>
      <c r="T57" s="12"/>
      <c r="U57" s="12"/>
      <c r="V57" s="12"/>
      <c r="W57" s="12"/>
    </row>
    <row r="58" spans="5:23" x14ac:dyDescent="0.2">
      <c r="E58" s="7"/>
      <c r="F58" s="14"/>
      <c r="G58" s="12" t="s">
        <v>162</v>
      </c>
      <c r="H58" s="12"/>
      <c r="I58" s="12"/>
      <c r="J58" s="12"/>
      <c r="K58" s="12"/>
      <c r="L58" s="12"/>
      <c r="M58" s="12"/>
      <c r="N58" s="12"/>
      <c r="O58" s="12"/>
      <c r="P58" s="12"/>
      <c r="Q58" s="12"/>
      <c r="R58" s="12"/>
      <c r="S58" s="12"/>
      <c r="T58" s="12"/>
      <c r="U58" s="12"/>
      <c r="V58" s="12"/>
      <c r="W58" s="12"/>
    </row>
    <row r="59" spans="5:23" x14ac:dyDescent="0.2">
      <c r="E59" s="7"/>
      <c r="F59" s="14"/>
      <c r="G59" s="12" t="s">
        <v>163</v>
      </c>
      <c r="H59" s="12"/>
      <c r="I59" s="12"/>
      <c r="J59" s="12"/>
      <c r="K59" s="12"/>
      <c r="L59" s="12"/>
      <c r="M59" s="12"/>
      <c r="N59" s="12"/>
      <c r="O59" s="12"/>
      <c r="P59" s="12"/>
      <c r="Q59" s="12"/>
      <c r="R59" s="12"/>
      <c r="S59" s="12"/>
      <c r="T59" s="12"/>
      <c r="U59" s="12"/>
      <c r="V59" s="12"/>
      <c r="W59" s="12"/>
    </row>
    <row r="60" spans="5:23" x14ac:dyDescent="0.2">
      <c r="E60" s="7"/>
      <c r="F60" s="14"/>
      <c r="G60" s="12" t="s">
        <v>164</v>
      </c>
      <c r="H60" s="12"/>
      <c r="I60" s="12"/>
      <c r="J60" s="12"/>
      <c r="K60" s="12"/>
      <c r="L60" s="12"/>
      <c r="M60" s="12"/>
      <c r="N60" s="12"/>
      <c r="O60" s="12"/>
      <c r="P60" s="12"/>
      <c r="Q60" s="12"/>
      <c r="R60" s="12"/>
      <c r="S60" s="12"/>
      <c r="T60" s="12"/>
      <c r="U60" s="12"/>
      <c r="V60" s="12"/>
      <c r="W60" s="12"/>
    </row>
    <row r="61" spans="5:23" x14ac:dyDescent="0.2">
      <c r="E61" s="7"/>
      <c r="F61" s="14"/>
      <c r="G61" s="12" t="s">
        <v>165</v>
      </c>
      <c r="H61" s="12"/>
      <c r="I61" s="12"/>
      <c r="J61" s="12"/>
      <c r="K61" s="12"/>
      <c r="L61" s="12"/>
      <c r="M61" s="12"/>
      <c r="N61" s="12"/>
      <c r="O61" s="12"/>
      <c r="P61" s="12"/>
      <c r="Q61" s="12"/>
      <c r="R61" s="12"/>
      <c r="S61" s="12"/>
      <c r="T61" s="12"/>
      <c r="U61" s="12"/>
      <c r="V61" s="12"/>
      <c r="W61" s="12"/>
    </row>
    <row r="62" spans="5:23" x14ac:dyDescent="0.2">
      <c r="E62" s="7"/>
      <c r="F62" s="14"/>
      <c r="G62" s="12" t="s">
        <v>166</v>
      </c>
      <c r="H62" s="12"/>
      <c r="I62" s="12"/>
      <c r="J62" s="12"/>
      <c r="K62" s="12"/>
      <c r="L62" s="12"/>
      <c r="M62" s="12"/>
      <c r="N62" s="12"/>
      <c r="O62" s="12"/>
      <c r="P62" s="12"/>
      <c r="Q62" s="12"/>
      <c r="R62" s="12"/>
      <c r="S62" s="12"/>
      <c r="T62" s="12"/>
      <c r="U62" s="12"/>
      <c r="V62" s="12"/>
      <c r="W62" s="12"/>
    </row>
    <row r="63" spans="5:23" x14ac:dyDescent="0.2">
      <c r="E63" s="7"/>
      <c r="F63" s="14"/>
      <c r="G63" s="12" t="s">
        <v>167</v>
      </c>
      <c r="H63" s="12"/>
      <c r="I63" s="12"/>
      <c r="J63" s="12"/>
      <c r="K63" s="12"/>
      <c r="L63" s="12"/>
      <c r="M63" s="12"/>
      <c r="N63" s="12"/>
      <c r="O63" s="12"/>
      <c r="P63" s="12"/>
      <c r="Q63" s="12"/>
      <c r="R63" s="12"/>
      <c r="S63" s="12"/>
      <c r="T63" s="12"/>
      <c r="U63" s="12"/>
      <c r="V63" s="12"/>
      <c r="W63" s="12"/>
    </row>
    <row r="64" spans="5:23" x14ac:dyDescent="0.2">
      <c r="E64" s="7"/>
      <c r="F64" s="14"/>
      <c r="G64" s="12" t="s">
        <v>168</v>
      </c>
      <c r="H64" s="12"/>
      <c r="I64" s="12"/>
      <c r="J64" s="12"/>
      <c r="K64" s="12"/>
      <c r="L64" s="12"/>
      <c r="M64" s="12"/>
      <c r="N64" s="12"/>
      <c r="O64" s="12"/>
      <c r="P64" s="12"/>
      <c r="Q64" s="12"/>
      <c r="R64" s="12"/>
      <c r="S64" s="12"/>
      <c r="T64" s="12"/>
      <c r="U64" s="12"/>
      <c r="V64" s="12"/>
      <c r="W64" s="12"/>
    </row>
    <row r="65" spans="5:23" x14ac:dyDescent="0.2">
      <c r="E65" s="7"/>
      <c r="F65" s="14"/>
      <c r="G65" s="12" t="s">
        <v>169</v>
      </c>
      <c r="H65" s="12"/>
      <c r="I65" s="12"/>
      <c r="J65" s="12"/>
      <c r="K65" s="12"/>
      <c r="L65" s="12"/>
      <c r="M65" s="12"/>
      <c r="N65" s="12"/>
      <c r="O65" s="12"/>
      <c r="P65" s="12"/>
      <c r="Q65" s="12"/>
      <c r="R65" s="12"/>
      <c r="S65" s="12"/>
      <c r="T65" s="12"/>
      <c r="U65" s="12"/>
      <c r="V65" s="12"/>
      <c r="W65" s="12"/>
    </row>
    <row r="66" spans="5:23" x14ac:dyDescent="0.2">
      <c r="E66" s="7"/>
      <c r="F66" s="14"/>
      <c r="G66" s="12" t="s">
        <v>170</v>
      </c>
      <c r="H66" s="12"/>
      <c r="I66" s="12"/>
      <c r="J66" s="12"/>
      <c r="K66" s="12"/>
      <c r="L66" s="12"/>
      <c r="M66" s="12"/>
      <c r="N66" s="12"/>
      <c r="O66" s="12"/>
      <c r="P66" s="12"/>
      <c r="Q66" s="12"/>
      <c r="R66" s="12"/>
      <c r="S66" s="12"/>
      <c r="T66" s="12"/>
      <c r="U66" s="12"/>
      <c r="V66" s="12"/>
      <c r="W66" s="12"/>
    </row>
    <row r="67" spans="5:23" x14ac:dyDescent="0.2">
      <c r="E67" s="7"/>
      <c r="F67" s="14"/>
      <c r="G67" s="12" t="s">
        <v>171</v>
      </c>
      <c r="H67" s="12"/>
      <c r="I67" s="12"/>
      <c r="J67" s="12"/>
      <c r="K67" s="12"/>
      <c r="L67" s="12"/>
      <c r="M67" s="12"/>
      <c r="N67" s="12"/>
      <c r="O67" s="12"/>
      <c r="P67" s="12"/>
      <c r="Q67" s="12"/>
      <c r="R67" s="12"/>
      <c r="S67" s="12"/>
      <c r="T67" s="12"/>
      <c r="U67" s="12"/>
      <c r="V67" s="12"/>
      <c r="W67" s="12"/>
    </row>
    <row r="68" spans="5:23" x14ac:dyDescent="0.2">
      <c r="E68" s="7"/>
      <c r="F68" s="14"/>
      <c r="G68" s="12" t="s">
        <v>172</v>
      </c>
      <c r="H68" s="12"/>
      <c r="I68" s="12"/>
      <c r="J68" s="12"/>
      <c r="K68" s="12"/>
      <c r="L68" s="12"/>
      <c r="M68" s="12"/>
      <c r="N68" s="12"/>
      <c r="O68" s="12"/>
      <c r="P68" s="12"/>
      <c r="Q68" s="12"/>
      <c r="R68" s="12"/>
      <c r="S68" s="12"/>
      <c r="T68" s="12"/>
      <c r="U68" s="12"/>
      <c r="V68" s="12"/>
      <c r="W68" s="12"/>
    </row>
    <row r="69" spans="5:23" x14ac:dyDescent="0.2">
      <c r="E69" s="7"/>
      <c r="F69" s="14"/>
      <c r="G69" s="12" t="s">
        <v>173</v>
      </c>
      <c r="H69" s="12"/>
      <c r="I69" s="12"/>
      <c r="J69" s="12"/>
      <c r="K69" s="12"/>
      <c r="L69" s="12"/>
      <c r="M69" s="12"/>
      <c r="N69" s="12"/>
      <c r="O69" s="12"/>
      <c r="P69" s="12"/>
      <c r="Q69" s="12"/>
      <c r="R69" s="12"/>
      <c r="S69" s="12"/>
      <c r="T69" s="12"/>
      <c r="U69" s="12"/>
      <c r="V69" s="12"/>
      <c r="W69" s="12"/>
    </row>
    <row r="70" spans="5:23" x14ac:dyDescent="0.2">
      <c r="E70" s="7"/>
      <c r="F70" s="14"/>
      <c r="G70" s="12" t="s">
        <v>174</v>
      </c>
      <c r="H70" s="12"/>
      <c r="I70" s="12"/>
      <c r="J70" s="12"/>
      <c r="K70" s="12"/>
      <c r="L70" s="12"/>
      <c r="M70" s="12"/>
      <c r="N70" s="12"/>
      <c r="O70" s="12"/>
      <c r="P70" s="12"/>
      <c r="Q70" s="12"/>
      <c r="R70" s="12"/>
      <c r="S70" s="12"/>
      <c r="T70" s="12"/>
      <c r="U70" s="12"/>
      <c r="V70" s="12"/>
      <c r="W70" s="12"/>
    </row>
    <row r="71" spans="5:23" x14ac:dyDescent="0.2">
      <c r="E71" s="7"/>
      <c r="F71" s="14"/>
      <c r="G71" s="12" t="s">
        <v>175</v>
      </c>
      <c r="H71" s="12"/>
      <c r="I71" s="12"/>
      <c r="J71" s="12"/>
      <c r="K71" s="12"/>
      <c r="L71" s="12"/>
      <c r="M71" s="12"/>
      <c r="N71" s="12"/>
      <c r="O71" s="12"/>
      <c r="P71" s="12"/>
      <c r="Q71" s="12"/>
      <c r="R71" s="12"/>
      <c r="S71" s="12"/>
      <c r="T71" s="12"/>
      <c r="U71" s="12"/>
      <c r="V71" s="12"/>
      <c r="W71" s="12"/>
    </row>
    <row r="72" spans="5:23" x14ac:dyDescent="0.2">
      <c r="E72" s="7"/>
      <c r="F72" s="14"/>
      <c r="G72" s="12" t="s">
        <v>176</v>
      </c>
      <c r="H72" s="12"/>
      <c r="I72" s="12"/>
      <c r="J72" s="12"/>
      <c r="K72" s="12"/>
      <c r="L72" s="12"/>
      <c r="M72" s="12"/>
      <c r="N72" s="12"/>
      <c r="O72" s="12"/>
      <c r="P72" s="12"/>
      <c r="Q72" s="12"/>
      <c r="R72" s="12"/>
      <c r="S72" s="12"/>
      <c r="T72" s="12"/>
      <c r="U72" s="12"/>
      <c r="V72" s="12"/>
      <c r="W72" s="12"/>
    </row>
    <row r="73" spans="5:23" x14ac:dyDescent="0.2">
      <c r="E73" s="7"/>
      <c r="F73" s="14"/>
      <c r="G73" s="12" t="s">
        <v>177</v>
      </c>
      <c r="H73" s="12"/>
      <c r="I73" s="12"/>
      <c r="J73" s="12"/>
      <c r="K73" s="12"/>
      <c r="L73" s="12"/>
      <c r="M73" s="12"/>
      <c r="N73" s="12"/>
      <c r="O73" s="12"/>
      <c r="P73" s="12"/>
      <c r="Q73" s="12"/>
      <c r="R73" s="12"/>
      <c r="S73" s="12"/>
      <c r="T73" s="12"/>
      <c r="U73" s="12"/>
      <c r="V73" s="12"/>
      <c r="W73" s="12"/>
    </row>
    <row r="74" spans="5:23" x14ac:dyDescent="0.2">
      <c r="E74" s="7"/>
      <c r="F74" s="14"/>
      <c r="G74" s="12" t="s">
        <v>178</v>
      </c>
      <c r="H74" s="12"/>
      <c r="I74" s="12"/>
      <c r="J74" s="12"/>
      <c r="K74" s="12"/>
      <c r="L74" s="12"/>
      <c r="M74" s="12"/>
      <c r="N74" s="12"/>
      <c r="O74" s="12"/>
      <c r="P74" s="12"/>
      <c r="Q74" s="12"/>
      <c r="R74" s="12"/>
      <c r="S74" s="12"/>
      <c r="T74" s="12"/>
      <c r="U74" s="12"/>
      <c r="V74" s="12"/>
      <c r="W74" s="12"/>
    </row>
    <row r="75" spans="5:23" x14ac:dyDescent="0.2">
      <c r="E75" s="7"/>
      <c r="F75" s="14"/>
      <c r="G75" s="12" t="s">
        <v>179</v>
      </c>
      <c r="H75" s="12"/>
      <c r="I75" s="12"/>
      <c r="J75" s="12"/>
      <c r="K75" s="12"/>
      <c r="L75" s="12"/>
      <c r="M75" s="12"/>
      <c r="N75" s="12"/>
      <c r="O75" s="12"/>
      <c r="P75" s="12"/>
      <c r="Q75" s="12"/>
      <c r="R75" s="12"/>
      <c r="S75" s="12"/>
      <c r="T75" s="12"/>
      <c r="U75" s="12"/>
      <c r="V75" s="12"/>
      <c r="W75" s="12"/>
    </row>
    <row r="76" spans="5:23" x14ac:dyDescent="0.2">
      <c r="E76" s="7"/>
      <c r="F76" s="14"/>
      <c r="G76" s="12" t="s">
        <v>180</v>
      </c>
      <c r="H76" s="12"/>
      <c r="I76" s="12"/>
      <c r="J76" s="12"/>
      <c r="K76" s="12"/>
      <c r="L76" s="12"/>
      <c r="M76" s="12"/>
      <c r="N76" s="12"/>
      <c r="O76" s="12"/>
      <c r="P76" s="12"/>
      <c r="Q76" s="12"/>
      <c r="R76" s="12"/>
      <c r="S76" s="12"/>
      <c r="T76" s="12"/>
      <c r="U76" s="12"/>
      <c r="V76" s="12"/>
      <c r="W76" s="12"/>
    </row>
    <row r="77" spans="5:23" x14ac:dyDescent="0.2">
      <c r="E77" s="7"/>
      <c r="F77" s="14"/>
      <c r="G77" s="12" t="s">
        <v>181</v>
      </c>
      <c r="H77" s="12"/>
      <c r="I77" s="12"/>
      <c r="J77" s="12"/>
      <c r="K77" s="12"/>
      <c r="L77" s="12"/>
      <c r="M77" s="12"/>
      <c r="N77" s="12"/>
      <c r="O77" s="12"/>
      <c r="P77" s="12"/>
      <c r="Q77" s="12"/>
      <c r="R77" s="12"/>
      <c r="S77" s="12"/>
      <c r="T77" s="12"/>
      <c r="U77" s="12"/>
      <c r="V77" s="12"/>
      <c r="W77" s="12"/>
    </row>
    <row r="78" spans="5:23" x14ac:dyDescent="0.2">
      <c r="E78" s="7"/>
      <c r="F78" s="14"/>
      <c r="G78" s="12" t="s">
        <v>182</v>
      </c>
      <c r="H78" s="12"/>
      <c r="I78" s="12"/>
      <c r="J78" s="12"/>
      <c r="K78" s="12"/>
      <c r="L78" s="12"/>
      <c r="M78" s="12"/>
      <c r="N78" s="12"/>
      <c r="O78" s="12"/>
      <c r="P78" s="12"/>
      <c r="Q78" s="12"/>
      <c r="R78" s="12"/>
      <c r="S78" s="12"/>
      <c r="T78" s="12"/>
      <c r="U78" s="12"/>
      <c r="V78" s="12"/>
      <c r="W78" s="12"/>
    </row>
    <row r="79" spans="5:23" x14ac:dyDescent="0.2">
      <c r="E79" s="7"/>
      <c r="F79" s="14"/>
      <c r="G79" s="12" t="s">
        <v>183</v>
      </c>
      <c r="H79" s="12"/>
      <c r="I79" s="12"/>
      <c r="J79" s="12"/>
      <c r="K79" s="12"/>
      <c r="L79" s="12"/>
      <c r="M79" s="12"/>
      <c r="N79" s="12"/>
      <c r="O79" s="12"/>
      <c r="P79" s="12"/>
      <c r="Q79" s="12"/>
      <c r="R79" s="12"/>
      <c r="S79" s="12"/>
      <c r="T79" s="12"/>
      <c r="U79" s="12"/>
      <c r="V79" s="12"/>
      <c r="W79" s="12"/>
    </row>
    <row r="80" spans="5:23" x14ac:dyDescent="0.2">
      <c r="E80" s="7"/>
      <c r="F80" s="14"/>
      <c r="G80" s="12" t="s">
        <v>184</v>
      </c>
      <c r="H80" s="12"/>
      <c r="I80" s="12"/>
      <c r="J80" s="12"/>
      <c r="K80" s="12"/>
      <c r="L80" s="12"/>
      <c r="M80" s="12"/>
      <c r="N80" s="12"/>
      <c r="O80" s="12"/>
      <c r="P80" s="12"/>
      <c r="Q80" s="12"/>
      <c r="R80" s="12"/>
      <c r="S80" s="12"/>
      <c r="T80" s="12"/>
      <c r="U80" s="12"/>
      <c r="V80" s="12"/>
      <c r="W80" s="12"/>
    </row>
    <row r="81" spans="5:23" x14ac:dyDescent="0.2">
      <c r="E81" s="7"/>
      <c r="F81" s="14"/>
      <c r="G81" s="12" t="s">
        <v>185</v>
      </c>
      <c r="H81" s="12"/>
      <c r="I81" s="12"/>
      <c r="J81" s="12"/>
      <c r="K81" s="12"/>
      <c r="L81" s="12"/>
      <c r="M81" s="12"/>
      <c r="N81" s="12"/>
      <c r="O81" s="12"/>
      <c r="P81" s="12"/>
      <c r="Q81" s="12"/>
      <c r="R81" s="12"/>
      <c r="S81" s="12"/>
      <c r="T81" s="12"/>
      <c r="U81" s="12"/>
      <c r="V81" s="12"/>
      <c r="W81" s="12"/>
    </row>
    <row r="82" spans="5:23" x14ac:dyDescent="0.2">
      <c r="E82" s="7"/>
      <c r="F82" s="14"/>
      <c r="G82" s="12" t="s">
        <v>186</v>
      </c>
      <c r="H82" s="12"/>
      <c r="I82" s="12"/>
      <c r="J82" s="12"/>
      <c r="K82" s="12"/>
      <c r="L82" s="12"/>
      <c r="M82" s="12"/>
      <c r="N82" s="12"/>
      <c r="O82" s="12"/>
      <c r="P82" s="12"/>
      <c r="Q82" s="12"/>
      <c r="R82" s="12"/>
      <c r="S82" s="12"/>
      <c r="T82" s="12"/>
      <c r="U82" s="12"/>
      <c r="V82" s="12"/>
      <c r="W82" s="12"/>
    </row>
    <row r="83" spans="5:23" x14ac:dyDescent="0.2">
      <c r="E83" s="7"/>
      <c r="F83" s="14"/>
      <c r="G83" s="12" t="s">
        <v>187</v>
      </c>
      <c r="H83" s="12"/>
      <c r="I83" s="12"/>
      <c r="J83" s="12"/>
      <c r="K83" s="12"/>
      <c r="L83" s="12"/>
      <c r="M83" s="12"/>
      <c r="N83" s="12"/>
      <c r="O83" s="12"/>
      <c r="P83" s="12"/>
      <c r="Q83" s="12"/>
      <c r="R83" s="12"/>
      <c r="S83" s="12"/>
      <c r="T83" s="12"/>
      <c r="U83" s="12"/>
      <c r="V83" s="12"/>
      <c r="W83" s="12"/>
    </row>
    <row r="84" spans="5:23" x14ac:dyDescent="0.2">
      <c r="E84" s="7"/>
      <c r="F84" s="14"/>
      <c r="G84" s="12" t="s">
        <v>188</v>
      </c>
      <c r="H84" s="12"/>
      <c r="I84" s="12"/>
      <c r="J84" s="12"/>
      <c r="K84" s="12"/>
      <c r="L84" s="12"/>
      <c r="M84" s="12"/>
      <c r="N84" s="12"/>
      <c r="O84" s="12"/>
      <c r="P84" s="12"/>
      <c r="Q84" s="12"/>
      <c r="R84" s="12"/>
      <c r="S84" s="12"/>
      <c r="T84" s="12"/>
      <c r="U84" s="12"/>
      <c r="V84" s="12"/>
      <c r="W84" s="12"/>
    </row>
    <row r="85" spans="5:23" x14ac:dyDescent="0.2">
      <c r="E85" s="7"/>
      <c r="F85" s="14"/>
      <c r="G85" s="12" t="s">
        <v>189</v>
      </c>
      <c r="H85" s="12"/>
      <c r="I85" s="12"/>
      <c r="J85" s="12"/>
      <c r="K85" s="12"/>
      <c r="L85" s="12"/>
      <c r="M85" s="12"/>
      <c r="N85" s="12"/>
      <c r="O85" s="12"/>
      <c r="P85" s="12"/>
      <c r="Q85" s="12"/>
      <c r="R85" s="12"/>
      <c r="S85" s="12"/>
      <c r="T85" s="12"/>
      <c r="U85" s="12"/>
      <c r="V85" s="12"/>
      <c r="W85" s="12"/>
    </row>
    <row r="86" spans="5:23" x14ac:dyDescent="0.2">
      <c r="E86" s="7"/>
      <c r="F86" s="14"/>
      <c r="G86" s="12" t="s">
        <v>190</v>
      </c>
      <c r="H86" s="12"/>
      <c r="I86" s="12"/>
      <c r="J86" s="12"/>
      <c r="K86" s="12"/>
      <c r="L86" s="12"/>
      <c r="M86" s="12"/>
      <c r="N86" s="12"/>
      <c r="O86" s="12"/>
      <c r="P86" s="12"/>
      <c r="Q86" s="12"/>
      <c r="R86" s="12"/>
      <c r="S86" s="12"/>
      <c r="T86" s="12"/>
      <c r="U86" s="12"/>
      <c r="V86" s="12"/>
      <c r="W86" s="12"/>
    </row>
    <row r="87" spans="5:23" x14ac:dyDescent="0.2">
      <c r="E87" s="7"/>
      <c r="F87" s="14"/>
      <c r="G87" s="12" t="s">
        <v>191</v>
      </c>
      <c r="H87" s="12"/>
      <c r="I87" s="12"/>
      <c r="J87" s="12"/>
      <c r="K87" s="12"/>
      <c r="L87" s="12"/>
      <c r="M87" s="12"/>
      <c r="N87" s="12"/>
      <c r="O87" s="12"/>
      <c r="P87" s="12"/>
      <c r="Q87" s="12"/>
      <c r="R87" s="12"/>
      <c r="S87" s="12"/>
      <c r="T87" s="12"/>
      <c r="U87" s="12"/>
      <c r="V87" s="12"/>
      <c r="W87" s="12"/>
    </row>
    <row r="88" spans="5:23" x14ac:dyDescent="0.2">
      <c r="E88" s="7"/>
      <c r="F88" s="14"/>
      <c r="G88" s="12" t="s">
        <v>192</v>
      </c>
      <c r="H88" s="12"/>
      <c r="I88" s="12"/>
      <c r="J88" s="12"/>
      <c r="K88" s="12"/>
      <c r="L88" s="12"/>
      <c r="M88" s="12"/>
      <c r="N88" s="12"/>
      <c r="O88" s="12"/>
      <c r="P88" s="12"/>
      <c r="Q88" s="12"/>
      <c r="R88" s="12"/>
      <c r="S88" s="12"/>
      <c r="T88" s="12"/>
      <c r="U88" s="12"/>
      <c r="V88" s="12"/>
      <c r="W88" s="12"/>
    </row>
    <row r="89" spans="5:23" x14ac:dyDescent="0.2">
      <c r="E89" s="7"/>
      <c r="F89" s="14"/>
      <c r="G89" s="12" t="s">
        <v>193</v>
      </c>
      <c r="H89" s="12"/>
      <c r="I89" s="12"/>
      <c r="J89" s="12"/>
      <c r="K89" s="12"/>
      <c r="L89" s="12"/>
      <c r="M89" s="12"/>
      <c r="N89" s="12"/>
      <c r="O89" s="12"/>
      <c r="P89" s="12"/>
      <c r="Q89" s="12"/>
      <c r="R89" s="12"/>
      <c r="S89" s="12"/>
      <c r="T89" s="12"/>
      <c r="U89" s="12"/>
      <c r="V89" s="12"/>
      <c r="W89" s="12"/>
    </row>
    <row r="90" spans="5:23" x14ac:dyDescent="0.2">
      <c r="E90" s="7"/>
      <c r="F90" s="14"/>
      <c r="G90" s="12" t="s">
        <v>194</v>
      </c>
      <c r="H90" s="12"/>
      <c r="I90" s="12"/>
      <c r="J90" s="12"/>
      <c r="K90" s="12"/>
      <c r="L90" s="12"/>
      <c r="M90" s="12"/>
      <c r="N90" s="12"/>
      <c r="O90" s="12"/>
      <c r="P90" s="12"/>
      <c r="Q90" s="12"/>
      <c r="R90" s="12"/>
      <c r="S90" s="12"/>
      <c r="T90" s="12"/>
      <c r="U90" s="12"/>
      <c r="V90" s="12"/>
      <c r="W90" s="12"/>
    </row>
    <row r="91" spans="5:23" x14ac:dyDescent="0.2">
      <c r="E91" s="7"/>
      <c r="F91" s="14"/>
      <c r="G91" s="12" t="s">
        <v>195</v>
      </c>
      <c r="H91" s="12"/>
      <c r="I91" s="12"/>
      <c r="J91" s="12"/>
      <c r="K91" s="12"/>
      <c r="L91" s="12"/>
      <c r="M91" s="12"/>
      <c r="N91" s="12"/>
      <c r="O91" s="12"/>
      <c r="P91" s="12"/>
      <c r="Q91" s="12"/>
      <c r="R91" s="12"/>
      <c r="S91" s="12"/>
      <c r="T91" s="12"/>
      <c r="U91" s="12"/>
      <c r="V91" s="12"/>
      <c r="W91" s="12"/>
    </row>
    <row r="92" spans="5:23" x14ac:dyDescent="0.2">
      <c r="E92" s="7"/>
      <c r="F92" s="14"/>
      <c r="G92" s="12" t="s">
        <v>196</v>
      </c>
      <c r="H92" s="12"/>
      <c r="I92" s="12"/>
      <c r="J92" s="12"/>
      <c r="K92" s="12"/>
      <c r="L92" s="12"/>
      <c r="M92" s="12"/>
      <c r="N92" s="12"/>
      <c r="O92" s="12"/>
      <c r="P92" s="12"/>
      <c r="Q92" s="12"/>
      <c r="R92" s="12"/>
      <c r="S92" s="12"/>
      <c r="T92" s="12"/>
      <c r="U92" s="12"/>
      <c r="V92" s="12"/>
      <c r="W92" s="12"/>
    </row>
    <row r="93" spans="5:23" x14ac:dyDescent="0.2">
      <c r="E93" s="7"/>
      <c r="F93" s="14"/>
      <c r="G93" s="12" t="s">
        <v>197</v>
      </c>
      <c r="H93" s="12"/>
      <c r="I93" s="12"/>
      <c r="J93" s="12"/>
      <c r="K93" s="12"/>
      <c r="L93" s="12"/>
      <c r="M93" s="12"/>
      <c r="N93" s="12"/>
      <c r="O93" s="12"/>
      <c r="P93" s="12"/>
      <c r="Q93" s="12"/>
      <c r="R93" s="12"/>
      <c r="S93" s="12"/>
      <c r="T93" s="12"/>
      <c r="U93" s="12"/>
      <c r="V93" s="12"/>
      <c r="W93" s="12"/>
    </row>
    <row r="94" spans="5:23" x14ac:dyDescent="0.2">
      <c r="E94" s="7"/>
      <c r="F94" s="14"/>
      <c r="G94" s="12" t="s">
        <v>198</v>
      </c>
      <c r="H94" s="12"/>
      <c r="I94" s="12"/>
      <c r="J94" s="12"/>
      <c r="K94" s="12"/>
      <c r="L94" s="12"/>
      <c r="M94" s="12"/>
      <c r="N94" s="12"/>
      <c r="O94" s="12"/>
      <c r="P94" s="12"/>
      <c r="Q94" s="12"/>
      <c r="R94" s="12"/>
      <c r="S94" s="12"/>
      <c r="T94" s="12"/>
      <c r="U94" s="12"/>
      <c r="V94" s="12"/>
      <c r="W94" s="12"/>
    </row>
    <row r="95" spans="5:23" x14ac:dyDescent="0.2">
      <c r="E95" s="7"/>
      <c r="F95" s="14"/>
      <c r="G95" s="12" t="s">
        <v>199</v>
      </c>
      <c r="H95" s="12"/>
      <c r="I95" s="12"/>
      <c r="J95" s="12"/>
      <c r="K95" s="12"/>
      <c r="L95" s="12"/>
      <c r="M95" s="12"/>
      <c r="N95" s="12"/>
      <c r="O95" s="12"/>
      <c r="P95" s="12"/>
      <c r="Q95" s="12"/>
      <c r="R95" s="12"/>
      <c r="S95" s="12"/>
      <c r="T95" s="12"/>
      <c r="U95" s="12"/>
      <c r="V95" s="12"/>
      <c r="W95" s="12"/>
    </row>
    <row r="96" spans="5:23" x14ac:dyDescent="0.2">
      <c r="E96" s="7"/>
      <c r="F96" s="14"/>
      <c r="G96" s="12" t="s">
        <v>200</v>
      </c>
      <c r="H96" s="12"/>
      <c r="I96" s="12"/>
      <c r="J96" s="12"/>
      <c r="K96" s="12"/>
      <c r="L96" s="12"/>
      <c r="M96" s="12"/>
      <c r="N96" s="12"/>
      <c r="O96" s="12"/>
      <c r="P96" s="12"/>
      <c r="Q96" s="12"/>
      <c r="R96" s="12"/>
      <c r="S96" s="12"/>
      <c r="T96" s="12"/>
      <c r="U96" s="12"/>
      <c r="V96" s="12"/>
      <c r="W96" s="12"/>
    </row>
    <row r="97" spans="5:23" x14ac:dyDescent="0.2">
      <c r="E97" s="7"/>
      <c r="F97" s="14"/>
      <c r="G97" s="12" t="s">
        <v>201</v>
      </c>
      <c r="H97" s="12"/>
      <c r="I97" s="12"/>
      <c r="J97" s="12"/>
      <c r="K97" s="12"/>
      <c r="L97" s="12"/>
      <c r="M97" s="12"/>
      <c r="N97" s="12"/>
      <c r="O97" s="12"/>
      <c r="P97" s="12"/>
      <c r="Q97" s="12"/>
      <c r="R97" s="12"/>
      <c r="S97" s="12"/>
      <c r="T97" s="12"/>
      <c r="U97" s="12"/>
      <c r="V97" s="12"/>
      <c r="W97" s="12"/>
    </row>
    <row r="98" spans="5:23" x14ac:dyDescent="0.2">
      <c r="E98" s="7"/>
      <c r="F98" s="14"/>
      <c r="G98" s="12" t="s">
        <v>202</v>
      </c>
      <c r="H98" s="12"/>
      <c r="I98" s="12"/>
      <c r="J98" s="12"/>
      <c r="K98" s="12"/>
      <c r="L98" s="12"/>
      <c r="M98" s="12"/>
      <c r="N98" s="12"/>
      <c r="O98" s="12"/>
      <c r="P98" s="12"/>
      <c r="Q98" s="12"/>
      <c r="R98" s="12"/>
      <c r="S98" s="12"/>
      <c r="T98" s="12"/>
      <c r="U98" s="12"/>
      <c r="V98" s="12"/>
      <c r="W98" s="12"/>
    </row>
    <row r="99" spans="5:23" x14ac:dyDescent="0.2">
      <c r="E99" s="7"/>
      <c r="F99" s="14"/>
      <c r="G99" s="12" t="s">
        <v>203</v>
      </c>
      <c r="H99" s="12"/>
      <c r="I99" s="12"/>
      <c r="J99" s="12"/>
      <c r="K99" s="12"/>
      <c r="L99" s="12"/>
      <c r="M99" s="12"/>
      <c r="N99" s="12"/>
      <c r="O99" s="12"/>
      <c r="P99" s="12"/>
      <c r="Q99" s="12"/>
      <c r="R99" s="12"/>
      <c r="S99" s="12"/>
      <c r="T99" s="12"/>
      <c r="U99" s="12"/>
      <c r="V99" s="12"/>
      <c r="W99" s="12"/>
    </row>
    <row r="100" spans="5:23" x14ac:dyDescent="0.2">
      <c r="E100" s="7"/>
      <c r="F100" s="14"/>
      <c r="G100" s="12" t="s">
        <v>204</v>
      </c>
      <c r="H100" s="12"/>
      <c r="I100" s="12"/>
      <c r="J100" s="12"/>
      <c r="K100" s="12"/>
      <c r="L100" s="12"/>
      <c r="M100" s="12"/>
      <c r="N100" s="12"/>
      <c r="O100" s="12"/>
      <c r="P100" s="12"/>
      <c r="Q100" s="12"/>
      <c r="R100" s="12"/>
      <c r="S100" s="12"/>
      <c r="T100" s="12"/>
      <c r="U100" s="12"/>
      <c r="V100" s="12"/>
      <c r="W100" s="12"/>
    </row>
    <row r="101" spans="5:23" x14ac:dyDescent="0.2">
      <c r="E101" s="7"/>
      <c r="F101" s="14"/>
      <c r="G101" s="12" t="s">
        <v>205</v>
      </c>
      <c r="H101" s="12"/>
      <c r="I101" s="12"/>
      <c r="J101" s="12"/>
      <c r="K101" s="12"/>
      <c r="L101" s="12"/>
      <c r="M101" s="12"/>
      <c r="N101" s="12"/>
      <c r="O101" s="12"/>
      <c r="P101" s="12"/>
      <c r="Q101" s="12"/>
      <c r="R101" s="12"/>
      <c r="S101" s="12"/>
      <c r="T101" s="12"/>
      <c r="U101" s="12"/>
      <c r="V101" s="12"/>
      <c r="W101" s="12"/>
    </row>
    <row r="102" spans="5:23" x14ac:dyDescent="0.2">
      <c r="E102" s="7"/>
      <c r="F102" s="14"/>
      <c r="G102" s="12" t="s">
        <v>206</v>
      </c>
      <c r="H102" s="12"/>
      <c r="I102" s="12"/>
      <c r="J102" s="12"/>
      <c r="K102" s="12"/>
      <c r="L102" s="12"/>
      <c r="M102" s="12"/>
      <c r="N102" s="12"/>
      <c r="O102" s="12"/>
      <c r="P102" s="12"/>
      <c r="Q102" s="12"/>
      <c r="R102" s="12"/>
      <c r="S102" s="12"/>
      <c r="T102" s="12"/>
      <c r="U102" s="12"/>
      <c r="V102" s="12"/>
      <c r="W102" s="12"/>
    </row>
    <row r="103" spans="5:23" x14ac:dyDescent="0.2">
      <c r="E103" s="7"/>
      <c r="F103" s="14"/>
      <c r="G103" s="12" t="s">
        <v>207</v>
      </c>
      <c r="H103" s="12"/>
      <c r="I103" s="12"/>
      <c r="J103" s="12"/>
      <c r="K103" s="12"/>
      <c r="L103" s="12"/>
      <c r="M103" s="12"/>
      <c r="N103" s="12"/>
      <c r="O103" s="12"/>
      <c r="P103" s="12"/>
      <c r="Q103" s="12"/>
      <c r="R103" s="12"/>
      <c r="S103" s="12"/>
      <c r="T103" s="12"/>
      <c r="U103" s="12"/>
      <c r="V103" s="12"/>
      <c r="W103" s="12"/>
    </row>
    <row r="104" spans="5:23" x14ac:dyDescent="0.2">
      <c r="E104" s="7"/>
      <c r="F104" s="14"/>
      <c r="G104" s="12" t="s">
        <v>208</v>
      </c>
      <c r="H104" s="12"/>
      <c r="I104" s="12"/>
      <c r="J104" s="12"/>
      <c r="K104" s="12"/>
      <c r="L104" s="12"/>
      <c r="M104" s="12"/>
      <c r="N104" s="12"/>
      <c r="O104" s="12"/>
      <c r="P104" s="12"/>
      <c r="Q104" s="12"/>
      <c r="R104" s="12"/>
      <c r="S104" s="12"/>
      <c r="T104" s="12"/>
      <c r="U104" s="12"/>
      <c r="V104" s="12"/>
      <c r="W104" s="12"/>
    </row>
    <row r="105" spans="5:23" x14ac:dyDescent="0.2">
      <c r="E105" s="7"/>
      <c r="F105" s="14"/>
      <c r="G105" s="12" t="s">
        <v>209</v>
      </c>
      <c r="H105" s="12"/>
      <c r="I105" s="12"/>
      <c r="J105" s="12"/>
      <c r="K105" s="12"/>
      <c r="L105" s="12"/>
      <c r="M105" s="12"/>
      <c r="N105" s="12"/>
      <c r="O105" s="12"/>
      <c r="P105" s="12"/>
      <c r="Q105" s="12"/>
      <c r="R105" s="12"/>
      <c r="S105" s="12"/>
      <c r="T105" s="12"/>
      <c r="U105" s="12"/>
      <c r="V105" s="12"/>
      <c r="W105" s="12"/>
    </row>
    <row r="106" spans="5:23" x14ac:dyDescent="0.2">
      <c r="E106" s="7"/>
      <c r="F106" s="14"/>
      <c r="G106" s="12" t="s">
        <v>210</v>
      </c>
      <c r="H106" s="12"/>
      <c r="I106" s="12"/>
      <c r="J106" s="12"/>
      <c r="K106" s="12"/>
      <c r="L106" s="12"/>
      <c r="M106" s="12"/>
      <c r="N106" s="12"/>
      <c r="O106" s="12"/>
      <c r="P106" s="12"/>
      <c r="Q106" s="12"/>
      <c r="R106" s="12"/>
      <c r="S106" s="12"/>
      <c r="T106" s="12"/>
      <c r="U106" s="12"/>
      <c r="V106" s="12"/>
      <c r="W106" s="12"/>
    </row>
    <row r="107" spans="5:23" x14ac:dyDescent="0.2">
      <c r="E107" s="7"/>
      <c r="F107" s="14"/>
      <c r="G107" s="12" t="s">
        <v>211</v>
      </c>
      <c r="H107" s="12"/>
      <c r="I107" s="12"/>
      <c r="J107" s="12"/>
      <c r="K107" s="12"/>
      <c r="L107" s="12"/>
      <c r="M107" s="12"/>
      <c r="N107" s="12"/>
      <c r="O107" s="12"/>
      <c r="P107" s="12"/>
      <c r="Q107" s="12"/>
      <c r="R107" s="12"/>
      <c r="S107" s="12"/>
      <c r="T107" s="12"/>
      <c r="U107" s="12"/>
      <c r="V107" s="12"/>
      <c r="W107" s="12"/>
    </row>
    <row r="108" spans="5:23" x14ac:dyDescent="0.2">
      <c r="E108" s="7"/>
      <c r="F108" s="14"/>
      <c r="G108" s="12" t="s">
        <v>212</v>
      </c>
      <c r="H108" s="12"/>
      <c r="I108" s="12"/>
      <c r="J108" s="12"/>
      <c r="K108" s="12"/>
      <c r="L108" s="12"/>
      <c r="M108" s="12"/>
      <c r="N108" s="12"/>
      <c r="O108" s="12"/>
      <c r="P108" s="12"/>
      <c r="Q108" s="12"/>
      <c r="R108" s="12"/>
      <c r="S108" s="12"/>
      <c r="T108" s="12"/>
      <c r="U108" s="12"/>
      <c r="V108" s="12"/>
      <c r="W108" s="12"/>
    </row>
    <row r="109" spans="5:23" x14ac:dyDescent="0.2">
      <c r="E109" s="7"/>
      <c r="F109" s="14"/>
      <c r="G109" s="12" t="s">
        <v>213</v>
      </c>
      <c r="H109" s="12"/>
      <c r="I109" s="12"/>
      <c r="J109" s="12"/>
      <c r="K109" s="12"/>
      <c r="L109" s="12"/>
      <c r="M109" s="12"/>
      <c r="N109" s="12"/>
      <c r="O109" s="12"/>
      <c r="P109" s="12"/>
      <c r="Q109" s="12"/>
      <c r="R109" s="12"/>
      <c r="S109" s="12"/>
      <c r="T109" s="12"/>
      <c r="U109" s="12"/>
      <c r="V109" s="12"/>
      <c r="W109" s="12"/>
    </row>
    <row r="110" spans="5:23" x14ac:dyDescent="0.2">
      <c r="E110" s="7"/>
      <c r="F110" s="14"/>
      <c r="G110" s="12" t="s">
        <v>214</v>
      </c>
      <c r="H110" s="12"/>
      <c r="I110" s="12"/>
      <c r="J110" s="12"/>
      <c r="K110" s="12"/>
      <c r="L110" s="12"/>
      <c r="M110" s="12"/>
      <c r="N110" s="12"/>
      <c r="O110" s="12"/>
      <c r="P110" s="12"/>
      <c r="Q110" s="12"/>
      <c r="R110" s="12"/>
      <c r="S110" s="12"/>
      <c r="T110" s="12"/>
      <c r="U110" s="12"/>
      <c r="V110" s="12"/>
      <c r="W110" s="12"/>
    </row>
    <row r="111" spans="5:23" x14ac:dyDescent="0.2">
      <c r="E111" s="7"/>
      <c r="F111" s="14"/>
      <c r="G111" s="12" t="s">
        <v>215</v>
      </c>
      <c r="H111" s="12"/>
      <c r="I111" s="12"/>
      <c r="J111" s="12"/>
      <c r="K111" s="12"/>
      <c r="L111" s="12"/>
      <c r="M111" s="12"/>
      <c r="N111" s="12"/>
      <c r="O111" s="12"/>
      <c r="P111" s="12"/>
      <c r="Q111" s="12"/>
      <c r="R111" s="12"/>
      <c r="S111" s="12"/>
      <c r="T111" s="12"/>
      <c r="U111" s="12"/>
      <c r="V111" s="12"/>
      <c r="W111" s="12"/>
    </row>
    <row r="112" spans="5:23" x14ac:dyDescent="0.2">
      <c r="E112" s="7"/>
      <c r="F112" s="14"/>
      <c r="G112" s="12" t="s">
        <v>216</v>
      </c>
      <c r="H112" s="12"/>
      <c r="I112" s="12"/>
      <c r="J112" s="12"/>
      <c r="K112" s="12"/>
      <c r="L112" s="12"/>
      <c r="M112" s="12"/>
      <c r="N112" s="12"/>
      <c r="O112" s="12"/>
      <c r="P112" s="12"/>
      <c r="Q112" s="12"/>
      <c r="R112" s="12"/>
      <c r="S112" s="12"/>
      <c r="T112" s="12"/>
      <c r="U112" s="12"/>
      <c r="V112" s="12"/>
      <c r="W112" s="12"/>
    </row>
    <row r="113" spans="5:23" x14ac:dyDescent="0.2">
      <c r="E113" s="7"/>
      <c r="F113" s="14"/>
      <c r="G113" s="12" t="s">
        <v>217</v>
      </c>
      <c r="H113" s="12"/>
      <c r="I113" s="12"/>
      <c r="J113" s="12"/>
      <c r="K113" s="12"/>
      <c r="L113" s="12"/>
      <c r="M113" s="12"/>
      <c r="N113" s="12"/>
      <c r="O113" s="12"/>
      <c r="P113" s="12"/>
      <c r="Q113" s="12"/>
      <c r="R113" s="12"/>
      <c r="S113" s="12"/>
      <c r="T113" s="12"/>
      <c r="U113" s="12"/>
      <c r="V113" s="12"/>
      <c r="W113" s="12"/>
    </row>
    <row r="114" spans="5:23" x14ac:dyDescent="0.2">
      <c r="E114" s="7"/>
      <c r="F114" s="14"/>
      <c r="G114" s="12" t="s">
        <v>218</v>
      </c>
      <c r="H114" s="12"/>
      <c r="I114" s="12"/>
      <c r="J114" s="12"/>
      <c r="K114" s="12"/>
      <c r="L114" s="12"/>
      <c r="M114" s="12"/>
      <c r="N114" s="12"/>
      <c r="O114" s="12"/>
      <c r="P114" s="12"/>
      <c r="Q114" s="12"/>
      <c r="R114" s="12"/>
      <c r="S114" s="12"/>
      <c r="T114" s="12"/>
      <c r="U114" s="12"/>
      <c r="V114" s="12"/>
      <c r="W114" s="12"/>
    </row>
    <row r="115" spans="5:23" x14ac:dyDescent="0.2">
      <c r="E115" s="7"/>
      <c r="F115" s="14"/>
      <c r="G115" s="12" t="s">
        <v>219</v>
      </c>
      <c r="H115" s="12"/>
      <c r="I115" s="12"/>
      <c r="J115" s="12"/>
      <c r="K115" s="12"/>
      <c r="L115" s="12"/>
      <c r="M115" s="12"/>
      <c r="N115" s="12"/>
      <c r="O115" s="12"/>
      <c r="P115" s="12"/>
      <c r="Q115" s="12"/>
      <c r="R115" s="12"/>
      <c r="S115" s="12"/>
      <c r="T115" s="12"/>
      <c r="U115" s="12"/>
      <c r="V115" s="12"/>
      <c r="W115" s="12"/>
    </row>
    <row r="116" spans="5:23" x14ac:dyDescent="0.2">
      <c r="E116" s="7"/>
      <c r="F116" s="14"/>
      <c r="G116" s="12" t="s">
        <v>220</v>
      </c>
      <c r="H116" s="12"/>
      <c r="I116" s="12"/>
      <c r="J116" s="12"/>
      <c r="K116" s="12"/>
      <c r="L116" s="12"/>
      <c r="M116" s="12"/>
      <c r="N116" s="12"/>
      <c r="O116" s="12"/>
      <c r="P116" s="12"/>
      <c r="Q116" s="12"/>
      <c r="R116" s="12"/>
      <c r="S116" s="12"/>
      <c r="T116" s="12"/>
      <c r="U116" s="12"/>
      <c r="V116" s="12"/>
      <c r="W116" s="12"/>
    </row>
    <row r="117" spans="5:23" x14ac:dyDescent="0.2">
      <c r="E117" s="7"/>
      <c r="F117" s="14"/>
      <c r="G117" s="12" t="s">
        <v>221</v>
      </c>
      <c r="H117" s="12"/>
      <c r="I117" s="12"/>
      <c r="J117" s="12"/>
      <c r="K117" s="12"/>
      <c r="L117" s="12"/>
      <c r="M117" s="12"/>
      <c r="N117" s="12"/>
      <c r="O117" s="12"/>
      <c r="P117" s="12"/>
      <c r="Q117" s="12"/>
      <c r="R117" s="12"/>
      <c r="S117" s="12"/>
      <c r="T117" s="12"/>
      <c r="U117" s="12"/>
      <c r="V117" s="12"/>
      <c r="W117" s="12"/>
    </row>
    <row r="118" spans="5:23" x14ac:dyDescent="0.2">
      <c r="E118" s="7"/>
      <c r="F118" s="14"/>
      <c r="G118" s="12" t="s">
        <v>222</v>
      </c>
      <c r="H118" s="12"/>
      <c r="I118" s="12"/>
      <c r="J118" s="12"/>
      <c r="K118" s="12"/>
      <c r="L118" s="12"/>
      <c r="M118" s="12"/>
      <c r="N118" s="12"/>
      <c r="O118" s="12"/>
      <c r="P118" s="12"/>
      <c r="Q118" s="12"/>
      <c r="R118" s="12"/>
      <c r="S118" s="12"/>
      <c r="T118" s="12"/>
      <c r="U118" s="12"/>
      <c r="V118" s="12"/>
      <c r="W118" s="12"/>
    </row>
    <row r="119" spans="5:23" x14ac:dyDescent="0.2">
      <c r="E119" s="7"/>
      <c r="F119" s="14"/>
      <c r="G119" s="12" t="s">
        <v>223</v>
      </c>
      <c r="H119" s="12"/>
      <c r="I119" s="12"/>
      <c r="J119" s="12"/>
      <c r="K119" s="12"/>
      <c r="L119" s="12"/>
      <c r="M119" s="12"/>
      <c r="N119" s="12"/>
      <c r="O119" s="12"/>
      <c r="P119" s="12"/>
      <c r="Q119" s="12"/>
      <c r="R119" s="12"/>
      <c r="S119" s="12"/>
      <c r="T119" s="12"/>
      <c r="U119" s="12"/>
      <c r="V119" s="12"/>
      <c r="W119" s="12"/>
    </row>
    <row r="120" spans="5:23" x14ac:dyDescent="0.2">
      <c r="E120" s="7"/>
      <c r="F120" s="14"/>
      <c r="G120" s="12" t="s">
        <v>224</v>
      </c>
      <c r="H120" s="12"/>
      <c r="I120" s="12"/>
      <c r="J120" s="12"/>
      <c r="K120" s="12"/>
      <c r="L120" s="12"/>
      <c r="M120" s="12"/>
      <c r="N120" s="12"/>
      <c r="O120" s="12"/>
      <c r="P120" s="12"/>
      <c r="Q120" s="12"/>
      <c r="R120" s="12"/>
      <c r="S120" s="12"/>
      <c r="T120" s="12"/>
      <c r="U120" s="12"/>
      <c r="V120" s="12"/>
      <c r="W120" s="12"/>
    </row>
    <row r="121" spans="5:23" x14ac:dyDescent="0.2">
      <c r="E121" s="7"/>
      <c r="F121" s="14"/>
      <c r="G121" s="12" t="s">
        <v>225</v>
      </c>
      <c r="H121" s="12"/>
      <c r="I121" s="12"/>
      <c r="J121" s="12"/>
      <c r="K121" s="12"/>
      <c r="L121" s="12"/>
      <c r="M121" s="12"/>
      <c r="N121" s="12"/>
      <c r="O121" s="12"/>
      <c r="P121" s="12"/>
      <c r="Q121" s="12"/>
      <c r="R121" s="12"/>
      <c r="S121" s="12"/>
      <c r="T121" s="12"/>
      <c r="U121" s="12"/>
      <c r="V121" s="12"/>
      <c r="W121" s="12"/>
    </row>
    <row r="122" spans="5:23" x14ac:dyDescent="0.2">
      <c r="E122" s="7"/>
      <c r="F122" s="14"/>
      <c r="G122" s="12" t="s">
        <v>226</v>
      </c>
      <c r="H122" s="12"/>
      <c r="I122" s="12"/>
      <c r="J122" s="12"/>
      <c r="K122" s="12"/>
      <c r="L122" s="12"/>
      <c r="M122" s="12"/>
      <c r="N122" s="12"/>
      <c r="O122" s="12"/>
      <c r="P122" s="12"/>
      <c r="Q122" s="12"/>
      <c r="R122" s="12"/>
      <c r="S122" s="12"/>
      <c r="T122" s="12"/>
      <c r="U122" s="12"/>
      <c r="V122" s="12"/>
      <c r="W122" s="12"/>
    </row>
    <row r="123" spans="5:23" x14ac:dyDescent="0.2">
      <c r="E123" s="7"/>
      <c r="F123" s="14"/>
      <c r="G123" s="12" t="s">
        <v>227</v>
      </c>
      <c r="H123" s="12"/>
      <c r="I123" s="12"/>
      <c r="J123" s="12"/>
      <c r="K123" s="12"/>
      <c r="L123" s="12"/>
      <c r="M123" s="12"/>
      <c r="N123" s="12"/>
      <c r="O123" s="12"/>
      <c r="P123" s="12"/>
      <c r="Q123" s="12"/>
      <c r="R123" s="12"/>
      <c r="S123" s="12"/>
      <c r="T123" s="12"/>
      <c r="U123" s="12"/>
      <c r="V123" s="12"/>
      <c r="W123" s="12"/>
    </row>
    <row r="124" spans="5:23" x14ac:dyDescent="0.2">
      <c r="E124" s="7"/>
      <c r="F124" s="14"/>
      <c r="G124" s="12" t="s">
        <v>228</v>
      </c>
      <c r="H124" s="12"/>
      <c r="I124" s="12"/>
      <c r="J124" s="12"/>
      <c r="K124" s="12"/>
      <c r="L124" s="12"/>
      <c r="M124" s="12"/>
      <c r="N124" s="12"/>
      <c r="O124" s="12"/>
      <c r="P124" s="12"/>
      <c r="Q124" s="12"/>
      <c r="R124" s="12"/>
      <c r="S124" s="12"/>
      <c r="T124" s="12"/>
      <c r="U124" s="12"/>
      <c r="V124" s="12"/>
      <c r="W124" s="12"/>
    </row>
    <row r="125" spans="5:23" x14ac:dyDescent="0.2">
      <c r="E125" s="7"/>
      <c r="F125" s="14"/>
      <c r="G125" s="12" t="s">
        <v>229</v>
      </c>
      <c r="H125" s="12"/>
      <c r="I125" s="12"/>
      <c r="J125" s="12"/>
      <c r="K125" s="12"/>
      <c r="L125" s="12"/>
      <c r="M125" s="12"/>
      <c r="N125" s="12"/>
      <c r="O125" s="12"/>
      <c r="P125" s="12"/>
      <c r="Q125" s="12"/>
      <c r="R125" s="12"/>
      <c r="S125" s="12"/>
      <c r="T125" s="12"/>
      <c r="U125" s="12"/>
      <c r="V125" s="12"/>
      <c r="W125" s="12"/>
    </row>
    <row r="126" spans="5:23" x14ac:dyDescent="0.2">
      <c r="E126" s="7"/>
      <c r="F126" s="14"/>
      <c r="G126" s="12" t="s">
        <v>230</v>
      </c>
      <c r="H126" s="12"/>
      <c r="I126" s="12"/>
      <c r="J126" s="12"/>
      <c r="K126" s="12"/>
      <c r="L126" s="12"/>
      <c r="M126" s="12"/>
      <c r="N126" s="12"/>
      <c r="O126" s="12"/>
      <c r="P126" s="12"/>
      <c r="Q126" s="12"/>
      <c r="R126" s="12"/>
      <c r="S126" s="12"/>
      <c r="T126" s="12"/>
      <c r="U126" s="12"/>
      <c r="V126" s="12"/>
      <c r="W126" s="12"/>
    </row>
    <row r="127" spans="5:23" x14ac:dyDescent="0.2">
      <c r="E127" s="7"/>
      <c r="F127" s="14"/>
      <c r="G127" s="12" t="s">
        <v>231</v>
      </c>
      <c r="H127" s="12"/>
      <c r="I127" s="12"/>
      <c r="J127" s="12"/>
      <c r="K127" s="12"/>
      <c r="L127" s="12"/>
      <c r="M127" s="12"/>
      <c r="N127" s="12"/>
      <c r="O127" s="12"/>
      <c r="P127" s="12"/>
      <c r="Q127" s="12"/>
      <c r="R127" s="12"/>
      <c r="S127" s="12"/>
      <c r="T127" s="12"/>
      <c r="U127" s="12"/>
      <c r="V127" s="12"/>
      <c r="W127" s="12"/>
    </row>
    <row r="128" spans="5:23" x14ac:dyDescent="0.2">
      <c r="E128" s="7"/>
      <c r="F128" s="14"/>
      <c r="G128" s="12" t="s">
        <v>232</v>
      </c>
      <c r="H128" s="12"/>
      <c r="I128" s="12"/>
      <c r="J128" s="12"/>
      <c r="K128" s="12"/>
      <c r="L128" s="12"/>
      <c r="M128" s="12"/>
      <c r="N128" s="12"/>
      <c r="O128" s="12"/>
      <c r="P128" s="12"/>
      <c r="Q128" s="12"/>
      <c r="R128" s="12"/>
      <c r="S128" s="12"/>
      <c r="T128" s="12"/>
      <c r="U128" s="12"/>
      <c r="V128" s="12"/>
      <c r="W128" s="12"/>
    </row>
    <row r="129" spans="5:23" x14ac:dyDescent="0.2">
      <c r="E129" s="7"/>
      <c r="F129" s="14"/>
      <c r="G129" s="12" t="s">
        <v>233</v>
      </c>
      <c r="H129" s="12"/>
      <c r="I129" s="12"/>
      <c r="J129" s="12"/>
      <c r="K129" s="12"/>
      <c r="L129" s="12"/>
      <c r="M129" s="12"/>
      <c r="N129" s="12"/>
      <c r="O129" s="12"/>
      <c r="P129" s="12"/>
      <c r="Q129" s="12"/>
      <c r="R129" s="12"/>
      <c r="S129" s="12"/>
      <c r="T129" s="12"/>
      <c r="U129" s="12"/>
      <c r="V129" s="12"/>
      <c r="W129" s="12"/>
    </row>
    <row r="130" spans="5:23" x14ac:dyDescent="0.2">
      <c r="E130" s="7"/>
      <c r="F130" s="14"/>
      <c r="G130" s="12" t="s">
        <v>234</v>
      </c>
      <c r="H130" s="12"/>
      <c r="I130" s="12"/>
      <c r="J130" s="12"/>
      <c r="K130" s="12"/>
      <c r="L130" s="12"/>
      <c r="M130" s="12"/>
      <c r="N130" s="12"/>
      <c r="O130" s="12"/>
      <c r="P130" s="12"/>
      <c r="Q130" s="12"/>
      <c r="R130" s="12"/>
      <c r="S130" s="12"/>
      <c r="T130" s="12"/>
      <c r="U130" s="12"/>
      <c r="V130" s="12"/>
      <c r="W130" s="12"/>
    </row>
    <row r="131" spans="5:23" x14ac:dyDescent="0.2">
      <c r="E131" s="7"/>
      <c r="F131" s="14"/>
      <c r="G131" s="12" t="s">
        <v>235</v>
      </c>
      <c r="H131" s="12"/>
      <c r="I131" s="12"/>
      <c r="J131" s="12"/>
      <c r="K131" s="12"/>
      <c r="L131" s="12"/>
      <c r="M131" s="12"/>
      <c r="N131" s="12"/>
      <c r="O131" s="12"/>
      <c r="P131" s="12"/>
      <c r="Q131" s="12"/>
      <c r="R131" s="12"/>
      <c r="S131" s="12"/>
      <c r="T131" s="12"/>
      <c r="U131" s="12"/>
      <c r="V131" s="12"/>
      <c r="W131" s="12"/>
    </row>
    <row r="132" spans="5:23" x14ac:dyDescent="0.2">
      <c r="E132" s="7"/>
      <c r="F132" s="14"/>
      <c r="G132" s="12" t="s">
        <v>236</v>
      </c>
      <c r="H132" s="12"/>
      <c r="I132" s="12"/>
      <c r="J132" s="12"/>
      <c r="K132" s="12"/>
      <c r="L132" s="12"/>
      <c r="M132" s="12"/>
      <c r="N132" s="12"/>
      <c r="O132" s="12"/>
      <c r="P132" s="12"/>
      <c r="Q132" s="12"/>
      <c r="R132" s="12"/>
      <c r="S132" s="12"/>
      <c r="T132" s="12"/>
      <c r="U132" s="12"/>
      <c r="V132" s="12"/>
      <c r="W132" s="12"/>
    </row>
    <row r="133" spans="5:23" x14ac:dyDescent="0.2">
      <c r="E133" s="7"/>
      <c r="F133" s="14"/>
      <c r="G133" s="12" t="s">
        <v>237</v>
      </c>
      <c r="H133" s="12"/>
      <c r="I133" s="12"/>
      <c r="J133" s="12"/>
      <c r="K133" s="12"/>
      <c r="L133" s="12"/>
      <c r="M133" s="12"/>
      <c r="N133" s="12"/>
      <c r="O133" s="12"/>
      <c r="P133" s="12"/>
      <c r="Q133" s="12"/>
      <c r="R133" s="12"/>
      <c r="S133" s="12"/>
      <c r="T133" s="12"/>
      <c r="U133" s="12"/>
      <c r="V133" s="12"/>
      <c r="W133" s="12"/>
    </row>
    <row r="134" spans="5:23" x14ac:dyDescent="0.2">
      <c r="E134" s="7"/>
      <c r="F134" s="14"/>
      <c r="G134" s="12" t="s">
        <v>238</v>
      </c>
      <c r="H134" s="12"/>
      <c r="I134" s="12"/>
      <c r="J134" s="12"/>
      <c r="K134" s="12"/>
      <c r="L134" s="12"/>
      <c r="M134" s="12"/>
      <c r="N134" s="12"/>
      <c r="O134" s="12"/>
      <c r="P134" s="12"/>
      <c r="Q134" s="12"/>
      <c r="R134" s="12"/>
      <c r="S134" s="12"/>
      <c r="T134" s="12"/>
      <c r="U134" s="12"/>
      <c r="V134" s="12"/>
      <c r="W134" s="12"/>
    </row>
    <row r="135" spans="5:23" x14ac:dyDescent="0.2">
      <c r="E135" s="7"/>
      <c r="F135" s="14"/>
      <c r="G135" s="12" t="s">
        <v>239</v>
      </c>
      <c r="H135" s="12"/>
      <c r="I135" s="12"/>
      <c r="J135" s="12"/>
      <c r="K135" s="12"/>
      <c r="L135" s="12"/>
      <c r="M135" s="12"/>
      <c r="N135" s="12"/>
      <c r="O135" s="12"/>
      <c r="P135" s="12"/>
      <c r="Q135" s="12"/>
      <c r="R135" s="12"/>
      <c r="S135" s="12"/>
      <c r="T135" s="12"/>
      <c r="U135" s="12"/>
      <c r="V135" s="12"/>
      <c r="W135" s="12"/>
    </row>
    <row r="136" spans="5:23" x14ac:dyDescent="0.2">
      <c r="E136" s="7"/>
      <c r="F136" s="14"/>
      <c r="G136" s="12" t="s">
        <v>240</v>
      </c>
      <c r="H136" s="12"/>
      <c r="I136" s="12"/>
      <c r="J136" s="12"/>
      <c r="K136" s="12"/>
      <c r="L136" s="12"/>
      <c r="M136" s="12"/>
      <c r="N136" s="12"/>
      <c r="O136" s="12"/>
      <c r="P136" s="12"/>
      <c r="Q136" s="12"/>
      <c r="R136" s="12"/>
      <c r="S136" s="12"/>
      <c r="T136" s="12"/>
      <c r="U136" s="12"/>
      <c r="V136" s="12"/>
      <c r="W136" s="12"/>
    </row>
    <row r="137" spans="5:23" x14ac:dyDescent="0.2">
      <c r="E137" s="7"/>
      <c r="F137" s="14"/>
      <c r="G137" s="12" t="s">
        <v>241</v>
      </c>
      <c r="H137" s="12"/>
      <c r="I137" s="12"/>
      <c r="J137" s="12"/>
      <c r="K137" s="12"/>
      <c r="L137" s="12"/>
      <c r="M137" s="12"/>
      <c r="N137" s="12"/>
      <c r="O137" s="12"/>
      <c r="P137" s="12"/>
      <c r="Q137" s="12"/>
      <c r="R137" s="12"/>
      <c r="S137" s="12"/>
      <c r="T137" s="12"/>
      <c r="U137" s="12"/>
      <c r="V137" s="12"/>
      <c r="W137" s="12"/>
    </row>
    <row r="138" spans="5:23" x14ac:dyDescent="0.2">
      <c r="E138" s="7"/>
      <c r="F138" s="14"/>
      <c r="G138" s="12" t="s">
        <v>242</v>
      </c>
      <c r="H138" s="12"/>
      <c r="I138" s="12"/>
      <c r="J138" s="12"/>
      <c r="K138" s="12"/>
      <c r="L138" s="12"/>
      <c r="M138" s="12"/>
      <c r="N138" s="12"/>
      <c r="O138" s="12"/>
      <c r="P138" s="12"/>
      <c r="Q138" s="12"/>
      <c r="R138" s="12"/>
      <c r="S138" s="12"/>
      <c r="T138" s="12"/>
      <c r="U138" s="12"/>
      <c r="V138" s="12"/>
      <c r="W138" s="12"/>
    </row>
    <row r="139" spans="5:23" x14ac:dyDescent="0.2">
      <c r="E139" s="7"/>
      <c r="F139" s="14"/>
      <c r="G139" s="12" t="s">
        <v>243</v>
      </c>
      <c r="H139" s="12"/>
      <c r="I139" s="12"/>
      <c r="J139" s="12"/>
      <c r="K139" s="12"/>
      <c r="L139" s="12"/>
      <c r="M139" s="12"/>
      <c r="N139" s="12"/>
      <c r="O139" s="12"/>
      <c r="P139" s="12"/>
      <c r="Q139" s="12"/>
      <c r="R139" s="12"/>
      <c r="S139" s="12"/>
      <c r="T139" s="12"/>
      <c r="U139" s="12"/>
      <c r="V139" s="12"/>
      <c r="W139" s="12"/>
    </row>
    <row r="140" spans="5:23" x14ac:dyDescent="0.2">
      <c r="E140" s="7"/>
      <c r="F140" s="14"/>
      <c r="G140" s="12" t="s">
        <v>244</v>
      </c>
      <c r="H140" s="12"/>
      <c r="I140" s="12"/>
      <c r="J140" s="12"/>
      <c r="K140" s="12"/>
      <c r="L140" s="12"/>
      <c r="M140" s="12"/>
      <c r="N140" s="12"/>
      <c r="O140" s="12"/>
      <c r="P140" s="12"/>
      <c r="Q140" s="12"/>
      <c r="R140" s="12"/>
      <c r="S140" s="12"/>
      <c r="T140" s="12"/>
      <c r="U140" s="12"/>
      <c r="V140" s="12"/>
      <c r="W140" s="12"/>
    </row>
    <row r="141" spans="5:23" x14ac:dyDescent="0.2">
      <c r="E141" s="7"/>
      <c r="F141" s="14"/>
      <c r="G141" s="12" t="s">
        <v>245</v>
      </c>
      <c r="H141" s="12"/>
      <c r="I141" s="12"/>
      <c r="J141" s="12"/>
      <c r="K141" s="12"/>
      <c r="L141" s="12"/>
      <c r="M141" s="12"/>
      <c r="N141" s="12"/>
      <c r="O141" s="12"/>
      <c r="P141" s="12"/>
      <c r="Q141" s="12"/>
      <c r="R141" s="12"/>
      <c r="S141" s="12"/>
      <c r="T141" s="12"/>
      <c r="U141" s="12"/>
      <c r="V141" s="12"/>
      <c r="W141" s="12"/>
    </row>
    <row r="142" spans="5:23" x14ac:dyDescent="0.2">
      <c r="E142" s="7"/>
      <c r="F142" s="14"/>
      <c r="G142" s="12" t="s">
        <v>246</v>
      </c>
      <c r="H142" s="12"/>
      <c r="I142" s="12"/>
      <c r="J142" s="12"/>
      <c r="K142" s="12"/>
      <c r="L142" s="12"/>
      <c r="M142" s="12"/>
      <c r="N142" s="12"/>
      <c r="O142" s="12"/>
      <c r="P142" s="12"/>
      <c r="Q142" s="12"/>
      <c r="R142" s="12"/>
      <c r="S142" s="12"/>
      <c r="T142" s="12"/>
      <c r="U142" s="12"/>
      <c r="V142" s="12"/>
      <c r="W142" s="12"/>
    </row>
    <row r="143" spans="5:23" x14ac:dyDescent="0.2">
      <c r="E143" s="7"/>
      <c r="F143" s="14"/>
      <c r="G143" s="12" t="s">
        <v>247</v>
      </c>
      <c r="H143" s="12"/>
      <c r="I143" s="12"/>
      <c r="J143" s="12"/>
      <c r="K143" s="12"/>
      <c r="L143" s="12"/>
      <c r="M143" s="12"/>
      <c r="N143" s="12"/>
      <c r="O143" s="12"/>
      <c r="P143" s="12"/>
      <c r="Q143" s="12"/>
      <c r="R143" s="12"/>
      <c r="S143" s="12"/>
      <c r="T143" s="12"/>
      <c r="U143" s="12"/>
      <c r="V143" s="12"/>
      <c r="W143" s="12"/>
    </row>
    <row r="144" spans="5:23" x14ac:dyDescent="0.2">
      <c r="E144" s="7"/>
      <c r="F144" s="14"/>
      <c r="G144" s="12" t="s">
        <v>248</v>
      </c>
      <c r="H144" s="12"/>
      <c r="I144" s="12"/>
      <c r="J144" s="12"/>
      <c r="K144" s="12"/>
      <c r="L144" s="12"/>
      <c r="M144" s="12"/>
      <c r="N144" s="12"/>
      <c r="O144" s="12"/>
      <c r="P144" s="12"/>
      <c r="Q144" s="12"/>
      <c r="R144" s="12"/>
      <c r="S144" s="12"/>
      <c r="T144" s="12"/>
      <c r="U144" s="12"/>
      <c r="V144" s="12"/>
      <c r="W144" s="12"/>
    </row>
    <row r="145" spans="5:23" x14ac:dyDescent="0.2">
      <c r="E145" s="7"/>
      <c r="F145" s="14"/>
      <c r="G145" s="12" t="s">
        <v>249</v>
      </c>
      <c r="H145" s="12"/>
      <c r="I145" s="12"/>
      <c r="J145" s="12"/>
      <c r="K145" s="12"/>
      <c r="L145" s="12"/>
      <c r="M145" s="12"/>
      <c r="N145" s="12"/>
      <c r="O145" s="12"/>
      <c r="P145" s="12"/>
      <c r="Q145" s="12"/>
      <c r="R145" s="12"/>
      <c r="S145" s="12"/>
      <c r="T145" s="12"/>
      <c r="U145" s="12"/>
      <c r="V145" s="12"/>
      <c r="W145" s="12"/>
    </row>
    <row r="146" spans="5:23" x14ac:dyDescent="0.2">
      <c r="E146" s="7"/>
      <c r="F146" s="14"/>
      <c r="G146" s="12" t="s">
        <v>250</v>
      </c>
      <c r="H146" s="12"/>
      <c r="I146" s="12"/>
      <c r="J146" s="12"/>
      <c r="K146" s="12"/>
      <c r="L146" s="12"/>
      <c r="M146" s="12"/>
      <c r="N146" s="12"/>
      <c r="O146" s="12"/>
      <c r="P146" s="12"/>
      <c r="Q146" s="12"/>
      <c r="R146" s="12"/>
      <c r="S146" s="12"/>
      <c r="T146" s="12"/>
      <c r="U146" s="12"/>
      <c r="V146" s="12">
        <v>16</v>
      </c>
      <c r="W146" s="12"/>
    </row>
    <row r="147" spans="5:23" x14ac:dyDescent="0.2">
      <c r="E147" s="7"/>
      <c r="F147" s="14"/>
      <c r="G147" s="12" t="s">
        <v>251</v>
      </c>
      <c r="H147" s="12"/>
      <c r="I147" s="12"/>
      <c r="J147" s="12"/>
      <c r="K147" s="12"/>
      <c r="L147" s="12"/>
      <c r="M147" s="12"/>
      <c r="N147" s="12"/>
      <c r="O147" s="12"/>
      <c r="P147" s="12"/>
      <c r="Q147" s="12"/>
      <c r="R147" s="12"/>
      <c r="S147" s="12"/>
      <c r="T147" s="12"/>
      <c r="U147" s="12"/>
      <c r="V147" s="12"/>
      <c r="W147" s="12"/>
    </row>
    <row r="148" spans="5:23" x14ac:dyDescent="0.2">
      <c r="E148" s="7"/>
      <c r="F148" s="14"/>
      <c r="G148" s="12" t="s">
        <v>252</v>
      </c>
      <c r="H148" s="12"/>
      <c r="I148" s="12"/>
      <c r="J148" s="12"/>
      <c r="K148" s="12"/>
      <c r="L148" s="12"/>
      <c r="M148" s="12"/>
      <c r="N148" s="12"/>
      <c r="O148" s="12"/>
      <c r="P148" s="12"/>
      <c r="Q148" s="12"/>
      <c r="R148" s="12"/>
      <c r="S148" s="12"/>
      <c r="T148" s="12"/>
      <c r="U148" s="12"/>
      <c r="V148" s="12"/>
      <c r="W148" s="12"/>
    </row>
    <row r="149" spans="5:23" x14ac:dyDescent="0.2">
      <c r="E149" s="7"/>
      <c r="F149" s="14"/>
      <c r="G149" s="12" t="s">
        <v>253</v>
      </c>
      <c r="H149" s="12"/>
      <c r="I149" s="12"/>
      <c r="J149" s="12"/>
      <c r="K149" s="12"/>
      <c r="L149" s="12"/>
      <c r="M149" s="12"/>
      <c r="N149" s="12"/>
      <c r="O149" s="12"/>
      <c r="P149" s="12"/>
      <c r="Q149" s="12"/>
      <c r="R149" s="12"/>
      <c r="S149" s="12"/>
      <c r="T149" s="12"/>
      <c r="U149" s="12"/>
      <c r="V149" s="12"/>
      <c r="W149" s="12"/>
    </row>
    <row r="150" spans="5:23" x14ac:dyDescent="0.2">
      <c r="E150" s="7"/>
      <c r="F150" s="14"/>
      <c r="G150" s="12" t="s">
        <v>254</v>
      </c>
      <c r="H150" s="12"/>
      <c r="I150" s="12"/>
      <c r="J150" s="12"/>
      <c r="K150" s="12"/>
      <c r="L150" s="12"/>
      <c r="M150" s="12"/>
      <c r="N150" s="12"/>
      <c r="O150" s="12"/>
      <c r="P150" s="12"/>
      <c r="Q150" s="12"/>
      <c r="R150" s="12"/>
      <c r="S150" s="12"/>
      <c r="T150" s="12"/>
      <c r="U150" s="12"/>
      <c r="V150" s="12"/>
      <c r="W150" s="12"/>
    </row>
    <row r="151" spans="5:23" x14ac:dyDescent="0.2">
      <c r="E151" s="7"/>
      <c r="F151" s="14"/>
      <c r="G151" s="12" t="s">
        <v>255</v>
      </c>
      <c r="H151" s="12"/>
      <c r="I151" s="12"/>
      <c r="J151" s="12"/>
      <c r="K151" s="12"/>
      <c r="L151" s="12"/>
      <c r="M151" s="12"/>
      <c r="N151" s="12"/>
      <c r="O151" s="12"/>
      <c r="P151" s="12"/>
      <c r="Q151" s="12"/>
      <c r="R151" s="12"/>
      <c r="S151" s="12"/>
      <c r="T151" s="12"/>
      <c r="U151" s="12"/>
      <c r="V151" s="12"/>
      <c r="W151" s="12"/>
    </row>
    <row r="152" spans="5:23" x14ac:dyDescent="0.2">
      <c r="E152" s="7"/>
      <c r="F152" s="14"/>
      <c r="G152" s="12" t="s">
        <v>256</v>
      </c>
      <c r="H152" s="12"/>
      <c r="I152" s="12"/>
      <c r="J152" s="12"/>
      <c r="K152" s="12"/>
      <c r="L152" s="12"/>
      <c r="M152" s="12"/>
      <c r="N152" s="12"/>
      <c r="O152" s="12"/>
      <c r="P152" s="12"/>
      <c r="Q152" s="12"/>
      <c r="R152" s="12"/>
      <c r="S152" s="12"/>
      <c r="T152" s="12"/>
      <c r="U152" s="12"/>
      <c r="V152" s="12"/>
      <c r="W152" s="12"/>
    </row>
    <row r="153" spans="5:23" x14ac:dyDescent="0.2">
      <c r="E153" s="7"/>
      <c r="F153" s="14"/>
      <c r="G153" s="12" t="s">
        <v>257</v>
      </c>
      <c r="H153" s="12"/>
      <c r="I153" s="12"/>
      <c r="J153" s="12"/>
      <c r="K153" s="12"/>
      <c r="L153" s="12"/>
      <c r="M153" s="12"/>
      <c r="N153" s="12"/>
      <c r="O153" s="12"/>
      <c r="P153" s="12"/>
      <c r="Q153" s="12"/>
      <c r="R153" s="12"/>
      <c r="S153" s="12"/>
      <c r="T153" s="12"/>
      <c r="U153" s="12">
        <v>15</v>
      </c>
      <c r="V153" s="12"/>
      <c r="W153" s="12"/>
    </row>
    <row r="154" spans="5:23" x14ac:dyDescent="0.2">
      <c r="E154" s="7"/>
      <c r="F154" s="14"/>
      <c r="G154" s="12" t="s">
        <v>258</v>
      </c>
      <c r="H154" s="12"/>
      <c r="I154" s="12"/>
      <c r="J154" s="12"/>
      <c r="K154" s="12"/>
      <c r="L154" s="12"/>
      <c r="M154" s="12"/>
      <c r="O154" s="12"/>
      <c r="P154" s="12"/>
      <c r="Q154" s="12"/>
      <c r="R154" s="12"/>
      <c r="S154" s="12"/>
      <c r="T154" s="12"/>
      <c r="U154" s="12"/>
      <c r="V154" s="12"/>
      <c r="W154" s="12"/>
    </row>
    <row r="155" spans="5:23" x14ac:dyDescent="0.2">
      <c r="E155" s="7"/>
      <c r="F155" s="14"/>
      <c r="G155" s="12" t="s">
        <v>259</v>
      </c>
      <c r="H155" s="12"/>
      <c r="I155" s="12"/>
      <c r="J155" s="12"/>
      <c r="K155" s="12"/>
      <c r="L155" s="12"/>
      <c r="M155" s="12"/>
      <c r="O155" s="12"/>
      <c r="P155" s="12"/>
      <c r="Q155" s="12"/>
      <c r="R155" s="12"/>
      <c r="S155" s="12"/>
      <c r="T155" s="12"/>
      <c r="U155" s="12"/>
      <c r="V155" s="12"/>
      <c r="W155" s="12"/>
    </row>
    <row r="156" spans="5:23" x14ac:dyDescent="0.2">
      <c r="E156" s="7"/>
      <c r="F156" s="14"/>
      <c r="G156" s="12" t="s">
        <v>260</v>
      </c>
      <c r="H156" s="12"/>
      <c r="I156" s="12"/>
      <c r="J156" s="12"/>
      <c r="K156" s="12"/>
      <c r="L156" s="12"/>
      <c r="M156" s="12"/>
      <c r="O156" s="12"/>
      <c r="P156" s="12"/>
      <c r="Q156" s="12"/>
      <c r="R156" s="12"/>
      <c r="S156" s="12"/>
      <c r="T156" s="12"/>
      <c r="U156" s="12"/>
      <c r="V156" s="12"/>
    </row>
    <row r="157" spans="5:23" x14ac:dyDescent="0.2">
      <c r="E157" s="7"/>
      <c r="F157" s="14"/>
      <c r="G157" s="12"/>
      <c r="H157" s="12"/>
      <c r="I157" s="12"/>
      <c r="J157" s="12"/>
      <c r="K157" s="12"/>
      <c r="L157" s="12"/>
      <c r="M157" s="12"/>
      <c r="O157" s="12"/>
      <c r="P157" s="12"/>
      <c r="Q157" s="12"/>
      <c r="R157" s="12"/>
      <c r="S157" s="12"/>
      <c r="T157" s="12"/>
      <c r="U157" s="12"/>
      <c r="V157" s="12"/>
      <c r="W157" s="12"/>
    </row>
    <row r="158" spans="5:23" x14ac:dyDescent="0.2">
      <c r="E158" s="7"/>
      <c r="F158" s="14"/>
      <c r="G158" s="12">
        <v>1</v>
      </c>
      <c r="H158" s="12">
        <v>2</v>
      </c>
      <c r="I158" s="12">
        <v>3</v>
      </c>
      <c r="J158" s="12">
        <v>4</v>
      </c>
      <c r="K158" s="12">
        <v>5</v>
      </c>
      <c r="L158" s="12">
        <v>6</v>
      </c>
      <c r="M158" s="12">
        <v>7</v>
      </c>
      <c r="N158" s="12">
        <v>8</v>
      </c>
      <c r="O158" s="12">
        <v>9</v>
      </c>
      <c r="P158" s="12">
        <v>10</v>
      </c>
      <c r="Q158" s="12">
        <v>11</v>
      </c>
      <c r="R158" s="12"/>
      <c r="S158" s="12"/>
      <c r="T158" s="12">
        <v>14</v>
      </c>
      <c r="U158" s="12"/>
      <c r="V158" s="12"/>
      <c r="W158" s="12">
        <v>17</v>
      </c>
    </row>
    <row r="159" spans="5:23" x14ac:dyDescent="0.2">
      <c r="E159" s="7"/>
      <c r="F159" s="14"/>
      <c r="G159" s="12" t="b">
        <f>ISERROR(VLOOKUP(PP_LA_select,ENG,1,FALSE))</f>
        <v>0</v>
      </c>
      <c r="H159" s="12" t="b">
        <f>ISERROR(VLOOKUP(PP_LA_select,EM,1,FALSE))</f>
        <v>1</v>
      </c>
      <c r="I159" s="12" t="b">
        <f>ISERROR(VLOOKUP(PP_LA_select,EE,1,FALSE))</f>
        <v>1</v>
      </c>
      <c r="J159" s="12" t="b">
        <f>ISERROR(VLOOKUP(PP_LA_select,lon,1,FALSE))</f>
        <v>1</v>
      </c>
      <c r="K159" s="12" t="b">
        <f>ISERROR(VLOOKUP(PP_LA_select,NE,1,FALSE))</f>
        <v>1</v>
      </c>
      <c r="L159" s="12" t="b">
        <f>ISERROR(VLOOKUP(PP_LA_select,NW,1,FALSE))</f>
        <v>1</v>
      </c>
      <c r="M159" s="12" t="b">
        <f>ISERROR(VLOOKUP(PP_LA_select,SE,1,FALSE))</f>
        <v>1</v>
      </c>
      <c r="N159" s="12" t="b">
        <f>ISERROR(VLOOKUP(PP_LA_select,SW,1,FALSE))</f>
        <v>1</v>
      </c>
      <c r="O159" s="12" t="b">
        <f>ISERROR(VLOOKUP(PP_LA_select,WM,1,FALSE))</f>
        <v>1</v>
      </c>
      <c r="P159" s="12" t="b">
        <f>ISERROR(VLOOKUP(PP_LA_select,YH,1,FALSE))</f>
        <v>1</v>
      </c>
      <c r="Q159" s="12" t="b">
        <f>ISERROR(VLOOKUP(PP_LA_select,NR,1,FALSE))</f>
        <v>1</v>
      </c>
      <c r="R159" s="12"/>
      <c r="S159" s="12"/>
      <c r="T159" s="12"/>
      <c r="U159" s="12"/>
      <c r="V159" s="12"/>
      <c r="W159" s="12"/>
    </row>
    <row r="160" spans="5:23" x14ac:dyDescent="0.2">
      <c r="G160" s="12" t="b">
        <f>ISERROR(VLOOKUP(JL_select,ENG,1,FALSE))</f>
        <v>0</v>
      </c>
      <c r="H160" s="12" t="b">
        <f>ISERROR(VLOOKUP(JL_select,EM,1,FALSE))</f>
        <v>1</v>
      </c>
      <c r="I160" s="12" t="b">
        <f>ISERROR(VLOOKUP(JL_select,EE,1,FALSE))</f>
        <v>1</v>
      </c>
      <c r="J160" s="12" t="b">
        <f>ISERROR(VLOOKUP(JL_select,lon,1,FALSE))</f>
        <v>1</v>
      </c>
      <c r="K160" s="12" t="b">
        <f>ISERROR(VLOOKUP(JL_select,NE,1,FALSE))</f>
        <v>1</v>
      </c>
      <c r="L160" s="12" t="b">
        <f>ISERROR(VLOOKUP(JL_select,NW,1,FALSE))</f>
        <v>1</v>
      </c>
      <c r="M160" s="12" t="b">
        <f>ISERROR(VLOOKUP(JL_select,SE,1,FALSE))</f>
        <v>1</v>
      </c>
      <c r="N160" s="12" t="b">
        <f>ISERROR(VLOOKUP(JL_select,SW,1,FALSE))</f>
        <v>1</v>
      </c>
      <c r="O160" s="12" t="b">
        <f>ISERROR(VLOOKUP(JL_select,WM,1,FALSE))</f>
        <v>1</v>
      </c>
      <c r="P160" s="12" t="b">
        <f>ISERROR(VLOOKUP(JL_select,YH,1,FALSE))</f>
        <v>1</v>
      </c>
      <c r="Q160" s="12" t="b">
        <f>ISERROR(VLOOKUP(JL_select,NR,1,FALSE))</f>
        <v>1</v>
      </c>
    </row>
  </sheetData>
  <pageMargins left="0.7" right="0.7" top="0.75" bottom="0.75" header="0.3" footer="0.3"/>
  <pageSetup paperSize="9" orientation="portrait" r:id="rId1"/>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2EEF2-A60D-4B4A-878F-ED67C2F288AC}">
  <sheetPr>
    <tabColor theme="9" tint="0.79998168889431442"/>
  </sheetPr>
  <dimension ref="A1:H15"/>
  <sheetViews>
    <sheetView showGridLines="0" zoomScaleNormal="100" workbookViewId="0">
      <selection activeCell="B3" sqref="B3:C3"/>
    </sheetView>
  </sheetViews>
  <sheetFormatPr defaultColWidth="8.85546875" defaultRowHeight="12.75" x14ac:dyDescent="0.2"/>
  <cols>
    <col min="1" max="1" width="37" style="253" customWidth="1"/>
    <col min="2" max="5" width="19.140625" style="12" customWidth="1"/>
    <col min="6" max="16384" width="8.85546875" style="12"/>
  </cols>
  <sheetData>
    <row r="1" spans="1:8" ht="34.5" customHeight="1" x14ac:dyDescent="0.25">
      <c r="A1" s="345" t="s">
        <v>30425</v>
      </c>
      <c r="B1" s="159"/>
      <c r="C1" s="159"/>
      <c r="D1" s="159"/>
      <c r="E1" s="159"/>
      <c r="F1" s="109"/>
    </row>
    <row r="2" spans="1:8" ht="27.75" customHeight="1" x14ac:dyDescent="0.2">
      <c r="A2" s="656" t="str">
        <f>B3&amp; IF($B$3=current_quarter, " (provisional)", " (revised)")</f>
        <v>1 September 2023 to 31 March 2024 (provisional)</v>
      </c>
      <c r="B2" s="18"/>
      <c r="C2" s="18"/>
      <c r="D2" s="18"/>
      <c r="E2" s="19"/>
      <c r="F2" s="19"/>
    </row>
    <row r="3" spans="1:8" x14ac:dyDescent="0.2">
      <c r="A3" s="597" t="s">
        <v>30395</v>
      </c>
      <c r="B3" s="858" t="s">
        <v>81</v>
      </c>
      <c r="C3" s="859"/>
      <c r="D3" s="580"/>
      <c r="F3" s="99"/>
      <c r="G3" s="99"/>
      <c r="H3" s="99"/>
    </row>
    <row r="4" spans="1:8" x14ac:dyDescent="0.2">
      <c r="A4" s="571" t="s">
        <v>106</v>
      </c>
      <c r="C4" s="42"/>
      <c r="D4" s="42"/>
      <c r="E4" s="42"/>
    </row>
    <row r="5" spans="1:8" x14ac:dyDescent="0.2">
      <c r="A5" s="571" t="s">
        <v>17748</v>
      </c>
      <c r="B5" s="828" t="s">
        <v>30414</v>
      </c>
      <c r="C5" s="828"/>
      <c r="D5" s="828"/>
      <c r="E5" s="828"/>
    </row>
    <row r="6" spans="1:8" ht="26.25" customHeight="1" x14ac:dyDescent="0.2">
      <c r="A6" s="571" t="s">
        <v>17749</v>
      </c>
      <c r="B6" s="113" t="s">
        <v>30414</v>
      </c>
      <c r="C6" s="99" t="s">
        <v>4921</v>
      </c>
      <c r="D6" s="113" t="s">
        <v>10888</v>
      </c>
      <c r="E6" s="113" t="s">
        <v>10889</v>
      </c>
      <c r="F6" s="100"/>
    </row>
    <row r="7" spans="1:8" ht="24.75" customHeight="1" x14ac:dyDescent="0.2">
      <c r="A7" s="453" t="s">
        <v>86</v>
      </c>
      <c r="B7" s="103">
        <f>IF(ISERROR(VLOOKUP($A$5&amp;$A7&amp;$A$4&amp;$A$6&amp;$B$3,EYFULL_in_period,14,FALSE))=TRUE,0,VLOOKUP($A$5&amp;$A7&amp;$A$4&amp;$A$6&amp;$B$3,EYFULL_in_period,14,FALSE))</f>
        <v>364</v>
      </c>
      <c r="C7" s="103">
        <f>IF(ISERROR(VLOOKUP($A$5&amp;$A7&amp;$A$4&amp;$A$6&amp;$B$3,EYFULL_in_period,15,FALSE))=TRUE,0,VLOOKUP($A$5&amp;$A7&amp;$A$4&amp;$A$6&amp;$B$3,EYFULL_in_period,15,FALSE))</f>
        <v>307</v>
      </c>
      <c r="D7" s="103">
        <f>IF(ISERROR(VLOOKUP($A$5&amp;$A7&amp;$A$4&amp;$A$6&amp;$B$3,EYFULL_in_period,16,FALSE))=TRUE,0,VLOOKUP($A$5&amp;$A7&amp;$A$4&amp;$A$6&amp;$B$3,EYFULL_in_period,16,FALSE))</f>
        <v>44</v>
      </c>
      <c r="E7" s="103">
        <f>IF(ISERROR(VLOOKUP($A$5&amp;$A7&amp;$A$4&amp;$A$6&amp;$B$3,EYFULL_in_period,17,FALSE))=TRUE,0,VLOOKUP($A$5&amp;$A7&amp;$A$4&amp;$A$6&amp;$B$3,EYFULL_in_period,17,FALSE))</f>
        <v>13</v>
      </c>
      <c r="F7" s="503"/>
    </row>
    <row r="8" spans="1:8" ht="13.5" customHeight="1" x14ac:dyDescent="0.2">
      <c r="A8" s="546" t="s">
        <v>88</v>
      </c>
      <c r="B8" s="68">
        <f>IF(ISERROR(VLOOKUP($A$5&amp;$A8&amp;$A$4&amp;$A$6&amp;$B$3,EYFULL_in_period,14,FALSE))=TRUE,0,VLOOKUP($A$5&amp;$A8&amp;$A$4&amp;$A$6&amp;$B$3,EYFULL_in_period,14,FALSE))</f>
        <v>350</v>
      </c>
      <c r="C8" s="68">
        <f>IF(ISERROR(VLOOKUP($A$5&amp;$A8&amp;$A$4&amp;$A$6&amp;$B$3,EYFULL_in_period,15,FALSE))=TRUE,0,VLOOKUP($A$5&amp;$A8&amp;$A$4&amp;$A$6&amp;$B$3,EYFULL_in_period,15,FALSE))</f>
        <v>297</v>
      </c>
      <c r="D8" s="68">
        <f>IF(ISERROR(VLOOKUP($A$5&amp;$A8&amp;$A$4&amp;$A$6&amp;$B$3,EYFULL_in_period,16,FALSE))=TRUE,0,VLOOKUP($A$5&amp;$A8&amp;$A$4&amp;$A$6&amp;$B$3,EYFULL_in_period,16,FALSE))</f>
        <v>42</v>
      </c>
      <c r="E8" s="68">
        <f>IF(ISERROR(VLOOKUP($A$5&amp;$A8&amp;$A$4&amp;$A$6&amp;$B$3,EYFULL_in_period,17,FALSE))=TRUE,0,VLOOKUP($A$5&amp;$A8&amp;$A$4&amp;$A$6&amp;$B$3,EYFULL_in_period,17,FALSE))</f>
        <v>11</v>
      </c>
      <c r="F8" s="503"/>
    </row>
    <row r="9" spans="1:8" ht="13.5" customHeight="1" x14ac:dyDescent="0.2">
      <c r="A9" s="547" t="s">
        <v>89</v>
      </c>
      <c r="B9" s="68">
        <f>IF(ISERROR(VLOOKUP($A$5&amp;$A9&amp;$A$4&amp;$A$6&amp;$B$3,EYFULL_in_period,14,FALSE))=TRUE,0,VLOOKUP($A$5&amp;$A9&amp;$A$4&amp;$A$6&amp;$B$3,EYFULL_in_period,14,FALSE))</f>
        <v>11</v>
      </c>
      <c r="C9" s="68">
        <f>IF(ISERROR(VLOOKUP($A$5&amp;$A9&amp;$A$4&amp;$A$6&amp;$B$3,EYFULL_in_period,15,FALSE))=TRUE,0,VLOOKUP($A$5&amp;$A9&amp;$A$4&amp;$A$6&amp;$B$3,EYFULL_in_period,15,FALSE))</f>
        <v>9</v>
      </c>
      <c r="D9" s="68">
        <f>IF(ISERROR(VLOOKUP($A$5&amp;$A9&amp;$A$4&amp;$A$6&amp;$B$3,EYFULL_in_period,16,FALSE))=TRUE,0,VLOOKUP($A$5&amp;$A9&amp;$A$4&amp;$A$6&amp;$B$3,EYFULL_in_period,16,FALSE))</f>
        <v>1</v>
      </c>
      <c r="E9" s="68">
        <f>IF(ISERROR(VLOOKUP($A$5&amp;$A9&amp;$A$4&amp;$A$6&amp;$B$3,EYFULL_in_period,17,FALSE))=TRUE,0,VLOOKUP($A$5&amp;$A9&amp;$A$4&amp;$A$6&amp;$B$3,EYFULL_in_period,17,FALSE))</f>
        <v>1</v>
      </c>
      <c r="F9" s="503"/>
    </row>
    <row r="10" spans="1:8" s="17" customFormat="1" ht="26.65" customHeight="1" x14ac:dyDescent="0.2">
      <c r="A10" s="549" t="s">
        <v>91</v>
      </c>
      <c r="B10" s="438">
        <f>IF(ISERROR(VLOOKUP($A$5&amp;$A10&amp;$A$4&amp;$A$6&amp;$B$3,EYFULL_in_period,14,FALSE))=TRUE,0,VLOOKUP($A$5&amp;$A10&amp;$A$4&amp;$A$6&amp;$B$3,EYFULL_in_period,14,FALSE))</f>
        <v>3</v>
      </c>
      <c r="C10" s="438">
        <f>IF(ISERROR(VLOOKUP($A$5&amp;$A10&amp;$A$4&amp;$A$6&amp;$B$3,EYFULL_in_period,15,FALSE))=TRUE,0,VLOOKUP($A$5&amp;$A10&amp;$A$4&amp;$A$6&amp;$B$3,EYFULL_in_period,15,FALSE))</f>
        <v>1</v>
      </c>
      <c r="D10" s="438">
        <f>IF(ISERROR(VLOOKUP($A$5&amp;$A10&amp;$A$4&amp;$A$6&amp;$B$3,EYFULL_in_period,16,FALSE))=TRUE,0,VLOOKUP($A$5&amp;$A10&amp;$A$4&amp;$A$6&amp;$B$3,EYFULL_in_period,16,FALSE))</f>
        <v>1</v>
      </c>
      <c r="E10" s="438">
        <f>IF(ISERROR(VLOOKUP($A$5&amp;$A10&amp;$A$4&amp;$A$6&amp;$B$3,EYFULL_in_period,17,FALSE))=TRUE,0,VLOOKUP($A$5&amp;$A10&amp;$A$4&amp;$A$6&amp;$B$3,EYFULL_in_period,17,FALSE))</f>
        <v>1</v>
      </c>
      <c r="F10" s="414"/>
    </row>
    <row r="11" spans="1:8" x14ac:dyDescent="0.2">
      <c r="A11" s="140"/>
      <c r="B11" s="505"/>
      <c r="C11" s="505"/>
      <c r="D11" s="505"/>
      <c r="E11" s="150" t="s">
        <v>10875</v>
      </c>
      <c r="F11" s="100"/>
    </row>
    <row r="12" spans="1:8" x14ac:dyDescent="0.2">
      <c r="A12" s="351" t="s">
        <v>4013</v>
      </c>
      <c r="B12" s="415"/>
      <c r="C12" s="415"/>
      <c r="D12" s="415"/>
      <c r="E12" s="415"/>
      <c r="F12" s="39"/>
    </row>
    <row r="13" spans="1:8" x14ac:dyDescent="0.2">
      <c r="A13" s="351" t="s">
        <v>30426</v>
      </c>
      <c r="B13" s="419"/>
      <c r="C13" s="419"/>
      <c r="D13" s="419"/>
      <c r="E13" s="419"/>
      <c r="F13" s="252"/>
    </row>
    <row r="14" spans="1:8" x14ac:dyDescent="0.2">
      <c r="A14" s="525" t="s">
        <v>30424</v>
      </c>
      <c r="B14" s="149"/>
      <c r="C14" s="100"/>
      <c r="D14" s="100"/>
      <c r="E14" s="100"/>
      <c r="F14" s="100"/>
    </row>
    <row r="15" spans="1:8" x14ac:dyDescent="0.2">
      <c r="A15" s="351" t="s">
        <v>30427</v>
      </c>
      <c r="B15" s="100"/>
      <c r="C15" s="100"/>
      <c r="D15" s="100"/>
      <c r="E15" s="100"/>
      <c r="F15" s="100"/>
    </row>
  </sheetData>
  <sheetProtection sheet="1" sort="0" autoFilter="0"/>
  <mergeCells count="2">
    <mergeCell ref="B3:C3"/>
    <mergeCell ref="B5:E5"/>
  </mergeCells>
  <dataValidations count="1">
    <dataValidation type="list" allowBlank="1" showInputMessage="1" showErrorMessage="1" sqref="B3:C3" xr:uid="{D39BD74E-42A6-4015-A552-B66711C63D46}">
      <formula1>prov_final</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3EC56-8321-484B-8C98-F80A6E17F290}">
  <sheetPr>
    <tabColor theme="9" tint="0.79998168889431442"/>
  </sheetPr>
  <dimension ref="A1:L26"/>
  <sheetViews>
    <sheetView showGridLines="0" workbookViewId="0">
      <selection activeCell="C4" sqref="C4:E4"/>
    </sheetView>
  </sheetViews>
  <sheetFormatPr defaultRowHeight="12.75" x14ac:dyDescent="0.2"/>
  <cols>
    <col min="1" max="1" width="39.28515625" style="487" customWidth="1"/>
    <col min="2" max="2" width="17.5703125" customWidth="1"/>
    <col min="3" max="8" width="12.28515625" customWidth="1"/>
  </cols>
  <sheetData>
    <row r="1" spans="1:12" ht="34.5" customHeight="1" x14ac:dyDescent="0.25">
      <c r="A1" s="361" t="s">
        <v>30428</v>
      </c>
      <c r="B1" s="486"/>
      <c r="C1" s="486"/>
      <c r="D1" s="486"/>
      <c r="E1" s="486"/>
      <c r="F1" s="486"/>
      <c r="G1" s="486"/>
      <c r="H1" s="486"/>
      <c r="I1" s="486"/>
      <c r="J1" s="155"/>
      <c r="K1" s="219"/>
      <c r="L1" s="219"/>
    </row>
    <row r="2" spans="1:12" ht="21" x14ac:dyDescent="0.25">
      <c r="A2" s="361" t="s">
        <v>30429</v>
      </c>
      <c r="B2" s="486"/>
      <c r="C2" s="486"/>
      <c r="D2" s="486"/>
      <c r="E2" s="486"/>
      <c r="F2" s="486"/>
      <c r="G2" s="486"/>
      <c r="H2" s="486"/>
      <c r="I2" s="486"/>
      <c r="J2" s="155"/>
      <c r="K2" s="219"/>
      <c r="L2" s="219"/>
    </row>
    <row r="3" spans="1:12" ht="27.75" customHeight="1" x14ac:dyDescent="0.2">
      <c r="A3" s="657" t="str">
        <f>C6&amp; IF($C$6=current_quarter, " (provisional)", " (revised)")</f>
        <v>1 September 2023 to 31 March 2024 (provisional)</v>
      </c>
      <c r="B3" s="4"/>
      <c r="C3" s="4"/>
      <c r="D3" s="4"/>
      <c r="E3" s="2"/>
      <c r="F3" s="2"/>
      <c r="G3" s="1"/>
      <c r="H3" s="3"/>
      <c r="I3" s="3"/>
      <c r="J3" s="1"/>
      <c r="K3" s="1"/>
      <c r="L3" s="1"/>
    </row>
    <row r="4" spans="1:12" x14ac:dyDescent="0.2">
      <c r="B4" s="596" t="s">
        <v>4005</v>
      </c>
      <c r="C4" s="860" t="s">
        <v>106</v>
      </c>
      <c r="D4" s="861"/>
      <c r="E4" s="862"/>
      <c r="F4" s="220"/>
      <c r="G4" s="221"/>
      <c r="H4" s="220"/>
      <c r="I4" s="220"/>
      <c r="J4" s="220"/>
      <c r="K4" s="222"/>
      <c r="L4" s="222"/>
    </row>
    <row r="5" spans="1:12" x14ac:dyDescent="0.2">
      <c r="A5" s="488"/>
      <c r="B5" s="223"/>
      <c r="C5" s="224"/>
      <c r="D5" s="224"/>
      <c r="E5" s="225"/>
      <c r="F5" s="226"/>
      <c r="G5" s="227"/>
      <c r="H5" s="228"/>
      <c r="I5" s="220"/>
      <c r="J5" s="220"/>
      <c r="K5" s="229"/>
      <c r="L5" s="230"/>
    </row>
    <row r="6" spans="1:12" x14ac:dyDescent="0.2">
      <c r="B6" s="223" t="s">
        <v>30395</v>
      </c>
      <c r="C6" s="863" t="s">
        <v>81</v>
      </c>
      <c r="D6" s="864"/>
      <c r="E6" s="865"/>
      <c r="F6" s="201"/>
      <c r="H6" s="142"/>
      <c r="I6" s="143"/>
      <c r="J6" s="143"/>
    </row>
    <row r="7" spans="1:12" x14ac:dyDescent="0.2">
      <c r="A7" s="488"/>
      <c r="B7" s="1"/>
      <c r="C7" s="5"/>
      <c r="D7" s="5"/>
      <c r="E7" s="5"/>
      <c r="F7" s="5"/>
      <c r="G7" s="5"/>
      <c r="H7" s="5"/>
      <c r="I7" s="1"/>
      <c r="J7" s="1"/>
      <c r="K7" s="1"/>
      <c r="L7" s="1"/>
    </row>
    <row r="8" spans="1:12" x14ac:dyDescent="0.2">
      <c r="B8" s="866" t="s">
        <v>30414</v>
      </c>
      <c r="C8" s="866"/>
      <c r="D8" s="866"/>
      <c r="E8" s="867"/>
      <c r="F8" s="866" t="s">
        <v>30415</v>
      </c>
      <c r="G8" s="868"/>
      <c r="H8" s="868"/>
      <c r="I8" s="231"/>
      <c r="J8" s="232"/>
      <c r="K8" s="581"/>
      <c r="L8" s="581"/>
    </row>
    <row r="9" spans="1:12" ht="31.5" customHeight="1" x14ac:dyDescent="0.2">
      <c r="A9" s="571" t="s">
        <v>17736</v>
      </c>
      <c r="B9" s="233" t="s">
        <v>30414</v>
      </c>
      <c r="C9" s="234" t="s">
        <v>4921</v>
      </c>
      <c r="D9" s="235" t="s">
        <v>10888</v>
      </c>
      <c r="E9" s="236" t="s">
        <v>10889</v>
      </c>
      <c r="F9" s="234" t="s">
        <v>4921</v>
      </c>
      <c r="G9" s="235" t="s">
        <v>10888</v>
      </c>
      <c r="H9" s="235" t="s">
        <v>10889</v>
      </c>
      <c r="I9" s="237"/>
      <c r="J9" s="231"/>
      <c r="K9" s="237"/>
      <c r="L9" s="231"/>
    </row>
    <row r="10" spans="1:12" ht="38.65" customHeight="1" x14ac:dyDescent="0.2">
      <c r="A10" s="588" t="s">
        <v>30430</v>
      </c>
      <c r="B10" s="238"/>
      <c r="C10" s="238"/>
      <c r="D10" s="238"/>
      <c r="E10" s="239"/>
      <c r="F10" s="93"/>
      <c r="G10" s="93"/>
      <c r="H10" s="93"/>
      <c r="I10" s="240"/>
      <c r="J10" s="231"/>
      <c r="K10" s="240"/>
      <c r="L10" s="240"/>
    </row>
    <row r="11" spans="1:12" ht="16.5" customHeight="1" x14ac:dyDescent="0.2">
      <c r="A11" s="592" t="s">
        <v>86</v>
      </c>
      <c r="B11" s="241">
        <f>IF(ISERROR(VLOOKUP($A$9&amp;$A11&amp;$C$4&amp;$A$10&amp;$C$6,EYFULL_in_period,14,FALSE))=TRUE,0,VLOOKUP($A$9&amp;$A11&amp;$C$4&amp;$A$10&amp;$C$6,EYFULL_in_period,14,FALSE))</f>
        <v>3701</v>
      </c>
      <c r="C11" s="241">
        <f>IF(ISERROR(VLOOKUP($A$9&amp;$A11&amp;$C$4&amp;$A$10&amp;$C$6,EYFULL_in_period,15,FALSE))=TRUE,0,VLOOKUP($A$9&amp;$A11&amp;$C$4&amp;$A$10&amp;$C$6,EYFULL_in_period,15,FALSE))</f>
        <v>3453</v>
      </c>
      <c r="D11" s="241">
        <f>IF(ISERROR(VLOOKUP($A$9&amp;$A11&amp;$C$4&amp;$A$10&amp;$C$6,EYFULL_in_period,16,FALSE))=TRUE,0,VLOOKUP($A$9&amp;$A11&amp;$C$4&amp;$A$10&amp;$C$6,EYFULL_in_period,16,FALSE))</f>
        <v>176</v>
      </c>
      <c r="E11" s="242">
        <f>IF(ISERROR(VLOOKUP($A$9&amp;$A11&amp;$C$4&amp;$A$10&amp;$C$6,EYFULL_in_period,17,FALSE))=TRUE,0,VLOOKUP($A$9&amp;$A11&amp;$C$4&amp;$A$10&amp;$C$6,EYFULL_in_period,17,FALSE))</f>
        <v>72</v>
      </c>
      <c r="F11" s="88">
        <f>IF(ISERROR(100*C11/$B11),"-",100*C11/$B11)</f>
        <v>93.299108349094837</v>
      </c>
      <c r="G11" s="88">
        <f>IF(ISERROR(100*D11/$B11),"-",100*D11/$B11)</f>
        <v>4.7554714941907594</v>
      </c>
      <c r="H11" s="88">
        <f>IF(ISERROR(100*E11/$B11),"-",100*E11/$B11)</f>
        <v>1.9454201567144016</v>
      </c>
      <c r="I11" s="243"/>
      <c r="J11" s="243"/>
      <c r="K11" s="243"/>
      <c r="L11" s="243"/>
    </row>
    <row r="12" spans="1:12" ht="13.5" customHeight="1" x14ac:dyDescent="0.2">
      <c r="A12" s="593" t="s">
        <v>88</v>
      </c>
      <c r="B12" s="244">
        <f>IF(ISERROR(VLOOKUP($A$9&amp;$A12&amp;$C$4&amp;$A$10&amp;$C$6,EYFULL_in_period,14,FALSE))=TRUE,0,VLOOKUP($A$9&amp;$A12&amp;$C$4&amp;$A$10&amp;$C$6,EYFULL_in_period,14,FALSE))</f>
        <v>2037</v>
      </c>
      <c r="C12" s="244">
        <f>IF(ISERROR(VLOOKUP($A$9&amp;$A12&amp;$C$4&amp;$A$10&amp;$C$6,EYFULL_in_period,15,FALSE))=TRUE,0,VLOOKUP($A$9&amp;$A12&amp;$C$4&amp;$A$10&amp;$C$6,EYFULL_in_period,15,FALSE))</f>
        <v>1931</v>
      </c>
      <c r="D12" s="244">
        <f>IF(ISERROR(VLOOKUP($A$9&amp;$A12&amp;$C$4&amp;$A$10&amp;$C$6,EYFULL_in_period,16,FALSE))=TRUE,0,VLOOKUP($A$9&amp;$A12&amp;$C$4&amp;$A$10&amp;$C$6,EYFULL_in_period,16,FALSE))</f>
        <v>74</v>
      </c>
      <c r="E12" s="245">
        <f>IF(ISERROR(VLOOKUP($A$9&amp;$A12&amp;$C$4&amp;$A$10&amp;$C$6,EYFULL_in_period,17,FALSE))=TRUE,0,VLOOKUP($A$9&amp;$A12&amp;$C$4&amp;$A$10&amp;$C$6,EYFULL_in_period,17,FALSE))</f>
        <v>32</v>
      </c>
      <c r="F12" s="93">
        <f>IF(ISERROR(100*C12/$B12),"-",100*C12/$B12)</f>
        <v>94.796269023073151</v>
      </c>
      <c r="G12" s="93">
        <f t="shared" ref="G12:H14" si="0">IF(ISERROR(100*D12/$B12),"-",100*D12/$B12)</f>
        <v>3.632793323514973</v>
      </c>
      <c r="H12" s="93">
        <f t="shared" si="0"/>
        <v>1.5709376534118802</v>
      </c>
      <c r="I12" s="243"/>
      <c r="J12" s="243"/>
      <c r="K12" s="243"/>
      <c r="L12" s="243"/>
    </row>
    <row r="13" spans="1:12" ht="13.5" customHeight="1" x14ac:dyDescent="0.2">
      <c r="A13" s="594" t="s">
        <v>89</v>
      </c>
      <c r="B13" s="244">
        <f>IF(ISERROR(VLOOKUP($A$9&amp;$A13&amp;$C$4&amp;$A$10&amp;$C$6,EYFULL_in_period,14,FALSE))=TRUE,0,VLOOKUP($A$9&amp;$A13&amp;$C$4&amp;$A$10&amp;$C$6,EYFULL_in_period,14,FALSE))</f>
        <v>1645</v>
      </c>
      <c r="C13" s="244">
        <f>IF(ISERROR(VLOOKUP($A$9&amp;$A13&amp;$C$4&amp;$A$10&amp;$C$6,EYFULL_in_period,15,FALSE))=TRUE,0,VLOOKUP($A$9&amp;$A13&amp;$C$4&amp;$A$10&amp;$C$6,EYFULL_in_period,15,FALSE))</f>
        <v>1508</v>
      </c>
      <c r="D13" s="244">
        <f>IF(ISERROR(VLOOKUP($A$9&amp;$A13&amp;$C$4&amp;$A$10&amp;$C$6,EYFULL_in_period,16,FALSE))=TRUE,0,VLOOKUP($A$9&amp;$A13&amp;$C$4&amp;$A$10&amp;$C$6,EYFULL_in_period,16,FALSE))</f>
        <v>101</v>
      </c>
      <c r="E13" s="245">
        <f>IF(ISERROR(VLOOKUP($A$9&amp;$A13&amp;$C$4&amp;$A$10&amp;$C$6,EYFULL_in_period,17,FALSE))=TRUE,0,VLOOKUP($A$9&amp;$A13&amp;$C$4&amp;$A$10&amp;$C$6,EYFULL_in_period,17,FALSE))</f>
        <v>36</v>
      </c>
      <c r="F13" s="93">
        <f>IF(ISERROR(100*C13/$B13),"-",100*C13/$B13)</f>
        <v>91.671732522796347</v>
      </c>
      <c r="G13" s="93">
        <f t="shared" si="0"/>
        <v>6.1398176291793316</v>
      </c>
      <c r="H13" s="93">
        <f t="shared" si="0"/>
        <v>2.188449848024316</v>
      </c>
      <c r="I13" s="243"/>
      <c r="J13" s="243"/>
      <c r="K13" s="243"/>
      <c r="L13" s="243"/>
    </row>
    <row r="14" spans="1:12" ht="13.5" customHeight="1" x14ac:dyDescent="0.2">
      <c r="A14" s="594" t="s">
        <v>91</v>
      </c>
      <c r="B14" s="244">
        <f>IF(ISERROR(VLOOKUP($A$9&amp;$A14&amp;$C$4&amp;$A$10&amp;$C$6,EYFULL_in_period,14,FALSE))=TRUE,0,VLOOKUP($A$9&amp;$A14&amp;$C$4&amp;$A$10&amp;$C$6,EYFULL_in_period,14,FALSE))</f>
        <v>18</v>
      </c>
      <c r="C14" s="244">
        <f>IF(ISERROR(VLOOKUP($A$9&amp;$A14&amp;$C$4&amp;$A$10&amp;$C$6,EYFULL_in_period,15,FALSE))=TRUE,0,VLOOKUP($A$9&amp;$A14&amp;$C$4&amp;$A$10&amp;$C$6,EYFULL_in_period,15,FALSE))</f>
        <v>14</v>
      </c>
      <c r="D14" s="244">
        <f>IF(ISERROR(VLOOKUP($A$9&amp;$A14&amp;$C$4&amp;$A$10&amp;$C$6,EYFULL_in_period,16,FALSE))=TRUE,0,VLOOKUP($A$9&amp;$A14&amp;$C$4&amp;$A$10&amp;$C$6,EYFULL_in_period,16,FALSE))</f>
        <v>1</v>
      </c>
      <c r="E14" s="245">
        <f>IF(ISERROR(VLOOKUP($A$9&amp;$A14&amp;$C$4&amp;$A$10&amp;$C$6,EYFULL_in_period,17,FALSE))=TRUE,0,VLOOKUP($A$9&amp;$A14&amp;$C$4&amp;$A$10&amp;$C$6,EYFULL_in_period,17,FALSE))</f>
        <v>3</v>
      </c>
      <c r="F14" s="93">
        <f>IF(ISERROR(100*C14/$B14),"-",100*C14/$B14)</f>
        <v>77.777777777777771</v>
      </c>
      <c r="G14" s="93">
        <f t="shared" si="0"/>
        <v>5.5555555555555554</v>
      </c>
      <c r="H14" s="93">
        <f t="shared" si="0"/>
        <v>16.666666666666668</v>
      </c>
      <c r="I14" s="243"/>
      <c r="J14" s="243"/>
      <c r="K14" s="243"/>
      <c r="L14" s="243"/>
    </row>
    <row r="15" spans="1:12" ht="38.65" customHeight="1" x14ac:dyDescent="0.2">
      <c r="A15" s="588" t="s">
        <v>30431</v>
      </c>
      <c r="B15" s="238"/>
      <c r="C15" s="238"/>
      <c r="D15" s="238"/>
      <c r="E15" s="239"/>
      <c r="F15" s="93"/>
      <c r="G15" s="93"/>
      <c r="H15" s="93"/>
      <c r="I15" s="243"/>
      <c r="J15" s="243"/>
      <c r="K15" s="243"/>
      <c r="L15" s="240"/>
    </row>
    <row r="16" spans="1:12" ht="16.5" customHeight="1" x14ac:dyDescent="0.2">
      <c r="A16" s="592" t="s">
        <v>86</v>
      </c>
      <c r="B16" s="241">
        <f>IF(ISERROR(VLOOKUP($A$9&amp;$A16&amp;$C$4&amp;$A$15&amp;$C$6,EYFULL_in_period,14,FALSE))=TRUE,0,VLOOKUP($A$9&amp;$A16&amp;$C$4&amp;$A$15&amp;$C$6,EYFULL_in_period,14,FALSE))</f>
        <v>3193</v>
      </c>
      <c r="C16" s="241">
        <f>IF(ISERROR(VLOOKUP($A$9&amp;$A16&amp;$C$4&amp;$A$15&amp;$C$6,EYFULL_in_period,15,FALSE))=TRUE,0,VLOOKUP($A$9&amp;$A16&amp;$C$4&amp;$A$15&amp;$C$6,EYFULL_in_period,15,FALSE))</f>
        <v>2981</v>
      </c>
      <c r="D16" s="241">
        <f>IF(ISERROR(VLOOKUP($A$9&amp;$A16&amp;$C$4&amp;$A$15&amp;$C$6,EYFULL_in_period,16,FALSE))=TRUE,0,VLOOKUP($A$9&amp;$A16&amp;$C$4&amp;$A$15&amp;$C$6,EYFULL_in_period,16,FALSE))</f>
        <v>148</v>
      </c>
      <c r="E16" s="242">
        <f>IF(ISERROR(VLOOKUP($A$9&amp;$A16&amp;$C$4&amp;$A$15&amp;$C$6,EYFULL_in_period,17,FALSE))=TRUE,0,VLOOKUP($A$9&amp;$A16&amp;$C$4&amp;$A$15&amp;$C$6,EYFULL_in_period,17,FALSE))</f>
        <v>64</v>
      </c>
      <c r="F16" s="88">
        <f>IF(ISERROR(100*C16/$B16),"-",100*C16/$B16)</f>
        <v>93.360476041340434</v>
      </c>
      <c r="G16" s="88">
        <f>IF(ISERROR(100*D16/$B16),"-",100*D16/$B16)</f>
        <v>4.6351393673661132</v>
      </c>
      <c r="H16" s="88">
        <f>IF(ISERROR(100*E16/$B16),"-",100*E16/$B16)</f>
        <v>2.0043845912934546</v>
      </c>
      <c r="I16" s="243"/>
      <c r="J16" s="243"/>
      <c r="K16" s="243"/>
      <c r="L16" s="243"/>
    </row>
    <row r="17" spans="1:12" ht="13.5" customHeight="1" x14ac:dyDescent="0.2">
      <c r="A17" s="593" t="s">
        <v>88</v>
      </c>
      <c r="B17" s="244">
        <f>IF(ISERROR(VLOOKUP($A$9&amp;$A17&amp;$C$4&amp;$A$15&amp;$C$6,EYFULL_in_period,14,FALSE))=TRUE,0,VLOOKUP($A$9&amp;$A17&amp;$C$4&amp;$A$15&amp;$C$6,EYFULL_in_period,14,FALSE))</f>
        <v>1879</v>
      </c>
      <c r="C17" s="244">
        <f>IF(ISERROR(VLOOKUP($A$9&amp;$A17&amp;$C$4&amp;$A$15&amp;$C$6,EYFULL_in_period,15,FALSE))=TRUE,0,VLOOKUP($A$9&amp;$A17&amp;$C$4&amp;$A$15&amp;$C$6,EYFULL_in_period,15,FALSE))</f>
        <v>1782</v>
      </c>
      <c r="D17" s="244">
        <f>IF(ISERROR(VLOOKUP($A$9&amp;$A17&amp;$C$4&amp;$A$15&amp;$C$6,EYFULL_in_period,16,FALSE))=TRUE,0,VLOOKUP($A$9&amp;$A17&amp;$C$4&amp;$A$15&amp;$C$6,EYFULL_in_period,16,FALSE))</f>
        <v>68</v>
      </c>
      <c r="E17" s="245">
        <f>IF(ISERROR(VLOOKUP($A$9&amp;$A17&amp;$C$4&amp;$A$15&amp;$C$6,EYFULL_in_period,17,FALSE))=TRUE,0,VLOOKUP($A$9&amp;$A17&amp;$C$4&amp;$A$15&amp;$C$6,EYFULL_in_period,17,FALSE))</f>
        <v>29</v>
      </c>
      <c r="F17" s="93">
        <f t="shared" ref="F17:H19" si="1">IF(ISERROR(100*C17/$B17),"-",100*C17/$B17)</f>
        <v>94.837679616817454</v>
      </c>
      <c r="G17" s="93">
        <f t="shared" si="1"/>
        <v>3.6189462480042578</v>
      </c>
      <c r="H17" s="93">
        <f t="shared" si="1"/>
        <v>1.5433741351782864</v>
      </c>
      <c r="I17" s="243"/>
      <c r="J17" s="243"/>
      <c r="K17" s="243"/>
      <c r="L17" s="243"/>
    </row>
    <row r="18" spans="1:12" ht="13.5" customHeight="1" x14ac:dyDescent="0.2">
      <c r="A18" s="594" t="s">
        <v>89</v>
      </c>
      <c r="B18" s="244">
        <f>IF(ISERROR(VLOOKUP($A$9&amp;$A18&amp;$C$4&amp;$A$15&amp;$C$6,EYFULL_in_period,14,FALSE))=TRUE,0,VLOOKUP($A$9&amp;$A18&amp;$C$4&amp;$A$15&amp;$C$6,EYFULL_in_period,14,FALSE))</f>
        <v>1298</v>
      </c>
      <c r="C18" s="244">
        <f>IF(ISERROR(VLOOKUP($A$9&amp;$A18&amp;$C$4&amp;$A$15&amp;$C$6,EYFULL_in_period,15,FALSE))=TRUE,0,VLOOKUP($A$9&amp;$A18&amp;$C$4&amp;$A$15&amp;$C$6,EYFULL_in_period,15,FALSE))</f>
        <v>1187</v>
      </c>
      <c r="D18" s="244">
        <f>IF(ISERROR(VLOOKUP($A$9&amp;$A18&amp;$C$4&amp;$A$15&amp;$C$6,EYFULL_in_period,16,FALSE))=TRUE,0,VLOOKUP($A$9&amp;$A18&amp;$C$4&amp;$A$15&amp;$C$6,EYFULL_in_period,16,FALSE))</f>
        <v>79</v>
      </c>
      <c r="E18" s="245">
        <f>IF(ISERROR(VLOOKUP($A$9&amp;$A18&amp;$C$4&amp;$A$15&amp;$C$6,EYFULL_in_period,17,FALSE))=TRUE,0,VLOOKUP($A$9&amp;$A18&amp;$C$4&amp;$A$15&amp;$C$6,EYFULL_in_period,17,FALSE))</f>
        <v>32</v>
      </c>
      <c r="F18" s="93">
        <f t="shared" si="1"/>
        <v>91.448382126348221</v>
      </c>
      <c r="G18" s="93">
        <f t="shared" si="1"/>
        <v>6.0862865947611713</v>
      </c>
      <c r="H18" s="93">
        <f t="shared" si="1"/>
        <v>2.4653312788906008</v>
      </c>
      <c r="I18" s="243"/>
      <c r="J18" s="243"/>
      <c r="K18" s="243"/>
      <c r="L18" s="243"/>
    </row>
    <row r="19" spans="1:12" s="71" customFormat="1" ht="26.65" customHeight="1" x14ac:dyDescent="0.2">
      <c r="A19" s="595" t="s">
        <v>91</v>
      </c>
      <c r="B19" s="585">
        <f>IF(ISERROR(VLOOKUP($A$9&amp;$A19&amp;$C$4&amp;$A$15&amp;$C$6,EYFULL_in_period,14,FALSE))=TRUE,0,VLOOKUP($A$9&amp;$A19&amp;$C$4&amp;$A$15&amp;$C$6,EYFULL_in_period,14,FALSE))</f>
        <v>15</v>
      </c>
      <c r="C19" s="585">
        <f>IF(ISERROR(VLOOKUP($A$9&amp;$A19&amp;$C$4&amp;$A$15&amp;$C$6,EYFULL_in_period,15,FALSE))=TRUE,0,VLOOKUP($A$9&amp;$A19&amp;$C$4&amp;$A$15&amp;$C$6,EYFULL_in_period,15,FALSE))</f>
        <v>12</v>
      </c>
      <c r="D19" s="585">
        <f>IF(ISERROR(VLOOKUP($A$9&amp;$A19&amp;$C$4&amp;$A$15&amp;$C$6,EYFULL_in_period,16,FALSE))=TRUE,0,VLOOKUP($A$9&amp;$A19&amp;$C$4&amp;$A$15&amp;$C$6,EYFULL_in_period,16,FALSE))</f>
        <v>1</v>
      </c>
      <c r="E19" s="586">
        <f>IF(ISERROR(VLOOKUP($A$9&amp;$A19&amp;$C$4&amp;$A$15&amp;$C$6,EYFULL_in_period,17,FALSE))=TRUE,0,VLOOKUP($A$9&amp;$A19&amp;$C$4&amp;$A$15&amp;$C$6,EYFULL_in_period,17,FALSE))</f>
        <v>2</v>
      </c>
      <c r="F19" s="587">
        <f t="shared" si="1"/>
        <v>80</v>
      </c>
      <c r="G19" s="587">
        <f t="shared" si="1"/>
        <v>6.666666666666667</v>
      </c>
      <c r="H19" s="587">
        <f t="shared" si="1"/>
        <v>13.333333333333334</v>
      </c>
      <c r="I19" s="584"/>
      <c r="J19" s="584"/>
      <c r="K19" s="584"/>
      <c r="L19" s="584"/>
    </row>
    <row r="20" spans="1:12" x14ac:dyDescent="0.2">
      <c r="A20" s="589"/>
      <c r="B20" s="246"/>
      <c r="C20" s="247"/>
      <c r="D20" s="247"/>
      <c r="E20" s="247"/>
      <c r="F20" s="247"/>
      <c r="G20" s="583" t="s">
        <v>10875</v>
      </c>
      <c r="H20" s="583"/>
      <c r="I20" s="246"/>
      <c r="J20" s="247"/>
      <c r="K20" s="248"/>
      <c r="L20" s="247"/>
    </row>
    <row r="21" spans="1:12" x14ac:dyDescent="0.2">
      <c r="A21" s="489" t="s">
        <v>4013</v>
      </c>
      <c r="B21" s="6"/>
      <c r="C21" s="6"/>
      <c r="D21" s="6"/>
      <c r="E21" s="6"/>
      <c r="F21" s="6"/>
      <c r="G21" s="6"/>
      <c r="H21" s="6"/>
      <c r="I21" s="6"/>
      <c r="J21" s="6"/>
      <c r="K21" s="6"/>
      <c r="L21" s="6"/>
    </row>
    <row r="22" spans="1:12" ht="12.75" customHeight="1" x14ac:dyDescent="0.2">
      <c r="A22" s="489" t="s">
        <v>30416</v>
      </c>
      <c r="B22" s="582"/>
      <c r="C22" s="582"/>
      <c r="D22" s="582"/>
      <c r="E22" s="582"/>
      <c r="F22" s="582"/>
      <c r="G22" s="582"/>
      <c r="H22" s="582"/>
      <c r="I22" s="582"/>
      <c r="J22" s="582"/>
      <c r="K22" s="582"/>
      <c r="L22" s="21"/>
    </row>
    <row r="23" spans="1:12" x14ac:dyDescent="0.2">
      <c r="A23" s="351" t="s">
        <v>30432</v>
      </c>
      <c r="B23" s="252"/>
      <c r="C23" s="252"/>
      <c r="D23" s="252"/>
      <c r="E23" s="252"/>
      <c r="F23" s="252"/>
      <c r="G23" s="252"/>
      <c r="H23" s="252"/>
      <c r="I23" s="39"/>
      <c r="J23" s="39"/>
      <c r="K23" s="39"/>
      <c r="L23" s="249"/>
    </row>
    <row r="24" spans="1:12" x14ac:dyDescent="0.2">
      <c r="A24" s="591" t="s">
        <v>30424</v>
      </c>
      <c r="B24" s="250"/>
      <c r="C24" s="220"/>
      <c r="D24" s="220"/>
      <c r="E24" s="220"/>
      <c r="F24" s="220"/>
      <c r="G24" s="220"/>
      <c r="H24" s="220"/>
      <c r="I24" s="220"/>
      <c r="J24" s="251"/>
      <c r="K24" s="249"/>
      <c r="L24" s="249"/>
    </row>
    <row r="25" spans="1:12" x14ac:dyDescent="0.2">
      <c r="A25" s="591" t="s">
        <v>30419</v>
      </c>
      <c r="B25" s="250"/>
      <c r="C25" s="220"/>
      <c r="D25" s="220"/>
      <c r="E25" s="220"/>
      <c r="F25" s="220"/>
      <c r="G25" s="220"/>
      <c r="H25" s="220"/>
      <c r="I25" s="220"/>
      <c r="J25" s="251"/>
      <c r="K25" s="249"/>
      <c r="L25" s="249"/>
    </row>
    <row r="26" spans="1:12" x14ac:dyDescent="0.2">
      <c r="A26" s="590"/>
      <c r="B26" s="250"/>
      <c r="C26" s="220"/>
      <c r="D26" s="220"/>
      <c r="E26" s="220"/>
      <c r="F26" s="220"/>
      <c r="G26" s="220"/>
      <c r="H26" s="220"/>
      <c r="I26" s="220"/>
      <c r="J26" s="251"/>
      <c r="K26" s="249"/>
      <c r="L26" s="249"/>
    </row>
  </sheetData>
  <sheetProtection sheet="1" sort="0" autoFilter="0"/>
  <mergeCells count="4">
    <mergeCell ref="C4:E4"/>
    <mergeCell ref="C6:E6"/>
    <mergeCell ref="B8:E8"/>
    <mergeCell ref="F8:H8"/>
  </mergeCells>
  <dataValidations count="2">
    <dataValidation type="list" allowBlank="1" showInputMessage="1" showErrorMessage="1" sqref="C4:C5" xr:uid="{9291F3B4-6C37-4A7F-82BD-8849EB0808FD}">
      <formula1>LocalAuthority</formula1>
    </dataValidation>
    <dataValidation type="list" allowBlank="1" showInputMessage="1" showErrorMessage="1" sqref="C6:E6" xr:uid="{1EFD8EA3-46FD-4C25-98F2-01D93C780542}">
      <formula1>prov_final</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847D4-AFF0-423B-B573-17E163D932DD}">
  <sheetPr>
    <tabColor theme="9" tint="0.79998168889431442"/>
  </sheetPr>
  <dimension ref="A1:M32"/>
  <sheetViews>
    <sheetView workbookViewId="0">
      <selection activeCell="B3" sqref="B3:E3"/>
    </sheetView>
  </sheetViews>
  <sheetFormatPr defaultColWidth="8.85546875" defaultRowHeight="12.75" x14ac:dyDescent="0.2"/>
  <cols>
    <col min="1" max="1" width="34.42578125" style="642" customWidth="1"/>
    <col min="2" max="8" width="11.7109375" style="165" customWidth="1"/>
    <col min="9" max="16384" width="8.85546875" style="165"/>
  </cols>
  <sheetData>
    <row r="1" spans="1:13" ht="34.5" customHeight="1" x14ac:dyDescent="0.25">
      <c r="A1" s="345" t="s">
        <v>30433</v>
      </c>
      <c r="B1" s="623"/>
      <c r="C1" s="623"/>
      <c r="D1" s="623"/>
      <c r="E1" s="623"/>
      <c r="F1" s="623"/>
      <c r="G1" s="623"/>
      <c r="H1" s="623"/>
      <c r="I1" s="166"/>
    </row>
    <row r="2" spans="1:13" ht="27.75" customHeight="1" x14ac:dyDescent="0.2">
      <c r="A2" s="667" t="str">
        <f>B3&amp; IF($B$3=current_quarter, " (provisional)", " (revised)")</f>
        <v>1 September 2023 to 31 March 2024 (provisional)</v>
      </c>
      <c r="B2" s="602"/>
      <c r="C2" s="602"/>
      <c r="D2" s="602"/>
      <c r="E2" s="603"/>
      <c r="F2" s="604"/>
      <c r="G2" s="604"/>
      <c r="H2" s="605"/>
      <c r="I2" s="605"/>
      <c r="J2" s="604"/>
      <c r="K2" s="604"/>
      <c r="L2" s="604"/>
      <c r="M2" s="604"/>
    </row>
    <row r="3" spans="1:13" x14ac:dyDescent="0.2">
      <c r="A3" s="632" t="s">
        <v>30395</v>
      </c>
      <c r="B3" s="869" t="s">
        <v>81</v>
      </c>
      <c r="C3" s="870"/>
      <c r="D3" s="870"/>
      <c r="E3" s="871"/>
      <c r="F3" s="557"/>
      <c r="G3" s="604"/>
      <c r="H3" s="606"/>
      <c r="I3" s="606"/>
      <c r="J3" s="604"/>
      <c r="K3" s="604"/>
      <c r="L3" s="604"/>
      <c r="M3" s="604"/>
    </row>
    <row r="4" spans="1:13" x14ac:dyDescent="0.2">
      <c r="A4" s="618"/>
      <c r="B4" s="604"/>
      <c r="C4" s="607"/>
      <c r="D4" s="607"/>
      <c r="E4" s="607"/>
      <c r="F4" s="604"/>
      <c r="G4" s="607"/>
      <c r="H4" s="607"/>
      <c r="I4" s="604"/>
      <c r="J4" s="604"/>
      <c r="K4" s="604"/>
      <c r="L4" s="604"/>
      <c r="M4" s="604"/>
    </row>
    <row r="5" spans="1:13" x14ac:dyDescent="0.2">
      <c r="A5" s="618"/>
      <c r="B5" s="872" t="s">
        <v>30414</v>
      </c>
      <c r="C5" s="872"/>
      <c r="D5" s="872"/>
      <c r="E5" s="873"/>
      <c r="F5" s="872" t="s">
        <v>30415</v>
      </c>
      <c r="G5" s="874"/>
      <c r="H5" s="874"/>
      <c r="I5" s="608"/>
      <c r="J5" s="608"/>
      <c r="K5" s="608"/>
      <c r="L5" s="604"/>
      <c r="M5" s="604"/>
    </row>
    <row r="6" spans="1:13" ht="26.25" customHeight="1" x14ac:dyDescent="0.2">
      <c r="A6" s="618"/>
      <c r="B6" s="609" t="s">
        <v>30414</v>
      </c>
      <c r="C6" s="610" t="s">
        <v>4921</v>
      </c>
      <c r="D6" s="609" t="s">
        <v>10888</v>
      </c>
      <c r="E6" s="611" t="s">
        <v>10889</v>
      </c>
      <c r="F6" s="610" t="s">
        <v>4921</v>
      </c>
      <c r="G6" s="609" t="s">
        <v>10888</v>
      </c>
      <c r="H6" s="609" t="s">
        <v>10889</v>
      </c>
      <c r="I6" s="612"/>
      <c r="J6" s="612"/>
      <c r="K6" s="613"/>
      <c r="L6" s="604"/>
      <c r="M6" s="604"/>
    </row>
    <row r="7" spans="1:13" ht="26.25" customHeight="1" x14ac:dyDescent="0.2">
      <c r="A7" s="633" t="s">
        <v>86</v>
      </c>
      <c r="B7" s="167">
        <f>IF(ISERROR(VLOOKUP($A7&amp;"Outcome"&amp;$B$3,CR_insp_in_period,6,FALSE))=TRUE,"-",VLOOKUP($A7&amp;"Outcome"&amp;$B$3,CR_insp_in_period,6,FALSE))</f>
        <v>713</v>
      </c>
      <c r="C7" s="167">
        <f>IF(ISERROR(VLOOKUP($A7&amp;"Outcome"&amp;$B$3,CR_insp_in_period,7,FALSE))=TRUE,"-",VLOOKUP($A7&amp;"Outcome"&amp;$B$3,CR_insp_in_period,7,FALSE))</f>
        <v>464</v>
      </c>
      <c r="D7" s="167">
        <f>IF(ISERROR(VLOOKUP($A7&amp;"Outcome"&amp;$B$3,CR_insp_in_period,8,FALSE))=TRUE,"-",VLOOKUP($A7&amp;"Outcome"&amp;$B$3,CR_insp_in_period,8,FALSE))</f>
        <v>240</v>
      </c>
      <c r="E7" s="614">
        <f>IF(ISERROR(VLOOKUP($A7&amp;"Outcome"&amp;$B$3,CR_insp_in_period,9,FALSE))=TRUE,"-",VLOOKUP($A7&amp;"Outcome"&amp;$B$3,CR_insp_in_period,9,FALSE))</f>
        <v>9</v>
      </c>
      <c r="F7" s="167">
        <f t="shared" ref="F7:H11" si="0">IF(ISERROR(100*C7/$B7),"-",100*C7/$B7)</f>
        <v>65.077138849929881</v>
      </c>
      <c r="G7" s="167">
        <f t="shared" si="0"/>
        <v>33.660589060308553</v>
      </c>
      <c r="H7" s="167">
        <f t="shared" si="0"/>
        <v>1.2622720897615709</v>
      </c>
      <c r="I7" s="615"/>
      <c r="J7" s="615"/>
      <c r="K7" s="613"/>
      <c r="L7" s="604"/>
      <c r="M7" s="604"/>
    </row>
    <row r="8" spans="1:13" x14ac:dyDescent="0.2">
      <c r="A8" s="643" t="s">
        <v>88</v>
      </c>
      <c r="B8" s="616">
        <f>IF(ISERROR(VLOOKUP($A8&amp;"Outcome"&amp;$B$3,CR_insp_in_period,6,FALSE))=TRUE,"-",VLOOKUP($A8&amp;"Outcome"&amp;$B$3,CR_insp_in_period,6,FALSE))</f>
        <v>78</v>
      </c>
      <c r="C8" s="616">
        <f>IF(ISERROR(VLOOKUP($A8&amp;"Outcome"&amp;$B$3,CR_insp_in_period,7,FALSE))=TRUE,"-",VLOOKUP($A8&amp;"Outcome"&amp;$B$3,CR_insp_in_period,7,FALSE))</f>
        <v>45</v>
      </c>
      <c r="D8" s="616">
        <f>IF(ISERROR(VLOOKUP($A8&amp;"Outcome"&amp;$B$3,CR_insp_in_period,8,FALSE))=TRUE,"-",VLOOKUP($A8&amp;"Outcome"&amp;$B$3,CR_insp_in_period,8,FALSE))</f>
        <v>29</v>
      </c>
      <c r="E8" s="617">
        <f>IF(ISERROR(VLOOKUP($A8&amp;"Outcome"&amp;$B$3,CR_insp_in_period,9,FALSE))=TRUE,"-",VLOOKUP($A8&amp;"Outcome"&amp;$B$3,CR_insp_in_period,9,FALSE))</f>
        <v>4</v>
      </c>
      <c r="F8" s="616">
        <f t="shared" si="0"/>
        <v>57.692307692307693</v>
      </c>
      <c r="G8" s="616">
        <f t="shared" si="0"/>
        <v>37.179487179487182</v>
      </c>
      <c r="H8" s="616">
        <f t="shared" si="0"/>
        <v>5.1282051282051286</v>
      </c>
      <c r="I8" s="615"/>
      <c r="J8" s="615"/>
      <c r="K8" s="613"/>
      <c r="L8" s="604"/>
      <c r="M8" s="604"/>
    </row>
    <row r="9" spans="1:13" ht="25.5" x14ac:dyDescent="0.2">
      <c r="A9" s="644" t="s">
        <v>89</v>
      </c>
      <c r="B9" s="616">
        <f>IF(ISERROR(VLOOKUP($A9&amp;"Outcome"&amp;$B$3,CR_insp_in_period,6,FALSE))=TRUE,"-",VLOOKUP($A9&amp;"Outcome"&amp;$B$3,CR_insp_in_period,6,FALSE))</f>
        <v>133</v>
      </c>
      <c r="C9" s="616">
        <f>IF(ISERROR(VLOOKUP($A9&amp;"Outcome"&amp;$B$3,CR_insp_in_period,7,FALSE))=TRUE,"-",VLOOKUP($A9&amp;"Outcome"&amp;$B$3,CR_insp_in_period,7,FALSE))</f>
        <v>100</v>
      </c>
      <c r="D9" s="616">
        <f>IF(ISERROR(VLOOKUP($A9&amp;"Outcome"&amp;$B$3,CR_insp_in_period,8,FALSE))=TRUE,"-",VLOOKUP($A9&amp;"Outcome"&amp;$B$3,CR_insp_in_period,8,FALSE))</f>
        <v>32</v>
      </c>
      <c r="E9" s="619">
        <f>IF(ISERROR(VLOOKUP($A9&amp;"Outcome"&amp;$B$3,CR_insp_in_period,9,FALSE))=TRUE,"-",VLOOKUP($A9&amp;"Outcome"&amp;$B$3,CR_insp_in_period,9,FALSE))</f>
        <v>1</v>
      </c>
      <c r="F9" s="616">
        <f>IF(ISERROR(100*C9/$B9),"-",100*C9/$B9)</f>
        <v>75.187969924812023</v>
      </c>
      <c r="G9" s="616">
        <f t="shared" si="0"/>
        <v>24.060150375939848</v>
      </c>
      <c r="H9" s="616">
        <f t="shared" si="0"/>
        <v>0.75187969924812026</v>
      </c>
      <c r="I9" s="615"/>
      <c r="J9" s="615"/>
      <c r="K9" s="613"/>
      <c r="L9" s="604"/>
      <c r="M9" s="604"/>
    </row>
    <row r="10" spans="1:13" x14ac:dyDescent="0.2">
      <c r="A10" s="644" t="s">
        <v>91</v>
      </c>
      <c r="B10" s="616">
        <f>IF(ISERROR(VLOOKUP($A10&amp;"Outcome"&amp;$B$3,CR_insp_in_period,6,FALSE))=TRUE,"-",VLOOKUP($A10&amp;"Outcome"&amp;$B$3,CR_insp_in_period,6,FALSE))</f>
        <v>1</v>
      </c>
      <c r="C10" s="616">
        <f>IF(ISERROR(VLOOKUP($A10&amp;"Outcome"&amp;$B$3,CR_insp_in_period,7,FALSE))=TRUE,"-",VLOOKUP($A10&amp;"Outcome"&amp;$B$3,CR_insp_in_period,7,FALSE))</f>
        <v>0</v>
      </c>
      <c r="D10" s="616">
        <f>IF(ISERROR(VLOOKUP($A10&amp;"Outcome"&amp;$B$3,CR_insp_in_period,8,FALSE))=TRUE,"-",VLOOKUP($A10&amp;"Outcome"&amp;$B$3,CR_insp_in_period,8,FALSE))</f>
        <v>1</v>
      </c>
      <c r="E10" s="619">
        <f>IF(ISERROR(VLOOKUP($A10&amp;"Outcome"&amp;$B$3,CR_insp_in_period,9,FALSE))=TRUE,"-",VLOOKUP($A10&amp;"Outcome"&amp;$B$3,CR_insp_in_period,9,FALSE))</f>
        <v>0</v>
      </c>
      <c r="F10" s="616">
        <f>IF(ISERROR(100*C10/$B10),"-",100*C10/$B10)</f>
        <v>0</v>
      </c>
      <c r="G10" s="616">
        <f t="shared" si="0"/>
        <v>100</v>
      </c>
      <c r="H10" s="616">
        <f t="shared" si="0"/>
        <v>0</v>
      </c>
      <c r="I10" s="615"/>
      <c r="J10" s="615"/>
      <c r="K10" s="613"/>
      <c r="L10" s="604"/>
      <c r="M10" s="604"/>
    </row>
    <row r="11" spans="1:13" s="629" customFormat="1" ht="26.65" customHeight="1" x14ac:dyDescent="0.2">
      <c r="A11" s="645" t="s">
        <v>93</v>
      </c>
      <c r="B11" s="630">
        <f>IF(ISERROR(VLOOKUP($A11&amp;"Outcome"&amp;$B$3,CR_insp_in_period,6,FALSE))=TRUE,"-",VLOOKUP($A11&amp;"Outcome"&amp;$B$3,CR_insp_in_period,6,FALSE))</f>
        <v>501</v>
      </c>
      <c r="C11" s="630">
        <f>IF(ISERROR(VLOOKUP($A11&amp;"Outcome"&amp;$B$3,CR_insp_in_period,7,FALSE))=TRUE,"-",VLOOKUP($A11&amp;"Outcome"&amp;$B$3,CR_insp_in_period,7,FALSE))</f>
        <v>319</v>
      </c>
      <c r="D11" s="630">
        <f>IF(ISERROR(VLOOKUP($A11&amp;"Outcome"&amp;$B$3,CR_insp_in_period,8,FALSE))=TRUE,"-",VLOOKUP($A11&amp;"Outcome"&amp;$B$3,CR_insp_in_period,8,FALSE))</f>
        <v>178</v>
      </c>
      <c r="E11" s="631">
        <f>IF(ISERROR(VLOOKUP($A11&amp;"Outcome"&amp;$B$3,CR_insp_in_period,9,FALSE))=TRUE,"-",VLOOKUP($A11&amp;"Outcome"&amp;$B$3,CR_insp_in_period,9,FALSE))</f>
        <v>4</v>
      </c>
      <c r="F11" s="630">
        <f>IF(ISERROR(100*C11/$B11),"-",100*C11/$B11)</f>
        <v>63.672654690618764</v>
      </c>
      <c r="G11" s="630">
        <f>IF(ISERROR(100*D11/$B11),"-",100*D11/$B11)</f>
        <v>35.528942115768466</v>
      </c>
      <c r="H11" s="630">
        <f t="shared" si="0"/>
        <v>0.79840319361277445</v>
      </c>
      <c r="I11" s="626"/>
      <c r="J11" s="626"/>
      <c r="K11" s="627"/>
      <c r="L11" s="628"/>
      <c r="M11" s="628"/>
    </row>
    <row r="12" spans="1:13" x14ac:dyDescent="0.2">
      <c r="A12" s="634"/>
      <c r="B12" s="624"/>
      <c r="C12" s="624"/>
      <c r="D12" s="624"/>
      <c r="E12" s="620"/>
      <c r="F12" s="620"/>
      <c r="G12" s="620"/>
      <c r="H12" s="625" t="s">
        <v>10875</v>
      </c>
      <c r="I12" s="620"/>
      <c r="J12" s="620"/>
      <c r="K12" s="620"/>
      <c r="L12" s="604"/>
      <c r="M12" s="604"/>
    </row>
    <row r="13" spans="1:13" x14ac:dyDescent="0.2">
      <c r="A13" s="635" t="s">
        <v>4013</v>
      </c>
      <c r="B13" s="168"/>
      <c r="C13" s="168"/>
      <c r="D13" s="168"/>
      <c r="E13" s="168"/>
      <c r="F13" s="168"/>
      <c r="G13" s="168"/>
      <c r="H13" s="168"/>
      <c r="I13" s="168"/>
      <c r="J13" s="168"/>
      <c r="K13" s="168"/>
      <c r="L13" s="604"/>
      <c r="M13" s="604"/>
    </row>
    <row r="14" spans="1:13" ht="12.75" customHeight="1" x14ac:dyDescent="0.2">
      <c r="A14" s="635" t="s">
        <v>30416</v>
      </c>
      <c r="B14" s="599"/>
      <c r="C14" s="599"/>
      <c r="D14" s="599"/>
      <c r="E14" s="599"/>
      <c r="F14" s="599"/>
      <c r="G14" s="599"/>
      <c r="H14" s="599"/>
      <c r="I14" s="599"/>
      <c r="J14" s="599"/>
      <c r="K14" s="599"/>
      <c r="L14" s="604"/>
      <c r="M14" s="604"/>
    </row>
    <row r="15" spans="1:13" x14ac:dyDescent="0.2">
      <c r="A15" s="635" t="s">
        <v>30423</v>
      </c>
      <c r="B15" s="168"/>
      <c r="C15" s="168"/>
      <c r="D15" s="168"/>
      <c r="E15" s="168"/>
      <c r="F15" s="168"/>
      <c r="G15" s="168"/>
      <c r="H15" s="168"/>
      <c r="I15" s="168"/>
      <c r="J15" s="168"/>
      <c r="K15" s="168"/>
      <c r="L15" s="604"/>
      <c r="M15" s="604"/>
    </row>
    <row r="16" spans="1:13" x14ac:dyDescent="0.2">
      <c r="A16" s="635" t="s">
        <v>30424</v>
      </c>
      <c r="B16" s="168"/>
      <c r="C16" s="168"/>
      <c r="D16" s="168"/>
      <c r="E16" s="168"/>
      <c r="F16" s="168"/>
      <c r="G16" s="168"/>
      <c r="H16" s="168"/>
      <c r="I16" s="168"/>
      <c r="J16" s="168"/>
      <c r="K16" s="168"/>
      <c r="L16" s="604"/>
      <c r="M16" s="604"/>
    </row>
    <row r="17" spans="1:13" x14ac:dyDescent="0.2">
      <c r="A17" s="635" t="s">
        <v>30434</v>
      </c>
      <c r="B17" s="620"/>
      <c r="C17" s="620"/>
      <c r="D17" s="620"/>
      <c r="E17" s="620"/>
      <c r="F17" s="620"/>
      <c r="G17" s="620"/>
      <c r="H17" s="620"/>
      <c r="I17" s="620"/>
      <c r="J17" s="620"/>
      <c r="K17" s="620"/>
      <c r="L17" s="604"/>
      <c r="M17" s="604"/>
    </row>
    <row r="18" spans="1:13" ht="17.25" customHeight="1" x14ac:dyDescent="0.2">
      <c r="A18" s="636"/>
      <c r="B18" s="621"/>
      <c r="C18" s="621"/>
      <c r="D18" s="621"/>
      <c r="E18" s="621"/>
      <c r="F18" s="621"/>
      <c r="G18" s="621"/>
      <c r="H18" s="621"/>
      <c r="I18" s="622"/>
      <c r="J18" s="622"/>
      <c r="K18" s="622"/>
      <c r="L18" s="604"/>
      <c r="M18" s="604"/>
    </row>
    <row r="19" spans="1:13" ht="16.5" customHeight="1" x14ac:dyDescent="0.2">
      <c r="A19" s="637"/>
      <c r="B19" s="169"/>
      <c r="C19" s="169"/>
      <c r="D19" s="169"/>
      <c r="E19" s="170"/>
      <c r="F19" s="171"/>
      <c r="G19" s="171"/>
      <c r="H19" s="172"/>
      <c r="I19" s="172"/>
      <c r="J19" s="171"/>
      <c r="K19" s="171"/>
    </row>
    <row r="20" spans="1:13" ht="23.25" customHeight="1" x14ac:dyDescent="0.2">
      <c r="A20" s="183"/>
      <c r="B20" s="600"/>
      <c r="C20" s="600"/>
      <c r="D20" s="600"/>
      <c r="E20" s="600"/>
      <c r="F20" s="600"/>
      <c r="G20" s="601"/>
      <c r="H20" s="601"/>
      <c r="I20" s="173"/>
      <c r="J20" s="174"/>
      <c r="K20" s="173"/>
    </row>
    <row r="21" spans="1:13" ht="25.5" customHeight="1" x14ac:dyDescent="0.2">
      <c r="A21" s="183"/>
      <c r="B21" s="175"/>
      <c r="C21" s="176"/>
      <c r="D21" s="175"/>
      <c r="E21" s="175"/>
      <c r="F21" s="176"/>
      <c r="G21" s="175"/>
      <c r="H21" s="175"/>
      <c r="I21" s="177"/>
      <c r="J21" s="177"/>
      <c r="K21" s="178"/>
    </row>
    <row r="22" spans="1:13" x14ac:dyDescent="0.2">
      <c r="A22" s="638"/>
      <c r="B22" s="167"/>
      <c r="C22" s="179"/>
      <c r="D22" s="179"/>
      <c r="E22" s="179"/>
      <c r="F22" s="179"/>
      <c r="G22" s="179"/>
      <c r="H22" s="179"/>
      <c r="I22" s="180"/>
      <c r="J22" s="180"/>
      <c r="K22" s="178"/>
    </row>
    <row r="23" spans="1:13" x14ac:dyDescent="0.2">
      <c r="A23" s="181"/>
      <c r="B23" s="182"/>
      <c r="C23" s="182"/>
      <c r="D23" s="182"/>
      <c r="E23" s="182"/>
      <c r="F23" s="182"/>
      <c r="G23" s="182"/>
      <c r="H23" s="182"/>
      <c r="I23" s="180"/>
      <c r="J23" s="180"/>
      <c r="K23" s="178"/>
    </row>
    <row r="24" spans="1:13" x14ac:dyDescent="0.2">
      <c r="A24" s="183"/>
      <c r="B24" s="182"/>
      <c r="C24" s="182"/>
      <c r="D24" s="182"/>
      <c r="E24" s="182"/>
      <c r="F24" s="182"/>
      <c r="G24" s="182"/>
      <c r="H24" s="182"/>
      <c r="I24" s="180"/>
      <c r="J24" s="180"/>
      <c r="K24" s="178"/>
    </row>
    <row r="25" spans="1:13" x14ac:dyDescent="0.2">
      <c r="A25" s="183"/>
      <c r="B25" s="182"/>
      <c r="C25" s="182"/>
      <c r="D25" s="182"/>
      <c r="E25" s="182"/>
      <c r="F25" s="182"/>
      <c r="G25" s="182"/>
      <c r="H25" s="182"/>
      <c r="I25" s="180"/>
      <c r="J25" s="180"/>
      <c r="K25" s="178"/>
    </row>
    <row r="26" spans="1:13" x14ac:dyDescent="0.2">
      <c r="A26" s="183"/>
      <c r="B26" s="182"/>
      <c r="C26" s="182"/>
      <c r="D26" s="182"/>
      <c r="E26" s="182"/>
      <c r="F26" s="182"/>
      <c r="G26" s="182"/>
      <c r="H26" s="182"/>
      <c r="I26" s="180"/>
      <c r="J26" s="180"/>
      <c r="K26" s="178"/>
    </row>
    <row r="27" spans="1:13" x14ac:dyDescent="0.2">
      <c r="A27" s="181"/>
      <c r="B27" s="184"/>
      <c r="C27" s="185"/>
      <c r="D27" s="185"/>
      <c r="E27" s="186"/>
      <c r="F27" s="185"/>
      <c r="G27" s="185"/>
      <c r="H27" s="185"/>
      <c r="I27" s="180"/>
      <c r="J27" s="180"/>
      <c r="K27" s="187"/>
    </row>
    <row r="28" spans="1:13" x14ac:dyDescent="0.2">
      <c r="A28" s="181"/>
      <c r="B28" s="184"/>
      <c r="C28" s="184"/>
      <c r="D28" s="184"/>
      <c r="E28" s="187"/>
      <c r="F28" s="187"/>
      <c r="G28" s="187"/>
      <c r="H28" s="188"/>
      <c r="I28" s="187"/>
      <c r="J28" s="187"/>
      <c r="K28" s="187"/>
    </row>
    <row r="29" spans="1:13" x14ac:dyDescent="0.2">
      <c r="A29" s="639"/>
      <c r="B29" s="189"/>
      <c r="C29" s="189"/>
      <c r="D29" s="189"/>
      <c r="E29" s="189"/>
      <c r="F29" s="189"/>
      <c r="G29" s="189"/>
      <c r="H29" s="189"/>
      <c r="I29" s="189"/>
      <c r="J29" s="189"/>
      <c r="K29" s="189"/>
    </row>
    <row r="30" spans="1:13" x14ac:dyDescent="0.2">
      <c r="A30" s="640"/>
      <c r="B30" s="598"/>
      <c r="C30" s="598"/>
      <c r="D30" s="598"/>
      <c r="E30" s="598"/>
      <c r="F30" s="598"/>
      <c r="G30" s="598"/>
      <c r="H30" s="598"/>
      <c r="I30" s="598"/>
      <c r="J30" s="598"/>
      <c r="K30" s="598"/>
    </row>
    <row r="31" spans="1:13" ht="23.65" customHeight="1" x14ac:dyDescent="0.2">
      <c r="A31" s="641"/>
      <c r="B31" s="599"/>
      <c r="C31" s="599"/>
      <c r="D31" s="599"/>
      <c r="E31" s="599"/>
      <c r="F31" s="599"/>
      <c r="G31" s="599"/>
      <c r="H31" s="599"/>
      <c r="I31" s="168"/>
      <c r="J31" s="168"/>
      <c r="K31" s="168"/>
    </row>
    <row r="32" spans="1:13" x14ac:dyDescent="0.2">
      <c r="A32" s="640"/>
      <c r="B32" s="598"/>
      <c r="C32" s="598"/>
      <c r="D32" s="598"/>
      <c r="E32" s="598"/>
      <c r="F32" s="598"/>
      <c r="G32" s="598"/>
      <c r="H32" s="598"/>
      <c r="I32" s="598"/>
      <c r="J32" s="598"/>
      <c r="K32" s="598"/>
    </row>
  </sheetData>
  <sheetProtection sheet="1" sort="0" autoFilter="0"/>
  <mergeCells count="3">
    <mergeCell ref="B3:E3"/>
    <mergeCell ref="B5:E5"/>
    <mergeCell ref="F5:H5"/>
  </mergeCells>
  <dataValidations count="1">
    <dataValidation type="list" allowBlank="1" showInputMessage="1" showErrorMessage="1" sqref="B3:E3" xr:uid="{60ED1ADE-8E36-4A2E-84AB-A465DB2756C3}">
      <formula1>prov_final</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C0227-EE1E-4CD3-B0DE-0DC6496DC163}">
  <sheetPr>
    <tabColor theme="5" tint="0.79998168889431442"/>
  </sheetPr>
  <dimension ref="A1:L52"/>
  <sheetViews>
    <sheetView showGridLines="0" workbookViewId="0"/>
  </sheetViews>
  <sheetFormatPr defaultRowHeight="12.75" x14ac:dyDescent="0.2"/>
  <cols>
    <col min="1" max="1" width="36.7109375" style="487" customWidth="1"/>
    <col min="2" max="9" width="11.7109375" customWidth="1"/>
    <col min="10" max="10" width="5.5703125" customWidth="1"/>
    <col min="11" max="11" width="7.5703125" customWidth="1"/>
    <col min="12" max="12" width="7.7109375" customWidth="1"/>
  </cols>
  <sheetData>
    <row r="1" spans="1:12" ht="34.5" customHeight="1" x14ac:dyDescent="0.25">
      <c r="A1" s="361" t="s">
        <v>30435</v>
      </c>
      <c r="B1" s="690"/>
      <c r="C1" s="690"/>
      <c r="D1" s="690"/>
      <c r="E1" s="690"/>
      <c r="F1" s="690"/>
      <c r="G1" s="690"/>
      <c r="H1" s="690"/>
      <c r="I1" s="690"/>
      <c r="J1" s="690"/>
    </row>
    <row r="2" spans="1:12" ht="27.75" customHeight="1" x14ac:dyDescent="0.2">
      <c r="A2" s="657" t="str">
        <f>TEXT(current_quarter,"dd mmmm yyyy")&amp;" (provisional)"</f>
        <v>1 September 2023 to 31 March 2024 (provisional)</v>
      </c>
      <c r="B2" s="20"/>
      <c r="C2" s="20"/>
      <c r="D2" s="20"/>
      <c r="E2" s="19"/>
      <c r="F2" s="19"/>
      <c r="G2" s="12"/>
      <c r="H2" s="7"/>
      <c r="I2" s="7"/>
      <c r="J2" s="12"/>
      <c r="K2" s="12"/>
      <c r="L2" s="12"/>
    </row>
    <row r="3" spans="1:12" x14ac:dyDescent="0.2">
      <c r="A3" s="216"/>
      <c r="B3" s="142"/>
      <c r="C3" s="142"/>
      <c r="D3" s="142"/>
      <c r="E3" s="142"/>
      <c r="F3" s="142"/>
      <c r="G3" s="142"/>
      <c r="H3" s="142"/>
      <c r="I3" s="142"/>
      <c r="J3" s="142"/>
      <c r="K3" s="40"/>
      <c r="L3" s="154"/>
    </row>
    <row r="4" spans="1:12" x14ac:dyDescent="0.2">
      <c r="A4" s="578"/>
      <c r="B4" s="142"/>
      <c r="C4" s="142"/>
      <c r="D4" s="142"/>
      <c r="E4" s="142"/>
      <c r="F4" s="142"/>
      <c r="G4" s="142"/>
      <c r="H4" s="142"/>
      <c r="I4" s="142"/>
      <c r="J4" s="142"/>
      <c r="K4" s="37"/>
      <c r="L4" s="154"/>
    </row>
    <row r="5" spans="1:12" x14ac:dyDescent="0.2">
      <c r="A5" s="578"/>
      <c r="B5" s="142"/>
      <c r="C5" s="142"/>
      <c r="D5" s="142"/>
      <c r="E5" s="142"/>
      <c r="F5" s="142"/>
      <c r="G5" s="142"/>
      <c r="H5" s="142"/>
      <c r="I5" s="142"/>
      <c r="J5" s="142"/>
      <c r="K5" s="40"/>
      <c r="L5" s="154"/>
    </row>
    <row r="6" spans="1:12" x14ac:dyDescent="0.2">
      <c r="A6" s="578"/>
      <c r="B6" s="142"/>
      <c r="C6" s="142"/>
      <c r="D6" s="142"/>
      <c r="E6" s="142"/>
      <c r="F6" s="142"/>
      <c r="G6" s="142"/>
      <c r="H6" s="142"/>
      <c r="I6" s="142"/>
      <c r="J6" s="142"/>
      <c r="K6" s="40"/>
      <c r="L6" s="154"/>
    </row>
    <row r="7" spans="1:12" x14ac:dyDescent="0.2">
      <c r="A7" s="578"/>
      <c r="B7" s="142"/>
      <c r="C7" s="142"/>
      <c r="D7" s="142"/>
      <c r="E7" s="142"/>
      <c r="F7" s="142"/>
      <c r="G7" s="142"/>
      <c r="H7" s="142"/>
      <c r="I7" s="142"/>
      <c r="J7" s="142"/>
      <c r="K7" s="40"/>
      <c r="L7" s="154"/>
    </row>
    <row r="8" spans="1:12" x14ac:dyDescent="0.2">
      <c r="A8" s="578"/>
      <c r="B8" s="142"/>
      <c r="C8" s="142"/>
      <c r="D8" s="142"/>
      <c r="E8" s="142"/>
      <c r="F8" s="142"/>
      <c r="G8" s="142"/>
      <c r="H8" s="142"/>
      <c r="I8" s="142"/>
      <c r="J8" s="142"/>
      <c r="K8" s="40"/>
      <c r="L8" s="154"/>
    </row>
    <row r="9" spans="1:12" x14ac:dyDescent="0.2">
      <c r="A9" s="578"/>
      <c r="B9" s="142"/>
      <c r="C9" s="142"/>
      <c r="D9" s="142"/>
      <c r="E9" s="142"/>
      <c r="F9" s="142"/>
      <c r="G9" s="142"/>
      <c r="H9" s="142"/>
      <c r="I9" s="142"/>
      <c r="J9" s="142"/>
      <c r="K9" s="40"/>
      <c r="L9" s="154"/>
    </row>
    <row r="10" spans="1:12" x14ac:dyDescent="0.2">
      <c r="A10" s="578"/>
      <c r="B10" s="142"/>
      <c r="C10" s="142"/>
      <c r="D10" s="142"/>
      <c r="E10" s="142"/>
      <c r="F10" s="142"/>
      <c r="G10" s="142"/>
      <c r="H10" s="142"/>
      <c r="I10" s="142"/>
      <c r="J10" s="142"/>
      <c r="K10" s="40"/>
      <c r="L10" s="154"/>
    </row>
    <row r="11" spans="1:12" x14ac:dyDescent="0.2">
      <c r="A11" s="578"/>
      <c r="B11" s="142"/>
      <c r="C11" s="142"/>
      <c r="D11" s="142"/>
      <c r="E11" s="142"/>
      <c r="F11" s="142"/>
      <c r="G11" s="142"/>
      <c r="H11" s="142"/>
      <c r="I11" s="142"/>
      <c r="J11" s="142"/>
      <c r="K11" s="40"/>
      <c r="L11" s="154"/>
    </row>
    <row r="12" spans="1:12" x14ac:dyDescent="0.2">
      <c r="A12" s="578"/>
      <c r="B12" s="142"/>
      <c r="C12" s="142"/>
      <c r="D12" s="142"/>
      <c r="E12" s="142"/>
      <c r="F12" s="142"/>
      <c r="G12" s="142"/>
      <c r="H12" s="142"/>
      <c r="I12" s="142"/>
      <c r="J12" s="142"/>
      <c r="K12" s="40"/>
      <c r="L12" s="154"/>
    </row>
    <row r="13" spans="1:12" x14ac:dyDescent="0.2">
      <c r="A13" s="216"/>
      <c r="B13" s="142"/>
      <c r="C13" s="142"/>
      <c r="D13" s="142"/>
      <c r="E13" s="142"/>
      <c r="F13" s="142"/>
      <c r="G13" s="142"/>
      <c r="H13" s="142"/>
      <c r="I13" s="142"/>
      <c r="J13" s="142"/>
      <c r="K13" s="40"/>
      <c r="L13" s="154"/>
    </row>
    <row r="14" spans="1:12" x14ac:dyDescent="0.2">
      <c r="A14" s="578"/>
      <c r="B14" s="142"/>
      <c r="C14" s="142"/>
      <c r="D14" s="142"/>
      <c r="E14" s="142"/>
      <c r="F14" s="142"/>
      <c r="G14" s="142"/>
      <c r="H14" s="142"/>
      <c r="I14" s="142"/>
      <c r="J14" s="142"/>
      <c r="K14" s="40"/>
      <c r="L14" s="154"/>
    </row>
    <row r="15" spans="1:12" x14ac:dyDescent="0.2">
      <c r="A15" s="578"/>
      <c r="B15" s="142"/>
      <c r="C15" s="142"/>
      <c r="D15" s="142"/>
      <c r="E15" s="142"/>
      <c r="F15" s="142"/>
      <c r="G15" s="142"/>
      <c r="H15" s="142"/>
      <c r="I15" s="142"/>
      <c r="J15" s="142"/>
      <c r="K15" s="40"/>
      <c r="L15" s="154"/>
    </row>
    <row r="16" spans="1:12" x14ac:dyDescent="0.2">
      <c r="A16" s="578"/>
      <c r="B16" s="142"/>
      <c r="C16" s="142"/>
      <c r="D16" s="142"/>
      <c r="E16" s="142"/>
      <c r="F16" s="142"/>
      <c r="G16" s="142"/>
      <c r="H16" s="142"/>
      <c r="I16" s="142"/>
      <c r="J16" s="142"/>
      <c r="K16" s="40"/>
      <c r="L16" s="154"/>
    </row>
    <row r="17" spans="1:12" x14ac:dyDescent="0.2">
      <c r="A17" s="578"/>
      <c r="B17" s="142"/>
      <c r="C17" s="142"/>
      <c r="D17" s="142"/>
      <c r="E17" s="142"/>
      <c r="F17" s="142"/>
      <c r="G17" s="142"/>
      <c r="H17" s="142"/>
      <c r="I17" s="142"/>
      <c r="J17" s="142"/>
      <c r="K17" s="40"/>
      <c r="L17" s="154"/>
    </row>
    <row r="18" spans="1:12" x14ac:dyDescent="0.2">
      <c r="A18" s="691"/>
      <c r="B18" s="143"/>
      <c r="C18" s="143"/>
      <c r="D18" s="143"/>
      <c r="E18" s="143"/>
      <c r="F18" s="143"/>
      <c r="G18" s="143"/>
      <c r="H18" s="143"/>
      <c r="I18" s="143"/>
      <c r="J18" s="143"/>
      <c r="K18" s="668"/>
      <c r="L18" s="669"/>
    </row>
    <row r="19" spans="1:12" x14ac:dyDescent="0.2">
      <c r="A19" s="691"/>
      <c r="B19" s="143"/>
      <c r="C19" s="143"/>
      <c r="D19" s="143"/>
      <c r="E19" s="143"/>
      <c r="F19" s="143"/>
      <c r="G19" s="143"/>
      <c r="H19" s="143"/>
      <c r="I19" s="143"/>
      <c r="J19" s="143"/>
      <c r="K19" s="668"/>
      <c r="L19" s="669"/>
    </row>
    <row r="20" spans="1:12" x14ac:dyDescent="0.2">
      <c r="A20" s="691"/>
      <c r="B20" s="143"/>
      <c r="C20" s="143"/>
      <c r="D20" s="143"/>
      <c r="E20" s="143"/>
      <c r="F20" s="143"/>
      <c r="G20" s="143"/>
      <c r="H20" s="143"/>
      <c r="I20" s="143"/>
      <c r="J20" s="143"/>
      <c r="K20" s="668"/>
      <c r="L20" s="669"/>
    </row>
    <row r="21" spans="1:12" x14ac:dyDescent="0.2">
      <c r="A21" s="691"/>
      <c r="B21" s="143"/>
      <c r="C21" s="143"/>
      <c r="D21" s="143"/>
      <c r="E21" s="143"/>
      <c r="F21" s="143"/>
      <c r="G21" s="143"/>
      <c r="H21" s="143"/>
      <c r="I21" s="143"/>
      <c r="J21" s="143"/>
      <c r="K21" s="668"/>
      <c r="L21" s="669"/>
    </row>
    <row r="22" spans="1:12" x14ac:dyDescent="0.2">
      <c r="A22" s="691"/>
      <c r="B22" s="143"/>
      <c r="C22" s="143"/>
      <c r="D22" s="143"/>
      <c r="E22" s="143"/>
      <c r="F22" s="143"/>
      <c r="G22" s="143"/>
      <c r="H22" s="143"/>
      <c r="I22" s="143"/>
      <c r="J22" s="143"/>
      <c r="K22" s="668"/>
      <c r="L22" s="669"/>
    </row>
    <row r="23" spans="1:12" x14ac:dyDescent="0.2">
      <c r="A23" s="216"/>
      <c r="B23" s="142"/>
      <c r="C23" s="142"/>
      <c r="D23" s="142"/>
      <c r="E23" s="142"/>
      <c r="F23" s="142"/>
      <c r="G23" s="142"/>
      <c r="H23" s="142"/>
      <c r="I23" s="142"/>
      <c r="J23" s="142"/>
      <c r="K23" s="40"/>
      <c r="L23" s="154"/>
    </row>
    <row r="24" spans="1:12" x14ac:dyDescent="0.2">
      <c r="A24" s="691"/>
      <c r="B24" s="143"/>
      <c r="C24" s="143"/>
      <c r="D24" s="143"/>
      <c r="E24" s="143"/>
      <c r="F24" s="143"/>
      <c r="G24" s="143"/>
      <c r="H24" s="143"/>
      <c r="I24" s="143"/>
      <c r="J24" s="143"/>
      <c r="K24" s="668"/>
      <c r="L24" s="669"/>
    </row>
    <row r="25" spans="1:12" x14ac:dyDescent="0.2">
      <c r="A25" s="691"/>
      <c r="B25" s="143"/>
      <c r="C25" s="143"/>
      <c r="D25" s="143"/>
      <c r="E25" s="143"/>
      <c r="F25" s="143"/>
      <c r="G25" s="143"/>
      <c r="H25" s="143"/>
      <c r="I25" s="143"/>
      <c r="J25" s="143"/>
      <c r="K25" s="668"/>
      <c r="L25" s="669"/>
    </row>
    <row r="26" spans="1:12" x14ac:dyDescent="0.2">
      <c r="A26" s="552"/>
      <c r="B26" s="143"/>
      <c r="C26" s="143"/>
      <c r="D26" s="143"/>
      <c r="E26" s="143"/>
      <c r="F26" s="143"/>
      <c r="G26" s="143"/>
      <c r="H26" s="143"/>
      <c r="I26" s="143"/>
      <c r="J26" s="143"/>
      <c r="K26" s="668"/>
      <c r="L26" s="669"/>
    </row>
    <row r="27" spans="1:12" x14ac:dyDescent="0.2">
      <c r="A27" s="692"/>
      <c r="B27" s="143"/>
      <c r="C27" s="143"/>
      <c r="D27" s="143"/>
      <c r="E27" s="143"/>
      <c r="F27" s="143"/>
      <c r="G27" s="143"/>
      <c r="H27" s="143"/>
      <c r="I27" s="143"/>
      <c r="J27" s="143"/>
      <c r="K27" s="668"/>
      <c r="L27" s="669"/>
    </row>
    <row r="28" spans="1:12" x14ac:dyDescent="0.2">
      <c r="A28" s="692"/>
      <c r="B28" s="143"/>
      <c r="C28" s="143"/>
      <c r="D28" s="143"/>
      <c r="E28" s="143"/>
      <c r="F28" s="143"/>
      <c r="G28" s="143"/>
      <c r="H28" s="143"/>
      <c r="I28" s="143"/>
      <c r="J28" s="143"/>
      <c r="K28" s="668"/>
      <c r="L28" s="669"/>
    </row>
    <row r="29" spans="1:12" x14ac:dyDescent="0.2">
      <c r="A29" s="552"/>
      <c r="B29" s="143"/>
      <c r="C29" s="143"/>
      <c r="D29" s="143"/>
      <c r="E29" s="143"/>
      <c r="F29" s="143"/>
      <c r="G29" s="143"/>
      <c r="H29" s="143"/>
      <c r="I29" s="143"/>
      <c r="J29" s="143"/>
      <c r="K29" s="668"/>
      <c r="L29" s="669"/>
    </row>
    <row r="30" spans="1:12" x14ac:dyDescent="0.2">
      <c r="A30" s="692"/>
      <c r="B30" s="143"/>
      <c r="C30" s="143"/>
      <c r="D30" s="143"/>
      <c r="E30" s="143"/>
      <c r="F30" s="143"/>
      <c r="G30" s="143"/>
      <c r="H30" s="143"/>
      <c r="I30" s="143"/>
      <c r="J30" s="143"/>
      <c r="K30" s="668"/>
      <c r="L30" s="669"/>
    </row>
    <row r="31" spans="1:12" x14ac:dyDescent="0.2">
      <c r="A31" s="692"/>
      <c r="B31" s="143"/>
      <c r="C31" s="143"/>
      <c r="D31" s="143"/>
      <c r="E31" s="143"/>
      <c r="F31" s="143"/>
      <c r="G31" s="143"/>
      <c r="H31" s="143"/>
      <c r="I31" s="143"/>
      <c r="J31" s="143"/>
      <c r="K31" s="668"/>
      <c r="L31" s="669"/>
    </row>
    <row r="32" spans="1:12" x14ac:dyDescent="0.2">
      <c r="A32" s="692"/>
      <c r="B32" s="143"/>
      <c r="C32" s="143"/>
      <c r="D32" s="143"/>
      <c r="E32" s="143"/>
      <c r="F32" s="143"/>
      <c r="G32" s="143"/>
      <c r="H32" s="143"/>
      <c r="I32" s="143"/>
      <c r="J32" s="143"/>
      <c r="K32" s="668"/>
      <c r="L32" s="669"/>
    </row>
    <row r="33" spans="1:12" x14ac:dyDescent="0.2">
      <c r="A33" s="216"/>
      <c r="B33" s="142"/>
      <c r="C33" s="142"/>
      <c r="D33" s="142"/>
      <c r="E33" s="142"/>
      <c r="F33" s="142"/>
      <c r="G33" s="142"/>
      <c r="H33" s="142"/>
      <c r="I33" s="142"/>
      <c r="J33" s="142"/>
      <c r="K33" s="40"/>
      <c r="L33" s="154"/>
    </row>
    <row r="34" spans="1:12" x14ac:dyDescent="0.2">
      <c r="A34" s="692"/>
      <c r="B34" s="143"/>
      <c r="C34" s="143"/>
      <c r="D34" s="143"/>
      <c r="E34" s="143"/>
      <c r="F34" s="143"/>
      <c r="G34" s="143"/>
      <c r="H34" s="143"/>
      <c r="I34" s="143"/>
      <c r="J34" s="143"/>
      <c r="K34" s="668"/>
      <c r="L34" s="669"/>
    </row>
    <row r="35" spans="1:12" x14ac:dyDescent="0.2">
      <c r="A35" s="693"/>
      <c r="B35" s="670"/>
      <c r="C35" s="671"/>
      <c r="D35" s="671"/>
      <c r="E35" s="671"/>
      <c r="F35" s="671"/>
      <c r="G35" s="671"/>
      <c r="H35" s="672"/>
      <c r="I35" s="673"/>
      <c r="J35" s="671"/>
      <c r="K35" s="674"/>
      <c r="L35" s="675"/>
    </row>
    <row r="36" spans="1:12" x14ac:dyDescent="0.2">
      <c r="A36" s="445"/>
      <c r="B36" s="676"/>
      <c r="C36" s="676"/>
      <c r="D36" s="676"/>
      <c r="E36" s="676"/>
      <c r="F36" s="676"/>
      <c r="G36" s="676"/>
      <c r="H36" s="676"/>
      <c r="I36" s="676"/>
      <c r="J36" s="677"/>
      <c r="K36" s="677"/>
      <c r="L36" s="78"/>
    </row>
    <row r="37" spans="1:12" x14ac:dyDescent="0.2">
      <c r="A37" s="445"/>
      <c r="B37" s="676"/>
      <c r="C37" s="676"/>
      <c r="D37" s="676"/>
      <c r="E37" s="676"/>
      <c r="F37" s="676"/>
      <c r="G37" s="676"/>
      <c r="H37" s="676"/>
      <c r="I37" s="676"/>
      <c r="J37" s="677"/>
      <c r="K37" s="677"/>
      <c r="L37" s="78"/>
    </row>
    <row r="38" spans="1:12" x14ac:dyDescent="0.2">
      <c r="A38" s="445"/>
      <c r="B38" s="676"/>
      <c r="C38" s="676"/>
      <c r="D38" s="676"/>
      <c r="E38" s="676"/>
      <c r="F38" s="676"/>
      <c r="G38" s="676"/>
      <c r="H38" s="676"/>
      <c r="I38" s="676"/>
      <c r="J38" s="677"/>
      <c r="K38" s="677"/>
      <c r="L38" s="78"/>
    </row>
    <row r="39" spans="1:12" x14ac:dyDescent="0.2">
      <c r="A39" s="691"/>
      <c r="B39" s="143"/>
      <c r="C39" s="143"/>
      <c r="D39" s="143"/>
      <c r="E39" s="143"/>
      <c r="F39" s="143"/>
      <c r="G39" s="143"/>
      <c r="H39" s="143"/>
      <c r="I39" s="143"/>
      <c r="J39" s="143"/>
      <c r="K39" s="668"/>
      <c r="L39" s="669"/>
    </row>
    <row r="40" spans="1:12" x14ac:dyDescent="0.2">
      <c r="A40" s="691"/>
      <c r="B40" s="143"/>
      <c r="C40" s="143"/>
      <c r="D40" s="143"/>
      <c r="E40" s="143"/>
      <c r="F40" s="143"/>
      <c r="G40" s="143"/>
      <c r="H40" s="143"/>
      <c r="I40" s="143"/>
      <c r="J40" s="143"/>
      <c r="K40" s="668"/>
      <c r="L40" s="669"/>
    </row>
    <row r="41" spans="1:12" x14ac:dyDescent="0.2">
      <c r="A41" s="691"/>
      <c r="B41" s="143"/>
      <c r="C41" s="143"/>
      <c r="D41" s="143"/>
      <c r="E41" s="143"/>
      <c r="F41" s="143"/>
      <c r="G41" s="143"/>
      <c r="H41" s="143"/>
      <c r="I41" s="143"/>
      <c r="J41" s="143"/>
      <c r="K41" s="668"/>
      <c r="L41" s="669"/>
    </row>
    <row r="42" spans="1:12" x14ac:dyDescent="0.2">
      <c r="A42" s="691"/>
      <c r="B42" s="143"/>
      <c r="C42" s="143"/>
      <c r="D42" s="143"/>
      <c r="E42" s="143"/>
      <c r="F42" s="143"/>
      <c r="G42" s="143"/>
      <c r="H42" s="143"/>
      <c r="I42" s="143"/>
      <c r="J42" s="143"/>
      <c r="K42" s="668"/>
      <c r="L42" s="669"/>
    </row>
    <row r="43" spans="1:12" x14ac:dyDescent="0.2">
      <c r="A43" s="691"/>
      <c r="B43" s="143"/>
      <c r="C43" s="143"/>
      <c r="D43" s="143"/>
      <c r="E43" s="143"/>
      <c r="F43" s="143"/>
      <c r="G43" s="143"/>
      <c r="H43" s="143"/>
      <c r="I43" s="143"/>
      <c r="J43" s="143"/>
      <c r="K43" s="668"/>
      <c r="L43" s="669"/>
    </row>
    <row r="44" spans="1:12" x14ac:dyDescent="0.2">
      <c r="A44" s="694"/>
      <c r="B44" s="678"/>
      <c r="C44" s="678"/>
      <c r="D44" s="678"/>
      <c r="E44" s="678"/>
      <c r="F44" s="678"/>
      <c r="G44" s="678"/>
      <c r="H44" s="678"/>
      <c r="I44" s="678"/>
      <c r="J44" s="678"/>
      <c r="K44" s="668"/>
      <c r="L44" s="669"/>
    </row>
    <row r="45" spans="1:12" x14ac:dyDescent="0.2">
      <c r="A45" s="691"/>
      <c r="B45" s="143"/>
      <c r="C45" s="143"/>
      <c r="D45" s="143"/>
      <c r="E45" s="143"/>
      <c r="F45" s="143"/>
      <c r="G45" s="143"/>
      <c r="H45" s="689"/>
      <c r="I45" s="689"/>
      <c r="J45" s="688" t="s">
        <v>10875</v>
      </c>
      <c r="K45" s="668"/>
      <c r="L45" s="669"/>
    </row>
    <row r="46" spans="1:12" x14ac:dyDescent="0.2">
      <c r="A46" s="489" t="s">
        <v>4013</v>
      </c>
      <c r="B46" s="39"/>
      <c r="C46" s="39"/>
      <c r="D46" s="39"/>
      <c r="E46" s="39"/>
      <c r="F46" s="39"/>
      <c r="G46" s="39"/>
      <c r="H46" s="39"/>
      <c r="I46" s="39"/>
      <c r="J46" s="39"/>
      <c r="K46" s="39"/>
      <c r="L46" s="78"/>
    </row>
    <row r="47" spans="1:12" ht="12.75" customHeight="1" x14ac:dyDescent="0.2">
      <c r="A47" s="351" t="s">
        <v>30416</v>
      </c>
      <c r="B47" s="252"/>
      <c r="C47" s="252"/>
      <c r="D47" s="252"/>
      <c r="E47" s="252"/>
      <c r="F47" s="252"/>
      <c r="G47" s="252"/>
      <c r="H47" s="252"/>
      <c r="I47" s="252"/>
      <c r="J47" s="252"/>
      <c r="K47" s="252"/>
      <c r="L47" s="669"/>
    </row>
    <row r="48" spans="1:12" x14ac:dyDescent="0.2">
      <c r="A48" s="351" t="s">
        <v>30432</v>
      </c>
      <c r="B48" s="252"/>
      <c r="C48" s="252"/>
      <c r="D48" s="252"/>
      <c r="E48" s="252"/>
      <c r="F48" s="252"/>
      <c r="G48" s="252"/>
      <c r="H48" s="252"/>
      <c r="I48" s="252"/>
      <c r="J48" s="252"/>
      <c r="K48" s="354"/>
      <c r="L48" s="669"/>
    </row>
    <row r="49" spans="1:12" x14ac:dyDescent="0.2">
      <c r="A49" s="351" t="s">
        <v>30424</v>
      </c>
      <c r="B49" s="252"/>
      <c r="C49" s="252"/>
      <c r="D49" s="252"/>
      <c r="E49" s="252"/>
      <c r="F49" s="252"/>
      <c r="G49" s="252"/>
      <c r="H49" s="252"/>
      <c r="I49" s="252"/>
      <c r="J49" s="252"/>
      <c r="K49" s="354"/>
      <c r="L49" s="669"/>
    </row>
    <row r="50" spans="1:12" x14ac:dyDescent="0.2">
      <c r="A50" s="351" t="s">
        <v>30436</v>
      </c>
      <c r="B50" s="252"/>
      <c r="C50" s="252"/>
      <c r="D50" s="252"/>
      <c r="E50" s="252"/>
      <c r="F50" s="252"/>
      <c r="G50" s="252"/>
      <c r="H50" s="252"/>
      <c r="I50" s="252"/>
      <c r="J50" s="252"/>
      <c r="K50" s="668"/>
      <c r="L50" s="669"/>
    </row>
    <row r="51" spans="1:12" x14ac:dyDescent="0.2">
      <c r="A51" s="695" t="s">
        <v>30437</v>
      </c>
      <c r="B51" s="143"/>
      <c r="C51" s="143"/>
      <c r="D51" s="143"/>
      <c r="E51" s="143"/>
      <c r="F51" s="143"/>
      <c r="G51" s="143"/>
      <c r="H51" s="143"/>
      <c r="I51" s="143"/>
      <c r="J51" s="143"/>
      <c r="K51" s="668"/>
      <c r="L51" s="669"/>
    </row>
    <row r="52" spans="1:12" x14ac:dyDescent="0.2">
      <c r="A52" s="691"/>
      <c r="B52" s="143"/>
      <c r="C52" s="143"/>
      <c r="D52" s="143"/>
      <c r="E52" s="143"/>
      <c r="F52" s="143"/>
      <c r="G52" s="143"/>
      <c r="H52" s="143"/>
      <c r="I52" s="143"/>
      <c r="J52" s="143"/>
      <c r="K52" s="668"/>
    </row>
  </sheetData>
  <sheetProtection sheet="1" objects="1" scenarios="1"/>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79998168889431442"/>
  </sheetPr>
  <dimension ref="A1:K21"/>
  <sheetViews>
    <sheetView showGridLines="0" workbookViewId="0">
      <selection activeCell="B3" sqref="B3:E3"/>
    </sheetView>
  </sheetViews>
  <sheetFormatPr defaultColWidth="8.85546875" defaultRowHeight="12.75" x14ac:dyDescent="0.2"/>
  <cols>
    <col min="1" max="1" width="34.42578125" style="253" customWidth="1"/>
    <col min="2" max="2" width="12.5703125" style="12" customWidth="1"/>
    <col min="3" max="3" width="16.85546875" style="12" customWidth="1"/>
    <col min="4" max="4" width="15.140625" style="12" customWidth="1"/>
    <col min="5" max="5" width="14.28515625" style="12" customWidth="1"/>
    <col min="6" max="6" width="15.140625" style="12" customWidth="1"/>
    <col min="7" max="8" width="11.7109375" style="12" customWidth="1"/>
    <col min="9" max="16384" width="8.85546875" style="12"/>
  </cols>
  <sheetData>
    <row r="1" spans="1:11" ht="34.5" customHeight="1" x14ac:dyDescent="0.25">
      <c r="A1" s="345" t="s">
        <v>30438</v>
      </c>
      <c r="I1" s="109"/>
      <c r="J1" s="109"/>
      <c r="K1" s="109"/>
    </row>
    <row r="2" spans="1:11" s="17" customFormat="1" ht="27.75" customHeight="1" x14ac:dyDescent="0.2">
      <c r="A2" s="656" t="str">
        <f>B3&amp; IF($B$3=current_quarter, " (provisional)", " (revised)")</f>
        <v>1 September 2023 to 31 March 2024 (provisional)</v>
      </c>
      <c r="I2" s="398"/>
    </row>
    <row r="3" spans="1:11" s="17" customFormat="1" ht="17.25" customHeight="1" x14ac:dyDescent="0.15">
      <c r="A3" s="632" t="s">
        <v>30395</v>
      </c>
      <c r="B3" s="869" t="s">
        <v>81</v>
      </c>
      <c r="C3" s="870"/>
      <c r="D3" s="870"/>
      <c r="E3" s="871"/>
      <c r="I3" s="398"/>
    </row>
    <row r="4" spans="1:11" s="17" customFormat="1" ht="16.149999999999999" customHeight="1" x14ac:dyDescent="0.15">
      <c r="A4" s="766"/>
      <c r="B4" s="767"/>
      <c r="C4" s="767"/>
      <c r="D4" s="767"/>
      <c r="E4" s="767"/>
      <c r="I4" s="398"/>
    </row>
    <row r="5" spans="1:11" ht="38.25" x14ac:dyDescent="0.2">
      <c r="A5" s="571" t="s">
        <v>106</v>
      </c>
      <c r="B5" s="144" t="s">
        <v>86</v>
      </c>
      <c r="C5" s="144" t="s">
        <v>88</v>
      </c>
      <c r="D5" s="144" t="s">
        <v>89</v>
      </c>
      <c r="E5" s="144" t="s">
        <v>91</v>
      </c>
      <c r="F5" s="145" t="s">
        <v>93</v>
      </c>
    </row>
    <row r="6" spans="1:11" x14ac:dyDescent="0.2">
      <c r="A6" s="190" t="s">
        <v>30439</v>
      </c>
      <c r="B6" s="456">
        <f>SUM(B7:B8)</f>
        <v>4319</v>
      </c>
      <c r="C6" s="456">
        <f t="shared" ref="C6:F6" si="0">SUM(C7:C8)</f>
        <v>1636</v>
      </c>
      <c r="D6" s="456">
        <f t="shared" si="0"/>
        <v>2530</v>
      </c>
      <c r="E6" s="456">
        <f t="shared" si="0"/>
        <v>85</v>
      </c>
      <c r="F6" s="456">
        <f t="shared" si="0"/>
        <v>68</v>
      </c>
      <c r="G6" s="649"/>
    </row>
    <row r="7" spans="1:11" ht="25.5" customHeight="1" x14ac:dyDescent="0.2">
      <c r="A7" s="646" t="s">
        <v>30440</v>
      </c>
      <c r="B7" s="647">
        <f>IFERROR(VLOOKUP(B$5&amp;A7&amp;$B$3,Reg_events_in_period!$A:$E,5,FALSE),"-")</f>
        <v>4157</v>
      </c>
      <c r="C7" s="647">
        <f>IFERROR(VLOOKUP(C$5&amp;$A$7&amp;$B$3,Reg_events_in_period!$A:$E,5,FALSE),"-")</f>
        <v>1600</v>
      </c>
      <c r="D7" s="647">
        <f>IFERROR(VLOOKUP(D$5&amp;$A$7&amp;$B$3,Reg_events_in_period!$A:$E,5,FALSE),"-")</f>
        <v>2474</v>
      </c>
      <c r="E7" s="647">
        <f>IFERROR(VLOOKUP(E$5&amp;$A$7&amp;$B$3,Reg_events_in_period!$A:$E,5,FALSE),"-")</f>
        <v>82</v>
      </c>
      <c r="F7" s="647">
        <f>IFERROR(VLOOKUP(F$5&amp;$A$7&amp;$B$3,Reg_events_in_period!$A:$E,5,FALSE),"-")</f>
        <v>1</v>
      </c>
      <c r="G7" s="649"/>
    </row>
    <row r="8" spans="1:11" x14ac:dyDescent="0.2">
      <c r="A8" s="646" t="s">
        <v>30441</v>
      </c>
      <c r="B8" s="647">
        <f>IFERROR(VLOOKUP(B$5&amp;A8&amp;$B$3,Reg_events_in_period!$A:$E,5,FALSE),"-")</f>
        <v>162</v>
      </c>
      <c r="C8" s="647">
        <f>IFERROR(VLOOKUP(C$5&amp;$A$8&amp;$B$3,Reg_events_in_period!$A:$E,5,FALSE),"-")</f>
        <v>36</v>
      </c>
      <c r="D8" s="647">
        <f>IFERROR(VLOOKUP(D$5&amp;$A$8&amp;$B$3,Reg_events_in_period!$A:$E,5,FALSE),"-")</f>
        <v>56</v>
      </c>
      <c r="E8" s="647">
        <f>IFERROR(VLOOKUP(E$5&amp;$A$8&amp;$B$3,Reg_events_in_period!$A:$E,5,FALSE),"-")</f>
        <v>3</v>
      </c>
      <c r="F8" s="647">
        <f>IFERROR(VLOOKUP(F$5&amp;$A$8&amp;$B$3,Reg_events_in_period!$A:$E,5,FALSE),"-")</f>
        <v>67</v>
      </c>
      <c r="G8" s="649"/>
    </row>
    <row r="9" spans="1:11" s="337" customFormat="1" ht="39.75" customHeight="1" x14ac:dyDescent="0.2">
      <c r="A9" s="654" t="s">
        <v>30442</v>
      </c>
      <c r="B9" s="877">
        <f>IFERROR(VLOOKUP(B$5&amp;A9&amp;$B$3,Reg_events_in_period!$A:$E,5,FALSE),"-")</f>
        <v>1966</v>
      </c>
      <c r="C9" s="877">
        <f>IFERROR(VLOOKUP(C$5&amp;$A$9&amp;$B$3,Reg_events_in_period!$A:$E,5,FALSE),"-")</f>
        <v>1196</v>
      </c>
      <c r="D9" s="877">
        <f>IFERROR(VLOOKUP(D$5&amp;$A$9&amp;$B$3,Reg_events_in_period!$A:$E,5,FALSE),"-")</f>
        <v>465</v>
      </c>
      <c r="E9" s="877">
        <f>IFERROR(VLOOKUP(E$5&amp;$A$9&amp;$B$3,Reg_events_in_period!$A:$E,5,FALSE),"-")</f>
        <v>24</v>
      </c>
      <c r="F9" s="763">
        <f>IFERROR(VLOOKUP(F$5&amp;$A$9&amp;$B$3,Reg_events_in_period!$A:$E,5,FALSE),"-")</f>
        <v>281</v>
      </c>
      <c r="I9" s="650"/>
      <c r="J9" s="650"/>
      <c r="K9" s="650"/>
    </row>
    <row r="10" spans="1:11" x14ac:dyDescent="0.2">
      <c r="F10" s="655" t="s">
        <v>10875</v>
      </c>
      <c r="I10" s="651"/>
      <c r="J10" s="651"/>
      <c r="K10" s="97"/>
    </row>
    <row r="11" spans="1:11" ht="12.75" customHeight="1" x14ac:dyDescent="0.2">
      <c r="A11" s="351" t="s">
        <v>30443</v>
      </c>
      <c r="B11" s="252"/>
      <c r="C11" s="252"/>
      <c r="D11" s="252"/>
      <c r="E11" s="252"/>
      <c r="I11" s="651"/>
      <c r="J11" s="651"/>
      <c r="K11" s="97"/>
    </row>
    <row r="12" spans="1:11" ht="12.75" customHeight="1" x14ac:dyDescent="0.2">
      <c r="A12" s="351" t="s">
        <v>30444</v>
      </c>
      <c r="B12" s="252"/>
      <c r="C12" s="252"/>
      <c r="D12" s="252"/>
      <c r="E12" s="252"/>
      <c r="I12" s="651"/>
      <c r="J12" s="651"/>
      <c r="K12" s="97"/>
    </row>
    <row r="13" spans="1:11" x14ac:dyDescent="0.2">
      <c r="A13" s="351" t="s">
        <v>30423</v>
      </c>
      <c r="B13" s="354"/>
      <c r="C13" s="354"/>
      <c r="D13" s="354"/>
      <c r="E13" s="354"/>
      <c r="I13" s="651"/>
      <c r="J13" s="651"/>
      <c r="K13" s="97"/>
    </row>
    <row r="14" spans="1:11" x14ac:dyDescent="0.2">
      <c r="A14" s="351" t="s">
        <v>30424</v>
      </c>
      <c r="B14" s="354"/>
      <c r="C14" s="354"/>
      <c r="D14" s="354"/>
      <c r="E14" s="354"/>
      <c r="I14" s="651"/>
      <c r="J14" s="651"/>
      <c r="K14" s="97"/>
    </row>
    <row r="15" spans="1:11" x14ac:dyDescent="0.2">
      <c r="A15" s="141"/>
      <c r="B15" s="68"/>
      <c r="C15" s="68"/>
      <c r="D15" s="68"/>
      <c r="E15" s="68"/>
      <c r="F15" s="68"/>
      <c r="G15" s="68"/>
      <c r="H15" s="68"/>
      <c r="I15" s="651"/>
      <c r="J15" s="651"/>
      <c r="K15" s="97"/>
    </row>
    <row r="16" spans="1:11" x14ac:dyDescent="0.2">
      <c r="A16" s="646"/>
      <c r="B16" s="505"/>
      <c r="C16" s="652"/>
      <c r="D16" s="652"/>
      <c r="E16" s="653"/>
      <c r="F16" s="652"/>
      <c r="G16" s="652"/>
      <c r="H16" s="652"/>
      <c r="I16" s="651"/>
      <c r="J16" s="651"/>
      <c r="K16" s="100"/>
    </row>
    <row r="17" spans="1:11" x14ac:dyDescent="0.2">
      <c r="A17" s="646"/>
      <c r="B17" s="505"/>
      <c r="C17" s="505"/>
      <c r="D17" s="505"/>
      <c r="E17" s="100"/>
      <c r="F17" s="100"/>
      <c r="G17" s="100"/>
      <c r="H17" s="150"/>
      <c r="I17" s="100"/>
      <c r="J17" s="100"/>
      <c r="K17" s="100"/>
    </row>
    <row r="18" spans="1:11" x14ac:dyDescent="0.2">
      <c r="A18" s="508"/>
      <c r="B18" s="39"/>
      <c r="C18" s="39"/>
      <c r="D18" s="39"/>
      <c r="E18" s="39"/>
      <c r="F18" s="39"/>
      <c r="G18" s="39"/>
      <c r="H18" s="39"/>
      <c r="I18" s="39"/>
      <c r="J18" s="39"/>
      <c r="K18" s="39"/>
    </row>
    <row r="19" spans="1:11" x14ac:dyDescent="0.2">
      <c r="A19" s="648"/>
      <c r="B19" s="252"/>
      <c r="C19" s="252"/>
      <c r="D19" s="252"/>
      <c r="E19" s="252"/>
      <c r="F19" s="252"/>
      <c r="G19" s="252"/>
      <c r="H19" s="252"/>
      <c r="I19" s="252"/>
      <c r="J19" s="252"/>
      <c r="K19" s="252"/>
    </row>
    <row r="20" spans="1:11" ht="23.65" customHeight="1" x14ac:dyDescent="0.2">
      <c r="A20" s="648"/>
      <c r="B20" s="252"/>
      <c r="C20" s="252"/>
      <c r="D20" s="252"/>
      <c r="E20" s="252"/>
      <c r="F20" s="252"/>
      <c r="G20" s="252"/>
      <c r="H20" s="252"/>
      <c r="I20" s="39"/>
      <c r="J20" s="39"/>
      <c r="K20" s="39"/>
    </row>
    <row r="21" spans="1:11" x14ac:dyDescent="0.2">
      <c r="A21" s="648"/>
      <c r="B21" s="252"/>
      <c r="C21" s="252"/>
      <c r="D21" s="252"/>
      <c r="E21" s="252"/>
      <c r="F21" s="252"/>
      <c r="G21" s="252"/>
      <c r="H21" s="252"/>
      <c r="I21" s="252"/>
      <c r="J21" s="252"/>
      <c r="K21" s="252"/>
    </row>
  </sheetData>
  <sheetProtection sheet="1" objects="1" scenarios="1"/>
  <mergeCells count="1">
    <mergeCell ref="B3:E3"/>
  </mergeCells>
  <dataValidations count="1">
    <dataValidation type="list" allowBlank="1" showInputMessage="1" showErrorMessage="1" sqref="B3:E4" xr:uid="{C9B32E28-7107-4A32-BF93-9326FE6A21DE}">
      <formula1>prov_final</formula1>
    </dataValidation>
  </dataValidations>
  <pageMargins left="0.7" right="0.7" top="0.75" bottom="0.75" header="0.3" footer="0.3"/>
  <pageSetup paperSize="9" orientation="portrait"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7DCF7-905C-4DFE-9A11-71AAE9A5CD35}">
  <sheetPr>
    <tabColor theme="8"/>
  </sheetPr>
  <dimension ref="A1:E35"/>
  <sheetViews>
    <sheetView workbookViewId="0"/>
  </sheetViews>
  <sheetFormatPr defaultRowHeight="12.75" x14ac:dyDescent="0.2"/>
  <cols>
    <col min="1" max="4" width="9" bestFit="1" customWidth="1"/>
    <col min="5" max="5" width="7.7109375" bestFit="1" customWidth="1"/>
  </cols>
  <sheetData>
    <row r="1" spans="1:5" x14ac:dyDescent="0.2">
      <c r="A1" t="s">
        <v>30445</v>
      </c>
      <c r="B1" t="s">
        <v>302</v>
      </c>
      <c r="C1" t="s">
        <v>30446</v>
      </c>
      <c r="D1" t="s">
        <v>17733</v>
      </c>
      <c r="E1" t="s">
        <v>4914</v>
      </c>
    </row>
    <row r="2" spans="1:5" x14ac:dyDescent="0.2">
      <c r="A2" t="s">
        <v>30447</v>
      </c>
      <c r="B2" t="s">
        <v>93</v>
      </c>
      <c r="C2" t="s">
        <v>30441</v>
      </c>
      <c r="D2" t="s">
        <v>83</v>
      </c>
      <c r="E2">
        <v>48</v>
      </c>
    </row>
    <row r="3" spans="1:5" x14ac:dyDescent="0.2">
      <c r="A3" t="s">
        <v>30448</v>
      </c>
      <c r="B3" t="s">
        <v>86</v>
      </c>
      <c r="C3" t="s">
        <v>30440</v>
      </c>
      <c r="D3" t="s">
        <v>81</v>
      </c>
      <c r="E3">
        <v>4157</v>
      </c>
    </row>
    <row r="4" spans="1:5" x14ac:dyDescent="0.2">
      <c r="A4" t="s">
        <v>30449</v>
      </c>
      <c r="B4" t="s">
        <v>91</v>
      </c>
      <c r="C4" t="s">
        <v>30441</v>
      </c>
      <c r="D4" t="s">
        <v>81</v>
      </c>
      <c r="E4">
        <v>3</v>
      </c>
    </row>
    <row r="5" spans="1:5" x14ac:dyDescent="0.2">
      <c r="A5" t="s">
        <v>30450</v>
      </c>
      <c r="B5" t="s">
        <v>88</v>
      </c>
      <c r="C5" t="s">
        <v>30441</v>
      </c>
      <c r="D5" t="s">
        <v>83</v>
      </c>
      <c r="E5">
        <v>27</v>
      </c>
    </row>
    <row r="6" spans="1:5" x14ac:dyDescent="0.2">
      <c r="A6" t="s">
        <v>30451</v>
      </c>
      <c r="B6" t="s">
        <v>88</v>
      </c>
      <c r="C6" t="s">
        <v>30442</v>
      </c>
      <c r="D6" t="s">
        <v>83</v>
      </c>
      <c r="E6">
        <v>593</v>
      </c>
    </row>
    <row r="7" spans="1:5" x14ac:dyDescent="0.2">
      <c r="A7" t="s">
        <v>30452</v>
      </c>
      <c r="B7" t="s">
        <v>93</v>
      </c>
      <c r="C7" t="s">
        <v>30442</v>
      </c>
      <c r="D7" t="s">
        <v>83</v>
      </c>
      <c r="E7">
        <v>157</v>
      </c>
    </row>
    <row r="8" spans="1:5" x14ac:dyDescent="0.2">
      <c r="A8" t="s">
        <v>30453</v>
      </c>
      <c r="B8" t="s">
        <v>88</v>
      </c>
      <c r="C8" t="s">
        <v>30442</v>
      </c>
      <c r="D8" t="s">
        <v>81</v>
      </c>
      <c r="E8">
        <v>1196</v>
      </c>
    </row>
    <row r="9" spans="1:5" x14ac:dyDescent="0.2">
      <c r="A9" t="s">
        <v>30454</v>
      </c>
      <c r="B9" t="s">
        <v>89</v>
      </c>
      <c r="C9" t="s">
        <v>30440</v>
      </c>
      <c r="D9" t="s">
        <v>81</v>
      </c>
      <c r="E9">
        <v>2474</v>
      </c>
    </row>
    <row r="10" spans="1:5" x14ac:dyDescent="0.2">
      <c r="A10" t="s">
        <v>30455</v>
      </c>
      <c r="B10" t="s">
        <v>89</v>
      </c>
      <c r="C10" t="s">
        <v>30441</v>
      </c>
      <c r="D10" t="s">
        <v>81</v>
      </c>
      <c r="E10">
        <v>56</v>
      </c>
    </row>
    <row r="11" spans="1:5" x14ac:dyDescent="0.2">
      <c r="A11" t="s">
        <v>30456</v>
      </c>
      <c r="B11" t="s">
        <v>86</v>
      </c>
      <c r="C11" t="s">
        <v>30441</v>
      </c>
      <c r="D11" t="s">
        <v>83</v>
      </c>
      <c r="E11">
        <v>119</v>
      </c>
    </row>
    <row r="12" spans="1:5" x14ac:dyDescent="0.2">
      <c r="A12" t="s">
        <v>30457</v>
      </c>
      <c r="B12" t="s">
        <v>89</v>
      </c>
      <c r="C12" t="s">
        <v>30442</v>
      </c>
      <c r="D12" t="s">
        <v>81</v>
      </c>
      <c r="E12">
        <v>465</v>
      </c>
    </row>
    <row r="13" spans="1:5" x14ac:dyDescent="0.2">
      <c r="A13" t="s">
        <v>30458</v>
      </c>
      <c r="B13" t="s">
        <v>89</v>
      </c>
      <c r="C13" t="s">
        <v>30459</v>
      </c>
      <c r="D13" t="s">
        <v>83</v>
      </c>
      <c r="E13">
        <v>3</v>
      </c>
    </row>
    <row r="14" spans="1:5" x14ac:dyDescent="0.2">
      <c r="A14" t="s">
        <v>30460</v>
      </c>
      <c r="B14" t="s">
        <v>86</v>
      </c>
      <c r="C14" t="s">
        <v>30442</v>
      </c>
      <c r="D14" t="s">
        <v>83</v>
      </c>
      <c r="E14">
        <v>1039</v>
      </c>
    </row>
    <row r="15" spans="1:5" x14ac:dyDescent="0.2">
      <c r="A15" t="s">
        <v>30461</v>
      </c>
      <c r="B15" t="s">
        <v>91</v>
      </c>
      <c r="C15" t="s">
        <v>30442</v>
      </c>
      <c r="D15" t="s">
        <v>83</v>
      </c>
      <c r="E15">
        <v>5</v>
      </c>
    </row>
    <row r="16" spans="1:5" x14ac:dyDescent="0.2">
      <c r="A16" t="s">
        <v>30462</v>
      </c>
      <c r="B16" t="s">
        <v>88</v>
      </c>
      <c r="C16" t="s">
        <v>30459</v>
      </c>
      <c r="D16" t="s">
        <v>81</v>
      </c>
      <c r="E16">
        <v>2</v>
      </c>
    </row>
    <row r="17" spans="1:5" x14ac:dyDescent="0.2">
      <c r="A17" t="s">
        <v>30463</v>
      </c>
      <c r="B17" t="s">
        <v>86</v>
      </c>
      <c r="C17" t="s">
        <v>30459</v>
      </c>
      <c r="D17" t="s">
        <v>81</v>
      </c>
      <c r="E17">
        <v>3</v>
      </c>
    </row>
    <row r="18" spans="1:5" x14ac:dyDescent="0.2">
      <c r="A18" t="s">
        <v>30464</v>
      </c>
      <c r="B18" t="s">
        <v>93</v>
      </c>
      <c r="C18" t="s">
        <v>30442</v>
      </c>
      <c r="D18" t="s">
        <v>81</v>
      </c>
      <c r="E18">
        <v>281</v>
      </c>
    </row>
    <row r="19" spans="1:5" x14ac:dyDescent="0.2">
      <c r="A19" t="s">
        <v>30465</v>
      </c>
      <c r="B19" t="s">
        <v>93</v>
      </c>
      <c r="C19" t="s">
        <v>30441</v>
      </c>
      <c r="D19" t="s">
        <v>81</v>
      </c>
      <c r="E19">
        <v>67</v>
      </c>
    </row>
    <row r="20" spans="1:5" x14ac:dyDescent="0.2">
      <c r="A20" t="s">
        <v>30466</v>
      </c>
      <c r="B20" t="s">
        <v>88</v>
      </c>
      <c r="C20" t="s">
        <v>30441</v>
      </c>
      <c r="D20" t="s">
        <v>81</v>
      </c>
      <c r="E20">
        <v>36</v>
      </c>
    </row>
    <row r="21" spans="1:5" x14ac:dyDescent="0.2">
      <c r="A21" t="s">
        <v>30467</v>
      </c>
      <c r="B21" t="s">
        <v>88</v>
      </c>
      <c r="C21" t="s">
        <v>30440</v>
      </c>
      <c r="D21" t="s">
        <v>83</v>
      </c>
      <c r="E21">
        <v>1116</v>
      </c>
    </row>
    <row r="22" spans="1:5" x14ac:dyDescent="0.2">
      <c r="A22" t="s">
        <v>30468</v>
      </c>
      <c r="B22" t="s">
        <v>86</v>
      </c>
      <c r="C22" t="s">
        <v>30442</v>
      </c>
      <c r="D22" t="s">
        <v>81</v>
      </c>
      <c r="E22">
        <v>1966</v>
      </c>
    </row>
    <row r="23" spans="1:5" x14ac:dyDescent="0.2">
      <c r="A23" t="s">
        <v>30469</v>
      </c>
      <c r="B23" t="s">
        <v>91</v>
      </c>
      <c r="C23" t="s">
        <v>30442</v>
      </c>
      <c r="D23" t="s">
        <v>81</v>
      </c>
      <c r="E23">
        <v>24</v>
      </c>
    </row>
    <row r="24" spans="1:5" x14ac:dyDescent="0.2">
      <c r="A24" t="s">
        <v>30470</v>
      </c>
      <c r="B24" t="s">
        <v>91</v>
      </c>
      <c r="C24" t="s">
        <v>30440</v>
      </c>
      <c r="D24" t="s">
        <v>83</v>
      </c>
      <c r="E24">
        <v>36</v>
      </c>
    </row>
    <row r="25" spans="1:5" x14ac:dyDescent="0.2">
      <c r="A25" t="s">
        <v>30471</v>
      </c>
      <c r="B25" t="s">
        <v>89</v>
      </c>
      <c r="C25" t="s">
        <v>30459</v>
      </c>
      <c r="D25" t="s">
        <v>81</v>
      </c>
      <c r="E25">
        <v>1</v>
      </c>
    </row>
    <row r="26" spans="1:5" x14ac:dyDescent="0.2">
      <c r="A26" t="s">
        <v>30472</v>
      </c>
      <c r="B26" t="s">
        <v>91</v>
      </c>
      <c r="C26" t="s">
        <v>30440</v>
      </c>
      <c r="D26" t="s">
        <v>81</v>
      </c>
      <c r="E26">
        <v>82</v>
      </c>
    </row>
    <row r="27" spans="1:5" x14ac:dyDescent="0.2">
      <c r="A27" t="s">
        <v>30473</v>
      </c>
      <c r="B27" t="s">
        <v>89</v>
      </c>
      <c r="C27" t="s">
        <v>30440</v>
      </c>
      <c r="D27" t="s">
        <v>83</v>
      </c>
      <c r="E27">
        <v>1734</v>
      </c>
    </row>
    <row r="28" spans="1:5" x14ac:dyDescent="0.2">
      <c r="A28" t="s">
        <v>30474</v>
      </c>
      <c r="B28" t="s">
        <v>86</v>
      </c>
      <c r="C28" t="s">
        <v>30441</v>
      </c>
      <c r="D28" t="s">
        <v>81</v>
      </c>
      <c r="E28">
        <v>162</v>
      </c>
    </row>
    <row r="29" spans="1:5" x14ac:dyDescent="0.2">
      <c r="A29" t="s">
        <v>30475</v>
      </c>
      <c r="B29" t="s">
        <v>88</v>
      </c>
      <c r="C29" t="s">
        <v>30440</v>
      </c>
      <c r="D29" t="s">
        <v>81</v>
      </c>
      <c r="E29">
        <v>1600</v>
      </c>
    </row>
    <row r="30" spans="1:5" x14ac:dyDescent="0.2">
      <c r="A30" t="s">
        <v>30476</v>
      </c>
      <c r="B30" t="s">
        <v>89</v>
      </c>
      <c r="C30" t="s">
        <v>30442</v>
      </c>
      <c r="D30" t="s">
        <v>83</v>
      </c>
      <c r="E30">
        <v>284</v>
      </c>
    </row>
    <row r="31" spans="1:5" x14ac:dyDescent="0.2">
      <c r="A31" t="s">
        <v>30477</v>
      </c>
      <c r="B31" t="s">
        <v>86</v>
      </c>
      <c r="C31" t="s">
        <v>30440</v>
      </c>
      <c r="D31" t="s">
        <v>83</v>
      </c>
      <c r="E31">
        <v>2886</v>
      </c>
    </row>
    <row r="32" spans="1:5" x14ac:dyDescent="0.2">
      <c r="A32" t="s">
        <v>30478</v>
      </c>
      <c r="B32" t="s">
        <v>89</v>
      </c>
      <c r="C32" t="s">
        <v>30441</v>
      </c>
      <c r="D32" t="s">
        <v>83</v>
      </c>
      <c r="E32">
        <v>44</v>
      </c>
    </row>
    <row r="33" spans="1:5" x14ac:dyDescent="0.2">
      <c r="A33" t="s">
        <v>30479</v>
      </c>
      <c r="B33" t="s">
        <v>86</v>
      </c>
      <c r="C33" t="s">
        <v>30459</v>
      </c>
      <c r="D33" t="s">
        <v>83</v>
      </c>
      <c r="E33">
        <v>7</v>
      </c>
    </row>
    <row r="34" spans="1:5" x14ac:dyDescent="0.2">
      <c r="A34" t="s">
        <v>30480</v>
      </c>
      <c r="B34" t="s">
        <v>93</v>
      </c>
      <c r="C34" t="s">
        <v>30440</v>
      </c>
      <c r="D34" t="s">
        <v>81</v>
      </c>
      <c r="E34">
        <v>1</v>
      </c>
    </row>
    <row r="35" spans="1:5" x14ac:dyDescent="0.2">
      <c r="A35" t="s">
        <v>30481</v>
      </c>
      <c r="B35" t="s">
        <v>88</v>
      </c>
      <c r="C35" t="s">
        <v>30459</v>
      </c>
      <c r="D35" t="s">
        <v>83</v>
      </c>
      <c r="E35">
        <v>4</v>
      </c>
    </row>
  </sheetData>
  <pageMargins left="0.7" right="0.7" top="0.75" bottom="0.75" header="0.3" footer="0.3"/>
  <pageSetup paperSize="9" orientation="portrait"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3C14E-D17D-4681-9EB8-439161718037}">
  <sheetPr>
    <tabColor rgb="FFC00000"/>
  </sheetPr>
  <dimension ref="A1:K59"/>
  <sheetViews>
    <sheetView workbookViewId="0">
      <selection sqref="A1:B1"/>
    </sheetView>
  </sheetViews>
  <sheetFormatPr defaultRowHeight="12.75" x14ac:dyDescent="0.2"/>
  <cols>
    <col min="1" max="1" width="33.7109375" customWidth="1"/>
    <col min="2" max="2" width="43.28515625" customWidth="1"/>
    <col min="3" max="7" width="16.85546875" customWidth="1"/>
  </cols>
  <sheetData>
    <row r="1" spans="1:7" ht="25.5" x14ac:dyDescent="0.2">
      <c r="A1" s="876" t="s">
        <v>77</v>
      </c>
      <c r="B1" s="876"/>
      <c r="C1" s="679" t="s">
        <v>17726</v>
      </c>
      <c r="D1" s="679" t="s">
        <v>17727</v>
      </c>
      <c r="E1" s="679" t="s">
        <v>17728</v>
      </c>
      <c r="F1" s="679" t="s">
        <v>17729</v>
      </c>
      <c r="G1" s="680" t="s">
        <v>17730</v>
      </c>
    </row>
    <row r="2" spans="1:7" x14ac:dyDescent="0.2">
      <c r="A2" s="845" t="s">
        <v>17731</v>
      </c>
      <c r="B2" s="680" t="str">
        <f>CONCATENATE(A35," (",TEXT(B35,"#,###"),")")</f>
        <v>All provision (4,596)</v>
      </c>
      <c r="C2" s="158">
        <f>G35</f>
        <v>9.7258485639686683</v>
      </c>
      <c r="D2" s="158">
        <f t="shared" ref="D2:F5" si="0">H35</f>
        <v>77.567449956483898</v>
      </c>
      <c r="E2" s="158">
        <f t="shared" si="0"/>
        <v>6.5709312445604882</v>
      </c>
      <c r="F2" s="158">
        <f t="shared" si="0"/>
        <v>6.1357702349869454</v>
      </c>
      <c r="G2" s="156">
        <f>SUM(C2:F2)</f>
        <v>100</v>
      </c>
    </row>
    <row r="3" spans="1:7" x14ac:dyDescent="0.2">
      <c r="A3" s="845"/>
      <c r="B3" s="157" t="str">
        <f t="shared" ref="B3:B5" si="1">CONCATENATE(A36," (",TEXT(B36,"#,###"),")")</f>
        <v>Childminder (2,056)</v>
      </c>
      <c r="C3" s="158">
        <f t="shared" ref="C3:C5" si="2">G36</f>
        <v>8.5116731517509727</v>
      </c>
      <c r="D3" s="158">
        <f t="shared" si="0"/>
        <v>81.420233463035018</v>
      </c>
      <c r="E3" s="158">
        <f t="shared" si="0"/>
        <v>4.7665369649805447</v>
      </c>
      <c r="F3" s="158">
        <f t="shared" si="0"/>
        <v>5.3015564202334629</v>
      </c>
      <c r="G3" s="158">
        <f t="shared" ref="G3:G19" si="3">SUM(C3:F3)</f>
        <v>100</v>
      </c>
    </row>
    <row r="4" spans="1:7" x14ac:dyDescent="0.2">
      <c r="A4" s="845"/>
      <c r="B4" s="157" t="str">
        <f>CONCATENATE(A37," (",TEXT(B37,"#,###"),")")</f>
        <v>Childcare on non-domestic premises (2,516)</v>
      </c>
      <c r="C4" s="158">
        <f t="shared" si="2"/>
        <v>10.651828298887123</v>
      </c>
      <c r="D4" s="158">
        <f t="shared" si="0"/>
        <v>74.602543720190781</v>
      </c>
      <c r="E4" s="158">
        <f t="shared" si="0"/>
        <v>8.0286168521462642</v>
      </c>
      <c r="F4" s="158">
        <f t="shared" si="0"/>
        <v>6.7170111287758347</v>
      </c>
      <c r="G4" s="158">
        <f t="shared" si="3"/>
        <v>100.00000000000001</v>
      </c>
    </row>
    <row r="5" spans="1:7" x14ac:dyDescent="0.2">
      <c r="A5" s="845"/>
      <c r="B5" s="157" t="str">
        <f t="shared" si="1"/>
        <v>Childcare on domestic premises (23)</v>
      </c>
      <c r="C5" s="158">
        <f t="shared" si="2"/>
        <v>17.391304347826086</v>
      </c>
      <c r="D5" s="158">
        <f t="shared" si="0"/>
        <v>60.869565217391312</v>
      </c>
      <c r="E5" s="158">
        <f t="shared" si="0"/>
        <v>8.695652173913043</v>
      </c>
      <c r="F5" s="158">
        <f t="shared" si="0"/>
        <v>13.043478260869565</v>
      </c>
      <c r="G5" s="158">
        <f>SUM(C5:F5)</f>
        <v>100.00000000000001</v>
      </c>
    </row>
    <row r="6" spans="1:7" x14ac:dyDescent="0.2">
      <c r="A6" s="843" t="s">
        <v>4941</v>
      </c>
      <c r="B6" s="680" t="str">
        <f>CONCATENATE(A40," (",TEXT(B40,"#,###"),")")</f>
        <v>All provision (4,596)</v>
      </c>
      <c r="C6" s="158">
        <f>G40</f>
        <v>9.7693646649260231</v>
      </c>
      <c r="D6" s="158">
        <f t="shared" ref="D6:F9" si="4">H40</f>
        <v>78.851174934725847</v>
      </c>
      <c r="E6" s="158">
        <f t="shared" si="4"/>
        <v>7.0713664055700605</v>
      </c>
      <c r="F6" s="158">
        <f t="shared" si="4"/>
        <v>4.3080939947780683</v>
      </c>
      <c r="G6" s="156">
        <f t="shared" si="3"/>
        <v>99.999999999999986</v>
      </c>
    </row>
    <row r="7" spans="1:7" x14ac:dyDescent="0.2">
      <c r="A7" s="843"/>
      <c r="B7" s="157" t="str">
        <f t="shared" ref="B7:B9" si="5">CONCATENATE(A41," (",TEXT(B41,"#,###"),")")</f>
        <v>Childminder (2,056)</v>
      </c>
      <c r="C7" s="158">
        <f t="shared" ref="C7:C9" si="6">G41</f>
        <v>8.5116731517509727</v>
      </c>
      <c r="D7" s="158">
        <f t="shared" si="4"/>
        <v>82.58754863813229</v>
      </c>
      <c r="E7" s="158">
        <f t="shared" si="4"/>
        <v>5.1070038910505833</v>
      </c>
      <c r="F7" s="158">
        <f t="shared" si="4"/>
        <v>3.7937743190661477</v>
      </c>
      <c r="G7" s="158">
        <f t="shared" si="3"/>
        <v>99.999999999999986</v>
      </c>
    </row>
    <row r="8" spans="1:7" x14ac:dyDescent="0.2">
      <c r="A8" s="843"/>
      <c r="B8" s="157" t="str">
        <f t="shared" si="5"/>
        <v>Childcare on non-domestic premises (2,516)</v>
      </c>
      <c r="C8" s="158">
        <f t="shared" si="6"/>
        <v>10.731319554848968</v>
      </c>
      <c r="D8" s="158">
        <f t="shared" si="4"/>
        <v>75.993640699523056</v>
      </c>
      <c r="E8" s="158">
        <f t="shared" si="4"/>
        <v>8.624801271860095</v>
      </c>
      <c r="F8" s="158">
        <f t="shared" si="4"/>
        <v>4.6502384737678852</v>
      </c>
      <c r="G8" s="158">
        <f t="shared" si="3"/>
        <v>100</v>
      </c>
    </row>
    <row r="9" spans="1:7" x14ac:dyDescent="0.2">
      <c r="A9" s="843"/>
      <c r="B9" s="157" t="str">
        <f t="shared" si="5"/>
        <v>Childcare on domestic premises (23)</v>
      </c>
      <c r="C9" s="158">
        <f t="shared" si="6"/>
        <v>17.391304347826086</v>
      </c>
      <c r="D9" s="158">
        <f t="shared" si="4"/>
        <v>60.869565217391312</v>
      </c>
      <c r="E9" s="158">
        <f t="shared" si="4"/>
        <v>13.043478260869565</v>
      </c>
      <c r="F9" s="158">
        <f t="shared" si="4"/>
        <v>8.695652173913043</v>
      </c>
      <c r="G9" s="158">
        <f>SUM(C9:F9)</f>
        <v>100.00000000000001</v>
      </c>
    </row>
    <row r="10" spans="1:7" x14ac:dyDescent="0.2">
      <c r="A10" s="845" t="s">
        <v>4929</v>
      </c>
      <c r="B10" s="680" t="str">
        <f>CONCATENATE(A45," (",TEXT(B45,"#,###"),")")</f>
        <v>All provision (4,596)</v>
      </c>
      <c r="C10" s="158">
        <f>G45</f>
        <v>10.400348128807659</v>
      </c>
      <c r="D10" s="158">
        <f t="shared" ref="D10:F13" si="7">H45</f>
        <v>78.416013925152299</v>
      </c>
      <c r="E10" s="158">
        <f t="shared" si="7"/>
        <v>7.0278503046127065</v>
      </c>
      <c r="F10" s="158">
        <f t="shared" si="7"/>
        <v>4.1557876414273283</v>
      </c>
      <c r="G10" s="156">
        <f t="shared" si="3"/>
        <v>100</v>
      </c>
    </row>
    <row r="11" spans="1:7" x14ac:dyDescent="0.2">
      <c r="A11" s="845"/>
      <c r="B11" s="157" t="str">
        <f t="shared" ref="B11:B13" si="8">CONCATENATE(A46," (",TEXT(B46,"#,###"),")")</f>
        <v>Childminder (2,056)</v>
      </c>
      <c r="C11" s="158">
        <f t="shared" ref="C11:C13" si="9">G46</f>
        <v>9.1439688715953302</v>
      </c>
      <c r="D11" s="158">
        <f t="shared" si="7"/>
        <v>82.003891050583661</v>
      </c>
      <c r="E11" s="158">
        <f t="shared" si="7"/>
        <v>5.3501945525291825</v>
      </c>
      <c r="F11" s="158">
        <f t="shared" si="7"/>
        <v>3.5019455252918288</v>
      </c>
      <c r="G11" s="158">
        <f t="shared" si="3"/>
        <v>100.00000000000001</v>
      </c>
    </row>
    <row r="12" spans="1:7" x14ac:dyDescent="0.2">
      <c r="A12" s="845"/>
      <c r="B12" s="157" t="str">
        <f t="shared" si="8"/>
        <v>Childcare on non-domestic premises (2,516)</v>
      </c>
      <c r="C12" s="158">
        <f t="shared" si="9"/>
        <v>11.287758346581876</v>
      </c>
      <c r="D12" s="158">
        <f t="shared" si="7"/>
        <v>75.755166931637518</v>
      </c>
      <c r="E12" s="158">
        <f t="shared" si="7"/>
        <v>8.3465818759936408</v>
      </c>
      <c r="F12" s="158">
        <f t="shared" si="7"/>
        <v>4.6104928457869638</v>
      </c>
      <c r="G12" s="158">
        <f t="shared" si="3"/>
        <v>100</v>
      </c>
    </row>
    <row r="13" spans="1:7" x14ac:dyDescent="0.2">
      <c r="A13" s="845"/>
      <c r="B13" s="157" t="str">
        <f t="shared" si="8"/>
        <v>Childcare on domestic premises (23)</v>
      </c>
      <c r="C13" s="158">
        <f t="shared" si="9"/>
        <v>26.086956521739129</v>
      </c>
      <c r="D13" s="158">
        <f t="shared" si="7"/>
        <v>52.173913043478258</v>
      </c>
      <c r="E13" s="158">
        <f t="shared" si="7"/>
        <v>13.043478260869565</v>
      </c>
      <c r="F13" s="158">
        <f t="shared" si="7"/>
        <v>8.695652173913043</v>
      </c>
      <c r="G13" s="158">
        <f>SUM(C13:F13)</f>
        <v>100</v>
      </c>
    </row>
    <row r="14" spans="1:7" x14ac:dyDescent="0.2">
      <c r="A14" s="845" t="s">
        <v>4937</v>
      </c>
      <c r="B14" s="680" t="str">
        <f>CONCATENATE(A50," (",TEXT(B50,"#,###"),")")</f>
        <v>All provision (4,596)</v>
      </c>
      <c r="C14" s="158">
        <f>G50</f>
        <v>10.161009573542211</v>
      </c>
      <c r="D14" s="158">
        <f t="shared" ref="D14:F17" si="10">H50</f>
        <v>77.393385552654479</v>
      </c>
      <c r="E14" s="158">
        <f t="shared" si="10"/>
        <v>6.3751087902523924</v>
      </c>
      <c r="F14" s="158">
        <f t="shared" si="10"/>
        <v>6.0704960835509141</v>
      </c>
      <c r="G14" s="156">
        <f t="shared" si="3"/>
        <v>100</v>
      </c>
    </row>
    <row r="15" spans="1:7" x14ac:dyDescent="0.2">
      <c r="A15" s="845"/>
      <c r="B15" s="157" t="str">
        <f t="shared" ref="B15:B17" si="11">CONCATENATE(A51," (",TEXT(B51,"#,###"),")")</f>
        <v>Childminder (2,056)</v>
      </c>
      <c r="C15" s="158">
        <f t="shared" ref="C15:C17" si="12">G51</f>
        <v>8.7062256809338514</v>
      </c>
      <c r="D15" s="158">
        <f t="shared" si="10"/>
        <v>81.420233463035018</v>
      </c>
      <c r="E15" s="158">
        <f t="shared" si="10"/>
        <v>4.717898832684825</v>
      </c>
      <c r="F15" s="158">
        <f t="shared" si="10"/>
        <v>5.1556420233463029</v>
      </c>
      <c r="G15" s="158">
        <f t="shared" si="3"/>
        <v>100</v>
      </c>
    </row>
    <row r="16" spans="1:7" x14ac:dyDescent="0.2">
      <c r="A16" s="845"/>
      <c r="B16" s="157" t="str">
        <f t="shared" si="11"/>
        <v>Childcare on non-domestic premises (2,516)</v>
      </c>
      <c r="C16" s="158">
        <f t="shared" si="12"/>
        <v>11.287758346581876</v>
      </c>
      <c r="D16" s="158">
        <f t="shared" si="10"/>
        <v>74.284578696343402</v>
      </c>
      <c r="E16" s="158">
        <f t="shared" si="10"/>
        <v>7.7106518282988867</v>
      </c>
      <c r="F16" s="158">
        <f t="shared" si="10"/>
        <v>6.7170111287758347</v>
      </c>
      <c r="G16" s="158">
        <f t="shared" si="3"/>
        <v>100.00000000000001</v>
      </c>
    </row>
    <row r="17" spans="1:11" x14ac:dyDescent="0.2">
      <c r="A17" s="845"/>
      <c r="B17" s="157" t="str">
        <f t="shared" si="11"/>
        <v>Childcare on domestic premises (23)</v>
      </c>
      <c r="C17" s="158">
        <f t="shared" si="12"/>
        <v>17.391304347826086</v>
      </c>
      <c r="D17" s="158">
        <f t="shared" si="10"/>
        <v>60.869565217391312</v>
      </c>
      <c r="E17" s="158">
        <f t="shared" si="10"/>
        <v>8.695652173913043</v>
      </c>
      <c r="F17" s="158">
        <f t="shared" si="10"/>
        <v>13.043478260869565</v>
      </c>
      <c r="G17" s="158">
        <f>SUM(C17:F17)</f>
        <v>100.00000000000001</v>
      </c>
    </row>
    <row r="18" spans="1:11" x14ac:dyDescent="0.2">
      <c r="A18" s="843" t="s">
        <v>10879</v>
      </c>
      <c r="B18" s="680" t="str">
        <f>CONCATENATE(A55," (",TEXT(B55,"#,###"),")")</f>
        <v>All provision (4,596)</v>
      </c>
      <c r="C18" s="158">
        <f>G55</f>
        <v>9.7258485639686683</v>
      </c>
      <c r="D18" s="158">
        <f t="shared" ref="D18:F21" si="13">H55</f>
        <v>77.567449956483898</v>
      </c>
      <c r="E18" s="158">
        <f t="shared" si="13"/>
        <v>6.5709312445604882</v>
      </c>
      <c r="F18" s="158">
        <f t="shared" si="13"/>
        <v>6.1357702349869454</v>
      </c>
      <c r="G18" s="156">
        <f t="shared" si="3"/>
        <v>100</v>
      </c>
    </row>
    <row r="19" spans="1:11" x14ac:dyDescent="0.2">
      <c r="A19" s="843"/>
      <c r="B19" s="157" t="str">
        <f t="shared" ref="B19:B21" si="14">CONCATENATE(A56," (",TEXT(B56,"#,###"),")")</f>
        <v>Childminder (2,056)</v>
      </c>
      <c r="C19" s="158">
        <f t="shared" ref="C19:C21" si="15">G56</f>
        <v>8.5116731517509727</v>
      </c>
      <c r="D19" s="158">
        <f t="shared" si="13"/>
        <v>81.420233463035018</v>
      </c>
      <c r="E19" s="158">
        <f t="shared" si="13"/>
        <v>4.7665369649805447</v>
      </c>
      <c r="F19" s="158">
        <f t="shared" si="13"/>
        <v>5.3015564202334629</v>
      </c>
      <c r="G19" s="158">
        <f t="shared" si="3"/>
        <v>100</v>
      </c>
    </row>
    <row r="20" spans="1:11" x14ac:dyDescent="0.2">
      <c r="A20" s="843"/>
      <c r="B20" s="157" t="str">
        <f t="shared" si="14"/>
        <v>Childcare on non-domestic premises (2,516)</v>
      </c>
      <c r="C20" s="158">
        <f t="shared" si="15"/>
        <v>10.651828298887123</v>
      </c>
      <c r="D20" s="158">
        <f t="shared" si="13"/>
        <v>74.602543720190781</v>
      </c>
      <c r="E20" s="158">
        <f t="shared" si="13"/>
        <v>8.0286168521462642</v>
      </c>
      <c r="F20" s="158">
        <f t="shared" si="13"/>
        <v>6.7170111287758347</v>
      </c>
      <c r="G20" s="158">
        <f>SUM(C20:F20)</f>
        <v>100.00000000000001</v>
      </c>
    </row>
    <row r="21" spans="1:11" x14ac:dyDescent="0.2">
      <c r="A21" s="843"/>
      <c r="B21" s="157" t="str">
        <f t="shared" si="14"/>
        <v>Childcare on domestic premises (23)</v>
      </c>
      <c r="C21" s="158">
        <f t="shared" si="15"/>
        <v>17.391304347826086</v>
      </c>
      <c r="D21" s="158">
        <f t="shared" si="13"/>
        <v>60.869565217391312</v>
      </c>
      <c r="E21" s="158">
        <f t="shared" si="13"/>
        <v>8.695652173913043</v>
      </c>
      <c r="F21" s="158">
        <f t="shared" si="13"/>
        <v>13.043478260869565</v>
      </c>
      <c r="G21" s="158">
        <f>SUM(C21:F21)</f>
        <v>100.00000000000001</v>
      </c>
    </row>
    <row r="25" spans="1:11" ht="14.25" x14ac:dyDescent="0.2">
      <c r="A25" s="313" t="s">
        <v>30482</v>
      </c>
      <c r="B25" s="18"/>
      <c r="C25" s="19"/>
      <c r="D25" s="19"/>
      <c r="G25" s="681"/>
    </row>
    <row r="26" spans="1:11" ht="14.25" x14ac:dyDescent="0.2">
      <c r="A26" s="314" t="str">
        <f>B30&amp; IF($B$30=current_quarter, " (provisional)", " (revised)")</f>
        <v>1 September 2023 to 31 March 2024 (provisional)</v>
      </c>
      <c r="B26" s="20"/>
      <c r="C26" s="19"/>
      <c r="D26" s="19"/>
      <c r="E26" s="12"/>
      <c r="F26" s="12"/>
      <c r="G26" s="7"/>
      <c r="H26" s="12"/>
      <c r="I26" s="12"/>
      <c r="J26" s="12"/>
      <c r="K26" s="12"/>
    </row>
    <row r="27" spans="1:11" ht="14.25" x14ac:dyDescent="0.2">
      <c r="A27" s="314"/>
      <c r="B27" s="7"/>
      <c r="C27" s="12"/>
      <c r="D27" s="12"/>
      <c r="E27" s="12"/>
      <c r="F27" s="12"/>
    </row>
    <row r="28" spans="1:11" x14ac:dyDescent="0.2">
      <c r="A28" s="58"/>
      <c r="B28" s="62" t="s">
        <v>106</v>
      </c>
    </row>
    <row r="29" spans="1:11" x14ac:dyDescent="0.2">
      <c r="A29" s="198"/>
      <c r="B29" s="58"/>
      <c r="C29" s="199"/>
      <c r="D29" s="143"/>
      <c r="E29" s="143"/>
      <c r="F29" s="200"/>
      <c r="G29" s="142"/>
    </row>
    <row r="30" spans="1:11" x14ac:dyDescent="0.2">
      <c r="A30" s="85" t="s">
        <v>30395</v>
      </c>
      <c r="B30" s="848" t="str">
        <f>current_quarter</f>
        <v>1 September 2023 to 31 March 2024</v>
      </c>
      <c r="C30" s="849"/>
      <c r="D30" s="849"/>
      <c r="E30" s="850"/>
      <c r="F30" s="142"/>
      <c r="G30" s="143"/>
      <c r="H30" s="143"/>
      <c r="I30" s="875"/>
      <c r="J30" s="875"/>
      <c r="K30" s="875"/>
    </row>
    <row r="31" spans="1:11" x14ac:dyDescent="0.2">
      <c r="A31" s="682"/>
      <c r="B31" s="683"/>
      <c r="C31" s="684"/>
      <c r="D31" s="684"/>
      <c r="E31" s="684"/>
      <c r="F31" s="684"/>
      <c r="G31" s="685"/>
      <c r="H31" s="685"/>
      <c r="I31" s="685"/>
      <c r="J31" s="685"/>
      <c r="K31" s="685"/>
    </row>
    <row r="32" spans="1:11" x14ac:dyDescent="0.2">
      <c r="A32" s="676"/>
      <c r="B32" s="851" t="s">
        <v>30414</v>
      </c>
      <c r="C32" s="851"/>
      <c r="D32" s="851"/>
      <c r="E32" s="851"/>
      <c r="F32" s="852"/>
      <c r="G32" s="851" t="s">
        <v>30415</v>
      </c>
      <c r="H32" s="851"/>
      <c r="I32" s="851"/>
      <c r="J32" s="851"/>
      <c r="K32" s="63"/>
    </row>
    <row r="33" spans="1:11" ht="38.25" x14ac:dyDescent="0.2">
      <c r="A33" s="686" t="s">
        <v>17736</v>
      </c>
      <c r="B33" s="151" t="s">
        <v>10737</v>
      </c>
      <c r="C33" s="151" t="s">
        <v>4915</v>
      </c>
      <c r="D33" s="151" t="s">
        <v>4916</v>
      </c>
      <c r="E33" s="151" t="s">
        <v>4917</v>
      </c>
      <c r="F33" s="202" t="s">
        <v>4918</v>
      </c>
      <c r="G33" s="151" t="s">
        <v>4915</v>
      </c>
      <c r="H33" s="151" t="s">
        <v>4916</v>
      </c>
      <c r="I33" s="151" t="s">
        <v>4917</v>
      </c>
      <c r="J33" s="151" t="s">
        <v>4918</v>
      </c>
      <c r="K33" s="203"/>
    </row>
    <row r="34" spans="1:11" ht="25.5" x14ac:dyDescent="0.2">
      <c r="A34" s="204" t="s">
        <v>4935</v>
      </c>
      <c r="B34" s="44"/>
      <c r="C34" s="44"/>
      <c r="D34" s="44"/>
      <c r="E34" s="44"/>
      <c r="F34" s="89"/>
      <c r="G34" s="44"/>
      <c r="H34" s="44"/>
      <c r="I34" s="44"/>
      <c r="J34" s="44"/>
      <c r="K34" s="203"/>
    </row>
    <row r="35" spans="1:11" x14ac:dyDescent="0.2">
      <c r="A35" s="453" t="s">
        <v>86</v>
      </c>
      <c r="B35" s="103">
        <f>IF(ISERROR(VLOOKUP($A$33&amp;$A35&amp;$B$28&amp;$A$34&amp;$B$30,EYFULL_in_period,8,FALSE))=TRUE,0,VLOOKUP($A$33&amp;$A35&amp;$B$28&amp;$A$34&amp;$B$30,EYFULL_in_period,8,FALSE))</f>
        <v>4596</v>
      </c>
      <c r="C35" s="103">
        <f>IF(ISERROR(VLOOKUP($A$33&amp;$A35&amp;$B$28&amp;$A$34&amp;$B$30,EYFULL_in_period,9,FALSE))=TRUE,0,VLOOKUP($A$33&amp;$A35&amp;$B$28&amp;$A$34&amp;$B$30,EYFULL_in_period,9,FALSE))</f>
        <v>447</v>
      </c>
      <c r="D35" s="103">
        <f>IF(ISERROR(VLOOKUP($A$33&amp;$A35&amp;$B$28&amp;$A$34&amp;$B$30,EYFULL_in_period,10,FALSE))=TRUE,0,VLOOKUP($A$33&amp;$A35&amp;$B$28&amp;$A$34&amp;$B$30,EYFULL_in_period,10,FALSE))</f>
        <v>3565</v>
      </c>
      <c r="E35" s="103">
        <f>IF(ISERROR(VLOOKUP($A$33&amp;$A35&amp;$B$28&amp;$A$34&amp;$B$30,EYFULL_in_period,11,FALSE))=TRUE,0,VLOOKUP($A$33&amp;$A35&amp;$B$28&amp;$A$34&amp;$B$30,EYFULL_in_period,11,FALSE))</f>
        <v>302</v>
      </c>
      <c r="F35" s="103">
        <f>IF(ISERROR(VLOOKUP($A$33&amp;$A35&amp;$B$28&amp;$A$34&amp;$B$30,EYFULL_in_period,12,FALSE))=TRUE,0,VLOOKUP($A$33&amp;$A35&amp;$B$28&amp;$A$34&amp;$B$30,EYFULL_in_period,12,FALSE))</f>
        <v>282</v>
      </c>
      <c r="G35" s="103">
        <f>IF($B35 &lt;1, "-",C35/$B35*100)</f>
        <v>9.7258485639686683</v>
      </c>
      <c r="H35" s="103">
        <f t="shared" ref="H35:J38" si="16">IF($B35 &lt;1, "-",D35/$B35*100)</f>
        <v>77.567449956483898</v>
      </c>
      <c r="I35" s="103">
        <f t="shared" si="16"/>
        <v>6.5709312445604882</v>
      </c>
      <c r="J35" s="103">
        <f t="shared" si="16"/>
        <v>6.1357702349869454</v>
      </c>
      <c r="K35" s="205"/>
    </row>
    <row r="36" spans="1:11" x14ac:dyDescent="0.2">
      <c r="A36" s="546" t="s">
        <v>88</v>
      </c>
      <c r="B36" s="48">
        <f>IF(ISERROR(VLOOKUP($A$33&amp;$A36&amp;$B$28&amp;$A$34&amp;$B$30,EYFULL_in_period,8,FALSE))=TRUE,0,VLOOKUP($A$33&amp;$A36&amp;$B$28&amp;$A$34&amp;$B$30,EYFULL_in_period,8,FALSE))</f>
        <v>2056</v>
      </c>
      <c r="C36" s="48">
        <f>IF(ISERROR(VLOOKUP($A$33&amp;$A36&amp;$B$28&amp;$A$34&amp;$B$30,EYFULL_in_period,9,FALSE))=TRUE,0,VLOOKUP($A$33&amp;$A36&amp;$B$28&amp;$A$34&amp;$B$30,EYFULL_in_period,9,FALSE))</f>
        <v>175</v>
      </c>
      <c r="D36" s="48">
        <f>IF(ISERROR(VLOOKUP($A$33&amp;$A36&amp;$B$28&amp;$A$34&amp;$B$30,EYFULL_in_period,10,FALSE))=TRUE,0,VLOOKUP($A$33&amp;$A36&amp;$B$28&amp;$A$34&amp;$B$30,EYFULL_in_period,10,FALSE))</f>
        <v>1674</v>
      </c>
      <c r="E36" s="48">
        <f>IF(ISERROR(VLOOKUP($A$33&amp;$A36&amp;$B$28&amp;$A$34&amp;$B$30,EYFULL_in_period,11,FALSE))=TRUE,0,VLOOKUP($A$33&amp;$A36&amp;$B$28&amp;$A$34&amp;$B$30,EYFULL_in_period,11,FALSE))</f>
        <v>98</v>
      </c>
      <c r="F36" s="94">
        <f>IF(ISERROR(VLOOKUP($A$33&amp;$A36&amp;$B$28&amp;$A$34&amp;$B$30,EYFULL_in_period,12,FALSE))=TRUE,0,VLOOKUP($A$33&amp;$A36&amp;$B$28&amp;$A$34&amp;$B$30,EYFULL_in_period,12,FALSE))</f>
        <v>109</v>
      </c>
      <c r="G36" s="48">
        <f>IF($B36 &lt;1, "-",C36/$B36*100)</f>
        <v>8.5116731517509727</v>
      </c>
      <c r="H36" s="48">
        <f t="shared" si="16"/>
        <v>81.420233463035018</v>
      </c>
      <c r="I36" s="48">
        <f t="shared" si="16"/>
        <v>4.7665369649805447</v>
      </c>
      <c r="J36" s="48">
        <f t="shared" si="16"/>
        <v>5.3015564202334629</v>
      </c>
      <c r="K36" s="75"/>
    </row>
    <row r="37" spans="1:11" x14ac:dyDescent="0.2">
      <c r="A37" s="546" t="s">
        <v>89</v>
      </c>
      <c r="B37" s="48">
        <f>IF(ISERROR(VLOOKUP($A$33&amp;$A37&amp;$B$28&amp;$A$34&amp;$B$30,EYFULL_in_period,8,FALSE))=TRUE,0,VLOOKUP($A$33&amp;$A37&amp;$B$28&amp;$A$34&amp;$B$30,EYFULL_in_period,8,FALSE))</f>
        <v>2516</v>
      </c>
      <c r="C37" s="48">
        <f>IF(ISERROR(VLOOKUP($A$33&amp;$A37&amp;$B$28&amp;$A$34&amp;$B$30,EYFULL_in_period,9,FALSE))=TRUE,0,VLOOKUP($A$33&amp;$A37&amp;$B$28&amp;$A$34&amp;$B$30,EYFULL_in_period,9,FALSE))</f>
        <v>268</v>
      </c>
      <c r="D37" s="48">
        <f>IF(ISERROR(VLOOKUP($A$33&amp;$A37&amp;$B$28&amp;$A$34&amp;$B$30,EYFULL_in_period,10,FALSE))=TRUE,0,VLOOKUP($A$33&amp;$A37&amp;$B$28&amp;$A$34&amp;$B$30,EYFULL_in_period,10,FALSE))</f>
        <v>1877</v>
      </c>
      <c r="E37" s="48">
        <f>IF(ISERROR(VLOOKUP($A$33&amp;$A37&amp;$B$28&amp;$A$34&amp;$B$30,EYFULL_in_period,11,FALSE))=TRUE,0,VLOOKUP($A$33&amp;$A37&amp;$B$28&amp;$A$34&amp;$B$30,EYFULL_in_period,11,FALSE))</f>
        <v>202</v>
      </c>
      <c r="F37" s="94">
        <f>IF(ISERROR(VLOOKUP($A$33&amp;$A37&amp;$B$28&amp;$A$34&amp;$B$30,EYFULL_in_period,12,FALSE))=TRUE,0,VLOOKUP($A$33&amp;$A37&amp;$B$28&amp;$A$34&amp;$B$30,EYFULL_in_period,12,FALSE))</f>
        <v>169</v>
      </c>
      <c r="G37" s="48">
        <f>IF($B37 &lt;1, "-",C37/$B37*100)</f>
        <v>10.651828298887123</v>
      </c>
      <c r="H37" s="48">
        <f t="shared" si="16"/>
        <v>74.602543720190781</v>
      </c>
      <c r="I37" s="48">
        <f t="shared" si="16"/>
        <v>8.0286168521462642</v>
      </c>
      <c r="J37" s="48">
        <f t="shared" si="16"/>
        <v>6.7170111287758347</v>
      </c>
      <c r="K37" s="75"/>
    </row>
    <row r="38" spans="1:11" x14ac:dyDescent="0.2">
      <c r="A38" s="546" t="s">
        <v>91</v>
      </c>
      <c r="B38" s="48">
        <f>IF(ISERROR(VLOOKUP($A$33&amp;$A38&amp;$B$28&amp;$A$34&amp;$B$30,EYFULL_in_period,8,FALSE))=TRUE,0,VLOOKUP($A$33&amp;$A38&amp;$B$28&amp;$A$34&amp;$B$30,EYFULL_in_period,8,FALSE))</f>
        <v>23</v>
      </c>
      <c r="C38" s="48">
        <f>IF(ISERROR(VLOOKUP($A$33&amp;$A38&amp;$B$28&amp;$A$34&amp;$B$30,EYFULL_in_period,9,FALSE))=TRUE,0,VLOOKUP($A$33&amp;$A38&amp;$B$28&amp;$A$34&amp;$B$30,EYFULL_in_period,9,FALSE))</f>
        <v>4</v>
      </c>
      <c r="D38" s="48">
        <f>IF(ISERROR(VLOOKUP($A$33&amp;$A38&amp;$B$28&amp;$A$34&amp;$B$30,EYFULL_in_period,10,FALSE))=TRUE,0,VLOOKUP($A$33&amp;$A38&amp;$B$28&amp;$A$34&amp;$B$30,EYFULL_in_period,10,FALSE))</f>
        <v>14</v>
      </c>
      <c r="E38" s="48">
        <f>IF(ISERROR(VLOOKUP($A$33&amp;$A38&amp;$B$28&amp;$A$34&amp;$B$30,EYFULL_in_period,11,FALSE))=TRUE,0,VLOOKUP($A$33&amp;$A38&amp;$B$28&amp;$A$34&amp;$B$30,EYFULL_in_period,11,FALSE))</f>
        <v>2</v>
      </c>
      <c r="F38" s="94">
        <f>IF(ISERROR(VLOOKUP($A$33&amp;$A38&amp;$B$28&amp;$A$34&amp;$B$30,EYFULL_in_period,12,FALSE))=TRUE,0,VLOOKUP($A$33&amp;$A38&amp;$B$28&amp;$A$34&amp;$B$30,EYFULL_in_period,12,FALSE))</f>
        <v>3</v>
      </c>
      <c r="G38" s="48">
        <f>IF($B38 &lt;1, "-",C38/$B38*100)</f>
        <v>17.391304347826086</v>
      </c>
      <c r="H38" s="48">
        <f t="shared" si="16"/>
        <v>60.869565217391312</v>
      </c>
      <c r="I38" s="48">
        <f t="shared" si="16"/>
        <v>8.695652173913043</v>
      </c>
      <c r="J38" s="48">
        <f t="shared" si="16"/>
        <v>13.043478260869565</v>
      </c>
      <c r="K38" s="75"/>
    </row>
    <row r="39" spans="1:11" x14ac:dyDescent="0.2">
      <c r="A39" s="204" t="s">
        <v>4941</v>
      </c>
      <c r="B39" s="48"/>
      <c r="C39" s="48"/>
      <c r="D39" s="48"/>
      <c r="E39" s="48"/>
      <c r="F39" s="94"/>
      <c r="G39" s="48"/>
      <c r="H39" s="48"/>
      <c r="I39" s="48"/>
      <c r="J39" s="48"/>
      <c r="K39" s="75"/>
    </row>
    <row r="40" spans="1:11" x14ac:dyDescent="0.2">
      <c r="A40" s="453" t="s">
        <v>86</v>
      </c>
      <c r="B40" s="103">
        <f>IF(ISERROR(VLOOKUP($A$33&amp;$A40&amp;$B$28&amp;$A$39&amp;$B$30,EYFULL_in_period,8,FALSE))=TRUE,0,VLOOKUP($A$33&amp;$A40&amp;$B$28&amp;$A$39&amp;$B$30,EYFULL_in_period,8,FALSE))</f>
        <v>4596</v>
      </c>
      <c r="C40" s="103">
        <f>IF(ISERROR(VLOOKUP($A$33&amp;$A40&amp;$B$28&amp;$A$39&amp;$B$30,EYFULL_in_period,9,FALSE))=TRUE,0,VLOOKUP($A$33&amp;$A40&amp;$B$28&amp;$A$39&amp;$B$30,EYFULL_in_period,9,FALSE))</f>
        <v>449</v>
      </c>
      <c r="D40" s="103">
        <f>IF(ISERROR(VLOOKUP($A$33&amp;$A40&amp;$B$28&amp;$A$39&amp;$B$30,EYFULL_in_period,10,FALSE))=TRUE,0,VLOOKUP($A$33&amp;$A40&amp;$B$28&amp;$A$39&amp;$B$30,EYFULL_in_period,10,FALSE))</f>
        <v>3624</v>
      </c>
      <c r="E40" s="103">
        <f>IF(ISERROR(VLOOKUP($A$33&amp;$A40&amp;$B$28&amp;$A$39&amp;$B$30,EYFULL_in_period,11,FALSE))=TRUE,0,VLOOKUP($A$33&amp;$A40&amp;$B$28&amp;$A$39&amp;$B$30,EYFULL_in_period,11,FALSE))</f>
        <v>325</v>
      </c>
      <c r="F40" s="103">
        <f>IF(ISERROR(VLOOKUP($A$33&amp;$A40&amp;$B$28&amp;$A$39&amp;$B$30,EYFULL_in_period,12,FALSE))=TRUE,0,VLOOKUP($A$33&amp;$A40&amp;$B$28&amp;$A$39&amp;$B$30,EYFULL_in_period,12,FALSE))</f>
        <v>198</v>
      </c>
      <c r="G40" s="103">
        <f>IF($B40 &lt;1, "-",C40/$B40*100)</f>
        <v>9.7693646649260231</v>
      </c>
      <c r="H40" s="103">
        <f t="shared" ref="H40:J43" si="17">IF($B40 &lt;1, "-",D40/$B40*100)</f>
        <v>78.851174934725847</v>
      </c>
      <c r="I40" s="103">
        <f t="shared" si="17"/>
        <v>7.0713664055700605</v>
      </c>
      <c r="J40" s="103">
        <f t="shared" si="17"/>
        <v>4.3080939947780683</v>
      </c>
      <c r="K40" s="83"/>
    </row>
    <row r="41" spans="1:11" x14ac:dyDescent="0.2">
      <c r="A41" s="546" t="s">
        <v>88</v>
      </c>
      <c r="B41" s="48">
        <f>IF(ISERROR(VLOOKUP($A$33&amp;$A41&amp;$B$28&amp;$A$39&amp;$B$30,EYFULL_in_period,8,FALSE))=TRUE,0,VLOOKUP($A$33&amp;$A41&amp;$B$28&amp;$A$39&amp;$B$30,EYFULL_in_period,8,FALSE))</f>
        <v>2056</v>
      </c>
      <c r="C41" s="48">
        <f>IF(ISERROR(VLOOKUP($A$33&amp;$A41&amp;$B$28&amp;$A$39&amp;$B$30,EYFULL_in_period,9,FALSE))=TRUE,0,VLOOKUP($A$33&amp;$A41&amp;$B$28&amp;$A$39&amp;$B$30,EYFULL_in_period,9,FALSE))</f>
        <v>175</v>
      </c>
      <c r="D41" s="48">
        <f>IF(ISERROR(VLOOKUP($A$33&amp;$A41&amp;$B$28&amp;$A$39&amp;$B$30,EYFULL_in_period,10,FALSE))=TRUE,0,VLOOKUP($A$33&amp;$A41&amp;$B$28&amp;$A$39&amp;$B$30,EYFULL_in_period,10,FALSE))</f>
        <v>1698</v>
      </c>
      <c r="E41" s="48">
        <f>IF(ISERROR(VLOOKUP($A$33&amp;$A41&amp;$B$28&amp;$A$39&amp;$B$30,EYFULL_in_period,11,FALSE))=TRUE,0,VLOOKUP($A$33&amp;$A41&amp;$B$28&amp;$A$39&amp;$B$30,EYFULL_in_period,11,FALSE))</f>
        <v>105</v>
      </c>
      <c r="F41" s="94">
        <f>IF(ISERROR(VLOOKUP($A$33&amp;$A41&amp;$B$28&amp;$A$39&amp;$B$30,EYFULL_in_period,12,FALSE))=TRUE,0,VLOOKUP($A$33&amp;$A41&amp;$B$28&amp;$A$39&amp;$B$30,EYFULL_in_period,12,FALSE))</f>
        <v>78</v>
      </c>
      <c r="G41" s="48">
        <f>IF($B41 &lt;1, "-",C41/$B41*100)</f>
        <v>8.5116731517509727</v>
      </c>
      <c r="H41" s="48">
        <f t="shared" si="17"/>
        <v>82.58754863813229</v>
      </c>
      <c r="I41" s="48">
        <f t="shared" si="17"/>
        <v>5.1070038910505833</v>
      </c>
      <c r="J41" s="48">
        <f t="shared" si="17"/>
        <v>3.7937743190661477</v>
      </c>
      <c r="K41" s="75"/>
    </row>
    <row r="42" spans="1:11" x14ac:dyDescent="0.2">
      <c r="A42" s="546" t="s">
        <v>89</v>
      </c>
      <c r="B42" s="48">
        <f>IF(ISERROR(VLOOKUP($A$33&amp;$A42&amp;$B$28&amp;$A$39&amp;$B$30,EYFULL_in_period,8,FALSE))=TRUE,0,VLOOKUP($A$33&amp;$A42&amp;$B$28&amp;$A$39&amp;$B$30,EYFULL_in_period,8,FALSE))</f>
        <v>2516</v>
      </c>
      <c r="C42" s="48">
        <f>IF(ISERROR(VLOOKUP($A$33&amp;$A42&amp;$B$28&amp;$A$39&amp;$B$30,EYFULL_in_period,9,FALSE))=TRUE,0,VLOOKUP($A$33&amp;$A42&amp;$B$28&amp;$A$39&amp;$B$30,EYFULL_in_period,9,FALSE))</f>
        <v>270</v>
      </c>
      <c r="D42" s="48">
        <f>IF(ISERROR(VLOOKUP($A$33&amp;$A42&amp;$B$28&amp;$A$39&amp;$B$30,EYFULL_in_period,10,FALSE))=TRUE,0,VLOOKUP($A$33&amp;$A42&amp;$B$28&amp;$A$39&amp;$B$30,EYFULL_in_period,10,FALSE))</f>
        <v>1912</v>
      </c>
      <c r="E42" s="48">
        <f>IF(ISERROR(VLOOKUP($A$33&amp;$A42&amp;$B$28&amp;$A$39&amp;$B$30,EYFULL_in_period,11,FALSE))=TRUE,0,VLOOKUP($A$33&amp;$A42&amp;$B$28&amp;$A$39&amp;$B$30,EYFULL_in_period,11,FALSE))</f>
        <v>217</v>
      </c>
      <c r="F42" s="94">
        <f>IF(ISERROR(VLOOKUP($A$33&amp;$A42&amp;$B$28&amp;$A$39&amp;$B$30,EYFULL_in_period,12,FALSE))=TRUE,0,VLOOKUP($A$33&amp;$A42&amp;$B$28&amp;$A$39&amp;$B$30,EYFULL_in_period,12,FALSE))</f>
        <v>117</v>
      </c>
      <c r="G42" s="48">
        <f>IF($B42 &lt;1, "-",C42/$B42*100)</f>
        <v>10.731319554848968</v>
      </c>
      <c r="H42" s="48">
        <f t="shared" si="17"/>
        <v>75.993640699523056</v>
      </c>
      <c r="I42" s="48">
        <f t="shared" si="17"/>
        <v>8.624801271860095</v>
      </c>
      <c r="J42" s="48">
        <f t="shared" si="17"/>
        <v>4.6502384737678852</v>
      </c>
      <c r="K42" s="75"/>
    </row>
    <row r="43" spans="1:11" x14ac:dyDescent="0.2">
      <c r="A43" s="546" t="s">
        <v>91</v>
      </c>
      <c r="B43" s="48">
        <f>IF(ISERROR(VLOOKUP($A$33&amp;$A43&amp;$B$28&amp;$A$39&amp;$B$30,EYFULL_in_period,8,FALSE))=TRUE,0,VLOOKUP($A$33&amp;$A43&amp;$B$28&amp;$A$39&amp;$B$30,EYFULL_in_period,8,FALSE))</f>
        <v>23</v>
      </c>
      <c r="C43" s="48">
        <f>IF(ISERROR(VLOOKUP($A$33&amp;$A43&amp;$B$28&amp;$A$39&amp;$B$30,EYFULL_in_period,9,FALSE))=TRUE,0,VLOOKUP($A$33&amp;$A43&amp;$B$28&amp;$A$39&amp;$B$30,EYFULL_in_period,9,FALSE))</f>
        <v>4</v>
      </c>
      <c r="D43" s="48">
        <f>IF(ISERROR(VLOOKUP($A$33&amp;$A43&amp;$B$28&amp;$A$39&amp;$B$30,EYFULL_in_period,10,FALSE))=TRUE,0,VLOOKUP($A$33&amp;$A43&amp;$B$28&amp;$A$39&amp;$B$30,EYFULL_in_period,10,FALSE))</f>
        <v>14</v>
      </c>
      <c r="E43" s="48">
        <f>IF(ISERROR(VLOOKUP($A$33&amp;$A43&amp;$B$28&amp;$A$39&amp;$B$30,EYFULL_in_period,11,FALSE))=TRUE,0,VLOOKUP($A$33&amp;$A43&amp;$B$28&amp;$A$39&amp;$B$30,EYFULL_in_period,11,FALSE))</f>
        <v>3</v>
      </c>
      <c r="F43" s="94">
        <f>IF(ISERROR(VLOOKUP($A$33&amp;$A43&amp;$B$28&amp;$A$39&amp;$B$30,EYFULL_in_period,12,FALSE))=TRUE,0,VLOOKUP($A$33&amp;$A43&amp;$B$28&amp;$A$39&amp;$B$30,EYFULL_in_period,12,FALSE))</f>
        <v>2</v>
      </c>
      <c r="G43" s="48">
        <f>IF($B43 &lt;1, "-",C43/$B43*100)</f>
        <v>17.391304347826086</v>
      </c>
      <c r="H43" s="48">
        <f t="shared" si="17"/>
        <v>60.869565217391312</v>
      </c>
      <c r="I43" s="48">
        <f t="shared" si="17"/>
        <v>13.043478260869565</v>
      </c>
      <c r="J43" s="48">
        <f t="shared" si="17"/>
        <v>8.695652173913043</v>
      </c>
      <c r="K43" s="75"/>
    </row>
    <row r="44" spans="1:11" x14ac:dyDescent="0.2">
      <c r="A44" s="204" t="s">
        <v>4929</v>
      </c>
      <c r="B44" s="48"/>
      <c r="C44" s="48"/>
      <c r="D44" s="48"/>
      <c r="E44" s="48"/>
      <c r="F44" s="94"/>
      <c r="G44" s="48"/>
      <c r="H44" s="48"/>
      <c r="I44" s="48"/>
      <c r="J44" s="48"/>
      <c r="K44" s="75"/>
    </row>
    <row r="45" spans="1:11" x14ac:dyDescent="0.2">
      <c r="A45" s="453" t="s">
        <v>86</v>
      </c>
      <c r="B45" s="103">
        <f>IF(ISERROR(VLOOKUP($A$33&amp;$A45&amp;$B$28&amp;$A$44&amp;$B$30,EYFULL_in_period,8,FALSE))=TRUE,0,VLOOKUP($A$33&amp;$A45&amp;$B$28&amp;$A$44&amp;$B$30,EYFULL_in_period,8,FALSE))</f>
        <v>4596</v>
      </c>
      <c r="C45" s="103">
        <f>IF(ISERROR(VLOOKUP($A$33&amp;$A45&amp;$B$28&amp;$A$44&amp;$B$30,EYFULL_in_period,9,FALSE))=TRUE,0,VLOOKUP($A$33&amp;$A45&amp;$B$28&amp;$A$44&amp;$B$30,EYFULL_in_period,9,FALSE))</f>
        <v>478</v>
      </c>
      <c r="D45" s="103">
        <f>IF(ISERROR(VLOOKUP($A$33&amp;$A45&amp;$B$28&amp;$A$44&amp;$B$30,EYFULL_in_period,10,FALSE))=TRUE,0,VLOOKUP($A$33&amp;$A45&amp;$B$28&amp;$A$44&amp;$B$30,EYFULL_in_period,10,FALSE))</f>
        <v>3604</v>
      </c>
      <c r="E45" s="103">
        <f>IF(ISERROR(VLOOKUP($A$33&amp;$A45&amp;$B$28&amp;$A$44&amp;$B$30,EYFULL_in_period,11,FALSE))=TRUE,0,VLOOKUP($A$33&amp;$A45&amp;$B$28&amp;$A$44&amp;$B$30,EYFULL_in_period,11,FALSE))</f>
        <v>323</v>
      </c>
      <c r="F45" s="103">
        <f>IF(ISERROR(VLOOKUP($A$33&amp;$A45&amp;$B$28&amp;$A$44&amp;$B$30,EYFULL_in_period,12,FALSE))=TRUE,0,VLOOKUP($A$33&amp;$A45&amp;$B$28&amp;$A$44&amp;$B$30,EYFULL_in_period,12,FALSE))</f>
        <v>191</v>
      </c>
      <c r="G45" s="103">
        <f>IF($B45 &lt;1, "-",C45/$B45*100)</f>
        <v>10.400348128807659</v>
      </c>
      <c r="H45" s="103">
        <f t="shared" ref="H45:J48" si="18">IF($B45 &lt;1, "-",D45/$B45*100)</f>
        <v>78.416013925152299</v>
      </c>
      <c r="I45" s="103">
        <f t="shared" si="18"/>
        <v>7.0278503046127065</v>
      </c>
      <c r="J45" s="103">
        <f t="shared" si="18"/>
        <v>4.1557876414273283</v>
      </c>
      <c r="K45" s="83"/>
    </row>
    <row r="46" spans="1:11" x14ac:dyDescent="0.2">
      <c r="A46" s="546" t="s">
        <v>88</v>
      </c>
      <c r="B46" s="48">
        <f>IF(ISERROR(VLOOKUP($A$33&amp;$A46&amp;$B$28&amp;$A$44&amp;$B$30,EYFULL_in_period,8,FALSE))=TRUE,0,VLOOKUP($A$33&amp;$A46&amp;$B$28&amp;$A$44&amp;$B$30,EYFULL_in_period,8,FALSE))</f>
        <v>2056</v>
      </c>
      <c r="C46" s="48">
        <f>IF(ISERROR(VLOOKUP($A$33&amp;$A46&amp;$B$28&amp;$A$44&amp;$B$30,EYFULL_in_period,9,FALSE))=TRUE,0,VLOOKUP($A$33&amp;$A46&amp;$B$28&amp;$A$44&amp;$B$30,EYFULL_in_period,9,FALSE))</f>
        <v>188</v>
      </c>
      <c r="D46" s="48">
        <f>IF(ISERROR(VLOOKUP($A$33&amp;$A46&amp;$B$28&amp;$A$44&amp;$B$30,EYFULL_in_period,10,FALSE))=TRUE,0,VLOOKUP($A$33&amp;$A46&amp;$B$28&amp;$A$44&amp;$B$30,EYFULL_in_period,10,FALSE))</f>
        <v>1686</v>
      </c>
      <c r="E46" s="48">
        <f>IF(ISERROR(VLOOKUP($A$33&amp;$A46&amp;$B$28&amp;$A$44&amp;$B$30,EYFULL_in_period,11,FALSE))=TRUE,0,VLOOKUP($A$33&amp;$A46&amp;$B$28&amp;$A$44&amp;$B$30,EYFULL_in_period,11,FALSE))</f>
        <v>110</v>
      </c>
      <c r="F46" s="94">
        <f>IF(ISERROR(VLOOKUP($A$33&amp;$A46&amp;$B$28&amp;$A$44&amp;$B$30,EYFULL_in_period,12,FALSE))=TRUE,0,VLOOKUP($A$33&amp;$A46&amp;$B$28&amp;$A$44&amp;$B$30,EYFULL_in_period,12,FALSE))</f>
        <v>72</v>
      </c>
      <c r="G46" s="48">
        <f>IF($B46 &lt;1, "-",C46/$B46*100)</f>
        <v>9.1439688715953302</v>
      </c>
      <c r="H46" s="48">
        <f t="shared" si="18"/>
        <v>82.003891050583661</v>
      </c>
      <c r="I46" s="48">
        <f t="shared" si="18"/>
        <v>5.3501945525291825</v>
      </c>
      <c r="J46" s="48">
        <f t="shared" si="18"/>
        <v>3.5019455252918288</v>
      </c>
      <c r="K46" s="75"/>
    </row>
    <row r="47" spans="1:11" x14ac:dyDescent="0.2">
      <c r="A47" s="546" t="s">
        <v>89</v>
      </c>
      <c r="B47" s="48">
        <f>IF(ISERROR(VLOOKUP($A$33&amp;$A47&amp;$B$28&amp;$A$44&amp;$B$30,EYFULL_in_period,8,FALSE))=TRUE,0,VLOOKUP($A$33&amp;$A47&amp;$B$28&amp;$A$44&amp;$B$30,EYFULL_in_period,8,FALSE))</f>
        <v>2516</v>
      </c>
      <c r="C47" s="48">
        <f>IF(ISERROR(VLOOKUP($A$33&amp;$A47&amp;$B$28&amp;$A$44&amp;$B$30,EYFULL_in_period,9,FALSE))=TRUE,0,VLOOKUP($A$33&amp;$A47&amp;$B$28&amp;$A$44&amp;$B$30,EYFULL_in_period,9,FALSE))</f>
        <v>284</v>
      </c>
      <c r="D47" s="48">
        <f>IF(ISERROR(VLOOKUP($A$33&amp;$A47&amp;$B$28&amp;$A$44&amp;$B$30,EYFULL_in_period,10,FALSE))=TRUE,0,VLOOKUP($A$33&amp;$A47&amp;$B$28&amp;$A$44&amp;$B$30,EYFULL_in_period,10,FALSE))</f>
        <v>1906</v>
      </c>
      <c r="E47" s="48">
        <f>IF(ISERROR(VLOOKUP($A$33&amp;$A47&amp;$B$28&amp;$A$44&amp;$B$30,EYFULL_in_period,11,FALSE))=TRUE,0,VLOOKUP($A$33&amp;$A47&amp;$B$28&amp;$A$44&amp;$B$30,EYFULL_in_period,11,FALSE))</f>
        <v>210</v>
      </c>
      <c r="F47" s="94">
        <f>IF(ISERROR(VLOOKUP($A$33&amp;$A47&amp;$B$28&amp;$A$44&amp;$B$30,EYFULL_in_period,12,FALSE))=TRUE,0,VLOOKUP($A$33&amp;$A47&amp;$B$28&amp;$A$44&amp;$B$30,EYFULL_in_period,12,FALSE))</f>
        <v>116</v>
      </c>
      <c r="G47" s="48">
        <f>IF($B47 &lt;1, "-",C47/$B47*100)</f>
        <v>11.287758346581876</v>
      </c>
      <c r="H47" s="48">
        <f t="shared" si="18"/>
        <v>75.755166931637518</v>
      </c>
      <c r="I47" s="48">
        <f t="shared" si="18"/>
        <v>8.3465818759936408</v>
      </c>
      <c r="J47" s="48">
        <f t="shared" si="18"/>
        <v>4.6104928457869638</v>
      </c>
      <c r="K47" s="75"/>
    </row>
    <row r="48" spans="1:11" x14ac:dyDescent="0.2">
      <c r="A48" s="546" t="s">
        <v>91</v>
      </c>
      <c r="B48" s="48">
        <f>IF(ISERROR(VLOOKUP($A$33&amp;$A48&amp;$B$28&amp;$A$44&amp;$B$30,EYFULL_in_period,8,FALSE))=TRUE,0,VLOOKUP($A$33&amp;$A48&amp;$B$28&amp;$A$44&amp;$B$30,EYFULL_in_period,8,FALSE))</f>
        <v>23</v>
      </c>
      <c r="C48" s="48">
        <f>IF(ISERROR(VLOOKUP($A$33&amp;$A48&amp;$B$28&amp;$A$44&amp;$B$30,EYFULL_in_period,9,FALSE))=TRUE,0,VLOOKUP($A$33&amp;$A48&amp;$B$28&amp;$A$44&amp;$B$30,EYFULL_in_period,9,FALSE))</f>
        <v>6</v>
      </c>
      <c r="D48" s="48">
        <f>IF(ISERROR(VLOOKUP($A$33&amp;$A48&amp;$B$28&amp;$A$44&amp;$B$30,EYFULL_in_period,10,FALSE))=TRUE,0,VLOOKUP($A$33&amp;$A48&amp;$B$28&amp;$A$44&amp;$B$30,EYFULL_in_period,10,FALSE))</f>
        <v>12</v>
      </c>
      <c r="E48" s="48">
        <f>IF(ISERROR(VLOOKUP($A$33&amp;$A48&amp;$B$28&amp;$A$44&amp;$B$30,EYFULL_in_period,11,FALSE))=TRUE,0,VLOOKUP($A$33&amp;$A48&amp;$B$28&amp;$A$44&amp;$B$30,EYFULL_in_period,11,FALSE))</f>
        <v>3</v>
      </c>
      <c r="F48" s="94">
        <f>IF(ISERROR(VLOOKUP($A$33&amp;$A48&amp;$B$28&amp;$A$44&amp;$B$30,EYFULL_in_period,12,FALSE))=TRUE,0,VLOOKUP($A$33&amp;$A48&amp;$B$28&amp;$A$44&amp;$B$30,EYFULL_in_period,12,FALSE))</f>
        <v>2</v>
      </c>
      <c r="G48" s="48">
        <f>IF($B48 &lt;1, "-",C48/$B48*100)</f>
        <v>26.086956521739129</v>
      </c>
      <c r="H48" s="48">
        <f t="shared" si="18"/>
        <v>52.173913043478258</v>
      </c>
      <c r="I48" s="48">
        <f t="shared" si="18"/>
        <v>13.043478260869565</v>
      </c>
      <c r="J48" s="48">
        <f t="shared" si="18"/>
        <v>8.695652173913043</v>
      </c>
      <c r="K48" s="75"/>
    </row>
    <row r="49" spans="1:11" x14ac:dyDescent="0.2">
      <c r="A49" s="204" t="s">
        <v>4937</v>
      </c>
      <c r="B49" s="48"/>
      <c r="C49" s="48"/>
      <c r="D49" s="48"/>
      <c r="E49" s="48"/>
      <c r="F49" s="94"/>
      <c r="G49" s="48"/>
      <c r="H49" s="48"/>
      <c r="I49" s="48"/>
      <c r="J49" s="48"/>
      <c r="K49" s="75"/>
    </row>
    <row r="50" spans="1:11" x14ac:dyDescent="0.2">
      <c r="A50" s="453" t="s">
        <v>86</v>
      </c>
      <c r="B50" s="103">
        <f>IF(ISERROR(VLOOKUP($A$33&amp;$A50&amp;$B$28&amp;$A$49&amp;$B$30,EYFULL_in_period,8,FALSE))=TRUE,0,VLOOKUP($A$33&amp;$A50&amp;$B$28&amp;$A$49&amp;$B$30,EYFULL_in_period,8,FALSE))</f>
        <v>4596</v>
      </c>
      <c r="C50" s="103">
        <f>IF(ISERROR(VLOOKUP($A$33&amp;$A50&amp;$B$28&amp;$A$49&amp;$B$30,EYFULL_in_period,9,FALSE))=TRUE,0,VLOOKUP($A$33&amp;$A50&amp;$B$28&amp;$A$49&amp;$B$30,EYFULL_in_period,9,FALSE))</f>
        <v>467</v>
      </c>
      <c r="D50" s="103">
        <f>IF(ISERROR(VLOOKUP($A$33&amp;$A50&amp;$B$28&amp;$A$49&amp;$B$30,EYFULL_in_period,10,FALSE))=TRUE,0,VLOOKUP($A$33&amp;$A50&amp;$B$28&amp;$A$49&amp;$B$30,EYFULL_in_period,10,FALSE))</f>
        <v>3557</v>
      </c>
      <c r="E50" s="103">
        <f>IF(ISERROR(VLOOKUP($A$33&amp;$A50&amp;$B$28&amp;$A$49&amp;$B$30,EYFULL_in_period,11,FALSE))=TRUE,0,VLOOKUP($A$33&amp;$A50&amp;$B$28&amp;$A$49&amp;$B$30,EYFULL_in_period,11,FALSE))</f>
        <v>293</v>
      </c>
      <c r="F50" s="103">
        <f>IF(ISERROR(VLOOKUP($A$33&amp;$A50&amp;$B$28&amp;$A$49&amp;$B$30,EYFULL_in_period,12,FALSE))=TRUE,0,VLOOKUP($A$33&amp;$A50&amp;$B$28&amp;$A$49&amp;$B$30,EYFULL_in_period,12,FALSE))</f>
        <v>279</v>
      </c>
      <c r="G50" s="103">
        <f>IF($B50 &lt;1, "-",C50/$B50*100)</f>
        <v>10.161009573542211</v>
      </c>
      <c r="H50" s="103">
        <f t="shared" ref="H50:J53" si="19">IF($B50 &lt;1, "-",D50/$B50*100)</f>
        <v>77.393385552654479</v>
      </c>
      <c r="I50" s="103">
        <f t="shared" si="19"/>
        <v>6.3751087902523924</v>
      </c>
      <c r="J50" s="103">
        <f t="shared" si="19"/>
        <v>6.0704960835509141</v>
      </c>
      <c r="K50" s="83"/>
    </row>
    <row r="51" spans="1:11" x14ac:dyDescent="0.2">
      <c r="A51" s="546" t="s">
        <v>88</v>
      </c>
      <c r="B51" s="48">
        <f>IF(ISERROR(VLOOKUP($A$33&amp;$A51&amp;$B$28&amp;$A$49&amp;$B$30,EYFULL_in_period,8,FALSE))=TRUE,0,VLOOKUP($A$33&amp;$A51&amp;$B$28&amp;$A$49&amp;$B$30,EYFULL_in_period,8,FALSE))</f>
        <v>2056</v>
      </c>
      <c r="C51" s="48">
        <f>IF(ISERROR(VLOOKUP($A$33&amp;$A51&amp;$B$28&amp;$A$49&amp;$B$30,EYFULL_in_period,9,FALSE))=TRUE,0,VLOOKUP($A$33&amp;$A51&amp;$B$28&amp;$A$49&amp;$B$30,EYFULL_in_period,9,FALSE))</f>
        <v>179</v>
      </c>
      <c r="D51" s="48">
        <f>IF(ISERROR(VLOOKUP($A$33&amp;$A51&amp;$B$28&amp;$A$49&amp;$B$30,EYFULL_in_period,10,FALSE))=TRUE,0,VLOOKUP($A$33&amp;$A51&amp;$B$28&amp;$A$49&amp;$B$30,EYFULL_in_period,10,FALSE))</f>
        <v>1674</v>
      </c>
      <c r="E51" s="48">
        <f>IF(ISERROR(VLOOKUP($A$33&amp;$A51&amp;$B$28&amp;$A$49&amp;$B$30,EYFULL_in_period,11,FALSE))=TRUE,0,VLOOKUP($A$33&amp;$A51&amp;$B$28&amp;$A$49&amp;$B$30,EYFULL_in_period,11,FALSE))</f>
        <v>97</v>
      </c>
      <c r="F51" s="94">
        <f>IF(ISERROR(VLOOKUP($A$33&amp;$A51&amp;$B$28&amp;$A$49&amp;$B$30,EYFULL_in_period,12,FALSE))=TRUE,0,VLOOKUP($A$33&amp;$A51&amp;$B$28&amp;$A$49&amp;$B$30,EYFULL_in_period,12,FALSE))</f>
        <v>106</v>
      </c>
      <c r="G51" s="48">
        <f>IF($B51 &lt;1, "-",C51/$B51*100)</f>
        <v>8.7062256809338514</v>
      </c>
      <c r="H51" s="48">
        <f t="shared" si="19"/>
        <v>81.420233463035018</v>
      </c>
      <c r="I51" s="48">
        <f t="shared" si="19"/>
        <v>4.717898832684825</v>
      </c>
      <c r="J51" s="48">
        <f t="shared" si="19"/>
        <v>5.1556420233463029</v>
      </c>
      <c r="K51" s="75"/>
    </row>
    <row r="52" spans="1:11" x14ac:dyDescent="0.2">
      <c r="A52" s="546" t="s">
        <v>89</v>
      </c>
      <c r="B52" s="48">
        <f>IF(ISERROR(VLOOKUP($A$33&amp;$A52&amp;$B$28&amp;$A$49&amp;$B$30,EYFULL_in_period,8,FALSE))=TRUE,0,VLOOKUP($A$33&amp;$A52&amp;$B$28&amp;$A$49&amp;$B$30,EYFULL_in_period,8,FALSE))</f>
        <v>2516</v>
      </c>
      <c r="C52" s="48">
        <f>IF(ISERROR(VLOOKUP($A$33&amp;$A52&amp;$B$28&amp;$A$49&amp;$B$30,EYFULL_in_period,9,FALSE))=TRUE,0,VLOOKUP($A$33&amp;$A52&amp;$B$28&amp;$A$49&amp;$B$30,EYFULL_in_period,9,FALSE))</f>
        <v>284</v>
      </c>
      <c r="D52" s="48">
        <f>IF(ISERROR(VLOOKUP($A$33&amp;$A52&amp;$B$28&amp;$A$49&amp;$B$30,EYFULL_in_period,10,FALSE))=TRUE,0,VLOOKUP($A$33&amp;$A52&amp;$B$28&amp;$A$49&amp;$B$30,EYFULL_in_period,10,FALSE))</f>
        <v>1869</v>
      </c>
      <c r="E52" s="48">
        <f>IF(ISERROR(VLOOKUP($A$33&amp;$A52&amp;$B$28&amp;$A$49&amp;$B$30,EYFULL_in_period,11,FALSE))=TRUE,0,VLOOKUP($A$33&amp;$A52&amp;$B$28&amp;$A$49&amp;$B$30,EYFULL_in_period,11,FALSE))</f>
        <v>194</v>
      </c>
      <c r="F52" s="94">
        <f>IF(ISERROR(VLOOKUP($A$33&amp;$A52&amp;$B$28&amp;$A$49&amp;$B$30,EYFULL_in_period,12,FALSE))=TRUE,0,VLOOKUP($A$33&amp;$A52&amp;$B$28&amp;$A$49&amp;$B$30,EYFULL_in_period,12,FALSE))</f>
        <v>169</v>
      </c>
      <c r="G52" s="48">
        <f>IF($B52 &lt;1, "-",C52/$B52*100)</f>
        <v>11.287758346581876</v>
      </c>
      <c r="H52" s="48">
        <f t="shared" si="19"/>
        <v>74.284578696343402</v>
      </c>
      <c r="I52" s="48">
        <f t="shared" si="19"/>
        <v>7.7106518282988867</v>
      </c>
      <c r="J52" s="48">
        <f t="shared" si="19"/>
        <v>6.7170111287758347</v>
      </c>
      <c r="K52" s="75"/>
    </row>
    <row r="53" spans="1:11" x14ac:dyDescent="0.2">
      <c r="A53" s="546" t="s">
        <v>91</v>
      </c>
      <c r="B53" s="48">
        <f>IF(ISERROR(VLOOKUP($A$33&amp;$A53&amp;$B$28&amp;$A$49&amp;$B$30,EYFULL_in_period,8,FALSE))=TRUE,0,VLOOKUP($A$33&amp;$A53&amp;$B$28&amp;$A$49&amp;$B$30,EYFULL_in_period,8,FALSE))</f>
        <v>23</v>
      </c>
      <c r="C53" s="48">
        <f>IF(ISERROR(VLOOKUP($A$33&amp;$A53&amp;$B$28&amp;$A$49&amp;$B$30,EYFULL_in_period,9,FALSE))=TRUE,0,VLOOKUP($A$33&amp;$A53&amp;$B$28&amp;$A$49&amp;$B$30,EYFULL_in_period,9,FALSE))</f>
        <v>4</v>
      </c>
      <c r="D53" s="48">
        <f>IF(ISERROR(VLOOKUP($A$33&amp;$A53&amp;$B$28&amp;$A$49&amp;$B$30,EYFULL_in_period,10,FALSE))=TRUE,0,VLOOKUP($A$33&amp;$A53&amp;$B$28&amp;$A$49&amp;$B$30,EYFULL_in_period,10,FALSE))</f>
        <v>14</v>
      </c>
      <c r="E53" s="48">
        <f>IF(ISERROR(VLOOKUP($A$33&amp;$A53&amp;$B$28&amp;$A$49&amp;$B$30,EYFULL_in_period,11,FALSE))=TRUE,0,VLOOKUP($A$33&amp;$A53&amp;$B$28&amp;$A$49&amp;$B$30,EYFULL_in_period,11,FALSE))</f>
        <v>2</v>
      </c>
      <c r="F53" s="94">
        <f>IF(ISERROR(VLOOKUP($A$33&amp;$A53&amp;$B$28&amp;$A$49&amp;$B$30,EYFULL_in_period,12,FALSE))=TRUE,0,VLOOKUP($A$33&amp;$A53&amp;$B$28&amp;$A$49&amp;$B$30,EYFULL_in_period,12,FALSE))</f>
        <v>3</v>
      </c>
      <c r="G53" s="48">
        <f>IF($B53 &lt;1, "-",C53/$B53*100)</f>
        <v>17.391304347826086</v>
      </c>
      <c r="H53" s="48">
        <f t="shared" si="19"/>
        <v>60.869565217391312</v>
      </c>
      <c r="I53" s="48">
        <f t="shared" si="19"/>
        <v>8.695652173913043</v>
      </c>
      <c r="J53" s="48">
        <f t="shared" si="19"/>
        <v>13.043478260869565</v>
      </c>
      <c r="K53" s="75"/>
    </row>
    <row r="54" spans="1:11" ht="25.5" x14ac:dyDescent="0.2">
      <c r="A54" s="204" t="s">
        <v>10879</v>
      </c>
      <c r="B54" s="48"/>
      <c r="C54" s="48"/>
      <c r="D54" s="48"/>
      <c r="E54" s="48"/>
      <c r="F54" s="94"/>
      <c r="G54" s="208"/>
      <c r="H54" s="48"/>
      <c r="I54" s="48"/>
      <c r="J54" s="48"/>
      <c r="K54" s="75"/>
    </row>
    <row r="55" spans="1:11" x14ac:dyDescent="0.2">
      <c r="A55" s="453" t="s">
        <v>86</v>
      </c>
      <c r="B55" s="103">
        <f>IF(ISERROR(VLOOKUP($A$33&amp;$A55&amp;$B$28&amp;$A$54&amp;$B$30,EYFULL_in_period,8,FALSE))=TRUE,0,VLOOKUP($A$33&amp;$A55&amp;$B$28&amp;$A$54&amp;$B$30,EYFULL_in_period,8,FALSE))</f>
        <v>4596</v>
      </c>
      <c r="C55" s="103">
        <f>IF(ISERROR(VLOOKUP($A$33&amp;$A55&amp;$B$28&amp;$A$54&amp;$B$30,EYFULL_in_period,9,FALSE))=TRUE,0,VLOOKUP($A$33&amp;$A55&amp;$B$28&amp;$A$54&amp;$B$30,EYFULL_in_period,9,FALSE))</f>
        <v>447</v>
      </c>
      <c r="D55" s="103">
        <f>IF(ISERROR(VLOOKUP($A$33&amp;$A55&amp;$B$28&amp;$A$54&amp;$B$30,EYFULL_in_period,10,FALSE))=TRUE,0,VLOOKUP($A$33&amp;$A55&amp;$B$28&amp;$A$54&amp;$B$30,EYFULL_in_period,10,FALSE))</f>
        <v>3565</v>
      </c>
      <c r="E55" s="103">
        <f>IF(ISERROR(VLOOKUP($A$33&amp;$A55&amp;$B$28&amp;$A$54&amp;$B$30,EYFULL_in_period,11,FALSE))=TRUE,0,VLOOKUP($A$33&amp;$A55&amp;$B$28&amp;$A$54&amp;$B$30,EYFULL_in_period,11,FALSE))</f>
        <v>302</v>
      </c>
      <c r="F55" s="103">
        <f>IF(ISERROR(VLOOKUP($A$33&amp;$A55&amp;$B$28&amp;$A$54&amp;$B$30,EYFULL_in_period,12,FALSE))=TRUE,0,VLOOKUP($A$33&amp;$A55&amp;$B$28&amp;$A$54&amp;$B$30,EYFULL_in_period,12,FALSE))</f>
        <v>282</v>
      </c>
      <c r="G55" s="103">
        <f>IF($B55 &lt;1, "-",C55/$B55*100)</f>
        <v>9.7258485639686683</v>
      </c>
      <c r="H55" s="103">
        <f t="shared" ref="H55:J58" si="20">IF($B55 &lt;1, "-",D55/$B55*100)</f>
        <v>77.567449956483898</v>
      </c>
      <c r="I55" s="103">
        <f t="shared" si="20"/>
        <v>6.5709312445604882</v>
      </c>
      <c r="J55" s="103">
        <f t="shared" si="20"/>
        <v>6.1357702349869454</v>
      </c>
      <c r="K55" s="83"/>
    </row>
    <row r="56" spans="1:11" x14ac:dyDescent="0.2">
      <c r="A56" s="546" t="s">
        <v>88</v>
      </c>
      <c r="B56" s="48">
        <f>IF(ISERROR(VLOOKUP($A$33&amp;$A56&amp;$B$28&amp;$A$54&amp;$B$30,EYFULL_in_period,8,FALSE))=TRUE,0,VLOOKUP($A$33&amp;$A56&amp;$B$28&amp;$A$54&amp;$B$30,EYFULL_in_period,8,FALSE))</f>
        <v>2056</v>
      </c>
      <c r="C56" s="48">
        <f>IF(ISERROR(VLOOKUP($A$33&amp;$A56&amp;$B$28&amp;$A$54&amp;$B$30,EYFULL_in_period,9,FALSE))=TRUE,0,VLOOKUP($A$33&amp;$A56&amp;$B$28&amp;$A$54&amp;$B$30,EYFULL_in_period,9,FALSE))</f>
        <v>175</v>
      </c>
      <c r="D56" s="48">
        <f>IF(ISERROR(VLOOKUP($A$33&amp;$A56&amp;$B$28&amp;$A$54&amp;$B$30,EYFULL_in_period,10,FALSE))=TRUE,0,VLOOKUP($A$33&amp;$A56&amp;$B$28&amp;$A$54&amp;$B$30,EYFULL_in_period,10,FALSE))</f>
        <v>1674</v>
      </c>
      <c r="E56" s="48">
        <f>IF(ISERROR(VLOOKUP($A$33&amp;$A56&amp;$B$28&amp;$A$54&amp;$B$30,EYFULL_in_period,11,FALSE))=TRUE,0,VLOOKUP($A$33&amp;$A56&amp;$B$28&amp;$A$54&amp;$B$30,EYFULL_in_period,11,FALSE))</f>
        <v>98</v>
      </c>
      <c r="F56" s="94">
        <f>IF(ISERROR(VLOOKUP($A$33&amp;$A56&amp;$B$28&amp;$A$54&amp;$B$30,EYFULL_in_period,12,FALSE))=TRUE,0,VLOOKUP($A$33&amp;$A56&amp;$B$28&amp;$A$54&amp;$B$30,EYFULL_in_period,12,FALSE))</f>
        <v>109</v>
      </c>
      <c r="G56" s="48">
        <f>IF($B56 &lt;1, "-",C56/$B56*100)</f>
        <v>8.5116731517509727</v>
      </c>
      <c r="H56" s="48">
        <f t="shared" si="20"/>
        <v>81.420233463035018</v>
      </c>
      <c r="I56" s="48">
        <f t="shared" si="20"/>
        <v>4.7665369649805447</v>
      </c>
      <c r="J56" s="48">
        <f t="shared" si="20"/>
        <v>5.3015564202334629</v>
      </c>
      <c r="K56" s="75"/>
    </row>
    <row r="57" spans="1:11" x14ac:dyDescent="0.2">
      <c r="A57" s="546" t="s">
        <v>89</v>
      </c>
      <c r="B57" s="48">
        <f>IF(ISERROR(VLOOKUP($A$33&amp;$A57&amp;$B$28&amp;$A$54&amp;$B$30,EYFULL_in_period,8,FALSE))=TRUE,0,VLOOKUP($A$33&amp;$A57&amp;$B$28&amp;$A$54&amp;$B$30,EYFULL_in_period,8,FALSE))</f>
        <v>2516</v>
      </c>
      <c r="C57" s="48">
        <f>IF(ISERROR(VLOOKUP($A$33&amp;$A57&amp;$B$28&amp;$A$54&amp;$B$30,EYFULL_in_period,9,FALSE))=TRUE,0,VLOOKUP($A$33&amp;$A57&amp;$B$28&amp;$A$54&amp;$B$30,EYFULL_in_period,9,FALSE))</f>
        <v>268</v>
      </c>
      <c r="D57" s="48">
        <f>IF(ISERROR(VLOOKUP($A$33&amp;$A57&amp;$B$28&amp;$A$54&amp;$B$30,EYFULL_in_period,10,FALSE))=TRUE,0,VLOOKUP($A$33&amp;$A57&amp;$B$28&amp;$A$54&amp;$B$30,EYFULL_in_period,10,FALSE))</f>
        <v>1877</v>
      </c>
      <c r="E57" s="48">
        <f>IF(ISERROR(VLOOKUP($A$33&amp;$A57&amp;$B$28&amp;$A$54&amp;$B$30,EYFULL_in_period,11,FALSE))=TRUE,0,VLOOKUP($A$33&amp;$A57&amp;$B$28&amp;$A$54&amp;$B$30,EYFULL_in_period,11,FALSE))</f>
        <v>202</v>
      </c>
      <c r="F57" s="94">
        <f>IF(ISERROR(VLOOKUP($A$33&amp;$A57&amp;$B$28&amp;$A$54&amp;$B$30,EYFULL_in_period,12,FALSE))=TRUE,0,VLOOKUP($A$33&amp;$A57&amp;$B$28&amp;$A$54&amp;$B$30,EYFULL_in_period,12,FALSE))</f>
        <v>169</v>
      </c>
      <c r="G57" s="48">
        <f>IF($B57 &lt;1, "-",C57/$B57*100)</f>
        <v>10.651828298887123</v>
      </c>
      <c r="H57" s="48">
        <f t="shared" si="20"/>
        <v>74.602543720190781</v>
      </c>
      <c r="I57" s="48">
        <f t="shared" si="20"/>
        <v>8.0286168521462642</v>
      </c>
      <c r="J57" s="48">
        <f t="shared" si="20"/>
        <v>6.7170111287758347</v>
      </c>
      <c r="K57" s="75"/>
    </row>
    <row r="58" spans="1:11" x14ac:dyDescent="0.2">
      <c r="A58" s="546" t="s">
        <v>91</v>
      </c>
      <c r="B58" s="48">
        <f>IF(ISERROR(VLOOKUP($A$33&amp;$A58&amp;$B$28&amp;$A$54&amp;$B$30,EYFULL_in_period,8,FALSE))=TRUE,0,VLOOKUP($A$33&amp;$A58&amp;$B$28&amp;$A$54&amp;$B$30,EYFULL_in_period,8,FALSE))</f>
        <v>23</v>
      </c>
      <c r="C58" s="48">
        <f>IF(ISERROR(VLOOKUP($A$33&amp;$A58&amp;$B$28&amp;$A$54&amp;$B$30,EYFULL_in_period,9,FALSE))=TRUE,0,VLOOKUP($A$33&amp;$A58&amp;$B$28&amp;$A$54&amp;$B$30,EYFULL_in_period,9,FALSE))</f>
        <v>4</v>
      </c>
      <c r="D58" s="48">
        <f>IF(ISERROR(VLOOKUP($A$33&amp;$A58&amp;$B$28&amp;$A$54&amp;$B$30,EYFULL_in_period,10,FALSE))=TRUE,0,VLOOKUP($A$33&amp;$A58&amp;$B$28&amp;$A$54&amp;$B$30,EYFULL_in_period,10,FALSE))</f>
        <v>14</v>
      </c>
      <c r="E58" s="48">
        <f>IF(ISERROR(VLOOKUP($A$33&amp;$A58&amp;$B$28&amp;$A$54&amp;$B$30,EYFULL_in_period,11,FALSE))=TRUE,0,VLOOKUP($A$33&amp;$A58&amp;$B$28&amp;$A$54&amp;$B$30,EYFULL_in_period,11,FALSE))</f>
        <v>2</v>
      </c>
      <c r="F58" s="94">
        <f>IF(ISERROR(VLOOKUP($A$33&amp;$A58&amp;$B$28&amp;$A$54&amp;$B$30,EYFULL_in_period,12,FALSE))=TRUE,0,VLOOKUP($A$33&amp;$A58&amp;$B$28&amp;$A$54&amp;$B$30,EYFULL_in_period,12,FALSE))</f>
        <v>3</v>
      </c>
      <c r="G58" s="48">
        <f>IF($B58 &lt;1, "-",C58/$B58*100)</f>
        <v>17.391304347826086</v>
      </c>
      <c r="H58" s="48">
        <f t="shared" si="20"/>
        <v>60.869565217391312</v>
      </c>
      <c r="I58" s="48">
        <f t="shared" si="20"/>
        <v>8.695652173913043</v>
      </c>
      <c r="J58" s="48">
        <f t="shared" si="20"/>
        <v>13.043478260869565</v>
      </c>
      <c r="K58" s="75"/>
    </row>
    <row r="59" spans="1:11" x14ac:dyDescent="0.2">
      <c r="A59" s="687"/>
      <c r="B59" s="76"/>
      <c r="C59" s="76"/>
      <c r="D59" s="76"/>
      <c r="E59" s="76"/>
      <c r="F59" s="209"/>
      <c r="G59" s="76"/>
      <c r="H59" s="76"/>
      <c r="I59" s="76"/>
      <c r="J59" s="76"/>
      <c r="K59" s="75"/>
    </row>
  </sheetData>
  <mergeCells count="10">
    <mergeCell ref="B30:E30"/>
    <mergeCell ref="I30:K30"/>
    <mergeCell ref="B32:F32"/>
    <mergeCell ref="G32:J32"/>
    <mergeCell ref="A1:B1"/>
    <mergeCell ref="A2:A5"/>
    <mergeCell ref="A6:A9"/>
    <mergeCell ref="A10:A13"/>
    <mergeCell ref="A14:A17"/>
    <mergeCell ref="A18:A2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0070C0"/>
  </sheetPr>
  <dimension ref="A1:K3651"/>
  <sheetViews>
    <sheetView workbookViewId="0"/>
  </sheetViews>
  <sheetFormatPr defaultRowHeight="12.75" x14ac:dyDescent="0.2"/>
  <cols>
    <col min="1" max="11" width="9" bestFit="1" customWidth="1"/>
  </cols>
  <sheetData>
    <row r="1" spans="1:11" x14ac:dyDescent="0.2">
      <c r="A1" t="s">
        <v>301</v>
      </c>
      <c r="B1" t="s">
        <v>302</v>
      </c>
      <c r="C1" t="s">
        <v>303</v>
      </c>
      <c r="D1" t="s">
        <v>304</v>
      </c>
      <c r="E1" t="s">
        <v>305</v>
      </c>
      <c r="F1" t="s">
        <v>306</v>
      </c>
      <c r="G1" t="s">
        <v>307</v>
      </c>
      <c r="H1" t="s">
        <v>308</v>
      </c>
      <c r="I1" t="s">
        <v>309</v>
      </c>
      <c r="J1" t="s">
        <v>310</v>
      </c>
      <c r="K1" t="s">
        <v>311</v>
      </c>
    </row>
    <row r="2" spans="1:11" x14ac:dyDescent="0.2">
      <c r="A2" t="s">
        <v>312</v>
      </c>
      <c r="B2" t="s">
        <v>86</v>
      </c>
      <c r="C2" t="s">
        <v>278</v>
      </c>
      <c r="D2" t="s">
        <v>106</v>
      </c>
      <c r="E2" t="s">
        <v>280</v>
      </c>
      <c r="F2">
        <v>47652</v>
      </c>
      <c r="G2">
        <v>1268111.97</v>
      </c>
      <c r="H2">
        <v>14112</v>
      </c>
      <c r="I2">
        <v>0</v>
      </c>
      <c r="J2">
        <v>61764</v>
      </c>
      <c r="K2">
        <v>1268111.97</v>
      </c>
    </row>
    <row r="3" spans="1:11" x14ac:dyDescent="0.2">
      <c r="A3" t="s">
        <v>313</v>
      </c>
      <c r="B3" t="s">
        <v>86</v>
      </c>
      <c r="C3" t="s">
        <v>278</v>
      </c>
      <c r="D3" t="s">
        <v>269</v>
      </c>
      <c r="E3" t="s">
        <v>107</v>
      </c>
      <c r="F3">
        <v>169</v>
      </c>
      <c r="G3">
        <v>4835.0200000000004</v>
      </c>
      <c r="H3">
        <v>275</v>
      </c>
      <c r="I3">
        <v>0</v>
      </c>
      <c r="J3">
        <v>444</v>
      </c>
      <c r="K3">
        <v>4835.0200000000004</v>
      </c>
    </row>
    <row r="4" spans="1:11" x14ac:dyDescent="0.2">
      <c r="A4" t="s">
        <v>314</v>
      </c>
      <c r="B4" t="s">
        <v>86</v>
      </c>
      <c r="C4" t="s">
        <v>278</v>
      </c>
      <c r="D4" t="s">
        <v>269</v>
      </c>
      <c r="E4" t="s">
        <v>108</v>
      </c>
      <c r="F4">
        <v>377</v>
      </c>
      <c r="G4">
        <v>10949.38</v>
      </c>
      <c r="H4">
        <v>204</v>
      </c>
      <c r="I4">
        <v>0</v>
      </c>
      <c r="J4">
        <v>581</v>
      </c>
      <c r="K4">
        <v>10949.38</v>
      </c>
    </row>
    <row r="5" spans="1:11" x14ac:dyDescent="0.2">
      <c r="A5" t="s">
        <v>315</v>
      </c>
      <c r="B5" t="s">
        <v>86</v>
      </c>
      <c r="C5" t="s">
        <v>278</v>
      </c>
      <c r="D5" t="s">
        <v>275</v>
      </c>
      <c r="E5" t="s">
        <v>109</v>
      </c>
      <c r="F5">
        <v>188</v>
      </c>
      <c r="G5">
        <v>4174.83</v>
      </c>
      <c r="H5">
        <v>15</v>
      </c>
      <c r="I5">
        <v>0</v>
      </c>
      <c r="J5">
        <v>203</v>
      </c>
      <c r="K5">
        <v>4174.83</v>
      </c>
    </row>
    <row r="6" spans="1:11" x14ac:dyDescent="0.2">
      <c r="A6" t="s">
        <v>316</v>
      </c>
      <c r="B6" t="s">
        <v>86</v>
      </c>
      <c r="C6" t="s">
        <v>278</v>
      </c>
      <c r="D6" t="s">
        <v>273</v>
      </c>
      <c r="E6" t="s">
        <v>110</v>
      </c>
      <c r="F6">
        <v>171</v>
      </c>
      <c r="G6">
        <v>4194.0200000000004</v>
      </c>
      <c r="H6">
        <v>57</v>
      </c>
      <c r="I6">
        <v>0</v>
      </c>
      <c r="J6">
        <v>228</v>
      </c>
      <c r="K6">
        <v>4194.0200000000004</v>
      </c>
    </row>
    <row r="7" spans="1:11" x14ac:dyDescent="0.2">
      <c r="A7" t="s">
        <v>317</v>
      </c>
      <c r="B7" t="s">
        <v>86</v>
      </c>
      <c r="C7" t="s">
        <v>278</v>
      </c>
      <c r="D7" t="s">
        <v>268</v>
      </c>
      <c r="E7" t="s">
        <v>111</v>
      </c>
      <c r="F7">
        <v>168</v>
      </c>
      <c r="G7">
        <v>4258</v>
      </c>
      <c r="H7">
        <v>30</v>
      </c>
      <c r="I7">
        <v>0</v>
      </c>
      <c r="J7">
        <v>198</v>
      </c>
      <c r="K7">
        <v>4258</v>
      </c>
    </row>
    <row r="8" spans="1:11" x14ac:dyDescent="0.2">
      <c r="A8" t="s">
        <v>318</v>
      </c>
      <c r="B8" t="s">
        <v>86</v>
      </c>
      <c r="C8" t="s">
        <v>278</v>
      </c>
      <c r="D8" t="s">
        <v>269</v>
      </c>
      <c r="E8" t="s">
        <v>112</v>
      </c>
      <c r="F8">
        <v>369</v>
      </c>
      <c r="G8">
        <v>6849.68</v>
      </c>
      <c r="H8">
        <v>152</v>
      </c>
      <c r="I8">
        <v>0</v>
      </c>
      <c r="J8">
        <v>521</v>
      </c>
      <c r="K8">
        <v>6849.68</v>
      </c>
    </row>
    <row r="9" spans="1:11" x14ac:dyDescent="0.2">
      <c r="A9" t="s">
        <v>319</v>
      </c>
      <c r="B9" t="s">
        <v>86</v>
      </c>
      <c r="C9" t="s">
        <v>278</v>
      </c>
      <c r="D9" t="s">
        <v>274</v>
      </c>
      <c r="E9" t="s">
        <v>113</v>
      </c>
      <c r="F9">
        <v>701</v>
      </c>
      <c r="G9">
        <v>23982.66</v>
      </c>
      <c r="H9">
        <v>276</v>
      </c>
      <c r="I9">
        <v>0</v>
      </c>
      <c r="J9">
        <v>977</v>
      </c>
      <c r="K9">
        <v>23982.66</v>
      </c>
    </row>
    <row r="10" spans="1:11" x14ac:dyDescent="0.2">
      <c r="A10" t="s">
        <v>320</v>
      </c>
      <c r="B10" t="s">
        <v>86</v>
      </c>
      <c r="C10" t="s">
        <v>278</v>
      </c>
      <c r="D10" t="s">
        <v>271</v>
      </c>
      <c r="E10" t="s">
        <v>114</v>
      </c>
      <c r="F10">
        <v>112</v>
      </c>
      <c r="G10">
        <v>3732</v>
      </c>
      <c r="H10">
        <v>14</v>
      </c>
      <c r="I10">
        <v>0</v>
      </c>
      <c r="J10">
        <v>126</v>
      </c>
      <c r="K10">
        <v>3732</v>
      </c>
    </row>
    <row r="11" spans="1:11" x14ac:dyDescent="0.2">
      <c r="A11" t="s">
        <v>321</v>
      </c>
      <c r="B11" t="s">
        <v>86</v>
      </c>
      <c r="C11" t="s">
        <v>278</v>
      </c>
      <c r="D11" t="s">
        <v>271</v>
      </c>
      <c r="E11" t="s">
        <v>115</v>
      </c>
      <c r="F11">
        <v>74</v>
      </c>
      <c r="G11">
        <v>2211.34</v>
      </c>
      <c r="H11">
        <v>1</v>
      </c>
      <c r="I11">
        <v>0</v>
      </c>
      <c r="J11">
        <v>75</v>
      </c>
      <c r="K11">
        <v>2211.34</v>
      </c>
    </row>
    <row r="12" spans="1:11" x14ac:dyDescent="0.2">
      <c r="A12" t="s">
        <v>322</v>
      </c>
      <c r="B12" t="s">
        <v>86</v>
      </c>
      <c r="C12" t="s">
        <v>278</v>
      </c>
      <c r="D12" t="s">
        <v>271</v>
      </c>
      <c r="E12" t="s">
        <v>116</v>
      </c>
      <c r="F12">
        <v>206</v>
      </c>
      <c r="G12">
        <v>6506.83</v>
      </c>
      <c r="H12">
        <v>38</v>
      </c>
      <c r="I12">
        <v>0</v>
      </c>
      <c r="J12">
        <v>244</v>
      </c>
      <c r="K12">
        <v>6506.83</v>
      </c>
    </row>
    <row r="13" spans="1:11" x14ac:dyDescent="0.2">
      <c r="A13" t="s">
        <v>323</v>
      </c>
      <c r="B13" t="s">
        <v>86</v>
      </c>
      <c r="C13" t="s">
        <v>278</v>
      </c>
      <c r="D13" t="s">
        <v>273</v>
      </c>
      <c r="E13" t="s">
        <v>117</v>
      </c>
      <c r="F13">
        <v>307</v>
      </c>
      <c r="G13">
        <v>8048.51</v>
      </c>
      <c r="H13">
        <v>66</v>
      </c>
      <c r="I13">
        <v>0</v>
      </c>
      <c r="J13">
        <v>373</v>
      </c>
      <c r="K13">
        <v>8048.51</v>
      </c>
    </row>
    <row r="14" spans="1:11" x14ac:dyDescent="0.2">
      <c r="A14" t="s">
        <v>324</v>
      </c>
      <c r="B14" t="s">
        <v>86</v>
      </c>
      <c r="C14" t="s">
        <v>278</v>
      </c>
      <c r="D14" t="s">
        <v>272</v>
      </c>
      <c r="E14" t="s">
        <v>118</v>
      </c>
      <c r="F14">
        <v>195</v>
      </c>
      <c r="G14">
        <v>3947</v>
      </c>
      <c r="H14">
        <v>37</v>
      </c>
      <c r="I14">
        <v>0</v>
      </c>
      <c r="J14">
        <v>232</v>
      </c>
      <c r="K14">
        <v>3947</v>
      </c>
    </row>
    <row r="15" spans="1:11" x14ac:dyDescent="0.2">
      <c r="A15" t="s">
        <v>325</v>
      </c>
      <c r="B15" t="s">
        <v>86</v>
      </c>
      <c r="C15" t="s">
        <v>278</v>
      </c>
      <c r="D15" t="s">
        <v>275</v>
      </c>
      <c r="E15" t="s">
        <v>119</v>
      </c>
      <c r="F15">
        <v>396</v>
      </c>
      <c r="G15">
        <v>10188.34</v>
      </c>
      <c r="H15">
        <v>84</v>
      </c>
      <c r="I15">
        <v>0</v>
      </c>
      <c r="J15">
        <v>480</v>
      </c>
      <c r="K15">
        <v>10188.34</v>
      </c>
    </row>
    <row r="16" spans="1:11" x14ac:dyDescent="0.2">
      <c r="A16" t="s">
        <v>326</v>
      </c>
      <c r="B16" t="s">
        <v>86</v>
      </c>
      <c r="C16" t="s">
        <v>278</v>
      </c>
      <c r="D16" t="s">
        <v>269</v>
      </c>
      <c r="E16" t="s">
        <v>120</v>
      </c>
      <c r="F16">
        <v>238</v>
      </c>
      <c r="G16">
        <v>6403.02</v>
      </c>
      <c r="H16">
        <v>174</v>
      </c>
      <c r="I16">
        <v>0</v>
      </c>
      <c r="J16">
        <v>412</v>
      </c>
      <c r="K16">
        <v>6403.02</v>
      </c>
    </row>
    <row r="17" spans="1:11" x14ac:dyDescent="0.2">
      <c r="A17" t="s">
        <v>327</v>
      </c>
      <c r="B17" t="s">
        <v>86</v>
      </c>
      <c r="C17" t="s">
        <v>278</v>
      </c>
      <c r="D17" t="s">
        <v>272</v>
      </c>
      <c r="E17" t="s">
        <v>121</v>
      </c>
      <c r="F17">
        <v>196</v>
      </c>
      <c r="G17">
        <v>6815</v>
      </c>
      <c r="H17">
        <v>60</v>
      </c>
      <c r="I17">
        <v>0</v>
      </c>
      <c r="J17">
        <v>256</v>
      </c>
      <c r="K17">
        <v>6815</v>
      </c>
    </row>
    <row r="18" spans="1:11" x14ac:dyDescent="0.2">
      <c r="A18" t="s">
        <v>328</v>
      </c>
      <c r="B18" t="s">
        <v>86</v>
      </c>
      <c r="C18" t="s">
        <v>278</v>
      </c>
      <c r="D18" t="s">
        <v>273</v>
      </c>
      <c r="E18" t="s">
        <v>122</v>
      </c>
      <c r="F18">
        <v>430</v>
      </c>
      <c r="G18">
        <v>11537.59</v>
      </c>
      <c r="H18">
        <v>156</v>
      </c>
      <c r="I18">
        <v>0</v>
      </c>
      <c r="J18">
        <v>586</v>
      </c>
      <c r="K18">
        <v>11537.59</v>
      </c>
    </row>
    <row r="19" spans="1:11" x14ac:dyDescent="0.2">
      <c r="A19" t="s">
        <v>329</v>
      </c>
      <c r="B19" t="s">
        <v>86</v>
      </c>
      <c r="C19" t="s">
        <v>278</v>
      </c>
      <c r="D19" t="s">
        <v>269</v>
      </c>
      <c r="E19" t="s">
        <v>123</v>
      </c>
      <c r="F19">
        <v>539</v>
      </c>
      <c r="G19">
        <v>12174.04</v>
      </c>
      <c r="H19">
        <v>150</v>
      </c>
      <c r="I19">
        <v>0</v>
      </c>
      <c r="J19">
        <v>689</v>
      </c>
      <c r="K19">
        <v>12174.04</v>
      </c>
    </row>
    <row r="20" spans="1:11" x14ac:dyDescent="0.2">
      <c r="A20" t="s">
        <v>330</v>
      </c>
      <c r="B20" t="s">
        <v>86</v>
      </c>
      <c r="C20" t="s">
        <v>278</v>
      </c>
      <c r="D20" t="s">
        <v>272</v>
      </c>
      <c r="E20" t="s">
        <v>124</v>
      </c>
      <c r="F20">
        <v>679</v>
      </c>
      <c r="G20">
        <v>17646.68</v>
      </c>
      <c r="H20">
        <v>220</v>
      </c>
      <c r="I20">
        <v>0</v>
      </c>
      <c r="J20">
        <v>899</v>
      </c>
      <c r="K20">
        <v>17646.68</v>
      </c>
    </row>
    <row r="21" spans="1:11" x14ac:dyDescent="0.2">
      <c r="A21" t="s">
        <v>331</v>
      </c>
      <c r="B21" t="s">
        <v>86</v>
      </c>
      <c r="C21" t="s">
        <v>278</v>
      </c>
      <c r="D21" t="s">
        <v>271</v>
      </c>
      <c r="E21" t="s">
        <v>125</v>
      </c>
      <c r="F21">
        <v>146</v>
      </c>
      <c r="G21">
        <v>4644.8500000000004</v>
      </c>
      <c r="H21">
        <v>29</v>
      </c>
      <c r="I21">
        <v>0</v>
      </c>
      <c r="J21">
        <v>175</v>
      </c>
      <c r="K21">
        <v>4644.8500000000004</v>
      </c>
    </row>
    <row r="22" spans="1:11" x14ac:dyDescent="0.2">
      <c r="A22" t="s">
        <v>332</v>
      </c>
      <c r="B22" t="s">
        <v>86</v>
      </c>
      <c r="C22" t="s">
        <v>278</v>
      </c>
      <c r="D22" t="s">
        <v>275</v>
      </c>
      <c r="E22" t="s">
        <v>126</v>
      </c>
      <c r="F22">
        <v>174</v>
      </c>
      <c r="G22">
        <v>4993</v>
      </c>
      <c r="H22">
        <v>27</v>
      </c>
      <c r="I22">
        <v>0</v>
      </c>
      <c r="J22">
        <v>201</v>
      </c>
      <c r="K22">
        <v>4993</v>
      </c>
    </row>
    <row r="23" spans="1:11" x14ac:dyDescent="0.2">
      <c r="A23" t="s">
        <v>333</v>
      </c>
      <c r="B23" t="s">
        <v>86</v>
      </c>
      <c r="C23" t="s">
        <v>278</v>
      </c>
      <c r="D23" t="s">
        <v>268</v>
      </c>
      <c r="E23" t="s">
        <v>127</v>
      </c>
      <c r="F23">
        <v>733</v>
      </c>
      <c r="G23">
        <v>18563.04</v>
      </c>
      <c r="H23">
        <v>179</v>
      </c>
      <c r="I23">
        <v>0</v>
      </c>
      <c r="J23">
        <v>912</v>
      </c>
      <c r="K23">
        <v>18563.04</v>
      </c>
    </row>
    <row r="24" spans="1:11" x14ac:dyDescent="0.2">
      <c r="A24" t="s">
        <v>334</v>
      </c>
      <c r="B24" t="s">
        <v>86</v>
      </c>
      <c r="C24" t="s">
        <v>278</v>
      </c>
      <c r="D24" t="s">
        <v>269</v>
      </c>
      <c r="E24" t="s">
        <v>128</v>
      </c>
      <c r="F24">
        <v>190</v>
      </c>
      <c r="G24">
        <v>4900.51</v>
      </c>
      <c r="H24">
        <v>83</v>
      </c>
      <c r="I24">
        <v>0</v>
      </c>
      <c r="J24">
        <v>273</v>
      </c>
      <c r="K24">
        <v>4900.51</v>
      </c>
    </row>
    <row r="25" spans="1:11" x14ac:dyDescent="0.2">
      <c r="A25" t="s">
        <v>335</v>
      </c>
      <c r="B25" t="s">
        <v>86</v>
      </c>
      <c r="C25" t="s">
        <v>278</v>
      </c>
      <c r="D25" t="s">
        <v>268</v>
      </c>
      <c r="E25" t="s">
        <v>129</v>
      </c>
      <c r="F25">
        <v>363</v>
      </c>
      <c r="G25">
        <v>6679.38</v>
      </c>
      <c r="H25">
        <v>98</v>
      </c>
      <c r="I25">
        <v>0</v>
      </c>
      <c r="J25">
        <v>461</v>
      </c>
      <c r="K25">
        <v>6679.38</v>
      </c>
    </row>
    <row r="26" spans="1:11" x14ac:dyDescent="0.2">
      <c r="A26" t="s">
        <v>336</v>
      </c>
      <c r="B26" t="s">
        <v>86</v>
      </c>
      <c r="C26" t="s">
        <v>278</v>
      </c>
      <c r="D26" t="s">
        <v>271</v>
      </c>
      <c r="E26" t="s">
        <v>130</v>
      </c>
      <c r="F26">
        <v>281</v>
      </c>
      <c r="G26">
        <v>9530.17</v>
      </c>
      <c r="H26">
        <v>39</v>
      </c>
      <c r="I26">
        <v>0</v>
      </c>
      <c r="J26">
        <v>320</v>
      </c>
      <c r="K26">
        <v>9530.17</v>
      </c>
    </row>
    <row r="27" spans="1:11" x14ac:dyDescent="0.2">
      <c r="A27" t="s">
        <v>337</v>
      </c>
      <c r="B27" t="s">
        <v>86</v>
      </c>
      <c r="C27" t="s">
        <v>278</v>
      </c>
      <c r="D27" t="s">
        <v>271</v>
      </c>
      <c r="E27" t="s">
        <v>131</v>
      </c>
      <c r="F27">
        <v>272</v>
      </c>
      <c r="G27">
        <v>9085</v>
      </c>
      <c r="H27">
        <v>53</v>
      </c>
      <c r="I27">
        <v>0</v>
      </c>
      <c r="J27">
        <v>325</v>
      </c>
      <c r="K27">
        <v>9085</v>
      </c>
    </row>
    <row r="28" spans="1:11" x14ac:dyDescent="0.2">
      <c r="A28" t="s">
        <v>338</v>
      </c>
      <c r="B28" t="s">
        <v>86</v>
      </c>
      <c r="C28" t="s">
        <v>278</v>
      </c>
      <c r="D28" t="s">
        <v>269</v>
      </c>
      <c r="E28" t="s">
        <v>132</v>
      </c>
      <c r="F28">
        <v>8</v>
      </c>
      <c r="G28">
        <v>474</v>
      </c>
      <c r="H28">
        <v>2</v>
      </c>
      <c r="I28">
        <v>0</v>
      </c>
      <c r="J28">
        <v>10</v>
      </c>
      <c r="K28">
        <v>474</v>
      </c>
    </row>
    <row r="29" spans="1:11" x14ac:dyDescent="0.2">
      <c r="A29" t="s">
        <v>339</v>
      </c>
      <c r="B29" t="s">
        <v>86</v>
      </c>
      <c r="C29" t="s">
        <v>278</v>
      </c>
      <c r="D29" t="s">
        <v>273</v>
      </c>
      <c r="E29" t="s">
        <v>133</v>
      </c>
      <c r="F29">
        <v>364</v>
      </c>
      <c r="G29">
        <v>8684.34</v>
      </c>
      <c r="H29">
        <v>49</v>
      </c>
      <c r="I29">
        <v>0</v>
      </c>
      <c r="J29">
        <v>413</v>
      </c>
      <c r="K29">
        <v>8684.34</v>
      </c>
    </row>
    <row r="30" spans="1:11" x14ac:dyDescent="0.2">
      <c r="A30" t="s">
        <v>340</v>
      </c>
      <c r="B30" t="s">
        <v>86</v>
      </c>
      <c r="C30" t="s">
        <v>278</v>
      </c>
      <c r="D30" t="s">
        <v>274</v>
      </c>
      <c r="E30" t="s">
        <v>134</v>
      </c>
      <c r="F30">
        <v>244</v>
      </c>
      <c r="G30">
        <v>5667.83</v>
      </c>
      <c r="H30">
        <v>56</v>
      </c>
      <c r="I30">
        <v>0</v>
      </c>
      <c r="J30">
        <v>300</v>
      </c>
      <c r="K30">
        <v>5667.83</v>
      </c>
    </row>
    <row r="31" spans="1:11" x14ac:dyDescent="0.2">
      <c r="A31" t="s">
        <v>341</v>
      </c>
      <c r="B31" t="s">
        <v>86</v>
      </c>
      <c r="C31" t="s">
        <v>278</v>
      </c>
      <c r="D31" t="s">
        <v>269</v>
      </c>
      <c r="E31" t="s">
        <v>135</v>
      </c>
      <c r="F31">
        <v>458</v>
      </c>
      <c r="G31">
        <v>10554.59</v>
      </c>
      <c r="H31">
        <v>223</v>
      </c>
      <c r="I31">
        <v>0</v>
      </c>
      <c r="J31">
        <v>681</v>
      </c>
      <c r="K31">
        <v>10554.59</v>
      </c>
    </row>
    <row r="32" spans="1:11" x14ac:dyDescent="0.2">
      <c r="A32" t="s">
        <v>342</v>
      </c>
      <c r="B32" t="s">
        <v>86</v>
      </c>
      <c r="C32" t="s">
        <v>278</v>
      </c>
      <c r="D32" t="s">
        <v>271</v>
      </c>
      <c r="E32" t="s">
        <v>136</v>
      </c>
      <c r="F32">
        <v>134</v>
      </c>
      <c r="G32">
        <v>3536.17</v>
      </c>
      <c r="H32">
        <v>13</v>
      </c>
      <c r="I32">
        <v>0</v>
      </c>
      <c r="J32">
        <v>147</v>
      </c>
      <c r="K32">
        <v>3536.17</v>
      </c>
    </row>
    <row r="33" spans="1:11" x14ac:dyDescent="0.2">
      <c r="A33" t="s">
        <v>343</v>
      </c>
      <c r="B33" t="s">
        <v>86</v>
      </c>
      <c r="C33" t="s">
        <v>278</v>
      </c>
      <c r="D33" t="s">
        <v>270</v>
      </c>
      <c r="E33" t="s">
        <v>137</v>
      </c>
      <c r="F33">
        <v>73</v>
      </c>
      <c r="G33">
        <v>1888</v>
      </c>
      <c r="H33">
        <v>10</v>
      </c>
      <c r="I33">
        <v>0</v>
      </c>
      <c r="J33">
        <v>83</v>
      </c>
      <c r="K33">
        <v>1888</v>
      </c>
    </row>
    <row r="34" spans="1:11" x14ac:dyDescent="0.2">
      <c r="A34" t="s">
        <v>344</v>
      </c>
      <c r="B34" t="s">
        <v>86</v>
      </c>
      <c r="C34" t="s">
        <v>278</v>
      </c>
      <c r="D34" t="s">
        <v>267</v>
      </c>
      <c r="E34" t="s">
        <v>138</v>
      </c>
      <c r="F34">
        <v>169</v>
      </c>
      <c r="G34">
        <v>4771.51</v>
      </c>
      <c r="H34">
        <v>49</v>
      </c>
      <c r="I34">
        <v>0</v>
      </c>
      <c r="J34">
        <v>218</v>
      </c>
      <c r="K34">
        <v>4771.51</v>
      </c>
    </row>
    <row r="35" spans="1:11" x14ac:dyDescent="0.2">
      <c r="A35" t="s">
        <v>345</v>
      </c>
      <c r="B35" t="s">
        <v>86</v>
      </c>
      <c r="C35" t="s">
        <v>278</v>
      </c>
      <c r="D35" t="s">
        <v>267</v>
      </c>
      <c r="E35" t="s">
        <v>139</v>
      </c>
      <c r="F35">
        <v>571</v>
      </c>
      <c r="G35">
        <v>15112.34</v>
      </c>
      <c r="H35">
        <v>95</v>
      </c>
      <c r="I35">
        <v>0</v>
      </c>
      <c r="J35">
        <v>666</v>
      </c>
      <c r="K35">
        <v>15112.34</v>
      </c>
    </row>
    <row r="36" spans="1:11" x14ac:dyDescent="0.2">
      <c r="A36" t="s">
        <v>346</v>
      </c>
      <c r="B36" t="s">
        <v>86</v>
      </c>
      <c r="C36" t="s">
        <v>278</v>
      </c>
      <c r="D36" t="s">
        <v>273</v>
      </c>
      <c r="E36" t="s">
        <v>140</v>
      </c>
      <c r="F36">
        <v>601</v>
      </c>
      <c r="G36">
        <v>12973.38</v>
      </c>
      <c r="H36">
        <v>158</v>
      </c>
      <c r="I36">
        <v>0</v>
      </c>
      <c r="J36">
        <v>759</v>
      </c>
      <c r="K36">
        <v>12973.38</v>
      </c>
    </row>
    <row r="37" spans="1:11" x14ac:dyDescent="0.2">
      <c r="A37" t="s">
        <v>347</v>
      </c>
      <c r="B37" t="s">
        <v>86</v>
      </c>
      <c r="C37" t="s">
        <v>278</v>
      </c>
      <c r="D37" t="s">
        <v>275</v>
      </c>
      <c r="E37" t="s">
        <v>141</v>
      </c>
      <c r="F37">
        <v>264</v>
      </c>
      <c r="G37">
        <v>4817.34</v>
      </c>
      <c r="H37">
        <v>21</v>
      </c>
      <c r="I37">
        <v>0</v>
      </c>
      <c r="J37">
        <v>285</v>
      </c>
      <c r="K37">
        <v>4817.34</v>
      </c>
    </row>
    <row r="38" spans="1:11" x14ac:dyDescent="0.2">
      <c r="A38" t="s">
        <v>348</v>
      </c>
      <c r="B38" t="s">
        <v>86</v>
      </c>
      <c r="C38" t="s">
        <v>278</v>
      </c>
      <c r="D38" t="s">
        <v>273</v>
      </c>
      <c r="E38" t="s">
        <v>142</v>
      </c>
      <c r="F38">
        <v>252</v>
      </c>
      <c r="G38">
        <v>6233.83</v>
      </c>
      <c r="H38">
        <v>45</v>
      </c>
      <c r="I38">
        <v>0</v>
      </c>
      <c r="J38">
        <v>297</v>
      </c>
      <c r="K38">
        <v>6233.83</v>
      </c>
    </row>
    <row r="39" spans="1:11" x14ac:dyDescent="0.2">
      <c r="A39" t="s">
        <v>349</v>
      </c>
      <c r="B39" t="s">
        <v>86</v>
      </c>
      <c r="C39" t="s">
        <v>278</v>
      </c>
      <c r="D39" t="s">
        <v>274</v>
      </c>
      <c r="E39" t="s">
        <v>143</v>
      </c>
      <c r="F39">
        <v>173</v>
      </c>
      <c r="G39">
        <v>4757.51</v>
      </c>
      <c r="H39">
        <v>25</v>
      </c>
      <c r="I39">
        <v>0</v>
      </c>
      <c r="J39">
        <v>198</v>
      </c>
      <c r="K39">
        <v>4757.51</v>
      </c>
    </row>
    <row r="40" spans="1:11" x14ac:dyDescent="0.2">
      <c r="A40" t="s">
        <v>350</v>
      </c>
      <c r="B40" t="s">
        <v>86</v>
      </c>
      <c r="C40" t="s">
        <v>278</v>
      </c>
      <c r="D40" t="s">
        <v>270</v>
      </c>
      <c r="E40" t="s">
        <v>144</v>
      </c>
      <c r="F40">
        <v>282</v>
      </c>
      <c r="G40">
        <v>7073</v>
      </c>
      <c r="H40">
        <v>26</v>
      </c>
      <c r="I40">
        <v>0</v>
      </c>
      <c r="J40">
        <v>308</v>
      </c>
      <c r="K40">
        <v>7073</v>
      </c>
    </row>
    <row r="41" spans="1:11" x14ac:dyDescent="0.2">
      <c r="A41" t="s">
        <v>351</v>
      </c>
      <c r="B41" t="s">
        <v>86</v>
      </c>
      <c r="C41" t="s">
        <v>278</v>
      </c>
      <c r="D41" t="s">
        <v>269</v>
      </c>
      <c r="E41" t="s">
        <v>145</v>
      </c>
      <c r="F41">
        <v>305</v>
      </c>
      <c r="G41">
        <v>8282.0400000000009</v>
      </c>
      <c r="H41">
        <v>215</v>
      </c>
      <c r="I41">
        <v>0</v>
      </c>
      <c r="J41">
        <v>520</v>
      </c>
      <c r="K41">
        <v>8282.0400000000009</v>
      </c>
    </row>
    <row r="42" spans="1:11" x14ac:dyDescent="0.2">
      <c r="A42" t="s">
        <v>352</v>
      </c>
      <c r="B42" t="s">
        <v>86</v>
      </c>
      <c r="C42" t="s">
        <v>278</v>
      </c>
      <c r="D42" t="s">
        <v>267</v>
      </c>
      <c r="E42" t="s">
        <v>281</v>
      </c>
      <c r="F42">
        <v>3808</v>
      </c>
      <c r="G42">
        <v>102799.16</v>
      </c>
      <c r="H42">
        <v>674</v>
      </c>
      <c r="I42">
        <v>0</v>
      </c>
      <c r="J42">
        <v>4482</v>
      </c>
      <c r="K42">
        <v>102799.16</v>
      </c>
    </row>
    <row r="43" spans="1:11" x14ac:dyDescent="0.2">
      <c r="A43" t="s">
        <v>353</v>
      </c>
      <c r="B43" t="s">
        <v>86</v>
      </c>
      <c r="C43" t="s">
        <v>278</v>
      </c>
      <c r="D43" t="s">
        <v>268</v>
      </c>
      <c r="E43" t="s">
        <v>282</v>
      </c>
      <c r="F43">
        <v>5928</v>
      </c>
      <c r="G43">
        <v>148808.92000000001</v>
      </c>
      <c r="H43">
        <v>1551</v>
      </c>
      <c r="I43">
        <v>0</v>
      </c>
      <c r="J43">
        <v>7479</v>
      </c>
      <c r="K43">
        <v>148808.92000000001</v>
      </c>
    </row>
    <row r="44" spans="1:11" x14ac:dyDescent="0.2">
      <c r="A44" t="s">
        <v>354</v>
      </c>
      <c r="B44" t="s">
        <v>86</v>
      </c>
      <c r="C44" t="s">
        <v>278</v>
      </c>
      <c r="D44" t="s">
        <v>275</v>
      </c>
      <c r="E44" t="s">
        <v>146</v>
      </c>
      <c r="F44">
        <v>259</v>
      </c>
      <c r="G44">
        <v>6954.34</v>
      </c>
      <c r="H44">
        <v>21</v>
      </c>
      <c r="I44">
        <v>0</v>
      </c>
      <c r="J44">
        <v>280</v>
      </c>
      <c r="K44">
        <v>6954.34</v>
      </c>
    </row>
    <row r="45" spans="1:11" x14ac:dyDescent="0.2">
      <c r="A45" t="s">
        <v>355</v>
      </c>
      <c r="B45" t="s">
        <v>86</v>
      </c>
      <c r="C45" t="s">
        <v>278</v>
      </c>
      <c r="D45" t="s">
        <v>272</v>
      </c>
      <c r="E45" t="s">
        <v>147</v>
      </c>
      <c r="F45">
        <v>325</v>
      </c>
      <c r="G45">
        <v>8636.5499999999993</v>
      </c>
      <c r="H45">
        <v>81</v>
      </c>
      <c r="I45">
        <v>0</v>
      </c>
      <c r="J45">
        <v>406</v>
      </c>
      <c r="K45">
        <v>8636.5499999999993</v>
      </c>
    </row>
    <row r="46" spans="1:11" x14ac:dyDescent="0.2">
      <c r="A46" t="s">
        <v>356</v>
      </c>
      <c r="B46" t="s">
        <v>86</v>
      </c>
      <c r="C46" t="s">
        <v>278</v>
      </c>
      <c r="D46" t="s">
        <v>269</v>
      </c>
      <c r="E46" t="s">
        <v>148</v>
      </c>
      <c r="F46">
        <v>301</v>
      </c>
      <c r="G46">
        <v>7009.85</v>
      </c>
      <c r="H46">
        <v>374</v>
      </c>
      <c r="I46">
        <v>0</v>
      </c>
      <c r="J46">
        <v>675</v>
      </c>
      <c r="K46">
        <v>7009.85</v>
      </c>
    </row>
    <row r="47" spans="1:11" x14ac:dyDescent="0.2">
      <c r="A47" t="s">
        <v>357</v>
      </c>
      <c r="B47" t="s">
        <v>86</v>
      </c>
      <c r="C47" t="s">
        <v>278</v>
      </c>
      <c r="D47" t="s">
        <v>268</v>
      </c>
      <c r="E47" t="s">
        <v>149</v>
      </c>
      <c r="F47">
        <v>1344</v>
      </c>
      <c r="G47">
        <v>35735.589999999997</v>
      </c>
      <c r="H47">
        <v>385</v>
      </c>
      <c r="I47">
        <v>0</v>
      </c>
      <c r="J47">
        <v>1729</v>
      </c>
      <c r="K47">
        <v>35735.589999999997</v>
      </c>
    </row>
    <row r="48" spans="1:11" x14ac:dyDescent="0.2">
      <c r="A48" t="s">
        <v>358</v>
      </c>
      <c r="B48" t="s">
        <v>86</v>
      </c>
      <c r="C48" t="s">
        <v>278</v>
      </c>
      <c r="D48" t="s">
        <v>270</v>
      </c>
      <c r="E48" t="s">
        <v>150</v>
      </c>
      <c r="F48">
        <v>127</v>
      </c>
      <c r="G48">
        <v>4018</v>
      </c>
      <c r="H48">
        <v>20</v>
      </c>
      <c r="I48">
        <v>0</v>
      </c>
      <c r="J48">
        <v>147</v>
      </c>
      <c r="K48">
        <v>4018</v>
      </c>
    </row>
    <row r="49" spans="1:11" x14ac:dyDescent="0.2">
      <c r="A49" t="s">
        <v>359</v>
      </c>
      <c r="B49" t="s">
        <v>86</v>
      </c>
      <c r="C49" t="s">
        <v>278</v>
      </c>
      <c r="D49" t="s">
        <v>273</v>
      </c>
      <c r="E49" t="s">
        <v>151</v>
      </c>
      <c r="F49">
        <v>569</v>
      </c>
      <c r="G49">
        <v>15831.17</v>
      </c>
      <c r="H49">
        <v>116</v>
      </c>
      <c r="I49">
        <v>0</v>
      </c>
      <c r="J49">
        <v>685</v>
      </c>
      <c r="K49">
        <v>15831.17</v>
      </c>
    </row>
    <row r="50" spans="1:11" x14ac:dyDescent="0.2">
      <c r="A50" t="s">
        <v>360</v>
      </c>
      <c r="B50" t="s">
        <v>86</v>
      </c>
      <c r="C50" t="s">
        <v>278</v>
      </c>
      <c r="D50" t="s">
        <v>269</v>
      </c>
      <c r="E50" t="s">
        <v>152</v>
      </c>
      <c r="F50">
        <v>403</v>
      </c>
      <c r="G50">
        <v>9003.34</v>
      </c>
      <c r="H50">
        <v>259</v>
      </c>
      <c r="I50">
        <v>0</v>
      </c>
      <c r="J50">
        <v>662</v>
      </c>
      <c r="K50">
        <v>9003.34</v>
      </c>
    </row>
    <row r="51" spans="1:11" x14ac:dyDescent="0.2">
      <c r="A51" t="s">
        <v>361</v>
      </c>
      <c r="B51" t="s">
        <v>86</v>
      </c>
      <c r="C51" t="s">
        <v>278</v>
      </c>
      <c r="D51" t="s">
        <v>269</v>
      </c>
      <c r="E51" t="s">
        <v>153</v>
      </c>
      <c r="F51">
        <v>241</v>
      </c>
      <c r="G51">
        <v>7898.36</v>
      </c>
      <c r="H51">
        <v>209</v>
      </c>
      <c r="I51">
        <v>0</v>
      </c>
      <c r="J51">
        <v>450</v>
      </c>
      <c r="K51">
        <v>7898.36</v>
      </c>
    </row>
    <row r="52" spans="1:11" x14ac:dyDescent="0.2">
      <c r="A52" t="s">
        <v>362</v>
      </c>
      <c r="B52" t="s">
        <v>86</v>
      </c>
      <c r="C52" t="s">
        <v>278</v>
      </c>
      <c r="D52" t="s">
        <v>271</v>
      </c>
      <c r="E52" t="s">
        <v>154</v>
      </c>
      <c r="F52">
        <v>111</v>
      </c>
      <c r="G52">
        <v>3010.51</v>
      </c>
      <c r="H52">
        <v>9</v>
      </c>
      <c r="I52">
        <v>0</v>
      </c>
      <c r="J52">
        <v>120</v>
      </c>
      <c r="K52">
        <v>3010.51</v>
      </c>
    </row>
    <row r="53" spans="1:11" x14ac:dyDescent="0.2">
      <c r="A53" t="s">
        <v>363</v>
      </c>
      <c r="B53" t="s">
        <v>86</v>
      </c>
      <c r="C53" t="s">
        <v>278</v>
      </c>
      <c r="D53" t="s">
        <v>269</v>
      </c>
      <c r="E53" t="s">
        <v>155</v>
      </c>
      <c r="F53">
        <v>144</v>
      </c>
      <c r="G53">
        <v>4754.87</v>
      </c>
      <c r="H53">
        <v>96</v>
      </c>
      <c r="I53">
        <v>0</v>
      </c>
      <c r="J53">
        <v>240</v>
      </c>
      <c r="K53">
        <v>4754.87</v>
      </c>
    </row>
    <row r="54" spans="1:11" x14ac:dyDescent="0.2">
      <c r="A54" t="s">
        <v>364</v>
      </c>
      <c r="B54" t="s">
        <v>86</v>
      </c>
      <c r="C54" t="s">
        <v>278</v>
      </c>
      <c r="D54" t="s">
        <v>272</v>
      </c>
      <c r="E54" t="s">
        <v>156</v>
      </c>
      <c r="F54">
        <v>1516</v>
      </c>
      <c r="G54">
        <v>40166.29</v>
      </c>
      <c r="H54">
        <v>456</v>
      </c>
      <c r="I54">
        <v>0</v>
      </c>
      <c r="J54">
        <v>1972</v>
      </c>
      <c r="K54">
        <v>40166.29</v>
      </c>
    </row>
    <row r="55" spans="1:11" x14ac:dyDescent="0.2">
      <c r="A55" t="s">
        <v>365</v>
      </c>
      <c r="B55" t="s">
        <v>86</v>
      </c>
      <c r="C55" t="s">
        <v>278</v>
      </c>
      <c r="D55" t="s">
        <v>269</v>
      </c>
      <c r="E55" t="s">
        <v>157</v>
      </c>
      <c r="F55">
        <v>203</v>
      </c>
      <c r="G55">
        <v>5638.51</v>
      </c>
      <c r="H55">
        <v>274</v>
      </c>
      <c r="I55">
        <v>0</v>
      </c>
      <c r="J55">
        <v>477</v>
      </c>
      <c r="K55">
        <v>5638.51</v>
      </c>
    </row>
    <row r="56" spans="1:11" x14ac:dyDescent="0.2">
      <c r="A56" t="s">
        <v>366</v>
      </c>
      <c r="B56" t="s">
        <v>86</v>
      </c>
      <c r="C56" t="s">
        <v>278</v>
      </c>
      <c r="D56" t="s">
        <v>269</v>
      </c>
      <c r="E56" t="s">
        <v>158</v>
      </c>
      <c r="F56">
        <v>209</v>
      </c>
      <c r="G56">
        <v>6270.66</v>
      </c>
      <c r="H56">
        <v>108</v>
      </c>
      <c r="I56">
        <v>0</v>
      </c>
      <c r="J56">
        <v>317</v>
      </c>
      <c r="K56">
        <v>6270.66</v>
      </c>
    </row>
    <row r="57" spans="1:11" x14ac:dyDescent="0.2">
      <c r="A57" t="s">
        <v>367</v>
      </c>
      <c r="B57" t="s">
        <v>86</v>
      </c>
      <c r="C57" t="s">
        <v>278</v>
      </c>
      <c r="D57" t="s">
        <v>270</v>
      </c>
      <c r="E57" t="s">
        <v>159</v>
      </c>
      <c r="F57">
        <v>57</v>
      </c>
      <c r="G57">
        <v>1222.3399999999999</v>
      </c>
      <c r="H57">
        <v>3</v>
      </c>
      <c r="I57">
        <v>0</v>
      </c>
      <c r="J57">
        <v>60</v>
      </c>
      <c r="K57">
        <v>1222.3399999999999</v>
      </c>
    </row>
    <row r="58" spans="1:11" x14ac:dyDescent="0.2">
      <c r="A58" t="s">
        <v>368</v>
      </c>
      <c r="B58" t="s">
        <v>86</v>
      </c>
      <c r="C58" t="s">
        <v>278</v>
      </c>
      <c r="D58" t="s">
        <v>269</v>
      </c>
      <c r="E58" t="s">
        <v>160</v>
      </c>
      <c r="F58">
        <v>298</v>
      </c>
      <c r="G58">
        <v>8173</v>
      </c>
      <c r="H58">
        <v>121</v>
      </c>
      <c r="I58">
        <v>0</v>
      </c>
      <c r="J58">
        <v>419</v>
      </c>
      <c r="K58">
        <v>8173</v>
      </c>
    </row>
    <row r="59" spans="1:11" x14ac:dyDescent="0.2">
      <c r="A59" t="s">
        <v>369</v>
      </c>
      <c r="B59" t="s">
        <v>86</v>
      </c>
      <c r="C59" t="s">
        <v>278</v>
      </c>
      <c r="D59" t="s">
        <v>274</v>
      </c>
      <c r="E59" t="s">
        <v>161</v>
      </c>
      <c r="F59">
        <v>119</v>
      </c>
      <c r="G59">
        <v>3243.51</v>
      </c>
      <c r="H59">
        <v>13</v>
      </c>
      <c r="I59">
        <v>0</v>
      </c>
      <c r="J59">
        <v>132</v>
      </c>
      <c r="K59">
        <v>3243.51</v>
      </c>
    </row>
    <row r="60" spans="1:11" x14ac:dyDescent="0.2">
      <c r="A60" t="s">
        <v>370</v>
      </c>
      <c r="B60" t="s">
        <v>86</v>
      </c>
      <c r="C60" t="s">
        <v>278</v>
      </c>
      <c r="D60" t="s">
        <v>268</v>
      </c>
      <c r="E60" t="s">
        <v>162</v>
      </c>
      <c r="F60">
        <v>1555</v>
      </c>
      <c r="G60">
        <v>39699.21</v>
      </c>
      <c r="H60">
        <v>490</v>
      </c>
      <c r="I60">
        <v>0</v>
      </c>
      <c r="J60">
        <v>2045</v>
      </c>
      <c r="K60">
        <v>39699.21</v>
      </c>
    </row>
    <row r="61" spans="1:11" x14ac:dyDescent="0.2">
      <c r="A61" t="s">
        <v>371</v>
      </c>
      <c r="B61" t="s">
        <v>86</v>
      </c>
      <c r="C61" t="s">
        <v>278</v>
      </c>
      <c r="D61" t="s">
        <v>269</v>
      </c>
      <c r="E61" t="s">
        <v>163</v>
      </c>
      <c r="F61">
        <v>294</v>
      </c>
      <c r="G61">
        <v>7503.02</v>
      </c>
      <c r="H61">
        <v>111</v>
      </c>
      <c r="I61">
        <v>0</v>
      </c>
      <c r="J61">
        <v>405</v>
      </c>
      <c r="K61">
        <v>7503.02</v>
      </c>
    </row>
    <row r="62" spans="1:11" x14ac:dyDescent="0.2">
      <c r="A62" t="s">
        <v>372</v>
      </c>
      <c r="B62" t="s">
        <v>86</v>
      </c>
      <c r="C62" t="s">
        <v>278</v>
      </c>
      <c r="D62" t="s">
        <v>269</v>
      </c>
      <c r="E62" t="s">
        <v>164</v>
      </c>
      <c r="F62">
        <v>241</v>
      </c>
      <c r="G62">
        <v>5998.87</v>
      </c>
      <c r="H62">
        <v>148</v>
      </c>
      <c r="I62">
        <v>0</v>
      </c>
      <c r="J62">
        <v>389</v>
      </c>
      <c r="K62">
        <v>5998.87</v>
      </c>
    </row>
    <row r="63" spans="1:11" x14ac:dyDescent="0.2">
      <c r="A63" t="s">
        <v>373</v>
      </c>
      <c r="B63" t="s">
        <v>86</v>
      </c>
      <c r="C63" t="s">
        <v>278</v>
      </c>
      <c r="D63" t="s">
        <v>272</v>
      </c>
      <c r="E63" t="s">
        <v>165</v>
      </c>
      <c r="F63">
        <v>64</v>
      </c>
      <c r="G63">
        <v>2275</v>
      </c>
      <c r="H63">
        <v>22</v>
      </c>
      <c r="I63">
        <v>0</v>
      </c>
      <c r="J63">
        <v>86</v>
      </c>
      <c r="K63">
        <v>2275</v>
      </c>
    </row>
    <row r="64" spans="1:11" x14ac:dyDescent="0.2">
      <c r="A64" t="s">
        <v>374</v>
      </c>
      <c r="B64" t="s">
        <v>86</v>
      </c>
      <c r="C64" t="s">
        <v>278</v>
      </c>
      <c r="D64" t="s">
        <v>273</v>
      </c>
      <c r="E64" t="s">
        <v>166</v>
      </c>
      <c r="F64">
        <v>2</v>
      </c>
      <c r="G64">
        <v>38</v>
      </c>
      <c r="H64">
        <v>0</v>
      </c>
      <c r="I64">
        <v>0</v>
      </c>
      <c r="J64">
        <v>2</v>
      </c>
      <c r="K64">
        <v>38</v>
      </c>
    </row>
    <row r="65" spans="1:11" x14ac:dyDescent="0.2">
      <c r="A65" t="s">
        <v>375</v>
      </c>
      <c r="B65" t="s">
        <v>86</v>
      </c>
      <c r="C65" t="s">
        <v>278</v>
      </c>
      <c r="D65" t="s">
        <v>269</v>
      </c>
      <c r="E65" t="s">
        <v>167</v>
      </c>
      <c r="F65">
        <v>204</v>
      </c>
      <c r="G65">
        <v>5251.53</v>
      </c>
      <c r="H65">
        <v>123</v>
      </c>
      <c r="I65">
        <v>0</v>
      </c>
      <c r="J65">
        <v>327</v>
      </c>
      <c r="K65">
        <v>5251.53</v>
      </c>
    </row>
    <row r="66" spans="1:11" x14ac:dyDescent="0.2">
      <c r="A66" t="s">
        <v>376</v>
      </c>
      <c r="B66" t="s">
        <v>86</v>
      </c>
      <c r="C66" t="s">
        <v>278</v>
      </c>
      <c r="D66" t="s">
        <v>269</v>
      </c>
      <c r="E66" t="s">
        <v>168</v>
      </c>
      <c r="F66">
        <v>95</v>
      </c>
      <c r="G66">
        <v>3112.51</v>
      </c>
      <c r="H66">
        <v>54</v>
      </c>
      <c r="I66">
        <v>0</v>
      </c>
      <c r="J66">
        <v>149</v>
      </c>
      <c r="K66">
        <v>3112.51</v>
      </c>
    </row>
    <row r="67" spans="1:11" x14ac:dyDescent="0.2">
      <c r="A67" t="s">
        <v>377</v>
      </c>
      <c r="B67" t="s">
        <v>86</v>
      </c>
      <c r="C67" t="s">
        <v>278</v>
      </c>
      <c r="D67" t="s">
        <v>272</v>
      </c>
      <c r="E67" t="s">
        <v>169</v>
      </c>
      <c r="F67">
        <v>1452</v>
      </c>
      <c r="G67">
        <v>35364.589999999997</v>
      </c>
      <c r="H67">
        <v>386</v>
      </c>
      <c r="I67">
        <v>0</v>
      </c>
      <c r="J67">
        <v>1838</v>
      </c>
      <c r="K67">
        <v>35364.589999999997</v>
      </c>
    </row>
    <row r="68" spans="1:11" x14ac:dyDescent="0.2">
      <c r="A68" t="s">
        <v>378</v>
      </c>
      <c r="B68" t="s">
        <v>86</v>
      </c>
      <c r="C68" t="s">
        <v>278</v>
      </c>
      <c r="D68" t="s">
        <v>275</v>
      </c>
      <c r="E68" t="s">
        <v>170</v>
      </c>
      <c r="F68">
        <v>114</v>
      </c>
      <c r="G68">
        <v>3617</v>
      </c>
      <c r="H68">
        <v>9</v>
      </c>
      <c r="I68">
        <v>0</v>
      </c>
      <c r="J68">
        <v>123</v>
      </c>
      <c r="K68">
        <v>3617</v>
      </c>
    </row>
    <row r="69" spans="1:11" x14ac:dyDescent="0.2">
      <c r="A69" t="s">
        <v>379</v>
      </c>
      <c r="B69" t="s">
        <v>86</v>
      </c>
      <c r="C69" t="s">
        <v>278</v>
      </c>
      <c r="D69" t="s">
        <v>269</v>
      </c>
      <c r="E69" t="s">
        <v>171</v>
      </c>
      <c r="F69">
        <v>192</v>
      </c>
      <c r="G69">
        <v>4921.53</v>
      </c>
      <c r="H69">
        <v>82</v>
      </c>
      <c r="I69">
        <v>0</v>
      </c>
      <c r="J69">
        <v>274</v>
      </c>
      <c r="K69">
        <v>4921.53</v>
      </c>
    </row>
    <row r="70" spans="1:11" x14ac:dyDescent="0.2">
      <c r="A70" t="s">
        <v>380</v>
      </c>
      <c r="B70" t="s">
        <v>86</v>
      </c>
      <c r="C70" t="s">
        <v>278</v>
      </c>
      <c r="D70" t="s">
        <v>275</v>
      </c>
      <c r="E70" t="s">
        <v>172</v>
      </c>
      <c r="F70">
        <v>374</v>
      </c>
      <c r="G70">
        <v>10729.02</v>
      </c>
      <c r="H70">
        <v>47</v>
      </c>
      <c r="I70">
        <v>0</v>
      </c>
      <c r="J70">
        <v>421</v>
      </c>
      <c r="K70">
        <v>10729.02</v>
      </c>
    </row>
    <row r="71" spans="1:11" x14ac:dyDescent="0.2">
      <c r="A71" t="s">
        <v>381</v>
      </c>
      <c r="B71" t="s">
        <v>86</v>
      </c>
      <c r="C71" t="s">
        <v>278</v>
      </c>
      <c r="D71" t="s">
        <v>271</v>
      </c>
      <c r="E71" t="s">
        <v>173</v>
      </c>
      <c r="F71">
        <v>94</v>
      </c>
      <c r="G71">
        <v>2870</v>
      </c>
      <c r="H71">
        <v>6</v>
      </c>
      <c r="I71">
        <v>0</v>
      </c>
      <c r="J71">
        <v>100</v>
      </c>
      <c r="K71">
        <v>2870</v>
      </c>
    </row>
    <row r="72" spans="1:11" x14ac:dyDescent="0.2">
      <c r="A72" t="s">
        <v>382</v>
      </c>
      <c r="B72" t="s">
        <v>86</v>
      </c>
      <c r="C72" t="s">
        <v>278</v>
      </c>
      <c r="D72" t="s">
        <v>269</v>
      </c>
      <c r="E72" t="s">
        <v>174</v>
      </c>
      <c r="F72">
        <v>329</v>
      </c>
      <c r="G72">
        <v>8564.06</v>
      </c>
      <c r="H72">
        <v>217</v>
      </c>
      <c r="I72">
        <v>0</v>
      </c>
      <c r="J72">
        <v>546</v>
      </c>
      <c r="K72">
        <v>8564.06</v>
      </c>
    </row>
    <row r="73" spans="1:11" x14ac:dyDescent="0.2">
      <c r="A73" t="s">
        <v>383</v>
      </c>
      <c r="B73" t="s">
        <v>86</v>
      </c>
      <c r="C73" t="s">
        <v>278</v>
      </c>
      <c r="D73" t="s">
        <v>271</v>
      </c>
      <c r="E73" t="s">
        <v>175</v>
      </c>
      <c r="F73">
        <v>975</v>
      </c>
      <c r="G73">
        <v>31040.19</v>
      </c>
      <c r="H73">
        <v>86</v>
      </c>
      <c r="I73">
        <v>0</v>
      </c>
      <c r="J73">
        <v>1061</v>
      </c>
      <c r="K73">
        <v>31040.19</v>
      </c>
    </row>
    <row r="74" spans="1:11" x14ac:dyDescent="0.2">
      <c r="A74" t="s">
        <v>384</v>
      </c>
      <c r="B74" t="s">
        <v>86</v>
      </c>
      <c r="C74" t="s">
        <v>278</v>
      </c>
      <c r="D74" t="s">
        <v>275</v>
      </c>
      <c r="E74" t="s">
        <v>176</v>
      </c>
      <c r="F74">
        <v>786</v>
      </c>
      <c r="G74">
        <v>18690.7</v>
      </c>
      <c r="H74">
        <v>107</v>
      </c>
      <c r="I74">
        <v>0</v>
      </c>
      <c r="J74">
        <v>893</v>
      </c>
      <c r="K74">
        <v>18690.7</v>
      </c>
    </row>
    <row r="75" spans="1:11" x14ac:dyDescent="0.2">
      <c r="A75" t="s">
        <v>385</v>
      </c>
      <c r="B75" t="s">
        <v>86</v>
      </c>
      <c r="C75" t="s">
        <v>278</v>
      </c>
      <c r="D75" t="s">
        <v>267</v>
      </c>
      <c r="E75" t="s">
        <v>177</v>
      </c>
      <c r="F75">
        <v>162</v>
      </c>
      <c r="G75">
        <v>5692.51</v>
      </c>
      <c r="H75">
        <v>83</v>
      </c>
      <c r="I75">
        <v>0</v>
      </c>
      <c r="J75">
        <v>245</v>
      </c>
      <c r="K75">
        <v>5692.51</v>
      </c>
    </row>
    <row r="76" spans="1:11" x14ac:dyDescent="0.2">
      <c r="A76" t="s">
        <v>386</v>
      </c>
      <c r="B76" t="s">
        <v>86</v>
      </c>
      <c r="C76" t="s">
        <v>278</v>
      </c>
      <c r="D76" t="s">
        <v>267</v>
      </c>
      <c r="E76" t="s">
        <v>178</v>
      </c>
      <c r="F76">
        <v>689</v>
      </c>
      <c r="G76">
        <v>18417.04</v>
      </c>
      <c r="H76">
        <v>92</v>
      </c>
      <c r="I76">
        <v>0</v>
      </c>
      <c r="J76">
        <v>781</v>
      </c>
      <c r="K76">
        <v>18417.04</v>
      </c>
    </row>
    <row r="77" spans="1:11" x14ac:dyDescent="0.2">
      <c r="A77" t="s">
        <v>387</v>
      </c>
      <c r="B77" t="s">
        <v>86</v>
      </c>
      <c r="C77" t="s">
        <v>278</v>
      </c>
      <c r="D77" t="s">
        <v>269</v>
      </c>
      <c r="E77" t="s">
        <v>179</v>
      </c>
      <c r="F77">
        <v>411</v>
      </c>
      <c r="G77">
        <v>9354.67</v>
      </c>
      <c r="H77">
        <v>244</v>
      </c>
      <c r="I77">
        <v>0</v>
      </c>
      <c r="J77">
        <v>655</v>
      </c>
      <c r="K77">
        <v>9354.67</v>
      </c>
    </row>
    <row r="78" spans="1:11" x14ac:dyDescent="0.2">
      <c r="A78" t="s">
        <v>388</v>
      </c>
      <c r="B78" t="s">
        <v>86</v>
      </c>
      <c r="C78" t="s">
        <v>278</v>
      </c>
      <c r="D78" t="s">
        <v>267</v>
      </c>
      <c r="E78" t="s">
        <v>180</v>
      </c>
      <c r="F78">
        <v>565</v>
      </c>
      <c r="G78">
        <v>16331.87</v>
      </c>
      <c r="H78">
        <v>70</v>
      </c>
      <c r="I78">
        <v>0</v>
      </c>
      <c r="J78">
        <v>635</v>
      </c>
      <c r="K78">
        <v>16331.87</v>
      </c>
    </row>
    <row r="79" spans="1:11" x14ac:dyDescent="0.2">
      <c r="A79" t="s">
        <v>389</v>
      </c>
      <c r="B79" t="s">
        <v>86</v>
      </c>
      <c r="C79" t="s">
        <v>278</v>
      </c>
      <c r="D79" t="s">
        <v>271</v>
      </c>
      <c r="E79" t="s">
        <v>181</v>
      </c>
      <c r="F79">
        <v>280</v>
      </c>
      <c r="G79">
        <v>9405.83</v>
      </c>
      <c r="H79">
        <v>51</v>
      </c>
      <c r="I79">
        <v>0</v>
      </c>
      <c r="J79">
        <v>331</v>
      </c>
      <c r="K79">
        <v>9405.83</v>
      </c>
    </row>
    <row r="80" spans="1:11" x14ac:dyDescent="0.2">
      <c r="A80" t="s">
        <v>390</v>
      </c>
      <c r="B80" t="s">
        <v>86</v>
      </c>
      <c r="C80" t="s">
        <v>278</v>
      </c>
      <c r="D80" t="s">
        <v>269</v>
      </c>
      <c r="E80" t="s">
        <v>283</v>
      </c>
      <c r="F80">
        <v>8740</v>
      </c>
      <c r="G80">
        <v>227640.22</v>
      </c>
      <c r="H80">
        <v>5465</v>
      </c>
      <c r="I80">
        <v>0</v>
      </c>
      <c r="J80">
        <v>14205</v>
      </c>
      <c r="K80">
        <v>227640.22</v>
      </c>
    </row>
    <row r="81" spans="1:11" x14ac:dyDescent="0.2">
      <c r="A81" t="s">
        <v>391</v>
      </c>
      <c r="B81" t="s">
        <v>86</v>
      </c>
      <c r="C81" t="s">
        <v>278</v>
      </c>
      <c r="D81" t="s">
        <v>268</v>
      </c>
      <c r="E81" t="s">
        <v>182</v>
      </c>
      <c r="F81">
        <v>151</v>
      </c>
      <c r="G81">
        <v>4440.49</v>
      </c>
      <c r="H81">
        <v>54</v>
      </c>
      <c r="I81">
        <v>0</v>
      </c>
      <c r="J81">
        <v>205</v>
      </c>
      <c r="K81">
        <v>4440.49</v>
      </c>
    </row>
    <row r="82" spans="1:11" x14ac:dyDescent="0.2">
      <c r="A82" t="s">
        <v>392</v>
      </c>
      <c r="B82" t="s">
        <v>86</v>
      </c>
      <c r="C82" t="s">
        <v>278</v>
      </c>
      <c r="D82" t="s">
        <v>271</v>
      </c>
      <c r="E82" t="s">
        <v>183</v>
      </c>
      <c r="F82">
        <v>401</v>
      </c>
      <c r="G82">
        <v>10701</v>
      </c>
      <c r="H82">
        <v>173</v>
      </c>
      <c r="I82">
        <v>0</v>
      </c>
      <c r="J82">
        <v>574</v>
      </c>
      <c r="K82">
        <v>10701</v>
      </c>
    </row>
    <row r="83" spans="1:11" x14ac:dyDescent="0.2">
      <c r="A83" t="s">
        <v>393</v>
      </c>
      <c r="B83" t="s">
        <v>86</v>
      </c>
      <c r="C83" t="s">
        <v>278</v>
      </c>
      <c r="D83" t="s">
        <v>272</v>
      </c>
      <c r="E83" t="s">
        <v>184</v>
      </c>
      <c r="F83">
        <v>263</v>
      </c>
      <c r="G83">
        <v>5922.02</v>
      </c>
      <c r="H83">
        <v>65</v>
      </c>
      <c r="I83">
        <v>0</v>
      </c>
      <c r="J83">
        <v>328</v>
      </c>
      <c r="K83">
        <v>5922.02</v>
      </c>
    </row>
    <row r="84" spans="1:11" x14ac:dyDescent="0.2">
      <c r="A84" t="s">
        <v>394</v>
      </c>
      <c r="B84" t="s">
        <v>86</v>
      </c>
      <c r="C84" t="s">
        <v>278</v>
      </c>
      <c r="D84" t="s">
        <v>269</v>
      </c>
      <c r="E84" t="s">
        <v>185</v>
      </c>
      <c r="F84">
        <v>289</v>
      </c>
      <c r="G84">
        <v>6310.06</v>
      </c>
      <c r="H84">
        <v>156</v>
      </c>
      <c r="I84">
        <v>0</v>
      </c>
      <c r="J84">
        <v>445</v>
      </c>
      <c r="K84">
        <v>6310.06</v>
      </c>
    </row>
    <row r="85" spans="1:11" x14ac:dyDescent="0.2">
      <c r="A85" t="s">
        <v>395</v>
      </c>
      <c r="B85" t="s">
        <v>86</v>
      </c>
      <c r="C85" t="s">
        <v>278</v>
      </c>
      <c r="D85" t="s">
        <v>270</v>
      </c>
      <c r="E85" t="s">
        <v>186</v>
      </c>
      <c r="F85">
        <v>80</v>
      </c>
      <c r="G85">
        <v>2373</v>
      </c>
      <c r="H85">
        <v>7</v>
      </c>
      <c r="I85">
        <v>0</v>
      </c>
      <c r="J85">
        <v>87</v>
      </c>
      <c r="K85">
        <v>2373</v>
      </c>
    </row>
    <row r="86" spans="1:11" x14ac:dyDescent="0.2">
      <c r="A86" t="s">
        <v>396</v>
      </c>
      <c r="B86" t="s">
        <v>86</v>
      </c>
      <c r="C86" t="s">
        <v>278</v>
      </c>
      <c r="D86" t="s">
        <v>272</v>
      </c>
      <c r="E86" t="s">
        <v>187</v>
      </c>
      <c r="F86">
        <v>285</v>
      </c>
      <c r="G86">
        <v>7732.51</v>
      </c>
      <c r="H86">
        <v>108</v>
      </c>
      <c r="I86">
        <v>0</v>
      </c>
      <c r="J86">
        <v>393</v>
      </c>
      <c r="K86">
        <v>7732.51</v>
      </c>
    </row>
    <row r="87" spans="1:11" x14ac:dyDescent="0.2">
      <c r="A87" t="s">
        <v>397</v>
      </c>
      <c r="B87" t="s">
        <v>86</v>
      </c>
      <c r="C87" t="s">
        <v>278</v>
      </c>
      <c r="D87" t="s">
        <v>270</v>
      </c>
      <c r="E87" t="s">
        <v>188</v>
      </c>
      <c r="F87">
        <v>178</v>
      </c>
      <c r="G87">
        <v>5752.83</v>
      </c>
      <c r="H87">
        <v>36</v>
      </c>
      <c r="I87">
        <v>0</v>
      </c>
      <c r="J87">
        <v>214</v>
      </c>
      <c r="K87">
        <v>5752.83</v>
      </c>
    </row>
    <row r="88" spans="1:11" x14ac:dyDescent="0.2">
      <c r="A88" t="s">
        <v>398</v>
      </c>
      <c r="B88" t="s">
        <v>86</v>
      </c>
      <c r="C88" t="s">
        <v>278</v>
      </c>
      <c r="D88" t="s">
        <v>269</v>
      </c>
      <c r="E88" t="s">
        <v>189</v>
      </c>
      <c r="F88">
        <v>207</v>
      </c>
      <c r="G88">
        <v>6438.7</v>
      </c>
      <c r="H88">
        <v>233</v>
      </c>
      <c r="I88">
        <v>0</v>
      </c>
      <c r="J88">
        <v>440</v>
      </c>
      <c r="K88">
        <v>6438.7</v>
      </c>
    </row>
    <row r="89" spans="1:11" x14ac:dyDescent="0.2">
      <c r="A89" t="s">
        <v>399</v>
      </c>
      <c r="B89" t="s">
        <v>86</v>
      </c>
      <c r="C89" t="s">
        <v>278</v>
      </c>
      <c r="D89" t="s">
        <v>268</v>
      </c>
      <c r="E89" t="s">
        <v>190</v>
      </c>
      <c r="F89">
        <v>559</v>
      </c>
      <c r="G89">
        <v>14030.51</v>
      </c>
      <c r="H89">
        <v>81</v>
      </c>
      <c r="I89">
        <v>0</v>
      </c>
      <c r="J89">
        <v>640</v>
      </c>
      <c r="K89">
        <v>14030.51</v>
      </c>
    </row>
    <row r="90" spans="1:11" x14ac:dyDescent="0.2">
      <c r="A90" t="s">
        <v>400</v>
      </c>
      <c r="B90" t="s">
        <v>86</v>
      </c>
      <c r="C90" t="s">
        <v>278</v>
      </c>
      <c r="D90" t="s">
        <v>275</v>
      </c>
      <c r="E90" t="s">
        <v>191</v>
      </c>
      <c r="F90">
        <v>99</v>
      </c>
      <c r="G90">
        <v>2444.17</v>
      </c>
      <c r="H90">
        <v>6</v>
      </c>
      <c r="I90">
        <v>0</v>
      </c>
      <c r="J90">
        <v>105</v>
      </c>
      <c r="K90">
        <v>2444.17</v>
      </c>
    </row>
    <row r="91" spans="1:11" x14ac:dyDescent="0.2">
      <c r="A91" t="s">
        <v>401</v>
      </c>
      <c r="B91" t="s">
        <v>86</v>
      </c>
      <c r="C91" t="s">
        <v>278</v>
      </c>
      <c r="D91" t="s">
        <v>270</v>
      </c>
      <c r="E91" t="s">
        <v>284</v>
      </c>
      <c r="F91">
        <v>1612</v>
      </c>
      <c r="G91">
        <v>42193.66</v>
      </c>
      <c r="H91">
        <v>212</v>
      </c>
      <c r="I91">
        <v>0</v>
      </c>
      <c r="J91">
        <v>1824</v>
      </c>
      <c r="K91">
        <v>42193.66</v>
      </c>
    </row>
    <row r="92" spans="1:11" x14ac:dyDescent="0.2">
      <c r="A92" t="s">
        <v>402</v>
      </c>
      <c r="B92" t="s">
        <v>86</v>
      </c>
      <c r="C92" t="s">
        <v>278</v>
      </c>
      <c r="D92" t="s">
        <v>275</v>
      </c>
      <c r="E92" t="s">
        <v>192</v>
      </c>
      <c r="F92">
        <v>130</v>
      </c>
      <c r="G92">
        <v>3025.02</v>
      </c>
      <c r="H92">
        <v>10</v>
      </c>
      <c r="I92">
        <v>0</v>
      </c>
      <c r="J92">
        <v>140</v>
      </c>
      <c r="K92">
        <v>3025.02</v>
      </c>
    </row>
    <row r="93" spans="1:11" x14ac:dyDescent="0.2">
      <c r="A93" t="s">
        <v>403</v>
      </c>
      <c r="B93" t="s">
        <v>86</v>
      </c>
      <c r="C93" t="s">
        <v>278</v>
      </c>
      <c r="D93" t="s">
        <v>267</v>
      </c>
      <c r="E93" t="s">
        <v>193</v>
      </c>
      <c r="F93">
        <v>352</v>
      </c>
      <c r="G93">
        <v>7809.02</v>
      </c>
      <c r="H93">
        <v>60</v>
      </c>
      <c r="I93">
        <v>0</v>
      </c>
      <c r="J93">
        <v>412</v>
      </c>
      <c r="K93">
        <v>7809.02</v>
      </c>
    </row>
    <row r="94" spans="1:11" x14ac:dyDescent="0.2">
      <c r="A94" t="s">
        <v>404</v>
      </c>
      <c r="B94" t="s">
        <v>86</v>
      </c>
      <c r="C94" t="s">
        <v>278</v>
      </c>
      <c r="D94" t="s">
        <v>273</v>
      </c>
      <c r="E94" t="s">
        <v>194</v>
      </c>
      <c r="F94">
        <v>212</v>
      </c>
      <c r="G94">
        <v>5084</v>
      </c>
      <c r="H94">
        <v>49</v>
      </c>
      <c r="I94">
        <v>0</v>
      </c>
      <c r="J94">
        <v>261</v>
      </c>
      <c r="K94">
        <v>5084</v>
      </c>
    </row>
    <row r="95" spans="1:11" x14ac:dyDescent="0.2">
      <c r="A95" t="s">
        <v>405</v>
      </c>
      <c r="B95" t="s">
        <v>86</v>
      </c>
      <c r="C95" t="s">
        <v>278</v>
      </c>
      <c r="D95" t="s">
        <v>270</v>
      </c>
      <c r="E95" t="s">
        <v>195</v>
      </c>
      <c r="F95">
        <v>147</v>
      </c>
      <c r="G95">
        <v>3964</v>
      </c>
      <c r="H95">
        <v>30</v>
      </c>
      <c r="I95">
        <v>0</v>
      </c>
      <c r="J95">
        <v>177</v>
      </c>
      <c r="K95">
        <v>3964</v>
      </c>
    </row>
    <row r="96" spans="1:11" x14ac:dyDescent="0.2">
      <c r="A96" t="s">
        <v>406</v>
      </c>
      <c r="B96" t="s">
        <v>86</v>
      </c>
      <c r="C96" t="s">
        <v>278</v>
      </c>
      <c r="D96" t="s">
        <v>271</v>
      </c>
      <c r="E96" t="s">
        <v>285</v>
      </c>
      <c r="F96">
        <v>5539</v>
      </c>
      <c r="G96">
        <v>170024.65</v>
      </c>
      <c r="H96">
        <v>980</v>
      </c>
      <c r="I96">
        <v>0</v>
      </c>
      <c r="J96">
        <v>6519</v>
      </c>
      <c r="K96">
        <v>170024.65</v>
      </c>
    </row>
    <row r="97" spans="1:11" x14ac:dyDescent="0.2">
      <c r="A97" t="s">
        <v>407</v>
      </c>
      <c r="B97" t="s">
        <v>86</v>
      </c>
      <c r="C97" t="s">
        <v>278</v>
      </c>
      <c r="D97" t="s">
        <v>275</v>
      </c>
      <c r="E97" t="s">
        <v>196</v>
      </c>
      <c r="F97">
        <v>496</v>
      </c>
      <c r="G97">
        <v>13430.85</v>
      </c>
      <c r="H97">
        <v>73</v>
      </c>
      <c r="I97">
        <v>0</v>
      </c>
      <c r="J97">
        <v>569</v>
      </c>
      <c r="K97">
        <v>13430.85</v>
      </c>
    </row>
    <row r="98" spans="1:11" x14ac:dyDescent="0.2">
      <c r="A98" t="s">
        <v>408</v>
      </c>
      <c r="B98" t="s">
        <v>86</v>
      </c>
      <c r="C98" t="s">
        <v>278</v>
      </c>
      <c r="D98" t="s">
        <v>270</v>
      </c>
      <c r="E98" t="s">
        <v>197</v>
      </c>
      <c r="F98">
        <v>196</v>
      </c>
      <c r="G98">
        <v>4851.66</v>
      </c>
      <c r="H98">
        <v>36</v>
      </c>
      <c r="I98">
        <v>0</v>
      </c>
      <c r="J98">
        <v>232</v>
      </c>
      <c r="K98">
        <v>4851.66</v>
      </c>
    </row>
    <row r="99" spans="1:11" x14ac:dyDescent="0.2">
      <c r="A99" t="s">
        <v>409</v>
      </c>
      <c r="B99" t="s">
        <v>86</v>
      </c>
      <c r="C99" t="s">
        <v>278</v>
      </c>
      <c r="D99" t="s">
        <v>276</v>
      </c>
      <c r="E99" t="s">
        <v>276</v>
      </c>
      <c r="F99">
        <v>13</v>
      </c>
      <c r="G99">
        <v>193</v>
      </c>
      <c r="H99">
        <v>25</v>
      </c>
      <c r="I99">
        <v>0</v>
      </c>
      <c r="J99">
        <v>38</v>
      </c>
      <c r="K99">
        <v>193</v>
      </c>
    </row>
    <row r="100" spans="1:11" x14ac:dyDescent="0.2">
      <c r="A100" t="s">
        <v>410</v>
      </c>
      <c r="B100" t="s">
        <v>86</v>
      </c>
      <c r="C100" t="s">
        <v>278</v>
      </c>
      <c r="D100" t="s">
        <v>276</v>
      </c>
      <c r="E100" t="s">
        <v>290</v>
      </c>
      <c r="F100">
        <v>13</v>
      </c>
      <c r="G100">
        <v>193</v>
      </c>
      <c r="H100">
        <v>25</v>
      </c>
      <c r="I100">
        <v>0</v>
      </c>
      <c r="J100">
        <v>38</v>
      </c>
      <c r="K100">
        <v>193</v>
      </c>
    </row>
    <row r="101" spans="1:11" x14ac:dyDescent="0.2">
      <c r="A101" t="s">
        <v>411</v>
      </c>
      <c r="B101" t="s">
        <v>86</v>
      </c>
      <c r="C101" t="s">
        <v>278</v>
      </c>
      <c r="D101" t="s">
        <v>267</v>
      </c>
      <c r="E101" t="s">
        <v>198</v>
      </c>
      <c r="F101">
        <v>191</v>
      </c>
      <c r="G101">
        <v>5699</v>
      </c>
      <c r="H101">
        <v>44</v>
      </c>
      <c r="I101">
        <v>0</v>
      </c>
      <c r="J101">
        <v>235</v>
      </c>
      <c r="K101">
        <v>5699</v>
      </c>
    </row>
    <row r="102" spans="1:11" x14ac:dyDescent="0.2">
      <c r="A102" t="s">
        <v>412</v>
      </c>
      <c r="B102" t="s">
        <v>86</v>
      </c>
      <c r="C102" t="s">
        <v>278</v>
      </c>
      <c r="D102" t="s">
        <v>267</v>
      </c>
      <c r="E102" t="s">
        <v>199</v>
      </c>
      <c r="F102">
        <v>685</v>
      </c>
      <c r="G102">
        <v>18143.02</v>
      </c>
      <c r="H102">
        <v>97</v>
      </c>
      <c r="I102">
        <v>0</v>
      </c>
      <c r="J102">
        <v>782</v>
      </c>
      <c r="K102">
        <v>18143.02</v>
      </c>
    </row>
    <row r="103" spans="1:11" x14ac:dyDescent="0.2">
      <c r="A103" t="s">
        <v>413</v>
      </c>
      <c r="B103" t="s">
        <v>86</v>
      </c>
      <c r="C103" t="s">
        <v>278</v>
      </c>
      <c r="D103" t="s">
        <v>271</v>
      </c>
      <c r="E103" t="s">
        <v>200</v>
      </c>
      <c r="F103">
        <v>207</v>
      </c>
      <c r="G103">
        <v>6245.83</v>
      </c>
      <c r="H103">
        <v>84</v>
      </c>
      <c r="I103">
        <v>0</v>
      </c>
      <c r="J103">
        <v>291</v>
      </c>
      <c r="K103">
        <v>6245.83</v>
      </c>
    </row>
    <row r="104" spans="1:11" x14ac:dyDescent="0.2">
      <c r="A104" t="s">
        <v>414</v>
      </c>
      <c r="B104" t="s">
        <v>86</v>
      </c>
      <c r="C104" t="s">
        <v>278</v>
      </c>
      <c r="D104" t="s">
        <v>272</v>
      </c>
      <c r="E104" t="s">
        <v>201</v>
      </c>
      <c r="F104">
        <v>656</v>
      </c>
      <c r="G104">
        <v>17000.21</v>
      </c>
      <c r="H104">
        <v>237</v>
      </c>
      <c r="I104">
        <v>0</v>
      </c>
      <c r="J104">
        <v>893</v>
      </c>
      <c r="K104">
        <v>17000.21</v>
      </c>
    </row>
    <row r="105" spans="1:11" x14ac:dyDescent="0.2">
      <c r="A105" t="s">
        <v>415</v>
      </c>
      <c r="B105" t="s">
        <v>86</v>
      </c>
      <c r="C105" t="s">
        <v>278</v>
      </c>
      <c r="D105" t="s">
        <v>268</v>
      </c>
      <c r="E105" t="s">
        <v>202</v>
      </c>
      <c r="F105">
        <v>200</v>
      </c>
      <c r="G105">
        <v>5583.51</v>
      </c>
      <c r="H105">
        <v>34</v>
      </c>
      <c r="I105">
        <v>0</v>
      </c>
      <c r="J105">
        <v>234</v>
      </c>
      <c r="K105">
        <v>5583.51</v>
      </c>
    </row>
    <row r="106" spans="1:11" x14ac:dyDescent="0.2">
      <c r="A106" t="s">
        <v>416</v>
      </c>
      <c r="B106" t="s">
        <v>86</v>
      </c>
      <c r="C106" t="s">
        <v>278</v>
      </c>
      <c r="D106" t="s">
        <v>273</v>
      </c>
      <c r="E106" t="s">
        <v>203</v>
      </c>
      <c r="F106">
        <v>151</v>
      </c>
      <c r="G106">
        <v>4468.83</v>
      </c>
      <c r="H106">
        <v>21</v>
      </c>
      <c r="I106">
        <v>0</v>
      </c>
      <c r="J106">
        <v>172</v>
      </c>
      <c r="K106">
        <v>4468.83</v>
      </c>
    </row>
    <row r="107" spans="1:11" x14ac:dyDescent="0.2">
      <c r="A107" t="s">
        <v>417</v>
      </c>
      <c r="B107" t="s">
        <v>86</v>
      </c>
      <c r="C107" t="s">
        <v>278</v>
      </c>
      <c r="D107" t="s">
        <v>272</v>
      </c>
      <c r="E107" t="s">
        <v>204</v>
      </c>
      <c r="F107">
        <v>159</v>
      </c>
      <c r="G107">
        <v>4638.66</v>
      </c>
      <c r="H107">
        <v>32</v>
      </c>
      <c r="I107">
        <v>0</v>
      </c>
      <c r="J107">
        <v>191</v>
      </c>
      <c r="K107">
        <v>4638.66</v>
      </c>
    </row>
    <row r="108" spans="1:11" x14ac:dyDescent="0.2">
      <c r="A108" t="s">
        <v>418</v>
      </c>
      <c r="B108" t="s">
        <v>86</v>
      </c>
      <c r="C108" t="s">
        <v>278</v>
      </c>
      <c r="D108" t="s">
        <v>272</v>
      </c>
      <c r="E108" t="s">
        <v>205</v>
      </c>
      <c r="F108">
        <v>150</v>
      </c>
      <c r="G108">
        <v>4340.51</v>
      </c>
      <c r="H108">
        <v>44</v>
      </c>
      <c r="I108">
        <v>0</v>
      </c>
      <c r="J108">
        <v>194</v>
      </c>
      <c r="K108">
        <v>4340.51</v>
      </c>
    </row>
    <row r="109" spans="1:11" x14ac:dyDescent="0.2">
      <c r="A109" t="s">
        <v>419</v>
      </c>
      <c r="B109" t="s">
        <v>86</v>
      </c>
      <c r="C109" t="s">
        <v>278</v>
      </c>
      <c r="D109" t="s">
        <v>269</v>
      </c>
      <c r="E109" t="s">
        <v>206</v>
      </c>
      <c r="F109">
        <v>262</v>
      </c>
      <c r="G109">
        <v>7783</v>
      </c>
      <c r="H109">
        <v>166</v>
      </c>
      <c r="I109">
        <v>0</v>
      </c>
      <c r="J109">
        <v>428</v>
      </c>
      <c r="K109">
        <v>7783</v>
      </c>
    </row>
    <row r="110" spans="1:11" x14ac:dyDescent="0.2">
      <c r="A110" t="s">
        <v>420</v>
      </c>
      <c r="B110" t="s">
        <v>86</v>
      </c>
      <c r="C110" t="s">
        <v>278</v>
      </c>
      <c r="D110" t="s">
        <v>270</v>
      </c>
      <c r="E110" t="s">
        <v>207</v>
      </c>
      <c r="F110">
        <v>110</v>
      </c>
      <c r="G110">
        <v>1997</v>
      </c>
      <c r="H110">
        <v>7</v>
      </c>
      <c r="I110">
        <v>0</v>
      </c>
      <c r="J110">
        <v>117</v>
      </c>
      <c r="K110">
        <v>1997</v>
      </c>
    </row>
    <row r="111" spans="1:11" x14ac:dyDescent="0.2">
      <c r="A111" t="s">
        <v>421</v>
      </c>
      <c r="B111" t="s">
        <v>86</v>
      </c>
      <c r="C111" t="s">
        <v>278</v>
      </c>
      <c r="D111" t="s">
        <v>269</v>
      </c>
      <c r="E111" t="s">
        <v>208</v>
      </c>
      <c r="F111">
        <v>272</v>
      </c>
      <c r="G111">
        <v>8457.2199999999993</v>
      </c>
      <c r="H111">
        <v>143</v>
      </c>
      <c r="I111">
        <v>0</v>
      </c>
      <c r="J111">
        <v>415</v>
      </c>
      <c r="K111">
        <v>8457.2199999999993</v>
      </c>
    </row>
    <row r="112" spans="1:11" x14ac:dyDescent="0.2">
      <c r="A112" t="s">
        <v>422</v>
      </c>
      <c r="B112" t="s">
        <v>86</v>
      </c>
      <c r="C112" t="s">
        <v>278</v>
      </c>
      <c r="D112" t="s">
        <v>271</v>
      </c>
      <c r="E112" t="s">
        <v>209</v>
      </c>
      <c r="F112">
        <v>203</v>
      </c>
      <c r="G112">
        <v>5365.02</v>
      </c>
      <c r="H112">
        <v>41</v>
      </c>
      <c r="I112">
        <v>0</v>
      </c>
      <c r="J112">
        <v>244</v>
      </c>
      <c r="K112">
        <v>5365.02</v>
      </c>
    </row>
    <row r="113" spans="1:11" x14ac:dyDescent="0.2">
      <c r="A113" t="s">
        <v>423</v>
      </c>
      <c r="B113" t="s">
        <v>86</v>
      </c>
      <c r="C113" t="s">
        <v>278</v>
      </c>
      <c r="D113" t="s">
        <v>275</v>
      </c>
      <c r="E113" t="s">
        <v>210</v>
      </c>
      <c r="F113">
        <v>199</v>
      </c>
      <c r="G113">
        <v>3906.17</v>
      </c>
      <c r="H113">
        <v>17</v>
      </c>
      <c r="I113">
        <v>0</v>
      </c>
      <c r="J113">
        <v>216</v>
      </c>
      <c r="K113">
        <v>3906.17</v>
      </c>
    </row>
    <row r="114" spans="1:11" x14ac:dyDescent="0.2">
      <c r="A114" t="s">
        <v>424</v>
      </c>
      <c r="B114" t="s">
        <v>86</v>
      </c>
      <c r="C114" t="s">
        <v>278</v>
      </c>
      <c r="D114" t="s">
        <v>267</v>
      </c>
      <c r="E114" t="s">
        <v>211</v>
      </c>
      <c r="F114">
        <v>26</v>
      </c>
      <c r="G114">
        <v>782</v>
      </c>
      <c r="H114">
        <v>9</v>
      </c>
      <c r="I114">
        <v>0</v>
      </c>
      <c r="J114">
        <v>35</v>
      </c>
      <c r="K114">
        <v>782</v>
      </c>
    </row>
    <row r="115" spans="1:11" x14ac:dyDescent="0.2">
      <c r="A115" t="s">
        <v>425</v>
      </c>
      <c r="B115" t="s">
        <v>86</v>
      </c>
      <c r="C115" t="s">
        <v>278</v>
      </c>
      <c r="D115" t="s">
        <v>271</v>
      </c>
      <c r="E115" t="s">
        <v>212</v>
      </c>
      <c r="F115">
        <v>231</v>
      </c>
      <c r="G115">
        <v>7242.02</v>
      </c>
      <c r="H115">
        <v>42</v>
      </c>
      <c r="I115">
        <v>0</v>
      </c>
      <c r="J115">
        <v>273</v>
      </c>
      <c r="K115">
        <v>7242.02</v>
      </c>
    </row>
    <row r="116" spans="1:11" x14ac:dyDescent="0.2">
      <c r="A116" t="s">
        <v>426</v>
      </c>
      <c r="B116" t="s">
        <v>86</v>
      </c>
      <c r="C116" t="s">
        <v>278</v>
      </c>
      <c r="D116" t="s">
        <v>274</v>
      </c>
      <c r="E116" t="s">
        <v>213</v>
      </c>
      <c r="F116">
        <v>195</v>
      </c>
      <c r="G116">
        <v>5909.51</v>
      </c>
      <c r="H116">
        <v>53</v>
      </c>
      <c r="I116">
        <v>0</v>
      </c>
      <c r="J116">
        <v>248</v>
      </c>
      <c r="K116">
        <v>5909.51</v>
      </c>
    </row>
    <row r="117" spans="1:11" x14ac:dyDescent="0.2">
      <c r="A117" t="s">
        <v>427</v>
      </c>
      <c r="B117" t="s">
        <v>86</v>
      </c>
      <c r="C117" t="s">
        <v>278</v>
      </c>
      <c r="D117" t="s">
        <v>271</v>
      </c>
      <c r="E117" t="s">
        <v>214</v>
      </c>
      <c r="F117">
        <v>148</v>
      </c>
      <c r="G117">
        <v>4999.51</v>
      </c>
      <c r="H117">
        <v>18</v>
      </c>
      <c r="I117">
        <v>0</v>
      </c>
      <c r="J117">
        <v>166</v>
      </c>
      <c r="K117">
        <v>4999.51</v>
      </c>
    </row>
    <row r="118" spans="1:11" x14ac:dyDescent="0.2">
      <c r="A118" t="s">
        <v>428</v>
      </c>
      <c r="B118" t="s">
        <v>86</v>
      </c>
      <c r="C118" t="s">
        <v>278</v>
      </c>
      <c r="D118" t="s">
        <v>275</v>
      </c>
      <c r="E118" t="s">
        <v>215</v>
      </c>
      <c r="F118">
        <v>348</v>
      </c>
      <c r="G118">
        <v>10452.530000000001</v>
      </c>
      <c r="H118">
        <v>99</v>
      </c>
      <c r="I118">
        <v>0</v>
      </c>
      <c r="J118">
        <v>447</v>
      </c>
      <c r="K118">
        <v>10452.530000000001</v>
      </c>
    </row>
    <row r="119" spans="1:11" x14ac:dyDescent="0.2">
      <c r="A119" t="s">
        <v>429</v>
      </c>
      <c r="B119" t="s">
        <v>86</v>
      </c>
      <c r="C119" t="s">
        <v>278</v>
      </c>
      <c r="D119" t="s">
        <v>274</v>
      </c>
      <c r="E119" t="s">
        <v>216</v>
      </c>
      <c r="F119">
        <v>204</v>
      </c>
      <c r="G119">
        <v>5890.34</v>
      </c>
      <c r="H119">
        <v>25</v>
      </c>
      <c r="I119">
        <v>0</v>
      </c>
      <c r="J119">
        <v>229</v>
      </c>
      <c r="K119">
        <v>5890.34</v>
      </c>
    </row>
    <row r="120" spans="1:11" x14ac:dyDescent="0.2">
      <c r="A120" t="s">
        <v>430</v>
      </c>
      <c r="B120" t="s">
        <v>86</v>
      </c>
      <c r="C120" t="s">
        <v>278</v>
      </c>
      <c r="D120" t="s">
        <v>272</v>
      </c>
      <c r="E120" t="s">
        <v>217</v>
      </c>
      <c r="F120">
        <v>114</v>
      </c>
      <c r="G120">
        <v>2546.02</v>
      </c>
      <c r="H120">
        <v>37</v>
      </c>
      <c r="I120">
        <v>0</v>
      </c>
      <c r="J120">
        <v>151</v>
      </c>
      <c r="K120">
        <v>2546.02</v>
      </c>
    </row>
    <row r="121" spans="1:11" x14ac:dyDescent="0.2">
      <c r="A121" t="s">
        <v>431</v>
      </c>
      <c r="B121" t="s">
        <v>86</v>
      </c>
      <c r="C121" t="s">
        <v>278</v>
      </c>
      <c r="D121" t="s">
        <v>274</v>
      </c>
      <c r="E121" t="s">
        <v>218</v>
      </c>
      <c r="F121">
        <v>184</v>
      </c>
      <c r="G121">
        <v>4835.51</v>
      </c>
      <c r="H121">
        <v>65</v>
      </c>
      <c r="I121">
        <v>0</v>
      </c>
      <c r="J121">
        <v>249</v>
      </c>
      <c r="K121">
        <v>4835.51</v>
      </c>
    </row>
    <row r="122" spans="1:11" x14ac:dyDescent="0.2">
      <c r="A122" t="s">
        <v>432</v>
      </c>
      <c r="B122" t="s">
        <v>86</v>
      </c>
      <c r="C122" t="s">
        <v>278</v>
      </c>
      <c r="D122" t="s">
        <v>273</v>
      </c>
      <c r="E122" t="s">
        <v>219</v>
      </c>
      <c r="F122">
        <v>372</v>
      </c>
      <c r="G122">
        <v>8929.17</v>
      </c>
      <c r="H122">
        <v>73</v>
      </c>
      <c r="I122">
        <v>0</v>
      </c>
      <c r="J122">
        <v>445</v>
      </c>
      <c r="K122">
        <v>8929.17</v>
      </c>
    </row>
    <row r="123" spans="1:11" x14ac:dyDescent="0.2">
      <c r="A123" t="s">
        <v>433</v>
      </c>
      <c r="B123" t="s">
        <v>86</v>
      </c>
      <c r="C123" t="s">
        <v>278</v>
      </c>
      <c r="D123" t="s">
        <v>272</v>
      </c>
      <c r="E123" t="s">
        <v>286</v>
      </c>
      <c r="F123">
        <v>9316</v>
      </c>
      <c r="G123">
        <v>239531.43</v>
      </c>
      <c r="H123">
        <v>2704</v>
      </c>
      <c r="I123">
        <v>0</v>
      </c>
      <c r="J123">
        <v>12020</v>
      </c>
      <c r="K123">
        <v>239531.43</v>
      </c>
    </row>
    <row r="124" spans="1:11" x14ac:dyDescent="0.2">
      <c r="A124" t="s">
        <v>434</v>
      </c>
      <c r="B124" t="s">
        <v>86</v>
      </c>
      <c r="C124" t="s">
        <v>278</v>
      </c>
      <c r="D124" t="s">
        <v>273</v>
      </c>
      <c r="E124" t="s">
        <v>220</v>
      </c>
      <c r="F124">
        <v>287</v>
      </c>
      <c r="G124">
        <v>8590.0400000000009</v>
      </c>
      <c r="H124">
        <v>78</v>
      </c>
      <c r="I124">
        <v>0</v>
      </c>
      <c r="J124">
        <v>365</v>
      </c>
      <c r="K124">
        <v>8590.0400000000009</v>
      </c>
    </row>
    <row r="125" spans="1:11" x14ac:dyDescent="0.2">
      <c r="A125" t="s">
        <v>435</v>
      </c>
      <c r="B125" t="s">
        <v>86</v>
      </c>
      <c r="C125" t="s">
        <v>278</v>
      </c>
      <c r="D125" t="s">
        <v>270</v>
      </c>
      <c r="E125" t="s">
        <v>221</v>
      </c>
      <c r="F125">
        <v>88</v>
      </c>
      <c r="G125">
        <v>2397</v>
      </c>
      <c r="H125">
        <v>13</v>
      </c>
      <c r="I125">
        <v>0</v>
      </c>
      <c r="J125">
        <v>101</v>
      </c>
      <c r="K125">
        <v>2397</v>
      </c>
    </row>
    <row r="126" spans="1:11" x14ac:dyDescent="0.2">
      <c r="A126" t="s">
        <v>436</v>
      </c>
      <c r="B126" t="s">
        <v>86</v>
      </c>
      <c r="C126" t="s">
        <v>278</v>
      </c>
      <c r="D126" t="s">
        <v>273</v>
      </c>
      <c r="E126" t="s">
        <v>287</v>
      </c>
      <c r="F126">
        <v>4565</v>
      </c>
      <c r="G126">
        <v>114567.07</v>
      </c>
      <c r="H126">
        <v>1010</v>
      </c>
      <c r="I126">
        <v>0</v>
      </c>
      <c r="J126">
        <v>5575</v>
      </c>
      <c r="K126">
        <v>114567.07</v>
      </c>
    </row>
    <row r="127" spans="1:11" x14ac:dyDescent="0.2">
      <c r="A127" t="s">
        <v>437</v>
      </c>
      <c r="B127" t="s">
        <v>86</v>
      </c>
      <c r="C127" t="s">
        <v>278</v>
      </c>
      <c r="D127" t="s">
        <v>272</v>
      </c>
      <c r="E127" t="s">
        <v>222</v>
      </c>
      <c r="F127">
        <v>179</v>
      </c>
      <c r="G127">
        <v>5903.53</v>
      </c>
      <c r="H127">
        <v>57</v>
      </c>
      <c r="I127">
        <v>0</v>
      </c>
      <c r="J127">
        <v>236</v>
      </c>
      <c r="K127">
        <v>5903.53</v>
      </c>
    </row>
    <row r="128" spans="1:11" x14ac:dyDescent="0.2">
      <c r="A128" t="s">
        <v>438</v>
      </c>
      <c r="B128" t="s">
        <v>86</v>
      </c>
      <c r="C128" t="s">
        <v>278</v>
      </c>
      <c r="D128" t="s">
        <v>268</v>
      </c>
      <c r="E128" t="s">
        <v>223</v>
      </c>
      <c r="F128">
        <v>154</v>
      </c>
      <c r="G128">
        <v>3486</v>
      </c>
      <c r="H128">
        <v>34</v>
      </c>
      <c r="I128">
        <v>0</v>
      </c>
      <c r="J128">
        <v>188</v>
      </c>
      <c r="K128">
        <v>3486</v>
      </c>
    </row>
    <row r="129" spans="1:11" x14ac:dyDescent="0.2">
      <c r="A129" t="s">
        <v>439</v>
      </c>
      <c r="B129" t="s">
        <v>86</v>
      </c>
      <c r="C129" t="s">
        <v>278</v>
      </c>
      <c r="D129" t="s">
        <v>269</v>
      </c>
      <c r="E129" t="s">
        <v>224</v>
      </c>
      <c r="F129">
        <v>341</v>
      </c>
      <c r="G129">
        <v>7358.87</v>
      </c>
      <c r="H129">
        <v>226</v>
      </c>
      <c r="I129">
        <v>0</v>
      </c>
      <c r="J129">
        <v>567</v>
      </c>
      <c r="K129">
        <v>7358.87</v>
      </c>
    </row>
    <row r="130" spans="1:11" x14ac:dyDescent="0.2">
      <c r="A130" t="s">
        <v>440</v>
      </c>
      <c r="B130" t="s">
        <v>86</v>
      </c>
      <c r="C130" t="s">
        <v>278</v>
      </c>
      <c r="D130" t="s">
        <v>271</v>
      </c>
      <c r="E130" t="s">
        <v>225</v>
      </c>
      <c r="F130">
        <v>87</v>
      </c>
      <c r="G130">
        <v>3463</v>
      </c>
      <c r="H130">
        <v>15</v>
      </c>
      <c r="I130">
        <v>0</v>
      </c>
      <c r="J130">
        <v>102</v>
      </c>
      <c r="K130">
        <v>3463</v>
      </c>
    </row>
    <row r="131" spans="1:11" x14ac:dyDescent="0.2">
      <c r="A131" t="s">
        <v>441</v>
      </c>
      <c r="B131" t="s">
        <v>86</v>
      </c>
      <c r="C131" t="s">
        <v>278</v>
      </c>
      <c r="D131" t="s">
        <v>274</v>
      </c>
      <c r="E131" t="s">
        <v>226</v>
      </c>
      <c r="F131">
        <v>623</v>
      </c>
      <c r="G131">
        <v>17914.66</v>
      </c>
      <c r="H131">
        <v>94</v>
      </c>
      <c r="I131">
        <v>0</v>
      </c>
      <c r="J131">
        <v>717</v>
      </c>
      <c r="K131">
        <v>17914.66</v>
      </c>
    </row>
    <row r="132" spans="1:11" x14ac:dyDescent="0.2">
      <c r="A132" t="s">
        <v>442</v>
      </c>
      <c r="B132" t="s">
        <v>86</v>
      </c>
      <c r="C132" t="s">
        <v>278</v>
      </c>
      <c r="D132" t="s">
        <v>271</v>
      </c>
      <c r="E132" t="s">
        <v>227</v>
      </c>
      <c r="F132">
        <v>325</v>
      </c>
      <c r="G132">
        <v>8348.51</v>
      </c>
      <c r="H132">
        <v>56</v>
      </c>
      <c r="I132">
        <v>0</v>
      </c>
      <c r="J132">
        <v>381</v>
      </c>
      <c r="K132">
        <v>8348.51</v>
      </c>
    </row>
    <row r="133" spans="1:11" x14ac:dyDescent="0.2">
      <c r="A133" t="s">
        <v>443</v>
      </c>
      <c r="B133" t="s">
        <v>86</v>
      </c>
      <c r="C133" t="s">
        <v>278</v>
      </c>
      <c r="D133" t="s">
        <v>270</v>
      </c>
      <c r="E133" t="s">
        <v>228</v>
      </c>
      <c r="F133">
        <v>155</v>
      </c>
      <c r="G133">
        <v>3815.83</v>
      </c>
      <c r="H133">
        <v>9</v>
      </c>
      <c r="I133">
        <v>0</v>
      </c>
      <c r="J133">
        <v>164</v>
      </c>
      <c r="K133">
        <v>3815.83</v>
      </c>
    </row>
    <row r="134" spans="1:11" x14ac:dyDescent="0.2">
      <c r="A134" t="s">
        <v>444</v>
      </c>
      <c r="B134" t="s">
        <v>86</v>
      </c>
      <c r="C134" t="s">
        <v>278</v>
      </c>
      <c r="D134" t="s">
        <v>274</v>
      </c>
      <c r="E134" t="s">
        <v>229</v>
      </c>
      <c r="F134">
        <v>127</v>
      </c>
      <c r="G134">
        <v>4416</v>
      </c>
      <c r="H134">
        <v>17</v>
      </c>
      <c r="I134">
        <v>0</v>
      </c>
      <c r="J134">
        <v>144</v>
      </c>
      <c r="K134">
        <v>4416</v>
      </c>
    </row>
    <row r="135" spans="1:11" x14ac:dyDescent="0.2">
      <c r="A135" t="s">
        <v>445</v>
      </c>
      <c r="B135" t="s">
        <v>86</v>
      </c>
      <c r="C135" t="s">
        <v>278</v>
      </c>
      <c r="D135" t="s">
        <v>268</v>
      </c>
      <c r="E135" t="s">
        <v>230</v>
      </c>
      <c r="F135">
        <v>521</v>
      </c>
      <c r="G135">
        <v>12867.66</v>
      </c>
      <c r="H135">
        <v>90</v>
      </c>
      <c r="I135">
        <v>0</v>
      </c>
      <c r="J135">
        <v>611</v>
      </c>
      <c r="K135">
        <v>12867.66</v>
      </c>
    </row>
    <row r="136" spans="1:11" x14ac:dyDescent="0.2">
      <c r="A136" t="s">
        <v>446</v>
      </c>
      <c r="B136" t="s">
        <v>86</v>
      </c>
      <c r="C136" t="s">
        <v>278</v>
      </c>
      <c r="D136" t="s">
        <v>270</v>
      </c>
      <c r="E136" t="s">
        <v>231</v>
      </c>
      <c r="F136">
        <v>119</v>
      </c>
      <c r="G136">
        <v>2841</v>
      </c>
      <c r="H136">
        <v>15</v>
      </c>
      <c r="I136">
        <v>0</v>
      </c>
      <c r="J136">
        <v>134</v>
      </c>
      <c r="K136">
        <v>2841</v>
      </c>
    </row>
    <row r="137" spans="1:11" x14ac:dyDescent="0.2">
      <c r="A137" t="s">
        <v>447</v>
      </c>
      <c r="B137" t="s">
        <v>86</v>
      </c>
      <c r="C137" t="s">
        <v>278</v>
      </c>
      <c r="D137" t="s">
        <v>272</v>
      </c>
      <c r="E137" t="s">
        <v>232</v>
      </c>
      <c r="F137">
        <v>1586</v>
      </c>
      <c r="G137">
        <v>37653.61</v>
      </c>
      <c r="H137">
        <v>473</v>
      </c>
      <c r="I137">
        <v>0</v>
      </c>
      <c r="J137">
        <v>2059</v>
      </c>
      <c r="K137">
        <v>37653.61</v>
      </c>
    </row>
    <row r="138" spans="1:11" x14ac:dyDescent="0.2">
      <c r="A138" t="s">
        <v>448</v>
      </c>
      <c r="B138" t="s">
        <v>86</v>
      </c>
      <c r="C138" t="s">
        <v>278</v>
      </c>
      <c r="D138" t="s">
        <v>269</v>
      </c>
      <c r="E138" t="s">
        <v>233</v>
      </c>
      <c r="F138">
        <v>263</v>
      </c>
      <c r="G138">
        <v>5541.85</v>
      </c>
      <c r="H138">
        <v>126</v>
      </c>
      <c r="I138">
        <v>0</v>
      </c>
      <c r="J138">
        <v>389</v>
      </c>
      <c r="K138">
        <v>5541.85</v>
      </c>
    </row>
    <row r="139" spans="1:11" x14ac:dyDescent="0.2">
      <c r="A139" t="s">
        <v>449</v>
      </c>
      <c r="B139" t="s">
        <v>86</v>
      </c>
      <c r="C139" t="s">
        <v>278</v>
      </c>
      <c r="D139" t="s">
        <v>273</v>
      </c>
      <c r="E139" t="s">
        <v>234</v>
      </c>
      <c r="F139">
        <v>216</v>
      </c>
      <c r="G139">
        <v>5235.66</v>
      </c>
      <c r="H139">
        <v>32</v>
      </c>
      <c r="I139">
        <v>0</v>
      </c>
      <c r="J139">
        <v>248</v>
      </c>
      <c r="K139">
        <v>5235.66</v>
      </c>
    </row>
    <row r="140" spans="1:11" x14ac:dyDescent="0.2">
      <c r="A140" t="s">
        <v>450</v>
      </c>
      <c r="B140" t="s">
        <v>86</v>
      </c>
      <c r="C140" t="s">
        <v>278</v>
      </c>
      <c r="D140" t="s">
        <v>271</v>
      </c>
      <c r="E140" t="s">
        <v>235</v>
      </c>
      <c r="F140">
        <v>226</v>
      </c>
      <c r="G140">
        <v>6975.51</v>
      </c>
      <c r="H140">
        <v>30</v>
      </c>
      <c r="I140">
        <v>0</v>
      </c>
      <c r="J140">
        <v>256</v>
      </c>
      <c r="K140">
        <v>6975.51</v>
      </c>
    </row>
    <row r="141" spans="1:11" x14ac:dyDescent="0.2">
      <c r="A141" t="s">
        <v>451</v>
      </c>
      <c r="B141" t="s">
        <v>86</v>
      </c>
      <c r="C141" t="s">
        <v>278</v>
      </c>
      <c r="D141" t="s">
        <v>274</v>
      </c>
      <c r="E141" t="s">
        <v>236</v>
      </c>
      <c r="F141">
        <v>130</v>
      </c>
      <c r="G141">
        <v>3719.51</v>
      </c>
      <c r="H141">
        <v>16</v>
      </c>
      <c r="I141">
        <v>0</v>
      </c>
      <c r="J141">
        <v>146</v>
      </c>
      <c r="K141">
        <v>3719.51</v>
      </c>
    </row>
    <row r="142" spans="1:11" x14ac:dyDescent="0.2">
      <c r="A142" t="s">
        <v>452</v>
      </c>
      <c r="B142" t="s">
        <v>86</v>
      </c>
      <c r="C142" t="s">
        <v>278</v>
      </c>
      <c r="D142" t="s">
        <v>268</v>
      </c>
      <c r="E142" t="s">
        <v>237</v>
      </c>
      <c r="F142">
        <v>180</v>
      </c>
      <c r="G142">
        <v>3465.53</v>
      </c>
      <c r="H142">
        <v>76</v>
      </c>
      <c r="I142">
        <v>0</v>
      </c>
      <c r="J142">
        <v>256</v>
      </c>
      <c r="K142">
        <v>3465.53</v>
      </c>
    </row>
    <row r="143" spans="1:11" x14ac:dyDescent="0.2">
      <c r="A143" t="s">
        <v>453</v>
      </c>
      <c r="B143" t="s">
        <v>86</v>
      </c>
      <c r="C143" t="s">
        <v>278</v>
      </c>
      <c r="D143" t="s">
        <v>273</v>
      </c>
      <c r="E143" t="s">
        <v>238</v>
      </c>
      <c r="F143">
        <v>81</v>
      </c>
      <c r="G143">
        <v>1579.34</v>
      </c>
      <c r="H143">
        <v>13</v>
      </c>
      <c r="I143">
        <v>0</v>
      </c>
      <c r="J143">
        <v>94</v>
      </c>
      <c r="K143">
        <v>1579.34</v>
      </c>
    </row>
    <row r="144" spans="1:11" x14ac:dyDescent="0.2">
      <c r="A144" t="s">
        <v>454</v>
      </c>
      <c r="B144" t="s">
        <v>86</v>
      </c>
      <c r="C144" t="s">
        <v>278</v>
      </c>
      <c r="D144" t="s">
        <v>269</v>
      </c>
      <c r="E144" t="s">
        <v>239</v>
      </c>
      <c r="F144">
        <v>178</v>
      </c>
      <c r="G144">
        <v>5610.02</v>
      </c>
      <c r="H144">
        <v>93</v>
      </c>
      <c r="I144">
        <v>0</v>
      </c>
      <c r="J144">
        <v>271</v>
      </c>
      <c r="K144">
        <v>5610.02</v>
      </c>
    </row>
    <row r="145" spans="1:11" x14ac:dyDescent="0.2">
      <c r="A145" t="s">
        <v>455</v>
      </c>
      <c r="B145" t="s">
        <v>86</v>
      </c>
      <c r="C145" t="s">
        <v>278</v>
      </c>
      <c r="D145" t="s">
        <v>271</v>
      </c>
      <c r="E145" t="s">
        <v>240</v>
      </c>
      <c r="F145">
        <v>258</v>
      </c>
      <c r="G145">
        <v>8140.53</v>
      </c>
      <c r="H145">
        <v>63</v>
      </c>
      <c r="I145">
        <v>0</v>
      </c>
      <c r="J145">
        <v>321</v>
      </c>
      <c r="K145">
        <v>8140.53</v>
      </c>
    </row>
    <row r="146" spans="1:11" x14ac:dyDescent="0.2">
      <c r="A146" t="s">
        <v>456</v>
      </c>
      <c r="B146" t="s">
        <v>86</v>
      </c>
      <c r="C146" t="s">
        <v>278</v>
      </c>
      <c r="D146" t="s">
        <v>275</v>
      </c>
      <c r="E146" t="s">
        <v>241</v>
      </c>
      <c r="F146">
        <v>260</v>
      </c>
      <c r="G146">
        <v>5547.66</v>
      </c>
      <c r="H146">
        <v>32</v>
      </c>
      <c r="I146">
        <v>0</v>
      </c>
      <c r="J146">
        <v>292</v>
      </c>
      <c r="K146">
        <v>5547.66</v>
      </c>
    </row>
    <row r="147" spans="1:11" x14ac:dyDescent="0.2">
      <c r="A147" t="s">
        <v>457</v>
      </c>
      <c r="B147" t="s">
        <v>86</v>
      </c>
      <c r="C147" t="s">
        <v>278</v>
      </c>
      <c r="D147" t="s">
        <v>274</v>
      </c>
      <c r="E147" t="s">
        <v>242</v>
      </c>
      <c r="F147">
        <v>125</v>
      </c>
      <c r="G147">
        <v>3621</v>
      </c>
      <c r="H147">
        <v>33</v>
      </c>
      <c r="I147">
        <v>0</v>
      </c>
      <c r="J147">
        <v>158</v>
      </c>
      <c r="K147">
        <v>3621</v>
      </c>
    </row>
    <row r="148" spans="1:11" x14ac:dyDescent="0.2">
      <c r="A148" t="s">
        <v>458</v>
      </c>
      <c r="B148" t="s">
        <v>86</v>
      </c>
      <c r="C148" t="s">
        <v>278</v>
      </c>
      <c r="D148" t="s">
        <v>269</v>
      </c>
      <c r="E148" t="s">
        <v>243</v>
      </c>
      <c r="F148">
        <v>262</v>
      </c>
      <c r="G148">
        <v>6774.55</v>
      </c>
      <c r="H148">
        <v>185</v>
      </c>
      <c r="I148">
        <v>0</v>
      </c>
      <c r="J148">
        <v>447</v>
      </c>
      <c r="K148">
        <v>6774.55</v>
      </c>
    </row>
    <row r="149" spans="1:11" x14ac:dyDescent="0.2">
      <c r="A149" t="s">
        <v>459</v>
      </c>
      <c r="B149" t="s">
        <v>86</v>
      </c>
      <c r="C149" t="s">
        <v>278</v>
      </c>
      <c r="D149" t="s">
        <v>269</v>
      </c>
      <c r="E149" t="s">
        <v>244</v>
      </c>
      <c r="F149">
        <v>322</v>
      </c>
      <c r="G149">
        <v>10407.870000000001</v>
      </c>
      <c r="H149">
        <v>188</v>
      </c>
      <c r="I149">
        <v>0</v>
      </c>
      <c r="J149">
        <v>510</v>
      </c>
      <c r="K149">
        <v>10407.870000000001</v>
      </c>
    </row>
    <row r="150" spans="1:11" x14ac:dyDescent="0.2">
      <c r="A150" t="s">
        <v>460</v>
      </c>
      <c r="B150" t="s">
        <v>86</v>
      </c>
      <c r="C150" t="s">
        <v>278</v>
      </c>
      <c r="D150" t="s">
        <v>271</v>
      </c>
      <c r="E150" t="s">
        <v>245</v>
      </c>
      <c r="F150">
        <v>198</v>
      </c>
      <c r="G150">
        <v>6110.49</v>
      </c>
      <c r="H150">
        <v>32</v>
      </c>
      <c r="I150">
        <v>0</v>
      </c>
      <c r="J150">
        <v>230</v>
      </c>
      <c r="K150">
        <v>6110.49</v>
      </c>
    </row>
    <row r="151" spans="1:11" x14ac:dyDescent="0.2">
      <c r="A151" t="s">
        <v>461</v>
      </c>
      <c r="B151" t="s">
        <v>86</v>
      </c>
      <c r="C151" t="s">
        <v>278</v>
      </c>
      <c r="D151" t="s">
        <v>274</v>
      </c>
      <c r="E151" t="s">
        <v>246</v>
      </c>
      <c r="F151">
        <v>475</v>
      </c>
      <c r="G151">
        <v>14138.34</v>
      </c>
      <c r="H151">
        <v>104</v>
      </c>
      <c r="I151">
        <v>0</v>
      </c>
      <c r="J151">
        <v>579</v>
      </c>
      <c r="K151">
        <v>14138.34</v>
      </c>
    </row>
    <row r="152" spans="1:11" x14ac:dyDescent="0.2">
      <c r="A152" t="s">
        <v>462</v>
      </c>
      <c r="B152" t="s">
        <v>86</v>
      </c>
      <c r="C152" t="s">
        <v>278</v>
      </c>
      <c r="D152" t="s">
        <v>272</v>
      </c>
      <c r="E152" t="s">
        <v>247</v>
      </c>
      <c r="F152">
        <v>185</v>
      </c>
      <c r="G152">
        <v>4796</v>
      </c>
      <c r="H152">
        <v>37</v>
      </c>
      <c r="I152">
        <v>0</v>
      </c>
      <c r="J152">
        <v>222</v>
      </c>
      <c r="K152">
        <v>4796</v>
      </c>
    </row>
    <row r="153" spans="1:11" x14ac:dyDescent="0.2">
      <c r="A153" t="s">
        <v>463</v>
      </c>
      <c r="B153" t="s">
        <v>86</v>
      </c>
      <c r="C153" t="s">
        <v>278</v>
      </c>
      <c r="D153" t="s">
        <v>274</v>
      </c>
      <c r="E153" t="s">
        <v>288</v>
      </c>
      <c r="F153">
        <v>3861</v>
      </c>
      <c r="G153">
        <v>114812.89</v>
      </c>
      <c r="H153">
        <v>890</v>
      </c>
      <c r="I153">
        <v>0</v>
      </c>
      <c r="J153">
        <v>4751</v>
      </c>
      <c r="K153">
        <v>114812.89</v>
      </c>
    </row>
    <row r="154" spans="1:11" x14ac:dyDescent="0.2">
      <c r="A154" t="s">
        <v>464</v>
      </c>
      <c r="B154" t="s">
        <v>86</v>
      </c>
      <c r="C154" t="s">
        <v>278</v>
      </c>
      <c r="D154" t="s">
        <v>267</v>
      </c>
      <c r="E154" t="s">
        <v>248</v>
      </c>
      <c r="F154">
        <v>398</v>
      </c>
      <c r="G154">
        <v>10040.85</v>
      </c>
      <c r="H154">
        <v>75</v>
      </c>
      <c r="I154">
        <v>0</v>
      </c>
      <c r="J154">
        <v>473</v>
      </c>
      <c r="K154">
        <v>10040.85</v>
      </c>
    </row>
    <row r="155" spans="1:11" x14ac:dyDescent="0.2">
      <c r="A155" t="s">
        <v>465</v>
      </c>
      <c r="B155" t="s">
        <v>86</v>
      </c>
      <c r="C155" t="s">
        <v>278</v>
      </c>
      <c r="D155" t="s">
        <v>272</v>
      </c>
      <c r="E155" t="s">
        <v>249</v>
      </c>
      <c r="F155">
        <v>883</v>
      </c>
      <c r="G155">
        <v>22628.25</v>
      </c>
      <c r="H155">
        <v>215</v>
      </c>
      <c r="I155">
        <v>0</v>
      </c>
      <c r="J155">
        <v>1098</v>
      </c>
      <c r="K155">
        <v>22628.25</v>
      </c>
    </row>
    <row r="156" spans="1:11" x14ac:dyDescent="0.2">
      <c r="A156" t="s">
        <v>466</v>
      </c>
      <c r="B156" t="s">
        <v>86</v>
      </c>
      <c r="C156" t="s">
        <v>278</v>
      </c>
      <c r="D156" t="s">
        <v>269</v>
      </c>
      <c r="E156" t="s">
        <v>250</v>
      </c>
      <c r="F156">
        <v>126</v>
      </c>
      <c r="G156">
        <v>4081.02</v>
      </c>
      <c r="H156">
        <v>51</v>
      </c>
      <c r="I156">
        <v>0</v>
      </c>
      <c r="J156">
        <v>177</v>
      </c>
      <c r="K156">
        <v>4081.02</v>
      </c>
    </row>
    <row r="157" spans="1:11" x14ac:dyDescent="0.2">
      <c r="A157" t="s">
        <v>467</v>
      </c>
      <c r="B157" t="s">
        <v>86</v>
      </c>
      <c r="C157" t="s">
        <v>278</v>
      </c>
      <c r="D157" t="s">
        <v>271</v>
      </c>
      <c r="E157" t="s">
        <v>251</v>
      </c>
      <c r="F157">
        <v>96</v>
      </c>
      <c r="G157">
        <v>2811</v>
      </c>
      <c r="H157">
        <v>20</v>
      </c>
      <c r="I157">
        <v>0</v>
      </c>
      <c r="J157">
        <v>116</v>
      </c>
      <c r="K157">
        <v>2811</v>
      </c>
    </row>
    <row r="158" spans="1:11" x14ac:dyDescent="0.2">
      <c r="A158" t="s">
        <v>468</v>
      </c>
      <c r="B158" t="s">
        <v>86</v>
      </c>
      <c r="C158" t="s">
        <v>278</v>
      </c>
      <c r="D158" t="s">
        <v>271</v>
      </c>
      <c r="E158" t="s">
        <v>252</v>
      </c>
      <c r="F158">
        <v>232</v>
      </c>
      <c r="G158">
        <v>7692.83</v>
      </c>
      <c r="H158">
        <v>30</v>
      </c>
      <c r="I158">
        <v>0</v>
      </c>
      <c r="J158">
        <v>262</v>
      </c>
      <c r="K158">
        <v>7692.83</v>
      </c>
    </row>
    <row r="159" spans="1:11" x14ac:dyDescent="0.2">
      <c r="A159" t="s">
        <v>469</v>
      </c>
      <c r="B159" t="s">
        <v>86</v>
      </c>
      <c r="C159" t="s">
        <v>278</v>
      </c>
      <c r="D159" t="s">
        <v>273</v>
      </c>
      <c r="E159" t="s">
        <v>253</v>
      </c>
      <c r="F159">
        <v>550</v>
      </c>
      <c r="G159">
        <v>13139.19</v>
      </c>
      <c r="H159">
        <v>97</v>
      </c>
      <c r="I159">
        <v>0</v>
      </c>
      <c r="J159">
        <v>647</v>
      </c>
      <c r="K159">
        <v>13139.19</v>
      </c>
    </row>
    <row r="160" spans="1:11" x14ac:dyDescent="0.2">
      <c r="A160" t="s">
        <v>470</v>
      </c>
      <c r="B160" t="s">
        <v>86</v>
      </c>
      <c r="C160" t="s">
        <v>278</v>
      </c>
      <c r="D160" t="s">
        <v>272</v>
      </c>
      <c r="E160" t="s">
        <v>254</v>
      </c>
      <c r="F160">
        <v>177</v>
      </c>
      <c r="G160">
        <v>4804</v>
      </c>
      <c r="H160">
        <v>68</v>
      </c>
      <c r="I160">
        <v>0</v>
      </c>
      <c r="J160">
        <v>245</v>
      </c>
      <c r="K160">
        <v>4804</v>
      </c>
    </row>
    <row r="161" spans="1:11" x14ac:dyDescent="0.2">
      <c r="A161" t="s">
        <v>471</v>
      </c>
      <c r="B161" t="s">
        <v>86</v>
      </c>
      <c r="C161" t="s">
        <v>278</v>
      </c>
      <c r="D161" t="s">
        <v>271</v>
      </c>
      <c r="E161" t="s">
        <v>255</v>
      </c>
      <c r="F161">
        <v>242</v>
      </c>
      <c r="G161">
        <v>6356.51</v>
      </c>
      <c r="H161">
        <v>37</v>
      </c>
      <c r="I161">
        <v>0</v>
      </c>
      <c r="J161">
        <v>279</v>
      </c>
      <c r="K161">
        <v>6356.51</v>
      </c>
    </row>
    <row r="162" spans="1:11" x14ac:dyDescent="0.2">
      <c r="A162" t="s">
        <v>472</v>
      </c>
      <c r="B162" t="s">
        <v>86</v>
      </c>
      <c r="C162" t="s">
        <v>278</v>
      </c>
      <c r="D162" t="s">
        <v>272</v>
      </c>
      <c r="E162" t="s">
        <v>256</v>
      </c>
      <c r="F162">
        <v>252</v>
      </c>
      <c r="G162">
        <v>6715</v>
      </c>
      <c r="H162">
        <v>69</v>
      </c>
      <c r="I162">
        <v>0</v>
      </c>
      <c r="J162">
        <v>321</v>
      </c>
      <c r="K162">
        <v>6715</v>
      </c>
    </row>
    <row r="163" spans="1:11" x14ac:dyDescent="0.2">
      <c r="A163" t="s">
        <v>473</v>
      </c>
      <c r="B163" t="s">
        <v>86</v>
      </c>
      <c r="C163" t="s">
        <v>278</v>
      </c>
      <c r="D163" t="s">
        <v>274</v>
      </c>
      <c r="E163" t="s">
        <v>257</v>
      </c>
      <c r="F163">
        <v>129</v>
      </c>
      <c r="G163">
        <v>4141</v>
      </c>
      <c r="H163">
        <v>33</v>
      </c>
      <c r="I163">
        <v>0</v>
      </c>
      <c r="J163">
        <v>162</v>
      </c>
      <c r="K163">
        <v>4141</v>
      </c>
    </row>
    <row r="164" spans="1:11" x14ac:dyDescent="0.2">
      <c r="A164" t="s">
        <v>474</v>
      </c>
      <c r="B164" t="s">
        <v>86</v>
      </c>
      <c r="C164" t="s">
        <v>278</v>
      </c>
      <c r="D164" t="s">
        <v>274</v>
      </c>
      <c r="E164" t="s">
        <v>258</v>
      </c>
      <c r="F164">
        <v>432</v>
      </c>
      <c r="G164">
        <v>12575.51</v>
      </c>
      <c r="H164">
        <v>80</v>
      </c>
      <c r="I164">
        <v>0</v>
      </c>
      <c r="J164">
        <v>512</v>
      </c>
      <c r="K164">
        <v>12575.51</v>
      </c>
    </row>
    <row r="165" spans="1:11" x14ac:dyDescent="0.2">
      <c r="A165" t="s">
        <v>475</v>
      </c>
      <c r="B165" t="s">
        <v>86</v>
      </c>
      <c r="C165" t="s">
        <v>278</v>
      </c>
      <c r="D165" t="s">
        <v>275</v>
      </c>
      <c r="E165" t="s">
        <v>259</v>
      </c>
      <c r="F165">
        <v>183</v>
      </c>
      <c r="G165">
        <v>4570</v>
      </c>
      <c r="H165">
        <v>33</v>
      </c>
      <c r="I165">
        <v>0</v>
      </c>
      <c r="J165">
        <v>216</v>
      </c>
      <c r="K165">
        <v>4570</v>
      </c>
    </row>
    <row r="166" spans="1:11" x14ac:dyDescent="0.2">
      <c r="A166" t="s">
        <v>476</v>
      </c>
      <c r="B166" t="s">
        <v>86</v>
      </c>
      <c r="C166" t="s">
        <v>278</v>
      </c>
      <c r="D166" t="s">
        <v>275</v>
      </c>
      <c r="E166" t="s">
        <v>289</v>
      </c>
      <c r="F166">
        <v>4270</v>
      </c>
      <c r="G166">
        <v>107540.97</v>
      </c>
      <c r="H166">
        <v>601</v>
      </c>
      <c r="I166">
        <v>0</v>
      </c>
      <c r="J166">
        <v>4871</v>
      </c>
      <c r="K166">
        <v>107540.97</v>
      </c>
    </row>
    <row r="167" spans="1:11" x14ac:dyDescent="0.2">
      <c r="A167" t="s">
        <v>477</v>
      </c>
      <c r="B167" t="s">
        <v>86</v>
      </c>
      <c r="C167" t="s">
        <v>296</v>
      </c>
      <c r="D167" t="s">
        <v>106</v>
      </c>
      <c r="E167" t="s">
        <v>280</v>
      </c>
      <c r="F167">
        <v>0</v>
      </c>
      <c r="G167">
        <v>0</v>
      </c>
      <c r="H167">
        <v>2847</v>
      </c>
      <c r="I167">
        <v>0</v>
      </c>
      <c r="J167">
        <v>2847</v>
      </c>
      <c r="K167">
        <v>0</v>
      </c>
    </row>
    <row r="168" spans="1:11" x14ac:dyDescent="0.2">
      <c r="A168" t="s">
        <v>478</v>
      </c>
      <c r="B168" t="s">
        <v>86</v>
      </c>
      <c r="C168" t="s">
        <v>296</v>
      </c>
      <c r="D168" t="s">
        <v>269</v>
      </c>
      <c r="E168" t="s">
        <v>107</v>
      </c>
      <c r="F168">
        <v>0</v>
      </c>
      <c r="G168">
        <v>0</v>
      </c>
      <c r="H168">
        <v>45</v>
      </c>
      <c r="I168">
        <v>0</v>
      </c>
      <c r="J168">
        <v>45</v>
      </c>
      <c r="K168">
        <v>0</v>
      </c>
    </row>
    <row r="169" spans="1:11" x14ac:dyDescent="0.2">
      <c r="A169" t="s">
        <v>479</v>
      </c>
      <c r="B169" t="s">
        <v>86</v>
      </c>
      <c r="C169" t="s">
        <v>296</v>
      </c>
      <c r="D169" t="s">
        <v>269</v>
      </c>
      <c r="E169" t="s">
        <v>108</v>
      </c>
      <c r="F169">
        <v>0</v>
      </c>
      <c r="G169">
        <v>0</v>
      </c>
      <c r="H169">
        <v>17</v>
      </c>
      <c r="I169">
        <v>0</v>
      </c>
      <c r="J169">
        <v>17</v>
      </c>
      <c r="K169">
        <v>0</v>
      </c>
    </row>
    <row r="170" spans="1:11" x14ac:dyDescent="0.2">
      <c r="A170" t="s">
        <v>480</v>
      </c>
      <c r="B170" t="s">
        <v>86</v>
      </c>
      <c r="C170" t="s">
        <v>296</v>
      </c>
      <c r="D170" t="s">
        <v>275</v>
      </c>
      <c r="E170" t="s">
        <v>109</v>
      </c>
      <c r="F170">
        <v>0</v>
      </c>
      <c r="G170">
        <v>0</v>
      </c>
      <c r="H170">
        <v>2</v>
      </c>
      <c r="I170">
        <v>0</v>
      </c>
      <c r="J170">
        <v>2</v>
      </c>
      <c r="K170">
        <v>0</v>
      </c>
    </row>
    <row r="171" spans="1:11" x14ac:dyDescent="0.2">
      <c r="A171" t="s">
        <v>481</v>
      </c>
      <c r="B171" t="s">
        <v>86</v>
      </c>
      <c r="C171" t="s">
        <v>296</v>
      </c>
      <c r="D171" t="s">
        <v>273</v>
      </c>
      <c r="E171" t="s">
        <v>110</v>
      </c>
      <c r="F171">
        <v>0</v>
      </c>
      <c r="G171">
        <v>0</v>
      </c>
      <c r="H171">
        <v>10</v>
      </c>
      <c r="I171">
        <v>0</v>
      </c>
      <c r="J171">
        <v>10</v>
      </c>
      <c r="K171">
        <v>0</v>
      </c>
    </row>
    <row r="172" spans="1:11" x14ac:dyDescent="0.2">
      <c r="A172" t="s">
        <v>482</v>
      </c>
      <c r="B172" t="s">
        <v>86</v>
      </c>
      <c r="C172" t="s">
        <v>296</v>
      </c>
      <c r="D172" t="s">
        <v>268</v>
      </c>
      <c r="E172" t="s">
        <v>111</v>
      </c>
      <c r="F172">
        <v>0</v>
      </c>
      <c r="G172">
        <v>0</v>
      </c>
      <c r="H172">
        <v>6</v>
      </c>
      <c r="I172">
        <v>0</v>
      </c>
      <c r="J172">
        <v>6</v>
      </c>
      <c r="K172">
        <v>0</v>
      </c>
    </row>
    <row r="173" spans="1:11" x14ac:dyDescent="0.2">
      <c r="A173" t="s">
        <v>483</v>
      </c>
      <c r="B173" t="s">
        <v>86</v>
      </c>
      <c r="C173" t="s">
        <v>296</v>
      </c>
      <c r="D173" t="s">
        <v>269</v>
      </c>
      <c r="E173" t="s">
        <v>112</v>
      </c>
      <c r="F173">
        <v>0</v>
      </c>
      <c r="G173">
        <v>0</v>
      </c>
      <c r="H173">
        <v>45</v>
      </c>
      <c r="I173">
        <v>0</v>
      </c>
      <c r="J173">
        <v>45</v>
      </c>
      <c r="K173">
        <v>0</v>
      </c>
    </row>
    <row r="174" spans="1:11" x14ac:dyDescent="0.2">
      <c r="A174" t="s">
        <v>484</v>
      </c>
      <c r="B174" t="s">
        <v>86</v>
      </c>
      <c r="C174" t="s">
        <v>296</v>
      </c>
      <c r="D174" t="s">
        <v>274</v>
      </c>
      <c r="E174" t="s">
        <v>113</v>
      </c>
      <c r="F174">
        <v>0</v>
      </c>
      <c r="G174">
        <v>0</v>
      </c>
      <c r="H174">
        <v>83</v>
      </c>
      <c r="I174">
        <v>0</v>
      </c>
      <c r="J174">
        <v>83</v>
      </c>
      <c r="K174">
        <v>0</v>
      </c>
    </row>
    <row r="175" spans="1:11" x14ac:dyDescent="0.2">
      <c r="A175" t="s">
        <v>485</v>
      </c>
      <c r="B175" t="s">
        <v>86</v>
      </c>
      <c r="C175" t="s">
        <v>296</v>
      </c>
      <c r="D175" t="s">
        <v>271</v>
      </c>
      <c r="E175" t="s">
        <v>114</v>
      </c>
      <c r="F175">
        <v>0</v>
      </c>
      <c r="G175">
        <v>0</v>
      </c>
      <c r="H175">
        <v>9</v>
      </c>
      <c r="I175">
        <v>0</v>
      </c>
      <c r="J175">
        <v>9</v>
      </c>
      <c r="K175">
        <v>0</v>
      </c>
    </row>
    <row r="176" spans="1:11" x14ac:dyDescent="0.2">
      <c r="A176" t="s">
        <v>486</v>
      </c>
      <c r="B176" t="s">
        <v>86</v>
      </c>
      <c r="C176" t="s">
        <v>296</v>
      </c>
      <c r="D176" t="s">
        <v>271</v>
      </c>
      <c r="E176" t="s">
        <v>115</v>
      </c>
      <c r="F176">
        <v>0</v>
      </c>
      <c r="G176">
        <v>0</v>
      </c>
      <c r="H176">
        <v>1</v>
      </c>
      <c r="I176">
        <v>0</v>
      </c>
      <c r="J176">
        <v>1</v>
      </c>
      <c r="K176">
        <v>0</v>
      </c>
    </row>
    <row r="177" spans="1:11" x14ac:dyDescent="0.2">
      <c r="A177" t="s">
        <v>487</v>
      </c>
      <c r="B177" t="s">
        <v>86</v>
      </c>
      <c r="C177" t="s">
        <v>296</v>
      </c>
      <c r="D177" t="s">
        <v>271</v>
      </c>
      <c r="E177" t="s">
        <v>116</v>
      </c>
      <c r="F177">
        <v>0</v>
      </c>
      <c r="G177">
        <v>0</v>
      </c>
      <c r="H177">
        <v>10</v>
      </c>
      <c r="I177">
        <v>0</v>
      </c>
      <c r="J177">
        <v>10</v>
      </c>
      <c r="K177">
        <v>0</v>
      </c>
    </row>
    <row r="178" spans="1:11" x14ac:dyDescent="0.2">
      <c r="A178" t="s">
        <v>488</v>
      </c>
      <c r="B178" t="s">
        <v>86</v>
      </c>
      <c r="C178" t="s">
        <v>296</v>
      </c>
      <c r="D178" t="s">
        <v>273</v>
      </c>
      <c r="E178" t="s">
        <v>117</v>
      </c>
      <c r="F178">
        <v>0</v>
      </c>
      <c r="G178">
        <v>0</v>
      </c>
      <c r="H178">
        <v>11</v>
      </c>
      <c r="I178">
        <v>0</v>
      </c>
      <c r="J178">
        <v>11</v>
      </c>
      <c r="K178">
        <v>0</v>
      </c>
    </row>
    <row r="179" spans="1:11" x14ac:dyDescent="0.2">
      <c r="A179" t="s">
        <v>489</v>
      </c>
      <c r="B179" t="s">
        <v>86</v>
      </c>
      <c r="C179" t="s">
        <v>296</v>
      </c>
      <c r="D179" t="s">
        <v>272</v>
      </c>
      <c r="E179" t="s">
        <v>118</v>
      </c>
      <c r="F179">
        <v>0</v>
      </c>
      <c r="G179">
        <v>0</v>
      </c>
      <c r="H179">
        <v>2</v>
      </c>
      <c r="I179">
        <v>0</v>
      </c>
      <c r="J179">
        <v>2</v>
      </c>
      <c r="K179">
        <v>0</v>
      </c>
    </row>
    <row r="180" spans="1:11" x14ac:dyDescent="0.2">
      <c r="A180" t="s">
        <v>490</v>
      </c>
      <c r="B180" t="s">
        <v>86</v>
      </c>
      <c r="C180" t="s">
        <v>296</v>
      </c>
      <c r="D180" t="s">
        <v>275</v>
      </c>
      <c r="E180" t="s">
        <v>119</v>
      </c>
      <c r="F180">
        <v>0</v>
      </c>
      <c r="G180">
        <v>0</v>
      </c>
      <c r="H180">
        <v>28</v>
      </c>
      <c r="I180">
        <v>0</v>
      </c>
      <c r="J180">
        <v>28</v>
      </c>
      <c r="K180">
        <v>0</v>
      </c>
    </row>
    <row r="181" spans="1:11" x14ac:dyDescent="0.2">
      <c r="A181" t="s">
        <v>491</v>
      </c>
      <c r="B181" t="s">
        <v>86</v>
      </c>
      <c r="C181" t="s">
        <v>296</v>
      </c>
      <c r="D181" t="s">
        <v>269</v>
      </c>
      <c r="E181" t="s">
        <v>120</v>
      </c>
      <c r="F181">
        <v>0</v>
      </c>
      <c r="G181">
        <v>0</v>
      </c>
      <c r="H181">
        <v>14</v>
      </c>
      <c r="I181">
        <v>0</v>
      </c>
      <c r="J181">
        <v>14</v>
      </c>
      <c r="K181">
        <v>0</v>
      </c>
    </row>
    <row r="182" spans="1:11" x14ac:dyDescent="0.2">
      <c r="A182" t="s">
        <v>492</v>
      </c>
      <c r="B182" t="s">
        <v>86</v>
      </c>
      <c r="C182" t="s">
        <v>296</v>
      </c>
      <c r="D182" t="s">
        <v>272</v>
      </c>
      <c r="E182" t="s">
        <v>121</v>
      </c>
      <c r="F182">
        <v>0</v>
      </c>
      <c r="G182">
        <v>0</v>
      </c>
      <c r="H182">
        <v>9</v>
      </c>
      <c r="I182">
        <v>0</v>
      </c>
      <c r="J182">
        <v>9</v>
      </c>
      <c r="K182">
        <v>0</v>
      </c>
    </row>
    <row r="183" spans="1:11" x14ac:dyDescent="0.2">
      <c r="A183" t="s">
        <v>493</v>
      </c>
      <c r="B183" t="s">
        <v>86</v>
      </c>
      <c r="C183" t="s">
        <v>296</v>
      </c>
      <c r="D183" t="s">
        <v>273</v>
      </c>
      <c r="E183" t="s">
        <v>122</v>
      </c>
      <c r="F183">
        <v>0</v>
      </c>
      <c r="G183">
        <v>0</v>
      </c>
      <c r="H183">
        <v>17</v>
      </c>
      <c r="I183">
        <v>0</v>
      </c>
      <c r="J183">
        <v>17</v>
      </c>
      <c r="K183">
        <v>0</v>
      </c>
    </row>
    <row r="184" spans="1:11" x14ac:dyDescent="0.2">
      <c r="A184" t="s">
        <v>494</v>
      </c>
      <c r="B184" t="s">
        <v>86</v>
      </c>
      <c r="C184" t="s">
        <v>296</v>
      </c>
      <c r="D184" t="s">
        <v>269</v>
      </c>
      <c r="E184" t="s">
        <v>123</v>
      </c>
      <c r="F184">
        <v>0</v>
      </c>
      <c r="G184">
        <v>0</v>
      </c>
      <c r="H184">
        <v>35</v>
      </c>
      <c r="I184">
        <v>0</v>
      </c>
      <c r="J184">
        <v>35</v>
      </c>
      <c r="K184">
        <v>0</v>
      </c>
    </row>
    <row r="185" spans="1:11" x14ac:dyDescent="0.2">
      <c r="A185" t="s">
        <v>495</v>
      </c>
      <c r="B185" t="s">
        <v>86</v>
      </c>
      <c r="C185" t="s">
        <v>296</v>
      </c>
      <c r="D185" t="s">
        <v>272</v>
      </c>
      <c r="E185" t="s">
        <v>124</v>
      </c>
      <c r="F185">
        <v>0</v>
      </c>
      <c r="G185">
        <v>0</v>
      </c>
      <c r="H185">
        <v>33</v>
      </c>
      <c r="I185">
        <v>0</v>
      </c>
      <c r="J185">
        <v>33</v>
      </c>
      <c r="K185">
        <v>0</v>
      </c>
    </row>
    <row r="186" spans="1:11" x14ac:dyDescent="0.2">
      <c r="A186" t="s">
        <v>496</v>
      </c>
      <c r="B186" t="s">
        <v>86</v>
      </c>
      <c r="C186" t="s">
        <v>296</v>
      </c>
      <c r="D186" t="s">
        <v>271</v>
      </c>
      <c r="E186" t="s">
        <v>125</v>
      </c>
      <c r="F186">
        <v>0</v>
      </c>
      <c r="G186">
        <v>0</v>
      </c>
      <c r="H186">
        <v>9</v>
      </c>
      <c r="I186">
        <v>0</v>
      </c>
      <c r="J186">
        <v>9</v>
      </c>
      <c r="K186">
        <v>0</v>
      </c>
    </row>
    <row r="187" spans="1:11" x14ac:dyDescent="0.2">
      <c r="A187" t="s">
        <v>497</v>
      </c>
      <c r="B187" t="s">
        <v>86</v>
      </c>
      <c r="C187" t="s">
        <v>296</v>
      </c>
      <c r="D187" t="s">
        <v>275</v>
      </c>
      <c r="E187" t="s">
        <v>126</v>
      </c>
      <c r="F187">
        <v>0</v>
      </c>
      <c r="G187">
        <v>0</v>
      </c>
      <c r="H187">
        <v>7</v>
      </c>
      <c r="I187">
        <v>0</v>
      </c>
      <c r="J187">
        <v>7</v>
      </c>
      <c r="K187">
        <v>0</v>
      </c>
    </row>
    <row r="188" spans="1:11" x14ac:dyDescent="0.2">
      <c r="A188" t="s">
        <v>498</v>
      </c>
      <c r="B188" t="s">
        <v>86</v>
      </c>
      <c r="C188" t="s">
        <v>296</v>
      </c>
      <c r="D188" t="s">
        <v>268</v>
      </c>
      <c r="E188" t="s">
        <v>127</v>
      </c>
      <c r="F188">
        <v>0</v>
      </c>
      <c r="G188">
        <v>0</v>
      </c>
      <c r="H188">
        <v>36</v>
      </c>
      <c r="I188">
        <v>0</v>
      </c>
      <c r="J188">
        <v>36</v>
      </c>
      <c r="K188">
        <v>0</v>
      </c>
    </row>
    <row r="189" spans="1:11" x14ac:dyDescent="0.2">
      <c r="A189" t="s">
        <v>499</v>
      </c>
      <c r="B189" t="s">
        <v>86</v>
      </c>
      <c r="C189" t="s">
        <v>296</v>
      </c>
      <c r="D189" t="s">
        <v>269</v>
      </c>
      <c r="E189" t="s">
        <v>128</v>
      </c>
      <c r="F189">
        <v>0</v>
      </c>
      <c r="G189">
        <v>0</v>
      </c>
      <c r="H189">
        <v>4</v>
      </c>
      <c r="I189">
        <v>0</v>
      </c>
      <c r="J189">
        <v>4</v>
      </c>
      <c r="K189">
        <v>0</v>
      </c>
    </row>
    <row r="190" spans="1:11" x14ac:dyDescent="0.2">
      <c r="A190" t="s">
        <v>500</v>
      </c>
      <c r="B190" t="s">
        <v>86</v>
      </c>
      <c r="C190" t="s">
        <v>296</v>
      </c>
      <c r="D190" t="s">
        <v>268</v>
      </c>
      <c r="E190" t="s">
        <v>129</v>
      </c>
      <c r="F190">
        <v>0</v>
      </c>
      <c r="G190">
        <v>0</v>
      </c>
      <c r="H190">
        <v>8</v>
      </c>
      <c r="I190">
        <v>0</v>
      </c>
      <c r="J190">
        <v>8</v>
      </c>
      <c r="K190">
        <v>0</v>
      </c>
    </row>
    <row r="191" spans="1:11" x14ac:dyDescent="0.2">
      <c r="A191" t="s">
        <v>501</v>
      </c>
      <c r="B191" t="s">
        <v>86</v>
      </c>
      <c r="C191" t="s">
        <v>296</v>
      </c>
      <c r="D191" t="s">
        <v>271</v>
      </c>
      <c r="E191" t="s">
        <v>130</v>
      </c>
      <c r="F191">
        <v>0</v>
      </c>
      <c r="G191">
        <v>0</v>
      </c>
      <c r="H191">
        <v>11</v>
      </c>
      <c r="I191">
        <v>0</v>
      </c>
      <c r="J191">
        <v>11</v>
      </c>
      <c r="K191">
        <v>0</v>
      </c>
    </row>
    <row r="192" spans="1:11" x14ac:dyDescent="0.2">
      <c r="A192" t="s">
        <v>502</v>
      </c>
      <c r="B192" t="s">
        <v>86</v>
      </c>
      <c r="C192" t="s">
        <v>296</v>
      </c>
      <c r="D192" t="s">
        <v>271</v>
      </c>
      <c r="E192" t="s">
        <v>131</v>
      </c>
      <c r="F192">
        <v>0</v>
      </c>
      <c r="G192">
        <v>0</v>
      </c>
      <c r="H192">
        <v>18</v>
      </c>
      <c r="I192">
        <v>0</v>
      </c>
      <c r="J192">
        <v>18</v>
      </c>
      <c r="K192">
        <v>0</v>
      </c>
    </row>
    <row r="193" spans="1:11" x14ac:dyDescent="0.2">
      <c r="A193" t="s">
        <v>503</v>
      </c>
      <c r="B193" t="s">
        <v>86</v>
      </c>
      <c r="C193" t="s">
        <v>296</v>
      </c>
      <c r="D193" t="s">
        <v>269</v>
      </c>
      <c r="E193" t="s">
        <v>132</v>
      </c>
      <c r="F193">
        <v>0</v>
      </c>
      <c r="G193">
        <v>0</v>
      </c>
      <c r="H193">
        <v>1</v>
      </c>
      <c r="I193">
        <v>0</v>
      </c>
      <c r="J193">
        <v>1</v>
      </c>
      <c r="K193">
        <v>0</v>
      </c>
    </row>
    <row r="194" spans="1:11" x14ac:dyDescent="0.2">
      <c r="A194" t="s">
        <v>504</v>
      </c>
      <c r="B194" t="s">
        <v>86</v>
      </c>
      <c r="C194" t="s">
        <v>296</v>
      </c>
      <c r="D194" t="s">
        <v>273</v>
      </c>
      <c r="E194" t="s">
        <v>133</v>
      </c>
      <c r="F194">
        <v>0</v>
      </c>
      <c r="G194">
        <v>0</v>
      </c>
      <c r="H194">
        <v>15</v>
      </c>
      <c r="I194">
        <v>0</v>
      </c>
      <c r="J194">
        <v>15</v>
      </c>
      <c r="K194">
        <v>0</v>
      </c>
    </row>
    <row r="195" spans="1:11" x14ac:dyDescent="0.2">
      <c r="A195" t="s">
        <v>505</v>
      </c>
      <c r="B195" t="s">
        <v>86</v>
      </c>
      <c r="C195" t="s">
        <v>296</v>
      </c>
      <c r="D195" t="s">
        <v>274</v>
      </c>
      <c r="E195" t="s">
        <v>134</v>
      </c>
      <c r="F195">
        <v>0</v>
      </c>
      <c r="G195">
        <v>0</v>
      </c>
      <c r="H195">
        <v>24</v>
      </c>
      <c r="I195">
        <v>0</v>
      </c>
      <c r="J195">
        <v>24</v>
      </c>
      <c r="K195">
        <v>0</v>
      </c>
    </row>
    <row r="196" spans="1:11" x14ac:dyDescent="0.2">
      <c r="A196" t="s">
        <v>506</v>
      </c>
      <c r="B196" t="s">
        <v>86</v>
      </c>
      <c r="C196" t="s">
        <v>296</v>
      </c>
      <c r="D196" t="s">
        <v>269</v>
      </c>
      <c r="E196" t="s">
        <v>135</v>
      </c>
      <c r="F196">
        <v>0</v>
      </c>
      <c r="G196">
        <v>0</v>
      </c>
      <c r="H196">
        <v>39</v>
      </c>
      <c r="I196">
        <v>0</v>
      </c>
      <c r="J196">
        <v>39</v>
      </c>
      <c r="K196">
        <v>0</v>
      </c>
    </row>
    <row r="197" spans="1:11" x14ac:dyDescent="0.2">
      <c r="A197" t="s">
        <v>507</v>
      </c>
      <c r="B197" t="s">
        <v>86</v>
      </c>
      <c r="C197" t="s">
        <v>296</v>
      </c>
      <c r="D197" t="s">
        <v>271</v>
      </c>
      <c r="E197" t="s">
        <v>136</v>
      </c>
      <c r="F197">
        <v>0</v>
      </c>
      <c r="G197">
        <v>0</v>
      </c>
      <c r="H197">
        <v>3</v>
      </c>
      <c r="I197">
        <v>0</v>
      </c>
      <c r="J197">
        <v>3</v>
      </c>
      <c r="K197">
        <v>0</v>
      </c>
    </row>
    <row r="198" spans="1:11" x14ac:dyDescent="0.2">
      <c r="A198" t="s">
        <v>508</v>
      </c>
      <c r="B198" t="s">
        <v>86</v>
      </c>
      <c r="C198" t="s">
        <v>296</v>
      </c>
      <c r="D198" t="s">
        <v>267</v>
      </c>
      <c r="E198" t="s">
        <v>138</v>
      </c>
      <c r="F198">
        <v>0</v>
      </c>
      <c r="G198">
        <v>0</v>
      </c>
      <c r="H198">
        <v>14</v>
      </c>
      <c r="I198">
        <v>0</v>
      </c>
      <c r="J198">
        <v>14</v>
      </c>
      <c r="K198">
        <v>0</v>
      </c>
    </row>
    <row r="199" spans="1:11" x14ac:dyDescent="0.2">
      <c r="A199" t="s">
        <v>509</v>
      </c>
      <c r="B199" t="s">
        <v>86</v>
      </c>
      <c r="C199" t="s">
        <v>296</v>
      </c>
      <c r="D199" t="s">
        <v>267</v>
      </c>
      <c r="E199" t="s">
        <v>139</v>
      </c>
      <c r="F199">
        <v>0</v>
      </c>
      <c r="G199">
        <v>0</v>
      </c>
      <c r="H199">
        <v>28</v>
      </c>
      <c r="I199">
        <v>0</v>
      </c>
      <c r="J199">
        <v>28</v>
      </c>
      <c r="K199">
        <v>0</v>
      </c>
    </row>
    <row r="200" spans="1:11" x14ac:dyDescent="0.2">
      <c r="A200" t="s">
        <v>510</v>
      </c>
      <c r="B200" t="s">
        <v>86</v>
      </c>
      <c r="C200" t="s">
        <v>296</v>
      </c>
      <c r="D200" t="s">
        <v>273</v>
      </c>
      <c r="E200" t="s">
        <v>140</v>
      </c>
      <c r="F200">
        <v>0</v>
      </c>
      <c r="G200">
        <v>0</v>
      </c>
      <c r="H200">
        <v>47</v>
      </c>
      <c r="I200">
        <v>0</v>
      </c>
      <c r="J200">
        <v>47</v>
      </c>
      <c r="K200">
        <v>0</v>
      </c>
    </row>
    <row r="201" spans="1:11" x14ac:dyDescent="0.2">
      <c r="A201" t="s">
        <v>511</v>
      </c>
      <c r="B201" t="s">
        <v>86</v>
      </c>
      <c r="C201" t="s">
        <v>296</v>
      </c>
      <c r="D201" t="s">
        <v>275</v>
      </c>
      <c r="E201" t="s">
        <v>141</v>
      </c>
      <c r="F201">
        <v>0</v>
      </c>
      <c r="G201">
        <v>0</v>
      </c>
      <c r="H201">
        <v>11</v>
      </c>
      <c r="I201">
        <v>0</v>
      </c>
      <c r="J201">
        <v>11</v>
      </c>
      <c r="K201">
        <v>0</v>
      </c>
    </row>
    <row r="202" spans="1:11" x14ac:dyDescent="0.2">
      <c r="A202" t="s">
        <v>512</v>
      </c>
      <c r="B202" t="s">
        <v>86</v>
      </c>
      <c r="C202" t="s">
        <v>296</v>
      </c>
      <c r="D202" t="s">
        <v>273</v>
      </c>
      <c r="E202" t="s">
        <v>142</v>
      </c>
      <c r="F202">
        <v>0</v>
      </c>
      <c r="G202">
        <v>0</v>
      </c>
      <c r="H202">
        <v>6</v>
      </c>
      <c r="I202">
        <v>0</v>
      </c>
      <c r="J202">
        <v>6</v>
      </c>
      <c r="K202">
        <v>0</v>
      </c>
    </row>
    <row r="203" spans="1:11" x14ac:dyDescent="0.2">
      <c r="A203" t="s">
        <v>513</v>
      </c>
      <c r="B203" t="s">
        <v>86</v>
      </c>
      <c r="C203" t="s">
        <v>296</v>
      </c>
      <c r="D203" t="s">
        <v>274</v>
      </c>
      <c r="E203" t="s">
        <v>143</v>
      </c>
      <c r="F203">
        <v>0</v>
      </c>
      <c r="G203">
        <v>0</v>
      </c>
      <c r="H203">
        <v>7</v>
      </c>
      <c r="I203">
        <v>0</v>
      </c>
      <c r="J203">
        <v>7</v>
      </c>
      <c r="K203">
        <v>0</v>
      </c>
    </row>
    <row r="204" spans="1:11" x14ac:dyDescent="0.2">
      <c r="A204" t="s">
        <v>514</v>
      </c>
      <c r="B204" t="s">
        <v>86</v>
      </c>
      <c r="C204" t="s">
        <v>296</v>
      </c>
      <c r="D204" t="s">
        <v>270</v>
      </c>
      <c r="E204" t="s">
        <v>144</v>
      </c>
      <c r="F204">
        <v>0</v>
      </c>
      <c r="G204">
        <v>0</v>
      </c>
      <c r="H204">
        <v>6</v>
      </c>
      <c r="I204">
        <v>0</v>
      </c>
      <c r="J204">
        <v>6</v>
      </c>
      <c r="K204">
        <v>0</v>
      </c>
    </row>
    <row r="205" spans="1:11" x14ac:dyDescent="0.2">
      <c r="A205" t="s">
        <v>515</v>
      </c>
      <c r="B205" t="s">
        <v>86</v>
      </c>
      <c r="C205" t="s">
        <v>296</v>
      </c>
      <c r="D205" t="s">
        <v>269</v>
      </c>
      <c r="E205" t="s">
        <v>145</v>
      </c>
      <c r="F205">
        <v>0</v>
      </c>
      <c r="G205">
        <v>0</v>
      </c>
      <c r="H205">
        <v>27</v>
      </c>
      <c r="I205">
        <v>0</v>
      </c>
      <c r="J205">
        <v>27</v>
      </c>
      <c r="K205">
        <v>0</v>
      </c>
    </row>
    <row r="206" spans="1:11" x14ac:dyDescent="0.2">
      <c r="A206" t="s">
        <v>516</v>
      </c>
      <c r="B206" t="s">
        <v>86</v>
      </c>
      <c r="C206" t="s">
        <v>296</v>
      </c>
      <c r="D206" t="s">
        <v>267</v>
      </c>
      <c r="E206" t="s">
        <v>281</v>
      </c>
      <c r="F206">
        <v>0</v>
      </c>
      <c r="G206">
        <v>0</v>
      </c>
      <c r="H206">
        <v>211</v>
      </c>
      <c r="I206">
        <v>0</v>
      </c>
      <c r="J206">
        <v>211</v>
      </c>
      <c r="K206">
        <v>0</v>
      </c>
    </row>
    <row r="207" spans="1:11" x14ac:dyDescent="0.2">
      <c r="A207" t="s">
        <v>517</v>
      </c>
      <c r="B207" t="s">
        <v>86</v>
      </c>
      <c r="C207" t="s">
        <v>296</v>
      </c>
      <c r="D207" t="s">
        <v>268</v>
      </c>
      <c r="E207" t="s">
        <v>282</v>
      </c>
      <c r="F207">
        <v>0</v>
      </c>
      <c r="G207">
        <v>0</v>
      </c>
      <c r="H207">
        <v>294</v>
      </c>
      <c r="I207">
        <v>0</v>
      </c>
      <c r="J207">
        <v>294</v>
      </c>
      <c r="K207">
        <v>0</v>
      </c>
    </row>
    <row r="208" spans="1:11" x14ac:dyDescent="0.2">
      <c r="A208" t="s">
        <v>518</v>
      </c>
      <c r="B208" t="s">
        <v>86</v>
      </c>
      <c r="C208" t="s">
        <v>296</v>
      </c>
      <c r="D208" t="s">
        <v>275</v>
      </c>
      <c r="E208" t="s">
        <v>146</v>
      </c>
      <c r="F208">
        <v>0</v>
      </c>
      <c r="G208">
        <v>0</v>
      </c>
      <c r="H208">
        <v>8</v>
      </c>
      <c r="I208">
        <v>0</v>
      </c>
      <c r="J208">
        <v>8</v>
      </c>
      <c r="K208">
        <v>0</v>
      </c>
    </row>
    <row r="209" spans="1:11" x14ac:dyDescent="0.2">
      <c r="A209" t="s">
        <v>519</v>
      </c>
      <c r="B209" t="s">
        <v>86</v>
      </c>
      <c r="C209" t="s">
        <v>296</v>
      </c>
      <c r="D209" t="s">
        <v>272</v>
      </c>
      <c r="E209" t="s">
        <v>147</v>
      </c>
      <c r="F209">
        <v>0</v>
      </c>
      <c r="G209">
        <v>0</v>
      </c>
      <c r="H209">
        <v>13</v>
      </c>
      <c r="I209">
        <v>0</v>
      </c>
      <c r="J209">
        <v>13</v>
      </c>
      <c r="K209">
        <v>0</v>
      </c>
    </row>
    <row r="210" spans="1:11" x14ac:dyDescent="0.2">
      <c r="A210" t="s">
        <v>520</v>
      </c>
      <c r="B210" t="s">
        <v>86</v>
      </c>
      <c r="C210" t="s">
        <v>296</v>
      </c>
      <c r="D210" t="s">
        <v>269</v>
      </c>
      <c r="E210" t="s">
        <v>148</v>
      </c>
      <c r="F210">
        <v>0</v>
      </c>
      <c r="G210">
        <v>0</v>
      </c>
      <c r="H210">
        <v>21</v>
      </c>
      <c r="I210">
        <v>0</v>
      </c>
      <c r="J210">
        <v>21</v>
      </c>
      <c r="K210">
        <v>0</v>
      </c>
    </row>
    <row r="211" spans="1:11" x14ac:dyDescent="0.2">
      <c r="A211" t="s">
        <v>521</v>
      </c>
      <c r="B211" t="s">
        <v>86</v>
      </c>
      <c r="C211" t="s">
        <v>296</v>
      </c>
      <c r="D211" t="s">
        <v>268</v>
      </c>
      <c r="E211" t="s">
        <v>149</v>
      </c>
      <c r="F211">
        <v>0</v>
      </c>
      <c r="G211">
        <v>0</v>
      </c>
      <c r="H211">
        <v>85</v>
      </c>
      <c r="I211">
        <v>0</v>
      </c>
      <c r="J211">
        <v>85</v>
      </c>
      <c r="K211">
        <v>0</v>
      </c>
    </row>
    <row r="212" spans="1:11" x14ac:dyDescent="0.2">
      <c r="A212" t="s">
        <v>522</v>
      </c>
      <c r="B212" t="s">
        <v>86</v>
      </c>
      <c r="C212" t="s">
        <v>296</v>
      </c>
      <c r="D212" t="s">
        <v>270</v>
      </c>
      <c r="E212" t="s">
        <v>150</v>
      </c>
      <c r="F212">
        <v>0</v>
      </c>
      <c r="G212">
        <v>0</v>
      </c>
      <c r="H212">
        <v>5</v>
      </c>
      <c r="I212">
        <v>0</v>
      </c>
      <c r="J212">
        <v>5</v>
      </c>
      <c r="K212">
        <v>0</v>
      </c>
    </row>
    <row r="213" spans="1:11" x14ac:dyDescent="0.2">
      <c r="A213" t="s">
        <v>523</v>
      </c>
      <c r="B213" t="s">
        <v>86</v>
      </c>
      <c r="C213" t="s">
        <v>296</v>
      </c>
      <c r="D213" t="s">
        <v>273</v>
      </c>
      <c r="E213" t="s">
        <v>151</v>
      </c>
      <c r="F213">
        <v>0</v>
      </c>
      <c r="G213">
        <v>0</v>
      </c>
      <c r="H213">
        <v>15</v>
      </c>
      <c r="I213">
        <v>0</v>
      </c>
      <c r="J213">
        <v>15</v>
      </c>
      <c r="K213">
        <v>0</v>
      </c>
    </row>
    <row r="214" spans="1:11" x14ac:dyDescent="0.2">
      <c r="A214" t="s">
        <v>524</v>
      </c>
      <c r="B214" t="s">
        <v>86</v>
      </c>
      <c r="C214" t="s">
        <v>296</v>
      </c>
      <c r="D214" t="s">
        <v>269</v>
      </c>
      <c r="E214" t="s">
        <v>152</v>
      </c>
      <c r="F214">
        <v>0</v>
      </c>
      <c r="G214">
        <v>0</v>
      </c>
      <c r="H214">
        <v>87</v>
      </c>
      <c r="I214">
        <v>0</v>
      </c>
      <c r="J214">
        <v>87</v>
      </c>
      <c r="K214">
        <v>0</v>
      </c>
    </row>
    <row r="215" spans="1:11" x14ac:dyDescent="0.2">
      <c r="A215" t="s">
        <v>525</v>
      </c>
      <c r="B215" t="s">
        <v>86</v>
      </c>
      <c r="C215" t="s">
        <v>296</v>
      </c>
      <c r="D215" t="s">
        <v>269</v>
      </c>
      <c r="E215" t="s">
        <v>153</v>
      </c>
      <c r="F215">
        <v>0</v>
      </c>
      <c r="G215">
        <v>0</v>
      </c>
      <c r="H215">
        <v>28</v>
      </c>
      <c r="I215">
        <v>0</v>
      </c>
      <c r="J215">
        <v>28</v>
      </c>
      <c r="K215">
        <v>0</v>
      </c>
    </row>
    <row r="216" spans="1:11" x14ac:dyDescent="0.2">
      <c r="A216" t="s">
        <v>526</v>
      </c>
      <c r="B216" t="s">
        <v>86</v>
      </c>
      <c r="C216" t="s">
        <v>296</v>
      </c>
      <c r="D216" t="s">
        <v>271</v>
      </c>
      <c r="E216" t="s">
        <v>154</v>
      </c>
      <c r="F216">
        <v>0</v>
      </c>
      <c r="G216">
        <v>0</v>
      </c>
      <c r="H216">
        <v>2</v>
      </c>
      <c r="I216">
        <v>0</v>
      </c>
      <c r="J216">
        <v>2</v>
      </c>
      <c r="K216">
        <v>0</v>
      </c>
    </row>
    <row r="217" spans="1:11" x14ac:dyDescent="0.2">
      <c r="A217" t="s">
        <v>527</v>
      </c>
      <c r="B217" t="s">
        <v>86</v>
      </c>
      <c r="C217" t="s">
        <v>296</v>
      </c>
      <c r="D217" t="s">
        <v>269</v>
      </c>
      <c r="E217" t="s">
        <v>155</v>
      </c>
      <c r="F217">
        <v>0</v>
      </c>
      <c r="G217">
        <v>0</v>
      </c>
      <c r="H217">
        <v>11</v>
      </c>
      <c r="I217">
        <v>0</v>
      </c>
      <c r="J217">
        <v>11</v>
      </c>
      <c r="K217">
        <v>0</v>
      </c>
    </row>
    <row r="218" spans="1:11" x14ac:dyDescent="0.2">
      <c r="A218" t="s">
        <v>528</v>
      </c>
      <c r="B218" t="s">
        <v>86</v>
      </c>
      <c r="C218" t="s">
        <v>296</v>
      </c>
      <c r="D218" t="s">
        <v>272</v>
      </c>
      <c r="E218" t="s">
        <v>156</v>
      </c>
      <c r="F218">
        <v>0</v>
      </c>
      <c r="G218">
        <v>0</v>
      </c>
      <c r="H218">
        <v>106</v>
      </c>
      <c r="I218">
        <v>0</v>
      </c>
      <c r="J218">
        <v>106</v>
      </c>
      <c r="K218">
        <v>0</v>
      </c>
    </row>
    <row r="219" spans="1:11" x14ac:dyDescent="0.2">
      <c r="A219" t="s">
        <v>529</v>
      </c>
      <c r="B219" t="s">
        <v>86</v>
      </c>
      <c r="C219" t="s">
        <v>296</v>
      </c>
      <c r="D219" t="s">
        <v>269</v>
      </c>
      <c r="E219" t="s">
        <v>157</v>
      </c>
      <c r="F219">
        <v>0</v>
      </c>
      <c r="G219">
        <v>0</v>
      </c>
      <c r="H219">
        <v>29</v>
      </c>
      <c r="I219">
        <v>0</v>
      </c>
      <c r="J219">
        <v>29</v>
      </c>
      <c r="K219">
        <v>0</v>
      </c>
    </row>
    <row r="220" spans="1:11" x14ac:dyDescent="0.2">
      <c r="A220" t="s">
        <v>530</v>
      </c>
      <c r="B220" t="s">
        <v>86</v>
      </c>
      <c r="C220" t="s">
        <v>296</v>
      </c>
      <c r="D220" t="s">
        <v>269</v>
      </c>
      <c r="E220" t="s">
        <v>158</v>
      </c>
      <c r="F220">
        <v>0</v>
      </c>
      <c r="G220">
        <v>0</v>
      </c>
      <c r="H220">
        <v>21</v>
      </c>
      <c r="I220">
        <v>0</v>
      </c>
      <c r="J220">
        <v>21</v>
      </c>
      <c r="K220">
        <v>0</v>
      </c>
    </row>
    <row r="221" spans="1:11" x14ac:dyDescent="0.2">
      <c r="A221" t="s">
        <v>531</v>
      </c>
      <c r="B221" t="s">
        <v>86</v>
      </c>
      <c r="C221" t="s">
        <v>296</v>
      </c>
      <c r="D221" t="s">
        <v>270</v>
      </c>
      <c r="E221" t="s">
        <v>159</v>
      </c>
      <c r="F221">
        <v>0</v>
      </c>
      <c r="G221">
        <v>0</v>
      </c>
      <c r="H221">
        <v>2</v>
      </c>
      <c r="I221">
        <v>0</v>
      </c>
      <c r="J221">
        <v>2</v>
      </c>
      <c r="K221">
        <v>0</v>
      </c>
    </row>
    <row r="222" spans="1:11" x14ac:dyDescent="0.2">
      <c r="A222" t="s">
        <v>532</v>
      </c>
      <c r="B222" t="s">
        <v>86</v>
      </c>
      <c r="C222" t="s">
        <v>296</v>
      </c>
      <c r="D222" t="s">
        <v>269</v>
      </c>
      <c r="E222" t="s">
        <v>160</v>
      </c>
      <c r="F222">
        <v>0</v>
      </c>
      <c r="G222">
        <v>0</v>
      </c>
      <c r="H222">
        <v>31</v>
      </c>
      <c r="I222">
        <v>0</v>
      </c>
      <c r="J222">
        <v>31</v>
      </c>
      <c r="K222">
        <v>0</v>
      </c>
    </row>
    <row r="223" spans="1:11" x14ac:dyDescent="0.2">
      <c r="A223" t="s">
        <v>533</v>
      </c>
      <c r="B223" t="s">
        <v>86</v>
      </c>
      <c r="C223" t="s">
        <v>296</v>
      </c>
      <c r="D223" t="s">
        <v>274</v>
      </c>
      <c r="E223" t="s">
        <v>161</v>
      </c>
      <c r="F223">
        <v>0</v>
      </c>
      <c r="G223">
        <v>0</v>
      </c>
      <c r="H223">
        <v>2</v>
      </c>
      <c r="I223">
        <v>0</v>
      </c>
      <c r="J223">
        <v>2</v>
      </c>
      <c r="K223">
        <v>0</v>
      </c>
    </row>
    <row r="224" spans="1:11" x14ac:dyDescent="0.2">
      <c r="A224" t="s">
        <v>534</v>
      </c>
      <c r="B224" t="s">
        <v>86</v>
      </c>
      <c r="C224" t="s">
        <v>296</v>
      </c>
      <c r="D224" t="s">
        <v>268</v>
      </c>
      <c r="E224" t="s">
        <v>162</v>
      </c>
      <c r="F224">
        <v>0</v>
      </c>
      <c r="G224">
        <v>0</v>
      </c>
      <c r="H224">
        <v>70</v>
      </c>
      <c r="I224">
        <v>0</v>
      </c>
      <c r="J224">
        <v>70</v>
      </c>
      <c r="K224">
        <v>0</v>
      </c>
    </row>
    <row r="225" spans="1:11" x14ac:dyDescent="0.2">
      <c r="A225" t="s">
        <v>535</v>
      </c>
      <c r="B225" t="s">
        <v>86</v>
      </c>
      <c r="C225" t="s">
        <v>296</v>
      </c>
      <c r="D225" t="s">
        <v>269</v>
      </c>
      <c r="E225" t="s">
        <v>163</v>
      </c>
      <c r="F225">
        <v>0</v>
      </c>
      <c r="G225">
        <v>0</v>
      </c>
      <c r="H225">
        <v>26</v>
      </c>
      <c r="I225">
        <v>0</v>
      </c>
      <c r="J225">
        <v>26</v>
      </c>
      <c r="K225">
        <v>0</v>
      </c>
    </row>
    <row r="226" spans="1:11" x14ac:dyDescent="0.2">
      <c r="A226" t="s">
        <v>536</v>
      </c>
      <c r="B226" t="s">
        <v>86</v>
      </c>
      <c r="C226" t="s">
        <v>296</v>
      </c>
      <c r="D226" t="s">
        <v>269</v>
      </c>
      <c r="E226" t="s">
        <v>164</v>
      </c>
      <c r="F226">
        <v>0</v>
      </c>
      <c r="G226">
        <v>0</v>
      </c>
      <c r="H226">
        <v>8</v>
      </c>
      <c r="I226">
        <v>0</v>
      </c>
      <c r="J226">
        <v>8</v>
      </c>
      <c r="K226">
        <v>0</v>
      </c>
    </row>
    <row r="227" spans="1:11" x14ac:dyDescent="0.2">
      <c r="A227" t="s">
        <v>537</v>
      </c>
      <c r="B227" t="s">
        <v>86</v>
      </c>
      <c r="C227" t="s">
        <v>296</v>
      </c>
      <c r="D227" t="s">
        <v>272</v>
      </c>
      <c r="E227" t="s">
        <v>165</v>
      </c>
      <c r="F227">
        <v>0</v>
      </c>
      <c r="G227">
        <v>0</v>
      </c>
      <c r="H227">
        <v>4</v>
      </c>
      <c r="I227">
        <v>0</v>
      </c>
      <c r="J227">
        <v>4</v>
      </c>
      <c r="K227">
        <v>0</v>
      </c>
    </row>
    <row r="228" spans="1:11" x14ac:dyDescent="0.2">
      <c r="A228" t="s">
        <v>538</v>
      </c>
      <c r="B228" t="s">
        <v>86</v>
      </c>
      <c r="C228" t="s">
        <v>296</v>
      </c>
      <c r="D228" t="s">
        <v>269</v>
      </c>
      <c r="E228" t="s">
        <v>167</v>
      </c>
      <c r="F228">
        <v>0</v>
      </c>
      <c r="G228">
        <v>0</v>
      </c>
      <c r="H228">
        <v>12</v>
      </c>
      <c r="I228">
        <v>0</v>
      </c>
      <c r="J228">
        <v>12</v>
      </c>
      <c r="K228">
        <v>0</v>
      </c>
    </row>
    <row r="229" spans="1:11" x14ac:dyDescent="0.2">
      <c r="A229" t="s">
        <v>539</v>
      </c>
      <c r="B229" t="s">
        <v>86</v>
      </c>
      <c r="C229" t="s">
        <v>296</v>
      </c>
      <c r="D229" t="s">
        <v>269</v>
      </c>
      <c r="E229" t="s">
        <v>168</v>
      </c>
      <c r="F229">
        <v>0</v>
      </c>
      <c r="G229">
        <v>0</v>
      </c>
      <c r="H229">
        <v>13</v>
      </c>
      <c r="I229">
        <v>0</v>
      </c>
      <c r="J229">
        <v>13</v>
      </c>
      <c r="K229">
        <v>0</v>
      </c>
    </row>
    <row r="230" spans="1:11" x14ac:dyDescent="0.2">
      <c r="A230" t="s">
        <v>540</v>
      </c>
      <c r="B230" t="s">
        <v>86</v>
      </c>
      <c r="C230" t="s">
        <v>296</v>
      </c>
      <c r="D230" t="s">
        <v>272</v>
      </c>
      <c r="E230" t="s">
        <v>169</v>
      </c>
      <c r="F230">
        <v>0</v>
      </c>
      <c r="G230">
        <v>0</v>
      </c>
      <c r="H230">
        <v>88</v>
      </c>
      <c r="I230">
        <v>0</v>
      </c>
      <c r="J230">
        <v>88</v>
      </c>
      <c r="K230">
        <v>0</v>
      </c>
    </row>
    <row r="231" spans="1:11" x14ac:dyDescent="0.2">
      <c r="A231" t="s">
        <v>541</v>
      </c>
      <c r="B231" t="s">
        <v>86</v>
      </c>
      <c r="C231" t="s">
        <v>296</v>
      </c>
      <c r="D231" t="s">
        <v>275</v>
      </c>
      <c r="E231" t="s">
        <v>170</v>
      </c>
      <c r="F231">
        <v>0</v>
      </c>
      <c r="G231">
        <v>0</v>
      </c>
      <c r="H231">
        <v>1</v>
      </c>
      <c r="I231">
        <v>0</v>
      </c>
      <c r="J231">
        <v>1</v>
      </c>
      <c r="K231">
        <v>0</v>
      </c>
    </row>
    <row r="232" spans="1:11" x14ac:dyDescent="0.2">
      <c r="A232" t="s">
        <v>542</v>
      </c>
      <c r="B232" t="s">
        <v>86</v>
      </c>
      <c r="C232" t="s">
        <v>296</v>
      </c>
      <c r="D232" t="s">
        <v>269</v>
      </c>
      <c r="E232" t="s">
        <v>171</v>
      </c>
      <c r="F232">
        <v>0</v>
      </c>
      <c r="G232">
        <v>0</v>
      </c>
      <c r="H232">
        <v>9</v>
      </c>
      <c r="I232">
        <v>0</v>
      </c>
      <c r="J232">
        <v>9</v>
      </c>
      <c r="K232">
        <v>0</v>
      </c>
    </row>
    <row r="233" spans="1:11" x14ac:dyDescent="0.2">
      <c r="A233" t="s">
        <v>543</v>
      </c>
      <c r="B233" t="s">
        <v>86</v>
      </c>
      <c r="C233" t="s">
        <v>296</v>
      </c>
      <c r="D233" t="s">
        <v>275</v>
      </c>
      <c r="E233" t="s">
        <v>172</v>
      </c>
      <c r="F233">
        <v>0</v>
      </c>
      <c r="G233">
        <v>0</v>
      </c>
      <c r="H233">
        <v>21</v>
      </c>
      <c r="I233">
        <v>0</v>
      </c>
      <c r="J233">
        <v>21</v>
      </c>
      <c r="K233">
        <v>0</v>
      </c>
    </row>
    <row r="234" spans="1:11" x14ac:dyDescent="0.2">
      <c r="A234" t="s">
        <v>544</v>
      </c>
      <c r="B234" t="s">
        <v>86</v>
      </c>
      <c r="C234" t="s">
        <v>296</v>
      </c>
      <c r="D234" t="s">
        <v>271</v>
      </c>
      <c r="E234" t="s">
        <v>173</v>
      </c>
      <c r="F234">
        <v>0</v>
      </c>
      <c r="G234">
        <v>0</v>
      </c>
      <c r="H234">
        <v>2</v>
      </c>
      <c r="I234">
        <v>0</v>
      </c>
      <c r="J234">
        <v>2</v>
      </c>
      <c r="K234">
        <v>0</v>
      </c>
    </row>
    <row r="235" spans="1:11" x14ac:dyDescent="0.2">
      <c r="A235" t="s">
        <v>545</v>
      </c>
      <c r="B235" t="s">
        <v>86</v>
      </c>
      <c r="C235" t="s">
        <v>296</v>
      </c>
      <c r="D235" t="s">
        <v>269</v>
      </c>
      <c r="E235" t="s">
        <v>174</v>
      </c>
      <c r="F235">
        <v>0</v>
      </c>
      <c r="G235">
        <v>0</v>
      </c>
      <c r="H235">
        <v>29</v>
      </c>
      <c r="I235">
        <v>0</v>
      </c>
      <c r="J235">
        <v>29</v>
      </c>
      <c r="K235">
        <v>0</v>
      </c>
    </row>
    <row r="236" spans="1:11" x14ac:dyDescent="0.2">
      <c r="A236" t="s">
        <v>546</v>
      </c>
      <c r="B236" t="s">
        <v>86</v>
      </c>
      <c r="C236" t="s">
        <v>296</v>
      </c>
      <c r="D236" t="s">
        <v>271</v>
      </c>
      <c r="E236" t="s">
        <v>175</v>
      </c>
      <c r="F236">
        <v>0</v>
      </c>
      <c r="G236">
        <v>0</v>
      </c>
      <c r="H236">
        <v>33</v>
      </c>
      <c r="I236">
        <v>0</v>
      </c>
      <c r="J236">
        <v>33</v>
      </c>
      <c r="K236">
        <v>0</v>
      </c>
    </row>
    <row r="237" spans="1:11" x14ac:dyDescent="0.2">
      <c r="A237" t="s">
        <v>547</v>
      </c>
      <c r="B237" t="s">
        <v>86</v>
      </c>
      <c r="C237" t="s">
        <v>296</v>
      </c>
      <c r="D237" t="s">
        <v>275</v>
      </c>
      <c r="E237" t="s">
        <v>176</v>
      </c>
      <c r="F237">
        <v>0</v>
      </c>
      <c r="G237">
        <v>0</v>
      </c>
      <c r="H237">
        <v>25</v>
      </c>
      <c r="I237">
        <v>0</v>
      </c>
      <c r="J237">
        <v>25</v>
      </c>
      <c r="K237">
        <v>0</v>
      </c>
    </row>
    <row r="238" spans="1:11" x14ac:dyDescent="0.2">
      <c r="A238" t="s">
        <v>548</v>
      </c>
      <c r="B238" t="s">
        <v>86</v>
      </c>
      <c r="C238" t="s">
        <v>296</v>
      </c>
      <c r="D238" t="s">
        <v>267</v>
      </c>
      <c r="E238" t="s">
        <v>177</v>
      </c>
      <c r="F238">
        <v>0</v>
      </c>
      <c r="G238">
        <v>0</v>
      </c>
      <c r="H238">
        <v>18</v>
      </c>
      <c r="I238">
        <v>0</v>
      </c>
      <c r="J238">
        <v>18</v>
      </c>
      <c r="K238">
        <v>0</v>
      </c>
    </row>
    <row r="239" spans="1:11" x14ac:dyDescent="0.2">
      <c r="A239" t="s">
        <v>549</v>
      </c>
      <c r="B239" t="s">
        <v>86</v>
      </c>
      <c r="C239" t="s">
        <v>296</v>
      </c>
      <c r="D239" t="s">
        <v>267</v>
      </c>
      <c r="E239" t="s">
        <v>178</v>
      </c>
      <c r="F239">
        <v>0</v>
      </c>
      <c r="G239">
        <v>0</v>
      </c>
      <c r="H239">
        <v>38</v>
      </c>
      <c r="I239">
        <v>0</v>
      </c>
      <c r="J239">
        <v>38</v>
      </c>
      <c r="K239">
        <v>0</v>
      </c>
    </row>
    <row r="240" spans="1:11" x14ac:dyDescent="0.2">
      <c r="A240" t="s">
        <v>550</v>
      </c>
      <c r="B240" t="s">
        <v>86</v>
      </c>
      <c r="C240" t="s">
        <v>296</v>
      </c>
      <c r="D240" t="s">
        <v>269</v>
      </c>
      <c r="E240" t="s">
        <v>179</v>
      </c>
      <c r="F240">
        <v>0</v>
      </c>
      <c r="G240">
        <v>0</v>
      </c>
      <c r="H240">
        <v>60</v>
      </c>
      <c r="I240">
        <v>0</v>
      </c>
      <c r="J240">
        <v>60</v>
      </c>
      <c r="K240">
        <v>0</v>
      </c>
    </row>
    <row r="241" spans="1:11" x14ac:dyDescent="0.2">
      <c r="A241" t="s">
        <v>551</v>
      </c>
      <c r="B241" t="s">
        <v>86</v>
      </c>
      <c r="C241" t="s">
        <v>296</v>
      </c>
      <c r="D241" t="s">
        <v>267</v>
      </c>
      <c r="E241" t="s">
        <v>180</v>
      </c>
      <c r="F241">
        <v>0</v>
      </c>
      <c r="G241">
        <v>0</v>
      </c>
      <c r="H241">
        <v>24</v>
      </c>
      <c r="I241">
        <v>0</v>
      </c>
      <c r="J241">
        <v>24</v>
      </c>
      <c r="K241">
        <v>0</v>
      </c>
    </row>
    <row r="242" spans="1:11" x14ac:dyDescent="0.2">
      <c r="A242" t="s">
        <v>552</v>
      </c>
      <c r="B242" t="s">
        <v>86</v>
      </c>
      <c r="C242" t="s">
        <v>296</v>
      </c>
      <c r="D242" t="s">
        <v>271</v>
      </c>
      <c r="E242" t="s">
        <v>181</v>
      </c>
      <c r="F242">
        <v>0</v>
      </c>
      <c r="G242">
        <v>0</v>
      </c>
      <c r="H242">
        <v>9</v>
      </c>
      <c r="I242">
        <v>0</v>
      </c>
      <c r="J242">
        <v>9</v>
      </c>
      <c r="K242">
        <v>0</v>
      </c>
    </row>
    <row r="243" spans="1:11" x14ac:dyDescent="0.2">
      <c r="A243" t="s">
        <v>553</v>
      </c>
      <c r="B243" t="s">
        <v>86</v>
      </c>
      <c r="C243" t="s">
        <v>296</v>
      </c>
      <c r="D243" t="s">
        <v>269</v>
      </c>
      <c r="E243" t="s">
        <v>283</v>
      </c>
      <c r="F243">
        <v>0</v>
      </c>
      <c r="G243">
        <v>0</v>
      </c>
      <c r="H243">
        <v>839</v>
      </c>
      <c r="I243">
        <v>0</v>
      </c>
      <c r="J243">
        <v>839</v>
      </c>
      <c r="K243">
        <v>0</v>
      </c>
    </row>
    <row r="244" spans="1:11" x14ac:dyDescent="0.2">
      <c r="A244" t="s">
        <v>554</v>
      </c>
      <c r="B244" t="s">
        <v>86</v>
      </c>
      <c r="C244" t="s">
        <v>296</v>
      </c>
      <c r="D244" t="s">
        <v>268</v>
      </c>
      <c r="E244" t="s">
        <v>182</v>
      </c>
      <c r="F244">
        <v>0</v>
      </c>
      <c r="G244">
        <v>0</v>
      </c>
      <c r="H244">
        <v>7</v>
      </c>
      <c r="I244">
        <v>0</v>
      </c>
      <c r="J244">
        <v>7</v>
      </c>
      <c r="K244">
        <v>0</v>
      </c>
    </row>
    <row r="245" spans="1:11" x14ac:dyDescent="0.2">
      <c r="A245" t="s">
        <v>555</v>
      </c>
      <c r="B245" t="s">
        <v>86</v>
      </c>
      <c r="C245" t="s">
        <v>296</v>
      </c>
      <c r="D245" t="s">
        <v>271</v>
      </c>
      <c r="E245" t="s">
        <v>183</v>
      </c>
      <c r="F245">
        <v>0</v>
      </c>
      <c r="G245">
        <v>0</v>
      </c>
      <c r="H245">
        <v>56</v>
      </c>
      <c r="I245">
        <v>0</v>
      </c>
      <c r="J245">
        <v>56</v>
      </c>
      <c r="K245">
        <v>0</v>
      </c>
    </row>
    <row r="246" spans="1:11" x14ac:dyDescent="0.2">
      <c r="A246" t="s">
        <v>556</v>
      </c>
      <c r="B246" t="s">
        <v>86</v>
      </c>
      <c r="C246" t="s">
        <v>296</v>
      </c>
      <c r="D246" t="s">
        <v>272</v>
      </c>
      <c r="E246" t="s">
        <v>184</v>
      </c>
      <c r="F246">
        <v>0</v>
      </c>
      <c r="G246">
        <v>0</v>
      </c>
      <c r="H246">
        <v>19</v>
      </c>
      <c r="I246">
        <v>0</v>
      </c>
      <c r="J246">
        <v>19</v>
      </c>
      <c r="K246">
        <v>0</v>
      </c>
    </row>
    <row r="247" spans="1:11" x14ac:dyDescent="0.2">
      <c r="A247" t="s">
        <v>557</v>
      </c>
      <c r="B247" t="s">
        <v>86</v>
      </c>
      <c r="C247" t="s">
        <v>296</v>
      </c>
      <c r="D247" t="s">
        <v>269</v>
      </c>
      <c r="E247" t="s">
        <v>185</v>
      </c>
      <c r="F247">
        <v>0</v>
      </c>
      <c r="G247">
        <v>0</v>
      </c>
      <c r="H247">
        <v>20</v>
      </c>
      <c r="I247">
        <v>0</v>
      </c>
      <c r="J247">
        <v>20</v>
      </c>
      <c r="K247">
        <v>0</v>
      </c>
    </row>
    <row r="248" spans="1:11" x14ac:dyDescent="0.2">
      <c r="A248" t="s">
        <v>558</v>
      </c>
      <c r="B248" t="s">
        <v>86</v>
      </c>
      <c r="C248" t="s">
        <v>296</v>
      </c>
      <c r="D248" t="s">
        <v>272</v>
      </c>
      <c r="E248" t="s">
        <v>187</v>
      </c>
      <c r="F248">
        <v>0</v>
      </c>
      <c r="G248">
        <v>0</v>
      </c>
      <c r="H248">
        <v>28</v>
      </c>
      <c r="I248">
        <v>0</v>
      </c>
      <c r="J248">
        <v>28</v>
      </c>
      <c r="K248">
        <v>0</v>
      </c>
    </row>
    <row r="249" spans="1:11" x14ac:dyDescent="0.2">
      <c r="A249" t="s">
        <v>559</v>
      </c>
      <c r="B249" t="s">
        <v>86</v>
      </c>
      <c r="C249" t="s">
        <v>296</v>
      </c>
      <c r="D249" t="s">
        <v>270</v>
      </c>
      <c r="E249" t="s">
        <v>188</v>
      </c>
      <c r="F249">
        <v>0</v>
      </c>
      <c r="G249">
        <v>0</v>
      </c>
      <c r="H249">
        <v>9</v>
      </c>
      <c r="I249">
        <v>0</v>
      </c>
      <c r="J249">
        <v>9</v>
      </c>
      <c r="K249">
        <v>0</v>
      </c>
    </row>
    <row r="250" spans="1:11" x14ac:dyDescent="0.2">
      <c r="A250" t="s">
        <v>560</v>
      </c>
      <c r="B250" t="s">
        <v>86</v>
      </c>
      <c r="C250" t="s">
        <v>296</v>
      </c>
      <c r="D250" t="s">
        <v>269</v>
      </c>
      <c r="E250" t="s">
        <v>189</v>
      </c>
      <c r="F250">
        <v>0</v>
      </c>
      <c r="G250">
        <v>0</v>
      </c>
      <c r="H250">
        <v>44</v>
      </c>
      <c r="I250">
        <v>0</v>
      </c>
      <c r="J250">
        <v>44</v>
      </c>
      <c r="K250">
        <v>0</v>
      </c>
    </row>
    <row r="251" spans="1:11" x14ac:dyDescent="0.2">
      <c r="A251" t="s">
        <v>561</v>
      </c>
      <c r="B251" t="s">
        <v>86</v>
      </c>
      <c r="C251" t="s">
        <v>296</v>
      </c>
      <c r="D251" t="s">
        <v>268</v>
      </c>
      <c r="E251" t="s">
        <v>190</v>
      </c>
      <c r="F251">
        <v>0</v>
      </c>
      <c r="G251">
        <v>0</v>
      </c>
      <c r="H251">
        <v>16</v>
      </c>
      <c r="I251">
        <v>0</v>
      </c>
      <c r="J251">
        <v>16</v>
      </c>
      <c r="K251">
        <v>0</v>
      </c>
    </row>
    <row r="252" spans="1:11" x14ac:dyDescent="0.2">
      <c r="A252" t="s">
        <v>562</v>
      </c>
      <c r="B252" t="s">
        <v>86</v>
      </c>
      <c r="C252" t="s">
        <v>296</v>
      </c>
      <c r="D252" t="s">
        <v>270</v>
      </c>
      <c r="E252" t="s">
        <v>284</v>
      </c>
      <c r="F252">
        <v>0</v>
      </c>
      <c r="G252">
        <v>0</v>
      </c>
      <c r="H252">
        <v>52</v>
      </c>
      <c r="I252">
        <v>0</v>
      </c>
      <c r="J252">
        <v>52</v>
      </c>
      <c r="K252">
        <v>0</v>
      </c>
    </row>
    <row r="253" spans="1:11" x14ac:dyDescent="0.2">
      <c r="A253" t="s">
        <v>563</v>
      </c>
      <c r="B253" t="s">
        <v>86</v>
      </c>
      <c r="C253" t="s">
        <v>296</v>
      </c>
      <c r="D253" t="s">
        <v>275</v>
      </c>
      <c r="E253" t="s">
        <v>192</v>
      </c>
      <c r="F253">
        <v>0</v>
      </c>
      <c r="G253">
        <v>0</v>
      </c>
      <c r="H253">
        <v>8</v>
      </c>
      <c r="I253">
        <v>0</v>
      </c>
      <c r="J253">
        <v>8</v>
      </c>
      <c r="K253">
        <v>0</v>
      </c>
    </row>
    <row r="254" spans="1:11" x14ac:dyDescent="0.2">
      <c r="A254" t="s">
        <v>564</v>
      </c>
      <c r="B254" t="s">
        <v>86</v>
      </c>
      <c r="C254" t="s">
        <v>296</v>
      </c>
      <c r="D254" t="s">
        <v>267</v>
      </c>
      <c r="E254" t="s">
        <v>193</v>
      </c>
      <c r="F254">
        <v>0</v>
      </c>
      <c r="G254">
        <v>0</v>
      </c>
      <c r="H254">
        <v>15</v>
      </c>
      <c r="I254">
        <v>0</v>
      </c>
      <c r="J254">
        <v>15</v>
      </c>
      <c r="K254">
        <v>0</v>
      </c>
    </row>
    <row r="255" spans="1:11" x14ac:dyDescent="0.2">
      <c r="A255" t="s">
        <v>565</v>
      </c>
      <c r="B255" t="s">
        <v>86</v>
      </c>
      <c r="C255" t="s">
        <v>296</v>
      </c>
      <c r="D255" t="s">
        <v>273</v>
      </c>
      <c r="E255" t="s">
        <v>194</v>
      </c>
      <c r="F255">
        <v>0</v>
      </c>
      <c r="G255">
        <v>0</v>
      </c>
      <c r="H255">
        <v>6</v>
      </c>
      <c r="I255">
        <v>0</v>
      </c>
      <c r="J255">
        <v>6</v>
      </c>
      <c r="K255">
        <v>0</v>
      </c>
    </row>
    <row r="256" spans="1:11" x14ac:dyDescent="0.2">
      <c r="A256" t="s">
        <v>566</v>
      </c>
      <c r="B256" t="s">
        <v>86</v>
      </c>
      <c r="C256" t="s">
        <v>296</v>
      </c>
      <c r="D256" t="s">
        <v>270</v>
      </c>
      <c r="E256" t="s">
        <v>195</v>
      </c>
      <c r="F256">
        <v>0</v>
      </c>
      <c r="G256">
        <v>0</v>
      </c>
      <c r="H256">
        <v>10</v>
      </c>
      <c r="I256">
        <v>0</v>
      </c>
      <c r="J256">
        <v>10</v>
      </c>
      <c r="K256">
        <v>0</v>
      </c>
    </row>
    <row r="257" spans="1:11" x14ac:dyDescent="0.2">
      <c r="A257" t="s">
        <v>567</v>
      </c>
      <c r="B257" t="s">
        <v>86</v>
      </c>
      <c r="C257" t="s">
        <v>296</v>
      </c>
      <c r="D257" t="s">
        <v>271</v>
      </c>
      <c r="E257" t="s">
        <v>285</v>
      </c>
      <c r="F257">
        <v>0</v>
      </c>
      <c r="G257">
        <v>0</v>
      </c>
      <c r="H257">
        <v>307</v>
      </c>
      <c r="I257">
        <v>0</v>
      </c>
      <c r="J257">
        <v>307</v>
      </c>
      <c r="K257">
        <v>0</v>
      </c>
    </row>
    <row r="258" spans="1:11" x14ac:dyDescent="0.2">
      <c r="A258" t="s">
        <v>568</v>
      </c>
      <c r="B258" t="s">
        <v>86</v>
      </c>
      <c r="C258" t="s">
        <v>296</v>
      </c>
      <c r="D258" t="s">
        <v>275</v>
      </c>
      <c r="E258" t="s">
        <v>196</v>
      </c>
      <c r="F258">
        <v>0</v>
      </c>
      <c r="G258">
        <v>0</v>
      </c>
      <c r="H258">
        <v>16</v>
      </c>
      <c r="I258">
        <v>0</v>
      </c>
      <c r="J258">
        <v>16</v>
      </c>
      <c r="K258">
        <v>0</v>
      </c>
    </row>
    <row r="259" spans="1:11" x14ac:dyDescent="0.2">
      <c r="A259" t="s">
        <v>569</v>
      </c>
      <c r="B259" t="s">
        <v>86</v>
      </c>
      <c r="C259" t="s">
        <v>296</v>
      </c>
      <c r="D259" t="s">
        <v>270</v>
      </c>
      <c r="E259" t="s">
        <v>197</v>
      </c>
      <c r="F259">
        <v>0</v>
      </c>
      <c r="G259">
        <v>0</v>
      </c>
      <c r="H259">
        <v>4</v>
      </c>
      <c r="I259">
        <v>0</v>
      </c>
      <c r="J259">
        <v>4</v>
      </c>
      <c r="K259">
        <v>0</v>
      </c>
    </row>
    <row r="260" spans="1:11" x14ac:dyDescent="0.2">
      <c r="A260" t="s">
        <v>570</v>
      </c>
      <c r="B260" t="s">
        <v>86</v>
      </c>
      <c r="C260" t="s">
        <v>296</v>
      </c>
      <c r="D260" t="s">
        <v>276</v>
      </c>
      <c r="E260" t="s">
        <v>276</v>
      </c>
      <c r="F260">
        <v>0</v>
      </c>
      <c r="G260">
        <v>0</v>
      </c>
      <c r="H260">
        <v>2</v>
      </c>
      <c r="I260">
        <v>0</v>
      </c>
      <c r="J260">
        <v>2</v>
      </c>
      <c r="K260">
        <v>0</v>
      </c>
    </row>
    <row r="261" spans="1:11" x14ac:dyDescent="0.2">
      <c r="A261" t="s">
        <v>571</v>
      </c>
      <c r="B261" t="s">
        <v>86</v>
      </c>
      <c r="C261" t="s">
        <v>296</v>
      </c>
      <c r="D261" t="s">
        <v>276</v>
      </c>
      <c r="E261" t="s">
        <v>290</v>
      </c>
      <c r="F261">
        <v>0</v>
      </c>
      <c r="G261">
        <v>0</v>
      </c>
      <c r="H261">
        <v>2</v>
      </c>
      <c r="I261">
        <v>0</v>
      </c>
      <c r="J261">
        <v>2</v>
      </c>
      <c r="K261">
        <v>0</v>
      </c>
    </row>
    <row r="262" spans="1:11" x14ac:dyDescent="0.2">
      <c r="A262" t="s">
        <v>572</v>
      </c>
      <c r="B262" t="s">
        <v>86</v>
      </c>
      <c r="C262" t="s">
        <v>296</v>
      </c>
      <c r="D262" t="s">
        <v>267</v>
      </c>
      <c r="E262" t="s">
        <v>198</v>
      </c>
      <c r="F262">
        <v>0</v>
      </c>
      <c r="G262">
        <v>0</v>
      </c>
      <c r="H262">
        <v>22</v>
      </c>
      <c r="I262">
        <v>0</v>
      </c>
      <c r="J262">
        <v>22</v>
      </c>
      <c r="K262">
        <v>0</v>
      </c>
    </row>
    <row r="263" spans="1:11" x14ac:dyDescent="0.2">
      <c r="A263" t="s">
        <v>573</v>
      </c>
      <c r="B263" t="s">
        <v>86</v>
      </c>
      <c r="C263" t="s">
        <v>296</v>
      </c>
      <c r="D263" t="s">
        <v>267</v>
      </c>
      <c r="E263" t="s">
        <v>199</v>
      </c>
      <c r="F263">
        <v>0</v>
      </c>
      <c r="G263">
        <v>0</v>
      </c>
      <c r="H263">
        <v>37</v>
      </c>
      <c r="I263">
        <v>0</v>
      </c>
      <c r="J263">
        <v>37</v>
      </c>
      <c r="K263">
        <v>0</v>
      </c>
    </row>
    <row r="264" spans="1:11" x14ac:dyDescent="0.2">
      <c r="A264" t="s">
        <v>574</v>
      </c>
      <c r="B264" t="s">
        <v>86</v>
      </c>
      <c r="C264" t="s">
        <v>296</v>
      </c>
      <c r="D264" t="s">
        <v>271</v>
      </c>
      <c r="E264" t="s">
        <v>200</v>
      </c>
      <c r="F264">
        <v>0</v>
      </c>
      <c r="G264">
        <v>0</v>
      </c>
      <c r="H264">
        <v>33</v>
      </c>
      <c r="I264">
        <v>0</v>
      </c>
      <c r="J264">
        <v>33</v>
      </c>
      <c r="K264">
        <v>0</v>
      </c>
    </row>
    <row r="265" spans="1:11" x14ac:dyDescent="0.2">
      <c r="A265" t="s">
        <v>575</v>
      </c>
      <c r="B265" t="s">
        <v>86</v>
      </c>
      <c r="C265" t="s">
        <v>296</v>
      </c>
      <c r="D265" t="s">
        <v>272</v>
      </c>
      <c r="E265" t="s">
        <v>201</v>
      </c>
      <c r="F265">
        <v>0</v>
      </c>
      <c r="G265">
        <v>0</v>
      </c>
      <c r="H265">
        <v>25</v>
      </c>
      <c r="I265">
        <v>0</v>
      </c>
      <c r="J265">
        <v>25</v>
      </c>
      <c r="K265">
        <v>0</v>
      </c>
    </row>
    <row r="266" spans="1:11" x14ac:dyDescent="0.2">
      <c r="A266" t="s">
        <v>576</v>
      </c>
      <c r="B266" t="s">
        <v>86</v>
      </c>
      <c r="C266" t="s">
        <v>296</v>
      </c>
      <c r="D266" t="s">
        <v>268</v>
      </c>
      <c r="E266" t="s">
        <v>202</v>
      </c>
      <c r="F266">
        <v>0</v>
      </c>
      <c r="G266">
        <v>0</v>
      </c>
      <c r="H266">
        <v>10</v>
      </c>
      <c r="I266">
        <v>0</v>
      </c>
      <c r="J266">
        <v>10</v>
      </c>
      <c r="K266">
        <v>0</v>
      </c>
    </row>
    <row r="267" spans="1:11" x14ac:dyDescent="0.2">
      <c r="A267" t="s">
        <v>577</v>
      </c>
      <c r="B267" t="s">
        <v>86</v>
      </c>
      <c r="C267" t="s">
        <v>296</v>
      </c>
      <c r="D267" t="s">
        <v>273</v>
      </c>
      <c r="E267" t="s">
        <v>203</v>
      </c>
      <c r="F267">
        <v>0</v>
      </c>
      <c r="G267">
        <v>0</v>
      </c>
      <c r="H267">
        <v>4</v>
      </c>
      <c r="I267">
        <v>0</v>
      </c>
      <c r="J267">
        <v>4</v>
      </c>
      <c r="K267">
        <v>0</v>
      </c>
    </row>
    <row r="268" spans="1:11" x14ac:dyDescent="0.2">
      <c r="A268" t="s">
        <v>578</v>
      </c>
      <c r="B268" t="s">
        <v>86</v>
      </c>
      <c r="C268" t="s">
        <v>296</v>
      </c>
      <c r="D268" t="s">
        <v>272</v>
      </c>
      <c r="E268" t="s">
        <v>204</v>
      </c>
      <c r="F268">
        <v>0</v>
      </c>
      <c r="G268">
        <v>0</v>
      </c>
      <c r="H268">
        <v>15</v>
      </c>
      <c r="I268">
        <v>0</v>
      </c>
      <c r="J268">
        <v>15</v>
      </c>
      <c r="K268">
        <v>0</v>
      </c>
    </row>
    <row r="269" spans="1:11" x14ac:dyDescent="0.2">
      <c r="A269" t="s">
        <v>579</v>
      </c>
      <c r="B269" t="s">
        <v>86</v>
      </c>
      <c r="C269" t="s">
        <v>296</v>
      </c>
      <c r="D269" t="s">
        <v>272</v>
      </c>
      <c r="E269" t="s">
        <v>205</v>
      </c>
      <c r="F269">
        <v>0</v>
      </c>
      <c r="G269">
        <v>0</v>
      </c>
      <c r="H269">
        <v>6</v>
      </c>
      <c r="I269">
        <v>0</v>
      </c>
      <c r="J269">
        <v>6</v>
      </c>
      <c r="K269">
        <v>0</v>
      </c>
    </row>
    <row r="270" spans="1:11" x14ac:dyDescent="0.2">
      <c r="A270" t="s">
        <v>580</v>
      </c>
      <c r="B270" t="s">
        <v>86</v>
      </c>
      <c r="C270" t="s">
        <v>296</v>
      </c>
      <c r="D270" t="s">
        <v>269</v>
      </c>
      <c r="E270" t="s">
        <v>206</v>
      </c>
      <c r="F270">
        <v>0</v>
      </c>
      <c r="G270">
        <v>0</v>
      </c>
      <c r="H270">
        <v>26</v>
      </c>
      <c r="I270">
        <v>0</v>
      </c>
      <c r="J270">
        <v>26</v>
      </c>
      <c r="K270">
        <v>0</v>
      </c>
    </row>
    <row r="271" spans="1:11" x14ac:dyDescent="0.2">
      <c r="A271" t="s">
        <v>581</v>
      </c>
      <c r="B271" t="s">
        <v>86</v>
      </c>
      <c r="C271" t="s">
        <v>296</v>
      </c>
      <c r="D271" t="s">
        <v>270</v>
      </c>
      <c r="E271" t="s">
        <v>207</v>
      </c>
      <c r="F271">
        <v>0</v>
      </c>
      <c r="G271">
        <v>0</v>
      </c>
      <c r="H271">
        <v>2</v>
      </c>
      <c r="I271">
        <v>0</v>
      </c>
      <c r="J271">
        <v>2</v>
      </c>
      <c r="K271">
        <v>0</v>
      </c>
    </row>
    <row r="272" spans="1:11" x14ac:dyDescent="0.2">
      <c r="A272" t="s">
        <v>582</v>
      </c>
      <c r="B272" t="s">
        <v>86</v>
      </c>
      <c r="C272" t="s">
        <v>296</v>
      </c>
      <c r="D272" t="s">
        <v>269</v>
      </c>
      <c r="E272" t="s">
        <v>208</v>
      </c>
      <c r="F272">
        <v>0</v>
      </c>
      <c r="G272">
        <v>0</v>
      </c>
      <c r="H272">
        <v>20</v>
      </c>
      <c r="I272">
        <v>0</v>
      </c>
      <c r="J272">
        <v>20</v>
      </c>
      <c r="K272">
        <v>0</v>
      </c>
    </row>
    <row r="273" spans="1:11" x14ac:dyDescent="0.2">
      <c r="A273" t="s">
        <v>583</v>
      </c>
      <c r="B273" t="s">
        <v>86</v>
      </c>
      <c r="C273" t="s">
        <v>296</v>
      </c>
      <c r="D273" t="s">
        <v>271</v>
      </c>
      <c r="E273" t="s">
        <v>209</v>
      </c>
      <c r="F273">
        <v>0</v>
      </c>
      <c r="G273">
        <v>0</v>
      </c>
      <c r="H273">
        <v>13</v>
      </c>
      <c r="I273">
        <v>0</v>
      </c>
      <c r="J273">
        <v>13</v>
      </c>
      <c r="K273">
        <v>0</v>
      </c>
    </row>
    <row r="274" spans="1:11" x14ac:dyDescent="0.2">
      <c r="A274" t="s">
        <v>584</v>
      </c>
      <c r="B274" t="s">
        <v>86</v>
      </c>
      <c r="C274" t="s">
        <v>296</v>
      </c>
      <c r="D274" t="s">
        <v>275</v>
      </c>
      <c r="E274" t="s">
        <v>210</v>
      </c>
      <c r="F274">
        <v>0</v>
      </c>
      <c r="G274">
        <v>0</v>
      </c>
      <c r="H274">
        <v>8</v>
      </c>
      <c r="I274">
        <v>0</v>
      </c>
      <c r="J274">
        <v>8</v>
      </c>
      <c r="K274">
        <v>0</v>
      </c>
    </row>
    <row r="275" spans="1:11" x14ac:dyDescent="0.2">
      <c r="A275" t="s">
        <v>585</v>
      </c>
      <c r="B275" t="s">
        <v>86</v>
      </c>
      <c r="C275" t="s">
        <v>296</v>
      </c>
      <c r="D275" t="s">
        <v>267</v>
      </c>
      <c r="E275" t="s">
        <v>211</v>
      </c>
      <c r="F275">
        <v>0</v>
      </c>
      <c r="G275">
        <v>0</v>
      </c>
      <c r="H275">
        <v>3</v>
      </c>
      <c r="I275">
        <v>0</v>
      </c>
      <c r="J275">
        <v>3</v>
      </c>
      <c r="K275">
        <v>0</v>
      </c>
    </row>
    <row r="276" spans="1:11" x14ac:dyDescent="0.2">
      <c r="A276" t="s">
        <v>586</v>
      </c>
      <c r="B276" t="s">
        <v>86</v>
      </c>
      <c r="C276" t="s">
        <v>296</v>
      </c>
      <c r="D276" t="s">
        <v>271</v>
      </c>
      <c r="E276" t="s">
        <v>212</v>
      </c>
      <c r="F276">
        <v>0</v>
      </c>
      <c r="G276">
        <v>0</v>
      </c>
      <c r="H276">
        <v>13</v>
      </c>
      <c r="I276">
        <v>0</v>
      </c>
      <c r="J276">
        <v>13</v>
      </c>
      <c r="K276">
        <v>0</v>
      </c>
    </row>
    <row r="277" spans="1:11" x14ac:dyDescent="0.2">
      <c r="A277" t="s">
        <v>587</v>
      </c>
      <c r="B277" t="s">
        <v>86</v>
      </c>
      <c r="C277" t="s">
        <v>296</v>
      </c>
      <c r="D277" t="s">
        <v>274</v>
      </c>
      <c r="E277" t="s">
        <v>213</v>
      </c>
      <c r="F277">
        <v>0</v>
      </c>
      <c r="G277">
        <v>0</v>
      </c>
      <c r="H277">
        <v>12</v>
      </c>
      <c r="I277">
        <v>0</v>
      </c>
      <c r="J277">
        <v>12</v>
      </c>
      <c r="K277">
        <v>0</v>
      </c>
    </row>
    <row r="278" spans="1:11" x14ac:dyDescent="0.2">
      <c r="A278" t="s">
        <v>588</v>
      </c>
      <c r="B278" t="s">
        <v>86</v>
      </c>
      <c r="C278" t="s">
        <v>296</v>
      </c>
      <c r="D278" t="s">
        <v>271</v>
      </c>
      <c r="E278" t="s">
        <v>214</v>
      </c>
      <c r="F278">
        <v>0</v>
      </c>
      <c r="G278">
        <v>0</v>
      </c>
      <c r="H278">
        <v>4</v>
      </c>
      <c r="I278">
        <v>0</v>
      </c>
      <c r="J278">
        <v>4</v>
      </c>
      <c r="K278">
        <v>0</v>
      </c>
    </row>
    <row r="279" spans="1:11" x14ac:dyDescent="0.2">
      <c r="A279" t="s">
        <v>589</v>
      </c>
      <c r="B279" t="s">
        <v>86</v>
      </c>
      <c r="C279" t="s">
        <v>296</v>
      </c>
      <c r="D279" t="s">
        <v>275</v>
      </c>
      <c r="E279" t="s">
        <v>215</v>
      </c>
      <c r="F279">
        <v>0</v>
      </c>
      <c r="G279">
        <v>0</v>
      </c>
      <c r="H279">
        <v>36</v>
      </c>
      <c r="I279">
        <v>0</v>
      </c>
      <c r="J279">
        <v>36</v>
      </c>
      <c r="K279">
        <v>0</v>
      </c>
    </row>
    <row r="280" spans="1:11" x14ac:dyDescent="0.2">
      <c r="A280" t="s">
        <v>590</v>
      </c>
      <c r="B280" t="s">
        <v>86</v>
      </c>
      <c r="C280" t="s">
        <v>296</v>
      </c>
      <c r="D280" t="s">
        <v>274</v>
      </c>
      <c r="E280" t="s">
        <v>216</v>
      </c>
      <c r="F280">
        <v>0</v>
      </c>
      <c r="G280">
        <v>0</v>
      </c>
      <c r="H280">
        <v>7</v>
      </c>
      <c r="I280">
        <v>0</v>
      </c>
      <c r="J280">
        <v>7</v>
      </c>
      <c r="K280">
        <v>0</v>
      </c>
    </row>
    <row r="281" spans="1:11" x14ac:dyDescent="0.2">
      <c r="A281" t="s">
        <v>591</v>
      </c>
      <c r="B281" t="s">
        <v>86</v>
      </c>
      <c r="C281" t="s">
        <v>296</v>
      </c>
      <c r="D281" t="s">
        <v>272</v>
      </c>
      <c r="E281" t="s">
        <v>217</v>
      </c>
      <c r="F281">
        <v>0</v>
      </c>
      <c r="G281">
        <v>0</v>
      </c>
      <c r="H281">
        <v>3</v>
      </c>
      <c r="I281">
        <v>0</v>
      </c>
      <c r="J281">
        <v>3</v>
      </c>
      <c r="K281">
        <v>0</v>
      </c>
    </row>
    <row r="282" spans="1:11" x14ac:dyDescent="0.2">
      <c r="A282" t="s">
        <v>592</v>
      </c>
      <c r="B282" t="s">
        <v>86</v>
      </c>
      <c r="C282" t="s">
        <v>296</v>
      </c>
      <c r="D282" t="s">
        <v>274</v>
      </c>
      <c r="E282" t="s">
        <v>218</v>
      </c>
      <c r="F282">
        <v>0</v>
      </c>
      <c r="G282">
        <v>0</v>
      </c>
      <c r="H282">
        <v>11</v>
      </c>
      <c r="I282">
        <v>0</v>
      </c>
      <c r="J282">
        <v>11</v>
      </c>
      <c r="K282">
        <v>0</v>
      </c>
    </row>
    <row r="283" spans="1:11" x14ac:dyDescent="0.2">
      <c r="A283" t="s">
        <v>593</v>
      </c>
      <c r="B283" t="s">
        <v>86</v>
      </c>
      <c r="C283" t="s">
        <v>296</v>
      </c>
      <c r="D283" t="s">
        <v>273</v>
      </c>
      <c r="E283" t="s">
        <v>219</v>
      </c>
      <c r="F283">
        <v>0</v>
      </c>
      <c r="G283">
        <v>0</v>
      </c>
      <c r="H283">
        <v>28</v>
      </c>
      <c r="I283">
        <v>0</v>
      </c>
      <c r="J283">
        <v>28</v>
      </c>
      <c r="K283">
        <v>0</v>
      </c>
    </row>
    <row r="284" spans="1:11" x14ac:dyDescent="0.2">
      <c r="A284" t="s">
        <v>594</v>
      </c>
      <c r="B284" t="s">
        <v>86</v>
      </c>
      <c r="C284" t="s">
        <v>296</v>
      </c>
      <c r="D284" t="s">
        <v>272</v>
      </c>
      <c r="E284" t="s">
        <v>286</v>
      </c>
      <c r="F284">
        <v>0</v>
      </c>
      <c r="G284">
        <v>0</v>
      </c>
      <c r="H284">
        <v>529</v>
      </c>
      <c r="I284">
        <v>0</v>
      </c>
      <c r="J284">
        <v>529</v>
      </c>
      <c r="K284">
        <v>0</v>
      </c>
    </row>
    <row r="285" spans="1:11" x14ac:dyDescent="0.2">
      <c r="A285" t="s">
        <v>595</v>
      </c>
      <c r="B285" t="s">
        <v>86</v>
      </c>
      <c r="C285" t="s">
        <v>296</v>
      </c>
      <c r="D285" t="s">
        <v>273</v>
      </c>
      <c r="E285" t="s">
        <v>220</v>
      </c>
      <c r="F285">
        <v>0</v>
      </c>
      <c r="G285">
        <v>0</v>
      </c>
      <c r="H285">
        <v>14</v>
      </c>
      <c r="I285">
        <v>0</v>
      </c>
      <c r="J285">
        <v>14</v>
      </c>
      <c r="K285">
        <v>0</v>
      </c>
    </row>
    <row r="286" spans="1:11" x14ac:dyDescent="0.2">
      <c r="A286" t="s">
        <v>596</v>
      </c>
      <c r="B286" t="s">
        <v>86</v>
      </c>
      <c r="C286" t="s">
        <v>296</v>
      </c>
      <c r="D286" t="s">
        <v>270</v>
      </c>
      <c r="E286" t="s">
        <v>221</v>
      </c>
      <c r="F286">
        <v>0</v>
      </c>
      <c r="G286">
        <v>0</v>
      </c>
      <c r="H286">
        <v>5</v>
      </c>
      <c r="I286">
        <v>0</v>
      </c>
      <c r="J286">
        <v>5</v>
      </c>
      <c r="K286">
        <v>0</v>
      </c>
    </row>
    <row r="287" spans="1:11" x14ac:dyDescent="0.2">
      <c r="A287" t="s">
        <v>597</v>
      </c>
      <c r="B287" t="s">
        <v>86</v>
      </c>
      <c r="C287" t="s">
        <v>296</v>
      </c>
      <c r="D287" t="s">
        <v>273</v>
      </c>
      <c r="E287" t="s">
        <v>287</v>
      </c>
      <c r="F287">
        <v>0</v>
      </c>
      <c r="G287">
        <v>0</v>
      </c>
      <c r="H287">
        <v>193</v>
      </c>
      <c r="I287">
        <v>0</v>
      </c>
      <c r="J287">
        <v>193</v>
      </c>
      <c r="K287">
        <v>0</v>
      </c>
    </row>
    <row r="288" spans="1:11" x14ac:dyDescent="0.2">
      <c r="A288" t="s">
        <v>598</v>
      </c>
      <c r="B288" t="s">
        <v>86</v>
      </c>
      <c r="C288" t="s">
        <v>296</v>
      </c>
      <c r="D288" t="s">
        <v>272</v>
      </c>
      <c r="E288" t="s">
        <v>222</v>
      </c>
      <c r="F288">
        <v>0</v>
      </c>
      <c r="G288">
        <v>0</v>
      </c>
      <c r="H288">
        <v>16</v>
      </c>
      <c r="I288">
        <v>0</v>
      </c>
      <c r="J288">
        <v>16</v>
      </c>
      <c r="K288">
        <v>0</v>
      </c>
    </row>
    <row r="289" spans="1:11" x14ac:dyDescent="0.2">
      <c r="A289" t="s">
        <v>599</v>
      </c>
      <c r="B289" t="s">
        <v>86</v>
      </c>
      <c r="C289" t="s">
        <v>296</v>
      </c>
      <c r="D289" t="s">
        <v>268</v>
      </c>
      <c r="E289" t="s">
        <v>223</v>
      </c>
      <c r="F289">
        <v>0</v>
      </c>
      <c r="G289">
        <v>0</v>
      </c>
      <c r="H289">
        <v>9</v>
      </c>
      <c r="I289">
        <v>0</v>
      </c>
      <c r="J289">
        <v>9</v>
      </c>
      <c r="K289">
        <v>0</v>
      </c>
    </row>
    <row r="290" spans="1:11" x14ac:dyDescent="0.2">
      <c r="A290" t="s">
        <v>600</v>
      </c>
      <c r="B290" t="s">
        <v>86</v>
      </c>
      <c r="C290" t="s">
        <v>296</v>
      </c>
      <c r="D290" t="s">
        <v>269</v>
      </c>
      <c r="E290" t="s">
        <v>224</v>
      </c>
      <c r="F290">
        <v>0</v>
      </c>
      <c r="G290">
        <v>0</v>
      </c>
      <c r="H290">
        <v>51</v>
      </c>
      <c r="I290">
        <v>0</v>
      </c>
      <c r="J290">
        <v>51</v>
      </c>
      <c r="K290">
        <v>0</v>
      </c>
    </row>
    <row r="291" spans="1:11" x14ac:dyDescent="0.2">
      <c r="A291" t="s">
        <v>601</v>
      </c>
      <c r="B291" t="s">
        <v>86</v>
      </c>
      <c r="C291" t="s">
        <v>296</v>
      </c>
      <c r="D291" t="s">
        <v>271</v>
      </c>
      <c r="E291" t="s">
        <v>225</v>
      </c>
      <c r="F291">
        <v>0</v>
      </c>
      <c r="G291">
        <v>0</v>
      </c>
      <c r="H291">
        <v>5</v>
      </c>
      <c r="I291">
        <v>0</v>
      </c>
      <c r="J291">
        <v>5</v>
      </c>
      <c r="K291">
        <v>0</v>
      </c>
    </row>
    <row r="292" spans="1:11" x14ac:dyDescent="0.2">
      <c r="A292" t="s">
        <v>602</v>
      </c>
      <c r="B292" t="s">
        <v>86</v>
      </c>
      <c r="C292" t="s">
        <v>296</v>
      </c>
      <c r="D292" t="s">
        <v>274</v>
      </c>
      <c r="E292" t="s">
        <v>226</v>
      </c>
      <c r="F292">
        <v>0</v>
      </c>
      <c r="G292">
        <v>0</v>
      </c>
      <c r="H292">
        <v>26</v>
      </c>
      <c r="I292">
        <v>0</v>
      </c>
      <c r="J292">
        <v>26</v>
      </c>
      <c r="K292">
        <v>0</v>
      </c>
    </row>
    <row r="293" spans="1:11" x14ac:dyDescent="0.2">
      <c r="A293" t="s">
        <v>603</v>
      </c>
      <c r="B293" t="s">
        <v>86</v>
      </c>
      <c r="C293" t="s">
        <v>296</v>
      </c>
      <c r="D293" t="s">
        <v>271</v>
      </c>
      <c r="E293" t="s">
        <v>227</v>
      </c>
      <c r="F293">
        <v>0</v>
      </c>
      <c r="G293">
        <v>0</v>
      </c>
      <c r="H293">
        <v>14</v>
      </c>
      <c r="I293">
        <v>0</v>
      </c>
      <c r="J293">
        <v>14</v>
      </c>
      <c r="K293">
        <v>0</v>
      </c>
    </row>
    <row r="294" spans="1:11" x14ac:dyDescent="0.2">
      <c r="A294" t="s">
        <v>604</v>
      </c>
      <c r="B294" t="s">
        <v>86</v>
      </c>
      <c r="C294" t="s">
        <v>296</v>
      </c>
      <c r="D294" t="s">
        <v>270</v>
      </c>
      <c r="E294" t="s">
        <v>228</v>
      </c>
      <c r="F294">
        <v>0</v>
      </c>
      <c r="G294">
        <v>0</v>
      </c>
      <c r="H294">
        <v>2</v>
      </c>
      <c r="I294">
        <v>0</v>
      </c>
      <c r="J294">
        <v>2</v>
      </c>
      <c r="K294">
        <v>0</v>
      </c>
    </row>
    <row r="295" spans="1:11" x14ac:dyDescent="0.2">
      <c r="A295" t="s">
        <v>605</v>
      </c>
      <c r="B295" t="s">
        <v>86</v>
      </c>
      <c r="C295" t="s">
        <v>296</v>
      </c>
      <c r="D295" t="s">
        <v>274</v>
      </c>
      <c r="E295" t="s">
        <v>229</v>
      </c>
      <c r="F295">
        <v>0</v>
      </c>
      <c r="G295">
        <v>0</v>
      </c>
      <c r="H295">
        <v>6</v>
      </c>
      <c r="I295">
        <v>0</v>
      </c>
      <c r="J295">
        <v>6</v>
      </c>
      <c r="K295">
        <v>0</v>
      </c>
    </row>
    <row r="296" spans="1:11" x14ac:dyDescent="0.2">
      <c r="A296" t="s">
        <v>606</v>
      </c>
      <c r="B296" t="s">
        <v>86</v>
      </c>
      <c r="C296" t="s">
        <v>296</v>
      </c>
      <c r="D296" t="s">
        <v>268</v>
      </c>
      <c r="E296" t="s">
        <v>230</v>
      </c>
      <c r="F296">
        <v>0</v>
      </c>
      <c r="G296">
        <v>0</v>
      </c>
      <c r="H296">
        <v>23</v>
      </c>
      <c r="I296">
        <v>0</v>
      </c>
      <c r="J296">
        <v>23</v>
      </c>
      <c r="K296">
        <v>0</v>
      </c>
    </row>
    <row r="297" spans="1:11" x14ac:dyDescent="0.2">
      <c r="A297" t="s">
        <v>607</v>
      </c>
      <c r="B297" t="s">
        <v>86</v>
      </c>
      <c r="C297" t="s">
        <v>296</v>
      </c>
      <c r="D297" t="s">
        <v>270</v>
      </c>
      <c r="E297" t="s">
        <v>231</v>
      </c>
      <c r="F297">
        <v>0</v>
      </c>
      <c r="G297">
        <v>0</v>
      </c>
      <c r="H297">
        <v>7</v>
      </c>
      <c r="I297">
        <v>0</v>
      </c>
      <c r="J297">
        <v>7</v>
      </c>
      <c r="K297">
        <v>0</v>
      </c>
    </row>
    <row r="298" spans="1:11" x14ac:dyDescent="0.2">
      <c r="A298" t="s">
        <v>608</v>
      </c>
      <c r="B298" t="s">
        <v>86</v>
      </c>
      <c r="C298" t="s">
        <v>296</v>
      </c>
      <c r="D298" t="s">
        <v>272</v>
      </c>
      <c r="E298" t="s">
        <v>232</v>
      </c>
      <c r="F298">
        <v>0</v>
      </c>
      <c r="G298">
        <v>0</v>
      </c>
      <c r="H298">
        <v>72</v>
      </c>
      <c r="I298">
        <v>0</v>
      </c>
      <c r="J298">
        <v>72</v>
      </c>
      <c r="K298">
        <v>0</v>
      </c>
    </row>
    <row r="299" spans="1:11" x14ac:dyDescent="0.2">
      <c r="A299" t="s">
        <v>609</v>
      </c>
      <c r="B299" t="s">
        <v>86</v>
      </c>
      <c r="C299" t="s">
        <v>296</v>
      </c>
      <c r="D299" t="s">
        <v>269</v>
      </c>
      <c r="E299" t="s">
        <v>233</v>
      </c>
      <c r="F299">
        <v>0</v>
      </c>
      <c r="G299">
        <v>0</v>
      </c>
      <c r="H299">
        <v>13</v>
      </c>
      <c r="I299">
        <v>0</v>
      </c>
      <c r="J299">
        <v>13</v>
      </c>
      <c r="K299">
        <v>0</v>
      </c>
    </row>
    <row r="300" spans="1:11" x14ac:dyDescent="0.2">
      <c r="A300" t="s">
        <v>610</v>
      </c>
      <c r="B300" t="s">
        <v>86</v>
      </c>
      <c r="C300" t="s">
        <v>296</v>
      </c>
      <c r="D300" t="s">
        <v>273</v>
      </c>
      <c r="E300" t="s">
        <v>234</v>
      </c>
      <c r="F300">
        <v>0</v>
      </c>
      <c r="G300">
        <v>0</v>
      </c>
      <c r="H300">
        <v>7</v>
      </c>
      <c r="I300">
        <v>0</v>
      </c>
      <c r="J300">
        <v>7</v>
      </c>
      <c r="K300">
        <v>0</v>
      </c>
    </row>
    <row r="301" spans="1:11" x14ac:dyDescent="0.2">
      <c r="A301" t="s">
        <v>611</v>
      </c>
      <c r="B301" t="s">
        <v>86</v>
      </c>
      <c r="C301" t="s">
        <v>296</v>
      </c>
      <c r="D301" t="s">
        <v>271</v>
      </c>
      <c r="E301" t="s">
        <v>235</v>
      </c>
      <c r="F301">
        <v>0</v>
      </c>
      <c r="G301">
        <v>0</v>
      </c>
      <c r="H301">
        <v>15</v>
      </c>
      <c r="I301">
        <v>0</v>
      </c>
      <c r="J301">
        <v>15</v>
      </c>
      <c r="K301">
        <v>0</v>
      </c>
    </row>
    <row r="302" spans="1:11" x14ac:dyDescent="0.2">
      <c r="A302" t="s">
        <v>612</v>
      </c>
      <c r="B302" t="s">
        <v>86</v>
      </c>
      <c r="C302" t="s">
        <v>296</v>
      </c>
      <c r="D302" t="s">
        <v>274</v>
      </c>
      <c r="E302" t="s">
        <v>236</v>
      </c>
      <c r="F302">
        <v>0</v>
      </c>
      <c r="G302">
        <v>0</v>
      </c>
      <c r="H302">
        <v>5</v>
      </c>
      <c r="I302">
        <v>0</v>
      </c>
      <c r="J302">
        <v>5</v>
      </c>
      <c r="K302">
        <v>0</v>
      </c>
    </row>
    <row r="303" spans="1:11" x14ac:dyDescent="0.2">
      <c r="A303" t="s">
        <v>613</v>
      </c>
      <c r="B303" t="s">
        <v>86</v>
      </c>
      <c r="C303" t="s">
        <v>296</v>
      </c>
      <c r="D303" t="s">
        <v>268</v>
      </c>
      <c r="E303" t="s">
        <v>237</v>
      </c>
      <c r="F303">
        <v>0</v>
      </c>
      <c r="G303">
        <v>0</v>
      </c>
      <c r="H303">
        <v>24</v>
      </c>
      <c r="I303">
        <v>0</v>
      </c>
      <c r="J303">
        <v>24</v>
      </c>
      <c r="K303">
        <v>0</v>
      </c>
    </row>
    <row r="304" spans="1:11" x14ac:dyDescent="0.2">
      <c r="A304" t="s">
        <v>614</v>
      </c>
      <c r="B304" t="s">
        <v>86</v>
      </c>
      <c r="C304" t="s">
        <v>296</v>
      </c>
      <c r="D304" t="s">
        <v>273</v>
      </c>
      <c r="E304" t="s">
        <v>238</v>
      </c>
      <c r="F304">
        <v>0</v>
      </c>
      <c r="G304">
        <v>0</v>
      </c>
      <c r="H304">
        <v>2</v>
      </c>
      <c r="I304">
        <v>0</v>
      </c>
      <c r="J304">
        <v>2</v>
      </c>
      <c r="K304">
        <v>0</v>
      </c>
    </row>
    <row r="305" spans="1:11" x14ac:dyDescent="0.2">
      <c r="A305" t="s">
        <v>615</v>
      </c>
      <c r="B305" t="s">
        <v>86</v>
      </c>
      <c r="C305" t="s">
        <v>296</v>
      </c>
      <c r="D305" t="s">
        <v>269</v>
      </c>
      <c r="E305" t="s">
        <v>239</v>
      </c>
      <c r="F305">
        <v>0</v>
      </c>
      <c r="G305">
        <v>0</v>
      </c>
      <c r="H305">
        <v>13</v>
      </c>
      <c r="I305">
        <v>0</v>
      </c>
      <c r="J305">
        <v>13</v>
      </c>
      <c r="K305">
        <v>0</v>
      </c>
    </row>
    <row r="306" spans="1:11" x14ac:dyDescent="0.2">
      <c r="A306" t="s">
        <v>616</v>
      </c>
      <c r="B306" t="s">
        <v>86</v>
      </c>
      <c r="C306" t="s">
        <v>296</v>
      </c>
      <c r="D306" t="s">
        <v>271</v>
      </c>
      <c r="E306" t="s">
        <v>240</v>
      </c>
      <c r="F306">
        <v>0</v>
      </c>
      <c r="G306">
        <v>0</v>
      </c>
      <c r="H306">
        <v>19</v>
      </c>
      <c r="I306">
        <v>0</v>
      </c>
      <c r="J306">
        <v>19</v>
      </c>
      <c r="K306">
        <v>0</v>
      </c>
    </row>
    <row r="307" spans="1:11" x14ac:dyDescent="0.2">
      <c r="A307" t="s">
        <v>617</v>
      </c>
      <c r="B307" t="s">
        <v>86</v>
      </c>
      <c r="C307" t="s">
        <v>296</v>
      </c>
      <c r="D307" t="s">
        <v>275</v>
      </c>
      <c r="E307" t="s">
        <v>241</v>
      </c>
      <c r="F307">
        <v>0</v>
      </c>
      <c r="G307">
        <v>0</v>
      </c>
      <c r="H307">
        <v>4</v>
      </c>
      <c r="I307">
        <v>0</v>
      </c>
      <c r="J307">
        <v>4</v>
      </c>
      <c r="K307">
        <v>0</v>
      </c>
    </row>
    <row r="308" spans="1:11" x14ac:dyDescent="0.2">
      <c r="A308" t="s">
        <v>618</v>
      </c>
      <c r="B308" t="s">
        <v>86</v>
      </c>
      <c r="C308" t="s">
        <v>296</v>
      </c>
      <c r="D308" t="s">
        <v>274</v>
      </c>
      <c r="E308" t="s">
        <v>242</v>
      </c>
      <c r="F308">
        <v>0</v>
      </c>
      <c r="G308">
        <v>0</v>
      </c>
      <c r="H308">
        <v>10</v>
      </c>
      <c r="I308">
        <v>0</v>
      </c>
      <c r="J308">
        <v>10</v>
      </c>
      <c r="K308">
        <v>0</v>
      </c>
    </row>
    <row r="309" spans="1:11" x14ac:dyDescent="0.2">
      <c r="A309" t="s">
        <v>619</v>
      </c>
      <c r="B309" t="s">
        <v>86</v>
      </c>
      <c r="C309" t="s">
        <v>296</v>
      </c>
      <c r="D309" t="s">
        <v>269</v>
      </c>
      <c r="E309" t="s">
        <v>243</v>
      </c>
      <c r="F309">
        <v>0</v>
      </c>
      <c r="G309">
        <v>0</v>
      </c>
      <c r="H309">
        <v>14</v>
      </c>
      <c r="I309">
        <v>0</v>
      </c>
      <c r="J309">
        <v>14</v>
      </c>
      <c r="K309">
        <v>0</v>
      </c>
    </row>
    <row r="310" spans="1:11" x14ac:dyDescent="0.2">
      <c r="A310" t="s">
        <v>620</v>
      </c>
      <c r="B310" t="s">
        <v>86</v>
      </c>
      <c r="C310" t="s">
        <v>296</v>
      </c>
      <c r="D310" t="s">
        <v>269</v>
      </c>
      <c r="E310" t="s">
        <v>244</v>
      </c>
      <c r="F310">
        <v>0</v>
      </c>
      <c r="G310">
        <v>0</v>
      </c>
      <c r="H310">
        <v>15</v>
      </c>
      <c r="I310">
        <v>0</v>
      </c>
      <c r="J310">
        <v>15</v>
      </c>
      <c r="K310">
        <v>0</v>
      </c>
    </row>
    <row r="311" spans="1:11" x14ac:dyDescent="0.2">
      <c r="A311" t="s">
        <v>621</v>
      </c>
      <c r="B311" t="s">
        <v>86</v>
      </c>
      <c r="C311" t="s">
        <v>296</v>
      </c>
      <c r="D311" t="s">
        <v>271</v>
      </c>
      <c r="E311" t="s">
        <v>245</v>
      </c>
      <c r="F311">
        <v>0</v>
      </c>
      <c r="G311">
        <v>0</v>
      </c>
      <c r="H311">
        <v>6</v>
      </c>
      <c r="I311">
        <v>0</v>
      </c>
      <c r="J311">
        <v>6</v>
      </c>
      <c r="K311">
        <v>0</v>
      </c>
    </row>
    <row r="312" spans="1:11" x14ac:dyDescent="0.2">
      <c r="A312" t="s">
        <v>622</v>
      </c>
      <c r="B312" t="s">
        <v>86</v>
      </c>
      <c r="C312" t="s">
        <v>296</v>
      </c>
      <c r="D312" t="s">
        <v>274</v>
      </c>
      <c r="E312" t="s">
        <v>246</v>
      </c>
      <c r="F312">
        <v>0</v>
      </c>
      <c r="G312">
        <v>0</v>
      </c>
      <c r="H312">
        <v>27</v>
      </c>
      <c r="I312">
        <v>0</v>
      </c>
      <c r="J312">
        <v>27</v>
      </c>
      <c r="K312">
        <v>0</v>
      </c>
    </row>
    <row r="313" spans="1:11" x14ac:dyDescent="0.2">
      <c r="A313" t="s">
        <v>623</v>
      </c>
      <c r="B313" t="s">
        <v>86</v>
      </c>
      <c r="C313" t="s">
        <v>296</v>
      </c>
      <c r="D313" t="s">
        <v>272</v>
      </c>
      <c r="E313" t="s">
        <v>247</v>
      </c>
      <c r="F313">
        <v>0</v>
      </c>
      <c r="G313">
        <v>0</v>
      </c>
      <c r="H313">
        <v>10</v>
      </c>
      <c r="I313">
        <v>0</v>
      </c>
      <c r="J313">
        <v>10</v>
      </c>
      <c r="K313">
        <v>0</v>
      </c>
    </row>
    <row r="314" spans="1:11" x14ac:dyDescent="0.2">
      <c r="A314" t="s">
        <v>624</v>
      </c>
      <c r="B314" t="s">
        <v>86</v>
      </c>
      <c r="C314" t="s">
        <v>296</v>
      </c>
      <c r="D314" t="s">
        <v>274</v>
      </c>
      <c r="E314" t="s">
        <v>288</v>
      </c>
      <c r="F314">
        <v>0</v>
      </c>
      <c r="G314">
        <v>0</v>
      </c>
      <c r="H314">
        <v>241</v>
      </c>
      <c r="I314">
        <v>0</v>
      </c>
      <c r="J314">
        <v>241</v>
      </c>
      <c r="K314">
        <v>0</v>
      </c>
    </row>
    <row r="315" spans="1:11" x14ac:dyDescent="0.2">
      <c r="A315" t="s">
        <v>625</v>
      </c>
      <c r="B315" t="s">
        <v>86</v>
      </c>
      <c r="C315" t="s">
        <v>296</v>
      </c>
      <c r="D315" t="s">
        <v>267</v>
      </c>
      <c r="E315" t="s">
        <v>248</v>
      </c>
      <c r="F315">
        <v>0</v>
      </c>
      <c r="G315">
        <v>0</v>
      </c>
      <c r="H315">
        <v>12</v>
      </c>
      <c r="I315">
        <v>0</v>
      </c>
      <c r="J315">
        <v>12</v>
      </c>
      <c r="K315">
        <v>0</v>
      </c>
    </row>
    <row r="316" spans="1:11" x14ac:dyDescent="0.2">
      <c r="A316" t="s">
        <v>626</v>
      </c>
      <c r="B316" t="s">
        <v>86</v>
      </c>
      <c r="C316" t="s">
        <v>296</v>
      </c>
      <c r="D316" t="s">
        <v>272</v>
      </c>
      <c r="E316" t="s">
        <v>249</v>
      </c>
      <c r="F316">
        <v>0</v>
      </c>
      <c r="G316">
        <v>0</v>
      </c>
      <c r="H316">
        <v>59</v>
      </c>
      <c r="I316">
        <v>0</v>
      </c>
      <c r="J316">
        <v>59</v>
      </c>
      <c r="K316">
        <v>0</v>
      </c>
    </row>
    <row r="317" spans="1:11" x14ac:dyDescent="0.2">
      <c r="A317" t="s">
        <v>627</v>
      </c>
      <c r="B317" t="s">
        <v>86</v>
      </c>
      <c r="C317" t="s">
        <v>296</v>
      </c>
      <c r="D317" t="s">
        <v>269</v>
      </c>
      <c r="E317" t="s">
        <v>250</v>
      </c>
      <c r="F317">
        <v>0</v>
      </c>
      <c r="G317">
        <v>0</v>
      </c>
      <c r="H317">
        <v>11</v>
      </c>
      <c r="I317">
        <v>0</v>
      </c>
      <c r="J317">
        <v>11</v>
      </c>
      <c r="K317">
        <v>0</v>
      </c>
    </row>
    <row r="318" spans="1:11" x14ac:dyDescent="0.2">
      <c r="A318" t="s">
        <v>628</v>
      </c>
      <c r="B318" t="s">
        <v>86</v>
      </c>
      <c r="C318" t="s">
        <v>296</v>
      </c>
      <c r="D318" t="s">
        <v>271</v>
      </c>
      <c r="E318" t="s">
        <v>251</v>
      </c>
      <c r="F318">
        <v>0</v>
      </c>
      <c r="G318">
        <v>0</v>
      </c>
      <c r="H318">
        <v>5</v>
      </c>
      <c r="I318">
        <v>0</v>
      </c>
      <c r="J318">
        <v>5</v>
      </c>
      <c r="K318">
        <v>0</v>
      </c>
    </row>
    <row r="319" spans="1:11" x14ac:dyDescent="0.2">
      <c r="A319" t="s">
        <v>629</v>
      </c>
      <c r="B319" t="s">
        <v>86</v>
      </c>
      <c r="C319" t="s">
        <v>296</v>
      </c>
      <c r="D319" t="s">
        <v>271</v>
      </c>
      <c r="E319" t="s">
        <v>252</v>
      </c>
      <c r="F319">
        <v>0</v>
      </c>
      <c r="G319">
        <v>0</v>
      </c>
      <c r="H319">
        <v>6</v>
      </c>
      <c r="I319">
        <v>0</v>
      </c>
      <c r="J319">
        <v>6</v>
      </c>
      <c r="K319">
        <v>0</v>
      </c>
    </row>
    <row r="320" spans="1:11" x14ac:dyDescent="0.2">
      <c r="A320" t="s">
        <v>630</v>
      </c>
      <c r="B320" t="s">
        <v>86</v>
      </c>
      <c r="C320" t="s">
        <v>296</v>
      </c>
      <c r="D320" t="s">
        <v>273</v>
      </c>
      <c r="E320" t="s">
        <v>253</v>
      </c>
      <c r="F320">
        <v>0</v>
      </c>
      <c r="G320">
        <v>0</v>
      </c>
      <c r="H320">
        <v>11</v>
      </c>
      <c r="I320">
        <v>0</v>
      </c>
      <c r="J320">
        <v>11</v>
      </c>
      <c r="K320">
        <v>0</v>
      </c>
    </row>
    <row r="321" spans="1:11" x14ac:dyDescent="0.2">
      <c r="A321" t="s">
        <v>631</v>
      </c>
      <c r="B321" t="s">
        <v>86</v>
      </c>
      <c r="C321" t="s">
        <v>296</v>
      </c>
      <c r="D321" t="s">
        <v>272</v>
      </c>
      <c r="E321" t="s">
        <v>254</v>
      </c>
      <c r="F321">
        <v>0</v>
      </c>
      <c r="G321">
        <v>0</v>
      </c>
      <c r="H321">
        <v>11</v>
      </c>
      <c r="I321">
        <v>0</v>
      </c>
      <c r="J321">
        <v>11</v>
      </c>
      <c r="K321">
        <v>0</v>
      </c>
    </row>
    <row r="322" spans="1:11" x14ac:dyDescent="0.2">
      <c r="A322" t="s">
        <v>632</v>
      </c>
      <c r="B322" t="s">
        <v>86</v>
      </c>
      <c r="C322" t="s">
        <v>296</v>
      </c>
      <c r="D322" t="s">
        <v>271</v>
      </c>
      <c r="E322" t="s">
        <v>255</v>
      </c>
      <c r="F322">
        <v>0</v>
      </c>
      <c r="G322">
        <v>0</v>
      </c>
      <c r="H322">
        <v>11</v>
      </c>
      <c r="I322">
        <v>0</v>
      </c>
      <c r="J322">
        <v>11</v>
      </c>
      <c r="K322">
        <v>0</v>
      </c>
    </row>
    <row r="323" spans="1:11" x14ac:dyDescent="0.2">
      <c r="A323" t="s">
        <v>633</v>
      </c>
      <c r="B323" t="s">
        <v>86</v>
      </c>
      <c r="C323" t="s">
        <v>296</v>
      </c>
      <c r="D323" t="s">
        <v>272</v>
      </c>
      <c r="E323" t="s">
        <v>256</v>
      </c>
      <c r="F323">
        <v>0</v>
      </c>
      <c r="G323">
        <v>0</v>
      </c>
      <c r="H323">
        <v>10</v>
      </c>
      <c r="I323">
        <v>0</v>
      </c>
      <c r="J323">
        <v>10</v>
      </c>
      <c r="K323">
        <v>0</v>
      </c>
    </row>
    <row r="324" spans="1:11" x14ac:dyDescent="0.2">
      <c r="A324" t="s">
        <v>634</v>
      </c>
      <c r="B324" t="s">
        <v>86</v>
      </c>
      <c r="C324" t="s">
        <v>296</v>
      </c>
      <c r="D324" t="s">
        <v>274</v>
      </c>
      <c r="E324" t="s">
        <v>257</v>
      </c>
      <c r="F324">
        <v>0</v>
      </c>
      <c r="G324">
        <v>0</v>
      </c>
      <c r="H324">
        <v>6</v>
      </c>
      <c r="I324">
        <v>0</v>
      </c>
      <c r="J324">
        <v>6</v>
      </c>
      <c r="K324">
        <v>0</v>
      </c>
    </row>
    <row r="325" spans="1:11" x14ac:dyDescent="0.2">
      <c r="A325" t="s">
        <v>635</v>
      </c>
      <c r="B325" t="s">
        <v>86</v>
      </c>
      <c r="C325" t="s">
        <v>296</v>
      </c>
      <c r="D325" t="s">
        <v>274</v>
      </c>
      <c r="E325" t="s">
        <v>258</v>
      </c>
      <c r="F325">
        <v>0</v>
      </c>
      <c r="G325">
        <v>0</v>
      </c>
      <c r="H325">
        <v>15</v>
      </c>
      <c r="I325">
        <v>0</v>
      </c>
      <c r="J325">
        <v>15</v>
      </c>
      <c r="K325">
        <v>0</v>
      </c>
    </row>
    <row r="326" spans="1:11" x14ac:dyDescent="0.2">
      <c r="A326" t="s">
        <v>636</v>
      </c>
      <c r="B326" t="s">
        <v>86</v>
      </c>
      <c r="C326" t="s">
        <v>296</v>
      </c>
      <c r="D326" t="s">
        <v>275</v>
      </c>
      <c r="E326" t="s">
        <v>259</v>
      </c>
      <c r="F326">
        <v>0</v>
      </c>
      <c r="G326">
        <v>0</v>
      </c>
      <c r="H326">
        <v>4</v>
      </c>
      <c r="I326">
        <v>0</v>
      </c>
      <c r="J326">
        <v>4</v>
      </c>
      <c r="K326">
        <v>0</v>
      </c>
    </row>
    <row r="327" spans="1:11" x14ac:dyDescent="0.2">
      <c r="A327" t="s">
        <v>637</v>
      </c>
      <c r="B327" t="s">
        <v>86</v>
      </c>
      <c r="C327" t="s">
        <v>296</v>
      </c>
      <c r="D327" t="s">
        <v>275</v>
      </c>
      <c r="E327" t="s">
        <v>289</v>
      </c>
      <c r="F327">
        <v>0</v>
      </c>
      <c r="G327">
        <v>0</v>
      </c>
      <c r="H327">
        <v>179</v>
      </c>
      <c r="I327">
        <v>0</v>
      </c>
      <c r="J327">
        <v>179</v>
      </c>
      <c r="K327">
        <v>0</v>
      </c>
    </row>
    <row r="328" spans="1:11" x14ac:dyDescent="0.2">
      <c r="A328" t="s">
        <v>638</v>
      </c>
      <c r="B328" t="s">
        <v>86</v>
      </c>
      <c r="C328" t="s">
        <v>298</v>
      </c>
      <c r="D328" t="s">
        <v>106</v>
      </c>
      <c r="E328" t="s">
        <v>280</v>
      </c>
      <c r="F328">
        <v>0</v>
      </c>
      <c r="G328">
        <v>0</v>
      </c>
      <c r="H328">
        <v>121</v>
      </c>
      <c r="I328">
        <v>0</v>
      </c>
      <c r="J328">
        <v>121</v>
      </c>
      <c r="K328">
        <v>0</v>
      </c>
    </row>
    <row r="329" spans="1:11" x14ac:dyDescent="0.2">
      <c r="A329" t="s">
        <v>639</v>
      </c>
      <c r="B329" t="s">
        <v>86</v>
      </c>
      <c r="C329" t="s">
        <v>298</v>
      </c>
      <c r="D329" t="s">
        <v>269</v>
      </c>
      <c r="E329" t="s">
        <v>107</v>
      </c>
      <c r="F329">
        <v>0</v>
      </c>
      <c r="G329">
        <v>0</v>
      </c>
      <c r="H329">
        <v>3</v>
      </c>
      <c r="I329">
        <v>0</v>
      </c>
      <c r="J329">
        <v>3</v>
      </c>
      <c r="K329">
        <v>0</v>
      </c>
    </row>
    <row r="330" spans="1:11" x14ac:dyDescent="0.2">
      <c r="A330" t="s">
        <v>640</v>
      </c>
      <c r="B330" t="s">
        <v>86</v>
      </c>
      <c r="C330" t="s">
        <v>298</v>
      </c>
      <c r="D330" t="s">
        <v>269</v>
      </c>
      <c r="E330" t="s">
        <v>108</v>
      </c>
      <c r="F330">
        <v>0</v>
      </c>
      <c r="G330">
        <v>0</v>
      </c>
      <c r="H330">
        <v>1</v>
      </c>
      <c r="I330">
        <v>0</v>
      </c>
      <c r="J330">
        <v>1</v>
      </c>
      <c r="K330">
        <v>0</v>
      </c>
    </row>
    <row r="331" spans="1:11" x14ac:dyDescent="0.2">
      <c r="A331" t="s">
        <v>641</v>
      </c>
      <c r="B331" t="s">
        <v>86</v>
      </c>
      <c r="C331" t="s">
        <v>298</v>
      </c>
      <c r="D331" t="s">
        <v>269</v>
      </c>
      <c r="E331" t="s">
        <v>112</v>
      </c>
      <c r="F331">
        <v>0</v>
      </c>
      <c r="G331">
        <v>0</v>
      </c>
      <c r="H331">
        <v>1</v>
      </c>
      <c r="I331">
        <v>0</v>
      </c>
      <c r="J331">
        <v>1</v>
      </c>
      <c r="K331">
        <v>0</v>
      </c>
    </row>
    <row r="332" spans="1:11" x14ac:dyDescent="0.2">
      <c r="A332" t="s">
        <v>642</v>
      </c>
      <c r="B332" t="s">
        <v>86</v>
      </c>
      <c r="C332" t="s">
        <v>298</v>
      </c>
      <c r="D332" t="s">
        <v>274</v>
      </c>
      <c r="E332" t="s">
        <v>113</v>
      </c>
      <c r="F332">
        <v>0</v>
      </c>
      <c r="G332">
        <v>0</v>
      </c>
      <c r="H332">
        <v>4</v>
      </c>
      <c r="I332">
        <v>0</v>
      </c>
      <c r="J332">
        <v>4</v>
      </c>
      <c r="K332">
        <v>0</v>
      </c>
    </row>
    <row r="333" spans="1:11" x14ac:dyDescent="0.2">
      <c r="A333" t="s">
        <v>643</v>
      </c>
      <c r="B333" t="s">
        <v>86</v>
      </c>
      <c r="C333" t="s">
        <v>298</v>
      </c>
      <c r="D333" t="s">
        <v>275</v>
      </c>
      <c r="E333" t="s">
        <v>119</v>
      </c>
      <c r="F333">
        <v>0</v>
      </c>
      <c r="G333">
        <v>0</v>
      </c>
      <c r="H333">
        <v>1</v>
      </c>
      <c r="I333">
        <v>0</v>
      </c>
      <c r="J333">
        <v>1</v>
      </c>
      <c r="K333">
        <v>0</v>
      </c>
    </row>
    <row r="334" spans="1:11" x14ac:dyDescent="0.2">
      <c r="A334" t="s">
        <v>644</v>
      </c>
      <c r="B334" t="s">
        <v>86</v>
      </c>
      <c r="C334" t="s">
        <v>298</v>
      </c>
      <c r="D334" t="s">
        <v>269</v>
      </c>
      <c r="E334" t="s">
        <v>120</v>
      </c>
      <c r="F334">
        <v>0</v>
      </c>
      <c r="G334">
        <v>0</v>
      </c>
      <c r="H334">
        <v>2</v>
      </c>
      <c r="I334">
        <v>0</v>
      </c>
      <c r="J334">
        <v>2</v>
      </c>
      <c r="K334">
        <v>0</v>
      </c>
    </row>
    <row r="335" spans="1:11" x14ac:dyDescent="0.2">
      <c r="A335" t="s">
        <v>645</v>
      </c>
      <c r="B335" t="s">
        <v>86</v>
      </c>
      <c r="C335" t="s">
        <v>298</v>
      </c>
      <c r="D335" t="s">
        <v>273</v>
      </c>
      <c r="E335" t="s">
        <v>122</v>
      </c>
      <c r="F335">
        <v>0</v>
      </c>
      <c r="G335">
        <v>0</v>
      </c>
      <c r="H335">
        <v>3</v>
      </c>
      <c r="I335">
        <v>0</v>
      </c>
      <c r="J335">
        <v>3</v>
      </c>
      <c r="K335">
        <v>0</v>
      </c>
    </row>
    <row r="336" spans="1:11" x14ac:dyDescent="0.2">
      <c r="A336" t="s">
        <v>646</v>
      </c>
      <c r="B336" t="s">
        <v>86</v>
      </c>
      <c r="C336" t="s">
        <v>298</v>
      </c>
      <c r="D336" t="s">
        <v>269</v>
      </c>
      <c r="E336" t="s">
        <v>123</v>
      </c>
      <c r="F336">
        <v>0</v>
      </c>
      <c r="G336">
        <v>0</v>
      </c>
      <c r="H336">
        <v>2</v>
      </c>
      <c r="I336">
        <v>0</v>
      </c>
      <c r="J336">
        <v>2</v>
      </c>
      <c r="K336">
        <v>0</v>
      </c>
    </row>
    <row r="337" spans="1:11" x14ac:dyDescent="0.2">
      <c r="A337" t="s">
        <v>647</v>
      </c>
      <c r="B337" t="s">
        <v>86</v>
      </c>
      <c r="C337" t="s">
        <v>298</v>
      </c>
      <c r="D337" t="s">
        <v>272</v>
      </c>
      <c r="E337" t="s">
        <v>124</v>
      </c>
      <c r="F337">
        <v>0</v>
      </c>
      <c r="G337">
        <v>0</v>
      </c>
      <c r="H337">
        <v>2</v>
      </c>
      <c r="I337">
        <v>0</v>
      </c>
      <c r="J337">
        <v>2</v>
      </c>
      <c r="K337">
        <v>0</v>
      </c>
    </row>
    <row r="338" spans="1:11" x14ac:dyDescent="0.2">
      <c r="A338" t="s">
        <v>648</v>
      </c>
      <c r="B338" t="s">
        <v>86</v>
      </c>
      <c r="C338" t="s">
        <v>298</v>
      </c>
      <c r="D338" t="s">
        <v>268</v>
      </c>
      <c r="E338" t="s">
        <v>127</v>
      </c>
      <c r="F338">
        <v>0</v>
      </c>
      <c r="G338">
        <v>0</v>
      </c>
      <c r="H338">
        <v>4</v>
      </c>
      <c r="I338">
        <v>0</v>
      </c>
      <c r="J338">
        <v>4</v>
      </c>
      <c r="K338">
        <v>0</v>
      </c>
    </row>
    <row r="339" spans="1:11" x14ac:dyDescent="0.2">
      <c r="A339" t="s">
        <v>649</v>
      </c>
      <c r="B339" t="s">
        <v>86</v>
      </c>
      <c r="C339" t="s">
        <v>298</v>
      </c>
      <c r="D339" t="s">
        <v>269</v>
      </c>
      <c r="E339" t="s">
        <v>128</v>
      </c>
      <c r="F339">
        <v>0</v>
      </c>
      <c r="G339">
        <v>0</v>
      </c>
      <c r="H339">
        <v>1</v>
      </c>
      <c r="I339">
        <v>0</v>
      </c>
      <c r="J339">
        <v>1</v>
      </c>
      <c r="K339">
        <v>0</v>
      </c>
    </row>
    <row r="340" spans="1:11" x14ac:dyDescent="0.2">
      <c r="A340" t="s">
        <v>650</v>
      </c>
      <c r="B340" t="s">
        <v>86</v>
      </c>
      <c r="C340" t="s">
        <v>298</v>
      </c>
      <c r="D340" t="s">
        <v>268</v>
      </c>
      <c r="E340" t="s">
        <v>129</v>
      </c>
      <c r="F340">
        <v>0</v>
      </c>
      <c r="G340">
        <v>0</v>
      </c>
      <c r="H340">
        <v>2</v>
      </c>
      <c r="I340">
        <v>0</v>
      </c>
      <c r="J340">
        <v>2</v>
      </c>
      <c r="K340">
        <v>0</v>
      </c>
    </row>
    <row r="341" spans="1:11" x14ac:dyDescent="0.2">
      <c r="A341" t="s">
        <v>651</v>
      </c>
      <c r="B341" t="s">
        <v>86</v>
      </c>
      <c r="C341" t="s">
        <v>298</v>
      </c>
      <c r="D341" t="s">
        <v>273</v>
      </c>
      <c r="E341" t="s">
        <v>133</v>
      </c>
      <c r="F341">
        <v>0</v>
      </c>
      <c r="G341">
        <v>0</v>
      </c>
      <c r="H341">
        <v>1</v>
      </c>
      <c r="I341">
        <v>0</v>
      </c>
      <c r="J341">
        <v>1</v>
      </c>
      <c r="K341">
        <v>0</v>
      </c>
    </row>
    <row r="342" spans="1:11" x14ac:dyDescent="0.2">
      <c r="A342" t="s">
        <v>652</v>
      </c>
      <c r="B342" t="s">
        <v>86</v>
      </c>
      <c r="C342" t="s">
        <v>298</v>
      </c>
      <c r="D342" t="s">
        <v>269</v>
      </c>
      <c r="E342" t="s">
        <v>135</v>
      </c>
      <c r="F342">
        <v>0</v>
      </c>
      <c r="G342">
        <v>0</v>
      </c>
      <c r="H342">
        <v>2</v>
      </c>
      <c r="I342">
        <v>0</v>
      </c>
      <c r="J342">
        <v>2</v>
      </c>
      <c r="K342">
        <v>0</v>
      </c>
    </row>
    <row r="343" spans="1:11" x14ac:dyDescent="0.2">
      <c r="A343" t="s">
        <v>653</v>
      </c>
      <c r="B343" t="s">
        <v>86</v>
      </c>
      <c r="C343" t="s">
        <v>298</v>
      </c>
      <c r="D343" t="s">
        <v>271</v>
      </c>
      <c r="E343" t="s">
        <v>136</v>
      </c>
      <c r="F343">
        <v>0</v>
      </c>
      <c r="G343">
        <v>0</v>
      </c>
      <c r="H343">
        <v>3</v>
      </c>
      <c r="I343">
        <v>0</v>
      </c>
      <c r="J343">
        <v>3</v>
      </c>
      <c r="K343">
        <v>0</v>
      </c>
    </row>
    <row r="344" spans="1:11" x14ac:dyDescent="0.2">
      <c r="A344" t="s">
        <v>654</v>
      </c>
      <c r="B344" t="s">
        <v>86</v>
      </c>
      <c r="C344" t="s">
        <v>298</v>
      </c>
      <c r="D344" t="s">
        <v>267</v>
      </c>
      <c r="E344" t="s">
        <v>138</v>
      </c>
      <c r="F344">
        <v>0</v>
      </c>
      <c r="G344">
        <v>0</v>
      </c>
      <c r="H344">
        <v>1</v>
      </c>
      <c r="I344">
        <v>0</v>
      </c>
      <c r="J344">
        <v>1</v>
      </c>
      <c r="K344">
        <v>0</v>
      </c>
    </row>
    <row r="345" spans="1:11" x14ac:dyDescent="0.2">
      <c r="A345" t="s">
        <v>655</v>
      </c>
      <c r="B345" t="s">
        <v>86</v>
      </c>
      <c r="C345" t="s">
        <v>298</v>
      </c>
      <c r="D345" t="s">
        <v>273</v>
      </c>
      <c r="E345" t="s">
        <v>140</v>
      </c>
      <c r="F345">
        <v>0</v>
      </c>
      <c r="G345">
        <v>0</v>
      </c>
      <c r="H345">
        <v>1</v>
      </c>
      <c r="I345">
        <v>0</v>
      </c>
      <c r="J345">
        <v>1</v>
      </c>
      <c r="K345">
        <v>0</v>
      </c>
    </row>
    <row r="346" spans="1:11" x14ac:dyDescent="0.2">
      <c r="A346" t="s">
        <v>656</v>
      </c>
      <c r="B346" t="s">
        <v>86</v>
      </c>
      <c r="C346" t="s">
        <v>298</v>
      </c>
      <c r="D346" t="s">
        <v>269</v>
      </c>
      <c r="E346" t="s">
        <v>145</v>
      </c>
      <c r="F346">
        <v>0</v>
      </c>
      <c r="G346">
        <v>0</v>
      </c>
      <c r="H346">
        <v>1</v>
      </c>
      <c r="I346">
        <v>0</v>
      </c>
      <c r="J346">
        <v>1</v>
      </c>
      <c r="K346">
        <v>0</v>
      </c>
    </row>
    <row r="347" spans="1:11" x14ac:dyDescent="0.2">
      <c r="A347" t="s">
        <v>657</v>
      </c>
      <c r="B347" t="s">
        <v>86</v>
      </c>
      <c r="C347" t="s">
        <v>298</v>
      </c>
      <c r="D347" t="s">
        <v>267</v>
      </c>
      <c r="E347" t="s">
        <v>281</v>
      </c>
      <c r="F347">
        <v>0</v>
      </c>
      <c r="G347">
        <v>0</v>
      </c>
      <c r="H347">
        <v>9</v>
      </c>
      <c r="I347">
        <v>0</v>
      </c>
      <c r="J347">
        <v>9</v>
      </c>
      <c r="K347">
        <v>0</v>
      </c>
    </row>
    <row r="348" spans="1:11" x14ac:dyDescent="0.2">
      <c r="A348" t="s">
        <v>658</v>
      </c>
      <c r="B348" t="s">
        <v>86</v>
      </c>
      <c r="C348" t="s">
        <v>298</v>
      </c>
      <c r="D348" t="s">
        <v>268</v>
      </c>
      <c r="E348" t="s">
        <v>282</v>
      </c>
      <c r="F348">
        <v>0</v>
      </c>
      <c r="G348">
        <v>0</v>
      </c>
      <c r="H348">
        <v>9</v>
      </c>
      <c r="I348">
        <v>0</v>
      </c>
      <c r="J348">
        <v>9</v>
      </c>
      <c r="K348">
        <v>0</v>
      </c>
    </row>
    <row r="349" spans="1:11" x14ac:dyDescent="0.2">
      <c r="A349" t="s">
        <v>659</v>
      </c>
      <c r="B349" t="s">
        <v>86</v>
      </c>
      <c r="C349" t="s">
        <v>298</v>
      </c>
      <c r="D349" t="s">
        <v>269</v>
      </c>
      <c r="E349" t="s">
        <v>148</v>
      </c>
      <c r="F349">
        <v>0</v>
      </c>
      <c r="G349">
        <v>0</v>
      </c>
      <c r="H349">
        <v>1</v>
      </c>
      <c r="I349">
        <v>0</v>
      </c>
      <c r="J349">
        <v>1</v>
      </c>
      <c r="K349">
        <v>0</v>
      </c>
    </row>
    <row r="350" spans="1:11" x14ac:dyDescent="0.2">
      <c r="A350" t="s">
        <v>660</v>
      </c>
      <c r="B350" t="s">
        <v>86</v>
      </c>
      <c r="C350" t="s">
        <v>298</v>
      </c>
      <c r="D350" t="s">
        <v>268</v>
      </c>
      <c r="E350" t="s">
        <v>149</v>
      </c>
      <c r="F350">
        <v>0</v>
      </c>
      <c r="G350">
        <v>0</v>
      </c>
      <c r="H350">
        <v>3</v>
      </c>
      <c r="I350">
        <v>0</v>
      </c>
      <c r="J350">
        <v>3</v>
      </c>
      <c r="K350">
        <v>0</v>
      </c>
    </row>
    <row r="351" spans="1:11" x14ac:dyDescent="0.2">
      <c r="A351" t="s">
        <v>661</v>
      </c>
      <c r="B351" t="s">
        <v>86</v>
      </c>
      <c r="C351" t="s">
        <v>298</v>
      </c>
      <c r="D351" t="s">
        <v>270</v>
      </c>
      <c r="E351" t="s">
        <v>150</v>
      </c>
      <c r="F351">
        <v>0</v>
      </c>
      <c r="G351">
        <v>0</v>
      </c>
      <c r="H351">
        <v>1</v>
      </c>
      <c r="I351">
        <v>0</v>
      </c>
      <c r="J351">
        <v>1</v>
      </c>
      <c r="K351">
        <v>0</v>
      </c>
    </row>
    <row r="352" spans="1:11" x14ac:dyDescent="0.2">
      <c r="A352" t="s">
        <v>662</v>
      </c>
      <c r="B352" t="s">
        <v>86</v>
      </c>
      <c r="C352" t="s">
        <v>298</v>
      </c>
      <c r="D352" t="s">
        <v>269</v>
      </c>
      <c r="E352" t="s">
        <v>152</v>
      </c>
      <c r="F352">
        <v>0</v>
      </c>
      <c r="G352">
        <v>0</v>
      </c>
      <c r="H352">
        <v>3</v>
      </c>
      <c r="I352">
        <v>0</v>
      </c>
      <c r="J352">
        <v>3</v>
      </c>
      <c r="K352">
        <v>0</v>
      </c>
    </row>
    <row r="353" spans="1:11" x14ac:dyDescent="0.2">
      <c r="A353" t="s">
        <v>663</v>
      </c>
      <c r="B353" t="s">
        <v>86</v>
      </c>
      <c r="C353" t="s">
        <v>298</v>
      </c>
      <c r="D353" t="s">
        <v>269</v>
      </c>
      <c r="E353" t="s">
        <v>153</v>
      </c>
      <c r="F353">
        <v>0</v>
      </c>
      <c r="G353">
        <v>0</v>
      </c>
      <c r="H353">
        <v>2</v>
      </c>
      <c r="I353">
        <v>0</v>
      </c>
      <c r="J353">
        <v>2</v>
      </c>
      <c r="K353">
        <v>0</v>
      </c>
    </row>
    <row r="354" spans="1:11" x14ac:dyDescent="0.2">
      <c r="A354" t="s">
        <v>664</v>
      </c>
      <c r="B354" t="s">
        <v>86</v>
      </c>
      <c r="C354" t="s">
        <v>298</v>
      </c>
      <c r="D354" t="s">
        <v>272</v>
      </c>
      <c r="E354" t="s">
        <v>156</v>
      </c>
      <c r="F354">
        <v>0</v>
      </c>
      <c r="G354">
        <v>0</v>
      </c>
      <c r="H354">
        <v>6</v>
      </c>
      <c r="I354">
        <v>0</v>
      </c>
      <c r="J354">
        <v>6</v>
      </c>
      <c r="K354">
        <v>0</v>
      </c>
    </row>
    <row r="355" spans="1:11" x14ac:dyDescent="0.2">
      <c r="A355" t="s">
        <v>665</v>
      </c>
      <c r="B355" t="s">
        <v>86</v>
      </c>
      <c r="C355" t="s">
        <v>298</v>
      </c>
      <c r="D355" t="s">
        <v>269</v>
      </c>
      <c r="E355" t="s">
        <v>157</v>
      </c>
      <c r="F355">
        <v>0</v>
      </c>
      <c r="G355">
        <v>0</v>
      </c>
      <c r="H355">
        <v>3</v>
      </c>
      <c r="I355">
        <v>0</v>
      </c>
      <c r="J355">
        <v>3</v>
      </c>
      <c r="K355">
        <v>0</v>
      </c>
    </row>
    <row r="356" spans="1:11" x14ac:dyDescent="0.2">
      <c r="A356" t="s">
        <v>666</v>
      </c>
      <c r="B356" t="s">
        <v>86</v>
      </c>
      <c r="C356" t="s">
        <v>298</v>
      </c>
      <c r="D356" t="s">
        <v>269</v>
      </c>
      <c r="E356" t="s">
        <v>158</v>
      </c>
      <c r="F356">
        <v>0</v>
      </c>
      <c r="G356">
        <v>0</v>
      </c>
      <c r="H356">
        <v>1</v>
      </c>
      <c r="I356">
        <v>0</v>
      </c>
      <c r="J356">
        <v>1</v>
      </c>
      <c r="K356">
        <v>0</v>
      </c>
    </row>
    <row r="357" spans="1:11" x14ac:dyDescent="0.2">
      <c r="A357" t="s">
        <v>667</v>
      </c>
      <c r="B357" t="s">
        <v>86</v>
      </c>
      <c r="C357" t="s">
        <v>298</v>
      </c>
      <c r="D357" t="s">
        <v>269</v>
      </c>
      <c r="E357" t="s">
        <v>160</v>
      </c>
      <c r="F357">
        <v>0</v>
      </c>
      <c r="G357">
        <v>0</v>
      </c>
      <c r="H357">
        <v>1</v>
      </c>
      <c r="I357">
        <v>0</v>
      </c>
      <c r="J357">
        <v>1</v>
      </c>
      <c r="K357">
        <v>0</v>
      </c>
    </row>
    <row r="358" spans="1:11" x14ac:dyDescent="0.2">
      <c r="A358" t="s">
        <v>668</v>
      </c>
      <c r="B358" t="s">
        <v>86</v>
      </c>
      <c r="C358" t="s">
        <v>298</v>
      </c>
      <c r="D358" t="s">
        <v>269</v>
      </c>
      <c r="E358" t="s">
        <v>163</v>
      </c>
      <c r="F358">
        <v>0</v>
      </c>
      <c r="G358">
        <v>0</v>
      </c>
      <c r="H358">
        <v>1</v>
      </c>
      <c r="I358">
        <v>0</v>
      </c>
      <c r="J358">
        <v>1</v>
      </c>
      <c r="K358">
        <v>0</v>
      </c>
    </row>
    <row r="359" spans="1:11" x14ac:dyDescent="0.2">
      <c r="A359" t="s">
        <v>669</v>
      </c>
      <c r="B359" t="s">
        <v>86</v>
      </c>
      <c r="C359" t="s">
        <v>298</v>
      </c>
      <c r="D359" t="s">
        <v>269</v>
      </c>
      <c r="E359" t="s">
        <v>164</v>
      </c>
      <c r="F359">
        <v>0</v>
      </c>
      <c r="G359">
        <v>0</v>
      </c>
      <c r="H359">
        <v>1</v>
      </c>
      <c r="I359">
        <v>0</v>
      </c>
      <c r="J359">
        <v>1</v>
      </c>
      <c r="K359">
        <v>0</v>
      </c>
    </row>
    <row r="360" spans="1:11" x14ac:dyDescent="0.2">
      <c r="A360" t="s">
        <v>670</v>
      </c>
      <c r="B360" t="s">
        <v>86</v>
      </c>
      <c r="C360" t="s">
        <v>298</v>
      </c>
      <c r="D360" t="s">
        <v>272</v>
      </c>
      <c r="E360" t="s">
        <v>165</v>
      </c>
      <c r="F360">
        <v>0</v>
      </c>
      <c r="G360">
        <v>0</v>
      </c>
      <c r="H360">
        <v>1</v>
      </c>
      <c r="I360">
        <v>0</v>
      </c>
      <c r="J360">
        <v>1</v>
      </c>
      <c r="K360">
        <v>0</v>
      </c>
    </row>
    <row r="361" spans="1:11" x14ac:dyDescent="0.2">
      <c r="A361" t="s">
        <v>671</v>
      </c>
      <c r="B361" t="s">
        <v>86</v>
      </c>
      <c r="C361" t="s">
        <v>298</v>
      </c>
      <c r="D361" t="s">
        <v>269</v>
      </c>
      <c r="E361" t="s">
        <v>167</v>
      </c>
      <c r="F361">
        <v>0</v>
      </c>
      <c r="G361">
        <v>0</v>
      </c>
      <c r="H361">
        <v>2</v>
      </c>
      <c r="I361">
        <v>0</v>
      </c>
      <c r="J361">
        <v>2</v>
      </c>
      <c r="K361">
        <v>0</v>
      </c>
    </row>
    <row r="362" spans="1:11" x14ac:dyDescent="0.2">
      <c r="A362" t="s">
        <v>672</v>
      </c>
      <c r="B362" t="s">
        <v>86</v>
      </c>
      <c r="C362" t="s">
        <v>298</v>
      </c>
      <c r="D362" t="s">
        <v>272</v>
      </c>
      <c r="E362" t="s">
        <v>169</v>
      </c>
      <c r="F362">
        <v>0</v>
      </c>
      <c r="G362">
        <v>0</v>
      </c>
      <c r="H362">
        <v>1</v>
      </c>
      <c r="I362">
        <v>0</v>
      </c>
      <c r="J362">
        <v>1</v>
      </c>
      <c r="K362">
        <v>0</v>
      </c>
    </row>
    <row r="363" spans="1:11" x14ac:dyDescent="0.2">
      <c r="A363" t="s">
        <v>673</v>
      </c>
      <c r="B363" t="s">
        <v>86</v>
      </c>
      <c r="C363" t="s">
        <v>298</v>
      </c>
      <c r="D363" t="s">
        <v>275</v>
      </c>
      <c r="E363" t="s">
        <v>170</v>
      </c>
      <c r="F363">
        <v>0</v>
      </c>
      <c r="G363">
        <v>0</v>
      </c>
      <c r="H363">
        <v>1</v>
      </c>
      <c r="I363">
        <v>0</v>
      </c>
      <c r="J363">
        <v>1</v>
      </c>
      <c r="K363">
        <v>0</v>
      </c>
    </row>
    <row r="364" spans="1:11" x14ac:dyDescent="0.2">
      <c r="A364" t="s">
        <v>674</v>
      </c>
      <c r="B364" t="s">
        <v>86</v>
      </c>
      <c r="C364" t="s">
        <v>298</v>
      </c>
      <c r="D364" t="s">
        <v>275</v>
      </c>
      <c r="E364" t="s">
        <v>172</v>
      </c>
      <c r="F364">
        <v>0</v>
      </c>
      <c r="G364">
        <v>0</v>
      </c>
      <c r="H364">
        <v>1</v>
      </c>
      <c r="I364">
        <v>0</v>
      </c>
      <c r="J364">
        <v>1</v>
      </c>
      <c r="K364">
        <v>0</v>
      </c>
    </row>
    <row r="365" spans="1:11" x14ac:dyDescent="0.2">
      <c r="A365" t="s">
        <v>675</v>
      </c>
      <c r="B365" t="s">
        <v>86</v>
      </c>
      <c r="C365" t="s">
        <v>298</v>
      </c>
      <c r="D365" t="s">
        <v>269</v>
      </c>
      <c r="E365" t="s">
        <v>174</v>
      </c>
      <c r="F365">
        <v>0</v>
      </c>
      <c r="G365">
        <v>0</v>
      </c>
      <c r="H365">
        <v>1</v>
      </c>
      <c r="I365">
        <v>0</v>
      </c>
      <c r="J365">
        <v>1</v>
      </c>
      <c r="K365">
        <v>0</v>
      </c>
    </row>
    <row r="366" spans="1:11" x14ac:dyDescent="0.2">
      <c r="A366" t="s">
        <v>676</v>
      </c>
      <c r="B366" t="s">
        <v>86</v>
      </c>
      <c r="C366" t="s">
        <v>298</v>
      </c>
      <c r="D366" t="s">
        <v>275</v>
      </c>
      <c r="E366" t="s">
        <v>176</v>
      </c>
      <c r="F366">
        <v>0</v>
      </c>
      <c r="G366">
        <v>0</v>
      </c>
      <c r="H366">
        <v>2</v>
      </c>
      <c r="I366">
        <v>0</v>
      </c>
      <c r="J366">
        <v>2</v>
      </c>
      <c r="K366">
        <v>0</v>
      </c>
    </row>
    <row r="367" spans="1:11" x14ac:dyDescent="0.2">
      <c r="A367" t="s">
        <v>677</v>
      </c>
      <c r="B367" t="s">
        <v>86</v>
      </c>
      <c r="C367" t="s">
        <v>298</v>
      </c>
      <c r="D367" t="s">
        <v>267</v>
      </c>
      <c r="E367" t="s">
        <v>177</v>
      </c>
      <c r="F367">
        <v>0</v>
      </c>
      <c r="G367">
        <v>0</v>
      </c>
      <c r="H367">
        <v>1</v>
      </c>
      <c r="I367">
        <v>0</v>
      </c>
      <c r="J367">
        <v>1</v>
      </c>
      <c r="K367">
        <v>0</v>
      </c>
    </row>
    <row r="368" spans="1:11" x14ac:dyDescent="0.2">
      <c r="A368" t="s">
        <v>678</v>
      </c>
      <c r="B368" t="s">
        <v>86</v>
      </c>
      <c r="C368" t="s">
        <v>298</v>
      </c>
      <c r="D368" t="s">
        <v>269</v>
      </c>
      <c r="E368" t="s">
        <v>179</v>
      </c>
      <c r="F368">
        <v>0</v>
      </c>
      <c r="G368">
        <v>0</v>
      </c>
      <c r="H368">
        <v>3</v>
      </c>
      <c r="I368">
        <v>0</v>
      </c>
      <c r="J368">
        <v>3</v>
      </c>
      <c r="K368">
        <v>0</v>
      </c>
    </row>
    <row r="369" spans="1:11" x14ac:dyDescent="0.2">
      <c r="A369" t="s">
        <v>679</v>
      </c>
      <c r="B369" t="s">
        <v>86</v>
      </c>
      <c r="C369" t="s">
        <v>298</v>
      </c>
      <c r="D369" t="s">
        <v>269</v>
      </c>
      <c r="E369" t="s">
        <v>283</v>
      </c>
      <c r="F369">
        <v>0</v>
      </c>
      <c r="G369">
        <v>0</v>
      </c>
      <c r="H369">
        <v>42</v>
      </c>
      <c r="I369">
        <v>0</v>
      </c>
      <c r="J369">
        <v>42</v>
      </c>
      <c r="K369">
        <v>0</v>
      </c>
    </row>
    <row r="370" spans="1:11" x14ac:dyDescent="0.2">
      <c r="A370" t="s">
        <v>680</v>
      </c>
      <c r="B370" t="s">
        <v>86</v>
      </c>
      <c r="C370" t="s">
        <v>298</v>
      </c>
      <c r="D370" t="s">
        <v>271</v>
      </c>
      <c r="E370" t="s">
        <v>183</v>
      </c>
      <c r="F370">
        <v>0</v>
      </c>
      <c r="G370">
        <v>0</v>
      </c>
      <c r="H370">
        <v>3</v>
      </c>
      <c r="I370">
        <v>0</v>
      </c>
      <c r="J370">
        <v>3</v>
      </c>
      <c r="K370">
        <v>0</v>
      </c>
    </row>
    <row r="371" spans="1:11" x14ac:dyDescent="0.2">
      <c r="A371" t="s">
        <v>681</v>
      </c>
      <c r="B371" t="s">
        <v>86</v>
      </c>
      <c r="C371" t="s">
        <v>298</v>
      </c>
      <c r="D371" t="s">
        <v>272</v>
      </c>
      <c r="E371" t="s">
        <v>184</v>
      </c>
      <c r="F371">
        <v>0</v>
      </c>
      <c r="G371">
        <v>0</v>
      </c>
      <c r="H371">
        <v>1</v>
      </c>
      <c r="I371">
        <v>0</v>
      </c>
      <c r="J371">
        <v>1</v>
      </c>
      <c r="K371">
        <v>0</v>
      </c>
    </row>
    <row r="372" spans="1:11" x14ac:dyDescent="0.2">
      <c r="A372" t="s">
        <v>682</v>
      </c>
      <c r="B372" t="s">
        <v>86</v>
      </c>
      <c r="C372" t="s">
        <v>298</v>
      </c>
      <c r="D372" t="s">
        <v>269</v>
      </c>
      <c r="E372" t="s">
        <v>189</v>
      </c>
      <c r="F372">
        <v>0</v>
      </c>
      <c r="G372">
        <v>0</v>
      </c>
      <c r="H372">
        <v>2</v>
      </c>
      <c r="I372">
        <v>0</v>
      </c>
      <c r="J372">
        <v>2</v>
      </c>
      <c r="K372">
        <v>0</v>
      </c>
    </row>
    <row r="373" spans="1:11" x14ac:dyDescent="0.2">
      <c r="A373" t="s">
        <v>683</v>
      </c>
      <c r="B373" t="s">
        <v>86</v>
      </c>
      <c r="C373" t="s">
        <v>298</v>
      </c>
      <c r="D373" t="s">
        <v>270</v>
      </c>
      <c r="E373" t="s">
        <v>284</v>
      </c>
      <c r="F373">
        <v>0</v>
      </c>
      <c r="G373">
        <v>0</v>
      </c>
      <c r="H373">
        <v>2</v>
      </c>
      <c r="I373">
        <v>0</v>
      </c>
      <c r="J373">
        <v>2</v>
      </c>
      <c r="K373">
        <v>0</v>
      </c>
    </row>
    <row r="374" spans="1:11" x14ac:dyDescent="0.2">
      <c r="A374" t="s">
        <v>684</v>
      </c>
      <c r="B374" t="s">
        <v>86</v>
      </c>
      <c r="C374" t="s">
        <v>298</v>
      </c>
      <c r="D374" t="s">
        <v>267</v>
      </c>
      <c r="E374" t="s">
        <v>193</v>
      </c>
      <c r="F374">
        <v>0</v>
      </c>
      <c r="G374">
        <v>0</v>
      </c>
      <c r="H374">
        <v>2</v>
      </c>
      <c r="I374">
        <v>0</v>
      </c>
      <c r="J374">
        <v>2</v>
      </c>
      <c r="K374">
        <v>0</v>
      </c>
    </row>
    <row r="375" spans="1:11" x14ac:dyDescent="0.2">
      <c r="A375" t="s">
        <v>685</v>
      </c>
      <c r="B375" t="s">
        <v>86</v>
      </c>
      <c r="C375" t="s">
        <v>298</v>
      </c>
      <c r="D375" t="s">
        <v>271</v>
      </c>
      <c r="E375" t="s">
        <v>285</v>
      </c>
      <c r="F375">
        <v>0</v>
      </c>
      <c r="G375">
        <v>0</v>
      </c>
      <c r="H375">
        <v>11</v>
      </c>
      <c r="I375">
        <v>0</v>
      </c>
      <c r="J375">
        <v>11</v>
      </c>
      <c r="K375">
        <v>0</v>
      </c>
    </row>
    <row r="376" spans="1:11" x14ac:dyDescent="0.2">
      <c r="A376" t="s">
        <v>686</v>
      </c>
      <c r="B376" t="s">
        <v>86</v>
      </c>
      <c r="C376" t="s">
        <v>298</v>
      </c>
      <c r="D376" t="s">
        <v>275</v>
      </c>
      <c r="E376" t="s">
        <v>196</v>
      </c>
      <c r="F376">
        <v>0</v>
      </c>
      <c r="G376">
        <v>0</v>
      </c>
      <c r="H376">
        <v>1</v>
      </c>
      <c r="I376">
        <v>0</v>
      </c>
      <c r="J376">
        <v>1</v>
      </c>
      <c r="K376">
        <v>0</v>
      </c>
    </row>
    <row r="377" spans="1:11" x14ac:dyDescent="0.2">
      <c r="A377" t="s">
        <v>687</v>
      </c>
      <c r="B377" t="s">
        <v>86</v>
      </c>
      <c r="C377" t="s">
        <v>298</v>
      </c>
      <c r="D377" t="s">
        <v>270</v>
      </c>
      <c r="E377" t="s">
        <v>197</v>
      </c>
      <c r="F377">
        <v>0</v>
      </c>
      <c r="G377">
        <v>0</v>
      </c>
      <c r="H377">
        <v>1</v>
      </c>
      <c r="I377">
        <v>0</v>
      </c>
      <c r="J377">
        <v>1</v>
      </c>
      <c r="K377">
        <v>0</v>
      </c>
    </row>
    <row r="378" spans="1:11" x14ac:dyDescent="0.2">
      <c r="A378" t="s">
        <v>688</v>
      </c>
      <c r="B378" t="s">
        <v>86</v>
      </c>
      <c r="C378" t="s">
        <v>298</v>
      </c>
      <c r="D378" t="s">
        <v>267</v>
      </c>
      <c r="E378" t="s">
        <v>198</v>
      </c>
      <c r="F378">
        <v>0</v>
      </c>
      <c r="G378">
        <v>0</v>
      </c>
      <c r="H378">
        <v>1</v>
      </c>
      <c r="I378">
        <v>0</v>
      </c>
      <c r="J378">
        <v>1</v>
      </c>
      <c r="K378">
        <v>0</v>
      </c>
    </row>
    <row r="379" spans="1:11" x14ac:dyDescent="0.2">
      <c r="A379" t="s">
        <v>689</v>
      </c>
      <c r="B379" t="s">
        <v>86</v>
      </c>
      <c r="C379" t="s">
        <v>298</v>
      </c>
      <c r="D379" t="s">
        <v>272</v>
      </c>
      <c r="E379" t="s">
        <v>201</v>
      </c>
      <c r="F379">
        <v>0</v>
      </c>
      <c r="G379">
        <v>0</v>
      </c>
      <c r="H379">
        <v>5</v>
      </c>
      <c r="I379">
        <v>0</v>
      </c>
      <c r="J379">
        <v>5</v>
      </c>
      <c r="K379">
        <v>0</v>
      </c>
    </row>
    <row r="380" spans="1:11" x14ac:dyDescent="0.2">
      <c r="A380" t="s">
        <v>690</v>
      </c>
      <c r="B380" t="s">
        <v>86</v>
      </c>
      <c r="C380" t="s">
        <v>298</v>
      </c>
      <c r="D380" t="s">
        <v>272</v>
      </c>
      <c r="E380" t="s">
        <v>204</v>
      </c>
      <c r="F380">
        <v>0</v>
      </c>
      <c r="G380">
        <v>0</v>
      </c>
      <c r="H380">
        <v>1</v>
      </c>
      <c r="I380">
        <v>0</v>
      </c>
      <c r="J380">
        <v>1</v>
      </c>
      <c r="K380">
        <v>0</v>
      </c>
    </row>
    <row r="381" spans="1:11" x14ac:dyDescent="0.2">
      <c r="A381" t="s">
        <v>691</v>
      </c>
      <c r="B381" t="s">
        <v>86</v>
      </c>
      <c r="C381" t="s">
        <v>298</v>
      </c>
      <c r="D381" t="s">
        <v>272</v>
      </c>
      <c r="E381" t="s">
        <v>205</v>
      </c>
      <c r="F381">
        <v>0</v>
      </c>
      <c r="G381">
        <v>0</v>
      </c>
      <c r="H381">
        <v>1</v>
      </c>
      <c r="I381">
        <v>0</v>
      </c>
      <c r="J381">
        <v>1</v>
      </c>
      <c r="K381">
        <v>0</v>
      </c>
    </row>
    <row r="382" spans="1:11" x14ac:dyDescent="0.2">
      <c r="A382" t="s">
        <v>692</v>
      </c>
      <c r="B382" t="s">
        <v>86</v>
      </c>
      <c r="C382" t="s">
        <v>298</v>
      </c>
      <c r="D382" t="s">
        <v>269</v>
      </c>
      <c r="E382" t="s">
        <v>206</v>
      </c>
      <c r="F382">
        <v>0</v>
      </c>
      <c r="G382">
        <v>0</v>
      </c>
      <c r="H382">
        <v>2</v>
      </c>
      <c r="I382">
        <v>0</v>
      </c>
      <c r="J382">
        <v>2</v>
      </c>
      <c r="K382">
        <v>0</v>
      </c>
    </row>
    <row r="383" spans="1:11" x14ac:dyDescent="0.2">
      <c r="A383" t="s">
        <v>693</v>
      </c>
      <c r="B383" t="s">
        <v>86</v>
      </c>
      <c r="C383" t="s">
        <v>298</v>
      </c>
      <c r="D383" t="s">
        <v>269</v>
      </c>
      <c r="E383" t="s">
        <v>208</v>
      </c>
      <c r="F383">
        <v>0</v>
      </c>
      <c r="G383">
        <v>0</v>
      </c>
      <c r="H383">
        <v>1</v>
      </c>
      <c r="I383">
        <v>0</v>
      </c>
      <c r="J383">
        <v>1</v>
      </c>
      <c r="K383">
        <v>0</v>
      </c>
    </row>
    <row r="384" spans="1:11" x14ac:dyDescent="0.2">
      <c r="A384" t="s">
        <v>694</v>
      </c>
      <c r="B384" t="s">
        <v>86</v>
      </c>
      <c r="C384" t="s">
        <v>298</v>
      </c>
      <c r="D384" t="s">
        <v>271</v>
      </c>
      <c r="E384" t="s">
        <v>209</v>
      </c>
      <c r="F384">
        <v>0</v>
      </c>
      <c r="G384">
        <v>0</v>
      </c>
      <c r="H384">
        <v>1</v>
      </c>
      <c r="I384">
        <v>0</v>
      </c>
      <c r="J384">
        <v>1</v>
      </c>
      <c r="K384">
        <v>0</v>
      </c>
    </row>
    <row r="385" spans="1:11" x14ac:dyDescent="0.2">
      <c r="A385" t="s">
        <v>695</v>
      </c>
      <c r="B385" t="s">
        <v>86</v>
      </c>
      <c r="C385" t="s">
        <v>298</v>
      </c>
      <c r="D385" t="s">
        <v>274</v>
      </c>
      <c r="E385" t="s">
        <v>218</v>
      </c>
      <c r="F385">
        <v>0</v>
      </c>
      <c r="G385">
        <v>0</v>
      </c>
      <c r="H385">
        <v>1</v>
      </c>
      <c r="I385">
        <v>0</v>
      </c>
      <c r="J385">
        <v>1</v>
      </c>
      <c r="K385">
        <v>0</v>
      </c>
    </row>
    <row r="386" spans="1:11" x14ac:dyDescent="0.2">
      <c r="A386" t="s">
        <v>696</v>
      </c>
      <c r="B386" t="s">
        <v>86</v>
      </c>
      <c r="C386" t="s">
        <v>298</v>
      </c>
      <c r="D386" t="s">
        <v>272</v>
      </c>
      <c r="E386" t="s">
        <v>286</v>
      </c>
      <c r="F386">
        <v>0</v>
      </c>
      <c r="G386">
        <v>0</v>
      </c>
      <c r="H386">
        <v>23</v>
      </c>
      <c r="I386">
        <v>0</v>
      </c>
      <c r="J386">
        <v>23</v>
      </c>
      <c r="K386">
        <v>0</v>
      </c>
    </row>
    <row r="387" spans="1:11" x14ac:dyDescent="0.2">
      <c r="A387" t="s">
        <v>697</v>
      </c>
      <c r="B387" t="s">
        <v>86</v>
      </c>
      <c r="C387" t="s">
        <v>298</v>
      </c>
      <c r="D387" t="s">
        <v>273</v>
      </c>
      <c r="E387" t="s">
        <v>220</v>
      </c>
      <c r="F387">
        <v>0</v>
      </c>
      <c r="G387">
        <v>0</v>
      </c>
      <c r="H387">
        <v>2</v>
      </c>
      <c r="I387">
        <v>0</v>
      </c>
      <c r="J387">
        <v>2</v>
      </c>
      <c r="K387">
        <v>0</v>
      </c>
    </row>
    <row r="388" spans="1:11" x14ac:dyDescent="0.2">
      <c r="A388" t="s">
        <v>698</v>
      </c>
      <c r="B388" t="s">
        <v>86</v>
      </c>
      <c r="C388" t="s">
        <v>298</v>
      </c>
      <c r="D388" t="s">
        <v>273</v>
      </c>
      <c r="E388" t="s">
        <v>287</v>
      </c>
      <c r="F388">
        <v>0</v>
      </c>
      <c r="G388">
        <v>0</v>
      </c>
      <c r="H388">
        <v>8</v>
      </c>
      <c r="I388">
        <v>0</v>
      </c>
      <c r="J388">
        <v>8</v>
      </c>
      <c r="K388">
        <v>0</v>
      </c>
    </row>
    <row r="389" spans="1:11" x14ac:dyDescent="0.2">
      <c r="A389" t="s">
        <v>699</v>
      </c>
      <c r="B389" t="s">
        <v>86</v>
      </c>
      <c r="C389" t="s">
        <v>298</v>
      </c>
      <c r="D389" t="s">
        <v>269</v>
      </c>
      <c r="E389" t="s">
        <v>224</v>
      </c>
      <c r="F389">
        <v>0</v>
      </c>
      <c r="G389">
        <v>0</v>
      </c>
      <c r="H389">
        <v>2</v>
      </c>
      <c r="I389">
        <v>0</v>
      </c>
      <c r="J389">
        <v>2</v>
      </c>
      <c r="K389">
        <v>0</v>
      </c>
    </row>
    <row r="390" spans="1:11" x14ac:dyDescent="0.2">
      <c r="A390" t="s">
        <v>700</v>
      </c>
      <c r="B390" t="s">
        <v>86</v>
      </c>
      <c r="C390" t="s">
        <v>298</v>
      </c>
      <c r="D390" t="s">
        <v>272</v>
      </c>
      <c r="E390" t="s">
        <v>232</v>
      </c>
      <c r="F390">
        <v>0</v>
      </c>
      <c r="G390">
        <v>0</v>
      </c>
      <c r="H390">
        <v>3</v>
      </c>
      <c r="I390">
        <v>0</v>
      </c>
      <c r="J390">
        <v>3</v>
      </c>
      <c r="K390">
        <v>0</v>
      </c>
    </row>
    <row r="391" spans="1:11" x14ac:dyDescent="0.2">
      <c r="A391" t="s">
        <v>701</v>
      </c>
      <c r="B391" t="s">
        <v>86</v>
      </c>
      <c r="C391" t="s">
        <v>298</v>
      </c>
      <c r="D391" t="s">
        <v>269</v>
      </c>
      <c r="E391" t="s">
        <v>233</v>
      </c>
      <c r="F391">
        <v>0</v>
      </c>
      <c r="G391">
        <v>0</v>
      </c>
      <c r="H391">
        <v>2</v>
      </c>
      <c r="I391">
        <v>0</v>
      </c>
      <c r="J391">
        <v>2</v>
      </c>
      <c r="K391">
        <v>0</v>
      </c>
    </row>
    <row r="392" spans="1:11" x14ac:dyDescent="0.2">
      <c r="A392" t="s">
        <v>702</v>
      </c>
      <c r="B392" t="s">
        <v>86</v>
      </c>
      <c r="C392" t="s">
        <v>298</v>
      </c>
      <c r="D392" t="s">
        <v>271</v>
      </c>
      <c r="E392" t="s">
        <v>235</v>
      </c>
      <c r="F392">
        <v>0</v>
      </c>
      <c r="G392">
        <v>0</v>
      </c>
      <c r="H392">
        <v>1</v>
      </c>
      <c r="I392">
        <v>0</v>
      </c>
      <c r="J392">
        <v>1</v>
      </c>
      <c r="K392">
        <v>0</v>
      </c>
    </row>
    <row r="393" spans="1:11" x14ac:dyDescent="0.2">
      <c r="A393" t="s">
        <v>703</v>
      </c>
      <c r="B393" t="s">
        <v>86</v>
      </c>
      <c r="C393" t="s">
        <v>298</v>
      </c>
      <c r="D393" t="s">
        <v>269</v>
      </c>
      <c r="E393" t="s">
        <v>239</v>
      </c>
      <c r="F393">
        <v>0</v>
      </c>
      <c r="G393">
        <v>0</v>
      </c>
      <c r="H393">
        <v>1</v>
      </c>
      <c r="I393">
        <v>0</v>
      </c>
      <c r="J393">
        <v>1</v>
      </c>
      <c r="K393">
        <v>0</v>
      </c>
    </row>
    <row r="394" spans="1:11" x14ac:dyDescent="0.2">
      <c r="A394" t="s">
        <v>704</v>
      </c>
      <c r="B394" t="s">
        <v>86</v>
      </c>
      <c r="C394" t="s">
        <v>298</v>
      </c>
      <c r="D394" t="s">
        <v>274</v>
      </c>
      <c r="E394" t="s">
        <v>242</v>
      </c>
      <c r="F394">
        <v>0</v>
      </c>
      <c r="G394">
        <v>0</v>
      </c>
      <c r="H394">
        <v>1</v>
      </c>
      <c r="I394">
        <v>0</v>
      </c>
      <c r="J394">
        <v>1</v>
      </c>
      <c r="K394">
        <v>0</v>
      </c>
    </row>
    <row r="395" spans="1:11" x14ac:dyDescent="0.2">
      <c r="A395" t="s">
        <v>705</v>
      </c>
      <c r="B395" t="s">
        <v>86</v>
      </c>
      <c r="C395" t="s">
        <v>298</v>
      </c>
      <c r="D395" t="s">
        <v>274</v>
      </c>
      <c r="E395" t="s">
        <v>246</v>
      </c>
      <c r="F395">
        <v>0</v>
      </c>
      <c r="G395">
        <v>0</v>
      </c>
      <c r="H395">
        <v>2</v>
      </c>
      <c r="I395">
        <v>0</v>
      </c>
      <c r="J395">
        <v>2</v>
      </c>
      <c r="K395">
        <v>0</v>
      </c>
    </row>
    <row r="396" spans="1:11" x14ac:dyDescent="0.2">
      <c r="A396" t="s">
        <v>706</v>
      </c>
      <c r="B396" t="s">
        <v>86</v>
      </c>
      <c r="C396" t="s">
        <v>298</v>
      </c>
      <c r="D396" t="s">
        <v>274</v>
      </c>
      <c r="E396" t="s">
        <v>288</v>
      </c>
      <c r="F396">
        <v>0</v>
      </c>
      <c r="G396">
        <v>0</v>
      </c>
      <c r="H396">
        <v>10</v>
      </c>
      <c r="I396">
        <v>0</v>
      </c>
      <c r="J396">
        <v>10</v>
      </c>
      <c r="K396">
        <v>0</v>
      </c>
    </row>
    <row r="397" spans="1:11" x14ac:dyDescent="0.2">
      <c r="A397" t="s">
        <v>707</v>
      </c>
      <c r="B397" t="s">
        <v>86</v>
      </c>
      <c r="C397" t="s">
        <v>298</v>
      </c>
      <c r="D397" t="s">
        <v>267</v>
      </c>
      <c r="E397" t="s">
        <v>248</v>
      </c>
      <c r="F397">
        <v>0</v>
      </c>
      <c r="G397">
        <v>0</v>
      </c>
      <c r="H397">
        <v>4</v>
      </c>
      <c r="I397">
        <v>0</v>
      </c>
      <c r="J397">
        <v>4</v>
      </c>
      <c r="K397">
        <v>0</v>
      </c>
    </row>
    <row r="398" spans="1:11" x14ac:dyDescent="0.2">
      <c r="A398" t="s">
        <v>708</v>
      </c>
      <c r="B398" t="s">
        <v>86</v>
      </c>
      <c r="C398" t="s">
        <v>298</v>
      </c>
      <c r="D398" t="s">
        <v>272</v>
      </c>
      <c r="E398" t="s">
        <v>249</v>
      </c>
      <c r="F398">
        <v>0</v>
      </c>
      <c r="G398">
        <v>0</v>
      </c>
      <c r="H398">
        <v>1</v>
      </c>
      <c r="I398">
        <v>0</v>
      </c>
      <c r="J398">
        <v>1</v>
      </c>
      <c r="K398">
        <v>0</v>
      </c>
    </row>
    <row r="399" spans="1:11" x14ac:dyDescent="0.2">
      <c r="A399" t="s">
        <v>709</v>
      </c>
      <c r="B399" t="s">
        <v>86</v>
      </c>
      <c r="C399" t="s">
        <v>298</v>
      </c>
      <c r="D399" t="s">
        <v>271</v>
      </c>
      <c r="E399" t="s">
        <v>251</v>
      </c>
      <c r="F399">
        <v>0</v>
      </c>
      <c r="G399">
        <v>0</v>
      </c>
      <c r="H399">
        <v>3</v>
      </c>
      <c r="I399">
        <v>0</v>
      </c>
      <c r="J399">
        <v>3</v>
      </c>
      <c r="K399">
        <v>0</v>
      </c>
    </row>
    <row r="400" spans="1:11" x14ac:dyDescent="0.2">
      <c r="A400" t="s">
        <v>710</v>
      </c>
      <c r="B400" t="s">
        <v>86</v>
      </c>
      <c r="C400" t="s">
        <v>298</v>
      </c>
      <c r="D400" t="s">
        <v>273</v>
      </c>
      <c r="E400" t="s">
        <v>253</v>
      </c>
      <c r="F400">
        <v>0</v>
      </c>
      <c r="G400">
        <v>0</v>
      </c>
      <c r="H400">
        <v>1</v>
      </c>
      <c r="I400">
        <v>0</v>
      </c>
      <c r="J400">
        <v>1</v>
      </c>
      <c r="K400">
        <v>0</v>
      </c>
    </row>
    <row r="401" spans="1:11" x14ac:dyDescent="0.2">
      <c r="A401" t="s">
        <v>711</v>
      </c>
      <c r="B401" t="s">
        <v>86</v>
      </c>
      <c r="C401" t="s">
        <v>298</v>
      </c>
      <c r="D401" t="s">
        <v>272</v>
      </c>
      <c r="E401" t="s">
        <v>254</v>
      </c>
      <c r="F401">
        <v>0</v>
      </c>
      <c r="G401">
        <v>0</v>
      </c>
      <c r="H401">
        <v>1</v>
      </c>
      <c r="I401">
        <v>0</v>
      </c>
      <c r="J401">
        <v>1</v>
      </c>
      <c r="K401">
        <v>0</v>
      </c>
    </row>
    <row r="402" spans="1:11" x14ac:dyDescent="0.2">
      <c r="A402" t="s">
        <v>712</v>
      </c>
      <c r="B402" t="s">
        <v>86</v>
      </c>
      <c r="C402" t="s">
        <v>298</v>
      </c>
      <c r="D402" t="s">
        <v>274</v>
      </c>
      <c r="E402" t="s">
        <v>257</v>
      </c>
      <c r="F402">
        <v>0</v>
      </c>
      <c r="G402">
        <v>0</v>
      </c>
      <c r="H402">
        <v>1</v>
      </c>
      <c r="I402">
        <v>0</v>
      </c>
      <c r="J402">
        <v>1</v>
      </c>
      <c r="K402">
        <v>0</v>
      </c>
    </row>
    <row r="403" spans="1:11" x14ac:dyDescent="0.2">
      <c r="A403" t="s">
        <v>713</v>
      </c>
      <c r="B403" t="s">
        <v>86</v>
      </c>
      <c r="C403" t="s">
        <v>298</v>
      </c>
      <c r="D403" t="s">
        <v>274</v>
      </c>
      <c r="E403" t="s">
        <v>258</v>
      </c>
      <c r="F403">
        <v>0</v>
      </c>
      <c r="G403">
        <v>0</v>
      </c>
      <c r="H403">
        <v>1</v>
      </c>
      <c r="I403">
        <v>0</v>
      </c>
      <c r="J403">
        <v>1</v>
      </c>
      <c r="K403">
        <v>0</v>
      </c>
    </row>
    <row r="404" spans="1:11" x14ac:dyDescent="0.2">
      <c r="A404" t="s">
        <v>714</v>
      </c>
      <c r="B404" t="s">
        <v>86</v>
      </c>
      <c r="C404" t="s">
        <v>298</v>
      </c>
      <c r="D404" t="s">
        <v>275</v>
      </c>
      <c r="E404" t="s">
        <v>259</v>
      </c>
      <c r="F404">
        <v>0</v>
      </c>
      <c r="G404">
        <v>0</v>
      </c>
      <c r="H404">
        <v>1</v>
      </c>
      <c r="I404">
        <v>0</v>
      </c>
      <c r="J404">
        <v>1</v>
      </c>
      <c r="K404">
        <v>0</v>
      </c>
    </row>
    <row r="405" spans="1:11" x14ac:dyDescent="0.2">
      <c r="A405" t="s">
        <v>715</v>
      </c>
      <c r="B405" t="s">
        <v>86</v>
      </c>
      <c r="C405" t="s">
        <v>298</v>
      </c>
      <c r="D405" t="s">
        <v>275</v>
      </c>
      <c r="E405" t="s">
        <v>289</v>
      </c>
      <c r="F405">
        <v>0</v>
      </c>
      <c r="G405">
        <v>0</v>
      </c>
      <c r="H405">
        <v>7</v>
      </c>
      <c r="I405">
        <v>0</v>
      </c>
      <c r="J405">
        <v>7</v>
      </c>
      <c r="K405">
        <v>0</v>
      </c>
    </row>
    <row r="406" spans="1:11" x14ac:dyDescent="0.2">
      <c r="A406" t="s">
        <v>716</v>
      </c>
      <c r="B406" t="s">
        <v>86</v>
      </c>
      <c r="C406" t="s">
        <v>295</v>
      </c>
      <c r="D406" t="s">
        <v>106</v>
      </c>
      <c r="E406" t="s">
        <v>280</v>
      </c>
      <c r="F406">
        <v>4700</v>
      </c>
      <c r="G406">
        <v>156935.66</v>
      </c>
      <c r="H406">
        <v>0</v>
      </c>
      <c r="I406">
        <v>0</v>
      </c>
      <c r="J406">
        <v>4700</v>
      </c>
      <c r="K406">
        <v>156935.66</v>
      </c>
    </row>
    <row r="407" spans="1:11" x14ac:dyDescent="0.2">
      <c r="A407" t="s">
        <v>717</v>
      </c>
      <c r="B407" t="s">
        <v>86</v>
      </c>
      <c r="C407" t="s">
        <v>295</v>
      </c>
      <c r="D407" t="s">
        <v>269</v>
      </c>
      <c r="E407" t="s">
        <v>107</v>
      </c>
      <c r="F407">
        <v>23</v>
      </c>
      <c r="G407">
        <v>984</v>
      </c>
      <c r="H407">
        <v>0</v>
      </c>
      <c r="I407">
        <v>0</v>
      </c>
      <c r="J407">
        <v>23</v>
      </c>
      <c r="K407">
        <v>984</v>
      </c>
    </row>
    <row r="408" spans="1:11" x14ac:dyDescent="0.2">
      <c r="A408" t="s">
        <v>718</v>
      </c>
      <c r="B408" t="s">
        <v>86</v>
      </c>
      <c r="C408" t="s">
        <v>295</v>
      </c>
      <c r="D408" t="s">
        <v>269</v>
      </c>
      <c r="E408" t="s">
        <v>108</v>
      </c>
      <c r="F408">
        <v>50</v>
      </c>
      <c r="G408">
        <v>1129</v>
      </c>
      <c r="H408">
        <v>0</v>
      </c>
      <c r="I408">
        <v>0</v>
      </c>
      <c r="J408">
        <v>50</v>
      </c>
      <c r="K408">
        <v>1129</v>
      </c>
    </row>
    <row r="409" spans="1:11" x14ac:dyDescent="0.2">
      <c r="A409" t="s">
        <v>719</v>
      </c>
      <c r="B409" t="s">
        <v>86</v>
      </c>
      <c r="C409" t="s">
        <v>295</v>
      </c>
      <c r="D409" t="s">
        <v>275</v>
      </c>
      <c r="E409" t="s">
        <v>109</v>
      </c>
      <c r="F409">
        <v>15</v>
      </c>
      <c r="G409">
        <v>564</v>
      </c>
      <c r="H409">
        <v>0</v>
      </c>
      <c r="I409">
        <v>0</v>
      </c>
      <c r="J409">
        <v>15</v>
      </c>
      <c r="K409">
        <v>564</v>
      </c>
    </row>
    <row r="410" spans="1:11" x14ac:dyDescent="0.2">
      <c r="A410" t="s">
        <v>720</v>
      </c>
      <c r="B410" t="s">
        <v>86</v>
      </c>
      <c r="C410" t="s">
        <v>295</v>
      </c>
      <c r="D410" t="s">
        <v>273</v>
      </c>
      <c r="E410" t="s">
        <v>110</v>
      </c>
      <c r="F410">
        <v>18</v>
      </c>
      <c r="G410">
        <v>618</v>
      </c>
      <c r="H410">
        <v>0</v>
      </c>
      <c r="I410">
        <v>0</v>
      </c>
      <c r="J410">
        <v>18</v>
      </c>
      <c r="K410">
        <v>618</v>
      </c>
    </row>
    <row r="411" spans="1:11" x14ac:dyDescent="0.2">
      <c r="A411" t="s">
        <v>721</v>
      </c>
      <c r="B411" t="s">
        <v>86</v>
      </c>
      <c r="C411" t="s">
        <v>295</v>
      </c>
      <c r="D411" t="s">
        <v>268</v>
      </c>
      <c r="E411" t="s">
        <v>111</v>
      </c>
      <c r="F411">
        <v>28</v>
      </c>
      <c r="G411">
        <v>976</v>
      </c>
      <c r="H411">
        <v>0</v>
      </c>
      <c r="I411">
        <v>0</v>
      </c>
      <c r="J411">
        <v>28</v>
      </c>
      <c r="K411">
        <v>976</v>
      </c>
    </row>
    <row r="412" spans="1:11" x14ac:dyDescent="0.2">
      <c r="A412" t="s">
        <v>722</v>
      </c>
      <c r="B412" t="s">
        <v>86</v>
      </c>
      <c r="C412" t="s">
        <v>295</v>
      </c>
      <c r="D412" t="s">
        <v>269</v>
      </c>
      <c r="E412" t="s">
        <v>112</v>
      </c>
      <c r="F412">
        <v>24</v>
      </c>
      <c r="G412">
        <v>479</v>
      </c>
      <c r="H412">
        <v>0</v>
      </c>
      <c r="I412">
        <v>0</v>
      </c>
      <c r="J412">
        <v>24</v>
      </c>
      <c r="K412">
        <v>479</v>
      </c>
    </row>
    <row r="413" spans="1:11" x14ac:dyDescent="0.2">
      <c r="A413" t="s">
        <v>723</v>
      </c>
      <c r="B413" t="s">
        <v>86</v>
      </c>
      <c r="C413" t="s">
        <v>295</v>
      </c>
      <c r="D413" t="s">
        <v>274</v>
      </c>
      <c r="E413" t="s">
        <v>113</v>
      </c>
      <c r="F413">
        <v>105</v>
      </c>
      <c r="G413">
        <v>4503</v>
      </c>
      <c r="H413">
        <v>0</v>
      </c>
      <c r="I413">
        <v>0</v>
      </c>
      <c r="J413">
        <v>105</v>
      </c>
      <c r="K413">
        <v>4503</v>
      </c>
    </row>
    <row r="414" spans="1:11" x14ac:dyDescent="0.2">
      <c r="A414" t="s">
        <v>724</v>
      </c>
      <c r="B414" t="s">
        <v>86</v>
      </c>
      <c r="C414" t="s">
        <v>295</v>
      </c>
      <c r="D414" t="s">
        <v>271</v>
      </c>
      <c r="E414" t="s">
        <v>114</v>
      </c>
      <c r="F414">
        <v>11</v>
      </c>
      <c r="G414">
        <v>490</v>
      </c>
      <c r="H414">
        <v>0</v>
      </c>
      <c r="I414">
        <v>0</v>
      </c>
      <c r="J414">
        <v>11</v>
      </c>
      <c r="K414">
        <v>490</v>
      </c>
    </row>
    <row r="415" spans="1:11" x14ac:dyDescent="0.2">
      <c r="A415" t="s">
        <v>725</v>
      </c>
      <c r="B415" t="s">
        <v>86</v>
      </c>
      <c r="C415" t="s">
        <v>295</v>
      </c>
      <c r="D415" t="s">
        <v>271</v>
      </c>
      <c r="E415" t="s">
        <v>115</v>
      </c>
      <c r="F415">
        <v>8</v>
      </c>
      <c r="G415">
        <v>387</v>
      </c>
      <c r="H415">
        <v>0</v>
      </c>
      <c r="I415">
        <v>0</v>
      </c>
      <c r="J415">
        <v>8</v>
      </c>
      <c r="K415">
        <v>387</v>
      </c>
    </row>
    <row r="416" spans="1:11" x14ac:dyDescent="0.2">
      <c r="A416" t="s">
        <v>726</v>
      </c>
      <c r="B416" t="s">
        <v>86</v>
      </c>
      <c r="C416" t="s">
        <v>295</v>
      </c>
      <c r="D416" t="s">
        <v>271</v>
      </c>
      <c r="E416" t="s">
        <v>116</v>
      </c>
      <c r="F416">
        <v>14</v>
      </c>
      <c r="G416">
        <v>645.83000000000004</v>
      </c>
      <c r="H416">
        <v>0</v>
      </c>
      <c r="I416">
        <v>0</v>
      </c>
      <c r="J416">
        <v>14</v>
      </c>
      <c r="K416">
        <v>645.83000000000004</v>
      </c>
    </row>
    <row r="417" spans="1:11" x14ac:dyDescent="0.2">
      <c r="A417" t="s">
        <v>727</v>
      </c>
      <c r="B417" t="s">
        <v>86</v>
      </c>
      <c r="C417" t="s">
        <v>295</v>
      </c>
      <c r="D417" t="s">
        <v>273</v>
      </c>
      <c r="E417" t="s">
        <v>117</v>
      </c>
      <c r="F417">
        <v>40</v>
      </c>
      <c r="G417">
        <v>1381</v>
      </c>
      <c r="H417">
        <v>0</v>
      </c>
      <c r="I417">
        <v>0</v>
      </c>
      <c r="J417">
        <v>40</v>
      </c>
      <c r="K417">
        <v>1381</v>
      </c>
    </row>
    <row r="418" spans="1:11" x14ac:dyDescent="0.2">
      <c r="A418" t="s">
        <v>728</v>
      </c>
      <c r="B418" t="s">
        <v>86</v>
      </c>
      <c r="C418" t="s">
        <v>295</v>
      </c>
      <c r="D418" t="s">
        <v>272</v>
      </c>
      <c r="E418" t="s">
        <v>118</v>
      </c>
      <c r="F418">
        <v>15</v>
      </c>
      <c r="G418">
        <v>495</v>
      </c>
      <c r="H418">
        <v>0</v>
      </c>
      <c r="I418">
        <v>0</v>
      </c>
      <c r="J418">
        <v>15</v>
      </c>
      <c r="K418">
        <v>495</v>
      </c>
    </row>
    <row r="419" spans="1:11" x14ac:dyDescent="0.2">
      <c r="A419" t="s">
        <v>729</v>
      </c>
      <c r="B419" t="s">
        <v>86</v>
      </c>
      <c r="C419" t="s">
        <v>295</v>
      </c>
      <c r="D419" t="s">
        <v>275</v>
      </c>
      <c r="E419" t="s">
        <v>119</v>
      </c>
      <c r="F419">
        <v>22</v>
      </c>
      <c r="G419">
        <v>751</v>
      </c>
      <c r="H419">
        <v>0</v>
      </c>
      <c r="I419">
        <v>0</v>
      </c>
      <c r="J419">
        <v>22</v>
      </c>
      <c r="K419">
        <v>751</v>
      </c>
    </row>
    <row r="420" spans="1:11" x14ac:dyDescent="0.2">
      <c r="A420" t="s">
        <v>730</v>
      </c>
      <c r="B420" t="s">
        <v>86</v>
      </c>
      <c r="C420" t="s">
        <v>295</v>
      </c>
      <c r="D420" t="s">
        <v>269</v>
      </c>
      <c r="E420" t="s">
        <v>120</v>
      </c>
      <c r="F420">
        <v>31</v>
      </c>
      <c r="G420">
        <v>953.51</v>
      </c>
      <c r="H420">
        <v>0</v>
      </c>
      <c r="I420">
        <v>0</v>
      </c>
      <c r="J420">
        <v>31</v>
      </c>
      <c r="K420">
        <v>953.51</v>
      </c>
    </row>
    <row r="421" spans="1:11" x14ac:dyDescent="0.2">
      <c r="A421" t="s">
        <v>731</v>
      </c>
      <c r="B421" t="s">
        <v>86</v>
      </c>
      <c r="C421" t="s">
        <v>295</v>
      </c>
      <c r="D421" t="s">
        <v>272</v>
      </c>
      <c r="E421" t="s">
        <v>121</v>
      </c>
      <c r="F421">
        <v>31</v>
      </c>
      <c r="G421">
        <v>1329</v>
      </c>
      <c r="H421">
        <v>0</v>
      </c>
      <c r="I421">
        <v>0</v>
      </c>
      <c r="J421">
        <v>31</v>
      </c>
      <c r="K421">
        <v>1329</v>
      </c>
    </row>
    <row r="422" spans="1:11" x14ac:dyDescent="0.2">
      <c r="A422" t="s">
        <v>732</v>
      </c>
      <c r="B422" t="s">
        <v>86</v>
      </c>
      <c r="C422" t="s">
        <v>295</v>
      </c>
      <c r="D422" t="s">
        <v>273</v>
      </c>
      <c r="E422" t="s">
        <v>122</v>
      </c>
      <c r="F422">
        <v>40</v>
      </c>
      <c r="G422">
        <v>1452</v>
      </c>
      <c r="H422">
        <v>0</v>
      </c>
      <c r="I422">
        <v>0</v>
      </c>
      <c r="J422">
        <v>40</v>
      </c>
      <c r="K422">
        <v>1452</v>
      </c>
    </row>
    <row r="423" spans="1:11" x14ac:dyDescent="0.2">
      <c r="A423" t="s">
        <v>733</v>
      </c>
      <c r="B423" t="s">
        <v>86</v>
      </c>
      <c r="C423" t="s">
        <v>295</v>
      </c>
      <c r="D423" t="s">
        <v>269</v>
      </c>
      <c r="E423" t="s">
        <v>123</v>
      </c>
      <c r="F423">
        <v>58</v>
      </c>
      <c r="G423">
        <v>1277.51</v>
      </c>
      <c r="H423">
        <v>0</v>
      </c>
      <c r="I423">
        <v>0</v>
      </c>
      <c r="J423">
        <v>58</v>
      </c>
      <c r="K423">
        <v>1277.51</v>
      </c>
    </row>
    <row r="424" spans="1:11" x14ac:dyDescent="0.2">
      <c r="A424" t="s">
        <v>734</v>
      </c>
      <c r="B424" t="s">
        <v>86</v>
      </c>
      <c r="C424" t="s">
        <v>295</v>
      </c>
      <c r="D424" t="s">
        <v>272</v>
      </c>
      <c r="E424" t="s">
        <v>124</v>
      </c>
      <c r="F424">
        <v>74</v>
      </c>
      <c r="G424">
        <v>2790.83</v>
      </c>
      <c r="H424">
        <v>0</v>
      </c>
      <c r="I424">
        <v>0</v>
      </c>
      <c r="J424">
        <v>74</v>
      </c>
      <c r="K424">
        <v>2790.83</v>
      </c>
    </row>
    <row r="425" spans="1:11" x14ac:dyDescent="0.2">
      <c r="A425" t="s">
        <v>735</v>
      </c>
      <c r="B425" t="s">
        <v>86</v>
      </c>
      <c r="C425" t="s">
        <v>295</v>
      </c>
      <c r="D425" t="s">
        <v>271</v>
      </c>
      <c r="E425" t="s">
        <v>125</v>
      </c>
      <c r="F425">
        <v>15</v>
      </c>
      <c r="G425">
        <v>727</v>
      </c>
      <c r="H425">
        <v>0</v>
      </c>
      <c r="I425">
        <v>0</v>
      </c>
      <c r="J425">
        <v>15</v>
      </c>
      <c r="K425">
        <v>727</v>
      </c>
    </row>
    <row r="426" spans="1:11" x14ac:dyDescent="0.2">
      <c r="A426" t="s">
        <v>736</v>
      </c>
      <c r="B426" t="s">
        <v>86</v>
      </c>
      <c r="C426" t="s">
        <v>295</v>
      </c>
      <c r="D426" t="s">
        <v>275</v>
      </c>
      <c r="E426" t="s">
        <v>126</v>
      </c>
      <c r="F426">
        <v>10</v>
      </c>
      <c r="G426">
        <v>346</v>
      </c>
      <c r="H426">
        <v>0</v>
      </c>
      <c r="I426">
        <v>0</v>
      </c>
      <c r="J426">
        <v>10</v>
      </c>
      <c r="K426">
        <v>346</v>
      </c>
    </row>
    <row r="427" spans="1:11" x14ac:dyDescent="0.2">
      <c r="A427" t="s">
        <v>737</v>
      </c>
      <c r="B427" t="s">
        <v>86</v>
      </c>
      <c r="C427" t="s">
        <v>295</v>
      </c>
      <c r="D427" t="s">
        <v>268</v>
      </c>
      <c r="E427" t="s">
        <v>127</v>
      </c>
      <c r="F427">
        <v>79</v>
      </c>
      <c r="G427">
        <v>2713</v>
      </c>
      <c r="H427">
        <v>0</v>
      </c>
      <c r="I427">
        <v>0</v>
      </c>
      <c r="J427">
        <v>79</v>
      </c>
      <c r="K427">
        <v>2713</v>
      </c>
    </row>
    <row r="428" spans="1:11" x14ac:dyDescent="0.2">
      <c r="A428" t="s">
        <v>738</v>
      </c>
      <c r="B428" t="s">
        <v>86</v>
      </c>
      <c r="C428" t="s">
        <v>295</v>
      </c>
      <c r="D428" t="s">
        <v>269</v>
      </c>
      <c r="E428" t="s">
        <v>128</v>
      </c>
      <c r="F428">
        <v>20</v>
      </c>
      <c r="G428">
        <v>631</v>
      </c>
      <c r="H428">
        <v>0</v>
      </c>
      <c r="I428">
        <v>0</v>
      </c>
      <c r="J428">
        <v>20</v>
      </c>
      <c r="K428">
        <v>631</v>
      </c>
    </row>
    <row r="429" spans="1:11" x14ac:dyDescent="0.2">
      <c r="A429" t="s">
        <v>739</v>
      </c>
      <c r="B429" t="s">
        <v>86</v>
      </c>
      <c r="C429" t="s">
        <v>295</v>
      </c>
      <c r="D429" t="s">
        <v>268</v>
      </c>
      <c r="E429" t="s">
        <v>129</v>
      </c>
      <c r="F429">
        <v>34</v>
      </c>
      <c r="G429">
        <v>859.34</v>
      </c>
      <c r="H429">
        <v>0</v>
      </c>
      <c r="I429">
        <v>0</v>
      </c>
      <c r="J429">
        <v>34</v>
      </c>
      <c r="K429">
        <v>859.34</v>
      </c>
    </row>
    <row r="430" spans="1:11" x14ac:dyDescent="0.2">
      <c r="A430" t="s">
        <v>740</v>
      </c>
      <c r="B430" t="s">
        <v>86</v>
      </c>
      <c r="C430" t="s">
        <v>295</v>
      </c>
      <c r="D430" t="s">
        <v>271</v>
      </c>
      <c r="E430" t="s">
        <v>130</v>
      </c>
      <c r="F430">
        <v>24</v>
      </c>
      <c r="G430">
        <v>968.83</v>
      </c>
      <c r="H430">
        <v>0</v>
      </c>
      <c r="I430">
        <v>0</v>
      </c>
      <c r="J430">
        <v>24</v>
      </c>
      <c r="K430">
        <v>968.83</v>
      </c>
    </row>
    <row r="431" spans="1:11" x14ac:dyDescent="0.2">
      <c r="A431" t="s">
        <v>741</v>
      </c>
      <c r="B431" t="s">
        <v>86</v>
      </c>
      <c r="C431" t="s">
        <v>295</v>
      </c>
      <c r="D431" t="s">
        <v>271</v>
      </c>
      <c r="E431" t="s">
        <v>131</v>
      </c>
      <c r="F431">
        <v>13</v>
      </c>
      <c r="G431">
        <v>418</v>
      </c>
      <c r="H431">
        <v>0</v>
      </c>
      <c r="I431">
        <v>0</v>
      </c>
      <c r="J431">
        <v>13</v>
      </c>
      <c r="K431">
        <v>418</v>
      </c>
    </row>
    <row r="432" spans="1:11" x14ac:dyDescent="0.2">
      <c r="A432" t="s">
        <v>742</v>
      </c>
      <c r="B432" t="s">
        <v>86</v>
      </c>
      <c r="C432" t="s">
        <v>295</v>
      </c>
      <c r="D432" t="s">
        <v>273</v>
      </c>
      <c r="E432" t="s">
        <v>133</v>
      </c>
      <c r="F432">
        <v>34</v>
      </c>
      <c r="G432">
        <v>914</v>
      </c>
      <c r="H432">
        <v>0</v>
      </c>
      <c r="I432">
        <v>0</v>
      </c>
      <c r="J432">
        <v>34</v>
      </c>
      <c r="K432">
        <v>914</v>
      </c>
    </row>
    <row r="433" spans="1:11" x14ac:dyDescent="0.2">
      <c r="A433" t="s">
        <v>743</v>
      </c>
      <c r="B433" t="s">
        <v>86</v>
      </c>
      <c r="C433" t="s">
        <v>295</v>
      </c>
      <c r="D433" t="s">
        <v>274</v>
      </c>
      <c r="E433" t="s">
        <v>134</v>
      </c>
      <c r="F433">
        <v>35</v>
      </c>
      <c r="G433">
        <v>919</v>
      </c>
      <c r="H433">
        <v>0</v>
      </c>
      <c r="I433">
        <v>0</v>
      </c>
      <c r="J433">
        <v>35</v>
      </c>
      <c r="K433">
        <v>919</v>
      </c>
    </row>
    <row r="434" spans="1:11" x14ac:dyDescent="0.2">
      <c r="A434" t="s">
        <v>744</v>
      </c>
      <c r="B434" t="s">
        <v>86</v>
      </c>
      <c r="C434" t="s">
        <v>295</v>
      </c>
      <c r="D434" t="s">
        <v>269</v>
      </c>
      <c r="E434" t="s">
        <v>135</v>
      </c>
      <c r="F434">
        <v>48</v>
      </c>
      <c r="G434">
        <v>1113.83</v>
      </c>
      <c r="H434">
        <v>0</v>
      </c>
      <c r="I434">
        <v>0</v>
      </c>
      <c r="J434">
        <v>48</v>
      </c>
      <c r="K434">
        <v>1113.83</v>
      </c>
    </row>
    <row r="435" spans="1:11" x14ac:dyDescent="0.2">
      <c r="A435" t="s">
        <v>745</v>
      </c>
      <c r="B435" t="s">
        <v>86</v>
      </c>
      <c r="C435" t="s">
        <v>295</v>
      </c>
      <c r="D435" t="s">
        <v>271</v>
      </c>
      <c r="E435" t="s">
        <v>136</v>
      </c>
      <c r="F435">
        <v>16</v>
      </c>
      <c r="G435">
        <v>623</v>
      </c>
      <c r="H435">
        <v>0</v>
      </c>
      <c r="I435">
        <v>0</v>
      </c>
      <c r="J435">
        <v>16</v>
      </c>
      <c r="K435">
        <v>623</v>
      </c>
    </row>
    <row r="436" spans="1:11" x14ac:dyDescent="0.2">
      <c r="A436" t="s">
        <v>746</v>
      </c>
      <c r="B436" t="s">
        <v>86</v>
      </c>
      <c r="C436" t="s">
        <v>295</v>
      </c>
      <c r="D436" t="s">
        <v>270</v>
      </c>
      <c r="E436" t="s">
        <v>137</v>
      </c>
      <c r="F436">
        <v>5</v>
      </c>
      <c r="G436">
        <v>112</v>
      </c>
      <c r="H436">
        <v>0</v>
      </c>
      <c r="I436">
        <v>0</v>
      </c>
      <c r="J436">
        <v>5</v>
      </c>
      <c r="K436">
        <v>112</v>
      </c>
    </row>
    <row r="437" spans="1:11" x14ac:dyDescent="0.2">
      <c r="A437" t="s">
        <v>747</v>
      </c>
      <c r="B437" t="s">
        <v>86</v>
      </c>
      <c r="C437" t="s">
        <v>295</v>
      </c>
      <c r="D437" t="s">
        <v>267</v>
      </c>
      <c r="E437" t="s">
        <v>138</v>
      </c>
      <c r="F437">
        <v>13</v>
      </c>
      <c r="G437">
        <v>491</v>
      </c>
      <c r="H437">
        <v>0</v>
      </c>
      <c r="I437">
        <v>0</v>
      </c>
      <c r="J437">
        <v>13</v>
      </c>
      <c r="K437">
        <v>491</v>
      </c>
    </row>
    <row r="438" spans="1:11" x14ac:dyDescent="0.2">
      <c r="A438" t="s">
        <v>748</v>
      </c>
      <c r="B438" t="s">
        <v>86</v>
      </c>
      <c r="C438" t="s">
        <v>295</v>
      </c>
      <c r="D438" t="s">
        <v>267</v>
      </c>
      <c r="E438" t="s">
        <v>139</v>
      </c>
      <c r="F438">
        <v>44</v>
      </c>
      <c r="G438">
        <v>1929</v>
      </c>
      <c r="H438">
        <v>0</v>
      </c>
      <c r="I438">
        <v>0</v>
      </c>
      <c r="J438">
        <v>44</v>
      </c>
      <c r="K438">
        <v>1929</v>
      </c>
    </row>
    <row r="439" spans="1:11" x14ac:dyDescent="0.2">
      <c r="A439" t="s">
        <v>749</v>
      </c>
      <c r="B439" t="s">
        <v>86</v>
      </c>
      <c r="C439" t="s">
        <v>295</v>
      </c>
      <c r="D439" t="s">
        <v>273</v>
      </c>
      <c r="E439" t="s">
        <v>140</v>
      </c>
      <c r="F439">
        <v>60</v>
      </c>
      <c r="G439">
        <v>1573.51</v>
      </c>
      <c r="H439">
        <v>0</v>
      </c>
      <c r="I439">
        <v>0</v>
      </c>
      <c r="J439">
        <v>60</v>
      </c>
      <c r="K439">
        <v>1573.51</v>
      </c>
    </row>
    <row r="440" spans="1:11" x14ac:dyDescent="0.2">
      <c r="A440" t="s">
        <v>750</v>
      </c>
      <c r="B440" t="s">
        <v>86</v>
      </c>
      <c r="C440" t="s">
        <v>295</v>
      </c>
      <c r="D440" t="s">
        <v>275</v>
      </c>
      <c r="E440" t="s">
        <v>141</v>
      </c>
      <c r="F440">
        <v>18</v>
      </c>
      <c r="G440">
        <v>567</v>
      </c>
      <c r="H440">
        <v>0</v>
      </c>
      <c r="I440">
        <v>0</v>
      </c>
      <c r="J440">
        <v>18</v>
      </c>
      <c r="K440">
        <v>567</v>
      </c>
    </row>
    <row r="441" spans="1:11" x14ac:dyDescent="0.2">
      <c r="A441" t="s">
        <v>751</v>
      </c>
      <c r="B441" t="s">
        <v>86</v>
      </c>
      <c r="C441" t="s">
        <v>295</v>
      </c>
      <c r="D441" t="s">
        <v>273</v>
      </c>
      <c r="E441" t="s">
        <v>142</v>
      </c>
      <c r="F441">
        <v>19</v>
      </c>
      <c r="G441">
        <v>478</v>
      </c>
      <c r="H441">
        <v>0</v>
      </c>
      <c r="I441">
        <v>0</v>
      </c>
      <c r="J441">
        <v>19</v>
      </c>
      <c r="K441">
        <v>478</v>
      </c>
    </row>
    <row r="442" spans="1:11" x14ac:dyDescent="0.2">
      <c r="A442" t="s">
        <v>752</v>
      </c>
      <c r="B442" t="s">
        <v>86</v>
      </c>
      <c r="C442" t="s">
        <v>295</v>
      </c>
      <c r="D442" t="s">
        <v>274</v>
      </c>
      <c r="E442" t="s">
        <v>143</v>
      </c>
      <c r="F442">
        <v>17</v>
      </c>
      <c r="G442">
        <v>581.51</v>
      </c>
      <c r="H442">
        <v>0</v>
      </c>
      <c r="I442">
        <v>0</v>
      </c>
      <c r="J442">
        <v>17</v>
      </c>
      <c r="K442">
        <v>581.51</v>
      </c>
    </row>
    <row r="443" spans="1:11" x14ac:dyDescent="0.2">
      <c r="A443" t="s">
        <v>753</v>
      </c>
      <c r="B443" t="s">
        <v>86</v>
      </c>
      <c r="C443" t="s">
        <v>295</v>
      </c>
      <c r="D443" t="s">
        <v>270</v>
      </c>
      <c r="E443" t="s">
        <v>144</v>
      </c>
      <c r="F443">
        <v>23</v>
      </c>
      <c r="G443">
        <v>1035</v>
      </c>
      <c r="H443">
        <v>0</v>
      </c>
      <c r="I443">
        <v>0</v>
      </c>
      <c r="J443">
        <v>23</v>
      </c>
      <c r="K443">
        <v>1035</v>
      </c>
    </row>
    <row r="444" spans="1:11" x14ac:dyDescent="0.2">
      <c r="A444" t="s">
        <v>754</v>
      </c>
      <c r="B444" t="s">
        <v>86</v>
      </c>
      <c r="C444" t="s">
        <v>295</v>
      </c>
      <c r="D444" t="s">
        <v>269</v>
      </c>
      <c r="E444" t="s">
        <v>145</v>
      </c>
      <c r="F444">
        <v>39</v>
      </c>
      <c r="G444">
        <v>1463</v>
      </c>
      <c r="H444">
        <v>0</v>
      </c>
      <c r="I444">
        <v>0</v>
      </c>
      <c r="J444">
        <v>39</v>
      </c>
      <c r="K444">
        <v>1463</v>
      </c>
    </row>
    <row r="445" spans="1:11" x14ac:dyDescent="0.2">
      <c r="A445" t="s">
        <v>755</v>
      </c>
      <c r="B445" t="s">
        <v>86</v>
      </c>
      <c r="C445" t="s">
        <v>295</v>
      </c>
      <c r="D445" t="s">
        <v>267</v>
      </c>
      <c r="E445" t="s">
        <v>281</v>
      </c>
      <c r="F445">
        <v>310</v>
      </c>
      <c r="G445">
        <v>11294.68</v>
      </c>
      <c r="H445">
        <v>0</v>
      </c>
      <c r="I445">
        <v>0</v>
      </c>
      <c r="J445">
        <v>310</v>
      </c>
      <c r="K445">
        <v>11294.68</v>
      </c>
    </row>
    <row r="446" spans="1:11" x14ac:dyDescent="0.2">
      <c r="A446" t="s">
        <v>756</v>
      </c>
      <c r="B446" t="s">
        <v>86</v>
      </c>
      <c r="C446" t="s">
        <v>295</v>
      </c>
      <c r="D446" t="s">
        <v>268</v>
      </c>
      <c r="E446" t="s">
        <v>282</v>
      </c>
      <c r="F446">
        <v>598</v>
      </c>
      <c r="G446">
        <v>18351.53</v>
      </c>
      <c r="H446">
        <v>0</v>
      </c>
      <c r="I446">
        <v>0</v>
      </c>
      <c r="J446">
        <v>598</v>
      </c>
      <c r="K446">
        <v>18351.53</v>
      </c>
    </row>
    <row r="447" spans="1:11" x14ac:dyDescent="0.2">
      <c r="A447" t="s">
        <v>757</v>
      </c>
      <c r="B447" t="s">
        <v>86</v>
      </c>
      <c r="C447" t="s">
        <v>295</v>
      </c>
      <c r="D447" t="s">
        <v>275</v>
      </c>
      <c r="E447" t="s">
        <v>146</v>
      </c>
      <c r="F447">
        <v>30</v>
      </c>
      <c r="G447">
        <v>893</v>
      </c>
      <c r="H447">
        <v>0</v>
      </c>
      <c r="I447">
        <v>0</v>
      </c>
      <c r="J447">
        <v>30</v>
      </c>
      <c r="K447">
        <v>893</v>
      </c>
    </row>
    <row r="448" spans="1:11" x14ac:dyDescent="0.2">
      <c r="A448" t="s">
        <v>758</v>
      </c>
      <c r="B448" t="s">
        <v>86</v>
      </c>
      <c r="C448" t="s">
        <v>295</v>
      </c>
      <c r="D448" t="s">
        <v>272</v>
      </c>
      <c r="E448" t="s">
        <v>147</v>
      </c>
      <c r="F448">
        <v>27</v>
      </c>
      <c r="G448">
        <v>730</v>
      </c>
      <c r="H448">
        <v>0</v>
      </c>
      <c r="I448">
        <v>0</v>
      </c>
      <c r="J448">
        <v>27</v>
      </c>
      <c r="K448">
        <v>730</v>
      </c>
    </row>
    <row r="449" spans="1:11" x14ac:dyDescent="0.2">
      <c r="A449" t="s">
        <v>759</v>
      </c>
      <c r="B449" t="s">
        <v>86</v>
      </c>
      <c r="C449" t="s">
        <v>295</v>
      </c>
      <c r="D449" t="s">
        <v>269</v>
      </c>
      <c r="E449" t="s">
        <v>148</v>
      </c>
      <c r="F449">
        <v>32</v>
      </c>
      <c r="G449">
        <v>911</v>
      </c>
      <c r="H449">
        <v>0</v>
      </c>
      <c r="I449">
        <v>0</v>
      </c>
      <c r="J449">
        <v>32</v>
      </c>
      <c r="K449">
        <v>911</v>
      </c>
    </row>
    <row r="450" spans="1:11" x14ac:dyDescent="0.2">
      <c r="A450" t="s">
        <v>760</v>
      </c>
      <c r="B450" t="s">
        <v>86</v>
      </c>
      <c r="C450" t="s">
        <v>295</v>
      </c>
      <c r="D450" t="s">
        <v>268</v>
      </c>
      <c r="E450" t="s">
        <v>149</v>
      </c>
      <c r="F450">
        <v>115</v>
      </c>
      <c r="G450">
        <v>3649.85</v>
      </c>
      <c r="H450">
        <v>0</v>
      </c>
      <c r="I450">
        <v>0</v>
      </c>
      <c r="J450">
        <v>115</v>
      </c>
      <c r="K450">
        <v>3649.85</v>
      </c>
    </row>
    <row r="451" spans="1:11" x14ac:dyDescent="0.2">
      <c r="A451" t="s">
        <v>761</v>
      </c>
      <c r="B451" t="s">
        <v>86</v>
      </c>
      <c r="C451" t="s">
        <v>295</v>
      </c>
      <c r="D451" t="s">
        <v>270</v>
      </c>
      <c r="E451" t="s">
        <v>150</v>
      </c>
      <c r="F451">
        <v>16</v>
      </c>
      <c r="G451">
        <v>400</v>
      </c>
      <c r="H451">
        <v>0</v>
      </c>
      <c r="I451">
        <v>0</v>
      </c>
      <c r="J451">
        <v>16</v>
      </c>
      <c r="K451">
        <v>400</v>
      </c>
    </row>
    <row r="452" spans="1:11" x14ac:dyDescent="0.2">
      <c r="A452" t="s">
        <v>762</v>
      </c>
      <c r="B452" t="s">
        <v>86</v>
      </c>
      <c r="C452" t="s">
        <v>295</v>
      </c>
      <c r="D452" t="s">
        <v>273</v>
      </c>
      <c r="E452" t="s">
        <v>151</v>
      </c>
      <c r="F452">
        <v>41</v>
      </c>
      <c r="G452">
        <v>1557</v>
      </c>
      <c r="H452">
        <v>0</v>
      </c>
      <c r="I452">
        <v>0</v>
      </c>
      <c r="J452">
        <v>41</v>
      </c>
      <c r="K452">
        <v>1557</v>
      </c>
    </row>
    <row r="453" spans="1:11" x14ac:dyDescent="0.2">
      <c r="A453" t="s">
        <v>763</v>
      </c>
      <c r="B453" t="s">
        <v>86</v>
      </c>
      <c r="C453" t="s">
        <v>295</v>
      </c>
      <c r="D453" t="s">
        <v>269</v>
      </c>
      <c r="E453" t="s">
        <v>152</v>
      </c>
      <c r="F453">
        <v>42</v>
      </c>
      <c r="G453">
        <v>1061</v>
      </c>
      <c r="H453">
        <v>0</v>
      </c>
      <c r="I453">
        <v>0</v>
      </c>
      <c r="J453">
        <v>42</v>
      </c>
      <c r="K453">
        <v>1061</v>
      </c>
    </row>
    <row r="454" spans="1:11" x14ac:dyDescent="0.2">
      <c r="A454" t="s">
        <v>764</v>
      </c>
      <c r="B454" t="s">
        <v>86</v>
      </c>
      <c r="C454" t="s">
        <v>295</v>
      </c>
      <c r="D454" t="s">
        <v>269</v>
      </c>
      <c r="E454" t="s">
        <v>153</v>
      </c>
      <c r="F454">
        <v>47</v>
      </c>
      <c r="G454">
        <v>1787.83</v>
      </c>
      <c r="H454">
        <v>0</v>
      </c>
      <c r="I454">
        <v>0</v>
      </c>
      <c r="J454">
        <v>47</v>
      </c>
      <c r="K454">
        <v>1787.83</v>
      </c>
    </row>
    <row r="455" spans="1:11" x14ac:dyDescent="0.2">
      <c r="A455" t="s">
        <v>765</v>
      </c>
      <c r="B455" t="s">
        <v>86</v>
      </c>
      <c r="C455" t="s">
        <v>295</v>
      </c>
      <c r="D455" t="s">
        <v>271</v>
      </c>
      <c r="E455" t="s">
        <v>154</v>
      </c>
      <c r="F455">
        <v>2</v>
      </c>
      <c r="G455">
        <v>109</v>
      </c>
      <c r="H455">
        <v>0</v>
      </c>
      <c r="I455">
        <v>0</v>
      </c>
      <c r="J455">
        <v>2</v>
      </c>
      <c r="K455">
        <v>109</v>
      </c>
    </row>
    <row r="456" spans="1:11" x14ac:dyDescent="0.2">
      <c r="A456" t="s">
        <v>766</v>
      </c>
      <c r="B456" t="s">
        <v>86</v>
      </c>
      <c r="C456" t="s">
        <v>295</v>
      </c>
      <c r="D456" t="s">
        <v>269</v>
      </c>
      <c r="E456" t="s">
        <v>155</v>
      </c>
      <c r="F456">
        <v>26</v>
      </c>
      <c r="G456">
        <v>924.85</v>
      </c>
      <c r="H456">
        <v>0</v>
      </c>
      <c r="I456">
        <v>0</v>
      </c>
      <c r="J456">
        <v>26</v>
      </c>
      <c r="K456">
        <v>924.85</v>
      </c>
    </row>
    <row r="457" spans="1:11" x14ac:dyDescent="0.2">
      <c r="A457" t="s">
        <v>767</v>
      </c>
      <c r="B457" t="s">
        <v>86</v>
      </c>
      <c r="C457" t="s">
        <v>295</v>
      </c>
      <c r="D457" t="s">
        <v>272</v>
      </c>
      <c r="E457" t="s">
        <v>156</v>
      </c>
      <c r="F457">
        <v>139</v>
      </c>
      <c r="G457">
        <v>4766.8500000000004</v>
      </c>
      <c r="H457">
        <v>0</v>
      </c>
      <c r="I457">
        <v>0</v>
      </c>
      <c r="J457">
        <v>139</v>
      </c>
      <c r="K457">
        <v>4766.8500000000004</v>
      </c>
    </row>
    <row r="458" spans="1:11" x14ac:dyDescent="0.2">
      <c r="A458" t="s">
        <v>768</v>
      </c>
      <c r="B458" t="s">
        <v>86</v>
      </c>
      <c r="C458" t="s">
        <v>295</v>
      </c>
      <c r="D458" t="s">
        <v>269</v>
      </c>
      <c r="E458" t="s">
        <v>157</v>
      </c>
      <c r="F458">
        <v>28</v>
      </c>
      <c r="G458">
        <v>869</v>
      </c>
      <c r="H458">
        <v>0</v>
      </c>
      <c r="I458">
        <v>0</v>
      </c>
      <c r="J458">
        <v>28</v>
      </c>
      <c r="K458">
        <v>869</v>
      </c>
    </row>
    <row r="459" spans="1:11" x14ac:dyDescent="0.2">
      <c r="A459" t="s">
        <v>769</v>
      </c>
      <c r="B459" t="s">
        <v>86</v>
      </c>
      <c r="C459" t="s">
        <v>295</v>
      </c>
      <c r="D459" t="s">
        <v>269</v>
      </c>
      <c r="E459" t="s">
        <v>158</v>
      </c>
      <c r="F459">
        <v>23</v>
      </c>
      <c r="G459">
        <v>688</v>
      </c>
      <c r="H459">
        <v>0</v>
      </c>
      <c r="I459">
        <v>0</v>
      </c>
      <c r="J459">
        <v>23</v>
      </c>
      <c r="K459">
        <v>688</v>
      </c>
    </row>
    <row r="460" spans="1:11" x14ac:dyDescent="0.2">
      <c r="A460" t="s">
        <v>770</v>
      </c>
      <c r="B460" t="s">
        <v>86</v>
      </c>
      <c r="C460" t="s">
        <v>295</v>
      </c>
      <c r="D460" t="s">
        <v>270</v>
      </c>
      <c r="E460" t="s">
        <v>159</v>
      </c>
      <c r="F460">
        <v>5</v>
      </c>
      <c r="G460">
        <v>173.83</v>
      </c>
      <c r="H460">
        <v>0</v>
      </c>
      <c r="I460">
        <v>0</v>
      </c>
      <c r="J460">
        <v>5</v>
      </c>
      <c r="K460">
        <v>173.83</v>
      </c>
    </row>
    <row r="461" spans="1:11" x14ac:dyDescent="0.2">
      <c r="A461" t="s">
        <v>771</v>
      </c>
      <c r="B461" t="s">
        <v>86</v>
      </c>
      <c r="C461" t="s">
        <v>295</v>
      </c>
      <c r="D461" t="s">
        <v>269</v>
      </c>
      <c r="E461" t="s">
        <v>160</v>
      </c>
      <c r="F461">
        <v>36</v>
      </c>
      <c r="G461">
        <v>1054</v>
      </c>
      <c r="H461">
        <v>0</v>
      </c>
      <c r="I461">
        <v>0</v>
      </c>
      <c r="J461">
        <v>36</v>
      </c>
      <c r="K461">
        <v>1054</v>
      </c>
    </row>
    <row r="462" spans="1:11" x14ac:dyDescent="0.2">
      <c r="A462" t="s">
        <v>772</v>
      </c>
      <c r="B462" t="s">
        <v>86</v>
      </c>
      <c r="C462" t="s">
        <v>295</v>
      </c>
      <c r="D462" t="s">
        <v>274</v>
      </c>
      <c r="E462" t="s">
        <v>161</v>
      </c>
      <c r="F462">
        <v>14</v>
      </c>
      <c r="G462">
        <v>533</v>
      </c>
      <c r="H462">
        <v>0</v>
      </c>
      <c r="I462">
        <v>0</v>
      </c>
      <c r="J462">
        <v>14</v>
      </c>
      <c r="K462">
        <v>533</v>
      </c>
    </row>
    <row r="463" spans="1:11" x14ac:dyDescent="0.2">
      <c r="A463" t="s">
        <v>773</v>
      </c>
      <c r="B463" t="s">
        <v>86</v>
      </c>
      <c r="C463" t="s">
        <v>295</v>
      </c>
      <c r="D463" t="s">
        <v>268</v>
      </c>
      <c r="E463" t="s">
        <v>162</v>
      </c>
      <c r="F463">
        <v>163</v>
      </c>
      <c r="G463">
        <v>4983.68</v>
      </c>
      <c r="H463">
        <v>0</v>
      </c>
      <c r="I463">
        <v>0</v>
      </c>
      <c r="J463">
        <v>163</v>
      </c>
      <c r="K463">
        <v>4983.68</v>
      </c>
    </row>
    <row r="464" spans="1:11" x14ac:dyDescent="0.2">
      <c r="A464" t="s">
        <v>774</v>
      </c>
      <c r="B464" t="s">
        <v>86</v>
      </c>
      <c r="C464" t="s">
        <v>295</v>
      </c>
      <c r="D464" t="s">
        <v>269</v>
      </c>
      <c r="E464" t="s">
        <v>163</v>
      </c>
      <c r="F464">
        <v>31</v>
      </c>
      <c r="G464">
        <v>973</v>
      </c>
      <c r="H464">
        <v>0</v>
      </c>
      <c r="I464">
        <v>0</v>
      </c>
      <c r="J464">
        <v>31</v>
      </c>
      <c r="K464">
        <v>973</v>
      </c>
    </row>
    <row r="465" spans="1:11" x14ac:dyDescent="0.2">
      <c r="A465" t="s">
        <v>775</v>
      </c>
      <c r="B465" t="s">
        <v>86</v>
      </c>
      <c r="C465" t="s">
        <v>295</v>
      </c>
      <c r="D465" t="s">
        <v>269</v>
      </c>
      <c r="E465" t="s">
        <v>164</v>
      </c>
      <c r="F465">
        <v>22</v>
      </c>
      <c r="G465">
        <v>505.51</v>
      </c>
      <c r="H465">
        <v>0</v>
      </c>
      <c r="I465">
        <v>0</v>
      </c>
      <c r="J465">
        <v>22</v>
      </c>
      <c r="K465">
        <v>505.51</v>
      </c>
    </row>
    <row r="466" spans="1:11" x14ac:dyDescent="0.2">
      <c r="A466" t="s">
        <v>776</v>
      </c>
      <c r="B466" t="s">
        <v>86</v>
      </c>
      <c r="C466" t="s">
        <v>295</v>
      </c>
      <c r="D466" t="s">
        <v>272</v>
      </c>
      <c r="E466" t="s">
        <v>165</v>
      </c>
      <c r="F466">
        <v>9</v>
      </c>
      <c r="G466">
        <v>249</v>
      </c>
      <c r="H466">
        <v>0</v>
      </c>
      <c r="I466">
        <v>0</v>
      </c>
      <c r="J466">
        <v>9</v>
      </c>
      <c r="K466">
        <v>249</v>
      </c>
    </row>
    <row r="467" spans="1:11" x14ac:dyDescent="0.2">
      <c r="A467" t="s">
        <v>777</v>
      </c>
      <c r="B467" t="s">
        <v>86</v>
      </c>
      <c r="C467" t="s">
        <v>295</v>
      </c>
      <c r="D467" t="s">
        <v>269</v>
      </c>
      <c r="E467" t="s">
        <v>167</v>
      </c>
      <c r="F467">
        <v>27</v>
      </c>
      <c r="G467">
        <v>821</v>
      </c>
      <c r="H467">
        <v>0</v>
      </c>
      <c r="I467">
        <v>0</v>
      </c>
      <c r="J467">
        <v>27</v>
      </c>
      <c r="K467">
        <v>821</v>
      </c>
    </row>
    <row r="468" spans="1:11" x14ac:dyDescent="0.2">
      <c r="A468" t="s">
        <v>778</v>
      </c>
      <c r="B468" t="s">
        <v>86</v>
      </c>
      <c r="C468" t="s">
        <v>295</v>
      </c>
      <c r="D468" t="s">
        <v>269</v>
      </c>
      <c r="E468" t="s">
        <v>168</v>
      </c>
      <c r="F468">
        <v>12</v>
      </c>
      <c r="G468">
        <v>448</v>
      </c>
      <c r="H468">
        <v>0</v>
      </c>
      <c r="I468">
        <v>0</v>
      </c>
      <c r="J468">
        <v>12</v>
      </c>
      <c r="K468">
        <v>448</v>
      </c>
    </row>
    <row r="469" spans="1:11" x14ac:dyDescent="0.2">
      <c r="A469" t="s">
        <v>779</v>
      </c>
      <c r="B469" t="s">
        <v>86</v>
      </c>
      <c r="C469" t="s">
        <v>295</v>
      </c>
      <c r="D469" t="s">
        <v>272</v>
      </c>
      <c r="E469" t="s">
        <v>169</v>
      </c>
      <c r="F469">
        <v>138</v>
      </c>
      <c r="G469">
        <v>4245.8500000000004</v>
      </c>
      <c r="H469">
        <v>0</v>
      </c>
      <c r="I469">
        <v>0</v>
      </c>
      <c r="J469">
        <v>138</v>
      </c>
      <c r="K469">
        <v>4245.8500000000004</v>
      </c>
    </row>
    <row r="470" spans="1:11" x14ac:dyDescent="0.2">
      <c r="A470" t="s">
        <v>780</v>
      </c>
      <c r="B470" t="s">
        <v>86</v>
      </c>
      <c r="C470" t="s">
        <v>295</v>
      </c>
      <c r="D470" t="s">
        <v>275</v>
      </c>
      <c r="E470" t="s">
        <v>170</v>
      </c>
      <c r="F470">
        <v>12</v>
      </c>
      <c r="G470">
        <v>473</v>
      </c>
      <c r="H470">
        <v>0</v>
      </c>
      <c r="I470">
        <v>0</v>
      </c>
      <c r="J470">
        <v>12</v>
      </c>
      <c r="K470">
        <v>473</v>
      </c>
    </row>
    <row r="471" spans="1:11" x14ac:dyDescent="0.2">
      <c r="A471" t="s">
        <v>781</v>
      </c>
      <c r="B471" t="s">
        <v>86</v>
      </c>
      <c r="C471" t="s">
        <v>295</v>
      </c>
      <c r="D471" t="s">
        <v>269</v>
      </c>
      <c r="E471" t="s">
        <v>171</v>
      </c>
      <c r="F471">
        <v>15</v>
      </c>
      <c r="G471">
        <v>310</v>
      </c>
      <c r="H471">
        <v>0</v>
      </c>
      <c r="I471">
        <v>0</v>
      </c>
      <c r="J471">
        <v>15</v>
      </c>
      <c r="K471">
        <v>310</v>
      </c>
    </row>
    <row r="472" spans="1:11" x14ac:dyDescent="0.2">
      <c r="A472" t="s">
        <v>782</v>
      </c>
      <c r="B472" t="s">
        <v>86</v>
      </c>
      <c r="C472" t="s">
        <v>295</v>
      </c>
      <c r="D472" t="s">
        <v>275</v>
      </c>
      <c r="E472" t="s">
        <v>172</v>
      </c>
      <c r="F472">
        <v>23</v>
      </c>
      <c r="G472">
        <v>837</v>
      </c>
      <c r="H472">
        <v>0</v>
      </c>
      <c r="I472">
        <v>0</v>
      </c>
      <c r="J472">
        <v>23</v>
      </c>
      <c r="K472">
        <v>837</v>
      </c>
    </row>
    <row r="473" spans="1:11" x14ac:dyDescent="0.2">
      <c r="A473" t="s">
        <v>783</v>
      </c>
      <c r="B473" t="s">
        <v>86</v>
      </c>
      <c r="C473" t="s">
        <v>295</v>
      </c>
      <c r="D473" t="s">
        <v>271</v>
      </c>
      <c r="E473" t="s">
        <v>173</v>
      </c>
      <c r="F473">
        <v>8</v>
      </c>
      <c r="G473">
        <v>212</v>
      </c>
      <c r="H473">
        <v>0</v>
      </c>
      <c r="I473">
        <v>0</v>
      </c>
      <c r="J473">
        <v>8</v>
      </c>
      <c r="K473">
        <v>212</v>
      </c>
    </row>
    <row r="474" spans="1:11" x14ac:dyDescent="0.2">
      <c r="A474" t="s">
        <v>784</v>
      </c>
      <c r="B474" t="s">
        <v>86</v>
      </c>
      <c r="C474" t="s">
        <v>295</v>
      </c>
      <c r="D474" t="s">
        <v>269</v>
      </c>
      <c r="E474" t="s">
        <v>174</v>
      </c>
      <c r="F474">
        <v>42</v>
      </c>
      <c r="G474">
        <v>1230.83</v>
      </c>
      <c r="H474">
        <v>0</v>
      </c>
      <c r="I474">
        <v>0</v>
      </c>
      <c r="J474">
        <v>42</v>
      </c>
      <c r="K474">
        <v>1230.83</v>
      </c>
    </row>
    <row r="475" spans="1:11" x14ac:dyDescent="0.2">
      <c r="A475" t="s">
        <v>785</v>
      </c>
      <c r="B475" t="s">
        <v>86</v>
      </c>
      <c r="C475" t="s">
        <v>295</v>
      </c>
      <c r="D475" t="s">
        <v>271</v>
      </c>
      <c r="E475" t="s">
        <v>175</v>
      </c>
      <c r="F475">
        <v>74</v>
      </c>
      <c r="G475">
        <v>2567</v>
      </c>
      <c r="H475">
        <v>0</v>
      </c>
      <c r="I475">
        <v>0</v>
      </c>
      <c r="J475">
        <v>74</v>
      </c>
      <c r="K475">
        <v>2567</v>
      </c>
    </row>
    <row r="476" spans="1:11" x14ac:dyDescent="0.2">
      <c r="A476" t="s">
        <v>786</v>
      </c>
      <c r="B476" t="s">
        <v>86</v>
      </c>
      <c r="C476" t="s">
        <v>295</v>
      </c>
      <c r="D476" t="s">
        <v>275</v>
      </c>
      <c r="E476" t="s">
        <v>176</v>
      </c>
      <c r="F476">
        <v>32</v>
      </c>
      <c r="G476">
        <v>1133</v>
      </c>
      <c r="H476">
        <v>0</v>
      </c>
      <c r="I476">
        <v>0</v>
      </c>
      <c r="J476">
        <v>32</v>
      </c>
      <c r="K476">
        <v>1133</v>
      </c>
    </row>
    <row r="477" spans="1:11" x14ac:dyDescent="0.2">
      <c r="A477" t="s">
        <v>787</v>
      </c>
      <c r="B477" t="s">
        <v>86</v>
      </c>
      <c r="C477" t="s">
        <v>295</v>
      </c>
      <c r="D477" t="s">
        <v>267</v>
      </c>
      <c r="E477" t="s">
        <v>177</v>
      </c>
      <c r="F477">
        <v>19</v>
      </c>
      <c r="G477">
        <v>860</v>
      </c>
      <c r="H477">
        <v>0</v>
      </c>
      <c r="I477">
        <v>0</v>
      </c>
      <c r="J477">
        <v>19</v>
      </c>
      <c r="K477">
        <v>860</v>
      </c>
    </row>
    <row r="478" spans="1:11" x14ac:dyDescent="0.2">
      <c r="A478" t="s">
        <v>788</v>
      </c>
      <c r="B478" t="s">
        <v>86</v>
      </c>
      <c r="C478" t="s">
        <v>295</v>
      </c>
      <c r="D478" t="s">
        <v>267</v>
      </c>
      <c r="E478" t="s">
        <v>178</v>
      </c>
      <c r="F478">
        <v>47</v>
      </c>
      <c r="G478">
        <v>1266.3399999999999</v>
      </c>
      <c r="H478">
        <v>0</v>
      </c>
      <c r="I478">
        <v>0</v>
      </c>
      <c r="J478">
        <v>47</v>
      </c>
      <c r="K478">
        <v>1266.3399999999999</v>
      </c>
    </row>
    <row r="479" spans="1:11" x14ac:dyDescent="0.2">
      <c r="A479" t="s">
        <v>789</v>
      </c>
      <c r="B479" t="s">
        <v>86</v>
      </c>
      <c r="C479" t="s">
        <v>295</v>
      </c>
      <c r="D479" t="s">
        <v>269</v>
      </c>
      <c r="E479" t="s">
        <v>179</v>
      </c>
      <c r="F479">
        <v>38</v>
      </c>
      <c r="G479">
        <v>1052</v>
      </c>
      <c r="H479">
        <v>0</v>
      </c>
      <c r="I479">
        <v>0</v>
      </c>
      <c r="J479">
        <v>38</v>
      </c>
      <c r="K479">
        <v>1052</v>
      </c>
    </row>
    <row r="480" spans="1:11" x14ac:dyDescent="0.2">
      <c r="A480" t="s">
        <v>790</v>
      </c>
      <c r="B480" t="s">
        <v>86</v>
      </c>
      <c r="C480" t="s">
        <v>295</v>
      </c>
      <c r="D480" t="s">
        <v>267</v>
      </c>
      <c r="E480" t="s">
        <v>180</v>
      </c>
      <c r="F480">
        <v>46</v>
      </c>
      <c r="G480">
        <v>1802.34</v>
      </c>
      <c r="H480">
        <v>0</v>
      </c>
      <c r="I480">
        <v>0</v>
      </c>
      <c r="J480">
        <v>46</v>
      </c>
      <c r="K480">
        <v>1802.34</v>
      </c>
    </row>
    <row r="481" spans="1:11" x14ac:dyDescent="0.2">
      <c r="A481" t="s">
        <v>791</v>
      </c>
      <c r="B481" t="s">
        <v>86</v>
      </c>
      <c r="C481" t="s">
        <v>295</v>
      </c>
      <c r="D481" t="s">
        <v>271</v>
      </c>
      <c r="E481" t="s">
        <v>181</v>
      </c>
      <c r="F481">
        <v>23</v>
      </c>
      <c r="G481">
        <v>1013</v>
      </c>
      <c r="H481">
        <v>0</v>
      </c>
      <c r="I481">
        <v>0</v>
      </c>
      <c r="J481">
        <v>23</v>
      </c>
      <c r="K481">
        <v>1013</v>
      </c>
    </row>
    <row r="482" spans="1:11" x14ac:dyDescent="0.2">
      <c r="A482" t="s">
        <v>792</v>
      </c>
      <c r="B482" t="s">
        <v>86</v>
      </c>
      <c r="C482" t="s">
        <v>295</v>
      </c>
      <c r="D482" t="s">
        <v>269</v>
      </c>
      <c r="E482" t="s">
        <v>283</v>
      </c>
      <c r="F482">
        <v>1044</v>
      </c>
      <c r="G482">
        <v>32102.01</v>
      </c>
      <c r="H482">
        <v>0</v>
      </c>
      <c r="I482">
        <v>0</v>
      </c>
      <c r="J482">
        <v>1044</v>
      </c>
      <c r="K482">
        <v>32102.01</v>
      </c>
    </row>
    <row r="483" spans="1:11" x14ac:dyDescent="0.2">
      <c r="A483" t="s">
        <v>793</v>
      </c>
      <c r="B483" t="s">
        <v>86</v>
      </c>
      <c r="C483" t="s">
        <v>295</v>
      </c>
      <c r="D483" t="s">
        <v>268</v>
      </c>
      <c r="E483" t="s">
        <v>182</v>
      </c>
      <c r="F483">
        <v>18</v>
      </c>
      <c r="G483">
        <v>672</v>
      </c>
      <c r="H483">
        <v>0</v>
      </c>
      <c r="I483">
        <v>0</v>
      </c>
      <c r="J483">
        <v>18</v>
      </c>
      <c r="K483">
        <v>672</v>
      </c>
    </row>
    <row r="484" spans="1:11" x14ac:dyDescent="0.2">
      <c r="A484" t="s">
        <v>794</v>
      </c>
      <c r="B484" t="s">
        <v>86</v>
      </c>
      <c r="C484" t="s">
        <v>295</v>
      </c>
      <c r="D484" t="s">
        <v>271</v>
      </c>
      <c r="E484" t="s">
        <v>183</v>
      </c>
      <c r="F484">
        <v>42</v>
      </c>
      <c r="G484">
        <v>1130</v>
      </c>
      <c r="H484">
        <v>0</v>
      </c>
      <c r="I484">
        <v>0</v>
      </c>
      <c r="J484">
        <v>42</v>
      </c>
      <c r="K484">
        <v>1130</v>
      </c>
    </row>
    <row r="485" spans="1:11" x14ac:dyDescent="0.2">
      <c r="A485" t="s">
        <v>795</v>
      </c>
      <c r="B485" t="s">
        <v>86</v>
      </c>
      <c r="C485" t="s">
        <v>295</v>
      </c>
      <c r="D485" t="s">
        <v>272</v>
      </c>
      <c r="E485" t="s">
        <v>184</v>
      </c>
      <c r="F485">
        <v>16</v>
      </c>
      <c r="G485">
        <v>471</v>
      </c>
      <c r="H485">
        <v>0</v>
      </c>
      <c r="I485">
        <v>0</v>
      </c>
      <c r="J485">
        <v>16</v>
      </c>
      <c r="K485">
        <v>471</v>
      </c>
    </row>
    <row r="486" spans="1:11" x14ac:dyDescent="0.2">
      <c r="A486" t="s">
        <v>796</v>
      </c>
      <c r="B486" t="s">
        <v>86</v>
      </c>
      <c r="C486" t="s">
        <v>295</v>
      </c>
      <c r="D486" t="s">
        <v>269</v>
      </c>
      <c r="E486" t="s">
        <v>185</v>
      </c>
      <c r="F486">
        <v>38</v>
      </c>
      <c r="G486">
        <v>876</v>
      </c>
      <c r="H486">
        <v>0</v>
      </c>
      <c r="I486">
        <v>0</v>
      </c>
      <c r="J486">
        <v>38</v>
      </c>
      <c r="K486">
        <v>876</v>
      </c>
    </row>
    <row r="487" spans="1:11" x14ac:dyDescent="0.2">
      <c r="A487" t="s">
        <v>797</v>
      </c>
      <c r="B487" t="s">
        <v>86</v>
      </c>
      <c r="C487" t="s">
        <v>295</v>
      </c>
      <c r="D487" t="s">
        <v>270</v>
      </c>
      <c r="E487" t="s">
        <v>186</v>
      </c>
      <c r="F487">
        <v>7</v>
      </c>
      <c r="G487">
        <v>213</v>
      </c>
      <c r="H487">
        <v>0</v>
      </c>
      <c r="I487">
        <v>0</v>
      </c>
      <c r="J487">
        <v>7</v>
      </c>
      <c r="K487">
        <v>213</v>
      </c>
    </row>
    <row r="488" spans="1:11" x14ac:dyDescent="0.2">
      <c r="A488" t="s">
        <v>798</v>
      </c>
      <c r="B488" t="s">
        <v>86</v>
      </c>
      <c r="C488" t="s">
        <v>295</v>
      </c>
      <c r="D488" t="s">
        <v>272</v>
      </c>
      <c r="E488" t="s">
        <v>187</v>
      </c>
      <c r="F488">
        <v>43</v>
      </c>
      <c r="G488">
        <v>1476</v>
      </c>
      <c r="H488">
        <v>0</v>
      </c>
      <c r="I488">
        <v>0</v>
      </c>
      <c r="J488">
        <v>43</v>
      </c>
      <c r="K488">
        <v>1476</v>
      </c>
    </row>
    <row r="489" spans="1:11" x14ac:dyDescent="0.2">
      <c r="A489" t="s">
        <v>799</v>
      </c>
      <c r="B489" t="s">
        <v>86</v>
      </c>
      <c r="C489" t="s">
        <v>295</v>
      </c>
      <c r="D489" t="s">
        <v>270</v>
      </c>
      <c r="E489" t="s">
        <v>188</v>
      </c>
      <c r="F489">
        <v>14</v>
      </c>
      <c r="G489">
        <v>502</v>
      </c>
      <c r="H489">
        <v>0</v>
      </c>
      <c r="I489">
        <v>0</v>
      </c>
      <c r="J489">
        <v>14</v>
      </c>
      <c r="K489">
        <v>502</v>
      </c>
    </row>
    <row r="490" spans="1:11" x14ac:dyDescent="0.2">
      <c r="A490" t="s">
        <v>800</v>
      </c>
      <c r="B490" t="s">
        <v>86</v>
      </c>
      <c r="C490" t="s">
        <v>295</v>
      </c>
      <c r="D490" t="s">
        <v>269</v>
      </c>
      <c r="E490" t="s">
        <v>189</v>
      </c>
      <c r="F490">
        <v>30</v>
      </c>
      <c r="G490">
        <v>1050</v>
      </c>
      <c r="H490">
        <v>0</v>
      </c>
      <c r="I490">
        <v>0</v>
      </c>
      <c r="J490">
        <v>30</v>
      </c>
      <c r="K490">
        <v>1050</v>
      </c>
    </row>
    <row r="491" spans="1:11" x14ac:dyDescent="0.2">
      <c r="A491" t="s">
        <v>801</v>
      </c>
      <c r="B491" t="s">
        <v>86</v>
      </c>
      <c r="C491" t="s">
        <v>295</v>
      </c>
      <c r="D491" t="s">
        <v>268</v>
      </c>
      <c r="E491" t="s">
        <v>190</v>
      </c>
      <c r="F491">
        <v>66</v>
      </c>
      <c r="G491">
        <v>1718</v>
      </c>
      <c r="H491">
        <v>0</v>
      </c>
      <c r="I491">
        <v>0</v>
      </c>
      <c r="J491">
        <v>66</v>
      </c>
      <c r="K491">
        <v>1718</v>
      </c>
    </row>
    <row r="492" spans="1:11" x14ac:dyDescent="0.2">
      <c r="A492" t="s">
        <v>802</v>
      </c>
      <c r="B492" t="s">
        <v>86</v>
      </c>
      <c r="C492" t="s">
        <v>295</v>
      </c>
      <c r="D492" t="s">
        <v>275</v>
      </c>
      <c r="E492" t="s">
        <v>191</v>
      </c>
      <c r="F492">
        <v>10</v>
      </c>
      <c r="G492">
        <v>141</v>
      </c>
      <c r="H492">
        <v>0</v>
      </c>
      <c r="I492">
        <v>0</v>
      </c>
      <c r="J492">
        <v>10</v>
      </c>
      <c r="K492">
        <v>141</v>
      </c>
    </row>
    <row r="493" spans="1:11" x14ac:dyDescent="0.2">
      <c r="A493" t="s">
        <v>803</v>
      </c>
      <c r="B493" t="s">
        <v>86</v>
      </c>
      <c r="C493" t="s">
        <v>295</v>
      </c>
      <c r="D493" t="s">
        <v>270</v>
      </c>
      <c r="E493" t="s">
        <v>284</v>
      </c>
      <c r="F493">
        <v>133</v>
      </c>
      <c r="G493">
        <v>4986.83</v>
      </c>
      <c r="H493">
        <v>0</v>
      </c>
      <c r="I493">
        <v>0</v>
      </c>
      <c r="J493">
        <v>133</v>
      </c>
      <c r="K493">
        <v>4986.83</v>
      </c>
    </row>
    <row r="494" spans="1:11" x14ac:dyDescent="0.2">
      <c r="A494" t="s">
        <v>804</v>
      </c>
      <c r="B494" t="s">
        <v>86</v>
      </c>
      <c r="C494" t="s">
        <v>295</v>
      </c>
      <c r="D494" t="s">
        <v>275</v>
      </c>
      <c r="E494" t="s">
        <v>192</v>
      </c>
      <c r="F494">
        <v>18</v>
      </c>
      <c r="G494">
        <v>453.02</v>
      </c>
      <c r="H494">
        <v>0</v>
      </c>
      <c r="I494">
        <v>0</v>
      </c>
      <c r="J494">
        <v>18</v>
      </c>
      <c r="K494">
        <v>453.02</v>
      </c>
    </row>
    <row r="495" spans="1:11" x14ac:dyDescent="0.2">
      <c r="A495" t="s">
        <v>805</v>
      </c>
      <c r="B495" t="s">
        <v>86</v>
      </c>
      <c r="C495" t="s">
        <v>295</v>
      </c>
      <c r="D495" t="s">
        <v>267</v>
      </c>
      <c r="E495" t="s">
        <v>193</v>
      </c>
      <c r="F495">
        <v>40</v>
      </c>
      <c r="G495">
        <v>1001</v>
      </c>
      <c r="H495">
        <v>0</v>
      </c>
      <c r="I495">
        <v>0</v>
      </c>
      <c r="J495">
        <v>40</v>
      </c>
      <c r="K495">
        <v>1001</v>
      </c>
    </row>
    <row r="496" spans="1:11" x14ac:dyDescent="0.2">
      <c r="A496" t="s">
        <v>806</v>
      </c>
      <c r="B496" t="s">
        <v>86</v>
      </c>
      <c r="C496" t="s">
        <v>295</v>
      </c>
      <c r="D496" t="s">
        <v>273</v>
      </c>
      <c r="E496" t="s">
        <v>194</v>
      </c>
      <c r="F496">
        <v>28</v>
      </c>
      <c r="G496">
        <v>950</v>
      </c>
      <c r="H496">
        <v>0</v>
      </c>
      <c r="I496">
        <v>0</v>
      </c>
      <c r="J496">
        <v>28</v>
      </c>
      <c r="K496">
        <v>950</v>
      </c>
    </row>
    <row r="497" spans="1:11" x14ac:dyDescent="0.2">
      <c r="A497" t="s">
        <v>807</v>
      </c>
      <c r="B497" t="s">
        <v>86</v>
      </c>
      <c r="C497" t="s">
        <v>295</v>
      </c>
      <c r="D497" t="s">
        <v>270</v>
      </c>
      <c r="E497" t="s">
        <v>195</v>
      </c>
      <c r="F497">
        <v>5</v>
      </c>
      <c r="G497">
        <v>299</v>
      </c>
      <c r="H497">
        <v>0</v>
      </c>
      <c r="I497">
        <v>0</v>
      </c>
      <c r="J497">
        <v>5</v>
      </c>
      <c r="K497">
        <v>299</v>
      </c>
    </row>
    <row r="498" spans="1:11" x14ac:dyDescent="0.2">
      <c r="A498" t="s">
        <v>808</v>
      </c>
      <c r="B498" t="s">
        <v>86</v>
      </c>
      <c r="C498" t="s">
        <v>295</v>
      </c>
      <c r="D498" t="s">
        <v>271</v>
      </c>
      <c r="E498" t="s">
        <v>285</v>
      </c>
      <c r="F498">
        <v>458</v>
      </c>
      <c r="G498">
        <v>17887.68</v>
      </c>
      <c r="H498">
        <v>0</v>
      </c>
      <c r="I498">
        <v>0</v>
      </c>
      <c r="J498">
        <v>458</v>
      </c>
      <c r="K498">
        <v>17887.68</v>
      </c>
    </row>
    <row r="499" spans="1:11" x14ac:dyDescent="0.2">
      <c r="A499" t="s">
        <v>809</v>
      </c>
      <c r="B499" t="s">
        <v>86</v>
      </c>
      <c r="C499" t="s">
        <v>295</v>
      </c>
      <c r="D499" t="s">
        <v>275</v>
      </c>
      <c r="E499" t="s">
        <v>196</v>
      </c>
      <c r="F499">
        <v>40</v>
      </c>
      <c r="G499">
        <v>1112</v>
      </c>
      <c r="H499">
        <v>0</v>
      </c>
      <c r="I499">
        <v>0</v>
      </c>
      <c r="J499">
        <v>40</v>
      </c>
      <c r="K499">
        <v>1112</v>
      </c>
    </row>
    <row r="500" spans="1:11" x14ac:dyDescent="0.2">
      <c r="A500" t="s">
        <v>810</v>
      </c>
      <c r="B500" t="s">
        <v>86</v>
      </c>
      <c r="C500" t="s">
        <v>295</v>
      </c>
      <c r="D500" t="s">
        <v>270</v>
      </c>
      <c r="E500" t="s">
        <v>197</v>
      </c>
      <c r="F500">
        <v>20</v>
      </c>
      <c r="G500">
        <v>723</v>
      </c>
      <c r="H500">
        <v>0</v>
      </c>
      <c r="I500">
        <v>0</v>
      </c>
      <c r="J500">
        <v>20</v>
      </c>
      <c r="K500">
        <v>723</v>
      </c>
    </row>
    <row r="501" spans="1:11" x14ac:dyDescent="0.2">
      <c r="A501" t="s">
        <v>811</v>
      </c>
      <c r="B501" t="s">
        <v>86</v>
      </c>
      <c r="C501" t="s">
        <v>295</v>
      </c>
      <c r="D501" t="s">
        <v>276</v>
      </c>
      <c r="E501" t="s">
        <v>276</v>
      </c>
      <c r="F501">
        <v>3</v>
      </c>
      <c r="G501">
        <v>18</v>
      </c>
      <c r="H501">
        <v>0</v>
      </c>
      <c r="I501">
        <v>0</v>
      </c>
      <c r="J501">
        <v>3</v>
      </c>
      <c r="K501">
        <v>18</v>
      </c>
    </row>
    <row r="502" spans="1:11" x14ac:dyDescent="0.2">
      <c r="A502" t="s">
        <v>812</v>
      </c>
      <c r="B502" t="s">
        <v>86</v>
      </c>
      <c r="C502" t="s">
        <v>295</v>
      </c>
      <c r="D502" t="s">
        <v>276</v>
      </c>
      <c r="E502" t="s">
        <v>290</v>
      </c>
      <c r="F502">
        <v>3</v>
      </c>
      <c r="G502">
        <v>18</v>
      </c>
      <c r="H502">
        <v>0</v>
      </c>
      <c r="I502">
        <v>0</v>
      </c>
      <c r="J502">
        <v>3</v>
      </c>
      <c r="K502">
        <v>18</v>
      </c>
    </row>
    <row r="503" spans="1:11" x14ac:dyDescent="0.2">
      <c r="A503" t="s">
        <v>813</v>
      </c>
      <c r="B503" t="s">
        <v>86</v>
      </c>
      <c r="C503" t="s">
        <v>295</v>
      </c>
      <c r="D503" t="s">
        <v>267</v>
      </c>
      <c r="E503" t="s">
        <v>198</v>
      </c>
      <c r="F503">
        <v>11</v>
      </c>
      <c r="G503">
        <v>694</v>
      </c>
      <c r="H503">
        <v>0</v>
      </c>
      <c r="I503">
        <v>0</v>
      </c>
      <c r="J503">
        <v>11</v>
      </c>
      <c r="K503">
        <v>694</v>
      </c>
    </row>
    <row r="504" spans="1:11" x14ac:dyDescent="0.2">
      <c r="A504" t="s">
        <v>814</v>
      </c>
      <c r="B504" t="s">
        <v>86</v>
      </c>
      <c r="C504" t="s">
        <v>295</v>
      </c>
      <c r="D504" t="s">
        <v>267</v>
      </c>
      <c r="E504" t="s">
        <v>199</v>
      </c>
      <c r="F504">
        <v>55</v>
      </c>
      <c r="G504">
        <v>2270</v>
      </c>
      <c r="H504">
        <v>0</v>
      </c>
      <c r="I504">
        <v>0</v>
      </c>
      <c r="J504">
        <v>55</v>
      </c>
      <c r="K504">
        <v>2270</v>
      </c>
    </row>
    <row r="505" spans="1:11" x14ac:dyDescent="0.2">
      <c r="A505" t="s">
        <v>815</v>
      </c>
      <c r="B505" t="s">
        <v>86</v>
      </c>
      <c r="C505" t="s">
        <v>295</v>
      </c>
      <c r="D505" t="s">
        <v>271</v>
      </c>
      <c r="E505" t="s">
        <v>200</v>
      </c>
      <c r="F505">
        <v>19</v>
      </c>
      <c r="G505">
        <v>855</v>
      </c>
      <c r="H505">
        <v>0</v>
      </c>
      <c r="I505">
        <v>0</v>
      </c>
      <c r="J505">
        <v>19</v>
      </c>
      <c r="K505">
        <v>855</v>
      </c>
    </row>
    <row r="506" spans="1:11" x14ac:dyDescent="0.2">
      <c r="A506" t="s">
        <v>816</v>
      </c>
      <c r="B506" t="s">
        <v>86</v>
      </c>
      <c r="C506" t="s">
        <v>295</v>
      </c>
      <c r="D506" t="s">
        <v>272</v>
      </c>
      <c r="E506" t="s">
        <v>201</v>
      </c>
      <c r="F506">
        <v>57</v>
      </c>
      <c r="G506">
        <v>1948</v>
      </c>
      <c r="H506">
        <v>0</v>
      </c>
      <c r="I506">
        <v>0</v>
      </c>
      <c r="J506">
        <v>57</v>
      </c>
      <c r="K506">
        <v>1948</v>
      </c>
    </row>
    <row r="507" spans="1:11" x14ac:dyDescent="0.2">
      <c r="A507" t="s">
        <v>817</v>
      </c>
      <c r="B507" t="s">
        <v>86</v>
      </c>
      <c r="C507" t="s">
        <v>295</v>
      </c>
      <c r="D507" t="s">
        <v>268</v>
      </c>
      <c r="E507" t="s">
        <v>202</v>
      </c>
      <c r="F507">
        <v>20</v>
      </c>
      <c r="G507">
        <v>402</v>
      </c>
      <c r="H507">
        <v>0</v>
      </c>
      <c r="I507">
        <v>0</v>
      </c>
      <c r="J507">
        <v>20</v>
      </c>
      <c r="K507">
        <v>402</v>
      </c>
    </row>
    <row r="508" spans="1:11" x14ac:dyDescent="0.2">
      <c r="A508" t="s">
        <v>818</v>
      </c>
      <c r="B508" t="s">
        <v>86</v>
      </c>
      <c r="C508" t="s">
        <v>295</v>
      </c>
      <c r="D508" t="s">
        <v>273</v>
      </c>
      <c r="E508" t="s">
        <v>203</v>
      </c>
      <c r="F508">
        <v>16</v>
      </c>
      <c r="G508">
        <v>450</v>
      </c>
      <c r="H508">
        <v>0</v>
      </c>
      <c r="I508">
        <v>0</v>
      </c>
      <c r="J508">
        <v>16</v>
      </c>
      <c r="K508">
        <v>450</v>
      </c>
    </row>
    <row r="509" spans="1:11" x14ac:dyDescent="0.2">
      <c r="A509" t="s">
        <v>819</v>
      </c>
      <c r="B509" t="s">
        <v>86</v>
      </c>
      <c r="C509" t="s">
        <v>295</v>
      </c>
      <c r="D509" t="s">
        <v>272</v>
      </c>
      <c r="E509" t="s">
        <v>204</v>
      </c>
      <c r="F509">
        <v>26</v>
      </c>
      <c r="G509">
        <v>861.83</v>
      </c>
      <c r="H509">
        <v>0</v>
      </c>
      <c r="I509">
        <v>0</v>
      </c>
      <c r="J509">
        <v>26</v>
      </c>
      <c r="K509">
        <v>861.83</v>
      </c>
    </row>
    <row r="510" spans="1:11" x14ac:dyDescent="0.2">
      <c r="A510" t="s">
        <v>820</v>
      </c>
      <c r="B510" t="s">
        <v>86</v>
      </c>
      <c r="C510" t="s">
        <v>295</v>
      </c>
      <c r="D510" t="s">
        <v>272</v>
      </c>
      <c r="E510" t="s">
        <v>205</v>
      </c>
      <c r="F510">
        <v>16</v>
      </c>
      <c r="G510">
        <v>668</v>
      </c>
      <c r="H510">
        <v>0</v>
      </c>
      <c r="I510">
        <v>0</v>
      </c>
      <c r="J510">
        <v>16</v>
      </c>
      <c r="K510">
        <v>668</v>
      </c>
    </row>
    <row r="511" spans="1:11" x14ac:dyDescent="0.2">
      <c r="A511" t="s">
        <v>821</v>
      </c>
      <c r="B511" t="s">
        <v>86</v>
      </c>
      <c r="C511" t="s">
        <v>295</v>
      </c>
      <c r="D511" t="s">
        <v>269</v>
      </c>
      <c r="E511" t="s">
        <v>206</v>
      </c>
      <c r="F511">
        <v>42</v>
      </c>
      <c r="G511">
        <v>1461</v>
      </c>
      <c r="H511">
        <v>0</v>
      </c>
      <c r="I511">
        <v>0</v>
      </c>
      <c r="J511">
        <v>42</v>
      </c>
      <c r="K511">
        <v>1461</v>
      </c>
    </row>
    <row r="512" spans="1:11" x14ac:dyDescent="0.2">
      <c r="A512" t="s">
        <v>822</v>
      </c>
      <c r="B512" t="s">
        <v>86</v>
      </c>
      <c r="C512" t="s">
        <v>295</v>
      </c>
      <c r="D512" t="s">
        <v>270</v>
      </c>
      <c r="E512" t="s">
        <v>207</v>
      </c>
      <c r="F512">
        <v>10</v>
      </c>
      <c r="G512">
        <v>211</v>
      </c>
      <c r="H512">
        <v>0</v>
      </c>
      <c r="I512">
        <v>0</v>
      </c>
      <c r="J512">
        <v>10</v>
      </c>
      <c r="K512">
        <v>211</v>
      </c>
    </row>
    <row r="513" spans="1:11" x14ac:dyDescent="0.2">
      <c r="A513" t="s">
        <v>823</v>
      </c>
      <c r="B513" t="s">
        <v>86</v>
      </c>
      <c r="C513" t="s">
        <v>295</v>
      </c>
      <c r="D513" t="s">
        <v>269</v>
      </c>
      <c r="E513" t="s">
        <v>208</v>
      </c>
      <c r="F513">
        <v>36</v>
      </c>
      <c r="G513">
        <v>1304.1199999999999</v>
      </c>
      <c r="H513">
        <v>0</v>
      </c>
      <c r="I513">
        <v>0</v>
      </c>
      <c r="J513">
        <v>36</v>
      </c>
      <c r="K513">
        <v>1304.1199999999999</v>
      </c>
    </row>
    <row r="514" spans="1:11" x14ac:dyDescent="0.2">
      <c r="A514" t="s">
        <v>824</v>
      </c>
      <c r="B514" t="s">
        <v>86</v>
      </c>
      <c r="C514" t="s">
        <v>295</v>
      </c>
      <c r="D514" t="s">
        <v>271</v>
      </c>
      <c r="E514" t="s">
        <v>209</v>
      </c>
      <c r="F514">
        <v>16</v>
      </c>
      <c r="G514">
        <v>661</v>
      </c>
      <c r="H514">
        <v>0</v>
      </c>
      <c r="I514">
        <v>0</v>
      </c>
      <c r="J514">
        <v>16</v>
      </c>
      <c r="K514">
        <v>661</v>
      </c>
    </row>
    <row r="515" spans="1:11" x14ac:dyDescent="0.2">
      <c r="A515" t="s">
        <v>825</v>
      </c>
      <c r="B515" t="s">
        <v>86</v>
      </c>
      <c r="C515" t="s">
        <v>295</v>
      </c>
      <c r="D515" t="s">
        <v>275</v>
      </c>
      <c r="E515" t="s">
        <v>210</v>
      </c>
      <c r="F515">
        <v>14</v>
      </c>
      <c r="G515">
        <v>579.83000000000004</v>
      </c>
      <c r="H515">
        <v>0</v>
      </c>
      <c r="I515">
        <v>0</v>
      </c>
      <c r="J515">
        <v>14</v>
      </c>
      <c r="K515">
        <v>579.83000000000004</v>
      </c>
    </row>
    <row r="516" spans="1:11" x14ac:dyDescent="0.2">
      <c r="A516" t="s">
        <v>826</v>
      </c>
      <c r="B516" t="s">
        <v>86</v>
      </c>
      <c r="C516" t="s">
        <v>295</v>
      </c>
      <c r="D516" t="s">
        <v>267</v>
      </c>
      <c r="E516" t="s">
        <v>211</v>
      </c>
      <c r="F516">
        <v>2</v>
      </c>
      <c r="G516">
        <v>89</v>
      </c>
      <c r="H516">
        <v>0</v>
      </c>
      <c r="I516">
        <v>0</v>
      </c>
      <c r="J516">
        <v>2</v>
      </c>
      <c r="K516">
        <v>89</v>
      </c>
    </row>
    <row r="517" spans="1:11" x14ac:dyDescent="0.2">
      <c r="A517" t="s">
        <v>827</v>
      </c>
      <c r="B517" t="s">
        <v>86</v>
      </c>
      <c r="C517" t="s">
        <v>295</v>
      </c>
      <c r="D517" t="s">
        <v>271</v>
      </c>
      <c r="E517" t="s">
        <v>212</v>
      </c>
      <c r="F517">
        <v>23</v>
      </c>
      <c r="G517">
        <v>659.51</v>
      </c>
      <c r="H517">
        <v>0</v>
      </c>
      <c r="I517">
        <v>0</v>
      </c>
      <c r="J517">
        <v>23</v>
      </c>
      <c r="K517">
        <v>659.51</v>
      </c>
    </row>
    <row r="518" spans="1:11" x14ac:dyDescent="0.2">
      <c r="A518" t="s">
        <v>828</v>
      </c>
      <c r="B518" t="s">
        <v>86</v>
      </c>
      <c r="C518" t="s">
        <v>295</v>
      </c>
      <c r="D518" t="s">
        <v>274</v>
      </c>
      <c r="E518" t="s">
        <v>213</v>
      </c>
      <c r="F518">
        <v>17</v>
      </c>
      <c r="G518">
        <v>736</v>
      </c>
      <c r="H518">
        <v>0</v>
      </c>
      <c r="I518">
        <v>0</v>
      </c>
      <c r="J518">
        <v>17</v>
      </c>
      <c r="K518">
        <v>736</v>
      </c>
    </row>
    <row r="519" spans="1:11" x14ac:dyDescent="0.2">
      <c r="A519" t="s">
        <v>829</v>
      </c>
      <c r="B519" t="s">
        <v>86</v>
      </c>
      <c r="C519" t="s">
        <v>295</v>
      </c>
      <c r="D519" t="s">
        <v>271</v>
      </c>
      <c r="E519" t="s">
        <v>214</v>
      </c>
      <c r="F519">
        <v>13</v>
      </c>
      <c r="G519">
        <v>509</v>
      </c>
      <c r="H519">
        <v>0</v>
      </c>
      <c r="I519">
        <v>0</v>
      </c>
      <c r="J519">
        <v>13</v>
      </c>
      <c r="K519">
        <v>509</v>
      </c>
    </row>
    <row r="520" spans="1:11" x14ac:dyDescent="0.2">
      <c r="A520" t="s">
        <v>830</v>
      </c>
      <c r="B520" t="s">
        <v>86</v>
      </c>
      <c r="C520" t="s">
        <v>295</v>
      </c>
      <c r="D520" t="s">
        <v>275</v>
      </c>
      <c r="E520" t="s">
        <v>215</v>
      </c>
      <c r="F520">
        <v>31</v>
      </c>
      <c r="G520">
        <v>1541</v>
      </c>
      <c r="H520">
        <v>0</v>
      </c>
      <c r="I520">
        <v>0</v>
      </c>
      <c r="J520">
        <v>31</v>
      </c>
      <c r="K520">
        <v>1541</v>
      </c>
    </row>
    <row r="521" spans="1:11" x14ac:dyDescent="0.2">
      <c r="A521" t="s">
        <v>831</v>
      </c>
      <c r="B521" t="s">
        <v>86</v>
      </c>
      <c r="C521" t="s">
        <v>295</v>
      </c>
      <c r="D521" t="s">
        <v>274</v>
      </c>
      <c r="E521" t="s">
        <v>216</v>
      </c>
      <c r="F521">
        <v>24</v>
      </c>
      <c r="G521">
        <v>906.83</v>
      </c>
      <c r="H521">
        <v>0</v>
      </c>
      <c r="I521">
        <v>0</v>
      </c>
      <c r="J521">
        <v>24</v>
      </c>
      <c r="K521">
        <v>906.83</v>
      </c>
    </row>
    <row r="522" spans="1:11" x14ac:dyDescent="0.2">
      <c r="A522" t="s">
        <v>832</v>
      </c>
      <c r="B522" t="s">
        <v>86</v>
      </c>
      <c r="C522" t="s">
        <v>295</v>
      </c>
      <c r="D522" t="s">
        <v>272</v>
      </c>
      <c r="E522" t="s">
        <v>217</v>
      </c>
      <c r="F522">
        <v>7</v>
      </c>
      <c r="G522">
        <v>428.51</v>
      </c>
      <c r="H522">
        <v>0</v>
      </c>
      <c r="I522">
        <v>0</v>
      </c>
      <c r="J522">
        <v>7</v>
      </c>
      <c r="K522">
        <v>428.51</v>
      </c>
    </row>
    <row r="523" spans="1:11" x14ac:dyDescent="0.2">
      <c r="A523" t="s">
        <v>833</v>
      </c>
      <c r="B523" t="s">
        <v>86</v>
      </c>
      <c r="C523" t="s">
        <v>295</v>
      </c>
      <c r="D523" t="s">
        <v>274</v>
      </c>
      <c r="E523" t="s">
        <v>218</v>
      </c>
      <c r="F523">
        <v>22</v>
      </c>
      <c r="G523">
        <v>568</v>
      </c>
      <c r="H523">
        <v>0</v>
      </c>
      <c r="I523">
        <v>0</v>
      </c>
      <c r="J523">
        <v>22</v>
      </c>
      <c r="K523">
        <v>568</v>
      </c>
    </row>
    <row r="524" spans="1:11" x14ac:dyDescent="0.2">
      <c r="A524" t="s">
        <v>834</v>
      </c>
      <c r="B524" t="s">
        <v>86</v>
      </c>
      <c r="C524" t="s">
        <v>295</v>
      </c>
      <c r="D524" t="s">
        <v>273</v>
      </c>
      <c r="E524" t="s">
        <v>219</v>
      </c>
      <c r="F524">
        <v>45</v>
      </c>
      <c r="G524">
        <v>1370.34</v>
      </c>
      <c r="H524">
        <v>0</v>
      </c>
      <c r="I524">
        <v>0</v>
      </c>
      <c r="J524">
        <v>45</v>
      </c>
      <c r="K524">
        <v>1370.34</v>
      </c>
    </row>
    <row r="525" spans="1:11" x14ac:dyDescent="0.2">
      <c r="A525" t="s">
        <v>835</v>
      </c>
      <c r="B525" t="s">
        <v>86</v>
      </c>
      <c r="C525" t="s">
        <v>295</v>
      </c>
      <c r="D525" t="s">
        <v>272</v>
      </c>
      <c r="E525" t="s">
        <v>286</v>
      </c>
      <c r="F525">
        <v>926</v>
      </c>
      <c r="G525">
        <v>30570.720000000001</v>
      </c>
      <c r="H525">
        <v>0</v>
      </c>
      <c r="I525">
        <v>0</v>
      </c>
      <c r="J525">
        <v>926</v>
      </c>
      <c r="K525">
        <v>30570.720000000001</v>
      </c>
    </row>
    <row r="526" spans="1:11" x14ac:dyDescent="0.2">
      <c r="A526" t="s">
        <v>836</v>
      </c>
      <c r="B526" t="s">
        <v>86</v>
      </c>
      <c r="C526" t="s">
        <v>295</v>
      </c>
      <c r="D526" t="s">
        <v>273</v>
      </c>
      <c r="E526" t="s">
        <v>220</v>
      </c>
      <c r="F526">
        <v>32</v>
      </c>
      <c r="G526">
        <v>1361.51</v>
      </c>
      <c r="H526">
        <v>0</v>
      </c>
      <c r="I526">
        <v>0</v>
      </c>
      <c r="J526">
        <v>32</v>
      </c>
      <c r="K526">
        <v>1361.51</v>
      </c>
    </row>
    <row r="527" spans="1:11" x14ac:dyDescent="0.2">
      <c r="A527" t="s">
        <v>837</v>
      </c>
      <c r="B527" t="s">
        <v>86</v>
      </c>
      <c r="C527" t="s">
        <v>295</v>
      </c>
      <c r="D527" t="s">
        <v>270</v>
      </c>
      <c r="E527" t="s">
        <v>221</v>
      </c>
      <c r="F527">
        <v>9</v>
      </c>
      <c r="G527">
        <v>348</v>
      </c>
      <c r="H527">
        <v>0</v>
      </c>
      <c r="I527">
        <v>0</v>
      </c>
      <c r="J527">
        <v>9</v>
      </c>
      <c r="K527">
        <v>348</v>
      </c>
    </row>
    <row r="528" spans="1:11" x14ac:dyDescent="0.2">
      <c r="A528" t="s">
        <v>838</v>
      </c>
      <c r="B528" t="s">
        <v>86</v>
      </c>
      <c r="C528" t="s">
        <v>295</v>
      </c>
      <c r="D528" t="s">
        <v>273</v>
      </c>
      <c r="E528" t="s">
        <v>287</v>
      </c>
      <c r="F528">
        <v>451</v>
      </c>
      <c r="G528">
        <v>14579.53</v>
      </c>
      <c r="H528">
        <v>0</v>
      </c>
      <c r="I528">
        <v>0</v>
      </c>
      <c r="J528">
        <v>451</v>
      </c>
      <c r="K528">
        <v>14579.53</v>
      </c>
    </row>
    <row r="529" spans="1:11" x14ac:dyDescent="0.2">
      <c r="A529" t="s">
        <v>839</v>
      </c>
      <c r="B529" t="s">
        <v>86</v>
      </c>
      <c r="C529" t="s">
        <v>295</v>
      </c>
      <c r="D529" t="s">
        <v>272</v>
      </c>
      <c r="E529" t="s">
        <v>222</v>
      </c>
      <c r="F529">
        <v>12</v>
      </c>
      <c r="G529">
        <v>163</v>
      </c>
      <c r="H529">
        <v>0</v>
      </c>
      <c r="I529">
        <v>0</v>
      </c>
      <c r="J529">
        <v>12</v>
      </c>
      <c r="K529">
        <v>163</v>
      </c>
    </row>
    <row r="530" spans="1:11" x14ac:dyDescent="0.2">
      <c r="A530" t="s">
        <v>840</v>
      </c>
      <c r="B530" t="s">
        <v>86</v>
      </c>
      <c r="C530" t="s">
        <v>295</v>
      </c>
      <c r="D530" t="s">
        <v>268</v>
      </c>
      <c r="E530" t="s">
        <v>223</v>
      </c>
      <c r="F530">
        <v>5</v>
      </c>
      <c r="G530">
        <v>61</v>
      </c>
      <c r="H530">
        <v>0</v>
      </c>
      <c r="I530">
        <v>0</v>
      </c>
      <c r="J530">
        <v>5</v>
      </c>
      <c r="K530">
        <v>61</v>
      </c>
    </row>
    <row r="531" spans="1:11" x14ac:dyDescent="0.2">
      <c r="A531" t="s">
        <v>841</v>
      </c>
      <c r="B531" t="s">
        <v>86</v>
      </c>
      <c r="C531" t="s">
        <v>295</v>
      </c>
      <c r="D531" t="s">
        <v>269</v>
      </c>
      <c r="E531" t="s">
        <v>224</v>
      </c>
      <c r="F531">
        <v>31</v>
      </c>
      <c r="G531">
        <v>1047</v>
      </c>
      <c r="H531">
        <v>0</v>
      </c>
      <c r="I531">
        <v>0</v>
      </c>
      <c r="J531">
        <v>31</v>
      </c>
      <c r="K531">
        <v>1047</v>
      </c>
    </row>
    <row r="532" spans="1:11" x14ac:dyDescent="0.2">
      <c r="A532" t="s">
        <v>842</v>
      </c>
      <c r="B532" t="s">
        <v>86</v>
      </c>
      <c r="C532" t="s">
        <v>295</v>
      </c>
      <c r="D532" t="s">
        <v>271</v>
      </c>
      <c r="E532" t="s">
        <v>225</v>
      </c>
      <c r="F532">
        <v>11</v>
      </c>
      <c r="G532">
        <v>613</v>
      </c>
      <c r="H532">
        <v>0</v>
      </c>
      <c r="I532">
        <v>0</v>
      </c>
      <c r="J532">
        <v>11</v>
      </c>
      <c r="K532">
        <v>613</v>
      </c>
    </row>
    <row r="533" spans="1:11" x14ac:dyDescent="0.2">
      <c r="A533" t="s">
        <v>843</v>
      </c>
      <c r="B533" t="s">
        <v>86</v>
      </c>
      <c r="C533" t="s">
        <v>295</v>
      </c>
      <c r="D533" t="s">
        <v>274</v>
      </c>
      <c r="E533" t="s">
        <v>226</v>
      </c>
      <c r="F533">
        <v>45</v>
      </c>
      <c r="G533">
        <v>1702.83</v>
      </c>
      <c r="H533">
        <v>0</v>
      </c>
      <c r="I533">
        <v>0</v>
      </c>
      <c r="J533">
        <v>45</v>
      </c>
      <c r="K533">
        <v>1702.83</v>
      </c>
    </row>
    <row r="534" spans="1:11" x14ac:dyDescent="0.2">
      <c r="A534" t="s">
        <v>844</v>
      </c>
      <c r="B534" t="s">
        <v>86</v>
      </c>
      <c r="C534" t="s">
        <v>295</v>
      </c>
      <c r="D534" t="s">
        <v>271</v>
      </c>
      <c r="E534" t="s">
        <v>227</v>
      </c>
      <c r="F534">
        <v>34</v>
      </c>
      <c r="G534">
        <v>1347</v>
      </c>
      <c r="H534">
        <v>0</v>
      </c>
      <c r="I534">
        <v>0</v>
      </c>
      <c r="J534">
        <v>34</v>
      </c>
      <c r="K534">
        <v>1347</v>
      </c>
    </row>
    <row r="535" spans="1:11" x14ac:dyDescent="0.2">
      <c r="A535" t="s">
        <v>845</v>
      </c>
      <c r="B535" t="s">
        <v>86</v>
      </c>
      <c r="C535" t="s">
        <v>295</v>
      </c>
      <c r="D535" t="s">
        <v>270</v>
      </c>
      <c r="E535" t="s">
        <v>228</v>
      </c>
      <c r="F535">
        <v>10</v>
      </c>
      <c r="G535">
        <v>423</v>
      </c>
      <c r="H535">
        <v>0</v>
      </c>
      <c r="I535">
        <v>0</v>
      </c>
      <c r="J535">
        <v>10</v>
      </c>
      <c r="K535">
        <v>423</v>
      </c>
    </row>
    <row r="536" spans="1:11" x14ac:dyDescent="0.2">
      <c r="A536" t="s">
        <v>846</v>
      </c>
      <c r="B536" t="s">
        <v>86</v>
      </c>
      <c r="C536" t="s">
        <v>295</v>
      </c>
      <c r="D536" t="s">
        <v>274</v>
      </c>
      <c r="E536" t="s">
        <v>229</v>
      </c>
      <c r="F536">
        <v>12</v>
      </c>
      <c r="G536">
        <v>519</v>
      </c>
      <c r="H536">
        <v>0</v>
      </c>
      <c r="I536">
        <v>0</v>
      </c>
      <c r="J536">
        <v>12</v>
      </c>
      <c r="K536">
        <v>519</v>
      </c>
    </row>
    <row r="537" spans="1:11" x14ac:dyDescent="0.2">
      <c r="A537" t="s">
        <v>847</v>
      </c>
      <c r="B537" t="s">
        <v>86</v>
      </c>
      <c r="C537" t="s">
        <v>295</v>
      </c>
      <c r="D537" t="s">
        <v>268</v>
      </c>
      <c r="E537" t="s">
        <v>230</v>
      </c>
      <c r="F537">
        <v>51</v>
      </c>
      <c r="G537">
        <v>1743.15</v>
      </c>
      <c r="H537">
        <v>0</v>
      </c>
      <c r="I537">
        <v>0</v>
      </c>
      <c r="J537">
        <v>51</v>
      </c>
      <c r="K537">
        <v>1743.15</v>
      </c>
    </row>
    <row r="538" spans="1:11" x14ac:dyDescent="0.2">
      <c r="A538" t="s">
        <v>848</v>
      </c>
      <c r="B538" t="s">
        <v>86</v>
      </c>
      <c r="C538" t="s">
        <v>295</v>
      </c>
      <c r="D538" t="s">
        <v>270</v>
      </c>
      <c r="E538" t="s">
        <v>231</v>
      </c>
      <c r="F538">
        <v>9</v>
      </c>
      <c r="G538">
        <v>547</v>
      </c>
      <c r="H538">
        <v>0</v>
      </c>
      <c r="I538">
        <v>0</v>
      </c>
      <c r="J538">
        <v>9</v>
      </c>
      <c r="K538">
        <v>547</v>
      </c>
    </row>
    <row r="539" spans="1:11" x14ac:dyDescent="0.2">
      <c r="A539" t="s">
        <v>849</v>
      </c>
      <c r="B539" t="s">
        <v>86</v>
      </c>
      <c r="C539" t="s">
        <v>295</v>
      </c>
      <c r="D539" t="s">
        <v>272</v>
      </c>
      <c r="E539" t="s">
        <v>232</v>
      </c>
      <c r="F539">
        <v>172</v>
      </c>
      <c r="G539">
        <v>4839.68</v>
      </c>
      <c r="H539">
        <v>0</v>
      </c>
      <c r="I539">
        <v>0</v>
      </c>
      <c r="J539">
        <v>172</v>
      </c>
      <c r="K539">
        <v>4839.68</v>
      </c>
    </row>
    <row r="540" spans="1:11" x14ac:dyDescent="0.2">
      <c r="A540" t="s">
        <v>850</v>
      </c>
      <c r="B540" t="s">
        <v>86</v>
      </c>
      <c r="C540" t="s">
        <v>295</v>
      </c>
      <c r="D540" t="s">
        <v>269</v>
      </c>
      <c r="E540" t="s">
        <v>233</v>
      </c>
      <c r="F540">
        <v>25</v>
      </c>
      <c r="G540">
        <v>750</v>
      </c>
      <c r="H540">
        <v>0</v>
      </c>
      <c r="I540">
        <v>0</v>
      </c>
      <c r="J540">
        <v>25</v>
      </c>
      <c r="K540">
        <v>750</v>
      </c>
    </row>
    <row r="541" spans="1:11" x14ac:dyDescent="0.2">
      <c r="A541" t="s">
        <v>851</v>
      </c>
      <c r="B541" t="s">
        <v>86</v>
      </c>
      <c r="C541" t="s">
        <v>295</v>
      </c>
      <c r="D541" t="s">
        <v>273</v>
      </c>
      <c r="E541" t="s">
        <v>234</v>
      </c>
      <c r="F541">
        <v>18</v>
      </c>
      <c r="G541">
        <v>480.83</v>
      </c>
      <c r="H541">
        <v>0</v>
      </c>
      <c r="I541">
        <v>0</v>
      </c>
      <c r="J541">
        <v>18</v>
      </c>
      <c r="K541">
        <v>480.83</v>
      </c>
    </row>
    <row r="542" spans="1:11" x14ac:dyDescent="0.2">
      <c r="A542" t="s">
        <v>852</v>
      </c>
      <c r="B542" t="s">
        <v>86</v>
      </c>
      <c r="C542" t="s">
        <v>295</v>
      </c>
      <c r="D542" t="s">
        <v>271</v>
      </c>
      <c r="E542" t="s">
        <v>235</v>
      </c>
      <c r="F542">
        <v>20</v>
      </c>
      <c r="G542">
        <v>1449</v>
      </c>
      <c r="H542">
        <v>0</v>
      </c>
      <c r="I542">
        <v>0</v>
      </c>
      <c r="J542">
        <v>20</v>
      </c>
      <c r="K542">
        <v>1449</v>
      </c>
    </row>
    <row r="543" spans="1:11" x14ac:dyDescent="0.2">
      <c r="A543" t="s">
        <v>853</v>
      </c>
      <c r="B543" t="s">
        <v>86</v>
      </c>
      <c r="C543" t="s">
        <v>295</v>
      </c>
      <c r="D543" t="s">
        <v>274</v>
      </c>
      <c r="E543" t="s">
        <v>236</v>
      </c>
      <c r="F543">
        <v>9</v>
      </c>
      <c r="G543">
        <v>405</v>
      </c>
      <c r="H543">
        <v>0</v>
      </c>
      <c r="I543">
        <v>0</v>
      </c>
      <c r="J543">
        <v>9</v>
      </c>
      <c r="K543">
        <v>405</v>
      </c>
    </row>
    <row r="544" spans="1:11" x14ac:dyDescent="0.2">
      <c r="A544" t="s">
        <v>854</v>
      </c>
      <c r="B544" t="s">
        <v>86</v>
      </c>
      <c r="C544" t="s">
        <v>295</v>
      </c>
      <c r="D544" t="s">
        <v>268</v>
      </c>
      <c r="E544" t="s">
        <v>237</v>
      </c>
      <c r="F544">
        <v>19</v>
      </c>
      <c r="G544">
        <v>573.51</v>
      </c>
      <c r="H544">
        <v>0</v>
      </c>
      <c r="I544">
        <v>0</v>
      </c>
      <c r="J544">
        <v>19</v>
      </c>
      <c r="K544">
        <v>573.51</v>
      </c>
    </row>
    <row r="545" spans="1:11" x14ac:dyDescent="0.2">
      <c r="A545" t="s">
        <v>855</v>
      </c>
      <c r="B545" t="s">
        <v>86</v>
      </c>
      <c r="C545" t="s">
        <v>295</v>
      </c>
      <c r="D545" t="s">
        <v>273</v>
      </c>
      <c r="E545" t="s">
        <v>238</v>
      </c>
      <c r="F545">
        <v>11</v>
      </c>
      <c r="G545">
        <v>162.51</v>
      </c>
      <c r="H545">
        <v>0</v>
      </c>
      <c r="I545">
        <v>0</v>
      </c>
      <c r="J545">
        <v>11</v>
      </c>
      <c r="K545">
        <v>162.51</v>
      </c>
    </row>
    <row r="546" spans="1:11" x14ac:dyDescent="0.2">
      <c r="A546" t="s">
        <v>856</v>
      </c>
      <c r="B546" t="s">
        <v>86</v>
      </c>
      <c r="C546" t="s">
        <v>295</v>
      </c>
      <c r="D546" t="s">
        <v>269</v>
      </c>
      <c r="E546" t="s">
        <v>239</v>
      </c>
      <c r="F546">
        <v>25</v>
      </c>
      <c r="G546">
        <v>1167</v>
      </c>
      <c r="H546">
        <v>0</v>
      </c>
      <c r="I546">
        <v>0</v>
      </c>
      <c r="J546">
        <v>25</v>
      </c>
      <c r="K546">
        <v>1167</v>
      </c>
    </row>
    <row r="547" spans="1:11" x14ac:dyDescent="0.2">
      <c r="A547" t="s">
        <v>857</v>
      </c>
      <c r="B547" t="s">
        <v>86</v>
      </c>
      <c r="C547" t="s">
        <v>295</v>
      </c>
      <c r="D547" t="s">
        <v>271</v>
      </c>
      <c r="E547" t="s">
        <v>240</v>
      </c>
      <c r="F547">
        <v>20</v>
      </c>
      <c r="G547">
        <v>823.51</v>
      </c>
      <c r="H547">
        <v>0</v>
      </c>
      <c r="I547">
        <v>0</v>
      </c>
      <c r="J547">
        <v>20</v>
      </c>
      <c r="K547">
        <v>823.51</v>
      </c>
    </row>
    <row r="548" spans="1:11" x14ac:dyDescent="0.2">
      <c r="A548" t="s">
        <v>858</v>
      </c>
      <c r="B548" t="s">
        <v>86</v>
      </c>
      <c r="C548" t="s">
        <v>295</v>
      </c>
      <c r="D548" t="s">
        <v>275</v>
      </c>
      <c r="E548" t="s">
        <v>241</v>
      </c>
      <c r="F548">
        <v>19</v>
      </c>
      <c r="G548">
        <v>535.83000000000004</v>
      </c>
      <c r="H548">
        <v>0</v>
      </c>
      <c r="I548">
        <v>0</v>
      </c>
      <c r="J548">
        <v>19</v>
      </c>
      <c r="K548">
        <v>535.83000000000004</v>
      </c>
    </row>
    <row r="549" spans="1:11" x14ac:dyDescent="0.2">
      <c r="A549" t="s">
        <v>859</v>
      </c>
      <c r="B549" t="s">
        <v>86</v>
      </c>
      <c r="C549" t="s">
        <v>295</v>
      </c>
      <c r="D549" t="s">
        <v>274</v>
      </c>
      <c r="E549" t="s">
        <v>242</v>
      </c>
      <c r="F549">
        <v>20</v>
      </c>
      <c r="G549">
        <v>647</v>
      </c>
      <c r="H549">
        <v>0</v>
      </c>
      <c r="I549">
        <v>0</v>
      </c>
      <c r="J549">
        <v>20</v>
      </c>
      <c r="K549">
        <v>647</v>
      </c>
    </row>
    <row r="550" spans="1:11" x14ac:dyDescent="0.2">
      <c r="A550" t="s">
        <v>860</v>
      </c>
      <c r="B550" t="s">
        <v>86</v>
      </c>
      <c r="C550" t="s">
        <v>295</v>
      </c>
      <c r="D550" t="s">
        <v>269</v>
      </c>
      <c r="E550" t="s">
        <v>243</v>
      </c>
      <c r="F550">
        <v>43</v>
      </c>
      <c r="G550">
        <v>1417.51</v>
      </c>
      <c r="H550">
        <v>0</v>
      </c>
      <c r="I550">
        <v>0</v>
      </c>
      <c r="J550">
        <v>43</v>
      </c>
      <c r="K550">
        <v>1417.51</v>
      </c>
    </row>
    <row r="551" spans="1:11" x14ac:dyDescent="0.2">
      <c r="A551" t="s">
        <v>861</v>
      </c>
      <c r="B551" t="s">
        <v>86</v>
      </c>
      <c r="C551" t="s">
        <v>295</v>
      </c>
      <c r="D551" t="s">
        <v>269</v>
      </c>
      <c r="E551" t="s">
        <v>244</v>
      </c>
      <c r="F551">
        <v>44</v>
      </c>
      <c r="G551">
        <v>1947.51</v>
      </c>
      <c r="H551">
        <v>0</v>
      </c>
      <c r="I551">
        <v>0</v>
      </c>
      <c r="J551">
        <v>44</v>
      </c>
      <c r="K551">
        <v>1947.51</v>
      </c>
    </row>
    <row r="552" spans="1:11" x14ac:dyDescent="0.2">
      <c r="A552" t="s">
        <v>862</v>
      </c>
      <c r="B552" t="s">
        <v>86</v>
      </c>
      <c r="C552" t="s">
        <v>295</v>
      </c>
      <c r="D552" t="s">
        <v>271</v>
      </c>
      <c r="E552" t="s">
        <v>245</v>
      </c>
      <c r="F552">
        <v>10</v>
      </c>
      <c r="G552">
        <v>293</v>
      </c>
      <c r="H552">
        <v>0</v>
      </c>
      <c r="I552">
        <v>0</v>
      </c>
      <c r="J552">
        <v>10</v>
      </c>
      <c r="K552">
        <v>293</v>
      </c>
    </row>
    <row r="553" spans="1:11" x14ac:dyDescent="0.2">
      <c r="A553" t="s">
        <v>863</v>
      </c>
      <c r="B553" t="s">
        <v>86</v>
      </c>
      <c r="C553" t="s">
        <v>295</v>
      </c>
      <c r="D553" t="s">
        <v>274</v>
      </c>
      <c r="E553" t="s">
        <v>246</v>
      </c>
      <c r="F553">
        <v>77</v>
      </c>
      <c r="G553">
        <v>2267</v>
      </c>
      <c r="H553">
        <v>0</v>
      </c>
      <c r="I553">
        <v>0</v>
      </c>
      <c r="J553">
        <v>77</v>
      </c>
      <c r="K553">
        <v>2267</v>
      </c>
    </row>
    <row r="554" spans="1:11" x14ac:dyDescent="0.2">
      <c r="A554" t="s">
        <v>864</v>
      </c>
      <c r="B554" t="s">
        <v>86</v>
      </c>
      <c r="C554" t="s">
        <v>295</v>
      </c>
      <c r="D554" t="s">
        <v>272</v>
      </c>
      <c r="E554" t="s">
        <v>247</v>
      </c>
      <c r="F554">
        <v>15</v>
      </c>
      <c r="G554">
        <v>622</v>
      </c>
      <c r="H554">
        <v>0</v>
      </c>
      <c r="I554">
        <v>0</v>
      </c>
      <c r="J554">
        <v>15</v>
      </c>
      <c r="K554">
        <v>622</v>
      </c>
    </row>
    <row r="555" spans="1:11" x14ac:dyDescent="0.2">
      <c r="A555" t="s">
        <v>865</v>
      </c>
      <c r="B555" t="s">
        <v>86</v>
      </c>
      <c r="C555" t="s">
        <v>295</v>
      </c>
      <c r="D555" t="s">
        <v>274</v>
      </c>
      <c r="E555" t="s">
        <v>288</v>
      </c>
      <c r="F555">
        <v>460</v>
      </c>
      <c r="G555">
        <v>16502</v>
      </c>
      <c r="H555">
        <v>0</v>
      </c>
      <c r="I555">
        <v>0</v>
      </c>
      <c r="J555">
        <v>460</v>
      </c>
      <c r="K555">
        <v>16502</v>
      </c>
    </row>
    <row r="556" spans="1:11" x14ac:dyDescent="0.2">
      <c r="A556" t="s">
        <v>866</v>
      </c>
      <c r="B556" t="s">
        <v>86</v>
      </c>
      <c r="C556" t="s">
        <v>295</v>
      </c>
      <c r="D556" t="s">
        <v>267</v>
      </c>
      <c r="E556" t="s">
        <v>248</v>
      </c>
      <c r="F556">
        <v>33</v>
      </c>
      <c r="G556">
        <v>892</v>
      </c>
      <c r="H556">
        <v>0</v>
      </c>
      <c r="I556">
        <v>0</v>
      </c>
      <c r="J556">
        <v>33</v>
      </c>
      <c r="K556">
        <v>892</v>
      </c>
    </row>
    <row r="557" spans="1:11" x14ac:dyDescent="0.2">
      <c r="A557" t="s">
        <v>867</v>
      </c>
      <c r="B557" t="s">
        <v>86</v>
      </c>
      <c r="C557" t="s">
        <v>295</v>
      </c>
      <c r="D557" t="s">
        <v>272</v>
      </c>
      <c r="E557" t="s">
        <v>249</v>
      </c>
      <c r="F557">
        <v>93</v>
      </c>
      <c r="G557">
        <v>3197.17</v>
      </c>
      <c r="H557">
        <v>0</v>
      </c>
      <c r="I557">
        <v>0</v>
      </c>
      <c r="J557">
        <v>93</v>
      </c>
      <c r="K557">
        <v>3197.17</v>
      </c>
    </row>
    <row r="558" spans="1:11" x14ac:dyDescent="0.2">
      <c r="A558" t="s">
        <v>868</v>
      </c>
      <c r="B558" t="s">
        <v>86</v>
      </c>
      <c r="C558" t="s">
        <v>295</v>
      </c>
      <c r="D558" t="s">
        <v>269</v>
      </c>
      <c r="E558" t="s">
        <v>250</v>
      </c>
      <c r="F558">
        <v>16</v>
      </c>
      <c r="G558">
        <v>415</v>
      </c>
      <c r="H558">
        <v>0</v>
      </c>
      <c r="I558">
        <v>0</v>
      </c>
      <c r="J558">
        <v>16</v>
      </c>
      <c r="K558">
        <v>415</v>
      </c>
    </row>
    <row r="559" spans="1:11" x14ac:dyDescent="0.2">
      <c r="A559" t="s">
        <v>869</v>
      </c>
      <c r="B559" t="s">
        <v>86</v>
      </c>
      <c r="C559" t="s">
        <v>295</v>
      </c>
      <c r="D559" t="s">
        <v>271</v>
      </c>
      <c r="E559" t="s">
        <v>251</v>
      </c>
      <c r="F559">
        <v>10</v>
      </c>
      <c r="G559">
        <v>344</v>
      </c>
      <c r="H559">
        <v>0</v>
      </c>
      <c r="I559">
        <v>0</v>
      </c>
      <c r="J559">
        <v>10</v>
      </c>
      <c r="K559">
        <v>344</v>
      </c>
    </row>
    <row r="560" spans="1:11" x14ac:dyDescent="0.2">
      <c r="A560" t="s">
        <v>870</v>
      </c>
      <c r="B560" t="s">
        <v>86</v>
      </c>
      <c r="C560" t="s">
        <v>295</v>
      </c>
      <c r="D560" t="s">
        <v>271</v>
      </c>
      <c r="E560" t="s">
        <v>252</v>
      </c>
      <c r="F560">
        <v>15</v>
      </c>
      <c r="G560">
        <v>534</v>
      </c>
      <c r="H560">
        <v>0</v>
      </c>
      <c r="I560">
        <v>0</v>
      </c>
      <c r="J560">
        <v>15</v>
      </c>
      <c r="K560">
        <v>534</v>
      </c>
    </row>
    <row r="561" spans="1:11" x14ac:dyDescent="0.2">
      <c r="A561" t="s">
        <v>871</v>
      </c>
      <c r="B561" t="s">
        <v>86</v>
      </c>
      <c r="C561" t="s">
        <v>295</v>
      </c>
      <c r="D561" t="s">
        <v>273</v>
      </c>
      <c r="E561" t="s">
        <v>253</v>
      </c>
      <c r="F561">
        <v>49</v>
      </c>
      <c r="G561">
        <v>1830.83</v>
      </c>
      <c r="H561">
        <v>0</v>
      </c>
      <c r="I561">
        <v>0</v>
      </c>
      <c r="J561">
        <v>49</v>
      </c>
      <c r="K561">
        <v>1830.83</v>
      </c>
    </row>
    <row r="562" spans="1:11" x14ac:dyDescent="0.2">
      <c r="A562" t="s">
        <v>872</v>
      </c>
      <c r="B562" t="s">
        <v>86</v>
      </c>
      <c r="C562" t="s">
        <v>295</v>
      </c>
      <c r="D562" t="s">
        <v>272</v>
      </c>
      <c r="E562" t="s">
        <v>254</v>
      </c>
      <c r="F562">
        <v>14</v>
      </c>
      <c r="G562">
        <v>608</v>
      </c>
      <c r="H562">
        <v>0</v>
      </c>
      <c r="I562">
        <v>0</v>
      </c>
      <c r="J562">
        <v>14</v>
      </c>
      <c r="K562">
        <v>608</v>
      </c>
    </row>
    <row r="563" spans="1:11" x14ac:dyDescent="0.2">
      <c r="A563" t="s">
        <v>873</v>
      </c>
      <c r="B563" t="s">
        <v>86</v>
      </c>
      <c r="C563" t="s">
        <v>295</v>
      </c>
      <c r="D563" t="s">
        <v>271</v>
      </c>
      <c r="E563" t="s">
        <v>255</v>
      </c>
      <c r="F563">
        <v>17</v>
      </c>
      <c r="G563">
        <v>509</v>
      </c>
      <c r="H563">
        <v>0</v>
      </c>
      <c r="I563">
        <v>0</v>
      </c>
      <c r="J563">
        <v>17</v>
      </c>
      <c r="K563">
        <v>509</v>
      </c>
    </row>
    <row r="564" spans="1:11" x14ac:dyDescent="0.2">
      <c r="A564" t="s">
        <v>874</v>
      </c>
      <c r="B564" t="s">
        <v>86</v>
      </c>
      <c r="C564" t="s">
        <v>295</v>
      </c>
      <c r="D564" t="s">
        <v>272</v>
      </c>
      <c r="E564" t="s">
        <v>256</v>
      </c>
      <c r="F564">
        <v>22</v>
      </c>
      <c r="G564">
        <v>681</v>
      </c>
      <c r="H564">
        <v>0</v>
      </c>
      <c r="I564">
        <v>0</v>
      </c>
      <c r="J564">
        <v>22</v>
      </c>
      <c r="K564">
        <v>681</v>
      </c>
    </row>
    <row r="565" spans="1:11" x14ac:dyDescent="0.2">
      <c r="A565" t="s">
        <v>875</v>
      </c>
      <c r="B565" t="s">
        <v>86</v>
      </c>
      <c r="C565" t="s">
        <v>295</v>
      </c>
      <c r="D565" t="s">
        <v>274</v>
      </c>
      <c r="E565" t="s">
        <v>257</v>
      </c>
      <c r="F565">
        <v>19</v>
      </c>
      <c r="G565">
        <v>805.83</v>
      </c>
      <c r="H565">
        <v>0</v>
      </c>
      <c r="I565">
        <v>0</v>
      </c>
      <c r="J565">
        <v>19</v>
      </c>
      <c r="K565">
        <v>805.83</v>
      </c>
    </row>
    <row r="566" spans="1:11" x14ac:dyDescent="0.2">
      <c r="A566" t="s">
        <v>876</v>
      </c>
      <c r="B566" t="s">
        <v>86</v>
      </c>
      <c r="C566" t="s">
        <v>295</v>
      </c>
      <c r="D566" t="s">
        <v>274</v>
      </c>
      <c r="E566" t="s">
        <v>258</v>
      </c>
      <c r="F566">
        <v>44</v>
      </c>
      <c r="G566">
        <v>1408</v>
      </c>
      <c r="H566">
        <v>0</v>
      </c>
      <c r="I566">
        <v>0</v>
      </c>
      <c r="J566">
        <v>44</v>
      </c>
      <c r="K566">
        <v>1408</v>
      </c>
    </row>
    <row r="567" spans="1:11" x14ac:dyDescent="0.2">
      <c r="A567" t="s">
        <v>877</v>
      </c>
      <c r="B567" t="s">
        <v>86</v>
      </c>
      <c r="C567" t="s">
        <v>295</v>
      </c>
      <c r="D567" t="s">
        <v>275</v>
      </c>
      <c r="E567" t="s">
        <v>259</v>
      </c>
      <c r="F567">
        <v>23</v>
      </c>
      <c r="G567">
        <v>716</v>
      </c>
      <c r="H567">
        <v>0</v>
      </c>
      <c r="I567">
        <v>0</v>
      </c>
      <c r="J567">
        <v>23</v>
      </c>
      <c r="K567">
        <v>716</v>
      </c>
    </row>
    <row r="568" spans="1:11" x14ac:dyDescent="0.2">
      <c r="A568" t="s">
        <v>878</v>
      </c>
      <c r="B568" t="s">
        <v>86</v>
      </c>
      <c r="C568" t="s">
        <v>295</v>
      </c>
      <c r="D568" t="s">
        <v>275</v>
      </c>
      <c r="E568" t="s">
        <v>289</v>
      </c>
      <c r="F568">
        <v>317</v>
      </c>
      <c r="G568">
        <v>10642.68</v>
      </c>
      <c r="H568">
        <v>0</v>
      </c>
      <c r="I568">
        <v>0</v>
      </c>
      <c r="J568">
        <v>317</v>
      </c>
      <c r="K568">
        <v>10642.68</v>
      </c>
    </row>
    <row r="569" spans="1:11" x14ac:dyDescent="0.2">
      <c r="A569" t="s">
        <v>879</v>
      </c>
      <c r="B569" t="s">
        <v>86</v>
      </c>
      <c r="C569" t="s">
        <v>297</v>
      </c>
      <c r="D569" t="s">
        <v>106</v>
      </c>
      <c r="E569" t="s">
        <v>280</v>
      </c>
      <c r="F569">
        <v>41</v>
      </c>
      <c r="G569">
        <v>1495</v>
      </c>
      <c r="H569">
        <v>0</v>
      </c>
      <c r="I569">
        <v>0</v>
      </c>
      <c r="J569">
        <v>41</v>
      </c>
      <c r="K569">
        <v>1495</v>
      </c>
    </row>
    <row r="570" spans="1:11" x14ac:dyDescent="0.2">
      <c r="A570" t="s">
        <v>880</v>
      </c>
      <c r="B570" t="s">
        <v>86</v>
      </c>
      <c r="C570" t="s">
        <v>297</v>
      </c>
      <c r="D570" t="s">
        <v>269</v>
      </c>
      <c r="E570" t="s">
        <v>107</v>
      </c>
      <c r="F570">
        <v>1</v>
      </c>
      <c r="G570">
        <v>33</v>
      </c>
      <c r="H570">
        <v>0</v>
      </c>
      <c r="I570">
        <v>0</v>
      </c>
      <c r="J570">
        <v>1</v>
      </c>
      <c r="K570">
        <v>33</v>
      </c>
    </row>
    <row r="571" spans="1:11" x14ac:dyDescent="0.2">
      <c r="A571" t="s">
        <v>881</v>
      </c>
      <c r="B571" t="s">
        <v>86</v>
      </c>
      <c r="C571" t="s">
        <v>297</v>
      </c>
      <c r="D571" t="s">
        <v>274</v>
      </c>
      <c r="E571" t="s">
        <v>113</v>
      </c>
      <c r="F571">
        <v>4</v>
      </c>
      <c r="G571">
        <v>264</v>
      </c>
      <c r="H571">
        <v>0</v>
      </c>
      <c r="I571">
        <v>0</v>
      </c>
      <c r="J571">
        <v>4</v>
      </c>
      <c r="K571">
        <v>264</v>
      </c>
    </row>
    <row r="572" spans="1:11" x14ac:dyDescent="0.2">
      <c r="A572" t="s">
        <v>882</v>
      </c>
      <c r="B572" t="s">
        <v>86</v>
      </c>
      <c r="C572" t="s">
        <v>297</v>
      </c>
      <c r="D572" t="s">
        <v>273</v>
      </c>
      <c r="E572" t="s">
        <v>117</v>
      </c>
      <c r="F572">
        <v>1</v>
      </c>
      <c r="G572">
        <v>20</v>
      </c>
      <c r="H572">
        <v>0</v>
      </c>
      <c r="I572">
        <v>0</v>
      </c>
      <c r="J572">
        <v>1</v>
      </c>
      <c r="K572">
        <v>20</v>
      </c>
    </row>
    <row r="573" spans="1:11" x14ac:dyDescent="0.2">
      <c r="A573" t="s">
        <v>883</v>
      </c>
      <c r="B573" t="s">
        <v>86</v>
      </c>
      <c r="C573" t="s">
        <v>297</v>
      </c>
      <c r="D573" t="s">
        <v>273</v>
      </c>
      <c r="E573" t="s">
        <v>122</v>
      </c>
      <c r="F573">
        <v>1</v>
      </c>
      <c r="G573">
        <v>26</v>
      </c>
      <c r="H573">
        <v>0</v>
      </c>
      <c r="I573">
        <v>0</v>
      </c>
      <c r="J573">
        <v>1</v>
      </c>
      <c r="K573">
        <v>26</v>
      </c>
    </row>
    <row r="574" spans="1:11" x14ac:dyDescent="0.2">
      <c r="A574" t="s">
        <v>884</v>
      </c>
      <c r="B574" t="s">
        <v>86</v>
      </c>
      <c r="C574" t="s">
        <v>297</v>
      </c>
      <c r="D574" t="s">
        <v>269</v>
      </c>
      <c r="E574" t="s">
        <v>123</v>
      </c>
      <c r="F574">
        <v>1</v>
      </c>
      <c r="G574">
        <v>39</v>
      </c>
      <c r="H574">
        <v>0</v>
      </c>
      <c r="I574">
        <v>0</v>
      </c>
      <c r="J574">
        <v>1</v>
      </c>
      <c r="K574">
        <v>39</v>
      </c>
    </row>
    <row r="575" spans="1:11" x14ac:dyDescent="0.2">
      <c r="A575" t="s">
        <v>885</v>
      </c>
      <c r="B575" t="s">
        <v>86</v>
      </c>
      <c r="C575" t="s">
        <v>297</v>
      </c>
      <c r="D575" t="s">
        <v>267</v>
      </c>
      <c r="E575" t="s">
        <v>139</v>
      </c>
      <c r="F575">
        <v>1</v>
      </c>
      <c r="G575">
        <v>30</v>
      </c>
      <c r="H575">
        <v>0</v>
      </c>
      <c r="I575">
        <v>0</v>
      </c>
      <c r="J575">
        <v>1</v>
      </c>
      <c r="K575">
        <v>30</v>
      </c>
    </row>
    <row r="576" spans="1:11" x14ac:dyDescent="0.2">
      <c r="A576" t="s">
        <v>886</v>
      </c>
      <c r="B576" t="s">
        <v>86</v>
      </c>
      <c r="C576" t="s">
        <v>297</v>
      </c>
      <c r="D576" t="s">
        <v>267</v>
      </c>
      <c r="E576" t="s">
        <v>281</v>
      </c>
      <c r="F576">
        <v>2</v>
      </c>
      <c r="G576">
        <v>36</v>
      </c>
      <c r="H576">
        <v>0</v>
      </c>
      <c r="I576">
        <v>0</v>
      </c>
      <c r="J576">
        <v>2</v>
      </c>
      <c r="K576">
        <v>36</v>
      </c>
    </row>
    <row r="577" spans="1:11" x14ac:dyDescent="0.2">
      <c r="A577" t="s">
        <v>887</v>
      </c>
      <c r="B577" t="s">
        <v>86</v>
      </c>
      <c r="C577" t="s">
        <v>297</v>
      </c>
      <c r="D577" t="s">
        <v>268</v>
      </c>
      <c r="E577" t="s">
        <v>282</v>
      </c>
      <c r="F577">
        <v>3</v>
      </c>
      <c r="G577">
        <v>76</v>
      </c>
      <c r="H577">
        <v>0</v>
      </c>
      <c r="I577">
        <v>0</v>
      </c>
      <c r="J577">
        <v>3</v>
      </c>
      <c r="K577">
        <v>76</v>
      </c>
    </row>
    <row r="578" spans="1:11" x14ac:dyDescent="0.2">
      <c r="A578" t="s">
        <v>888</v>
      </c>
      <c r="B578" t="s">
        <v>86</v>
      </c>
      <c r="C578" t="s">
        <v>297</v>
      </c>
      <c r="D578" t="s">
        <v>275</v>
      </c>
      <c r="E578" t="s">
        <v>146</v>
      </c>
      <c r="F578">
        <v>1</v>
      </c>
      <c r="G578">
        <v>44</v>
      </c>
      <c r="H578">
        <v>0</v>
      </c>
      <c r="I578">
        <v>0</v>
      </c>
      <c r="J578">
        <v>1</v>
      </c>
      <c r="K578">
        <v>44</v>
      </c>
    </row>
    <row r="579" spans="1:11" x14ac:dyDescent="0.2">
      <c r="A579" t="s">
        <v>889</v>
      </c>
      <c r="B579" t="s">
        <v>86</v>
      </c>
      <c r="C579" t="s">
        <v>297</v>
      </c>
      <c r="D579" t="s">
        <v>268</v>
      </c>
      <c r="E579" t="s">
        <v>149</v>
      </c>
      <c r="F579">
        <v>1</v>
      </c>
      <c r="G579">
        <v>26</v>
      </c>
      <c r="H579">
        <v>0</v>
      </c>
      <c r="I579">
        <v>0</v>
      </c>
      <c r="J579">
        <v>1</v>
      </c>
      <c r="K579">
        <v>26</v>
      </c>
    </row>
    <row r="580" spans="1:11" x14ac:dyDescent="0.2">
      <c r="A580" t="s">
        <v>890</v>
      </c>
      <c r="B580" t="s">
        <v>86</v>
      </c>
      <c r="C580" t="s">
        <v>297</v>
      </c>
      <c r="D580" t="s">
        <v>273</v>
      </c>
      <c r="E580" t="s">
        <v>151</v>
      </c>
      <c r="F580">
        <v>1</v>
      </c>
      <c r="G580">
        <v>24</v>
      </c>
      <c r="H580">
        <v>0</v>
      </c>
      <c r="I580">
        <v>0</v>
      </c>
      <c r="J580">
        <v>1</v>
      </c>
      <c r="K580">
        <v>24</v>
      </c>
    </row>
    <row r="581" spans="1:11" x14ac:dyDescent="0.2">
      <c r="A581" t="s">
        <v>891</v>
      </c>
      <c r="B581" t="s">
        <v>86</v>
      </c>
      <c r="C581" t="s">
        <v>297</v>
      </c>
      <c r="D581" t="s">
        <v>269</v>
      </c>
      <c r="E581" t="s">
        <v>155</v>
      </c>
      <c r="F581">
        <v>1</v>
      </c>
      <c r="G581">
        <v>12</v>
      </c>
      <c r="H581">
        <v>0</v>
      </c>
      <c r="I581">
        <v>0</v>
      </c>
      <c r="J581">
        <v>1</v>
      </c>
      <c r="K581">
        <v>12</v>
      </c>
    </row>
    <row r="582" spans="1:11" x14ac:dyDescent="0.2">
      <c r="A582" t="s">
        <v>892</v>
      </c>
      <c r="B582" t="s">
        <v>86</v>
      </c>
      <c r="C582" t="s">
        <v>297</v>
      </c>
      <c r="D582" t="s">
        <v>272</v>
      </c>
      <c r="E582" t="s">
        <v>156</v>
      </c>
      <c r="F582">
        <v>1</v>
      </c>
      <c r="G582">
        <v>30</v>
      </c>
      <c r="H582">
        <v>0</v>
      </c>
      <c r="I582">
        <v>0</v>
      </c>
      <c r="J582">
        <v>1</v>
      </c>
      <c r="K582">
        <v>30</v>
      </c>
    </row>
    <row r="583" spans="1:11" x14ac:dyDescent="0.2">
      <c r="A583" t="s">
        <v>893</v>
      </c>
      <c r="B583" t="s">
        <v>86</v>
      </c>
      <c r="C583" t="s">
        <v>297</v>
      </c>
      <c r="D583" t="s">
        <v>270</v>
      </c>
      <c r="E583" t="s">
        <v>159</v>
      </c>
      <c r="F583">
        <v>1</v>
      </c>
      <c r="G583">
        <v>84</v>
      </c>
      <c r="H583">
        <v>0</v>
      </c>
      <c r="I583">
        <v>0</v>
      </c>
      <c r="J583">
        <v>1</v>
      </c>
      <c r="K583">
        <v>84</v>
      </c>
    </row>
    <row r="584" spans="1:11" x14ac:dyDescent="0.2">
      <c r="A584" t="s">
        <v>894</v>
      </c>
      <c r="B584" t="s">
        <v>86</v>
      </c>
      <c r="C584" t="s">
        <v>297</v>
      </c>
      <c r="D584" t="s">
        <v>272</v>
      </c>
      <c r="E584" t="s">
        <v>169</v>
      </c>
      <c r="F584">
        <v>1</v>
      </c>
      <c r="G584">
        <v>24</v>
      </c>
      <c r="H584">
        <v>0</v>
      </c>
      <c r="I584">
        <v>0</v>
      </c>
      <c r="J584">
        <v>1</v>
      </c>
      <c r="K584">
        <v>24</v>
      </c>
    </row>
    <row r="585" spans="1:11" x14ac:dyDescent="0.2">
      <c r="A585" t="s">
        <v>895</v>
      </c>
      <c r="B585" t="s">
        <v>86</v>
      </c>
      <c r="C585" t="s">
        <v>297</v>
      </c>
      <c r="D585" t="s">
        <v>275</v>
      </c>
      <c r="E585" t="s">
        <v>176</v>
      </c>
      <c r="F585">
        <v>2</v>
      </c>
      <c r="G585">
        <v>59</v>
      </c>
      <c r="H585">
        <v>0</v>
      </c>
      <c r="I585">
        <v>0</v>
      </c>
      <c r="J585">
        <v>2</v>
      </c>
      <c r="K585">
        <v>59</v>
      </c>
    </row>
    <row r="586" spans="1:11" x14ac:dyDescent="0.2">
      <c r="A586" t="s">
        <v>896</v>
      </c>
      <c r="B586" t="s">
        <v>86</v>
      </c>
      <c r="C586" t="s">
        <v>297</v>
      </c>
      <c r="D586" t="s">
        <v>269</v>
      </c>
      <c r="E586" t="s">
        <v>179</v>
      </c>
      <c r="F586">
        <v>1</v>
      </c>
      <c r="G586">
        <v>41</v>
      </c>
      <c r="H586">
        <v>0</v>
      </c>
      <c r="I586">
        <v>0</v>
      </c>
      <c r="J586">
        <v>1</v>
      </c>
      <c r="K586">
        <v>41</v>
      </c>
    </row>
    <row r="587" spans="1:11" x14ac:dyDescent="0.2">
      <c r="A587" t="s">
        <v>897</v>
      </c>
      <c r="B587" t="s">
        <v>86</v>
      </c>
      <c r="C587" t="s">
        <v>297</v>
      </c>
      <c r="D587" t="s">
        <v>269</v>
      </c>
      <c r="E587" t="s">
        <v>283</v>
      </c>
      <c r="F587">
        <v>7</v>
      </c>
      <c r="G587">
        <v>215</v>
      </c>
      <c r="H587">
        <v>0</v>
      </c>
      <c r="I587">
        <v>0</v>
      </c>
      <c r="J587">
        <v>7</v>
      </c>
      <c r="K587">
        <v>215</v>
      </c>
    </row>
    <row r="588" spans="1:11" x14ac:dyDescent="0.2">
      <c r="A588" t="s">
        <v>898</v>
      </c>
      <c r="B588" t="s">
        <v>86</v>
      </c>
      <c r="C588" t="s">
        <v>297</v>
      </c>
      <c r="D588" t="s">
        <v>272</v>
      </c>
      <c r="E588" t="s">
        <v>187</v>
      </c>
      <c r="F588">
        <v>1</v>
      </c>
      <c r="G588">
        <v>40</v>
      </c>
      <c r="H588">
        <v>0</v>
      </c>
      <c r="I588">
        <v>0</v>
      </c>
      <c r="J588">
        <v>1</v>
      </c>
      <c r="K588">
        <v>40</v>
      </c>
    </row>
    <row r="589" spans="1:11" x14ac:dyDescent="0.2">
      <c r="A589" t="s">
        <v>899</v>
      </c>
      <c r="B589" t="s">
        <v>86</v>
      </c>
      <c r="C589" t="s">
        <v>297</v>
      </c>
      <c r="D589" t="s">
        <v>270</v>
      </c>
      <c r="E589" t="s">
        <v>188</v>
      </c>
      <c r="F589">
        <v>1</v>
      </c>
      <c r="G589">
        <v>45</v>
      </c>
      <c r="H589">
        <v>0</v>
      </c>
      <c r="I589">
        <v>0</v>
      </c>
      <c r="J589">
        <v>1</v>
      </c>
      <c r="K589">
        <v>45</v>
      </c>
    </row>
    <row r="590" spans="1:11" x14ac:dyDescent="0.2">
      <c r="A590" t="s">
        <v>900</v>
      </c>
      <c r="B590" t="s">
        <v>86</v>
      </c>
      <c r="C590" t="s">
        <v>297</v>
      </c>
      <c r="D590" t="s">
        <v>270</v>
      </c>
      <c r="E590" t="s">
        <v>284</v>
      </c>
      <c r="F590">
        <v>4</v>
      </c>
      <c r="G590">
        <v>177</v>
      </c>
      <c r="H590">
        <v>0</v>
      </c>
      <c r="I590">
        <v>0</v>
      </c>
      <c r="J590">
        <v>4</v>
      </c>
      <c r="K590">
        <v>177</v>
      </c>
    </row>
    <row r="591" spans="1:11" x14ac:dyDescent="0.2">
      <c r="A591" t="s">
        <v>901</v>
      </c>
      <c r="B591" t="s">
        <v>86</v>
      </c>
      <c r="C591" t="s">
        <v>297</v>
      </c>
      <c r="D591" t="s">
        <v>267</v>
      </c>
      <c r="E591" t="s">
        <v>193</v>
      </c>
      <c r="F591">
        <v>1</v>
      </c>
      <c r="G591">
        <v>6</v>
      </c>
      <c r="H591">
        <v>0</v>
      </c>
      <c r="I591">
        <v>0</v>
      </c>
      <c r="J591">
        <v>1</v>
      </c>
      <c r="K591">
        <v>6</v>
      </c>
    </row>
    <row r="592" spans="1:11" x14ac:dyDescent="0.2">
      <c r="A592" t="s">
        <v>902</v>
      </c>
      <c r="B592" t="s">
        <v>86</v>
      </c>
      <c r="C592" t="s">
        <v>297</v>
      </c>
      <c r="D592" t="s">
        <v>271</v>
      </c>
      <c r="E592" t="s">
        <v>285</v>
      </c>
      <c r="F592">
        <v>3</v>
      </c>
      <c r="G592">
        <v>121</v>
      </c>
      <c r="H592">
        <v>0</v>
      </c>
      <c r="I592">
        <v>0</v>
      </c>
      <c r="J592">
        <v>3</v>
      </c>
      <c r="K592">
        <v>121</v>
      </c>
    </row>
    <row r="593" spans="1:11" x14ac:dyDescent="0.2">
      <c r="A593" t="s">
        <v>903</v>
      </c>
      <c r="B593" t="s">
        <v>86</v>
      </c>
      <c r="C593" t="s">
        <v>297</v>
      </c>
      <c r="D593" t="s">
        <v>275</v>
      </c>
      <c r="E593" t="s">
        <v>196</v>
      </c>
      <c r="F593">
        <v>1</v>
      </c>
      <c r="G593">
        <v>24</v>
      </c>
      <c r="H593">
        <v>0</v>
      </c>
      <c r="I593">
        <v>0</v>
      </c>
      <c r="J593">
        <v>1</v>
      </c>
      <c r="K593">
        <v>24</v>
      </c>
    </row>
    <row r="594" spans="1:11" x14ac:dyDescent="0.2">
      <c r="A594" t="s">
        <v>904</v>
      </c>
      <c r="B594" t="s">
        <v>86</v>
      </c>
      <c r="C594" t="s">
        <v>297</v>
      </c>
      <c r="D594" t="s">
        <v>270</v>
      </c>
      <c r="E594" t="s">
        <v>197</v>
      </c>
      <c r="F594">
        <v>1</v>
      </c>
      <c r="G594">
        <v>22</v>
      </c>
      <c r="H594">
        <v>0</v>
      </c>
      <c r="I594">
        <v>0</v>
      </c>
      <c r="J594">
        <v>1</v>
      </c>
      <c r="K594">
        <v>22</v>
      </c>
    </row>
    <row r="595" spans="1:11" x14ac:dyDescent="0.2">
      <c r="A595" t="s">
        <v>905</v>
      </c>
      <c r="B595" t="s">
        <v>86</v>
      </c>
      <c r="C595" t="s">
        <v>297</v>
      </c>
      <c r="D595" t="s">
        <v>271</v>
      </c>
      <c r="E595" t="s">
        <v>200</v>
      </c>
      <c r="F595">
        <v>1</v>
      </c>
      <c r="G595">
        <v>24</v>
      </c>
      <c r="H595">
        <v>0</v>
      </c>
      <c r="I595">
        <v>0</v>
      </c>
      <c r="J595">
        <v>1</v>
      </c>
      <c r="K595">
        <v>24</v>
      </c>
    </row>
    <row r="596" spans="1:11" x14ac:dyDescent="0.2">
      <c r="A596" t="s">
        <v>906</v>
      </c>
      <c r="B596" t="s">
        <v>86</v>
      </c>
      <c r="C596" t="s">
        <v>297</v>
      </c>
      <c r="D596" t="s">
        <v>272</v>
      </c>
      <c r="E596" t="s">
        <v>201</v>
      </c>
      <c r="F596">
        <v>1</v>
      </c>
      <c r="G596">
        <v>80</v>
      </c>
      <c r="H596">
        <v>0</v>
      </c>
      <c r="I596">
        <v>0</v>
      </c>
      <c r="J596">
        <v>1</v>
      </c>
      <c r="K596">
        <v>80</v>
      </c>
    </row>
    <row r="597" spans="1:11" x14ac:dyDescent="0.2">
      <c r="A597" t="s">
        <v>907</v>
      </c>
      <c r="B597" t="s">
        <v>86</v>
      </c>
      <c r="C597" t="s">
        <v>297</v>
      </c>
      <c r="D597" t="s">
        <v>271</v>
      </c>
      <c r="E597" t="s">
        <v>209</v>
      </c>
      <c r="F597">
        <v>1</v>
      </c>
      <c r="G597">
        <v>54</v>
      </c>
      <c r="H597">
        <v>0</v>
      </c>
      <c r="I597">
        <v>0</v>
      </c>
      <c r="J597">
        <v>1</v>
      </c>
      <c r="K597">
        <v>54</v>
      </c>
    </row>
    <row r="598" spans="1:11" x14ac:dyDescent="0.2">
      <c r="A598" t="s">
        <v>908</v>
      </c>
      <c r="B598" t="s">
        <v>86</v>
      </c>
      <c r="C598" t="s">
        <v>297</v>
      </c>
      <c r="D598" t="s">
        <v>271</v>
      </c>
      <c r="E598" t="s">
        <v>212</v>
      </c>
      <c r="F598">
        <v>1</v>
      </c>
      <c r="G598">
        <v>43</v>
      </c>
      <c r="H598">
        <v>0</v>
      </c>
      <c r="I598">
        <v>0</v>
      </c>
      <c r="J598">
        <v>1</v>
      </c>
      <c r="K598">
        <v>43</v>
      </c>
    </row>
    <row r="599" spans="1:11" x14ac:dyDescent="0.2">
      <c r="A599" t="s">
        <v>909</v>
      </c>
      <c r="B599" t="s">
        <v>86</v>
      </c>
      <c r="C599" t="s">
        <v>297</v>
      </c>
      <c r="D599" t="s">
        <v>272</v>
      </c>
      <c r="E599" t="s">
        <v>286</v>
      </c>
      <c r="F599">
        <v>9</v>
      </c>
      <c r="G599">
        <v>329</v>
      </c>
      <c r="H599">
        <v>0</v>
      </c>
      <c r="I599">
        <v>0</v>
      </c>
      <c r="J599">
        <v>9</v>
      </c>
      <c r="K599">
        <v>329</v>
      </c>
    </row>
    <row r="600" spans="1:11" x14ac:dyDescent="0.2">
      <c r="A600" t="s">
        <v>910</v>
      </c>
      <c r="B600" t="s">
        <v>86</v>
      </c>
      <c r="C600" t="s">
        <v>297</v>
      </c>
      <c r="D600" t="s">
        <v>273</v>
      </c>
      <c r="E600" t="s">
        <v>220</v>
      </c>
      <c r="F600">
        <v>1</v>
      </c>
      <c r="G600">
        <v>28</v>
      </c>
      <c r="H600">
        <v>0</v>
      </c>
      <c r="I600">
        <v>0</v>
      </c>
      <c r="J600">
        <v>1</v>
      </c>
      <c r="K600">
        <v>28</v>
      </c>
    </row>
    <row r="601" spans="1:11" x14ac:dyDescent="0.2">
      <c r="A601" t="s">
        <v>911</v>
      </c>
      <c r="B601" t="s">
        <v>86</v>
      </c>
      <c r="C601" t="s">
        <v>297</v>
      </c>
      <c r="D601" t="s">
        <v>273</v>
      </c>
      <c r="E601" t="s">
        <v>287</v>
      </c>
      <c r="F601">
        <v>5</v>
      </c>
      <c r="G601">
        <v>150</v>
      </c>
      <c r="H601">
        <v>0</v>
      </c>
      <c r="I601">
        <v>0</v>
      </c>
      <c r="J601">
        <v>5</v>
      </c>
      <c r="K601">
        <v>150</v>
      </c>
    </row>
    <row r="602" spans="1:11" x14ac:dyDescent="0.2">
      <c r="A602" t="s">
        <v>912</v>
      </c>
      <c r="B602" t="s">
        <v>86</v>
      </c>
      <c r="C602" t="s">
        <v>297</v>
      </c>
      <c r="D602" t="s">
        <v>268</v>
      </c>
      <c r="E602" t="s">
        <v>230</v>
      </c>
      <c r="F602">
        <v>2</v>
      </c>
      <c r="G602">
        <v>50</v>
      </c>
      <c r="H602">
        <v>0</v>
      </c>
      <c r="I602">
        <v>0</v>
      </c>
      <c r="J602">
        <v>2</v>
      </c>
      <c r="K602">
        <v>50</v>
      </c>
    </row>
    <row r="603" spans="1:11" x14ac:dyDescent="0.2">
      <c r="A603" t="s">
        <v>913</v>
      </c>
      <c r="B603" t="s">
        <v>86</v>
      </c>
      <c r="C603" t="s">
        <v>297</v>
      </c>
      <c r="D603" t="s">
        <v>270</v>
      </c>
      <c r="E603" t="s">
        <v>231</v>
      </c>
      <c r="F603">
        <v>1</v>
      </c>
      <c r="G603">
        <v>26</v>
      </c>
      <c r="H603">
        <v>0</v>
      </c>
      <c r="I603">
        <v>0</v>
      </c>
      <c r="J603">
        <v>1</v>
      </c>
      <c r="K603">
        <v>26</v>
      </c>
    </row>
    <row r="604" spans="1:11" x14ac:dyDescent="0.2">
      <c r="A604" t="s">
        <v>914</v>
      </c>
      <c r="B604" t="s">
        <v>86</v>
      </c>
      <c r="C604" t="s">
        <v>297</v>
      </c>
      <c r="D604" t="s">
        <v>272</v>
      </c>
      <c r="E604" t="s">
        <v>232</v>
      </c>
      <c r="F604">
        <v>2</v>
      </c>
      <c r="G604">
        <v>68</v>
      </c>
      <c r="H604">
        <v>0</v>
      </c>
      <c r="I604">
        <v>0</v>
      </c>
      <c r="J604">
        <v>2</v>
      </c>
      <c r="K604">
        <v>68</v>
      </c>
    </row>
    <row r="605" spans="1:11" x14ac:dyDescent="0.2">
      <c r="A605" t="s">
        <v>915</v>
      </c>
      <c r="B605" t="s">
        <v>86</v>
      </c>
      <c r="C605" t="s">
        <v>297</v>
      </c>
      <c r="D605" t="s">
        <v>269</v>
      </c>
      <c r="E605" t="s">
        <v>244</v>
      </c>
      <c r="F605">
        <v>2</v>
      </c>
      <c r="G605">
        <v>74</v>
      </c>
      <c r="H605">
        <v>0</v>
      </c>
      <c r="I605">
        <v>0</v>
      </c>
      <c r="J605">
        <v>2</v>
      </c>
      <c r="K605">
        <v>74</v>
      </c>
    </row>
    <row r="606" spans="1:11" x14ac:dyDescent="0.2">
      <c r="A606" t="s">
        <v>916</v>
      </c>
      <c r="B606" t="s">
        <v>86</v>
      </c>
      <c r="C606" t="s">
        <v>297</v>
      </c>
      <c r="D606" t="s">
        <v>272</v>
      </c>
      <c r="E606" t="s">
        <v>247</v>
      </c>
      <c r="F606">
        <v>1</v>
      </c>
      <c r="G606">
        <v>28</v>
      </c>
      <c r="H606">
        <v>0</v>
      </c>
      <c r="I606">
        <v>0</v>
      </c>
      <c r="J606">
        <v>1</v>
      </c>
      <c r="K606">
        <v>28</v>
      </c>
    </row>
    <row r="607" spans="1:11" x14ac:dyDescent="0.2">
      <c r="A607" t="s">
        <v>917</v>
      </c>
      <c r="B607" t="s">
        <v>86</v>
      </c>
      <c r="C607" t="s">
        <v>297</v>
      </c>
      <c r="D607" t="s">
        <v>274</v>
      </c>
      <c r="E607" t="s">
        <v>288</v>
      </c>
      <c r="F607">
        <v>4</v>
      </c>
      <c r="G607">
        <v>264</v>
      </c>
      <c r="H607">
        <v>0</v>
      </c>
      <c r="I607">
        <v>0</v>
      </c>
      <c r="J607">
        <v>4</v>
      </c>
      <c r="K607">
        <v>264</v>
      </c>
    </row>
    <row r="608" spans="1:11" x14ac:dyDescent="0.2">
      <c r="A608" t="s">
        <v>918</v>
      </c>
      <c r="B608" t="s">
        <v>86</v>
      </c>
      <c r="C608" t="s">
        <v>297</v>
      </c>
      <c r="D608" t="s">
        <v>272</v>
      </c>
      <c r="E608" t="s">
        <v>249</v>
      </c>
      <c r="F608">
        <v>2</v>
      </c>
      <c r="G608">
        <v>59</v>
      </c>
      <c r="H608">
        <v>0</v>
      </c>
      <c r="I608">
        <v>0</v>
      </c>
      <c r="J608">
        <v>2</v>
      </c>
      <c r="K608">
        <v>59</v>
      </c>
    </row>
    <row r="609" spans="1:11" x14ac:dyDescent="0.2">
      <c r="A609" t="s">
        <v>919</v>
      </c>
      <c r="B609" t="s">
        <v>86</v>
      </c>
      <c r="C609" t="s">
        <v>297</v>
      </c>
      <c r="D609" t="s">
        <v>269</v>
      </c>
      <c r="E609" t="s">
        <v>250</v>
      </c>
      <c r="F609">
        <v>1</v>
      </c>
      <c r="G609">
        <v>16</v>
      </c>
      <c r="H609">
        <v>0</v>
      </c>
      <c r="I609">
        <v>0</v>
      </c>
      <c r="J609">
        <v>1</v>
      </c>
      <c r="K609">
        <v>16</v>
      </c>
    </row>
    <row r="610" spans="1:11" x14ac:dyDescent="0.2">
      <c r="A610" t="s">
        <v>920</v>
      </c>
      <c r="B610" t="s">
        <v>86</v>
      </c>
      <c r="C610" t="s">
        <v>297</v>
      </c>
      <c r="D610" t="s">
        <v>273</v>
      </c>
      <c r="E610" t="s">
        <v>253</v>
      </c>
      <c r="F610">
        <v>1</v>
      </c>
      <c r="G610">
        <v>52</v>
      </c>
      <c r="H610">
        <v>0</v>
      </c>
      <c r="I610">
        <v>0</v>
      </c>
      <c r="J610">
        <v>1</v>
      </c>
      <c r="K610">
        <v>52</v>
      </c>
    </row>
    <row r="611" spans="1:11" x14ac:dyDescent="0.2">
      <c r="A611" t="s">
        <v>921</v>
      </c>
      <c r="B611" t="s">
        <v>86</v>
      </c>
      <c r="C611" t="s">
        <v>297</v>
      </c>
      <c r="D611" t="s">
        <v>275</v>
      </c>
      <c r="E611" t="s">
        <v>289</v>
      </c>
      <c r="F611">
        <v>4</v>
      </c>
      <c r="G611">
        <v>127</v>
      </c>
      <c r="H611">
        <v>0</v>
      </c>
      <c r="I611">
        <v>0</v>
      </c>
      <c r="J611">
        <v>4</v>
      </c>
      <c r="K611">
        <v>127</v>
      </c>
    </row>
    <row r="612" spans="1:11" x14ac:dyDescent="0.2">
      <c r="A612" t="s">
        <v>922</v>
      </c>
      <c r="B612" t="s">
        <v>86</v>
      </c>
      <c r="C612" t="s">
        <v>100</v>
      </c>
      <c r="D612" t="s">
        <v>106</v>
      </c>
      <c r="E612" t="s">
        <v>280</v>
      </c>
      <c r="F612">
        <v>7122</v>
      </c>
      <c r="G612">
        <v>301653.14</v>
      </c>
      <c r="H612">
        <v>0</v>
      </c>
      <c r="I612">
        <v>0</v>
      </c>
      <c r="J612">
        <v>7122</v>
      </c>
      <c r="K612">
        <v>301653.14</v>
      </c>
    </row>
    <row r="613" spans="1:11" x14ac:dyDescent="0.2">
      <c r="A613" t="s">
        <v>923</v>
      </c>
      <c r="B613" t="s">
        <v>86</v>
      </c>
      <c r="C613" t="s">
        <v>100</v>
      </c>
      <c r="D613" t="s">
        <v>269</v>
      </c>
      <c r="E613" t="s">
        <v>107</v>
      </c>
      <c r="F613">
        <v>26</v>
      </c>
      <c r="G613">
        <v>1305</v>
      </c>
      <c r="H613">
        <v>0</v>
      </c>
      <c r="I613">
        <v>0</v>
      </c>
      <c r="J613">
        <v>26</v>
      </c>
      <c r="K613">
        <v>1305</v>
      </c>
    </row>
    <row r="614" spans="1:11" x14ac:dyDescent="0.2">
      <c r="A614" t="s">
        <v>924</v>
      </c>
      <c r="B614" t="s">
        <v>86</v>
      </c>
      <c r="C614" t="s">
        <v>100</v>
      </c>
      <c r="D614" t="s">
        <v>269</v>
      </c>
      <c r="E614" t="s">
        <v>108</v>
      </c>
      <c r="F614">
        <v>77</v>
      </c>
      <c r="G614">
        <v>3616.53</v>
      </c>
      <c r="H614">
        <v>0</v>
      </c>
      <c r="I614">
        <v>0</v>
      </c>
      <c r="J614">
        <v>77</v>
      </c>
      <c r="K614">
        <v>3616.53</v>
      </c>
    </row>
    <row r="615" spans="1:11" x14ac:dyDescent="0.2">
      <c r="A615" t="s">
        <v>925</v>
      </c>
      <c r="B615" t="s">
        <v>86</v>
      </c>
      <c r="C615" t="s">
        <v>100</v>
      </c>
      <c r="D615" t="s">
        <v>275</v>
      </c>
      <c r="E615" t="s">
        <v>109</v>
      </c>
      <c r="F615">
        <v>14</v>
      </c>
      <c r="G615">
        <v>484</v>
      </c>
      <c r="H615">
        <v>0</v>
      </c>
      <c r="I615">
        <v>0</v>
      </c>
      <c r="J615">
        <v>14</v>
      </c>
      <c r="K615">
        <v>484</v>
      </c>
    </row>
    <row r="616" spans="1:11" x14ac:dyDescent="0.2">
      <c r="A616" t="s">
        <v>926</v>
      </c>
      <c r="B616" t="s">
        <v>86</v>
      </c>
      <c r="C616" t="s">
        <v>100</v>
      </c>
      <c r="D616" t="s">
        <v>273</v>
      </c>
      <c r="E616" t="s">
        <v>110</v>
      </c>
      <c r="F616">
        <v>31</v>
      </c>
      <c r="G616">
        <v>938.51</v>
      </c>
      <c r="H616">
        <v>0</v>
      </c>
      <c r="I616">
        <v>0</v>
      </c>
      <c r="J616">
        <v>31</v>
      </c>
      <c r="K616">
        <v>938.51</v>
      </c>
    </row>
    <row r="617" spans="1:11" x14ac:dyDescent="0.2">
      <c r="A617" t="s">
        <v>927</v>
      </c>
      <c r="B617" t="s">
        <v>86</v>
      </c>
      <c r="C617" t="s">
        <v>100</v>
      </c>
      <c r="D617" t="s">
        <v>268</v>
      </c>
      <c r="E617" t="s">
        <v>111</v>
      </c>
      <c r="F617">
        <v>22</v>
      </c>
      <c r="G617">
        <v>941</v>
      </c>
      <c r="H617">
        <v>0</v>
      </c>
      <c r="I617">
        <v>0</v>
      </c>
      <c r="J617">
        <v>22</v>
      </c>
      <c r="K617">
        <v>941</v>
      </c>
    </row>
    <row r="618" spans="1:11" x14ac:dyDescent="0.2">
      <c r="A618" t="s">
        <v>928</v>
      </c>
      <c r="B618" t="s">
        <v>86</v>
      </c>
      <c r="C618" t="s">
        <v>100</v>
      </c>
      <c r="D618" t="s">
        <v>269</v>
      </c>
      <c r="E618" t="s">
        <v>112</v>
      </c>
      <c r="F618">
        <v>50</v>
      </c>
      <c r="G618">
        <v>2200.02</v>
      </c>
      <c r="H618">
        <v>0</v>
      </c>
      <c r="I618">
        <v>0</v>
      </c>
      <c r="J618">
        <v>50</v>
      </c>
      <c r="K618">
        <v>2200.02</v>
      </c>
    </row>
    <row r="619" spans="1:11" x14ac:dyDescent="0.2">
      <c r="A619" t="s">
        <v>929</v>
      </c>
      <c r="B619" t="s">
        <v>86</v>
      </c>
      <c r="C619" t="s">
        <v>100</v>
      </c>
      <c r="D619" t="s">
        <v>274</v>
      </c>
      <c r="E619" t="s">
        <v>113</v>
      </c>
      <c r="F619">
        <v>85</v>
      </c>
      <c r="G619">
        <v>4408</v>
      </c>
      <c r="H619">
        <v>0</v>
      </c>
      <c r="I619">
        <v>0</v>
      </c>
      <c r="J619">
        <v>85</v>
      </c>
      <c r="K619">
        <v>4408</v>
      </c>
    </row>
    <row r="620" spans="1:11" x14ac:dyDescent="0.2">
      <c r="A620" t="s">
        <v>930</v>
      </c>
      <c r="B620" t="s">
        <v>86</v>
      </c>
      <c r="C620" t="s">
        <v>100</v>
      </c>
      <c r="D620" t="s">
        <v>271</v>
      </c>
      <c r="E620" t="s">
        <v>114</v>
      </c>
      <c r="F620">
        <v>15</v>
      </c>
      <c r="G620">
        <v>829</v>
      </c>
      <c r="H620">
        <v>0</v>
      </c>
      <c r="I620">
        <v>0</v>
      </c>
      <c r="J620">
        <v>15</v>
      </c>
      <c r="K620">
        <v>829</v>
      </c>
    </row>
    <row r="621" spans="1:11" x14ac:dyDescent="0.2">
      <c r="A621" t="s">
        <v>931</v>
      </c>
      <c r="B621" t="s">
        <v>86</v>
      </c>
      <c r="C621" t="s">
        <v>100</v>
      </c>
      <c r="D621" t="s">
        <v>271</v>
      </c>
      <c r="E621" t="s">
        <v>115</v>
      </c>
      <c r="F621">
        <v>14</v>
      </c>
      <c r="G621">
        <v>673</v>
      </c>
      <c r="H621">
        <v>0</v>
      </c>
      <c r="I621">
        <v>0</v>
      </c>
      <c r="J621">
        <v>14</v>
      </c>
      <c r="K621">
        <v>673</v>
      </c>
    </row>
    <row r="622" spans="1:11" x14ac:dyDescent="0.2">
      <c r="A622" t="s">
        <v>932</v>
      </c>
      <c r="B622" t="s">
        <v>86</v>
      </c>
      <c r="C622" t="s">
        <v>100</v>
      </c>
      <c r="D622" t="s">
        <v>271</v>
      </c>
      <c r="E622" t="s">
        <v>116</v>
      </c>
      <c r="F622">
        <v>34</v>
      </c>
      <c r="G622">
        <v>1602</v>
      </c>
      <c r="H622">
        <v>0</v>
      </c>
      <c r="I622">
        <v>0</v>
      </c>
      <c r="J622">
        <v>34</v>
      </c>
      <c r="K622">
        <v>1602</v>
      </c>
    </row>
    <row r="623" spans="1:11" x14ac:dyDescent="0.2">
      <c r="A623" t="s">
        <v>933</v>
      </c>
      <c r="B623" t="s">
        <v>86</v>
      </c>
      <c r="C623" t="s">
        <v>100</v>
      </c>
      <c r="D623" t="s">
        <v>273</v>
      </c>
      <c r="E623" t="s">
        <v>117</v>
      </c>
      <c r="F623">
        <v>57</v>
      </c>
      <c r="G623">
        <v>1830.51</v>
      </c>
      <c r="H623">
        <v>0</v>
      </c>
      <c r="I623">
        <v>0</v>
      </c>
      <c r="J623">
        <v>57</v>
      </c>
      <c r="K623">
        <v>1830.51</v>
      </c>
    </row>
    <row r="624" spans="1:11" x14ac:dyDescent="0.2">
      <c r="A624" t="s">
        <v>934</v>
      </c>
      <c r="B624" t="s">
        <v>86</v>
      </c>
      <c r="C624" t="s">
        <v>100</v>
      </c>
      <c r="D624" t="s">
        <v>272</v>
      </c>
      <c r="E624" t="s">
        <v>118</v>
      </c>
      <c r="F624">
        <v>17</v>
      </c>
      <c r="G624">
        <v>602</v>
      </c>
      <c r="H624">
        <v>0</v>
      </c>
      <c r="I624">
        <v>0</v>
      </c>
      <c r="J624">
        <v>17</v>
      </c>
      <c r="K624">
        <v>602</v>
      </c>
    </row>
    <row r="625" spans="1:11" x14ac:dyDescent="0.2">
      <c r="A625" t="s">
        <v>935</v>
      </c>
      <c r="B625" t="s">
        <v>86</v>
      </c>
      <c r="C625" t="s">
        <v>100</v>
      </c>
      <c r="D625" t="s">
        <v>275</v>
      </c>
      <c r="E625" t="s">
        <v>119</v>
      </c>
      <c r="F625">
        <v>46</v>
      </c>
      <c r="G625">
        <v>2281</v>
      </c>
      <c r="H625">
        <v>0</v>
      </c>
      <c r="I625">
        <v>0</v>
      </c>
      <c r="J625">
        <v>46</v>
      </c>
      <c r="K625">
        <v>2281</v>
      </c>
    </row>
    <row r="626" spans="1:11" x14ac:dyDescent="0.2">
      <c r="A626" t="s">
        <v>936</v>
      </c>
      <c r="B626" t="s">
        <v>86</v>
      </c>
      <c r="C626" t="s">
        <v>100</v>
      </c>
      <c r="D626" t="s">
        <v>269</v>
      </c>
      <c r="E626" t="s">
        <v>120</v>
      </c>
      <c r="F626">
        <v>54</v>
      </c>
      <c r="G626">
        <v>2356.5100000000002</v>
      </c>
      <c r="H626">
        <v>0</v>
      </c>
      <c r="I626">
        <v>0</v>
      </c>
      <c r="J626">
        <v>54</v>
      </c>
      <c r="K626">
        <v>2356.5100000000002</v>
      </c>
    </row>
    <row r="627" spans="1:11" x14ac:dyDescent="0.2">
      <c r="A627" t="s">
        <v>937</v>
      </c>
      <c r="B627" t="s">
        <v>86</v>
      </c>
      <c r="C627" t="s">
        <v>100</v>
      </c>
      <c r="D627" t="s">
        <v>272</v>
      </c>
      <c r="E627" t="s">
        <v>121</v>
      </c>
      <c r="F627">
        <v>43</v>
      </c>
      <c r="G627">
        <v>1771</v>
      </c>
      <c r="H627">
        <v>0</v>
      </c>
      <c r="I627">
        <v>0</v>
      </c>
      <c r="J627">
        <v>43</v>
      </c>
      <c r="K627">
        <v>1771</v>
      </c>
    </row>
    <row r="628" spans="1:11" x14ac:dyDescent="0.2">
      <c r="A628" t="s">
        <v>938</v>
      </c>
      <c r="B628" t="s">
        <v>86</v>
      </c>
      <c r="C628" t="s">
        <v>100</v>
      </c>
      <c r="D628" t="s">
        <v>273</v>
      </c>
      <c r="E628" t="s">
        <v>122</v>
      </c>
      <c r="F628">
        <v>61</v>
      </c>
      <c r="G628">
        <v>2748.53</v>
      </c>
      <c r="H628">
        <v>0</v>
      </c>
      <c r="I628">
        <v>0</v>
      </c>
      <c r="J628">
        <v>61</v>
      </c>
      <c r="K628">
        <v>2748.53</v>
      </c>
    </row>
    <row r="629" spans="1:11" x14ac:dyDescent="0.2">
      <c r="A629" t="s">
        <v>939</v>
      </c>
      <c r="B629" t="s">
        <v>86</v>
      </c>
      <c r="C629" t="s">
        <v>100</v>
      </c>
      <c r="D629" t="s">
        <v>269</v>
      </c>
      <c r="E629" t="s">
        <v>123</v>
      </c>
      <c r="F629">
        <v>74</v>
      </c>
      <c r="G629">
        <v>3322</v>
      </c>
      <c r="H629">
        <v>0</v>
      </c>
      <c r="I629">
        <v>0</v>
      </c>
      <c r="J629">
        <v>74</v>
      </c>
      <c r="K629">
        <v>3322</v>
      </c>
    </row>
    <row r="630" spans="1:11" x14ac:dyDescent="0.2">
      <c r="A630" t="s">
        <v>940</v>
      </c>
      <c r="B630" t="s">
        <v>86</v>
      </c>
      <c r="C630" t="s">
        <v>100</v>
      </c>
      <c r="D630" t="s">
        <v>272</v>
      </c>
      <c r="E630" t="s">
        <v>124</v>
      </c>
      <c r="F630">
        <v>92</v>
      </c>
      <c r="G630">
        <v>4005</v>
      </c>
      <c r="H630">
        <v>0</v>
      </c>
      <c r="I630">
        <v>0</v>
      </c>
      <c r="J630">
        <v>92</v>
      </c>
      <c r="K630">
        <v>4005</v>
      </c>
    </row>
    <row r="631" spans="1:11" x14ac:dyDescent="0.2">
      <c r="A631" t="s">
        <v>941</v>
      </c>
      <c r="B631" t="s">
        <v>86</v>
      </c>
      <c r="C631" t="s">
        <v>100</v>
      </c>
      <c r="D631" t="s">
        <v>271</v>
      </c>
      <c r="E631" t="s">
        <v>125</v>
      </c>
      <c r="F631">
        <v>12</v>
      </c>
      <c r="G631">
        <v>368.51</v>
      </c>
      <c r="H631">
        <v>0</v>
      </c>
      <c r="I631">
        <v>0</v>
      </c>
      <c r="J631">
        <v>12</v>
      </c>
      <c r="K631">
        <v>368.51</v>
      </c>
    </row>
    <row r="632" spans="1:11" x14ac:dyDescent="0.2">
      <c r="A632" t="s">
        <v>942</v>
      </c>
      <c r="B632" t="s">
        <v>86</v>
      </c>
      <c r="C632" t="s">
        <v>100</v>
      </c>
      <c r="D632" t="s">
        <v>275</v>
      </c>
      <c r="E632" t="s">
        <v>126</v>
      </c>
      <c r="F632">
        <v>19</v>
      </c>
      <c r="G632">
        <v>711</v>
      </c>
      <c r="H632">
        <v>0</v>
      </c>
      <c r="I632">
        <v>0</v>
      </c>
      <c r="J632">
        <v>19</v>
      </c>
      <c r="K632">
        <v>711</v>
      </c>
    </row>
    <row r="633" spans="1:11" x14ac:dyDescent="0.2">
      <c r="A633" t="s">
        <v>943</v>
      </c>
      <c r="B633" t="s">
        <v>86</v>
      </c>
      <c r="C633" t="s">
        <v>100</v>
      </c>
      <c r="D633" t="s">
        <v>268</v>
      </c>
      <c r="E633" t="s">
        <v>127</v>
      </c>
      <c r="F633">
        <v>105</v>
      </c>
      <c r="G633">
        <v>4194</v>
      </c>
      <c r="H633">
        <v>0</v>
      </c>
      <c r="I633">
        <v>0</v>
      </c>
      <c r="J633">
        <v>105</v>
      </c>
      <c r="K633">
        <v>4194</v>
      </c>
    </row>
    <row r="634" spans="1:11" x14ac:dyDescent="0.2">
      <c r="A634" t="s">
        <v>944</v>
      </c>
      <c r="B634" t="s">
        <v>86</v>
      </c>
      <c r="C634" t="s">
        <v>100</v>
      </c>
      <c r="D634" t="s">
        <v>269</v>
      </c>
      <c r="E634" t="s">
        <v>128</v>
      </c>
      <c r="F634">
        <v>38</v>
      </c>
      <c r="G634">
        <v>1228</v>
      </c>
      <c r="H634">
        <v>0</v>
      </c>
      <c r="I634">
        <v>0</v>
      </c>
      <c r="J634">
        <v>38</v>
      </c>
      <c r="K634">
        <v>1228</v>
      </c>
    </row>
    <row r="635" spans="1:11" x14ac:dyDescent="0.2">
      <c r="A635" t="s">
        <v>945</v>
      </c>
      <c r="B635" t="s">
        <v>86</v>
      </c>
      <c r="C635" t="s">
        <v>100</v>
      </c>
      <c r="D635" t="s">
        <v>268</v>
      </c>
      <c r="E635" t="s">
        <v>129</v>
      </c>
      <c r="F635">
        <v>29</v>
      </c>
      <c r="G635">
        <v>1106.02</v>
      </c>
      <c r="H635">
        <v>0</v>
      </c>
      <c r="I635">
        <v>0</v>
      </c>
      <c r="J635">
        <v>29</v>
      </c>
      <c r="K635">
        <v>1106.02</v>
      </c>
    </row>
    <row r="636" spans="1:11" x14ac:dyDescent="0.2">
      <c r="A636" t="s">
        <v>946</v>
      </c>
      <c r="B636" t="s">
        <v>86</v>
      </c>
      <c r="C636" t="s">
        <v>100</v>
      </c>
      <c r="D636" t="s">
        <v>271</v>
      </c>
      <c r="E636" t="s">
        <v>130</v>
      </c>
      <c r="F636">
        <v>65</v>
      </c>
      <c r="G636">
        <v>3236</v>
      </c>
      <c r="H636">
        <v>0</v>
      </c>
      <c r="I636">
        <v>0</v>
      </c>
      <c r="J636">
        <v>65</v>
      </c>
      <c r="K636">
        <v>3236</v>
      </c>
    </row>
    <row r="637" spans="1:11" x14ac:dyDescent="0.2">
      <c r="A637" t="s">
        <v>947</v>
      </c>
      <c r="B637" t="s">
        <v>86</v>
      </c>
      <c r="C637" t="s">
        <v>100</v>
      </c>
      <c r="D637" t="s">
        <v>271</v>
      </c>
      <c r="E637" t="s">
        <v>131</v>
      </c>
      <c r="F637">
        <v>50</v>
      </c>
      <c r="G637">
        <v>2274</v>
      </c>
      <c r="H637">
        <v>0</v>
      </c>
      <c r="I637">
        <v>0</v>
      </c>
      <c r="J637">
        <v>50</v>
      </c>
      <c r="K637">
        <v>2274</v>
      </c>
    </row>
    <row r="638" spans="1:11" x14ac:dyDescent="0.2">
      <c r="A638" t="s">
        <v>948</v>
      </c>
      <c r="B638" t="s">
        <v>86</v>
      </c>
      <c r="C638" t="s">
        <v>100</v>
      </c>
      <c r="D638" t="s">
        <v>269</v>
      </c>
      <c r="E638" t="s">
        <v>132</v>
      </c>
      <c r="F638">
        <v>1</v>
      </c>
      <c r="G638">
        <v>76</v>
      </c>
      <c r="H638">
        <v>0</v>
      </c>
      <c r="I638">
        <v>0</v>
      </c>
      <c r="J638">
        <v>1</v>
      </c>
      <c r="K638">
        <v>76</v>
      </c>
    </row>
    <row r="639" spans="1:11" x14ac:dyDescent="0.2">
      <c r="A639" t="s">
        <v>949</v>
      </c>
      <c r="B639" t="s">
        <v>86</v>
      </c>
      <c r="C639" t="s">
        <v>100</v>
      </c>
      <c r="D639" t="s">
        <v>273</v>
      </c>
      <c r="E639" t="s">
        <v>133</v>
      </c>
      <c r="F639">
        <v>54</v>
      </c>
      <c r="G639">
        <v>1642.83</v>
      </c>
      <c r="H639">
        <v>0</v>
      </c>
      <c r="I639">
        <v>0</v>
      </c>
      <c r="J639">
        <v>54</v>
      </c>
      <c r="K639">
        <v>1642.83</v>
      </c>
    </row>
    <row r="640" spans="1:11" x14ac:dyDescent="0.2">
      <c r="A640" t="s">
        <v>950</v>
      </c>
      <c r="B640" t="s">
        <v>86</v>
      </c>
      <c r="C640" t="s">
        <v>100</v>
      </c>
      <c r="D640" t="s">
        <v>274</v>
      </c>
      <c r="E640" t="s">
        <v>134</v>
      </c>
      <c r="F640">
        <v>28</v>
      </c>
      <c r="G640">
        <v>1382</v>
      </c>
      <c r="H640">
        <v>0</v>
      </c>
      <c r="I640">
        <v>0</v>
      </c>
      <c r="J640">
        <v>28</v>
      </c>
      <c r="K640">
        <v>1382</v>
      </c>
    </row>
    <row r="641" spans="1:11" x14ac:dyDescent="0.2">
      <c r="A641" t="s">
        <v>951</v>
      </c>
      <c r="B641" t="s">
        <v>86</v>
      </c>
      <c r="C641" t="s">
        <v>100</v>
      </c>
      <c r="D641" t="s">
        <v>269</v>
      </c>
      <c r="E641" t="s">
        <v>135</v>
      </c>
      <c r="F641">
        <v>99</v>
      </c>
      <c r="G641">
        <v>4305.87</v>
      </c>
      <c r="H641">
        <v>0</v>
      </c>
      <c r="I641">
        <v>0</v>
      </c>
      <c r="J641">
        <v>99</v>
      </c>
      <c r="K641">
        <v>4305.87</v>
      </c>
    </row>
    <row r="642" spans="1:11" x14ac:dyDescent="0.2">
      <c r="A642" t="s">
        <v>952</v>
      </c>
      <c r="B642" t="s">
        <v>86</v>
      </c>
      <c r="C642" t="s">
        <v>100</v>
      </c>
      <c r="D642" t="s">
        <v>271</v>
      </c>
      <c r="E642" t="s">
        <v>136</v>
      </c>
      <c r="F642">
        <v>16</v>
      </c>
      <c r="G642">
        <v>514.51</v>
      </c>
      <c r="H642">
        <v>0</v>
      </c>
      <c r="I642">
        <v>0</v>
      </c>
      <c r="J642">
        <v>16</v>
      </c>
      <c r="K642">
        <v>514.51</v>
      </c>
    </row>
    <row r="643" spans="1:11" x14ac:dyDescent="0.2">
      <c r="A643" t="s">
        <v>953</v>
      </c>
      <c r="B643" t="s">
        <v>86</v>
      </c>
      <c r="C643" t="s">
        <v>100</v>
      </c>
      <c r="D643" t="s">
        <v>270</v>
      </c>
      <c r="E643" t="s">
        <v>137</v>
      </c>
      <c r="F643">
        <v>6</v>
      </c>
      <c r="G643">
        <v>174</v>
      </c>
      <c r="H643">
        <v>0</v>
      </c>
      <c r="I643">
        <v>0</v>
      </c>
      <c r="J643">
        <v>6</v>
      </c>
      <c r="K643">
        <v>174</v>
      </c>
    </row>
    <row r="644" spans="1:11" x14ac:dyDescent="0.2">
      <c r="A644" t="s">
        <v>954</v>
      </c>
      <c r="B644" t="s">
        <v>86</v>
      </c>
      <c r="C644" t="s">
        <v>100</v>
      </c>
      <c r="D644" t="s">
        <v>267</v>
      </c>
      <c r="E644" t="s">
        <v>138</v>
      </c>
      <c r="F644">
        <v>18</v>
      </c>
      <c r="G644">
        <v>705</v>
      </c>
      <c r="H644">
        <v>0</v>
      </c>
      <c r="I644">
        <v>0</v>
      </c>
      <c r="J644">
        <v>18</v>
      </c>
      <c r="K644">
        <v>705</v>
      </c>
    </row>
    <row r="645" spans="1:11" x14ac:dyDescent="0.2">
      <c r="A645" t="s">
        <v>955</v>
      </c>
      <c r="B645" t="s">
        <v>86</v>
      </c>
      <c r="C645" t="s">
        <v>100</v>
      </c>
      <c r="D645" t="s">
        <v>267</v>
      </c>
      <c r="E645" t="s">
        <v>139</v>
      </c>
      <c r="F645">
        <v>64</v>
      </c>
      <c r="G645">
        <v>2447</v>
      </c>
      <c r="H645">
        <v>0</v>
      </c>
      <c r="I645">
        <v>0</v>
      </c>
      <c r="J645">
        <v>64</v>
      </c>
      <c r="K645">
        <v>2447</v>
      </c>
    </row>
    <row r="646" spans="1:11" x14ac:dyDescent="0.2">
      <c r="A646" t="s">
        <v>956</v>
      </c>
      <c r="B646" t="s">
        <v>86</v>
      </c>
      <c r="C646" t="s">
        <v>100</v>
      </c>
      <c r="D646" t="s">
        <v>273</v>
      </c>
      <c r="E646" t="s">
        <v>140</v>
      </c>
      <c r="F646">
        <v>84</v>
      </c>
      <c r="G646">
        <v>2911</v>
      </c>
      <c r="H646">
        <v>0</v>
      </c>
      <c r="I646">
        <v>0</v>
      </c>
      <c r="J646">
        <v>84</v>
      </c>
      <c r="K646">
        <v>2911</v>
      </c>
    </row>
    <row r="647" spans="1:11" x14ac:dyDescent="0.2">
      <c r="A647" t="s">
        <v>957</v>
      </c>
      <c r="B647" t="s">
        <v>86</v>
      </c>
      <c r="C647" t="s">
        <v>100</v>
      </c>
      <c r="D647" t="s">
        <v>275</v>
      </c>
      <c r="E647" t="s">
        <v>141</v>
      </c>
      <c r="F647">
        <v>20</v>
      </c>
      <c r="G647">
        <v>729</v>
      </c>
      <c r="H647">
        <v>0</v>
      </c>
      <c r="I647">
        <v>0</v>
      </c>
      <c r="J647">
        <v>20</v>
      </c>
      <c r="K647">
        <v>729</v>
      </c>
    </row>
    <row r="648" spans="1:11" x14ac:dyDescent="0.2">
      <c r="A648" t="s">
        <v>958</v>
      </c>
      <c r="B648" t="s">
        <v>86</v>
      </c>
      <c r="C648" t="s">
        <v>100</v>
      </c>
      <c r="D648" t="s">
        <v>273</v>
      </c>
      <c r="E648" t="s">
        <v>142</v>
      </c>
      <c r="F648">
        <v>45</v>
      </c>
      <c r="G648">
        <v>1604</v>
      </c>
      <c r="H648">
        <v>0</v>
      </c>
      <c r="I648">
        <v>0</v>
      </c>
      <c r="J648">
        <v>45</v>
      </c>
      <c r="K648">
        <v>1604</v>
      </c>
    </row>
    <row r="649" spans="1:11" x14ac:dyDescent="0.2">
      <c r="A649" t="s">
        <v>959</v>
      </c>
      <c r="B649" t="s">
        <v>86</v>
      </c>
      <c r="C649" t="s">
        <v>100</v>
      </c>
      <c r="D649" t="s">
        <v>274</v>
      </c>
      <c r="E649" t="s">
        <v>143</v>
      </c>
      <c r="F649">
        <v>26</v>
      </c>
      <c r="G649">
        <v>1105</v>
      </c>
      <c r="H649">
        <v>0</v>
      </c>
      <c r="I649">
        <v>0</v>
      </c>
      <c r="J649">
        <v>26</v>
      </c>
      <c r="K649">
        <v>1105</v>
      </c>
    </row>
    <row r="650" spans="1:11" x14ac:dyDescent="0.2">
      <c r="A650" t="s">
        <v>960</v>
      </c>
      <c r="B650" t="s">
        <v>86</v>
      </c>
      <c r="C650" t="s">
        <v>100</v>
      </c>
      <c r="D650" t="s">
        <v>270</v>
      </c>
      <c r="E650" t="s">
        <v>144</v>
      </c>
      <c r="F650">
        <v>17</v>
      </c>
      <c r="G650">
        <v>649</v>
      </c>
      <c r="H650">
        <v>0</v>
      </c>
      <c r="I650">
        <v>0</v>
      </c>
      <c r="J650">
        <v>17</v>
      </c>
      <c r="K650">
        <v>649</v>
      </c>
    </row>
    <row r="651" spans="1:11" x14ac:dyDescent="0.2">
      <c r="A651" t="s">
        <v>961</v>
      </c>
      <c r="B651" t="s">
        <v>86</v>
      </c>
      <c r="C651" t="s">
        <v>100</v>
      </c>
      <c r="D651" t="s">
        <v>269</v>
      </c>
      <c r="E651" t="s">
        <v>145</v>
      </c>
      <c r="F651">
        <v>60</v>
      </c>
      <c r="G651">
        <v>2157.5300000000002</v>
      </c>
      <c r="H651">
        <v>0</v>
      </c>
      <c r="I651">
        <v>0</v>
      </c>
      <c r="J651">
        <v>60</v>
      </c>
      <c r="K651">
        <v>2157.5300000000002</v>
      </c>
    </row>
    <row r="652" spans="1:11" x14ac:dyDescent="0.2">
      <c r="A652" t="s">
        <v>962</v>
      </c>
      <c r="B652" t="s">
        <v>86</v>
      </c>
      <c r="C652" t="s">
        <v>100</v>
      </c>
      <c r="D652" t="s">
        <v>267</v>
      </c>
      <c r="E652" t="s">
        <v>281</v>
      </c>
      <c r="F652">
        <v>426</v>
      </c>
      <c r="G652">
        <v>17757.68</v>
      </c>
      <c r="H652">
        <v>0</v>
      </c>
      <c r="I652">
        <v>0</v>
      </c>
      <c r="J652">
        <v>426</v>
      </c>
      <c r="K652">
        <v>17757.68</v>
      </c>
    </row>
    <row r="653" spans="1:11" x14ac:dyDescent="0.2">
      <c r="A653" t="s">
        <v>963</v>
      </c>
      <c r="B653" t="s">
        <v>86</v>
      </c>
      <c r="C653" t="s">
        <v>100</v>
      </c>
      <c r="D653" t="s">
        <v>268</v>
      </c>
      <c r="E653" t="s">
        <v>282</v>
      </c>
      <c r="F653">
        <v>906</v>
      </c>
      <c r="G653">
        <v>36416.04</v>
      </c>
      <c r="H653">
        <v>0</v>
      </c>
      <c r="I653">
        <v>0</v>
      </c>
      <c r="J653">
        <v>906</v>
      </c>
      <c r="K653">
        <v>36416.04</v>
      </c>
    </row>
    <row r="654" spans="1:11" x14ac:dyDescent="0.2">
      <c r="A654" t="s">
        <v>964</v>
      </c>
      <c r="B654" t="s">
        <v>86</v>
      </c>
      <c r="C654" t="s">
        <v>100</v>
      </c>
      <c r="D654" t="s">
        <v>275</v>
      </c>
      <c r="E654" t="s">
        <v>146</v>
      </c>
      <c r="F654">
        <v>37</v>
      </c>
      <c r="G654">
        <v>1687.83</v>
      </c>
      <c r="H654">
        <v>0</v>
      </c>
      <c r="I654">
        <v>0</v>
      </c>
      <c r="J654">
        <v>37</v>
      </c>
      <c r="K654">
        <v>1687.83</v>
      </c>
    </row>
    <row r="655" spans="1:11" x14ac:dyDescent="0.2">
      <c r="A655" t="s">
        <v>965</v>
      </c>
      <c r="B655" t="s">
        <v>86</v>
      </c>
      <c r="C655" t="s">
        <v>100</v>
      </c>
      <c r="D655" t="s">
        <v>272</v>
      </c>
      <c r="E655" t="s">
        <v>147</v>
      </c>
      <c r="F655">
        <v>63</v>
      </c>
      <c r="G655">
        <v>2180.02</v>
      </c>
      <c r="H655">
        <v>0</v>
      </c>
      <c r="I655">
        <v>0</v>
      </c>
      <c r="J655">
        <v>63</v>
      </c>
      <c r="K655">
        <v>2180.02</v>
      </c>
    </row>
    <row r="656" spans="1:11" x14ac:dyDescent="0.2">
      <c r="A656" t="s">
        <v>966</v>
      </c>
      <c r="B656" t="s">
        <v>86</v>
      </c>
      <c r="C656" t="s">
        <v>100</v>
      </c>
      <c r="D656" t="s">
        <v>269</v>
      </c>
      <c r="E656" t="s">
        <v>148</v>
      </c>
      <c r="F656">
        <v>59</v>
      </c>
      <c r="G656">
        <v>2376</v>
      </c>
      <c r="H656">
        <v>0</v>
      </c>
      <c r="I656">
        <v>0</v>
      </c>
      <c r="J656">
        <v>59</v>
      </c>
      <c r="K656">
        <v>2376</v>
      </c>
    </row>
    <row r="657" spans="1:11" x14ac:dyDescent="0.2">
      <c r="A657" t="s">
        <v>967</v>
      </c>
      <c r="B657" t="s">
        <v>86</v>
      </c>
      <c r="C657" t="s">
        <v>100</v>
      </c>
      <c r="D657" t="s">
        <v>268</v>
      </c>
      <c r="E657" t="s">
        <v>149</v>
      </c>
      <c r="F657">
        <v>259</v>
      </c>
      <c r="G657">
        <v>10326.85</v>
      </c>
      <c r="H657">
        <v>0</v>
      </c>
      <c r="I657">
        <v>0</v>
      </c>
      <c r="J657">
        <v>259</v>
      </c>
      <c r="K657">
        <v>10326.85</v>
      </c>
    </row>
    <row r="658" spans="1:11" x14ac:dyDescent="0.2">
      <c r="A658" t="s">
        <v>968</v>
      </c>
      <c r="B658" t="s">
        <v>86</v>
      </c>
      <c r="C658" t="s">
        <v>100</v>
      </c>
      <c r="D658" t="s">
        <v>270</v>
      </c>
      <c r="E658" t="s">
        <v>150</v>
      </c>
      <c r="F658">
        <v>20</v>
      </c>
      <c r="G658">
        <v>920</v>
      </c>
      <c r="H658">
        <v>0</v>
      </c>
      <c r="I658">
        <v>0</v>
      </c>
      <c r="J658">
        <v>20</v>
      </c>
      <c r="K658">
        <v>920</v>
      </c>
    </row>
    <row r="659" spans="1:11" x14ac:dyDescent="0.2">
      <c r="A659" t="s">
        <v>969</v>
      </c>
      <c r="B659" t="s">
        <v>86</v>
      </c>
      <c r="C659" t="s">
        <v>100</v>
      </c>
      <c r="D659" t="s">
        <v>273</v>
      </c>
      <c r="E659" t="s">
        <v>151</v>
      </c>
      <c r="F659">
        <v>107</v>
      </c>
      <c r="G659">
        <v>4102.51</v>
      </c>
      <c r="H659">
        <v>0</v>
      </c>
      <c r="I659">
        <v>0</v>
      </c>
      <c r="J659">
        <v>107</v>
      </c>
      <c r="K659">
        <v>4102.51</v>
      </c>
    </row>
    <row r="660" spans="1:11" x14ac:dyDescent="0.2">
      <c r="A660" t="s">
        <v>970</v>
      </c>
      <c r="B660" t="s">
        <v>86</v>
      </c>
      <c r="C660" t="s">
        <v>100</v>
      </c>
      <c r="D660" t="s">
        <v>269</v>
      </c>
      <c r="E660" t="s">
        <v>152</v>
      </c>
      <c r="F660">
        <v>56</v>
      </c>
      <c r="G660">
        <v>2679</v>
      </c>
      <c r="H660">
        <v>0</v>
      </c>
      <c r="I660">
        <v>0</v>
      </c>
      <c r="J660">
        <v>56</v>
      </c>
      <c r="K660">
        <v>2679</v>
      </c>
    </row>
    <row r="661" spans="1:11" x14ac:dyDescent="0.2">
      <c r="A661" t="s">
        <v>971</v>
      </c>
      <c r="B661" t="s">
        <v>86</v>
      </c>
      <c r="C661" t="s">
        <v>100</v>
      </c>
      <c r="D661" t="s">
        <v>269</v>
      </c>
      <c r="E661" t="s">
        <v>153</v>
      </c>
      <c r="F661">
        <v>47</v>
      </c>
      <c r="G661">
        <v>1565.02</v>
      </c>
      <c r="H661">
        <v>0</v>
      </c>
      <c r="I661">
        <v>0</v>
      </c>
      <c r="J661">
        <v>47</v>
      </c>
      <c r="K661">
        <v>1565.02</v>
      </c>
    </row>
    <row r="662" spans="1:11" x14ac:dyDescent="0.2">
      <c r="A662" t="s">
        <v>972</v>
      </c>
      <c r="B662" t="s">
        <v>86</v>
      </c>
      <c r="C662" t="s">
        <v>100</v>
      </c>
      <c r="D662" t="s">
        <v>271</v>
      </c>
      <c r="E662" t="s">
        <v>154</v>
      </c>
      <c r="F662">
        <v>14</v>
      </c>
      <c r="G662">
        <v>616</v>
      </c>
      <c r="H662">
        <v>0</v>
      </c>
      <c r="I662">
        <v>0</v>
      </c>
      <c r="J662">
        <v>14</v>
      </c>
      <c r="K662">
        <v>616</v>
      </c>
    </row>
    <row r="663" spans="1:11" x14ac:dyDescent="0.2">
      <c r="A663" t="s">
        <v>973</v>
      </c>
      <c r="B663" t="s">
        <v>86</v>
      </c>
      <c r="C663" t="s">
        <v>100</v>
      </c>
      <c r="D663" t="s">
        <v>269</v>
      </c>
      <c r="E663" t="s">
        <v>155</v>
      </c>
      <c r="F663">
        <v>32</v>
      </c>
      <c r="G663">
        <v>1647</v>
      </c>
      <c r="H663">
        <v>0</v>
      </c>
      <c r="I663">
        <v>0</v>
      </c>
      <c r="J663">
        <v>32</v>
      </c>
      <c r="K663">
        <v>1647</v>
      </c>
    </row>
    <row r="664" spans="1:11" x14ac:dyDescent="0.2">
      <c r="A664" t="s">
        <v>974</v>
      </c>
      <c r="B664" t="s">
        <v>86</v>
      </c>
      <c r="C664" t="s">
        <v>100</v>
      </c>
      <c r="D664" t="s">
        <v>272</v>
      </c>
      <c r="E664" t="s">
        <v>156</v>
      </c>
      <c r="F664">
        <v>291</v>
      </c>
      <c r="G664">
        <v>12056.4</v>
      </c>
      <c r="H664">
        <v>0</v>
      </c>
      <c r="I664">
        <v>0</v>
      </c>
      <c r="J664">
        <v>291</v>
      </c>
      <c r="K664">
        <v>12056.4</v>
      </c>
    </row>
    <row r="665" spans="1:11" x14ac:dyDescent="0.2">
      <c r="A665" t="s">
        <v>975</v>
      </c>
      <c r="B665" t="s">
        <v>86</v>
      </c>
      <c r="C665" t="s">
        <v>100</v>
      </c>
      <c r="D665" t="s">
        <v>269</v>
      </c>
      <c r="E665" t="s">
        <v>157</v>
      </c>
      <c r="F665">
        <v>54</v>
      </c>
      <c r="G665">
        <v>2242</v>
      </c>
      <c r="H665">
        <v>0</v>
      </c>
      <c r="I665">
        <v>0</v>
      </c>
      <c r="J665">
        <v>54</v>
      </c>
      <c r="K665">
        <v>2242</v>
      </c>
    </row>
    <row r="666" spans="1:11" x14ac:dyDescent="0.2">
      <c r="A666" t="s">
        <v>976</v>
      </c>
      <c r="B666" t="s">
        <v>86</v>
      </c>
      <c r="C666" t="s">
        <v>100</v>
      </c>
      <c r="D666" t="s">
        <v>269</v>
      </c>
      <c r="E666" t="s">
        <v>158</v>
      </c>
      <c r="F666">
        <v>52</v>
      </c>
      <c r="G666">
        <v>2985</v>
      </c>
      <c r="H666">
        <v>0</v>
      </c>
      <c r="I666">
        <v>0</v>
      </c>
      <c r="J666">
        <v>52</v>
      </c>
      <c r="K666">
        <v>2985</v>
      </c>
    </row>
    <row r="667" spans="1:11" x14ac:dyDescent="0.2">
      <c r="A667" t="s">
        <v>977</v>
      </c>
      <c r="B667" t="s">
        <v>86</v>
      </c>
      <c r="C667" t="s">
        <v>100</v>
      </c>
      <c r="D667" t="s">
        <v>270</v>
      </c>
      <c r="E667" t="s">
        <v>159</v>
      </c>
      <c r="F667">
        <v>3</v>
      </c>
      <c r="G667">
        <v>109</v>
      </c>
      <c r="H667">
        <v>0</v>
      </c>
      <c r="I667">
        <v>0</v>
      </c>
      <c r="J667">
        <v>3</v>
      </c>
      <c r="K667">
        <v>109</v>
      </c>
    </row>
    <row r="668" spans="1:11" x14ac:dyDescent="0.2">
      <c r="A668" t="s">
        <v>978</v>
      </c>
      <c r="B668" t="s">
        <v>86</v>
      </c>
      <c r="C668" t="s">
        <v>100</v>
      </c>
      <c r="D668" t="s">
        <v>269</v>
      </c>
      <c r="E668" t="s">
        <v>160</v>
      </c>
      <c r="F668">
        <v>52</v>
      </c>
      <c r="G668">
        <v>2006</v>
      </c>
      <c r="H668">
        <v>0</v>
      </c>
      <c r="I668">
        <v>0</v>
      </c>
      <c r="J668">
        <v>52</v>
      </c>
      <c r="K668">
        <v>2006</v>
      </c>
    </row>
    <row r="669" spans="1:11" x14ac:dyDescent="0.2">
      <c r="A669" t="s">
        <v>979</v>
      </c>
      <c r="B669" t="s">
        <v>86</v>
      </c>
      <c r="C669" t="s">
        <v>100</v>
      </c>
      <c r="D669" t="s">
        <v>274</v>
      </c>
      <c r="E669" t="s">
        <v>161</v>
      </c>
      <c r="F669">
        <v>19</v>
      </c>
      <c r="G669">
        <v>734</v>
      </c>
      <c r="H669">
        <v>0</v>
      </c>
      <c r="I669">
        <v>0</v>
      </c>
      <c r="J669">
        <v>19</v>
      </c>
      <c r="K669">
        <v>734</v>
      </c>
    </row>
    <row r="670" spans="1:11" x14ac:dyDescent="0.2">
      <c r="A670" t="s">
        <v>980</v>
      </c>
      <c r="B670" t="s">
        <v>86</v>
      </c>
      <c r="C670" t="s">
        <v>100</v>
      </c>
      <c r="D670" t="s">
        <v>268</v>
      </c>
      <c r="E670" t="s">
        <v>162</v>
      </c>
      <c r="F670">
        <v>228</v>
      </c>
      <c r="G670">
        <v>9831.51</v>
      </c>
      <c r="H670">
        <v>0</v>
      </c>
      <c r="I670">
        <v>0</v>
      </c>
      <c r="J670">
        <v>228</v>
      </c>
      <c r="K670">
        <v>9831.51</v>
      </c>
    </row>
    <row r="671" spans="1:11" x14ac:dyDescent="0.2">
      <c r="A671" t="s">
        <v>981</v>
      </c>
      <c r="B671" t="s">
        <v>86</v>
      </c>
      <c r="C671" t="s">
        <v>100</v>
      </c>
      <c r="D671" t="s">
        <v>269</v>
      </c>
      <c r="E671" t="s">
        <v>163</v>
      </c>
      <c r="F671">
        <v>39</v>
      </c>
      <c r="G671">
        <v>1981.51</v>
      </c>
      <c r="H671">
        <v>0</v>
      </c>
      <c r="I671">
        <v>0</v>
      </c>
      <c r="J671">
        <v>39</v>
      </c>
      <c r="K671">
        <v>1981.51</v>
      </c>
    </row>
    <row r="672" spans="1:11" x14ac:dyDescent="0.2">
      <c r="A672" t="s">
        <v>982</v>
      </c>
      <c r="B672" t="s">
        <v>86</v>
      </c>
      <c r="C672" t="s">
        <v>100</v>
      </c>
      <c r="D672" t="s">
        <v>269</v>
      </c>
      <c r="E672" t="s">
        <v>164</v>
      </c>
      <c r="F672">
        <v>44</v>
      </c>
      <c r="G672">
        <v>2135</v>
      </c>
      <c r="H672">
        <v>0</v>
      </c>
      <c r="I672">
        <v>0</v>
      </c>
      <c r="J672">
        <v>44</v>
      </c>
      <c r="K672">
        <v>2135</v>
      </c>
    </row>
    <row r="673" spans="1:11" x14ac:dyDescent="0.2">
      <c r="A673" t="s">
        <v>983</v>
      </c>
      <c r="B673" t="s">
        <v>86</v>
      </c>
      <c r="C673" t="s">
        <v>100</v>
      </c>
      <c r="D673" t="s">
        <v>272</v>
      </c>
      <c r="E673" t="s">
        <v>165</v>
      </c>
      <c r="F673">
        <v>7</v>
      </c>
      <c r="G673">
        <v>493</v>
      </c>
      <c r="H673">
        <v>0</v>
      </c>
      <c r="I673">
        <v>0</v>
      </c>
      <c r="J673">
        <v>7</v>
      </c>
      <c r="K673">
        <v>493</v>
      </c>
    </row>
    <row r="674" spans="1:11" x14ac:dyDescent="0.2">
      <c r="A674" t="s">
        <v>984</v>
      </c>
      <c r="B674" t="s">
        <v>86</v>
      </c>
      <c r="C674" t="s">
        <v>100</v>
      </c>
      <c r="D674" t="s">
        <v>269</v>
      </c>
      <c r="E674" t="s">
        <v>167</v>
      </c>
      <c r="F674">
        <v>43</v>
      </c>
      <c r="G674">
        <v>1859.51</v>
      </c>
      <c r="H674">
        <v>0</v>
      </c>
      <c r="I674">
        <v>0</v>
      </c>
      <c r="J674">
        <v>43</v>
      </c>
      <c r="K674">
        <v>1859.51</v>
      </c>
    </row>
    <row r="675" spans="1:11" x14ac:dyDescent="0.2">
      <c r="A675" t="s">
        <v>985</v>
      </c>
      <c r="B675" t="s">
        <v>86</v>
      </c>
      <c r="C675" t="s">
        <v>100</v>
      </c>
      <c r="D675" t="s">
        <v>269</v>
      </c>
      <c r="E675" t="s">
        <v>168</v>
      </c>
      <c r="F675">
        <v>41</v>
      </c>
      <c r="G675">
        <v>1679</v>
      </c>
      <c r="H675">
        <v>0</v>
      </c>
      <c r="I675">
        <v>0</v>
      </c>
      <c r="J675">
        <v>41</v>
      </c>
      <c r="K675">
        <v>1679</v>
      </c>
    </row>
    <row r="676" spans="1:11" x14ac:dyDescent="0.2">
      <c r="A676" t="s">
        <v>986</v>
      </c>
      <c r="B676" t="s">
        <v>86</v>
      </c>
      <c r="C676" t="s">
        <v>100</v>
      </c>
      <c r="D676" t="s">
        <v>272</v>
      </c>
      <c r="E676" t="s">
        <v>169</v>
      </c>
      <c r="F676">
        <v>274</v>
      </c>
      <c r="G676">
        <v>10219.51</v>
      </c>
      <c r="H676">
        <v>0</v>
      </c>
      <c r="I676">
        <v>0</v>
      </c>
      <c r="J676">
        <v>274</v>
      </c>
      <c r="K676">
        <v>10219.51</v>
      </c>
    </row>
    <row r="677" spans="1:11" x14ac:dyDescent="0.2">
      <c r="A677" t="s">
        <v>987</v>
      </c>
      <c r="B677" t="s">
        <v>86</v>
      </c>
      <c r="C677" t="s">
        <v>100</v>
      </c>
      <c r="D677" t="s">
        <v>275</v>
      </c>
      <c r="E677" t="s">
        <v>170</v>
      </c>
      <c r="F677">
        <v>11</v>
      </c>
      <c r="G677">
        <v>480</v>
      </c>
      <c r="H677">
        <v>0</v>
      </c>
      <c r="I677">
        <v>0</v>
      </c>
      <c r="J677">
        <v>11</v>
      </c>
      <c r="K677">
        <v>480</v>
      </c>
    </row>
    <row r="678" spans="1:11" x14ac:dyDescent="0.2">
      <c r="A678" t="s">
        <v>988</v>
      </c>
      <c r="B678" t="s">
        <v>86</v>
      </c>
      <c r="C678" t="s">
        <v>100</v>
      </c>
      <c r="D678" t="s">
        <v>269</v>
      </c>
      <c r="E678" t="s">
        <v>171</v>
      </c>
      <c r="F678">
        <v>28</v>
      </c>
      <c r="G678">
        <v>1206.53</v>
      </c>
      <c r="H678">
        <v>0</v>
      </c>
      <c r="I678">
        <v>0</v>
      </c>
      <c r="J678">
        <v>28</v>
      </c>
      <c r="K678">
        <v>1206.53</v>
      </c>
    </row>
    <row r="679" spans="1:11" x14ac:dyDescent="0.2">
      <c r="A679" t="s">
        <v>989</v>
      </c>
      <c r="B679" t="s">
        <v>86</v>
      </c>
      <c r="C679" t="s">
        <v>100</v>
      </c>
      <c r="D679" t="s">
        <v>275</v>
      </c>
      <c r="E679" t="s">
        <v>172</v>
      </c>
      <c r="F679">
        <v>49</v>
      </c>
      <c r="G679">
        <v>1861.51</v>
      </c>
      <c r="H679">
        <v>0</v>
      </c>
      <c r="I679">
        <v>0</v>
      </c>
      <c r="J679">
        <v>49</v>
      </c>
      <c r="K679">
        <v>1861.51</v>
      </c>
    </row>
    <row r="680" spans="1:11" x14ac:dyDescent="0.2">
      <c r="A680" t="s">
        <v>990</v>
      </c>
      <c r="B680" t="s">
        <v>86</v>
      </c>
      <c r="C680" t="s">
        <v>100</v>
      </c>
      <c r="D680" t="s">
        <v>271</v>
      </c>
      <c r="E680" t="s">
        <v>173</v>
      </c>
      <c r="F680">
        <v>10</v>
      </c>
      <c r="G680">
        <v>510</v>
      </c>
      <c r="H680">
        <v>0</v>
      </c>
      <c r="I680">
        <v>0</v>
      </c>
      <c r="J680">
        <v>10</v>
      </c>
      <c r="K680">
        <v>510</v>
      </c>
    </row>
    <row r="681" spans="1:11" x14ac:dyDescent="0.2">
      <c r="A681" t="s">
        <v>991</v>
      </c>
      <c r="B681" t="s">
        <v>86</v>
      </c>
      <c r="C681" t="s">
        <v>100</v>
      </c>
      <c r="D681" t="s">
        <v>269</v>
      </c>
      <c r="E681" t="s">
        <v>174</v>
      </c>
      <c r="F681">
        <v>51</v>
      </c>
      <c r="G681">
        <v>2257.83</v>
      </c>
      <c r="H681">
        <v>0</v>
      </c>
      <c r="I681">
        <v>0</v>
      </c>
      <c r="J681">
        <v>51</v>
      </c>
      <c r="K681">
        <v>2257.83</v>
      </c>
    </row>
    <row r="682" spans="1:11" x14ac:dyDescent="0.2">
      <c r="A682" t="s">
        <v>992</v>
      </c>
      <c r="B682" t="s">
        <v>86</v>
      </c>
      <c r="C682" t="s">
        <v>100</v>
      </c>
      <c r="D682" t="s">
        <v>271</v>
      </c>
      <c r="E682" t="s">
        <v>175</v>
      </c>
      <c r="F682">
        <v>134</v>
      </c>
      <c r="G682">
        <v>6504.02</v>
      </c>
      <c r="H682">
        <v>0</v>
      </c>
      <c r="I682">
        <v>0</v>
      </c>
      <c r="J682">
        <v>134</v>
      </c>
      <c r="K682">
        <v>6504.02</v>
      </c>
    </row>
    <row r="683" spans="1:11" x14ac:dyDescent="0.2">
      <c r="A683" t="s">
        <v>993</v>
      </c>
      <c r="B683" t="s">
        <v>86</v>
      </c>
      <c r="C683" t="s">
        <v>100</v>
      </c>
      <c r="D683" t="s">
        <v>275</v>
      </c>
      <c r="E683" t="s">
        <v>176</v>
      </c>
      <c r="F683">
        <v>78</v>
      </c>
      <c r="G683">
        <v>4346.51</v>
      </c>
      <c r="H683">
        <v>0</v>
      </c>
      <c r="I683">
        <v>0</v>
      </c>
      <c r="J683">
        <v>78</v>
      </c>
      <c r="K683">
        <v>4346.51</v>
      </c>
    </row>
    <row r="684" spans="1:11" x14ac:dyDescent="0.2">
      <c r="A684" t="s">
        <v>994</v>
      </c>
      <c r="B684" t="s">
        <v>86</v>
      </c>
      <c r="C684" t="s">
        <v>100</v>
      </c>
      <c r="D684" t="s">
        <v>267</v>
      </c>
      <c r="E684" t="s">
        <v>177</v>
      </c>
      <c r="F684">
        <v>34</v>
      </c>
      <c r="G684">
        <v>1378.51</v>
      </c>
      <c r="H684">
        <v>0</v>
      </c>
      <c r="I684">
        <v>0</v>
      </c>
      <c r="J684">
        <v>34</v>
      </c>
      <c r="K684">
        <v>1378.51</v>
      </c>
    </row>
    <row r="685" spans="1:11" x14ac:dyDescent="0.2">
      <c r="A685" t="s">
        <v>995</v>
      </c>
      <c r="B685" t="s">
        <v>86</v>
      </c>
      <c r="C685" t="s">
        <v>100</v>
      </c>
      <c r="D685" t="s">
        <v>267</v>
      </c>
      <c r="E685" t="s">
        <v>178</v>
      </c>
      <c r="F685">
        <v>98</v>
      </c>
      <c r="G685">
        <v>4259.34</v>
      </c>
      <c r="H685">
        <v>0</v>
      </c>
      <c r="I685">
        <v>0</v>
      </c>
      <c r="J685">
        <v>98</v>
      </c>
      <c r="K685">
        <v>4259.34</v>
      </c>
    </row>
    <row r="686" spans="1:11" x14ac:dyDescent="0.2">
      <c r="A686" t="s">
        <v>996</v>
      </c>
      <c r="B686" t="s">
        <v>86</v>
      </c>
      <c r="C686" t="s">
        <v>100</v>
      </c>
      <c r="D686" t="s">
        <v>269</v>
      </c>
      <c r="E686" t="s">
        <v>179</v>
      </c>
      <c r="F686">
        <v>55</v>
      </c>
      <c r="G686">
        <v>2138.02</v>
      </c>
      <c r="H686">
        <v>0</v>
      </c>
      <c r="I686">
        <v>0</v>
      </c>
      <c r="J686">
        <v>55</v>
      </c>
      <c r="K686">
        <v>2138.02</v>
      </c>
    </row>
    <row r="687" spans="1:11" x14ac:dyDescent="0.2">
      <c r="A687" t="s">
        <v>997</v>
      </c>
      <c r="B687" t="s">
        <v>86</v>
      </c>
      <c r="C687" t="s">
        <v>100</v>
      </c>
      <c r="D687" t="s">
        <v>267</v>
      </c>
      <c r="E687" t="s">
        <v>180</v>
      </c>
      <c r="F687">
        <v>63</v>
      </c>
      <c r="G687">
        <v>2237</v>
      </c>
      <c r="H687">
        <v>0</v>
      </c>
      <c r="I687">
        <v>0</v>
      </c>
      <c r="J687">
        <v>63</v>
      </c>
      <c r="K687">
        <v>2237</v>
      </c>
    </row>
    <row r="688" spans="1:11" x14ac:dyDescent="0.2">
      <c r="A688" t="s">
        <v>998</v>
      </c>
      <c r="B688" t="s">
        <v>86</v>
      </c>
      <c r="C688" t="s">
        <v>100</v>
      </c>
      <c r="D688" t="s">
        <v>271</v>
      </c>
      <c r="E688" t="s">
        <v>181</v>
      </c>
      <c r="F688">
        <v>54</v>
      </c>
      <c r="G688">
        <v>2360</v>
      </c>
      <c r="H688">
        <v>0</v>
      </c>
      <c r="I688">
        <v>0</v>
      </c>
      <c r="J688">
        <v>54</v>
      </c>
      <c r="K688">
        <v>2360</v>
      </c>
    </row>
    <row r="689" spans="1:11" x14ac:dyDescent="0.2">
      <c r="A689" t="s">
        <v>999</v>
      </c>
      <c r="B689" t="s">
        <v>86</v>
      </c>
      <c r="C689" t="s">
        <v>100</v>
      </c>
      <c r="D689" t="s">
        <v>269</v>
      </c>
      <c r="E689" t="s">
        <v>283</v>
      </c>
      <c r="F689">
        <v>1580</v>
      </c>
      <c r="G689">
        <v>69048.36</v>
      </c>
      <c r="H689">
        <v>0</v>
      </c>
      <c r="I689">
        <v>0</v>
      </c>
      <c r="J689">
        <v>1580</v>
      </c>
      <c r="K689">
        <v>69048.36</v>
      </c>
    </row>
    <row r="690" spans="1:11" x14ac:dyDescent="0.2">
      <c r="A690" t="s">
        <v>1000</v>
      </c>
      <c r="B690" t="s">
        <v>86</v>
      </c>
      <c r="C690" t="s">
        <v>100</v>
      </c>
      <c r="D690" t="s">
        <v>268</v>
      </c>
      <c r="E690" t="s">
        <v>182</v>
      </c>
      <c r="F690">
        <v>27</v>
      </c>
      <c r="G690">
        <v>1367.83</v>
      </c>
      <c r="H690">
        <v>0</v>
      </c>
      <c r="I690">
        <v>0</v>
      </c>
      <c r="J690">
        <v>27</v>
      </c>
      <c r="K690">
        <v>1367.83</v>
      </c>
    </row>
    <row r="691" spans="1:11" x14ac:dyDescent="0.2">
      <c r="A691" t="s">
        <v>1001</v>
      </c>
      <c r="B691" t="s">
        <v>86</v>
      </c>
      <c r="C691" t="s">
        <v>100</v>
      </c>
      <c r="D691" t="s">
        <v>271</v>
      </c>
      <c r="E691" t="s">
        <v>183</v>
      </c>
      <c r="F691">
        <v>21</v>
      </c>
      <c r="G691">
        <v>1099</v>
      </c>
      <c r="H691">
        <v>0</v>
      </c>
      <c r="I691">
        <v>0</v>
      </c>
      <c r="J691">
        <v>21</v>
      </c>
      <c r="K691">
        <v>1099</v>
      </c>
    </row>
    <row r="692" spans="1:11" x14ac:dyDescent="0.2">
      <c r="A692" t="s">
        <v>1002</v>
      </c>
      <c r="B692" t="s">
        <v>86</v>
      </c>
      <c r="C692" t="s">
        <v>100</v>
      </c>
      <c r="D692" t="s">
        <v>272</v>
      </c>
      <c r="E692" t="s">
        <v>184</v>
      </c>
      <c r="F692">
        <v>39</v>
      </c>
      <c r="G692">
        <v>1554.51</v>
      </c>
      <c r="H692">
        <v>0</v>
      </c>
      <c r="I692">
        <v>0</v>
      </c>
      <c r="J692">
        <v>39</v>
      </c>
      <c r="K692">
        <v>1554.51</v>
      </c>
    </row>
    <row r="693" spans="1:11" x14ac:dyDescent="0.2">
      <c r="A693" t="s">
        <v>1003</v>
      </c>
      <c r="B693" t="s">
        <v>86</v>
      </c>
      <c r="C693" t="s">
        <v>100</v>
      </c>
      <c r="D693" t="s">
        <v>269</v>
      </c>
      <c r="E693" t="s">
        <v>185</v>
      </c>
      <c r="F693">
        <v>43</v>
      </c>
      <c r="G693">
        <v>1876.51</v>
      </c>
      <c r="H693">
        <v>0</v>
      </c>
      <c r="I693">
        <v>0</v>
      </c>
      <c r="J693">
        <v>43</v>
      </c>
      <c r="K693">
        <v>1876.51</v>
      </c>
    </row>
    <row r="694" spans="1:11" x14ac:dyDescent="0.2">
      <c r="A694" t="s">
        <v>1004</v>
      </c>
      <c r="B694" t="s">
        <v>86</v>
      </c>
      <c r="C694" t="s">
        <v>100</v>
      </c>
      <c r="D694" t="s">
        <v>270</v>
      </c>
      <c r="E694" t="s">
        <v>186</v>
      </c>
      <c r="F694">
        <v>5</v>
      </c>
      <c r="G694">
        <v>198</v>
      </c>
      <c r="H694">
        <v>0</v>
      </c>
      <c r="I694">
        <v>0</v>
      </c>
      <c r="J694">
        <v>5</v>
      </c>
      <c r="K694">
        <v>198</v>
      </c>
    </row>
    <row r="695" spans="1:11" x14ac:dyDescent="0.2">
      <c r="A695" t="s">
        <v>1005</v>
      </c>
      <c r="B695" t="s">
        <v>86</v>
      </c>
      <c r="C695" t="s">
        <v>100</v>
      </c>
      <c r="D695" t="s">
        <v>272</v>
      </c>
      <c r="E695" t="s">
        <v>187</v>
      </c>
      <c r="F695">
        <v>32</v>
      </c>
      <c r="G695">
        <v>1626</v>
      </c>
      <c r="H695">
        <v>0</v>
      </c>
      <c r="I695">
        <v>0</v>
      </c>
      <c r="J695">
        <v>32</v>
      </c>
      <c r="K695">
        <v>1626</v>
      </c>
    </row>
    <row r="696" spans="1:11" x14ac:dyDescent="0.2">
      <c r="A696" t="s">
        <v>1006</v>
      </c>
      <c r="B696" t="s">
        <v>86</v>
      </c>
      <c r="C696" t="s">
        <v>100</v>
      </c>
      <c r="D696" t="s">
        <v>270</v>
      </c>
      <c r="E696" t="s">
        <v>188</v>
      </c>
      <c r="F696">
        <v>33</v>
      </c>
      <c r="G696">
        <v>1711</v>
      </c>
      <c r="H696">
        <v>0</v>
      </c>
      <c r="I696">
        <v>0</v>
      </c>
      <c r="J696">
        <v>33</v>
      </c>
      <c r="K696">
        <v>1711</v>
      </c>
    </row>
    <row r="697" spans="1:11" x14ac:dyDescent="0.2">
      <c r="A697" t="s">
        <v>1007</v>
      </c>
      <c r="B697" t="s">
        <v>86</v>
      </c>
      <c r="C697" t="s">
        <v>100</v>
      </c>
      <c r="D697" t="s">
        <v>269</v>
      </c>
      <c r="E697" t="s">
        <v>189</v>
      </c>
      <c r="F697">
        <v>45</v>
      </c>
      <c r="G697">
        <v>2218.83</v>
      </c>
      <c r="H697">
        <v>0</v>
      </c>
      <c r="I697">
        <v>0</v>
      </c>
      <c r="J697">
        <v>45</v>
      </c>
      <c r="K697">
        <v>2218.83</v>
      </c>
    </row>
    <row r="698" spans="1:11" x14ac:dyDescent="0.2">
      <c r="A698" t="s">
        <v>1008</v>
      </c>
      <c r="B698" t="s">
        <v>86</v>
      </c>
      <c r="C698" t="s">
        <v>100</v>
      </c>
      <c r="D698" t="s">
        <v>268</v>
      </c>
      <c r="E698" t="s">
        <v>190</v>
      </c>
      <c r="F698">
        <v>101</v>
      </c>
      <c r="G698">
        <v>3663</v>
      </c>
      <c r="H698">
        <v>0</v>
      </c>
      <c r="I698">
        <v>0</v>
      </c>
      <c r="J698">
        <v>101</v>
      </c>
      <c r="K698">
        <v>3663</v>
      </c>
    </row>
    <row r="699" spans="1:11" x14ac:dyDescent="0.2">
      <c r="A699" t="s">
        <v>1009</v>
      </c>
      <c r="B699" t="s">
        <v>86</v>
      </c>
      <c r="C699" t="s">
        <v>100</v>
      </c>
      <c r="D699" t="s">
        <v>275</v>
      </c>
      <c r="E699" t="s">
        <v>191</v>
      </c>
      <c r="F699">
        <v>11</v>
      </c>
      <c r="G699">
        <v>482</v>
      </c>
      <c r="H699">
        <v>0</v>
      </c>
      <c r="I699">
        <v>0</v>
      </c>
      <c r="J699">
        <v>11</v>
      </c>
      <c r="K699">
        <v>482</v>
      </c>
    </row>
    <row r="700" spans="1:11" x14ac:dyDescent="0.2">
      <c r="A700" t="s">
        <v>1010</v>
      </c>
      <c r="B700" t="s">
        <v>86</v>
      </c>
      <c r="C700" t="s">
        <v>100</v>
      </c>
      <c r="D700" t="s">
        <v>270</v>
      </c>
      <c r="E700" t="s">
        <v>284</v>
      </c>
      <c r="F700">
        <v>147</v>
      </c>
      <c r="G700">
        <v>6329</v>
      </c>
      <c r="H700">
        <v>0</v>
      </c>
      <c r="I700">
        <v>0</v>
      </c>
      <c r="J700">
        <v>147</v>
      </c>
      <c r="K700">
        <v>6329</v>
      </c>
    </row>
    <row r="701" spans="1:11" x14ac:dyDescent="0.2">
      <c r="A701" t="s">
        <v>1011</v>
      </c>
      <c r="B701" t="s">
        <v>86</v>
      </c>
      <c r="C701" t="s">
        <v>100</v>
      </c>
      <c r="D701" t="s">
        <v>275</v>
      </c>
      <c r="E701" t="s">
        <v>192</v>
      </c>
      <c r="F701">
        <v>11</v>
      </c>
      <c r="G701">
        <v>292</v>
      </c>
      <c r="H701">
        <v>0</v>
      </c>
      <c r="I701">
        <v>0</v>
      </c>
      <c r="J701">
        <v>11</v>
      </c>
      <c r="K701">
        <v>292</v>
      </c>
    </row>
    <row r="702" spans="1:11" x14ac:dyDescent="0.2">
      <c r="A702" t="s">
        <v>1012</v>
      </c>
      <c r="B702" t="s">
        <v>86</v>
      </c>
      <c r="C702" t="s">
        <v>100</v>
      </c>
      <c r="D702" t="s">
        <v>267</v>
      </c>
      <c r="E702" t="s">
        <v>193</v>
      </c>
      <c r="F702">
        <v>39</v>
      </c>
      <c r="G702">
        <v>1858</v>
      </c>
      <c r="H702">
        <v>0</v>
      </c>
      <c r="I702">
        <v>0</v>
      </c>
      <c r="J702">
        <v>39</v>
      </c>
      <c r="K702">
        <v>1858</v>
      </c>
    </row>
    <row r="703" spans="1:11" x14ac:dyDescent="0.2">
      <c r="A703" t="s">
        <v>1013</v>
      </c>
      <c r="B703" t="s">
        <v>86</v>
      </c>
      <c r="C703" t="s">
        <v>100</v>
      </c>
      <c r="D703" t="s">
        <v>273</v>
      </c>
      <c r="E703" t="s">
        <v>194</v>
      </c>
      <c r="F703">
        <v>44</v>
      </c>
      <c r="G703">
        <v>1799</v>
      </c>
      <c r="H703">
        <v>0</v>
      </c>
      <c r="I703">
        <v>0</v>
      </c>
      <c r="J703">
        <v>44</v>
      </c>
      <c r="K703">
        <v>1799</v>
      </c>
    </row>
    <row r="704" spans="1:11" x14ac:dyDescent="0.2">
      <c r="A704" t="s">
        <v>1014</v>
      </c>
      <c r="B704" t="s">
        <v>86</v>
      </c>
      <c r="C704" t="s">
        <v>100</v>
      </c>
      <c r="D704" t="s">
        <v>270</v>
      </c>
      <c r="E704" t="s">
        <v>195</v>
      </c>
      <c r="F704">
        <v>15</v>
      </c>
      <c r="G704">
        <v>709</v>
      </c>
      <c r="H704">
        <v>0</v>
      </c>
      <c r="I704">
        <v>0</v>
      </c>
      <c r="J704">
        <v>15</v>
      </c>
      <c r="K704">
        <v>709</v>
      </c>
    </row>
    <row r="705" spans="1:11" x14ac:dyDescent="0.2">
      <c r="A705" t="s">
        <v>1015</v>
      </c>
      <c r="B705" t="s">
        <v>86</v>
      </c>
      <c r="C705" t="s">
        <v>100</v>
      </c>
      <c r="D705" t="s">
        <v>271</v>
      </c>
      <c r="E705" t="s">
        <v>285</v>
      </c>
      <c r="F705">
        <v>766</v>
      </c>
      <c r="G705">
        <v>35458.89</v>
      </c>
      <c r="H705">
        <v>0</v>
      </c>
      <c r="I705">
        <v>0</v>
      </c>
      <c r="J705">
        <v>766</v>
      </c>
      <c r="K705">
        <v>35458.89</v>
      </c>
    </row>
    <row r="706" spans="1:11" x14ac:dyDescent="0.2">
      <c r="A706" t="s">
        <v>1016</v>
      </c>
      <c r="B706" t="s">
        <v>86</v>
      </c>
      <c r="C706" t="s">
        <v>100</v>
      </c>
      <c r="D706" t="s">
        <v>275</v>
      </c>
      <c r="E706" t="s">
        <v>196</v>
      </c>
      <c r="F706">
        <v>72</v>
      </c>
      <c r="G706">
        <v>2963</v>
      </c>
      <c r="H706">
        <v>0</v>
      </c>
      <c r="I706">
        <v>0</v>
      </c>
      <c r="J706">
        <v>72</v>
      </c>
      <c r="K706">
        <v>2963</v>
      </c>
    </row>
    <row r="707" spans="1:11" x14ac:dyDescent="0.2">
      <c r="A707" t="s">
        <v>1017</v>
      </c>
      <c r="B707" t="s">
        <v>86</v>
      </c>
      <c r="C707" t="s">
        <v>100</v>
      </c>
      <c r="D707" t="s">
        <v>270</v>
      </c>
      <c r="E707" t="s">
        <v>197</v>
      </c>
      <c r="F707">
        <v>18</v>
      </c>
      <c r="G707">
        <v>591</v>
      </c>
      <c r="H707">
        <v>0</v>
      </c>
      <c r="I707">
        <v>0</v>
      </c>
      <c r="J707">
        <v>18</v>
      </c>
      <c r="K707">
        <v>591</v>
      </c>
    </row>
    <row r="708" spans="1:11" x14ac:dyDescent="0.2">
      <c r="A708" t="s">
        <v>1018</v>
      </c>
      <c r="B708" t="s">
        <v>86</v>
      </c>
      <c r="C708" t="s">
        <v>100</v>
      </c>
      <c r="D708" t="s">
        <v>267</v>
      </c>
      <c r="E708" t="s">
        <v>198</v>
      </c>
      <c r="F708">
        <v>8</v>
      </c>
      <c r="G708">
        <v>405</v>
      </c>
      <c r="H708">
        <v>0</v>
      </c>
      <c r="I708">
        <v>0</v>
      </c>
      <c r="J708">
        <v>8</v>
      </c>
      <c r="K708">
        <v>405</v>
      </c>
    </row>
    <row r="709" spans="1:11" x14ac:dyDescent="0.2">
      <c r="A709" t="s">
        <v>1019</v>
      </c>
      <c r="B709" t="s">
        <v>86</v>
      </c>
      <c r="C709" t="s">
        <v>100</v>
      </c>
      <c r="D709" t="s">
        <v>267</v>
      </c>
      <c r="E709" t="s">
        <v>199</v>
      </c>
      <c r="F709">
        <v>47</v>
      </c>
      <c r="G709">
        <v>2116</v>
      </c>
      <c r="H709">
        <v>0</v>
      </c>
      <c r="I709">
        <v>0</v>
      </c>
      <c r="J709">
        <v>47</v>
      </c>
      <c r="K709">
        <v>2116</v>
      </c>
    </row>
    <row r="710" spans="1:11" x14ac:dyDescent="0.2">
      <c r="A710" t="s">
        <v>1020</v>
      </c>
      <c r="B710" t="s">
        <v>86</v>
      </c>
      <c r="C710" t="s">
        <v>100</v>
      </c>
      <c r="D710" t="s">
        <v>271</v>
      </c>
      <c r="E710" t="s">
        <v>200</v>
      </c>
      <c r="F710">
        <v>29</v>
      </c>
      <c r="G710">
        <v>1230</v>
      </c>
      <c r="H710">
        <v>0</v>
      </c>
      <c r="I710">
        <v>0</v>
      </c>
      <c r="J710">
        <v>29</v>
      </c>
      <c r="K710">
        <v>1230</v>
      </c>
    </row>
    <row r="711" spans="1:11" x14ac:dyDescent="0.2">
      <c r="A711" t="s">
        <v>1021</v>
      </c>
      <c r="B711" t="s">
        <v>86</v>
      </c>
      <c r="C711" t="s">
        <v>100</v>
      </c>
      <c r="D711" t="s">
        <v>272</v>
      </c>
      <c r="E711" t="s">
        <v>201</v>
      </c>
      <c r="F711">
        <v>99</v>
      </c>
      <c r="G711">
        <v>3559.02</v>
      </c>
      <c r="H711">
        <v>0</v>
      </c>
      <c r="I711">
        <v>0</v>
      </c>
      <c r="J711">
        <v>99</v>
      </c>
      <c r="K711">
        <v>3559.02</v>
      </c>
    </row>
    <row r="712" spans="1:11" x14ac:dyDescent="0.2">
      <c r="A712" t="s">
        <v>1022</v>
      </c>
      <c r="B712" t="s">
        <v>86</v>
      </c>
      <c r="C712" t="s">
        <v>100</v>
      </c>
      <c r="D712" t="s">
        <v>268</v>
      </c>
      <c r="E712" t="s">
        <v>202</v>
      </c>
      <c r="F712">
        <v>21</v>
      </c>
      <c r="G712">
        <v>871</v>
      </c>
      <c r="H712">
        <v>0</v>
      </c>
      <c r="I712">
        <v>0</v>
      </c>
      <c r="J712">
        <v>21</v>
      </c>
      <c r="K712">
        <v>871</v>
      </c>
    </row>
    <row r="713" spans="1:11" x14ac:dyDescent="0.2">
      <c r="A713" t="s">
        <v>1023</v>
      </c>
      <c r="B713" t="s">
        <v>86</v>
      </c>
      <c r="C713" t="s">
        <v>100</v>
      </c>
      <c r="D713" t="s">
        <v>273</v>
      </c>
      <c r="E713" t="s">
        <v>203</v>
      </c>
      <c r="F713">
        <v>14</v>
      </c>
      <c r="G713">
        <v>594.83000000000004</v>
      </c>
      <c r="H713">
        <v>0</v>
      </c>
      <c r="I713">
        <v>0</v>
      </c>
      <c r="J713">
        <v>14</v>
      </c>
      <c r="K713">
        <v>594.83000000000004</v>
      </c>
    </row>
    <row r="714" spans="1:11" x14ac:dyDescent="0.2">
      <c r="A714" t="s">
        <v>1024</v>
      </c>
      <c r="B714" t="s">
        <v>86</v>
      </c>
      <c r="C714" t="s">
        <v>100</v>
      </c>
      <c r="D714" t="s">
        <v>272</v>
      </c>
      <c r="E714" t="s">
        <v>204</v>
      </c>
      <c r="F714">
        <v>32</v>
      </c>
      <c r="G714">
        <v>1211</v>
      </c>
      <c r="H714">
        <v>0</v>
      </c>
      <c r="I714">
        <v>0</v>
      </c>
      <c r="J714">
        <v>32</v>
      </c>
      <c r="K714">
        <v>1211</v>
      </c>
    </row>
    <row r="715" spans="1:11" x14ac:dyDescent="0.2">
      <c r="A715" t="s">
        <v>1025</v>
      </c>
      <c r="B715" t="s">
        <v>86</v>
      </c>
      <c r="C715" t="s">
        <v>100</v>
      </c>
      <c r="D715" t="s">
        <v>272</v>
      </c>
      <c r="E715" t="s">
        <v>205</v>
      </c>
      <c r="F715">
        <v>19</v>
      </c>
      <c r="G715">
        <v>888</v>
      </c>
      <c r="H715">
        <v>0</v>
      </c>
      <c r="I715">
        <v>0</v>
      </c>
      <c r="J715">
        <v>19</v>
      </c>
      <c r="K715">
        <v>888</v>
      </c>
    </row>
    <row r="716" spans="1:11" x14ac:dyDescent="0.2">
      <c r="A716" t="s">
        <v>1026</v>
      </c>
      <c r="B716" t="s">
        <v>86</v>
      </c>
      <c r="C716" t="s">
        <v>100</v>
      </c>
      <c r="D716" t="s">
        <v>269</v>
      </c>
      <c r="E716" t="s">
        <v>206</v>
      </c>
      <c r="F716">
        <v>42</v>
      </c>
      <c r="G716">
        <v>2084</v>
      </c>
      <c r="H716">
        <v>0</v>
      </c>
      <c r="I716">
        <v>0</v>
      </c>
      <c r="J716">
        <v>42</v>
      </c>
      <c r="K716">
        <v>2084</v>
      </c>
    </row>
    <row r="717" spans="1:11" x14ac:dyDescent="0.2">
      <c r="A717" t="s">
        <v>1027</v>
      </c>
      <c r="B717" t="s">
        <v>86</v>
      </c>
      <c r="C717" t="s">
        <v>100</v>
      </c>
      <c r="D717" t="s">
        <v>270</v>
      </c>
      <c r="E717" t="s">
        <v>207</v>
      </c>
      <c r="F717">
        <v>3</v>
      </c>
      <c r="G717">
        <v>31</v>
      </c>
      <c r="H717">
        <v>0</v>
      </c>
      <c r="I717">
        <v>0</v>
      </c>
      <c r="J717">
        <v>3</v>
      </c>
      <c r="K717">
        <v>31</v>
      </c>
    </row>
    <row r="718" spans="1:11" x14ac:dyDescent="0.2">
      <c r="A718" t="s">
        <v>1028</v>
      </c>
      <c r="B718" t="s">
        <v>86</v>
      </c>
      <c r="C718" t="s">
        <v>100</v>
      </c>
      <c r="D718" t="s">
        <v>269</v>
      </c>
      <c r="E718" t="s">
        <v>208</v>
      </c>
      <c r="F718">
        <v>58</v>
      </c>
      <c r="G718">
        <v>2074.59</v>
      </c>
      <c r="H718">
        <v>0</v>
      </c>
      <c r="I718">
        <v>0</v>
      </c>
      <c r="J718">
        <v>58</v>
      </c>
      <c r="K718">
        <v>2074.59</v>
      </c>
    </row>
    <row r="719" spans="1:11" x14ac:dyDescent="0.2">
      <c r="A719" t="s">
        <v>1029</v>
      </c>
      <c r="B719" t="s">
        <v>86</v>
      </c>
      <c r="C719" t="s">
        <v>100</v>
      </c>
      <c r="D719" t="s">
        <v>271</v>
      </c>
      <c r="E719" t="s">
        <v>209</v>
      </c>
      <c r="F719">
        <v>29</v>
      </c>
      <c r="G719">
        <v>1059.51</v>
      </c>
      <c r="H719">
        <v>0</v>
      </c>
      <c r="I719">
        <v>0</v>
      </c>
      <c r="J719">
        <v>29</v>
      </c>
      <c r="K719">
        <v>1059.51</v>
      </c>
    </row>
    <row r="720" spans="1:11" x14ac:dyDescent="0.2">
      <c r="A720" t="s">
        <v>1030</v>
      </c>
      <c r="B720" t="s">
        <v>86</v>
      </c>
      <c r="C720" t="s">
        <v>100</v>
      </c>
      <c r="D720" t="s">
        <v>275</v>
      </c>
      <c r="E720" t="s">
        <v>210</v>
      </c>
      <c r="F720">
        <v>19</v>
      </c>
      <c r="G720">
        <v>716</v>
      </c>
      <c r="H720">
        <v>0</v>
      </c>
      <c r="I720">
        <v>0</v>
      </c>
      <c r="J720">
        <v>19</v>
      </c>
      <c r="K720">
        <v>716</v>
      </c>
    </row>
    <row r="721" spans="1:11" x14ac:dyDescent="0.2">
      <c r="A721" t="s">
        <v>1031</v>
      </c>
      <c r="B721" t="s">
        <v>86</v>
      </c>
      <c r="C721" t="s">
        <v>100</v>
      </c>
      <c r="D721" t="s">
        <v>267</v>
      </c>
      <c r="E721" t="s">
        <v>211</v>
      </c>
      <c r="F721">
        <v>2</v>
      </c>
      <c r="G721">
        <v>27</v>
      </c>
      <c r="H721">
        <v>0</v>
      </c>
      <c r="I721">
        <v>0</v>
      </c>
      <c r="J721">
        <v>2</v>
      </c>
      <c r="K721">
        <v>27</v>
      </c>
    </row>
    <row r="722" spans="1:11" x14ac:dyDescent="0.2">
      <c r="A722" t="s">
        <v>1032</v>
      </c>
      <c r="B722" t="s">
        <v>86</v>
      </c>
      <c r="C722" t="s">
        <v>100</v>
      </c>
      <c r="D722" t="s">
        <v>271</v>
      </c>
      <c r="E722" t="s">
        <v>212</v>
      </c>
      <c r="F722">
        <v>26</v>
      </c>
      <c r="G722">
        <v>1015.51</v>
      </c>
      <c r="H722">
        <v>0</v>
      </c>
      <c r="I722">
        <v>0</v>
      </c>
      <c r="J722">
        <v>26</v>
      </c>
      <c r="K722">
        <v>1015.51</v>
      </c>
    </row>
    <row r="723" spans="1:11" x14ac:dyDescent="0.2">
      <c r="A723" t="s">
        <v>1033</v>
      </c>
      <c r="B723" t="s">
        <v>86</v>
      </c>
      <c r="C723" t="s">
        <v>100</v>
      </c>
      <c r="D723" t="s">
        <v>274</v>
      </c>
      <c r="E723" t="s">
        <v>213</v>
      </c>
      <c r="F723">
        <v>22</v>
      </c>
      <c r="G723">
        <v>1105</v>
      </c>
      <c r="H723">
        <v>0</v>
      </c>
      <c r="I723">
        <v>0</v>
      </c>
      <c r="J723">
        <v>22</v>
      </c>
      <c r="K723">
        <v>1105</v>
      </c>
    </row>
    <row r="724" spans="1:11" x14ac:dyDescent="0.2">
      <c r="A724" t="s">
        <v>1034</v>
      </c>
      <c r="B724" t="s">
        <v>86</v>
      </c>
      <c r="C724" t="s">
        <v>100</v>
      </c>
      <c r="D724" t="s">
        <v>271</v>
      </c>
      <c r="E724" t="s">
        <v>214</v>
      </c>
      <c r="F724">
        <v>31</v>
      </c>
      <c r="G724">
        <v>1445</v>
      </c>
      <c r="H724">
        <v>0</v>
      </c>
      <c r="I724">
        <v>0</v>
      </c>
      <c r="J724">
        <v>31</v>
      </c>
      <c r="K724">
        <v>1445</v>
      </c>
    </row>
    <row r="725" spans="1:11" x14ac:dyDescent="0.2">
      <c r="A725" t="s">
        <v>1035</v>
      </c>
      <c r="B725" t="s">
        <v>86</v>
      </c>
      <c r="C725" t="s">
        <v>100</v>
      </c>
      <c r="D725" t="s">
        <v>275</v>
      </c>
      <c r="E725" t="s">
        <v>215</v>
      </c>
      <c r="F725">
        <v>40</v>
      </c>
      <c r="G725">
        <v>1813.02</v>
      </c>
      <c r="H725">
        <v>0</v>
      </c>
      <c r="I725">
        <v>0</v>
      </c>
      <c r="J725">
        <v>40</v>
      </c>
      <c r="K725">
        <v>1813.02</v>
      </c>
    </row>
    <row r="726" spans="1:11" x14ac:dyDescent="0.2">
      <c r="A726" t="s">
        <v>1036</v>
      </c>
      <c r="B726" t="s">
        <v>86</v>
      </c>
      <c r="C726" t="s">
        <v>100</v>
      </c>
      <c r="D726" t="s">
        <v>274</v>
      </c>
      <c r="E726" t="s">
        <v>216</v>
      </c>
      <c r="F726">
        <v>22</v>
      </c>
      <c r="G726">
        <v>1046</v>
      </c>
      <c r="H726">
        <v>0</v>
      </c>
      <c r="I726">
        <v>0</v>
      </c>
      <c r="J726">
        <v>22</v>
      </c>
      <c r="K726">
        <v>1046</v>
      </c>
    </row>
    <row r="727" spans="1:11" x14ac:dyDescent="0.2">
      <c r="A727" t="s">
        <v>1037</v>
      </c>
      <c r="B727" t="s">
        <v>86</v>
      </c>
      <c r="C727" t="s">
        <v>100</v>
      </c>
      <c r="D727" t="s">
        <v>272</v>
      </c>
      <c r="E727" t="s">
        <v>217</v>
      </c>
      <c r="F727">
        <v>15</v>
      </c>
      <c r="G727">
        <v>569</v>
      </c>
      <c r="H727">
        <v>0</v>
      </c>
      <c r="I727">
        <v>0</v>
      </c>
      <c r="J727">
        <v>15</v>
      </c>
      <c r="K727">
        <v>569</v>
      </c>
    </row>
    <row r="728" spans="1:11" x14ac:dyDescent="0.2">
      <c r="A728" t="s">
        <v>1038</v>
      </c>
      <c r="B728" t="s">
        <v>86</v>
      </c>
      <c r="C728" t="s">
        <v>100</v>
      </c>
      <c r="D728" t="s">
        <v>274</v>
      </c>
      <c r="E728" t="s">
        <v>218</v>
      </c>
      <c r="F728">
        <v>28</v>
      </c>
      <c r="G728">
        <v>1403</v>
      </c>
      <c r="H728">
        <v>0</v>
      </c>
      <c r="I728">
        <v>0</v>
      </c>
      <c r="J728">
        <v>28</v>
      </c>
      <c r="K728">
        <v>1403</v>
      </c>
    </row>
    <row r="729" spans="1:11" x14ac:dyDescent="0.2">
      <c r="A729" t="s">
        <v>1039</v>
      </c>
      <c r="B729" t="s">
        <v>86</v>
      </c>
      <c r="C729" t="s">
        <v>100</v>
      </c>
      <c r="D729" t="s">
        <v>273</v>
      </c>
      <c r="E729" t="s">
        <v>219</v>
      </c>
      <c r="F729">
        <v>79</v>
      </c>
      <c r="G729">
        <v>2673.83</v>
      </c>
      <c r="H729">
        <v>0</v>
      </c>
      <c r="I729">
        <v>0</v>
      </c>
      <c r="J729">
        <v>79</v>
      </c>
      <c r="K729">
        <v>2673.83</v>
      </c>
    </row>
    <row r="730" spans="1:11" x14ac:dyDescent="0.2">
      <c r="A730" t="s">
        <v>1040</v>
      </c>
      <c r="B730" t="s">
        <v>86</v>
      </c>
      <c r="C730" t="s">
        <v>100</v>
      </c>
      <c r="D730" t="s">
        <v>272</v>
      </c>
      <c r="E730" t="s">
        <v>286</v>
      </c>
      <c r="F730">
        <v>1567</v>
      </c>
      <c r="G730">
        <v>64177.52</v>
      </c>
      <c r="H730">
        <v>0</v>
      </c>
      <c r="I730">
        <v>0</v>
      </c>
      <c r="J730">
        <v>1567</v>
      </c>
      <c r="K730">
        <v>64177.52</v>
      </c>
    </row>
    <row r="731" spans="1:11" x14ac:dyDescent="0.2">
      <c r="A731" t="s">
        <v>1041</v>
      </c>
      <c r="B731" t="s">
        <v>86</v>
      </c>
      <c r="C731" t="s">
        <v>100</v>
      </c>
      <c r="D731" t="s">
        <v>273</v>
      </c>
      <c r="E731" t="s">
        <v>220</v>
      </c>
      <c r="F731">
        <v>73</v>
      </c>
      <c r="G731">
        <v>3356.53</v>
      </c>
      <c r="H731">
        <v>0</v>
      </c>
      <c r="I731">
        <v>0</v>
      </c>
      <c r="J731">
        <v>73</v>
      </c>
      <c r="K731">
        <v>3356.53</v>
      </c>
    </row>
    <row r="732" spans="1:11" x14ac:dyDescent="0.2">
      <c r="A732" t="s">
        <v>1042</v>
      </c>
      <c r="B732" t="s">
        <v>86</v>
      </c>
      <c r="C732" t="s">
        <v>100</v>
      </c>
      <c r="D732" t="s">
        <v>270</v>
      </c>
      <c r="E732" t="s">
        <v>221</v>
      </c>
      <c r="F732">
        <v>10</v>
      </c>
      <c r="G732">
        <v>461</v>
      </c>
      <c r="H732">
        <v>0</v>
      </c>
      <c r="I732">
        <v>0</v>
      </c>
      <c r="J732">
        <v>10</v>
      </c>
      <c r="K732">
        <v>461</v>
      </c>
    </row>
    <row r="733" spans="1:11" x14ac:dyDescent="0.2">
      <c r="A733" t="s">
        <v>1043</v>
      </c>
      <c r="B733" t="s">
        <v>86</v>
      </c>
      <c r="C733" t="s">
        <v>100</v>
      </c>
      <c r="D733" t="s">
        <v>273</v>
      </c>
      <c r="E733" t="s">
        <v>287</v>
      </c>
      <c r="F733">
        <v>751</v>
      </c>
      <c r="G733">
        <v>28147.93</v>
      </c>
      <c r="H733">
        <v>0</v>
      </c>
      <c r="I733">
        <v>0</v>
      </c>
      <c r="J733">
        <v>751</v>
      </c>
      <c r="K733">
        <v>28147.93</v>
      </c>
    </row>
    <row r="734" spans="1:11" x14ac:dyDescent="0.2">
      <c r="A734" t="s">
        <v>1044</v>
      </c>
      <c r="B734" t="s">
        <v>86</v>
      </c>
      <c r="C734" t="s">
        <v>100</v>
      </c>
      <c r="D734" t="s">
        <v>272</v>
      </c>
      <c r="E734" t="s">
        <v>222</v>
      </c>
      <c r="F734">
        <v>33</v>
      </c>
      <c r="G734">
        <v>1697</v>
      </c>
      <c r="H734">
        <v>0</v>
      </c>
      <c r="I734">
        <v>0</v>
      </c>
      <c r="J734">
        <v>33</v>
      </c>
      <c r="K734">
        <v>1697</v>
      </c>
    </row>
    <row r="735" spans="1:11" x14ac:dyDescent="0.2">
      <c r="A735" t="s">
        <v>1045</v>
      </c>
      <c r="B735" t="s">
        <v>86</v>
      </c>
      <c r="C735" t="s">
        <v>100</v>
      </c>
      <c r="D735" t="s">
        <v>268</v>
      </c>
      <c r="E735" t="s">
        <v>223</v>
      </c>
      <c r="F735">
        <v>18</v>
      </c>
      <c r="G735">
        <v>806</v>
      </c>
      <c r="H735">
        <v>0</v>
      </c>
      <c r="I735">
        <v>0</v>
      </c>
      <c r="J735">
        <v>18</v>
      </c>
      <c r="K735">
        <v>806</v>
      </c>
    </row>
    <row r="736" spans="1:11" x14ac:dyDescent="0.2">
      <c r="A736" t="s">
        <v>1046</v>
      </c>
      <c r="B736" t="s">
        <v>86</v>
      </c>
      <c r="C736" t="s">
        <v>100</v>
      </c>
      <c r="D736" t="s">
        <v>269</v>
      </c>
      <c r="E736" t="s">
        <v>224</v>
      </c>
      <c r="F736">
        <v>48</v>
      </c>
      <c r="G736">
        <v>2056</v>
      </c>
      <c r="H736">
        <v>0</v>
      </c>
      <c r="I736">
        <v>0</v>
      </c>
      <c r="J736">
        <v>48</v>
      </c>
      <c r="K736">
        <v>2056</v>
      </c>
    </row>
    <row r="737" spans="1:11" x14ac:dyDescent="0.2">
      <c r="A737" t="s">
        <v>1047</v>
      </c>
      <c r="B737" t="s">
        <v>86</v>
      </c>
      <c r="C737" t="s">
        <v>100</v>
      </c>
      <c r="D737" t="s">
        <v>271</v>
      </c>
      <c r="E737" t="s">
        <v>225</v>
      </c>
      <c r="F737">
        <v>8</v>
      </c>
      <c r="G737">
        <v>495</v>
      </c>
      <c r="H737">
        <v>0</v>
      </c>
      <c r="I737">
        <v>0</v>
      </c>
      <c r="J737">
        <v>8</v>
      </c>
      <c r="K737">
        <v>495</v>
      </c>
    </row>
    <row r="738" spans="1:11" x14ac:dyDescent="0.2">
      <c r="A738" t="s">
        <v>1048</v>
      </c>
      <c r="B738" t="s">
        <v>86</v>
      </c>
      <c r="C738" t="s">
        <v>100</v>
      </c>
      <c r="D738" t="s">
        <v>274</v>
      </c>
      <c r="E738" t="s">
        <v>226</v>
      </c>
      <c r="F738">
        <v>78</v>
      </c>
      <c r="G738">
        <v>3328.83</v>
      </c>
      <c r="H738">
        <v>0</v>
      </c>
      <c r="I738">
        <v>0</v>
      </c>
      <c r="J738">
        <v>78</v>
      </c>
      <c r="K738">
        <v>3328.83</v>
      </c>
    </row>
    <row r="739" spans="1:11" x14ac:dyDescent="0.2">
      <c r="A739" t="s">
        <v>1049</v>
      </c>
      <c r="B739" t="s">
        <v>86</v>
      </c>
      <c r="C739" t="s">
        <v>100</v>
      </c>
      <c r="D739" t="s">
        <v>271</v>
      </c>
      <c r="E739" t="s">
        <v>227</v>
      </c>
      <c r="F739">
        <v>43</v>
      </c>
      <c r="G739">
        <v>1753</v>
      </c>
      <c r="H739">
        <v>0</v>
      </c>
      <c r="I739">
        <v>0</v>
      </c>
      <c r="J739">
        <v>43</v>
      </c>
      <c r="K739">
        <v>1753</v>
      </c>
    </row>
    <row r="740" spans="1:11" x14ac:dyDescent="0.2">
      <c r="A740" t="s">
        <v>1050</v>
      </c>
      <c r="B740" t="s">
        <v>86</v>
      </c>
      <c r="C740" t="s">
        <v>100</v>
      </c>
      <c r="D740" t="s">
        <v>270</v>
      </c>
      <c r="E740" t="s">
        <v>228</v>
      </c>
      <c r="F740">
        <v>6</v>
      </c>
      <c r="G740">
        <v>344</v>
      </c>
      <c r="H740">
        <v>0</v>
      </c>
      <c r="I740">
        <v>0</v>
      </c>
      <c r="J740">
        <v>6</v>
      </c>
      <c r="K740">
        <v>344</v>
      </c>
    </row>
    <row r="741" spans="1:11" x14ac:dyDescent="0.2">
      <c r="A741" t="s">
        <v>1051</v>
      </c>
      <c r="B741" t="s">
        <v>86</v>
      </c>
      <c r="C741" t="s">
        <v>100</v>
      </c>
      <c r="D741" t="s">
        <v>274</v>
      </c>
      <c r="E741" t="s">
        <v>229</v>
      </c>
      <c r="F741">
        <v>18</v>
      </c>
      <c r="G741">
        <v>723</v>
      </c>
      <c r="H741">
        <v>0</v>
      </c>
      <c r="I741">
        <v>0</v>
      </c>
      <c r="J741">
        <v>18</v>
      </c>
      <c r="K741">
        <v>723</v>
      </c>
    </row>
    <row r="742" spans="1:11" x14ac:dyDescent="0.2">
      <c r="A742" t="s">
        <v>1052</v>
      </c>
      <c r="B742" t="s">
        <v>86</v>
      </c>
      <c r="C742" t="s">
        <v>100</v>
      </c>
      <c r="D742" t="s">
        <v>268</v>
      </c>
      <c r="E742" t="s">
        <v>230</v>
      </c>
      <c r="F742">
        <v>80</v>
      </c>
      <c r="G742">
        <v>2677.83</v>
      </c>
      <c r="H742">
        <v>0</v>
      </c>
      <c r="I742">
        <v>0</v>
      </c>
      <c r="J742">
        <v>80</v>
      </c>
      <c r="K742">
        <v>2677.83</v>
      </c>
    </row>
    <row r="743" spans="1:11" x14ac:dyDescent="0.2">
      <c r="A743" t="s">
        <v>1053</v>
      </c>
      <c r="B743" t="s">
        <v>86</v>
      </c>
      <c r="C743" t="s">
        <v>100</v>
      </c>
      <c r="D743" t="s">
        <v>270</v>
      </c>
      <c r="E743" t="s">
        <v>231</v>
      </c>
      <c r="F743">
        <v>11</v>
      </c>
      <c r="G743">
        <v>432</v>
      </c>
      <c r="H743">
        <v>0</v>
      </c>
      <c r="I743">
        <v>0</v>
      </c>
      <c r="J743">
        <v>11</v>
      </c>
      <c r="K743">
        <v>432</v>
      </c>
    </row>
    <row r="744" spans="1:11" x14ac:dyDescent="0.2">
      <c r="A744" t="s">
        <v>1054</v>
      </c>
      <c r="B744" t="s">
        <v>86</v>
      </c>
      <c r="C744" t="s">
        <v>100</v>
      </c>
      <c r="D744" t="s">
        <v>272</v>
      </c>
      <c r="E744" t="s">
        <v>232</v>
      </c>
      <c r="F744">
        <v>260</v>
      </c>
      <c r="G744">
        <v>11806.53</v>
      </c>
      <c r="H744">
        <v>0</v>
      </c>
      <c r="I744">
        <v>0</v>
      </c>
      <c r="J744">
        <v>260</v>
      </c>
      <c r="K744">
        <v>11806.53</v>
      </c>
    </row>
    <row r="745" spans="1:11" x14ac:dyDescent="0.2">
      <c r="A745" t="s">
        <v>1055</v>
      </c>
      <c r="B745" t="s">
        <v>86</v>
      </c>
      <c r="C745" t="s">
        <v>100</v>
      </c>
      <c r="D745" t="s">
        <v>269</v>
      </c>
      <c r="E745" t="s">
        <v>233</v>
      </c>
      <c r="F745">
        <v>30</v>
      </c>
      <c r="G745">
        <v>1331</v>
      </c>
      <c r="H745">
        <v>0</v>
      </c>
      <c r="I745">
        <v>0</v>
      </c>
      <c r="J745">
        <v>30</v>
      </c>
      <c r="K745">
        <v>1331</v>
      </c>
    </row>
    <row r="746" spans="1:11" x14ac:dyDescent="0.2">
      <c r="A746" t="s">
        <v>1056</v>
      </c>
      <c r="B746" t="s">
        <v>86</v>
      </c>
      <c r="C746" t="s">
        <v>100</v>
      </c>
      <c r="D746" t="s">
        <v>273</v>
      </c>
      <c r="E746" t="s">
        <v>234</v>
      </c>
      <c r="F746">
        <v>22</v>
      </c>
      <c r="G746">
        <v>951</v>
      </c>
      <c r="H746">
        <v>0</v>
      </c>
      <c r="I746">
        <v>0</v>
      </c>
      <c r="J746">
        <v>22</v>
      </c>
      <c r="K746">
        <v>951</v>
      </c>
    </row>
    <row r="747" spans="1:11" x14ac:dyDescent="0.2">
      <c r="A747" t="s">
        <v>1057</v>
      </c>
      <c r="B747" t="s">
        <v>86</v>
      </c>
      <c r="C747" t="s">
        <v>100</v>
      </c>
      <c r="D747" t="s">
        <v>271</v>
      </c>
      <c r="E747" t="s">
        <v>235</v>
      </c>
      <c r="F747">
        <v>12</v>
      </c>
      <c r="G747">
        <v>655</v>
      </c>
      <c r="H747">
        <v>0</v>
      </c>
      <c r="I747">
        <v>0</v>
      </c>
      <c r="J747">
        <v>12</v>
      </c>
      <c r="K747">
        <v>655</v>
      </c>
    </row>
    <row r="748" spans="1:11" x14ac:dyDescent="0.2">
      <c r="A748" t="s">
        <v>1058</v>
      </c>
      <c r="B748" t="s">
        <v>86</v>
      </c>
      <c r="C748" t="s">
        <v>100</v>
      </c>
      <c r="D748" t="s">
        <v>274</v>
      </c>
      <c r="E748" t="s">
        <v>236</v>
      </c>
      <c r="F748">
        <v>13</v>
      </c>
      <c r="G748">
        <v>573</v>
      </c>
      <c r="H748">
        <v>0</v>
      </c>
      <c r="I748">
        <v>0</v>
      </c>
      <c r="J748">
        <v>13</v>
      </c>
      <c r="K748">
        <v>573</v>
      </c>
    </row>
    <row r="749" spans="1:11" x14ac:dyDescent="0.2">
      <c r="A749" t="s">
        <v>1059</v>
      </c>
      <c r="B749" t="s">
        <v>86</v>
      </c>
      <c r="C749" t="s">
        <v>100</v>
      </c>
      <c r="D749" t="s">
        <v>268</v>
      </c>
      <c r="E749" t="s">
        <v>237</v>
      </c>
      <c r="F749">
        <v>16</v>
      </c>
      <c r="G749">
        <v>631</v>
      </c>
      <c r="H749">
        <v>0</v>
      </c>
      <c r="I749">
        <v>0</v>
      </c>
      <c r="J749">
        <v>16</v>
      </c>
      <c r="K749">
        <v>631</v>
      </c>
    </row>
    <row r="750" spans="1:11" x14ac:dyDescent="0.2">
      <c r="A750" t="s">
        <v>1060</v>
      </c>
      <c r="B750" t="s">
        <v>86</v>
      </c>
      <c r="C750" t="s">
        <v>100</v>
      </c>
      <c r="D750" t="s">
        <v>273</v>
      </c>
      <c r="E750" t="s">
        <v>238</v>
      </c>
      <c r="F750">
        <v>6</v>
      </c>
      <c r="G750">
        <v>268.83</v>
      </c>
      <c r="H750">
        <v>0</v>
      </c>
      <c r="I750">
        <v>0</v>
      </c>
      <c r="J750">
        <v>6</v>
      </c>
      <c r="K750">
        <v>268.83</v>
      </c>
    </row>
    <row r="751" spans="1:11" x14ac:dyDescent="0.2">
      <c r="A751" t="s">
        <v>1061</v>
      </c>
      <c r="B751" t="s">
        <v>86</v>
      </c>
      <c r="C751" t="s">
        <v>100</v>
      </c>
      <c r="D751" t="s">
        <v>269</v>
      </c>
      <c r="E751" t="s">
        <v>239</v>
      </c>
      <c r="F751">
        <v>35</v>
      </c>
      <c r="G751">
        <v>1498</v>
      </c>
      <c r="H751">
        <v>0</v>
      </c>
      <c r="I751">
        <v>0</v>
      </c>
      <c r="J751">
        <v>35</v>
      </c>
      <c r="K751">
        <v>1498</v>
      </c>
    </row>
    <row r="752" spans="1:11" x14ac:dyDescent="0.2">
      <c r="A752" t="s">
        <v>1062</v>
      </c>
      <c r="B752" t="s">
        <v>86</v>
      </c>
      <c r="C752" t="s">
        <v>100</v>
      </c>
      <c r="D752" t="s">
        <v>271</v>
      </c>
      <c r="E752" t="s">
        <v>240</v>
      </c>
      <c r="F752">
        <v>37</v>
      </c>
      <c r="G752">
        <v>1892</v>
      </c>
      <c r="H752">
        <v>0</v>
      </c>
      <c r="I752">
        <v>0</v>
      </c>
      <c r="J752">
        <v>37</v>
      </c>
      <c r="K752">
        <v>1892</v>
      </c>
    </row>
    <row r="753" spans="1:11" x14ac:dyDescent="0.2">
      <c r="A753" t="s">
        <v>1063</v>
      </c>
      <c r="B753" t="s">
        <v>86</v>
      </c>
      <c r="C753" t="s">
        <v>100</v>
      </c>
      <c r="D753" t="s">
        <v>275</v>
      </c>
      <c r="E753" t="s">
        <v>241</v>
      </c>
      <c r="F753">
        <v>18</v>
      </c>
      <c r="G753">
        <v>933</v>
      </c>
      <c r="H753">
        <v>0</v>
      </c>
      <c r="I753">
        <v>0</v>
      </c>
      <c r="J753">
        <v>18</v>
      </c>
      <c r="K753">
        <v>933</v>
      </c>
    </row>
    <row r="754" spans="1:11" x14ac:dyDescent="0.2">
      <c r="A754" t="s">
        <v>1064</v>
      </c>
      <c r="B754" t="s">
        <v>86</v>
      </c>
      <c r="C754" t="s">
        <v>100</v>
      </c>
      <c r="D754" t="s">
        <v>274</v>
      </c>
      <c r="E754" t="s">
        <v>242</v>
      </c>
      <c r="F754">
        <v>12</v>
      </c>
      <c r="G754">
        <v>482</v>
      </c>
      <c r="H754">
        <v>0</v>
      </c>
      <c r="I754">
        <v>0</v>
      </c>
      <c r="J754">
        <v>12</v>
      </c>
      <c r="K754">
        <v>482</v>
      </c>
    </row>
    <row r="755" spans="1:11" x14ac:dyDescent="0.2">
      <c r="A755" t="s">
        <v>1065</v>
      </c>
      <c r="B755" t="s">
        <v>86</v>
      </c>
      <c r="C755" t="s">
        <v>100</v>
      </c>
      <c r="D755" t="s">
        <v>269</v>
      </c>
      <c r="E755" t="s">
        <v>243</v>
      </c>
      <c r="F755">
        <v>46</v>
      </c>
      <c r="G755">
        <v>1892.53</v>
      </c>
      <c r="H755">
        <v>0</v>
      </c>
      <c r="I755">
        <v>0</v>
      </c>
      <c r="J755">
        <v>46</v>
      </c>
      <c r="K755">
        <v>1892.53</v>
      </c>
    </row>
    <row r="756" spans="1:11" x14ac:dyDescent="0.2">
      <c r="A756" t="s">
        <v>1066</v>
      </c>
      <c r="B756" t="s">
        <v>86</v>
      </c>
      <c r="C756" t="s">
        <v>100</v>
      </c>
      <c r="D756" t="s">
        <v>269</v>
      </c>
      <c r="E756" t="s">
        <v>244</v>
      </c>
      <c r="F756">
        <v>74</v>
      </c>
      <c r="G756">
        <v>3310.02</v>
      </c>
      <c r="H756">
        <v>0</v>
      </c>
      <c r="I756">
        <v>0</v>
      </c>
      <c r="J756">
        <v>74</v>
      </c>
      <c r="K756">
        <v>3310.02</v>
      </c>
    </row>
    <row r="757" spans="1:11" x14ac:dyDescent="0.2">
      <c r="A757" t="s">
        <v>1067</v>
      </c>
      <c r="B757" t="s">
        <v>86</v>
      </c>
      <c r="C757" t="s">
        <v>100</v>
      </c>
      <c r="D757" t="s">
        <v>271</v>
      </c>
      <c r="E757" t="s">
        <v>245</v>
      </c>
      <c r="F757">
        <v>27</v>
      </c>
      <c r="G757">
        <v>1465.83</v>
      </c>
      <c r="H757">
        <v>0</v>
      </c>
      <c r="I757">
        <v>0</v>
      </c>
      <c r="J757">
        <v>27</v>
      </c>
      <c r="K757">
        <v>1465.83</v>
      </c>
    </row>
    <row r="758" spans="1:11" x14ac:dyDescent="0.2">
      <c r="A758" t="s">
        <v>1068</v>
      </c>
      <c r="B758" t="s">
        <v>86</v>
      </c>
      <c r="C758" t="s">
        <v>100</v>
      </c>
      <c r="D758" t="s">
        <v>274</v>
      </c>
      <c r="E758" t="s">
        <v>246</v>
      </c>
      <c r="F758">
        <v>80</v>
      </c>
      <c r="G758">
        <v>3762.51</v>
      </c>
      <c r="H758">
        <v>0</v>
      </c>
      <c r="I758">
        <v>0</v>
      </c>
      <c r="J758">
        <v>80</v>
      </c>
      <c r="K758">
        <v>3762.51</v>
      </c>
    </row>
    <row r="759" spans="1:11" x14ac:dyDescent="0.2">
      <c r="A759" t="s">
        <v>1069</v>
      </c>
      <c r="B759" t="s">
        <v>86</v>
      </c>
      <c r="C759" t="s">
        <v>100</v>
      </c>
      <c r="D759" t="s">
        <v>272</v>
      </c>
      <c r="E759" t="s">
        <v>247</v>
      </c>
      <c r="F759">
        <v>20</v>
      </c>
      <c r="G759">
        <v>671</v>
      </c>
      <c r="H759">
        <v>0</v>
      </c>
      <c r="I759">
        <v>0</v>
      </c>
      <c r="J759">
        <v>20</v>
      </c>
      <c r="K759">
        <v>671</v>
      </c>
    </row>
    <row r="760" spans="1:11" x14ac:dyDescent="0.2">
      <c r="A760" t="s">
        <v>1070</v>
      </c>
      <c r="B760" t="s">
        <v>86</v>
      </c>
      <c r="C760" t="s">
        <v>100</v>
      </c>
      <c r="D760" t="s">
        <v>274</v>
      </c>
      <c r="E760" t="s">
        <v>288</v>
      </c>
      <c r="F760">
        <v>503</v>
      </c>
      <c r="G760">
        <v>23236.85</v>
      </c>
      <c r="H760">
        <v>0</v>
      </c>
      <c r="I760">
        <v>0</v>
      </c>
      <c r="J760">
        <v>503</v>
      </c>
      <c r="K760">
        <v>23236.85</v>
      </c>
    </row>
    <row r="761" spans="1:11" x14ac:dyDescent="0.2">
      <c r="A761" t="s">
        <v>1071</v>
      </c>
      <c r="B761" t="s">
        <v>86</v>
      </c>
      <c r="C761" t="s">
        <v>100</v>
      </c>
      <c r="D761" t="s">
        <v>267</v>
      </c>
      <c r="E761" t="s">
        <v>248</v>
      </c>
      <c r="F761">
        <v>53</v>
      </c>
      <c r="G761">
        <v>2324.83</v>
      </c>
      <c r="H761">
        <v>0</v>
      </c>
      <c r="I761">
        <v>0</v>
      </c>
      <c r="J761">
        <v>53</v>
      </c>
      <c r="K761">
        <v>2324.83</v>
      </c>
    </row>
    <row r="762" spans="1:11" x14ac:dyDescent="0.2">
      <c r="A762" t="s">
        <v>1072</v>
      </c>
      <c r="B762" t="s">
        <v>86</v>
      </c>
      <c r="C762" t="s">
        <v>100</v>
      </c>
      <c r="D762" t="s">
        <v>272</v>
      </c>
      <c r="E762" t="s">
        <v>249</v>
      </c>
      <c r="F762">
        <v>175</v>
      </c>
      <c r="G762">
        <v>6569.53</v>
      </c>
      <c r="H762">
        <v>0</v>
      </c>
      <c r="I762">
        <v>0</v>
      </c>
      <c r="J762">
        <v>175</v>
      </c>
      <c r="K762">
        <v>6569.53</v>
      </c>
    </row>
    <row r="763" spans="1:11" x14ac:dyDescent="0.2">
      <c r="A763" t="s">
        <v>1073</v>
      </c>
      <c r="B763" t="s">
        <v>86</v>
      </c>
      <c r="C763" t="s">
        <v>100</v>
      </c>
      <c r="D763" t="s">
        <v>269</v>
      </c>
      <c r="E763" t="s">
        <v>250</v>
      </c>
      <c r="F763">
        <v>27</v>
      </c>
      <c r="G763">
        <v>1382</v>
      </c>
      <c r="H763">
        <v>0</v>
      </c>
      <c r="I763">
        <v>0</v>
      </c>
      <c r="J763">
        <v>27</v>
      </c>
      <c r="K763">
        <v>1382</v>
      </c>
    </row>
    <row r="764" spans="1:11" x14ac:dyDescent="0.2">
      <c r="A764" t="s">
        <v>1074</v>
      </c>
      <c r="B764" t="s">
        <v>86</v>
      </c>
      <c r="C764" t="s">
        <v>100</v>
      </c>
      <c r="D764" t="s">
        <v>271</v>
      </c>
      <c r="E764" t="s">
        <v>251</v>
      </c>
      <c r="F764">
        <v>11</v>
      </c>
      <c r="G764">
        <v>382</v>
      </c>
      <c r="H764">
        <v>0</v>
      </c>
      <c r="I764">
        <v>0</v>
      </c>
      <c r="J764">
        <v>11</v>
      </c>
      <c r="K764">
        <v>382</v>
      </c>
    </row>
    <row r="765" spans="1:11" x14ac:dyDescent="0.2">
      <c r="A765" t="s">
        <v>1075</v>
      </c>
      <c r="B765" t="s">
        <v>86</v>
      </c>
      <c r="C765" t="s">
        <v>100</v>
      </c>
      <c r="D765" t="s">
        <v>271</v>
      </c>
      <c r="E765" t="s">
        <v>252</v>
      </c>
      <c r="F765">
        <v>31</v>
      </c>
      <c r="G765">
        <v>1465</v>
      </c>
      <c r="H765">
        <v>0</v>
      </c>
      <c r="I765">
        <v>0</v>
      </c>
      <c r="J765">
        <v>31</v>
      </c>
      <c r="K765">
        <v>1465</v>
      </c>
    </row>
    <row r="766" spans="1:11" x14ac:dyDescent="0.2">
      <c r="A766" t="s">
        <v>1076</v>
      </c>
      <c r="B766" t="s">
        <v>86</v>
      </c>
      <c r="C766" t="s">
        <v>100</v>
      </c>
      <c r="D766" t="s">
        <v>273</v>
      </c>
      <c r="E766" t="s">
        <v>253</v>
      </c>
      <c r="F766">
        <v>74</v>
      </c>
      <c r="G766">
        <v>2726.02</v>
      </c>
      <c r="H766">
        <v>0</v>
      </c>
      <c r="I766">
        <v>0</v>
      </c>
      <c r="J766">
        <v>74</v>
      </c>
      <c r="K766">
        <v>2726.02</v>
      </c>
    </row>
    <row r="767" spans="1:11" x14ac:dyDescent="0.2">
      <c r="A767" t="s">
        <v>1077</v>
      </c>
      <c r="B767" t="s">
        <v>86</v>
      </c>
      <c r="C767" t="s">
        <v>100</v>
      </c>
      <c r="D767" t="s">
        <v>272</v>
      </c>
      <c r="E767" t="s">
        <v>254</v>
      </c>
      <c r="F767">
        <v>26</v>
      </c>
      <c r="G767">
        <v>1233</v>
      </c>
      <c r="H767">
        <v>0</v>
      </c>
      <c r="I767">
        <v>0</v>
      </c>
      <c r="J767">
        <v>26</v>
      </c>
      <c r="K767">
        <v>1233</v>
      </c>
    </row>
    <row r="768" spans="1:11" x14ac:dyDescent="0.2">
      <c r="A768" t="s">
        <v>1078</v>
      </c>
      <c r="B768" t="s">
        <v>86</v>
      </c>
      <c r="C768" t="s">
        <v>100</v>
      </c>
      <c r="D768" t="s">
        <v>271</v>
      </c>
      <c r="E768" t="s">
        <v>255</v>
      </c>
      <c r="F768">
        <v>43</v>
      </c>
      <c r="G768">
        <v>2015</v>
      </c>
      <c r="H768">
        <v>0</v>
      </c>
      <c r="I768">
        <v>0</v>
      </c>
      <c r="J768">
        <v>43</v>
      </c>
      <c r="K768">
        <v>2015</v>
      </c>
    </row>
    <row r="769" spans="1:11" x14ac:dyDescent="0.2">
      <c r="A769" t="s">
        <v>1079</v>
      </c>
      <c r="B769" t="s">
        <v>86</v>
      </c>
      <c r="C769" t="s">
        <v>100</v>
      </c>
      <c r="D769" t="s">
        <v>272</v>
      </c>
      <c r="E769" t="s">
        <v>256</v>
      </c>
      <c r="F769">
        <v>30</v>
      </c>
      <c r="G769">
        <v>1466</v>
      </c>
      <c r="H769">
        <v>0</v>
      </c>
      <c r="I769">
        <v>0</v>
      </c>
      <c r="J769">
        <v>30</v>
      </c>
      <c r="K769">
        <v>1466</v>
      </c>
    </row>
    <row r="770" spans="1:11" x14ac:dyDescent="0.2">
      <c r="A770" t="s">
        <v>1080</v>
      </c>
      <c r="B770" t="s">
        <v>86</v>
      </c>
      <c r="C770" t="s">
        <v>100</v>
      </c>
      <c r="D770" t="s">
        <v>274</v>
      </c>
      <c r="E770" t="s">
        <v>257</v>
      </c>
      <c r="F770">
        <v>17</v>
      </c>
      <c r="G770">
        <v>867</v>
      </c>
      <c r="H770">
        <v>0</v>
      </c>
      <c r="I770">
        <v>0</v>
      </c>
      <c r="J770">
        <v>17</v>
      </c>
      <c r="K770">
        <v>867</v>
      </c>
    </row>
    <row r="771" spans="1:11" x14ac:dyDescent="0.2">
      <c r="A771" t="s">
        <v>1081</v>
      </c>
      <c r="B771" t="s">
        <v>86</v>
      </c>
      <c r="C771" t="s">
        <v>100</v>
      </c>
      <c r="D771" t="s">
        <v>274</v>
      </c>
      <c r="E771" t="s">
        <v>258</v>
      </c>
      <c r="F771">
        <v>55</v>
      </c>
      <c r="G771">
        <v>2317.5100000000002</v>
      </c>
      <c r="H771">
        <v>0</v>
      </c>
      <c r="I771">
        <v>0</v>
      </c>
      <c r="J771">
        <v>55</v>
      </c>
      <c r="K771">
        <v>2317.5100000000002</v>
      </c>
    </row>
    <row r="772" spans="1:11" x14ac:dyDescent="0.2">
      <c r="A772" t="s">
        <v>1082</v>
      </c>
      <c r="B772" t="s">
        <v>86</v>
      </c>
      <c r="C772" t="s">
        <v>100</v>
      </c>
      <c r="D772" t="s">
        <v>275</v>
      </c>
      <c r="E772" t="s">
        <v>259</v>
      </c>
      <c r="F772">
        <v>31</v>
      </c>
      <c r="G772">
        <v>1301</v>
      </c>
      <c r="H772">
        <v>0</v>
      </c>
      <c r="I772">
        <v>0</v>
      </c>
      <c r="J772">
        <v>31</v>
      </c>
      <c r="K772">
        <v>1301</v>
      </c>
    </row>
    <row r="773" spans="1:11" x14ac:dyDescent="0.2">
      <c r="A773" t="s">
        <v>1083</v>
      </c>
      <c r="B773" t="s">
        <v>86</v>
      </c>
      <c r="C773" t="s">
        <v>100</v>
      </c>
      <c r="D773" t="s">
        <v>275</v>
      </c>
      <c r="E773" t="s">
        <v>289</v>
      </c>
      <c r="F773">
        <v>476</v>
      </c>
      <c r="G773">
        <v>21080.87</v>
      </c>
      <c r="H773">
        <v>0</v>
      </c>
      <c r="I773">
        <v>0</v>
      </c>
      <c r="J773">
        <v>476</v>
      </c>
      <c r="K773">
        <v>21080.87</v>
      </c>
    </row>
    <row r="774" spans="1:11" x14ac:dyDescent="0.2">
      <c r="A774" t="s">
        <v>1084</v>
      </c>
      <c r="B774" t="s">
        <v>86</v>
      </c>
      <c r="C774" t="s">
        <v>291</v>
      </c>
      <c r="D774" t="s">
        <v>106</v>
      </c>
      <c r="E774" t="s">
        <v>280</v>
      </c>
      <c r="F774">
        <v>35789</v>
      </c>
      <c r="G774">
        <v>808028.17</v>
      </c>
      <c r="H774">
        <v>0</v>
      </c>
      <c r="I774">
        <v>0</v>
      </c>
      <c r="J774">
        <v>35789</v>
      </c>
      <c r="K774">
        <v>808028.17</v>
      </c>
    </row>
    <row r="775" spans="1:11" x14ac:dyDescent="0.2">
      <c r="A775" t="s">
        <v>1085</v>
      </c>
      <c r="B775" t="s">
        <v>86</v>
      </c>
      <c r="C775" t="s">
        <v>291</v>
      </c>
      <c r="D775" t="s">
        <v>269</v>
      </c>
      <c r="E775" t="s">
        <v>107</v>
      </c>
      <c r="F775">
        <v>119</v>
      </c>
      <c r="G775">
        <v>2513.02</v>
      </c>
      <c r="H775">
        <v>0</v>
      </c>
      <c r="I775">
        <v>0</v>
      </c>
      <c r="J775">
        <v>119</v>
      </c>
      <c r="K775">
        <v>2513.02</v>
      </c>
    </row>
    <row r="776" spans="1:11" x14ac:dyDescent="0.2">
      <c r="A776" t="s">
        <v>1086</v>
      </c>
      <c r="B776" t="s">
        <v>86</v>
      </c>
      <c r="C776" t="s">
        <v>291</v>
      </c>
      <c r="D776" t="s">
        <v>269</v>
      </c>
      <c r="E776" t="s">
        <v>108</v>
      </c>
      <c r="F776">
        <v>250</v>
      </c>
      <c r="G776">
        <v>6203.85</v>
      </c>
      <c r="H776">
        <v>0</v>
      </c>
      <c r="I776">
        <v>0</v>
      </c>
      <c r="J776">
        <v>250</v>
      </c>
      <c r="K776">
        <v>6203.85</v>
      </c>
    </row>
    <row r="777" spans="1:11" x14ac:dyDescent="0.2">
      <c r="A777" t="s">
        <v>1087</v>
      </c>
      <c r="B777" t="s">
        <v>86</v>
      </c>
      <c r="C777" t="s">
        <v>291</v>
      </c>
      <c r="D777" t="s">
        <v>275</v>
      </c>
      <c r="E777" t="s">
        <v>109</v>
      </c>
      <c r="F777">
        <v>159</v>
      </c>
      <c r="G777">
        <v>3126.83</v>
      </c>
      <c r="H777">
        <v>0</v>
      </c>
      <c r="I777">
        <v>0</v>
      </c>
      <c r="J777">
        <v>159</v>
      </c>
      <c r="K777">
        <v>3126.83</v>
      </c>
    </row>
    <row r="778" spans="1:11" x14ac:dyDescent="0.2">
      <c r="A778" t="s">
        <v>1088</v>
      </c>
      <c r="B778" t="s">
        <v>86</v>
      </c>
      <c r="C778" t="s">
        <v>291</v>
      </c>
      <c r="D778" t="s">
        <v>273</v>
      </c>
      <c r="E778" t="s">
        <v>110</v>
      </c>
      <c r="F778">
        <v>122</v>
      </c>
      <c r="G778">
        <v>2637.51</v>
      </c>
      <c r="H778">
        <v>0</v>
      </c>
      <c r="I778">
        <v>0</v>
      </c>
      <c r="J778">
        <v>122</v>
      </c>
      <c r="K778">
        <v>2637.51</v>
      </c>
    </row>
    <row r="779" spans="1:11" x14ac:dyDescent="0.2">
      <c r="A779" t="s">
        <v>1089</v>
      </c>
      <c r="B779" t="s">
        <v>86</v>
      </c>
      <c r="C779" t="s">
        <v>291</v>
      </c>
      <c r="D779" t="s">
        <v>268</v>
      </c>
      <c r="E779" t="s">
        <v>111</v>
      </c>
      <c r="F779">
        <v>118</v>
      </c>
      <c r="G779">
        <v>2341</v>
      </c>
      <c r="H779">
        <v>0</v>
      </c>
      <c r="I779">
        <v>0</v>
      </c>
      <c r="J779">
        <v>118</v>
      </c>
      <c r="K779">
        <v>2341</v>
      </c>
    </row>
    <row r="780" spans="1:11" x14ac:dyDescent="0.2">
      <c r="A780" t="s">
        <v>1090</v>
      </c>
      <c r="B780" t="s">
        <v>86</v>
      </c>
      <c r="C780" t="s">
        <v>291</v>
      </c>
      <c r="D780" t="s">
        <v>269</v>
      </c>
      <c r="E780" t="s">
        <v>112</v>
      </c>
      <c r="F780">
        <v>295</v>
      </c>
      <c r="G780">
        <v>4170.66</v>
      </c>
      <c r="H780">
        <v>0</v>
      </c>
      <c r="I780">
        <v>0</v>
      </c>
      <c r="J780">
        <v>295</v>
      </c>
      <c r="K780">
        <v>4170.66</v>
      </c>
    </row>
    <row r="781" spans="1:11" x14ac:dyDescent="0.2">
      <c r="A781" t="s">
        <v>1091</v>
      </c>
      <c r="B781" t="s">
        <v>86</v>
      </c>
      <c r="C781" t="s">
        <v>291</v>
      </c>
      <c r="D781" t="s">
        <v>274</v>
      </c>
      <c r="E781" t="s">
        <v>113</v>
      </c>
      <c r="F781">
        <v>507</v>
      </c>
      <c r="G781">
        <v>14807.66</v>
      </c>
      <c r="H781">
        <v>0</v>
      </c>
      <c r="I781">
        <v>0</v>
      </c>
      <c r="J781">
        <v>507</v>
      </c>
      <c r="K781">
        <v>14807.66</v>
      </c>
    </row>
    <row r="782" spans="1:11" x14ac:dyDescent="0.2">
      <c r="A782" t="s">
        <v>1092</v>
      </c>
      <c r="B782" t="s">
        <v>86</v>
      </c>
      <c r="C782" t="s">
        <v>291</v>
      </c>
      <c r="D782" t="s">
        <v>271</v>
      </c>
      <c r="E782" t="s">
        <v>114</v>
      </c>
      <c r="F782">
        <v>86</v>
      </c>
      <c r="G782">
        <v>2413</v>
      </c>
      <c r="H782">
        <v>0</v>
      </c>
      <c r="I782">
        <v>0</v>
      </c>
      <c r="J782">
        <v>86</v>
      </c>
      <c r="K782">
        <v>2413</v>
      </c>
    </row>
    <row r="783" spans="1:11" x14ac:dyDescent="0.2">
      <c r="A783" t="s">
        <v>1093</v>
      </c>
      <c r="B783" t="s">
        <v>86</v>
      </c>
      <c r="C783" t="s">
        <v>291</v>
      </c>
      <c r="D783" t="s">
        <v>271</v>
      </c>
      <c r="E783" t="s">
        <v>115</v>
      </c>
      <c r="F783">
        <v>52</v>
      </c>
      <c r="G783">
        <v>1151.3399999999999</v>
      </c>
      <c r="H783">
        <v>0</v>
      </c>
      <c r="I783">
        <v>0</v>
      </c>
      <c r="J783">
        <v>52</v>
      </c>
      <c r="K783">
        <v>1151.3399999999999</v>
      </c>
    </row>
    <row r="784" spans="1:11" x14ac:dyDescent="0.2">
      <c r="A784" t="s">
        <v>1094</v>
      </c>
      <c r="B784" t="s">
        <v>86</v>
      </c>
      <c r="C784" t="s">
        <v>291</v>
      </c>
      <c r="D784" t="s">
        <v>271</v>
      </c>
      <c r="E784" t="s">
        <v>116</v>
      </c>
      <c r="F784">
        <v>158</v>
      </c>
      <c r="G784">
        <v>4259</v>
      </c>
      <c r="H784">
        <v>0</v>
      </c>
      <c r="I784">
        <v>0</v>
      </c>
      <c r="J784">
        <v>158</v>
      </c>
      <c r="K784">
        <v>4259</v>
      </c>
    </row>
    <row r="785" spans="1:11" x14ac:dyDescent="0.2">
      <c r="A785" t="s">
        <v>1095</v>
      </c>
      <c r="B785" t="s">
        <v>86</v>
      </c>
      <c r="C785" t="s">
        <v>291</v>
      </c>
      <c r="D785" t="s">
        <v>273</v>
      </c>
      <c r="E785" t="s">
        <v>117</v>
      </c>
      <c r="F785">
        <v>209</v>
      </c>
      <c r="G785">
        <v>4817</v>
      </c>
      <c r="H785">
        <v>0</v>
      </c>
      <c r="I785">
        <v>0</v>
      </c>
      <c r="J785">
        <v>209</v>
      </c>
      <c r="K785">
        <v>4817</v>
      </c>
    </row>
    <row r="786" spans="1:11" x14ac:dyDescent="0.2">
      <c r="A786" t="s">
        <v>1096</v>
      </c>
      <c r="B786" t="s">
        <v>86</v>
      </c>
      <c r="C786" t="s">
        <v>291</v>
      </c>
      <c r="D786" t="s">
        <v>272</v>
      </c>
      <c r="E786" t="s">
        <v>118</v>
      </c>
      <c r="F786">
        <v>163</v>
      </c>
      <c r="G786">
        <v>2850</v>
      </c>
      <c r="H786">
        <v>0</v>
      </c>
      <c r="I786">
        <v>0</v>
      </c>
      <c r="J786">
        <v>163</v>
      </c>
      <c r="K786">
        <v>2850</v>
      </c>
    </row>
    <row r="787" spans="1:11" x14ac:dyDescent="0.2">
      <c r="A787" t="s">
        <v>1097</v>
      </c>
      <c r="B787" t="s">
        <v>86</v>
      </c>
      <c r="C787" t="s">
        <v>291</v>
      </c>
      <c r="D787" t="s">
        <v>275</v>
      </c>
      <c r="E787" t="s">
        <v>119</v>
      </c>
      <c r="F787">
        <v>328</v>
      </c>
      <c r="G787">
        <v>7156.34</v>
      </c>
      <c r="H787">
        <v>0</v>
      </c>
      <c r="I787">
        <v>0</v>
      </c>
      <c r="J787">
        <v>328</v>
      </c>
      <c r="K787">
        <v>7156.34</v>
      </c>
    </row>
    <row r="788" spans="1:11" x14ac:dyDescent="0.2">
      <c r="A788" t="s">
        <v>1098</v>
      </c>
      <c r="B788" t="s">
        <v>86</v>
      </c>
      <c r="C788" t="s">
        <v>291</v>
      </c>
      <c r="D788" t="s">
        <v>269</v>
      </c>
      <c r="E788" t="s">
        <v>120</v>
      </c>
      <c r="F788">
        <v>153</v>
      </c>
      <c r="G788">
        <v>3093</v>
      </c>
      <c r="H788">
        <v>0</v>
      </c>
      <c r="I788">
        <v>0</v>
      </c>
      <c r="J788">
        <v>153</v>
      </c>
      <c r="K788">
        <v>3093</v>
      </c>
    </row>
    <row r="789" spans="1:11" x14ac:dyDescent="0.2">
      <c r="A789" t="s">
        <v>1099</v>
      </c>
      <c r="B789" t="s">
        <v>86</v>
      </c>
      <c r="C789" t="s">
        <v>291</v>
      </c>
      <c r="D789" t="s">
        <v>272</v>
      </c>
      <c r="E789" t="s">
        <v>121</v>
      </c>
      <c r="F789">
        <v>122</v>
      </c>
      <c r="G789">
        <v>3715</v>
      </c>
      <c r="H789">
        <v>0</v>
      </c>
      <c r="I789">
        <v>0</v>
      </c>
      <c r="J789">
        <v>122</v>
      </c>
      <c r="K789">
        <v>3715</v>
      </c>
    </row>
    <row r="790" spans="1:11" x14ac:dyDescent="0.2">
      <c r="A790" t="s">
        <v>1100</v>
      </c>
      <c r="B790" t="s">
        <v>86</v>
      </c>
      <c r="C790" t="s">
        <v>291</v>
      </c>
      <c r="D790" t="s">
        <v>273</v>
      </c>
      <c r="E790" t="s">
        <v>122</v>
      </c>
      <c r="F790">
        <v>328</v>
      </c>
      <c r="G790">
        <v>7311.06</v>
      </c>
      <c r="H790">
        <v>0</v>
      </c>
      <c r="I790">
        <v>0</v>
      </c>
      <c r="J790">
        <v>328</v>
      </c>
      <c r="K790">
        <v>7311.06</v>
      </c>
    </row>
    <row r="791" spans="1:11" x14ac:dyDescent="0.2">
      <c r="A791" t="s">
        <v>1101</v>
      </c>
      <c r="B791" t="s">
        <v>86</v>
      </c>
      <c r="C791" t="s">
        <v>291</v>
      </c>
      <c r="D791" t="s">
        <v>269</v>
      </c>
      <c r="E791" t="s">
        <v>123</v>
      </c>
      <c r="F791">
        <v>406</v>
      </c>
      <c r="G791">
        <v>7535.53</v>
      </c>
      <c r="H791">
        <v>0</v>
      </c>
      <c r="I791">
        <v>0</v>
      </c>
      <c r="J791">
        <v>406</v>
      </c>
      <c r="K791">
        <v>7535.53</v>
      </c>
    </row>
    <row r="792" spans="1:11" x14ac:dyDescent="0.2">
      <c r="A792" t="s">
        <v>1102</v>
      </c>
      <c r="B792" t="s">
        <v>86</v>
      </c>
      <c r="C792" t="s">
        <v>291</v>
      </c>
      <c r="D792" t="s">
        <v>272</v>
      </c>
      <c r="E792" t="s">
        <v>124</v>
      </c>
      <c r="F792">
        <v>513</v>
      </c>
      <c r="G792">
        <v>10850.85</v>
      </c>
      <c r="H792">
        <v>0</v>
      </c>
      <c r="I792">
        <v>0</v>
      </c>
      <c r="J792">
        <v>513</v>
      </c>
      <c r="K792">
        <v>10850.85</v>
      </c>
    </row>
    <row r="793" spans="1:11" x14ac:dyDescent="0.2">
      <c r="A793" t="s">
        <v>1103</v>
      </c>
      <c r="B793" t="s">
        <v>86</v>
      </c>
      <c r="C793" t="s">
        <v>291</v>
      </c>
      <c r="D793" t="s">
        <v>271</v>
      </c>
      <c r="E793" t="s">
        <v>125</v>
      </c>
      <c r="F793">
        <v>119</v>
      </c>
      <c r="G793">
        <v>3549.34</v>
      </c>
      <c r="H793">
        <v>0</v>
      </c>
      <c r="I793">
        <v>0</v>
      </c>
      <c r="J793">
        <v>119</v>
      </c>
      <c r="K793">
        <v>3549.34</v>
      </c>
    </row>
    <row r="794" spans="1:11" x14ac:dyDescent="0.2">
      <c r="A794" t="s">
        <v>1104</v>
      </c>
      <c r="B794" t="s">
        <v>86</v>
      </c>
      <c r="C794" t="s">
        <v>291</v>
      </c>
      <c r="D794" t="s">
        <v>275</v>
      </c>
      <c r="E794" t="s">
        <v>126</v>
      </c>
      <c r="F794">
        <v>145</v>
      </c>
      <c r="G794">
        <v>3936</v>
      </c>
      <c r="H794">
        <v>0</v>
      </c>
      <c r="I794">
        <v>0</v>
      </c>
      <c r="J794">
        <v>145</v>
      </c>
      <c r="K794">
        <v>3936</v>
      </c>
    </row>
    <row r="795" spans="1:11" x14ac:dyDescent="0.2">
      <c r="A795" t="s">
        <v>1105</v>
      </c>
      <c r="B795" t="s">
        <v>86</v>
      </c>
      <c r="C795" t="s">
        <v>291</v>
      </c>
      <c r="D795" t="s">
        <v>268</v>
      </c>
      <c r="E795" t="s">
        <v>127</v>
      </c>
      <c r="F795">
        <v>549</v>
      </c>
      <c r="G795">
        <v>11656.04</v>
      </c>
      <c r="H795">
        <v>0</v>
      </c>
      <c r="I795">
        <v>0</v>
      </c>
      <c r="J795">
        <v>549</v>
      </c>
      <c r="K795">
        <v>11656.04</v>
      </c>
    </row>
    <row r="796" spans="1:11" x14ac:dyDescent="0.2">
      <c r="A796" t="s">
        <v>1106</v>
      </c>
      <c r="B796" t="s">
        <v>86</v>
      </c>
      <c r="C796" t="s">
        <v>291</v>
      </c>
      <c r="D796" t="s">
        <v>269</v>
      </c>
      <c r="E796" t="s">
        <v>128</v>
      </c>
      <c r="F796">
        <v>132</v>
      </c>
      <c r="G796">
        <v>3041.51</v>
      </c>
      <c r="H796">
        <v>0</v>
      </c>
      <c r="I796">
        <v>0</v>
      </c>
      <c r="J796">
        <v>132</v>
      </c>
      <c r="K796">
        <v>3041.51</v>
      </c>
    </row>
    <row r="797" spans="1:11" x14ac:dyDescent="0.2">
      <c r="A797" t="s">
        <v>1107</v>
      </c>
      <c r="B797" t="s">
        <v>86</v>
      </c>
      <c r="C797" t="s">
        <v>291</v>
      </c>
      <c r="D797" t="s">
        <v>268</v>
      </c>
      <c r="E797" t="s">
        <v>129</v>
      </c>
      <c r="F797">
        <v>300</v>
      </c>
      <c r="G797">
        <v>4714.0200000000004</v>
      </c>
      <c r="H797">
        <v>0</v>
      </c>
      <c r="I797">
        <v>0</v>
      </c>
      <c r="J797">
        <v>300</v>
      </c>
      <c r="K797">
        <v>4714.0200000000004</v>
      </c>
    </row>
    <row r="798" spans="1:11" x14ac:dyDescent="0.2">
      <c r="A798" t="s">
        <v>1108</v>
      </c>
      <c r="B798" t="s">
        <v>86</v>
      </c>
      <c r="C798" t="s">
        <v>291</v>
      </c>
      <c r="D798" t="s">
        <v>271</v>
      </c>
      <c r="E798" t="s">
        <v>130</v>
      </c>
      <c r="F798">
        <v>192</v>
      </c>
      <c r="G798">
        <v>5325.34</v>
      </c>
      <c r="H798">
        <v>0</v>
      </c>
      <c r="I798">
        <v>0</v>
      </c>
      <c r="J798">
        <v>192</v>
      </c>
      <c r="K798">
        <v>5325.34</v>
      </c>
    </row>
    <row r="799" spans="1:11" x14ac:dyDescent="0.2">
      <c r="A799" t="s">
        <v>1109</v>
      </c>
      <c r="B799" t="s">
        <v>86</v>
      </c>
      <c r="C799" t="s">
        <v>291</v>
      </c>
      <c r="D799" t="s">
        <v>271</v>
      </c>
      <c r="E799" t="s">
        <v>131</v>
      </c>
      <c r="F799">
        <v>209</v>
      </c>
      <c r="G799">
        <v>6393</v>
      </c>
      <c r="H799">
        <v>0</v>
      </c>
      <c r="I799">
        <v>0</v>
      </c>
      <c r="J799">
        <v>209</v>
      </c>
      <c r="K799">
        <v>6393</v>
      </c>
    </row>
    <row r="800" spans="1:11" x14ac:dyDescent="0.2">
      <c r="A800" t="s">
        <v>1110</v>
      </c>
      <c r="B800" t="s">
        <v>86</v>
      </c>
      <c r="C800" t="s">
        <v>291</v>
      </c>
      <c r="D800" t="s">
        <v>269</v>
      </c>
      <c r="E800" t="s">
        <v>132</v>
      </c>
      <c r="F800">
        <v>7</v>
      </c>
      <c r="G800">
        <v>398</v>
      </c>
      <c r="H800">
        <v>0</v>
      </c>
      <c r="I800">
        <v>0</v>
      </c>
      <c r="J800">
        <v>7</v>
      </c>
      <c r="K800">
        <v>398</v>
      </c>
    </row>
    <row r="801" spans="1:11" x14ac:dyDescent="0.2">
      <c r="A801" t="s">
        <v>1111</v>
      </c>
      <c r="B801" t="s">
        <v>86</v>
      </c>
      <c r="C801" t="s">
        <v>291</v>
      </c>
      <c r="D801" t="s">
        <v>273</v>
      </c>
      <c r="E801" t="s">
        <v>133</v>
      </c>
      <c r="F801">
        <v>276</v>
      </c>
      <c r="G801">
        <v>6127.51</v>
      </c>
      <c r="H801">
        <v>0</v>
      </c>
      <c r="I801">
        <v>0</v>
      </c>
      <c r="J801">
        <v>276</v>
      </c>
      <c r="K801">
        <v>6127.51</v>
      </c>
    </row>
    <row r="802" spans="1:11" x14ac:dyDescent="0.2">
      <c r="A802" t="s">
        <v>1112</v>
      </c>
      <c r="B802" t="s">
        <v>86</v>
      </c>
      <c r="C802" t="s">
        <v>291</v>
      </c>
      <c r="D802" t="s">
        <v>274</v>
      </c>
      <c r="E802" t="s">
        <v>134</v>
      </c>
      <c r="F802">
        <v>181</v>
      </c>
      <c r="G802">
        <v>3366.83</v>
      </c>
      <c r="H802">
        <v>0</v>
      </c>
      <c r="I802">
        <v>0</v>
      </c>
      <c r="J802">
        <v>181</v>
      </c>
      <c r="K802">
        <v>3366.83</v>
      </c>
    </row>
    <row r="803" spans="1:11" x14ac:dyDescent="0.2">
      <c r="A803" t="s">
        <v>1113</v>
      </c>
      <c r="B803" t="s">
        <v>86</v>
      </c>
      <c r="C803" t="s">
        <v>291</v>
      </c>
      <c r="D803" t="s">
        <v>269</v>
      </c>
      <c r="E803" t="s">
        <v>135</v>
      </c>
      <c r="F803">
        <v>311</v>
      </c>
      <c r="G803">
        <v>5134.8900000000003</v>
      </c>
      <c r="H803">
        <v>0</v>
      </c>
      <c r="I803">
        <v>0</v>
      </c>
      <c r="J803">
        <v>311</v>
      </c>
      <c r="K803">
        <v>5134.8900000000003</v>
      </c>
    </row>
    <row r="804" spans="1:11" x14ac:dyDescent="0.2">
      <c r="A804" t="s">
        <v>1114</v>
      </c>
      <c r="B804" t="s">
        <v>86</v>
      </c>
      <c r="C804" t="s">
        <v>291</v>
      </c>
      <c r="D804" t="s">
        <v>271</v>
      </c>
      <c r="E804" t="s">
        <v>136</v>
      </c>
      <c r="F804">
        <v>102</v>
      </c>
      <c r="G804">
        <v>2398.66</v>
      </c>
      <c r="H804">
        <v>0</v>
      </c>
      <c r="I804">
        <v>0</v>
      </c>
      <c r="J804">
        <v>102</v>
      </c>
      <c r="K804">
        <v>2398.66</v>
      </c>
    </row>
    <row r="805" spans="1:11" x14ac:dyDescent="0.2">
      <c r="A805" t="s">
        <v>1115</v>
      </c>
      <c r="B805" t="s">
        <v>86</v>
      </c>
      <c r="C805" t="s">
        <v>291</v>
      </c>
      <c r="D805" t="s">
        <v>270</v>
      </c>
      <c r="E805" t="s">
        <v>137</v>
      </c>
      <c r="F805">
        <v>62</v>
      </c>
      <c r="G805">
        <v>1602</v>
      </c>
      <c r="H805">
        <v>0</v>
      </c>
      <c r="I805">
        <v>0</v>
      </c>
      <c r="J805">
        <v>62</v>
      </c>
      <c r="K805">
        <v>1602</v>
      </c>
    </row>
    <row r="806" spans="1:11" x14ac:dyDescent="0.2">
      <c r="A806" t="s">
        <v>1116</v>
      </c>
      <c r="B806" t="s">
        <v>86</v>
      </c>
      <c r="C806" t="s">
        <v>291</v>
      </c>
      <c r="D806" t="s">
        <v>267</v>
      </c>
      <c r="E806" t="s">
        <v>138</v>
      </c>
      <c r="F806">
        <v>138</v>
      </c>
      <c r="G806">
        <v>3575.51</v>
      </c>
      <c r="H806">
        <v>0</v>
      </c>
      <c r="I806">
        <v>0</v>
      </c>
      <c r="J806">
        <v>138</v>
      </c>
      <c r="K806">
        <v>3575.51</v>
      </c>
    </row>
    <row r="807" spans="1:11" x14ac:dyDescent="0.2">
      <c r="A807" t="s">
        <v>1117</v>
      </c>
      <c r="B807" t="s">
        <v>86</v>
      </c>
      <c r="C807" t="s">
        <v>291</v>
      </c>
      <c r="D807" t="s">
        <v>267</v>
      </c>
      <c r="E807" t="s">
        <v>139</v>
      </c>
      <c r="F807">
        <v>462</v>
      </c>
      <c r="G807">
        <v>10706.34</v>
      </c>
      <c r="H807">
        <v>0</v>
      </c>
      <c r="I807">
        <v>0</v>
      </c>
      <c r="J807">
        <v>462</v>
      </c>
      <c r="K807">
        <v>10706.34</v>
      </c>
    </row>
    <row r="808" spans="1:11" x14ac:dyDescent="0.2">
      <c r="A808" t="s">
        <v>1118</v>
      </c>
      <c r="B808" t="s">
        <v>86</v>
      </c>
      <c r="C808" t="s">
        <v>291</v>
      </c>
      <c r="D808" t="s">
        <v>273</v>
      </c>
      <c r="E808" t="s">
        <v>140</v>
      </c>
      <c r="F808">
        <v>457</v>
      </c>
      <c r="G808">
        <v>8488.8700000000008</v>
      </c>
      <c r="H808">
        <v>0</v>
      </c>
      <c r="I808">
        <v>0</v>
      </c>
      <c r="J808">
        <v>457</v>
      </c>
      <c r="K808">
        <v>8488.8700000000008</v>
      </c>
    </row>
    <row r="809" spans="1:11" x14ac:dyDescent="0.2">
      <c r="A809" t="s">
        <v>1119</v>
      </c>
      <c r="B809" t="s">
        <v>86</v>
      </c>
      <c r="C809" t="s">
        <v>291</v>
      </c>
      <c r="D809" t="s">
        <v>275</v>
      </c>
      <c r="E809" t="s">
        <v>141</v>
      </c>
      <c r="F809">
        <v>226</v>
      </c>
      <c r="G809">
        <v>3521.34</v>
      </c>
      <c r="H809">
        <v>0</v>
      </c>
      <c r="I809">
        <v>0</v>
      </c>
      <c r="J809">
        <v>226</v>
      </c>
      <c r="K809">
        <v>3521.34</v>
      </c>
    </row>
    <row r="810" spans="1:11" x14ac:dyDescent="0.2">
      <c r="A810" t="s">
        <v>1120</v>
      </c>
      <c r="B810" t="s">
        <v>86</v>
      </c>
      <c r="C810" t="s">
        <v>291</v>
      </c>
      <c r="D810" t="s">
        <v>273</v>
      </c>
      <c r="E810" t="s">
        <v>142</v>
      </c>
      <c r="F810">
        <v>188</v>
      </c>
      <c r="G810">
        <v>4151.83</v>
      </c>
      <c r="H810">
        <v>0</v>
      </c>
      <c r="I810">
        <v>0</v>
      </c>
      <c r="J810">
        <v>188</v>
      </c>
      <c r="K810">
        <v>4151.83</v>
      </c>
    </row>
    <row r="811" spans="1:11" x14ac:dyDescent="0.2">
      <c r="A811" t="s">
        <v>1121</v>
      </c>
      <c r="B811" t="s">
        <v>86</v>
      </c>
      <c r="C811" t="s">
        <v>291</v>
      </c>
      <c r="D811" t="s">
        <v>274</v>
      </c>
      <c r="E811" t="s">
        <v>143</v>
      </c>
      <c r="F811">
        <v>130</v>
      </c>
      <c r="G811">
        <v>3071</v>
      </c>
      <c r="H811">
        <v>0</v>
      </c>
      <c r="I811">
        <v>0</v>
      </c>
      <c r="J811">
        <v>130</v>
      </c>
      <c r="K811">
        <v>3071</v>
      </c>
    </row>
    <row r="812" spans="1:11" x14ac:dyDescent="0.2">
      <c r="A812" t="s">
        <v>1122</v>
      </c>
      <c r="B812" t="s">
        <v>86</v>
      </c>
      <c r="C812" t="s">
        <v>291</v>
      </c>
      <c r="D812" t="s">
        <v>270</v>
      </c>
      <c r="E812" t="s">
        <v>144</v>
      </c>
      <c r="F812">
        <v>242</v>
      </c>
      <c r="G812">
        <v>5389</v>
      </c>
      <c r="H812">
        <v>0</v>
      </c>
      <c r="I812">
        <v>0</v>
      </c>
      <c r="J812">
        <v>242</v>
      </c>
      <c r="K812">
        <v>5389</v>
      </c>
    </row>
    <row r="813" spans="1:11" x14ac:dyDescent="0.2">
      <c r="A813" t="s">
        <v>1123</v>
      </c>
      <c r="B813" t="s">
        <v>86</v>
      </c>
      <c r="C813" t="s">
        <v>291</v>
      </c>
      <c r="D813" t="s">
        <v>269</v>
      </c>
      <c r="E813" t="s">
        <v>145</v>
      </c>
      <c r="F813">
        <v>206</v>
      </c>
      <c r="G813">
        <v>4661.51</v>
      </c>
      <c r="H813">
        <v>0</v>
      </c>
      <c r="I813">
        <v>0</v>
      </c>
      <c r="J813">
        <v>206</v>
      </c>
      <c r="K813">
        <v>4661.51</v>
      </c>
    </row>
    <row r="814" spans="1:11" x14ac:dyDescent="0.2">
      <c r="A814" t="s">
        <v>1124</v>
      </c>
      <c r="B814" t="s">
        <v>86</v>
      </c>
      <c r="C814" t="s">
        <v>291</v>
      </c>
      <c r="D814" t="s">
        <v>267</v>
      </c>
      <c r="E814" t="s">
        <v>281</v>
      </c>
      <c r="F814">
        <v>3070</v>
      </c>
      <c r="G814">
        <v>73710.8</v>
      </c>
      <c r="H814">
        <v>0</v>
      </c>
      <c r="I814">
        <v>0</v>
      </c>
      <c r="J814">
        <v>3070</v>
      </c>
      <c r="K814">
        <v>73710.8</v>
      </c>
    </row>
    <row r="815" spans="1:11" x14ac:dyDescent="0.2">
      <c r="A815" t="s">
        <v>1125</v>
      </c>
      <c r="B815" t="s">
        <v>86</v>
      </c>
      <c r="C815" t="s">
        <v>291</v>
      </c>
      <c r="D815" t="s">
        <v>268</v>
      </c>
      <c r="E815" t="s">
        <v>282</v>
      </c>
      <c r="F815">
        <v>4421</v>
      </c>
      <c r="G815">
        <v>93965.35</v>
      </c>
      <c r="H815">
        <v>0</v>
      </c>
      <c r="I815">
        <v>0</v>
      </c>
      <c r="J815">
        <v>4421</v>
      </c>
      <c r="K815">
        <v>93965.35</v>
      </c>
    </row>
    <row r="816" spans="1:11" x14ac:dyDescent="0.2">
      <c r="A816" t="s">
        <v>1126</v>
      </c>
      <c r="B816" t="s">
        <v>86</v>
      </c>
      <c r="C816" t="s">
        <v>291</v>
      </c>
      <c r="D816" t="s">
        <v>275</v>
      </c>
      <c r="E816" t="s">
        <v>146</v>
      </c>
      <c r="F816">
        <v>191</v>
      </c>
      <c r="G816">
        <v>4329.51</v>
      </c>
      <c r="H816">
        <v>0</v>
      </c>
      <c r="I816">
        <v>0</v>
      </c>
      <c r="J816">
        <v>191</v>
      </c>
      <c r="K816">
        <v>4329.51</v>
      </c>
    </row>
    <row r="817" spans="1:11" x14ac:dyDescent="0.2">
      <c r="A817" t="s">
        <v>1127</v>
      </c>
      <c r="B817" t="s">
        <v>86</v>
      </c>
      <c r="C817" t="s">
        <v>291</v>
      </c>
      <c r="D817" t="s">
        <v>272</v>
      </c>
      <c r="E817" t="s">
        <v>147</v>
      </c>
      <c r="F817">
        <v>235</v>
      </c>
      <c r="G817">
        <v>5726.53</v>
      </c>
      <c r="H817">
        <v>0</v>
      </c>
      <c r="I817">
        <v>0</v>
      </c>
      <c r="J817">
        <v>235</v>
      </c>
      <c r="K817">
        <v>5726.53</v>
      </c>
    </row>
    <row r="818" spans="1:11" x14ac:dyDescent="0.2">
      <c r="A818" t="s">
        <v>1128</v>
      </c>
      <c r="B818" t="s">
        <v>86</v>
      </c>
      <c r="C818" t="s">
        <v>291</v>
      </c>
      <c r="D818" t="s">
        <v>269</v>
      </c>
      <c r="E818" t="s">
        <v>148</v>
      </c>
      <c r="F818">
        <v>210</v>
      </c>
      <c r="G818">
        <v>3722.85</v>
      </c>
      <c r="H818">
        <v>0</v>
      </c>
      <c r="I818">
        <v>0</v>
      </c>
      <c r="J818">
        <v>210</v>
      </c>
      <c r="K818">
        <v>3722.85</v>
      </c>
    </row>
    <row r="819" spans="1:11" x14ac:dyDescent="0.2">
      <c r="A819" t="s">
        <v>1129</v>
      </c>
      <c r="B819" t="s">
        <v>86</v>
      </c>
      <c r="C819" t="s">
        <v>291</v>
      </c>
      <c r="D819" t="s">
        <v>268</v>
      </c>
      <c r="E819" t="s">
        <v>149</v>
      </c>
      <c r="F819">
        <v>969</v>
      </c>
      <c r="G819">
        <v>21732.89</v>
      </c>
      <c r="H819">
        <v>0</v>
      </c>
      <c r="I819">
        <v>0</v>
      </c>
      <c r="J819">
        <v>969</v>
      </c>
      <c r="K819">
        <v>21732.89</v>
      </c>
    </row>
    <row r="820" spans="1:11" x14ac:dyDescent="0.2">
      <c r="A820" t="s">
        <v>1130</v>
      </c>
      <c r="B820" t="s">
        <v>86</v>
      </c>
      <c r="C820" t="s">
        <v>291</v>
      </c>
      <c r="D820" t="s">
        <v>270</v>
      </c>
      <c r="E820" t="s">
        <v>150</v>
      </c>
      <c r="F820">
        <v>91</v>
      </c>
      <c r="G820">
        <v>2698</v>
      </c>
      <c r="H820">
        <v>0</v>
      </c>
      <c r="I820">
        <v>0</v>
      </c>
      <c r="J820">
        <v>91</v>
      </c>
      <c r="K820">
        <v>2698</v>
      </c>
    </row>
    <row r="821" spans="1:11" x14ac:dyDescent="0.2">
      <c r="A821" t="s">
        <v>1131</v>
      </c>
      <c r="B821" t="s">
        <v>86</v>
      </c>
      <c r="C821" t="s">
        <v>291</v>
      </c>
      <c r="D821" t="s">
        <v>273</v>
      </c>
      <c r="E821" t="s">
        <v>151</v>
      </c>
      <c r="F821">
        <v>420</v>
      </c>
      <c r="G821">
        <v>10147.66</v>
      </c>
      <c r="H821">
        <v>0</v>
      </c>
      <c r="I821">
        <v>0</v>
      </c>
      <c r="J821">
        <v>420</v>
      </c>
      <c r="K821">
        <v>10147.66</v>
      </c>
    </row>
    <row r="822" spans="1:11" x14ac:dyDescent="0.2">
      <c r="A822" t="s">
        <v>1132</v>
      </c>
      <c r="B822" t="s">
        <v>86</v>
      </c>
      <c r="C822" t="s">
        <v>291</v>
      </c>
      <c r="D822" t="s">
        <v>269</v>
      </c>
      <c r="E822" t="s">
        <v>152</v>
      </c>
      <c r="F822">
        <v>305</v>
      </c>
      <c r="G822">
        <v>5263.34</v>
      </c>
      <c r="H822">
        <v>0</v>
      </c>
      <c r="I822">
        <v>0</v>
      </c>
      <c r="J822">
        <v>305</v>
      </c>
      <c r="K822">
        <v>5263.34</v>
      </c>
    </row>
    <row r="823" spans="1:11" x14ac:dyDescent="0.2">
      <c r="A823" t="s">
        <v>1133</v>
      </c>
      <c r="B823" t="s">
        <v>86</v>
      </c>
      <c r="C823" t="s">
        <v>291</v>
      </c>
      <c r="D823" t="s">
        <v>269</v>
      </c>
      <c r="E823" t="s">
        <v>153</v>
      </c>
      <c r="F823">
        <v>147</v>
      </c>
      <c r="G823">
        <v>4545.51</v>
      </c>
      <c r="H823">
        <v>0</v>
      </c>
      <c r="I823">
        <v>0</v>
      </c>
      <c r="J823">
        <v>147</v>
      </c>
      <c r="K823">
        <v>4545.51</v>
      </c>
    </row>
    <row r="824" spans="1:11" x14ac:dyDescent="0.2">
      <c r="A824" t="s">
        <v>1134</v>
      </c>
      <c r="B824" t="s">
        <v>86</v>
      </c>
      <c r="C824" t="s">
        <v>291</v>
      </c>
      <c r="D824" t="s">
        <v>271</v>
      </c>
      <c r="E824" t="s">
        <v>154</v>
      </c>
      <c r="F824">
        <v>95</v>
      </c>
      <c r="G824">
        <v>2285.5100000000002</v>
      </c>
      <c r="H824">
        <v>0</v>
      </c>
      <c r="I824">
        <v>0</v>
      </c>
      <c r="J824">
        <v>95</v>
      </c>
      <c r="K824">
        <v>2285.5100000000002</v>
      </c>
    </row>
    <row r="825" spans="1:11" x14ac:dyDescent="0.2">
      <c r="A825" t="s">
        <v>1135</v>
      </c>
      <c r="B825" t="s">
        <v>86</v>
      </c>
      <c r="C825" t="s">
        <v>291</v>
      </c>
      <c r="D825" t="s">
        <v>269</v>
      </c>
      <c r="E825" t="s">
        <v>155</v>
      </c>
      <c r="F825">
        <v>85</v>
      </c>
      <c r="G825">
        <v>2171.02</v>
      </c>
      <c r="H825">
        <v>0</v>
      </c>
      <c r="I825">
        <v>0</v>
      </c>
      <c r="J825">
        <v>85</v>
      </c>
      <c r="K825">
        <v>2171.02</v>
      </c>
    </row>
    <row r="826" spans="1:11" x14ac:dyDescent="0.2">
      <c r="A826" t="s">
        <v>1136</v>
      </c>
      <c r="B826" t="s">
        <v>86</v>
      </c>
      <c r="C826" t="s">
        <v>291</v>
      </c>
      <c r="D826" t="s">
        <v>272</v>
      </c>
      <c r="E826" t="s">
        <v>156</v>
      </c>
      <c r="F826">
        <v>1085</v>
      </c>
      <c r="G826">
        <v>23313.040000000001</v>
      </c>
      <c r="H826">
        <v>0</v>
      </c>
      <c r="I826">
        <v>0</v>
      </c>
      <c r="J826">
        <v>1085</v>
      </c>
      <c r="K826">
        <v>23313.040000000001</v>
      </c>
    </row>
    <row r="827" spans="1:11" x14ac:dyDescent="0.2">
      <c r="A827" t="s">
        <v>1137</v>
      </c>
      <c r="B827" t="s">
        <v>86</v>
      </c>
      <c r="C827" t="s">
        <v>291</v>
      </c>
      <c r="D827" t="s">
        <v>269</v>
      </c>
      <c r="E827" t="s">
        <v>157</v>
      </c>
      <c r="F827">
        <v>121</v>
      </c>
      <c r="G827">
        <v>2527.5100000000002</v>
      </c>
      <c r="H827">
        <v>0</v>
      </c>
      <c r="I827">
        <v>0</v>
      </c>
      <c r="J827">
        <v>121</v>
      </c>
      <c r="K827">
        <v>2527.5100000000002</v>
      </c>
    </row>
    <row r="828" spans="1:11" x14ac:dyDescent="0.2">
      <c r="A828" t="s">
        <v>1138</v>
      </c>
      <c r="B828" t="s">
        <v>86</v>
      </c>
      <c r="C828" t="s">
        <v>291</v>
      </c>
      <c r="D828" t="s">
        <v>269</v>
      </c>
      <c r="E828" t="s">
        <v>158</v>
      </c>
      <c r="F828">
        <v>134</v>
      </c>
      <c r="G828">
        <v>2597.66</v>
      </c>
      <c r="H828">
        <v>0</v>
      </c>
      <c r="I828">
        <v>0</v>
      </c>
      <c r="J828">
        <v>134</v>
      </c>
      <c r="K828">
        <v>2597.66</v>
      </c>
    </row>
    <row r="829" spans="1:11" x14ac:dyDescent="0.2">
      <c r="A829" t="s">
        <v>1139</v>
      </c>
      <c r="B829" t="s">
        <v>86</v>
      </c>
      <c r="C829" t="s">
        <v>291</v>
      </c>
      <c r="D829" t="s">
        <v>270</v>
      </c>
      <c r="E829" t="s">
        <v>159</v>
      </c>
      <c r="F829">
        <v>48</v>
      </c>
      <c r="G829">
        <v>855.51</v>
      </c>
      <c r="H829">
        <v>0</v>
      </c>
      <c r="I829">
        <v>0</v>
      </c>
      <c r="J829">
        <v>48</v>
      </c>
      <c r="K829">
        <v>855.51</v>
      </c>
    </row>
    <row r="830" spans="1:11" x14ac:dyDescent="0.2">
      <c r="A830" t="s">
        <v>1140</v>
      </c>
      <c r="B830" t="s">
        <v>86</v>
      </c>
      <c r="C830" t="s">
        <v>291</v>
      </c>
      <c r="D830" t="s">
        <v>269</v>
      </c>
      <c r="E830" t="s">
        <v>160</v>
      </c>
      <c r="F830">
        <v>210</v>
      </c>
      <c r="G830">
        <v>5113</v>
      </c>
      <c r="H830">
        <v>0</v>
      </c>
      <c r="I830">
        <v>0</v>
      </c>
      <c r="J830">
        <v>210</v>
      </c>
      <c r="K830">
        <v>5113</v>
      </c>
    </row>
    <row r="831" spans="1:11" x14ac:dyDescent="0.2">
      <c r="A831" t="s">
        <v>1141</v>
      </c>
      <c r="B831" t="s">
        <v>86</v>
      </c>
      <c r="C831" t="s">
        <v>291</v>
      </c>
      <c r="D831" t="s">
        <v>274</v>
      </c>
      <c r="E831" t="s">
        <v>161</v>
      </c>
      <c r="F831">
        <v>86</v>
      </c>
      <c r="G831">
        <v>1976.51</v>
      </c>
      <c r="H831">
        <v>0</v>
      </c>
      <c r="I831">
        <v>0</v>
      </c>
      <c r="J831">
        <v>86</v>
      </c>
      <c r="K831">
        <v>1976.51</v>
      </c>
    </row>
    <row r="832" spans="1:11" x14ac:dyDescent="0.2">
      <c r="A832" t="s">
        <v>1142</v>
      </c>
      <c r="B832" t="s">
        <v>86</v>
      </c>
      <c r="C832" t="s">
        <v>291</v>
      </c>
      <c r="D832" t="s">
        <v>268</v>
      </c>
      <c r="E832" t="s">
        <v>162</v>
      </c>
      <c r="F832">
        <v>1164</v>
      </c>
      <c r="G832">
        <v>24884.02</v>
      </c>
      <c r="H832">
        <v>0</v>
      </c>
      <c r="I832">
        <v>0</v>
      </c>
      <c r="J832">
        <v>1164</v>
      </c>
      <c r="K832">
        <v>24884.02</v>
      </c>
    </row>
    <row r="833" spans="1:11" x14ac:dyDescent="0.2">
      <c r="A833" t="s">
        <v>1143</v>
      </c>
      <c r="B833" t="s">
        <v>86</v>
      </c>
      <c r="C833" t="s">
        <v>291</v>
      </c>
      <c r="D833" t="s">
        <v>269</v>
      </c>
      <c r="E833" t="s">
        <v>163</v>
      </c>
      <c r="F833">
        <v>224</v>
      </c>
      <c r="G833">
        <v>4548.51</v>
      </c>
      <c r="H833">
        <v>0</v>
      </c>
      <c r="I833">
        <v>0</v>
      </c>
      <c r="J833">
        <v>224</v>
      </c>
      <c r="K833">
        <v>4548.51</v>
      </c>
    </row>
    <row r="834" spans="1:11" x14ac:dyDescent="0.2">
      <c r="A834" t="s">
        <v>1144</v>
      </c>
      <c r="B834" t="s">
        <v>86</v>
      </c>
      <c r="C834" t="s">
        <v>291</v>
      </c>
      <c r="D834" t="s">
        <v>269</v>
      </c>
      <c r="E834" t="s">
        <v>164</v>
      </c>
      <c r="F834">
        <v>175</v>
      </c>
      <c r="G834">
        <v>3358.36</v>
      </c>
      <c r="H834">
        <v>0</v>
      </c>
      <c r="I834">
        <v>0</v>
      </c>
      <c r="J834">
        <v>175</v>
      </c>
      <c r="K834">
        <v>3358.36</v>
      </c>
    </row>
    <row r="835" spans="1:11" x14ac:dyDescent="0.2">
      <c r="A835" t="s">
        <v>1145</v>
      </c>
      <c r="B835" t="s">
        <v>86</v>
      </c>
      <c r="C835" t="s">
        <v>291</v>
      </c>
      <c r="D835" t="s">
        <v>272</v>
      </c>
      <c r="E835" t="s">
        <v>165</v>
      </c>
      <c r="F835">
        <v>48</v>
      </c>
      <c r="G835">
        <v>1533</v>
      </c>
      <c r="H835">
        <v>0</v>
      </c>
      <c r="I835">
        <v>0</v>
      </c>
      <c r="J835">
        <v>48</v>
      </c>
      <c r="K835">
        <v>1533</v>
      </c>
    </row>
    <row r="836" spans="1:11" x14ac:dyDescent="0.2">
      <c r="A836" t="s">
        <v>1146</v>
      </c>
      <c r="B836" t="s">
        <v>86</v>
      </c>
      <c r="C836" t="s">
        <v>291</v>
      </c>
      <c r="D836" t="s">
        <v>273</v>
      </c>
      <c r="E836" t="s">
        <v>166</v>
      </c>
      <c r="F836">
        <v>2</v>
      </c>
      <c r="G836">
        <v>38</v>
      </c>
      <c r="H836">
        <v>0</v>
      </c>
      <c r="I836">
        <v>0</v>
      </c>
      <c r="J836">
        <v>2</v>
      </c>
      <c r="K836">
        <v>38</v>
      </c>
    </row>
    <row r="837" spans="1:11" x14ac:dyDescent="0.2">
      <c r="A837" t="s">
        <v>1147</v>
      </c>
      <c r="B837" t="s">
        <v>86</v>
      </c>
      <c r="C837" t="s">
        <v>291</v>
      </c>
      <c r="D837" t="s">
        <v>269</v>
      </c>
      <c r="E837" t="s">
        <v>167</v>
      </c>
      <c r="F837">
        <v>134</v>
      </c>
      <c r="G837">
        <v>2571.02</v>
      </c>
      <c r="H837">
        <v>0</v>
      </c>
      <c r="I837">
        <v>0</v>
      </c>
      <c r="J837">
        <v>134</v>
      </c>
      <c r="K837">
        <v>2571.02</v>
      </c>
    </row>
    <row r="838" spans="1:11" x14ac:dyDescent="0.2">
      <c r="A838" t="s">
        <v>1148</v>
      </c>
      <c r="B838" t="s">
        <v>86</v>
      </c>
      <c r="C838" t="s">
        <v>291</v>
      </c>
      <c r="D838" t="s">
        <v>269</v>
      </c>
      <c r="E838" t="s">
        <v>168</v>
      </c>
      <c r="F838">
        <v>42</v>
      </c>
      <c r="G838">
        <v>985.51</v>
      </c>
      <c r="H838">
        <v>0</v>
      </c>
      <c r="I838">
        <v>0</v>
      </c>
      <c r="J838">
        <v>42</v>
      </c>
      <c r="K838">
        <v>985.51</v>
      </c>
    </row>
    <row r="839" spans="1:11" x14ac:dyDescent="0.2">
      <c r="A839" t="s">
        <v>1149</v>
      </c>
      <c r="B839" t="s">
        <v>86</v>
      </c>
      <c r="C839" t="s">
        <v>291</v>
      </c>
      <c r="D839" t="s">
        <v>272</v>
      </c>
      <c r="E839" t="s">
        <v>169</v>
      </c>
      <c r="F839">
        <v>1039</v>
      </c>
      <c r="G839">
        <v>20875.23</v>
      </c>
      <c r="H839">
        <v>0</v>
      </c>
      <c r="I839">
        <v>0</v>
      </c>
      <c r="J839">
        <v>1039</v>
      </c>
      <c r="K839">
        <v>20875.23</v>
      </c>
    </row>
    <row r="840" spans="1:11" x14ac:dyDescent="0.2">
      <c r="A840" t="s">
        <v>1150</v>
      </c>
      <c r="B840" t="s">
        <v>86</v>
      </c>
      <c r="C840" t="s">
        <v>291</v>
      </c>
      <c r="D840" t="s">
        <v>275</v>
      </c>
      <c r="E840" t="s">
        <v>170</v>
      </c>
      <c r="F840">
        <v>91</v>
      </c>
      <c r="G840">
        <v>2664</v>
      </c>
      <c r="H840">
        <v>0</v>
      </c>
      <c r="I840">
        <v>0</v>
      </c>
      <c r="J840">
        <v>91</v>
      </c>
      <c r="K840">
        <v>2664</v>
      </c>
    </row>
    <row r="841" spans="1:11" x14ac:dyDescent="0.2">
      <c r="A841" t="s">
        <v>1151</v>
      </c>
      <c r="B841" t="s">
        <v>86</v>
      </c>
      <c r="C841" t="s">
        <v>291</v>
      </c>
      <c r="D841" t="s">
        <v>269</v>
      </c>
      <c r="E841" t="s">
        <v>171</v>
      </c>
      <c r="F841">
        <v>149</v>
      </c>
      <c r="G841">
        <v>3405</v>
      </c>
      <c r="H841">
        <v>0</v>
      </c>
      <c r="I841">
        <v>0</v>
      </c>
      <c r="J841">
        <v>149</v>
      </c>
      <c r="K841">
        <v>3405</v>
      </c>
    </row>
    <row r="842" spans="1:11" x14ac:dyDescent="0.2">
      <c r="A842" t="s">
        <v>1152</v>
      </c>
      <c r="B842" t="s">
        <v>86</v>
      </c>
      <c r="C842" t="s">
        <v>291</v>
      </c>
      <c r="D842" t="s">
        <v>275</v>
      </c>
      <c r="E842" t="s">
        <v>172</v>
      </c>
      <c r="F842">
        <v>302</v>
      </c>
      <c r="G842">
        <v>8030.51</v>
      </c>
      <c r="H842">
        <v>0</v>
      </c>
      <c r="I842">
        <v>0</v>
      </c>
      <c r="J842">
        <v>302</v>
      </c>
      <c r="K842">
        <v>8030.51</v>
      </c>
    </row>
    <row r="843" spans="1:11" x14ac:dyDescent="0.2">
      <c r="A843" t="s">
        <v>1153</v>
      </c>
      <c r="B843" t="s">
        <v>86</v>
      </c>
      <c r="C843" t="s">
        <v>291</v>
      </c>
      <c r="D843" t="s">
        <v>271</v>
      </c>
      <c r="E843" t="s">
        <v>173</v>
      </c>
      <c r="F843">
        <v>76</v>
      </c>
      <c r="G843">
        <v>2148</v>
      </c>
      <c r="H843">
        <v>0</v>
      </c>
      <c r="I843">
        <v>0</v>
      </c>
      <c r="J843">
        <v>76</v>
      </c>
      <c r="K843">
        <v>2148</v>
      </c>
    </row>
    <row r="844" spans="1:11" x14ac:dyDescent="0.2">
      <c r="A844" t="s">
        <v>1154</v>
      </c>
      <c r="B844" t="s">
        <v>86</v>
      </c>
      <c r="C844" t="s">
        <v>291</v>
      </c>
      <c r="D844" t="s">
        <v>269</v>
      </c>
      <c r="E844" t="s">
        <v>174</v>
      </c>
      <c r="F844">
        <v>236</v>
      </c>
      <c r="G844">
        <v>5075.3999999999996</v>
      </c>
      <c r="H844">
        <v>0</v>
      </c>
      <c r="I844">
        <v>0</v>
      </c>
      <c r="J844">
        <v>236</v>
      </c>
      <c r="K844">
        <v>5075.3999999999996</v>
      </c>
    </row>
    <row r="845" spans="1:11" x14ac:dyDescent="0.2">
      <c r="A845" t="s">
        <v>1155</v>
      </c>
      <c r="B845" t="s">
        <v>86</v>
      </c>
      <c r="C845" t="s">
        <v>291</v>
      </c>
      <c r="D845" t="s">
        <v>271</v>
      </c>
      <c r="E845" t="s">
        <v>175</v>
      </c>
      <c r="F845">
        <v>767</v>
      </c>
      <c r="G845">
        <v>21969.17</v>
      </c>
      <c r="H845">
        <v>0</v>
      </c>
      <c r="I845">
        <v>0</v>
      </c>
      <c r="J845">
        <v>767</v>
      </c>
      <c r="K845">
        <v>21969.17</v>
      </c>
    </row>
    <row r="846" spans="1:11" x14ac:dyDescent="0.2">
      <c r="A846" t="s">
        <v>1156</v>
      </c>
      <c r="B846" t="s">
        <v>86</v>
      </c>
      <c r="C846" t="s">
        <v>291</v>
      </c>
      <c r="D846" t="s">
        <v>275</v>
      </c>
      <c r="E846" t="s">
        <v>176</v>
      </c>
      <c r="F846">
        <v>674</v>
      </c>
      <c r="G846">
        <v>13152.19</v>
      </c>
      <c r="H846">
        <v>0</v>
      </c>
      <c r="I846">
        <v>0</v>
      </c>
      <c r="J846">
        <v>674</v>
      </c>
      <c r="K846">
        <v>13152.19</v>
      </c>
    </row>
    <row r="847" spans="1:11" x14ac:dyDescent="0.2">
      <c r="A847" t="s">
        <v>1157</v>
      </c>
      <c r="B847" t="s">
        <v>86</v>
      </c>
      <c r="C847" t="s">
        <v>291</v>
      </c>
      <c r="D847" t="s">
        <v>267</v>
      </c>
      <c r="E847" t="s">
        <v>177</v>
      </c>
      <c r="F847">
        <v>109</v>
      </c>
      <c r="G847">
        <v>3454</v>
      </c>
      <c r="H847">
        <v>0</v>
      </c>
      <c r="I847">
        <v>0</v>
      </c>
      <c r="J847">
        <v>109</v>
      </c>
      <c r="K847">
        <v>3454</v>
      </c>
    </row>
    <row r="848" spans="1:11" x14ac:dyDescent="0.2">
      <c r="A848" t="s">
        <v>1158</v>
      </c>
      <c r="B848" t="s">
        <v>86</v>
      </c>
      <c r="C848" t="s">
        <v>291</v>
      </c>
      <c r="D848" t="s">
        <v>267</v>
      </c>
      <c r="E848" t="s">
        <v>178</v>
      </c>
      <c r="F848">
        <v>544</v>
      </c>
      <c r="G848">
        <v>12891.36</v>
      </c>
      <c r="H848">
        <v>0</v>
      </c>
      <c r="I848">
        <v>0</v>
      </c>
      <c r="J848">
        <v>544</v>
      </c>
      <c r="K848">
        <v>12891.36</v>
      </c>
    </row>
    <row r="849" spans="1:11" x14ac:dyDescent="0.2">
      <c r="A849" t="s">
        <v>1159</v>
      </c>
      <c r="B849" t="s">
        <v>86</v>
      </c>
      <c r="C849" t="s">
        <v>291</v>
      </c>
      <c r="D849" t="s">
        <v>269</v>
      </c>
      <c r="E849" t="s">
        <v>179</v>
      </c>
      <c r="F849">
        <v>317</v>
      </c>
      <c r="G849">
        <v>6123.65</v>
      </c>
      <c r="H849">
        <v>0</v>
      </c>
      <c r="I849">
        <v>0</v>
      </c>
      <c r="J849">
        <v>317</v>
      </c>
      <c r="K849">
        <v>6123.65</v>
      </c>
    </row>
    <row r="850" spans="1:11" x14ac:dyDescent="0.2">
      <c r="A850" t="s">
        <v>1160</v>
      </c>
      <c r="B850" t="s">
        <v>86</v>
      </c>
      <c r="C850" t="s">
        <v>291</v>
      </c>
      <c r="D850" t="s">
        <v>267</v>
      </c>
      <c r="E850" t="s">
        <v>180</v>
      </c>
      <c r="F850">
        <v>456</v>
      </c>
      <c r="G850">
        <v>12292.53</v>
      </c>
      <c r="H850">
        <v>0</v>
      </c>
      <c r="I850">
        <v>0</v>
      </c>
      <c r="J850">
        <v>456</v>
      </c>
      <c r="K850">
        <v>12292.53</v>
      </c>
    </row>
    <row r="851" spans="1:11" x14ac:dyDescent="0.2">
      <c r="A851" t="s">
        <v>1161</v>
      </c>
      <c r="B851" t="s">
        <v>86</v>
      </c>
      <c r="C851" t="s">
        <v>291</v>
      </c>
      <c r="D851" t="s">
        <v>271</v>
      </c>
      <c r="E851" t="s">
        <v>181</v>
      </c>
      <c r="F851">
        <v>203</v>
      </c>
      <c r="G851">
        <v>6032.83</v>
      </c>
      <c r="H851">
        <v>0</v>
      </c>
      <c r="I851">
        <v>0</v>
      </c>
      <c r="J851">
        <v>203</v>
      </c>
      <c r="K851">
        <v>6032.83</v>
      </c>
    </row>
    <row r="852" spans="1:11" x14ac:dyDescent="0.2">
      <c r="A852" t="s">
        <v>1162</v>
      </c>
      <c r="B852" t="s">
        <v>86</v>
      </c>
      <c r="C852" t="s">
        <v>291</v>
      </c>
      <c r="D852" t="s">
        <v>269</v>
      </c>
      <c r="E852" t="s">
        <v>283</v>
      </c>
      <c r="F852">
        <v>6109</v>
      </c>
      <c r="G852">
        <v>126274.85</v>
      </c>
      <c r="H852">
        <v>0</v>
      </c>
      <c r="I852">
        <v>0</v>
      </c>
      <c r="J852">
        <v>6109</v>
      </c>
      <c r="K852">
        <v>126274.85</v>
      </c>
    </row>
    <row r="853" spans="1:11" x14ac:dyDescent="0.2">
      <c r="A853" t="s">
        <v>1163</v>
      </c>
      <c r="B853" t="s">
        <v>86</v>
      </c>
      <c r="C853" t="s">
        <v>291</v>
      </c>
      <c r="D853" t="s">
        <v>268</v>
      </c>
      <c r="E853" t="s">
        <v>182</v>
      </c>
      <c r="F853">
        <v>106</v>
      </c>
      <c r="G853">
        <v>2400.66</v>
      </c>
      <c r="H853">
        <v>0</v>
      </c>
      <c r="I853">
        <v>0</v>
      </c>
      <c r="J853">
        <v>106</v>
      </c>
      <c r="K853">
        <v>2400.66</v>
      </c>
    </row>
    <row r="854" spans="1:11" x14ac:dyDescent="0.2">
      <c r="A854" t="s">
        <v>1164</v>
      </c>
      <c r="B854" t="s">
        <v>86</v>
      </c>
      <c r="C854" t="s">
        <v>291</v>
      </c>
      <c r="D854" t="s">
        <v>271</v>
      </c>
      <c r="E854" t="s">
        <v>183</v>
      </c>
      <c r="F854">
        <v>338</v>
      </c>
      <c r="G854">
        <v>8472</v>
      </c>
      <c r="H854">
        <v>0</v>
      </c>
      <c r="I854">
        <v>0</v>
      </c>
      <c r="J854">
        <v>338</v>
      </c>
      <c r="K854">
        <v>8472</v>
      </c>
    </row>
    <row r="855" spans="1:11" x14ac:dyDescent="0.2">
      <c r="A855" t="s">
        <v>1165</v>
      </c>
      <c r="B855" t="s">
        <v>86</v>
      </c>
      <c r="C855" t="s">
        <v>291</v>
      </c>
      <c r="D855" t="s">
        <v>272</v>
      </c>
      <c r="E855" t="s">
        <v>184</v>
      </c>
      <c r="F855">
        <v>208</v>
      </c>
      <c r="G855">
        <v>3896.51</v>
      </c>
      <c r="H855">
        <v>0</v>
      </c>
      <c r="I855">
        <v>0</v>
      </c>
      <c r="J855">
        <v>208</v>
      </c>
      <c r="K855">
        <v>3896.51</v>
      </c>
    </row>
    <row r="856" spans="1:11" x14ac:dyDescent="0.2">
      <c r="A856" t="s">
        <v>1166</v>
      </c>
      <c r="B856" t="s">
        <v>86</v>
      </c>
      <c r="C856" t="s">
        <v>291</v>
      </c>
      <c r="D856" t="s">
        <v>269</v>
      </c>
      <c r="E856" t="s">
        <v>185</v>
      </c>
      <c r="F856">
        <v>208</v>
      </c>
      <c r="G856">
        <v>3557.55</v>
      </c>
      <c r="H856">
        <v>0</v>
      </c>
      <c r="I856">
        <v>0</v>
      </c>
      <c r="J856">
        <v>208</v>
      </c>
      <c r="K856">
        <v>3557.55</v>
      </c>
    </row>
    <row r="857" spans="1:11" x14ac:dyDescent="0.2">
      <c r="A857" t="s">
        <v>1167</v>
      </c>
      <c r="B857" t="s">
        <v>86</v>
      </c>
      <c r="C857" t="s">
        <v>291</v>
      </c>
      <c r="D857" t="s">
        <v>270</v>
      </c>
      <c r="E857" t="s">
        <v>186</v>
      </c>
      <c r="F857">
        <v>68</v>
      </c>
      <c r="G857">
        <v>1962</v>
      </c>
      <c r="H857">
        <v>0</v>
      </c>
      <c r="I857">
        <v>0</v>
      </c>
      <c r="J857">
        <v>68</v>
      </c>
      <c r="K857">
        <v>1962</v>
      </c>
    </row>
    <row r="858" spans="1:11" x14ac:dyDescent="0.2">
      <c r="A858" t="s">
        <v>1168</v>
      </c>
      <c r="B858" t="s">
        <v>86</v>
      </c>
      <c r="C858" t="s">
        <v>291</v>
      </c>
      <c r="D858" t="s">
        <v>272</v>
      </c>
      <c r="E858" t="s">
        <v>187</v>
      </c>
      <c r="F858">
        <v>209</v>
      </c>
      <c r="G858">
        <v>4590.51</v>
      </c>
      <c r="H858">
        <v>0</v>
      </c>
      <c r="I858">
        <v>0</v>
      </c>
      <c r="J858">
        <v>209</v>
      </c>
      <c r="K858">
        <v>4590.51</v>
      </c>
    </row>
    <row r="859" spans="1:11" x14ac:dyDescent="0.2">
      <c r="A859" t="s">
        <v>1169</v>
      </c>
      <c r="B859" t="s">
        <v>86</v>
      </c>
      <c r="C859" t="s">
        <v>291</v>
      </c>
      <c r="D859" t="s">
        <v>270</v>
      </c>
      <c r="E859" t="s">
        <v>188</v>
      </c>
      <c r="F859">
        <v>130</v>
      </c>
      <c r="G859">
        <v>3494.83</v>
      </c>
      <c r="H859">
        <v>0</v>
      </c>
      <c r="I859">
        <v>0</v>
      </c>
      <c r="J859">
        <v>130</v>
      </c>
      <c r="K859">
        <v>3494.83</v>
      </c>
    </row>
    <row r="860" spans="1:11" x14ac:dyDescent="0.2">
      <c r="A860" t="s">
        <v>1170</v>
      </c>
      <c r="B860" t="s">
        <v>86</v>
      </c>
      <c r="C860" t="s">
        <v>291</v>
      </c>
      <c r="D860" t="s">
        <v>269</v>
      </c>
      <c r="E860" t="s">
        <v>189</v>
      </c>
      <c r="F860">
        <v>132</v>
      </c>
      <c r="G860">
        <v>3169.87</v>
      </c>
      <c r="H860">
        <v>0</v>
      </c>
      <c r="I860">
        <v>0</v>
      </c>
      <c r="J860">
        <v>132</v>
      </c>
      <c r="K860">
        <v>3169.87</v>
      </c>
    </row>
    <row r="861" spans="1:11" x14ac:dyDescent="0.2">
      <c r="A861" t="s">
        <v>1171</v>
      </c>
      <c r="B861" t="s">
        <v>86</v>
      </c>
      <c r="C861" t="s">
        <v>291</v>
      </c>
      <c r="D861" t="s">
        <v>268</v>
      </c>
      <c r="E861" t="s">
        <v>190</v>
      </c>
      <c r="F861">
        <v>392</v>
      </c>
      <c r="G861">
        <v>8649.51</v>
      </c>
      <c r="H861">
        <v>0</v>
      </c>
      <c r="I861">
        <v>0</v>
      </c>
      <c r="J861">
        <v>392</v>
      </c>
      <c r="K861">
        <v>8649.51</v>
      </c>
    </row>
    <row r="862" spans="1:11" x14ac:dyDescent="0.2">
      <c r="A862" t="s">
        <v>1172</v>
      </c>
      <c r="B862" t="s">
        <v>86</v>
      </c>
      <c r="C862" t="s">
        <v>291</v>
      </c>
      <c r="D862" t="s">
        <v>275</v>
      </c>
      <c r="E862" t="s">
        <v>191</v>
      </c>
      <c r="F862">
        <v>78</v>
      </c>
      <c r="G862">
        <v>1821.17</v>
      </c>
      <c r="H862">
        <v>0</v>
      </c>
      <c r="I862">
        <v>0</v>
      </c>
      <c r="J862">
        <v>78</v>
      </c>
      <c r="K862">
        <v>1821.17</v>
      </c>
    </row>
    <row r="863" spans="1:11" x14ac:dyDescent="0.2">
      <c r="A863" t="s">
        <v>1173</v>
      </c>
      <c r="B863" t="s">
        <v>86</v>
      </c>
      <c r="C863" t="s">
        <v>291</v>
      </c>
      <c r="D863" t="s">
        <v>270</v>
      </c>
      <c r="E863" t="s">
        <v>284</v>
      </c>
      <c r="F863">
        <v>1328</v>
      </c>
      <c r="G863">
        <v>30700.83</v>
      </c>
      <c r="H863">
        <v>0</v>
      </c>
      <c r="I863">
        <v>0</v>
      </c>
      <c r="J863">
        <v>1328</v>
      </c>
      <c r="K863">
        <v>30700.83</v>
      </c>
    </row>
    <row r="864" spans="1:11" x14ac:dyDescent="0.2">
      <c r="A864" t="s">
        <v>1174</v>
      </c>
      <c r="B864" t="s">
        <v>86</v>
      </c>
      <c r="C864" t="s">
        <v>291</v>
      </c>
      <c r="D864" t="s">
        <v>275</v>
      </c>
      <c r="E864" t="s">
        <v>192</v>
      </c>
      <c r="F864">
        <v>101</v>
      </c>
      <c r="G864">
        <v>2280</v>
      </c>
      <c r="H864">
        <v>0</v>
      </c>
      <c r="I864">
        <v>0</v>
      </c>
      <c r="J864">
        <v>101</v>
      </c>
      <c r="K864">
        <v>2280</v>
      </c>
    </row>
    <row r="865" spans="1:11" x14ac:dyDescent="0.2">
      <c r="A865" t="s">
        <v>1175</v>
      </c>
      <c r="B865" t="s">
        <v>86</v>
      </c>
      <c r="C865" t="s">
        <v>291</v>
      </c>
      <c r="D865" t="s">
        <v>267</v>
      </c>
      <c r="E865" t="s">
        <v>193</v>
      </c>
      <c r="F865">
        <v>272</v>
      </c>
      <c r="G865">
        <v>4944.0200000000004</v>
      </c>
      <c r="H865">
        <v>0</v>
      </c>
      <c r="I865">
        <v>0</v>
      </c>
      <c r="J865">
        <v>272</v>
      </c>
      <c r="K865">
        <v>4944.0200000000004</v>
      </c>
    </row>
    <row r="866" spans="1:11" x14ac:dyDescent="0.2">
      <c r="A866" t="s">
        <v>1176</v>
      </c>
      <c r="B866" t="s">
        <v>86</v>
      </c>
      <c r="C866" t="s">
        <v>291</v>
      </c>
      <c r="D866" t="s">
        <v>273</v>
      </c>
      <c r="E866" t="s">
        <v>194</v>
      </c>
      <c r="F866">
        <v>140</v>
      </c>
      <c r="G866">
        <v>2335</v>
      </c>
      <c r="H866">
        <v>0</v>
      </c>
      <c r="I866">
        <v>0</v>
      </c>
      <c r="J866">
        <v>140</v>
      </c>
      <c r="K866">
        <v>2335</v>
      </c>
    </row>
    <row r="867" spans="1:11" x14ac:dyDescent="0.2">
      <c r="A867" t="s">
        <v>1177</v>
      </c>
      <c r="B867" t="s">
        <v>86</v>
      </c>
      <c r="C867" t="s">
        <v>291</v>
      </c>
      <c r="D867" t="s">
        <v>270</v>
      </c>
      <c r="E867" t="s">
        <v>195</v>
      </c>
      <c r="F867">
        <v>127</v>
      </c>
      <c r="G867">
        <v>2956</v>
      </c>
      <c r="H867">
        <v>0</v>
      </c>
      <c r="I867">
        <v>0</v>
      </c>
      <c r="J867">
        <v>127</v>
      </c>
      <c r="K867">
        <v>2956</v>
      </c>
    </row>
    <row r="868" spans="1:11" x14ac:dyDescent="0.2">
      <c r="A868" t="s">
        <v>1178</v>
      </c>
      <c r="B868" t="s">
        <v>86</v>
      </c>
      <c r="C868" t="s">
        <v>291</v>
      </c>
      <c r="D868" t="s">
        <v>271</v>
      </c>
      <c r="E868" t="s">
        <v>285</v>
      </c>
      <c r="F868">
        <v>4312</v>
      </c>
      <c r="G868">
        <v>116557.08</v>
      </c>
      <c r="H868">
        <v>0</v>
      </c>
      <c r="I868">
        <v>0</v>
      </c>
      <c r="J868">
        <v>4312</v>
      </c>
      <c r="K868">
        <v>116557.08</v>
      </c>
    </row>
    <row r="869" spans="1:11" x14ac:dyDescent="0.2">
      <c r="A869" t="s">
        <v>1179</v>
      </c>
      <c r="B869" t="s">
        <v>86</v>
      </c>
      <c r="C869" t="s">
        <v>291</v>
      </c>
      <c r="D869" t="s">
        <v>275</v>
      </c>
      <c r="E869" t="s">
        <v>196</v>
      </c>
      <c r="F869">
        <v>383</v>
      </c>
      <c r="G869">
        <v>9331.85</v>
      </c>
      <c r="H869">
        <v>0</v>
      </c>
      <c r="I869">
        <v>0</v>
      </c>
      <c r="J869">
        <v>383</v>
      </c>
      <c r="K869">
        <v>9331.85</v>
      </c>
    </row>
    <row r="870" spans="1:11" x14ac:dyDescent="0.2">
      <c r="A870" t="s">
        <v>1180</v>
      </c>
      <c r="B870" t="s">
        <v>86</v>
      </c>
      <c r="C870" t="s">
        <v>291</v>
      </c>
      <c r="D870" t="s">
        <v>270</v>
      </c>
      <c r="E870" t="s">
        <v>197</v>
      </c>
      <c r="F870">
        <v>157</v>
      </c>
      <c r="G870">
        <v>3515.66</v>
      </c>
      <c r="H870">
        <v>0</v>
      </c>
      <c r="I870">
        <v>0</v>
      </c>
      <c r="J870">
        <v>157</v>
      </c>
      <c r="K870">
        <v>3515.66</v>
      </c>
    </row>
    <row r="871" spans="1:11" x14ac:dyDescent="0.2">
      <c r="A871" t="s">
        <v>1181</v>
      </c>
      <c r="B871" t="s">
        <v>86</v>
      </c>
      <c r="C871" t="s">
        <v>291</v>
      </c>
      <c r="D871" t="s">
        <v>276</v>
      </c>
      <c r="E871" t="s">
        <v>276</v>
      </c>
      <c r="F871">
        <v>10</v>
      </c>
      <c r="G871">
        <v>175</v>
      </c>
      <c r="H871">
        <v>0</v>
      </c>
      <c r="I871">
        <v>0</v>
      </c>
      <c r="J871">
        <v>10</v>
      </c>
      <c r="K871">
        <v>175</v>
      </c>
    </row>
    <row r="872" spans="1:11" x14ac:dyDescent="0.2">
      <c r="A872" t="s">
        <v>1182</v>
      </c>
      <c r="B872" t="s">
        <v>86</v>
      </c>
      <c r="C872" t="s">
        <v>291</v>
      </c>
      <c r="D872" t="s">
        <v>276</v>
      </c>
      <c r="E872" t="s">
        <v>290</v>
      </c>
      <c r="F872">
        <v>10</v>
      </c>
      <c r="G872">
        <v>175</v>
      </c>
      <c r="H872">
        <v>0</v>
      </c>
      <c r="I872">
        <v>0</v>
      </c>
      <c r="J872">
        <v>10</v>
      </c>
      <c r="K872">
        <v>175</v>
      </c>
    </row>
    <row r="873" spans="1:11" x14ac:dyDescent="0.2">
      <c r="A873" t="s">
        <v>1183</v>
      </c>
      <c r="B873" t="s">
        <v>86</v>
      </c>
      <c r="C873" t="s">
        <v>291</v>
      </c>
      <c r="D873" t="s">
        <v>267</v>
      </c>
      <c r="E873" t="s">
        <v>198</v>
      </c>
      <c r="F873">
        <v>172</v>
      </c>
      <c r="G873">
        <v>4600</v>
      </c>
      <c r="H873">
        <v>0</v>
      </c>
      <c r="I873">
        <v>0</v>
      </c>
      <c r="J873">
        <v>172</v>
      </c>
      <c r="K873">
        <v>4600</v>
      </c>
    </row>
    <row r="874" spans="1:11" x14ac:dyDescent="0.2">
      <c r="A874" t="s">
        <v>1184</v>
      </c>
      <c r="B874" t="s">
        <v>86</v>
      </c>
      <c r="C874" t="s">
        <v>291</v>
      </c>
      <c r="D874" t="s">
        <v>267</v>
      </c>
      <c r="E874" t="s">
        <v>199</v>
      </c>
      <c r="F874">
        <v>583</v>
      </c>
      <c r="G874">
        <v>13757.02</v>
      </c>
      <c r="H874">
        <v>0</v>
      </c>
      <c r="I874">
        <v>0</v>
      </c>
      <c r="J874">
        <v>583</v>
      </c>
      <c r="K874">
        <v>13757.02</v>
      </c>
    </row>
    <row r="875" spans="1:11" x14ac:dyDescent="0.2">
      <c r="A875" t="s">
        <v>1185</v>
      </c>
      <c r="B875" t="s">
        <v>86</v>
      </c>
      <c r="C875" t="s">
        <v>291</v>
      </c>
      <c r="D875" t="s">
        <v>271</v>
      </c>
      <c r="E875" t="s">
        <v>200</v>
      </c>
      <c r="F875">
        <v>158</v>
      </c>
      <c r="G875">
        <v>4136.83</v>
      </c>
      <c r="H875">
        <v>0</v>
      </c>
      <c r="I875">
        <v>0</v>
      </c>
      <c r="J875">
        <v>158</v>
      </c>
      <c r="K875">
        <v>4136.83</v>
      </c>
    </row>
    <row r="876" spans="1:11" x14ac:dyDescent="0.2">
      <c r="A876" t="s">
        <v>1186</v>
      </c>
      <c r="B876" t="s">
        <v>86</v>
      </c>
      <c r="C876" t="s">
        <v>291</v>
      </c>
      <c r="D876" t="s">
        <v>272</v>
      </c>
      <c r="E876" t="s">
        <v>201</v>
      </c>
      <c r="F876">
        <v>499</v>
      </c>
      <c r="G876">
        <v>11413.19</v>
      </c>
      <c r="H876">
        <v>0</v>
      </c>
      <c r="I876">
        <v>0</v>
      </c>
      <c r="J876">
        <v>499</v>
      </c>
      <c r="K876">
        <v>11413.19</v>
      </c>
    </row>
    <row r="877" spans="1:11" x14ac:dyDescent="0.2">
      <c r="A877" t="s">
        <v>1187</v>
      </c>
      <c r="B877" t="s">
        <v>86</v>
      </c>
      <c r="C877" t="s">
        <v>291</v>
      </c>
      <c r="D877" t="s">
        <v>268</v>
      </c>
      <c r="E877" t="s">
        <v>202</v>
      </c>
      <c r="F877">
        <v>159</v>
      </c>
      <c r="G877">
        <v>4310.51</v>
      </c>
      <c r="H877">
        <v>0</v>
      </c>
      <c r="I877">
        <v>0</v>
      </c>
      <c r="J877">
        <v>159</v>
      </c>
      <c r="K877">
        <v>4310.51</v>
      </c>
    </row>
    <row r="878" spans="1:11" x14ac:dyDescent="0.2">
      <c r="A878" t="s">
        <v>1188</v>
      </c>
      <c r="B878" t="s">
        <v>86</v>
      </c>
      <c r="C878" t="s">
        <v>291</v>
      </c>
      <c r="D878" t="s">
        <v>273</v>
      </c>
      <c r="E878" t="s">
        <v>203</v>
      </c>
      <c r="F878">
        <v>121</v>
      </c>
      <c r="G878">
        <v>3424</v>
      </c>
      <c r="H878">
        <v>0</v>
      </c>
      <c r="I878">
        <v>0</v>
      </c>
      <c r="J878">
        <v>121</v>
      </c>
      <c r="K878">
        <v>3424</v>
      </c>
    </row>
    <row r="879" spans="1:11" x14ac:dyDescent="0.2">
      <c r="A879" t="s">
        <v>1189</v>
      </c>
      <c r="B879" t="s">
        <v>86</v>
      </c>
      <c r="C879" t="s">
        <v>291</v>
      </c>
      <c r="D879" t="s">
        <v>272</v>
      </c>
      <c r="E879" t="s">
        <v>204</v>
      </c>
      <c r="F879">
        <v>101</v>
      </c>
      <c r="G879">
        <v>2565.83</v>
      </c>
      <c r="H879">
        <v>0</v>
      </c>
      <c r="I879">
        <v>0</v>
      </c>
      <c r="J879">
        <v>101</v>
      </c>
      <c r="K879">
        <v>2565.83</v>
      </c>
    </row>
    <row r="880" spans="1:11" x14ac:dyDescent="0.2">
      <c r="A880" t="s">
        <v>1190</v>
      </c>
      <c r="B880" t="s">
        <v>86</v>
      </c>
      <c r="C880" t="s">
        <v>291</v>
      </c>
      <c r="D880" t="s">
        <v>272</v>
      </c>
      <c r="E880" t="s">
        <v>205</v>
      </c>
      <c r="F880">
        <v>115</v>
      </c>
      <c r="G880">
        <v>2784.51</v>
      </c>
      <c r="H880">
        <v>0</v>
      </c>
      <c r="I880">
        <v>0</v>
      </c>
      <c r="J880">
        <v>115</v>
      </c>
      <c r="K880">
        <v>2784.51</v>
      </c>
    </row>
    <row r="881" spans="1:11" x14ac:dyDescent="0.2">
      <c r="A881" t="s">
        <v>1191</v>
      </c>
      <c r="B881" t="s">
        <v>86</v>
      </c>
      <c r="C881" t="s">
        <v>291</v>
      </c>
      <c r="D881" t="s">
        <v>269</v>
      </c>
      <c r="E881" t="s">
        <v>206</v>
      </c>
      <c r="F881">
        <v>178</v>
      </c>
      <c r="G881">
        <v>4238</v>
      </c>
      <c r="H881">
        <v>0</v>
      </c>
      <c r="I881">
        <v>0</v>
      </c>
      <c r="J881">
        <v>178</v>
      </c>
      <c r="K881">
        <v>4238</v>
      </c>
    </row>
    <row r="882" spans="1:11" x14ac:dyDescent="0.2">
      <c r="A882" t="s">
        <v>1192</v>
      </c>
      <c r="B882" t="s">
        <v>86</v>
      </c>
      <c r="C882" t="s">
        <v>291</v>
      </c>
      <c r="D882" t="s">
        <v>270</v>
      </c>
      <c r="E882" t="s">
        <v>207</v>
      </c>
      <c r="F882">
        <v>97</v>
      </c>
      <c r="G882">
        <v>1755</v>
      </c>
      <c r="H882">
        <v>0</v>
      </c>
      <c r="I882">
        <v>0</v>
      </c>
      <c r="J882">
        <v>97</v>
      </c>
      <c r="K882">
        <v>1755</v>
      </c>
    </row>
    <row r="883" spans="1:11" x14ac:dyDescent="0.2">
      <c r="A883" t="s">
        <v>1193</v>
      </c>
      <c r="B883" t="s">
        <v>86</v>
      </c>
      <c r="C883" t="s">
        <v>291</v>
      </c>
      <c r="D883" t="s">
        <v>269</v>
      </c>
      <c r="E883" t="s">
        <v>208</v>
      </c>
      <c r="F883">
        <v>178</v>
      </c>
      <c r="G883">
        <v>5078.51</v>
      </c>
      <c r="H883">
        <v>0</v>
      </c>
      <c r="I883">
        <v>0</v>
      </c>
      <c r="J883">
        <v>178</v>
      </c>
      <c r="K883">
        <v>5078.51</v>
      </c>
    </row>
    <row r="884" spans="1:11" x14ac:dyDescent="0.2">
      <c r="A884" t="s">
        <v>1194</v>
      </c>
      <c r="B884" t="s">
        <v>86</v>
      </c>
      <c r="C884" t="s">
        <v>291</v>
      </c>
      <c r="D884" t="s">
        <v>271</v>
      </c>
      <c r="E884" t="s">
        <v>209</v>
      </c>
      <c r="F884">
        <v>157</v>
      </c>
      <c r="G884">
        <v>3590.51</v>
      </c>
      <c r="H884">
        <v>0</v>
      </c>
      <c r="I884">
        <v>0</v>
      </c>
      <c r="J884">
        <v>157</v>
      </c>
      <c r="K884">
        <v>3590.51</v>
      </c>
    </row>
    <row r="885" spans="1:11" x14ac:dyDescent="0.2">
      <c r="A885" t="s">
        <v>1195</v>
      </c>
      <c r="B885" t="s">
        <v>86</v>
      </c>
      <c r="C885" t="s">
        <v>291</v>
      </c>
      <c r="D885" t="s">
        <v>275</v>
      </c>
      <c r="E885" t="s">
        <v>210</v>
      </c>
      <c r="F885">
        <v>166</v>
      </c>
      <c r="G885">
        <v>2610.34</v>
      </c>
      <c r="H885">
        <v>0</v>
      </c>
      <c r="I885">
        <v>0</v>
      </c>
      <c r="J885">
        <v>166</v>
      </c>
      <c r="K885">
        <v>2610.34</v>
      </c>
    </row>
    <row r="886" spans="1:11" x14ac:dyDescent="0.2">
      <c r="A886" t="s">
        <v>1196</v>
      </c>
      <c r="B886" t="s">
        <v>86</v>
      </c>
      <c r="C886" t="s">
        <v>291</v>
      </c>
      <c r="D886" t="s">
        <v>267</v>
      </c>
      <c r="E886" t="s">
        <v>211</v>
      </c>
      <c r="F886">
        <v>22</v>
      </c>
      <c r="G886">
        <v>666</v>
      </c>
      <c r="H886">
        <v>0</v>
      </c>
      <c r="I886">
        <v>0</v>
      </c>
      <c r="J886">
        <v>22</v>
      </c>
      <c r="K886">
        <v>666</v>
      </c>
    </row>
    <row r="887" spans="1:11" x14ac:dyDescent="0.2">
      <c r="A887" t="s">
        <v>1197</v>
      </c>
      <c r="B887" t="s">
        <v>86</v>
      </c>
      <c r="C887" t="s">
        <v>291</v>
      </c>
      <c r="D887" t="s">
        <v>271</v>
      </c>
      <c r="E887" t="s">
        <v>212</v>
      </c>
      <c r="F887">
        <v>181</v>
      </c>
      <c r="G887">
        <v>5524</v>
      </c>
      <c r="H887">
        <v>0</v>
      </c>
      <c r="I887">
        <v>0</v>
      </c>
      <c r="J887">
        <v>181</v>
      </c>
      <c r="K887">
        <v>5524</v>
      </c>
    </row>
    <row r="888" spans="1:11" x14ac:dyDescent="0.2">
      <c r="A888" t="s">
        <v>1198</v>
      </c>
      <c r="B888" t="s">
        <v>86</v>
      </c>
      <c r="C888" t="s">
        <v>291</v>
      </c>
      <c r="D888" t="s">
        <v>274</v>
      </c>
      <c r="E888" t="s">
        <v>213</v>
      </c>
      <c r="F888">
        <v>156</v>
      </c>
      <c r="G888">
        <v>4068.51</v>
      </c>
      <c r="H888">
        <v>0</v>
      </c>
      <c r="I888">
        <v>0</v>
      </c>
      <c r="J888">
        <v>156</v>
      </c>
      <c r="K888">
        <v>4068.51</v>
      </c>
    </row>
    <row r="889" spans="1:11" x14ac:dyDescent="0.2">
      <c r="A889" t="s">
        <v>1199</v>
      </c>
      <c r="B889" t="s">
        <v>86</v>
      </c>
      <c r="C889" t="s">
        <v>291</v>
      </c>
      <c r="D889" t="s">
        <v>271</v>
      </c>
      <c r="E889" t="s">
        <v>214</v>
      </c>
      <c r="F889">
        <v>104</v>
      </c>
      <c r="G889">
        <v>3045.51</v>
      </c>
      <c r="H889">
        <v>0</v>
      </c>
      <c r="I889">
        <v>0</v>
      </c>
      <c r="J889">
        <v>104</v>
      </c>
      <c r="K889">
        <v>3045.51</v>
      </c>
    </row>
    <row r="890" spans="1:11" x14ac:dyDescent="0.2">
      <c r="A890" t="s">
        <v>1200</v>
      </c>
      <c r="B890" t="s">
        <v>86</v>
      </c>
      <c r="C890" t="s">
        <v>291</v>
      </c>
      <c r="D890" t="s">
        <v>275</v>
      </c>
      <c r="E890" t="s">
        <v>215</v>
      </c>
      <c r="F890">
        <v>277</v>
      </c>
      <c r="G890">
        <v>7098.51</v>
      </c>
      <c r="H890">
        <v>0</v>
      </c>
      <c r="I890">
        <v>0</v>
      </c>
      <c r="J890">
        <v>277</v>
      </c>
      <c r="K890">
        <v>7098.51</v>
      </c>
    </row>
    <row r="891" spans="1:11" x14ac:dyDescent="0.2">
      <c r="A891" t="s">
        <v>1201</v>
      </c>
      <c r="B891" t="s">
        <v>86</v>
      </c>
      <c r="C891" t="s">
        <v>291</v>
      </c>
      <c r="D891" t="s">
        <v>274</v>
      </c>
      <c r="E891" t="s">
        <v>216</v>
      </c>
      <c r="F891">
        <v>158</v>
      </c>
      <c r="G891">
        <v>3937.51</v>
      </c>
      <c r="H891">
        <v>0</v>
      </c>
      <c r="I891">
        <v>0</v>
      </c>
      <c r="J891">
        <v>158</v>
      </c>
      <c r="K891">
        <v>3937.51</v>
      </c>
    </row>
    <row r="892" spans="1:11" x14ac:dyDescent="0.2">
      <c r="A892" t="s">
        <v>1202</v>
      </c>
      <c r="B892" t="s">
        <v>86</v>
      </c>
      <c r="C892" t="s">
        <v>291</v>
      </c>
      <c r="D892" t="s">
        <v>272</v>
      </c>
      <c r="E892" t="s">
        <v>217</v>
      </c>
      <c r="F892">
        <v>92</v>
      </c>
      <c r="G892">
        <v>1548.51</v>
      </c>
      <c r="H892">
        <v>0</v>
      </c>
      <c r="I892">
        <v>0</v>
      </c>
      <c r="J892">
        <v>92</v>
      </c>
      <c r="K892">
        <v>1548.51</v>
      </c>
    </row>
    <row r="893" spans="1:11" x14ac:dyDescent="0.2">
      <c r="A893" t="s">
        <v>1203</v>
      </c>
      <c r="B893" t="s">
        <v>86</v>
      </c>
      <c r="C893" t="s">
        <v>291</v>
      </c>
      <c r="D893" t="s">
        <v>274</v>
      </c>
      <c r="E893" t="s">
        <v>218</v>
      </c>
      <c r="F893">
        <v>134</v>
      </c>
      <c r="G893">
        <v>2864.51</v>
      </c>
      <c r="H893">
        <v>0</v>
      </c>
      <c r="I893">
        <v>0</v>
      </c>
      <c r="J893">
        <v>134</v>
      </c>
      <c r="K893">
        <v>2864.51</v>
      </c>
    </row>
    <row r="894" spans="1:11" x14ac:dyDescent="0.2">
      <c r="A894" t="s">
        <v>1204</v>
      </c>
      <c r="B894" t="s">
        <v>86</v>
      </c>
      <c r="C894" t="s">
        <v>291</v>
      </c>
      <c r="D894" t="s">
        <v>273</v>
      </c>
      <c r="E894" t="s">
        <v>219</v>
      </c>
      <c r="F894">
        <v>248</v>
      </c>
      <c r="G894">
        <v>4885</v>
      </c>
      <c r="H894">
        <v>0</v>
      </c>
      <c r="I894">
        <v>0</v>
      </c>
      <c r="J894">
        <v>248</v>
      </c>
      <c r="K894">
        <v>4885</v>
      </c>
    </row>
    <row r="895" spans="1:11" x14ac:dyDescent="0.2">
      <c r="A895" t="s">
        <v>1205</v>
      </c>
      <c r="B895" t="s">
        <v>86</v>
      </c>
      <c r="C895" t="s">
        <v>291</v>
      </c>
      <c r="D895" t="s">
        <v>272</v>
      </c>
      <c r="E895" t="s">
        <v>286</v>
      </c>
      <c r="F895">
        <v>6814</v>
      </c>
      <c r="G895">
        <v>144454.19</v>
      </c>
      <c r="H895">
        <v>0</v>
      </c>
      <c r="I895">
        <v>0</v>
      </c>
      <c r="J895">
        <v>6814</v>
      </c>
      <c r="K895">
        <v>144454.19</v>
      </c>
    </row>
    <row r="896" spans="1:11" x14ac:dyDescent="0.2">
      <c r="A896" t="s">
        <v>1206</v>
      </c>
      <c r="B896" t="s">
        <v>86</v>
      </c>
      <c r="C896" t="s">
        <v>291</v>
      </c>
      <c r="D896" t="s">
        <v>273</v>
      </c>
      <c r="E896" t="s">
        <v>220</v>
      </c>
      <c r="F896">
        <v>181</v>
      </c>
      <c r="G896">
        <v>3844</v>
      </c>
      <c r="H896">
        <v>0</v>
      </c>
      <c r="I896">
        <v>0</v>
      </c>
      <c r="J896">
        <v>181</v>
      </c>
      <c r="K896">
        <v>3844</v>
      </c>
    </row>
    <row r="897" spans="1:11" x14ac:dyDescent="0.2">
      <c r="A897" t="s">
        <v>1207</v>
      </c>
      <c r="B897" t="s">
        <v>86</v>
      </c>
      <c r="C897" t="s">
        <v>291</v>
      </c>
      <c r="D897" t="s">
        <v>270</v>
      </c>
      <c r="E897" t="s">
        <v>221</v>
      </c>
      <c r="F897">
        <v>69</v>
      </c>
      <c r="G897">
        <v>1588</v>
      </c>
      <c r="H897">
        <v>0</v>
      </c>
      <c r="I897">
        <v>0</v>
      </c>
      <c r="J897">
        <v>69</v>
      </c>
      <c r="K897">
        <v>1588</v>
      </c>
    </row>
    <row r="898" spans="1:11" x14ac:dyDescent="0.2">
      <c r="A898" t="s">
        <v>1208</v>
      </c>
      <c r="B898" t="s">
        <v>86</v>
      </c>
      <c r="C898" t="s">
        <v>291</v>
      </c>
      <c r="D898" t="s">
        <v>273</v>
      </c>
      <c r="E898" t="s">
        <v>287</v>
      </c>
      <c r="F898">
        <v>3358</v>
      </c>
      <c r="G898">
        <v>71689.61</v>
      </c>
      <c r="H898">
        <v>0</v>
      </c>
      <c r="I898">
        <v>0</v>
      </c>
      <c r="J898">
        <v>3358</v>
      </c>
      <c r="K898">
        <v>71689.61</v>
      </c>
    </row>
    <row r="899" spans="1:11" x14ac:dyDescent="0.2">
      <c r="A899" t="s">
        <v>1209</v>
      </c>
      <c r="B899" t="s">
        <v>86</v>
      </c>
      <c r="C899" t="s">
        <v>291</v>
      </c>
      <c r="D899" t="s">
        <v>272</v>
      </c>
      <c r="E899" t="s">
        <v>222</v>
      </c>
      <c r="F899">
        <v>134</v>
      </c>
      <c r="G899">
        <v>4043.53</v>
      </c>
      <c r="H899">
        <v>0</v>
      </c>
      <c r="I899">
        <v>0</v>
      </c>
      <c r="J899">
        <v>134</v>
      </c>
      <c r="K899">
        <v>4043.53</v>
      </c>
    </row>
    <row r="900" spans="1:11" x14ac:dyDescent="0.2">
      <c r="A900" t="s">
        <v>1210</v>
      </c>
      <c r="B900" t="s">
        <v>86</v>
      </c>
      <c r="C900" t="s">
        <v>291</v>
      </c>
      <c r="D900" t="s">
        <v>268</v>
      </c>
      <c r="E900" t="s">
        <v>223</v>
      </c>
      <c r="F900">
        <v>131</v>
      </c>
      <c r="G900">
        <v>2619</v>
      </c>
      <c r="H900">
        <v>0</v>
      </c>
      <c r="I900">
        <v>0</v>
      </c>
      <c r="J900">
        <v>131</v>
      </c>
      <c r="K900">
        <v>2619</v>
      </c>
    </row>
    <row r="901" spans="1:11" x14ac:dyDescent="0.2">
      <c r="A901" t="s">
        <v>1211</v>
      </c>
      <c r="B901" t="s">
        <v>86</v>
      </c>
      <c r="C901" t="s">
        <v>291</v>
      </c>
      <c r="D901" t="s">
        <v>269</v>
      </c>
      <c r="E901" t="s">
        <v>224</v>
      </c>
      <c r="F901">
        <v>262</v>
      </c>
      <c r="G901">
        <v>4255.87</v>
      </c>
      <c r="H901">
        <v>0</v>
      </c>
      <c r="I901">
        <v>0</v>
      </c>
      <c r="J901">
        <v>262</v>
      </c>
      <c r="K901">
        <v>4255.87</v>
      </c>
    </row>
    <row r="902" spans="1:11" x14ac:dyDescent="0.2">
      <c r="A902" t="s">
        <v>1212</v>
      </c>
      <c r="B902" t="s">
        <v>86</v>
      </c>
      <c r="C902" t="s">
        <v>291</v>
      </c>
      <c r="D902" t="s">
        <v>271</v>
      </c>
      <c r="E902" t="s">
        <v>225</v>
      </c>
      <c r="F902">
        <v>68</v>
      </c>
      <c r="G902">
        <v>2355</v>
      </c>
      <c r="H902">
        <v>0</v>
      </c>
      <c r="I902">
        <v>0</v>
      </c>
      <c r="J902">
        <v>68</v>
      </c>
      <c r="K902">
        <v>2355</v>
      </c>
    </row>
    <row r="903" spans="1:11" x14ac:dyDescent="0.2">
      <c r="A903" t="s">
        <v>1213</v>
      </c>
      <c r="B903" t="s">
        <v>86</v>
      </c>
      <c r="C903" t="s">
        <v>291</v>
      </c>
      <c r="D903" t="s">
        <v>274</v>
      </c>
      <c r="E903" t="s">
        <v>226</v>
      </c>
      <c r="F903">
        <v>500</v>
      </c>
      <c r="G903">
        <v>12883</v>
      </c>
      <c r="H903">
        <v>0</v>
      </c>
      <c r="I903">
        <v>0</v>
      </c>
      <c r="J903">
        <v>500</v>
      </c>
      <c r="K903">
        <v>12883</v>
      </c>
    </row>
    <row r="904" spans="1:11" x14ac:dyDescent="0.2">
      <c r="A904" t="s">
        <v>1214</v>
      </c>
      <c r="B904" t="s">
        <v>86</v>
      </c>
      <c r="C904" t="s">
        <v>291</v>
      </c>
      <c r="D904" t="s">
        <v>271</v>
      </c>
      <c r="E904" t="s">
        <v>227</v>
      </c>
      <c r="F904">
        <v>248</v>
      </c>
      <c r="G904">
        <v>5248.51</v>
      </c>
      <c r="H904">
        <v>0</v>
      </c>
      <c r="I904">
        <v>0</v>
      </c>
      <c r="J904">
        <v>248</v>
      </c>
      <c r="K904">
        <v>5248.51</v>
      </c>
    </row>
    <row r="905" spans="1:11" x14ac:dyDescent="0.2">
      <c r="A905" t="s">
        <v>1215</v>
      </c>
      <c r="B905" t="s">
        <v>86</v>
      </c>
      <c r="C905" t="s">
        <v>291</v>
      </c>
      <c r="D905" t="s">
        <v>270</v>
      </c>
      <c r="E905" t="s">
        <v>228</v>
      </c>
      <c r="F905">
        <v>139</v>
      </c>
      <c r="G905">
        <v>3048.83</v>
      </c>
      <c r="H905">
        <v>0</v>
      </c>
      <c r="I905">
        <v>0</v>
      </c>
      <c r="J905">
        <v>139</v>
      </c>
      <c r="K905">
        <v>3048.83</v>
      </c>
    </row>
    <row r="906" spans="1:11" x14ac:dyDescent="0.2">
      <c r="A906" t="s">
        <v>1216</v>
      </c>
      <c r="B906" t="s">
        <v>86</v>
      </c>
      <c r="C906" t="s">
        <v>291</v>
      </c>
      <c r="D906" t="s">
        <v>274</v>
      </c>
      <c r="E906" t="s">
        <v>229</v>
      </c>
      <c r="F906">
        <v>97</v>
      </c>
      <c r="G906">
        <v>3174</v>
      </c>
      <c r="H906">
        <v>0</v>
      </c>
      <c r="I906">
        <v>0</v>
      </c>
      <c r="J906">
        <v>97</v>
      </c>
      <c r="K906">
        <v>3174</v>
      </c>
    </row>
    <row r="907" spans="1:11" x14ac:dyDescent="0.2">
      <c r="A907" t="s">
        <v>1217</v>
      </c>
      <c r="B907" t="s">
        <v>86</v>
      </c>
      <c r="C907" t="s">
        <v>291</v>
      </c>
      <c r="D907" t="s">
        <v>268</v>
      </c>
      <c r="E907" t="s">
        <v>230</v>
      </c>
      <c r="F907">
        <v>388</v>
      </c>
      <c r="G907">
        <v>8396.68</v>
      </c>
      <c r="H907">
        <v>0</v>
      </c>
      <c r="I907">
        <v>0</v>
      </c>
      <c r="J907">
        <v>388</v>
      </c>
      <c r="K907">
        <v>8396.68</v>
      </c>
    </row>
    <row r="908" spans="1:11" x14ac:dyDescent="0.2">
      <c r="A908" t="s">
        <v>1218</v>
      </c>
      <c r="B908" t="s">
        <v>86</v>
      </c>
      <c r="C908" t="s">
        <v>291</v>
      </c>
      <c r="D908" t="s">
        <v>270</v>
      </c>
      <c r="E908" t="s">
        <v>231</v>
      </c>
      <c r="F908">
        <v>98</v>
      </c>
      <c r="G908">
        <v>1836</v>
      </c>
      <c r="H908">
        <v>0</v>
      </c>
      <c r="I908">
        <v>0</v>
      </c>
      <c r="J908">
        <v>98</v>
      </c>
      <c r="K908">
        <v>1836</v>
      </c>
    </row>
    <row r="909" spans="1:11" x14ac:dyDescent="0.2">
      <c r="A909" t="s">
        <v>1219</v>
      </c>
      <c r="B909" t="s">
        <v>86</v>
      </c>
      <c r="C909" t="s">
        <v>291</v>
      </c>
      <c r="D909" t="s">
        <v>272</v>
      </c>
      <c r="E909" t="s">
        <v>232</v>
      </c>
      <c r="F909">
        <v>1152</v>
      </c>
      <c r="G909">
        <v>20939.400000000001</v>
      </c>
      <c r="H909">
        <v>0</v>
      </c>
      <c r="I909">
        <v>0</v>
      </c>
      <c r="J909">
        <v>1152</v>
      </c>
      <c r="K909">
        <v>20939.400000000001</v>
      </c>
    </row>
    <row r="910" spans="1:11" x14ac:dyDescent="0.2">
      <c r="A910" t="s">
        <v>1220</v>
      </c>
      <c r="B910" t="s">
        <v>86</v>
      </c>
      <c r="C910" t="s">
        <v>291</v>
      </c>
      <c r="D910" t="s">
        <v>269</v>
      </c>
      <c r="E910" t="s">
        <v>233</v>
      </c>
      <c r="F910">
        <v>208</v>
      </c>
      <c r="G910">
        <v>3460.85</v>
      </c>
      <c r="H910">
        <v>0</v>
      </c>
      <c r="I910">
        <v>0</v>
      </c>
      <c r="J910">
        <v>208</v>
      </c>
      <c r="K910">
        <v>3460.85</v>
      </c>
    </row>
    <row r="911" spans="1:11" x14ac:dyDescent="0.2">
      <c r="A911" t="s">
        <v>1221</v>
      </c>
      <c r="B911" t="s">
        <v>86</v>
      </c>
      <c r="C911" t="s">
        <v>291</v>
      </c>
      <c r="D911" t="s">
        <v>273</v>
      </c>
      <c r="E911" t="s">
        <v>234</v>
      </c>
      <c r="F911">
        <v>176</v>
      </c>
      <c r="G911">
        <v>3803.83</v>
      </c>
      <c r="H911">
        <v>0</v>
      </c>
      <c r="I911">
        <v>0</v>
      </c>
      <c r="J911">
        <v>176</v>
      </c>
      <c r="K911">
        <v>3803.83</v>
      </c>
    </row>
    <row r="912" spans="1:11" x14ac:dyDescent="0.2">
      <c r="A912" t="s">
        <v>1222</v>
      </c>
      <c r="B912" t="s">
        <v>86</v>
      </c>
      <c r="C912" t="s">
        <v>291</v>
      </c>
      <c r="D912" t="s">
        <v>271</v>
      </c>
      <c r="E912" t="s">
        <v>235</v>
      </c>
      <c r="F912">
        <v>194</v>
      </c>
      <c r="G912">
        <v>4871.51</v>
      </c>
      <c r="H912">
        <v>0</v>
      </c>
      <c r="I912">
        <v>0</v>
      </c>
      <c r="J912">
        <v>194</v>
      </c>
      <c r="K912">
        <v>4871.51</v>
      </c>
    </row>
    <row r="913" spans="1:11" x14ac:dyDescent="0.2">
      <c r="A913" t="s">
        <v>1223</v>
      </c>
      <c r="B913" t="s">
        <v>86</v>
      </c>
      <c r="C913" t="s">
        <v>291</v>
      </c>
      <c r="D913" t="s">
        <v>274</v>
      </c>
      <c r="E913" t="s">
        <v>236</v>
      </c>
      <c r="F913">
        <v>108</v>
      </c>
      <c r="G913">
        <v>2741.51</v>
      </c>
      <c r="H913">
        <v>0</v>
      </c>
      <c r="I913">
        <v>0</v>
      </c>
      <c r="J913">
        <v>108</v>
      </c>
      <c r="K913">
        <v>2741.51</v>
      </c>
    </row>
    <row r="914" spans="1:11" x14ac:dyDescent="0.2">
      <c r="A914" t="s">
        <v>1224</v>
      </c>
      <c r="B914" t="s">
        <v>86</v>
      </c>
      <c r="C914" t="s">
        <v>291</v>
      </c>
      <c r="D914" t="s">
        <v>268</v>
      </c>
      <c r="E914" t="s">
        <v>237</v>
      </c>
      <c r="F914">
        <v>145</v>
      </c>
      <c r="G914">
        <v>2261.02</v>
      </c>
      <c r="H914">
        <v>0</v>
      </c>
      <c r="I914">
        <v>0</v>
      </c>
      <c r="J914">
        <v>145</v>
      </c>
      <c r="K914">
        <v>2261.02</v>
      </c>
    </row>
    <row r="915" spans="1:11" x14ac:dyDescent="0.2">
      <c r="A915" t="s">
        <v>1225</v>
      </c>
      <c r="B915" t="s">
        <v>86</v>
      </c>
      <c r="C915" t="s">
        <v>291</v>
      </c>
      <c r="D915" t="s">
        <v>273</v>
      </c>
      <c r="E915" t="s">
        <v>238</v>
      </c>
      <c r="F915">
        <v>64</v>
      </c>
      <c r="G915">
        <v>1148</v>
      </c>
      <c r="H915">
        <v>0</v>
      </c>
      <c r="I915">
        <v>0</v>
      </c>
      <c r="J915">
        <v>64</v>
      </c>
      <c r="K915">
        <v>1148</v>
      </c>
    </row>
    <row r="916" spans="1:11" x14ac:dyDescent="0.2">
      <c r="A916" t="s">
        <v>1226</v>
      </c>
      <c r="B916" t="s">
        <v>86</v>
      </c>
      <c r="C916" t="s">
        <v>291</v>
      </c>
      <c r="D916" t="s">
        <v>269</v>
      </c>
      <c r="E916" t="s">
        <v>239</v>
      </c>
      <c r="F916">
        <v>118</v>
      </c>
      <c r="G916">
        <v>2945.02</v>
      </c>
      <c r="H916">
        <v>0</v>
      </c>
      <c r="I916">
        <v>0</v>
      </c>
      <c r="J916">
        <v>118</v>
      </c>
      <c r="K916">
        <v>2945.02</v>
      </c>
    </row>
    <row r="917" spans="1:11" x14ac:dyDescent="0.2">
      <c r="A917" t="s">
        <v>1227</v>
      </c>
      <c r="B917" t="s">
        <v>86</v>
      </c>
      <c r="C917" t="s">
        <v>291</v>
      </c>
      <c r="D917" t="s">
        <v>271</v>
      </c>
      <c r="E917" t="s">
        <v>240</v>
      </c>
      <c r="F917">
        <v>201</v>
      </c>
      <c r="G917">
        <v>5425.02</v>
      </c>
      <c r="H917">
        <v>0</v>
      </c>
      <c r="I917">
        <v>0</v>
      </c>
      <c r="J917">
        <v>201</v>
      </c>
      <c r="K917">
        <v>5425.02</v>
      </c>
    </row>
    <row r="918" spans="1:11" x14ac:dyDescent="0.2">
      <c r="A918" t="s">
        <v>1228</v>
      </c>
      <c r="B918" t="s">
        <v>86</v>
      </c>
      <c r="C918" t="s">
        <v>291</v>
      </c>
      <c r="D918" t="s">
        <v>275</v>
      </c>
      <c r="E918" t="s">
        <v>241</v>
      </c>
      <c r="F918">
        <v>223</v>
      </c>
      <c r="G918">
        <v>4078.83</v>
      </c>
      <c r="H918">
        <v>0</v>
      </c>
      <c r="I918">
        <v>0</v>
      </c>
      <c r="J918">
        <v>223</v>
      </c>
      <c r="K918">
        <v>4078.83</v>
      </c>
    </row>
    <row r="919" spans="1:11" x14ac:dyDescent="0.2">
      <c r="A919" t="s">
        <v>1229</v>
      </c>
      <c r="B919" t="s">
        <v>86</v>
      </c>
      <c r="C919" t="s">
        <v>291</v>
      </c>
      <c r="D919" t="s">
        <v>274</v>
      </c>
      <c r="E919" t="s">
        <v>242</v>
      </c>
      <c r="F919">
        <v>93</v>
      </c>
      <c r="G919">
        <v>2492</v>
      </c>
      <c r="H919">
        <v>0</v>
      </c>
      <c r="I919">
        <v>0</v>
      </c>
      <c r="J919">
        <v>93</v>
      </c>
      <c r="K919">
        <v>2492</v>
      </c>
    </row>
    <row r="920" spans="1:11" x14ac:dyDescent="0.2">
      <c r="A920" t="s">
        <v>1230</v>
      </c>
      <c r="B920" t="s">
        <v>86</v>
      </c>
      <c r="C920" t="s">
        <v>291</v>
      </c>
      <c r="D920" t="s">
        <v>269</v>
      </c>
      <c r="E920" t="s">
        <v>243</v>
      </c>
      <c r="F920">
        <v>173</v>
      </c>
      <c r="G920">
        <v>3464.51</v>
      </c>
      <c r="H920">
        <v>0</v>
      </c>
      <c r="I920">
        <v>0</v>
      </c>
      <c r="J920">
        <v>173</v>
      </c>
      <c r="K920">
        <v>3464.51</v>
      </c>
    </row>
    <row r="921" spans="1:11" x14ac:dyDescent="0.2">
      <c r="A921" t="s">
        <v>1231</v>
      </c>
      <c r="B921" t="s">
        <v>86</v>
      </c>
      <c r="C921" t="s">
        <v>291</v>
      </c>
      <c r="D921" t="s">
        <v>269</v>
      </c>
      <c r="E921" t="s">
        <v>244</v>
      </c>
      <c r="F921">
        <v>202</v>
      </c>
      <c r="G921">
        <v>5076.34</v>
      </c>
      <c r="H921">
        <v>0</v>
      </c>
      <c r="I921">
        <v>0</v>
      </c>
      <c r="J921">
        <v>202</v>
      </c>
      <c r="K921">
        <v>5076.34</v>
      </c>
    </row>
    <row r="922" spans="1:11" x14ac:dyDescent="0.2">
      <c r="A922" t="s">
        <v>1232</v>
      </c>
      <c r="B922" t="s">
        <v>86</v>
      </c>
      <c r="C922" t="s">
        <v>291</v>
      </c>
      <c r="D922" t="s">
        <v>271</v>
      </c>
      <c r="E922" t="s">
        <v>245</v>
      </c>
      <c r="F922">
        <v>161</v>
      </c>
      <c r="G922">
        <v>4351.66</v>
      </c>
      <c r="H922">
        <v>0</v>
      </c>
      <c r="I922">
        <v>0</v>
      </c>
      <c r="J922">
        <v>161</v>
      </c>
      <c r="K922">
        <v>4351.66</v>
      </c>
    </row>
    <row r="923" spans="1:11" x14ac:dyDescent="0.2">
      <c r="A923" t="s">
        <v>1233</v>
      </c>
      <c r="B923" t="s">
        <v>86</v>
      </c>
      <c r="C923" t="s">
        <v>291</v>
      </c>
      <c r="D923" t="s">
        <v>274</v>
      </c>
      <c r="E923" t="s">
        <v>246</v>
      </c>
      <c r="F923">
        <v>318</v>
      </c>
      <c r="G923">
        <v>8108.83</v>
      </c>
      <c r="H923">
        <v>0</v>
      </c>
      <c r="I923">
        <v>0</v>
      </c>
      <c r="J923">
        <v>318</v>
      </c>
      <c r="K923">
        <v>8108.83</v>
      </c>
    </row>
    <row r="924" spans="1:11" x14ac:dyDescent="0.2">
      <c r="A924" t="s">
        <v>1234</v>
      </c>
      <c r="B924" t="s">
        <v>86</v>
      </c>
      <c r="C924" t="s">
        <v>291</v>
      </c>
      <c r="D924" t="s">
        <v>272</v>
      </c>
      <c r="E924" t="s">
        <v>247</v>
      </c>
      <c r="F924">
        <v>149</v>
      </c>
      <c r="G924">
        <v>3475</v>
      </c>
      <c r="H924">
        <v>0</v>
      </c>
      <c r="I924">
        <v>0</v>
      </c>
      <c r="J924">
        <v>149</v>
      </c>
      <c r="K924">
        <v>3475</v>
      </c>
    </row>
    <row r="925" spans="1:11" x14ac:dyDescent="0.2">
      <c r="A925" t="s">
        <v>1235</v>
      </c>
      <c r="B925" t="s">
        <v>86</v>
      </c>
      <c r="C925" t="s">
        <v>291</v>
      </c>
      <c r="D925" t="s">
        <v>274</v>
      </c>
      <c r="E925" t="s">
        <v>288</v>
      </c>
      <c r="F925">
        <v>2894</v>
      </c>
      <c r="G925">
        <v>74810.039999999994</v>
      </c>
      <c r="H925">
        <v>0</v>
      </c>
      <c r="I925">
        <v>0</v>
      </c>
      <c r="J925">
        <v>2894</v>
      </c>
      <c r="K925">
        <v>74810.039999999994</v>
      </c>
    </row>
    <row r="926" spans="1:11" x14ac:dyDescent="0.2">
      <c r="A926" t="s">
        <v>1236</v>
      </c>
      <c r="B926" t="s">
        <v>86</v>
      </c>
      <c r="C926" t="s">
        <v>291</v>
      </c>
      <c r="D926" t="s">
        <v>267</v>
      </c>
      <c r="E926" t="s">
        <v>248</v>
      </c>
      <c r="F926">
        <v>312</v>
      </c>
      <c r="G926">
        <v>6824.02</v>
      </c>
      <c r="H926">
        <v>0</v>
      </c>
      <c r="I926">
        <v>0</v>
      </c>
      <c r="J926">
        <v>312</v>
      </c>
      <c r="K926">
        <v>6824.02</v>
      </c>
    </row>
    <row r="927" spans="1:11" x14ac:dyDescent="0.2">
      <c r="A927" t="s">
        <v>1237</v>
      </c>
      <c r="B927" t="s">
        <v>86</v>
      </c>
      <c r="C927" t="s">
        <v>291</v>
      </c>
      <c r="D927" t="s">
        <v>272</v>
      </c>
      <c r="E927" t="s">
        <v>249</v>
      </c>
      <c r="F927">
        <v>613</v>
      </c>
      <c r="G927">
        <v>12802.55</v>
      </c>
      <c r="H927">
        <v>0</v>
      </c>
      <c r="I927">
        <v>0</v>
      </c>
      <c r="J927">
        <v>613</v>
      </c>
      <c r="K927">
        <v>12802.55</v>
      </c>
    </row>
    <row r="928" spans="1:11" x14ac:dyDescent="0.2">
      <c r="A928" t="s">
        <v>1238</v>
      </c>
      <c r="B928" t="s">
        <v>86</v>
      </c>
      <c r="C928" t="s">
        <v>291</v>
      </c>
      <c r="D928" t="s">
        <v>269</v>
      </c>
      <c r="E928" t="s">
        <v>250</v>
      </c>
      <c r="F928">
        <v>82</v>
      </c>
      <c r="G928">
        <v>2268.02</v>
      </c>
      <c r="H928">
        <v>0</v>
      </c>
      <c r="I928">
        <v>0</v>
      </c>
      <c r="J928">
        <v>82</v>
      </c>
      <c r="K928">
        <v>2268.02</v>
      </c>
    </row>
    <row r="929" spans="1:11" x14ac:dyDescent="0.2">
      <c r="A929" t="s">
        <v>1239</v>
      </c>
      <c r="B929" t="s">
        <v>86</v>
      </c>
      <c r="C929" t="s">
        <v>291</v>
      </c>
      <c r="D929" t="s">
        <v>271</v>
      </c>
      <c r="E929" t="s">
        <v>251</v>
      </c>
      <c r="F929">
        <v>75</v>
      </c>
      <c r="G929">
        <v>2085</v>
      </c>
      <c r="H929">
        <v>0</v>
      </c>
      <c r="I929">
        <v>0</v>
      </c>
      <c r="J929">
        <v>75</v>
      </c>
      <c r="K929">
        <v>2085</v>
      </c>
    </row>
    <row r="930" spans="1:11" x14ac:dyDescent="0.2">
      <c r="A930" t="s">
        <v>1240</v>
      </c>
      <c r="B930" t="s">
        <v>86</v>
      </c>
      <c r="C930" t="s">
        <v>291</v>
      </c>
      <c r="D930" t="s">
        <v>271</v>
      </c>
      <c r="E930" t="s">
        <v>252</v>
      </c>
      <c r="F930">
        <v>186</v>
      </c>
      <c r="G930">
        <v>5693.83</v>
      </c>
      <c r="H930">
        <v>0</v>
      </c>
      <c r="I930">
        <v>0</v>
      </c>
      <c r="J930">
        <v>186</v>
      </c>
      <c r="K930">
        <v>5693.83</v>
      </c>
    </row>
    <row r="931" spans="1:11" x14ac:dyDescent="0.2">
      <c r="A931" t="s">
        <v>1241</v>
      </c>
      <c r="B931" t="s">
        <v>86</v>
      </c>
      <c r="C931" t="s">
        <v>291</v>
      </c>
      <c r="D931" t="s">
        <v>273</v>
      </c>
      <c r="E931" t="s">
        <v>253</v>
      </c>
      <c r="F931">
        <v>426</v>
      </c>
      <c r="G931">
        <v>8530.34</v>
      </c>
      <c r="H931">
        <v>0</v>
      </c>
      <c r="I931">
        <v>0</v>
      </c>
      <c r="J931">
        <v>426</v>
      </c>
      <c r="K931">
        <v>8530.34</v>
      </c>
    </row>
    <row r="932" spans="1:11" x14ac:dyDescent="0.2">
      <c r="A932" t="s">
        <v>1242</v>
      </c>
      <c r="B932" t="s">
        <v>86</v>
      </c>
      <c r="C932" t="s">
        <v>291</v>
      </c>
      <c r="D932" t="s">
        <v>272</v>
      </c>
      <c r="E932" t="s">
        <v>254</v>
      </c>
      <c r="F932">
        <v>137</v>
      </c>
      <c r="G932">
        <v>2963</v>
      </c>
      <c r="H932">
        <v>0</v>
      </c>
      <c r="I932">
        <v>0</v>
      </c>
      <c r="J932">
        <v>137</v>
      </c>
      <c r="K932">
        <v>2963</v>
      </c>
    </row>
    <row r="933" spans="1:11" x14ac:dyDescent="0.2">
      <c r="A933" t="s">
        <v>1243</v>
      </c>
      <c r="B933" t="s">
        <v>86</v>
      </c>
      <c r="C933" t="s">
        <v>291</v>
      </c>
      <c r="D933" t="s">
        <v>271</v>
      </c>
      <c r="E933" t="s">
        <v>255</v>
      </c>
      <c r="F933">
        <v>182</v>
      </c>
      <c r="G933">
        <v>3832.51</v>
      </c>
      <c r="H933">
        <v>0</v>
      </c>
      <c r="I933">
        <v>0</v>
      </c>
      <c r="J933">
        <v>182</v>
      </c>
      <c r="K933">
        <v>3832.51</v>
      </c>
    </row>
    <row r="934" spans="1:11" x14ac:dyDescent="0.2">
      <c r="A934" t="s">
        <v>1244</v>
      </c>
      <c r="B934" t="s">
        <v>86</v>
      </c>
      <c r="C934" t="s">
        <v>291</v>
      </c>
      <c r="D934" t="s">
        <v>272</v>
      </c>
      <c r="E934" t="s">
        <v>256</v>
      </c>
      <c r="F934">
        <v>200</v>
      </c>
      <c r="G934">
        <v>4568</v>
      </c>
      <c r="H934">
        <v>0</v>
      </c>
      <c r="I934">
        <v>0</v>
      </c>
      <c r="J934">
        <v>200</v>
      </c>
      <c r="K934">
        <v>4568</v>
      </c>
    </row>
    <row r="935" spans="1:11" x14ac:dyDescent="0.2">
      <c r="A935" t="s">
        <v>1245</v>
      </c>
      <c r="B935" t="s">
        <v>86</v>
      </c>
      <c r="C935" t="s">
        <v>291</v>
      </c>
      <c r="D935" t="s">
        <v>274</v>
      </c>
      <c r="E935" t="s">
        <v>257</v>
      </c>
      <c r="F935">
        <v>93</v>
      </c>
      <c r="G935">
        <v>2468.17</v>
      </c>
      <c r="H935">
        <v>0</v>
      </c>
      <c r="I935">
        <v>0</v>
      </c>
      <c r="J935">
        <v>93</v>
      </c>
      <c r="K935">
        <v>2468.17</v>
      </c>
    </row>
    <row r="936" spans="1:11" x14ac:dyDescent="0.2">
      <c r="A936" t="s">
        <v>1246</v>
      </c>
      <c r="B936" t="s">
        <v>86</v>
      </c>
      <c r="C936" t="s">
        <v>291</v>
      </c>
      <c r="D936" t="s">
        <v>274</v>
      </c>
      <c r="E936" t="s">
        <v>258</v>
      </c>
      <c r="F936">
        <v>333</v>
      </c>
      <c r="G936">
        <v>8850</v>
      </c>
      <c r="H936">
        <v>0</v>
      </c>
      <c r="I936">
        <v>0</v>
      </c>
      <c r="J936">
        <v>333</v>
      </c>
      <c r="K936">
        <v>8850</v>
      </c>
    </row>
    <row r="937" spans="1:11" x14ac:dyDescent="0.2">
      <c r="A937" t="s">
        <v>1247</v>
      </c>
      <c r="B937" t="s">
        <v>86</v>
      </c>
      <c r="C937" t="s">
        <v>291</v>
      </c>
      <c r="D937" t="s">
        <v>275</v>
      </c>
      <c r="E937" t="s">
        <v>259</v>
      </c>
      <c r="F937">
        <v>129</v>
      </c>
      <c r="G937">
        <v>2553</v>
      </c>
      <c r="H937">
        <v>0</v>
      </c>
      <c r="I937">
        <v>0</v>
      </c>
      <c r="J937">
        <v>129</v>
      </c>
      <c r="K937">
        <v>2553</v>
      </c>
    </row>
    <row r="938" spans="1:11" x14ac:dyDescent="0.2">
      <c r="A938" t="s">
        <v>1248</v>
      </c>
      <c r="B938" t="s">
        <v>86</v>
      </c>
      <c r="C938" t="s">
        <v>291</v>
      </c>
      <c r="D938" t="s">
        <v>275</v>
      </c>
      <c r="E938" t="s">
        <v>289</v>
      </c>
      <c r="F938">
        <v>3473</v>
      </c>
      <c r="G938">
        <v>75690.42</v>
      </c>
      <c r="H938">
        <v>0</v>
      </c>
      <c r="I938">
        <v>0</v>
      </c>
      <c r="J938">
        <v>3473</v>
      </c>
      <c r="K938">
        <v>75690.42</v>
      </c>
    </row>
    <row r="939" spans="1:11" x14ac:dyDescent="0.2">
      <c r="A939" t="s">
        <v>1249</v>
      </c>
      <c r="B939" t="s">
        <v>86</v>
      </c>
      <c r="C939" t="s">
        <v>299</v>
      </c>
      <c r="D939" t="s">
        <v>106</v>
      </c>
      <c r="E939" t="s">
        <v>280</v>
      </c>
      <c r="F939">
        <v>0</v>
      </c>
      <c r="G939">
        <v>0</v>
      </c>
      <c r="H939">
        <v>11144</v>
      </c>
      <c r="I939">
        <v>0</v>
      </c>
      <c r="J939">
        <v>11144</v>
      </c>
      <c r="K939">
        <v>0</v>
      </c>
    </row>
    <row r="940" spans="1:11" x14ac:dyDescent="0.2">
      <c r="A940" t="s">
        <v>1250</v>
      </c>
      <c r="B940" t="s">
        <v>86</v>
      </c>
      <c r="C940" t="s">
        <v>299</v>
      </c>
      <c r="D940" t="s">
        <v>269</v>
      </c>
      <c r="E940" t="s">
        <v>107</v>
      </c>
      <c r="F940">
        <v>0</v>
      </c>
      <c r="G940">
        <v>0</v>
      </c>
      <c r="H940">
        <v>227</v>
      </c>
      <c r="I940">
        <v>0</v>
      </c>
      <c r="J940">
        <v>227</v>
      </c>
      <c r="K940">
        <v>0</v>
      </c>
    </row>
    <row r="941" spans="1:11" x14ac:dyDescent="0.2">
      <c r="A941" t="s">
        <v>1251</v>
      </c>
      <c r="B941" t="s">
        <v>86</v>
      </c>
      <c r="C941" t="s">
        <v>299</v>
      </c>
      <c r="D941" t="s">
        <v>269</v>
      </c>
      <c r="E941" t="s">
        <v>108</v>
      </c>
      <c r="F941">
        <v>0</v>
      </c>
      <c r="G941">
        <v>0</v>
      </c>
      <c r="H941">
        <v>186</v>
      </c>
      <c r="I941">
        <v>0</v>
      </c>
      <c r="J941">
        <v>186</v>
      </c>
      <c r="K941">
        <v>0</v>
      </c>
    </row>
    <row r="942" spans="1:11" x14ac:dyDescent="0.2">
      <c r="A942" t="s">
        <v>1252</v>
      </c>
      <c r="B942" t="s">
        <v>86</v>
      </c>
      <c r="C942" t="s">
        <v>299</v>
      </c>
      <c r="D942" t="s">
        <v>275</v>
      </c>
      <c r="E942" t="s">
        <v>109</v>
      </c>
      <c r="F942">
        <v>0</v>
      </c>
      <c r="G942">
        <v>0</v>
      </c>
      <c r="H942">
        <v>13</v>
      </c>
      <c r="I942">
        <v>0</v>
      </c>
      <c r="J942">
        <v>13</v>
      </c>
      <c r="K942">
        <v>0</v>
      </c>
    </row>
    <row r="943" spans="1:11" x14ac:dyDescent="0.2">
      <c r="A943" t="s">
        <v>1253</v>
      </c>
      <c r="B943" t="s">
        <v>86</v>
      </c>
      <c r="C943" t="s">
        <v>299</v>
      </c>
      <c r="D943" t="s">
        <v>273</v>
      </c>
      <c r="E943" t="s">
        <v>110</v>
      </c>
      <c r="F943">
        <v>0</v>
      </c>
      <c r="G943">
        <v>0</v>
      </c>
      <c r="H943">
        <v>47</v>
      </c>
      <c r="I943">
        <v>0</v>
      </c>
      <c r="J943">
        <v>47</v>
      </c>
      <c r="K943">
        <v>0</v>
      </c>
    </row>
    <row r="944" spans="1:11" x14ac:dyDescent="0.2">
      <c r="A944" t="s">
        <v>1254</v>
      </c>
      <c r="B944" t="s">
        <v>86</v>
      </c>
      <c r="C944" t="s">
        <v>299</v>
      </c>
      <c r="D944" t="s">
        <v>268</v>
      </c>
      <c r="E944" t="s">
        <v>111</v>
      </c>
      <c r="F944">
        <v>0</v>
      </c>
      <c r="G944">
        <v>0</v>
      </c>
      <c r="H944">
        <v>24</v>
      </c>
      <c r="I944">
        <v>0</v>
      </c>
      <c r="J944">
        <v>24</v>
      </c>
      <c r="K944">
        <v>0</v>
      </c>
    </row>
    <row r="945" spans="1:11" x14ac:dyDescent="0.2">
      <c r="A945" t="s">
        <v>1255</v>
      </c>
      <c r="B945" t="s">
        <v>86</v>
      </c>
      <c r="C945" t="s">
        <v>299</v>
      </c>
      <c r="D945" t="s">
        <v>269</v>
      </c>
      <c r="E945" t="s">
        <v>112</v>
      </c>
      <c r="F945">
        <v>0</v>
      </c>
      <c r="G945">
        <v>0</v>
      </c>
      <c r="H945">
        <v>106</v>
      </c>
      <c r="I945">
        <v>0</v>
      </c>
      <c r="J945">
        <v>106</v>
      </c>
      <c r="K945">
        <v>0</v>
      </c>
    </row>
    <row r="946" spans="1:11" x14ac:dyDescent="0.2">
      <c r="A946" t="s">
        <v>1256</v>
      </c>
      <c r="B946" t="s">
        <v>86</v>
      </c>
      <c r="C946" t="s">
        <v>299</v>
      </c>
      <c r="D946" t="s">
        <v>274</v>
      </c>
      <c r="E946" t="s">
        <v>113</v>
      </c>
      <c r="F946">
        <v>0</v>
      </c>
      <c r="G946">
        <v>0</v>
      </c>
      <c r="H946">
        <v>189</v>
      </c>
      <c r="I946">
        <v>0</v>
      </c>
      <c r="J946">
        <v>189</v>
      </c>
      <c r="K946">
        <v>0</v>
      </c>
    </row>
    <row r="947" spans="1:11" x14ac:dyDescent="0.2">
      <c r="A947" t="s">
        <v>1257</v>
      </c>
      <c r="B947" t="s">
        <v>86</v>
      </c>
      <c r="C947" t="s">
        <v>299</v>
      </c>
      <c r="D947" t="s">
        <v>271</v>
      </c>
      <c r="E947" t="s">
        <v>114</v>
      </c>
      <c r="F947">
        <v>0</v>
      </c>
      <c r="G947">
        <v>0</v>
      </c>
      <c r="H947">
        <v>5</v>
      </c>
      <c r="I947">
        <v>0</v>
      </c>
      <c r="J947">
        <v>5</v>
      </c>
      <c r="K947">
        <v>0</v>
      </c>
    </row>
    <row r="948" spans="1:11" x14ac:dyDescent="0.2">
      <c r="A948" t="s">
        <v>1258</v>
      </c>
      <c r="B948" t="s">
        <v>86</v>
      </c>
      <c r="C948" t="s">
        <v>299</v>
      </c>
      <c r="D948" t="s">
        <v>271</v>
      </c>
      <c r="E948" t="s">
        <v>116</v>
      </c>
      <c r="F948">
        <v>0</v>
      </c>
      <c r="G948">
        <v>0</v>
      </c>
      <c r="H948">
        <v>28</v>
      </c>
      <c r="I948">
        <v>0</v>
      </c>
      <c r="J948">
        <v>28</v>
      </c>
      <c r="K948">
        <v>0</v>
      </c>
    </row>
    <row r="949" spans="1:11" x14ac:dyDescent="0.2">
      <c r="A949" t="s">
        <v>1259</v>
      </c>
      <c r="B949" t="s">
        <v>86</v>
      </c>
      <c r="C949" t="s">
        <v>299</v>
      </c>
      <c r="D949" t="s">
        <v>273</v>
      </c>
      <c r="E949" t="s">
        <v>117</v>
      </c>
      <c r="F949">
        <v>0</v>
      </c>
      <c r="G949">
        <v>0</v>
      </c>
      <c r="H949">
        <v>55</v>
      </c>
      <c r="I949">
        <v>0</v>
      </c>
      <c r="J949">
        <v>55</v>
      </c>
      <c r="K949">
        <v>0</v>
      </c>
    </row>
    <row r="950" spans="1:11" x14ac:dyDescent="0.2">
      <c r="A950" t="s">
        <v>1260</v>
      </c>
      <c r="B950" t="s">
        <v>86</v>
      </c>
      <c r="C950" t="s">
        <v>299</v>
      </c>
      <c r="D950" t="s">
        <v>272</v>
      </c>
      <c r="E950" t="s">
        <v>118</v>
      </c>
      <c r="F950">
        <v>0</v>
      </c>
      <c r="G950">
        <v>0</v>
      </c>
      <c r="H950">
        <v>35</v>
      </c>
      <c r="I950">
        <v>0</v>
      </c>
      <c r="J950">
        <v>35</v>
      </c>
      <c r="K950">
        <v>0</v>
      </c>
    </row>
    <row r="951" spans="1:11" x14ac:dyDescent="0.2">
      <c r="A951" t="s">
        <v>1261</v>
      </c>
      <c r="B951" t="s">
        <v>86</v>
      </c>
      <c r="C951" t="s">
        <v>299</v>
      </c>
      <c r="D951" t="s">
        <v>275</v>
      </c>
      <c r="E951" t="s">
        <v>119</v>
      </c>
      <c r="F951">
        <v>0</v>
      </c>
      <c r="G951">
        <v>0</v>
      </c>
      <c r="H951">
        <v>55</v>
      </c>
      <c r="I951">
        <v>0</v>
      </c>
      <c r="J951">
        <v>55</v>
      </c>
      <c r="K951">
        <v>0</v>
      </c>
    </row>
    <row r="952" spans="1:11" x14ac:dyDescent="0.2">
      <c r="A952" t="s">
        <v>1262</v>
      </c>
      <c r="B952" t="s">
        <v>86</v>
      </c>
      <c r="C952" t="s">
        <v>299</v>
      </c>
      <c r="D952" t="s">
        <v>269</v>
      </c>
      <c r="E952" t="s">
        <v>120</v>
      </c>
      <c r="F952">
        <v>0</v>
      </c>
      <c r="G952">
        <v>0</v>
      </c>
      <c r="H952">
        <v>158</v>
      </c>
      <c r="I952">
        <v>0</v>
      </c>
      <c r="J952">
        <v>158</v>
      </c>
      <c r="K952">
        <v>0</v>
      </c>
    </row>
    <row r="953" spans="1:11" x14ac:dyDescent="0.2">
      <c r="A953" t="s">
        <v>1263</v>
      </c>
      <c r="B953" t="s">
        <v>86</v>
      </c>
      <c r="C953" t="s">
        <v>299</v>
      </c>
      <c r="D953" t="s">
        <v>272</v>
      </c>
      <c r="E953" t="s">
        <v>121</v>
      </c>
      <c r="F953">
        <v>0</v>
      </c>
      <c r="G953">
        <v>0</v>
      </c>
      <c r="H953">
        <v>51</v>
      </c>
      <c r="I953">
        <v>0</v>
      </c>
      <c r="J953">
        <v>51</v>
      </c>
      <c r="K953">
        <v>0</v>
      </c>
    </row>
    <row r="954" spans="1:11" x14ac:dyDescent="0.2">
      <c r="A954" t="s">
        <v>1264</v>
      </c>
      <c r="B954" t="s">
        <v>86</v>
      </c>
      <c r="C954" t="s">
        <v>299</v>
      </c>
      <c r="D954" t="s">
        <v>273</v>
      </c>
      <c r="E954" t="s">
        <v>122</v>
      </c>
      <c r="F954">
        <v>0</v>
      </c>
      <c r="G954">
        <v>0</v>
      </c>
      <c r="H954">
        <v>136</v>
      </c>
      <c r="I954">
        <v>0</v>
      </c>
      <c r="J954">
        <v>136</v>
      </c>
      <c r="K954">
        <v>0</v>
      </c>
    </row>
    <row r="955" spans="1:11" x14ac:dyDescent="0.2">
      <c r="A955" t="s">
        <v>1265</v>
      </c>
      <c r="B955" t="s">
        <v>86</v>
      </c>
      <c r="C955" t="s">
        <v>299</v>
      </c>
      <c r="D955" t="s">
        <v>269</v>
      </c>
      <c r="E955" t="s">
        <v>123</v>
      </c>
      <c r="F955">
        <v>0</v>
      </c>
      <c r="G955">
        <v>0</v>
      </c>
      <c r="H955">
        <v>113</v>
      </c>
      <c r="I955">
        <v>0</v>
      </c>
      <c r="J955">
        <v>113</v>
      </c>
      <c r="K955">
        <v>0</v>
      </c>
    </row>
    <row r="956" spans="1:11" x14ac:dyDescent="0.2">
      <c r="A956" t="s">
        <v>1266</v>
      </c>
      <c r="B956" t="s">
        <v>86</v>
      </c>
      <c r="C956" t="s">
        <v>299</v>
      </c>
      <c r="D956" t="s">
        <v>272</v>
      </c>
      <c r="E956" t="s">
        <v>124</v>
      </c>
      <c r="F956">
        <v>0</v>
      </c>
      <c r="G956">
        <v>0</v>
      </c>
      <c r="H956">
        <v>185</v>
      </c>
      <c r="I956">
        <v>0</v>
      </c>
      <c r="J956">
        <v>185</v>
      </c>
      <c r="K956">
        <v>0</v>
      </c>
    </row>
    <row r="957" spans="1:11" x14ac:dyDescent="0.2">
      <c r="A957" t="s">
        <v>1267</v>
      </c>
      <c r="B957" t="s">
        <v>86</v>
      </c>
      <c r="C957" t="s">
        <v>299</v>
      </c>
      <c r="D957" t="s">
        <v>271</v>
      </c>
      <c r="E957" t="s">
        <v>125</v>
      </c>
      <c r="F957">
        <v>0</v>
      </c>
      <c r="G957">
        <v>0</v>
      </c>
      <c r="H957">
        <v>20</v>
      </c>
      <c r="I957">
        <v>0</v>
      </c>
      <c r="J957">
        <v>20</v>
      </c>
      <c r="K957">
        <v>0</v>
      </c>
    </row>
    <row r="958" spans="1:11" x14ac:dyDescent="0.2">
      <c r="A958" t="s">
        <v>1268</v>
      </c>
      <c r="B958" t="s">
        <v>86</v>
      </c>
      <c r="C958" t="s">
        <v>299</v>
      </c>
      <c r="D958" t="s">
        <v>275</v>
      </c>
      <c r="E958" t="s">
        <v>126</v>
      </c>
      <c r="F958">
        <v>0</v>
      </c>
      <c r="G958">
        <v>0</v>
      </c>
      <c r="H958">
        <v>20</v>
      </c>
      <c r="I958">
        <v>0</v>
      </c>
      <c r="J958">
        <v>20</v>
      </c>
      <c r="K958">
        <v>0</v>
      </c>
    </row>
    <row r="959" spans="1:11" x14ac:dyDescent="0.2">
      <c r="A959" t="s">
        <v>1269</v>
      </c>
      <c r="B959" t="s">
        <v>86</v>
      </c>
      <c r="C959" t="s">
        <v>299</v>
      </c>
      <c r="D959" t="s">
        <v>268</v>
      </c>
      <c r="E959" t="s">
        <v>127</v>
      </c>
      <c r="F959">
        <v>0</v>
      </c>
      <c r="G959">
        <v>0</v>
      </c>
      <c r="H959">
        <v>139</v>
      </c>
      <c r="I959">
        <v>0</v>
      </c>
      <c r="J959">
        <v>139</v>
      </c>
      <c r="K959">
        <v>0</v>
      </c>
    </row>
    <row r="960" spans="1:11" x14ac:dyDescent="0.2">
      <c r="A960" t="s">
        <v>1270</v>
      </c>
      <c r="B960" t="s">
        <v>86</v>
      </c>
      <c r="C960" t="s">
        <v>299</v>
      </c>
      <c r="D960" t="s">
        <v>269</v>
      </c>
      <c r="E960" t="s">
        <v>128</v>
      </c>
      <c r="F960">
        <v>0</v>
      </c>
      <c r="G960">
        <v>0</v>
      </c>
      <c r="H960">
        <v>78</v>
      </c>
      <c r="I960">
        <v>0</v>
      </c>
      <c r="J960">
        <v>78</v>
      </c>
      <c r="K960">
        <v>0</v>
      </c>
    </row>
    <row r="961" spans="1:11" x14ac:dyDescent="0.2">
      <c r="A961" t="s">
        <v>1271</v>
      </c>
      <c r="B961" t="s">
        <v>86</v>
      </c>
      <c r="C961" t="s">
        <v>299</v>
      </c>
      <c r="D961" t="s">
        <v>268</v>
      </c>
      <c r="E961" t="s">
        <v>129</v>
      </c>
      <c r="F961">
        <v>0</v>
      </c>
      <c r="G961">
        <v>0</v>
      </c>
      <c r="H961">
        <v>88</v>
      </c>
      <c r="I961">
        <v>0</v>
      </c>
      <c r="J961">
        <v>88</v>
      </c>
      <c r="K961">
        <v>0</v>
      </c>
    </row>
    <row r="962" spans="1:11" x14ac:dyDescent="0.2">
      <c r="A962" t="s">
        <v>1272</v>
      </c>
      <c r="B962" t="s">
        <v>86</v>
      </c>
      <c r="C962" t="s">
        <v>299</v>
      </c>
      <c r="D962" t="s">
        <v>271</v>
      </c>
      <c r="E962" t="s">
        <v>130</v>
      </c>
      <c r="F962">
        <v>0</v>
      </c>
      <c r="G962">
        <v>0</v>
      </c>
      <c r="H962">
        <v>28</v>
      </c>
      <c r="I962">
        <v>0</v>
      </c>
      <c r="J962">
        <v>28</v>
      </c>
      <c r="K962">
        <v>0</v>
      </c>
    </row>
    <row r="963" spans="1:11" x14ac:dyDescent="0.2">
      <c r="A963" t="s">
        <v>1273</v>
      </c>
      <c r="B963" t="s">
        <v>86</v>
      </c>
      <c r="C963" t="s">
        <v>299</v>
      </c>
      <c r="D963" t="s">
        <v>271</v>
      </c>
      <c r="E963" t="s">
        <v>131</v>
      </c>
      <c r="F963">
        <v>0</v>
      </c>
      <c r="G963">
        <v>0</v>
      </c>
      <c r="H963">
        <v>35</v>
      </c>
      <c r="I963">
        <v>0</v>
      </c>
      <c r="J963">
        <v>35</v>
      </c>
      <c r="K963">
        <v>0</v>
      </c>
    </row>
    <row r="964" spans="1:11" x14ac:dyDescent="0.2">
      <c r="A964" t="s">
        <v>1274</v>
      </c>
      <c r="B964" t="s">
        <v>86</v>
      </c>
      <c r="C964" t="s">
        <v>299</v>
      </c>
      <c r="D964" t="s">
        <v>269</v>
      </c>
      <c r="E964" t="s">
        <v>132</v>
      </c>
      <c r="F964">
        <v>0</v>
      </c>
      <c r="G964">
        <v>0</v>
      </c>
      <c r="H964">
        <v>1</v>
      </c>
      <c r="I964">
        <v>0</v>
      </c>
      <c r="J964">
        <v>1</v>
      </c>
      <c r="K964">
        <v>0</v>
      </c>
    </row>
    <row r="965" spans="1:11" x14ac:dyDescent="0.2">
      <c r="A965" t="s">
        <v>1275</v>
      </c>
      <c r="B965" t="s">
        <v>86</v>
      </c>
      <c r="C965" t="s">
        <v>299</v>
      </c>
      <c r="D965" t="s">
        <v>273</v>
      </c>
      <c r="E965" t="s">
        <v>133</v>
      </c>
      <c r="F965">
        <v>0</v>
      </c>
      <c r="G965">
        <v>0</v>
      </c>
      <c r="H965">
        <v>33</v>
      </c>
      <c r="I965">
        <v>0</v>
      </c>
      <c r="J965">
        <v>33</v>
      </c>
      <c r="K965">
        <v>0</v>
      </c>
    </row>
    <row r="966" spans="1:11" x14ac:dyDescent="0.2">
      <c r="A966" t="s">
        <v>1276</v>
      </c>
      <c r="B966" t="s">
        <v>86</v>
      </c>
      <c r="C966" t="s">
        <v>299</v>
      </c>
      <c r="D966" t="s">
        <v>274</v>
      </c>
      <c r="E966" t="s">
        <v>134</v>
      </c>
      <c r="F966">
        <v>0</v>
      </c>
      <c r="G966">
        <v>0</v>
      </c>
      <c r="H966">
        <v>32</v>
      </c>
      <c r="I966">
        <v>0</v>
      </c>
      <c r="J966">
        <v>32</v>
      </c>
      <c r="K966">
        <v>0</v>
      </c>
    </row>
    <row r="967" spans="1:11" x14ac:dyDescent="0.2">
      <c r="A967" t="s">
        <v>1277</v>
      </c>
      <c r="B967" t="s">
        <v>86</v>
      </c>
      <c r="C967" t="s">
        <v>299</v>
      </c>
      <c r="D967" t="s">
        <v>269</v>
      </c>
      <c r="E967" t="s">
        <v>135</v>
      </c>
      <c r="F967">
        <v>0</v>
      </c>
      <c r="G967">
        <v>0</v>
      </c>
      <c r="H967">
        <v>182</v>
      </c>
      <c r="I967">
        <v>0</v>
      </c>
      <c r="J967">
        <v>182</v>
      </c>
      <c r="K967">
        <v>0</v>
      </c>
    </row>
    <row r="968" spans="1:11" x14ac:dyDescent="0.2">
      <c r="A968" t="s">
        <v>1278</v>
      </c>
      <c r="B968" t="s">
        <v>86</v>
      </c>
      <c r="C968" t="s">
        <v>299</v>
      </c>
      <c r="D968" t="s">
        <v>271</v>
      </c>
      <c r="E968" t="s">
        <v>136</v>
      </c>
      <c r="F968">
        <v>0</v>
      </c>
      <c r="G968">
        <v>0</v>
      </c>
      <c r="H968">
        <v>7</v>
      </c>
      <c r="I968">
        <v>0</v>
      </c>
      <c r="J968">
        <v>7</v>
      </c>
      <c r="K968">
        <v>0</v>
      </c>
    </row>
    <row r="969" spans="1:11" x14ac:dyDescent="0.2">
      <c r="A969" t="s">
        <v>1279</v>
      </c>
      <c r="B969" t="s">
        <v>86</v>
      </c>
      <c r="C969" t="s">
        <v>299</v>
      </c>
      <c r="D969" t="s">
        <v>270</v>
      </c>
      <c r="E969" t="s">
        <v>137</v>
      </c>
      <c r="F969">
        <v>0</v>
      </c>
      <c r="G969">
        <v>0</v>
      </c>
      <c r="H969">
        <v>10</v>
      </c>
      <c r="I969">
        <v>0</v>
      </c>
      <c r="J969">
        <v>10</v>
      </c>
      <c r="K969">
        <v>0</v>
      </c>
    </row>
    <row r="970" spans="1:11" x14ac:dyDescent="0.2">
      <c r="A970" t="s">
        <v>1280</v>
      </c>
      <c r="B970" t="s">
        <v>86</v>
      </c>
      <c r="C970" t="s">
        <v>299</v>
      </c>
      <c r="D970" t="s">
        <v>267</v>
      </c>
      <c r="E970" t="s">
        <v>138</v>
      </c>
      <c r="F970">
        <v>0</v>
      </c>
      <c r="G970">
        <v>0</v>
      </c>
      <c r="H970">
        <v>34</v>
      </c>
      <c r="I970">
        <v>0</v>
      </c>
      <c r="J970">
        <v>34</v>
      </c>
      <c r="K970">
        <v>0</v>
      </c>
    </row>
    <row r="971" spans="1:11" x14ac:dyDescent="0.2">
      <c r="A971" t="s">
        <v>1281</v>
      </c>
      <c r="B971" t="s">
        <v>86</v>
      </c>
      <c r="C971" t="s">
        <v>299</v>
      </c>
      <c r="D971" t="s">
        <v>267</v>
      </c>
      <c r="E971" t="s">
        <v>139</v>
      </c>
      <c r="F971">
        <v>0</v>
      </c>
      <c r="G971">
        <v>0</v>
      </c>
      <c r="H971">
        <v>67</v>
      </c>
      <c r="I971">
        <v>0</v>
      </c>
      <c r="J971">
        <v>67</v>
      </c>
      <c r="K971">
        <v>0</v>
      </c>
    </row>
    <row r="972" spans="1:11" x14ac:dyDescent="0.2">
      <c r="A972" t="s">
        <v>1282</v>
      </c>
      <c r="B972" t="s">
        <v>86</v>
      </c>
      <c r="C972" t="s">
        <v>299</v>
      </c>
      <c r="D972" t="s">
        <v>273</v>
      </c>
      <c r="E972" t="s">
        <v>140</v>
      </c>
      <c r="F972">
        <v>0</v>
      </c>
      <c r="G972">
        <v>0</v>
      </c>
      <c r="H972">
        <v>110</v>
      </c>
      <c r="I972">
        <v>0</v>
      </c>
      <c r="J972">
        <v>110</v>
      </c>
      <c r="K972">
        <v>0</v>
      </c>
    </row>
    <row r="973" spans="1:11" x14ac:dyDescent="0.2">
      <c r="A973" t="s">
        <v>1283</v>
      </c>
      <c r="B973" t="s">
        <v>86</v>
      </c>
      <c r="C973" t="s">
        <v>299</v>
      </c>
      <c r="D973" t="s">
        <v>275</v>
      </c>
      <c r="E973" t="s">
        <v>141</v>
      </c>
      <c r="F973">
        <v>0</v>
      </c>
      <c r="G973">
        <v>0</v>
      </c>
      <c r="H973">
        <v>10</v>
      </c>
      <c r="I973">
        <v>0</v>
      </c>
      <c r="J973">
        <v>10</v>
      </c>
      <c r="K973">
        <v>0</v>
      </c>
    </row>
    <row r="974" spans="1:11" x14ac:dyDescent="0.2">
      <c r="A974" t="s">
        <v>1284</v>
      </c>
      <c r="B974" t="s">
        <v>86</v>
      </c>
      <c r="C974" t="s">
        <v>299</v>
      </c>
      <c r="D974" t="s">
        <v>273</v>
      </c>
      <c r="E974" t="s">
        <v>142</v>
      </c>
      <c r="F974">
        <v>0</v>
      </c>
      <c r="G974">
        <v>0</v>
      </c>
      <c r="H974">
        <v>39</v>
      </c>
      <c r="I974">
        <v>0</v>
      </c>
      <c r="J974">
        <v>39</v>
      </c>
      <c r="K974">
        <v>0</v>
      </c>
    </row>
    <row r="975" spans="1:11" x14ac:dyDescent="0.2">
      <c r="A975" t="s">
        <v>1285</v>
      </c>
      <c r="B975" t="s">
        <v>86</v>
      </c>
      <c r="C975" t="s">
        <v>299</v>
      </c>
      <c r="D975" t="s">
        <v>274</v>
      </c>
      <c r="E975" t="s">
        <v>143</v>
      </c>
      <c r="F975">
        <v>0</v>
      </c>
      <c r="G975">
        <v>0</v>
      </c>
      <c r="H975">
        <v>18</v>
      </c>
      <c r="I975">
        <v>0</v>
      </c>
      <c r="J975">
        <v>18</v>
      </c>
      <c r="K975">
        <v>0</v>
      </c>
    </row>
    <row r="976" spans="1:11" x14ac:dyDescent="0.2">
      <c r="A976" t="s">
        <v>1286</v>
      </c>
      <c r="B976" t="s">
        <v>86</v>
      </c>
      <c r="C976" t="s">
        <v>299</v>
      </c>
      <c r="D976" t="s">
        <v>270</v>
      </c>
      <c r="E976" t="s">
        <v>144</v>
      </c>
      <c r="F976">
        <v>0</v>
      </c>
      <c r="G976">
        <v>0</v>
      </c>
      <c r="H976">
        <v>20</v>
      </c>
      <c r="I976">
        <v>0</v>
      </c>
      <c r="J976">
        <v>20</v>
      </c>
      <c r="K976">
        <v>0</v>
      </c>
    </row>
    <row r="977" spans="1:11" x14ac:dyDescent="0.2">
      <c r="A977" t="s">
        <v>1287</v>
      </c>
      <c r="B977" t="s">
        <v>86</v>
      </c>
      <c r="C977" t="s">
        <v>299</v>
      </c>
      <c r="D977" t="s">
        <v>269</v>
      </c>
      <c r="E977" t="s">
        <v>145</v>
      </c>
      <c r="F977">
        <v>0</v>
      </c>
      <c r="G977">
        <v>0</v>
      </c>
      <c r="H977">
        <v>187</v>
      </c>
      <c r="I977">
        <v>0</v>
      </c>
      <c r="J977">
        <v>187</v>
      </c>
      <c r="K977">
        <v>0</v>
      </c>
    </row>
    <row r="978" spans="1:11" x14ac:dyDescent="0.2">
      <c r="A978" t="s">
        <v>1288</v>
      </c>
      <c r="B978" t="s">
        <v>86</v>
      </c>
      <c r="C978" t="s">
        <v>299</v>
      </c>
      <c r="D978" t="s">
        <v>267</v>
      </c>
      <c r="E978" t="s">
        <v>281</v>
      </c>
      <c r="F978">
        <v>0</v>
      </c>
      <c r="G978">
        <v>0</v>
      </c>
      <c r="H978">
        <v>454</v>
      </c>
      <c r="I978">
        <v>0</v>
      </c>
      <c r="J978">
        <v>454</v>
      </c>
      <c r="K978">
        <v>0</v>
      </c>
    </row>
    <row r="979" spans="1:11" x14ac:dyDescent="0.2">
      <c r="A979" t="s">
        <v>1289</v>
      </c>
      <c r="B979" t="s">
        <v>86</v>
      </c>
      <c r="C979" t="s">
        <v>299</v>
      </c>
      <c r="D979" t="s">
        <v>268</v>
      </c>
      <c r="E979" t="s">
        <v>282</v>
      </c>
      <c r="F979">
        <v>0</v>
      </c>
      <c r="G979">
        <v>0</v>
      </c>
      <c r="H979">
        <v>1248</v>
      </c>
      <c r="I979">
        <v>0</v>
      </c>
      <c r="J979">
        <v>1248</v>
      </c>
      <c r="K979">
        <v>0</v>
      </c>
    </row>
    <row r="980" spans="1:11" x14ac:dyDescent="0.2">
      <c r="A980" t="s">
        <v>1290</v>
      </c>
      <c r="B980" t="s">
        <v>86</v>
      </c>
      <c r="C980" t="s">
        <v>299</v>
      </c>
      <c r="D980" t="s">
        <v>275</v>
      </c>
      <c r="E980" t="s">
        <v>146</v>
      </c>
      <c r="F980">
        <v>0</v>
      </c>
      <c r="G980">
        <v>0</v>
      </c>
      <c r="H980">
        <v>13</v>
      </c>
      <c r="I980">
        <v>0</v>
      </c>
      <c r="J980">
        <v>13</v>
      </c>
      <c r="K980">
        <v>0</v>
      </c>
    </row>
    <row r="981" spans="1:11" x14ac:dyDescent="0.2">
      <c r="A981" t="s">
        <v>1291</v>
      </c>
      <c r="B981" t="s">
        <v>86</v>
      </c>
      <c r="C981" t="s">
        <v>299</v>
      </c>
      <c r="D981" t="s">
        <v>272</v>
      </c>
      <c r="E981" t="s">
        <v>147</v>
      </c>
      <c r="F981">
        <v>0</v>
      </c>
      <c r="G981">
        <v>0</v>
      </c>
      <c r="H981">
        <v>68</v>
      </c>
      <c r="I981">
        <v>0</v>
      </c>
      <c r="J981">
        <v>68</v>
      </c>
      <c r="K981">
        <v>0</v>
      </c>
    </row>
    <row r="982" spans="1:11" x14ac:dyDescent="0.2">
      <c r="A982" t="s">
        <v>1292</v>
      </c>
      <c r="B982" t="s">
        <v>86</v>
      </c>
      <c r="C982" t="s">
        <v>299</v>
      </c>
      <c r="D982" t="s">
        <v>269</v>
      </c>
      <c r="E982" t="s">
        <v>148</v>
      </c>
      <c r="F982">
        <v>0</v>
      </c>
      <c r="G982">
        <v>0</v>
      </c>
      <c r="H982">
        <v>352</v>
      </c>
      <c r="I982">
        <v>0</v>
      </c>
      <c r="J982">
        <v>352</v>
      </c>
      <c r="K982">
        <v>0</v>
      </c>
    </row>
    <row r="983" spans="1:11" x14ac:dyDescent="0.2">
      <c r="A983" t="s">
        <v>1293</v>
      </c>
      <c r="B983" t="s">
        <v>86</v>
      </c>
      <c r="C983" t="s">
        <v>299</v>
      </c>
      <c r="D983" t="s">
        <v>268</v>
      </c>
      <c r="E983" t="s">
        <v>149</v>
      </c>
      <c r="F983">
        <v>0</v>
      </c>
      <c r="G983">
        <v>0</v>
      </c>
      <c r="H983">
        <v>297</v>
      </c>
      <c r="I983">
        <v>0</v>
      </c>
      <c r="J983">
        <v>297</v>
      </c>
      <c r="K983">
        <v>0</v>
      </c>
    </row>
    <row r="984" spans="1:11" x14ac:dyDescent="0.2">
      <c r="A984" t="s">
        <v>1294</v>
      </c>
      <c r="B984" t="s">
        <v>86</v>
      </c>
      <c r="C984" t="s">
        <v>299</v>
      </c>
      <c r="D984" t="s">
        <v>270</v>
      </c>
      <c r="E984" t="s">
        <v>150</v>
      </c>
      <c r="F984">
        <v>0</v>
      </c>
      <c r="G984">
        <v>0</v>
      </c>
      <c r="H984">
        <v>14</v>
      </c>
      <c r="I984">
        <v>0</v>
      </c>
      <c r="J984">
        <v>14</v>
      </c>
      <c r="K984">
        <v>0</v>
      </c>
    </row>
    <row r="985" spans="1:11" x14ac:dyDescent="0.2">
      <c r="A985" t="s">
        <v>1295</v>
      </c>
      <c r="B985" t="s">
        <v>86</v>
      </c>
      <c r="C985" t="s">
        <v>299</v>
      </c>
      <c r="D985" t="s">
        <v>273</v>
      </c>
      <c r="E985" t="s">
        <v>151</v>
      </c>
      <c r="F985">
        <v>0</v>
      </c>
      <c r="G985">
        <v>0</v>
      </c>
      <c r="H985">
        <v>101</v>
      </c>
      <c r="I985">
        <v>0</v>
      </c>
      <c r="J985">
        <v>101</v>
      </c>
      <c r="K985">
        <v>0</v>
      </c>
    </row>
    <row r="986" spans="1:11" x14ac:dyDescent="0.2">
      <c r="A986" t="s">
        <v>1296</v>
      </c>
      <c r="B986" t="s">
        <v>86</v>
      </c>
      <c r="C986" t="s">
        <v>299</v>
      </c>
      <c r="D986" t="s">
        <v>269</v>
      </c>
      <c r="E986" t="s">
        <v>152</v>
      </c>
      <c r="F986">
        <v>0</v>
      </c>
      <c r="G986">
        <v>0</v>
      </c>
      <c r="H986">
        <v>169</v>
      </c>
      <c r="I986">
        <v>0</v>
      </c>
      <c r="J986">
        <v>169</v>
      </c>
      <c r="K986">
        <v>0</v>
      </c>
    </row>
    <row r="987" spans="1:11" x14ac:dyDescent="0.2">
      <c r="A987" t="s">
        <v>1297</v>
      </c>
      <c r="B987" t="s">
        <v>86</v>
      </c>
      <c r="C987" t="s">
        <v>299</v>
      </c>
      <c r="D987" t="s">
        <v>269</v>
      </c>
      <c r="E987" t="s">
        <v>153</v>
      </c>
      <c r="F987">
        <v>0</v>
      </c>
      <c r="G987">
        <v>0</v>
      </c>
      <c r="H987">
        <v>179</v>
      </c>
      <c r="I987">
        <v>0</v>
      </c>
      <c r="J987">
        <v>179</v>
      </c>
      <c r="K987">
        <v>0</v>
      </c>
    </row>
    <row r="988" spans="1:11" x14ac:dyDescent="0.2">
      <c r="A988" t="s">
        <v>1298</v>
      </c>
      <c r="B988" t="s">
        <v>86</v>
      </c>
      <c r="C988" t="s">
        <v>299</v>
      </c>
      <c r="D988" t="s">
        <v>271</v>
      </c>
      <c r="E988" t="s">
        <v>154</v>
      </c>
      <c r="F988">
        <v>0</v>
      </c>
      <c r="G988">
        <v>0</v>
      </c>
      <c r="H988">
        <v>7</v>
      </c>
      <c r="I988">
        <v>0</v>
      </c>
      <c r="J988">
        <v>7</v>
      </c>
      <c r="K988">
        <v>0</v>
      </c>
    </row>
    <row r="989" spans="1:11" x14ac:dyDescent="0.2">
      <c r="A989" t="s">
        <v>1299</v>
      </c>
      <c r="B989" t="s">
        <v>86</v>
      </c>
      <c r="C989" t="s">
        <v>299</v>
      </c>
      <c r="D989" t="s">
        <v>269</v>
      </c>
      <c r="E989" t="s">
        <v>155</v>
      </c>
      <c r="F989">
        <v>0</v>
      </c>
      <c r="G989">
        <v>0</v>
      </c>
      <c r="H989">
        <v>85</v>
      </c>
      <c r="I989">
        <v>0</v>
      </c>
      <c r="J989">
        <v>85</v>
      </c>
      <c r="K989">
        <v>0</v>
      </c>
    </row>
    <row r="990" spans="1:11" x14ac:dyDescent="0.2">
      <c r="A990" t="s">
        <v>1300</v>
      </c>
      <c r="B990" t="s">
        <v>86</v>
      </c>
      <c r="C990" t="s">
        <v>299</v>
      </c>
      <c r="D990" t="s">
        <v>272</v>
      </c>
      <c r="E990" t="s">
        <v>156</v>
      </c>
      <c r="F990">
        <v>0</v>
      </c>
      <c r="G990">
        <v>0</v>
      </c>
      <c r="H990">
        <v>344</v>
      </c>
      <c r="I990">
        <v>0</v>
      </c>
      <c r="J990">
        <v>344</v>
      </c>
      <c r="K990">
        <v>0</v>
      </c>
    </row>
    <row r="991" spans="1:11" x14ac:dyDescent="0.2">
      <c r="A991" t="s">
        <v>1301</v>
      </c>
      <c r="B991" t="s">
        <v>86</v>
      </c>
      <c r="C991" t="s">
        <v>299</v>
      </c>
      <c r="D991" t="s">
        <v>269</v>
      </c>
      <c r="E991" t="s">
        <v>157</v>
      </c>
      <c r="F991">
        <v>0</v>
      </c>
      <c r="G991">
        <v>0</v>
      </c>
      <c r="H991">
        <v>242</v>
      </c>
      <c r="I991">
        <v>0</v>
      </c>
      <c r="J991">
        <v>242</v>
      </c>
      <c r="K991">
        <v>0</v>
      </c>
    </row>
    <row r="992" spans="1:11" x14ac:dyDescent="0.2">
      <c r="A992" t="s">
        <v>1302</v>
      </c>
      <c r="B992" t="s">
        <v>86</v>
      </c>
      <c r="C992" t="s">
        <v>299</v>
      </c>
      <c r="D992" t="s">
        <v>269</v>
      </c>
      <c r="E992" t="s">
        <v>158</v>
      </c>
      <c r="F992">
        <v>0</v>
      </c>
      <c r="G992">
        <v>0</v>
      </c>
      <c r="H992">
        <v>86</v>
      </c>
      <c r="I992">
        <v>0</v>
      </c>
      <c r="J992">
        <v>86</v>
      </c>
      <c r="K992">
        <v>0</v>
      </c>
    </row>
    <row r="993" spans="1:11" x14ac:dyDescent="0.2">
      <c r="A993" t="s">
        <v>1303</v>
      </c>
      <c r="B993" t="s">
        <v>86</v>
      </c>
      <c r="C993" t="s">
        <v>299</v>
      </c>
      <c r="D993" t="s">
        <v>270</v>
      </c>
      <c r="E993" t="s">
        <v>159</v>
      </c>
      <c r="F993">
        <v>0</v>
      </c>
      <c r="G993">
        <v>0</v>
      </c>
      <c r="H993">
        <v>1</v>
      </c>
      <c r="I993">
        <v>0</v>
      </c>
      <c r="J993">
        <v>1</v>
      </c>
      <c r="K993">
        <v>0</v>
      </c>
    </row>
    <row r="994" spans="1:11" x14ac:dyDescent="0.2">
      <c r="A994" t="s">
        <v>1304</v>
      </c>
      <c r="B994" t="s">
        <v>86</v>
      </c>
      <c r="C994" t="s">
        <v>299</v>
      </c>
      <c r="D994" t="s">
        <v>269</v>
      </c>
      <c r="E994" t="s">
        <v>160</v>
      </c>
      <c r="F994">
        <v>0</v>
      </c>
      <c r="G994">
        <v>0</v>
      </c>
      <c r="H994">
        <v>89</v>
      </c>
      <c r="I994">
        <v>0</v>
      </c>
      <c r="J994">
        <v>89</v>
      </c>
      <c r="K994">
        <v>0</v>
      </c>
    </row>
    <row r="995" spans="1:11" x14ac:dyDescent="0.2">
      <c r="A995" t="s">
        <v>1305</v>
      </c>
      <c r="B995" t="s">
        <v>86</v>
      </c>
      <c r="C995" t="s">
        <v>299</v>
      </c>
      <c r="D995" t="s">
        <v>274</v>
      </c>
      <c r="E995" t="s">
        <v>161</v>
      </c>
      <c r="F995">
        <v>0</v>
      </c>
      <c r="G995">
        <v>0</v>
      </c>
      <c r="H995">
        <v>11</v>
      </c>
      <c r="I995">
        <v>0</v>
      </c>
      <c r="J995">
        <v>11</v>
      </c>
      <c r="K995">
        <v>0</v>
      </c>
    </row>
    <row r="996" spans="1:11" x14ac:dyDescent="0.2">
      <c r="A996" t="s">
        <v>1306</v>
      </c>
      <c r="B996" t="s">
        <v>86</v>
      </c>
      <c r="C996" t="s">
        <v>299</v>
      </c>
      <c r="D996" t="s">
        <v>268</v>
      </c>
      <c r="E996" t="s">
        <v>162</v>
      </c>
      <c r="F996">
        <v>0</v>
      </c>
      <c r="G996">
        <v>0</v>
      </c>
      <c r="H996">
        <v>420</v>
      </c>
      <c r="I996">
        <v>0</v>
      </c>
      <c r="J996">
        <v>420</v>
      </c>
      <c r="K996">
        <v>0</v>
      </c>
    </row>
    <row r="997" spans="1:11" x14ac:dyDescent="0.2">
      <c r="A997" t="s">
        <v>1307</v>
      </c>
      <c r="B997" t="s">
        <v>86</v>
      </c>
      <c r="C997" t="s">
        <v>299</v>
      </c>
      <c r="D997" t="s">
        <v>269</v>
      </c>
      <c r="E997" t="s">
        <v>163</v>
      </c>
      <c r="F997">
        <v>0</v>
      </c>
      <c r="G997">
        <v>0</v>
      </c>
      <c r="H997">
        <v>84</v>
      </c>
      <c r="I997">
        <v>0</v>
      </c>
      <c r="J997">
        <v>84</v>
      </c>
      <c r="K997">
        <v>0</v>
      </c>
    </row>
    <row r="998" spans="1:11" x14ac:dyDescent="0.2">
      <c r="A998" t="s">
        <v>1308</v>
      </c>
      <c r="B998" t="s">
        <v>86</v>
      </c>
      <c r="C998" t="s">
        <v>299</v>
      </c>
      <c r="D998" t="s">
        <v>269</v>
      </c>
      <c r="E998" t="s">
        <v>164</v>
      </c>
      <c r="F998">
        <v>0</v>
      </c>
      <c r="G998">
        <v>0</v>
      </c>
      <c r="H998">
        <v>139</v>
      </c>
      <c r="I998">
        <v>0</v>
      </c>
      <c r="J998">
        <v>139</v>
      </c>
      <c r="K998">
        <v>0</v>
      </c>
    </row>
    <row r="999" spans="1:11" x14ac:dyDescent="0.2">
      <c r="A999" t="s">
        <v>1309</v>
      </c>
      <c r="B999" t="s">
        <v>86</v>
      </c>
      <c r="C999" t="s">
        <v>299</v>
      </c>
      <c r="D999" t="s">
        <v>272</v>
      </c>
      <c r="E999" t="s">
        <v>165</v>
      </c>
      <c r="F999">
        <v>0</v>
      </c>
      <c r="G999">
        <v>0</v>
      </c>
      <c r="H999">
        <v>17</v>
      </c>
      <c r="I999">
        <v>0</v>
      </c>
      <c r="J999">
        <v>17</v>
      </c>
      <c r="K999">
        <v>0</v>
      </c>
    </row>
    <row r="1000" spans="1:11" x14ac:dyDescent="0.2">
      <c r="A1000" t="s">
        <v>1310</v>
      </c>
      <c r="B1000" t="s">
        <v>86</v>
      </c>
      <c r="C1000" t="s">
        <v>299</v>
      </c>
      <c r="D1000" t="s">
        <v>269</v>
      </c>
      <c r="E1000" t="s">
        <v>167</v>
      </c>
      <c r="F1000">
        <v>0</v>
      </c>
      <c r="G1000">
        <v>0</v>
      </c>
      <c r="H1000">
        <v>109</v>
      </c>
      <c r="I1000">
        <v>0</v>
      </c>
      <c r="J1000">
        <v>109</v>
      </c>
      <c r="K1000">
        <v>0</v>
      </c>
    </row>
    <row r="1001" spans="1:11" x14ac:dyDescent="0.2">
      <c r="A1001" t="s">
        <v>1311</v>
      </c>
      <c r="B1001" t="s">
        <v>86</v>
      </c>
      <c r="C1001" t="s">
        <v>299</v>
      </c>
      <c r="D1001" t="s">
        <v>269</v>
      </c>
      <c r="E1001" t="s">
        <v>168</v>
      </c>
      <c r="F1001">
        <v>0</v>
      </c>
      <c r="G1001">
        <v>0</v>
      </c>
      <c r="H1001">
        <v>41</v>
      </c>
      <c r="I1001">
        <v>0</v>
      </c>
      <c r="J1001">
        <v>41</v>
      </c>
      <c r="K1001">
        <v>0</v>
      </c>
    </row>
    <row r="1002" spans="1:11" x14ac:dyDescent="0.2">
      <c r="A1002" t="s">
        <v>1312</v>
      </c>
      <c r="B1002" t="s">
        <v>86</v>
      </c>
      <c r="C1002" t="s">
        <v>299</v>
      </c>
      <c r="D1002" t="s">
        <v>272</v>
      </c>
      <c r="E1002" t="s">
        <v>169</v>
      </c>
      <c r="F1002">
        <v>0</v>
      </c>
      <c r="G1002">
        <v>0</v>
      </c>
      <c r="H1002">
        <v>297</v>
      </c>
      <c r="I1002">
        <v>0</v>
      </c>
      <c r="J1002">
        <v>297</v>
      </c>
      <c r="K1002">
        <v>0</v>
      </c>
    </row>
    <row r="1003" spans="1:11" x14ac:dyDescent="0.2">
      <c r="A1003" t="s">
        <v>1313</v>
      </c>
      <c r="B1003" t="s">
        <v>86</v>
      </c>
      <c r="C1003" t="s">
        <v>299</v>
      </c>
      <c r="D1003" t="s">
        <v>275</v>
      </c>
      <c r="E1003" t="s">
        <v>170</v>
      </c>
      <c r="F1003">
        <v>0</v>
      </c>
      <c r="G1003">
        <v>0</v>
      </c>
      <c r="H1003">
        <v>7</v>
      </c>
      <c r="I1003">
        <v>0</v>
      </c>
      <c r="J1003">
        <v>7</v>
      </c>
      <c r="K1003">
        <v>0</v>
      </c>
    </row>
    <row r="1004" spans="1:11" x14ac:dyDescent="0.2">
      <c r="A1004" t="s">
        <v>1314</v>
      </c>
      <c r="B1004" t="s">
        <v>86</v>
      </c>
      <c r="C1004" t="s">
        <v>299</v>
      </c>
      <c r="D1004" t="s">
        <v>269</v>
      </c>
      <c r="E1004" t="s">
        <v>171</v>
      </c>
      <c r="F1004">
        <v>0</v>
      </c>
      <c r="G1004">
        <v>0</v>
      </c>
      <c r="H1004">
        <v>73</v>
      </c>
      <c r="I1004">
        <v>0</v>
      </c>
      <c r="J1004">
        <v>73</v>
      </c>
      <c r="K1004">
        <v>0</v>
      </c>
    </row>
    <row r="1005" spans="1:11" x14ac:dyDescent="0.2">
      <c r="A1005" t="s">
        <v>1315</v>
      </c>
      <c r="B1005" t="s">
        <v>86</v>
      </c>
      <c r="C1005" t="s">
        <v>299</v>
      </c>
      <c r="D1005" t="s">
        <v>275</v>
      </c>
      <c r="E1005" t="s">
        <v>172</v>
      </c>
      <c r="F1005">
        <v>0</v>
      </c>
      <c r="G1005">
        <v>0</v>
      </c>
      <c r="H1005">
        <v>25</v>
      </c>
      <c r="I1005">
        <v>0</v>
      </c>
      <c r="J1005">
        <v>25</v>
      </c>
      <c r="K1005">
        <v>0</v>
      </c>
    </row>
    <row r="1006" spans="1:11" x14ac:dyDescent="0.2">
      <c r="A1006" t="s">
        <v>1316</v>
      </c>
      <c r="B1006" t="s">
        <v>86</v>
      </c>
      <c r="C1006" t="s">
        <v>299</v>
      </c>
      <c r="D1006" t="s">
        <v>271</v>
      </c>
      <c r="E1006" t="s">
        <v>173</v>
      </c>
      <c r="F1006">
        <v>0</v>
      </c>
      <c r="G1006">
        <v>0</v>
      </c>
      <c r="H1006">
        <v>4</v>
      </c>
      <c r="I1006">
        <v>0</v>
      </c>
      <c r="J1006">
        <v>4</v>
      </c>
      <c r="K1006">
        <v>0</v>
      </c>
    </row>
    <row r="1007" spans="1:11" x14ac:dyDescent="0.2">
      <c r="A1007" t="s">
        <v>1317</v>
      </c>
      <c r="B1007" t="s">
        <v>86</v>
      </c>
      <c r="C1007" t="s">
        <v>299</v>
      </c>
      <c r="D1007" t="s">
        <v>269</v>
      </c>
      <c r="E1007" t="s">
        <v>174</v>
      </c>
      <c r="F1007">
        <v>0</v>
      </c>
      <c r="G1007">
        <v>0</v>
      </c>
      <c r="H1007">
        <v>187</v>
      </c>
      <c r="I1007">
        <v>0</v>
      </c>
      <c r="J1007">
        <v>187</v>
      </c>
      <c r="K1007">
        <v>0</v>
      </c>
    </row>
    <row r="1008" spans="1:11" x14ac:dyDescent="0.2">
      <c r="A1008" t="s">
        <v>1318</v>
      </c>
      <c r="B1008" t="s">
        <v>86</v>
      </c>
      <c r="C1008" t="s">
        <v>299</v>
      </c>
      <c r="D1008" t="s">
        <v>271</v>
      </c>
      <c r="E1008" t="s">
        <v>175</v>
      </c>
      <c r="F1008">
        <v>0</v>
      </c>
      <c r="G1008">
        <v>0</v>
      </c>
      <c r="H1008">
        <v>53</v>
      </c>
      <c r="I1008">
        <v>0</v>
      </c>
      <c r="J1008">
        <v>53</v>
      </c>
      <c r="K1008">
        <v>0</v>
      </c>
    </row>
    <row r="1009" spans="1:11" x14ac:dyDescent="0.2">
      <c r="A1009" t="s">
        <v>1319</v>
      </c>
      <c r="B1009" t="s">
        <v>86</v>
      </c>
      <c r="C1009" t="s">
        <v>299</v>
      </c>
      <c r="D1009" t="s">
        <v>275</v>
      </c>
      <c r="E1009" t="s">
        <v>176</v>
      </c>
      <c r="F1009">
        <v>0</v>
      </c>
      <c r="G1009">
        <v>0</v>
      </c>
      <c r="H1009">
        <v>80</v>
      </c>
      <c r="I1009">
        <v>0</v>
      </c>
      <c r="J1009">
        <v>80</v>
      </c>
      <c r="K1009">
        <v>0</v>
      </c>
    </row>
    <row r="1010" spans="1:11" x14ac:dyDescent="0.2">
      <c r="A1010" t="s">
        <v>1320</v>
      </c>
      <c r="B1010" t="s">
        <v>86</v>
      </c>
      <c r="C1010" t="s">
        <v>299</v>
      </c>
      <c r="D1010" t="s">
        <v>267</v>
      </c>
      <c r="E1010" t="s">
        <v>177</v>
      </c>
      <c r="F1010">
        <v>0</v>
      </c>
      <c r="G1010">
        <v>0</v>
      </c>
      <c r="H1010">
        <v>64</v>
      </c>
      <c r="I1010">
        <v>0</v>
      </c>
      <c r="J1010">
        <v>64</v>
      </c>
      <c r="K1010">
        <v>0</v>
      </c>
    </row>
    <row r="1011" spans="1:11" x14ac:dyDescent="0.2">
      <c r="A1011" t="s">
        <v>1321</v>
      </c>
      <c r="B1011" t="s">
        <v>86</v>
      </c>
      <c r="C1011" t="s">
        <v>299</v>
      </c>
      <c r="D1011" t="s">
        <v>267</v>
      </c>
      <c r="E1011" t="s">
        <v>178</v>
      </c>
      <c r="F1011">
        <v>0</v>
      </c>
      <c r="G1011">
        <v>0</v>
      </c>
      <c r="H1011">
        <v>54</v>
      </c>
      <c r="I1011">
        <v>0</v>
      </c>
      <c r="J1011">
        <v>54</v>
      </c>
      <c r="K1011">
        <v>0</v>
      </c>
    </row>
    <row r="1012" spans="1:11" x14ac:dyDescent="0.2">
      <c r="A1012" t="s">
        <v>1322</v>
      </c>
      <c r="B1012" t="s">
        <v>86</v>
      </c>
      <c r="C1012" t="s">
        <v>299</v>
      </c>
      <c r="D1012" t="s">
        <v>269</v>
      </c>
      <c r="E1012" t="s">
        <v>179</v>
      </c>
      <c r="F1012">
        <v>0</v>
      </c>
      <c r="G1012">
        <v>0</v>
      </c>
      <c r="H1012">
        <v>181</v>
      </c>
      <c r="I1012">
        <v>0</v>
      </c>
      <c r="J1012">
        <v>181</v>
      </c>
      <c r="K1012">
        <v>0</v>
      </c>
    </row>
    <row r="1013" spans="1:11" x14ac:dyDescent="0.2">
      <c r="A1013" t="s">
        <v>1323</v>
      </c>
      <c r="B1013" t="s">
        <v>86</v>
      </c>
      <c r="C1013" t="s">
        <v>299</v>
      </c>
      <c r="D1013" t="s">
        <v>267</v>
      </c>
      <c r="E1013" t="s">
        <v>180</v>
      </c>
      <c r="F1013">
        <v>0</v>
      </c>
      <c r="G1013">
        <v>0</v>
      </c>
      <c r="H1013">
        <v>46</v>
      </c>
      <c r="I1013">
        <v>0</v>
      </c>
      <c r="J1013">
        <v>46</v>
      </c>
      <c r="K1013">
        <v>0</v>
      </c>
    </row>
    <row r="1014" spans="1:11" x14ac:dyDescent="0.2">
      <c r="A1014" t="s">
        <v>1324</v>
      </c>
      <c r="B1014" t="s">
        <v>86</v>
      </c>
      <c r="C1014" t="s">
        <v>299</v>
      </c>
      <c r="D1014" t="s">
        <v>271</v>
      </c>
      <c r="E1014" t="s">
        <v>181</v>
      </c>
      <c r="F1014">
        <v>0</v>
      </c>
      <c r="G1014">
        <v>0</v>
      </c>
      <c r="H1014">
        <v>42</v>
      </c>
      <c r="I1014">
        <v>0</v>
      </c>
      <c r="J1014">
        <v>42</v>
      </c>
      <c r="K1014">
        <v>0</v>
      </c>
    </row>
    <row r="1015" spans="1:11" x14ac:dyDescent="0.2">
      <c r="A1015" t="s">
        <v>1325</v>
      </c>
      <c r="B1015" t="s">
        <v>86</v>
      </c>
      <c r="C1015" t="s">
        <v>299</v>
      </c>
      <c r="D1015" t="s">
        <v>269</v>
      </c>
      <c r="E1015" t="s">
        <v>283</v>
      </c>
      <c r="F1015">
        <v>0</v>
      </c>
      <c r="G1015">
        <v>0</v>
      </c>
      <c r="H1015">
        <v>4584</v>
      </c>
      <c r="I1015">
        <v>0</v>
      </c>
      <c r="J1015">
        <v>4584</v>
      </c>
      <c r="K1015">
        <v>0</v>
      </c>
    </row>
    <row r="1016" spans="1:11" x14ac:dyDescent="0.2">
      <c r="A1016" t="s">
        <v>1326</v>
      </c>
      <c r="B1016" t="s">
        <v>86</v>
      </c>
      <c r="C1016" t="s">
        <v>299</v>
      </c>
      <c r="D1016" t="s">
        <v>268</v>
      </c>
      <c r="E1016" t="s">
        <v>182</v>
      </c>
      <c r="F1016">
        <v>0</v>
      </c>
      <c r="G1016">
        <v>0</v>
      </c>
      <c r="H1016">
        <v>47</v>
      </c>
      <c r="I1016">
        <v>0</v>
      </c>
      <c r="J1016">
        <v>47</v>
      </c>
      <c r="K1016">
        <v>0</v>
      </c>
    </row>
    <row r="1017" spans="1:11" x14ac:dyDescent="0.2">
      <c r="A1017" t="s">
        <v>1327</v>
      </c>
      <c r="B1017" t="s">
        <v>86</v>
      </c>
      <c r="C1017" t="s">
        <v>299</v>
      </c>
      <c r="D1017" t="s">
        <v>271</v>
      </c>
      <c r="E1017" t="s">
        <v>183</v>
      </c>
      <c r="F1017">
        <v>0</v>
      </c>
      <c r="G1017">
        <v>0</v>
      </c>
      <c r="H1017">
        <v>114</v>
      </c>
      <c r="I1017">
        <v>0</v>
      </c>
      <c r="J1017">
        <v>114</v>
      </c>
      <c r="K1017">
        <v>0</v>
      </c>
    </row>
    <row r="1018" spans="1:11" x14ac:dyDescent="0.2">
      <c r="A1018" t="s">
        <v>1328</v>
      </c>
      <c r="B1018" t="s">
        <v>86</v>
      </c>
      <c r="C1018" t="s">
        <v>299</v>
      </c>
      <c r="D1018" t="s">
        <v>272</v>
      </c>
      <c r="E1018" t="s">
        <v>184</v>
      </c>
      <c r="F1018">
        <v>0</v>
      </c>
      <c r="G1018">
        <v>0</v>
      </c>
      <c r="H1018">
        <v>45</v>
      </c>
      <c r="I1018">
        <v>0</v>
      </c>
      <c r="J1018">
        <v>45</v>
      </c>
      <c r="K1018">
        <v>0</v>
      </c>
    </row>
    <row r="1019" spans="1:11" x14ac:dyDescent="0.2">
      <c r="A1019" t="s">
        <v>1329</v>
      </c>
      <c r="B1019" t="s">
        <v>86</v>
      </c>
      <c r="C1019" t="s">
        <v>299</v>
      </c>
      <c r="D1019" t="s">
        <v>269</v>
      </c>
      <c r="E1019" t="s">
        <v>185</v>
      </c>
      <c r="F1019">
        <v>0</v>
      </c>
      <c r="G1019">
        <v>0</v>
      </c>
      <c r="H1019">
        <v>136</v>
      </c>
      <c r="I1019">
        <v>0</v>
      </c>
      <c r="J1019">
        <v>136</v>
      </c>
      <c r="K1019">
        <v>0</v>
      </c>
    </row>
    <row r="1020" spans="1:11" x14ac:dyDescent="0.2">
      <c r="A1020" t="s">
        <v>1330</v>
      </c>
      <c r="B1020" t="s">
        <v>86</v>
      </c>
      <c r="C1020" t="s">
        <v>299</v>
      </c>
      <c r="D1020" t="s">
        <v>270</v>
      </c>
      <c r="E1020" t="s">
        <v>186</v>
      </c>
      <c r="F1020">
        <v>0</v>
      </c>
      <c r="G1020">
        <v>0</v>
      </c>
      <c r="H1020">
        <v>7</v>
      </c>
      <c r="I1020">
        <v>0</v>
      </c>
      <c r="J1020">
        <v>7</v>
      </c>
      <c r="K1020">
        <v>0</v>
      </c>
    </row>
    <row r="1021" spans="1:11" x14ac:dyDescent="0.2">
      <c r="A1021" t="s">
        <v>1331</v>
      </c>
      <c r="B1021" t="s">
        <v>86</v>
      </c>
      <c r="C1021" t="s">
        <v>299</v>
      </c>
      <c r="D1021" t="s">
        <v>272</v>
      </c>
      <c r="E1021" t="s">
        <v>187</v>
      </c>
      <c r="F1021">
        <v>0</v>
      </c>
      <c r="G1021">
        <v>0</v>
      </c>
      <c r="H1021">
        <v>80</v>
      </c>
      <c r="I1021">
        <v>0</v>
      </c>
      <c r="J1021">
        <v>80</v>
      </c>
      <c r="K1021">
        <v>0</v>
      </c>
    </row>
    <row r="1022" spans="1:11" x14ac:dyDescent="0.2">
      <c r="A1022" t="s">
        <v>1332</v>
      </c>
      <c r="B1022" t="s">
        <v>86</v>
      </c>
      <c r="C1022" t="s">
        <v>299</v>
      </c>
      <c r="D1022" t="s">
        <v>270</v>
      </c>
      <c r="E1022" t="s">
        <v>188</v>
      </c>
      <c r="F1022">
        <v>0</v>
      </c>
      <c r="G1022">
        <v>0</v>
      </c>
      <c r="H1022">
        <v>27</v>
      </c>
      <c r="I1022">
        <v>0</v>
      </c>
      <c r="J1022">
        <v>27</v>
      </c>
      <c r="K1022">
        <v>0</v>
      </c>
    </row>
    <row r="1023" spans="1:11" x14ac:dyDescent="0.2">
      <c r="A1023" t="s">
        <v>1333</v>
      </c>
      <c r="B1023" t="s">
        <v>86</v>
      </c>
      <c r="C1023" t="s">
        <v>299</v>
      </c>
      <c r="D1023" t="s">
        <v>269</v>
      </c>
      <c r="E1023" t="s">
        <v>189</v>
      </c>
      <c r="F1023">
        <v>0</v>
      </c>
      <c r="G1023">
        <v>0</v>
      </c>
      <c r="H1023">
        <v>187</v>
      </c>
      <c r="I1023">
        <v>0</v>
      </c>
      <c r="J1023">
        <v>187</v>
      </c>
      <c r="K1023">
        <v>0</v>
      </c>
    </row>
    <row r="1024" spans="1:11" x14ac:dyDescent="0.2">
      <c r="A1024" t="s">
        <v>1334</v>
      </c>
      <c r="B1024" t="s">
        <v>86</v>
      </c>
      <c r="C1024" t="s">
        <v>299</v>
      </c>
      <c r="D1024" t="s">
        <v>268</v>
      </c>
      <c r="E1024" t="s">
        <v>190</v>
      </c>
      <c r="F1024">
        <v>0</v>
      </c>
      <c r="G1024">
        <v>0</v>
      </c>
      <c r="H1024">
        <v>65</v>
      </c>
      <c r="I1024">
        <v>0</v>
      </c>
      <c r="J1024">
        <v>65</v>
      </c>
      <c r="K1024">
        <v>0</v>
      </c>
    </row>
    <row r="1025" spans="1:11" x14ac:dyDescent="0.2">
      <c r="A1025" t="s">
        <v>1335</v>
      </c>
      <c r="B1025" t="s">
        <v>86</v>
      </c>
      <c r="C1025" t="s">
        <v>299</v>
      </c>
      <c r="D1025" t="s">
        <v>275</v>
      </c>
      <c r="E1025" t="s">
        <v>191</v>
      </c>
      <c r="F1025">
        <v>0</v>
      </c>
      <c r="G1025">
        <v>0</v>
      </c>
      <c r="H1025">
        <v>6</v>
      </c>
      <c r="I1025">
        <v>0</v>
      </c>
      <c r="J1025">
        <v>6</v>
      </c>
      <c r="K1025">
        <v>0</v>
      </c>
    </row>
    <row r="1026" spans="1:11" x14ac:dyDescent="0.2">
      <c r="A1026" t="s">
        <v>1336</v>
      </c>
      <c r="B1026" t="s">
        <v>86</v>
      </c>
      <c r="C1026" t="s">
        <v>299</v>
      </c>
      <c r="D1026" t="s">
        <v>270</v>
      </c>
      <c r="E1026" t="s">
        <v>284</v>
      </c>
      <c r="F1026">
        <v>0</v>
      </c>
      <c r="G1026">
        <v>0</v>
      </c>
      <c r="H1026">
        <v>158</v>
      </c>
      <c r="I1026">
        <v>0</v>
      </c>
      <c r="J1026">
        <v>158</v>
      </c>
      <c r="K1026">
        <v>0</v>
      </c>
    </row>
    <row r="1027" spans="1:11" x14ac:dyDescent="0.2">
      <c r="A1027" t="s">
        <v>1337</v>
      </c>
      <c r="B1027" t="s">
        <v>86</v>
      </c>
      <c r="C1027" t="s">
        <v>299</v>
      </c>
      <c r="D1027" t="s">
        <v>275</v>
      </c>
      <c r="E1027" t="s">
        <v>192</v>
      </c>
      <c r="F1027">
        <v>0</v>
      </c>
      <c r="G1027">
        <v>0</v>
      </c>
      <c r="H1027">
        <v>2</v>
      </c>
      <c r="I1027">
        <v>0</v>
      </c>
      <c r="J1027">
        <v>2</v>
      </c>
      <c r="K1027">
        <v>0</v>
      </c>
    </row>
    <row r="1028" spans="1:11" x14ac:dyDescent="0.2">
      <c r="A1028" t="s">
        <v>1338</v>
      </c>
      <c r="B1028" t="s">
        <v>86</v>
      </c>
      <c r="C1028" t="s">
        <v>299</v>
      </c>
      <c r="D1028" t="s">
        <v>267</v>
      </c>
      <c r="E1028" t="s">
        <v>193</v>
      </c>
      <c r="F1028">
        <v>0</v>
      </c>
      <c r="G1028">
        <v>0</v>
      </c>
      <c r="H1028">
        <v>43</v>
      </c>
      <c r="I1028">
        <v>0</v>
      </c>
      <c r="J1028">
        <v>43</v>
      </c>
      <c r="K1028">
        <v>0</v>
      </c>
    </row>
    <row r="1029" spans="1:11" x14ac:dyDescent="0.2">
      <c r="A1029" t="s">
        <v>1339</v>
      </c>
      <c r="B1029" t="s">
        <v>86</v>
      </c>
      <c r="C1029" t="s">
        <v>299</v>
      </c>
      <c r="D1029" t="s">
        <v>273</v>
      </c>
      <c r="E1029" t="s">
        <v>194</v>
      </c>
      <c r="F1029">
        <v>0</v>
      </c>
      <c r="G1029">
        <v>0</v>
      </c>
      <c r="H1029">
        <v>43</v>
      </c>
      <c r="I1029">
        <v>0</v>
      </c>
      <c r="J1029">
        <v>43</v>
      </c>
      <c r="K1029">
        <v>0</v>
      </c>
    </row>
    <row r="1030" spans="1:11" x14ac:dyDescent="0.2">
      <c r="A1030" t="s">
        <v>1340</v>
      </c>
      <c r="B1030" t="s">
        <v>86</v>
      </c>
      <c r="C1030" t="s">
        <v>299</v>
      </c>
      <c r="D1030" t="s">
        <v>270</v>
      </c>
      <c r="E1030" t="s">
        <v>195</v>
      </c>
      <c r="F1030">
        <v>0</v>
      </c>
      <c r="G1030">
        <v>0</v>
      </c>
      <c r="H1030">
        <v>20</v>
      </c>
      <c r="I1030">
        <v>0</v>
      </c>
      <c r="J1030">
        <v>20</v>
      </c>
      <c r="K1030">
        <v>0</v>
      </c>
    </row>
    <row r="1031" spans="1:11" x14ac:dyDescent="0.2">
      <c r="A1031" t="s">
        <v>1341</v>
      </c>
      <c r="B1031" t="s">
        <v>86</v>
      </c>
      <c r="C1031" t="s">
        <v>299</v>
      </c>
      <c r="D1031" t="s">
        <v>271</v>
      </c>
      <c r="E1031" t="s">
        <v>285</v>
      </c>
      <c r="F1031">
        <v>0</v>
      </c>
      <c r="G1031">
        <v>0</v>
      </c>
      <c r="H1031">
        <v>662</v>
      </c>
      <c r="I1031">
        <v>0</v>
      </c>
      <c r="J1031">
        <v>662</v>
      </c>
      <c r="K1031">
        <v>0</v>
      </c>
    </row>
    <row r="1032" spans="1:11" x14ac:dyDescent="0.2">
      <c r="A1032" t="s">
        <v>1342</v>
      </c>
      <c r="B1032" t="s">
        <v>86</v>
      </c>
      <c r="C1032" t="s">
        <v>299</v>
      </c>
      <c r="D1032" t="s">
        <v>275</v>
      </c>
      <c r="E1032" t="s">
        <v>196</v>
      </c>
      <c r="F1032">
        <v>0</v>
      </c>
      <c r="G1032">
        <v>0</v>
      </c>
      <c r="H1032">
        <v>56</v>
      </c>
      <c r="I1032">
        <v>0</v>
      </c>
      <c r="J1032">
        <v>56</v>
      </c>
      <c r="K1032">
        <v>0</v>
      </c>
    </row>
    <row r="1033" spans="1:11" x14ac:dyDescent="0.2">
      <c r="A1033" t="s">
        <v>1343</v>
      </c>
      <c r="B1033" t="s">
        <v>86</v>
      </c>
      <c r="C1033" t="s">
        <v>299</v>
      </c>
      <c r="D1033" t="s">
        <v>270</v>
      </c>
      <c r="E1033" t="s">
        <v>197</v>
      </c>
      <c r="F1033">
        <v>0</v>
      </c>
      <c r="G1033">
        <v>0</v>
      </c>
      <c r="H1033">
        <v>31</v>
      </c>
      <c r="I1033">
        <v>0</v>
      </c>
      <c r="J1033">
        <v>31</v>
      </c>
      <c r="K1033">
        <v>0</v>
      </c>
    </row>
    <row r="1034" spans="1:11" x14ac:dyDescent="0.2">
      <c r="A1034" t="s">
        <v>1344</v>
      </c>
      <c r="B1034" t="s">
        <v>86</v>
      </c>
      <c r="C1034" t="s">
        <v>299</v>
      </c>
      <c r="D1034" t="s">
        <v>276</v>
      </c>
      <c r="E1034" t="s">
        <v>276</v>
      </c>
      <c r="F1034">
        <v>0</v>
      </c>
      <c r="G1034">
        <v>0</v>
      </c>
      <c r="H1034">
        <v>23</v>
      </c>
      <c r="I1034">
        <v>0</v>
      </c>
      <c r="J1034">
        <v>23</v>
      </c>
      <c r="K1034">
        <v>0</v>
      </c>
    </row>
    <row r="1035" spans="1:11" x14ac:dyDescent="0.2">
      <c r="A1035" t="s">
        <v>1345</v>
      </c>
      <c r="B1035" t="s">
        <v>86</v>
      </c>
      <c r="C1035" t="s">
        <v>299</v>
      </c>
      <c r="D1035" t="s">
        <v>276</v>
      </c>
      <c r="E1035" t="s">
        <v>290</v>
      </c>
      <c r="F1035">
        <v>0</v>
      </c>
      <c r="G1035">
        <v>0</v>
      </c>
      <c r="H1035">
        <v>23</v>
      </c>
      <c r="I1035">
        <v>0</v>
      </c>
      <c r="J1035">
        <v>23</v>
      </c>
      <c r="K1035">
        <v>0</v>
      </c>
    </row>
    <row r="1036" spans="1:11" x14ac:dyDescent="0.2">
      <c r="A1036" t="s">
        <v>1346</v>
      </c>
      <c r="B1036" t="s">
        <v>86</v>
      </c>
      <c r="C1036" t="s">
        <v>299</v>
      </c>
      <c r="D1036" t="s">
        <v>267</v>
      </c>
      <c r="E1036" t="s">
        <v>198</v>
      </c>
      <c r="F1036">
        <v>0</v>
      </c>
      <c r="G1036">
        <v>0</v>
      </c>
      <c r="H1036">
        <v>21</v>
      </c>
      <c r="I1036">
        <v>0</v>
      </c>
      <c r="J1036">
        <v>21</v>
      </c>
      <c r="K1036">
        <v>0</v>
      </c>
    </row>
    <row r="1037" spans="1:11" x14ac:dyDescent="0.2">
      <c r="A1037" t="s">
        <v>1347</v>
      </c>
      <c r="B1037" t="s">
        <v>86</v>
      </c>
      <c r="C1037" t="s">
        <v>299</v>
      </c>
      <c r="D1037" t="s">
        <v>267</v>
      </c>
      <c r="E1037" t="s">
        <v>199</v>
      </c>
      <c r="F1037">
        <v>0</v>
      </c>
      <c r="G1037">
        <v>0</v>
      </c>
      <c r="H1037">
        <v>60</v>
      </c>
      <c r="I1037">
        <v>0</v>
      </c>
      <c r="J1037">
        <v>60</v>
      </c>
      <c r="K1037">
        <v>0</v>
      </c>
    </row>
    <row r="1038" spans="1:11" x14ac:dyDescent="0.2">
      <c r="A1038" t="s">
        <v>1348</v>
      </c>
      <c r="B1038" t="s">
        <v>86</v>
      </c>
      <c r="C1038" t="s">
        <v>299</v>
      </c>
      <c r="D1038" t="s">
        <v>271</v>
      </c>
      <c r="E1038" t="s">
        <v>200</v>
      </c>
      <c r="F1038">
        <v>0</v>
      </c>
      <c r="G1038">
        <v>0</v>
      </c>
      <c r="H1038">
        <v>51</v>
      </c>
      <c r="I1038">
        <v>0</v>
      </c>
      <c r="J1038">
        <v>51</v>
      </c>
      <c r="K1038">
        <v>0</v>
      </c>
    </row>
    <row r="1039" spans="1:11" x14ac:dyDescent="0.2">
      <c r="A1039" t="s">
        <v>1349</v>
      </c>
      <c r="B1039" t="s">
        <v>86</v>
      </c>
      <c r="C1039" t="s">
        <v>299</v>
      </c>
      <c r="D1039" t="s">
        <v>272</v>
      </c>
      <c r="E1039" t="s">
        <v>201</v>
      </c>
      <c r="F1039">
        <v>0</v>
      </c>
      <c r="G1039">
        <v>0</v>
      </c>
      <c r="H1039">
        <v>207</v>
      </c>
      <c r="I1039">
        <v>0</v>
      </c>
      <c r="J1039">
        <v>207</v>
      </c>
      <c r="K1039">
        <v>0</v>
      </c>
    </row>
    <row r="1040" spans="1:11" x14ac:dyDescent="0.2">
      <c r="A1040" t="s">
        <v>1350</v>
      </c>
      <c r="B1040" t="s">
        <v>86</v>
      </c>
      <c r="C1040" t="s">
        <v>299</v>
      </c>
      <c r="D1040" t="s">
        <v>268</v>
      </c>
      <c r="E1040" t="s">
        <v>202</v>
      </c>
      <c r="F1040">
        <v>0</v>
      </c>
      <c r="G1040">
        <v>0</v>
      </c>
      <c r="H1040">
        <v>24</v>
      </c>
      <c r="I1040">
        <v>0</v>
      </c>
      <c r="J1040">
        <v>24</v>
      </c>
      <c r="K1040">
        <v>0</v>
      </c>
    </row>
    <row r="1041" spans="1:11" x14ac:dyDescent="0.2">
      <c r="A1041" t="s">
        <v>1351</v>
      </c>
      <c r="B1041" t="s">
        <v>86</v>
      </c>
      <c r="C1041" t="s">
        <v>299</v>
      </c>
      <c r="D1041" t="s">
        <v>273</v>
      </c>
      <c r="E1041" t="s">
        <v>203</v>
      </c>
      <c r="F1041">
        <v>0</v>
      </c>
      <c r="G1041">
        <v>0</v>
      </c>
      <c r="H1041">
        <v>17</v>
      </c>
      <c r="I1041">
        <v>0</v>
      </c>
      <c r="J1041">
        <v>17</v>
      </c>
      <c r="K1041">
        <v>0</v>
      </c>
    </row>
    <row r="1042" spans="1:11" x14ac:dyDescent="0.2">
      <c r="A1042" t="s">
        <v>1352</v>
      </c>
      <c r="B1042" t="s">
        <v>86</v>
      </c>
      <c r="C1042" t="s">
        <v>299</v>
      </c>
      <c r="D1042" t="s">
        <v>272</v>
      </c>
      <c r="E1042" t="s">
        <v>204</v>
      </c>
      <c r="F1042">
        <v>0</v>
      </c>
      <c r="G1042">
        <v>0</v>
      </c>
      <c r="H1042">
        <v>16</v>
      </c>
      <c r="I1042">
        <v>0</v>
      </c>
      <c r="J1042">
        <v>16</v>
      </c>
      <c r="K1042">
        <v>0</v>
      </c>
    </row>
    <row r="1043" spans="1:11" x14ac:dyDescent="0.2">
      <c r="A1043" t="s">
        <v>1353</v>
      </c>
      <c r="B1043" t="s">
        <v>86</v>
      </c>
      <c r="C1043" t="s">
        <v>299</v>
      </c>
      <c r="D1043" t="s">
        <v>272</v>
      </c>
      <c r="E1043" t="s">
        <v>205</v>
      </c>
      <c r="F1043">
        <v>0</v>
      </c>
      <c r="G1043">
        <v>0</v>
      </c>
      <c r="H1043">
        <v>37</v>
      </c>
      <c r="I1043">
        <v>0</v>
      </c>
      <c r="J1043">
        <v>37</v>
      </c>
      <c r="K1043">
        <v>0</v>
      </c>
    </row>
    <row r="1044" spans="1:11" x14ac:dyDescent="0.2">
      <c r="A1044" t="s">
        <v>1354</v>
      </c>
      <c r="B1044" t="s">
        <v>86</v>
      </c>
      <c r="C1044" t="s">
        <v>299</v>
      </c>
      <c r="D1044" t="s">
        <v>269</v>
      </c>
      <c r="E1044" t="s">
        <v>206</v>
      </c>
      <c r="F1044">
        <v>0</v>
      </c>
      <c r="G1044">
        <v>0</v>
      </c>
      <c r="H1044">
        <v>138</v>
      </c>
      <c r="I1044">
        <v>0</v>
      </c>
      <c r="J1044">
        <v>138</v>
      </c>
      <c r="K1044">
        <v>0</v>
      </c>
    </row>
    <row r="1045" spans="1:11" x14ac:dyDescent="0.2">
      <c r="A1045" t="s">
        <v>1355</v>
      </c>
      <c r="B1045" t="s">
        <v>86</v>
      </c>
      <c r="C1045" t="s">
        <v>299</v>
      </c>
      <c r="D1045" t="s">
        <v>270</v>
      </c>
      <c r="E1045" t="s">
        <v>207</v>
      </c>
      <c r="F1045">
        <v>0</v>
      </c>
      <c r="G1045">
        <v>0</v>
      </c>
      <c r="H1045">
        <v>5</v>
      </c>
      <c r="I1045">
        <v>0</v>
      </c>
      <c r="J1045">
        <v>5</v>
      </c>
      <c r="K1045">
        <v>0</v>
      </c>
    </row>
    <row r="1046" spans="1:11" x14ac:dyDescent="0.2">
      <c r="A1046" t="s">
        <v>1356</v>
      </c>
      <c r="B1046" t="s">
        <v>86</v>
      </c>
      <c r="C1046" t="s">
        <v>299</v>
      </c>
      <c r="D1046" t="s">
        <v>269</v>
      </c>
      <c r="E1046" t="s">
        <v>208</v>
      </c>
      <c r="F1046">
        <v>0</v>
      </c>
      <c r="G1046">
        <v>0</v>
      </c>
      <c r="H1046">
        <v>122</v>
      </c>
      <c r="I1046">
        <v>0</v>
      </c>
      <c r="J1046">
        <v>122</v>
      </c>
      <c r="K1046">
        <v>0</v>
      </c>
    </row>
    <row r="1047" spans="1:11" x14ac:dyDescent="0.2">
      <c r="A1047" t="s">
        <v>1357</v>
      </c>
      <c r="B1047" t="s">
        <v>86</v>
      </c>
      <c r="C1047" t="s">
        <v>299</v>
      </c>
      <c r="D1047" t="s">
        <v>271</v>
      </c>
      <c r="E1047" t="s">
        <v>209</v>
      </c>
      <c r="F1047">
        <v>0</v>
      </c>
      <c r="G1047">
        <v>0</v>
      </c>
      <c r="H1047">
        <v>27</v>
      </c>
      <c r="I1047">
        <v>0</v>
      </c>
      <c r="J1047">
        <v>27</v>
      </c>
      <c r="K1047">
        <v>0</v>
      </c>
    </row>
    <row r="1048" spans="1:11" x14ac:dyDescent="0.2">
      <c r="A1048" t="s">
        <v>1358</v>
      </c>
      <c r="B1048" t="s">
        <v>86</v>
      </c>
      <c r="C1048" t="s">
        <v>299</v>
      </c>
      <c r="D1048" t="s">
        <v>275</v>
      </c>
      <c r="E1048" t="s">
        <v>210</v>
      </c>
      <c r="F1048">
        <v>0</v>
      </c>
      <c r="G1048">
        <v>0</v>
      </c>
      <c r="H1048">
        <v>9</v>
      </c>
      <c r="I1048">
        <v>0</v>
      </c>
      <c r="J1048">
        <v>9</v>
      </c>
      <c r="K1048">
        <v>0</v>
      </c>
    </row>
    <row r="1049" spans="1:11" x14ac:dyDescent="0.2">
      <c r="A1049" t="s">
        <v>1359</v>
      </c>
      <c r="B1049" t="s">
        <v>86</v>
      </c>
      <c r="C1049" t="s">
        <v>299</v>
      </c>
      <c r="D1049" t="s">
        <v>267</v>
      </c>
      <c r="E1049" t="s">
        <v>211</v>
      </c>
      <c r="F1049">
        <v>0</v>
      </c>
      <c r="G1049">
        <v>0</v>
      </c>
      <c r="H1049">
        <v>6</v>
      </c>
      <c r="I1049">
        <v>0</v>
      </c>
      <c r="J1049">
        <v>6</v>
      </c>
      <c r="K1049">
        <v>0</v>
      </c>
    </row>
    <row r="1050" spans="1:11" x14ac:dyDescent="0.2">
      <c r="A1050" t="s">
        <v>1360</v>
      </c>
      <c r="B1050" t="s">
        <v>86</v>
      </c>
      <c r="C1050" t="s">
        <v>299</v>
      </c>
      <c r="D1050" t="s">
        <v>271</v>
      </c>
      <c r="E1050" t="s">
        <v>212</v>
      </c>
      <c r="F1050">
        <v>0</v>
      </c>
      <c r="G1050">
        <v>0</v>
      </c>
      <c r="H1050">
        <v>29</v>
      </c>
      <c r="I1050">
        <v>0</v>
      </c>
      <c r="J1050">
        <v>29</v>
      </c>
      <c r="K1050">
        <v>0</v>
      </c>
    </row>
    <row r="1051" spans="1:11" x14ac:dyDescent="0.2">
      <c r="A1051" t="s">
        <v>1361</v>
      </c>
      <c r="B1051" t="s">
        <v>86</v>
      </c>
      <c r="C1051" t="s">
        <v>299</v>
      </c>
      <c r="D1051" t="s">
        <v>274</v>
      </c>
      <c r="E1051" t="s">
        <v>213</v>
      </c>
      <c r="F1051">
        <v>0</v>
      </c>
      <c r="G1051">
        <v>0</v>
      </c>
      <c r="H1051">
        <v>41</v>
      </c>
      <c r="I1051">
        <v>0</v>
      </c>
      <c r="J1051">
        <v>41</v>
      </c>
      <c r="K1051">
        <v>0</v>
      </c>
    </row>
    <row r="1052" spans="1:11" x14ac:dyDescent="0.2">
      <c r="A1052" t="s">
        <v>1362</v>
      </c>
      <c r="B1052" t="s">
        <v>86</v>
      </c>
      <c r="C1052" t="s">
        <v>299</v>
      </c>
      <c r="D1052" t="s">
        <v>271</v>
      </c>
      <c r="E1052" t="s">
        <v>214</v>
      </c>
      <c r="F1052">
        <v>0</v>
      </c>
      <c r="G1052">
        <v>0</v>
      </c>
      <c r="H1052">
        <v>14</v>
      </c>
      <c r="I1052">
        <v>0</v>
      </c>
      <c r="J1052">
        <v>14</v>
      </c>
      <c r="K1052">
        <v>0</v>
      </c>
    </row>
    <row r="1053" spans="1:11" x14ac:dyDescent="0.2">
      <c r="A1053" t="s">
        <v>1363</v>
      </c>
      <c r="B1053" t="s">
        <v>86</v>
      </c>
      <c r="C1053" t="s">
        <v>299</v>
      </c>
      <c r="D1053" t="s">
        <v>275</v>
      </c>
      <c r="E1053" t="s">
        <v>215</v>
      </c>
      <c r="F1053">
        <v>0</v>
      </c>
      <c r="G1053">
        <v>0</v>
      </c>
      <c r="H1053">
        <v>63</v>
      </c>
      <c r="I1053">
        <v>0</v>
      </c>
      <c r="J1053">
        <v>63</v>
      </c>
      <c r="K1053">
        <v>0</v>
      </c>
    </row>
    <row r="1054" spans="1:11" x14ac:dyDescent="0.2">
      <c r="A1054" t="s">
        <v>1364</v>
      </c>
      <c r="B1054" t="s">
        <v>86</v>
      </c>
      <c r="C1054" t="s">
        <v>299</v>
      </c>
      <c r="D1054" t="s">
        <v>274</v>
      </c>
      <c r="E1054" t="s">
        <v>216</v>
      </c>
      <c r="F1054">
        <v>0</v>
      </c>
      <c r="G1054">
        <v>0</v>
      </c>
      <c r="H1054">
        <v>18</v>
      </c>
      <c r="I1054">
        <v>0</v>
      </c>
      <c r="J1054">
        <v>18</v>
      </c>
      <c r="K1054">
        <v>0</v>
      </c>
    </row>
    <row r="1055" spans="1:11" x14ac:dyDescent="0.2">
      <c r="A1055" t="s">
        <v>1365</v>
      </c>
      <c r="B1055" t="s">
        <v>86</v>
      </c>
      <c r="C1055" t="s">
        <v>299</v>
      </c>
      <c r="D1055" t="s">
        <v>272</v>
      </c>
      <c r="E1055" t="s">
        <v>217</v>
      </c>
      <c r="F1055">
        <v>0</v>
      </c>
      <c r="G1055">
        <v>0</v>
      </c>
      <c r="H1055">
        <v>34</v>
      </c>
      <c r="I1055">
        <v>0</v>
      </c>
      <c r="J1055">
        <v>34</v>
      </c>
      <c r="K1055">
        <v>0</v>
      </c>
    </row>
    <row r="1056" spans="1:11" x14ac:dyDescent="0.2">
      <c r="A1056" t="s">
        <v>1366</v>
      </c>
      <c r="B1056" t="s">
        <v>86</v>
      </c>
      <c r="C1056" t="s">
        <v>299</v>
      </c>
      <c r="D1056" t="s">
        <v>274</v>
      </c>
      <c r="E1056" t="s">
        <v>218</v>
      </c>
      <c r="F1056">
        <v>0</v>
      </c>
      <c r="G1056">
        <v>0</v>
      </c>
      <c r="H1056">
        <v>53</v>
      </c>
      <c r="I1056">
        <v>0</v>
      </c>
      <c r="J1056">
        <v>53</v>
      </c>
      <c r="K1056">
        <v>0</v>
      </c>
    </row>
    <row r="1057" spans="1:11" x14ac:dyDescent="0.2">
      <c r="A1057" t="s">
        <v>1367</v>
      </c>
      <c r="B1057" t="s">
        <v>86</v>
      </c>
      <c r="C1057" t="s">
        <v>299</v>
      </c>
      <c r="D1057" t="s">
        <v>273</v>
      </c>
      <c r="E1057" t="s">
        <v>219</v>
      </c>
      <c r="F1057">
        <v>0</v>
      </c>
      <c r="G1057">
        <v>0</v>
      </c>
      <c r="H1057">
        <v>45</v>
      </c>
      <c r="I1057">
        <v>0</v>
      </c>
      <c r="J1057">
        <v>45</v>
      </c>
      <c r="K1057">
        <v>0</v>
      </c>
    </row>
    <row r="1058" spans="1:11" x14ac:dyDescent="0.2">
      <c r="A1058" t="s">
        <v>1368</v>
      </c>
      <c r="B1058" t="s">
        <v>86</v>
      </c>
      <c r="C1058" t="s">
        <v>299</v>
      </c>
      <c r="D1058" t="s">
        <v>272</v>
      </c>
      <c r="E1058" t="s">
        <v>286</v>
      </c>
      <c r="F1058">
        <v>0</v>
      </c>
      <c r="G1058">
        <v>0</v>
      </c>
      <c r="H1058">
        <v>2152</v>
      </c>
      <c r="I1058">
        <v>0</v>
      </c>
      <c r="J1058">
        <v>2152</v>
      </c>
      <c r="K1058">
        <v>0</v>
      </c>
    </row>
    <row r="1059" spans="1:11" x14ac:dyDescent="0.2">
      <c r="A1059" t="s">
        <v>1369</v>
      </c>
      <c r="B1059" t="s">
        <v>86</v>
      </c>
      <c r="C1059" t="s">
        <v>299</v>
      </c>
      <c r="D1059" t="s">
        <v>273</v>
      </c>
      <c r="E1059" t="s">
        <v>220</v>
      </c>
      <c r="F1059">
        <v>0</v>
      </c>
      <c r="G1059">
        <v>0</v>
      </c>
      <c r="H1059">
        <v>62</v>
      </c>
      <c r="I1059">
        <v>0</v>
      </c>
      <c r="J1059">
        <v>62</v>
      </c>
      <c r="K1059">
        <v>0</v>
      </c>
    </row>
    <row r="1060" spans="1:11" x14ac:dyDescent="0.2">
      <c r="A1060" t="s">
        <v>1370</v>
      </c>
      <c r="B1060" t="s">
        <v>86</v>
      </c>
      <c r="C1060" t="s">
        <v>299</v>
      </c>
      <c r="D1060" t="s">
        <v>270</v>
      </c>
      <c r="E1060" t="s">
        <v>221</v>
      </c>
      <c r="F1060">
        <v>0</v>
      </c>
      <c r="G1060">
        <v>0</v>
      </c>
      <c r="H1060">
        <v>8</v>
      </c>
      <c r="I1060">
        <v>0</v>
      </c>
      <c r="J1060">
        <v>8</v>
      </c>
      <c r="K1060">
        <v>0</v>
      </c>
    </row>
    <row r="1061" spans="1:11" x14ac:dyDescent="0.2">
      <c r="A1061" t="s">
        <v>1371</v>
      </c>
      <c r="B1061" t="s">
        <v>86</v>
      </c>
      <c r="C1061" t="s">
        <v>299</v>
      </c>
      <c r="D1061" t="s">
        <v>273</v>
      </c>
      <c r="E1061" t="s">
        <v>287</v>
      </c>
      <c r="F1061">
        <v>0</v>
      </c>
      <c r="G1061">
        <v>0</v>
      </c>
      <c r="H1061">
        <v>809</v>
      </c>
      <c r="I1061">
        <v>0</v>
      </c>
      <c r="J1061">
        <v>809</v>
      </c>
      <c r="K1061">
        <v>0</v>
      </c>
    </row>
    <row r="1062" spans="1:11" x14ac:dyDescent="0.2">
      <c r="A1062" t="s">
        <v>1372</v>
      </c>
      <c r="B1062" t="s">
        <v>86</v>
      </c>
      <c r="C1062" t="s">
        <v>299</v>
      </c>
      <c r="D1062" t="s">
        <v>272</v>
      </c>
      <c r="E1062" t="s">
        <v>222</v>
      </c>
      <c r="F1062">
        <v>0</v>
      </c>
      <c r="G1062">
        <v>0</v>
      </c>
      <c r="H1062">
        <v>41</v>
      </c>
      <c r="I1062">
        <v>0</v>
      </c>
      <c r="J1062">
        <v>41</v>
      </c>
      <c r="K1062">
        <v>0</v>
      </c>
    </row>
    <row r="1063" spans="1:11" x14ac:dyDescent="0.2">
      <c r="A1063" t="s">
        <v>1373</v>
      </c>
      <c r="B1063" t="s">
        <v>86</v>
      </c>
      <c r="C1063" t="s">
        <v>299</v>
      </c>
      <c r="D1063" t="s">
        <v>268</v>
      </c>
      <c r="E1063" t="s">
        <v>223</v>
      </c>
      <c r="F1063">
        <v>0</v>
      </c>
      <c r="G1063">
        <v>0</v>
      </c>
      <c r="H1063">
        <v>25</v>
      </c>
      <c r="I1063">
        <v>0</v>
      </c>
      <c r="J1063">
        <v>25</v>
      </c>
      <c r="K1063">
        <v>0</v>
      </c>
    </row>
    <row r="1064" spans="1:11" x14ac:dyDescent="0.2">
      <c r="A1064" t="s">
        <v>1374</v>
      </c>
      <c r="B1064" t="s">
        <v>86</v>
      </c>
      <c r="C1064" t="s">
        <v>299</v>
      </c>
      <c r="D1064" t="s">
        <v>269</v>
      </c>
      <c r="E1064" t="s">
        <v>224</v>
      </c>
      <c r="F1064">
        <v>0</v>
      </c>
      <c r="G1064">
        <v>0</v>
      </c>
      <c r="H1064">
        <v>173</v>
      </c>
      <c r="I1064">
        <v>0</v>
      </c>
      <c r="J1064">
        <v>173</v>
      </c>
      <c r="K1064">
        <v>0</v>
      </c>
    </row>
    <row r="1065" spans="1:11" x14ac:dyDescent="0.2">
      <c r="A1065" t="s">
        <v>1375</v>
      </c>
      <c r="B1065" t="s">
        <v>86</v>
      </c>
      <c r="C1065" t="s">
        <v>299</v>
      </c>
      <c r="D1065" t="s">
        <v>271</v>
      </c>
      <c r="E1065" t="s">
        <v>225</v>
      </c>
      <c r="F1065">
        <v>0</v>
      </c>
      <c r="G1065">
        <v>0</v>
      </c>
      <c r="H1065">
        <v>10</v>
      </c>
      <c r="I1065">
        <v>0</v>
      </c>
      <c r="J1065">
        <v>10</v>
      </c>
      <c r="K1065">
        <v>0</v>
      </c>
    </row>
    <row r="1066" spans="1:11" x14ac:dyDescent="0.2">
      <c r="A1066" t="s">
        <v>1376</v>
      </c>
      <c r="B1066" t="s">
        <v>86</v>
      </c>
      <c r="C1066" t="s">
        <v>299</v>
      </c>
      <c r="D1066" t="s">
        <v>274</v>
      </c>
      <c r="E1066" t="s">
        <v>226</v>
      </c>
      <c r="F1066">
        <v>0</v>
      </c>
      <c r="G1066">
        <v>0</v>
      </c>
      <c r="H1066">
        <v>68</v>
      </c>
      <c r="I1066">
        <v>0</v>
      </c>
      <c r="J1066">
        <v>68</v>
      </c>
      <c r="K1066">
        <v>0</v>
      </c>
    </row>
    <row r="1067" spans="1:11" x14ac:dyDescent="0.2">
      <c r="A1067" t="s">
        <v>1377</v>
      </c>
      <c r="B1067" t="s">
        <v>86</v>
      </c>
      <c r="C1067" t="s">
        <v>299</v>
      </c>
      <c r="D1067" t="s">
        <v>271</v>
      </c>
      <c r="E1067" t="s">
        <v>227</v>
      </c>
      <c r="F1067">
        <v>0</v>
      </c>
      <c r="G1067">
        <v>0</v>
      </c>
      <c r="H1067">
        <v>42</v>
      </c>
      <c r="I1067">
        <v>0</v>
      </c>
      <c r="J1067">
        <v>42</v>
      </c>
      <c r="K1067">
        <v>0</v>
      </c>
    </row>
    <row r="1068" spans="1:11" x14ac:dyDescent="0.2">
      <c r="A1068" t="s">
        <v>1378</v>
      </c>
      <c r="B1068" t="s">
        <v>86</v>
      </c>
      <c r="C1068" t="s">
        <v>299</v>
      </c>
      <c r="D1068" t="s">
        <v>270</v>
      </c>
      <c r="E1068" t="s">
        <v>228</v>
      </c>
      <c r="F1068">
        <v>0</v>
      </c>
      <c r="G1068">
        <v>0</v>
      </c>
      <c r="H1068">
        <v>7</v>
      </c>
      <c r="I1068">
        <v>0</v>
      </c>
      <c r="J1068">
        <v>7</v>
      </c>
      <c r="K1068">
        <v>0</v>
      </c>
    </row>
    <row r="1069" spans="1:11" x14ac:dyDescent="0.2">
      <c r="A1069" t="s">
        <v>1379</v>
      </c>
      <c r="B1069" t="s">
        <v>86</v>
      </c>
      <c r="C1069" t="s">
        <v>299</v>
      </c>
      <c r="D1069" t="s">
        <v>274</v>
      </c>
      <c r="E1069" t="s">
        <v>229</v>
      </c>
      <c r="F1069">
        <v>0</v>
      </c>
      <c r="G1069">
        <v>0</v>
      </c>
      <c r="H1069">
        <v>11</v>
      </c>
      <c r="I1069">
        <v>0</v>
      </c>
      <c r="J1069">
        <v>11</v>
      </c>
      <c r="K1069">
        <v>0</v>
      </c>
    </row>
    <row r="1070" spans="1:11" x14ac:dyDescent="0.2">
      <c r="A1070" t="s">
        <v>1380</v>
      </c>
      <c r="B1070" t="s">
        <v>86</v>
      </c>
      <c r="C1070" t="s">
        <v>299</v>
      </c>
      <c r="D1070" t="s">
        <v>268</v>
      </c>
      <c r="E1070" t="s">
        <v>230</v>
      </c>
      <c r="F1070">
        <v>0</v>
      </c>
      <c r="G1070">
        <v>0</v>
      </c>
      <c r="H1070">
        <v>67</v>
      </c>
      <c r="I1070">
        <v>0</v>
      </c>
      <c r="J1070">
        <v>67</v>
      </c>
      <c r="K1070">
        <v>0</v>
      </c>
    </row>
    <row r="1071" spans="1:11" x14ac:dyDescent="0.2">
      <c r="A1071" t="s">
        <v>1381</v>
      </c>
      <c r="B1071" t="s">
        <v>86</v>
      </c>
      <c r="C1071" t="s">
        <v>299</v>
      </c>
      <c r="D1071" t="s">
        <v>270</v>
      </c>
      <c r="E1071" t="s">
        <v>231</v>
      </c>
      <c r="F1071">
        <v>0</v>
      </c>
      <c r="G1071">
        <v>0</v>
      </c>
      <c r="H1071">
        <v>8</v>
      </c>
      <c r="I1071">
        <v>0</v>
      </c>
      <c r="J1071">
        <v>8</v>
      </c>
      <c r="K1071">
        <v>0</v>
      </c>
    </row>
    <row r="1072" spans="1:11" x14ac:dyDescent="0.2">
      <c r="A1072" t="s">
        <v>1382</v>
      </c>
      <c r="B1072" t="s">
        <v>86</v>
      </c>
      <c r="C1072" t="s">
        <v>299</v>
      </c>
      <c r="D1072" t="s">
        <v>272</v>
      </c>
      <c r="E1072" t="s">
        <v>232</v>
      </c>
      <c r="F1072">
        <v>0</v>
      </c>
      <c r="G1072">
        <v>0</v>
      </c>
      <c r="H1072">
        <v>398</v>
      </c>
      <c r="I1072">
        <v>0</v>
      </c>
      <c r="J1072">
        <v>398</v>
      </c>
      <c r="K1072">
        <v>0</v>
      </c>
    </row>
    <row r="1073" spans="1:11" x14ac:dyDescent="0.2">
      <c r="A1073" t="s">
        <v>1383</v>
      </c>
      <c r="B1073" t="s">
        <v>86</v>
      </c>
      <c r="C1073" t="s">
        <v>299</v>
      </c>
      <c r="D1073" t="s">
        <v>269</v>
      </c>
      <c r="E1073" t="s">
        <v>233</v>
      </c>
      <c r="F1073">
        <v>0</v>
      </c>
      <c r="G1073">
        <v>0</v>
      </c>
      <c r="H1073">
        <v>111</v>
      </c>
      <c r="I1073">
        <v>0</v>
      </c>
      <c r="J1073">
        <v>111</v>
      </c>
      <c r="K1073">
        <v>0</v>
      </c>
    </row>
    <row r="1074" spans="1:11" x14ac:dyDescent="0.2">
      <c r="A1074" t="s">
        <v>1384</v>
      </c>
      <c r="B1074" t="s">
        <v>86</v>
      </c>
      <c r="C1074" t="s">
        <v>299</v>
      </c>
      <c r="D1074" t="s">
        <v>273</v>
      </c>
      <c r="E1074" t="s">
        <v>234</v>
      </c>
      <c r="F1074">
        <v>0</v>
      </c>
      <c r="G1074">
        <v>0</v>
      </c>
      <c r="H1074">
        <v>25</v>
      </c>
      <c r="I1074">
        <v>0</v>
      </c>
      <c r="J1074">
        <v>25</v>
      </c>
      <c r="K1074">
        <v>0</v>
      </c>
    </row>
    <row r="1075" spans="1:11" x14ac:dyDescent="0.2">
      <c r="A1075" t="s">
        <v>1385</v>
      </c>
      <c r="B1075" t="s">
        <v>86</v>
      </c>
      <c r="C1075" t="s">
        <v>299</v>
      </c>
      <c r="D1075" t="s">
        <v>271</v>
      </c>
      <c r="E1075" t="s">
        <v>235</v>
      </c>
      <c r="F1075">
        <v>0</v>
      </c>
      <c r="G1075">
        <v>0</v>
      </c>
      <c r="H1075">
        <v>14</v>
      </c>
      <c r="I1075">
        <v>0</v>
      </c>
      <c r="J1075">
        <v>14</v>
      </c>
      <c r="K1075">
        <v>0</v>
      </c>
    </row>
    <row r="1076" spans="1:11" x14ac:dyDescent="0.2">
      <c r="A1076" t="s">
        <v>1386</v>
      </c>
      <c r="B1076" t="s">
        <v>86</v>
      </c>
      <c r="C1076" t="s">
        <v>299</v>
      </c>
      <c r="D1076" t="s">
        <v>274</v>
      </c>
      <c r="E1076" t="s">
        <v>236</v>
      </c>
      <c r="F1076">
        <v>0</v>
      </c>
      <c r="G1076">
        <v>0</v>
      </c>
      <c r="H1076">
        <v>11</v>
      </c>
      <c r="I1076">
        <v>0</v>
      </c>
      <c r="J1076">
        <v>11</v>
      </c>
      <c r="K1076">
        <v>0</v>
      </c>
    </row>
    <row r="1077" spans="1:11" x14ac:dyDescent="0.2">
      <c r="A1077" t="s">
        <v>1387</v>
      </c>
      <c r="B1077" t="s">
        <v>86</v>
      </c>
      <c r="C1077" t="s">
        <v>299</v>
      </c>
      <c r="D1077" t="s">
        <v>268</v>
      </c>
      <c r="E1077" t="s">
        <v>237</v>
      </c>
      <c r="F1077">
        <v>0</v>
      </c>
      <c r="G1077">
        <v>0</v>
      </c>
      <c r="H1077">
        <v>52</v>
      </c>
      <c r="I1077">
        <v>0</v>
      </c>
      <c r="J1077">
        <v>52</v>
      </c>
      <c r="K1077">
        <v>0</v>
      </c>
    </row>
    <row r="1078" spans="1:11" x14ac:dyDescent="0.2">
      <c r="A1078" t="s">
        <v>1388</v>
      </c>
      <c r="B1078" t="s">
        <v>86</v>
      </c>
      <c r="C1078" t="s">
        <v>299</v>
      </c>
      <c r="D1078" t="s">
        <v>273</v>
      </c>
      <c r="E1078" t="s">
        <v>238</v>
      </c>
      <c r="F1078">
        <v>0</v>
      </c>
      <c r="G1078">
        <v>0</v>
      </c>
      <c r="H1078">
        <v>11</v>
      </c>
      <c r="I1078">
        <v>0</v>
      </c>
      <c r="J1078">
        <v>11</v>
      </c>
      <c r="K1078">
        <v>0</v>
      </c>
    </row>
    <row r="1079" spans="1:11" x14ac:dyDescent="0.2">
      <c r="A1079" t="s">
        <v>1389</v>
      </c>
      <c r="B1079" t="s">
        <v>86</v>
      </c>
      <c r="C1079" t="s">
        <v>299</v>
      </c>
      <c r="D1079" t="s">
        <v>269</v>
      </c>
      <c r="E1079" t="s">
        <v>239</v>
      </c>
      <c r="F1079">
        <v>0</v>
      </c>
      <c r="G1079">
        <v>0</v>
      </c>
      <c r="H1079">
        <v>79</v>
      </c>
      <c r="I1079">
        <v>0</v>
      </c>
      <c r="J1079">
        <v>79</v>
      </c>
      <c r="K1079">
        <v>0</v>
      </c>
    </row>
    <row r="1080" spans="1:11" x14ac:dyDescent="0.2">
      <c r="A1080" t="s">
        <v>1390</v>
      </c>
      <c r="B1080" t="s">
        <v>86</v>
      </c>
      <c r="C1080" t="s">
        <v>299</v>
      </c>
      <c r="D1080" t="s">
        <v>271</v>
      </c>
      <c r="E1080" t="s">
        <v>240</v>
      </c>
      <c r="F1080">
        <v>0</v>
      </c>
      <c r="G1080">
        <v>0</v>
      </c>
      <c r="H1080">
        <v>44</v>
      </c>
      <c r="I1080">
        <v>0</v>
      </c>
      <c r="J1080">
        <v>44</v>
      </c>
      <c r="K1080">
        <v>0</v>
      </c>
    </row>
    <row r="1081" spans="1:11" x14ac:dyDescent="0.2">
      <c r="A1081" t="s">
        <v>1391</v>
      </c>
      <c r="B1081" t="s">
        <v>86</v>
      </c>
      <c r="C1081" t="s">
        <v>299</v>
      </c>
      <c r="D1081" t="s">
        <v>275</v>
      </c>
      <c r="E1081" t="s">
        <v>241</v>
      </c>
      <c r="F1081">
        <v>0</v>
      </c>
      <c r="G1081">
        <v>0</v>
      </c>
      <c r="H1081">
        <v>28</v>
      </c>
      <c r="I1081">
        <v>0</v>
      </c>
      <c r="J1081">
        <v>28</v>
      </c>
      <c r="K1081">
        <v>0</v>
      </c>
    </row>
    <row r="1082" spans="1:11" x14ac:dyDescent="0.2">
      <c r="A1082" t="s">
        <v>1392</v>
      </c>
      <c r="B1082" t="s">
        <v>86</v>
      </c>
      <c r="C1082" t="s">
        <v>299</v>
      </c>
      <c r="D1082" t="s">
        <v>274</v>
      </c>
      <c r="E1082" t="s">
        <v>242</v>
      </c>
      <c r="F1082">
        <v>0</v>
      </c>
      <c r="G1082">
        <v>0</v>
      </c>
      <c r="H1082">
        <v>22</v>
      </c>
      <c r="I1082">
        <v>0</v>
      </c>
      <c r="J1082">
        <v>22</v>
      </c>
      <c r="K1082">
        <v>0</v>
      </c>
    </row>
    <row r="1083" spans="1:11" x14ac:dyDescent="0.2">
      <c r="A1083" t="s">
        <v>1393</v>
      </c>
      <c r="B1083" t="s">
        <v>86</v>
      </c>
      <c r="C1083" t="s">
        <v>299</v>
      </c>
      <c r="D1083" t="s">
        <v>269</v>
      </c>
      <c r="E1083" t="s">
        <v>243</v>
      </c>
      <c r="F1083">
        <v>0</v>
      </c>
      <c r="G1083">
        <v>0</v>
      </c>
      <c r="H1083">
        <v>171</v>
      </c>
      <c r="I1083">
        <v>0</v>
      </c>
      <c r="J1083">
        <v>171</v>
      </c>
      <c r="K1083">
        <v>0</v>
      </c>
    </row>
    <row r="1084" spans="1:11" x14ac:dyDescent="0.2">
      <c r="A1084" t="s">
        <v>1394</v>
      </c>
      <c r="B1084" t="s">
        <v>86</v>
      </c>
      <c r="C1084" t="s">
        <v>299</v>
      </c>
      <c r="D1084" t="s">
        <v>269</v>
      </c>
      <c r="E1084" t="s">
        <v>244</v>
      </c>
      <c r="F1084">
        <v>0</v>
      </c>
      <c r="G1084">
        <v>0</v>
      </c>
      <c r="H1084">
        <v>173</v>
      </c>
      <c r="I1084">
        <v>0</v>
      </c>
      <c r="J1084">
        <v>173</v>
      </c>
      <c r="K1084">
        <v>0</v>
      </c>
    </row>
    <row r="1085" spans="1:11" x14ac:dyDescent="0.2">
      <c r="A1085" t="s">
        <v>1395</v>
      </c>
      <c r="B1085" t="s">
        <v>86</v>
      </c>
      <c r="C1085" t="s">
        <v>299</v>
      </c>
      <c r="D1085" t="s">
        <v>271</v>
      </c>
      <c r="E1085" t="s">
        <v>245</v>
      </c>
      <c r="F1085">
        <v>0</v>
      </c>
      <c r="G1085">
        <v>0</v>
      </c>
      <c r="H1085">
        <v>26</v>
      </c>
      <c r="I1085">
        <v>0</v>
      </c>
      <c r="J1085">
        <v>26</v>
      </c>
      <c r="K1085">
        <v>0</v>
      </c>
    </row>
    <row r="1086" spans="1:11" x14ac:dyDescent="0.2">
      <c r="A1086" t="s">
        <v>1396</v>
      </c>
      <c r="B1086" t="s">
        <v>86</v>
      </c>
      <c r="C1086" t="s">
        <v>299</v>
      </c>
      <c r="D1086" t="s">
        <v>274</v>
      </c>
      <c r="E1086" t="s">
        <v>246</v>
      </c>
      <c r="F1086">
        <v>0</v>
      </c>
      <c r="G1086">
        <v>0</v>
      </c>
      <c r="H1086">
        <v>75</v>
      </c>
      <c r="I1086">
        <v>0</v>
      </c>
      <c r="J1086">
        <v>75</v>
      </c>
      <c r="K1086">
        <v>0</v>
      </c>
    </row>
    <row r="1087" spans="1:11" x14ac:dyDescent="0.2">
      <c r="A1087" t="s">
        <v>1397</v>
      </c>
      <c r="B1087" t="s">
        <v>86</v>
      </c>
      <c r="C1087" t="s">
        <v>299</v>
      </c>
      <c r="D1087" t="s">
        <v>272</v>
      </c>
      <c r="E1087" t="s">
        <v>247</v>
      </c>
      <c r="F1087">
        <v>0</v>
      </c>
      <c r="G1087">
        <v>0</v>
      </c>
      <c r="H1087">
        <v>27</v>
      </c>
      <c r="I1087">
        <v>0</v>
      </c>
      <c r="J1087">
        <v>27</v>
      </c>
      <c r="K1087">
        <v>0</v>
      </c>
    </row>
    <row r="1088" spans="1:11" x14ac:dyDescent="0.2">
      <c r="A1088" t="s">
        <v>1398</v>
      </c>
      <c r="B1088" t="s">
        <v>86</v>
      </c>
      <c r="C1088" t="s">
        <v>299</v>
      </c>
      <c r="D1088" t="s">
        <v>274</v>
      </c>
      <c r="E1088" t="s">
        <v>288</v>
      </c>
      <c r="F1088">
        <v>0</v>
      </c>
      <c r="G1088">
        <v>0</v>
      </c>
      <c r="H1088">
        <v>639</v>
      </c>
      <c r="I1088">
        <v>0</v>
      </c>
      <c r="J1088">
        <v>639</v>
      </c>
      <c r="K1088">
        <v>0</v>
      </c>
    </row>
    <row r="1089" spans="1:11" x14ac:dyDescent="0.2">
      <c r="A1089" t="s">
        <v>1399</v>
      </c>
      <c r="B1089" t="s">
        <v>86</v>
      </c>
      <c r="C1089" t="s">
        <v>299</v>
      </c>
      <c r="D1089" t="s">
        <v>267</v>
      </c>
      <c r="E1089" t="s">
        <v>248</v>
      </c>
      <c r="F1089">
        <v>0</v>
      </c>
      <c r="G1089">
        <v>0</v>
      </c>
      <c r="H1089">
        <v>59</v>
      </c>
      <c r="I1089">
        <v>0</v>
      </c>
      <c r="J1089">
        <v>59</v>
      </c>
      <c r="K1089">
        <v>0</v>
      </c>
    </row>
    <row r="1090" spans="1:11" x14ac:dyDescent="0.2">
      <c r="A1090" t="s">
        <v>1400</v>
      </c>
      <c r="B1090" t="s">
        <v>86</v>
      </c>
      <c r="C1090" t="s">
        <v>299</v>
      </c>
      <c r="D1090" t="s">
        <v>272</v>
      </c>
      <c r="E1090" t="s">
        <v>249</v>
      </c>
      <c r="F1090">
        <v>0</v>
      </c>
      <c r="G1090">
        <v>0</v>
      </c>
      <c r="H1090">
        <v>155</v>
      </c>
      <c r="I1090">
        <v>0</v>
      </c>
      <c r="J1090">
        <v>155</v>
      </c>
      <c r="K1090">
        <v>0</v>
      </c>
    </row>
    <row r="1091" spans="1:11" x14ac:dyDescent="0.2">
      <c r="A1091" t="s">
        <v>1401</v>
      </c>
      <c r="B1091" t="s">
        <v>86</v>
      </c>
      <c r="C1091" t="s">
        <v>299</v>
      </c>
      <c r="D1091" t="s">
        <v>269</v>
      </c>
      <c r="E1091" t="s">
        <v>250</v>
      </c>
      <c r="F1091">
        <v>0</v>
      </c>
      <c r="G1091">
        <v>0</v>
      </c>
      <c r="H1091">
        <v>40</v>
      </c>
      <c r="I1091">
        <v>0</v>
      </c>
      <c r="J1091">
        <v>40</v>
      </c>
      <c r="K1091">
        <v>0</v>
      </c>
    </row>
    <row r="1092" spans="1:11" x14ac:dyDescent="0.2">
      <c r="A1092" t="s">
        <v>1402</v>
      </c>
      <c r="B1092" t="s">
        <v>86</v>
      </c>
      <c r="C1092" t="s">
        <v>299</v>
      </c>
      <c r="D1092" t="s">
        <v>271</v>
      </c>
      <c r="E1092" t="s">
        <v>251</v>
      </c>
      <c r="F1092">
        <v>0</v>
      </c>
      <c r="G1092">
        <v>0</v>
      </c>
      <c r="H1092">
        <v>12</v>
      </c>
      <c r="I1092">
        <v>0</v>
      </c>
      <c r="J1092">
        <v>12</v>
      </c>
      <c r="K1092">
        <v>0</v>
      </c>
    </row>
    <row r="1093" spans="1:11" x14ac:dyDescent="0.2">
      <c r="A1093" t="s">
        <v>1403</v>
      </c>
      <c r="B1093" t="s">
        <v>86</v>
      </c>
      <c r="C1093" t="s">
        <v>299</v>
      </c>
      <c r="D1093" t="s">
        <v>271</v>
      </c>
      <c r="E1093" t="s">
        <v>252</v>
      </c>
      <c r="F1093">
        <v>0</v>
      </c>
      <c r="G1093">
        <v>0</v>
      </c>
      <c r="H1093">
        <v>24</v>
      </c>
      <c r="I1093">
        <v>0</v>
      </c>
      <c r="J1093">
        <v>24</v>
      </c>
      <c r="K1093">
        <v>0</v>
      </c>
    </row>
    <row r="1094" spans="1:11" x14ac:dyDescent="0.2">
      <c r="A1094" t="s">
        <v>1404</v>
      </c>
      <c r="B1094" t="s">
        <v>86</v>
      </c>
      <c r="C1094" t="s">
        <v>299</v>
      </c>
      <c r="D1094" t="s">
        <v>273</v>
      </c>
      <c r="E1094" t="s">
        <v>253</v>
      </c>
      <c r="F1094">
        <v>0</v>
      </c>
      <c r="G1094">
        <v>0</v>
      </c>
      <c r="H1094">
        <v>85</v>
      </c>
      <c r="I1094">
        <v>0</v>
      </c>
      <c r="J1094">
        <v>85</v>
      </c>
      <c r="K1094">
        <v>0</v>
      </c>
    </row>
    <row r="1095" spans="1:11" x14ac:dyDescent="0.2">
      <c r="A1095" t="s">
        <v>1405</v>
      </c>
      <c r="B1095" t="s">
        <v>86</v>
      </c>
      <c r="C1095" t="s">
        <v>299</v>
      </c>
      <c r="D1095" t="s">
        <v>272</v>
      </c>
      <c r="E1095" t="s">
        <v>254</v>
      </c>
      <c r="F1095">
        <v>0</v>
      </c>
      <c r="G1095">
        <v>0</v>
      </c>
      <c r="H1095">
        <v>56</v>
      </c>
      <c r="I1095">
        <v>0</v>
      </c>
      <c r="J1095">
        <v>56</v>
      </c>
      <c r="K1095">
        <v>0</v>
      </c>
    </row>
    <row r="1096" spans="1:11" x14ac:dyDescent="0.2">
      <c r="A1096" t="s">
        <v>1406</v>
      </c>
      <c r="B1096" t="s">
        <v>86</v>
      </c>
      <c r="C1096" t="s">
        <v>299</v>
      </c>
      <c r="D1096" t="s">
        <v>271</v>
      </c>
      <c r="E1096" t="s">
        <v>255</v>
      </c>
      <c r="F1096">
        <v>0</v>
      </c>
      <c r="G1096">
        <v>0</v>
      </c>
      <c r="H1096">
        <v>26</v>
      </c>
      <c r="I1096">
        <v>0</v>
      </c>
      <c r="J1096">
        <v>26</v>
      </c>
      <c r="K1096">
        <v>0</v>
      </c>
    </row>
    <row r="1097" spans="1:11" x14ac:dyDescent="0.2">
      <c r="A1097" t="s">
        <v>1407</v>
      </c>
      <c r="B1097" t="s">
        <v>86</v>
      </c>
      <c r="C1097" t="s">
        <v>299</v>
      </c>
      <c r="D1097" t="s">
        <v>272</v>
      </c>
      <c r="E1097" t="s">
        <v>256</v>
      </c>
      <c r="F1097">
        <v>0</v>
      </c>
      <c r="G1097">
        <v>0</v>
      </c>
      <c r="H1097">
        <v>59</v>
      </c>
      <c r="I1097">
        <v>0</v>
      </c>
      <c r="J1097">
        <v>59</v>
      </c>
      <c r="K1097">
        <v>0</v>
      </c>
    </row>
    <row r="1098" spans="1:11" x14ac:dyDescent="0.2">
      <c r="A1098" t="s">
        <v>1408</v>
      </c>
      <c r="B1098" t="s">
        <v>86</v>
      </c>
      <c r="C1098" t="s">
        <v>299</v>
      </c>
      <c r="D1098" t="s">
        <v>274</v>
      </c>
      <c r="E1098" t="s">
        <v>257</v>
      </c>
      <c r="F1098">
        <v>0</v>
      </c>
      <c r="G1098">
        <v>0</v>
      </c>
      <c r="H1098">
        <v>26</v>
      </c>
      <c r="I1098">
        <v>0</v>
      </c>
      <c r="J1098">
        <v>26</v>
      </c>
      <c r="K1098">
        <v>0</v>
      </c>
    </row>
    <row r="1099" spans="1:11" x14ac:dyDescent="0.2">
      <c r="A1099" t="s">
        <v>1409</v>
      </c>
      <c r="B1099" t="s">
        <v>86</v>
      </c>
      <c r="C1099" t="s">
        <v>299</v>
      </c>
      <c r="D1099" t="s">
        <v>274</v>
      </c>
      <c r="E1099" t="s">
        <v>258</v>
      </c>
      <c r="F1099">
        <v>0</v>
      </c>
      <c r="G1099">
        <v>0</v>
      </c>
      <c r="H1099">
        <v>64</v>
      </c>
      <c r="I1099">
        <v>0</v>
      </c>
      <c r="J1099">
        <v>64</v>
      </c>
      <c r="K1099">
        <v>0</v>
      </c>
    </row>
    <row r="1100" spans="1:11" x14ac:dyDescent="0.2">
      <c r="A1100" t="s">
        <v>1410</v>
      </c>
      <c r="B1100" t="s">
        <v>86</v>
      </c>
      <c r="C1100" t="s">
        <v>299</v>
      </c>
      <c r="D1100" t="s">
        <v>275</v>
      </c>
      <c r="E1100" t="s">
        <v>259</v>
      </c>
      <c r="F1100">
        <v>0</v>
      </c>
      <c r="G1100">
        <v>0</v>
      </c>
      <c r="H1100">
        <v>28</v>
      </c>
      <c r="I1100">
        <v>0</v>
      </c>
      <c r="J1100">
        <v>28</v>
      </c>
      <c r="K1100">
        <v>0</v>
      </c>
    </row>
    <row r="1101" spans="1:11" x14ac:dyDescent="0.2">
      <c r="A1101" t="s">
        <v>1411</v>
      </c>
      <c r="B1101" t="s">
        <v>86</v>
      </c>
      <c r="C1101" t="s">
        <v>299</v>
      </c>
      <c r="D1101" t="s">
        <v>275</v>
      </c>
      <c r="E1101" t="s">
        <v>289</v>
      </c>
      <c r="F1101">
        <v>0</v>
      </c>
      <c r="G1101">
        <v>0</v>
      </c>
      <c r="H1101">
        <v>415</v>
      </c>
      <c r="I1101">
        <v>0</v>
      </c>
      <c r="J1101">
        <v>415</v>
      </c>
      <c r="K1101">
        <v>0</v>
      </c>
    </row>
    <row r="1102" spans="1:11" x14ac:dyDescent="0.2">
      <c r="A1102" t="s">
        <v>1412</v>
      </c>
      <c r="B1102" t="s">
        <v>91</v>
      </c>
      <c r="C1102" t="s">
        <v>278</v>
      </c>
      <c r="D1102" t="s">
        <v>106</v>
      </c>
      <c r="E1102" t="s">
        <v>280</v>
      </c>
      <c r="F1102">
        <v>209</v>
      </c>
      <c r="G1102">
        <v>5076.58</v>
      </c>
      <c r="H1102">
        <v>2</v>
      </c>
      <c r="I1102">
        <v>0</v>
      </c>
      <c r="J1102">
        <v>211</v>
      </c>
      <c r="K1102">
        <v>5076.58</v>
      </c>
    </row>
    <row r="1103" spans="1:11" x14ac:dyDescent="0.2">
      <c r="A1103" t="s">
        <v>1413</v>
      </c>
      <c r="B1103" t="s">
        <v>91</v>
      </c>
      <c r="C1103" t="s">
        <v>278</v>
      </c>
      <c r="D1103" t="s">
        <v>269</v>
      </c>
      <c r="E1103" t="s">
        <v>107</v>
      </c>
      <c r="F1103">
        <v>0</v>
      </c>
      <c r="G1103">
        <v>0</v>
      </c>
      <c r="H1103">
        <v>1</v>
      </c>
      <c r="I1103">
        <v>0</v>
      </c>
      <c r="J1103">
        <v>1</v>
      </c>
      <c r="K1103">
        <v>0</v>
      </c>
    </row>
    <row r="1104" spans="1:11" x14ac:dyDescent="0.2">
      <c r="A1104" t="s">
        <v>1414</v>
      </c>
      <c r="B1104" t="s">
        <v>91</v>
      </c>
      <c r="C1104" t="s">
        <v>278</v>
      </c>
      <c r="D1104" t="s">
        <v>269</v>
      </c>
      <c r="E1104" t="s">
        <v>108</v>
      </c>
      <c r="F1104">
        <v>9</v>
      </c>
      <c r="G1104">
        <v>184</v>
      </c>
      <c r="H1104">
        <v>0</v>
      </c>
      <c r="I1104">
        <v>0</v>
      </c>
      <c r="J1104">
        <v>9</v>
      </c>
      <c r="K1104">
        <v>184</v>
      </c>
    </row>
    <row r="1105" spans="1:11" x14ac:dyDescent="0.2">
      <c r="A1105" t="s">
        <v>1415</v>
      </c>
      <c r="B1105" t="s">
        <v>91</v>
      </c>
      <c r="C1105" t="s">
        <v>278</v>
      </c>
      <c r="D1105" t="s">
        <v>273</v>
      </c>
      <c r="E1105" t="s">
        <v>110</v>
      </c>
      <c r="F1105">
        <v>1</v>
      </c>
      <c r="G1105">
        <v>16</v>
      </c>
      <c r="H1105">
        <v>0</v>
      </c>
      <c r="I1105">
        <v>0</v>
      </c>
      <c r="J1105">
        <v>1</v>
      </c>
      <c r="K1105">
        <v>16</v>
      </c>
    </row>
    <row r="1106" spans="1:11" x14ac:dyDescent="0.2">
      <c r="A1106" t="s">
        <v>1416</v>
      </c>
      <c r="B1106" t="s">
        <v>91</v>
      </c>
      <c r="C1106" t="s">
        <v>278</v>
      </c>
      <c r="D1106" t="s">
        <v>269</v>
      </c>
      <c r="E1106" t="s">
        <v>112</v>
      </c>
      <c r="F1106">
        <v>1</v>
      </c>
      <c r="G1106">
        <v>16</v>
      </c>
      <c r="H1106">
        <v>0</v>
      </c>
      <c r="I1106">
        <v>0</v>
      </c>
      <c r="J1106">
        <v>1</v>
      </c>
      <c r="K1106">
        <v>16</v>
      </c>
    </row>
    <row r="1107" spans="1:11" x14ac:dyDescent="0.2">
      <c r="A1107" t="s">
        <v>1417</v>
      </c>
      <c r="B1107" t="s">
        <v>91</v>
      </c>
      <c r="C1107" t="s">
        <v>278</v>
      </c>
      <c r="D1107" t="s">
        <v>274</v>
      </c>
      <c r="E1107" t="s">
        <v>113</v>
      </c>
      <c r="F1107">
        <v>1</v>
      </c>
      <c r="G1107">
        <v>11</v>
      </c>
      <c r="H1107">
        <v>0</v>
      </c>
      <c r="I1107">
        <v>0</v>
      </c>
      <c r="J1107">
        <v>1</v>
      </c>
      <c r="K1107">
        <v>11</v>
      </c>
    </row>
    <row r="1108" spans="1:11" x14ac:dyDescent="0.2">
      <c r="A1108" t="s">
        <v>1418</v>
      </c>
      <c r="B1108" t="s">
        <v>91</v>
      </c>
      <c r="C1108" t="s">
        <v>278</v>
      </c>
      <c r="D1108" t="s">
        <v>273</v>
      </c>
      <c r="E1108" t="s">
        <v>117</v>
      </c>
      <c r="F1108">
        <v>1</v>
      </c>
      <c r="G1108">
        <v>32</v>
      </c>
      <c r="H1108">
        <v>0</v>
      </c>
      <c r="I1108">
        <v>0</v>
      </c>
      <c r="J1108">
        <v>1</v>
      </c>
      <c r="K1108">
        <v>32</v>
      </c>
    </row>
    <row r="1109" spans="1:11" x14ac:dyDescent="0.2">
      <c r="A1109" t="s">
        <v>1419</v>
      </c>
      <c r="B1109" t="s">
        <v>91</v>
      </c>
      <c r="C1109" t="s">
        <v>278</v>
      </c>
      <c r="D1109" t="s">
        <v>272</v>
      </c>
      <c r="E1109" t="s">
        <v>118</v>
      </c>
      <c r="F1109">
        <v>1</v>
      </c>
      <c r="G1109">
        <v>16</v>
      </c>
      <c r="H1109">
        <v>0</v>
      </c>
      <c r="I1109">
        <v>0</v>
      </c>
      <c r="J1109">
        <v>1</v>
      </c>
      <c r="K1109">
        <v>16</v>
      </c>
    </row>
    <row r="1110" spans="1:11" x14ac:dyDescent="0.2">
      <c r="A1110" t="s">
        <v>1420</v>
      </c>
      <c r="B1110" t="s">
        <v>91</v>
      </c>
      <c r="C1110" t="s">
        <v>278</v>
      </c>
      <c r="D1110" t="s">
        <v>275</v>
      </c>
      <c r="E1110" t="s">
        <v>119</v>
      </c>
      <c r="F1110">
        <v>4</v>
      </c>
      <c r="G1110">
        <v>125</v>
      </c>
      <c r="H1110">
        <v>0</v>
      </c>
      <c r="I1110">
        <v>0</v>
      </c>
      <c r="J1110">
        <v>4</v>
      </c>
      <c r="K1110">
        <v>125</v>
      </c>
    </row>
    <row r="1111" spans="1:11" x14ac:dyDescent="0.2">
      <c r="A1111" t="s">
        <v>1421</v>
      </c>
      <c r="B1111" t="s">
        <v>91</v>
      </c>
      <c r="C1111" t="s">
        <v>278</v>
      </c>
      <c r="D1111" t="s">
        <v>269</v>
      </c>
      <c r="E1111" t="s">
        <v>120</v>
      </c>
      <c r="F1111">
        <v>7</v>
      </c>
      <c r="G1111">
        <v>171</v>
      </c>
      <c r="H1111">
        <v>0</v>
      </c>
      <c r="I1111">
        <v>0</v>
      </c>
      <c r="J1111">
        <v>7</v>
      </c>
      <c r="K1111">
        <v>171</v>
      </c>
    </row>
    <row r="1112" spans="1:11" x14ac:dyDescent="0.2">
      <c r="A1112" t="s">
        <v>1422</v>
      </c>
      <c r="B1112" t="s">
        <v>91</v>
      </c>
      <c r="C1112" t="s">
        <v>278</v>
      </c>
      <c r="D1112" t="s">
        <v>272</v>
      </c>
      <c r="E1112" t="s">
        <v>121</v>
      </c>
      <c r="F1112">
        <v>2</v>
      </c>
      <c r="G1112">
        <v>71</v>
      </c>
      <c r="H1112">
        <v>0</v>
      </c>
      <c r="I1112">
        <v>0</v>
      </c>
      <c r="J1112">
        <v>2</v>
      </c>
      <c r="K1112">
        <v>71</v>
      </c>
    </row>
    <row r="1113" spans="1:11" x14ac:dyDescent="0.2">
      <c r="A1113" t="s">
        <v>1423</v>
      </c>
      <c r="B1113" t="s">
        <v>91</v>
      </c>
      <c r="C1113" t="s">
        <v>278</v>
      </c>
      <c r="D1113" t="s">
        <v>273</v>
      </c>
      <c r="E1113" t="s">
        <v>122</v>
      </c>
      <c r="F1113">
        <v>4</v>
      </c>
      <c r="G1113">
        <v>58</v>
      </c>
      <c r="H1113">
        <v>0</v>
      </c>
      <c r="I1113">
        <v>0</v>
      </c>
      <c r="J1113">
        <v>4</v>
      </c>
      <c r="K1113">
        <v>58</v>
      </c>
    </row>
    <row r="1114" spans="1:11" x14ac:dyDescent="0.2">
      <c r="A1114" t="s">
        <v>1424</v>
      </c>
      <c r="B1114" t="s">
        <v>91</v>
      </c>
      <c r="C1114" t="s">
        <v>278</v>
      </c>
      <c r="D1114" t="s">
        <v>269</v>
      </c>
      <c r="E1114" t="s">
        <v>123</v>
      </c>
      <c r="F1114">
        <v>2</v>
      </c>
      <c r="G1114">
        <v>37</v>
      </c>
      <c r="H1114">
        <v>0</v>
      </c>
      <c r="I1114">
        <v>0</v>
      </c>
      <c r="J1114">
        <v>2</v>
      </c>
      <c r="K1114">
        <v>37</v>
      </c>
    </row>
    <row r="1115" spans="1:11" x14ac:dyDescent="0.2">
      <c r="A1115" t="s">
        <v>1425</v>
      </c>
      <c r="B1115" t="s">
        <v>91</v>
      </c>
      <c r="C1115" t="s">
        <v>278</v>
      </c>
      <c r="D1115" t="s">
        <v>271</v>
      </c>
      <c r="E1115" t="s">
        <v>125</v>
      </c>
      <c r="F1115">
        <v>1</v>
      </c>
      <c r="G1115">
        <v>15</v>
      </c>
      <c r="H1115">
        <v>0</v>
      </c>
      <c r="I1115">
        <v>0</v>
      </c>
      <c r="J1115">
        <v>1</v>
      </c>
      <c r="K1115">
        <v>15</v>
      </c>
    </row>
    <row r="1116" spans="1:11" x14ac:dyDescent="0.2">
      <c r="A1116" t="s">
        <v>1426</v>
      </c>
      <c r="B1116" t="s">
        <v>91</v>
      </c>
      <c r="C1116" t="s">
        <v>278</v>
      </c>
      <c r="D1116" t="s">
        <v>275</v>
      </c>
      <c r="E1116" t="s">
        <v>126</v>
      </c>
      <c r="F1116">
        <v>2</v>
      </c>
      <c r="G1116">
        <v>54</v>
      </c>
      <c r="H1116">
        <v>0</v>
      </c>
      <c r="I1116">
        <v>0</v>
      </c>
      <c r="J1116">
        <v>2</v>
      </c>
      <c r="K1116">
        <v>54</v>
      </c>
    </row>
    <row r="1117" spans="1:11" x14ac:dyDescent="0.2">
      <c r="A1117" t="s">
        <v>1427</v>
      </c>
      <c r="B1117" t="s">
        <v>91</v>
      </c>
      <c r="C1117" t="s">
        <v>278</v>
      </c>
      <c r="D1117" t="s">
        <v>268</v>
      </c>
      <c r="E1117" t="s">
        <v>127</v>
      </c>
      <c r="F1117">
        <v>5</v>
      </c>
      <c r="G1117">
        <v>107</v>
      </c>
      <c r="H1117">
        <v>0</v>
      </c>
      <c r="I1117">
        <v>0</v>
      </c>
      <c r="J1117">
        <v>5</v>
      </c>
      <c r="K1117">
        <v>107</v>
      </c>
    </row>
    <row r="1118" spans="1:11" x14ac:dyDescent="0.2">
      <c r="A1118" t="s">
        <v>1428</v>
      </c>
      <c r="B1118" t="s">
        <v>91</v>
      </c>
      <c r="C1118" t="s">
        <v>278</v>
      </c>
      <c r="D1118" t="s">
        <v>269</v>
      </c>
      <c r="E1118" t="s">
        <v>128</v>
      </c>
      <c r="F1118">
        <v>3</v>
      </c>
      <c r="G1118">
        <v>55</v>
      </c>
      <c r="H1118">
        <v>0</v>
      </c>
      <c r="I1118">
        <v>0</v>
      </c>
      <c r="J1118">
        <v>3</v>
      </c>
      <c r="K1118">
        <v>55</v>
      </c>
    </row>
    <row r="1119" spans="1:11" x14ac:dyDescent="0.2">
      <c r="A1119" t="s">
        <v>1429</v>
      </c>
      <c r="B1119" t="s">
        <v>91</v>
      </c>
      <c r="C1119" t="s">
        <v>278</v>
      </c>
      <c r="D1119" t="s">
        <v>271</v>
      </c>
      <c r="E1119" t="s">
        <v>130</v>
      </c>
      <c r="F1119">
        <v>3</v>
      </c>
      <c r="G1119">
        <v>52</v>
      </c>
      <c r="H1119">
        <v>0</v>
      </c>
      <c r="I1119">
        <v>0</v>
      </c>
      <c r="J1119">
        <v>3</v>
      </c>
      <c r="K1119">
        <v>52</v>
      </c>
    </row>
    <row r="1120" spans="1:11" x14ac:dyDescent="0.2">
      <c r="A1120" t="s">
        <v>1430</v>
      </c>
      <c r="B1120" t="s">
        <v>91</v>
      </c>
      <c r="C1120" t="s">
        <v>278</v>
      </c>
      <c r="D1120" t="s">
        <v>273</v>
      </c>
      <c r="E1120" t="s">
        <v>133</v>
      </c>
      <c r="F1120">
        <v>3</v>
      </c>
      <c r="G1120">
        <v>76</v>
      </c>
      <c r="H1120">
        <v>0</v>
      </c>
      <c r="I1120">
        <v>0</v>
      </c>
      <c r="J1120">
        <v>3</v>
      </c>
      <c r="K1120">
        <v>76</v>
      </c>
    </row>
    <row r="1121" spans="1:11" x14ac:dyDescent="0.2">
      <c r="A1121" t="s">
        <v>1431</v>
      </c>
      <c r="B1121" t="s">
        <v>91</v>
      </c>
      <c r="C1121" t="s">
        <v>278</v>
      </c>
      <c r="D1121" t="s">
        <v>269</v>
      </c>
      <c r="E1121" t="s">
        <v>135</v>
      </c>
      <c r="F1121">
        <v>4</v>
      </c>
      <c r="G1121">
        <v>85</v>
      </c>
      <c r="H1121">
        <v>0</v>
      </c>
      <c r="I1121">
        <v>0</v>
      </c>
      <c r="J1121">
        <v>4</v>
      </c>
      <c r="K1121">
        <v>85</v>
      </c>
    </row>
    <row r="1122" spans="1:11" x14ac:dyDescent="0.2">
      <c r="A1122" t="s">
        <v>1432</v>
      </c>
      <c r="B1122" t="s">
        <v>91</v>
      </c>
      <c r="C1122" t="s">
        <v>278</v>
      </c>
      <c r="D1122" t="s">
        <v>271</v>
      </c>
      <c r="E1122" t="s">
        <v>136</v>
      </c>
      <c r="F1122">
        <v>2</v>
      </c>
      <c r="G1122">
        <v>48</v>
      </c>
      <c r="H1122">
        <v>0</v>
      </c>
      <c r="I1122">
        <v>0</v>
      </c>
      <c r="J1122">
        <v>2</v>
      </c>
      <c r="K1122">
        <v>48</v>
      </c>
    </row>
    <row r="1123" spans="1:11" x14ac:dyDescent="0.2">
      <c r="A1123" t="s">
        <v>1433</v>
      </c>
      <c r="B1123" t="s">
        <v>91</v>
      </c>
      <c r="C1123" t="s">
        <v>278</v>
      </c>
      <c r="D1123" t="s">
        <v>267</v>
      </c>
      <c r="E1123" t="s">
        <v>138</v>
      </c>
      <c r="F1123">
        <v>1</v>
      </c>
      <c r="G1123">
        <v>16</v>
      </c>
      <c r="H1123">
        <v>0</v>
      </c>
      <c r="I1123">
        <v>0</v>
      </c>
      <c r="J1123">
        <v>1</v>
      </c>
      <c r="K1123">
        <v>16</v>
      </c>
    </row>
    <row r="1124" spans="1:11" x14ac:dyDescent="0.2">
      <c r="A1124" t="s">
        <v>1434</v>
      </c>
      <c r="B1124" t="s">
        <v>91</v>
      </c>
      <c r="C1124" t="s">
        <v>278</v>
      </c>
      <c r="D1124" t="s">
        <v>275</v>
      </c>
      <c r="E1124" t="s">
        <v>141</v>
      </c>
      <c r="F1124">
        <v>1</v>
      </c>
      <c r="G1124">
        <v>18</v>
      </c>
      <c r="H1124">
        <v>0</v>
      </c>
      <c r="I1124">
        <v>0</v>
      </c>
      <c r="J1124">
        <v>1</v>
      </c>
      <c r="K1124">
        <v>18</v>
      </c>
    </row>
    <row r="1125" spans="1:11" x14ac:dyDescent="0.2">
      <c r="A1125" t="s">
        <v>1435</v>
      </c>
      <c r="B1125" t="s">
        <v>91</v>
      </c>
      <c r="C1125" t="s">
        <v>278</v>
      </c>
      <c r="D1125" t="s">
        <v>273</v>
      </c>
      <c r="E1125" t="s">
        <v>142</v>
      </c>
      <c r="F1125">
        <v>2</v>
      </c>
      <c r="G1125">
        <v>39</v>
      </c>
      <c r="H1125">
        <v>0</v>
      </c>
      <c r="I1125">
        <v>0</v>
      </c>
      <c r="J1125">
        <v>2</v>
      </c>
      <c r="K1125">
        <v>39</v>
      </c>
    </row>
    <row r="1126" spans="1:11" x14ac:dyDescent="0.2">
      <c r="A1126" t="s">
        <v>1436</v>
      </c>
      <c r="B1126" t="s">
        <v>91</v>
      </c>
      <c r="C1126" t="s">
        <v>278</v>
      </c>
      <c r="D1126" t="s">
        <v>274</v>
      </c>
      <c r="E1126" t="s">
        <v>143</v>
      </c>
      <c r="F1126">
        <v>2</v>
      </c>
      <c r="G1126">
        <v>50</v>
      </c>
      <c r="H1126">
        <v>0</v>
      </c>
      <c r="I1126">
        <v>0</v>
      </c>
      <c r="J1126">
        <v>2</v>
      </c>
      <c r="K1126">
        <v>50</v>
      </c>
    </row>
    <row r="1127" spans="1:11" x14ac:dyDescent="0.2">
      <c r="A1127" t="s">
        <v>1437</v>
      </c>
      <c r="B1127" t="s">
        <v>91</v>
      </c>
      <c r="C1127" t="s">
        <v>278</v>
      </c>
      <c r="D1127" t="s">
        <v>269</v>
      </c>
      <c r="E1127" t="s">
        <v>145</v>
      </c>
      <c r="F1127">
        <v>1</v>
      </c>
      <c r="G1127">
        <v>12</v>
      </c>
      <c r="H1127">
        <v>0</v>
      </c>
      <c r="I1127">
        <v>0</v>
      </c>
      <c r="J1127">
        <v>1</v>
      </c>
      <c r="K1127">
        <v>12</v>
      </c>
    </row>
    <row r="1128" spans="1:11" x14ac:dyDescent="0.2">
      <c r="A1128" t="s">
        <v>1438</v>
      </c>
      <c r="B1128" t="s">
        <v>91</v>
      </c>
      <c r="C1128" t="s">
        <v>278</v>
      </c>
      <c r="D1128" t="s">
        <v>267</v>
      </c>
      <c r="E1128" t="s">
        <v>281</v>
      </c>
      <c r="F1128">
        <v>9</v>
      </c>
      <c r="G1128">
        <v>208</v>
      </c>
      <c r="H1128">
        <v>0</v>
      </c>
      <c r="I1128">
        <v>0</v>
      </c>
      <c r="J1128">
        <v>9</v>
      </c>
      <c r="K1128">
        <v>208</v>
      </c>
    </row>
    <row r="1129" spans="1:11" x14ac:dyDescent="0.2">
      <c r="A1129" t="s">
        <v>1439</v>
      </c>
      <c r="B1129" t="s">
        <v>91</v>
      </c>
      <c r="C1129" t="s">
        <v>278</v>
      </c>
      <c r="D1129" t="s">
        <v>268</v>
      </c>
      <c r="E1129" t="s">
        <v>282</v>
      </c>
      <c r="F1129">
        <v>17</v>
      </c>
      <c r="G1129">
        <v>386</v>
      </c>
      <c r="H1129">
        <v>0</v>
      </c>
      <c r="I1129">
        <v>0</v>
      </c>
      <c r="J1129">
        <v>17</v>
      </c>
      <c r="K1129">
        <v>386</v>
      </c>
    </row>
    <row r="1130" spans="1:11" x14ac:dyDescent="0.2">
      <c r="A1130" t="s">
        <v>1440</v>
      </c>
      <c r="B1130" t="s">
        <v>91</v>
      </c>
      <c r="C1130" t="s">
        <v>278</v>
      </c>
      <c r="D1130" t="s">
        <v>275</v>
      </c>
      <c r="E1130" t="s">
        <v>146</v>
      </c>
      <c r="F1130">
        <v>1</v>
      </c>
      <c r="G1130">
        <v>42</v>
      </c>
      <c r="H1130">
        <v>0</v>
      </c>
      <c r="I1130">
        <v>0</v>
      </c>
      <c r="J1130">
        <v>1</v>
      </c>
      <c r="K1130">
        <v>42</v>
      </c>
    </row>
    <row r="1131" spans="1:11" x14ac:dyDescent="0.2">
      <c r="A1131" t="s">
        <v>1441</v>
      </c>
      <c r="B1131" t="s">
        <v>91</v>
      </c>
      <c r="C1131" t="s">
        <v>278</v>
      </c>
      <c r="D1131" t="s">
        <v>272</v>
      </c>
      <c r="E1131" t="s">
        <v>147</v>
      </c>
      <c r="F1131">
        <v>1</v>
      </c>
      <c r="G1131">
        <v>25</v>
      </c>
      <c r="H1131">
        <v>0</v>
      </c>
      <c r="I1131">
        <v>0</v>
      </c>
      <c r="J1131">
        <v>1</v>
      </c>
      <c r="K1131">
        <v>25</v>
      </c>
    </row>
    <row r="1132" spans="1:11" x14ac:dyDescent="0.2">
      <c r="A1132" t="s">
        <v>1442</v>
      </c>
      <c r="B1132" t="s">
        <v>91</v>
      </c>
      <c r="C1132" t="s">
        <v>278</v>
      </c>
      <c r="D1132" t="s">
        <v>268</v>
      </c>
      <c r="E1132" t="s">
        <v>149</v>
      </c>
      <c r="F1132">
        <v>4</v>
      </c>
      <c r="G1132">
        <v>106</v>
      </c>
      <c r="H1132">
        <v>0</v>
      </c>
      <c r="I1132">
        <v>0</v>
      </c>
      <c r="J1132">
        <v>4</v>
      </c>
      <c r="K1132">
        <v>106</v>
      </c>
    </row>
    <row r="1133" spans="1:11" x14ac:dyDescent="0.2">
      <c r="A1133" t="s">
        <v>1443</v>
      </c>
      <c r="B1133" t="s">
        <v>91</v>
      </c>
      <c r="C1133" t="s">
        <v>278</v>
      </c>
      <c r="D1133" t="s">
        <v>270</v>
      </c>
      <c r="E1133" t="s">
        <v>150</v>
      </c>
      <c r="F1133">
        <v>2</v>
      </c>
      <c r="G1133">
        <v>32</v>
      </c>
      <c r="H1133">
        <v>0</v>
      </c>
      <c r="I1133">
        <v>0</v>
      </c>
      <c r="J1133">
        <v>2</v>
      </c>
      <c r="K1133">
        <v>32</v>
      </c>
    </row>
    <row r="1134" spans="1:11" x14ac:dyDescent="0.2">
      <c r="A1134" t="s">
        <v>1444</v>
      </c>
      <c r="B1134" t="s">
        <v>91</v>
      </c>
      <c r="C1134" t="s">
        <v>278</v>
      </c>
      <c r="D1134" t="s">
        <v>273</v>
      </c>
      <c r="E1134" t="s">
        <v>151</v>
      </c>
      <c r="F1134">
        <v>3</v>
      </c>
      <c r="G1134">
        <v>61</v>
      </c>
      <c r="H1134">
        <v>0</v>
      </c>
      <c r="I1134">
        <v>0</v>
      </c>
      <c r="J1134">
        <v>3</v>
      </c>
      <c r="K1134">
        <v>61</v>
      </c>
    </row>
    <row r="1135" spans="1:11" x14ac:dyDescent="0.2">
      <c r="A1135" t="s">
        <v>1445</v>
      </c>
      <c r="B1135" t="s">
        <v>91</v>
      </c>
      <c r="C1135" t="s">
        <v>278</v>
      </c>
      <c r="D1135" t="s">
        <v>269</v>
      </c>
      <c r="E1135" t="s">
        <v>153</v>
      </c>
      <c r="F1135">
        <v>2</v>
      </c>
      <c r="G1135">
        <v>30</v>
      </c>
      <c r="H1135">
        <v>0</v>
      </c>
      <c r="I1135">
        <v>0</v>
      </c>
      <c r="J1135">
        <v>2</v>
      </c>
      <c r="K1135">
        <v>30</v>
      </c>
    </row>
    <row r="1136" spans="1:11" x14ac:dyDescent="0.2">
      <c r="A1136" t="s">
        <v>1446</v>
      </c>
      <c r="B1136" t="s">
        <v>91</v>
      </c>
      <c r="C1136" t="s">
        <v>278</v>
      </c>
      <c r="D1136" t="s">
        <v>269</v>
      </c>
      <c r="E1136" t="s">
        <v>155</v>
      </c>
      <c r="F1136">
        <v>1</v>
      </c>
      <c r="G1136">
        <v>12</v>
      </c>
      <c r="H1136">
        <v>0</v>
      </c>
      <c r="I1136">
        <v>0</v>
      </c>
      <c r="J1136">
        <v>1</v>
      </c>
      <c r="K1136">
        <v>12</v>
      </c>
    </row>
    <row r="1137" spans="1:11" x14ac:dyDescent="0.2">
      <c r="A1137" t="s">
        <v>1447</v>
      </c>
      <c r="B1137" t="s">
        <v>91</v>
      </c>
      <c r="C1137" t="s">
        <v>278</v>
      </c>
      <c r="D1137" t="s">
        <v>272</v>
      </c>
      <c r="E1137" t="s">
        <v>156</v>
      </c>
      <c r="F1137">
        <v>3</v>
      </c>
      <c r="G1137">
        <v>58</v>
      </c>
      <c r="H1137">
        <v>0</v>
      </c>
      <c r="I1137">
        <v>0</v>
      </c>
      <c r="J1137">
        <v>3</v>
      </c>
      <c r="K1137">
        <v>58</v>
      </c>
    </row>
    <row r="1138" spans="1:11" x14ac:dyDescent="0.2">
      <c r="A1138" t="s">
        <v>1448</v>
      </c>
      <c r="B1138" t="s">
        <v>91</v>
      </c>
      <c r="C1138" t="s">
        <v>278</v>
      </c>
      <c r="D1138" t="s">
        <v>269</v>
      </c>
      <c r="E1138" t="s">
        <v>157</v>
      </c>
      <c r="F1138">
        <v>2</v>
      </c>
      <c r="G1138">
        <v>29</v>
      </c>
      <c r="H1138">
        <v>0</v>
      </c>
      <c r="I1138">
        <v>0</v>
      </c>
      <c r="J1138">
        <v>2</v>
      </c>
      <c r="K1138">
        <v>29</v>
      </c>
    </row>
    <row r="1139" spans="1:11" x14ac:dyDescent="0.2">
      <c r="A1139" t="s">
        <v>1449</v>
      </c>
      <c r="B1139" t="s">
        <v>91</v>
      </c>
      <c r="C1139" t="s">
        <v>278</v>
      </c>
      <c r="D1139" t="s">
        <v>269</v>
      </c>
      <c r="E1139" t="s">
        <v>158</v>
      </c>
      <c r="F1139">
        <v>4</v>
      </c>
      <c r="G1139">
        <v>91</v>
      </c>
      <c r="H1139">
        <v>0</v>
      </c>
      <c r="I1139">
        <v>0</v>
      </c>
      <c r="J1139">
        <v>4</v>
      </c>
      <c r="K1139">
        <v>91</v>
      </c>
    </row>
    <row r="1140" spans="1:11" x14ac:dyDescent="0.2">
      <c r="A1140" t="s">
        <v>1450</v>
      </c>
      <c r="B1140" t="s">
        <v>91</v>
      </c>
      <c r="C1140" t="s">
        <v>278</v>
      </c>
      <c r="D1140" t="s">
        <v>269</v>
      </c>
      <c r="E1140" t="s">
        <v>160</v>
      </c>
      <c r="F1140">
        <v>3</v>
      </c>
      <c r="G1140">
        <v>53</v>
      </c>
      <c r="H1140">
        <v>1</v>
      </c>
      <c r="I1140">
        <v>0</v>
      </c>
      <c r="J1140">
        <v>4</v>
      </c>
      <c r="K1140">
        <v>53</v>
      </c>
    </row>
    <row r="1141" spans="1:11" x14ac:dyDescent="0.2">
      <c r="A1141" t="s">
        <v>1451</v>
      </c>
      <c r="B1141" t="s">
        <v>91</v>
      </c>
      <c r="C1141" t="s">
        <v>278</v>
      </c>
      <c r="D1141" t="s">
        <v>268</v>
      </c>
      <c r="E1141" t="s">
        <v>162</v>
      </c>
      <c r="F1141">
        <v>5</v>
      </c>
      <c r="G1141">
        <v>119</v>
      </c>
      <c r="H1141">
        <v>0</v>
      </c>
      <c r="I1141">
        <v>0</v>
      </c>
      <c r="J1141">
        <v>5</v>
      </c>
      <c r="K1141">
        <v>119</v>
      </c>
    </row>
    <row r="1142" spans="1:11" x14ac:dyDescent="0.2">
      <c r="A1142" t="s">
        <v>1452</v>
      </c>
      <c r="B1142" t="s">
        <v>91</v>
      </c>
      <c r="C1142" t="s">
        <v>278</v>
      </c>
      <c r="D1142" t="s">
        <v>272</v>
      </c>
      <c r="E1142" t="s">
        <v>165</v>
      </c>
      <c r="F1142">
        <v>1</v>
      </c>
      <c r="G1142">
        <v>12</v>
      </c>
      <c r="H1142">
        <v>0</v>
      </c>
      <c r="I1142">
        <v>0</v>
      </c>
      <c r="J1142">
        <v>1</v>
      </c>
      <c r="K1142">
        <v>12</v>
      </c>
    </row>
    <row r="1143" spans="1:11" x14ac:dyDescent="0.2">
      <c r="A1143" t="s">
        <v>1453</v>
      </c>
      <c r="B1143" t="s">
        <v>91</v>
      </c>
      <c r="C1143" t="s">
        <v>278</v>
      </c>
      <c r="D1143" t="s">
        <v>269</v>
      </c>
      <c r="E1143" t="s">
        <v>168</v>
      </c>
      <c r="F1143">
        <v>3</v>
      </c>
      <c r="G1143">
        <v>68</v>
      </c>
      <c r="H1143">
        <v>0</v>
      </c>
      <c r="I1143">
        <v>0</v>
      </c>
      <c r="J1143">
        <v>3</v>
      </c>
      <c r="K1143">
        <v>68</v>
      </c>
    </row>
    <row r="1144" spans="1:11" x14ac:dyDescent="0.2">
      <c r="A1144" t="s">
        <v>1454</v>
      </c>
      <c r="B1144" t="s">
        <v>91</v>
      </c>
      <c r="C1144" t="s">
        <v>278</v>
      </c>
      <c r="D1144" t="s">
        <v>272</v>
      </c>
      <c r="E1144" t="s">
        <v>169</v>
      </c>
      <c r="F1144">
        <v>11</v>
      </c>
      <c r="G1144">
        <v>292</v>
      </c>
      <c r="H1144">
        <v>0</v>
      </c>
      <c r="I1144">
        <v>0</v>
      </c>
      <c r="J1144">
        <v>11</v>
      </c>
      <c r="K1144">
        <v>292</v>
      </c>
    </row>
    <row r="1145" spans="1:11" x14ac:dyDescent="0.2">
      <c r="A1145" t="s">
        <v>1455</v>
      </c>
      <c r="B1145" t="s">
        <v>91</v>
      </c>
      <c r="C1145" t="s">
        <v>278</v>
      </c>
      <c r="D1145" t="s">
        <v>269</v>
      </c>
      <c r="E1145" t="s">
        <v>174</v>
      </c>
      <c r="F1145">
        <v>2</v>
      </c>
      <c r="G1145">
        <v>37</v>
      </c>
      <c r="H1145">
        <v>0</v>
      </c>
      <c r="I1145">
        <v>0</v>
      </c>
      <c r="J1145">
        <v>2</v>
      </c>
      <c r="K1145">
        <v>37</v>
      </c>
    </row>
    <row r="1146" spans="1:11" x14ac:dyDescent="0.2">
      <c r="A1146" t="s">
        <v>1456</v>
      </c>
      <c r="B1146" t="s">
        <v>91</v>
      </c>
      <c r="C1146" t="s">
        <v>278</v>
      </c>
      <c r="D1146" t="s">
        <v>275</v>
      </c>
      <c r="E1146" t="s">
        <v>176</v>
      </c>
      <c r="F1146">
        <v>6</v>
      </c>
      <c r="G1146">
        <v>177</v>
      </c>
      <c r="H1146">
        <v>0</v>
      </c>
      <c r="I1146">
        <v>0</v>
      </c>
      <c r="J1146">
        <v>6</v>
      </c>
      <c r="K1146">
        <v>177</v>
      </c>
    </row>
    <row r="1147" spans="1:11" x14ac:dyDescent="0.2">
      <c r="A1147" t="s">
        <v>1457</v>
      </c>
      <c r="B1147" t="s">
        <v>91</v>
      </c>
      <c r="C1147" t="s">
        <v>278</v>
      </c>
      <c r="D1147" t="s">
        <v>267</v>
      </c>
      <c r="E1147" t="s">
        <v>178</v>
      </c>
      <c r="F1147">
        <v>1</v>
      </c>
      <c r="G1147">
        <v>33</v>
      </c>
      <c r="H1147">
        <v>0</v>
      </c>
      <c r="I1147">
        <v>0</v>
      </c>
      <c r="J1147">
        <v>1</v>
      </c>
      <c r="K1147">
        <v>33</v>
      </c>
    </row>
    <row r="1148" spans="1:11" x14ac:dyDescent="0.2">
      <c r="A1148" t="s">
        <v>1458</v>
      </c>
      <c r="B1148" t="s">
        <v>91</v>
      </c>
      <c r="C1148" t="s">
        <v>278</v>
      </c>
      <c r="D1148" t="s">
        <v>269</v>
      </c>
      <c r="E1148" t="s">
        <v>179</v>
      </c>
      <c r="F1148">
        <v>3</v>
      </c>
      <c r="G1148">
        <v>65.290000000000006</v>
      </c>
      <c r="H1148">
        <v>0</v>
      </c>
      <c r="I1148">
        <v>0</v>
      </c>
      <c r="J1148">
        <v>3</v>
      </c>
      <c r="K1148">
        <v>65.290000000000006</v>
      </c>
    </row>
    <row r="1149" spans="1:11" x14ac:dyDescent="0.2">
      <c r="A1149" t="s">
        <v>1459</v>
      </c>
      <c r="B1149" t="s">
        <v>91</v>
      </c>
      <c r="C1149" t="s">
        <v>278</v>
      </c>
      <c r="D1149" t="s">
        <v>267</v>
      </c>
      <c r="E1149" t="s">
        <v>180</v>
      </c>
      <c r="F1149">
        <v>3</v>
      </c>
      <c r="G1149">
        <v>68</v>
      </c>
      <c r="H1149">
        <v>0</v>
      </c>
      <c r="I1149">
        <v>0</v>
      </c>
      <c r="J1149">
        <v>3</v>
      </c>
      <c r="K1149">
        <v>68</v>
      </c>
    </row>
    <row r="1150" spans="1:11" x14ac:dyDescent="0.2">
      <c r="A1150" t="s">
        <v>1460</v>
      </c>
      <c r="B1150" t="s">
        <v>91</v>
      </c>
      <c r="C1150" t="s">
        <v>278</v>
      </c>
      <c r="D1150" t="s">
        <v>269</v>
      </c>
      <c r="E1150" t="s">
        <v>283</v>
      </c>
      <c r="F1150">
        <v>59</v>
      </c>
      <c r="G1150">
        <v>1256.58</v>
      </c>
      <c r="H1150">
        <v>2</v>
      </c>
      <c r="I1150">
        <v>0</v>
      </c>
      <c r="J1150">
        <v>61</v>
      </c>
      <c r="K1150">
        <v>1256.58</v>
      </c>
    </row>
    <row r="1151" spans="1:11" x14ac:dyDescent="0.2">
      <c r="A1151" t="s">
        <v>1461</v>
      </c>
      <c r="B1151" t="s">
        <v>91</v>
      </c>
      <c r="C1151" t="s">
        <v>278</v>
      </c>
      <c r="D1151" t="s">
        <v>271</v>
      </c>
      <c r="E1151" t="s">
        <v>183</v>
      </c>
      <c r="F1151">
        <v>1</v>
      </c>
      <c r="G1151">
        <v>32</v>
      </c>
      <c r="H1151">
        <v>0</v>
      </c>
      <c r="I1151">
        <v>0</v>
      </c>
      <c r="J1151">
        <v>1</v>
      </c>
      <c r="K1151">
        <v>32</v>
      </c>
    </row>
    <row r="1152" spans="1:11" x14ac:dyDescent="0.2">
      <c r="A1152" t="s">
        <v>1462</v>
      </c>
      <c r="B1152" t="s">
        <v>91</v>
      </c>
      <c r="C1152" t="s">
        <v>278</v>
      </c>
      <c r="D1152" t="s">
        <v>272</v>
      </c>
      <c r="E1152" t="s">
        <v>184</v>
      </c>
      <c r="F1152">
        <v>1</v>
      </c>
      <c r="G1152">
        <v>15</v>
      </c>
      <c r="H1152">
        <v>0</v>
      </c>
      <c r="I1152">
        <v>0</v>
      </c>
      <c r="J1152">
        <v>1</v>
      </c>
      <c r="K1152">
        <v>15</v>
      </c>
    </row>
    <row r="1153" spans="1:11" x14ac:dyDescent="0.2">
      <c r="A1153" t="s">
        <v>1463</v>
      </c>
      <c r="B1153" t="s">
        <v>91</v>
      </c>
      <c r="C1153" t="s">
        <v>278</v>
      </c>
      <c r="D1153" t="s">
        <v>269</v>
      </c>
      <c r="E1153" t="s">
        <v>185</v>
      </c>
      <c r="F1153">
        <v>1</v>
      </c>
      <c r="G1153">
        <v>9</v>
      </c>
      <c r="H1153">
        <v>0</v>
      </c>
      <c r="I1153">
        <v>0</v>
      </c>
      <c r="J1153">
        <v>1</v>
      </c>
      <c r="K1153">
        <v>9</v>
      </c>
    </row>
    <row r="1154" spans="1:11" x14ac:dyDescent="0.2">
      <c r="A1154" t="s">
        <v>1464</v>
      </c>
      <c r="B1154" t="s">
        <v>91</v>
      </c>
      <c r="C1154" t="s">
        <v>278</v>
      </c>
      <c r="D1154" t="s">
        <v>270</v>
      </c>
      <c r="E1154" t="s">
        <v>186</v>
      </c>
      <c r="F1154">
        <v>3</v>
      </c>
      <c r="G1154">
        <v>60</v>
      </c>
      <c r="H1154">
        <v>0</v>
      </c>
      <c r="I1154">
        <v>0</v>
      </c>
      <c r="J1154">
        <v>3</v>
      </c>
      <c r="K1154">
        <v>60</v>
      </c>
    </row>
    <row r="1155" spans="1:11" x14ac:dyDescent="0.2">
      <c r="A1155" t="s">
        <v>1465</v>
      </c>
      <c r="B1155" t="s">
        <v>91</v>
      </c>
      <c r="C1155" t="s">
        <v>278</v>
      </c>
      <c r="D1155" t="s">
        <v>272</v>
      </c>
      <c r="E1155" t="s">
        <v>187</v>
      </c>
      <c r="F1155">
        <v>1</v>
      </c>
      <c r="G1155">
        <v>24</v>
      </c>
      <c r="H1155">
        <v>0</v>
      </c>
      <c r="I1155">
        <v>0</v>
      </c>
      <c r="J1155">
        <v>1</v>
      </c>
      <c r="K1155">
        <v>24</v>
      </c>
    </row>
    <row r="1156" spans="1:11" x14ac:dyDescent="0.2">
      <c r="A1156" t="s">
        <v>1466</v>
      </c>
      <c r="B1156" t="s">
        <v>91</v>
      </c>
      <c r="C1156" t="s">
        <v>278</v>
      </c>
      <c r="D1156" t="s">
        <v>269</v>
      </c>
      <c r="E1156" t="s">
        <v>189</v>
      </c>
      <c r="F1156">
        <v>2</v>
      </c>
      <c r="G1156">
        <v>41</v>
      </c>
      <c r="H1156">
        <v>0</v>
      </c>
      <c r="I1156">
        <v>0</v>
      </c>
      <c r="J1156">
        <v>2</v>
      </c>
      <c r="K1156">
        <v>41</v>
      </c>
    </row>
    <row r="1157" spans="1:11" x14ac:dyDescent="0.2">
      <c r="A1157" t="s">
        <v>1467</v>
      </c>
      <c r="B1157" t="s">
        <v>91</v>
      </c>
      <c r="C1157" t="s">
        <v>278</v>
      </c>
      <c r="D1157" t="s">
        <v>268</v>
      </c>
      <c r="E1157" t="s">
        <v>190</v>
      </c>
      <c r="F1157">
        <v>2</v>
      </c>
      <c r="G1157">
        <v>39</v>
      </c>
      <c r="H1157">
        <v>0</v>
      </c>
      <c r="I1157">
        <v>0</v>
      </c>
      <c r="J1157">
        <v>2</v>
      </c>
      <c r="K1157">
        <v>39</v>
      </c>
    </row>
    <row r="1158" spans="1:11" x14ac:dyDescent="0.2">
      <c r="A1158" t="s">
        <v>1468</v>
      </c>
      <c r="B1158" t="s">
        <v>91</v>
      </c>
      <c r="C1158" t="s">
        <v>278</v>
      </c>
      <c r="D1158" t="s">
        <v>275</v>
      </c>
      <c r="E1158" t="s">
        <v>191</v>
      </c>
      <c r="F1158">
        <v>1</v>
      </c>
      <c r="G1158">
        <v>53</v>
      </c>
      <c r="H1158">
        <v>0</v>
      </c>
      <c r="I1158">
        <v>0</v>
      </c>
      <c r="J1158">
        <v>1</v>
      </c>
      <c r="K1158">
        <v>53</v>
      </c>
    </row>
    <row r="1159" spans="1:11" x14ac:dyDescent="0.2">
      <c r="A1159" t="s">
        <v>1469</v>
      </c>
      <c r="B1159" t="s">
        <v>91</v>
      </c>
      <c r="C1159" t="s">
        <v>278</v>
      </c>
      <c r="D1159" t="s">
        <v>270</v>
      </c>
      <c r="E1159" t="s">
        <v>284</v>
      </c>
      <c r="F1159">
        <v>5</v>
      </c>
      <c r="G1159">
        <v>92</v>
      </c>
      <c r="H1159">
        <v>0</v>
      </c>
      <c r="I1159">
        <v>0</v>
      </c>
      <c r="J1159">
        <v>5</v>
      </c>
      <c r="K1159">
        <v>92</v>
      </c>
    </row>
    <row r="1160" spans="1:11" x14ac:dyDescent="0.2">
      <c r="A1160" t="s">
        <v>1470</v>
      </c>
      <c r="B1160" t="s">
        <v>91</v>
      </c>
      <c r="C1160" t="s">
        <v>278</v>
      </c>
      <c r="D1160" t="s">
        <v>275</v>
      </c>
      <c r="E1160" t="s">
        <v>192</v>
      </c>
      <c r="F1160">
        <v>1</v>
      </c>
      <c r="G1160">
        <v>20</v>
      </c>
      <c r="H1160">
        <v>0</v>
      </c>
      <c r="I1160">
        <v>0</v>
      </c>
      <c r="J1160">
        <v>1</v>
      </c>
      <c r="K1160">
        <v>20</v>
      </c>
    </row>
    <row r="1161" spans="1:11" x14ac:dyDescent="0.2">
      <c r="A1161" t="s">
        <v>1471</v>
      </c>
      <c r="B1161" t="s">
        <v>91</v>
      </c>
      <c r="C1161" t="s">
        <v>278</v>
      </c>
      <c r="D1161" t="s">
        <v>273</v>
      </c>
      <c r="E1161" t="s">
        <v>194</v>
      </c>
      <c r="F1161">
        <v>1</v>
      </c>
      <c r="G1161">
        <v>30</v>
      </c>
      <c r="H1161">
        <v>0</v>
      </c>
      <c r="I1161">
        <v>0</v>
      </c>
      <c r="J1161">
        <v>1</v>
      </c>
      <c r="K1161">
        <v>30</v>
      </c>
    </row>
    <row r="1162" spans="1:11" x14ac:dyDescent="0.2">
      <c r="A1162" t="s">
        <v>1472</v>
      </c>
      <c r="B1162" t="s">
        <v>91</v>
      </c>
      <c r="C1162" t="s">
        <v>278</v>
      </c>
      <c r="D1162" t="s">
        <v>271</v>
      </c>
      <c r="E1162" t="s">
        <v>285</v>
      </c>
      <c r="F1162">
        <v>14</v>
      </c>
      <c r="G1162">
        <v>396</v>
      </c>
      <c r="H1162">
        <v>0</v>
      </c>
      <c r="I1162">
        <v>0</v>
      </c>
      <c r="J1162">
        <v>14</v>
      </c>
      <c r="K1162">
        <v>396</v>
      </c>
    </row>
    <row r="1163" spans="1:11" x14ac:dyDescent="0.2">
      <c r="A1163" t="s">
        <v>1473</v>
      </c>
      <c r="B1163" t="s">
        <v>91</v>
      </c>
      <c r="C1163" t="s">
        <v>278</v>
      </c>
      <c r="D1163" t="s">
        <v>275</v>
      </c>
      <c r="E1163" t="s">
        <v>196</v>
      </c>
      <c r="F1163">
        <v>7</v>
      </c>
      <c r="G1163">
        <v>230</v>
      </c>
      <c r="H1163">
        <v>0</v>
      </c>
      <c r="I1163">
        <v>0</v>
      </c>
      <c r="J1163">
        <v>7</v>
      </c>
      <c r="K1163">
        <v>230</v>
      </c>
    </row>
    <row r="1164" spans="1:11" x14ac:dyDescent="0.2">
      <c r="A1164" t="s">
        <v>1474</v>
      </c>
      <c r="B1164" t="s">
        <v>91</v>
      </c>
      <c r="C1164" t="s">
        <v>278</v>
      </c>
      <c r="D1164" t="s">
        <v>267</v>
      </c>
      <c r="E1164" t="s">
        <v>199</v>
      </c>
      <c r="F1164">
        <v>1</v>
      </c>
      <c r="G1164">
        <v>12</v>
      </c>
      <c r="H1164">
        <v>0</v>
      </c>
      <c r="I1164">
        <v>0</v>
      </c>
      <c r="J1164">
        <v>1</v>
      </c>
      <c r="K1164">
        <v>12</v>
      </c>
    </row>
    <row r="1165" spans="1:11" x14ac:dyDescent="0.2">
      <c r="A1165" t="s">
        <v>1475</v>
      </c>
      <c r="B1165" t="s">
        <v>91</v>
      </c>
      <c r="C1165" t="s">
        <v>278</v>
      </c>
      <c r="D1165" t="s">
        <v>272</v>
      </c>
      <c r="E1165" t="s">
        <v>201</v>
      </c>
      <c r="F1165">
        <v>2</v>
      </c>
      <c r="G1165">
        <v>75</v>
      </c>
      <c r="H1165">
        <v>0</v>
      </c>
      <c r="I1165">
        <v>0</v>
      </c>
      <c r="J1165">
        <v>2</v>
      </c>
      <c r="K1165">
        <v>75</v>
      </c>
    </row>
    <row r="1166" spans="1:11" x14ac:dyDescent="0.2">
      <c r="A1166" t="s">
        <v>1476</v>
      </c>
      <c r="B1166" t="s">
        <v>91</v>
      </c>
      <c r="C1166" t="s">
        <v>278</v>
      </c>
      <c r="D1166" t="s">
        <v>268</v>
      </c>
      <c r="E1166" t="s">
        <v>202</v>
      </c>
      <c r="F1166">
        <v>1</v>
      </c>
      <c r="G1166">
        <v>15</v>
      </c>
      <c r="H1166">
        <v>0</v>
      </c>
      <c r="I1166">
        <v>0</v>
      </c>
      <c r="J1166">
        <v>1</v>
      </c>
      <c r="K1166">
        <v>15</v>
      </c>
    </row>
    <row r="1167" spans="1:11" x14ac:dyDescent="0.2">
      <c r="A1167" t="s">
        <v>1477</v>
      </c>
      <c r="B1167" t="s">
        <v>91</v>
      </c>
      <c r="C1167" t="s">
        <v>278</v>
      </c>
      <c r="D1167" t="s">
        <v>272</v>
      </c>
      <c r="E1167" t="s">
        <v>204</v>
      </c>
      <c r="F1167">
        <v>1</v>
      </c>
      <c r="G1167">
        <v>16</v>
      </c>
      <c r="H1167">
        <v>0</v>
      </c>
      <c r="I1167">
        <v>0</v>
      </c>
      <c r="J1167">
        <v>1</v>
      </c>
      <c r="K1167">
        <v>16</v>
      </c>
    </row>
    <row r="1168" spans="1:11" x14ac:dyDescent="0.2">
      <c r="A1168" t="s">
        <v>1478</v>
      </c>
      <c r="B1168" t="s">
        <v>91</v>
      </c>
      <c r="C1168" t="s">
        <v>278</v>
      </c>
      <c r="D1168" t="s">
        <v>272</v>
      </c>
      <c r="E1168" t="s">
        <v>205</v>
      </c>
      <c r="F1168">
        <v>1</v>
      </c>
      <c r="G1168">
        <v>12</v>
      </c>
      <c r="H1168">
        <v>0</v>
      </c>
      <c r="I1168">
        <v>0</v>
      </c>
      <c r="J1168">
        <v>1</v>
      </c>
      <c r="K1168">
        <v>12</v>
      </c>
    </row>
    <row r="1169" spans="1:11" x14ac:dyDescent="0.2">
      <c r="A1169" t="s">
        <v>1479</v>
      </c>
      <c r="B1169" t="s">
        <v>91</v>
      </c>
      <c r="C1169" t="s">
        <v>278</v>
      </c>
      <c r="D1169" t="s">
        <v>269</v>
      </c>
      <c r="E1169" t="s">
        <v>206</v>
      </c>
      <c r="F1169">
        <v>2</v>
      </c>
      <c r="G1169">
        <v>69</v>
      </c>
      <c r="H1169">
        <v>0</v>
      </c>
      <c r="I1169">
        <v>0</v>
      </c>
      <c r="J1169">
        <v>2</v>
      </c>
      <c r="K1169">
        <v>69</v>
      </c>
    </row>
    <row r="1170" spans="1:11" x14ac:dyDescent="0.2">
      <c r="A1170" t="s">
        <v>1480</v>
      </c>
      <c r="B1170" t="s">
        <v>91</v>
      </c>
      <c r="C1170" t="s">
        <v>278</v>
      </c>
      <c r="D1170" t="s">
        <v>269</v>
      </c>
      <c r="E1170" t="s">
        <v>208</v>
      </c>
      <c r="F1170">
        <v>2</v>
      </c>
      <c r="G1170">
        <v>39.29</v>
      </c>
      <c r="H1170">
        <v>0</v>
      </c>
      <c r="I1170">
        <v>0</v>
      </c>
      <c r="J1170">
        <v>2</v>
      </c>
      <c r="K1170">
        <v>39.29</v>
      </c>
    </row>
    <row r="1171" spans="1:11" x14ac:dyDescent="0.2">
      <c r="A1171" t="s">
        <v>1481</v>
      </c>
      <c r="B1171" t="s">
        <v>91</v>
      </c>
      <c r="C1171" t="s">
        <v>278</v>
      </c>
      <c r="D1171" t="s">
        <v>267</v>
      </c>
      <c r="E1171" t="s">
        <v>211</v>
      </c>
      <c r="F1171">
        <v>1</v>
      </c>
      <c r="G1171">
        <v>20</v>
      </c>
      <c r="H1171">
        <v>0</v>
      </c>
      <c r="I1171">
        <v>0</v>
      </c>
      <c r="J1171">
        <v>1</v>
      </c>
      <c r="K1171">
        <v>20</v>
      </c>
    </row>
    <row r="1172" spans="1:11" x14ac:dyDescent="0.2">
      <c r="A1172" t="s">
        <v>1482</v>
      </c>
      <c r="B1172" t="s">
        <v>91</v>
      </c>
      <c r="C1172" t="s">
        <v>278</v>
      </c>
      <c r="D1172" t="s">
        <v>271</v>
      </c>
      <c r="E1172" t="s">
        <v>212</v>
      </c>
      <c r="F1172">
        <v>2</v>
      </c>
      <c r="G1172">
        <v>42</v>
      </c>
      <c r="H1172">
        <v>0</v>
      </c>
      <c r="I1172">
        <v>0</v>
      </c>
      <c r="J1172">
        <v>2</v>
      </c>
      <c r="K1172">
        <v>42</v>
      </c>
    </row>
    <row r="1173" spans="1:11" x14ac:dyDescent="0.2">
      <c r="A1173" t="s">
        <v>1483</v>
      </c>
      <c r="B1173" t="s">
        <v>91</v>
      </c>
      <c r="C1173" t="s">
        <v>278</v>
      </c>
      <c r="D1173" t="s">
        <v>271</v>
      </c>
      <c r="E1173" t="s">
        <v>214</v>
      </c>
      <c r="F1173">
        <v>1</v>
      </c>
      <c r="G1173">
        <v>52</v>
      </c>
      <c r="H1173">
        <v>0</v>
      </c>
      <c r="I1173">
        <v>0</v>
      </c>
      <c r="J1173">
        <v>1</v>
      </c>
      <c r="K1173">
        <v>52</v>
      </c>
    </row>
    <row r="1174" spans="1:11" x14ac:dyDescent="0.2">
      <c r="A1174" t="s">
        <v>1484</v>
      </c>
      <c r="B1174" t="s">
        <v>91</v>
      </c>
      <c r="C1174" t="s">
        <v>278</v>
      </c>
      <c r="D1174" t="s">
        <v>274</v>
      </c>
      <c r="E1174" t="s">
        <v>216</v>
      </c>
      <c r="F1174">
        <v>4</v>
      </c>
      <c r="G1174">
        <v>93</v>
      </c>
      <c r="H1174">
        <v>0</v>
      </c>
      <c r="I1174">
        <v>0</v>
      </c>
      <c r="J1174">
        <v>4</v>
      </c>
      <c r="K1174">
        <v>93</v>
      </c>
    </row>
    <row r="1175" spans="1:11" x14ac:dyDescent="0.2">
      <c r="A1175" t="s">
        <v>1485</v>
      </c>
      <c r="B1175" t="s">
        <v>91</v>
      </c>
      <c r="C1175" t="s">
        <v>278</v>
      </c>
      <c r="D1175" t="s">
        <v>273</v>
      </c>
      <c r="E1175" t="s">
        <v>219</v>
      </c>
      <c r="F1175">
        <v>2</v>
      </c>
      <c r="G1175">
        <v>32</v>
      </c>
      <c r="H1175">
        <v>0</v>
      </c>
      <c r="I1175">
        <v>0</v>
      </c>
      <c r="J1175">
        <v>2</v>
      </c>
      <c r="K1175">
        <v>32</v>
      </c>
    </row>
    <row r="1176" spans="1:11" x14ac:dyDescent="0.2">
      <c r="A1176" t="s">
        <v>1486</v>
      </c>
      <c r="B1176" t="s">
        <v>91</v>
      </c>
      <c r="C1176" t="s">
        <v>278</v>
      </c>
      <c r="D1176" t="s">
        <v>272</v>
      </c>
      <c r="E1176" t="s">
        <v>286</v>
      </c>
      <c r="F1176">
        <v>44</v>
      </c>
      <c r="G1176">
        <v>1072</v>
      </c>
      <c r="H1176">
        <v>0</v>
      </c>
      <c r="I1176">
        <v>0</v>
      </c>
      <c r="J1176">
        <v>44</v>
      </c>
      <c r="K1176">
        <v>1072</v>
      </c>
    </row>
    <row r="1177" spans="1:11" x14ac:dyDescent="0.2">
      <c r="A1177" t="s">
        <v>1487</v>
      </c>
      <c r="B1177" t="s">
        <v>91</v>
      </c>
      <c r="C1177" t="s">
        <v>278</v>
      </c>
      <c r="D1177" t="s">
        <v>273</v>
      </c>
      <c r="E1177" t="s">
        <v>220</v>
      </c>
      <c r="F1177">
        <v>1</v>
      </c>
      <c r="G1177">
        <v>28</v>
      </c>
      <c r="H1177">
        <v>0</v>
      </c>
      <c r="I1177">
        <v>0</v>
      </c>
      <c r="J1177">
        <v>1</v>
      </c>
      <c r="K1177">
        <v>28</v>
      </c>
    </row>
    <row r="1178" spans="1:11" x14ac:dyDescent="0.2">
      <c r="A1178" t="s">
        <v>1488</v>
      </c>
      <c r="B1178" t="s">
        <v>91</v>
      </c>
      <c r="C1178" t="s">
        <v>278</v>
      </c>
      <c r="D1178" t="s">
        <v>273</v>
      </c>
      <c r="E1178" t="s">
        <v>287</v>
      </c>
      <c r="F1178">
        <v>21</v>
      </c>
      <c r="G1178">
        <v>570</v>
      </c>
      <c r="H1178">
        <v>0</v>
      </c>
      <c r="I1178">
        <v>0</v>
      </c>
      <c r="J1178">
        <v>21</v>
      </c>
      <c r="K1178">
        <v>570</v>
      </c>
    </row>
    <row r="1179" spans="1:11" x14ac:dyDescent="0.2">
      <c r="A1179" t="s">
        <v>1489</v>
      </c>
      <c r="B1179" t="s">
        <v>91</v>
      </c>
      <c r="C1179" t="s">
        <v>278</v>
      </c>
      <c r="D1179" t="s">
        <v>272</v>
      </c>
      <c r="E1179" t="s">
        <v>222</v>
      </c>
      <c r="F1179">
        <v>1</v>
      </c>
      <c r="G1179">
        <v>24</v>
      </c>
      <c r="H1179">
        <v>0</v>
      </c>
      <c r="I1179">
        <v>0</v>
      </c>
      <c r="J1179">
        <v>1</v>
      </c>
      <c r="K1179">
        <v>24</v>
      </c>
    </row>
    <row r="1180" spans="1:11" x14ac:dyDescent="0.2">
      <c r="A1180" t="s">
        <v>1490</v>
      </c>
      <c r="B1180" t="s">
        <v>91</v>
      </c>
      <c r="C1180" t="s">
        <v>278</v>
      </c>
      <c r="D1180" t="s">
        <v>269</v>
      </c>
      <c r="E1180" t="s">
        <v>224</v>
      </c>
      <c r="F1180">
        <v>4</v>
      </c>
      <c r="G1180">
        <v>118</v>
      </c>
      <c r="H1180">
        <v>0</v>
      </c>
      <c r="I1180">
        <v>0</v>
      </c>
      <c r="J1180">
        <v>4</v>
      </c>
      <c r="K1180">
        <v>118</v>
      </c>
    </row>
    <row r="1181" spans="1:11" x14ac:dyDescent="0.2">
      <c r="A1181" t="s">
        <v>1491</v>
      </c>
      <c r="B1181" t="s">
        <v>91</v>
      </c>
      <c r="C1181" t="s">
        <v>278</v>
      </c>
      <c r="D1181" t="s">
        <v>274</v>
      </c>
      <c r="E1181" t="s">
        <v>226</v>
      </c>
      <c r="F1181">
        <v>3</v>
      </c>
      <c r="G1181">
        <v>70</v>
      </c>
      <c r="H1181">
        <v>0</v>
      </c>
      <c r="I1181">
        <v>0</v>
      </c>
      <c r="J1181">
        <v>3</v>
      </c>
      <c r="K1181">
        <v>70</v>
      </c>
    </row>
    <row r="1182" spans="1:11" x14ac:dyDescent="0.2">
      <c r="A1182" t="s">
        <v>1492</v>
      </c>
      <c r="B1182" t="s">
        <v>91</v>
      </c>
      <c r="C1182" t="s">
        <v>278</v>
      </c>
      <c r="D1182" t="s">
        <v>271</v>
      </c>
      <c r="E1182" t="s">
        <v>227</v>
      </c>
      <c r="F1182">
        <v>1</v>
      </c>
      <c r="G1182">
        <v>18</v>
      </c>
      <c r="H1182">
        <v>0</v>
      </c>
      <c r="I1182">
        <v>0</v>
      </c>
      <c r="J1182">
        <v>1</v>
      </c>
      <c r="K1182">
        <v>18</v>
      </c>
    </row>
    <row r="1183" spans="1:11" x14ac:dyDescent="0.2">
      <c r="A1183" t="s">
        <v>1493</v>
      </c>
      <c r="B1183" t="s">
        <v>91</v>
      </c>
      <c r="C1183" t="s">
        <v>278</v>
      </c>
      <c r="D1183" t="s">
        <v>274</v>
      </c>
      <c r="E1183" t="s">
        <v>229</v>
      </c>
      <c r="F1183">
        <v>1</v>
      </c>
      <c r="G1183">
        <v>20</v>
      </c>
      <c r="H1183">
        <v>0</v>
      </c>
      <c r="I1183">
        <v>0</v>
      </c>
      <c r="J1183">
        <v>1</v>
      </c>
      <c r="K1183">
        <v>20</v>
      </c>
    </row>
    <row r="1184" spans="1:11" x14ac:dyDescent="0.2">
      <c r="A1184" t="s">
        <v>1494</v>
      </c>
      <c r="B1184" t="s">
        <v>91</v>
      </c>
      <c r="C1184" t="s">
        <v>278</v>
      </c>
      <c r="D1184" t="s">
        <v>272</v>
      </c>
      <c r="E1184" t="s">
        <v>232</v>
      </c>
      <c r="F1184">
        <v>12</v>
      </c>
      <c r="G1184">
        <v>234</v>
      </c>
      <c r="H1184">
        <v>0</v>
      </c>
      <c r="I1184">
        <v>0</v>
      </c>
      <c r="J1184">
        <v>12</v>
      </c>
      <c r="K1184">
        <v>234</v>
      </c>
    </row>
    <row r="1185" spans="1:11" x14ac:dyDescent="0.2">
      <c r="A1185" t="s">
        <v>1495</v>
      </c>
      <c r="B1185" t="s">
        <v>91</v>
      </c>
      <c r="C1185" t="s">
        <v>278</v>
      </c>
      <c r="D1185" t="s">
        <v>273</v>
      </c>
      <c r="E1185" t="s">
        <v>234</v>
      </c>
      <c r="F1185">
        <v>2</v>
      </c>
      <c r="G1185">
        <v>150</v>
      </c>
      <c r="H1185">
        <v>0</v>
      </c>
      <c r="I1185">
        <v>0</v>
      </c>
      <c r="J1185">
        <v>2</v>
      </c>
      <c r="K1185">
        <v>150</v>
      </c>
    </row>
    <row r="1186" spans="1:11" x14ac:dyDescent="0.2">
      <c r="A1186" t="s">
        <v>1496</v>
      </c>
      <c r="B1186" t="s">
        <v>91</v>
      </c>
      <c r="C1186" t="s">
        <v>278</v>
      </c>
      <c r="D1186" t="s">
        <v>274</v>
      </c>
      <c r="E1186" t="s">
        <v>236</v>
      </c>
      <c r="F1186">
        <v>1</v>
      </c>
      <c r="G1186">
        <v>24</v>
      </c>
      <c r="H1186">
        <v>0</v>
      </c>
      <c r="I1186">
        <v>0</v>
      </c>
      <c r="J1186">
        <v>1</v>
      </c>
      <c r="K1186">
        <v>24</v>
      </c>
    </row>
    <row r="1187" spans="1:11" x14ac:dyDescent="0.2">
      <c r="A1187" t="s">
        <v>1497</v>
      </c>
      <c r="B1187" t="s">
        <v>91</v>
      </c>
      <c r="C1187" t="s">
        <v>278</v>
      </c>
      <c r="D1187" t="s">
        <v>271</v>
      </c>
      <c r="E1187" t="s">
        <v>240</v>
      </c>
      <c r="F1187">
        <v>1</v>
      </c>
      <c r="G1187">
        <v>87</v>
      </c>
      <c r="H1187">
        <v>0</v>
      </c>
      <c r="I1187">
        <v>0</v>
      </c>
      <c r="J1187">
        <v>1</v>
      </c>
      <c r="K1187">
        <v>87</v>
      </c>
    </row>
    <row r="1188" spans="1:11" x14ac:dyDescent="0.2">
      <c r="A1188" t="s">
        <v>1498</v>
      </c>
      <c r="B1188" t="s">
        <v>91</v>
      </c>
      <c r="C1188" t="s">
        <v>278</v>
      </c>
      <c r="D1188" t="s">
        <v>269</v>
      </c>
      <c r="E1188" t="s">
        <v>243</v>
      </c>
      <c r="F1188">
        <v>1</v>
      </c>
      <c r="G1188">
        <v>35</v>
      </c>
      <c r="H1188">
        <v>0</v>
      </c>
      <c r="I1188">
        <v>0</v>
      </c>
      <c r="J1188">
        <v>1</v>
      </c>
      <c r="K1188">
        <v>35</v>
      </c>
    </row>
    <row r="1189" spans="1:11" x14ac:dyDescent="0.2">
      <c r="A1189" t="s">
        <v>1499</v>
      </c>
      <c r="B1189" t="s">
        <v>91</v>
      </c>
      <c r="C1189" t="s">
        <v>278</v>
      </c>
      <c r="D1189" t="s">
        <v>274</v>
      </c>
      <c r="E1189" t="s">
        <v>246</v>
      </c>
      <c r="F1189">
        <v>1</v>
      </c>
      <c r="G1189">
        <v>16</v>
      </c>
      <c r="H1189">
        <v>0</v>
      </c>
      <c r="I1189">
        <v>0</v>
      </c>
      <c r="J1189">
        <v>1</v>
      </c>
      <c r="K1189">
        <v>16</v>
      </c>
    </row>
    <row r="1190" spans="1:11" x14ac:dyDescent="0.2">
      <c r="A1190" t="s">
        <v>1500</v>
      </c>
      <c r="B1190" t="s">
        <v>91</v>
      </c>
      <c r="C1190" t="s">
        <v>278</v>
      </c>
      <c r="D1190" t="s">
        <v>274</v>
      </c>
      <c r="E1190" t="s">
        <v>288</v>
      </c>
      <c r="F1190">
        <v>16</v>
      </c>
      <c r="G1190">
        <v>358</v>
      </c>
      <c r="H1190">
        <v>0</v>
      </c>
      <c r="I1190">
        <v>0</v>
      </c>
      <c r="J1190">
        <v>16</v>
      </c>
      <c r="K1190">
        <v>358</v>
      </c>
    </row>
    <row r="1191" spans="1:11" x14ac:dyDescent="0.2">
      <c r="A1191" t="s">
        <v>1501</v>
      </c>
      <c r="B1191" t="s">
        <v>91</v>
      </c>
      <c r="C1191" t="s">
        <v>278</v>
      </c>
      <c r="D1191" t="s">
        <v>267</v>
      </c>
      <c r="E1191" t="s">
        <v>248</v>
      </c>
      <c r="F1191">
        <v>2</v>
      </c>
      <c r="G1191">
        <v>59</v>
      </c>
      <c r="H1191">
        <v>0</v>
      </c>
      <c r="I1191">
        <v>0</v>
      </c>
      <c r="J1191">
        <v>2</v>
      </c>
      <c r="K1191">
        <v>59</v>
      </c>
    </row>
    <row r="1192" spans="1:11" x14ac:dyDescent="0.2">
      <c r="A1192" t="s">
        <v>1502</v>
      </c>
      <c r="B1192" t="s">
        <v>91</v>
      </c>
      <c r="C1192" t="s">
        <v>278</v>
      </c>
      <c r="D1192" t="s">
        <v>272</v>
      </c>
      <c r="E1192" t="s">
        <v>249</v>
      </c>
      <c r="F1192">
        <v>5</v>
      </c>
      <c r="G1192">
        <v>143</v>
      </c>
      <c r="H1192">
        <v>0</v>
      </c>
      <c r="I1192">
        <v>0</v>
      </c>
      <c r="J1192">
        <v>5</v>
      </c>
      <c r="K1192">
        <v>143</v>
      </c>
    </row>
    <row r="1193" spans="1:11" x14ac:dyDescent="0.2">
      <c r="A1193" t="s">
        <v>1503</v>
      </c>
      <c r="B1193" t="s">
        <v>91</v>
      </c>
      <c r="C1193" t="s">
        <v>278</v>
      </c>
      <c r="D1193" t="s">
        <v>271</v>
      </c>
      <c r="E1193" t="s">
        <v>251</v>
      </c>
      <c r="F1193">
        <v>2</v>
      </c>
      <c r="G1193">
        <v>50</v>
      </c>
      <c r="H1193">
        <v>0</v>
      </c>
      <c r="I1193">
        <v>0</v>
      </c>
      <c r="J1193">
        <v>2</v>
      </c>
      <c r="K1193">
        <v>50</v>
      </c>
    </row>
    <row r="1194" spans="1:11" x14ac:dyDescent="0.2">
      <c r="A1194" t="s">
        <v>1504</v>
      </c>
      <c r="B1194" t="s">
        <v>91</v>
      </c>
      <c r="C1194" t="s">
        <v>278</v>
      </c>
      <c r="D1194" t="s">
        <v>273</v>
      </c>
      <c r="E1194" t="s">
        <v>253</v>
      </c>
      <c r="F1194">
        <v>1</v>
      </c>
      <c r="G1194">
        <v>48</v>
      </c>
      <c r="H1194">
        <v>0</v>
      </c>
      <c r="I1194">
        <v>0</v>
      </c>
      <c r="J1194">
        <v>1</v>
      </c>
      <c r="K1194">
        <v>48</v>
      </c>
    </row>
    <row r="1195" spans="1:11" x14ac:dyDescent="0.2">
      <c r="A1195" t="s">
        <v>1505</v>
      </c>
      <c r="B1195" t="s">
        <v>91</v>
      </c>
      <c r="C1195" t="s">
        <v>278</v>
      </c>
      <c r="D1195" t="s">
        <v>272</v>
      </c>
      <c r="E1195" t="s">
        <v>256</v>
      </c>
      <c r="F1195">
        <v>1</v>
      </c>
      <c r="G1195">
        <v>55</v>
      </c>
      <c r="H1195">
        <v>0</v>
      </c>
      <c r="I1195">
        <v>0</v>
      </c>
      <c r="J1195">
        <v>1</v>
      </c>
      <c r="K1195">
        <v>55</v>
      </c>
    </row>
    <row r="1196" spans="1:11" x14ac:dyDescent="0.2">
      <c r="A1196" t="s">
        <v>1506</v>
      </c>
      <c r="B1196" t="s">
        <v>91</v>
      </c>
      <c r="C1196" t="s">
        <v>278</v>
      </c>
      <c r="D1196" t="s">
        <v>274</v>
      </c>
      <c r="E1196" t="s">
        <v>258</v>
      </c>
      <c r="F1196">
        <v>3</v>
      </c>
      <c r="G1196">
        <v>74</v>
      </c>
      <c r="H1196">
        <v>0</v>
      </c>
      <c r="I1196">
        <v>0</v>
      </c>
      <c r="J1196">
        <v>3</v>
      </c>
      <c r="K1196">
        <v>74</v>
      </c>
    </row>
    <row r="1197" spans="1:11" x14ac:dyDescent="0.2">
      <c r="A1197" t="s">
        <v>1507</v>
      </c>
      <c r="B1197" t="s">
        <v>91</v>
      </c>
      <c r="C1197" t="s">
        <v>278</v>
      </c>
      <c r="D1197" t="s">
        <v>275</v>
      </c>
      <c r="E1197" t="s">
        <v>259</v>
      </c>
      <c r="F1197">
        <v>1</v>
      </c>
      <c r="G1197">
        <v>19</v>
      </c>
      <c r="H1197">
        <v>0</v>
      </c>
      <c r="I1197">
        <v>0</v>
      </c>
      <c r="J1197">
        <v>1</v>
      </c>
      <c r="K1197">
        <v>19</v>
      </c>
    </row>
    <row r="1198" spans="1:11" x14ac:dyDescent="0.2">
      <c r="A1198" t="s">
        <v>1508</v>
      </c>
      <c r="B1198" t="s">
        <v>91</v>
      </c>
      <c r="C1198" t="s">
        <v>278</v>
      </c>
      <c r="D1198" t="s">
        <v>275</v>
      </c>
      <c r="E1198" t="s">
        <v>289</v>
      </c>
      <c r="F1198">
        <v>24</v>
      </c>
      <c r="G1198">
        <v>738</v>
      </c>
      <c r="H1198">
        <v>0</v>
      </c>
      <c r="I1198">
        <v>0</v>
      </c>
      <c r="J1198">
        <v>24</v>
      </c>
      <c r="K1198">
        <v>738</v>
      </c>
    </row>
    <row r="1199" spans="1:11" x14ac:dyDescent="0.2">
      <c r="A1199" t="s">
        <v>1509</v>
      </c>
      <c r="B1199" t="s">
        <v>91</v>
      </c>
      <c r="C1199" t="s">
        <v>295</v>
      </c>
      <c r="D1199" t="s">
        <v>106</v>
      </c>
      <c r="E1199" t="s">
        <v>280</v>
      </c>
      <c r="F1199">
        <v>42</v>
      </c>
      <c r="G1199">
        <v>977.29</v>
      </c>
      <c r="H1199">
        <v>0</v>
      </c>
      <c r="I1199">
        <v>0</v>
      </c>
      <c r="J1199">
        <v>42</v>
      </c>
      <c r="K1199">
        <v>977.29</v>
      </c>
    </row>
    <row r="1200" spans="1:11" x14ac:dyDescent="0.2">
      <c r="A1200" t="s">
        <v>1510</v>
      </c>
      <c r="B1200" t="s">
        <v>91</v>
      </c>
      <c r="C1200" t="s">
        <v>295</v>
      </c>
      <c r="D1200" t="s">
        <v>269</v>
      </c>
      <c r="E1200" t="s">
        <v>108</v>
      </c>
      <c r="F1200">
        <v>1</v>
      </c>
      <c r="G1200">
        <v>20</v>
      </c>
      <c r="H1200">
        <v>0</v>
      </c>
      <c r="I1200">
        <v>0</v>
      </c>
      <c r="J1200">
        <v>1</v>
      </c>
      <c r="K1200">
        <v>20</v>
      </c>
    </row>
    <row r="1201" spans="1:11" x14ac:dyDescent="0.2">
      <c r="A1201" t="s">
        <v>1511</v>
      </c>
      <c r="B1201" t="s">
        <v>91</v>
      </c>
      <c r="C1201" t="s">
        <v>295</v>
      </c>
      <c r="D1201" t="s">
        <v>269</v>
      </c>
      <c r="E1201" t="s">
        <v>112</v>
      </c>
      <c r="F1201">
        <v>1</v>
      </c>
      <c r="G1201">
        <v>16</v>
      </c>
      <c r="H1201">
        <v>0</v>
      </c>
      <c r="I1201">
        <v>0</v>
      </c>
      <c r="J1201">
        <v>1</v>
      </c>
      <c r="K1201">
        <v>16</v>
      </c>
    </row>
    <row r="1202" spans="1:11" x14ac:dyDescent="0.2">
      <c r="A1202" t="s">
        <v>1512</v>
      </c>
      <c r="B1202" t="s">
        <v>91</v>
      </c>
      <c r="C1202" t="s">
        <v>295</v>
      </c>
      <c r="D1202" t="s">
        <v>273</v>
      </c>
      <c r="E1202" t="s">
        <v>117</v>
      </c>
      <c r="F1202">
        <v>1</v>
      </c>
      <c r="G1202">
        <v>32</v>
      </c>
      <c r="H1202">
        <v>0</v>
      </c>
      <c r="I1202">
        <v>0</v>
      </c>
      <c r="J1202">
        <v>1</v>
      </c>
      <c r="K1202">
        <v>32</v>
      </c>
    </row>
    <row r="1203" spans="1:11" x14ac:dyDescent="0.2">
      <c r="A1203" t="s">
        <v>1513</v>
      </c>
      <c r="B1203" t="s">
        <v>91</v>
      </c>
      <c r="C1203" t="s">
        <v>295</v>
      </c>
      <c r="D1203" t="s">
        <v>272</v>
      </c>
      <c r="E1203" t="s">
        <v>118</v>
      </c>
      <c r="F1203">
        <v>1</v>
      </c>
      <c r="G1203">
        <v>16</v>
      </c>
      <c r="H1203">
        <v>0</v>
      </c>
      <c r="I1203">
        <v>0</v>
      </c>
      <c r="J1203">
        <v>1</v>
      </c>
      <c r="K1203">
        <v>16</v>
      </c>
    </row>
    <row r="1204" spans="1:11" x14ac:dyDescent="0.2">
      <c r="A1204" t="s">
        <v>1514</v>
      </c>
      <c r="B1204" t="s">
        <v>91</v>
      </c>
      <c r="C1204" t="s">
        <v>295</v>
      </c>
      <c r="D1204" t="s">
        <v>269</v>
      </c>
      <c r="E1204" t="s">
        <v>120</v>
      </c>
      <c r="F1204">
        <v>3</v>
      </c>
      <c r="G1204">
        <v>71</v>
      </c>
      <c r="H1204">
        <v>0</v>
      </c>
      <c r="I1204">
        <v>0</v>
      </c>
      <c r="J1204">
        <v>3</v>
      </c>
      <c r="K1204">
        <v>71</v>
      </c>
    </row>
    <row r="1205" spans="1:11" x14ac:dyDescent="0.2">
      <c r="A1205" t="s">
        <v>1515</v>
      </c>
      <c r="B1205" t="s">
        <v>91</v>
      </c>
      <c r="C1205" t="s">
        <v>295</v>
      </c>
      <c r="D1205" t="s">
        <v>272</v>
      </c>
      <c r="E1205" t="s">
        <v>121</v>
      </c>
      <c r="F1205">
        <v>1</v>
      </c>
      <c r="G1205">
        <v>21</v>
      </c>
      <c r="H1205">
        <v>0</v>
      </c>
      <c r="I1205">
        <v>0</v>
      </c>
      <c r="J1205">
        <v>1</v>
      </c>
      <c r="K1205">
        <v>21</v>
      </c>
    </row>
    <row r="1206" spans="1:11" x14ac:dyDescent="0.2">
      <c r="A1206" t="s">
        <v>1516</v>
      </c>
      <c r="B1206" t="s">
        <v>91</v>
      </c>
      <c r="C1206" t="s">
        <v>295</v>
      </c>
      <c r="D1206" t="s">
        <v>273</v>
      </c>
      <c r="E1206" t="s">
        <v>122</v>
      </c>
      <c r="F1206">
        <v>2</v>
      </c>
      <c r="G1206">
        <v>34</v>
      </c>
      <c r="H1206">
        <v>0</v>
      </c>
      <c r="I1206">
        <v>0</v>
      </c>
      <c r="J1206">
        <v>2</v>
      </c>
      <c r="K1206">
        <v>34</v>
      </c>
    </row>
    <row r="1207" spans="1:11" x14ac:dyDescent="0.2">
      <c r="A1207" t="s">
        <v>1517</v>
      </c>
      <c r="B1207" t="s">
        <v>91</v>
      </c>
      <c r="C1207" t="s">
        <v>295</v>
      </c>
      <c r="D1207" t="s">
        <v>269</v>
      </c>
      <c r="E1207" t="s">
        <v>123</v>
      </c>
      <c r="F1207">
        <v>1</v>
      </c>
      <c r="G1207">
        <v>12</v>
      </c>
      <c r="H1207">
        <v>0</v>
      </c>
      <c r="I1207">
        <v>0</v>
      </c>
      <c r="J1207">
        <v>1</v>
      </c>
      <c r="K1207">
        <v>12</v>
      </c>
    </row>
    <row r="1208" spans="1:11" x14ac:dyDescent="0.2">
      <c r="A1208" t="s">
        <v>1518</v>
      </c>
      <c r="B1208" t="s">
        <v>91</v>
      </c>
      <c r="C1208" t="s">
        <v>295</v>
      </c>
      <c r="D1208" t="s">
        <v>268</v>
      </c>
      <c r="E1208" t="s">
        <v>127</v>
      </c>
      <c r="F1208">
        <v>1</v>
      </c>
      <c r="G1208">
        <v>24</v>
      </c>
      <c r="H1208">
        <v>0</v>
      </c>
      <c r="I1208">
        <v>0</v>
      </c>
      <c r="J1208">
        <v>1</v>
      </c>
      <c r="K1208">
        <v>24</v>
      </c>
    </row>
    <row r="1209" spans="1:11" x14ac:dyDescent="0.2">
      <c r="A1209" t="s">
        <v>1519</v>
      </c>
      <c r="B1209" t="s">
        <v>91</v>
      </c>
      <c r="C1209" t="s">
        <v>295</v>
      </c>
      <c r="D1209" t="s">
        <v>271</v>
      </c>
      <c r="E1209" t="s">
        <v>130</v>
      </c>
      <c r="F1209">
        <v>1</v>
      </c>
      <c r="G1209">
        <v>12</v>
      </c>
      <c r="H1209">
        <v>0</v>
      </c>
      <c r="I1209">
        <v>0</v>
      </c>
      <c r="J1209">
        <v>1</v>
      </c>
      <c r="K1209">
        <v>12</v>
      </c>
    </row>
    <row r="1210" spans="1:11" x14ac:dyDescent="0.2">
      <c r="A1210" t="s">
        <v>1520</v>
      </c>
      <c r="B1210" t="s">
        <v>91</v>
      </c>
      <c r="C1210" t="s">
        <v>295</v>
      </c>
      <c r="D1210" t="s">
        <v>269</v>
      </c>
      <c r="E1210" t="s">
        <v>135</v>
      </c>
      <c r="F1210">
        <v>1</v>
      </c>
      <c r="G1210">
        <v>25</v>
      </c>
      <c r="H1210">
        <v>0</v>
      </c>
      <c r="I1210">
        <v>0</v>
      </c>
      <c r="J1210">
        <v>1</v>
      </c>
      <c r="K1210">
        <v>25</v>
      </c>
    </row>
    <row r="1211" spans="1:11" x14ac:dyDescent="0.2">
      <c r="A1211" t="s">
        <v>1521</v>
      </c>
      <c r="B1211" t="s">
        <v>91</v>
      </c>
      <c r="C1211" t="s">
        <v>295</v>
      </c>
      <c r="D1211" t="s">
        <v>271</v>
      </c>
      <c r="E1211" t="s">
        <v>136</v>
      </c>
      <c r="F1211">
        <v>2</v>
      </c>
      <c r="G1211">
        <v>48</v>
      </c>
      <c r="H1211">
        <v>0</v>
      </c>
      <c r="I1211">
        <v>0</v>
      </c>
      <c r="J1211">
        <v>2</v>
      </c>
      <c r="K1211">
        <v>48</v>
      </c>
    </row>
    <row r="1212" spans="1:11" x14ac:dyDescent="0.2">
      <c r="A1212" t="s">
        <v>1522</v>
      </c>
      <c r="B1212" t="s">
        <v>91</v>
      </c>
      <c r="C1212" t="s">
        <v>295</v>
      </c>
      <c r="D1212" t="s">
        <v>267</v>
      </c>
      <c r="E1212" t="s">
        <v>138</v>
      </c>
      <c r="F1212">
        <v>1</v>
      </c>
      <c r="G1212">
        <v>16</v>
      </c>
      <c r="H1212">
        <v>0</v>
      </c>
      <c r="I1212">
        <v>0</v>
      </c>
      <c r="J1212">
        <v>1</v>
      </c>
      <c r="K1212">
        <v>16</v>
      </c>
    </row>
    <row r="1213" spans="1:11" x14ac:dyDescent="0.2">
      <c r="A1213" t="s">
        <v>1523</v>
      </c>
      <c r="B1213" t="s">
        <v>91</v>
      </c>
      <c r="C1213" t="s">
        <v>295</v>
      </c>
      <c r="D1213" t="s">
        <v>267</v>
      </c>
      <c r="E1213" t="s">
        <v>281</v>
      </c>
      <c r="F1213">
        <v>2</v>
      </c>
      <c r="G1213">
        <v>44</v>
      </c>
      <c r="H1213">
        <v>0</v>
      </c>
      <c r="I1213">
        <v>0</v>
      </c>
      <c r="J1213">
        <v>2</v>
      </c>
      <c r="K1213">
        <v>44</v>
      </c>
    </row>
    <row r="1214" spans="1:11" x14ac:dyDescent="0.2">
      <c r="A1214" t="s">
        <v>1524</v>
      </c>
      <c r="B1214" t="s">
        <v>91</v>
      </c>
      <c r="C1214" t="s">
        <v>295</v>
      </c>
      <c r="D1214" t="s">
        <v>268</v>
      </c>
      <c r="E1214" t="s">
        <v>282</v>
      </c>
      <c r="F1214">
        <v>7</v>
      </c>
      <c r="G1214">
        <v>135</v>
      </c>
      <c r="H1214">
        <v>0</v>
      </c>
      <c r="I1214">
        <v>0</v>
      </c>
      <c r="J1214">
        <v>7</v>
      </c>
      <c r="K1214">
        <v>135</v>
      </c>
    </row>
    <row r="1215" spans="1:11" x14ac:dyDescent="0.2">
      <c r="A1215" t="s">
        <v>1525</v>
      </c>
      <c r="B1215" t="s">
        <v>91</v>
      </c>
      <c r="C1215" t="s">
        <v>295</v>
      </c>
      <c r="D1215" t="s">
        <v>275</v>
      </c>
      <c r="E1215" t="s">
        <v>146</v>
      </c>
      <c r="F1215">
        <v>1</v>
      </c>
      <c r="G1215">
        <v>42</v>
      </c>
      <c r="H1215">
        <v>0</v>
      </c>
      <c r="I1215">
        <v>0</v>
      </c>
      <c r="J1215">
        <v>1</v>
      </c>
      <c r="K1215">
        <v>42</v>
      </c>
    </row>
    <row r="1216" spans="1:11" x14ac:dyDescent="0.2">
      <c r="A1216" t="s">
        <v>1526</v>
      </c>
      <c r="B1216" t="s">
        <v>91</v>
      </c>
      <c r="C1216" t="s">
        <v>295</v>
      </c>
      <c r="D1216" t="s">
        <v>268</v>
      </c>
      <c r="E1216" t="s">
        <v>149</v>
      </c>
      <c r="F1216">
        <v>2</v>
      </c>
      <c r="G1216">
        <v>36</v>
      </c>
      <c r="H1216">
        <v>0</v>
      </c>
      <c r="I1216">
        <v>0</v>
      </c>
      <c r="J1216">
        <v>2</v>
      </c>
      <c r="K1216">
        <v>36</v>
      </c>
    </row>
    <row r="1217" spans="1:11" x14ac:dyDescent="0.2">
      <c r="A1217" t="s">
        <v>1527</v>
      </c>
      <c r="B1217" t="s">
        <v>91</v>
      </c>
      <c r="C1217" t="s">
        <v>295</v>
      </c>
      <c r="D1217" t="s">
        <v>270</v>
      </c>
      <c r="E1217" t="s">
        <v>150</v>
      </c>
      <c r="F1217">
        <v>1</v>
      </c>
      <c r="G1217">
        <v>12</v>
      </c>
      <c r="H1217">
        <v>0</v>
      </c>
      <c r="I1217">
        <v>0</v>
      </c>
      <c r="J1217">
        <v>1</v>
      </c>
      <c r="K1217">
        <v>12</v>
      </c>
    </row>
    <row r="1218" spans="1:11" x14ac:dyDescent="0.2">
      <c r="A1218" t="s">
        <v>1528</v>
      </c>
      <c r="B1218" t="s">
        <v>91</v>
      </c>
      <c r="C1218" t="s">
        <v>295</v>
      </c>
      <c r="D1218" t="s">
        <v>273</v>
      </c>
      <c r="E1218" t="s">
        <v>151</v>
      </c>
      <c r="F1218">
        <v>1</v>
      </c>
      <c r="G1218">
        <v>20</v>
      </c>
      <c r="H1218">
        <v>0</v>
      </c>
      <c r="I1218">
        <v>0</v>
      </c>
      <c r="J1218">
        <v>1</v>
      </c>
      <c r="K1218">
        <v>20</v>
      </c>
    </row>
    <row r="1219" spans="1:11" x14ac:dyDescent="0.2">
      <c r="A1219" t="s">
        <v>1529</v>
      </c>
      <c r="B1219" t="s">
        <v>91</v>
      </c>
      <c r="C1219" t="s">
        <v>295</v>
      </c>
      <c r="D1219" t="s">
        <v>269</v>
      </c>
      <c r="E1219" t="s">
        <v>157</v>
      </c>
      <c r="F1219">
        <v>1</v>
      </c>
      <c r="G1219">
        <v>17</v>
      </c>
      <c r="H1219">
        <v>0</v>
      </c>
      <c r="I1219">
        <v>0</v>
      </c>
      <c r="J1219">
        <v>1</v>
      </c>
      <c r="K1219">
        <v>17</v>
      </c>
    </row>
    <row r="1220" spans="1:11" x14ac:dyDescent="0.2">
      <c r="A1220" t="s">
        <v>1530</v>
      </c>
      <c r="B1220" t="s">
        <v>91</v>
      </c>
      <c r="C1220" t="s">
        <v>295</v>
      </c>
      <c r="D1220" t="s">
        <v>269</v>
      </c>
      <c r="E1220" t="s">
        <v>158</v>
      </c>
      <c r="F1220">
        <v>1</v>
      </c>
      <c r="G1220">
        <v>24</v>
      </c>
      <c r="H1220">
        <v>0</v>
      </c>
      <c r="I1220">
        <v>0</v>
      </c>
      <c r="J1220">
        <v>1</v>
      </c>
      <c r="K1220">
        <v>24</v>
      </c>
    </row>
    <row r="1221" spans="1:11" x14ac:dyDescent="0.2">
      <c r="A1221" t="s">
        <v>1531</v>
      </c>
      <c r="B1221" t="s">
        <v>91</v>
      </c>
      <c r="C1221" t="s">
        <v>295</v>
      </c>
      <c r="D1221" t="s">
        <v>269</v>
      </c>
      <c r="E1221" t="s">
        <v>160</v>
      </c>
      <c r="F1221">
        <v>1</v>
      </c>
      <c r="G1221">
        <v>15</v>
      </c>
      <c r="H1221">
        <v>0</v>
      </c>
      <c r="I1221">
        <v>0</v>
      </c>
      <c r="J1221">
        <v>1</v>
      </c>
      <c r="K1221">
        <v>15</v>
      </c>
    </row>
    <row r="1222" spans="1:11" x14ac:dyDescent="0.2">
      <c r="A1222" t="s">
        <v>1532</v>
      </c>
      <c r="B1222" t="s">
        <v>91</v>
      </c>
      <c r="C1222" t="s">
        <v>295</v>
      </c>
      <c r="D1222" t="s">
        <v>268</v>
      </c>
      <c r="E1222" t="s">
        <v>162</v>
      </c>
      <c r="F1222">
        <v>2</v>
      </c>
      <c r="G1222">
        <v>40</v>
      </c>
      <c r="H1222">
        <v>0</v>
      </c>
      <c r="I1222">
        <v>0</v>
      </c>
      <c r="J1222">
        <v>2</v>
      </c>
      <c r="K1222">
        <v>40</v>
      </c>
    </row>
    <row r="1223" spans="1:11" x14ac:dyDescent="0.2">
      <c r="A1223" t="s">
        <v>1533</v>
      </c>
      <c r="B1223" t="s">
        <v>91</v>
      </c>
      <c r="C1223" t="s">
        <v>295</v>
      </c>
      <c r="D1223" t="s">
        <v>272</v>
      </c>
      <c r="E1223" t="s">
        <v>169</v>
      </c>
      <c r="F1223">
        <v>2</v>
      </c>
      <c r="G1223">
        <v>94</v>
      </c>
      <c r="H1223">
        <v>0</v>
      </c>
      <c r="I1223">
        <v>0</v>
      </c>
      <c r="J1223">
        <v>2</v>
      </c>
      <c r="K1223">
        <v>94</v>
      </c>
    </row>
    <row r="1224" spans="1:11" x14ac:dyDescent="0.2">
      <c r="A1224" t="s">
        <v>1534</v>
      </c>
      <c r="B1224" t="s">
        <v>91</v>
      </c>
      <c r="C1224" t="s">
        <v>295</v>
      </c>
      <c r="D1224" t="s">
        <v>267</v>
      </c>
      <c r="E1224" t="s">
        <v>180</v>
      </c>
      <c r="F1224">
        <v>1</v>
      </c>
      <c r="G1224">
        <v>28</v>
      </c>
      <c r="H1224">
        <v>0</v>
      </c>
      <c r="I1224">
        <v>0</v>
      </c>
      <c r="J1224">
        <v>1</v>
      </c>
      <c r="K1224">
        <v>28</v>
      </c>
    </row>
    <row r="1225" spans="1:11" x14ac:dyDescent="0.2">
      <c r="A1225" t="s">
        <v>1535</v>
      </c>
      <c r="B1225" t="s">
        <v>91</v>
      </c>
      <c r="C1225" t="s">
        <v>295</v>
      </c>
      <c r="D1225" t="s">
        <v>269</v>
      </c>
      <c r="E1225" t="s">
        <v>283</v>
      </c>
      <c r="F1225">
        <v>13</v>
      </c>
      <c r="G1225">
        <v>302.29000000000002</v>
      </c>
      <c r="H1225">
        <v>0</v>
      </c>
      <c r="I1225">
        <v>0</v>
      </c>
      <c r="J1225">
        <v>13</v>
      </c>
      <c r="K1225">
        <v>302.29000000000002</v>
      </c>
    </row>
    <row r="1226" spans="1:11" x14ac:dyDescent="0.2">
      <c r="A1226" t="s">
        <v>1536</v>
      </c>
      <c r="B1226" t="s">
        <v>91</v>
      </c>
      <c r="C1226" t="s">
        <v>295</v>
      </c>
      <c r="D1226" t="s">
        <v>268</v>
      </c>
      <c r="E1226" t="s">
        <v>190</v>
      </c>
      <c r="F1226">
        <v>1</v>
      </c>
      <c r="G1226">
        <v>20</v>
      </c>
      <c r="H1226">
        <v>0</v>
      </c>
      <c r="I1226">
        <v>0</v>
      </c>
      <c r="J1226">
        <v>1</v>
      </c>
      <c r="K1226">
        <v>20</v>
      </c>
    </row>
    <row r="1227" spans="1:11" x14ac:dyDescent="0.2">
      <c r="A1227" t="s">
        <v>1537</v>
      </c>
      <c r="B1227" t="s">
        <v>91</v>
      </c>
      <c r="C1227" t="s">
        <v>295</v>
      </c>
      <c r="D1227" t="s">
        <v>275</v>
      </c>
      <c r="E1227" t="s">
        <v>191</v>
      </c>
      <c r="F1227">
        <v>1</v>
      </c>
      <c r="G1227">
        <v>53</v>
      </c>
      <c r="H1227">
        <v>0</v>
      </c>
      <c r="I1227">
        <v>0</v>
      </c>
      <c r="J1227">
        <v>1</v>
      </c>
      <c r="K1227">
        <v>53</v>
      </c>
    </row>
    <row r="1228" spans="1:11" x14ac:dyDescent="0.2">
      <c r="A1228" t="s">
        <v>1538</v>
      </c>
      <c r="B1228" t="s">
        <v>91</v>
      </c>
      <c r="C1228" t="s">
        <v>295</v>
      </c>
      <c r="D1228" t="s">
        <v>270</v>
      </c>
      <c r="E1228" t="s">
        <v>284</v>
      </c>
      <c r="F1228">
        <v>1</v>
      </c>
      <c r="G1228">
        <v>12</v>
      </c>
      <c r="H1228">
        <v>0</v>
      </c>
      <c r="I1228">
        <v>0</v>
      </c>
      <c r="J1228">
        <v>1</v>
      </c>
      <c r="K1228">
        <v>12</v>
      </c>
    </row>
    <row r="1229" spans="1:11" x14ac:dyDescent="0.2">
      <c r="A1229" t="s">
        <v>1539</v>
      </c>
      <c r="B1229" t="s">
        <v>91</v>
      </c>
      <c r="C1229" t="s">
        <v>295</v>
      </c>
      <c r="D1229" t="s">
        <v>271</v>
      </c>
      <c r="E1229" t="s">
        <v>285</v>
      </c>
      <c r="F1229">
        <v>4</v>
      </c>
      <c r="G1229">
        <v>80</v>
      </c>
      <c r="H1229">
        <v>0</v>
      </c>
      <c r="I1229">
        <v>0</v>
      </c>
      <c r="J1229">
        <v>4</v>
      </c>
      <c r="K1229">
        <v>80</v>
      </c>
    </row>
    <row r="1230" spans="1:11" x14ac:dyDescent="0.2">
      <c r="A1230" t="s">
        <v>1540</v>
      </c>
      <c r="B1230" t="s">
        <v>91</v>
      </c>
      <c r="C1230" t="s">
        <v>295</v>
      </c>
      <c r="D1230" t="s">
        <v>268</v>
      </c>
      <c r="E1230" t="s">
        <v>202</v>
      </c>
      <c r="F1230">
        <v>1</v>
      </c>
      <c r="G1230">
        <v>15</v>
      </c>
      <c r="H1230">
        <v>0</v>
      </c>
      <c r="I1230">
        <v>0</v>
      </c>
      <c r="J1230">
        <v>1</v>
      </c>
      <c r="K1230">
        <v>15</v>
      </c>
    </row>
    <row r="1231" spans="1:11" x14ac:dyDescent="0.2">
      <c r="A1231" t="s">
        <v>1541</v>
      </c>
      <c r="B1231" t="s">
        <v>91</v>
      </c>
      <c r="C1231" t="s">
        <v>295</v>
      </c>
      <c r="D1231" t="s">
        <v>269</v>
      </c>
      <c r="E1231" t="s">
        <v>206</v>
      </c>
      <c r="F1231">
        <v>1</v>
      </c>
      <c r="G1231">
        <v>45</v>
      </c>
      <c r="H1231">
        <v>0</v>
      </c>
      <c r="I1231">
        <v>0</v>
      </c>
      <c r="J1231">
        <v>1</v>
      </c>
      <c r="K1231">
        <v>45</v>
      </c>
    </row>
    <row r="1232" spans="1:11" x14ac:dyDescent="0.2">
      <c r="A1232" t="s">
        <v>1542</v>
      </c>
      <c r="B1232" t="s">
        <v>91</v>
      </c>
      <c r="C1232" t="s">
        <v>295</v>
      </c>
      <c r="D1232" t="s">
        <v>269</v>
      </c>
      <c r="E1232" t="s">
        <v>208</v>
      </c>
      <c r="F1232">
        <v>1</v>
      </c>
      <c r="G1232">
        <v>24.29</v>
      </c>
      <c r="H1232">
        <v>0</v>
      </c>
      <c r="I1232">
        <v>0</v>
      </c>
      <c r="J1232">
        <v>1</v>
      </c>
      <c r="K1232">
        <v>24.29</v>
      </c>
    </row>
    <row r="1233" spans="1:11" x14ac:dyDescent="0.2">
      <c r="A1233" t="s">
        <v>1543</v>
      </c>
      <c r="B1233" t="s">
        <v>91</v>
      </c>
      <c r="C1233" t="s">
        <v>295</v>
      </c>
      <c r="D1233" t="s">
        <v>272</v>
      </c>
      <c r="E1233" t="s">
        <v>286</v>
      </c>
      <c r="F1233">
        <v>8</v>
      </c>
      <c r="G1233">
        <v>199</v>
      </c>
      <c r="H1233">
        <v>0</v>
      </c>
      <c r="I1233">
        <v>0</v>
      </c>
      <c r="J1233">
        <v>8</v>
      </c>
      <c r="K1233">
        <v>199</v>
      </c>
    </row>
    <row r="1234" spans="1:11" x14ac:dyDescent="0.2">
      <c r="A1234" t="s">
        <v>1544</v>
      </c>
      <c r="B1234" t="s">
        <v>91</v>
      </c>
      <c r="C1234" t="s">
        <v>295</v>
      </c>
      <c r="D1234" t="s">
        <v>273</v>
      </c>
      <c r="E1234" t="s">
        <v>287</v>
      </c>
      <c r="F1234">
        <v>4</v>
      </c>
      <c r="G1234">
        <v>86</v>
      </c>
      <c r="H1234">
        <v>0</v>
      </c>
      <c r="I1234">
        <v>0</v>
      </c>
      <c r="J1234">
        <v>4</v>
      </c>
      <c r="K1234">
        <v>86</v>
      </c>
    </row>
    <row r="1235" spans="1:11" x14ac:dyDescent="0.2">
      <c r="A1235" t="s">
        <v>1545</v>
      </c>
      <c r="B1235" t="s">
        <v>91</v>
      </c>
      <c r="C1235" t="s">
        <v>295</v>
      </c>
      <c r="D1235" t="s">
        <v>269</v>
      </c>
      <c r="E1235" t="s">
        <v>224</v>
      </c>
      <c r="F1235">
        <v>1</v>
      </c>
      <c r="G1235">
        <v>33</v>
      </c>
      <c r="H1235">
        <v>0</v>
      </c>
      <c r="I1235">
        <v>0</v>
      </c>
      <c r="J1235">
        <v>1</v>
      </c>
      <c r="K1235">
        <v>33</v>
      </c>
    </row>
    <row r="1236" spans="1:11" x14ac:dyDescent="0.2">
      <c r="A1236" t="s">
        <v>1546</v>
      </c>
      <c r="B1236" t="s">
        <v>91</v>
      </c>
      <c r="C1236" t="s">
        <v>295</v>
      </c>
      <c r="D1236" t="s">
        <v>274</v>
      </c>
      <c r="E1236" t="s">
        <v>226</v>
      </c>
      <c r="F1236">
        <v>1</v>
      </c>
      <c r="G1236">
        <v>24</v>
      </c>
      <c r="H1236">
        <v>0</v>
      </c>
      <c r="I1236">
        <v>0</v>
      </c>
      <c r="J1236">
        <v>1</v>
      </c>
      <c r="K1236">
        <v>24</v>
      </c>
    </row>
    <row r="1237" spans="1:11" x14ac:dyDescent="0.2">
      <c r="A1237" t="s">
        <v>1547</v>
      </c>
      <c r="B1237" t="s">
        <v>91</v>
      </c>
      <c r="C1237" t="s">
        <v>295</v>
      </c>
      <c r="D1237" t="s">
        <v>272</v>
      </c>
      <c r="E1237" t="s">
        <v>232</v>
      </c>
      <c r="F1237">
        <v>3</v>
      </c>
      <c r="G1237">
        <v>54</v>
      </c>
      <c r="H1237">
        <v>0</v>
      </c>
      <c r="I1237">
        <v>0</v>
      </c>
      <c r="J1237">
        <v>3</v>
      </c>
      <c r="K1237">
        <v>54</v>
      </c>
    </row>
    <row r="1238" spans="1:11" x14ac:dyDescent="0.2">
      <c r="A1238" t="s">
        <v>1548</v>
      </c>
      <c r="B1238" t="s">
        <v>91</v>
      </c>
      <c r="C1238" t="s">
        <v>295</v>
      </c>
      <c r="D1238" t="s">
        <v>274</v>
      </c>
      <c r="E1238" t="s">
        <v>288</v>
      </c>
      <c r="F1238">
        <v>1</v>
      </c>
      <c r="G1238">
        <v>24</v>
      </c>
      <c r="H1238">
        <v>0</v>
      </c>
      <c r="I1238">
        <v>0</v>
      </c>
      <c r="J1238">
        <v>1</v>
      </c>
      <c r="K1238">
        <v>24</v>
      </c>
    </row>
    <row r="1239" spans="1:11" x14ac:dyDescent="0.2">
      <c r="A1239" t="s">
        <v>1549</v>
      </c>
      <c r="B1239" t="s">
        <v>91</v>
      </c>
      <c r="C1239" t="s">
        <v>295</v>
      </c>
      <c r="D1239" t="s">
        <v>272</v>
      </c>
      <c r="E1239" t="s">
        <v>249</v>
      </c>
      <c r="F1239">
        <v>1</v>
      </c>
      <c r="G1239">
        <v>14</v>
      </c>
      <c r="H1239">
        <v>0</v>
      </c>
      <c r="I1239">
        <v>0</v>
      </c>
      <c r="J1239">
        <v>1</v>
      </c>
      <c r="K1239">
        <v>14</v>
      </c>
    </row>
    <row r="1240" spans="1:11" x14ac:dyDescent="0.2">
      <c r="A1240" t="s">
        <v>1550</v>
      </c>
      <c r="B1240" t="s">
        <v>91</v>
      </c>
      <c r="C1240" t="s">
        <v>295</v>
      </c>
      <c r="D1240" t="s">
        <v>271</v>
      </c>
      <c r="E1240" t="s">
        <v>251</v>
      </c>
      <c r="F1240">
        <v>1</v>
      </c>
      <c r="G1240">
        <v>20</v>
      </c>
      <c r="H1240">
        <v>0</v>
      </c>
      <c r="I1240">
        <v>0</v>
      </c>
      <c r="J1240">
        <v>1</v>
      </c>
      <c r="K1240">
        <v>20</v>
      </c>
    </row>
    <row r="1241" spans="1:11" x14ac:dyDescent="0.2">
      <c r="A1241" t="s">
        <v>1551</v>
      </c>
      <c r="B1241" t="s">
        <v>91</v>
      </c>
      <c r="C1241" t="s">
        <v>295</v>
      </c>
      <c r="D1241" t="s">
        <v>275</v>
      </c>
      <c r="E1241" t="s">
        <v>289</v>
      </c>
      <c r="F1241">
        <v>2</v>
      </c>
      <c r="G1241">
        <v>95</v>
      </c>
      <c r="H1241">
        <v>0</v>
      </c>
      <c r="I1241">
        <v>0</v>
      </c>
      <c r="J1241">
        <v>2</v>
      </c>
      <c r="K1241">
        <v>95</v>
      </c>
    </row>
    <row r="1242" spans="1:11" x14ac:dyDescent="0.2">
      <c r="A1242" t="s">
        <v>1552</v>
      </c>
      <c r="B1242" t="s">
        <v>91</v>
      </c>
      <c r="C1242" t="s">
        <v>297</v>
      </c>
      <c r="D1242" t="s">
        <v>106</v>
      </c>
      <c r="E1242" t="s">
        <v>280</v>
      </c>
      <c r="F1242">
        <v>1</v>
      </c>
      <c r="G1242">
        <v>12</v>
      </c>
      <c r="H1242">
        <v>0</v>
      </c>
      <c r="I1242">
        <v>0</v>
      </c>
      <c r="J1242">
        <v>1</v>
      </c>
      <c r="K1242">
        <v>12</v>
      </c>
    </row>
    <row r="1243" spans="1:11" x14ac:dyDescent="0.2">
      <c r="A1243" t="s">
        <v>1553</v>
      </c>
      <c r="B1243" t="s">
        <v>91</v>
      </c>
      <c r="C1243" t="s">
        <v>297</v>
      </c>
      <c r="D1243" t="s">
        <v>269</v>
      </c>
      <c r="E1243" t="s">
        <v>155</v>
      </c>
      <c r="F1243">
        <v>1</v>
      </c>
      <c r="G1243">
        <v>12</v>
      </c>
      <c r="H1243">
        <v>0</v>
      </c>
      <c r="I1243">
        <v>0</v>
      </c>
      <c r="J1243">
        <v>1</v>
      </c>
      <c r="K1243">
        <v>12</v>
      </c>
    </row>
    <row r="1244" spans="1:11" x14ac:dyDescent="0.2">
      <c r="A1244" t="s">
        <v>1554</v>
      </c>
      <c r="B1244" t="s">
        <v>91</v>
      </c>
      <c r="C1244" t="s">
        <v>297</v>
      </c>
      <c r="D1244" t="s">
        <v>269</v>
      </c>
      <c r="E1244" t="s">
        <v>283</v>
      </c>
      <c r="F1244">
        <v>1</v>
      </c>
      <c r="G1244">
        <v>12</v>
      </c>
      <c r="H1244">
        <v>0</v>
      </c>
      <c r="I1244">
        <v>0</v>
      </c>
      <c r="J1244">
        <v>1</v>
      </c>
      <c r="K1244">
        <v>12</v>
      </c>
    </row>
    <row r="1245" spans="1:11" x14ac:dyDescent="0.2">
      <c r="A1245" t="s">
        <v>1555</v>
      </c>
      <c r="B1245" t="s">
        <v>91</v>
      </c>
      <c r="C1245" t="s">
        <v>100</v>
      </c>
      <c r="D1245" t="s">
        <v>106</v>
      </c>
      <c r="E1245" t="s">
        <v>280</v>
      </c>
      <c r="F1245">
        <v>41</v>
      </c>
      <c r="G1245">
        <v>899</v>
      </c>
      <c r="H1245">
        <v>0</v>
      </c>
      <c r="I1245">
        <v>0</v>
      </c>
      <c r="J1245">
        <v>41</v>
      </c>
      <c r="K1245">
        <v>899</v>
      </c>
    </row>
    <row r="1246" spans="1:11" x14ac:dyDescent="0.2">
      <c r="A1246" t="s">
        <v>1556</v>
      </c>
      <c r="B1246" t="s">
        <v>91</v>
      </c>
      <c r="C1246" t="s">
        <v>100</v>
      </c>
      <c r="D1246" t="s">
        <v>269</v>
      </c>
      <c r="E1246" t="s">
        <v>108</v>
      </c>
      <c r="F1246">
        <v>3</v>
      </c>
      <c r="G1246">
        <v>57</v>
      </c>
      <c r="H1246">
        <v>0</v>
      </c>
      <c r="I1246">
        <v>0</v>
      </c>
      <c r="J1246">
        <v>3</v>
      </c>
      <c r="K1246">
        <v>57</v>
      </c>
    </row>
    <row r="1247" spans="1:11" x14ac:dyDescent="0.2">
      <c r="A1247" t="s">
        <v>1557</v>
      </c>
      <c r="B1247" t="s">
        <v>91</v>
      </c>
      <c r="C1247" t="s">
        <v>100</v>
      </c>
      <c r="D1247" t="s">
        <v>273</v>
      </c>
      <c r="E1247" t="s">
        <v>110</v>
      </c>
      <c r="F1247">
        <v>1</v>
      </c>
      <c r="G1247">
        <v>16</v>
      </c>
      <c r="H1247">
        <v>0</v>
      </c>
      <c r="I1247">
        <v>0</v>
      </c>
      <c r="J1247">
        <v>1</v>
      </c>
      <c r="K1247">
        <v>16</v>
      </c>
    </row>
    <row r="1248" spans="1:11" x14ac:dyDescent="0.2">
      <c r="A1248" t="s">
        <v>1558</v>
      </c>
      <c r="B1248" t="s">
        <v>91</v>
      </c>
      <c r="C1248" t="s">
        <v>100</v>
      </c>
      <c r="D1248" t="s">
        <v>273</v>
      </c>
      <c r="E1248" t="s">
        <v>122</v>
      </c>
      <c r="F1248">
        <v>1</v>
      </c>
      <c r="G1248">
        <v>12</v>
      </c>
      <c r="H1248">
        <v>0</v>
      </c>
      <c r="I1248">
        <v>0</v>
      </c>
      <c r="J1248">
        <v>1</v>
      </c>
      <c r="K1248">
        <v>12</v>
      </c>
    </row>
    <row r="1249" spans="1:11" x14ac:dyDescent="0.2">
      <c r="A1249" t="s">
        <v>1559</v>
      </c>
      <c r="B1249" t="s">
        <v>91</v>
      </c>
      <c r="C1249" t="s">
        <v>100</v>
      </c>
      <c r="D1249" t="s">
        <v>269</v>
      </c>
      <c r="E1249" t="s">
        <v>123</v>
      </c>
      <c r="F1249">
        <v>1</v>
      </c>
      <c r="G1249">
        <v>25</v>
      </c>
      <c r="H1249">
        <v>0</v>
      </c>
      <c r="I1249">
        <v>0</v>
      </c>
      <c r="J1249">
        <v>1</v>
      </c>
      <c r="K1249">
        <v>25</v>
      </c>
    </row>
    <row r="1250" spans="1:11" x14ac:dyDescent="0.2">
      <c r="A1250" t="s">
        <v>1560</v>
      </c>
      <c r="B1250" t="s">
        <v>91</v>
      </c>
      <c r="C1250" t="s">
        <v>100</v>
      </c>
      <c r="D1250" t="s">
        <v>271</v>
      </c>
      <c r="E1250" t="s">
        <v>125</v>
      </c>
      <c r="F1250">
        <v>1</v>
      </c>
      <c r="G1250">
        <v>15</v>
      </c>
      <c r="H1250">
        <v>0</v>
      </c>
      <c r="I1250">
        <v>0</v>
      </c>
      <c r="J1250">
        <v>1</v>
      </c>
      <c r="K1250">
        <v>15</v>
      </c>
    </row>
    <row r="1251" spans="1:11" x14ac:dyDescent="0.2">
      <c r="A1251" t="s">
        <v>1561</v>
      </c>
      <c r="B1251" t="s">
        <v>91</v>
      </c>
      <c r="C1251" t="s">
        <v>100</v>
      </c>
      <c r="D1251" t="s">
        <v>268</v>
      </c>
      <c r="E1251" t="s">
        <v>127</v>
      </c>
      <c r="F1251">
        <v>1</v>
      </c>
      <c r="G1251">
        <v>20</v>
      </c>
      <c r="H1251">
        <v>0</v>
      </c>
      <c r="I1251">
        <v>0</v>
      </c>
      <c r="J1251">
        <v>1</v>
      </c>
      <c r="K1251">
        <v>20</v>
      </c>
    </row>
    <row r="1252" spans="1:11" x14ac:dyDescent="0.2">
      <c r="A1252" t="s">
        <v>1562</v>
      </c>
      <c r="B1252" t="s">
        <v>91</v>
      </c>
      <c r="C1252" t="s">
        <v>100</v>
      </c>
      <c r="D1252" t="s">
        <v>269</v>
      </c>
      <c r="E1252" t="s">
        <v>128</v>
      </c>
      <c r="F1252">
        <v>2</v>
      </c>
      <c r="G1252">
        <v>37</v>
      </c>
      <c r="H1252">
        <v>0</v>
      </c>
      <c r="I1252">
        <v>0</v>
      </c>
      <c r="J1252">
        <v>2</v>
      </c>
      <c r="K1252">
        <v>37</v>
      </c>
    </row>
    <row r="1253" spans="1:11" x14ac:dyDescent="0.2">
      <c r="A1253" t="s">
        <v>1563</v>
      </c>
      <c r="B1253" t="s">
        <v>91</v>
      </c>
      <c r="C1253" t="s">
        <v>100</v>
      </c>
      <c r="D1253" t="s">
        <v>269</v>
      </c>
      <c r="E1253" t="s">
        <v>135</v>
      </c>
      <c r="F1253">
        <v>1</v>
      </c>
      <c r="G1253">
        <v>20</v>
      </c>
      <c r="H1253">
        <v>0</v>
      </c>
      <c r="I1253">
        <v>0</v>
      </c>
      <c r="J1253">
        <v>1</v>
      </c>
      <c r="K1253">
        <v>20</v>
      </c>
    </row>
    <row r="1254" spans="1:11" x14ac:dyDescent="0.2">
      <c r="A1254" t="s">
        <v>1564</v>
      </c>
      <c r="B1254" t="s">
        <v>91</v>
      </c>
      <c r="C1254" t="s">
        <v>100</v>
      </c>
      <c r="D1254" t="s">
        <v>269</v>
      </c>
      <c r="E1254" t="s">
        <v>145</v>
      </c>
      <c r="F1254">
        <v>1</v>
      </c>
      <c r="G1254">
        <v>12</v>
      </c>
      <c r="H1254">
        <v>0</v>
      </c>
      <c r="I1254">
        <v>0</v>
      </c>
      <c r="J1254">
        <v>1</v>
      </c>
      <c r="K1254">
        <v>12</v>
      </c>
    </row>
    <row r="1255" spans="1:11" x14ac:dyDescent="0.2">
      <c r="A1255" t="s">
        <v>1565</v>
      </c>
      <c r="B1255" t="s">
        <v>91</v>
      </c>
      <c r="C1255" t="s">
        <v>100</v>
      </c>
      <c r="D1255" t="s">
        <v>267</v>
      </c>
      <c r="E1255" t="s">
        <v>281</v>
      </c>
      <c r="F1255">
        <v>1</v>
      </c>
      <c r="G1255">
        <v>12</v>
      </c>
      <c r="H1255">
        <v>0</v>
      </c>
      <c r="I1255">
        <v>0</v>
      </c>
      <c r="J1255">
        <v>1</v>
      </c>
      <c r="K1255">
        <v>12</v>
      </c>
    </row>
    <row r="1256" spans="1:11" x14ac:dyDescent="0.2">
      <c r="A1256" t="s">
        <v>1566</v>
      </c>
      <c r="B1256" t="s">
        <v>91</v>
      </c>
      <c r="C1256" t="s">
        <v>100</v>
      </c>
      <c r="D1256" t="s">
        <v>268</v>
      </c>
      <c r="E1256" t="s">
        <v>282</v>
      </c>
      <c r="F1256">
        <v>3</v>
      </c>
      <c r="G1256">
        <v>66</v>
      </c>
      <c r="H1256">
        <v>0</v>
      </c>
      <c r="I1256">
        <v>0</v>
      </c>
      <c r="J1256">
        <v>3</v>
      </c>
      <c r="K1256">
        <v>66</v>
      </c>
    </row>
    <row r="1257" spans="1:11" x14ac:dyDescent="0.2">
      <c r="A1257" t="s">
        <v>1567</v>
      </c>
      <c r="B1257" t="s">
        <v>91</v>
      </c>
      <c r="C1257" t="s">
        <v>100</v>
      </c>
      <c r="D1257" t="s">
        <v>270</v>
      </c>
      <c r="E1257" t="s">
        <v>150</v>
      </c>
      <c r="F1257">
        <v>1</v>
      </c>
      <c r="G1257">
        <v>20</v>
      </c>
      <c r="H1257">
        <v>0</v>
      </c>
      <c r="I1257">
        <v>0</v>
      </c>
      <c r="J1257">
        <v>1</v>
      </c>
      <c r="K1257">
        <v>20</v>
      </c>
    </row>
    <row r="1258" spans="1:11" x14ac:dyDescent="0.2">
      <c r="A1258" t="s">
        <v>1568</v>
      </c>
      <c r="B1258" t="s">
        <v>91</v>
      </c>
      <c r="C1258" t="s">
        <v>100</v>
      </c>
      <c r="D1258" t="s">
        <v>273</v>
      </c>
      <c r="E1258" t="s">
        <v>151</v>
      </c>
      <c r="F1258">
        <v>2</v>
      </c>
      <c r="G1258">
        <v>41</v>
      </c>
      <c r="H1258">
        <v>0</v>
      </c>
      <c r="I1258">
        <v>0</v>
      </c>
      <c r="J1258">
        <v>2</v>
      </c>
      <c r="K1258">
        <v>41</v>
      </c>
    </row>
    <row r="1259" spans="1:11" x14ac:dyDescent="0.2">
      <c r="A1259" t="s">
        <v>1569</v>
      </c>
      <c r="B1259" t="s">
        <v>91</v>
      </c>
      <c r="C1259" t="s">
        <v>100</v>
      </c>
      <c r="D1259" t="s">
        <v>272</v>
      </c>
      <c r="E1259" t="s">
        <v>156</v>
      </c>
      <c r="F1259">
        <v>1</v>
      </c>
      <c r="G1259">
        <v>22</v>
      </c>
      <c r="H1259">
        <v>0</v>
      </c>
      <c r="I1259">
        <v>0</v>
      </c>
      <c r="J1259">
        <v>1</v>
      </c>
      <c r="K1259">
        <v>22</v>
      </c>
    </row>
    <row r="1260" spans="1:11" x14ac:dyDescent="0.2">
      <c r="A1260" t="s">
        <v>1570</v>
      </c>
      <c r="B1260" t="s">
        <v>91</v>
      </c>
      <c r="C1260" t="s">
        <v>100</v>
      </c>
      <c r="D1260" t="s">
        <v>269</v>
      </c>
      <c r="E1260" t="s">
        <v>158</v>
      </c>
      <c r="F1260">
        <v>1</v>
      </c>
      <c r="G1260">
        <v>31</v>
      </c>
      <c r="H1260">
        <v>0</v>
      </c>
      <c r="I1260">
        <v>0</v>
      </c>
      <c r="J1260">
        <v>1</v>
      </c>
      <c r="K1260">
        <v>31</v>
      </c>
    </row>
    <row r="1261" spans="1:11" x14ac:dyDescent="0.2">
      <c r="A1261" t="s">
        <v>1571</v>
      </c>
      <c r="B1261" t="s">
        <v>91</v>
      </c>
      <c r="C1261" t="s">
        <v>100</v>
      </c>
      <c r="D1261" t="s">
        <v>268</v>
      </c>
      <c r="E1261" t="s">
        <v>162</v>
      </c>
      <c r="F1261">
        <v>1</v>
      </c>
      <c r="G1261">
        <v>27</v>
      </c>
      <c r="H1261">
        <v>0</v>
      </c>
      <c r="I1261">
        <v>0</v>
      </c>
      <c r="J1261">
        <v>1</v>
      </c>
      <c r="K1261">
        <v>27</v>
      </c>
    </row>
    <row r="1262" spans="1:11" x14ac:dyDescent="0.2">
      <c r="A1262" t="s">
        <v>1572</v>
      </c>
      <c r="B1262" t="s">
        <v>91</v>
      </c>
      <c r="C1262" t="s">
        <v>100</v>
      </c>
      <c r="D1262" t="s">
        <v>269</v>
      </c>
      <c r="E1262" t="s">
        <v>168</v>
      </c>
      <c r="F1262">
        <v>2</v>
      </c>
      <c r="G1262">
        <v>52</v>
      </c>
      <c r="H1262">
        <v>0</v>
      </c>
      <c r="I1262">
        <v>0</v>
      </c>
      <c r="J1262">
        <v>2</v>
      </c>
      <c r="K1262">
        <v>52</v>
      </c>
    </row>
    <row r="1263" spans="1:11" x14ac:dyDescent="0.2">
      <c r="A1263" t="s">
        <v>1573</v>
      </c>
      <c r="B1263" t="s">
        <v>91</v>
      </c>
      <c r="C1263" t="s">
        <v>100</v>
      </c>
      <c r="D1263" t="s">
        <v>272</v>
      </c>
      <c r="E1263" t="s">
        <v>169</v>
      </c>
      <c r="F1263">
        <v>2</v>
      </c>
      <c r="G1263">
        <v>33</v>
      </c>
      <c r="H1263">
        <v>0</v>
      </c>
      <c r="I1263">
        <v>0</v>
      </c>
      <c r="J1263">
        <v>2</v>
      </c>
      <c r="K1263">
        <v>33</v>
      </c>
    </row>
    <row r="1264" spans="1:11" x14ac:dyDescent="0.2">
      <c r="A1264" t="s">
        <v>1574</v>
      </c>
      <c r="B1264" t="s">
        <v>91</v>
      </c>
      <c r="C1264" t="s">
        <v>100</v>
      </c>
      <c r="D1264" t="s">
        <v>275</v>
      </c>
      <c r="E1264" t="s">
        <v>176</v>
      </c>
      <c r="F1264">
        <v>1</v>
      </c>
      <c r="G1264">
        <v>24</v>
      </c>
      <c r="H1264">
        <v>0</v>
      </c>
      <c r="I1264">
        <v>0</v>
      </c>
      <c r="J1264">
        <v>1</v>
      </c>
      <c r="K1264">
        <v>24</v>
      </c>
    </row>
    <row r="1265" spans="1:11" x14ac:dyDescent="0.2">
      <c r="A1265" t="s">
        <v>1575</v>
      </c>
      <c r="B1265" t="s">
        <v>91</v>
      </c>
      <c r="C1265" t="s">
        <v>100</v>
      </c>
      <c r="D1265" t="s">
        <v>269</v>
      </c>
      <c r="E1265" t="s">
        <v>283</v>
      </c>
      <c r="F1265">
        <v>17</v>
      </c>
      <c r="G1265">
        <v>379</v>
      </c>
      <c r="H1265">
        <v>0</v>
      </c>
      <c r="I1265">
        <v>0</v>
      </c>
      <c r="J1265">
        <v>17</v>
      </c>
      <c r="K1265">
        <v>379</v>
      </c>
    </row>
    <row r="1266" spans="1:11" x14ac:dyDescent="0.2">
      <c r="A1266" t="s">
        <v>1576</v>
      </c>
      <c r="B1266" t="s">
        <v>91</v>
      </c>
      <c r="C1266" t="s">
        <v>100</v>
      </c>
      <c r="D1266" t="s">
        <v>269</v>
      </c>
      <c r="E1266" t="s">
        <v>185</v>
      </c>
      <c r="F1266">
        <v>1</v>
      </c>
      <c r="G1266">
        <v>9</v>
      </c>
      <c r="H1266">
        <v>0</v>
      </c>
      <c r="I1266">
        <v>0</v>
      </c>
      <c r="J1266">
        <v>1</v>
      </c>
      <c r="K1266">
        <v>9</v>
      </c>
    </row>
    <row r="1267" spans="1:11" x14ac:dyDescent="0.2">
      <c r="A1267" t="s">
        <v>1577</v>
      </c>
      <c r="B1267" t="s">
        <v>91</v>
      </c>
      <c r="C1267" t="s">
        <v>100</v>
      </c>
      <c r="D1267" t="s">
        <v>272</v>
      </c>
      <c r="E1267" t="s">
        <v>187</v>
      </c>
      <c r="F1267">
        <v>1</v>
      </c>
      <c r="G1267">
        <v>24</v>
      </c>
      <c r="H1267">
        <v>0</v>
      </c>
      <c r="I1267">
        <v>0</v>
      </c>
      <c r="J1267">
        <v>1</v>
      </c>
      <c r="K1267">
        <v>24</v>
      </c>
    </row>
    <row r="1268" spans="1:11" x14ac:dyDescent="0.2">
      <c r="A1268" t="s">
        <v>1578</v>
      </c>
      <c r="B1268" t="s">
        <v>91</v>
      </c>
      <c r="C1268" t="s">
        <v>100</v>
      </c>
      <c r="D1268" t="s">
        <v>269</v>
      </c>
      <c r="E1268" t="s">
        <v>189</v>
      </c>
      <c r="F1268">
        <v>1</v>
      </c>
      <c r="G1268">
        <v>19</v>
      </c>
      <c r="H1268">
        <v>0</v>
      </c>
      <c r="I1268">
        <v>0</v>
      </c>
      <c r="J1268">
        <v>1</v>
      </c>
      <c r="K1268">
        <v>19</v>
      </c>
    </row>
    <row r="1269" spans="1:11" x14ac:dyDescent="0.2">
      <c r="A1269" t="s">
        <v>1579</v>
      </c>
      <c r="B1269" t="s">
        <v>91</v>
      </c>
      <c r="C1269" t="s">
        <v>100</v>
      </c>
      <c r="D1269" t="s">
        <v>268</v>
      </c>
      <c r="E1269" t="s">
        <v>190</v>
      </c>
      <c r="F1269">
        <v>1</v>
      </c>
      <c r="G1269">
        <v>19</v>
      </c>
      <c r="H1269">
        <v>0</v>
      </c>
      <c r="I1269">
        <v>0</v>
      </c>
      <c r="J1269">
        <v>1</v>
      </c>
      <c r="K1269">
        <v>19</v>
      </c>
    </row>
    <row r="1270" spans="1:11" x14ac:dyDescent="0.2">
      <c r="A1270" t="s">
        <v>1580</v>
      </c>
      <c r="B1270" t="s">
        <v>91</v>
      </c>
      <c r="C1270" t="s">
        <v>100</v>
      </c>
      <c r="D1270" t="s">
        <v>270</v>
      </c>
      <c r="E1270" t="s">
        <v>284</v>
      </c>
      <c r="F1270">
        <v>1</v>
      </c>
      <c r="G1270">
        <v>20</v>
      </c>
      <c r="H1270">
        <v>0</v>
      </c>
      <c r="I1270">
        <v>0</v>
      </c>
      <c r="J1270">
        <v>1</v>
      </c>
      <c r="K1270">
        <v>20</v>
      </c>
    </row>
    <row r="1271" spans="1:11" x14ac:dyDescent="0.2">
      <c r="A1271" t="s">
        <v>1581</v>
      </c>
      <c r="B1271" t="s">
        <v>91</v>
      </c>
      <c r="C1271" t="s">
        <v>100</v>
      </c>
      <c r="D1271" t="s">
        <v>271</v>
      </c>
      <c r="E1271" t="s">
        <v>285</v>
      </c>
      <c r="F1271">
        <v>4</v>
      </c>
      <c r="G1271">
        <v>144</v>
      </c>
      <c r="H1271">
        <v>0</v>
      </c>
      <c r="I1271">
        <v>0</v>
      </c>
      <c r="J1271">
        <v>4</v>
      </c>
      <c r="K1271">
        <v>144</v>
      </c>
    </row>
    <row r="1272" spans="1:11" x14ac:dyDescent="0.2">
      <c r="A1272" t="s">
        <v>1582</v>
      </c>
      <c r="B1272" t="s">
        <v>91</v>
      </c>
      <c r="C1272" t="s">
        <v>100</v>
      </c>
      <c r="D1272" t="s">
        <v>267</v>
      </c>
      <c r="E1272" t="s">
        <v>199</v>
      </c>
      <c r="F1272">
        <v>1</v>
      </c>
      <c r="G1272">
        <v>12</v>
      </c>
      <c r="H1272">
        <v>0</v>
      </c>
      <c r="I1272">
        <v>0</v>
      </c>
      <c r="J1272">
        <v>1</v>
      </c>
      <c r="K1272">
        <v>12</v>
      </c>
    </row>
    <row r="1273" spans="1:11" x14ac:dyDescent="0.2">
      <c r="A1273" t="s">
        <v>1583</v>
      </c>
      <c r="B1273" t="s">
        <v>91</v>
      </c>
      <c r="C1273" t="s">
        <v>100</v>
      </c>
      <c r="D1273" t="s">
        <v>272</v>
      </c>
      <c r="E1273" t="s">
        <v>205</v>
      </c>
      <c r="F1273">
        <v>1</v>
      </c>
      <c r="G1273">
        <v>12</v>
      </c>
      <c r="H1273">
        <v>0</v>
      </c>
      <c r="I1273">
        <v>0</v>
      </c>
      <c r="J1273">
        <v>1</v>
      </c>
      <c r="K1273">
        <v>12</v>
      </c>
    </row>
    <row r="1274" spans="1:11" x14ac:dyDescent="0.2">
      <c r="A1274" t="s">
        <v>1584</v>
      </c>
      <c r="B1274" t="s">
        <v>91</v>
      </c>
      <c r="C1274" t="s">
        <v>100</v>
      </c>
      <c r="D1274" t="s">
        <v>269</v>
      </c>
      <c r="E1274" t="s">
        <v>208</v>
      </c>
      <c r="F1274">
        <v>1</v>
      </c>
      <c r="G1274">
        <v>15</v>
      </c>
      <c r="H1274">
        <v>0</v>
      </c>
      <c r="I1274">
        <v>0</v>
      </c>
      <c r="J1274">
        <v>1</v>
      </c>
      <c r="K1274">
        <v>15</v>
      </c>
    </row>
    <row r="1275" spans="1:11" x14ac:dyDescent="0.2">
      <c r="A1275" t="s">
        <v>1585</v>
      </c>
      <c r="B1275" t="s">
        <v>91</v>
      </c>
      <c r="C1275" t="s">
        <v>100</v>
      </c>
      <c r="D1275" t="s">
        <v>271</v>
      </c>
      <c r="E1275" t="s">
        <v>212</v>
      </c>
      <c r="F1275">
        <v>2</v>
      </c>
      <c r="G1275">
        <v>42</v>
      </c>
      <c r="H1275">
        <v>0</v>
      </c>
      <c r="I1275">
        <v>0</v>
      </c>
      <c r="J1275">
        <v>2</v>
      </c>
      <c r="K1275">
        <v>42</v>
      </c>
    </row>
    <row r="1276" spans="1:11" x14ac:dyDescent="0.2">
      <c r="A1276" t="s">
        <v>1586</v>
      </c>
      <c r="B1276" t="s">
        <v>91</v>
      </c>
      <c r="C1276" t="s">
        <v>100</v>
      </c>
      <c r="D1276" t="s">
        <v>273</v>
      </c>
      <c r="E1276" t="s">
        <v>219</v>
      </c>
      <c r="F1276">
        <v>1</v>
      </c>
      <c r="G1276">
        <v>12</v>
      </c>
      <c r="H1276">
        <v>0</v>
      </c>
      <c r="I1276">
        <v>0</v>
      </c>
      <c r="J1276">
        <v>1</v>
      </c>
      <c r="K1276">
        <v>12</v>
      </c>
    </row>
    <row r="1277" spans="1:11" x14ac:dyDescent="0.2">
      <c r="A1277" t="s">
        <v>1587</v>
      </c>
      <c r="B1277" t="s">
        <v>91</v>
      </c>
      <c r="C1277" t="s">
        <v>100</v>
      </c>
      <c r="D1277" t="s">
        <v>272</v>
      </c>
      <c r="E1277" t="s">
        <v>286</v>
      </c>
      <c r="F1277">
        <v>8</v>
      </c>
      <c r="G1277">
        <v>154</v>
      </c>
      <c r="H1277">
        <v>0</v>
      </c>
      <c r="I1277">
        <v>0</v>
      </c>
      <c r="J1277">
        <v>8</v>
      </c>
      <c r="K1277">
        <v>154</v>
      </c>
    </row>
    <row r="1278" spans="1:11" x14ac:dyDescent="0.2">
      <c r="A1278" t="s">
        <v>1588</v>
      </c>
      <c r="B1278" t="s">
        <v>91</v>
      </c>
      <c r="C1278" t="s">
        <v>100</v>
      </c>
      <c r="D1278" t="s">
        <v>273</v>
      </c>
      <c r="E1278" t="s">
        <v>287</v>
      </c>
      <c r="F1278">
        <v>5</v>
      </c>
      <c r="G1278">
        <v>81</v>
      </c>
      <c r="H1278">
        <v>0</v>
      </c>
      <c r="I1278">
        <v>0</v>
      </c>
      <c r="J1278">
        <v>5</v>
      </c>
      <c r="K1278">
        <v>81</v>
      </c>
    </row>
    <row r="1279" spans="1:11" x14ac:dyDescent="0.2">
      <c r="A1279" t="s">
        <v>1589</v>
      </c>
      <c r="B1279" t="s">
        <v>91</v>
      </c>
      <c r="C1279" t="s">
        <v>100</v>
      </c>
      <c r="D1279" t="s">
        <v>269</v>
      </c>
      <c r="E1279" t="s">
        <v>224</v>
      </c>
      <c r="F1279">
        <v>2</v>
      </c>
      <c r="G1279">
        <v>67</v>
      </c>
      <c r="H1279">
        <v>0</v>
      </c>
      <c r="I1279">
        <v>0</v>
      </c>
      <c r="J1279">
        <v>2</v>
      </c>
      <c r="K1279">
        <v>67</v>
      </c>
    </row>
    <row r="1280" spans="1:11" x14ac:dyDescent="0.2">
      <c r="A1280" t="s">
        <v>1590</v>
      </c>
      <c r="B1280" t="s">
        <v>91</v>
      </c>
      <c r="C1280" t="s">
        <v>100</v>
      </c>
      <c r="D1280" t="s">
        <v>272</v>
      </c>
      <c r="E1280" t="s">
        <v>232</v>
      </c>
      <c r="F1280">
        <v>3</v>
      </c>
      <c r="G1280">
        <v>63</v>
      </c>
      <c r="H1280">
        <v>0</v>
      </c>
      <c r="I1280">
        <v>0</v>
      </c>
      <c r="J1280">
        <v>3</v>
      </c>
      <c r="K1280">
        <v>63</v>
      </c>
    </row>
    <row r="1281" spans="1:11" x14ac:dyDescent="0.2">
      <c r="A1281" t="s">
        <v>1591</v>
      </c>
      <c r="B1281" t="s">
        <v>91</v>
      </c>
      <c r="C1281" t="s">
        <v>100</v>
      </c>
      <c r="D1281" t="s">
        <v>271</v>
      </c>
      <c r="E1281" t="s">
        <v>240</v>
      </c>
      <c r="F1281">
        <v>1</v>
      </c>
      <c r="G1281">
        <v>87</v>
      </c>
      <c r="H1281">
        <v>0</v>
      </c>
      <c r="I1281">
        <v>0</v>
      </c>
      <c r="J1281">
        <v>1</v>
      </c>
      <c r="K1281">
        <v>87</v>
      </c>
    </row>
    <row r="1282" spans="1:11" x14ac:dyDescent="0.2">
      <c r="A1282" t="s">
        <v>1592</v>
      </c>
      <c r="B1282" t="s">
        <v>91</v>
      </c>
      <c r="C1282" t="s">
        <v>100</v>
      </c>
      <c r="D1282" t="s">
        <v>269</v>
      </c>
      <c r="E1282" t="s">
        <v>243</v>
      </c>
      <c r="F1282">
        <v>1</v>
      </c>
      <c r="G1282">
        <v>35</v>
      </c>
      <c r="H1282">
        <v>0</v>
      </c>
      <c r="I1282">
        <v>0</v>
      </c>
      <c r="J1282">
        <v>1</v>
      </c>
      <c r="K1282">
        <v>35</v>
      </c>
    </row>
    <row r="1283" spans="1:11" x14ac:dyDescent="0.2">
      <c r="A1283" t="s">
        <v>1593</v>
      </c>
      <c r="B1283" t="s">
        <v>91</v>
      </c>
      <c r="C1283" t="s">
        <v>100</v>
      </c>
      <c r="D1283" t="s">
        <v>275</v>
      </c>
      <c r="E1283" t="s">
        <v>259</v>
      </c>
      <c r="F1283">
        <v>1</v>
      </c>
      <c r="G1283">
        <v>19</v>
      </c>
      <c r="H1283">
        <v>0</v>
      </c>
      <c r="I1283">
        <v>0</v>
      </c>
      <c r="J1283">
        <v>1</v>
      </c>
      <c r="K1283">
        <v>19</v>
      </c>
    </row>
    <row r="1284" spans="1:11" x14ac:dyDescent="0.2">
      <c r="A1284" t="s">
        <v>1594</v>
      </c>
      <c r="B1284" t="s">
        <v>91</v>
      </c>
      <c r="C1284" t="s">
        <v>100</v>
      </c>
      <c r="D1284" t="s">
        <v>275</v>
      </c>
      <c r="E1284" t="s">
        <v>289</v>
      </c>
      <c r="F1284">
        <v>2</v>
      </c>
      <c r="G1284">
        <v>43</v>
      </c>
      <c r="H1284">
        <v>0</v>
      </c>
      <c r="I1284">
        <v>0</v>
      </c>
      <c r="J1284">
        <v>2</v>
      </c>
      <c r="K1284">
        <v>43</v>
      </c>
    </row>
    <row r="1285" spans="1:11" x14ac:dyDescent="0.2">
      <c r="A1285" t="s">
        <v>1595</v>
      </c>
      <c r="B1285" t="s">
        <v>91</v>
      </c>
      <c r="C1285" t="s">
        <v>291</v>
      </c>
      <c r="D1285" t="s">
        <v>106</v>
      </c>
      <c r="E1285" t="s">
        <v>280</v>
      </c>
      <c r="F1285">
        <v>125</v>
      </c>
      <c r="G1285">
        <v>3188.29</v>
      </c>
      <c r="H1285">
        <v>0</v>
      </c>
      <c r="I1285">
        <v>0</v>
      </c>
      <c r="J1285">
        <v>125</v>
      </c>
      <c r="K1285">
        <v>3188.29</v>
      </c>
    </row>
    <row r="1286" spans="1:11" x14ac:dyDescent="0.2">
      <c r="A1286" t="s">
        <v>1596</v>
      </c>
      <c r="B1286" t="s">
        <v>91</v>
      </c>
      <c r="C1286" t="s">
        <v>291</v>
      </c>
      <c r="D1286" t="s">
        <v>269</v>
      </c>
      <c r="E1286" t="s">
        <v>108</v>
      </c>
      <c r="F1286">
        <v>5</v>
      </c>
      <c r="G1286">
        <v>107</v>
      </c>
      <c r="H1286">
        <v>0</v>
      </c>
      <c r="I1286">
        <v>0</v>
      </c>
      <c r="J1286">
        <v>5</v>
      </c>
      <c r="K1286">
        <v>107</v>
      </c>
    </row>
    <row r="1287" spans="1:11" x14ac:dyDescent="0.2">
      <c r="A1287" t="s">
        <v>1597</v>
      </c>
      <c r="B1287" t="s">
        <v>91</v>
      </c>
      <c r="C1287" t="s">
        <v>291</v>
      </c>
      <c r="D1287" t="s">
        <v>274</v>
      </c>
      <c r="E1287" t="s">
        <v>113</v>
      </c>
      <c r="F1287">
        <v>1</v>
      </c>
      <c r="G1287">
        <v>11</v>
      </c>
      <c r="H1287">
        <v>0</v>
      </c>
      <c r="I1287">
        <v>0</v>
      </c>
      <c r="J1287">
        <v>1</v>
      </c>
      <c r="K1287">
        <v>11</v>
      </c>
    </row>
    <row r="1288" spans="1:11" x14ac:dyDescent="0.2">
      <c r="A1288" t="s">
        <v>1598</v>
      </c>
      <c r="B1288" t="s">
        <v>91</v>
      </c>
      <c r="C1288" t="s">
        <v>291</v>
      </c>
      <c r="D1288" t="s">
        <v>275</v>
      </c>
      <c r="E1288" t="s">
        <v>119</v>
      </c>
      <c r="F1288">
        <v>4</v>
      </c>
      <c r="G1288">
        <v>125</v>
      </c>
      <c r="H1288">
        <v>0</v>
      </c>
      <c r="I1288">
        <v>0</v>
      </c>
      <c r="J1288">
        <v>4</v>
      </c>
      <c r="K1288">
        <v>125</v>
      </c>
    </row>
    <row r="1289" spans="1:11" x14ac:dyDescent="0.2">
      <c r="A1289" t="s">
        <v>1599</v>
      </c>
      <c r="B1289" t="s">
        <v>91</v>
      </c>
      <c r="C1289" t="s">
        <v>291</v>
      </c>
      <c r="D1289" t="s">
        <v>269</v>
      </c>
      <c r="E1289" t="s">
        <v>120</v>
      </c>
      <c r="F1289">
        <v>4</v>
      </c>
      <c r="G1289">
        <v>100</v>
      </c>
      <c r="H1289">
        <v>0</v>
      </c>
      <c r="I1289">
        <v>0</v>
      </c>
      <c r="J1289">
        <v>4</v>
      </c>
      <c r="K1289">
        <v>100</v>
      </c>
    </row>
    <row r="1290" spans="1:11" x14ac:dyDescent="0.2">
      <c r="A1290" t="s">
        <v>1600</v>
      </c>
      <c r="B1290" t="s">
        <v>91</v>
      </c>
      <c r="C1290" t="s">
        <v>291</v>
      </c>
      <c r="D1290" t="s">
        <v>272</v>
      </c>
      <c r="E1290" t="s">
        <v>121</v>
      </c>
      <c r="F1290">
        <v>1</v>
      </c>
      <c r="G1290">
        <v>50</v>
      </c>
      <c r="H1290">
        <v>0</v>
      </c>
      <c r="I1290">
        <v>0</v>
      </c>
      <c r="J1290">
        <v>1</v>
      </c>
      <c r="K1290">
        <v>50</v>
      </c>
    </row>
    <row r="1291" spans="1:11" x14ac:dyDescent="0.2">
      <c r="A1291" t="s">
        <v>1601</v>
      </c>
      <c r="B1291" t="s">
        <v>91</v>
      </c>
      <c r="C1291" t="s">
        <v>291</v>
      </c>
      <c r="D1291" t="s">
        <v>273</v>
      </c>
      <c r="E1291" t="s">
        <v>122</v>
      </c>
      <c r="F1291">
        <v>1</v>
      </c>
      <c r="G1291">
        <v>12</v>
      </c>
      <c r="H1291">
        <v>0</v>
      </c>
      <c r="I1291">
        <v>0</v>
      </c>
      <c r="J1291">
        <v>1</v>
      </c>
      <c r="K1291">
        <v>12</v>
      </c>
    </row>
    <row r="1292" spans="1:11" x14ac:dyDescent="0.2">
      <c r="A1292" t="s">
        <v>1602</v>
      </c>
      <c r="B1292" t="s">
        <v>91</v>
      </c>
      <c r="C1292" t="s">
        <v>291</v>
      </c>
      <c r="D1292" t="s">
        <v>275</v>
      </c>
      <c r="E1292" t="s">
        <v>126</v>
      </c>
      <c r="F1292">
        <v>2</v>
      </c>
      <c r="G1292">
        <v>54</v>
      </c>
      <c r="H1292">
        <v>0</v>
      </c>
      <c r="I1292">
        <v>0</v>
      </c>
      <c r="J1292">
        <v>2</v>
      </c>
      <c r="K1292">
        <v>54</v>
      </c>
    </row>
    <row r="1293" spans="1:11" x14ac:dyDescent="0.2">
      <c r="A1293" t="s">
        <v>1603</v>
      </c>
      <c r="B1293" t="s">
        <v>91</v>
      </c>
      <c r="C1293" t="s">
        <v>291</v>
      </c>
      <c r="D1293" t="s">
        <v>268</v>
      </c>
      <c r="E1293" t="s">
        <v>127</v>
      </c>
      <c r="F1293">
        <v>3</v>
      </c>
      <c r="G1293">
        <v>63</v>
      </c>
      <c r="H1293">
        <v>0</v>
      </c>
      <c r="I1293">
        <v>0</v>
      </c>
      <c r="J1293">
        <v>3</v>
      </c>
      <c r="K1293">
        <v>63</v>
      </c>
    </row>
    <row r="1294" spans="1:11" x14ac:dyDescent="0.2">
      <c r="A1294" t="s">
        <v>1604</v>
      </c>
      <c r="B1294" t="s">
        <v>91</v>
      </c>
      <c r="C1294" t="s">
        <v>291</v>
      </c>
      <c r="D1294" t="s">
        <v>269</v>
      </c>
      <c r="E1294" t="s">
        <v>128</v>
      </c>
      <c r="F1294">
        <v>1</v>
      </c>
      <c r="G1294">
        <v>18</v>
      </c>
      <c r="H1294">
        <v>0</v>
      </c>
      <c r="I1294">
        <v>0</v>
      </c>
      <c r="J1294">
        <v>1</v>
      </c>
      <c r="K1294">
        <v>18</v>
      </c>
    </row>
    <row r="1295" spans="1:11" x14ac:dyDescent="0.2">
      <c r="A1295" t="s">
        <v>1605</v>
      </c>
      <c r="B1295" t="s">
        <v>91</v>
      </c>
      <c r="C1295" t="s">
        <v>291</v>
      </c>
      <c r="D1295" t="s">
        <v>271</v>
      </c>
      <c r="E1295" t="s">
        <v>130</v>
      </c>
      <c r="F1295">
        <v>2</v>
      </c>
      <c r="G1295">
        <v>40</v>
      </c>
      <c r="H1295">
        <v>0</v>
      </c>
      <c r="I1295">
        <v>0</v>
      </c>
      <c r="J1295">
        <v>2</v>
      </c>
      <c r="K1295">
        <v>40</v>
      </c>
    </row>
    <row r="1296" spans="1:11" x14ac:dyDescent="0.2">
      <c r="A1296" t="s">
        <v>1606</v>
      </c>
      <c r="B1296" t="s">
        <v>91</v>
      </c>
      <c r="C1296" t="s">
        <v>291</v>
      </c>
      <c r="D1296" t="s">
        <v>273</v>
      </c>
      <c r="E1296" t="s">
        <v>133</v>
      </c>
      <c r="F1296">
        <v>3</v>
      </c>
      <c r="G1296">
        <v>76</v>
      </c>
      <c r="H1296">
        <v>0</v>
      </c>
      <c r="I1296">
        <v>0</v>
      </c>
      <c r="J1296">
        <v>3</v>
      </c>
      <c r="K1296">
        <v>76</v>
      </c>
    </row>
    <row r="1297" spans="1:11" x14ac:dyDescent="0.2">
      <c r="A1297" t="s">
        <v>1607</v>
      </c>
      <c r="B1297" t="s">
        <v>91</v>
      </c>
      <c r="C1297" t="s">
        <v>291</v>
      </c>
      <c r="D1297" t="s">
        <v>269</v>
      </c>
      <c r="E1297" t="s">
        <v>135</v>
      </c>
      <c r="F1297">
        <v>2</v>
      </c>
      <c r="G1297">
        <v>40</v>
      </c>
      <c r="H1297">
        <v>0</v>
      </c>
      <c r="I1297">
        <v>0</v>
      </c>
      <c r="J1297">
        <v>2</v>
      </c>
      <c r="K1297">
        <v>40</v>
      </c>
    </row>
    <row r="1298" spans="1:11" x14ac:dyDescent="0.2">
      <c r="A1298" t="s">
        <v>1608</v>
      </c>
      <c r="B1298" t="s">
        <v>91</v>
      </c>
      <c r="C1298" t="s">
        <v>291</v>
      </c>
      <c r="D1298" t="s">
        <v>275</v>
      </c>
      <c r="E1298" t="s">
        <v>141</v>
      </c>
      <c r="F1298">
        <v>1</v>
      </c>
      <c r="G1298">
        <v>18</v>
      </c>
      <c r="H1298">
        <v>0</v>
      </c>
      <c r="I1298">
        <v>0</v>
      </c>
      <c r="J1298">
        <v>1</v>
      </c>
      <c r="K1298">
        <v>18</v>
      </c>
    </row>
    <row r="1299" spans="1:11" x14ac:dyDescent="0.2">
      <c r="A1299" t="s">
        <v>1609</v>
      </c>
      <c r="B1299" t="s">
        <v>91</v>
      </c>
      <c r="C1299" t="s">
        <v>291</v>
      </c>
      <c r="D1299" t="s">
        <v>273</v>
      </c>
      <c r="E1299" t="s">
        <v>142</v>
      </c>
      <c r="F1299">
        <v>2</v>
      </c>
      <c r="G1299">
        <v>39</v>
      </c>
      <c r="H1299">
        <v>0</v>
      </c>
      <c r="I1299">
        <v>0</v>
      </c>
      <c r="J1299">
        <v>2</v>
      </c>
      <c r="K1299">
        <v>39</v>
      </c>
    </row>
    <row r="1300" spans="1:11" x14ac:dyDescent="0.2">
      <c r="A1300" t="s">
        <v>1610</v>
      </c>
      <c r="B1300" t="s">
        <v>91</v>
      </c>
      <c r="C1300" t="s">
        <v>291</v>
      </c>
      <c r="D1300" t="s">
        <v>274</v>
      </c>
      <c r="E1300" t="s">
        <v>143</v>
      </c>
      <c r="F1300">
        <v>2</v>
      </c>
      <c r="G1300">
        <v>50</v>
      </c>
      <c r="H1300">
        <v>0</v>
      </c>
      <c r="I1300">
        <v>0</v>
      </c>
      <c r="J1300">
        <v>2</v>
      </c>
      <c r="K1300">
        <v>50</v>
      </c>
    </row>
    <row r="1301" spans="1:11" x14ac:dyDescent="0.2">
      <c r="A1301" t="s">
        <v>1611</v>
      </c>
      <c r="B1301" t="s">
        <v>91</v>
      </c>
      <c r="C1301" t="s">
        <v>291</v>
      </c>
      <c r="D1301" t="s">
        <v>267</v>
      </c>
      <c r="E1301" t="s">
        <v>281</v>
      </c>
      <c r="F1301">
        <v>6</v>
      </c>
      <c r="G1301">
        <v>152</v>
      </c>
      <c r="H1301">
        <v>0</v>
      </c>
      <c r="I1301">
        <v>0</v>
      </c>
      <c r="J1301">
        <v>6</v>
      </c>
      <c r="K1301">
        <v>152</v>
      </c>
    </row>
    <row r="1302" spans="1:11" x14ac:dyDescent="0.2">
      <c r="A1302" t="s">
        <v>1612</v>
      </c>
      <c r="B1302" t="s">
        <v>91</v>
      </c>
      <c r="C1302" t="s">
        <v>291</v>
      </c>
      <c r="D1302" t="s">
        <v>268</v>
      </c>
      <c r="E1302" t="s">
        <v>282</v>
      </c>
      <c r="F1302">
        <v>7</v>
      </c>
      <c r="G1302">
        <v>185</v>
      </c>
      <c r="H1302">
        <v>0</v>
      </c>
      <c r="I1302">
        <v>0</v>
      </c>
      <c r="J1302">
        <v>7</v>
      </c>
      <c r="K1302">
        <v>185</v>
      </c>
    </row>
    <row r="1303" spans="1:11" x14ac:dyDescent="0.2">
      <c r="A1303" t="s">
        <v>1613</v>
      </c>
      <c r="B1303" t="s">
        <v>91</v>
      </c>
      <c r="C1303" t="s">
        <v>291</v>
      </c>
      <c r="D1303" t="s">
        <v>272</v>
      </c>
      <c r="E1303" t="s">
        <v>147</v>
      </c>
      <c r="F1303">
        <v>1</v>
      </c>
      <c r="G1303">
        <v>25</v>
      </c>
      <c r="H1303">
        <v>0</v>
      </c>
      <c r="I1303">
        <v>0</v>
      </c>
      <c r="J1303">
        <v>1</v>
      </c>
      <c r="K1303">
        <v>25</v>
      </c>
    </row>
    <row r="1304" spans="1:11" x14ac:dyDescent="0.2">
      <c r="A1304" t="s">
        <v>1614</v>
      </c>
      <c r="B1304" t="s">
        <v>91</v>
      </c>
      <c r="C1304" t="s">
        <v>291</v>
      </c>
      <c r="D1304" t="s">
        <v>268</v>
      </c>
      <c r="E1304" t="s">
        <v>149</v>
      </c>
      <c r="F1304">
        <v>2</v>
      </c>
      <c r="G1304">
        <v>70</v>
      </c>
      <c r="H1304">
        <v>0</v>
      </c>
      <c r="I1304">
        <v>0</v>
      </c>
      <c r="J1304">
        <v>2</v>
      </c>
      <c r="K1304">
        <v>70</v>
      </c>
    </row>
    <row r="1305" spans="1:11" x14ac:dyDescent="0.2">
      <c r="A1305" t="s">
        <v>1615</v>
      </c>
      <c r="B1305" t="s">
        <v>91</v>
      </c>
      <c r="C1305" t="s">
        <v>291</v>
      </c>
      <c r="D1305" t="s">
        <v>269</v>
      </c>
      <c r="E1305" t="s">
        <v>153</v>
      </c>
      <c r="F1305">
        <v>2</v>
      </c>
      <c r="G1305">
        <v>30</v>
      </c>
      <c r="H1305">
        <v>0</v>
      </c>
      <c r="I1305">
        <v>0</v>
      </c>
      <c r="J1305">
        <v>2</v>
      </c>
      <c r="K1305">
        <v>30</v>
      </c>
    </row>
    <row r="1306" spans="1:11" x14ac:dyDescent="0.2">
      <c r="A1306" t="s">
        <v>1616</v>
      </c>
      <c r="B1306" t="s">
        <v>91</v>
      </c>
      <c r="C1306" t="s">
        <v>291</v>
      </c>
      <c r="D1306" t="s">
        <v>272</v>
      </c>
      <c r="E1306" t="s">
        <v>156</v>
      </c>
      <c r="F1306">
        <v>2</v>
      </c>
      <c r="G1306">
        <v>36</v>
      </c>
      <c r="H1306">
        <v>0</v>
      </c>
      <c r="I1306">
        <v>0</v>
      </c>
      <c r="J1306">
        <v>2</v>
      </c>
      <c r="K1306">
        <v>36</v>
      </c>
    </row>
    <row r="1307" spans="1:11" x14ac:dyDescent="0.2">
      <c r="A1307" t="s">
        <v>1617</v>
      </c>
      <c r="B1307" t="s">
        <v>91</v>
      </c>
      <c r="C1307" t="s">
        <v>291</v>
      </c>
      <c r="D1307" t="s">
        <v>269</v>
      </c>
      <c r="E1307" t="s">
        <v>157</v>
      </c>
      <c r="F1307">
        <v>1</v>
      </c>
      <c r="G1307">
        <v>12</v>
      </c>
      <c r="H1307">
        <v>0</v>
      </c>
      <c r="I1307">
        <v>0</v>
      </c>
      <c r="J1307">
        <v>1</v>
      </c>
      <c r="K1307">
        <v>12</v>
      </c>
    </row>
    <row r="1308" spans="1:11" x14ac:dyDescent="0.2">
      <c r="A1308" t="s">
        <v>1618</v>
      </c>
      <c r="B1308" t="s">
        <v>91</v>
      </c>
      <c r="C1308" t="s">
        <v>291</v>
      </c>
      <c r="D1308" t="s">
        <v>269</v>
      </c>
      <c r="E1308" t="s">
        <v>158</v>
      </c>
      <c r="F1308">
        <v>2</v>
      </c>
      <c r="G1308">
        <v>36</v>
      </c>
      <c r="H1308">
        <v>0</v>
      </c>
      <c r="I1308">
        <v>0</v>
      </c>
      <c r="J1308">
        <v>2</v>
      </c>
      <c r="K1308">
        <v>36</v>
      </c>
    </row>
    <row r="1309" spans="1:11" x14ac:dyDescent="0.2">
      <c r="A1309" t="s">
        <v>1619</v>
      </c>
      <c r="B1309" t="s">
        <v>91</v>
      </c>
      <c r="C1309" t="s">
        <v>291</v>
      </c>
      <c r="D1309" t="s">
        <v>269</v>
      </c>
      <c r="E1309" t="s">
        <v>160</v>
      </c>
      <c r="F1309">
        <v>2</v>
      </c>
      <c r="G1309">
        <v>38</v>
      </c>
      <c r="H1309">
        <v>0</v>
      </c>
      <c r="I1309">
        <v>0</v>
      </c>
      <c r="J1309">
        <v>2</v>
      </c>
      <c r="K1309">
        <v>38</v>
      </c>
    </row>
    <row r="1310" spans="1:11" x14ac:dyDescent="0.2">
      <c r="A1310" t="s">
        <v>1620</v>
      </c>
      <c r="B1310" t="s">
        <v>91</v>
      </c>
      <c r="C1310" t="s">
        <v>291</v>
      </c>
      <c r="D1310" t="s">
        <v>268</v>
      </c>
      <c r="E1310" t="s">
        <v>162</v>
      </c>
      <c r="F1310">
        <v>2</v>
      </c>
      <c r="G1310">
        <v>52</v>
      </c>
      <c r="H1310">
        <v>0</v>
      </c>
      <c r="I1310">
        <v>0</v>
      </c>
      <c r="J1310">
        <v>2</v>
      </c>
      <c r="K1310">
        <v>52</v>
      </c>
    </row>
    <row r="1311" spans="1:11" x14ac:dyDescent="0.2">
      <c r="A1311" t="s">
        <v>1621</v>
      </c>
      <c r="B1311" t="s">
        <v>91</v>
      </c>
      <c r="C1311" t="s">
        <v>291</v>
      </c>
      <c r="D1311" t="s">
        <v>272</v>
      </c>
      <c r="E1311" t="s">
        <v>165</v>
      </c>
      <c r="F1311">
        <v>1</v>
      </c>
      <c r="G1311">
        <v>12</v>
      </c>
      <c r="H1311">
        <v>0</v>
      </c>
      <c r="I1311">
        <v>0</v>
      </c>
      <c r="J1311">
        <v>1</v>
      </c>
      <c r="K1311">
        <v>12</v>
      </c>
    </row>
    <row r="1312" spans="1:11" x14ac:dyDescent="0.2">
      <c r="A1312" t="s">
        <v>1622</v>
      </c>
      <c r="B1312" t="s">
        <v>91</v>
      </c>
      <c r="C1312" t="s">
        <v>291</v>
      </c>
      <c r="D1312" t="s">
        <v>269</v>
      </c>
      <c r="E1312" t="s">
        <v>168</v>
      </c>
      <c r="F1312">
        <v>1</v>
      </c>
      <c r="G1312">
        <v>16</v>
      </c>
      <c r="H1312">
        <v>0</v>
      </c>
      <c r="I1312">
        <v>0</v>
      </c>
      <c r="J1312">
        <v>1</v>
      </c>
      <c r="K1312">
        <v>16</v>
      </c>
    </row>
    <row r="1313" spans="1:11" x14ac:dyDescent="0.2">
      <c r="A1313" t="s">
        <v>1623</v>
      </c>
      <c r="B1313" t="s">
        <v>91</v>
      </c>
      <c r="C1313" t="s">
        <v>291</v>
      </c>
      <c r="D1313" t="s">
        <v>272</v>
      </c>
      <c r="E1313" t="s">
        <v>169</v>
      </c>
      <c r="F1313">
        <v>7</v>
      </c>
      <c r="G1313">
        <v>165</v>
      </c>
      <c r="H1313">
        <v>0</v>
      </c>
      <c r="I1313">
        <v>0</v>
      </c>
      <c r="J1313">
        <v>7</v>
      </c>
      <c r="K1313">
        <v>165</v>
      </c>
    </row>
    <row r="1314" spans="1:11" x14ac:dyDescent="0.2">
      <c r="A1314" t="s">
        <v>1624</v>
      </c>
      <c r="B1314" t="s">
        <v>91</v>
      </c>
      <c r="C1314" t="s">
        <v>291</v>
      </c>
      <c r="D1314" t="s">
        <v>269</v>
      </c>
      <c r="E1314" t="s">
        <v>174</v>
      </c>
      <c r="F1314">
        <v>2</v>
      </c>
      <c r="G1314">
        <v>37</v>
      </c>
      <c r="H1314">
        <v>0</v>
      </c>
      <c r="I1314">
        <v>0</v>
      </c>
      <c r="J1314">
        <v>2</v>
      </c>
      <c r="K1314">
        <v>37</v>
      </c>
    </row>
    <row r="1315" spans="1:11" x14ac:dyDescent="0.2">
      <c r="A1315" t="s">
        <v>1625</v>
      </c>
      <c r="B1315" t="s">
        <v>91</v>
      </c>
      <c r="C1315" t="s">
        <v>291</v>
      </c>
      <c r="D1315" t="s">
        <v>275</v>
      </c>
      <c r="E1315" t="s">
        <v>176</v>
      </c>
      <c r="F1315">
        <v>5</v>
      </c>
      <c r="G1315">
        <v>153</v>
      </c>
      <c r="H1315">
        <v>0</v>
      </c>
      <c r="I1315">
        <v>0</v>
      </c>
      <c r="J1315">
        <v>5</v>
      </c>
      <c r="K1315">
        <v>153</v>
      </c>
    </row>
    <row r="1316" spans="1:11" x14ac:dyDescent="0.2">
      <c r="A1316" t="s">
        <v>1626</v>
      </c>
      <c r="B1316" t="s">
        <v>91</v>
      </c>
      <c r="C1316" t="s">
        <v>291</v>
      </c>
      <c r="D1316" t="s">
        <v>267</v>
      </c>
      <c r="E1316" t="s">
        <v>178</v>
      </c>
      <c r="F1316">
        <v>1</v>
      </c>
      <c r="G1316">
        <v>33</v>
      </c>
      <c r="H1316">
        <v>0</v>
      </c>
      <c r="I1316">
        <v>0</v>
      </c>
      <c r="J1316">
        <v>1</v>
      </c>
      <c r="K1316">
        <v>33</v>
      </c>
    </row>
    <row r="1317" spans="1:11" x14ac:dyDescent="0.2">
      <c r="A1317" t="s">
        <v>1627</v>
      </c>
      <c r="B1317" t="s">
        <v>91</v>
      </c>
      <c r="C1317" t="s">
        <v>291</v>
      </c>
      <c r="D1317" t="s">
        <v>269</v>
      </c>
      <c r="E1317" t="s">
        <v>179</v>
      </c>
      <c r="F1317">
        <v>3</v>
      </c>
      <c r="G1317">
        <v>65.290000000000006</v>
      </c>
      <c r="H1317">
        <v>0</v>
      </c>
      <c r="I1317">
        <v>0</v>
      </c>
      <c r="J1317">
        <v>3</v>
      </c>
      <c r="K1317">
        <v>65.290000000000006</v>
      </c>
    </row>
    <row r="1318" spans="1:11" x14ac:dyDescent="0.2">
      <c r="A1318" t="s">
        <v>1628</v>
      </c>
      <c r="B1318" t="s">
        <v>91</v>
      </c>
      <c r="C1318" t="s">
        <v>291</v>
      </c>
      <c r="D1318" t="s">
        <v>267</v>
      </c>
      <c r="E1318" t="s">
        <v>180</v>
      </c>
      <c r="F1318">
        <v>2</v>
      </c>
      <c r="G1318">
        <v>40</v>
      </c>
      <c r="H1318">
        <v>0</v>
      </c>
      <c r="I1318">
        <v>0</v>
      </c>
      <c r="J1318">
        <v>2</v>
      </c>
      <c r="K1318">
        <v>40</v>
      </c>
    </row>
    <row r="1319" spans="1:11" x14ac:dyDescent="0.2">
      <c r="A1319" t="s">
        <v>1629</v>
      </c>
      <c r="B1319" t="s">
        <v>91</v>
      </c>
      <c r="C1319" t="s">
        <v>291</v>
      </c>
      <c r="D1319" t="s">
        <v>269</v>
      </c>
      <c r="E1319" t="s">
        <v>283</v>
      </c>
      <c r="F1319">
        <v>28</v>
      </c>
      <c r="G1319">
        <v>563.29</v>
      </c>
      <c r="H1319">
        <v>0</v>
      </c>
      <c r="I1319">
        <v>0</v>
      </c>
      <c r="J1319">
        <v>28</v>
      </c>
      <c r="K1319">
        <v>563.29</v>
      </c>
    </row>
    <row r="1320" spans="1:11" x14ac:dyDescent="0.2">
      <c r="A1320" t="s">
        <v>1630</v>
      </c>
      <c r="B1320" t="s">
        <v>91</v>
      </c>
      <c r="C1320" t="s">
        <v>291</v>
      </c>
      <c r="D1320" t="s">
        <v>271</v>
      </c>
      <c r="E1320" t="s">
        <v>183</v>
      </c>
      <c r="F1320">
        <v>1</v>
      </c>
      <c r="G1320">
        <v>32</v>
      </c>
      <c r="H1320">
        <v>0</v>
      </c>
      <c r="I1320">
        <v>0</v>
      </c>
      <c r="J1320">
        <v>1</v>
      </c>
      <c r="K1320">
        <v>32</v>
      </c>
    </row>
    <row r="1321" spans="1:11" x14ac:dyDescent="0.2">
      <c r="A1321" t="s">
        <v>1631</v>
      </c>
      <c r="B1321" t="s">
        <v>91</v>
      </c>
      <c r="C1321" t="s">
        <v>291</v>
      </c>
      <c r="D1321" t="s">
        <v>272</v>
      </c>
      <c r="E1321" t="s">
        <v>184</v>
      </c>
      <c r="F1321">
        <v>1</v>
      </c>
      <c r="G1321">
        <v>15</v>
      </c>
      <c r="H1321">
        <v>0</v>
      </c>
      <c r="I1321">
        <v>0</v>
      </c>
      <c r="J1321">
        <v>1</v>
      </c>
      <c r="K1321">
        <v>15</v>
      </c>
    </row>
    <row r="1322" spans="1:11" x14ac:dyDescent="0.2">
      <c r="A1322" t="s">
        <v>1632</v>
      </c>
      <c r="B1322" t="s">
        <v>91</v>
      </c>
      <c r="C1322" t="s">
        <v>291</v>
      </c>
      <c r="D1322" t="s">
        <v>270</v>
      </c>
      <c r="E1322" t="s">
        <v>186</v>
      </c>
      <c r="F1322">
        <v>3</v>
      </c>
      <c r="G1322">
        <v>60</v>
      </c>
      <c r="H1322">
        <v>0</v>
      </c>
      <c r="I1322">
        <v>0</v>
      </c>
      <c r="J1322">
        <v>3</v>
      </c>
      <c r="K1322">
        <v>60</v>
      </c>
    </row>
    <row r="1323" spans="1:11" x14ac:dyDescent="0.2">
      <c r="A1323" t="s">
        <v>1633</v>
      </c>
      <c r="B1323" t="s">
        <v>91</v>
      </c>
      <c r="C1323" t="s">
        <v>291</v>
      </c>
      <c r="D1323" t="s">
        <v>269</v>
      </c>
      <c r="E1323" t="s">
        <v>189</v>
      </c>
      <c r="F1323">
        <v>1</v>
      </c>
      <c r="G1323">
        <v>22</v>
      </c>
      <c r="H1323">
        <v>0</v>
      </c>
      <c r="I1323">
        <v>0</v>
      </c>
      <c r="J1323">
        <v>1</v>
      </c>
      <c r="K1323">
        <v>22</v>
      </c>
    </row>
    <row r="1324" spans="1:11" x14ac:dyDescent="0.2">
      <c r="A1324" t="s">
        <v>1634</v>
      </c>
      <c r="B1324" t="s">
        <v>91</v>
      </c>
      <c r="C1324" t="s">
        <v>291</v>
      </c>
      <c r="D1324" t="s">
        <v>270</v>
      </c>
      <c r="E1324" t="s">
        <v>284</v>
      </c>
      <c r="F1324">
        <v>3</v>
      </c>
      <c r="G1324">
        <v>60</v>
      </c>
      <c r="H1324">
        <v>0</v>
      </c>
      <c r="I1324">
        <v>0</v>
      </c>
      <c r="J1324">
        <v>3</v>
      </c>
      <c r="K1324">
        <v>60</v>
      </c>
    </row>
    <row r="1325" spans="1:11" x14ac:dyDescent="0.2">
      <c r="A1325" t="s">
        <v>1635</v>
      </c>
      <c r="B1325" t="s">
        <v>91</v>
      </c>
      <c r="C1325" t="s">
        <v>291</v>
      </c>
      <c r="D1325" t="s">
        <v>275</v>
      </c>
      <c r="E1325" t="s">
        <v>192</v>
      </c>
      <c r="F1325">
        <v>1</v>
      </c>
      <c r="G1325">
        <v>20</v>
      </c>
      <c r="H1325">
        <v>0</v>
      </c>
      <c r="I1325">
        <v>0</v>
      </c>
      <c r="J1325">
        <v>1</v>
      </c>
      <c r="K1325">
        <v>20</v>
      </c>
    </row>
    <row r="1326" spans="1:11" x14ac:dyDescent="0.2">
      <c r="A1326" t="s">
        <v>1636</v>
      </c>
      <c r="B1326" t="s">
        <v>91</v>
      </c>
      <c r="C1326" t="s">
        <v>291</v>
      </c>
      <c r="D1326" t="s">
        <v>273</v>
      </c>
      <c r="E1326" t="s">
        <v>194</v>
      </c>
      <c r="F1326">
        <v>1</v>
      </c>
      <c r="G1326">
        <v>30</v>
      </c>
      <c r="H1326">
        <v>0</v>
      </c>
      <c r="I1326">
        <v>0</v>
      </c>
      <c r="J1326">
        <v>1</v>
      </c>
      <c r="K1326">
        <v>30</v>
      </c>
    </row>
    <row r="1327" spans="1:11" x14ac:dyDescent="0.2">
      <c r="A1327" t="s">
        <v>1637</v>
      </c>
      <c r="B1327" t="s">
        <v>91</v>
      </c>
      <c r="C1327" t="s">
        <v>291</v>
      </c>
      <c r="D1327" t="s">
        <v>271</v>
      </c>
      <c r="E1327" t="s">
        <v>285</v>
      </c>
      <c r="F1327">
        <v>6</v>
      </c>
      <c r="G1327">
        <v>172</v>
      </c>
      <c r="H1327">
        <v>0</v>
      </c>
      <c r="I1327">
        <v>0</v>
      </c>
      <c r="J1327">
        <v>6</v>
      </c>
      <c r="K1327">
        <v>172</v>
      </c>
    </row>
    <row r="1328" spans="1:11" x14ac:dyDescent="0.2">
      <c r="A1328" t="s">
        <v>1638</v>
      </c>
      <c r="B1328" t="s">
        <v>91</v>
      </c>
      <c r="C1328" t="s">
        <v>291</v>
      </c>
      <c r="D1328" t="s">
        <v>275</v>
      </c>
      <c r="E1328" t="s">
        <v>196</v>
      </c>
      <c r="F1328">
        <v>7</v>
      </c>
      <c r="G1328">
        <v>230</v>
      </c>
      <c r="H1328">
        <v>0</v>
      </c>
      <c r="I1328">
        <v>0</v>
      </c>
      <c r="J1328">
        <v>7</v>
      </c>
      <c r="K1328">
        <v>230</v>
      </c>
    </row>
    <row r="1329" spans="1:11" x14ac:dyDescent="0.2">
      <c r="A1329" t="s">
        <v>1639</v>
      </c>
      <c r="B1329" t="s">
        <v>91</v>
      </c>
      <c r="C1329" t="s">
        <v>291</v>
      </c>
      <c r="D1329" t="s">
        <v>272</v>
      </c>
      <c r="E1329" t="s">
        <v>201</v>
      </c>
      <c r="F1329">
        <v>2</v>
      </c>
      <c r="G1329">
        <v>75</v>
      </c>
      <c r="H1329">
        <v>0</v>
      </c>
      <c r="I1329">
        <v>0</v>
      </c>
      <c r="J1329">
        <v>2</v>
      </c>
      <c r="K1329">
        <v>75</v>
      </c>
    </row>
    <row r="1330" spans="1:11" x14ac:dyDescent="0.2">
      <c r="A1330" t="s">
        <v>1640</v>
      </c>
      <c r="B1330" t="s">
        <v>91</v>
      </c>
      <c r="C1330" t="s">
        <v>291</v>
      </c>
      <c r="D1330" t="s">
        <v>272</v>
      </c>
      <c r="E1330" t="s">
        <v>204</v>
      </c>
      <c r="F1330">
        <v>1</v>
      </c>
      <c r="G1330">
        <v>16</v>
      </c>
      <c r="H1330">
        <v>0</v>
      </c>
      <c r="I1330">
        <v>0</v>
      </c>
      <c r="J1330">
        <v>1</v>
      </c>
      <c r="K1330">
        <v>16</v>
      </c>
    </row>
    <row r="1331" spans="1:11" x14ac:dyDescent="0.2">
      <c r="A1331" t="s">
        <v>1641</v>
      </c>
      <c r="B1331" t="s">
        <v>91</v>
      </c>
      <c r="C1331" t="s">
        <v>291</v>
      </c>
      <c r="D1331" t="s">
        <v>269</v>
      </c>
      <c r="E1331" t="s">
        <v>206</v>
      </c>
      <c r="F1331">
        <v>1</v>
      </c>
      <c r="G1331">
        <v>24</v>
      </c>
      <c r="H1331">
        <v>0</v>
      </c>
      <c r="I1331">
        <v>0</v>
      </c>
      <c r="J1331">
        <v>1</v>
      </c>
      <c r="K1331">
        <v>24</v>
      </c>
    </row>
    <row r="1332" spans="1:11" x14ac:dyDescent="0.2">
      <c r="A1332" t="s">
        <v>1642</v>
      </c>
      <c r="B1332" t="s">
        <v>91</v>
      </c>
      <c r="C1332" t="s">
        <v>291</v>
      </c>
      <c r="D1332" t="s">
        <v>267</v>
      </c>
      <c r="E1332" t="s">
        <v>211</v>
      </c>
      <c r="F1332">
        <v>1</v>
      </c>
      <c r="G1332">
        <v>20</v>
      </c>
      <c r="H1332">
        <v>0</v>
      </c>
      <c r="I1332">
        <v>0</v>
      </c>
      <c r="J1332">
        <v>1</v>
      </c>
      <c r="K1332">
        <v>20</v>
      </c>
    </row>
    <row r="1333" spans="1:11" x14ac:dyDescent="0.2">
      <c r="A1333" t="s">
        <v>1643</v>
      </c>
      <c r="B1333" t="s">
        <v>91</v>
      </c>
      <c r="C1333" t="s">
        <v>291</v>
      </c>
      <c r="D1333" t="s">
        <v>271</v>
      </c>
      <c r="E1333" t="s">
        <v>214</v>
      </c>
      <c r="F1333">
        <v>1</v>
      </c>
      <c r="G1333">
        <v>52</v>
      </c>
      <c r="H1333">
        <v>0</v>
      </c>
      <c r="I1333">
        <v>0</v>
      </c>
      <c r="J1333">
        <v>1</v>
      </c>
      <c r="K1333">
        <v>52</v>
      </c>
    </row>
    <row r="1334" spans="1:11" x14ac:dyDescent="0.2">
      <c r="A1334" t="s">
        <v>1644</v>
      </c>
      <c r="B1334" t="s">
        <v>91</v>
      </c>
      <c r="C1334" t="s">
        <v>291</v>
      </c>
      <c r="D1334" t="s">
        <v>274</v>
      </c>
      <c r="E1334" t="s">
        <v>216</v>
      </c>
      <c r="F1334">
        <v>4</v>
      </c>
      <c r="G1334">
        <v>93</v>
      </c>
      <c r="H1334">
        <v>0</v>
      </c>
      <c r="I1334">
        <v>0</v>
      </c>
      <c r="J1334">
        <v>4</v>
      </c>
      <c r="K1334">
        <v>93</v>
      </c>
    </row>
    <row r="1335" spans="1:11" x14ac:dyDescent="0.2">
      <c r="A1335" t="s">
        <v>1645</v>
      </c>
      <c r="B1335" t="s">
        <v>91</v>
      </c>
      <c r="C1335" t="s">
        <v>291</v>
      </c>
      <c r="D1335" t="s">
        <v>273</v>
      </c>
      <c r="E1335" t="s">
        <v>219</v>
      </c>
      <c r="F1335">
        <v>1</v>
      </c>
      <c r="G1335">
        <v>20</v>
      </c>
      <c r="H1335">
        <v>0</v>
      </c>
      <c r="I1335">
        <v>0</v>
      </c>
      <c r="J1335">
        <v>1</v>
      </c>
      <c r="K1335">
        <v>20</v>
      </c>
    </row>
    <row r="1336" spans="1:11" x14ac:dyDescent="0.2">
      <c r="A1336" t="s">
        <v>1646</v>
      </c>
      <c r="B1336" t="s">
        <v>91</v>
      </c>
      <c r="C1336" t="s">
        <v>291</v>
      </c>
      <c r="D1336" t="s">
        <v>272</v>
      </c>
      <c r="E1336" t="s">
        <v>286</v>
      </c>
      <c r="F1336">
        <v>28</v>
      </c>
      <c r="G1336">
        <v>719</v>
      </c>
      <c r="H1336">
        <v>0</v>
      </c>
      <c r="I1336">
        <v>0</v>
      </c>
      <c r="J1336">
        <v>28</v>
      </c>
      <c r="K1336">
        <v>719</v>
      </c>
    </row>
    <row r="1337" spans="1:11" x14ac:dyDescent="0.2">
      <c r="A1337" t="s">
        <v>1647</v>
      </c>
      <c r="B1337" t="s">
        <v>91</v>
      </c>
      <c r="C1337" t="s">
        <v>291</v>
      </c>
      <c r="D1337" t="s">
        <v>273</v>
      </c>
      <c r="E1337" t="s">
        <v>220</v>
      </c>
      <c r="F1337">
        <v>1</v>
      </c>
      <c r="G1337">
        <v>28</v>
      </c>
      <c r="H1337">
        <v>0</v>
      </c>
      <c r="I1337">
        <v>0</v>
      </c>
      <c r="J1337">
        <v>1</v>
      </c>
      <c r="K1337">
        <v>28</v>
      </c>
    </row>
    <row r="1338" spans="1:11" x14ac:dyDescent="0.2">
      <c r="A1338" t="s">
        <v>1648</v>
      </c>
      <c r="B1338" t="s">
        <v>91</v>
      </c>
      <c r="C1338" t="s">
        <v>291</v>
      </c>
      <c r="D1338" t="s">
        <v>273</v>
      </c>
      <c r="E1338" t="s">
        <v>287</v>
      </c>
      <c r="F1338">
        <v>12</v>
      </c>
      <c r="G1338">
        <v>403</v>
      </c>
      <c r="H1338">
        <v>0</v>
      </c>
      <c r="I1338">
        <v>0</v>
      </c>
      <c r="J1338">
        <v>12</v>
      </c>
      <c r="K1338">
        <v>403</v>
      </c>
    </row>
    <row r="1339" spans="1:11" x14ac:dyDescent="0.2">
      <c r="A1339" t="s">
        <v>1649</v>
      </c>
      <c r="B1339" t="s">
        <v>91</v>
      </c>
      <c r="C1339" t="s">
        <v>291</v>
      </c>
      <c r="D1339" t="s">
        <v>272</v>
      </c>
      <c r="E1339" t="s">
        <v>222</v>
      </c>
      <c r="F1339">
        <v>1</v>
      </c>
      <c r="G1339">
        <v>24</v>
      </c>
      <c r="H1339">
        <v>0</v>
      </c>
      <c r="I1339">
        <v>0</v>
      </c>
      <c r="J1339">
        <v>1</v>
      </c>
      <c r="K1339">
        <v>24</v>
      </c>
    </row>
    <row r="1340" spans="1:11" x14ac:dyDescent="0.2">
      <c r="A1340" t="s">
        <v>1650</v>
      </c>
      <c r="B1340" t="s">
        <v>91</v>
      </c>
      <c r="C1340" t="s">
        <v>291</v>
      </c>
      <c r="D1340" t="s">
        <v>269</v>
      </c>
      <c r="E1340" t="s">
        <v>224</v>
      </c>
      <c r="F1340">
        <v>1</v>
      </c>
      <c r="G1340">
        <v>18</v>
      </c>
      <c r="H1340">
        <v>0</v>
      </c>
      <c r="I1340">
        <v>0</v>
      </c>
      <c r="J1340">
        <v>1</v>
      </c>
      <c r="K1340">
        <v>18</v>
      </c>
    </row>
    <row r="1341" spans="1:11" x14ac:dyDescent="0.2">
      <c r="A1341" t="s">
        <v>1651</v>
      </c>
      <c r="B1341" t="s">
        <v>91</v>
      </c>
      <c r="C1341" t="s">
        <v>291</v>
      </c>
      <c r="D1341" t="s">
        <v>274</v>
      </c>
      <c r="E1341" t="s">
        <v>226</v>
      </c>
      <c r="F1341">
        <v>2</v>
      </c>
      <c r="G1341">
        <v>46</v>
      </c>
      <c r="H1341">
        <v>0</v>
      </c>
      <c r="I1341">
        <v>0</v>
      </c>
      <c r="J1341">
        <v>2</v>
      </c>
      <c r="K1341">
        <v>46</v>
      </c>
    </row>
    <row r="1342" spans="1:11" x14ac:dyDescent="0.2">
      <c r="A1342" t="s">
        <v>1652</v>
      </c>
      <c r="B1342" t="s">
        <v>91</v>
      </c>
      <c r="C1342" t="s">
        <v>291</v>
      </c>
      <c r="D1342" t="s">
        <v>271</v>
      </c>
      <c r="E1342" t="s">
        <v>227</v>
      </c>
      <c r="F1342">
        <v>1</v>
      </c>
      <c r="G1342">
        <v>18</v>
      </c>
      <c r="H1342">
        <v>0</v>
      </c>
      <c r="I1342">
        <v>0</v>
      </c>
      <c r="J1342">
        <v>1</v>
      </c>
      <c r="K1342">
        <v>18</v>
      </c>
    </row>
    <row r="1343" spans="1:11" x14ac:dyDescent="0.2">
      <c r="A1343" t="s">
        <v>1653</v>
      </c>
      <c r="B1343" t="s">
        <v>91</v>
      </c>
      <c r="C1343" t="s">
        <v>291</v>
      </c>
      <c r="D1343" t="s">
        <v>274</v>
      </c>
      <c r="E1343" t="s">
        <v>229</v>
      </c>
      <c r="F1343">
        <v>1</v>
      </c>
      <c r="G1343">
        <v>20</v>
      </c>
      <c r="H1343">
        <v>0</v>
      </c>
      <c r="I1343">
        <v>0</v>
      </c>
      <c r="J1343">
        <v>1</v>
      </c>
      <c r="K1343">
        <v>20</v>
      </c>
    </row>
    <row r="1344" spans="1:11" x14ac:dyDescent="0.2">
      <c r="A1344" t="s">
        <v>1654</v>
      </c>
      <c r="B1344" t="s">
        <v>91</v>
      </c>
      <c r="C1344" t="s">
        <v>291</v>
      </c>
      <c r="D1344" t="s">
        <v>272</v>
      </c>
      <c r="E1344" t="s">
        <v>232</v>
      </c>
      <c r="F1344">
        <v>6</v>
      </c>
      <c r="G1344">
        <v>117</v>
      </c>
      <c r="H1344">
        <v>0</v>
      </c>
      <c r="I1344">
        <v>0</v>
      </c>
      <c r="J1344">
        <v>6</v>
      </c>
      <c r="K1344">
        <v>117</v>
      </c>
    </row>
    <row r="1345" spans="1:11" x14ac:dyDescent="0.2">
      <c r="A1345" t="s">
        <v>1655</v>
      </c>
      <c r="B1345" t="s">
        <v>91</v>
      </c>
      <c r="C1345" t="s">
        <v>291</v>
      </c>
      <c r="D1345" t="s">
        <v>273</v>
      </c>
      <c r="E1345" t="s">
        <v>234</v>
      </c>
      <c r="F1345">
        <v>2</v>
      </c>
      <c r="G1345">
        <v>150</v>
      </c>
      <c r="H1345">
        <v>0</v>
      </c>
      <c r="I1345">
        <v>0</v>
      </c>
      <c r="J1345">
        <v>2</v>
      </c>
      <c r="K1345">
        <v>150</v>
      </c>
    </row>
    <row r="1346" spans="1:11" x14ac:dyDescent="0.2">
      <c r="A1346" t="s">
        <v>1656</v>
      </c>
      <c r="B1346" t="s">
        <v>91</v>
      </c>
      <c r="C1346" t="s">
        <v>291</v>
      </c>
      <c r="D1346" t="s">
        <v>274</v>
      </c>
      <c r="E1346" t="s">
        <v>236</v>
      </c>
      <c r="F1346">
        <v>1</v>
      </c>
      <c r="G1346">
        <v>24</v>
      </c>
      <c r="H1346">
        <v>0</v>
      </c>
      <c r="I1346">
        <v>0</v>
      </c>
      <c r="J1346">
        <v>1</v>
      </c>
      <c r="K1346">
        <v>24</v>
      </c>
    </row>
    <row r="1347" spans="1:11" x14ac:dyDescent="0.2">
      <c r="A1347" t="s">
        <v>1657</v>
      </c>
      <c r="B1347" t="s">
        <v>91</v>
      </c>
      <c r="C1347" t="s">
        <v>291</v>
      </c>
      <c r="D1347" t="s">
        <v>274</v>
      </c>
      <c r="E1347" t="s">
        <v>246</v>
      </c>
      <c r="F1347">
        <v>1</v>
      </c>
      <c r="G1347">
        <v>16</v>
      </c>
      <c r="H1347">
        <v>0</v>
      </c>
      <c r="I1347">
        <v>0</v>
      </c>
      <c r="J1347">
        <v>1</v>
      </c>
      <c r="K1347">
        <v>16</v>
      </c>
    </row>
    <row r="1348" spans="1:11" x14ac:dyDescent="0.2">
      <c r="A1348" t="s">
        <v>1658</v>
      </c>
      <c r="B1348" t="s">
        <v>91</v>
      </c>
      <c r="C1348" t="s">
        <v>291</v>
      </c>
      <c r="D1348" t="s">
        <v>274</v>
      </c>
      <c r="E1348" t="s">
        <v>288</v>
      </c>
      <c r="F1348">
        <v>15</v>
      </c>
      <c r="G1348">
        <v>334</v>
      </c>
      <c r="H1348">
        <v>0</v>
      </c>
      <c r="I1348">
        <v>0</v>
      </c>
      <c r="J1348">
        <v>15</v>
      </c>
      <c r="K1348">
        <v>334</v>
      </c>
    </row>
    <row r="1349" spans="1:11" x14ac:dyDescent="0.2">
      <c r="A1349" t="s">
        <v>1659</v>
      </c>
      <c r="B1349" t="s">
        <v>91</v>
      </c>
      <c r="C1349" t="s">
        <v>291</v>
      </c>
      <c r="D1349" t="s">
        <v>267</v>
      </c>
      <c r="E1349" t="s">
        <v>248</v>
      </c>
      <c r="F1349">
        <v>2</v>
      </c>
      <c r="G1349">
        <v>59</v>
      </c>
      <c r="H1349">
        <v>0</v>
      </c>
      <c r="I1349">
        <v>0</v>
      </c>
      <c r="J1349">
        <v>2</v>
      </c>
      <c r="K1349">
        <v>59</v>
      </c>
    </row>
    <row r="1350" spans="1:11" x14ac:dyDescent="0.2">
      <c r="A1350" t="s">
        <v>1660</v>
      </c>
      <c r="B1350" t="s">
        <v>91</v>
      </c>
      <c r="C1350" t="s">
        <v>291</v>
      </c>
      <c r="D1350" t="s">
        <v>272</v>
      </c>
      <c r="E1350" t="s">
        <v>249</v>
      </c>
      <c r="F1350">
        <v>4</v>
      </c>
      <c r="G1350">
        <v>129</v>
      </c>
      <c r="H1350">
        <v>0</v>
      </c>
      <c r="I1350">
        <v>0</v>
      </c>
      <c r="J1350">
        <v>4</v>
      </c>
      <c r="K1350">
        <v>129</v>
      </c>
    </row>
    <row r="1351" spans="1:11" x14ac:dyDescent="0.2">
      <c r="A1351" t="s">
        <v>1661</v>
      </c>
      <c r="B1351" t="s">
        <v>91</v>
      </c>
      <c r="C1351" t="s">
        <v>291</v>
      </c>
      <c r="D1351" t="s">
        <v>271</v>
      </c>
      <c r="E1351" t="s">
        <v>251</v>
      </c>
      <c r="F1351">
        <v>1</v>
      </c>
      <c r="G1351">
        <v>30</v>
      </c>
      <c r="H1351">
        <v>0</v>
      </c>
      <c r="I1351">
        <v>0</v>
      </c>
      <c r="J1351">
        <v>1</v>
      </c>
      <c r="K1351">
        <v>30</v>
      </c>
    </row>
    <row r="1352" spans="1:11" x14ac:dyDescent="0.2">
      <c r="A1352" t="s">
        <v>1662</v>
      </c>
      <c r="B1352" t="s">
        <v>91</v>
      </c>
      <c r="C1352" t="s">
        <v>291</v>
      </c>
      <c r="D1352" t="s">
        <v>273</v>
      </c>
      <c r="E1352" t="s">
        <v>253</v>
      </c>
      <c r="F1352">
        <v>1</v>
      </c>
      <c r="G1352">
        <v>48</v>
      </c>
      <c r="H1352">
        <v>0</v>
      </c>
      <c r="I1352">
        <v>0</v>
      </c>
      <c r="J1352">
        <v>1</v>
      </c>
      <c r="K1352">
        <v>48</v>
      </c>
    </row>
    <row r="1353" spans="1:11" x14ac:dyDescent="0.2">
      <c r="A1353" t="s">
        <v>1663</v>
      </c>
      <c r="B1353" t="s">
        <v>91</v>
      </c>
      <c r="C1353" t="s">
        <v>291</v>
      </c>
      <c r="D1353" t="s">
        <v>272</v>
      </c>
      <c r="E1353" t="s">
        <v>256</v>
      </c>
      <c r="F1353">
        <v>1</v>
      </c>
      <c r="G1353">
        <v>55</v>
      </c>
      <c r="H1353">
        <v>0</v>
      </c>
      <c r="I1353">
        <v>0</v>
      </c>
      <c r="J1353">
        <v>1</v>
      </c>
      <c r="K1353">
        <v>55</v>
      </c>
    </row>
    <row r="1354" spans="1:11" x14ac:dyDescent="0.2">
      <c r="A1354" t="s">
        <v>1664</v>
      </c>
      <c r="B1354" t="s">
        <v>91</v>
      </c>
      <c r="C1354" t="s">
        <v>291</v>
      </c>
      <c r="D1354" t="s">
        <v>274</v>
      </c>
      <c r="E1354" t="s">
        <v>258</v>
      </c>
      <c r="F1354">
        <v>3</v>
      </c>
      <c r="G1354">
        <v>74</v>
      </c>
      <c r="H1354">
        <v>0</v>
      </c>
      <c r="I1354">
        <v>0</v>
      </c>
      <c r="J1354">
        <v>3</v>
      </c>
      <c r="K1354">
        <v>74</v>
      </c>
    </row>
    <row r="1355" spans="1:11" x14ac:dyDescent="0.2">
      <c r="A1355" t="s">
        <v>1665</v>
      </c>
      <c r="B1355" t="s">
        <v>91</v>
      </c>
      <c r="C1355" t="s">
        <v>291</v>
      </c>
      <c r="D1355" t="s">
        <v>275</v>
      </c>
      <c r="E1355" t="s">
        <v>289</v>
      </c>
      <c r="F1355">
        <v>20</v>
      </c>
      <c r="G1355">
        <v>600</v>
      </c>
      <c r="H1355">
        <v>0</v>
      </c>
      <c r="I1355">
        <v>0</v>
      </c>
      <c r="J1355">
        <v>20</v>
      </c>
      <c r="K1355">
        <v>600</v>
      </c>
    </row>
    <row r="1356" spans="1:11" x14ac:dyDescent="0.2">
      <c r="A1356" t="s">
        <v>1666</v>
      </c>
      <c r="B1356" t="s">
        <v>91</v>
      </c>
      <c r="C1356" t="s">
        <v>299</v>
      </c>
      <c r="D1356" t="s">
        <v>106</v>
      </c>
      <c r="E1356" t="s">
        <v>280</v>
      </c>
      <c r="F1356">
        <v>0</v>
      </c>
      <c r="G1356">
        <v>0</v>
      </c>
      <c r="H1356">
        <v>2</v>
      </c>
      <c r="I1356">
        <v>0</v>
      </c>
      <c r="J1356">
        <v>2</v>
      </c>
      <c r="K1356">
        <v>0</v>
      </c>
    </row>
    <row r="1357" spans="1:11" x14ac:dyDescent="0.2">
      <c r="A1357" t="s">
        <v>1667</v>
      </c>
      <c r="B1357" t="s">
        <v>91</v>
      </c>
      <c r="C1357" t="s">
        <v>299</v>
      </c>
      <c r="D1357" t="s">
        <v>269</v>
      </c>
      <c r="E1357" t="s">
        <v>107</v>
      </c>
      <c r="F1357">
        <v>0</v>
      </c>
      <c r="G1357">
        <v>0</v>
      </c>
      <c r="H1357">
        <v>1</v>
      </c>
      <c r="I1357">
        <v>0</v>
      </c>
      <c r="J1357">
        <v>1</v>
      </c>
      <c r="K1357">
        <v>0</v>
      </c>
    </row>
    <row r="1358" spans="1:11" x14ac:dyDescent="0.2">
      <c r="A1358" t="s">
        <v>1668</v>
      </c>
      <c r="B1358" t="s">
        <v>91</v>
      </c>
      <c r="C1358" t="s">
        <v>299</v>
      </c>
      <c r="D1358" t="s">
        <v>269</v>
      </c>
      <c r="E1358" t="s">
        <v>160</v>
      </c>
      <c r="F1358">
        <v>0</v>
      </c>
      <c r="G1358">
        <v>0</v>
      </c>
      <c r="H1358">
        <v>1</v>
      </c>
      <c r="I1358">
        <v>0</v>
      </c>
      <c r="J1358">
        <v>1</v>
      </c>
      <c r="K1358">
        <v>0</v>
      </c>
    </row>
    <row r="1359" spans="1:11" x14ac:dyDescent="0.2">
      <c r="A1359" t="s">
        <v>1669</v>
      </c>
      <c r="B1359" t="s">
        <v>91</v>
      </c>
      <c r="C1359" t="s">
        <v>299</v>
      </c>
      <c r="D1359" t="s">
        <v>269</v>
      </c>
      <c r="E1359" t="s">
        <v>283</v>
      </c>
      <c r="F1359">
        <v>0</v>
      </c>
      <c r="G1359">
        <v>0</v>
      </c>
      <c r="H1359">
        <v>2</v>
      </c>
      <c r="I1359">
        <v>0</v>
      </c>
      <c r="J1359">
        <v>2</v>
      </c>
      <c r="K1359">
        <v>0</v>
      </c>
    </row>
    <row r="1360" spans="1:11" x14ac:dyDescent="0.2">
      <c r="A1360" t="s">
        <v>1670</v>
      </c>
      <c r="B1360" t="s">
        <v>89</v>
      </c>
      <c r="C1360" t="s">
        <v>278</v>
      </c>
      <c r="D1360" t="s">
        <v>106</v>
      </c>
      <c r="E1360" t="s">
        <v>280</v>
      </c>
      <c r="F1360">
        <v>22530</v>
      </c>
      <c r="G1360">
        <v>1100897.3700000001</v>
      </c>
      <c r="H1360">
        <v>4523</v>
      </c>
      <c r="I1360">
        <v>0</v>
      </c>
      <c r="J1360">
        <v>27053</v>
      </c>
      <c r="K1360">
        <v>1100897.3700000001</v>
      </c>
    </row>
    <row r="1361" spans="1:11" x14ac:dyDescent="0.2">
      <c r="A1361" t="s">
        <v>1671</v>
      </c>
      <c r="B1361" t="s">
        <v>89</v>
      </c>
      <c r="C1361" t="s">
        <v>278</v>
      </c>
      <c r="D1361" t="s">
        <v>269</v>
      </c>
      <c r="E1361" t="s">
        <v>107</v>
      </c>
      <c r="F1361">
        <v>94</v>
      </c>
      <c r="G1361">
        <v>4399</v>
      </c>
      <c r="H1361">
        <v>32</v>
      </c>
      <c r="I1361">
        <v>0</v>
      </c>
      <c r="J1361">
        <v>126</v>
      </c>
      <c r="K1361">
        <v>4399</v>
      </c>
    </row>
    <row r="1362" spans="1:11" x14ac:dyDescent="0.2">
      <c r="A1362" t="s">
        <v>1672</v>
      </c>
      <c r="B1362" t="s">
        <v>89</v>
      </c>
      <c r="C1362" t="s">
        <v>278</v>
      </c>
      <c r="D1362" t="s">
        <v>269</v>
      </c>
      <c r="E1362" t="s">
        <v>108</v>
      </c>
      <c r="F1362">
        <v>176</v>
      </c>
      <c r="G1362">
        <v>9479.83</v>
      </c>
      <c r="H1362">
        <v>50</v>
      </c>
      <c r="I1362">
        <v>0</v>
      </c>
      <c r="J1362">
        <v>226</v>
      </c>
      <c r="K1362">
        <v>9479.83</v>
      </c>
    </row>
    <row r="1363" spans="1:11" x14ac:dyDescent="0.2">
      <c r="A1363" t="s">
        <v>1673</v>
      </c>
      <c r="B1363" t="s">
        <v>89</v>
      </c>
      <c r="C1363" t="s">
        <v>278</v>
      </c>
      <c r="D1363" t="s">
        <v>275</v>
      </c>
      <c r="E1363" t="s">
        <v>109</v>
      </c>
      <c r="F1363">
        <v>69</v>
      </c>
      <c r="G1363">
        <v>3310.83</v>
      </c>
      <c r="H1363">
        <v>5</v>
      </c>
      <c r="I1363">
        <v>0</v>
      </c>
      <c r="J1363">
        <v>74</v>
      </c>
      <c r="K1363">
        <v>3310.83</v>
      </c>
    </row>
    <row r="1364" spans="1:11" x14ac:dyDescent="0.2">
      <c r="A1364" t="s">
        <v>1674</v>
      </c>
      <c r="B1364" t="s">
        <v>89</v>
      </c>
      <c r="C1364" t="s">
        <v>278</v>
      </c>
      <c r="D1364" t="s">
        <v>273</v>
      </c>
      <c r="E1364" t="s">
        <v>110</v>
      </c>
      <c r="F1364">
        <v>90</v>
      </c>
      <c r="G1364">
        <v>3689</v>
      </c>
      <c r="H1364">
        <v>20</v>
      </c>
      <c r="I1364">
        <v>0</v>
      </c>
      <c r="J1364">
        <v>110</v>
      </c>
      <c r="K1364">
        <v>3689</v>
      </c>
    </row>
    <row r="1365" spans="1:11" x14ac:dyDescent="0.2">
      <c r="A1365" t="s">
        <v>1675</v>
      </c>
      <c r="B1365" t="s">
        <v>89</v>
      </c>
      <c r="C1365" t="s">
        <v>278</v>
      </c>
      <c r="D1365" t="s">
        <v>268</v>
      </c>
      <c r="E1365" t="s">
        <v>111</v>
      </c>
      <c r="F1365">
        <v>71</v>
      </c>
      <c r="G1365">
        <v>3631</v>
      </c>
      <c r="H1365">
        <v>16</v>
      </c>
      <c r="I1365">
        <v>0</v>
      </c>
      <c r="J1365">
        <v>87</v>
      </c>
      <c r="K1365">
        <v>3631</v>
      </c>
    </row>
    <row r="1366" spans="1:11" x14ac:dyDescent="0.2">
      <c r="A1366" t="s">
        <v>1676</v>
      </c>
      <c r="B1366" t="s">
        <v>89</v>
      </c>
      <c r="C1366" t="s">
        <v>278</v>
      </c>
      <c r="D1366" t="s">
        <v>269</v>
      </c>
      <c r="E1366" t="s">
        <v>112</v>
      </c>
      <c r="F1366">
        <v>114</v>
      </c>
      <c r="G1366">
        <v>5343.66</v>
      </c>
      <c r="H1366">
        <v>22</v>
      </c>
      <c r="I1366">
        <v>0</v>
      </c>
      <c r="J1366">
        <v>136</v>
      </c>
      <c r="K1366">
        <v>5343.66</v>
      </c>
    </row>
    <row r="1367" spans="1:11" x14ac:dyDescent="0.2">
      <c r="A1367" t="s">
        <v>1677</v>
      </c>
      <c r="B1367" t="s">
        <v>89</v>
      </c>
      <c r="C1367" t="s">
        <v>278</v>
      </c>
      <c r="D1367" t="s">
        <v>274</v>
      </c>
      <c r="E1367" t="s">
        <v>113</v>
      </c>
      <c r="F1367">
        <v>402</v>
      </c>
      <c r="G1367">
        <v>21998.66</v>
      </c>
      <c r="H1367">
        <v>107</v>
      </c>
      <c r="I1367">
        <v>0</v>
      </c>
      <c r="J1367">
        <v>509</v>
      </c>
      <c r="K1367">
        <v>21998.66</v>
      </c>
    </row>
    <row r="1368" spans="1:11" x14ac:dyDescent="0.2">
      <c r="A1368" t="s">
        <v>1678</v>
      </c>
      <c r="B1368" t="s">
        <v>89</v>
      </c>
      <c r="C1368" t="s">
        <v>278</v>
      </c>
      <c r="D1368" t="s">
        <v>271</v>
      </c>
      <c r="E1368" t="s">
        <v>114</v>
      </c>
      <c r="F1368">
        <v>57</v>
      </c>
      <c r="G1368">
        <v>3337</v>
      </c>
      <c r="H1368">
        <v>8</v>
      </c>
      <c r="I1368">
        <v>0</v>
      </c>
      <c r="J1368">
        <v>65</v>
      </c>
      <c r="K1368">
        <v>3337</v>
      </c>
    </row>
    <row r="1369" spans="1:11" x14ac:dyDescent="0.2">
      <c r="A1369" t="s">
        <v>1679</v>
      </c>
      <c r="B1369" t="s">
        <v>89</v>
      </c>
      <c r="C1369" t="s">
        <v>278</v>
      </c>
      <c r="D1369" t="s">
        <v>271</v>
      </c>
      <c r="E1369" t="s">
        <v>115</v>
      </c>
      <c r="F1369">
        <v>36</v>
      </c>
      <c r="G1369">
        <v>1976.83</v>
      </c>
      <c r="H1369">
        <v>1</v>
      </c>
      <c r="I1369">
        <v>0</v>
      </c>
      <c r="J1369">
        <v>37</v>
      </c>
      <c r="K1369">
        <v>1976.83</v>
      </c>
    </row>
    <row r="1370" spans="1:11" x14ac:dyDescent="0.2">
      <c r="A1370" t="s">
        <v>1680</v>
      </c>
      <c r="B1370" t="s">
        <v>89</v>
      </c>
      <c r="C1370" t="s">
        <v>278</v>
      </c>
      <c r="D1370" t="s">
        <v>271</v>
      </c>
      <c r="E1370" t="s">
        <v>116</v>
      </c>
      <c r="F1370">
        <v>102</v>
      </c>
      <c r="G1370">
        <v>5771.83</v>
      </c>
      <c r="H1370">
        <v>17</v>
      </c>
      <c r="I1370">
        <v>0</v>
      </c>
      <c r="J1370">
        <v>119</v>
      </c>
      <c r="K1370">
        <v>5771.83</v>
      </c>
    </row>
    <row r="1371" spans="1:11" x14ac:dyDescent="0.2">
      <c r="A1371" t="s">
        <v>1681</v>
      </c>
      <c r="B1371" t="s">
        <v>89</v>
      </c>
      <c r="C1371" t="s">
        <v>278</v>
      </c>
      <c r="D1371" t="s">
        <v>273</v>
      </c>
      <c r="E1371" t="s">
        <v>117</v>
      </c>
      <c r="F1371">
        <v>155</v>
      </c>
      <c r="G1371">
        <v>7032.49</v>
      </c>
      <c r="H1371">
        <v>26</v>
      </c>
      <c r="I1371">
        <v>0</v>
      </c>
      <c r="J1371">
        <v>181</v>
      </c>
      <c r="K1371">
        <v>7032.49</v>
      </c>
    </row>
    <row r="1372" spans="1:11" x14ac:dyDescent="0.2">
      <c r="A1372" t="s">
        <v>1682</v>
      </c>
      <c r="B1372" t="s">
        <v>89</v>
      </c>
      <c r="C1372" t="s">
        <v>278</v>
      </c>
      <c r="D1372" t="s">
        <v>272</v>
      </c>
      <c r="E1372" t="s">
        <v>118</v>
      </c>
      <c r="F1372">
        <v>69</v>
      </c>
      <c r="G1372">
        <v>3149</v>
      </c>
      <c r="H1372">
        <v>11</v>
      </c>
      <c r="I1372">
        <v>0</v>
      </c>
      <c r="J1372">
        <v>80</v>
      </c>
      <c r="K1372">
        <v>3149</v>
      </c>
    </row>
    <row r="1373" spans="1:11" x14ac:dyDescent="0.2">
      <c r="A1373" t="s">
        <v>1683</v>
      </c>
      <c r="B1373" t="s">
        <v>89</v>
      </c>
      <c r="C1373" t="s">
        <v>278</v>
      </c>
      <c r="D1373" t="s">
        <v>275</v>
      </c>
      <c r="E1373" t="s">
        <v>119</v>
      </c>
      <c r="F1373">
        <v>153</v>
      </c>
      <c r="G1373">
        <v>8319.83</v>
      </c>
      <c r="H1373">
        <v>53</v>
      </c>
      <c r="I1373">
        <v>0</v>
      </c>
      <c r="J1373">
        <v>206</v>
      </c>
      <c r="K1373">
        <v>8319.83</v>
      </c>
    </row>
    <row r="1374" spans="1:11" x14ac:dyDescent="0.2">
      <c r="A1374" t="s">
        <v>1684</v>
      </c>
      <c r="B1374" t="s">
        <v>89</v>
      </c>
      <c r="C1374" t="s">
        <v>278</v>
      </c>
      <c r="D1374" t="s">
        <v>269</v>
      </c>
      <c r="E1374" t="s">
        <v>120</v>
      </c>
      <c r="F1374">
        <v>116</v>
      </c>
      <c r="G1374">
        <v>5492</v>
      </c>
      <c r="H1374">
        <v>53</v>
      </c>
      <c r="I1374">
        <v>0</v>
      </c>
      <c r="J1374">
        <v>169</v>
      </c>
      <c r="K1374">
        <v>5492</v>
      </c>
    </row>
    <row r="1375" spans="1:11" x14ac:dyDescent="0.2">
      <c r="A1375" t="s">
        <v>1685</v>
      </c>
      <c r="B1375" t="s">
        <v>89</v>
      </c>
      <c r="C1375" t="s">
        <v>278</v>
      </c>
      <c r="D1375" t="s">
        <v>272</v>
      </c>
      <c r="E1375" t="s">
        <v>121</v>
      </c>
      <c r="F1375">
        <v>139</v>
      </c>
      <c r="G1375">
        <v>6397</v>
      </c>
      <c r="H1375">
        <v>26</v>
      </c>
      <c r="I1375">
        <v>0</v>
      </c>
      <c r="J1375">
        <v>165</v>
      </c>
      <c r="K1375">
        <v>6397</v>
      </c>
    </row>
    <row r="1376" spans="1:11" x14ac:dyDescent="0.2">
      <c r="A1376" t="s">
        <v>1686</v>
      </c>
      <c r="B1376" t="s">
        <v>89</v>
      </c>
      <c r="C1376" t="s">
        <v>278</v>
      </c>
      <c r="D1376" t="s">
        <v>273</v>
      </c>
      <c r="E1376" t="s">
        <v>122</v>
      </c>
      <c r="F1376">
        <v>170</v>
      </c>
      <c r="G1376">
        <v>9917</v>
      </c>
      <c r="H1376">
        <v>51</v>
      </c>
      <c r="I1376">
        <v>0</v>
      </c>
      <c r="J1376">
        <v>221</v>
      </c>
      <c r="K1376">
        <v>9917</v>
      </c>
    </row>
    <row r="1377" spans="1:11" x14ac:dyDescent="0.2">
      <c r="A1377" t="s">
        <v>1687</v>
      </c>
      <c r="B1377" t="s">
        <v>89</v>
      </c>
      <c r="C1377" t="s">
        <v>278</v>
      </c>
      <c r="D1377" t="s">
        <v>269</v>
      </c>
      <c r="E1377" t="s">
        <v>123</v>
      </c>
      <c r="F1377">
        <v>198</v>
      </c>
      <c r="G1377">
        <v>10072</v>
      </c>
      <c r="H1377">
        <v>31</v>
      </c>
      <c r="I1377">
        <v>0</v>
      </c>
      <c r="J1377">
        <v>229</v>
      </c>
      <c r="K1377">
        <v>10072</v>
      </c>
    </row>
    <row r="1378" spans="1:11" x14ac:dyDescent="0.2">
      <c r="A1378" t="s">
        <v>1688</v>
      </c>
      <c r="B1378" t="s">
        <v>89</v>
      </c>
      <c r="C1378" t="s">
        <v>278</v>
      </c>
      <c r="D1378" t="s">
        <v>272</v>
      </c>
      <c r="E1378" t="s">
        <v>124</v>
      </c>
      <c r="F1378">
        <v>343</v>
      </c>
      <c r="G1378">
        <v>15474.66</v>
      </c>
      <c r="H1378">
        <v>74</v>
      </c>
      <c r="I1378">
        <v>0</v>
      </c>
      <c r="J1378">
        <v>417</v>
      </c>
      <c r="K1378">
        <v>15474.66</v>
      </c>
    </row>
    <row r="1379" spans="1:11" x14ac:dyDescent="0.2">
      <c r="A1379" t="s">
        <v>1689</v>
      </c>
      <c r="B1379" t="s">
        <v>89</v>
      </c>
      <c r="C1379" t="s">
        <v>278</v>
      </c>
      <c r="D1379" t="s">
        <v>271</v>
      </c>
      <c r="E1379" t="s">
        <v>125</v>
      </c>
      <c r="F1379">
        <v>67</v>
      </c>
      <c r="G1379">
        <v>4045.83</v>
      </c>
      <c r="H1379">
        <v>17</v>
      </c>
      <c r="I1379">
        <v>0</v>
      </c>
      <c r="J1379">
        <v>84</v>
      </c>
      <c r="K1379">
        <v>4045.83</v>
      </c>
    </row>
    <row r="1380" spans="1:11" x14ac:dyDescent="0.2">
      <c r="A1380" t="s">
        <v>1690</v>
      </c>
      <c r="B1380" t="s">
        <v>89</v>
      </c>
      <c r="C1380" t="s">
        <v>278</v>
      </c>
      <c r="D1380" t="s">
        <v>275</v>
      </c>
      <c r="E1380" t="s">
        <v>126</v>
      </c>
      <c r="F1380">
        <v>84</v>
      </c>
      <c r="G1380">
        <v>4317</v>
      </c>
      <c r="H1380">
        <v>19</v>
      </c>
      <c r="I1380">
        <v>0</v>
      </c>
      <c r="J1380">
        <v>103</v>
      </c>
      <c r="K1380">
        <v>4317</v>
      </c>
    </row>
    <row r="1381" spans="1:11" x14ac:dyDescent="0.2">
      <c r="A1381" t="s">
        <v>1691</v>
      </c>
      <c r="B1381" t="s">
        <v>89</v>
      </c>
      <c r="C1381" t="s">
        <v>278</v>
      </c>
      <c r="D1381" t="s">
        <v>268</v>
      </c>
      <c r="E1381" t="s">
        <v>127</v>
      </c>
      <c r="F1381">
        <v>341</v>
      </c>
      <c r="G1381">
        <v>15887</v>
      </c>
      <c r="H1381">
        <v>57</v>
      </c>
      <c r="I1381">
        <v>0</v>
      </c>
      <c r="J1381">
        <v>398</v>
      </c>
      <c r="K1381">
        <v>15887</v>
      </c>
    </row>
    <row r="1382" spans="1:11" x14ac:dyDescent="0.2">
      <c r="A1382" t="s">
        <v>1692</v>
      </c>
      <c r="B1382" t="s">
        <v>89</v>
      </c>
      <c r="C1382" t="s">
        <v>278</v>
      </c>
      <c r="D1382" t="s">
        <v>269</v>
      </c>
      <c r="E1382" t="s">
        <v>128</v>
      </c>
      <c r="F1382">
        <v>102</v>
      </c>
      <c r="G1382">
        <v>4328</v>
      </c>
      <c r="H1382">
        <v>18</v>
      </c>
      <c r="I1382">
        <v>0</v>
      </c>
      <c r="J1382">
        <v>120</v>
      </c>
      <c r="K1382">
        <v>4328</v>
      </c>
    </row>
    <row r="1383" spans="1:11" x14ac:dyDescent="0.2">
      <c r="A1383" t="s">
        <v>1693</v>
      </c>
      <c r="B1383" t="s">
        <v>89</v>
      </c>
      <c r="C1383" t="s">
        <v>278</v>
      </c>
      <c r="D1383" t="s">
        <v>268</v>
      </c>
      <c r="E1383" t="s">
        <v>129</v>
      </c>
      <c r="F1383">
        <v>101</v>
      </c>
      <c r="G1383">
        <v>5073.83</v>
      </c>
      <c r="H1383">
        <v>32</v>
      </c>
      <c r="I1383">
        <v>0</v>
      </c>
      <c r="J1383">
        <v>133</v>
      </c>
      <c r="K1383">
        <v>5073.83</v>
      </c>
    </row>
    <row r="1384" spans="1:11" x14ac:dyDescent="0.2">
      <c r="A1384" t="s">
        <v>1694</v>
      </c>
      <c r="B1384" t="s">
        <v>89</v>
      </c>
      <c r="C1384" t="s">
        <v>278</v>
      </c>
      <c r="D1384" t="s">
        <v>271</v>
      </c>
      <c r="E1384" t="s">
        <v>130</v>
      </c>
      <c r="F1384">
        <v>165</v>
      </c>
      <c r="G1384">
        <v>8680.66</v>
      </c>
      <c r="H1384">
        <v>22</v>
      </c>
      <c r="I1384">
        <v>0</v>
      </c>
      <c r="J1384">
        <v>187</v>
      </c>
      <c r="K1384">
        <v>8680.66</v>
      </c>
    </row>
    <row r="1385" spans="1:11" x14ac:dyDescent="0.2">
      <c r="A1385" t="s">
        <v>1695</v>
      </c>
      <c r="B1385" t="s">
        <v>89</v>
      </c>
      <c r="C1385" t="s">
        <v>278</v>
      </c>
      <c r="D1385" t="s">
        <v>271</v>
      </c>
      <c r="E1385" t="s">
        <v>131</v>
      </c>
      <c r="F1385">
        <v>159</v>
      </c>
      <c r="G1385">
        <v>8275</v>
      </c>
      <c r="H1385">
        <v>27</v>
      </c>
      <c r="I1385">
        <v>0</v>
      </c>
      <c r="J1385">
        <v>186</v>
      </c>
      <c r="K1385">
        <v>8275</v>
      </c>
    </row>
    <row r="1386" spans="1:11" x14ac:dyDescent="0.2">
      <c r="A1386" t="s">
        <v>1696</v>
      </c>
      <c r="B1386" t="s">
        <v>89</v>
      </c>
      <c r="C1386" t="s">
        <v>278</v>
      </c>
      <c r="D1386" t="s">
        <v>269</v>
      </c>
      <c r="E1386" t="s">
        <v>132</v>
      </c>
      <c r="F1386">
        <v>8</v>
      </c>
      <c r="G1386">
        <v>474</v>
      </c>
      <c r="H1386">
        <v>1</v>
      </c>
      <c r="I1386">
        <v>0</v>
      </c>
      <c r="J1386">
        <v>9</v>
      </c>
      <c r="K1386">
        <v>474</v>
      </c>
    </row>
    <row r="1387" spans="1:11" x14ac:dyDescent="0.2">
      <c r="A1387" t="s">
        <v>1697</v>
      </c>
      <c r="B1387" t="s">
        <v>89</v>
      </c>
      <c r="C1387" t="s">
        <v>278</v>
      </c>
      <c r="D1387" t="s">
        <v>273</v>
      </c>
      <c r="E1387" t="s">
        <v>133</v>
      </c>
      <c r="F1387">
        <v>197</v>
      </c>
      <c r="G1387">
        <v>7561.83</v>
      </c>
      <c r="H1387">
        <v>21</v>
      </c>
      <c r="I1387">
        <v>0</v>
      </c>
      <c r="J1387">
        <v>218</v>
      </c>
      <c r="K1387">
        <v>7561.83</v>
      </c>
    </row>
    <row r="1388" spans="1:11" x14ac:dyDescent="0.2">
      <c r="A1388" t="s">
        <v>1698</v>
      </c>
      <c r="B1388" t="s">
        <v>89</v>
      </c>
      <c r="C1388" t="s">
        <v>278</v>
      </c>
      <c r="D1388" t="s">
        <v>274</v>
      </c>
      <c r="E1388" t="s">
        <v>134</v>
      </c>
      <c r="F1388">
        <v>86</v>
      </c>
      <c r="G1388">
        <v>4619.83</v>
      </c>
      <c r="H1388">
        <v>18</v>
      </c>
      <c r="I1388">
        <v>0</v>
      </c>
      <c r="J1388">
        <v>104</v>
      </c>
      <c r="K1388">
        <v>4619.83</v>
      </c>
    </row>
    <row r="1389" spans="1:11" x14ac:dyDescent="0.2">
      <c r="A1389" t="s">
        <v>1699</v>
      </c>
      <c r="B1389" t="s">
        <v>89</v>
      </c>
      <c r="C1389" t="s">
        <v>278</v>
      </c>
      <c r="D1389" t="s">
        <v>269</v>
      </c>
      <c r="E1389" t="s">
        <v>135</v>
      </c>
      <c r="F1389">
        <v>175</v>
      </c>
      <c r="G1389">
        <v>8773.49</v>
      </c>
      <c r="H1389">
        <v>51</v>
      </c>
      <c r="I1389">
        <v>0</v>
      </c>
      <c r="J1389">
        <v>226</v>
      </c>
      <c r="K1389">
        <v>8773.49</v>
      </c>
    </row>
    <row r="1390" spans="1:11" x14ac:dyDescent="0.2">
      <c r="A1390" t="s">
        <v>1700</v>
      </c>
      <c r="B1390" t="s">
        <v>89</v>
      </c>
      <c r="C1390" t="s">
        <v>278</v>
      </c>
      <c r="D1390" t="s">
        <v>271</v>
      </c>
      <c r="E1390" t="s">
        <v>136</v>
      </c>
      <c r="F1390">
        <v>70</v>
      </c>
      <c r="G1390">
        <v>3003.66</v>
      </c>
      <c r="H1390">
        <v>9</v>
      </c>
      <c r="I1390">
        <v>0</v>
      </c>
      <c r="J1390">
        <v>79</v>
      </c>
      <c r="K1390">
        <v>3003.66</v>
      </c>
    </row>
    <row r="1391" spans="1:11" x14ac:dyDescent="0.2">
      <c r="A1391" t="s">
        <v>1701</v>
      </c>
      <c r="B1391" t="s">
        <v>89</v>
      </c>
      <c r="C1391" t="s">
        <v>278</v>
      </c>
      <c r="D1391" t="s">
        <v>270</v>
      </c>
      <c r="E1391" t="s">
        <v>137</v>
      </c>
      <c r="F1391">
        <v>31</v>
      </c>
      <c r="G1391">
        <v>1603</v>
      </c>
      <c r="H1391">
        <v>7</v>
      </c>
      <c r="I1391">
        <v>0</v>
      </c>
      <c r="J1391">
        <v>38</v>
      </c>
      <c r="K1391">
        <v>1603</v>
      </c>
    </row>
    <row r="1392" spans="1:11" x14ac:dyDescent="0.2">
      <c r="A1392" t="s">
        <v>1702</v>
      </c>
      <c r="B1392" t="s">
        <v>89</v>
      </c>
      <c r="C1392" t="s">
        <v>278</v>
      </c>
      <c r="D1392" t="s">
        <v>267</v>
      </c>
      <c r="E1392" t="s">
        <v>138</v>
      </c>
      <c r="F1392">
        <v>74</v>
      </c>
      <c r="G1392">
        <v>4027</v>
      </c>
      <c r="H1392">
        <v>35</v>
      </c>
      <c r="I1392">
        <v>0</v>
      </c>
      <c r="J1392">
        <v>109</v>
      </c>
      <c r="K1392">
        <v>4027</v>
      </c>
    </row>
    <row r="1393" spans="1:11" x14ac:dyDescent="0.2">
      <c r="A1393" t="s">
        <v>1703</v>
      </c>
      <c r="B1393" t="s">
        <v>89</v>
      </c>
      <c r="C1393" t="s">
        <v>278</v>
      </c>
      <c r="D1393" t="s">
        <v>267</v>
      </c>
      <c r="E1393" t="s">
        <v>139</v>
      </c>
      <c r="F1393">
        <v>294</v>
      </c>
      <c r="G1393">
        <v>13204.83</v>
      </c>
      <c r="H1393">
        <v>47</v>
      </c>
      <c r="I1393">
        <v>0</v>
      </c>
      <c r="J1393">
        <v>341</v>
      </c>
      <c r="K1393">
        <v>13204.83</v>
      </c>
    </row>
    <row r="1394" spans="1:11" x14ac:dyDescent="0.2">
      <c r="A1394" t="s">
        <v>1704</v>
      </c>
      <c r="B1394" t="s">
        <v>89</v>
      </c>
      <c r="C1394" t="s">
        <v>278</v>
      </c>
      <c r="D1394" t="s">
        <v>273</v>
      </c>
      <c r="E1394" t="s">
        <v>140</v>
      </c>
      <c r="F1394">
        <v>291</v>
      </c>
      <c r="G1394">
        <v>11075.83</v>
      </c>
      <c r="H1394">
        <v>63</v>
      </c>
      <c r="I1394">
        <v>0</v>
      </c>
      <c r="J1394">
        <v>354</v>
      </c>
      <c r="K1394">
        <v>11075.83</v>
      </c>
    </row>
    <row r="1395" spans="1:11" x14ac:dyDescent="0.2">
      <c r="A1395" t="s">
        <v>1705</v>
      </c>
      <c r="B1395" t="s">
        <v>89</v>
      </c>
      <c r="C1395" t="s">
        <v>278</v>
      </c>
      <c r="D1395" t="s">
        <v>275</v>
      </c>
      <c r="E1395" t="s">
        <v>141</v>
      </c>
      <c r="F1395">
        <v>70</v>
      </c>
      <c r="G1395">
        <v>3402.83</v>
      </c>
      <c r="H1395">
        <v>8</v>
      </c>
      <c r="I1395">
        <v>0</v>
      </c>
      <c r="J1395">
        <v>78</v>
      </c>
      <c r="K1395">
        <v>3402.83</v>
      </c>
    </row>
    <row r="1396" spans="1:11" x14ac:dyDescent="0.2">
      <c r="A1396" t="s">
        <v>1706</v>
      </c>
      <c r="B1396" t="s">
        <v>89</v>
      </c>
      <c r="C1396" t="s">
        <v>278</v>
      </c>
      <c r="D1396" t="s">
        <v>273</v>
      </c>
      <c r="E1396" t="s">
        <v>142</v>
      </c>
      <c r="F1396">
        <v>138</v>
      </c>
      <c r="G1396">
        <v>5473.83</v>
      </c>
      <c r="H1396">
        <v>20</v>
      </c>
      <c r="I1396">
        <v>0</v>
      </c>
      <c r="J1396">
        <v>158</v>
      </c>
      <c r="K1396">
        <v>5473.83</v>
      </c>
    </row>
    <row r="1397" spans="1:11" x14ac:dyDescent="0.2">
      <c r="A1397" t="s">
        <v>1707</v>
      </c>
      <c r="B1397" t="s">
        <v>89</v>
      </c>
      <c r="C1397" t="s">
        <v>278</v>
      </c>
      <c r="D1397" t="s">
        <v>274</v>
      </c>
      <c r="E1397" t="s">
        <v>143</v>
      </c>
      <c r="F1397">
        <v>91</v>
      </c>
      <c r="G1397">
        <v>4183</v>
      </c>
      <c r="H1397">
        <v>14</v>
      </c>
      <c r="I1397">
        <v>0</v>
      </c>
      <c r="J1397">
        <v>105</v>
      </c>
      <c r="K1397">
        <v>4183</v>
      </c>
    </row>
    <row r="1398" spans="1:11" x14ac:dyDescent="0.2">
      <c r="A1398" t="s">
        <v>1708</v>
      </c>
      <c r="B1398" t="s">
        <v>89</v>
      </c>
      <c r="C1398" t="s">
        <v>278</v>
      </c>
      <c r="D1398" t="s">
        <v>270</v>
      </c>
      <c r="E1398" t="s">
        <v>144</v>
      </c>
      <c r="F1398">
        <v>109</v>
      </c>
      <c r="G1398">
        <v>5832</v>
      </c>
      <c r="H1398">
        <v>5</v>
      </c>
      <c r="I1398">
        <v>0</v>
      </c>
      <c r="J1398">
        <v>114</v>
      </c>
      <c r="K1398">
        <v>5832</v>
      </c>
    </row>
    <row r="1399" spans="1:11" x14ac:dyDescent="0.2">
      <c r="A1399" t="s">
        <v>1709</v>
      </c>
      <c r="B1399" t="s">
        <v>89</v>
      </c>
      <c r="C1399" t="s">
        <v>278</v>
      </c>
      <c r="D1399" t="s">
        <v>269</v>
      </c>
      <c r="E1399" t="s">
        <v>145</v>
      </c>
      <c r="F1399">
        <v>171</v>
      </c>
      <c r="G1399">
        <v>7414</v>
      </c>
      <c r="H1399">
        <v>67</v>
      </c>
      <c r="I1399">
        <v>0</v>
      </c>
      <c r="J1399">
        <v>238</v>
      </c>
      <c r="K1399">
        <v>7414</v>
      </c>
    </row>
    <row r="1400" spans="1:11" x14ac:dyDescent="0.2">
      <c r="A1400" t="s">
        <v>1710</v>
      </c>
      <c r="B1400" t="s">
        <v>89</v>
      </c>
      <c r="C1400" t="s">
        <v>278</v>
      </c>
      <c r="D1400" t="s">
        <v>267</v>
      </c>
      <c r="E1400" t="s">
        <v>281</v>
      </c>
      <c r="F1400">
        <v>1827</v>
      </c>
      <c r="G1400">
        <v>88907.96</v>
      </c>
      <c r="H1400">
        <v>283</v>
      </c>
      <c r="I1400">
        <v>0</v>
      </c>
      <c r="J1400">
        <v>2110</v>
      </c>
      <c r="K1400">
        <v>88907.96</v>
      </c>
    </row>
    <row r="1401" spans="1:11" x14ac:dyDescent="0.2">
      <c r="A1401" t="s">
        <v>1711</v>
      </c>
      <c r="B1401" t="s">
        <v>89</v>
      </c>
      <c r="C1401" t="s">
        <v>278</v>
      </c>
      <c r="D1401" t="s">
        <v>268</v>
      </c>
      <c r="E1401" t="s">
        <v>282</v>
      </c>
      <c r="F1401">
        <v>2740</v>
      </c>
      <c r="G1401">
        <v>127538.09</v>
      </c>
      <c r="H1401">
        <v>460</v>
      </c>
      <c r="I1401">
        <v>0</v>
      </c>
      <c r="J1401">
        <v>3200</v>
      </c>
      <c r="K1401">
        <v>127538.09</v>
      </c>
    </row>
    <row r="1402" spans="1:11" x14ac:dyDescent="0.2">
      <c r="A1402" t="s">
        <v>1712</v>
      </c>
      <c r="B1402" t="s">
        <v>89</v>
      </c>
      <c r="C1402" t="s">
        <v>278</v>
      </c>
      <c r="D1402" t="s">
        <v>275</v>
      </c>
      <c r="E1402" t="s">
        <v>146</v>
      </c>
      <c r="F1402">
        <v>126</v>
      </c>
      <c r="G1402">
        <v>6048.83</v>
      </c>
      <c r="H1402">
        <v>10</v>
      </c>
      <c r="I1402">
        <v>0</v>
      </c>
      <c r="J1402">
        <v>136</v>
      </c>
      <c r="K1402">
        <v>6048.83</v>
      </c>
    </row>
    <row r="1403" spans="1:11" x14ac:dyDescent="0.2">
      <c r="A1403" t="s">
        <v>1713</v>
      </c>
      <c r="B1403" t="s">
        <v>89</v>
      </c>
      <c r="C1403" t="s">
        <v>278</v>
      </c>
      <c r="D1403" t="s">
        <v>272</v>
      </c>
      <c r="E1403" t="s">
        <v>147</v>
      </c>
      <c r="F1403">
        <v>189</v>
      </c>
      <c r="G1403">
        <v>7743</v>
      </c>
      <c r="H1403">
        <v>19</v>
      </c>
      <c r="I1403">
        <v>0</v>
      </c>
      <c r="J1403">
        <v>208</v>
      </c>
      <c r="K1403">
        <v>7743</v>
      </c>
    </row>
    <row r="1404" spans="1:11" x14ac:dyDescent="0.2">
      <c r="A1404" t="s">
        <v>1714</v>
      </c>
      <c r="B1404" t="s">
        <v>89</v>
      </c>
      <c r="C1404" t="s">
        <v>278</v>
      </c>
      <c r="D1404" t="s">
        <v>269</v>
      </c>
      <c r="E1404" t="s">
        <v>148</v>
      </c>
      <c r="F1404">
        <v>136</v>
      </c>
      <c r="G1404">
        <v>5963.83</v>
      </c>
      <c r="H1404">
        <v>44</v>
      </c>
      <c r="I1404">
        <v>0</v>
      </c>
      <c r="J1404">
        <v>180</v>
      </c>
      <c r="K1404">
        <v>5963.83</v>
      </c>
    </row>
    <row r="1405" spans="1:11" x14ac:dyDescent="0.2">
      <c r="A1405" t="s">
        <v>1715</v>
      </c>
      <c r="B1405" t="s">
        <v>89</v>
      </c>
      <c r="C1405" t="s">
        <v>278</v>
      </c>
      <c r="D1405" t="s">
        <v>268</v>
      </c>
      <c r="E1405" t="s">
        <v>149</v>
      </c>
      <c r="F1405">
        <v>708</v>
      </c>
      <c r="G1405">
        <v>31388.49</v>
      </c>
      <c r="H1405">
        <v>109</v>
      </c>
      <c r="I1405">
        <v>0</v>
      </c>
      <c r="J1405">
        <v>817</v>
      </c>
      <c r="K1405">
        <v>31388.49</v>
      </c>
    </row>
    <row r="1406" spans="1:11" x14ac:dyDescent="0.2">
      <c r="A1406" t="s">
        <v>1716</v>
      </c>
      <c r="B1406" t="s">
        <v>89</v>
      </c>
      <c r="C1406" t="s">
        <v>278</v>
      </c>
      <c r="D1406" t="s">
        <v>270</v>
      </c>
      <c r="E1406" t="s">
        <v>150</v>
      </c>
      <c r="F1406">
        <v>70</v>
      </c>
      <c r="G1406">
        <v>3615</v>
      </c>
      <c r="H1406">
        <v>9</v>
      </c>
      <c r="I1406">
        <v>0</v>
      </c>
      <c r="J1406">
        <v>79</v>
      </c>
      <c r="K1406">
        <v>3615</v>
      </c>
    </row>
    <row r="1407" spans="1:11" x14ac:dyDescent="0.2">
      <c r="A1407" t="s">
        <v>1717</v>
      </c>
      <c r="B1407" t="s">
        <v>89</v>
      </c>
      <c r="C1407" t="s">
        <v>278</v>
      </c>
      <c r="D1407" t="s">
        <v>273</v>
      </c>
      <c r="E1407" t="s">
        <v>151</v>
      </c>
      <c r="F1407">
        <v>334</v>
      </c>
      <c r="G1407">
        <v>13998.66</v>
      </c>
      <c r="H1407">
        <v>42</v>
      </c>
      <c r="I1407">
        <v>0</v>
      </c>
      <c r="J1407">
        <v>376</v>
      </c>
      <c r="K1407">
        <v>13998.66</v>
      </c>
    </row>
    <row r="1408" spans="1:11" x14ac:dyDescent="0.2">
      <c r="A1408" t="s">
        <v>1718</v>
      </c>
      <c r="B1408" t="s">
        <v>89</v>
      </c>
      <c r="C1408" t="s">
        <v>278</v>
      </c>
      <c r="D1408" t="s">
        <v>269</v>
      </c>
      <c r="E1408" t="s">
        <v>152</v>
      </c>
      <c r="F1408">
        <v>163</v>
      </c>
      <c r="G1408">
        <v>7551.83</v>
      </c>
      <c r="H1408">
        <v>40</v>
      </c>
      <c r="I1408">
        <v>0</v>
      </c>
      <c r="J1408">
        <v>203</v>
      </c>
      <c r="K1408">
        <v>7551.83</v>
      </c>
    </row>
    <row r="1409" spans="1:11" x14ac:dyDescent="0.2">
      <c r="A1409" t="s">
        <v>1719</v>
      </c>
      <c r="B1409" t="s">
        <v>89</v>
      </c>
      <c r="C1409" t="s">
        <v>278</v>
      </c>
      <c r="D1409" t="s">
        <v>269</v>
      </c>
      <c r="E1409" t="s">
        <v>153</v>
      </c>
      <c r="F1409">
        <v>121</v>
      </c>
      <c r="G1409">
        <v>7225.83</v>
      </c>
      <c r="H1409">
        <v>33</v>
      </c>
      <c r="I1409">
        <v>0</v>
      </c>
      <c r="J1409">
        <v>154</v>
      </c>
      <c r="K1409">
        <v>7225.83</v>
      </c>
    </row>
    <row r="1410" spans="1:11" x14ac:dyDescent="0.2">
      <c r="A1410" t="s">
        <v>1720</v>
      </c>
      <c r="B1410" t="s">
        <v>89</v>
      </c>
      <c r="C1410" t="s">
        <v>278</v>
      </c>
      <c r="D1410" t="s">
        <v>271</v>
      </c>
      <c r="E1410" t="s">
        <v>154</v>
      </c>
      <c r="F1410">
        <v>54</v>
      </c>
      <c r="G1410">
        <v>2580</v>
      </c>
      <c r="H1410">
        <v>6</v>
      </c>
      <c r="I1410">
        <v>0</v>
      </c>
      <c r="J1410">
        <v>60</v>
      </c>
      <c r="K1410">
        <v>2580</v>
      </c>
    </row>
    <row r="1411" spans="1:11" x14ac:dyDescent="0.2">
      <c r="A1411" t="s">
        <v>1721</v>
      </c>
      <c r="B1411" t="s">
        <v>89</v>
      </c>
      <c r="C1411" t="s">
        <v>278</v>
      </c>
      <c r="D1411" t="s">
        <v>269</v>
      </c>
      <c r="E1411" t="s">
        <v>155</v>
      </c>
      <c r="F1411">
        <v>89</v>
      </c>
      <c r="G1411">
        <v>4420.83</v>
      </c>
      <c r="H1411">
        <v>25</v>
      </c>
      <c r="I1411">
        <v>0</v>
      </c>
      <c r="J1411">
        <v>114</v>
      </c>
      <c r="K1411">
        <v>4420.83</v>
      </c>
    </row>
    <row r="1412" spans="1:11" x14ac:dyDescent="0.2">
      <c r="A1412" t="s">
        <v>1722</v>
      </c>
      <c r="B1412" t="s">
        <v>89</v>
      </c>
      <c r="C1412" t="s">
        <v>278</v>
      </c>
      <c r="D1412" t="s">
        <v>272</v>
      </c>
      <c r="E1412" t="s">
        <v>156</v>
      </c>
      <c r="F1412">
        <v>753</v>
      </c>
      <c r="G1412">
        <v>35523.15</v>
      </c>
      <c r="H1412">
        <v>218</v>
      </c>
      <c r="I1412">
        <v>0</v>
      </c>
      <c r="J1412">
        <v>971</v>
      </c>
      <c r="K1412">
        <v>35523.15</v>
      </c>
    </row>
    <row r="1413" spans="1:11" x14ac:dyDescent="0.2">
      <c r="A1413" t="s">
        <v>1723</v>
      </c>
      <c r="B1413" t="s">
        <v>89</v>
      </c>
      <c r="C1413" t="s">
        <v>278</v>
      </c>
      <c r="D1413" t="s">
        <v>269</v>
      </c>
      <c r="E1413" t="s">
        <v>157</v>
      </c>
      <c r="F1413">
        <v>106</v>
      </c>
      <c r="G1413">
        <v>4997</v>
      </c>
      <c r="H1413">
        <v>43</v>
      </c>
      <c r="I1413">
        <v>0</v>
      </c>
      <c r="J1413">
        <v>149</v>
      </c>
      <c r="K1413">
        <v>4997</v>
      </c>
    </row>
    <row r="1414" spans="1:11" x14ac:dyDescent="0.2">
      <c r="A1414" t="s">
        <v>1724</v>
      </c>
      <c r="B1414" t="s">
        <v>89</v>
      </c>
      <c r="C1414" t="s">
        <v>278</v>
      </c>
      <c r="D1414" t="s">
        <v>269</v>
      </c>
      <c r="E1414" t="s">
        <v>158</v>
      </c>
      <c r="F1414">
        <v>119</v>
      </c>
      <c r="G1414">
        <v>5615.66</v>
      </c>
      <c r="H1414">
        <v>41</v>
      </c>
      <c r="I1414">
        <v>0</v>
      </c>
      <c r="J1414">
        <v>160</v>
      </c>
      <c r="K1414">
        <v>5615.66</v>
      </c>
    </row>
    <row r="1415" spans="1:11" x14ac:dyDescent="0.2">
      <c r="A1415" t="s">
        <v>1725</v>
      </c>
      <c r="B1415" t="s">
        <v>89</v>
      </c>
      <c r="C1415" t="s">
        <v>278</v>
      </c>
      <c r="D1415" t="s">
        <v>270</v>
      </c>
      <c r="E1415" t="s">
        <v>159</v>
      </c>
      <c r="F1415">
        <v>17</v>
      </c>
      <c r="G1415">
        <v>976.83</v>
      </c>
      <c r="H1415">
        <v>1</v>
      </c>
      <c r="I1415">
        <v>0</v>
      </c>
      <c r="J1415">
        <v>18</v>
      </c>
      <c r="K1415">
        <v>976.83</v>
      </c>
    </row>
    <row r="1416" spans="1:11" x14ac:dyDescent="0.2">
      <c r="A1416" t="s">
        <v>1726</v>
      </c>
      <c r="B1416" t="s">
        <v>89</v>
      </c>
      <c r="C1416" t="s">
        <v>278</v>
      </c>
      <c r="D1416" t="s">
        <v>269</v>
      </c>
      <c r="E1416" t="s">
        <v>160</v>
      </c>
      <c r="F1416">
        <v>164</v>
      </c>
      <c r="G1416">
        <v>7265</v>
      </c>
      <c r="H1416">
        <v>21</v>
      </c>
      <c r="I1416">
        <v>0</v>
      </c>
      <c r="J1416">
        <v>185</v>
      </c>
      <c r="K1416">
        <v>7265</v>
      </c>
    </row>
    <row r="1417" spans="1:11" x14ac:dyDescent="0.2">
      <c r="A1417" t="s">
        <v>1727</v>
      </c>
      <c r="B1417" t="s">
        <v>89</v>
      </c>
      <c r="C1417" t="s">
        <v>278</v>
      </c>
      <c r="D1417" t="s">
        <v>274</v>
      </c>
      <c r="E1417" t="s">
        <v>161</v>
      </c>
      <c r="F1417">
        <v>68</v>
      </c>
      <c r="G1417">
        <v>2944</v>
      </c>
      <c r="H1417">
        <v>3</v>
      </c>
      <c r="I1417">
        <v>0</v>
      </c>
      <c r="J1417">
        <v>71</v>
      </c>
      <c r="K1417">
        <v>2944</v>
      </c>
    </row>
    <row r="1418" spans="1:11" x14ac:dyDescent="0.2">
      <c r="A1418" t="s">
        <v>1728</v>
      </c>
      <c r="B1418" t="s">
        <v>89</v>
      </c>
      <c r="C1418" t="s">
        <v>278</v>
      </c>
      <c r="D1418" t="s">
        <v>268</v>
      </c>
      <c r="E1418" t="s">
        <v>162</v>
      </c>
      <c r="F1418">
        <v>669</v>
      </c>
      <c r="G1418">
        <v>33865.15</v>
      </c>
      <c r="H1418">
        <v>140</v>
      </c>
      <c r="I1418">
        <v>0</v>
      </c>
      <c r="J1418">
        <v>809</v>
      </c>
      <c r="K1418">
        <v>33865.15</v>
      </c>
    </row>
    <row r="1419" spans="1:11" x14ac:dyDescent="0.2">
      <c r="A1419" t="s">
        <v>1729</v>
      </c>
      <c r="B1419" t="s">
        <v>89</v>
      </c>
      <c r="C1419" t="s">
        <v>278</v>
      </c>
      <c r="D1419" t="s">
        <v>269</v>
      </c>
      <c r="E1419" t="s">
        <v>163</v>
      </c>
      <c r="F1419">
        <v>122</v>
      </c>
      <c r="G1419">
        <v>6452</v>
      </c>
      <c r="H1419">
        <v>34</v>
      </c>
      <c r="I1419">
        <v>0</v>
      </c>
      <c r="J1419">
        <v>156</v>
      </c>
      <c r="K1419">
        <v>6452</v>
      </c>
    </row>
    <row r="1420" spans="1:11" x14ac:dyDescent="0.2">
      <c r="A1420" t="s">
        <v>1730</v>
      </c>
      <c r="B1420" t="s">
        <v>89</v>
      </c>
      <c r="C1420" t="s">
        <v>278</v>
      </c>
      <c r="D1420" t="s">
        <v>269</v>
      </c>
      <c r="E1420" t="s">
        <v>164</v>
      </c>
      <c r="F1420">
        <v>107</v>
      </c>
      <c r="G1420">
        <v>5215.83</v>
      </c>
      <c r="H1420">
        <v>33</v>
      </c>
      <c r="I1420">
        <v>0</v>
      </c>
      <c r="J1420">
        <v>140</v>
      </c>
      <c r="K1420">
        <v>5215.83</v>
      </c>
    </row>
    <row r="1421" spans="1:11" x14ac:dyDescent="0.2">
      <c r="A1421" t="s">
        <v>1731</v>
      </c>
      <c r="B1421" t="s">
        <v>89</v>
      </c>
      <c r="C1421" t="s">
        <v>278</v>
      </c>
      <c r="D1421" t="s">
        <v>272</v>
      </c>
      <c r="E1421" t="s">
        <v>165</v>
      </c>
      <c r="F1421">
        <v>35</v>
      </c>
      <c r="G1421">
        <v>2070</v>
      </c>
      <c r="H1421">
        <v>10</v>
      </c>
      <c r="I1421">
        <v>0</v>
      </c>
      <c r="J1421">
        <v>45</v>
      </c>
      <c r="K1421">
        <v>2070</v>
      </c>
    </row>
    <row r="1422" spans="1:11" x14ac:dyDescent="0.2">
      <c r="A1422" t="s">
        <v>1732</v>
      </c>
      <c r="B1422" t="s">
        <v>89</v>
      </c>
      <c r="C1422" t="s">
        <v>278</v>
      </c>
      <c r="D1422" t="s">
        <v>273</v>
      </c>
      <c r="E1422" t="s">
        <v>166</v>
      </c>
      <c r="F1422">
        <v>1</v>
      </c>
      <c r="G1422">
        <v>32</v>
      </c>
      <c r="H1422">
        <v>0</v>
      </c>
      <c r="I1422">
        <v>0</v>
      </c>
      <c r="J1422">
        <v>1</v>
      </c>
      <c r="K1422">
        <v>32</v>
      </c>
    </row>
    <row r="1423" spans="1:11" x14ac:dyDescent="0.2">
      <c r="A1423" t="s">
        <v>1733</v>
      </c>
      <c r="B1423" t="s">
        <v>89</v>
      </c>
      <c r="C1423" t="s">
        <v>278</v>
      </c>
      <c r="D1423" t="s">
        <v>269</v>
      </c>
      <c r="E1423" t="s">
        <v>167</v>
      </c>
      <c r="F1423">
        <v>91</v>
      </c>
      <c r="G1423">
        <v>4575</v>
      </c>
      <c r="H1423">
        <v>30</v>
      </c>
      <c r="I1423">
        <v>0</v>
      </c>
      <c r="J1423">
        <v>121</v>
      </c>
      <c r="K1423">
        <v>4575</v>
      </c>
    </row>
    <row r="1424" spans="1:11" x14ac:dyDescent="0.2">
      <c r="A1424" t="s">
        <v>1734</v>
      </c>
      <c r="B1424" t="s">
        <v>89</v>
      </c>
      <c r="C1424" t="s">
        <v>278</v>
      </c>
      <c r="D1424" t="s">
        <v>269</v>
      </c>
      <c r="E1424" t="s">
        <v>168</v>
      </c>
      <c r="F1424">
        <v>70</v>
      </c>
      <c r="G1424">
        <v>2925</v>
      </c>
      <c r="H1424">
        <v>23</v>
      </c>
      <c r="I1424">
        <v>0</v>
      </c>
      <c r="J1424">
        <v>93</v>
      </c>
      <c r="K1424">
        <v>2925</v>
      </c>
    </row>
    <row r="1425" spans="1:11" x14ac:dyDescent="0.2">
      <c r="A1425" t="s">
        <v>1735</v>
      </c>
      <c r="B1425" t="s">
        <v>89</v>
      </c>
      <c r="C1425" t="s">
        <v>278</v>
      </c>
      <c r="D1425" t="s">
        <v>272</v>
      </c>
      <c r="E1425" t="s">
        <v>169</v>
      </c>
      <c r="F1425">
        <v>707</v>
      </c>
      <c r="G1425">
        <v>30555.98</v>
      </c>
      <c r="H1425">
        <v>83</v>
      </c>
      <c r="I1425">
        <v>0</v>
      </c>
      <c r="J1425">
        <v>790</v>
      </c>
      <c r="K1425">
        <v>30555.98</v>
      </c>
    </row>
    <row r="1426" spans="1:11" x14ac:dyDescent="0.2">
      <c r="A1426" t="s">
        <v>1736</v>
      </c>
      <c r="B1426" t="s">
        <v>89</v>
      </c>
      <c r="C1426" t="s">
        <v>278</v>
      </c>
      <c r="D1426" t="s">
        <v>275</v>
      </c>
      <c r="E1426" t="s">
        <v>170</v>
      </c>
      <c r="F1426">
        <v>66</v>
      </c>
      <c r="G1426">
        <v>3276</v>
      </c>
      <c r="H1426">
        <v>5</v>
      </c>
      <c r="I1426">
        <v>0</v>
      </c>
      <c r="J1426">
        <v>71</v>
      </c>
      <c r="K1426">
        <v>3276</v>
      </c>
    </row>
    <row r="1427" spans="1:11" x14ac:dyDescent="0.2">
      <c r="A1427" t="s">
        <v>1737</v>
      </c>
      <c r="B1427" t="s">
        <v>89</v>
      </c>
      <c r="C1427" t="s">
        <v>278</v>
      </c>
      <c r="D1427" t="s">
        <v>269</v>
      </c>
      <c r="E1427" t="s">
        <v>171</v>
      </c>
      <c r="F1427">
        <v>70</v>
      </c>
      <c r="G1427">
        <v>4188</v>
      </c>
      <c r="H1427">
        <v>17</v>
      </c>
      <c r="I1427">
        <v>0</v>
      </c>
      <c r="J1427">
        <v>87</v>
      </c>
      <c r="K1427">
        <v>4188</v>
      </c>
    </row>
    <row r="1428" spans="1:11" x14ac:dyDescent="0.2">
      <c r="A1428" t="s">
        <v>1738</v>
      </c>
      <c r="B1428" t="s">
        <v>89</v>
      </c>
      <c r="C1428" t="s">
        <v>278</v>
      </c>
      <c r="D1428" t="s">
        <v>275</v>
      </c>
      <c r="E1428" t="s">
        <v>172</v>
      </c>
      <c r="F1428">
        <v>202</v>
      </c>
      <c r="G1428">
        <v>9585</v>
      </c>
      <c r="H1428">
        <v>31</v>
      </c>
      <c r="I1428">
        <v>0</v>
      </c>
      <c r="J1428">
        <v>233</v>
      </c>
      <c r="K1428">
        <v>9585</v>
      </c>
    </row>
    <row r="1429" spans="1:11" x14ac:dyDescent="0.2">
      <c r="A1429" t="s">
        <v>1739</v>
      </c>
      <c r="B1429" t="s">
        <v>89</v>
      </c>
      <c r="C1429" t="s">
        <v>278</v>
      </c>
      <c r="D1429" t="s">
        <v>271</v>
      </c>
      <c r="E1429" t="s">
        <v>173</v>
      </c>
      <c r="F1429">
        <v>46</v>
      </c>
      <c r="G1429">
        <v>2517</v>
      </c>
      <c r="H1429">
        <v>3</v>
      </c>
      <c r="I1429">
        <v>0</v>
      </c>
      <c r="J1429">
        <v>49</v>
      </c>
      <c r="K1429">
        <v>2517</v>
      </c>
    </row>
    <row r="1430" spans="1:11" x14ac:dyDescent="0.2">
      <c r="A1430" t="s">
        <v>1740</v>
      </c>
      <c r="B1430" t="s">
        <v>89</v>
      </c>
      <c r="C1430" t="s">
        <v>278</v>
      </c>
      <c r="D1430" t="s">
        <v>269</v>
      </c>
      <c r="E1430" t="s">
        <v>174</v>
      </c>
      <c r="F1430">
        <v>149</v>
      </c>
      <c r="G1430">
        <v>7438.49</v>
      </c>
      <c r="H1430">
        <v>39</v>
      </c>
      <c r="I1430">
        <v>0</v>
      </c>
      <c r="J1430">
        <v>188</v>
      </c>
      <c r="K1430">
        <v>7438.49</v>
      </c>
    </row>
    <row r="1431" spans="1:11" x14ac:dyDescent="0.2">
      <c r="A1431" t="s">
        <v>1741</v>
      </c>
      <c r="B1431" t="s">
        <v>89</v>
      </c>
      <c r="C1431" t="s">
        <v>278</v>
      </c>
      <c r="D1431" t="s">
        <v>271</v>
      </c>
      <c r="E1431" t="s">
        <v>175</v>
      </c>
      <c r="F1431">
        <v>513</v>
      </c>
      <c r="G1431">
        <v>28062.66</v>
      </c>
      <c r="H1431">
        <v>53</v>
      </c>
      <c r="I1431">
        <v>0</v>
      </c>
      <c r="J1431">
        <v>566</v>
      </c>
      <c r="K1431">
        <v>28062.66</v>
      </c>
    </row>
    <row r="1432" spans="1:11" x14ac:dyDescent="0.2">
      <c r="A1432" t="s">
        <v>1742</v>
      </c>
      <c r="B1432" t="s">
        <v>89</v>
      </c>
      <c r="C1432" t="s">
        <v>278</v>
      </c>
      <c r="D1432" t="s">
        <v>275</v>
      </c>
      <c r="E1432" t="s">
        <v>176</v>
      </c>
      <c r="F1432">
        <v>258</v>
      </c>
      <c r="G1432">
        <v>15015.66</v>
      </c>
      <c r="H1432">
        <v>52</v>
      </c>
      <c r="I1432">
        <v>0</v>
      </c>
      <c r="J1432">
        <v>310</v>
      </c>
      <c r="K1432">
        <v>15015.66</v>
      </c>
    </row>
    <row r="1433" spans="1:11" x14ac:dyDescent="0.2">
      <c r="A1433" t="s">
        <v>1743</v>
      </c>
      <c r="B1433" t="s">
        <v>89</v>
      </c>
      <c r="C1433" t="s">
        <v>278</v>
      </c>
      <c r="D1433" t="s">
        <v>267</v>
      </c>
      <c r="E1433" t="s">
        <v>177</v>
      </c>
      <c r="F1433">
        <v>107</v>
      </c>
      <c r="G1433">
        <v>5308</v>
      </c>
      <c r="H1433">
        <v>22</v>
      </c>
      <c r="I1433">
        <v>0</v>
      </c>
      <c r="J1433">
        <v>129</v>
      </c>
      <c r="K1433">
        <v>5308</v>
      </c>
    </row>
    <row r="1434" spans="1:11" x14ac:dyDescent="0.2">
      <c r="A1434" t="s">
        <v>1744</v>
      </c>
      <c r="B1434" t="s">
        <v>89</v>
      </c>
      <c r="C1434" t="s">
        <v>278</v>
      </c>
      <c r="D1434" t="s">
        <v>267</v>
      </c>
      <c r="E1434" t="s">
        <v>178</v>
      </c>
      <c r="F1434">
        <v>341</v>
      </c>
      <c r="G1434">
        <v>15961.49</v>
      </c>
      <c r="H1434">
        <v>42</v>
      </c>
      <c r="I1434">
        <v>0</v>
      </c>
      <c r="J1434">
        <v>383</v>
      </c>
      <c r="K1434">
        <v>15961.49</v>
      </c>
    </row>
    <row r="1435" spans="1:11" x14ac:dyDescent="0.2">
      <c r="A1435" t="s">
        <v>1745</v>
      </c>
      <c r="B1435" t="s">
        <v>89</v>
      </c>
      <c r="C1435" t="s">
        <v>278</v>
      </c>
      <c r="D1435" t="s">
        <v>269</v>
      </c>
      <c r="E1435" t="s">
        <v>179</v>
      </c>
      <c r="F1435">
        <v>167</v>
      </c>
      <c r="G1435">
        <v>7803.83</v>
      </c>
      <c r="H1435">
        <v>41</v>
      </c>
      <c r="I1435">
        <v>0</v>
      </c>
      <c r="J1435">
        <v>208</v>
      </c>
      <c r="K1435">
        <v>7803.83</v>
      </c>
    </row>
    <row r="1436" spans="1:11" x14ac:dyDescent="0.2">
      <c r="A1436" t="s">
        <v>1746</v>
      </c>
      <c r="B1436" t="s">
        <v>89</v>
      </c>
      <c r="C1436" t="s">
        <v>278</v>
      </c>
      <c r="D1436" t="s">
        <v>267</v>
      </c>
      <c r="E1436" t="s">
        <v>180</v>
      </c>
      <c r="F1436">
        <v>278</v>
      </c>
      <c r="G1436">
        <v>14187.83</v>
      </c>
      <c r="H1436">
        <v>28</v>
      </c>
      <c r="I1436">
        <v>0</v>
      </c>
      <c r="J1436">
        <v>306</v>
      </c>
      <c r="K1436">
        <v>14187.83</v>
      </c>
    </row>
    <row r="1437" spans="1:11" x14ac:dyDescent="0.2">
      <c r="A1437" t="s">
        <v>1747</v>
      </c>
      <c r="B1437" t="s">
        <v>89</v>
      </c>
      <c r="C1437" t="s">
        <v>278</v>
      </c>
      <c r="D1437" t="s">
        <v>271</v>
      </c>
      <c r="E1437" t="s">
        <v>181</v>
      </c>
      <c r="F1437">
        <v>155</v>
      </c>
      <c r="G1437">
        <v>8569.83</v>
      </c>
      <c r="H1437">
        <v>23</v>
      </c>
      <c r="I1437">
        <v>0</v>
      </c>
      <c r="J1437">
        <v>178</v>
      </c>
      <c r="K1437">
        <v>8569.83</v>
      </c>
    </row>
    <row r="1438" spans="1:11" x14ac:dyDescent="0.2">
      <c r="A1438" t="s">
        <v>1748</v>
      </c>
      <c r="B1438" t="s">
        <v>89</v>
      </c>
      <c r="C1438" t="s">
        <v>278</v>
      </c>
      <c r="D1438" t="s">
        <v>269</v>
      </c>
      <c r="E1438" t="s">
        <v>283</v>
      </c>
      <c r="F1438">
        <v>4022</v>
      </c>
      <c r="G1438">
        <v>197955.09</v>
      </c>
      <c r="H1438">
        <v>1192</v>
      </c>
      <c r="I1438">
        <v>0</v>
      </c>
      <c r="J1438">
        <v>5214</v>
      </c>
      <c r="K1438">
        <v>197955.09</v>
      </c>
    </row>
    <row r="1439" spans="1:11" x14ac:dyDescent="0.2">
      <c r="A1439" t="s">
        <v>1749</v>
      </c>
      <c r="B1439" t="s">
        <v>89</v>
      </c>
      <c r="C1439" t="s">
        <v>278</v>
      </c>
      <c r="D1439" t="s">
        <v>268</v>
      </c>
      <c r="E1439" t="s">
        <v>182</v>
      </c>
      <c r="F1439">
        <v>80</v>
      </c>
      <c r="G1439">
        <v>3969.49</v>
      </c>
      <c r="H1439">
        <v>19</v>
      </c>
      <c r="I1439">
        <v>0</v>
      </c>
      <c r="J1439">
        <v>99</v>
      </c>
      <c r="K1439">
        <v>3969.49</v>
      </c>
    </row>
    <row r="1440" spans="1:11" x14ac:dyDescent="0.2">
      <c r="A1440" t="s">
        <v>1750</v>
      </c>
      <c r="B1440" t="s">
        <v>89</v>
      </c>
      <c r="C1440" t="s">
        <v>278</v>
      </c>
      <c r="D1440" t="s">
        <v>271</v>
      </c>
      <c r="E1440" t="s">
        <v>183</v>
      </c>
      <c r="F1440">
        <v>140</v>
      </c>
      <c r="G1440">
        <v>8840</v>
      </c>
      <c r="H1440">
        <v>51</v>
      </c>
      <c r="I1440">
        <v>0</v>
      </c>
      <c r="J1440">
        <v>191</v>
      </c>
      <c r="K1440">
        <v>8840</v>
      </c>
    </row>
    <row r="1441" spans="1:11" x14ac:dyDescent="0.2">
      <c r="A1441" t="s">
        <v>1751</v>
      </c>
      <c r="B1441" t="s">
        <v>89</v>
      </c>
      <c r="C1441" t="s">
        <v>278</v>
      </c>
      <c r="D1441" t="s">
        <v>272</v>
      </c>
      <c r="E1441" t="s">
        <v>184</v>
      </c>
      <c r="F1441">
        <v>103</v>
      </c>
      <c r="G1441">
        <v>4942</v>
      </c>
      <c r="H1441">
        <v>6</v>
      </c>
      <c r="I1441">
        <v>0</v>
      </c>
      <c r="J1441">
        <v>109</v>
      </c>
      <c r="K1441">
        <v>4942</v>
      </c>
    </row>
    <row r="1442" spans="1:11" x14ac:dyDescent="0.2">
      <c r="A1442" t="s">
        <v>1752</v>
      </c>
      <c r="B1442" t="s">
        <v>89</v>
      </c>
      <c r="C1442" t="s">
        <v>278</v>
      </c>
      <c r="D1442" t="s">
        <v>269</v>
      </c>
      <c r="E1442" t="s">
        <v>185</v>
      </c>
      <c r="F1442">
        <v>97</v>
      </c>
      <c r="G1442">
        <v>5163</v>
      </c>
      <c r="H1442">
        <v>36</v>
      </c>
      <c r="I1442">
        <v>0</v>
      </c>
      <c r="J1442">
        <v>133</v>
      </c>
      <c r="K1442">
        <v>5163</v>
      </c>
    </row>
    <row r="1443" spans="1:11" x14ac:dyDescent="0.2">
      <c r="A1443" t="s">
        <v>1753</v>
      </c>
      <c r="B1443" t="s">
        <v>89</v>
      </c>
      <c r="C1443" t="s">
        <v>278</v>
      </c>
      <c r="D1443" t="s">
        <v>270</v>
      </c>
      <c r="E1443" t="s">
        <v>186</v>
      </c>
      <c r="F1443">
        <v>35</v>
      </c>
      <c r="G1443">
        <v>1972</v>
      </c>
      <c r="H1443">
        <v>4</v>
      </c>
      <c r="I1443">
        <v>0</v>
      </c>
      <c r="J1443">
        <v>39</v>
      </c>
      <c r="K1443">
        <v>1972</v>
      </c>
    </row>
    <row r="1444" spans="1:11" x14ac:dyDescent="0.2">
      <c r="A1444" t="s">
        <v>1754</v>
      </c>
      <c r="B1444" t="s">
        <v>89</v>
      </c>
      <c r="C1444" t="s">
        <v>278</v>
      </c>
      <c r="D1444" t="s">
        <v>272</v>
      </c>
      <c r="E1444" t="s">
        <v>187</v>
      </c>
      <c r="F1444">
        <v>136</v>
      </c>
      <c r="G1444">
        <v>6722</v>
      </c>
      <c r="H1444">
        <v>38</v>
      </c>
      <c r="I1444">
        <v>0</v>
      </c>
      <c r="J1444">
        <v>174</v>
      </c>
      <c r="K1444">
        <v>6722</v>
      </c>
    </row>
    <row r="1445" spans="1:11" x14ac:dyDescent="0.2">
      <c r="A1445" t="s">
        <v>1755</v>
      </c>
      <c r="B1445" t="s">
        <v>89</v>
      </c>
      <c r="C1445" t="s">
        <v>278</v>
      </c>
      <c r="D1445" t="s">
        <v>270</v>
      </c>
      <c r="E1445" t="s">
        <v>188</v>
      </c>
      <c r="F1445">
        <v>100</v>
      </c>
      <c r="G1445">
        <v>5155.83</v>
      </c>
      <c r="H1445">
        <v>17</v>
      </c>
      <c r="I1445">
        <v>0</v>
      </c>
      <c r="J1445">
        <v>117</v>
      </c>
      <c r="K1445">
        <v>5155.83</v>
      </c>
    </row>
    <row r="1446" spans="1:11" x14ac:dyDescent="0.2">
      <c r="A1446" t="s">
        <v>1756</v>
      </c>
      <c r="B1446" t="s">
        <v>89</v>
      </c>
      <c r="C1446" t="s">
        <v>278</v>
      </c>
      <c r="D1446" t="s">
        <v>269</v>
      </c>
      <c r="E1446" t="s">
        <v>189</v>
      </c>
      <c r="F1446">
        <v>107</v>
      </c>
      <c r="G1446">
        <v>5826.66</v>
      </c>
      <c r="H1446">
        <v>62</v>
      </c>
      <c r="I1446">
        <v>0</v>
      </c>
      <c r="J1446">
        <v>169</v>
      </c>
      <c r="K1446">
        <v>5826.66</v>
      </c>
    </row>
    <row r="1447" spans="1:11" x14ac:dyDescent="0.2">
      <c r="A1447" t="s">
        <v>1757</v>
      </c>
      <c r="B1447" t="s">
        <v>89</v>
      </c>
      <c r="C1447" t="s">
        <v>278</v>
      </c>
      <c r="D1447" t="s">
        <v>268</v>
      </c>
      <c r="E1447" t="s">
        <v>190</v>
      </c>
      <c r="F1447">
        <v>276</v>
      </c>
      <c r="G1447">
        <v>12001</v>
      </c>
      <c r="H1447">
        <v>21</v>
      </c>
      <c r="I1447">
        <v>0</v>
      </c>
      <c r="J1447">
        <v>297</v>
      </c>
      <c r="K1447">
        <v>12001</v>
      </c>
    </row>
    <row r="1448" spans="1:11" x14ac:dyDescent="0.2">
      <c r="A1448" t="s">
        <v>1758</v>
      </c>
      <c r="B1448" t="s">
        <v>89</v>
      </c>
      <c r="C1448" t="s">
        <v>278</v>
      </c>
      <c r="D1448" t="s">
        <v>275</v>
      </c>
      <c r="E1448" t="s">
        <v>191</v>
      </c>
      <c r="F1448">
        <v>39</v>
      </c>
      <c r="G1448">
        <v>1963.66</v>
      </c>
      <c r="H1448">
        <v>4</v>
      </c>
      <c r="I1448">
        <v>0</v>
      </c>
      <c r="J1448">
        <v>43</v>
      </c>
      <c r="K1448">
        <v>1963.66</v>
      </c>
    </row>
    <row r="1449" spans="1:11" x14ac:dyDescent="0.2">
      <c r="A1449" t="s">
        <v>1759</v>
      </c>
      <c r="B1449" t="s">
        <v>89</v>
      </c>
      <c r="C1449" t="s">
        <v>278</v>
      </c>
      <c r="D1449" t="s">
        <v>270</v>
      </c>
      <c r="E1449" t="s">
        <v>284</v>
      </c>
      <c r="F1449">
        <v>690</v>
      </c>
      <c r="G1449">
        <v>35633.15</v>
      </c>
      <c r="H1449">
        <v>83</v>
      </c>
      <c r="I1449">
        <v>0</v>
      </c>
      <c r="J1449">
        <v>773</v>
      </c>
      <c r="K1449">
        <v>35633.15</v>
      </c>
    </row>
    <row r="1450" spans="1:11" x14ac:dyDescent="0.2">
      <c r="A1450" t="s">
        <v>1760</v>
      </c>
      <c r="B1450" t="s">
        <v>89</v>
      </c>
      <c r="C1450" t="s">
        <v>278</v>
      </c>
      <c r="D1450" t="s">
        <v>275</v>
      </c>
      <c r="E1450" t="s">
        <v>192</v>
      </c>
      <c r="F1450">
        <v>64</v>
      </c>
      <c r="G1450">
        <v>2511</v>
      </c>
      <c r="H1450">
        <v>6</v>
      </c>
      <c r="I1450">
        <v>0</v>
      </c>
      <c r="J1450">
        <v>70</v>
      </c>
      <c r="K1450">
        <v>2511</v>
      </c>
    </row>
    <row r="1451" spans="1:11" x14ac:dyDescent="0.2">
      <c r="A1451" t="s">
        <v>1761</v>
      </c>
      <c r="B1451" t="s">
        <v>89</v>
      </c>
      <c r="C1451" t="s">
        <v>278</v>
      </c>
      <c r="D1451" t="s">
        <v>267</v>
      </c>
      <c r="E1451" t="s">
        <v>193</v>
      </c>
      <c r="F1451">
        <v>130</v>
      </c>
      <c r="G1451">
        <v>6292</v>
      </c>
      <c r="H1451">
        <v>15</v>
      </c>
      <c r="I1451">
        <v>0</v>
      </c>
      <c r="J1451">
        <v>145</v>
      </c>
      <c r="K1451">
        <v>6292</v>
      </c>
    </row>
    <row r="1452" spans="1:11" x14ac:dyDescent="0.2">
      <c r="A1452" t="s">
        <v>1762</v>
      </c>
      <c r="B1452" t="s">
        <v>89</v>
      </c>
      <c r="C1452" t="s">
        <v>278</v>
      </c>
      <c r="D1452" t="s">
        <v>273</v>
      </c>
      <c r="E1452" t="s">
        <v>194</v>
      </c>
      <c r="F1452">
        <v>98</v>
      </c>
      <c r="G1452">
        <v>4293</v>
      </c>
      <c r="H1452">
        <v>17</v>
      </c>
      <c r="I1452">
        <v>0</v>
      </c>
      <c r="J1452">
        <v>115</v>
      </c>
      <c r="K1452">
        <v>4293</v>
      </c>
    </row>
    <row r="1453" spans="1:11" x14ac:dyDescent="0.2">
      <c r="A1453" t="s">
        <v>1763</v>
      </c>
      <c r="B1453" t="s">
        <v>89</v>
      </c>
      <c r="C1453" t="s">
        <v>278</v>
      </c>
      <c r="D1453" t="s">
        <v>270</v>
      </c>
      <c r="E1453" t="s">
        <v>195</v>
      </c>
      <c r="F1453">
        <v>62</v>
      </c>
      <c r="G1453">
        <v>3393</v>
      </c>
      <c r="H1453">
        <v>16</v>
      </c>
      <c r="I1453">
        <v>0</v>
      </c>
      <c r="J1453">
        <v>78</v>
      </c>
      <c r="K1453">
        <v>3393</v>
      </c>
    </row>
    <row r="1454" spans="1:11" x14ac:dyDescent="0.2">
      <c r="A1454" t="s">
        <v>1764</v>
      </c>
      <c r="B1454" t="s">
        <v>89</v>
      </c>
      <c r="C1454" t="s">
        <v>278</v>
      </c>
      <c r="D1454" t="s">
        <v>271</v>
      </c>
      <c r="E1454" t="s">
        <v>285</v>
      </c>
      <c r="F1454">
        <v>2711</v>
      </c>
      <c r="G1454">
        <v>150254.45000000001</v>
      </c>
      <c r="H1454">
        <v>423</v>
      </c>
      <c r="I1454">
        <v>0</v>
      </c>
      <c r="J1454">
        <v>3134</v>
      </c>
      <c r="K1454">
        <v>150254.45000000001</v>
      </c>
    </row>
    <row r="1455" spans="1:11" x14ac:dyDescent="0.2">
      <c r="A1455" t="s">
        <v>1765</v>
      </c>
      <c r="B1455" t="s">
        <v>89</v>
      </c>
      <c r="C1455" t="s">
        <v>278</v>
      </c>
      <c r="D1455" t="s">
        <v>275</v>
      </c>
      <c r="E1455" t="s">
        <v>196</v>
      </c>
      <c r="F1455">
        <v>263</v>
      </c>
      <c r="G1455">
        <v>11588.83</v>
      </c>
      <c r="H1455">
        <v>23</v>
      </c>
      <c r="I1455">
        <v>0</v>
      </c>
      <c r="J1455">
        <v>286</v>
      </c>
      <c r="K1455">
        <v>11588.83</v>
      </c>
    </row>
    <row r="1456" spans="1:11" x14ac:dyDescent="0.2">
      <c r="A1456" t="s">
        <v>1766</v>
      </c>
      <c r="B1456" t="s">
        <v>89</v>
      </c>
      <c r="C1456" t="s">
        <v>278</v>
      </c>
      <c r="D1456" t="s">
        <v>270</v>
      </c>
      <c r="E1456" t="s">
        <v>197</v>
      </c>
      <c r="F1456">
        <v>98</v>
      </c>
      <c r="G1456">
        <v>4175.66</v>
      </c>
      <c r="H1456">
        <v>5</v>
      </c>
      <c r="I1456">
        <v>0</v>
      </c>
      <c r="J1456">
        <v>103</v>
      </c>
      <c r="K1456">
        <v>4175.66</v>
      </c>
    </row>
    <row r="1457" spans="1:11" x14ac:dyDescent="0.2">
      <c r="A1457" t="s">
        <v>1767</v>
      </c>
      <c r="B1457" t="s">
        <v>89</v>
      </c>
      <c r="C1457" t="s">
        <v>278</v>
      </c>
      <c r="D1457" t="s">
        <v>276</v>
      </c>
      <c r="E1457" t="s">
        <v>276</v>
      </c>
      <c r="F1457">
        <v>4</v>
      </c>
      <c r="G1457">
        <v>148</v>
      </c>
      <c r="H1457">
        <v>6</v>
      </c>
      <c r="I1457">
        <v>0</v>
      </c>
      <c r="J1457">
        <v>10</v>
      </c>
      <c r="K1457">
        <v>148</v>
      </c>
    </row>
    <row r="1458" spans="1:11" x14ac:dyDescent="0.2">
      <c r="A1458" t="s">
        <v>1768</v>
      </c>
      <c r="B1458" t="s">
        <v>89</v>
      </c>
      <c r="C1458" t="s">
        <v>278</v>
      </c>
      <c r="D1458" t="s">
        <v>276</v>
      </c>
      <c r="E1458" t="s">
        <v>290</v>
      </c>
      <c r="F1458">
        <v>4</v>
      </c>
      <c r="G1458">
        <v>148</v>
      </c>
      <c r="H1458">
        <v>6</v>
      </c>
      <c r="I1458">
        <v>0</v>
      </c>
      <c r="J1458">
        <v>10</v>
      </c>
      <c r="K1458">
        <v>148</v>
      </c>
    </row>
    <row r="1459" spans="1:11" x14ac:dyDescent="0.2">
      <c r="A1459" t="s">
        <v>1769</v>
      </c>
      <c r="B1459" t="s">
        <v>89</v>
      </c>
      <c r="C1459" t="s">
        <v>278</v>
      </c>
      <c r="D1459" t="s">
        <v>267</v>
      </c>
      <c r="E1459" t="s">
        <v>198</v>
      </c>
      <c r="F1459">
        <v>86</v>
      </c>
      <c r="G1459">
        <v>5024.49</v>
      </c>
      <c r="H1459">
        <v>12</v>
      </c>
      <c r="I1459">
        <v>0</v>
      </c>
      <c r="J1459">
        <v>98</v>
      </c>
      <c r="K1459">
        <v>5024.49</v>
      </c>
    </row>
    <row r="1460" spans="1:11" x14ac:dyDescent="0.2">
      <c r="A1460" t="s">
        <v>1770</v>
      </c>
      <c r="B1460" t="s">
        <v>89</v>
      </c>
      <c r="C1460" t="s">
        <v>278</v>
      </c>
      <c r="D1460" t="s">
        <v>267</v>
      </c>
      <c r="E1460" t="s">
        <v>199</v>
      </c>
      <c r="F1460">
        <v>313</v>
      </c>
      <c r="G1460">
        <v>15648.49</v>
      </c>
      <c r="H1460">
        <v>47</v>
      </c>
      <c r="I1460">
        <v>0</v>
      </c>
      <c r="J1460">
        <v>360</v>
      </c>
      <c r="K1460">
        <v>15648.49</v>
      </c>
    </row>
    <row r="1461" spans="1:11" x14ac:dyDescent="0.2">
      <c r="A1461" t="s">
        <v>1771</v>
      </c>
      <c r="B1461" t="s">
        <v>89</v>
      </c>
      <c r="C1461" t="s">
        <v>278</v>
      </c>
      <c r="D1461" t="s">
        <v>271</v>
      </c>
      <c r="E1461" t="s">
        <v>200</v>
      </c>
      <c r="F1461">
        <v>104</v>
      </c>
      <c r="G1461">
        <v>5533.83</v>
      </c>
      <c r="H1461">
        <v>29</v>
      </c>
      <c r="I1461">
        <v>0</v>
      </c>
      <c r="J1461">
        <v>133</v>
      </c>
      <c r="K1461">
        <v>5533.83</v>
      </c>
    </row>
    <row r="1462" spans="1:11" x14ac:dyDescent="0.2">
      <c r="A1462" t="s">
        <v>1772</v>
      </c>
      <c r="B1462" t="s">
        <v>89</v>
      </c>
      <c r="C1462" t="s">
        <v>278</v>
      </c>
      <c r="D1462" t="s">
        <v>272</v>
      </c>
      <c r="E1462" t="s">
        <v>201</v>
      </c>
      <c r="F1462">
        <v>303</v>
      </c>
      <c r="G1462">
        <v>14771.66</v>
      </c>
      <c r="H1462">
        <v>98</v>
      </c>
      <c r="I1462">
        <v>0</v>
      </c>
      <c r="J1462">
        <v>401</v>
      </c>
      <c r="K1462">
        <v>14771.66</v>
      </c>
    </row>
    <row r="1463" spans="1:11" x14ac:dyDescent="0.2">
      <c r="A1463" t="s">
        <v>1773</v>
      </c>
      <c r="B1463" t="s">
        <v>89</v>
      </c>
      <c r="C1463" t="s">
        <v>278</v>
      </c>
      <c r="D1463" t="s">
        <v>268</v>
      </c>
      <c r="E1463" t="s">
        <v>202</v>
      </c>
      <c r="F1463">
        <v>97</v>
      </c>
      <c r="G1463">
        <v>4898</v>
      </c>
      <c r="H1463">
        <v>14</v>
      </c>
      <c r="I1463">
        <v>0</v>
      </c>
      <c r="J1463">
        <v>111</v>
      </c>
      <c r="K1463">
        <v>4898</v>
      </c>
    </row>
    <row r="1464" spans="1:11" x14ac:dyDescent="0.2">
      <c r="A1464" t="s">
        <v>1774</v>
      </c>
      <c r="B1464" t="s">
        <v>89</v>
      </c>
      <c r="C1464" t="s">
        <v>278</v>
      </c>
      <c r="D1464" t="s">
        <v>273</v>
      </c>
      <c r="E1464" t="s">
        <v>203</v>
      </c>
      <c r="F1464">
        <v>80</v>
      </c>
      <c r="G1464">
        <v>4010.83</v>
      </c>
      <c r="H1464">
        <v>11</v>
      </c>
      <c r="I1464">
        <v>0</v>
      </c>
      <c r="J1464">
        <v>91</v>
      </c>
      <c r="K1464">
        <v>4010.83</v>
      </c>
    </row>
    <row r="1465" spans="1:11" x14ac:dyDescent="0.2">
      <c r="A1465" t="s">
        <v>1775</v>
      </c>
      <c r="B1465" t="s">
        <v>89</v>
      </c>
      <c r="C1465" t="s">
        <v>278</v>
      </c>
      <c r="D1465" t="s">
        <v>272</v>
      </c>
      <c r="E1465" t="s">
        <v>204</v>
      </c>
      <c r="F1465">
        <v>89</v>
      </c>
      <c r="G1465">
        <v>4190.66</v>
      </c>
      <c r="H1465">
        <v>21</v>
      </c>
      <c r="I1465">
        <v>0</v>
      </c>
      <c r="J1465">
        <v>110</v>
      </c>
      <c r="K1465">
        <v>4190.66</v>
      </c>
    </row>
    <row r="1466" spans="1:11" x14ac:dyDescent="0.2">
      <c r="A1466" t="s">
        <v>1776</v>
      </c>
      <c r="B1466" t="s">
        <v>89</v>
      </c>
      <c r="C1466" t="s">
        <v>278</v>
      </c>
      <c r="D1466" t="s">
        <v>272</v>
      </c>
      <c r="E1466" t="s">
        <v>205</v>
      </c>
      <c r="F1466">
        <v>74</v>
      </c>
      <c r="G1466">
        <v>3882</v>
      </c>
      <c r="H1466">
        <v>25</v>
      </c>
      <c r="I1466">
        <v>0</v>
      </c>
      <c r="J1466">
        <v>99</v>
      </c>
      <c r="K1466">
        <v>3882</v>
      </c>
    </row>
    <row r="1467" spans="1:11" x14ac:dyDescent="0.2">
      <c r="A1467" t="s">
        <v>1777</v>
      </c>
      <c r="B1467" t="s">
        <v>89</v>
      </c>
      <c r="C1467" t="s">
        <v>278</v>
      </c>
      <c r="D1467" t="s">
        <v>269</v>
      </c>
      <c r="E1467" t="s">
        <v>206</v>
      </c>
      <c r="F1467">
        <v>141</v>
      </c>
      <c r="G1467">
        <v>6949</v>
      </c>
      <c r="H1467">
        <v>58</v>
      </c>
      <c r="I1467">
        <v>0</v>
      </c>
      <c r="J1467">
        <v>199</v>
      </c>
      <c r="K1467">
        <v>6949</v>
      </c>
    </row>
    <row r="1468" spans="1:11" x14ac:dyDescent="0.2">
      <c r="A1468" t="s">
        <v>1778</v>
      </c>
      <c r="B1468" t="s">
        <v>89</v>
      </c>
      <c r="C1468" t="s">
        <v>278</v>
      </c>
      <c r="D1468" t="s">
        <v>270</v>
      </c>
      <c r="E1468" t="s">
        <v>207</v>
      </c>
      <c r="F1468">
        <v>29</v>
      </c>
      <c r="G1468">
        <v>1410</v>
      </c>
      <c r="H1468">
        <v>5</v>
      </c>
      <c r="I1468">
        <v>0</v>
      </c>
      <c r="J1468">
        <v>34</v>
      </c>
      <c r="K1468">
        <v>1410</v>
      </c>
    </row>
    <row r="1469" spans="1:11" x14ac:dyDescent="0.2">
      <c r="A1469" t="s">
        <v>1779</v>
      </c>
      <c r="B1469" t="s">
        <v>89</v>
      </c>
      <c r="C1469" t="s">
        <v>278</v>
      </c>
      <c r="D1469" t="s">
        <v>269</v>
      </c>
      <c r="E1469" t="s">
        <v>208</v>
      </c>
      <c r="F1469">
        <v>148</v>
      </c>
      <c r="G1469">
        <v>7670.83</v>
      </c>
      <c r="H1469">
        <v>58</v>
      </c>
      <c r="I1469">
        <v>0</v>
      </c>
      <c r="J1469">
        <v>206</v>
      </c>
      <c r="K1469">
        <v>7670.83</v>
      </c>
    </row>
    <row r="1470" spans="1:11" x14ac:dyDescent="0.2">
      <c r="A1470" t="s">
        <v>1780</v>
      </c>
      <c r="B1470" t="s">
        <v>89</v>
      </c>
      <c r="C1470" t="s">
        <v>278</v>
      </c>
      <c r="D1470" t="s">
        <v>271</v>
      </c>
      <c r="E1470" t="s">
        <v>209</v>
      </c>
      <c r="F1470">
        <v>87</v>
      </c>
      <c r="G1470">
        <v>4593</v>
      </c>
      <c r="H1470">
        <v>7</v>
      </c>
      <c r="I1470">
        <v>0</v>
      </c>
      <c r="J1470">
        <v>94</v>
      </c>
      <c r="K1470">
        <v>4593</v>
      </c>
    </row>
    <row r="1471" spans="1:11" x14ac:dyDescent="0.2">
      <c r="A1471" t="s">
        <v>1781</v>
      </c>
      <c r="B1471" t="s">
        <v>89</v>
      </c>
      <c r="C1471" t="s">
        <v>278</v>
      </c>
      <c r="D1471" t="s">
        <v>275</v>
      </c>
      <c r="E1471" t="s">
        <v>210</v>
      </c>
      <c r="F1471">
        <v>61</v>
      </c>
      <c r="G1471">
        <v>3045.66</v>
      </c>
      <c r="H1471">
        <v>9</v>
      </c>
      <c r="I1471">
        <v>0</v>
      </c>
      <c r="J1471">
        <v>70</v>
      </c>
      <c r="K1471">
        <v>3045.66</v>
      </c>
    </row>
    <row r="1472" spans="1:11" x14ac:dyDescent="0.2">
      <c r="A1472" t="s">
        <v>1782</v>
      </c>
      <c r="B1472" t="s">
        <v>89</v>
      </c>
      <c r="C1472" t="s">
        <v>278</v>
      </c>
      <c r="D1472" t="s">
        <v>267</v>
      </c>
      <c r="E1472" t="s">
        <v>211</v>
      </c>
      <c r="F1472">
        <v>16</v>
      </c>
      <c r="G1472">
        <v>709</v>
      </c>
      <c r="H1472">
        <v>4</v>
      </c>
      <c r="I1472">
        <v>0</v>
      </c>
      <c r="J1472">
        <v>20</v>
      </c>
      <c r="K1472">
        <v>709</v>
      </c>
    </row>
    <row r="1473" spans="1:11" x14ac:dyDescent="0.2">
      <c r="A1473" t="s">
        <v>1783</v>
      </c>
      <c r="B1473" t="s">
        <v>89</v>
      </c>
      <c r="C1473" t="s">
        <v>278</v>
      </c>
      <c r="D1473" t="s">
        <v>271</v>
      </c>
      <c r="E1473" t="s">
        <v>212</v>
      </c>
      <c r="F1473">
        <v>109</v>
      </c>
      <c r="G1473">
        <v>6324</v>
      </c>
      <c r="H1473">
        <v>16</v>
      </c>
      <c r="I1473">
        <v>0</v>
      </c>
      <c r="J1473">
        <v>125</v>
      </c>
      <c r="K1473">
        <v>6324</v>
      </c>
    </row>
    <row r="1474" spans="1:11" x14ac:dyDescent="0.2">
      <c r="A1474" t="s">
        <v>1784</v>
      </c>
      <c r="B1474" t="s">
        <v>89</v>
      </c>
      <c r="C1474" t="s">
        <v>278</v>
      </c>
      <c r="D1474" t="s">
        <v>274</v>
      </c>
      <c r="E1474" t="s">
        <v>213</v>
      </c>
      <c r="F1474">
        <v>109</v>
      </c>
      <c r="G1474">
        <v>5316</v>
      </c>
      <c r="H1474">
        <v>18</v>
      </c>
      <c r="I1474">
        <v>0</v>
      </c>
      <c r="J1474">
        <v>127</v>
      </c>
      <c r="K1474">
        <v>5316</v>
      </c>
    </row>
    <row r="1475" spans="1:11" x14ac:dyDescent="0.2">
      <c r="A1475" t="s">
        <v>1785</v>
      </c>
      <c r="B1475" t="s">
        <v>89</v>
      </c>
      <c r="C1475" t="s">
        <v>278</v>
      </c>
      <c r="D1475" t="s">
        <v>271</v>
      </c>
      <c r="E1475" t="s">
        <v>214</v>
      </c>
      <c r="F1475">
        <v>85</v>
      </c>
      <c r="G1475">
        <v>4511</v>
      </c>
      <c r="H1475">
        <v>9</v>
      </c>
      <c r="I1475">
        <v>0</v>
      </c>
      <c r="J1475">
        <v>94</v>
      </c>
      <c r="K1475">
        <v>4511</v>
      </c>
    </row>
    <row r="1476" spans="1:11" x14ac:dyDescent="0.2">
      <c r="A1476" t="s">
        <v>1786</v>
      </c>
      <c r="B1476" t="s">
        <v>89</v>
      </c>
      <c r="C1476" t="s">
        <v>278</v>
      </c>
      <c r="D1476" t="s">
        <v>275</v>
      </c>
      <c r="E1476" t="s">
        <v>215</v>
      </c>
      <c r="F1476">
        <v>161</v>
      </c>
      <c r="G1476">
        <v>9216</v>
      </c>
      <c r="H1476">
        <v>55</v>
      </c>
      <c r="I1476">
        <v>0</v>
      </c>
      <c r="J1476">
        <v>216</v>
      </c>
      <c r="K1476">
        <v>9216</v>
      </c>
    </row>
    <row r="1477" spans="1:11" x14ac:dyDescent="0.2">
      <c r="A1477" t="s">
        <v>1787</v>
      </c>
      <c r="B1477" t="s">
        <v>89</v>
      </c>
      <c r="C1477" t="s">
        <v>278</v>
      </c>
      <c r="D1477" t="s">
        <v>274</v>
      </c>
      <c r="E1477" t="s">
        <v>216</v>
      </c>
      <c r="F1477">
        <v>105</v>
      </c>
      <c r="G1477">
        <v>5050.83</v>
      </c>
      <c r="H1477">
        <v>11</v>
      </c>
      <c r="I1477">
        <v>0</v>
      </c>
      <c r="J1477">
        <v>116</v>
      </c>
      <c r="K1477">
        <v>5050.83</v>
      </c>
    </row>
    <row r="1478" spans="1:11" x14ac:dyDescent="0.2">
      <c r="A1478" t="s">
        <v>1788</v>
      </c>
      <c r="B1478" t="s">
        <v>89</v>
      </c>
      <c r="C1478" t="s">
        <v>278</v>
      </c>
      <c r="D1478" t="s">
        <v>272</v>
      </c>
      <c r="E1478" t="s">
        <v>217</v>
      </c>
      <c r="F1478">
        <v>41</v>
      </c>
      <c r="G1478">
        <v>2100</v>
      </c>
      <c r="H1478">
        <v>14</v>
      </c>
      <c r="I1478">
        <v>0</v>
      </c>
      <c r="J1478">
        <v>55</v>
      </c>
      <c r="K1478">
        <v>2100</v>
      </c>
    </row>
    <row r="1479" spans="1:11" x14ac:dyDescent="0.2">
      <c r="A1479" t="s">
        <v>1789</v>
      </c>
      <c r="B1479" t="s">
        <v>89</v>
      </c>
      <c r="C1479" t="s">
        <v>278</v>
      </c>
      <c r="D1479" t="s">
        <v>274</v>
      </c>
      <c r="E1479" t="s">
        <v>218</v>
      </c>
      <c r="F1479">
        <v>79</v>
      </c>
      <c r="G1479">
        <v>4115</v>
      </c>
      <c r="H1479">
        <v>43</v>
      </c>
      <c r="I1479">
        <v>0</v>
      </c>
      <c r="J1479">
        <v>122</v>
      </c>
      <c r="K1479">
        <v>4115</v>
      </c>
    </row>
    <row r="1480" spans="1:11" x14ac:dyDescent="0.2">
      <c r="A1480" t="s">
        <v>1790</v>
      </c>
      <c r="B1480" t="s">
        <v>89</v>
      </c>
      <c r="C1480" t="s">
        <v>278</v>
      </c>
      <c r="D1480" t="s">
        <v>273</v>
      </c>
      <c r="E1480" t="s">
        <v>219</v>
      </c>
      <c r="F1480">
        <v>198</v>
      </c>
      <c r="G1480">
        <v>7805.66</v>
      </c>
      <c r="H1480">
        <v>38</v>
      </c>
      <c r="I1480">
        <v>0</v>
      </c>
      <c r="J1480">
        <v>236</v>
      </c>
      <c r="K1480">
        <v>7805.66</v>
      </c>
    </row>
    <row r="1481" spans="1:11" x14ac:dyDescent="0.2">
      <c r="A1481" t="s">
        <v>1791</v>
      </c>
      <c r="B1481" t="s">
        <v>89</v>
      </c>
      <c r="C1481" t="s">
        <v>278</v>
      </c>
      <c r="D1481" t="s">
        <v>272</v>
      </c>
      <c r="E1481" t="s">
        <v>286</v>
      </c>
      <c r="F1481">
        <v>4472</v>
      </c>
      <c r="G1481">
        <v>209014.26</v>
      </c>
      <c r="H1481">
        <v>988</v>
      </c>
      <c r="I1481">
        <v>0</v>
      </c>
      <c r="J1481">
        <v>5460</v>
      </c>
      <c r="K1481">
        <v>209014.26</v>
      </c>
    </row>
    <row r="1482" spans="1:11" x14ac:dyDescent="0.2">
      <c r="A1482" t="s">
        <v>1792</v>
      </c>
      <c r="B1482" t="s">
        <v>89</v>
      </c>
      <c r="C1482" t="s">
        <v>278</v>
      </c>
      <c r="D1482" t="s">
        <v>273</v>
      </c>
      <c r="E1482" t="s">
        <v>220</v>
      </c>
      <c r="F1482">
        <v>171</v>
      </c>
      <c r="G1482">
        <v>7897</v>
      </c>
      <c r="H1482">
        <v>32</v>
      </c>
      <c r="I1482">
        <v>0</v>
      </c>
      <c r="J1482">
        <v>203</v>
      </c>
      <c r="K1482">
        <v>7897</v>
      </c>
    </row>
    <row r="1483" spans="1:11" x14ac:dyDescent="0.2">
      <c r="A1483" t="s">
        <v>1793</v>
      </c>
      <c r="B1483" t="s">
        <v>89</v>
      </c>
      <c r="C1483" t="s">
        <v>278</v>
      </c>
      <c r="D1483" t="s">
        <v>270</v>
      </c>
      <c r="E1483" t="s">
        <v>221</v>
      </c>
      <c r="F1483">
        <v>42</v>
      </c>
      <c r="G1483">
        <v>2061</v>
      </c>
      <c r="H1483">
        <v>5</v>
      </c>
      <c r="I1483">
        <v>0</v>
      </c>
      <c r="J1483">
        <v>47</v>
      </c>
      <c r="K1483">
        <v>2061</v>
      </c>
    </row>
    <row r="1484" spans="1:11" x14ac:dyDescent="0.2">
      <c r="A1484" t="s">
        <v>1794</v>
      </c>
      <c r="B1484" t="s">
        <v>89</v>
      </c>
      <c r="C1484" t="s">
        <v>278</v>
      </c>
      <c r="D1484" t="s">
        <v>273</v>
      </c>
      <c r="E1484" t="s">
        <v>287</v>
      </c>
      <c r="F1484">
        <v>2300</v>
      </c>
      <c r="G1484">
        <v>99727.28</v>
      </c>
      <c r="H1484">
        <v>387</v>
      </c>
      <c r="I1484">
        <v>0</v>
      </c>
      <c r="J1484">
        <v>2687</v>
      </c>
      <c r="K1484">
        <v>99727.28</v>
      </c>
    </row>
    <row r="1485" spans="1:11" x14ac:dyDescent="0.2">
      <c r="A1485" t="s">
        <v>1795</v>
      </c>
      <c r="B1485" t="s">
        <v>89</v>
      </c>
      <c r="C1485" t="s">
        <v>278</v>
      </c>
      <c r="D1485" t="s">
        <v>272</v>
      </c>
      <c r="E1485" t="s">
        <v>222</v>
      </c>
      <c r="F1485">
        <v>94</v>
      </c>
      <c r="G1485">
        <v>5389</v>
      </c>
      <c r="H1485">
        <v>24</v>
      </c>
      <c r="I1485">
        <v>0</v>
      </c>
      <c r="J1485">
        <v>118</v>
      </c>
      <c r="K1485">
        <v>5389</v>
      </c>
    </row>
    <row r="1486" spans="1:11" x14ac:dyDescent="0.2">
      <c r="A1486" t="s">
        <v>1796</v>
      </c>
      <c r="B1486" t="s">
        <v>89</v>
      </c>
      <c r="C1486" t="s">
        <v>278</v>
      </c>
      <c r="D1486" t="s">
        <v>268</v>
      </c>
      <c r="E1486" t="s">
        <v>223</v>
      </c>
      <c r="F1486">
        <v>56</v>
      </c>
      <c r="G1486">
        <v>2812</v>
      </c>
      <c r="H1486">
        <v>9</v>
      </c>
      <c r="I1486">
        <v>0</v>
      </c>
      <c r="J1486">
        <v>65</v>
      </c>
      <c r="K1486">
        <v>2812</v>
      </c>
    </row>
    <row r="1487" spans="1:11" x14ac:dyDescent="0.2">
      <c r="A1487" t="s">
        <v>1797</v>
      </c>
      <c r="B1487" t="s">
        <v>89</v>
      </c>
      <c r="C1487" t="s">
        <v>278</v>
      </c>
      <c r="D1487" t="s">
        <v>269</v>
      </c>
      <c r="E1487" t="s">
        <v>224</v>
      </c>
      <c r="F1487">
        <v>126</v>
      </c>
      <c r="G1487">
        <v>5989.83</v>
      </c>
      <c r="H1487">
        <v>49</v>
      </c>
      <c r="I1487">
        <v>0</v>
      </c>
      <c r="J1487">
        <v>175</v>
      </c>
      <c r="K1487">
        <v>5989.83</v>
      </c>
    </row>
    <row r="1488" spans="1:11" x14ac:dyDescent="0.2">
      <c r="A1488" t="s">
        <v>1798</v>
      </c>
      <c r="B1488" t="s">
        <v>89</v>
      </c>
      <c r="C1488" t="s">
        <v>278</v>
      </c>
      <c r="D1488" t="s">
        <v>271</v>
      </c>
      <c r="E1488" t="s">
        <v>225</v>
      </c>
      <c r="F1488">
        <v>50</v>
      </c>
      <c r="G1488">
        <v>3221</v>
      </c>
      <c r="H1488">
        <v>8</v>
      </c>
      <c r="I1488">
        <v>0</v>
      </c>
      <c r="J1488">
        <v>58</v>
      </c>
      <c r="K1488">
        <v>3221</v>
      </c>
    </row>
    <row r="1489" spans="1:11" x14ac:dyDescent="0.2">
      <c r="A1489" t="s">
        <v>1799</v>
      </c>
      <c r="B1489" t="s">
        <v>89</v>
      </c>
      <c r="C1489" t="s">
        <v>278</v>
      </c>
      <c r="D1489" t="s">
        <v>274</v>
      </c>
      <c r="E1489" t="s">
        <v>226</v>
      </c>
      <c r="F1489">
        <v>315</v>
      </c>
      <c r="G1489">
        <v>15772.66</v>
      </c>
      <c r="H1489">
        <v>50</v>
      </c>
      <c r="I1489">
        <v>0</v>
      </c>
      <c r="J1489">
        <v>365</v>
      </c>
      <c r="K1489">
        <v>15772.66</v>
      </c>
    </row>
    <row r="1490" spans="1:11" x14ac:dyDescent="0.2">
      <c r="A1490" t="s">
        <v>1800</v>
      </c>
      <c r="B1490" t="s">
        <v>89</v>
      </c>
      <c r="C1490" t="s">
        <v>278</v>
      </c>
      <c r="D1490" t="s">
        <v>271</v>
      </c>
      <c r="E1490" t="s">
        <v>227</v>
      </c>
      <c r="F1490">
        <v>117</v>
      </c>
      <c r="G1490">
        <v>6867</v>
      </c>
      <c r="H1490">
        <v>23</v>
      </c>
      <c r="I1490">
        <v>0</v>
      </c>
      <c r="J1490">
        <v>140</v>
      </c>
      <c r="K1490">
        <v>6867</v>
      </c>
    </row>
    <row r="1491" spans="1:11" x14ac:dyDescent="0.2">
      <c r="A1491" t="s">
        <v>1801</v>
      </c>
      <c r="B1491" t="s">
        <v>89</v>
      </c>
      <c r="C1491" t="s">
        <v>278</v>
      </c>
      <c r="D1491" t="s">
        <v>270</v>
      </c>
      <c r="E1491" t="s">
        <v>228</v>
      </c>
      <c r="F1491">
        <v>53</v>
      </c>
      <c r="G1491">
        <v>3119.83</v>
      </c>
      <c r="H1491">
        <v>3</v>
      </c>
      <c r="I1491">
        <v>0</v>
      </c>
      <c r="J1491">
        <v>56</v>
      </c>
      <c r="K1491">
        <v>3119.83</v>
      </c>
    </row>
    <row r="1492" spans="1:11" x14ac:dyDescent="0.2">
      <c r="A1492" t="s">
        <v>1802</v>
      </c>
      <c r="B1492" t="s">
        <v>89</v>
      </c>
      <c r="C1492" t="s">
        <v>278</v>
      </c>
      <c r="D1492" t="s">
        <v>274</v>
      </c>
      <c r="E1492" t="s">
        <v>229</v>
      </c>
      <c r="F1492">
        <v>73</v>
      </c>
      <c r="G1492">
        <v>4009</v>
      </c>
      <c r="H1492">
        <v>9</v>
      </c>
      <c r="I1492">
        <v>0</v>
      </c>
      <c r="J1492">
        <v>82</v>
      </c>
      <c r="K1492">
        <v>4009</v>
      </c>
    </row>
    <row r="1493" spans="1:11" x14ac:dyDescent="0.2">
      <c r="A1493" t="s">
        <v>1803</v>
      </c>
      <c r="B1493" t="s">
        <v>89</v>
      </c>
      <c r="C1493" t="s">
        <v>278</v>
      </c>
      <c r="D1493" t="s">
        <v>268</v>
      </c>
      <c r="E1493" t="s">
        <v>230</v>
      </c>
      <c r="F1493">
        <v>283</v>
      </c>
      <c r="G1493">
        <v>11352.64</v>
      </c>
      <c r="H1493">
        <v>35</v>
      </c>
      <c r="I1493">
        <v>0</v>
      </c>
      <c r="J1493">
        <v>318</v>
      </c>
      <c r="K1493">
        <v>11352.64</v>
      </c>
    </row>
    <row r="1494" spans="1:11" x14ac:dyDescent="0.2">
      <c r="A1494" t="s">
        <v>1804</v>
      </c>
      <c r="B1494" t="s">
        <v>89</v>
      </c>
      <c r="C1494" t="s">
        <v>278</v>
      </c>
      <c r="D1494" t="s">
        <v>270</v>
      </c>
      <c r="E1494" t="s">
        <v>231</v>
      </c>
      <c r="F1494">
        <v>44</v>
      </c>
      <c r="G1494">
        <v>2319</v>
      </c>
      <c r="H1494">
        <v>6</v>
      </c>
      <c r="I1494">
        <v>0</v>
      </c>
      <c r="J1494">
        <v>50</v>
      </c>
      <c r="K1494">
        <v>2319</v>
      </c>
    </row>
    <row r="1495" spans="1:11" x14ac:dyDescent="0.2">
      <c r="A1495" t="s">
        <v>1805</v>
      </c>
      <c r="B1495" t="s">
        <v>89</v>
      </c>
      <c r="C1495" t="s">
        <v>278</v>
      </c>
      <c r="D1495" t="s">
        <v>272</v>
      </c>
      <c r="E1495" t="s">
        <v>232</v>
      </c>
      <c r="F1495">
        <v>649</v>
      </c>
      <c r="G1495">
        <v>31846.49</v>
      </c>
      <c r="H1495">
        <v>153</v>
      </c>
      <c r="I1495">
        <v>0</v>
      </c>
      <c r="J1495">
        <v>802</v>
      </c>
      <c r="K1495">
        <v>31846.49</v>
      </c>
    </row>
    <row r="1496" spans="1:11" x14ac:dyDescent="0.2">
      <c r="A1496" t="s">
        <v>1806</v>
      </c>
      <c r="B1496" t="s">
        <v>89</v>
      </c>
      <c r="C1496" t="s">
        <v>278</v>
      </c>
      <c r="D1496" t="s">
        <v>269</v>
      </c>
      <c r="E1496" t="s">
        <v>233</v>
      </c>
      <c r="F1496">
        <v>95</v>
      </c>
      <c r="G1496">
        <v>4542.83</v>
      </c>
      <c r="H1496">
        <v>19</v>
      </c>
      <c r="I1496">
        <v>0</v>
      </c>
      <c r="J1496">
        <v>114</v>
      </c>
      <c r="K1496">
        <v>4542.83</v>
      </c>
    </row>
    <row r="1497" spans="1:11" x14ac:dyDescent="0.2">
      <c r="A1497" t="s">
        <v>1807</v>
      </c>
      <c r="B1497" t="s">
        <v>89</v>
      </c>
      <c r="C1497" t="s">
        <v>278</v>
      </c>
      <c r="D1497" t="s">
        <v>273</v>
      </c>
      <c r="E1497" t="s">
        <v>234</v>
      </c>
      <c r="F1497">
        <v>77</v>
      </c>
      <c r="G1497">
        <v>4212.66</v>
      </c>
      <c r="H1497">
        <v>18</v>
      </c>
      <c r="I1497">
        <v>0</v>
      </c>
      <c r="J1497">
        <v>95</v>
      </c>
      <c r="K1497">
        <v>4212.66</v>
      </c>
    </row>
    <row r="1498" spans="1:11" x14ac:dyDescent="0.2">
      <c r="A1498" t="s">
        <v>1808</v>
      </c>
      <c r="B1498" t="s">
        <v>89</v>
      </c>
      <c r="C1498" t="s">
        <v>278</v>
      </c>
      <c r="D1498" t="s">
        <v>271</v>
      </c>
      <c r="E1498" t="s">
        <v>235</v>
      </c>
      <c r="F1498">
        <v>85</v>
      </c>
      <c r="G1498">
        <v>6041</v>
      </c>
      <c r="H1498">
        <v>6</v>
      </c>
      <c r="I1498">
        <v>0</v>
      </c>
      <c r="J1498">
        <v>91</v>
      </c>
      <c r="K1498">
        <v>6041</v>
      </c>
    </row>
    <row r="1499" spans="1:11" x14ac:dyDescent="0.2">
      <c r="A1499" t="s">
        <v>1809</v>
      </c>
      <c r="B1499" t="s">
        <v>89</v>
      </c>
      <c r="C1499" t="s">
        <v>278</v>
      </c>
      <c r="D1499" t="s">
        <v>274</v>
      </c>
      <c r="E1499" t="s">
        <v>236</v>
      </c>
      <c r="F1499">
        <v>55</v>
      </c>
      <c r="G1499">
        <v>3204</v>
      </c>
      <c r="H1499">
        <v>6</v>
      </c>
      <c r="I1499">
        <v>0</v>
      </c>
      <c r="J1499">
        <v>61</v>
      </c>
      <c r="K1499">
        <v>3204</v>
      </c>
    </row>
    <row r="1500" spans="1:11" x14ac:dyDescent="0.2">
      <c r="A1500" t="s">
        <v>1810</v>
      </c>
      <c r="B1500" t="s">
        <v>89</v>
      </c>
      <c r="C1500" t="s">
        <v>278</v>
      </c>
      <c r="D1500" t="s">
        <v>268</v>
      </c>
      <c r="E1500" t="s">
        <v>237</v>
      </c>
      <c r="F1500">
        <v>58</v>
      </c>
      <c r="G1500">
        <v>2659.49</v>
      </c>
      <c r="H1500">
        <v>8</v>
      </c>
      <c r="I1500">
        <v>0</v>
      </c>
      <c r="J1500">
        <v>66</v>
      </c>
      <c r="K1500">
        <v>2659.49</v>
      </c>
    </row>
    <row r="1501" spans="1:11" x14ac:dyDescent="0.2">
      <c r="A1501" t="s">
        <v>1811</v>
      </c>
      <c r="B1501" t="s">
        <v>89</v>
      </c>
      <c r="C1501" t="s">
        <v>278</v>
      </c>
      <c r="D1501" t="s">
        <v>273</v>
      </c>
      <c r="E1501" t="s">
        <v>238</v>
      </c>
      <c r="F1501">
        <v>29</v>
      </c>
      <c r="G1501">
        <v>1286.83</v>
      </c>
      <c r="H1501">
        <v>4</v>
      </c>
      <c r="I1501">
        <v>0</v>
      </c>
      <c r="J1501">
        <v>33</v>
      </c>
      <c r="K1501">
        <v>1286.83</v>
      </c>
    </row>
    <row r="1502" spans="1:11" x14ac:dyDescent="0.2">
      <c r="A1502" t="s">
        <v>1812</v>
      </c>
      <c r="B1502" t="s">
        <v>89</v>
      </c>
      <c r="C1502" t="s">
        <v>278</v>
      </c>
      <c r="D1502" t="s">
        <v>269</v>
      </c>
      <c r="E1502" t="s">
        <v>239</v>
      </c>
      <c r="F1502">
        <v>105</v>
      </c>
      <c r="G1502">
        <v>5167</v>
      </c>
      <c r="H1502">
        <v>25</v>
      </c>
      <c r="I1502">
        <v>0</v>
      </c>
      <c r="J1502">
        <v>130</v>
      </c>
      <c r="K1502">
        <v>5167</v>
      </c>
    </row>
    <row r="1503" spans="1:11" x14ac:dyDescent="0.2">
      <c r="A1503" t="s">
        <v>1813</v>
      </c>
      <c r="B1503" t="s">
        <v>89</v>
      </c>
      <c r="C1503" t="s">
        <v>278</v>
      </c>
      <c r="D1503" t="s">
        <v>271</v>
      </c>
      <c r="E1503" t="s">
        <v>240</v>
      </c>
      <c r="F1503">
        <v>123</v>
      </c>
      <c r="G1503">
        <v>7117</v>
      </c>
      <c r="H1503">
        <v>34</v>
      </c>
      <c r="I1503">
        <v>0</v>
      </c>
      <c r="J1503">
        <v>157</v>
      </c>
      <c r="K1503">
        <v>7117</v>
      </c>
    </row>
    <row r="1504" spans="1:11" x14ac:dyDescent="0.2">
      <c r="A1504" t="s">
        <v>1814</v>
      </c>
      <c r="B1504" t="s">
        <v>89</v>
      </c>
      <c r="C1504" t="s">
        <v>278</v>
      </c>
      <c r="D1504" t="s">
        <v>275</v>
      </c>
      <c r="E1504" t="s">
        <v>241</v>
      </c>
      <c r="F1504">
        <v>76</v>
      </c>
      <c r="G1504">
        <v>4242.66</v>
      </c>
      <c r="H1504">
        <v>11</v>
      </c>
      <c r="I1504">
        <v>0</v>
      </c>
      <c r="J1504">
        <v>87</v>
      </c>
      <c r="K1504">
        <v>4242.66</v>
      </c>
    </row>
    <row r="1505" spans="1:11" x14ac:dyDescent="0.2">
      <c r="A1505" t="s">
        <v>1815</v>
      </c>
      <c r="B1505" t="s">
        <v>89</v>
      </c>
      <c r="C1505" t="s">
        <v>278</v>
      </c>
      <c r="D1505" t="s">
        <v>274</v>
      </c>
      <c r="E1505" t="s">
        <v>242</v>
      </c>
      <c r="F1505">
        <v>59</v>
      </c>
      <c r="G1505">
        <v>3182</v>
      </c>
      <c r="H1505">
        <v>13</v>
      </c>
      <c r="I1505">
        <v>0</v>
      </c>
      <c r="J1505">
        <v>72</v>
      </c>
      <c r="K1505">
        <v>3182</v>
      </c>
    </row>
    <row r="1506" spans="1:11" x14ac:dyDescent="0.2">
      <c r="A1506" t="s">
        <v>1816</v>
      </c>
      <c r="B1506" t="s">
        <v>89</v>
      </c>
      <c r="C1506" t="s">
        <v>278</v>
      </c>
      <c r="D1506" t="s">
        <v>269</v>
      </c>
      <c r="E1506" t="s">
        <v>243</v>
      </c>
      <c r="F1506">
        <v>112</v>
      </c>
      <c r="G1506">
        <v>5822</v>
      </c>
      <c r="H1506">
        <v>31</v>
      </c>
      <c r="I1506">
        <v>0</v>
      </c>
      <c r="J1506">
        <v>143</v>
      </c>
      <c r="K1506">
        <v>5822</v>
      </c>
    </row>
    <row r="1507" spans="1:11" x14ac:dyDescent="0.2">
      <c r="A1507" t="s">
        <v>1817</v>
      </c>
      <c r="B1507" t="s">
        <v>89</v>
      </c>
      <c r="C1507" t="s">
        <v>278</v>
      </c>
      <c r="D1507" t="s">
        <v>269</v>
      </c>
      <c r="E1507" t="s">
        <v>244</v>
      </c>
      <c r="F1507">
        <v>186</v>
      </c>
      <c r="G1507">
        <v>9597.83</v>
      </c>
      <c r="H1507">
        <v>45</v>
      </c>
      <c r="I1507">
        <v>0</v>
      </c>
      <c r="J1507">
        <v>231</v>
      </c>
      <c r="K1507">
        <v>9597.83</v>
      </c>
    </row>
    <row r="1508" spans="1:11" x14ac:dyDescent="0.2">
      <c r="A1508" t="s">
        <v>1818</v>
      </c>
      <c r="B1508" t="s">
        <v>89</v>
      </c>
      <c r="C1508" t="s">
        <v>278</v>
      </c>
      <c r="D1508" t="s">
        <v>271</v>
      </c>
      <c r="E1508" t="s">
        <v>245</v>
      </c>
      <c r="F1508">
        <v>101</v>
      </c>
      <c r="G1508">
        <v>5504.49</v>
      </c>
      <c r="H1508">
        <v>16</v>
      </c>
      <c r="I1508">
        <v>0</v>
      </c>
      <c r="J1508">
        <v>117</v>
      </c>
      <c r="K1508">
        <v>5504.49</v>
      </c>
    </row>
    <row r="1509" spans="1:11" x14ac:dyDescent="0.2">
      <c r="A1509" t="s">
        <v>1819</v>
      </c>
      <c r="B1509" t="s">
        <v>89</v>
      </c>
      <c r="C1509" t="s">
        <v>278</v>
      </c>
      <c r="D1509" t="s">
        <v>274</v>
      </c>
      <c r="E1509" t="s">
        <v>246</v>
      </c>
      <c r="F1509">
        <v>238</v>
      </c>
      <c r="G1509">
        <v>12542.83</v>
      </c>
      <c r="H1509">
        <v>55</v>
      </c>
      <c r="I1509">
        <v>0</v>
      </c>
      <c r="J1509">
        <v>293</v>
      </c>
      <c r="K1509">
        <v>12542.83</v>
      </c>
    </row>
    <row r="1510" spans="1:11" x14ac:dyDescent="0.2">
      <c r="A1510" t="s">
        <v>1820</v>
      </c>
      <c r="B1510" t="s">
        <v>89</v>
      </c>
      <c r="C1510" t="s">
        <v>278</v>
      </c>
      <c r="D1510" t="s">
        <v>272</v>
      </c>
      <c r="E1510" t="s">
        <v>247</v>
      </c>
      <c r="F1510">
        <v>83</v>
      </c>
      <c r="G1510">
        <v>4187</v>
      </c>
      <c r="H1510">
        <v>16</v>
      </c>
      <c r="I1510">
        <v>0</v>
      </c>
      <c r="J1510">
        <v>99</v>
      </c>
      <c r="K1510">
        <v>4187</v>
      </c>
    </row>
    <row r="1511" spans="1:11" x14ac:dyDescent="0.2">
      <c r="A1511" t="s">
        <v>1821</v>
      </c>
      <c r="B1511" t="s">
        <v>89</v>
      </c>
      <c r="C1511" t="s">
        <v>278</v>
      </c>
      <c r="D1511" t="s">
        <v>274</v>
      </c>
      <c r="E1511" t="s">
        <v>288</v>
      </c>
      <c r="F1511">
        <v>1989</v>
      </c>
      <c r="G1511">
        <v>101963.3</v>
      </c>
      <c r="H1511">
        <v>392</v>
      </c>
      <c r="I1511">
        <v>0</v>
      </c>
      <c r="J1511">
        <v>2381</v>
      </c>
      <c r="K1511">
        <v>101963.3</v>
      </c>
    </row>
    <row r="1512" spans="1:11" x14ac:dyDescent="0.2">
      <c r="A1512" t="s">
        <v>1822</v>
      </c>
      <c r="B1512" t="s">
        <v>89</v>
      </c>
      <c r="C1512" t="s">
        <v>278</v>
      </c>
      <c r="D1512" t="s">
        <v>267</v>
      </c>
      <c r="E1512" t="s">
        <v>248</v>
      </c>
      <c r="F1512">
        <v>188</v>
      </c>
      <c r="G1512">
        <v>8544.83</v>
      </c>
      <c r="H1512">
        <v>31</v>
      </c>
      <c r="I1512">
        <v>0</v>
      </c>
      <c r="J1512">
        <v>219</v>
      </c>
      <c r="K1512">
        <v>8544.83</v>
      </c>
    </row>
    <row r="1513" spans="1:11" x14ac:dyDescent="0.2">
      <c r="A1513" t="s">
        <v>1823</v>
      </c>
      <c r="B1513" t="s">
        <v>89</v>
      </c>
      <c r="C1513" t="s">
        <v>278</v>
      </c>
      <c r="D1513" t="s">
        <v>272</v>
      </c>
      <c r="E1513" t="s">
        <v>249</v>
      </c>
      <c r="F1513">
        <v>465</v>
      </c>
      <c r="G1513">
        <v>19952.66</v>
      </c>
      <c r="H1513">
        <v>90</v>
      </c>
      <c r="I1513">
        <v>0</v>
      </c>
      <c r="J1513">
        <v>555</v>
      </c>
      <c r="K1513">
        <v>19952.66</v>
      </c>
    </row>
    <row r="1514" spans="1:11" x14ac:dyDescent="0.2">
      <c r="A1514" t="s">
        <v>1824</v>
      </c>
      <c r="B1514" t="s">
        <v>89</v>
      </c>
      <c r="C1514" t="s">
        <v>278</v>
      </c>
      <c r="D1514" t="s">
        <v>269</v>
      </c>
      <c r="E1514" t="s">
        <v>250</v>
      </c>
      <c r="F1514">
        <v>77</v>
      </c>
      <c r="G1514">
        <v>3812</v>
      </c>
      <c r="H1514">
        <v>20</v>
      </c>
      <c r="I1514">
        <v>0</v>
      </c>
      <c r="J1514">
        <v>97</v>
      </c>
      <c r="K1514">
        <v>3812</v>
      </c>
    </row>
    <row r="1515" spans="1:11" x14ac:dyDescent="0.2">
      <c r="A1515" t="s">
        <v>1825</v>
      </c>
      <c r="B1515" t="s">
        <v>89</v>
      </c>
      <c r="C1515" t="s">
        <v>278</v>
      </c>
      <c r="D1515" t="s">
        <v>271</v>
      </c>
      <c r="E1515" t="s">
        <v>251</v>
      </c>
      <c r="F1515">
        <v>54</v>
      </c>
      <c r="G1515">
        <v>2457</v>
      </c>
      <c r="H1515">
        <v>12</v>
      </c>
      <c r="I1515">
        <v>0</v>
      </c>
      <c r="J1515">
        <v>66</v>
      </c>
      <c r="K1515">
        <v>2457</v>
      </c>
    </row>
    <row r="1516" spans="1:11" x14ac:dyDescent="0.2">
      <c r="A1516" t="s">
        <v>1826</v>
      </c>
      <c r="B1516" t="s">
        <v>89</v>
      </c>
      <c r="C1516" t="s">
        <v>278</v>
      </c>
      <c r="D1516" t="s">
        <v>271</v>
      </c>
      <c r="E1516" t="s">
        <v>252</v>
      </c>
      <c r="F1516">
        <v>119</v>
      </c>
      <c r="G1516">
        <v>6937.83</v>
      </c>
      <c r="H1516">
        <v>12</v>
      </c>
      <c r="I1516">
        <v>0</v>
      </c>
      <c r="J1516">
        <v>131</v>
      </c>
      <c r="K1516">
        <v>6937.83</v>
      </c>
    </row>
    <row r="1517" spans="1:11" x14ac:dyDescent="0.2">
      <c r="A1517" t="s">
        <v>1827</v>
      </c>
      <c r="B1517" t="s">
        <v>89</v>
      </c>
      <c r="C1517" t="s">
        <v>278</v>
      </c>
      <c r="D1517" t="s">
        <v>273</v>
      </c>
      <c r="E1517" t="s">
        <v>253</v>
      </c>
      <c r="F1517">
        <v>271</v>
      </c>
      <c r="G1517">
        <v>11440.66</v>
      </c>
      <c r="H1517">
        <v>24</v>
      </c>
      <c r="I1517">
        <v>0</v>
      </c>
      <c r="J1517">
        <v>295</v>
      </c>
      <c r="K1517">
        <v>11440.66</v>
      </c>
    </row>
    <row r="1518" spans="1:11" x14ac:dyDescent="0.2">
      <c r="A1518" t="s">
        <v>1828</v>
      </c>
      <c r="B1518" t="s">
        <v>89</v>
      </c>
      <c r="C1518" t="s">
        <v>278</v>
      </c>
      <c r="D1518" t="s">
        <v>272</v>
      </c>
      <c r="E1518" t="s">
        <v>254</v>
      </c>
      <c r="F1518">
        <v>92</v>
      </c>
      <c r="G1518">
        <v>4296</v>
      </c>
      <c r="H1518">
        <v>30</v>
      </c>
      <c r="I1518">
        <v>0</v>
      </c>
      <c r="J1518">
        <v>122</v>
      </c>
      <c r="K1518">
        <v>4296</v>
      </c>
    </row>
    <row r="1519" spans="1:11" x14ac:dyDescent="0.2">
      <c r="A1519" t="s">
        <v>1829</v>
      </c>
      <c r="B1519" t="s">
        <v>89</v>
      </c>
      <c r="C1519" t="s">
        <v>278</v>
      </c>
      <c r="D1519" t="s">
        <v>271</v>
      </c>
      <c r="E1519" t="s">
        <v>255</v>
      </c>
      <c r="F1519">
        <v>113</v>
      </c>
      <c r="G1519">
        <v>5487</v>
      </c>
      <c r="H1519">
        <v>14</v>
      </c>
      <c r="I1519">
        <v>0</v>
      </c>
      <c r="J1519">
        <v>127</v>
      </c>
      <c r="K1519">
        <v>5487</v>
      </c>
    </row>
    <row r="1520" spans="1:11" x14ac:dyDescent="0.2">
      <c r="A1520" t="s">
        <v>1830</v>
      </c>
      <c r="B1520" t="s">
        <v>89</v>
      </c>
      <c r="C1520" t="s">
        <v>278</v>
      </c>
      <c r="D1520" t="s">
        <v>272</v>
      </c>
      <c r="E1520" t="s">
        <v>256</v>
      </c>
      <c r="F1520">
        <v>108</v>
      </c>
      <c r="G1520">
        <v>5822</v>
      </c>
      <c r="H1520">
        <v>32</v>
      </c>
      <c r="I1520">
        <v>0</v>
      </c>
      <c r="J1520">
        <v>140</v>
      </c>
      <c r="K1520">
        <v>5822</v>
      </c>
    </row>
    <row r="1521" spans="1:11" x14ac:dyDescent="0.2">
      <c r="A1521" t="s">
        <v>1831</v>
      </c>
      <c r="B1521" t="s">
        <v>89</v>
      </c>
      <c r="C1521" t="s">
        <v>278</v>
      </c>
      <c r="D1521" t="s">
        <v>274</v>
      </c>
      <c r="E1521" t="s">
        <v>257</v>
      </c>
      <c r="F1521">
        <v>68</v>
      </c>
      <c r="G1521">
        <v>3763.49</v>
      </c>
      <c r="H1521">
        <v>14</v>
      </c>
      <c r="I1521">
        <v>0</v>
      </c>
      <c r="J1521">
        <v>82</v>
      </c>
      <c r="K1521">
        <v>3763.49</v>
      </c>
    </row>
    <row r="1522" spans="1:11" x14ac:dyDescent="0.2">
      <c r="A1522" t="s">
        <v>1832</v>
      </c>
      <c r="B1522" t="s">
        <v>89</v>
      </c>
      <c r="C1522" t="s">
        <v>278</v>
      </c>
      <c r="D1522" t="s">
        <v>274</v>
      </c>
      <c r="E1522" t="s">
        <v>258</v>
      </c>
      <c r="F1522">
        <v>241</v>
      </c>
      <c r="G1522">
        <v>11262</v>
      </c>
      <c r="H1522">
        <v>31</v>
      </c>
      <c r="I1522">
        <v>0</v>
      </c>
      <c r="J1522">
        <v>272</v>
      </c>
      <c r="K1522">
        <v>11262</v>
      </c>
    </row>
    <row r="1523" spans="1:11" x14ac:dyDescent="0.2">
      <c r="A1523" t="s">
        <v>1833</v>
      </c>
      <c r="B1523" t="s">
        <v>89</v>
      </c>
      <c r="C1523" t="s">
        <v>278</v>
      </c>
      <c r="D1523" t="s">
        <v>275</v>
      </c>
      <c r="E1523" t="s">
        <v>259</v>
      </c>
      <c r="F1523">
        <v>83</v>
      </c>
      <c r="G1523">
        <v>3912</v>
      </c>
      <c r="H1523">
        <v>18</v>
      </c>
      <c r="I1523">
        <v>0</v>
      </c>
      <c r="J1523">
        <v>101</v>
      </c>
      <c r="K1523">
        <v>3912</v>
      </c>
    </row>
    <row r="1524" spans="1:11" x14ac:dyDescent="0.2">
      <c r="A1524" t="s">
        <v>1834</v>
      </c>
      <c r="B1524" t="s">
        <v>89</v>
      </c>
      <c r="C1524" t="s">
        <v>278</v>
      </c>
      <c r="D1524" t="s">
        <v>275</v>
      </c>
      <c r="E1524" t="s">
        <v>289</v>
      </c>
      <c r="F1524">
        <v>1775</v>
      </c>
      <c r="G1524">
        <v>89755.79</v>
      </c>
      <c r="H1524">
        <v>309</v>
      </c>
      <c r="I1524">
        <v>0</v>
      </c>
      <c r="J1524">
        <v>2084</v>
      </c>
      <c r="K1524">
        <v>89755.79</v>
      </c>
    </row>
    <row r="1525" spans="1:11" x14ac:dyDescent="0.2">
      <c r="A1525" t="s">
        <v>1835</v>
      </c>
      <c r="B1525" t="s">
        <v>89</v>
      </c>
      <c r="C1525" t="s">
        <v>296</v>
      </c>
      <c r="D1525" t="s">
        <v>106</v>
      </c>
      <c r="E1525" t="s">
        <v>280</v>
      </c>
      <c r="F1525">
        <v>0</v>
      </c>
      <c r="G1525">
        <v>0</v>
      </c>
      <c r="H1525">
        <v>1415</v>
      </c>
      <c r="I1525">
        <v>0</v>
      </c>
      <c r="J1525">
        <v>1415</v>
      </c>
      <c r="K1525">
        <v>0</v>
      </c>
    </row>
    <row r="1526" spans="1:11" x14ac:dyDescent="0.2">
      <c r="A1526" t="s">
        <v>1836</v>
      </c>
      <c r="B1526" t="s">
        <v>89</v>
      </c>
      <c r="C1526" t="s">
        <v>296</v>
      </c>
      <c r="D1526" t="s">
        <v>269</v>
      </c>
      <c r="E1526" t="s">
        <v>107</v>
      </c>
      <c r="F1526">
        <v>0</v>
      </c>
      <c r="G1526">
        <v>0</v>
      </c>
      <c r="H1526">
        <v>8</v>
      </c>
      <c r="I1526">
        <v>0</v>
      </c>
      <c r="J1526">
        <v>8</v>
      </c>
      <c r="K1526">
        <v>0</v>
      </c>
    </row>
    <row r="1527" spans="1:11" x14ac:dyDescent="0.2">
      <c r="A1527" t="s">
        <v>1837</v>
      </c>
      <c r="B1527" t="s">
        <v>89</v>
      </c>
      <c r="C1527" t="s">
        <v>296</v>
      </c>
      <c r="D1527" t="s">
        <v>269</v>
      </c>
      <c r="E1527" t="s">
        <v>108</v>
      </c>
      <c r="F1527">
        <v>0</v>
      </c>
      <c r="G1527">
        <v>0</v>
      </c>
      <c r="H1527">
        <v>10</v>
      </c>
      <c r="I1527">
        <v>0</v>
      </c>
      <c r="J1527">
        <v>10</v>
      </c>
      <c r="K1527">
        <v>0</v>
      </c>
    </row>
    <row r="1528" spans="1:11" x14ac:dyDescent="0.2">
      <c r="A1528" t="s">
        <v>1838</v>
      </c>
      <c r="B1528" t="s">
        <v>89</v>
      </c>
      <c r="C1528" t="s">
        <v>296</v>
      </c>
      <c r="D1528" t="s">
        <v>275</v>
      </c>
      <c r="E1528" t="s">
        <v>109</v>
      </c>
      <c r="F1528">
        <v>0</v>
      </c>
      <c r="G1528">
        <v>0</v>
      </c>
      <c r="H1528">
        <v>1</v>
      </c>
      <c r="I1528">
        <v>0</v>
      </c>
      <c r="J1528">
        <v>1</v>
      </c>
      <c r="K1528">
        <v>0</v>
      </c>
    </row>
    <row r="1529" spans="1:11" x14ac:dyDescent="0.2">
      <c r="A1529" t="s">
        <v>1839</v>
      </c>
      <c r="B1529" t="s">
        <v>89</v>
      </c>
      <c r="C1529" t="s">
        <v>296</v>
      </c>
      <c r="D1529" t="s">
        <v>273</v>
      </c>
      <c r="E1529" t="s">
        <v>110</v>
      </c>
      <c r="F1529">
        <v>0</v>
      </c>
      <c r="G1529">
        <v>0</v>
      </c>
      <c r="H1529">
        <v>7</v>
      </c>
      <c r="I1529">
        <v>0</v>
      </c>
      <c r="J1529">
        <v>7</v>
      </c>
      <c r="K1529">
        <v>0</v>
      </c>
    </row>
    <row r="1530" spans="1:11" x14ac:dyDescent="0.2">
      <c r="A1530" t="s">
        <v>1840</v>
      </c>
      <c r="B1530" t="s">
        <v>89</v>
      </c>
      <c r="C1530" t="s">
        <v>296</v>
      </c>
      <c r="D1530" t="s">
        <v>268</v>
      </c>
      <c r="E1530" t="s">
        <v>111</v>
      </c>
      <c r="F1530">
        <v>0</v>
      </c>
      <c r="G1530">
        <v>0</v>
      </c>
      <c r="H1530">
        <v>5</v>
      </c>
      <c r="I1530">
        <v>0</v>
      </c>
      <c r="J1530">
        <v>5</v>
      </c>
      <c r="K1530">
        <v>0</v>
      </c>
    </row>
    <row r="1531" spans="1:11" x14ac:dyDescent="0.2">
      <c r="A1531" t="s">
        <v>1841</v>
      </c>
      <c r="B1531" t="s">
        <v>89</v>
      </c>
      <c r="C1531" t="s">
        <v>296</v>
      </c>
      <c r="D1531" t="s">
        <v>269</v>
      </c>
      <c r="E1531" t="s">
        <v>112</v>
      </c>
      <c r="F1531">
        <v>0</v>
      </c>
      <c r="G1531">
        <v>0</v>
      </c>
      <c r="H1531">
        <v>2</v>
      </c>
      <c r="I1531">
        <v>0</v>
      </c>
      <c r="J1531">
        <v>2</v>
      </c>
      <c r="K1531">
        <v>0</v>
      </c>
    </row>
    <row r="1532" spans="1:11" x14ac:dyDescent="0.2">
      <c r="A1532" t="s">
        <v>1842</v>
      </c>
      <c r="B1532" t="s">
        <v>89</v>
      </c>
      <c r="C1532" t="s">
        <v>296</v>
      </c>
      <c r="D1532" t="s">
        <v>274</v>
      </c>
      <c r="E1532" t="s">
        <v>113</v>
      </c>
      <c r="F1532">
        <v>0</v>
      </c>
      <c r="G1532">
        <v>0</v>
      </c>
      <c r="H1532">
        <v>37</v>
      </c>
      <c r="I1532">
        <v>0</v>
      </c>
      <c r="J1532">
        <v>37</v>
      </c>
      <c r="K1532">
        <v>0</v>
      </c>
    </row>
    <row r="1533" spans="1:11" x14ac:dyDescent="0.2">
      <c r="A1533" t="s">
        <v>1843</v>
      </c>
      <c r="B1533" t="s">
        <v>89</v>
      </c>
      <c r="C1533" t="s">
        <v>296</v>
      </c>
      <c r="D1533" t="s">
        <v>271</v>
      </c>
      <c r="E1533" t="s">
        <v>114</v>
      </c>
      <c r="F1533">
        <v>0</v>
      </c>
      <c r="G1533">
        <v>0</v>
      </c>
      <c r="H1533">
        <v>4</v>
      </c>
      <c r="I1533">
        <v>0</v>
      </c>
      <c r="J1533">
        <v>4</v>
      </c>
      <c r="K1533">
        <v>0</v>
      </c>
    </row>
    <row r="1534" spans="1:11" x14ac:dyDescent="0.2">
      <c r="A1534" t="s">
        <v>1844</v>
      </c>
      <c r="B1534" t="s">
        <v>89</v>
      </c>
      <c r="C1534" t="s">
        <v>296</v>
      </c>
      <c r="D1534" t="s">
        <v>271</v>
      </c>
      <c r="E1534" t="s">
        <v>115</v>
      </c>
      <c r="F1534">
        <v>0</v>
      </c>
      <c r="G1534">
        <v>0</v>
      </c>
      <c r="H1534">
        <v>1</v>
      </c>
      <c r="I1534">
        <v>0</v>
      </c>
      <c r="J1534">
        <v>1</v>
      </c>
      <c r="K1534">
        <v>0</v>
      </c>
    </row>
    <row r="1535" spans="1:11" x14ac:dyDescent="0.2">
      <c r="A1535" t="s">
        <v>1845</v>
      </c>
      <c r="B1535" t="s">
        <v>89</v>
      </c>
      <c r="C1535" t="s">
        <v>296</v>
      </c>
      <c r="D1535" t="s">
        <v>271</v>
      </c>
      <c r="E1535" t="s">
        <v>116</v>
      </c>
      <c r="F1535">
        <v>0</v>
      </c>
      <c r="G1535">
        <v>0</v>
      </c>
      <c r="H1535">
        <v>4</v>
      </c>
      <c r="I1535">
        <v>0</v>
      </c>
      <c r="J1535">
        <v>4</v>
      </c>
      <c r="K1535">
        <v>0</v>
      </c>
    </row>
    <row r="1536" spans="1:11" x14ac:dyDescent="0.2">
      <c r="A1536" t="s">
        <v>1846</v>
      </c>
      <c r="B1536" t="s">
        <v>89</v>
      </c>
      <c r="C1536" t="s">
        <v>296</v>
      </c>
      <c r="D1536" t="s">
        <v>273</v>
      </c>
      <c r="E1536" t="s">
        <v>117</v>
      </c>
      <c r="F1536">
        <v>0</v>
      </c>
      <c r="G1536">
        <v>0</v>
      </c>
      <c r="H1536">
        <v>11</v>
      </c>
      <c r="I1536">
        <v>0</v>
      </c>
      <c r="J1536">
        <v>11</v>
      </c>
      <c r="K1536">
        <v>0</v>
      </c>
    </row>
    <row r="1537" spans="1:11" x14ac:dyDescent="0.2">
      <c r="A1537" t="s">
        <v>1847</v>
      </c>
      <c r="B1537" t="s">
        <v>89</v>
      </c>
      <c r="C1537" t="s">
        <v>296</v>
      </c>
      <c r="D1537" t="s">
        <v>272</v>
      </c>
      <c r="E1537" t="s">
        <v>118</v>
      </c>
      <c r="F1537">
        <v>0</v>
      </c>
      <c r="G1537">
        <v>0</v>
      </c>
      <c r="H1537">
        <v>2</v>
      </c>
      <c r="I1537">
        <v>0</v>
      </c>
      <c r="J1537">
        <v>2</v>
      </c>
      <c r="K1537">
        <v>0</v>
      </c>
    </row>
    <row r="1538" spans="1:11" x14ac:dyDescent="0.2">
      <c r="A1538" t="s">
        <v>1848</v>
      </c>
      <c r="B1538" t="s">
        <v>89</v>
      </c>
      <c r="C1538" t="s">
        <v>296</v>
      </c>
      <c r="D1538" t="s">
        <v>275</v>
      </c>
      <c r="E1538" t="s">
        <v>119</v>
      </c>
      <c r="F1538">
        <v>0</v>
      </c>
      <c r="G1538">
        <v>0</v>
      </c>
      <c r="H1538">
        <v>20</v>
      </c>
      <c r="I1538">
        <v>0</v>
      </c>
      <c r="J1538">
        <v>20</v>
      </c>
      <c r="K1538">
        <v>0</v>
      </c>
    </row>
    <row r="1539" spans="1:11" x14ac:dyDescent="0.2">
      <c r="A1539" t="s">
        <v>1849</v>
      </c>
      <c r="B1539" t="s">
        <v>89</v>
      </c>
      <c r="C1539" t="s">
        <v>296</v>
      </c>
      <c r="D1539" t="s">
        <v>269</v>
      </c>
      <c r="E1539" t="s">
        <v>120</v>
      </c>
      <c r="F1539">
        <v>0</v>
      </c>
      <c r="G1539">
        <v>0</v>
      </c>
      <c r="H1539">
        <v>9</v>
      </c>
      <c r="I1539">
        <v>0</v>
      </c>
      <c r="J1539">
        <v>9</v>
      </c>
      <c r="K1539">
        <v>0</v>
      </c>
    </row>
    <row r="1540" spans="1:11" x14ac:dyDescent="0.2">
      <c r="A1540" t="s">
        <v>1850</v>
      </c>
      <c r="B1540" t="s">
        <v>89</v>
      </c>
      <c r="C1540" t="s">
        <v>296</v>
      </c>
      <c r="D1540" t="s">
        <v>272</v>
      </c>
      <c r="E1540" t="s">
        <v>121</v>
      </c>
      <c r="F1540">
        <v>0</v>
      </c>
      <c r="G1540">
        <v>0</v>
      </c>
      <c r="H1540">
        <v>7</v>
      </c>
      <c r="I1540">
        <v>0</v>
      </c>
      <c r="J1540">
        <v>7</v>
      </c>
      <c r="K1540">
        <v>0</v>
      </c>
    </row>
    <row r="1541" spans="1:11" x14ac:dyDescent="0.2">
      <c r="A1541" t="s">
        <v>1851</v>
      </c>
      <c r="B1541" t="s">
        <v>89</v>
      </c>
      <c r="C1541" t="s">
        <v>296</v>
      </c>
      <c r="D1541" t="s">
        <v>273</v>
      </c>
      <c r="E1541" t="s">
        <v>122</v>
      </c>
      <c r="F1541">
        <v>0</v>
      </c>
      <c r="G1541">
        <v>0</v>
      </c>
      <c r="H1541">
        <v>13</v>
      </c>
      <c r="I1541">
        <v>0</v>
      </c>
      <c r="J1541">
        <v>13</v>
      </c>
      <c r="K1541">
        <v>0</v>
      </c>
    </row>
    <row r="1542" spans="1:11" x14ac:dyDescent="0.2">
      <c r="A1542" t="s">
        <v>1852</v>
      </c>
      <c r="B1542" t="s">
        <v>89</v>
      </c>
      <c r="C1542" t="s">
        <v>296</v>
      </c>
      <c r="D1542" t="s">
        <v>269</v>
      </c>
      <c r="E1542" t="s">
        <v>123</v>
      </c>
      <c r="F1542">
        <v>0</v>
      </c>
      <c r="G1542">
        <v>0</v>
      </c>
      <c r="H1542">
        <v>12</v>
      </c>
      <c r="I1542">
        <v>0</v>
      </c>
      <c r="J1542">
        <v>12</v>
      </c>
      <c r="K1542">
        <v>0</v>
      </c>
    </row>
    <row r="1543" spans="1:11" x14ac:dyDescent="0.2">
      <c r="A1543" t="s">
        <v>1853</v>
      </c>
      <c r="B1543" t="s">
        <v>89</v>
      </c>
      <c r="C1543" t="s">
        <v>296</v>
      </c>
      <c r="D1543" t="s">
        <v>272</v>
      </c>
      <c r="E1543" t="s">
        <v>124</v>
      </c>
      <c r="F1543">
        <v>0</v>
      </c>
      <c r="G1543">
        <v>0</v>
      </c>
      <c r="H1543">
        <v>21</v>
      </c>
      <c r="I1543">
        <v>0</v>
      </c>
      <c r="J1543">
        <v>21</v>
      </c>
      <c r="K1543">
        <v>0</v>
      </c>
    </row>
    <row r="1544" spans="1:11" x14ac:dyDescent="0.2">
      <c r="A1544" t="s">
        <v>1854</v>
      </c>
      <c r="B1544" t="s">
        <v>89</v>
      </c>
      <c r="C1544" t="s">
        <v>296</v>
      </c>
      <c r="D1544" t="s">
        <v>271</v>
      </c>
      <c r="E1544" t="s">
        <v>125</v>
      </c>
      <c r="F1544">
        <v>0</v>
      </c>
      <c r="G1544">
        <v>0</v>
      </c>
      <c r="H1544">
        <v>6</v>
      </c>
      <c r="I1544">
        <v>0</v>
      </c>
      <c r="J1544">
        <v>6</v>
      </c>
      <c r="K1544">
        <v>0</v>
      </c>
    </row>
    <row r="1545" spans="1:11" x14ac:dyDescent="0.2">
      <c r="A1545" t="s">
        <v>1855</v>
      </c>
      <c r="B1545" t="s">
        <v>89</v>
      </c>
      <c r="C1545" t="s">
        <v>296</v>
      </c>
      <c r="D1545" t="s">
        <v>275</v>
      </c>
      <c r="E1545" t="s">
        <v>126</v>
      </c>
      <c r="F1545">
        <v>0</v>
      </c>
      <c r="G1545">
        <v>0</v>
      </c>
      <c r="H1545">
        <v>2</v>
      </c>
      <c r="I1545">
        <v>0</v>
      </c>
      <c r="J1545">
        <v>2</v>
      </c>
      <c r="K1545">
        <v>0</v>
      </c>
    </row>
    <row r="1546" spans="1:11" x14ac:dyDescent="0.2">
      <c r="A1546" t="s">
        <v>1856</v>
      </c>
      <c r="B1546" t="s">
        <v>89</v>
      </c>
      <c r="C1546" t="s">
        <v>296</v>
      </c>
      <c r="D1546" t="s">
        <v>268</v>
      </c>
      <c r="E1546" t="s">
        <v>127</v>
      </c>
      <c r="F1546">
        <v>0</v>
      </c>
      <c r="G1546">
        <v>0</v>
      </c>
      <c r="H1546">
        <v>25</v>
      </c>
      <c r="I1546">
        <v>0</v>
      </c>
      <c r="J1546">
        <v>25</v>
      </c>
      <c r="K1546">
        <v>0</v>
      </c>
    </row>
    <row r="1547" spans="1:11" x14ac:dyDescent="0.2">
      <c r="A1547" t="s">
        <v>1857</v>
      </c>
      <c r="B1547" t="s">
        <v>89</v>
      </c>
      <c r="C1547" t="s">
        <v>296</v>
      </c>
      <c r="D1547" t="s">
        <v>269</v>
      </c>
      <c r="E1547" t="s">
        <v>128</v>
      </c>
      <c r="F1547">
        <v>0</v>
      </c>
      <c r="G1547">
        <v>0</v>
      </c>
      <c r="H1547">
        <v>1</v>
      </c>
      <c r="I1547">
        <v>0</v>
      </c>
      <c r="J1547">
        <v>1</v>
      </c>
      <c r="K1547">
        <v>0</v>
      </c>
    </row>
    <row r="1548" spans="1:11" x14ac:dyDescent="0.2">
      <c r="A1548" t="s">
        <v>1858</v>
      </c>
      <c r="B1548" t="s">
        <v>89</v>
      </c>
      <c r="C1548" t="s">
        <v>296</v>
      </c>
      <c r="D1548" t="s">
        <v>268</v>
      </c>
      <c r="E1548" t="s">
        <v>129</v>
      </c>
      <c r="F1548">
        <v>0</v>
      </c>
      <c r="G1548">
        <v>0</v>
      </c>
      <c r="H1548">
        <v>5</v>
      </c>
      <c r="I1548">
        <v>0</v>
      </c>
      <c r="J1548">
        <v>5</v>
      </c>
      <c r="K1548">
        <v>0</v>
      </c>
    </row>
    <row r="1549" spans="1:11" x14ac:dyDescent="0.2">
      <c r="A1549" t="s">
        <v>1859</v>
      </c>
      <c r="B1549" t="s">
        <v>89</v>
      </c>
      <c r="C1549" t="s">
        <v>296</v>
      </c>
      <c r="D1549" t="s">
        <v>271</v>
      </c>
      <c r="E1549" t="s">
        <v>130</v>
      </c>
      <c r="F1549">
        <v>0</v>
      </c>
      <c r="G1549">
        <v>0</v>
      </c>
      <c r="H1549">
        <v>9</v>
      </c>
      <c r="I1549">
        <v>0</v>
      </c>
      <c r="J1549">
        <v>9</v>
      </c>
      <c r="K1549">
        <v>0</v>
      </c>
    </row>
    <row r="1550" spans="1:11" x14ac:dyDescent="0.2">
      <c r="A1550" t="s">
        <v>1860</v>
      </c>
      <c r="B1550" t="s">
        <v>89</v>
      </c>
      <c r="C1550" t="s">
        <v>296</v>
      </c>
      <c r="D1550" t="s">
        <v>271</v>
      </c>
      <c r="E1550" t="s">
        <v>131</v>
      </c>
      <c r="F1550">
        <v>0</v>
      </c>
      <c r="G1550">
        <v>0</v>
      </c>
      <c r="H1550">
        <v>14</v>
      </c>
      <c r="I1550">
        <v>0</v>
      </c>
      <c r="J1550">
        <v>14</v>
      </c>
      <c r="K1550">
        <v>0</v>
      </c>
    </row>
    <row r="1551" spans="1:11" x14ac:dyDescent="0.2">
      <c r="A1551" t="s">
        <v>1861</v>
      </c>
      <c r="B1551" t="s">
        <v>89</v>
      </c>
      <c r="C1551" t="s">
        <v>296</v>
      </c>
      <c r="D1551" t="s">
        <v>269</v>
      </c>
      <c r="E1551" t="s">
        <v>132</v>
      </c>
      <c r="F1551">
        <v>0</v>
      </c>
      <c r="G1551">
        <v>0</v>
      </c>
      <c r="H1551">
        <v>1</v>
      </c>
      <c r="I1551">
        <v>0</v>
      </c>
      <c r="J1551">
        <v>1</v>
      </c>
      <c r="K1551">
        <v>0</v>
      </c>
    </row>
    <row r="1552" spans="1:11" x14ac:dyDescent="0.2">
      <c r="A1552" t="s">
        <v>1862</v>
      </c>
      <c r="B1552" t="s">
        <v>89</v>
      </c>
      <c r="C1552" t="s">
        <v>296</v>
      </c>
      <c r="D1552" t="s">
        <v>273</v>
      </c>
      <c r="E1552" t="s">
        <v>133</v>
      </c>
      <c r="F1552">
        <v>0</v>
      </c>
      <c r="G1552">
        <v>0</v>
      </c>
      <c r="H1552">
        <v>8</v>
      </c>
      <c r="I1552">
        <v>0</v>
      </c>
      <c r="J1552">
        <v>8</v>
      </c>
      <c r="K1552">
        <v>0</v>
      </c>
    </row>
    <row r="1553" spans="1:11" x14ac:dyDescent="0.2">
      <c r="A1553" t="s">
        <v>1863</v>
      </c>
      <c r="B1553" t="s">
        <v>89</v>
      </c>
      <c r="C1553" t="s">
        <v>296</v>
      </c>
      <c r="D1553" t="s">
        <v>274</v>
      </c>
      <c r="E1553" t="s">
        <v>134</v>
      </c>
      <c r="F1553">
        <v>0</v>
      </c>
      <c r="G1553">
        <v>0</v>
      </c>
      <c r="H1553">
        <v>8</v>
      </c>
      <c r="I1553">
        <v>0</v>
      </c>
      <c r="J1553">
        <v>8</v>
      </c>
      <c r="K1553">
        <v>0</v>
      </c>
    </row>
    <row r="1554" spans="1:11" x14ac:dyDescent="0.2">
      <c r="A1554" t="s">
        <v>1864</v>
      </c>
      <c r="B1554" t="s">
        <v>89</v>
      </c>
      <c r="C1554" t="s">
        <v>296</v>
      </c>
      <c r="D1554" t="s">
        <v>269</v>
      </c>
      <c r="E1554" t="s">
        <v>135</v>
      </c>
      <c r="F1554">
        <v>0</v>
      </c>
      <c r="G1554">
        <v>0</v>
      </c>
      <c r="H1554">
        <v>11</v>
      </c>
      <c r="I1554">
        <v>0</v>
      </c>
      <c r="J1554">
        <v>11</v>
      </c>
      <c r="K1554">
        <v>0</v>
      </c>
    </row>
    <row r="1555" spans="1:11" x14ac:dyDescent="0.2">
      <c r="A1555" t="s">
        <v>1865</v>
      </c>
      <c r="B1555" t="s">
        <v>89</v>
      </c>
      <c r="C1555" t="s">
        <v>296</v>
      </c>
      <c r="D1555" t="s">
        <v>271</v>
      </c>
      <c r="E1555" t="s">
        <v>136</v>
      </c>
      <c r="F1555">
        <v>0</v>
      </c>
      <c r="G1555">
        <v>0</v>
      </c>
      <c r="H1555">
        <v>3</v>
      </c>
      <c r="I1555">
        <v>0</v>
      </c>
      <c r="J1555">
        <v>3</v>
      </c>
      <c r="K1555">
        <v>0</v>
      </c>
    </row>
    <row r="1556" spans="1:11" x14ac:dyDescent="0.2">
      <c r="A1556" t="s">
        <v>1866</v>
      </c>
      <c r="B1556" t="s">
        <v>89</v>
      </c>
      <c r="C1556" t="s">
        <v>296</v>
      </c>
      <c r="D1556" t="s">
        <v>267</v>
      </c>
      <c r="E1556" t="s">
        <v>138</v>
      </c>
      <c r="F1556">
        <v>0</v>
      </c>
      <c r="G1556">
        <v>0</v>
      </c>
      <c r="H1556">
        <v>10</v>
      </c>
      <c r="I1556">
        <v>0</v>
      </c>
      <c r="J1556">
        <v>10</v>
      </c>
      <c r="K1556">
        <v>0</v>
      </c>
    </row>
    <row r="1557" spans="1:11" x14ac:dyDescent="0.2">
      <c r="A1557" t="s">
        <v>1867</v>
      </c>
      <c r="B1557" t="s">
        <v>89</v>
      </c>
      <c r="C1557" t="s">
        <v>296</v>
      </c>
      <c r="D1557" t="s">
        <v>267</v>
      </c>
      <c r="E1557" t="s">
        <v>139</v>
      </c>
      <c r="F1557">
        <v>0</v>
      </c>
      <c r="G1557">
        <v>0</v>
      </c>
      <c r="H1557">
        <v>18</v>
      </c>
      <c r="I1557">
        <v>0</v>
      </c>
      <c r="J1557">
        <v>18</v>
      </c>
      <c r="K1557">
        <v>0</v>
      </c>
    </row>
    <row r="1558" spans="1:11" x14ac:dyDescent="0.2">
      <c r="A1558" t="s">
        <v>1868</v>
      </c>
      <c r="B1558" t="s">
        <v>89</v>
      </c>
      <c r="C1558" t="s">
        <v>296</v>
      </c>
      <c r="D1558" t="s">
        <v>273</v>
      </c>
      <c r="E1558" t="s">
        <v>140</v>
      </c>
      <c r="F1558">
        <v>0</v>
      </c>
      <c r="G1558">
        <v>0</v>
      </c>
      <c r="H1558">
        <v>31</v>
      </c>
      <c r="I1558">
        <v>0</v>
      </c>
      <c r="J1558">
        <v>31</v>
      </c>
      <c r="K1558">
        <v>0</v>
      </c>
    </row>
    <row r="1559" spans="1:11" x14ac:dyDescent="0.2">
      <c r="A1559" t="s">
        <v>1869</v>
      </c>
      <c r="B1559" t="s">
        <v>89</v>
      </c>
      <c r="C1559" t="s">
        <v>296</v>
      </c>
      <c r="D1559" t="s">
        <v>275</v>
      </c>
      <c r="E1559" t="s">
        <v>141</v>
      </c>
      <c r="F1559">
        <v>0</v>
      </c>
      <c r="G1559">
        <v>0</v>
      </c>
      <c r="H1559">
        <v>4</v>
      </c>
      <c r="I1559">
        <v>0</v>
      </c>
      <c r="J1559">
        <v>4</v>
      </c>
      <c r="K1559">
        <v>0</v>
      </c>
    </row>
    <row r="1560" spans="1:11" x14ac:dyDescent="0.2">
      <c r="A1560" t="s">
        <v>1870</v>
      </c>
      <c r="B1560" t="s">
        <v>89</v>
      </c>
      <c r="C1560" t="s">
        <v>296</v>
      </c>
      <c r="D1560" t="s">
        <v>273</v>
      </c>
      <c r="E1560" t="s">
        <v>142</v>
      </c>
      <c r="F1560">
        <v>0</v>
      </c>
      <c r="G1560">
        <v>0</v>
      </c>
      <c r="H1560">
        <v>2</v>
      </c>
      <c r="I1560">
        <v>0</v>
      </c>
      <c r="J1560">
        <v>2</v>
      </c>
      <c r="K1560">
        <v>0</v>
      </c>
    </row>
    <row r="1561" spans="1:11" x14ac:dyDescent="0.2">
      <c r="A1561" t="s">
        <v>1871</v>
      </c>
      <c r="B1561" t="s">
        <v>89</v>
      </c>
      <c r="C1561" t="s">
        <v>296</v>
      </c>
      <c r="D1561" t="s">
        <v>274</v>
      </c>
      <c r="E1561" t="s">
        <v>143</v>
      </c>
      <c r="F1561">
        <v>0</v>
      </c>
      <c r="G1561">
        <v>0</v>
      </c>
      <c r="H1561">
        <v>4</v>
      </c>
      <c r="I1561">
        <v>0</v>
      </c>
      <c r="J1561">
        <v>4</v>
      </c>
      <c r="K1561">
        <v>0</v>
      </c>
    </row>
    <row r="1562" spans="1:11" x14ac:dyDescent="0.2">
      <c r="A1562" t="s">
        <v>1872</v>
      </c>
      <c r="B1562" t="s">
        <v>89</v>
      </c>
      <c r="C1562" t="s">
        <v>296</v>
      </c>
      <c r="D1562" t="s">
        <v>269</v>
      </c>
      <c r="E1562" t="s">
        <v>145</v>
      </c>
      <c r="F1562">
        <v>0</v>
      </c>
      <c r="G1562">
        <v>0</v>
      </c>
      <c r="H1562">
        <v>19</v>
      </c>
      <c r="I1562">
        <v>0</v>
      </c>
      <c r="J1562">
        <v>19</v>
      </c>
      <c r="K1562">
        <v>0</v>
      </c>
    </row>
    <row r="1563" spans="1:11" x14ac:dyDescent="0.2">
      <c r="A1563" t="s">
        <v>1873</v>
      </c>
      <c r="B1563" t="s">
        <v>89</v>
      </c>
      <c r="C1563" t="s">
        <v>296</v>
      </c>
      <c r="D1563" t="s">
        <v>267</v>
      </c>
      <c r="E1563" t="s">
        <v>281</v>
      </c>
      <c r="F1563">
        <v>0</v>
      </c>
      <c r="G1563">
        <v>0</v>
      </c>
      <c r="H1563">
        <v>99</v>
      </c>
      <c r="I1563">
        <v>0</v>
      </c>
      <c r="J1563">
        <v>99</v>
      </c>
      <c r="K1563">
        <v>0</v>
      </c>
    </row>
    <row r="1564" spans="1:11" x14ac:dyDescent="0.2">
      <c r="A1564" t="s">
        <v>1874</v>
      </c>
      <c r="B1564" t="s">
        <v>89</v>
      </c>
      <c r="C1564" t="s">
        <v>296</v>
      </c>
      <c r="D1564" t="s">
        <v>268</v>
      </c>
      <c r="E1564" t="s">
        <v>282</v>
      </c>
      <c r="F1564">
        <v>0</v>
      </c>
      <c r="G1564">
        <v>0</v>
      </c>
      <c r="H1564">
        <v>143</v>
      </c>
      <c r="I1564">
        <v>0</v>
      </c>
      <c r="J1564">
        <v>143</v>
      </c>
      <c r="K1564">
        <v>0</v>
      </c>
    </row>
    <row r="1565" spans="1:11" x14ac:dyDescent="0.2">
      <c r="A1565" t="s">
        <v>1875</v>
      </c>
      <c r="B1565" t="s">
        <v>89</v>
      </c>
      <c r="C1565" t="s">
        <v>296</v>
      </c>
      <c r="D1565" t="s">
        <v>275</v>
      </c>
      <c r="E1565" t="s">
        <v>146</v>
      </c>
      <c r="F1565">
        <v>0</v>
      </c>
      <c r="G1565">
        <v>0</v>
      </c>
      <c r="H1565">
        <v>5</v>
      </c>
      <c r="I1565">
        <v>0</v>
      </c>
      <c r="J1565">
        <v>5</v>
      </c>
      <c r="K1565">
        <v>0</v>
      </c>
    </row>
    <row r="1566" spans="1:11" x14ac:dyDescent="0.2">
      <c r="A1566" t="s">
        <v>1876</v>
      </c>
      <c r="B1566" t="s">
        <v>89</v>
      </c>
      <c r="C1566" t="s">
        <v>296</v>
      </c>
      <c r="D1566" t="s">
        <v>272</v>
      </c>
      <c r="E1566" t="s">
        <v>147</v>
      </c>
      <c r="F1566">
        <v>0</v>
      </c>
      <c r="G1566">
        <v>0</v>
      </c>
      <c r="H1566">
        <v>4</v>
      </c>
      <c r="I1566">
        <v>0</v>
      </c>
      <c r="J1566">
        <v>4</v>
      </c>
      <c r="K1566">
        <v>0</v>
      </c>
    </row>
    <row r="1567" spans="1:11" x14ac:dyDescent="0.2">
      <c r="A1567" t="s">
        <v>1877</v>
      </c>
      <c r="B1567" t="s">
        <v>89</v>
      </c>
      <c r="C1567" t="s">
        <v>296</v>
      </c>
      <c r="D1567" t="s">
        <v>269</v>
      </c>
      <c r="E1567" t="s">
        <v>148</v>
      </c>
      <c r="F1567">
        <v>0</v>
      </c>
      <c r="G1567">
        <v>0</v>
      </c>
      <c r="H1567">
        <v>8</v>
      </c>
      <c r="I1567">
        <v>0</v>
      </c>
      <c r="J1567">
        <v>8</v>
      </c>
      <c r="K1567">
        <v>0</v>
      </c>
    </row>
    <row r="1568" spans="1:11" x14ac:dyDescent="0.2">
      <c r="A1568" t="s">
        <v>1878</v>
      </c>
      <c r="B1568" t="s">
        <v>89</v>
      </c>
      <c r="C1568" t="s">
        <v>296</v>
      </c>
      <c r="D1568" t="s">
        <v>268</v>
      </c>
      <c r="E1568" t="s">
        <v>149</v>
      </c>
      <c r="F1568">
        <v>0</v>
      </c>
      <c r="G1568">
        <v>0</v>
      </c>
      <c r="H1568">
        <v>39</v>
      </c>
      <c r="I1568">
        <v>0</v>
      </c>
      <c r="J1568">
        <v>39</v>
      </c>
      <c r="K1568">
        <v>0</v>
      </c>
    </row>
    <row r="1569" spans="1:11" x14ac:dyDescent="0.2">
      <c r="A1569" t="s">
        <v>1879</v>
      </c>
      <c r="B1569" t="s">
        <v>89</v>
      </c>
      <c r="C1569" t="s">
        <v>296</v>
      </c>
      <c r="D1569" t="s">
        <v>270</v>
      </c>
      <c r="E1569" t="s">
        <v>150</v>
      </c>
      <c r="F1569">
        <v>0</v>
      </c>
      <c r="G1569">
        <v>0</v>
      </c>
      <c r="H1569">
        <v>4</v>
      </c>
      <c r="I1569">
        <v>0</v>
      </c>
      <c r="J1569">
        <v>4</v>
      </c>
      <c r="K1569">
        <v>0</v>
      </c>
    </row>
    <row r="1570" spans="1:11" x14ac:dyDescent="0.2">
      <c r="A1570" t="s">
        <v>1880</v>
      </c>
      <c r="B1570" t="s">
        <v>89</v>
      </c>
      <c r="C1570" t="s">
        <v>296</v>
      </c>
      <c r="D1570" t="s">
        <v>273</v>
      </c>
      <c r="E1570" t="s">
        <v>151</v>
      </c>
      <c r="F1570">
        <v>0</v>
      </c>
      <c r="G1570">
        <v>0</v>
      </c>
      <c r="H1570">
        <v>7</v>
      </c>
      <c r="I1570">
        <v>0</v>
      </c>
      <c r="J1570">
        <v>7</v>
      </c>
      <c r="K1570">
        <v>0</v>
      </c>
    </row>
    <row r="1571" spans="1:11" x14ac:dyDescent="0.2">
      <c r="A1571" t="s">
        <v>1881</v>
      </c>
      <c r="B1571" t="s">
        <v>89</v>
      </c>
      <c r="C1571" t="s">
        <v>296</v>
      </c>
      <c r="D1571" t="s">
        <v>269</v>
      </c>
      <c r="E1571" t="s">
        <v>152</v>
      </c>
      <c r="F1571">
        <v>0</v>
      </c>
      <c r="G1571">
        <v>0</v>
      </c>
      <c r="H1571">
        <v>7</v>
      </c>
      <c r="I1571">
        <v>0</v>
      </c>
      <c r="J1571">
        <v>7</v>
      </c>
      <c r="K1571">
        <v>0</v>
      </c>
    </row>
    <row r="1572" spans="1:11" x14ac:dyDescent="0.2">
      <c r="A1572" t="s">
        <v>1882</v>
      </c>
      <c r="B1572" t="s">
        <v>89</v>
      </c>
      <c r="C1572" t="s">
        <v>296</v>
      </c>
      <c r="D1572" t="s">
        <v>269</v>
      </c>
      <c r="E1572" t="s">
        <v>153</v>
      </c>
      <c r="F1572">
        <v>0</v>
      </c>
      <c r="G1572">
        <v>0</v>
      </c>
      <c r="H1572">
        <v>11</v>
      </c>
      <c r="I1572">
        <v>0</v>
      </c>
      <c r="J1572">
        <v>11</v>
      </c>
      <c r="K1572">
        <v>0</v>
      </c>
    </row>
    <row r="1573" spans="1:11" x14ac:dyDescent="0.2">
      <c r="A1573" t="s">
        <v>1883</v>
      </c>
      <c r="B1573" t="s">
        <v>89</v>
      </c>
      <c r="C1573" t="s">
        <v>296</v>
      </c>
      <c r="D1573" t="s">
        <v>271</v>
      </c>
      <c r="E1573" t="s">
        <v>154</v>
      </c>
      <c r="F1573">
        <v>0</v>
      </c>
      <c r="G1573">
        <v>0</v>
      </c>
      <c r="H1573">
        <v>1</v>
      </c>
      <c r="I1573">
        <v>0</v>
      </c>
      <c r="J1573">
        <v>1</v>
      </c>
      <c r="K1573">
        <v>0</v>
      </c>
    </row>
    <row r="1574" spans="1:11" x14ac:dyDescent="0.2">
      <c r="A1574" t="s">
        <v>1884</v>
      </c>
      <c r="B1574" t="s">
        <v>89</v>
      </c>
      <c r="C1574" t="s">
        <v>296</v>
      </c>
      <c r="D1574" t="s">
        <v>269</v>
      </c>
      <c r="E1574" t="s">
        <v>155</v>
      </c>
      <c r="F1574">
        <v>0</v>
      </c>
      <c r="G1574">
        <v>0</v>
      </c>
      <c r="H1574">
        <v>8</v>
      </c>
      <c r="I1574">
        <v>0</v>
      </c>
      <c r="J1574">
        <v>8</v>
      </c>
      <c r="K1574">
        <v>0</v>
      </c>
    </row>
    <row r="1575" spans="1:11" x14ac:dyDescent="0.2">
      <c r="A1575" t="s">
        <v>1885</v>
      </c>
      <c r="B1575" t="s">
        <v>89</v>
      </c>
      <c r="C1575" t="s">
        <v>296</v>
      </c>
      <c r="D1575" t="s">
        <v>272</v>
      </c>
      <c r="E1575" t="s">
        <v>156</v>
      </c>
      <c r="F1575">
        <v>0</v>
      </c>
      <c r="G1575">
        <v>0</v>
      </c>
      <c r="H1575">
        <v>84</v>
      </c>
      <c r="I1575">
        <v>0</v>
      </c>
      <c r="J1575">
        <v>84</v>
      </c>
      <c r="K1575">
        <v>0</v>
      </c>
    </row>
    <row r="1576" spans="1:11" x14ac:dyDescent="0.2">
      <c r="A1576" t="s">
        <v>1886</v>
      </c>
      <c r="B1576" t="s">
        <v>89</v>
      </c>
      <c r="C1576" t="s">
        <v>296</v>
      </c>
      <c r="D1576" t="s">
        <v>269</v>
      </c>
      <c r="E1576" t="s">
        <v>157</v>
      </c>
      <c r="F1576">
        <v>0</v>
      </c>
      <c r="G1576">
        <v>0</v>
      </c>
      <c r="H1576">
        <v>16</v>
      </c>
      <c r="I1576">
        <v>0</v>
      </c>
      <c r="J1576">
        <v>16</v>
      </c>
      <c r="K1576">
        <v>0</v>
      </c>
    </row>
    <row r="1577" spans="1:11" x14ac:dyDescent="0.2">
      <c r="A1577" t="s">
        <v>1887</v>
      </c>
      <c r="B1577" t="s">
        <v>89</v>
      </c>
      <c r="C1577" t="s">
        <v>296</v>
      </c>
      <c r="D1577" t="s">
        <v>269</v>
      </c>
      <c r="E1577" t="s">
        <v>158</v>
      </c>
      <c r="F1577">
        <v>0</v>
      </c>
      <c r="G1577">
        <v>0</v>
      </c>
      <c r="H1577">
        <v>14</v>
      </c>
      <c r="I1577">
        <v>0</v>
      </c>
      <c r="J1577">
        <v>14</v>
      </c>
      <c r="K1577">
        <v>0</v>
      </c>
    </row>
    <row r="1578" spans="1:11" x14ac:dyDescent="0.2">
      <c r="A1578" t="s">
        <v>1888</v>
      </c>
      <c r="B1578" t="s">
        <v>89</v>
      </c>
      <c r="C1578" t="s">
        <v>296</v>
      </c>
      <c r="D1578" t="s">
        <v>270</v>
      </c>
      <c r="E1578" t="s">
        <v>159</v>
      </c>
      <c r="F1578">
        <v>0</v>
      </c>
      <c r="G1578">
        <v>0</v>
      </c>
      <c r="H1578">
        <v>1</v>
      </c>
      <c r="I1578">
        <v>0</v>
      </c>
      <c r="J1578">
        <v>1</v>
      </c>
      <c r="K1578">
        <v>0</v>
      </c>
    </row>
    <row r="1579" spans="1:11" x14ac:dyDescent="0.2">
      <c r="A1579" t="s">
        <v>1889</v>
      </c>
      <c r="B1579" t="s">
        <v>89</v>
      </c>
      <c r="C1579" t="s">
        <v>296</v>
      </c>
      <c r="D1579" t="s">
        <v>269</v>
      </c>
      <c r="E1579" t="s">
        <v>160</v>
      </c>
      <c r="F1579">
        <v>0</v>
      </c>
      <c r="G1579">
        <v>0</v>
      </c>
      <c r="H1579">
        <v>6</v>
      </c>
      <c r="I1579">
        <v>0</v>
      </c>
      <c r="J1579">
        <v>6</v>
      </c>
      <c r="K1579">
        <v>0</v>
      </c>
    </row>
    <row r="1580" spans="1:11" x14ac:dyDescent="0.2">
      <c r="A1580" t="s">
        <v>1890</v>
      </c>
      <c r="B1580" t="s">
        <v>89</v>
      </c>
      <c r="C1580" t="s">
        <v>296</v>
      </c>
      <c r="D1580" t="s">
        <v>274</v>
      </c>
      <c r="E1580" t="s">
        <v>161</v>
      </c>
      <c r="F1580">
        <v>0</v>
      </c>
      <c r="G1580">
        <v>0</v>
      </c>
      <c r="H1580">
        <v>1</v>
      </c>
      <c r="I1580">
        <v>0</v>
      </c>
      <c r="J1580">
        <v>1</v>
      </c>
      <c r="K1580">
        <v>0</v>
      </c>
    </row>
    <row r="1581" spans="1:11" x14ac:dyDescent="0.2">
      <c r="A1581" t="s">
        <v>1891</v>
      </c>
      <c r="B1581" t="s">
        <v>89</v>
      </c>
      <c r="C1581" t="s">
        <v>296</v>
      </c>
      <c r="D1581" t="s">
        <v>268</v>
      </c>
      <c r="E1581" t="s">
        <v>162</v>
      </c>
      <c r="F1581">
        <v>0</v>
      </c>
      <c r="G1581">
        <v>0</v>
      </c>
      <c r="H1581">
        <v>30</v>
      </c>
      <c r="I1581">
        <v>0</v>
      </c>
      <c r="J1581">
        <v>30</v>
      </c>
      <c r="K1581">
        <v>0</v>
      </c>
    </row>
    <row r="1582" spans="1:11" x14ac:dyDescent="0.2">
      <c r="A1582" t="s">
        <v>1892</v>
      </c>
      <c r="B1582" t="s">
        <v>89</v>
      </c>
      <c r="C1582" t="s">
        <v>296</v>
      </c>
      <c r="D1582" t="s">
        <v>269</v>
      </c>
      <c r="E1582" t="s">
        <v>163</v>
      </c>
      <c r="F1582">
        <v>0</v>
      </c>
      <c r="G1582">
        <v>0</v>
      </c>
      <c r="H1582">
        <v>12</v>
      </c>
      <c r="I1582">
        <v>0</v>
      </c>
      <c r="J1582">
        <v>12</v>
      </c>
      <c r="K1582">
        <v>0</v>
      </c>
    </row>
    <row r="1583" spans="1:11" x14ac:dyDescent="0.2">
      <c r="A1583" t="s">
        <v>1893</v>
      </c>
      <c r="B1583" t="s">
        <v>89</v>
      </c>
      <c r="C1583" t="s">
        <v>296</v>
      </c>
      <c r="D1583" t="s">
        <v>269</v>
      </c>
      <c r="E1583" t="s">
        <v>164</v>
      </c>
      <c r="F1583">
        <v>0</v>
      </c>
      <c r="G1583">
        <v>0</v>
      </c>
      <c r="H1583">
        <v>4</v>
      </c>
      <c r="I1583">
        <v>0</v>
      </c>
      <c r="J1583">
        <v>4</v>
      </c>
      <c r="K1583">
        <v>0</v>
      </c>
    </row>
    <row r="1584" spans="1:11" x14ac:dyDescent="0.2">
      <c r="A1584" t="s">
        <v>1894</v>
      </c>
      <c r="B1584" t="s">
        <v>89</v>
      </c>
      <c r="C1584" t="s">
        <v>296</v>
      </c>
      <c r="D1584" t="s">
        <v>272</v>
      </c>
      <c r="E1584" t="s">
        <v>165</v>
      </c>
      <c r="F1584">
        <v>0</v>
      </c>
      <c r="G1584">
        <v>0</v>
      </c>
      <c r="H1584">
        <v>4</v>
      </c>
      <c r="I1584">
        <v>0</v>
      </c>
      <c r="J1584">
        <v>4</v>
      </c>
      <c r="K1584">
        <v>0</v>
      </c>
    </row>
    <row r="1585" spans="1:11" x14ac:dyDescent="0.2">
      <c r="A1585" t="s">
        <v>1895</v>
      </c>
      <c r="B1585" t="s">
        <v>89</v>
      </c>
      <c r="C1585" t="s">
        <v>296</v>
      </c>
      <c r="D1585" t="s">
        <v>269</v>
      </c>
      <c r="E1585" t="s">
        <v>167</v>
      </c>
      <c r="F1585">
        <v>0</v>
      </c>
      <c r="G1585">
        <v>0</v>
      </c>
      <c r="H1585">
        <v>6</v>
      </c>
      <c r="I1585">
        <v>0</v>
      </c>
      <c r="J1585">
        <v>6</v>
      </c>
      <c r="K1585">
        <v>0</v>
      </c>
    </row>
    <row r="1586" spans="1:11" x14ac:dyDescent="0.2">
      <c r="A1586" t="s">
        <v>1896</v>
      </c>
      <c r="B1586" t="s">
        <v>89</v>
      </c>
      <c r="C1586" t="s">
        <v>296</v>
      </c>
      <c r="D1586" t="s">
        <v>269</v>
      </c>
      <c r="E1586" t="s">
        <v>168</v>
      </c>
      <c r="F1586">
        <v>0</v>
      </c>
      <c r="G1586">
        <v>0</v>
      </c>
      <c r="H1586">
        <v>11</v>
      </c>
      <c r="I1586">
        <v>0</v>
      </c>
      <c r="J1586">
        <v>11</v>
      </c>
      <c r="K1586">
        <v>0</v>
      </c>
    </row>
    <row r="1587" spans="1:11" x14ac:dyDescent="0.2">
      <c r="A1587" t="s">
        <v>1897</v>
      </c>
      <c r="B1587" t="s">
        <v>89</v>
      </c>
      <c r="C1587" t="s">
        <v>296</v>
      </c>
      <c r="D1587" t="s">
        <v>272</v>
      </c>
      <c r="E1587" t="s">
        <v>169</v>
      </c>
      <c r="F1587">
        <v>0</v>
      </c>
      <c r="G1587">
        <v>0</v>
      </c>
      <c r="H1587">
        <v>33</v>
      </c>
      <c r="I1587">
        <v>0</v>
      </c>
      <c r="J1587">
        <v>33</v>
      </c>
      <c r="K1587">
        <v>0</v>
      </c>
    </row>
    <row r="1588" spans="1:11" x14ac:dyDescent="0.2">
      <c r="A1588" t="s">
        <v>1898</v>
      </c>
      <c r="B1588" t="s">
        <v>89</v>
      </c>
      <c r="C1588" t="s">
        <v>296</v>
      </c>
      <c r="D1588" t="s">
        <v>275</v>
      </c>
      <c r="E1588" t="s">
        <v>170</v>
      </c>
      <c r="F1588">
        <v>0</v>
      </c>
      <c r="G1588">
        <v>0</v>
      </c>
      <c r="H1588">
        <v>1</v>
      </c>
      <c r="I1588">
        <v>0</v>
      </c>
      <c r="J1588">
        <v>1</v>
      </c>
      <c r="K1588">
        <v>0</v>
      </c>
    </row>
    <row r="1589" spans="1:11" x14ac:dyDescent="0.2">
      <c r="A1589" t="s">
        <v>1899</v>
      </c>
      <c r="B1589" t="s">
        <v>89</v>
      </c>
      <c r="C1589" t="s">
        <v>296</v>
      </c>
      <c r="D1589" t="s">
        <v>269</v>
      </c>
      <c r="E1589" t="s">
        <v>171</v>
      </c>
      <c r="F1589">
        <v>0</v>
      </c>
      <c r="G1589">
        <v>0</v>
      </c>
      <c r="H1589">
        <v>4</v>
      </c>
      <c r="I1589">
        <v>0</v>
      </c>
      <c r="J1589">
        <v>4</v>
      </c>
      <c r="K1589">
        <v>0</v>
      </c>
    </row>
    <row r="1590" spans="1:11" x14ac:dyDescent="0.2">
      <c r="A1590" t="s">
        <v>1900</v>
      </c>
      <c r="B1590" t="s">
        <v>89</v>
      </c>
      <c r="C1590" t="s">
        <v>296</v>
      </c>
      <c r="D1590" t="s">
        <v>275</v>
      </c>
      <c r="E1590" t="s">
        <v>172</v>
      </c>
      <c r="F1590">
        <v>0</v>
      </c>
      <c r="G1590">
        <v>0</v>
      </c>
      <c r="H1590">
        <v>12</v>
      </c>
      <c r="I1590">
        <v>0</v>
      </c>
      <c r="J1590">
        <v>12</v>
      </c>
      <c r="K1590">
        <v>0</v>
      </c>
    </row>
    <row r="1591" spans="1:11" x14ac:dyDescent="0.2">
      <c r="A1591" t="s">
        <v>1901</v>
      </c>
      <c r="B1591" t="s">
        <v>89</v>
      </c>
      <c r="C1591" t="s">
        <v>296</v>
      </c>
      <c r="D1591" t="s">
        <v>271</v>
      </c>
      <c r="E1591" t="s">
        <v>173</v>
      </c>
      <c r="F1591">
        <v>0</v>
      </c>
      <c r="G1591">
        <v>0</v>
      </c>
      <c r="H1591">
        <v>2</v>
      </c>
      <c r="I1591">
        <v>0</v>
      </c>
      <c r="J1591">
        <v>2</v>
      </c>
      <c r="K1591">
        <v>0</v>
      </c>
    </row>
    <row r="1592" spans="1:11" x14ac:dyDescent="0.2">
      <c r="A1592" t="s">
        <v>1902</v>
      </c>
      <c r="B1592" t="s">
        <v>89</v>
      </c>
      <c r="C1592" t="s">
        <v>296</v>
      </c>
      <c r="D1592" t="s">
        <v>269</v>
      </c>
      <c r="E1592" t="s">
        <v>174</v>
      </c>
      <c r="F1592">
        <v>0</v>
      </c>
      <c r="G1592">
        <v>0</v>
      </c>
      <c r="H1592">
        <v>13</v>
      </c>
      <c r="I1592">
        <v>0</v>
      </c>
      <c r="J1592">
        <v>13</v>
      </c>
      <c r="K1592">
        <v>0</v>
      </c>
    </row>
    <row r="1593" spans="1:11" x14ac:dyDescent="0.2">
      <c r="A1593" t="s">
        <v>1903</v>
      </c>
      <c r="B1593" t="s">
        <v>89</v>
      </c>
      <c r="C1593" t="s">
        <v>296</v>
      </c>
      <c r="D1593" t="s">
        <v>271</v>
      </c>
      <c r="E1593" t="s">
        <v>175</v>
      </c>
      <c r="F1593">
        <v>0</v>
      </c>
      <c r="G1593">
        <v>0</v>
      </c>
      <c r="H1593">
        <v>21</v>
      </c>
      <c r="I1593">
        <v>0</v>
      </c>
      <c r="J1593">
        <v>21</v>
      </c>
      <c r="K1593">
        <v>0</v>
      </c>
    </row>
    <row r="1594" spans="1:11" x14ac:dyDescent="0.2">
      <c r="A1594" t="s">
        <v>1904</v>
      </c>
      <c r="B1594" t="s">
        <v>89</v>
      </c>
      <c r="C1594" t="s">
        <v>296</v>
      </c>
      <c r="D1594" t="s">
        <v>275</v>
      </c>
      <c r="E1594" t="s">
        <v>176</v>
      </c>
      <c r="F1594">
        <v>0</v>
      </c>
      <c r="G1594">
        <v>0</v>
      </c>
      <c r="H1594">
        <v>14</v>
      </c>
      <c r="I1594">
        <v>0</v>
      </c>
      <c r="J1594">
        <v>14</v>
      </c>
      <c r="K1594">
        <v>0</v>
      </c>
    </row>
    <row r="1595" spans="1:11" x14ac:dyDescent="0.2">
      <c r="A1595" t="s">
        <v>1905</v>
      </c>
      <c r="B1595" t="s">
        <v>89</v>
      </c>
      <c r="C1595" t="s">
        <v>296</v>
      </c>
      <c r="D1595" t="s">
        <v>267</v>
      </c>
      <c r="E1595" t="s">
        <v>177</v>
      </c>
      <c r="F1595">
        <v>0</v>
      </c>
      <c r="G1595">
        <v>0</v>
      </c>
      <c r="H1595">
        <v>6</v>
      </c>
      <c r="I1595">
        <v>0</v>
      </c>
      <c r="J1595">
        <v>6</v>
      </c>
      <c r="K1595">
        <v>0</v>
      </c>
    </row>
    <row r="1596" spans="1:11" x14ac:dyDescent="0.2">
      <c r="A1596" t="s">
        <v>1906</v>
      </c>
      <c r="B1596" t="s">
        <v>89</v>
      </c>
      <c r="C1596" t="s">
        <v>296</v>
      </c>
      <c r="D1596" t="s">
        <v>267</v>
      </c>
      <c r="E1596" t="s">
        <v>178</v>
      </c>
      <c r="F1596">
        <v>0</v>
      </c>
      <c r="G1596">
        <v>0</v>
      </c>
      <c r="H1596">
        <v>18</v>
      </c>
      <c r="I1596">
        <v>0</v>
      </c>
      <c r="J1596">
        <v>18</v>
      </c>
      <c r="K1596">
        <v>0</v>
      </c>
    </row>
    <row r="1597" spans="1:11" x14ac:dyDescent="0.2">
      <c r="A1597" t="s">
        <v>1907</v>
      </c>
      <c r="B1597" t="s">
        <v>89</v>
      </c>
      <c r="C1597" t="s">
        <v>296</v>
      </c>
      <c r="D1597" t="s">
        <v>269</v>
      </c>
      <c r="E1597" t="s">
        <v>179</v>
      </c>
      <c r="F1597">
        <v>0</v>
      </c>
      <c r="G1597">
        <v>0</v>
      </c>
      <c r="H1597">
        <v>22</v>
      </c>
      <c r="I1597">
        <v>0</v>
      </c>
      <c r="J1597">
        <v>22</v>
      </c>
      <c r="K1597">
        <v>0</v>
      </c>
    </row>
    <row r="1598" spans="1:11" x14ac:dyDescent="0.2">
      <c r="A1598" t="s">
        <v>1908</v>
      </c>
      <c r="B1598" t="s">
        <v>89</v>
      </c>
      <c r="C1598" t="s">
        <v>296</v>
      </c>
      <c r="D1598" t="s">
        <v>267</v>
      </c>
      <c r="E1598" t="s">
        <v>180</v>
      </c>
      <c r="F1598">
        <v>0</v>
      </c>
      <c r="G1598">
        <v>0</v>
      </c>
      <c r="H1598">
        <v>11</v>
      </c>
      <c r="I1598">
        <v>0</v>
      </c>
      <c r="J1598">
        <v>11</v>
      </c>
      <c r="K1598">
        <v>0</v>
      </c>
    </row>
    <row r="1599" spans="1:11" x14ac:dyDescent="0.2">
      <c r="A1599" t="s">
        <v>1909</v>
      </c>
      <c r="B1599" t="s">
        <v>89</v>
      </c>
      <c r="C1599" t="s">
        <v>296</v>
      </c>
      <c r="D1599" t="s">
        <v>271</v>
      </c>
      <c r="E1599" t="s">
        <v>181</v>
      </c>
      <c r="F1599">
        <v>0</v>
      </c>
      <c r="G1599">
        <v>0</v>
      </c>
      <c r="H1599">
        <v>5</v>
      </c>
      <c r="I1599">
        <v>0</v>
      </c>
      <c r="J1599">
        <v>5</v>
      </c>
      <c r="K1599">
        <v>0</v>
      </c>
    </row>
    <row r="1600" spans="1:11" x14ac:dyDescent="0.2">
      <c r="A1600" t="s">
        <v>1910</v>
      </c>
      <c r="B1600" t="s">
        <v>89</v>
      </c>
      <c r="C1600" t="s">
        <v>296</v>
      </c>
      <c r="D1600" t="s">
        <v>269</v>
      </c>
      <c r="E1600" t="s">
        <v>283</v>
      </c>
      <c r="F1600">
        <v>0</v>
      </c>
      <c r="G1600">
        <v>0</v>
      </c>
      <c r="H1600">
        <v>317</v>
      </c>
      <c r="I1600">
        <v>0</v>
      </c>
      <c r="J1600">
        <v>317</v>
      </c>
      <c r="K1600">
        <v>0</v>
      </c>
    </row>
    <row r="1601" spans="1:11" x14ac:dyDescent="0.2">
      <c r="A1601" t="s">
        <v>1911</v>
      </c>
      <c r="B1601" t="s">
        <v>89</v>
      </c>
      <c r="C1601" t="s">
        <v>296</v>
      </c>
      <c r="D1601" t="s">
        <v>271</v>
      </c>
      <c r="E1601" t="s">
        <v>183</v>
      </c>
      <c r="F1601">
        <v>0</v>
      </c>
      <c r="G1601">
        <v>0</v>
      </c>
      <c r="H1601">
        <v>18</v>
      </c>
      <c r="I1601">
        <v>0</v>
      </c>
      <c r="J1601">
        <v>18</v>
      </c>
      <c r="K1601">
        <v>0</v>
      </c>
    </row>
    <row r="1602" spans="1:11" x14ac:dyDescent="0.2">
      <c r="A1602" t="s">
        <v>1912</v>
      </c>
      <c r="B1602" t="s">
        <v>89</v>
      </c>
      <c r="C1602" t="s">
        <v>296</v>
      </c>
      <c r="D1602" t="s">
        <v>272</v>
      </c>
      <c r="E1602" t="s">
        <v>184</v>
      </c>
      <c r="F1602">
        <v>0</v>
      </c>
      <c r="G1602">
        <v>0</v>
      </c>
      <c r="H1602">
        <v>4</v>
      </c>
      <c r="I1602">
        <v>0</v>
      </c>
      <c r="J1602">
        <v>4</v>
      </c>
      <c r="K1602">
        <v>0</v>
      </c>
    </row>
    <row r="1603" spans="1:11" x14ac:dyDescent="0.2">
      <c r="A1603" t="s">
        <v>1913</v>
      </c>
      <c r="B1603" t="s">
        <v>89</v>
      </c>
      <c r="C1603" t="s">
        <v>296</v>
      </c>
      <c r="D1603" t="s">
        <v>269</v>
      </c>
      <c r="E1603" t="s">
        <v>185</v>
      </c>
      <c r="F1603">
        <v>0</v>
      </c>
      <c r="G1603">
        <v>0</v>
      </c>
      <c r="H1603">
        <v>10</v>
      </c>
      <c r="I1603">
        <v>0</v>
      </c>
      <c r="J1603">
        <v>10</v>
      </c>
      <c r="K1603">
        <v>0</v>
      </c>
    </row>
    <row r="1604" spans="1:11" x14ac:dyDescent="0.2">
      <c r="A1604" t="s">
        <v>1914</v>
      </c>
      <c r="B1604" t="s">
        <v>89</v>
      </c>
      <c r="C1604" t="s">
        <v>296</v>
      </c>
      <c r="D1604" t="s">
        <v>272</v>
      </c>
      <c r="E1604" t="s">
        <v>187</v>
      </c>
      <c r="F1604">
        <v>0</v>
      </c>
      <c r="G1604">
        <v>0</v>
      </c>
      <c r="H1604">
        <v>14</v>
      </c>
      <c r="I1604">
        <v>0</v>
      </c>
      <c r="J1604">
        <v>14</v>
      </c>
      <c r="K1604">
        <v>0</v>
      </c>
    </row>
    <row r="1605" spans="1:11" x14ac:dyDescent="0.2">
      <c r="A1605" t="s">
        <v>1915</v>
      </c>
      <c r="B1605" t="s">
        <v>89</v>
      </c>
      <c r="C1605" t="s">
        <v>296</v>
      </c>
      <c r="D1605" t="s">
        <v>270</v>
      </c>
      <c r="E1605" t="s">
        <v>188</v>
      </c>
      <c r="F1605">
        <v>0</v>
      </c>
      <c r="G1605">
        <v>0</v>
      </c>
      <c r="H1605">
        <v>3</v>
      </c>
      <c r="I1605">
        <v>0</v>
      </c>
      <c r="J1605">
        <v>3</v>
      </c>
      <c r="K1605">
        <v>0</v>
      </c>
    </row>
    <row r="1606" spans="1:11" x14ac:dyDescent="0.2">
      <c r="A1606" t="s">
        <v>1916</v>
      </c>
      <c r="B1606" t="s">
        <v>89</v>
      </c>
      <c r="C1606" t="s">
        <v>296</v>
      </c>
      <c r="D1606" t="s">
        <v>269</v>
      </c>
      <c r="E1606" t="s">
        <v>189</v>
      </c>
      <c r="F1606">
        <v>0</v>
      </c>
      <c r="G1606">
        <v>0</v>
      </c>
      <c r="H1606">
        <v>20</v>
      </c>
      <c r="I1606">
        <v>0</v>
      </c>
      <c r="J1606">
        <v>20</v>
      </c>
      <c r="K1606">
        <v>0</v>
      </c>
    </row>
    <row r="1607" spans="1:11" x14ac:dyDescent="0.2">
      <c r="A1607" t="s">
        <v>1917</v>
      </c>
      <c r="B1607" t="s">
        <v>89</v>
      </c>
      <c r="C1607" t="s">
        <v>296</v>
      </c>
      <c r="D1607" t="s">
        <v>268</v>
      </c>
      <c r="E1607" t="s">
        <v>190</v>
      </c>
      <c r="F1607">
        <v>0</v>
      </c>
      <c r="G1607">
        <v>0</v>
      </c>
      <c r="H1607">
        <v>10</v>
      </c>
      <c r="I1607">
        <v>0</v>
      </c>
      <c r="J1607">
        <v>10</v>
      </c>
      <c r="K1607">
        <v>0</v>
      </c>
    </row>
    <row r="1608" spans="1:11" x14ac:dyDescent="0.2">
      <c r="A1608" t="s">
        <v>1918</v>
      </c>
      <c r="B1608" t="s">
        <v>89</v>
      </c>
      <c r="C1608" t="s">
        <v>296</v>
      </c>
      <c r="D1608" t="s">
        <v>270</v>
      </c>
      <c r="E1608" t="s">
        <v>284</v>
      </c>
      <c r="F1608">
        <v>0</v>
      </c>
      <c r="G1608">
        <v>0</v>
      </c>
      <c r="H1608">
        <v>20</v>
      </c>
      <c r="I1608">
        <v>0</v>
      </c>
      <c r="J1608">
        <v>20</v>
      </c>
      <c r="K1608">
        <v>0</v>
      </c>
    </row>
    <row r="1609" spans="1:11" x14ac:dyDescent="0.2">
      <c r="A1609" t="s">
        <v>1919</v>
      </c>
      <c r="B1609" t="s">
        <v>89</v>
      </c>
      <c r="C1609" t="s">
        <v>296</v>
      </c>
      <c r="D1609" t="s">
        <v>275</v>
      </c>
      <c r="E1609" t="s">
        <v>192</v>
      </c>
      <c r="F1609">
        <v>0</v>
      </c>
      <c r="G1609">
        <v>0</v>
      </c>
      <c r="H1609">
        <v>4</v>
      </c>
      <c r="I1609">
        <v>0</v>
      </c>
      <c r="J1609">
        <v>4</v>
      </c>
      <c r="K1609">
        <v>0</v>
      </c>
    </row>
    <row r="1610" spans="1:11" x14ac:dyDescent="0.2">
      <c r="A1610" t="s">
        <v>1920</v>
      </c>
      <c r="B1610" t="s">
        <v>89</v>
      </c>
      <c r="C1610" t="s">
        <v>296</v>
      </c>
      <c r="D1610" t="s">
        <v>267</v>
      </c>
      <c r="E1610" t="s">
        <v>193</v>
      </c>
      <c r="F1610">
        <v>0</v>
      </c>
      <c r="G1610">
        <v>0</v>
      </c>
      <c r="H1610">
        <v>5</v>
      </c>
      <c r="I1610">
        <v>0</v>
      </c>
      <c r="J1610">
        <v>5</v>
      </c>
      <c r="K1610">
        <v>0</v>
      </c>
    </row>
    <row r="1611" spans="1:11" x14ac:dyDescent="0.2">
      <c r="A1611" t="s">
        <v>1921</v>
      </c>
      <c r="B1611" t="s">
        <v>89</v>
      </c>
      <c r="C1611" t="s">
        <v>296</v>
      </c>
      <c r="D1611" t="s">
        <v>273</v>
      </c>
      <c r="E1611" t="s">
        <v>194</v>
      </c>
      <c r="F1611">
        <v>0</v>
      </c>
      <c r="G1611">
        <v>0</v>
      </c>
      <c r="H1611">
        <v>4</v>
      </c>
      <c r="I1611">
        <v>0</v>
      </c>
      <c r="J1611">
        <v>4</v>
      </c>
      <c r="K1611">
        <v>0</v>
      </c>
    </row>
    <row r="1612" spans="1:11" x14ac:dyDescent="0.2">
      <c r="A1612" t="s">
        <v>1922</v>
      </c>
      <c r="B1612" t="s">
        <v>89</v>
      </c>
      <c r="C1612" t="s">
        <v>296</v>
      </c>
      <c r="D1612" t="s">
        <v>270</v>
      </c>
      <c r="E1612" t="s">
        <v>195</v>
      </c>
      <c r="F1612">
        <v>0</v>
      </c>
      <c r="G1612">
        <v>0</v>
      </c>
      <c r="H1612">
        <v>6</v>
      </c>
      <c r="I1612">
        <v>0</v>
      </c>
      <c r="J1612">
        <v>6</v>
      </c>
      <c r="K1612">
        <v>0</v>
      </c>
    </row>
    <row r="1613" spans="1:11" x14ac:dyDescent="0.2">
      <c r="A1613" t="s">
        <v>1923</v>
      </c>
      <c r="B1613" t="s">
        <v>89</v>
      </c>
      <c r="C1613" t="s">
        <v>296</v>
      </c>
      <c r="D1613" t="s">
        <v>271</v>
      </c>
      <c r="E1613" t="s">
        <v>285</v>
      </c>
      <c r="F1613">
        <v>0</v>
      </c>
      <c r="G1613">
        <v>0</v>
      </c>
      <c r="H1613">
        <v>154</v>
      </c>
      <c r="I1613">
        <v>0</v>
      </c>
      <c r="J1613">
        <v>154</v>
      </c>
      <c r="K1613">
        <v>0</v>
      </c>
    </row>
    <row r="1614" spans="1:11" x14ac:dyDescent="0.2">
      <c r="A1614" t="s">
        <v>1924</v>
      </c>
      <c r="B1614" t="s">
        <v>89</v>
      </c>
      <c r="C1614" t="s">
        <v>296</v>
      </c>
      <c r="D1614" t="s">
        <v>275</v>
      </c>
      <c r="E1614" t="s">
        <v>196</v>
      </c>
      <c r="F1614">
        <v>0</v>
      </c>
      <c r="G1614">
        <v>0</v>
      </c>
      <c r="H1614">
        <v>10</v>
      </c>
      <c r="I1614">
        <v>0</v>
      </c>
      <c r="J1614">
        <v>10</v>
      </c>
      <c r="K1614">
        <v>0</v>
      </c>
    </row>
    <row r="1615" spans="1:11" x14ac:dyDescent="0.2">
      <c r="A1615" t="s">
        <v>1925</v>
      </c>
      <c r="B1615" t="s">
        <v>89</v>
      </c>
      <c r="C1615" t="s">
        <v>296</v>
      </c>
      <c r="D1615" t="s">
        <v>270</v>
      </c>
      <c r="E1615" t="s">
        <v>197</v>
      </c>
      <c r="F1615">
        <v>0</v>
      </c>
      <c r="G1615">
        <v>0</v>
      </c>
      <c r="H1615">
        <v>1</v>
      </c>
      <c r="I1615">
        <v>0</v>
      </c>
      <c r="J1615">
        <v>1</v>
      </c>
      <c r="K1615">
        <v>0</v>
      </c>
    </row>
    <row r="1616" spans="1:11" x14ac:dyDescent="0.2">
      <c r="A1616" t="s">
        <v>1926</v>
      </c>
      <c r="B1616" t="s">
        <v>89</v>
      </c>
      <c r="C1616" t="s">
        <v>296</v>
      </c>
      <c r="D1616" t="s">
        <v>276</v>
      </c>
      <c r="E1616" t="s">
        <v>276</v>
      </c>
      <c r="F1616">
        <v>0</v>
      </c>
      <c r="G1616">
        <v>0</v>
      </c>
      <c r="H1616">
        <v>2</v>
      </c>
      <c r="I1616">
        <v>0</v>
      </c>
      <c r="J1616">
        <v>2</v>
      </c>
      <c r="K1616">
        <v>0</v>
      </c>
    </row>
    <row r="1617" spans="1:11" x14ac:dyDescent="0.2">
      <c r="A1617" t="s">
        <v>1927</v>
      </c>
      <c r="B1617" t="s">
        <v>89</v>
      </c>
      <c r="C1617" t="s">
        <v>296</v>
      </c>
      <c r="D1617" t="s">
        <v>276</v>
      </c>
      <c r="E1617" t="s">
        <v>290</v>
      </c>
      <c r="F1617">
        <v>0</v>
      </c>
      <c r="G1617">
        <v>0</v>
      </c>
      <c r="H1617">
        <v>2</v>
      </c>
      <c r="I1617">
        <v>0</v>
      </c>
      <c r="J1617">
        <v>2</v>
      </c>
      <c r="K1617">
        <v>0</v>
      </c>
    </row>
    <row r="1618" spans="1:11" x14ac:dyDescent="0.2">
      <c r="A1618" t="s">
        <v>1928</v>
      </c>
      <c r="B1618" t="s">
        <v>89</v>
      </c>
      <c r="C1618" t="s">
        <v>296</v>
      </c>
      <c r="D1618" t="s">
        <v>267</v>
      </c>
      <c r="E1618" t="s">
        <v>198</v>
      </c>
      <c r="F1618">
        <v>0</v>
      </c>
      <c r="G1618">
        <v>0</v>
      </c>
      <c r="H1618">
        <v>6</v>
      </c>
      <c r="I1618">
        <v>0</v>
      </c>
      <c r="J1618">
        <v>6</v>
      </c>
      <c r="K1618">
        <v>0</v>
      </c>
    </row>
    <row r="1619" spans="1:11" x14ac:dyDescent="0.2">
      <c r="A1619" t="s">
        <v>1929</v>
      </c>
      <c r="B1619" t="s">
        <v>89</v>
      </c>
      <c r="C1619" t="s">
        <v>296</v>
      </c>
      <c r="D1619" t="s">
        <v>267</v>
      </c>
      <c r="E1619" t="s">
        <v>199</v>
      </c>
      <c r="F1619">
        <v>0</v>
      </c>
      <c r="G1619">
        <v>0</v>
      </c>
      <c r="H1619">
        <v>16</v>
      </c>
      <c r="I1619">
        <v>0</v>
      </c>
      <c r="J1619">
        <v>16</v>
      </c>
      <c r="K1619">
        <v>0</v>
      </c>
    </row>
    <row r="1620" spans="1:11" x14ac:dyDescent="0.2">
      <c r="A1620" t="s">
        <v>1930</v>
      </c>
      <c r="B1620" t="s">
        <v>89</v>
      </c>
      <c r="C1620" t="s">
        <v>296</v>
      </c>
      <c r="D1620" t="s">
        <v>271</v>
      </c>
      <c r="E1620" t="s">
        <v>200</v>
      </c>
      <c r="F1620">
        <v>0</v>
      </c>
      <c r="G1620">
        <v>0</v>
      </c>
      <c r="H1620">
        <v>14</v>
      </c>
      <c r="I1620">
        <v>0</v>
      </c>
      <c r="J1620">
        <v>14</v>
      </c>
      <c r="K1620">
        <v>0</v>
      </c>
    </row>
    <row r="1621" spans="1:11" x14ac:dyDescent="0.2">
      <c r="A1621" t="s">
        <v>1931</v>
      </c>
      <c r="B1621" t="s">
        <v>89</v>
      </c>
      <c r="C1621" t="s">
        <v>296</v>
      </c>
      <c r="D1621" t="s">
        <v>272</v>
      </c>
      <c r="E1621" t="s">
        <v>201</v>
      </c>
      <c r="F1621">
        <v>0</v>
      </c>
      <c r="G1621">
        <v>0</v>
      </c>
      <c r="H1621">
        <v>20</v>
      </c>
      <c r="I1621">
        <v>0</v>
      </c>
      <c r="J1621">
        <v>20</v>
      </c>
      <c r="K1621">
        <v>0</v>
      </c>
    </row>
    <row r="1622" spans="1:11" x14ac:dyDescent="0.2">
      <c r="A1622" t="s">
        <v>1932</v>
      </c>
      <c r="B1622" t="s">
        <v>89</v>
      </c>
      <c r="C1622" t="s">
        <v>296</v>
      </c>
      <c r="D1622" t="s">
        <v>268</v>
      </c>
      <c r="E1622" t="s">
        <v>202</v>
      </c>
      <c r="F1622">
        <v>0</v>
      </c>
      <c r="G1622">
        <v>0</v>
      </c>
      <c r="H1622">
        <v>6</v>
      </c>
      <c r="I1622">
        <v>0</v>
      </c>
      <c r="J1622">
        <v>6</v>
      </c>
      <c r="K1622">
        <v>0</v>
      </c>
    </row>
    <row r="1623" spans="1:11" x14ac:dyDescent="0.2">
      <c r="A1623" t="s">
        <v>1933</v>
      </c>
      <c r="B1623" t="s">
        <v>89</v>
      </c>
      <c r="C1623" t="s">
        <v>296</v>
      </c>
      <c r="D1623" t="s">
        <v>273</v>
      </c>
      <c r="E1623" t="s">
        <v>203</v>
      </c>
      <c r="F1623">
        <v>0</v>
      </c>
      <c r="G1623">
        <v>0</v>
      </c>
      <c r="H1623">
        <v>3</v>
      </c>
      <c r="I1623">
        <v>0</v>
      </c>
      <c r="J1623">
        <v>3</v>
      </c>
      <c r="K1623">
        <v>0</v>
      </c>
    </row>
    <row r="1624" spans="1:11" x14ac:dyDescent="0.2">
      <c r="A1624" t="s">
        <v>1934</v>
      </c>
      <c r="B1624" t="s">
        <v>89</v>
      </c>
      <c r="C1624" t="s">
        <v>296</v>
      </c>
      <c r="D1624" t="s">
        <v>272</v>
      </c>
      <c r="E1624" t="s">
        <v>204</v>
      </c>
      <c r="F1624">
        <v>0</v>
      </c>
      <c r="G1624">
        <v>0</v>
      </c>
      <c r="H1624">
        <v>13</v>
      </c>
      <c r="I1624">
        <v>0</v>
      </c>
      <c r="J1624">
        <v>13</v>
      </c>
      <c r="K1624">
        <v>0</v>
      </c>
    </row>
    <row r="1625" spans="1:11" x14ac:dyDescent="0.2">
      <c r="A1625" t="s">
        <v>1935</v>
      </c>
      <c r="B1625" t="s">
        <v>89</v>
      </c>
      <c r="C1625" t="s">
        <v>296</v>
      </c>
      <c r="D1625" t="s">
        <v>272</v>
      </c>
      <c r="E1625" t="s">
        <v>205</v>
      </c>
      <c r="F1625">
        <v>0</v>
      </c>
      <c r="G1625">
        <v>0</v>
      </c>
      <c r="H1625">
        <v>2</v>
      </c>
      <c r="I1625">
        <v>0</v>
      </c>
      <c r="J1625">
        <v>2</v>
      </c>
      <c r="K1625">
        <v>0</v>
      </c>
    </row>
    <row r="1626" spans="1:11" x14ac:dyDescent="0.2">
      <c r="A1626" t="s">
        <v>1936</v>
      </c>
      <c r="B1626" t="s">
        <v>89</v>
      </c>
      <c r="C1626" t="s">
        <v>296</v>
      </c>
      <c r="D1626" t="s">
        <v>269</v>
      </c>
      <c r="E1626" t="s">
        <v>206</v>
      </c>
      <c r="F1626">
        <v>0</v>
      </c>
      <c r="G1626">
        <v>0</v>
      </c>
      <c r="H1626">
        <v>13</v>
      </c>
      <c r="I1626">
        <v>0</v>
      </c>
      <c r="J1626">
        <v>13</v>
      </c>
      <c r="K1626">
        <v>0</v>
      </c>
    </row>
    <row r="1627" spans="1:11" x14ac:dyDescent="0.2">
      <c r="A1627" t="s">
        <v>1937</v>
      </c>
      <c r="B1627" t="s">
        <v>89</v>
      </c>
      <c r="C1627" t="s">
        <v>296</v>
      </c>
      <c r="D1627" t="s">
        <v>270</v>
      </c>
      <c r="E1627" t="s">
        <v>207</v>
      </c>
      <c r="F1627">
        <v>0</v>
      </c>
      <c r="G1627">
        <v>0</v>
      </c>
      <c r="H1627">
        <v>2</v>
      </c>
      <c r="I1627">
        <v>0</v>
      </c>
      <c r="J1627">
        <v>2</v>
      </c>
      <c r="K1627">
        <v>0</v>
      </c>
    </row>
    <row r="1628" spans="1:11" x14ac:dyDescent="0.2">
      <c r="A1628" t="s">
        <v>1938</v>
      </c>
      <c r="B1628" t="s">
        <v>89</v>
      </c>
      <c r="C1628" t="s">
        <v>296</v>
      </c>
      <c r="D1628" t="s">
        <v>269</v>
      </c>
      <c r="E1628" t="s">
        <v>208</v>
      </c>
      <c r="F1628">
        <v>0</v>
      </c>
      <c r="G1628">
        <v>0</v>
      </c>
      <c r="H1628">
        <v>16</v>
      </c>
      <c r="I1628">
        <v>0</v>
      </c>
      <c r="J1628">
        <v>16</v>
      </c>
      <c r="K1628">
        <v>0</v>
      </c>
    </row>
    <row r="1629" spans="1:11" x14ac:dyDescent="0.2">
      <c r="A1629" t="s">
        <v>1939</v>
      </c>
      <c r="B1629" t="s">
        <v>89</v>
      </c>
      <c r="C1629" t="s">
        <v>296</v>
      </c>
      <c r="D1629" t="s">
        <v>271</v>
      </c>
      <c r="E1629" t="s">
        <v>209</v>
      </c>
      <c r="F1629">
        <v>0</v>
      </c>
      <c r="G1629">
        <v>0</v>
      </c>
      <c r="H1629">
        <v>2</v>
      </c>
      <c r="I1629">
        <v>0</v>
      </c>
      <c r="J1629">
        <v>2</v>
      </c>
      <c r="K1629">
        <v>0</v>
      </c>
    </row>
    <row r="1630" spans="1:11" x14ac:dyDescent="0.2">
      <c r="A1630" t="s">
        <v>1940</v>
      </c>
      <c r="B1630" t="s">
        <v>89</v>
      </c>
      <c r="C1630" t="s">
        <v>296</v>
      </c>
      <c r="D1630" t="s">
        <v>275</v>
      </c>
      <c r="E1630" t="s">
        <v>210</v>
      </c>
      <c r="F1630">
        <v>0</v>
      </c>
      <c r="G1630">
        <v>0</v>
      </c>
      <c r="H1630">
        <v>3</v>
      </c>
      <c r="I1630">
        <v>0</v>
      </c>
      <c r="J1630">
        <v>3</v>
      </c>
      <c r="K1630">
        <v>0</v>
      </c>
    </row>
    <row r="1631" spans="1:11" x14ac:dyDescent="0.2">
      <c r="A1631" t="s">
        <v>1941</v>
      </c>
      <c r="B1631" t="s">
        <v>89</v>
      </c>
      <c r="C1631" t="s">
        <v>296</v>
      </c>
      <c r="D1631" t="s">
        <v>267</v>
      </c>
      <c r="E1631" t="s">
        <v>211</v>
      </c>
      <c r="F1631">
        <v>0</v>
      </c>
      <c r="G1631">
        <v>0</v>
      </c>
      <c r="H1631">
        <v>2</v>
      </c>
      <c r="I1631">
        <v>0</v>
      </c>
      <c r="J1631">
        <v>2</v>
      </c>
      <c r="K1631">
        <v>0</v>
      </c>
    </row>
    <row r="1632" spans="1:11" x14ac:dyDescent="0.2">
      <c r="A1632" t="s">
        <v>1942</v>
      </c>
      <c r="B1632" t="s">
        <v>89</v>
      </c>
      <c r="C1632" t="s">
        <v>296</v>
      </c>
      <c r="D1632" t="s">
        <v>271</v>
      </c>
      <c r="E1632" t="s">
        <v>212</v>
      </c>
      <c r="F1632">
        <v>0</v>
      </c>
      <c r="G1632">
        <v>0</v>
      </c>
      <c r="H1632">
        <v>6</v>
      </c>
      <c r="I1632">
        <v>0</v>
      </c>
      <c r="J1632">
        <v>6</v>
      </c>
      <c r="K1632">
        <v>0</v>
      </c>
    </row>
    <row r="1633" spans="1:11" x14ac:dyDescent="0.2">
      <c r="A1633" t="s">
        <v>1943</v>
      </c>
      <c r="B1633" t="s">
        <v>89</v>
      </c>
      <c r="C1633" t="s">
        <v>296</v>
      </c>
      <c r="D1633" t="s">
        <v>274</v>
      </c>
      <c r="E1633" t="s">
        <v>213</v>
      </c>
      <c r="F1633">
        <v>0</v>
      </c>
      <c r="G1633">
        <v>0</v>
      </c>
      <c r="H1633">
        <v>6</v>
      </c>
      <c r="I1633">
        <v>0</v>
      </c>
      <c r="J1633">
        <v>6</v>
      </c>
      <c r="K1633">
        <v>0</v>
      </c>
    </row>
    <row r="1634" spans="1:11" x14ac:dyDescent="0.2">
      <c r="A1634" t="s">
        <v>1944</v>
      </c>
      <c r="B1634" t="s">
        <v>89</v>
      </c>
      <c r="C1634" t="s">
        <v>296</v>
      </c>
      <c r="D1634" t="s">
        <v>271</v>
      </c>
      <c r="E1634" t="s">
        <v>214</v>
      </c>
      <c r="F1634">
        <v>0</v>
      </c>
      <c r="G1634">
        <v>0</v>
      </c>
      <c r="H1634">
        <v>1</v>
      </c>
      <c r="I1634">
        <v>0</v>
      </c>
      <c r="J1634">
        <v>1</v>
      </c>
      <c r="K1634">
        <v>0</v>
      </c>
    </row>
    <row r="1635" spans="1:11" x14ac:dyDescent="0.2">
      <c r="A1635" t="s">
        <v>1945</v>
      </c>
      <c r="B1635" t="s">
        <v>89</v>
      </c>
      <c r="C1635" t="s">
        <v>296</v>
      </c>
      <c r="D1635" t="s">
        <v>275</v>
      </c>
      <c r="E1635" t="s">
        <v>215</v>
      </c>
      <c r="F1635">
        <v>0</v>
      </c>
      <c r="G1635">
        <v>0</v>
      </c>
      <c r="H1635">
        <v>22</v>
      </c>
      <c r="I1635">
        <v>0</v>
      </c>
      <c r="J1635">
        <v>22</v>
      </c>
      <c r="K1635">
        <v>0</v>
      </c>
    </row>
    <row r="1636" spans="1:11" x14ac:dyDescent="0.2">
      <c r="A1636" t="s">
        <v>1946</v>
      </c>
      <c r="B1636" t="s">
        <v>89</v>
      </c>
      <c r="C1636" t="s">
        <v>296</v>
      </c>
      <c r="D1636" t="s">
        <v>274</v>
      </c>
      <c r="E1636" t="s">
        <v>216</v>
      </c>
      <c r="F1636">
        <v>0</v>
      </c>
      <c r="G1636">
        <v>0</v>
      </c>
      <c r="H1636">
        <v>5</v>
      </c>
      <c r="I1636">
        <v>0</v>
      </c>
      <c r="J1636">
        <v>5</v>
      </c>
      <c r="K1636">
        <v>0</v>
      </c>
    </row>
    <row r="1637" spans="1:11" x14ac:dyDescent="0.2">
      <c r="A1637" t="s">
        <v>1947</v>
      </c>
      <c r="B1637" t="s">
        <v>89</v>
      </c>
      <c r="C1637" t="s">
        <v>296</v>
      </c>
      <c r="D1637" t="s">
        <v>274</v>
      </c>
      <c r="E1637" t="s">
        <v>218</v>
      </c>
      <c r="F1637">
        <v>0</v>
      </c>
      <c r="G1637">
        <v>0</v>
      </c>
      <c r="H1637">
        <v>7</v>
      </c>
      <c r="I1637">
        <v>0</v>
      </c>
      <c r="J1637">
        <v>7</v>
      </c>
      <c r="K1637">
        <v>0</v>
      </c>
    </row>
    <row r="1638" spans="1:11" x14ac:dyDescent="0.2">
      <c r="A1638" t="s">
        <v>1948</v>
      </c>
      <c r="B1638" t="s">
        <v>89</v>
      </c>
      <c r="C1638" t="s">
        <v>296</v>
      </c>
      <c r="D1638" t="s">
        <v>273</v>
      </c>
      <c r="E1638" t="s">
        <v>219</v>
      </c>
      <c r="F1638">
        <v>0</v>
      </c>
      <c r="G1638">
        <v>0</v>
      </c>
      <c r="H1638">
        <v>22</v>
      </c>
      <c r="I1638">
        <v>0</v>
      </c>
      <c r="J1638">
        <v>22</v>
      </c>
      <c r="K1638">
        <v>0</v>
      </c>
    </row>
    <row r="1639" spans="1:11" x14ac:dyDescent="0.2">
      <c r="A1639" t="s">
        <v>1949</v>
      </c>
      <c r="B1639" t="s">
        <v>89</v>
      </c>
      <c r="C1639" t="s">
        <v>296</v>
      </c>
      <c r="D1639" t="s">
        <v>272</v>
      </c>
      <c r="E1639" t="s">
        <v>286</v>
      </c>
      <c r="F1639">
        <v>0</v>
      </c>
      <c r="G1639">
        <v>0</v>
      </c>
      <c r="H1639">
        <v>328</v>
      </c>
      <c r="I1639">
        <v>0</v>
      </c>
      <c r="J1639">
        <v>328</v>
      </c>
      <c r="K1639">
        <v>0</v>
      </c>
    </row>
    <row r="1640" spans="1:11" x14ac:dyDescent="0.2">
      <c r="A1640" t="s">
        <v>1950</v>
      </c>
      <c r="B1640" t="s">
        <v>89</v>
      </c>
      <c r="C1640" t="s">
        <v>296</v>
      </c>
      <c r="D1640" t="s">
        <v>273</v>
      </c>
      <c r="E1640" t="s">
        <v>220</v>
      </c>
      <c r="F1640">
        <v>0</v>
      </c>
      <c r="G1640">
        <v>0</v>
      </c>
      <c r="H1640">
        <v>12</v>
      </c>
      <c r="I1640">
        <v>0</v>
      </c>
      <c r="J1640">
        <v>12</v>
      </c>
      <c r="K1640">
        <v>0</v>
      </c>
    </row>
    <row r="1641" spans="1:11" x14ac:dyDescent="0.2">
      <c r="A1641" t="s">
        <v>1951</v>
      </c>
      <c r="B1641" t="s">
        <v>89</v>
      </c>
      <c r="C1641" t="s">
        <v>296</v>
      </c>
      <c r="D1641" t="s">
        <v>273</v>
      </c>
      <c r="E1641" t="s">
        <v>287</v>
      </c>
      <c r="F1641">
        <v>0</v>
      </c>
      <c r="G1641">
        <v>0</v>
      </c>
      <c r="H1641">
        <v>125</v>
      </c>
      <c r="I1641">
        <v>0</v>
      </c>
      <c r="J1641">
        <v>125</v>
      </c>
      <c r="K1641">
        <v>0</v>
      </c>
    </row>
    <row r="1642" spans="1:11" x14ac:dyDescent="0.2">
      <c r="A1642" t="s">
        <v>1952</v>
      </c>
      <c r="B1642" t="s">
        <v>89</v>
      </c>
      <c r="C1642" t="s">
        <v>296</v>
      </c>
      <c r="D1642" t="s">
        <v>272</v>
      </c>
      <c r="E1642" t="s">
        <v>222</v>
      </c>
      <c r="F1642">
        <v>0</v>
      </c>
      <c r="G1642">
        <v>0</v>
      </c>
      <c r="H1642">
        <v>4</v>
      </c>
      <c r="I1642">
        <v>0</v>
      </c>
      <c r="J1642">
        <v>4</v>
      </c>
      <c r="K1642">
        <v>0</v>
      </c>
    </row>
    <row r="1643" spans="1:11" x14ac:dyDescent="0.2">
      <c r="A1643" t="s">
        <v>1953</v>
      </c>
      <c r="B1643" t="s">
        <v>89</v>
      </c>
      <c r="C1643" t="s">
        <v>296</v>
      </c>
      <c r="D1643" t="s">
        <v>268</v>
      </c>
      <c r="E1643" t="s">
        <v>223</v>
      </c>
      <c r="F1643">
        <v>0</v>
      </c>
      <c r="G1643">
        <v>0</v>
      </c>
      <c r="H1643">
        <v>4</v>
      </c>
      <c r="I1643">
        <v>0</v>
      </c>
      <c r="J1643">
        <v>4</v>
      </c>
      <c r="K1643">
        <v>0</v>
      </c>
    </row>
    <row r="1644" spans="1:11" x14ac:dyDescent="0.2">
      <c r="A1644" t="s">
        <v>1954</v>
      </c>
      <c r="B1644" t="s">
        <v>89</v>
      </c>
      <c r="C1644" t="s">
        <v>296</v>
      </c>
      <c r="D1644" t="s">
        <v>269</v>
      </c>
      <c r="E1644" t="s">
        <v>224</v>
      </c>
      <c r="F1644">
        <v>0</v>
      </c>
      <c r="G1644">
        <v>0</v>
      </c>
      <c r="H1644">
        <v>16</v>
      </c>
      <c r="I1644">
        <v>0</v>
      </c>
      <c r="J1644">
        <v>16</v>
      </c>
      <c r="K1644">
        <v>0</v>
      </c>
    </row>
    <row r="1645" spans="1:11" x14ac:dyDescent="0.2">
      <c r="A1645" t="s">
        <v>1955</v>
      </c>
      <c r="B1645" t="s">
        <v>89</v>
      </c>
      <c r="C1645" t="s">
        <v>296</v>
      </c>
      <c r="D1645" t="s">
        <v>271</v>
      </c>
      <c r="E1645" t="s">
        <v>225</v>
      </c>
      <c r="F1645">
        <v>0</v>
      </c>
      <c r="G1645">
        <v>0</v>
      </c>
      <c r="H1645">
        <v>4</v>
      </c>
      <c r="I1645">
        <v>0</v>
      </c>
      <c r="J1645">
        <v>4</v>
      </c>
      <c r="K1645">
        <v>0</v>
      </c>
    </row>
    <row r="1646" spans="1:11" x14ac:dyDescent="0.2">
      <c r="A1646" t="s">
        <v>1956</v>
      </c>
      <c r="B1646" t="s">
        <v>89</v>
      </c>
      <c r="C1646" t="s">
        <v>296</v>
      </c>
      <c r="D1646" t="s">
        <v>274</v>
      </c>
      <c r="E1646" t="s">
        <v>226</v>
      </c>
      <c r="F1646">
        <v>0</v>
      </c>
      <c r="G1646">
        <v>0</v>
      </c>
      <c r="H1646">
        <v>14</v>
      </c>
      <c r="I1646">
        <v>0</v>
      </c>
      <c r="J1646">
        <v>14</v>
      </c>
      <c r="K1646">
        <v>0</v>
      </c>
    </row>
    <row r="1647" spans="1:11" x14ac:dyDescent="0.2">
      <c r="A1647" t="s">
        <v>1957</v>
      </c>
      <c r="B1647" t="s">
        <v>89</v>
      </c>
      <c r="C1647" t="s">
        <v>296</v>
      </c>
      <c r="D1647" t="s">
        <v>271</v>
      </c>
      <c r="E1647" t="s">
        <v>227</v>
      </c>
      <c r="F1647">
        <v>0</v>
      </c>
      <c r="G1647">
        <v>0</v>
      </c>
      <c r="H1647">
        <v>10</v>
      </c>
      <c r="I1647">
        <v>0</v>
      </c>
      <c r="J1647">
        <v>10</v>
      </c>
      <c r="K1647">
        <v>0</v>
      </c>
    </row>
    <row r="1648" spans="1:11" x14ac:dyDescent="0.2">
      <c r="A1648" t="s">
        <v>1958</v>
      </c>
      <c r="B1648" t="s">
        <v>89</v>
      </c>
      <c r="C1648" t="s">
        <v>296</v>
      </c>
      <c r="D1648" t="s">
        <v>270</v>
      </c>
      <c r="E1648" t="s">
        <v>228</v>
      </c>
      <c r="F1648">
        <v>0</v>
      </c>
      <c r="G1648">
        <v>0</v>
      </c>
      <c r="H1648">
        <v>1</v>
      </c>
      <c r="I1648">
        <v>0</v>
      </c>
      <c r="J1648">
        <v>1</v>
      </c>
      <c r="K1648">
        <v>0</v>
      </c>
    </row>
    <row r="1649" spans="1:11" x14ac:dyDescent="0.2">
      <c r="A1649" t="s">
        <v>1959</v>
      </c>
      <c r="B1649" t="s">
        <v>89</v>
      </c>
      <c r="C1649" t="s">
        <v>296</v>
      </c>
      <c r="D1649" t="s">
        <v>274</v>
      </c>
      <c r="E1649" t="s">
        <v>229</v>
      </c>
      <c r="F1649">
        <v>0</v>
      </c>
      <c r="G1649">
        <v>0</v>
      </c>
      <c r="H1649">
        <v>1</v>
      </c>
      <c r="I1649">
        <v>0</v>
      </c>
      <c r="J1649">
        <v>1</v>
      </c>
      <c r="K1649">
        <v>0</v>
      </c>
    </row>
    <row r="1650" spans="1:11" x14ac:dyDescent="0.2">
      <c r="A1650" t="s">
        <v>1960</v>
      </c>
      <c r="B1650" t="s">
        <v>89</v>
      </c>
      <c r="C1650" t="s">
        <v>296</v>
      </c>
      <c r="D1650" t="s">
        <v>268</v>
      </c>
      <c r="E1650" t="s">
        <v>230</v>
      </c>
      <c r="F1650">
        <v>0</v>
      </c>
      <c r="G1650">
        <v>0</v>
      </c>
      <c r="H1650">
        <v>16</v>
      </c>
      <c r="I1650">
        <v>0</v>
      </c>
      <c r="J1650">
        <v>16</v>
      </c>
      <c r="K1650">
        <v>0</v>
      </c>
    </row>
    <row r="1651" spans="1:11" x14ac:dyDescent="0.2">
      <c r="A1651" t="s">
        <v>1961</v>
      </c>
      <c r="B1651" t="s">
        <v>89</v>
      </c>
      <c r="C1651" t="s">
        <v>296</v>
      </c>
      <c r="D1651" t="s">
        <v>270</v>
      </c>
      <c r="E1651" t="s">
        <v>231</v>
      </c>
      <c r="F1651">
        <v>0</v>
      </c>
      <c r="G1651">
        <v>0</v>
      </c>
      <c r="H1651">
        <v>2</v>
      </c>
      <c r="I1651">
        <v>0</v>
      </c>
      <c r="J1651">
        <v>2</v>
      </c>
      <c r="K1651">
        <v>0</v>
      </c>
    </row>
    <row r="1652" spans="1:11" x14ac:dyDescent="0.2">
      <c r="A1652" t="s">
        <v>1962</v>
      </c>
      <c r="B1652" t="s">
        <v>89</v>
      </c>
      <c r="C1652" t="s">
        <v>296</v>
      </c>
      <c r="D1652" t="s">
        <v>272</v>
      </c>
      <c r="E1652" t="s">
        <v>232</v>
      </c>
      <c r="F1652">
        <v>0</v>
      </c>
      <c r="G1652">
        <v>0</v>
      </c>
      <c r="H1652">
        <v>51</v>
      </c>
      <c r="I1652">
        <v>0</v>
      </c>
      <c r="J1652">
        <v>51</v>
      </c>
      <c r="K1652">
        <v>0</v>
      </c>
    </row>
    <row r="1653" spans="1:11" x14ac:dyDescent="0.2">
      <c r="A1653" t="s">
        <v>1963</v>
      </c>
      <c r="B1653" t="s">
        <v>89</v>
      </c>
      <c r="C1653" t="s">
        <v>296</v>
      </c>
      <c r="D1653" t="s">
        <v>269</v>
      </c>
      <c r="E1653" t="s">
        <v>233</v>
      </c>
      <c r="F1653">
        <v>0</v>
      </c>
      <c r="G1653">
        <v>0</v>
      </c>
      <c r="H1653">
        <v>6</v>
      </c>
      <c r="I1653">
        <v>0</v>
      </c>
      <c r="J1653">
        <v>6</v>
      </c>
      <c r="K1653">
        <v>0</v>
      </c>
    </row>
    <row r="1654" spans="1:11" x14ac:dyDescent="0.2">
      <c r="A1654" t="s">
        <v>1964</v>
      </c>
      <c r="B1654" t="s">
        <v>89</v>
      </c>
      <c r="C1654" t="s">
        <v>296</v>
      </c>
      <c r="D1654" t="s">
        <v>273</v>
      </c>
      <c r="E1654" t="s">
        <v>234</v>
      </c>
      <c r="F1654">
        <v>0</v>
      </c>
      <c r="G1654">
        <v>0</v>
      </c>
      <c r="H1654">
        <v>2</v>
      </c>
      <c r="I1654">
        <v>0</v>
      </c>
      <c r="J1654">
        <v>2</v>
      </c>
      <c r="K1654">
        <v>0</v>
      </c>
    </row>
    <row r="1655" spans="1:11" x14ac:dyDescent="0.2">
      <c r="A1655" t="s">
        <v>1965</v>
      </c>
      <c r="B1655" t="s">
        <v>89</v>
      </c>
      <c r="C1655" t="s">
        <v>296</v>
      </c>
      <c r="D1655" t="s">
        <v>271</v>
      </c>
      <c r="E1655" t="s">
        <v>235</v>
      </c>
      <c r="F1655">
        <v>0</v>
      </c>
      <c r="G1655">
        <v>0</v>
      </c>
      <c r="H1655">
        <v>4</v>
      </c>
      <c r="I1655">
        <v>0</v>
      </c>
      <c r="J1655">
        <v>4</v>
      </c>
      <c r="K1655">
        <v>0</v>
      </c>
    </row>
    <row r="1656" spans="1:11" x14ac:dyDescent="0.2">
      <c r="A1656" t="s">
        <v>1966</v>
      </c>
      <c r="B1656" t="s">
        <v>89</v>
      </c>
      <c r="C1656" t="s">
        <v>296</v>
      </c>
      <c r="D1656" t="s">
        <v>274</v>
      </c>
      <c r="E1656" t="s">
        <v>236</v>
      </c>
      <c r="F1656">
        <v>0</v>
      </c>
      <c r="G1656">
        <v>0</v>
      </c>
      <c r="H1656">
        <v>3</v>
      </c>
      <c r="I1656">
        <v>0</v>
      </c>
      <c r="J1656">
        <v>3</v>
      </c>
      <c r="K1656">
        <v>0</v>
      </c>
    </row>
    <row r="1657" spans="1:11" x14ac:dyDescent="0.2">
      <c r="A1657" t="s">
        <v>1967</v>
      </c>
      <c r="B1657" t="s">
        <v>89</v>
      </c>
      <c r="C1657" t="s">
        <v>296</v>
      </c>
      <c r="D1657" t="s">
        <v>268</v>
      </c>
      <c r="E1657" t="s">
        <v>237</v>
      </c>
      <c r="F1657">
        <v>0</v>
      </c>
      <c r="G1657">
        <v>0</v>
      </c>
      <c r="H1657">
        <v>3</v>
      </c>
      <c r="I1657">
        <v>0</v>
      </c>
      <c r="J1657">
        <v>3</v>
      </c>
      <c r="K1657">
        <v>0</v>
      </c>
    </row>
    <row r="1658" spans="1:11" x14ac:dyDescent="0.2">
      <c r="A1658" t="s">
        <v>1968</v>
      </c>
      <c r="B1658" t="s">
        <v>89</v>
      </c>
      <c r="C1658" t="s">
        <v>296</v>
      </c>
      <c r="D1658" t="s">
        <v>273</v>
      </c>
      <c r="E1658" t="s">
        <v>238</v>
      </c>
      <c r="F1658">
        <v>0</v>
      </c>
      <c r="G1658">
        <v>0</v>
      </c>
      <c r="H1658">
        <v>1</v>
      </c>
      <c r="I1658">
        <v>0</v>
      </c>
      <c r="J1658">
        <v>1</v>
      </c>
      <c r="K1658">
        <v>0</v>
      </c>
    </row>
    <row r="1659" spans="1:11" x14ac:dyDescent="0.2">
      <c r="A1659" t="s">
        <v>1969</v>
      </c>
      <c r="B1659" t="s">
        <v>89</v>
      </c>
      <c r="C1659" t="s">
        <v>296</v>
      </c>
      <c r="D1659" t="s">
        <v>269</v>
      </c>
      <c r="E1659" t="s">
        <v>239</v>
      </c>
      <c r="F1659">
        <v>0</v>
      </c>
      <c r="G1659">
        <v>0</v>
      </c>
      <c r="H1659">
        <v>5</v>
      </c>
      <c r="I1659">
        <v>0</v>
      </c>
      <c r="J1659">
        <v>5</v>
      </c>
      <c r="K1659">
        <v>0</v>
      </c>
    </row>
    <row r="1660" spans="1:11" x14ac:dyDescent="0.2">
      <c r="A1660" t="s">
        <v>1970</v>
      </c>
      <c r="B1660" t="s">
        <v>89</v>
      </c>
      <c r="C1660" t="s">
        <v>296</v>
      </c>
      <c r="D1660" t="s">
        <v>271</v>
      </c>
      <c r="E1660" t="s">
        <v>240</v>
      </c>
      <c r="F1660">
        <v>0</v>
      </c>
      <c r="G1660">
        <v>0</v>
      </c>
      <c r="H1660">
        <v>11</v>
      </c>
      <c r="I1660">
        <v>0</v>
      </c>
      <c r="J1660">
        <v>11</v>
      </c>
      <c r="K1660">
        <v>0</v>
      </c>
    </row>
    <row r="1661" spans="1:11" x14ac:dyDescent="0.2">
      <c r="A1661" t="s">
        <v>1971</v>
      </c>
      <c r="B1661" t="s">
        <v>89</v>
      </c>
      <c r="C1661" t="s">
        <v>296</v>
      </c>
      <c r="D1661" t="s">
        <v>275</v>
      </c>
      <c r="E1661" t="s">
        <v>241</v>
      </c>
      <c r="F1661">
        <v>0</v>
      </c>
      <c r="G1661">
        <v>0</v>
      </c>
      <c r="H1661">
        <v>3</v>
      </c>
      <c r="I1661">
        <v>0</v>
      </c>
      <c r="J1661">
        <v>3</v>
      </c>
      <c r="K1661">
        <v>0</v>
      </c>
    </row>
    <row r="1662" spans="1:11" x14ac:dyDescent="0.2">
      <c r="A1662" t="s">
        <v>1972</v>
      </c>
      <c r="B1662" t="s">
        <v>89</v>
      </c>
      <c r="C1662" t="s">
        <v>296</v>
      </c>
      <c r="D1662" t="s">
        <v>274</v>
      </c>
      <c r="E1662" t="s">
        <v>242</v>
      </c>
      <c r="F1662">
        <v>0</v>
      </c>
      <c r="G1662">
        <v>0</v>
      </c>
      <c r="H1662">
        <v>5</v>
      </c>
      <c r="I1662">
        <v>0</v>
      </c>
      <c r="J1662">
        <v>5</v>
      </c>
      <c r="K1662">
        <v>0</v>
      </c>
    </row>
    <row r="1663" spans="1:11" x14ac:dyDescent="0.2">
      <c r="A1663" t="s">
        <v>1973</v>
      </c>
      <c r="B1663" t="s">
        <v>89</v>
      </c>
      <c r="C1663" t="s">
        <v>296</v>
      </c>
      <c r="D1663" t="s">
        <v>269</v>
      </c>
      <c r="E1663" t="s">
        <v>243</v>
      </c>
      <c r="F1663">
        <v>0</v>
      </c>
      <c r="G1663">
        <v>0</v>
      </c>
      <c r="H1663">
        <v>5</v>
      </c>
      <c r="I1663">
        <v>0</v>
      </c>
      <c r="J1663">
        <v>5</v>
      </c>
      <c r="K1663">
        <v>0</v>
      </c>
    </row>
    <row r="1664" spans="1:11" x14ac:dyDescent="0.2">
      <c r="A1664" t="s">
        <v>1974</v>
      </c>
      <c r="B1664" t="s">
        <v>89</v>
      </c>
      <c r="C1664" t="s">
        <v>296</v>
      </c>
      <c r="D1664" t="s">
        <v>269</v>
      </c>
      <c r="E1664" t="s">
        <v>244</v>
      </c>
      <c r="F1664">
        <v>0</v>
      </c>
      <c r="G1664">
        <v>0</v>
      </c>
      <c r="H1664">
        <v>3</v>
      </c>
      <c r="I1664">
        <v>0</v>
      </c>
      <c r="J1664">
        <v>3</v>
      </c>
      <c r="K1664">
        <v>0</v>
      </c>
    </row>
    <row r="1665" spans="1:11" x14ac:dyDescent="0.2">
      <c r="A1665" t="s">
        <v>1975</v>
      </c>
      <c r="B1665" t="s">
        <v>89</v>
      </c>
      <c r="C1665" t="s">
        <v>296</v>
      </c>
      <c r="D1665" t="s">
        <v>271</v>
      </c>
      <c r="E1665" t="s">
        <v>245</v>
      </c>
      <c r="F1665">
        <v>0</v>
      </c>
      <c r="G1665">
        <v>0</v>
      </c>
      <c r="H1665">
        <v>3</v>
      </c>
      <c r="I1665">
        <v>0</v>
      </c>
      <c r="J1665">
        <v>3</v>
      </c>
      <c r="K1665">
        <v>0</v>
      </c>
    </row>
    <row r="1666" spans="1:11" x14ac:dyDescent="0.2">
      <c r="A1666" t="s">
        <v>1976</v>
      </c>
      <c r="B1666" t="s">
        <v>89</v>
      </c>
      <c r="C1666" t="s">
        <v>296</v>
      </c>
      <c r="D1666" t="s">
        <v>274</v>
      </c>
      <c r="E1666" t="s">
        <v>246</v>
      </c>
      <c r="F1666">
        <v>0</v>
      </c>
      <c r="G1666">
        <v>0</v>
      </c>
      <c r="H1666">
        <v>21</v>
      </c>
      <c r="I1666">
        <v>0</v>
      </c>
      <c r="J1666">
        <v>21</v>
      </c>
      <c r="K1666">
        <v>0</v>
      </c>
    </row>
    <row r="1667" spans="1:11" x14ac:dyDescent="0.2">
      <c r="A1667" t="s">
        <v>1977</v>
      </c>
      <c r="B1667" t="s">
        <v>89</v>
      </c>
      <c r="C1667" t="s">
        <v>296</v>
      </c>
      <c r="D1667" t="s">
        <v>272</v>
      </c>
      <c r="E1667" t="s">
        <v>247</v>
      </c>
      <c r="F1667">
        <v>0</v>
      </c>
      <c r="G1667">
        <v>0</v>
      </c>
      <c r="H1667">
        <v>8</v>
      </c>
      <c r="I1667">
        <v>0</v>
      </c>
      <c r="J1667">
        <v>8</v>
      </c>
      <c r="K1667">
        <v>0</v>
      </c>
    </row>
    <row r="1668" spans="1:11" x14ac:dyDescent="0.2">
      <c r="A1668" t="s">
        <v>1978</v>
      </c>
      <c r="B1668" t="s">
        <v>89</v>
      </c>
      <c r="C1668" t="s">
        <v>296</v>
      </c>
      <c r="D1668" t="s">
        <v>274</v>
      </c>
      <c r="E1668" t="s">
        <v>288</v>
      </c>
      <c r="F1668">
        <v>0</v>
      </c>
      <c r="G1668">
        <v>0</v>
      </c>
      <c r="H1668">
        <v>122</v>
      </c>
      <c r="I1668">
        <v>0</v>
      </c>
      <c r="J1668">
        <v>122</v>
      </c>
      <c r="K1668">
        <v>0</v>
      </c>
    </row>
    <row r="1669" spans="1:11" x14ac:dyDescent="0.2">
      <c r="A1669" t="s">
        <v>1979</v>
      </c>
      <c r="B1669" t="s">
        <v>89</v>
      </c>
      <c r="C1669" t="s">
        <v>296</v>
      </c>
      <c r="D1669" t="s">
        <v>267</v>
      </c>
      <c r="E1669" t="s">
        <v>248</v>
      </c>
      <c r="F1669">
        <v>0</v>
      </c>
      <c r="G1669">
        <v>0</v>
      </c>
      <c r="H1669">
        <v>7</v>
      </c>
      <c r="I1669">
        <v>0</v>
      </c>
      <c r="J1669">
        <v>7</v>
      </c>
      <c r="K1669">
        <v>0</v>
      </c>
    </row>
    <row r="1670" spans="1:11" x14ac:dyDescent="0.2">
      <c r="A1670" t="s">
        <v>1980</v>
      </c>
      <c r="B1670" t="s">
        <v>89</v>
      </c>
      <c r="C1670" t="s">
        <v>296</v>
      </c>
      <c r="D1670" t="s">
        <v>272</v>
      </c>
      <c r="E1670" t="s">
        <v>249</v>
      </c>
      <c r="F1670">
        <v>0</v>
      </c>
      <c r="G1670">
        <v>0</v>
      </c>
      <c r="H1670">
        <v>41</v>
      </c>
      <c r="I1670">
        <v>0</v>
      </c>
      <c r="J1670">
        <v>41</v>
      </c>
      <c r="K1670">
        <v>0</v>
      </c>
    </row>
    <row r="1671" spans="1:11" x14ac:dyDescent="0.2">
      <c r="A1671" t="s">
        <v>1981</v>
      </c>
      <c r="B1671" t="s">
        <v>89</v>
      </c>
      <c r="C1671" t="s">
        <v>296</v>
      </c>
      <c r="D1671" t="s">
        <v>269</v>
      </c>
      <c r="E1671" t="s">
        <v>250</v>
      </c>
      <c r="F1671">
        <v>0</v>
      </c>
      <c r="G1671">
        <v>0</v>
      </c>
      <c r="H1671">
        <v>8</v>
      </c>
      <c r="I1671">
        <v>0</v>
      </c>
      <c r="J1671">
        <v>8</v>
      </c>
      <c r="K1671">
        <v>0</v>
      </c>
    </row>
    <row r="1672" spans="1:11" x14ac:dyDescent="0.2">
      <c r="A1672" t="s">
        <v>1982</v>
      </c>
      <c r="B1672" t="s">
        <v>89</v>
      </c>
      <c r="C1672" t="s">
        <v>296</v>
      </c>
      <c r="D1672" t="s">
        <v>271</v>
      </c>
      <c r="E1672" t="s">
        <v>251</v>
      </c>
      <c r="F1672">
        <v>0</v>
      </c>
      <c r="G1672">
        <v>0</v>
      </c>
      <c r="H1672">
        <v>3</v>
      </c>
      <c r="I1672">
        <v>0</v>
      </c>
      <c r="J1672">
        <v>3</v>
      </c>
      <c r="K1672">
        <v>0</v>
      </c>
    </row>
    <row r="1673" spans="1:11" x14ac:dyDescent="0.2">
      <c r="A1673" t="s">
        <v>1983</v>
      </c>
      <c r="B1673" t="s">
        <v>89</v>
      </c>
      <c r="C1673" t="s">
        <v>296</v>
      </c>
      <c r="D1673" t="s">
        <v>271</v>
      </c>
      <c r="E1673" t="s">
        <v>252</v>
      </c>
      <c r="F1673">
        <v>0</v>
      </c>
      <c r="G1673">
        <v>0</v>
      </c>
      <c r="H1673">
        <v>2</v>
      </c>
      <c r="I1673">
        <v>0</v>
      </c>
      <c r="J1673">
        <v>2</v>
      </c>
      <c r="K1673">
        <v>0</v>
      </c>
    </row>
    <row r="1674" spans="1:11" x14ac:dyDescent="0.2">
      <c r="A1674" t="s">
        <v>1984</v>
      </c>
      <c r="B1674" t="s">
        <v>89</v>
      </c>
      <c r="C1674" t="s">
        <v>296</v>
      </c>
      <c r="D1674" t="s">
        <v>273</v>
      </c>
      <c r="E1674" t="s">
        <v>253</v>
      </c>
      <c r="F1674">
        <v>0</v>
      </c>
      <c r="G1674">
        <v>0</v>
      </c>
      <c r="H1674">
        <v>2</v>
      </c>
      <c r="I1674">
        <v>0</v>
      </c>
      <c r="J1674">
        <v>2</v>
      </c>
      <c r="K1674">
        <v>0</v>
      </c>
    </row>
    <row r="1675" spans="1:11" x14ac:dyDescent="0.2">
      <c r="A1675" t="s">
        <v>1985</v>
      </c>
      <c r="B1675" t="s">
        <v>89</v>
      </c>
      <c r="C1675" t="s">
        <v>296</v>
      </c>
      <c r="D1675" t="s">
        <v>272</v>
      </c>
      <c r="E1675" t="s">
        <v>254</v>
      </c>
      <c r="F1675">
        <v>0</v>
      </c>
      <c r="G1675">
        <v>0</v>
      </c>
      <c r="H1675">
        <v>9</v>
      </c>
      <c r="I1675">
        <v>0</v>
      </c>
      <c r="J1675">
        <v>9</v>
      </c>
      <c r="K1675">
        <v>0</v>
      </c>
    </row>
    <row r="1676" spans="1:11" x14ac:dyDescent="0.2">
      <c r="A1676" t="s">
        <v>1986</v>
      </c>
      <c r="B1676" t="s">
        <v>89</v>
      </c>
      <c r="C1676" t="s">
        <v>296</v>
      </c>
      <c r="D1676" t="s">
        <v>271</v>
      </c>
      <c r="E1676" t="s">
        <v>255</v>
      </c>
      <c r="F1676">
        <v>0</v>
      </c>
      <c r="G1676">
        <v>0</v>
      </c>
      <c r="H1676">
        <v>6</v>
      </c>
      <c r="I1676">
        <v>0</v>
      </c>
      <c r="J1676">
        <v>6</v>
      </c>
      <c r="K1676">
        <v>0</v>
      </c>
    </row>
    <row r="1677" spans="1:11" x14ac:dyDescent="0.2">
      <c r="A1677" t="s">
        <v>1987</v>
      </c>
      <c r="B1677" t="s">
        <v>89</v>
      </c>
      <c r="C1677" t="s">
        <v>296</v>
      </c>
      <c r="D1677" t="s">
        <v>272</v>
      </c>
      <c r="E1677" t="s">
        <v>256</v>
      </c>
      <c r="F1677">
        <v>0</v>
      </c>
      <c r="G1677">
        <v>0</v>
      </c>
      <c r="H1677">
        <v>7</v>
      </c>
      <c r="I1677">
        <v>0</v>
      </c>
      <c r="J1677">
        <v>7</v>
      </c>
      <c r="K1677">
        <v>0</v>
      </c>
    </row>
    <row r="1678" spans="1:11" x14ac:dyDescent="0.2">
      <c r="A1678" t="s">
        <v>1988</v>
      </c>
      <c r="B1678" t="s">
        <v>89</v>
      </c>
      <c r="C1678" t="s">
        <v>296</v>
      </c>
      <c r="D1678" t="s">
        <v>274</v>
      </c>
      <c r="E1678" t="s">
        <v>257</v>
      </c>
      <c r="F1678">
        <v>0</v>
      </c>
      <c r="G1678">
        <v>0</v>
      </c>
      <c r="H1678">
        <v>3</v>
      </c>
      <c r="I1678">
        <v>0</v>
      </c>
      <c r="J1678">
        <v>3</v>
      </c>
      <c r="K1678">
        <v>0</v>
      </c>
    </row>
    <row r="1679" spans="1:11" x14ac:dyDescent="0.2">
      <c r="A1679" t="s">
        <v>1989</v>
      </c>
      <c r="B1679" t="s">
        <v>89</v>
      </c>
      <c r="C1679" t="s">
        <v>296</v>
      </c>
      <c r="D1679" t="s">
        <v>274</v>
      </c>
      <c r="E1679" t="s">
        <v>258</v>
      </c>
      <c r="F1679">
        <v>0</v>
      </c>
      <c r="G1679">
        <v>0</v>
      </c>
      <c r="H1679">
        <v>7</v>
      </c>
      <c r="I1679">
        <v>0</v>
      </c>
      <c r="J1679">
        <v>7</v>
      </c>
      <c r="K1679">
        <v>0</v>
      </c>
    </row>
    <row r="1680" spans="1:11" x14ac:dyDescent="0.2">
      <c r="A1680" t="s">
        <v>1990</v>
      </c>
      <c r="B1680" t="s">
        <v>89</v>
      </c>
      <c r="C1680" t="s">
        <v>296</v>
      </c>
      <c r="D1680" t="s">
        <v>275</v>
      </c>
      <c r="E1680" t="s">
        <v>259</v>
      </c>
      <c r="F1680">
        <v>0</v>
      </c>
      <c r="G1680">
        <v>0</v>
      </c>
      <c r="H1680">
        <v>4</v>
      </c>
      <c r="I1680">
        <v>0</v>
      </c>
      <c r="J1680">
        <v>4</v>
      </c>
      <c r="K1680">
        <v>0</v>
      </c>
    </row>
    <row r="1681" spans="1:11" x14ac:dyDescent="0.2">
      <c r="A1681" t="s">
        <v>1991</v>
      </c>
      <c r="B1681" t="s">
        <v>89</v>
      </c>
      <c r="C1681" t="s">
        <v>296</v>
      </c>
      <c r="D1681" t="s">
        <v>275</v>
      </c>
      <c r="E1681" t="s">
        <v>289</v>
      </c>
      <c r="F1681">
        <v>0</v>
      </c>
      <c r="G1681">
        <v>0</v>
      </c>
      <c r="H1681">
        <v>105</v>
      </c>
      <c r="I1681">
        <v>0</v>
      </c>
      <c r="J1681">
        <v>105</v>
      </c>
      <c r="K1681">
        <v>0</v>
      </c>
    </row>
    <row r="1682" spans="1:11" x14ac:dyDescent="0.2">
      <c r="A1682" t="s">
        <v>1992</v>
      </c>
      <c r="B1682" t="s">
        <v>89</v>
      </c>
      <c r="C1682" t="s">
        <v>298</v>
      </c>
      <c r="D1682" t="s">
        <v>106</v>
      </c>
      <c r="E1682" t="s">
        <v>280</v>
      </c>
      <c r="F1682">
        <v>0</v>
      </c>
      <c r="G1682">
        <v>0</v>
      </c>
      <c r="H1682">
        <v>59</v>
      </c>
      <c r="I1682">
        <v>0</v>
      </c>
      <c r="J1682">
        <v>59</v>
      </c>
      <c r="K1682">
        <v>0</v>
      </c>
    </row>
    <row r="1683" spans="1:11" x14ac:dyDescent="0.2">
      <c r="A1683" t="s">
        <v>1993</v>
      </c>
      <c r="B1683" t="s">
        <v>89</v>
      </c>
      <c r="C1683" t="s">
        <v>298</v>
      </c>
      <c r="D1683" t="s">
        <v>269</v>
      </c>
      <c r="E1683" t="s">
        <v>112</v>
      </c>
      <c r="F1683">
        <v>0</v>
      </c>
      <c r="G1683">
        <v>0</v>
      </c>
      <c r="H1683">
        <v>1</v>
      </c>
      <c r="I1683">
        <v>0</v>
      </c>
      <c r="J1683">
        <v>1</v>
      </c>
      <c r="K1683">
        <v>0</v>
      </c>
    </row>
    <row r="1684" spans="1:11" x14ac:dyDescent="0.2">
      <c r="A1684" t="s">
        <v>1994</v>
      </c>
      <c r="B1684" t="s">
        <v>89</v>
      </c>
      <c r="C1684" t="s">
        <v>298</v>
      </c>
      <c r="D1684" t="s">
        <v>274</v>
      </c>
      <c r="E1684" t="s">
        <v>113</v>
      </c>
      <c r="F1684">
        <v>0</v>
      </c>
      <c r="G1684">
        <v>0</v>
      </c>
      <c r="H1684">
        <v>2</v>
      </c>
      <c r="I1684">
        <v>0</v>
      </c>
      <c r="J1684">
        <v>2</v>
      </c>
      <c r="K1684">
        <v>0</v>
      </c>
    </row>
    <row r="1685" spans="1:11" x14ac:dyDescent="0.2">
      <c r="A1685" t="s">
        <v>1995</v>
      </c>
      <c r="B1685" t="s">
        <v>89</v>
      </c>
      <c r="C1685" t="s">
        <v>298</v>
      </c>
      <c r="D1685" t="s">
        <v>269</v>
      </c>
      <c r="E1685" t="s">
        <v>120</v>
      </c>
      <c r="F1685">
        <v>0</v>
      </c>
      <c r="G1685">
        <v>0</v>
      </c>
      <c r="H1685">
        <v>1</v>
      </c>
      <c r="I1685">
        <v>0</v>
      </c>
      <c r="J1685">
        <v>1</v>
      </c>
      <c r="K1685">
        <v>0</v>
      </c>
    </row>
    <row r="1686" spans="1:11" x14ac:dyDescent="0.2">
      <c r="A1686" t="s">
        <v>1996</v>
      </c>
      <c r="B1686" t="s">
        <v>89</v>
      </c>
      <c r="C1686" t="s">
        <v>298</v>
      </c>
      <c r="D1686" t="s">
        <v>273</v>
      </c>
      <c r="E1686" t="s">
        <v>122</v>
      </c>
      <c r="F1686">
        <v>0</v>
      </c>
      <c r="G1686">
        <v>0</v>
      </c>
      <c r="H1686">
        <v>3</v>
      </c>
      <c r="I1686">
        <v>0</v>
      </c>
      <c r="J1686">
        <v>3</v>
      </c>
      <c r="K1686">
        <v>0</v>
      </c>
    </row>
    <row r="1687" spans="1:11" x14ac:dyDescent="0.2">
      <c r="A1687" t="s">
        <v>1997</v>
      </c>
      <c r="B1687" t="s">
        <v>89</v>
      </c>
      <c r="C1687" t="s">
        <v>298</v>
      </c>
      <c r="D1687" t="s">
        <v>269</v>
      </c>
      <c r="E1687" t="s">
        <v>123</v>
      </c>
      <c r="F1687">
        <v>0</v>
      </c>
      <c r="G1687">
        <v>0</v>
      </c>
      <c r="H1687">
        <v>1</v>
      </c>
      <c r="I1687">
        <v>0</v>
      </c>
      <c r="J1687">
        <v>1</v>
      </c>
      <c r="K1687">
        <v>0</v>
      </c>
    </row>
    <row r="1688" spans="1:11" x14ac:dyDescent="0.2">
      <c r="A1688" t="s">
        <v>1998</v>
      </c>
      <c r="B1688" t="s">
        <v>89</v>
      </c>
      <c r="C1688" t="s">
        <v>298</v>
      </c>
      <c r="D1688" t="s">
        <v>268</v>
      </c>
      <c r="E1688" t="s">
        <v>127</v>
      </c>
      <c r="F1688">
        <v>0</v>
      </c>
      <c r="G1688">
        <v>0</v>
      </c>
      <c r="H1688">
        <v>4</v>
      </c>
      <c r="I1688">
        <v>0</v>
      </c>
      <c r="J1688">
        <v>4</v>
      </c>
      <c r="K1688">
        <v>0</v>
      </c>
    </row>
    <row r="1689" spans="1:11" x14ac:dyDescent="0.2">
      <c r="A1689" t="s">
        <v>1999</v>
      </c>
      <c r="B1689" t="s">
        <v>89</v>
      </c>
      <c r="C1689" t="s">
        <v>298</v>
      </c>
      <c r="D1689" t="s">
        <v>269</v>
      </c>
      <c r="E1689" t="s">
        <v>128</v>
      </c>
      <c r="F1689">
        <v>0</v>
      </c>
      <c r="G1689">
        <v>0</v>
      </c>
      <c r="H1689">
        <v>1</v>
      </c>
      <c r="I1689">
        <v>0</v>
      </c>
      <c r="J1689">
        <v>1</v>
      </c>
      <c r="K1689">
        <v>0</v>
      </c>
    </row>
    <row r="1690" spans="1:11" x14ac:dyDescent="0.2">
      <c r="A1690" t="s">
        <v>2000</v>
      </c>
      <c r="B1690" t="s">
        <v>89</v>
      </c>
      <c r="C1690" t="s">
        <v>298</v>
      </c>
      <c r="D1690" t="s">
        <v>268</v>
      </c>
      <c r="E1690" t="s">
        <v>129</v>
      </c>
      <c r="F1690">
        <v>0</v>
      </c>
      <c r="G1690">
        <v>0</v>
      </c>
      <c r="H1690">
        <v>1</v>
      </c>
      <c r="I1690">
        <v>0</v>
      </c>
      <c r="J1690">
        <v>1</v>
      </c>
      <c r="K1690">
        <v>0</v>
      </c>
    </row>
    <row r="1691" spans="1:11" x14ac:dyDescent="0.2">
      <c r="A1691" t="s">
        <v>2001</v>
      </c>
      <c r="B1691" t="s">
        <v>89</v>
      </c>
      <c r="C1691" t="s">
        <v>298</v>
      </c>
      <c r="D1691" t="s">
        <v>273</v>
      </c>
      <c r="E1691" t="s">
        <v>133</v>
      </c>
      <c r="F1691">
        <v>0</v>
      </c>
      <c r="G1691">
        <v>0</v>
      </c>
      <c r="H1691">
        <v>1</v>
      </c>
      <c r="I1691">
        <v>0</v>
      </c>
      <c r="J1691">
        <v>1</v>
      </c>
      <c r="K1691">
        <v>0</v>
      </c>
    </row>
    <row r="1692" spans="1:11" x14ac:dyDescent="0.2">
      <c r="A1692" t="s">
        <v>2002</v>
      </c>
      <c r="B1692" t="s">
        <v>89</v>
      </c>
      <c r="C1692" t="s">
        <v>298</v>
      </c>
      <c r="D1692" t="s">
        <v>269</v>
      </c>
      <c r="E1692" t="s">
        <v>135</v>
      </c>
      <c r="F1692">
        <v>0</v>
      </c>
      <c r="G1692">
        <v>0</v>
      </c>
      <c r="H1692">
        <v>2</v>
      </c>
      <c r="I1692">
        <v>0</v>
      </c>
      <c r="J1692">
        <v>2</v>
      </c>
      <c r="K1692">
        <v>0</v>
      </c>
    </row>
    <row r="1693" spans="1:11" x14ac:dyDescent="0.2">
      <c r="A1693" t="s">
        <v>2003</v>
      </c>
      <c r="B1693" t="s">
        <v>89</v>
      </c>
      <c r="C1693" t="s">
        <v>298</v>
      </c>
      <c r="D1693" t="s">
        <v>271</v>
      </c>
      <c r="E1693" t="s">
        <v>136</v>
      </c>
      <c r="F1693">
        <v>0</v>
      </c>
      <c r="G1693">
        <v>0</v>
      </c>
      <c r="H1693">
        <v>3</v>
      </c>
      <c r="I1693">
        <v>0</v>
      </c>
      <c r="J1693">
        <v>3</v>
      </c>
      <c r="K1693">
        <v>0</v>
      </c>
    </row>
    <row r="1694" spans="1:11" x14ac:dyDescent="0.2">
      <c r="A1694" t="s">
        <v>2004</v>
      </c>
      <c r="B1694" t="s">
        <v>89</v>
      </c>
      <c r="C1694" t="s">
        <v>298</v>
      </c>
      <c r="D1694" t="s">
        <v>267</v>
      </c>
      <c r="E1694" t="s">
        <v>281</v>
      </c>
      <c r="F1694">
        <v>0</v>
      </c>
      <c r="G1694">
        <v>0</v>
      </c>
      <c r="H1694">
        <v>6</v>
      </c>
      <c r="I1694">
        <v>0</v>
      </c>
      <c r="J1694">
        <v>6</v>
      </c>
      <c r="K1694">
        <v>0</v>
      </c>
    </row>
    <row r="1695" spans="1:11" x14ac:dyDescent="0.2">
      <c r="A1695" t="s">
        <v>2005</v>
      </c>
      <c r="B1695" t="s">
        <v>89</v>
      </c>
      <c r="C1695" t="s">
        <v>298</v>
      </c>
      <c r="D1695" t="s">
        <v>268</v>
      </c>
      <c r="E1695" t="s">
        <v>282</v>
      </c>
      <c r="F1695">
        <v>0</v>
      </c>
      <c r="G1695">
        <v>0</v>
      </c>
      <c r="H1695">
        <v>6</v>
      </c>
      <c r="I1695">
        <v>0</v>
      </c>
      <c r="J1695">
        <v>6</v>
      </c>
      <c r="K1695">
        <v>0</v>
      </c>
    </row>
    <row r="1696" spans="1:11" x14ac:dyDescent="0.2">
      <c r="A1696" t="s">
        <v>2006</v>
      </c>
      <c r="B1696" t="s">
        <v>89</v>
      </c>
      <c r="C1696" t="s">
        <v>298</v>
      </c>
      <c r="D1696" t="s">
        <v>268</v>
      </c>
      <c r="E1696" t="s">
        <v>149</v>
      </c>
      <c r="F1696">
        <v>0</v>
      </c>
      <c r="G1696">
        <v>0</v>
      </c>
      <c r="H1696">
        <v>1</v>
      </c>
      <c r="I1696">
        <v>0</v>
      </c>
      <c r="J1696">
        <v>1</v>
      </c>
      <c r="K1696">
        <v>0</v>
      </c>
    </row>
    <row r="1697" spans="1:11" x14ac:dyDescent="0.2">
      <c r="A1697" t="s">
        <v>2007</v>
      </c>
      <c r="B1697" t="s">
        <v>89</v>
      </c>
      <c r="C1697" t="s">
        <v>298</v>
      </c>
      <c r="D1697" t="s">
        <v>270</v>
      </c>
      <c r="E1697" t="s">
        <v>150</v>
      </c>
      <c r="F1697">
        <v>0</v>
      </c>
      <c r="G1697">
        <v>0</v>
      </c>
      <c r="H1697">
        <v>1</v>
      </c>
      <c r="I1697">
        <v>0</v>
      </c>
      <c r="J1697">
        <v>1</v>
      </c>
      <c r="K1697">
        <v>0</v>
      </c>
    </row>
    <row r="1698" spans="1:11" x14ac:dyDescent="0.2">
      <c r="A1698" t="s">
        <v>2008</v>
      </c>
      <c r="B1698" t="s">
        <v>89</v>
      </c>
      <c r="C1698" t="s">
        <v>298</v>
      </c>
      <c r="D1698" t="s">
        <v>269</v>
      </c>
      <c r="E1698" t="s">
        <v>152</v>
      </c>
      <c r="F1698">
        <v>0</v>
      </c>
      <c r="G1698">
        <v>0</v>
      </c>
      <c r="H1698">
        <v>1</v>
      </c>
      <c r="I1698">
        <v>0</v>
      </c>
      <c r="J1698">
        <v>1</v>
      </c>
      <c r="K1698">
        <v>0</v>
      </c>
    </row>
    <row r="1699" spans="1:11" x14ac:dyDescent="0.2">
      <c r="A1699" t="s">
        <v>2009</v>
      </c>
      <c r="B1699" t="s">
        <v>89</v>
      </c>
      <c r="C1699" t="s">
        <v>298</v>
      </c>
      <c r="D1699" t="s">
        <v>269</v>
      </c>
      <c r="E1699" t="s">
        <v>153</v>
      </c>
      <c r="F1699">
        <v>0</v>
      </c>
      <c r="G1699">
        <v>0</v>
      </c>
      <c r="H1699">
        <v>1</v>
      </c>
      <c r="I1699">
        <v>0</v>
      </c>
      <c r="J1699">
        <v>1</v>
      </c>
      <c r="K1699">
        <v>0</v>
      </c>
    </row>
    <row r="1700" spans="1:11" x14ac:dyDescent="0.2">
      <c r="A1700" t="s">
        <v>2010</v>
      </c>
      <c r="B1700" t="s">
        <v>89</v>
      </c>
      <c r="C1700" t="s">
        <v>298</v>
      </c>
      <c r="D1700" t="s">
        <v>272</v>
      </c>
      <c r="E1700" t="s">
        <v>156</v>
      </c>
      <c r="F1700">
        <v>0</v>
      </c>
      <c r="G1700">
        <v>0</v>
      </c>
      <c r="H1700">
        <v>4</v>
      </c>
      <c r="I1700">
        <v>0</v>
      </c>
      <c r="J1700">
        <v>4</v>
      </c>
      <c r="K1700">
        <v>0</v>
      </c>
    </row>
    <row r="1701" spans="1:11" x14ac:dyDescent="0.2">
      <c r="A1701" t="s">
        <v>2011</v>
      </c>
      <c r="B1701" t="s">
        <v>89</v>
      </c>
      <c r="C1701" t="s">
        <v>298</v>
      </c>
      <c r="D1701" t="s">
        <v>269</v>
      </c>
      <c r="E1701" t="s">
        <v>157</v>
      </c>
      <c r="F1701">
        <v>0</v>
      </c>
      <c r="G1701">
        <v>0</v>
      </c>
      <c r="H1701">
        <v>1</v>
      </c>
      <c r="I1701">
        <v>0</v>
      </c>
      <c r="J1701">
        <v>1</v>
      </c>
      <c r="K1701">
        <v>0</v>
      </c>
    </row>
    <row r="1702" spans="1:11" x14ac:dyDescent="0.2">
      <c r="A1702" t="s">
        <v>2012</v>
      </c>
      <c r="B1702" t="s">
        <v>89</v>
      </c>
      <c r="C1702" t="s">
        <v>298</v>
      </c>
      <c r="D1702" t="s">
        <v>269</v>
      </c>
      <c r="E1702" t="s">
        <v>164</v>
      </c>
      <c r="F1702">
        <v>0</v>
      </c>
      <c r="G1702">
        <v>0</v>
      </c>
      <c r="H1702">
        <v>1</v>
      </c>
      <c r="I1702">
        <v>0</v>
      </c>
      <c r="J1702">
        <v>1</v>
      </c>
      <c r="K1702">
        <v>0</v>
      </c>
    </row>
    <row r="1703" spans="1:11" x14ac:dyDescent="0.2">
      <c r="A1703" t="s">
        <v>2013</v>
      </c>
      <c r="B1703" t="s">
        <v>89</v>
      </c>
      <c r="C1703" t="s">
        <v>298</v>
      </c>
      <c r="D1703" t="s">
        <v>269</v>
      </c>
      <c r="E1703" t="s">
        <v>174</v>
      </c>
      <c r="F1703">
        <v>0</v>
      </c>
      <c r="G1703">
        <v>0</v>
      </c>
      <c r="H1703">
        <v>1</v>
      </c>
      <c r="I1703">
        <v>0</v>
      </c>
      <c r="J1703">
        <v>1</v>
      </c>
      <c r="K1703">
        <v>0</v>
      </c>
    </row>
    <row r="1704" spans="1:11" x14ac:dyDescent="0.2">
      <c r="A1704" t="s">
        <v>2014</v>
      </c>
      <c r="B1704" t="s">
        <v>89</v>
      </c>
      <c r="C1704" t="s">
        <v>298</v>
      </c>
      <c r="D1704" t="s">
        <v>275</v>
      </c>
      <c r="E1704" t="s">
        <v>176</v>
      </c>
      <c r="F1704">
        <v>0</v>
      </c>
      <c r="G1704">
        <v>0</v>
      </c>
      <c r="H1704">
        <v>1</v>
      </c>
      <c r="I1704">
        <v>0</v>
      </c>
      <c r="J1704">
        <v>1</v>
      </c>
      <c r="K1704">
        <v>0</v>
      </c>
    </row>
    <row r="1705" spans="1:11" x14ac:dyDescent="0.2">
      <c r="A1705" t="s">
        <v>2015</v>
      </c>
      <c r="B1705" t="s">
        <v>89</v>
      </c>
      <c r="C1705" t="s">
        <v>298</v>
      </c>
      <c r="D1705" t="s">
        <v>267</v>
      </c>
      <c r="E1705" t="s">
        <v>177</v>
      </c>
      <c r="F1705">
        <v>0</v>
      </c>
      <c r="G1705">
        <v>0</v>
      </c>
      <c r="H1705">
        <v>1</v>
      </c>
      <c r="I1705">
        <v>0</v>
      </c>
      <c r="J1705">
        <v>1</v>
      </c>
      <c r="K1705">
        <v>0</v>
      </c>
    </row>
    <row r="1706" spans="1:11" x14ac:dyDescent="0.2">
      <c r="A1706" t="s">
        <v>2016</v>
      </c>
      <c r="B1706" t="s">
        <v>89</v>
      </c>
      <c r="C1706" t="s">
        <v>298</v>
      </c>
      <c r="D1706" t="s">
        <v>269</v>
      </c>
      <c r="E1706" t="s">
        <v>283</v>
      </c>
      <c r="F1706">
        <v>0</v>
      </c>
      <c r="G1706">
        <v>0</v>
      </c>
      <c r="H1706">
        <v>15</v>
      </c>
      <c r="I1706">
        <v>0</v>
      </c>
      <c r="J1706">
        <v>15</v>
      </c>
      <c r="K1706">
        <v>0</v>
      </c>
    </row>
    <row r="1707" spans="1:11" x14ac:dyDescent="0.2">
      <c r="A1707" t="s">
        <v>2017</v>
      </c>
      <c r="B1707" t="s">
        <v>89</v>
      </c>
      <c r="C1707" t="s">
        <v>298</v>
      </c>
      <c r="D1707" t="s">
        <v>271</v>
      </c>
      <c r="E1707" t="s">
        <v>183</v>
      </c>
      <c r="F1707">
        <v>0</v>
      </c>
      <c r="G1707">
        <v>0</v>
      </c>
      <c r="H1707">
        <v>1</v>
      </c>
      <c r="I1707">
        <v>0</v>
      </c>
      <c r="J1707">
        <v>1</v>
      </c>
      <c r="K1707">
        <v>0</v>
      </c>
    </row>
    <row r="1708" spans="1:11" x14ac:dyDescent="0.2">
      <c r="A1708" t="s">
        <v>2018</v>
      </c>
      <c r="B1708" t="s">
        <v>89</v>
      </c>
      <c r="C1708" t="s">
        <v>298</v>
      </c>
      <c r="D1708" t="s">
        <v>270</v>
      </c>
      <c r="E1708" t="s">
        <v>284</v>
      </c>
      <c r="F1708">
        <v>0</v>
      </c>
      <c r="G1708">
        <v>0</v>
      </c>
      <c r="H1708">
        <v>1</v>
      </c>
      <c r="I1708">
        <v>0</v>
      </c>
      <c r="J1708">
        <v>1</v>
      </c>
      <c r="K1708">
        <v>0</v>
      </c>
    </row>
    <row r="1709" spans="1:11" x14ac:dyDescent="0.2">
      <c r="A1709" t="s">
        <v>2019</v>
      </c>
      <c r="B1709" t="s">
        <v>89</v>
      </c>
      <c r="C1709" t="s">
        <v>298</v>
      </c>
      <c r="D1709" t="s">
        <v>267</v>
      </c>
      <c r="E1709" t="s">
        <v>193</v>
      </c>
      <c r="F1709">
        <v>0</v>
      </c>
      <c r="G1709">
        <v>0</v>
      </c>
      <c r="H1709">
        <v>1</v>
      </c>
      <c r="I1709">
        <v>0</v>
      </c>
      <c r="J1709">
        <v>1</v>
      </c>
      <c r="K1709">
        <v>0</v>
      </c>
    </row>
    <row r="1710" spans="1:11" x14ac:dyDescent="0.2">
      <c r="A1710" t="s">
        <v>2020</v>
      </c>
      <c r="B1710" t="s">
        <v>89</v>
      </c>
      <c r="C1710" t="s">
        <v>298</v>
      </c>
      <c r="D1710" t="s">
        <v>271</v>
      </c>
      <c r="E1710" t="s">
        <v>285</v>
      </c>
      <c r="F1710">
        <v>0</v>
      </c>
      <c r="G1710">
        <v>0</v>
      </c>
      <c r="H1710">
        <v>7</v>
      </c>
      <c r="I1710">
        <v>0</v>
      </c>
      <c r="J1710">
        <v>7</v>
      </c>
      <c r="K1710">
        <v>0</v>
      </c>
    </row>
    <row r="1711" spans="1:11" x14ac:dyDescent="0.2">
      <c r="A1711" t="s">
        <v>2021</v>
      </c>
      <c r="B1711" t="s">
        <v>89</v>
      </c>
      <c r="C1711" t="s">
        <v>298</v>
      </c>
      <c r="D1711" t="s">
        <v>275</v>
      </c>
      <c r="E1711" t="s">
        <v>196</v>
      </c>
      <c r="F1711">
        <v>0</v>
      </c>
      <c r="G1711">
        <v>0</v>
      </c>
      <c r="H1711">
        <v>1</v>
      </c>
      <c r="I1711">
        <v>0</v>
      </c>
      <c r="J1711">
        <v>1</v>
      </c>
      <c r="K1711">
        <v>0</v>
      </c>
    </row>
    <row r="1712" spans="1:11" x14ac:dyDescent="0.2">
      <c r="A1712" t="s">
        <v>2022</v>
      </c>
      <c r="B1712" t="s">
        <v>89</v>
      </c>
      <c r="C1712" t="s">
        <v>298</v>
      </c>
      <c r="D1712" t="s">
        <v>267</v>
      </c>
      <c r="E1712" t="s">
        <v>198</v>
      </c>
      <c r="F1712">
        <v>0</v>
      </c>
      <c r="G1712">
        <v>0</v>
      </c>
      <c r="H1712">
        <v>1</v>
      </c>
      <c r="I1712">
        <v>0</v>
      </c>
      <c r="J1712">
        <v>1</v>
      </c>
      <c r="K1712">
        <v>0</v>
      </c>
    </row>
    <row r="1713" spans="1:11" x14ac:dyDescent="0.2">
      <c r="A1713" t="s">
        <v>2023</v>
      </c>
      <c r="B1713" t="s">
        <v>89</v>
      </c>
      <c r="C1713" t="s">
        <v>298</v>
      </c>
      <c r="D1713" t="s">
        <v>272</v>
      </c>
      <c r="E1713" t="s">
        <v>201</v>
      </c>
      <c r="F1713">
        <v>0</v>
      </c>
      <c r="G1713">
        <v>0</v>
      </c>
      <c r="H1713">
        <v>4</v>
      </c>
      <c r="I1713">
        <v>0</v>
      </c>
      <c r="J1713">
        <v>4</v>
      </c>
      <c r="K1713">
        <v>0</v>
      </c>
    </row>
    <row r="1714" spans="1:11" x14ac:dyDescent="0.2">
      <c r="A1714" t="s">
        <v>2024</v>
      </c>
      <c r="B1714" t="s">
        <v>89</v>
      </c>
      <c r="C1714" t="s">
        <v>298</v>
      </c>
      <c r="D1714" t="s">
        <v>272</v>
      </c>
      <c r="E1714" t="s">
        <v>204</v>
      </c>
      <c r="F1714">
        <v>0</v>
      </c>
      <c r="G1714">
        <v>0</v>
      </c>
      <c r="H1714">
        <v>1</v>
      </c>
      <c r="I1714">
        <v>0</v>
      </c>
      <c r="J1714">
        <v>1</v>
      </c>
      <c r="K1714">
        <v>0</v>
      </c>
    </row>
    <row r="1715" spans="1:11" x14ac:dyDescent="0.2">
      <c r="A1715" t="s">
        <v>2025</v>
      </c>
      <c r="B1715" t="s">
        <v>89</v>
      </c>
      <c r="C1715" t="s">
        <v>298</v>
      </c>
      <c r="D1715" t="s">
        <v>269</v>
      </c>
      <c r="E1715" t="s">
        <v>206</v>
      </c>
      <c r="F1715">
        <v>0</v>
      </c>
      <c r="G1715">
        <v>0</v>
      </c>
      <c r="H1715">
        <v>1</v>
      </c>
      <c r="I1715">
        <v>0</v>
      </c>
      <c r="J1715">
        <v>1</v>
      </c>
      <c r="K1715">
        <v>0</v>
      </c>
    </row>
    <row r="1716" spans="1:11" x14ac:dyDescent="0.2">
      <c r="A1716" t="s">
        <v>2026</v>
      </c>
      <c r="B1716" t="s">
        <v>89</v>
      </c>
      <c r="C1716" t="s">
        <v>298</v>
      </c>
      <c r="D1716" t="s">
        <v>269</v>
      </c>
      <c r="E1716" t="s">
        <v>208</v>
      </c>
      <c r="F1716">
        <v>0</v>
      </c>
      <c r="G1716">
        <v>0</v>
      </c>
      <c r="H1716">
        <v>1</v>
      </c>
      <c r="I1716">
        <v>0</v>
      </c>
      <c r="J1716">
        <v>1</v>
      </c>
      <c r="K1716">
        <v>0</v>
      </c>
    </row>
    <row r="1717" spans="1:11" x14ac:dyDescent="0.2">
      <c r="A1717" t="s">
        <v>2027</v>
      </c>
      <c r="B1717" t="s">
        <v>89</v>
      </c>
      <c r="C1717" t="s">
        <v>298</v>
      </c>
      <c r="D1717" t="s">
        <v>272</v>
      </c>
      <c r="E1717" t="s">
        <v>286</v>
      </c>
      <c r="F1717">
        <v>0</v>
      </c>
      <c r="G1717">
        <v>0</v>
      </c>
      <c r="H1717">
        <v>12</v>
      </c>
      <c r="I1717">
        <v>0</v>
      </c>
      <c r="J1717">
        <v>12</v>
      </c>
      <c r="K1717">
        <v>0</v>
      </c>
    </row>
    <row r="1718" spans="1:11" x14ac:dyDescent="0.2">
      <c r="A1718" t="s">
        <v>2028</v>
      </c>
      <c r="B1718" t="s">
        <v>89</v>
      </c>
      <c r="C1718" t="s">
        <v>298</v>
      </c>
      <c r="D1718" t="s">
        <v>273</v>
      </c>
      <c r="E1718" t="s">
        <v>220</v>
      </c>
      <c r="F1718">
        <v>0</v>
      </c>
      <c r="G1718">
        <v>0</v>
      </c>
      <c r="H1718">
        <v>2</v>
      </c>
      <c r="I1718">
        <v>0</v>
      </c>
      <c r="J1718">
        <v>2</v>
      </c>
      <c r="K1718">
        <v>0</v>
      </c>
    </row>
    <row r="1719" spans="1:11" x14ac:dyDescent="0.2">
      <c r="A1719" t="s">
        <v>2029</v>
      </c>
      <c r="B1719" t="s">
        <v>89</v>
      </c>
      <c r="C1719" t="s">
        <v>298</v>
      </c>
      <c r="D1719" t="s">
        <v>273</v>
      </c>
      <c r="E1719" t="s">
        <v>287</v>
      </c>
      <c r="F1719">
        <v>0</v>
      </c>
      <c r="G1719">
        <v>0</v>
      </c>
      <c r="H1719">
        <v>6</v>
      </c>
      <c r="I1719">
        <v>0</v>
      </c>
      <c r="J1719">
        <v>6</v>
      </c>
      <c r="K1719">
        <v>0</v>
      </c>
    </row>
    <row r="1720" spans="1:11" x14ac:dyDescent="0.2">
      <c r="A1720" t="s">
        <v>2030</v>
      </c>
      <c r="B1720" t="s">
        <v>89</v>
      </c>
      <c r="C1720" t="s">
        <v>298</v>
      </c>
      <c r="D1720" t="s">
        <v>272</v>
      </c>
      <c r="E1720" t="s">
        <v>232</v>
      </c>
      <c r="F1720">
        <v>0</v>
      </c>
      <c r="G1720">
        <v>0</v>
      </c>
      <c r="H1720">
        <v>2</v>
      </c>
      <c r="I1720">
        <v>0</v>
      </c>
      <c r="J1720">
        <v>2</v>
      </c>
      <c r="K1720">
        <v>0</v>
      </c>
    </row>
    <row r="1721" spans="1:11" x14ac:dyDescent="0.2">
      <c r="A1721" t="s">
        <v>2031</v>
      </c>
      <c r="B1721" t="s">
        <v>89</v>
      </c>
      <c r="C1721" t="s">
        <v>298</v>
      </c>
      <c r="D1721" t="s">
        <v>269</v>
      </c>
      <c r="E1721" t="s">
        <v>233</v>
      </c>
      <c r="F1721">
        <v>0</v>
      </c>
      <c r="G1721">
        <v>0</v>
      </c>
      <c r="H1721">
        <v>1</v>
      </c>
      <c r="I1721">
        <v>0</v>
      </c>
      <c r="J1721">
        <v>1</v>
      </c>
      <c r="K1721">
        <v>0</v>
      </c>
    </row>
    <row r="1722" spans="1:11" x14ac:dyDescent="0.2">
      <c r="A1722" t="s">
        <v>2032</v>
      </c>
      <c r="B1722" t="s">
        <v>89</v>
      </c>
      <c r="C1722" t="s">
        <v>298</v>
      </c>
      <c r="D1722" t="s">
        <v>269</v>
      </c>
      <c r="E1722" t="s">
        <v>239</v>
      </c>
      <c r="F1722">
        <v>0</v>
      </c>
      <c r="G1722">
        <v>0</v>
      </c>
      <c r="H1722">
        <v>1</v>
      </c>
      <c r="I1722">
        <v>0</v>
      </c>
      <c r="J1722">
        <v>1</v>
      </c>
      <c r="K1722">
        <v>0</v>
      </c>
    </row>
    <row r="1723" spans="1:11" x14ac:dyDescent="0.2">
      <c r="A1723" t="s">
        <v>2033</v>
      </c>
      <c r="B1723" t="s">
        <v>89</v>
      </c>
      <c r="C1723" t="s">
        <v>298</v>
      </c>
      <c r="D1723" t="s">
        <v>274</v>
      </c>
      <c r="E1723" t="s">
        <v>246</v>
      </c>
      <c r="F1723">
        <v>0</v>
      </c>
      <c r="G1723">
        <v>0</v>
      </c>
      <c r="H1723">
        <v>1</v>
      </c>
      <c r="I1723">
        <v>0</v>
      </c>
      <c r="J1723">
        <v>1</v>
      </c>
      <c r="K1723">
        <v>0</v>
      </c>
    </row>
    <row r="1724" spans="1:11" x14ac:dyDescent="0.2">
      <c r="A1724" t="s">
        <v>2034</v>
      </c>
      <c r="B1724" t="s">
        <v>89</v>
      </c>
      <c r="C1724" t="s">
        <v>298</v>
      </c>
      <c r="D1724" t="s">
        <v>274</v>
      </c>
      <c r="E1724" t="s">
        <v>288</v>
      </c>
      <c r="F1724">
        <v>0</v>
      </c>
      <c r="G1724">
        <v>0</v>
      </c>
      <c r="H1724">
        <v>3</v>
      </c>
      <c r="I1724">
        <v>0</v>
      </c>
      <c r="J1724">
        <v>3</v>
      </c>
      <c r="K1724">
        <v>0</v>
      </c>
    </row>
    <row r="1725" spans="1:11" x14ac:dyDescent="0.2">
      <c r="A1725" t="s">
        <v>2035</v>
      </c>
      <c r="B1725" t="s">
        <v>89</v>
      </c>
      <c r="C1725" t="s">
        <v>298</v>
      </c>
      <c r="D1725" t="s">
        <v>267</v>
      </c>
      <c r="E1725" t="s">
        <v>248</v>
      </c>
      <c r="F1725">
        <v>0</v>
      </c>
      <c r="G1725">
        <v>0</v>
      </c>
      <c r="H1725">
        <v>3</v>
      </c>
      <c r="I1725">
        <v>0</v>
      </c>
      <c r="J1725">
        <v>3</v>
      </c>
      <c r="K1725">
        <v>0</v>
      </c>
    </row>
    <row r="1726" spans="1:11" x14ac:dyDescent="0.2">
      <c r="A1726" t="s">
        <v>2036</v>
      </c>
      <c r="B1726" t="s">
        <v>89</v>
      </c>
      <c r="C1726" t="s">
        <v>298</v>
      </c>
      <c r="D1726" t="s">
        <v>271</v>
      </c>
      <c r="E1726" t="s">
        <v>251</v>
      </c>
      <c r="F1726">
        <v>0</v>
      </c>
      <c r="G1726">
        <v>0</v>
      </c>
      <c r="H1726">
        <v>3</v>
      </c>
      <c r="I1726">
        <v>0</v>
      </c>
      <c r="J1726">
        <v>3</v>
      </c>
      <c r="K1726">
        <v>0</v>
      </c>
    </row>
    <row r="1727" spans="1:11" x14ac:dyDescent="0.2">
      <c r="A1727" t="s">
        <v>2037</v>
      </c>
      <c r="B1727" t="s">
        <v>89</v>
      </c>
      <c r="C1727" t="s">
        <v>298</v>
      </c>
      <c r="D1727" t="s">
        <v>272</v>
      </c>
      <c r="E1727" t="s">
        <v>254</v>
      </c>
      <c r="F1727">
        <v>0</v>
      </c>
      <c r="G1727">
        <v>0</v>
      </c>
      <c r="H1727">
        <v>1</v>
      </c>
      <c r="I1727">
        <v>0</v>
      </c>
      <c r="J1727">
        <v>1</v>
      </c>
      <c r="K1727">
        <v>0</v>
      </c>
    </row>
    <row r="1728" spans="1:11" x14ac:dyDescent="0.2">
      <c r="A1728" t="s">
        <v>2038</v>
      </c>
      <c r="B1728" t="s">
        <v>89</v>
      </c>
      <c r="C1728" t="s">
        <v>298</v>
      </c>
      <c r="D1728" t="s">
        <v>275</v>
      </c>
      <c r="E1728" t="s">
        <v>259</v>
      </c>
      <c r="F1728">
        <v>0</v>
      </c>
      <c r="G1728">
        <v>0</v>
      </c>
      <c r="H1728">
        <v>1</v>
      </c>
      <c r="I1728">
        <v>0</v>
      </c>
      <c r="J1728">
        <v>1</v>
      </c>
      <c r="K1728">
        <v>0</v>
      </c>
    </row>
    <row r="1729" spans="1:11" x14ac:dyDescent="0.2">
      <c r="A1729" t="s">
        <v>2039</v>
      </c>
      <c r="B1729" t="s">
        <v>89</v>
      </c>
      <c r="C1729" t="s">
        <v>298</v>
      </c>
      <c r="D1729" t="s">
        <v>275</v>
      </c>
      <c r="E1729" t="s">
        <v>289</v>
      </c>
      <c r="F1729">
        <v>0</v>
      </c>
      <c r="G1729">
        <v>0</v>
      </c>
      <c r="H1729">
        <v>3</v>
      </c>
      <c r="I1729">
        <v>0</v>
      </c>
      <c r="J1729">
        <v>3</v>
      </c>
      <c r="K1729">
        <v>0</v>
      </c>
    </row>
    <row r="1730" spans="1:11" x14ac:dyDescent="0.2">
      <c r="A1730" t="s">
        <v>2040</v>
      </c>
      <c r="B1730" t="s">
        <v>89</v>
      </c>
      <c r="C1730" t="s">
        <v>295</v>
      </c>
      <c r="D1730" t="s">
        <v>106</v>
      </c>
      <c r="E1730" t="s">
        <v>280</v>
      </c>
      <c r="F1730">
        <v>2745</v>
      </c>
      <c r="G1730">
        <v>143883.04999999999</v>
      </c>
      <c r="H1730">
        <v>0</v>
      </c>
      <c r="I1730">
        <v>0</v>
      </c>
      <c r="J1730">
        <v>2745</v>
      </c>
      <c r="K1730">
        <v>143883.04999999999</v>
      </c>
    </row>
    <row r="1731" spans="1:11" x14ac:dyDescent="0.2">
      <c r="A1731" t="s">
        <v>2041</v>
      </c>
      <c r="B1731" t="s">
        <v>89</v>
      </c>
      <c r="C1731" t="s">
        <v>295</v>
      </c>
      <c r="D1731" t="s">
        <v>269</v>
      </c>
      <c r="E1731" t="s">
        <v>107</v>
      </c>
      <c r="F1731">
        <v>15</v>
      </c>
      <c r="G1731">
        <v>942</v>
      </c>
      <c r="H1731">
        <v>0</v>
      </c>
      <c r="I1731">
        <v>0</v>
      </c>
      <c r="J1731">
        <v>15</v>
      </c>
      <c r="K1731">
        <v>942</v>
      </c>
    </row>
    <row r="1732" spans="1:11" x14ac:dyDescent="0.2">
      <c r="A1732" t="s">
        <v>2042</v>
      </c>
      <c r="B1732" t="s">
        <v>89</v>
      </c>
      <c r="C1732" t="s">
        <v>295</v>
      </c>
      <c r="D1732" t="s">
        <v>269</v>
      </c>
      <c r="E1732" t="s">
        <v>108</v>
      </c>
      <c r="F1732">
        <v>20</v>
      </c>
      <c r="G1732">
        <v>899</v>
      </c>
      <c r="H1732">
        <v>0</v>
      </c>
      <c r="I1732">
        <v>0</v>
      </c>
      <c r="J1732">
        <v>20</v>
      </c>
      <c r="K1732">
        <v>899</v>
      </c>
    </row>
    <row r="1733" spans="1:11" x14ac:dyDescent="0.2">
      <c r="A1733" t="s">
        <v>2043</v>
      </c>
      <c r="B1733" t="s">
        <v>89</v>
      </c>
      <c r="C1733" t="s">
        <v>295</v>
      </c>
      <c r="D1733" t="s">
        <v>275</v>
      </c>
      <c r="E1733" t="s">
        <v>109</v>
      </c>
      <c r="F1733">
        <v>11</v>
      </c>
      <c r="G1733">
        <v>540</v>
      </c>
      <c r="H1733">
        <v>0</v>
      </c>
      <c r="I1733">
        <v>0</v>
      </c>
      <c r="J1733">
        <v>11</v>
      </c>
      <c r="K1733">
        <v>540</v>
      </c>
    </row>
    <row r="1734" spans="1:11" x14ac:dyDescent="0.2">
      <c r="A1734" t="s">
        <v>2044</v>
      </c>
      <c r="B1734" t="s">
        <v>89</v>
      </c>
      <c r="C1734" t="s">
        <v>295</v>
      </c>
      <c r="D1734" t="s">
        <v>273</v>
      </c>
      <c r="E1734" t="s">
        <v>110</v>
      </c>
      <c r="F1734">
        <v>14</v>
      </c>
      <c r="G1734">
        <v>597</v>
      </c>
      <c r="H1734">
        <v>0</v>
      </c>
      <c r="I1734">
        <v>0</v>
      </c>
      <c r="J1734">
        <v>14</v>
      </c>
      <c r="K1734">
        <v>597</v>
      </c>
    </row>
    <row r="1735" spans="1:11" x14ac:dyDescent="0.2">
      <c r="A1735" t="s">
        <v>2045</v>
      </c>
      <c r="B1735" t="s">
        <v>89</v>
      </c>
      <c r="C1735" t="s">
        <v>295</v>
      </c>
      <c r="D1735" t="s">
        <v>268</v>
      </c>
      <c r="E1735" t="s">
        <v>111</v>
      </c>
      <c r="F1735">
        <v>13</v>
      </c>
      <c r="G1735">
        <v>882</v>
      </c>
      <c r="H1735">
        <v>0</v>
      </c>
      <c r="I1735">
        <v>0</v>
      </c>
      <c r="J1735">
        <v>13</v>
      </c>
      <c r="K1735">
        <v>882</v>
      </c>
    </row>
    <row r="1736" spans="1:11" x14ac:dyDescent="0.2">
      <c r="A1736" t="s">
        <v>2046</v>
      </c>
      <c r="B1736" t="s">
        <v>89</v>
      </c>
      <c r="C1736" t="s">
        <v>295</v>
      </c>
      <c r="D1736" t="s">
        <v>269</v>
      </c>
      <c r="E1736" t="s">
        <v>112</v>
      </c>
      <c r="F1736">
        <v>9</v>
      </c>
      <c r="G1736">
        <v>380</v>
      </c>
      <c r="H1736">
        <v>0</v>
      </c>
      <c r="I1736">
        <v>0</v>
      </c>
      <c r="J1736">
        <v>9</v>
      </c>
      <c r="K1736">
        <v>380</v>
      </c>
    </row>
    <row r="1737" spans="1:11" x14ac:dyDescent="0.2">
      <c r="A1737" t="s">
        <v>2047</v>
      </c>
      <c r="B1737" t="s">
        <v>89</v>
      </c>
      <c r="C1737" t="s">
        <v>295</v>
      </c>
      <c r="D1737" t="s">
        <v>274</v>
      </c>
      <c r="E1737" t="s">
        <v>113</v>
      </c>
      <c r="F1737">
        <v>68</v>
      </c>
      <c r="G1737">
        <v>4246</v>
      </c>
      <c r="H1737">
        <v>0</v>
      </c>
      <c r="I1737">
        <v>0</v>
      </c>
      <c r="J1737">
        <v>68</v>
      </c>
      <c r="K1737">
        <v>4246</v>
      </c>
    </row>
    <row r="1738" spans="1:11" x14ac:dyDescent="0.2">
      <c r="A1738" t="s">
        <v>2048</v>
      </c>
      <c r="B1738" t="s">
        <v>89</v>
      </c>
      <c r="C1738" t="s">
        <v>295</v>
      </c>
      <c r="D1738" t="s">
        <v>271</v>
      </c>
      <c r="E1738" t="s">
        <v>114</v>
      </c>
      <c r="F1738">
        <v>6</v>
      </c>
      <c r="G1738">
        <v>460</v>
      </c>
      <c r="H1738">
        <v>0</v>
      </c>
      <c r="I1738">
        <v>0</v>
      </c>
      <c r="J1738">
        <v>6</v>
      </c>
      <c r="K1738">
        <v>460</v>
      </c>
    </row>
    <row r="1739" spans="1:11" x14ac:dyDescent="0.2">
      <c r="A1739" t="s">
        <v>2049</v>
      </c>
      <c r="B1739" t="s">
        <v>89</v>
      </c>
      <c r="C1739" t="s">
        <v>295</v>
      </c>
      <c r="D1739" t="s">
        <v>271</v>
      </c>
      <c r="E1739" t="s">
        <v>115</v>
      </c>
      <c r="F1739">
        <v>5</v>
      </c>
      <c r="G1739">
        <v>366</v>
      </c>
      <c r="H1739">
        <v>0</v>
      </c>
      <c r="I1739">
        <v>0</v>
      </c>
      <c r="J1739">
        <v>5</v>
      </c>
      <c r="K1739">
        <v>366</v>
      </c>
    </row>
    <row r="1740" spans="1:11" x14ac:dyDescent="0.2">
      <c r="A1740" t="s">
        <v>2050</v>
      </c>
      <c r="B1740" t="s">
        <v>89</v>
      </c>
      <c r="C1740" t="s">
        <v>295</v>
      </c>
      <c r="D1740" t="s">
        <v>271</v>
      </c>
      <c r="E1740" t="s">
        <v>116</v>
      </c>
      <c r="F1740">
        <v>11</v>
      </c>
      <c r="G1740">
        <v>627.83000000000004</v>
      </c>
      <c r="H1740">
        <v>0</v>
      </c>
      <c r="I1740">
        <v>0</v>
      </c>
      <c r="J1740">
        <v>11</v>
      </c>
      <c r="K1740">
        <v>627.83000000000004</v>
      </c>
    </row>
    <row r="1741" spans="1:11" x14ac:dyDescent="0.2">
      <c r="A1741" t="s">
        <v>2051</v>
      </c>
      <c r="B1741" t="s">
        <v>89</v>
      </c>
      <c r="C1741" t="s">
        <v>295</v>
      </c>
      <c r="D1741" t="s">
        <v>273</v>
      </c>
      <c r="E1741" t="s">
        <v>117</v>
      </c>
      <c r="F1741">
        <v>30</v>
      </c>
      <c r="G1741">
        <v>1300</v>
      </c>
      <c r="H1741">
        <v>0</v>
      </c>
      <c r="I1741">
        <v>0</v>
      </c>
      <c r="J1741">
        <v>30</v>
      </c>
      <c r="K1741">
        <v>1300</v>
      </c>
    </row>
    <row r="1742" spans="1:11" x14ac:dyDescent="0.2">
      <c r="A1742" t="s">
        <v>2052</v>
      </c>
      <c r="B1742" t="s">
        <v>89</v>
      </c>
      <c r="C1742" t="s">
        <v>295</v>
      </c>
      <c r="D1742" t="s">
        <v>272</v>
      </c>
      <c r="E1742" t="s">
        <v>118</v>
      </c>
      <c r="F1742">
        <v>9</v>
      </c>
      <c r="G1742">
        <v>444</v>
      </c>
      <c r="H1742">
        <v>0</v>
      </c>
      <c r="I1742">
        <v>0</v>
      </c>
      <c r="J1742">
        <v>9</v>
      </c>
      <c r="K1742">
        <v>444</v>
      </c>
    </row>
    <row r="1743" spans="1:11" x14ac:dyDescent="0.2">
      <c r="A1743" t="s">
        <v>2053</v>
      </c>
      <c r="B1743" t="s">
        <v>89</v>
      </c>
      <c r="C1743" t="s">
        <v>295</v>
      </c>
      <c r="D1743" t="s">
        <v>275</v>
      </c>
      <c r="E1743" t="s">
        <v>119</v>
      </c>
      <c r="F1743">
        <v>14</v>
      </c>
      <c r="G1743">
        <v>698</v>
      </c>
      <c r="H1743">
        <v>0</v>
      </c>
      <c r="I1743">
        <v>0</v>
      </c>
      <c r="J1743">
        <v>14</v>
      </c>
      <c r="K1743">
        <v>698</v>
      </c>
    </row>
    <row r="1744" spans="1:11" x14ac:dyDescent="0.2">
      <c r="A1744" t="s">
        <v>2054</v>
      </c>
      <c r="B1744" t="s">
        <v>89</v>
      </c>
      <c r="C1744" t="s">
        <v>295</v>
      </c>
      <c r="D1744" t="s">
        <v>269</v>
      </c>
      <c r="E1744" t="s">
        <v>120</v>
      </c>
      <c r="F1744">
        <v>16</v>
      </c>
      <c r="G1744">
        <v>793</v>
      </c>
      <c r="H1744">
        <v>0</v>
      </c>
      <c r="I1744">
        <v>0</v>
      </c>
      <c r="J1744">
        <v>16</v>
      </c>
      <c r="K1744">
        <v>793</v>
      </c>
    </row>
    <row r="1745" spans="1:11" x14ac:dyDescent="0.2">
      <c r="A1745" t="s">
        <v>2055</v>
      </c>
      <c r="B1745" t="s">
        <v>89</v>
      </c>
      <c r="C1745" t="s">
        <v>295</v>
      </c>
      <c r="D1745" t="s">
        <v>272</v>
      </c>
      <c r="E1745" t="s">
        <v>121</v>
      </c>
      <c r="F1745">
        <v>27</v>
      </c>
      <c r="G1745">
        <v>1295</v>
      </c>
      <c r="H1745">
        <v>0</v>
      </c>
      <c r="I1745">
        <v>0</v>
      </c>
      <c r="J1745">
        <v>27</v>
      </c>
      <c r="K1745">
        <v>1295</v>
      </c>
    </row>
    <row r="1746" spans="1:11" x14ac:dyDescent="0.2">
      <c r="A1746" t="s">
        <v>2056</v>
      </c>
      <c r="B1746" t="s">
        <v>89</v>
      </c>
      <c r="C1746" t="s">
        <v>295</v>
      </c>
      <c r="D1746" t="s">
        <v>273</v>
      </c>
      <c r="E1746" t="s">
        <v>122</v>
      </c>
      <c r="F1746">
        <v>25</v>
      </c>
      <c r="G1746">
        <v>1348</v>
      </c>
      <c r="H1746">
        <v>0</v>
      </c>
      <c r="I1746">
        <v>0</v>
      </c>
      <c r="J1746">
        <v>25</v>
      </c>
      <c r="K1746">
        <v>1348</v>
      </c>
    </row>
    <row r="1747" spans="1:11" x14ac:dyDescent="0.2">
      <c r="A1747" t="s">
        <v>2057</v>
      </c>
      <c r="B1747" t="s">
        <v>89</v>
      </c>
      <c r="C1747" t="s">
        <v>295</v>
      </c>
      <c r="D1747" t="s">
        <v>269</v>
      </c>
      <c r="E1747" t="s">
        <v>123</v>
      </c>
      <c r="F1747">
        <v>18</v>
      </c>
      <c r="G1747">
        <v>1049</v>
      </c>
      <c r="H1747">
        <v>0</v>
      </c>
      <c r="I1747">
        <v>0</v>
      </c>
      <c r="J1747">
        <v>18</v>
      </c>
      <c r="K1747">
        <v>1049</v>
      </c>
    </row>
    <row r="1748" spans="1:11" x14ac:dyDescent="0.2">
      <c r="A1748" t="s">
        <v>2058</v>
      </c>
      <c r="B1748" t="s">
        <v>89</v>
      </c>
      <c r="C1748" t="s">
        <v>295</v>
      </c>
      <c r="D1748" t="s">
        <v>272</v>
      </c>
      <c r="E1748" t="s">
        <v>124</v>
      </c>
      <c r="F1748">
        <v>51</v>
      </c>
      <c r="G1748">
        <v>2634.83</v>
      </c>
      <c r="H1748">
        <v>0</v>
      </c>
      <c r="I1748">
        <v>0</v>
      </c>
      <c r="J1748">
        <v>51</v>
      </c>
      <c r="K1748">
        <v>2634.83</v>
      </c>
    </row>
    <row r="1749" spans="1:11" x14ac:dyDescent="0.2">
      <c r="A1749" t="s">
        <v>2059</v>
      </c>
      <c r="B1749" t="s">
        <v>89</v>
      </c>
      <c r="C1749" t="s">
        <v>295</v>
      </c>
      <c r="D1749" t="s">
        <v>271</v>
      </c>
      <c r="E1749" t="s">
        <v>125</v>
      </c>
      <c r="F1749">
        <v>10</v>
      </c>
      <c r="G1749">
        <v>655</v>
      </c>
      <c r="H1749">
        <v>0</v>
      </c>
      <c r="I1749">
        <v>0</v>
      </c>
      <c r="J1749">
        <v>10</v>
      </c>
      <c r="K1749">
        <v>655</v>
      </c>
    </row>
    <row r="1750" spans="1:11" x14ac:dyDescent="0.2">
      <c r="A1750" t="s">
        <v>2060</v>
      </c>
      <c r="B1750" t="s">
        <v>89</v>
      </c>
      <c r="C1750" t="s">
        <v>295</v>
      </c>
      <c r="D1750" t="s">
        <v>275</v>
      </c>
      <c r="E1750" t="s">
        <v>126</v>
      </c>
      <c r="F1750">
        <v>6</v>
      </c>
      <c r="G1750">
        <v>316</v>
      </c>
      <c r="H1750">
        <v>0</v>
      </c>
      <c r="I1750">
        <v>0</v>
      </c>
      <c r="J1750">
        <v>6</v>
      </c>
      <c r="K1750">
        <v>316</v>
      </c>
    </row>
    <row r="1751" spans="1:11" x14ac:dyDescent="0.2">
      <c r="A1751" t="s">
        <v>2061</v>
      </c>
      <c r="B1751" t="s">
        <v>89</v>
      </c>
      <c r="C1751" t="s">
        <v>295</v>
      </c>
      <c r="D1751" t="s">
        <v>268</v>
      </c>
      <c r="E1751" t="s">
        <v>127</v>
      </c>
      <c r="F1751">
        <v>45</v>
      </c>
      <c r="G1751">
        <v>2485</v>
      </c>
      <c r="H1751">
        <v>0</v>
      </c>
      <c r="I1751">
        <v>0</v>
      </c>
      <c r="J1751">
        <v>45</v>
      </c>
      <c r="K1751">
        <v>2485</v>
      </c>
    </row>
    <row r="1752" spans="1:11" x14ac:dyDescent="0.2">
      <c r="A1752" t="s">
        <v>2062</v>
      </c>
      <c r="B1752" t="s">
        <v>89</v>
      </c>
      <c r="C1752" t="s">
        <v>295</v>
      </c>
      <c r="D1752" t="s">
        <v>269</v>
      </c>
      <c r="E1752" t="s">
        <v>128</v>
      </c>
      <c r="F1752">
        <v>13</v>
      </c>
      <c r="G1752">
        <v>592</v>
      </c>
      <c r="H1752">
        <v>0</v>
      </c>
      <c r="I1752">
        <v>0</v>
      </c>
      <c r="J1752">
        <v>13</v>
      </c>
      <c r="K1752">
        <v>592</v>
      </c>
    </row>
    <row r="1753" spans="1:11" x14ac:dyDescent="0.2">
      <c r="A1753" t="s">
        <v>2063</v>
      </c>
      <c r="B1753" t="s">
        <v>89</v>
      </c>
      <c r="C1753" t="s">
        <v>295</v>
      </c>
      <c r="D1753" t="s">
        <v>268</v>
      </c>
      <c r="E1753" t="s">
        <v>129</v>
      </c>
      <c r="F1753">
        <v>13</v>
      </c>
      <c r="G1753">
        <v>739.83</v>
      </c>
      <c r="H1753">
        <v>0</v>
      </c>
      <c r="I1753">
        <v>0</v>
      </c>
      <c r="J1753">
        <v>13</v>
      </c>
      <c r="K1753">
        <v>739.83</v>
      </c>
    </row>
    <row r="1754" spans="1:11" x14ac:dyDescent="0.2">
      <c r="A1754" t="s">
        <v>2064</v>
      </c>
      <c r="B1754" t="s">
        <v>89</v>
      </c>
      <c r="C1754" t="s">
        <v>295</v>
      </c>
      <c r="D1754" t="s">
        <v>271</v>
      </c>
      <c r="E1754" t="s">
        <v>130</v>
      </c>
      <c r="F1754">
        <v>18</v>
      </c>
      <c r="G1754">
        <v>929.83</v>
      </c>
      <c r="H1754">
        <v>0</v>
      </c>
      <c r="I1754">
        <v>0</v>
      </c>
      <c r="J1754">
        <v>18</v>
      </c>
      <c r="K1754">
        <v>929.83</v>
      </c>
    </row>
    <row r="1755" spans="1:11" x14ac:dyDescent="0.2">
      <c r="A1755" t="s">
        <v>2065</v>
      </c>
      <c r="B1755" t="s">
        <v>89</v>
      </c>
      <c r="C1755" t="s">
        <v>295</v>
      </c>
      <c r="D1755" t="s">
        <v>271</v>
      </c>
      <c r="E1755" t="s">
        <v>131</v>
      </c>
      <c r="F1755">
        <v>8</v>
      </c>
      <c r="G1755">
        <v>368</v>
      </c>
      <c r="H1755">
        <v>0</v>
      </c>
      <c r="I1755">
        <v>0</v>
      </c>
      <c r="J1755">
        <v>8</v>
      </c>
      <c r="K1755">
        <v>368</v>
      </c>
    </row>
    <row r="1756" spans="1:11" x14ac:dyDescent="0.2">
      <c r="A1756" t="s">
        <v>2066</v>
      </c>
      <c r="B1756" t="s">
        <v>89</v>
      </c>
      <c r="C1756" t="s">
        <v>295</v>
      </c>
      <c r="D1756" t="s">
        <v>273</v>
      </c>
      <c r="E1756" t="s">
        <v>133</v>
      </c>
      <c r="F1756">
        <v>22</v>
      </c>
      <c r="G1756">
        <v>840</v>
      </c>
      <c r="H1756">
        <v>0</v>
      </c>
      <c r="I1756">
        <v>0</v>
      </c>
      <c r="J1756">
        <v>22</v>
      </c>
      <c r="K1756">
        <v>840</v>
      </c>
    </row>
    <row r="1757" spans="1:11" x14ac:dyDescent="0.2">
      <c r="A1757" t="s">
        <v>2067</v>
      </c>
      <c r="B1757" t="s">
        <v>89</v>
      </c>
      <c r="C1757" t="s">
        <v>295</v>
      </c>
      <c r="D1757" t="s">
        <v>274</v>
      </c>
      <c r="E1757" t="s">
        <v>134</v>
      </c>
      <c r="F1757">
        <v>14</v>
      </c>
      <c r="G1757">
        <v>793</v>
      </c>
      <c r="H1757">
        <v>0</v>
      </c>
      <c r="I1757">
        <v>0</v>
      </c>
      <c r="J1757">
        <v>14</v>
      </c>
      <c r="K1757">
        <v>793</v>
      </c>
    </row>
    <row r="1758" spans="1:11" x14ac:dyDescent="0.2">
      <c r="A1758" t="s">
        <v>2068</v>
      </c>
      <c r="B1758" t="s">
        <v>89</v>
      </c>
      <c r="C1758" t="s">
        <v>295</v>
      </c>
      <c r="D1758" t="s">
        <v>269</v>
      </c>
      <c r="E1758" t="s">
        <v>135</v>
      </c>
      <c r="F1758">
        <v>18</v>
      </c>
      <c r="G1758">
        <v>916.83</v>
      </c>
      <c r="H1758">
        <v>0</v>
      </c>
      <c r="I1758">
        <v>0</v>
      </c>
      <c r="J1758">
        <v>18</v>
      </c>
      <c r="K1758">
        <v>916.83</v>
      </c>
    </row>
    <row r="1759" spans="1:11" x14ac:dyDescent="0.2">
      <c r="A1759" t="s">
        <v>2069</v>
      </c>
      <c r="B1759" t="s">
        <v>89</v>
      </c>
      <c r="C1759" t="s">
        <v>295</v>
      </c>
      <c r="D1759" t="s">
        <v>271</v>
      </c>
      <c r="E1759" t="s">
        <v>136</v>
      </c>
      <c r="F1759">
        <v>9</v>
      </c>
      <c r="G1759">
        <v>521</v>
      </c>
      <c r="H1759">
        <v>0</v>
      </c>
      <c r="I1759">
        <v>0</v>
      </c>
      <c r="J1759">
        <v>9</v>
      </c>
      <c r="K1759">
        <v>521</v>
      </c>
    </row>
    <row r="1760" spans="1:11" x14ac:dyDescent="0.2">
      <c r="A1760" t="s">
        <v>2070</v>
      </c>
      <c r="B1760" t="s">
        <v>89</v>
      </c>
      <c r="C1760" t="s">
        <v>295</v>
      </c>
      <c r="D1760" t="s">
        <v>270</v>
      </c>
      <c r="E1760" t="s">
        <v>137</v>
      </c>
      <c r="F1760">
        <v>1</v>
      </c>
      <c r="G1760">
        <v>88</v>
      </c>
      <c r="H1760">
        <v>0</v>
      </c>
      <c r="I1760">
        <v>0</v>
      </c>
      <c r="J1760">
        <v>1</v>
      </c>
      <c r="K1760">
        <v>88</v>
      </c>
    </row>
    <row r="1761" spans="1:11" x14ac:dyDescent="0.2">
      <c r="A1761" t="s">
        <v>2071</v>
      </c>
      <c r="B1761" t="s">
        <v>89</v>
      </c>
      <c r="C1761" t="s">
        <v>295</v>
      </c>
      <c r="D1761" t="s">
        <v>267</v>
      </c>
      <c r="E1761" t="s">
        <v>138</v>
      </c>
      <c r="F1761">
        <v>6</v>
      </c>
      <c r="G1761">
        <v>439</v>
      </c>
      <c r="H1761">
        <v>0</v>
      </c>
      <c r="I1761">
        <v>0</v>
      </c>
      <c r="J1761">
        <v>6</v>
      </c>
      <c r="K1761">
        <v>439</v>
      </c>
    </row>
    <row r="1762" spans="1:11" x14ac:dyDescent="0.2">
      <c r="A1762" t="s">
        <v>2072</v>
      </c>
      <c r="B1762" t="s">
        <v>89</v>
      </c>
      <c r="C1762" t="s">
        <v>295</v>
      </c>
      <c r="D1762" t="s">
        <v>267</v>
      </c>
      <c r="E1762" t="s">
        <v>139</v>
      </c>
      <c r="F1762">
        <v>33</v>
      </c>
      <c r="G1762">
        <v>1853</v>
      </c>
      <c r="H1762">
        <v>0</v>
      </c>
      <c r="I1762">
        <v>0</v>
      </c>
      <c r="J1762">
        <v>33</v>
      </c>
      <c r="K1762">
        <v>1853</v>
      </c>
    </row>
    <row r="1763" spans="1:11" x14ac:dyDescent="0.2">
      <c r="A1763" t="s">
        <v>2073</v>
      </c>
      <c r="B1763" t="s">
        <v>89</v>
      </c>
      <c r="C1763" t="s">
        <v>295</v>
      </c>
      <c r="D1763" t="s">
        <v>273</v>
      </c>
      <c r="E1763" t="s">
        <v>140</v>
      </c>
      <c r="F1763">
        <v>35</v>
      </c>
      <c r="G1763">
        <v>1438</v>
      </c>
      <c r="H1763">
        <v>0</v>
      </c>
      <c r="I1763">
        <v>0</v>
      </c>
      <c r="J1763">
        <v>35</v>
      </c>
      <c r="K1763">
        <v>1438</v>
      </c>
    </row>
    <row r="1764" spans="1:11" x14ac:dyDescent="0.2">
      <c r="A1764" t="s">
        <v>2074</v>
      </c>
      <c r="B1764" t="s">
        <v>89</v>
      </c>
      <c r="C1764" t="s">
        <v>295</v>
      </c>
      <c r="D1764" t="s">
        <v>275</v>
      </c>
      <c r="E1764" t="s">
        <v>141</v>
      </c>
      <c r="F1764">
        <v>11</v>
      </c>
      <c r="G1764">
        <v>525</v>
      </c>
      <c r="H1764">
        <v>0</v>
      </c>
      <c r="I1764">
        <v>0</v>
      </c>
      <c r="J1764">
        <v>11</v>
      </c>
      <c r="K1764">
        <v>525</v>
      </c>
    </row>
    <row r="1765" spans="1:11" x14ac:dyDescent="0.2">
      <c r="A1765" t="s">
        <v>2075</v>
      </c>
      <c r="B1765" t="s">
        <v>89</v>
      </c>
      <c r="C1765" t="s">
        <v>295</v>
      </c>
      <c r="D1765" t="s">
        <v>273</v>
      </c>
      <c r="E1765" t="s">
        <v>142</v>
      </c>
      <c r="F1765">
        <v>13</v>
      </c>
      <c r="G1765">
        <v>451</v>
      </c>
      <c r="H1765">
        <v>0</v>
      </c>
      <c r="I1765">
        <v>0</v>
      </c>
      <c r="J1765">
        <v>13</v>
      </c>
      <c r="K1765">
        <v>451</v>
      </c>
    </row>
    <row r="1766" spans="1:11" x14ac:dyDescent="0.2">
      <c r="A1766" t="s">
        <v>2076</v>
      </c>
      <c r="B1766" t="s">
        <v>89</v>
      </c>
      <c r="C1766" t="s">
        <v>295</v>
      </c>
      <c r="D1766" t="s">
        <v>274</v>
      </c>
      <c r="E1766" t="s">
        <v>143</v>
      </c>
      <c r="F1766">
        <v>10</v>
      </c>
      <c r="G1766">
        <v>542</v>
      </c>
      <c r="H1766">
        <v>0</v>
      </c>
      <c r="I1766">
        <v>0</v>
      </c>
      <c r="J1766">
        <v>10</v>
      </c>
      <c r="K1766">
        <v>542</v>
      </c>
    </row>
    <row r="1767" spans="1:11" x14ac:dyDescent="0.2">
      <c r="A1767" t="s">
        <v>2077</v>
      </c>
      <c r="B1767" t="s">
        <v>89</v>
      </c>
      <c r="C1767" t="s">
        <v>295</v>
      </c>
      <c r="D1767" t="s">
        <v>270</v>
      </c>
      <c r="E1767" t="s">
        <v>144</v>
      </c>
      <c r="F1767">
        <v>19</v>
      </c>
      <c r="G1767">
        <v>1011</v>
      </c>
      <c r="H1767">
        <v>0</v>
      </c>
      <c r="I1767">
        <v>0</v>
      </c>
      <c r="J1767">
        <v>19</v>
      </c>
      <c r="K1767">
        <v>1011</v>
      </c>
    </row>
    <row r="1768" spans="1:11" x14ac:dyDescent="0.2">
      <c r="A1768" t="s">
        <v>2078</v>
      </c>
      <c r="B1768" t="s">
        <v>89</v>
      </c>
      <c r="C1768" t="s">
        <v>295</v>
      </c>
      <c r="D1768" t="s">
        <v>269</v>
      </c>
      <c r="E1768" t="s">
        <v>145</v>
      </c>
      <c r="F1768">
        <v>26</v>
      </c>
      <c r="G1768">
        <v>1386</v>
      </c>
      <c r="H1768">
        <v>0</v>
      </c>
      <c r="I1768">
        <v>0</v>
      </c>
      <c r="J1768">
        <v>26</v>
      </c>
      <c r="K1768">
        <v>1386</v>
      </c>
    </row>
    <row r="1769" spans="1:11" x14ac:dyDescent="0.2">
      <c r="A1769" t="s">
        <v>2079</v>
      </c>
      <c r="B1769" t="s">
        <v>89</v>
      </c>
      <c r="C1769" t="s">
        <v>295</v>
      </c>
      <c r="D1769" t="s">
        <v>267</v>
      </c>
      <c r="E1769" t="s">
        <v>281</v>
      </c>
      <c r="F1769">
        <v>181</v>
      </c>
      <c r="G1769">
        <v>10430.66</v>
      </c>
      <c r="H1769">
        <v>0</v>
      </c>
      <c r="I1769">
        <v>0</v>
      </c>
      <c r="J1769">
        <v>181</v>
      </c>
      <c r="K1769">
        <v>10430.66</v>
      </c>
    </row>
    <row r="1770" spans="1:11" x14ac:dyDescent="0.2">
      <c r="A1770" t="s">
        <v>2080</v>
      </c>
      <c r="B1770" t="s">
        <v>89</v>
      </c>
      <c r="C1770" t="s">
        <v>295</v>
      </c>
      <c r="D1770" t="s">
        <v>268</v>
      </c>
      <c r="E1770" t="s">
        <v>282</v>
      </c>
      <c r="F1770">
        <v>339</v>
      </c>
      <c r="G1770">
        <v>16579.47</v>
      </c>
      <c r="H1770">
        <v>0</v>
      </c>
      <c r="I1770">
        <v>0</v>
      </c>
      <c r="J1770">
        <v>339</v>
      </c>
      <c r="K1770">
        <v>16579.47</v>
      </c>
    </row>
    <row r="1771" spans="1:11" x14ac:dyDescent="0.2">
      <c r="A1771" t="s">
        <v>2081</v>
      </c>
      <c r="B1771" t="s">
        <v>89</v>
      </c>
      <c r="C1771" t="s">
        <v>295</v>
      </c>
      <c r="D1771" t="s">
        <v>275</v>
      </c>
      <c r="E1771" t="s">
        <v>146</v>
      </c>
      <c r="F1771">
        <v>16</v>
      </c>
      <c r="G1771">
        <v>766</v>
      </c>
      <c r="H1771">
        <v>0</v>
      </c>
      <c r="I1771">
        <v>0</v>
      </c>
      <c r="J1771">
        <v>16</v>
      </c>
      <c r="K1771">
        <v>766</v>
      </c>
    </row>
    <row r="1772" spans="1:11" x14ac:dyDescent="0.2">
      <c r="A1772" t="s">
        <v>2082</v>
      </c>
      <c r="B1772" t="s">
        <v>89</v>
      </c>
      <c r="C1772" t="s">
        <v>295</v>
      </c>
      <c r="D1772" t="s">
        <v>272</v>
      </c>
      <c r="E1772" t="s">
        <v>147</v>
      </c>
      <c r="F1772">
        <v>17</v>
      </c>
      <c r="G1772">
        <v>666</v>
      </c>
      <c r="H1772">
        <v>0</v>
      </c>
      <c r="I1772">
        <v>0</v>
      </c>
      <c r="J1772">
        <v>17</v>
      </c>
      <c r="K1772">
        <v>666</v>
      </c>
    </row>
    <row r="1773" spans="1:11" x14ac:dyDescent="0.2">
      <c r="A1773" t="s">
        <v>2083</v>
      </c>
      <c r="B1773" t="s">
        <v>89</v>
      </c>
      <c r="C1773" t="s">
        <v>295</v>
      </c>
      <c r="D1773" t="s">
        <v>269</v>
      </c>
      <c r="E1773" t="s">
        <v>148</v>
      </c>
      <c r="F1773">
        <v>18</v>
      </c>
      <c r="G1773">
        <v>838</v>
      </c>
      <c r="H1773">
        <v>0</v>
      </c>
      <c r="I1773">
        <v>0</v>
      </c>
      <c r="J1773">
        <v>18</v>
      </c>
      <c r="K1773">
        <v>838</v>
      </c>
    </row>
    <row r="1774" spans="1:11" x14ac:dyDescent="0.2">
      <c r="A1774" t="s">
        <v>2084</v>
      </c>
      <c r="B1774" t="s">
        <v>89</v>
      </c>
      <c r="C1774" t="s">
        <v>295</v>
      </c>
      <c r="D1774" t="s">
        <v>268</v>
      </c>
      <c r="E1774" t="s">
        <v>149</v>
      </c>
      <c r="F1774">
        <v>81</v>
      </c>
      <c r="G1774">
        <v>3412.83</v>
      </c>
      <c r="H1774">
        <v>0</v>
      </c>
      <c r="I1774">
        <v>0</v>
      </c>
      <c r="J1774">
        <v>81</v>
      </c>
      <c r="K1774">
        <v>3412.83</v>
      </c>
    </row>
    <row r="1775" spans="1:11" x14ac:dyDescent="0.2">
      <c r="A1775" t="s">
        <v>2085</v>
      </c>
      <c r="B1775" t="s">
        <v>89</v>
      </c>
      <c r="C1775" t="s">
        <v>295</v>
      </c>
      <c r="D1775" t="s">
        <v>270</v>
      </c>
      <c r="E1775" t="s">
        <v>150</v>
      </c>
      <c r="F1775">
        <v>9</v>
      </c>
      <c r="G1775">
        <v>358</v>
      </c>
      <c r="H1775">
        <v>0</v>
      </c>
      <c r="I1775">
        <v>0</v>
      </c>
      <c r="J1775">
        <v>9</v>
      </c>
      <c r="K1775">
        <v>358</v>
      </c>
    </row>
    <row r="1776" spans="1:11" x14ac:dyDescent="0.2">
      <c r="A1776" t="s">
        <v>2086</v>
      </c>
      <c r="B1776" t="s">
        <v>89</v>
      </c>
      <c r="C1776" t="s">
        <v>295</v>
      </c>
      <c r="D1776" t="s">
        <v>273</v>
      </c>
      <c r="E1776" t="s">
        <v>151</v>
      </c>
      <c r="F1776">
        <v>29</v>
      </c>
      <c r="G1776">
        <v>1459</v>
      </c>
      <c r="H1776">
        <v>0</v>
      </c>
      <c r="I1776">
        <v>0</v>
      </c>
      <c r="J1776">
        <v>29</v>
      </c>
      <c r="K1776">
        <v>1459</v>
      </c>
    </row>
    <row r="1777" spans="1:11" x14ac:dyDescent="0.2">
      <c r="A1777" t="s">
        <v>2087</v>
      </c>
      <c r="B1777" t="s">
        <v>89</v>
      </c>
      <c r="C1777" t="s">
        <v>295</v>
      </c>
      <c r="D1777" t="s">
        <v>269</v>
      </c>
      <c r="E1777" t="s">
        <v>152</v>
      </c>
      <c r="F1777">
        <v>21</v>
      </c>
      <c r="G1777">
        <v>948</v>
      </c>
      <c r="H1777">
        <v>0</v>
      </c>
      <c r="I1777">
        <v>0</v>
      </c>
      <c r="J1777">
        <v>21</v>
      </c>
      <c r="K1777">
        <v>948</v>
      </c>
    </row>
    <row r="1778" spans="1:11" x14ac:dyDescent="0.2">
      <c r="A1778" t="s">
        <v>2088</v>
      </c>
      <c r="B1778" t="s">
        <v>89</v>
      </c>
      <c r="C1778" t="s">
        <v>295</v>
      </c>
      <c r="D1778" t="s">
        <v>269</v>
      </c>
      <c r="E1778" t="s">
        <v>153</v>
      </c>
      <c r="F1778">
        <v>27</v>
      </c>
      <c r="G1778">
        <v>1668.83</v>
      </c>
      <c r="H1778">
        <v>0</v>
      </c>
      <c r="I1778">
        <v>0</v>
      </c>
      <c r="J1778">
        <v>27</v>
      </c>
      <c r="K1778">
        <v>1668.83</v>
      </c>
    </row>
    <row r="1779" spans="1:11" x14ac:dyDescent="0.2">
      <c r="A1779" t="s">
        <v>2089</v>
      </c>
      <c r="B1779" t="s">
        <v>89</v>
      </c>
      <c r="C1779" t="s">
        <v>295</v>
      </c>
      <c r="D1779" t="s">
        <v>271</v>
      </c>
      <c r="E1779" t="s">
        <v>154</v>
      </c>
      <c r="F1779">
        <v>2</v>
      </c>
      <c r="G1779">
        <v>109</v>
      </c>
      <c r="H1779">
        <v>0</v>
      </c>
      <c r="I1779">
        <v>0</v>
      </c>
      <c r="J1779">
        <v>2</v>
      </c>
      <c r="K1779">
        <v>109</v>
      </c>
    </row>
    <row r="1780" spans="1:11" x14ac:dyDescent="0.2">
      <c r="A1780" t="s">
        <v>2090</v>
      </c>
      <c r="B1780" t="s">
        <v>89</v>
      </c>
      <c r="C1780" t="s">
        <v>295</v>
      </c>
      <c r="D1780" t="s">
        <v>269</v>
      </c>
      <c r="E1780" t="s">
        <v>155</v>
      </c>
      <c r="F1780">
        <v>16</v>
      </c>
      <c r="G1780">
        <v>857.83</v>
      </c>
      <c r="H1780">
        <v>0</v>
      </c>
      <c r="I1780">
        <v>0</v>
      </c>
      <c r="J1780">
        <v>16</v>
      </c>
      <c r="K1780">
        <v>857.83</v>
      </c>
    </row>
    <row r="1781" spans="1:11" x14ac:dyDescent="0.2">
      <c r="A1781" t="s">
        <v>2091</v>
      </c>
      <c r="B1781" t="s">
        <v>89</v>
      </c>
      <c r="C1781" t="s">
        <v>295</v>
      </c>
      <c r="D1781" t="s">
        <v>272</v>
      </c>
      <c r="E1781" t="s">
        <v>156</v>
      </c>
      <c r="F1781">
        <v>84</v>
      </c>
      <c r="G1781">
        <v>4462.83</v>
      </c>
      <c r="H1781">
        <v>0</v>
      </c>
      <c r="I1781">
        <v>0</v>
      </c>
      <c r="J1781">
        <v>84</v>
      </c>
      <c r="K1781">
        <v>4462.83</v>
      </c>
    </row>
    <row r="1782" spans="1:11" x14ac:dyDescent="0.2">
      <c r="A1782" t="s">
        <v>2092</v>
      </c>
      <c r="B1782" t="s">
        <v>89</v>
      </c>
      <c r="C1782" t="s">
        <v>295</v>
      </c>
      <c r="D1782" t="s">
        <v>269</v>
      </c>
      <c r="E1782" t="s">
        <v>157</v>
      </c>
      <c r="F1782">
        <v>12</v>
      </c>
      <c r="G1782">
        <v>757</v>
      </c>
      <c r="H1782">
        <v>0</v>
      </c>
      <c r="I1782">
        <v>0</v>
      </c>
      <c r="J1782">
        <v>12</v>
      </c>
      <c r="K1782">
        <v>757</v>
      </c>
    </row>
    <row r="1783" spans="1:11" x14ac:dyDescent="0.2">
      <c r="A1783" t="s">
        <v>2093</v>
      </c>
      <c r="B1783" t="s">
        <v>89</v>
      </c>
      <c r="C1783" t="s">
        <v>295</v>
      </c>
      <c r="D1783" t="s">
        <v>269</v>
      </c>
      <c r="E1783" t="s">
        <v>158</v>
      </c>
      <c r="F1783">
        <v>13</v>
      </c>
      <c r="G1783">
        <v>589</v>
      </c>
      <c r="H1783">
        <v>0</v>
      </c>
      <c r="I1783">
        <v>0</v>
      </c>
      <c r="J1783">
        <v>13</v>
      </c>
      <c r="K1783">
        <v>589</v>
      </c>
    </row>
    <row r="1784" spans="1:11" x14ac:dyDescent="0.2">
      <c r="A1784" t="s">
        <v>2094</v>
      </c>
      <c r="B1784" t="s">
        <v>89</v>
      </c>
      <c r="C1784" t="s">
        <v>295</v>
      </c>
      <c r="D1784" t="s">
        <v>270</v>
      </c>
      <c r="E1784" t="s">
        <v>159</v>
      </c>
      <c r="F1784">
        <v>3</v>
      </c>
      <c r="G1784">
        <v>161.83000000000001</v>
      </c>
      <c r="H1784">
        <v>0</v>
      </c>
      <c r="I1784">
        <v>0</v>
      </c>
      <c r="J1784">
        <v>3</v>
      </c>
      <c r="K1784">
        <v>161.83000000000001</v>
      </c>
    </row>
    <row r="1785" spans="1:11" x14ac:dyDescent="0.2">
      <c r="A1785" t="s">
        <v>2095</v>
      </c>
      <c r="B1785" t="s">
        <v>89</v>
      </c>
      <c r="C1785" t="s">
        <v>295</v>
      </c>
      <c r="D1785" t="s">
        <v>269</v>
      </c>
      <c r="E1785" t="s">
        <v>160</v>
      </c>
      <c r="F1785">
        <v>23</v>
      </c>
      <c r="G1785">
        <v>952</v>
      </c>
      <c r="H1785">
        <v>0</v>
      </c>
      <c r="I1785">
        <v>0</v>
      </c>
      <c r="J1785">
        <v>23</v>
      </c>
      <c r="K1785">
        <v>952</v>
      </c>
    </row>
    <row r="1786" spans="1:11" x14ac:dyDescent="0.2">
      <c r="A1786" t="s">
        <v>2096</v>
      </c>
      <c r="B1786" t="s">
        <v>89</v>
      </c>
      <c r="C1786" t="s">
        <v>295</v>
      </c>
      <c r="D1786" t="s">
        <v>274</v>
      </c>
      <c r="E1786" t="s">
        <v>161</v>
      </c>
      <c r="F1786">
        <v>9</v>
      </c>
      <c r="G1786">
        <v>505</v>
      </c>
      <c r="H1786">
        <v>0</v>
      </c>
      <c r="I1786">
        <v>0</v>
      </c>
      <c r="J1786">
        <v>9</v>
      </c>
      <c r="K1786">
        <v>505</v>
      </c>
    </row>
    <row r="1787" spans="1:11" x14ac:dyDescent="0.2">
      <c r="A1787" t="s">
        <v>2097</v>
      </c>
      <c r="B1787" t="s">
        <v>89</v>
      </c>
      <c r="C1787" t="s">
        <v>295</v>
      </c>
      <c r="D1787" t="s">
        <v>268</v>
      </c>
      <c r="E1787" t="s">
        <v>162</v>
      </c>
      <c r="F1787">
        <v>88</v>
      </c>
      <c r="G1787">
        <v>4454.66</v>
      </c>
      <c r="H1787">
        <v>0</v>
      </c>
      <c r="I1787">
        <v>0</v>
      </c>
      <c r="J1787">
        <v>88</v>
      </c>
      <c r="K1787">
        <v>4454.66</v>
      </c>
    </row>
    <row r="1788" spans="1:11" x14ac:dyDescent="0.2">
      <c r="A1788" t="s">
        <v>2098</v>
      </c>
      <c r="B1788" t="s">
        <v>89</v>
      </c>
      <c r="C1788" t="s">
        <v>295</v>
      </c>
      <c r="D1788" t="s">
        <v>269</v>
      </c>
      <c r="E1788" t="s">
        <v>163</v>
      </c>
      <c r="F1788">
        <v>18</v>
      </c>
      <c r="G1788">
        <v>906</v>
      </c>
      <c r="H1788">
        <v>0</v>
      </c>
      <c r="I1788">
        <v>0</v>
      </c>
      <c r="J1788">
        <v>18</v>
      </c>
      <c r="K1788">
        <v>906</v>
      </c>
    </row>
    <row r="1789" spans="1:11" x14ac:dyDescent="0.2">
      <c r="A1789" t="s">
        <v>2099</v>
      </c>
      <c r="B1789" t="s">
        <v>89</v>
      </c>
      <c r="C1789" t="s">
        <v>295</v>
      </c>
      <c r="D1789" t="s">
        <v>269</v>
      </c>
      <c r="E1789" t="s">
        <v>164</v>
      </c>
      <c r="F1789">
        <v>10</v>
      </c>
      <c r="G1789">
        <v>448</v>
      </c>
      <c r="H1789">
        <v>0</v>
      </c>
      <c r="I1789">
        <v>0</v>
      </c>
      <c r="J1789">
        <v>10</v>
      </c>
      <c r="K1789">
        <v>448</v>
      </c>
    </row>
    <row r="1790" spans="1:11" x14ac:dyDescent="0.2">
      <c r="A1790" t="s">
        <v>2100</v>
      </c>
      <c r="B1790" t="s">
        <v>89</v>
      </c>
      <c r="C1790" t="s">
        <v>295</v>
      </c>
      <c r="D1790" t="s">
        <v>272</v>
      </c>
      <c r="E1790" t="s">
        <v>165</v>
      </c>
      <c r="F1790">
        <v>4</v>
      </c>
      <c r="G1790">
        <v>207</v>
      </c>
      <c r="H1790">
        <v>0</v>
      </c>
      <c r="I1790">
        <v>0</v>
      </c>
      <c r="J1790">
        <v>4</v>
      </c>
      <c r="K1790">
        <v>207</v>
      </c>
    </row>
    <row r="1791" spans="1:11" x14ac:dyDescent="0.2">
      <c r="A1791" t="s">
        <v>2101</v>
      </c>
      <c r="B1791" t="s">
        <v>89</v>
      </c>
      <c r="C1791" t="s">
        <v>295</v>
      </c>
      <c r="D1791" t="s">
        <v>269</v>
      </c>
      <c r="E1791" t="s">
        <v>167</v>
      </c>
      <c r="F1791">
        <v>13</v>
      </c>
      <c r="G1791">
        <v>733</v>
      </c>
      <c r="H1791">
        <v>0</v>
      </c>
      <c r="I1791">
        <v>0</v>
      </c>
      <c r="J1791">
        <v>13</v>
      </c>
      <c r="K1791">
        <v>733</v>
      </c>
    </row>
    <row r="1792" spans="1:11" x14ac:dyDescent="0.2">
      <c r="A1792" t="s">
        <v>2102</v>
      </c>
      <c r="B1792" t="s">
        <v>89</v>
      </c>
      <c r="C1792" t="s">
        <v>295</v>
      </c>
      <c r="D1792" t="s">
        <v>269</v>
      </c>
      <c r="E1792" t="s">
        <v>168</v>
      </c>
      <c r="F1792">
        <v>9</v>
      </c>
      <c r="G1792">
        <v>430</v>
      </c>
      <c r="H1792">
        <v>0</v>
      </c>
      <c r="I1792">
        <v>0</v>
      </c>
      <c r="J1792">
        <v>9</v>
      </c>
      <c r="K1792">
        <v>430</v>
      </c>
    </row>
    <row r="1793" spans="1:11" x14ac:dyDescent="0.2">
      <c r="A1793" t="s">
        <v>2103</v>
      </c>
      <c r="B1793" t="s">
        <v>89</v>
      </c>
      <c r="C1793" t="s">
        <v>295</v>
      </c>
      <c r="D1793" t="s">
        <v>272</v>
      </c>
      <c r="E1793" t="s">
        <v>169</v>
      </c>
      <c r="F1793">
        <v>84</v>
      </c>
      <c r="G1793">
        <v>3850.83</v>
      </c>
      <c r="H1793">
        <v>0</v>
      </c>
      <c r="I1793">
        <v>0</v>
      </c>
      <c r="J1793">
        <v>84</v>
      </c>
      <c r="K1793">
        <v>3850.83</v>
      </c>
    </row>
    <row r="1794" spans="1:11" x14ac:dyDescent="0.2">
      <c r="A1794" t="s">
        <v>2104</v>
      </c>
      <c r="B1794" t="s">
        <v>89</v>
      </c>
      <c r="C1794" t="s">
        <v>295</v>
      </c>
      <c r="D1794" t="s">
        <v>275</v>
      </c>
      <c r="E1794" t="s">
        <v>170</v>
      </c>
      <c r="F1794">
        <v>9</v>
      </c>
      <c r="G1794">
        <v>455</v>
      </c>
      <c r="H1794">
        <v>0</v>
      </c>
      <c r="I1794">
        <v>0</v>
      </c>
      <c r="J1794">
        <v>9</v>
      </c>
      <c r="K1794">
        <v>455</v>
      </c>
    </row>
    <row r="1795" spans="1:11" x14ac:dyDescent="0.2">
      <c r="A1795" t="s">
        <v>2105</v>
      </c>
      <c r="B1795" t="s">
        <v>89</v>
      </c>
      <c r="C1795" t="s">
        <v>295</v>
      </c>
      <c r="D1795" t="s">
        <v>269</v>
      </c>
      <c r="E1795" t="s">
        <v>171</v>
      </c>
      <c r="F1795">
        <v>4</v>
      </c>
      <c r="G1795">
        <v>248</v>
      </c>
      <c r="H1795">
        <v>0</v>
      </c>
      <c r="I1795">
        <v>0</v>
      </c>
      <c r="J1795">
        <v>4</v>
      </c>
      <c r="K1795">
        <v>248</v>
      </c>
    </row>
    <row r="1796" spans="1:11" x14ac:dyDescent="0.2">
      <c r="A1796" t="s">
        <v>2106</v>
      </c>
      <c r="B1796" t="s">
        <v>89</v>
      </c>
      <c r="C1796" t="s">
        <v>295</v>
      </c>
      <c r="D1796" t="s">
        <v>275</v>
      </c>
      <c r="E1796" t="s">
        <v>172</v>
      </c>
      <c r="F1796">
        <v>15</v>
      </c>
      <c r="G1796">
        <v>789</v>
      </c>
      <c r="H1796">
        <v>0</v>
      </c>
      <c r="I1796">
        <v>0</v>
      </c>
      <c r="J1796">
        <v>15</v>
      </c>
      <c r="K1796">
        <v>789</v>
      </c>
    </row>
    <row r="1797" spans="1:11" x14ac:dyDescent="0.2">
      <c r="A1797" t="s">
        <v>2107</v>
      </c>
      <c r="B1797" t="s">
        <v>89</v>
      </c>
      <c r="C1797" t="s">
        <v>295</v>
      </c>
      <c r="D1797" t="s">
        <v>271</v>
      </c>
      <c r="E1797" t="s">
        <v>173</v>
      </c>
      <c r="F1797">
        <v>4</v>
      </c>
      <c r="G1797">
        <v>180</v>
      </c>
      <c r="H1797">
        <v>0</v>
      </c>
      <c r="I1797">
        <v>0</v>
      </c>
      <c r="J1797">
        <v>4</v>
      </c>
      <c r="K1797">
        <v>180</v>
      </c>
    </row>
    <row r="1798" spans="1:11" x14ac:dyDescent="0.2">
      <c r="A1798" t="s">
        <v>2108</v>
      </c>
      <c r="B1798" t="s">
        <v>89</v>
      </c>
      <c r="C1798" t="s">
        <v>295</v>
      </c>
      <c r="D1798" t="s">
        <v>269</v>
      </c>
      <c r="E1798" t="s">
        <v>174</v>
      </c>
      <c r="F1798">
        <v>19</v>
      </c>
      <c r="G1798">
        <v>1100.83</v>
      </c>
      <c r="H1798">
        <v>0</v>
      </c>
      <c r="I1798">
        <v>0</v>
      </c>
      <c r="J1798">
        <v>19</v>
      </c>
      <c r="K1798">
        <v>1100.83</v>
      </c>
    </row>
    <row r="1799" spans="1:11" x14ac:dyDescent="0.2">
      <c r="A1799" t="s">
        <v>2109</v>
      </c>
      <c r="B1799" t="s">
        <v>89</v>
      </c>
      <c r="C1799" t="s">
        <v>295</v>
      </c>
      <c r="D1799" t="s">
        <v>271</v>
      </c>
      <c r="E1799" t="s">
        <v>175</v>
      </c>
      <c r="F1799">
        <v>46</v>
      </c>
      <c r="G1799">
        <v>2393</v>
      </c>
      <c r="H1799">
        <v>0</v>
      </c>
      <c r="I1799">
        <v>0</v>
      </c>
      <c r="J1799">
        <v>46</v>
      </c>
      <c r="K1799">
        <v>2393</v>
      </c>
    </row>
    <row r="1800" spans="1:11" x14ac:dyDescent="0.2">
      <c r="A1800" t="s">
        <v>2110</v>
      </c>
      <c r="B1800" t="s">
        <v>89</v>
      </c>
      <c r="C1800" t="s">
        <v>295</v>
      </c>
      <c r="D1800" t="s">
        <v>275</v>
      </c>
      <c r="E1800" t="s">
        <v>176</v>
      </c>
      <c r="F1800">
        <v>16</v>
      </c>
      <c r="G1800">
        <v>1022</v>
      </c>
      <c r="H1800">
        <v>0</v>
      </c>
      <c r="I1800">
        <v>0</v>
      </c>
      <c r="J1800">
        <v>16</v>
      </c>
      <c r="K1800">
        <v>1022</v>
      </c>
    </row>
    <row r="1801" spans="1:11" x14ac:dyDescent="0.2">
      <c r="A1801" t="s">
        <v>2111</v>
      </c>
      <c r="B1801" t="s">
        <v>89</v>
      </c>
      <c r="C1801" t="s">
        <v>295</v>
      </c>
      <c r="D1801" t="s">
        <v>267</v>
      </c>
      <c r="E1801" t="s">
        <v>177</v>
      </c>
      <c r="F1801">
        <v>16</v>
      </c>
      <c r="G1801">
        <v>838</v>
      </c>
      <c r="H1801">
        <v>0</v>
      </c>
      <c r="I1801">
        <v>0</v>
      </c>
      <c r="J1801">
        <v>16</v>
      </c>
      <c r="K1801">
        <v>838</v>
      </c>
    </row>
    <row r="1802" spans="1:11" x14ac:dyDescent="0.2">
      <c r="A1802" t="s">
        <v>2112</v>
      </c>
      <c r="B1802" t="s">
        <v>89</v>
      </c>
      <c r="C1802" t="s">
        <v>295</v>
      </c>
      <c r="D1802" t="s">
        <v>267</v>
      </c>
      <c r="E1802" t="s">
        <v>178</v>
      </c>
      <c r="F1802">
        <v>21</v>
      </c>
      <c r="G1802">
        <v>1096.83</v>
      </c>
      <c r="H1802">
        <v>0</v>
      </c>
      <c r="I1802">
        <v>0</v>
      </c>
      <c r="J1802">
        <v>21</v>
      </c>
      <c r="K1802">
        <v>1096.83</v>
      </c>
    </row>
    <row r="1803" spans="1:11" x14ac:dyDescent="0.2">
      <c r="A1803" t="s">
        <v>2113</v>
      </c>
      <c r="B1803" t="s">
        <v>89</v>
      </c>
      <c r="C1803" t="s">
        <v>295</v>
      </c>
      <c r="D1803" t="s">
        <v>269</v>
      </c>
      <c r="E1803" t="s">
        <v>179</v>
      </c>
      <c r="F1803">
        <v>15</v>
      </c>
      <c r="G1803">
        <v>887</v>
      </c>
      <c r="H1803">
        <v>0</v>
      </c>
      <c r="I1803">
        <v>0</v>
      </c>
      <c r="J1803">
        <v>15</v>
      </c>
      <c r="K1803">
        <v>887</v>
      </c>
    </row>
    <row r="1804" spans="1:11" x14ac:dyDescent="0.2">
      <c r="A1804" t="s">
        <v>2114</v>
      </c>
      <c r="B1804" t="s">
        <v>89</v>
      </c>
      <c r="C1804" t="s">
        <v>295</v>
      </c>
      <c r="D1804" t="s">
        <v>267</v>
      </c>
      <c r="E1804" t="s">
        <v>180</v>
      </c>
      <c r="F1804">
        <v>30</v>
      </c>
      <c r="G1804">
        <v>1676.83</v>
      </c>
      <c r="H1804">
        <v>0</v>
      </c>
      <c r="I1804">
        <v>0</v>
      </c>
      <c r="J1804">
        <v>30</v>
      </c>
      <c r="K1804">
        <v>1676.83</v>
      </c>
    </row>
    <row r="1805" spans="1:11" x14ac:dyDescent="0.2">
      <c r="A1805" t="s">
        <v>2115</v>
      </c>
      <c r="B1805" t="s">
        <v>89</v>
      </c>
      <c r="C1805" t="s">
        <v>295</v>
      </c>
      <c r="D1805" t="s">
        <v>271</v>
      </c>
      <c r="E1805" t="s">
        <v>181</v>
      </c>
      <c r="F1805">
        <v>16</v>
      </c>
      <c r="G1805">
        <v>959</v>
      </c>
      <c r="H1805">
        <v>0</v>
      </c>
      <c r="I1805">
        <v>0</v>
      </c>
      <c r="J1805">
        <v>16</v>
      </c>
      <c r="K1805">
        <v>959</v>
      </c>
    </row>
    <row r="1806" spans="1:11" x14ac:dyDescent="0.2">
      <c r="A1806" t="s">
        <v>2116</v>
      </c>
      <c r="B1806" t="s">
        <v>89</v>
      </c>
      <c r="C1806" t="s">
        <v>295</v>
      </c>
      <c r="D1806" t="s">
        <v>269</v>
      </c>
      <c r="E1806" t="s">
        <v>283</v>
      </c>
      <c r="F1806">
        <v>545</v>
      </c>
      <c r="G1806">
        <v>28858.15</v>
      </c>
      <c r="H1806">
        <v>0</v>
      </c>
      <c r="I1806">
        <v>0</v>
      </c>
      <c r="J1806">
        <v>545</v>
      </c>
      <c r="K1806">
        <v>28858.15</v>
      </c>
    </row>
    <row r="1807" spans="1:11" x14ac:dyDescent="0.2">
      <c r="A1807" t="s">
        <v>2117</v>
      </c>
      <c r="B1807" t="s">
        <v>89</v>
      </c>
      <c r="C1807" t="s">
        <v>295</v>
      </c>
      <c r="D1807" t="s">
        <v>268</v>
      </c>
      <c r="E1807" t="s">
        <v>182</v>
      </c>
      <c r="F1807">
        <v>13</v>
      </c>
      <c r="G1807">
        <v>643</v>
      </c>
      <c r="H1807">
        <v>0</v>
      </c>
      <c r="I1807">
        <v>0</v>
      </c>
      <c r="J1807">
        <v>13</v>
      </c>
      <c r="K1807">
        <v>643</v>
      </c>
    </row>
    <row r="1808" spans="1:11" x14ac:dyDescent="0.2">
      <c r="A1808" t="s">
        <v>2118</v>
      </c>
      <c r="B1808" t="s">
        <v>89</v>
      </c>
      <c r="C1808" t="s">
        <v>295</v>
      </c>
      <c r="D1808" t="s">
        <v>271</v>
      </c>
      <c r="E1808" t="s">
        <v>183</v>
      </c>
      <c r="F1808">
        <v>17</v>
      </c>
      <c r="G1808">
        <v>966</v>
      </c>
      <c r="H1808">
        <v>0</v>
      </c>
      <c r="I1808">
        <v>0</v>
      </c>
      <c r="J1808">
        <v>17</v>
      </c>
      <c r="K1808">
        <v>966</v>
      </c>
    </row>
    <row r="1809" spans="1:11" x14ac:dyDescent="0.2">
      <c r="A1809" t="s">
        <v>2119</v>
      </c>
      <c r="B1809" t="s">
        <v>89</v>
      </c>
      <c r="C1809" t="s">
        <v>295</v>
      </c>
      <c r="D1809" t="s">
        <v>272</v>
      </c>
      <c r="E1809" t="s">
        <v>184</v>
      </c>
      <c r="F1809">
        <v>6</v>
      </c>
      <c r="G1809">
        <v>419</v>
      </c>
      <c r="H1809">
        <v>0</v>
      </c>
      <c r="I1809">
        <v>0</v>
      </c>
      <c r="J1809">
        <v>6</v>
      </c>
      <c r="K1809">
        <v>419</v>
      </c>
    </row>
    <row r="1810" spans="1:11" x14ac:dyDescent="0.2">
      <c r="A1810" t="s">
        <v>2120</v>
      </c>
      <c r="B1810" t="s">
        <v>89</v>
      </c>
      <c r="C1810" t="s">
        <v>295</v>
      </c>
      <c r="D1810" t="s">
        <v>269</v>
      </c>
      <c r="E1810" t="s">
        <v>185</v>
      </c>
      <c r="F1810">
        <v>18</v>
      </c>
      <c r="G1810">
        <v>768</v>
      </c>
      <c r="H1810">
        <v>0</v>
      </c>
      <c r="I1810">
        <v>0</v>
      </c>
      <c r="J1810">
        <v>18</v>
      </c>
      <c r="K1810">
        <v>768</v>
      </c>
    </row>
    <row r="1811" spans="1:11" x14ac:dyDescent="0.2">
      <c r="A1811" t="s">
        <v>2121</v>
      </c>
      <c r="B1811" t="s">
        <v>89</v>
      </c>
      <c r="C1811" t="s">
        <v>295</v>
      </c>
      <c r="D1811" t="s">
        <v>270</v>
      </c>
      <c r="E1811" t="s">
        <v>186</v>
      </c>
      <c r="F1811">
        <v>3</v>
      </c>
      <c r="G1811">
        <v>171</v>
      </c>
      <c r="H1811">
        <v>0</v>
      </c>
      <c r="I1811">
        <v>0</v>
      </c>
      <c r="J1811">
        <v>3</v>
      </c>
      <c r="K1811">
        <v>171</v>
      </c>
    </row>
    <row r="1812" spans="1:11" x14ac:dyDescent="0.2">
      <c r="A1812" t="s">
        <v>2122</v>
      </c>
      <c r="B1812" t="s">
        <v>89</v>
      </c>
      <c r="C1812" t="s">
        <v>295</v>
      </c>
      <c r="D1812" t="s">
        <v>272</v>
      </c>
      <c r="E1812" t="s">
        <v>187</v>
      </c>
      <c r="F1812">
        <v>29</v>
      </c>
      <c r="G1812">
        <v>1382</v>
      </c>
      <c r="H1812">
        <v>0</v>
      </c>
      <c r="I1812">
        <v>0</v>
      </c>
      <c r="J1812">
        <v>29</v>
      </c>
      <c r="K1812">
        <v>1382</v>
      </c>
    </row>
    <row r="1813" spans="1:11" x14ac:dyDescent="0.2">
      <c r="A1813" t="s">
        <v>2123</v>
      </c>
      <c r="B1813" t="s">
        <v>89</v>
      </c>
      <c r="C1813" t="s">
        <v>295</v>
      </c>
      <c r="D1813" t="s">
        <v>270</v>
      </c>
      <c r="E1813" t="s">
        <v>188</v>
      </c>
      <c r="F1813">
        <v>10</v>
      </c>
      <c r="G1813">
        <v>478</v>
      </c>
      <c r="H1813">
        <v>0</v>
      </c>
      <c r="I1813">
        <v>0</v>
      </c>
      <c r="J1813">
        <v>10</v>
      </c>
      <c r="K1813">
        <v>478</v>
      </c>
    </row>
    <row r="1814" spans="1:11" x14ac:dyDescent="0.2">
      <c r="A1814" t="s">
        <v>2124</v>
      </c>
      <c r="B1814" t="s">
        <v>89</v>
      </c>
      <c r="C1814" t="s">
        <v>295</v>
      </c>
      <c r="D1814" t="s">
        <v>269</v>
      </c>
      <c r="E1814" t="s">
        <v>189</v>
      </c>
      <c r="F1814">
        <v>16</v>
      </c>
      <c r="G1814">
        <v>982</v>
      </c>
      <c r="H1814">
        <v>0</v>
      </c>
      <c r="I1814">
        <v>0</v>
      </c>
      <c r="J1814">
        <v>16</v>
      </c>
      <c r="K1814">
        <v>982</v>
      </c>
    </row>
    <row r="1815" spans="1:11" x14ac:dyDescent="0.2">
      <c r="A1815" t="s">
        <v>2125</v>
      </c>
      <c r="B1815" t="s">
        <v>89</v>
      </c>
      <c r="C1815" t="s">
        <v>295</v>
      </c>
      <c r="D1815" t="s">
        <v>268</v>
      </c>
      <c r="E1815" t="s">
        <v>190</v>
      </c>
      <c r="F1815">
        <v>33</v>
      </c>
      <c r="G1815">
        <v>1467</v>
      </c>
      <c r="H1815">
        <v>0</v>
      </c>
      <c r="I1815">
        <v>0</v>
      </c>
      <c r="J1815">
        <v>33</v>
      </c>
      <c r="K1815">
        <v>1467</v>
      </c>
    </row>
    <row r="1816" spans="1:11" x14ac:dyDescent="0.2">
      <c r="A1816" t="s">
        <v>2126</v>
      </c>
      <c r="B1816" t="s">
        <v>89</v>
      </c>
      <c r="C1816" t="s">
        <v>295</v>
      </c>
      <c r="D1816" t="s">
        <v>275</v>
      </c>
      <c r="E1816" t="s">
        <v>191</v>
      </c>
      <c r="F1816">
        <v>2</v>
      </c>
      <c r="G1816">
        <v>49</v>
      </c>
      <c r="H1816">
        <v>0</v>
      </c>
      <c r="I1816">
        <v>0</v>
      </c>
      <c r="J1816">
        <v>2</v>
      </c>
      <c r="K1816">
        <v>49</v>
      </c>
    </row>
    <row r="1817" spans="1:11" x14ac:dyDescent="0.2">
      <c r="A1817" t="s">
        <v>2127</v>
      </c>
      <c r="B1817" t="s">
        <v>89</v>
      </c>
      <c r="C1817" t="s">
        <v>295</v>
      </c>
      <c r="D1817" t="s">
        <v>270</v>
      </c>
      <c r="E1817" t="s">
        <v>284</v>
      </c>
      <c r="F1817">
        <v>91</v>
      </c>
      <c r="G1817">
        <v>4686.83</v>
      </c>
      <c r="H1817">
        <v>0</v>
      </c>
      <c r="I1817">
        <v>0</v>
      </c>
      <c r="J1817">
        <v>91</v>
      </c>
      <c r="K1817">
        <v>4686.83</v>
      </c>
    </row>
    <row r="1818" spans="1:11" x14ac:dyDescent="0.2">
      <c r="A1818" t="s">
        <v>2128</v>
      </c>
      <c r="B1818" t="s">
        <v>89</v>
      </c>
      <c r="C1818" t="s">
        <v>295</v>
      </c>
      <c r="D1818" t="s">
        <v>275</v>
      </c>
      <c r="E1818" t="s">
        <v>192</v>
      </c>
      <c r="F1818">
        <v>10</v>
      </c>
      <c r="G1818">
        <v>379</v>
      </c>
      <c r="H1818">
        <v>0</v>
      </c>
      <c r="I1818">
        <v>0</v>
      </c>
      <c r="J1818">
        <v>10</v>
      </c>
      <c r="K1818">
        <v>379</v>
      </c>
    </row>
    <row r="1819" spans="1:11" x14ac:dyDescent="0.2">
      <c r="A1819" t="s">
        <v>2129</v>
      </c>
      <c r="B1819" t="s">
        <v>89</v>
      </c>
      <c r="C1819" t="s">
        <v>295</v>
      </c>
      <c r="D1819" t="s">
        <v>267</v>
      </c>
      <c r="E1819" t="s">
        <v>193</v>
      </c>
      <c r="F1819">
        <v>15</v>
      </c>
      <c r="G1819">
        <v>853</v>
      </c>
      <c r="H1819">
        <v>0</v>
      </c>
      <c r="I1819">
        <v>0</v>
      </c>
      <c r="J1819">
        <v>15</v>
      </c>
      <c r="K1819">
        <v>853</v>
      </c>
    </row>
    <row r="1820" spans="1:11" x14ac:dyDescent="0.2">
      <c r="A1820" t="s">
        <v>2130</v>
      </c>
      <c r="B1820" t="s">
        <v>89</v>
      </c>
      <c r="C1820" t="s">
        <v>295</v>
      </c>
      <c r="D1820" t="s">
        <v>273</v>
      </c>
      <c r="E1820" t="s">
        <v>194</v>
      </c>
      <c r="F1820">
        <v>21</v>
      </c>
      <c r="G1820">
        <v>912</v>
      </c>
      <c r="H1820">
        <v>0</v>
      </c>
      <c r="I1820">
        <v>0</v>
      </c>
      <c r="J1820">
        <v>21</v>
      </c>
      <c r="K1820">
        <v>912</v>
      </c>
    </row>
    <row r="1821" spans="1:11" x14ac:dyDescent="0.2">
      <c r="A1821" t="s">
        <v>2131</v>
      </c>
      <c r="B1821" t="s">
        <v>89</v>
      </c>
      <c r="C1821" t="s">
        <v>295</v>
      </c>
      <c r="D1821" t="s">
        <v>270</v>
      </c>
      <c r="E1821" t="s">
        <v>195</v>
      </c>
      <c r="F1821">
        <v>3</v>
      </c>
      <c r="G1821">
        <v>281</v>
      </c>
      <c r="H1821">
        <v>0</v>
      </c>
      <c r="I1821">
        <v>0</v>
      </c>
      <c r="J1821">
        <v>3</v>
      </c>
      <c r="K1821">
        <v>281</v>
      </c>
    </row>
    <row r="1822" spans="1:11" x14ac:dyDescent="0.2">
      <c r="A1822" t="s">
        <v>2132</v>
      </c>
      <c r="B1822" t="s">
        <v>89</v>
      </c>
      <c r="C1822" t="s">
        <v>295</v>
      </c>
      <c r="D1822" t="s">
        <v>271</v>
      </c>
      <c r="E1822" t="s">
        <v>285</v>
      </c>
      <c r="F1822">
        <v>279</v>
      </c>
      <c r="G1822">
        <v>16568.66</v>
      </c>
      <c r="H1822">
        <v>0</v>
      </c>
      <c r="I1822">
        <v>0</v>
      </c>
      <c r="J1822">
        <v>279</v>
      </c>
      <c r="K1822">
        <v>16568.66</v>
      </c>
    </row>
    <row r="1823" spans="1:11" x14ac:dyDescent="0.2">
      <c r="A1823" t="s">
        <v>2133</v>
      </c>
      <c r="B1823" t="s">
        <v>89</v>
      </c>
      <c r="C1823" t="s">
        <v>295</v>
      </c>
      <c r="D1823" t="s">
        <v>275</v>
      </c>
      <c r="E1823" t="s">
        <v>196</v>
      </c>
      <c r="F1823">
        <v>28</v>
      </c>
      <c r="G1823">
        <v>1048</v>
      </c>
      <c r="H1823">
        <v>0</v>
      </c>
      <c r="I1823">
        <v>0</v>
      </c>
      <c r="J1823">
        <v>28</v>
      </c>
      <c r="K1823">
        <v>1048</v>
      </c>
    </row>
    <row r="1824" spans="1:11" x14ac:dyDescent="0.2">
      <c r="A1824" t="s">
        <v>2134</v>
      </c>
      <c r="B1824" t="s">
        <v>89</v>
      </c>
      <c r="C1824" t="s">
        <v>295</v>
      </c>
      <c r="D1824" t="s">
        <v>270</v>
      </c>
      <c r="E1824" t="s">
        <v>197</v>
      </c>
      <c r="F1824">
        <v>17</v>
      </c>
      <c r="G1824">
        <v>705</v>
      </c>
      <c r="H1824">
        <v>0</v>
      </c>
      <c r="I1824">
        <v>0</v>
      </c>
      <c r="J1824">
        <v>17</v>
      </c>
      <c r="K1824">
        <v>705</v>
      </c>
    </row>
    <row r="1825" spans="1:11" x14ac:dyDescent="0.2">
      <c r="A1825" t="s">
        <v>2135</v>
      </c>
      <c r="B1825" t="s">
        <v>89</v>
      </c>
      <c r="C1825" t="s">
        <v>295</v>
      </c>
      <c r="D1825" t="s">
        <v>267</v>
      </c>
      <c r="E1825" t="s">
        <v>198</v>
      </c>
      <c r="F1825">
        <v>7</v>
      </c>
      <c r="G1825">
        <v>670</v>
      </c>
      <c r="H1825">
        <v>0</v>
      </c>
      <c r="I1825">
        <v>0</v>
      </c>
      <c r="J1825">
        <v>7</v>
      </c>
      <c r="K1825">
        <v>670</v>
      </c>
    </row>
    <row r="1826" spans="1:11" x14ac:dyDescent="0.2">
      <c r="A1826" t="s">
        <v>2136</v>
      </c>
      <c r="B1826" t="s">
        <v>89</v>
      </c>
      <c r="C1826" t="s">
        <v>295</v>
      </c>
      <c r="D1826" t="s">
        <v>267</v>
      </c>
      <c r="E1826" t="s">
        <v>199</v>
      </c>
      <c r="F1826">
        <v>37</v>
      </c>
      <c r="G1826">
        <v>2147</v>
      </c>
      <c r="H1826">
        <v>0</v>
      </c>
      <c r="I1826">
        <v>0</v>
      </c>
      <c r="J1826">
        <v>37</v>
      </c>
      <c r="K1826">
        <v>2147</v>
      </c>
    </row>
    <row r="1827" spans="1:11" x14ac:dyDescent="0.2">
      <c r="A1827" t="s">
        <v>2137</v>
      </c>
      <c r="B1827" t="s">
        <v>89</v>
      </c>
      <c r="C1827" t="s">
        <v>295</v>
      </c>
      <c r="D1827" t="s">
        <v>271</v>
      </c>
      <c r="E1827" t="s">
        <v>200</v>
      </c>
      <c r="F1827">
        <v>12</v>
      </c>
      <c r="G1827">
        <v>810</v>
      </c>
      <c r="H1827">
        <v>0</v>
      </c>
      <c r="I1827">
        <v>0</v>
      </c>
      <c r="J1827">
        <v>12</v>
      </c>
      <c r="K1827">
        <v>810</v>
      </c>
    </row>
    <row r="1828" spans="1:11" x14ac:dyDescent="0.2">
      <c r="A1828" t="s">
        <v>2138</v>
      </c>
      <c r="B1828" t="s">
        <v>89</v>
      </c>
      <c r="C1828" t="s">
        <v>295</v>
      </c>
      <c r="D1828" t="s">
        <v>272</v>
      </c>
      <c r="E1828" t="s">
        <v>201</v>
      </c>
      <c r="F1828">
        <v>31</v>
      </c>
      <c r="G1828">
        <v>1792</v>
      </c>
      <c r="H1828">
        <v>0</v>
      </c>
      <c r="I1828">
        <v>0</v>
      </c>
      <c r="J1828">
        <v>31</v>
      </c>
      <c r="K1828">
        <v>1792</v>
      </c>
    </row>
    <row r="1829" spans="1:11" x14ac:dyDescent="0.2">
      <c r="A1829" t="s">
        <v>2139</v>
      </c>
      <c r="B1829" t="s">
        <v>89</v>
      </c>
      <c r="C1829" t="s">
        <v>295</v>
      </c>
      <c r="D1829" t="s">
        <v>268</v>
      </c>
      <c r="E1829" t="s">
        <v>202</v>
      </c>
      <c r="F1829">
        <v>7</v>
      </c>
      <c r="G1829">
        <v>301</v>
      </c>
      <c r="H1829">
        <v>0</v>
      </c>
      <c r="I1829">
        <v>0</v>
      </c>
      <c r="J1829">
        <v>7</v>
      </c>
      <c r="K1829">
        <v>301</v>
      </c>
    </row>
    <row r="1830" spans="1:11" x14ac:dyDescent="0.2">
      <c r="A1830" t="s">
        <v>2140</v>
      </c>
      <c r="B1830" t="s">
        <v>89</v>
      </c>
      <c r="C1830" t="s">
        <v>295</v>
      </c>
      <c r="D1830" t="s">
        <v>273</v>
      </c>
      <c r="E1830" t="s">
        <v>203</v>
      </c>
      <c r="F1830">
        <v>10</v>
      </c>
      <c r="G1830">
        <v>415</v>
      </c>
      <c r="H1830">
        <v>0</v>
      </c>
      <c r="I1830">
        <v>0</v>
      </c>
      <c r="J1830">
        <v>10</v>
      </c>
      <c r="K1830">
        <v>415</v>
      </c>
    </row>
    <row r="1831" spans="1:11" x14ac:dyDescent="0.2">
      <c r="A1831" t="s">
        <v>2141</v>
      </c>
      <c r="B1831" t="s">
        <v>89</v>
      </c>
      <c r="C1831" t="s">
        <v>295</v>
      </c>
      <c r="D1831" t="s">
        <v>272</v>
      </c>
      <c r="E1831" t="s">
        <v>204</v>
      </c>
      <c r="F1831">
        <v>17</v>
      </c>
      <c r="G1831">
        <v>801.83</v>
      </c>
      <c r="H1831">
        <v>0</v>
      </c>
      <c r="I1831">
        <v>0</v>
      </c>
      <c r="J1831">
        <v>17</v>
      </c>
      <c r="K1831">
        <v>801.83</v>
      </c>
    </row>
    <row r="1832" spans="1:11" x14ac:dyDescent="0.2">
      <c r="A1832" t="s">
        <v>2142</v>
      </c>
      <c r="B1832" t="s">
        <v>89</v>
      </c>
      <c r="C1832" t="s">
        <v>295</v>
      </c>
      <c r="D1832" t="s">
        <v>272</v>
      </c>
      <c r="E1832" t="s">
        <v>205</v>
      </c>
      <c r="F1832">
        <v>11</v>
      </c>
      <c r="G1832">
        <v>635</v>
      </c>
      <c r="H1832">
        <v>0</v>
      </c>
      <c r="I1832">
        <v>0</v>
      </c>
      <c r="J1832">
        <v>11</v>
      </c>
      <c r="K1832">
        <v>635</v>
      </c>
    </row>
    <row r="1833" spans="1:11" x14ac:dyDescent="0.2">
      <c r="A1833" t="s">
        <v>2143</v>
      </c>
      <c r="B1833" t="s">
        <v>89</v>
      </c>
      <c r="C1833" t="s">
        <v>295</v>
      </c>
      <c r="D1833" t="s">
        <v>269</v>
      </c>
      <c r="E1833" t="s">
        <v>206</v>
      </c>
      <c r="F1833">
        <v>27</v>
      </c>
      <c r="G1833">
        <v>1315</v>
      </c>
      <c r="H1833">
        <v>0</v>
      </c>
      <c r="I1833">
        <v>0</v>
      </c>
      <c r="J1833">
        <v>27</v>
      </c>
      <c r="K1833">
        <v>1315</v>
      </c>
    </row>
    <row r="1834" spans="1:11" x14ac:dyDescent="0.2">
      <c r="A1834" t="s">
        <v>2144</v>
      </c>
      <c r="B1834" t="s">
        <v>89</v>
      </c>
      <c r="C1834" t="s">
        <v>295</v>
      </c>
      <c r="D1834" t="s">
        <v>270</v>
      </c>
      <c r="E1834" t="s">
        <v>207</v>
      </c>
      <c r="F1834">
        <v>6</v>
      </c>
      <c r="G1834">
        <v>175</v>
      </c>
      <c r="H1834">
        <v>0</v>
      </c>
      <c r="I1834">
        <v>0</v>
      </c>
      <c r="J1834">
        <v>6</v>
      </c>
      <c r="K1834">
        <v>175</v>
      </c>
    </row>
    <row r="1835" spans="1:11" x14ac:dyDescent="0.2">
      <c r="A1835" t="s">
        <v>2145</v>
      </c>
      <c r="B1835" t="s">
        <v>89</v>
      </c>
      <c r="C1835" t="s">
        <v>295</v>
      </c>
      <c r="D1835" t="s">
        <v>269</v>
      </c>
      <c r="E1835" t="s">
        <v>208</v>
      </c>
      <c r="F1835">
        <v>27</v>
      </c>
      <c r="G1835">
        <v>1238.83</v>
      </c>
      <c r="H1835">
        <v>0</v>
      </c>
      <c r="I1835">
        <v>0</v>
      </c>
      <c r="J1835">
        <v>27</v>
      </c>
      <c r="K1835">
        <v>1238.83</v>
      </c>
    </row>
    <row r="1836" spans="1:11" x14ac:dyDescent="0.2">
      <c r="A1836" t="s">
        <v>2146</v>
      </c>
      <c r="B1836" t="s">
        <v>89</v>
      </c>
      <c r="C1836" t="s">
        <v>295</v>
      </c>
      <c r="D1836" t="s">
        <v>271</v>
      </c>
      <c r="E1836" t="s">
        <v>209</v>
      </c>
      <c r="F1836">
        <v>12</v>
      </c>
      <c r="G1836">
        <v>641</v>
      </c>
      <c r="H1836">
        <v>0</v>
      </c>
      <c r="I1836">
        <v>0</v>
      </c>
      <c r="J1836">
        <v>12</v>
      </c>
      <c r="K1836">
        <v>641</v>
      </c>
    </row>
    <row r="1837" spans="1:11" x14ac:dyDescent="0.2">
      <c r="A1837" t="s">
        <v>2147</v>
      </c>
      <c r="B1837" t="s">
        <v>89</v>
      </c>
      <c r="C1837" t="s">
        <v>295</v>
      </c>
      <c r="D1837" t="s">
        <v>275</v>
      </c>
      <c r="E1837" t="s">
        <v>210</v>
      </c>
      <c r="F1837">
        <v>11</v>
      </c>
      <c r="G1837">
        <v>560.83000000000004</v>
      </c>
      <c r="H1837">
        <v>0</v>
      </c>
      <c r="I1837">
        <v>0</v>
      </c>
      <c r="J1837">
        <v>11</v>
      </c>
      <c r="K1837">
        <v>560.83000000000004</v>
      </c>
    </row>
    <row r="1838" spans="1:11" x14ac:dyDescent="0.2">
      <c r="A1838" t="s">
        <v>2148</v>
      </c>
      <c r="B1838" t="s">
        <v>89</v>
      </c>
      <c r="C1838" t="s">
        <v>295</v>
      </c>
      <c r="D1838" t="s">
        <v>267</v>
      </c>
      <c r="E1838" t="s">
        <v>211</v>
      </c>
      <c r="F1838">
        <v>2</v>
      </c>
      <c r="G1838">
        <v>89</v>
      </c>
      <c r="H1838">
        <v>0</v>
      </c>
      <c r="I1838">
        <v>0</v>
      </c>
      <c r="J1838">
        <v>2</v>
      </c>
      <c r="K1838">
        <v>89</v>
      </c>
    </row>
    <row r="1839" spans="1:11" x14ac:dyDescent="0.2">
      <c r="A1839" t="s">
        <v>2149</v>
      </c>
      <c r="B1839" t="s">
        <v>89</v>
      </c>
      <c r="C1839" t="s">
        <v>295</v>
      </c>
      <c r="D1839" t="s">
        <v>271</v>
      </c>
      <c r="E1839" t="s">
        <v>212</v>
      </c>
      <c r="F1839">
        <v>9</v>
      </c>
      <c r="G1839">
        <v>563</v>
      </c>
      <c r="H1839">
        <v>0</v>
      </c>
      <c r="I1839">
        <v>0</v>
      </c>
      <c r="J1839">
        <v>9</v>
      </c>
      <c r="K1839">
        <v>563</v>
      </c>
    </row>
    <row r="1840" spans="1:11" x14ac:dyDescent="0.2">
      <c r="A1840" t="s">
        <v>2150</v>
      </c>
      <c r="B1840" t="s">
        <v>89</v>
      </c>
      <c r="C1840" t="s">
        <v>295</v>
      </c>
      <c r="D1840" t="s">
        <v>274</v>
      </c>
      <c r="E1840" t="s">
        <v>213</v>
      </c>
      <c r="F1840">
        <v>12</v>
      </c>
      <c r="G1840">
        <v>703</v>
      </c>
      <c r="H1840">
        <v>0</v>
      </c>
      <c r="I1840">
        <v>0</v>
      </c>
      <c r="J1840">
        <v>12</v>
      </c>
      <c r="K1840">
        <v>703</v>
      </c>
    </row>
    <row r="1841" spans="1:11" x14ac:dyDescent="0.2">
      <c r="A1841" t="s">
        <v>2151</v>
      </c>
      <c r="B1841" t="s">
        <v>89</v>
      </c>
      <c r="C1841" t="s">
        <v>295</v>
      </c>
      <c r="D1841" t="s">
        <v>271</v>
      </c>
      <c r="E1841" t="s">
        <v>214</v>
      </c>
      <c r="F1841">
        <v>10</v>
      </c>
      <c r="G1841">
        <v>491</v>
      </c>
      <c r="H1841">
        <v>0</v>
      </c>
      <c r="I1841">
        <v>0</v>
      </c>
      <c r="J1841">
        <v>10</v>
      </c>
      <c r="K1841">
        <v>491</v>
      </c>
    </row>
    <row r="1842" spans="1:11" x14ac:dyDescent="0.2">
      <c r="A1842" t="s">
        <v>2152</v>
      </c>
      <c r="B1842" t="s">
        <v>89</v>
      </c>
      <c r="C1842" t="s">
        <v>295</v>
      </c>
      <c r="D1842" t="s">
        <v>275</v>
      </c>
      <c r="E1842" t="s">
        <v>215</v>
      </c>
      <c r="F1842">
        <v>21</v>
      </c>
      <c r="G1842">
        <v>1470</v>
      </c>
      <c r="H1842">
        <v>0</v>
      </c>
      <c r="I1842">
        <v>0</v>
      </c>
      <c r="J1842">
        <v>21</v>
      </c>
      <c r="K1842">
        <v>1470</v>
      </c>
    </row>
    <row r="1843" spans="1:11" x14ac:dyDescent="0.2">
      <c r="A1843" t="s">
        <v>2153</v>
      </c>
      <c r="B1843" t="s">
        <v>89</v>
      </c>
      <c r="C1843" t="s">
        <v>295</v>
      </c>
      <c r="D1843" t="s">
        <v>274</v>
      </c>
      <c r="E1843" t="s">
        <v>216</v>
      </c>
      <c r="F1843">
        <v>16</v>
      </c>
      <c r="G1843">
        <v>828.83</v>
      </c>
      <c r="H1843">
        <v>0</v>
      </c>
      <c r="I1843">
        <v>0</v>
      </c>
      <c r="J1843">
        <v>16</v>
      </c>
      <c r="K1843">
        <v>828.83</v>
      </c>
    </row>
    <row r="1844" spans="1:11" x14ac:dyDescent="0.2">
      <c r="A1844" t="s">
        <v>2154</v>
      </c>
      <c r="B1844" t="s">
        <v>89</v>
      </c>
      <c r="C1844" t="s">
        <v>295</v>
      </c>
      <c r="D1844" t="s">
        <v>272</v>
      </c>
      <c r="E1844" t="s">
        <v>217</v>
      </c>
      <c r="F1844">
        <v>5</v>
      </c>
      <c r="G1844">
        <v>416</v>
      </c>
      <c r="H1844">
        <v>0</v>
      </c>
      <c r="I1844">
        <v>0</v>
      </c>
      <c r="J1844">
        <v>5</v>
      </c>
      <c r="K1844">
        <v>416</v>
      </c>
    </row>
    <row r="1845" spans="1:11" x14ac:dyDescent="0.2">
      <c r="A1845" t="s">
        <v>2155</v>
      </c>
      <c r="B1845" t="s">
        <v>89</v>
      </c>
      <c r="C1845" t="s">
        <v>295</v>
      </c>
      <c r="D1845" t="s">
        <v>274</v>
      </c>
      <c r="E1845" t="s">
        <v>218</v>
      </c>
      <c r="F1845">
        <v>10</v>
      </c>
      <c r="G1845">
        <v>494</v>
      </c>
      <c r="H1845">
        <v>0</v>
      </c>
      <c r="I1845">
        <v>0</v>
      </c>
      <c r="J1845">
        <v>10</v>
      </c>
      <c r="K1845">
        <v>494</v>
      </c>
    </row>
    <row r="1846" spans="1:11" x14ac:dyDescent="0.2">
      <c r="A1846" t="s">
        <v>2156</v>
      </c>
      <c r="B1846" t="s">
        <v>89</v>
      </c>
      <c r="C1846" t="s">
        <v>295</v>
      </c>
      <c r="D1846" t="s">
        <v>273</v>
      </c>
      <c r="E1846" t="s">
        <v>219</v>
      </c>
      <c r="F1846">
        <v>27</v>
      </c>
      <c r="G1846">
        <v>1250.83</v>
      </c>
      <c r="H1846">
        <v>0</v>
      </c>
      <c r="I1846">
        <v>0</v>
      </c>
      <c r="J1846">
        <v>27</v>
      </c>
      <c r="K1846">
        <v>1250.83</v>
      </c>
    </row>
    <row r="1847" spans="1:11" x14ac:dyDescent="0.2">
      <c r="A1847" t="s">
        <v>2157</v>
      </c>
      <c r="B1847" t="s">
        <v>89</v>
      </c>
      <c r="C1847" t="s">
        <v>295</v>
      </c>
      <c r="D1847" t="s">
        <v>272</v>
      </c>
      <c r="E1847" t="s">
        <v>286</v>
      </c>
      <c r="F1847">
        <v>555</v>
      </c>
      <c r="G1847">
        <v>28228.639999999999</v>
      </c>
      <c r="H1847">
        <v>0</v>
      </c>
      <c r="I1847">
        <v>0</v>
      </c>
      <c r="J1847">
        <v>555</v>
      </c>
      <c r="K1847">
        <v>28228.639999999999</v>
      </c>
    </row>
    <row r="1848" spans="1:11" x14ac:dyDescent="0.2">
      <c r="A1848" t="s">
        <v>2158</v>
      </c>
      <c r="B1848" t="s">
        <v>89</v>
      </c>
      <c r="C1848" t="s">
        <v>295</v>
      </c>
      <c r="D1848" t="s">
        <v>273</v>
      </c>
      <c r="E1848" t="s">
        <v>220</v>
      </c>
      <c r="F1848">
        <v>25</v>
      </c>
      <c r="G1848">
        <v>1325</v>
      </c>
      <c r="H1848">
        <v>0</v>
      </c>
      <c r="I1848">
        <v>0</v>
      </c>
      <c r="J1848">
        <v>25</v>
      </c>
      <c r="K1848">
        <v>1325</v>
      </c>
    </row>
    <row r="1849" spans="1:11" x14ac:dyDescent="0.2">
      <c r="A1849" t="s">
        <v>2159</v>
      </c>
      <c r="B1849" t="s">
        <v>89</v>
      </c>
      <c r="C1849" t="s">
        <v>295</v>
      </c>
      <c r="D1849" t="s">
        <v>270</v>
      </c>
      <c r="E1849" t="s">
        <v>221</v>
      </c>
      <c r="F1849">
        <v>6</v>
      </c>
      <c r="G1849">
        <v>330</v>
      </c>
      <c r="H1849">
        <v>0</v>
      </c>
      <c r="I1849">
        <v>0</v>
      </c>
      <c r="J1849">
        <v>6</v>
      </c>
      <c r="K1849">
        <v>330</v>
      </c>
    </row>
    <row r="1850" spans="1:11" x14ac:dyDescent="0.2">
      <c r="A1850" t="s">
        <v>2160</v>
      </c>
      <c r="B1850" t="s">
        <v>89</v>
      </c>
      <c r="C1850" t="s">
        <v>295</v>
      </c>
      <c r="D1850" t="s">
        <v>273</v>
      </c>
      <c r="E1850" t="s">
        <v>287</v>
      </c>
      <c r="F1850">
        <v>298</v>
      </c>
      <c r="G1850">
        <v>13621.49</v>
      </c>
      <c r="H1850">
        <v>0</v>
      </c>
      <c r="I1850">
        <v>0</v>
      </c>
      <c r="J1850">
        <v>298</v>
      </c>
      <c r="K1850">
        <v>13621.49</v>
      </c>
    </row>
    <row r="1851" spans="1:11" x14ac:dyDescent="0.2">
      <c r="A1851" t="s">
        <v>2161</v>
      </c>
      <c r="B1851" t="s">
        <v>89</v>
      </c>
      <c r="C1851" t="s">
        <v>295</v>
      </c>
      <c r="D1851" t="s">
        <v>272</v>
      </c>
      <c r="E1851" t="s">
        <v>222</v>
      </c>
      <c r="F1851">
        <v>3</v>
      </c>
      <c r="G1851">
        <v>112</v>
      </c>
      <c r="H1851">
        <v>0</v>
      </c>
      <c r="I1851">
        <v>0</v>
      </c>
      <c r="J1851">
        <v>3</v>
      </c>
      <c r="K1851">
        <v>112</v>
      </c>
    </row>
    <row r="1852" spans="1:11" x14ac:dyDescent="0.2">
      <c r="A1852" t="s">
        <v>2162</v>
      </c>
      <c r="B1852" t="s">
        <v>89</v>
      </c>
      <c r="C1852" t="s">
        <v>295</v>
      </c>
      <c r="D1852" t="s">
        <v>268</v>
      </c>
      <c r="E1852" t="s">
        <v>223</v>
      </c>
      <c r="F1852">
        <v>2</v>
      </c>
      <c r="G1852">
        <v>43</v>
      </c>
      <c r="H1852">
        <v>0</v>
      </c>
      <c r="I1852">
        <v>0</v>
      </c>
      <c r="J1852">
        <v>2</v>
      </c>
      <c r="K1852">
        <v>43</v>
      </c>
    </row>
    <row r="1853" spans="1:11" x14ac:dyDescent="0.2">
      <c r="A1853" t="s">
        <v>2163</v>
      </c>
      <c r="B1853" t="s">
        <v>89</v>
      </c>
      <c r="C1853" t="s">
        <v>295</v>
      </c>
      <c r="D1853" t="s">
        <v>269</v>
      </c>
      <c r="E1853" t="s">
        <v>224</v>
      </c>
      <c r="F1853">
        <v>16</v>
      </c>
      <c r="G1853">
        <v>923</v>
      </c>
      <c r="H1853">
        <v>0</v>
      </c>
      <c r="I1853">
        <v>0</v>
      </c>
      <c r="J1853">
        <v>16</v>
      </c>
      <c r="K1853">
        <v>923</v>
      </c>
    </row>
    <row r="1854" spans="1:11" x14ac:dyDescent="0.2">
      <c r="A1854" t="s">
        <v>2164</v>
      </c>
      <c r="B1854" t="s">
        <v>89</v>
      </c>
      <c r="C1854" t="s">
        <v>295</v>
      </c>
      <c r="D1854" t="s">
        <v>271</v>
      </c>
      <c r="E1854" t="s">
        <v>225</v>
      </c>
      <c r="F1854">
        <v>10</v>
      </c>
      <c r="G1854">
        <v>607</v>
      </c>
      <c r="H1854">
        <v>0</v>
      </c>
      <c r="I1854">
        <v>0</v>
      </c>
      <c r="J1854">
        <v>10</v>
      </c>
      <c r="K1854">
        <v>607</v>
      </c>
    </row>
    <row r="1855" spans="1:11" x14ac:dyDescent="0.2">
      <c r="A1855" t="s">
        <v>2165</v>
      </c>
      <c r="B1855" t="s">
        <v>89</v>
      </c>
      <c r="C1855" t="s">
        <v>295</v>
      </c>
      <c r="D1855" t="s">
        <v>274</v>
      </c>
      <c r="E1855" t="s">
        <v>226</v>
      </c>
      <c r="F1855">
        <v>26</v>
      </c>
      <c r="G1855">
        <v>1550.83</v>
      </c>
      <c r="H1855">
        <v>0</v>
      </c>
      <c r="I1855">
        <v>0</v>
      </c>
      <c r="J1855">
        <v>26</v>
      </c>
      <c r="K1855">
        <v>1550.83</v>
      </c>
    </row>
    <row r="1856" spans="1:11" x14ac:dyDescent="0.2">
      <c r="A1856" t="s">
        <v>2166</v>
      </c>
      <c r="B1856" t="s">
        <v>89</v>
      </c>
      <c r="C1856" t="s">
        <v>295</v>
      </c>
      <c r="D1856" t="s">
        <v>271</v>
      </c>
      <c r="E1856" t="s">
        <v>227</v>
      </c>
      <c r="F1856">
        <v>17</v>
      </c>
      <c r="G1856">
        <v>1230</v>
      </c>
      <c r="H1856">
        <v>0</v>
      </c>
      <c r="I1856">
        <v>0</v>
      </c>
      <c r="J1856">
        <v>17</v>
      </c>
      <c r="K1856">
        <v>1230</v>
      </c>
    </row>
    <row r="1857" spans="1:11" x14ac:dyDescent="0.2">
      <c r="A1857" t="s">
        <v>2167</v>
      </c>
      <c r="B1857" t="s">
        <v>89</v>
      </c>
      <c r="C1857" t="s">
        <v>295</v>
      </c>
      <c r="D1857" t="s">
        <v>270</v>
      </c>
      <c r="E1857" t="s">
        <v>228</v>
      </c>
      <c r="F1857">
        <v>6</v>
      </c>
      <c r="G1857">
        <v>387</v>
      </c>
      <c r="H1857">
        <v>0</v>
      </c>
      <c r="I1857">
        <v>0</v>
      </c>
      <c r="J1857">
        <v>6</v>
      </c>
      <c r="K1857">
        <v>387</v>
      </c>
    </row>
    <row r="1858" spans="1:11" x14ac:dyDescent="0.2">
      <c r="A1858" t="s">
        <v>2168</v>
      </c>
      <c r="B1858" t="s">
        <v>89</v>
      </c>
      <c r="C1858" t="s">
        <v>295</v>
      </c>
      <c r="D1858" t="s">
        <v>274</v>
      </c>
      <c r="E1858" t="s">
        <v>229</v>
      </c>
      <c r="F1858">
        <v>9</v>
      </c>
      <c r="G1858">
        <v>489</v>
      </c>
      <c r="H1858">
        <v>0</v>
      </c>
      <c r="I1858">
        <v>0</v>
      </c>
      <c r="J1858">
        <v>9</v>
      </c>
      <c r="K1858">
        <v>489</v>
      </c>
    </row>
    <row r="1859" spans="1:11" x14ac:dyDescent="0.2">
      <c r="A1859" t="s">
        <v>2169</v>
      </c>
      <c r="B1859" t="s">
        <v>89</v>
      </c>
      <c r="C1859" t="s">
        <v>295</v>
      </c>
      <c r="D1859" t="s">
        <v>268</v>
      </c>
      <c r="E1859" t="s">
        <v>230</v>
      </c>
      <c r="F1859">
        <v>37</v>
      </c>
      <c r="G1859">
        <v>1656.15</v>
      </c>
      <c r="H1859">
        <v>0</v>
      </c>
      <c r="I1859">
        <v>0</v>
      </c>
      <c r="J1859">
        <v>37</v>
      </c>
      <c r="K1859">
        <v>1656.15</v>
      </c>
    </row>
    <row r="1860" spans="1:11" x14ac:dyDescent="0.2">
      <c r="A1860" t="s">
        <v>2170</v>
      </c>
      <c r="B1860" t="s">
        <v>89</v>
      </c>
      <c r="C1860" t="s">
        <v>295</v>
      </c>
      <c r="D1860" t="s">
        <v>270</v>
      </c>
      <c r="E1860" t="s">
        <v>231</v>
      </c>
      <c r="F1860">
        <v>8</v>
      </c>
      <c r="G1860">
        <v>541</v>
      </c>
      <c r="H1860">
        <v>0</v>
      </c>
      <c r="I1860">
        <v>0</v>
      </c>
      <c r="J1860">
        <v>8</v>
      </c>
      <c r="K1860">
        <v>541</v>
      </c>
    </row>
    <row r="1861" spans="1:11" x14ac:dyDescent="0.2">
      <c r="A1861" t="s">
        <v>2171</v>
      </c>
      <c r="B1861" t="s">
        <v>89</v>
      </c>
      <c r="C1861" t="s">
        <v>295</v>
      </c>
      <c r="D1861" t="s">
        <v>272</v>
      </c>
      <c r="E1861" t="s">
        <v>232</v>
      </c>
      <c r="F1861">
        <v>90</v>
      </c>
      <c r="G1861">
        <v>4320.66</v>
      </c>
      <c r="H1861">
        <v>0</v>
      </c>
      <c r="I1861">
        <v>0</v>
      </c>
      <c r="J1861">
        <v>90</v>
      </c>
      <c r="K1861">
        <v>4320.66</v>
      </c>
    </row>
    <row r="1862" spans="1:11" x14ac:dyDescent="0.2">
      <c r="A1862" t="s">
        <v>2172</v>
      </c>
      <c r="B1862" t="s">
        <v>89</v>
      </c>
      <c r="C1862" t="s">
        <v>295</v>
      </c>
      <c r="D1862" t="s">
        <v>269</v>
      </c>
      <c r="E1862" t="s">
        <v>233</v>
      </c>
      <c r="F1862">
        <v>12</v>
      </c>
      <c r="G1862">
        <v>675</v>
      </c>
      <c r="H1862">
        <v>0</v>
      </c>
      <c r="I1862">
        <v>0</v>
      </c>
      <c r="J1862">
        <v>12</v>
      </c>
      <c r="K1862">
        <v>675</v>
      </c>
    </row>
    <row r="1863" spans="1:11" x14ac:dyDescent="0.2">
      <c r="A1863" t="s">
        <v>2173</v>
      </c>
      <c r="B1863" t="s">
        <v>89</v>
      </c>
      <c r="C1863" t="s">
        <v>295</v>
      </c>
      <c r="D1863" t="s">
        <v>273</v>
      </c>
      <c r="E1863" t="s">
        <v>234</v>
      </c>
      <c r="F1863">
        <v>7</v>
      </c>
      <c r="G1863">
        <v>406.83</v>
      </c>
      <c r="H1863">
        <v>0</v>
      </c>
      <c r="I1863">
        <v>0</v>
      </c>
      <c r="J1863">
        <v>7</v>
      </c>
      <c r="K1863">
        <v>406.83</v>
      </c>
    </row>
    <row r="1864" spans="1:11" x14ac:dyDescent="0.2">
      <c r="A1864" t="s">
        <v>2174</v>
      </c>
      <c r="B1864" t="s">
        <v>89</v>
      </c>
      <c r="C1864" t="s">
        <v>295</v>
      </c>
      <c r="D1864" t="s">
        <v>271</v>
      </c>
      <c r="E1864" t="s">
        <v>235</v>
      </c>
      <c r="F1864">
        <v>17</v>
      </c>
      <c r="G1864">
        <v>1431</v>
      </c>
      <c r="H1864">
        <v>0</v>
      </c>
      <c r="I1864">
        <v>0</v>
      </c>
      <c r="J1864">
        <v>17</v>
      </c>
      <c r="K1864">
        <v>1431</v>
      </c>
    </row>
    <row r="1865" spans="1:11" x14ac:dyDescent="0.2">
      <c r="A1865" t="s">
        <v>2175</v>
      </c>
      <c r="B1865" t="s">
        <v>89</v>
      </c>
      <c r="C1865" t="s">
        <v>295</v>
      </c>
      <c r="D1865" t="s">
        <v>274</v>
      </c>
      <c r="E1865" t="s">
        <v>236</v>
      </c>
      <c r="F1865">
        <v>5</v>
      </c>
      <c r="G1865">
        <v>381</v>
      </c>
      <c r="H1865">
        <v>0</v>
      </c>
      <c r="I1865">
        <v>0</v>
      </c>
      <c r="J1865">
        <v>5</v>
      </c>
      <c r="K1865">
        <v>381</v>
      </c>
    </row>
    <row r="1866" spans="1:11" x14ac:dyDescent="0.2">
      <c r="A1866" t="s">
        <v>2176</v>
      </c>
      <c r="B1866" t="s">
        <v>89</v>
      </c>
      <c r="C1866" t="s">
        <v>295</v>
      </c>
      <c r="D1866" t="s">
        <v>268</v>
      </c>
      <c r="E1866" t="s">
        <v>237</v>
      </c>
      <c r="F1866">
        <v>7</v>
      </c>
      <c r="G1866">
        <v>495</v>
      </c>
      <c r="H1866">
        <v>0</v>
      </c>
      <c r="I1866">
        <v>0</v>
      </c>
      <c r="J1866">
        <v>7</v>
      </c>
      <c r="K1866">
        <v>495</v>
      </c>
    </row>
    <row r="1867" spans="1:11" x14ac:dyDescent="0.2">
      <c r="A1867" t="s">
        <v>2177</v>
      </c>
      <c r="B1867" t="s">
        <v>89</v>
      </c>
      <c r="C1867" t="s">
        <v>295</v>
      </c>
      <c r="D1867" t="s">
        <v>273</v>
      </c>
      <c r="E1867" t="s">
        <v>238</v>
      </c>
      <c r="F1867">
        <v>3</v>
      </c>
      <c r="G1867">
        <v>109</v>
      </c>
      <c r="H1867">
        <v>0</v>
      </c>
      <c r="I1867">
        <v>0</v>
      </c>
      <c r="J1867">
        <v>3</v>
      </c>
      <c r="K1867">
        <v>109</v>
      </c>
    </row>
    <row r="1868" spans="1:11" x14ac:dyDescent="0.2">
      <c r="A1868" t="s">
        <v>2178</v>
      </c>
      <c r="B1868" t="s">
        <v>89</v>
      </c>
      <c r="C1868" t="s">
        <v>295</v>
      </c>
      <c r="D1868" t="s">
        <v>269</v>
      </c>
      <c r="E1868" t="s">
        <v>239</v>
      </c>
      <c r="F1868">
        <v>21</v>
      </c>
      <c r="G1868">
        <v>1143</v>
      </c>
      <c r="H1868">
        <v>0</v>
      </c>
      <c r="I1868">
        <v>0</v>
      </c>
      <c r="J1868">
        <v>21</v>
      </c>
      <c r="K1868">
        <v>1143</v>
      </c>
    </row>
    <row r="1869" spans="1:11" x14ac:dyDescent="0.2">
      <c r="A1869" t="s">
        <v>2179</v>
      </c>
      <c r="B1869" t="s">
        <v>89</v>
      </c>
      <c r="C1869" t="s">
        <v>295</v>
      </c>
      <c r="D1869" t="s">
        <v>271</v>
      </c>
      <c r="E1869" t="s">
        <v>240</v>
      </c>
      <c r="F1869">
        <v>13</v>
      </c>
      <c r="G1869">
        <v>772</v>
      </c>
      <c r="H1869">
        <v>0</v>
      </c>
      <c r="I1869">
        <v>0</v>
      </c>
      <c r="J1869">
        <v>13</v>
      </c>
      <c r="K1869">
        <v>772</v>
      </c>
    </row>
    <row r="1870" spans="1:11" x14ac:dyDescent="0.2">
      <c r="A1870" t="s">
        <v>2180</v>
      </c>
      <c r="B1870" t="s">
        <v>89</v>
      </c>
      <c r="C1870" t="s">
        <v>295</v>
      </c>
      <c r="D1870" t="s">
        <v>275</v>
      </c>
      <c r="E1870" t="s">
        <v>241</v>
      </c>
      <c r="F1870">
        <v>9</v>
      </c>
      <c r="G1870">
        <v>477.83</v>
      </c>
      <c r="H1870">
        <v>0</v>
      </c>
      <c r="I1870">
        <v>0</v>
      </c>
      <c r="J1870">
        <v>9</v>
      </c>
      <c r="K1870">
        <v>477.83</v>
      </c>
    </row>
    <row r="1871" spans="1:11" x14ac:dyDescent="0.2">
      <c r="A1871" t="s">
        <v>2181</v>
      </c>
      <c r="B1871" t="s">
        <v>89</v>
      </c>
      <c r="C1871" t="s">
        <v>295</v>
      </c>
      <c r="D1871" t="s">
        <v>274</v>
      </c>
      <c r="E1871" t="s">
        <v>242</v>
      </c>
      <c r="F1871">
        <v>11</v>
      </c>
      <c r="G1871">
        <v>590</v>
      </c>
      <c r="H1871">
        <v>0</v>
      </c>
      <c r="I1871">
        <v>0</v>
      </c>
      <c r="J1871">
        <v>11</v>
      </c>
      <c r="K1871">
        <v>590</v>
      </c>
    </row>
    <row r="1872" spans="1:11" x14ac:dyDescent="0.2">
      <c r="A1872" t="s">
        <v>2182</v>
      </c>
      <c r="B1872" t="s">
        <v>89</v>
      </c>
      <c r="C1872" t="s">
        <v>295</v>
      </c>
      <c r="D1872" t="s">
        <v>269</v>
      </c>
      <c r="E1872" t="s">
        <v>243</v>
      </c>
      <c r="F1872">
        <v>20</v>
      </c>
      <c r="G1872">
        <v>1279</v>
      </c>
      <c r="H1872">
        <v>0</v>
      </c>
      <c r="I1872">
        <v>0</v>
      </c>
      <c r="J1872">
        <v>20</v>
      </c>
      <c r="K1872">
        <v>1279</v>
      </c>
    </row>
    <row r="1873" spans="1:11" x14ac:dyDescent="0.2">
      <c r="A1873" t="s">
        <v>2183</v>
      </c>
      <c r="B1873" t="s">
        <v>89</v>
      </c>
      <c r="C1873" t="s">
        <v>295</v>
      </c>
      <c r="D1873" t="s">
        <v>269</v>
      </c>
      <c r="E1873" t="s">
        <v>244</v>
      </c>
      <c r="F1873">
        <v>28</v>
      </c>
      <c r="G1873">
        <v>1840</v>
      </c>
      <c r="H1873">
        <v>0</v>
      </c>
      <c r="I1873">
        <v>0</v>
      </c>
      <c r="J1873">
        <v>28</v>
      </c>
      <c r="K1873">
        <v>1840</v>
      </c>
    </row>
    <row r="1874" spans="1:11" x14ac:dyDescent="0.2">
      <c r="A1874" t="s">
        <v>2184</v>
      </c>
      <c r="B1874" t="s">
        <v>89</v>
      </c>
      <c r="C1874" t="s">
        <v>295</v>
      </c>
      <c r="D1874" t="s">
        <v>271</v>
      </c>
      <c r="E1874" t="s">
        <v>245</v>
      </c>
      <c r="F1874">
        <v>6</v>
      </c>
      <c r="G1874">
        <v>267</v>
      </c>
      <c r="H1874">
        <v>0</v>
      </c>
      <c r="I1874">
        <v>0</v>
      </c>
      <c r="J1874">
        <v>6</v>
      </c>
      <c r="K1874">
        <v>267</v>
      </c>
    </row>
    <row r="1875" spans="1:11" x14ac:dyDescent="0.2">
      <c r="A1875" t="s">
        <v>2185</v>
      </c>
      <c r="B1875" t="s">
        <v>89</v>
      </c>
      <c r="C1875" t="s">
        <v>295</v>
      </c>
      <c r="D1875" t="s">
        <v>274</v>
      </c>
      <c r="E1875" t="s">
        <v>246</v>
      </c>
      <c r="F1875">
        <v>31</v>
      </c>
      <c r="G1875">
        <v>1942</v>
      </c>
      <c r="H1875">
        <v>0</v>
      </c>
      <c r="I1875">
        <v>0</v>
      </c>
      <c r="J1875">
        <v>31</v>
      </c>
      <c r="K1875">
        <v>1942</v>
      </c>
    </row>
    <row r="1876" spans="1:11" x14ac:dyDescent="0.2">
      <c r="A1876" t="s">
        <v>2186</v>
      </c>
      <c r="B1876" t="s">
        <v>89</v>
      </c>
      <c r="C1876" t="s">
        <v>295</v>
      </c>
      <c r="D1876" t="s">
        <v>272</v>
      </c>
      <c r="E1876" t="s">
        <v>247</v>
      </c>
      <c r="F1876">
        <v>11</v>
      </c>
      <c r="G1876">
        <v>593</v>
      </c>
      <c r="H1876">
        <v>0</v>
      </c>
      <c r="I1876">
        <v>0</v>
      </c>
      <c r="J1876">
        <v>11</v>
      </c>
      <c r="K1876">
        <v>593</v>
      </c>
    </row>
    <row r="1877" spans="1:11" x14ac:dyDescent="0.2">
      <c r="A1877" t="s">
        <v>2187</v>
      </c>
      <c r="B1877" t="s">
        <v>89</v>
      </c>
      <c r="C1877" t="s">
        <v>295</v>
      </c>
      <c r="D1877" t="s">
        <v>274</v>
      </c>
      <c r="E1877" t="s">
        <v>288</v>
      </c>
      <c r="F1877">
        <v>260</v>
      </c>
      <c r="G1877">
        <v>15127.49</v>
      </c>
      <c r="H1877">
        <v>0</v>
      </c>
      <c r="I1877">
        <v>0</v>
      </c>
      <c r="J1877">
        <v>260</v>
      </c>
      <c r="K1877">
        <v>15127.49</v>
      </c>
    </row>
    <row r="1878" spans="1:11" x14ac:dyDescent="0.2">
      <c r="A1878" t="s">
        <v>2188</v>
      </c>
      <c r="B1878" t="s">
        <v>89</v>
      </c>
      <c r="C1878" t="s">
        <v>295</v>
      </c>
      <c r="D1878" t="s">
        <v>267</v>
      </c>
      <c r="E1878" t="s">
        <v>248</v>
      </c>
      <c r="F1878">
        <v>14</v>
      </c>
      <c r="G1878">
        <v>768</v>
      </c>
      <c r="H1878">
        <v>0</v>
      </c>
      <c r="I1878">
        <v>0</v>
      </c>
      <c r="J1878">
        <v>14</v>
      </c>
      <c r="K1878">
        <v>768</v>
      </c>
    </row>
    <row r="1879" spans="1:11" x14ac:dyDescent="0.2">
      <c r="A1879" t="s">
        <v>2189</v>
      </c>
      <c r="B1879" t="s">
        <v>89</v>
      </c>
      <c r="C1879" t="s">
        <v>295</v>
      </c>
      <c r="D1879" t="s">
        <v>272</v>
      </c>
      <c r="E1879" t="s">
        <v>249</v>
      </c>
      <c r="F1879">
        <v>58</v>
      </c>
      <c r="G1879">
        <v>3005.66</v>
      </c>
      <c r="H1879">
        <v>0</v>
      </c>
      <c r="I1879">
        <v>0</v>
      </c>
      <c r="J1879">
        <v>58</v>
      </c>
      <c r="K1879">
        <v>3005.66</v>
      </c>
    </row>
    <row r="1880" spans="1:11" x14ac:dyDescent="0.2">
      <c r="A1880" t="s">
        <v>2190</v>
      </c>
      <c r="B1880" t="s">
        <v>89</v>
      </c>
      <c r="C1880" t="s">
        <v>295</v>
      </c>
      <c r="D1880" t="s">
        <v>269</v>
      </c>
      <c r="E1880" t="s">
        <v>250</v>
      </c>
      <c r="F1880">
        <v>7</v>
      </c>
      <c r="G1880">
        <v>373</v>
      </c>
      <c r="H1880">
        <v>0</v>
      </c>
      <c r="I1880">
        <v>0</v>
      </c>
      <c r="J1880">
        <v>7</v>
      </c>
      <c r="K1880">
        <v>373</v>
      </c>
    </row>
    <row r="1881" spans="1:11" x14ac:dyDescent="0.2">
      <c r="A1881" t="s">
        <v>2191</v>
      </c>
      <c r="B1881" t="s">
        <v>89</v>
      </c>
      <c r="C1881" t="s">
        <v>295</v>
      </c>
      <c r="D1881" t="s">
        <v>271</v>
      </c>
      <c r="E1881" t="s">
        <v>251</v>
      </c>
      <c r="F1881">
        <v>6</v>
      </c>
      <c r="G1881">
        <v>290</v>
      </c>
      <c r="H1881">
        <v>0</v>
      </c>
      <c r="I1881">
        <v>0</v>
      </c>
      <c r="J1881">
        <v>6</v>
      </c>
      <c r="K1881">
        <v>290</v>
      </c>
    </row>
    <row r="1882" spans="1:11" x14ac:dyDescent="0.2">
      <c r="A1882" t="s">
        <v>2192</v>
      </c>
      <c r="B1882" t="s">
        <v>89</v>
      </c>
      <c r="C1882" t="s">
        <v>295</v>
      </c>
      <c r="D1882" t="s">
        <v>271</v>
      </c>
      <c r="E1882" t="s">
        <v>252</v>
      </c>
      <c r="F1882">
        <v>8</v>
      </c>
      <c r="G1882">
        <v>486</v>
      </c>
      <c r="H1882">
        <v>0</v>
      </c>
      <c r="I1882">
        <v>0</v>
      </c>
      <c r="J1882">
        <v>8</v>
      </c>
      <c r="K1882">
        <v>486</v>
      </c>
    </row>
    <row r="1883" spans="1:11" x14ac:dyDescent="0.2">
      <c r="A1883" t="s">
        <v>2193</v>
      </c>
      <c r="B1883" t="s">
        <v>89</v>
      </c>
      <c r="C1883" t="s">
        <v>295</v>
      </c>
      <c r="D1883" t="s">
        <v>273</v>
      </c>
      <c r="E1883" t="s">
        <v>253</v>
      </c>
      <c r="F1883">
        <v>37</v>
      </c>
      <c r="G1883">
        <v>1769.83</v>
      </c>
      <c r="H1883">
        <v>0</v>
      </c>
      <c r="I1883">
        <v>0</v>
      </c>
      <c r="J1883">
        <v>37</v>
      </c>
      <c r="K1883">
        <v>1769.83</v>
      </c>
    </row>
    <row r="1884" spans="1:11" x14ac:dyDescent="0.2">
      <c r="A1884" t="s">
        <v>2194</v>
      </c>
      <c r="B1884" t="s">
        <v>89</v>
      </c>
      <c r="C1884" t="s">
        <v>295</v>
      </c>
      <c r="D1884" t="s">
        <v>272</v>
      </c>
      <c r="E1884" t="s">
        <v>254</v>
      </c>
      <c r="F1884">
        <v>9</v>
      </c>
      <c r="G1884">
        <v>577</v>
      </c>
      <c r="H1884">
        <v>0</v>
      </c>
      <c r="I1884">
        <v>0</v>
      </c>
      <c r="J1884">
        <v>9</v>
      </c>
      <c r="K1884">
        <v>577</v>
      </c>
    </row>
    <row r="1885" spans="1:11" x14ac:dyDescent="0.2">
      <c r="A1885" t="s">
        <v>2195</v>
      </c>
      <c r="B1885" t="s">
        <v>89</v>
      </c>
      <c r="C1885" t="s">
        <v>295</v>
      </c>
      <c r="D1885" t="s">
        <v>271</v>
      </c>
      <c r="E1885" t="s">
        <v>255</v>
      </c>
      <c r="F1885">
        <v>7</v>
      </c>
      <c r="G1885">
        <v>446</v>
      </c>
      <c r="H1885">
        <v>0</v>
      </c>
      <c r="I1885">
        <v>0</v>
      </c>
      <c r="J1885">
        <v>7</v>
      </c>
      <c r="K1885">
        <v>446</v>
      </c>
    </row>
    <row r="1886" spans="1:11" x14ac:dyDescent="0.2">
      <c r="A1886" t="s">
        <v>2196</v>
      </c>
      <c r="B1886" t="s">
        <v>89</v>
      </c>
      <c r="C1886" t="s">
        <v>295</v>
      </c>
      <c r="D1886" t="s">
        <v>272</v>
      </c>
      <c r="E1886" t="s">
        <v>256</v>
      </c>
      <c r="F1886">
        <v>9</v>
      </c>
      <c r="G1886">
        <v>614</v>
      </c>
      <c r="H1886">
        <v>0</v>
      </c>
      <c r="I1886">
        <v>0</v>
      </c>
      <c r="J1886">
        <v>9</v>
      </c>
      <c r="K1886">
        <v>614</v>
      </c>
    </row>
    <row r="1887" spans="1:11" x14ac:dyDescent="0.2">
      <c r="A1887" t="s">
        <v>2197</v>
      </c>
      <c r="B1887" t="s">
        <v>89</v>
      </c>
      <c r="C1887" t="s">
        <v>295</v>
      </c>
      <c r="D1887" t="s">
        <v>274</v>
      </c>
      <c r="E1887" t="s">
        <v>257</v>
      </c>
      <c r="F1887">
        <v>12</v>
      </c>
      <c r="G1887">
        <v>756.83</v>
      </c>
      <c r="H1887">
        <v>0</v>
      </c>
      <c r="I1887">
        <v>0</v>
      </c>
      <c r="J1887">
        <v>12</v>
      </c>
      <c r="K1887">
        <v>756.83</v>
      </c>
    </row>
    <row r="1888" spans="1:11" x14ac:dyDescent="0.2">
      <c r="A1888" t="s">
        <v>2198</v>
      </c>
      <c r="B1888" t="s">
        <v>89</v>
      </c>
      <c r="C1888" t="s">
        <v>295</v>
      </c>
      <c r="D1888" t="s">
        <v>274</v>
      </c>
      <c r="E1888" t="s">
        <v>258</v>
      </c>
      <c r="F1888">
        <v>27</v>
      </c>
      <c r="G1888">
        <v>1306</v>
      </c>
      <c r="H1888">
        <v>0</v>
      </c>
      <c r="I1888">
        <v>0</v>
      </c>
      <c r="J1888">
        <v>27</v>
      </c>
      <c r="K1888">
        <v>1306</v>
      </c>
    </row>
    <row r="1889" spans="1:11" x14ac:dyDescent="0.2">
      <c r="A1889" t="s">
        <v>2199</v>
      </c>
      <c r="B1889" t="s">
        <v>89</v>
      </c>
      <c r="C1889" t="s">
        <v>295</v>
      </c>
      <c r="D1889" t="s">
        <v>275</v>
      </c>
      <c r="E1889" t="s">
        <v>259</v>
      </c>
      <c r="F1889">
        <v>18</v>
      </c>
      <c r="G1889">
        <v>686</v>
      </c>
      <c r="H1889">
        <v>0</v>
      </c>
      <c r="I1889">
        <v>0</v>
      </c>
      <c r="J1889">
        <v>18</v>
      </c>
      <c r="K1889">
        <v>686</v>
      </c>
    </row>
    <row r="1890" spans="1:11" x14ac:dyDescent="0.2">
      <c r="A1890" t="s">
        <v>2200</v>
      </c>
      <c r="B1890" t="s">
        <v>89</v>
      </c>
      <c r="C1890" t="s">
        <v>295</v>
      </c>
      <c r="D1890" t="s">
        <v>275</v>
      </c>
      <c r="E1890" t="s">
        <v>289</v>
      </c>
      <c r="F1890">
        <v>197</v>
      </c>
      <c r="G1890">
        <v>9781.66</v>
      </c>
      <c r="H1890">
        <v>0</v>
      </c>
      <c r="I1890">
        <v>0</v>
      </c>
      <c r="J1890">
        <v>197</v>
      </c>
      <c r="K1890">
        <v>9781.66</v>
      </c>
    </row>
    <row r="1891" spans="1:11" x14ac:dyDescent="0.2">
      <c r="A1891" t="s">
        <v>2201</v>
      </c>
      <c r="B1891" t="s">
        <v>89</v>
      </c>
      <c r="C1891" t="s">
        <v>297</v>
      </c>
      <c r="D1891" t="s">
        <v>106</v>
      </c>
      <c r="E1891" t="s">
        <v>280</v>
      </c>
      <c r="F1891">
        <v>38</v>
      </c>
      <c r="G1891">
        <v>1474</v>
      </c>
      <c r="H1891">
        <v>0</v>
      </c>
      <c r="I1891">
        <v>0</v>
      </c>
      <c r="J1891">
        <v>38</v>
      </c>
      <c r="K1891">
        <v>1474</v>
      </c>
    </row>
    <row r="1892" spans="1:11" x14ac:dyDescent="0.2">
      <c r="A1892" t="s">
        <v>2202</v>
      </c>
      <c r="B1892" t="s">
        <v>89</v>
      </c>
      <c r="C1892" t="s">
        <v>297</v>
      </c>
      <c r="D1892" t="s">
        <v>269</v>
      </c>
      <c r="E1892" t="s">
        <v>107</v>
      </c>
      <c r="F1892">
        <v>1</v>
      </c>
      <c r="G1892">
        <v>33</v>
      </c>
      <c r="H1892">
        <v>0</v>
      </c>
      <c r="I1892">
        <v>0</v>
      </c>
      <c r="J1892">
        <v>1</v>
      </c>
      <c r="K1892">
        <v>33</v>
      </c>
    </row>
    <row r="1893" spans="1:11" x14ac:dyDescent="0.2">
      <c r="A1893" t="s">
        <v>2203</v>
      </c>
      <c r="B1893" t="s">
        <v>89</v>
      </c>
      <c r="C1893" t="s">
        <v>297</v>
      </c>
      <c r="D1893" t="s">
        <v>274</v>
      </c>
      <c r="E1893" t="s">
        <v>113</v>
      </c>
      <c r="F1893">
        <v>4</v>
      </c>
      <c r="G1893">
        <v>264</v>
      </c>
      <c r="H1893">
        <v>0</v>
      </c>
      <c r="I1893">
        <v>0</v>
      </c>
      <c r="J1893">
        <v>4</v>
      </c>
      <c r="K1893">
        <v>264</v>
      </c>
    </row>
    <row r="1894" spans="1:11" x14ac:dyDescent="0.2">
      <c r="A1894" t="s">
        <v>2204</v>
      </c>
      <c r="B1894" t="s">
        <v>89</v>
      </c>
      <c r="C1894" t="s">
        <v>297</v>
      </c>
      <c r="D1894" t="s">
        <v>273</v>
      </c>
      <c r="E1894" t="s">
        <v>117</v>
      </c>
      <c r="F1894">
        <v>1</v>
      </c>
      <c r="G1894">
        <v>20</v>
      </c>
      <c r="H1894">
        <v>0</v>
      </c>
      <c r="I1894">
        <v>0</v>
      </c>
      <c r="J1894">
        <v>1</v>
      </c>
      <c r="K1894">
        <v>20</v>
      </c>
    </row>
    <row r="1895" spans="1:11" x14ac:dyDescent="0.2">
      <c r="A1895" t="s">
        <v>2205</v>
      </c>
      <c r="B1895" t="s">
        <v>89</v>
      </c>
      <c r="C1895" t="s">
        <v>297</v>
      </c>
      <c r="D1895" t="s">
        <v>273</v>
      </c>
      <c r="E1895" t="s">
        <v>122</v>
      </c>
      <c r="F1895">
        <v>1</v>
      </c>
      <c r="G1895">
        <v>26</v>
      </c>
      <c r="H1895">
        <v>0</v>
      </c>
      <c r="I1895">
        <v>0</v>
      </c>
      <c r="J1895">
        <v>1</v>
      </c>
      <c r="K1895">
        <v>26</v>
      </c>
    </row>
    <row r="1896" spans="1:11" x14ac:dyDescent="0.2">
      <c r="A1896" t="s">
        <v>2206</v>
      </c>
      <c r="B1896" t="s">
        <v>89</v>
      </c>
      <c r="C1896" t="s">
        <v>297</v>
      </c>
      <c r="D1896" t="s">
        <v>269</v>
      </c>
      <c r="E1896" t="s">
        <v>123</v>
      </c>
      <c r="F1896">
        <v>1</v>
      </c>
      <c r="G1896">
        <v>39</v>
      </c>
      <c r="H1896">
        <v>0</v>
      </c>
      <c r="I1896">
        <v>0</v>
      </c>
      <c r="J1896">
        <v>1</v>
      </c>
      <c r="K1896">
        <v>39</v>
      </c>
    </row>
    <row r="1897" spans="1:11" x14ac:dyDescent="0.2">
      <c r="A1897" t="s">
        <v>2207</v>
      </c>
      <c r="B1897" t="s">
        <v>89</v>
      </c>
      <c r="C1897" t="s">
        <v>297</v>
      </c>
      <c r="D1897" t="s">
        <v>267</v>
      </c>
      <c r="E1897" t="s">
        <v>139</v>
      </c>
      <c r="F1897">
        <v>1</v>
      </c>
      <c r="G1897">
        <v>30</v>
      </c>
      <c r="H1897">
        <v>0</v>
      </c>
      <c r="I1897">
        <v>0</v>
      </c>
      <c r="J1897">
        <v>1</v>
      </c>
      <c r="K1897">
        <v>30</v>
      </c>
    </row>
    <row r="1898" spans="1:11" x14ac:dyDescent="0.2">
      <c r="A1898" t="s">
        <v>2208</v>
      </c>
      <c r="B1898" t="s">
        <v>89</v>
      </c>
      <c r="C1898" t="s">
        <v>297</v>
      </c>
      <c r="D1898" t="s">
        <v>267</v>
      </c>
      <c r="E1898" t="s">
        <v>281</v>
      </c>
      <c r="F1898">
        <v>1</v>
      </c>
      <c r="G1898">
        <v>30</v>
      </c>
      <c r="H1898">
        <v>0</v>
      </c>
      <c r="I1898">
        <v>0</v>
      </c>
      <c r="J1898">
        <v>1</v>
      </c>
      <c r="K1898">
        <v>30</v>
      </c>
    </row>
    <row r="1899" spans="1:11" x14ac:dyDescent="0.2">
      <c r="A1899" t="s">
        <v>2209</v>
      </c>
      <c r="B1899" t="s">
        <v>89</v>
      </c>
      <c r="C1899" t="s">
        <v>297</v>
      </c>
      <c r="D1899" t="s">
        <v>268</v>
      </c>
      <c r="E1899" t="s">
        <v>282</v>
      </c>
      <c r="F1899">
        <v>3</v>
      </c>
      <c r="G1899">
        <v>76</v>
      </c>
      <c r="H1899">
        <v>0</v>
      </c>
      <c r="I1899">
        <v>0</v>
      </c>
      <c r="J1899">
        <v>3</v>
      </c>
      <c r="K1899">
        <v>76</v>
      </c>
    </row>
    <row r="1900" spans="1:11" x14ac:dyDescent="0.2">
      <c r="A1900" t="s">
        <v>2210</v>
      </c>
      <c r="B1900" t="s">
        <v>89</v>
      </c>
      <c r="C1900" t="s">
        <v>297</v>
      </c>
      <c r="D1900" t="s">
        <v>275</v>
      </c>
      <c r="E1900" t="s">
        <v>146</v>
      </c>
      <c r="F1900">
        <v>1</v>
      </c>
      <c r="G1900">
        <v>44</v>
      </c>
      <c r="H1900">
        <v>0</v>
      </c>
      <c r="I1900">
        <v>0</v>
      </c>
      <c r="J1900">
        <v>1</v>
      </c>
      <c r="K1900">
        <v>44</v>
      </c>
    </row>
    <row r="1901" spans="1:11" x14ac:dyDescent="0.2">
      <c r="A1901" t="s">
        <v>2211</v>
      </c>
      <c r="B1901" t="s">
        <v>89</v>
      </c>
      <c r="C1901" t="s">
        <v>297</v>
      </c>
      <c r="D1901" t="s">
        <v>268</v>
      </c>
      <c r="E1901" t="s">
        <v>149</v>
      </c>
      <c r="F1901">
        <v>1</v>
      </c>
      <c r="G1901">
        <v>26</v>
      </c>
      <c r="H1901">
        <v>0</v>
      </c>
      <c r="I1901">
        <v>0</v>
      </c>
      <c r="J1901">
        <v>1</v>
      </c>
      <c r="K1901">
        <v>26</v>
      </c>
    </row>
    <row r="1902" spans="1:11" x14ac:dyDescent="0.2">
      <c r="A1902" t="s">
        <v>2212</v>
      </c>
      <c r="B1902" t="s">
        <v>89</v>
      </c>
      <c r="C1902" t="s">
        <v>297</v>
      </c>
      <c r="D1902" t="s">
        <v>273</v>
      </c>
      <c r="E1902" t="s">
        <v>151</v>
      </c>
      <c r="F1902">
        <v>1</v>
      </c>
      <c r="G1902">
        <v>24</v>
      </c>
      <c r="H1902">
        <v>0</v>
      </c>
      <c r="I1902">
        <v>0</v>
      </c>
      <c r="J1902">
        <v>1</v>
      </c>
      <c r="K1902">
        <v>24</v>
      </c>
    </row>
    <row r="1903" spans="1:11" x14ac:dyDescent="0.2">
      <c r="A1903" t="s">
        <v>2213</v>
      </c>
      <c r="B1903" t="s">
        <v>89</v>
      </c>
      <c r="C1903" t="s">
        <v>297</v>
      </c>
      <c r="D1903" t="s">
        <v>272</v>
      </c>
      <c r="E1903" t="s">
        <v>156</v>
      </c>
      <c r="F1903">
        <v>1</v>
      </c>
      <c r="G1903">
        <v>30</v>
      </c>
      <c r="H1903">
        <v>0</v>
      </c>
      <c r="I1903">
        <v>0</v>
      </c>
      <c r="J1903">
        <v>1</v>
      </c>
      <c r="K1903">
        <v>30</v>
      </c>
    </row>
    <row r="1904" spans="1:11" x14ac:dyDescent="0.2">
      <c r="A1904" t="s">
        <v>2214</v>
      </c>
      <c r="B1904" t="s">
        <v>89</v>
      </c>
      <c r="C1904" t="s">
        <v>297</v>
      </c>
      <c r="D1904" t="s">
        <v>270</v>
      </c>
      <c r="E1904" t="s">
        <v>159</v>
      </c>
      <c r="F1904">
        <v>1</v>
      </c>
      <c r="G1904">
        <v>84</v>
      </c>
      <c r="H1904">
        <v>0</v>
      </c>
      <c r="I1904">
        <v>0</v>
      </c>
      <c r="J1904">
        <v>1</v>
      </c>
      <c r="K1904">
        <v>84</v>
      </c>
    </row>
    <row r="1905" spans="1:11" x14ac:dyDescent="0.2">
      <c r="A1905" t="s">
        <v>2215</v>
      </c>
      <c r="B1905" t="s">
        <v>89</v>
      </c>
      <c r="C1905" t="s">
        <v>297</v>
      </c>
      <c r="D1905" t="s">
        <v>272</v>
      </c>
      <c r="E1905" t="s">
        <v>169</v>
      </c>
      <c r="F1905">
        <v>1</v>
      </c>
      <c r="G1905">
        <v>24</v>
      </c>
      <c r="H1905">
        <v>0</v>
      </c>
      <c r="I1905">
        <v>0</v>
      </c>
      <c r="J1905">
        <v>1</v>
      </c>
      <c r="K1905">
        <v>24</v>
      </c>
    </row>
    <row r="1906" spans="1:11" x14ac:dyDescent="0.2">
      <c r="A1906" t="s">
        <v>2216</v>
      </c>
      <c r="B1906" t="s">
        <v>89</v>
      </c>
      <c r="C1906" t="s">
        <v>297</v>
      </c>
      <c r="D1906" t="s">
        <v>275</v>
      </c>
      <c r="E1906" t="s">
        <v>176</v>
      </c>
      <c r="F1906">
        <v>1</v>
      </c>
      <c r="G1906">
        <v>56</v>
      </c>
      <c r="H1906">
        <v>0</v>
      </c>
      <c r="I1906">
        <v>0</v>
      </c>
      <c r="J1906">
        <v>1</v>
      </c>
      <c r="K1906">
        <v>56</v>
      </c>
    </row>
    <row r="1907" spans="1:11" x14ac:dyDescent="0.2">
      <c r="A1907" t="s">
        <v>2217</v>
      </c>
      <c r="B1907" t="s">
        <v>89</v>
      </c>
      <c r="C1907" t="s">
        <v>297</v>
      </c>
      <c r="D1907" t="s">
        <v>269</v>
      </c>
      <c r="E1907" t="s">
        <v>179</v>
      </c>
      <c r="F1907">
        <v>1</v>
      </c>
      <c r="G1907">
        <v>41</v>
      </c>
      <c r="H1907">
        <v>0</v>
      </c>
      <c r="I1907">
        <v>0</v>
      </c>
      <c r="J1907">
        <v>1</v>
      </c>
      <c r="K1907">
        <v>41</v>
      </c>
    </row>
    <row r="1908" spans="1:11" x14ac:dyDescent="0.2">
      <c r="A1908" t="s">
        <v>2218</v>
      </c>
      <c r="B1908" t="s">
        <v>89</v>
      </c>
      <c r="C1908" t="s">
        <v>297</v>
      </c>
      <c r="D1908" t="s">
        <v>269</v>
      </c>
      <c r="E1908" t="s">
        <v>283</v>
      </c>
      <c r="F1908">
        <v>6</v>
      </c>
      <c r="G1908">
        <v>203</v>
      </c>
      <c r="H1908">
        <v>0</v>
      </c>
      <c r="I1908">
        <v>0</v>
      </c>
      <c r="J1908">
        <v>6</v>
      </c>
      <c r="K1908">
        <v>203</v>
      </c>
    </row>
    <row r="1909" spans="1:11" x14ac:dyDescent="0.2">
      <c r="A1909" t="s">
        <v>2219</v>
      </c>
      <c r="B1909" t="s">
        <v>89</v>
      </c>
      <c r="C1909" t="s">
        <v>297</v>
      </c>
      <c r="D1909" t="s">
        <v>272</v>
      </c>
      <c r="E1909" t="s">
        <v>187</v>
      </c>
      <c r="F1909">
        <v>1</v>
      </c>
      <c r="G1909">
        <v>40</v>
      </c>
      <c r="H1909">
        <v>0</v>
      </c>
      <c r="I1909">
        <v>0</v>
      </c>
      <c r="J1909">
        <v>1</v>
      </c>
      <c r="K1909">
        <v>40</v>
      </c>
    </row>
    <row r="1910" spans="1:11" x14ac:dyDescent="0.2">
      <c r="A1910" t="s">
        <v>2220</v>
      </c>
      <c r="B1910" t="s">
        <v>89</v>
      </c>
      <c r="C1910" t="s">
        <v>297</v>
      </c>
      <c r="D1910" t="s">
        <v>270</v>
      </c>
      <c r="E1910" t="s">
        <v>188</v>
      </c>
      <c r="F1910">
        <v>1</v>
      </c>
      <c r="G1910">
        <v>45</v>
      </c>
      <c r="H1910">
        <v>0</v>
      </c>
      <c r="I1910">
        <v>0</v>
      </c>
      <c r="J1910">
        <v>1</v>
      </c>
      <c r="K1910">
        <v>45</v>
      </c>
    </row>
    <row r="1911" spans="1:11" x14ac:dyDescent="0.2">
      <c r="A1911" t="s">
        <v>2221</v>
      </c>
      <c r="B1911" t="s">
        <v>89</v>
      </c>
      <c r="C1911" t="s">
        <v>297</v>
      </c>
      <c r="D1911" t="s">
        <v>270</v>
      </c>
      <c r="E1911" t="s">
        <v>284</v>
      </c>
      <c r="F1911">
        <v>4</v>
      </c>
      <c r="G1911">
        <v>177</v>
      </c>
      <c r="H1911">
        <v>0</v>
      </c>
      <c r="I1911">
        <v>0</v>
      </c>
      <c r="J1911">
        <v>4</v>
      </c>
      <c r="K1911">
        <v>177</v>
      </c>
    </row>
    <row r="1912" spans="1:11" x14ac:dyDescent="0.2">
      <c r="A1912" t="s">
        <v>2222</v>
      </c>
      <c r="B1912" t="s">
        <v>89</v>
      </c>
      <c r="C1912" t="s">
        <v>297</v>
      </c>
      <c r="D1912" t="s">
        <v>271</v>
      </c>
      <c r="E1912" t="s">
        <v>285</v>
      </c>
      <c r="F1912">
        <v>3</v>
      </c>
      <c r="G1912">
        <v>121</v>
      </c>
      <c r="H1912">
        <v>0</v>
      </c>
      <c r="I1912">
        <v>0</v>
      </c>
      <c r="J1912">
        <v>3</v>
      </c>
      <c r="K1912">
        <v>121</v>
      </c>
    </row>
    <row r="1913" spans="1:11" x14ac:dyDescent="0.2">
      <c r="A1913" t="s">
        <v>2223</v>
      </c>
      <c r="B1913" t="s">
        <v>89</v>
      </c>
      <c r="C1913" t="s">
        <v>297</v>
      </c>
      <c r="D1913" t="s">
        <v>275</v>
      </c>
      <c r="E1913" t="s">
        <v>196</v>
      </c>
      <c r="F1913">
        <v>1</v>
      </c>
      <c r="G1913">
        <v>24</v>
      </c>
      <c r="H1913">
        <v>0</v>
      </c>
      <c r="I1913">
        <v>0</v>
      </c>
      <c r="J1913">
        <v>1</v>
      </c>
      <c r="K1913">
        <v>24</v>
      </c>
    </row>
    <row r="1914" spans="1:11" x14ac:dyDescent="0.2">
      <c r="A1914" t="s">
        <v>2224</v>
      </c>
      <c r="B1914" t="s">
        <v>89</v>
      </c>
      <c r="C1914" t="s">
        <v>297</v>
      </c>
      <c r="D1914" t="s">
        <v>270</v>
      </c>
      <c r="E1914" t="s">
        <v>197</v>
      </c>
      <c r="F1914">
        <v>1</v>
      </c>
      <c r="G1914">
        <v>22</v>
      </c>
      <c r="H1914">
        <v>0</v>
      </c>
      <c r="I1914">
        <v>0</v>
      </c>
      <c r="J1914">
        <v>1</v>
      </c>
      <c r="K1914">
        <v>22</v>
      </c>
    </row>
    <row r="1915" spans="1:11" x14ac:dyDescent="0.2">
      <c r="A1915" t="s">
        <v>2225</v>
      </c>
      <c r="B1915" t="s">
        <v>89</v>
      </c>
      <c r="C1915" t="s">
        <v>297</v>
      </c>
      <c r="D1915" t="s">
        <v>271</v>
      </c>
      <c r="E1915" t="s">
        <v>200</v>
      </c>
      <c r="F1915">
        <v>1</v>
      </c>
      <c r="G1915">
        <v>24</v>
      </c>
      <c r="H1915">
        <v>0</v>
      </c>
      <c r="I1915">
        <v>0</v>
      </c>
      <c r="J1915">
        <v>1</v>
      </c>
      <c r="K1915">
        <v>24</v>
      </c>
    </row>
    <row r="1916" spans="1:11" x14ac:dyDescent="0.2">
      <c r="A1916" t="s">
        <v>2226</v>
      </c>
      <c r="B1916" t="s">
        <v>89</v>
      </c>
      <c r="C1916" t="s">
        <v>297</v>
      </c>
      <c r="D1916" t="s">
        <v>272</v>
      </c>
      <c r="E1916" t="s">
        <v>201</v>
      </c>
      <c r="F1916">
        <v>1</v>
      </c>
      <c r="G1916">
        <v>80</v>
      </c>
      <c r="H1916">
        <v>0</v>
      </c>
      <c r="I1916">
        <v>0</v>
      </c>
      <c r="J1916">
        <v>1</v>
      </c>
      <c r="K1916">
        <v>80</v>
      </c>
    </row>
    <row r="1917" spans="1:11" x14ac:dyDescent="0.2">
      <c r="A1917" t="s">
        <v>2227</v>
      </c>
      <c r="B1917" t="s">
        <v>89</v>
      </c>
      <c r="C1917" t="s">
        <v>297</v>
      </c>
      <c r="D1917" t="s">
        <v>271</v>
      </c>
      <c r="E1917" t="s">
        <v>209</v>
      </c>
      <c r="F1917">
        <v>1</v>
      </c>
      <c r="G1917">
        <v>54</v>
      </c>
      <c r="H1917">
        <v>0</v>
      </c>
      <c r="I1917">
        <v>0</v>
      </c>
      <c r="J1917">
        <v>1</v>
      </c>
      <c r="K1917">
        <v>54</v>
      </c>
    </row>
    <row r="1918" spans="1:11" x14ac:dyDescent="0.2">
      <c r="A1918" t="s">
        <v>2228</v>
      </c>
      <c r="B1918" t="s">
        <v>89</v>
      </c>
      <c r="C1918" t="s">
        <v>297</v>
      </c>
      <c r="D1918" t="s">
        <v>271</v>
      </c>
      <c r="E1918" t="s">
        <v>212</v>
      </c>
      <c r="F1918">
        <v>1</v>
      </c>
      <c r="G1918">
        <v>43</v>
      </c>
      <c r="H1918">
        <v>0</v>
      </c>
      <c r="I1918">
        <v>0</v>
      </c>
      <c r="J1918">
        <v>1</v>
      </c>
      <c r="K1918">
        <v>43</v>
      </c>
    </row>
    <row r="1919" spans="1:11" x14ac:dyDescent="0.2">
      <c r="A1919" t="s">
        <v>2229</v>
      </c>
      <c r="B1919" t="s">
        <v>89</v>
      </c>
      <c r="C1919" t="s">
        <v>297</v>
      </c>
      <c r="D1919" t="s">
        <v>272</v>
      </c>
      <c r="E1919" t="s">
        <v>286</v>
      </c>
      <c r="F1919">
        <v>9</v>
      </c>
      <c r="G1919">
        <v>329</v>
      </c>
      <c r="H1919">
        <v>0</v>
      </c>
      <c r="I1919">
        <v>0</v>
      </c>
      <c r="J1919">
        <v>9</v>
      </c>
      <c r="K1919">
        <v>329</v>
      </c>
    </row>
    <row r="1920" spans="1:11" x14ac:dyDescent="0.2">
      <c r="A1920" t="s">
        <v>2230</v>
      </c>
      <c r="B1920" t="s">
        <v>89</v>
      </c>
      <c r="C1920" t="s">
        <v>297</v>
      </c>
      <c r="D1920" t="s">
        <v>273</v>
      </c>
      <c r="E1920" t="s">
        <v>220</v>
      </c>
      <c r="F1920">
        <v>1</v>
      </c>
      <c r="G1920">
        <v>28</v>
      </c>
      <c r="H1920">
        <v>0</v>
      </c>
      <c r="I1920">
        <v>0</v>
      </c>
      <c r="J1920">
        <v>1</v>
      </c>
      <c r="K1920">
        <v>28</v>
      </c>
    </row>
    <row r="1921" spans="1:11" x14ac:dyDescent="0.2">
      <c r="A1921" t="s">
        <v>2231</v>
      </c>
      <c r="B1921" t="s">
        <v>89</v>
      </c>
      <c r="C1921" t="s">
        <v>297</v>
      </c>
      <c r="D1921" t="s">
        <v>273</v>
      </c>
      <c r="E1921" t="s">
        <v>287</v>
      </c>
      <c r="F1921">
        <v>5</v>
      </c>
      <c r="G1921">
        <v>150</v>
      </c>
      <c r="H1921">
        <v>0</v>
      </c>
      <c r="I1921">
        <v>0</v>
      </c>
      <c r="J1921">
        <v>5</v>
      </c>
      <c r="K1921">
        <v>150</v>
      </c>
    </row>
    <row r="1922" spans="1:11" x14ac:dyDescent="0.2">
      <c r="A1922" t="s">
        <v>2232</v>
      </c>
      <c r="B1922" t="s">
        <v>89</v>
      </c>
      <c r="C1922" t="s">
        <v>297</v>
      </c>
      <c r="D1922" t="s">
        <v>268</v>
      </c>
      <c r="E1922" t="s">
        <v>230</v>
      </c>
      <c r="F1922">
        <v>2</v>
      </c>
      <c r="G1922">
        <v>50</v>
      </c>
      <c r="H1922">
        <v>0</v>
      </c>
      <c r="I1922">
        <v>0</v>
      </c>
      <c r="J1922">
        <v>2</v>
      </c>
      <c r="K1922">
        <v>50</v>
      </c>
    </row>
    <row r="1923" spans="1:11" x14ac:dyDescent="0.2">
      <c r="A1923" t="s">
        <v>2233</v>
      </c>
      <c r="B1923" t="s">
        <v>89</v>
      </c>
      <c r="C1923" t="s">
        <v>297</v>
      </c>
      <c r="D1923" t="s">
        <v>270</v>
      </c>
      <c r="E1923" t="s">
        <v>231</v>
      </c>
      <c r="F1923">
        <v>1</v>
      </c>
      <c r="G1923">
        <v>26</v>
      </c>
      <c r="H1923">
        <v>0</v>
      </c>
      <c r="I1923">
        <v>0</v>
      </c>
      <c r="J1923">
        <v>1</v>
      </c>
      <c r="K1923">
        <v>26</v>
      </c>
    </row>
    <row r="1924" spans="1:11" x14ac:dyDescent="0.2">
      <c r="A1924" t="s">
        <v>2234</v>
      </c>
      <c r="B1924" t="s">
        <v>89</v>
      </c>
      <c r="C1924" t="s">
        <v>297</v>
      </c>
      <c r="D1924" t="s">
        <v>272</v>
      </c>
      <c r="E1924" t="s">
        <v>232</v>
      </c>
      <c r="F1924">
        <v>2</v>
      </c>
      <c r="G1924">
        <v>68</v>
      </c>
      <c r="H1924">
        <v>0</v>
      </c>
      <c r="I1924">
        <v>0</v>
      </c>
      <c r="J1924">
        <v>2</v>
      </c>
      <c r="K1924">
        <v>68</v>
      </c>
    </row>
    <row r="1925" spans="1:11" x14ac:dyDescent="0.2">
      <c r="A1925" t="s">
        <v>2235</v>
      </c>
      <c r="B1925" t="s">
        <v>89</v>
      </c>
      <c r="C1925" t="s">
        <v>297</v>
      </c>
      <c r="D1925" t="s">
        <v>269</v>
      </c>
      <c r="E1925" t="s">
        <v>244</v>
      </c>
      <c r="F1925">
        <v>2</v>
      </c>
      <c r="G1925">
        <v>74</v>
      </c>
      <c r="H1925">
        <v>0</v>
      </c>
      <c r="I1925">
        <v>0</v>
      </c>
      <c r="J1925">
        <v>2</v>
      </c>
      <c r="K1925">
        <v>74</v>
      </c>
    </row>
    <row r="1926" spans="1:11" x14ac:dyDescent="0.2">
      <c r="A1926" t="s">
        <v>2236</v>
      </c>
      <c r="B1926" t="s">
        <v>89</v>
      </c>
      <c r="C1926" t="s">
        <v>297</v>
      </c>
      <c r="D1926" t="s">
        <v>272</v>
      </c>
      <c r="E1926" t="s">
        <v>247</v>
      </c>
      <c r="F1926">
        <v>1</v>
      </c>
      <c r="G1926">
        <v>28</v>
      </c>
      <c r="H1926">
        <v>0</v>
      </c>
      <c r="I1926">
        <v>0</v>
      </c>
      <c r="J1926">
        <v>1</v>
      </c>
      <c r="K1926">
        <v>28</v>
      </c>
    </row>
    <row r="1927" spans="1:11" x14ac:dyDescent="0.2">
      <c r="A1927" t="s">
        <v>2237</v>
      </c>
      <c r="B1927" t="s">
        <v>89</v>
      </c>
      <c r="C1927" t="s">
        <v>297</v>
      </c>
      <c r="D1927" t="s">
        <v>274</v>
      </c>
      <c r="E1927" t="s">
        <v>288</v>
      </c>
      <c r="F1927">
        <v>4</v>
      </c>
      <c r="G1927">
        <v>264</v>
      </c>
      <c r="H1927">
        <v>0</v>
      </c>
      <c r="I1927">
        <v>0</v>
      </c>
      <c r="J1927">
        <v>4</v>
      </c>
      <c r="K1927">
        <v>264</v>
      </c>
    </row>
    <row r="1928" spans="1:11" x14ac:dyDescent="0.2">
      <c r="A1928" t="s">
        <v>2238</v>
      </c>
      <c r="B1928" t="s">
        <v>89</v>
      </c>
      <c r="C1928" t="s">
        <v>297</v>
      </c>
      <c r="D1928" t="s">
        <v>272</v>
      </c>
      <c r="E1928" t="s">
        <v>249</v>
      </c>
      <c r="F1928">
        <v>2</v>
      </c>
      <c r="G1928">
        <v>59</v>
      </c>
      <c r="H1928">
        <v>0</v>
      </c>
      <c r="I1928">
        <v>0</v>
      </c>
      <c r="J1928">
        <v>2</v>
      </c>
      <c r="K1928">
        <v>59</v>
      </c>
    </row>
    <row r="1929" spans="1:11" x14ac:dyDescent="0.2">
      <c r="A1929" t="s">
        <v>2239</v>
      </c>
      <c r="B1929" t="s">
        <v>89</v>
      </c>
      <c r="C1929" t="s">
        <v>297</v>
      </c>
      <c r="D1929" t="s">
        <v>269</v>
      </c>
      <c r="E1929" t="s">
        <v>250</v>
      </c>
      <c r="F1929">
        <v>1</v>
      </c>
      <c r="G1929">
        <v>16</v>
      </c>
      <c r="H1929">
        <v>0</v>
      </c>
      <c r="I1929">
        <v>0</v>
      </c>
      <c r="J1929">
        <v>1</v>
      </c>
      <c r="K1929">
        <v>16</v>
      </c>
    </row>
    <row r="1930" spans="1:11" x14ac:dyDescent="0.2">
      <c r="A1930" t="s">
        <v>2240</v>
      </c>
      <c r="B1930" t="s">
        <v>89</v>
      </c>
      <c r="C1930" t="s">
        <v>297</v>
      </c>
      <c r="D1930" t="s">
        <v>273</v>
      </c>
      <c r="E1930" t="s">
        <v>253</v>
      </c>
      <c r="F1930">
        <v>1</v>
      </c>
      <c r="G1930">
        <v>52</v>
      </c>
      <c r="H1930">
        <v>0</v>
      </c>
      <c r="I1930">
        <v>0</v>
      </c>
      <c r="J1930">
        <v>1</v>
      </c>
      <c r="K1930">
        <v>52</v>
      </c>
    </row>
    <row r="1931" spans="1:11" x14ac:dyDescent="0.2">
      <c r="A1931" t="s">
        <v>2241</v>
      </c>
      <c r="B1931" t="s">
        <v>89</v>
      </c>
      <c r="C1931" t="s">
        <v>297</v>
      </c>
      <c r="D1931" t="s">
        <v>275</v>
      </c>
      <c r="E1931" t="s">
        <v>289</v>
      </c>
      <c r="F1931">
        <v>3</v>
      </c>
      <c r="G1931">
        <v>124</v>
      </c>
      <c r="H1931">
        <v>0</v>
      </c>
      <c r="I1931">
        <v>0</v>
      </c>
      <c r="J1931">
        <v>3</v>
      </c>
      <c r="K1931">
        <v>124</v>
      </c>
    </row>
    <row r="1932" spans="1:11" x14ac:dyDescent="0.2">
      <c r="A1932" t="s">
        <v>2242</v>
      </c>
      <c r="B1932" t="s">
        <v>89</v>
      </c>
      <c r="C1932" t="s">
        <v>100</v>
      </c>
      <c r="D1932" t="s">
        <v>106</v>
      </c>
      <c r="E1932" t="s">
        <v>280</v>
      </c>
      <c r="F1932">
        <v>6658</v>
      </c>
      <c r="G1932">
        <v>298413.77</v>
      </c>
      <c r="H1932">
        <v>0</v>
      </c>
      <c r="I1932">
        <v>0</v>
      </c>
      <c r="J1932">
        <v>6658</v>
      </c>
      <c r="K1932">
        <v>298413.77</v>
      </c>
    </row>
    <row r="1933" spans="1:11" x14ac:dyDescent="0.2">
      <c r="A1933" t="s">
        <v>2243</v>
      </c>
      <c r="B1933" t="s">
        <v>89</v>
      </c>
      <c r="C1933" t="s">
        <v>100</v>
      </c>
      <c r="D1933" t="s">
        <v>269</v>
      </c>
      <c r="E1933" t="s">
        <v>107</v>
      </c>
      <c r="F1933">
        <v>26</v>
      </c>
      <c r="G1933">
        <v>1305</v>
      </c>
      <c r="H1933">
        <v>0</v>
      </c>
      <c r="I1933">
        <v>0</v>
      </c>
      <c r="J1933">
        <v>26</v>
      </c>
      <c r="K1933">
        <v>1305</v>
      </c>
    </row>
    <row r="1934" spans="1:11" x14ac:dyDescent="0.2">
      <c r="A1934" t="s">
        <v>2244</v>
      </c>
      <c r="B1934" t="s">
        <v>89</v>
      </c>
      <c r="C1934" t="s">
        <v>100</v>
      </c>
      <c r="D1934" t="s">
        <v>269</v>
      </c>
      <c r="E1934" t="s">
        <v>108</v>
      </c>
      <c r="F1934">
        <v>65</v>
      </c>
      <c r="G1934">
        <v>3507</v>
      </c>
      <c r="H1934">
        <v>0</v>
      </c>
      <c r="I1934">
        <v>0</v>
      </c>
      <c r="J1934">
        <v>65</v>
      </c>
      <c r="K1934">
        <v>3507</v>
      </c>
    </row>
    <row r="1935" spans="1:11" x14ac:dyDescent="0.2">
      <c r="A1935" t="s">
        <v>2245</v>
      </c>
      <c r="B1935" t="s">
        <v>89</v>
      </c>
      <c r="C1935" t="s">
        <v>100</v>
      </c>
      <c r="D1935" t="s">
        <v>275</v>
      </c>
      <c r="E1935" t="s">
        <v>109</v>
      </c>
      <c r="F1935">
        <v>14</v>
      </c>
      <c r="G1935">
        <v>484</v>
      </c>
      <c r="H1935">
        <v>0</v>
      </c>
      <c r="I1935">
        <v>0</v>
      </c>
      <c r="J1935">
        <v>14</v>
      </c>
      <c r="K1935">
        <v>484</v>
      </c>
    </row>
    <row r="1936" spans="1:11" x14ac:dyDescent="0.2">
      <c r="A1936" t="s">
        <v>2246</v>
      </c>
      <c r="B1936" t="s">
        <v>89</v>
      </c>
      <c r="C1936" t="s">
        <v>100</v>
      </c>
      <c r="D1936" t="s">
        <v>273</v>
      </c>
      <c r="E1936" t="s">
        <v>110</v>
      </c>
      <c r="F1936">
        <v>28</v>
      </c>
      <c r="G1936">
        <v>907</v>
      </c>
      <c r="H1936">
        <v>0</v>
      </c>
      <c r="I1936">
        <v>0</v>
      </c>
      <c r="J1936">
        <v>28</v>
      </c>
      <c r="K1936">
        <v>907</v>
      </c>
    </row>
    <row r="1937" spans="1:11" x14ac:dyDescent="0.2">
      <c r="A1937" t="s">
        <v>2247</v>
      </c>
      <c r="B1937" t="s">
        <v>89</v>
      </c>
      <c r="C1937" t="s">
        <v>100</v>
      </c>
      <c r="D1937" t="s">
        <v>268</v>
      </c>
      <c r="E1937" t="s">
        <v>111</v>
      </c>
      <c r="F1937">
        <v>20</v>
      </c>
      <c r="G1937">
        <v>935</v>
      </c>
      <c r="H1937">
        <v>0</v>
      </c>
      <c r="I1937">
        <v>0</v>
      </c>
      <c r="J1937">
        <v>20</v>
      </c>
      <c r="K1937">
        <v>935</v>
      </c>
    </row>
    <row r="1938" spans="1:11" x14ac:dyDescent="0.2">
      <c r="A1938" t="s">
        <v>2248</v>
      </c>
      <c r="B1938" t="s">
        <v>89</v>
      </c>
      <c r="C1938" t="s">
        <v>100</v>
      </c>
      <c r="D1938" t="s">
        <v>269</v>
      </c>
      <c r="E1938" t="s">
        <v>112</v>
      </c>
      <c r="F1938">
        <v>47</v>
      </c>
      <c r="G1938">
        <v>2181</v>
      </c>
      <c r="H1938">
        <v>0</v>
      </c>
      <c r="I1938">
        <v>0</v>
      </c>
      <c r="J1938">
        <v>47</v>
      </c>
      <c r="K1938">
        <v>2181</v>
      </c>
    </row>
    <row r="1939" spans="1:11" x14ac:dyDescent="0.2">
      <c r="A1939" t="s">
        <v>2249</v>
      </c>
      <c r="B1939" t="s">
        <v>89</v>
      </c>
      <c r="C1939" t="s">
        <v>100</v>
      </c>
      <c r="D1939" t="s">
        <v>274</v>
      </c>
      <c r="E1939" t="s">
        <v>113</v>
      </c>
      <c r="F1939">
        <v>80</v>
      </c>
      <c r="G1939">
        <v>4387</v>
      </c>
      <c r="H1939">
        <v>0</v>
      </c>
      <c r="I1939">
        <v>0</v>
      </c>
      <c r="J1939">
        <v>80</v>
      </c>
      <c r="K1939">
        <v>4387</v>
      </c>
    </row>
    <row r="1940" spans="1:11" x14ac:dyDescent="0.2">
      <c r="A1940" t="s">
        <v>2250</v>
      </c>
      <c r="B1940" t="s">
        <v>89</v>
      </c>
      <c r="C1940" t="s">
        <v>100</v>
      </c>
      <c r="D1940" t="s">
        <v>271</v>
      </c>
      <c r="E1940" t="s">
        <v>114</v>
      </c>
      <c r="F1940">
        <v>15</v>
      </c>
      <c r="G1940">
        <v>829</v>
      </c>
      <c r="H1940">
        <v>0</v>
      </c>
      <c r="I1940">
        <v>0</v>
      </c>
      <c r="J1940">
        <v>15</v>
      </c>
      <c r="K1940">
        <v>829</v>
      </c>
    </row>
    <row r="1941" spans="1:11" x14ac:dyDescent="0.2">
      <c r="A1941" t="s">
        <v>2251</v>
      </c>
      <c r="B1941" t="s">
        <v>89</v>
      </c>
      <c r="C1941" t="s">
        <v>100</v>
      </c>
      <c r="D1941" t="s">
        <v>271</v>
      </c>
      <c r="E1941" t="s">
        <v>115</v>
      </c>
      <c r="F1941">
        <v>14</v>
      </c>
      <c r="G1941">
        <v>673</v>
      </c>
      <c r="H1941">
        <v>0</v>
      </c>
      <c r="I1941">
        <v>0</v>
      </c>
      <c r="J1941">
        <v>14</v>
      </c>
      <c r="K1941">
        <v>673</v>
      </c>
    </row>
    <row r="1942" spans="1:11" x14ac:dyDescent="0.2">
      <c r="A1942" t="s">
        <v>2252</v>
      </c>
      <c r="B1942" t="s">
        <v>89</v>
      </c>
      <c r="C1942" t="s">
        <v>100</v>
      </c>
      <c r="D1942" t="s">
        <v>271</v>
      </c>
      <c r="E1942" t="s">
        <v>116</v>
      </c>
      <c r="F1942">
        <v>32</v>
      </c>
      <c r="G1942">
        <v>1593</v>
      </c>
      <c r="H1942">
        <v>0</v>
      </c>
      <c r="I1942">
        <v>0</v>
      </c>
      <c r="J1942">
        <v>32</v>
      </c>
      <c r="K1942">
        <v>1593</v>
      </c>
    </row>
    <row r="1943" spans="1:11" x14ac:dyDescent="0.2">
      <c r="A1943" t="s">
        <v>2253</v>
      </c>
      <c r="B1943" t="s">
        <v>89</v>
      </c>
      <c r="C1943" t="s">
        <v>100</v>
      </c>
      <c r="D1943" t="s">
        <v>273</v>
      </c>
      <c r="E1943" t="s">
        <v>117</v>
      </c>
      <c r="F1943">
        <v>50</v>
      </c>
      <c r="G1943">
        <v>1791</v>
      </c>
      <c r="H1943">
        <v>0</v>
      </c>
      <c r="I1943">
        <v>0</v>
      </c>
      <c r="J1943">
        <v>50</v>
      </c>
      <c r="K1943">
        <v>1791</v>
      </c>
    </row>
    <row r="1944" spans="1:11" x14ac:dyDescent="0.2">
      <c r="A1944" t="s">
        <v>2254</v>
      </c>
      <c r="B1944" t="s">
        <v>89</v>
      </c>
      <c r="C1944" t="s">
        <v>100</v>
      </c>
      <c r="D1944" t="s">
        <v>272</v>
      </c>
      <c r="E1944" t="s">
        <v>118</v>
      </c>
      <c r="F1944">
        <v>16</v>
      </c>
      <c r="G1944">
        <v>599</v>
      </c>
      <c r="H1944">
        <v>0</v>
      </c>
      <c r="I1944">
        <v>0</v>
      </c>
      <c r="J1944">
        <v>16</v>
      </c>
      <c r="K1944">
        <v>599</v>
      </c>
    </row>
    <row r="1945" spans="1:11" x14ac:dyDescent="0.2">
      <c r="A1945" t="s">
        <v>2255</v>
      </c>
      <c r="B1945" t="s">
        <v>89</v>
      </c>
      <c r="C1945" t="s">
        <v>100</v>
      </c>
      <c r="D1945" t="s">
        <v>275</v>
      </c>
      <c r="E1945" t="s">
        <v>119</v>
      </c>
      <c r="F1945">
        <v>45</v>
      </c>
      <c r="G1945">
        <v>2275</v>
      </c>
      <c r="H1945">
        <v>0</v>
      </c>
      <c r="I1945">
        <v>0</v>
      </c>
      <c r="J1945">
        <v>45</v>
      </c>
      <c r="K1945">
        <v>2275</v>
      </c>
    </row>
    <row r="1946" spans="1:11" x14ac:dyDescent="0.2">
      <c r="A1946" t="s">
        <v>2256</v>
      </c>
      <c r="B1946" t="s">
        <v>89</v>
      </c>
      <c r="C1946" t="s">
        <v>100</v>
      </c>
      <c r="D1946" t="s">
        <v>269</v>
      </c>
      <c r="E1946" t="s">
        <v>120</v>
      </c>
      <c r="F1946">
        <v>51</v>
      </c>
      <c r="G1946">
        <v>2335</v>
      </c>
      <c r="H1946">
        <v>0</v>
      </c>
      <c r="I1946">
        <v>0</v>
      </c>
      <c r="J1946">
        <v>51</v>
      </c>
      <c r="K1946">
        <v>2335</v>
      </c>
    </row>
    <row r="1947" spans="1:11" x14ac:dyDescent="0.2">
      <c r="A1947" t="s">
        <v>2257</v>
      </c>
      <c r="B1947" t="s">
        <v>89</v>
      </c>
      <c r="C1947" t="s">
        <v>100</v>
      </c>
      <c r="D1947" t="s">
        <v>272</v>
      </c>
      <c r="E1947" t="s">
        <v>121</v>
      </c>
      <c r="F1947">
        <v>40</v>
      </c>
      <c r="G1947">
        <v>1759</v>
      </c>
      <c r="H1947">
        <v>0</v>
      </c>
      <c r="I1947">
        <v>0</v>
      </c>
      <c r="J1947">
        <v>40</v>
      </c>
      <c r="K1947">
        <v>1759</v>
      </c>
    </row>
    <row r="1948" spans="1:11" x14ac:dyDescent="0.2">
      <c r="A1948" t="s">
        <v>2258</v>
      </c>
      <c r="B1948" t="s">
        <v>89</v>
      </c>
      <c r="C1948" t="s">
        <v>100</v>
      </c>
      <c r="D1948" t="s">
        <v>273</v>
      </c>
      <c r="E1948" t="s">
        <v>122</v>
      </c>
      <c r="F1948">
        <v>49</v>
      </c>
      <c r="G1948">
        <v>2676</v>
      </c>
      <c r="H1948">
        <v>0</v>
      </c>
      <c r="I1948">
        <v>0</v>
      </c>
      <c r="J1948">
        <v>49</v>
      </c>
      <c r="K1948">
        <v>2676</v>
      </c>
    </row>
    <row r="1949" spans="1:11" x14ac:dyDescent="0.2">
      <c r="A1949" t="s">
        <v>2259</v>
      </c>
      <c r="B1949" t="s">
        <v>89</v>
      </c>
      <c r="C1949" t="s">
        <v>100</v>
      </c>
      <c r="D1949" t="s">
        <v>269</v>
      </c>
      <c r="E1949" t="s">
        <v>123</v>
      </c>
      <c r="F1949">
        <v>72</v>
      </c>
      <c r="G1949">
        <v>3294</v>
      </c>
      <c r="H1949">
        <v>0</v>
      </c>
      <c r="I1949">
        <v>0</v>
      </c>
      <c r="J1949">
        <v>72</v>
      </c>
      <c r="K1949">
        <v>3294</v>
      </c>
    </row>
    <row r="1950" spans="1:11" x14ac:dyDescent="0.2">
      <c r="A1950" t="s">
        <v>2260</v>
      </c>
      <c r="B1950" t="s">
        <v>89</v>
      </c>
      <c r="C1950" t="s">
        <v>100</v>
      </c>
      <c r="D1950" t="s">
        <v>272</v>
      </c>
      <c r="E1950" t="s">
        <v>124</v>
      </c>
      <c r="F1950">
        <v>89</v>
      </c>
      <c r="G1950">
        <v>3988</v>
      </c>
      <c r="H1950">
        <v>0</v>
      </c>
      <c r="I1950">
        <v>0</v>
      </c>
      <c r="J1950">
        <v>89</v>
      </c>
      <c r="K1950">
        <v>3988</v>
      </c>
    </row>
    <row r="1951" spans="1:11" x14ac:dyDescent="0.2">
      <c r="A1951" t="s">
        <v>2261</v>
      </c>
      <c r="B1951" t="s">
        <v>89</v>
      </c>
      <c r="C1951" t="s">
        <v>100</v>
      </c>
      <c r="D1951" t="s">
        <v>271</v>
      </c>
      <c r="E1951" t="s">
        <v>125</v>
      </c>
      <c r="F1951">
        <v>7</v>
      </c>
      <c r="G1951">
        <v>323</v>
      </c>
      <c r="H1951">
        <v>0</v>
      </c>
      <c r="I1951">
        <v>0</v>
      </c>
      <c r="J1951">
        <v>7</v>
      </c>
      <c r="K1951">
        <v>323</v>
      </c>
    </row>
    <row r="1952" spans="1:11" x14ac:dyDescent="0.2">
      <c r="A1952" t="s">
        <v>2262</v>
      </c>
      <c r="B1952" t="s">
        <v>89</v>
      </c>
      <c r="C1952" t="s">
        <v>100</v>
      </c>
      <c r="D1952" t="s">
        <v>275</v>
      </c>
      <c r="E1952" t="s">
        <v>126</v>
      </c>
      <c r="F1952">
        <v>18</v>
      </c>
      <c r="G1952">
        <v>708</v>
      </c>
      <c r="H1952">
        <v>0</v>
      </c>
      <c r="I1952">
        <v>0</v>
      </c>
      <c r="J1952">
        <v>18</v>
      </c>
      <c r="K1952">
        <v>708</v>
      </c>
    </row>
    <row r="1953" spans="1:11" x14ac:dyDescent="0.2">
      <c r="A1953" t="s">
        <v>2263</v>
      </c>
      <c r="B1953" t="s">
        <v>89</v>
      </c>
      <c r="C1953" t="s">
        <v>100</v>
      </c>
      <c r="D1953" t="s">
        <v>268</v>
      </c>
      <c r="E1953" t="s">
        <v>127</v>
      </c>
      <c r="F1953">
        <v>99</v>
      </c>
      <c r="G1953">
        <v>4145</v>
      </c>
      <c r="H1953">
        <v>0</v>
      </c>
      <c r="I1953">
        <v>0</v>
      </c>
      <c r="J1953">
        <v>99</v>
      </c>
      <c r="K1953">
        <v>4145</v>
      </c>
    </row>
    <row r="1954" spans="1:11" x14ac:dyDescent="0.2">
      <c r="A1954" t="s">
        <v>2264</v>
      </c>
      <c r="B1954" t="s">
        <v>89</v>
      </c>
      <c r="C1954" t="s">
        <v>100</v>
      </c>
      <c r="D1954" t="s">
        <v>269</v>
      </c>
      <c r="E1954" t="s">
        <v>128</v>
      </c>
      <c r="F1954">
        <v>35</v>
      </c>
      <c r="G1954">
        <v>1185</v>
      </c>
      <c r="H1954">
        <v>0</v>
      </c>
      <c r="I1954">
        <v>0</v>
      </c>
      <c r="J1954">
        <v>35</v>
      </c>
      <c r="K1954">
        <v>1185</v>
      </c>
    </row>
    <row r="1955" spans="1:11" x14ac:dyDescent="0.2">
      <c r="A1955" t="s">
        <v>2265</v>
      </c>
      <c r="B1955" t="s">
        <v>89</v>
      </c>
      <c r="C1955" t="s">
        <v>100</v>
      </c>
      <c r="D1955" t="s">
        <v>268</v>
      </c>
      <c r="E1955" t="s">
        <v>129</v>
      </c>
      <c r="F1955">
        <v>24</v>
      </c>
      <c r="G1955">
        <v>1078</v>
      </c>
      <c r="H1955">
        <v>0</v>
      </c>
      <c r="I1955">
        <v>0</v>
      </c>
      <c r="J1955">
        <v>24</v>
      </c>
      <c r="K1955">
        <v>1078</v>
      </c>
    </row>
    <row r="1956" spans="1:11" x14ac:dyDescent="0.2">
      <c r="A1956" t="s">
        <v>2266</v>
      </c>
      <c r="B1956" t="s">
        <v>89</v>
      </c>
      <c r="C1956" t="s">
        <v>100</v>
      </c>
      <c r="D1956" t="s">
        <v>271</v>
      </c>
      <c r="E1956" t="s">
        <v>130</v>
      </c>
      <c r="F1956">
        <v>63</v>
      </c>
      <c r="G1956">
        <v>3224</v>
      </c>
      <c r="H1956">
        <v>0</v>
      </c>
      <c r="I1956">
        <v>0</v>
      </c>
      <c r="J1956">
        <v>63</v>
      </c>
      <c r="K1956">
        <v>3224</v>
      </c>
    </row>
    <row r="1957" spans="1:11" x14ac:dyDescent="0.2">
      <c r="A1957" t="s">
        <v>2267</v>
      </c>
      <c r="B1957" t="s">
        <v>89</v>
      </c>
      <c r="C1957" t="s">
        <v>100</v>
      </c>
      <c r="D1957" t="s">
        <v>271</v>
      </c>
      <c r="E1957" t="s">
        <v>131</v>
      </c>
      <c r="F1957">
        <v>47</v>
      </c>
      <c r="G1957">
        <v>2259</v>
      </c>
      <c r="H1957">
        <v>0</v>
      </c>
      <c r="I1957">
        <v>0</v>
      </c>
      <c r="J1957">
        <v>47</v>
      </c>
      <c r="K1957">
        <v>2259</v>
      </c>
    </row>
    <row r="1958" spans="1:11" x14ac:dyDescent="0.2">
      <c r="A1958" t="s">
        <v>2268</v>
      </c>
      <c r="B1958" t="s">
        <v>89</v>
      </c>
      <c r="C1958" t="s">
        <v>100</v>
      </c>
      <c r="D1958" t="s">
        <v>269</v>
      </c>
      <c r="E1958" t="s">
        <v>132</v>
      </c>
      <c r="F1958">
        <v>1</v>
      </c>
      <c r="G1958">
        <v>76</v>
      </c>
      <c r="H1958">
        <v>0</v>
      </c>
      <c r="I1958">
        <v>0</v>
      </c>
      <c r="J1958">
        <v>1</v>
      </c>
      <c r="K1958">
        <v>76</v>
      </c>
    </row>
    <row r="1959" spans="1:11" x14ac:dyDescent="0.2">
      <c r="A1959" t="s">
        <v>2269</v>
      </c>
      <c r="B1959" t="s">
        <v>89</v>
      </c>
      <c r="C1959" t="s">
        <v>100</v>
      </c>
      <c r="D1959" t="s">
        <v>273</v>
      </c>
      <c r="E1959" t="s">
        <v>133</v>
      </c>
      <c r="F1959">
        <v>52</v>
      </c>
      <c r="G1959">
        <v>1635.83</v>
      </c>
      <c r="H1959">
        <v>0</v>
      </c>
      <c r="I1959">
        <v>0</v>
      </c>
      <c r="J1959">
        <v>52</v>
      </c>
      <c r="K1959">
        <v>1635.83</v>
      </c>
    </row>
    <row r="1960" spans="1:11" x14ac:dyDescent="0.2">
      <c r="A1960" t="s">
        <v>2270</v>
      </c>
      <c r="B1960" t="s">
        <v>89</v>
      </c>
      <c r="C1960" t="s">
        <v>100</v>
      </c>
      <c r="D1960" t="s">
        <v>274</v>
      </c>
      <c r="E1960" t="s">
        <v>134</v>
      </c>
      <c r="F1960">
        <v>27</v>
      </c>
      <c r="G1960">
        <v>1379</v>
      </c>
      <c r="H1960">
        <v>0</v>
      </c>
      <c r="I1960">
        <v>0</v>
      </c>
      <c r="J1960">
        <v>27</v>
      </c>
      <c r="K1960">
        <v>1379</v>
      </c>
    </row>
    <row r="1961" spans="1:11" x14ac:dyDescent="0.2">
      <c r="A1961" t="s">
        <v>2271</v>
      </c>
      <c r="B1961" t="s">
        <v>89</v>
      </c>
      <c r="C1961" t="s">
        <v>100</v>
      </c>
      <c r="D1961" t="s">
        <v>269</v>
      </c>
      <c r="E1961" t="s">
        <v>135</v>
      </c>
      <c r="F1961">
        <v>87</v>
      </c>
      <c r="G1961">
        <v>4220.83</v>
      </c>
      <c r="H1961">
        <v>0</v>
      </c>
      <c r="I1961">
        <v>0</v>
      </c>
      <c r="J1961">
        <v>87</v>
      </c>
      <c r="K1961">
        <v>4220.83</v>
      </c>
    </row>
    <row r="1962" spans="1:11" x14ac:dyDescent="0.2">
      <c r="A1962" t="s">
        <v>2272</v>
      </c>
      <c r="B1962" t="s">
        <v>89</v>
      </c>
      <c r="C1962" t="s">
        <v>100</v>
      </c>
      <c r="D1962" t="s">
        <v>271</v>
      </c>
      <c r="E1962" t="s">
        <v>136</v>
      </c>
      <c r="F1962">
        <v>15</v>
      </c>
      <c r="G1962">
        <v>508</v>
      </c>
      <c r="H1962">
        <v>0</v>
      </c>
      <c r="I1962">
        <v>0</v>
      </c>
      <c r="J1962">
        <v>15</v>
      </c>
      <c r="K1962">
        <v>508</v>
      </c>
    </row>
    <row r="1963" spans="1:11" x14ac:dyDescent="0.2">
      <c r="A1963" t="s">
        <v>2273</v>
      </c>
      <c r="B1963" t="s">
        <v>89</v>
      </c>
      <c r="C1963" t="s">
        <v>100</v>
      </c>
      <c r="D1963" t="s">
        <v>270</v>
      </c>
      <c r="E1963" t="s">
        <v>137</v>
      </c>
      <c r="F1963">
        <v>6</v>
      </c>
      <c r="G1963">
        <v>174</v>
      </c>
      <c r="H1963">
        <v>0</v>
      </c>
      <c r="I1963">
        <v>0</v>
      </c>
      <c r="J1963">
        <v>6</v>
      </c>
      <c r="K1963">
        <v>174</v>
      </c>
    </row>
    <row r="1964" spans="1:11" x14ac:dyDescent="0.2">
      <c r="A1964" t="s">
        <v>2274</v>
      </c>
      <c r="B1964" t="s">
        <v>89</v>
      </c>
      <c r="C1964" t="s">
        <v>100</v>
      </c>
      <c r="D1964" t="s">
        <v>267</v>
      </c>
      <c r="E1964" t="s">
        <v>138</v>
      </c>
      <c r="F1964">
        <v>18</v>
      </c>
      <c r="G1964">
        <v>705</v>
      </c>
      <c r="H1964">
        <v>0</v>
      </c>
      <c r="I1964">
        <v>0</v>
      </c>
      <c r="J1964">
        <v>18</v>
      </c>
      <c r="K1964">
        <v>705</v>
      </c>
    </row>
    <row r="1965" spans="1:11" x14ac:dyDescent="0.2">
      <c r="A1965" t="s">
        <v>2275</v>
      </c>
      <c r="B1965" t="s">
        <v>89</v>
      </c>
      <c r="C1965" t="s">
        <v>100</v>
      </c>
      <c r="D1965" t="s">
        <v>267</v>
      </c>
      <c r="E1965" t="s">
        <v>139</v>
      </c>
      <c r="F1965">
        <v>63</v>
      </c>
      <c r="G1965">
        <v>2444</v>
      </c>
      <c r="H1965">
        <v>0</v>
      </c>
      <c r="I1965">
        <v>0</v>
      </c>
      <c r="J1965">
        <v>63</v>
      </c>
      <c r="K1965">
        <v>2444</v>
      </c>
    </row>
    <row r="1966" spans="1:11" x14ac:dyDescent="0.2">
      <c r="A1966" t="s">
        <v>2276</v>
      </c>
      <c r="B1966" t="s">
        <v>89</v>
      </c>
      <c r="C1966" t="s">
        <v>100</v>
      </c>
      <c r="D1966" t="s">
        <v>273</v>
      </c>
      <c r="E1966" t="s">
        <v>140</v>
      </c>
      <c r="F1966">
        <v>79</v>
      </c>
      <c r="G1966">
        <v>2881</v>
      </c>
      <c r="H1966">
        <v>0</v>
      </c>
      <c r="I1966">
        <v>0</v>
      </c>
      <c r="J1966">
        <v>79</v>
      </c>
      <c r="K1966">
        <v>2881</v>
      </c>
    </row>
    <row r="1967" spans="1:11" x14ac:dyDescent="0.2">
      <c r="A1967" t="s">
        <v>2277</v>
      </c>
      <c r="B1967" t="s">
        <v>89</v>
      </c>
      <c r="C1967" t="s">
        <v>100</v>
      </c>
      <c r="D1967" t="s">
        <v>275</v>
      </c>
      <c r="E1967" t="s">
        <v>141</v>
      </c>
      <c r="F1967">
        <v>17</v>
      </c>
      <c r="G1967">
        <v>706</v>
      </c>
      <c r="H1967">
        <v>0</v>
      </c>
      <c r="I1967">
        <v>0</v>
      </c>
      <c r="J1967">
        <v>17</v>
      </c>
      <c r="K1967">
        <v>706</v>
      </c>
    </row>
    <row r="1968" spans="1:11" x14ac:dyDescent="0.2">
      <c r="A1968" t="s">
        <v>2278</v>
      </c>
      <c r="B1968" t="s">
        <v>89</v>
      </c>
      <c r="C1968" t="s">
        <v>100</v>
      </c>
      <c r="D1968" t="s">
        <v>273</v>
      </c>
      <c r="E1968" t="s">
        <v>142</v>
      </c>
      <c r="F1968">
        <v>42</v>
      </c>
      <c r="G1968">
        <v>1585</v>
      </c>
      <c r="H1968">
        <v>0</v>
      </c>
      <c r="I1968">
        <v>0</v>
      </c>
      <c r="J1968">
        <v>42</v>
      </c>
      <c r="K1968">
        <v>1585</v>
      </c>
    </row>
    <row r="1969" spans="1:11" x14ac:dyDescent="0.2">
      <c r="A1969" t="s">
        <v>2279</v>
      </c>
      <c r="B1969" t="s">
        <v>89</v>
      </c>
      <c r="C1969" t="s">
        <v>100</v>
      </c>
      <c r="D1969" t="s">
        <v>274</v>
      </c>
      <c r="E1969" t="s">
        <v>143</v>
      </c>
      <c r="F1969">
        <v>26</v>
      </c>
      <c r="G1969">
        <v>1105</v>
      </c>
      <c r="H1969">
        <v>0</v>
      </c>
      <c r="I1969">
        <v>0</v>
      </c>
      <c r="J1969">
        <v>26</v>
      </c>
      <c r="K1969">
        <v>1105</v>
      </c>
    </row>
    <row r="1970" spans="1:11" x14ac:dyDescent="0.2">
      <c r="A1970" t="s">
        <v>2280</v>
      </c>
      <c r="B1970" t="s">
        <v>89</v>
      </c>
      <c r="C1970" t="s">
        <v>100</v>
      </c>
      <c r="D1970" t="s">
        <v>270</v>
      </c>
      <c r="E1970" t="s">
        <v>144</v>
      </c>
      <c r="F1970">
        <v>17</v>
      </c>
      <c r="G1970">
        <v>649</v>
      </c>
      <c r="H1970">
        <v>0</v>
      </c>
      <c r="I1970">
        <v>0</v>
      </c>
      <c r="J1970">
        <v>17</v>
      </c>
      <c r="K1970">
        <v>649</v>
      </c>
    </row>
    <row r="1971" spans="1:11" x14ac:dyDescent="0.2">
      <c r="A1971" t="s">
        <v>2281</v>
      </c>
      <c r="B1971" t="s">
        <v>89</v>
      </c>
      <c r="C1971" t="s">
        <v>100</v>
      </c>
      <c r="D1971" t="s">
        <v>269</v>
      </c>
      <c r="E1971" t="s">
        <v>145</v>
      </c>
      <c r="F1971">
        <v>53</v>
      </c>
      <c r="G1971">
        <v>2117</v>
      </c>
      <c r="H1971">
        <v>0</v>
      </c>
      <c r="I1971">
        <v>0</v>
      </c>
      <c r="J1971">
        <v>53</v>
      </c>
      <c r="K1971">
        <v>2117</v>
      </c>
    </row>
    <row r="1972" spans="1:11" x14ac:dyDescent="0.2">
      <c r="A1972" t="s">
        <v>2282</v>
      </c>
      <c r="B1972" t="s">
        <v>89</v>
      </c>
      <c r="C1972" t="s">
        <v>100</v>
      </c>
      <c r="D1972" t="s">
        <v>267</v>
      </c>
      <c r="E1972" t="s">
        <v>281</v>
      </c>
      <c r="F1972">
        <v>403</v>
      </c>
      <c r="G1972">
        <v>17610.66</v>
      </c>
      <c r="H1972">
        <v>0</v>
      </c>
      <c r="I1972">
        <v>0</v>
      </c>
      <c r="J1972">
        <v>403</v>
      </c>
      <c r="K1972">
        <v>17610.66</v>
      </c>
    </row>
    <row r="1973" spans="1:11" x14ac:dyDescent="0.2">
      <c r="A1973" t="s">
        <v>2283</v>
      </c>
      <c r="B1973" t="s">
        <v>89</v>
      </c>
      <c r="C1973" t="s">
        <v>100</v>
      </c>
      <c r="D1973" t="s">
        <v>268</v>
      </c>
      <c r="E1973" t="s">
        <v>282</v>
      </c>
      <c r="F1973">
        <v>857</v>
      </c>
      <c r="G1973">
        <v>36102.49</v>
      </c>
      <c r="H1973">
        <v>0</v>
      </c>
      <c r="I1973">
        <v>0</v>
      </c>
      <c r="J1973">
        <v>857</v>
      </c>
      <c r="K1973">
        <v>36102.49</v>
      </c>
    </row>
    <row r="1974" spans="1:11" x14ac:dyDescent="0.2">
      <c r="A1974" t="s">
        <v>2284</v>
      </c>
      <c r="B1974" t="s">
        <v>89</v>
      </c>
      <c r="C1974" t="s">
        <v>100</v>
      </c>
      <c r="D1974" t="s">
        <v>275</v>
      </c>
      <c r="E1974" t="s">
        <v>146</v>
      </c>
      <c r="F1974">
        <v>36</v>
      </c>
      <c r="G1974">
        <v>1681.83</v>
      </c>
      <c r="H1974">
        <v>0</v>
      </c>
      <c r="I1974">
        <v>0</v>
      </c>
      <c r="J1974">
        <v>36</v>
      </c>
      <c r="K1974">
        <v>1681.83</v>
      </c>
    </row>
    <row r="1975" spans="1:11" x14ac:dyDescent="0.2">
      <c r="A1975" t="s">
        <v>2285</v>
      </c>
      <c r="B1975" t="s">
        <v>89</v>
      </c>
      <c r="C1975" t="s">
        <v>100</v>
      </c>
      <c r="D1975" t="s">
        <v>272</v>
      </c>
      <c r="E1975" t="s">
        <v>147</v>
      </c>
      <c r="F1975">
        <v>61</v>
      </c>
      <c r="G1975">
        <v>2167</v>
      </c>
      <c r="H1975">
        <v>0</v>
      </c>
      <c r="I1975">
        <v>0</v>
      </c>
      <c r="J1975">
        <v>61</v>
      </c>
      <c r="K1975">
        <v>2167</v>
      </c>
    </row>
    <row r="1976" spans="1:11" x14ac:dyDescent="0.2">
      <c r="A1976" t="s">
        <v>2286</v>
      </c>
      <c r="B1976" t="s">
        <v>89</v>
      </c>
      <c r="C1976" t="s">
        <v>100</v>
      </c>
      <c r="D1976" t="s">
        <v>269</v>
      </c>
      <c r="E1976" t="s">
        <v>148</v>
      </c>
      <c r="F1976">
        <v>57</v>
      </c>
      <c r="G1976">
        <v>2364</v>
      </c>
      <c r="H1976">
        <v>0</v>
      </c>
      <c r="I1976">
        <v>0</v>
      </c>
      <c r="J1976">
        <v>57</v>
      </c>
      <c r="K1976">
        <v>2364</v>
      </c>
    </row>
    <row r="1977" spans="1:11" x14ac:dyDescent="0.2">
      <c r="A1977" t="s">
        <v>2287</v>
      </c>
      <c r="B1977" t="s">
        <v>89</v>
      </c>
      <c r="C1977" t="s">
        <v>100</v>
      </c>
      <c r="D1977" t="s">
        <v>268</v>
      </c>
      <c r="E1977" t="s">
        <v>149</v>
      </c>
      <c r="F1977">
        <v>248</v>
      </c>
      <c r="G1977">
        <v>10262.83</v>
      </c>
      <c r="H1977">
        <v>0</v>
      </c>
      <c r="I1977">
        <v>0</v>
      </c>
      <c r="J1977">
        <v>248</v>
      </c>
      <c r="K1977">
        <v>10262.83</v>
      </c>
    </row>
    <row r="1978" spans="1:11" x14ac:dyDescent="0.2">
      <c r="A1978" t="s">
        <v>2288</v>
      </c>
      <c r="B1978" t="s">
        <v>89</v>
      </c>
      <c r="C1978" t="s">
        <v>100</v>
      </c>
      <c r="D1978" t="s">
        <v>270</v>
      </c>
      <c r="E1978" t="s">
        <v>150</v>
      </c>
      <c r="F1978">
        <v>17</v>
      </c>
      <c r="G1978">
        <v>888</v>
      </c>
      <c r="H1978">
        <v>0</v>
      </c>
      <c r="I1978">
        <v>0</v>
      </c>
      <c r="J1978">
        <v>17</v>
      </c>
      <c r="K1978">
        <v>888</v>
      </c>
    </row>
    <row r="1979" spans="1:11" x14ac:dyDescent="0.2">
      <c r="A1979" t="s">
        <v>2289</v>
      </c>
      <c r="B1979" t="s">
        <v>89</v>
      </c>
      <c r="C1979" t="s">
        <v>100</v>
      </c>
      <c r="D1979" t="s">
        <v>273</v>
      </c>
      <c r="E1979" t="s">
        <v>151</v>
      </c>
      <c r="F1979">
        <v>101</v>
      </c>
      <c r="G1979">
        <v>4037</v>
      </c>
      <c r="H1979">
        <v>0</v>
      </c>
      <c r="I1979">
        <v>0</v>
      </c>
      <c r="J1979">
        <v>101</v>
      </c>
      <c r="K1979">
        <v>4037</v>
      </c>
    </row>
    <row r="1980" spans="1:11" x14ac:dyDescent="0.2">
      <c r="A1980" t="s">
        <v>2290</v>
      </c>
      <c r="B1980" t="s">
        <v>89</v>
      </c>
      <c r="C1980" t="s">
        <v>100</v>
      </c>
      <c r="D1980" t="s">
        <v>269</v>
      </c>
      <c r="E1980" t="s">
        <v>152</v>
      </c>
      <c r="F1980">
        <v>51</v>
      </c>
      <c r="G1980">
        <v>2654</v>
      </c>
      <c r="H1980">
        <v>0</v>
      </c>
      <c r="I1980">
        <v>0</v>
      </c>
      <c r="J1980">
        <v>51</v>
      </c>
      <c r="K1980">
        <v>2654</v>
      </c>
    </row>
    <row r="1981" spans="1:11" x14ac:dyDescent="0.2">
      <c r="A1981" t="s">
        <v>2291</v>
      </c>
      <c r="B1981" t="s">
        <v>89</v>
      </c>
      <c r="C1981" t="s">
        <v>100</v>
      </c>
      <c r="D1981" t="s">
        <v>269</v>
      </c>
      <c r="E1981" t="s">
        <v>153</v>
      </c>
      <c r="F1981">
        <v>36</v>
      </c>
      <c r="G1981">
        <v>1522</v>
      </c>
      <c r="H1981">
        <v>0</v>
      </c>
      <c r="I1981">
        <v>0</v>
      </c>
      <c r="J1981">
        <v>36</v>
      </c>
      <c r="K1981">
        <v>1522</v>
      </c>
    </row>
    <row r="1982" spans="1:11" x14ac:dyDescent="0.2">
      <c r="A1982" t="s">
        <v>2292</v>
      </c>
      <c r="B1982" t="s">
        <v>89</v>
      </c>
      <c r="C1982" t="s">
        <v>100</v>
      </c>
      <c r="D1982" t="s">
        <v>271</v>
      </c>
      <c r="E1982" t="s">
        <v>154</v>
      </c>
      <c r="F1982">
        <v>13</v>
      </c>
      <c r="G1982">
        <v>613</v>
      </c>
      <c r="H1982">
        <v>0</v>
      </c>
      <c r="I1982">
        <v>0</v>
      </c>
      <c r="J1982">
        <v>13</v>
      </c>
      <c r="K1982">
        <v>613</v>
      </c>
    </row>
    <row r="1983" spans="1:11" x14ac:dyDescent="0.2">
      <c r="A1983" t="s">
        <v>2293</v>
      </c>
      <c r="B1983" t="s">
        <v>89</v>
      </c>
      <c r="C1983" t="s">
        <v>100</v>
      </c>
      <c r="D1983" t="s">
        <v>269</v>
      </c>
      <c r="E1983" t="s">
        <v>155</v>
      </c>
      <c r="F1983">
        <v>32</v>
      </c>
      <c r="G1983">
        <v>1647</v>
      </c>
      <c r="H1983">
        <v>0</v>
      </c>
      <c r="I1983">
        <v>0</v>
      </c>
      <c r="J1983">
        <v>32</v>
      </c>
      <c r="K1983">
        <v>1647</v>
      </c>
    </row>
    <row r="1984" spans="1:11" x14ac:dyDescent="0.2">
      <c r="A1984" t="s">
        <v>2294</v>
      </c>
      <c r="B1984" t="s">
        <v>89</v>
      </c>
      <c r="C1984" t="s">
        <v>100</v>
      </c>
      <c r="D1984" t="s">
        <v>272</v>
      </c>
      <c r="E1984" t="s">
        <v>156</v>
      </c>
      <c r="F1984">
        <v>275</v>
      </c>
      <c r="G1984">
        <v>11956.83</v>
      </c>
      <c r="H1984">
        <v>0</v>
      </c>
      <c r="I1984">
        <v>0</v>
      </c>
      <c r="J1984">
        <v>275</v>
      </c>
      <c r="K1984">
        <v>11956.83</v>
      </c>
    </row>
    <row r="1985" spans="1:11" x14ac:dyDescent="0.2">
      <c r="A1985" t="s">
        <v>2295</v>
      </c>
      <c r="B1985" t="s">
        <v>89</v>
      </c>
      <c r="C1985" t="s">
        <v>100</v>
      </c>
      <c r="D1985" t="s">
        <v>269</v>
      </c>
      <c r="E1985" t="s">
        <v>157</v>
      </c>
      <c r="F1985">
        <v>49</v>
      </c>
      <c r="G1985">
        <v>2212</v>
      </c>
      <c r="H1985">
        <v>0</v>
      </c>
      <c r="I1985">
        <v>0</v>
      </c>
      <c r="J1985">
        <v>49</v>
      </c>
      <c r="K1985">
        <v>2212</v>
      </c>
    </row>
    <row r="1986" spans="1:11" x14ac:dyDescent="0.2">
      <c r="A1986" t="s">
        <v>2296</v>
      </c>
      <c r="B1986" t="s">
        <v>89</v>
      </c>
      <c r="C1986" t="s">
        <v>100</v>
      </c>
      <c r="D1986" t="s">
        <v>269</v>
      </c>
      <c r="E1986" t="s">
        <v>158</v>
      </c>
      <c r="F1986">
        <v>50</v>
      </c>
      <c r="G1986">
        <v>2951</v>
      </c>
      <c r="H1986">
        <v>0</v>
      </c>
      <c r="I1986">
        <v>0</v>
      </c>
      <c r="J1986">
        <v>50</v>
      </c>
      <c r="K1986">
        <v>2951</v>
      </c>
    </row>
    <row r="1987" spans="1:11" x14ac:dyDescent="0.2">
      <c r="A1987" t="s">
        <v>2297</v>
      </c>
      <c r="B1987" t="s">
        <v>89</v>
      </c>
      <c r="C1987" t="s">
        <v>100</v>
      </c>
      <c r="D1987" t="s">
        <v>270</v>
      </c>
      <c r="E1987" t="s">
        <v>159</v>
      </c>
      <c r="F1987">
        <v>2</v>
      </c>
      <c r="G1987">
        <v>103</v>
      </c>
      <c r="H1987">
        <v>0</v>
      </c>
      <c r="I1987">
        <v>0</v>
      </c>
      <c r="J1987">
        <v>2</v>
      </c>
      <c r="K1987">
        <v>103</v>
      </c>
    </row>
    <row r="1988" spans="1:11" x14ac:dyDescent="0.2">
      <c r="A1988" t="s">
        <v>2298</v>
      </c>
      <c r="B1988" t="s">
        <v>89</v>
      </c>
      <c r="C1988" t="s">
        <v>100</v>
      </c>
      <c r="D1988" t="s">
        <v>269</v>
      </c>
      <c r="E1988" t="s">
        <v>160</v>
      </c>
      <c r="F1988">
        <v>51</v>
      </c>
      <c r="G1988">
        <v>1994</v>
      </c>
      <c r="H1988">
        <v>0</v>
      </c>
      <c r="I1988">
        <v>0</v>
      </c>
      <c r="J1988">
        <v>51</v>
      </c>
      <c r="K1988">
        <v>1994</v>
      </c>
    </row>
    <row r="1989" spans="1:11" x14ac:dyDescent="0.2">
      <c r="A1989" t="s">
        <v>2299</v>
      </c>
      <c r="B1989" t="s">
        <v>89</v>
      </c>
      <c r="C1989" t="s">
        <v>100</v>
      </c>
      <c r="D1989" t="s">
        <v>274</v>
      </c>
      <c r="E1989" t="s">
        <v>161</v>
      </c>
      <c r="F1989">
        <v>19</v>
      </c>
      <c r="G1989">
        <v>734</v>
      </c>
      <c r="H1989">
        <v>0</v>
      </c>
      <c r="I1989">
        <v>0</v>
      </c>
      <c r="J1989">
        <v>19</v>
      </c>
      <c r="K1989">
        <v>734</v>
      </c>
    </row>
    <row r="1990" spans="1:11" x14ac:dyDescent="0.2">
      <c r="A1990" t="s">
        <v>2300</v>
      </c>
      <c r="B1990" t="s">
        <v>89</v>
      </c>
      <c r="C1990" t="s">
        <v>100</v>
      </c>
      <c r="D1990" t="s">
        <v>268</v>
      </c>
      <c r="E1990" t="s">
        <v>162</v>
      </c>
      <c r="F1990">
        <v>215</v>
      </c>
      <c r="G1990">
        <v>9737</v>
      </c>
      <c r="H1990">
        <v>0</v>
      </c>
      <c r="I1990">
        <v>0</v>
      </c>
      <c r="J1990">
        <v>215</v>
      </c>
      <c r="K1990">
        <v>9737</v>
      </c>
    </row>
    <row r="1991" spans="1:11" x14ac:dyDescent="0.2">
      <c r="A1991" t="s">
        <v>2301</v>
      </c>
      <c r="B1991" t="s">
        <v>89</v>
      </c>
      <c r="C1991" t="s">
        <v>100</v>
      </c>
      <c r="D1991" t="s">
        <v>269</v>
      </c>
      <c r="E1991" t="s">
        <v>163</v>
      </c>
      <c r="F1991">
        <v>37</v>
      </c>
      <c r="G1991">
        <v>1969</v>
      </c>
      <c r="H1991">
        <v>0</v>
      </c>
      <c r="I1991">
        <v>0</v>
      </c>
      <c r="J1991">
        <v>37</v>
      </c>
      <c r="K1991">
        <v>1969</v>
      </c>
    </row>
    <row r="1992" spans="1:11" x14ac:dyDescent="0.2">
      <c r="A1992" t="s">
        <v>2302</v>
      </c>
      <c r="B1992" t="s">
        <v>89</v>
      </c>
      <c r="C1992" t="s">
        <v>100</v>
      </c>
      <c r="D1992" t="s">
        <v>269</v>
      </c>
      <c r="E1992" t="s">
        <v>164</v>
      </c>
      <c r="F1992">
        <v>43</v>
      </c>
      <c r="G1992">
        <v>2129</v>
      </c>
      <c r="H1992">
        <v>0</v>
      </c>
      <c r="I1992">
        <v>0</v>
      </c>
      <c r="J1992">
        <v>43</v>
      </c>
      <c r="K1992">
        <v>2129</v>
      </c>
    </row>
    <row r="1993" spans="1:11" x14ac:dyDescent="0.2">
      <c r="A1993" t="s">
        <v>2303</v>
      </c>
      <c r="B1993" t="s">
        <v>89</v>
      </c>
      <c r="C1993" t="s">
        <v>100</v>
      </c>
      <c r="D1993" t="s">
        <v>272</v>
      </c>
      <c r="E1993" t="s">
        <v>165</v>
      </c>
      <c r="F1993">
        <v>7</v>
      </c>
      <c r="G1993">
        <v>493</v>
      </c>
      <c r="H1993">
        <v>0</v>
      </c>
      <c r="I1993">
        <v>0</v>
      </c>
      <c r="J1993">
        <v>7</v>
      </c>
      <c r="K1993">
        <v>493</v>
      </c>
    </row>
    <row r="1994" spans="1:11" x14ac:dyDescent="0.2">
      <c r="A1994" t="s">
        <v>2304</v>
      </c>
      <c r="B1994" t="s">
        <v>89</v>
      </c>
      <c r="C1994" t="s">
        <v>100</v>
      </c>
      <c r="D1994" t="s">
        <v>269</v>
      </c>
      <c r="E1994" t="s">
        <v>167</v>
      </c>
      <c r="F1994">
        <v>40</v>
      </c>
      <c r="G1994">
        <v>1846</v>
      </c>
      <c r="H1994">
        <v>0</v>
      </c>
      <c r="I1994">
        <v>0</v>
      </c>
      <c r="J1994">
        <v>40</v>
      </c>
      <c r="K1994">
        <v>1846</v>
      </c>
    </row>
    <row r="1995" spans="1:11" x14ac:dyDescent="0.2">
      <c r="A1995" t="s">
        <v>2305</v>
      </c>
      <c r="B1995" t="s">
        <v>89</v>
      </c>
      <c r="C1995" t="s">
        <v>100</v>
      </c>
      <c r="D1995" t="s">
        <v>269</v>
      </c>
      <c r="E1995" t="s">
        <v>168</v>
      </c>
      <c r="F1995">
        <v>39</v>
      </c>
      <c r="G1995">
        <v>1627</v>
      </c>
      <c r="H1995">
        <v>0</v>
      </c>
      <c r="I1995">
        <v>0</v>
      </c>
      <c r="J1995">
        <v>39</v>
      </c>
      <c r="K1995">
        <v>1627</v>
      </c>
    </row>
    <row r="1996" spans="1:11" x14ac:dyDescent="0.2">
      <c r="A1996" t="s">
        <v>2306</v>
      </c>
      <c r="B1996" t="s">
        <v>89</v>
      </c>
      <c r="C1996" t="s">
        <v>100</v>
      </c>
      <c r="D1996" t="s">
        <v>272</v>
      </c>
      <c r="E1996" t="s">
        <v>169</v>
      </c>
      <c r="F1996">
        <v>259</v>
      </c>
      <c r="G1996">
        <v>10122.49</v>
      </c>
      <c r="H1996">
        <v>0</v>
      </c>
      <c r="I1996">
        <v>0</v>
      </c>
      <c r="J1996">
        <v>259</v>
      </c>
      <c r="K1996">
        <v>10122.49</v>
      </c>
    </row>
    <row r="1997" spans="1:11" x14ac:dyDescent="0.2">
      <c r="A1997" t="s">
        <v>2307</v>
      </c>
      <c r="B1997" t="s">
        <v>89</v>
      </c>
      <c r="C1997" t="s">
        <v>100</v>
      </c>
      <c r="D1997" t="s">
        <v>275</v>
      </c>
      <c r="E1997" t="s">
        <v>170</v>
      </c>
      <c r="F1997">
        <v>11</v>
      </c>
      <c r="G1997">
        <v>480</v>
      </c>
      <c r="H1997">
        <v>0</v>
      </c>
      <c r="I1997">
        <v>0</v>
      </c>
      <c r="J1997">
        <v>11</v>
      </c>
      <c r="K1997">
        <v>480</v>
      </c>
    </row>
    <row r="1998" spans="1:11" x14ac:dyDescent="0.2">
      <c r="A1998" t="s">
        <v>2308</v>
      </c>
      <c r="B1998" t="s">
        <v>89</v>
      </c>
      <c r="C1998" t="s">
        <v>100</v>
      </c>
      <c r="D1998" t="s">
        <v>269</v>
      </c>
      <c r="E1998" t="s">
        <v>171</v>
      </c>
      <c r="F1998">
        <v>22</v>
      </c>
      <c r="G1998">
        <v>1154</v>
      </c>
      <c r="H1998">
        <v>0</v>
      </c>
      <c r="I1998">
        <v>0</v>
      </c>
      <c r="J1998">
        <v>22</v>
      </c>
      <c r="K1998">
        <v>1154</v>
      </c>
    </row>
    <row r="1999" spans="1:11" x14ac:dyDescent="0.2">
      <c r="A1999" t="s">
        <v>2309</v>
      </c>
      <c r="B1999" t="s">
        <v>89</v>
      </c>
      <c r="C1999" t="s">
        <v>100</v>
      </c>
      <c r="D1999" t="s">
        <v>275</v>
      </c>
      <c r="E1999" t="s">
        <v>172</v>
      </c>
      <c r="F1999">
        <v>48</v>
      </c>
      <c r="G1999">
        <v>1855</v>
      </c>
      <c r="H1999">
        <v>0</v>
      </c>
      <c r="I1999">
        <v>0</v>
      </c>
      <c r="J1999">
        <v>48</v>
      </c>
      <c r="K1999">
        <v>1855</v>
      </c>
    </row>
    <row r="2000" spans="1:11" x14ac:dyDescent="0.2">
      <c r="A2000" t="s">
        <v>2310</v>
      </c>
      <c r="B2000" t="s">
        <v>89</v>
      </c>
      <c r="C2000" t="s">
        <v>100</v>
      </c>
      <c r="D2000" t="s">
        <v>271</v>
      </c>
      <c r="E2000" t="s">
        <v>173</v>
      </c>
      <c r="F2000">
        <v>9</v>
      </c>
      <c r="G2000">
        <v>507</v>
      </c>
      <c r="H2000">
        <v>0</v>
      </c>
      <c r="I2000">
        <v>0</v>
      </c>
      <c r="J2000">
        <v>9</v>
      </c>
      <c r="K2000">
        <v>507</v>
      </c>
    </row>
    <row r="2001" spans="1:11" x14ac:dyDescent="0.2">
      <c r="A2001" t="s">
        <v>2311</v>
      </c>
      <c r="B2001" t="s">
        <v>89</v>
      </c>
      <c r="C2001" t="s">
        <v>100</v>
      </c>
      <c r="D2001" t="s">
        <v>269</v>
      </c>
      <c r="E2001" t="s">
        <v>174</v>
      </c>
      <c r="F2001">
        <v>47</v>
      </c>
      <c r="G2001">
        <v>2225.83</v>
      </c>
      <c r="H2001">
        <v>0</v>
      </c>
      <c r="I2001">
        <v>0</v>
      </c>
      <c r="J2001">
        <v>47</v>
      </c>
      <c r="K2001">
        <v>2225.83</v>
      </c>
    </row>
    <row r="2002" spans="1:11" x14ac:dyDescent="0.2">
      <c r="A2002" t="s">
        <v>2312</v>
      </c>
      <c r="B2002" t="s">
        <v>89</v>
      </c>
      <c r="C2002" t="s">
        <v>100</v>
      </c>
      <c r="D2002" t="s">
        <v>271</v>
      </c>
      <c r="E2002" t="s">
        <v>175</v>
      </c>
      <c r="F2002">
        <v>124</v>
      </c>
      <c r="G2002">
        <v>6452</v>
      </c>
      <c r="H2002">
        <v>0</v>
      </c>
      <c r="I2002">
        <v>0</v>
      </c>
      <c r="J2002">
        <v>124</v>
      </c>
      <c r="K2002">
        <v>6452</v>
      </c>
    </row>
    <row r="2003" spans="1:11" x14ac:dyDescent="0.2">
      <c r="A2003" t="s">
        <v>2313</v>
      </c>
      <c r="B2003" t="s">
        <v>89</v>
      </c>
      <c r="C2003" t="s">
        <v>100</v>
      </c>
      <c r="D2003" t="s">
        <v>275</v>
      </c>
      <c r="E2003" t="s">
        <v>176</v>
      </c>
      <c r="F2003">
        <v>74</v>
      </c>
      <c r="G2003">
        <v>4307</v>
      </c>
      <c r="H2003">
        <v>0</v>
      </c>
      <c r="I2003">
        <v>0</v>
      </c>
      <c r="J2003">
        <v>74</v>
      </c>
      <c r="K2003">
        <v>4307</v>
      </c>
    </row>
    <row r="2004" spans="1:11" x14ac:dyDescent="0.2">
      <c r="A2004" t="s">
        <v>2314</v>
      </c>
      <c r="B2004" t="s">
        <v>89</v>
      </c>
      <c r="C2004" t="s">
        <v>100</v>
      </c>
      <c r="D2004" t="s">
        <v>267</v>
      </c>
      <c r="E2004" t="s">
        <v>177</v>
      </c>
      <c r="F2004">
        <v>32</v>
      </c>
      <c r="G2004">
        <v>1360</v>
      </c>
      <c r="H2004">
        <v>0</v>
      </c>
      <c r="I2004">
        <v>0</v>
      </c>
      <c r="J2004">
        <v>32</v>
      </c>
      <c r="K2004">
        <v>1360</v>
      </c>
    </row>
    <row r="2005" spans="1:11" x14ac:dyDescent="0.2">
      <c r="A2005" t="s">
        <v>2315</v>
      </c>
      <c r="B2005" t="s">
        <v>89</v>
      </c>
      <c r="C2005" t="s">
        <v>100</v>
      </c>
      <c r="D2005" t="s">
        <v>267</v>
      </c>
      <c r="E2005" t="s">
        <v>178</v>
      </c>
      <c r="F2005">
        <v>93</v>
      </c>
      <c r="G2005">
        <v>4226.83</v>
      </c>
      <c r="H2005">
        <v>0</v>
      </c>
      <c r="I2005">
        <v>0</v>
      </c>
      <c r="J2005">
        <v>93</v>
      </c>
      <c r="K2005">
        <v>4226.83</v>
      </c>
    </row>
    <row r="2006" spans="1:11" x14ac:dyDescent="0.2">
      <c r="A2006" t="s">
        <v>2316</v>
      </c>
      <c r="B2006" t="s">
        <v>89</v>
      </c>
      <c r="C2006" t="s">
        <v>100</v>
      </c>
      <c r="D2006" t="s">
        <v>269</v>
      </c>
      <c r="E2006" t="s">
        <v>179</v>
      </c>
      <c r="F2006">
        <v>50</v>
      </c>
      <c r="G2006">
        <v>2113</v>
      </c>
      <c r="H2006">
        <v>0</v>
      </c>
      <c r="I2006">
        <v>0</v>
      </c>
      <c r="J2006">
        <v>50</v>
      </c>
      <c r="K2006">
        <v>2113</v>
      </c>
    </row>
    <row r="2007" spans="1:11" x14ac:dyDescent="0.2">
      <c r="A2007" t="s">
        <v>2317</v>
      </c>
      <c r="B2007" t="s">
        <v>89</v>
      </c>
      <c r="C2007" t="s">
        <v>100</v>
      </c>
      <c r="D2007" t="s">
        <v>267</v>
      </c>
      <c r="E2007" t="s">
        <v>180</v>
      </c>
      <c r="F2007">
        <v>55</v>
      </c>
      <c r="G2007">
        <v>2186</v>
      </c>
      <c r="H2007">
        <v>0</v>
      </c>
      <c r="I2007">
        <v>0</v>
      </c>
      <c r="J2007">
        <v>55</v>
      </c>
      <c r="K2007">
        <v>2186</v>
      </c>
    </row>
    <row r="2008" spans="1:11" x14ac:dyDescent="0.2">
      <c r="A2008" t="s">
        <v>2318</v>
      </c>
      <c r="B2008" t="s">
        <v>89</v>
      </c>
      <c r="C2008" t="s">
        <v>100</v>
      </c>
      <c r="D2008" t="s">
        <v>271</v>
      </c>
      <c r="E2008" t="s">
        <v>181</v>
      </c>
      <c r="F2008">
        <v>49</v>
      </c>
      <c r="G2008">
        <v>2339</v>
      </c>
      <c r="H2008">
        <v>0</v>
      </c>
      <c r="I2008">
        <v>0</v>
      </c>
      <c r="J2008">
        <v>49</v>
      </c>
      <c r="K2008">
        <v>2339</v>
      </c>
    </row>
    <row r="2009" spans="1:11" x14ac:dyDescent="0.2">
      <c r="A2009" t="s">
        <v>2319</v>
      </c>
      <c r="B2009" t="s">
        <v>89</v>
      </c>
      <c r="C2009" t="s">
        <v>100</v>
      </c>
      <c r="D2009" t="s">
        <v>269</v>
      </c>
      <c r="E2009" t="s">
        <v>283</v>
      </c>
      <c r="F2009">
        <v>1436</v>
      </c>
      <c r="G2009">
        <v>67959.490000000005</v>
      </c>
      <c r="H2009">
        <v>0</v>
      </c>
      <c r="I2009">
        <v>0</v>
      </c>
      <c r="J2009">
        <v>1436</v>
      </c>
      <c r="K2009">
        <v>67959.490000000005</v>
      </c>
    </row>
    <row r="2010" spans="1:11" x14ac:dyDescent="0.2">
      <c r="A2010" t="s">
        <v>2320</v>
      </c>
      <c r="B2010" t="s">
        <v>89</v>
      </c>
      <c r="C2010" t="s">
        <v>100</v>
      </c>
      <c r="D2010" t="s">
        <v>268</v>
      </c>
      <c r="E2010" t="s">
        <v>182</v>
      </c>
      <c r="F2010">
        <v>27</v>
      </c>
      <c r="G2010">
        <v>1367.83</v>
      </c>
      <c r="H2010">
        <v>0</v>
      </c>
      <c r="I2010">
        <v>0</v>
      </c>
      <c r="J2010">
        <v>27</v>
      </c>
      <c r="K2010">
        <v>1367.83</v>
      </c>
    </row>
    <row r="2011" spans="1:11" x14ac:dyDescent="0.2">
      <c r="A2011" t="s">
        <v>2321</v>
      </c>
      <c r="B2011" t="s">
        <v>89</v>
      </c>
      <c r="C2011" t="s">
        <v>100</v>
      </c>
      <c r="D2011" t="s">
        <v>271</v>
      </c>
      <c r="E2011" t="s">
        <v>183</v>
      </c>
      <c r="F2011">
        <v>18</v>
      </c>
      <c r="G2011">
        <v>1084</v>
      </c>
      <c r="H2011">
        <v>0</v>
      </c>
      <c r="I2011">
        <v>0</v>
      </c>
      <c r="J2011">
        <v>18</v>
      </c>
      <c r="K2011">
        <v>1084</v>
      </c>
    </row>
    <row r="2012" spans="1:11" x14ac:dyDescent="0.2">
      <c r="A2012" t="s">
        <v>2322</v>
      </c>
      <c r="B2012" t="s">
        <v>89</v>
      </c>
      <c r="C2012" t="s">
        <v>100</v>
      </c>
      <c r="D2012" t="s">
        <v>272</v>
      </c>
      <c r="E2012" t="s">
        <v>184</v>
      </c>
      <c r="F2012">
        <v>38</v>
      </c>
      <c r="G2012">
        <v>1548</v>
      </c>
      <c r="H2012">
        <v>0</v>
      </c>
      <c r="I2012">
        <v>0</v>
      </c>
      <c r="J2012">
        <v>38</v>
      </c>
      <c r="K2012">
        <v>1548</v>
      </c>
    </row>
    <row r="2013" spans="1:11" x14ac:dyDescent="0.2">
      <c r="A2013" t="s">
        <v>2323</v>
      </c>
      <c r="B2013" t="s">
        <v>89</v>
      </c>
      <c r="C2013" t="s">
        <v>100</v>
      </c>
      <c r="D2013" t="s">
        <v>269</v>
      </c>
      <c r="E2013" t="s">
        <v>185</v>
      </c>
      <c r="F2013">
        <v>36</v>
      </c>
      <c r="G2013">
        <v>1841</v>
      </c>
      <c r="H2013">
        <v>0</v>
      </c>
      <c r="I2013">
        <v>0</v>
      </c>
      <c r="J2013">
        <v>36</v>
      </c>
      <c r="K2013">
        <v>1841</v>
      </c>
    </row>
    <row r="2014" spans="1:11" x14ac:dyDescent="0.2">
      <c r="A2014" t="s">
        <v>2324</v>
      </c>
      <c r="B2014" t="s">
        <v>89</v>
      </c>
      <c r="C2014" t="s">
        <v>100</v>
      </c>
      <c r="D2014" t="s">
        <v>270</v>
      </c>
      <c r="E2014" t="s">
        <v>186</v>
      </c>
      <c r="F2014">
        <v>5</v>
      </c>
      <c r="G2014">
        <v>198</v>
      </c>
      <c r="H2014">
        <v>0</v>
      </c>
      <c r="I2014">
        <v>0</v>
      </c>
      <c r="J2014">
        <v>5</v>
      </c>
      <c r="K2014">
        <v>198</v>
      </c>
    </row>
    <row r="2015" spans="1:11" x14ac:dyDescent="0.2">
      <c r="A2015" t="s">
        <v>2325</v>
      </c>
      <c r="B2015" t="s">
        <v>89</v>
      </c>
      <c r="C2015" t="s">
        <v>100</v>
      </c>
      <c r="D2015" t="s">
        <v>272</v>
      </c>
      <c r="E2015" t="s">
        <v>187</v>
      </c>
      <c r="F2015">
        <v>29</v>
      </c>
      <c r="G2015">
        <v>1593</v>
      </c>
      <c r="H2015">
        <v>0</v>
      </c>
      <c r="I2015">
        <v>0</v>
      </c>
      <c r="J2015">
        <v>29</v>
      </c>
      <c r="K2015">
        <v>1593</v>
      </c>
    </row>
    <row r="2016" spans="1:11" x14ac:dyDescent="0.2">
      <c r="A2016" t="s">
        <v>2326</v>
      </c>
      <c r="B2016" t="s">
        <v>89</v>
      </c>
      <c r="C2016" t="s">
        <v>100</v>
      </c>
      <c r="D2016" t="s">
        <v>270</v>
      </c>
      <c r="E2016" t="s">
        <v>188</v>
      </c>
      <c r="F2016">
        <v>32</v>
      </c>
      <c r="G2016">
        <v>1705</v>
      </c>
      <c r="H2016">
        <v>0</v>
      </c>
      <c r="I2016">
        <v>0</v>
      </c>
      <c r="J2016">
        <v>32</v>
      </c>
      <c r="K2016">
        <v>1705</v>
      </c>
    </row>
    <row r="2017" spans="1:11" x14ac:dyDescent="0.2">
      <c r="A2017" t="s">
        <v>2327</v>
      </c>
      <c r="B2017" t="s">
        <v>89</v>
      </c>
      <c r="C2017" t="s">
        <v>100</v>
      </c>
      <c r="D2017" t="s">
        <v>269</v>
      </c>
      <c r="E2017" t="s">
        <v>189</v>
      </c>
      <c r="F2017">
        <v>42</v>
      </c>
      <c r="G2017">
        <v>2187.83</v>
      </c>
      <c r="H2017">
        <v>0</v>
      </c>
      <c r="I2017">
        <v>0</v>
      </c>
      <c r="J2017">
        <v>42</v>
      </c>
      <c r="K2017">
        <v>2187.83</v>
      </c>
    </row>
    <row r="2018" spans="1:11" x14ac:dyDescent="0.2">
      <c r="A2018" t="s">
        <v>2328</v>
      </c>
      <c r="B2018" t="s">
        <v>89</v>
      </c>
      <c r="C2018" t="s">
        <v>100</v>
      </c>
      <c r="D2018" t="s">
        <v>268</v>
      </c>
      <c r="E2018" t="s">
        <v>190</v>
      </c>
      <c r="F2018">
        <v>96</v>
      </c>
      <c r="G2018">
        <v>3621</v>
      </c>
      <c r="H2018">
        <v>0</v>
      </c>
      <c r="I2018">
        <v>0</v>
      </c>
      <c r="J2018">
        <v>96</v>
      </c>
      <c r="K2018">
        <v>3621</v>
      </c>
    </row>
    <row r="2019" spans="1:11" x14ac:dyDescent="0.2">
      <c r="A2019" t="s">
        <v>2329</v>
      </c>
      <c r="B2019" t="s">
        <v>89</v>
      </c>
      <c r="C2019" t="s">
        <v>100</v>
      </c>
      <c r="D2019" t="s">
        <v>275</v>
      </c>
      <c r="E2019" t="s">
        <v>191</v>
      </c>
      <c r="F2019">
        <v>11</v>
      </c>
      <c r="G2019">
        <v>482</v>
      </c>
      <c r="H2019">
        <v>0</v>
      </c>
      <c r="I2019">
        <v>0</v>
      </c>
      <c r="J2019">
        <v>11</v>
      </c>
      <c r="K2019">
        <v>482</v>
      </c>
    </row>
    <row r="2020" spans="1:11" x14ac:dyDescent="0.2">
      <c r="A2020" t="s">
        <v>2330</v>
      </c>
      <c r="B2020" t="s">
        <v>89</v>
      </c>
      <c r="C2020" t="s">
        <v>100</v>
      </c>
      <c r="D2020" t="s">
        <v>270</v>
      </c>
      <c r="E2020" t="s">
        <v>284</v>
      </c>
      <c r="F2020">
        <v>139</v>
      </c>
      <c r="G2020">
        <v>6273</v>
      </c>
      <c r="H2020">
        <v>0</v>
      </c>
      <c r="I2020">
        <v>0</v>
      </c>
      <c r="J2020">
        <v>139</v>
      </c>
      <c r="K2020">
        <v>6273</v>
      </c>
    </row>
    <row r="2021" spans="1:11" x14ac:dyDescent="0.2">
      <c r="A2021" t="s">
        <v>2331</v>
      </c>
      <c r="B2021" t="s">
        <v>89</v>
      </c>
      <c r="C2021" t="s">
        <v>100</v>
      </c>
      <c r="D2021" t="s">
        <v>275</v>
      </c>
      <c r="E2021" t="s">
        <v>192</v>
      </c>
      <c r="F2021">
        <v>10</v>
      </c>
      <c r="G2021">
        <v>286</v>
      </c>
      <c r="H2021">
        <v>0</v>
      </c>
      <c r="I2021">
        <v>0</v>
      </c>
      <c r="J2021">
        <v>10</v>
      </c>
      <c r="K2021">
        <v>286</v>
      </c>
    </row>
    <row r="2022" spans="1:11" x14ac:dyDescent="0.2">
      <c r="A2022" t="s">
        <v>2332</v>
      </c>
      <c r="B2022" t="s">
        <v>89</v>
      </c>
      <c r="C2022" t="s">
        <v>100</v>
      </c>
      <c r="D2022" t="s">
        <v>267</v>
      </c>
      <c r="E2022" t="s">
        <v>193</v>
      </c>
      <c r="F2022">
        <v>38</v>
      </c>
      <c r="G2022">
        <v>1855</v>
      </c>
      <c r="H2022">
        <v>0</v>
      </c>
      <c r="I2022">
        <v>0</v>
      </c>
      <c r="J2022">
        <v>38</v>
      </c>
      <c r="K2022">
        <v>1855</v>
      </c>
    </row>
    <row r="2023" spans="1:11" x14ac:dyDescent="0.2">
      <c r="A2023" t="s">
        <v>2333</v>
      </c>
      <c r="B2023" t="s">
        <v>89</v>
      </c>
      <c r="C2023" t="s">
        <v>100</v>
      </c>
      <c r="D2023" t="s">
        <v>273</v>
      </c>
      <c r="E2023" t="s">
        <v>194</v>
      </c>
      <c r="F2023">
        <v>40</v>
      </c>
      <c r="G2023">
        <v>1786</v>
      </c>
      <c r="H2023">
        <v>0</v>
      </c>
      <c r="I2023">
        <v>0</v>
      </c>
      <c r="J2023">
        <v>40</v>
      </c>
      <c r="K2023">
        <v>1786</v>
      </c>
    </row>
    <row r="2024" spans="1:11" x14ac:dyDescent="0.2">
      <c r="A2024" t="s">
        <v>2334</v>
      </c>
      <c r="B2024" t="s">
        <v>89</v>
      </c>
      <c r="C2024" t="s">
        <v>100</v>
      </c>
      <c r="D2024" t="s">
        <v>270</v>
      </c>
      <c r="E2024" t="s">
        <v>195</v>
      </c>
      <c r="F2024">
        <v>15</v>
      </c>
      <c r="G2024">
        <v>709</v>
      </c>
      <c r="H2024">
        <v>0</v>
      </c>
      <c r="I2024">
        <v>0</v>
      </c>
      <c r="J2024">
        <v>15</v>
      </c>
      <c r="K2024">
        <v>709</v>
      </c>
    </row>
    <row r="2025" spans="1:11" x14ac:dyDescent="0.2">
      <c r="A2025" t="s">
        <v>2335</v>
      </c>
      <c r="B2025" t="s">
        <v>89</v>
      </c>
      <c r="C2025" t="s">
        <v>100</v>
      </c>
      <c r="D2025" t="s">
        <v>271</v>
      </c>
      <c r="E2025" t="s">
        <v>285</v>
      </c>
      <c r="F2025">
        <v>711</v>
      </c>
      <c r="G2025">
        <v>35025.83</v>
      </c>
      <c r="H2025">
        <v>0</v>
      </c>
      <c r="I2025">
        <v>0</v>
      </c>
      <c r="J2025">
        <v>711</v>
      </c>
      <c r="K2025">
        <v>35025.83</v>
      </c>
    </row>
    <row r="2026" spans="1:11" x14ac:dyDescent="0.2">
      <c r="A2026" t="s">
        <v>2336</v>
      </c>
      <c r="B2026" t="s">
        <v>89</v>
      </c>
      <c r="C2026" t="s">
        <v>100</v>
      </c>
      <c r="D2026" t="s">
        <v>275</v>
      </c>
      <c r="E2026" t="s">
        <v>196</v>
      </c>
      <c r="F2026">
        <v>70</v>
      </c>
      <c r="G2026">
        <v>2951</v>
      </c>
      <c r="H2026">
        <v>0</v>
      </c>
      <c r="I2026">
        <v>0</v>
      </c>
      <c r="J2026">
        <v>70</v>
      </c>
      <c r="K2026">
        <v>2951</v>
      </c>
    </row>
    <row r="2027" spans="1:11" x14ac:dyDescent="0.2">
      <c r="A2027" t="s">
        <v>2337</v>
      </c>
      <c r="B2027" t="s">
        <v>89</v>
      </c>
      <c r="C2027" t="s">
        <v>100</v>
      </c>
      <c r="D2027" t="s">
        <v>270</v>
      </c>
      <c r="E2027" t="s">
        <v>197</v>
      </c>
      <c r="F2027">
        <v>17</v>
      </c>
      <c r="G2027">
        <v>585</v>
      </c>
      <c r="H2027">
        <v>0</v>
      </c>
      <c r="I2027">
        <v>0</v>
      </c>
      <c r="J2027">
        <v>17</v>
      </c>
      <c r="K2027">
        <v>585</v>
      </c>
    </row>
    <row r="2028" spans="1:11" x14ac:dyDescent="0.2">
      <c r="A2028" t="s">
        <v>2338</v>
      </c>
      <c r="B2028" t="s">
        <v>89</v>
      </c>
      <c r="C2028" t="s">
        <v>100</v>
      </c>
      <c r="D2028" t="s">
        <v>267</v>
      </c>
      <c r="E2028" t="s">
        <v>198</v>
      </c>
      <c r="F2028">
        <v>8</v>
      </c>
      <c r="G2028">
        <v>405</v>
      </c>
      <c r="H2028">
        <v>0</v>
      </c>
      <c r="I2028">
        <v>0</v>
      </c>
      <c r="J2028">
        <v>8</v>
      </c>
      <c r="K2028">
        <v>405</v>
      </c>
    </row>
    <row r="2029" spans="1:11" x14ac:dyDescent="0.2">
      <c r="A2029" t="s">
        <v>2339</v>
      </c>
      <c r="B2029" t="s">
        <v>89</v>
      </c>
      <c r="C2029" t="s">
        <v>100</v>
      </c>
      <c r="D2029" t="s">
        <v>267</v>
      </c>
      <c r="E2029" t="s">
        <v>199</v>
      </c>
      <c r="F2029">
        <v>44</v>
      </c>
      <c r="G2029">
        <v>2095</v>
      </c>
      <c r="H2029">
        <v>0</v>
      </c>
      <c r="I2029">
        <v>0</v>
      </c>
      <c r="J2029">
        <v>44</v>
      </c>
      <c r="K2029">
        <v>2095</v>
      </c>
    </row>
    <row r="2030" spans="1:11" x14ac:dyDescent="0.2">
      <c r="A2030" t="s">
        <v>2340</v>
      </c>
      <c r="B2030" t="s">
        <v>89</v>
      </c>
      <c r="C2030" t="s">
        <v>100</v>
      </c>
      <c r="D2030" t="s">
        <v>271</v>
      </c>
      <c r="E2030" t="s">
        <v>200</v>
      </c>
      <c r="F2030">
        <v>27</v>
      </c>
      <c r="G2030">
        <v>1223</v>
      </c>
      <c r="H2030">
        <v>0</v>
      </c>
      <c r="I2030">
        <v>0</v>
      </c>
      <c r="J2030">
        <v>27</v>
      </c>
      <c r="K2030">
        <v>1223</v>
      </c>
    </row>
    <row r="2031" spans="1:11" x14ac:dyDescent="0.2">
      <c r="A2031" t="s">
        <v>2341</v>
      </c>
      <c r="B2031" t="s">
        <v>89</v>
      </c>
      <c r="C2031" t="s">
        <v>100</v>
      </c>
      <c r="D2031" t="s">
        <v>272</v>
      </c>
      <c r="E2031" t="s">
        <v>201</v>
      </c>
      <c r="F2031">
        <v>89</v>
      </c>
      <c r="G2031">
        <v>3484</v>
      </c>
      <c r="H2031">
        <v>0</v>
      </c>
      <c r="I2031">
        <v>0</v>
      </c>
      <c r="J2031">
        <v>89</v>
      </c>
      <c r="K2031">
        <v>3484</v>
      </c>
    </row>
    <row r="2032" spans="1:11" x14ac:dyDescent="0.2">
      <c r="A2032" t="s">
        <v>2342</v>
      </c>
      <c r="B2032" t="s">
        <v>89</v>
      </c>
      <c r="C2032" t="s">
        <v>100</v>
      </c>
      <c r="D2032" t="s">
        <v>268</v>
      </c>
      <c r="E2032" t="s">
        <v>202</v>
      </c>
      <c r="F2032">
        <v>20</v>
      </c>
      <c r="G2032">
        <v>865</v>
      </c>
      <c r="H2032">
        <v>0</v>
      </c>
      <c r="I2032">
        <v>0</v>
      </c>
      <c r="J2032">
        <v>20</v>
      </c>
      <c r="K2032">
        <v>865</v>
      </c>
    </row>
    <row r="2033" spans="1:11" x14ac:dyDescent="0.2">
      <c r="A2033" t="s">
        <v>2343</v>
      </c>
      <c r="B2033" t="s">
        <v>89</v>
      </c>
      <c r="C2033" t="s">
        <v>100</v>
      </c>
      <c r="D2033" t="s">
        <v>273</v>
      </c>
      <c r="E2033" t="s">
        <v>203</v>
      </c>
      <c r="F2033">
        <v>14</v>
      </c>
      <c r="G2033">
        <v>594.83000000000004</v>
      </c>
      <c r="H2033">
        <v>0</v>
      </c>
      <c r="I2033">
        <v>0</v>
      </c>
      <c r="J2033">
        <v>14</v>
      </c>
      <c r="K2033">
        <v>594.83000000000004</v>
      </c>
    </row>
    <row r="2034" spans="1:11" x14ac:dyDescent="0.2">
      <c r="A2034" t="s">
        <v>2344</v>
      </c>
      <c r="B2034" t="s">
        <v>89</v>
      </c>
      <c r="C2034" t="s">
        <v>100</v>
      </c>
      <c r="D2034" t="s">
        <v>272</v>
      </c>
      <c r="E2034" t="s">
        <v>204</v>
      </c>
      <c r="F2034">
        <v>31</v>
      </c>
      <c r="G2034">
        <v>1208</v>
      </c>
      <c r="H2034">
        <v>0</v>
      </c>
      <c r="I2034">
        <v>0</v>
      </c>
      <c r="J2034">
        <v>31</v>
      </c>
      <c r="K2034">
        <v>1208</v>
      </c>
    </row>
    <row r="2035" spans="1:11" x14ac:dyDescent="0.2">
      <c r="A2035" t="s">
        <v>2345</v>
      </c>
      <c r="B2035" t="s">
        <v>89</v>
      </c>
      <c r="C2035" t="s">
        <v>100</v>
      </c>
      <c r="D2035" t="s">
        <v>272</v>
      </c>
      <c r="E2035" t="s">
        <v>205</v>
      </c>
      <c r="F2035">
        <v>16</v>
      </c>
      <c r="G2035">
        <v>869</v>
      </c>
      <c r="H2035">
        <v>0</v>
      </c>
      <c r="I2035">
        <v>0</v>
      </c>
      <c r="J2035">
        <v>16</v>
      </c>
      <c r="K2035">
        <v>869</v>
      </c>
    </row>
    <row r="2036" spans="1:11" x14ac:dyDescent="0.2">
      <c r="A2036" t="s">
        <v>2346</v>
      </c>
      <c r="B2036" t="s">
        <v>89</v>
      </c>
      <c r="C2036" t="s">
        <v>100</v>
      </c>
      <c r="D2036" t="s">
        <v>269</v>
      </c>
      <c r="E2036" t="s">
        <v>206</v>
      </c>
      <c r="F2036">
        <v>39</v>
      </c>
      <c r="G2036">
        <v>2069</v>
      </c>
      <c r="H2036">
        <v>0</v>
      </c>
      <c r="I2036">
        <v>0</v>
      </c>
      <c r="J2036">
        <v>39</v>
      </c>
      <c r="K2036">
        <v>2069</v>
      </c>
    </row>
    <row r="2037" spans="1:11" x14ac:dyDescent="0.2">
      <c r="A2037" t="s">
        <v>2347</v>
      </c>
      <c r="B2037" t="s">
        <v>89</v>
      </c>
      <c r="C2037" t="s">
        <v>100</v>
      </c>
      <c r="D2037" t="s">
        <v>270</v>
      </c>
      <c r="E2037" t="s">
        <v>207</v>
      </c>
      <c r="F2037">
        <v>2</v>
      </c>
      <c r="G2037">
        <v>28</v>
      </c>
      <c r="H2037">
        <v>0</v>
      </c>
      <c r="I2037">
        <v>0</v>
      </c>
      <c r="J2037">
        <v>2</v>
      </c>
      <c r="K2037">
        <v>28</v>
      </c>
    </row>
    <row r="2038" spans="1:11" x14ac:dyDescent="0.2">
      <c r="A2038" t="s">
        <v>2348</v>
      </c>
      <c r="B2038" t="s">
        <v>89</v>
      </c>
      <c r="C2038" t="s">
        <v>100</v>
      </c>
      <c r="D2038" t="s">
        <v>269</v>
      </c>
      <c r="E2038" t="s">
        <v>208</v>
      </c>
      <c r="F2038">
        <v>45</v>
      </c>
      <c r="G2038">
        <v>1991</v>
      </c>
      <c r="H2038">
        <v>0</v>
      </c>
      <c r="I2038">
        <v>0</v>
      </c>
      <c r="J2038">
        <v>45</v>
      </c>
      <c r="K2038">
        <v>1991</v>
      </c>
    </row>
    <row r="2039" spans="1:11" x14ac:dyDescent="0.2">
      <c r="A2039" t="s">
        <v>2349</v>
      </c>
      <c r="B2039" t="s">
        <v>89</v>
      </c>
      <c r="C2039" t="s">
        <v>100</v>
      </c>
      <c r="D2039" t="s">
        <v>271</v>
      </c>
      <c r="E2039" t="s">
        <v>209</v>
      </c>
      <c r="F2039">
        <v>26</v>
      </c>
      <c r="G2039">
        <v>1041</v>
      </c>
      <c r="H2039">
        <v>0</v>
      </c>
      <c r="I2039">
        <v>0</v>
      </c>
      <c r="J2039">
        <v>26</v>
      </c>
      <c r="K2039">
        <v>1041</v>
      </c>
    </row>
    <row r="2040" spans="1:11" x14ac:dyDescent="0.2">
      <c r="A2040" t="s">
        <v>2350</v>
      </c>
      <c r="B2040" t="s">
        <v>89</v>
      </c>
      <c r="C2040" t="s">
        <v>100</v>
      </c>
      <c r="D2040" t="s">
        <v>275</v>
      </c>
      <c r="E2040" t="s">
        <v>210</v>
      </c>
      <c r="F2040">
        <v>19</v>
      </c>
      <c r="G2040">
        <v>716</v>
      </c>
      <c r="H2040">
        <v>0</v>
      </c>
      <c r="I2040">
        <v>0</v>
      </c>
      <c r="J2040">
        <v>19</v>
      </c>
      <c r="K2040">
        <v>716</v>
      </c>
    </row>
    <row r="2041" spans="1:11" x14ac:dyDescent="0.2">
      <c r="A2041" t="s">
        <v>2351</v>
      </c>
      <c r="B2041" t="s">
        <v>89</v>
      </c>
      <c r="C2041" t="s">
        <v>100</v>
      </c>
      <c r="D2041" t="s">
        <v>267</v>
      </c>
      <c r="E2041" t="s">
        <v>211</v>
      </c>
      <c r="F2041">
        <v>1</v>
      </c>
      <c r="G2041">
        <v>21</v>
      </c>
      <c r="H2041">
        <v>0</v>
      </c>
      <c r="I2041">
        <v>0</v>
      </c>
      <c r="J2041">
        <v>1</v>
      </c>
      <c r="K2041">
        <v>21</v>
      </c>
    </row>
    <row r="2042" spans="1:11" x14ac:dyDescent="0.2">
      <c r="A2042" t="s">
        <v>2352</v>
      </c>
      <c r="B2042" t="s">
        <v>89</v>
      </c>
      <c r="C2042" t="s">
        <v>100</v>
      </c>
      <c r="D2042" t="s">
        <v>271</v>
      </c>
      <c r="E2042" t="s">
        <v>212</v>
      </c>
      <c r="F2042">
        <v>17</v>
      </c>
      <c r="G2042">
        <v>916</v>
      </c>
      <c r="H2042">
        <v>0</v>
      </c>
      <c r="I2042">
        <v>0</v>
      </c>
      <c r="J2042">
        <v>17</v>
      </c>
      <c r="K2042">
        <v>916</v>
      </c>
    </row>
    <row r="2043" spans="1:11" x14ac:dyDescent="0.2">
      <c r="A2043" t="s">
        <v>2353</v>
      </c>
      <c r="B2043" t="s">
        <v>89</v>
      </c>
      <c r="C2043" t="s">
        <v>100</v>
      </c>
      <c r="D2043" t="s">
        <v>274</v>
      </c>
      <c r="E2043" t="s">
        <v>213</v>
      </c>
      <c r="F2043">
        <v>22</v>
      </c>
      <c r="G2043">
        <v>1105</v>
      </c>
      <c r="H2043">
        <v>0</v>
      </c>
      <c r="I2043">
        <v>0</v>
      </c>
      <c r="J2043">
        <v>22</v>
      </c>
      <c r="K2043">
        <v>1105</v>
      </c>
    </row>
    <row r="2044" spans="1:11" x14ac:dyDescent="0.2">
      <c r="A2044" t="s">
        <v>2354</v>
      </c>
      <c r="B2044" t="s">
        <v>89</v>
      </c>
      <c r="C2044" t="s">
        <v>100</v>
      </c>
      <c r="D2044" t="s">
        <v>271</v>
      </c>
      <c r="E2044" t="s">
        <v>214</v>
      </c>
      <c r="F2044">
        <v>29</v>
      </c>
      <c r="G2044">
        <v>1427</v>
      </c>
      <c r="H2044">
        <v>0</v>
      </c>
      <c r="I2044">
        <v>0</v>
      </c>
      <c r="J2044">
        <v>29</v>
      </c>
      <c r="K2044">
        <v>1427</v>
      </c>
    </row>
    <row r="2045" spans="1:11" x14ac:dyDescent="0.2">
      <c r="A2045" t="s">
        <v>2355</v>
      </c>
      <c r="B2045" t="s">
        <v>89</v>
      </c>
      <c r="C2045" t="s">
        <v>100</v>
      </c>
      <c r="D2045" t="s">
        <v>275</v>
      </c>
      <c r="E2045" t="s">
        <v>215</v>
      </c>
      <c r="F2045">
        <v>35</v>
      </c>
      <c r="G2045">
        <v>1774</v>
      </c>
      <c r="H2045">
        <v>0</v>
      </c>
      <c r="I2045">
        <v>0</v>
      </c>
      <c r="J2045">
        <v>35</v>
      </c>
      <c r="K2045">
        <v>1774</v>
      </c>
    </row>
    <row r="2046" spans="1:11" x14ac:dyDescent="0.2">
      <c r="A2046" t="s">
        <v>2356</v>
      </c>
      <c r="B2046" t="s">
        <v>89</v>
      </c>
      <c r="C2046" t="s">
        <v>100</v>
      </c>
      <c r="D2046" t="s">
        <v>274</v>
      </c>
      <c r="E2046" t="s">
        <v>216</v>
      </c>
      <c r="F2046">
        <v>22</v>
      </c>
      <c r="G2046">
        <v>1046</v>
      </c>
      <c r="H2046">
        <v>0</v>
      </c>
      <c r="I2046">
        <v>0</v>
      </c>
      <c r="J2046">
        <v>22</v>
      </c>
      <c r="K2046">
        <v>1046</v>
      </c>
    </row>
    <row r="2047" spans="1:11" x14ac:dyDescent="0.2">
      <c r="A2047" t="s">
        <v>2357</v>
      </c>
      <c r="B2047" t="s">
        <v>89</v>
      </c>
      <c r="C2047" t="s">
        <v>100</v>
      </c>
      <c r="D2047" t="s">
        <v>272</v>
      </c>
      <c r="E2047" t="s">
        <v>217</v>
      </c>
      <c r="F2047">
        <v>14</v>
      </c>
      <c r="G2047">
        <v>563</v>
      </c>
      <c r="H2047">
        <v>0</v>
      </c>
      <c r="I2047">
        <v>0</v>
      </c>
      <c r="J2047">
        <v>14</v>
      </c>
      <c r="K2047">
        <v>563</v>
      </c>
    </row>
    <row r="2048" spans="1:11" x14ac:dyDescent="0.2">
      <c r="A2048" t="s">
        <v>2358</v>
      </c>
      <c r="B2048" t="s">
        <v>89</v>
      </c>
      <c r="C2048" t="s">
        <v>100</v>
      </c>
      <c r="D2048" t="s">
        <v>274</v>
      </c>
      <c r="E2048" t="s">
        <v>218</v>
      </c>
      <c r="F2048">
        <v>27</v>
      </c>
      <c r="G2048">
        <v>1397</v>
      </c>
      <c r="H2048">
        <v>0</v>
      </c>
      <c r="I2048">
        <v>0</v>
      </c>
      <c r="J2048">
        <v>27</v>
      </c>
      <c r="K2048">
        <v>1397</v>
      </c>
    </row>
    <row r="2049" spans="1:11" x14ac:dyDescent="0.2">
      <c r="A2049" t="s">
        <v>2359</v>
      </c>
      <c r="B2049" t="s">
        <v>89</v>
      </c>
      <c r="C2049" t="s">
        <v>100</v>
      </c>
      <c r="D2049" t="s">
        <v>273</v>
      </c>
      <c r="E2049" t="s">
        <v>219</v>
      </c>
      <c r="F2049">
        <v>76</v>
      </c>
      <c r="G2049">
        <v>2651.83</v>
      </c>
      <c r="H2049">
        <v>0</v>
      </c>
      <c r="I2049">
        <v>0</v>
      </c>
      <c r="J2049">
        <v>76</v>
      </c>
      <c r="K2049">
        <v>2651.83</v>
      </c>
    </row>
    <row r="2050" spans="1:11" x14ac:dyDescent="0.2">
      <c r="A2050" t="s">
        <v>2360</v>
      </c>
      <c r="B2050" t="s">
        <v>89</v>
      </c>
      <c r="C2050" t="s">
        <v>100</v>
      </c>
      <c r="D2050" t="s">
        <v>272</v>
      </c>
      <c r="E2050" t="s">
        <v>286</v>
      </c>
      <c r="F2050">
        <v>1477</v>
      </c>
      <c r="G2050">
        <v>63580.32</v>
      </c>
      <c r="H2050">
        <v>0</v>
      </c>
      <c r="I2050">
        <v>0</v>
      </c>
      <c r="J2050">
        <v>1477</v>
      </c>
      <c r="K2050">
        <v>63580.32</v>
      </c>
    </row>
    <row r="2051" spans="1:11" x14ac:dyDescent="0.2">
      <c r="A2051" t="s">
        <v>2361</v>
      </c>
      <c r="B2051" t="s">
        <v>89</v>
      </c>
      <c r="C2051" t="s">
        <v>100</v>
      </c>
      <c r="D2051" t="s">
        <v>273</v>
      </c>
      <c r="E2051" t="s">
        <v>220</v>
      </c>
      <c r="F2051">
        <v>68</v>
      </c>
      <c r="G2051">
        <v>3328</v>
      </c>
      <c r="H2051">
        <v>0</v>
      </c>
      <c r="I2051">
        <v>0</v>
      </c>
      <c r="J2051">
        <v>68</v>
      </c>
      <c r="K2051">
        <v>3328</v>
      </c>
    </row>
    <row r="2052" spans="1:11" x14ac:dyDescent="0.2">
      <c r="A2052" t="s">
        <v>2362</v>
      </c>
      <c r="B2052" t="s">
        <v>89</v>
      </c>
      <c r="C2052" t="s">
        <v>100</v>
      </c>
      <c r="D2052" t="s">
        <v>270</v>
      </c>
      <c r="E2052" t="s">
        <v>221</v>
      </c>
      <c r="F2052">
        <v>10</v>
      </c>
      <c r="G2052">
        <v>461</v>
      </c>
      <c r="H2052">
        <v>0</v>
      </c>
      <c r="I2052">
        <v>0</v>
      </c>
      <c r="J2052">
        <v>10</v>
      </c>
      <c r="K2052">
        <v>461</v>
      </c>
    </row>
    <row r="2053" spans="1:11" x14ac:dyDescent="0.2">
      <c r="A2053" t="s">
        <v>2363</v>
      </c>
      <c r="B2053" t="s">
        <v>89</v>
      </c>
      <c r="C2053" t="s">
        <v>100</v>
      </c>
      <c r="D2053" t="s">
        <v>273</v>
      </c>
      <c r="E2053" t="s">
        <v>287</v>
      </c>
      <c r="F2053">
        <v>696</v>
      </c>
      <c r="G2053">
        <v>27797.32</v>
      </c>
      <c r="H2053">
        <v>0</v>
      </c>
      <c r="I2053">
        <v>0</v>
      </c>
      <c r="J2053">
        <v>696</v>
      </c>
      <c r="K2053">
        <v>27797.32</v>
      </c>
    </row>
    <row r="2054" spans="1:11" x14ac:dyDescent="0.2">
      <c r="A2054" t="s">
        <v>2364</v>
      </c>
      <c r="B2054" t="s">
        <v>89</v>
      </c>
      <c r="C2054" t="s">
        <v>100</v>
      </c>
      <c r="D2054" t="s">
        <v>272</v>
      </c>
      <c r="E2054" t="s">
        <v>222</v>
      </c>
      <c r="F2054">
        <v>32</v>
      </c>
      <c r="G2054">
        <v>1691</v>
      </c>
      <c r="H2054">
        <v>0</v>
      </c>
      <c r="I2054">
        <v>0</v>
      </c>
      <c r="J2054">
        <v>32</v>
      </c>
      <c r="K2054">
        <v>1691</v>
      </c>
    </row>
    <row r="2055" spans="1:11" x14ac:dyDescent="0.2">
      <c r="A2055" t="s">
        <v>2365</v>
      </c>
      <c r="B2055" t="s">
        <v>89</v>
      </c>
      <c r="C2055" t="s">
        <v>100</v>
      </c>
      <c r="D2055" t="s">
        <v>268</v>
      </c>
      <c r="E2055" t="s">
        <v>223</v>
      </c>
      <c r="F2055">
        <v>17</v>
      </c>
      <c r="G2055">
        <v>800</v>
      </c>
      <c r="H2055">
        <v>0</v>
      </c>
      <c r="I2055">
        <v>0</v>
      </c>
      <c r="J2055">
        <v>17</v>
      </c>
      <c r="K2055">
        <v>800</v>
      </c>
    </row>
    <row r="2056" spans="1:11" x14ac:dyDescent="0.2">
      <c r="A2056" t="s">
        <v>2366</v>
      </c>
      <c r="B2056" t="s">
        <v>89</v>
      </c>
      <c r="C2056" t="s">
        <v>100</v>
      </c>
      <c r="D2056" t="s">
        <v>269</v>
      </c>
      <c r="E2056" t="s">
        <v>224</v>
      </c>
      <c r="F2056">
        <v>42</v>
      </c>
      <c r="G2056">
        <v>1974</v>
      </c>
      <c r="H2056">
        <v>0</v>
      </c>
      <c r="I2056">
        <v>0</v>
      </c>
      <c r="J2056">
        <v>42</v>
      </c>
      <c r="K2056">
        <v>1974</v>
      </c>
    </row>
    <row r="2057" spans="1:11" x14ac:dyDescent="0.2">
      <c r="A2057" t="s">
        <v>2367</v>
      </c>
      <c r="B2057" t="s">
        <v>89</v>
      </c>
      <c r="C2057" t="s">
        <v>100</v>
      </c>
      <c r="D2057" t="s">
        <v>271</v>
      </c>
      <c r="E2057" t="s">
        <v>225</v>
      </c>
      <c r="F2057">
        <v>8</v>
      </c>
      <c r="G2057">
        <v>495</v>
      </c>
      <c r="H2057">
        <v>0</v>
      </c>
      <c r="I2057">
        <v>0</v>
      </c>
      <c r="J2057">
        <v>8</v>
      </c>
      <c r="K2057">
        <v>495</v>
      </c>
    </row>
    <row r="2058" spans="1:11" x14ac:dyDescent="0.2">
      <c r="A2058" t="s">
        <v>2368</v>
      </c>
      <c r="B2058" t="s">
        <v>89</v>
      </c>
      <c r="C2058" t="s">
        <v>100</v>
      </c>
      <c r="D2058" t="s">
        <v>274</v>
      </c>
      <c r="E2058" t="s">
        <v>226</v>
      </c>
      <c r="F2058">
        <v>78</v>
      </c>
      <c r="G2058">
        <v>3328.83</v>
      </c>
      <c r="H2058">
        <v>0</v>
      </c>
      <c r="I2058">
        <v>0</v>
      </c>
      <c r="J2058">
        <v>78</v>
      </c>
      <c r="K2058">
        <v>3328.83</v>
      </c>
    </row>
    <row r="2059" spans="1:11" x14ac:dyDescent="0.2">
      <c r="A2059" t="s">
        <v>2369</v>
      </c>
      <c r="B2059" t="s">
        <v>89</v>
      </c>
      <c r="C2059" t="s">
        <v>100</v>
      </c>
      <c r="D2059" t="s">
        <v>271</v>
      </c>
      <c r="E2059" t="s">
        <v>227</v>
      </c>
      <c r="F2059">
        <v>41</v>
      </c>
      <c r="G2059">
        <v>1744</v>
      </c>
      <c r="H2059">
        <v>0</v>
      </c>
      <c r="I2059">
        <v>0</v>
      </c>
      <c r="J2059">
        <v>41</v>
      </c>
      <c r="K2059">
        <v>1744</v>
      </c>
    </row>
    <row r="2060" spans="1:11" x14ac:dyDescent="0.2">
      <c r="A2060" t="s">
        <v>2370</v>
      </c>
      <c r="B2060" t="s">
        <v>89</v>
      </c>
      <c r="C2060" t="s">
        <v>100</v>
      </c>
      <c r="D2060" t="s">
        <v>270</v>
      </c>
      <c r="E2060" t="s">
        <v>228</v>
      </c>
      <c r="F2060">
        <v>6</v>
      </c>
      <c r="G2060">
        <v>344</v>
      </c>
      <c r="H2060">
        <v>0</v>
      </c>
      <c r="I2060">
        <v>0</v>
      </c>
      <c r="J2060">
        <v>6</v>
      </c>
      <c r="K2060">
        <v>344</v>
      </c>
    </row>
    <row r="2061" spans="1:11" x14ac:dyDescent="0.2">
      <c r="A2061" t="s">
        <v>2371</v>
      </c>
      <c r="B2061" t="s">
        <v>89</v>
      </c>
      <c r="C2061" t="s">
        <v>100</v>
      </c>
      <c r="D2061" t="s">
        <v>274</v>
      </c>
      <c r="E2061" t="s">
        <v>229</v>
      </c>
      <c r="F2061">
        <v>16</v>
      </c>
      <c r="G2061">
        <v>714</v>
      </c>
      <c r="H2061">
        <v>0</v>
      </c>
      <c r="I2061">
        <v>0</v>
      </c>
      <c r="J2061">
        <v>16</v>
      </c>
      <c r="K2061">
        <v>714</v>
      </c>
    </row>
    <row r="2062" spans="1:11" x14ac:dyDescent="0.2">
      <c r="A2062" t="s">
        <v>2372</v>
      </c>
      <c r="B2062" t="s">
        <v>89</v>
      </c>
      <c r="C2062" t="s">
        <v>100</v>
      </c>
      <c r="D2062" t="s">
        <v>268</v>
      </c>
      <c r="E2062" t="s">
        <v>230</v>
      </c>
      <c r="F2062">
        <v>75</v>
      </c>
      <c r="G2062">
        <v>2659.83</v>
      </c>
      <c r="H2062">
        <v>0</v>
      </c>
      <c r="I2062">
        <v>0</v>
      </c>
      <c r="J2062">
        <v>75</v>
      </c>
      <c r="K2062">
        <v>2659.83</v>
      </c>
    </row>
    <row r="2063" spans="1:11" x14ac:dyDescent="0.2">
      <c r="A2063" t="s">
        <v>2373</v>
      </c>
      <c r="B2063" t="s">
        <v>89</v>
      </c>
      <c r="C2063" t="s">
        <v>100</v>
      </c>
      <c r="D2063" t="s">
        <v>270</v>
      </c>
      <c r="E2063" t="s">
        <v>231</v>
      </c>
      <c r="F2063">
        <v>10</v>
      </c>
      <c r="G2063">
        <v>429</v>
      </c>
      <c r="H2063">
        <v>0</v>
      </c>
      <c r="I2063">
        <v>0</v>
      </c>
      <c r="J2063">
        <v>10</v>
      </c>
      <c r="K2063">
        <v>429</v>
      </c>
    </row>
    <row r="2064" spans="1:11" x14ac:dyDescent="0.2">
      <c r="A2064" t="s">
        <v>2374</v>
      </c>
      <c r="B2064" t="s">
        <v>89</v>
      </c>
      <c r="C2064" t="s">
        <v>100</v>
      </c>
      <c r="D2064" t="s">
        <v>272</v>
      </c>
      <c r="E2064" t="s">
        <v>232</v>
      </c>
      <c r="F2064">
        <v>241</v>
      </c>
      <c r="G2064">
        <v>11662</v>
      </c>
      <c r="H2064">
        <v>0</v>
      </c>
      <c r="I2064">
        <v>0</v>
      </c>
      <c r="J2064">
        <v>241</v>
      </c>
      <c r="K2064">
        <v>11662</v>
      </c>
    </row>
    <row r="2065" spans="1:11" x14ac:dyDescent="0.2">
      <c r="A2065" t="s">
        <v>2375</v>
      </c>
      <c r="B2065" t="s">
        <v>89</v>
      </c>
      <c r="C2065" t="s">
        <v>100</v>
      </c>
      <c r="D2065" t="s">
        <v>269</v>
      </c>
      <c r="E2065" t="s">
        <v>233</v>
      </c>
      <c r="F2065">
        <v>30</v>
      </c>
      <c r="G2065">
        <v>1331</v>
      </c>
      <c r="H2065">
        <v>0</v>
      </c>
      <c r="I2065">
        <v>0</v>
      </c>
      <c r="J2065">
        <v>30</v>
      </c>
      <c r="K2065">
        <v>1331</v>
      </c>
    </row>
    <row r="2066" spans="1:11" x14ac:dyDescent="0.2">
      <c r="A2066" t="s">
        <v>2376</v>
      </c>
      <c r="B2066" t="s">
        <v>89</v>
      </c>
      <c r="C2066" t="s">
        <v>100</v>
      </c>
      <c r="D2066" t="s">
        <v>273</v>
      </c>
      <c r="E2066" t="s">
        <v>234</v>
      </c>
      <c r="F2066">
        <v>22</v>
      </c>
      <c r="G2066">
        <v>951</v>
      </c>
      <c r="H2066">
        <v>0</v>
      </c>
      <c r="I2066">
        <v>0</v>
      </c>
      <c r="J2066">
        <v>22</v>
      </c>
      <c r="K2066">
        <v>951</v>
      </c>
    </row>
    <row r="2067" spans="1:11" x14ac:dyDescent="0.2">
      <c r="A2067" t="s">
        <v>2377</v>
      </c>
      <c r="B2067" t="s">
        <v>89</v>
      </c>
      <c r="C2067" t="s">
        <v>100</v>
      </c>
      <c r="D2067" t="s">
        <v>271</v>
      </c>
      <c r="E2067" t="s">
        <v>235</v>
      </c>
      <c r="F2067">
        <v>12</v>
      </c>
      <c r="G2067">
        <v>655</v>
      </c>
      <c r="H2067">
        <v>0</v>
      </c>
      <c r="I2067">
        <v>0</v>
      </c>
      <c r="J2067">
        <v>12</v>
      </c>
      <c r="K2067">
        <v>655</v>
      </c>
    </row>
    <row r="2068" spans="1:11" x14ac:dyDescent="0.2">
      <c r="A2068" t="s">
        <v>2378</v>
      </c>
      <c r="B2068" t="s">
        <v>89</v>
      </c>
      <c r="C2068" t="s">
        <v>100</v>
      </c>
      <c r="D2068" t="s">
        <v>274</v>
      </c>
      <c r="E2068" t="s">
        <v>236</v>
      </c>
      <c r="F2068">
        <v>12</v>
      </c>
      <c r="G2068">
        <v>567</v>
      </c>
      <c r="H2068">
        <v>0</v>
      </c>
      <c r="I2068">
        <v>0</v>
      </c>
      <c r="J2068">
        <v>12</v>
      </c>
      <c r="K2068">
        <v>567</v>
      </c>
    </row>
    <row r="2069" spans="1:11" x14ac:dyDescent="0.2">
      <c r="A2069" t="s">
        <v>2379</v>
      </c>
      <c r="B2069" t="s">
        <v>89</v>
      </c>
      <c r="C2069" t="s">
        <v>100</v>
      </c>
      <c r="D2069" t="s">
        <v>268</v>
      </c>
      <c r="E2069" t="s">
        <v>237</v>
      </c>
      <c r="F2069">
        <v>16</v>
      </c>
      <c r="G2069">
        <v>631</v>
      </c>
      <c r="H2069">
        <v>0</v>
      </c>
      <c r="I2069">
        <v>0</v>
      </c>
      <c r="J2069">
        <v>16</v>
      </c>
      <c r="K2069">
        <v>631</v>
      </c>
    </row>
    <row r="2070" spans="1:11" x14ac:dyDescent="0.2">
      <c r="A2070" t="s">
        <v>2380</v>
      </c>
      <c r="B2070" t="s">
        <v>89</v>
      </c>
      <c r="C2070" t="s">
        <v>100</v>
      </c>
      <c r="D2070" t="s">
        <v>273</v>
      </c>
      <c r="E2070" t="s">
        <v>238</v>
      </c>
      <c r="F2070">
        <v>6</v>
      </c>
      <c r="G2070">
        <v>268.83</v>
      </c>
      <c r="H2070">
        <v>0</v>
      </c>
      <c r="I2070">
        <v>0</v>
      </c>
      <c r="J2070">
        <v>6</v>
      </c>
      <c r="K2070">
        <v>268.83</v>
      </c>
    </row>
    <row r="2071" spans="1:11" x14ac:dyDescent="0.2">
      <c r="A2071" t="s">
        <v>2381</v>
      </c>
      <c r="B2071" t="s">
        <v>89</v>
      </c>
      <c r="C2071" t="s">
        <v>100</v>
      </c>
      <c r="D2071" t="s">
        <v>269</v>
      </c>
      <c r="E2071" t="s">
        <v>239</v>
      </c>
      <c r="F2071">
        <v>35</v>
      </c>
      <c r="G2071">
        <v>1498</v>
      </c>
      <c r="H2071">
        <v>0</v>
      </c>
      <c r="I2071">
        <v>0</v>
      </c>
      <c r="J2071">
        <v>35</v>
      </c>
      <c r="K2071">
        <v>1498</v>
      </c>
    </row>
    <row r="2072" spans="1:11" x14ac:dyDescent="0.2">
      <c r="A2072" t="s">
        <v>2382</v>
      </c>
      <c r="B2072" t="s">
        <v>89</v>
      </c>
      <c r="C2072" t="s">
        <v>100</v>
      </c>
      <c r="D2072" t="s">
        <v>271</v>
      </c>
      <c r="E2072" t="s">
        <v>240</v>
      </c>
      <c r="F2072">
        <v>36</v>
      </c>
      <c r="G2072">
        <v>1805</v>
      </c>
      <c r="H2072">
        <v>0</v>
      </c>
      <c r="I2072">
        <v>0</v>
      </c>
      <c r="J2072">
        <v>36</v>
      </c>
      <c r="K2072">
        <v>1805</v>
      </c>
    </row>
    <row r="2073" spans="1:11" x14ac:dyDescent="0.2">
      <c r="A2073" t="s">
        <v>2383</v>
      </c>
      <c r="B2073" t="s">
        <v>89</v>
      </c>
      <c r="C2073" t="s">
        <v>100</v>
      </c>
      <c r="D2073" t="s">
        <v>275</v>
      </c>
      <c r="E2073" t="s">
        <v>241</v>
      </c>
      <c r="F2073">
        <v>16</v>
      </c>
      <c r="G2073">
        <v>924</v>
      </c>
      <c r="H2073">
        <v>0</v>
      </c>
      <c r="I2073">
        <v>0</v>
      </c>
      <c r="J2073">
        <v>16</v>
      </c>
      <c r="K2073">
        <v>924</v>
      </c>
    </row>
    <row r="2074" spans="1:11" x14ac:dyDescent="0.2">
      <c r="A2074" t="s">
        <v>2384</v>
      </c>
      <c r="B2074" t="s">
        <v>89</v>
      </c>
      <c r="C2074" t="s">
        <v>100</v>
      </c>
      <c r="D2074" t="s">
        <v>274</v>
      </c>
      <c r="E2074" t="s">
        <v>242</v>
      </c>
      <c r="F2074">
        <v>11</v>
      </c>
      <c r="G2074">
        <v>479</v>
      </c>
      <c r="H2074">
        <v>0</v>
      </c>
      <c r="I2074">
        <v>0</v>
      </c>
      <c r="J2074">
        <v>11</v>
      </c>
      <c r="K2074">
        <v>479</v>
      </c>
    </row>
    <row r="2075" spans="1:11" x14ac:dyDescent="0.2">
      <c r="A2075" t="s">
        <v>2385</v>
      </c>
      <c r="B2075" t="s">
        <v>89</v>
      </c>
      <c r="C2075" t="s">
        <v>100</v>
      </c>
      <c r="D2075" t="s">
        <v>269</v>
      </c>
      <c r="E2075" t="s">
        <v>243</v>
      </c>
      <c r="F2075">
        <v>37</v>
      </c>
      <c r="G2075">
        <v>1817</v>
      </c>
      <c r="H2075">
        <v>0</v>
      </c>
      <c r="I2075">
        <v>0</v>
      </c>
      <c r="J2075">
        <v>37</v>
      </c>
      <c r="K2075">
        <v>1817</v>
      </c>
    </row>
    <row r="2076" spans="1:11" x14ac:dyDescent="0.2">
      <c r="A2076" t="s">
        <v>2386</v>
      </c>
      <c r="B2076" t="s">
        <v>89</v>
      </c>
      <c r="C2076" t="s">
        <v>100</v>
      </c>
      <c r="D2076" t="s">
        <v>269</v>
      </c>
      <c r="E2076" t="s">
        <v>244</v>
      </c>
      <c r="F2076">
        <v>62</v>
      </c>
      <c r="G2076">
        <v>3240</v>
      </c>
      <c r="H2076">
        <v>0</v>
      </c>
      <c r="I2076">
        <v>0</v>
      </c>
      <c r="J2076">
        <v>62</v>
      </c>
      <c r="K2076">
        <v>3240</v>
      </c>
    </row>
    <row r="2077" spans="1:11" x14ac:dyDescent="0.2">
      <c r="A2077" t="s">
        <v>2387</v>
      </c>
      <c r="B2077" t="s">
        <v>89</v>
      </c>
      <c r="C2077" t="s">
        <v>100</v>
      </c>
      <c r="D2077" t="s">
        <v>271</v>
      </c>
      <c r="E2077" t="s">
        <v>245</v>
      </c>
      <c r="F2077">
        <v>26</v>
      </c>
      <c r="G2077">
        <v>1462.83</v>
      </c>
      <c r="H2077">
        <v>0</v>
      </c>
      <c r="I2077">
        <v>0</v>
      </c>
      <c r="J2077">
        <v>26</v>
      </c>
      <c r="K2077">
        <v>1462.83</v>
      </c>
    </row>
    <row r="2078" spans="1:11" x14ac:dyDescent="0.2">
      <c r="A2078" t="s">
        <v>2388</v>
      </c>
      <c r="B2078" t="s">
        <v>89</v>
      </c>
      <c r="C2078" t="s">
        <v>100</v>
      </c>
      <c r="D2078" t="s">
        <v>274</v>
      </c>
      <c r="E2078" t="s">
        <v>246</v>
      </c>
      <c r="F2078">
        <v>75</v>
      </c>
      <c r="G2078">
        <v>3739</v>
      </c>
      <c r="H2078">
        <v>0</v>
      </c>
      <c r="I2078">
        <v>0</v>
      </c>
      <c r="J2078">
        <v>75</v>
      </c>
      <c r="K2078">
        <v>3739</v>
      </c>
    </row>
    <row r="2079" spans="1:11" x14ac:dyDescent="0.2">
      <c r="A2079" t="s">
        <v>2389</v>
      </c>
      <c r="B2079" t="s">
        <v>89</v>
      </c>
      <c r="C2079" t="s">
        <v>100</v>
      </c>
      <c r="D2079" t="s">
        <v>272</v>
      </c>
      <c r="E2079" t="s">
        <v>247</v>
      </c>
      <c r="F2079">
        <v>19</v>
      </c>
      <c r="G2079">
        <v>665</v>
      </c>
      <c r="H2079">
        <v>0</v>
      </c>
      <c r="I2079">
        <v>0</v>
      </c>
      <c r="J2079">
        <v>19</v>
      </c>
      <c r="K2079">
        <v>665</v>
      </c>
    </row>
    <row r="2080" spans="1:11" x14ac:dyDescent="0.2">
      <c r="A2080" t="s">
        <v>2390</v>
      </c>
      <c r="B2080" t="s">
        <v>89</v>
      </c>
      <c r="C2080" t="s">
        <v>100</v>
      </c>
      <c r="D2080" t="s">
        <v>274</v>
      </c>
      <c r="E2080" t="s">
        <v>288</v>
      </c>
      <c r="F2080">
        <v>486</v>
      </c>
      <c r="G2080">
        <v>23158.83</v>
      </c>
      <c r="H2080">
        <v>0</v>
      </c>
      <c r="I2080">
        <v>0</v>
      </c>
      <c r="J2080">
        <v>486</v>
      </c>
      <c r="K2080">
        <v>23158.83</v>
      </c>
    </row>
    <row r="2081" spans="1:11" x14ac:dyDescent="0.2">
      <c r="A2081" t="s">
        <v>2391</v>
      </c>
      <c r="B2081" t="s">
        <v>89</v>
      </c>
      <c r="C2081" t="s">
        <v>100</v>
      </c>
      <c r="D2081" t="s">
        <v>267</v>
      </c>
      <c r="E2081" t="s">
        <v>248</v>
      </c>
      <c r="F2081">
        <v>51</v>
      </c>
      <c r="G2081">
        <v>2312.83</v>
      </c>
      <c r="H2081">
        <v>0</v>
      </c>
      <c r="I2081">
        <v>0</v>
      </c>
      <c r="J2081">
        <v>51</v>
      </c>
      <c r="K2081">
        <v>2312.83</v>
      </c>
    </row>
    <row r="2082" spans="1:11" x14ac:dyDescent="0.2">
      <c r="A2082" t="s">
        <v>2392</v>
      </c>
      <c r="B2082" t="s">
        <v>89</v>
      </c>
      <c r="C2082" t="s">
        <v>100</v>
      </c>
      <c r="D2082" t="s">
        <v>272</v>
      </c>
      <c r="E2082" t="s">
        <v>249</v>
      </c>
      <c r="F2082">
        <v>166</v>
      </c>
      <c r="G2082">
        <v>6517</v>
      </c>
      <c r="H2082">
        <v>0</v>
      </c>
      <c r="I2082">
        <v>0</v>
      </c>
      <c r="J2082">
        <v>166</v>
      </c>
      <c r="K2082">
        <v>6517</v>
      </c>
    </row>
    <row r="2083" spans="1:11" x14ac:dyDescent="0.2">
      <c r="A2083" t="s">
        <v>2393</v>
      </c>
      <c r="B2083" t="s">
        <v>89</v>
      </c>
      <c r="C2083" t="s">
        <v>100</v>
      </c>
      <c r="D2083" t="s">
        <v>269</v>
      </c>
      <c r="E2083" t="s">
        <v>250</v>
      </c>
      <c r="F2083">
        <v>27</v>
      </c>
      <c r="G2083">
        <v>1382</v>
      </c>
      <c r="H2083">
        <v>0</v>
      </c>
      <c r="I2083">
        <v>0</v>
      </c>
      <c r="J2083">
        <v>27</v>
      </c>
      <c r="K2083">
        <v>1382</v>
      </c>
    </row>
    <row r="2084" spans="1:11" x14ac:dyDescent="0.2">
      <c r="A2084" t="s">
        <v>2394</v>
      </c>
      <c r="B2084" t="s">
        <v>89</v>
      </c>
      <c r="C2084" t="s">
        <v>100</v>
      </c>
      <c r="D2084" t="s">
        <v>271</v>
      </c>
      <c r="E2084" t="s">
        <v>251</v>
      </c>
      <c r="F2084">
        <v>11</v>
      </c>
      <c r="G2084">
        <v>382</v>
      </c>
      <c r="H2084">
        <v>0</v>
      </c>
      <c r="I2084">
        <v>0</v>
      </c>
      <c r="J2084">
        <v>11</v>
      </c>
      <c r="K2084">
        <v>382</v>
      </c>
    </row>
    <row r="2085" spans="1:11" x14ac:dyDescent="0.2">
      <c r="A2085" t="s">
        <v>2395</v>
      </c>
      <c r="B2085" t="s">
        <v>89</v>
      </c>
      <c r="C2085" t="s">
        <v>100</v>
      </c>
      <c r="D2085" t="s">
        <v>271</v>
      </c>
      <c r="E2085" t="s">
        <v>252</v>
      </c>
      <c r="F2085">
        <v>29</v>
      </c>
      <c r="G2085">
        <v>1456</v>
      </c>
      <c r="H2085">
        <v>0</v>
      </c>
      <c r="I2085">
        <v>0</v>
      </c>
      <c r="J2085">
        <v>29</v>
      </c>
      <c r="K2085">
        <v>1456</v>
      </c>
    </row>
    <row r="2086" spans="1:11" x14ac:dyDescent="0.2">
      <c r="A2086" t="s">
        <v>2396</v>
      </c>
      <c r="B2086" t="s">
        <v>89</v>
      </c>
      <c r="C2086" t="s">
        <v>100</v>
      </c>
      <c r="D2086" t="s">
        <v>273</v>
      </c>
      <c r="E2086" t="s">
        <v>253</v>
      </c>
      <c r="F2086">
        <v>69</v>
      </c>
      <c r="G2086">
        <v>2704</v>
      </c>
      <c r="H2086">
        <v>0</v>
      </c>
      <c r="I2086">
        <v>0</v>
      </c>
      <c r="J2086">
        <v>69</v>
      </c>
      <c r="K2086">
        <v>2704</v>
      </c>
    </row>
    <row r="2087" spans="1:11" x14ac:dyDescent="0.2">
      <c r="A2087" t="s">
        <v>2397</v>
      </c>
      <c r="B2087" t="s">
        <v>89</v>
      </c>
      <c r="C2087" t="s">
        <v>100</v>
      </c>
      <c r="D2087" t="s">
        <v>272</v>
      </c>
      <c r="E2087" t="s">
        <v>254</v>
      </c>
      <c r="F2087">
        <v>26</v>
      </c>
      <c r="G2087">
        <v>1233</v>
      </c>
      <c r="H2087">
        <v>0</v>
      </c>
      <c r="I2087">
        <v>0</v>
      </c>
      <c r="J2087">
        <v>26</v>
      </c>
      <c r="K2087">
        <v>1233</v>
      </c>
    </row>
    <row r="2088" spans="1:11" x14ac:dyDescent="0.2">
      <c r="A2088" t="s">
        <v>2398</v>
      </c>
      <c r="B2088" t="s">
        <v>89</v>
      </c>
      <c r="C2088" t="s">
        <v>100</v>
      </c>
      <c r="D2088" t="s">
        <v>271</v>
      </c>
      <c r="E2088" t="s">
        <v>255</v>
      </c>
      <c r="F2088">
        <v>43</v>
      </c>
      <c r="G2088">
        <v>2015</v>
      </c>
      <c r="H2088">
        <v>0</v>
      </c>
      <c r="I2088">
        <v>0</v>
      </c>
      <c r="J2088">
        <v>43</v>
      </c>
      <c r="K2088">
        <v>2015</v>
      </c>
    </row>
    <row r="2089" spans="1:11" x14ac:dyDescent="0.2">
      <c r="A2089" t="s">
        <v>2399</v>
      </c>
      <c r="B2089" t="s">
        <v>89</v>
      </c>
      <c r="C2089" t="s">
        <v>100</v>
      </c>
      <c r="D2089" t="s">
        <v>272</v>
      </c>
      <c r="E2089" t="s">
        <v>256</v>
      </c>
      <c r="F2089">
        <v>29</v>
      </c>
      <c r="G2089">
        <v>1462</v>
      </c>
      <c r="H2089">
        <v>0</v>
      </c>
      <c r="I2089">
        <v>0</v>
      </c>
      <c r="J2089">
        <v>29</v>
      </c>
      <c r="K2089">
        <v>1462</v>
      </c>
    </row>
    <row r="2090" spans="1:11" x14ac:dyDescent="0.2">
      <c r="A2090" t="s">
        <v>2400</v>
      </c>
      <c r="B2090" t="s">
        <v>89</v>
      </c>
      <c r="C2090" t="s">
        <v>100</v>
      </c>
      <c r="D2090" t="s">
        <v>274</v>
      </c>
      <c r="E2090" t="s">
        <v>257</v>
      </c>
      <c r="F2090">
        <v>17</v>
      </c>
      <c r="G2090">
        <v>867</v>
      </c>
      <c r="H2090">
        <v>0</v>
      </c>
      <c r="I2090">
        <v>0</v>
      </c>
      <c r="J2090">
        <v>17</v>
      </c>
      <c r="K2090">
        <v>867</v>
      </c>
    </row>
    <row r="2091" spans="1:11" x14ac:dyDescent="0.2">
      <c r="A2091" t="s">
        <v>2401</v>
      </c>
      <c r="B2091" t="s">
        <v>89</v>
      </c>
      <c r="C2091" t="s">
        <v>100</v>
      </c>
      <c r="D2091" t="s">
        <v>274</v>
      </c>
      <c r="E2091" t="s">
        <v>258</v>
      </c>
      <c r="F2091">
        <v>54</v>
      </c>
      <c r="G2091">
        <v>2311</v>
      </c>
      <c r="H2091">
        <v>0</v>
      </c>
      <c r="I2091">
        <v>0</v>
      </c>
      <c r="J2091">
        <v>54</v>
      </c>
      <c r="K2091">
        <v>2311</v>
      </c>
    </row>
    <row r="2092" spans="1:11" x14ac:dyDescent="0.2">
      <c r="A2092" t="s">
        <v>2402</v>
      </c>
      <c r="B2092" t="s">
        <v>89</v>
      </c>
      <c r="C2092" t="s">
        <v>100</v>
      </c>
      <c r="D2092" t="s">
        <v>275</v>
      </c>
      <c r="E2092" t="s">
        <v>259</v>
      </c>
      <c r="F2092">
        <v>29</v>
      </c>
      <c r="G2092">
        <v>1276</v>
      </c>
      <c r="H2092">
        <v>0</v>
      </c>
      <c r="I2092">
        <v>0</v>
      </c>
      <c r="J2092">
        <v>29</v>
      </c>
      <c r="K2092">
        <v>1276</v>
      </c>
    </row>
    <row r="2093" spans="1:11" x14ac:dyDescent="0.2">
      <c r="A2093" t="s">
        <v>2403</v>
      </c>
      <c r="B2093" t="s">
        <v>89</v>
      </c>
      <c r="C2093" t="s">
        <v>100</v>
      </c>
      <c r="D2093" t="s">
        <v>275</v>
      </c>
      <c r="E2093" t="s">
        <v>289</v>
      </c>
      <c r="F2093">
        <v>453</v>
      </c>
      <c r="G2093">
        <v>20905.830000000002</v>
      </c>
      <c r="H2093">
        <v>0</v>
      </c>
      <c r="I2093">
        <v>0</v>
      </c>
      <c r="J2093">
        <v>453</v>
      </c>
      <c r="K2093">
        <v>20905.830000000002</v>
      </c>
    </row>
    <row r="2094" spans="1:11" x14ac:dyDescent="0.2">
      <c r="A2094" t="s">
        <v>2404</v>
      </c>
      <c r="B2094" t="s">
        <v>89</v>
      </c>
      <c r="C2094" t="s">
        <v>291</v>
      </c>
      <c r="D2094" t="s">
        <v>106</v>
      </c>
      <c r="E2094" t="s">
        <v>280</v>
      </c>
      <c r="F2094">
        <v>13089</v>
      </c>
      <c r="G2094">
        <v>657126.55000000005</v>
      </c>
      <c r="H2094">
        <v>0</v>
      </c>
      <c r="I2094">
        <v>0</v>
      </c>
      <c r="J2094">
        <v>13089</v>
      </c>
      <c r="K2094">
        <v>657126.55000000005</v>
      </c>
    </row>
    <row r="2095" spans="1:11" x14ac:dyDescent="0.2">
      <c r="A2095" t="s">
        <v>2405</v>
      </c>
      <c r="B2095" t="s">
        <v>89</v>
      </c>
      <c r="C2095" t="s">
        <v>291</v>
      </c>
      <c r="D2095" t="s">
        <v>269</v>
      </c>
      <c r="E2095" t="s">
        <v>107</v>
      </c>
      <c r="F2095">
        <v>52</v>
      </c>
      <c r="G2095">
        <v>2119</v>
      </c>
      <c r="H2095">
        <v>0</v>
      </c>
      <c r="I2095">
        <v>0</v>
      </c>
      <c r="J2095">
        <v>52</v>
      </c>
      <c r="K2095">
        <v>2119</v>
      </c>
    </row>
    <row r="2096" spans="1:11" x14ac:dyDescent="0.2">
      <c r="A2096" t="s">
        <v>2406</v>
      </c>
      <c r="B2096" t="s">
        <v>89</v>
      </c>
      <c r="C2096" t="s">
        <v>291</v>
      </c>
      <c r="D2096" t="s">
        <v>269</v>
      </c>
      <c r="E2096" t="s">
        <v>108</v>
      </c>
      <c r="F2096">
        <v>91</v>
      </c>
      <c r="G2096">
        <v>5073.83</v>
      </c>
      <c r="H2096">
        <v>0</v>
      </c>
      <c r="I2096">
        <v>0</v>
      </c>
      <c r="J2096">
        <v>91</v>
      </c>
      <c r="K2096">
        <v>5073.83</v>
      </c>
    </row>
    <row r="2097" spans="1:11" x14ac:dyDescent="0.2">
      <c r="A2097" t="s">
        <v>2407</v>
      </c>
      <c r="B2097" t="s">
        <v>89</v>
      </c>
      <c r="C2097" t="s">
        <v>291</v>
      </c>
      <c r="D2097" t="s">
        <v>275</v>
      </c>
      <c r="E2097" t="s">
        <v>109</v>
      </c>
      <c r="F2097">
        <v>44</v>
      </c>
      <c r="G2097">
        <v>2286.83</v>
      </c>
      <c r="H2097">
        <v>0</v>
      </c>
      <c r="I2097">
        <v>0</v>
      </c>
      <c r="J2097">
        <v>44</v>
      </c>
      <c r="K2097">
        <v>2286.83</v>
      </c>
    </row>
    <row r="2098" spans="1:11" x14ac:dyDescent="0.2">
      <c r="A2098" t="s">
        <v>2408</v>
      </c>
      <c r="B2098" t="s">
        <v>89</v>
      </c>
      <c r="C2098" t="s">
        <v>291</v>
      </c>
      <c r="D2098" t="s">
        <v>273</v>
      </c>
      <c r="E2098" t="s">
        <v>110</v>
      </c>
      <c r="F2098">
        <v>48</v>
      </c>
      <c r="G2098">
        <v>2185</v>
      </c>
      <c r="H2098">
        <v>0</v>
      </c>
      <c r="I2098">
        <v>0</v>
      </c>
      <c r="J2098">
        <v>48</v>
      </c>
      <c r="K2098">
        <v>2185</v>
      </c>
    </row>
    <row r="2099" spans="1:11" x14ac:dyDescent="0.2">
      <c r="A2099" t="s">
        <v>2409</v>
      </c>
      <c r="B2099" t="s">
        <v>89</v>
      </c>
      <c r="C2099" t="s">
        <v>291</v>
      </c>
      <c r="D2099" t="s">
        <v>268</v>
      </c>
      <c r="E2099" t="s">
        <v>111</v>
      </c>
      <c r="F2099">
        <v>38</v>
      </c>
      <c r="G2099">
        <v>1814</v>
      </c>
      <c r="H2099">
        <v>0</v>
      </c>
      <c r="I2099">
        <v>0</v>
      </c>
      <c r="J2099">
        <v>38</v>
      </c>
      <c r="K2099">
        <v>1814</v>
      </c>
    </row>
    <row r="2100" spans="1:11" x14ac:dyDescent="0.2">
      <c r="A2100" t="s">
        <v>2410</v>
      </c>
      <c r="B2100" t="s">
        <v>89</v>
      </c>
      <c r="C2100" t="s">
        <v>291</v>
      </c>
      <c r="D2100" t="s">
        <v>269</v>
      </c>
      <c r="E2100" t="s">
        <v>112</v>
      </c>
      <c r="F2100">
        <v>58</v>
      </c>
      <c r="G2100">
        <v>2782.66</v>
      </c>
      <c r="H2100">
        <v>0</v>
      </c>
      <c r="I2100">
        <v>0</v>
      </c>
      <c r="J2100">
        <v>58</v>
      </c>
      <c r="K2100">
        <v>2782.66</v>
      </c>
    </row>
    <row r="2101" spans="1:11" x14ac:dyDescent="0.2">
      <c r="A2101" t="s">
        <v>2411</v>
      </c>
      <c r="B2101" t="s">
        <v>89</v>
      </c>
      <c r="C2101" t="s">
        <v>291</v>
      </c>
      <c r="D2101" t="s">
        <v>274</v>
      </c>
      <c r="E2101" t="s">
        <v>113</v>
      </c>
      <c r="F2101">
        <v>250</v>
      </c>
      <c r="G2101">
        <v>13101.66</v>
      </c>
      <c r="H2101">
        <v>0</v>
      </c>
      <c r="I2101">
        <v>0</v>
      </c>
      <c r="J2101">
        <v>250</v>
      </c>
      <c r="K2101">
        <v>13101.66</v>
      </c>
    </row>
    <row r="2102" spans="1:11" x14ac:dyDescent="0.2">
      <c r="A2102" t="s">
        <v>2412</v>
      </c>
      <c r="B2102" t="s">
        <v>89</v>
      </c>
      <c r="C2102" t="s">
        <v>291</v>
      </c>
      <c r="D2102" t="s">
        <v>271</v>
      </c>
      <c r="E2102" t="s">
        <v>114</v>
      </c>
      <c r="F2102">
        <v>36</v>
      </c>
      <c r="G2102">
        <v>2048</v>
      </c>
      <c r="H2102">
        <v>0</v>
      </c>
      <c r="I2102">
        <v>0</v>
      </c>
      <c r="J2102">
        <v>36</v>
      </c>
      <c r="K2102">
        <v>2048</v>
      </c>
    </row>
    <row r="2103" spans="1:11" x14ac:dyDescent="0.2">
      <c r="A2103" t="s">
        <v>2413</v>
      </c>
      <c r="B2103" t="s">
        <v>89</v>
      </c>
      <c r="C2103" t="s">
        <v>291</v>
      </c>
      <c r="D2103" t="s">
        <v>271</v>
      </c>
      <c r="E2103" t="s">
        <v>115</v>
      </c>
      <c r="F2103">
        <v>17</v>
      </c>
      <c r="G2103">
        <v>937.83</v>
      </c>
      <c r="H2103">
        <v>0</v>
      </c>
      <c r="I2103">
        <v>0</v>
      </c>
      <c r="J2103">
        <v>17</v>
      </c>
      <c r="K2103">
        <v>937.83</v>
      </c>
    </row>
    <row r="2104" spans="1:11" x14ac:dyDescent="0.2">
      <c r="A2104" t="s">
        <v>2414</v>
      </c>
      <c r="B2104" t="s">
        <v>89</v>
      </c>
      <c r="C2104" t="s">
        <v>291</v>
      </c>
      <c r="D2104" t="s">
        <v>271</v>
      </c>
      <c r="E2104" t="s">
        <v>116</v>
      </c>
      <c r="F2104">
        <v>59</v>
      </c>
      <c r="G2104">
        <v>3551</v>
      </c>
      <c r="H2104">
        <v>0</v>
      </c>
      <c r="I2104">
        <v>0</v>
      </c>
      <c r="J2104">
        <v>59</v>
      </c>
      <c r="K2104">
        <v>3551</v>
      </c>
    </row>
    <row r="2105" spans="1:11" x14ac:dyDescent="0.2">
      <c r="A2105" t="s">
        <v>2415</v>
      </c>
      <c r="B2105" t="s">
        <v>89</v>
      </c>
      <c r="C2105" t="s">
        <v>291</v>
      </c>
      <c r="D2105" t="s">
        <v>273</v>
      </c>
      <c r="E2105" t="s">
        <v>117</v>
      </c>
      <c r="F2105">
        <v>74</v>
      </c>
      <c r="G2105">
        <v>3921.49</v>
      </c>
      <c r="H2105">
        <v>0</v>
      </c>
      <c r="I2105">
        <v>0</v>
      </c>
      <c r="J2105">
        <v>74</v>
      </c>
      <c r="K2105">
        <v>3921.49</v>
      </c>
    </row>
    <row r="2106" spans="1:11" x14ac:dyDescent="0.2">
      <c r="A2106" t="s">
        <v>2416</v>
      </c>
      <c r="B2106" t="s">
        <v>89</v>
      </c>
      <c r="C2106" t="s">
        <v>291</v>
      </c>
      <c r="D2106" t="s">
        <v>272</v>
      </c>
      <c r="E2106" t="s">
        <v>118</v>
      </c>
      <c r="F2106">
        <v>44</v>
      </c>
      <c r="G2106">
        <v>2106</v>
      </c>
      <c r="H2106">
        <v>0</v>
      </c>
      <c r="I2106">
        <v>0</v>
      </c>
      <c r="J2106">
        <v>44</v>
      </c>
      <c r="K2106">
        <v>2106</v>
      </c>
    </row>
    <row r="2107" spans="1:11" x14ac:dyDescent="0.2">
      <c r="A2107" t="s">
        <v>2417</v>
      </c>
      <c r="B2107" t="s">
        <v>89</v>
      </c>
      <c r="C2107" t="s">
        <v>291</v>
      </c>
      <c r="D2107" t="s">
        <v>275</v>
      </c>
      <c r="E2107" t="s">
        <v>119</v>
      </c>
      <c r="F2107">
        <v>94</v>
      </c>
      <c r="G2107">
        <v>5346.83</v>
      </c>
      <c r="H2107">
        <v>0</v>
      </c>
      <c r="I2107">
        <v>0</v>
      </c>
      <c r="J2107">
        <v>94</v>
      </c>
      <c r="K2107">
        <v>5346.83</v>
      </c>
    </row>
    <row r="2108" spans="1:11" x14ac:dyDescent="0.2">
      <c r="A2108" t="s">
        <v>2418</v>
      </c>
      <c r="B2108" t="s">
        <v>89</v>
      </c>
      <c r="C2108" t="s">
        <v>291</v>
      </c>
      <c r="D2108" t="s">
        <v>269</v>
      </c>
      <c r="E2108" t="s">
        <v>120</v>
      </c>
      <c r="F2108">
        <v>49</v>
      </c>
      <c r="G2108">
        <v>2364</v>
      </c>
      <c r="H2108">
        <v>0</v>
      </c>
      <c r="I2108">
        <v>0</v>
      </c>
      <c r="J2108">
        <v>49</v>
      </c>
      <c r="K2108">
        <v>2364</v>
      </c>
    </row>
    <row r="2109" spans="1:11" x14ac:dyDescent="0.2">
      <c r="A2109" t="s">
        <v>2419</v>
      </c>
      <c r="B2109" t="s">
        <v>89</v>
      </c>
      <c r="C2109" t="s">
        <v>291</v>
      </c>
      <c r="D2109" t="s">
        <v>272</v>
      </c>
      <c r="E2109" t="s">
        <v>121</v>
      </c>
      <c r="F2109">
        <v>72</v>
      </c>
      <c r="G2109">
        <v>3343</v>
      </c>
      <c r="H2109">
        <v>0</v>
      </c>
      <c r="I2109">
        <v>0</v>
      </c>
      <c r="J2109">
        <v>72</v>
      </c>
      <c r="K2109">
        <v>3343</v>
      </c>
    </row>
    <row r="2110" spans="1:11" x14ac:dyDescent="0.2">
      <c r="A2110" t="s">
        <v>2420</v>
      </c>
      <c r="B2110" t="s">
        <v>89</v>
      </c>
      <c r="C2110" t="s">
        <v>291</v>
      </c>
      <c r="D2110" t="s">
        <v>273</v>
      </c>
      <c r="E2110" t="s">
        <v>122</v>
      </c>
      <c r="F2110">
        <v>95</v>
      </c>
      <c r="G2110">
        <v>5867</v>
      </c>
      <c r="H2110">
        <v>0</v>
      </c>
      <c r="I2110">
        <v>0</v>
      </c>
      <c r="J2110">
        <v>95</v>
      </c>
      <c r="K2110">
        <v>5867</v>
      </c>
    </row>
    <row r="2111" spans="1:11" x14ac:dyDescent="0.2">
      <c r="A2111" t="s">
        <v>2421</v>
      </c>
      <c r="B2111" t="s">
        <v>89</v>
      </c>
      <c r="C2111" t="s">
        <v>291</v>
      </c>
      <c r="D2111" t="s">
        <v>269</v>
      </c>
      <c r="E2111" t="s">
        <v>123</v>
      </c>
      <c r="F2111">
        <v>107</v>
      </c>
      <c r="G2111">
        <v>5690</v>
      </c>
      <c r="H2111">
        <v>0</v>
      </c>
      <c r="I2111">
        <v>0</v>
      </c>
      <c r="J2111">
        <v>107</v>
      </c>
      <c r="K2111">
        <v>5690</v>
      </c>
    </row>
    <row r="2112" spans="1:11" x14ac:dyDescent="0.2">
      <c r="A2112" t="s">
        <v>2422</v>
      </c>
      <c r="B2112" t="s">
        <v>89</v>
      </c>
      <c r="C2112" t="s">
        <v>291</v>
      </c>
      <c r="D2112" t="s">
        <v>272</v>
      </c>
      <c r="E2112" t="s">
        <v>124</v>
      </c>
      <c r="F2112">
        <v>203</v>
      </c>
      <c r="G2112">
        <v>8851.83</v>
      </c>
      <c r="H2112">
        <v>0</v>
      </c>
      <c r="I2112">
        <v>0</v>
      </c>
      <c r="J2112">
        <v>203</v>
      </c>
      <c r="K2112">
        <v>8851.83</v>
      </c>
    </row>
    <row r="2113" spans="1:11" x14ac:dyDescent="0.2">
      <c r="A2113" t="s">
        <v>2423</v>
      </c>
      <c r="B2113" t="s">
        <v>89</v>
      </c>
      <c r="C2113" t="s">
        <v>291</v>
      </c>
      <c r="D2113" t="s">
        <v>271</v>
      </c>
      <c r="E2113" t="s">
        <v>125</v>
      </c>
      <c r="F2113">
        <v>50</v>
      </c>
      <c r="G2113">
        <v>3067.83</v>
      </c>
      <c r="H2113">
        <v>0</v>
      </c>
      <c r="I2113">
        <v>0</v>
      </c>
      <c r="J2113">
        <v>50</v>
      </c>
      <c r="K2113">
        <v>3067.83</v>
      </c>
    </row>
    <row r="2114" spans="1:11" x14ac:dyDescent="0.2">
      <c r="A2114" t="s">
        <v>2424</v>
      </c>
      <c r="B2114" t="s">
        <v>89</v>
      </c>
      <c r="C2114" t="s">
        <v>291</v>
      </c>
      <c r="D2114" t="s">
        <v>275</v>
      </c>
      <c r="E2114" t="s">
        <v>126</v>
      </c>
      <c r="F2114">
        <v>60</v>
      </c>
      <c r="G2114">
        <v>3293</v>
      </c>
      <c r="H2114">
        <v>0</v>
      </c>
      <c r="I2114">
        <v>0</v>
      </c>
      <c r="J2114">
        <v>60</v>
      </c>
      <c r="K2114">
        <v>3293</v>
      </c>
    </row>
    <row r="2115" spans="1:11" x14ac:dyDescent="0.2">
      <c r="A2115" t="s">
        <v>2425</v>
      </c>
      <c r="B2115" t="s">
        <v>89</v>
      </c>
      <c r="C2115" t="s">
        <v>291</v>
      </c>
      <c r="D2115" t="s">
        <v>268</v>
      </c>
      <c r="E2115" t="s">
        <v>127</v>
      </c>
      <c r="F2115">
        <v>197</v>
      </c>
      <c r="G2115">
        <v>9257</v>
      </c>
      <c r="H2115">
        <v>0</v>
      </c>
      <c r="I2115">
        <v>0</v>
      </c>
      <c r="J2115">
        <v>197</v>
      </c>
      <c r="K2115">
        <v>9257</v>
      </c>
    </row>
    <row r="2116" spans="1:11" x14ac:dyDescent="0.2">
      <c r="A2116" t="s">
        <v>2426</v>
      </c>
      <c r="B2116" t="s">
        <v>89</v>
      </c>
      <c r="C2116" t="s">
        <v>291</v>
      </c>
      <c r="D2116" t="s">
        <v>269</v>
      </c>
      <c r="E2116" t="s">
        <v>128</v>
      </c>
      <c r="F2116">
        <v>54</v>
      </c>
      <c r="G2116">
        <v>2551</v>
      </c>
      <c r="H2116">
        <v>0</v>
      </c>
      <c r="I2116">
        <v>0</v>
      </c>
      <c r="J2116">
        <v>54</v>
      </c>
      <c r="K2116">
        <v>2551</v>
      </c>
    </row>
    <row r="2117" spans="1:11" x14ac:dyDescent="0.2">
      <c r="A2117" t="s">
        <v>2427</v>
      </c>
      <c r="B2117" t="s">
        <v>89</v>
      </c>
      <c r="C2117" t="s">
        <v>291</v>
      </c>
      <c r="D2117" t="s">
        <v>268</v>
      </c>
      <c r="E2117" t="s">
        <v>129</v>
      </c>
      <c r="F2117">
        <v>64</v>
      </c>
      <c r="G2117">
        <v>3256</v>
      </c>
      <c r="H2117">
        <v>0</v>
      </c>
      <c r="I2117">
        <v>0</v>
      </c>
      <c r="J2117">
        <v>64</v>
      </c>
      <c r="K2117">
        <v>3256</v>
      </c>
    </row>
    <row r="2118" spans="1:11" x14ac:dyDescent="0.2">
      <c r="A2118" t="s">
        <v>2428</v>
      </c>
      <c r="B2118" t="s">
        <v>89</v>
      </c>
      <c r="C2118" t="s">
        <v>291</v>
      </c>
      <c r="D2118" t="s">
        <v>271</v>
      </c>
      <c r="E2118" t="s">
        <v>130</v>
      </c>
      <c r="F2118">
        <v>84</v>
      </c>
      <c r="G2118">
        <v>4526.83</v>
      </c>
      <c r="H2118">
        <v>0</v>
      </c>
      <c r="I2118">
        <v>0</v>
      </c>
      <c r="J2118">
        <v>84</v>
      </c>
      <c r="K2118">
        <v>4526.83</v>
      </c>
    </row>
    <row r="2119" spans="1:11" x14ac:dyDescent="0.2">
      <c r="A2119" t="s">
        <v>2429</v>
      </c>
      <c r="B2119" t="s">
        <v>89</v>
      </c>
      <c r="C2119" t="s">
        <v>291</v>
      </c>
      <c r="D2119" t="s">
        <v>271</v>
      </c>
      <c r="E2119" t="s">
        <v>131</v>
      </c>
      <c r="F2119">
        <v>104</v>
      </c>
      <c r="G2119">
        <v>5648</v>
      </c>
      <c r="H2119">
        <v>0</v>
      </c>
      <c r="I2119">
        <v>0</v>
      </c>
      <c r="J2119">
        <v>104</v>
      </c>
      <c r="K2119">
        <v>5648</v>
      </c>
    </row>
    <row r="2120" spans="1:11" x14ac:dyDescent="0.2">
      <c r="A2120" t="s">
        <v>2430</v>
      </c>
      <c r="B2120" t="s">
        <v>89</v>
      </c>
      <c r="C2120" t="s">
        <v>291</v>
      </c>
      <c r="D2120" t="s">
        <v>269</v>
      </c>
      <c r="E2120" t="s">
        <v>132</v>
      </c>
      <c r="F2120">
        <v>7</v>
      </c>
      <c r="G2120">
        <v>398</v>
      </c>
      <c r="H2120">
        <v>0</v>
      </c>
      <c r="I2120">
        <v>0</v>
      </c>
      <c r="J2120">
        <v>7</v>
      </c>
      <c r="K2120">
        <v>398</v>
      </c>
    </row>
    <row r="2121" spans="1:11" x14ac:dyDescent="0.2">
      <c r="A2121" t="s">
        <v>2431</v>
      </c>
      <c r="B2121" t="s">
        <v>89</v>
      </c>
      <c r="C2121" t="s">
        <v>291</v>
      </c>
      <c r="D2121" t="s">
        <v>273</v>
      </c>
      <c r="E2121" t="s">
        <v>133</v>
      </c>
      <c r="F2121">
        <v>123</v>
      </c>
      <c r="G2121">
        <v>5086</v>
      </c>
      <c r="H2121">
        <v>0</v>
      </c>
      <c r="I2121">
        <v>0</v>
      </c>
      <c r="J2121">
        <v>123</v>
      </c>
      <c r="K2121">
        <v>5086</v>
      </c>
    </row>
    <row r="2122" spans="1:11" x14ac:dyDescent="0.2">
      <c r="A2122" t="s">
        <v>2432</v>
      </c>
      <c r="B2122" t="s">
        <v>89</v>
      </c>
      <c r="C2122" t="s">
        <v>291</v>
      </c>
      <c r="D2122" t="s">
        <v>274</v>
      </c>
      <c r="E2122" t="s">
        <v>134</v>
      </c>
      <c r="F2122">
        <v>45</v>
      </c>
      <c r="G2122">
        <v>2447.83</v>
      </c>
      <c r="H2122">
        <v>0</v>
      </c>
      <c r="I2122">
        <v>0</v>
      </c>
      <c r="J2122">
        <v>45</v>
      </c>
      <c r="K2122">
        <v>2447.83</v>
      </c>
    </row>
    <row r="2123" spans="1:11" x14ac:dyDescent="0.2">
      <c r="A2123" t="s">
        <v>2433</v>
      </c>
      <c r="B2123" t="s">
        <v>89</v>
      </c>
      <c r="C2123" t="s">
        <v>291</v>
      </c>
      <c r="D2123" t="s">
        <v>269</v>
      </c>
      <c r="E2123" t="s">
        <v>135</v>
      </c>
      <c r="F2123">
        <v>70</v>
      </c>
      <c r="G2123">
        <v>3635.83</v>
      </c>
      <c r="H2123">
        <v>0</v>
      </c>
      <c r="I2123">
        <v>0</v>
      </c>
      <c r="J2123">
        <v>70</v>
      </c>
      <c r="K2123">
        <v>3635.83</v>
      </c>
    </row>
    <row r="2124" spans="1:11" x14ac:dyDescent="0.2">
      <c r="A2124" t="s">
        <v>2434</v>
      </c>
      <c r="B2124" t="s">
        <v>89</v>
      </c>
      <c r="C2124" t="s">
        <v>291</v>
      </c>
      <c r="D2124" t="s">
        <v>271</v>
      </c>
      <c r="E2124" t="s">
        <v>136</v>
      </c>
      <c r="F2124">
        <v>46</v>
      </c>
      <c r="G2124">
        <v>1974.66</v>
      </c>
      <c r="H2124">
        <v>0</v>
      </c>
      <c r="I2124">
        <v>0</v>
      </c>
      <c r="J2124">
        <v>46</v>
      </c>
      <c r="K2124">
        <v>1974.66</v>
      </c>
    </row>
    <row r="2125" spans="1:11" x14ac:dyDescent="0.2">
      <c r="A2125" t="s">
        <v>2435</v>
      </c>
      <c r="B2125" t="s">
        <v>89</v>
      </c>
      <c r="C2125" t="s">
        <v>291</v>
      </c>
      <c r="D2125" t="s">
        <v>270</v>
      </c>
      <c r="E2125" t="s">
        <v>137</v>
      </c>
      <c r="F2125">
        <v>24</v>
      </c>
      <c r="G2125">
        <v>1341</v>
      </c>
      <c r="H2125">
        <v>0</v>
      </c>
      <c r="I2125">
        <v>0</v>
      </c>
      <c r="J2125">
        <v>24</v>
      </c>
      <c r="K2125">
        <v>1341</v>
      </c>
    </row>
    <row r="2126" spans="1:11" x14ac:dyDescent="0.2">
      <c r="A2126" t="s">
        <v>2436</v>
      </c>
      <c r="B2126" t="s">
        <v>89</v>
      </c>
      <c r="C2126" t="s">
        <v>291</v>
      </c>
      <c r="D2126" t="s">
        <v>267</v>
      </c>
      <c r="E2126" t="s">
        <v>138</v>
      </c>
      <c r="F2126">
        <v>50</v>
      </c>
      <c r="G2126">
        <v>2883</v>
      </c>
      <c r="H2126">
        <v>0</v>
      </c>
      <c r="I2126">
        <v>0</v>
      </c>
      <c r="J2126">
        <v>50</v>
      </c>
      <c r="K2126">
        <v>2883</v>
      </c>
    </row>
    <row r="2127" spans="1:11" x14ac:dyDescent="0.2">
      <c r="A2127" t="s">
        <v>2437</v>
      </c>
      <c r="B2127" t="s">
        <v>89</v>
      </c>
      <c r="C2127" t="s">
        <v>291</v>
      </c>
      <c r="D2127" t="s">
        <v>267</v>
      </c>
      <c r="E2127" t="s">
        <v>139</v>
      </c>
      <c r="F2127">
        <v>197</v>
      </c>
      <c r="G2127">
        <v>8877.83</v>
      </c>
      <c r="H2127">
        <v>0</v>
      </c>
      <c r="I2127">
        <v>0</v>
      </c>
      <c r="J2127">
        <v>197</v>
      </c>
      <c r="K2127">
        <v>8877.83</v>
      </c>
    </row>
    <row r="2128" spans="1:11" x14ac:dyDescent="0.2">
      <c r="A2128" t="s">
        <v>2438</v>
      </c>
      <c r="B2128" t="s">
        <v>89</v>
      </c>
      <c r="C2128" t="s">
        <v>291</v>
      </c>
      <c r="D2128" t="s">
        <v>273</v>
      </c>
      <c r="E2128" t="s">
        <v>140</v>
      </c>
      <c r="F2128">
        <v>177</v>
      </c>
      <c r="G2128">
        <v>6756.83</v>
      </c>
      <c r="H2128">
        <v>0</v>
      </c>
      <c r="I2128">
        <v>0</v>
      </c>
      <c r="J2128">
        <v>177</v>
      </c>
      <c r="K2128">
        <v>6756.83</v>
      </c>
    </row>
    <row r="2129" spans="1:11" x14ac:dyDescent="0.2">
      <c r="A2129" t="s">
        <v>2439</v>
      </c>
      <c r="B2129" t="s">
        <v>89</v>
      </c>
      <c r="C2129" t="s">
        <v>291</v>
      </c>
      <c r="D2129" t="s">
        <v>275</v>
      </c>
      <c r="E2129" t="s">
        <v>141</v>
      </c>
      <c r="F2129">
        <v>42</v>
      </c>
      <c r="G2129">
        <v>2171.83</v>
      </c>
      <c r="H2129">
        <v>0</v>
      </c>
      <c r="I2129">
        <v>0</v>
      </c>
      <c r="J2129">
        <v>42</v>
      </c>
      <c r="K2129">
        <v>2171.83</v>
      </c>
    </row>
    <row r="2130" spans="1:11" x14ac:dyDescent="0.2">
      <c r="A2130" t="s">
        <v>2440</v>
      </c>
      <c r="B2130" t="s">
        <v>89</v>
      </c>
      <c r="C2130" t="s">
        <v>291</v>
      </c>
      <c r="D2130" t="s">
        <v>273</v>
      </c>
      <c r="E2130" t="s">
        <v>142</v>
      </c>
      <c r="F2130">
        <v>83</v>
      </c>
      <c r="G2130">
        <v>3437.83</v>
      </c>
      <c r="H2130">
        <v>0</v>
      </c>
      <c r="I2130">
        <v>0</v>
      </c>
      <c r="J2130">
        <v>83</v>
      </c>
      <c r="K2130">
        <v>3437.83</v>
      </c>
    </row>
    <row r="2131" spans="1:11" x14ac:dyDescent="0.2">
      <c r="A2131" t="s">
        <v>2441</v>
      </c>
      <c r="B2131" t="s">
        <v>89</v>
      </c>
      <c r="C2131" t="s">
        <v>291</v>
      </c>
      <c r="D2131" t="s">
        <v>274</v>
      </c>
      <c r="E2131" t="s">
        <v>143</v>
      </c>
      <c r="F2131">
        <v>55</v>
      </c>
      <c r="G2131">
        <v>2536</v>
      </c>
      <c r="H2131">
        <v>0</v>
      </c>
      <c r="I2131">
        <v>0</v>
      </c>
      <c r="J2131">
        <v>55</v>
      </c>
      <c r="K2131">
        <v>2536</v>
      </c>
    </row>
    <row r="2132" spans="1:11" x14ac:dyDescent="0.2">
      <c r="A2132" t="s">
        <v>2442</v>
      </c>
      <c r="B2132" t="s">
        <v>89</v>
      </c>
      <c r="C2132" t="s">
        <v>291</v>
      </c>
      <c r="D2132" t="s">
        <v>270</v>
      </c>
      <c r="E2132" t="s">
        <v>144</v>
      </c>
      <c r="F2132">
        <v>73</v>
      </c>
      <c r="G2132">
        <v>4172</v>
      </c>
      <c r="H2132">
        <v>0</v>
      </c>
      <c r="I2132">
        <v>0</v>
      </c>
      <c r="J2132">
        <v>73</v>
      </c>
      <c r="K2132">
        <v>4172</v>
      </c>
    </row>
    <row r="2133" spans="1:11" x14ac:dyDescent="0.2">
      <c r="A2133" t="s">
        <v>2443</v>
      </c>
      <c r="B2133" t="s">
        <v>89</v>
      </c>
      <c r="C2133" t="s">
        <v>291</v>
      </c>
      <c r="D2133" t="s">
        <v>269</v>
      </c>
      <c r="E2133" t="s">
        <v>145</v>
      </c>
      <c r="F2133">
        <v>92</v>
      </c>
      <c r="G2133">
        <v>3911</v>
      </c>
      <c r="H2133">
        <v>0</v>
      </c>
      <c r="I2133">
        <v>0</v>
      </c>
      <c r="J2133">
        <v>92</v>
      </c>
      <c r="K2133">
        <v>3911</v>
      </c>
    </row>
    <row r="2134" spans="1:11" x14ac:dyDescent="0.2">
      <c r="A2134" t="s">
        <v>2444</v>
      </c>
      <c r="B2134" t="s">
        <v>89</v>
      </c>
      <c r="C2134" t="s">
        <v>291</v>
      </c>
      <c r="D2134" t="s">
        <v>267</v>
      </c>
      <c r="E2134" t="s">
        <v>281</v>
      </c>
      <c r="F2134">
        <v>1242</v>
      </c>
      <c r="G2134">
        <v>60836.639999999999</v>
      </c>
      <c r="H2134">
        <v>0</v>
      </c>
      <c r="I2134">
        <v>0</v>
      </c>
      <c r="J2134">
        <v>1242</v>
      </c>
      <c r="K2134">
        <v>60836.639999999999</v>
      </c>
    </row>
    <row r="2135" spans="1:11" x14ac:dyDescent="0.2">
      <c r="A2135" t="s">
        <v>2445</v>
      </c>
      <c r="B2135" t="s">
        <v>89</v>
      </c>
      <c r="C2135" t="s">
        <v>291</v>
      </c>
      <c r="D2135" t="s">
        <v>268</v>
      </c>
      <c r="E2135" t="s">
        <v>282</v>
      </c>
      <c r="F2135">
        <v>1541</v>
      </c>
      <c r="G2135">
        <v>74780.13</v>
      </c>
      <c r="H2135">
        <v>0</v>
      </c>
      <c r="I2135">
        <v>0</v>
      </c>
      <c r="J2135">
        <v>1541</v>
      </c>
      <c r="K2135">
        <v>74780.13</v>
      </c>
    </row>
    <row r="2136" spans="1:11" x14ac:dyDescent="0.2">
      <c r="A2136" t="s">
        <v>2446</v>
      </c>
      <c r="B2136" t="s">
        <v>89</v>
      </c>
      <c r="C2136" t="s">
        <v>291</v>
      </c>
      <c r="D2136" t="s">
        <v>275</v>
      </c>
      <c r="E2136" t="s">
        <v>146</v>
      </c>
      <c r="F2136">
        <v>73</v>
      </c>
      <c r="G2136">
        <v>3557</v>
      </c>
      <c r="H2136">
        <v>0</v>
      </c>
      <c r="I2136">
        <v>0</v>
      </c>
      <c r="J2136">
        <v>73</v>
      </c>
      <c r="K2136">
        <v>3557</v>
      </c>
    </row>
    <row r="2137" spans="1:11" x14ac:dyDescent="0.2">
      <c r="A2137" t="s">
        <v>2447</v>
      </c>
      <c r="B2137" t="s">
        <v>89</v>
      </c>
      <c r="C2137" t="s">
        <v>291</v>
      </c>
      <c r="D2137" t="s">
        <v>272</v>
      </c>
      <c r="E2137" t="s">
        <v>147</v>
      </c>
      <c r="F2137">
        <v>111</v>
      </c>
      <c r="G2137">
        <v>4910</v>
      </c>
      <c r="H2137">
        <v>0</v>
      </c>
      <c r="I2137">
        <v>0</v>
      </c>
      <c r="J2137">
        <v>111</v>
      </c>
      <c r="K2137">
        <v>4910</v>
      </c>
    </row>
    <row r="2138" spans="1:11" x14ac:dyDescent="0.2">
      <c r="A2138" t="s">
        <v>2448</v>
      </c>
      <c r="B2138" t="s">
        <v>89</v>
      </c>
      <c r="C2138" t="s">
        <v>291</v>
      </c>
      <c r="D2138" t="s">
        <v>269</v>
      </c>
      <c r="E2138" t="s">
        <v>148</v>
      </c>
      <c r="F2138">
        <v>61</v>
      </c>
      <c r="G2138">
        <v>2761.83</v>
      </c>
      <c r="H2138">
        <v>0</v>
      </c>
      <c r="I2138">
        <v>0</v>
      </c>
      <c r="J2138">
        <v>61</v>
      </c>
      <c r="K2138">
        <v>2761.83</v>
      </c>
    </row>
    <row r="2139" spans="1:11" x14ac:dyDescent="0.2">
      <c r="A2139" t="s">
        <v>2449</v>
      </c>
      <c r="B2139" t="s">
        <v>89</v>
      </c>
      <c r="C2139" t="s">
        <v>291</v>
      </c>
      <c r="D2139" t="s">
        <v>268</v>
      </c>
      <c r="E2139" t="s">
        <v>149</v>
      </c>
      <c r="F2139">
        <v>378</v>
      </c>
      <c r="G2139">
        <v>17686.830000000002</v>
      </c>
      <c r="H2139">
        <v>0</v>
      </c>
      <c r="I2139">
        <v>0</v>
      </c>
      <c r="J2139">
        <v>378</v>
      </c>
      <c r="K2139">
        <v>17686.830000000002</v>
      </c>
    </row>
    <row r="2140" spans="1:11" x14ac:dyDescent="0.2">
      <c r="A2140" t="s">
        <v>2450</v>
      </c>
      <c r="B2140" t="s">
        <v>89</v>
      </c>
      <c r="C2140" t="s">
        <v>291</v>
      </c>
      <c r="D2140" t="s">
        <v>270</v>
      </c>
      <c r="E2140" t="s">
        <v>150</v>
      </c>
      <c r="F2140">
        <v>44</v>
      </c>
      <c r="G2140">
        <v>2369</v>
      </c>
      <c r="H2140">
        <v>0</v>
      </c>
      <c r="I2140">
        <v>0</v>
      </c>
      <c r="J2140">
        <v>44</v>
      </c>
      <c r="K2140">
        <v>2369</v>
      </c>
    </row>
    <row r="2141" spans="1:11" x14ac:dyDescent="0.2">
      <c r="A2141" t="s">
        <v>2451</v>
      </c>
      <c r="B2141" t="s">
        <v>89</v>
      </c>
      <c r="C2141" t="s">
        <v>291</v>
      </c>
      <c r="D2141" t="s">
        <v>273</v>
      </c>
      <c r="E2141" t="s">
        <v>151</v>
      </c>
      <c r="F2141">
        <v>203</v>
      </c>
      <c r="G2141">
        <v>8478.66</v>
      </c>
      <c r="H2141">
        <v>0</v>
      </c>
      <c r="I2141">
        <v>0</v>
      </c>
      <c r="J2141">
        <v>203</v>
      </c>
      <c r="K2141">
        <v>8478.66</v>
      </c>
    </row>
    <row r="2142" spans="1:11" x14ac:dyDescent="0.2">
      <c r="A2142" t="s">
        <v>2452</v>
      </c>
      <c r="B2142" t="s">
        <v>89</v>
      </c>
      <c r="C2142" t="s">
        <v>291</v>
      </c>
      <c r="D2142" t="s">
        <v>269</v>
      </c>
      <c r="E2142" t="s">
        <v>152</v>
      </c>
      <c r="F2142">
        <v>91</v>
      </c>
      <c r="G2142">
        <v>3949.83</v>
      </c>
      <c r="H2142">
        <v>0</v>
      </c>
      <c r="I2142">
        <v>0</v>
      </c>
      <c r="J2142">
        <v>91</v>
      </c>
      <c r="K2142">
        <v>3949.83</v>
      </c>
    </row>
    <row r="2143" spans="1:11" x14ac:dyDescent="0.2">
      <c r="A2143" t="s">
        <v>2453</v>
      </c>
      <c r="B2143" t="s">
        <v>89</v>
      </c>
      <c r="C2143" t="s">
        <v>291</v>
      </c>
      <c r="D2143" t="s">
        <v>269</v>
      </c>
      <c r="E2143" t="s">
        <v>153</v>
      </c>
      <c r="F2143">
        <v>58</v>
      </c>
      <c r="G2143">
        <v>4035</v>
      </c>
      <c r="H2143">
        <v>0</v>
      </c>
      <c r="I2143">
        <v>0</v>
      </c>
      <c r="J2143">
        <v>58</v>
      </c>
      <c r="K2143">
        <v>4035</v>
      </c>
    </row>
    <row r="2144" spans="1:11" x14ac:dyDescent="0.2">
      <c r="A2144" t="s">
        <v>2454</v>
      </c>
      <c r="B2144" t="s">
        <v>89</v>
      </c>
      <c r="C2144" t="s">
        <v>291</v>
      </c>
      <c r="D2144" t="s">
        <v>271</v>
      </c>
      <c r="E2144" t="s">
        <v>154</v>
      </c>
      <c r="F2144">
        <v>39</v>
      </c>
      <c r="G2144">
        <v>1858</v>
      </c>
      <c r="H2144">
        <v>0</v>
      </c>
      <c r="I2144">
        <v>0</v>
      </c>
      <c r="J2144">
        <v>39</v>
      </c>
      <c r="K2144">
        <v>1858</v>
      </c>
    </row>
    <row r="2145" spans="1:11" x14ac:dyDescent="0.2">
      <c r="A2145" t="s">
        <v>2455</v>
      </c>
      <c r="B2145" t="s">
        <v>89</v>
      </c>
      <c r="C2145" t="s">
        <v>291</v>
      </c>
      <c r="D2145" t="s">
        <v>269</v>
      </c>
      <c r="E2145" t="s">
        <v>155</v>
      </c>
      <c r="F2145">
        <v>41</v>
      </c>
      <c r="G2145">
        <v>1916</v>
      </c>
      <c r="H2145">
        <v>0</v>
      </c>
      <c r="I2145">
        <v>0</v>
      </c>
      <c r="J2145">
        <v>41</v>
      </c>
      <c r="K2145">
        <v>1916</v>
      </c>
    </row>
    <row r="2146" spans="1:11" x14ac:dyDescent="0.2">
      <c r="A2146" t="s">
        <v>2456</v>
      </c>
      <c r="B2146" t="s">
        <v>89</v>
      </c>
      <c r="C2146" t="s">
        <v>291</v>
      </c>
      <c r="D2146" t="s">
        <v>272</v>
      </c>
      <c r="E2146" t="s">
        <v>156</v>
      </c>
      <c r="F2146">
        <v>393</v>
      </c>
      <c r="G2146">
        <v>19073.490000000002</v>
      </c>
      <c r="H2146">
        <v>0</v>
      </c>
      <c r="I2146">
        <v>0</v>
      </c>
      <c r="J2146">
        <v>393</v>
      </c>
      <c r="K2146">
        <v>19073.490000000002</v>
      </c>
    </row>
    <row r="2147" spans="1:11" x14ac:dyDescent="0.2">
      <c r="A2147" t="s">
        <v>2457</v>
      </c>
      <c r="B2147" t="s">
        <v>89</v>
      </c>
      <c r="C2147" t="s">
        <v>291</v>
      </c>
      <c r="D2147" t="s">
        <v>269</v>
      </c>
      <c r="E2147" t="s">
        <v>157</v>
      </c>
      <c r="F2147">
        <v>45</v>
      </c>
      <c r="G2147">
        <v>2028</v>
      </c>
      <c r="H2147">
        <v>0</v>
      </c>
      <c r="I2147">
        <v>0</v>
      </c>
      <c r="J2147">
        <v>45</v>
      </c>
      <c r="K2147">
        <v>2028</v>
      </c>
    </row>
    <row r="2148" spans="1:11" x14ac:dyDescent="0.2">
      <c r="A2148" t="s">
        <v>2458</v>
      </c>
      <c r="B2148" t="s">
        <v>89</v>
      </c>
      <c r="C2148" t="s">
        <v>291</v>
      </c>
      <c r="D2148" t="s">
        <v>269</v>
      </c>
      <c r="E2148" t="s">
        <v>158</v>
      </c>
      <c r="F2148">
        <v>56</v>
      </c>
      <c r="G2148">
        <v>2075.66</v>
      </c>
      <c r="H2148">
        <v>0</v>
      </c>
      <c r="I2148">
        <v>0</v>
      </c>
      <c r="J2148">
        <v>56</v>
      </c>
      <c r="K2148">
        <v>2075.66</v>
      </c>
    </row>
    <row r="2149" spans="1:11" x14ac:dyDescent="0.2">
      <c r="A2149" t="s">
        <v>2459</v>
      </c>
      <c r="B2149" t="s">
        <v>89</v>
      </c>
      <c r="C2149" t="s">
        <v>291</v>
      </c>
      <c r="D2149" t="s">
        <v>270</v>
      </c>
      <c r="E2149" t="s">
        <v>159</v>
      </c>
      <c r="F2149">
        <v>11</v>
      </c>
      <c r="G2149">
        <v>628</v>
      </c>
      <c r="H2149">
        <v>0</v>
      </c>
      <c r="I2149">
        <v>0</v>
      </c>
      <c r="J2149">
        <v>11</v>
      </c>
      <c r="K2149">
        <v>628</v>
      </c>
    </row>
    <row r="2150" spans="1:11" x14ac:dyDescent="0.2">
      <c r="A2150" t="s">
        <v>2460</v>
      </c>
      <c r="B2150" t="s">
        <v>89</v>
      </c>
      <c r="C2150" t="s">
        <v>291</v>
      </c>
      <c r="D2150" t="s">
        <v>269</v>
      </c>
      <c r="E2150" t="s">
        <v>160</v>
      </c>
      <c r="F2150">
        <v>90</v>
      </c>
      <c r="G2150">
        <v>4319</v>
      </c>
      <c r="H2150">
        <v>0</v>
      </c>
      <c r="I2150">
        <v>0</v>
      </c>
      <c r="J2150">
        <v>90</v>
      </c>
      <c r="K2150">
        <v>4319</v>
      </c>
    </row>
    <row r="2151" spans="1:11" x14ac:dyDescent="0.2">
      <c r="A2151" t="s">
        <v>2461</v>
      </c>
      <c r="B2151" t="s">
        <v>89</v>
      </c>
      <c r="C2151" t="s">
        <v>291</v>
      </c>
      <c r="D2151" t="s">
        <v>274</v>
      </c>
      <c r="E2151" t="s">
        <v>161</v>
      </c>
      <c r="F2151">
        <v>40</v>
      </c>
      <c r="G2151">
        <v>1705</v>
      </c>
      <c r="H2151">
        <v>0</v>
      </c>
      <c r="I2151">
        <v>0</v>
      </c>
      <c r="J2151">
        <v>40</v>
      </c>
      <c r="K2151">
        <v>1705</v>
      </c>
    </row>
    <row r="2152" spans="1:11" x14ac:dyDescent="0.2">
      <c r="A2152" t="s">
        <v>2462</v>
      </c>
      <c r="B2152" t="s">
        <v>89</v>
      </c>
      <c r="C2152" t="s">
        <v>291</v>
      </c>
      <c r="D2152" t="s">
        <v>268</v>
      </c>
      <c r="E2152" t="s">
        <v>162</v>
      </c>
      <c r="F2152">
        <v>366</v>
      </c>
      <c r="G2152">
        <v>19673.490000000002</v>
      </c>
      <c r="H2152">
        <v>0</v>
      </c>
      <c r="I2152">
        <v>0</v>
      </c>
      <c r="J2152">
        <v>366</v>
      </c>
      <c r="K2152">
        <v>19673.490000000002</v>
      </c>
    </row>
    <row r="2153" spans="1:11" x14ac:dyDescent="0.2">
      <c r="A2153" t="s">
        <v>2463</v>
      </c>
      <c r="B2153" t="s">
        <v>89</v>
      </c>
      <c r="C2153" t="s">
        <v>291</v>
      </c>
      <c r="D2153" t="s">
        <v>269</v>
      </c>
      <c r="E2153" t="s">
        <v>163</v>
      </c>
      <c r="F2153">
        <v>67</v>
      </c>
      <c r="G2153">
        <v>3577</v>
      </c>
      <c r="H2153">
        <v>0</v>
      </c>
      <c r="I2153">
        <v>0</v>
      </c>
      <c r="J2153">
        <v>67</v>
      </c>
      <c r="K2153">
        <v>3577</v>
      </c>
    </row>
    <row r="2154" spans="1:11" x14ac:dyDescent="0.2">
      <c r="A2154" t="s">
        <v>2464</v>
      </c>
      <c r="B2154" t="s">
        <v>89</v>
      </c>
      <c r="C2154" t="s">
        <v>291</v>
      </c>
      <c r="D2154" t="s">
        <v>269</v>
      </c>
      <c r="E2154" t="s">
        <v>164</v>
      </c>
      <c r="F2154">
        <v>54</v>
      </c>
      <c r="G2154">
        <v>2638.83</v>
      </c>
      <c r="H2154">
        <v>0</v>
      </c>
      <c r="I2154">
        <v>0</v>
      </c>
      <c r="J2154">
        <v>54</v>
      </c>
      <c r="K2154">
        <v>2638.83</v>
      </c>
    </row>
    <row r="2155" spans="1:11" x14ac:dyDescent="0.2">
      <c r="A2155" t="s">
        <v>2465</v>
      </c>
      <c r="B2155" t="s">
        <v>89</v>
      </c>
      <c r="C2155" t="s">
        <v>291</v>
      </c>
      <c r="D2155" t="s">
        <v>272</v>
      </c>
      <c r="E2155" t="s">
        <v>165</v>
      </c>
      <c r="F2155">
        <v>24</v>
      </c>
      <c r="G2155">
        <v>1370</v>
      </c>
      <c r="H2155">
        <v>0</v>
      </c>
      <c r="I2155">
        <v>0</v>
      </c>
      <c r="J2155">
        <v>24</v>
      </c>
      <c r="K2155">
        <v>1370</v>
      </c>
    </row>
    <row r="2156" spans="1:11" x14ac:dyDescent="0.2">
      <c r="A2156" t="s">
        <v>2466</v>
      </c>
      <c r="B2156" t="s">
        <v>89</v>
      </c>
      <c r="C2156" t="s">
        <v>291</v>
      </c>
      <c r="D2156" t="s">
        <v>273</v>
      </c>
      <c r="E2156" t="s">
        <v>166</v>
      </c>
      <c r="F2156">
        <v>1</v>
      </c>
      <c r="G2156">
        <v>32</v>
      </c>
      <c r="H2156">
        <v>0</v>
      </c>
      <c r="I2156">
        <v>0</v>
      </c>
      <c r="J2156">
        <v>1</v>
      </c>
      <c r="K2156">
        <v>32</v>
      </c>
    </row>
    <row r="2157" spans="1:11" x14ac:dyDescent="0.2">
      <c r="A2157" t="s">
        <v>2467</v>
      </c>
      <c r="B2157" t="s">
        <v>89</v>
      </c>
      <c r="C2157" t="s">
        <v>291</v>
      </c>
      <c r="D2157" t="s">
        <v>269</v>
      </c>
      <c r="E2157" t="s">
        <v>167</v>
      </c>
      <c r="F2157">
        <v>38</v>
      </c>
      <c r="G2157">
        <v>1996</v>
      </c>
      <c r="H2157">
        <v>0</v>
      </c>
      <c r="I2157">
        <v>0</v>
      </c>
      <c r="J2157">
        <v>38</v>
      </c>
      <c r="K2157">
        <v>1996</v>
      </c>
    </row>
    <row r="2158" spans="1:11" x14ac:dyDescent="0.2">
      <c r="A2158" t="s">
        <v>2468</v>
      </c>
      <c r="B2158" t="s">
        <v>89</v>
      </c>
      <c r="C2158" t="s">
        <v>291</v>
      </c>
      <c r="D2158" t="s">
        <v>269</v>
      </c>
      <c r="E2158" t="s">
        <v>168</v>
      </c>
      <c r="F2158">
        <v>22</v>
      </c>
      <c r="G2158">
        <v>868</v>
      </c>
      <c r="H2158">
        <v>0</v>
      </c>
      <c r="I2158">
        <v>0</v>
      </c>
      <c r="J2158">
        <v>22</v>
      </c>
      <c r="K2158">
        <v>868</v>
      </c>
    </row>
    <row r="2159" spans="1:11" x14ac:dyDescent="0.2">
      <c r="A2159" t="s">
        <v>2469</v>
      </c>
      <c r="B2159" t="s">
        <v>89</v>
      </c>
      <c r="C2159" t="s">
        <v>291</v>
      </c>
      <c r="D2159" t="s">
        <v>272</v>
      </c>
      <c r="E2159" t="s">
        <v>169</v>
      </c>
      <c r="F2159">
        <v>363</v>
      </c>
      <c r="G2159">
        <v>16558.66</v>
      </c>
      <c r="H2159">
        <v>0</v>
      </c>
      <c r="I2159">
        <v>0</v>
      </c>
      <c r="J2159">
        <v>363</v>
      </c>
      <c r="K2159">
        <v>16558.66</v>
      </c>
    </row>
    <row r="2160" spans="1:11" x14ac:dyDescent="0.2">
      <c r="A2160" t="s">
        <v>2470</v>
      </c>
      <c r="B2160" t="s">
        <v>89</v>
      </c>
      <c r="C2160" t="s">
        <v>291</v>
      </c>
      <c r="D2160" t="s">
        <v>275</v>
      </c>
      <c r="E2160" t="s">
        <v>170</v>
      </c>
      <c r="F2160">
        <v>46</v>
      </c>
      <c r="G2160">
        <v>2341</v>
      </c>
      <c r="H2160">
        <v>0</v>
      </c>
      <c r="I2160">
        <v>0</v>
      </c>
      <c r="J2160">
        <v>46</v>
      </c>
      <c r="K2160">
        <v>2341</v>
      </c>
    </row>
    <row r="2161" spans="1:11" x14ac:dyDescent="0.2">
      <c r="A2161" t="s">
        <v>2471</v>
      </c>
      <c r="B2161" t="s">
        <v>89</v>
      </c>
      <c r="C2161" t="s">
        <v>291</v>
      </c>
      <c r="D2161" t="s">
        <v>269</v>
      </c>
      <c r="E2161" t="s">
        <v>171</v>
      </c>
      <c r="F2161">
        <v>44</v>
      </c>
      <c r="G2161">
        <v>2786</v>
      </c>
      <c r="H2161">
        <v>0</v>
      </c>
      <c r="I2161">
        <v>0</v>
      </c>
      <c r="J2161">
        <v>44</v>
      </c>
      <c r="K2161">
        <v>2786</v>
      </c>
    </row>
    <row r="2162" spans="1:11" x14ac:dyDescent="0.2">
      <c r="A2162" t="s">
        <v>2472</v>
      </c>
      <c r="B2162" t="s">
        <v>89</v>
      </c>
      <c r="C2162" t="s">
        <v>291</v>
      </c>
      <c r="D2162" t="s">
        <v>275</v>
      </c>
      <c r="E2162" t="s">
        <v>172</v>
      </c>
      <c r="F2162">
        <v>139</v>
      </c>
      <c r="G2162">
        <v>6941</v>
      </c>
      <c r="H2162">
        <v>0</v>
      </c>
      <c r="I2162">
        <v>0</v>
      </c>
      <c r="J2162">
        <v>139</v>
      </c>
      <c r="K2162">
        <v>6941</v>
      </c>
    </row>
    <row r="2163" spans="1:11" x14ac:dyDescent="0.2">
      <c r="A2163" t="s">
        <v>2473</v>
      </c>
      <c r="B2163" t="s">
        <v>89</v>
      </c>
      <c r="C2163" t="s">
        <v>291</v>
      </c>
      <c r="D2163" t="s">
        <v>271</v>
      </c>
      <c r="E2163" t="s">
        <v>173</v>
      </c>
      <c r="F2163">
        <v>33</v>
      </c>
      <c r="G2163">
        <v>1830</v>
      </c>
      <c r="H2163">
        <v>0</v>
      </c>
      <c r="I2163">
        <v>0</v>
      </c>
      <c r="J2163">
        <v>33</v>
      </c>
      <c r="K2163">
        <v>1830</v>
      </c>
    </row>
    <row r="2164" spans="1:11" x14ac:dyDescent="0.2">
      <c r="A2164" t="s">
        <v>2474</v>
      </c>
      <c r="B2164" t="s">
        <v>89</v>
      </c>
      <c r="C2164" t="s">
        <v>291</v>
      </c>
      <c r="D2164" t="s">
        <v>269</v>
      </c>
      <c r="E2164" t="s">
        <v>174</v>
      </c>
      <c r="F2164">
        <v>83</v>
      </c>
      <c r="G2164">
        <v>4111.83</v>
      </c>
      <c r="H2164">
        <v>0</v>
      </c>
      <c r="I2164">
        <v>0</v>
      </c>
      <c r="J2164">
        <v>83</v>
      </c>
      <c r="K2164">
        <v>4111.83</v>
      </c>
    </row>
    <row r="2165" spans="1:11" x14ac:dyDescent="0.2">
      <c r="A2165" t="s">
        <v>2475</v>
      </c>
      <c r="B2165" t="s">
        <v>89</v>
      </c>
      <c r="C2165" t="s">
        <v>291</v>
      </c>
      <c r="D2165" t="s">
        <v>271</v>
      </c>
      <c r="E2165" t="s">
        <v>175</v>
      </c>
      <c r="F2165">
        <v>343</v>
      </c>
      <c r="G2165">
        <v>19217.66</v>
      </c>
      <c r="H2165">
        <v>0</v>
      </c>
      <c r="I2165">
        <v>0</v>
      </c>
      <c r="J2165">
        <v>343</v>
      </c>
      <c r="K2165">
        <v>19217.66</v>
      </c>
    </row>
    <row r="2166" spans="1:11" x14ac:dyDescent="0.2">
      <c r="A2166" t="s">
        <v>2476</v>
      </c>
      <c r="B2166" t="s">
        <v>89</v>
      </c>
      <c r="C2166" t="s">
        <v>291</v>
      </c>
      <c r="D2166" t="s">
        <v>275</v>
      </c>
      <c r="E2166" t="s">
        <v>176</v>
      </c>
      <c r="F2166">
        <v>167</v>
      </c>
      <c r="G2166">
        <v>9630.66</v>
      </c>
      <c r="H2166">
        <v>0</v>
      </c>
      <c r="I2166">
        <v>0</v>
      </c>
      <c r="J2166">
        <v>167</v>
      </c>
      <c r="K2166">
        <v>9630.66</v>
      </c>
    </row>
    <row r="2167" spans="1:11" x14ac:dyDescent="0.2">
      <c r="A2167" t="s">
        <v>2477</v>
      </c>
      <c r="B2167" t="s">
        <v>89</v>
      </c>
      <c r="C2167" t="s">
        <v>291</v>
      </c>
      <c r="D2167" t="s">
        <v>267</v>
      </c>
      <c r="E2167" t="s">
        <v>177</v>
      </c>
      <c r="F2167">
        <v>59</v>
      </c>
      <c r="G2167">
        <v>3110</v>
      </c>
      <c r="H2167">
        <v>0</v>
      </c>
      <c r="I2167">
        <v>0</v>
      </c>
      <c r="J2167">
        <v>59</v>
      </c>
      <c r="K2167">
        <v>3110</v>
      </c>
    </row>
    <row r="2168" spans="1:11" x14ac:dyDescent="0.2">
      <c r="A2168" t="s">
        <v>2478</v>
      </c>
      <c r="B2168" t="s">
        <v>89</v>
      </c>
      <c r="C2168" t="s">
        <v>291</v>
      </c>
      <c r="D2168" t="s">
        <v>267</v>
      </c>
      <c r="E2168" t="s">
        <v>178</v>
      </c>
      <c r="F2168">
        <v>227</v>
      </c>
      <c r="G2168">
        <v>10637.83</v>
      </c>
      <c r="H2168">
        <v>0</v>
      </c>
      <c r="I2168">
        <v>0</v>
      </c>
      <c r="J2168">
        <v>227</v>
      </c>
      <c r="K2168">
        <v>10637.83</v>
      </c>
    </row>
    <row r="2169" spans="1:11" x14ac:dyDescent="0.2">
      <c r="A2169" t="s">
        <v>2479</v>
      </c>
      <c r="B2169" t="s">
        <v>89</v>
      </c>
      <c r="C2169" t="s">
        <v>291</v>
      </c>
      <c r="D2169" t="s">
        <v>269</v>
      </c>
      <c r="E2169" t="s">
        <v>179</v>
      </c>
      <c r="F2169">
        <v>101</v>
      </c>
      <c r="G2169">
        <v>4762.83</v>
      </c>
      <c r="H2169">
        <v>0</v>
      </c>
      <c r="I2169">
        <v>0</v>
      </c>
      <c r="J2169">
        <v>101</v>
      </c>
      <c r="K2169">
        <v>4762.83</v>
      </c>
    </row>
    <row r="2170" spans="1:11" x14ac:dyDescent="0.2">
      <c r="A2170" t="s">
        <v>2480</v>
      </c>
      <c r="B2170" t="s">
        <v>89</v>
      </c>
      <c r="C2170" t="s">
        <v>291</v>
      </c>
      <c r="D2170" t="s">
        <v>267</v>
      </c>
      <c r="E2170" t="s">
        <v>180</v>
      </c>
      <c r="F2170">
        <v>193</v>
      </c>
      <c r="G2170">
        <v>10325</v>
      </c>
      <c r="H2170">
        <v>0</v>
      </c>
      <c r="I2170">
        <v>0</v>
      </c>
      <c r="J2170">
        <v>193</v>
      </c>
      <c r="K2170">
        <v>10325</v>
      </c>
    </row>
    <row r="2171" spans="1:11" x14ac:dyDescent="0.2">
      <c r="A2171" t="s">
        <v>2481</v>
      </c>
      <c r="B2171" t="s">
        <v>89</v>
      </c>
      <c r="C2171" t="s">
        <v>291</v>
      </c>
      <c r="D2171" t="s">
        <v>271</v>
      </c>
      <c r="E2171" t="s">
        <v>181</v>
      </c>
      <c r="F2171">
        <v>90</v>
      </c>
      <c r="G2171">
        <v>5271.83</v>
      </c>
      <c r="H2171">
        <v>0</v>
      </c>
      <c r="I2171">
        <v>0</v>
      </c>
      <c r="J2171">
        <v>90</v>
      </c>
      <c r="K2171">
        <v>5271.83</v>
      </c>
    </row>
    <row r="2172" spans="1:11" x14ac:dyDescent="0.2">
      <c r="A2172" t="s">
        <v>2482</v>
      </c>
      <c r="B2172" t="s">
        <v>89</v>
      </c>
      <c r="C2172" t="s">
        <v>291</v>
      </c>
      <c r="D2172" t="s">
        <v>269</v>
      </c>
      <c r="E2172" t="s">
        <v>283</v>
      </c>
      <c r="F2172">
        <v>2035</v>
      </c>
      <c r="G2172">
        <v>100934.45</v>
      </c>
      <c r="H2172">
        <v>0</v>
      </c>
      <c r="I2172">
        <v>0</v>
      </c>
      <c r="J2172">
        <v>2035</v>
      </c>
      <c r="K2172">
        <v>100934.45</v>
      </c>
    </row>
    <row r="2173" spans="1:11" x14ac:dyDescent="0.2">
      <c r="A2173" t="s">
        <v>2483</v>
      </c>
      <c r="B2173" t="s">
        <v>89</v>
      </c>
      <c r="C2173" t="s">
        <v>291</v>
      </c>
      <c r="D2173" t="s">
        <v>268</v>
      </c>
      <c r="E2173" t="s">
        <v>182</v>
      </c>
      <c r="F2173">
        <v>40</v>
      </c>
      <c r="G2173">
        <v>1958.66</v>
      </c>
      <c r="H2173">
        <v>0</v>
      </c>
      <c r="I2173">
        <v>0</v>
      </c>
      <c r="J2173">
        <v>40</v>
      </c>
      <c r="K2173">
        <v>1958.66</v>
      </c>
    </row>
    <row r="2174" spans="1:11" x14ac:dyDescent="0.2">
      <c r="A2174" t="s">
        <v>2484</v>
      </c>
      <c r="B2174" t="s">
        <v>89</v>
      </c>
      <c r="C2174" t="s">
        <v>291</v>
      </c>
      <c r="D2174" t="s">
        <v>271</v>
      </c>
      <c r="E2174" t="s">
        <v>183</v>
      </c>
      <c r="F2174">
        <v>105</v>
      </c>
      <c r="G2174">
        <v>6790</v>
      </c>
      <c r="H2174">
        <v>0</v>
      </c>
      <c r="I2174">
        <v>0</v>
      </c>
      <c r="J2174">
        <v>105</v>
      </c>
      <c r="K2174">
        <v>6790</v>
      </c>
    </row>
    <row r="2175" spans="1:11" x14ac:dyDescent="0.2">
      <c r="A2175" t="s">
        <v>2485</v>
      </c>
      <c r="B2175" t="s">
        <v>89</v>
      </c>
      <c r="C2175" t="s">
        <v>291</v>
      </c>
      <c r="D2175" t="s">
        <v>272</v>
      </c>
      <c r="E2175" t="s">
        <v>184</v>
      </c>
      <c r="F2175">
        <v>59</v>
      </c>
      <c r="G2175">
        <v>2975</v>
      </c>
      <c r="H2175">
        <v>0</v>
      </c>
      <c r="I2175">
        <v>0</v>
      </c>
      <c r="J2175">
        <v>59</v>
      </c>
      <c r="K2175">
        <v>2975</v>
      </c>
    </row>
    <row r="2176" spans="1:11" x14ac:dyDescent="0.2">
      <c r="A2176" t="s">
        <v>2486</v>
      </c>
      <c r="B2176" t="s">
        <v>89</v>
      </c>
      <c r="C2176" t="s">
        <v>291</v>
      </c>
      <c r="D2176" t="s">
        <v>269</v>
      </c>
      <c r="E2176" t="s">
        <v>185</v>
      </c>
      <c r="F2176">
        <v>43</v>
      </c>
      <c r="G2176">
        <v>2554</v>
      </c>
      <c r="H2176">
        <v>0</v>
      </c>
      <c r="I2176">
        <v>0</v>
      </c>
      <c r="J2176">
        <v>43</v>
      </c>
      <c r="K2176">
        <v>2554</v>
      </c>
    </row>
    <row r="2177" spans="1:11" x14ac:dyDescent="0.2">
      <c r="A2177" t="s">
        <v>2487</v>
      </c>
      <c r="B2177" t="s">
        <v>89</v>
      </c>
      <c r="C2177" t="s">
        <v>291</v>
      </c>
      <c r="D2177" t="s">
        <v>270</v>
      </c>
      <c r="E2177" t="s">
        <v>186</v>
      </c>
      <c r="F2177">
        <v>27</v>
      </c>
      <c r="G2177">
        <v>1603</v>
      </c>
      <c r="H2177">
        <v>0</v>
      </c>
      <c r="I2177">
        <v>0</v>
      </c>
      <c r="J2177">
        <v>27</v>
      </c>
      <c r="K2177">
        <v>1603</v>
      </c>
    </row>
    <row r="2178" spans="1:11" x14ac:dyDescent="0.2">
      <c r="A2178" t="s">
        <v>2488</v>
      </c>
      <c r="B2178" t="s">
        <v>89</v>
      </c>
      <c r="C2178" t="s">
        <v>291</v>
      </c>
      <c r="D2178" t="s">
        <v>272</v>
      </c>
      <c r="E2178" t="s">
        <v>187</v>
      </c>
      <c r="F2178">
        <v>77</v>
      </c>
      <c r="G2178">
        <v>3707</v>
      </c>
      <c r="H2178">
        <v>0</v>
      </c>
      <c r="I2178">
        <v>0</v>
      </c>
      <c r="J2178">
        <v>77</v>
      </c>
      <c r="K2178">
        <v>3707</v>
      </c>
    </row>
    <row r="2179" spans="1:11" x14ac:dyDescent="0.2">
      <c r="A2179" t="s">
        <v>2489</v>
      </c>
      <c r="B2179" t="s">
        <v>89</v>
      </c>
      <c r="C2179" t="s">
        <v>291</v>
      </c>
      <c r="D2179" t="s">
        <v>270</v>
      </c>
      <c r="E2179" t="s">
        <v>188</v>
      </c>
      <c r="F2179">
        <v>57</v>
      </c>
      <c r="G2179">
        <v>2927.83</v>
      </c>
      <c r="H2179">
        <v>0</v>
      </c>
      <c r="I2179">
        <v>0</v>
      </c>
      <c r="J2179">
        <v>57</v>
      </c>
      <c r="K2179">
        <v>2927.83</v>
      </c>
    </row>
    <row r="2180" spans="1:11" x14ac:dyDescent="0.2">
      <c r="A2180" t="s">
        <v>2490</v>
      </c>
      <c r="B2180" t="s">
        <v>89</v>
      </c>
      <c r="C2180" t="s">
        <v>291</v>
      </c>
      <c r="D2180" t="s">
        <v>269</v>
      </c>
      <c r="E2180" t="s">
        <v>189</v>
      </c>
      <c r="F2180">
        <v>49</v>
      </c>
      <c r="G2180">
        <v>2656.83</v>
      </c>
      <c r="H2180">
        <v>0</v>
      </c>
      <c r="I2180">
        <v>0</v>
      </c>
      <c r="J2180">
        <v>49</v>
      </c>
      <c r="K2180">
        <v>2656.83</v>
      </c>
    </row>
    <row r="2181" spans="1:11" x14ac:dyDescent="0.2">
      <c r="A2181" t="s">
        <v>2491</v>
      </c>
      <c r="B2181" t="s">
        <v>89</v>
      </c>
      <c r="C2181" t="s">
        <v>291</v>
      </c>
      <c r="D2181" t="s">
        <v>268</v>
      </c>
      <c r="E2181" t="s">
        <v>190</v>
      </c>
      <c r="F2181">
        <v>147</v>
      </c>
      <c r="G2181">
        <v>6913</v>
      </c>
      <c r="H2181">
        <v>0</v>
      </c>
      <c r="I2181">
        <v>0</v>
      </c>
      <c r="J2181">
        <v>147</v>
      </c>
      <c r="K2181">
        <v>6913</v>
      </c>
    </row>
    <row r="2182" spans="1:11" x14ac:dyDescent="0.2">
      <c r="A2182" t="s">
        <v>2492</v>
      </c>
      <c r="B2182" t="s">
        <v>89</v>
      </c>
      <c r="C2182" t="s">
        <v>291</v>
      </c>
      <c r="D2182" t="s">
        <v>275</v>
      </c>
      <c r="E2182" t="s">
        <v>191</v>
      </c>
      <c r="F2182">
        <v>26</v>
      </c>
      <c r="G2182">
        <v>1432.66</v>
      </c>
      <c r="H2182">
        <v>0</v>
      </c>
      <c r="I2182">
        <v>0</v>
      </c>
      <c r="J2182">
        <v>26</v>
      </c>
      <c r="K2182">
        <v>1432.66</v>
      </c>
    </row>
    <row r="2183" spans="1:11" x14ac:dyDescent="0.2">
      <c r="A2183" t="s">
        <v>2493</v>
      </c>
      <c r="B2183" t="s">
        <v>89</v>
      </c>
      <c r="C2183" t="s">
        <v>291</v>
      </c>
      <c r="D2183" t="s">
        <v>270</v>
      </c>
      <c r="E2183" t="s">
        <v>284</v>
      </c>
      <c r="F2183">
        <v>456</v>
      </c>
      <c r="G2183">
        <v>24496.32</v>
      </c>
      <c r="H2183">
        <v>0</v>
      </c>
      <c r="I2183">
        <v>0</v>
      </c>
      <c r="J2183">
        <v>456</v>
      </c>
      <c r="K2183">
        <v>24496.32</v>
      </c>
    </row>
    <row r="2184" spans="1:11" x14ac:dyDescent="0.2">
      <c r="A2184" t="s">
        <v>2494</v>
      </c>
      <c r="B2184" t="s">
        <v>89</v>
      </c>
      <c r="C2184" t="s">
        <v>291</v>
      </c>
      <c r="D2184" t="s">
        <v>275</v>
      </c>
      <c r="E2184" t="s">
        <v>192</v>
      </c>
      <c r="F2184">
        <v>44</v>
      </c>
      <c r="G2184">
        <v>1846</v>
      </c>
      <c r="H2184">
        <v>0</v>
      </c>
      <c r="I2184">
        <v>0</v>
      </c>
      <c r="J2184">
        <v>44</v>
      </c>
      <c r="K2184">
        <v>1846</v>
      </c>
    </row>
    <row r="2185" spans="1:11" x14ac:dyDescent="0.2">
      <c r="A2185" t="s">
        <v>2495</v>
      </c>
      <c r="B2185" t="s">
        <v>89</v>
      </c>
      <c r="C2185" t="s">
        <v>291</v>
      </c>
      <c r="D2185" t="s">
        <v>267</v>
      </c>
      <c r="E2185" t="s">
        <v>193</v>
      </c>
      <c r="F2185">
        <v>77</v>
      </c>
      <c r="G2185">
        <v>3584</v>
      </c>
      <c r="H2185">
        <v>0</v>
      </c>
      <c r="I2185">
        <v>0</v>
      </c>
      <c r="J2185">
        <v>77</v>
      </c>
      <c r="K2185">
        <v>3584</v>
      </c>
    </row>
    <row r="2186" spans="1:11" x14ac:dyDescent="0.2">
      <c r="A2186" t="s">
        <v>2496</v>
      </c>
      <c r="B2186" t="s">
        <v>89</v>
      </c>
      <c r="C2186" t="s">
        <v>291</v>
      </c>
      <c r="D2186" t="s">
        <v>273</v>
      </c>
      <c r="E2186" t="s">
        <v>194</v>
      </c>
      <c r="F2186">
        <v>37</v>
      </c>
      <c r="G2186">
        <v>1595</v>
      </c>
      <c r="H2186">
        <v>0</v>
      </c>
      <c r="I2186">
        <v>0</v>
      </c>
      <c r="J2186">
        <v>37</v>
      </c>
      <c r="K2186">
        <v>1595</v>
      </c>
    </row>
    <row r="2187" spans="1:11" x14ac:dyDescent="0.2">
      <c r="A2187" t="s">
        <v>2497</v>
      </c>
      <c r="B2187" t="s">
        <v>89</v>
      </c>
      <c r="C2187" t="s">
        <v>291</v>
      </c>
      <c r="D2187" t="s">
        <v>270</v>
      </c>
      <c r="E2187" t="s">
        <v>195</v>
      </c>
      <c r="F2187">
        <v>44</v>
      </c>
      <c r="G2187">
        <v>2403</v>
      </c>
      <c r="H2187">
        <v>0</v>
      </c>
      <c r="I2187">
        <v>0</v>
      </c>
      <c r="J2187">
        <v>44</v>
      </c>
      <c r="K2187">
        <v>2403</v>
      </c>
    </row>
    <row r="2188" spans="1:11" x14ac:dyDescent="0.2">
      <c r="A2188" t="s">
        <v>2498</v>
      </c>
      <c r="B2188" t="s">
        <v>89</v>
      </c>
      <c r="C2188" t="s">
        <v>291</v>
      </c>
      <c r="D2188" t="s">
        <v>271</v>
      </c>
      <c r="E2188" t="s">
        <v>285</v>
      </c>
      <c r="F2188">
        <v>1718</v>
      </c>
      <c r="G2188">
        <v>98538.96</v>
      </c>
      <c r="H2188">
        <v>0</v>
      </c>
      <c r="I2188">
        <v>0</v>
      </c>
      <c r="J2188">
        <v>1718</v>
      </c>
      <c r="K2188">
        <v>98538.96</v>
      </c>
    </row>
    <row r="2189" spans="1:11" x14ac:dyDescent="0.2">
      <c r="A2189" t="s">
        <v>2499</v>
      </c>
      <c r="B2189" t="s">
        <v>89</v>
      </c>
      <c r="C2189" t="s">
        <v>291</v>
      </c>
      <c r="D2189" t="s">
        <v>275</v>
      </c>
      <c r="E2189" t="s">
        <v>196</v>
      </c>
      <c r="F2189">
        <v>164</v>
      </c>
      <c r="G2189">
        <v>7565.83</v>
      </c>
      <c r="H2189">
        <v>0</v>
      </c>
      <c r="I2189">
        <v>0</v>
      </c>
      <c r="J2189">
        <v>164</v>
      </c>
      <c r="K2189">
        <v>7565.83</v>
      </c>
    </row>
    <row r="2190" spans="1:11" x14ac:dyDescent="0.2">
      <c r="A2190" t="s">
        <v>2500</v>
      </c>
      <c r="B2190" t="s">
        <v>89</v>
      </c>
      <c r="C2190" t="s">
        <v>291</v>
      </c>
      <c r="D2190" t="s">
        <v>270</v>
      </c>
      <c r="E2190" t="s">
        <v>197</v>
      </c>
      <c r="F2190">
        <v>63</v>
      </c>
      <c r="G2190">
        <v>2863.66</v>
      </c>
      <c r="H2190">
        <v>0</v>
      </c>
      <c r="I2190">
        <v>0</v>
      </c>
      <c r="J2190">
        <v>63</v>
      </c>
      <c r="K2190">
        <v>2863.66</v>
      </c>
    </row>
    <row r="2191" spans="1:11" x14ac:dyDescent="0.2">
      <c r="A2191" t="s">
        <v>2501</v>
      </c>
      <c r="B2191" t="s">
        <v>89</v>
      </c>
      <c r="C2191" t="s">
        <v>291</v>
      </c>
      <c r="D2191" t="s">
        <v>276</v>
      </c>
      <c r="E2191" t="s">
        <v>276</v>
      </c>
      <c r="F2191">
        <v>4</v>
      </c>
      <c r="G2191">
        <v>148</v>
      </c>
      <c r="H2191">
        <v>0</v>
      </c>
      <c r="I2191">
        <v>0</v>
      </c>
      <c r="J2191">
        <v>4</v>
      </c>
      <c r="K2191">
        <v>148</v>
      </c>
    </row>
    <row r="2192" spans="1:11" x14ac:dyDescent="0.2">
      <c r="A2192" t="s">
        <v>2502</v>
      </c>
      <c r="B2192" t="s">
        <v>89</v>
      </c>
      <c r="C2192" t="s">
        <v>291</v>
      </c>
      <c r="D2192" t="s">
        <v>276</v>
      </c>
      <c r="E2192" t="s">
        <v>290</v>
      </c>
      <c r="F2192">
        <v>4</v>
      </c>
      <c r="G2192">
        <v>148</v>
      </c>
      <c r="H2192">
        <v>0</v>
      </c>
      <c r="I2192">
        <v>0</v>
      </c>
      <c r="J2192">
        <v>4</v>
      </c>
      <c r="K2192">
        <v>148</v>
      </c>
    </row>
    <row r="2193" spans="1:11" x14ac:dyDescent="0.2">
      <c r="A2193" t="s">
        <v>2503</v>
      </c>
      <c r="B2193" t="s">
        <v>89</v>
      </c>
      <c r="C2193" t="s">
        <v>291</v>
      </c>
      <c r="D2193" t="s">
        <v>267</v>
      </c>
      <c r="E2193" t="s">
        <v>198</v>
      </c>
      <c r="F2193">
        <v>71</v>
      </c>
      <c r="G2193">
        <v>3949.49</v>
      </c>
      <c r="H2193">
        <v>0</v>
      </c>
      <c r="I2193">
        <v>0</v>
      </c>
      <c r="J2193">
        <v>71</v>
      </c>
      <c r="K2193">
        <v>3949.49</v>
      </c>
    </row>
    <row r="2194" spans="1:11" x14ac:dyDescent="0.2">
      <c r="A2194" t="s">
        <v>2504</v>
      </c>
      <c r="B2194" t="s">
        <v>89</v>
      </c>
      <c r="C2194" t="s">
        <v>291</v>
      </c>
      <c r="D2194" t="s">
        <v>267</v>
      </c>
      <c r="E2194" t="s">
        <v>199</v>
      </c>
      <c r="F2194">
        <v>232</v>
      </c>
      <c r="G2194">
        <v>11406.49</v>
      </c>
      <c r="H2194">
        <v>0</v>
      </c>
      <c r="I2194">
        <v>0</v>
      </c>
      <c r="J2194">
        <v>232</v>
      </c>
      <c r="K2194">
        <v>11406.49</v>
      </c>
    </row>
    <row r="2195" spans="1:11" x14ac:dyDescent="0.2">
      <c r="A2195" t="s">
        <v>2505</v>
      </c>
      <c r="B2195" t="s">
        <v>89</v>
      </c>
      <c r="C2195" t="s">
        <v>291</v>
      </c>
      <c r="D2195" t="s">
        <v>271</v>
      </c>
      <c r="E2195" t="s">
        <v>200</v>
      </c>
      <c r="F2195">
        <v>64</v>
      </c>
      <c r="G2195">
        <v>3476.83</v>
      </c>
      <c r="H2195">
        <v>0</v>
      </c>
      <c r="I2195">
        <v>0</v>
      </c>
      <c r="J2195">
        <v>64</v>
      </c>
      <c r="K2195">
        <v>3476.83</v>
      </c>
    </row>
    <row r="2196" spans="1:11" x14ac:dyDescent="0.2">
      <c r="A2196" t="s">
        <v>2506</v>
      </c>
      <c r="B2196" t="s">
        <v>89</v>
      </c>
      <c r="C2196" t="s">
        <v>291</v>
      </c>
      <c r="D2196" t="s">
        <v>272</v>
      </c>
      <c r="E2196" t="s">
        <v>201</v>
      </c>
      <c r="F2196">
        <v>182</v>
      </c>
      <c r="G2196">
        <v>9415.66</v>
      </c>
      <c r="H2196">
        <v>0</v>
      </c>
      <c r="I2196">
        <v>0</v>
      </c>
      <c r="J2196">
        <v>182</v>
      </c>
      <c r="K2196">
        <v>9415.66</v>
      </c>
    </row>
    <row r="2197" spans="1:11" x14ac:dyDescent="0.2">
      <c r="A2197" t="s">
        <v>2507</v>
      </c>
      <c r="B2197" t="s">
        <v>89</v>
      </c>
      <c r="C2197" t="s">
        <v>291</v>
      </c>
      <c r="D2197" t="s">
        <v>268</v>
      </c>
      <c r="E2197" t="s">
        <v>202</v>
      </c>
      <c r="F2197">
        <v>70</v>
      </c>
      <c r="G2197">
        <v>3732</v>
      </c>
      <c r="H2197">
        <v>0</v>
      </c>
      <c r="I2197">
        <v>0</v>
      </c>
      <c r="J2197">
        <v>70</v>
      </c>
      <c r="K2197">
        <v>3732</v>
      </c>
    </row>
    <row r="2198" spans="1:11" x14ac:dyDescent="0.2">
      <c r="A2198" t="s">
        <v>2508</v>
      </c>
      <c r="B2198" t="s">
        <v>89</v>
      </c>
      <c r="C2198" t="s">
        <v>291</v>
      </c>
      <c r="D2198" t="s">
        <v>273</v>
      </c>
      <c r="E2198" t="s">
        <v>203</v>
      </c>
      <c r="F2198">
        <v>56</v>
      </c>
      <c r="G2198">
        <v>3001</v>
      </c>
      <c r="H2198">
        <v>0</v>
      </c>
      <c r="I2198">
        <v>0</v>
      </c>
      <c r="J2198">
        <v>56</v>
      </c>
      <c r="K2198">
        <v>3001</v>
      </c>
    </row>
    <row r="2199" spans="1:11" x14ac:dyDescent="0.2">
      <c r="A2199" t="s">
        <v>2509</v>
      </c>
      <c r="B2199" t="s">
        <v>89</v>
      </c>
      <c r="C2199" t="s">
        <v>291</v>
      </c>
      <c r="D2199" t="s">
        <v>272</v>
      </c>
      <c r="E2199" t="s">
        <v>204</v>
      </c>
      <c r="F2199">
        <v>41</v>
      </c>
      <c r="G2199">
        <v>2180.83</v>
      </c>
      <c r="H2199">
        <v>0</v>
      </c>
      <c r="I2199">
        <v>0</v>
      </c>
      <c r="J2199">
        <v>41</v>
      </c>
      <c r="K2199">
        <v>2180.83</v>
      </c>
    </row>
    <row r="2200" spans="1:11" x14ac:dyDescent="0.2">
      <c r="A2200" t="s">
        <v>2510</v>
      </c>
      <c r="B2200" t="s">
        <v>89</v>
      </c>
      <c r="C2200" t="s">
        <v>291</v>
      </c>
      <c r="D2200" t="s">
        <v>272</v>
      </c>
      <c r="E2200" t="s">
        <v>205</v>
      </c>
      <c r="F2200">
        <v>47</v>
      </c>
      <c r="G2200">
        <v>2378</v>
      </c>
      <c r="H2200">
        <v>0</v>
      </c>
      <c r="I2200">
        <v>0</v>
      </c>
      <c r="J2200">
        <v>47</v>
      </c>
      <c r="K2200">
        <v>2378</v>
      </c>
    </row>
    <row r="2201" spans="1:11" x14ac:dyDescent="0.2">
      <c r="A2201" t="s">
        <v>2511</v>
      </c>
      <c r="B2201" t="s">
        <v>89</v>
      </c>
      <c r="C2201" t="s">
        <v>291</v>
      </c>
      <c r="D2201" t="s">
        <v>269</v>
      </c>
      <c r="E2201" t="s">
        <v>206</v>
      </c>
      <c r="F2201">
        <v>75</v>
      </c>
      <c r="G2201">
        <v>3565</v>
      </c>
      <c r="H2201">
        <v>0</v>
      </c>
      <c r="I2201">
        <v>0</v>
      </c>
      <c r="J2201">
        <v>75</v>
      </c>
      <c r="K2201">
        <v>3565</v>
      </c>
    </row>
    <row r="2202" spans="1:11" x14ac:dyDescent="0.2">
      <c r="A2202" t="s">
        <v>2512</v>
      </c>
      <c r="B2202" t="s">
        <v>89</v>
      </c>
      <c r="C2202" t="s">
        <v>291</v>
      </c>
      <c r="D2202" t="s">
        <v>270</v>
      </c>
      <c r="E2202" t="s">
        <v>207</v>
      </c>
      <c r="F2202">
        <v>21</v>
      </c>
      <c r="G2202">
        <v>1207</v>
      </c>
      <c r="H2202">
        <v>0</v>
      </c>
      <c r="I2202">
        <v>0</v>
      </c>
      <c r="J2202">
        <v>21</v>
      </c>
      <c r="K2202">
        <v>1207</v>
      </c>
    </row>
    <row r="2203" spans="1:11" x14ac:dyDescent="0.2">
      <c r="A2203" t="s">
        <v>2513</v>
      </c>
      <c r="B2203" t="s">
        <v>89</v>
      </c>
      <c r="C2203" t="s">
        <v>291</v>
      </c>
      <c r="D2203" t="s">
        <v>269</v>
      </c>
      <c r="E2203" t="s">
        <v>208</v>
      </c>
      <c r="F2203">
        <v>76</v>
      </c>
      <c r="G2203">
        <v>4441</v>
      </c>
      <c r="H2203">
        <v>0</v>
      </c>
      <c r="I2203">
        <v>0</v>
      </c>
      <c r="J2203">
        <v>76</v>
      </c>
      <c r="K2203">
        <v>4441</v>
      </c>
    </row>
    <row r="2204" spans="1:11" x14ac:dyDescent="0.2">
      <c r="A2204" t="s">
        <v>2514</v>
      </c>
      <c r="B2204" t="s">
        <v>89</v>
      </c>
      <c r="C2204" t="s">
        <v>291</v>
      </c>
      <c r="D2204" t="s">
        <v>271</v>
      </c>
      <c r="E2204" t="s">
        <v>209</v>
      </c>
      <c r="F2204">
        <v>48</v>
      </c>
      <c r="G2204">
        <v>2857</v>
      </c>
      <c r="H2204">
        <v>0</v>
      </c>
      <c r="I2204">
        <v>0</v>
      </c>
      <c r="J2204">
        <v>48</v>
      </c>
      <c r="K2204">
        <v>2857</v>
      </c>
    </row>
    <row r="2205" spans="1:11" x14ac:dyDescent="0.2">
      <c r="A2205" t="s">
        <v>2515</v>
      </c>
      <c r="B2205" t="s">
        <v>89</v>
      </c>
      <c r="C2205" t="s">
        <v>291</v>
      </c>
      <c r="D2205" t="s">
        <v>275</v>
      </c>
      <c r="E2205" t="s">
        <v>210</v>
      </c>
      <c r="F2205">
        <v>31</v>
      </c>
      <c r="G2205">
        <v>1768.83</v>
      </c>
      <c r="H2205">
        <v>0</v>
      </c>
      <c r="I2205">
        <v>0</v>
      </c>
      <c r="J2205">
        <v>31</v>
      </c>
      <c r="K2205">
        <v>1768.83</v>
      </c>
    </row>
    <row r="2206" spans="1:11" x14ac:dyDescent="0.2">
      <c r="A2206" t="s">
        <v>2516</v>
      </c>
      <c r="B2206" t="s">
        <v>89</v>
      </c>
      <c r="C2206" t="s">
        <v>291</v>
      </c>
      <c r="D2206" t="s">
        <v>267</v>
      </c>
      <c r="E2206" t="s">
        <v>211</v>
      </c>
      <c r="F2206">
        <v>13</v>
      </c>
      <c r="G2206">
        <v>599</v>
      </c>
      <c r="H2206">
        <v>0</v>
      </c>
      <c r="I2206">
        <v>0</v>
      </c>
      <c r="J2206">
        <v>13</v>
      </c>
      <c r="K2206">
        <v>599</v>
      </c>
    </row>
    <row r="2207" spans="1:11" x14ac:dyDescent="0.2">
      <c r="A2207" t="s">
        <v>2517</v>
      </c>
      <c r="B2207" t="s">
        <v>89</v>
      </c>
      <c r="C2207" t="s">
        <v>291</v>
      </c>
      <c r="D2207" t="s">
        <v>271</v>
      </c>
      <c r="E2207" t="s">
        <v>212</v>
      </c>
      <c r="F2207">
        <v>82</v>
      </c>
      <c r="G2207">
        <v>4802</v>
      </c>
      <c r="H2207">
        <v>0</v>
      </c>
      <c r="I2207">
        <v>0</v>
      </c>
      <c r="J2207">
        <v>82</v>
      </c>
      <c r="K2207">
        <v>4802</v>
      </c>
    </row>
    <row r="2208" spans="1:11" x14ac:dyDescent="0.2">
      <c r="A2208" t="s">
        <v>2518</v>
      </c>
      <c r="B2208" t="s">
        <v>89</v>
      </c>
      <c r="C2208" t="s">
        <v>291</v>
      </c>
      <c r="D2208" t="s">
        <v>274</v>
      </c>
      <c r="E2208" t="s">
        <v>213</v>
      </c>
      <c r="F2208">
        <v>75</v>
      </c>
      <c r="G2208">
        <v>3508</v>
      </c>
      <c r="H2208">
        <v>0</v>
      </c>
      <c r="I2208">
        <v>0</v>
      </c>
      <c r="J2208">
        <v>75</v>
      </c>
      <c r="K2208">
        <v>3508</v>
      </c>
    </row>
    <row r="2209" spans="1:11" x14ac:dyDescent="0.2">
      <c r="A2209" t="s">
        <v>2519</v>
      </c>
      <c r="B2209" t="s">
        <v>89</v>
      </c>
      <c r="C2209" t="s">
        <v>291</v>
      </c>
      <c r="D2209" t="s">
        <v>271</v>
      </c>
      <c r="E2209" t="s">
        <v>214</v>
      </c>
      <c r="F2209">
        <v>46</v>
      </c>
      <c r="G2209">
        <v>2593</v>
      </c>
      <c r="H2209">
        <v>0</v>
      </c>
      <c r="I2209">
        <v>0</v>
      </c>
      <c r="J2209">
        <v>46</v>
      </c>
      <c r="K2209">
        <v>2593</v>
      </c>
    </row>
    <row r="2210" spans="1:11" x14ac:dyDescent="0.2">
      <c r="A2210" t="s">
        <v>2520</v>
      </c>
      <c r="B2210" t="s">
        <v>89</v>
      </c>
      <c r="C2210" t="s">
        <v>291</v>
      </c>
      <c r="D2210" t="s">
        <v>275</v>
      </c>
      <c r="E2210" t="s">
        <v>215</v>
      </c>
      <c r="F2210">
        <v>105</v>
      </c>
      <c r="G2210">
        <v>5972</v>
      </c>
      <c r="H2210">
        <v>0</v>
      </c>
      <c r="I2210">
        <v>0</v>
      </c>
      <c r="J2210">
        <v>105</v>
      </c>
      <c r="K2210">
        <v>5972</v>
      </c>
    </row>
    <row r="2211" spans="1:11" x14ac:dyDescent="0.2">
      <c r="A2211" t="s">
        <v>2521</v>
      </c>
      <c r="B2211" t="s">
        <v>89</v>
      </c>
      <c r="C2211" t="s">
        <v>291</v>
      </c>
      <c r="D2211" t="s">
        <v>274</v>
      </c>
      <c r="E2211" t="s">
        <v>216</v>
      </c>
      <c r="F2211">
        <v>67</v>
      </c>
      <c r="G2211">
        <v>3176</v>
      </c>
      <c r="H2211">
        <v>0</v>
      </c>
      <c r="I2211">
        <v>0</v>
      </c>
      <c r="J2211">
        <v>67</v>
      </c>
      <c r="K2211">
        <v>3176</v>
      </c>
    </row>
    <row r="2212" spans="1:11" x14ac:dyDescent="0.2">
      <c r="A2212" t="s">
        <v>2522</v>
      </c>
      <c r="B2212" t="s">
        <v>89</v>
      </c>
      <c r="C2212" t="s">
        <v>291</v>
      </c>
      <c r="D2212" t="s">
        <v>272</v>
      </c>
      <c r="E2212" t="s">
        <v>217</v>
      </c>
      <c r="F2212">
        <v>22</v>
      </c>
      <c r="G2212">
        <v>1121</v>
      </c>
      <c r="H2212">
        <v>0</v>
      </c>
      <c r="I2212">
        <v>0</v>
      </c>
      <c r="J2212">
        <v>22</v>
      </c>
      <c r="K2212">
        <v>1121</v>
      </c>
    </row>
    <row r="2213" spans="1:11" x14ac:dyDescent="0.2">
      <c r="A2213" t="s">
        <v>2523</v>
      </c>
      <c r="B2213" t="s">
        <v>89</v>
      </c>
      <c r="C2213" t="s">
        <v>291</v>
      </c>
      <c r="D2213" t="s">
        <v>274</v>
      </c>
      <c r="E2213" t="s">
        <v>218</v>
      </c>
      <c r="F2213">
        <v>42</v>
      </c>
      <c r="G2213">
        <v>2224</v>
      </c>
      <c r="H2213">
        <v>0</v>
      </c>
      <c r="I2213">
        <v>0</v>
      </c>
      <c r="J2213">
        <v>42</v>
      </c>
      <c r="K2213">
        <v>2224</v>
      </c>
    </row>
    <row r="2214" spans="1:11" x14ac:dyDescent="0.2">
      <c r="A2214" t="s">
        <v>2524</v>
      </c>
      <c r="B2214" t="s">
        <v>89</v>
      </c>
      <c r="C2214" t="s">
        <v>291</v>
      </c>
      <c r="D2214" t="s">
        <v>273</v>
      </c>
      <c r="E2214" t="s">
        <v>219</v>
      </c>
      <c r="F2214">
        <v>95</v>
      </c>
      <c r="G2214">
        <v>3903</v>
      </c>
      <c r="H2214">
        <v>0</v>
      </c>
      <c r="I2214">
        <v>0</v>
      </c>
      <c r="J2214">
        <v>95</v>
      </c>
      <c r="K2214">
        <v>3903</v>
      </c>
    </row>
    <row r="2215" spans="1:11" x14ac:dyDescent="0.2">
      <c r="A2215" t="s">
        <v>2525</v>
      </c>
      <c r="B2215" t="s">
        <v>89</v>
      </c>
      <c r="C2215" t="s">
        <v>291</v>
      </c>
      <c r="D2215" t="s">
        <v>272</v>
      </c>
      <c r="E2215" t="s">
        <v>286</v>
      </c>
      <c r="F2215">
        <v>2431</v>
      </c>
      <c r="G2215">
        <v>116876.3</v>
      </c>
      <c r="H2215">
        <v>0</v>
      </c>
      <c r="I2215">
        <v>0</v>
      </c>
      <c r="J2215">
        <v>2431</v>
      </c>
      <c r="K2215">
        <v>116876.3</v>
      </c>
    </row>
    <row r="2216" spans="1:11" x14ac:dyDescent="0.2">
      <c r="A2216" t="s">
        <v>2526</v>
      </c>
      <c r="B2216" t="s">
        <v>89</v>
      </c>
      <c r="C2216" t="s">
        <v>291</v>
      </c>
      <c r="D2216" t="s">
        <v>273</v>
      </c>
      <c r="E2216" t="s">
        <v>220</v>
      </c>
      <c r="F2216">
        <v>77</v>
      </c>
      <c r="G2216">
        <v>3216</v>
      </c>
      <c r="H2216">
        <v>0</v>
      </c>
      <c r="I2216">
        <v>0</v>
      </c>
      <c r="J2216">
        <v>77</v>
      </c>
      <c r="K2216">
        <v>3216</v>
      </c>
    </row>
    <row r="2217" spans="1:11" x14ac:dyDescent="0.2">
      <c r="A2217" t="s">
        <v>2527</v>
      </c>
      <c r="B2217" t="s">
        <v>89</v>
      </c>
      <c r="C2217" t="s">
        <v>291</v>
      </c>
      <c r="D2217" t="s">
        <v>270</v>
      </c>
      <c r="E2217" t="s">
        <v>221</v>
      </c>
      <c r="F2217">
        <v>26</v>
      </c>
      <c r="G2217">
        <v>1270</v>
      </c>
      <c r="H2217">
        <v>0</v>
      </c>
      <c r="I2217">
        <v>0</v>
      </c>
      <c r="J2217">
        <v>26</v>
      </c>
      <c r="K2217">
        <v>1270</v>
      </c>
    </row>
    <row r="2218" spans="1:11" x14ac:dyDescent="0.2">
      <c r="A2218" t="s">
        <v>2528</v>
      </c>
      <c r="B2218" t="s">
        <v>89</v>
      </c>
      <c r="C2218" t="s">
        <v>291</v>
      </c>
      <c r="D2218" t="s">
        <v>273</v>
      </c>
      <c r="E2218" t="s">
        <v>287</v>
      </c>
      <c r="F2218">
        <v>1301</v>
      </c>
      <c r="G2218">
        <v>58158.47</v>
      </c>
      <c r="H2218">
        <v>0</v>
      </c>
      <c r="I2218">
        <v>0</v>
      </c>
      <c r="J2218">
        <v>1301</v>
      </c>
      <c r="K2218">
        <v>58158.47</v>
      </c>
    </row>
    <row r="2219" spans="1:11" x14ac:dyDescent="0.2">
      <c r="A2219" t="s">
        <v>2529</v>
      </c>
      <c r="B2219" t="s">
        <v>89</v>
      </c>
      <c r="C2219" t="s">
        <v>291</v>
      </c>
      <c r="D2219" t="s">
        <v>272</v>
      </c>
      <c r="E2219" t="s">
        <v>222</v>
      </c>
      <c r="F2219">
        <v>59</v>
      </c>
      <c r="G2219">
        <v>3586</v>
      </c>
      <c r="H2219">
        <v>0</v>
      </c>
      <c r="I2219">
        <v>0</v>
      </c>
      <c r="J2219">
        <v>59</v>
      </c>
      <c r="K2219">
        <v>3586</v>
      </c>
    </row>
    <row r="2220" spans="1:11" x14ac:dyDescent="0.2">
      <c r="A2220" t="s">
        <v>2530</v>
      </c>
      <c r="B2220" t="s">
        <v>89</v>
      </c>
      <c r="C2220" t="s">
        <v>291</v>
      </c>
      <c r="D2220" t="s">
        <v>268</v>
      </c>
      <c r="E2220" t="s">
        <v>223</v>
      </c>
      <c r="F2220">
        <v>37</v>
      </c>
      <c r="G2220">
        <v>1969</v>
      </c>
      <c r="H2220">
        <v>0</v>
      </c>
      <c r="I2220">
        <v>0</v>
      </c>
      <c r="J2220">
        <v>37</v>
      </c>
      <c r="K2220">
        <v>1969</v>
      </c>
    </row>
    <row r="2221" spans="1:11" x14ac:dyDescent="0.2">
      <c r="A2221" t="s">
        <v>2531</v>
      </c>
      <c r="B2221" t="s">
        <v>89</v>
      </c>
      <c r="C2221" t="s">
        <v>291</v>
      </c>
      <c r="D2221" t="s">
        <v>269</v>
      </c>
      <c r="E2221" t="s">
        <v>224</v>
      </c>
      <c r="F2221">
        <v>68</v>
      </c>
      <c r="G2221">
        <v>3092.83</v>
      </c>
      <c r="H2221">
        <v>0</v>
      </c>
      <c r="I2221">
        <v>0</v>
      </c>
      <c r="J2221">
        <v>68</v>
      </c>
      <c r="K2221">
        <v>3092.83</v>
      </c>
    </row>
    <row r="2222" spans="1:11" x14ac:dyDescent="0.2">
      <c r="A2222" t="s">
        <v>2532</v>
      </c>
      <c r="B2222" t="s">
        <v>89</v>
      </c>
      <c r="C2222" t="s">
        <v>291</v>
      </c>
      <c r="D2222" t="s">
        <v>271</v>
      </c>
      <c r="E2222" t="s">
        <v>225</v>
      </c>
      <c r="F2222">
        <v>32</v>
      </c>
      <c r="G2222">
        <v>2119</v>
      </c>
      <c r="H2222">
        <v>0</v>
      </c>
      <c r="I2222">
        <v>0</v>
      </c>
      <c r="J2222">
        <v>32</v>
      </c>
      <c r="K2222">
        <v>2119</v>
      </c>
    </row>
    <row r="2223" spans="1:11" x14ac:dyDescent="0.2">
      <c r="A2223" t="s">
        <v>2533</v>
      </c>
      <c r="B2223" t="s">
        <v>89</v>
      </c>
      <c r="C2223" t="s">
        <v>291</v>
      </c>
      <c r="D2223" t="s">
        <v>274</v>
      </c>
      <c r="E2223" t="s">
        <v>226</v>
      </c>
      <c r="F2223">
        <v>211</v>
      </c>
      <c r="G2223">
        <v>10893</v>
      </c>
      <c r="H2223">
        <v>0</v>
      </c>
      <c r="I2223">
        <v>0</v>
      </c>
      <c r="J2223">
        <v>211</v>
      </c>
      <c r="K2223">
        <v>10893</v>
      </c>
    </row>
    <row r="2224" spans="1:11" x14ac:dyDescent="0.2">
      <c r="A2224" t="s">
        <v>2534</v>
      </c>
      <c r="B2224" t="s">
        <v>89</v>
      </c>
      <c r="C2224" t="s">
        <v>291</v>
      </c>
      <c r="D2224" t="s">
        <v>271</v>
      </c>
      <c r="E2224" t="s">
        <v>227</v>
      </c>
      <c r="F2224">
        <v>59</v>
      </c>
      <c r="G2224">
        <v>3893</v>
      </c>
      <c r="H2224">
        <v>0</v>
      </c>
      <c r="I2224">
        <v>0</v>
      </c>
      <c r="J2224">
        <v>59</v>
      </c>
      <c r="K2224">
        <v>3893</v>
      </c>
    </row>
    <row r="2225" spans="1:11" x14ac:dyDescent="0.2">
      <c r="A2225" t="s">
        <v>2535</v>
      </c>
      <c r="B2225" t="s">
        <v>89</v>
      </c>
      <c r="C2225" t="s">
        <v>291</v>
      </c>
      <c r="D2225" t="s">
        <v>270</v>
      </c>
      <c r="E2225" t="s">
        <v>228</v>
      </c>
      <c r="F2225">
        <v>41</v>
      </c>
      <c r="G2225">
        <v>2388.83</v>
      </c>
      <c r="H2225">
        <v>0</v>
      </c>
      <c r="I2225">
        <v>0</v>
      </c>
      <c r="J2225">
        <v>41</v>
      </c>
      <c r="K2225">
        <v>2388.83</v>
      </c>
    </row>
    <row r="2226" spans="1:11" x14ac:dyDescent="0.2">
      <c r="A2226" t="s">
        <v>2536</v>
      </c>
      <c r="B2226" t="s">
        <v>89</v>
      </c>
      <c r="C2226" t="s">
        <v>291</v>
      </c>
      <c r="D2226" t="s">
        <v>274</v>
      </c>
      <c r="E2226" t="s">
        <v>229</v>
      </c>
      <c r="F2226">
        <v>48</v>
      </c>
      <c r="G2226">
        <v>2806</v>
      </c>
      <c r="H2226">
        <v>0</v>
      </c>
      <c r="I2226">
        <v>0</v>
      </c>
      <c r="J2226">
        <v>48</v>
      </c>
      <c r="K2226">
        <v>2806</v>
      </c>
    </row>
    <row r="2227" spans="1:11" x14ac:dyDescent="0.2">
      <c r="A2227" t="s">
        <v>2537</v>
      </c>
      <c r="B2227" t="s">
        <v>89</v>
      </c>
      <c r="C2227" t="s">
        <v>291</v>
      </c>
      <c r="D2227" t="s">
        <v>268</v>
      </c>
      <c r="E2227" t="s">
        <v>230</v>
      </c>
      <c r="F2227">
        <v>169</v>
      </c>
      <c r="G2227">
        <v>6986.66</v>
      </c>
      <c r="H2227">
        <v>0</v>
      </c>
      <c r="I2227">
        <v>0</v>
      </c>
      <c r="J2227">
        <v>169</v>
      </c>
      <c r="K2227">
        <v>6986.66</v>
      </c>
    </row>
    <row r="2228" spans="1:11" x14ac:dyDescent="0.2">
      <c r="A2228" t="s">
        <v>2538</v>
      </c>
      <c r="B2228" t="s">
        <v>89</v>
      </c>
      <c r="C2228" t="s">
        <v>291</v>
      </c>
      <c r="D2228" t="s">
        <v>270</v>
      </c>
      <c r="E2228" t="s">
        <v>231</v>
      </c>
      <c r="F2228">
        <v>25</v>
      </c>
      <c r="G2228">
        <v>1323</v>
      </c>
      <c r="H2228">
        <v>0</v>
      </c>
      <c r="I2228">
        <v>0</v>
      </c>
      <c r="J2228">
        <v>25</v>
      </c>
      <c r="K2228">
        <v>1323</v>
      </c>
    </row>
    <row r="2229" spans="1:11" x14ac:dyDescent="0.2">
      <c r="A2229" t="s">
        <v>2539</v>
      </c>
      <c r="B2229" t="s">
        <v>89</v>
      </c>
      <c r="C2229" t="s">
        <v>291</v>
      </c>
      <c r="D2229" t="s">
        <v>272</v>
      </c>
      <c r="E2229" t="s">
        <v>232</v>
      </c>
      <c r="F2229">
        <v>316</v>
      </c>
      <c r="G2229">
        <v>15795.83</v>
      </c>
      <c r="H2229">
        <v>0</v>
      </c>
      <c r="I2229">
        <v>0</v>
      </c>
      <c r="J2229">
        <v>316</v>
      </c>
      <c r="K2229">
        <v>15795.83</v>
      </c>
    </row>
    <row r="2230" spans="1:11" x14ac:dyDescent="0.2">
      <c r="A2230" t="s">
        <v>2540</v>
      </c>
      <c r="B2230" t="s">
        <v>89</v>
      </c>
      <c r="C2230" t="s">
        <v>291</v>
      </c>
      <c r="D2230" t="s">
        <v>269</v>
      </c>
      <c r="E2230" t="s">
        <v>233</v>
      </c>
      <c r="F2230">
        <v>53</v>
      </c>
      <c r="G2230">
        <v>2536.83</v>
      </c>
      <c r="H2230">
        <v>0</v>
      </c>
      <c r="I2230">
        <v>0</v>
      </c>
      <c r="J2230">
        <v>53</v>
      </c>
      <c r="K2230">
        <v>2536.83</v>
      </c>
    </row>
    <row r="2231" spans="1:11" x14ac:dyDescent="0.2">
      <c r="A2231" t="s">
        <v>2541</v>
      </c>
      <c r="B2231" t="s">
        <v>89</v>
      </c>
      <c r="C2231" t="s">
        <v>291</v>
      </c>
      <c r="D2231" t="s">
        <v>273</v>
      </c>
      <c r="E2231" t="s">
        <v>234</v>
      </c>
      <c r="F2231">
        <v>48</v>
      </c>
      <c r="G2231">
        <v>2854.83</v>
      </c>
      <c r="H2231">
        <v>0</v>
      </c>
      <c r="I2231">
        <v>0</v>
      </c>
      <c r="J2231">
        <v>48</v>
      </c>
      <c r="K2231">
        <v>2854.83</v>
      </c>
    </row>
    <row r="2232" spans="1:11" x14ac:dyDescent="0.2">
      <c r="A2232" t="s">
        <v>2542</v>
      </c>
      <c r="B2232" t="s">
        <v>89</v>
      </c>
      <c r="C2232" t="s">
        <v>291</v>
      </c>
      <c r="D2232" t="s">
        <v>271</v>
      </c>
      <c r="E2232" t="s">
        <v>235</v>
      </c>
      <c r="F2232">
        <v>56</v>
      </c>
      <c r="G2232">
        <v>3955</v>
      </c>
      <c r="H2232">
        <v>0</v>
      </c>
      <c r="I2232">
        <v>0</v>
      </c>
      <c r="J2232">
        <v>56</v>
      </c>
      <c r="K2232">
        <v>3955</v>
      </c>
    </row>
    <row r="2233" spans="1:11" x14ac:dyDescent="0.2">
      <c r="A2233" t="s">
        <v>2543</v>
      </c>
      <c r="B2233" t="s">
        <v>89</v>
      </c>
      <c r="C2233" t="s">
        <v>291</v>
      </c>
      <c r="D2233" t="s">
        <v>274</v>
      </c>
      <c r="E2233" t="s">
        <v>236</v>
      </c>
      <c r="F2233">
        <v>38</v>
      </c>
      <c r="G2233">
        <v>2256</v>
      </c>
      <c r="H2233">
        <v>0</v>
      </c>
      <c r="I2233">
        <v>0</v>
      </c>
      <c r="J2233">
        <v>38</v>
      </c>
      <c r="K2233">
        <v>2256</v>
      </c>
    </row>
    <row r="2234" spans="1:11" x14ac:dyDescent="0.2">
      <c r="A2234" t="s">
        <v>2544</v>
      </c>
      <c r="B2234" t="s">
        <v>89</v>
      </c>
      <c r="C2234" t="s">
        <v>291</v>
      </c>
      <c r="D2234" t="s">
        <v>268</v>
      </c>
      <c r="E2234" t="s">
        <v>237</v>
      </c>
      <c r="F2234">
        <v>35</v>
      </c>
      <c r="G2234">
        <v>1533.49</v>
      </c>
      <c r="H2234">
        <v>0</v>
      </c>
      <c r="I2234">
        <v>0</v>
      </c>
      <c r="J2234">
        <v>35</v>
      </c>
      <c r="K2234">
        <v>1533.49</v>
      </c>
    </row>
    <row r="2235" spans="1:11" x14ac:dyDescent="0.2">
      <c r="A2235" t="s">
        <v>2545</v>
      </c>
      <c r="B2235" t="s">
        <v>89</v>
      </c>
      <c r="C2235" t="s">
        <v>291</v>
      </c>
      <c r="D2235" t="s">
        <v>273</v>
      </c>
      <c r="E2235" t="s">
        <v>238</v>
      </c>
      <c r="F2235">
        <v>20</v>
      </c>
      <c r="G2235">
        <v>909</v>
      </c>
      <c r="H2235">
        <v>0</v>
      </c>
      <c r="I2235">
        <v>0</v>
      </c>
      <c r="J2235">
        <v>20</v>
      </c>
      <c r="K2235">
        <v>909</v>
      </c>
    </row>
    <row r="2236" spans="1:11" x14ac:dyDescent="0.2">
      <c r="A2236" t="s">
        <v>2546</v>
      </c>
      <c r="B2236" t="s">
        <v>89</v>
      </c>
      <c r="C2236" t="s">
        <v>291</v>
      </c>
      <c r="D2236" t="s">
        <v>269</v>
      </c>
      <c r="E2236" t="s">
        <v>239</v>
      </c>
      <c r="F2236">
        <v>49</v>
      </c>
      <c r="G2236">
        <v>2526</v>
      </c>
      <c r="H2236">
        <v>0</v>
      </c>
      <c r="I2236">
        <v>0</v>
      </c>
      <c r="J2236">
        <v>49</v>
      </c>
      <c r="K2236">
        <v>2526</v>
      </c>
    </row>
    <row r="2237" spans="1:11" x14ac:dyDescent="0.2">
      <c r="A2237" t="s">
        <v>2547</v>
      </c>
      <c r="B2237" t="s">
        <v>89</v>
      </c>
      <c r="C2237" t="s">
        <v>291</v>
      </c>
      <c r="D2237" t="s">
        <v>271</v>
      </c>
      <c r="E2237" t="s">
        <v>240</v>
      </c>
      <c r="F2237">
        <v>74</v>
      </c>
      <c r="G2237">
        <v>4540</v>
      </c>
      <c r="H2237">
        <v>0</v>
      </c>
      <c r="I2237">
        <v>0</v>
      </c>
      <c r="J2237">
        <v>74</v>
      </c>
      <c r="K2237">
        <v>4540</v>
      </c>
    </row>
    <row r="2238" spans="1:11" x14ac:dyDescent="0.2">
      <c r="A2238" t="s">
        <v>2548</v>
      </c>
      <c r="B2238" t="s">
        <v>89</v>
      </c>
      <c r="C2238" t="s">
        <v>291</v>
      </c>
      <c r="D2238" t="s">
        <v>275</v>
      </c>
      <c r="E2238" t="s">
        <v>241</v>
      </c>
      <c r="F2238">
        <v>51</v>
      </c>
      <c r="G2238">
        <v>2840.83</v>
      </c>
      <c r="H2238">
        <v>0</v>
      </c>
      <c r="I2238">
        <v>0</v>
      </c>
      <c r="J2238">
        <v>51</v>
      </c>
      <c r="K2238">
        <v>2840.83</v>
      </c>
    </row>
    <row r="2239" spans="1:11" x14ac:dyDescent="0.2">
      <c r="A2239" t="s">
        <v>2549</v>
      </c>
      <c r="B2239" t="s">
        <v>89</v>
      </c>
      <c r="C2239" t="s">
        <v>291</v>
      </c>
      <c r="D2239" t="s">
        <v>274</v>
      </c>
      <c r="E2239" t="s">
        <v>242</v>
      </c>
      <c r="F2239">
        <v>37</v>
      </c>
      <c r="G2239">
        <v>2113</v>
      </c>
      <c r="H2239">
        <v>0</v>
      </c>
      <c r="I2239">
        <v>0</v>
      </c>
      <c r="J2239">
        <v>37</v>
      </c>
      <c r="K2239">
        <v>2113</v>
      </c>
    </row>
    <row r="2240" spans="1:11" x14ac:dyDescent="0.2">
      <c r="A2240" t="s">
        <v>2550</v>
      </c>
      <c r="B2240" t="s">
        <v>89</v>
      </c>
      <c r="C2240" t="s">
        <v>291</v>
      </c>
      <c r="D2240" t="s">
        <v>269</v>
      </c>
      <c r="E2240" t="s">
        <v>243</v>
      </c>
      <c r="F2240">
        <v>55</v>
      </c>
      <c r="G2240">
        <v>2726</v>
      </c>
      <c r="H2240">
        <v>0</v>
      </c>
      <c r="I2240">
        <v>0</v>
      </c>
      <c r="J2240">
        <v>55</v>
      </c>
      <c r="K2240">
        <v>2726</v>
      </c>
    </row>
    <row r="2241" spans="1:11" x14ac:dyDescent="0.2">
      <c r="A2241" t="s">
        <v>2551</v>
      </c>
      <c r="B2241" t="s">
        <v>89</v>
      </c>
      <c r="C2241" t="s">
        <v>291</v>
      </c>
      <c r="D2241" t="s">
        <v>269</v>
      </c>
      <c r="E2241" t="s">
        <v>244</v>
      </c>
      <c r="F2241">
        <v>94</v>
      </c>
      <c r="G2241">
        <v>4443.83</v>
      </c>
      <c r="H2241">
        <v>0</v>
      </c>
      <c r="I2241">
        <v>0</v>
      </c>
      <c r="J2241">
        <v>94</v>
      </c>
      <c r="K2241">
        <v>4443.83</v>
      </c>
    </row>
    <row r="2242" spans="1:11" x14ac:dyDescent="0.2">
      <c r="A2242" t="s">
        <v>2552</v>
      </c>
      <c r="B2242" t="s">
        <v>89</v>
      </c>
      <c r="C2242" t="s">
        <v>291</v>
      </c>
      <c r="D2242" t="s">
        <v>271</v>
      </c>
      <c r="E2242" t="s">
        <v>245</v>
      </c>
      <c r="F2242">
        <v>69</v>
      </c>
      <c r="G2242">
        <v>3774.66</v>
      </c>
      <c r="H2242">
        <v>0</v>
      </c>
      <c r="I2242">
        <v>0</v>
      </c>
      <c r="J2242">
        <v>69</v>
      </c>
      <c r="K2242">
        <v>3774.66</v>
      </c>
    </row>
    <row r="2243" spans="1:11" x14ac:dyDescent="0.2">
      <c r="A2243" t="s">
        <v>2553</v>
      </c>
      <c r="B2243" t="s">
        <v>89</v>
      </c>
      <c r="C2243" t="s">
        <v>291</v>
      </c>
      <c r="D2243" t="s">
        <v>274</v>
      </c>
      <c r="E2243" t="s">
        <v>246</v>
      </c>
      <c r="F2243">
        <v>132</v>
      </c>
      <c r="G2243">
        <v>6861.83</v>
      </c>
      <c r="H2243">
        <v>0</v>
      </c>
      <c r="I2243">
        <v>0</v>
      </c>
      <c r="J2243">
        <v>132</v>
      </c>
      <c r="K2243">
        <v>6861.83</v>
      </c>
    </row>
    <row r="2244" spans="1:11" x14ac:dyDescent="0.2">
      <c r="A2244" t="s">
        <v>2554</v>
      </c>
      <c r="B2244" t="s">
        <v>89</v>
      </c>
      <c r="C2244" t="s">
        <v>291</v>
      </c>
      <c r="D2244" t="s">
        <v>272</v>
      </c>
      <c r="E2244" t="s">
        <v>247</v>
      </c>
      <c r="F2244">
        <v>52</v>
      </c>
      <c r="G2244">
        <v>2901</v>
      </c>
      <c r="H2244">
        <v>0</v>
      </c>
      <c r="I2244">
        <v>0</v>
      </c>
      <c r="J2244">
        <v>52</v>
      </c>
      <c r="K2244">
        <v>2901</v>
      </c>
    </row>
    <row r="2245" spans="1:11" x14ac:dyDescent="0.2">
      <c r="A2245" t="s">
        <v>2555</v>
      </c>
      <c r="B2245" t="s">
        <v>89</v>
      </c>
      <c r="C2245" t="s">
        <v>291</v>
      </c>
      <c r="D2245" t="s">
        <v>274</v>
      </c>
      <c r="E2245" t="s">
        <v>288</v>
      </c>
      <c r="F2245">
        <v>1239</v>
      </c>
      <c r="G2245">
        <v>63412.98</v>
      </c>
      <c r="H2245">
        <v>0</v>
      </c>
      <c r="I2245">
        <v>0</v>
      </c>
      <c r="J2245">
        <v>1239</v>
      </c>
      <c r="K2245">
        <v>63412.98</v>
      </c>
    </row>
    <row r="2246" spans="1:11" x14ac:dyDescent="0.2">
      <c r="A2246" t="s">
        <v>2556</v>
      </c>
      <c r="B2246" t="s">
        <v>89</v>
      </c>
      <c r="C2246" t="s">
        <v>291</v>
      </c>
      <c r="D2246" t="s">
        <v>267</v>
      </c>
      <c r="E2246" t="s">
        <v>248</v>
      </c>
      <c r="F2246">
        <v>123</v>
      </c>
      <c r="G2246">
        <v>5464</v>
      </c>
      <c r="H2246">
        <v>0</v>
      </c>
      <c r="I2246">
        <v>0</v>
      </c>
      <c r="J2246">
        <v>123</v>
      </c>
      <c r="K2246">
        <v>5464</v>
      </c>
    </row>
    <row r="2247" spans="1:11" x14ac:dyDescent="0.2">
      <c r="A2247" t="s">
        <v>2557</v>
      </c>
      <c r="B2247" t="s">
        <v>89</v>
      </c>
      <c r="C2247" t="s">
        <v>291</v>
      </c>
      <c r="D2247" t="s">
        <v>272</v>
      </c>
      <c r="E2247" t="s">
        <v>249</v>
      </c>
      <c r="F2247">
        <v>239</v>
      </c>
      <c r="G2247">
        <v>10371</v>
      </c>
      <c r="H2247">
        <v>0</v>
      </c>
      <c r="I2247">
        <v>0</v>
      </c>
      <c r="J2247">
        <v>239</v>
      </c>
      <c r="K2247">
        <v>10371</v>
      </c>
    </row>
    <row r="2248" spans="1:11" x14ac:dyDescent="0.2">
      <c r="A2248" t="s">
        <v>2558</v>
      </c>
      <c r="B2248" t="s">
        <v>89</v>
      </c>
      <c r="C2248" t="s">
        <v>291</v>
      </c>
      <c r="D2248" t="s">
        <v>269</v>
      </c>
      <c r="E2248" t="s">
        <v>250</v>
      </c>
      <c r="F2248">
        <v>42</v>
      </c>
      <c r="G2248">
        <v>2041</v>
      </c>
      <c r="H2248">
        <v>0</v>
      </c>
      <c r="I2248">
        <v>0</v>
      </c>
      <c r="J2248">
        <v>42</v>
      </c>
      <c r="K2248">
        <v>2041</v>
      </c>
    </row>
    <row r="2249" spans="1:11" x14ac:dyDescent="0.2">
      <c r="A2249" t="s">
        <v>2559</v>
      </c>
      <c r="B2249" t="s">
        <v>89</v>
      </c>
      <c r="C2249" t="s">
        <v>291</v>
      </c>
      <c r="D2249" t="s">
        <v>271</v>
      </c>
      <c r="E2249" t="s">
        <v>251</v>
      </c>
      <c r="F2249">
        <v>37</v>
      </c>
      <c r="G2249">
        <v>1785</v>
      </c>
      <c r="H2249">
        <v>0</v>
      </c>
      <c r="I2249">
        <v>0</v>
      </c>
      <c r="J2249">
        <v>37</v>
      </c>
      <c r="K2249">
        <v>1785</v>
      </c>
    </row>
    <row r="2250" spans="1:11" x14ac:dyDescent="0.2">
      <c r="A2250" t="s">
        <v>2560</v>
      </c>
      <c r="B2250" t="s">
        <v>89</v>
      </c>
      <c r="C2250" t="s">
        <v>291</v>
      </c>
      <c r="D2250" t="s">
        <v>271</v>
      </c>
      <c r="E2250" t="s">
        <v>252</v>
      </c>
      <c r="F2250">
        <v>82</v>
      </c>
      <c r="G2250">
        <v>4995.83</v>
      </c>
      <c r="H2250">
        <v>0</v>
      </c>
      <c r="I2250">
        <v>0</v>
      </c>
      <c r="J2250">
        <v>82</v>
      </c>
      <c r="K2250">
        <v>4995.83</v>
      </c>
    </row>
    <row r="2251" spans="1:11" x14ac:dyDescent="0.2">
      <c r="A2251" t="s">
        <v>2561</v>
      </c>
      <c r="B2251" t="s">
        <v>89</v>
      </c>
      <c r="C2251" t="s">
        <v>291</v>
      </c>
      <c r="D2251" t="s">
        <v>273</v>
      </c>
      <c r="E2251" t="s">
        <v>253</v>
      </c>
      <c r="F2251">
        <v>164</v>
      </c>
      <c r="G2251">
        <v>6914.83</v>
      </c>
      <c r="H2251">
        <v>0</v>
      </c>
      <c r="I2251">
        <v>0</v>
      </c>
      <c r="J2251">
        <v>164</v>
      </c>
      <c r="K2251">
        <v>6914.83</v>
      </c>
    </row>
    <row r="2252" spans="1:11" x14ac:dyDescent="0.2">
      <c r="A2252" t="s">
        <v>2562</v>
      </c>
      <c r="B2252" t="s">
        <v>89</v>
      </c>
      <c r="C2252" t="s">
        <v>291</v>
      </c>
      <c r="D2252" t="s">
        <v>272</v>
      </c>
      <c r="E2252" t="s">
        <v>254</v>
      </c>
      <c r="F2252">
        <v>57</v>
      </c>
      <c r="G2252">
        <v>2486</v>
      </c>
      <c r="H2252">
        <v>0</v>
      </c>
      <c r="I2252">
        <v>0</v>
      </c>
      <c r="J2252">
        <v>57</v>
      </c>
      <c r="K2252">
        <v>2486</v>
      </c>
    </row>
    <row r="2253" spans="1:11" x14ac:dyDescent="0.2">
      <c r="A2253" t="s">
        <v>2563</v>
      </c>
      <c r="B2253" t="s">
        <v>89</v>
      </c>
      <c r="C2253" t="s">
        <v>291</v>
      </c>
      <c r="D2253" t="s">
        <v>271</v>
      </c>
      <c r="E2253" t="s">
        <v>255</v>
      </c>
      <c r="F2253">
        <v>63</v>
      </c>
      <c r="G2253">
        <v>3026</v>
      </c>
      <c r="H2253">
        <v>0</v>
      </c>
      <c r="I2253">
        <v>0</v>
      </c>
      <c r="J2253">
        <v>63</v>
      </c>
      <c r="K2253">
        <v>3026</v>
      </c>
    </row>
    <row r="2254" spans="1:11" x14ac:dyDescent="0.2">
      <c r="A2254" t="s">
        <v>2564</v>
      </c>
      <c r="B2254" t="s">
        <v>89</v>
      </c>
      <c r="C2254" t="s">
        <v>291</v>
      </c>
      <c r="D2254" t="s">
        <v>272</v>
      </c>
      <c r="E2254" t="s">
        <v>256</v>
      </c>
      <c r="F2254">
        <v>70</v>
      </c>
      <c r="G2254">
        <v>3746</v>
      </c>
      <c r="H2254">
        <v>0</v>
      </c>
      <c r="I2254">
        <v>0</v>
      </c>
      <c r="J2254">
        <v>70</v>
      </c>
      <c r="K2254">
        <v>3746</v>
      </c>
    </row>
    <row r="2255" spans="1:11" x14ac:dyDescent="0.2">
      <c r="A2255" t="s">
        <v>2565</v>
      </c>
      <c r="B2255" t="s">
        <v>89</v>
      </c>
      <c r="C2255" t="s">
        <v>291</v>
      </c>
      <c r="D2255" t="s">
        <v>274</v>
      </c>
      <c r="E2255" t="s">
        <v>257</v>
      </c>
      <c r="F2255">
        <v>39</v>
      </c>
      <c r="G2255">
        <v>2139.66</v>
      </c>
      <c r="H2255">
        <v>0</v>
      </c>
      <c r="I2255">
        <v>0</v>
      </c>
      <c r="J2255">
        <v>39</v>
      </c>
      <c r="K2255">
        <v>2139.66</v>
      </c>
    </row>
    <row r="2256" spans="1:11" x14ac:dyDescent="0.2">
      <c r="A2256" t="s">
        <v>2566</v>
      </c>
      <c r="B2256" t="s">
        <v>89</v>
      </c>
      <c r="C2256" t="s">
        <v>291</v>
      </c>
      <c r="D2256" t="s">
        <v>274</v>
      </c>
      <c r="E2256" t="s">
        <v>258</v>
      </c>
      <c r="F2256">
        <v>160</v>
      </c>
      <c r="G2256">
        <v>7645</v>
      </c>
      <c r="H2256">
        <v>0</v>
      </c>
      <c r="I2256">
        <v>0</v>
      </c>
      <c r="J2256">
        <v>160</v>
      </c>
      <c r="K2256">
        <v>7645</v>
      </c>
    </row>
    <row r="2257" spans="1:11" x14ac:dyDescent="0.2">
      <c r="A2257" t="s">
        <v>2567</v>
      </c>
      <c r="B2257" t="s">
        <v>89</v>
      </c>
      <c r="C2257" t="s">
        <v>291</v>
      </c>
      <c r="D2257" t="s">
        <v>275</v>
      </c>
      <c r="E2257" t="s">
        <v>259</v>
      </c>
      <c r="F2257">
        <v>36</v>
      </c>
      <c r="G2257">
        <v>1950</v>
      </c>
      <c r="H2257">
        <v>0</v>
      </c>
      <c r="I2257">
        <v>0</v>
      </c>
      <c r="J2257">
        <v>36</v>
      </c>
      <c r="K2257">
        <v>1950</v>
      </c>
    </row>
    <row r="2258" spans="1:11" x14ac:dyDescent="0.2">
      <c r="A2258" t="s">
        <v>2568</v>
      </c>
      <c r="B2258" t="s">
        <v>89</v>
      </c>
      <c r="C2258" t="s">
        <v>291</v>
      </c>
      <c r="D2258" t="s">
        <v>275</v>
      </c>
      <c r="E2258" t="s">
        <v>289</v>
      </c>
      <c r="F2258">
        <v>1122</v>
      </c>
      <c r="G2258">
        <v>58944.3</v>
      </c>
      <c r="H2258">
        <v>0</v>
      </c>
      <c r="I2258">
        <v>0</v>
      </c>
      <c r="J2258">
        <v>1122</v>
      </c>
      <c r="K2258">
        <v>58944.3</v>
      </c>
    </row>
    <row r="2259" spans="1:11" x14ac:dyDescent="0.2">
      <c r="A2259" t="s">
        <v>2569</v>
      </c>
      <c r="B2259" t="s">
        <v>89</v>
      </c>
      <c r="C2259" t="s">
        <v>299</v>
      </c>
      <c r="D2259" t="s">
        <v>106</v>
      </c>
      <c r="E2259" t="s">
        <v>280</v>
      </c>
      <c r="F2259">
        <v>0</v>
      </c>
      <c r="G2259">
        <v>0</v>
      </c>
      <c r="H2259">
        <v>3049</v>
      </c>
      <c r="I2259">
        <v>0</v>
      </c>
      <c r="J2259">
        <v>3049</v>
      </c>
      <c r="K2259">
        <v>0</v>
      </c>
    </row>
    <row r="2260" spans="1:11" x14ac:dyDescent="0.2">
      <c r="A2260" t="s">
        <v>2570</v>
      </c>
      <c r="B2260" t="s">
        <v>89</v>
      </c>
      <c r="C2260" t="s">
        <v>299</v>
      </c>
      <c r="D2260" t="s">
        <v>269</v>
      </c>
      <c r="E2260" t="s">
        <v>107</v>
      </c>
      <c r="F2260">
        <v>0</v>
      </c>
      <c r="G2260">
        <v>0</v>
      </c>
      <c r="H2260">
        <v>24</v>
      </c>
      <c r="I2260">
        <v>0</v>
      </c>
      <c r="J2260">
        <v>24</v>
      </c>
      <c r="K2260">
        <v>0</v>
      </c>
    </row>
    <row r="2261" spans="1:11" x14ac:dyDescent="0.2">
      <c r="A2261" t="s">
        <v>2571</v>
      </c>
      <c r="B2261" t="s">
        <v>89</v>
      </c>
      <c r="C2261" t="s">
        <v>299</v>
      </c>
      <c r="D2261" t="s">
        <v>269</v>
      </c>
      <c r="E2261" t="s">
        <v>108</v>
      </c>
      <c r="F2261">
        <v>0</v>
      </c>
      <c r="G2261">
        <v>0</v>
      </c>
      <c r="H2261">
        <v>40</v>
      </c>
      <c r="I2261">
        <v>0</v>
      </c>
      <c r="J2261">
        <v>40</v>
      </c>
      <c r="K2261">
        <v>0</v>
      </c>
    </row>
    <row r="2262" spans="1:11" x14ac:dyDescent="0.2">
      <c r="A2262" t="s">
        <v>2572</v>
      </c>
      <c r="B2262" t="s">
        <v>89</v>
      </c>
      <c r="C2262" t="s">
        <v>299</v>
      </c>
      <c r="D2262" t="s">
        <v>275</v>
      </c>
      <c r="E2262" t="s">
        <v>109</v>
      </c>
      <c r="F2262">
        <v>0</v>
      </c>
      <c r="G2262">
        <v>0</v>
      </c>
      <c r="H2262">
        <v>4</v>
      </c>
      <c r="I2262">
        <v>0</v>
      </c>
      <c r="J2262">
        <v>4</v>
      </c>
      <c r="K2262">
        <v>0</v>
      </c>
    </row>
    <row r="2263" spans="1:11" x14ac:dyDescent="0.2">
      <c r="A2263" t="s">
        <v>2573</v>
      </c>
      <c r="B2263" t="s">
        <v>89</v>
      </c>
      <c r="C2263" t="s">
        <v>299</v>
      </c>
      <c r="D2263" t="s">
        <v>273</v>
      </c>
      <c r="E2263" t="s">
        <v>110</v>
      </c>
      <c r="F2263">
        <v>0</v>
      </c>
      <c r="G2263">
        <v>0</v>
      </c>
      <c r="H2263">
        <v>13</v>
      </c>
      <c r="I2263">
        <v>0</v>
      </c>
      <c r="J2263">
        <v>13</v>
      </c>
      <c r="K2263">
        <v>0</v>
      </c>
    </row>
    <row r="2264" spans="1:11" x14ac:dyDescent="0.2">
      <c r="A2264" t="s">
        <v>2574</v>
      </c>
      <c r="B2264" t="s">
        <v>89</v>
      </c>
      <c r="C2264" t="s">
        <v>299</v>
      </c>
      <c r="D2264" t="s">
        <v>268</v>
      </c>
      <c r="E2264" t="s">
        <v>111</v>
      </c>
      <c r="F2264">
        <v>0</v>
      </c>
      <c r="G2264">
        <v>0</v>
      </c>
      <c r="H2264">
        <v>11</v>
      </c>
      <c r="I2264">
        <v>0</v>
      </c>
      <c r="J2264">
        <v>11</v>
      </c>
      <c r="K2264">
        <v>0</v>
      </c>
    </row>
    <row r="2265" spans="1:11" x14ac:dyDescent="0.2">
      <c r="A2265" t="s">
        <v>2575</v>
      </c>
      <c r="B2265" t="s">
        <v>89</v>
      </c>
      <c r="C2265" t="s">
        <v>299</v>
      </c>
      <c r="D2265" t="s">
        <v>269</v>
      </c>
      <c r="E2265" t="s">
        <v>112</v>
      </c>
      <c r="F2265">
        <v>0</v>
      </c>
      <c r="G2265">
        <v>0</v>
      </c>
      <c r="H2265">
        <v>19</v>
      </c>
      <c r="I2265">
        <v>0</v>
      </c>
      <c r="J2265">
        <v>19</v>
      </c>
      <c r="K2265">
        <v>0</v>
      </c>
    </row>
    <row r="2266" spans="1:11" x14ac:dyDescent="0.2">
      <c r="A2266" t="s">
        <v>2576</v>
      </c>
      <c r="B2266" t="s">
        <v>89</v>
      </c>
      <c r="C2266" t="s">
        <v>299</v>
      </c>
      <c r="D2266" t="s">
        <v>274</v>
      </c>
      <c r="E2266" t="s">
        <v>113</v>
      </c>
      <c r="F2266">
        <v>0</v>
      </c>
      <c r="G2266">
        <v>0</v>
      </c>
      <c r="H2266">
        <v>68</v>
      </c>
      <c r="I2266">
        <v>0</v>
      </c>
      <c r="J2266">
        <v>68</v>
      </c>
      <c r="K2266">
        <v>0</v>
      </c>
    </row>
    <row r="2267" spans="1:11" x14ac:dyDescent="0.2">
      <c r="A2267" t="s">
        <v>2577</v>
      </c>
      <c r="B2267" t="s">
        <v>89</v>
      </c>
      <c r="C2267" t="s">
        <v>299</v>
      </c>
      <c r="D2267" t="s">
        <v>271</v>
      </c>
      <c r="E2267" t="s">
        <v>114</v>
      </c>
      <c r="F2267">
        <v>0</v>
      </c>
      <c r="G2267">
        <v>0</v>
      </c>
      <c r="H2267">
        <v>4</v>
      </c>
      <c r="I2267">
        <v>0</v>
      </c>
      <c r="J2267">
        <v>4</v>
      </c>
      <c r="K2267">
        <v>0</v>
      </c>
    </row>
    <row r="2268" spans="1:11" x14ac:dyDescent="0.2">
      <c r="A2268" t="s">
        <v>2578</v>
      </c>
      <c r="B2268" t="s">
        <v>89</v>
      </c>
      <c r="C2268" t="s">
        <v>299</v>
      </c>
      <c r="D2268" t="s">
        <v>271</v>
      </c>
      <c r="E2268" t="s">
        <v>116</v>
      </c>
      <c r="F2268">
        <v>0</v>
      </c>
      <c r="G2268">
        <v>0</v>
      </c>
      <c r="H2268">
        <v>13</v>
      </c>
      <c r="I2268">
        <v>0</v>
      </c>
      <c r="J2268">
        <v>13</v>
      </c>
      <c r="K2268">
        <v>0</v>
      </c>
    </row>
    <row r="2269" spans="1:11" x14ac:dyDescent="0.2">
      <c r="A2269" t="s">
        <v>2579</v>
      </c>
      <c r="B2269" t="s">
        <v>89</v>
      </c>
      <c r="C2269" t="s">
        <v>299</v>
      </c>
      <c r="D2269" t="s">
        <v>273</v>
      </c>
      <c r="E2269" t="s">
        <v>117</v>
      </c>
      <c r="F2269">
        <v>0</v>
      </c>
      <c r="G2269">
        <v>0</v>
      </c>
      <c r="H2269">
        <v>15</v>
      </c>
      <c r="I2269">
        <v>0</v>
      </c>
      <c r="J2269">
        <v>15</v>
      </c>
      <c r="K2269">
        <v>0</v>
      </c>
    </row>
    <row r="2270" spans="1:11" x14ac:dyDescent="0.2">
      <c r="A2270" t="s">
        <v>2580</v>
      </c>
      <c r="B2270" t="s">
        <v>89</v>
      </c>
      <c r="C2270" t="s">
        <v>299</v>
      </c>
      <c r="D2270" t="s">
        <v>272</v>
      </c>
      <c r="E2270" t="s">
        <v>118</v>
      </c>
      <c r="F2270">
        <v>0</v>
      </c>
      <c r="G2270">
        <v>0</v>
      </c>
      <c r="H2270">
        <v>9</v>
      </c>
      <c r="I2270">
        <v>0</v>
      </c>
      <c r="J2270">
        <v>9</v>
      </c>
      <c r="K2270">
        <v>0</v>
      </c>
    </row>
    <row r="2271" spans="1:11" x14ac:dyDescent="0.2">
      <c r="A2271" t="s">
        <v>2581</v>
      </c>
      <c r="B2271" t="s">
        <v>89</v>
      </c>
      <c r="C2271" t="s">
        <v>299</v>
      </c>
      <c r="D2271" t="s">
        <v>275</v>
      </c>
      <c r="E2271" t="s">
        <v>119</v>
      </c>
      <c r="F2271">
        <v>0</v>
      </c>
      <c r="G2271">
        <v>0</v>
      </c>
      <c r="H2271">
        <v>33</v>
      </c>
      <c r="I2271">
        <v>0</v>
      </c>
      <c r="J2271">
        <v>33</v>
      </c>
      <c r="K2271">
        <v>0</v>
      </c>
    </row>
    <row r="2272" spans="1:11" x14ac:dyDescent="0.2">
      <c r="A2272" t="s">
        <v>2582</v>
      </c>
      <c r="B2272" t="s">
        <v>89</v>
      </c>
      <c r="C2272" t="s">
        <v>299</v>
      </c>
      <c r="D2272" t="s">
        <v>269</v>
      </c>
      <c r="E2272" t="s">
        <v>120</v>
      </c>
      <c r="F2272">
        <v>0</v>
      </c>
      <c r="G2272">
        <v>0</v>
      </c>
      <c r="H2272">
        <v>43</v>
      </c>
      <c r="I2272">
        <v>0</v>
      </c>
      <c r="J2272">
        <v>43</v>
      </c>
      <c r="K2272">
        <v>0</v>
      </c>
    </row>
    <row r="2273" spans="1:11" x14ac:dyDescent="0.2">
      <c r="A2273" t="s">
        <v>2583</v>
      </c>
      <c r="B2273" t="s">
        <v>89</v>
      </c>
      <c r="C2273" t="s">
        <v>299</v>
      </c>
      <c r="D2273" t="s">
        <v>272</v>
      </c>
      <c r="E2273" t="s">
        <v>121</v>
      </c>
      <c r="F2273">
        <v>0</v>
      </c>
      <c r="G2273">
        <v>0</v>
      </c>
      <c r="H2273">
        <v>19</v>
      </c>
      <c r="I2273">
        <v>0</v>
      </c>
      <c r="J2273">
        <v>19</v>
      </c>
      <c r="K2273">
        <v>0</v>
      </c>
    </row>
    <row r="2274" spans="1:11" x14ac:dyDescent="0.2">
      <c r="A2274" t="s">
        <v>2584</v>
      </c>
      <c r="B2274" t="s">
        <v>89</v>
      </c>
      <c r="C2274" t="s">
        <v>299</v>
      </c>
      <c r="D2274" t="s">
        <v>273</v>
      </c>
      <c r="E2274" t="s">
        <v>122</v>
      </c>
      <c r="F2274">
        <v>0</v>
      </c>
      <c r="G2274">
        <v>0</v>
      </c>
      <c r="H2274">
        <v>35</v>
      </c>
      <c r="I2274">
        <v>0</v>
      </c>
      <c r="J2274">
        <v>35</v>
      </c>
      <c r="K2274">
        <v>0</v>
      </c>
    </row>
    <row r="2275" spans="1:11" x14ac:dyDescent="0.2">
      <c r="A2275" t="s">
        <v>2585</v>
      </c>
      <c r="B2275" t="s">
        <v>89</v>
      </c>
      <c r="C2275" t="s">
        <v>299</v>
      </c>
      <c r="D2275" t="s">
        <v>269</v>
      </c>
      <c r="E2275" t="s">
        <v>123</v>
      </c>
      <c r="F2275">
        <v>0</v>
      </c>
      <c r="G2275">
        <v>0</v>
      </c>
      <c r="H2275">
        <v>18</v>
      </c>
      <c r="I2275">
        <v>0</v>
      </c>
      <c r="J2275">
        <v>18</v>
      </c>
      <c r="K2275">
        <v>0</v>
      </c>
    </row>
    <row r="2276" spans="1:11" x14ac:dyDescent="0.2">
      <c r="A2276" t="s">
        <v>2586</v>
      </c>
      <c r="B2276" t="s">
        <v>89</v>
      </c>
      <c r="C2276" t="s">
        <v>299</v>
      </c>
      <c r="D2276" t="s">
        <v>272</v>
      </c>
      <c r="E2276" t="s">
        <v>124</v>
      </c>
      <c r="F2276">
        <v>0</v>
      </c>
      <c r="G2276">
        <v>0</v>
      </c>
      <c r="H2276">
        <v>53</v>
      </c>
      <c r="I2276">
        <v>0</v>
      </c>
      <c r="J2276">
        <v>53</v>
      </c>
      <c r="K2276">
        <v>0</v>
      </c>
    </row>
    <row r="2277" spans="1:11" x14ac:dyDescent="0.2">
      <c r="A2277" t="s">
        <v>2587</v>
      </c>
      <c r="B2277" t="s">
        <v>89</v>
      </c>
      <c r="C2277" t="s">
        <v>299</v>
      </c>
      <c r="D2277" t="s">
        <v>271</v>
      </c>
      <c r="E2277" t="s">
        <v>125</v>
      </c>
      <c r="F2277">
        <v>0</v>
      </c>
      <c r="G2277">
        <v>0</v>
      </c>
      <c r="H2277">
        <v>11</v>
      </c>
      <c r="I2277">
        <v>0</v>
      </c>
      <c r="J2277">
        <v>11</v>
      </c>
      <c r="K2277">
        <v>0</v>
      </c>
    </row>
    <row r="2278" spans="1:11" x14ac:dyDescent="0.2">
      <c r="A2278" t="s">
        <v>2588</v>
      </c>
      <c r="B2278" t="s">
        <v>89</v>
      </c>
      <c r="C2278" t="s">
        <v>299</v>
      </c>
      <c r="D2278" t="s">
        <v>275</v>
      </c>
      <c r="E2278" t="s">
        <v>126</v>
      </c>
      <c r="F2278">
        <v>0</v>
      </c>
      <c r="G2278">
        <v>0</v>
      </c>
      <c r="H2278">
        <v>17</v>
      </c>
      <c r="I2278">
        <v>0</v>
      </c>
      <c r="J2278">
        <v>17</v>
      </c>
      <c r="K2278">
        <v>0</v>
      </c>
    </row>
    <row r="2279" spans="1:11" x14ac:dyDescent="0.2">
      <c r="A2279" t="s">
        <v>2589</v>
      </c>
      <c r="B2279" t="s">
        <v>89</v>
      </c>
      <c r="C2279" t="s">
        <v>299</v>
      </c>
      <c r="D2279" t="s">
        <v>268</v>
      </c>
      <c r="E2279" t="s">
        <v>127</v>
      </c>
      <c r="F2279">
        <v>0</v>
      </c>
      <c r="G2279">
        <v>0</v>
      </c>
      <c r="H2279">
        <v>28</v>
      </c>
      <c r="I2279">
        <v>0</v>
      </c>
      <c r="J2279">
        <v>28</v>
      </c>
      <c r="K2279">
        <v>0</v>
      </c>
    </row>
    <row r="2280" spans="1:11" x14ac:dyDescent="0.2">
      <c r="A2280" t="s">
        <v>2590</v>
      </c>
      <c r="B2280" t="s">
        <v>89</v>
      </c>
      <c r="C2280" t="s">
        <v>299</v>
      </c>
      <c r="D2280" t="s">
        <v>269</v>
      </c>
      <c r="E2280" t="s">
        <v>128</v>
      </c>
      <c r="F2280">
        <v>0</v>
      </c>
      <c r="G2280">
        <v>0</v>
      </c>
      <c r="H2280">
        <v>16</v>
      </c>
      <c r="I2280">
        <v>0</v>
      </c>
      <c r="J2280">
        <v>16</v>
      </c>
      <c r="K2280">
        <v>0</v>
      </c>
    </row>
    <row r="2281" spans="1:11" x14ac:dyDescent="0.2">
      <c r="A2281" t="s">
        <v>2591</v>
      </c>
      <c r="B2281" t="s">
        <v>89</v>
      </c>
      <c r="C2281" t="s">
        <v>299</v>
      </c>
      <c r="D2281" t="s">
        <v>268</v>
      </c>
      <c r="E2281" t="s">
        <v>129</v>
      </c>
      <c r="F2281">
        <v>0</v>
      </c>
      <c r="G2281">
        <v>0</v>
      </c>
      <c r="H2281">
        <v>26</v>
      </c>
      <c r="I2281">
        <v>0</v>
      </c>
      <c r="J2281">
        <v>26</v>
      </c>
      <c r="K2281">
        <v>0</v>
      </c>
    </row>
    <row r="2282" spans="1:11" x14ac:dyDescent="0.2">
      <c r="A2282" t="s">
        <v>2592</v>
      </c>
      <c r="B2282" t="s">
        <v>89</v>
      </c>
      <c r="C2282" t="s">
        <v>299</v>
      </c>
      <c r="D2282" t="s">
        <v>271</v>
      </c>
      <c r="E2282" t="s">
        <v>130</v>
      </c>
      <c r="F2282">
        <v>0</v>
      </c>
      <c r="G2282">
        <v>0</v>
      </c>
      <c r="H2282">
        <v>13</v>
      </c>
      <c r="I2282">
        <v>0</v>
      </c>
      <c r="J2282">
        <v>13</v>
      </c>
      <c r="K2282">
        <v>0</v>
      </c>
    </row>
    <row r="2283" spans="1:11" x14ac:dyDescent="0.2">
      <c r="A2283" t="s">
        <v>2593</v>
      </c>
      <c r="B2283" t="s">
        <v>89</v>
      </c>
      <c r="C2283" t="s">
        <v>299</v>
      </c>
      <c r="D2283" t="s">
        <v>271</v>
      </c>
      <c r="E2283" t="s">
        <v>131</v>
      </c>
      <c r="F2283">
        <v>0</v>
      </c>
      <c r="G2283">
        <v>0</v>
      </c>
      <c r="H2283">
        <v>13</v>
      </c>
      <c r="I2283">
        <v>0</v>
      </c>
      <c r="J2283">
        <v>13</v>
      </c>
      <c r="K2283">
        <v>0</v>
      </c>
    </row>
    <row r="2284" spans="1:11" x14ac:dyDescent="0.2">
      <c r="A2284" t="s">
        <v>2594</v>
      </c>
      <c r="B2284" t="s">
        <v>89</v>
      </c>
      <c r="C2284" t="s">
        <v>299</v>
      </c>
      <c r="D2284" t="s">
        <v>273</v>
      </c>
      <c r="E2284" t="s">
        <v>133</v>
      </c>
      <c r="F2284">
        <v>0</v>
      </c>
      <c r="G2284">
        <v>0</v>
      </c>
      <c r="H2284">
        <v>12</v>
      </c>
      <c r="I2284">
        <v>0</v>
      </c>
      <c r="J2284">
        <v>12</v>
      </c>
      <c r="K2284">
        <v>0</v>
      </c>
    </row>
    <row r="2285" spans="1:11" x14ac:dyDescent="0.2">
      <c r="A2285" t="s">
        <v>2595</v>
      </c>
      <c r="B2285" t="s">
        <v>89</v>
      </c>
      <c r="C2285" t="s">
        <v>299</v>
      </c>
      <c r="D2285" t="s">
        <v>274</v>
      </c>
      <c r="E2285" t="s">
        <v>134</v>
      </c>
      <c r="F2285">
        <v>0</v>
      </c>
      <c r="G2285">
        <v>0</v>
      </c>
      <c r="H2285">
        <v>10</v>
      </c>
      <c r="I2285">
        <v>0</v>
      </c>
      <c r="J2285">
        <v>10</v>
      </c>
      <c r="K2285">
        <v>0</v>
      </c>
    </row>
    <row r="2286" spans="1:11" x14ac:dyDescent="0.2">
      <c r="A2286" t="s">
        <v>2596</v>
      </c>
      <c r="B2286" t="s">
        <v>89</v>
      </c>
      <c r="C2286" t="s">
        <v>299</v>
      </c>
      <c r="D2286" t="s">
        <v>269</v>
      </c>
      <c r="E2286" t="s">
        <v>135</v>
      </c>
      <c r="F2286">
        <v>0</v>
      </c>
      <c r="G2286">
        <v>0</v>
      </c>
      <c r="H2286">
        <v>38</v>
      </c>
      <c r="I2286">
        <v>0</v>
      </c>
      <c r="J2286">
        <v>38</v>
      </c>
      <c r="K2286">
        <v>0</v>
      </c>
    </row>
    <row r="2287" spans="1:11" x14ac:dyDescent="0.2">
      <c r="A2287" t="s">
        <v>2597</v>
      </c>
      <c r="B2287" t="s">
        <v>89</v>
      </c>
      <c r="C2287" t="s">
        <v>299</v>
      </c>
      <c r="D2287" t="s">
        <v>271</v>
      </c>
      <c r="E2287" t="s">
        <v>136</v>
      </c>
      <c r="F2287">
        <v>0</v>
      </c>
      <c r="G2287">
        <v>0</v>
      </c>
      <c r="H2287">
        <v>3</v>
      </c>
      <c r="I2287">
        <v>0</v>
      </c>
      <c r="J2287">
        <v>3</v>
      </c>
      <c r="K2287">
        <v>0</v>
      </c>
    </row>
    <row r="2288" spans="1:11" x14ac:dyDescent="0.2">
      <c r="A2288" t="s">
        <v>2598</v>
      </c>
      <c r="B2288" t="s">
        <v>89</v>
      </c>
      <c r="C2288" t="s">
        <v>299</v>
      </c>
      <c r="D2288" t="s">
        <v>270</v>
      </c>
      <c r="E2288" t="s">
        <v>137</v>
      </c>
      <c r="F2288">
        <v>0</v>
      </c>
      <c r="G2288">
        <v>0</v>
      </c>
      <c r="H2288">
        <v>7</v>
      </c>
      <c r="I2288">
        <v>0</v>
      </c>
      <c r="J2288">
        <v>7</v>
      </c>
      <c r="K2288">
        <v>0</v>
      </c>
    </row>
    <row r="2289" spans="1:11" x14ac:dyDescent="0.2">
      <c r="A2289" t="s">
        <v>2599</v>
      </c>
      <c r="B2289" t="s">
        <v>89</v>
      </c>
      <c r="C2289" t="s">
        <v>299</v>
      </c>
      <c r="D2289" t="s">
        <v>267</v>
      </c>
      <c r="E2289" t="s">
        <v>138</v>
      </c>
      <c r="F2289">
        <v>0</v>
      </c>
      <c r="G2289">
        <v>0</v>
      </c>
      <c r="H2289">
        <v>25</v>
      </c>
      <c r="I2289">
        <v>0</v>
      </c>
      <c r="J2289">
        <v>25</v>
      </c>
      <c r="K2289">
        <v>0</v>
      </c>
    </row>
    <row r="2290" spans="1:11" x14ac:dyDescent="0.2">
      <c r="A2290" t="s">
        <v>2600</v>
      </c>
      <c r="B2290" t="s">
        <v>89</v>
      </c>
      <c r="C2290" t="s">
        <v>299</v>
      </c>
      <c r="D2290" t="s">
        <v>267</v>
      </c>
      <c r="E2290" t="s">
        <v>139</v>
      </c>
      <c r="F2290">
        <v>0</v>
      </c>
      <c r="G2290">
        <v>0</v>
      </c>
      <c r="H2290">
        <v>29</v>
      </c>
      <c r="I2290">
        <v>0</v>
      </c>
      <c r="J2290">
        <v>29</v>
      </c>
      <c r="K2290">
        <v>0</v>
      </c>
    </row>
    <row r="2291" spans="1:11" x14ac:dyDescent="0.2">
      <c r="A2291" t="s">
        <v>2601</v>
      </c>
      <c r="B2291" t="s">
        <v>89</v>
      </c>
      <c r="C2291" t="s">
        <v>299</v>
      </c>
      <c r="D2291" t="s">
        <v>273</v>
      </c>
      <c r="E2291" t="s">
        <v>140</v>
      </c>
      <c r="F2291">
        <v>0</v>
      </c>
      <c r="G2291">
        <v>0</v>
      </c>
      <c r="H2291">
        <v>32</v>
      </c>
      <c r="I2291">
        <v>0</v>
      </c>
      <c r="J2291">
        <v>32</v>
      </c>
      <c r="K2291">
        <v>0</v>
      </c>
    </row>
    <row r="2292" spans="1:11" x14ac:dyDescent="0.2">
      <c r="A2292" t="s">
        <v>2602</v>
      </c>
      <c r="B2292" t="s">
        <v>89</v>
      </c>
      <c r="C2292" t="s">
        <v>299</v>
      </c>
      <c r="D2292" t="s">
        <v>275</v>
      </c>
      <c r="E2292" t="s">
        <v>141</v>
      </c>
      <c r="F2292">
        <v>0</v>
      </c>
      <c r="G2292">
        <v>0</v>
      </c>
      <c r="H2292">
        <v>4</v>
      </c>
      <c r="I2292">
        <v>0</v>
      </c>
      <c r="J2292">
        <v>4</v>
      </c>
      <c r="K2292">
        <v>0</v>
      </c>
    </row>
    <row r="2293" spans="1:11" x14ac:dyDescent="0.2">
      <c r="A2293" t="s">
        <v>2603</v>
      </c>
      <c r="B2293" t="s">
        <v>89</v>
      </c>
      <c r="C2293" t="s">
        <v>299</v>
      </c>
      <c r="D2293" t="s">
        <v>273</v>
      </c>
      <c r="E2293" t="s">
        <v>142</v>
      </c>
      <c r="F2293">
        <v>0</v>
      </c>
      <c r="G2293">
        <v>0</v>
      </c>
      <c r="H2293">
        <v>18</v>
      </c>
      <c r="I2293">
        <v>0</v>
      </c>
      <c r="J2293">
        <v>18</v>
      </c>
      <c r="K2293">
        <v>0</v>
      </c>
    </row>
    <row r="2294" spans="1:11" x14ac:dyDescent="0.2">
      <c r="A2294" t="s">
        <v>2604</v>
      </c>
      <c r="B2294" t="s">
        <v>89</v>
      </c>
      <c r="C2294" t="s">
        <v>299</v>
      </c>
      <c r="D2294" t="s">
        <v>274</v>
      </c>
      <c r="E2294" t="s">
        <v>143</v>
      </c>
      <c r="F2294">
        <v>0</v>
      </c>
      <c r="G2294">
        <v>0</v>
      </c>
      <c r="H2294">
        <v>10</v>
      </c>
      <c r="I2294">
        <v>0</v>
      </c>
      <c r="J2294">
        <v>10</v>
      </c>
      <c r="K2294">
        <v>0</v>
      </c>
    </row>
    <row r="2295" spans="1:11" x14ac:dyDescent="0.2">
      <c r="A2295" t="s">
        <v>2605</v>
      </c>
      <c r="B2295" t="s">
        <v>89</v>
      </c>
      <c r="C2295" t="s">
        <v>299</v>
      </c>
      <c r="D2295" t="s">
        <v>270</v>
      </c>
      <c r="E2295" t="s">
        <v>144</v>
      </c>
      <c r="F2295">
        <v>0</v>
      </c>
      <c r="G2295">
        <v>0</v>
      </c>
      <c r="H2295">
        <v>5</v>
      </c>
      <c r="I2295">
        <v>0</v>
      </c>
      <c r="J2295">
        <v>5</v>
      </c>
      <c r="K2295">
        <v>0</v>
      </c>
    </row>
    <row r="2296" spans="1:11" x14ac:dyDescent="0.2">
      <c r="A2296" t="s">
        <v>2606</v>
      </c>
      <c r="B2296" t="s">
        <v>89</v>
      </c>
      <c r="C2296" t="s">
        <v>299</v>
      </c>
      <c r="D2296" t="s">
        <v>269</v>
      </c>
      <c r="E2296" t="s">
        <v>145</v>
      </c>
      <c r="F2296">
        <v>0</v>
      </c>
      <c r="G2296">
        <v>0</v>
      </c>
      <c r="H2296">
        <v>48</v>
      </c>
      <c r="I2296">
        <v>0</v>
      </c>
      <c r="J2296">
        <v>48</v>
      </c>
      <c r="K2296">
        <v>0</v>
      </c>
    </row>
    <row r="2297" spans="1:11" x14ac:dyDescent="0.2">
      <c r="A2297" t="s">
        <v>2607</v>
      </c>
      <c r="B2297" t="s">
        <v>89</v>
      </c>
      <c r="C2297" t="s">
        <v>299</v>
      </c>
      <c r="D2297" t="s">
        <v>267</v>
      </c>
      <c r="E2297" t="s">
        <v>281</v>
      </c>
      <c r="F2297">
        <v>0</v>
      </c>
      <c r="G2297">
        <v>0</v>
      </c>
      <c r="H2297">
        <v>178</v>
      </c>
      <c r="I2297">
        <v>0</v>
      </c>
      <c r="J2297">
        <v>178</v>
      </c>
      <c r="K2297">
        <v>0</v>
      </c>
    </row>
    <row r="2298" spans="1:11" x14ac:dyDescent="0.2">
      <c r="A2298" t="s">
        <v>2608</v>
      </c>
      <c r="B2298" t="s">
        <v>89</v>
      </c>
      <c r="C2298" t="s">
        <v>299</v>
      </c>
      <c r="D2298" t="s">
        <v>268</v>
      </c>
      <c r="E2298" t="s">
        <v>282</v>
      </c>
      <c r="F2298">
        <v>0</v>
      </c>
      <c r="G2298">
        <v>0</v>
      </c>
      <c r="H2298">
        <v>311</v>
      </c>
      <c r="I2298">
        <v>0</v>
      </c>
      <c r="J2298">
        <v>311</v>
      </c>
      <c r="K2298">
        <v>0</v>
      </c>
    </row>
    <row r="2299" spans="1:11" x14ac:dyDescent="0.2">
      <c r="A2299" t="s">
        <v>2609</v>
      </c>
      <c r="B2299" t="s">
        <v>89</v>
      </c>
      <c r="C2299" t="s">
        <v>299</v>
      </c>
      <c r="D2299" t="s">
        <v>275</v>
      </c>
      <c r="E2299" t="s">
        <v>146</v>
      </c>
      <c r="F2299">
        <v>0</v>
      </c>
      <c r="G2299">
        <v>0</v>
      </c>
      <c r="H2299">
        <v>5</v>
      </c>
      <c r="I2299">
        <v>0</v>
      </c>
      <c r="J2299">
        <v>5</v>
      </c>
      <c r="K2299">
        <v>0</v>
      </c>
    </row>
    <row r="2300" spans="1:11" x14ac:dyDescent="0.2">
      <c r="A2300" t="s">
        <v>2610</v>
      </c>
      <c r="B2300" t="s">
        <v>89</v>
      </c>
      <c r="C2300" t="s">
        <v>299</v>
      </c>
      <c r="D2300" t="s">
        <v>272</v>
      </c>
      <c r="E2300" t="s">
        <v>147</v>
      </c>
      <c r="F2300">
        <v>0</v>
      </c>
      <c r="G2300">
        <v>0</v>
      </c>
      <c r="H2300">
        <v>15</v>
      </c>
      <c r="I2300">
        <v>0</v>
      </c>
      <c r="J2300">
        <v>15</v>
      </c>
      <c r="K2300">
        <v>0</v>
      </c>
    </row>
    <row r="2301" spans="1:11" x14ac:dyDescent="0.2">
      <c r="A2301" t="s">
        <v>2611</v>
      </c>
      <c r="B2301" t="s">
        <v>89</v>
      </c>
      <c r="C2301" t="s">
        <v>299</v>
      </c>
      <c r="D2301" t="s">
        <v>269</v>
      </c>
      <c r="E2301" t="s">
        <v>148</v>
      </c>
      <c r="F2301">
        <v>0</v>
      </c>
      <c r="G2301">
        <v>0</v>
      </c>
      <c r="H2301">
        <v>36</v>
      </c>
      <c r="I2301">
        <v>0</v>
      </c>
      <c r="J2301">
        <v>36</v>
      </c>
      <c r="K2301">
        <v>0</v>
      </c>
    </row>
    <row r="2302" spans="1:11" x14ac:dyDescent="0.2">
      <c r="A2302" t="s">
        <v>2612</v>
      </c>
      <c r="B2302" t="s">
        <v>89</v>
      </c>
      <c r="C2302" t="s">
        <v>299</v>
      </c>
      <c r="D2302" t="s">
        <v>268</v>
      </c>
      <c r="E2302" t="s">
        <v>149</v>
      </c>
      <c r="F2302">
        <v>0</v>
      </c>
      <c r="G2302">
        <v>0</v>
      </c>
      <c r="H2302">
        <v>69</v>
      </c>
      <c r="I2302">
        <v>0</v>
      </c>
      <c r="J2302">
        <v>69</v>
      </c>
      <c r="K2302">
        <v>0</v>
      </c>
    </row>
    <row r="2303" spans="1:11" x14ac:dyDescent="0.2">
      <c r="A2303" t="s">
        <v>2613</v>
      </c>
      <c r="B2303" t="s">
        <v>89</v>
      </c>
      <c r="C2303" t="s">
        <v>299</v>
      </c>
      <c r="D2303" t="s">
        <v>270</v>
      </c>
      <c r="E2303" t="s">
        <v>150</v>
      </c>
      <c r="F2303">
        <v>0</v>
      </c>
      <c r="G2303">
        <v>0</v>
      </c>
      <c r="H2303">
        <v>4</v>
      </c>
      <c r="I2303">
        <v>0</v>
      </c>
      <c r="J2303">
        <v>4</v>
      </c>
      <c r="K2303">
        <v>0</v>
      </c>
    </row>
    <row r="2304" spans="1:11" x14ac:dyDescent="0.2">
      <c r="A2304" t="s">
        <v>2614</v>
      </c>
      <c r="B2304" t="s">
        <v>89</v>
      </c>
      <c r="C2304" t="s">
        <v>299</v>
      </c>
      <c r="D2304" t="s">
        <v>273</v>
      </c>
      <c r="E2304" t="s">
        <v>151</v>
      </c>
      <c r="F2304">
        <v>0</v>
      </c>
      <c r="G2304">
        <v>0</v>
      </c>
      <c r="H2304">
        <v>35</v>
      </c>
      <c r="I2304">
        <v>0</v>
      </c>
      <c r="J2304">
        <v>35</v>
      </c>
      <c r="K2304">
        <v>0</v>
      </c>
    </row>
    <row r="2305" spans="1:11" x14ac:dyDescent="0.2">
      <c r="A2305" t="s">
        <v>2615</v>
      </c>
      <c r="B2305" t="s">
        <v>89</v>
      </c>
      <c r="C2305" t="s">
        <v>299</v>
      </c>
      <c r="D2305" t="s">
        <v>269</v>
      </c>
      <c r="E2305" t="s">
        <v>152</v>
      </c>
      <c r="F2305">
        <v>0</v>
      </c>
      <c r="G2305">
        <v>0</v>
      </c>
      <c r="H2305">
        <v>32</v>
      </c>
      <c r="I2305">
        <v>0</v>
      </c>
      <c r="J2305">
        <v>32</v>
      </c>
      <c r="K2305">
        <v>0</v>
      </c>
    </row>
    <row r="2306" spans="1:11" x14ac:dyDescent="0.2">
      <c r="A2306" t="s">
        <v>2616</v>
      </c>
      <c r="B2306" t="s">
        <v>89</v>
      </c>
      <c r="C2306" t="s">
        <v>299</v>
      </c>
      <c r="D2306" t="s">
        <v>269</v>
      </c>
      <c r="E2306" t="s">
        <v>153</v>
      </c>
      <c r="F2306">
        <v>0</v>
      </c>
      <c r="G2306">
        <v>0</v>
      </c>
      <c r="H2306">
        <v>21</v>
      </c>
      <c r="I2306">
        <v>0</v>
      </c>
      <c r="J2306">
        <v>21</v>
      </c>
      <c r="K2306">
        <v>0</v>
      </c>
    </row>
    <row r="2307" spans="1:11" x14ac:dyDescent="0.2">
      <c r="A2307" t="s">
        <v>2617</v>
      </c>
      <c r="B2307" t="s">
        <v>89</v>
      </c>
      <c r="C2307" t="s">
        <v>299</v>
      </c>
      <c r="D2307" t="s">
        <v>271</v>
      </c>
      <c r="E2307" t="s">
        <v>154</v>
      </c>
      <c r="F2307">
        <v>0</v>
      </c>
      <c r="G2307">
        <v>0</v>
      </c>
      <c r="H2307">
        <v>5</v>
      </c>
      <c r="I2307">
        <v>0</v>
      </c>
      <c r="J2307">
        <v>5</v>
      </c>
      <c r="K2307">
        <v>0</v>
      </c>
    </row>
    <row r="2308" spans="1:11" x14ac:dyDescent="0.2">
      <c r="A2308" t="s">
        <v>2618</v>
      </c>
      <c r="B2308" t="s">
        <v>89</v>
      </c>
      <c r="C2308" t="s">
        <v>299</v>
      </c>
      <c r="D2308" t="s">
        <v>269</v>
      </c>
      <c r="E2308" t="s">
        <v>155</v>
      </c>
      <c r="F2308">
        <v>0</v>
      </c>
      <c r="G2308">
        <v>0</v>
      </c>
      <c r="H2308">
        <v>17</v>
      </c>
      <c r="I2308">
        <v>0</v>
      </c>
      <c r="J2308">
        <v>17</v>
      </c>
      <c r="K2308">
        <v>0</v>
      </c>
    </row>
    <row r="2309" spans="1:11" x14ac:dyDescent="0.2">
      <c r="A2309" t="s">
        <v>2619</v>
      </c>
      <c r="B2309" t="s">
        <v>89</v>
      </c>
      <c r="C2309" t="s">
        <v>299</v>
      </c>
      <c r="D2309" t="s">
        <v>272</v>
      </c>
      <c r="E2309" t="s">
        <v>156</v>
      </c>
      <c r="F2309">
        <v>0</v>
      </c>
      <c r="G2309">
        <v>0</v>
      </c>
      <c r="H2309">
        <v>130</v>
      </c>
      <c r="I2309">
        <v>0</v>
      </c>
      <c r="J2309">
        <v>130</v>
      </c>
      <c r="K2309">
        <v>0</v>
      </c>
    </row>
    <row r="2310" spans="1:11" x14ac:dyDescent="0.2">
      <c r="A2310" t="s">
        <v>2620</v>
      </c>
      <c r="B2310" t="s">
        <v>89</v>
      </c>
      <c r="C2310" t="s">
        <v>299</v>
      </c>
      <c r="D2310" t="s">
        <v>269</v>
      </c>
      <c r="E2310" t="s">
        <v>157</v>
      </c>
      <c r="F2310">
        <v>0</v>
      </c>
      <c r="G2310">
        <v>0</v>
      </c>
      <c r="H2310">
        <v>26</v>
      </c>
      <c r="I2310">
        <v>0</v>
      </c>
      <c r="J2310">
        <v>26</v>
      </c>
      <c r="K2310">
        <v>0</v>
      </c>
    </row>
    <row r="2311" spans="1:11" x14ac:dyDescent="0.2">
      <c r="A2311" t="s">
        <v>2621</v>
      </c>
      <c r="B2311" t="s">
        <v>89</v>
      </c>
      <c r="C2311" t="s">
        <v>299</v>
      </c>
      <c r="D2311" t="s">
        <v>269</v>
      </c>
      <c r="E2311" t="s">
        <v>158</v>
      </c>
      <c r="F2311">
        <v>0</v>
      </c>
      <c r="G2311">
        <v>0</v>
      </c>
      <c r="H2311">
        <v>27</v>
      </c>
      <c r="I2311">
        <v>0</v>
      </c>
      <c r="J2311">
        <v>27</v>
      </c>
      <c r="K2311">
        <v>0</v>
      </c>
    </row>
    <row r="2312" spans="1:11" x14ac:dyDescent="0.2">
      <c r="A2312" t="s">
        <v>2622</v>
      </c>
      <c r="B2312" t="s">
        <v>89</v>
      </c>
      <c r="C2312" t="s">
        <v>299</v>
      </c>
      <c r="D2312" t="s">
        <v>269</v>
      </c>
      <c r="E2312" t="s">
        <v>160</v>
      </c>
      <c r="F2312">
        <v>0</v>
      </c>
      <c r="G2312">
        <v>0</v>
      </c>
      <c r="H2312">
        <v>15</v>
      </c>
      <c r="I2312">
        <v>0</v>
      </c>
      <c r="J2312">
        <v>15</v>
      </c>
      <c r="K2312">
        <v>0</v>
      </c>
    </row>
    <row r="2313" spans="1:11" x14ac:dyDescent="0.2">
      <c r="A2313" t="s">
        <v>2623</v>
      </c>
      <c r="B2313" t="s">
        <v>89</v>
      </c>
      <c r="C2313" t="s">
        <v>299</v>
      </c>
      <c r="D2313" t="s">
        <v>274</v>
      </c>
      <c r="E2313" t="s">
        <v>161</v>
      </c>
      <c r="F2313">
        <v>0</v>
      </c>
      <c r="G2313">
        <v>0</v>
      </c>
      <c r="H2313">
        <v>2</v>
      </c>
      <c r="I2313">
        <v>0</v>
      </c>
      <c r="J2313">
        <v>2</v>
      </c>
      <c r="K2313">
        <v>0</v>
      </c>
    </row>
    <row r="2314" spans="1:11" x14ac:dyDescent="0.2">
      <c r="A2314" t="s">
        <v>2624</v>
      </c>
      <c r="B2314" t="s">
        <v>89</v>
      </c>
      <c r="C2314" t="s">
        <v>299</v>
      </c>
      <c r="D2314" t="s">
        <v>268</v>
      </c>
      <c r="E2314" t="s">
        <v>162</v>
      </c>
      <c r="F2314">
        <v>0</v>
      </c>
      <c r="G2314">
        <v>0</v>
      </c>
      <c r="H2314">
        <v>110</v>
      </c>
      <c r="I2314">
        <v>0</v>
      </c>
      <c r="J2314">
        <v>110</v>
      </c>
      <c r="K2314">
        <v>0</v>
      </c>
    </row>
    <row r="2315" spans="1:11" x14ac:dyDescent="0.2">
      <c r="A2315" t="s">
        <v>2625</v>
      </c>
      <c r="B2315" t="s">
        <v>89</v>
      </c>
      <c r="C2315" t="s">
        <v>299</v>
      </c>
      <c r="D2315" t="s">
        <v>269</v>
      </c>
      <c r="E2315" t="s">
        <v>163</v>
      </c>
      <c r="F2315">
        <v>0</v>
      </c>
      <c r="G2315">
        <v>0</v>
      </c>
      <c r="H2315">
        <v>22</v>
      </c>
      <c r="I2315">
        <v>0</v>
      </c>
      <c r="J2315">
        <v>22</v>
      </c>
      <c r="K2315">
        <v>0</v>
      </c>
    </row>
    <row r="2316" spans="1:11" x14ac:dyDescent="0.2">
      <c r="A2316" t="s">
        <v>2626</v>
      </c>
      <c r="B2316" t="s">
        <v>89</v>
      </c>
      <c r="C2316" t="s">
        <v>299</v>
      </c>
      <c r="D2316" t="s">
        <v>269</v>
      </c>
      <c r="E2316" t="s">
        <v>164</v>
      </c>
      <c r="F2316">
        <v>0</v>
      </c>
      <c r="G2316">
        <v>0</v>
      </c>
      <c r="H2316">
        <v>28</v>
      </c>
      <c r="I2316">
        <v>0</v>
      </c>
      <c r="J2316">
        <v>28</v>
      </c>
      <c r="K2316">
        <v>0</v>
      </c>
    </row>
    <row r="2317" spans="1:11" x14ac:dyDescent="0.2">
      <c r="A2317" t="s">
        <v>2627</v>
      </c>
      <c r="B2317" t="s">
        <v>89</v>
      </c>
      <c r="C2317" t="s">
        <v>299</v>
      </c>
      <c r="D2317" t="s">
        <v>272</v>
      </c>
      <c r="E2317" t="s">
        <v>165</v>
      </c>
      <c r="F2317">
        <v>0</v>
      </c>
      <c r="G2317">
        <v>0</v>
      </c>
      <c r="H2317">
        <v>6</v>
      </c>
      <c r="I2317">
        <v>0</v>
      </c>
      <c r="J2317">
        <v>6</v>
      </c>
      <c r="K2317">
        <v>0</v>
      </c>
    </row>
    <row r="2318" spans="1:11" x14ac:dyDescent="0.2">
      <c r="A2318" t="s">
        <v>2628</v>
      </c>
      <c r="B2318" t="s">
        <v>89</v>
      </c>
      <c r="C2318" t="s">
        <v>299</v>
      </c>
      <c r="D2318" t="s">
        <v>269</v>
      </c>
      <c r="E2318" t="s">
        <v>167</v>
      </c>
      <c r="F2318">
        <v>0</v>
      </c>
      <c r="G2318">
        <v>0</v>
      </c>
      <c r="H2318">
        <v>24</v>
      </c>
      <c r="I2318">
        <v>0</v>
      </c>
      <c r="J2318">
        <v>24</v>
      </c>
      <c r="K2318">
        <v>0</v>
      </c>
    </row>
    <row r="2319" spans="1:11" x14ac:dyDescent="0.2">
      <c r="A2319" t="s">
        <v>2629</v>
      </c>
      <c r="B2319" t="s">
        <v>89</v>
      </c>
      <c r="C2319" t="s">
        <v>299</v>
      </c>
      <c r="D2319" t="s">
        <v>269</v>
      </c>
      <c r="E2319" t="s">
        <v>168</v>
      </c>
      <c r="F2319">
        <v>0</v>
      </c>
      <c r="G2319">
        <v>0</v>
      </c>
      <c r="H2319">
        <v>12</v>
      </c>
      <c r="I2319">
        <v>0</v>
      </c>
      <c r="J2319">
        <v>12</v>
      </c>
      <c r="K2319">
        <v>0</v>
      </c>
    </row>
    <row r="2320" spans="1:11" x14ac:dyDescent="0.2">
      <c r="A2320" t="s">
        <v>2630</v>
      </c>
      <c r="B2320" t="s">
        <v>89</v>
      </c>
      <c r="C2320" t="s">
        <v>299</v>
      </c>
      <c r="D2320" t="s">
        <v>272</v>
      </c>
      <c r="E2320" t="s">
        <v>169</v>
      </c>
      <c r="F2320">
        <v>0</v>
      </c>
      <c r="G2320">
        <v>0</v>
      </c>
      <c r="H2320">
        <v>50</v>
      </c>
      <c r="I2320">
        <v>0</v>
      </c>
      <c r="J2320">
        <v>50</v>
      </c>
      <c r="K2320">
        <v>0</v>
      </c>
    </row>
    <row r="2321" spans="1:11" x14ac:dyDescent="0.2">
      <c r="A2321" t="s">
        <v>2631</v>
      </c>
      <c r="B2321" t="s">
        <v>89</v>
      </c>
      <c r="C2321" t="s">
        <v>299</v>
      </c>
      <c r="D2321" t="s">
        <v>275</v>
      </c>
      <c r="E2321" t="s">
        <v>170</v>
      </c>
      <c r="F2321">
        <v>0</v>
      </c>
      <c r="G2321">
        <v>0</v>
      </c>
      <c r="H2321">
        <v>4</v>
      </c>
      <c r="I2321">
        <v>0</v>
      </c>
      <c r="J2321">
        <v>4</v>
      </c>
      <c r="K2321">
        <v>0</v>
      </c>
    </row>
    <row r="2322" spans="1:11" x14ac:dyDescent="0.2">
      <c r="A2322" t="s">
        <v>2632</v>
      </c>
      <c r="B2322" t="s">
        <v>89</v>
      </c>
      <c r="C2322" t="s">
        <v>299</v>
      </c>
      <c r="D2322" t="s">
        <v>269</v>
      </c>
      <c r="E2322" t="s">
        <v>171</v>
      </c>
      <c r="F2322">
        <v>0</v>
      </c>
      <c r="G2322">
        <v>0</v>
      </c>
      <c r="H2322">
        <v>13</v>
      </c>
      <c r="I2322">
        <v>0</v>
      </c>
      <c r="J2322">
        <v>13</v>
      </c>
      <c r="K2322">
        <v>0</v>
      </c>
    </row>
    <row r="2323" spans="1:11" x14ac:dyDescent="0.2">
      <c r="A2323" t="s">
        <v>2633</v>
      </c>
      <c r="B2323" t="s">
        <v>89</v>
      </c>
      <c r="C2323" t="s">
        <v>299</v>
      </c>
      <c r="D2323" t="s">
        <v>275</v>
      </c>
      <c r="E2323" t="s">
        <v>172</v>
      </c>
      <c r="F2323">
        <v>0</v>
      </c>
      <c r="G2323">
        <v>0</v>
      </c>
      <c r="H2323">
        <v>19</v>
      </c>
      <c r="I2323">
        <v>0</v>
      </c>
      <c r="J2323">
        <v>19</v>
      </c>
      <c r="K2323">
        <v>0</v>
      </c>
    </row>
    <row r="2324" spans="1:11" x14ac:dyDescent="0.2">
      <c r="A2324" t="s">
        <v>2634</v>
      </c>
      <c r="B2324" t="s">
        <v>89</v>
      </c>
      <c r="C2324" t="s">
        <v>299</v>
      </c>
      <c r="D2324" t="s">
        <v>271</v>
      </c>
      <c r="E2324" t="s">
        <v>173</v>
      </c>
      <c r="F2324">
        <v>0</v>
      </c>
      <c r="G2324">
        <v>0</v>
      </c>
      <c r="H2324">
        <v>1</v>
      </c>
      <c r="I2324">
        <v>0</v>
      </c>
      <c r="J2324">
        <v>1</v>
      </c>
      <c r="K2324">
        <v>0</v>
      </c>
    </row>
    <row r="2325" spans="1:11" x14ac:dyDescent="0.2">
      <c r="A2325" t="s">
        <v>2635</v>
      </c>
      <c r="B2325" t="s">
        <v>89</v>
      </c>
      <c r="C2325" t="s">
        <v>299</v>
      </c>
      <c r="D2325" t="s">
        <v>269</v>
      </c>
      <c r="E2325" t="s">
        <v>174</v>
      </c>
      <c r="F2325">
        <v>0</v>
      </c>
      <c r="G2325">
        <v>0</v>
      </c>
      <c r="H2325">
        <v>25</v>
      </c>
      <c r="I2325">
        <v>0</v>
      </c>
      <c r="J2325">
        <v>25</v>
      </c>
      <c r="K2325">
        <v>0</v>
      </c>
    </row>
    <row r="2326" spans="1:11" x14ac:dyDescent="0.2">
      <c r="A2326" t="s">
        <v>2636</v>
      </c>
      <c r="B2326" t="s">
        <v>89</v>
      </c>
      <c r="C2326" t="s">
        <v>299</v>
      </c>
      <c r="D2326" t="s">
        <v>271</v>
      </c>
      <c r="E2326" t="s">
        <v>175</v>
      </c>
      <c r="F2326">
        <v>0</v>
      </c>
      <c r="G2326">
        <v>0</v>
      </c>
      <c r="H2326">
        <v>32</v>
      </c>
      <c r="I2326">
        <v>0</v>
      </c>
      <c r="J2326">
        <v>32</v>
      </c>
      <c r="K2326">
        <v>0</v>
      </c>
    </row>
    <row r="2327" spans="1:11" x14ac:dyDescent="0.2">
      <c r="A2327" t="s">
        <v>2637</v>
      </c>
      <c r="B2327" t="s">
        <v>89</v>
      </c>
      <c r="C2327" t="s">
        <v>299</v>
      </c>
      <c r="D2327" t="s">
        <v>275</v>
      </c>
      <c r="E2327" t="s">
        <v>176</v>
      </c>
      <c r="F2327">
        <v>0</v>
      </c>
      <c r="G2327">
        <v>0</v>
      </c>
      <c r="H2327">
        <v>37</v>
      </c>
      <c r="I2327">
        <v>0</v>
      </c>
      <c r="J2327">
        <v>37</v>
      </c>
      <c r="K2327">
        <v>0</v>
      </c>
    </row>
    <row r="2328" spans="1:11" x14ac:dyDescent="0.2">
      <c r="A2328" t="s">
        <v>2638</v>
      </c>
      <c r="B2328" t="s">
        <v>89</v>
      </c>
      <c r="C2328" t="s">
        <v>299</v>
      </c>
      <c r="D2328" t="s">
        <v>267</v>
      </c>
      <c r="E2328" t="s">
        <v>177</v>
      </c>
      <c r="F2328">
        <v>0</v>
      </c>
      <c r="G2328">
        <v>0</v>
      </c>
      <c r="H2328">
        <v>15</v>
      </c>
      <c r="I2328">
        <v>0</v>
      </c>
      <c r="J2328">
        <v>15</v>
      </c>
      <c r="K2328">
        <v>0</v>
      </c>
    </row>
    <row r="2329" spans="1:11" x14ac:dyDescent="0.2">
      <c r="A2329" t="s">
        <v>2639</v>
      </c>
      <c r="B2329" t="s">
        <v>89</v>
      </c>
      <c r="C2329" t="s">
        <v>299</v>
      </c>
      <c r="D2329" t="s">
        <v>267</v>
      </c>
      <c r="E2329" t="s">
        <v>178</v>
      </c>
      <c r="F2329">
        <v>0</v>
      </c>
      <c r="G2329">
        <v>0</v>
      </c>
      <c r="H2329">
        <v>24</v>
      </c>
      <c r="I2329">
        <v>0</v>
      </c>
      <c r="J2329">
        <v>24</v>
      </c>
      <c r="K2329">
        <v>0</v>
      </c>
    </row>
    <row r="2330" spans="1:11" x14ac:dyDescent="0.2">
      <c r="A2330" t="s">
        <v>2640</v>
      </c>
      <c r="B2330" t="s">
        <v>89</v>
      </c>
      <c r="C2330" t="s">
        <v>299</v>
      </c>
      <c r="D2330" t="s">
        <v>269</v>
      </c>
      <c r="E2330" t="s">
        <v>179</v>
      </c>
      <c r="F2330">
        <v>0</v>
      </c>
      <c r="G2330">
        <v>0</v>
      </c>
      <c r="H2330">
        <v>19</v>
      </c>
      <c r="I2330">
        <v>0</v>
      </c>
      <c r="J2330">
        <v>19</v>
      </c>
      <c r="K2330">
        <v>0</v>
      </c>
    </row>
    <row r="2331" spans="1:11" x14ac:dyDescent="0.2">
      <c r="A2331" t="s">
        <v>2641</v>
      </c>
      <c r="B2331" t="s">
        <v>89</v>
      </c>
      <c r="C2331" t="s">
        <v>299</v>
      </c>
      <c r="D2331" t="s">
        <v>267</v>
      </c>
      <c r="E2331" t="s">
        <v>180</v>
      </c>
      <c r="F2331">
        <v>0</v>
      </c>
      <c r="G2331">
        <v>0</v>
      </c>
      <c r="H2331">
        <v>17</v>
      </c>
      <c r="I2331">
        <v>0</v>
      </c>
      <c r="J2331">
        <v>17</v>
      </c>
      <c r="K2331">
        <v>0</v>
      </c>
    </row>
    <row r="2332" spans="1:11" x14ac:dyDescent="0.2">
      <c r="A2332" t="s">
        <v>2642</v>
      </c>
      <c r="B2332" t="s">
        <v>89</v>
      </c>
      <c r="C2332" t="s">
        <v>299</v>
      </c>
      <c r="D2332" t="s">
        <v>271</v>
      </c>
      <c r="E2332" t="s">
        <v>181</v>
      </c>
      <c r="F2332">
        <v>0</v>
      </c>
      <c r="G2332">
        <v>0</v>
      </c>
      <c r="H2332">
        <v>18</v>
      </c>
      <c r="I2332">
        <v>0</v>
      </c>
      <c r="J2332">
        <v>18</v>
      </c>
      <c r="K2332">
        <v>0</v>
      </c>
    </row>
    <row r="2333" spans="1:11" x14ac:dyDescent="0.2">
      <c r="A2333" t="s">
        <v>2643</v>
      </c>
      <c r="B2333" t="s">
        <v>89</v>
      </c>
      <c r="C2333" t="s">
        <v>299</v>
      </c>
      <c r="D2333" t="s">
        <v>269</v>
      </c>
      <c r="E2333" t="s">
        <v>283</v>
      </c>
      <c r="F2333">
        <v>0</v>
      </c>
      <c r="G2333">
        <v>0</v>
      </c>
      <c r="H2333">
        <v>860</v>
      </c>
      <c r="I2333">
        <v>0</v>
      </c>
      <c r="J2333">
        <v>860</v>
      </c>
      <c r="K2333">
        <v>0</v>
      </c>
    </row>
    <row r="2334" spans="1:11" x14ac:dyDescent="0.2">
      <c r="A2334" t="s">
        <v>2644</v>
      </c>
      <c r="B2334" t="s">
        <v>89</v>
      </c>
      <c r="C2334" t="s">
        <v>299</v>
      </c>
      <c r="D2334" t="s">
        <v>268</v>
      </c>
      <c r="E2334" t="s">
        <v>182</v>
      </c>
      <c r="F2334">
        <v>0</v>
      </c>
      <c r="G2334">
        <v>0</v>
      </c>
      <c r="H2334">
        <v>19</v>
      </c>
      <c r="I2334">
        <v>0</v>
      </c>
      <c r="J2334">
        <v>19</v>
      </c>
      <c r="K2334">
        <v>0</v>
      </c>
    </row>
    <row r="2335" spans="1:11" x14ac:dyDescent="0.2">
      <c r="A2335" t="s">
        <v>2645</v>
      </c>
      <c r="B2335" t="s">
        <v>89</v>
      </c>
      <c r="C2335" t="s">
        <v>299</v>
      </c>
      <c r="D2335" t="s">
        <v>271</v>
      </c>
      <c r="E2335" t="s">
        <v>183</v>
      </c>
      <c r="F2335">
        <v>0</v>
      </c>
      <c r="G2335">
        <v>0</v>
      </c>
      <c r="H2335">
        <v>32</v>
      </c>
      <c r="I2335">
        <v>0</v>
      </c>
      <c r="J2335">
        <v>32</v>
      </c>
      <c r="K2335">
        <v>0</v>
      </c>
    </row>
    <row r="2336" spans="1:11" x14ac:dyDescent="0.2">
      <c r="A2336" t="s">
        <v>2646</v>
      </c>
      <c r="B2336" t="s">
        <v>89</v>
      </c>
      <c r="C2336" t="s">
        <v>299</v>
      </c>
      <c r="D2336" t="s">
        <v>272</v>
      </c>
      <c r="E2336" t="s">
        <v>184</v>
      </c>
      <c r="F2336">
        <v>0</v>
      </c>
      <c r="G2336">
        <v>0</v>
      </c>
      <c r="H2336">
        <v>2</v>
      </c>
      <c r="I2336">
        <v>0</v>
      </c>
      <c r="J2336">
        <v>2</v>
      </c>
      <c r="K2336">
        <v>0</v>
      </c>
    </row>
    <row r="2337" spans="1:11" x14ac:dyDescent="0.2">
      <c r="A2337" t="s">
        <v>2647</v>
      </c>
      <c r="B2337" t="s">
        <v>89</v>
      </c>
      <c r="C2337" t="s">
        <v>299</v>
      </c>
      <c r="D2337" t="s">
        <v>269</v>
      </c>
      <c r="E2337" t="s">
        <v>185</v>
      </c>
      <c r="F2337">
        <v>0</v>
      </c>
      <c r="G2337">
        <v>0</v>
      </c>
      <c r="H2337">
        <v>26</v>
      </c>
      <c r="I2337">
        <v>0</v>
      </c>
      <c r="J2337">
        <v>26</v>
      </c>
      <c r="K2337">
        <v>0</v>
      </c>
    </row>
    <row r="2338" spans="1:11" x14ac:dyDescent="0.2">
      <c r="A2338" t="s">
        <v>2648</v>
      </c>
      <c r="B2338" t="s">
        <v>89</v>
      </c>
      <c r="C2338" t="s">
        <v>299</v>
      </c>
      <c r="D2338" t="s">
        <v>270</v>
      </c>
      <c r="E2338" t="s">
        <v>186</v>
      </c>
      <c r="F2338">
        <v>0</v>
      </c>
      <c r="G2338">
        <v>0</v>
      </c>
      <c r="H2338">
        <v>4</v>
      </c>
      <c r="I2338">
        <v>0</v>
      </c>
      <c r="J2338">
        <v>4</v>
      </c>
      <c r="K2338">
        <v>0</v>
      </c>
    </row>
    <row r="2339" spans="1:11" x14ac:dyDescent="0.2">
      <c r="A2339" t="s">
        <v>2649</v>
      </c>
      <c r="B2339" t="s">
        <v>89</v>
      </c>
      <c r="C2339" t="s">
        <v>299</v>
      </c>
      <c r="D2339" t="s">
        <v>272</v>
      </c>
      <c r="E2339" t="s">
        <v>187</v>
      </c>
      <c r="F2339">
        <v>0</v>
      </c>
      <c r="G2339">
        <v>0</v>
      </c>
      <c r="H2339">
        <v>24</v>
      </c>
      <c r="I2339">
        <v>0</v>
      </c>
      <c r="J2339">
        <v>24</v>
      </c>
      <c r="K2339">
        <v>0</v>
      </c>
    </row>
    <row r="2340" spans="1:11" x14ac:dyDescent="0.2">
      <c r="A2340" t="s">
        <v>2650</v>
      </c>
      <c r="B2340" t="s">
        <v>89</v>
      </c>
      <c r="C2340" t="s">
        <v>299</v>
      </c>
      <c r="D2340" t="s">
        <v>270</v>
      </c>
      <c r="E2340" t="s">
        <v>188</v>
      </c>
      <c r="F2340">
        <v>0</v>
      </c>
      <c r="G2340">
        <v>0</v>
      </c>
      <c r="H2340">
        <v>14</v>
      </c>
      <c r="I2340">
        <v>0</v>
      </c>
      <c r="J2340">
        <v>14</v>
      </c>
      <c r="K2340">
        <v>0</v>
      </c>
    </row>
    <row r="2341" spans="1:11" x14ac:dyDescent="0.2">
      <c r="A2341" t="s">
        <v>2651</v>
      </c>
      <c r="B2341" t="s">
        <v>89</v>
      </c>
      <c r="C2341" t="s">
        <v>299</v>
      </c>
      <c r="D2341" t="s">
        <v>269</v>
      </c>
      <c r="E2341" t="s">
        <v>189</v>
      </c>
      <c r="F2341">
        <v>0</v>
      </c>
      <c r="G2341">
        <v>0</v>
      </c>
      <c r="H2341">
        <v>42</v>
      </c>
      <c r="I2341">
        <v>0</v>
      </c>
      <c r="J2341">
        <v>42</v>
      </c>
      <c r="K2341">
        <v>0</v>
      </c>
    </row>
    <row r="2342" spans="1:11" x14ac:dyDescent="0.2">
      <c r="A2342" t="s">
        <v>2652</v>
      </c>
      <c r="B2342" t="s">
        <v>89</v>
      </c>
      <c r="C2342" t="s">
        <v>299</v>
      </c>
      <c r="D2342" t="s">
        <v>268</v>
      </c>
      <c r="E2342" t="s">
        <v>190</v>
      </c>
      <c r="F2342">
        <v>0</v>
      </c>
      <c r="G2342">
        <v>0</v>
      </c>
      <c r="H2342">
        <v>11</v>
      </c>
      <c r="I2342">
        <v>0</v>
      </c>
      <c r="J2342">
        <v>11</v>
      </c>
      <c r="K2342">
        <v>0</v>
      </c>
    </row>
    <row r="2343" spans="1:11" x14ac:dyDescent="0.2">
      <c r="A2343" t="s">
        <v>2653</v>
      </c>
      <c r="B2343" t="s">
        <v>89</v>
      </c>
      <c r="C2343" t="s">
        <v>299</v>
      </c>
      <c r="D2343" t="s">
        <v>275</v>
      </c>
      <c r="E2343" t="s">
        <v>191</v>
      </c>
      <c r="F2343">
        <v>0</v>
      </c>
      <c r="G2343">
        <v>0</v>
      </c>
      <c r="H2343">
        <v>4</v>
      </c>
      <c r="I2343">
        <v>0</v>
      </c>
      <c r="J2343">
        <v>4</v>
      </c>
      <c r="K2343">
        <v>0</v>
      </c>
    </row>
    <row r="2344" spans="1:11" x14ac:dyDescent="0.2">
      <c r="A2344" t="s">
        <v>2654</v>
      </c>
      <c r="B2344" t="s">
        <v>89</v>
      </c>
      <c r="C2344" t="s">
        <v>299</v>
      </c>
      <c r="D2344" t="s">
        <v>270</v>
      </c>
      <c r="E2344" t="s">
        <v>284</v>
      </c>
      <c r="F2344">
        <v>0</v>
      </c>
      <c r="G2344">
        <v>0</v>
      </c>
      <c r="H2344">
        <v>62</v>
      </c>
      <c r="I2344">
        <v>0</v>
      </c>
      <c r="J2344">
        <v>62</v>
      </c>
      <c r="K2344">
        <v>0</v>
      </c>
    </row>
    <row r="2345" spans="1:11" x14ac:dyDescent="0.2">
      <c r="A2345" t="s">
        <v>2655</v>
      </c>
      <c r="B2345" t="s">
        <v>89</v>
      </c>
      <c r="C2345" t="s">
        <v>299</v>
      </c>
      <c r="D2345" t="s">
        <v>275</v>
      </c>
      <c r="E2345" t="s">
        <v>192</v>
      </c>
      <c r="F2345">
        <v>0</v>
      </c>
      <c r="G2345">
        <v>0</v>
      </c>
      <c r="H2345">
        <v>2</v>
      </c>
      <c r="I2345">
        <v>0</v>
      </c>
      <c r="J2345">
        <v>2</v>
      </c>
      <c r="K2345">
        <v>0</v>
      </c>
    </row>
    <row r="2346" spans="1:11" x14ac:dyDescent="0.2">
      <c r="A2346" t="s">
        <v>2656</v>
      </c>
      <c r="B2346" t="s">
        <v>89</v>
      </c>
      <c r="C2346" t="s">
        <v>299</v>
      </c>
      <c r="D2346" t="s">
        <v>267</v>
      </c>
      <c r="E2346" t="s">
        <v>193</v>
      </c>
      <c r="F2346">
        <v>0</v>
      </c>
      <c r="G2346">
        <v>0</v>
      </c>
      <c r="H2346">
        <v>9</v>
      </c>
      <c r="I2346">
        <v>0</v>
      </c>
      <c r="J2346">
        <v>9</v>
      </c>
      <c r="K2346">
        <v>0</v>
      </c>
    </row>
    <row r="2347" spans="1:11" x14ac:dyDescent="0.2">
      <c r="A2347" t="s">
        <v>2657</v>
      </c>
      <c r="B2347" t="s">
        <v>89</v>
      </c>
      <c r="C2347" t="s">
        <v>299</v>
      </c>
      <c r="D2347" t="s">
        <v>273</v>
      </c>
      <c r="E2347" t="s">
        <v>194</v>
      </c>
      <c r="F2347">
        <v>0</v>
      </c>
      <c r="G2347">
        <v>0</v>
      </c>
      <c r="H2347">
        <v>13</v>
      </c>
      <c r="I2347">
        <v>0</v>
      </c>
      <c r="J2347">
        <v>13</v>
      </c>
      <c r="K2347">
        <v>0</v>
      </c>
    </row>
    <row r="2348" spans="1:11" x14ac:dyDescent="0.2">
      <c r="A2348" t="s">
        <v>2658</v>
      </c>
      <c r="B2348" t="s">
        <v>89</v>
      </c>
      <c r="C2348" t="s">
        <v>299</v>
      </c>
      <c r="D2348" t="s">
        <v>270</v>
      </c>
      <c r="E2348" t="s">
        <v>195</v>
      </c>
      <c r="F2348">
        <v>0</v>
      </c>
      <c r="G2348">
        <v>0</v>
      </c>
      <c r="H2348">
        <v>10</v>
      </c>
      <c r="I2348">
        <v>0</v>
      </c>
      <c r="J2348">
        <v>10</v>
      </c>
      <c r="K2348">
        <v>0</v>
      </c>
    </row>
    <row r="2349" spans="1:11" x14ac:dyDescent="0.2">
      <c r="A2349" t="s">
        <v>2659</v>
      </c>
      <c r="B2349" t="s">
        <v>89</v>
      </c>
      <c r="C2349" t="s">
        <v>299</v>
      </c>
      <c r="D2349" t="s">
        <v>271</v>
      </c>
      <c r="E2349" t="s">
        <v>285</v>
      </c>
      <c r="F2349">
        <v>0</v>
      </c>
      <c r="G2349">
        <v>0</v>
      </c>
      <c r="H2349">
        <v>262</v>
      </c>
      <c r="I2349">
        <v>0</v>
      </c>
      <c r="J2349">
        <v>262</v>
      </c>
      <c r="K2349">
        <v>0</v>
      </c>
    </row>
    <row r="2350" spans="1:11" x14ac:dyDescent="0.2">
      <c r="A2350" t="s">
        <v>2660</v>
      </c>
      <c r="B2350" t="s">
        <v>89</v>
      </c>
      <c r="C2350" t="s">
        <v>299</v>
      </c>
      <c r="D2350" t="s">
        <v>275</v>
      </c>
      <c r="E2350" t="s">
        <v>196</v>
      </c>
      <c r="F2350">
        <v>0</v>
      </c>
      <c r="G2350">
        <v>0</v>
      </c>
      <c r="H2350">
        <v>12</v>
      </c>
      <c r="I2350">
        <v>0</v>
      </c>
      <c r="J2350">
        <v>12</v>
      </c>
      <c r="K2350">
        <v>0</v>
      </c>
    </row>
    <row r="2351" spans="1:11" x14ac:dyDescent="0.2">
      <c r="A2351" t="s">
        <v>2661</v>
      </c>
      <c r="B2351" t="s">
        <v>89</v>
      </c>
      <c r="C2351" t="s">
        <v>299</v>
      </c>
      <c r="D2351" t="s">
        <v>270</v>
      </c>
      <c r="E2351" t="s">
        <v>197</v>
      </c>
      <c r="F2351">
        <v>0</v>
      </c>
      <c r="G2351">
        <v>0</v>
      </c>
      <c r="H2351">
        <v>4</v>
      </c>
      <c r="I2351">
        <v>0</v>
      </c>
      <c r="J2351">
        <v>4</v>
      </c>
      <c r="K2351">
        <v>0</v>
      </c>
    </row>
    <row r="2352" spans="1:11" x14ac:dyDescent="0.2">
      <c r="A2352" t="s">
        <v>2662</v>
      </c>
      <c r="B2352" t="s">
        <v>89</v>
      </c>
      <c r="C2352" t="s">
        <v>299</v>
      </c>
      <c r="D2352" t="s">
        <v>276</v>
      </c>
      <c r="E2352" t="s">
        <v>276</v>
      </c>
      <c r="F2352">
        <v>0</v>
      </c>
      <c r="G2352">
        <v>0</v>
      </c>
      <c r="H2352">
        <v>4</v>
      </c>
      <c r="I2352">
        <v>0</v>
      </c>
      <c r="J2352">
        <v>4</v>
      </c>
      <c r="K2352">
        <v>0</v>
      </c>
    </row>
    <row r="2353" spans="1:11" x14ac:dyDescent="0.2">
      <c r="A2353" t="s">
        <v>2663</v>
      </c>
      <c r="B2353" t="s">
        <v>89</v>
      </c>
      <c r="C2353" t="s">
        <v>299</v>
      </c>
      <c r="D2353" t="s">
        <v>276</v>
      </c>
      <c r="E2353" t="s">
        <v>290</v>
      </c>
      <c r="F2353">
        <v>0</v>
      </c>
      <c r="G2353">
        <v>0</v>
      </c>
      <c r="H2353">
        <v>4</v>
      </c>
      <c r="I2353">
        <v>0</v>
      </c>
      <c r="J2353">
        <v>4</v>
      </c>
      <c r="K2353">
        <v>0</v>
      </c>
    </row>
    <row r="2354" spans="1:11" x14ac:dyDescent="0.2">
      <c r="A2354" t="s">
        <v>2664</v>
      </c>
      <c r="B2354" t="s">
        <v>89</v>
      </c>
      <c r="C2354" t="s">
        <v>299</v>
      </c>
      <c r="D2354" t="s">
        <v>267</v>
      </c>
      <c r="E2354" t="s">
        <v>198</v>
      </c>
      <c r="F2354">
        <v>0</v>
      </c>
      <c r="G2354">
        <v>0</v>
      </c>
      <c r="H2354">
        <v>5</v>
      </c>
      <c r="I2354">
        <v>0</v>
      </c>
      <c r="J2354">
        <v>5</v>
      </c>
      <c r="K2354">
        <v>0</v>
      </c>
    </row>
    <row r="2355" spans="1:11" x14ac:dyDescent="0.2">
      <c r="A2355" t="s">
        <v>2665</v>
      </c>
      <c r="B2355" t="s">
        <v>89</v>
      </c>
      <c r="C2355" t="s">
        <v>299</v>
      </c>
      <c r="D2355" t="s">
        <v>267</v>
      </c>
      <c r="E2355" t="s">
        <v>199</v>
      </c>
      <c r="F2355">
        <v>0</v>
      </c>
      <c r="G2355">
        <v>0</v>
      </c>
      <c r="H2355">
        <v>31</v>
      </c>
      <c r="I2355">
        <v>0</v>
      </c>
      <c r="J2355">
        <v>31</v>
      </c>
      <c r="K2355">
        <v>0</v>
      </c>
    </row>
    <row r="2356" spans="1:11" x14ac:dyDescent="0.2">
      <c r="A2356" t="s">
        <v>2666</v>
      </c>
      <c r="B2356" t="s">
        <v>89</v>
      </c>
      <c r="C2356" t="s">
        <v>299</v>
      </c>
      <c r="D2356" t="s">
        <v>271</v>
      </c>
      <c r="E2356" t="s">
        <v>200</v>
      </c>
      <c r="F2356">
        <v>0</v>
      </c>
      <c r="G2356">
        <v>0</v>
      </c>
      <c r="H2356">
        <v>15</v>
      </c>
      <c r="I2356">
        <v>0</v>
      </c>
      <c r="J2356">
        <v>15</v>
      </c>
      <c r="K2356">
        <v>0</v>
      </c>
    </row>
    <row r="2357" spans="1:11" x14ac:dyDescent="0.2">
      <c r="A2357" t="s">
        <v>2667</v>
      </c>
      <c r="B2357" t="s">
        <v>89</v>
      </c>
      <c r="C2357" t="s">
        <v>299</v>
      </c>
      <c r="D2357" t="s">
        <v>272</v>
      </c>
      <c r="E2357" t="s">
        <v>201</v>
      </c>
      <c r="F2357">
        <v>0</v>
      </c>
      <c r="G2357">
        <v>0</v>
      </c>
      <c r="H2357">
        <v>74</v>
      </c>
      <c r="I2357">
        <v>0</v>
      </c>
      <c r="J2357">
        <v>74</v>
      </c>
      <c r="K2357">
        <v>0</v>
      </c>
    </row>
    <row r="2358" spans="1:11" x14ac:dyDescent="0.2">
      <c r="A2358" t="s">
        <v>2668</v>
      </c>
      <c r="B2358" t="s">
        <v>89</v>
      </c>
      <c r="C2358" t="s">
        <v>299</v>
      </c>
      <c r="D2358" t="s">
        <v>268</v>
      </c>
      <c r="E2358" t="s">
        <v>202</v>
      </c>
      <c r="F2358">
        <v>0</v>
      </c>
      <c r="G2358">
        <v>0</v>
      </c>
      <c r="H2358">
        <v>8</v>
      </c>
      <c r="I2358">
        <v>0</v>
      </c>
      <c r="J2358">
        <v>8</v>
      </c>
      <c r="K2358">
        <v>0</v>
      </c>
    </row>
    <row r="2359" spans="1:11" x14ac:dyDescent="0.2">
      <c r="A2359" t="s">
        <v>2669</v>
      </c>
      <c r="B2359" t="s">
        <v>89</v>
      </c>
      <c r="C2359" t="s">
        <v>299</v>
      </c>
      <c r="D2359" t="s">
        <v>273</v>
      </c>
      <c r="E2359" t="s">
        <v>203</v>
      </c>
      <c r="F2359">
        <v>0</v>
      </c>
      <c r="G2359">
        <v>0</v>
      </c>
      <c r="H2359">
        <v>8</v>
      </c>
      <c r="I2359">
        <v>0</v>
      </c>
      <c r="J2359">
        <v>8</v>
      </c>
      <c r="K2359">
        <v>0</v>
      </c>
    </row>
    <row r="2360" spans="1:11" x14ac:dyDescent="0.2">
      <c r="A2360" t="s">
        <v>2670</v>
      </c>
      <c r="B2360" t="s">
        <v>89</v>
      </c>
      <c r="C2360" t="s">
        <v>299</v>
      </c>
      <c r="D2360" t="s">
        <v>272</v>
      </c>
      <c r="E2360" t="s">
        <v>204</v>
      </c>
      <c r="F2360">
        <v>0</v>
      </c>
      <c r="G2360">
        <v>0</v>
      </c>
      <c r="H2360">
        <v>7</v>
      </c>
      <c r="I2360">
        <v>0</v>
      </c>
      <c r="J2360">
        <v>7</v>
      </c>
      <c r="K2360">
        <v>0</v>
      </c>
    </row>
    <row r="2361" spans="1:11" x14ac:dyDescent="0.2">
      <c r="A2361" t="s">
        <v>2671</v>
      </c>
      <c r="B2361" t="s">
        <v>89</v>
      </c>
      <c r="C2361" t="s">
        <v>299</v>
      </c>
      <c r="D2361" t="s">
        <v>272</v>
      </c>
      <c r="E2361" t="s">
        <v>205</v>
      </c>
      <c r="F2361">
        <v>0</v>
      </c>
      <c r="G2361">
        <v>0</v>
      </c>
      <c r="H2361">
        <v>23</v>
      </c>
      <c r="I2361">
        <v>0</v>
      </c>
      <c r="J2361">
        <v>23</v>
      </c>
      <c r="K2361">
        <v>0</v>
      </c>
    </row>
    <row r="2362" spans="1:11" x14ac:dyDescent="0.2">
      <c r="A2362" t="s">
        <v>2672</v>
      </c>
      <c r="B2362" t="s">
        <v>89</v>
      </c>
      <c r="C2362" t="s">
        <v>299</v>
      </c>
      <c r="D2362" t="s">
        <v>269</v>
      </c>
      <c r="E2362" t="s">
        <v>206</v>
      </c>
      <c r="F2362">
        <v>0</v>
      </c>
      <c r="G2362">
        <v>0</v>
      </c>
      <c r="H2362">
        <v>44</v>
      </c>
      <c r="I2362">
        <v>0</v>
      </c>
      <c r="J2362">
        <v>44</v>
      </c>
      <c r="K2362">
        <v>0</v>
      </c>
    </row>
    <row r="2363" spans="1:11" x14ac:dyDescent="0.2">
      <c r="A2363" t="s">
        <v>2673</v>
      </c>
      <c r="B2363" t="s">
        <v>89</v>
      </c>
      <c r="C2363" t="s">
        <v>299</v>
      </c>
      <c r="D2363" t="s">
        <v>270</v>
      </c>
      <c r="E2363" t="s">
        <v>207</v>
      </c>
      <c r="F2363">
        <v>0</v>
      </c>
      <c r="G2363">
        <v>0</v>
      </c>
      <c r="H2363">
        <v>3</v>
      </c>
      <c r="I2363">
        <v>0</v>
      </c>
      <c r="J2363">
        <v>3</v>
      </c>
      <c r="K2363">
        <v>0</v>
      </c>
    </row>
    <row r="2364" spans="1:11" x14ac:dyDescent="0.2">
      <c r="A2364" t="s">
        <v>2674</v>
      </c>
      <c r="B2364" t="s">
        <v>89</v>
      </c>
      <c r="C2364" t="s">
        <v>299</v>
      </c>
      <c r="D2364" t="s">
        <v>269</v>
      </c>
      <c r="E2364" t="s">
        <v>208</v>
      </c>
      <c r="F2364">
        <v>0</v>
      </c>
      <c r="G2364">
        <v>0</v>
      </c>
      <c r="H2364">
        <v>41</v>
      </c>
      <c r="I2364">
        <v>0</v>
      </c>
      <c r="J2364">
        <v>41</v>
      </c>
      <c r="K2364">
        <v>0</v>
      </c>
    </row>
    <row r="2365" spans="1:11" x14ac:dyDescent="0.2">
      <c r="A2365" t="s">
        <v>2675</v>
      </c>
      <c r="B2365" t="s">
        <v>89</v>
      </c>
      <c r="C2365" t="s">
        <v>299</v>
      </c>
      <c r="D2365" t="s">
        <v>271</v>
      </c>
      <c r="E2365" t="s">
        <v>209</v>
      </c>
      <c r="F2365">
        <v>0</v>
      </c>
      <c r="G2365">
        <v>0</v>
      </c>
      <c r="H2365">
        <v>5</v>
      </c>
      <c r="I2365">
        <v>0</v>
      </c>
      <c r="J2365">
        <v>5</v>
      </c>
      <c r="K2365">
        <v>0</v>
      </c>
    </row>
    <row r="2366" spans="1:11" x14ac:dyDescent="0.2">
      <c r="A2366" t="s">
        <v>2676</v>
      </c>
      <c r="B2366" t="s">
        <v>89</v>
      </c>
      <c r="C2366" t="s">
        <v>299</v>
      </c>
      <c r="D2366" t="s">
        <v>275</v>
      </c>
      <c r="E2366" t="s">
        <v>210</v>
      </c>
      <c r="F2366">
        <v>0</v>
      </c>
      <c r="G2366">
        <v>0</v>
      </c>
      <c r="H2366">
        <v>6</v>
      </c>
      <c r="I2366">
        <v>0</v>
      </c>
      <c r="J2366">
        <v>6</v>
      </c>
      <c r="K2366">
        <v>0</v>
      </c>
    </row>
    <row r="2367" spans="1:11" x14ac:dyDescent="0.2">
      <c r="A2367" t="s">
        <v>2677</v>
      </c>
      <c r="B2367" t="s">
        <v>89</v>
      </c>
      <c r="C2367" t="s">
        <v>299</v>
      </c>
      <c r="D2367" t="s">
        <v>267</v>
      </c>
      <c r="E2367" t="s">
        <v>211</v>
      </c>
      <c r="F2367">
        <v>0</v>
      </c>
      <c r="G2367">
        <v>0</v>
      </c>
      <c r="H2367">
        <v>2</v>
      </c>
      <c r="I2367">
        <v>0</v>
      </c>
      <c r="J2367">
        <v>2</v>
      </c>
      <c r="K2367">
        <v>0</v>
      </c>
    </row>
    <row r="2368" spans="1:11" x14ac:dyDescent="0.2">
      <c r="A2368" t="s">
        <v>2678</v>
      </c>
      <c r="B2368" t="s">
        <v>89</v>
      </c>
      <c r="C2368" t="s">
        <v>299</v>
      </c>
      <c r="D2368" t="s">
        <v>271</v>
      </c>
      <c r="E2368" t="s">
        <v>212</v>
      </c>
      <c r="F2368">
        <v>0</v>
      </c>
      <c r="G2368">
        <v>0</v>
      </c>
      <c r="H2368">
        <v>10</v>
      </c>
      <c r="I2368">
        <v>0</v>
      </c>
      <c r="J2368">
        <v>10</v>
      </c>
      <c r="K2368">
        <v>0</v>
      </c>
    </row>
    <row r="2369" spans="1:11" x14ac:dyDescent="0.2">
      <c r="A2369" t="s">
        <v>2679</v>
      </c>
      <c r="B2369" t="s">
        <v>89</v>
      </c>
      <c r="C2369" t="s">
        <v>299</v>
      </c>
      <c r="D2369" t="s">
        <v>274</v>
      </c>
      <c r="E2369" t="s">
        <v>213</v>
      </c>
      <c r="F2369">
        <v>0</v>
      </c>
      <c r="G2369">
        <v>0</v>
      </c>
      <c r="H2369">
        <v>12</v>
      </c>
      <c r="I2369">
        <v>0</v>
      </c>
      <c r="J2369">
        <v>12</v>
      </c>
      <c r="K2369">
        <v>0</v>
      </c>
    </row>
    <row r="2370" spans="1:11" x14ac:dyDescent="0.2">
      <c r="A2370" t="s">
        <v>2680</v>
      </c>
      <c r="B2370" t="s">
        <v>89</v>
      </c>
      <c r="C2370" t="s">
        <v>299</v>
      </c>
      <c r="D2370" t="s">
        <v>271</v>
      </c>
      <c r="E2370" t="s">
        <v>214</v>
      </c>
      <c r="F2370">
        <v>0</v>
      </c>
      <c r="G2370">
        <v>0</v>
      </c>
      <c r="H2370">
        <v>8</v>
      </c>
      <c r="I2370">
        <v>0</v>
      </c>
      <c r="J2370">
        <v>8</v>
      </c>
      <c r="K2370">
        <v>0</v>
      </c>
    </row>
    <row r="2371" spans="1:11" x14ac:dyDescent="0.2">
      <c r="A2371" t="s">
        <v>2681</v>
      </c>
      <c r="B2371" t="s">
        <v>89</v>
      </c>
      <c r="C2371" t="s">
        <v>299</v>
      </c>
      <c r="D2371" t="s">
        <v>275</v>
      </c>
      <c r="E2371" t="s">
        <v>215</v>
      </c>
      <c r="F2371">
        <v>0</v>
      </c>
      <c r="G2371">
        <v>0</v>
      </c>
      <c r="H2371">
        <v>33</v>
      </c>
      <c r="I2371">
        <v>0</v>
      </c>
      <c r="J2371">
        <v>33</v>
      </c>
      <c r="K2371">
        <v>0</v>
      </c>
    </row>
    <row r="2372" spans="1:11" x14ac:dyDescent="0.2">
      <c r="A2372" t="s">
        <v>2682</v>
      </c>
      <c r="B2372" t="s">
        <v>89</v>
      </c>
      <c r="C2372" t="s">
        <v>299</v>
      </c>
      <c r="D2372" t="s">
        <v>274</v>
      </c>
      <c r="E2372" t="s">
        <v>216</v>
      </c>
      <c r="F2372">
        <v>0</v>
      </c>
      <c r="G2372">
        <v>0</v>
      </c>
      <c r="H2372">
        <v>6</v>
      </c>
      <c r="I2372">
        <v>0</v>
      </c>
      <c r="J2372">
        <v>6</v>
      </c>
      <c r="K2372">
        <v>0</v>
      </c>
    </row>
    <row r="2373" spans="1:11" x14ac:dyDescent="0.2">
      <c r="A2373" t="s">
        <v>2683</v>
      </c>
      <c r="B2373" t="s">
        <v>89</v>
      </c>
      <c r="C2373" t="s">
        <v>299</v>
      </c>
      <c r="D2373" t="s">
        <v>272</v>
      </c>
      <c r="E2373" t="s">
        <v>217</v>
      </c>
      <c r="F2373">
        <v>0</v>
      </c>
      <c r="G2373">
        <v>0</v>
      </c>
      <c r="H2373">
        <v>14</v>
      </c>
      <c r="I2373">
        <v>0</v>
      </c>
      <c r="J2373">
        <v>14</v>
      </c>
      <c r="K2373">
        <v>0</v>
      </c>
    </row>
    <row r="2374" spans="1:11" x14ac:dyDescent="0.2">
      <c r="A2374" t="s">
        <v>2684</v>
      </c>
      <c r="B2374" t="s">
        <v>89</v>
      </c>
      <c r="C2374" t="s">
        <v>299</v>
      </c>
      <c r="D2374" t="s">
        <v>274</v>
      </c>
      <c r="E2374" t="s">
        <v>218</v>
      </c>
      <c r="F2374">
        <v>0</v>
      </c>
      <c r="G2374">
        <v>0</v>
      </c>
      <c r="H2374">
        <v>36</v>
      </c>
      <c r="I2374">
        <v>0</v>
      </c>
      <c r="J2374">
        <v>36</v>
      </c>
      <c r="K2374">
        <v>0</v>
      </c>
    </row>
    <row r="2375" spans="1:11" x14ac:dyDescent="0.2">
      <c r="A2375" t="s">
        <v>2685</v>
      </c>
      <c r="B2375" t="s">
        <v>89</v>
      </c>
      <c r="C2375" t="s">
        <v>299</v>
      </c>
      <c r="D2375" t="s">
        <v>273</v>
      </c>
      <c r="E2375" t="s">
        <v>219</v>
      </c>
      <c r="F2375">
        <v>0</v>
      </c>
      <c r="G2375">
        <v>0</v>
      </c>
      <c r="H2375">
        <v>16</v>
      </c>
      <c r="I2375">
        <v>0</v>
      </c>
      <c r="J2375">
        <v>16</v>
      </c>
      <c r="K2375">
        <v>0</v>
      </c>
    </row>
    <row r="2376" spans="1:11" x14ac:dyDescent="0.2">
      <c r="A2376" t="s">
        <v>2686</v>
      </c>
      <c r="B2376" t="s">
        <v>89</v>
      </c>
      <c r="C2376" t="s">
        <v>299</v>
      </c>
      <c r="D2376" t="s">
        <v>272</v>
      </c>
      <c r="E2376" t="s">
        <v>286</v>
      </c>
      <c r="F2376">
        <v>0</v>
      </c>
      <c r="G2376">
        <v>0</v>
      </c>
      <c r="H2376">
        <v>648</v>
      </c>
      <c r="I2376">
        <v>0</v>
      </c>
      <c r="J2376">
        <v>648</v>
      </c>
      <c r="K2376">
        <v>0</v>
      </c>
    </row>
    <row r="2377" spans="1:11" x14ac:dyDescent="0.2">
      <c r="A2377" t="s">
        <v>2687</v>
      </c>
      <c r="B2377" t="s">
        <v>89</v>
      </c>
      <c r="C2377" t="s">
        <v>299</v>
      </c>
      <c r="D2377" t="s">
        <v>273</v>
      </c>
      <c r="E2377" t="s">
        <v>220</v>
      </c>
      <c r="F2377">
        <v>0</v>
      </c>
      <c r="G2377">
        <v>0</v>
      </c>
      <c r="H2377">
        <v>18</v>
      </c>
      <c r="I2377">
        <v>0</v>
      </c>
      <c r="J2377">
        <v>18</v>
      </c>
      <c r="K2377">
        <v>0</v>
      </c>
    </row>
    <row r="2378" spans="1:11" x14ac:dyDescent="0.2">
      <c r="A2378" t="s">
        <v>2688</v>
      </c>
      <c r="B2378" t="s">
        <v>89</v>
      </c>
      <c r="C2378" t="s">
        <v>299</v>
      </c>
      <c r="D2378" t="s">
        <v>270</v>
      </c>
      <c r="E2378" t="s">
        <v>221</v>
      </c>
      <c r="F2378">
        <v>0</v>
      </c>
      <c r="G2378">
        <v>0</v>
      </c>
      <c r="H2378">
        <v>5</v>
      </c>
      <c r="I2378">
        <v>0</v>
      </c>
      <c r="J2378">
        <v>5</v>
      </c>
      <c r="K2378">
        <v>0</v>
      </c>
    </row>
    <row r="2379" spans="1:11" x14ac:dyDescent="0.2">
      <c r="A2379" t="s">
        <v>2689</v>
      </c>
      <c r="B2379" t="s">
        <v>89</v>
      </c>
      <c r="C2379" t="s">
        <v>299</v>
      </c>
      <c r="D2379" t="s">
        <v>273</v>
      </c>
      <c r="E2379" t="s">
        <v>287</v>
      </c>
      <c r="F2379">
        <v>0</v>
      </c>
      <c r="G2379">
        <v>0</v>
      </c>
      <c r="H2379">
        <v>256</v>
      </c>
      <c r="I2379">
        <v>0</v>
      </c>
      <c r="J2379">
        <v>256</v>
      </c>
      <c r="K2379">
        <v>0</v>
      </c>
    </row>
    <row r="2380" spans="1:11" x14ac:dyDescent="0.2">
      <c r="A2380" t="s">
        <v>2690</v>
      </c>
      <c r="B2380" t="s">
        <v>89</v>
      </c>
      <c r="C2380" t="s">
        <v>299</v>
      </c>
      <c r="D2380" t="s">
        <v>272</v>
      </c>
      <c r="E2380" t="s">
        <v>222</v>
      </c>
      <c r="F2380">
        <v>0</v>
      </c>
      <c r="G2380">
        <v>0</v>
      </c>
      <c r="H2380">
        <v>20</v>
      </c>
      <c r="I2380">
        <v>0</v>
      </c>
      <c r="J2380">
        <v>20</v>
      </c>
      <c r="K2380">
        <v>0</v>
      </c>
    </row>
    <row r="2381" spans="1:11" x14ac:dyDescent="0.2">
      <c r="A2381" t="s">
        <v>2691</v>
      </c>
      <c r="B2381" t="s">
        <v>89</v>
      </c>
      <c r="C2381" t="s">
        <v>299</v>
      </c>
      <c r="D2381" t="s">
        <v>268</v>
      </c>
      <c r="E2381" t="s">
        <v>223</v>
      </c>
      <c r="F2381">
        <v>0</v>
      </c>
      <c r="G2381">
        <v>0</v>
      </c>
      <c r="H2381">
        <v>5</v>
      </c>
      <c r="I2381">
        <v>0</v>
      </c>
      <c r="J2381">
        <v>5</v>
      </c>
      <c r="K2381">
        <v>0</v>
      </c>
    </row>
    <row r="2382" spans="1:11" x14ac:dyDescent="0.2">
      <c r="A2382" t="s">
        <v>2692</v>
      </c>
      <c r="B2382" t="s">
        <v>89</v>
      </c>
      <c r="C2382" t="s">
        <v>299</v>
      </c>
      <c r="D2382" t="s">
        <v>269</v>
      </c>
      <c r="E2382" t="s">
        <v>224</v>
      </c>
      <c r="F2382">
        <v>0</v>
      </c>
      <c r="G2382">
        <v>0</v>
      </c>
      <c r="H2382">
        <v>33</v>
      </c>
      <c r="I2382">
        <v>0</v>
      </c>
      <c r="J2382">
        <v>33</v>
      </c>
      <c r="K2382">
        <v>0</v>
      </c>
    </row>
    <row r="2383" spans="1:11" x14ac:dyDescent="0.2">
      <c r="A2383" t="s">
        <v>2693</v>
      </c>
      <c r="B2383" t="s">
        <v>89</v>
      </c>
      <c r="C2383" t="s">
        <v>299</v>
      </c>
      <c r="D2383" t="s">
        <v>271</v>
      </c>
      <c r="E2383" t="s">
        <v>225</v>
      </c>
      <c r="F2383">
        <v>0</v>
      </c>
      <c r="G2383">
        <v>0</v>
      </c>
      <c r="H2383">
        <v>4</v>
      </c>
      <c r="I2383">
        <v>0</v>
      </c>
      <c r="J2383">
        <v>4</v>
      </c>
      <c r="K2383">
        <v>0</v>
      </c>
    </row>
    <row r="2384" spans="1:11" x14ac:dyDescent="0.2">
      <c r="A2384" t="s">
        <v>2694</v>
      </c>
      <c r="B2384" t="s">
        <v>89</v>
      </c>
      <c r="C2384" t="s">
        <v>299</v>
      </c>
      <c r="D2384" t="s">
        <v>274</v>
      </c>
      <c r="E2384" t="s">
        <v>226</v>
      </c>
      <c r="F2384">
        <v>0</v>
      </c>
      <c r="G2384">
        <v>0</v>
      </c>
      <c r="H2384">
        <v>36</v>
      </c>
      <c r="I2384">
        <v>0</v>
      </c>
      <c r="J2384">
        <v>36</v>
      </c>
      <c r="K2384">
        <v>0</v>
      </c>
    </row>
    <row r="2385" spans="1:11" x14ac:dyDescent="0.2">
      <c r="A2385" t="s">
        <v>2695</v>
      </c>
      <c r="B2385" t="s">
        <v>89</v>
      </c>
      <c r="C2385" t="s">
        <v>299</v>
      </c>
      <c r="D2385" t="s">
        <v>271</v>
      </c>
      <c r="E2385" t="s">
        <v>227</v>
      </c>
      <c r="F2385">
        <v>0</v>
      </c>
      <c r="G2385">
        <v>0</v>
      </c>
      <c r="H2385">
        <v>13</v>
      </c>
      <c r="I2385">
        <v>0</v>
      </c>
      <c r="J2385">
        <v>13</v>
      </c>
      <c r="K2385">
        <v>0</v>
      </c>
    </row>
    <row r="2386" spans="1:11" x14ac:dyDescent="0.2">
      <c r="A2386" t="s">
        <v>2696</v>
      </c>
      <c r="B2386" t="s">
        <v>89</v>
      </c>
      <c r="C2386" t="s">
        <v>299</v>
      </c>
      <c r="D2386" t="s">
        <v>270</v>
      </c>
      <c r="E2386" t="s">
        <v>228</v>
      </c>
      <c r="F2386">
        <v>0</v>
      </c>
      <c r="G2386">
        <v>0</v>
      </c>
      <c r="H2386">
        <v>2</v>
      </c>
      <c r="I2386">
        <v>0</v>
      </c>
      <c r="J2386">
        <v>2</v>
      </c>
      <c r="K2386">
        <v>0</v>
      </c>
    </row>
    <row r="2387" spans="1:11" x14ac:dyDescent="0.2">
      <c r="A2387" t="s">
        <v>2697</v>
      </c>
      <c r="B2387" t="s">
        <v>89</v>
      </c>
      <c r="C2387" t="s">
        <v>299</v>
      </c>
      <c r="D2387" t="s">
        <v>274</v>
      </c>
      <c r="E2387" t="s">
        <v>229</v>
      </c>
      <c r="F2387">
        <v>0</v>
      </c>
      <c r="G2387">
        <v>0</v>
      </c>
      <c r="H2387">
        <v>8</v>
      </c>
      <c r="I2387">
        <v>0</v>
      </c>
      <c r="J2387">
        <v>8</v>
      </c>
      <c r="K2387">
        <v>0</v>
      </c>
    </row>
    <row r="2388" spans="1:11" x14ac:dyDescent="0.2">
      <c r="A2388" t="s">
        <v>2698</v>
      </c>
      <c r="B2388" t="s">
        <v>89</v>
      </c>
      <c r="C2388" t="s">
        <v>299</v>
      </c>
      <c r="D2388" t="s">
        <v>268</v>
      </c>
      <c r="E2388" t="s">
        <v>230</v>
      </c>
      <c r="F2388">
        <v>0</v>
      </c>
      <c r="G2388">
        <v>0</v>
      </c>
      <c r="H2388">
        <v>19</v>
      </c>
      <c r="I2388">
        <v>0</v>
      </c>
      <c r="J2388">
        <v>19</v>
      </c>
      <c r="K2388">
        <v>0</v>
      </c>
    </row>
    <row r="2389" spans="1:11" x14ac:dyDescent="0.2">
      <c r="A2389" t="s">
        <v>2699</v>
      </c>
      <c r="B2389" t="s">
        <v>89</v>
      </c>
      <c r="C2389" t="s">
        <v>299</v>
      </c>
      <c r="D2389" t="s">
        <v>270</v>
      </c>
      <c r="E2389" t="s">
        <v>231</v>
      </c>
      <c r="F2389">
        <v>0</v>
      </c>
      <c r="G2389">
        <v>0</v>
      </c>
      <c r="H2389">
        <v>4</v>
      </c>
      <c r="I2389">
        <v>0</v>
      </c>
      <c r="J2389">
        <v>4</v>
      </c>
      <c r="K2389">
        <v>0</v>
      </c>
    </row>
    <row r="2390" spans="1:11" x14ac:dyDescent="0.2">
      <c r="A2390" t="s">
        <v>2700</v>
      </c>
      <c r="B2390" t="s">
        <v>89</v>
      </c>
      <c r="C2390" t="s">
        <v>299</v>
      </c>
      <c r="D2390" t="s">
        <v>272</v>
      </c>
      <c r="E2390" t="s">
        <v>232</v>
      </c>
      <c r="F2390">
        <v>0</v>
      </c>
      <c r="G2390">
        <v>0</v>
      </c>
      <c r="H2390">
        <v>100</v>
      </c>
      <c r="I2390">
        <v>0</v>
      </c>
      <c r="J2390">
        <v>100</v>
      </c>
      <c r="K2390">
        <v>0</v>
      </c>
    </row>
    <row r="2391" spans="1:11" x14ac:dyDescent="0.2">
      <c r="A2391" t="s">
        <v>2701</v>
      </c>
      <c r="B2391" t="s">
        <v>89</v>
      </c>
      <c r="C2391" t="s">
        <v>299</v>
      </c>
      <c r="D2391" t="s">
        <v>269</v>
      </c>
      <c r="E2391" t="s">
        <v>233</v>
      </c>
      <c r="F2391">
        <v>0</v>
      </c>
      <c r="G2391">
        <v>0</v>
      </c>
      <c r="H2391">
        <v>12</v>
      </c>
      <c r="I2391">
        <v>0</v>
      </c>
      <c r="J2391">
        <v>12</v>
      </c>
      <c r="K2391">
        <v>0</v>
      </c>
    </row>
    <row r="2392" spans="1:11" x14ac:dyDescent="0.2">
      <c r="A2392" t="s">
        <v>2702</v>
      </c>
      <c r="B2392" t="s">
        <v>89</v>
      </c>
      <c r="C2392" t="s">
        <v>299</v>
      </c>
      <c r="D2392" t="s">
        <v>273</v>
      </c>
      <c r="E2392" t="s">
        <v>234</v>
      </c>
      <c r="F2392">
        <v>0</v>
      </c>
      <c r="G2392">
        <v>0</v>
      </c>
      <c r="H2392">
        <v>16</v>
      </c>
      <c r="I2392">
        <v>0</v>
      </c>
      <c r="J2392">
        <v>16</v>
      </c>
      <c r="K2392">
        <v>0</v>
      </c>
    </row>
    <row r="2393" spans="1:11" x14ac:dyDescent="0.2">
      <c r="A2393" t="s">
        <v>2703</v>
      </c>
      <c r="B2393" t="s">
        <v>89</v>
      </c>
      <c r="C2393" t="s">
        <v>299</v>
      </c>
      <c r="D2393" t="s">
        <v>271</v>
      </c>
      <c r="E2393" t="s">
        <v>235</v>
      </c>
      <c r="F2393">
        <v>0</v>
      </c>
      <c r="G2393">
        <v>0</v>
      </c>
      <c r="H2393">
        <v>2</v>
      </c>
      <c r="I2393">
        <v>0</v>
      </c>
      <c r="J2393">
        <v>2</v>
      </c>
      <c r="K2393">
        <v>0</v>
      </c>
    </row>
    <row r="2394" spans="1:11" x14ac:dyDescent="0.2">
      <c r="A2394" t="s">
        <v>2704</v>
      </c>
      <c r="B2394" t="s">
        <v>89</v>
      </c>
      <c r="C2394" t="s">
        <v>299</v>
      </c>
      <c r="D2394" t="s">
        <v>274</v>
      </c>
      <c r="E2394" t="s">
        <v>236</v>
      </c>
      <c r="F2394">
        <v>0</v>
      </c>
      <c r="G2394">
        <v>0</v>
      </c>
      <c r="H2394">
        <v>3</v>
      </c>
      <c r="I2394">
        <v>0</v>
      </c>
      <c r="J2394">
        <v>3</v>
      </c>
      <c r="K2394">
        <v>0</v>
      </c>
    </row>
    <row r="2395" spans="1:11" x14ac:dyDescent="0.2">
      <c r="A2395" t="s">
        <v>2705</v>
      </c>
      <c r="B2395" t="s">
        <v>89</v>
      </c>
      <c r="C2395" t="s">
        <v>299</v>
      </c>
      <c r="D2395" t="s">
        <v>268</v>
      </c>
      <c r="E2395" t="s">
        <v>237</v>
      </c>
      <c r="F2395">
        <v>0</v>
      </c>
      <c r="G2395">
        <v>0</v>
      </c>
      <c r="H2395">
        <v>5</v>
      </c>
      <c r="I2395">
        <v>0</v>
      </c>
      <c r="J2395">
        <v>5</v>
      </c>
      <c r="K2395">
        <v>0</v>
      </c>
    </row>
    <row r="2396" spans="1:11" x14ac:dyDescent="0.2">
      <c r="A2396" t="s">
        <v>2706</v>
      </c>
      <c r="B2396" t="s">
        <v>89</v>
      </c>
      <c r="C2396" t="s">
        <v>299</v>
      </c>
      <c r="D2396" t="s">
        <v>273</v>
      </c>
      <c r="E2396" t="s">
        <v>238</v>
      </c>
      <c r="F2396">
        <v>0</v>
      </c>
      <c r="G2396">
        <v>0</v>
      </c>
      <c r="H2396">
        <v>3</v>
      </c>
      <c r="I2396">
        <v>0</v>
      </c>
      <c r="J2396">
        <v>3</v>
      </c>
      <c r="K2396">
        <v>0</v>
      </c>
    </row>
    <row r="2397" spans="1:11" x14ac:dyDescent="0.2">
      <c r="A2397" t="s">
        <v>2707</v>
      </c>
      <c r="B2397" t="s">
        <v>89</v>
      </c>
      <c r="C2397" t="s">
        <v>299</v>
      </c>
      <c r="D2397" t="s">
        <v>269</v>
      </c>
      <c r="E2397" t="s">
        <v>239</v>
      </c>
      <c r="F2397">
        <v>0</v>
      </c>
      <c r="G2397">
        <v>0</v>
      </c>
      <c r="H2397">
        <v>19</v>
      </c>
      <c r="I2397">
        <v>0</v>
      </c>
      <c r="J2397">
        <v>19</v>
      </c>
      <c r="K2397">
        <v>0</v>
      </c>
    </row>
    <row r="2398" spans="1:11" x14ac:dyDescent="0.2">
      <c r="A2398" t="s">
        <v>2708</v>
      </c>
      <c r="B2398" t="s">
        <v>89</v>
      </c>
      <c r="C2398" t="s">
        <v>299</v>
      </c>
      <c r="D2398" t="s">
        <v>271</v>
      </c>
      <c r="E2398" t="s">
        <v>240</v>
      </c>
      <c r="F2398">
        <v>0</v>
      </c>
      <c r="G2398">
        <v>0</v>
      </c>
      <c r="H2398">
        <v>23</v>
      </c>
      <c r="I2398">
        <v>0</v>
      </c>
      <c r="J2398">
        <v>23</v>
      </c>
      <c r="K2398">
        <v>0</v>
      </c>
    </row>
    <row r="2399" spans="1:11" x14ac:dyDescent="0.2">
      <c r="A2399" t="s">
        <v>2709</v>
      </c>
      <c r="B2399" t="s">
        <v>89</v>
      </c>
      <c r="C2399" t="s">
        <v>299</v>
      </c>
      <c r="D2399" t="s">
        <v>275</v>
      </c>
      <c r="E2399" t="s">
        <v>241</v>
      </c>
      <c r="F2399">
        <v>0</v>
      </c>
      <c r="G2399">
        <v>0</v>
      </c>
      <c r="H2399">
        <v>8</v>
      </c>
      <c r="I2399">
        <v>0</v>
      </c>
      <c r="J2399">
        <v>8</v>
      </c>
      <c r="K2399">
        <v>0</v>
      </c>
    </row>
    <row r="2400" spans="1:11" x14ac:dyDescent="0.2">
      <c r="A2400" t="s">
        <v>2710</v>
      </c>
      <c r="B2400" t="s">
        <v>89</v>
      </c>
      <c r="C2400" t="s">
        <v>299</v>
      </c>
      <c r="D2400" t="s">
        <v>274</v>
      </c>
      <c r="E2400" t="s">
        <v>242</v>
      </c>
      <c r="F2400">
        <v>0</v>
      </c>
      <c r="G2400">
        <v>0</v>
      </c>
      <c r="H2400">
        <v>8</v>
      </c>
      <c r="I2400">
        <v>0</v>
      </c>
      <c r="J2400">
        <v>8</v>
      </c>
      <c r="K2400">
        <v>0</v>
      </c>
    </row>
    <row r="2401" spans="1:11" x14ac:dyDescent="0.2">
      <c r="A2401" t="s">
        <v>2711</v>
      </c>
      <c r="B2401" t="s">
        <v>89</v>
      </c>
      <c r="C2401" t="s">
        <v>299</v>
      </c>
      <c r="D2401" t="s">
        <v>269</v>
      </c>
      <c r="E2401" t="s">
        <v>243</v>
      </c>
      <c r="F2401">
        <v>0</v>
      </c>
      <c r="G2401">
        <v>0</v>
      </c>
      <c r="H2401">
        <v>26</v>
      </c>
      <c r="I2401">
        <v>0</v>
      </c>
      <c r="J2401">
        <v>26</v>
      </c>
      <c r="K2401">
        <v>0</v>
      </c>
    </row>
    <row r="2402" spans="1:11" x14ac:dyDescent="0.2">
      <c r="A2402" t="s">
        <v>2712</v>
      </c>
      <c r="B2402" t="s">
        <v>89</v>
      </c>
      <c r="C2402" t="s">
        <v>299</v>
      </c>
      <c r="D2402" t="s">
        <v>269</v>
      </c>
      <c r="E2402" t="s">
        <v>244</v>
      </c>
      <c r="F2402">
        <v>0</v>
      </c>
      <c r="G2402">
        <v>0</v>
      </c>
      <c r="H2402">
        <v>42</v>
      </c>
      <c r="I2402">
        <v>0</v>
      </c>
      <c r="J2402">
        <v>42</v>
      </c>
      <c r="K2402">
        <v>0</v>
      </c>
    </row>
    <row r="2403" spans="1:11" x14ac:dyDescent="0.2">
      <c r="A2403" t="s">
        <v>2713</v>
      </c>
      <c r="B2403" t="s">
        <v>89</v>
      </c>
      <c r="C2403" t="s">
        <v>299</v>
      </c>
      <c r="D2403" t="s">
        <v>271</v>
      </c>
      <c r="E2403" t="s">
        <v>245</v>
      </c>
      <c r="F2403">
        <v>0</v>
      </c>
      <c r="G2403">
        <v>0</v>
      </c>
      <c r="H2403">
        <v>13</v>
      </c>
      <c r="I2403">
        <v>0</v>
      </c>
      <c r="J2403">
        <v>13</v>
      </c>
      <c r="K2403">
        <v>0</v>
      </c>
    </row>
    <row r="2404" spans="1:11" x14ac:dyDescent="0.2">
      <c r="A2404" t="s">
        <v>2714</v>
      </c>
      <c r="B2404" t="s">
        <v>89</v>
      </c>
      <c r="C2404" t="s">
        <v>299</v>
      </c>
      <c r="D2404" t="s">
        <v>274</v>
      </c>
      <c r="E2404" t="s">
        <v>246</v>
      </c>
      <c r="F2404">
        <v>0</v>
      </c>
      <c r="G2404">
        <v>0</v>
      </c>
      <c r="H2404">
        <v>33</v>
      </c>
      <c r="I2404">
        <v>0</v>
      </c>
      <c r="J2404">
        <v>33</v>
      </c>
      <c r="K2404">
        <v>0</v>
      </c>
    </row>
    <row r="2405" spans="1:11" x14ac:dyDescent="0.2">
      <c r="A2405" t="s">
        <v>2715</v>
      </c>
      <c r="B2405" t="s">
        <v>89</v>
      </c>
      <c r="C2405" t="s">
        <v>299</v>
      </c>
      <c r="D2405" t="s">
        <v>272</v>
      </c>
      <c r="E2405" t="s">
        <v>247</v>
      </c>
      <c r="F2405">
        <v>0</v>
      </c>
      <c r="G2405">
        <v>0</v>
      </c>
      <c r="H2405">
        <v>8</v>
      </c>
      <c r="I2405">
        <v>0</v>
      </c>
      <c r="J2405">
        <v>8</v>
      </c>
      <c r="K2405">
        <v>0</v>
      </c>
    </row>
    <row r="2406" spans="1:11" x14ac:dyDescent="0.2">
      <c r="A2406" t="s">
        <v>2716</v>
      </c>
      <c r="B2406" t="s">
        <v>89</v>
      </c>
      <c r="C2406" t="s">
        <v>299</v>
      </c>
      <c r="D2406" t="s">
        <v>274</v>
      </c>
      <c r="E2406" t="s">
        <v>288</v>
      </c>
      <c r="F2406">
        <v>0</v>
      </c>
      <c r="G2406">
        <v>0</v>
      </c>
      <c r="H2406">
        <v>267</v>
      </c>
      <c r="I2406">
        <v>0</v>
      </c>
      <c r="J2406">
        <v>267</v>
      </c>
      <c r="K2406">
        <v>0</v>
      </c>
    </row>
    <row r="2407" spans="1:11" x14ac:dyDescent="0.2">
      <c r="A2407" t="s">
        <v>2717</v>
      </c>
      <c r="B2407" t="s">
        <v>89</v>
      </c>
      <c r="C2407" t="s">
        <v>299</v>
      </c>
      <c r="D2407" t="s">
        <v>267</v>
      </c>
      <c r="E2407" t="s">
        <v>248</v>
      </c>
      <c r="F2407">
        <v>0</v>
      </c>
      <c r="G2407">
        <v>0</v>
      </c>
      <c r="H2407">
        <v>21</v>
      </c>
      <c r="I2407">
        <v>0</v>
      </c>
      <c r="J2407">
        <v>21</v>
      </c>
      <c r="K2407">
        <v>0</v>
      </c>
    </row>
    <row r="2408" spans="1:11" x14ac:dyDescent="0.2">
      <c r="A2408" t="s">
        <v>2718</v>
      </c>
      <c r="B2408" t="s">
        <v>89</v>
      </c>
      <c r="C2408" t="s">
        <v>299</v>
      </c>
      <c r="D2408" t="s">
        <v>272</v>
      </c>
      <c r="E2408" t="s">
        <v>249</v>
      </c>
      <c r="F2408">
        <v>0</v>
      </c>
      <c r="G2408">
        <v>0</v>
      </c>
      <c r="H2408">
        <v>49</v>
      </c>
      <c r="I2408">
        <v>0</v>
      </c>
      <c r="J2408">
        <v>49</v>
      </c>
      <c r="K2408">
        <v>0</v>
      </c>
    </row>
    <row r="2409" spans="1:11" x14ac:dyDescent="0.2">
      <c r="A2409" t="s">
        <v>2719</v>
      </c>
      <c r="B2409" t="s">
        <v>89</v>
      </c>
      <c r="C2409" t="s">
        <v>299</v>
      </c>
      <c r="D2409" t="s">
        <v>269</v>
      </c>
      <c r="E2409" t="s">
        <v>250</v>
      </c>
      <c r="F2409">
        <v>0</v>
      </c>
      <c r="G2409">
        <v>0</v>
      </c>
      <c r="H2409">
        <v>12</v>
      </c>
      <c r="I2409">
        <v>0</v>
      </c>
      <c r="J2409">
        <v>12</v>
      </c>
      <c r="K2409">
        <v>0</v>
      </c>
    </row>
    <row r="2410" spans="1:11" x14ac:dyDescent="0.2">
      <c r="A2410" t="s">
        <v>2720</v>
      </c>
      <c r="B2410" t="s">
        <v>89</v>
      </c>
      <c r="C2410" t="s">
        <v>299</v>
      </c>
      <c r="D2410" t="s">
        <v>271</v>
      </c>
      <c r="E2410" t="s">
        <v>251</v>
      </c>
      <c r="F2410">
        <v>0</v>
      </c>
      <c r="G2410">
        <v>0</v>
      </c>
      <c r="H2410">
        <v>6</v>
      </c>
      <c r="I2410">
        <v>0</v>
      </c>
      <c r="J2410">
        <v>6</v>
      </c>
      <c r="K2410">
        <v>0</v>
      </c>
    </row>
    <row r="2411" spans="1:11" x14ac:dyDescent="0.2">
      <c r="A2411" t="s">
        <v>2721</v>
      </c>
      <c r="B2411" t="s">
        <v>89</v>
      </c>
      <c r="C2411" t="s">
        <v>299</v>
      </c>
      <c r="D2411" t="s">
        <v>271</v>
      </c>
      <c r="E2411" t="s">
        <v>252</v>
      </c>
      <c r="F2411">
        <v>0</v>
      </c>
      <c r="G2411">
        <v>0</v>
      </c>
      <c r="H2411">
        <v>10</v>
      </c>
      <c r="I2411">
        <v>0</v>
      </c>
      <c r="J2411">
        <v>10</v>
      </c>
      <c r="K2411">
        <v>0</v>
      </c>
    </row>
    <row r="2412" spans="1:11" x14ac:dyDescent="0.2">
      <c r="A2412" t="s">
        <v>2722</v>
      </c>
      <c r="B2412" t="s">
        <v>89</v>
      </c>
      <c r="C2412" t="s">
        <v>299</v>
      </c>
      <c r="D2412" t="s">
        <v>273</v>
      </c>
      <c r="E2412" t="s">
        <v>253</v>
      </c>
      <c r="F2412">
        <v>0</v>
      </c>
      <c r="G2412">
        <v>0</v>
      </c>
      <c r="H2412">
        <v>22</v>
      </c>
      <c r="I2412">
        <v>0</v>
      </c>
      <c r="J2412">
        <v>22</v>
      </c>
      <c r="K2412">
        <v>0</v>
      </c>
    </row>
    <row r="2413" spans="1:11" x14ac:dyDescent="0.2">
      <c r="A2413" t="s">
        <v>2723</v>
      </c>
      <c r="B2413" t="s">
        <v>89</v>
      </c>
      <c r="C2413" t="s">
        <v>299</v>
      </c>
      <c r="D2413" t="s">
        <v>272</v>
      </c>
      <c r="E2413" t="s">
        <v>254</v>
      </c>
      <c r="F2413">
        <v>0</v>
      </c>
      <c r="G2413">
        <v>0</v>
      </c>
      <c r="H2413">
        <v>20</v>
      </c>
      <c r="I2413">
        <v>0</v>
      </c>
      <c r="J2413">
        <v>20</v>
      </c>
      <c r="K2413">
        <v>0</v>
      </c>
    </row>
    <row r="2414" spans="1:11" x14ac:dyDescent="0.2">
      <c r="A2414" t="s">
        <v>2724</v>
      </c>
      <c r="B2414" t="s">
        <v>89</v>
      </c>
      <c r="C2414" t="s">
        <v>299</v>
      </c>
      <c r="D2414" t="s">
        <v>271</v>
      </c>
      <c r="E2414" t="s">
        <v>255</v>
      </c>
      <c r="F2414">
        <v>0</v>
      </c>
      <c r="G2414">
        <v>0</v>
      </c>
      <c r="H2414">
        <v>8</v>
      </c>
      <c r="I2414">
        <v>0</v>
      </c>
      <c r="J2414">
        <v>8</v>
      </c>
      <c r="K2414">
        <v>0</v>
      </c>
    </row>
    <row r="2415" spans="1:11" x14ac:dyDescent="0.2">
      <c r="A2415" t="s">
        <v>2725</v>
      </c>
      <c r="B2415" t="s">
        <v>89</v>
      </c>
      <c r="C2415" t="s">
        <v>299</v>
      </c>
      <c r="D2415" t="s">
        <v>272</v>
      </c>
      <c r="E2415" t="s">
        <v>256</v>
      </c>
      <c r="F2415">
        <v>0</v>
      </c>
      <c r="G2415">
        <v>0</v>
      </c>
      <c r="H2415">
        <v>25</v>
      </c>
      <c r="I2415">
        <v>0</v>
      </c>
      <c r="J2415">
        <v>25</v>
      </c>
      <c r="K2415">
        <v>0</v>
      </c>
    </row>
    <row r="2416" spans="1:11" x14ac:dyDescent="0.2">
      <c r="A2416" t="s">
        <v>2726</v>
      </c>
      <c r="B2416" t="s">
        <v>89</v>
      </c>
      <c r="C2416" t="s">
        <v>299</v>
      </c>
      <c r="D2416" t="s">
        <v>274</v>
      </c>
      <c r="E2416" t="s">
        <v>257</v>
      </c>
      <c r="F2416">
        <v>0</v>
      </c>
      <c r="G2416">
        <v>0</v>
      </c>
      <c r="H2416">
        <v>11</v>
      </c>
      <c r="I2416">
        <v>0</v>
      </c>
      <c r="J2416">
        <v>11</v>
      </c>
      <c r="K2416">
        <v>0</v>
      </c>
    </row>
    <row r="2417" spans="1:11" x14ac:dyDescent="0.2">
      <c r="A2417" t="s">
        <v>2727</v>
      </c>
      <c r="B2417" t="s">
        <v>89</v>
      </c>
      <c r="C2417" t="s">
        <v>299</v>
      </c>
      <c r="D2417" t="s">
        <v>274</v>
      </c>
      <c r="E2417" t="s">
        <v>258</v>
      </c>
      <c r="F2417">
        <v>0</v>
      </c>
      <c r="G2417">
        <v>0</v>
      </c>
      <c r="H2417">
        <v>24</v>
      </c>
      <c r="I2417">
        <v>0</v>
      </c>
      <c r="J2417">
        <v>24</v>
      </c>
      <c r="K2417">
        <v>0</v>
      </c>
    </row>
    <row r="2418" spans="1:11" x14ac:dyDescent="0.2">
      <c r="A2418" t="s">
        <v>2728</v>
      </c>
      <c r="B2418" t="s">
        <v>89</v>
      </c>
      <c r="C2418" t="s">
        <v>299</v>
      </c>
      <c r="D2418" t="s">
        <v>275</v>
      </c>
      <c r="E2418" t="s">
        <v>259</v>
      </c>
      <c r="F2418">
        <v>0</v>
      </c>
      <c r="G2418">
        <v>0</v>
      </c>
      <c r="H2418">
        <v>13</v>
      </c>
      <c r="I2418">
        <v>0</v>
      </c>
      <c r="J2418">
        <v>13</v>
      </c>
      <c r="K2418">
        <v>0</v>
      </c>
    </row>
    <row r="2419" spans="1:11" x14ac:dyDescent="0.2">
      <c r="A2419" t="s">
        <v>2729</v>
      </c>
      <c r="B2419" t="s">
        <v>89</v>
      </c>
      <c r="C2419" t="s">
        <v>299</v>
      </c>
      <c r="D2419" t="s">
        <v>275</v>
      </c>
      <c r="E2419" t="s">
        <v>289</v>
      </c>
      <c r="F2419">
        <v>0</v>
      </c>
      <c r="G2419">
        <v>0</v>
      </c>
      <c r="H2419">
        <v>201</v>
      </c>
      <c r="I2419">
        <v>0</v>
      </c>
      <c r="J2419">
        <v>201</v>
      </c>
      <c r="K2419">
        <v>0</v>
      </c>
    </row>
    <row r="2420" spans="1:11" x14ac:dyDescent="0.2">
      <c r="A2420" t="s">
        <v>2730</v>
      </c>
      <c r="B2420" t="s">
        <v>88</v>
      </c>
      <c r="C2420" t="s">
        <v>278</v>
      </c>
      <c r="D2420" t="s">
        <v>106</v>
      </c>
      <c r="E2420" t="s">
        <v>280</v>
      </c>
      <c r="F2420">
        <v>24913</v>
      </c>
      <c r="G2420">
        <v>162138.01999999999</v>
      </c>
      <c r="H2420">
        <v>1629</v>
      </c>
      <c r="I2420">
        <v>0</v>
      </c>
      <c r="J2420">
        <v>26542</v>
      </c>
      <c r="K2420">
        <v>162138.01999999999</v>
      </c>
    </row>
    <row r="2421" spans="1:11" x14ac:dyDescent="0.2">
      <c r="A2421" t="s">
        <v>2731</v>
      </c>
      <c r="B2421" t="s">
        <v>88</v>
      </c>
      <c r="C2421" t="s">
        <v>278</v>
      </c>
      <c r="D2421" t="s">
        <v>269</v>
      </c>
      <c r="E2421" t="s">
        <v>107</v>
      </c>
      <c r="F2421">
        <v>75</v>
      </c>
      <c r="G2421">
        <v>436.02</v>
      </c>
      <c r="H2421">
        <v>41</v>
      </c>
      <c r="I2421">
        <v>0</v>
      </c>
      <c r="J2421">
        <v>116</v>
      </c>
      <c r="K2421">
        <v>436.02</v>
      </c>
    </row>
    <row r="2422" spans="1:11" x14ac:dyDescent="0.2">
      <c r="A2422" t="s">
        <v>2732</v>
      </c>
      <c r="B2422" t="s">
        <v>88</v>
      </c>
      <c r="C2422" t="s">
        <v>278</v>
      </c>
      <c r="D2422" t="s">
        <v>269</v>
      </c>
      <c r="E2422" t="s">
        <v>108</v>
      </c>
      <c r="F2422">
        <v>192</v>
      </c>
      <c r="G2422">
        <v>1285.55</v>
      </c>
      <c r="H2422">
        <v>8</v>
      </c>
      <c r="I2422">
        <v>0</v>
      </c>
      <c r="J2422">
        <v>200</v>
      </c>
      <c r="K2422">
        <v>1285.55</v>
      </c>
    </row>
    <row r="2423" spans="1:11" x14ac:dyDescent="0.2">
      <c r="A2423" t="s">
        <v>2733</v>
      </c>
      <c r="B2423" t="s">
        <v>88</v>
      </c>
      <c r="C2423" t="s">
        <v>278</v>
      </c>
      <c r="D2423" t="s">
        <v>275</v>
      </c>
      <c r="E2423" t="s">
        <v>109</v>
      </c>
      <c r="F2423">
        <v>119</v>
      </c>
      <c r="G2423">
        <v>864</v>
      </c>
      <c r="H2423">
        <v>1</v>
      </c>
      <c r="I2423">
        <v>0</v>
      </c>
      <c r="J2423">
        <v>120</v>
      </c>
      <c r="K2423">
        <v>864</v>
      </c>
    </row>
    <row r="2424" spans="1:11" x14ac:dyDescent="0.2">
      <c r="A2424" t="s">
        <v>2734</v>
      </c>
      <c r="B2424" t="s">
        <v>88</v>
      </c>
      <c r="C2424" t="s">
        <v>278</v>
      </c>
      <c r="D2424" t="s">
        <v>273</v>
      </c>
      <c r="E2424" t="s">
        <v>110</v>
      </c>
      <c r="F2424">
        <v>80</v>
      </c>
      <c r="G2424">
        <v>489.02</v>
      </c>
      <c r="H2424">
        <v>3</v>
      </c>
      <c r="I2424">
        <v>0</v>
      </c>
      <c r="J2424">
        <v>83</v>
      </c>
      <c r="K2424">
        <v>489.02</v>
      </c>
    </row>
    <row r="2425" spans="1:11" x14ac:dyDescent="0.2">
      <c r="A2425" t="s">
        <v>2735</v>
      </c>
      <c r="B2425" t="s">
        <v>88</v>
      </c>
      <c r="C2425" t="s">
        <v>278</v>
      </c>
      <c r="D2425" t="s">
        <v>268</v>
      </c>
      <c r="E2425" t="s">
        <v>111</v>
      </c>
      <c r="F2425">
        <v>97</v>
      </c>
      <c r="G2425">
        <v>627</v>
      </c>
      <c r="H2425">
        <v>2</v>
      </c>
      <c r="I2425">
        <v>0</v>
      </c>
      <c r="J2425">
        <v>99</v>
      </c>
      <c r="K2425">
        <v>627</v>
      </c>
    </row>
    <row r="2426" spans="1:11" x14ac:dyDescent="0.2">
      <c r="A2426" t="s">
        <v>2736</v>
      </c>
      <c r="B2426" t="s">
        <v>88</v>
      </c>
      <c r="C2426" t="s">
        <v>278</v>
      </c>
      <c r="D2426" t="s">
        <v>269</v>
      </c>
      <c r="E2426" t="s">
        <v>112</v>
      </c>
      <c r="F2426">
        <v>254</v>
      </c>
      <c r="G2426">
        <v>1490.02</v>
      </c>
      <c r="H2426">
        <v>47</v>
      </c>
      <c r="I2426">
        <v>0</v>
      </c>
      <c r="J2426">
        <v>301</v>
      </c>
      <c r="K2426">
        <v>1490.02</v>
      </c>
    </row>
    <row r="2427" spans="1:11" x14ac:dyDescent="0.2">
      <c r="A2427" t="s">
        <v>2737</v>
      </c>
      <c r="B2427" t="s">
        <v>88</v>
      </c>
      <c r="C2427" t="s">
        <v>278</v>
      </c>
      <c r="D2427" t="s">
        <v>274</v>
      </c>
      <c r="E2427" t="s">
        <v>113</v>
      </c>
      <c r="F2427">
        <v>298</v>
      </c>
      <c r="G2427">
        <v>1973</v>
      </c>
      <c r="H2427">
        <v>51</v>
      </c>
      <c r="I2427">
        <v>0</v>
      </c>
      <c r="J2427">
        <v>349</v>
      </c>
      <c r="K2427">
        <v>1973</v>
      </c>
    </row>
    <row r="2428" spans="1:11" x14ac:dyDescent="0.2">
      <c r="A2428" t="s">
        <v>2738</v>
      </c>
      <c r="B2428" t="s">
        <v>88</v>
      </c>
      <c r="C2428" t="s">
        <v>278</v>
      </c>
      <c r="D2428" t="s">
        <v>271</v>
      </c>
      <c r="E2428" t="s">
        <v>114</v>
      </c>
      <c r="F2428">
        <v>55</v>
      </c>
      <c r="G2428">
        <v>395</v>
      </c>
      <c r="H2428">
        <v>5</v>
      </c>
      <c r="I2428">
        <v>0</v>
      </c>
      <c r="J2428">
        <v>60</v>
      </c>
      <c r="K2428">
        <v>395</v>
      </c>
    </row>
    <row r="2429" spans="1:11" x14ac:dyDescent="0.2">
      <c r="A2429" t="s">
        <v>2739</v>
      </c>
      <c r="B2429" t="s">
        <v>88</v>
      </c>
      <c r="C2429" t="s">
        <v>278</v>
      </c>
      <c r="D2429" t="s">
        <v>271</v>
      </c>
      <c r="E2429" t="s">
        <v>115</v>
      </c>
      <c r="F2429">
        <v>38</v>
      </c>
      <c r="G2429">
        <v>234.51</v>
      </c>
      <c r="H2429">
        <v>0</v>
      </c>
      <c r="I2429">
        <v>0</v>
      </c>
      <c r="J2429">
        <v>38</v>
      </c>
      <c r="K2429">
        <v>234.51</v>
      </c>
    </row>
    <row r="2430" spans="1:11" x14ac:dyDescent="0.2">
      <c r="A2430" t="s">
        <v>2740</v>
      </c>
      <c r="B2430" t="s">
        <v>88</v>
      </c>
      <c r="C2430" t="s">
        <v>278</v>
      </c>
      <c r="D2430" t="s">
        <v>271</v>
      </c>
      <c r="E2430" t="s">
        <v>116</v>
      </c>
      <c r="F2430">
        <v>104</v>
      </c>
      <c r="G2430">
        <v>735</v>
      </c>
      <c r="H2430">
        <v>7</v>
      </c>
      <c r="I2430">
        <v>0</v>
      </c>
      <c r="J2430">
        <v>111</v>
      </c>
      <c r="K2430">
        <v>735</v>
      </c>
    </row>
    <row r="2431" spans="1:11" x14ac:dyDescent="0.2">
      <c r="A2431" t="s">
        <v>2741</v>
      </c>
      <c r="B2431" t="s">
        <v>88</v>
      </c>
      <c r="C2431" t="s">
        <v>278</v>
      </c>
      <c r="D2431" t="s">
        <v>273</v>
      </c>
      <c r="E2431" t="s">
        <v>117</v>
      </c>
      <c r="F2431">
        <v>151</v>
      </c>
      <c r="G2431">
        <v>984.02</v>
      </c>
      <c r="H2431">
        <v>2</v>
      </c>
      <c r="I2431">
        <v>0</v>
      </c>
      <c r="J2431">
        <v>153</v>
      </c>
      <c r="K2431">
        <v>984.02</v>
      </c>
    </row>
    <row r="2432" spans="1:11" x14ac:dyDescent="0.2">
      <c r="A2432" t="s">
        <v>2742</v>
      </c>
      <c r="B2432" t="s">
        <v>88</v>
      </c>
      <c r="C2432" t="s">
        <v>278</v>
      </c>
      <c r="D2432" t="s">
        <v>272</v>
      </c>
      <c r="E2432" t="s">
        <v>118</v>
      </c>
      <c r="F2432">
        <v>125</v>
      </c>
      <c r="G2432">
        <v>782</v>
      </c>
      <c r="H2432">
        <v>1</v>
      </c>
      <c r="I2432">
        <v>0</v>
      </c>
      <c r="J2432">
        <v>126</v>
      </c>
      <c r="K2432">
        <v>782</v>
      </c>
    </row>
    <row r="2433" spans="1:11" x14ac:dyDescent="0.2">
      <c r="A2433" t="s">
        <v>2743</v>
      </c>
      <c r="B2433" t="s">
        <v>88</v>
      </c>
      <c r="C2433" t="s">
        <v>278</v>
      </c>
      <c r="D2433" t="s">
        <v>275</v>
      </c>
      <c r="E2433" t="s">
        <v>119</v>
      </c>
      <c r="F2433">
        <v>239</v>
      </c>
      <c r="G2433">
        <v>1743.51</v>
      </c>
      <c r="H2433">
        <v>11</v>
      </c>
      <c r="I2433">
        <v>0</v>
      </c>
      <c r="J2433">
        <v>250</v>
      </c>
      <c r="K2433">
        <v>1743.51</v>
      </c>
    </row>
    <row r="2434" spans="1:11" x14ac:dyDescent="0.2">
      <c r="A2434" t="s">
        <v>2744</v>
      </c>
      <c r="B2434" t="s">
        <v>88</v>
      </c>
      <c r="C2434" t="s">
        <v>278</v>
      </c>
      <c r="D2434" t="s">
        <v>269</v>
      </c>
      <c r="E2434" t="s">
        <v>120</v>
      </c>
      <c r="F2434">
        <v>115</v>
      </c>
      <c r="G2434">
        <v>740.02</v>
      </c>
      <c r="H2434">
        <v>6</v>
      </c>
      <c r="I2434">
        <v>0</v>
      </c>
      <c r="J2434">
        <v>121</v>
      </c>
      <c r="K2434">
        <v>740.02</v>
      </c>
    </row>
    <row r="2435" spans="1:11" x14ac:dyDescent="0.2">
      <c r="A2435" t="s">
        <v>2745</v>
      </c>
      <c r="B2435" t="s">
        <v>88</v>
      </c>
      <c r="C2435" t="s">
        <v>278</v>
      </c>
      <c r="D2435" t="s">
        <v>272</v>
      </c>
      <c r="E2435" t="s">
        <v>121</v>
      </c>
      <c r="F2435">
        <v>55</v>
      </c>
      <c r="G2435">
        <v>347</v>
      </c>
      <c r="H2435">
        <v>3</v>
      </c>
      <c r="I2435">
        <v>0</v>
      </c>
      <c r="J2435">
        <v>58</v>
      </c>
      <c r="K2435">
        <v>347</v>
      </c>
    </row>
    <row r="2436" spans="1:11" x14ac:dyDescent="0.2">
      <c r="A2436" t="s">
        <v>2746</v>
      </c>
      <c r="B2436" t="s">
        <v>88</v>
      </c>
      <c r="C2436" t="s">
        <v>278</v>
      </c>
      <c r="D2436" t="s">
        <v>273</v>
      </c>
      <c r="E2436" t="s">
        <v>122</v>
      </c>
      <c r="F2436">
        <v>256</v>
      </c>
      <c r="G2436">
        <v>1562.59</v>
      </c>
      <c r="H2436">
        <v>7</v>
      </c>
      <c r="I2436">
        <v>0</v>
      </c>
      <c r="J2436">
        <v>263</v>
      </c>
      <c r="K2436">
        <v>1562.59</v>
      </c>
    </row>
    <row r="2437" spans="1:11" x14ac:dyDescent="0.2">
      <c r="A2437" t="s">
        <v>2747</v>
      </c>
      <c r="B2437" t="s">
        <v>88</v>
      </c>
      <c r="C2437" t="s">
        <v>278</v>
      </c>
      <c r="D2437" t="s">
        <v>269</v>
      </c>
      <c r="E2437" t="s">
        <v>123</v>
      </c>
      <c r="F2437">
        <v>339</v>
      </c>
      <c r="G2437">
        <v>2065.04</v>
      </c>
      <c r="H2437">
        <v>24</v>
      </c>
      <c r="I2437">
        <v>0</v>
      </c>
      <c r="J2437">
        <v>363</v>
      </c>
      <c r="K2437">
        <v>2065.04</v>
      </c>
    </row>
    <row r="2438" spans="1:11" x14ac:dyDescent="0.2">
      <c r="A2438" t="s">
        <v>2748</v>
      </c>
      <c r="B2438" t="s">
        <v>88</v>
      </c>
      <c r="C2438" t="s">
        <v>278</v>
      </c>
      <c r="D2438" t="s">
        <v>272</v>
      </c>
      <c r="E2438" t="s">
        <v>124</v>
      </c>
      <c r="F2438">
        <v>336</v>
      </c>
      <c r="G2438">
        <v>2172.02</v>
      </c>
      <c r="H2438">
        <v>15</v>
      </c>
      <c r="I2438">
        <v>0</v>
      </c>
      <c r="J2438">
        <v>351</v>
      </c>
      <c r="K2438">
        <v>2172.02</v>
      </c>
    </row>
    <row r="2439" spans="1:11" x14ac:dyDescent="0.2">
      <c r="A2439" t="s">
        <v>2749</v>
      </c>
      <c r="B2439" t="s">
        <v>88</v>
      </c>
      <c r="C2439" t="s">
        <v>278</v>
      </c>
      <c r="D2439" t="s">
        <v>271</v>
      </c>
      <c r="E2439" t="s">
        <v>125</v>
      </c>
      <c r="F2439">
        <v>78</v>
      </c>
      <c r="G2439">
        <v>584.02</v>
      </c>
      <c r="H2439">
        <v>4</v>
      </c>
      <c r="I2439">
        <v>0</v>
      </c>
      <c r="J2439">
        <v>82</v>
      </c>
      <c r="K2439">
        <v>584.02</v>
      </c>
    </row>
    <row r="2440" spans="1:11" x14ac:dyDescent="0.2">
      <c r="A2440" t="s">
        <v>2750</v>
      </c>
      <c r="B2440" t="s">
        <v>88</v>
      </c>
      <c r="C2440" t="s">
        <v>278</v>
      </c>
      <c r="D2440" t="s">
        <v>275</v>
      </c>
      <c r="E2440" t="s">
        <v>126</v>
      </c>
      <c r="F2440">
        <v>88</v>
      </c>
      <c r="G2440">
        <v>622</v>
      </c>
      <c r="H2440">
        <v>5</v>
      </c>
      <c r="I2440">
        <v>0</v>
      </c>
      <c r="J2440">
        <v>93</v>
      </c>
      <c r="K2440">
        <v>622</v>
      </c>
    </row>
    <row r="2441" spans="1:11" x14ac:dyDescent="0.2">
      <c r="A2441" t="s">
        <v>2751</v>
      </c>
      <c r="B2441" t="s">
        <v>88</v>
      </c>
      <c r="C2441" t="s">
        <v>278</v>
      </c>
      <c r="D2441" t="s">
        <v>268</v>
      </c>
      <c r="E2441" t="s">
        <v>127</v>
      </c>
      <c r="F2441">
        <v>387</v>
      </c>
      <c r="G2441">
        <v>2569.04</v>
      </c>
      <c r="H2441">
        <v>11</v>
      </c>
      <c r="I2441">
        <v>0</v>
      </c>
      <c r="J2441">
        <v>398</v>
      </c>
      <c r="K2441">
        <v>2569.04</v>
      </c>
    </row>
    <row r="2442" spans="1:11" x14ac:dyDescent="0.2">
      <c r="A2442" t="s">
        <v>2752</v>
      </c>
      <c r="B2442" t="s">
        <v>88</v>
      </c>
      <c r="C2442" t="s">
        <v>278</v>
      </c>
      <c r="D2442" t="s">
        <v>269</v>
      </c>
      <c r="E2442" t="s">
        <v>128</v>
      </c>
      <c r="F2442">
        <v>85</v>
      </c>
      <c r="G2442">
        <v>517.51</v>
      </c>
      <c r="H2442">
        <v>4</v>
      </c>
      <c r="I2442">
        <v>0</v>
      </c>
      <c r="J2442">
        <v>89</v>
      </c>
      <c r="K2442">
        <v>517.51</v>
      </c>
    </row>
    <row r="2443" spans="1:11" x14ac:dyDescent="0.2">
      <c r="A2443" t="s">
        <v>2753</v>
      </c>
      <c r="B2443" t="s">
        <v>88</v>
      </c>
      <c r="C2443" t="s">
        <v>278</v>
      </c>
      <c r="D2443" t="s">
        <v>268</v>
      </c>
      <c r="E2443" t="s">
        <v>129</v>
      </c>
      <c r="F2443">
        <v>262</v>
      </c>
      <c r="G2443">
        <v>1605.55</v>
      </c>
      <c r="H2443">
        <v>4</v>
      </c>
      <c r="I2443">
        <v>0</v>
      </c>
      <c r="J2443">
        <v>266</v>
      </c>
      <c r="K2443">
        <v>1605.55</v>
      </c>
    </row>
    <row r="2444" spans="1:11" x14ac:dyDescent="0.2">
      <c r="A2444" t="s">
        <v>2754</v>
      </c>
      <c r="B2444" t="s">
        <v>88</v>
      </c>
      <c r="C2444" t="s">
        <v>278</v>
      </c>
      <c r="D2444" t="s">
        <v>271</v>
      </c>
      <c r="E2444" t="s">
        <v>130</v>
      </c>
      <c r="F2444">
        <v>113</v>
      </c>
      <c r="G2444">
        <v>797.51</v>
      </c>
      <c r="H2444">
        <v>2</v>
      </c>
      <c r="I2444">
        <v>0</v>
      </c>
      <c r="J2444">
        <v>115</v>
      </c>
      <c r="K2444">
        <v>797.51</v>
      </c>
    </row>
    <row r="2445" spans="1:11" x14ac:dyDescent="0.2">
      <c r="A2445" t="s">
        <v>2755</v>
      </c>
      <c r="B2445" t="s">
        <v>88</v>
      </c>
      <c r="C2445" t="s">
        <v>278</v>
      </c>
      <c r="D2445" t="s">
        <v>271</v>
      </c>
      <c r="E2445" t="s">
        <v>131</v>
      </c>
      <c r="F2445">
        <v>113</v>
      </c>
      <c r="G2445">
        <v>810</v>
      </c>
      <c r="H2445">
        <v>6</v>
      </c>
      <c r="I2445">
        <v>0</v>
      </c>
      <c r="J2445">
        <v>119</v>
      </c>
      <c r="K2445">
        <v>810</v>
      </c>
    </row>
    <row r="2446" spans="1:11" x14ac:dyDescent="0.2">
      <c r="A2446" t="s">
        <v>2756</v>
      </c>
      <c r="B2446" t="s">
        <v>88</v>
      </c>
      <c r="C2446" t="s">
        <v>278</v>
      </c>
      <c r="D2446" t="s">
        <v>273</v>
      </c>
      <c r="E2446" t="s">
        <v>133</v>
      </c>
      <c r="F2446">
        <v>164</v>
      </c>
      <c r="G2446">
        <v>1046.51</v>
      </c>
      <c r="H2446">
        <v>7</v>
      </c>
      <c r="I2446">
        <v>0</v>
      </c>
      <c r="J2446">
        <v>171</v>
      </c>
      <c r="K2446">
        <v>1046.51</v>
      </c>
    </row>
    <row r="2447" spans="1:11" x14ac:dyDescent="0.2">
      <c r="A2447" t="s">
        <v>2757</v>
      </c>
      <c r="B2447" t="s">
        <v>88</v>
      </c>
      <c r="C2447" t="s">
        <v>278</v>
      </c>
      <c r="D2447" t="s">
        <v>274</v>
      </c>
      <c r="E2447" t="s">
        <v>134</v>
      </c>
      <c r="F2447">
        <v>158</v>
      </c>
      <c r="G2447">
        <v>1048</v>
      </c>
      <c r="H2447">
        <v>17</v>
      </c>
      <c r="I2447">
        <v>0</v>
      </c>
      <c r="J2447">
        <v>175</v>
      </c>
      <c r="K2447">
        <v>1048</v>
      </c>
    </row>
    <row r="2448" spans="1:11" x14ac:dyDescent="0.2">
      <c r="A2448" t="s">
        <v>2758</v>
      </c>
      <c r="B2448" t="s">
        <v>88</v>
      </c>
      <c r="C2448" t="s">
        <v>278</v>
      </c>
      <c r="D2448" t="s">
        <v>269</v>
      </c>
      <c r="E2448" t="s">
        <v>135</v>
      </c>
      <c r="F2448">
        <v>279</v>
      </c>
      <c r="G2448">
        <v>1696.1</v>
      </c>
      <c r="H2448">
        <v>33</v>
      </c>
      <c r="I2448">
        <v>0</v>
      </c>
      <c r="J2448">
        <v>312</v>
      </c>
      <c r="K2448">
        <v>1696.1</v>
      </c>
    </row>
    <row r="2449" spans="1:11" x14ac:dyDescent="0.2">
      <c r="A2449" t="s">
        <v>2759</v>
      </c>
      <c r="B2449" t="s">
        <v>88</v>
      </c>
      <c r="C2449" t="s">
        <v>278</v>
      </c>
      <c r="D2449" t="s">
        <v>271</v>
      </c>
      <c r="E2449" t="s">
        <v>136</v>
      </c>
      <c r="F2449">
        <v>62</v>
      </c>
      <c r="G2449">
        <v>484.51</v>
      </c>
      <c r="H2449">
        <v>0</v>
      </c>
      <c r="I2449">
        <v>0</v>
      </c>
      <c r="J2449">
        <v>62</v>
      </c>
      <c r="K2449">
        <v>484.51</v>
      </c>
    </row>
    <row r="2450" spans="1:11" x14ac:dyDescent="0.2">
      <c r="A2450" t="s">
        <v>2760</v>
      </c>
      <c r="B2450" t="s">
        <v>88</v>
      </c>
      <c r="C2450" t="s">
        <v>278</v>
      </c>
      <c r="D2450" t="s">
        <v>270</v>
      </c>
      <c r="E2450" t="s">
        <v>137</v>
      </c>
      <c r="F2450">
        <v>42</v>
      </c>
      <c r="G2450">
        <v>285</v>
      </c>
      <c r="H2450">
        <v>0</v>
      </c>
      <c r="I2450">
        <v>0</v>
      </c>
      <c r="J2450">
        <v>42</v>
      </c>
      <c r="K2450">
        <v>285</v>
      </c>
    </row>
    <row r="2451" spans="1:11" x14ac:dyDescent="0.2">
      <c r="A2451" t="s">
        <v>2761</v>
      </c>
      <c r="B2451" t="s">
        <v>88</v>
      </c>
      <c r="C2451" t="s">
        <v>278</v>
      </c>
      <c r="D2451" t="s">
        <v>267</v>
      </c>
      <c r="E2451" t="s">
        <v>138</v>
      </c>
      <c r="F2451">
        <v>94</v>
      </c>
      <c r="G2451">
        <v>728.51</v>
      </c>
      <c r="H2451">
        <v>5</v>
      </c>
      <c r="I2451">
        <v>0</v>
      </c>
      <c r="J2451">
        <v>99</v>
      </c>
      <c r="K2451">
        <v>728.51</v>
      </c>
    </row>
    <row r="2452" spans="1:11" x14ac:dyDescent="0.2">
      <c r="A2452" t="s">
        <v>2762</v>
      </c>
      <c r="B2452" t="s">
        <v>88</v>
      </c>
      <c r="C2452" t="s">
        <v>278</v>
      </c>
      <c r="D2452" t="s">
        <v>267</v>
      </c>
      <c r="E2452" t="s">
        <v>139</v>
      </c>
      <c r="F2452">
        <v>277</v>
      </c>
      <c r="G2452">
        <v>1907.51</v>
      </c>
      <c r="H2452">
        <v>10</v>
      </c>
      <c r="I2452">
        <v>0</v>
      </c>
      <c r="J2452">
        <v>287</v>
      </c>
      <c r="K2452">
        <v>1907.51</v>
      </c>
    </row>
    <row r="2453" spans="1:11" x14ac:dyDescent="0.2">
      <c r="A2453" t="s">
        <v>2763</v>
      </c>
      <c r="B2453" t="s">
        <v>88</v>
      </c>
      <c r="C2453" t="s">
        <v>278</v>
      </c>
      <c r="D2453" t="s">
        <v>273</v>
      </c>
      <c r="E2453" t="s">
        <v>140</v>
      </c>
      <c r="F2453">
        <v>310</v>
      </c>
      <c r="G2453">
        <v>1897.55</v>
      </c>
      <c r="H2453">
        <v>19</v>
      </c>
      <c r="I2453">
        <v>0</v>
      </c>
      <c r="J2453">
        <v>329</v>
      </c>
      <c r="K2453">
        <v>1897.55</v>
      </c>
    </row>
    <row r="2454" spans="1:11" x14ac:dyDescent="0.2">
      <c r="A2454" t="s">
        <v>2764</v>
      </c>
      <c r="B2454" t="s">
        <v>88</v>
      </c>
      <c r="C2454" t="s">
        <v>278</v>
      </c>
      <c r="D2454" t="s">
        <v>275</v>
      </c>
      <c r="E2454" t="s">
        <v>141</v>
      </c>
      <c r="F2454">
        <v>193</v>
      </c>
      <c r="G2454">
        <v>1396.51</v>
      </c>
      <c r="H2454">
        <v>7</v>
      </c>
      <c r="I2454">
        <v>0</v>
      </c>
      <c r="J2454">
        <v>200</v>
      </c>
      <c r="K2454">
        <v>1396.51</v>
      </c>
    </row>
    <row r="2455" spans="1:11" x14ac:dyDescent="0.2">
      <c r="A2455" t="s">
        <v>2765</v>
      </c>
      <c r="B2455" t="s">
        <v>88</v>
      </c>
      <c r="C2455" t="s">
        <v>278</v>
      </c>
      <c r="D2455" t="s">
        <v>273</v>
      </c>
      <c r="E2455" t="s">
        <v>142</v>
      </c>
      <c r="F2455">
        <v>112</v>
      </c>
      <c r="G2455">
        <v>721</v>
      </c>
      <c r="H2455">
        <v>4</v>
      </c>
      <c r="I2455">
        <v>0</v>
      </c>
      <c r="J2455">
        <v>116</v>
      </c>
      <c r="K2455">
        <v>721</v>
      </c>
    </row>
    <row r="2456" spans="1:11" x14ac:dyDescent="0.2">
      <c r="A2456" t="s">
        <v>2766</v>
      </c>
      <c r="B2456" t="s">
        <v>88</v>
      </c>
      <c r="C2456" t="s">
        <v>278</v>
      </c>
      <c r="D2456" t="s">
        <v>274</v>
      </c>
      <c r="E2456" t="s">
        <v>143</v>
      </c>
      <c r="F2456">
        <v>80</v>
      </c>
      <c r="G2456">
        <v>524.51</v>
      </c>
      <c r="H2456">
        <v>3</v>
      </c>
      <c r="I2456">
        <v>0</v>
      </c>
      <c r="J2456">
        <v>83</v>
      </c>
      <c r="K2456">
        <v>524.51</v>
      </c>
    </row>
    <row r="2457" spans="1:11" x14ac:dyDescent="0.2">
      <c r="A2457" t="s">
        <v>2767</v>
      </c>
      <c r="B2457" t="s">
        <v>88</v>
      </c>
      <c r="C2457" t="s">
        <v>278</v>
      </c>
      <c r="D2457" t="s">
        <v>270</v>
      </c>
      <c r="E2457" t="s">
        <v>144</v>
      </c>
      <c r="F2457">
        <v>173</v>
      </c>
      <c r="G2457">
        <v>1241</v>
      </c>
      <c r="H2457">
        <v>7</v>
      </c>
      <c r="I2457">
        <v>0</v>
      </c>
      <c r="J2457">
        <v>180</v>
      </c>
      <c r="K2457">
        <v>1241</v>
      </c>
    </row>
    <row r="2458" spans="1:11" x14ac:dyDescent="0.2">
      <c r="A2458" t="s">
        <v>2768</v>
      </c>
      <c r="B2458" t="s">
        <v>88</v>
      </c>
      <c r="C2458" t="s">
        <v>278</v>
      </c>
      <c r="D2458" t="s">
        <v>269</v>
      </c>
      <c r="E2458" t="s">
        <v>145</v>
      </c>
      <c r="F2458">
        <v>133</v>
      </c>
      <c r="G2458">
        <v>856.04</v>
      </c>
      <c r="H2458">
        <v>9</v>
      </c>
      <c r="I2458">
        <v>0</v>
      </c>
      <c r="J2458">
        <v>142</v>
      </c>
      <c r="K2458">
        <v>856.04</v>
      </c>
    </row>
    <row r="2459" spans="1:11" x14ac:dyDescent="0.2">
      <c r="A2459" t="s">
        <v>2769</v>
      </c>
      <c r="B2459" t="s">
        <v>88</v>
      </c>
      <c r="C2459" t="s">
        <v>278</v>
      </c>
      <c r="D2459" t="s">
        <v>267</v>
      </c>
      <c r="E2459" t="s">
        <v>281</v>
      </c>
      <c r="F2459">
        <v>1972</v>
      </c>
      <c r="G2459">
        <v>13683.2</v>
      </c>
      <c r="H2459">
        <v>124</v>
      </c>
      <c r="I2459">
        <v>0</v>
      </c>
      <c r="J2459">
        <v>2096</v>
      </c>
      <c r="K2459">
        <v>13683.2</v>
      </c>
    </row>
    <row r="2460" spans="1:11" x14ac:dyDescent="0.2">
      <c r="A2460" t="s">
        <v>2770</v>
      </c>
      <c r="B2460" t="s">
        <v>88</v>
      </c>
      <c r="C2460" t="s">
        <v>278</v>
      </c>
      <c r="D2460" t="s">
        <v>268</v>
      </c>
      <c r="E2460" t="s">
        <v>282</v>
      </c>
      <c r="F2460">
        <v>3171</v>
      </c>
      <c r="G2460">
        <v>20884.830000000002</v>
      </c>
      <c r="H2460">
        <v>171</v>
      </c>
      <c r="I2460">
        <v>0</v>
      </c>
      <c r="J2460">
        <v>3342</v>
      </c>
      <c r="K2460">
        <v>20884.830000000002</v>
      </c>
    </row>
    <row r="2461" spans="1:11" x14ac:dyDescent="0.2">
      <c r="A2461" t="s">
        <v>2771</v>
      </c>
      <c r="B2461" t="s">
        <v>88</v>
      </c>
      <c r="C2461" t="s">
        <v>278</v>
      </c>
      <c r="D2461" t="s">
        <v>275</v>
      </c>
      <c r="E2461" t="s">
        <v>146</v>
      </c>
      <c r="F2461">
        <v>132</v>
      </c>
      <c r="G2461">
        <v>863.51</v>
      </c>
      <c r="H2461">
        <v>3</v>
      </c>
      <c r="I2461">
        <v>0</v>
      </c>
      <c r="J2461">
        <v>135</v>
      </c>
      <c r="K2461">
        <v>863.51</v>
      </c>
    </row>
    <row r="2462" spans="1:11" x14ac:dyDescent="0.2">
      <c r="A2462" t="s">
        <v>2772</v>
      </c>
      <c r="B2462" t="s">
        <v>88</v>
      </c>
      <c r="C2462" t="s">
        <v>278</v>
      </c>
      <c r="D2462" t="s">
        <v>272</v>
      </c>
      <c r="E2462" t="s">
        <v>147</v>
      </c>
      <c r="F2462">
        <v>135</v>
      </c>
      <c r="G2462">
        <v>868.55</v>
      </c>
      <c r="H2462">
        <v>9</v>
      </c>
      <c r="I2462">
        <v>0</v>
      </c>
      <c r="J2462">
        <v>144</v>
      </c>
      <c r="K2462">
        <v>868.55</v>
      </c>
    </row>
    <row r="2463" spans="1:11" x14ac:dyDescent="0.2">
      <c r="A2463" t="s">
        <v>2773</v>
      </c>
      <c r="B2463" t="s">
        <v>88</v>
      </c>
      <c r="C2463" t="s">
        <v>278</v>
      </c>
      <c r="D2463" t="s">
        <v>269</v>
      </c>
      <c r="E2463" t="s">
        <v>148</v>
      </c>
      <c r="F2463">
        <v>165</v>
      </c>
      <c r="G2463">
        <v>1046.02</v>
      </c>
      <c r="H2463">
        <v>15</v>
      </c>
      <c r="I2463">
        <v>0</v>
      </c>
      <c r="J2463">
        <v>180</v>
      </c>
      <c r="K2463">
        <v>1046.02</v>
      </c>
    </row>
    <row r="2464" spans="1:11" x14ac:dyDescent="0.2">
      <c r="A2464" t="s">
        <v>2774</v>
      </c>
      <c r="B2464" t="s">
        <v>88</v>
      </c>
      <c r="C2464" t="s">
        <v>278</v>
      </c>
      <c r="D2464" t="s">
        <v>268</v>
      </c>
      <c r="E2464" t="s">
        <v>149</v>
      </c>
      <c r="F2464">
        <v>632</v>
      </c>
      <c r="G2464">
        <v>4241.1000000000004</v>
      </c>
      <c r="H2464">
        <v>53</v>
      </c>
      <c r="I2464">
        <v>0</v>
      </c>
      <c r="J2464">
        <v>685</v>
      </c>
      <c r="K2464">
        <v>4241.1000000000004</v>
      </c>
    </row>
    <row r="2465" spans="1:11" x14ac:dyDescent="0.2">
      <c r="A2465" t="s">
        <v>2775</v>
      </c>
      <c r="B2465" t="s">
        <v>88</v>
      </c>
      <c r="C2465" t="s">
        <v>278</v>
      </c>
      <c r="D2465" t="s">
        <v>270</v>
      </c>
      <c r="E2465" t="s">
        <v>150</v>
      </c>
      <c r="F2465">
        <v>55</v>
      </c>
      <c r="G2465">
        <v>371</v>
      </c>
      <c r="H2465">
        <v>2</v>
      </c>
      <c r="I2465">
        <v>0</v>
      </c>
      <c r="J2465">
        <v>57</v>
      </c>
      <c r="K2465">
        <v>371</v>
      </c>
    </row>
    <row r="2466" spans="1:11" x14ac:dyDescent="0.2">
      <c r="A2466" t="s">
        <v>2776</v>
      </c>
      <c r="B2466" t="s">
        <v>88</v>
      </c>
      <c r="C2466" t="s">
        <v>278</v>
      </c>
      <c r="D2466" t="s">
        <v>273</v>
      </c>
      <c r="E2466" t="s">
        <v>151</v>
      </c>
      <c r="F2466">
        <v>232</v>
      </c>
      <c r="G2466">
        <v>1771.51</v>
      </c>
      <c r="H2466">
        <v>10</v>
      </c>
      <c r="I2466">
        <v>0</v>
      </c>
      <c r="J2466">
        <v>242</v>
      </c>
      <c r="K2466">
        <v>1771.51</v>
      </c>
    </row>
    <row r="2467" spans="1:11" x14ac:dyDescent="0.2">
      <c r="A2467" t="s">
        <v>2777</v>
      </c>
      <c r="B2467" t="s">
        <v>88</v>
      </c>
      <c r="C2467" t="s">
        <v>278</v>
      </c>
      <c r="D2467" t="s">
        <v>269</v>
      </c>
      <c r="E2467" t="s">
        <v>152</v>
      </c>
      <c r="F2467">
        <v>240</v>
      </c>
      <c r="G2467">
        <v>1451.51</v>
      </c>
      <c r="H2467">
        <v>90</v>
      </c>
      <c r="I2467">
        <v>0</v>
      </c>
      <c r="J2467">
        <v>330</v>
      </c>
      <c r="K2467">
        <v>1451.51</v>
      </c>
    </row>
    <row r="2468" spans="1:11" x14ac:dyDescent="0.2">
      <c r="A2468" t="s">
        <v>2778</v>
      </c>
      <c r="B2468" t="s">
        <v>88</v>
      </c>
      <c r="C2468" t="s">
        <v>278</v>
      </c>
      <c r="D2468" t="s">
        <v>269</v>
      </c>
      <c r="E2468" t="s">
        <v>153</v>
      </c>
      <c r="F2468">
        <v>118</v>
      </c>
      <c r="G2468">
        <v>642.53</v>
      </c>
      <c r="H2468">
        <v>23</v>
      </c>
      <c r="I2468">
        <v>0</v>
      </c>
      <c r="J2468">
        <v>141</v>
      </c>
      <c r="K2468">
        <v>642.53</v>
      </c>
    </row>
    <row r="2469" spans="1:11" x14ac:dyDescent="0.2">
      <c r="A2469" t="s">
        <v>2779</v>
      </c>
      <c r="B2469" t="s">
        <v>88</v>
      </c>
      <c r="C2469" t="s">
        <v>278</v>
      </c>
      <c r="D2469" t="s">
        <v>271</v>
      </c>
      <c r="E2469" t="s">
        <v>154</v>
      </c>
      <c r="F2469">
        <v>57</v>
      </c>
      <c r="G2469">
        <v>430.51</v>
      </c>
      <c r="H2469">
        <v>1</v>
      </c>
      <c r="I2469">
        <v>0</v>
      </c>
      <c r="J2469">
        <v>58</v>
      </c>
      <c r="K2469">
        <v>430.51</v>
      </c>
    </row>
    <row r="2470" spans="1:11" x14ac:dyDescent="0.2">
      <c r="A2470" t="s">
        <v>2780</v>
      </c>
      <c r="B2470" t="s">
        <v>88</v>
      </c>
      <c r="C2470" t="s">
        <v>278</v>
      </c>
      <c r="D2470" t="s">
        <v>269</v>
      </c>
      <c r="E2470" t="s">
        <v>155</v>
      </c>
      <c r="F2470">
        <v>54</v>
      </c>
      <c r="G2470">
        <v>322.04000000000002</v>
      </c>
      <c r="H2470">
        <v>4</v>
      </c>
      <c r="I2470">
        <v>0</v>
      </c>
      <c r="J2470">
        <v>58</v>
      </c>
      <c r="K2470">
        <v>322.04000000000002</v>
      </c>
    </row>
    <row r="2471" spans="1:11" x14ac:dyDescent="0.2">
      <c r="A2471" t="s">
        <v>2781</v>
      </c>
      <c r="B2471" t="s">
        <v>88</v>
      </c>
      <c r="C2471" t="s">
        <v>278</v>
      </c>
      <c r="D2471" t="s">
        <v>272</v>
      </c>
      <c r="E2471" t="s">
        <v>156</v>
      </c>
      <c r="F2471">
        <v>760</v>
      </c>
      <c r="G2471">
        <v>4585.1400000000003</v>
      </c>
      <c r="H2471">
        <v>29</v>
      </c>
      <c r="I2471">
        <v>0</v>
      </c>
      <c r="J2471">
        <v>789</v>
      </c>
      <c r="K2471">
        <v>4585.1400000000003</v>
      </c>
    </row>
    <row r="2472" spans="1:11" x14ac:dyDescent="0.2">
      <c r="A2472" t="s">
        <v>2782</v>
      </c>
      <c r="B2472" t="s">
        <v>88</v>
      </c>
      <c r="C2472" t="s">
        <v>278</v>
      </c>
      <c r="D2472" t="s">
        <v>269</v>
      </c>
      <c r="E2472" t="s">
        <v>157</v>
      </c>
      <c r="F2472">
        <v>95</v>
      </c>
      <c r="G2472">
        <v>612.51</v>
      </c>
      <c r="H2472">
        <v>16</v>
      </c>
      <c r="I2472">
        <v>0</v>
      </c>
      <c r="J2472">
        <v>111</v>
      </c>
      <c r="K2472">
        <v>612.51</v>
      </c>
    </row>
    <row r="2473" spans="1:11" x14ac:dyDescent="0.2">
      <c r="A2473" t="s">
        <v>2783</v>
      </c>
      <c r="B2473" t="s">
        <v>88</v>
      </c>
      <c r="C2473" t="s">
        <v>278</v>
      </c>
      <c r="D2473" t="s">
        <v>269</v>
      </c>
      <c r="E2473" t="s">
        <v>158</v>
      </c>
      <c r="F2473">
        <v>86</v>
      </c>
      <c r="G2473">
        <v>564</v>
      </c>
      <c r="H2473">
        <v>8</v>
      </c>
      <c r="I2473">
        <v>0</v>
      </c>
      <c r="J2473">
        <v>94</v>
      </c>
      <c r="K2473">
        <v>564</v>
      </c>
    </row>
    <row r="2474" spans="1:11" x14ac:dyDescent="0.2">
      <c r="A2474" t="s">
        <v>2784</v>
      </c>
      <c r="B2474" t="s">
        <v>88</v>
      </c>
      <c r="C2474" t="s">
        <v>278</v>
      </c>
      <c r="D2474" t="s">
        <v>270</v>
      </c>
      <c r="E2474" t="s">
        <v>159</v>
      </c>
      <c r="F2474">
        <v>40</v>
      </c>
      <c r="G2474">
        <v>245.51</v>
      </c>
      <c r="H2474">
        <v>1</v>
      </c>
      <c r="I2474">
        <v>0</v>
      </c>
      <c r="J2474">
        <v>41</v>
      </c>
      <c r="K2474">
        <v>245.51</v>
      </c>
    </row>
    <row r="2475" spans="1:11" x14ac:dyDescent="0.2">
      <c r="A2475" t="s">
        <v>2785</v>
      </c>
      <c r="B2475" t="s">
        <v>88</v>
      </c>
      <c r="C2475" t="s">
        <v>278</v>
      </c>
      <c r="D2475" t="s">
        <v>269</v>
      </c>
      <c r="E2475" t="s">
        <v>160</v>
      </c>
      <c r="F2475">
        <v>131</v>
      </c>
      <c r="G2475">
        <v>855</v>
      </c>
      <c r="H2475">
        <v>26</v>
      </c>
      <c r="I2475">
        <v>0</v>
      </c>
      <c r="J2475">
        <v>157</v>
      </c>
      <c r="K2475">
        <v>855</v>
      </c>
    </row>
    <row r="2476" spans="1:11" x14ac:dyDescent="0.2">
      <c r="A2476" t="s">
        <v>2786</v>
      </c>
      <c r="B2476" t="s">
        <v>88</v>
      </c>
      <c r="C2476" t="s">
        <v>278</v>
      </c>
      <c r="D2476" t="s">
        <v>274</v>
      </c>
      <c r="E2476" t="s">
        <v>161</v>
      </c>
      <c r="F2476">
        <v>51</v>
      </c>
      <c r="G2476">
        <v>299.51</v>
      </c>
      <c r="H2476">
        <v>1</v>
      </c>
      <c r="I2476">
        <v>0</v>
      </c>
      <c r="J2476">
        <v>52</v>
      </c>
      <c r="K2476">
        <v>299.51</v>
      </c>
    </row>
    <row r="2477" spans="1:11" x14ac:dyDescent="0.2">
      <c r="A2477" t="s">
        <v>2787</v>
      </c>
      <c r="B2477" t="s">
        <v>88</v>
      </c>
      <c r="C2477" t="s">
        <v>278</v>
      </c>
      <c r="D2477" t="s">
        <v>268</v>
      </c>
      <c r="E2477" t="s">
        <v>162</v>
      </c>
      <c r="F2477">
        <v>881</v>
      </c>
      <c r="G2477">
        <v>5715.06</v>
      </c>
      <c r="H2477">
        <v>45</v>
      </c>
      <c r="I2477">
        <v>0</v>
      </c>
      <c r="J2477">
        <v>926</v>
      </c>
      <c r="K2477">
        <v>5715.06</v>
      </c>
    </row>
    <row r="2478" spans="1:11" x14ac:dyDescent="0.2">
      <c r="A2478" t="s">
        <v>2788</v>
      </c>
      <c r="B2478" t="s">
        <v>88</v>
      </c>
      <c r="C2478" t="s">
        <v>278</v>
      </c>
      <c r="D2478" t="s">
        <v>269</v>
      </c>
      <c r="E2478" t="s">
        <v>163</v>
      </c>
      <c r="F2478">
        <v>172</v>
      </c>
      <c r="G2478">
        <v>1051.02</v>
      </c>
      <c r="H2478">
        <v>18</v>
      </c>
      <c r="I2478">
        <v>0</v>
      </c>
      <c r="J2478">
        <v>190</v>
      </c>
      <c r="K2478">
        <v>1051.02</v>
      </c>
    </row>
    <row r="2479" spans="1:11" x14ac:dyDescent="0.2">
      <c r="A2479" t="s">
        <v>2789</v>
      </c>
      <c r="B2479" t="s">
        <v>88</v>
      </c>
      <c r="C2479" t="s">
        <v>278</v>
      </c>
      <c r="D2479" t="s">
        <v>269</v>
      </c>
      <c r="E2479" t="s">
        <v>164</v>
      </c>
      <c r="F2479">
        <v>134</v>
      </c>
      <c r="G2479">
        <v>783.04</v>
      </c>
      <c r="H2479">
        <v>4</v>
      </c>
      <c r="I2479">
        <v>0</v>
      </c>
      <c r="J2479">
        <v>138</v>
      </c>
      <c r="K2479">
        <v>783.04</v>
      </c>
    </row>
    <row r="2480" spans="1:11" x14ac:dyDescent="0.2">
      <c r="A2480" t="s">
        <v>2790</v>
      </c>
      <c r="B2480" t="s">
        <v>88</v>
      </c>
      <c r="C2480" t="s">
        <v>278</v>
      </c>
      <c r="D2480" t="s">
        <v>272</v>
      </c>
      <c r="E2480" t="s">
        <v>165</v>
      </c>
      <c r="F2480">
        <v>28</v>
      </c>
      <c r="G2480">
        <v>193</v>
      </c>
      <c r="H2480">
        <v>1</v>
      </c>
      <c r="I2480">
        <v>0</v>
      </c>
      <c r="J2480">
        <v>29</v>
      </c>
      <c r="K2480">
        <v>193</v>
      </c>
    </row>
    <row r="2481" spans="1:11" x14ac:dyDescent="0.2">
      <c r="A2481" t="s">
        <v>2791</v>
      </c>
      <c r="B2481" t="s">
        <v>88</v>
      </c>
      <c r="C2481" t="s">
        <v>278</v>
      </c>
      <c r="D2481" t="s">
        <v>273</v>
      </c>
      <c r="E2481" t="s">
        <v>166</v>
      </c>
      <c r="F2481">
        <v>1</v>
      </c>
      <c r="G2481">
        <v>6</v>
      </c>
      <c r="H2481">
        <v>0</v>
      </c>
      <c r="I2481">
        <v>0</v>
      </c>
      <c r="J2481">
        <v>1</v>
      </c>
      <c r="K2481">
        <v>6</v>
      </c>
    </row>
    <row r="2482" spans="1:11" x14ac:dyDescent="0.2">
      <c r="A2482" t="s">
        <v>2792</v>
      </c>
      <c r="B2482" t="s">
        <v>88</v>
      </c>
      <c r="C2482" t="s">
        <v>278</v>
      </c>
      <c r="D2482" t="s">
        <v>269</v>
      </c>
      <c r="E2482" t="s">
        <v>167</v>
      </c>
      <c r="F2482">
        <v>113</v>
      </c>
      <c r="G2482">
        <v>676.53</v>
      </c>
      <c r="H2482">
        <v>9</v>
      </c>
      <c r="I2482">
        <v>0</v>
      </c>
      <c r="J2482">
        <v>122</v>
      </c>
      <c r="K2482">
        <v>676.53</v>
      </c>
    </row>
    <row r="2483" spans="1:11" x14ac:dyDescent="0.2">
      <c r="A2483" t="s">
        <v>2793</v>
      </c>
      <c r="B2483" t="s">
        <v>88</v>
      </c>
      <c r="C2483" t="s">
        <v>278</v>
      </c>
      <c r="D2483" t="s">
        <v>269</v>
      </c>
      <c r="E2483" t="s">
        <v>168</v>
      </c>
      <c r="F2483">
        <v>22</v>
      </c>
      <c r="G2483">
        <v>119.51</v>
      </c>
      <c r="H2483">
        <v>2</v>
      </c>
      <c r="I2483">
        <v>0</v>
      </c>
      <c r="J2483">
        <v>24</v>
      </c>
      <c r="K2483">
        <v>119.51</v>
      </c>
    </row>
    <row r="2484" spans="1:11" x14ac:dyDescent="0.2">
      <c r="A2484" t="s">
        <v>2794</v>
      </c>
      <c r="B2484" t="s">
        <v>88</v>
      </c>
      <c r="C2484" t="s">
        <v>278</v>
      </c>
      <c r="D2484" t="s">
        <v>272</v>
      </c>
      <c r="E2484" t="s">
        <v>169</v>
      </c>
      <c r="F2484">
        <v>734</v>
      </c>
      <c r="G2484">
        <v>4516.6099999999997</v>
      </c>
      <c r="H2484">
        <v>59</v>
      </c>
      <c r="I2484">
        <v>0</v>
      </c>
      <c r="J2484">
        <v>793</v>
      </c>
      <c r="K2484">
        <v>4516.6099999999997</v>
      </c>
    </row>
    <row r="2485" spans="1:11" x14ac:dyDescent="0.2">
      <c r="A2485" t="s">
        <v>2795</v>
      </c>
      <c r="B2485" t="s">
        <v>88</v>
      </c>
      <c r="C2485" t="s">
        <v>278</v>
      </c>
      <c r="D2485" t="s">
        <v>275</v>
      </c>
      <c r="E2485" t="s">
        <v>170</v>
      </c>
      <c r="F2485">
        <v>48</v>
      </c>
      <c r="G2485">
        <v>341</v>
      </c>
      <c r="H2485">
        <v>1</v>
      </c>
      <c r="I2485">
        <v>0</v>
      </c>
      <c r="J2485">
        <v>49</v>
      </c>
      <c r="K2485">
        <v>341</v>
      </c>
    </row>
    <row r="2486" spans="1:11" x14ac:dyDescent="0.2">
      <c r="A2486" t="s">
        <v>2796</v>
      </c>
      <c r="B2486" t="s">
        <v>88</v>
      </c>
      <c r="C2486" t="s">
        <v>278</v>
      </c>
      <c r="D2486" t="s">
        <v>269</v>
      </c>
      <c r="E2486" t="s">
        <v>171</v>
      </c>
      <c r="F2486">
        <v>122</v>
      </c>
      <c r="G2486">
        <v>733.53</v>
      </c>
      <c r="H2486">
        <v>5</v>
      </c>
      <c r="I2486">
        <v>0</v>
      </c>
      <c r="J2486">
        <v>127</v>
      </c>
      <c r="K2486">
        <v>733.53</v>
      </c>
    </row>
    <row r="2487" spans="1:11" x14ac:dyDescent="0.2">
      <c r="A2487" t="s">
        <v>2797</v>
      </c>
      <c r="B2487" t="s">
        <v>88</v>
      </c>
      <c r="C2487" t="s">
        <v>278</v>
      </c>
      <c r="D2487" t="s">
        <v>275</v>
      </c>
      <c r="E2487" t="s">
        <v>172</v>
      </c>
      <c r="F2487">
        <v>172</v>
      </c>
      <c r="G2487">
        <v>1144.02</v>
      </c>
      <c r="H2487">
        <v>10</v>
      </c>
      <c r="I2487">
        <v>0</v>
      </c>
      <c r="J2487">
        <v>182</v>
      </c>
      <c r="K2487">
        <v>1144.02</v>
      </c>
    </row>
    <row r="2488" spans="1:11" x14ac:dyDescent="0.2">
      <c r="A2488" t="s">
        <v>2798</v>
      </c>
      <c r="B2488" t="s">
        <v>88</v>
      </c>
      <c r="C2488" t="s">
        <v>278</v>
      </c>
      <c r="D2488" t="s">
        <v>271</v>
      </c>
      <c r="E2488" t="s">
        <v>173</v>
      </c>
      <c r="F2488">
        <v>48</v>
      </c>
      <c r="G2488">
        <v>353</v>
      </c>
      <c r="H2488">
        <v>0</v>
      </c>
      <c r="I2488">
        <v>0</v>
      </c>
      <c r="J2488">
        <v>48</v>
      </c>
      <c r="K2488">
        <v>353</v>
      </c>
    </row>
    <row r="2489" spans="1:11" x14ac:dyDescent="0.2">
      <c r="A2489" t="s">
        <v>2799</v>
      </c>
      <c r="B2489" t="s">
        <v>88</v>
      </c>
      <c r="C2489" t="s">
        <v>278</v>
      </c>
      <c r="D2489" t="s">
        <v>269</v>
      </c>
      <c r="E2489" t="s">
        <v>174</v>
      </c>
      <c r="F2489">
        <v>178</v>
      </c>
      <c r="G2489">
        <v>1088.57</v>
      </c>
      <c r="H2489">
        <v>17</v>
      </c>
      <c r="I2489">
        <v>0</v>
      </c>
      <c r="J2489">
        <v>195</v>
      </c>
      <c r="K2489">
        <v>1088.57</v>
      </c>
    </row>
    <row r="2490" spans="1:11" x14ac:dyDescent="0.2">
      <c r="A2490" t="s">
        <v>2800</v>
      </c>
      <c r="B2490" t="s">
        <v>88</v>
      </c>
      <c r="C2490" t="s">
        <v>278</v>
      </c>
      <c r="D2490" t="s">
        <v>271</v>
      </c>
      <c r="E2490" t="s">
        <v>175</v>
      </c>
      <c r="F2490">
        <v>462</v>
      </c>
      <c r="G2490">
        <v>2977.53</v>
      </c>
      <c r="H2490">
        <v>12</v>
      </c>
      <c r="I2490">
        <v>0</v>
      </c>
      <c r="J2490">
        <v>474</v>
      </c>
      <c r="K2490">
        <v>2977.53</v>
      </c>
    </row>
    <row r="2491" spans="1:11" x14ac:dyDescent="0.2">
      <c r="A2491" t="s">
        <v>2801</v>
      </c>
      <c r="B2491" t="s">
        <v>88</v>
      </c>
      <c r="C2491" t="s">
        <v>278</v>
      </c>
      <c r="D2491" t="s">
        <v>275</v>
      </c>
      <c r="E2491" t="s">
        <v>176</v>
      </c>
      <c r="F2491">
        <v>522</v>
      </c>
      <c r="G2491">
        <v>3498.04</v>
      </c>
      <c r="H2491">
        <v>14</v>
      </c>
      <c r="I2491">
        <v>0</v>
      </c>
      <c r="J2491">
        <v>536</v>
      </c>
      <c r="K2491">
        <v>3498.04</v>
      </c>
    </row>
    <row r="2492" spans="1:11" x14ac:dyDescent="0.2">
      <c r="A2492" t="s">
        <v>2802</v>
      </c>
      <c r="B2492" t="s">
        <v>88</v>
      </c>
      <c r="C2492" t="s">
        <v>278</v>
      </c>
      <c r="D2492" t="s">
        <v>267</v>
      </c>
      <c r="E2492" t="s">
        <v>177</v>
      </c>
      <c r="F2492">
        <v>55</v>
      </c>
      <c r="G2492">
        <v>384.51</v>
      </c>
      <c r="H2492">
        <v>13</v>
      </c>
      <c r="I2492">
        <v>0</v>
      </c>
      <c r="J2492">
        <v>68</v>
      </c>
      <c r="K2492">
        <v>384.51</v>
      </c>
    </row>
    <row r="2493" spans="1:11" x14ac:dyDescent="0.2">
      <c r="A2493" t="s">
        <v>2803</v>
      </c>
      <c r="B2493" t="s">
        <v>88</v>
      </c>
      <c r="C2493" t="s">
        <v>278</v>
      </c>
      <c r="D2493" t="s">
        <v>267</v>
      </c>
      <c r="E2493" t="s">
        <v>178</v>
      </c>
      <c r="F2493">
        <v>347</v>
      </c>
      <c r="G2493">
        <v>2422.5500000000002</v>
      </c>
      <c r="H2493">
        <v>22</v>
      </c>
      <c r="I2493">
        <v>0</v>
      </c>
      <c r="J2493">
        <v>369</v>
      </c>
      <c r="K2493">
        <v>2422.5500000000002</v>
      </c>
    </row>
    <row r="2494" spans="1:11" x14ac:dyDescent="0.2">
      <c r="A2494" t="s">
        <v>2804</v>
      </c>
      <c r="B2494" t="s">
        <v>88</v>
      </c>
      <c r="C2494" t="s">
        <v>278</v>
      </c>
      <c r="D2494" t="s">
        <v>269</v>
      </c>
      <c r="E2494" t="s">
        <v>179</v>
      </c>
      <c r="F2494">
        <v>241</v>
      </c>
      <c r="G2494">
        <v>1485.55</v>
      </c>
      <c r="H2494">
        <v>46</v>
      </c>
      <c r="I2494">
        <v>0</v>
      </c>
      <c r="J2494">
        <v>287</v>
      </c>
      <c r="K2494">
        <v>1485.55</v>
      </c>
    </row>
    <row r="2495" spans="1:11" x14ac:dyDescent="0.2">
      <c r="A2495" t="s">
        <v>2805</v>
      </c>
      <c r="B2495" t="s">
        <v>88</v>
      </c>
      <c r="C2495" t="s">
        <v>278</v>
      </c>
      <c r="D2495" t="s">
        <v>267</v>
      </c>
      <c r="E2495" t="s">
        <v>180</v>
      </c>
      <c r="F2495">
        <v>284</v>
      </c>
      <c r="G2495">
        <v>2076.04</v>
      </c>
      <c r="H2495">
        <v>15</v>
      </c>
      <c r="I2495">
        <v>0</v>
      </c>
      <c r="J2495">
        <v>299</v>
      </c>
      <c r="K2495">
        <v>2076.04</v>
      </c>
    </row>
    <row r="2496" spans="1:11" x14ac:dyDescent="0.2">
      <c r="A2496" t="s">
        <v>2806</v>
      </c>
      <c r="B2496" t="s">
        <v>88</v>
      </c>
      <c r="C2496" t="s">
        <v>278</v>
      </c>
      <c r="D2496" t="s">
        <v>271</v>
      </c>
      <c r="E2496" t="s">
        <v>181</v>
      </c>
      <c r="F2496">
        <v>125</v>
      </c>
      <c r="G2496">
        <v>836</v>
      </c>
      <c r="H2496">
        <v>4</v>
      </c>
      <c r="I2496">
        <v>0</v>
      </c>
      <c r="J2496">
        <v>129</v>
      </c>
      <c r="K2496">
        <v>836</v>
      </c>
    </row>
    <row r="2497" spans="1:11" x14ac:dyDescent="0.2">
      <c r="A2497" t="s">
        <v>2807</v>
      </c>
      <c r="B2497" t="s">
        <v>88</v>
      </c>
      <c r="C2497" t="s">
        <v>278</v>
      </c>
      <c r="D2497" t="s">
        <v>269</v>
      </c>
      <c r="E2497" t="s">
        <v>283</v>
      </c>
      <c r="F2497">
        <v>4659</v>
      </c>
      <c r="G2497">
        <v>28428.55</v>
      </c>
      <c r="H2497">
        <v>596</v>
      </c>
      <c r="I2497">
        <v>0</v>
      </c>
      <c r="J2497">
        <v>5255</v>
      </c>
      <c r="K2497">
        <v>28428.55</v>
      </c>
    </row>
    <row r="2498" spans="1:11" x14ac:dyDescent="0.2">
      <c r="A2498" t="s">
        <v>2808</v>
      </c>
      <c r="B2498" t="s">
        <v>88</v>
      </c>
      <c r="C2498" t="s">
        <v>278</v>
      </c>
      <c r="D2498" t="s">
        <v>268</v>
      </c>
      <c r="E2498" t="s">
        <v>182</v>
      </c>
      <c r="F2498">
        <v>71</v>
      </c>
      <c r="G2498">
        <v>471</v>
      </c>
      <c r="H2498">
        <v>8</v>
      </c>
      <c r="I2498">
        <v>0</v>
      </c>
      <c r="J2498">
        <v>79</v>
      </c>
      <c r="K2498">
        <v>471</v>
      </c>
    </row>
    <row r="2499" spans="1:11" x14ac:dyDescent="0.2">
      <c r="A2499" t="s">
        <v>2809</v>
      </c>
      <c r="B2499" t="s">
        <v>88</v>
      </c>
      <c r="C2499" t="s">
        <v>278</v>
      </c>
      <c r="D2499" t="s">
        <v>271</v>
      </c>
      <c r="E2499" t="s">
        <v>183</v>
      </c>
      <c r="F2499">
        <v>260</v>
      </c>
      <c r="G2499">
        <v>1829</v>
      </c>
      <c r="H2499">
        <v>41</v>
      </c>
      <c r="I2499">
        <v>0</v>
      </c>
      <c r="J2499">
        <v>301</v>
      </c>
      <c r="K2499">
        <v>1829</v>
      </c>
    </row>
    <row r="2500" spans="1:11" x14ac:dyDescent="0.2">
      <c r="A2500" t="s">
        <v>2810</v>
      </c>
      <c r="B2500" t="s">
        <v>88</v>
      </c>
      <c r="C2500" t="s">
        <v>278</v>
      </c>
      <c r="D2500" t="s">
        <v>272</v>
      </c>
      <c r="E2500" t="s">
        <v>184</v>
      </c>
      <c r="F2500">
        <v>159</v>
      </c>
      <c r="G2500">
        <v>965.02</v>
      </c>
      <c r="H2500">
        <v>18</v>
      </c>
      <c r="I2500">
        <v>0</v>
      </c>
      <c r="J2500">
        <v>177</v>
      </c>
      <c r="K2500">
        <v>965.02</v>
      </c>
    </row>
    <row r="2501" spans="1:11" x14ac:dyDescent="0.2">
      <c r="A2501" t="s">
        <v>2811</v>
      </c>
      <c r="B2501" t="s">
        <v>88</v>
      </c>
      <c r="C2501" t="s">
        <v>278</v>
      </c>
      <c r="D2501" t="s">
        <v>269</v>
      </c>
      <c r="E2501" t="s">
        <v>185</v>
      </c>
      <c r="F2501">
        <v>191</v>
      </c>
      <c r="G2501">
        <v>1138.06</v>
      </c>
      <c r="H2501">
        <v>10</v>
      </c>
      <c r="I2501">
        <v>0</v>
      </c>
      <c r="J2501">
        <v>201</v>
      </c>
      <c r="K2501">
        <v>1138.06</v>
      </c>
    </row>
    <row r="2502" spans="1:11" x14ac:dyDescent="0.2">
      <c r="A2502" t="s">
        <v>2812</v>
      </c>
      <c r="B2502" t="s">
        <v>88</v>
      </c>
      <c r="C2502" t="s">
        <v>278</v>
      </c>
      <c r="D2502" t="s">
        <v>270</v>
      </c>
      <c r="E2502" t="s">
        <v>186</v>
      </c>
      <c r="F2502">
        <v>42</v>
      </c>
      <c r="G2502">
        <v>341</v>
      </c>
      <c r="H2502">
        <v>0</v>
      </c>
      <c r="I2502">
        <v>0</v>
      </c>
      <c r="J2502">
        <v>42</v>
      </c>
      <c r="K2502">
        <v>341</v>
      </c>
    </row>
    <row r="2503" spans="1:11" x14ac:dyDescent="0.2">
      <c r="A2503" t="s">
        <v>2813</v>
      </c>
      <c r="B2503" t="s">
        <v>88</v>
      </c>
      <c r="C2503" t="s">
        <v>278</v>
      </c>
      <c r="D2503" t="s">
        <v>272</v>
      </c>
      <c r="E2503" t="s">
        <v>187</v>
      </c>
      <c r="F2503">
        <v>148</v>
      </c>
      <c r="G2503">
        <v>986.51</v>
      </c>
      <c r="H2503">
        <v>15</v>
      </c>
      <c r="I2503">
        <v>0</v>
      </c>
      <c r="J2503">
        <v>163</v>
      </c>
      <c r="K2503">
        <v>986.51</v>
      </c>
    </row>
    <row r="2504" spans="1:11" x14ac:dyDescent="0.2">
      <c r="A2504" t="s">
        <v>2814</v>
      </c>
      <c r="B2504" t="s">
        <v>88</v>
      </c>
      <c r="C2504" t="s">
        <v>278</v>
      </c>
      <c r="D2504" t="s">
        <v>270</v>
      </c>
      <c r="E2504" t="s">
        <v>188</v>
      </c>
      <c r="F2504">
        <v>78</v>
      </c>
      <c r="G2504">
        <v>597</v>
      </c>
      <c r="H2504">
        <v>6</v>
      </c>
      <c r="I2504">
        <v>0</v>
      </c>
      <c r="J2504">
        <v>84</v>
      </c>
      <c r="K2504">
        <v>597</v>
      </c>
    </row>
    <row r="2505" spans="1:11" x14ac:dyDescent="0.2">
      <c r="A2505" t="s">
        <v>2815</v>
      </c>
      <c r="B2505" t="s">
        <v>88</v>
      </c>
      <c r="C2505" t="s">
        <v>278</v>
      </c>
      <c r="D2505" t="s">
        <v>269</v>
      </c>
      <c r="E2505" t="s">
        <v>189</v>
      </c>
      <c r="F2505">
        <v>98</v>
      </c>
      <c r="G2505">
        <v>571.04</v>
      </c>
      <c r="H2505">
        <v>30</v>
      </c>
      <c r="I2505">
        <v>0</v>
      </c>
      <c r="J2505">
        <v>128</v>
      </c>
      <c r="K2505">
        <v>571.04</v>
      </c>
    </row>
    <row r="2506" spans="1:11" x14ac:dyDescent="0.2">
      <c r="A2506" t="s">
        <v>2816</v>
      </c>
      <c r="B2506" t="s">
        <v>88</v>
      </c>
      <c r="C2506" t="s">
        <v>278</v>
      </c>
      <c r="D2506" t="s">
        <v>268</v>
      </c>
      <c r="E2506" t="s">
        <v>190</v>
      </c>
      <c r="F2506">
        <v>281</v>
      </c>
      <c r="G2506">
        <v>1990.51</v>
      </c>
      <c r="H2506">
        <v>7</v>
      </c>
      <c r="I2506">
        <v>0</v>
      </c>
      <c r="J2506">
        <v>288</v>
      </c>
      <c r="K2506">
        <v>1990.51</v>
      </c>
    </row>
    <row r="2507" spans="1:11" x14ac:dyDescent="0.2">
      <c r="A2507" t="s">
        <v>2817</v>
      </c>
      <c r="B2507" t="s">
        <v>88</v>
      </c>
      <c r="C2507" t="s">
        <v>278</v>
      </c>
      <c r="D2507" t="s">
        <v>275</v>
      </c>
      <c r="E2507" t="s">
        <v>191</v>
      </c>
      <c r="F2507">
        <v>59</v>
      </c>
      <c r="G2507">
        <v>427.51</v>
      </c>
      <c r="H2507">
        <v>0</v>
      </c>
      <c r="I2507">
        <v>0</v>
      </c>
      <c r="J2507">
        <v>59</v>
      </c>
      <c r="K2507">
        <v>427.51</v>
      </c>
    </row>
    <row r="2508" spans="1:11" x14ac:dyDescent="0.2">
      <c r="A2508" t="s">
        <v>2818</v>
      </c>
      <c r="B2508" t="s">
        <v>88</v>
      </c>
      <c r="C2508" t="s">
        <v>278</v>
      </c>
      <c r="D2508" t="s">
        <v>270</v>
      </c>
      <c r="E2508" t="s">
        <v>284</v>
      </c>
      <c r="F2508">
        <v>917</v>
      </c>
      <c r="G2508">
        <v>6468.51</v>
      </c>
      <c r="H2508">
        <v>38</v>
      </c>
      <c r="I2508">
        <v>0</v>
      </c>
      <c r="J2508">
        <v>955</v>
      </c>
      <c r="K2508">
        <v>6468.51</v>
      </c>
    </row>
    <row r="2509" spans="1:11" x14ac:dyDescent="0.2">
      <c r="A2509" t="s">
        <v>2819</v>
      </c>
      <c r="B2509" t="s">
        <v>88</v>
      </c>
      <c r="C2509" t="s">
        <v>278</v>
      </c>
      <c r="D2509" t="s">
        <v>275</v>
      </c>
      <c r="E2509" t="s">
        <v>192</v>
      </c>
      <c r="F2509">
        <v>65</v>
      </c>
      <c r="G2509">
        <v>494.02</v>
      </c>
      <c r="H2509">
        <v>4</v>
      </c>
      <c r="I2509">
        <v>0</v>
      </c>
      <c r="J2509">
        <v>69</v>
      </c>
      <c r="K2509">
        <v>494.02</v>
      </c>
    </row>
    <row r="2510" spans="1:11" x14ac:dyDescent="0.2">
      <c r="A2510" t="s">
        <v>2820</v>
      </c>
      <c r="B2510" t="s">
        <v>88</v>
      </c>
      <c r="C2510" t="s">
        <v>278</v>
      </c>
      <c r="D2510" t="s">
        <v>267</v>
      </c>
      <c r="E2510" t="s">
        <v>193</v>
      </c>
      <c r="F2510">
        <v>222</v>
      </c>
      <c r="G2510">
        <v>1517.02</v>
      </c>
      <c r="H2510">
        <v>14</v>
      </c>
      <c r="I2510">
        <v>0</v>
      </c>
      <c r="J2510">
        <v>236</v>
      </c>
      <c r="K2510">
        <v>1517.02</v>
      </c>
    </row>
    <row r="2511" spans="1:11" x14ac:dyDescent="0.2">
      <c r="A2511" t="s">
        <v>2821</v>
      </c>
      <c r="B2511" t="s">
        <v>88</v>
      </c>
      <c r="C2511" t="s">
        <v>278</v>
      </c>
      <c r="D2511" t="s">
        <v>273</v>
      </c>
      <c r="E2511" t="s">
        <v>194</v>
      </c>
      <c r="F2511">
        <v>113</v>
      </c>
      <c r="G2511">
        <v>761</v>
      </c>
      <c r="H2511">
        <v>3</v>
      </c>
      <c r="I2511">
        <v>0</v>
      </c>
      <c r="J2511">
        <v>116</v>
      </c>
      <c r="K2511">
        <v>761</v>
      </c>
    </row>
    <row r="2512" spans="1:11" x14ac:dyDescent="0.2">
      <c r="A2512" t="s">
        <v>2822</v>
      </c>
      <c r="B2512" t="s">
        <v>88</v>
      </c>
      <c r="C2512" t="s">
        <v>278</v>
      </c>
      <c r="D2512" t="s">
        <v>270</v>
      </c>
      <c r="E2512" t="s">
        <v>195</v>
      </c>
      <c r="F2512">
        <v>85</v>
      </c>
      <c r="G2512">
        <v>571</v>
      </c>
      <c r="H2512">
        <v>5</v>
      </c>
      <c r="I2512">
        <v>0</v>
      </c>
      <c r="J2512">
        <v>90</v>
      </c>
      <c r="K2512">
        <v>571</v>
      </c>
    </row>
    <row r="2513" spans="1:11" x14ac:dyDescent="0.2">
      <c r="A2513" t="s">
        <v>2823</v>
      </c>
      <c r="B2513" t="s">
        <v>88</v>
      </c>
      <c r="C2513" t="s">
        <v>278</v>
      </c>
      <c r="D2513" t="s">
        <v>271</v>
      </c>
      <c r="E2513" t="s">
        <v>285</v>
      </c>
      <c r="F2513">
        <v>2814</v>
      </c>
      <c r="G2513">
        <v>19374.2</v>
      </c>
      <c r="H2513">
        <v>167</v>
      </c>
      <c r="I2513">
        <v>0</v>
      </c>
      <c r="J2513">
        <v>2981</v>
      </c>
      <c r="K2513">
        <v>19374.2</v>
      </c>
    </row>
    <row r="2514" spans="1:11" x14ac:dyDescent="0.2">
      <c r="A2514" t="s">
        <v>2824</v>
      </c>
      <c r="B2514" t="s">
        <v>88</v>
      </c>
      <c r="C2514" t="s">
        <v>278</v>
      </c>
      <c r="D2514" t="s">
        <v>275</v>
      </c>
      <c r="E2514" t="s">
        <v>196</v>
      </c>
      <c r="F2514">
        <v>226</v>
      </c>
      <c r="G2514">
        <v>1612.02</v>
      </c>
      <c r="H2514">
        <v>6</v>
      </c>
      <c r="I2514">
        <v>0</v>
      </c>
      <c r="J2514">
        <v>232</v>
      </c>
      <c r="K2514">
        <v>1612.02</v>
      </c>
    </row>
    <row r="2515" spans="1:11" x14ac:dyDescent="0.2">
      <c r="A2515" t="s">
        <v>2825</v>
      </c>
      <c r="B2515" t="s">
        <v>88</v>
      </c>
      <c r="C2515" t="s">
        <v>278</v>
      </c>
      <c r="D2515" t="s">
        <v>270</v>
      </c>
      <c r="E2515" t="s">
        <v>197</v>
      </c>
      <c r="F2515">
        <v>98</v>
      </c>
      <c r="G2515">
        <v>676</v>
      </c>
      <c r="H2515">
        <v>5</v>
      </c>
      <c r="I2515">
        <v>0</v>
      </c>
      <c r="J2515">
        <v>103</v>
      </c>
      <c r="K2515">
        <v>676</v>
      </c>
    </row>
    <row r="2516" spans="1:11" x14ac:dyDescent="0.2">
      <c r="A2516" t="s">
        <v>2826</v>
      </c>
      <c r="B2516" t="s">
        <v>88</v>
      </c>
      <c r="C2516" t="s">
        <v>278</v>
      </c>
      <c r="D2516" t="s">
        <v>276</v>
      </c>
      <c r="E2516" t="s">
        <v>276</v>
      </c>
      <c r="F2516">
        <v>9</v>
      </c>
      <c r="G2516">
        <v>45</v>
      </c>
      <c r="H2516">
        <v>0</v>
      </c>
      <c r="I2516">
        <v>0</v>
      </c>
      <c r="J2516">
        <v>9</v>
      </c>
      <c r="K2516">
        <v>45</v>
      </c>
    </row>
    <row r="2517" spans="1:11" x14ac:dyDescent="0.2">
      <c r="A2517" t="s">
        <v>2827</v>
      </c>
      <c r="B2517" t="s">
        <v>88</v>
      </c>
      <c r="C2517" t="s">
        <v>278</v>
      </c>
      <c r="D2517" t="s">
        <v>276</v>
      </c>
      <c r="E2517" t="s">
        <v>290</v>
      </c>
      <c r="F2517">
        <v>9</v>
      </c>
      <c r="G2517">
        <v>45</v>
      </c>
      <c r="H2517">
        <v>0</v>
      </c>
      <c r="I2517">
        <v>0</v>
      </c>
      <c r="J2517">
        <v>9</v>
      </c>
      <c r="K2517">
        <v>45</v>
      </c>
    </row>
    <row r="2518" spans="1:11" x14ac:dyDescent="0.2">
      <c r="A2518" t="s">
        <v>2828</v>
      </c>
      <c r="B2518" t="s">
        <v>88</v>
      </c>
      <c r="C2518" t="s">
        <v>278</v>
      </c>
      <c r="D2518" t="s">
        <v>267</v>
      </c>
      <c r="E2518" t="s">
        <v>198</v>
      </c>
      <c r="F2518">
        <v>105</v>
      </c>
      <c r="G2518">
        <v>674.51</v>
      </c>
      <c r="H2518">
        <v>16</v>
      </c>
      <c r="I2518">
        <v>0</v>
      </c>
      <c r="J2518">
        <v>121</v>
      </c>
      <c r="K2518">
        <v>674.51</v>
      </c>
    </row>
    <row r="2519" spans="1:11" x14ac:dyDescent="0.2">
      <c r="A2519" t="s">
        <v>2829</v>
      </c>
      <c r="B2519" t="s">
        <v>88</v>
      </c>
      <c r="C2519" t="s">
        <v>278</v>
      </c>
      <c r="D2519" t="s">
        <v>267</v>
      </c>
      <c r="E2519" t="s">
        <v>199</v>
      </c>
      <c r="F2519">
        <v>371</v>
      </c>
      <c r="G2519">
        <v>2482.5300000000002</v>
      </c>
      <c r="H2519">
        <v>21</v>
      </c>
      <c r="I2519">
        <v>0</v>
      </c>
      <c r="J2519">
        <v>392</v>
      </c>
      <c r="K2519">
        <v>2482.5300000000002</v>
      </c>
    </row>
    <row r="2520" spans="1:11" x14ac:dyDescent="0.2">
      <c r="A2520" t="s">
        <v>2830</v>
      </c>
      <c r="B2520" t="s">
        <v>88</v>
      </c>
      <c r="C2520" t="s">
        <v>278</v>
      </c>
      <c r="D2520" t="s">
        <v>271</v>
      </c>
      <c r="E2520" t="s">
        <v>200</v>
      </c>
      <c r="F2520">
        <v>103</v>
      </c>
      <c r="G2520">
        <v>712</v>
      </c>
      <c r="H2520">
        <v>19</v>
      </c>
      <c r="I2520">
        <v>0</v>
      </c>
      <c r="J2520">
        <v>122</v>
      </c>
      <c r="K2520">
        <v>712</v>
      </c>
    </row>
    <row r="2521" spans="1:11" x14ac:dyDescent="0.2">
      <c r="A2521" t="s">
        <v>2831</v>
      </c>
      <c r="B2521" t="s">
        <v>88</v>
      </c>
      <c r="C2521" t="s">
        <v>278</v>
      </c>
      <c r="D2521" t="s">
        <v>272</v>
      </c>
      <c r="E2521" t="s">
        <v>201</v>
      </c>
      <c r="F2521">
        <v>351</v>
      </c>
      <c r="G2521">
        <v>2153.5500000000002</v>
      </c>
      <c r="H2521">
        <v>6</v>
      </c>
      <c r="I2521">
        <v>0</v>
      </c>
      <c r="J2521">
        <v>357</v>
      </c>
      <c r="K2521">
        <v>2153.5500000000002</v>
      </c>
    </row>
    <row r="2522" spans="1:11" x14ac:dyDescent="0.2">
      <c r="A2522" t="s">
        <v>2832</v>
      </c>
      <c r="B2522" t="s">
        <v>88</v>
      </c>
      <c r="C2522" t="s">
        <v>278</v>
      </c>
      <c r="D2522" t="s">
        <v>268</v>
      </c>
      <c r="E2522" t="s">
        <v>202</v>
      </c>
      <c r="F2522">
        <v>102</v>
      </c>
      <c r="G2522">
        <v>670.51</v>
      </c>
      <c r="H2522">
        <v>6</v>
      </c>
      <c r="I2522">
        <v>0</v>
      </c>
      <c r="J2522">
        <v>108</v>
      </c>
      <c r="K2522">
        <v>670.51</v>
      </c>
    </row>
    <row r="2523" spans="1:11" x14ac:dyDescent="0.2">
      <c r="A2523" t="s">
        <v>2833</v>
      </c>
      <c r="B2523" t="s">
        <v>88</v>
      </c>
      <c r="C2523" t="s">
        <v>278</v>
      </c>
      <c r="D2523" t="s">
        <v>273</v>
      </c>
      <c r="E2523" t="s">
        <v>203</v>
      </c>
      <c r="F2523">
        <v>71</v>
      </c>
      <c r="G2523">
        <v>458</v>
      </c>
      <c r="H2523">
        <v>1</v>
      </c>
      <c r="I2523">
        <v>0</v>
      </c>
      <c r="J2523">
        <v>72</v>
      </c>
      <c r="K2523">
        <v>458</v>
      </c>
    </row>
    <row r="2524" spans="1:11" x14ac:dyDescent="0.2">
      <c r="A2524" t="s">
        <v>2834</v>
      </c>
      <c r="B2524" t="s">
        <v>88</v>
      </c>
      <c r="C2524" t="s">
        <v>278</v>
      </c>
      <c r="D2524" t="s">
        <v>272</v>
      </c>
      <c r="E2524" t="s">
        <v>204</v>
      </c>
      <c r="F2524">
        <v>69</v>
      </c>
      <c r="G2524">
        <v>432</v>
      </c>
      <c r="H2524">
        <v>2</v>
      </c>
      <c r="I2524">
        <v>0</v>
      </c>
      <c r="J2524">
        <v>71</v>
      </c>
      <c r="K2524">
        <v>432</v>
      </c>
    </row>
    <row r="2525" spans="1:11" x14ac:dyDescent="0.2">
      <c r="A2525" t="s">
        <v>2835</v>
      </c>
      <c r="B2525" t="s">
        <v>88</v>
      </c>
      <c r="C2525" t="s">
        <v>278</v>
      </c>
      <c r="D2525" t="s">
        <v>272</v>
      </c>
      <c r="E2525" t="s">
        <v>205</v>
      </c>
      <c r="F2525">
        <v>75</v>
      </c>
      <c r="G2525">
        <v>446.51</v>
      </c>
      <c r="H2525">
        <v>5</v>
      </c>
      <c r="I2525">
        <v>0</v>
      </c>
      <c r="J2525">
        <v>80</v>
      </c>
      <c r="K2525">
        <v>446.51</v>
      </c>
    </row>
    <row r="2526" spans="1:11" x14ac:dyDescent="0.2">
      <c r="A2526" t="s">
        <v>2836</v>
      </c>
      <c r="B2526" t="s">
        <v>88</v>
      </c>
      <c r="C2526" t="s">
        <v>278</v>
      </c>
      <c r="D2526" t="s">
        <v>269</v>
      </c>
      <c r="E2526" t="s">
        <v>206</v>
      </c>
      <c r="F2526">
        <v>119</v>
      </c>
      <c r="G2526">
        <v>765</v>
      </c>
      <c r="H2526">
        <v>14</v>
      </c>
      <c r="I2526">
        <v>0</v>
      </c>
      <c r="J2526">
        <v>133</v>
      </c>
      <c r="K2526">
        <v>765</v>
      </c>
    </row>
    <row r="2527" spans="1:11" x14ac:dyDescent="0.2">
      <c r="A2527" t="s">
        <v>2837</v>
      </c>
      <c r="B2527" t="s">
        <v>88</v>
      </c>
      <c r="C2527" t="s">
        <v>278</v>
      </c>
      <c r="D2527" t="s">
        <v>270</v>
      </c>
      <c r="E2527" t="s">
        <v>207</v>
      </c>
      <c r="F2527">
        <v>81</v>
      </c>
      <c r="G2527">
        <v>587</v>
      </c>
      <c r="H2527">
        <v>0</v>
      </c>
      <c r="I2527">
        <v>0</v>
      </c>
      <c r="J2527">
        <v>81</v>
      </c>
      <c r="K2527">
        <v>587</v>
      </c>
    </row>
    <row r="2528" spans="1:11" x14ac:dyDescent="0.2">
      <c r="A2528" t="s">
        <v>2838</v>
      </c>
      <c r="B2528" t="s">
        <v>88</v>
      </c>
      <c r="C2528" t="s">
        <v>278</v>
      </c>
      <c r="D2528" t="s">
        <v>269</v>
      </c>
      <c r="E2528" t="s">
        <v>208</v>
      </c>
      <c r="F2528">
        <v>122</v>
      </c>
      <c r="G2528">
        <v>747.1</v>
      </c>
      <c r="H2528">
        <v>5</v>
      </c>
      <c r="I2528">
        <v>0</v>
      </c>
      <c r="J2528">
        <v>127</v>
      </c>
      <c r="K2528">
        <v>747.1</v>
      </c>
    </row>
    <row r="2529" spans="1:11" x14ac:dyDescent="0.2">
      <c r="A2529" t="s">
        <v>2839</v>
      </c>
      <c r="B2529" t="s">
        <v>88</v>
      </c>
      <c r="C2529" t="s">
        <v>278</v>
      </c>
      <c r="D2529" t="s">
        <v>271</v>
      </c>
      <c r="E2529" t="s">
        <v>209</v>
      </c>
      <c r="F2529">
        <v>116</v>
      </c>
      <c r="G2529">
        <v>772.02</v>
      </c>
      <c r="H2529">
        <v>13</v>
      </c>
      <c r="I2529">
        <v>0</v>
      </c>
      <c r="J2529">
        <v>129</v>
      </c>
      <c r="K2529">
        <v>772.02</v>
      </c>
    </row>
    <row r="2530" spans="1:11" x14ac:dyDescent="0.2">
      <c r="A2530" t="s">
        <v>2840</v>
      </c>
      <c r="B2530" t="s">
        <v>88</v>
      </c>
      <c r="C2530" t="s">
        <v>278</v>
      </c>
      <c r="D2530" t="s">
        <v>275</v>
      </c>
      <c r="E2530" t="s">
        <v>210</v>
      </c>
      <c r="F2530">
        <v>138</v>
      </c>
      <c r="G2530">
        <v>860.51</v>
      </c>
      <c r="H2530">
        <v>5</v>
      </c>
      <c r="I2530">
        <v>0</v>
      </c>
      <c r="J2530">
        <v>143</v>
      </c>
      <c r="K2530">
        <v>860.51</v>
      </c>
    </row>
    <row r="2531" spans="1:11" x14ac:dyDescent="0.2">
      <c r="A2531" t="s">
        <v>2841</v>
      </c>
      <c r="B2531" t="s">
        <v>88</v>
      </c>
      <c r="C2531" t="s">
        <v>278</v>
      </c>
      <c r="D2531" t="s">
        <v>267</v>
      </c>
      <c r="E2531" t="s">
        <v>211</v>
      </c>
      <c r="F2531">
        <v>9</v>
      </c>
      <c r="G2531">
        <v>53</v>
      </c>
      <c r="H2531">
        <v>1</v>
      </c>
      <c r="I2531">
        <v>0</v>
      </c>
      <c r="J2531">
        <v>10</v>
      </c>
      <c r="K2531">
        <v>53</v>
      </c>
    </row>
    <row r="2532" spans="1:11" x14ac:dyDescent="0.2">
      <c r="A2532" t="s">
        <v>2842</v>
      </c>
      <c r="B2532" t="s">
        <v>88</v>
      </c>
      <c r="C2532" t="s">
        <v>278</v>
      </c>
      <c r="D2532" t="s">
        <v>271</v>
      </c>
      <c r="E2532" t="s">
        <v>212</v>
      </c>
      <c r="F2532">
        <v>120</v>
      </c>
      <c r="G2532">
        <v>876.02</v>
      </c>
      <c r="H2532">
        <v>7</v>
      </c>
      <c r="I2532">
        <v>0</v>
      </c>
      <c r="J2532">
        <v>127</v>
      </c>
      <c r="K2532">
        <v>876.02</v>
      </c>
    </row>
    <row r="2533" spans="1:11" x14ac:dyDescent="0.2">
      <c r="A2533" t="s">
        <v>2843</v>
      </c>
      <c r="B2533" t="s">
        <v>88</v>
      </c>
      <c r="C2533" t="s">
        <v>278</v>
      </c>
      <c r="D2533" t="s">
        <v>274</v>
      </c>
      <c r="E2533" t="s">
        <v>213</v>
      </c>
      <c r="F2533">
        <v>86</v>
      </c>
      <c r="G2533">
        <v>593.51</v>
      </c>
      <c r="H2533">
        <v>8</v>
      </c>
      <c r="I2533">
        <v>0</v>
      </c>
      <c r="J2533">
        <v>94</v>
      </c>
      <c r="K2533">
        <v>593.51</v>
      </c>
    </row>
    <row r="2534" spans="1:11" x14ac:dyDescent="0.2">
      <c r="A2534" t="s">
        <v>2844</v>
      </c>
      <c r="B2534" t="s">
        <v>88</v>
      </c>
      <c r="C2534" t="s">
        <v>278</v>
      </c>
      <c r="D2534" t="s">
        <v>271</v>
      </c>
      <c r="E2534" t="s">
        <v>214</v>
      </c>
      <c r="F2534">
        <v>62</v>
      </c>
      <c r="G2534">
        <v>436.51</v>
      </c>
      <c r="H2534">
        <v>3</v>
      </c>
      <c r="I2534">
        <v>0</v>
      </c>
      <c r="J2534">
        <v>65</v>
      </c>
      <c r="K2534">
        <v>436.51</v>
      </c>
    </row>
    <row r="2535" spans="1:11" x14ac:dyDescent="0.2">
      <c r="A2535" t="s">
        <v>2845</v>
      </c>
      <c r="B2535" t="s">
        <v>88</v>
      </c>
      <c r="C2535" t="s">
        <v>278</v>
      </c>
      <c r="D2535" t="s">
        <v>275</v>
      </c>
      <c r="E2535" t="s">
        <v>215</v>
      </c>
      <c r="F2535">
        <v>187</v>
      </c>
      <c r="G2535">
        <v>1236.53</v>
      </c>
      <c r="H2535">
        <v>14</v>
      </c>
      <c r="I2535">
        <v>0</v>
      </c>
      <c r="J2535">
        <v>201</v>
      </c>
      <c r="K2535">
        <v>1236.53</v>
      </c>
    </row>
    <row r="2536" spans="1:11" x14ac:dyDescent="0.2">
      <c r="A2536" t="s">
        <v>2846</v>
      </c>
      <c r="B2536" t="s">
        <v>88</v>
      </c>
      <c r="C2536" t="s">
        <v>278</v>
      </c>
      <c r="D2536" t="s">
        <v>274</v>
      </c>
      <c r="E2536" t="s">
        <v>216</v>
      </c>
      <c r="F2536">
        <v>95</v>
      </c>
      <c r="G2536">
        <v>746.51</v>
      </c>
      <c r="H2536">
        <v>2</v>
      </c>
      <c r="I2536">
        <v>0</v>
      </c>
      <c r="J2536">
        <v>97</v>
      </c>
      <c r="K2536">
        <v>746.51</v>
      </c>
    </row>
    <row r="2537" spans="1:11" x14ac:dyDescent="0.2">
      <c r="A2537" t="s">
        <v>2847</v>
      </c>
      <c r="B2537" t="s">
        <v>88</v>
      </c>
      <c r="C2537" t="s">
        <v>278</v>
      </c>
      <c r="D2537" t="s">
        <v>272</v>
      </c>
      <c r="E2537" t="s">
        <v>217</v>
      </c>
      <c r="F2537">
        <v>73</v>
      </c>
      <c r="G2537">
        <v>446.02</v>
      </c>
      <c r="H2537">
        <v>3</v>
      </c>
      <c r="I2537">
        <v>0</v>
      </c>
      <c r="J2537">
        <v>76</v>
      </c>
      <c r="K2537">
        <v>446.02</v>
      </c>
    </row>
    <row r="2538" spans="1:11" x14ac:dyDescent="0.2">
      <c r="A2538" t="s">
        <v>2848</v>
      </c>
      <c r="B2538" t="s">
        <v>88</v>
      </c>
      <c r="C2538" t="s">
        <v>278</v>
      </c>
      <c r="D2538" t="s">
        <v>274</v>
      </c>
      <c r="E2538" t="s">
        <v>218</v>
      </c>
      <c r="F2538">
        <v>105</v>
      </c>
      <c r="G2538">
        <v>720.51</v>
      </c>
      <c r="H2538">
        <v>6</v>
      </c>
      <c r="I2538">
        <v>0</v>
      </c>
      <c r="J2538">
        <v>111</v>
      </c>
      <c r="K2538">
        <v>720.51</v>
      </c>
    </row>
    <row r="2539" spans="1:11" x14ac:dyDescent="0.2">
      <c r="A2539" t="s">
        <v>2849</v>
      </c>
      <c r="B2539" t="s">
        <v>88</v>
      </c>
      <c r="C2539" t="s">
        <v>278</v>
      </c>
      <c r="D2539" t="s">
        <v>273</v>
      </c>
      <c r="E2539" t="s">
        <v>219</v>
      </c>
      <c r="F2539">
        <v>172</v>
      </c>
      <c r="G2539">
        <v>1091.51</v>
      </c>
      <c r="H2539">
        <v>6</v>
      </c>
      <c r="I2539">
        <v>0</v>
      </c>
      <c r="J2539">
        <v>178</v>
      </c>
      <c r="K2539">
        <v>1091.51</v>
      </c>
    </row>
    <row r="2540" spans="1:11" x14ac:dyDescent="0.2">
      <c r="A2540" t="s">
        <v>2850</v>
      </c>
      <c r="B2540" t="s">
        <v>88</v>
      </c>
      <c r="C2540" t="s">
        <v>278</v>
      </c>
      <c r="D2540" t="s">
        <v>272</v>
      </c>
      <c r="E2540" t="s">
        <v>286</v>
      </c>
      <c r="F2540">
        <v>4800</v>
      </c>
      <c r="G2540">
        <v>29445.17</v>
      </c>
      <c r="H2540">
        <v>233</v>
      </c>
      <c r="I2540">
        <v>0</v>
      </c>
      <c r="J2540">
        <v>5033</v>
      </c>
      <c r="K2540">
        <v>29445.17</v>
      </c>
    </row>
    <row r="2541" spans="1:11" x14ac:dyDescent="0.2">
      <c r="A2541" t="s">
        <v>2851</v>
      </c>
      <c r="B2541" t="s">
        <v>88</v>
      </c>
      <c r="C2541" t="s">
        <v>278</v>
      </c>
      <c r="D2541" t="s">
        <v>273</v>
      </c>
      <c r="E2541" t="s">
        <v>220</v>
      </c>
      <c r="F2541">
        <v>115</v>
      </c>
      <c r="G2541">
        <v>665.04</v>
      </c>
      <c r="H2541">
        <v>3</v>
      </c>
      <c r="I2541">
        <v>0</v>
      </c>
      <c r="J2541">
        <v>118</v>
      </c>
      <c r="K2541">
        <v>665.04</v>
      </c>
    </row>
    <row r="2542" spans="1:11" x14ac:dyDescent="0.2">
      <c r="A2542" t="s">
        <v>2852</v>
      </c>
      <c r="B2542" t="s">
        <v>88</v>
      </c>
      <c r="C2542" t="s">
        <v>278</v>
      </c>
      <c r="D2542" t="s">
        <v>270</v>
      </c>
      <c r="E2542" t="s">
        <v>221</v>
      </c>
      <c r="F2542">
        <v>46</v>
      </c>
      <c r="G2542">
        <v>336</v>
      </c>
      <c r="H2542">
        <v>6</v>
      </c>
      <c r="I2542">
        <v>0</v>
      </c>
      <c r="J2542">
        <v>52</v>
      </c>
      <c r="K2542">
        <v>336</v>
      </c>
    </row>
    <row r="2543" spans="1:11" x14ac:dyDescent="0.2">
      <c r="A2543" t="s">
        <v>2853</v>
      </c>
      <c r="B2543" t="s">
        <v>88</v>
      </c>
      <c r="C2543" t="s">
        <v>278</v>
      </c>
      <c r="D2543" t="s">
        <v>273</v>
      </c>
      <c r="E2543" t="s">
        <v>287</v>
      </c>
      <c r="F2543">
        <v>2244</v>
      </c>
      <c r="G2543">
        <v>14269.79</v>
      </c>
      <c r="H2543">
        <v>83</v>
      </c>
      <c r="I2543">
        <v>0</v>
      </c>
      <c r="J2543">
        <v>2327</v>
      </c>
      <c r="K2543">
        <v>14269.79</v>
      </c>
    </row>
    <row r="2544" spans="1:11" x14ac:dyDescent="0.2">
      <c r="A2544" t="s">
        <v>2854</v>
      </c>
      <c r="B2544" t="s">
        <v>88</v>
      </c>
      <c r="C2544" t="s">
        <v>278</v>
      </c>
      <c r="D2544" t="s">
        <v>272</v>
      </c>
      <c r="E2544" t="s">
        <v>222</v>
      </c>
      <c r="F2544">
        <v>84</v>
      </c>
      <c r="G2544">
        <v>490.53</v>
      </c>
      <c r="H2544">
        <v>13</v>
      </c>
      <c r="I2544">
        <v>0</v>
      </c>
      <c r="J2544">
        <v>97</v>
      </c>
      <c r="K2544">
        <v>490.53</v>
      </c>
    </row>
    <row r="2545" spans="1:11" x14ac:dyDescent="0.2">
      <c r="A2545" t="s">
        <v>2855</v>
      </c>
      <c r="B2545" t="s">
        <v>88</v>
      </c>
      <c r="C2545" t="s">
        <v>278</v>
      </c>
      <c r="D2545" t="s">
        <v>268</v>
      </c>
      <c r="E2545" t="s">
        <v>223</v>
      </c>
      <c r="F2545">
        <v>98</v>
      </c>
      <c r="G2545">
        <v>674</v>
      </c>
      <c r="H2545">
        <v>6</v>
      </c>
      <c r="I2545">
        <v>0</v>
      </c>
      <c r="J2545">
        <v>104</v>
      </c>
      <c r="K2545">
        <v>674</v>
      </c>
    </row>
    <row r="2546" spans="1:11" x14ac:dyDescent="0.2">
      <c r="A2546" t="s">
        <v>2856</v>
      </c>
      <c r="B2546" t="s">
        <v>88</v>
      </c>
      <c r="C2546" t="s">
        <v>278</v>
      </c>
      <c r="D2546" t="s">
        <v>269</v>
      </c>
      <c r="E2546" t="s">
        <v>224</v>
      </c>
      <c r="F2546">
        <v>211</v>
      </c>
      <c r="G2546">
        <v>1251.04</v>
      </c>
      <c r="H2546">
        <v>39</v>
      </c>
      <c r="I2546">
        <v>0</v>
      </c>
      <c r="J2546">
        <v>250</v>
      </c>
      <c r="K2546">
        <v>1251.04</v>
      </c>
    </row>
    <row r="2547" spans="1:11" x14ac:dyDescent="0.2">
      <c r="A2547" t="s">
        <v>2857</v>
      </c>
      <c r="B2547" t="s">
        <v>88</v>
      </c>
      <c r="C2547" t="s">
        <v>278</v>
      </c>
      <c r="D2547" t="s">
        <v>271</v>
      </c>
      <c r="E2547" t="s">
        <v>225</v>
      </c>
      <c r="F2547">
        <v>37</v>
      </c>
      <c r="G2547">
        <v>242</v>
      </c>
      <c r="H2547">
        <v>2</v>
      </c>
      <c r="I2547">
        <v>0</v>
      </c>
      <c r="J2547">
        <v>39</v>
      </c>
      <c r="K2547">
        <v>242</v>
      </c>
    </row>
    <row r="2548" spans="1:11" x14ac:dyDescent="0.2">
      <c r="A2548" t="s">
        <v>2858</v>
      </c>
      <c r="B2548" t="s">
        <v>88</v>
      </c>
      <c r="C2548" t="s">
        <v>278</v>
      </c>
      <c r="D2548" t="s">
        <v>274</v>
      </c>
      <c r="E2548" t="s">
        <v>226</v>
      </c>
      <c r="F2548">
        <v>305</v>
      </c>
      <c r="G2548">
        <v>2072</v>
      </c>
      <c r="H2548">
        <v>13</v>
      </c>
      <c r="I2548">
        <v>0</v>
      </c>
      <c r="J2548">
        <v>318</v>
      </c>
      <c r="K2548">
        <v>2072</v>
      </c>
    </row>
    <row r="2549" spans="1:11" x14ac:dyDescent="0.2">
      <c r="A2549" t="s">
        <v>2859</v>
      </c>
      <c r="B2549" t="s">
        <v>88</v>
      </c>
      <c r="C2549" t="s">
        <v>278</v>
      </c>
      <c r="D2549" t="s">
        <v>271</v>
      </c>
      <c r="E2549" t="s">
        <v>227</v>
      </c>
      <c r="F2549">
        <v>207</v>
      </c>
      <c r="G2549">
        <v>1463.51</v>
      </c>
      <c r="H2549">
        <v>4</v>
      </c>
      <c r="I2549">
        <v>0</v>
      </c>
      <c r="J2549">
        <v>211</v>
      </c>
      <c r="K2549">
        <v>1463.51</v>
      </c>
    </row>
    <row r="2550" spans="1:11" x14ac:dyDescent="0.2">
      <c r="A2550" t="s">
        <v>2860</v>
      </c>
      <c r="B2550" t="s">
        <v>88</v>
      </c>
      <c r="C2550" t="s">
        <v>278</v>
      </c>
      <c r="D2550" t="s">
        <v>270</v>
      </c>
      <c r="E2550" t="s">
        <v>228</v>
      </c>
      <c r="F2550">
        <v>102</v>
      </c>
      <c r="G2550">
        <v>696</v>
      </c>
      <c r="H2550">
        <v>1</v>
      </c>
      <c r="I2550">
        <v>0</v>
      </c>
      <c r="J2550">
        <v>103</v>
      </c>
      <c r="K2550">
        <v>696</v>
      </c>
    </row>
    <row r="2551" spans="1:11" x14ac:dyDescent="0.2">
      <c r="A2551" t="s">
        <v>2861</v>
      </c>
      <c r="B2551" t="s">
        <v>88</v>
      </c>
      <c r="C2551" t="s">
        <v>278</v>
      </c>
      <c r="D2551" t="s">
        <v>274</v>
      </c>
      <c r="E2551" t="s">
        <v>229</v>
      </c>
      <c r="F2551">
        <v>53</v>
      </c>
      <c r="G2551">
        <v>387</v>
      </c>
      <c r="H2551">
        <v>5</v>
      </c>
      <c r="I2551">
        <v>0</v>
      </c>
      <c r="J2551">
        <v>58</v>
      </c>
      <c r="K2551">
        <v>387</v>
      </c>
    </row>
    <row r="2552" spans="1:11" x14ac:dyDescent="0.2">
      <c r="A2552" t="s">
        <v>2862</v>
      </c>
      <c r="B2552" t="s">
        <v>88</v>
      </c>
      <c r="C2552" t="s">
        <v>278</v>
      </c>
      <c r="D2552" t="s">
        <v>268</v>
      </c>
      <c r="E2552" t="s">
        <v>230</v>
      </c>
      <c r="F2552">
        <v>238</v>
      </c>
      <c r="G2552">
        <v>1515.02</v>
      </c>
      <c r="H2552">
        <v>7</v>
      </c>
      <c r="I2552">
        <v>0</v>
      </c>
      <c r="J2552">
        <v>245</v>
      </c>
      <c r="K2552">
        <v>1515.02</v>
      </c>
    </row>
    <row r="2553" spans="1:11" x14ac:dyDescent="0.2">
      <c r="A2553" t="s">
        <v>2863</v>
      </c>
      <c r="B2553" t="s">
        <v>88</v>
      </c>
      <c r="C2553" t="s">
        <v>278</v>
      </c>
      <c r="D2553" t="s">
        <v>270</v>
      </c>
      <c r="E2553" t="s">
        <v>231</v>
      </c>
      <c r="F2553">
        <v>75</v>
      </c>
      <c r="G2553">
        <v>522</v>
      </c>
      <c r="H2553">
        <v>5</v>
      </c>
      <c r="I2553">
        <v>0</v>
      </c>
      <c r="J2553">
        <v>80</v>
      </c>
      <c r="K2553">
        <v>522</v>
      </c>
    </row>
    <row r="2554" spans="1:11" x14ac:dyDescent="0.2">
      <c r="A2554" t="s">
        <v>2864</v>
      </c>
      <c r="B2554" t="s">
        <v>88</v>
      </c>
      <c r="C2554" t="s">
        <v>278</v>
      </c>
      <c r="D2554" t="s">
        <v>272</v>
      </c>
      <c r="E2554" t="s">
        <v>232</v>
      </c>
      <c r="F2554">
        <v>925</v>
      </c>
      <c r="G2554">
        <v>5573.12</v>
      </c>
      <c r="H2554">
        <v>24</v>
      </c>
      <c r="I2554">
        <v>0</v>
      </c>
      <c r="J2554">
        <v>949</v>
      </c>
      <c r="K2554">
        <v>5573.12</v>
      </c>
    </row>
    <row r="2555" spans="1:11" x14ac:dyDescent="0.2">
      <c r="A2555" t="s">
        <v>2865</v>
      </c>
      <c r="B2555" t="s">
        <v>88</v>
      </c>
      <c r="C2555" t="s">
        <v>278</v>
      </c>
      <c r="D2555" t="s">
        <v>269</v>
      </c>
      <c r="E2555" t="s">
        <v>233</v>
      </c>
      <c r="F2555">
        <v>168</v>
      </c>
      <c r="G2555">
        <v>999.02</v>
      </c>
      <c r="H2555">
        <v>8</v>
      </c>
      <c r="I2555">
        <v>0</v>
      </c>
      <c r="J2555">
        <v>176</v>
      </c>
      <c r="K2555">
        <v>999.02</v>
      </c>
    </row>
    <row r="2556" spans="1:11" x14ac:dyDescent="0.2">
      <c r="A2556" t="s">
        <v>2866</v>
      </c>
      <c r="B2556" t="s">
        <v>88</v>
      </c>
      <c r="C2556" t="s">
        <v>278</v>
      </c>
      <c r="D2556" t="s">
        <v>273</v>
      </c>
      <c r="E2556" t="s">
        <v>234</v>
      </c>
      <c r="F2556">
        <v>137</v>
      </c>
      <c r="G2556">
        <v>873</v>
      </c>
      <c r="H2556">
        <v>5</v>
      </c>
      <c r="I2556">
        <v>0</v>
      </c>
      <c r="J2556">
        <v>142</v>
      </c>
      <c r="K2556">
        <v>873</v>
      </c>
    </row>
    <row r="2557" spans="1:11" x14ac:dyDescent="0.2">
      <c r="A2557" t="s">
        <v>2867</v>
      </c>
      <c r="B2557" t="s">
        <v>88</v>
      </c>
      <c r="C2557" t="s">
        <v>278</v>
      </c>
      <c r="D2557" t="s">
        <v>271</v>
      </c>
      <c r="E2557" t="s">
        <v>235</v>
      </c>
      <c r="F2557">
        <v>141</v>
      </c>
      <c r="G2557">
        <v>934.51</v>
      </c>
      <c r="H2557">
        <v>12</v>
      </c>
      <c r="I2557">
        <v>0</v>
      </c>
      <c r="J2557">
        <v>153</v>
      </c>
      <c r="K2557">
        <v>934.51</v>
      </c>
    </row>
    <row r="2558" spans="1:11" x14ac:dyDescent="0.2">
      <c r="A2558" t="s">
        <v>2868</v>
      </c>
      <c r="B2558" t="s">
        <v>88</v>
      </c>
      <c r="C2558" t="s">
        <v>278</v>
      </c>
      <c r="D2558" t="s">
        <v>274</v>
      </c>
      <c r="E2558" t="s">
        <v>236</v>
      </c>
      <c r="F2558">
        <v>74</v>
      </c>
      <c r="G2558">
        <v>491.51</v>
      </c>
      <c r="H2558">
        <v>2</v>
      </c>
      <c r="I2558">
        <v>0</v>
      </c>
      <c r="J2558">
        <v>76</v>
      </c>
      <c r="K2558">
        <v>491.51</v>
      </c>
    </row>
    <row r="2559" spans="1:11" x14ac:dyDescent="0.2">
      <c r="A2559" t="s">
        <v>2869</v>
      </c>
      <c r="B2559" t="s">
        <v>88</v>
      </c>
      <c r="C2559" t="s">
        <v>278</v>
      </c>
      <c r="D2559" t="s">
        <v>268</v>
      </c>
      <c r="E2559" t="s">
        <v>237</v>
      </c>
      <c r="F2559">
        <v>122</v>
      </c>
      <c r="G2559">
        <v>806.04</v>
      </c>
      <c r="H2559">
        <v>22</v>
      </c>
      <c r="I2559">
        <v>0</v>
      </c>
      <c r="J2559">
        <v>144</v>
      </c>
      <c r="K2559">
        <v>806.04</v>
      </c>
    </row>
    <row r="2560" spans="1:11" x14ac:dyDescent="0.2">
      <c r="A2560" t="s">
        <v>2870</v>
      </c>
      <c r="B2560" t="s">
        <v>88</v>
      </c>
      <c r="C2560" t="s">
        <v>278</v>
      </c>
      <c r="D2560" t="s">
        <v>273</v>
      </c>
      <c r="E2560" t="s">
        <v>238</v>
      </c>
      <c r="F2560">
        <v>52</v>
      </c>
      <c r="G2560">
        <v>292.51</v>
      </c>
      <c r="H2560">
        <v>1</v>
      </c>
      <c r="I2560">
        <v>0</v>
      </c>
      <c r="J2560">
        <v>53</v>
      </c>
      <c r="K2560">
        <v>292.51</v>
      </c>
    </row>
    <row r="2561" spans="1:11" x14ac:dyDescent="0.2">
      <c r="A2561" t="s">
        <v>2871</v>
      </c>
      <c r="B2561" t="s">
        <v>88</v>
      </c>
      <c r="C2561" t="s">
        <v>278</v>
      </c>
      <c r="D2561" t="s">
        <v>269</v>
      </c>
      <c r="E2561" t="s">
        <v>239</v>
      </c>
      <c r="F2561">
        <v>73</v>
      </c>
      <c r="G2561">
        <v>443.02</v>
      </c>
      <c r="H2561">
        <v>9</v>
      </c>
      <c r="I2561">
        <v>0</v>
      </c>
      <c r="J2561">
        <v>82</v>
      </c>
      <c r="K2561">
        <v>443.02</v>
      </c>
    </row>
    <row r="2562" spans="1:11" x14ac:dyDescent="0.2">
      <c r="A2562" t="s">
        <v>2872</v>
      </c>
      <c r="B2562" t="s">
        <v>88</v>
      </c>
      <c r="C2562" t="s">
        <v>278</v>
      </c>
      <c r="D2562" t="s">
        <v>271</v>
      </c>
      <c r="E2562" t="s">
        <v>240</v>
      </c>
      <c r="F2562">
        <v>134</v>
      </c>
      <c r="G2562">
        <v>936.53</v>
      </c>
      <c r="H2562">
        <v>9</v>
      </c>
      <c r="I2562">
        <v>0</v>
      </c>
      <c r="J2562">
        <v>143</v>
      </c>
      <c r="K2562">
        <v>936.53</v>
      </c>
    </row>
    <row r="2563" spans="1:11" x14ac:dyDescent="0.2">
      <c r="A2563" t="s">
        <v>2873</v>
      </c>
      <c r="B2563" t="s">
        <v>88</v>
      </c>
      <c r="C2563" t="s">
        <v>278</v>
      </c>
      <c r="D2563" t="s">
        <v>275</v>
      </c>
      <c r="E2563" t="s">
        <v>241</v>
      </c>
      <c r="F2563">
        <v>184</v>
      </c>
      <c r="G2563">
        <v>1305</v>
      </c>
      <c r="H2563">
        <v>1</v>
      </c>
      <c r="I2563">
        <v>0</v>
      </c>
      <c r="J2563">
        <v>185</v>
      </c>
      <c r="K2563">
        <v>1305</v>
      </c>
    </row>
    <row r="2564" spans="1:11" x14ac:dyDescent="0.2">
      <c r="A2564" t="s">
        <v>2874</v>
      </c>
      <c r="B2564" t="s">
        <v>88</v>
      </c>
      <c r="C2564" t="s">
        <v>278</v>
      </c>
      <c r="D2564" t="s">
        <v>274</v>
      </c>
      <c r="E2564" t="s">
        <v>242</v>
      </c>
      <c r="F2564">
        <v>66</v>
      </c>
      <c r="G2564">
        <v>439</v>
      </c>
      <c r="H2564">
        <v>6</v>
      </c>
      <c r="I2564">
        <v>0</v>
      </c>
      <c r="J2564">
        <v>72</v>
      </c>
      <c r="K2564">
        <v>439</v>
      </c>
    </row>
    <row r="2565" spans="1:11" x14ac:dyDescent="0.2">
      <c r="A2565" t="s">
        <v>2875</v>
      </c>
      <c r="B2565" t="s">
        <v>88</v>
      </c>
      <c r="C2565" t="s">
        <v>278</v>
      </c>
      <c r="D2565" t="s">
        <v>269</v>
      </c>
      <c r="E2565" t="s">
        <v>243</v>
      </c>
      <c r="F2565">
        <v>149</v>
      </c>
      <c r="G2565">
        <v>917.55</v>
      </c>
      <c r="H2565">
        <v>9</v>
      </c>
      <c r="I2565">
        <v>0</v>
      </c>
      <c r="J2565">
        <v>158</v>
      </c>
      <c r="K2565">
        <v>917.55</v>
      </c>
    </row>
    <row r="2566" spans="1:11" x14ac:dyDescent="0.2">
      <c r="A2566" t="s">
        <v>2876</v>
      </c>
      <c r="B2566" t="s">
        <v>88</v>
      </c>
      <c r="C2566" t="s">
        <v>278</v>
      </c>
      <c r="D2566" t="s">
        <v>269</v>
      </c>
      <c r="E2566" t="s">
        <v>244</v>
      </c>
      <c r="F2566">
        <v>136</v>
      </c>
      <c r="G2566">
        <v>810.04</v>
      </c>
      <c r="H2566">
        <v>14</v>
      </c>
      <c r="I2566">
        <v>0</v>
      </c>
      <c r="J2566">
        <v>150</v>
      </c>
      <c r="K2566">
        <v>810.04</v>
      </c>
    </row>
    <row r="2567" spans="1:11" x14ac:dyDescent="0.2">
      <c r="A2567" t="s">
        <v>2877</v>
      </c>
      <c r="B2567" t="s">
        <v>88</v>
      </c>
      <c r="C2567" t="s">
        <v>278</v>
      </c>
      <c r="D2567" t="s">
        <v>271</v>
      </c>
      <c r="E2567" t="s">
        <v>245</v>
      </c>
      <c r="F2567">
        <v>97</v>
      </c>
      <c r="G2567">
        <v>606</v>
      </c>
      <c r="H2567">
        <v>4</v>
      </c>
      <c r="I2567">
        <v>0</v>
      </c>
      <c r="J2567">
        <v>101</v>
      </c>
      <c r="K2567">
        <v>606</v>
      </c>
    </row>
    <row r="2568" spans="1:11" x14ac:dyDescent="0.2">
      <c r="A2568" t="s">
        <v>2878</v>
      </c>
      <c r="B2568" t="s">
        <v>88</v>
      </c>
      <c r="C2568" t="s">
        <v>278</v>
      </c>
      <c r="D2568" t="s">
        <v>274</v>
      </c>
      <c r="E2568" t="s">
        <v>246</v>
      </c>
      <c r="F2568">
        <v>236</v>
      </c>
      <c r="G2568">
        <v>1579.51</v>
      </c>
      <c r="H2568">
        <v>7</v>
      </c>
      <c r="I2568">
        <v>0</v>
      </c>
      <c r="J2568">
        <v>243</v>
      </c>
      <c r="K2568">
        <v>1579.51</v>
      </c>
    </row>
    <row r="2569" spans="1:11" x14ac:dyDescent="0.2">
      <c r="A2569" t="s">
        <v>2879</v>
      </c>
      <c r="B2569" t="s">
        <v>88</v>
      </c>
      <c r="C2569" t="s">
        <v>278</v>
      </c>
      <c r="D2569" t="s">
        <v>272</v>
      </c>
      <c r="E2569" t="s">
        <v>247</v>
      </c>
      <c r="F2569">
        <v>102</v>
      </c>
      <c r="G2569">
        <v>609</v>
      </c>
      <c r="H2569">
        <v>2</v>
      </c>
      <c r="I2569">
        <v>0</v>
      </c>
      <c r="J2569">
        <v>104</v>
      </c>
      <c r="K2569">
        <v>609</v>
      </c>
    </row>
    <row r="2570" spans="1:11" x14ac:dyDescent="0.2">
      <c r="A2570" t="s">
        <v>2880</v>
      </c>
      <c r="B2570" t="s">
        <v>88</v>
      </c>
      <c r="C2570" t="s">
        <v>278</v>
      </c>
      <c r="D2570" t="s">
        <v>274</v>
      </c>
      <c r="E2570" t="s">
        <v>288</v>
      </c>
      <c r="F2570">
        <v>1856</v>
      </c>
      <c r="G2570">
        <v>12491.59</v>
      </c>
      <c r="H2570">
        <v>135</v>
      </c>
      <c r="I2570">
        <v>0</v>
      </c>
      <c r="J2570">
        <v>1991</v>
      </c>
      <c r="K2570">
        <v>12491.59</v>
      </c>
    </row>
    <row r="2571" spans="1:11" x14ac:dyDescent="0.2">
      <c r="A2571" t="s">
        <v>2881</v>
      </c>
      <c r="B2571" t="s">
        <v>88</v>
      </c>
      <c r="C2571" t="s">
        <v>278</v>
      </c>
      <c r="D2571" t="s">
        <v>267</v>
      </c>
      <c r="E2571" t="s">
        <v>248</v>
      </c>
      <c r="F2571">
        <v>208</v>
      </c>
      <c r="G2571">
        <v>1437.02</v>
      </c>
      <c r="H2571">
        <v>7</v>
      </c>
      <c r="I2571">
        <v>0</v>
      </c>
      <c r="J2571">
        <v>215</v>
      </c>
      <c r="K2571">
        <v>1437.02</v>
      </c>
    </row>
    <row r="2572" spans="1:11" x14ac:dyDescent="0.2">
      <c r="A2572" t="s">
        <v>2882</v>
      </c>
      <c r="B2572" t="s">
        <v>88</v>
      </c>
      <c r="C2572" t="s">
        <v>278</v>
      </c>
      <c r="D2572" t="s">
        <v>272</v>
      </c>
      <c r="E2572" t="s">
        <v>249</v>
      </c>
      <c r="F2572">
        <v>413</v>
      </c>
      <c r="G2572">
        <v>2532.59</v>
      </c>
      <c r="H2572">
        <v>23</v>
      </c>
      <c r="I2572">
        <v>0</v>
      </c>
      <c r="J2572">
        <v>436</v>
      </c>
      <c r="K2572">
        <v>2532.59</v>
      </c>
    </row>
    <row r="2573" spans="1:11" x14ac:dyDescent="0.2">
      <c r="A2573" t="s">
        <v>2883</v>
      </c>
      <c r="B2573" t="s">
        <v>88</v>
      </c>
      <c r="C2573" t="s">
        <v>278</v>
      </c>
      <c r="D2573" t="s">
        <v>269</v>
      </c>
      <c r="E2573" t="s">
        <v>250</v>
      </c>
      <c r="F2573">
        <v>49</v>
      </c>
      <c r="G2573">
        <v>269.02</v>
      </c>
      <c r="H2573">
        <v>3</v>
      </c>
      <c r="I2573">
        <v>0</v>
      </c>
      <c r="J2573">
        <v>52</v>
      </c>
      <c r="K2573">
        <v>269.02</v>
      </c>
    </row>
    <row r="2574" spans="1:11" x14ac:dyDescent="0.2">
      <c r="A2574" t="s">
        <v>2884</v>
      </c>
      <c r="B2574" t="s">
        <v>88</v>
      </c>
      <c r="C2574" t="s">
        <v>278</v>
      </c>
      <c r="D2574" t="s">
        <v>271</v>
      </c>
      <c r="E2574" t="s">
        <v>251</v>
      </c>
      <c r="F2574">
        <v>40</v>
      </c>
      <c r="G2574">
        <v>304</v>
      </c>
      <c r="H2574">
        <v>2</v>
      </c>
      <c r="I2574">
        <v>0</v>
      </c>
      <c r="J2574">
        <v>42</v>
      </c>
      <c r="K2574">
        <v>304</v>
      </c>
    </row>
    <row r="2575" spans="1:11" x14ac:dyDescent="0.2">
      <c r="A2575" t="s">
        <v>2885</v>
      </c>
      <c r="B2575" t="s">
        <v>88</v>
      </c>
      <c r="C2575" t="s">
        <v>278</v>
      </c>
      <c r="D2575" t="s">
        <v>271</v>
      </c>
      <c r="E2575" t="s">
        <v>252</v>
      </c>
      <c r="F2575">
        <v>113</v>
      </c>
      <c r="G2575">
        <v>755</v>
      </c>
      <c r="H2575">
        <v>5</v>
      </c>
      <c r="I2575">
        <v>0</v>
      </c>
      <c r="J2575">
        <v>118</v>
      </c>
      <c r="K2575">
        <v>755</v>
      </c>
    </row>
    <row r="2576" spans="1:11" x14ac:dyDescent="0.2">
      <c r="A2576" t="s">
        <v>2886</v>
      </c>
      <c r="B2576" t="s">
        <v>88</v>
      </c>
      <c r="C2576" t="s">
        <v>278</v>
      </c>
      <c r="D2576" t="s">
        <v>273</v>
      </c>
      <c r="E2576" t="s">
        <v>253</v>
      </c>
      <c r="F2576">
        <v>278</v>
      </c>
      <c r="G2576">
        <v>1650.53</v>
      </c>
      <c r="H2576">
        <v>12</v>
      </c>
      <c r="I2576">
        <v>0</v>
      </c>
      <c r="J2576">
        <v>290</v>
      </c>
      <c r="K2576">
        <v>1650.53</v>
      </c>
    </row>
    <row r="2577" spans="1:11" x14ac:dyDescent="0.2">
      <c r="A2577" t="s">
        <v>2887</v>
      </c>
      <c r="B2577" t="s">
        <v>88</v>
      </c>
      <c r="C2577" t="s">
        <v>278</v>
      </c>
      <c r="D2577" t="s">
        <v>272</v>
      </c>
      <c r="E2577" t="s">
        <v>254</v>
      </c>
      <c r="F2577">
        <v>85</v>
      </c>
      <c r="G2577">
        <v>508</v>
      </c>
      <c r="H2577">
        <v>2</v>
      </c>
      <c r="I2577">
        <v>0</v>
      </c>
      <c r="J2577">
        <v>87</v>
      </c>
      <c r="K2577">
        <v>508</v>
      </c>
    </row>
    <row r="2578" spans="1:11" x14ac:dyDescent="0.2">
      <c r="A2578" t="s">
        <v>2888</v>
      </c>
      <c r="B2578" t="s">
        <v>88</v>
      </c>
      <c r="C2578" t="s">
        <v>278</v>
      </c>
      <c r="D2578" t="s">
        <v>271</v>
      </c>
      <c r="E2578" t="s">
        <v>255</v>
      </c>
      <c r="F2578">
        <v>129</v>
      </c>
      <c r="G2578">
        <v>869.51</v>
      </c>
      <c r="H2578">
        <v>5</v>
      </c>
      <c r="I2578">
        <v>0</v>
      </c>
      <c r="J2578">
        <v>134</v>
      </c>
      <c r="K2578">
        <v>869.51</v>
      </c>
    </row>
    <row r="2579" spans="1:11" x14ac:dyDescent="0.2">
      <c r="A2579" t="s">
        <v>2889</v>
      </c>
      <c r="B2579" t="s">
        <v>88</v>
      </c>
      <c r="C2579" t="s">
        <v>278</v>
      </c>
      <c r="D2579" t="s">
        <v>272</v>
      </c>
      <c r="E2579" t="s">
        <v>256</v>
      </c>
      <c r="F2579">
        <v>143</v>
      </c>
      <c r="G2579">
        <v>838</v>
      </c>
      <c r="H2579">
        <v>3</v>
      </c>
      <c r="I2579">
        <v>0</v>
      </c>
      <c r="J2579">
        <v>146</v>
      </c>
      <c r="K2579">
        <v>838</v>
      </c>
    </row>
    <row r="2580" spans="1:11" x14ac:dyDescent="0.2">
      <c r="A2580" t="s">
        <v>2890</v>
      </c>
      <c r="B2580" t="s">
        <v>88</v>
      </c>
      <c r="C2580" t="s">
        <v>278</v>
      </c>
      <c r="D2580" t="s">
        <v>274</v>
      </c>
      <c r="E2580" t="s">
        <v>257</v>
      </c>
      <c r="F2580">
        <v>61</v>
      </c>
      <c r="G2580">
        <v>377.51</v>
      </c>
      <c r="H2580">
        <v>4</v>
      </c>
      <c r="I2580">
        <v>0</v>
      </c>
      <c r="J2580">
        <v>65</v>
      </c>
      <c r="K2580">
        <v>377.51</v>
      </c>
    </row>
    <row r="2581" spans="1:11" x14ac:dyDescent="0.2">
      <c r="A2581" t="s">
        <v>2891</v>
      </c>
      <c r="B2581" t="s">
        <v>88</v>
      </c>
      <c r="C2581" t="s">
        <v>278</v>
      </c>
      <c r="D2581" t="s">
        <v>274</v>
      </c>
      <c r="E2581" t="s">
        <v>258</v>
      </c>
      <c r="F2581">
        <v>188</v>
      </c>
      <c r="G2581">
        <v>1239.51</v>
      </c>
      <c r="H2581">
        <v>10</v>
      </c>
      <c r="I2581">
        <v>0</v>
      </c>
      <c r="J2581">
        <v>198</v>
      </c>
      <c r="K2581">
        <v>1239.51</v>
      </c>
    </row>
    <row r="2582" spans="1:11" x14ac:dyDescent="0.2">
      <c r="A2582" t="s">
        <v>2892</v>
      </c>
      <c r="B2582" t="s">
        <v>88</v>
      </c>
      <c r="C2582" t="s">
        <v>278</v>
      </c>
      <c r="D2582" t="s">
        <v>275</v>
      </c>
      <c r="E2582" t="s">
        <v>259</v>
      </c>
      <c r="F2582">
        <v>99</v>
      </c>
      <c r="G2582">
        <v>639</v>
      </c>
      <c r="H2582">
        <v>0</v>
      </c>
      <c r="I2582">
        <v>0</v>
      </c>
      <c r="J2582">
        <v>99</v>
      </c>
      <c r="K2582">
        <v>639</v>
      </c>
    </row>
    <row r="2583" spans="1:11" x14ac:dyDescent="0.2">
      <c r="A2583" t="s">
        <v>2893</v>
      </c>
      <c r="B2583" t="s">
        <v>88</v>
      </c>
      <c r="C2583" t="s">
        <v>278</v>
      </c>
      <c r="D2583" t="s">
        <v>275</v>
      </c>
      <c r="E2583" t="s">
        <v>289</v>
      </c>
      <c r="F2583">
        <v>2471</v>
      </c>
      <c r="G2583">
        <v>17047.18</v>
      </c>
      <c r="H2583">
        <v>82</v>
      </c>
      <c r="I2583">
        <v>0</v>
      </c>
      <c r="J2583">
        <v>2553</v>
      </c>
      <c r="K2583">
        <v>17047.18</v>
      </c>
    </row>
    <row r="2584" spans="1:11" x14ac:dyDescent="0.2">
      <c r="A2584" t="s">
        <v>2894</v>
      </c>
      <c r="B2584" t="s">
        <v>88</v>
      </c>
      <c r="C2584" t="s">
        <v>296</v>
      </c>
      <c r="D2584" t="s">
        <v>106</v>
      </c>
      <c r="E2584" t="s">
        <v>280</v>
      </c>
      <c r="F2584">
        <v>0</v>
      </c>
      <c r="G2584">
        <v>0</v>
      </c>
      <c r="H2584">
        <v>1430</v>
      </c>
      <c r="I2584">
        <v>0</v>
      </c>
      <c r="J2584">
        <v>1430</v>
      </c>
      <c r="K2584">
        <v>0</v>
      </c>
    </row>
    <row r="2585" spans="1:11" x14ac:dyDescent="0.2">
      <c r="A2585" t="s">
        <v>2895</v>
      </c>
      <c r="B2585" t="s">
        <v>88</v>
      </c>
      <c r="C2585" t="s">
        <v>296</v>
      </c>
      <c r="D2585" t="s">
        <v>269</v>
      </c>
      <c r="E2585" t="s">
        <v>107</v>
      </c>
      <c r="F2585">
        <v>0</v>
      </c>
      <c r="G2585">
        <v>0</v>
      </c>
      <c r="H2585">
        <v>37</v>
      </c>
      <c r="I2585">
        <v>0</v>
      </c>
      <c r="J2585">
        <v>37</v>
      </c>
      <c r="K2585">
        <v>0</v>
      </c>
    </row>
    <row r="2586" spans="1:11" x14ac:dyDescent="0.2">
      <c r="A2586" t="s">
        <v>2896</v>
      </c>
      <c r="B2586" t="s">
        <v>88</v>
      </c>
      <c r="C2586" t="s">
        <v>296</v>
      </c>
      <c r="D2586" t="s">
        <v>269</v>
      </c>
      <c r="E2586" t="s">
        <v>108</v>
      </c>
      <c r="F2586">
        <v>0</v>
      </c>
      <c r="G2586">
        <v>0</v>
      </c>
      <c r="H2586">
        <v>7</v>
      </c>
      <c r="I2586">
        <v>0</v>
      </c>
      <c r="J2586">
        <v>7</v>
      </c>
      <c r="K2586">
        <v>0</v>
      </c>
    </row>
    <row r="2587" spans="1:11" x14ac:dyDescent="0.2">
      <c r="A2587" t="s">
        <v>2897</v>
      </c>
      <c r="B2587" t="s">
        <v>88</v>
      </c>
      <c r="C2587" t="s">
        <v>296</v>
      </c>
      <c r="D2587" t="s">
        <v>275</v>
      </c>
      <c r="E2587" t="s">
        <v>109</v>
      </c>
      <c r="F2587">
        <v>0</v>
      </c>
      <c r="G2587">
        <v>0</v>
      </c>
      <c r="H2587">
        <v>1</v>
      </c>
      <c r="I2587">
        <v>0</v>
      </c>
      <c r="J2587">
        <v>1</v>
      </c>
      <c r="K2587">
        <v>0</v>
      </c>
    </row>
    <row r="2588" spans="1:11" x14ac:dyDescent="0.2">
      <c r="A2588" t="s">
        <v>2898</v>
      </c>
      <c r="B2588" t="s">
        <v>88</v>
      </c>
      <c r="C2588" t="s">
        <v>296</v>
      </c>
      <c r="D2588" t="s">
        <v>273</v>
      </c>
      <c r="E2588" t="s">
        <v>110</v>
      </c>
      <c r="F2588">
        <v>0</v>
      </c>
      <c r="G2588">
        <v>0</v>
      </c>
      <c r="H2588">
        <v>3</v>
      </c>
      <c r="I2588">
        <v>0</v>
      </c>
      <c r="J2588">
        <v>3</v>
      </c>
      <c r="K2588">
        <v>0</v>
      </c>
    </row>
    <row r="2589" spans="1:11" x14ac:dyDescent="0.2">
      <c r="A2589" t="s">
        <v>2899</v>
      </c>
      <c r="B2589" t="s">
        <v>88</v>
      </c>
      <c r="C2589" t="s">
        <v>296</v>
      </c>
      <c r="D2589" t="s">
        <v>268</v>
      </c>
      <c r="E2589" t="s">
        <v>111</v>
      </c>
      <c r="F2589">
        <v>0</v>
      </c>
      <c r="G2589">
        <v>0</v>
      </c>
      <c r="H2589">
        <v>1</v>
      </c>
      <c r="I2589">
        <v>0</v>
      </c>
      <c r="J2589">
        <v>1</v>
      </c>
      <c r="K2589">
        <v>0</v>
      </c>
    </row>
    <row r="2590" spans="1:11" x14ac:dyDescent="0.2">
      <c r="A2590" t="s">
        <v>2900</v>
      </c>
      <c r="B2590" t="s">
        <v>88</v>
      </c>
      <c r="C2590" t="s">
        <v>296</v>
      </c>
      <c r="D2590" t="s">
        <v>269</v>
      </c>
      <c r="E2590" t="s">
        <v>112</v>
      </c>
      <c r="F2590">
        <v>0</v>
      </c>
      <c r="G2590">
        <v>0</v>
      </c>
      <c r="H2590">
        <v>43</v>
      </c>
      <c r="I2590">
        <v>0</v>
      </c>
      <c r="J2590">
        <v>43</v>
      </c>
      <c r="K2590">
        <v>0</v>
      </c>
    </row>
    <row r="2591" spans="1:11" x14ac:dyDescent="0.2">
      <c r="A2591" t="s">
        <v>2901</v>
      </c>
      <c r="B2591" t="s">
        <v>88</v>
      </c>
      <c r="C2591" t="s">
        <v>296</v>
      </c>
      <c r="D2591" t="s">
        <v>274</v>
      </c>
      <c r="E2591" t="s">
        <v>113</v>
      </c>
      <c r="F2591">
        <v>0</v>
      </c>
      <c r="G2591">
        <v>0</v>
      </c>
      <c r="H2591">
        <v>46</v>
      </c>
      <c r="I2591">
        <v>0</v>
      </c>
      <c r="J2591">
        <v>46</v>
      </c>
      <c r="K2591">
        <v>0</v>
      </c>
    </row>
    <row r="2592" spans="1:11" x14ac:dyDescent="0.2">
      <c r="A2592" t="s">
        <v>2902</v>
      </c>
      <c r="B2592" t="s">
        <v>88</v>
      </c>
      <c r="C2592" t="s">
        <v>296</v>
      </c>
      <c r="D2592" t="s">
        <v>271</v>
      </c>
      <c r="E2592" t="s">
        <v>114</v>
      </c>
      <c r="F2592">
        <v>0</v>
      </c>
      <c r="G2592">
        <v>0</v>
      </c>
      <c r="H2592">
        <v>5</v>
      </c>
      <c r="I2592">
        <v>0</v>
      </c>
      <c r="J2592">
        <v>5</v>
      </c>
      <c r="K2592">
        <v>0</v>
      </c>
    </row>
    <row r="2593" spans="1:11" x14ac:dyDescent="0.2">
      <c r="A2593" t="s">
        <v>2903</v>
      </c>
      <c r="B2593" t="s">
        <v>88</v>
      </c>
      <c r="C2593" t="s">
        <v>296</v>
      </c>
      <c r="D2593" t="s">
        <v>271</v>
      </c>
      <c r="E2593" t="s">
        <v>116</v>
      </c>
      <c r="F2593">
        <v>0</v>
      </c>
      <c r="G2593">
        <v>0</v>
      </c>
      <c r="H2593">
        <v>6</v>
      </c>
      <c r="I2593">
        <v>0</v>
      </c>
      <c r="J2593">
        <v>6</v>
      </c>
      <c r="K2593">
        <v>0</v>
      </c>
    </row>
    <row r="2594" spans="1:11" x14ac:dyDescent="0.2">
      <c r="A2594" t="s">
        <v>2904</v>
      </c>
      <c r="B2594" t="s">
        <v>88</v>
      </c>
      <c r="C2594" t="s">
        <v>296</v>
      </c>
      <c r="D2594" t="s">
        <v>275</v>
      </c>
      <c r="E2594" t="s">
        <v>119</v>
      </c>
      <c r="F2594">
        <v>0</v>
      </c>
      <c r="G2594">
        <v>0</v>
      </c>
      <c r="H2594">
        <v>8</v>
      </c>
      <c r="I2594">
        <v>0</v>
      </c>
      <c r="J2594">
        <v>8</v>
      </c>
      <c r="K2594">
        <v>0</v>
      </c>
    </row>
    <row r="2595" spans="1:11" x14ac:dyDescent="0.2">
      <c r="A2595" t="s">
        <v>2905</v>
      </c>
      <c r="B2595" t="s">
        <v>88</v>
      </c>
      <c r="C2595" t="s">
        <v>296</v>
      </c>
      <c r="D2595" t="s">
        <v>269</v>
      </c>
      <c r="E2595" t="s">
        <v>120</v>
      </c>
      <c r="F2595">
        <v>0</v>
      </c>
      <c r="G2595">
        <v>0</v>
      </c>
      <c r="H2595">
        <v>5</v>
      </c>
      <c r="I2595">
        <v>0</v>
      </c>
      <c r="J2595">
        <v>5</v>
      </c>
      <c r="K2595">
        <v>0</v>
      </c>
    </row>
    <row r="2596" spans="1:11" x14ac:dyDescent="0.2">
      <c r="A2596" t="s">
        <v>2906</v>
      </c>
      <c r="B2596" t="s">
        <v>88</v>
      </c>
      <c r="C2596" t="s">
        <v>296</v>
      </c>
      <c r="D2596" t="s">
        <v>272</v>
      </c>
      <c r="E2596" t="s">
        <v>121</v>
      </c>
      <c r="F2596">
        <v>0</v>
      </c>
      <c r="G2596">
        <v>0</v>
      </c>
      <c r="H2596">
        <v>2</v>
      </c>
      <c r="I2596">
        <v>0</v>
      </c>
      <c r="J2596">
        <v>2</v>
      </c>
      <c r="K2596">
        <v>0</v>
      </c>
    </row>
    <row r="2597" spans="1:11" x14ac:dyDescent="0.2">
      <c r="A2597" t="s">
        <v>2907</v>
      </c>
      <c r="B2597" t="s">
        <v>88</v>
      </c>
      <c r="C2597" t="s">
        <v>296</v>
      </c>
      <c r="D2597" t="s">
        <v>273</v>
      </c>
      <c r="E2597" t="s">
        <v>122</v>
      </c>
      <c r="F2597">
        <v>0</v>
      </c>
      <c r="G2597">
        <v>0</v>
      </c>
      <c r="H2597">
        <v>4</v>
      </c>
      <c r="I2597">
        <v>0</v>
      </c>
      <c r="J2597">
        <v>4</v>
      </c>
      <c r="K2597">
        <v>0</v>
      </c>
    </row>
    <row r="2598" spans="1:11" x14ac:dyDescent="0.2">
      <c r="A2598" t="s">
        <v>2908</v>
      </c>
      <c r="B2598" t="s">
        <v>88</v>
      </c>
      <c r="C2598" t="s">
        <v>296</v>
      </c>
      <c r="D2598" t="s">
        <v>269</v>
      </c>
      <c r="E2598" t="s">
        <v>123</v>
      </c>
      <c r="F2598">
        <v>0</v>
      </c>
      <c r="G2598">
        <v>0</v>
      </c>
      <c r="H2598">
        <v>23</v>
      </c>
      <c r="I2598">
        <v>0</v>
      </c>
      <c r="J2598">
        <v>23</v>
      </c>
      <c r="K2598">
        <v>0</v>
      </c>
    </row>
    <row r="2599" spans="1:11" x14ac:dyDescent="0.2">
      <c r="A2599" t="s">
        <v>2909</v>
      </c>
      <c r="B2599" t="s">
        <v>88</v>
      </c>
      <c r="C2599" t="s">
        <v>296</v>
      </c>
      <c r="D2599" t="s">
        <v>272</v>
      </c>
      <c r="E2599" t="s">
        <v>124</v>
      </c>
      <c r="F2599">
        <v>0</v>
      </c>
      <c r="G2599">
        <v>0</v>
      </c>
      <c r="H2599">
        <v>12</v>
      </c>
      <c r="I2599">
        <v>0</v>
      </c>
      <c r="J2599">
        <v>12</v>
      </c>
      <c r="K2599">
        <v>0</v>
      </c>
    </row>
    <row r="2600" spans="1:11" x14ac:dyDescent="0.2">
      <c r="A2600" t="s">
        <v>2910</v>
      </c>
      <c r="B2600" t="s">
        <v>88</v>
      </c>
      <c r="C2600" t="s">
        <v>296</v>
      </c>
      <c r="D2600" t="s">
        <v>271</v>
      </c>
      <c r="E2600" t="s">
        <v>125</v>
      </c>
      <c r="F2600">
        <v>0</v>
      </c>
      <c r="G2600">
        <v>0</v>
      </c>
      <c r="H2600">
        <v>3</v>
      </c>
      <c r="I2600">
        <v>0</v>
      </c>
      <c r="J2600">
        <v>3</v>
      </c>
      <c r="K2600">
        <v>0</v>
      </c>
    </row>
    <row r="2601" spans="1:11" x14ac:dyDescent="0.2">
      <c r="A2601" t="s">
        <v>2911</v>
      </c>
      <c r="B2601" t="s">
        <v>88</v>
      </c>
      <c r="C2601" t="s">
        <v>296</v>
      </c>
      <c r="D2601" t="s">
        <v>275</v>
      </c>
      <c r="E2601" t="s">
        <v>126</v>
      </c>
      <c r="F2601">
        <v>0</v>
      </c>
      <c r="G2601">
        <v>0</v>
      </c>
      <c r="H2601">
        <v>5</v>
      </c>
      <c r="I2601">
        <v>0</v>
      </c>
      <c r="J2601">
        <v>5</v>
      </c>
      <c r="K2601">
        <v>0</v>
      </c>
    </row>
    <row r="2602" spans="1:11" x14ac:dyDescent="0.2">
      <c r="A2602" t="s">
        <v>2912</v>
      </c>
      <c r="B2602" t="s">
        <v>88</v>
      </c>
      <c r="C2602" t="s">
        <v>296</v>
      </c>
      <c r="D2602" t="s">
        <v>268</v>
      </c>
      <c r="E2602" t="s">
        <v>127</v>
      </c>
      <c r="F2602">
        <v>0</v>
      </c>
      <c r="G2602">
        <v>0</v>
      </c>
      <c r="H2602">
        <v>11</v>
      </c>
      <c r="I2602">
        <v>0</v>
      </c>
      <c r="J2602">
        <v>11</v>
      </c>
      <c r="K2602">
        <v>0</v>
      </c>
    </row>
    <row r="2603" spans="1:11" x14ac:dyDescent="0.2">
      <c r="A2603" t="s">
        <v>2913</v>
      </c>
      <c r="B2603" t="s">
        <v>88</v>
      </c>
      <c r="C2603" t="s">
        <v>296</v>
      </c>
      <c r="D2603" t="s">
        <v>269</v>
      </c>
      <c r="E2603" t="s">
        <v>128</v>
      </c>
      <c r="F2603">
        <v>0</v>
      </c>
      <c r="G2603">
        <v>0</v>
      </c>
      <c r="H2603">
        <v>3</v>
      </c>
      <c r="I2603">
        <v>0</v>
      </c>
      <c r="J2603">
        <v>3</v>
      </c>
      <c r="K2603">
        <v>0</v>
      </c>
    </row>
    <row r="2604" spans="1:11" x14ac:dyDescent="0.2">
      <c r="A2604" t="s">
        <v>2914</v>
      </c>
      <c r="B2604" t="s">
        <v>88</v>
      </c>
      <c r="C2604" t="s">
        <v>296</v>
      </c>
      <c r="D2604" t="s">
        <v>268</v>
      </c>
      <c r="E2604" t="s">
        <v>129</v>
      </c>
      <c r="F2604">
        <v>0</v>
      </c>
      <c r="G2604">
        <v>0</v>
      </c>
      <c r="H2604">
        <v>3</v>
      </c>
      <c r="I2604">
        <v>0</v>
      </c>
      <c r="J2604">
        <v>3</v>
      </c>
      <c r="K2604">
        <v>0</v>
      </c>
    </row>
    <row r="2605" spans="1:11" x14ac:dyDescent="0.2">
      <c r="A2605" t="s">
        <v>2915</v>
      </c>
      <c r="B2605" t="s">
        <v>88</v>
      </c>
      <c r="C2605" t="s">
        <v>296</v>
      </c>
      <c r="D2605" t="s">
        <v>271</v>
      </c>
      <c r="E2605" t="s">
        <v>130</v>
      </c>
      <c r="F2605">
        <v>0</v>
      </c>
      <c r="G2605">
        <v>0</v>
      </c>
      <c r="H2605">
        <v>2</v>
      </c>
      <c r="I2605">
        <v>0</v>
      </c>
      <c r="J2605">
        <v>2</v>
      </c>
      <c r="K2605">
        <v>0</v>
      </c>
    </row>
    <row r="2606" spans="1:11" x14ac:dyDescent="0.2">
      <c r="A2606" t="s">
        <v>2916</v>
      </c>
      <c r="B2606" t="s">
        <v>88</v>
      </c>
      <c r="C2606" t="s">
        <v>296</v>
      </c>
      <c r="D2606" t="s">
        <v>271</v>
      </c>
      <c r="E2606" t="s">
        <v>131</v>
      </c>
      <c r="F2606">
        <v>0</v>
      </c>
      <c r="G2606">
        <v>0</v>
      </c>
      <c r="H2606">
        <v>4</v>
      </c>
      <c r="I2606">
        <v>0</v>
      </c>
      <c r="J2606">
        <v>4</v>
      </c>
      <c r="K2606">
        <v>0</v>
      </c>
    </row>
    <row r="2607" spans="1:11" x14ac:dyDescent="0.2">
      <c r="A2607" t="s">
        <v>2917</v>
      </c>
      <c r="B2607" t="s">
        <v>88</v>
      </c>
      <c r="C2607" t="s">
        <v>296</v>
      </c>
      <c r="D2607" t="s">
        <v>273</v>
      </c>
      <c r="E2607" t="s">
        <v>133</v>
      </c>
      <c r="F2607">
        <v>0</v>
      </c>
      <c r="G2607">
        <v>0</v>
      </c>
      <c r="H2607">
        <v>7</v>
      </c>
      <c r="I2607">
        <v>0</v>
      </c>
      <c r="J2607">
        <v>7</v>
      </c>
      <c r="K2607">
        <v>0</v>
      </c>
    </row>
    <row r="2608" spans="1:11" x14ac:dyDescent="0.2">
      <c r="A2608" t="s">
        <v>2918</v>
      </c>
      <c r="B2608" t="s">
        <v>88</v>
      </c>
      <c r="C2608" t="s">
        <v>296</v>
      </c>
      <c r="D2608" t="s">
        <v>274</v>
      </c>
      <c r="E2608" t="s">
        <v>134</v>
      </c>
      <c r="F2608">
        <v>0</v>
      </c>
      <c r="G2608">
        <v>0</v>
      </c>
      <c r="H2608">
        <v>16</v>
      </c>
      <c r="I2608">
        <v>0</v>
      </c>
      <c r="J2608">
        <v>16</v>
      </c>
      <c r="K2608">
        <v>0</v>
      </c>
    </row>
    <row r="2609" spans="1:11" x14ac:dyDescent="0.2">
      <c r="A2609" t="s">
        <v>2919</v>
      </c>
      <c r="B2609" t="s">
        <v>88</v>
      </c>
      <c r="C2609" t="s">
        <v>296</v>
      </c>
      <c r="D2609" t="s">
        <v>269</v>
      </c>
      <c r="E2609" t="s">
        <v>135</v>
      </c>
      <c r="F2609">
        <v>0</v>
      </c>
      <c r="G2609">
        <v>0</v>
      </c>
      <c r="H2609">
        <v>28</v>
      </c>
      <c r="I2609">
        <v>0</v>
      </c>
      <c r="J2609">
        <v>28</v>
      </c>
      <c r="K2609">
        <v>0</v>
      </c>
    </row>
    <row r="2610" spans="1:11" x14ac:dyDescent="0.2">
      <c r="A2610" t="s">
        <v>2920</v>
      </c>
      <c r="B2610" t="s">
        <v>88</v>
      </c>
      <c r="C2610" t="s">
        <v>296</v>
      </c>
      <c r="D2610" t="s">
        <v>267</v>
      </c>
      <c r="E2610" t="s">
        <v>138</v>
      </c>
      <c r="F2610">
        <v>0</v>
      </c>
      <c r="G2610">
        <v>0</v>
      </c>
      <c r="H2610">
        <v>4</v>
      </c>
      <c r="I2610">
        <v>0</v>
      </c>
      <c r="J2610">
        <v>4</v>
      </c>
      <c r="K2610">
        <v>0</v>
      </c>
    </row>
    <row r="2611" spans="1:11" x14ac:dyDescent="0.2">
      <c r="A2611" t="s">
        <v>2921</v>
      </c>
      <c r="B2611" t="s">
        <v>88</v>
      </c>
      <c r="C2611" t="s">
        <v>296</v>
      </c>
      <c r="D2611" t="s">
        <v>267</v>
      </c>
      <c r="E2611" t="s">
        <v>139</v>
      </c>
      <c r="F2611">
        <v>0</v>
      </c>
      <c r="G2611">
        <v>0</v>
      </c>
      <c r="H2611">
        <v>10</v>
      </c>
      <c r="I2611">
        <v>0</v>
      </c>
      <c r="J2611">
        <v>10</v>
      </c>
      <c r="K2611">
        <v>0</v>
      </c>
    </row>
    <row r="2612" spans="1:11" x14ac:dyDescent="0.2">
      <c r="A2612" t="s">
        <v>2922</v>
      </c>
      <c r="B2612" t="s">
        <v>88</v>
      </c>
      <c r="C2612" t="s">
        <v>296</v>
      </c>
      <c r="D2612" t="s">
        <v>273</v>
      </c>
      <c r="E2612" t="s">
        <v>140</v>
      </c>
      <c r="F2612">
        <v>0</v>
      </c>
      <c r="G2612">
        <v>0</v>
      </c>
      <c r="H2612">
        <v>16</v>
      </c>
      <c r="I2612">
        <v>0</v>
      </c>
      <c r="J2612">
        <v>16</v>
      </c>
      <c r="K2612">
        <v>0</v>
      </c>
    </row>
    <row r="2613" spans="1:11" x14ac:dyDescent="0.2">
      <c r="A2613" t="s">
        <v>2923</v>
      </c>
      <c r="B2613" t="s">
        <v>88</v>
      </c>
      <c r="C2613" t="s">
        <v>296</v>
      </c>
      <c r="D2613" t="s">
        <v>275</v>
      </c>
      <c r="E2613" t="s">
        <v>141</v>
      </c>
      <c r="F2613">
        <v>0</v>
      </c>
      <c r="G2613">
        <v>0</v>
      </c>
      <c r="H2613">
        <v>7</v>
      </c>
      <c r="I2613">
        <v>0</v>
      </c>
      <c r="J2613">
        <v>7</v>
      </c>
      <c r="K2613">
        <v>0</v>
      </c>
    </row>
    <row r="2614" spans="1:11" x14ac:dyDescent="0.2">
      <c r="A2614" t="s">
        <v>2924</v>
      </c>
      <c r="B2614" t="s">
        <v>88</v>
      </c>
      <c r="C2614" t="s">
        <v>296</v>
      </c>
      <c r="D2614" t="s">
        <v>273</v>
      </c>
      <c r="E2614" t="s">
        <v>142</v>
      </c>
      <c r="F2614">
        <v>0</v>
      </c>
      <c r="G2614">
        <v>0</v>
      </c>
      <c r="H2614">
        <v>4</v>
      </c>
      <c r="I2614">
        <v>0</v>
      </c>
      <c r="J2614">
        <v>4</v>
      </c>
      <c r="K2614">
        <v>0</v>
      </c>
    </row>
    <row r="2615" spans="1:11" x14ac:dyDescent="0.2">
      <c r="A2615" t="s">
        <v>2925</v>
      </c>
      <c r="B2615" t="s">
        <v>88</v>
      </c>
      <c r="C2615" t="s">
        <v>296</v>
      </c>
      <c r="D2615" t="s">
        <v>274</v>
      </c>
      <c r="E2615" t="s">
        <v>143</v>
      </c>
      <c r="F2615">
        <v>0</v>
      </c>
      <c r="G2615">
        <v>0</v>
      </c>
      <c r="H2615">
        <v>3</v>
      </c>
      <c r="I2615">
        <v>0</v>
      </c>
      <c r="J2615">
        <v>3</v>
      </c>
      <c r="K2615">
        <v>0</v>
      </c>
    </row>
    <row r="2616" spans="1:11" x14ac:dyDescent="0.2">
      <c r="A2616" t="s">
        <v>2926</v>
      </c>
      <c r="B2616" t="s">
        <v>88</v>
      </c>
      <c r="C2616" t="s">
        <v>296</v>
      </c>
      <c r="D2616" t="s">
        <v>270</v>
      </c>
      <c r="E2616" t="s">
        <v>144</v>
      </c>
      <c r="F2616">
        <v>0</v>
      </c>
      <c r="G2616">
        <v>0</v>
      </c>
      <c r="H2616">
        <v>6</v>
      </c>
      <c r="I2616">
        <v>0</v>
      </c>
      <c r="J2616">
        <v>6</v>
      </c>
      <c r="K2616">
        <v>0</v>
      </c>
    </row>
    <row r="2617" spans="1:11" x14ac:dyDescent="0.2">
      <c r="A2617" t="s">
        <v>2927</v>
      </c>
      <c r="B2617" t="s">
        <v>88</v>
      </c>
      <c r="C2617" t="s">
        <v>296</v>
      </c>
      <c r="D2617" t="s">
        <v>269</v>
      </c>
      <c r="E2617" t="s">
        <v>145</v>
      </c>
      <c r="F2617">
        <v>0</v>
      </c>
      <c r="G2617">
        <v>0</v>
      </c>
      <c r="H2617">
        <v>8</v>
      </c>
      <c r="I2617">
        <v>0</v>
      </c>
      <c r="J2617">
        <v>8</v>
      </c>
      <c r="K2617">
        <v>0</v>
      </c>
    </row>
    <row r="2618" spans="1:11" x14ac:dyDescent="0.2">
      <c r="A2618" t="s">
        <v>2928</v>
      </c>
      <c r="B2618" t="s">
        <v>88</v>
      </c>
      <c r="C2618" t="s">
        <v>296</v>
      </c>
      <c r="D2618" t="s">
        <v>267</v>
      </c>
      <c r="E2618" t="s">
        <v>281</v>
      </c>
      <c r="F2618">
        <v>0</v>
      </c>
      <c r="G2618">
        <v>0</v>
      </c>
      <c r="H2618">
        <v>112</v>
      </c>
      <c r="I2618">
        <v>0</v>
      </c>
      <c r="J2618">
        <v>112</v>
      </c>
      <c r="K2618">
        <v>0</v>
      </c>
    </row>
    <row r="2619" spans="1:11" x14ac:dyDescent="0.2">
      <c r="A2619" t="s">
        <v>2929</v>
      </c>
      <c r="B2619" t="s">
        <v>88</v>
      </c>
      <c r="C2619" t="s">
        <v>296</v>
      </c>
      <c r="D2619" t="s">
        <v>268</v>
      </c>
      <c r="E2619" t="s">
        <v>282</v>
      </c>
      <c r="F2619">
        <v>0</v>
      </c>
      <c r="G2619">
        <v>0</v>
      </c>
      <c r="H2619">
        <v>151</v>
      </c>
      <c r="I2619">
        <v>0</v>
      </c>
      <c r="J2619">
        <v>151</v>
      </c>
      <c r="K2619">
        <v>0</v>
      </c>
    </row>
    <row r="2620" spans="1:11" x14ac:dyDescent="0.2">
      <c r="A2620" t="s">
        <v>2930</v>
      </c>
      <c r="B2620" t="s">
        <v>88</v>
      </c>
      <c r="C2620" t="s">
        <v>296</v>
      </c>
      <c r="D2620" t="s">
        <v>275</v>
      </c>
      <c r="E2620" t="s">
        <v>146</v>
      </c>
      <c r="F2620">
        <v>0</v>
      </c>
      <c r="G2620">
        <v>0</v>
      </c>
      <c r="H2620">
        <v>3</v>
      </c>
      <c r="I2620">
        <v>0</v>
      </c>
      <c r="J2620">
        <v>3</v>
      </c>
      <c r="K2620">
        <v>0</v>
      </c>
    </row>
    <row r="2621" spans="1:11" x14ac:dyDescent="0.2">
      <c r="A2621" t="s">
        <v>2931</v>
      </c>
      <c r="B2621" t="s">
        <v>88</v>
      </c>
      <c r="C2621" t="s">
        <v>296</v>
      </c>
      <c r="D2621" t="s">
        <v>272</v>
      </c>
      <c r="E2621" t="s">
        <v>147</v>
      </c>
      <c r="F2621">
        <v>0</v>
      </c>
      <c r="G2621">
        <v>0</v>
      </c>
      <c r="H2621">
        <v>9</v>
      </c>
      <c r="I2621">
        <v>0</v>
      </c>
      <c r="J2621">
        <v>9</v>
      </c>
      <c r="K2621">
        <v>0</v>
      </c>
    </row>
    <row r="2622" spans="1:11" x14ac:dyDescent="0.2">
      <c r="A2622" t="s">
        <v>2932</v>
      </c>
      <c r="B2622" t="s">
        <v>88</v>
      </c>
      <c r="C2622" t="s">
        <v>296</v>
      </c>
      <c r="D2622" t="s">
        <v>269</v>
      </c>
      <c r="E2622" t="s">
        <v>148</v>
      </c>
      <c r="F2622">
        <v>0</v>
      </c>
      <c r="G2622">
        <v>0</v>
      </c>
      <c r="H2622">
        <v>13</v>
      </c>
      <c r="I2622">
        <v>0</v>
      </c>
      <c r="J2622">
        <v>13</v>
      </c>
      <c r="K2622">
        <v>0</v>
      </c>
    </row>
    <row r="2623" spans="1:11" x14ac:dyDescent="0.2">
      <c r="A2623" t="s">
        <v>2933</v>
      </c>
      <c r="B2623" t="s">
        <v>88</v>
      </c>
      <c r="C2623" t="s">
        <v>296</v>
      </c>
      <c r="D2623" t="s">
        <v>268</v>
      </c>
      <c r="E2623" t="s">
        <v>149</v>
      </c>
      <c r="F2623">
        <v>0</v>
      </c>
      <c r="G2623">
        <v>0</v>
      </c>
      <c r="H2623">
        <v>46</v>
      </c>
      <c r="I2623">
        <v>0</v>
      </c>
      <c r="J2623">
        <v>46</v>
      </c>
      <c r="K2623">
        <v>0</v>
      </c>
    </row>
    <row r="2624" spans="1:11" x14ac:dyDescent="0.2">
      <c r="A2624" t="s">
        <v>2934</v>
      </c>
      <c r="B2624" t="s">
        <v>88</v>
      </c>
      <c r="C2624" t="s">
        <v>296</v>
      </c>
      <c r="D2624" t="s">
        <v>270</v>
      </c>
      <c r="E2624" t="s">
        <v>150</v>
      </c>
      <c r="F2624">
        <v>0</v>
      </c>
      <c r="G2624">
        <v>0</v>
      </c>
      <c r="H2624">
        <v>1</v>
      </c>
      <c r="I2624">
        <v>0</v>
      </c>
      <c r="J2624">
        <v>1</v>
      </c>
      <c r="K2624">
        <v>0</v>
      </c>
    </row>
    <row r="2625" spans="1:11" x14ac:dyDescent="0.2">
      <c r="A2625" t="s">
        <v>2935</v>
      </c>
      <c r="B2625" t="s">
        <v>88</v>
      </c>
      <c r="C2625" t="s">
        <v>296</v>
      </c>
      <c r="D2625" t="s">
        <v>273</v>
      </c>
      <c r="E2625" t="s">
        <v>151</v>
      </c>
      <c r="F2625">
        <v>0</v>
      </c>
      <c r="G2625">
        <v>0</v>
      </c>
      <c r="H2625">
        <v>8</v>
      </c>
      <c r="I2625">
        <v>0</v>
      </c>
      <c r="J2625">
        <v>8</v>
      </c>
      <c r="K2625">
        <v>0</v>
      </c>
    </row>
    <row r="2626" spans="1:11" x14ac:dyDescent="0.2">
      <c r="A2626" t="s">
        <v>2936</v>
      </c>
      <c r="B2626" t="s">
        <v>88</v>
      </c>
      <c r="C2626" t="s">
        <v>296</v>
      </c>
      <c r="D2626" t="s">
        <v>269</v>
      </c>
      <c r="E2626" t="s">
        <v>152</v>
      </c>
      <c r="F2626">
        <v>0</v>
      </c>
      <c r="G2626">
        <v>0</v>
      </c>
      <c r="H2626">
        <v>80</v>
      </c>
      <c r="I2626">
        <v>0</v>
      </c>
      <c r="J2626">
        <v>80</v>
      </c>
      <c r="K2626">
        <v>0</v>
      </c>
    </row>
    <row r="2627" spans="1:11" x14ac:dyDescent="0.2">
      <c r="A2627" t="s">
        <v>2937</v>
      </c>
      <c r="B2627" t="s">
        <v>88</v>
      </c>
      <c r="C2627" t="s">
        <v>296</v>
      </c>
      <c r="D2627" t="s">
        <v>269</v>
      </c>
      <c r="E2627" t="s">
        <v>153</v>
      </c>
      <c r="F2627">
        <v>0</v>
      </c>
      <c r="G2627">
        <v>0</v>
      </c>
      <c r="H2627">
        <v>17</v>
      </c>
      <c r="I2627">
        <v>0</v>
      </c>
      <c r="J2627">
        <v>17</v>
      </c>
      <c r="K2627">
        <v>0</v>
      </c>
    </row>
    <row r="2628" spans="1:11" x14ac:dyDescent="0.2">
      <c r="A2628" t="s">
        <v>2938</v>
      </c>
      <c r="B2628" t="s">
        <v>88</v>
      </c>
      <c r="C2628" t="s">
        <v>296</v>
      </c>
      <c r="D2628" t="s">
        <v>271</v>
      </c>
      <c r="E2628" t="s">
        <v>154</v>
      </c>
      <c r="F2628">
        <v>0</v>
      </c>
      <c r="G2628">
        <v>0</v>
      </c>
      <c r="H2628">
        <v>1</v>
      </c>
      <c r="I2628">
        <v>0</v>
      </c>
      <c r="J2628">
        <v>1</v>
      </c>
      <c r="K2628">
        <v>0</v>
      </c>
    </row>
    <row r="2629" spans="1:11" x14ac:dyDescent="0.2">
      <c r="A2629" t="s">
        <v>2939</v>
      </c>
      <c r="B2629" t="s">
        <v>88</v>
      </c>
      <c r="C2629" t="s">
        <v>296</v>
      </c>
      <c r="D2629" t="s">
        <v>269</v>
      </c>
      <c r="E2629" t="s">
        <v>155</v>
      </c>
      <c r="F2629">
        <v>0</v>
      </c>
      <c r="G2629">
        <v>0</v>
      </c>
      <c r="H2629">
        <v>3</v>
      </c>
      <c r="I2629">
        <v>0</v>
      </c>
      <c r="J2629">
        <v>3</v>
      </c>
      <c r="K2629">
        <v>0</v>
      </c>
    </row>
    <row r="2630" spans="1:11" x14ac:dyDescent="0.2">
      <c r="A2630" t="s">
        <v>2940</v>
      </c>
      <c r="B2630" t="s">
        <v>88</v>
      </c>
      <c r="C2630" t="s">
        <v>296</v>
      </c>
      <c r="D2630" t="s">
        <v>272</v>
      </c>
      <c r="E2630" t="s">
        <v>156</v>
      </c>
      <c r="F2630">
        <v>0</v>
      </c>
      <c r="G2630">
        <v>0</v>
      </c>
      <c r="H2630">
        <v>22</v>
      </c>
      <c r="I2630">
        <v>0</v>
      </c>
      <c r="J2630">
        <v>22</v>
      </c>
      <c r="K2630">
        <v>0</v>
      </c>
    </row>
    <row r="2631" spans="1:11" x14ac:dyDescent="0.2">
      <c r="A2631" t="s">
        <v>2941</v>
      </c>
      <c r="B2631" t="s">
        <v>88</v>
      </c>
      <c r="C2631" t="s">
        <v>296</v>
      </c>
      <c r="D2631" t="s">
        <v>269</v>
      </c>
      <c r="E2631" t="s">
        <v>157</v>
      </c>
      <c r="F2631">
        <v>0</v>
      </c>
      <c r="G2631">
        <v>0</v>
      </c>
      <c r="H2631">
        <v>13</v>
      </c>
      <c r="I2631">
        <v>0</v>
      </c>
      <c r="J2631">
        <v>13</v>
      </c>
      <c r="K2631">
        <v>0</v>
      </c>
    </row>
    <row r="2632" spans="1:11" x14ac:dyDescent="0.2">
      <c r="A2632" t="s">
        <v>2942</v>
      </c>
      <c r="B2632" t="s">
        <v>88</v>
      </c>
      <c r="C2632" t="s">
        <v>296</v>
      </c>
      <c r="D2632" t="s">
        <v>269</v>
      </c>
      <c r="E2632" t="s">
        <v>158</v>
      </c>
      <c r="F2632">
        <v>0</v>
      </c>
      <c r="G2632">
        <v>0</v>
      </c>
      <c r="H2632">
        <v>7</v>
      </c>
      <c r="I2632">
        <v>0</v>
      </c>
      <c r="J2632">
        <v>7</v>
      </c>
      <c r="K2632">
        <v>0</v>
      </c>
    </row>
    <row r="2633" spans="1:11" x14ac:dyDescent="0.2">
      <c r="A2633" t="s">
        <v>2943</v>
      </c>
      <c r="B2633" t="s">
        <v>88</v>
      </c>
      <c r="C2633" t="s">
        <v>296</v>
      </c>
      <c r="D2633" t="s">
        <v>270</v>
      </c>
      <c r="E2633" t="s">
        <v>159</v>
      </c>
      <c r="F2633">
        <v>0</v>
      </c>
      <c r="G2633">
        <v>0</v>
      </c>
      <c r="H2633">
        <v>1</v>
      </c>
      <c r="I2633">
        <v>0</v>
      </c>
      <c r="J2633">
        <v>1</v>
      </c>
      <c r="K2633">
        <v>0</v>
      </c>
    </row>
    <row r="2634" spans="1:11" x14ac:dyDescent="0.2">
      <c r="A2634" t="s">
        <v>2944</v>
      </c>
      <c r="B2634" t="s">
        <v>88</v>
      </c>
      <c r="C2634" t="s">
        <v>296</v>
      </c>
      <c r="D2634" t="s">
        <v>269</v>
      </c>
      <c r="E2634" t="s">
        <v>160</v>
      </c>
      <c r="F2634">
        <v>0</v>
      </c>
      <c r="G2634">
        <v>0</v>
      </c>
      <c r="H2634">
        <v>25</v>
      </c>
      <c r="I2634">
        <v>0</v>
      </c>
      <c r="J2634">
        <v>25</v>
      </c>
      <c r="K2634">
        <v>0</v>
      </c>
    </row>
    <row r="2635" spans="1:11" x14ac:dyDescent="0.2">
      <c r="A2635" t="s">
        <v>2945</v>
      </c>
      <c r="B2635" t="s">
        <v>88</v>
      </c>
      <c r="C2635" t="s">
        <v>296</v>
      </c>
      <c r="D2635" t="s">
        <v>274</v>
      </c>
      <c r="E2635" t="s">
        <v>161</v>
      </c>
      <c r="F2635">
        <v>0</v>
      </c>
      <c r="G2635">
        <v>0</v>
      </c>
      <c r="H2635">
        <v>1</v>
      </c>
      <c r="I2635">
        <v>0</v>
      </c>
      <c r="J2635">
        <v>1</v>
      </c>
      <c r="K2635">
        <v>0</v>
      </c>
    </row>
    <row r="2636" spans="1:11" x14ac:dyDescent="0.2">
      <c r="A2636" t="s">
        <v>2946</v>
      </c>
      <c r="B2636" t="s">
        <v>88</v>
      </c>
      <c r="C2636" t="s">
        <v>296</v>
      </c>
      <c r="D2636" t="s">
        <v>268</v>
      </c>
      <c r="E2636" t="s">
        <v>162</v>
      </c>
      <c r="F2636">
        <v>0</v>
      </c>
      <c r="G2636">
        <v>0</v>
      </c>
      <c r="H2636">
        <v>40</v>
      </c>
      <c r="I2636">
        <v>0</v>
      </c>
      <c r="J2636">
        <v>40</v>
      </c>
      <c r="K2636">
        <v>0</v>
      </c>
    </row>
    <row r="2637" spans="1:11" x14ac:dyDescent="0.2">
      <c r="A2637" t="s">
        <v>2947</v>
      </c>
      <c r="B2637" t="s">
        <v>88</v>
      </c>
      <c r="C2637" t="s">
        <v>296</v>
      </c>
      <c r="D2637" t="s">
        <v>269</v>
      </c>
      <c r="E2637" t="s">
        <v>163</v>
      </c>
      <c r="F2637">
        <v>0</v>
      </c>
      <c r="G2637">
        <v>0</v>
      </c>
      <c r="H2637">
        <v>14</v>
      </c>
      <c r="I2637">
        <v>0</v>
      </c>
      <c r="J2637">
        <v>14</v>
      </c>
      <c r="K2637">
        <v>0</v>
      </c>
    </row>
    <row r="2638" spans="1:11" x14ac:dyDescent="0.2">
      <c r="A2638" t="s">
        <v>2948</v>
      </c>
      <c r="B2638" t="s">
        <v>88</v>
      </c>
      <c r="C2638" t="s">
        <v>296</v>
      </c>
      <c r="D2638" t="s">
        <v>269</v>
      </c>
      <c r="E2638" t="s">
        <v>164</v>
      </c>
      <c r="F2638">
        <v>0</v>
      </c>
      <c r="G2638">
        <v>0</v>
      </c>
      <c r="H2638">
        <v>4</v>
      </c>
      <c r="I2638">
        <v>0</v>
      </c>
      <c r="J2638">
        <v>4</v>
      </c>
      <c r="K2638">
        <v>0</v>
      </c>
    </row>
    <row r="2639" spans="1:11" x14ac:dyDescent="0.2">
      <c r="A2639" t="s">
        <v>2949</v>
      </c>
      <c r="B2639" t="s">
        <v>88</v>
      </c>
      <c r="C2639" t="s">
        <v>296</v>
      </c>
      <c r="D2639" t="s">
        <v>269</v>
      </c>
      <c r="E2639" t="s">
        <v>167</v>
      </c>
      <c r="F2639">
        <v>0</v>
      </c>
      <c r="G2639">
        <v>0</v>
      </c>
      <c r="H2639">
        <v>6</v>
      </c>
      <c r="I2639">
        <v>0</v>
      </c>
      <c r="J2639">
        <v>6</v>
      </c>
      <c r="K2639">
        <v>0</v>
      </c>
    </row>
    <row r="2640" spans="1:11" x14ac:dyDescent="0.2">
      <c r="A2640" t="s">
        <v>2950</v>
      </c>
      <c r="B2640" t="s">
        <v>88</v>
      </c>
      <c r="C2640" t="s">
        <v>296</v>
      </c>
      <c r="D2640" t="s">
        <v>269</v>
      </c>
      <c r="E2640" t="s">
        <v>168</v>
      </c>
      <c r="F2640">
        <v>0</v>
      </c>
      <c r="G2640">
        <v>0</v>
      </c>
      <c r="H2640">
        <v>2</v>
      </c>
      <c r="I2640">
        <v>0</v>
      </c>
      <c r="J2640">
        <v>2</v>
      </c>
      <c r="K2640">
        <v>0</v>
      </c>
    </row>
    <row r="2641" spans="1:11" x14ac:dyDescent="0.2">
      <c r="A2641" t="s">
        <v>2951</v>
      </c>
      <c r="B2641" t="s">
        <v>88</v>
      </c>
      <c r="C2641" t="s">
        <v>296</v>
      </c>
      <c r="D2641" t="s">
        <v>272</v>
      </c>
      <c r="E2641" t="s">
        <v>169</v>
      </c>
      <c r="F2641">
        <v>0</v>
      </c>
      <c r="G2641">
        <v>0</v>
      </c>
      <c r="H2641">
        <v>54</v>
      </c>
      <c r="I2641">
        <v>0</v>
      </c>
      <c r="J2641">
        <v>54</v>
      </c>
      <c r="K2641">
        <v>0</v>
      </c>
    </row>
    <row r="2642" spans="1:11" x14ac:dyDescent="0.2">
      <c r="A2642" t="s">
        <v>2952</v>
      </c>
      <c r="B2642" t="s">
        <v>88</v>
      </c>
      <c r="C2642" t="s">
        <v>296</v>
      </c>
      <c r="D2642" t="s">
        <v>269</v>
      </c>
      <c r="E2642" t="s">
        <v>171</v>
      </c>
      <c r="F2642">
        <v>0</v>
      </c>
      <c r="G2642">
        <v>0</v>
      </c>
      <c r="H2642">
        <v>5</v>
      </c>
      <c r="I2642">
        <v>0</v>
      </c>
      <c r="J2642">
        <v>5</v>
      </c>
      <c r="K2642">
        <v>0</v>
      </c>
    </row>
    <row r="2643" spans="1:11" x14ac:dyDescent="0.2">
      <c r="A2643" t="s">
        <v>2953</v>
      </c>
      <c r="B2643" t="s">
        <v>88</v>
      </c>
      <c r="C2643" t="s">
        <v>296</v>
      </c>
      <c r="D2643" t="s">
        <v>275</v>
      </c>
      <c r="E2643" t="s">
        <v>172</v>
      </c>
      <c r="F2643">
        <v>0</v>
      </c>
      <c r="G2643">
        <v>0</v>
      </c>
      <c r="H2643">
        <v>9</v>
      </c>
      <c r="I2643">
        <v>0</v>
      </c>
      <c r="J2643">
        <v>9</v>
      </c>
      <c r="K2643">
        <v>0</v>
      </c>
    </row>
    <row r="2644" spans="1:11" x14ac:dyDescent="0.2">
      <c r="A2644" t="s">
        <v>2954</v>
      </c>
      <c r="B2644" t="s">
        <v>88</v>
      </c>
      <c r="C2644" t="s">
        <v>296</v>
      </c>
      <c r="D2644" t="s">
        <v>269</v>
      </c>
      <c r="E2644" t="s">
        <v>174</v>
      </c>
      <c r="F2644">
        <v>0</v>
      </c>
      <c r="G2644">
        <v>0</v>
      </c>
      <c r="H2644">
        <v>16</v>
      </c>
      <c r="I2644">
        <v>0</v>
      </c>
      <c r="J2644">
        <v>16</v>
      </c>
      <c r="K2644">
        <v>0</v>
      </c>
    </row>
    <row r="2645" spans="1:11" x14ac:dyDescent="0.2">
      <c r="A2645" t="s">
        <v>2955</v>
      </c>
      <c r="B2645" t="s">
        <v>88</v>
      </c>
      <c r="C2645" t="s">
        <v>296</v>
      </c>
      <c r="D2645" t="s">
        <v>271</v>
      </c>
      <c r="E2645" t="s">
        <v>175</v>
      </c>
      <c r="F2645">
        <v>0</v>
      </c>
      <c r="G2645">
        <v>0</v>
      </c>
      <c r="H2645">
        <v>12</v>
      </c>
      <c r="I2645">
        <v>0</v>
      </c>
      <c r="J2645">
        <v>12</v>
      </c>
      <c r="K2645">
        <v>0</v>
      </c>
    </row>
    <row r="2646" spans="1:11" x14ac:dyDescent="0.2">
      <c r="A2646" t="s">
        <v>2956</v>
      </c>
      <c r="B2646" t="s">
        <v>88</v>
      </c>
      <c r="C2646" t="s">
        <v>296</v>
      </c>
      <c r="D2646" t="s">
        <v>275</v>
      </c>
      <c r="E2646" t="s">
        <v>176</v>
      </c>
      <c r="F2646">
        <v>0</v>
      </c>
      <c r="G2646">
        <v>0</v>
      </c>
      <c r="H2646">
        <v>11</v>
      </c>
      <c r="I2646">
        <v>0</v>
      </c>
      <c r="J2646">
        <v>11</v>
      </c>
      <c r="K2646">
        <v>0</v>
      </c>
    </row>
    <row r="2647" spans="1:11" x14ac:dyDescent="0.2">
      <c r="A2647" t="s">
        <v>2957</v>
      </c>
      <c r="B2647" t="s">
        <v>88</v>
      </c>
      <c r="C2647" t="s">
        <v>296</v>
      </c>
      <c r="D2647" t="s">
        <v>267</v>
      </c>
      <c r="E2647" t="s">
        <v>177</v>
      </c>
      <c r="F2647">
        <v>0</v>
      </c>
      <c r="G2647">
        <v>0</v>
      </c>
      <c r="H2647">
        <v>12</v>
      </c>
      <c r="I2647">
        <v>0</v>
      </c>
      <c r="J2647">
        <v>12</v>
      </c>
      <c r="K2647">
        <v>0</v>
      </c>
    </row>
    <row r="2648" spans="1:11" x14ac:dyDescent="0.2">
      <c r="A2648" t="s">
        <v>2958</v>
      </c>
      <c r="B2648" t="s">
        <v>88</v>
      </c>
      <c r="C2648" t="s">
        <v>296</v>
      </c>
      <c r="D2648" t="s">
        <v>267</v>
      </c>
      <c r="E2648" t="s">
        <v>178</v>
      </c>
      <c r="F2648">
        <v>0</v>
      </c>
      <c r="G2648">
        <v>0</v>
      </c>
      <c r="H2648">
        <v>20</v>
      </c>
      <c r="I2648">
        <v>0</v>
      </c>
      <c r="J2648">
        <v>20</v>
      </c>
      <c r="K2648">
        <v>0</v>
      </c>
    </row>
    <row r="2649" spans="1:11" x14ac:dyDescent="0.2">
      <c r="A2649" t="s">
        <v>2959</v>
      </c>
      <c r="B2649" t="s">
        <v>88</v>
      </c>
      <c r="C2649" t="s">
        <v>296</v>
      </c>
      <c r="D2649" t="s">
        <v>269</v>
      </c>
      <c r="E2649" t="s">
        <v>179</v>
      </c>
      <c r="F2649">
        <v>0</v>
      </c>
      <c r="G2649">
        <v>0</v>
      </c>
      <c r="H2649">
        <v>38</v>
      </c>
      <c r="I2649">
        <v>0</v>
      </c>
      <c r="J2649">
        <v>38</v>
      </c>
      <c r="K2649">
        <v>0</v>
      </c>
    </row>
    <row r="2650" spans="1:11" x14ac:dyDescent="0.2">
      <c r="A2650" t="s">
        <v>2960</v>
      </c>
      <c r="B2650" t="s">
        <v>88</v>
      </c>
      <c r="C2650" t="s">
        <v>296</v>
      </c>
      <c r="D2650" t="s">
        <v>267</v>
      </c>
      <c r="E2650" t="s">
        <v>180</v>
      </c>
      <c r="F2650">
        <v>0</v>
      </c>
      <c r="G2650">
        <v>0</v>
      </c>
      <c r="H2650">
        <v>13</v>
      </c>
      <c r="I2650">
        <v>0</v>
      </c>
      <c r="J2650">
        <v>13</v>
      </c>
      <c r="K2650">
        <v>0</v>
      </c>
    </row>
    <row r="2651" spans="1:11" x14ac:dyDescent="0.2">
      <c r="A2651" t="s">
        <v>2961</v>
      </c>
      <c r="B2651" t="s">
        <v>88</v>
      </c>
      <c r="C2651" t="s">
        <v>296</v>
      </c>
      <c r="D2651" t="s">
        <v>271</v>
      </c>
      <c r="E2651" t="s">
        <v>181</v>
      </c>
      <c r="F2651">
        <v>0</v>
      </c>
      <c r="G2651">
        <v>0</v>
      </c>
      <c r="H2651">
        <v>4</v>
      </c>
      <c r="I2651">
        <v>0</v>
      </c>
      <c r="J2651">
        <v>4</v>
      </c>
      <c r="K2651">
        <v>0</v>
      </c>
    </row>
    <row r="2652" spans="1:11" x14ac:dyDescent="0.2">
      <c r="A2652" t="s">
        <v>2962</v>
      </c>
      <c r="B2652" t="s">
        <v>88</v>
      </c>
      <c r="C2652" t="s">
        <v>296</v>
      </c>
      <c r="D2652" t="s">
        <v>269</v>
      </c>
      <c r="E2652" t="s">
        <v>283</v>
      </c>
      <c r="F2652">
        <v>0</v>
      </c>
      <c r="G2652">
        <v>0</v>
      </c>
      <c r="H2652">
        <v>522</v>
      </c>
      <c r="I2652">
        <v>0</v>
      </c>
      <c r="J2652">
        <v>522</v>
      </c>
      <c r="K2652">
        <v>0</v>
      </c>
    </row>
    <row r="2653" spans="1:11" x14ac:dyDescent="0.2">
      <c r="A2653" t="s">
        <v>2963</v>
      </c>
      <c r="B2653" t="s">
        <v>88</v>
      </c>
      <c r="C2653" t="s">
        <v>296</v>
      </c>
      <c r="D2653" t="s">
        <v>268</v>
      </c>
      <c r="E2653" t="s">
        <v>182</v>
      </c>
      <c r="F2653">
        <v>0</v>
      </c>
      <c r="G2653">
        <v>0</v>
      </c>
      <c r="H2653">
        <v>7</v>
      </c>
      <c r="I2653">
        <v>0</v>
      </c>
      <c r="J2653">
        <v>7</v>
      </c>
      <c r="K2653">
        <v>0</v>
      </c>
    </row>
    <row r="2654" spans="1:11" x14ac:dyDescent="0.2">
      <c r="A2654" t="s">
        <v>2964</v>
      </c>
      <c r="B2654" t="s">
        <v>88</v>
      </c>
      <c r="C2654" t="s">
        <v>296</v>
      </c>
      <c r="D2654" t="s">
        <v>271</v>
      </c>
      <c r="E2654" t="s">
        <v>183</v>
      </c>
      <c r="F2654">
        <v>0</v>
      </c>
      <c r="G2654">
        <v>0</v>
      </c>
      <c r="H2654">
        <v>38</v>
      </c>
      <c r="I2654">
        <v>0</v>
      </c>
      <c r="J2654">
        <v>38</v>
      </c>
      <c r="K2654">
        <v>0</v>
      </c>
    </row>
    <row r="2655" spans="1:11" x14ac:dyDescent="0.2">
      <c r="A2655" t="s">
        <v>2965</v>
      </c>
      <c r="B2655" t="s">
        <v>88</v>
      </c>
      <c r="C2655" t="s">
        <v>296</v>
      </c>
      <c r="D2655" t="s">
        <v>272</v>
      </c>
      <c r="E2655" t="s">
        <v>184</v>
      </c>
      <c r="F2655">
        <v>0</v>
      </c>
      <c r="G2655">
        <v>0</v>
      </c>
      <c r="H2655">
        <v>14</v>
      </c>
      <c r="I2655">
        <v>0</v>
      </c>
      <c r="J2655">
        <v>14</v>
      </c>
      <c r="K2655">
        <v>0</v>
      </c>
    </row>
    <row r="2656" spans="1:11" x14ac:dyDescent="0.2">
      <c r="A2656" t="s">
        <v>2966</v>
      </c>
      <c r="B2656" t="s">
        <v>88</v>
      </c>
      <c r="C2656" t="s">
        <v>296</v>
      </c>
      <c r="D2656" t="s">
        <v>269</v>
      </c>
      <c r="E2656" t="s">
        <v>185</v>
      </c>
      <c r="F2656">
        <v>0</v>
      </c>
      <c r="G2656">
        <v>0</v>
      </c>
      <c r="H2656">
        <v>10</v>
      </c>
      <c r="I2656">
        <v>0</v>
      </c>
      <c r="J2656">
        <v>10</v>
      </c>
      <c r="K2656">
        <v>0</v>
      </c>
    </row>
    <row r="2657" spans="1:11" x14ac:dyDescent="0.2">
      <c r="A2657" t="s">
        <v>2967</v>
      </c>
      <c r="B2657" t="s">
        <v>88</v>
      </c>
      <c r="C2657" t="s">
        <v>296</v>
      </c>
      <c r="D2657" t="s">
        <v>272</v>
      </c>
      <c r="E2657" t="s">
        <v>187</v>
      </c>
      <c r="F2657">
        <v>0</v>
      </c>
      <c r="G2657">
        <v>0</v>
      </c>
      <c r="H2657">
        <v>14</v>
      </c>
      <c r="I2657">
        <v>0</v>
      </c>
      <c r="J2657">
        <v>14</v>
      </c>
      <c r="K2657">
        <v>0</v>
      </c>
    </row>
    <row r="2658" spans="1:11" x14ac:dyDescent="0.2">
      <c r="A2658" t="s">
        <v>2968</v>
      </c>
      <c r="B2658" t="s">
        <v>88</v>
      </c>
      <c r="C2658" t="s">
        <v>296</v>
      </c>
      <c r="D2658" t="s">
        <v>270</v>
      </c>
      <c r="E2658" t="s">
        <v>188</v>
      </c>
      <c r="F2658">
        <v>0</v>
      </c>
      <c r="G2658">
        <v>0</v>
      </c>
      <c r="H2658">
        <v>6</v>
      </c>
      <c r="I2658">
        <v>0</v>
      </c>
      <c r="J2658">
        <v>6</v>
      </c>
      <c r="K2658">
        <v>0</v>
      </c>
    </row>
    <row r="2659" spans="1:11" x14ac:dyDescent="0.2">
      <c r="A2659" t="s">
        <v>2969</v>
      </c>
      <c r="B2659" t="s">
        <v>88</v>
      </c>
      <c r="C2659" t="s">
        <v>296</v>
      </c>
      <c r="D2659" t="s">
        <v>269</v>
      </c>
      <c r="E2659" t="s">
        <v>189</v>
      </c>
      <c r="F2659">
        <v>0</v>
      </c>
      <c r="G2659">
        <v>0</v>
      </c>
      <c r="H2659">
        <v>24</v>
      </c>
      <c r="I2659">
        <v>0</v>
      </c>
      <c r="J2659">
        <v>24</v>
      </c>
      <c r="K2659">
        <v>0</v>
      </c>
    </row>
    <row r="2660" spans="1:11" x14ac:dyDescent="0.2">
      <c r="A2660" t="s">
        <v>2970</v>
      </c>
      <c r="B2660" t="s">
        <v>88</v>
      </c>
      <c r="C2660" t="s">
        <v>296</v>
      </c>
      <c r="D2660" t="s">
        <v>268</v>
      </c>
      <c r="E2660" t="s">
        <v>190</v>
      </c>
      <c r="F2660">
        <v>0</v>
      </c>
      <c r="G2660">
        <v>0</v>
      </c>
      <c r="H2660">
        <v>6</v>
      </c>
      <c r="I2660">
        <v>0</v>
      </c>
      <c r="J2660">
        <v>6</v>
      </c>
      <c r="K2660">
        <v>0</v>
      </c>
    </row>
    <row r="2661" spans="1:11" x14ac:dyDescent="0.2">
      <c r="A2661" t="s">
        <v>2971</v>
      </c>
      <c r="B2661" t="s">
        <v>88</v>
      </c>
      <c r="C2661" t="s">
        <v>296</v>
      </c>
      <c r="D2661" t="s">
        <v>270</v>
      </c>
      <c r="E2661" t="s">
        <v>284</v>
      </c>
      <c r="F2661">
        <v>0</v>
      </c>
      <c r="G2661">
        <v>0</v>
      </c>
      <c r="H2661">
        <v>32</v>
      </c>
      <c r="I2661">
        <v>0</v>
      </c>
      <c r="J2661">
        <v>32</v>
      </c>
      <c r="K2661">
        <v>0</v>
      </c>
    </row>
    <row r="2662" spans="1:11" x14ac:dyDescent="0.2">
      <c r="A2662" t="s">
        <v>2972</v>
      </c>
      <c r="B2662" t="s">
        <v>88</v>
      </c>
      <c r="C2662" t="s">
        <v>296</v>
      </c>
      <c r="D2662" t="s">
        <v>275</v>
      </c>
      <c r="E2662" t="s">
        <v>192</v>
      </c>
      <c r="F2662">
        <v>0</v>
      </c>
      <c r="G2662">
        <v>0</v>
      </c>
      <c r="H2662">
        <v>4</v>
      </c>
      <c r="I2662">
        <v>0</v>
      </c>
      <c r="J2662">
        <v>4</v>
      </c>
      <c r="K2662">
        <v>0</v>
      </c>
    </row>
    <row r="2663" spans="1:11" x14ac:dyDescent="0.2">
      <c r="A2663" t="s">
        <v>2973</v>
      </c>
      <c r="B2663" t="s">
        <v>88</v>
      </c>
      <c r="C2663" t="s">
        <v>296</v>
      </c>
      <c r="D2663" t="s">
        <v>267</v>
      </c>
      <c r="E2663" t="s">
        <v>193</v>
      </c>
      <c r="F2663">
        <v>0</v>
      </c>
      <c r="G2663">
        <v>0</v>
      </c>
      <c r="H2663">
        <v>10</v>
      </c>
      <c r="I2663">
        <v>0</v>
      </c>
      <c r="J2663">
        <v>10</v>
      </c>
      <c r="K2663">
        <v>0</v>
      </c>
    </row>
    <row r="2664" spans="1:11" x14ac:dyDescent="0.2">
      <c r="A2664" t="s">
        <v>2974</v>
      </c>
      <c r="B2664" t="s">
        <v>88</v>
      </c>
      <c r="C2664" t="s">
        <v>296</v>
      </c>
      <c r="D2664" t="s">
        <v>273</v>
      </c>
      <c r="E2664" t="s">
        <v>194</v>
      </c>
      <c r="F2664">
        <v>0</v>
      </c>
      <c r="G2664">
        <v>0</v>
      </c>
      <c r="H2664">
        <v>2</v>
      </c>
      <c r="I2664">
        <v>0</v>
      </c>
      <c r="J2664">
        <v>2</v>
      </c>
      <c r="K2664">
        <v>0</v>
      </c>
    </row>
    <row r="2665" spans="1:11" x14ac:dyDescent="0.2">
      <c r="A2665" t="s">
        <v>2975</v>
      </c>
      <c r="B2665" t="s">
        <v>88</v>
      </c>
      <c r="C2665" t="s">
        <v>296</v>
      </c>
      <c r="D2665" t="s">
        <v>270</v>
      </c>
      <c r="E2665" t="s">
        <v>195</v>
      </c>
      <c r="F2665">
        <v>0</v>
      </c>
      <c r="G2665">
        <v>0</v>
      </c>
      <c r="H2665">
        <v>4</v>
      </c>
      <c r="I2665">
        <v>0</v>
      </c>
      <c r="J2665">
        <v>4</v>
      </c>
      <c r="K2665">
        <v>0</v>
      </c>
    </row>
    <row r="2666" spans="1:11" x14ac:dyDescent="0.2">
      <c r="A2666" t="s">
        <v>2976</v>
      </c>
      <c r="B2666" t="s">
        <v>88</v>
      </c>
      <c r="C2666" t="s">
        <v>296</v>
      </c>
      <c r="D2666" t="s">
        <v>271</v>
      </c>
      <c r="E2666" t="s">
        <v>285</v>
      </c>
      <c r="F2666">
        <v>0</v>
      </c>
      <c r="G2666">
        <v>0</v>
      </c>
      <c r="H2666">
        <v>153</v>
      </c>
      <c r="I2666">
        <v>0</v>
      </c>
      <c r="J2666">
        <v>153</v>
      </c>
      <c r="K2666">
        <v>0</v>
      </c>
    </row>
    <row r="2667" spans="1:11" x14ac:dyDescent="0.2">
      <c r="A2667" t="s">
        <v>2977</v>
      </c>
      <c r="B2667" t="s">
        <v>88</v>
      </c>
      <c r="C2667" t="s">
        <v>296</v>
      </c>
      <c r="D2667" t="s">
        <v>275</v>
      </c>
      <c r="E2667" t="s">
        <v>196</v>
      </c>
      <c r="F2667">
        <v>0</v>
      </c>
      <c r="G2667">
        <v>0</v>
      </c>
      <c r="H2667">
        <v>6</v>
      </c>
      <c r="I2667">
        <v>0</v>
      </c>
      <c r="J2667">
        <v>6</v>
      </c>
      <c r="K2667">
        <v>0</v>
      </c>
    </row>
    <row r="2668" spans="1:11" x14ac:dyDescent="0.2">
      <c r="A2668" t="s">
        <v>2978</v>
      </c>
      <c r="B2668" t="s">
        <v>88</v>
      </c>
      <c r="C2668" t="s">
        <v>296</v>
      </c>
      <c r="D2668" t="s">
        <v>270</v>
      </c>
      <c r="E2668" t="s">
        <v>197</v>
      </c>
      <c r="F2668">
        <v>0</v>
      </c>
      <c r="G2668">
        <v>0</v>
      </c>
      <c r="H2668">
        <v>3</v>
      </c>
      <c r="I2668">
        <v>0</v>
      </c>
      <c r="J2668">
        <v>3</v>
      </c>
      <c r="K2668">
        <v>0</v>
      </c>
    </row>
    <row r="2669" spans="1:11" x14ac:dyDescent="0.2">
      <c r="A2669" t="s">
        <v>2979</v>
      </c>
      <c r="B2669" t="s">
        <v>88</v>
      </c>
      <c r="C2669" t="s">
        <v>296</v>
      </c>
      <c r="D2669" t="s">
        <v>267</v>
      </c>
      <c r="E2669" t="s">
        <v>198</v>
      </c>
      <c r="F2669">
        <v>0</v>
      </c>
      <c r="G2669">
        <v>0</v>
      </c>
      <c r="H2669">
        <v>16</v>
      </c>
      <c r="I2669">
        <v>0</v>
      </c>
      <c r="J2669">
        <v>16</v>
      </c>
      <c r="K2669">
        <v>0</v>
      </c>
    </row>
    <row r="2670" spans="1:11" x14ac:dyDescent="0.2">
      <c r="A2670" t="s">
        <v>2980</v>
      </c>
      <c r="B2670" t="s">
        <v>88</v>
      </c>
      <c r="C2670" t="s">
        <v>296</v>
      </c>
      <c r="D2670" t="s">
        <v>267</v>
      </c>
      <c r="E2670" t="s">
        <v>199</v>
      </c>
      <c r="F2670">
        <v>0</v>
      </c>
      <c r="G2670">
        <v>0</v>
      </c>
      <c r="H2670">
        <v>21</v>
      </c>
      <c r="I2670">
        <v>0</v>
      </c>
      <c r="J2670">
        <v>21</v>
      </c>
      <c r="K2670">
        <v>0</v>
      </c>
    </row>
    <row r="2671" spans="1:11" x14ac:dyDescent="0.2">
      <c r="A2671" t="s">
        <v>2981</v>
      </c>
      <c r="B2671" t="s">
        <v>88</v>
      </c>
      <c r="C2671" t="s">
        <v>296</v>
      </c>
      <c r="D2671" t="s">
        <v>271</v>
      </c>
      <c r="E2671" t="s">
        <v>200</v>
      </c>
      <c r="F2671">
        <v>0</v>
      </c>
      <c r="G2671">
        <v>0</v>
      </c>
      <c r="H2671">
        <v>19</v>
      </c>
      <c r="I2671">
        <v>0</v>
      </c>
      <c r="J2671">
        <v>19</v>
      </c>
      <c r="K2671">
        <v>0</v>
      </c>
    </row>
    <row r="2672" spans="1:11" x14ac:dyDescent="0.2">
      <c r="A2672" t="s">
        <v>2982</v>
      </c>
      <c r="B2672" t="s">
        <v>88</v>
      </c>
      <c r="C2672" t="s">
        <v>296</v>
      </c>
      <c r="D2672" t="s">
        <v>272</v>
      </c>
      <c r="E2672" t="s">
        <v>201</v>
      </c>
      <c r="F2672">
        <v>0</v>
      </c>
      <c r="G2672">
        <v>0</v>
      </c>
      <c r="H2672">
        <v>5</v>
      </c>
      <c r="I2672">
        <v>0</v>
      </c>
      <c r="J2672">
        <v>5</v>
      </c>
      <c r="K2672">
        <v>0</v>
      </c>
    </row>
    <row r="2673" spans="1:11" x14ac:dyDescent="0.2">
      <c r="A2673" t="s">
        <v>2983</v>
      </c>
      <c r="B2673" t="s">
        <v>88</v>
      </c>
      <c r="C2673" t="s">
        <v>296</v>
      </c>
      <c r="D2673" t="s">
        <v>268</v>
      </c>
      <c r="E2673" t="s">
        <v>202</v>
      </c>
      <c r="F2673">
        <v>0</v>
      </c>
      <c r="G2673">
        <v>0</v>
      </c>
      <c r="H2673">
        <v>4</v>
      </c>
      <c r="I2673">
        <v>0</v>
      </c>
      <c r="J2673">
        <v>4</v>
      </c>
      <c r="K2673">
        <v>0</v>
      </c>
    </row>
    <row r="2674" spans="1:11" x14ac:dyDescent="0.2">
      <c r="A2674" t="s">
        <v>2984</v>
      </c>
      <c r="B2674" t="s">
        <v>88</v>
      </c>
      <c r="C2674" t="s">
        <v>296</v>
      </c>
      <c r="D2674" t="s">
        <v>273</v>
      </c>
      <c r="E2674" t="s">
        <v>203</v>
      </c>
      <c r="F2674">
        <v>0</v>
      </c>
      <c r="G2674">
        <v>0</v>
      </c>
      <c r="H2674">
        <v>1</v>
      </c>
      <c r="I2674">
        <v>0</v>
      </c>
      <c r="J2674">
        <v>1</v>
      </c>
      <c r="K2674">
        <v>0</v>
      </c>
    </row>
    <row r="2675" spans="1:11" x14ac:dyDescent="0.2">
      <c r="A2675" t="s">
        <v>2985</v>
      </c>
      <c r="B2675" t="s">
        <v>88</v>
      </c>
      <c r="C2675" t="s">
        <v>296</v>
      </c>
      <c r="D2675" t="s">
        <v>272</v>
      </c>
      <c r="E2675" t="s">
        <v>204</v>
      </c>
      <c r="F2675">
        <v>0</v>
      </c>
      <c r="G2675">
        <v>0</v>
      </c>
      <c r="H2675">
        <v>2</v>
      </c>
      <c r="I2675">
        <v>0</v>
      </c>
      <c r="J2675">
        <v>2</v>
      </c>
      <c r="K2675">
        <v>0</v>
      </c>
    </row>
    <row r="2676" spans="1:11" x14ac:dyDescent="0.2">
      <c r="A2676" t="s">
        <v>2986</v>
      </c>
      <c r="B2676" t="s">
        <v>88</v>
      </c>
      <c r="C2676" t="s">
        <v>296</v>
      </c>
      <c r="D2676" t="s">
        <v>272</v>
      </c>
      <c r="E2676" t="s">
        <v>205</v>
      </c>
      <c r="F2676">
        <v>0</v>
      </c>
      <c r="G2676">
        <v>0</v>
      </c>
      <c r="H2676">
        <v>4</v>
      </c>
      <c r="I2676">
        <v>0</v>
      </c>
      <c r="J2676">
        <v>4</v>
      </c>
      <c r="K2676">
        <v>0</v>
      </c>
    </row>
    <row r="2677" spans="1:11" x14ac:dyDescent="0.2">
      <c r="A2677" t="s">
        <v>2987</v>
      </c>
      <c r="B2677" t="s">
        <v>88</v>
      </c>
      <c r="C2677" t="s">
        <v>296</v>
      </c>
      <c r="D2677" t="s">
        <v>269</v>
      </c>
      <c r="E2677" t="s">
        <v>206</v>
      </c>
      <c r="F2677">
        <v>0</v>
      </c>
      <c r="G2677">
        <v>0</v>
      </c>
      <c r="H2677">
        <v>13</v>
      </c>
      <c r="I2677">
        <v>0</v>
      </c>
      <c r="J2677">
        <v>13</v>
      </c>
      <c r="K2677">
        <v>0</v>
      </c>
    </row>
    <row r="2678" spans="1:11" x14ac:dyDescent="0.2">
      <c r="A2678" t="s">
        <v>2988</v>
      </c>
      <c r="B2678" t="s">
        <v>88</v>
      </c>
      <c r="C2678" t="s">
        <v>296</v>
      </c>
      <c r="D2678" t="s">
        <v>269</v>
      </c>
      <c r="E2678" t="s">
        <v>208</v>
      </c>
      <c r="F2678">
        <v>0</v>
      </c>
      <c r="G2678">
        <v>0</v>
      </c>
      <c r="H2678">
        <v>4</v>
      </c>
      <c r="I2678">
        <v>0</v>
      </c>
      <c r="J2678">
        <v>4</v>
      </c>
      <c r="K2678">
        <v>0</v>
      </c>
    </row>
    <row r="2679" spans="1:11" x14ac:dyDescent="0.2">
      <c r="A2679" t="s">
        <v>2989</v>
      </c>
      <c r="B2679" t="s">
        <v>88</v>
      </c>
      <c r="C2679" t="s">
        <v>296</v>
      </c>
      <c r="D2679" t="s">
        <v>271</v>
      </c>
      <c r="E2679" t="s">
        <v>209</v>
      </c>
      <c r="F2679">
        <v>0</v>
      </c>
      <c r="G2679">
        <v>0</v>
      </c>
      <c r="H2679">
        <v>11</v>
      </c>
      <c r="I2679">
        <v>0</v>
      </c>
      <c r="J2679">
        <v>11</v>
      </c>
      <c r="K2679">
        <v>0</v>
      </c>
    </row>
    <row r="2680" spans="1:11" x14ac:dyDescent="0.2">
      <c r="A2680" t="s">
        <v>2990</v>
      </c>
      <c r="B2680" t="s">
        <v>88</v>
      </c>
      <c r="C2680" t="s">
        <v>296</v>
      </c>
      <c r="D2680" t="s">
        <v>275</v>
      </c>
      <c r="E2680" t="s">
        <v>210</v>
      </c>
      <c r="F2680">
        <v>0</v>
      </c>
      <c r="G2680">
        <v>0</v>
      </c>
      <c r="H2680">
        <v>5</v>
      </c>
      <c r="I2680">
        <v>0</v>
      </c>
      <c r="J2680">
        <v>5</v>
      </c>
      <c r="K2680">
        <v>0</v>
      </c>
    </row>
    <row r="2681" spans="1:11" x14ac:dyDescent="0.2">
      <c r="A2681" t="s">
        <v>2991</v>
      </c>
      <c r="B2681" t="s">
        <v>88</v>
      </c>
      <c r="C2681" t="s">
        <v>296</v>
      </c>
      <c r="D2681" t="s">
        <v>267</v>
      </c>
      <c r="E2681" t="s">
        <v>211</v>
      </c>
      <c r="F2681">
        <v>0</v>
      </c>
      <c r="G2681">
        <v>0</v>
      </c>
      <c r="H2681">
        <v>1</v>
      </c>
      <c r="I2681">
        <v>0</v>
      </c>
      <c r="J2681">
        <v>1</v>
      </c>
      <c r="K2681">
        <v>0</v>
      </c>
    </row>
    <row r="2682" spans="1:11" x14ac:dyDescent="0.2">
      <c r="A2682" t="s">
        <v>2992</v>
      </c>
      <c r="B2682" t="s">
        <v>88</v>
      </c>
      <c r="C2682" t="s">
        <v>296</v>
      </c>
      <c r="D2682" t="s">
        <v>271</v>
      </c>
      <c r="E2682" t="s">
        <v>212</v>
      </c>
      <c r="F2682">
        <v>0</v>
      </c>
      <c r="G2682">
        <v>0</v>
      </c>
      <c r="H2682">
        <v>7</v>
      </c>
      <c r="I2682">
        <v>0</v>
      </c>
      <c r="J2682">
        <v>7</v>
      </c>
      <c r="K2682">
        <v>0</v>
      </c>
    </row>
    <row r="2683" spans="1:11" x14ac:dyDescent="0.2">
      <c r="A2683" t="s">
        <v>2993</v>
      </c>
      <c r="B2683" t="s">
        <v>88</v>
      </c>
      <c r="C2683" t="s">
        <v>296</v>
      </c>
      <c r="D2683" t="s">
        <v>274</v>
      </c>
      <c r="E2683" t="s">
        <v>213</v>
      </c>
      <c r="F2683">
        <v>0</v>
      </c>
      <c r="G2683">
        <v>0</v>
      </c>
      <c r="H2683">
        <v>6</v>
      </c>
      <c r="I2683">
        <v>0</v>
      </c>
      <c r="J2683">
        <v>6</v>
      </c>
      <c r="K2683">
        <v>0</v>
      </c>
    </row>
    <row r="2684" spans="1:11" x14ac:dyDescent="0.2">
      <c r="A2684" t="s">
        <v>2994</v>
      </c>
      <c r="B2684" t="s">
        <v>88</v>
      </c>
      <c r="C2684" t="s">
        <v>296</v>
      </c>
      <c r="D2684" t="s">
        <v>271</v>
      </c>
      <c r="E2684" t="s">
        <v>214</v>
      </c>
      <c r="F2684">
        <v>0</v>
      </c>
      <c r="G2684">
        <v>0</v>
      </c>
      <c r="H2684">
        <v>3</v>
      </c>
      <c r="I2684">
        <v>0</v>
      </c>
      <c r="J2684">
        <v>3</v>
      </c>
      <c r="K2684">
        <v>0</v>
      </c>
    </row>
    <row r="2685" spans="1:11" x14ac:dyDescent="0.2">
      <c r="A2685" t="s">
        <v>2995</v>
      </c>
      <c r="B2685" t="s">
        <v>88</v>
      </c>
      <c r="C2685" t="s">
        <v>296</v>
      </c>
      <c r="D2685" t="s">
        <v>275</v>
      </c>
      <c r="E2685" t="s">
        <v>215</v>
      </c>
      <c r="F2685">
        <v>0</v>
      </c>
      <c r="G2685">
        <v>0</v>
      </c>
      <c r="H2685">
        <v>14</v>
      </c>
      <c r="I2685">
        <v>0</v>
      </c>
      <c r="J2685">
        <v>14</v>
      </c>
      <c r="K2685">
        <v>0</v>
      </c>
    </row>
    <row r="2686" spans="1:11" x14ac:dyDescent="0.2">
      <c r="A2686" t="s">
        <v>2996</v>
      </c>
      <c r="B2686" t="s">
        <v>88</v>
      </c>
      <c r="C2686" t="s">
        <v>296</v>
      </c>
      <c r="D2686" t="s">
        <v>274</v>
      </c>
      <c r="E2686" t="s">
        <v>216</v>
      </c>
      <c r="F2686">
        <v>0</v>
      </c>
      <c r="G2686">
        <v>0</v>
      </c>
      <c r="H2686">
        <v>2</v>
      </c>
      <c r="I2686">
        <v>0</v>
      </c>
      <c r="J2686">
        <v>2</v>
      </c>
      <c r="K2686">
        <v>0</v>
      </c>
    </row>
    <row r="2687" spans="1:11" x14ac:dyDescent="0.2">
      <c r="A2687" t="s">
        <v>2997</v>
      </c>
      <c r="B2687" t="s">
        <v>88</v>
      </c>
      <c r="C2687" t="s">
        <v>296</v>
      </c>
      <c r="D2687" t="s">
        <v>272</v>
      </c>
      <c r="E2687" t="s">
        <v>217</v>
      </c>
      <c r="F2687">
        <v>0</v>
      </c>
      <c r="G2687">
        <v>0</v>
      </c>
      <c r="H2687">
        <v>3</v>
      </c>
      <c r="I2687">
        <v>0</v>
      </c>
      <c r="J2687">
        <v>3</v>
      </c>
      <c r="K2687">
        <v>0</v>
      </c>
    </row>
    <row r="2688" spans="1:11" x14ac:dyDescent="0.2">
      <c r="A2688" t="s">
        <v>2998</v>
      </c>
      <c r="B2688" t="s">
        <v>88</v>
      </c>
      <c r="C2688" t="s">
        <v>296</v>
      </c>
      <c r="D2688" t="s">
        <v>274</v>
      </c>
      <c r="E2688" t="s">
        <v>218</v>
      </c>
      <c r="F2688">
        <v>0</v>
      </c>
      <c r="G2688">
        <v>0</v>
      </c>
      <c r="H2688">
        <v>4</v>
      </c>
      <c r="I2688">
        <v>0</v>
      </c>
      <c r="J2688">
        <v>4</v>
      </c>
      <c r="K2688">
        <v>0</v>
      </c>
    </row>
    <row r="2689" spans="1:11" x14ac:dyDescent="0.2">
      <c r="A2689" t="s">
        <v>2999</v>
      </c>
      <c r="B2689" t="s">
        <v>88</v>
      </c>
      <c r="C2689" t="s">
        <v>296</v>
      </c>
      <c r="D2689" t="s">
        <v>273</v>
      </c>
      <c r="E2689" t="s">
        <v>219</v>
      </c>
      <c r="F2689">
        <v>0</v>
      </c>
      <c r="G2689">
        <v>0</v>
      </c>
      <c r="H2689">
        <v>6</v>
      </c>
      <c r="I2689">
        <v>0</v>
      </c>
      <c r="J2689">
        <v>6</v>
      </c>
      <c r="K2689">
        <v>0</v>
      </c>
    </row>
    <row r="2690" spans="1:11" x14ac:dyDescent="0.2">
      <c r="A2690" t="s">
        <v>3000</v>
      </c>
      <c r="B2690" t="s">
        <v>88</v>
      </c>
      <c r="C2690" t="s">
        <v>296</v>
      </c>
      <c r="D2690" t="s">
        <v>272</v>
      </c>
      <c r="E2690" t="s">
        <v>286</v>
      </c>
      <c r="F2690">
        <v>0</v>
      </c>
      <c r="G2690">
        <v>0</v>
      </c>
      <c r="H2690">
        <v>199</v>
      </c>
      <c r="I2690">
        <v>0</v>
      </c>
      <c r="J2690">
        <v>199</v>
      </c>
      <c r="K2690">
        <v>0</v>
      </c>
    </row>
    <row r="2691" spans="1:11" x14ac:dyDescent="0.2">
      <c r="A2691" t="s">
        <v>3001</v>
      </c>
      <c r="B2691" t="s">
        <v>88</v>
      </c>
      <c r="C2691" t="s">
        <v>296</v>
      </c>
      <c r="D2691" t="s">
        <v>273</v>
      </c>
      <c r="E2691" t="s">
        <v>220</v>
      </c>
      <c r="F2691">
        <v>0</v>
      </c>
      <c r="G2691">
        <v>0</v>
      </c>
      <c r="H2691">
        <v>2</v>
      </c>
      <c r="I2691">
        <v>0</v>
      </c>
      <c r="J2691">
        <v>2</v>
      </c>
      <c r="K2691">
        <v>0</v>
      </c>
    </row>
    <row r="2692" spans="1:11" x14ac:dyDescent="0.2">
      <c r="A2692" t="s">
        <v>3002</v>
      </c>
      <c r="B2692" t="s">
        <v>88</v>
      </c>
      <c r="C2692" t="s">
        <v>296</v>
      </c>
      <c r="D2692" t="s">
        <v>270</v>
      </c>
      <c r="E2692" t="s">
        <v>221</v>
      </c>
      <c r="F2692">
        <v>0</v>
      </c>
      <c r="G2692">
        <v>0</v>
      </c>
      <c r="H2692">
        <v>5</v>
      </c>
      <c r="I2692">
        <v>0</v>
      </c>
      <c r="J2692">
        <v>5</v>
      </c>
      <c r="K2692">
        <v>0</v>
      </c>
    </row>
    <row r="2693" spans="1:11" x14ac:dyDescent="0.2">
      <c r="A2693" t="s">
        <v>3003</v>
      </c>
      <c r="B2693" t="s">
        <v>88</v>
      </c>
      <c r="C2693" t="s">
        <v>296</v>
      </c>
      <c r="D2693" t="s">
        <v>273</v>
      </c>
      <c r="E2693" t="s">
        <v>287</v>
      </c>
      <c r="F2693">
        <v>0</v>
      </c>
      <c r="G2693">
        <v>0</v>
      </c>
      <c r="H2693">
        <v>68</v>
      </c>
      <c r="I2693">
        <v>0</v>
      </c>
      <c r="J2693">
        <v>68</v>
      </c>
      <c r="K2693">
        <v>0</v>
      </c>
    </row>
    <row r="2694" spans="1:11" x14ac:dyDescent="0.2">
      <c r="A2694" t="s">
        <v>3004</v>
      </c>
      <c r="B2694" t="s">
        <v>88</v>
      </c>
      <c r="C2694" t="s">
        <v>296</v>
      </c>
      <c r="D2694" t="s">
        <v>272</v>
      </c>
      <c r="E2694" t="s">
        <v>222</v>
      </c>
      <c r="F2694">
        <v>0</v>
      </c>
      <c r="G2694">
        <v>0</v>
      </c>
      <c r="H2694">
        <v>12</v>
      </c>
      <c r="I2694">
        <v>0</v>
      </c>
      <c r="J2694">
        <v>12</v>
      </c>
      <c r="K2694">
        <v>0</v>
      </c>
    </row>
    <row r="2695" spans="1:11" x14ac:dyDescent="0.2">
      <c r="A2695" t="s">
        <v>3005</v>
      </c>
      <c r="B2695" t="s">
        <v>88</v>
      </c>
      <c r="C2695" t="s">
        <v>296</v>
      </c>
      <c r="D2695" t="s">
        <v>268</v>
      </c>
      <c r="E2695" t="s">
        <v>223</v>
      </c>
      <c r="F2695">
        <v>0</v>
      </c>
      <c r="G2695">
        <v>0</v>
      </c>
      <c r="H2695">
        <v>5</v>
      </c>
      <c r="I2695">
        <v>0</v>
      </c>
      <c r="J2695">
        <v>5</v>
      </c>
      <c r="K2695">
        <v>0</v>
      </c>
    </row>
    <row r="2696" spans="1:11" x14ac:dyDescent="0.2">
      <c r="A2696" t="s">
        <v>3006</v>
      </c>
      <c r="B2696" t="s">
        <v>88</v>
      </c>
      <c r="C2696" t="s">
        <v>296</v>
      </c>
      <c r="D2696" t="s">
        <v>269</v>
      </c>
      <c r="E2696" t="s">
        <v>224</v>
      </c>
      <c r="F2696">
        <v>0</v>
      </c>
      <c r="G2696">
        <v>0</v>
      </c>
      <c r="H2696">
        <v>35</v>
      </c>
      <c r="I2696">
        <v>0</v>
      </c>
      <c r="J2696">
        <v>35</v>
      </c>
      <c r="K2696">
        <v>0</v>
      </c>
    </row>
    <row r="2697" spans="1:11" x14ac:dyDescent="0.2">
      <c r="A2697" t="s">
        <v>3007</v>
      </c>
      <c r="B2697" t="s">
        <v>88</v>
      </c>
      <c r="C2697" t="s">
        <v>296</v>
      </c>
      <c r="D2697" t="s">
        <v>271</v>
      </c>
      <c r="E2697" t="s">
        <v>225</v>
      </c>
      <c r="F2697">
        <v>0</v>
      </c>
      <c r="G2697">
        <v>0</v>
      </c>
      <c r="H2697">
        <v>1</v>
      </c>
      <c r="I2697">
        <v>0</v>
      </c>
      <c r="J2697">
        <v>1</v>
      </c>
      <c r="K2697">
        <v>0</v>
      </c>
    </row>
    <row r="2698" spans="1:11" x14ac:dyDescent="0.2">
      <c r="A2698" t="s">
        <v>3008</v>
      </c>
      <c r="B2698" t="s">
        <v>88</v>
      </c>
      <c r="C2698" t="s">
        <v>296</v>
      </c>
      <c r="D2698" t="s">
        <v>274</v>
      </c>
      <c r="E2698" t="s">
        <v>226</v>
      </c>
      <c r="F2698">
        <v>0</v>
      </c>
      <c r="G2698">
        <v>0</v>
      </c>
      <c r="H2698">
        <v>12</v>
      </c>
      <c r="I2698">
        <v>0</v>
      </c>
      <c r="J2698">
        <v>12</v>
      </c>
      <c r="K2698">
        <v>0</v>
      </c>
    </row>
    <row r="2699" spans="1:11" x14ac:dyDescent="0.2">
      <c r="A2699" t="s">
        <v>3009</v>
      </c>
      <c r="B2699" t="s">
        <v>88</v>
      </c>
      <c r="C2699" t="s">
        <v>296</v>
      </c>
      <c r="D2699" t="s">
        <v>271</v>
      </c>
      <c r="E2699" t="s">
        <v>227</v>
      </c>
      <c r="F2699">
        <v>0</v>
      </c>
      <c r="G2699">
        <v>0</v>
      </c>
      <c r="H2699">
        <v>4</v>
      </c>
      <c r="I2699">
        <v>0</v>
      </c>
      <c r="J2699">
        <v>4</v>
      </c>
      <c r="K2699">
        <v>0</v>
      </c>
    </row>
    <row r="2700" spans="1:11" x14ac:dyDescent="0.2">
      <c r="A2700" t="s">
        <v>3010</v>
      </c>
      <c r="B2700" t="s">
        <v>88</v>
      </c>
      <c r="C2700" t="s">
        <v>296</v>
      </c>
      <c r="D2700" t="s">
        <v>270</v>
      </c>
      <c r="E2700" t="s">
        <v>228</v>
      </c>
      <c r="F2700">
        <v>0</v>
      </c>
      <c r="G2700">
        <v>0</v>
      </c>
      <c r="H2700">
        <v>1</v>
      </c>
      <c r="I2700">
        <v>0</v>
      </c>
      <c r="J2700">
        <v>1</v>
      </c>
      <c r="K2700">
        <v>0</v>
      </c>
    </row>
    <row r="2701" spans="1:11" x14ac:dyDescent="0.2">
      <c r="A2701" t="s">
        <v>3011</v>
      </c>
      <c r="B2701" t="s">
        <v>88</v>
      </c>
      <c r="C2701" t="s">
        <v>296</v>
      </c>
      <c r="D2701" t="s">
        <v>274</v>
      </c>
      <c r="E2701" t="s">
        <v>229</v>
      </c>
      <c r="F2701">
        <v>0</v>
      </c>
      <c r="G2701">
        <v>0</v>
      </c>
      <c r="H2701">
        <v>5</v>
      </c>
      <c r="I2701">
        <v>0</v>
      </c>
      <c r="J2701">
        <v>5</v>
      </c>
      <c r="K2701">
        <v>0</v>
      </c>
    </row>
    <row r="2702" spans="1:11" x14ac:dyDescent="0.2">
      <c r="A2702" t="s">
        <v>3012</v>
      </c>
      <c r="B2702" t="s">
        <v>88</v>
      </c>
      <c r="C2702" t="s">
        <v>296</v>
      </c>
      <c r="D2702" t="s">
        <v>268</v>
      </c>
      <c r="E2702" t="s">
        <v>230</v>
      </c>
      <c r="F2702">
        <v>0</v>
      </c>
      <c r="G2702">
        <v>0</v>
      </c>
      <c r="H2702">
        <v>7</v>
      </c>
      <c r="I2702">
        <v>0</v>
      </c>
      <c r="J2702">
        <v>7</v>
      </c>
      <c r="K2702">
        <v>0</v>
      </c>
    </row>
    <row r="2703" spans="1:11" x14ac:dyDescent="0.2">
      <c r="A2703" t="s">
        <v>3013</v>
      </c>
      <c r="B2703" t="s">
        <v>88</v>
      </c>
      <c r="C2703" t="s">
        <v>296</v>
      </c>
      <c r="D2703" t="s">
        <v>270</v>
      </c>
      <c r="E2703" t="s">
        <v>231</v>
      </c>
      <c r="F2703">
        <v>0</v>
      </c>
      <c r="G2703">
        <v>0</v>
      </c>
      <c r="H2703">
        <v>5</v>
      </c>
      <c r="I2703">
        <v>0</v>
      </c>
      <c r="J2703">
        <v>5</v>
      </c>
      <c r="K2703">
        <v>0</v>
      </c>
    </row>
    <row r="2704" spans="1:11" x14ac:dyDescent="0.2">
      <c r="A2704" t="s">
        <v>3014</v>
      </c>
      <c r="B2704" t="s">
        <v>88</v>
      </c>
      <c r="C2704" t="s">
        <v>296</v>
      </c>
      <c r="D2704" t="s">
        <v>272</v>
      </c>
      <c r="E2704" t="s">
        <v>232</v>
      </c>
      <c r="F2704">
        <v>0</v>
      </c>
      <c r="G2704">
        <v>0</v>
      </c>
      <c r="H2704">
        <v>21</v>
      </c>
      <c r="I2704">
        <v>0</v>
      </c>
      <c r="J2704">
        <v>21</v>
      </c>
      <c r="K2704">
        <v>0</v>
      </c>
    </row>
    <row r="2705" spans="1:11" x14ac:dyDescent="0.2">
      <c r="A2705" t="s">
        <v>3015</v>
      </c>
      <c r="B2705" t="s">
        <v>88</v>
      </c>
      <c r="C2705" t="s">
        <v>296</v>
      </c>
      <c r="D2705" t="s">
        <v>269</v>
      </c>
      <c r="E2705" t="s">
        <v>233</v>
      </c>
      <c r="F2705">
        <v>0</v>
      </c>
      <c r="G2705">
        <v>0</v>
      </c>
      <c r="H2705">
        <v>7</v>
      </c>
      <c r="I2705">
        <v>0</v>
      </c>
      <c r="J2705">
        <v>7</v>
      </c>
      <c r="K2705">
        <v>0</v>
      </c>
    </row>
    <row r="2706" spans="1:11" x14ac:dyDescent="0.2">
      <c r="A2706" t="s">
        <v>3016</v>
      </c>
      <c r="B2706" t="s">
        <v>88</v>
      </c>
      <c r="C2706" t="s">
        <v>296</v>
      </c>
      <c r="D2706" t="s">
        <v>273</v>
      </c>
      <c r="E2706" t="s">
        <v>234</v>
      </c>
      <c r="F2706">
        <v>0</v>
      </c>
      <c r="G2706">
        <v>0</v>
      </c>
      <c r="H2706">
        <v>5</v>
      </c>
      <c r="I2706">
        <v>0</v>
      </c>
      <c r="J2706">
        <v>5</v>
      </c>
      <c r="K2706">
        <v>0</v>
      </c>
    </row>
    <row r="2707" spans="1:11" x14ac:dyDescent="0.2">
      <c r="A2707" t="s">
        <v>3017</v>
      </c>
      <c r="B2707" t="s">
        <v>88</v>
      </c>
      <c r="C2707" t="s">
        <v>296</v>
      </c>
      <c r="D2707" t="s">
        <v>271</v>
      </c>
      <c r="E2707" t="s">
        <v>235</v>
      </c>
      <c r="F2707">
        <v>0</v>
      </c>
      <c r="G2707">
        <v>0</v>
      </c>
      <c r="H2707">
        <v>11</v>
      </c>
      <c r="I2707">
        <v>0</v>
      </c>
      <c r="J2707">
        <v>11</v>
      </c>
      <c r="K2707">
        <v>0</v>
      </c>
    </row>
    <row r="2708" spans="1:11" x14ac:dyDescent="0.2">
      <c r="A2708" t="s">
        <v>3018</v>
      </c>
      <c r="B2708" t="s">
        <v>88</v>
      </c>
      <c r="C2708" t="s">
        <v>296</v>
      </c>
      <c r="D2708" t="s">
        <v>274</v>
      </c>
      <c r="E2708" t="s">
        <v>236</v>
      </c>
      <c r="F2708">
        <v>0</v>
      </c>
      <c r="G2708">
        <v>0</v>
      </c>
      <c r="H2708">
        <v>2</v>
      </c>
      <c r="I2708">
        <v>0</v>
      </c>
      <c r="J2708">
        <v>2</v>
      </c>
      <c r="K2708">
        <v>0</v>
      </c>
    </row>
    <row r="2709" spans="1:11" x14ac:dyDescent="0.2">
      <c r="A2709" t="s">
        <v>3019</v>
      </c>
      <c r="B2709" t="s">
        <v>88</v>
      </c>
      <c r="C2709" t="s">
        <v>296</v>
      </c>
      <c r="D2709" t="s">
        <v>268</v>
      </c>
      <c r="E2709" t="s">
        <v>237</v>
      </c>
      <c r="F2709">
        <v>0</v>
      </c>
      <c r="G2709">
        <v>0</v>
      </c>
      <c r="H2709">
        <v>21</v>
      </c>
      <c r="I2709">
        <v>0</v>
      </c>
      <c r="J2709">
        <v>21</v>
      </c>
      <c r="K2709">
        <v>0</v>
      </c>
    </row>
    <row r="2710" spans="1:11" x14ac:dyDescent="0.2">
      <c r="A2710" t="s">
        <v>3020</v>
      </c>
      <c r="B2710" t="s">
        <v>88</v>
      </c>
      <c r="C2710" t="s">
        <v>296</v>
      </c>
      <c r="D2710" t="s">
        <v>273</v>
      </c>
      <c r="E2710" t="s">
        <v>238</v>
      </c>
      <c r="F2710">
        <v>0</v>
      </c>
      <c r="G2710">
        <v>0</v>
      </c>
      <c r="H2710">
        <v>1</v>
      </c>
      <c r="I2710">
        <v>0</v>
      </c>
      <c r="J2710">
        <v>1</v>
      </c>
      <c r="K2710">
        <v>0</v>
      </c>
    </row>
    <row r="2711" spans="1:11" x14ac:dyDescent="0.2">
      <c r="A2711" t="s">
        <v>3021</v>
      </c>
      <c r="B2711" t="s">
        <v>88</v>
      </c>
      <c r="C2711" t="s">
        <v>296</v>
      </c>
      <c r="D2711" t="s">
        <v>269</v>
      </c>
      <c r="E2711" t="s">
        <v>239</v>
      </c>
      <c r="F2711">
        <v>0</v>
      </c>
      <c r="G2711">
        <v>0</v>
      </c>
      <c r="H2711">
        <v>8</v>
      </c>
      <c r="I2711">
        <v>0</v>
      </c>
      <c r="J2711">
        <v>8</v>
      </c>
      <c r="K2711">
        <v>0</v>
      </c>
    </row>
    <row r="2712" spans="1:11" x14ac:dyDescent="0.2">
      <c r="A2712" t="s">
        <v>3022</v>
      </c>
      <c r="B2712" t="s">
        <v>88</v>
      </c>
      <c r="C2712" t="s">
        <v>296</v>
      </c>
      <c r="D2712" t="s">
        <v>271</v>
      </c>
      <c r="E2712" t="s">
        <v>240</v>
      </c>
      <c r="F2712">
        <v>0</v>
      </c>
      <c r="G2712">
        <v>0</v>
      </c>
      <c r="H2712">
        <v>8</v>
      </c>
      <c r="I2712">
        <v>0</v>
      </c>
      <c r="J2712">
        <v>8</v>
      </c>
      <c r="K2712">
        <v>0</v>
      </c>
    </row>
    <row r="2713" spans="1:11" x14ac:dyDescent="0.2">
      <c r="A2713" t="s">
        <v>3023</v>
      </c>
      <c r="B2713" t="s">
        <v>88</v>
      </c>
      <c r="C2713" t="s">
        <v>296</v>
      </c>
      <c r="D2713" t="s">
        <v>275</v>
      </c>
      <c r="E2713" t="s">
        <v>241</v>
      </c>
      <c r="F2713">
        <v>0</v>
      </c>
      <c r="G2713">
        <v>0</v>
      </c>
      <c r="H2713">
        <v>1</v>
      </c>
      <c r="I2713">
        <v>0</v>
      </c>
      <c r="J2713">
        <v>1</v>
      </c>
      <c r="K2713">
        <v>0</v>
      </c>
    </row>
    <row r="2714" spans="1:11" x14ac:dyDescent="0.2">
      <c r="A2714" t="s">
        <v>3024</v>
      </c>
      <c r="B2714" t="s">
        <v>88</v>
      </c>
      <c r="C2714" t="s">
        <v>296</v>
      </c>
      <c r="D2714" t="s">
        <v>274</v>
      </c>
      <c r="E2714" t="s">
        <v>242</v>
      </c>
      <c r="F2714">
        <v>0</v>
      </c>
      <c r="G2714">
        <v>0</v>
      </c>
      <c r="H2714">
        <v>5</v>
      </c>
      <c r="I2714">
        <v>0</v>
      </c>
      <c r="J2714">
        <v>5</v>
      </c>
      <c r="K2714">
        <v>0</v>
      </c>
    </row>
    <row r="2715" spans="1:11" x14ac:dyDescent="0.2">
      <c r="A2715" t="s">
        <v>3025</v>
      </c>
      <c r="B2715" t="s">
        <v>88</v>
      </c>
      <c r="C2715" t="s">
        <v>296</v>
      </c>
      <c r="D2715" t="s">
        <v>269</v>
      </c>
      <c r="E2715" t="s">
        <v>243</v>
      </c>
      <c r="F2715">
        <v>0</v>
      </c>
      <c r="G2715">
        <v>0</v>
      </c>
      <c r="H2715">
        <v>9</v>
      </c>
      <c r="I2715">
        <v>0</v>
      </c>
      <c r="J2715">
        <v>9</v>
      </c>
      <c r="K2715">
        <v>0</v>
      </c>
    </row>
    <row r="2716" spans="1:11" x14ac:dyDescent="0.2">
      <c r="A2716" t="s">
        <v>3026</v>
      </c>
      <c r="B2716" t="s">
        <v>88</v>
      </c>
      <c r="C2716" t="s">
        <v>296</v>
      </c>
      <c r="D2716" t="s">
        <v>269</v>
      </c>
      <c r="E2716" t="s">
        <v>244</v>
      </c>
      <c r="F2716">
        <v>0</v>
      </c>
      <c r="G2716">
        <v>0</v>
      </c>
      <c r="H2716">
        <v>12</v>
      </c>
      <c r="I2716">
        <v>0</v>
      </c>
      <c r="J2716">
        <v>12</v>
      </c>
      <c r="K2716">
        <v>0</v>
      </c>
    </row>
    <row r="2717" spans="1:11" x14ac:dyDescent="0.2">
      <c r="A2717" t="s">
        <v>3027</v>
      </c>
      <c r="B2717" t="s">
        <v>88</v>
      </c>
      <c r="C2717" t="s">
        <v>296</v>
      </c>
      <c r="D2717" t="s">
        <v>271</v>
      </c>
      <c r="E2717" t="s">
        <v>245</v>
      </c>
      <c r="F2717">
        <v>0</v>
      </c>
      <c r="G2717">
        <v>0</v>
      </c>
      <c r="H2717">
        <v>3</v>
      </c>
      <c r="I2717">
        <v>0</v>
      </c>
      <c r="J2717">
        <v>3</v>
      </c>
      <c r="K2717">
        <v>0</v>
      </c>
    </row>
    <row r="2718" spans="1:11" x14ac:dyDescent="0.2">
      <c r="A2718" t="s">
        <v>3028</v>
      </c>
      <c r="B2718" t="s">
        <v>88</v>
      </c>
      <c r="C2718" t="s">
        <v>296</v>
      </c>
      <c r="D2718" t="s">
        <v>274</v>
      </c>
      <c r="E2718" t="s">
        <v>246</v>
      </c>
      <c r="F2718">
        <v>0</v>
      </c>
      <c r="G2718">
        <v>0</v>
      </c>
      <c r="H2718">
        <v>6</v>
      </c>
      <c r="I2718">
        <v>0</v>
      </c>
      <c r="J2718">
        <v>6</v>
      </c>
      <c r="K2718">
        <v>0</v>
      </c>
    </row>
    <row r="2719" spans="1:11" x14ac:dyDescent="0.2">
      <c r="A2719" t="s">
        <v>3029</v>
      </c>
      <c r="B2719" t="s">
        <v>88</v>
      </c>
      <c r="C2719" t="s">
        <v>296</v>
      </c>
      <c r="D2719" t="s">
        <v>272</v>
      </c>
      <c r="E2719" t="s">
        <v>247</v>
      </c>
      <c r="F2719">
        <v>0</v>
      </c>
      <c r="G2719">
        <v>0</v>
      </c>
      <c r="H2719">
        <v>2</v>
      </c>
      <c r="I2719">
        <v>0</v>
      </c>
      <c r="J2719">
        <v>2</v>
      </c>
      <c r="K2719">
        <v>0</v>
      </c>
    </row>
    <row r="2720" spans="1:11" x14ac:dyDescent="0.2">
      <c r="A2720" t="s">
        <v>3030</v>
      </c>
      <c r="B2720" t="s">
        <v>88</v>
      </c>
      <c r="C2720" t="s">
        <v>296</v>
      </c>
      <c r="D2720" t="s">
        <v>274</v>
      </c>
      <c r="E2720" t="s">
        <v>288</v>
      </c>
      <c r="F2720">
        <v>0</v>
      </c>
      <c r="G2720">
        <v>0</v>
      </c>
      <c r="H2720">
        <v>119</v>
      </c>
      <c r="I2720">
        <v>0</v>
      </c>
      <c r="J2720">
        <v>119</v>
      </c>
      <c r="K2720">
        <v>0</v>
      </c>
    </row>
    <row r="2721" spans="1:11" x14ac:dyDescent="0.2">
      <c r="A2721" t="s">
        <v>3031</v>
      </c>
      <c r="B2721" t="s">
        <v>88</v>
      </c>
      <c r="C2721" t="s">
        <v>296</v>
      </c>
      <c r="D2721" t="s">
        <v>267</v>
      </c>
      <c r="E2721" t="s">
        <v>248</v>
      </c>
      <c r="F2721">
        <v>0</v>
      </c>
      <c r="G2721">
        <v>0</v>
      </c>
      <c r="H2721">
        <v>5</v>
      </c>
      <c r="I2721">
        <v>0</v>
      </c>
      <c r="J2721">
        <v>5</v>
      </c>
      <c r="K2721">
        <v>0</v>
      </c>
    </row>
    <row r="2722" spans="1:11" x14ac:dyDescent="0.2">
      <c r="A2722" t="s">
        <v>3032</v>
      </c>
      <c r="B2722" t="s">
        <v>88</v>
      </c>
      <c r="C2722" t="s">
        <v>296</v>
      </c>
      <c r="D2722" t="s">
        <v>272</v>
      </c>
      <c r="E2722" t="s">
        <v>249</v>
      </c>
      <c r="F2722">
        <v>0</v>
      </c>
      <c r="G2722">
        <v>0</v>
      </c>
      <c r="H2722">
        <v>18</v>
      </c>
      <c r="I2722">
        <v>0</v>
      </c>
      <c r="J2722">
        <v>18</v>
      </c>
      <c r="K2722">
        <v>0</v>
      </c>
    </row>
    <row r="2723" spans="1:11" x14ac:dyDescent="0.2">
      <c r="A2723" t="s">
        <v>3033</v>
      </c>
      <c r="B2723" t="s">
        <v>88</v>
      </c>
      <c r="C2723" t="s">
        <v>296</v>
      </c>
      <c r="D2723" t="s">
        <v>269</v>
      </c>
      <c r="E2723" t="s">
        <v>250</v>
      </c>
      <c r="F2723">
        <v>0</v>
      </c>
      <c r="G2723">
        <v>0</v>
      </c>
      <c r="H2723">
        <v>3</v>
      </c>
      <c r="I2723">
        <v>0</v>
      </c>
      <c r="J2723">
        <v>3</v>
      </c>
      <c r="K2723">
        <v>0</v>
      </c>
    </row>
    <row r="2724" spans="1:11" x14ac:dyDescent="0.2">
      <c r="A2724" t="s">
        <v>3034</v>
      </c>
      <c r="B2724" t="s">
        <v>88</v>
      </c>
      <c r="C2724" t="s">
        <v>296</v>
      </c>
      <c r="D2724" t="s">
        <v>271</v>
      </c>
      <c r="E2724" t="s">
        <v>251</v>
      </c>
      <c r="F2724">
        <v>0</v>
      </c>
      <c r="G2724">
        <v>0</v>
      </c>
      <c r="H2724">
        <v>2</v>
      </c>
      <c r="I2724">
        <v>0</v>
      </c>
      <c r="J2724">
        <v>2</v>
      </c>
      <c r="K2724">
        <v>0</v>
      </c>
    </row>
    <row r="2725" spans="1:11" x14ac:dyDescent="0.2">
      <c r="A2725" t="s">
        <v>3035</v>
      </c>
      <c r="B2725" t="s">
        <v>88</v>
      </c>
      <c r="C2725" t="s">
        <v>296</v>
      </c>
      <c r="D2725" t="s">
        <v>271</v>
      </c>
      <c r="E2725" t="s">
        <v>252</v>
      </c>
      <c r="F2725">
        <v>0</v>
      </c>
      <c r="G2725">
        <v>0</v>
      </c>
      <c r="H2725">
        <v>4</v>
      </c>
      <c r="I2725">
        <v>0</v>
      </c>
      <c r="J2725">
        <v>4</v>
      </c>
      <c r="K2725">
        <v>0</v>
      </c>
    </row>
    <row r="2726" spans="1:11" x14ac:dyDescent="0.2">
      <c r="A2726" t="s">
        <v>3036</v>
      </c>
      <c r="B2726" t="s">
        <v>88</v>
      </c>
      <c r="C2726" t="s">
        <v>296</v>
      </c>
      <c r="D2726" t="s">
        <v>273</v>
      </c>
      <c r="E2726" t="s">
        <v>253</v>
      </c>
      <c r="F2726">
        <v>0</v>
      </c>
      <c r="G2726">
        <v>0</v>
      </c>
      <c r="H2726">
        <v>9</v>
      </c>
      <c r="I2726">
        <v>0</v>
      </c>
      <c r="J2726">
        <v>9</v>
      </c>
      <c r="K2726">
        <v>0</v>
      </c>
    </row>
    <row r="2727" spans="1:11" x14ac:dyDescent="0.2">
      <c r="A2727" t="s">
        <v>3037</v>
      </c>
      <c r="B2727" t="s">
        <v>88</v>
      </c>
      <c r="C2727" t="s">
        <v>296</v>
      </c>
      <c r="D2727" t="s">
        <v>272</v>
      </c>
      <c r="E2727" t="s">
        <v>254</v>
      </c>
      <c r="F2727">
        <v>0</v>
      </c>
      <c r="G2727">
        <v>0</v>
      </c>
      <c r="H2727">
        <v>2</v>
      </c>
      <c r="I2727">
        <v>0</v>
      </c>
      <c r="J2727">
        <v>2</v>
      </c>
      <c r="K2727">
        <v>0</v>
      </c>
    </row>
    <row r="2728" spans="1:11" x14ac:dyDescent="0.2">
      <c r="A2728" t="s">
        <v>3038</v>
      </c>
      <c r="B2728" t="s">
        <v>88</v>
      </c>
      <c r="C2728" t="s">
        <v>296</v>
      </c>
      <c r="D2728" t="s">
        <v>271</v>
      </c>
      <c r="E2728" t="s">
        <v>255</v>
      </c>
      <c r="F2728">
        <v>0</v>
      </c>
      <c r="G2728">
        <v>0</v>
      </c>
      <c r="H2728">
        <v>5</v>
      </c>
      <c r="I2728">
        <v>0</v>
      </c>
      <c r="J2728">
        <v>5</v>
      </c>
      <c r="K2728">
        <v>0</v>
      </c>
    </row>
    <row r="2729" spans="1:11" x14ac:dyDescent="0.2">
      <c r="A2729" t="s">
        <v>3039</v>
      </c>
      <c r="B2729" t="s">
        <v>88</v>
      </c>
      <c r="C2729" t="s">
        <v>296</v>
      </c>
      <c r="D2729" t="s">
        <v>272</v>
      </c>
      <c r="E2729" t="s">
        <v>256</v>
      </c>
      <c r="F2729">
        <v>0</v>
      </c>
      <c r="G2729">
        <v>0</v>
      </c>
      <c r="H2729">
        <v>3</v>
      </c>
      <c r="I2729">
        <v>0</v>
      </c>
      <c r="J2729">
        <v>3</v>
      </c>
      <c r="K2729">
        <v>0</v>
      </c>
    </row>
    <row r="2730" spans="1:11" x14ac:dyDescent="0.2">
      <c r="A2730" t="s">
        <v>3040</v>
      </c>
      <c r="B2730" t="s">
        <v>88</v>
      </c>
      <c r="C2730" t="s">
        <v>296</v>
      </c>
      <c r="D2730" t="s">
        <v>274</v>
      </c>
      <c r="E2730" t="s">
        <v>257</v>
      </c>
      <c r="F2730">
        <v>0</v>
      </c>
      <c r="G2730">
        <v>0</v>
      </c>
      <c r="H2730">
        <v>3</v>
      </c>
      <c r="I2730">
        <v>0</v>
      </c>
      <c r="J2730">
        <v>3</v>
      </c>
      <c r="K2730">
        <v>0</v>
      </c>
    </row>
    <row r="2731" spans="1:11" x14ac:dyDescent="0.2">
      <c r="A2731" t="s">
        <v>3041</v>
      </c>
      <c r="B2731" t="s">
        <v>88</v>
      </c>
      <c r="C2731" t="s">
        <v>296</v>
      </c>
      <c r="D2731" t="s">
        <v>274</v>
      </c>
      <c r="E2731" t="s">
        <v>258</v>
      </c>
      <c r="F2731">
        <v>0</v>
      </c>
      <c r="G2731">
        <v>0</v>
      </c>
      <c r="H2731">
        <v>8</v>
      </c>
      <c r="I2731">
        <v>0</v>
      </c>
      <c r="J2731">
        <v>8</v>
      </c>
      <c r="K2731">
        <v>0</v>
      </c>
    </row>
    <row r="2732" spans="1:11" x14ac:dyDescent="0.2">
      <c r="A2732" t="s">
        <v>3042</v>
      </c>
      <c r="B2732" t="s">
        <v>88</v>
      </c>
      <c r="C2732" t="s">
        <v>296</v>
      </c>
      <c r="D2732" t="s">
        <v>275</v>
      </c>
      <c r="E2732" t="s">
        <v>289</v>
      </c>
      <c r="F2732">
        <v>0</v>
      </c>
      <c r="G2732">
        <v>0</v>
      </c>
      <c r="H2732">
        <v>74</v>
      </c>
      <c r="I2732">
        <v>0</v>
      </c>
      <c r="J2732">
        <v>74</v>
      </c>
      <c r="K2732">
        <v>0</v>
      </c>
    </row>
    <row r="2733" spans="1:11" x14ac:dyDescent="0.2">
      <c r="A2733" t="s">
        <v>3043</v>
      </c>
      <c r="B2733" t="s">
        <v>88</v>
      </c>
      <c r="C2733" t="s">
        <v>298</v>
      </c>
      <c r="D2733" t="s">
        <v>106</v>
      </c>
      <c r="E2733" t="s">
        <v>280</v>
      </c>
      <c r="F2733">
        <v>0</v>
      </c>
      <c r="G2733">
        <v>0</v>
      </c>
      <c r="H2733">
        <v>62</v>
      </c>
      <c r="I2733">
        <v>0</v>
      </c>
      <c r="J2733">
        <v>62</v>
      </c>
      <c r="K2733">
        <v>0</v>
      </c>
    </row>
    <row r="2734" spans="1:11" x14ac:dyDescent="0.2">
      <c r="A2734" t="s">
        <v>3044</v>
      </c>
      <c r="B2734" t="s">
        <v>88</v>
      </c>
      <c r="C2734" t="s">
        <v>298</v>
      </c>
      <c r="D2734" t="s">
        <v>269</v>
      </c>
      <c r="E2734" t="s">
        <v>107</v>
      </c>
      <c r="F2734">
        <v>0</v>
      </c>
      <c r="G2734">
        <v>0</v>
      </c>
      <c r="H2734">
        <v>3</v>
      </c>
      <c r="I2734">
        <v>0</v>
      </c>
      <c r="J2734">
        <v>3</v>
      </c>
      <c r="K2734">
        <v>0</v>
      </c>
    </row>
    <row r="2735" spans="1:11" x14ac:dyDescent="0.2">
      <c r="A2735" t="s">
        <v>3045</v>
      </c>
      <c r="B2735" t="s">
        <v>88</v>
      </c>
      <c r="C2735" t="s">
        <v>298</v>
      </c>
      <c r="D2735" t="s">
        <v>269</v>
      </c>
      <c r="E2735" t="s">
        <v>108</v>
      </c>
      <c r="F2735">
        <v>0</v>
      </c>
      <c r="G2735">
        <v>0</v>
      </c>
      <c r="H2735">
        <v>1</v>
      </c>
      <c r="I2735">
        <v>0</v>
      </c>
      <c r="J2735">
        <v>1</v>
      </c>
      <c r="K2735">
        <v>0</v>
      </c>
    </row>
    <row r="2736" spans="1:11" x14ac:dyDescent="0.2">
      <c r="A2736" t="s">
        <v>3046</v>
      </c>
      <c r="B2736" t="s">
        <v>88</v>
      </c>
      <c r="C2736" t="s">
        <v>298</v>
      </c>
      <c r="D2736" t="s">
        <v>274</v>
      </c>
      <c r="E2736" t="s">
        <v>113</v>
      </c>
      <c r="F2736">
        <v>0</v>
      </c>
      <c r="G2736">
        <v>0</v>
      </c>
      <c r="H2736">
        <v>2</v>
      </c>
      <c r="I2736">
        <v>0</v>
      </c>
      <c r="J2736">
        <v>2</v>
      </c>
      <c r="K2736">
        <v>0</v>
      </c>
    </row>
    <row r="2737" spans="1:11" x14ac:dyDescent="0.2">
      <c r="A2737" t="s">
        <v>3047</v>
      </c>
      <c r="B2737" t="s">
        <v>88</v>
      </c>
      <c r="C2737" t="s">
        <v>298</v>
      </c>
      <c r="D2737" t="s">
        <v>275</v>
      </c>
      <c r="E2737" t="s">
        <v>119</v>
      </c>
      <c r="F2737">
        <v>0</v>
      </c>
      <c r="G2737">
        <v>0</v>
      </c>
      <c r="H2737">
        <v>1</v>
      </c>
      <c r="I2737">
        <v>0</v>
      </c>
      <c r="J2737">
        <v>1</v>
      </c>
      <c r="K2737">
        <v>0</v>
      </c>
    </row>
    <row r="2738" spans="1:11" x14ac:dyDescent="0.2">
      <c r="A2738" t="s">
        <v>3048</v>
      </c>
      <c r="B2738" t="s">
        <v>88</v>
      </c>
      <c r="C2738" t="s">
        <v>298</v>
      </c>
      <c r="D2738" t="s">
        <v>269</v>
      </c>
      <c r="E2738" t="s">
        <v>120</v>
      </c>
      <c r="F2738">
        <v>0</v>
      </c>
      <c r="G2738">
        <v>0</v>
      </c>
      <c r="H2738">
        <v>1</v>
      </c>
      <c r="I2738">
        <v>0</v>
      </c>
      <c r="J2738">
        <v>1</v>
      </c>
      <c r="K2738">
        <v>0</v>
      </c>
    </row>
    <row r="2739" spans="1:11" x14ac:dyDescent="0.2">
      <c r="A2739" t="s">
        <v>3049</v>
      </c>
      <c r="B2739" t="s">
        <v>88</v>
      </c>
      <c r="C2739" t="s">
        <v>298</v>
      </c>
      <c r="D2739" t="s">
        <v>269</v>
      </c>
      <c r="E2739" t="s">
        <v>123</v>
      </c>
      <c r="F2739">
        <v>0</v>
      </c>
      <c r="G2739">
        <v>0</v>
      </c>
      <c r="H2739">
        <v>1</v>
      </c>
      <c r="I2739">
        <v>0</v>
      </c>
      <c r="J2739">
        <v>1</v>
      </c>
      <c r="K2739">
        <v>0</v>
      </c>
    </row>
    <row r="2740" spans="1:11" x14ac:dyDescent="0.2">
      <c r="A2740" t="s">
        <v>3050</v>
      </c>
      <c r="B2740" t="s">
        <v>88</v>
      </c>
      <c r="C2740" t="s">
        <v>298</v>
      </c>
      <c r="D2740" t="s">
        <v>272</v>
      </c>
      <c r="E2740" t="s">
        <v>124</v>
      </c>
      <c r="F2740">
        <v>0</v>
      </c>
      <c r="G2740">
        <v>0</v>
      </c>
      <c r="H2740">
        <v>2</v>
      </c>
      <c r="I2740">
        <v>0</v>
      </c>
      <c r="J2740">
        <v>2</v>
      </c>
      <c r="K2740">
        <v>0</v>
      </c>
    </row>
    <row r="2741" spans="1:11" x14ac:dyDescent="0.2">
      <c r="A2741" t="s">
        <v>3051</v>
      </c>
      <c r="B2741" t="s">
        <v>88</v>
      </c>
      <c r="C2741" t="s">
        <v>298</v>
      </c>
      <c r="D2741" t="s">
        <v>268</v>
      </c>
      <c r="E2741" t="s">
        <v>129</v>
      </c>
      <c r="F2741">
        <v>0</v>
      </c>
      <c r="G2741">
        <v>0</v>
      </c>
      <c r="H2741">
        <v>1</v>
      </c>
      <c r="I2741">
        <v>0</v>
      </c>
      <c r="J2741">
        <v>1</v>
      </c>
      <c r="K2741">
        <v>0</v>
      </c>
    </row>
    <row r="2742" spans="1:11" x14ac:dyDescent="0.2">
      <c r="A2742" t="s">
        <v>3052</v>
      </c>
      <c r="B2742" t="s">
        <v>88</v>
      </c>
      <c r="C2742" t="s">
        <v>298</v>
      </c>
      <c r="D2742" t="s">
        <v>267</v>
      </c>
      <c r="E2742" t="s">
        <v>138</v>
      </c>
      <c r="F2742">
        <v>0</v>
      </c>
      <c r="G2742">
        <v>0</v>
      </c>
      <c r="H2742">
        <v>1</v>
      </c>
      <c r="I2742">
        <v>0</v>
      </c>
      <c r="J2742">
        <v>1</v>
      </c>
      <c r="K2742">
        <v>0</v>
      </c>
    </row>
    <row r="2743" spans="1:11" x14ac:dyDescent="0.2">
      <c r="A2743" t="s">
        <v>3053</v>
      </c>
      <c r="B2743" t="s">
        <v>88</v>
      </c>
      <c r="C2743" t="s">
        <v>298</v>
      </c>
      <c r="D2743" t="s">
        <v>273</v>
      </c>
      <c r="E2743" t="s">
        <v>140</v>
      </c>
      <c r="F2743">
        <v>0</v>
      </c>
      <c r="G2743">
        <v>0</v>
      </c>
      <c r="H2743">
        <v>1</v>
      </c>
      <c r="I2743">
        <v>0</v>
      </c>
      <c r="J2743">
        <v>1</v>
      </c>
      <c r="K2743">
        <v>0</v>
      </c>
    </row>
    <row r="2744" spans="1:11" x14ac:dyDescent="0.2">
      <c r="A2744" t="s">
        <v>3054</v>
      </c>
      <c r="B2744" t="s">
        <v>88</v>
      </c>
      <c r="C2744" t="s">
        <v>298</v>
      </c>
      <c r="D2744" t="s">
        <v>269</v>
      </c>
      <c r="E2744" t="s">
        <v>145</v>
      </c>
      <c r="F2744">
        <v>0</v>
      </c>
      <c r="G2744">
        <v>0</v>
      </c>
      <c r="H2744">
        <v>1</v>
      </c>
      <c r="I2744">
        <v>0</v>
      </c>
      <c r="J2744">
        <v>1</v>
      </c>
      <c r="K2744">
        <v>0</v>
      </c>
    </row>
    <row r="2745" spans="1:11" x14ac:dyDescent="0.2">
      <c r="A2745" t="s">
        <v>3055</v>
      </c>
      <c r="B2745" t="s">
        <v>88</v>
      </c>
      <c r="C2745" t="s">
        <v>298</v>
      </c>
      <c r="D2745" t="s">
        <v>267</v>
      </c>
      <c r="E2745" t="s">
        <v>281</v>
      </c>
      <c r="F2745">
        <v>0</v>
      </c>
      <c r="G2745">
        <v>0</v>
      </c>
      <c r="H2745">
        <v>3</v>
      </c>
      <c r="I2745">
        <v>0</v>
      </c>
      <c r="J2745">
        <v>3</v>
      </c>
      <c r="K2745">
        <v>0</v>
      </c>
    </row>
    <row r="2746" spans="1:11" x14ac:dyDescent="0.2">
      <c r="A2746" t="s">
        <v>3056</v>
      </c>
      <c r="B2746" t="s">
        <v>88</v>
      </c>
      <c r="C2746" t="s">
        <v>298</v>
      </c>
      <c r="D2746" t="s">
        <v>268</v>
      </c>
      <c r="E2746" t="s">
        <v>282</v>
      </c>
      <c r="F2746">
        <v>0</v>
      </c>
      <c r="G2746">
        <v>0</v>
      </c>
      <c r="H2746">
        <v>3</v>
      </c>
      <c r="I2746">
        <v>0</v>
      </c>
      <c r="J2746">
        <v>3</v>
      </c>
      <c r="K2746">
        <v>0</v>
      </c>
    </row>
    <row r="2747" spans="1:11" x14ac:dyDescent="0.2">
      <c r="A2747" t="s">
        <v>3057</v>
      </c>
      <c r="B2747" t="s">
        <v>88</v>
      </c>
      <c r="C2747" t="s">
        <v>298</v>
      </c>
      <c r="D2747" t="s">
        <v>269</v>
      </c>
      <c r="E2747" t="s">
        <v>148</v>
      </c>
      <c r="F2747">
        <v>0</v>
      </c>
      <c r="G2747">
        <v>0</v>
      </c>
      <c r="H2747">
        <v>1</v>
      </c>
      <c r="I2747">
        <v>0</v>
      </c>
      <c r="J2747">
        <v>1</v>
      </c>
      <c r="K2747">
        <v>0</v>
      </c>
    </row>
    <row r="2748" spans="1:11" x14ac:dyDescent="0.2">
      <c r="A2748" t="s">
        <v>3058</v>
      </c>
      <c r="B2748" t="s">
        <v>88</v>
      </c>
      <c r="C2748" t="s">
        <v>298</v>
      </c>
      <c r="D2748" t="s">
        <v>268</v>
      </c>
      <c r="E2748" t="s">
        <v>149</v>
      </c>
      <c r="F2748">
        <v>0</v>
      </c>
      <c r="G2748">
        <v>0</v>
      </c>
      <c r="H2748">
        <v>2</v>
      </c>
      <c r="I2748">
        <v>0</v>
      </c>
      <c r="J2748">
        <v>2</v>
      </c>
      <c r="K2748">
        <v>0</v>
      </c>
    </row>
    <row r="2749" spans="1:11" x14ac:dyDescent="0.2">
      <c r="A2749" t="s">
        <v>3059</v>
      </c>
      <c r="B2749" t="s">
        <v>88</v>
      </c>
      <c r="C2749" t="s">
        <v>298</v>
      </c>
      <c r="D2749" t="s">
        <v>269</v>
      </c>
      <c r="E2749" t="s">
        <v>152</v>
      </c>
      <c r="F2749">
        <v>0</v>
      </c>
      <c r="G2749">
        <v>0</v>
      </c>
      <c r="H2749">
        <v>2</v>
      </c>
      <c r="I2749">
        <v>0</v>
      </c>
      <c r="J2749">
        <v>2</v>
      </c>
      <c r="K2749">
        <v>0</v>
      </c>
    </row>
    <row r="2750" spans="1:11" x14ac:dyDescent="0.2">
      <c r="A2750" t="s">
        <v>3060</v>
      </c>
      <c r="B2750" t="s">
        <v>88</v>
      </c>
      <c r="C2750" t="s">
        <v>298</v>
      </c>
      <c r="D2750" t="s">
        <v>269</v>
      </c>
      <c r="E2750" t="s">
        <v>153</v>
      </c>
      <c r="F2750">
        <v>0</v>
      </c>
      <c r="G2750">
        <v>0</v>
      </c>
      <c r="H2750">
        <v>1</v>
      </c>
      <c r="I2750">
        <v>0</v>
      </c>
      <c r="J2750">
        <v>1</v>
      </c>
      <c r="K2750">
        <v>0</v>
      </c>
    </row>
    <row r="2751" spans="1:11" x14ac:dyDescent="0.2">
      <c r="A2751" t="s">
        <v>3061</v>
      </c>
      <c r="B2751" t="s">
        <v>88</v>
      </c>
      <c r="C2751" t="s">
        <v>298</v>
      </c>
      <c r="D2751" t="s">
        <v>272</v>
      </c>
      <c r="E2751" t="s">
        <v>156</v>
      </c>
      <c r="F2751">
        <v>0</v>
      </c>
      <c r="G2751">
        <v>0</v>
      </c>
      <c r="H2751">
        <v>2</v>
      </c>
      <c r="I2751">
        <v>0</v>
      </c>
      <c r="J2751">
        <v>2</v>
      </c>
      <c r="K2751">
        <v>0</v>
      </c>
    </row>
    <row r="2752" spans="1:11" x14ac:dyDescent="0.2">
      <c r="A2752" t="s">
        <v>3062</v>
      </c>
      <c r="B2752" t="s">
        <v>88</v>
      </c>
      <c r="C2752" t="s">
        <v>298</v>
      </c>
      <c r="D2752" t="s">
        <v>269</v>
      </c>
      <c r="E2752" t="s">
        <v>157</v>
      </c>
      <c r="F2752">
        <v>0</v>
      </c>
      <c r="G2752">
        <v>0</v>
      </c>
      <c r="H2752">
        <v>2</v>
      </c>
      <c r="I2752">
        <v>0</v>
      </c>
      <c r="J2752">
        <v>2</v>
      </c>
      <c r="K2752">
        <v>0</v>
      </c>
    </row>
    <row r="2753" spans="1:11" x14ac:dyDescent="0.2">
      <c r="A2753" t="s">
        <v>3063</v>
      </c>
      <c r="B2753" t="s">
        <v>88</v>
      </c>
      <c r="C2753" t="s">
        <v>298</v>
      </c>
      <c r="D2753" t="s">
        <v>269</v>
      </c>
      <c r="E2753" t="s">
        <v>158</v>
      </c>
      <c r="F2753">
        <v>0</v>
      </c>
      <c r="G2753">
        <v>0</v>
      </c>
      <c r="H2753">
        <v>1</v>
      </c>
      <c r="I2753">
        <v>0</v>
      </c>
      <c r="J2753">
        <v>1</v>
      </c>
      <c r="K2753">
        <v>0</v>
      </c>
    </row>
    <row r="2754" spans="1:11" x14ac:dyDescent="0.2">
      <c r="A2754" t="s">
        <v>3064</v>
      </c>
      <c r="B2754" t="s">
        <v>88</v>
      </c>
      <c r="C2754" t="s">
        <v>298</v>
      </c>
      <c r="D2754" t="s">
        <v>269</v>
      </c>
      <c r="E2754" t="s">
        <v>160</v>
      </c>
      <c r="F2754">
        <v>0</v>
      </c>
      <c r="G2754">
        <v>0</v>
      </c>
      <c r="H2754">
        <v>1</v>
      </c>
      <c r="I2754">
        <v>0</v>
      </c>
      <c r="J2754">
        <v>1</v>
      </c>
      <c r="K2754">
        <v>0</v>
      </c>
    </row>
    <row r="2755" spans="1:11" x14ac:dyDescent="0.2">
      <c r="A2755" t="s">
        <v>3065</v>
      </c>
      <c r="B2755" t="s">
        <v>88</v>
      </c>
      <c r="C2755" t="s">
        <v>298</v>
      </c>
      <c r="D2755" t="s">
        <v>269</v>
      </c>
      <c r="E2755" t="s">
        <v>163</v>
      </c>
      <c r="F2755">
        <v>0</v>
      </c>
      <c r="G2755">
        <v>0</v>
      </c>
      <c r="H2755">
        <v>1</v>
      </c>
      <c r="I2755">
        <v>0</v>
      </c>
      <c r="J2755">
        <v>1</v>
      </c>
      <c r="K2755">
        <v>0</v>
      </c>
    </row>
    <row r="2756" spans="1:11" x14ac:dyDescent="0.2">
      <c r="A2756" t="s">
        <v>3066</v>
      </c>
      <c r="B2756" t="s">
        <v>88</v>
      </c>
      <c r="C2756" t="s">
        <v>298</v>
      </c>
      <c r="D2756" t="s">
        <v>272</v>
      </c>
      <c r="E2756" t="s">
        <v>165</v>
      </c>
      <c r="F2756">
        <v>0</v>
      </c>
      <c r="G2756">
        <v>0</v>
      </c>
      <c r="H2756">
        <v>1</v>
      </c>
      <c r="I2756">
        <v>0</v>
      </c>
      <c r="J2756">
        <v>1</v>
      </c>
      <c r="K2756">
        <v>0</v>
      </c>
    </row>
    <row r="2757" spans="1:11" x14ac:dyDescent="0.2">
      <c r="A2757" t="s">
        <v>3067</v>
      </c>
      <c r="B2757" t="s">
        <v>88</v>
      </c>
      <c r="C2757" t="s">
        <v>298</v>
      </c>
      <c r="D2757" t="s">
        <v>269</v>
      </c>
      <c r="E2757" t="s">
        <v>167</v>
      </c>
      <c r="F2757">
        <v>0</v>
      </c>
      <c r="G2757">
        <v>0</v>
      </c>
      <c r="H2757">
        <v>2</v>
      </c>
      <c r="I2757">
        <v>0</v>
      </c>
      <c r="J2757">
        <v>2</v>
      </c>
      <c r="K2757">
        <v>0</v>
      </c>
    </row>
    <row r="2758" spans="1:11" x14ac:dyDescent="0.2">
      <c r="A2758" t="s">
        <v>3068</v>
      </c>
      <c r="B2758" t="s">
        <v>88</v>
      </c>
      <c r="C2758" t="s">
        <v>298</v>
      </c>
      <c r="D2758" t="s">
        <v>272</v>
      </c>
      <c r="E2758" t="s">
        <v>169</v>
      </c>
      <c r="F2758">
        <v>0</v>
      </c>
      <c r="G2758">
        <v>0</v>
      </c>
      <c r="H2758">
        <v>1</v>
      </c>
      <c r="I2758">
        <v>0</v>
      </c>
      <c r="J2758">
        <v>1</v>
      </c>
      <c r="K2758">
        <v>0</v>
      </c>
    </row>
    <row r="2759" spans="1:11" x14ac:dyDescent="0.2">
      <c r="A2759" t="s">
        <v>3069</v>
      </c>
      <c r="B2759" t="s">
        <v>88</v>
      </c>
      <c r="C2759" t="s">
        <v>298</v>
      </c>
      <c r="D2759" t="s">
        <v>275</v>
      </c>
      <c r="E2759" t="s">
        <v>170</v>
      </c>
      <c r="F2759">
        <v>0</v>
      </c>
      <c r="G2759">
        <v>0</v>
      </c>
      <c r="H2759">
        <v>1</v>
      </c>
      <c r="I2759">
        <v>0</v>
      </c>
      <c r="J2759">
        <v>1</v>
      </c>
      <c r="K2759">
        <v>0</v>
      </c>
    </row>
    <row r="2760" spans="1:11" x14ac:dyDescent="0.2">
      <c r="A2760" t="s">
        <v>3070</v>
      </c>
      <c r="B2760" t="s">
        <v>88</v>
      </c>
      <c r="C2760" t="s">
        <v>298</v>
      </c>
      <c r="D2760" t="s">
        <v>275</v>
      </c>
      <c r="E2760" t="s">
        <v>172</v>
      </c>
      <c r="F2760">
        <v>0</v>
      </c>
      <c r="G2760">
        <v>0</v>
      </c>
      <c r="H2760">
        <v>1</v>
      </c>
      <c r="I2760">
        <v>0</v>
      </c>
      <c r="J2760">
        <v>1</v>
      </c>
      <c r="K2760">
        <v>0</v>
      </c>
    </row>
    <row r="2761" spans="1:11" x14ac:dyDescent="0.2">
      <c r="A2761" t="s">
        <v>3071</v>
      </c>
      <c r="B2761" t="s">
        <v>88</v>
      </c>
      <c r="C2761" t="s">
        <v>298</v>
      </c>
      <c r="D2761" t="s">
        <v>275</v>
      </c>
      <c r="E2761" t="s">
        <v>176</v>
      </c>
      <c r="F2761">
        <v>0</v>
      </c>
      <c r="G2761">
        <v>0</v>
      </c>
      <c r="H2761">
        <v>1</v>
      </c>
      <c r="I2761">
        <v>0</v>
      </c>
      <c r="J2761">
        <v>1</v>
      </c>
      <c r="K2761">
        <v>0</v>
      </c>
    </row>
    <row r="2762" spans="1:11" x14ac:dyDescent="0.2">
      <c r="A2762" t="s">
        <v>3072</v>
      </c>
      <c r="B2762" t="s">
        <v>88</v>
      </c>
      <c r="C2762" t="s">
        <v>298</v>
      </c>
      <c r="D2762" t="s">
        <v>269</v>
      </c>
      <c r="E2762" t="s">
        <v>179</v>
      </c>
      <c r="F2762">
        <v>0</v>
      </c>
      <c r="G2762">
        <v>0</v>
      </c>
      <c r="H2762">
        <v>3</v>
      </c>
      <c r="I2762">
        <v>0</v>
      </c>
      <c r="J2762">
        <v>3</v>
      </c>
      <c r="K2762">
        <v>0</v>
      </c>
    </row>
    <row r="2763" spans="1:11" x14ac:dyDescent="0.2">
      <c r="A2763" t="s">
        <v>3073</v>
      </c>
      <c r="B2763" t="s">
        <v>88</v>
      </c>
      <c r="C2763" t="s">
        <v>298</v>
      </c>
      <c r="D2763" t="s">
        <v>269</v>
      </c>
      <c r="E2763" t="s">
        <v>283</v>
      </c>
      <c r="F2763">
        <v>0</v>
      </c>
      <c r="G2763">
        <v>0</v>
      </c>
      <c r="H2763">
        <v>27</v>
      </c>
      <c r="I2763">
        <v>0</v>
      </c>
      <c r="J2763">
        <v>27</v>
      </c>
      <c r="K2763">
        <v>0</v>
      </c>
    </row>
    <row r="2764" spans="1:11" x14ac:dyDescent="0.2">
      <c r="A2764" t="s">
        <v>3074</v>
      </c>
      <c r="B2764" t="s">
        <v>88</v>
      </c>
      <c r="C2764" t="s">
        <v>298</v>
      </c>
      <c r="D2764" t="s">
        <v>271</v>
      </c>
      <c r="E2764" t="s">
        <v>183</v>
      </c>
      <c r="F2764">
        <v>0</v>
      </c>
      <c r="G2764">
        <v>0</v>
      </c>
      <c r="H2764">
        <v>2</v>
      </c>
      <c r="I2764">
        <v>0</v>
      </c>
      <c r="J2764">
        <v>2</v>
      </c>
      <c r="K2764">
        <v>0</v>
      </c>
    </row>
    <row r="2765" spans="1:11" x14ac:dyDescent="0.2">
      <c r="A2765" t="s">
        <v>3075</v>
      </c>
      <c r="B2765" t="s">
        <v>88</v>
      </c>
      <c r="C2765" t="s">
        <v>298</v>
      </c>
      <c r="D2765" t="s">
        <v>272</v>
      </c>
      <c r="E2765" t="s">
        <v>184</v>
      </c>
      <c r="F2765">
        <v>0</v>
      </c>
      <c r="G2765">
        <v>0</v>
      </c>
      <c r="H2765">
        <v>1</v>
      </c>
      <c r="I2765">
        <v>0</v>
      </c>
      <c r="J2765">
        <v>1</v>
      </c>
      <c r="K2765">
        <v>0</v>
      </c>
    </row>
    <row r="2766" spans="1:11" x14ac:dyDescent="0.2">
      <c r="A2766" t="s">
        <v>3076</v>
      </c>
      <c r="B2766" t="s">
        <v>88</v>
      </c>
      <c r="C2766" t="s">
        <v>298</v>
      </c>
      <c r="D2766" t="s">
        <v>269</v>
      </c>
      <c r="E2766" t="s">
        <v>189</v>
      </c>
      <c r="F2766">
        <v>0</v>
      </c>
      <c r="G2766">
        <v>0</v>
      </c>
      <c r="H2766">
        <v>2</v>
      </c>
      <c r="I2766">
        <v>0</v>
      </c>
      <c r="J2766">
        <v>2</v>
      </c>
      <c r="K2766">
        <v>0</v>
      </c>
    </row>
    <row r="2767" spans="1:11" x14ac:dyDescent="0.2">
      <c r="A2767" t="s">
        <v>3077</v>
      </c>
      <c r="B2767" t="s">
        <v>88</v>
      </c>
      <c r="C2767" t="s">
        <v>298</v>
      </c>
      <c r="D2767" t="s">
        <v>270</v>
      </c>
      <c r="E2767" t="s">
        <v>284</v>
      </c>
      <c r="F2767">
        <v>0</v>
      </c>
      <c r="G2767">
        <v>0</v>
      </c>
      <c r="H2767">
        <v>1</v>
      </c>
      <c r="I2767">
        <v>0</v>
      </c>
      <c r="J2767">
        <v>1</v>
      </c>
      <c r="K2767">
        <v>0</v>
      </c>
    </row>
    <row r="2768" spans="1:11" x14ac:dyDescent="0.2">
      <c r="A2768" t="s">
        <v>3078</v>
      </c>
      <c r="B2768" t="s">
        <v>88</v>
      </c>
      <c r="C2768" t="s">
        <v>298</v>
      </c>
      <c r="D2768" t="s">
        <v>267</v>
      </c>
      <c r="E2768" t="s">
        <v>193</v>
      </c>
      <c r="F2768">
        <v>0</v>
      </c>
      <c r="G2768">
        <v>0</v>
      </c>
      <c r="H2768">
        <v>1</v>
      </c>
      <c r="I2768">
        <v>0</v>
      </c>
      <c r="J2768">
        <v>1</v>
      </c>
      <c r="K2768">
        <v>0</v>
      </c>
    </row>
    <row r="2769" spans="1:11" x14ac:dyDescent="0.2">
      <c r="A2769" t="s">
        <v>3079</v>
      </c>
      <c r="B2769" t="s">
        <v>88</v>
      </c>
      <c r="C2769" t="s">
        <v>298</v>
      </c>
      <c r="D2769" t="s">
        <v>271</v>
      </c>
      <c r="E2769" t="s">
        <v>285</v>
      </c>
      <c r="F2769">
        <v>0</v>
      </c>
      <c r="G2769">
        <v>0</v>
      </c>
      <c r="H2769">
        <v>4</v>
      </c>
      <c r="I2769">
        <v>0</v>
      </c>
      <c r="J2769">
        <v>4</v>
      </c>
      <c r="K2769">
        <v>0</v>
      </c>
    </row>
    <row r="2770" spans="1:11" x14ac:dyDescent="0.2">
      <c r="A2770" t="s">
        <v>3080</v>
      </c>
      <c r="B2770" t="s">
        <v>88</v>
      </c>
      <c r="C2770" t="s">
        <v>298</v>
      </c>
      <c r="D2770" t="s">
        <v>270</v>
      </c>
      <c r="E2770" t="s">
        <v>197</v>
      </c>
      <c r="F2770">
        <v>0</v>
      </c>
      <c r="G2770">
        <v>0</v>
      </c>
      <c r="H2770">
        <v>1</v>
      </c>
      <c r="I2770">
        <v>0</v>
      </c>
      <c r="J2770">
        <v>1</v>
      </c>
      <c r="K2770">
        <v>0</v>
      </c>
    </row>
    <row r="2771" spans="1:11" x14ac:dyDescent="0.2">
      <c r="A2771" t="s">
        <v>3081</v>
      </c>
      <c r="B2771" t="s">
        <v>88</v>
      </c>
      <c r="C2771" t="s">
        <v>298</v>
      </c>
      <c r="D2771" t="s">
        <v>272</v>
      </c>
      <c r="E2771" t="s">
        <v>201</v>
      </c>
      <c r="F2771">
        <v>0</v>
      </c>
      <c r="G2771">
        <v>0</v>
      </c>
      <c r="H2771">
        <v>1</v>
      </c>
      <c r="I2771">
        <v>0</v>
      </c>
      <c r="J2771">
        <v>1</v>
      </c>
      <c r="K2771">
        <v>0</v>
      </c>
    </row>
    <row r="2772" spans="1:11" x14ac:dyDescent="0.2">
      <c r="A2772" t="s">
        <v>3082</v>
      </c>
      <c r="B2772" t="s">
        <v>88</v>
      </c>
      <c r="C2772" t="s">
        <v>298</v>
      </c>
      <c r="D2772" t="s">
        <v>272</v>
      </c>
      <c r="E2772" t="s">
        <v>205</v>
      </c>
      <c r="F2772">
        <v>0</v>
      </c>
      <c r="G2772">
        <v>0</v>
      </c>
      <c r="H2772">
        <v>1</v>
      </c>
      <c r="I2772">
        <v>0</v>
      </c>
      <c r="J2772">
        <v>1</v>
      </c>
      <c r="K2772">
        <v>0</v>
      </c>
    </row>
    <row r="2773" spans="1:11" x14ac:dyDescent="0.2">
      <c r="A2773" t="s">
        <v>3083</v>
      </c>
      <c r="B2773" t="s">
        <v>88</v>
      </c>
      <c r="C2773" t="s">
        <v>298</v>
      </c>
      <c r="D2773" t="s">
        <v>269</v>
      </c>
      <c r="E2773" t="s">
        <v>206</v>
      </c>
      <c r="F2773">
        <v>0</v>
      </c>
      <c r="G2773">
        <v>0</v>
      </c>
      <c r="H2773">
        <v>1</v>
      </c>
      <c r="I2773">
        <v>0</v>
      </c>
      <c r="J2773">
        <v>1</v>
      </c>
      <c r="K2773">
        <v>0</v>
      </c>
    </row>
    <row r="2774" spans="1:11" x14ac:dyDescent="0.2">
      <c r="A2774" t="s">
        <v>3084</v>
      </c>
      <c r="B2774" t="s">
        <v>88</v>
      </c>
      <c r="C2774" t="s">
        <v>298</v>
      </c>
      <c r="D2774" t="s">
        <v>271</v>
      </c>
      <c r="E2774" t="s">
        <v>209</v>
      </c>
      <c r="F2774">
        <v>0</v>
      </c>
      <c r="G2774">
        <v>0</v>
      </c>
      <c r="H2774">
        <v>1</v>
      </c>
      <c r="I2774">
        <v>0</v>
      </c>
      <c r="J2774">
        <v>1</v>
      </c>
      <c r="K2774">
        <v>0</v>
      </c>
    </row>
    <row r="2775" spans="1:11" x14ac:dyDescent="0.2">
      <c r="A2775" t="s">
        <v>3085</v>
      </c>
      <c r="B2775" t="s">
        <v>88</v>
      </c>
      <c r="C2775" t="s">
        <v>298</v>
      </c>
      <c r="D2775" t="s">
        <v>274</v>
      </c>
      <c r="E2775" t="s">
        <v>218</v>
      </c>
      <c r="F2775">
        <v>0</v>
      </c>
      <c r="G2775">
        <v>0</v>
      </c>
      <c r="H2775">
        <v>1</v>
      </c>
      <c r="I2775">
        <v>0</v>
      </c>
      <c r="J2775">
        <v>1</v>
      </c>
      <c r="K2775">
        <v>0</v>
      </c>
    </row>
    <row r="2776" spans="1:11" x14ac:dyDescent="0.2">
      <c r="A2776" t="s">
        <v>3086</v>
      </c>
      <c r="B2776" t="s">
        <v>88</v>
      </c>
      <c r="C2776" t="s">
        <v>298</v>
      </c>
      <c r="D2776" t="s">
        <v>272</v>
      </c>
      <c r="E2776" t="s">
        <v>286</v>
      </c>
      <c r="F2776">
        <v>0</v>
      </c>
      <c r="G2776">
        <v>0</v>
      </c>
      <c r="H2776">
        <v>11</v>
      </c>
      <c r="I2776">
        <v>0</v>
      </c>
      <c r="J2776">
        <v>11</v>
      </c>
      <c r="K2776">
        <v>0</v>
      </c>
    </row>
    <row r="2777" spans="1:11" x14ac:dyDescent="0.2">
      <c r="A2777" t="s">
        <v>3087</v>
      </c>
      <c r="B2777" t="s">
        <v>88</v>
      </c>
      <c r="C2777" t="s">
        <v>298</v>
      </c>
      <c r="D2777" t="s">
        <v>273</v>
      </c>
      <c r="E2777" t="s">
        <v>287</v>
      </c>
      <c r="F2777">
        <v>0</v>
      </c>
      <c r="G2777">
        <v>0</v>
      </c>
      <c r="H2777">
        <v>2</v>
      </c>
      <c r="I2777">
        <v>0</v>
      </c>
      <c r="J2777">
        <v>2</v>
      </c>
      <c r="K2777">
        <v>0</v>
      </c>
    </row>
    <row r="2778" spans="1:11" x14ac:dyDescent="0.2">
      <c r="A2778" t="s">
        <v>3088</v>
      </c>
      <c r="B2778" t="s">
        <v>88</v>
      </c>
      <c r="C2778" t="s">
        <v>298</v>
      </c>
      <c r="D2778" t="s">
        <v>269</v>
      </c>
      <c r="E2778" t="s">
        <v>224</v>
      </c>
      <c r="F2778">
        <v>0</v>
      </c>
      <c r="G2778">
        <v>0</v>
      </c>
      <c r="H2778">
        <v>2</v>
      </c>
      <c r="I2778">
        <v>0</v>
      </c>
      <c r="J2778">
        <v>2</v>
      </c>
      <c r="K2778">
        <v>0</v>
      </c>
    </row>
    <row r="2779" spans="1:11" x14ac:dyDescent="0.2">
      <c r="A2779" t="s">
        <v>3089</v>
      </c>
      <c r="B2779" t="s">
        <v>88</v>
      </c>
      <c r="C2779" t="s">
        <v>298</v>
      </c>
      <c r="D2779" t="s">
        <v>272</v>
      </c>
      <c r="E2779" t="s">
        <v>232</v>
      </c>
      <c r="F2779">
        <v>0</v>
      </c>
      <c r="G2779">
        <v>0</v>
      </c>
      <c r="H2779">
        <v>1</v>
      </c>
      <c r="I2779">
        <v>0</v>
      </c>
      <c r="J2779">
        <v>1</v>
      </c>
      <c r="K2779">
        <v>0</v>
      </c>
    </row>
    <row r="2780" spans="1:11" x14ac:dyDescent="0.2">
      <c r="A2780" t="s">
        <v>3090</v>
      </c>
      <c r="B2780" t="s">
        <v>88</v>
      </c>
      <c r="C2780" t="s">
        <v>298</v>
      </c>
      <c r="D2780" t="s">
        <v>269</v>
      </c>
      <c r="E2780" t="s">
        <v>233</v>
      </c>
      <c r="F2780">
        <v>0</v>
      </c>
      <c r="G2780">
        <v>0</v>
      </c>
      <c r="H2780">
        <v>1</v>
      </c>
      <c r="I2780">
        <v>0</v>
      </c>
      <c r="J2780">
        <v>1</v>
      </c>
      <c r="K2780">
        <v>0</v>
      </c>
    </row>
    <row r="2781" spans="1:11" x14ac:dyDescent="0.2">
      <c r="A2781" t="s">
        <v>3091</v>
      </c>
      <c r="B2781" t="s">
        <v>88</v>
      </c>
      <c r="C2781" t="s">
        <v>298</v>
      </c>
      <c r="D2781" t="s">
        <v>271</v>
      </c>
      <c r="E2781" t="s">
        <v>235</v>
      </c>
      <c r="F2781">
        <v>0</v>
      </c>
      <c r="G2781">
        <v>0</v>
      </c>
      <c r="H2781">
        <v>1</v>
      </c>
      <c r="I2781">
        <v>0</v>
      </c>
      <c r="J2781">
        <v>1</v>
      </c>
      <c r="K2781">
        <v>0</v>
      </c>
    </row>
    <row r="2782" spans="1:11" x14ac:dyDescent="0.2">
      <c r="A2782" t="s">
        <v>3092</v>
      </c>
      <c r="B2782" t="s">
        <v>88</v>
      </c>
      <c r="C2782" t="s">
        <v>298</v>
      </c>
      <c r="D2782" t="s">
        <v>274</v>
      </c>
      <c r="E2782" t="s">
        <v>242</v>
      </c>
      <c r="F2782">
        <v>0</v>
      </c>
      <c r="G2782">
        <v>0</v>
      </c>
      <c r="H2782">
        <v>1</v>
      </c>
      <c r="I2782">
        <v>0</v>
      </c>
      <c r="J2782">
        <v>1</v>
      </c>
      <c r="K2782">
        <v>0</v>
      </c>
    </row>
    <row r="2783" spans="1:11" x14ac:dyDescent="0.2">
      <c r="A2783" t="s">
        <v>3093</v>
      </c>
      <c r="B2783" t="s">
        <v>88</v>
      </c>
      <c r="C2783" t="s">
        <v>298</v>
      </c>
      <c r="D2783" t="s">
        <v>274</v>
      </c>
      <c r="E2783" t="s">
        <v>246</v>
      </c>
      <c r="F2783">
        <v>0</v>
      </c>
      <c r="G2783">
        <v>0</v>
      </c>
      <c r="H2783">
        <v>1</v>
      </c>
      <c r="I2783">
        <v>0</v>
      </c>
      <c r="J2783">
        <v>1</v>
      </c>
      <c r="K2783">
        <v>0</v>
      </c>
    </row>
    <row r="2784" spans="1:11" x14ac:dyDescent="0.2">
      <c r="A2784" t="s">
        <v>3094</v>
      </c>
      <c r="B2784" t="s">
        <v>88</v>
      </c>
      <c r="C2784" t="s">
        <v>298</v>
      </c>
      <c r="D2784" t="s">
        <v>274</v>
      </c>
      <c r="E2784" t="s">
        <v>288</v>
      </c>
      <c r="F2784">
        <v>0</v>
      </c>
      <c r="G2784">
        <v>0</v>
      </c>
      <c r="H2784">
        <v>7</v>
      </c>
      <c r="I2784">
        <v>0</v>
      </c>
      <c r="J2784">
        <v>7</v>
      </c>
      <c r="K2784">
        <v>0</v>
      </c>
    </row>
    <row r="2785" spans="1:11" x14ac:dyDescent="0.2">
      <c r="A2785" t="s">
        <v>3095</v>
      </c>
      <c r="B2785" t="s">
        <v>88</v>
      </c>
      <c r="C2785" t="s">
        <v>298</v>
      </c>
      <c r="D2785" t="s">
        <v>267</v>
      </c>
      <c r="E2785" t="s">
        <v>248</v>
      </c>
      <c r="F2785">
        <v>0</v>
      </c>
      <c r="G2785">
        <v>0</v>
      </c>
      <c r="H2785">
        <v>1</v>
      </c>
      <c r="I2785">
        <v>0</v>
      </c>
      <c r="J2785">
        <v>1</v>
      </c>
      <c r="K2785">
        <v>0</v>
      </c>
    </row>
    <row r="2786" spans="1:11" x14ac:dyDescent="0.2">
      <c r="A2786" t="s">
        <v>3096</v>
      </c>
      <c r="B2786" t="s">
        <v>88</v>
      </c>
      <c r="C2786" t="s">
        <v>298</v>
      </c>
      <c r="D2786" t="s">
        <v>272</v>
      </c>
      <c r="E2786" t="s">
        <v>249</v>
      </c>
      <c r="F2786">
        <v>0</v>
      </c>
      <c r="G2786">
        <v>0</v>
      </c>
      <c r="H2786">
        <v>1</v>
      </c>
      <c r="I2786">
        <v>0</v>
      </c>
      <c r="J2786">
        <v>1</v>
      </c>
      <c r="K2786">
        <v>0</v>
      </c>
    </row>
    <row r="2787" spans="1:11" x14ac:dyDescent="0.2">
      <c r="A2787" t="s">
        <v>3097</v>
      </c>
      <c r="B2787" t="s">
        <v>88</v>
      </c>
      <c r="C2787" t="s">
        <v>298</v>
      </c>
      <c r="D2787" t="s">
        <v>273</v>
      </c>
      <c r="E2787" t="s">
        <v>253</v>
      </c>
      <c r="F2787">
        <v>0</v>
      </c>
      <c r="G2787">
        <v>0</v>
      </c>
      <c r="H2787">
        <v>1</v>
      </c>
      <c r="I2787">
        <v>0</v>
      </c>
      <c r="J2787">
        <v>1</v>
      </c>
      <c r="K2787">
        <v>0</v>
      </c>
    </row>
    <row r="2788" spans="1:11" x14ac:dyDescent="0.2">
      <c r="A2788" t="s">
        <v>3098</v>
      </c>
      <c r="B2788" t="s">
        <v>88</v>
      </c>
      <c r="C2788" t="s">
        <v>298</v>
      </c>
      <c r="D2788" t="s">
        <v>274</v>
      </c>
      <c r="E2788" t="s">
        <v>257</v>
      </c>
      <c r="F2788">
        <v>0</v>
      </c>
      <c r="G2788">
        <v>0</v>
      </c>
      <c r="H2788">
        <v>1</v>
      </c>
      <c r="I2788">
        <v>0</v>
      </c>
      <c r="J2788">
        <v>1</v>
      </c>
      <c r="K2788">
        <v>0</v>
      </c>
    </row>
    <row r="2789" spans="1:11" x14ac:dyDescent="0.2">
      <c r="A2789" t="s">
        <v>3099</v>
      </c>
      <c r="B2789" t="s">
        <v>88</v>
      </c>
      <c r="C2789" t="s">
        <v>298</v>
      </c>
      <c r="D2789" t="s">
        <v>274</v>
      </c>
      <c r="E2789" t="s">
        <v>258</v>
      </c>
      <c r="F2789">
        <v>0</v>
      </c>
      <c r="G2789">
        <v>0</v>
      </c>
      <c r="H2789">
        <v>1</v>
      </c>
      <c r="I2789">
        <v>0</v>
      </c>
      <c r="J2789">
        <v>1</v>
      </c>
      <c r="K2789">
        <v>0</v>
      </c>
    </row>
    <row r="2790" spans="1:11" x14ac:dyDescent="0.2">
      <c r="A2790" t="s">
        <v>3100</v>
      </c>
      <c r="B2790" t="s">
        <v>88</v>
      </c>
      <c r="C2790" t="s">
        <v>298</v>
      </c>
      <c r="D2790" t="s">
        <v>275</v>
      </c>
      <c r="E2790" t="s">
        <v>289</v>
      </c>
      <c r="F2790">
        <v>0</v>
      </c>
      <c r="G2790">
        <v>0</v>
      </c>
      <c r="H2790">
        <v>4</v>
      </c>
      <c r="I2790">
        <v>0</v>
      </c>
      <c r="J2790">
        <v>4</v>
      </c>
      <c r="K2790">
        <v>0</v>
      </c>
    </row>
    <row r="2791" spans="1:11" x14ac:dyDescent="0.2">
      <c r="A2791" t="s">
        <v>3101</v>
      </c>
      <c r="B2791" t="s">
        <v>88</v>
      </c>
      <c r="C2791" t="s">
        <v>295</v>
      </c>
      <c r="D2791" t="s">
        <v>106</v>
      </c>
      <c r="E2791" t="s">
        <v>280</v>
      </c>
      <c r="F2791">
        <v>1913</v>
      </c>
      <c r="G2791">
        <v>12075.32</v>
      </c>
      <c r="H2791">
        <v>0</v>
      </c>
      <c r="I2791">
        <v>0</v>
      </c>
      <c r="J2791">
        <v>1913</v>
      </c>
      <c r="K2791">
        <v>12075.32</v>
      </c>
    </row>
    <row r="2792" spans="1:11" x14ac:dyDescent="0.2">
      <c r="A2792" t="s">
        <v>3102</v>
      </c>
      <c r="B2792" t="s">
        <v>88</v>
      </c>
      <c r="C2792" t="s">
        <v>295</v>
      </c>
      <c r="D2792" t="s">
        <v>269</v>
      </c>
      <c r="E2792" t="s">
        <v>107</v>
      </c>
      <c r="F2792">
        <v>8</v>
      </c>
      <c r="G2792">
        <v>42</v>
      </c>
      <c r="H2792">
        <v>0</v>
      </c>
      <c r="I2792">
        <v>0</v>
      </c>
      <c r="J2792">
        <v>8</v>
      </c>
      <c r="K2792">
        <v>42</v>
      </c>
    </row>
    <row r="2793" spans="1:11" x14ac:dyDescent="0.2">
      <c r="A2793" t="s">
        <v>3103</v>
      </c>
      <c r="B2793" t="s">
        <v>88</v>
      </c>
      <c r="C2793" t="s">
        <v>295</v>
      </c>
      <c r="D2793" t="s">
        <v>269</v>
      </c>
      <c r="E2793" t="s">
        <v>108</v>
      </c>
      <c r="F2793">
        <v>29</v>
      </c>
      <c r="G2793">
        <v>210</v>
      </c>
      <c r="H2793">
        <v>0</v>
      </c>
      <c r="I2793">
        <v>0</v>
      </c>
      <c r="J2793">
        <v>29</v>
      </c>
      <c r="K2793">
        <v>210</v>
      </c>
    </row>
    <row r="2794" spans="1:11" x14ac:dyDescent="0.2">
      <c r="A2794" t="s">
        <v>3104</v>
      </c>
      <c r="B2794" t="s">
        <v>88</v>
      </c>
      <c r="C2794" t="s">
        <v>295</v>
      </c>
      <c r="D2794" t="s">
        <v>275</v>
      </c>
      <c r="E2794" t="s">
        <v>109</v>
      </c>
      <c r="F2794">
        <v>4</v>
      </c>
      <c r="G2794">
        <v>24</v>
      </c>
      <c r="H2794">
        <v>0</v>
      </c>
      <c r="I2794">
        <v>0</v>
      </c>
      <c r="J2794">
        <v>4</v>
      </c>
      <c r="K2794">
        <v>24</v>
      </c>
    </row>
    <row r="2795" spans="1:11" x14ac:dyDescent="0.2">
      <c r="A2795" t="s">
        <v>3105</v>
      </c>
      <c r="B2795" t="s">
        <v>88</v>
      </c>
      <c r="C2795" t="s">
        <v>295</v>
      </c>
      <c r="D2795" t="s">
        <v>273</v>
      </c>
      <c r="E2795" t="s">
        <v>110</v>
      </c>
      <c r="F2795">
        <v>4</v>
      </c>
      <c r="G2795">
        <v>21</v>
      </c>
      <c r="H2795">
        <v>0</v>
      </c>
      <c r="I2795">
        <v>0</v>
      </c>
      <c r="J2795">
        <v>4</v>
      </c>
      <c r="K2795">
        <v>21</v>
      </c>
    </row>
    <row r="2796" spans="1:11" x14ac:dyDescent="0.2">
      <c r="A2796" t="s">
        <v>3106</v>
      </c>
      <c r="B2796" t="s">
        <v>88</v>
      </c>
      <c r="C2796" t="s">
        <v>295</v>
      </c>
      <c r="D2796" t="s">
        <v>268</v>
      </c>
      <c r="E2796" t="s">
        <v>111</v>
      </c>
      <c r="F2796">
        <v>15</v>
      </c>
      <c r="G2796">
        <v>94</v>
      </c>
      <c r="H2796">
        <v>0</v>
      </c>
      <c r="I2796">
        <v>0</v>
      </c>
      <c r="J2796">
        <v>15</v>
      </c>
      <c r="K2796">
        <v>94</v>
      </c>
    </row>
    <row r="2797" spans="1:11" x14ac:dyDescent="0.2">
      <c r="A2797" t="s">
        <v>3107</v>
      </c>
      <c r="B2797" t="s">
        <v>88</v>
      </c>
      <c r="C2797" t="s">
        <v>295</v>
      </c>
      <c r="D2797" t="s">
        <v>269</v>
      </c>
      <c r="E2797" t="s">
        <v>112</v>
      </c>
      <c r="F2797">
        <v>14</v>
      </c>
      <c r="G2797">
        <v>83</v>
      </c>
      <c r="H2797">
        <v>0</v>
      </c>
      <c r="I2797">
        <v>0</v>
      </c>
      <c r="J2797">
        <v>14</v>
      </c>
      <c r="K2797">
        <v>83</v>
      </c>
    </row>
    <row r="2798" spans="1:11" x14ac:dyDescent="0.2">
      <c r="A2798" t="s">
        <v>3108</v>
      </c>
      <c r="B2798" t="s">
        <v>88</v>
      </c>
      <c r="C2798" t="s">
        <v>295</v>
      </c>
      <c r="D2798" t="s">
        <v>274</v>
      </c>
      <c r="E2798" t="s">
        <v>113</v>
      </c>
      <c r="F2798">
        <v>37</v>
      </c>
      <c r="G2798">
        <v>257</v>
      </c>
      <c r="H2798">
        <v>0</v>
      </c>
      <c r="I2798">
        <v>0</v>
      </c>
      <c r="J2798">
        <v>37</v>
      </c>
      <c r="K2798">
        <v>257</v>
      </c>
    </row>
    <row r="2799" spans="1:11" x14ac:dyDescent="0.2">
      <c r="A2799" t="s">
        <v>3109</v>
      </c>
      <c r="B2799" t="s">
        <v>88</v>
      </c>
      <c r="C2799" t="s">
        <v>295</v>
      </c>
      <c r="D2799" t="s">
        <v>271</v>
      </c>
      <c r="E2799" t="s">
        <v>114</v>
      </c>
      <c r="F2799">
        <v>5</v>
      </c>
      <c r="G2799">
        <v>30</v>
      </c>
      <c r="H2799">
        <v>0</v>
      </c>
      <c r="I2799">
        <v>0</v>
      </c>
      <c r="J2799">
        <v>5</v>
      </c>
      <c r="K2799">
        <v>30</v>
      </c>
    </row>
    <row r="2800" spans="1:11" x14ac:dyDescent="0.2">
      <c r="A2800" t="s">
        <v>3110</v>
      </c>
      <c r="B2800" t="s">
        <v>88</v>
      </c>
      <c r="C2800" t="s">
        <v>295</v>
      </c>
      <c r="D2800" t="s">
        <v>271</v>
      </c>
      <c r="E2800" t="s">
        <v>115</v>
      </c>
      <c r="F2800">
        <v>3</v>
      </c>
      <c r="G2800">
        <v>21</v>
      </c>
      <c r="H2800">
        <v>0</v>
      </c>
      <c r="I2800">
        <v>0</v>
      </c>
      <c r="J2800">
        <v>3</v>
      </c>
      <c r="K2800">
        <v>21</v>
      </c>
    </row>
    <row r="2801" spans="1:11" x14ac:dyDescent="0.2">
      <c r="A2801" t="s">
        <v>3111</v>
      </c>
      <c r="B2801" t="s">
        <v>88</v>
      </c>
      <c r="C2801" t="s">
        <v>295</v>
      </c>
      <c r="D2801" t="s">
        <v>271</v>
      </c>
      <c r="E2801" t="s">
        <v>116</v>
      </c>
      <c r="F2801">
        <v>3</v>
      </c>
      <c r="G2801">
        <v>18</v>
      </c>
      <c r="H2801">
        <v>0</v>
      </c>
      <c r="I2801">
        <v>0</v>
      </c>
      <c r="J2801">
        <v>3</v>
      </c>
      <c r="K2801">
        <v>18</v>
      </c>
    </row>
    <row r="2802" spans="1:11" x14ac:dyDescent="0.2">
      <c r="A2802" t="s">
        <v>3112</v>
      </c>
      <c r="B2802" t="s">
        <v>88</v>
      </c>
      <c r="C2802" t="s">
        <v>295</v>
      </c>
      <c r="D2802" t="s">
        <v>273</v>
      </c>
      <c r="E2802" t="s">
        <v>117</v>
      </c>
      <c r="F2802">
        <v>9</v>
      </c>
      <c r="G2802">
        <v>49</v>
      </c>
      <c r="H2802">
        <v>0</v>
      </c>
      <c r="I2802">
        <v>0</v>
      </c>
      <c r="J2802">
        <v>9</v>
      </c>
      <c r="K2802">
        <v>49</v>
      </c>
    </row>
    <row r="2803" spans="1:11" x14ac:dyDescent="0.2">
      <c r="A2803" t="s">
        <v>3113</v>
      </c>
      <c r="B2803" t="s">
        <v>88</v>
      </c>
      <c r="C2803" t="s">
        <v>295</v>
      </c>
      <c r="D2803" t="s">
        <v>272</v>
      </c>
      <c r="E2803" t="s">
        <v>118</v>
      </c>
      <c r="F2803">
        <v>5</v>
      </c>
      <c r="G2803">
        <v>35</v>
      </c>
      <c r="H2803">
        <v>0</v>
      </c>
      <c r="I2803">
        <v>0</v>
      </c>
      <c r="J2803">
        <v>5</v>
      </c>
      <c r="K2803">
        <v>35</v>
      </c>
    </row>
    <row r="2804" spans="1:11" x14ac:dyDescent="0.2">
      <c r="A2804" t="s">
        <v>3114</v>
      </c>
      <c r="B2804" t="s">
        <v>88</v>
      </c>
      <c r="C2804" t="s">
        <v>295</v>
      </c>
      <c r="D2804" t="s">
        <v>275</v>
      </c>
      <c r="E2804" t="s">
        <v>119</v>
      </c>
      <c r="F2804">
        <v>8</v>
      </c>
      <c r="G2804">
        <v>53</v>
      </c>
      <c r="H2804">
        <v>0</v>
      </c>
      <c r="I2804">
        <v>0</v>
      </c>
      <c r="J2804">
        <v>8</v>
      </c>
      <c r="K2804">
        <v>53</v>
      </c>
    </row>
    <row r="2805" spans="1:11" x14ac:dyDescent="0.2">
      <c r="A2805" t="s">
        <v>3115</v>
      </c>
      <c r="B2805" t="s">
        <v>88</v>
      </c>
      <c r="C2805" t="s">
        <v>295</v>
      </c>
      <c r="D2805" t="s">
        <v>269</v>
      </c>
      <c r="E2805" t="s">
        <v>120</v>
      </c>
      <c r="F2805">
        <v>12</v>
      </c>
      <c r="G2805">
        <v>89.51</v>
      </c>
      <c r="H2805">
        <v>0</v>
      </c>
      <c r="I2805">
        <v>0</v>
      </c>
      <c r="J2805">
        <v>12</v>
      </c>
      <c r="K2805">
        <v>89.51</v>
      </c>
    </row>
    <row r="2806" spans="1:11" x14ac:dyDescent="0.2">
      <c r="A2806" t="s">
        <v>3116</v>
      </c>
      <c r="B2806" t="s">
        <v>88</v>
      </c>
      <c r="C2806" t="s">
        <v>295</v>
      </c>
      <c r="D2806" t="s">
        <v>272</v>
      </c>
      <c r="E2806" t="s">
        <v>121</v>
      </c>
      <c r="F2806">
        <v>3</v>
      </c>
      <c r="G2806">
        <v>13</v>
      </c>
      <c r="H2806">
        <v>0</v>
      </c>
      <c r="I2806">
        <v>0</v>
      </c>
      <c r="J2806">
        <v>3</v>
      </c>
      <c r="K2806">
        <v>13</v>
      </c>
    </row>
    <row r="2807" spans="1:11" x14ac:dyDescent="0.2">
      <c r="A2807" t="s">
        <v>3117</v>
      </c>
      <c r="B2807" t="s">
        <v>88</v>
      </c>
      <c r="C2807" t="s">
        <v>295</v>
      </c>
      <c r="D2807" t="s">
        <v>273</v>
      </c>
      <c r="E2807" t="s">
        <v>122</v>
      </c>
      <c r="F2807">
        <v>13</v>
      </c>
      <c r="G2807">
        <v>70</v>
      </c>
      <c r="H2807">
        <v>0</v>
      </c>
      <c r="I2807">
        <v>0</v>
      </c>
      <c r="J2807">
        <v>13</v>
      </c>
      <c r="K2807">
        <v>70</v>
      </c>
    </row>
    <row r="2808" spans="1:11" x14ac:dyDescent="0.2">
      <c r="A2808" t="s">
        <v>3118</v>
      </c>
      <c r="B2808" t="s">
        <v>88</v>
      </c>
      <c r="C2808" t="s">
        <v>295</v>
      </c>
      <c r="D2808" t="s">
        <v>269</v>
      </c>
      <c r="E2808" t="s">
        <v>123</v>
      </c>
      <c r="F2808">
        <v>39</v>
      </c>
      <c r="G2808">
        <v>216.51</v>
      </c>
      <c r="H2808">
        <v>0</v>
      </c>
      <c r="I2808">
        <v>0</v>
      </c>
      <c r="J2808">
        <v>39</v>
      </c>
      <c r="K2808">
        <v>216.51</v>
      </c>
    </row>
    <row r="2809" spans="1:11" x14ac:dyDescent="0.2">
      <c r="A2809" t="s">
        <v>3119</v>
      </c>
      <c r="B2809" t="s">
        <v>88</v>
      </c>
      <c r="C2809" t="s">
        <v>295</v>
      </c>
      <c r="D2809" t="s">
        <v>272</v>
      </c>
      <c r="E2809" t="s">
        <v>124</v>
      </c>
      <c r="F2809">
        <v>23</v>
      </c>
      <c r="G2809">
        <v>156</v>
      </c>
      <c r="H2809">
        <v>0</v>
      </c>
      <c r="I2809">
        <v>0</v>
      </c>
      <c r="J2809">
        <v>23</v>
      </c>
      <c r="K2809">
        <v>156</v>
      </c>
    </row>
    <row r="2810" spans="1:11" x14ac:dyDescent="0.2">
      <c r="A2810" t="s">
        <v>3120</v>
      </c>
      <c r="B2810" t="s">
        <v>88</v>
      </c>
      <c r="C2810" t="s">
        <v>295</v>
      </c>
      <c r="D2810" t="s">
        <v>271</v>
      </c>
      <c r="E2810" t="s">
        <v>125</v>
      </c>
      <c r="F2810">
        <v>5</v>
      </c>
      <c r="G2810">
        <v>72</v>
      </c>
      <c r="H2810">
        <v>0</v>
      </c>
      <c r="I2810">
        <v>0</v>
      </c>
      <c r="J2810">
        <v>5</v>
      </c>
      <c r="K2810">
        <v>72</v>
      </c>
    </row>
    <row r="2811" spans="1:11" x14ac:dyDescent="0.2">
      <c r="A2811" t="s">
        <v>3121</v>
      </c>
      <c r="B2811" t="s">
        <v>88</v>
      </c>
      <c r="C2811" t="s">
        <v>295</v>
      </c>
      <c r="D2811" t="s">
        <v>275</v>
      </c>
      <c r="E2811" t="s">
        <v>126</v>
      </c>
      <c r="F2811">
        <v>4</v>
      </c>
      <c r="G2811">
        <v>30</v>
      </c>
      <c r="H2811">
        <v>0</v>
      </c>
      <c r="I2811">
        <v>0</v>
      </c>
      <c r="J2811">
        <v>4</v>
      </c>
      <c r="K2811">
        <v>30</v>
      </c>
    </row>
    <row r="2812" spans="1:11" x14ac:dyDescent="0.2">
      <c r="A2812" t="s">
        <v>3122</v>
      </c>
      <c r="B2812" t="s">
        <v>88</v>
      </c>
      <c r="C2812" t="s">
        <v>295</v>
      </c>
      <c r="D2812" t="s">
        <v>268</v>
      </c>
      <c r="E2812" t="s">
        <v>127</v>
      </c>
      <c r="F2812">
        <v>33</v>
      </c>
      <c r="G2812">
        <v>204</v>
      </c>
      <c r="H2812">
        <v>0</v>
      </c>
      <c r="I2812">
        <v>0</v>
      </c>
      <c r="J2812">
        <v>33</v>
      </c>
      <c r="K2812">
        <v>204</v>
      </c>
    </row>
    <row r="2813" spans="1:11" x14ac:dyDescent="0.2">
      <c r="A2813" t="s">
        <v>3123</v>
      </c>
      <c r="B2813" t="s">
        <v>88</v>
      </c>
      <c r="C2813" t="s">
        <v>295</v>
      </c>
      <c r="D2813" t="s">
        <v>269</v>
      </c>
      <c r="E2813" t="s">
        <v>128</v>
      </c>
      <c r="F2813">
        <v>7</v>
      </c>
      <c r="G2813">
        <v>39</v>
      </c>
      <c r="H2813">
        <v>0</v>
      </c>
      <c r="I2813">
        <v>0</v>
      </c>
      <c r="J2813">
        <v>7</v>
      </c>
      <c r="K2813">
        <v>39</v>
      </c>
    </row>
    <row r="2814" spans="1:11" x14ac:dyDescent="0.2">
      <c r="A2814" t="s">
        <v>3124</v>
      </c>
      <c r="B2814" t="s">
        <v>88</v>
      </c>
      <c r="C2814" t="s">
        <v>295</v>
      </c>
      <c r="D2814" t="s">
        <v>268</v>
      </c>
      <c r="E2814" t="s">
        <v>129</v>
      </c>
      <c r="F2814">
        <v>21</v>
      </c>
      <c r="G2814">
        <v>119.51</v>
      </c>
      <c r="H2814">
        <v>0</v>
      </c>
      <c r="I2814">
        <v>0</v>
      </c>
      <c r="J2814">
        <v>21</v>
      </c>
      <c r="K2814">
        <v>119.51</v>
      </c>
    </row>
    <row r="2815" spans="1:11" x14ac:dyDescent="0.2">
      <c r="A2815" t="s">
        <v>3125</v>
      </c>
      <c r="B2815" t="s">
        <v>88</v>
      </c>
      <c r="C2815" t="s">
        <v>295</v>
      </c>
      <c r="D2815" t="s">
        <v>271</v>
      </c>
      <c r="E2815" t="s">
        <v>130</v>
      </c>
      <c r="F2815">
        <v>5</v>
      </c>
      <c r="G2815">
        <v>27</v>
      </c>
      <c r="H2815">
        <v>0</v>
      </c>
      <c r="I2815">
        <v>0</v>
      </c>
      <c r="J2815">
        <v>5</v>
      </c>
      <c r="K2815">
        <v>27</v>
      </c>
    </row>
    <row r="2816" spans="1:11" x14ac:dyDescent="0.2">
      <c r="A2816" t="s">
        <v>3126</v>
      </c>
      <c r="B2816" t="s">
        <v>88</v>
      </c>
      <c r="C2816" t="s">
        <v>295</v>
      </c>
      <c r="D2816" t="s">
        <v>271</v>
      </c>
      <c r="E2816" t="s">
        <v>131</v>
      </c>
      <c r="F2816">
        <v>5</v>
      </c>
      <c r="G2816">
        <v>50</v>
      </c>
      <c r="H2816">
        <v>0</v>
      </c>
      <c r="I2816">
        <v>0</v>
      </c>
      <c r="J2816">
        <v>5</v>
      </c>
      <c r="K2816">
        <v>50</v>
      </c>
    </row>
    <row r="2817" spans="1:11" x14ac:dyDescent="0.2">
      <c r="A2817" t="s">
        <v>3127</v>
      </c>
      <c r="B2817" t="s">
        <v>88</v>
      </c>
      <c r="C2817" t="s">
        <v>295</v>
      </c>
      <c r="D2817" t="s">
        <v>273</v>
      </c>
      <c r="E2817" t="s">
        <v>133</v>
      </c>
      <c r="F2817">
        <v>12</v>
      </c>
      <c r="G2817">
        <v>74</v>
      </c>
      <c r="H2817">
        <v>0</v>
      </c>
      <c r="I2817">
        <v>0</v>
      </c>
      <c r="J2817">
        <v>12</v>
      </c>
      <c r="K2817">
        <v>74</v>
      </c>
    </row>
    <row r="2818" spans="1:11" x14ac:dyDescent="0.2">
      <c r="A2818" t="s">
        <v>3128</v>
      </c>
      <c r="B2818" t="s">
        <v>88</v>
      </c>
      <c r="C2818" t="s">
        <v>295</v>
      </c>
      <c r="D2818" t="s">
        <v>274</v>
      </c>
      <c r="E2818" t="s">
        <v>134</v>
      </c>
      <c r="F2818">
        <v>21</v>
      </c>
      <c r="G2818">
        <v>126</v>
      </c>
      <c r="H2818">
        <v>0</v>
      </c>
      <c r="I2818">
        <v>0</v>
      </c>
      <c r="J2818">
        <v>21</v>
      </c>
      <c r="K2818">
        <v>126</v>
      </c>
    </row>
    <row r="2819" spans="1:11" x14ac:dyDescent="0.2">
      <c r="A2819" t="s">
        <v>3129</v>
      </c>
      <c r="B2819" t="s">
        <v>88</v>
      </c>
      <c r="C2819" t="s">
        <v>295</v>
      </c>
      <c r="D2819" t="s">
        <v>269</v>
      </c>
      <c r="E2819" t="s">
        <v>135</v>
      </c>
      <c r="F2819">
        <v>29</v>
      </c>
      <c r="G2819">
        <v>172</v>
      </c>
      <c r="H2819">
        <v>0</v>
      </c>
      <c r="I2819">
        <v>0</v>
      </c>
      <c r="J2819">
        <v>29</v>
      </c>
      <c r="K2819">
        <v>172</v>
      </c>
    </row>
    <row r="2820" spans="1:11" x14ac:dyDescent="0.2">
      <c r="A2820" t="s">
        <v>3130</v>
      </c>
      <c r="B2820" t="s">
        <v>88</v>
      </c>
      <c r="C2820" t="s">
        <v>295</v>
      </c>
      <c r="D2820" t="s">
        <v>271</v>
      </c>
      <c r="E2820" t="s">
        <v>136</v>
      </c>
      <c r="F2820">
        <v>5</v>
      </c>
      <c r="G2820">
        <v>54</v>
      </c>
      <c r="H2820">
        <v>0</v>
      </c>
      <c r="I2820">
        <v>0</v>
      </c>
      <c r="J2820">
        <v>5</v>
      </c>
      <c r="K2820">
        <v>54</v>
      </c>
    </row>
    <row r="2821" spans="1:11" x14ac:dyDescent="0.2">
      <c r="A2821" t="s">
        <v>3131</v>
      </c>
      <c r="B2821" t="s">
        <v>88</v>
      </c>
      <c r="C2821" t="s">
        <v>295</v>
      </c>
      <c r="D2821" t="s">
        <v>270</v>
      </c>
      <c r="E2821" t="s">
        <v>137</v>
      </c>
      <c r="F2821">
        <v>4</v>
      </c>
      <c r="G2821">
        <v>24</v>
      </c>
      <c r="H2821">
        <v>0</v>
      </c>
      <c r="I2821">
        <v>0</v>
      </c>
      <c r="J2821">
        <v>4</v>
      </c>
      <c r="K2821">
        <v>24</v>
      </c>
    </row>
    <row r="2822" spans="1:11" x14ac:dyDescent="0.2">
      <c r="A2822" t="s">
        <v>3132</v>
      </c>
      <c r="B2822" t="s">
        <v>88</v>
      </c>
      <c r="C2822" t="s">
        <v>295</v>
      </c>
      <c r="D2822" t="s">
        <v>267</v>
      </c>
      <c r="E2822" t="s">
        <v>138</v>
      </c>
      <c r="F2822">
        <v>6</v>
      </c>
      <c r="G2822">
        <v>36</v>
      </c>
      <c r="H2822">
        <v>0</v>
      </c>
      <c r="I2822">
        <v>0</v>
      </c>
      <c r="J2822">
        <v>6</v>
      </c>
      <c r="K2822">
        <v>36</v>
      </c>
    </row>
    <row r="2823" spans="1:11" x14ac:dyDescent="0.2">
      <c r="A2823" t="s">
        <v>3133</v>
      </c>
      <c r="B2823" t="s">
        <v>88</v>
      </c>
      <c r="C2823" t="s">
        <v>295</v>
      </c>
      <c r="D2823" t="s">
        <v>267</v>
      </c>
      <c r="E2823" t="s">
        <v>139</v>
      </c>
      <c r="F2823">
        <v>11</v>
      </c>
      <c r="G2823">
        <v>76</v>
      </c>
      <c r="H2823">
        <v>0</v>
      </c>
      <c r="I2823">
        <v>0</v>
      </c>
      <c r="J2823">
        <v>11</v>
      </c>
      <c r="K2823">
        <v>76</v>
      </c>
    </row>
    <row r="2824" spans="1:11" x14ac:dyDescent="0.2">
      <c r="A2824" t="s">
        <v>3134</v>
      </c>
      <c r="B2824" t="s">
        <v>88</v>
      </c>
      <c r="C2824" t="s">
        <v>295</v>
      </c>
      <c r="D2824" t="s">
        <v>273</v>
      </c>
      <c r="E2824" t="s">
        <v>140</v>
      </c>
      <c r="F2824">
        <v>25</v>
      </c>
      <c r="G2824">
        <v>135.51</v>
      </c>
      <c r="H2824">
        <v>0</v>
      </c>
      <c r="I2824">
        <v>0</v>
      </c>
      <c r="J2824">
        <v>25</v>
      </c>
      <c r="K2824">
        <v>135.51</v>
      </c>
    </row>
    <row r="2825" spans="1:11" x14ac:dyDescent="0.2">
      <c r="A2825" t="s">
        <v>3135</v>
      </c>
      <c r="B2825" t="s">
        <v>88</v>
      </c>
      <c r="C2825" t="s">
        <v>295</v>
      </c>
      <c r="D2825" t="s">
        <v>275</v>
      </c>
      <c r="E2825" t="s">
        <v>141</v>
      </c>
      <c r="F2825">
        <v>7</v>
      </c>
      <c r="G2825">
        <v>42</v>
      </c>
      <c r="H2825">
        <v>0</v>
      </c>
      <c r="I2825">
        <v>0</v>
      </c>
      <c r="J2825">
        <v>7</v>
      </c>
      <c r="K2825">
        <v>42</v>
      </c>
    </row>
    <row r="2826" spans="1:11" x14ac:dyDescent="0.2">
      <c r="A2826" t="s">
        <v>3136</v>
      </c>
      <c r="B2826" t="s">
        <v>88</v>
      </c>
      <c r="C2826" t="s">
        <v>295</v>
      </c>
      <c r="D2826" t="s">
        <v>273</v>
      </c>
      <c r="E2826" t="s">
        <v>142</v>
      </c>
      <c r="F2826">
        <v>6</v>
      </c>
      <c r="G2826">
        <v>27</v>
      </c>
      <c r="H2826">
        <v>0</v>
      </c>
      <c r="I2826">
        <v>0</v>
      </c>
      <c r="J2826">
        <v>6</v>
      </c>
      <c r="K2826">
        <v>27</v>
      </c>
    </row>
    <row r="2827" spans="1:11" x14ac:dyDescent="0.2">
      <c r="A2827" t="s">
        <v>3137</v>
      </c>
      <c r="B2827" t="s">
        <v>88</v>
      </c>
      <c r="C2827" t="s">
        <v>295</v>
      </c>
      <c r="D2827" t="s">
        <v>274</v>
      </c>
      <c r="E2827" t="s">
        <v>143</v>
      </c>
      <c r="F2827">
        <v>7</v>
      </c>
      <c r="G2827">
        <v>39.51</v>
      </c>
      <c r="H2827">
        <v>0</v>
      </c>
      <c r="I2827">
        <v>0</v>
      </c>
      <c r="J2827">
        <v>7</v>
      </c>
      <c r="K2827">
        <v>39.51</v>
      </c>
    </row>
    <row r="2828" spans="1:11" x14ac:dyDescent="0.2">
      <c r="A2828" t="s">
        <v>3138</v>
      </c>
      <c r="B2828" t="s">
        <v>88</v>
      </c>
      <c r="C2828" t="s">
        <v>295</v>
      </c>
      <c r="D2828" t="s">
        <v>270</v>
      </c>
      <c r="E2828" t="s">
        <v>144</v>
      </c>
      <c r="F2828">
        <v>4</v>
      </c>
      <c r="G2828">
        <v>24</v>
      </c>
      <c r="H2828">
        <v>0</v>
      </c>
      <c r="I2828">
        <v>0</v>
      </c>
      <c r="J2828">
        <v>4</v>
      </c>
      <c r="K2828">
        <v>24</v>
      </c>
    </row>
    <row r="2829" spans="1:11" x14ac:dyDescent="0.2">
      <c r="A2829" t="s">
        <v>3139</v>
      </c>
      <c r="B2829" t="s">
        <v>88</v>
      </c>
      <c r="C2829" t="s">
        <v>295</v>
      </c>
      <c r="D2829" t="s">
        <v>269</v>
      </c>
      <c r="E2829" t="s">
        <v>145</v>
      </c>
      <c r="F2829">
        <v>13</v>
      </c>
      <c r="G2829">
        <v>77</v>
      </c>
      <c r="H2829">
        <v>0</v>
      </c>
      <c r="I2829">
        <v>0</v>
      </c>
      <c r="J2829">
        <v>13</v>
      </c>
      <c r="K2829">
        <v>77</v>
      </c>
    </row>
    <row r="2830" spans="1:11" x14ac:dyDescent="0.2">
      <c r="A2830" t="s">
        <v>3140</v>
      </c>
      <c r="B2830" t="s">
        <v>88</v>
      </c>
      <c r="C2830" t="s">
        <v>295</v>
      </c>
      <c r="D2830" t="s">
        <v>267</v>
      </c>
      <c r="E2830" t="s">
        <v>281</v>
      </c>
      <c r="F2830">
        <v>127</v>
      </c>
      <c r="G2830">
        <v>820.02</v>
      </c>
      <c r="H2830">
        <v>0</v>
      </c>
      <c r="I2830">
        <v>0</v>
      </c>
      <c r="J2830">
        <v>127</v>
      </c>
      <c r="K2830">
        <v>820.02</v>
      </c>
    </row>
    <row r="2831" spans="1:11" x14ac:dyDescent="0.2">
      <c r="A2831" t="s">
        <v>3141</v>
      </c>
      <c r="B2831" t="s">
        <v>88</v>
      </c>
      <c r="C2831" t="s">
        <v>295</v>
      </c>
      <c r="D2831" t="s">
        <v>268</v>
      </c>
      <c r="E2831" t="s">
        <v>282</v>
      </c>
      <c r="F2831">
        <v>252</v>
      </c>
      <c r="G2831">
        <v>1637.06</v>
      </c>
      <c r="H2831">
        <v>0</v>
      </c>
      <c r="I2831">
        <v>0</v>
      </c>
      <c r="J2831">
        <v>252</v>
      </c>
      <c r="K2831">
        <v>1637.06</v>
      </c>
    </row>
    <row r="2832" spans="1:11" x14ac:dyDescent="0.2">
      <c r="A2832" t="s">
        <v>3142</v>
      </c>
      <c r="B2832" t="s">
        <v>88</v>
      </c>
      <c r="C2832" t="s">
        <v>295</v>
      </c>
      <c r="D2832" t="s">
        <v>275</v>
      </c>
      <c r="E2832" t="s">
        <v>146</v>
      </c>
      <c r="F2832">
        <v>13</v>
      </c>
      <c r="G2832">
        <v>85</v>
      </c>
      <c r="H2832">
        <v>0</v>
      </c>
      <c r="I2832">
        <v>0</v>
      </c>
      <c r="J2832">
        <v>13</v>
      </c>
      <c r="K2832">
        <v>85</v>
      </c>
    </row>
    <row r="2833" spans="1:11" x14ac:dyDescent="0.2">
      <c r="A2833" t="s">
        <v>3143</v>
      </c>
      <c r="B2833" t="s">
        <v>88</v>
      </c>
      <c r="C2833" t="s">
        <v>295</v>
      </c>
      <c r="D2833" t="s">
        <v>272</v>
      </c>
      <c r="E2833" t="s">
        <v>147</v>
      </c>
      <c r="F2833">
        <v>10</v>
      </c>
      <c r="G2833">
        <v>64</v>
      </c>
      <c r="H2833">
        <v>0</v>
      </c>
      <c r="I2833">
        <v>0</v>
      </c>
      <c r="J2833">
        <v>10</v>
      </c>
      <c r="K2833">
        <v>64</v>
      </c>
    </row>
    <row r="2834" spans="1:11" x14ac:dyDescent="0.2">
      <c r="A2834" t="s">
        <v>3144</v>
      </c>
      <c r="B2834" t="s">
        <v>88</v>
      </c>
      <c r="C2834" t="s">
        <v>295</v>
      </c>
      <c r="D2834" t="s">
        <v>269</v>
      </c>
      <c r="E2834" t="s">
        <v>148</v>
      </c>
      <c r="F2834">
        <v>14</v>
      </c>
      <c r="G2834">
        <v>73</v>
      </c>
      <c r="H2834">
        <v>0</v>
      </c>
      <c r="I2834">
        <v>0</v>
      </c>
      <c r="J2834">
        <v>14</v>
      </c>
      <c r="K2834">
        <v>73</v>
      </c>
    </row>
    <row r="2835" spans="1:11" x14ac:dyDescent="0.2">
      <c r="A2835" t="s">
        <v>3145</v>
      </c>
      <c r="B2835" t="s">
        <v>88</v>
      </c>
      <c r="C2835" t="s">
        <v>295</v>
      </c>
      <c r="D2835" t="s">
        <v>268</v>
      </c>
      <c r="E2835" t="s">
        <v>149</v>
      </c>
      <c r="F2835">
        <v>32</v>
      </c>
      <c r="G2835">
        <v>201.02</v>
      </c>
      <c r="H2835">
        <v>0</v>
      </c>
      <c r="I2835">
        <v>0</v>
      </c>
      <c r="J2835">
        <v>32</v>
      </c>
      <c r="K2835">
        <v>201.02</v>
      </c>
    </row>
    <row r="2836" spans="1:11" x14ac:dyDescent="0.2">
      <c r="A2836" t="s">
        <v>3146</v>
      </c>
      <c r="B2836" t="s">
        <v>88</v>
      </c>
      <c r="C2836" t="s">
        <v>295</v>
      </c>
      <c r="D2836" t="s">
        <v>270</v>
      </c>
      <c r="E2836" t="s">
        <v>150</v>
      </c>
      <c r="F2836">
        <v>6</v>
      </c>
      <c r="G2836">
        <v>30</v>
      </c>
      <c r="H2836">
        <v>0</v>
      </c>
      <c r="I2836">
        <v>0</v>
      </c>
      <c r="J2836">
        <v>6</v>
      </c>
      <c r="K2836">
        <v>30</v>
      </c>
    </row>
    <row r="2837" spans="1:11" x14ac:dyDescent="0.2">
      <c r="A2837" t="s">
        <v>3147</v>
      </c>
      <c r="B2837" t="s">
        <v>88</v>
      </c>
      <c r="C2837" t="s">
        <v>295</v>
      </c>
      <c r="D2837" t="s">
        <v>273</v>
      </c>
      <c r="E2837" t="s">
        <v>151</v>
      </c>
      <c r="F2837">
        <v>11</v>
      </c>
      <c r="G2837">
        <v>78</v>
      </c>
      <c r="H2837">
        <v>0</v>
      </c>
      <c r="I2837">
        <v>0</v>
      </c>
      <c r="J2837">
        <v>11</v>
      </c>
      <c r="K2837">
        <v>78</v>
      </c>
    </row>
    <row r="2838" spans="1:11" x14ac:dyDescent="0.2">
      <c r="A2838" t="s">
        <v>3148</v>
      </c>
      <c r="B2838" t="s">
        <v>88</v>
      </c>
      <c r="C2838" t="s">
        <v>295</v>
      </c>
      <c r="D2838" t="s">
        <v>269</v>
      </c>
      <c r="E2838" t="s">
        <v>152</v>
      </c>
      <c r="F2838">
        <v>21</v>
      </c>
      <c r="G2838">
        <v>113</v>
      </c>
      <c r="H2838">
        <v>0</v>
      </c>
      <c r="I2838">
        <v>0</v>
      </c>
      <c r="J2838">
        <v>21</v>
      </c>
      <c r="K2838">
        <v>113</v>
      </c>
    </row>
    <row r="2839" spans="1:11" x14ac:dyDescent="0.2">
      <c r="A2839" t="s">
        <v>3149</v>
      </c>
      <c r="B2839" t="s">
        <v>88</v>
      </c>
      <c r="C2839" t="s">
        <v>295</v>
      </c>
      <c r="D2839" t="s">
        <v>269</v>
      </c>
      <c r="E2839" t="s">
        <v>153</v>
      </c>
      <c r="F2839">
        <v>20</v>
      </c>
      <c r="G2839">
        <v>119</v>
      </c>
      <c r="H2839">
        <v>0</v>
      </c>
      <c r="I2839">
        <v>0</v>
      </c>
      <c r="J2839">
        <v>20</v>
      </c>
      <c r="K2839">
        <v>119</v>
      </c>
    </row>
    <row r="2840" spans="1:11" x14ac:dyDescent="0.2">
      <c r="A2840" t="s">
        <v>3150</v>
      </c>
      <c r="B2840" t="s">
        <v>88</v>
      </c>
      <c r="C2840" t="s">
        <v>295</v>
      </c>
      <c r="D2840" t="s">
        <v>269</v>
      </c>
      <c r="E2840" t="s">
        <v>155</v>
      </c>
      <c r="F2840">
        <v>10</v>
      </c>
      <c r="G2840">
        <v>67.02</v>
      </c>
      <c r="H2840">
        <v>0</v>
      </c>
      <c r="I2840">
        <v>0</v>
      </c>
      <c r="J2840">
        <v>10</v>
      </c>
      <c r="K2840">
        <v>67.02</v>
      </c>
    </row>
    <row r="2841" spans="1:11" x14ac:dyDescent="0.2">
      <c r="A2841" t="s">
        <v>3151</v>
      </c>
      <c r="B2841" t="s">
        <v>88</v>
      </c>
      <c r="C2841" t="s">
        <v>295</v>
      </c>
      <c r="D2841" t="s">
        <v>272</v>
      </c>
      <c r="E2841" t="s">
        <v>156</v>
      </c>
      <c r="F2841">
        <v>55</v>
      </c>
      <c r="G2841">
        <v>304.02</v>
      </c>
      <c r="H2841">
        <v>0</v>
      </c>
      <c r="I2841">
        <v>0</v>
      </c>
      <c r="J2841">
        <v>55</v>
      </c>
      <c r="K2841">
        <v>304.02</v>
      </c>
    </row>
    <row r="2842" spans="1:11" x14ac:dyDescent="0.2">
      <c r="A2842" t="s">
        <v>3152</v>
      </c>
      <c r="B2842" t="s">
        <v>88</v>
      </c>
      <c r="C2842" t="s">
        <v>295</v>
      </c>
      <c r="D2842" t="s">
        <v>269</v>
      </c>
      <c r="E2842" t="s">
        <v>157</v>
      </c>
      <c r="F2842">
        <v>15</v>
      </c>
      <c r="G2842">
        <v>95</v>
      </c>
      <c r="H2842">
        <v>0</v>
      </c>
      <c r="I2842">
        <v>0</v>
      </c>
      <c r="J2842">
        <v>15</v>
      </c>
      <c r="K2842">
        <v>95</v>
      </c>
    </row>
    <row r="2843" spans="1:11" x14ac:dyDescent="0.2">
      <c r="A2843" t="s">
        <v>3153</v>
      </c>
      <c r="B2843" t="s">
        <v>88</v>
      </c>
      <c r="C2843" t="s">
        <v>295</v>
      </c>
      <c r="D2843" t="s">
        <v>269</v>
      </c>
      <c r="E2843" t="s">
        <v>158</v>
      </c>
      <c r="F2843">
        <v>9</v>
      </c>
      <c r="G2843">
        <v>75</v>
      </c>
      <c r="H2843">
        <v>0</v>
      </c>
      <c r="I2843">
        <v>0</v>
      </c>
      <c r="J2843">
        <v>9</v>
      </c>
      <c r="K2843">
        <v>75</v>
      </c>
    </row>
    <row r="2844" spans="1:11" x14ac:dyDescent="0.2">
      <c r="A2844" t="s">
        <v>3154</v>
      </c>
      <c r="B2844" t="s">
        <v>88</v>
      </c>
      <c r="C2844" t="s">
        <v>295</v>
      </c>
      <c r="D2844" t="s">
        <v>270</v>
      </c>
      <c r="E2844" t="s">
        <v>159</v>
      </c>
      <c r="F2844">
        <v>2</v>
      </c>
      <c r="G2844">
        <v>12</v>
      </c>
      <c r="H2844">
        <v>0</v>
      </c>
      <c r="I2844">
        <v>0</v>
      </c>
      <c r="J2844">
        <v>2</v>
      </c>
      <c r="K2844">
        <v>12</v>
      </c>
    </row>
    <row r="2845" spans="1:11" x14ac:dyDescent="0.2">
      <c r="A2845" t="s">
        <v>3155</v>
      </c>
      <c r="B2845" t="s">
        <v>88</v>
      </c>
      <c r="C2845" t="s">
        <v>295</v>
      </c>
      <c r="D2845" t="s">
        <v>269</v>
      </c>
      <c r="E2845" t="s">
        <v>160</v>
      </c>
      <c r="F2845">
        <v>12</v>
      </c>
      <c r="G2845">
        <v>87</v>
      </c>
      <c r="H2845">
        <v>0</v>
      </c>
      <c r="I2845">
        <v>0</v>
      </c>
      <c r="J2845">
        <v>12</v>
      </c>
      <c r="K2845">
        <v>87</v>
      </c>
    </row>
    <row r="2846" spans="1:11" x14ac:dyDescent="0.2">
      <c r="A2846" t="s">
        <v>3156</v>
      </c>
      <c r="B2846" t="s">
        <v>88</v>
      </c>
      <c r="C2846" t="s">
        <v>295</v>
      </c>
      <c r="D2846" t="s">
        <v>274</v>
      </c>
      <c r="E2846" t="s">
        <v>161</v>
      </c>
      <c r="F2846">
        <v>5</v>
      </c>
      <c r="G2846">
        <v>28</v>
      </c>
      <c r="H2846">
        <v>0</v>
      </c>
      <c r="I2846">
        <v>0</v>
      </c>
      <c r="J2846">
        <v>5</v>
      </c>
      <c r="K2846">
        <v>28</v>
      </c>
    </row>
    <row r="2847" spans="1:11" x14ac:dyDescent="0.2">
      <c r="A2847" t="s">
        <v>3157</v>
      </c>
      <c r="B2847" t="s">
        <v>88</v>
      </c>
      <c r="C2847" t="s">
        <v>295</v>
      </c>
      <c r="D2847" t="s">
        <v>268</v>
      </c>
      <c r="E2847" t="s">
        <v>162</v>
      </c>
      <c r="F2847">
        <v>73</v>
      </c>
      <c r="G2847">
        <v>489.02</v>
      </c>
      <c r="H2847">
        <v>0</v>
      </c>
      <c r="I2847">
        <v>0</v>
      </c>
      <c r="J2847">
        <v>73</v>
      </c>
      <c r="K2847">
        <v>489.02</v>
      </c>
    </row>
    <row r="2848" spans="1:11" x14ac:dyDescent="0.2">
      <c r="A2848" t="s">
        <v>3158</v>
      </c>
      <c r="B2848" t="s">
        <v>88</v>
      </c>
      <c r="C2848" t="s">
        <v>295</v>
      </c>
      <c r="D2848" t="s">
        <v>269</v>
      </c>
      <c r="E2848" t="s">
        <v>163</v>
      </c>
      <c r="F2848">
        <v>13</v>
      </c>
      <c r="G2848">
        <v>67</v>
      </c>
      <c r="H2848">
        <v>0</v>
      </c>
      <c r="I2848">
        <v>0</v>
      </c>
      <c r="J2848">
        <v>13</v>
      </c>
      <c r="K2848">
        <v>67</v>
      </c>
    </row>
    <row r="2849" spans="1:11" x14ac:dyDescent="0.2">
      <c r="A2849" t="s">
        <v>3159</v>
      </c>
      <c r="B2849" t="s">
        <v>88</v>
      </c>
      <c r="C2849" t="s">
        <v>295</v>
      </c>
      <c r="D2849" t="s">
        <v>269</v>
      </c>
      <c r="E2849" t="s">
        <v>164</v>
      </c>
      <c r="F2849">
        <v>12</v>
      </c>
      <c r="G2849">
        <v>57.51</v>
      </c>
      <c r="H2849">
        <v>0</v>
      </c>
      <c r="I2849">
        <v>0</v>
      </c>
      <c r="J2849">
        <v>12</v>
      </c>
      <c r="K2849">
        <v>57.51</v>
      </c>
    </row>
    <row r="2850" spans="1:11" x14ac:dyDescent="0.2">
      <c r="A2850" t="s">
        <v>3160</v>
      </c>
      <c r="B2850" t="s">
        <v>88</v>
      </c>
      <c r="C2850" t="s">
        <v>295</v>
      </c>
      <c r="D2850" t="s">
        <v>272</v>
      </c>
      <c r="E2850" t="s">
        <v>165</v>
      </c>
      <c r="F2850">
        <v>5</v>
      </c>
      <c r="G2850">
        <v>42</v>
      </c>
      <c r="H2850">
        <v>0</v>
      </c>
      <c r="I2850">
        <v>0</v>
      </c>
      <c r="J2850">
        <v>5</v>
      </c>
      <c r="K2850">
        <v>42</v>
      </c>
    </row>
    <row r="2851" spans="1:11" x14ac:dyDescent="0.2">
      <c r="A2851" t="s">
        <v>3161</v>
      </c>
      <c r="B2851" t="s">
        <v>88</v>
      </c>
      <c r="C2851" t="s">
        <v>295</v>
      </c>
      <c r="D2851" t="s">
        <v>269</v>
      </c>
      <c r="E2851" t="s">
        <v>167</v>
      </c>
      <c r="F2851">
        <v>14</v>
      </c>
      <c r="G2851">
        <v>88</v>
      </c>
      <c r="H2851">
        <v>0</v>
      </c>
      <c r="I2851">
        <v>0</v>
      </c>
      <c r="J2851">
        <v>14</v>
      </c>
      <c r="K2851">
        <v>88</v>
      </c>
    </row>
    <row r="2852" spans="1:11" x14ac:dyDescent="0.2">
      <c r="A2852" t="s">
        <v>3162</v>
      </c>
      <c r="B2852" t="s">
        <v>88</v>
      </c>
      <c r="C2852" t="s">
        <v>295</v>
      </c>
      <c r="D2852" t="s">
        <v>269</v>
      </c>
      <c r="E2852" t="s">
        <v>168</v>
      </c>
      <c r="F2852">
        <v>3</v>
      </c>
      <c r="G2852">
        <v>18</v>
      </c>
      <c r="H2852">
        <v>0</v>
      </c>
      <c r="I2852">
        <v>0</v>
      </c>
      <c r="J2852">
        <v>3</v>
      </c>
      <c r="K2852">
        <v>18</v>
      </c>
    </row>
    <row r="2853" spans="1:11" x14ac:dyDescent="0.2">
      <c r="A2853" t="s">
        <v>3163</v>
      </c>
      <c r="B2853" t="s">
        <v>88</v>
      </c>
      <c r="C2853" t="s">
        <v>295</v>
      </c>
      <c r="D2853" t="s">
        <v>272</v>
      </c>
      <c r="E2853" t="s">
        <v>169</v>
      </c>
      <c r="F2853">
        <v>52</v>
      </c>
      <c r="G2853">
        <v>301.02</v>
      </c>
      <c r="H2853">
        <v>0</v>
      </c>
      <c r="I2853">
        <v>0</v>
      </c>
      <c r="J2853">
        <v>52</v>
      </c>
      <c r="K2853">
        <v>301.02</v>
      </c>
    </row>
    <row r="2854" spans="1:11" x14ac:dyDescent="0.2">
      <c r="A2854" t="s">
        <v>3164</v>
      </c>
      <c r="B2854" t="s">
        <v>88</v>
      </c>
      <c r="C2854" t="s">
        <v>295</v>
      </c>
      <c r="D2854" t="s">
        <v>275</v>
      </c>
      <c r="E2854" t="s">
        <v>170</v>
      </c>
      <c r="F2854">
        <v>3</v>
      </c>
      <c r="G2854">
        <v>18</v>
      </c>
      <c r="H2854">
        <v>0</v>
      </c>
      <c r="I2854">
        <v>0</v>
      </c>
      <c r="J2854">
        <v>3</v>
      </c>
      <c r="K2854">
        <v>18</v>
      </c>
    </row>
    <row r="2855" spans="1:11" x14ac:dyDescent="0.2">
      <c r="A2855" t="s">
        <v>3165</v>
      </c>
      <c r="B2855" t="s">
        <v>88</v>
      </c>
      <c r="C2855" t="s">
        <v>295</v>
      </c>
      <c r="D2855" t="s">
        <v>269</v>
      </c>
      <c r="E2855" t="s">
        <v>171</v>
      </c>
      <c r="F2855">
        <v>11</v>
      </c>
      <c r="G2855">
        <v>62</v>
      </c>
      <c r="H2855">
        <v>0</v>
      </c>
      <c r="I2855">
        <v>0</v>
      </c>
      <c r="J2855">
        <v>11</v>
      </c>
      <c r="K2855">
        <v>62</v>
      </c>
    </row>
    <row r="2856" spans="1:11" x14ac:dyDescent="0.2">
      <c r="A2856" t="s">
        <v>3166</v>
      </c>
      <c r="B2856" t="s">
        <v>88</v>
      </c>
      <c r="C2856" t="s">
        <v>295</v>
      </c>
      <c r="D2856" t="s">
        <v>275</v>
      </c>
      <c r="E2856" t="s">
        <v>172</v>
      </c>
      <c r="F2856">
        <v>8</v>
      </c>
      <c r="G2856">
        <v>48</v>
      </c>
      <c r="H2856">
        <v>0</v>
      </c>
      <c r="I2856">
        <v>0</v>
      </c>
      <c r="J2856">
        <v>8</v>
      </c>
      <c r="K2856">
        <v>48</v>
      </c>
    </row>
    <row r="2857" spans="1:11" x14ac:dyDescent="0.2">
      <c r="A2857" t="s">
        <v>3167</v>
      </c>
      <c r="B2857" t="s">
        <v>88</v>
      </c>
      <c r="C2857" t="s">
        <v>295</v>
      </c>
      <c r="D2857" t="s">
        <v>271</v>
      </c>
      <c r="E2857" t="s">
        <v>173</v>
      </c>
      <c r="F2857">
        <v>4</v>
      </c>
      <c r="G2857">
        <v>32</v>
      </c>
      <c r="H2857">
        <v>0</v>
      </c>
      <c r="I2857">
        <v>0</v>
      </c>
      <c r="J2857">
        <v>4</v>
      </c>
      <c r="K2857">
        <v>32</v>
      </c>
    </row>
    <row r="2858" spans="1:11" x14ac:dyDescent="0.2">
      <c r="A2858" t="s">
        <v>3168</v>
      </c>
      <c r="B2858" t="s">
        <v>88</v>
      </c>
      <c r="C2858" t="s">
        <v>295</v>
      </c>
      <c r="D2858" t="s">
        <v>269</v>
      </c>
      <c r="E2858" t="s">
        <v>174</v>
      </c>
      <c r="F2858">
        <v>23</v>
      </c>
      <c r="G2858">
        <v>130</v>
      </c>
      <c r="H2858">
        <v>0</v>
      </c>
      <c r="I2858">
        <v>0</v>
      </c>
      <c r="J2858">
        <v>23</v>
      </c>
      <c r="K2858">
        <v>130</v>
      </c>
    </row>
    <row r="2859" spans="1:11" x14ac:dyDescent="0.2">
      <c r="A2859" t="s">
        <v>3169</v>
      </c>
      <c r="B2859" t="s">
        <v>88</v>
      </c>
      <c r="C2859" t="s">
        <v>295</v>
      </c>
      <c r="D2859" t="s">
        <v>271</v>
      </c>
      <c r="E2859" t="s">
        <v>175</v>
      </c>
      <c r="F2859">
        <v>28</v>
      </c>
      <c r="G2859">
        <v>174</v>
      </c>
      <c r="H2859">
        <v>0</v>
      </c>
      <c r="I2859">
        <v>0</v>
      </c>
      <c r="J2859">
        <v>28</v>
      </c>
      <c r="K2859">
        <v>174</v>
      </c>
    </row>
    <row r="2860" spans="1:11" x14ac:dyDescent="0.2">
      <c r="A2860" t="s">
        <v>3170</v>
      </c>
      <c r="B2860" t="s">
        <v>88</v>
      </c>
      <c r="C2860" t="s">
        <v>295</v>
      </c>
      <c r="D2860" t="s">
        <v>275</v>
      </c>
      <c r="E2860" t="s">
        <v>176</v>
      </c>
      <c r="F2860">
        <v>16</v>
      </c>
      <c r="G2860">
        <v>111</v>
      </c>
      <c r="H2860">
        <v>0</v>
      </c>
      <c r="I2860">
        <v>0</v>
      </c>
      <c r="J2860">
        <v>16</v>
      </c>
      <c r="K2860">
        <v>111</v>
      </c>
    </row>
    <row r="2861" spans="1:11" x14ac:dyDescent="0.2">
      <c r="A2861" t="s">
        <v>3171</v>
      </c>
      <c r="B2861" t="s">
        <v>88</v>
      </c>
      <c r="C2861" t="s">
        <v>295</v>
      </c>
      <c r="D2861" t="s">
        <v>267</v>
      </c>
      <c r="E2861" t="s">
        <v>177</v>
      </c>
      <c r="F2861">
        <v>3</v>
      </c>
      <c r="G2861">
        <v>22</v>
      </c>
      <c r="H2861">
        <v>0</v>
      </c>
      <c r="I2861">
        <v>0</v>
      </c>
      <c r="J2861">
        <v>3</v>
      </c>
      <c r="K2861">
        <v>22</v>
      </c>
    </row>
    <row r="2862" spans="1:11" x14ac:dyDescent="0.2">
      <c r="A2862" t="s">
        <v>3172</v>
      </c>
      <c r="B2862" t="s">
        <v>88</v>
      </c>
      <c r="C2862" t="s">
        <v>295</v>
      </c>
      <c r="D2862" t="s">
        <v>267</v>
      </c>
      <c r="E2862" t="s">
        <v>178</v>
      </c>
      <c r="F2862">
        <v>26</v>
      </c>
      <c r="G2862">
        <v>169.51</v>
      </c>
      <c r="H2862">
        <v>0</v>
      </c>
      <c r="I2862">
        <v>0</v>
      </c>
      <c r="J2862">
        <v>26</v>
      </c>
      <c r="K2862">
        <v>169.51</v>
      </c>
    </row>
    <row r="2863" spans="1:11" x14ac:dyDescent="0.2">
      <c r="A2863" t="s">
        <v>3173</v>
      </c>
      <c r="B2863" t="s">
        <v>88</v>
      </c>
      <c r="C2863" t="s">
        <v>295</v>
      </c>
      <c r="D2863" t="s">
        <v>269</v>
      </c>
      <c r="E2863" t="s">
        <v>179</v>
      </c>
      <c r="F2863">
        <v>23</v>
      </c>
      <c r="G2863">
        <v>165</v>
      </c>
      <c r="H2863">
        <v>0</v>
      </c>
      <c r="I2863">
        <v>0</v>
      </c>
      <c r="J2863">
        <v>23</v>
      </c>
      <c r="K2863">
        <v>165</v>
      </c>
    </row>
    <row r="2864" spans="1:11" x14ac:dyDescent="0.2">
      <c r="A2864" t="s">
        <v>3174</v>
      </c>
      <c r="B2864" t="s">
        <v>88</v>
      </c>
      <c r="C2864" t="s">
        <v>295</v>
      </c>
      <c r="D2864" t="s">
        <v>267</v>
      </c>
      <c r="E2864" t="s">
        <v>180</v>
      </c>
      <c r="F2864">
        <v>15</v>
      </c>
      <c r="G2864">
        <v>97.51</v>
      </c>
      <c r="H2864">
        <v>0</v>
      </c>
      <c r="I2864">
        <v>0</v>
      </c>
      <c r="J2864">
        <v>15</v>
      </c>
      <c r="K2864">
        <v>97.51</v>
      </c>
    </row>
    <row r="2865" spans="1:11" x14ac:dyDescent="0.2">
      <c r="A2865" t="s">
        <v>3175</v>
      </c>
      <c r="B2865" t="s">
        <v>88</v>
      </c>
      <c r="C2865" t="s">
        <v>295</v>
      </c>
      <c r="D2865" t="s">
        <v>271</v>
      </c>
      <c r="E2865" t="s">
        <v>181</v>
      </c>
      <c r="F2865">
        <v>7</v>
      </c>
      <c r="G2865">
        <v>54</v>
      </c>
      <c r="H2865">
        <v>0</v>
      </c>
      <c r="I2865">
        <v>0</v>
      </c>
      <c r="J2865">
        <v>7</v>
      </c>
      <c r="K2865">
        <v>54</v>
      </c>
    </row>
    <row r="2866" spans="1:11" x14ac:dyDescent="0.2">
      <c r="A2866" t="s">
        <v>3176</v>
      </c>
      <c r="B2866" t="s">
        <v>88</v>
      </c>
      <c r="C2866" t="s">
        <v>295</v>
      </c>
      <c r="D2866" t="s">
        <v>269</v>
      </c>
      <c r="E2866" t="s">
        <v>283</v>
      </c>
      <c r="F2866">
        <v>486</v>
      </c>
      <c r="G2866">
        <v>2941.57</v>
      </c>
      <c r="H2866">
        <v>0</v>
      </c>
      <c r="I2866">
        <v>0</v>
      </c>
      <c r="J2866">
        <v>486</v>
      </c>
      <c r="K2866">
        <v>2941.57</v>
      </c>
    </row>
    <row r="2867" spans="1:11" x14ac:dyDescent="0.2">
      <c r="A2867" t="s">
        <v>3177</v>
      </c>
      <c r="B2867" t="s">
        <v>88</v>
      </c>
      <c r="C2867" t="s">
        <v>295</v>
      </c>
      <c r="D2867" t="s">
        <v>268</v>
      </c>
      <c r="E2867" t="s">
        <v>182</v>
      </c>
      <c r="F2867">
        <v>5</v>
      </c>
      <c r="G2867">
        <v>29</v>
      </c>
      <c r="H2867">
        <v>0</v>
      </c>
      <c r="I2867">
        <v>0</v>
      </c>
      <c r="J2867">
        <v>5</v>
      </c>
      <c r="K2867">
        <v>29</v>
      </c>
    </row>
    <row r="2868" spans="1:11" x14ac:dyDescent="0.2">
      <c r="A2868" t="s">
        <v>3178</v>
      </c>
      <c r="B2868" t="s">
        <v>88</v>
      </c>
      <c r="C2868" t="s">
        <v>295</v>
      </c>
      <c r="D2868" t="s">
        <v>271</v>
      </c>
      <c r="E2868" t="s">
        <v>183</v>
      </c>
      <c r="F2868">
        <v>25</v>
      </c>
      <c r="G2868">
        <v>164</v>
      </c>
      <c r="H2868">
        <v>0</v>
      </c>
      <c r="I2868">
        <v>0</v>
      </c>
      <c r="J2868">
        <v>25</v>
      </c>
      <c r="K2868">
        <v>164</v>
      </c>
    </row>
    <row r="2869" spans="1:11" x14ac:dyDescent="0.2">
      <c r="A2869" t="s">
        <v>3179</v>
      </c>
      <c r="B2869" t="s">
        <v>88</v>
      </c>
      <c r="C2869" t="s">
        <v>295</v>
      </c>
      <c r="D2869" t="s">
        <v>272</v>
      </c>
      <c r="E2869" t="s">
        <v>184</v>
      </c>
      <c r="F2869">
        <v>10</v>
      </c>
      <c r="G2869">
        <v>52</v>
      </c>
      <c r="H2869">
        <v>0</v>
      </c>
      <c r="I2869">
        <v>0</v>
      </c>
      <c r="J2869">
        <v>10</v>
      </c>
      <c r="K2869">
        <v>52</v>
      </c>
    </row>
    <row r="2870" spans="1:11" x14ac:dyDescent="0.2">
      <c r="A2870" t="s">
        <v>3180</v>
      </c>
      <c r="B2870" t="s">
        <v>88</v>
      </c>
      <c r="C2870" t="s">
        <v>295</v>
      </c>
      <c r="D2870" t="s">
        <v>269</v>
      </c>
      <c r="E2870" t="s">
        <v>185</v>
      </c>
      <c r="F2870">
        <v>20</v>
      </c>
      <c r="G2870">
        <v>108</v>
      </c>
      <c r="H2870">
        <v>0</v>
      </c>
      <c r="I2870">
        <v>0</v>
      </c>
      <c r="J2870">
        <v>20</v>
      </c>
      <c r="K2870">
        <v>108</v>
      </c>
    </row>
    <row r="2871" spans="1:11" x14ac:dyDescent="0.2">
      <c r="A2871" t="s">
        <v>3181</v>
      </c>
      <c r="B2871" t="s">
        <v>88</v>
      </c>
      <c r="C2871" t="s">
        <v>295</v>
      </c>
      <c r="D2871" t="s">
        <v>270</v>
      </c>
      <c r="E2871" t="s">
        <v>186</v>
      </c>
      <c r="F2871">
        <v>4</v>
      </c>
      <c r="G2871">
        <v>42</v>
      </c>
      <c r="H2871">
        <v>0</v>
      </c>
      <c r="I2871">
        <v>0</v>
      </c>
      <c r="J2871">
        <v>4</v>
      </c>
      <c r="K2871">
        <v>42</v>
      </c>
    </row>
    <row r="2872" spans="1:11" x14ac:dyDescent="0.2">
      <c r="A2872" t="s">
        <v>3182</v>
      </c>
      <c r="B2872" t="s">
        <v>88</v>
      </c>
      <c r="C2872" t="s">
        <v>295</v>
      </c>
      <c r="D2872" t="s">
        <v>272</v>
      </c>
      <c r="E2872" t="s">
        <v>187</v>
      </c>
      <c r="F2872">
        <v>14</v>
      </c>
      <c r="G2872">
        <v>94</v>
      </c>
      <c r="H2872">
        <v>0</v>
      </c>
      <c r="I2872">
        <v>0</v>
      </c>
      <c r="J2872">
        <v>14</v>
      </c>
      <c r="K2872">
        <v>94</v>
      </c>
    </row>
    <row r="2873" spans="1:11" x14ac:dyDescent="0.2">
      <c r="A2873" t="s">
        <v>3183</v>
      </c>
      <c r="B2873" t="s">
        <v>88</v>
      </c>
      <c r="C2873" t="s">
        <v>295</v>
      </c>
      <c r="D2873" t="s">
        <v>270</v>
      </c>
      <c r="E2873" t="s">
        <v>188</v>
      </c>
      <c r="F2873">
        <v>4</v>
      </c>
      <c r="G2873">
        <v>24</v>
      </c>
      <c r="H2873">
        <v>0</v>
      </c>
      <c r="I2873">
        <v>0</v>
      </c>
      <c r="J2873">
        <v>4</v>
      </c>
      <c r="K2873">
        <v>24</v>
      </c>
    </row>
    <row r="2874" spans="1:11" x14ac:dyDescent="0.2">
      <c r="A2874" t="s">
        <v>3184</v>
      </c>
      <c r="B2874" t="s">
        <v>88</v>
      </c>
      <c r="C2874" t="s">
        <v>295</v>
      </c>
      <c r="D2874" t="s">
        <v>269</v>
      </c>
      <c r="E2874" t="s">
        <v>189</v>
      </c>
      <c r="F2874">
        <v>14</v>
      </c>
      <c r="G2874">
        <v>68</v>
      </c>
      <c r="H2874">
        <v>0</v>
      </c>
      <c r="I2874">
        <v>0</v>
      </c>
      <c r="J2874">
        <v>14</v>
      </c>
      <c r="K2874">
        <v>68</v>
      </c>
    </row>
    <row r="2875" spans="1:11" x14ac:dyDescent="0.2">
      <c r="A2875" t="s">
        <v>3185</v>
      </c>
      <c r="B2875" t="s">
        <v>88</v>
      </c>
      <c r="C2875" t="s">
        <v>295</v>
      </c>
      <c r="D2875" t="s">
        <v>268</v>
      </c>
      <c r="E2875" t="s">
        <v>190</v>
      </c>
      <c r="F2875">
        <v>32</v>
      </c>
      <c r="G2875">
        <v>231</v>
      </c>
      <c r="H2875">
        <v>0</v>
      </c>
      <c r="I2875">
        <v>0</v>
      </c>
      <c r="J2875">
        <v>32</v>
      </c>
      <c r="K2875">
        <v>231</v>
      </c>
    </row>
    <row r="2876" spans="1:11" x14ac:dyDescent="0.2">
      <c r="A2876" t="s">
        <v>3186</v>
      </c>
      <c r="B2876" t="s">
        <v>88</v>
      </c>
      <c r="C2876" t="s">
        <v>295</v>
      </c>
      <c r="D2876" t="s">
        <v>275</v>
      </c>
      <c r="E2876" t="s">
        <v>191</v>
      </c>
      <c r="F2876">
        <v>7</v>
      </c>
      <c r="G2876">
        <v>39</v>
      </c>
      <c r="H2876">
        <v>0</v>
      </c>
      <c r="I2876">
        <v>0</v>
      </c>
      <c r="J2876">
        <v>7</v>
      </c>
      <c r="K2876">
        <v>39</v>
      </c>
    </row>
    <row r="2877" spans="1:11" x14ac:dyDescent="0.2">
      <c r="A2877" t="s">
        <v>3187</v>
      </c>
      <c r="B2877" t="s">
        <v>88</v>
      </c>
      <c r="C2877" t="s">
        <v>295</v>
      </c>
      <c r="D2877" t="s">
        <v>270</v>
      </c>
      <c r="E2877" t="s">
        <v>284</v>
      </c>
      <c r="F2877">
        <v>41</v>
      </c>
      <c r="G2877">
        <v>288</v>
      </c>
      <c r="H2877">
        <v>0</v>
      </c>
      <c r="I2877">
        <v>0</v>
      </c>
      <c r="J2877">
        <v>41</v>
      </c>
      <c r="K2877">
        <v>288</v>
      </c>
    </row>
    <row r="2878" spans="1:11" x14ac:dyDescent="0.2">
      <c r="A2878" t="s">
        <v>3188</v>
      </c>
      <c r="B2878" t="s">
        <v>88</v>
      </c>
      <c r="C2878" t="s">
        <v>295</v>
      </c>
      <c r="D2878" t="s">
        <v>275</v>
      </c>
      <c r="E2878" t="s">
        <v>192</v>
      </c>
      <c r="F2878">
        <v>8</v>
      </c>
      <c r="G2878">
        <v>74.02</v>
      </c>
      <c r="H2878">
        <v>0</v>
      </c>
      <c r="I2878">
        <v>0</v>
      </c>
      <c r="J2878">
        <v>8</v>
      </c>
      <c r="K2878">
        <v>74.02</v>
      </c>
    </row>
    <row r="2879" spans="1:11" x14ac:dyDescent="0.2">
      <c r="A2879" t="s">
        <v>3189</v>
      </c>
      <c r="B2879" t="s">
        <v>88</v>
      </c>
      <c r="C2879" t="s">
        <v>295</v>
      </c>
      <c r="D2879" t="s">
        <v>267</v>
      </c>
      <c r="E2879" t="s">
        <v>193</v>
      </c>
      <c r="F2879">
        <v>25</v>
      </c>
      <c r="G2879">
        <v>148</v>
      </c>
      <c r="H2879">
        <v>0</v>
      </c>
      <c r="I2879">
        <v>0</v>
      </c>
      <c r="J2879">
        <v>25</v>
      </c>
      <c r="K2879">
        <v>148</v>
      </c>
    </row>
    <row r="2880" spans="1:11" x14ac:dyDescent="0.2">
      <c r="A2880" t="s">
        <v>3190</v>
      </c>
      <c r="B2880" t="s">
        <v>88</v>
      </c>
      <c r="C2880" t="s">
        <v>295</v>
      </c>
      <c r="D2880" t="s">
        <v>273</v>
      </c>
      <c r="E2880" t="s">
        <v>194</v>
      </c>
      <c r="F2880">
        <v>7</v>
      </c>
      <c r="G2880">
        <v>38</v>
      </c>
      <c r="H2880">
        <v>0</v>
      </c>
      <c r="I2880">
        <v>0</v>
      </c>
      <c r="J2880">
        <v>7</v>
      </c>
      <c r="K2880">
        <v>38</v>
      </c>
    </row>
    <row r="2881" spans="1:11" x14ac:dyDescent="0.2">
      <c r="A2881" t="s">
        <v>3191</v>
      </c>
      <c r="B2881" t="s">
        <v>88</v>
      </c>
      <c r="C2881" t="s">
        <v>295</v>
      </c>
      <c r="D2881" t="s">
        <v>270</v>
      </c>
      <c r="E2881" t="s">
        <v>195</v>
      </c>
      <c r="F2881">
        <v>2</v>
      </c>
      <c r="G2881">
        <v>18</v>
      </c>
      <c r="H2881">
        <v>0</v>
      </c>
      <c r="I2881">
        <v>0</v>
      </c>
      <c r="J2881">
        <v>2</v>
      </c>
      <c r="K2881">
        <v>18</v>
      </c>
    </row>
    <row r="2882" spans="1:11" x14ac:dyDescent="0.2">
      <c r="A2882" t="s">
        <v>3192</v>
      </c>
      <c r="B2882" t="s">
        <v>88</v>
      </c>
      <c r="C2882" t="s">
        <v>295</v>
      </c>
      <c r="D2882" t="s">
        <v>271</v>
      </c>
      <c r="E2882" t="s">
        <v>285</v>
      </c>
      <c r="F2882">
        <v>175</v>
      </c>
      <c r="G2882">
        <v>1239.02</v>
      </c>
      <c r="H2882">
        <v>0</v>
      </c>
      <c r="I2882">
        <v>0</v>
      </c>
      <c r="J2882">
        <v>175</v>
      </c>
      <c r="K2882">
        <v>1239.02</v>
      </c>
    </row>
    <row r="2883" spans="1:11" x14ac:dyDescent="0.2">
      <c r="A2883" t="s">
        <v>3193</v>
      </c>
      <c r="B2883" t="s">
        <v>88</v>
      </c>
      <c r="C2883" t="s">
        <v>295</v>
      </c>
      <c r="D2883" t="s">
        <v>275</v>
      </c>
      <c r="E2883" t="s">
        <v>196</v>
      </c>
      <c r="F2883">
        <v>12</v>
      </c>
      <c r="G2883">
        <v>64</v>
      </c>
      <c r="H2883">
        <v>0</v>
      </c>
      <c r="I2883">
        <v>0</v>
      </c>
      <c r="J2883">
        <v>12</v>
      </c>
      <c r="K2883">
        <v>64</v>
      </c>
    </row>
    <row r="2884" spans="1:11" x14ac:dyDescent="0.2">
      <c r="A2884" t="s">
        <v>3194</v>
      </c>
      <c r="B2884" t="s">
        <v>88</v>
      </c>
      <c r="C2884" t="s">
        <v>295</v>
      </c>
      <c r="D2884" t="s">
        <v>270</v>
      </c>
      <c r="E2884" t="s">
        <v>197</v>
      </c>
      <c r="F2884">
        <v>3</v>
      </c>
      <c r="G2884">
        <v>18</v>
      </c>
      <c r="H2884">
        <v>0</v>
      </c>
      <c r="I2884">
        <v>0</v>
      </c>
      <c r="J2884">
        <v>3</v>
      </c>
      <c r="K2884">
        <v>18</v>
      </c>
    </row>
    <row r="2885" spans="1:11" x14ac:dyDescent="0.2">
      <c r="A2885" t="s">
        <v>3195</v>
      </c>
      <c r="B2885" t="s">
        <v>88</v>
      </c>
      <c r="C2885" t="s">
        <v>295</v>
      </c>
      <c r="D2885" t="s">
        <v>276</v>
      </c>
      <c r="E2885" t="s">
        <v>276</v>
      </c>
      <c r="F2885">
        <v>3</v>
      </c>
      <c r="G2885">
        <v>18</v>
      </c>
      <c r="H2885">
        <v>0</v>
      </c>
      <c r="I2885">
        <v>0</v>
      </c>
      <c r="J2885">
        <v>3</v>
      </c>
      <c r="K2885">
        <v>18</v>
      </c>
    </row>
    <row r="2886" spans="1:11" x14ac:dyDescent="0.2">
      <c r="A2886" t="s">
        <v>3196</v>
      </c>
      <c r="B2886" t="s">
        <v>88</v>
      </c>
      <c r="C2886" t="s">
        <v>295</v>
      </c>
      <c r="D2886" t="s">
        <v>276</v>
      </c>
      <c r="E2886" t="s">
        <v>290</v>
      </c>
      <c r="F2886">
        <v>3</v>
      </c>
      <c r="G2886">
        <v>18</v>
      </c>
      <c r="H2886">
        <v>0</v>
      </c>
      <c r="I2886">
        <v>0</v>
      </c>
      <c r="J2886">
        <v>3</v>
      </c>
      <c r="K2886">
        <v>18</v>
      </c>
    </row>
    <row r="2887" spans="1:11" x14ac:dyDescent="0.2">
      <c r="A2887" t="s">
        <v>3197</v>
      </c>
      <c r="B2887" t="s">
        <v>88</v>
      </c>
      <c r="C2887" t="s">
        <v>295</v>
      </c>
      <c r="D2887" t="s">
        <v>267</v>
      </c>
      <c r="E2887" t="s">
        <v>198</v>
      </c>
      <c r="F2887">
        <v>4</v>
      </c>
      <c r="G2887">
        <v>24</v>
      </c>
      <c r="H2887">
        <v>0</v>
      </c>
      <c r="I2887">
        <v>0</v>
      </c>
      <c r="J2887">
        <v>4</v>
      </c>
      <c r="K2887">
        <v>24</v>
      </c>
    </row>
    <row r="2888" spans="1:11" x14ac:dyDescent="0.2">
      <c r="A2888" t="s">
        <v>3198</v>
      </c>
      <c r="B2888" t="s">
        <v>88</v>
      </c>
      <c r="C2888" t="s">
        <v>295</v>
      </c>
      <c r="D2888" t="s">
        <v>267</v>
      </c>
      <c r="E2888" t="s">
        <v>199</v>
      </c>
      <c r="F2888">
        <v>18</v>
      </c>
      <c r="G2888">
        <v>123</v>
      </c>
      <c r="H2888">
        <v>0</v>
      </c>
      <c r="I2888">
        <v>0</v>
      </c>
      <c r="J2888">
        <v>18</v>
      </c>
      <c r="K2888">
        <v>123</v>
      </c>
    </row>
    <row r="2889" spans="1:11" x14ac:dyDescent="0.2">
      <c r="A2889" t="s">
        <v>3199</v>
      </c>
      <c r="B2889" t="s">
        <v>88</v>
      </c>
      <c r="C2889" t="s">
        <v>295</v>
      </c>
      <c r="D2889" t="s">
        <v>271</v>
      </c>
      <c r="E2889" t="s">
        <v>200</v>
      </c>
      <c r="F2889">
        <v>7</v>
      </c>
      <c r="G2889">
        <v>45</v>
      </c>
      <c r="H2889">
        <v>0</v>
      </c>
      <c r="I2889">
        <v>0</v>
      </c>
      <c r="J2889">
        <v>7</v>
      </c>
      <c r="K2889">
        <v>45</v>
      </c>
    </row>
    <row r="2890" spans="1:11" x14ac:dyDescent="0.2">
      <c r="A2890" t="s">
        <v>3200</v>
      </c>
      <c r="B2890" t="s">
        <v>88</v>
      </c>
      <c r="C2890" t="s">
        <v>295</v>
      </c>
      <c r="D2890" t="s">
        <v>272</v>
      </c>
      <c r="E2890" t="s">
        <v>201</v>
      </c>
      <c r="F2890">
        <v>26</v>
      </c>
      <c r="G2890">
        <v>156</v>
      </c>
      <c r="H2890">
        <v>0</v>
      </c>
      <c r="I2890">
        <v>0</v>
      </c>
      <c r="J2890">
        <v>26</v>
      </c>
      <c r="K2890">
        <v>156</v>
      </c>
    </row>
    <row r="2891" spans="1:11" x14ac:dyDescent="0.2">
      <c r="A2891" t="s">
        <v>3201</v>
      </c>
      <c r="B2891" t="s">
        <v>88</v>
      </c>
      <c r="C2891" t="s">
        <v>295</v>
      </c>
      <c r="D2891" t="s">
        <v>268</v>
      </c>
      <c r="E2891" t="s">
        <v>202</v>
      </c>
      <c r="F2891">
        <v>12</v>
      </c>
      <c r="G2891">
        <v>86</v>
      </c>
      <c r="H2891">
        <v>0</v>
      </c>
      <c r="I2891">
        <v>0</v>
      </c>
      <c r="J2891">
        <v>12</v>
      </c>
      <c r="K2891">
        <v>86</v>
      </c>
    </row>
    <row r="2892" spans="1:11" x14ac:dyDescent="0.2">
      <c r="A2892" t="s">
        <v>3202</v>
      </c>
      <c r="B2892" t="s">
        <v>88</v>
      </c>
      <c r="C2892" t="s">
        <v>295</v>
      </c>
      <c r="D2892" t="s">
        <v>273</v>
      </c>
      <c r="E2892" t="s">
        <v>203</v>
      </c>
      <c r="F2892">
        <v>6</v>
      </c>
      <c r="G2892">
        <v>35</v>
      </c>
      <c r="H2892">
        <v>0</v>
      </c>
      <c r="I2892">
        <v>0</v>
      </c>
      <c r="J2892">
        <v>6</v>
      </c>
      <c r="K2892">
        <v>35</v>
      </c>
    </row>
    <row r="2893" spans="1:11" x14ac:dyDescent="0.2">
      <c r="A2893" t="s">
        <v>3203</v>
      </c>
      <c r="B2893" t="s">
        <v>88</v>
      </c>
      <c r="C2893" t="s">
        <v>295</v>
      </c>
      <c r="D2893" t="s">
        <v>272</v>
      </c>
      <c r="E2893" t="s">
        <v>204</v>
      </c>
      <c r="F2893">
        <v>9</v>
      </c>
      <c r="G2893">
        <v>60</v>
      </c>
      <c r="H2893">
        <v>0</v>
      </c>
      <c r="I2893">
        <v>0</v>
      </c>
      <c r="J2893">
        <v>9</v>
      </c>
      <c r="K2893">
        <v>60</v>
      </c>
    </row>
    <row r="2894" spans="1:11" x14ac:dyDescent="0.2">
      <c r="A2894" t="s">
        <v>3204</v>
      </c>
      <c r="B2894" t="s">
        <v>88</v>
      </c>
      <c r="C2894" t="s">
        <v>295</v>
      </c>
      <c r="D2894" t="s">
        <v>272</v>
      </c>
      <c r="E2894" t="s">
        <v>205</v>
      </c>
      <c r="F2894">
        <v>5</v>
      </c>
      <c r="G2894">
        <v>33</v>
      </c>
      <c r="H2894">
        <v>0</v>
      </c>
      <c r="I2894">
        <v>0</v>
      </c>
      <c r="J2894">
        <v>5</v>
      </c>
      <c r="K2894">
        <v>33</v>
      </c>
    </row>
    <row r="2895" spans="1:11" x14ac:dyDescent="0.2">
      <c r="A2895" t="s">
        <v>3205</v>
      </c>
      <c r="B2895" t="s">
        <v>88</v>
      </c>
      <c r="C2895" t="s">
        <v>295</v>
      </c>
      <c r="D2895" t="s">
        <v>269</v>
      </c>
      <c r="E2895" t="s">
        <v>206</v>
      </c>
      <c r="F2895">
        <v>14</v>
      </c>
      <c r="G2895">
        <v>101</v>
      </c>
      <c r="H2895">
        <v>0</v>
      </c>
      <c r="I2895">
        <v>0</v>
      </c>
      <c r="J2895">
        <v>14</v>
      </c>
      <c r="K2895">
        <v>101</v>
      </c>
    </row>
    <row r="2896" spans="1:11" x14ac:dyDescent="0.2">
      <c r="A2896" t="s">
        <v>3206</v>
      </c>
      <c r="B2896" t="s">
        <v>88</v>
      </c>
      <c r="C2896" t="s">
        <v>295</v>
      </c>
      <c r="D2896" t="s">
        <v>270</v>
      </c>
      <c r="E2896" t="s">
        <v>207</v>
      </c>
      <c r="F2896">
        <v>4</v>
      </c>
      <c r="G2896">
        <v>36</v>
      </c>
      <c r="H2896">
        <v>0</v>
      </c>
      <c r="I2896">
        <v>0</v>
      </c>
      <c r="J2896">
        <v>4</v>
      </c>
      <c r="K2896">
        <v>36</v>
      </c>
    </row>
    <row r="2897" spans="1:11" x14ac:dyDescent="0.2">
      <c r="A2897" t="s">
        <v>3207</v>
      </c>
      <c r="B2897" t="s">
        <v>88</v>
      </c>
      <c r="C2897" t="s">
        <v>295</v>
      </c>
      <c r="D2897" t="s">
        <v>269</v>
      </c>
      <c r="E2897" t="s">
        <v>208</v>
      </c>
      <c r="F2897">
        <v>8</v>
      </c>
      <c r="G2897">
        <v>41</v>
      </c>
      <c r="H2897">
        <v>0</v>
      </c>
      <c r="I2897">
        <v>0</v>
      </c>
      <c r="J2897">
        <v>8</v>
      </c>
      <c r="K2897">
        <v>41</v>
      </c>
    </row>
    <row r="2898" spans="1:11" x14ac:dyDescent="0.2">
      <c r="A2898" t="s">
        <v>3208</v>
      </c>
      <c r="B2898" t="s">
        <v>88</v>
      </c>
      <c r="C2898" t="s">
        <v>295</v>
      </c>
      <c r="D2898" t="s">
        <v>271</v>
      </c>
      <c r="E2898" t="s">
        <v>209</v>
      </c>
      <c r="F2898">
        <v>4</v>
      </c>
      <c r="G2898">
        <v>20</v>
      </c>
      <c r="H2898">
        <v>0</v>
      </c>
      <c r="I2898">
        <v>0</v>
      </c>
      <c r="J2898">
        <v>4</v>
      </c>
      <c r="K2898">
        <v>20</v>
      </c>
    </row>
    <row r="2899" spans="1:11" x14ac:dyDescent="0.2">
      <c r="A2899" t="s">
        <v>3209</v>
      </c>
      <c r="B2899" t="s">
        <v>88</v>
      </c>
      <c r="C2899" t="s">
        <v>295</v>
      </c>
      <c r="D2899" t="s">
        <v>275</v>
      </c>
      <c r="E2899" t="s">
        <v>210</v>
      </c>
      <c r="F2899">
        <v>3</v>
      </c>
      <c r="G2899">
        <v>19</v>
      </c>
      <c r="H2899">
        <v>0</v>
      </c>
      <c r="I2899">
        <v>0</v>
      </c>
      <c r="J2899">
        <v>3</v>
      </c>
      <c r="K2899">
        <v>19</v>
      </c>
    </row>
    <row r="2900" spans="1:11" x14ac:dyDescent="0.2">
      <c r="A2900" t="s">
        <v>3210</v>
      </c>
      <c r="B2900" t="s">
        <v>88</v>
      </c>
      <c r="C2900" t="s">
        <v>295</v>
      </c>
      <c r="D2900" t="s">
        <v>271</v>
      </c>
      <c r="E2900" t="s">
        <v>212</v>
      </c>
      <c r="F2900">
        <v>14</v>
      </c>
      <c r="G2900">
        <v>96.51</v>
      </c>
      <c r="H2900">
        <v>0</v>
      </c>
      <c r="I2900">
        <v>0</v>
      </c>
      <c r="J2900">
        <v>14</v>
      </c>
      <c r="K2900">
        <v>96.51</v>
      </c>
    </row>
    <row r="2901" spans="1:11" x14ac:dyDescent="0.2">
      <c r="A2901" t="s">
        <v>3211</v>
      </c>
      <c r="B2901" t="s">
        <v>88</v>
      </c>
      <c r="C2901" t="s">
        <v>295</v>
      </c>
      <c r="D2901" t="s">
        <v>274</v>
      </c>
      <c r="E2901" t="s">
        <v>213</v>
      </c>
      <c r="F2901">
        <v>5</v>
      </c>
      <c r="G2901">
        <v>33</v>
      </c>
      <c r="H2901">
        <v>0</v>
      </c>
      <c r="I2901">
        <v>0</v>
      </c>
      <c r="J2901">
        <v>5</v>
      </c>
      <c r="K2901">
        <v>33</v>
      </c>
    </row>
    <row r="2902" spans="1:11" x14ac:dyDescent="0.2">
      <c r="A2902" t="s">
        <v>3212</v>
      </c>
      <c r="B2902" t="s">
        <v>88</v>
      </c>
      <c r="C2902" t="s">
        <v>295</v>
      </c>
      <c r="D2902" t="s">
        <v>271</v>
      </c>
      <c r="E2902" t="s">
        <v>214</v>
      </c>
      <c r="F2902">
        <v>3</v>
      </c>
      <c r="G2902">
        <v>18</v>
      </c>
      <c r="H2902">
        <v>0</v>
      </c>
      <c r="I2902">
        <v>0</v>
      </c>
      <c r="J2902">
        <v>3</v>
      </c>
      <c r="K2902">
        <v>18</v>
      </c>
    </row>
    <row r="2903" spans="1:11" x14ac:dyDescent="0.2">
      <c r="A2903" t="s">
        <v>3213</v>
      </c>
      <c r="B2903" t="s">
        <v>88</v>
      </c>
      <c r="C2903" t="s">
        <v>295</v>
      </c>
      <c r="D2903" t="s">
        <v>275</v>
      </c>
      <c r="E2903" t="s">
        <v>215</v>
      </c>
      <c r="F2903">
        <v>10</v>
      </c>
      <c r="G2903">
        <v>71</v>
      </c>
      <c r="H2903">
        <v>0</v>
      </c>
      <c r="I2903">
        <v>0</v>
      </c>
      <c r="J2903">
        <v>10</v>
      </c>
      <c r="K2903">
        <v>71</v>
      </c>
    </row>
    <row r="2904" spans="1:11" x14ac:dyDescent="0.2">
      <c r="A2904" t="s">
        <v>3214</v>
      </c>
      <c r="B2904" t="s">
        <v>88</v>
      </c>
      <c r="C2904" t="s">
        <v>295</v>
      </c>
      <c r="D2904" t="s">
        <v>274</v>
      </c>
      <c r="E2904" t="s">
        <v>216</v>
      </c>
      <c r="F2904">
        <v>8</v>
      </c>
      <c r="G2904">
        <v>78</v>
      </c>
      <c r="H2904">
        <v>0</v>
      </c>
      <c r="I2904">
        <v>0</v>
      </c>
      <c r="J2904">
        <v>8</v>
      </c>
      <c r="K2904">
        <v>78</v>
      </c>
    </row>
    <row r="2905" spans="1:11" x14ac:dyDescent="0.2">
      <c r="A2905" t="s">
        <v>3215</v>
      </c>
      <c r="B2905" t="s">
        <v>88</v>
      </c>
      <c r="C2905" t="s">
        <v>295</v>
      </c>
      <c r="D2905" t="s">
        <v>272</v>
      </c>
      <c r="E2905" t="s">
        <v>217</v>
      </c>
      <c r="F2905">
        <v>2</v>
      </c>
      <c r="G2905">
        <v>12.51</v>
      </c>
      <c r="H2905">
        <v>0</v>
      </c>
      <c r="I2905">
        <v>0</v>
      </c>
      <c r="J2905">
        <v>2</v>
      </c>
      <c r="K2905">
        <v>12.51</v>
      </c>
    </row>
    <row r="2906" spans="1:11" x14ac:dyDescent="0.2">
      <c r="A2906" t="s">
        <v>3216</v>
      </c>
      <c r="B2906" t="s">
        <v>88</v>
      </c>
      <c r="C2906" t="s">
        <v>295</v>
      </c>
      <c r="D2906" t="s">
        <v>274</v>
      </c>
      <c r="E2906" t="s">
        <v>218</v>
      </c>
      <c r="F2906">
        <v>12</v>
      </c>
      <c r="G2906">
        <v>74</v>
      </c>
      <c r="H2906">
        <v>0</v>
      </c>
      <c r="I2906">
        <v>0</v>
      </c>
      <c r="J2906">
        <v>12</v>
      </c>
      <c r="K2906">
        <v>74</v>
      </c>
    </row>
    <row r="2907" spans="1:11" x14ac:dyDescent="0.2">
      <c r="A2907" t="s">
        <v>3217</v>
      </c>
      <c r="B2907" t="s">
        <v>88</v>
      </c>
      <c r="C2907" t="s">
        <v>295</v>
      </c>
      <c r="D2907" t="s">
        <v>273</v>
      </c>
      <c r="E2907" t="s">
        <v>219</v>
      </c>
      <c r="F2907">
        <v>18</v>
      </c>
      <c r="G2907">
        <v>119.51</v>
      </c>
      <c r="H2907">
        <v>0</v>
      </c>
      <c r="I2907">
        <v>0</v>
      </c>
      <c r="J2907">
        <v>18</v>
      </c>
      <c r="K2907">
        <v>119.51</v>
      </c>
    </row>
    <row r="2908" spans="1:11" x14ac:dyDescent="0.2">
      <c r="A2908" t="s">
        <v>3218</v>
      </c>
      <c r="B2908" t="s">
        <v>88</v>
      </c>
      <c r="C2908" t="s">
        <v>295</v>
      </c>
      <c r="D2908" t="s">
        <v>272</v>
      </c>
      <c r="E2908" t="s">
        <v>286</v>
      </c>
      <c r="F2908">
        <v>363</v>
      </c>
      <c r="G2908">
        <v>2143.08</v>
      </c>
      <c r="H2908">
        <v>0</v>
      </c>
      <c r="I2908">
        <v>0</v>
      </c>
      <c r="J2908">
        <v>363</v>
      </c>
      <c r="K2908">
        <v>2143.08</v>
      </c>
    </row>
    <row r="2909" spans="1:11" x14ac:dyDescent="0.2">
      <c r="A2909" t="s">
        <v>3219</v>
      </c>
      <c r="B2909" t="s">
        <v>88</v>
      </c>
      <c r="C2909" t="s">
        <v>295</v>
      </c>
      <c r="D2909" t="s">
        <v>273</v>
      </c>
      <c r="E2909" t="s">
        <v>220</v>
      </c>
      <c r="F2909">
        <v>7</v>
      </c>
      <c r="G2909">
        <v>36.51</v>
      </c>
      <c r="H2909">
        <v>0</v>
      </c>
      <c r="I2909">
        <v>0</v>
      </c>
      <c r="J2909">
        <v>7</v>
      </c>
      <c r="K2909">
        <v>36.51</v>
      </c>
    </row>
    <row r="2910" spans="1:11" x14ac:dyDescent="0.2">
      <c r="A2910" t="s">
        <v>3220</v>
      </c>
      <c r="B2910" t="s">
        <v>88</v>
      </c>
      <c r="C2910" t="s">
        <v>295</v>
      </c>
      <c r="D2910" t="s">
        <v>270</v>
      </c>
      <c r="E2910" t="s">
        <v>221</v>
      </c>
      <c r="F2910">
        <v>3</v>
      </c>
      <c r="G2910">
        <v>18</v>
      </c>
      <c r="H2910">
        <v>0</v>
      </c>
      <c r="I2910">
        <v>0</v>
      </c>
      <c r="J2910">
        <v>3</v>
      </c>
      <c r="K2910">
        <v>18</v>
      </c>
    </row>
    <row r="2911" spans="1:11" x14ac:dyDescent="0.2">
      <c r="A2911" t="s">
        <v>3221</v>
      </c>
      <c r="B2911" t="s">
        <v>88</v>
      </c>
      <c r="C2911" t="s">
        <v>295</v>
      </c>
      <c r="D2911" t="s">
        <v>273</v>
      </c>
      <c r="E2911" t="s">
        <v>287</v>
      </c>
      <c r="F2911">
        <v>149</v>
      </c>
      <c r="G2911">
        <v>872.04</v>
      </c>
      <c r="H2911">
        <v>0</v>
      </c>
      <c r="I2911">
        <v>0</v>
      </c>
      <c r="J2911">
        <v>149</v>
      </c>
      <c r="K2911">
        <v>872.04</v>
      </c>
    </row>
    <row r="2912" spans="1:11" x14ac:dyDescent="0.2">
      <c r="A2912" t="s">
        <v>3222</v>
      </c>
      <c r="B2912" t="s">
        <v>88</v>
      </c>
      <c r="C2912" t="s">
        <v>295</v>
      </c>
      <c r="D2912" t="s">
        <v>272</v>
      </c>
      <c r="E2912" t="s">
        <v>222</v>
      </c>
      <c r="F2912">
        <v>9</v>
      </c>
      <c r="G2912">
        <v>51</v>
      </c>
      <c r="H2912">
        <v>0</v>
      </c>
      <c r="I2912">
        <v>0</v>
      </c>
      <c r="J2912">
        <v>9</v>
      </c>
      <c r="K2912">
        <v>51</v>
      </c>
    </row>
    <row r="2913" spans="1:11" x14ac:dyDescent="0.2">
      <c r="A2913" t="s">
        <v>3223</v>
      </c>
      <c r="B2913" t="s">
        <v>88</v>
      </c>
      <c r="C2913" t="s">
        <v>295</v>
      </c>
      <c r="D2913" t="s">
        <v>268</v>
      </c>
      <c r="E2913" t="s">
        <v>223</v>
      </c>
      <c r="F2913">
        <v>3</v>
      </c>
      <c r="G2913">
        <v>18</v>
      </c>
      <c r="H2913">
        <v>0</v>
      </c>
      <c r="I2913">
        <v>0</v>
      </c>
      <c r="J2913">
        <v>3</v>
      </c>
      <c r="K2913">
        <v>18</v>
      </c>
    </row>
    <row r="2914" spans="1:11" x14ac:dyDescent="0.2">
      <c r="A2914" t="s">
        <v>3224</v>
      </c>
      <c r="B2914" t="s">
        <v>88</v>
      </c>
      <c r="C2914" t="s">
        <v>295</v>
      </c>
      <c r="D2914" t="s">
        <v>269</v>
      </c>
      <c r="E2914" t="s">
        <v>224</v>
      </c>
      <c r="F2914">
        <v>14</v>
      </c>
      <c r="G2914">
        <v>91</v>
      </c>
      <c r="H2914">
        <v>0</v>
      </c>
      <c r="I2914">
        <v>0</v>
      </c>
      <c r="J2914">
        <v>14</v>
      </c>
      <c r="K2914">
        <v>91</v>
      </c>
    </row>
    <row r="2915" spans="1:11" x14ac:dyDescent="0.2">
      <c r="A2915" t="s">
        <v>3225</v>
      </c>
      <c r="B2915" t="s">
        <v>88</v>
      </c>
      <c r="C2915" t="s">
        <v>295</v>
      </c>
      <c r="D2915" t="s">
        <v>271</v>
      </c>
      <c r="E2915" t="s">
        <v>225</v>
      </c>
      <c r="F2915">
        <v>1</v>
      </c>
      <c r="G2915">
        <v>6</v>
      </c>
      <c r="H2915">
        <v>0</v>
      </c>
      <c r="I2915">
        <v>0</v>
      </c>
      <c r="J2915">
        <v>1</v>
      </c>
      <c r="K2915">
        <v>6</v>
      </c>
    </row>
    <row r="2916" spans="1:11" x14ac:dyDescent="0.2">
      <c r="A2916" t="s">
        <v>3226</v>
      </c>
      <c r="B2916" t="s">
        <v>88</v>
      </c>
      <c r="C2916" t="s">
        <v>295</v>
      </c>
      <c r="D2916" t="s">
        <v>274</v>
      </c>
      <c r="E2916" t="s">
        <v>226</v>
      </c>
      <c r="F2916">
        <v>18</v>
      </c>
      <c r="G2916">
        <v>128</v>
      </c>
      <c r="H2916">
        <v>0</v>
      </c>
      <c r="I2916">
        <v>0</v>
      </c>
      <c r="J2916">
        <v>18</v>
      </c>
      <c r="K2916">
        <v>128</v>
      </c>
    </row>
    <row r="2917" spans="1:11" x14ac:dyDescent="0.2">
      <c r="A2917" t="s">
        <v>3227</v>
      </c>
      <c r="B2917" t="s">
        <v>88</v>
      </c>
      <c r="C2917" t="s">
        <v>295</v>
      </c>
      <c r="D2917" t="s">
        <v>271</v>
      </c>
      <c r="E2917" t="s">
        <v>227</v>
      </c>
      <c r="F2917">
        <v>17</v>
      </c>
      <c r="G2917">
        <v>117</v>
      </c>
      <c r="H2917">
        <v>0</v>
      </c>
      <c r="I2917">
        <v>0</v>
      </c>
      <c r="J2917">
        <v>17</v>
      </c>
      <c r="K2917">
        <v>117</v>
      </c>
    </row>
    <row r="2918" spans="1:11" x14ac:dyDescent="0.2">
      <c r="A2918" t="s">
        <v>3228</v>
      </c>
      <c r="B2918" t="s">
        <v>88</v>
      </c>
      <c r="C2918" t="s">
        <v>295</v>
      </c>
      <c r="D2918" t="s">
        <v>270</v>
      </c>
      <c r="E2918" t="s">
        <v>228</v>
      </c>
      <c r="F2918">
        <v>4</v>
      </c>
      <c r="G2918">
        <v>36</v>
      </c>
      <c r="H2918">
        <v>0</v>
      </c>
      <c r="I2918">
        <v>0</v>
      </c>
      <c r="J2918">
        <v>4</v>
      </c>
      <c r="K2918">
        <v>36</v>
      </c>
    </row>
    <row r="2919" spans="1:11" x14ac:dyDescent="0.2">
      <c r="A2919" t="s">
        <v>3229</v>
      </c>
      <c r="B2919" t="s">
        <v>88</v>
      </c>
      <c r="C2919" t="s">
        <v>295</v>
      </c>
      <c r="D2919" t="s">
        <v>274</v>
      </c>
      <c r="E2919" t="s">
        <v>229</v>
      </c>
      <c r="F2919">
        <v>3</v>
      </c>
      <c r="G2919">
        <v>30</v>
      </c>
      <c r="H2919">
        <v>0</v>
      </c>
      <c r="I2919">
        <v>0</v>
      </c>
      <c r="J2919">
        <v>3</v>
      </c>
      <c r="K2919">
        <v>30</v>
      </c>
    </row>
    <row r="2920" spans="1:11" x14ac:dyDescent="0.2">
      <c r="A2920" t="s">
        <v>3230</v>
      </c>
      <c r="B2920" t="s">
        <v>88</v>
      </c>
      <c r="C2920" t="s">
        <v>295</v>
      </c>
      <c r="D2920" t="s">
        <v>268</v>
      </c>
      <c r="E2920" t="s">
        <v>230</v>
      </c>
      <c r="F2920">
        <v>14</v>
      </c>
      <c r="G2920">
        <v>87</v>
      </c>
      <c r="H2920">
        <v>0</v>
      </c>
      <c r="I2920">
        <v>0</v>
      </c>
      <c r="J2920">
        <v>14</v>
      </c>
      <c r="K2920">
        <v>87</v>
      </c>
    </row>
    <row r="2921" spans="1:11" x14ac:dyDescent="0.2">
      <c r="A2921" t="s">
        <v>3231</v>
      </c>
      <c r="B2921" t="s">
        <v>88</v>
      </c>
      <c r="C2921" t="s">
        <v>295</v>
      </c>
      <c r="D2921" t="s">
        <v>270</v>
      </c>
      <c r="E2921" t="s">
        <v>231</v>
      </c>
      <c r="F2921">
        <v>1</v>
      </c>
      <c r="G2921">
        <v>6</v>
      </c>
      <c r="H2921">
        <v>0</v>
      </c>
      <c r="I2921">
        <v>0</v>
      </c>
      <c r="J2921">
        <v>1</v>
      </c>
      <c r="K2921">
        <v>6</v>
      </c>
    </row>
    <row r="2922" spans="1:11" x14ac:dyDescent="0.2">
      <c r="A2922" t="s">
        <v>3232</v>
      </c>
      <c r="B2922" t="s">
        <v>88</v>
      </c>
      <c r="C2922" t="s">
        <v>295</v>
      </c>
      <c r="D2922" t="s">
        <v>272</v>
      </c>
      <c r="E2922" t="s">
        <v>232</v>
      </c>
      <c r="F2922">
        <v>79</v>
      </c>
      <c r="G2922">
        <v>465.02</v>
      </c>
      <c r="H2922">
        <v>0</v>
      </c>
      <c r="I2922">
        <v>0</v>
      </c>
      <c r="J2922">
        <v>79</v>
      </c>
      <c r="K2922">
        <v>465.02</v>
      </c>
    </row>
    <row r="2923" spans="1:11" x14ac:dyDescent="0.2">
      <c r="A2923" t="s">
        <v>3233</v>
      </c>
      <c r="B2923" t="s">
        <v>88</v>
      </c>
      <c r="C2923" t="s">
        <v>295</v>
      </c>
      <c r="D2923" t="s">
        <v>269</v>
      </c>
      <c r="E2923" t="s">
        <v>233</v>
      </c>
      <c r="F2923">
        <v>13</v>
      </c>
      <c r="G2923">
        <v>75</v>
      </c>
      <c r="H2923">
        <v>0</v>
      </c>
      <c r="I2923">
        <v>0</v>
      </c>
      <c r="J2923">
        <v>13</v>
      </c>
      <c r="K2923">
        <v>75</v>
      </c>
    </row>
    <row r="2924" spans="1:11" x14ac:dyDescent="0.2">
      <c r="A2924" t="s">
        <v>3234</v>
      </c>
      <c r="B2924" t="s">
        <v>88</v>
      </c>
      <c r="C2924" t="s">
        <v>295</v>
      </c>
      <c r="D2924" t="s">
        <v>273</v>
      </c>
      <c r="E2924" t="s">
        <v>234</v>
      </c>
      <c r="F2924">
        <v>11</v>
      </c>
      <c r="G2924">
        <v>74</v>
      </c>
      <c r="H2924">
        <v>0</v>
      </c>
      <c r="I2924">
        <v>0</v>
      </c>
      <c r="J2924">
        <v>11</v>
      </c>
      <c r="K2924">
        <v>74</v>
      </c>
    </row>
    <row r="2925" spans="1:11" x14ac:dyDescent="0.2">
      <c r="A2925" t="s">
        <v>3235</v>
      </c>
      <c r="B2925" t="s">
        <v>88</v>
      </c>
      <c r="C2925" t="s">
        <v>295</v>
      </c>
      <c r="D2925" t="s">
        <v>271</v>
      </c>
      <c r="E2925" t="s">
        <v>235</v>
      </c>
      <c r="F2925">
        <v>3</v>
      </c>
      <c r="G2925">
        <v>18</v>
      </c>
      <c r="H2925">
        <v>0</v>
      </c>
      <c r="I2925">
        <v>0</v>
      </c>
      <c r="J2925">
        <v>3</v>
      </c>
      <c r="K2925">
        <v>18</v>
      </c>
    </row>
    <row r="2926" spans="1:11" x14ac:dyDescent="0.2">
      <c r="A2926" t="s">
        <v>3236</v>
      </c>
      <c r="B2926" t="s">
        <v>88</v>
      </c>
      <c r="C2926" t="s">
        <v>295</v>
      </c>
      <c r="D2926" t="s">
        <v>274</v>
      </c>
      <c r="E2926" t="s">
        <v>236</v>
      </c>
      <c r="F2926">
        <v>4</v>
      </c>
      <c r="G2926">
        <v>24</v>
      </c>
      <c r="H2926">
        <v>0</v>
      </c>
      <c r="I2926">
        <v>0</v>
      </c>
      <c r="J2926">
        <v>4</v>
      </c>
      <c r="K2926">
        <v>24</v>
      </c>
    </row>
    <row r="2927" spans="1:11" x14ac:dyDescent="0.2">
      <c r="A2927" t="s">
        <v>3237</v>
      </c>
      <c r="B2927" t="s">
        <v>88</v>
      </c>
      <c r="C2927" t="s">
        <v>295</v>
      </c>
      <c r="D2927" t="s">
        <v>268</v>
      </c>
      <c r="E2927" t="s">
        <v>237</v>
      </c>
      <c r="F2927">
        <v>12</v>
      </c>
      <c r="G2927">
        <v>78.510000000000005</v>
      </c>
      <c r="H2927">
        <v>0</v>
      </c>
      <c r="I2927">
        <v>0</v>
      </c>
      <c r="J2927">
        <v>12</v>
      </c>
      <c r="K2927">
        <v>78.510000000000005</v>
      </c>
    </row>
    <row r="2928" spans="1:11" x14ac:dyDescent="0.2">
      <c r="A2928" t="s">
        <v>3238</v>
      </c>
      <c r="B2928" t="s">
        <v>88</v>
      </c>
      <c r="C2928" t="s">
        <v>295</v>
      </c>
      <c r="D2928" t="s">
        <v>273</v>
      </c>
      <c r="E2928" t="s">
        <v>238</v>
      </c>
      <c r="F2928">
        <v>8</v>
      </c>
      <c r="G2928">
        <v>53.51</v>
      </c>
      <c r="H2928">
        <v>0</v>
      </c>
      <c r="I2928">
        <v>0</v>
      </c>
      <c r="J2928">
        <v>8</v>
      </c>
      <c r="K2928">
        <v>53.51</v>
      </c>
    </row>
    <row r="2929" spans="1:11" x14ac:dyDescent="0.2">
      <c r="A2929" t="s">
        <v>3239</v>
      </c>
      <c r="B2929" t="s">
        <v>88</v>
      </c>
      <c r="C2929" t="s">
        <v>295</v>
      </c>
      <c r="D2929" t="s">
        <v>269</v>
      </c>
      <c r="E2929" t="s">
        <v>239</v>
      </c>
      <c r="F2929">
        <v>4</v>
      </c>
      <c r="G2929">
        <v>24</v>
      </c>
      <c r="H2929">
        <v>0</v>
      </c>
      <c r="I2929">
        <v>0</v>
      </c>
      <c r="J2929">
        <v>4</v>
      </c>
      <c r="K2929">
        <v>24</v>
      </c>
    </row>
    <row r="2930" spans="1:11" x14ac:dyDescent="0.2">
      <c r="A2930" t="s">
        <v>3240</v>
      </c>
      <c r="B2930" t="s">
        <v>88</v>
      </c>
      <c r="C2930" t="s">
        <v>295</v>
      </c>
      <c r="D2930" t="s">
        <v>271</v>
      </c>
      <c r="E2930" t="s">
        <v>240</v>
      </c>
      <c r="F2930">
        <v>7</v>
      </c>
      <c r="G2930">
        <v>51.51</v>
      </c>
      <c r="H2930">
        <v>0</v>
      </c>
      <c r="I2930">
        <v>0</v>
      </c>
      <c r="J2930">
        <v>7</v>
      </c>
      <c r="K2930">
        <v>51.51</v>
      </c>
    </row>
    <row r="2931" spans="1:11" x14ac:dyDescent="0.2">
      <c r="A2931" t="s">
        <v>3241</v>
      </c>
      <c r="B2931" t="s">
        <v>88</v>
      </c>
      <c r="C2931" t="s">
        <v>295</v>
      </c>
      <c r="D2931" t="s">
        <v>275</v>
      </c>
      <c r="E2931" t="s">
        <v>241</v>
      </c>
      <c r="F2931">
        <v>10</v>
      </c>
      <c r="G2931">
        <v>58</v>
      </c>
      <c r="H2931">
        <v>0</v>
      </c>
      <c r="I2931">
        <v>0</v>
      </c>
      <c r="J2931">
        <v>10</v>
      </c>
      <c r="K2931">
        <v>58</v>
      </c>
    </row>
    <row r="2932" spans="1:11" x14ac:dyDescent="0.2">
      <c r="A2932" t="s">
        <v>3242</v>
      </c>
      <c r="B2932" t="s">
        <v>88</v>
      </c>
      <c r="C2932" t="s">
        <v>295</v>
      </c>
      <c r="D2932" t="s">
        <v>274</v>
      </c>
      <c r="E2932" t="s">
        <v>242</v>
      </c>
      <c r="F2932">
        <v>9</v>
      </c>
      <c r="G2932">
        <v>57</v>
      </c>
      <c r="H2932">
        <v>0</v>
      </c>
      <c r="I2932">
        <v>0</v>
      </c>
      <c r="J2932">
        <v>9</v>
      </c>
      <c r="K2932">
        <v>57</v>
      </c>
    </row>
    <row r="2933" spans="1:11" x14ac:dyDescent="0.2">
      <c r="A2933" t="s">
        <v>3243</v>
      </c>
      <c r="B2933" t="s">
        <v>88</v>
      </c>
      <c r="C2933" t="s">
        <v>295</v>
      </c>
      <c r="D2933" t="s">
        <v>269</v>
      </c>
      <c r="E2933" t="s">
        <v>243</v>
      </c>
      <c r="F2933">
        <v>23</v>
      </c>
      <c r="G2933">
        <v>138.51</v>
      </c>
      <c r="H2933">
        <v>0</v>
      </c>
      <c r="I2933">
        <v>0</v>
      </c>
      <c r="J2933">
        <v>23</v>
      </c>
      <c r="K2933">
        <v>138.51</v>
      </c>
    </row>
    <row r="2934" spans="1:11" x14ac:dyDescent="0.2">
      <c r="A2934" t="s">
        <v>3244</v>
      </c>
      <c r="B2934" t="s">
        <v>88</v>
      </c>
      <c r="C2934" t="s">
        <v>295</v>
      </c>
      <c r="D2934" t="s">
        <v>269</v>
      </c>
      <c r="E2934" t="s">
        <v>244</v>
      </c>
      <c r="F2934">
        <v>16</v>
      </c>
      <c r="G2934">
        <v>107.51</v>
      </c>
      <c r="H2934">
        <v>0</v>
      </c>
      <c r="I2934">
        <v>0</v>
      </c>
      <c r="J2934">
        <v>16</v>
      </c>
      <c r="K2934">
        <v>107.51</v>
      </c>
    </row>
    <row r="2935" spans="1:11" x14ac:dyDescent="0.2">
      <c r="A2935" t="s">
        <v>3245</v>
      </c>
      <c r="B2935" t="s">
        <v>88</v>
      </c>
      <c r="C2935" t="s">
        <v>295</v>
      </c>
      <c r="D2935" t="s">
        <v>271</v>
      </c>
      <c r="E2935" t="s">
        <v>245</v>
      </c>
      <c r="F2935">
        <v>4</v>
      </c>
      <c r="G2935">
        <v>26</v>
      </c>
      <c r="H2935">
        <v>0</v>
      </c>
      <c r="I2935">
        <v>0</v>
      </c>
      <c r="J2935">
        <v>4</v>
      </c>
      <c r="K2935">
        <v>26</v>
      </c>
    </row>
    <row r="2936" spans="1:11" x14ac:dyDescent="0.2">
      <c r="A2936" t="s">
        <v>3246</v>
      </c>
      <c r="B2936" t="s">
        <v>88</v>
      </c>
      <c r="C2936" t="s">
        <v>295</v>
      </c>
      <c r="D2936" t="s">
        <v>274</v>
      </c>
      <c r="E2936" t="s">
        <v>246</v>
      </c>
      <c r="F2936">
        <v>46</v>
      </c>
      <c r="G2936">
        <v>325</v>
      </c>
      <c r="H2936">
        <v>0</v>
      </c>
      <c r="I2936">
        <v>0</v>
      </c>
      <c r="J2936">
        <v>46</v>
      </c>
      <c r="K2936">
        <v>325</v>
      </c>
    </row>
    <row r="2937" spans="1:11" x14ac:dyDescent="0.2">
      <c r="A2937" t="s">
        <v>3247</v>
      </c>
      <c r="B2937" t="s">
        <v>88</v>
      </c>
      <c r="C2937" t="s">
        <v>295</v>
      </c>
      <c r="D2937" t="s">
        <v>272</v>
      </c>
      <c r="E2937" t="s">
        <v>247</v>
      </c>
      <c r="F2937">
        <v>4</v>
      </c>
      <c r="G2937">
        <v>29</v>
      </c>
      <c r="H2937">
        <v>0</v>
      </c>
      <c r="I2937">
        <v>0</v>
      </c>
      <c r="J2937">
        <v>4</v>
      </c>
      <c r="K2937">
        <v>29</v>
      </c>
    </row>
    <row r="2938" spans="1:11" x14ac:dyDescent="0.2">
      <c r="A2938" t="s">
        <v>3248</v>
      </c>
      <c r="B2938" t="s">
        <v>88</v>
      </c>
      <c r="C2938" t="s">
        <v>295</v>
      </c>
      <c r="D2938" t="s">
        <v>274</v>
      </c>
      <c r="E2938" t="s">
        <v>288</v>
      </c>
      <c r="F2938">
        <v>199</v>
      </c>
      <c r="G2938">
        <v>1350.51</v>
      </c>
      <c r="H2938">
        <v>0</v>
      </c>
      <c r="I2938">
        <v>0</v>
      </c>
      <c r="J2938">
        <v>199</v>
      </c>
      <c r="K2938">
        <v>1350.51</v>
      </c>
    </row>
    <row r="2939" spans="1:11" x14ac:dyDescent="0.2">
      <c r="A2939" t="s">
        <v>3249</v>
      </c>
      <c r="B2939" t="s">
        <v>88</v>
      </c>
      <c r="C2939" t="s">
        <v>295</v>
      </c>
      <c r="D2939" t="s">
        <v>267</v>
      </c>
      <c r="E2939" t="s">
        <v>248</v>
      </c>
      <c r="F2939">
        <v>19</v>
      </c>
      <c r="G2939">
        <v>124</v>
      </c>
      <c r="H2939">
        <v>0</v>
      </c>
      <c r="I2939">
        <v>0</v>
      </c>
      <c r="J2939">
        <v>19</v>
      </c>
      <c r="K2939">
        <v>124</v>
      </c>
    </row>
    <row r="2940" spans="1:11" x14ac:dyDescent="0.2">
      <c r="A2940" t="s">
        <v>3250</v>
      </c>
      <c r="B2940" t="s">
        <v>88</v>
      </c>
      <c r="C2940" t="s">
        <v>295</v>
      </c>
      <c r="D2940" t="s">
        <v>272</v>
      </c>
      <c r="E2940" t="s">
        <v>249</v>
      </c>
      <c r="F2940">
        <v>34</v>
      </c>
      <c r="G2940">
        <v>177.51</v>
      </c>
      <c r="H2940">
        <v>0</v>
      </c>
      <c r="I2940">
        <v>0</v>
      </c>
      <c r="J2940">
        <v>34</v>
      </c>
      <c r="K2940">
        <v>177.51</v>
      </c>
    </row>
    <row r="2941" spans="1:11" x14ac:dyDescent="0.2">
      <c r="A2941" t="s">
        <v>3251</v>
      </c>
      <c r="B2941" t="s">
        <v>88</v>
      </c>
      <c r="C2941" t="s">
        <v>295</v>
      </c>
      <c r="D2941" t="s">
        <v>269</v>
      </c>
      <c r="E2941" t="s">
        <v>250</v>
      </c>
      <c r="F2941">
        <v>9</v>
      </c>
      <c r="G2941">
        <v>42</v>
      </c>
      <c r="H2941">
        <v>0</v>
      </c>
      <c r="I2941">
        <v>0</v>
      </c>
      <c r="J2941">
        <v>9</v>
      </c>
      <c r="K2941">
        <v>42</v>
      </c>
    </row>
    <row r="2942" spans="1:11" x14ac:dyDescent="0.2">
      <c r="A2942" t="s">
        <v>3252</v>
      </c>
      <c r="B2942" t="s">
        <v>88</v>
      </c>
      <c r="C2942" t="s">
        <v>295</v>
      </c>
      <c r="D2942" t="s">
        <v>271</v>
      </c>
      <c r="E2942" t="s">
        <v>251</v>
      </c>
      <c r="F2942">
        <v>3</v>
      </c>
      <c r="G2942">
        <v>34</v>
      </c>
      <c r="H2942">
        <v>0</v>
      </c>
      <c r="I2942">
        <v>0</v>
      </c>
      <c r="J2942">
        <v>3</v>
      </c>
      <c r="K2942">
        <v>34</v>
      </c>
    </row>
    <row r="2943" spans="1:11" x14ac:dyDescent="0.2">
      <c r="A2943" t="s">
        <v>3253</v>
      </c>
      <c r="B2943" t="s">
        <v>88</v>
      </c>
      <c r="C2943" t="s">
        <v>295</v>
      </c>
      <c r="D2943" t="s">
        <v>271</v>
      </c>
      <c r="E2943" t="s">
        <v>252</v>
      </c>
      <c r="F2943">
        <v>7</v>
      </c>
      <c r="G2943">
        <v>48</v>
      </c>
      <c r="H2943">
        <v>0</v>
      </c>
      <c r="I2943">
        <v>0</v>
      </c>
      <c r="J2943">
        <v>7</v>
      </c>
      <c r="K2943">
        <v>48</v>
      </c>
    </row>
    <row r="2944" spans="1:11" x14ac:dyDescent="0.2">
      <c r="A2944" t="s">
        <v>3254</v>
      </c>
      <c r="B2944" t="s">
        <v>88</v>
      </c>
      <c r="C2944" t="s">
        <v>295</v>
      </c>
      <c r="D2944" t="s">
        <v>273</v>
      </c>
      <c r="E2944" t="s">
        <v>253</v>
      </c>
      <c r="F2944">
        <v>12</v>
      </c>
      <c r="G2944">
        <v>61</v>
      </c>
      <c r="H2944">
        <v>0</v>
      </c>
      <c r="I2944">
        <v>0</v>
      </c>
      <c r="J2944">
        <v>12</v>
      </c>
      <c r="K2944">
        <v>61</v>
      </c>
    </row>
    <row r="2945" spans="1:11" x14ac:dyDescent="0.2">
      <c r="A2945" t="s">
        <v>3255</v>
      </c>
      <c r="B2945" t="s">
        <v>88</v>
      </c>
      <c r="C2945" t="s">
        <v>295</v>
      </c>
      <c r="D2945" t="s">
        <v>272</v>
      </c>
      <c r="E2945" t="s">
        <v>254</v>
      </c>
      <c r="F2945">
        <v>5</v>
      </c>
      <c r="G2945">
        <v>31</v>
      </c>
      <c r="H2945">
        <v>0</v>
      </c>
      <c r="I2945">
        <v>0</v>
      </c>
      <c r="J2945">
        <v>5</v>
      </c>
      <c r="K2945">
        <v>31</v>
      </c>
    </row>
    <row r="2946" spans="1:11" x14ac:dyDescent="0.2">
      <c r="A2946" t="s">
        <v>3256</v>
      </c>
      <c r="B2946" t="s">
        <v>88</v>
      </c>
      <c r="C2946" t="s">
        <v>295</v>
      </c>
      <c r="D2946" t="s">
        <v>271</v>
      </c>
      <c r="E2946" t="s">
        <v>255</v>
      </c>
      <c r="F2946">
        <v>10</v>
      </c>
      <c r="G2946">
        <v>63</v>
      </c>
      <c r="H2946">
        <v>0</v>
      </c>
      <c r="I2946">
        <v>0</v>
      </c>
      <c r="J2946">
        <v>10</v>
      </c>
      <c r="K2946">
        <v>63</v>
      </c>
    </row>
    <row r="2947" spans="1:11" x14ac:dyDescent="0.2">
      <c r="A2947" t="s">
        <v>3257</v>
      </c>
      <c r="B2947" t="s">
        <v>88</v>
      </c>
      <c r="C2947" t="s">
        <v>295</v>
      </c>
      <c r="D2947" t="s">
        <v>272</v>
      </c>
      <c r="E2947" t="s">
        <v>256</v>
      </c>
      <c r="F2947">
        <v>13</v>
      </c>
      <c r="G2947">
        <v>67</v>
      </c>
      <c r="H2947">
        <v>0</v>
      </c>
      <c r="I2947">
        <v>0</v>
      </c>
      <c r="J2947">
        <v>13</v>
      </c>
      <c r="K2947">
        <v>67</v>
      </c>
    </row>
    <row r="2948" spans="1:11" x14ac:dyDescent="0.2">
      <c r="A2948" t="s">
        <v>3258</v>
      </c>
      <c r="B2948" t="s">
        <v>88</v>
      </c>
      <c r="C2948" t="s">
        <v>295</v>
      </c>
      <c r="D2948" t="s">
        <v>274</v>
      </c>
      <c r="E2948" t="s">
        <v>257</v>
      </c>
      <c r="F2948">
        <v>7</v>
      </c>
      <c r="G2948">
        <v>49</v>
      </c>
      <c r="H2948">
        <v>0</v>
      </c>
      <c r="I2948">
        <v>0</v>
      </c>
      <c r="J2948">
        <v>7</v>
      </c>
      <c r="K2948">
        <v>49</v>
      </c>
    </row>
    <row r="2949" spans="1:11" x14ac:dyDescent="0.2">
      <c r="A2949" t="s">
        <v>3259</v>
      </c>
      <c r="B2949" t="s">
        <v>88</v>
      </c>
      <c r="C2949" t="s">
        <v>295</v>
      </c>
      <c r="D2949" t="s">
        <v>274</v>
      </c>
      <c r="E2949" t="s">
        <v>258</v>
      </c>
      <c r="F2949">
        <v>17</v>
      </c>
      <c r="G2949">
        <v>102</v>
      </c>
      <c r="H2949">
        <v>0</v>
      </c>
      <c r="I2949">
        <v>0</v>
      </c>
      <c r="J2949">
        <v>17</v>
      </c>
      <c r="K2949">
        <v>102</v>
      </c>
    </row>
    <row r="2950" spans="1:11" x14ac:dyDescent="0.2">
      <c r="A2950" t="s">
        <v>3260</v>
      </c>
      <c r="B2950" t="s">
        <v>88</v>
      </c>
      <c r="C2950" t="s">
        <v>295</v>
      </c>
      <c r="D2950" t="s">
        <v>275</v>
      </c>
      <c r="E2950" t="s">
        <v>259</v>
      </c>
      <c r="F2950">
        <v>5</v>
      </c>
      <c r="G2950">
        <v>30</v>
      </c>
      <c r="H2950">
        <v>0</v>
      </c>
      <c r="I2950">
        <v>0</v>
      </c>
      <c r="J2950">
        <v>5</v>
      </c>
      <c r="K2950">
        <v>30</v>
      </c>
    </row>
    <row r="2951" spans="1:11" x14ac:dyDescent="0.2">
      <c r="A2951" t="s">
        <v>3261</v>
      </c>
      <c r="B2951" t="s">
        <v>88</v>
      </c>
      <c r="C2951" t="s">
        <v>295</v>
      </c>
      <c r="D2951" t="s">
        <v>275</v>
      </c>
      <c r="E2951" t="s">
        <v>289</v>
      </c>
      <c r="F2951">
        <v>118</v>
      </c>
      <c r="G2951">
        <v>766.02</v>
      </c>
      <c r="H2951">
        <v>0</v>
      </c>
      <c r="I2951">
        <v>0</v>
      </c>
      <c r="J2951">
        <v>118</v>
      </c>
      <c r="K2951">
        <v>766.02</v>
      </c>
    </row>
    <row r="2952" spans="1:11" x14ac:dyDescent="0.2">
      <c r="A2952" t="s">
        <v>3262</v>
      </c>
      <c r="B2952" t="s">
        <v>88</v>
      </c>
      <c r="C2952" t="s">
        <v>297</v>
      </c>
      <c r="D2952" t="s">
        <v>106</v>
      </c>
      <c r="E2952" t="s">
        <v>280</v>
      </c>
      <c r="F2952">
        <v>2</v>
      </c>
      <c r="G2952">
        <v>9</v>
      </c>
      <c r="H2952">
        <v>0</v>
      </c>
      <c r="I2952">
        <v>0</v>
      </c>
      <c r="J2952">
        <v>2</v>
      </c>
      <c r="K2952">
        <v>9</v>
      </c>
    </row>
    <row r="2953" spans="1:11" x14ac:dyDescent="0.2">
      <c r="A2953" t="s">
        <v>3263</v>
      </c>
      <c r="B2953" t="s">
        <v>88</v>
      </c>
      <c r="C2953" t="s">
        <v>297</v>
      </c>
      <c r="D2953" t="s">
        <v>267</v>
      </c>
      <c r="E2953" t="s">
        <v>281</v>
      </c>
      <c r="F2953">
        <v>1</v>
      </c>
      <c r="G2953">
        <v>6</v>
      </c>
      <c r="H2953">
        <v>0</v>
      </c>
      <c r="I2953">
        <v>0</v>
      </c>
      <c r="J2953">
        <v>1</v>
      </c>
      <c r="K2953">
        <v>6</v>
      </c>
    </row>
    <row r="2954" spans="1:11" x14ac:dyDescent="0.2">
      <c r="A2954" t="s">
        <v>3264</v>
      </c>
      <c r="B2954" t="s">
        <v>88</v>
      </c>
      <c r="C2954" t="s">
        <v>297</v>
      </c>
      <c r="D2954" t="s">
        <v>275</v>
      </c>
      <c r="E2954" t="s">
        <v>176</v>
      </c>
      <c r="F2954">
        <v>1</v>
      </c>
      <c r="G2954">
        <v>3</v>
      </c>
      <c r="H2954">
        <v>0</v>
      </c>
      <c r="I2954">
        <v>0</v>
      </c>
      <c r="J2954">
        <v>1</v>
      </c>
      <c r="K2954">
        <v>3</v>
      </c>
    </row>
    <row r="2955" spans="1:11" x14ac:dyDescent="0.2">
      <c r="A2955" t="s">
        <v>3265</v>
      </c>
      <c r="B2955" t="s">
        <v>88</v>
      </c>
      <c r="C2955" t="s">
        <v>297</v>
      </c>
      <c r="D2955" t="s">
        <v>267</v>
      </c>
      <c r="E2955" t="s">
        <v>193</v>
      </c>
      <c r="F2955">
        <v>1</v>
      </c>
      <c r="G2955">
        <v>6</v>
      </c>
      <c r="H2955">
        <v>0</v>
      </c>
      <c r="I2955">
        <v>0</v>
      </c>
      <c r="J2955">
        <v>1</v>
      </c>
      <c r="K2955">
        <v>6</v>
      </c>
    </row>
    <row r="2956" spans="1:11" x14ac:dyDescent="0.2">
      <c r="A2956" t="s">
        <v>3266</v>
      </c>
      <c r="B2956" t="s">
        <v>88</v>
      </c>
      <c r="C2956" t="s">
        <v>297</v>
      </c>
      <c r="D2956" t="s">
        <v>275</v>
      </c>
      <c r="E2956" t="s">
        <v>289</v>
      </c>
      <c r="F2956">
        <v>1</v>
      </c>
      <c r="G2956">
        <v>3</v>
      </c>
      <c r="H2956">
        <v>0</v>
      </c>
      <c r="I2956">
        <v>0</v>
      </c>
      <c r="J2956">
        <v>1</v>
      </c>
      <c r="K2956">
        <v>3</v>
      </c>
    </row>
    <row r="2957" spans="1:11" x14ac:dyDescent="0.2">
      <c r="A2957" t="s">
        <v>3267</v>
      </c>
      <c r="B2957" t="s">
        <v>88</v>
      </c>
      <c r="C2957" t="s">
        <v>100</v>
      </c>
      <c r="D2957" t="s">
        <v>106</v>
      </c>
      <c r="E2957" t="s">
        <v>280</v>
      </c>
      <c r="F2957">
        <v>423</v>
      </c>
      <c r="G2957">
        <v>2340.37</v>
      </c>
      <c r="H2957">
        <v>0</v>
      </c>
      <c r="I2957">
        <v>0</v>
      </c>
      <c r="J2957">
        <v>423</v>
      </c>
      <c r="K2957">
        <v>2340.37</v>
      </c>
    </row>
    <row r="2958" spans="1:11" x14ac:dyDescent="0.2">
      <c r="A2958" t="s">
        <v>3268</v>
      </c>
      <c r="B2958" t="s">
        <v>88</v>
      </c>
      <c r="C2958" t="s">
        <v>100</v>
      </c>
      <c r="D2958" t="s">
        <v>269</v>
      </c>
      <c r="E2958" t="s">
        <v>108</v>
      </c>
      <c r="F2958">
        <v>9</v>
      </c>
      <c r="G2958">
        <v>52.53</v>
      </c>
      <c r="H2958">
        <v>0</v>
      </c>
      <c r="I2958">
        <v>0</v>
      </c>
      <c r="J2958">
        <v>9</v>
      </c>
      <c r="K2958">
        <v>52.53</v>
      </c>
    </row>
    <row r="2959" spans="1:11" x14ac:dyDescent="0.2">
      <c r="A2959" t="s">
        <v>3269</v>
      </c>
      <c r="B2959" t="s">
        <v>88</v>
      </c>
      <c r="C2959" t="s">
        <v>100</v>
      </c>
      <c r="D2959" t="s">
        <v>273</v>
      </c>
      <c r="E2959" t="s">
        <v>110</v>
      </c>
      <c r="F2959">
        <v>2</v>
      </c>
      <c r="G2959">
        <v>15.51</v>
      </c>
      <c r="H2959">
        <v>0</v>
      </c>
      <c r="I2959">
        <v>0</v>
      </c>
      <c r="J2959">
        <v>2</v>
      </c>
      <c r="K2959">
        <v>15.51</v>
      </c>
    </row>
    <row r="2960" spans="1:11" x14ac:dyDescent="0.2">
      <c r="A2960" t="s">
        <v>3270</v>
      </c>
      <c r="B2960" t="s">
        <v>88</v>
      </c>
      <c r="C2960" t="s">
        <v>100</v>
      </c>
      <c r="D2960" t="s">
        <v>268</v>
      </c>
      <c r="E2960" t="s">
        <v>111</v>
      </c>
      <c r="F2960">
        <v>2</v>
      </c>
      <c r="G2960">
        <v>6</v>
      </c>
      <c r="H2960">
        <v>0</v>
      </c>
      <c r="I2960">
        <v>0</v>
      </c>
      <c r="J2960">
        <v>2</v>
      </c>
      <c r="K2960">
        <v>6</v>
      </c>
    </row>
    <row r="2961" spans="1:11" x14ac:dyDescent="0.2">
      <c r="A2961" t="s">
        <v>3271</v>
      </c>
      <c r="B2961" t="s">
        <v>88</v>
      </c>
      <c r="C2961" t="s">
        <v>100</v>
      </c>
      <c r="D2961" t="s">
        <v>269</v>
      </c>
      <c r="E2961" t="s">
        <v>112</v>
      </c>
      <c r="F2961">
        <v>3</v>
      </c>
      <c r="G2961">
        <v>19.02</v>
      </c>
      <c r="H2961">
        <v>0</v>
      </c>
      <c r="I2961">
        <v>0</v>
      </c>
      <c r="J2961">
        <v>3</v>
      </c>
      <c r="K2961">
        <v>19.02</v>
      </c>
    </row>
    <row r="2962" spans="1:11" x14ac:dyDescent="0.2">
      <c r="A2962" t="s">
        <v>3272</v>
      </c>
      <c r="B2962" t="s">
        <v>88</v>
      </c>
      <c r="C2962" t="s">
        <v>100</v>
      </c>
      <c r="D2962" t="s">
        <v>274</v>
      </c>
      <c r="E2962" t="s">
        <v>113</v>
      </c>
      <c r="F2962">
        <v>5</v>
      </c>
      <c r="G2962">
        <v>21</v>
      </c>
      <c r="H2962">
        <v>0</v>
      </c>
      <c r="I2962">
        <v>0</v>
      </c>
      <c r="J2962">
        <v>5</v>
      </c>
      <c r="K2962">
        <v>21</v>
      </c>
    </row>
    <row r="2963" spans="1:11" x14ac:dyDescent="0.2">
      <c r="A2963" t="s">
        <v>3273</v>
      </c>
      <c r="B2963" t="s">
        <v>88</v>
      </c>
      <c r="C2963" t="s">
        <v>100</v>
      </c>
      <c r="D2963" t="s">
        <v>271</v>
      </c>
      <c r="E2963" t="s">
        <v>116</v>
      </c>
      <c r="F2963">
        <v>2</v>
      </c>
      <c r="G2963">
        <v>9</v>
      </c>
      <c r="H2963">
        <v>0</v>
      </c>
      <c r="I2963">
        <v>0</v>
      </c>
      <c r="J2963">
        <v>2</v>
      </c>
      <c r="K2963">
        <v>9</v>
      </c>
    </row>
    <row r="2964" spans="1:11" x14ac:dyDescent="0.2">
      <c r="A2964" t="s">
        <v>3274</v>
      </c>
      <c r="B2964" t="s">
        <v>88</v>
      </c>
      <c r="C2964" t="s">
        <v>100</v>
      </c>
      <c r="D2964" t="s">
        <v>273</v>
      </c>
      <c r="E2964" t="s">
        <v>117</v>
      </c>
      <c r="F2964">
        <v>7</v>
      </c>
      <c r="G2964">
        <v>39.51</v>
      </c>
      <c r="H2964">
        <v>0</v>
      </c>
      <c r="I2964">
        <v>0</v>
      </c>
      <c r="J2964">
        <v>7</v>
      </c>
      <c r="K2964">
        <v>39.51</v>
      </c>
    </row>
    <row r="2965" spans="1:11" x14ac:dyDescent="0.2">
      <c r="A2965" t="s">
        <v>3275</v>
      </c>
      <c r="B2965" t="s">
        <v>88</v>
      </c>
      <c r="C2965" t="s">
        <v>100</v>
      </c>
      <c r="D2965" t="s">
        <v>272</v>
      </c>
      <c r="E2965" t="s">
        <v>118</v>
      </c>
      <c r="F2965">
        <v>1</v>
      </c>
      <c r="G2965">
        <v>3</v>
      </c>
      <c r="H2965">
        <v>0</v>
      </c>
      <c r="I2965">
        <v>0</v>
      </c>
      <c r="J2965">
        <v>1</v>
      </c>
      <c r="K2965">
        <v>3</v>
      </c>
    </row>
    <row r="2966" spans="1:11" x14ac:dyDescent="0.2">
      <c r="A2966" t="s">
        <v>3276</v>
      </c>
      <c r="B2966" t="s">
        <v>88</v>
      </c>
      <c r="C2966" t="s">
        <v>100</v>
      </c>
      <c r="D2966" t="s">
        <v>275</v>
      </c>
      <c r="E2966" t="s">
        <v>119</v>
      </c>
      <c r="F2966">
        <v>1</v>
      </c>
      <c r="G2966">
        <v>6</v>
      </c>
      <c r="H2966">
        <v>0</v>
      </c>
      <c r="I2966">
        <v>0</v>
      </c>
      <c r="J2966">
        <v>1</v>
      </c>
      <c r="K2966">
        <v>6</v>
      </c>
    </row>
    <row r="2967" spans="1:11" x14ac:dyDescent="0.2">
      <c r="A2967" t="s">
        <v>3277</v>
      </c>
      <c r="B2967" t="s">
        <v>88</v>
      </c>
      <c r="C2967" t="s">
        <v>100</v>
      </c>
      <c r="D2967" t="s">
        <v>269</v>
      </c>
      <c r="E2967" t="s">
        <v>120</v>
      </c>
      <c r="F2967">
        <v>3</v>
      </c>
      <c r="G2967">
        <v>21.51</v>
      </c>
      <c r="H2967">
        <v>0</v>
      </c>
      <c r="I2967">
        <v>0</v>
      </c>
      <c r="J2967">
        <v>3</v>
      </c>
      <c r="K2967">
        <v>21.51</v>
      </c>
    </row>
    <row r="2968" spans="1:11" x14ac:dyDescent="0.2">
      <c r="A2968" t="s">
        <v>3278</v>
      </c>
      <c r="B2968" t="s">
        <v>88</v>
      </c>
      <c r="C2968" t="s">
        <v>100</v>
      </c>
      <c r="D2968" t="s">
        <v>272</v>
      </c>
      <c r="E2968" t="s">
        <v>121</v>
      </c>
      <c r="F2968">
        <v>3</v>
      </c>
      <c r="G2968">
        <v>12</v>
      </c>
      <c r="H2968">
        <v>0</v>
      </c>
      <c r="I2968">
        <v>0</v>
      </c>
      <c r="J2968">
        <v>3</v>
      </c>
      <c r="K2968">
        <v>12</v>
      </c>
    </row>
    <row r="2969" spans="1:11" x14ac:dyDescent="0.2">
      <c r="A2969" t="s">
        <v>3279</v>
      </c>
      <c r="B2969" t="s">
        <v>88</v>
      </c>
      <c r="C2969" t="s">
        <v>100</v>
      </c>
      <c r="D2969" t="s">
        <v>273</v>
      </c>
      <c r="E2969" t="s">
        <v>122</v>
      </c>
      <c r="F2969">
        <v>11</v>
      </c>
      <c r="G2969">
        <v>60.53</v>
      </c>
      <c r="H2969">
        <v>0</v>
      </c>
      <c r="I2969">
        <v>0</v>
      </c>
      <c r="J2969">
        <v>11</v>
      </c>
      <c r="K2969">
        <v>60.53</v>
      </c>
    </row>
    <row r="2970" spans="1:11" x14ac:dyDescent="0.2">
      <c r="A2970" t="s">
        <v>3280</v>
      </c>
      <c r="B2970" t="s">
        <v>88</v>
      </c>
      <c r="C2970" t="s">
        <v>100</v>
      </c>
      <c r="D2970" t="s">
        <v>269</v>
      </c>
      <c r="E2970" t="s">
        <v>123</v>
      </c>
      <c r="F2970">
        <v>1</v>
      </c>
      <c r="G2970">
        <v>3</v>
      </c>
      <c r="H2970">
        <v>0</v>
      </c>
      <c r="I2970">
        <v>0</v>
      </c>
      <c r="J2970">
        <v>1</v>
      </c>
      <c r="K2970">
        <v>3</v>
      </c>
    </row>
    <row r="2971" spans="1:11" x14ac:dyDescent="0.2">
      <c r="A2971" t="s">
        <v>3281</v>
      </c>
      <c r="B2971" t="s">
        <v>88</v>
      </c>
      <c r="C2971" t="s">
        <v>100</v>
      </c>
      <c r="D2971" t="s">
        <v>272</v>
      </c>
      <c r="E2971" t="s">
        <v>124</v>
      </c>
      <c r="F2971">
        <v>3</v>
      </c>
      <c r="G2971">
        <v>17</v>
      </c>
      <c r="H2971">
        <v>0</v>
      </c>
      <c r="I2971">
        <v>0</v>
      </c>
      <c r="J2971">
        <v>3</v>
      </c>
      <c r="K2971">
        <v>17</v>
      </c>
    </row>
    <row r="2972" spans="1:11" x14ac:dyDescent="0.2">
      <c r="A2972" t="s">
        <v>3282</v>
      </c>
      <c r="B2972" t="s">
        <v>88</v>
      </c>
      <c r="C2972" t="s">
        <v>100</v>
      </c>
      <c r="D2972" t="s">
        <v>271</v>
      </c>
      <c r="E2972" t="s">
        <v>125</v>
      </c>
      <c r="F2972">
        <v>4</v>
      </c>
      <c r="G2972">
        <v>30.51</v>
      </c>
      <c r="H2972">
        <v>0</v>
      </c>
      <c r="I2972">
        <v>0</v>
      </c>
      <c r="J2972">
        <v>4</v>
      </c>
      <c r="K2972">
        <v>30.51</v>
      </c>
    </row>
    <row r="2973" spans="1:11" x14ac:dyDescent="0.2">
      <c r="A2973" t="s">
        <v>3283</v>
      </c>
      <c r="B2973" t="s">
        <v>88</v>
      </c>
      <c r="C2973" t="s">
        <v>100</v>
      </c>
      <c r="D2973" t="s">
        <v>275</v>
      </c>
      <c r="E2973" t="s">
        <v>126</v>
      </c>
      <c r="F2973">
        <v>1</v>
      </c>
      <c r="G2973">
        <v>3</v>
      </c>
      <c r="H2973">
        <v>0</v>
      </c>
      <c r="I2973">
        <v>0</v>
      </c>
      <c r="J2973">
        <v>1</v>
      </c>
      <c r="K2973">
        <v>3</v>
      </c>
    </row>
    <row r="2974" spans="1:11" x14ac:dyDescent="0.2">
      <c r="A2974" t="s">
        <v>3284</v>
      </c>
      <c r="B2974" t="s">
        <v>88</v>
      </c>
      <c r="C2974" t="s">
        <v>100</v>
      </c>
      <c r="D2974" t="s">
        <v>268</v>
      </c>
      <c r="E2974" t="s">
        <v>127</v>
      </c>
      <c r="F2974">
        <v>5</v>
      </c>
      <c r="G2974">
        <v>29</v>
      </c>
      <c r="H2974">
        <v>0</v>
      </c>
      <c r="I2974">
        <v>0</v>
      </c>
      <c r="J2974">
        <v>5</v>
      </c>
      <c r="K2974">
        <v>29</v>
      </c>
    </row>
    <row r="2975" spans="1:11" x14ac:dyDescent="0.2">
      <c r="A2975" t="s">
        <v>3285</v>
      </c>
      <c r="B2975" t="s">
        <v>88</v>
      </c>
      <c r="C2975" t="s">
        <v>100</v>
      </c>
      <c r="D2975" t="s">
        <v>269</v>
      </c>
      <c r="E2975" t="s">
        <v>128</v>
      </c>
      <c r="F2975">
        <v>1</v>
      </c>
      <c r="G2975">
        <v>6</v>
      </c>
      <c r="H2975">
        <v>0</v>
      </c>
      <c r="I2975">
        <v>0</v>
      </c>
      <c r="J2975">
        <v>1</v>
      </c>
      <c r="K2975">
        <v>6</v>
      </c>
    </row>
    <row r="2976" spans="1:11" x14ac:dyDescent="0.2">
      <c r="A2976" t="s">
        <v>3286</v>
      </c>
      <c r="B2976" t="s">
        <v>88</v>
      </c>
      <c r="C2976" t="s">
        <v>100</v>
      </c>
      <c r="D2976" t="s">
        <v>268</v>
      </c>
      <c r="E2976" t="s">
        <v>129</v>
      </c>
      <c r="F2976">
        <v>5</v>
      </c>
      <c r="G2976">
        <v>28.02</v>
      </c>
      <c r="H2976">
        <v>0</v>
      </c>
      <c r="I2976">
        <v>0</v>
      </c>
      <c r="J2976">
        <v>5</v>
      </c>
      <c r="K2976">
        <v>28.02</v>
      </c>
    </row>
    <row r="2977" spans="1:11" x14ac:dyDescent="0.2">
      <c r="A2977" t="s">
        <v>3287</v>
      </c>
      <c r="B2977" t="s">
        <v>88</v>
      </c>
      <c r="C2977" t="s">
        <v>100</v>
      </c>
      <c r="D2977" t="s">
        <v>271</v>
      </c>
      <c r="E2977" t="s">
        <v>130</v>
      </c>
      <c r="F2977">
        <v>2</v>
      </c>
      <c r="G2977">
        <v>12</v>
      </c>
      <c r="H2977">
        <v>0</v>
      </c>
      <c r="I2977">
        <v>0</v>
      </c>
      <c r="J2977">
        <v>2</v>
      </c>
      <c r="K2977">
        <v>12</v>
      </c>
    </row>
    <row r="2978" spans="1:11" x14ac:dyDescent="0.2">
      <c r="A2978" t="s">
        <v>3288</v>
      </c>
      <c r="B2978" t="s">
        <v>88</v>
      </c>
      <c r="C2978" t="s">
        <v>100</v>
      </c>
      <c r="D2978" t="s">
        <v>271</v>
      </c>
      <c r="E2978" t="s">
        <v>131</v>
      </c>
      <c r="F2978">
        <v>3</v>
      </c>
      <c r="G2978">
        <v>15</v>
      </c>
      <c r="H2978">
        <v>0</v>
      </c>
      <c r="I2978">
        <v>0</v>
      </c>
      <c r="J2978">
        <v>3</v>
      </c>
      <c r="K2978">
        <v>15</v>
      </c>
    </row>
    <row r="2979" spans="1:11" x14ac:dyDescent="0.2">
      <c r="A2979" t="s">
        <v>3289</v>
      </c>
      <c r="B2979" t="s">
        <v>88</v>
      </c>
      <c r="C2979" t="s">
        <v>100</v>
      </c>
      <c r="D2979" t="s">
        <v>273</v>
      </c>
      <c r="E2979" t="s">
        <v>133</v>
      </c>
      <c r="F2979">
        <v>2</v>
      </c>
      <c r="G2979">
        <v>7</v>
      </c>
      <c r="H2979">
        <v>0</v>
      </c>
      <c r="I2979">
        <v>0</v>
      </c>
      <c r="J2979">
        <v>2</v>
      </c>
      <c r="K2979">
        <v>7</v>
      </c>
    </row>
    <row r="2980" spans="1:11" x14ac:dyDescent="0.2">
      <c r="A2980" t="s">
        <v>3290</v>
      </c>
      <c r="B2980" t="s">
        <v>88</v>
      </c>
      <c r="C2980" t="s">
        <v>100</v>
      </c>
      <c r="D2980" t="s">
        <v>274</v>
      </c>
      <c r="E2980" t="s">
        <v>134</v>
      </c>
      <c r="F2980">
        <v>1</v>
      </c>
      <c r="G2980">
        <v>3</v>
      </c>
      <c r="H2980">
        <v>0</v>
      </c>
      <c r="I2980">
        <v>0</v>
      </c>
      <c r="J2980">
        <v>1</v>
      </c>
      <c r="K2980">
        <v>3</v>
      </c>
    </row>
    <row r="2981" spans="1:11" x14ac:dyDescent="0.2">
      <c r="A2981" t="s">
        <v>3291</v>
      </c>
      <c r="B2981" t="s">
        <v>88</v>
      </c>
      <c r="C2981" t="s">
        <v>100</v>
      </c>
      <c r="D2981" t="s">
        <v>269</v>
      </c>
      <c r="E2981" t="s">
        <v>135</v>
      </c>
      <c r="F2981">
        <v>11</v>
      </c>
      <c r="G2981">
        <v>65.040000000000006</v>
      </c>
      <c r="H2981">
        <v>0</v>
      </c>
      <c r="I2981">
        <v>0</v>
      </c>
      <c r="J2981">
        <v>11</v>
      </c>
      <c r="K2981">
        <v>65.040000000000006</v>
      </c>
    </row>
    <row r="2982" spans="1:11" x14ac:dyDescent="0.2">
      <c r="A2982" t="s">
        <v>3292</v>
      </c>
      <c r="B2982" t="s">
        <v>88</v>
      </c>
      <c r="C2982" t="s">
        <v>100</v>
      </c>
      <c r="D2982" t="s">
        <v>271</v>
      </c>
      <c r="E2982" t="s">
        <v>136</v>
      </c>
      <c r="F2982">
        <v>1</v>
      </c>
      <c r="G2982">
        <v>6.51</v>
      </c>
      <c r="H2982">
        <v>0</v>
      </c>
      <c r="I2982">
        <v>0</v>
      </c>
      <c r="J2982">
        <v>1</v>
      </c>
      <c r="K2982">
        <v>6.51</v>
      </c>
    </row>
    <row r="2983" spans="1:11" x14ac:dyDescent="0.2">
      <c r="A2983" t="s">
        <v>3293</v>
      </c>
      <c r="B2983" t="s">
        <v>88</v>
      </c>
      <c r="C2983" t="s">
        <v>100</v>
      </c>
      <c r="D2983" t="s">
        <v>267</v>
      </c>
      <c r="E2983" t="s">
        <v>139</v>
      </c>
      <c r="F2983">
        <v>1</v>
      </c>
      <c r="G2983">
        <v>3</v>
      </c>
      <c r="H2983">
        <v>0</v>
      </c>
      <c r="I2983">
        <v>0</v>
      </c>
      <c r="J2983">
        <v>1</v>
      </c>
      <c r="K2983">
        <v>3</v>
      </c>
    </row>
    <row r="2984" spans="1:11" x14ac:dyDescent="0.2">
      <c r="A2984" t="s">
        <v>3294</v>
      </c>
      <c r="B2984" t="s">
        <v>88</v>
      </c>
      <c r="C2984" t="s">
        <v>100</v>
      </c>
      <c r="D2984" t="s">
        <v>273</v>
      </c>
      <c r="E2984" t="s">
        <v>140</v>
      </c>
      <c r="F2984">
        <v>5</v>
      </c>
      <c r="G2984">
        <v>30</v>
      </c>
      <c r="H2984">
        <v>0</v>
      </c>
      <c r="I2984">
        <v>0</v>
      </c>
      <c r="J2984">
        <v>5</v>
      </c>
      <c r="K2984">
        <v>30</v>
      </c>
    </row>
    <row r="2985" spans="1:11" x14ac:dyDescent="0.2">
      <c r="A2985" t="s">
        <v>3295</v>
      </c>
      <c r="B2985" t="s">
        <v>88</v>
      </c>
      <c r="C2985" t="s">
        <v>100</v>
      </c>
      <c r="D2985" t="s">
        <v>275</v>
      </c>
      <c r="E2985" t="s">
        <v>141</v>
      </c>
      <c r="F2985">
        <v>3</v>
      </c>
      <c r="G2985">
        <v>23</v>
      </c>
      <c r="H2985">
        <v>0</v>
      </c>
      <c r="I2985">
        <v>0</v>
      </c>
      <c r="J2985">
        <v>3</v>
      </c>
      <c r="K2985">
        <v>23</v>
      </c>
    </row>
    <row r="2986" spans="1:11" x14ac:dyDescent="0.2">
      <c r="A2986" t="s">
        <v>3296</v>
      </c>
      <c r="B2986" t="s">
        <v>88</v>
      </c>
      <c r="C2986" t="s">
        <v>100</v>
      </c>
      <c r="D2986" t="s">
        <v>273</v>
      </c>
      <c r="E2986" t="s">
        <v>142</v>
      </c>
      <c r="F2986">
        <v>3</v>
      </c>
      <c r="G2986">
        <v>19</v>
      </c>
      <c r="H2986">
        <v>0</v>
      </c>
      <c r="I2986">
        <v>0</v>
      </c>
      <c r="J2986">
        <v>3</v>
      </c>
      <c r="K2986">
        <v>19</v>
      </c>
    </row>
    <row r="2987" spans="1:11" x14ac:dyDescent="0.2">
      <c r="A2987" t="s">
        <v>3297</v>
      </c>
      <c r="B2987" t="s">
        <v>88</v>
      </c>
      <c r="C2987" t="s">
        <v>100</v>
      </c>
      <c r="D2987" t="s">
        <v>269</v>
      </c>
      <c r="E2987" t="s">
        <v>145</v>
      </c>
      <c r="F2987">
        <v>6</v>
      </c>
      <c r="G2987">
        <v>28.53</v>
      </c>
      <c r="H2987">
        <v>0</v>
      </c>
      <c r="I2987">
        <v>0</v>
      </c>
      <c r="J2987">
        <v>6</v>
      </c>
      <c r="K2987">
        <v>28.53</v>
      </c>
    </row>
    <row r="2988" spans="1:11" x14ac:dyDescent="0.2">
      <c r="A2988" t="s">
        <v>3298</v>
      </c>
      <c r="B2988" t="s">
        <v>88</v>
      </c>
      <c r="C2988" t="s">
        <v>100</v>
      </c>
      <c r="D2988" t="s">
        <v>267</v>
      </c>
      <c r="E2988" t="s">
        <v>281</v>
      </c>
      <c r="F2988">
        <v>22</v>
      </c>
      <c r="G2988">
        <v>135.02000000000001</v>
      </c>
      <c r="H2988">
        <v>0</v>
      </c>
      <c r="I2988">
        <v>0</v>
      </c>
      <c r="J2988">
        <v>22</v>
      </c>
      <c r="K2988">
        <v>135.02000000000001</v>
      </c>
    </row>
    <row r="2989" spans="1:11" x14ac:dyDescent="0.2">
      <c r="A2989" t="s">
        <v>3299</v>
      </c>
      <c r="B2989" t="s">
        <v>88</v>
      </c>
      <c r="C2989" t="s">
        <v>100</v>
      </c>
      <c r="D2989" t="s">
        <v>268</v>
      </c>
      <c r="E2989" t="s">
        <v>282</v>
      </c>
      <c r="F2989">
        <v>46</v>
      </c>
      <c r="G2989">
        <v>247.55</v>
      </c>
      <c r="H2989">
        <v>0</v>
      </c>
      <c r="I2989">
        <v>0</v>
      </c>
      <c r="J2989">
        <v>46</v>
      </c>
      <c r="K2989">
        <v>247.55</v>
      </c>
    </row>
    <row r="2990" spans="1:11" x14ac:dyDescent="0.2">
      <c r="A2990" t="s">
        <v>3300</v>
      </c>
      <c r="B2990" t="s">
        <v>88</v>
      </c>
      <c r="C2990" t="s">
        <v>100</v>
      </c>
      <c r="D2990" t="s">
        <v>275</v>
      </c>
      <c r="E2990" t="s">
        <v>146</v>
      </c>
      <c r="F2990">
        <v>1</v>
      </c>
      <c r="G2990">
        <v>6</v>
      </c>
      <c r="H2990">
        <v>0</v>
      </c>
      <c r="I2990">
        <v>0</v>
      </c>
      <c r="J2990">
        <v>1</v>
      </c>
      <c r="K2990">
        <v>6</v>
      </c>
    </row>
    <row r="2991" spans="1:11" x14ac:dyDescent="0.2">
      <c r="A2991" t="s">
        <v>3301</v>
      </c>
      <c r="B2991" t="s">
        <v>88</v>
      </c>
      <c r="C2991" t="s">
        <v>100</v>
      </c>
      <c r="D2991" t="s">
        <v>272</v>
      </c>
      <c r="E2991" t="s">
        <v>147</v>
      </c>
      <c r="F2991">
        <v>2</v>
      </c>
      <c r="G2991">
        <v>13.02</v>
      </c>
      <c r="H2991">
        <v>0</v>
      </c>
      <c r="I2991">
        <v>0</v>
      </c>
      <c r="J2991">
        <v>2</v>
      </c>
      <c r="K2991">
        <v>13.02</v>
      </c>
    </row>
    <row r="2992" spans="1:11" x14ac:dyDescent="0.2">
      <c r="A2992" t="s">
        <v>3302</v>
      </c>
      <c r="B2992" t="s">
        <v>88</v>
      </c>
      <c r="C2992" t="s">
        <v>100</v>
      </c>
      <c r="D2992" t="s">
        <v>269</v>
      </c>
      <c r="E2992" t="s">
        <v>148</v>
      </c>
      <c r="F2992">
        <v>2</v>
      </c>
      <c r="G2992">
        <v>12</v>
      </c>
      <c r="H2992">
        <v>0</v>
      </c>
      <c r="I2992">
        <v>0</v>
      </c>
      <c r="J2992">
        <v>2</v>
      </c>
      <c r="K2992">
        <v>12</v>
      </c>
    </row>
    <row r="2993" spans="1:11" x14ac:dyDescent="0.2">
      <c r="A2993" t="s">
        <v>3303</v>
      </c>
      <c r="B2993" t="s">
        <v>88</v>
      </c>
      <c r="C2993" t="s">
        <v>100</v>
      </c>
      <c r="D2993" t="s">
        <v>268</v>
      </c>
      <c r="E2993" t="s">
        <v>149</v>
      </c>
      <c r="F2993">
        <v>11</v>
      </c>
      <c r="G2993">
        <v>64.02</v>
      </c>
      <c r="H2993">
        <v>0</v>
      </c>
      <c r="I2993">
        <v>0</v>
      </c>
      <c r="J2993">
        <v>11</v>
      </c>
      <c r="K2993">
        <v>64.02</v>
      </c>
    </row>
    <row r="2994" spans="1:11" x14ac:dyDescent="0.2">
      <c r="A2994" t="s">
        <v>3304</v>
      </c>
      <c r="B2994" t="s">
        <v>88</v>
      </c>
      <c r="C2994" t="s">
        <v>100</v>
      </c>
      <c r="D2994" t="s">
        <v>270</v>
      </c>
      <c r="E2994" t="s">
        <v>150</v>
      </c>
      <c r="F2994">
        <v>2</v>
      </c>
      <c r="G2994">
        <v>12</v>
      </c>
      <c r="H2994">
        <v>0</v>
      </c>
      <c r="I2994">
        <v>0</v>
      </c>
      <c r="J2994">
        <v>2</v>
      </c>
      <c r="K2994">
        <v>12</v>
      </c>
    </row>
    <row r="2995" spans="1:11" x14ac:dyDescent="0.2">
      <c r="A2995" t="s">
        <v>3305</v>
      </c>
      <c r="B2995" t="s">
        <v>88</v>
      </c>
      <c r="C2995" t="s">
        <v>100</v>
      </c>
      <c r="D2995" t="s">
        <v>273</v>
      </c>
      <c r="E2995" t="s">
        <v>151</v>
      </c>
      <c r="F2995">
        <v>4</v>
      </c>
      <c r="G2995">
        <v>24.51</v>
      </c>
      <c r="H2995">
        <v>0</v>
      </c>
      <c r="I2995">
        <v>0</v>
      </c>
      <c r="J2995">
        <v>4</v>
      </c>
      <c r="K2995">
        <v>24.51</v>
      </c>
    </row>
    <row r="2996" spans="1:11" x14ac:dyDescent="0.2">
      <c r="A2996" t="s">
        <v>3306</v>
      </c>
      <c r="B2996" t="s">
        <v>88</v>
      </c>
      <c r="C2996" t="s">
        <v>100</v>
      </c>
      <c r="D2996" t="s">
        <v>269</v>
      </c>
      <c r="E2996" t="s">
        <v>152</v>
      </c>
      <c r="F2996">
        <v>5</v>
      </c>
      <c r="G2996">
        <v>25</v>
      </c>
      <c r="H2996">
        <v>0</v>
      </c>
      <c r="I2996">
        <v>0</v>
      </c>
      <c r="J2996">
        <v>5</v>
      </c>
      <c r="K2996">
        <v>25</v>
      </c>
    </row>
    <row r="2997" spans="1:11" x14ac:dyDescent="0.2">
      <c r="A2997" t="s">
        <v>3307</v>
      </c>
      <c r="B2997" t="s">
        <v>88</v>
      </c>
      <c r="C2997" t="s">
        <v>100</v>
      </c>
      <c r="D2997" t="s">
        <v>269</v>
      </c>
      <c r="E2997" t="s">
        <v>153</v>
      </c>
      <c r="F2997">
        <v>11</v>
      </c>
      <c r="G2997">
        <v>43.02</v>
      </c>
      <c r="H2997">
        <v>0</v>
      </c>
      <c r="I2997">
        <v>0</v>
      </c>
      <c r="J2997">
        <v>11</v>
      </c>
      <c r="K2997">
        <v>43.02</v>
      </c>
    </row>
    <row r="2998" spans="1:11" x14ac:dyDescent="0.2">
      <c r="A2998" t="s">
        <v>3308</v>
      </c>
      <c r="B2998" t="s">
        <v>88</v>
      </c>
      <c r="C2998" t="s">
        <v>100</v>
      </c>
      <c r="D2998" t="s">
        <v>271</v>
      </c>
      <c r="E2998" t="s">
        <v>154</v>
      </c>
      <c r="F2998">
        <v>1</v>
      </c>
      <c r="G2998">
        <v>3</v>
      </c>
      <c r="H2998">
        <v>0</v>
      </c>
      <c r="I2998">
        <v>0</v>
      </c>
      <c r="J2998">
        <v>1</v>
      </c>
      <c r="K2998">
        <v>3</v>
      </c>
    </row>
    <row r="2999" spans="1:11" x14ac:dyDescent="0.2">
      <c r="A2999" t="s">
        <v>3309</v>
      </c>
      <c r="B2999" t="s">
        <v>88</v>
      </c>
      <c r="C2999" t="s">
        <v>100</v>
      </c>
      <c r="D2999" t="s">
        <v>272</v>
      </c>
      <c r="E2999" t="s">
        <v>156</v>
      </c>
      <c r="F2999">
        <v>15</v>
      </c>
      <c r="G2999">
        <v>77.569999999999993</v>
      </c>
      <c r="H2999">
        <v>0</v>
      </c>
      <c r="I2999">
        <v>0</v>
      </c>
      <c r="J2999">
        <v>15</v>
      </c>
      <c r="K2999">
        <v>77.569999999999993</v>
      </c>
    </row>
    <row r="3000" spans="1:11" x14ac:dyDescent="0.2">
      <c r="A3000" t="s">
        <v>3310</v>
      </c>
      <c r="B3000" t="s">
        <v>88</v>
      </c>
      <c r="C3000" t="s">
        <v>100</v>
      </c>
      <c r="D3000" t="s">
        <v>269</v>
      </c>
      <c r="E3000" t="s">
        <v>157</v>
      </c>
      <c r="F3000">
        <v>5</v>
      </c>
      <c r="G3000">
        <v>30</v>
      </c>
      <c r="H3000">
        <v>0</v>
      </c>
      <c r="I3000">
        <v>0</v>
      </c>
      <c r="J3000">
        <v>5</v>
      </c>
      <c r="K3000">
        <v>30</v>
      </c>
    </row>
    <row r="3001" spans="1:11" x14ac:dyDescent="0.2">
      <c r="A3001" t="s">
        <v>3311</v>
      </c>
      <c r="B3001" t="s">
        <v>88</v>
      </c>
      <c r="C3001" t="s">
        <v>100</v>
      </c>
      <c r="D3001" t="s">
        <v>269</v>
      </c>
      <c r="E3001" t="s">
        <v>158</v>
      </c>
      <c r="F3001">
        <v>1</v>
      </c>
      <c r="G3001">
        <v>3</v>
      </c>
      <c r="H3001">
        <v>0</v>
      </c>
      <c r="I3001">
        <v>0</v>
      </c>
      <c r="J3001">
        <v>1</v>
      </c>
      <c r="K3001">
        <v>3</v>
      </c>
    </row>
    <row r="3002" spans="1:11" x14ac:dyDescent="0.2">
      <c r="A3002" t="s">
        <v>3312</v>
      </c>
      <c r="B3002" t="s">
        <v>88</v>
      </c>
      <c r="C3002" t="s">
        <v>100</v>
      </c>
      <c r="D3002" t="s">
        <v>270</v>
      </c>
      <c r="E3002" t="s">
        <v>159</v>
      </c>
      <c r="F3002">
        <v>1</v>
      </c>
      <c r="G3002">
        <v>6</v>
      </c>
      <c r="H3002">
        <v>0</v>
      </c>
      <c r="I3002">
        <v>0</v>
      </c>
      <c r="J3002">
        <v>1</v>
      </c>
      <c r="K3002">
        <v>6</v>
      </c>
    </row>
    <row r="3003" spans="1:11" x14ac:dyDescent="0.2">
      <c r="A3003" t="s">
        <v>3313</v>
      </c>
      <c r="B3003" t="s">
        <v>88</v>
      </c>
      <c r="C3003" t="s">
        <v>100</v>
      </c>
      <c r="D3003" t="s">
        <v>269</v>
      </c>
      <c r="E3003" t="s">
        <v>160</v>
      </c>
      <c r="F3003">
        <v>1</v>
      </c>
      <c r="G3003">
        <v>12</v>
      </c>
      <c r="H3003">
        <v>0</v>
      </c>
      <c r="I3003">
        <v>0</v>
      </c>
      <c r="J3003">
        <v>1</v>
      </c>
      <c r="K3003">
        <v>12</v>
      </c>
    </row>
    <row r="3004" spans="1:11" x14ac:dyDescent="0.2">
      <c r="A3004" t="s">
        <v>3314</v>
      </c>
      <c r="B3004" t="s">
        <v>88</v>
      </c>
      <c r="C3004" t="s">
        <v>100</v>
      </c>
      <c r="D3004" t="s">
        <v>268</v>
      </c>
      <c r="E3004" t="s">
        <v>162</v>
      </c>
      <c r="F3004">
        <v>12</v>
      </c>
      <c r="G3004">
        <v>67.510000000000005</v>
      </c>
      <c r="H3004">
        <v>0</v>
      </c>
      <c r="I3004">
        <v>0</v>
      </c>
      <c r="J3004">
        <v>12</v>
      </c>
      <c r="K3004">
        <v>67.510000000000005</v>
      </c>
    </row>
    <row r="3005" spans="1:11" x14ac:dyDescent="0.2">
      <c r="A3005" t="s">
        <v>3315</v>
      </c>
      <c r="B3005" t="s">
        <v>88</v>
      </c>
      <c r="C3005" t="s">
        <v>100</v>
      </c>
      <c r="D3005" t="s">
        <v>269</v>
      </c>
      <c r="E3005" t="s">
        <v>163</v>
      </c>
      <c r="F3005">
        <v>2</v>
      </c>
      <c r="G3005">
        <v>12.51</v>
      </c>
      <c r="H3005">
        <v>0</v>
      </c>
      <c r="I3005">
        <v>0</v>
      </c>
      <c r="J3005">
        <v>2</v>
      </c>
      <c r="K3005">
        <v>12.51</v>
      </c>
    </row>
    <row r="3006" spans="1:11" x14ac:dyDescent="0.2">
      <c r="A3006" t="s">
        <v>3316</v>
      </c>
      <c r="B3006" t="s">
        <v>88</v>
      </c>
      <c r="C3006" t="s">
        <v>100</v>
      </c>
      <c r="D3006" t="s">
        <v>269</v>
      </c>
      <c r="E3006" t="s">
        <v>164</v>
      </c>
      <c r="F3006">
        <v>1</v>
      </c>
      <c r="G3006">
        <v>6</v>
      </c>
      <c r="H3006">
        <v>0</v>
      </c>
      <c r="I3006">
        <v>0</v>
      </c>
      <c r="J3006">
        <v>1</v>
      </c>
      <c r="K3006">
        <v>6</v>
      </c>
    </row>
    <row r="3007" spans="1:11" x14ac:dyDescent="0.2">
      <c r="A3007" t="s">
        <v>3317</v>
      </c>
      <c r="B3007" t="s">
        <v>88</v>
      </c>
      <c r="C3007" t="s">
        <v>100</v>
      </c>
      <c r="D3007" t="s">
        <v>269</v>
      </c>
      <c r="E3007" t="s">
        <v>167</v>
      </c>
      <c r="F3007">
        <v>3</v>
      </c>
      <c r="G3007">
        <v>13.51</v>
      </c>
      <c r="H3007">
        <v>0</v>
      </c>
      <c r="I3007">
        <v>0</v>
      </c>
      <c r="J3007">
        <v>3</v>
      </c>
      <c r="K3007">
        <v>13.51</v>
      </c>
    </row>
    <row r="3008" spans="1:11" x14ac:dyDescent="0.2">
      <c r="A3008" t="s">
        <v>3318</v>
      </c>
      <c r="B3008" t="s">
        <v>88</v>
      </c>
      <c r="C3008" t="s">
        <v>100</v>
      </c>
      <c r="D3008" t="s">
        <v>272</v>
      </c>
      <c r="E3008" t="s">
        <v>169</v>
      </c>
      <c r="F3008">
        <v>13</v>
      </c>
      <c r="G3008">
        <v>64.02</v>
      </c>
      <c r="H3008">
        <v>0</v>
      </c>
      <c r="I3008">
        <v>0</v>
      </c>
      <c r="J3008">
        <v>13</v>
      </c>
      <c r="K3008">
        <v>64.02</v>
      </c>
    </row>
    <row r="3009" spans="1:11" x14ac:dyDescent="0.2">
      <c r="A3009" t="s">
        <v>3319</v>
      </c>
      <c r="B3009" t="s">
        <v>88</v>
      </c>
      <c r="C3009" t="s">
        <v>100</v>
      </c>
      <c r="D3009" t="s">
        <v>269</v>
      </c>
      <c r="E3009" t="s">
        <v>171</v>
      </c>
      <c r="F3009">
        <v>6</v>
      </c>
      <c r="G3009">
        <v>52.53</v>
      </c>
      <c r="H3009">
        <v>0</v>
      </c>
      <c r="I3009">
        <v>0</v>
      </c>
      <c r="J3009">
        <v>6</v>
      </c>
      <c r="K3009">
        <v>52.53</v>
      </c>
    </row>
    <row r="3010" spans="1:11" x14ac:dyDescent="0.2">
      <c r="A3010" t="s">
        <v>3320</v>
      </c>
      <c r="B3010" t="s">
        <v>88</v>
      </c>
      <c r="C3010" t="s">
        <v>100</v>
      </c>
      <c r="D3010" t="s">
        <v>275</v>
      </c>
      <c r="E3010" t="s">
        <v>172</v>
      </c>
      <c r="F3010">
        <v>1</v>
      </c>
      <c r="G3010">
        <v>6.51</v>
      </c>
      <c r="H3010">
        <v>0</v>
      </c>
      <c r="I3010">
        <v>0</v>
      </c>
      <c r="J3010">
        <v>1</v>
      </c>
      <c r="K3010">
        <v>6.51</v>
      </c>
    </row>
    <row r="3011" spans="1:11" x14ac:dyDescent="0.2">
      <c r="A3011" t="s">
        <v>3321</v>
      </c>
      <c r="B3011" t="s">
        <v>88</v>
      </c>
      <c r="C3011" t="s">
        <v>100</v>
      </c>
      <c r="D3011" t="s">
        <v>271</v>
      </c>
      <c r="E3011" t="s">
        <v>173</v>
      </c>
      <c r="F3011">
        <v>1</v>
      </c>
      <c r="G3011">
        <v>3</v>
      </c>
      <c r="H3011">
        <v>0</v>
      </c>
      <c r="I3011">
        <v>0</v>
      </c>
      <c r="J3011">
        <v>1</v>
      </c>
      <c r="K3011">
        <v>3</v>
      </c>
    </row>
    <row r="3012" spans="1:11" x14ac:dyDescent="0.2">
      <c r="A3012" t="s">
        <v>3322</v>
      </c>
      <c r="B3012" t="s">
        <v>88</v>
      </c>
      <c r="C3012" t="s">
        <v>100</v>
      </c>
      <c r="D3012" t="s">
        <v>269</v>
      </c>
      <c r="E3012" t="s">
        <v>174</v>
      </c>
      <c r="F3012">
        <v>4</v>
      </c>
      <c r="G3012">
        <v>32</v>
      </c>
      <c r="H3012">
        <v>0</v>
      </c>
      <c r="I3012">
        <v>0</v>
      </c>
      <c r="J3012">
        <v>4</v>
      </c>
      <c r="K3012">
        <v>32</v>
      </c>
    </row>
    <row r="3013" spans="1:11" x14ac:dyDescent="0.2">
      <c r="A3013" t="s">
        <v>3323</v>
      </c>
      <c r="B3013" t="s">
        <v>88</v>
      </c>
      <c r="C3013" t="s">
        <v>100</v>
      </c>
      <c r="D3013" t="s">
        <v>271</v>
      </c>
      <c r="E3013" t="s">
        <v>175</v>
      </c>
      <c r="F3013">
        <v>10</v>
      </c>
      <c r="G3013">
        <v>52.02</v>
      </c>
      <c r="H3013">
        <v>0</v>
      </c>
      <c r="I3013">
        <v>0</v>
      </c>
      <c r="J3013">
        <v>10</v>
      </c>
      <c r="K3013">
        <v>52.02</v>
      </c>
    </row>
    <row r="3014" spans="1:11" x14ac:dyDescent="0.2">
      <c r="A3014" t="s">
        <v>3324</v>
      </c>
      <c r="B3014" t="s">
        <v>88</v>
      </c>
      <c r="C3014" t="s">
        <v>100</v>
      </c>
      <c r="D3014" t="s">
        <v>275</v>
      </c>
      <c r="E3014" t="s">
        <v>176</v>
      </c>
      <c r="F3014">
        <v>3</v>
      </c>
      <c r="G3014">
        <v>15.51</v>
      </c>
      <c r="H3014">
        <v>0</v>
      </c>
      <c r="I3014">
        <v>0</v>
      </c>
      <c r="J3014">
        <v>3</v>
      </c>
      <c r="K3014">
        <v>15.51</v>
      </c>
    </row>
    <row r="3015" spans="1:11" x14ac:dyDescent="0.2">
      <c r="A3015" t="s">
        <v>3325</v>
      </c>
      <c r="B3015" t="s">
        <v>88</v>
      </c>
      <c r="C3015" t="s">
        <v>100</v>
      </c>
      <c r="D3015" t="s">
        <v>267</v>
      </c>
      <c r="E3015" t="s">
        <v>177</v>
      </c>
      <c r="F3015">
        <v>2</v>
      </c>
      <c r="G3015">
        <v>18.510000000000002</v>
      </c>
      <c r="H3015">
        <v>0</v>
      </c>
      <c r="I3015">
        <v>0</v>
      </c>
      <c r="J3015">
        <v>2</v>
      </c>
      <c r="K3015">
        <v>18.510000000000002</v>
      </c>
    </row>
    <row r="3016" spans="1:11" x14ac:dyDescent="0.2">
      <c r="A3016" t="s">
        <v>3326</v>
      </c>
      <c r="B3016" t="s">
        <v>88</v>
      </c>
      <c r="C3016" t="s">
        <v>100</v>
      </c>
      <c r="D3016" t="s">
        <v>267</v>
      </c>
      <c r="E3016" t="s">
        <v>178</v>
      </c>
      <c r="F3016">
        <v>5</v>
      </c>
      <c r="G3016">
        <v>32.51</v>
      </c>
      <c r="H3016">
        <v>0</v>
      </c>
      <c r="I3016">
        <v>0</v>
      </c>
      <c r="J3016">
        <v>5</v>
      </c>
      <c r="K3016">
        <v>32.51</v>
      </c>
    </row>
    <row r="3017" spans="1:11" x14ac:dyDescent="0.2">
      <c r="A3017" t="s">
        <v>3327</v>
      </c>
      <c r="B3017" t="s">
        <v>88</v>
      </c>
      <c r="C3017" t="s">
        <v>100</v>
      </c>
      <c r="D3017" t="s">
        <v>269</v>
      </c>
      <c r="E3017" t="s">
        <v>179</v>
      </c>
      <c r="F3017">
        <v>5</v>
      </c>
      <c r="G3017">
        <v>25.02</v>
      </c>
      <c r="H3017">
        <v>0</v>
      </c>
      <c r="I3017">
        <v>0</v>
      </c>
      <c r="J3017">
        <v>5</v>
      </c>
      <c r="K3017">
        <v>25.02</v>
      </c>
    </row>
    <row r="3018" spans="1:11" x14ac:dyDescent="0.2">
      <c r="A3018" t="s">
        <v>3328</v>
      </c>
      <c r="B3018" t="s">
        <v>88</v>
      </c>
      <c r="C3018" t="s">
        <v>100</v>
      </c>
      <c r="D3018" t="s">
        <v>267</v>
      </c>
      <c r="E3018" t="s">
        <v>180</v>
      </c>
      <c r="F3018">
        <v>8</v>
      </c>
      <c r="G3018">
        <v>51</v>
      </c>
      <c r="H3018">
        <v>0</v>
      </c>
      <c r="I3018">
        <v>0</v>
      </c>
      <c r="J3018">
        <v>8</v>
      </c>
      <c r="K3018">
        <v>51</v>
      </c>
    </row>
    <row r="3019" spans="1:11" x14ac:dyDescent="0.2">
      <c r="A3019" t="s">
        <v>3329</v>
      </c>
      <c r="B3019" t="s">
        <v>88</v>
      </c>
      <c r="C3019" t="s">
        <v>100</v>
      </c>
      <c r="D3019" t="s">
        <v>271</v>
      </c>
      <c r="E3019" t="s">
        <v>181</v>
      </c>
      <c r="F3019">
        <v>5</v>
      </c>
      <c r="G3019">
        <v>21</v>
      </c>
      <c r="H3019">
        <v>0</v>
      </c>
      <c r="I3019">
        <v>0</v>
      </c>
      <c r="J3019">
        <v>5</v>
      </c>
      <c r="K3019">
        <v>21</v>
      </c>
    </row>
    <row r="3020" spans="1:11" x14ac:dyDescent="0.2">
      <c r="A3020" t="s">
        <v>3330</v>
      </c>
      <c r="B3020" t="s">
        <v>88</v>
      </c>
      <c r="C3020" t="s">
        <v>100</v>
      </c>
      <c r="D3020" t="s">
        <v>269</v>
      </c>
      <c r="E3020" t="s">
        <v>283</v>
      </c>
      <c r="F3020">
        <v>127</v>
      </c>
      <c r="G3020">
        <v>709.87</v>
      </c>
      <c r="H3020">
        <v>0</v>
      </c>
      <c r="I3020">
        <v>0</v>
      </c>
      <c r="J3020">
        <v>127</v>
      </c>
      <c r="K3020">
        <v>709.87</v>
      </c>
    </row>
    <row r="3021" spans="1:11" x14ac:dyDescent="0.2">
      <c r="A3021" t="s">
        <v>3331</v>
      </c>
      <c r="B3021" t="s">
        <v>88</v>
      </c>
      <c r="C3021" t="s">
        <v>100</v>
      </c>
      <c r="D3021" t="s">
        <v>271</v>
      </c>
      <c r="E3021" t="s">
        <v>183</v>
      </c>
      <c r="F3021">
        <v>3</v>
      </c>
      <c r="G3021">
        <v>15</v>
      </c>
      <c r="H3021">
        <v>0</v>
      </c>
      <c r="I3021">
        <v>0</v>
      </c>
      <c r="J3021">
        <v>3</v>
      </c>
      <c r="K3021">
        <v>15</v>
      </c>
    </row>
    <row r="3022" spans="1:11" x14ac:dyDescent="0.2">
      <c r="A3022" t="s">
        <v>3332</v>
      </c>
      <c r="B3022" t="s">
        <v>88</v>
      </c>
      <c r="C3022" t="s">
        <v>100</v>
      </c>
      <c r="D3022" t="s">
        <v>272</v>
      </c>
      <c r="E3022" t="s">
        <v>184</v>
      </c>
      <c r="F3022">
        <v>1</v>
      </c>
      <c r="G3022">
        <v>6.51</v>
      </c>
      <c r="H3022">
        <v>0</v>
      </c>
      <c r="I3022">
        <v>0</v>
      </c>
      <c r="J3022">
        <v>1</v>
      </c>
      <c r="K3022">
        <v>6.51</v>
      </c>
    </row>
    <row r="3023" spans="1:11" x14ac:dyDescent="0.2">
      <c r="A3023" t="s">
        <v>3333</v>
      </c>
      <c r="B3023" t="s">
        <v>88</v>
      </c>
      <c r="C3023" t="s">
        <v>100</v>
      </c>
      <c r="D3023" t="s">
        <v>269</v>
      </c>
      <c r="E3023" t="s">
        <v>185</v>
      </c>
      <c r="F3023">
        <v>6</v>
      </c>
      <c r="G3023">
        <v>26.51</v>
      </c>
      <c r="H3023">
        <v>0</v>
      </c>
      <c r="I3023">
        <v>0</v>
      </c>
      <c r="J3023">
        <v>6</v>
      </c>
      <c r="K3023">
        <v>26.51</v>
      </c>
    </row>
    <row r="3024" spans="1:11" x14ac:dyDescent="0.2">
      <c r="A3024" t="s">
        <v>3334</v>
      </c>
      <c r="B3024" t="s">
        <v>88</v>
      </c>
      <c r="C3024" t="s">
        <v>100</v>
      </c>
      <c r="D3024" t="s">
        <v>272</v>
      </c>
      <c r="E3024" t="s">
        <v>187</v>
      </c>
      <c r="F3024">
        <v>2</v>
      </c>
      <c r="G3024">
        <v>9</v>
      </c>
      <c r="H3024">
        <v>0</v>
      </c>
      <c r="I3024">
        <v>0</v>
      </c>
      <c r="J3024">
        <v>2</v>
      </c>
      <c r="K3024">
        <v>9</v>
      </c>
    </row>
    <row r="3025" spans="1:11" x14ac:dyDescent="0.2">
      <c r="A3025" t="s">
        <v>3335</v>
      </c>
      <c r="B3025" t="s">
        <v>88</v>
      </c>
      <c r="C3025" t="s">
        <v>100</v>
      </c>
      <c r="D3025" t="s">
        <v>270</v>
      </c>
      <c r="E3025" t="s">
        <v>188</v>
      </c>
      <c r="F3025">
        <v>1</v>
      </c>
      <c r="G3025">
        <v>6</v>
      </c>
      <c r="H3025">
        <v>0</v>
      </c>
      <c r="I3025">
        <v>0</v>
      </c>
      <c r="J3025">
        <v>1</v>
      </c>
      <c r="K3025">
        <v>6</v>
      </c>
    </row>
    <row r="3026" spans="1:11" x14ac:dyDescent="0.2">
      <c r="A3026" t="s">
        <v>3336</v>
      </c>
      <c r="B3026" t="s">
        <v>88</v>
      </c>
      <c r="C3026" t="s">
        <v>100</v>
      </c>
      <c r="D3026" t="s">
        <v>269</v>
      </c>
      <c r="E3026" t="s">
        <v>189</v>
      </c>
      <c r="F3026">
        <v>2</v>
      </c>
      <c r="G3026">
        <v>12</v>
      </c>
      <c r="H3026">
        <v>0</v>
      </c>
      <c r="I3026">
        <v>0</v>
      </c>
      <c r="J3026">
        <v>2</v>
      </c>
      <c r="K3026">
        <v>12</v>
      </c>
    </row>
    <row r="3027" spans="1:11" x14ac:dyDescent="0.2">
      <c r="A3027" t="s">
        <v>3337</v>
      </c>
      <c r="B3027" t="s">
        <v>88</v>
      </c>
      <c r="C3027" t="s">
        <v>100</v>
      </c>
      <c r="D3027" t="s">
        <v>268</v>
      </c>
      <c r="E3027" t="s">
        <v>190</v>
      </c>
      <c r="F3027">
        <v>4</v>
      </c>
      <c r="G3027">
        <v>23</v>
      </c>
      <c r="H3027">
        <v>0</v>
      </c>
      <c r="I3027">
        <v>0</v>
      </c>
      <c r="J3027">
        <v>4</v>
      </c>
      <c r="K3027">
        <v>23</v>
      </c>
    </row>
    <row r="3028" spans="1:11" x14ac:dyDescent="0.2">
      <c r="A3028" t="s">
        <v>3338</v>
      </c>
      <c r="B3028" t="s">
        <v>88</v>
      </c>
      <c r="C3028" t="s">
        <v>100</v>
      </c>
      <c r="D3028" t="s">
        <v>270</v>
      </c>
      <c r="E3028" t="s">
        <v>284</v>
      </c>
      <c r="F3028">
        <v>7</v>
      </c>
      <c r="G3028">
        <v>36</v>
      </c>
      <c r="H3028">
        <v>0</v>
      </c>
      <c r="I3028">
        <v>0</v>
      </c>
      <c r="J3028">
        <v>7</v>
      </c>
      <c r="K3028">
        <v>36</v>
      </c>
    </row>
    <row r="3029" spans="1:11" x14ac:dyDescent="0.2">
      <c r="A3029" t="s">
        <v>3339</v>
      </c>
      <c r="B3029" t="s">
        <v>88</v>
      </c>
      <c r="C3029" t="s">
        <v>100</v>
      </c>
      <c r="D3029" t="s">
        <v>275</v>
      </c>
      <c r="E3029" t="s">
        <v>192</v>
      </c>
      <c r="F3029">
        <v>1</v>
      </c>
      <c r="G3029">
        <v>6</v>
      </c>
      <c r="H3029">
        <v>0</v>
      </c>
      <c r="I3029">
        <v>0</v>
      </c>
      <c r="J3029">
        <v>1</v>
      </c>
      <c r="K3029">
        <v>6</v>
      </c>
    </row>
    <row r="3030" spans="1:11" x14ac:dyDescent="0.2">
      <c r="A3030" t="s">
        <v>3340</v>
      </c>
      <c r="B3030" t="s">
        <v>88</v>
      </c>
      <c r="C3030" t="s">
        <v>100</v>
      </c>
      <c r="D3030" t="s">
        <v>267</v>
      </c>
      <c r="E3030" t="s">
        <v>193</v>
      </c>
      <c r="F3030">
        <v>1</v>
      </c>
      <c r="G3030">
        <v>3</v>
      </c>
      <c r="H3030">
        <v>0</v>
      </c>
      <c r="I3030">
        <v>0</v>
      </c>
      <c r="J3030">
        <v>1</v>
      </c>
      <c r="K3030">
        <v>3</v>
      </c>
    </row>
    <row r="3031" spans="1:11" x14ac:dyDescent="0.2">
      <c r="A3031" t="s">
        <v>3341</v>
      </c>
      <c r="B3031" t="s">
        <v>88</v>
      </c>
      <c r="C3031" t="s">
        <v>100</v>
      </c>
      <c r="D3031" t="s">
        <v>273</v>
      </c>
      <c r="E3031" t="s">
        <v>194</v>
      </c>
      <c r="F3031">
        <v>4</v>
      </c>
      <c r="G3031">
        <v>13</v>
      </c>
      <c r="H3031">
        <v>0</v>
      </c>
      <c r="I3031">
        <v>0</v>
      </c>
      <c r="J3031">
        <v>4</v>
      </c>
      <c r="K3031">
        <v>13</v>
      </c>
    </row>
    <row r="3032" spans="1:11" x14ac:dyDescent="0.2">
      <c r="A3032" t="s">
        <v>3342</v>
      </c>
      <c r="B3032" t="s">
        <v>88</v>
      </c>
      <c r="C3032" t="s">
        <v>100</v>
      </c>
      <c r="D3032" t="s">
        <v>271</v>
      </c>
      <c r="E3032" t="s">
        <v>285</v>
      </c>
      <c r="F3032">
        <v>51</v>
      </c>
      <c r="G3032">
        <v>289.06</v>
      </c>
      <c r="H3032">
        <v>0</v>
      </c>
      <c r="I3032">
        <v>0</v>
      </c>
      <c r="J3032">
        <v>51</v>
      </c>
      <c r="K3032">
        <v>289.06</v>
      </c>
    </row>
    <row r="3033" spans="1:11" x14ac:dyDescent="0.2">
      <c r="A3033" t="s">
        <v>3343</v>
      </c>
      <c r="B3033" t="s">
        <v>88</v>
      </c>
      <c r="C3033" t="s">
        <v>100</v>
      </c>
      <c r="D3033" t="s">
        <v>275</v>
      </c>
      <c r="E3033" t="s">
        <v>196</v>
      </c>
      <c r="F3033">
        <v>2</v>
      </c>
      <c r="G3033">
        <v>12</v>
      </c>
      <c r="H3033">
        <v>0</v>
      </c>
      <c r="I3033">
        <v>0</v>
      </c>
      <c r="J3033">
        <v>2</v>
      </c>
      <c r="K3033">
        <v>12</v>
      </c>
    </row>
    <row r="3034" spans="1:11" x14ac:dyDescent="0.2">
      <c r="A3034" t="s">
        <v>3344</v>
      </c>
      <c r="B3034" t="s">
        <v>88</v>
      </c>
      <c r="C3034" t="s">
        <v>100</v>
      </c>
      <c r="D3034" t="s">
        <v>270</v>
      </c>
      <c r="E3034" t="s">
        <v>197</v>
      </c>
      <c r="F3034">
        <v>1</v>
      </c>
      <c r="G3034">
        <v>6</v>
      </c>
      <c r="H3034">
        <v>0</v>
      </c>
      <c r="I3034">
        <v>0</v>
      </c>
      <c r="J3034">
        <v>1</v>
      </c>
      <c r="K3034">
        <v>6</v>
      </c>
    </row>
    <row r="3035" spans="1:11" x14ac:dyDescent="0.2">
      <c r="A3035" t="s">
        <v>3345</v>
      </c>
      <c r="B3035" t="s">
        <v>88</v>
      </c>
      <c r="C3035" t="s">
        <v>100</v>
      </c>
      <c r="D3035" t="s">
        <v>267</v>
      </c>
      <c r="E3035" t="s">
        <v>199</v>
      </c>
      <c r="F3035">
        <v>2</v>
      </c>
      <c r="G3035">
        <v>9</v>
      </c>
      <c r="H3035">
        <v>0</v>
      </c>
      <c r="I3035">
        <v>0</v>
      </c>
      <c r="J3035">
        <v>2</v>
      </c>
      <c r="K3035">
        <v>9</v>
      </c>
    </row>
    <row r="3036" spans="1:11" x14ac:dyDescent="0.2">
      <c r="A3036" t="s">
        <v>3346</v>
      </c>
      <c r="B3036" t="s">
        <v>88</v>
      </c>
      <c r="C3036" t="s">
        <v>100</v>
      </c>
      <c r="D3036" t="s">
        <v>271</v>
      </c>
      <c r="E3036" t="s">
        <v>200</v>
      </c>
      <c r="F3036">
        <v>2</v>
      </c>
      <c r="G3036">
        <v>7</v>
      </c>
      <c r="H3036">
        <v>0</v>
      </c>
      <c r="I3036">
        <v>0</v>
      </c>
      <c r="J3036">
        <v>2</v>
      </c>
      <c r="K3036">
        <v>7</v>
      </c>
    </row>
    <row r="3037" spans="1:11" x14ac:dyDescent="0.2">
      <c r="A3037" t="s">
        <v>3347</v>
      </c>
      <c r="B3037" t="s">
        <v>88</v>
      </c>
      <c r="C3037" t="s">
        <v>100</v>
      </c>
      <c r="D3037" t="s">
        <v>272</v>
      </c>
      <c r="E3037" t="s">
        <v>201</v>
      </c>
      <c r="F3037">
        <v>10</v>
      </c>
      <c r="G3037">
        <v>75.02</v>
      </c>
      <c r="H3037">
        <v>0</v>
      </c>
      <c r="I3037">
        <v>0</v>
      </c>
      <c r="J3037">
        <v>10</v>
      </c>
      <c r="K3037">
        <v>75.02</v>
      </c>
    </row>
    <row r="3038" spans="1:11" x14ac:dyDescent="0.2">
      <c r="A3038" t="s">
        <v>3348</v>
      </c>
      <c r="B3038" t="s">
        <v>88</v>
      </c>
      <c r="C3038" t="s">
        <v>100</v>
      </c>
      <c r="D3038" t="s">
        <v>268</v>
      </c>
      <c r="E3038" t="s">
        <v>202</v>
      </c>
      <c r="F3038">
        <v>1</v>
      </c>
      <c r="G3038">
        <v>6</v>
      </c>
      <c r="H3038">
        <v>0</v>
      </c>
      <c r="I3038">
        <v>0</v>
      </c>
      <c r="J3038">
        <v>1</v>
      </c>
      <c r="K3038">
        <v>6</v>
      </c>
    </row>
    <row r="3039" spans="1:11" x14ac:dyDescent="0.2">
      <c r="A3039" t="s">
        <v>3349</v>
      </c>
      <c r="B3039" t="s">
        <v>88</v>
      </c>
      <c r="C3039" t="s">
        <v>100</v>
      </c>
      <c r="D3039" t="s">
        <v>272</v>
      </c>
      <c r="E3039" t="s">
        <v>204</v>
      </c>
      <c r="F3039">
        <v>1</v>
      </c>
      <c r="G3039">
        <v>3</v>
      </c>
      <c r="H3039">
        <v>0</v>
      </c>
      <c r="I3039">
        <v>0</v>
      </c>
      <c r="J3039">
        <v>1</v>
      </c>
      <c r="K3039">
        <v>3</v>
      </c>
    </row>
    <row r="3040" spans="1:11" x14ac:dyDescent="0.2">
      <c r="A3040" t="s">
        <v>3350</v>
      </c>
      <c r="B3040" t="s">
        <v>88</v>
      </c>
      <c r="C3040" t="s">
        <v>100</v>
      </c>
      <c r="D3040" t="s">
        <v>272</v>
      </c>
      <c r="E3040" t="s">
        <v>205</v>
      </c>
      <c r="F3040">
        <v>2</v>
      </c>
      <c r="G3040">
        <v>7</v>
      </c>
      <c r="H3040">
        <v>0</v>
      </c>
      <c r="I3040">
        <v>0</v>
      </c>
      <c r="J3040">
        <v>2</v>
      </c>
      <c r="K3040">
        <v>7</v>
      </c>
    </row>
    <row r="3041" spans="1:11" x14ac:dyDescent="0.2">
      <c r="A3041" t="s">
        <v>3351</v>
      </c>
      <c r="B3041" t="s">
        <v>88</v>
      </c>
      <c r="C3041" t="s">
        <v>100</v>
      </c>
      <c r="D3041" t="s">
        <v>269</v>
      </c>
      <c r="E3041" t="s">
        <v>206</v>
      </c>
      <c r="F3041">
        <v>3</v>
      </c>
      <c r="G3041">
        <v>15</v>
      </c>
      <c r="H3041">
        <v>0</v>
      </c>
      <c r="I3041">
        <v>0</v>
      </c>
      <c r="J3041">
        <v>3</v>
      </c>
      <c r="K3041">
        <v>15</v>
      </c>
    </row>
    <row r="3042" spans="1:11" x14ac:dyDescent="0.2">
      <c r="A3042" t="s">
        <v>3352</v>
      </c>
      <c r="B3042" t="s">
        <v>88</v>
      </c>
      <c r="C3042" t="s">
        <v>100</v>
      </c>
      <c r="D3042" t="s">
        <v>270</v>
      </c>
      <c r="E3042" t="s">
        <v>207</v>
      </c>
      <c r="F3042">
        <v>1</v>
      </c>
      <c r="G3042">
        <v>3</v>
      </c>
      <c r="H3042">
        <v>0</v>
      </c>
      <c r="I3042">
        <v>0</v>
      </c>
      <c r="J3042">
        <v>1</v>
      </c>
      <c r="K3042">
        <v>3</v>
      </c>
    </row>
    <row r="3043" spans="1:11" x14ac:dyDescent="0.2">
      <c r="A3043" t="s">
        <v>3353</v>
      </c>
      <c r="B3043" t="s">
        <v>88</v>
      </c>
      <c r="C3043" t="s">
        <v>100</v>
      </c>
      <c r="D3043" t="s">
        <v>269</v>
      </c>
      <c r="E3043" t="s">
        <v>208</v>
      </c>
      <c r="F3043">
        <v>12</v>
      </c>
      <c r="G3043">
        <v>68.59</v>
      </c>
      <c r="H3043">
        <v>0</v>
      </c>
      <c r="I3043">
        <v>0</v>
      </c>
      <c r="J3043">
        <v>12</v>
      </c>
      <c r="K3043">
        <v>68.59</v>
      </c>
    </row>
    <row r="3044" spans="1:11" x14ac:dyDescent="0.2">
      <c r="A3044" t="s">
        <v>3354</v>
      </c>
      <c r="B3044" t="s">
        <v>88</v>
      </c>
      <c r="C3044" t="s">
        <v>100</v>
      </c>
      <c r="D3044" t="s">
        <v>271</v>
      </c>
      <c r="E3044" t="s">
        <v>209</v>
      </c>
      <c r="F3044">
        <v>3</v>
      </c>
      <c r="G3044">
        <v>18.510000000000002</v>
      </c>
      <c r="H3044">
        <v>0</v>
      </c>
      <c r="I3044">
        <v>0</v>
      </c>
      <c r="J3044">
        <v>3</v>
      </c>
      <c r="K3044">
        <v>18.510000000000002</v>
      </c>
    </row>
    <row r="3045" spans="1:11" x14ac:dyDescent="0.2">
      <c r="A3045" t="s">
        <v>3355</v>
      </c>
      <c r="B3045" t="s">
        <v>88</v>
      </c>
      <c r="C3045" t="s">
        <v>100</v>
      </c>
      <c r="D3045" t="s">
        <v>267</v>
      </c>
      <c r="E3045" t="s">
        <v>211</v>
      </c>
      <c r="F3045">
        <v>1</v>
      </c>
      <c r="G3045">
        <v>6</v>
      </c>
      <c r="H3045">
        <v>0</v>
      </c>
      <c r="I3045">
        <v>0</v>
      </c>
      <c r="J3045">
        <v>1</v>
      </c>
      <c r="K3045">
        <v>6</v>
      </c>
    </row>
    <row r="3046" spans="1:11" x14ac:dyDescent="0.2">
      <c r="A3046" t="s">
        <v>3356</v>
      </c>
      <c r="B3046" t="s">
        <v>88</v>
      </c>
      <c r="C3046" t="s">
        <v>100</v>
      </c>
      <c r="D3046" t="s">
        <v>271</v>
      </c>
      <c r="E3046" t="s">
        <v>212</v>
      </c>
      <c r="F3046">
        <v>7</v>
      </c>
      <c r="G3046">
        <v>57.51</v>
      </c>
      <c r="H3046">
        <v>0</v>
      </c>
      <c r="I3046">
        <v>0</v>
      </c>
      <c r="J3046">
        <v>7</v>
      </c>
      <c r="K3046">
        <v>57.51</v>
      </c>
    </row>
    <row r="3047" spans="1:11" x14ac:dyDescent="0.2">
      <c r="A3047" t="s">
        <v>3357</v>
      </c>
      <c r="B3047" t="s">
        <v>88</v>
      </c>
      <c r="C3047" t="s">
        <v>100</v>
      </c>
      <c r="D3047" t="s">
        <v>271</v>
      </c>
      <c r="E3047" t="s">
        <v>214</v>
      </c>
      <c r="F3047">
        <v>2</v>
      </c>
      <c r="G3047">
        <v>18</v>
      </c>
      <c r="H3047">
        <v>0</v>
      </c>
      <c r="I3047">
        <v>0</v>
      </c>
      <c r="J3047">
        <v>2</v>
      </c>
      <c r="K3047">
        <v>18</v>
      </c>
    </row>
    <row r="3048" spans="1:11" x14ac:dyDescent="0.2">
      <c r="A3048" t="s">
        <v>3358</v>
      </c>
      <c r="B3048" t="s">
        <v>88</v>
      </c>
      <c r="C3048" t="s">
        <v>100</v>
      </c>
      <c r="D3048" t="s">
        <v>275</v>
      </c>
      <c r="E3048" t="s">
        <v>215</v>
      </c>
      <c r="F3048">
        <v>5</v>
      </c>
      <c r="G3048">
        <v>39.020000000000003</v>
      </c>
      <c r="H3048">
        <v>0</v>
      </c>
      <c r="I3048">
        <v>0</v>
      </c>
      <c r="J3048">
        <v>5</v>
      </c>
      <c r="K3048">
        <v>39.020000000000003</v>
      </c>
    </row>
    <row r="3049" spans="1:11" x14ac:dyDescent="0.2">
      <c r="A3049" t="s">
        <v>3359</v>
      </c>
      <c r="B3049" t="s">
        <v>88</v>
      </c>
      <c r="C3049" t="s">
        <v>100</v>
      </c>
      <c r="D3049" t="s">
        <v>272</v>
      </c>
      <c r="E3049" t="s">
        <v>217</v>
      </c>
      <c r="F3049">
        <v>1</v>
      </c>
      <c r="G3049">
        <v>6</v>
      </c>
      <c r="H3049">
        <v>0</v>
      </c>
      <c r="I3049">
        <v>0</v>
      </c>
      <c r="J3049">
        <v>1</v>
      </c>
      <c r="K3049">
        <v>6</v>
      </c>
    </row>
    <row r="3050" spans="1:11" x14ac:dyDescent="0.2">
      <c r="A3050" t="s">
        <v>3360</v>
      </c>
      <c r="B3050" t="s">
        <v>88</v>
      </c>
      <c r="C3050" t="s">
        <v>100</v>
      </c>
      <c r="D3050" t="s">
        <v>274</v>
      </c>
      <c r="E3050" t="s">
        <v>218</v>
      </c>
      <c r="F3050">
        <v>1</v>
      </c>
      <c r="G3050">
        <v>6</v>
      </c>
      <c r="H3050">
        <v>0</v>
      </c>
      <c r="I3050">
        <v>0</v>
      </c>
      <c r="J3050">
        <v>1</v>
      </c>
      <c r="K3050">
        <v>6</v>
      </c>
    </row>
    <row r="3051" spans="1:11" x14ac:dyDescent="0.2">
      <c r="A3051" t="s">
        <v>3361</v>
      </c>
      <c r="B3051" t="s">
        <v>88</v>
      </c>
      <c r="C3051" t="s">
        <v>100</v>
      </c>
      <c r="D3051" t="s">
        <v>273</v>
      </c>
      <c r="E3051" t="s">
        <v>219</v>
      </c>
      <c r="F3051">
        <v>2</v>
      </c>
      <c r="G3051">
        <v>10</v>
      </c>
      <c r="H3051">
        <v>0</v>
      </c>
      <c r="I3051">
        <v>0</v>
      </c>
      <c r="J3051">
        <v>2</v>
      </c>
      <c r="K3051">
        <v>10</v>
      </c>
    </row>
    <row r="3052" spans="1:11" x14ac:dyDescent="0.2">
      <c r="A3052" t="s">
        <v>3362</v>
      </c>
      <c r="B3052" t="s">
        <v>88</v>
      </c>
      <c r="C3052" t="s">
        <v>100</v>
      </c>
      <c r="D3052" t="s">
        <v>272</v>
      </c>
      <c r="E3052" t="s">
        <v>286</v>
      </c>
      <c r="F3052">
        <v>82</v>
      </c>
      <c r="G3052">
        <v>443.2</v>
      </c>
      <c r="H3052">
        <v>0</v>
      </c>
      <c r="I3052">
        <v>0</v>
      </c>
      <c r="J3052">
        <v>82</v>
      </c>
      <c r="K3052">
        <v>443.2</v>
      </c>
    </row>
    <row r="3053" spans="1:11" x14ac:dyDescent="0.2">
      <c r="A3053" t="s">
        <v>3363</v>
      </c>
      <c r="B3053" t="s">
        <v>88</v>
      </c>
      <c r="C3053" t="s">
        <v>100</v>
      </c>
      <c r="D3053" t="s">
        <v>273</v>
      </c>
      <c r="E3053" t="s">
        <v>220</v>
      </c>
      <c r="F3053">
        <v>5</v>
      </c>
      <c r="G3053">
        <v>28.53</v>
      </c>
      <c r="H3053">
        <v>0</v>
      </c>
      <c r="I3053">
        <v>0</v>
      </c>
      <c r="J3053">
        <v>5</v>
      </c>
      <c r="K3053">
        <v>28.53</v>
      </c>
    </row>
    <row r="3054" spans="1:11" x14ac:dyDescent="0.2">
      <c r="A3054" t="s">
        <v>3364</v>
      </c>
      <c r="B3054" t="s">
        <v>88</v>
      </c>
      <c r="C3054" t="s">
        <v>100</v>
      </c>
      <c r="D3054" t="s">
        <v>273</v>
      </c>
      <c r="E3054" t="s">
        <v>287</v>
      </c>
      <c r="F3054">
        <v>50</v>
      </c>
      <c r="G3054">
        <v>269.61</v>
      </c>
      <c r="H3054">
        <v>0</v>
      </c>
      <c r="I3054">
        <v>0</v>
      </c>
      <c r="J3054">
        <v>50</v>
      </c>
      <c r="K3054">
        <v>269.61</v>
      </c>
    </row>
    <row r="3055" spans="1:11" x14ac:dyDescent="0.2">
      <c r="A3055" t="s">
        <v>3365</v>
      </c>
      <c r="B3055" t="s">
        <v>88</v>
      </c>
      <c r="C3055" t="s">
        <v>100</v>
      </c>
      <c r="D3055" t="s">
        <v>272</v>
      </c>
      <c r="E3055" t="s">
        <v>222</v>
      </c>
      <c r="F3055">
        <v>1</v>
      </c>
      <c r="G3055">
        <v>6</v>
      </c>
      <c r="H3055">
        <v>0</v>
      </c>
      <c r="I3055">
        <v>0</v>
      </c>
      <c r="J3055">
        <v>1</v>
      </c>
      <c r="K3055">
        <v>6</v>
      </c>
    </row>
    <row r="3056" spans="1:11" x14ac:dyDescent="0.2">
      <c r="A3056" t="s">
        <v>3366</v>
      </c>
      <c r="B3056" t="s">
        <v>88</v>
      </c>
      <c r="C3056" t="s">
        <v>100</v>
      </c>
      <c r="D3056" t="s">
        <v>268</v>
      </c>
      <c r="E3056" t="s">
        <v>223</v>
      </c>
      <c r="F3056">
        <v>1</v>
      </c>
      <c r="G3056">
        <v>6</v>
      </c>
      <c r="H3056">
        <v>0</v>
      </c>
      <c r="I3056">
        <v>0</v>
      </c>
      <c r="J3056">
        <v>1</v>
      </c>
      <c r="K3056">
        <v>6</v>
      </c>
    </row>
    <row r="3057" spans="1:11" x14ac:dyDescent="0.2">
      <c r="A3057" t="s">
        <v>3367</v>
      </c>
      <c r="B3057" t="s">
        <v>88</v>
      </c>
      <c r="C3057" t="s">
        <v>100</v>
      </c>
      <c r="D3057" t="s">
        <v>269</v>
      </c>
      <c r="E3057" t="s">
        <v>224</v>
      </c>
      <c r="F3057">
        <v>4</v>
      </c>
      <c r="G3057">
        <v>15</v>
      </c>
      <c r="H3057">
        <v>0</v>
      </c>
      <c r="I3057">
        <v>0</v>
      </c>
      <c r="J3057">
        <v>4</v>
      </c>
      <c r="K3057">
        <v>15</v>
      </c>
    </row>
    <row r="3058" spans="1:11" x14ac:dyDescent="0.2">
      <c r="A3058" t="s">
        <v>3368</v>
      </c>
      <c r="B3058" t="s">
        <v>88</v>
      </c>
      <c r="C3058" t="s">
        <v>100</v>
      </c>
      <c r="D3058" t="s">
        <v>271</v>
      </c>
      <c r="E3058" t="s">
        <v>227</v>
      </c>
      <c r="F3058">
        <v>2</v>
      </c>
      <c r="G3058">
        <v>9</v>
      </c>
      <c r="H3058">
        <v>0</v>
      </c>
      <c r="I3058">
        <v>0</v>
      </c>
      <c r="J3058">
        <v>2</v>
      </c>
      <c r="K3058">
        <v>9</v>
      </c>
    </row>
    <row r="3059" spans="1:11" x14ac:dyDescent="0.2">
      <c r="A3059" t="s">
        <v>3369</v>
      </c>
      <c r="B3059" t="s">
        <v>88</v>
      </c>
      <c r="C3059" t="s">
        <v>100</v>
      </c>
      <c r="D3059" t="s">
        <v>274</v>
      </c>
      <c r="E3059" t="s">
        <v>229</v>
      </c>
      <c r="F3059">
        <v>2</v>
      </c>
      <c r="G3059">
        <v>9</v>
      </c>
      <c r="H3059">
        <v>0</v>
      </c>
      <c r="I3059">
        <v>0</v>
      </c>
      <c r="J3059">
        <v>2</v>
      </c>
      <c r="K3059">
        <v>9</v>
      </c>
    </row>
    <row r="3060" spans="1:11" x14ac:dyDescent="0.2">
      <c r="A3060" t="s">
        <v>3370</v>
      </c>
      <c r="B3060" t="s">
        <v>88</v>
      </c>
      <c r="C3060" t="s">
        <v>100</v>
      </c>
      <c r="D3060" t="s">
        <v>268</v>
      </c>
      <c r="E3060" t="s">
        <v>230</v>
      </c>
      <c r="F3060">
        <v>5</v>
      </c>
      <c r="G3060">
        <v>18</v>
      </c>
      <c r="H3060">
        <v>0</v>
      </c>
      <c r="I3060">
        <v>0</v>
      </c>
      <c r="J3060">
        <v>5</v>
      </c>
      <c r="K3060">
        <v>18</v>
      </c>
    </row>
    <row r="3061" spans="1:11" x14ac:dyDescent="0.2">
      <c r="A3061" t="s">
        <v>3371</v>
      </c>
      <c r="B3061" t="s">
        <v>88</v>
      </c>
      <c r="C3061" t="s">
        <v>100</v>
      </c>
      <c r="D3061" t="s">
        <v>270</v>
      </c>
      <c r="E3061" t="s">
        <v>231</v>
      </c>
      <c r="F3061">
        <v>1</v>
      </c>
      <c r="G3061">
        <v>3</v>
      </c>
      <c r="H3061">
        <v>0</v>
      </c>
      <c r="I3061">
        <v>0</v>
      </c>
      <c r="J3061">
        <v>1</v>
      </c>
      <c r="K3061">
        <v>3</v>
      </c>
    </row>
    <row r="3062" spans="1:11" x14ac:dyDescent="0.2">
      <c r="A3062" t="s">
        <v>3372</v>
      </c>
      <c r="B3062" t="s">
        <v>88</v>
      </c>
      <c r="C3062" t="s">
        <v>100</v>
      </c>
      <c r="D3062" t="s">
        <v>272</v>
      </c>
      <c r="E3062" t="s">
        <v>232</v>
      </c>
      <c r="F3062">
        <v>16</v>
      </c>
      <c r="G3062">
        <v>81.53</v>
      </c>
      <c r="H3062">
        <v>0</v>
      </c>
      <c r="I3062">
        <v>0</v>
      </c>
      <c r="J3062">
        <v>16</v>
      </c>
      <c r="K3062">
        <v>81.53</v>
      </c>
    </row>
    <row r="3063" spans="1:11" x14ac:dyDescent="0.2">
      <c r="A3063" t="s">
        <v>3373</v>
      </c>
      <c r="B3063" t="s">
        <v>88</v>
      </c>
      <c r="C3063" t="s">
        <v>100</v>
      </c>
      <c r="D3063" t="s">
        <v>274</v>
      </c>
      <c r="E3063" t="s">
        <v>236</v>
      </c>
      <c r="F3063">
        <v>1</v>
      </c>
      <c r="G3063">
        <v>6</v>
      </c>
      <c r="H3063">
        <v>0</v>
      </c>
      <c r="I3063">
        <v>0</v>
      </c>
      <c r="J3063">
        <v>1</v>
      </c>
      <c r="K3063">
        <v>6</v>
      </c>
    </row>
    <row r="3064" spans="1:11" x14ac:dyDescent="0.2">
      <c r="A3064" t="s">
        <v>3374</v>
      </c>
      <c r="B3064" t="s">
        <v>88</v>
      </c>
      <c r="C3064" t="s">
        <v>100</v>
      </c>
      <c r="D3064" t="s">
        <v>275</v>
      </c>
      <c r="E3064" t="s">
        <v>241</v>
      </c>
      <c r="F3064">
        <v>2</v>
      </c>
      <c r="G3064">
        <v>9</v>
      </c>
      <c r="H3064">
        <v>0</v>
      </c>
      <c r="I3064">
        <v>0</v>
      </c>
      <c r="J3064">
        <v>2</v>
      </c>
      <c r="K3064">
        <v>9</v>
      </c>
    </row>
    <row r="3065" spans="1:11" x14ac:dyDescent="0.2">
      <c r="A3065" t="s">
        <v>3375</v>
      </c>
      <c r="B3065" t="s">
        <v>88</v>
      </c>
      <c r="C3065" t="s">
        <v>100</v>
      </c>
      <c r="D3065" t="s">
        <v>274</v>
      </c>
      <c r="E3065" t="s">
        <v>242</v>
      </c>
      <c r="F3065">
        <v>1</v>
      </c>
      <c r="G3065">
        <v>3</v>
      </c>
      <c r="H3065">
        <v>0</v>
      </c>
      <c r="I3065">
        <v>0</v>
      </c>
      <c r="J3065">
        <v>1</v>
      </c>
      <c r="K3065">
        <v>3</v>
      </c>
    </row>
    <row r="3066" spans="1:11" x14ac:dyDescent="0.2">
      <c r="A3066" t="s">
        <v>3376</v>
      </c>
      <c r="B3066" t="s">
        <v>88</v>
      </c>
      <c r="C3066" t="s">
        <v>100</v>
      </c>
      <c r="D3066" t="s">
        <v>269</v>
      </c>
      <c r="E3066" t="s">
        <v>243</v>
      </c>
      <c r="F3066">
        <v>8</v>
      </c>
      <c r="G3066">
        <v>40.53</v>
      </c>
      <c r="H3066">
        <v>0</v>
      </c>
      <c r="I3066">
        <v>0</v>
      </c>
      <c r="J3066">
        <v>8</v>
      </c>
      <c r="K3066">
        <v>40.53</v>
      </c>
    </row>
    <row r="3067" spans="1:11" x14ac:dyDescent="0.2">
      <c r="A3067" t="s">
        <v>3377</v>
      </c>
      <c r="B3067" t="s">
        <v>88</v>
      </c>
      <c r="C3067" t="s">
        <v>100</v>
      </c>
      <c r="D3067" t="s">
        <v>269</v>
      </c>
      <c r="E3067" t="s">
        <v>244</v>
      </c>
      <c r="F3067">
        <v>12</v>
      </c>
      <c r="G3067">
        <v>70.02</v>
      </c>
      <c r="H3067">
        <v>0</v>
      </c>
      <c r="I3067">
        <v>0</v>
      </c>
      <c r="J3067">
        <v>12</v>
      </c>
      <c r="K3067">
        <v>70.02</v>
      </c>
    </row>
    <row r="3068" spans="1:11" x14ac:dyDescent="0.2">
      <c r="A3068" t="s">
        <v>3378</v>
      </c>
      <c r="B3068" t="s">
        <v>88</v>
      </c>
      <c r="C3068" t="s">
        <v>100</v>
      </c>
      <c r="D3068" t="s">
        <v>271</v>
      </c>
      <c r="E3068" t="s">
        <v>245</v>
      </c>
      <c r="F3068">
        <v>1</v>
      </c>
      <c r="G3068">
        <v>3</v>
      </c>
      <c r="H3068">
        <v>0</v>
      </c>
      <c r="I3068">
        <v>0</v>
      </c>
      <c r="J3068">
        <v>1</v>
      </c>
      <c r="K3068">
        <v>3</v>
      </c>
    </row>
    <row r="3069" spans="1:11" x14ac:dyDescent="0.2">
      <c r="A3069" t="s">
        <v>3379</v>
      </c>
      <c r="B3069" t="s">
        <v>88</v>
      </c>
      <c r="C3069" t="s">
        <v>100</v>
      </c>
      <c r="D3069" t="s">
        <v>274</v>
      </c>
      <c r="E3069" t="s">
        <v>246</v>
      </c>
      <c r="F3069">
        <v>5</v>
      </c>
      <c r="G3069">
        <v>23.51</v>
      </c>
      <c r="H3069">
        <v>0</v>
      </c>
      <c r="I3069">
        <v>0</v>
      </c>
      <c r="J3069">
        <v>5</v>
      </c>
      <c r="K3069">
        <v>23.51</v>
      </c>
    </row>
    <row r="3070" spans="1:11" x14ac:dyDescent="0.2">
      <c r="A3070" t="s">
        <v>3380</v>
      </c>
      <c r="B3070" t="s">
        <v>88</v>
      </c>
      <c r="C3070" t="s">
        <v>100</v>
      </c>
      <c r="D3070" t="s">
        <v>272</v>
      </c>
      <c r="E3070" t="s">
        <v>247</v>
      </c>
      <c r="F3070">
        <v>1</v>
      </c>
      <c r="G3070">
        <v>6</v>
      </c>
      <c r="H3070">
        <v>0</v>
      </c>
      <c r="I3070">
        <v>0</v>
      </c>
      <c r="J3070">
        <v>1</v>
      </c>
      <c r="K3070">
        <v>6</v>
      </c>
    </row>
    <row r="3071" spans="1:11" x14ac:dyDescent="0.2">
      <c r="A3071" t="s">
        <v>3381</v>
      </c>
      <c r="B3071" t="s">
        <v>88</v>
      </c>
      <c r="C3071" t="s">
        <v>100</v>
      </c>
      <c r="D3071" t="s">
        <v>274</v>
      </c>
      <c r="E3071" t="s">
        <v>288</v>
      </c>
      <c r="F3071">
        <v>17</v>
      </c>
      <c r="G3071">
        <v>78.02</v>
      </c>
      <c r="H3071">
        <v>0</v>
      </c>
      <c r="I3071">
        <v>0</v>
      </c>
      <c r="J3071">
        <v>17</v>
      </c>
      <c r="K3071">
        <v>78.02</v>
      </c>
    </row>
    <row r="3072" spans="1:11" x14ac:dyDescent="0.2">
      <c r="A3072" t="s">
        <v>3382</v>
      </c>
      <c r="B3072" t="s">
        <v>88</v>
      </c>
      <c r="C3072" t="s">
        <v>100</v>
      </c>
      <c r="D3072" t="s">
        <v>267</v>
      </c>
      <c r="E3072" t="s">
        <v>248</v>
      </c>
      <c r="F3072">
        <v>2</v>
      </c>
      <c r="G3072">
        <v>12</v>
      </c>
      <c r="H3072">
        <v>0</v>
      </c>
      <c r="I3072">
        <v>0</v>
      </c>
      <c r="J3072">
        <v>2</v>
      </c>
      <c r="K3072">
        <v>12</v>
      </c>
    </row>
    <row r="3073" spans="1:11" x14ac:dyDescent="0.2">
      <c r="A3073" t="s">
        <v>3383</v>
      </c>
      <c r="B3073" t="s">
        <v>88</v>
      </c>
      <c r="C3073" t="s">
        <v>100</v>
      </c>
      <c r="D3073" t="s">
        <v>272</v>
      </c>
      <c r="E3073" t="s">
        <v>249</v>
      </c>
      <c r="F3073">
        <v>9</v>
      </c>
      <c r="G3073">
        <v>52.53</v>
      </c>
      <c r="H3073">
        <v>0</v>
      </c>
      <c r="I3073">
        <v>0</v>
      </c>
      <c r="J3073">
        <v>9</v>
      </c>
      <c r="K3073">
        <v>52.53</v>
      </c>
    </row>
    <row r="3074" spans="1:11" x14ac:dyDescent="0.2">
      <c r="A3074" t="s">
        <v>3384</v>
      </c>
      <c r="B3074" t="s">
        <v>88</v>
      </c>
      <c r="C3074" t="s">
        <v>100</v>
      </c>
      <c r="D3074" t="s">
        <v>271</v>
      </c>
      <c r="E3074" t="s">
        <v>252</v>
      </c>
      <c r="F3074">
        <v>2</v>
      </c>
      <c r="G3074">
        <v>9</v>
      </c>
      <c r="H3074">
        <v>0</v>
      </c>
      <c r="I3074">
        <v>0</v>
      </c>
      <c r="J3074">
        <v>2</v>
      </c>
      <c r="K3074">
        <v>9</v>
      </c>
    </row>
    <row r="3075" spans="1:11" x14ac:dyDescent="0.2">
      <c r="A3075" t="s">
        <v>3385</v>
      </c>
      <c r="B3075" t="s">
        <v>88</v>
      </c>
      <c r="C3075" t="s">
        <v>100</v>
      </c>
      <c r="D3075" t="s">
        <v>273</v>
      </c>
      <c r="E3075" t="s">
        <v>253</v>
      </c>
      <c r="F3075">
        <v>5</v>
      </c>
      <c r="G3075">
        <v>22.02</v>
      </c>
      <c r="H3075">
        <v>0</v>
      </c>
      <c r="I3075">
        <v>0</v>
      </c>
      <c r="J3075">
        <v>5</v>
      </c>
      <c r="K3075">
        <v>22.02</v>
      </c>
    </row>
    <row r="3076" spans="1:11" x14ac:dyDescent="0.2">
      <c r="A3076" t="s">
        <v>3386</v>
      </c>
      <c r="B3076" t="s">
        <v>88</v>
      </c>
      <c r="C3076" t="s">
        <v>100</v>
      </c>
      <c r="D3076" t="s">
        <v>272</v>
      </c>
      <c r="E3076" t="s">
        <v>256</v>
      </c>
      <c r="F3076">
        <v>1</v>
      </c>
      <c r="G3076">
        <v>4</v>
      </c>
      <c r="H3076">
        <v>0</v>
      </c>
      <c r="I3076">
        <v>0</v>
      </c>
      <c r="J3076">
        <v>1</v>
      </c>
      <c r="K3076">
        <v>4</v>
      </c>
    </row>
    <row r="3077" spans="1:11" x14ac:dyDescent="0.2">
      <c r="A3077" t="s">
        <v>3387</v>
      </c>
      <c r="B3077" t="s">
        <v>88</v>
      </c>
      <c r="C3077" t="s">
        <v>100</v>
      </c>
      <c r="D3077" t="s">
        <v>274</v>
      </c>
      <c r="E3077" t="s">
        <v>258</v>
      </c>
      <c r="F3077">
        <v>1</v>
      </c>
      <c r="G3077">
        <v>6.51</v>
      </c>
      <c r="H3077">
        <v>0</v>
      </c>
      <c r="I3077">
        <v>0</v>
      </c>
      <c r="J3077">
        <v>1</v>
      </c>
      <c r="K3077">
        <v>6.51</v>
      </c>
    </row>
    <row r="3078" spans="1:11" x14ac:dyDescent="0.2">
      <c r="A3078" t="s">
        <v>3388</v>
      </c>
      <c r="B3078" t="s">
        <v>88</v>
      </c>
      <c r="C3078" t="s">
        <v>100</v>
      </c>
      <c r="D3078" t="s">
        <v>275</v>
      </c>
      <c r="E3078" t="s">
        <v>259</v>
      </c>
      <c r="F3078">
        <v>1</v>
      </c>
      <c r="G3078">
        <v>6</v>
      </c>
      <c r="H3078">
        <v>0</v>
      </c>
      <c r="I3078">
        <v>0</v>
      </c>
      <c r="J3078">
        <v>1</v>
      </c>
      <c r="K3078">
        <v>6</v>
      </c>
    </row>
    <row r="3079" spans="1:11" x14ac:dyDescent="0.2">
      <c r="A3079" t="s">
        <v>3389</v>
      </c>
      <c r="B3079" t="s">
        <v>88</v>
      </c>
      <c r="C3079" t="s">
        <v>100</v>
      </c>
      <c r="D3079" t="s">
        <v>275</v>
      </c>
      <c r="E3079" t="s">
        <v>289</v>
      </c>
      <c r="F3079">
        <v>21</v>
      </c>
      <c r="G3079">
        <v>132.04</v>
      </c>
      <c r="H3079">
        <v>0</v>
      </c>
      <c r="I3079">
        <v>0</v>
      </c>
      <c r="J3079">
        <v>21</v>
      </c>
      <c r="K3079">
        <v>132.04</v>
      </c>
    </row>
    <row r="3080" spans="1:11" x14ac:dyDescent="0.2">
      <c r="A3080" t="s">
        <v>3390</v>
      </c>
      <c r="B3080" t="s">
        <v>88</v>
      </c>
      <c r="C3080" t="s">
        <v>291</v>
      </c>
      <c r="D3080" t="s">
        <v>106</v>
      </c>
      <c r="E3080" t="s">
        <v>280</v>
      </c>
      <c r="F3080">
        <v>22575</v>
      </c>
      <c r="G3080">
        <v>147713.32999999999</v>
      </c>
      <c r="H3080">
        <v>0</v>
      </c>
      <c r="I3080">
        <v>0</v>
      </c>
      <c r="J3080">
        <v>22575</v>
      </c>
      <c r="K3080">
        <v>147713.32999999999</v>
      </c>
    </row>
    <row r="3081" spans="1:11" x14ac:dyDescent="0.2">
      <c r="A3081" t="s">
        <v>3391</v>
      </c>
      <c r="B3081" t="s">
        <v>88</v>
      </c>
      <c r="C3081" t="s">
        <v>291</v>
      </c>
      <c r="D3081" t="s">
        <v>269</v>
      </c>
      <c r="E3081" t="s">
        <v>107</v>
      </c>
      <c r="F3081">
        <v>67</v>
      </c>
      <c r="G3081">
        <v>394.02</v>
      </c>
      <c r="H3081">
        <v>0</v>
      </c>
      <c r="I3081">
        <v>0</v>
      </c>
      <c r="J3081">
        <v>67</v>
      </c>
      <c r="K3081">
        <v>394.02</v>
      </c>
    </row>
    <row r="3082" spans="1:11" x14ac:dyDescent="0.2">
      <c r="A3082" t="s">
        <v>3392</v>
      </c>
      <c r="B3082" t="s">
        <v>88</v>
      </c>
      <c r="C3082" t="s">
        <v>291</v>
      </c>
      <c r="D3082" t="s">
        <v>269</v>
      </c>
      <c r="E3082" t="s">
        <v>108</v>
      </c>
      <c r="F3082">
        <v>154</v>
      </c>
      <c r="G3082">
        <v>1023.02</v>
      </c>
      <c r="H3082">
        <v>0</v>
      </c>
      <c r="I3082">
        <v>0</v>
      </c>
      <c r="J3082">
        <v>154</v>
      </c>
      <c r="K3082">
        <v>1023.02</v>
      </c>
    </row>
    <row r="3083" spans="1:11" x14ac:dyDescent="0.2">
      <c r="A3083" t="s">
        <v>3393</v>
      </c>
      <c r="B3083" t="s">
        <v>88</v>
      </c>
      <c r="C3083" t="s">
        <v>291</v>
      </c>
      <c r="D3083" t="s">
        <v>275</v>
      </c>
      <c r="E3083" t="s">
        <v>109</v>
      </c>
      <c r="F3083">
        <v>115</v>
      </c>
      <c r="G3083">
        <v>840</v>
      </c>
      <c r="H3083">
        <v>0</v>
      </c>
      <c r="I3083">
        <v>0</v>
      </c>
      <c r="J3083">
        <v>115</v>
      </c>
      <c r="K3083">
        <v>840</v>
      </c>
    </row>
    <row r="3084" spans="1:11" x14ac:dyDescent="0.2">
      <c r="A3084" t="s">
        <v>3394</v>
      </c>
      <c r="B3084" t="s">
        <v>88</v>
      </c>
      <c r="C3084" t="s">
        <v>291</v>
      </c>
      <c r="D3084" t="s">
        <v>273</v>
      </c>
      <c r="E3084" t="s">
        <v>110</v>
      </c>
      <c r="F3084">
        <v>74</v>
      </c>
      <c r="G3084">
        <v>452.51</v>
      </c>
      <c r="H3084">
        <v>0</v>
      </c>
      <c r="I3084">
        <v>0</v>
      </c>
      <c r="J3084">
        <v>74</v>
      </c>
      <c r="K3084">
        <v>452.51</v>
      </c>
    </row>
    <row r="3085" spans="1:11" x14ac:dyDescent="0.2">
      <c r="A3085" t="s">
        <v>3395</v>
      </c>
      <c r="B3085" t="s">
        <v>88</v>
      </c>
      <c r="C3085" t="s">
        <v>291</v>
      </c>
      <c r="D3085" t="s">
        <v>268</v>
      </c>
      <c r="E3085" t="s">
        <v>111</v>
      </c>
      <c r="F3085">
        <v>80</v>
      </c>
      <c r="G3085">
        <v>527</v>
      </c>
      <c r="H3085">
        <v>0</v>
      </c>
      <c r="I3085">
        <v>0</v>
      </c>
      <c r="J3085">
        <v>80</v>
      </c>
      <c r="K3085">
        <v>527</v>
      </c>
    </row>
    <row r="3086" spans="1:11" x14ac:dyDescent="0.2">
      <c r="A3086" t="s">
        <v>3396</v>
      </c>
      <c r="B3086" t="s">
        <v>88</v>
      </c>
      <c r="C3086" t="s">
        <v>291</v>
      </c>
      <c r="D3086" t="s">
        <v>269</v>
      </c>
      <c r="E3086" t="s">
        <v>112</v>
      </c>
      <c r="F3086">
        <v>237</v>
      </c>
      <c r="G3086">
        <v>1388</v>
      </c>
      <c r="H3086">
        <v>0</v>
      </c>
      <c r="I3086">
        <v>0</v>
      </c>
      <c r="J3086">
        <v>237</v>
      </c>
      <c r="K3086">
        <v>1388</v>
      </c>
    </row>
    <row r="3087" spans="1:11" x14ac:dyDescent="0.2">
      <c r="A3087" t="s">
        <v>3397</v>
      </c>
      <c r="B3087" t="s">
        <v>88</v>
      </c>
      <c r="C3087" t="s">
        <v>291</v>
      </c>
      <c r="D3087" t="s">
        <v>274</v>
      </c>
      <c r="E3087" t="s">
        <v>113</v>
      </c>
      <c r="F3087">
        <v>256</v>
      </c>
      <c r="G3087">
        <v>1695</v>
      </c>
      <c r="H3087">
        <v>0</v>
      </c>
      <c r="I3087">
        <v>0</v>
      </c>
      <c r="J3087">
        <v>256</v>
      </c>
      <c r="K3087">
        <v>1695</v>
      </c>
    </row>
    <row r="3088" spans="1:11" x14ac:dyDescent="0.2">
      <c r="A3088" t="s">
        <v>3398</v>
      </c>
      <c r="B3088" t="s">
        <v>88</v>
      </c>
      <c r="C3088" t="s">
        <v>291</v>
      </c>
      <c r="D3088" t="s">
        <v>271</v>
      </c>
      <c r="E3088" t="s">
        <v>114</v>
      </c>
      <c r="F3088">
        <v>50</v>
      </c>
      <c r="G3088">
        <v>365</v>
      </c>
      <c r="H3088">
        <v>0</v>
      </c>
      <c r="I3088">
        <v>0</v>
      </c>
      <c r="J3088">
        <v>50</v>
      </c>
      <c r="K3088">
        <v>365</v>
      </c>
    </row>
    <row r="3089" spans="1:11" x14ac:dyDescent="0.2">
      <c r="A3089" t="s">
        <v>3399</v>
      </c>
      <c r="B3089" t="s">
        <v>88</v>
      </c>
      <c r="C3089" t="s">
        <v>291</v>
      </c>
      <c r="D3089" t="s">
        <v>271</v>
      </c>
      <c r="E3089" t="s">
        <v>115</v>
      </c>
      <c r="F3089">
        <v>35</v>
      </c>
      <c r="G3089">
        <v>213.51</v>
      </c>
      <c r="H3089">
        <v>0</v>
      </c>
      <c r="I3089">
        <v>0</v>
      </c>
      <c r="J3089">
        <v>35</v>
      </c>
      <c r="K3089">
        <v>213.51</v>
      </c>
    </row>
    <row r="3090" spans="1:11" x14ac:dyDescent="0.2">
      <c r="A3090" t="s">
        <v>3400</v>
      </c>
      <c r="B3090" t="s">
        <v>88</v>
      </c>
      <c r="C3090" t="s">
        <v>291</v>
      </c>
      <c r="D3090" t="s">
        <v>271</v>
      </c>
      <c r="E3090" t="s">
        <v>116</v>
      </c>
      <c r="F3090">
        <v>99</v>
      </c>
      <c r="G3090">
        <v>708</v>
      </c>
      <c r="H3090">
        <v>0</v>
      </c>
      <c r="I3090">
        <v>0</v>
      </c>
      <c r="J3090">
        <v>99</v>
      </c>
      <c r="K3090">
        <v>708</v>
      </c>
    </row>
    <row r="3091" spans="1:11" x14ac:dyDescent="0.2">
      <c r="A3091" t="s">
        <v>3401</v>
      </c>
      <c r="B3091" t="s">
        <v>88</v>
      </c>
      <c r="C3091" t="s">
        <v>291</v>
      </c>
      <c r="D3091" t="s">
        <v>273</v>
      </c>
      <c r="E3091" t="s">
        <v>117</v>
      </c>
      <c r="F3091">
        <v>135</v>
      </c>
      <c r="G3091">
        <v>895.51</v>
      </c>
      <c r="H3091">
        <v>0</v>
      </c>
      <c r="I3091">
        <v>0</v>
      </c>
      <c r="J3091">
        <v>135</v>
      </c>
      <c r="K3091">
        <v>895.51</v>
      </c>
    </row>
    <row r="3092" spans="1:11" x14ac:dyDescent="0.2">
      <c r="A3092" t="s">
        <v>3402</v>
      </c>
      <c r="B3092" t="s">
        <v>88</v>
      </c>
      <c r="C3092" t="s">
        <v>291</v>
      </c>
      <c r="D3092" t="s">
        <v>272</v>
      </c>
      <c r="E3092" t="s">
        <v>118</v>
      </c>
      <c r="F3092">
        <v>119</v>
      </c>
      <c r="G3092">
        <v>744</v>
      </c>
      <c r="H3092">
        <v>0</v>
      </c>
      <c r="I3092">
        <v>0</v>
      </c>
      <c r="J3092">
        <v>119</v>
      </c>
      <c r="K3092">
        <v>744</v>
      </c>
    </row>
    <row r="3093" spans="1:11" x14ac:dyDescent="0.2">
      <c r="A3093" t="s">
        <v>3403</v>
      </c>
      <c r="B3093" t="s">
        <v>88</v>
      </c>
      <c r="C3093" t="s">
        <v>291</v>
      </c>
      <c r="D3093" t="s">
        <v>275</v>
      </c>
      <c r="E3093" t="s">
        <v>119</v>
      </c>
      <c r="F3093">
        <v>230</v>
      </c>
      <c r="G3093">
        <v>1684.51</v>
      </c>
      <c r="H3093">
        <v>0</v>
      </c>
      <c r="I3093">
        <v>0</v>
      </c>
      <c r="J3093">
        <v>230</v>
      </c>
      <c r="K3093">
        <v>1684.51</v>
      </c>
    </row>
    <row r="3094" spans="1:11" x14ac:dyDescent="0.2">
      <c r="A3094" t="s">
        <v>3404</v>
      </c>
      <c r="B3094" t="s">
        <v>88</v>
      </c>
      <c r="C3094" t="s">
        <v>291</v>
      </c>
      <c r="D3094" t="s">
        <v>269</v>
      </c>
      <c r="E3094" t="s">
        <v>120</v>
      </c>
      <c r="F3094">
        <v>100</v>
      </c>
      <c r="G3094">
        <v>629</v>
      </c>
      <c r="H3094">
        <v>0</v>
      </c>
      <c r="I3094">
        <v>0</v>
      </c>
      <c r="J3094">
        <v>100</v>
      </c>
      <c r="K3094">
        <v>629</v>
      </c>
    </row>
    <row r="3095" spans="1:11" x14ac:dyDescent="0.2">
      <c r="A3095" t="s">
        <v>3405</v>
      </c>
      <c r="B3095" t="s">
        <v>88</v>
      </c>
      <c r="C3095" t="s">
        <v>291</v>
      </c>
      <c r="D3095" t="s">
        <v>272</v>
      </c>
      <c r="E3095" t="s">
        <v>121</v>
      </c>
      <c r="F3095">
        <v>49</v>
      </c>
      <c r="G3095">
        <v>322</v>
      </c>
      <c r="H3095">
        <v>0</v>
      </c>
      <c r="I3095">
        <v>0</v>
      </c>
      <c r="J3095">
        <v>49</v>
      </c>
      <c r="K3095">
        <v>322</v>
      </c>
    </row>
    <row r="3096" spans="1:11" x14ac:dyDescent="0.2">
      <c r="A3096" t="s">
        <v>3406</v>
      </c>
      <c r="B3096" t="s">
        <v>88</v>
      </c>
      <c r="C3096" t="s">
        <v>291</v>
      </c>
      <c r="D3096" t="s">
        <v>273</v>
      </c>
      <c r="E3096" t="s">
        <v>122</v>
      </c>
      <c r="F3096">
        <v>232</v>
      </c>
      <c r="G3096">
        <v>1432.06</v>
      </c>
      <c r="H3096">
        <v>0</v>
      </c>
      <c r="I3096">
        <v>0</v>
      </c>
      <c r="J3096">
        <v>232</v>
      </c>
      <c r="K3096">
        <v>1432.06</v>
      </c>
    </row>
    <row r="3097" spans="1:11" x14ac:dyDescent="0.2">
      <c r="A3097" t="s">
        <v>3407</v>
      </c>
      <c r="B3097" t="s">
        <v>88</v>
      </c>
      <c r="C3097" t="s">
        <v>291</v>
      </c>
      <c r="D3097" t="s">
        <v>269</v>
      </c>
      <c r="E3097" t="s">
        <v>123</v>
      </c>
      <c r="F3097">
        <v>299</v>
      </c>
      <c r="G3097">
        <v>1845.53</v>
      </c>
      <c r="H3097">
        <v>0</v>
      </c>
      <c r="I3097">
        <v>0</v>
      </c>
      <c r="J3097">
        <v>299</v>
      </c>
      <c r="K3097">
        <v>1845.53</v>
      </c>
    </row>
    <row r="3098" spans="1:11" x14ac:dyDescent="0.2">
      <c r="A3098" t="s">
        <v>3408</v>
      </c>
      <c r="B3098" t="s">
        <v>88</v>
      </c>
      <c r="C3098" t="s">
        <v>291</v>
      </c>
      <c r="D3098" t="s">
        <v>272</v>
      </c>
      <c r="E3098" t="s">
        <v>124</v>
      </c>
      <c r="F3098">
        <v>310</v>
      </c>
      <c r="G3098">
        <v>1999.02</v>
      </c>
      <c r="H3098">
        <v>0</v>
      </c>
      <c r="I3098">
        <v>0</v>
      </c>
      <c r="J3098">
        <v>310</v>
      </c>
      <c r="K3098">
        <v>1999.02</v>
      </c>
    </row>
    <row r="3099" spans="1:11" x14ac:dyDescent="0.2">
      <c r="A3099" t="s">
        <v>3409</v>
      </c>
      <c r="B3099" t="s">
        <v>88</v>
      </c>
      <c r="C3099" t="s">
        <v>291</v>
      </c>
      <c r="D3099" t="s">
        <v>271</v>
      </c>
      <c r="E3099" t="s">
        <v>125</v>
      </c>
      <c r="F3099">
        <v>69</v>
      </c>
      <c r="G3099">
        <v>481.51</v>
      </c>
      <c r="H3099">
        <v>0</v>
      </c>
      <c r="I3099">
        <v>0</v>
      </c>
      <c r="J3099">
        <v>69</v>
      </c>
      <c r="K3099">
        <v>481.51</v>
      </c>
    </row>
    <row r="3100" spans="1:11" x14ac:dyDescent="0.2">
      <c r="A3100" t="s">
        <v>3410</v>
      </c>
      <c r="B3100" t="s">
        <v>88</v>
      </c>
      <c r="C3100" t="s">
        <v>291</v>
      </c>
      <c r="D3100" t="s">
        <v>275</v>
      </c>
      <c r="E3100" t="s">
        <v>126</v>
      </c>
      <c r="F3100">
        <v>83</v>
      </c>
      <c r="G3100">
        <v>589</v>
      </c>
      <c r="H3100">
        <v>0</v>
      </c>
      <c r="I3100">
        <v>0</v>
      </c>
      <c r="J3100">
        <v>83</v>
      </c>
      <c r="K3100">
        <v>589</v>
      </c>
    </row>
    <row r="3101" spans="1:11" x14ac:dyDescent="0.2">
      <c r="A3101" t="s">
        <v>3411</v>
      </c>
      <c r="B3101" t="s">
        <v>88</v>
      </c>
      <c r="C3101" t="s">
        <v>291</v>
      </c>
      <c r="D3101" t="s">
        <v>268</v>
      </c>
      <c r="E3101" t="s">
        <v>127</v>
      </c>
      <c r="F3101">
        <v>349</v>
      </c>
      <c r="G3101">
        <v>2336.04</v>
      </c>
      <c r="H3101">
        <v>0</v>
      </c>
      <c r="I3101">
        <v>0</v>
      </c>
      <c r="J3101">
        <v>349</v>
      </c>
      <c r="K3101">
        <v>2336.04</v>
      </c>
    </row>
    <row r="3102" spans="1:11" x14ac:dyDescent="0.2">
      <c r="A3102" t="s">
        <v>3412</v>
      </c>
      <c r="B3102" t="s">
        <v>88</v>
      </c>
      <c r="C3102" t="s">
        <v>291</v>
      </c>
      <c r="D3102" t="s">
        <v>269</v>
      </c>
      <c r="E3102" t="s">
        <v>128</v>
      </c>
      <c r="F3102">
        <v>77</v>
      </c>
      <c r="G3102">
        <v>472.51</v>
      </c>
      <c r="H3102">
        <v>0</v>
      </c>
      <c r="I3102">
        <v>0</v>
      </c>
      <c r="J3102">
        <v>77</v>
      </c>
      <c r="K3102">
        <v>472.51</v>
      </c>
    </row>
    <row r="3103" spans="1:11" x14ac:dyDescent="0.2">
      <c r="A3103" t="s">
        <v>3413</v>
      </c>
      <c r="B3103" t="s">
        <v>88</v>
      </c>
      <c r="C3103" t="s">
        <v>291</v>
      </c>
      <c r="D3103" t="s">
        <v>268</v>
      </c>
      <c r="E3103" t="s">
        <v>129</v>
      </c>
      <c r="F3103">
        <v>236</v>
      </c>
      <c r="G3103">
        <v>1458.02</v>
      </c>
      <c r="H3103">
        <v>0</v>
      </c>
      <c r="I3103">
        <v>0</v>
      </c>
      <c r="J3103">
        <v>236</v>
      </c>
      <c r="K3103">
        <v>1458.02</v>
      </c>
    </row>
    <row r="3104" spans="1:11" x14ac:dyDescent="0.2">
      <c r="A3104" t="s">
        <v>3414</v>
      </c>
      <c r="B3104" t="s">
        <v>88</v>
      </c>
      <c r="C3104" t="s">
        <v>291</v>
      </c>
      <c r="D3104" t="s">
        <v>271</v>
      </c>
      <c r="E3104" t="s">
        <v>130</v>
      </c>
      <c r="F3104">
        <v>106</v>
      </c>
      <c r="G3104">
        <v>758.51</v>
      </c>
      <c r="H3104">
        <v>0</v>
      </c>
      <c r="I3104">
        <v>0</v>
      </c>
      <c r="J3104">
        <v>106</v>
      </c>
      <c r="K3104">
        <v>758.51</v>
      </c>
    </row>
    <row r="3105" spans="1:11" x14ac:dyDescent="0.2">
      <c r="A3105" t="s">
        <v>3415</v>
      </c>
      <c r="B3105" t="s">
        <v>88</v>
      </c>
      <c r="C3105" t="s">
        <v>291</v>
      </c>
      <c r="D3105" t="s">
        <v>271</v>
      </c>
      <c r="E3105" t="s">
        <v>131</v>
      </c>
      <c r="F3105">
        <v>105</v>
      </c>
      <c r="G3105">
        <v>745</v>
      </c>
      <c r="H3105">
        <v>0</v>
      </c>
      <c r="I3105">
        <v>0</v>
      </c>
      <c r="J3105">
        <v>105</v>
      </c>
      <c r="K3105">
        <v>745</v>
      </c>
    </row>
    <row r="3106" spans="1:11" x14ac:dyDescent="0.2">
      <c r="A3106" t="s">
        <v>3416</v>
      </c>
      <c r="B3106" t="s">
        <v>88</v>
      </c>
      <c r="C3106" t="s">
        <v>291</v>
      </c>
      <c r="D3106" t="s">
        <v>273</v>
      </c>
      <c r="E3106" t="s">
        <v>133</v>
      </c>
      <c r="F3106">
        <v>150</v>
      </c>
      <c r="G3106">
        <v>965.51</v>
      </c>
      <c r="H3106">
        <v>0</v>
      </c>
      <c r="I3106">
        <v>0</v>
      </c>
      <c r="J3106">
        <v>150</v>
      </c>
      <c r="K3106">
        <v>965.51</v>
      </c>
    </row>
    <row r="3107" spans="1:11" x14ac:dyDescent="0.2">
      <c r="A3107" t="s">
        <v>3417</v>
      </c>
      <c r="B3107" t="s">
        <v>88</v>
      </c>
      <c r="C3107" t="s">
        <v>291</v>
      </c>
      <c r="D3107" t="s">
        <v>274</v>
      </c>
      <c r="E3107" t="s">
        <v>134</v>
      </c>
      <c r="F3107">
        <v>136</v>
      </c>
      <c r="G3107">
        <v>919</v>
      </c>
      <c r="H3107">
        <v>0</v>
      </c>
      <c r="I3107">
        <v>0</v>
      </c>
      <c r="J3107">
        <v>136</v>
      </c>
      <c r="K3107">
        <v>919</v>
      </c>
    </row>
    <row r="3108" spans="1:11" x14ac:dyDescent="0.2">
      <c r="A3108" t="s">
        <v>3418</v>
      </c>
      <c r="B3108" t="s">
        <v>88</v>
      </c>
      <c r="C3108" t="s">
        <v>291</v>
      </c>
      <c r="D3108" t="s">
        <v>269</v>
      </c>
      <c r="E3108" t="s">
        <v>135</v>
      </c>
      <c r="F3108">
        <v>239</v>
      </c>
      <c r="G3108">
        <v>1459.06</v>
      </c>
      <c r="H3108">
        <v>0</v>
      </c>
      <c r="I3108">
        <v>0</v>
      </c>
      <c r="J3108">
        <v>239</v>
      </c>
      <c r="K3108">
        <v>1459.06</v>
      </c>
    </row>
    <row r="3109" spans="1:11" x14ac:dyDescent="0.2">
      <c r="A3109" t="s">
        <v>3419</v>
      </c>
      <c r="B3109" t="s">
        <v>88</v>
      </c>
      <c r="C3109" t="s">
        <v>291</v>
      </c>
      <c r="D3109" t="s">
        <v>271</v>
      </c>
      <c r="E3109" t="s">
        <v>136</v>
      </c>
      <c r="F3109">
        <v>56</v>
      </c>
      <c r="G3109">
        <v>424</v>
      </c>
      <c r="H3109">
        <v>0</v>
      </c>
      <c r="I3109">
        <v>0</v>
      </c>
      <c r="J3109">
        <v>56</v>
      </c>
      <c r="K3109">
        <v>424</v>
      </c>
    </row>
    <row r="3110" spans="1:11" x14ac:dyDescent="0.2">
      <c r="A3110" t="s">
        <v>3420</v>
      </c>
      <c r="B3110" t="s">
        <v>88</v>
      </c>
      <c r="C3110" t="s">
        <v>291</v>
      </c>
      <c r="D3110" t="s">
        <v>270</v>
      </c>
      <c r="E3110" t="s">
        <v>137</v>
      </c>
      <c r="F3110">
        <v>38</v>
      </c>
      <c r="G3110">
        <v>261</v>
      </c>
      <c r="H3110">
        <v>0</v>
      </c>
      <c r="I3110">
        <v>0</v>
      </c>
      <c r="J3110">
        <v>38</v>
      </c>
      <c r="K3110">
        <v>261</v>
      </c>
    </row>
    <row r="3111" spans="1:11" x14ac:dyDescent="0.2">
      <c r="A3111" t="s">
        <v>3421</v>
      </c>
      <c r="B3111" t="s">
        <v>88</v>
      </c>
      <c r="C3111" t="s">
        <v>291</v>
      </c>
      <c r="D3111" t="s">
        <v>267</v>
      </c>
      <c r="E3111" t="s">
        <v>138</v>
      </c>
      <c r="F3111">
        <v>88</v>
      </c>
      <c r="G3111">
        <v>692.51</v>
      </c>
      <c r="H3111">
        <v>0</v>
      </c>
      <c r="I3111">
        <v>0</v>
      </c>
      <c r="J3111">
        <v>88</v>
      </c>
      <c r="K3111">
        <v>692.51</v>
      </c>
    </row>
    <row r="3112" spans="1:11" x14ac:dyDescent="0.2">
      <c r="A3112" t="s">
        <v>3422</v>
      </c>
      <c r="B3112" t="s">
        <v>88</v>
      </c>
      <c r="C3112" t="s">
        <v>291</v>
      </c>
      <c r="D3112" t="s">
        <v>267</v>
      </c>
      <c r="E3112" t="s">
        <v>139</v>
      </c>
      <c r="F3112">
        <v>265</v>
      </c>
      <c r="G3112">
        <v>1828.51</v>
      </c>
      <c r="H3112">
        <v>0</v>
      </c>
      <c r="I3112">
        <v>0</v>
      </c>
      <c r="J3112">
        <v>265</v>
      </c>
      <c r="K3112">
        <v>1828.51</v>
      </c>
    </row>
    <row r="3113" spans="1:11" x14ac:dyDescent="0.2">
      <c r="A3113" t="s">
        <v>3423</v>
      </c>
      <c r="B3113" t="s">
        <v>88</v>
      </c>
      <c r="C3113" t="s">
        <v>291</v>
      </c>
      <c r="D3113" t="s">
        <v>273</v>
      </c>
      <c r="E3113" t="s">
        <v>140</v>
      </c>
      <c r="F3113">
        <v>280</v>
      </c>
      <c r="G3113">
        <v>1732.04</v>
      </c>
      <c r="H3113">
        <v>0</v>
      </c>
      <c r="I3113">
        <v>0</v>
      </c>
      <c r="J3113">
        <v>280</v>
      </c>
      <c r="K3113">
        <v>1732.04</v>
      </c>
    </row>
    <row r="3114" spans="1:11" x14ac:dyDescent="0.2">
      <c r="A3114" t="s">
        <v>3424</v>
      </c>
      <c r="B3114" t="s">
        <v>88</v>
      </c>
      <c r="C3114" t="s">
        <v>291</v>
      </c>
      <c r="D3114" t="s">
        <v>275</v>
      </c>
      <c r="E3114" t="s">
        <v>141</v>
      </c>
      <c r="F3114">
        <v>183</v>
      </c>
      <c r="G3114">
        <v>1331.51</v>
      </c>
      <c r="H3114">
        <v>0</v>
      </c>
      <c r="I3114">
        <v>0</v>
      </c>
      <c r="J3114">
        <v>183</v>
      </c>
      <c r="K3114">
        <v>1331.51</v>
      </c>
    </row>
    <row r="3115" spans="1:11" x14ac:dyDescent="0.2">
      <c r="A3115" t="s">
        <v>3425</v>
      </c>
      <c r="B3115" t="s">
        <v>88</v>
      </c>
      <c r="C3115" t="s">
        <v>291</v>
      </c>
      <c r="D3115" t="s">
        <v>273</v>
      </c>
      <c r="E3115" t="s">
        <v>142</v>
      </c>
      <c r="F3115">
        <v>103</v>
      </c>
      <c r="G3115">
        <v>675</v>
      </c>
      <c r="H3115">
        <v>0</v>
      </c>
      <c r="I3115">
        <v>0</v>
      </c>
      <c r="J3115">
        <v>103</v>
      </c>
      <c r="K3115">
        <v>675</v>
      </c>
    </row>
    <row r="3116" spans="1:11" x14ac:dyDescent="0.2">
      <c r="A3116" t="s">
        <v>3426</v>
      </c>
      <c r="B3116" t="s">
        <v>88</v>
      </c>
      <c r="C3116" t="s">
        <v>291</v>
      </c>
      <c r="D3116" t="s">
        <v>274</v>
      </c>
      <c r="E3116" t="s">
        <v>143</v>
      </c>
      <c r="F3116">
        <v>73</v>
      </c>
      <c r="G3116">
        <v>485</v>
      </c>
      <c r="H3116">
        <v>0</v>
      </c>
      <c r="I3116">
        <v>0</v>
      </c>
      <c r="J3116">
        <v>73</v>
      </c>
      <c r="K3116">
        <v>485</v>
      </c>
    </row>
    <row r="3117" spans="1:11" x14ac:dyDescent="0.2">
      <c r="A3117" t="s">
        <v>3427</v>
      </c>
      <c r="B3117" t="s">
        <v>88</v>
      </c>
      <c r="C3117" t="s">
        <v>291</v>
      </c>
      <c r="D3117" t="s">
        <v>270</v>
      </c>
      <c r="E3117" t="s">
        <v>144</v>
      </c>
      <c r="F3117">
        <v>169</v>
      </c>
      <c r="G3117">
        <v>1217</v>
      </c>
      <c r="H3117">
        <v>0</v>
      </c>
      <c r="I3117">
        <v>0</v>
      </c>
      <c r="J3117">
        <v>169</v>
      </c>
      <c r="K3117">
        <v>1217</v>
      </c>
    </row>
    <row r="3118" spans="1:11" x14ac:dyDescent="0.2">
      <c r="A3118" t="s">
        <v>3428</v>
      </c>
      <c r="B3118" t="s">
        <v>88</v>
      </c>
      <c r="C3118" t="s">
        <v>291</v>
      </c>
      <c r="D3118" t="s">
        <v>269</v>
      </c>
      <c r="E3118" t="s">
        <v>145</v>
      </c>
      <c r="F3118">
        <v>114</v>
      </c>
      <c r="G3118">
        <v>750.51</v>
      </c>
      <c r="H3118">
        <v>0</v>
      </c>
      <c r="I3118">
        <v>0</v>
      </c>
      <c r="J3118">
        <v>114</v>
      </c>
      <c r="K3118">
        <v>750.51</v>
      </c>
    </row>
    <row r="3119" spans="1:11" x14ac:dyDescent="0.2">
      <c r="A3119" t="s">
        <v>3429</v>
      </c>
      <c r="B3119" t="s">
        <v>88</v>
      </c>
      <c r="C3119" t="s">
        <v>291</v>
      </c>
      <c r="D3119" t="s">
        <v>267</v>
      </c>
      <c r="E3119" t="s">
        <v>281</v>
      </c>
      <c r="F3119">
        <v>1822</v>
      </c>
      <c r="G3119">
        <v>12722.16</v>
      </c>
      <c r="H3119">
        <v>0</v>
      </c>
      <c r="I3119">
        <v>0</v>
      </c>
      <c r="J3119">
        <v>1822</v>
      </c>
      <c r="K3119">
        <v>12722.16</v>
      </c>
    </row>
    <row r="3120" spans="1:11" x14ac:dyDescent="0.2">
      <c r="A3120" t="s">
        <v>3430</v>
      </c>
      <c r="B3120" t="s">
        <v>88</v>
      </c>
      <c r="C3120" t="s">
        <v>291</v>
      </c>
      <c r="D3120" t="s">
        <v>268</v>
      </c>
      <c r="E3120" t="s">
        <v>282</v>
      </c>
      <c r="F3120">
        <v>2873</v>
      </c>
      <c r="G3120">
        <v>19000.22</v>
      </c>
      <c r="H3120">
        <v>0</v>
      </c>
      <c r="I3120">
        <v>0</v>
      </c>
      <c r="J3120">
        <v>2873</v>
      </c>
      <c r="K3120">
        <v>19000.22</v>
      </c>
    </row>
    <row r="3121" spans="1:11" x14ac:dyDescent="0.2">
      <c r="A3121" t="s">
        <v>3431</v>
      </c>
      <c r="B3121" t="s">
        <v>88</v>
      </c>
      <c r="C3121" t="s">
        <v>291</v>
      </c>
      <c r="D3121" t="s">
        <v>275</v>
      </c>
      <c r="E3121" t="s">
        <v>146</v>
      </c>
      <c r="F3121">
        <v>118</v>
      </c>
      <c r="G3121">
        <v>772.51</v>
      </c>
      <c r="H3121">
        <v>0</v>
      </c>
      <c r="I3121">
        <v>0</v>
      </c>
      <c r="J3121">
        <v>118</v>
      </c>
      <c r="K3121">
        <v>772.51</v>
      </c>
    </row>
    <row r="3122" spans="1:11" x14ac:dyDescent="0.2">
      <c r="A3122" t="s">
        <v>3432</v>
      </c>
      <c r="B3122" t="s">
        <v>88</v>
      </c>
      <c r="C3122" t="s">
        <v>291</v>
      </c>
      <c r="D3122" t="s">
        <v>272</v>
      </c>
      <c r="E3122" t="s">
        <v>147</v>
      </c>
      <c r="F3122">
        <v>123</v>
      </c>
      <c r="G3122">
        <v>791.53</v>
      </c>
      <c r="H3122">
        <v>0</v>
      </c>
      <c r="I3122">
        <v>0</v>
      </c>
      <c r="J3122">
        <v>123</v>
      </c>
      <c r="K3122">
        <v>791.53</v>
      </c>
    </row>
    <row r="3123" spans="1:11" x14ac:dyDescent="0.2">
      <c r="A3123" t="s">
        <v>3433</v>
      </c>
      <c r="B3123" t="s">
        <v>88</v>
      </c>
      <c r="C3123" t="s">
        <v>291</v>
      </c>
      <c r="D3123" t="s">
        <v>269</v>
      </c>
      <c r="E3123" t="s">
        <v>148</v>
      </c>
      <c r="F3123">
        <v>149</v>
      </c>
      <c r="G3123">
        <v>961.02</v>
      </c>
      <c r="H3123">
        <v>0</v>
      </c>
      <c r="I3123">
        <v>0</v>
      </c>
      <c r="J3123">
        <v>149</v>
      </c>
      <c r="K3123">
        <v>961.02</v>
      </c>
    </row>
    <row r="3124" spans="1:11" x14ac:dyDescent="0.2">
      <c r="A3124" t="s">
        <v>3434</v>
      </c>
      <c r="B3124" t="s">
        <v>88</v>
      </c>
      <c r="C3124" t="s">
        <v>291</v>
      </c>
      <c r="D3124" t="s">
        <v>268</v>
      </c>
      <c r="E3124" t="s">
        <v>149</v>
      </c>
      <c r="F3124">
        <v>589</v>
      </c>
      <c r="G3124">
        <v>3976.06</v>
      </c>
      <c r="H3124">
        <v>0</v>
      </c>
      <c r="I3124">
        <v>0</v>
      </c>
      <c r="J3124">
        <v>589</v>
      </c>
      <c r="K3124">
        <v>3976.06</v>
      </c>
    </row>
    <row r="3125" spans="1:11" x14ac:dyDescent="0.2">
      <c r="A3125" t="s">
        <v>3435</v>
      </c>
      <c r="B3125" t="s">
        <v>88</v>
      </c>
      <c r="C3125" t="s">
        <v>291</v>
      </c>
      <c r="D3125" t="s">
        <v>270</v>
      </c>
      <c r="E3125" t="s">
        <v>150</v>
      </c>
      <c r="F3125">
        <v>47</v>
      </c>
      <c r="G3125">
        <v>329</v>
      </c>
      <c r="H3125">
        <v>0</v>
      </c>
      <c r="I3125">
        <v>0</v>
      </c>
      <c r="J3125">
        <v>47</v>
      </c>
      <c r="K3125">
        <v>329</v>
      </c>
    </row>
    <row r="3126" spans="1:11" x14ac:dyDescent="0.2">
      <c r="A3126" t="s">
        <v>3436</v>
      </c>
      <c r="B3126" t="s">
        <v>88</v>
      </c>
      <c r="C3126" t="s">
        <v>291</v>
      </c>
      <c r="D3126" t="s">
        <v>273</v>
      </c>
      <c r="E3126" t="s">
        <v>151</v>
      </c>
      <c r="F3126">
        <v>217</v>
      </c>
      <c r="G3126">
        <v>1669</v>
      </c>
      <c r="H3126">
        <v>0</v>
      </c>
      <c r="I3126">
        <v>0</v>
      </c>
      <c r="J3126">
        <v>217</v>
      </c>
      <c r="K3126">
        <v>1669</v>
      </c>
    </row>
    <row r="3127" spans="1:11" x14ac:dyDescent="0.2">
      <c r="A3127" t="s">
        <v>3437</v>
      </c>
      <c r="B3127" t="s">
        <v>88</v>
      </c>
      <c r="C3127" t="s">
        <v>291</v>
      </c>
      <c r="D3127" t="s">
        <v>269</v>
      </c>
      <c r="E3127" t="s">
        <v>152</v>
      </c>
      <c r="F3127">
        <v>214</v>
      </c>
      <c r="G3127">
        <v>1313.51</v>
      </c>
      <c r="H3127">
        <v>0</v>
      </c>
      <c r="I3127">
        <v>0</v>
      </c>
      <c r="J3127">
        <v>214</v>
      </c>
      <c r="K3127">
        <v>1313.51</v>
      </c>
    </row>
    <row r="3128" spans="1:11" x14ac:dyDescent="0.2">
      <c r="A3128" t="s">
        <v>3438</v>
      </c>
      <c r="B3128" t="s">
        <v>88</v>
      </c>
      <c r="C3128" t="s">
        <v>291</v>
      </c>
      <c r="D3128" t="s">
        <v>269</v>
      </c>
      <c r="E3128" t="s">
        <v>153</v>
      </c>
      <c r="F3128">
        <v>87</v>
      </c>
      <c r="G3128">
        <v>480.51</v>
      </c>
      <c r="H3128">
        <v>0</v>
      </c>
      <c r="I3128">
        <v>0</v>
      </c>
      <c r="J3128">
        <v>87</v>
      </c>
      <c r="K3128">
        <v>480.51</v>
      </c>
    </row>
    <row r="3129" spans="1:11" x14ac:dyDescent="0.2">
      <c r="A3129" t="s">
        <v>3439</v>
      </c>
      <c r="B3129" t="s">
        <v>88</v>
      </c>
      <c r="C3129" t="s">
        <v>291</v>
      </c>
      <c r="D3129" t="s">
        <v>271</v>
      </c>
      <c r="E3129" t="s">
        <v>154</v>
      </c>
      <c r="F3129">
        <v>56</v>
      </c>
      <c r="G3129">
        <v>427.51</v>
      </c>
      <c r="H3129">
        <v>0</v>
      </c>
      <c r="I3129">
        <v>0</v>
      </c>
      <c r="J3129">
        <v>56</v>
      </c>
      <c r="K3129">
        <v>427.51</v>
      </c>
    </row>
    <row r="3130" spans="1:11" x14ac:dyDescent="0.2">
      <c r="A3130" t="s">
        <v>3440</v>
      </c>
      <c r="B3130" t="s">
        <v>88</v>
      </c>
      <c r="C3130" t="s">
        <v>291</v>
      </c>
      <c r="D3130" t="s">
        <v>269</v>
      </c>
      <c r="E3130" t="s">
        <v>155</v>
      </c>
      <c r="F3130">
        <v>44</v>
      </c>
      <c r="G3130">
        <v>255.02</v>
      </c>
      <c r="H3130">
        <v>0</v>
      </c>
      <c r="I3130">
        <v>0</v>
      </c>
      <c r="J3130">
        <v>44</v>
      </c>
      <c r="K3130">
        <v>255.02</v>
      </c>
    </row>
    <row r="3131" spans="1:11" x14ac:dyDescent="0.2">
      <c r="A3131" t="s">
        <v>3441</v>
      </c>
      <c r="B3131" t="s">
        <v>88</v>
      </c>
      <c r="C3131" t="s">
        <v>291</v>
      </c>
      <c r="D3131" t="s">
        <v>272</v>
      </c>
      <c r="E3131" t="s">
        <v>156</v>
      </c>
      <c r="F3131">
        <v>690</v>
      </c>
      <c r="G3131">
        <v>4203.55</v>
      </c>
      <c r="H3131">
        <v>0</v>
      </c>
      <c r="I3131">
        <v>0</v>
      </c>
      <c r="J3131">
        <v>690</v>
      </c>
      <c r="K3131">
        <v>4203.55</v>
      </c>
    </row>
    <row r="3132" spans="1:11" x14ac:dyDescent="0.2">
      <c r="A3132" t="s">
        <v>3442</v>
      </c>
      <c r="B3132" t="s">
        <v>88</v>
      </c>
      <c r="C3132" t="s">
        <v>291</v>
      </c>
      <c r="D3132" t="s">
        <v>269</v>
      </c>
      <c r="E3132" t="s">
        <v>157</v>
      </c>
      <c r="F3132">
        <v>75</v>
      </c>
      <c r="G3132">
        <v>487.51</v>
      </c>
      <c r="H3132">
        <v>0</v>
      </c>
      <c r="I3132">
        <v>0</v>
      </c>
      <c r="J3132">
        <v>75</v>
      </c>
      <c r="K3132">
        <v>487.51</v>
      </c>
    </row>
    <row r="3133" spans="1:11" x14ac:dyDescent="0.2">
      <c r="A3133" t="s">
        <v>3443</v>
      </c>
      <c r="B3133" t="s">
        <v>88</v>
      </c>
      <c r="C3133" t="s">
        <v>291</v>
      </c>
      <c r="D3133" t="s">
        <v>269</v>
      </c>
      <c r="E3133" t="s">
        <v>158</v>
      </c>
      <c r="F3133">
        <v>76</v>
      </c>
      <c r="G3133">
        <v>486</v>
      </c>
      <c r="H3133">
        <v>0</v>
      </c>
      <c r="I3133">
        <v>0</v>
      </c>
      <c r="J3133">
        <v>76</v>
      </c>
      <c r="K3133">
        <v>486</v>
      </c>
    </row>
    <row r="3134" spans="1:11" x14ac:dyDescent="0.2">
      <c r="A3134" t="s">
        <v>3444</v>
      </c>
      <c r="B3134" t="s">
        <v>88</v>
      </c>
      <c r="C3134" t="s">
        <v>291</v>
      </c>
      <c r="D3134" t="s">
        <v>270</v>
      </c>
      <c r="E3134" t="s">
        <v>159</v>
      </c>
      <c r="F3134">
        <v>37</v>
      </c>
      <c r="G3134">
        <v>227.51</v>
      </c>
      <c r="H3134">
        <v>0</v>
      </c>
      <c r="I3134">
        <v>0</v>
      </c>
      <c r="J3134">
        <v>37</v>
      </c>
      <c r="K3134">
        <v>227.51</v>
      </c>
    </row>
    <row r="3135" spans="1:11" x14ac:dyDescent="0.2">
      <c r="A3135" t="s">
        <v>3445</v>
      </c>
      <c r="B3135" t="s">
        <v>88</v>
      </c>
      <c r="C3135" t="s">
        <v>291</v>
      </c>
      <c r="D3135" t="s">
        <v>269</v>
      </c>
      <c r="E3135" t="s">
        <v>160</v>
      </c>
      <c r="F3135">
        <v>118</v>
      </c>
      <c r="G3135">
        <v>756</v>
      </c>
      <c r="H3135">
        <v>0</v>
      </c>
      <c r="I3135">
        <v>0</v>
      </c>
      <c r="J3135">
        <v>118</v>
      </c>
      <c r="K3135">
        <v>756</v>
      </c>
    </row>
    <row r="3136" spans="1:11" x14ac:dyDescent="0.2">
      <c r="A3136" t="s">
        <v>3446</v>
      </c>
      <c r="B3136" t="s">
        <v>88</v>
      </c>
      <c r="C3136" t="s">
        <v>291</v>
      </c>
      <c r="D3136" t="s">
        <v>274</v>
      </c>
      <c r="E3136" t="s">
        <v>161</v>
      </c>
      <c r="F3136">
        <v>46</v>
      </c>
      <c r="G3136">
        <v>271.51</v>
      </c>
      <c r="H3136">
        <v>0</v>
      </c>
      <c r="I3136">
        <v>0</v>
      </c>
      <c r="J3136">
        <v>46</v>
      </c>
      <c r="K3136">
        <v>271.51</v>
      </c>
    </row>
    <row r="3137" spans="1:11" x14ac:dyDescent="0.2">
      <c r="A3137" t="s">
        <v>3447</v>
      </c>
      <c r="B3137" t="s">
        <v>88</v>
      </c>
      <c r="C3137" t="s">
        <v>291</v>
      </c>
      <c r="D3137" t="s">
        <v>268</v>
      </c>
      <c r="E3137" t="s">
        <v>162</v>
      </c>
      <c r="F3137">
        <v>796</v>
      </c>
      <c r="G3137">
        <v>5158.53</v>
      </c>
      <c r="H3137">
        <v>0</v>
      </c>
      <c r="I3137">
        <v>0</v>
      </c>
      <c r="J3137">
        <v>796</v>
      </c>
      <c r="K3137">
        <v>5158.53</v>
      </c>
    </row>
    <row r="3138" spans="1:11" x14ac:dyDescent="0.2">
      <c r="A3138" t="s">
        <v>3448</v>
      </c>
      <c r="B3138" t="s">
        <v>88</v>
      </c>
      <c r="C3138" t="s">
        <v>291</v>
      </c>
      <c r="D3138" t="s">
        <v>269</v>
      </c>
      <c r="E3138" t="s">
        <v>163</v>
      </c>
      <c r="F3138">
        <v>157</v>
      </c>
      <c r="G3138">
        <v>971.51</v>
      </c>
      <c r="H3138">
        <v>0</v>
      </c>
      <c r="I3138">
        <v>0</v>
      </c>
      <c r="J3138">
        <v>157</v>
      </c>
      <c r="K3138">
        <v>971.51</v>
      </c>
    </row>
    <row r="3139" spans="1:11" x14ac:dyDescent="0.2">
      <c r="A3139" t="s">
        <v>3449</v>
      </c>
      <c r="B3139" t="s">
        <v>88</v>
      </c>
      <c r="C3139" t="s">
        <v>291</v>
      </c>
      <c r="D3139" t="s">
        <v>269</v>
      </c>
      <c r="E3139" t="s">
        <v>164</v>
      </c>
      <c r="F3139">
        <v>121</v>
      </c>
      <c r="G3139">
        <v>719.53</v>
      </c>
      <c r="H3139">
        <v>0</v>
      </c>
      <c r="I3139">
        <v>0</v>
      </c>
      <c r="J3139">
        <v>121</v>
      </c>
      <c r="K3139">
        <v>719.53</v>
      </c>
    </row>
    <row r="3140" spans="1:11" x14ac:dyDescent="0.2">
      <c r="A3140" t="s">
        <v>3450</v>
      </c>
      <c r="B3140" t="s">
        <v>88</v>
      </c>
      <c r="C3140" t="s">
        <v>291</v>
      </c>
      <c r="D3140" t="s">
        <v>272</v>
      </c>
      <c r="E3140" t="s">
        <v>165</v>
      </c>
      <c r="F3140">
        <v>23</v>
      </c>
      <c r="G3140">
        <v>151</v>
      </c>
      <c r="H3140">
        <v>0</v>
      </c>
      <c r="I3140">
        <v>0</v>
      </c>
      <c r="J3140">
        <v>23</v>
      </c>
      <c r="K3140">
        <v>151</v>
      </c>
    </row>
    <row r="3141" spans="1:11" x14ac:dyDescent="0.2">
      <c r="A3141" t="s">
        <v>3451</v>
      </c>
      <c r="B3141" t="s">
        <v>88</v>
      </c>
      <c r="C3141" t="s">
        <v>291</v>
      </c>
      <c r="D3141" t="s">
        <v>273</v>
      </c>
      <c r="E3141" t="s">
        <v>166</v>
      </c>
      <c r="F3141">
        <v>1</v>
      </c>
      <c r="G3141">
        <v>6</v>
      </c>
      <c r="H3141">
        <v>0</v>
      </c>
      <c r="I3141">
        <v>0</v>
      </c>
      <c r="J3141">
        <v>1</v>
      </c>
      <c r="K3141">
        <v>6</v>
      </c>
    </row>
    <row r="3142" spans="1:11" x14ac:dyDescent="0.2">
      <c r="A3142" t="s">
        <v>3452</v>
      </c>
      <c r="B3142" t="s">
        <v>88</v>
      </c>
      <c r="C3142" t="s">
        <v>291</v>
      </c>
      <c r="D3142" t="s">
        <v>269</v>
      </c>
      <c r="E3142" t="s">
        <v>167</v>
      </c>
      <c r="F3142">
        <v>96</v>
      </c>
      <c r="G3142">
        <v>575.02</v>
      </c>
      <c r="H3142">
        <v>0</v>
      </c>
      <c r="I3142">
        <v>0</v>
      </c>
      <c r="J3142">
        <v>96</v>
      </c>
      <c r="K3142">
        <v>575.02</v>
      </c>
    </row>
    <row r="3143" spans="1:11" x14ac:dyDescent="0.2">
      <c r="A3143" t="s">
        <v>3453</v>
      </c>
      <c r="B3143" t="s">
        <v>88</v>
      </c>
      <c r="C3143" t="s">
        <v>291</v>
      </c>
      <c r="D3143" t="s">
        <v>269</v>
      </c>
      <c r="E3143" t="s">
        <v>168</v>
      </c>
      <c r="F3143">
        <v>19</v>
      </c>
      <c r="G3143">
        <v>101.51</v>
      </c>
      <c r="H3143">
        <v>0</v>
      </c>
      <c r="I3143">
        <v>0</v>
      </c>
      <c r="J3143">
        <v>19</v>
      </c>
      <c r="K3143">
        <v>101.51</v>
      </c>
    </row>
    <row r="3144" spans="1:11" x14ac:dyDescent="0.2">
      <c r="A3144" t="s">
        <v>3454</v>
      </c>
      <c r="B3144" t="s">
        <v>88</v>
      </c>
      <c r="C3144" t="s">
        <v>291</v>
      </c>
      <c r="D3144" t="s">
        <v>272</v>
      </c>
      <c r="E3144" t="s">
        <v>169</v>
      </c>
      <c r="F3144">
        <v>669</v>
      </c>
      <c r="G3144">
        <v>4151.57</v>
      </c>
      <c r="H3144">
        <v>0</v>
      </c>
      <c r="I3144">
        <v>0</v>
      </c>
      <c r="J3144">
        <v>669</v>
      </c>
      <c r="K3144">
        <v>4151.57</v>
      </c>
    </row>
    <row r="3145" spans="1:11" x14ac:dyDescent="0.2">
      <c r="A3145" t="s">
        <v>3455</v>
      </c>
      <c r="B3145" t="s">
        <v>88</v>
      </c>
      <c r="C3145" t="s">
        <v>291</v>
      </c>
      <c r="D3145" t="s">
        <v>275</v>
      </c>
      <c r="E3145" t="s">
        <v>170</v>
      </c>
      <c r="F3145">
        <v>45</v>
      </c>
      <c r="G3145">
        <v>323</v>
      </c>
      <c r="H3145">
        <v>0</v>
      </c>
      <c r="I3145">
        <v>0</v>
      </c>
      <c r="J3145">
        <v>45</v>
      </c>
      <c r="K3145">
        <v>323</v>
      </c>
    </row>
    <row r="3146" spans="1:11" x14ac:dyDescent="0.2">
      <c r="A3146" t="s">
        <v>3456</v>
      </c>
      <c r="B3146" t="s">
        <v>88</v>
      </c>
      <c r="C3146" t="s">
        <v>291</v>
      </c>
      <c r="D3146" t="s">
        <v>269</v>
      </c>
      <c r="E3146" t="s">
        <v>171</v>
      </c>
      <c r="F3146">
        <v>105</v>
      </c>
      <c r="G3146">
        <v>619</v>
      </c>
      <c r="H3146">
        <v>0</v>
      </c>
      <c r="I3146">
        <v>0</v>
      </c>
      <c r="J3146">
        <v>105</v>
      </c>
      <c r="K3146">
        <v>619</v>
      </c>
    </row>
    <row r="3147" spans="1:11" x14ac:dyDescent="0.2">
      <c r="A3147" t="s">
        <v>3457</v>
      </c>
      <c r="B3147" t="s">
        <v>88</v>
      </c>
      <c r="C3147" t="s">
        <v>291</v>
      </c>
      <c r="D3147" t="s">
        <v>275</v>
      </c>
      <c r="E3147" t="s">
        <v>172</v>
      </c>
      <c r="F3147">
        <v>163</v>
      </c>
      <c r="G3147">
        <v>1089.51</v>
      </c>
      <c r="H3147">
        <v>0</v>
      </c>
      <c r="I3147">
        <v>0</v>
      </c>
      <c r="J3147">
        <v>163</v>
      </c>
      <c r="K3147">
        <v>1089.51</v>
      </c>
    </row>
    <row r="3148" spans="1:11" x14ac:dyDescent="0.2">
      <c r="A3148" t="s">
        <v>3458</v>
      </c>
      <c r="B3148" t="s">
        <v>88</v>
      </c>
      <c r="C3148" t="s">
        <v>291</v>
      </c>
      <c r="D3148" t="s">
        <v>271</v>
      </c>
      <c r="E3148" t="s">
        <v>173</v>
      </c>
      <c r="F3148">
        <v>43</v>
      </c>
      <c r="G3148">
        <v>318</v>
      </c>
      <c r="H3148">
        <v>0</v>
      </c>
      <c r="I3148">
        <v>0</v>
      </c>
      <c r="J3148">
        <v>43</v>
      </c>
      <c r="K3148">
        <v>318</v>
      </c>
    </row>
    <row r="3149" spans="1:11" x14ac:dyDescent="0.2">
      <c r="A3149" t="s">
        <v>3459</v>
      </c>
      <c r="B3149" t="s">
        <v>88</v>
      </c>
      <c r="C3149" t="s">
        <v>291</v>
      </c>
      <c r="D3149" t="s">
        <v>269</v>
      </c>
      <c r="E3149" t="s">
        <v>174</v>
      </c>
      <c r="F3149">
        <v>151</v>
      </c>
      <c r="G3149">
        <v>926.57</v>
      </c>
      <c r="H3149">
        <v>0</v>
      </c>
      <c r="I3149">
        <v>0</v>
      </c>
      <c r="J3149">
        <v>151</v>
      </c>
      <c r="K3149">
        <v>926.57</v>
      </c>
    </row>
    <row r="3150" spans="1:11" x14ac:dyDescent="0.2">
      <c r="A3150" t="s">
        <v>3460</v>
      </c>
      <c r="B3150" t="s">
        <v>88</v>
      </c>
      <c r="C3150" t="s">
        <v>291</v>
      </c>
      <c r="D3150" t="s">
        <v>271</v>
      </c>
      <c r="E3150" t="s">
        <v>175</v>
      </c>
      <c r="F3150">
        <v>424</v>
      </c>
      <c r="G3150">
        <v>2751.51</v>
      </c>
      <c r="H3150">
        <v>0</v>
      </c>
      <c r="I3150">
        <v>0</v>
      </c>
      <c r="J3150">
        <v>424</v>
      </c>
      <c r="K3150">
        <v>2751.51</v>
      </c>
    </row>
    <row r="3151" spans="1:11" x14ac:dyDescent="0.2">
      <c r="A3151" t="s">
        <v>3461</v>
      </c>
      <c r="B3151" t="s">
        <v>88</v>
      </c>
      <c r="C3151" t="s">
        <v>291</v>
      </c>
      <c r="D3151" t="s">
        <v>275</v>
      </c>
      <c r="E3151" t="s">
        <v>176</v>
      </c>
      <c r="F3151">
        <v>502</v>
      </c>
      <c r="G3151">
        <v>3368.53</v>
      </c>
      <c r="H3151">
        <v>0</v>
      </c>
      <c r="I3151">
        <v>0</v>
      </c>
      <c r="J3151">
        <v>502</v>
      </c>
      <c r="K3151">
        <v>3368.53</v>
      </c>
    </row>
    <row r="3152" spans="1:11" x14ac:dyDescent="0.2">
      <c r="A3152" t="s">
        <v>3462</v>
      </c>
      <c r="B3152" t="s">
        <v>88</v>
      </c>
      <c r="C3152" t="s">
        <v>291</v>
      </c>
      <c r="D3152" t="s">
        <v>267</v>
      </c>
      <c r="E3152" t="s">
        <v>177</v>
      </c>
      <c r="F3152">
        <v>50</v>
      </c>
      <c r="G3152">
        <v>344</v>
      </c>
      <c r="H3152">
        <v>0</v>
      </c>
      <c r="I3152">
        <v>0</v>
      </c>
      <c r="J3152">
        <v>50</v>
      </c>
      <c r="K3152">
        <v>344</v>
      </c>
    </row>
    <row r="3153" spans="1:11" x14ac:dyDescent="0.2">
      <c r="A3153" t="s">
        <v>3463</v>
      </c>
      <c r="B3153" t="s">
        <v>88</v>
      </c>
      <c r="C3153" t="s">
        <v>291</v>
      </c>
      <c r="D3153" t="s">
        <v>267</v>
      </c>
      <c r="E3153" t="s">
        <v>178</v>
      </c>
      <c r="F3153">
        <v>316</v>
      </c>
      <c r="G3153">
        <v>2220.5300000000002</v>
      </c>
      <c r="H3153">
        <v>0</v>
      </c>
      <c r="I3153">
        <v>0</v>
      </c>
      <c r="J3153">
        <v>316</v>
      </c>
      <c r="K3153">
        <v>2220.5300000000002</v>
      </c>
    </row>
    <row r="3154" spans="1:11" x14ac:dyDescent="0.2">
      <c r="A3154" t="s">
        <v>3464</v>
      </c>
      <c r="B3154" t="s">
        <v>88</v>
      </c>
      <c r="C3154" t="s">
        <v>291</v>
      </c>
      <c r="D3154" t="s">
        <v>269</v>
      </c>
      <c r="E3154" t="s">
        <v>179</v>
      </c>
      <c r="F3154">
        <v>213</v>
      </c>
      <c r="G3154">
        <v>1295.53</v>
      </c>
      <c r="H3154">
        <v>0</v>
      </c>
      <c r="I3154">
        <v>0</v>
      </c>
      <c r="J3154">
        <v>213</v>
      </c>
      <c r="K3154">
        <v>1295.53</v>
      </c>
    </row>
    <row r="3155" spans="1:11" x14ac:dyDescent="0.2">
      <c r="A3155" t="s">
        <v>3465</v>
      </c>
      <c r="B3155" t="s">
        <v>88</v>
      </c>
      <c r="C3155" t="s">
        <v>291</v>
      </c>
      <c r="D3155" t="s">
        <v>267</v>
      </c>
      <c r="E3155" t="s">
        <v>180</v>
      </c>
      <c r="F3155">
        <v>261</v>
      </c>
      <c r="G3155">
        <v>1927.53</v>
      </c>
      <c r="H3155">
        <v>0</v>
      </c>
      <c r="I3155">
        <v>0</v>
      </c>
      <c r="J3155">
        <v>261</v>
      </c>
      <c r="K3155">
        <v>1927.53</v>
      </c>
    </row>
    <row r="3156" spans="1:11" x14ac:dyDescent="0.2">
      <c r="A3156" t="s">
        <v>3466</v>
      </c>
      <c r="B3156" t="s">
        <v>88</v>
      </c>
      <c r="C3156" t="s">
        <v>291</v>
      </c>
      <c r="D3156" t="s">
        <v>271</v>
      </c>
      <c r="E3156" t="s">
        <v>181</v>
      </c>
      <c r="F3156">
        <v>113</v>
      </c>
      <c r="G3156">
        <v>761</v>
      </c>
      <c r="H3156">
        <v>0</v>
      </c>
      <c r="I3156">
        <v>0</v>
      </c>
      <c r="J3156">
        <v>113</v>
      </c>
      <c r="K3156">
        <v>761</v>
      </c>
    </row>
    <row r="3157" spans="1:11" x14ac:dyDescent="0.2">
      <c r="A3157" t="s">
        <v>3467</v>
      </c>
      <c r="B3157" t="s">
        <v>88</v>
      </c>
      <c r="C3157" t="s">
        <v>291</v>
      </c>
      <c r="D3157" t="s">
        <v>269</v>
      </c>
      <c r="E3157" t="s">
        <v>283</v>
      </c>
      <c r="F3157">
        <v>4046</v>
      </c>
      <c r="G3157">
        <v>24777.11</v>
      </c>
      <c r="H3157">
        <v>0</v>
      </c>
      <c r="I3157">
        <v>0</v>
      </c>
      <c r="J3157">
        <v>4046</v>
      </c>
      <c r="K3157">
        <v>24777.11</v>
      </c>
    </row>
    <row r="3158" spans="1:11" x14ac:dyDescent="0.2">
      <c r="A3158" t="s">
        <v>3468</v>
      </c>
      <c r="B3158" t="s">
        <v>88</v>
      </c>
      <c r="C3158" t="s">
        <v>291</v>
      </c>
      <c r="D3158" t="s">
        <v>268</v>
      </c>
      <c r="E3158" t="s">
        <v>182</v>
      </c>
      <c r="F3158">
        <v>66</v>
      </c>
      <c r="G3158">
        <v>442</v>
      </c>
      <c r="H3158">
        <v>0</v>
      </c>
      <c r="I3158">
        <v>0</v>
      </c>
      <c r="J3158">
        <v>66</v>
      </c>
      <c r="K3158">
        <v>442</v>
      </c>
    </row>
    <row r="3159" spans="1:11" x14ac:dyDescent="0.2">
      <c r="A3159" t="s">
        <v>3469</v>
      </c>
      <c r="B3159" t="s">
        <v>88</v>
      </c>
      <c r="C3159" t="s">
        <v>291</v>
      </c>
      <c r="D3159" t="s">
        <v>271</v>
      </c>
      <c r="E3159" t="s">
        <v>183</v>
      </c>
      <c r="F3159">
        <v>232</v>
      </c>
      <c r="G3159">
        <v>1650</v>
      </c>
      <c r="H3159">
        <v>0</v>
      </c>
      <c r="I3159">
        <v>0</v>
      </c>
      <c r="J3159">
        <v>232</v>
      </c>
      <c r="K3159">
        <v>1650</v>
      </c>
    </row>
    <row r="3160" spans="1:11" x14ac:dyDescent="0.2">
      <c r="A3160" t="s">
        <v>3470</v>
      </c>
      <c r="B3160" t="s">
        <v>88</v>
      </c>
      <c r="C3160" t="s">
        <v>291</v>
      </c>
      <c r="D3160" t="s">
        <v>272</v>
      </c>
      <c r="E3160" t="s">
        <v>184</v>
      </c>
      <c r="F3160">
        <v>148</v>
      </c>
      <c r="G3160">
        <v>906.51</v>
      </c>
      <c r="H3160">
        <v>0</v>
      </c>
      <c r="I3160">
        <v>0</v>
      </c>
      <c r="J3160">
        <v>148</v>
      </c>
      <c r="K3160">
        <v>906.51</v>
      </c>
    </row>
    <row r="3161" spans="1:11" x14ac:dyDescent="0.2">
      <c r="A3161" t="s">
        <v>3471</v>
      </c>
      <c r="B3161" t="s">
        <v>88</v>
      </c>
      <c r="C3161" t="s">
        <v>291</v>
      </c>
      <c r="D3161" t="s">
        <v>269</v>
      </c>
      <c r="E3161" t="s">
        <v>185</v>
      </c>
      <c r="F3161">
        <v>165</v>
      </c>
      <c r="G3161">
        <v>1003.55</v>
      </c>
      <c r="H3161">
        <v>0</v>
      </c>
      <c r="I3161">
        <v>0</v>
      </c>
      <c r="J3161">
        <v>165</v>
      </c>
      <c r="K3161">
        <v>1003.55</v>
      </c>
    </row>
    <row r="3162" spans="1:11" x14ac:dyDescent="0.2">
      <c r="A3162" t="s">
        <v>3472</v>
      </c>
      <c r="B3162" t="s">
        <v>88</v>
      </c>
      <c r="C3162" t="s">
        <v>291</v>
      </c>
      <c r="D3162" t="s">
        <v>270</v>
      </c>
      <c r="E3162" t="s">
        <v>186</v>
      </c>
      <c r="F3162">
        <v>38</v>
      </c>
      <c r="G3162">
        <v>299</v>
      </c>
      <c r="H3162">
        <v>0</v>
      </c>
      <c r="I3162">
        <v>0</v>
      </c>
      <c r="J3162">
        <v>38</v>
      </c>
      <c r="K3162">
        <v>299</v>
      </c>
    </row>
    <row r="3163" spans="1:11" x14ac:dyDescent="0.2">
      <c r="A3163" t="s">
        <v>3473</v>
      </c>
      <c r="B3163" t="s">
        <v>88</v>
      </c>
      <c r="C3163" t="s">
        <v>291</v>
      </c>
      <c r="D3163" t="s">
        <v>272</v>
      </c>
      <c r="E3163" t="s">
        <v>187</v>
      </c>
      <c r="F3163">
        <v>132</v>
      </c>
      <c r="G3163">
        <v>883.51</v>
      </c>
      <c r="H3163">
        <v>0</v>
      </c>
      <c r="I3163">
        <v>0</v>
      </c>
      <c r="J3163">
        <v>132</v>
      </c>
      <c r="K3163">
        <v>883.51</v>
      </c>
    </row>
    <row r="3164" spans="1:11" x14ac:dyDescent="0.2">
      <c r="A3164" t="s">
        <v>3474</v>
      </c>
      <c r="B3164" t="s">
        <v>88</v>
      </c>
      <c r="C3164" t="s">
        <v>291</v>
      </c>
      <c r="D3164" t="s">
        <v>270</v>
      </c>
      <c r="E3164" t="s">
        <v>188</v>
      </c>
      <c r="F3164">
        <v>73</v>
      </c>
      <c r="G3164">
        <v>567</v>
      </c>
      <c r="H3164">
        <v>0</v>
      </c>
      <c r="I3164">
        <v>0</v>
      </c>
      <c r="J3164">
        <v>73</v>
      </c>
      <c r="K3164">
        <v>567</v>
      </c>
    </row>
    <row r="3165" spans="1:11" x14ac:dyDescent="0.2">
      <c r="A3165" t="s">
        <v>3475</v>
      </c>
      <c r="B3165" t="s">
        <v>88</v>
      </c>
      <c r="C3165" t="s">
        <v>291</v>
      </c>
      <c r="D3165" t="s">
        <v>269</v>
      </c>
      <c r="E3165" t="s">
        <v>189</v>
      </c>
      <c r="F3165">
        <v>82</v>
      </c>
      <c r="G3165">
        <v>491.04</v>
      </c>
      <c r="H3165">
        <v>0</v>
      </c>
      <c r="I3165">
        <v>0</v>
      </c>
      <c r="J3165">
        <v>82</v>
      </c>
      <c r="K3165">
        <v>491.04</v>
      </c>
    </row>
    <row r="3166" spans="1:11" x14ac:dyDescent="0.2">
      <c r="A3166" t="s">
        <v>3476</v>
      </c>
      <c r="B3166" t="s">
        <v>88</v>
      </c>
      <c r="C3166" t="s">
        <v>291</v>
      </c>
      <c r="D3166" t="s">
        <v>268</v>
      </c>
      <c r="E3166" t="s">
        <v>190</v>
      </c>
      <c r="F3166">
        <v>245</v>
      </c>
      <c r="G3166">
        <v>1736.51</v>
      </c>
      <c r="H3166">
        <v>0</v>
      </c>
      <c r="I3166">
        <v>0</v>
      </c>
      <c r="J3166">
        <v>245</v>
      </c>
      <c r="K3166">
        <v>1736.51</v>
      </c>
    </row>
    <row r="3167" spans="1:11" x14ac:dyDescent="0.2">
      <c r="A3167" t="s">
        <v>3477</v>
      </c>
      <c r="B3167" t="s">
        <v>88</v>
      </c>
      <c r="C3167" t="s">
        <v>291</v>
      </c>
      <c r="D3167" t="s">
        <v>275</v>
      </c>
      <c r="E3167" t="s">
        <v>191</v>
      </c>
      <c r="F3167">
        <v>52</v>
      </c>
      <c r="G3167">
        <v>388.51</v>
      </c>
      <c r="H3167">
        <v>0</v>
      </c>
      <c r="I3167">
        <v>0</v>
      </c>
      <c r="J3167">
        <v>52</v>
      </c>
      <c r="K3167">
        <v>388.51</v>
      </c>
    </row>
    <row r="3168" spans="1:11" x14ac:dyDescent="0.2">
      <c r="A3168" t="s">
        <v>3478</v>
      </c>
      <c r="B3168" t="s">
        <v>88</v>
      </c>
      <c r="C3168" t="s">
        <v>291</v>
      </c>
      <c r="D3168" t="s">
        <v>270</v>
      </c>
      <c r="E3168" t="s">
        <v>284</v>
      </c>
      <c r="F3168">
        <v>869</v>
      </c>
      <c r="G3168">
        <v>6144.51</v>
      </c>
      <c r="H3168">
        <v>0</v>
      </c>
      <c r="I3168">
        <v>0</v>
      </c>
      <c r="J3168">
        <v>869</v>
      </c>
      <c r="K3168">
        <v>6144.51</v>
      </c>
    </row>
    <row r="3169" spans="1:11" x14ac:dyDescent="0.2">
      <c r="A3169" t="s">
        <v>3479</v>
      </c>
      <c r="B3169" t="s">
        <v>88</v>
      </c>
      <c r="C3169" t="s">
        <v>291</v>
      </c>
      <c r="D3169" t="s">
        <v>275</v>
      </c>
      <c r="E3169" t="s">
        <v>192</v>
      </c>
      <c r="F3169">
        <v>56</v>
      </c>
      <c r="G3169">
        <v>414</v>
      </c>
      <c r="H3169">
        <v>0</v>
      </c>
      <c r="I3169">
        <v>0</v>
      </c>
      <c r="J3169">
        <v>56</v>
      </c>
      <c r="K3169">
        <v>414</v>
      </c>
    </row>
    <row r="3170" spans="1:11" x14ac:dyDescent="0.2">
      <c r="A3170" t="s">
        <v>3480</v>
      </c>
      <c r="B3170" t="s">
        <v>88</v>
      </c>
      <c r="C3170" t="s">
        <v>291</v>
      </c>
      <c r="D3170" t="s">
        <v>267</v>
      </c>
      <c r="E3170" t="s">
        <v>193</v>
      </c>
      <c r="F3170">
        <v>195</v>
      </c>
      <c r="G3170">
        <v>1360.02</v>
      </c>
      <c r="H3170">
        <v>0</v>
      </c>
      <c r="I3170">
        <v>0</v>
      </c>
      <c r="J3170">
        <v>195</v>
      </c>
      <c r="K3170">
        <v>1360.02</v>
      </c>
    </row>
    <row r="3171" spans="1:11" x14ac:dyDescent="0.2">
      <c r="A3171" t="s">
        <v>3481</v>
      </c>
      <c r="B3171" t="s">
        <v>88</v>
      </c>
      <c r="C3171" t="s">
        <v>291</v>
      </c>
      <c r="D3171" t="s">
        <v>273</v>
      </c>
      <c r="E3171" t="s">
        <v>194</v>
      </c>
      <c r="F3171">
        <v>102</v>
      </c>
      <c r="G3171">
        <v>710</v>
      </c>
      <c r="H3171">
        <v>0</v>
      </c>
      <c r="I3171">
        <v>0</v>
      </c>
      <c r="J3171">
        <v>102</v>
      </c>
      <c r="K3171">
        <v>710</v>
      </c>
    </row>
    <row r="3172" spans="1:11" x14ac:dyDescent="0.2">
      <c r="A3172" t="s">
        <v>3482</v>
      </c>
      <c r="B3172" t="s">
        <v>88</v>
      </c>
      <c r="C3172" t="s">
        <v>291</v>
      </c>
      <c r="D3172" t="s">
        <v>270</v>
      </c>
      <c r="E3172" t="s">
        <v>195</v>
      </c>
      <c r="F3172">
        <v>83</v>
      </c>
      <c r="G3172">
        <v>553</v>
      </c>
      <c r="H3172">
        <v>0</v>
      </c>
      <c r="I3172">
        <v>0</v>
      </c>
      <c r="J3172">
        <v>83</v>
      </c>
      <c r="K3172">
        <v>553</v>
      </c>
    </row>
    <row r="3173" spans="1:11" x14ac:dyDescent="0.2">
      <c r="A3173" t="s">
        <v>3483</v>
      </c>
      <c r="B3173" t="s">
        <v>88</v>
      </c>
      <c r="C3173" t="s">
        <v>291</v>
      </c>
      <c r="D3173" t="s">
        <v>271</v>
      </c>
      <c r="E3173" t="s">
        <v>285</v>
      </c>
      <c r="F3173">
        <v>2588</v>
      </c>
      <c r="G3173">
        <v>17846.12</v>
      </c>
      <c r="H3173">
        <v>0</v>
      </c>
      <c r="I3173">
        <v>0</v>
      </c>
      <c r="J3173">
        <v>2588</v>
      </c>
      <c r="K3173">
        <v>17846.12</v>
      </c>
    </row>
    <row r="3174" spans="1:11" x14ac:dyDescent="0.2">
      <c r="A3174" t="s">
        <v>3484</v>
      </c>
      <c r="B3174" t="s">
        <v>88</v>
      </c>
      <c r="C3174" t="s">
        <v>291</v>
      </c>
      <c r="D3174" t="s">
        <v>275</v>
      </c>
      <c r="E3174" t="s">
        <v>196</v>
      </c>
      <c r="F3174">
        <v>212</v>
      </c>
      <c r="G3174">
        <v>1536.02</v>
      </c>
      <c r="H3174">
        <v>0</v>
      </c>
      <c r="I3174">
        <v>0</v>
      </c>
      <c r="J3174">
        <v>212</v>
      </c>
      <c r="K3174">
        <v>1536.02</v>
      </c>
    </row>
    <row r="3175" spans="1:11" x14ac:dyDescent="0.2">
      <c r="A3175" t="s">
        <v>3485</v>
      </c>
      <c r="B3175" t="s">
        <v>88</v>
      </c>
      <c r="C3175" t="s">
        <v>291</v>
      </c>
      <c r="D3175" t="s">
        <v>270</v>
      </c>
      <c r="E3175" t="s">
        <v>197</v>
      </c>
      <c r="F3175">
        <v>94</v>
      </c>
      <c r="G3175">
        <v>652</v>
      </c>
      <c r="H3175">
        <v>0</v>
      </c>
      <c r="I3175">
        <v>0</v>
      </c>
      <c r="J3175">
        <v>94</v>
      </c>
      <c r="K3175">
        <v>652</v>
      </c>
    </row>
    <row r="3176" spans="1:11" x14ac:dyDescent="0.2">
      <c r="A3176" t="s">
        <v>3486</v>
      </c>
      <c r="B3176" t="s">
        <v>88</v>
      </c>
      <c r="C3176" t="s">
        <v>291</v>
      </c>
      <c r="D3176" t="s">
        <v>276</v>
      </c>
      <c r="E3176" t="s">
        <v>276</v>
      </c>
      <c r="F3176">
        <v>6</v>
      </c>
      <c r="G3176">
        <v>27</v>
      </c>
      <c r="H3176">
        <v>0</v>
      </c>
      <c r="I3176">
        <v>0</v>
      </c>
      <c r="J3176">
        <v>6</v>
      </c>
      <c r="K3176">
        <v>27</v>
      </c>
    </row>
    <row r="3177" spans="1:11" x14ac:dyDescent="0.2">
      <c r="A3177" t="s">
        <v>3487</v>
      </c>
      <c r="B3177" t="s">
        <v>88</v>
      </c>
      <c r="C3177" t="s">
        <v>291</v>
      </c>
      <c r="D3177" t="s">
        <v>276</v>
      </c>
      <c r="E3177" t="s">
        <v>290</v>
      </c>
      <c r="F3177">
        <v>6</v>
      </c>
      <c r="G3177">
        <v>27</v>
      </c>
      <c r="H3177">
        <v>0</v>
      </c>
      <c r="I3177">
        <v>0</v>
      </c>
      <c r="J3177">
        <v>6</v>
      </c>
      <c r="K3177">
        <v>27</v>
      </c>
    </row>
    <row r="3178" spans="1:11" x14ac:dyDescent="0.2">
      <c r="A3178" t="s">
        <v>3488</v>
      </c>
      <c r="B3178" t="s">
        <v>88</v>
      </c>
      <c r="C3178" t="s">
        <v>291</v>
      </c>
      <c r="D3178" t="s">
        <v>267</v>
      </c>
      <c r="E3178" t="s">
        <v>198</v>
      </c>
      <c r="F3178">
        <v>101</v>
      </c>
      <c r="G3178">
        <v>650.51</v>
      </c>
      <c r="H3178">
        <v>0</v>
      </c>
      <c r="I3178">
        <v>0</v>
      </c>
      <c r="J3178">
        <v>101</v>
      </c>
      <c r="K3178">
        <v>650.51</v>
      </c>
    </row>
    <row r="3179" spans="1:11" x14ac:dyDescent="0.2">
      <c r="A3179" t="s">
        <v>3489</v>
      </c>
      <c r="B3179" t="s">
        <v>88</v>
      </c>
      <c r="C3179" t="s">
        <v>291</v>
      </c>
      <c r="D3179" t="s">
        <v>267</v>
      </c>
      <c r="E3179" t="s">
        <v>199</v>
      </c>
      <c r="F3179">
        <v>351</v>
      </c>
      <c r="G3179">
        <v>2350.5300000000002</v>
      </c>
      <c r="H3179">
        <v>0</v>
      </c>
      <c r="I3179">
        <v>0</v>
      </c>
      <c r="J3179">
        <v>351</v>
      </c>
      <c r="K3179">
        <v>2350.5300000000002</v>
      </c>
    </row>
    <row r="3180" spans="1:11" x14ac:dyDescent="0.2">
      <c r="A3180" t="s">
        <v>3490</v>
      </c>
      <c r="B3180" t="s">
        <v>88</v>
      </c>
      <c r="C3180" t="s">
        <v>291</v>
      </c>
      <c r="D3180" t="s">
        <v>271</v>
      </c>
      <c r="E3180" t="s">
        <v>200</v>
      </c>
      <c r="F3180">
        <v>94</v>
      </c>
      <c r="G3180">
        <v>660</v>
      </c>
      <c r="H3180">
        <v>0</v>
      </c>
      <c r="I3180">
        <v>0</v>
      </c>
      <c r="J3180">
        <v>94</v>
      </c>
      <c r="K3180">
        <v>660</v>
      </c>
    </row>
    <row r="3181" spans="1:11" x14ac:dyDescent="0.2">
      <c r="A3181" t="s">
        <v>3491</v>
      </c>
      <c r="B3181" t="s">
        <v>88</v>
      </c>
      <c r="C3181" t="s">
        <v>291</v>
      </c>
      <c r="D3181" t="s">
        <v>272</v>
      </c>
      <c r="E3181" t="s">
        <v>201</v>
      </c>
      <c r="F3181">
        <v>315</v>
      </c>
      <c r="G3181">
        <v>1922.53</v>
      </c>
      <c r="H3181">
        <v>0</v>
      </c>
      <c r="I3181">
        <v>0</v>
      </c>
      <c r="J3181">
        <v>315</v>
      </c>
      <c r="K3181">
        <v>1922.53</v>
      </c>
    </row>
    <row r="3182" spans="1:11" x14ac:dyDescent="0.2">
      <c r="A3182" t="s">
        <v>3492</v>
      </c>
      <c r="B3182" t="s">
        <v>88</v>
      </c>
      <c r="C3182" t="s">
        <v>291</v>
      </c>
      <c r="D3182" t="s">
        <v>268</v>
      </c>
      <c r="E3182" t="s">
        <v>202</v>
      </c>
      <c r="F3182">
        <v>89</v>
      </c>
      <c r="G3182">
        <v>578.51</v>
      </c>
      <c r="H3182">
        <v>0</v>
      </c>
      <c r="I3182">
        <v>0</v>
      </c>
      <c r="J3182">
        <v>89</v>
      </c>
      <c r="K3182">
        <v>578.51</v>
      </c>
    </row>
    <row r="3183" spans="1:11" x14ac:dyDescent="0.2">
      <c r="A3183" t="s">
        <v>3493</v>
      </c>
      <c r="B3183" t="s">
        <v>88</v>
      </c>
      <c r="C3183" t="s">
        <v>291</v>
      </c>
      <c r="D3183" t="s">
        <v>273</v>
      </c>
      <c r="E3183" t="s">
        <v>203</v>
      </c>
      <c r="F3183">
        <v>65</v>
      </c>
      <c r="G3183">
        <v>423</v>
      </c>
      <c r="H3183">
        <v>0</v>
      </c>
      <c r="I3183">
        <v>0</v>
      </c>
      <c r="J3183">
        <v>65</v>
      </c>
      <c r="K3183">
        <v>423</v>
      </c>
    </row>
    <row r="3184" spans="1:11" x14ac:dyDescent="0.2">
      <c r="A3184" t="s">
        <v>3494</v>
      </c>
      <c r="B3184" t="s">
        <v>88</v>
      </c>
      <c r="C3184" t="s">
        <v>291</v>
      </c>
      <c r="D3184" t="s">
        <v>272</v>
      </c>
      <c r="E3184" t="s">
        <v>204</v>
      </c>
      <c r="F3184">
        <v>59</v>
      </c>
      <c r="G3184">
        <v>369</v>
      </c>
      <c r="H3184">
        <v>0</v>
      </c>
      <c r="I3184">
        <v>0</v>
      </c>
      <c r="J3184">
        <v>59</v>
      </c>
      <c r="K3184">
        <v>369</v>
      </c>
    </row>
    <row r="3185" spans="1:11" x14ac:dyDescent="0.2">
      <c r="A3185" t="s">
        <v>3495</v>
      </c>
      <c r="B3185" t="s">
        <v>88</v>
      </c>
      <c r="C3185" t="s">
        <v>291</v>
      </c>
      <c r="D3185" t="s">
        <v>272</v>
      </c>
      <c r="E3185" t="s">
        <v>205</v>
      </c>
      <c r="F3185">
        <v>68</v>
      </c>
      <c r="G3185">
        <v>406.51</v>
      </c>
      <c r="H3185">
        <v>0</v>
      </c>
      <c r="I3185">
        <v>0</v>
      </c>
      <c r="J3185">
        <v>68</v>
      </c>
      <c r="K3185">
        <v>406.51</v>
      </c>
    </row>
    <row r="3186" spans="1:11" x14ac:dyDescent="0.2">
      <c r="A3186" t="s">
        <v>3496</v>
      </c>
      <c r="B3186" t="s">
        <v>88</v>
      </c>
      <c r="C3186" t="s">
        <v>291</v>
      </c>
      <c r="D3186" t="s">
        <v>269</v>
      </c>
      <c r="E3186" t="s">
        <v>206</v>
      </c>
      <c r="F3186">
        <v>102</v>
      </c>
      <c r="G3186">
        <v>649</v>
      </c>
      <c r="H3186">
        <v>0</v>
      </c>
      <c r="I3186">
        <v>0</v>
      </c>
      <c r="J3186">
        <v>102</v>
      </c>
      <c r="K3186">
        <v>649</v>
      </c>
    </row>
    <row r="3187" spans="1:11" x14ac:dyDescent="0.2">
      <c r="A3187" t="s">
        <v>3497</v>
      </c>
      <c r="B3187" t="s">
        <v>88</v>
      </c>
      <c r="C3187" t="s">
        <v>291</v>
      </c>
      <c r="D3187" t="s">
        <v>270</v>
      </c>
      <c r="E3187" t="s">
        <v>207</v>
      </c>
      <c r="F3187">
        <v>76</v>
      </c>
      <c r="G3187">
        <v>548</v>
      </c>
      <c r="H3187">
        <v>0</v>
      </c>
      <c r="I3187">
        <v>0</v>
      </c>
      <c r="J3187">
        <v>76</v>
      </c>
      <c r="K3187">
        <v>548</v>
      </c>
    </row>
    <row r="3188" spans="1:11" x14ac:dyDescent="0.2">
      <c r="A3188" t="s">
        <v>3498</v>
      </c>
      <c r="B3188" t="s">
        <v>88</v>
      </c>
      <c r="C3188" t="s">
        <v>291</v>
      </c>
      <c r="D3188" t="s">
        <v>269</v>
      </c>
      <c r="E3188" t="s">
        <v>208</v>
      </c>
      <c r="F3188">
        <v>102</v>
      </c>
      <c r="G3188">
        <v>637.51</v>
      </c>
      <c r="H3188">
        <v>0</v>
      </c>
      <c r="I3188">
        <v>0</v>
      </c>
      <c r="J3188">
        <v>102</v>
      </c>
      <c r="K3188">
        <v>637.51</v>
      </c>
    </row>
    <row r="3189" spans="1:11" x14ac:dyDescent="0.2">
      <c r="A3189" t="s">
        <v>3499</v>
      </c>
      <c r="B3189" t="s">
        <v>88</v>
      </c>
      <c r="C3189" t="s">
        <v>291</v>
      </c>
      <c r="D3189" t="s">
        <v>271</v>
      </c>
      <c r="E3189" t="s">
        <v>209</v>
      </c>
      <c r="F3189">
        <v>109</v>
      </c>
      <c r="G3189">
        <v>733.51</v>
      </c>
      <c r="H3189">
        <v>0</v>
      </c>
      <c r="I3189">
        <v>0</v>
      </c>
      <c r="J3189">
        <v>109</v>
      </c>
      <c r="K3189">
        <v>733.51</v>
      </c>
    </row>
    <row r="3190" spans="1:11" x14ac:dyDescent="0.2">
      <c r="A3190" t="s">
        <v>3500</v>
      </c>
      <c r="B3190" t="s">
        <v>88</v>
      </c>
      <c r="C3190" t="s">
        <v>291</v>
      </c>
      <c r="D3190" t="s">
        <v>275</v>
      </c>
      <c r="E3190" t="s">
        <v>210</v>
      </c>
      <c r="F3190">
        <v>135</v>
      </c>
      <c r="G3190">
        <v>841.51</v>
      </c>
      <c r="H3190">
        <v>0</v>
      </c>
      <c r="I3190">
        <v>0</v>
      </c>
      <c r="J3190">
        <v>135</v>
      </c>
      <c r="K3190">
        <v>841.51</v>
      </c>
    </row>
    <row r="3191" spans="1:11" x14ac:dyDescent="0.2">
      <c r="A3191" t="s">
        <v>3501</v>
      </c>
      <c r="B3191" t="s">
        <v>88</v>
      </c>
      <c r="C3191" t="s">
        <v>291</v>
      </c>
      <c r="D3191" t="s">
        <v>267</v>
      </c>
      <c r="E3191" t="s">
        <v>211</v>
      </c>
      <c r="F3191">
        <v>8</v>
      </c>
      <c r="G3191">
        <v>47</v>
      </c>
      <c r="H3191">
        <v>0</v>
      </c>
      <c r="I3191">
        <v>0</v>
      </c>
      <c r="J3191">
        <v>8</v>
      </c>
      <c r="K3191">
        <v>47</v>
      </c>
    </row>
    <row r="3192" spans="1:11" x14ac:dyDescent="0.2">
      <c r="A3192" t="s">
        <v>3502</v>
      </c>
      <c r="B3192" t="s">
        <v>88</v>
      </c>
      <c r="C3192" t="s">
        <v>291</v>
      </c>
      <c r="D3192" t="s">
        <v>271</v>
      </c>
      <c r="E3192" t="s">
        <v>212</v>
      </c>
      <c r="F3192">
        <v>99</v>
      </c>
      <c r="G3192">
        <v>722</v>
      </c>
      <c r="H3192">
        <v>0</v>
      </c>
      <c r="I3192">
        <v>0</v>
      </c>
      <c r="J3192">
        <v>99</v>
      </c>
      <c r="K3192">
        <v>722</v>
      </c>
    </row>
    <row r="3193" spans="1:11" x14ac:dyDescent="0.2">
      <c r="A3193" t="s">
        <v>3503</v>
      </c>
      <c r="B3193" t="s">
        <v>88</v>
      </c>
      <c r="C3193" t="s">
        <v>291</v>
      </c>
      <c r="D3193" t="s">
        <v>274</v>
      </c>
      <c r="E3193" t="s">
        <v>213</v>
      </c>
      <c r="F3193">
        <v>81</v>
      </c>
      <c r="G3193">
        <v>560.51</v>
      </c>
      <c r="H3193">
        <v>0</v>
      </c>
      <c r="I3193">
        <v>0</v>
      </c>
      <c r="J3193">
        <v>81</v>
      </c>
      <c r="K3193">
        <v>560.51</v>
      </c>
    </row>
    <row r="3194" spans="1:11" x14ac:dyDescent="0.2">
      <c r="A3194" t="s">
        <v>3504</v>
      </c>
      <c r="B3194" t="s">
        <v>88</v>
      </c>
      <c r="C3194" t="s">
        <v>291</v>
      </c>
      <c r="D3194" t="s">
        <v>271</v>
      </c>
      <c r="E3194" t="s">
        <v>214</v>
      </c>
      <c r="F3194">
        <v>57</v>
      </c>
      <c r="G3194">
        <v>400.51</v>
      </c>
      <c r="H3194">
        <v>0</v>
      </c>
      <c r="I3194">
        <v>0</v>
      </c>
      <c r="J3194">
        <v>57</v>
      </c>
      <c r="K3194">
        <v>400.51</v>
      </c>
    </row>
    <row r="3195" spans="1:11" x14ac:dyDescent="0.2">
      <c r="A3195" t="s">
        <v>3505</v>
      </c>
      <c r="B3195" t="s">
        <v>88</v>
      </c>
      <c r="C3195" t="s">
        <v>291</v>
      </c>
      <c r="D3195" t="s">
        <v>275</v>
      </c>
      <c r="E3195" t="s">
        <v>215</v>
      </c>
      <c r="F3195">
        <v>172</v>
      </c>
      <c r="G3195">
        <v>1126.51</v>
      </c>
      <c r="H3195">
        <v>0</v>
      </c>
      <c r="I3195">
        <v>0</v>
      </c>
      <c r="J3195">
        <v>172</v>
      </c>
      <c r="K3195">
        <v>1126.51</v>
      </c>
    </row>
    <row r="3196" spans="1:11" x14ac:dyDescent="0.2">
      <c r="A3196" t="s">
        <v>3506</v>
      </c>
      <c r="B3196" t="s">
        <v>88</v>
      </c>
      <c r="C3196" t="s">
        <v>291</v>
      </c>
      <c r="D3196" t="s">
        <v>274</v>
      </c>
      <c r="E3196" t="s">
        <v>216</v>
      </c>
      <c r="F3196">
        <v>87</v>
      </c>
      <c r="G3196">
        <v>668.51</v>
      </c>
      <c r="H3196">
        <v>0</v>
      </c>
      <c r="I3196">
        <v>0</v>
      </c>
      <c r="J3196">
        <v>87</v>
      </c>
      <c r="K3196">
        <v>668.51</v>
      </c>
    </row>
    <row r="3197" spans="1:11" x14ac:dyDescent="0.2">
      <c r="A3197" t="s">
        <v>3507</v>
      </c>
      <c r="B3197" t="s">
        <v>88</v>
      </c>
      <c r="C3197" t="s">
        <v>291</v>
      </c>
      <c r="D3197" t="s">
        <v>272</v>
      </c>
      <c r="E3197" t="s">
        <v>217</v>
      </c>
      <c r="F3197">
        <v>70</v>
      </c>
      <c r="G3197">
        <v>427.51</v>
      </c>
      <c r="H3197">
        <v>0</v>
      </c>
      <c r="I3197">
        <v>0</v>
      </c>
      <c r="J3197">
        <v>70</v>
      </c>
      <c r="K3197">
        <v>427.51</v>
      </c>
    </row>
    <row r="3198" spans="1:11" x14ac:dyDescent="0.2">
      <c r="A3198" t="s">
        <v>3508</v>
      </c>
      <c r="B3198" t="s">
        <v>88</v>
      </c>
      <c r="C3198" t="s">
        <v>291</v>
      </c>
      <c r="D3198" t="s">
        <v>274</v>
      </c>
      <c r="E3198" t="s">
        <v>218</v>
      </c>
      <c r="F3198">
        <v>92</v>
      </c>
      <c r="G3198">
        <v>640.51</v>
      </c>
      <c r="H3198">
        <v>0</v>
      </c>
      <c r="I3198">
        <v>0</v>
      </c>
      <c r="J3198">
        <v>92</v>
      </c>
      <c r="K3198">
        <v>640.51</v>
      </c>
    </row>
    <row r="3199" spans="1:11" x14ac:dyDescent="0.2">
      <c r="A3199" t="s">
        <v>3509</v>
      </c>
      <c r="B3199" t="s">
        <v>88</v>
      </c>
      <c r="C3199" t="s">
        <v>291</v>
      </c>
      <c r="D3199" t="s">
        <v>273</v>
      </c>
      <c r="E3199" t="s">
        <v>219</v>
      </c>
      <c r="F3199">
        <v>152</v>
      </c>
      <c r="G3199">
        <v>962</v>
      </c>
      <c r="H3199">
        <v>0</v>
      </c>
      <c r="I3199">
        <v>0</v>
      </c>
      <c r="J3199">
        <v>152</v>
      </c>
      <c r="K3199">
        <v>962</v>
      </c>
    </row>
    <row r="3200" spans="1:11" x14ac:dyDescent="0.2">
      <c r="A3200" t="s">
        <v>3510</v>
      </c>
      <c r="B3200" t="s">
        <v>88</v>
      </c>
      <c r="C3200" t="s">
        <v>291</v>
      </c>
      <c r="D3200" t="s">
        <v>272</v>
      </c>
      <c r="E3200" t="s">
        <v>286</v>
      </c>
      <c r="F3200">
        <v>4355</v>
      </c>
      <c r="G3200">
        <v>26858.89</v>
      </c>
      <c r="H3200">
        <v>0</v>
      </c>
      <c r="I3200">
        <v>0</v>
      </c>
      <c r="J3200">
        <v>4355</v>
      </c>
      <c r="K3200">
        <v>26858.89</v>
      </c>
    </row>
    <row r="3201" spans="1:11" x14ac:dyDescent="0.2">
      <c r="A3201" t="s">
        <v>3511</v>
      </c>
      <c r="B3201" t="s">
        <v>88</v>
      </c>
      <c r="C3201" t="s">
        <v>291</v>
      </c>
      <c r="D3201" t="s">
        <v>273</v>
      </c>
      <c r="E3201" t="s">
        <v>220</v>
      </c>
      <c r="F3201">
        <v>103</v>
      </c>
      <c r="G3201">
        <v>600</v>
      </c>
      <c r="H3201">
        <v>0</v>
      </c>
      <c r="I3201">
        <v>0</v>
      </c>
      <c r="J3201">
        <v>103</v>
      </c>
      <c r="K3201">
        <v>600</v>
      </c>
    </row>
    <row r="3202" spans="1:11" x14ac:dyDescent="0.2">
      <c r="A3202" t="s">
        <v>3512</v>
      </c>
      <c r="B3202" t="s">
        <v>88</v>
      </c>
      <c r="C3202" t="s">
        <v>291</v>
      </c>
      <c r="D3202" t="s">
        <v>270</v>
      </c>
      <c r="E3202" t="s">
        <v>221</v>
      </c>
      <c r="F3202">
        <v>43</v>
      </c>
      <c r="G3202">
        <v>318</v>
      </c>
      <c r="H3202">
        <v>0</v>
      </c>
      <c r="I3202">
        <v>0</v>
      </c>
      <c r="J3202">
        <v>43</v>
      </c>
      <c r="K3202">
        <v>318</v>
      </c>
    </row>
    <row r="3203" spans="1:11" x14ac:dyDescent="0.2">
      <c r="A3203" t="s">
        <v>3513</v>
      </c>
      <c r="B3203" t="s">
        <v>88</v>
      </c>
      <c r="C3203" t="s">
        <v>291</v>
      </c>
      <c r="D3203" t="s">
        <v>273</v>
      </c>
      <c r="E3203" t="s">
        <v>287</v>
      </c>
      <c r="F3203">
        <v>2045</v>
      </c>
      <c r="G3203">
        <v>13128.14</v>
      </c>
      <c r="H3203">
        <v>0</v>
      </c>
      <c r="I3203">
        <v>0</v>
      </c>
      <c r="J3203">
        <v>2045</v>
      </c>
      <c r="K3203">
        <v>13128.14</v>
      </c>
    </row>
    <row r="3204" spans="1:11" x14ac:dyDescent="0.2">
      <c r="A3204" t="s">
        <v>3514</v>
      </c>
      <c r="B3204" t="s">
        <v>88</v>
      </c>
      <c r="C3204" t="s">
        <v>291</v>
      </c>
      <c r="D3204" t="s">
        <v>272</v>
      </c>
      <c r="E3204" t="s">
        <v>222</v>
      </c>
      <c r="F3204">
        <v>74</v>
      </c>
      <c r="G3204">
        <v>433.53</v>
      </c>
      <c r="H3204">
        <v>0</v>
      </c>
      <c r="I3204">
        <v>0</v>
      </c>
      <c r="J3204">
        <v>74</v>
      </c>
      <c r="K3204">
        <v>433.53</v>
      </c>
    </row>
    <row r="3205" spans="1:11" x14ac:dyDescent="0.2">
      <c r="A3205" t="s">
        <v>3515</v>
      </c>
      <c r="B3205" t="s">
        <v>88</v>
      </c>
      <c r="C3205" t="s">
        <v>291</v>
      </c>
      <c r="D3205" t="s">
        <v>268</v>
      </c>
      <c r="E3205" t="s">
        <v>223</v>
      </c>
      <c r="F3205">
        <v>94</v>
      </c>
      <c r="G3205">
        <v>650</v>
      </c>
      <c r="H3205">
        <v>0</v>
      </c>
      <c r="I3205">
        <v>0</v>
      </c>
      <c r="J3205">
        <v>94</v>
      </c>
      <c r="K3205">
        <v>650</v>
      </c>
    </row>
    <row r="3206" spans="1:11" x14ac:dyDescent="0.2">
      <c r="A3206" t="s">
        <v>3516</v>
      </c>
      <c r="B3206" t="s">
        <v>88</v>
      </c>
      <c r="C3206" t="s">
        <v>291</v>
      </c>
      <c r="D3206" t="s">
        <v>269</v>
      </c>
      <c r="E3206" t="s">
        <v>224</v>
      </c>
      <c r="F3206">
        <v>193</v>
      </c>
      <c r="G3206">
        <v>1145.04</v>
      </c>
      <c r="H3206">
        <v>0</v>
      </c>
      <c r="I3206">
        <v>0</v>
      </c>
      <c r="J3206">
        <v>193</v>
      </c>
      <c r="K3206">
        <v>1145.04</v>
      </c>
    </row>
    <row r="3207" spans="1:11" x14ac:dyDescent="0.2">
      <c r="A3207" t="s">
        <v>3517</v>
      </c>
      <c r="B3207" t="s">
        <v>88</v>
      </c>
      <c r="C3207" t="s">
        <v>291</v>
      </c>
      <c r="D3207" t="s">
        <v>271</v>
      </c>
      <c r="E3207" t="s">
        <v>225</v>
      </c>
      <c r="F3207">
        <v>36</v>
      </c>
      <c r="G3207">
        <v>236</v>
      </c>
      <c r="H3207">
        <v>0</v>
      </c>
      <c r="I3207">
        <v>0</v>
      </c>
      <c r="J3207">
        <v>36</v>
      </c>
      <c r="K3207">
        <v>236</v>
      </c>
    </row>
    <row r="3208" spans="1:11" x14ac:dyDescent="0.2">
      <c r="A3208" t="s">
        <v>3518</v>
      </c>
      <c r="B3208" t="s">
        <v>88</v>
      </c>
      <c r="C3208" t="s">
        <v>291</v>
      </c>
      <c r="D3208" t="s">
        <v>274</v>
      </c>
      <c r="E3208" t="s">
        <v>226</v>
      </c>
      <c r="F3208">
        <v>287</v>
      </c>
      <c r="G3208">
        <v>1944</v>
      </c>
      <c r="H3208">
        <v>0</v>
      </c>
      <c r="I3208">
        <v>0</v>
      </c>
      <c r="J3208">
        <v>287</v>
      </c>
      <c r="K3208">
        <v>1944</v>
      </c>
    </row>
    <row r="3209" spans="1:11" x14ac:dyDescent="0.2">
      <c r="A3209" t="s">
        <v>3519</v>
      </c>
      <c r="B3209" t="s">
        <v>88</v>
      </c>
      <c r="C3209" t="s">
        <v>291</v>
      </c>
      <c r="D3209" t="s">
        <v>271</v>
      </c>
      <c r="E3209" t="s">
        <v>227</v>
      </c>
      <c r="F3209">
        <v>188</v>
      </c>
      <c r="G3209">
        <v>1337.51</v>
      </c>
      <c r="H3209">
        <v>0</v>
      </c>
      <c r="I3209">
        <v>0</v>
      </c>
      <c r="J3209">
        <v>188</v>
      </c>
      <c r="K3209">
        <v>1337.51</v>
      </c>
    </row>
    <row r="3210" spans="1:11" x14ac:dyDescent="0.2">
      <c r="A3210" t="s">
        <v>3520</v>
      </c>
      <c r="B3210" t="s">
        <v>88</v>
      </c>
      <c r="C3210" t="s">
        <v>291</v>
      </c>
      <c r="D3210" t="s">
        <v>270</v>
      </c>
      <c r="E3210" t="s">
        <v>228</v>
      </c>
      <c r="F3210">
        <v>98</v>
      </c>
      <c r="G3210">
        <v>660</v>
      </c>
      <c r="H3210">
        <v>0</v>
      </c>
      <c r="I3210">
        <v>0</v>
      </c>
      <c r="J3210">
        <v>98</v>
      </c>
      <c r="K3210">
        <v>660</v>
      </c>
    </row>
    <row r="3211" spans="1:11" x14ac:dyDescent="0.2">
      <c r="A3211" t="s">
        <v>3521</v>
      </c>
      <c r="B3211" t="s">
        <v>88</v>
      </c>
      <c r="C3211" t="s">
        <v>291</v>
      </c>
      <c r="D3211" t="s">
        <v>274</v>
      </c>
      <c r="E3211" t="s">
        <v>229</v>
      </c>
      <c r="F3211">
        <v>48</v>
      </c>
      <c r="G3211">
        <v>348</v>
      </c>
      <c r="H3211">
        <v>0</v>
      </c>
      <c r="I3211">
        <v>0</v>
      </c>
      <c r="J3211">
        <v>48</v>
      </c>
      <c r="K3211">
        <v>348</v>
      </c>
    </row>
    <row r="3212" spans="1:11" x14ac:dyDescent="0.2">
      <c r="A3212" t="s">
        <v>3522</v>
      </c>
      <c r="B3212" t="s">
        <v>88</v>
      </c>
      <c r="C3212" t="s">
        <v>291</v>
      </c>
      <c r="D3212" t="s">
        <v>268</v>
      </c>
      <c r="E3212" t="s">
        <v>230</v>
      </c>
      <c r="F3212">
        <v>219</v>
      </c>
      <c r="G3212">
        <v>1410.02</v>
      </c>
      <c r="H3212">
        <v>0</v>
      </c>
      <c r="I3212">
        <v>0</v>
      </c>
      <c r="J3212">
        <v>219</v>
      </c>
      <c r="K3212">
        <v>1410.02</v>
      </c>
    </row>
    <row r="3213" spans="1:11" x14ac:dyDescent="0.2">
      <c r="A3213" t="s">
        <v>3523</v>
      </c>
      <c r="B3213" t="s">
        <v>88</v>
      </c>
      <c r="C3213" t="s">
        <v>291</v>
      </c>
      <c r="D3213" t="s">
        <v>270</v>
      </c>
      <c r="E3213" t="s">
        <v>231</v>
      </c>
      <c r="F3213">
        <v>73</v>
      </c>
      <c r="G3213">
        <v>513</v>
      </c>
      <c r="H3213">
        <v>0</v>
      </c>
      <c r="I3213">
        <v>0</v>
      </c>
      <c r="J3213">
        <v>73</v>
      </c>
      <c r="K3213">
        <v>513</v>
      </c>
    </row>
    <row r="3214" spans="1:11" x14ac:dyDescent="0.2">
      <c r="A3214" t="s">
        <v>3524</v>
      </c>
      <c r="B3214" t="s">
        <v>88</v>
      </c>
      <c r="C3214" t="s">
        <v>291</v>
      </c>
      <c r="D3214" t="s">
        <v>272</v>
      </c>
      <c r="E3214" t="s">
        <v>232</v>
      </c>
      <c r="F3214">
        <v>830</v>
      </c>
      <c r="G3214">
        <v>5026.57</v>
      </c>
      <c r="H3214">
        <v>0</v>
      </c>
      <c r="I3214">
        <v>0</v>
      </c>
      <c r="J3214">
        <v>830</v>
      </c>
      <c r="K3214">
        <v>5026.57</v>
      </c>
    </row>
    <row r="3215" spans="1:11" x14ac:dyDescent="0.2">
      <c r="A3215" t="s">
        <v>3525</v>
      </c>
      <c r="B3215" t="s">
        <v>88</v>
      </c>
      <c r="C3215" t="s">
        <v>291</v>
      </c>
      <c r="D3215" t="s">
        <v>269</v>
      </c>
      <c r="E3215" t="s">
        <v>233</v>
      </c>
      <c r="F3215">
        <v>155</v>
      </c>
      <c r="G3215">
        <v>924.02</v>
      </c>
      <c r="H3215">
        <v>0</v>
      </c>
      <c r="I3215">
        <v>0</v>
      </c>
      <c r="J3215">
        <v>155</v>
      </c>
      <c r="K3215">
        <v>924.02</v>
      </c>
    </row>
    <row r="3216" spans="1:11" x14ac:dyDescent="0.2">
      <c r="A3216" t="s">
        <v>3526</v>
      </c>
      <c r="B3216" t="s">
        <v>88</v>
      </c>
      <c r="C3216" t="s">
        <v>291</v>
      </c>
      <c r="D3216" t="s">
        <v>273</v>
      </c>
      <c r="E3216" t="s">
        <v>234</v>
      </c>
      <c r="F3216">
        <v>126</v>
      </c>
      <c r="G3216">
        <v>799</v>
      </c>
      <c r="H3216">
        <v>0</v>
      </c>
      <c r="I3216">
        <v>0</v>
      </c>
      <c r="J3216">
        <v>126</v>
      </c>
      <c r="K3216">
        <v>799</v>
      </c>
    </row>
    <row r="3217" spans="1:11" x14ac:dyDescent="0.2">
      <c r="A3217" t="s">
        <v>3527</v>
      </c>
      <c r="B3217" t="s">
        <v>88</v>
      </c>
      <c r="C3217" t="s">
        <v>291</v>
      </c>
      <c r="D3217" t="s">
        <v>271</v>
      </c>
      <c r="E3217" t="s">
        <v>235</v>
      </c>
      <c r="F3217">
        <v>138</v>
      </c>
      <c r="G3217">
        <v>916.51</v>
      </c>
      <c r="H3217">
        <v>0</v>
      </c>
      <c r="I3217">
        <v>0</v>
      </c>
      <c r="J3217">
        <v>138</v>
      </c>
      <c r="K3217">
        <v>916.51</v>
      </c>
    </row>
    <row r="3218" spans="1:11" x14ac:dyDescent="0.2">
      <c r="A3218" t="s">
        <v>3528</v>
      </c>
      <c r="B3218" t="s">
        <v>88</v>
      </c>
      <c r="C3218" t="s">
        <v>291</v>
      </c>
      <c r="D3218" t="s">
        <v>274</v>
      </c>
      <c r="E3218" t="s">
        <v>236</v>
      </c>
      <c r="F3218">
        <v>69</v>
      </c>
      <c r="G3218">
        <v>461.51</v>
      </c>
      <c r="H3218">
        <v>0</v>
      </c>
      <c r="I3218">
        <v>0</v>
      </c>
      <c r="J3218">
        <v>69</v>
      </c>
      <c r="K3218">
        <v>461.51</v>
      </c>
    </row>
    <row r="3219" spans="1:11" x14ac:dyDescent="0.2">
      <c r="A3219" t="s">
        <v>3529</v>
      </c>
      <c r="B3219" t="s">
        <v>88</v>
      </c>
      <c r="C3219" t="s">
        <v>291</v>
      </c>
      <c r="D3219" t="s">
        <v>268</v>
      </c>
      <c r="E3219" t="s">
        <v>237</v>
      </c>
      <c r="F3219">
        <v>110</v>
      </c>
      <c r="G3219">
        <v>727.53</v>
      </c>
      <c r="H3219">
        <v>0</v>
      </c>
      <c r="I3219">
        <v>0</v>
      </c>
      <c r="J3219">
        <v>110</v>
      </c>
      <c r="K3219">
        <v>727.53</v>
      </c>
    </row>
    <row r="3220" spans="1:11" x14ac:dyDescent="0.2">
      <c r="A3220" t="s">
        <v>3530</v>
      </c>
      <c r="B3220" t="s">
        <v>88</v>
      </c>
      <c r="C3220" t="s">
        <v>291</v>
      </c>
      <c r="D3220" t="s">
        <v>273</v>
      </c>
      <c r="E3220" t="s">
        <v>238</v>
      </c>
      <c r="F3220">
        <v>44</v>
      </c>
      <c r="G3220">
        <v>239</v>
      </c>
      <c r="H3220">
        <v>0</v>
      </c>
      <c r="I3220">
        <v>0</v>
      </c>
      <c r="J3220">
        <v>44</v>
      </c>
      <c r="K3220">
        <v>239</v>
      </c>
    </row>
    <row r="3221" spans="1:11" x14ac:dyDescent="0.2">
      <c r="A3221" t="s">
        <v>3531</v>
      </c>
      <c r="B3221" t="s">
        <v>88</v>
      </c>
      <c r="C3221" t="s">
        <v>291</v>
      </c>
      <c r="D3221" t="s">
        <v>269</v>
      </c>
      <c r="E3221" t="s">
        <v>239</v>
      </c>
      <c r="F3221">
        <v>69</v>
      </c>
      <c r="G3221">
        <v>419.02</v>
      </c>
      <c r="H3221">
        <v>0</v>
      </c>
      <c r="I3221">
        <v>0</v>
      </c>
      <c r="J3221">
        <v>69</v>
      </c>
      <c r="K3221">
        <v>419.02</v>
      </c>
    </row>
    <row r="3222" spans="1:11" x14ac:dyDescent="0.2">
      <c r="A3222" t="s">
        <v>3532</v>
      </c>
      <c r="B3222" t="s">
        <v>88</v>
      </c>
      <c r="C3222" t="s">
        <v>291</v>
      </c>
      <c r="D3222" t="s">
        <v>271</v>
      </c>
      <c r="E3222" t="s">
        <v>240</v>
      </c>
      <c r="F3222">
        <v>127</v>
      </c>
      <c r="G3222">
        <v>885.02</v>
      </c>
      <c r="H3222">
        <v>0</v>
      </c>
      <c r="I3222">
        <v>0</v>
      </c>
      <c r="J3222">
        <v>127</v>
      </c>
      <c r="K3222">
        <v>885.02</v>
      </c>
    </row>
    <row r="3223" spans="1:11" x14ac:dyDescent="0.2">
      <c r="A3223" t="s">
        <v>3533</v>
      </c>
      <c r="B3223" t="s">
        <v>88</v>
      </c>
      <c r="C3223" t="s">
        <v>291</v>
      </c>
      <c r="D3223" t="s">
        <v>275</v>
      </c>
      <c r="E3223" t="s">
        <v>241</v>
      </c>
      <c r="F3223">
        <v>172</v>
      </c>
      <c r="G3223">
        <v>1238</v>
      </c>
      <c r="H3223">
        <v>0</v>
      </c>
      <c r="I3223">
        <v>0</v>
      </c>
      <c r="J3223">
        <v>172</v>
      </c>
      <c r="K3223">
        <v>1238</v>
      </c>
    </row>
    <row r="3224" spans="1:11" x14ac:dyDescent="0.2">
      <c r="A3224" t="s">
        <v>3534</v>
      </c>
      <c r="B3224" t="s">
        <v>88</v>
      </c>
      <c r="C3224" t="s">
        <v>291</v>
      </c>
      <c r="D3224" t="s">
        <v>274</v>
      </c>
      <c r="E3224" t="s">
        <v>242</v>
      </c>
      <c r="F3224">
        <v>56</v>
      </c>
      <c r="G3224">
        <v>379</v>
      </c>
      <c r="H3224">
        <v>0</v>
      </c>
      <c r="I3224">
        <v>0</v>
      </c>
      <c r="J3224">
        <v>56</v>
      </c>
      <c r="K3224">
        <v>379</v>
      </c>
    </row>
    <row r="3225" spans="1:11" x14ac:dyDescent="0.2">
      <c r="A3225" t="s">
        <v>3535</v>
      </c>
      <c r="B3225" t="s">
        <v>88</v>
      </c>
      <c r="C3225" t="s">
        <v>291</v>
      </c>
      <c r="D3225" t="s">
        <v>269</v>
      </c>
      <c r="E3225" t="s">
        <v>243</v>
      </c>
      <c r="F3225">
        <v>118</v>
      </c>
      <c r="G3225">
        <v>738.51</v>
      </c>
      <c r="H3225">
        <v>0</v>
      </c>
      <c r="I3225">
        <v>0</v>
      </c>
      <c r="J3225">
        <v>118</v>
      </c>
      <c r="K3225">
        <v>738.51</v>
      </c>
    </row>
    <row r="3226" spans="1:11" x14ac:dyDescent="0.2">
      <c r="A3226" t="s">
        <v>3536</v>
      </c>
      <c r="B3226" t="s">
        <v>88</v>
      </c>
      <c r="C3226" t="s">
        <v>291</v>
      </c>
      <c r="D3226" t="s">
        <v>269</v>
      </c>
      <c r="E3226" t="s">
        <v>244</v>
      </c>
      <c r="F3226">
        <v>108</v>
      </c>
      <c r="G3226">
        <v>632.51</v>
      </c>
      <c r="H3226">
        <v>0</v>
      </c>
      <c r="I3226">
        <v>0</v>
      </c>
      <c r="J3226">
        <v>108</v>
      </c>
      <c r="K3226">
        <v>632.51</v>
      </c>
    </row>
    <row r="3227" spans="1:11" x14ac:dyDescent="0.2">
      <c r="A3227" t="s">
        <v>3537</v>
      </c>
      <c r="B3227" t="s">
        <v>88</v>
      </c>
      <c r="C3227" t="s">
        <v>291</v>
      </c>
      <c r="D3227" t="s">
        <v>271</v>
      </c>
      <c r="E3227" t="s">
        <v>245</v>
      </c>
      <c r="F3227">
        <v>92</v>
      </c>
      <c r="G3227">
        <v>577</v>
      </c>
      <c r="H3227">
        <v>0</v>
      </c>
      <c r="I3227">
        <v>0</v>
      </c>
      <c r="J3227">
        <v>92</v>
      </c>
      <c r="K3227">
        <v>577</v>
      </c>
    </row>
    <row r="3228" spans="1:11" x14ac:dyDescent="0.2">
      <c r="A3228" t="s">
        <v>3538</v>
      </c>
      <c r="B3228" t="s">
        <v>88</v>
      </c>
      <c r="C3228" t="s">
        <v>291</v>
      </c>
      <c r="D3228" t="s">
        <v>274</v>
      </c>
      <c r="E3228" t="s">
        <v>246</v>
      </c>
      <c r="F3228">
        <v>185</v>
      </c>
      <c r="G3228">
        <v>1231</v>
      </c>
      <c r="H3228">
        <v>0</v>
      </c>
      <c r="I3228">
        <v>0</v>
      </c>
      <c r="J3228">
        <v>185</v>
      </c>
      <c r="K3228">
        <v>1231</v>
      </c>
    </row>
    <row r="3229" spans="1:11" x14ac:dyDescent="0.2">
      <c r="A3229" t="s">
        <v>3539</v>
      </c>
      <c r="B3229" t="s">
        <v>88</v>
      </c>
      <c r="C3229" t="s">
        <v>291</v>
      </c>
      <c r="D3229" t="s">
        <v>272</v>
      </c>
      <c r="E3229" t="s">
        <v>247</v>
      </c>
      <c r="F3229">
        <v>97</v>
      </c>
      <c r="G3229">
        <v>574</v>
      </c>
      <c r="H3229">
        <v>0</v>
      </c>
      <c r="I3229">
        <v>0</v>
      </c>
      <c r="J3229">
        <v>97</v>
      </c>
      <c r="K3229">
        <v>574</v>
      </c>
    </row>
    <row r="3230" spans="1:11" x14ac:dyDescent="0.2">
      <c r="A3230" t="s">
        <v>3540</v>
      </c>
      <c r="B3230" t="s">
        <v>88</v>
      </c>
      <c r="C3230" t="s">
        <v>291</v>
      </c>
      <c r="D3230" t="s">
        <v>274</v>
      </c>
      <c r="E3230" t="s">
        <v>288</v>
      </c>
      <c r="F3230">
        <v>1640</v>
      </c>
      <c r="G3230">
        <v>11063.06</v>
      </c>
      <c r="H3230">
        <v>0</v>
      </c>
      <c r="I3230">
        <v>0</v>
      </c>
      <c r="J3230">
        <v>1640</v>
      </c>
      <c r="K3230">
        <v>11063.06</v>
      </c>
    </row>
    <row r="3231" spans="1:11" x14ac:dyDescent="0.2">
      <c r="A3231" t="s">
        <v>3541</v>
      </c>
      <c r="B3231" t="s">
        <v>88</v>
      </c>
      <c r="C3231" t="s">
        <v>291</v>
      </c>
      <c r="D3231" t="s">
        <v>267</v>
      </c>
      <c r="E3231" t="s">
        <v>248</v>
      </c>
      <c r="F3231">
        <v>187</v>
      </c>
      <c r="G3231">
        <v>1301.02</v>
      </c>
      <c r="H3231">
        <v>0</v>
      </c>
      <c r="I3231">
        <v>0</v>
      </c>
      <c r="J3231">
        <v>187</v>
      </c>
      <c r="K3231">
        <v>1301.02</v>
      </c>
    </row>
    <row r="3232" spans="1:11" x14ac:dyDescent="0.2">
      <c r="A3232" t="s">
        <v>3542</v>
      </c>
      <c r="B3232" t="s">
        <v>88</v>
      </c>
      <c r="C3232" t="s">
        <v>291</v>
      </c>
      <c r="D3232" t="s">
        <v>272</v>
      </c>
      <c r="E3232" t="s">
        <v>249</v>
      </c>
      <c r="F3232">
        <v>370</v>
      </c>
      <c r="G3232">
        <v>2302.5500000000002</v>
      </c>
      <c r="H3232">
        <v>0</v>
      </c>
      <c r="I3232">
        <v>0</v>
      </c>
      <c r="J3232">
        <v>370</v>
      </c>
      <c r="K3232">
        <v>2302.5500000000002</v>
      </c>
    </row>
    <row r="3233" spans="1:11" x14ac:dyDescent="0.2">
      <c r="A3233" t="s">
        <v>3543</v>
      </c>
      <c r="B3233" t="s">
        <v>88</v>
      </c>
      <c r="C3233" t="s">
        <v>291</v>
      </c>
      <c r="D3233" t="s">
        <v>269</v>
      </c>
      <c r="E3233" t="s">
        <v>250</v>
      </c>
      <c r="F3233">
        <v>40</v>
      </c>
      <c r="G3233">
        <v>227.02</v>
      </c>
      <c r="H3233">
        <v>0</v>
      </c>
      <c r="I3233">
        <v>0</v>
      </c>
      <c r="J3233">
        <v>40</v>
      </c>
      <c r="K3233">
        <v>227.02</v>
      </c>
    </row>
    <row r="3234" spans="1:11" x14ac:dyDescent="0.2">
      <c r="A3234" t="s">
        <v>3544</v>
      </c>
      <c r="B3234" t="s">
        <v>88</v>
      </c>
      <c r="C3234" t="s">
        <v>291</v>
      </c>
      <c r="D3234" t="s">
        <v>271</v>
      </c>
      <c r="E3234" t="s">
        <v>251</v>
      </c>
      <c r="F3234">
        <v>37</v>
      </c>
      <c r="G3234">
        <v>270</v>
      </c>
      <c r="H3234">
        <v>0</v>
      </c>
      <c r="I3234">
        <v>0</v>
      </c>
      <c r="J3234">
        <v>37</v>
      </c>
      <c r="K3234">
        <v>270</v>
      </c>
    </row>
    <row r="3235" spans="1:11" x14ac:dyDescent="0.2">
      <c r="A3235" t="s">
        <v>3545</v>
      </c>
      <c r="B3235" t="s">
        <v>88</v>
      </c>
      <c r="C3235" t="s">
        <v>291</v>
      </c>
      <c r="D3235" t="s">
        <v>271</v>
      </c>
      <c r="E3235" t="s">
        <v>252</v>
      </c>
      <c r="F3235">
        <v>104</v>
      </c>
      <c r="G3235">
        <v>698</v>
      </c>
      <c r="H3235">
        <v>0</v>
      </c>
      <c r="I3235">
        <v>0</v>
      </c>
      <c r="J3235">
        <v>104</v>
      </c>
      <c r="K3235">
        <v>698</v>
      </c>
    </row>
    <row r="3236" spans="1:11" x14ac:dyDescent="0.2">
      <c r="A3236" t="s">
        <v>3546</v>
      </c>
      <c r="B3236" t="s">
        <v>88</v>
      </c>
      <c r="C3236" t="s">
        <v>291</v>
      </c>
      <c r="D3236" t="s">
        <v>273</v>
      </c>
      <c r="E3236" t="s">
        <v>253</v>
      </c>
      <c r="F3236">
        <v>261</v>
      </c>
      <c r="G3236">
        <v>1567.51</v>
      </c>
      <c r="H3236">
        <v>0</v>
      </c>
      <c r="I3236">
        <v>0</v>
      </c>
      <c r="J3236">
        <v>261</v>
      </c>
      <c r="K3236">
        <v>1567.51</v>
      </c>
    </row>
    <row r="3237" spans="1:11" x14ac:dyDescent="0.2">
      <c r="A3237" t="s">
        <v>3547</v>
      </c>
      <c r="B3237" t="s">
        <v>88</v>
      </c>
      <c r="C3237" t="s">
        <v>291</v>
      </c>
      <c r="D3237" t="s">
        <v>272</v>
      </c>
      <c r="E3237" t="s">
        <v>254</v>
      </c>
      <c r="F3237">
        <v>80</v>
      </c>
      <c r="G3237">
        <v>477</v>
      </c>
      <c r="H3237">
        <v>0</v>
      </c>
      <c r="I3237">
        <v>0</v>
      </c>
      <c r="J3237">
        <v>80</v>
      </c>
      <c r="K3237">
        <v>477</v>
      </c>
    </row>
    <row r="3238" spans="1:11" x14ac:dyDescent="0.2">
      <c r="A3238" t="s">
        <v>3548</v>
      </c>
      <c r="B3238" t="s">
        <v>88</v>
      </c>
      <c r="C3238" t="s">
        <v>291</v>
      </c>
      <c r="D3238" t="s">
        <v>271</v>
      </c>
      <c r="E3238" t="s">
        <v>255</v>
      </c>
      <c r="F3238">
        <v>119</v>
      </c>
      <c r="G3238">
        <v>806.51</v>
      </c>
      <c r="H3238">
        <v>0</v>
      </c>
      <c r="I3238">
        <v>0</v>
      </c>
      <c r="J3238">
        <v>119</v>
      </c>
      <c r="K3238">
        <v>806.51</v>
      </c>
    </row>
    <row r="3239" spans="1:11" x14ac:dyDescent="0.2">
      <c r="A3239" t="s">
        <v>3549</v>
      </c>
      <c r="B3239" t="s">
        <v>88</v>
      </c>
      <c r="C3239" t="s">
        <v>291</v>
      </c>
      <c r="D3239" t="s">
        <v>272</v>
      </c>
      <c r="E3239" t="s">
        <v>256</v>
      </c>
      <c r="F3239">
        <v>129</v>
      </c>
      <c r="G3239">
        <v>767</v>
      </c>
      <c r="H3239">
        <v>0</v>
      </c>
      <c r="I3239">
        <v>0</v>
      </c>
      <c r="J3239">
        <v>129</v>
      </c>
      <c r="K3239">
        <v>767</v>
      </c>
    </row>
    <row r="3240" spans="1:11" x14ac:dyDescent="0.2">
      <c r="A3240" t="s">
        <v>3550</v>
      </c>
      <c r="B3240" t="s">
        <v>88</v>
      </c>
      <c r="C3240" t="s">
        <v>291</v>
      </c>
      <c r="D3240" t="s">
        <v>274</v>
      </c>
      <c r="E3240" t="s">
        <v>257</v>
      </c>
      <c r="F3240">
        <v>54</v>
      </c>
      <c r="G3240">
        <v>328.51</v>
      </c>
      <c r="H3240">
        <v>0</v>
      </c>
      <c r="I3240">
        <v>0</v>
      </c>
      <c r="J3240">
        <v>54</v>
      </c>
      <c r="K3240">
        <v>328.51</v>
      </c>
    </row>
    <row r="3241" spans="1:11" x14ac:dyDescent="0.2">
      <c r="A3241" t="s">
        <v>3551</v>
      </c>
      <c r="B3241" t="s">
        <v>88</v>
      </c>
      <c r="C3241" t="s">
        <v>291</v>
      </c>
      <c r="D3241" t="s">
        <v>274</v>
      </c>
      <c r="E3241" t="s">
        <v>258</v>
      </c>
      <c r="F3241">
        <v>170</v>
      </c>
      <c r="G3241">
        <v>1131</v>
      </c>
      <c r="H3241">
        <v>0</v>
      </c>
      <c r="I3241">
        <v>0</v>
      </c>
      <c r="J3241">
        <v>170</v>
      </c>
      <c r="K3241">
        <v>1131</v>
      </c>
    </row>
    <row r="3242" spans="1:11" x14ac:dyDescent="0.2">
      <c r="A3242" t="s">
        <v>3552</v>
      </c>
      <c r="B3242" t="s">
        <v>88</v>
      </c>
      <c r="C3242" t="s">
        <v>291</v>
      </c>
      <c r="D3242" t="s">
        <v>275</v>
      </c>
      <c r="E3242" t="s">
        <v>259</v>
      </c>
      <c r="F3242">
        <v>93</v>
      </c>
      <c r="G3242">
        <v>603</v>
      </c>
      <c r="H3242">
        <v>0</v>
      </c>
      <c r="I3242">
        <v>0</v>
      </c>
      <c r="J3242">
        <v>93</v>
      </c>
      <c r="K3242">
        <v>603</v>
      </c>
    </row>
    <row r="3243" spans="1:11" x14ac:dyDescent="0.2">
      <c r="A3243" t="s">
        <v>3553</v>
      </c>
      <c r="B3243" t="s">
        <v>88</v>
      </c>
      <c r="C3243" t="s">
        <v>291</v>
      </c>
      <c r="D3243" t="s">
        <v>275</v>
      </c>
      <c r="E3243" t="s">
        <v>289</v>
      </c>
      <c r="F3243">
        <v>2331</v>
      </c>
      <c r="G3243">
        <v>16146.12</v>
      </c>
      <c r="H3243">
        <v>0</v>
      </c>
      <c r="I3243">
        <v>0</v>
      </c>
      <c r="J3243">
        <v>2331</v>
      </c>
      <c r="K3243">
        <v>16146.12</v>
      </c>
    </row>
    <row r="3244" spans="1:11" x14ac:dyDescent="0.2">
      <c r="A3244" t="s">
        <v>3554</v>
      </c>
      <c r="B3244" t="s">
        <v>88</v>
      </c>
      <c r="C3244" t="s">
        <v>299</v>
      </c>
      <c r="D3244" t="s">
        <v>106</v>
      </c>
      <c r="E3244" t="s">
        <v>280</v>
      </c>
      <c r="F3244">
        <v>0</v>
      </c>
      <c r="G3244">
        <v>0</v>
      </c>
      <c r="H3244">
        <v>137</v>
      </c>
      <c r="I3244">
        <v>0</v>
      </c>
      <c r="J3244">
        <v>137</v>
      </c>
      <c r="K3244">
        <v>0</v>
      </c>
    </row>
    <row r="3245" spans="1:11" x14ac:dyDescent="0.2">
      <c r="A3245" t="s">
        <v>3555</v>
      </c>
      <c r="B3245" t="s">
        <v>88</v>
      </c>
      <c r="C3245" t="s">
        <v>299</v>
      </c>
      <c r="D3245" t="s">
        <v>269</v>
      </c>
      <c r="E3245" t="s">
        <v>107</v>
      </c>
      <c r="F3245">
        <v>0</v>
      </c>
      <c r="G3245">
        <v>0</v>
      </c>
      <c r="H3245">
        <v>1</v>
      </c>
      <c r="I3245">
        <v>0</v>
      </c>
      <c r="J3245">
        <v>1</v>
      </c>
      <c r="K3245">
        <v>0</v>
      </c>
    </row>
    <row r="3246" spans="1:11" x14ac:dyDescent="0.2">
      <c r="A3246" t="s">
        <v>3556</v>
      </c>
      <c r="B3246" t="s">
        <v>88</v>
      </c>
      <c r="C3246" t="s">
        <v>299</v>
      </c>
      <c r="D3246" t="s">
        <v>268</v>
      </c>
      <c r="E3246" t="s">
        <v>111</v>
      </c>
      <c r="F3246">
        <v>0</v>
      </c>
      <c r="G3246">
        <v>0</v>
      </c>
      <c r="H3246">
        <v>1</v>
      </c>
      <c r="I3246">
        <v>0</v>
      </c>
      <c r="J3246">
        <v>1</v>
      </c>
      <c r="K3246">
        <v>0</v>
      </c>
    </row>
    <row r="3247" spans="1:11" x14ac:dyDescent="0.2">
      <c r="A3247" t="s">
        <v>3557</v>
      </c>
      <c r="B3247" t="s">
        <v>88</v>
      </c>
      <c r="C3247" t="s">
        <v>299</v>
      </c>
      <c r="D3247" t="s">
        <v>269</v>
      </c>
      <c r="E3247" t="s">
        <v>112</v>
      </c>
      <c r="F3247">
        <v>0</v>
      </c>
      <c r="G3247">
        <v>0</v>
      </c>
      <c r="H3247">
        <v>4</v>
      </c>
      <c r="I3247">
        <v>0</v>
      </c>
      <c r="J3247">
        <v>4</v>
      </c>
      <c r="K3247">
        <v>0</v>
      </c>
    </row>
    <row r="3248" spans="1:11" x14ac:dyDescent="0.2">
      <c r="A3248" t="s">
        <v>3558</v>
      </c>
      <c r="B3248" t="s">
        <v>88</v>
      </c>
      <c r="C3248" t="s">
        <v>299</v>
      </c>
      <c r="D3248" t="s">
        <v>274</v>
      </c>
      <c r="E3248" t="s">
        <v>113</v>
      </c>
      <c r="F3248">
        <v>0</v>
      </c>
      <c r="G3248">
        <v>0</v>
      </c>
      <c r="H3248">
        <v>3</v>
      </c>
      <c r="I3248">
        <v>0</v>
      </c>
      <c r="J3248">
        <v>3</v>
      </c>
      <c r="K3248">
        <v>0</v>
      </c>
    </row>
    <row r="3249" spans="1:11" x14ac:dyDescent="0.2">
      <c r="A3249" t="s">
        <v>3559</v>
      </c>
      <c r="B3249" t="s">
        <v>88</v>
      </c>
      <c r="C3249" t="s">
        <v>299</v>
      </c>
      <c r="D3249" t="s">
        <v>271</v>
      </c>
      <c r="E3249" t="s">
        <v>116</v>
      </c>
      <c r="F3249">
        <v>0</v>
      </c>
      <c r="G3249">
        <v>0</v>
      </c>
      <c r="H3249">
        <v>1</v>
      </c>
      <c r="I3249">
        <v>0</v>
      </c>
      <c r="J3249">
        <v>1</v>
      </c>
      <c r="K3249">
        <v>0</v>
      </c>
    </row>
    <row r="3250" spans="1:11" x14ac:dyDescent="0.2">
      <c r="A3250" t="s">
        <v>3560</v>
      </c>
      <c r="B3250" t="s">
        <v>88</v>
      </c>
      <c r="C3250" t="s">
        <v>299</v>
      </c>
      <c r="D3250" t="s">
        <v>273</v>
      </c>
      <c r="E3250" t="s">
        <v>117</v>
      </c>
      <c r="F3250">
        <v>0</v>
      </c>
      <c r="G3250">
        <v>0</v>
      </c>
      <c r="H3250">
        <v>2</v>
      </c>
      <c r="I3250">
        <v>0</v>
      </c>
      <c r="J3250">
        <v>2</v>
      </c>
      <c r="K3250">
        <v>0</v>
      </c>
    </row>
    <row r="3251" spans="1:11" x14ac:dyDescent="0.2">
      <c r="A3251" t="s">
        <v>3561</v>
      </c>
      <c r="B3251" t="s">
        <v>88</v>
      </c>
      <c r="C3251" t="s">
        <v>299</v>
      </c>
      <c r="D3251" t="s">
        <v>272</v>
      </c>
      <c r="E3251" t="s">
        <v>118</v>
      </c>
      <c r="F3251">
        <v>0</v>
      </c>
      <c r="G3251">
        <v>0</v>
      </c>
      <c r="H3251">
        <v>1</v>
      </c>
      <c r="I3251">
        <v>0</v>
      </c>
      <c r="J3251">
        <v>1</v>
      </c>
      <c r="K3251">
        <v>0</v>
      </c>
    </row>
    <row r="3252" spans="1:11" x14ac:dyDescent="0.2">
      <c r="A3252" t="s">
        <v>3562</v>
      </c>
      <c r="B3252" t="s">
        <v>88</v>
      </c>
      <c r="C3252" t="s">
        <v>299</v>
      </c>
      <c r="D3252" t="s">
        <v>275</v>
      </c>
      <c r="E3252" t="s">
        <v>119</v>
      </c>
      <c r="F3252">
        <v>0</v>
      </c>
      <c r="G3252">
        <v>0</v>
      </c>
      <c r="H3252">
        <v>2</v>
      </c>
      <c r="I3252">
        <v>0</v>
      </c>
      <c r="J3252">
        <v>2</v>
      </c>
      <c r="K3252">
        <v>0</v>
      </c>
    </row>
    <row r="3253" spans="1:11" x14ac:dyDescent="0.2">
      <c r="A3253" t="s">
        <v>3563</v>
      </c>
      <c r="B3253" t="s">
        <v>88</v>
      </c>
      <c r="C3253" t="s">
        <v>299</v>
      </c>
      <c r="D3253" t="s">
        <v>272</v>
      </c>
      <c r="E3253" t="s">
        <v>121</v>
      </c>
      <c r="F3253">
        <v>0</v>
      </c>
      <c r="G3253">
        <v>0</v>
      </c>
      <c r="H3253">
        <v>1</v>
      </c>
      <c r="I3253">
        <v>0</v>
      </c>
      <c r="J3253">
        <v>1</v>
      </c>
      <c r="K3253">
        <v>0</v>
      </c>
    </row>
    <row r="3254" spans="1:11" x14ac:dyDescent="0.2">
      <c r="A3254" t="s">
        <v>3564</v>
      </c>
      <c r="B3254" t="s">
        <v>88</v>
      </c>
      <c r="C3254" t="s">
        <v>299</v>
      </c>
      <c r="D3254" t="s">
        <v>273</v>
      </c>
      <c r="E3254" t="s">
        <v>122</v>
      </c>
      <c r="F3254">
        <v>0</v>
      </c>
      <c r="G3254">
        <v>0</v>
      </c>
      <c r="H3254">
        <v>3</v>
      </c>
      <c r="I3254">
        <v>0</v>
      </c>
      <c r="J3254">
        <v>3</v>
      </c>
      <c r="K3254">
        <v>0</v>
      </c>
    </row>
    <row r="3255" spans="1:11" x14ac:dyDescent="0.2">
      <c r="A3255" t="s">
        <v>3565</v>
      </c>
      <c r="B3255" t="s">
        <v>88</v>
      </c>
      <c r="C3255" t="s">
        <v>299</v>
      </c>
      <c r="D3255" t="s">
        <v>272</v>
      </c>
      <c r="E3255" t="s">
        <v>124</v>
      </c>
      <c r="F3255">
        <v>0</v>
      </c>
      <c r="G3255">
        <v>0</v>
      </c>
      <c r="H3255">
        <v>1</v>
      </c>
      <c r="I3255">
        <v>0</v>
      </c>
      <c r="J3255">
        <v>1</v>
      </c>
      <c r="K3255">
        <v>0</v>
      </c>
    </row>
    <row r="3256" spans="1:11" x14ac:dyDescent="0.2">
      <c r="A3256" t="s">
        <v>3566</v>
      </c>
      <c r="B3256" t="s">
        <v>88</v>
      </c>
      <c r="C3256" t="s">
        <v>299</v>
      </c>
      <c r="D3256" t="s">
        <v>271</v>
      </c>
      <c r="E3256" t="s">
        <v>125</v>
      </c>
      <c r="F3256">
        <v>0</v>
      </c>
      <c r="G3256">
        <v>0</v>
      </c>
      <c r="H3256">
        <v>1</v>
      </c>
      <c r="I3256">
        <v>0</v>
      </c>
      <c r="J3256">
        <v>1</v>
      </c>
      <c r="K3256">
        <v>0</v>
      </c>
    </row>
    <row r="3257" spans="1:11" x14ac:dyDescent="0.2">
      <c r="A3257" t="s">
        <v>3567</v>
      </c>
      <c r="B3257" t="s">
        <v>88</v>
      </c>
      <c r="C3257" t="s">
        <v>299</v>
      </c>
      <c r="D3257" t="s">
        <v>269</v>
      </c>
      <c r="E3257" t="s">
        <v>128</v>
      </c>
      <c r="F3257">
        <v>0</v>
      </c>
      <c r="G3257">
        <v>0</v>
      </c>
      <c r="H3257">
        <v>1</v>
      </c>
      <c r="I3257">
        <v>0</v>
      </c>
      <c r="J3257">
        <v>1</v>
      </c>
      <c r="K3257">
        <v>0</v>
      </c>
    </row>
    <row r="3258" spans="1:11" x14ac:dyDescent="0.2">
      <c r="A3258" t="s">
        <v>3568</v>
      </c>
      <c r="B3258" t="s">
        <v>88</v>
      </c>
      <c r="C3258" t="s">
        <v>299</v>
      </c>
      <c r="D3258" t="s">
        <v>271</v>
      </c>
      <c r="E3258" t="s">
        <v>131</v>
      </c>
      <c r="F3258">
        <v>0</v>
      </c>
      <c r="G3258">
        <v>0</v>
      </c>
      <c r="H3258">
        <v>2</v>
      </c>
      <c r="I3258">
        <v>0</v>
      </c>
      <c r="J3258">
        <v>2</v>
      </c>
      <c r="K3258">
        <v>0</v>
      </c>
    </row>
    <row r="3259" spans="1:11" x14ac:dyDescent="0.2">
      <c r="A3259" t="s">
        <v>3569</v>
      </c>
      <c r="B3259" t="s">
        <v>88</v>
      </c>
      <c r="C3259" t="s">
        <v>299</v>
      </c>
      <c r="D3259" t="s">
        <v>274</v>
      </c>
      <c r="E3259" t="s">
        <v>134</v>
      </c>
      <c r="F3259">
        <v>0</v>
      </c>
      <c r="G3259">
        <v>0</v>
      </c>
      <c r="H3259">
        <v>1</v>
      </c>
      <c r="I3259">
        <v>0</v>
      </c>
      <c r="J3259">
        <v>1</v>
      </c>
      <c r="K3259">
        <v>0</v>
      </c>
    </row>
    <row r="3260" spans="1:11" x14ac:dyDescent="0.2">
      <c r="A3260" t="s">
        <v>3570</v>
      </c>
      <c r="B3260" t="s">
        <v>88</v>
      </c>
      <c r="C3260" t="s">
        <v>299</v>
      </c>
      <c r="D3260" t="s">
        <v>269</v>
      </c>
      <c r="E3260" t="s">
        <v>135</v>
      </c>
      <c r="F3260">
        <v>0</v>
      </c>
      <c r="G3260">
        <v>0</v>
      </c>
      <c r="H3260">
        <v>5</v>
      </c>
      <c r="I3260">
        <v>0</v>
      </c>
      <c r="J3260">
        <v>5</v>
      </c>
      <c r="K3260">
        <v>0</v>
      </c>
    </row>
    <row r="3261" spans="1:11" x14ac:dyDescent="0.2">
      <c r="A3261" t="s">
        <v>3571</v>
      </c>
      <c r="B3261" t="s">
        <v>88</v>
      </c>
      <c r="C3261" t="s">
        <v>299</v>
      </c>
      <c r="D3261" t="s">
        <v>273</v>
      </c>
      <c r="E3261" t="s">
        <v>140</v>
      </c>
      <c r="F3261">
        <v>0</v>
      </c>
      <c r="G3261">
        <v>0</v>
      </c>
      <c r="H3261">
        <v>2</v>
      </c>
      <c r="I3261">
        <v>0</v>
      </c>
      <c r="J3261">
        <v>2</v>
      </c>
      <c r="K3261">
        <v>0</v>
      </c>
    </row>
    <row r="3262" spans="1:11" x14ac:dyDescent="0.2">
      <c r="A3262" t="s">
        <v>3572</v>
      </c>
      <c r="B3262" t="s">
        <v>88</v>
      </c>
      <c r="C3262" t="s">
        <v>299</v>
      </c>
      <c r="D3262" t="s">
        <v>270</v>
      </c>
      <c r="E3262" t="s">
        <v>144</v>
      </c>
      <c r="F3262">
        <v>0</v>
      </c>
      <c r="G3262">
        <v>0</v>
      </c>
      <c r="H3262">
        <v>1</v>
      </c>
      <c r="I3262">
        <v>0</v>
      </c>
      <c r="J3262">
        <v>1</v>
      </c>
      <c r="K3262">
        <v>0</v>
      </c>
    </row>
    <row r="3263" spans="1:11" x14ac:dyDescent="0.2">
      <c r="A3263" t="s">
        <v>3573</v>
      </c>
      <c r="B3263" t="s">
        <v>88</v>
      </c>
      <c r="C3263" t="s">
        <v>299</v>
      </c>
      <c r="D3263" t="s">
        <v>267</v>
      </c>
      <c r="E3263" t="s">
        <v>281</v>
      </c>
      <c r="F3263">
        <v>0</v>
      </c>
      <c r="G3263">
        <v>0</v>
      </c>
      <c r="H3263">
        <v>9</v>
      </c>
      <c r="I3263">
        <v>0</v>
      </c>
      <c r="J3263">
        <v>9</v>
      </c>
      <c r="K3263">
        <v>0</v>
      </c>
    </row>
    <row r="3264" spans="1:11" x14ac:dyDescent="0.2">
      <c r="A3264" t="s">
        <v>3574</v>
      </c>
      <c r="B3264" t="s">
        <v>88</v>
      </c>
      <c r="C3264" t="s">
        <v>299</v>
      </c>
      <c r="D3264" t="s">
        <v>268</v>
      </c>
      <c r="E3264" t="s">
        <v>282</v>
      </c>
      <c r="F3264">
        <v>0</v>
      </c>
      <c r="G3264">
        <v>0</v>
      </c>
      <c r="H3264">
        <v>17</v>
      </c>
      <c r="I3264">
        <v>0</v>
      </c>
      <c r="J3264">
        <v>17</v>
      </c>
      <c r="K3264">
        <v>0</v>
      </c>
    </row>
    <row r="3265" spans="1:11" x14ac:dyDescent="0.2">
      <c r="A3265" t="s">
        <v>3575</v>
      </c>
      <c r="B3265" t="s">
        <v>88</v>
      </c>
      <c r="C3265" t="s">
        <v>299</v>
      </c>
      <c r="D3265" t="s">
        <v>269</v>
      </c>
      <c r="E3265" t="s">
        <v>148</v>
      </c>
      <c r="F3265">
        <v>0</v>
      </c>
      <c r="G3265">
        <v>0</v>
      </c>
      <c r="H3265">
        <v>1</v>
      </c>
      <c r="I3265">
        <v>0</v>
      </c>
      <c r="J3265">
        <v>1</v>
      </c>
      <c r="K3265">
        <v>0</v>
      </c>
    </row>
    <row r="3266" spans="1:11" x14ac:dyDescent="0.2">
      <c r="A3266" t="s">
        <v>3576</v>
      </c>
      <c r="B3266" t="s">
        <v>88</v>
      </c>
      <c r="C3266" t="s">
        <v>299</v>
      </c>
      <c r="D3266" t="s">
        <v>268</v>
      </c>
      <c r="E3266" t="s">
        <v>149</v>
      </c>
      <c r="F3266">
        <v>0</v>
      </c>
      <c r="G3266">
        <v>0</v>
      </c>
      <c r="H3266">
        <v>5</v>
      </c>
      <c r="I3266">
        <v>0</v>
      </c>
      <c r="J3266">
        <v>5</v>
      </c>
      <c r="K3266">
        <v>0</v>
      </c>
    </row>
    <row r="3267" spans="1:11" x14ac:dyDescent="0.2">
      <c r="A3267" t="s">
        <v>3577</v>
      </c>
      <c r="B3267" t="s">
        <v>88</v>
      </c>
      <c r="C3267" t="s">
        <v>299</v>
      </c>
      <c r="D3267" t="s">
        <v>270</v>
      </c>
      <c r="E3267" t="s">
        <v>150</v>
      </c>
      <c r="F3267">
        <v>0</v>
      </c>
      <c r="G3267">
        <v>0</v>
      </c>
      <c r="H3267">
        <v>1</v>
      </c>
      <c r="I3267">
        <v>0</v>
      </c>
      <c r="J3267">
        <v>1</v>
      </c>
      <c r="K3267">
        <v>0</v>
      </c>
    </row>
    <row r="3268" spans="1:11" x14ac:dyDescent="0.2">
      <c r="A3268" t="s">
        <v>3578</v>
      </c>
      <c r="B3268" t="s">
        <v>88</v>
      </c>
      <c r="C3268" t="s">
        <v>299</v>
      </c>
      <c r="D3268" t="s">
        <v>273</v>
      </c>
      <c r="E3268" t="s">
        <v>151</v>
      </c>
      <c r="F3268">
        <v>0</v>
      </c>
      <c r="G3268">
        <v>0</v>
      </c>
      <c r="H3268">
        <v>2</v>
      </c>
      <c r="I3268">
        <v>0</v>
      </c>
      <c r="J3268">
        <v>2</v>
      </c>
      <c r="K3268">
        <v>0</v>
      </c>
    </row>
    <row r="3269" spans="1:11" x14ac:dyDescent="0.2">
      <c r="A3269" t="s">
        <v>3579</v>
      </c>
      <c r="B3269" t="s">
        <v>88</v>
      </c>
      <c r="C3269" t="s">
        <v>299</v>
      </c>
      <c r="D3269" t="s">
        <v>269</v>
      </c>
      <c r="E3269" t="s">
        <v>152</v>
      </c>
      <c r="F3269">
        <v>0</v>
      </c>
      <c r="G3269">
        <v>0</v>
      </c>
      <c r="H3269">
        <v>8</v>
      </c>
      <c r="I3269">
        <v>0</v>
      </c>
      <c r="J3269">
        <v>8</v>
      </c>
      <c r="K3269">
        <v>0</v>
      </c>
    </row>
    <row r="3270" spans="1:11" x14ac:dyDescent="0.2">
      <c r="A3270" t="s">
        <v>3580</v>
      </c>
      <c r="B3270" t="s">
        <v>88</v>
      </c>
      <c r="C3270" t="s">
        <v>299</v>
      </c>
      <c r="D3270" t="s">
        <v>269</v>
      </c>
      <c r="E3270" t="s">
        <v>153</v>
      </c>
      <c r="F3270">
        <v>0</v>
      </c>
      <c r="G3270">
        <v>0</v>
      </c>
      <c r="H3270">
        <v>5</v>
      </c>
      <c r="I3270">
        <v>0</v>
      </c>
      <c r="J3270">
        <v>5</v>
      </c>
      <c r="K3270">
        <v>0</v>
      </c>
    </row>
    <row r="3271" spans="1:11" x14ac:dyDescent="0.2">
      <c r="A3271" t="s">
        <v>3581</v>
      </c>
      <c r="B3271" t="s">
        <v>88</v>
      </c>
      <c r="C3271" t="s">
        <v>299</v>
      </c>
      <c r="D3271" t="s">
        <v>269</v>
      </c>
      <c r="E3271" t="s">
        <v>155</v>
      </c>
      <c r="F3271">
        <v>0</v>
      </c>
      <c r="G3271">
        <v>0</v>
      </c>
      <c r="H3271">
        <v>1</v>
      </c>
      <c r="I3271">
        <v>0</v>
      </c>
      <c r="J3271">
        <v>1</v>
      </c>
      <c r="K3271">
        <v>0</v>
      </c>
    </row>
    <row r="3272" spans="1:11" x14ac:dyDescent="0.2">
      <c r="A3272" t="s">
        <v>3582</v>
      </c>
      <c r="B3272" t="s">
        <v>88</v>
      </c>
      <c r="C3272" t="s">
        <v>299</v>
      </c>
      <c r="D3272" t="s">
        <v>272</v>
      </c>
      <c r="E3272" t="s">
        <v>156</v>
      </c>
      <c r="F3272">
        <v>0</v>
      </c>
      <c r="G3272">
        <v>0</v>
      </c>
      <c r="H3272">
        <v>5</v>
      </c>
      <c r="I3272">
        <v>0</v>
      </c>
      <c r="J3272">
        <v>5</v>
      </c>
      <c r="K3272">
        <v>0</v>
      </c>
    </row>
    <row r="3273" spans="1:11" x14ac:dyDescent="0.2">
      <c r="A3273" t="s">
        <v>3583</v>
      </c>
      <c r="B3273" t="s">
        <v>88</v>
      </c>
      <c r="C3273" t="s">
        <v>299</v>
      </c>
      <c r="D3273" t="s">
        <v>269</v>
      </c>
      <c r="E3273" t="s">
        <v>157</v>
      </c>
      <c r="F3273">
        <v>0</v>
      </c>
      <c r="G3273">
        <v>0</v>
      </c>
      <c r="H3273">
        <v>1</v>
      </c>
      <c r="I3273">
        <v>0</v>
      </c>
      <c r="J3273">
        <v>1</v>
      </c>
      <c r="K3273">
        <v>0</v>
      </c>
    </row>
    <row r="3274" spans="1:11" x14ac:dyDescent="0.2">
      <c r="A3274" t="s">
        <v>3584</v>
      </c>
      <c r="B3274" t="s">
        <v>88</v>
      </c>
      <c r="C3274" t="s">
        <v>299</v>
      </c>
      <c r="D3274" t="s">
        <v>268</v>
      </c>
      <c r="E3274" t="s">
        <v>162</v>
      </c>
      <c r="F3274">
        <v>0</v>
      </c>
      <c r="G3274">
        <v>0</v>
      </c>
      <c r="H3274">
        <v>5</v>
      </c>
      <c r="I3274">
        <v>0</v>
      </c>
      <c r="J3274">
        <v>5</v>
      </c>
      <c r="K3274">
        <v>0</v>
      </c>
    </row>
    <row r="3275" spans="1:11" x14ac:dyDescent="0.2">
      <c r="A3275" t="s">
        <v>3585</v>
      </c>
      <c r="B3275" t="s">
        <v>88</v>
      </c>
      <c r="C3275" t="s">
        <v>299</v>
      </c>
      <c r="D3275" t="s">
        <v>269</v>
      </c>
      <c r="E3275" t="s">
        <v>163</v>
      </c>
      <c r="F3275">
        <v>0</v>
      </c>
      <c r="G3275">
        <v>0</v>
      </c>
      <c r="H3275">
        <v>3</v>
      </c>
      <c r="I3275">
        <v>0</v>
      </c>
      <c r="J3275">
        <v>3</v>
      </c>
      <c r="K3275">
        <v>0</v>
      </c>
    </row>
    <row r="3276" spans="1:11" x14ac:dyDescent="0.2">
      <c r="A3276" t="s">
        <v>3586</v>
      </c>
      <c r="B3276" t="s">
        <v>88</v>
      </c>
      <c r="C3276" t="s">
        <v>299</v>
      </c>
      <c r="D3276" t="s">
        <v>269</v>
      </c>
      <c r="E3276" t="s">
        <v>167</v>
      </c>
      <c r="F3276">
        <v>0</v>
      </c>
      <c r="G3276">
        <v>0</v>
      </c>
      <c r="H3276">
        <v>1</v>
      </c>
      <c r="I3276">
        <v>0</v>
      </c>
      <c r="J3276">
        <v>1</v>
      </c>
      <c r="K3276">
        <v>0</v>
      </c>
    </row>
    <row r="3277" spans="1:11" x14ac:dyDescent="0.2">
      <c r="A3277" t="s">
        <v>3587</v>
      </c>
      <c r="B3277" t="s">
        <v>88</v>
      </c>
      <c r="C3277" t="s">
        <v>299</v>
      </c>
      <c r="D3277" t="s">
        <v>272</v>
      </c>
      <c r="E3277" t="s">
        <v>169</v>
      </c>
      <c r="F3277">
        <v>0</v>
      </c>
      <c r="G3277">
        <v>0</v>
      </c>
      <c r="H3277">
        <v>4</v>
      </c>
      <c r="I3277">
        <v>0</v>
      </c>
      <c r="J3277">
        <v>4</v>
      </c>
      <c r="K3277">
        <v>0</v>
      </c>
    </row>
    <row r="3278" spans="1:11" x14ac:dyDescent="0.2">
      <c r="A3278" t="s">
        <v>3588</v>
      </c>
      <c r="B3278" t="s">
        <v>88</v>
      </c>
      <c r="C3278" t="s">
        <v>299</v>
      </c>
      <c r="D3278" t="s">
        <v>269</v>
      </c>
      <c r="E3278" t="s">
        <v>174</v>
      </c>
      <c r="F3278">
        <v>0</v>
      </c>
      <c r="G3278">
        <v>0</v>
      </c>
      <c r="H3278">
        <v>1</v>
      </c>
      <c r="I3278">
        <v>0</v>
      </c>
      <c r="J3278">
        <v>1</v>
      </c>
      <c r="K3278">
        <v>0</v>
      </c>
    </row>
    <row r="3279" spans="1:11" x14ac:dyDescent="0.2">
      <c r="A3279" t="s">
        <v>3589</v>
      </c>
      <c r="B3279" t="s">
        <v>88</v>
      </c>
      <c r="C3279" t="s">
        <v>299</v>
      </c>
      <c r="D3279" t="s">
        <v>275</v>
      </c>
      <c r="E3279" t="s">
        <v>176</v>
      </c>
      <c r="F3279">
        <v>0</v>
      </c>
      <c r="G3279">
        <v>0</v>
      </c>
      <c r="H3279">
        <v>2</v>
      </c>
      <c r="I3279">
        <v>0</v>
      </c>
      <c r="J3279">
        <v>2</v>
      </c>
      <c r="K3279">
        <v>0</v>
      </c>
    </row>
    <row r="3280" spans="1:11" x14ac:dyDescent="0.2">
      <c r="A3280" t="s">
        <v>3590</v>
      </c>
      <c r="B3280" t="s">
        <v>88</v>
      </c>
      <c r="C3280" t="s">
        <v>299</v>
      </c>
      <c r="D3280" t="s">
        <v>267</v>
      </c>
      <c r="E3280" t="s">
        <v>177</v>
      </c>
      <c r="F3280">
        <v>0</v>
      </c>
      <c r="G3280">
        <v>0</v>
      </c>
      <c r="H3280">
        <v>1</v>
      </c>
      <c r="I3280">
        <v>0</v>
      </c>
      <c r="J3280">
        <v>1</v>
      </c>
      <c r="K3280">
        <v>0</v>
      </c>
    </row>
    <row r="3281" spans="1:11" x14ac:dyDescent="0.2">
      <c r="A3281" t="s">
        <v>3591</v>
      </c>
      <c r="B3281" t="s">
        <v>88</v>
      </c>
      <c r="C3281" t="s">
        <v>299</v>
      </c>
      <c r="D3281" t="s">
        <v>267</v>
      </c>
      <c r="E3281" t="s">
        <v>178</v>
      </c>
      <c r="F3281">
        <v>0</v>
      </c>
      <c r="G3281">
        <v>0</v>
      </c>
      <c r="H3281">
        <v>2</v>
      </c>
      <c r="I3281">
        <v>0</v>
      </c>
      <c r="J3281">
        <v>2</v>
      </c>
      <c r="K3281">
        <v>0</v>
      </c>
    </row>
    <row r="3282" spans="1:11" x14ac:dyDescent="0.2">
      <c r="A3282" t="s">
        <v>3592</v>
      </c>
      <c r="B3282" t="s">
        <v>88</v>
      </c>
      <c r="C3282" t="s">
        <v>299</v>
      </c>
      <c r="D3282" t="s">
        <v>269</v>
      </c>
      <c r="E3282" t="s">
        <v>179</v>
      </c>
      <c r="F3282">
        <v>0</v>
      </c>
      <c r="G3282">
        <v>0</v>
      </c>
      <c r="H3282">
        <v>5</v>
      </c>
      <c r="I3282">
        <v>0</v>
      </c>
      <c r="J3282">
        <v>5</v>
      </c>
      <c r="K3282">
        <v>0</v>
      </c>
    </row>
    <row r="3283" spans="1:11" x14ac:dyDescent="0.2">
      <c r="A3283" t="s">
        <v>3593</v>
      </c>
      <c r="B3283" t="s">
        <v>88</v>
      </c>
      <c r="C3283" t="s">
        <v>299</v>
      </c>
      <c r="D3283" t="s">
        <v>267</v>
      </c>
      <c r="E3283" t="s">
        <v>180</v>
      </c>
      <c r="F3283">
        <v>0</v>
      </c>
      <c r="G3283">
        <v>0</v>
      </c>
      <c r="H3283">
        <v>2</v>
      </c>
      <c r="I3283">
        <v>0</v>
      </c>
      <c r="J3283">
        <v>2</v>
      </c>
      <c r="K3283">
        <v>0</v>
      </c>
    </row>
    <row r="3284" spans="1:11" x14ac:dyDescent="0.2">
      <c r="A3284" t="s">
        <v>3594</v>
      </c>
      <c r="B3284" t="s">
        <v>88</v>
      </c>
      <c r="C3284" t="s">
        <v>299</v>
      </c>
      <c r="D3284" t="s">
        <v>269</v>
      </c>
      <c r="E3284" t="s">
        <v>283</v>
      </c>
      <c r="F3284">
        <v>0</v>
      </c>
      <c r="G3284">
        <v>0</v>
      </c>
      <c r="H3284">
        <v>47</v>
      </c>
      <c r="I3284">
        <v>0</v>
      </c>
      <c r="J3284">
        <v>47</v>
      </c>
      <c r="K3284">
        <v>0</v>
      </c>
    </row>
    <row r="3285" spans="1:11" x14ac:dyDescent="0.2">
      <c r="A3285" t="s">
        <v>3595</v>
      </c>
      <c r="B3285" t="s">
        <v>88</v>
      </c>
      <c r="C3285" t="s">
        <v>299</v>
      </c>
      <c r="D3285" t="s">
        <v>268</v>
      </c>
      <c r="E3285" t="s">
        <v>182</v>
      </c>
      <c r="F3285">
        <v>0</v>
      </c>
      <c r="G3285">
        <v>0</v>
      </c>
      <c r="H3285">
        <v>1</v>
      </c>
      <c r="I3285">
        <v>0</v>
      </c>
      <c r="J3285">
        <v>1</v>
      </c>
      <c r="K3285">
        <v>0</v>
      </c>
    </row>
    <row r="3286" spans="1:11" x14ac:dyDescent="0.2">
      <c r="A3286" t="s">
        <v>3596</v>
      </c>
      <c r="B3286" t="s">
        <v>88</v>
      </c>
      <c r="C3286" t="s">
        <v>299</v>
      </c>
      <c r="D3286" t="s">
        <v>271</v>
      </c>
      <c r="E3286" t="s">
        <v>183</v>
      </c>
      <c r="F3286">
        <v>0</v>
      </c>
      <c r="G3286">
        <v>0</v>
      </c>
      <c r="H3286">
        <v>1</v>
      </c>
      <c r="I3286">
        <v>0</v>
      </c>
      <c r="J3286">
        <v>1</v>
      </c>
      <c r="K3286">
        <v>0</v>
      </c>
    </row>
    <row r="3287" spans="1:11" x14ac:dyDescent="0.2">
      <c r="A3287" t="s">
        <v>3597</v>
      </c>
      <c r="B3287" t="s">
        <v>88</v>
      </c>
      <c r="C3287" t="s">
        <v>299</v>
      </c>
      <c r="D3287" t="s">
        <v>272</v>
      </c>
      <c r="E3287" t="s">
        <v>184</v>
      </c>
      <c r="F3287">
        <v>0</v>
      </c>
      <c r="G3287">
        <v>0</v>
      </c>
      <c r="H3287">
        <v>3</v>
      </c>
      <c r="I3287">
        <v>0</v>
      </c>
      <c r="J3287">
        <v>3</v>
      </c>
      <c r="K3287">
        <v>0</v>
      </c>
    </row>
    <row r="3288" spans="1:11" x14ac:dyDescent="0.2">
      <c r="A3288" t="s">
        <v>3598</v>
      </c>
      <c r="B3288" t="s">
        <v>88</v>
      </c>
      <c r="C3288" t="s">
        <v>299</v>
      </c>
      <c r="D3288" t="s">
        <v>272</v>
      </c>
      <c r="E3288" t="s">
        <v>187</v>
      </c>
      <c r="F3288">
        <v>0</v>
      </c>
      <c r="G3288">
        <v>0</v>
      </c>
      <c r="H3288">
        <v>1</v>
      </c>
      <c r="I3288">
        <v>0</v>
      </c>
      <c r="J3288">
        <v>1</v>
      </c>
      <c r="K3288">
        <v>0</v>
      </c>
    </row>
    <row r="3289" spans="1:11" x14ac:dyDescent="0.2">
      <c r="A3289" t="s">
        <v>3599</v>
      </c>
      <c r="B3289" t="s">
        <v>88</v>
      </c>
      <c r="C3289" t="s">
        <v>299</v>
      </c>
      <c r="D3289" t="s">
        <v>269</v>
      </c>
      <c r="E3289" t="s">
        <v>189</v>
      </c>
      <c r="F3289">
        <v>0</v>
      </c>
      <c r="G3289">
        <v>0</v>
      </c>
      <c r="H3289">
        <v>4</v>
      </c>
      <c r="I3289">
        <v>0</v>
      </c>
      <c r="J3289">
        <v>4</v>
      </c>
      <c r="K3289">
        <v>0</v>
      </c>
    </row>
    <row r="3290" spans="1:11" x14ac:dyDescent="0.2">
      <c r="A3290" t="s">
        <v>3600</v>
      </c>
      <c r="B3290" t="s">
        <v>88</v>
      </c>
      <c r="C3290" t="s">
        <v>299</v>
      </c>
      <c r="D3290" t="s">
        <v>268</v>
      </c>
      <c r="E3290" t="s">
        <v>190</v>
      </c>
      <c r="F3290">
        <v>0</v>
      </c>
      <c r="G3290">
        <v>0</v>
      </c>
      <c r="H3290">
        <v>1</v>
      </c>
      <c r="I3290">
        <v>0</v>
      </c>
      <c r="J3290">
        <v>1</v>
      </c>
      <c r="K3290">
        <v>0</v>
      </c>
    </row>
    <row r="3291" spans="1:11" x14ac:dyDescent="0.2">
      <c r="A3291" t="s">
        <v>3601</v>
      </c>
      <c r="B3291" t="s">
        <v>88</v>
      </c>
      <c r="C3291" t="s">
        <v>299</v>
      </c>
      <c r="D3291" t="s">
        <v>270</v>
      </c>
      <c r="E3291" t="s">
        <v>284</v>
      </c>
      <c r="F3291">
        <v>0</v>
      </c>
      <c r="G3291">
        <v>0</v>
      </c>
      <c r="H3291">
        <v>5</v>
      </c>
      <c r="I3291">
        <v>0</v>
      </c>
      <c r="J3291">
        <v>5</v>
      </c>
      <c r="K3291">
        <v>0</v>
      </c>
    </row>
    <row r="3292" spans="1:11" x14ac:dyDescent="0.2">
      <c r="A3292" t="s">
        <v>3602</v>
      </c>
      <c r="B3292" t="s">
        <v>88</v>
      </c>
      <c r="C3292" t="s">
        <v>299</v>
      </c>
      <c r="D3292" t="s">
        <v>267</v>
      </c>
      <c r="E3292" t="s">
        <v>193</v>
      </c>
      <c r="F3292">
        <v>0</v>
      </c>
      <c r="G3292">
        <v>0</v>
      </c>
      <c r="H3292">
        <v>3</v>
      </c>
      <c r="I3292">
        <v>0</v>
      </c>
      <c r="J3292">
        <v>3</v>
      </c>
      <c r="K3292">
        <v>0</v>
      </c>
    </row>
    <row r="3293" spans="1:11" x14ac:dyDescent="0.2">
      <c r="A3293" t="s">
        <v>3603</v>
      </c>
      <c r="B3293" t="s">
        <v>88</v>
      </c>
      <c r="C3293" t="s">
        <v>299</v>
      </c>
      <c r="D3293" t="s">
        <v>273</v>
      </c>
      <c r="E3293" t="s">
        <v>194</v>
      </c>
      <c r="F3293">
        <v>0</v>
      </c>
      <c r="G3293">
        <v>0</v>
      </c>
      <c r="H3293">
        <v>1</v>
      </c>
      <c r="I3293">
        <v>0</v>
      </c>
      <c r="J3293">
        <v>1</v>
      </c>
      <c r="K3293">
        <v>0</v>
      </c>
    </row>
    <row r="3294" spans="1:11" x14ac:dyDescent="0.2">
      <c r="A3294" t="s">
        <v>3604</v>
      </c>
      <c r="B3294" t="s">
        <v>88</v>
      </c>
      <c r="C3294" t="s">
        <v>299</v>
      </c>
      <c r="D3294" t="s">
        <v>270</v>
      </c>
      <c r="E3294" t="s">
        <v>195</v>
      </c>
      <c r="F3294">
        <v>0</v>
      </c>
      <c r="G3294">
        <v>0</v>
      </c>
      <c r="H3294">
        <v>1</v>
      </c>
      <c r="I3294">
        <v>0</v>
      </c>
      <c r="J3294">
        <v>1</v>
      </c>
      <c r="K3294">
        <v>0</v>
      </c>
    </row>
    <row r="3295" spans="1:11" x14ac:dyDescent="0.2">
      <c r="A3295" t="s">
        <v>3605</v>
      </c>
      <c r="B3295" t="s">
        <v>88</v>
      </c>
      <c r="C3295" t="s">
        <v>299</v>
      </c>
      <c r="D3295" t="s">
        <v>271</v>
      </c>
      <c r="E3295" t="s">
        <v>285</v>
      </c>
      <c r="F3295">
        <v>0</v>
      </c>
      <c r="G3295">
        <v>0</v>
      </c>
      <c r="H3295">
        <v>10</v>
      </c>
      <c r="I3295">
        <v>0</v>
      </c>
      <c r="J3295">
        <v>10</v>
      </c>
      <c r="K3295">
        <v>0</v>
      </c>
    </row>
    <row r="3296" spans="1:11" x14ac:dyDescent="0.2">
      <c r="A3296" t="s">
        <v>3606</v>
      </c>
      <c r="B3296" t="s">
        <v>88</v>
      </c>
      <c r="C3296" t="s">
        <v>299</v>
      </c>
      <c r="D3296" t="s">
        <v>270</v>
      </c>
      <c r="E3296" t="s">
        <v>197</v>
      </c>
      <c r="F3296">
        <v>0</v>
      </c>
      <c r="G3296">
        <v>0</v>
      </c>
      <c r="H3296">
        <v>1</v>
      </c>
      <c r="I3296">
        <v>0</v>
      </c>
      <c r="J3296">
        <v>1</v>
      </c>
      <c r="K3296">
        <v>0</v>
      </c>
    </row>
    <row r="3297" spans="1:11" x14ac:dyDescent="0.2">
      <c r="A3297" t="s">
        <v>3607</v>
      </c>
      <c r="B3297" t="s">
        <v>88</v>
      </c>
      <c r="C3297" t="s">
        <v>299</v>
      </c>
      <c r="D3297" t="s">
        <v>268</v>
      </c>
      <c r="E3297" t="s">
        <v>202</v>
      </c>
      <c r="F3297">
        <v>0</v>
      </c>
      <c r="G3297">
        <v>0</v>
      </c>
      <c r="H3297">
        <v>2</v>
      </c>
      <c r="I3297">
        <v>0</v>
      </c>
      <c r="J3297">
        <v>2</v>
      </c>
      <c r="K3297">
        <v>0</v>
      </c>
    </row>
    <row r="3298" spans="1:11" x14ac:dyDescent="0.2">
      <c r="A3298" t="s">
        <v>3608</v>
      </c>
      <c r="B3298" t="s">
        <v>88</v>
      </c>
      <c r="C3298" t="s">
        <v>299</v>
      </c>
      <c r="D3298" t="s">
        <v>269</v>
      </c>
      <c r="E3298" t="s">
        <v>208</v>
      </c>
      <c r="F3298">
        <v>0</v>
      </c>
      <c r="G3298">
        <v>0</v>
      </c>
      <c r="H3298">
        <v>1</v>
      </c>
      <c r="I3298">
        <v>0</v>
      </c>
      <c r="J3298">
        <v>1</v>
      </c>
      <c r="K3298">
        <v>0</v>
      </c>
    </row>
    <row r="3299" spans="1:11" x14ac:dyDescent="0.2">
      <c r="A3299" t="s">
        <v>3609</v>
      </c>
      <c r="B3299" t="s">
        <v>88</v>
      </c>
      <c r="C3299" t="s">
        <v>299</v>
      </c>
      <c r="D3299" t="s">
        <v>271</v>
      </c>
      <c r="E3299" t="s">
        <v>209</v>
      </c>
      <c r="F3299">
        <v>0</v>
      </c>
      <c r="G3299">
        <v>0</v>
      </c>
      <c r="H3299">
        <v>1</v>
      </c>
      <c r="I3299">
        <v>0</v>
      </c>
      <c r="J3299">
        <v>1</v>
      </c>
      <c r="K3299">
        <v>0</v>
      </c>
    </row>
    <row r="3300" spans="1:11" x14ac:dyDescent="0.2">
      <c r="A3300" t="s">
        <v>3610</v>
      </c>
      <c r="B3300" t="s">
        <v>88</v>
      </c>
      <c r="C3300" t="s">
        <v>299</v>
      </c>
      <c r="D3300" t="s">
        <v>274</v>
      </c>
      <c r="E3300" t="s">
        <v>213</v>
      </c>
      <c r="F3300">
        <v>0</v>
      </c>
      <c r="G3300">
        <v>0</v>
      </c>
      <c r="H3300">
        <v>2</v>
      </c>
      <c r="I3300">
        <v>0</v>
      </c>
      <c r="J3300">
        <v>2</v>
      </c>
      <c r="K3300">
        <v>0</v>
      </c>
    </row>
    <row r="3301" spans="1:11" x14ac:dyDescent="0.2">
      <c r="A3301" t="s">
        <v>3611</v>
      </c>
      <c r="B3301" t="s">
        <v>88</v>
      </c>
      <c r="C3301" t="s">
        <v>299</v>
      </c>
      <c r="D3301" t="s">
        <v>274</v>
      </c>
      <c r="E3301" t="s">
        <v>218</v>
      </c>
      <c r="F3301">
        <v>0</v>
      </c>
      <c r="G3301">
        <v>0</v>
      </c>
      <c r="H3301">
        <v>1</v>
      </c>
      <c r="I3301">
        <v>0</v>
      </c>
      <c r="J3301">
        <v>1</v>
      </c>
      <c r="K3301">
        <v>0</v>
      </c>
    </row>
    <row r="3302" spans="1:11" x14ac:dyDescent="0.2">
      <c r="A3302" t="s">
        <v>3612</v>
      </c>
      <c r="B3302" t="s">
        <v>88</v>
      </c>
      <c r="C3302" t="s">
        <v>299</v>
      </c>
      <c r="D3302" t="s">
        <v>272</v>
      </c>
      <c r="E3302" t="s">
        <v>286</v>
      </c>
      <c r="F3302">
        <v>0</v>
      </c>
      <c r="G3302">
        <v>0</v>
      </c>
      <c r="H3302">
        <v>23</v>
      </c>
      <c r="I3302">
        <v>0</v>
      </c>
      <c r="J3302">
        <v>23</v>
      </c>
      <c r="K3302">
        <v>0</v>
      </c>
    </row>
    <row r="3303" spans="1:11" x14ac:dyDescent="0.2">
      <c r="A3303" t="s">
        <v>3613</v>
      </c>
      <c r="B3303" t="s">
        <v>88</v>
      </c>
      <c r="C3303" t="s">
        <v>299</v>
      </c>
      <c r="D3303" t="s">
        <v>273</v>
      </c>
      <c r="E3303" t="s">
        <v>220</v>
      </c>
      <c r="F3303">
        <v>0</v>
      </c>
      <c r="G3303">
        <v>0</v>
      </c>
      <c r="H3303">
        <v>1</v>
      </c>
      <c r="I3303">
        <v>0</v>
      </c>
      <c r="J3303">
        <v>1</v>
      </c>
      <c r="K3303">
        <v>0</v>
      </c>
    </row>
    <row r="3304" spans="1:11" x14ac:dyDescent="0.2">
      <c r="A3304" t="s">
        <v>3614</v>
      </c>
      <c r="B3304" t="s">
        <v>88</v>
      </c>
      <c r="C3304" t="s">
        <v>299</v>
      </c>
      <c r="D3304" t="s">
        <v>270</v>
      </c>
      <c r="E3304" t="s">
        <v>221</v>
      </c>
      <c r="F3304">
        <v>0</v>
      </c>
      <c r="G3304">
        <v>0</v>
      </c>
      <c r="H3304">
        <v>1</v>
      </c>
      <c r="I3304">
        <v>0</v>
      </c>
      <c r="J3304">
        <v>1</v>
      </c>
      <c r="K3304">
        <v>0</v>
      </c>
    </row>
    <row r="3305" spans="1:11" x14ac:dyDescent="0.2">
      <c r="A3305" t="s">
        <v>3615</v>
      </c>
      <c r="B3305" t="s">
        <v>88</v>
      </c>
      <c r="C3305" t="s">
        <v>299</v>
      </c>
      <c r="D3305" t="s">
        <v>273</v>
      </c>
      <c r="E3305" t="s">
        <v>287</v>
      </c>
      <c r="F3305">
        <v>0</v>
      </c>
      <c r="G3305">
        <v>0</v>
      </c>
      <c r="H3305">
        <v>13</v>
      </c>
      <c r="I3305">
        <v>0</v>
      </c>
      <c r="J3305">
        <v>13</v>
      </c>
      <c r="K3305">
        <v>0</v>
      </c>
    </row>
    <row r="3306" spans="1:11" x14ac:dyDescent="0.2">
      <c r="A3306" t="s">
        <v>3616</v>
      </c>
      <c r="B3306" t="s">
        <v>88</v>
      </c>
      <c r="C3306" t="s">
        <v>299</v>
      </c>
      <c r="D3306" t="s">
        <v>272</v>
      </c>
      <c r="E3306" t="s">
        <v>222</v>
      </c>
      <c r="F3306">
        <v>0</v>
      </c>
      <c r="G3306">
        <v>0</v>
      </c>
      <c r="H3306">
        <v>1</v>
      </c>
      <c r="I3306">
        <v>0</v>
      </c>
      <c r="J3306">
        <v>1</v>
      </c>
      <c r="K3306">
        <v>0</v>
      </c>
    </row>
    <row r="3307" spans="1:11" x14ac:dyDescent="0.2">
      <c r="A3307" t="s">
        <v>3617</v>
      </c>
      <c r="B3307" t="s">
        <v>88</v>
      </c>
      <c r="C3307" t="s">
        <v>299</v>
      </c>
      <c r="D3307" t="s">
        <v>268</v>
      </c>
      <c r="E3307" t="s">
        <v>223</v>
      </c>
      <c r="F3307">
        <v>0</v>
      </c>
      <c r="G3307">
        <v>0</v>
      </c>
      <c r="H3307">
        <v>1</v>
      </c>
      <c r="I3307">
        <v>0</v>
      </c>
      <c r="J3307">
        <v>1</v>
      </c>
      <c r="K3307">
        <v>0</v>
      </c>
    </row>
    <row r="3308" spans="1:11" x14ac:dyDescent="0.2">
      <c r="A3308" t="s">
        <v>3618</v>
      </c>
      <c r="B3308" t="s">
        <v>88</v>
      </c>
      <c r="C3308" t="s">
        <v>299</v>
      </c>
      <c r="D3308" t="s">
        <v>269</v>
      </c>
      <c r="E3308" t="s">
        <v>224</v>
      </c>
      <c r="F3308">
        <v>0</v>
      </c>
      <c r="G3308">
        <v>0</v>
      </c>
      <c r="H3308">
        <v>2</v>
      </c>
      <c r="I3308">
        <v>0</v>
      </c>
      <c r="J3308">
        <v>2</v>
      </c>
      <c r="K3308">
        <v>0</v>
      </c>
    </row>
    <row r="3309" spans="1:11" x14ac:dyDescent="0.2">
      <c r="A3309" t="s">
        <v>3619</v>
      </c>
      <c r="B3309" t="s">
        <v>88</v>
      </c>
      <c r="C3309" t="s">
        <v>299</v>
      </c>
      <c r="D3309" t="s">
        <v>271</v>
      </c>
      <c r="E3309" t="s">
        <v>225</v>
      </c>
      <c r="F3309">
        <v>0</v>
      </c>
      <c r="G3309">
        <v>0</v>
      </c>
      <c r="H3309">
        <v>1</v>
      </c>
      <c r="I3309">
        <v>0</v>
      </c>
      <c r="J3309">
        <v>1</v>
      </c>
      <c r="K3309">
        <v>0</v>
      </c>
    </row>
    <row r="3310" spans="1:11" x14ac:dyDescent="0.2">
      <c r="A3310" t="s">
        <v>3620</v>
      </c>
      <c r="B3310" t="s">
        <v>88</v>
      </c>
      <c r="C3310" t="s">
        <v>299</v>
      </c>
      <c r="D3310" t="s">
        <v>274</v>
      </c>
      <c r="E3310" t="s">
        <v>226</v>
      </c>
      <c r="F3310">
        <v>0</v>
      </c>
      <c r="G3310">
        <v>0</v>
      </c>
      <c r="H3310">
        <v>1</v>
      </c>
      <c r="I3310">
        <v>0</v>
      </c>
      <c r="J3310">
        <v>1</v>
      </c>
      <c r="K3310">
        <v>0</v>
      </c>
    </row>
    <row r="3311" spans="1:11" x14ac:dyDescent="0.2">
      <c r="A3311" t="s">
        <v>3621</v>
      </c>
      <c r="B3311" t="s">
        <v>88</v>
      </c>
      <c r="C3311" t="s">
        <v>299</v>
      </c>
      <c r="D3311" t="s">
        <v>272</v>
      </c>
      <c r="E3311" t="s">
        <v>232</v>
      </c>
      <c r="F3311">
        <v>0</v>
      </c>
      <c r="G3311">
        <v>0</v>
      </c>
      <c r="H3311">
        <v>2</v>
      </c>
      <c r="I3311">
        <v>0</v>
      </c>
      <c r="J3311">
        <v>2</v>
      </c>
      <c r="K3311">
        <v>0</v>
      </c>
    </row>
    <row r="3312" spans="1:11" x14ac:dyDescent="0.2">
      <c r="A3312" t="s">
        <v>3622</v>
      </c>
      <c r="B3312" t="s">
        <v>88</v>
      </c>
      <c r="C3312" t="s">
        <v>299</v>
      </c>
      <c r="D3312" t="s">
        <v>268</v>
      </c>
      <c r="E3312" t="s">
        <v>237</v>
      </c>
      <c r="F3312">
        <v>0</v>
      </c>
      <c r="G3312">
        <v>0</v>
      </c>
      <c r="H3312">
        <v>1</v>
      </c>
      <c r="I3312">
        <v>0</v>
      </c>
      <c r="J3312">
        <v>1</v>
      </c>
      <c r="K3312">
        <v>0</v>
      </c>
    </row>
    <row r="3313" spans="1:11" x14ac:dyDescent="0.2">
      <c r="A3313" t="s">
        <v>3623</v>
      </c>
      <c r="B3313" t="s">
        <v>88</v>
      </c>
      <c r="C3313" t="s">
        <v>299</v>
      </c>
      <c r="D3313" t="s">
        <v>269</v>
      </c>
      <c r="E3313" t="s">
        <v>239</v>
      </c>
      <c r="F3313">
        <v>0</v>
      </c>
      <c r="G3313">
        <v>0</v>
      </c>
      <c r="H3313">
        <v>1</v>
      </c>
      <c r="I3313">
        <v>0</v>
      </c>
      <c r="J3313">
        <v>1</v>
      </c>
      <c r="K3313">
        <v>0</v>
      </c>
    </row>
    <row r="3314" spans="1:11" x14ac:dyDescent="0.2">
      <c r="A3314" t="s">
        <v>3624</v>
      </c>
      <c r="B3314" t="s">
        <v>88</v>
      </c>
      <c r="C3314" t="s">
        <v>299</v>
      </c>
      <c r="D3314" t="s">
        <v>271</v>
      </c>
      <c r="E3314" t="s">
        <v>240</v>
      </c>
      <c r="F3314">
        <v>0</v>
      </c>
      <c r="G3314">
        <v>0</v>
      </c>
      <c r="H3314">
        <v>1</v>
      </c>
      <c r="I3314">
        <v>0</v>
      </c>
      <c r="J3314">
        <v>1</v>
      </c>
      <c r="K3314">
        <v>0</v>
      </c>
    </row>
    <row r="3315" spans="1:11" x14ac:dyDescent="0.2">
      <c r="A3315" t="s">
        <v>3625</v>
      </c>
      <c r="B3315" t="s">
        <v>88</v>
      </c>
      <c r="C3315" t="s">
        <v>299</v>
      </c>
      <c r="D3315" t="s">
        <v>269</v>
      </c>
      <c r="E3315" t="s">
        <v>244</v>
      </c>
      <c r="F3315">
        <v>0</v>
      </c>
      <c r="G3315">
        <v>0</v>
      </c>
      <c r="H3315">
        <v>2</v>
      </c>
      <c r="I3315">
        <v>0</v>
      </c>
      <c r="J3315">
        <v>2</v>
      </c>
      <c r="K3315">
        <v>0</v>
      </c>
    </row>
    <row r="3316" spans="1:11" x14ac:dyDescent="0.2">
      <c r="A3316" t="s">
        <v>3626</v>
      </c>
      <c r="B3316" t="s">
        <v>88</v>
      </c>
      <c r="C3316" t="s">
        <v>299</v>
      </c>
      <c r="D3316" t="s">
        <v>271</v>
      </c>
      <c r="E3316" t="s">
        <v>245</v>
      </c>
      <c r="F3316">
        <v>0</v>
      </c>
      <c r="G3316">
        <v>0</v>
      </c>
      <c r="H3316">
        <v>1</v>
      </c>
      <c r="I3316">
        <v>0</v>
      </c>
      <c r="J3316">
        <v>1</v>
      </c>
      <c r="K3316">
        <v>0</v>
      </c>
    </row>
    <row r="3317" spans="1:11" x14ac:dyDescent="0.2">
      <c r="A3317" t="s">
        <v>3627</v>
      </c>
      <c r="B3317" t="s">
        <v>88</v>
      </c>
      <c r="C3317" t="s">
        <v>299</v>
      </c>
      <c r="D3317" t="s">
        <v>274</v>
      </c>
      <c r="E3317" t="s">
        <v>288</v>
      </c>
      <c r="F3317">
        <v>0</v>
      </c>
      <c r="G3317">
        <v>0</v>
      </c>
      <c r="H3317">
        <v>9</v>
      </c>
      <c r="I3317">
        <v>0</v>
      </c>
      <c r="J3317">
        <v>9</v>
      </c>
      <c r="K3317">
        <v>0</v>
      </c>
    </row>
    <row r="3318" spans="1:11" x14ac:dyDescent="0.2">
      <c r="A3318" t="s">
        <v>3628</v>
      </c>
      <c r="B3318" t="s">
        <v>88</v>
      </c>
      <c r="C3318" t="s">
        <v>299</v>
      </c>
      <c r="D3318" t="s">
        <v>267</v>
      </c>
      <c r="E3318" t="s">
        <v>248</v>
      </c>
      <c r="F3318">
        <v>0</v>
      </c>
      <c r="G3318">
        <v>0</v>
      </c>
      <c r="H3318">
        <v>1</v>
      </c>
      <c r="I3318">
        <v>0</v>
      </c>
      <c r="J3318">
        <v>1</v>
      </c>
      <c r="K3318">
        <v>0</v>
      </c>
    </row>
    <row r="3319" spans="1:11" x14ac:dyDescent="0.2">
      <c r="A3319" t="s">
        <v>3629</v>
      </c>
      <c r="B3319" t="s">
        <v>88</v>
      </c>
      <c r="C3319" t="s">
        <v>299</v>
      </c>
      <c r="D3319" t="s">
        <v>272</v>
      </c>
      <c r="E3319" t="s">
        <v>249</v>
      </c>
      <c r="F3319">
        <v>0</v>
      </c>
      <c r="G3319">
        <v>0</v>
      </c>
      <c r="H3319">
        <v>4</v>
      </c>
      <c r="I3319">
        <v>0</v>
      </c>
      <c r="J3319">
        <v>4</v>
      </c>
      <c r="K3319">
        <v>0</v>
      </c>
    </row>
    <row r="3320" spans="1:11" x14ac:dyDescent="0.2">
      <c r="A3320" t="s">
        <v>3630</v>
      </c>
      <c r="B3320" t="s">
        <v>88</v>
      </c>
      <c r="C3320" t="s">
        <v>299</v>
      </c>
      <c r="D3320" t="s">
        <v>271</v>
      </c>
      <c r="E3320" t="s">
        <v>252</v>
      </c>
      <c r="F3320">
        <v>0</v>
      </c>
      <c r="G3320">
        <v>0</v>
      </c>
      <c r="H3320">
        <v>1</v>
      </c>
      <c r="I3320">
        <v>0</v>
      </c>
      <c r="J3320">
        <v>1</v>
      </c>
      <c r="K3320">
        <v>0</v>
      </c>
    </row>
    <row r="3321" spans="1:11" x14ac:dyDescent="0.2">
      <c r="A3321" t="s">
        <v>3631</v>
      </c>
      <c r="B3321" t="s">
        <v>88</v>
      </c>
      <c r="C3321" t="s">
        <v>299</v>
      </c>
      <c r="D3321" t="s">
        <v>273</v>
      </c>
      <c r="E3321" t="s">
        <v>253</v>
      </c>
      <c r="F3321">
        <v>0</v>
      </c>
      <c r="G3321">
        <v>0</v>
      </c>
      <c r="H3321">
        <v>2</v>
      </c>
      <c r="I3321">
        <v>0</v>
      </c>
      <c r="J3321">
        <v>2</v>
      </c>
      <c r="K3321">
        <v>0</v>
      </c>
    </row>
    <row r="3322" spans="1:11" x14ac:dyDescent="0.2">
      <c r="A3322" t="s">
        <v>3632</v>
      </c>
      <c r="B3322" t="s">
        <v>88</v>
      </c>
      <c r="C3322" t="s">
        <v>299</v>
      </c>
      <c r="D3322" t="s">
        <v>274</v>
      </c>
      <c r="E3322" t="s">
        <v>258</v>
      </c>
      <c r="F3322">
        <v>0</v>
      </c>
      <c r="G3322">
        <v>0</v>
      </c>
      <c r="H3322">
        <v>1</v>
      </c>
      <c r="I3322">
        <v>0</v>
      </c>
      <c r="J3322">
        <v>1</v>
      </c>
      <c r="K3322">
        <v>0</v>
      </c>
    </row>
    <row r="3323" spans="1:11" x14ac:dyDescent="0.2">
      <c r="A3323" t="s">
        <v>3633</v>
      </c>
      <c r="B3323" t="s">
        <v>88</v>
      </c>
      <c r="C3323" t="s">
        <v>299</v>
      </c>
      <c r="D3323" t="s">
        <v>275</v>
      </c>
      <c r="E3323" t="s">
        <v>289</v>
      </c>
      <c r="F3323">
        <v>0</v>
      </c>
      <c r="G3323">
        <v>0</v>
      </c>
      <c r="H3323">
        <v>4</v>
      </c>
      <c r="I3323">
        <v>0</v>
      </c>
      <c r="J3323">
        <v>4</v>
      </c>
      <c r="K3323">
        <v>0</v>
      </c>
    </row>
    <row r="3324" spans="1:11" x14ac:dyDescent="0.2">
      <c r="A3324" t="s">
        <v>3634</v>
      </c>
      <c r="B3324" t="s">
        <v>93</v>
      </c>
      <c r="C3324" t="s">
        <v>278</v>
      </c>
      <c r="D3324" t="s">
        <v>106</v>
      </c>
      <c r="E3324" t="s">
        <v>280</v>
      </c>
      <c r="F3324">
        <v>0</v>
      </c>
      <c r="G3324">
        <v>0</v>
      </c>
      <c r="H3324">
        <v>7958</v>
      </c>
      <c r="I3324">
        <v>0</v>
      </c>
      <c r="J3324">
        <v>7958</v>
      </c>
      <c r="K3324">
        <v>0</v>
      </c>
    </row>
    <row r="3325" spans="1:11" x14ac:dyDescent="0.2">
      <c r="A3325" t="s">
        <v>3635</v>
      </c>
      <c r="B3325" t="s">
        <v>93</v>
      </c>
      <c r="C3325" t="s">
        <v>278</v>
      </c>
      <c r="D3325" t="s">
        <v>269</v>
      </c>
      <c r="E3325" t="s">
        <v>107</v>
      </c>
      <c r="F3325">
        <v>0</v>
      </c>
      <c r="G3325">
        <v>0</v>
      </c>
      <c r="H3325">
        <v>201</v>
      </c>
      <c r="I3325">
        <v>0</v>
      </c>
      <c r="J3325">
        <v>201</v>
      </c>
      <c r="K3325">
        <v>0</v>
      </c>
    </row>
    <row r="3326" spans="1:11" x14ac:dyDescent="0.2">
      <c r="A3326" t="s">
        <v>3636</v>
      </c>
      <c r="B3326" t="s">
        <v>93</v>
      </c>
      <c r="C3326" t="s">
        <v>278</v>
      </c>
      <c r="D3326" t="s">
        <v>269</v>
      </c>
      <c r="E3326" t="s">
        <v>108</v>
      </c>
      <c r="F3326">
        <v>0</v>
      </c>
      <c r="G3326">
        <v>0</v>
      </c>
      <c r="H3326">
        <v>146</v>
      </c>
      <c r="I3326">
        <v>0</v>
      </c>
      <c r="J3326">
        <v>146</v>
      </c>
      <c r="K3326">
        <v>0</v>
      </c>
    </row>
    <row r="3327" spans="1:11" x14ac:dyDescent="0.2">
      <c r="A3327" t="s">
        <v>3637</v>
      </c>
      <c r="B3327" t="s">
        <v>93</v>
      </c>
      <c r="C3327" t="s">
        <v>278</v>
      </c>
      <c r="D3327" t="s">
        <v>275</v>
      </c>
      <c r="E3327" t="s">
        <v>109</v>
      </c>
      <c r="F3327">
        <v>0</v>
      </c>
      <c r="G3327">
        <v>0</v>
      </c>
      <c r="H3327">
        <v>9</v>
      </c>
      <c r="I3327">
        <v>0</v>
      </c>
      <c r="J3327">
        <v>9</v>
      </c>
      <c r="K3327">
        <v>0</v>
      </c>
    </row>
    <row r="3328" spans="1:11" x14ac:dyDescent="0.2">
      <c r="A3328" t="s">
        <v>3638</v>
      </c>
      <c r="B3328" t="s">
        <v>93</v>
      </c>
      <c r="C3328" t="s">
        <v>278</v>
      </c>
      <c r="D3328" t="s">
        <v>273</v>
      </c>
      <c r="E3328" t="s">
        <v>110</v>
      </c>
      <c r="F3328">
        <v>0</v>
      </c>
      <c r="G3328">
        <v>0</v>
      </c>
      <c r="H3328">
        <v>34</v>
      </c>
      <c r="I3328">
        <v>0</v>
      </c>
      <c r="J3328">
        <v>34</v>
      </c>
      <c r="K3328">
        <v>0</v>
      </c>
    </row>
    <row r="3329" spans="1:11" x14ac:dyDescent="0.2">
      <c r="A3329" t="s">
        <v>3639</v>
      </c>
      <c r="B3329" t="s">
        <v>93</v>
      </c>
      <c r="C3329" t="s">
        <v>278</v>
      </c>
      <c r="D3329" t="s">
        <v>268</v>
      </c>
      <c r="E3329" t="s">
        <v>111</v>
      </c>
      <c r="F3329">
        <v>0</v>
      </c>
      <c r="G3329">
        <v>0</v>
      </c>
      <c r="H3329">
        <v>12</v>
      </c>
      <c r="I3329">
        <v>0</v>
      </c>
      <c r="J3329">
        <v>12</v>
      </c>
      <c r="K3329">
        <v>0</v>
      </c>
    </row>
    <row r="3330" spans="1:11" x14ac:dyDescent="0.2">
      <c r="A3330" t="s">
        <v>3640</v>
      </c>
      <c r="B3330" t="s">
        <v>93</v>
      </c>
      <c r="C3330" t="s">
        <v>278</v>
      </c>
      <c r="D3330" t="s">
        <v>269</v>
      </c>
      <c r="E3330" t="s">
        <v>112</v>
      </c>
      <c r="F3330">
        <v>0</v>
      </c>
      <c r="G3330">
        <v>0</v>
      </c>
      <c r="H3330">
        <v>83</v>
      </c>
      <c r="I3330">
        <v>0</v>
      </c>
      <c r="J3330">
        <v>83</v>
      </c>
      <c r="K3330">
        <v>0</v>
      </c>
    </row>
    <row r="3331" spans="1:11" x14ac:dyDescent="0.2">
      <c r="A3331" t="s">
        <v>3641</v>
      </c>
      <c r="B3331" t="s">
        <v>93</v>
      </c>
      <c r="C3331" t="s">
        <v>278</v>
      </c>
      <c r="D3331" t="s">
        <v>274</v>
      </c>
      <c r="E3331" t="s">
        <v>113</v>
      </c>
      <c r="F3331">
        <v>0</v>
      </c>
      <c r="G3331">
        <v>0</v>
      </c>
      <c r="H3331">
        <v>118</v>
      </c>
      <c r="I3331">
        <v>0</v>
      </c>
      <c r="J3331">
        <v>118</v>
      </c>
      <c r="K3331">
        <v>0</v>
      </c>
    </row>
    <row r="3332" spans="1:11" x14ac:dyDescent="0.2">
      <c r="A3332" t="s">
        <v>3642</v>
      </c>
      <c r="B3332" t="s">
        <v>93</v>
      </c>
      <c r="C3332" t="s">
        <v>278</v>
      </c>
      <c r="D3332" t="s">
        <v>271</v>
      </c>
      <c r="E3332" t="s">
        <v>114</v>
      </c>
      <c r="F3332">
        <v>0</v>
      </c>
      <c r="G3332">
        <v>0</v>
      </c>
      <c r="H3332">
        <v>1</v>
      </c>
      <c r="I3332">
        <v>0</v>
      </c>
      <c r="J3332">
        <v>1</v>
      </c>
      <c r="K3332">
        <v>0</v>
      </c>
    </row>
    <row r="3333" spans="1:11" x14ac:dyDescent="0.2">
      <c r="A3333" t="s">
        <v>3643</v>
      </c>
      <c r="B3333" t="s">
        <v>93</v>
      </c>
      <c r="C3333" t="s">
        <v>278</v>
      </c>
      <c r="D3333" t="s">
        <v>271</v>
      </c>
      <c r="E3333" t="s">
        <v>116</v>
      </c>
      <c r="F3333">
        <v>0</v>
      </c>
      <c r="G3333">
        <v>0</v>
      </c>
      <c r="H3333">
        <v>14</v>
      </c>
      <c r="I3333">
        <v>0</v>
      </c>
      <c r="J3333">
        <v>14</v>
      </c>
      <c r="K3333">
        <v>0</v>
      </c>
    </row>
    <row r="3334" spans="1:11" x14ac:dyDescent="0.2">
      <c r="A3334" t="s">
        <v>3644</v>
      </c>
      <c r="B3334" t="s">
        <v>93</v>
      </c>
      <c r="C3334" t="s">
        <v>278</v>
      </c>
      <c r="D3334" t="s">
        <v>273</v>
      </c>
      <c r="E3334" t="s">
        <v>117</v>
      </c>
      <c r="F3334">
        <v>0</v>
      </c>
      <c r="G3334">
        <v>0</v>
      </c>
      <c r="H3334">
        <v>38</v>
      </c>
      <c r="I3334">
        <v>0</v>
      </c>
      <c r="J3334">
        <v>38</v>
      </c>
      <c r="K3334">
        <v>0</v>
      </c>
    </row>
    <row r="3335" spans="1:11" x14ac:dyDescent="0.2">
      <c r="A3335" t="s">
        <v>3645</v>
      </c>
      <c r="B3335" t="s">
        <v>93</v>
      </c>
      <c r="C3335" t="s">
        <v>278</v>
      </c>
      <c r="D3335" t="s">
        <v>272</v>
      </c>
      <c r="E3335" t="s">
        <v>118</v>
      </c>
      <c r="F3335">
        <v>0</v>
      </c>
      <c r="G3335">
        <v>0</v>
      </c>
      <c r="H3335">
        <v>25</v>
      </c>
      <c r="I3335">
        <v>0</v>
      </c>
      <c r="J3335">
        <v>25</v>
      </c>
      <c r="K3335">
        <v>0</v>
      </c>
    </row>
    <row r="3336" spans="1:11" x14ac:dyDescent="0.2">
      <c r="A3336" t="s">
        <v>3646</v>
      </c>
      <c r="B3336" t="s">
        <v>93</v>
      </c>
      <c r="C3336" t="s">
        <v>278</v>
      </c>
      <c r="D3336" t="s">
        <v>275</v>
      </c>
      <c r="E3336" t="s">
        <v>119</v>
      </c>
      <c r="F3336">
        <v>0</v>
      </c>
      <c r="G3336">
        <v>0</v>
      </c>
      <c r="H3336">
        <v>20</v>
      </c>
      <c r="I3336">
        <v>0</v>
      </c>
      <c r="J3336">
        <v>20</v>
      </c>
      <c r="K3336">
        <v>0</v>
      </c>
    </row>
    <row r="3337" spans="1:11" x14ac:dyDescent="0.2">
      <c r="A3337" t="s">
        <v>3647</v>
      </c>
      <c r="B3337" t="s">
        <v>93</v>
      </c>
      <c r="C3337" t="s">
        <v>278</v>
      </c>
      <c r="D3337" t="s">
        <v>269</v>
      </c>
      <c r="E3337" t="s">
        <v>120</v>
      </c>
      <c r="F3337">
        <v>0</v>
      </c>
      <c r="G3337">
        <v>0</v>
      </c>
      <c r="H3337">
        <v>115</v>
      </c>
      <c r="I3337">
        <v>0</v>
      </c>
      <c r="J3337">
        <v>115</v>
      </c>
      <c r="K3337">
        <v>0</v>
      </c>
    </row>
    <row r="3338" spans="1:11" x14ac:dyDescent="0.2">
      <c r="A3338" t="s">
        <v>3648</v>
      </c>
      <c r="B3338" t="s">
        <v>93</v>
      </c>
      <c r="C3338" t="s">
        <v>278</v>
      </c>
      <c r="D3338" t="s">
        <v>272</v>
      </c>
      <c r="E3338" t="s">
        <v>121</v>
      </c>
      <c r="F3338">
        <v>0</v>
      </c>
      <c r="G3338">
        <v>0</v>
      </c>
      <c r="H3338">
        <v>31</v>
      </c>
      <c r="I3338">
        <v>0</v>
      </c>
      <c r="J3338">
        <v>31</v>
      </c>
      <c r="K3338">
        <v>0</v>
      </c>
    </row>
    <row r="3339" spans="1:11" x14ac:dyDescent="0.2">
      <c r="A3339" t="s">
        <v>3649</v>
      </c>
      <c r="B3339" t="s">
        <v>93</v>
      </c>
      <c r="C3339" t="s">
        <v>278</v>
      </c>
      <c r="D3339" t="s">
        <v>273</v>
      </c>
      <c r="E3339" t="s">
        <v>122</v>
      </c>
      <c r="F3339">
        <v>0</v>
      </c>
      <c r="G3339">
        <v>0</v>
      </c>
      <c r="H3339">
        <v>98</v>
      </c>
      <c r="I3339">
        <v>0</v>
      </c>
      <c r="J3339">
        <v>98</v>
      </c>
      <c r="K3339">
        <v>0</v>
      </c>
    </row>
    <row r="3340" spans="1:11" x14ac:dyDescent="0.2">
      <c r="A3340" t="s">
        <v>3650</v>
      </c>
      <c r="B3340" t="s">
        <v>93</v>
      </c>
      <c r="C3340" t="s">
        <v>278</v>
      </c>
      <c r="D3340" t="s">
        <v>269</v>
      </c>
      <c r="E3340" t="s">
        <v>123</v>
      </c>
      <c r="F3340">
        <v>0</v>
      </c>
      <c r="G3340">
        <v>0</v>
      </c>
      <c r="H3340">
        <v>95</v>
      </c>
      <c r="I3340">
        <v>0</v>
      </c>
      <c r="J3340">
        <v>95</v>
      </c>
      <c r="K3340">
        <v>0</v>
      </c>
    </row>
    <row r="3341" spans="1:11" x14ac:dyDescent="0.2">
      <c r="A3341" t="s">
        <v>3651</v>
      </c>
      <c r="B3341" t="s">
        <v>93</v>
      </c>
      <c r="C3341" t="s">
        <v>278</v>
      </c>
      <c r="D3341" t="s">
        <v>272</v>
      </c>
      <c r="E3341" t="s">
        <v>124</v>
      </c>
      <c r="F3341">
        <v>0</v>
      </c>
      <c r="G3341">
        <v>0</v>
      </c>
      <c r="H3341">
        <v>131</v>
      </c>
      <c r="I3341">
        <v>0</v>
      </c>
      <c r="J3341">
        <v>131</v>
      </c>
      <c r="K3341">
        <v>0</v>
      </c>
    </row>
    <row r="3342" spans="1:11" x14ac:dyDescent="0.2">
      <c r="A3342" t="s">
        <v>3652</v>
      </c>
      <c r="B3342" t="s">
        <v>93</v>
      </c>
      <c r="C3342" t="s">
        <v>278</v>
      </c>
      <c r="D3342" t="s">
        <v>271</v>
      </c>
      <c r="E3342" t="s">
        <v>125</v>
      </c>
      <c r="F3342">
        <v>0</v>
      </c>
      <c r="G3342">
        <v>0</v>
      </c>
      <c r="H3342">
        <v>8</v>
      </c>
      <c r="I3342">
        <v>0</v>
      </c>
      <c r="J3342">
        <v>8</v>
      </c>
      <c r="K3342">
        <v>0</v>
      </c>
    </row>
    <row r="3343" spans="1:11" x14ac:dyDescent="0.2">
      <c r="A3343" t="s">
        <v>3653</v>
      </c>
      <c r="B3343" t="s">
        <v>93</v>
      </c>
      <c r="C3343" t="s">
        <v>278</v>
      </c>
      <c r="D3343" t="s">
        <v>275</v>
      </c>
      <c r="E3343" t="s">
        <v>126</v>
      </c>
      <c r="F3343">
        <v>0</v>
      </c>
      <c r="G3343">
        <v>0</v>
      </c>
      <c r="H3343">
        <v>3</v>
      </c>
      <c r="I3343">
        <v>0</v>
      </c>
      <c r="J3343">
        <v>3</v>
      </c>
      <c r="K3343">
        <v>0</v>
      </c>
    </row>
    <row r="3344" spans="1:11" x14ac:dyDescent="0.2">
      <c r="A3344" t="s">
        <v>3654</v>
      </c>
      <c r="B3344" t="s">
        <v>93</v>
      </c>
      <c r="C3344" t="s">
        <v>278</v>
      </c>
      <c r="D3344" t="s">
        <v>268</v>
      </c>
      <c r="E3344" t="s">
        <v>127</v>
      </c>
      <c r="F3344">
        <v>0</v>
      </c>
      <c r="G3344">
        <v>0</v>
      </c>
      <c r="H3344">
        <v>111</v>
      </c>
      <c r="I3344">
        <v>0</v>
      </c>
      <c r="J3344">
        <v>111</v>
      </c>
      <c r="K3344">
        <v>0</v>
      </c>
    </row>
    <row r="3345" spans="1:11" x14ac:dyDescent="0.2">
      <c r="A3345" t="s">
        <v>3655</v>
      </c>
      <c r="B3345" t="s">
        <v>93</v>
      </c>
      <c r="C3345" t="s">
        <v>278</v>
      </c>
      <c r="D3345" t="s">
        <v>269</v>
      </c>
      <c r="E3345" t="s">
        <v>128</v>
      </c>
      <c r="F3345">
        <v>0</v>
      </c>
      <c r="G3345">
        <v>0</v>
      </c>
      <c r="H3345">
        <v>61</v>
      </c>
      <c r="I3345">
        <v>0</v>
      </c>
      <c r="J3345">
        <v>61</v>
      </c>
      <c r="K3345">
        <v>0</v>
      </c>
    </row>
    <row r="3346" spans="1:11" x14ac:dyDescent="0.2">
      <c r="A3346" t="s">
        <v>3656</v>
      </c>
      <c r="B3346" t="s">
        <v>93</v>
      </c>
      <c r="C3346" t="s">
        <v>278</v>
      </c>
      <c r="D3346" t="s">
        <v>268</v>
      </c>
      <c r="E3346" t="s">
        <v>129</v>
      </c>
      <c r="F3346">
        <v>0</v>
      </c>
      <c r="G3346">
        <v>0</v>
      </c>
      <c r="H3346">
        <v>62</v>
      </c>
      <c r="I3346">
        <v>0</v>
      </c>
      <c r="J3346">
        <v>62</v>
      </c>
      <c r="K3346">
        <v>0</v>
      </c>
    </row>
    <row r="3347" spans="1:11" x14ac:dyDescent="0.2">
      <c r="A3347" t="s">
        <v>3657</v>
      </c>
      <c r="B3347" t="s">
        <v>93</v>
      </c>
      <c r="C3347" t="s">
        <v>278</v>
      </c>
      <c r="D3347" t="s">
        <v>271</v>
      </c>
      <c r="E3347" t="s">
        <v>130</v>
      </c>
      <c r="F3347">
        <v>0</v>
      </c>
      <c r="G3347">
        <v>0</v>
      </c>
      <c r="H3347">
        <v>15</v>
      </c>
      <c r="I3347">
        <v>0</v>
      </c>
      <c r="J3347">
        <v>15</v>
      </c>
      <c r="K3347">
        <v>0</v>
      </c>
    </row>
    <row r="3348" spans="1:11" x14ac:dyDescent="0.2">
      <c r="A3348" t="s">
        <v>3658</v>
      </c>
      <c r="B3348" t="s">
        <v>93</v>
      </c>
      <c r="C3348" t="s">
        <v>278</v>
      </c>
      <c r="D3348" t="s">
        <v>271</v>
      </c>
      <c r="E3348" t="s">
        <v>131</v>
      </c>
      <c r="F3348">
        <v>0</v>
      </c>
      <c r="G3348">
        <v>0</v>
      </c>
      <c r="H3348">
        <v>20</v>
      </c>
      <c r="I3348">
        <v>0</v>
      </c>
      <c r="J3348">
        <v>20</v>
      </c>
      <c r="K3348">
        <v>0</v>
      </c>
    </row>
    <row r="3349" spans="1:11" x14ac:dyDescent="0.2">
      <c r="A3349" t="s">
        <v>3659</v>
      </c>
      <c r="B3349" t="s">
        <v>93</v>
      </c>
      <c r="C3349" t="s">
        <v>278</v>
      </c>
      <c r="D3349" t="s">
        <v>269</v>
      </c>
      <c r="E3349" t="s">
        <v>132</v>
      </c>
      <c r="F3349">
        <v>0</v>
      </c>
      <c r="G3349">
        <v>0</v>
      </c>
      <c r="H3349">
        <v>1</v>
      </c>
      <c r="I3349">
        <v>0</v>
      </c>
      <c r="J3349">
        <v>1</v>
      </c>
      <c r="K3349">
        <v>0</v>
      </c>
    </row>
    <row r="3350" spans="1:11" x14ac:dyDescent="0.2">
      <c r="A3350" t="s">
        <v>3660</v>
      </c>
      <c r="B3350" t="s">
        <v>93</v>
      </c>
      <c r="C3350" t="s">
        <v>278</v>
      </c>
      <c r="D3350" t="s">
        <v>273</v>
      </c>
      <c r="E3350" t="s">
        <v>133</v>
      </c>
      <c r="F3350">
        <v>0</v>
      </c>
      <c r="G3350">
        <v>0</v>
      </c>
      <c r="H3350">
        <v>21</v>
      </c>
      <c r="I3350">
        <v>0</v>
      </c>
      <c r="J3350">
        <v>21</v>
      </c>
      <c r="K3350">
        <v>0</v>
      </c>
    </row>
    <row r="3351" spans="1:11" x14ac:dyDescent="0.2">
      <c r="A3351" t="s">
        <v>3661</v>
      </c>
      <c r="B3351" t="s">
        <v>93</v>
      </c>
      <c r="C3351" t="s">
        <v>278</v>
      </c>
      <c r="D3351" t="s">
        <v>274</v>
      </c>
      <c r="E3351" t="s">
        <v>134</v>
      </c>
      <c r="F3351">
        <v>0</v>
      </c>
      <c r="G3351">
        <v>0</v>
      </c>
      <c r="H3351">
        <v>21</v>
      </c>
      <c r="I3351">
        <v>0</v>
      </c>
      <c r="J3351">
        <v>21</v>
      </c>
      <c r="K3351">
        <v>0</v>
      </c>
    </row>
    <row r="3352" spans="1:11" x14ac:dyDescent="0.2">
      <c r="A3352" t="s">
        <v>3662</v>
      </c>
      <c r="B3352" t="s">
        <v>93</v>
      </c>
      <c r="C3352" t="s">
        <v>278</v>
      </c>
      <c r="D3352" t="s">
        <v>269</v>
      </c>
      <c r="E3352" t="s">
        <v>135</v>
      </c>
      <c r="F3352">
        <v>0</v>
      </c>
      <c r="G3352">
        <v>0</v>
      </c>
      <c r="H3352">
        <v>139</v>
      </c>
      <c r="I3352">
        <v>0</v>
      </c>
      <c r="J3352">
        <v>139</v>
      </c>
      <c r="K3352">
        <v>0</v>
      </c>
    </row>
    <row r="3353" spans="1:11" x14ac:dyDescent="0.2">
      <c r="A3353" t="s">
        <v>3663</v>
      </c>
      <c r="B3353" t="s">
        <v>93</v>
      </c>
      <c r="C3353" t="s">
        <v>278</v>
      </c>
      <c r="D3353" t="s">
        <v>271</v>
      </c>
      <c r="E3353" t="s">
        <v>136</v>
      </c>
      <c r="F3353">
        <v>0</v>
      </c>
      <c r="G3353">
        <v>0</v>
      </c>
      <c r="H3353">
        <v>4</v>
      </c>
      <c r="I3353">
        <v>0</v>
      </c>
      <c r="J3353">
        <v>4</v>
      </c>
      <c r="K3353">
        <v>0</v>
      </c>
    </row>
    <row r="3354" spans="1:11" x14ac:dyDescent="0.2">
      <c r="A3354" t="s">
        <v>3664</v>
      </c>
      <c r="B3354" t="s">
        <v>93</v>
      </c>
      <c r="C3354" t="s">
        <v>278</v>
      </c>
      <c r="D3354" t="s">
        <v>270</v>
      </c>
      <c r="E3354" t="s">
        <v>137</v>
      </c>
      <c r="F3354">
        <v>0</v>
      </c>
      <c r="G3354">
        <v>0</v>
      </c>
      <c r="H3354">
        <v>3</v>
      </c>
      <c r="I3354">
        <v>0</v>
      </c>
      <c r="J3354">
        <v>3</v>
      </c>
      <c r="K3354">
        <v>0</v>
      </c>
    </row>
    <row r="3355" spans="1:11" x14ac:dyDescent="0.2">
      <c r="A3355" t="s">
        <v>3665</v>
      </c>
      <c r="B3355" t="s">
        <v>93</v>
      </c>
      <c r="C3355" t="s">
        <v>278</v>
      </c>
      <c r="D3355" t="s">
        <v>267</v>
      </c>
      <c r="E3355" t="s">
        <v>138</v>
      </c>
      <c r="F3355">
        <v>0</v>
      </c>
      <c r="G3355">
        <v>0</v>
      </c>
      <c r="H3355">
        <v>9</v>
      </c>
      <c r="I3355">
        <v>0</v>
      </c>
      <c r="J3355">
        <v>9</v>
      </c>
      <c r="K3355">
        <v>0</v>
      </c>
    </row>
    <row r="3356" spans="1:11" x14ac:dyDescent="0.2">
      <c r="A3356" t="s">
        <v>3666</v>
      </c>
      <c r="B3356" t="s">
        <v>93</v>
      </c>
      <c r="C3356" t="s">
        <v>278</v>
      </c>
      <c r="D3356" t="s">
        <v>267</v>
      </c>
      <c r="E3356" t="s">
        <v>139</v>
      </c>
      <c r="F3356">
        <v>0</v>
      </c>
      <c r="G3356">
        <v>0</v>
      </c>
      <c r="H3356">
        <v>38</v>
      </c>
      <c r="I3356">
        <v>0</v>
      </c>
      <c r="J3356">
        <v>38</v>
      </c>
      <c r="K3356">
        <v>0</v>
      </c>
    </row>
    <row r="3357" spans="1:11" x14ac:dyDescent="0.2">
      <c r="A3357" t="s">
        <v>3667</v>
      </c>
      <c r="B3357" t="s">
        <v>93</v>
      </c>
      <c r="C3357" t="s">
        <v>278</v>
      </c>
      <c r="D3357" t="s">
        <v>273</v>
      </c>
      <c r="E3357" t="s">
        <v>140</v>
      </c>
      <c r="F3357">
        <v>0</v>
      </c>
      <c r="G3357">
        <v>0</v>
      </c>
      <c r="H3357">
        <v>76</v>
      </c>
      <c r="I3357">
        <v>0</v>
      </c>
      <c r="J3357">
        <v>76</v>
      </c>
      <c r="K3357">
        <v>0</v>
      </c>
    </row>
    <row r="3358" spans="1:11" x14ac:dyDescent="0.2">
      <c r="A3358" t="s">
        <v>3668</v>
      </c>
      <c r="B3358" t="s">
        <v>93</v>
      </c>
      <c r="C3358" t="s">
        <v>278</v>
      </c>
      <c r="D3358" t="s">
        <v>275</v>
      </c>
      <c r="E3358" t="s">
        <v>141</v>
      </c>
      <c r="F3358">
        <v>0</v>
      </c>
      <c r="G3358">
        <v>0</v>
      </c>
      <c r="H3358">
        <v>6</v>
      </c>
      <c r="I3358">
        <v>0</v>
      </c>
      <c r="J3358">
        <v>6</v>
      </c>
      <c r="K3358">
        <v>0</v>
      </c>
    </row>
    <row r="3359" spans="1:11" x14ac:dyDescent="0.2">
      <c r="A3359" t="s">
        <v>3669</v>
      </c>
      <c r="B3359" t="s">
        <v>93</v>
      </c>
      <c r="C3359" t="s">
        <v>278</v>
      </c>
      <c r="D3359" t="s">
        <v>273</v>
      </c>
      <c r="E3359" t="s">
        <v>142</v>
      </c>
      <c r="F3359">
        <v>0</v>
      </c>
      <c r="G3359">
        <v>0</v>
      </c>
      <c r="H3359">
        <v>21</v>
      </c>
      <c r="I3359">
        <v>0</v>
      </c>
      <c r="J3359">
        <v>21</v>
      </c>
      <c r="K3359">
        <v>0</v>
      </c>
    </row>
    <row r="3360" spans="1:11" x14ac:dyDescent="0.2">
      <c r="A3360" t="s">
        <v>3670</v>
      </c>
      <c r="B3360" t="s">
        <v>93</v>
      </c>
      <c r="C3360" t="s">
        <v>278</v>
      </c>
      <c r="D3360" t="s">
        <v>274</v>
      </c>
      <c r="E3360" t="s">
        <v>143</v>
      </c>
      <c r="F3360">
        <v>0</v>
      </c>
      <c r="G3360">
        <v>0</v>
      </c>
      <c r="H3360">
        <v>8</v>
      </c>
      <c r="I3360">
        <v>0</v>
      </c>
      <c r="J3360">
        <v>8</v>
      </c>
      <c r="K3360">
        <v>0</v>
      </c>
    </row>
    <row r="3361" spans="1:11" x14ac:dyDescent="0.2">
      <c r="A3361" t="s">
        <v>3671</v>
      </c>
      <c r="B3361" t="s">
        <v>93</v>
      </c>
      <c r="C3361" t="s">
        <v>278</v>
      </c>
      <c r="D3361" t="s">
        <v>270</v>
      </c>
      <c r="E3361" t="s">
        <v>144</v>
      </c>
      <c r="F3361">
        <v>0</v>
      </c>
      <c r="G3361">
        <v>0</v>
      </c>
      <c r="H3361">
        <v>14</v>
      </c>
      <c r="I3361">
        <v>0</v>
      </c>
      <c r="J3361">
        <v>14</v>
      </c>
      <c r="K3361">
        <v>0</v>
      </c>
    </row>
    <row r="3362" spans="1:11" x14ac:dyDescent="0.2">
      <c r="A3362" t="s">
        <v>3672</v>
      </c>
      <c r="B3362" t="s">
        <v>93</v>
      </c>
      <c r="C3362" t="s">
        <v>278</v>
      </c>
      <c r="D3362" t="s">
        <v>269</v>
      </c>
      <c r="E3362" t="s">
        <v>145</v>
      </c>
      <c r="F3362">
        <v>0</v>
      </c>
      <c r="G3362">
        <v>0</v>
      </c>
      <c r="H3362">
        <v>139</v>
      </c>
      <c r="I3362">
        <v>0</v>
      </c>
      <c r="J3362">
        <v>139</v>
      </c>
      <c r="K3362">
        <v>0</v>
      </c>
    </row>
    <row r="3363" spans="1:11" x14ac:dyDescent="0.2">
      <c r="A3363" t="s">
        <v>3673</v>
      </c>
      <c r="B3363" t="s">
        <v>93</v>
      </c>
      <c r="C3363" t="s">
        <v>278</v>
      </c>
      <c r="D3363" t="s">
        <v>267</v>
      </c>
      <c r="E3363" t="s">
        <v>281</v>
      </c>
      <c r="F3363">
        <v>0</v>
      </c>
      <c r="G3363">
        <v>0</v>
      </c>
      <c r="H3363">
        <v>267</v>
      </c>
      <c r="I3363">
        <v>0</v>
      </c>
      <c r="J3363">
        <v>267</v>
      </c>
      <c r="K3363">
        <v>0</v>
      </c>
    </row>
    <row r="3364" spans="1:11" x14ac:dyDescent="0.2">
      <c r="A3364" t="s">
        <v>3674</v>
      </c>
      <c r="B3364" t="s">
        <v>93</v>
      </c>
      <c r="C3364" t="s">
        <v>278</v>
      </c>
      <c r="D3364" t="s">
        <v>268</v>
      </c>
      <c r="E3364" t="s">
        <v>282</v>
      </c>
      <c r="F3364">
        <v>0</v>
      </c>
      <c r="G3364">
        <v>0</v>
      </c>
      <c r="H3364">
        <v>920</v>
      </c>
      <c r="I3364">
        <v>0</v>
      </c>
      <c r="J3364">
        <v>920</v>
      </c>
      <c r="K3364">
        <v>0</v>
      </c>
    </row>
    <row r="3365" spans="1:11" x14ac:dyDescent="0.2">
      <c r="A3365" t="s">
        <v>3675</v>
      </c>
      <c r="B3365" t="s">
        <v>93</v>
      </c>
      <c r="C3365" t="s">
        <v>278</v>
      </c>
      <c r="D3365" t="s">
        <v>275</v>
      </c>
      <c r="E3365" t="s">
        <v>146</v>
      </c>
      <c r="F3365">
        <v>0</v>
      </c>
      <c r="G3365">
        <v>0</v>
      </c>
      <c r="H3365">
        <v>8</v>
      </c>
      <c r="I3365">
        <v>0</v>
      </c>
      <c r="J3365">
        <v>8</v>
      </c>
      <c r="K3365">
        <v>0</v>
      </c>
    </row>
    <row r="3366" spans="1:11" x14ac:dyDescent="0.2">
      <c r="A3366" t="s">
        <v>3676</v>
      </c>
      <c r="B3366" t="s">
        <v>93</v>
      </c>
      <c r="C3366" t="s">
        <v>278</v>
      </c>
      <c r="D3366" t="s">
        <v>272</v>
      </c>
      <c r="E3366" t="s">
        <v>147</v>
      </c>
      <c r="F3366">
        <v>0</v>
      </c>
      <c r="G3366">
        <v>0</v>
      </c>
      <c r="H3366">
        <v>53</v>
      </c>
      <c r="I3366">
        <v>0</v>
      </c>
      <c r="J3366">
        <v>53</v>
      </c>
      <c r="K3366">
        <v>0</v>
      </c>
    </row>
    <row r="3367" spans="1:11" x14ac:dyDescent="0.2">
      <c r="A3367" t="s">
        <v>3677</v>
      </c>
      <c r="B3367" t="s">
        <v>93</v>
      </c>
      <c r="C3367" t="s">
        <v>278</v>
      </c>
      <c r="D3367" t="s">
        <v>269</v>
      </c>
      <c r="E3367" t="s">
        <v>148</v>
      </c>
      <c r="F3367">
        <v>0</v>
      </c>
      <c r="G3367">
        <v>0</v>
      </c>
      <c r="H3367">
        <v>315</v>
      </c>
      <c r="I3367">
        <v>0</v>
      </c>
      <c r="J3367">
        <v>315</v>
      </c>
      <c r="K3367">
        <v>0</v>
      </c>
    </row>
    <row r="3368" spans="1:11" x14ac:dyDescent="0.2">
      <c r="A3368" t="s">
        <v>3678</v>
      </c>
      <c r="B3368" t="s">
        <v>93</v>
      </c>
      <c r="C3368" t="s">
        <v>278</v>
      </c>
      <c r="D3368" t="s">
        <v>268</v>
      </c>
      <c r="E3368" t="s">
        <v>149</v>
      </c>
      <c r="F3368">
        <v>0</v>
      </c>
      <c r="G3368">
        <v>0</v>
      </c>
      <c r="H3368">
        <v>223</v>
      </c>
      <c r="I3368">
        <v>0</v>
      </c>
      <c r="J3368">
        <v>223</v>
      </c>
      <c r="K3368">
        <v>0</v>
      </c>
    </row>
    <row r="3369" spans="1:11" x14ac:dyDescent="0.2">
      <c r="A3369" t="s">
        <v>3679</v>
      </c>
      <c r="B3369" t="s">
        <v>93</v>
      </c>
      <c r="C3369" t="s">
        <v>278</v>
      </c>
      <c r="D3369" t="s">
        <v>270</v>
      </c>
      <c r="E3369" t="s">
        <v>150</v>
      </c>
      <c r="F3369">
        <v>0</v>
      </c>
      <c r="G3369">
        <v>0</v>
      </c>
      <c r="H3369">
        <v>9</v>
      </c>
      <c r="I3369">
        <v>0</v>
      </c>
      <c r="J3369">
        <v>9</v>
      </c>
      <c r="K3369">
        <v>0</v>
      </c>
    </row>
    <row r="3370" spans="1:11" x14ac:dyDescent="0.2">
      <c r="A3370" t="s">
        <v>3680</v>
      </c>
      <c r="B3370" t="s">
        <v>93</v>
      </c>
      <c r="C3370" t="s">
        <v>278</v>
      </c>
      <c r="D3370" t="s">
        <v>273</v>
      </c>
      <c r="E3370" t="s">
        <v>151</v>
      </c>
      <c r="F3370">
        <v>0</v>
      </c>
      <c r="G3370">
        <v>0</v>
      </c>
      <c r="H3370">
        <v>64</v>
      </c>
      <c r="I3370">
        <v>0</v>
      </c>
      <c r="J3370">
        <v>64</v>
      </c>
      <c r="K3370">
        <v>0</v>
      </c>
    </row>
    <row r="3371" spans="1:11" x14ac:dyDescent="0.2">
      <c r="A3371" t="s">
        <v>3681</v>
      </c>
      <c r="B3371" t="s">
        <v>93</v>
      </c>
      <c r="C3371" t="s">
        <v>278</v>
      </c>
      <c r="D3371" t="s">
        <v>269</v>
      </c>
      <c r="E3371" t="s">
        <v>152</v>
      </c>
      <c r="F3371">
        <v>0</v>
      </c>
      <c r="G3371">
        <v>0</v>
      </c>
      <c r="H3371">
        <v>129</v>
      </c>
      <c r="I3371">
        <v>0</v>
      </c>
      <c r="J3371">
        <v>129</v>
      </c>
      <c r="K3371">
        <v>0</v>
      </c>
    </row>
    <row r="3372" spans="1:11" x14ac:dyDescent="0.2">
      <c r="A3372" t="s">
        <v>3682</v>
      </c>
      <c r="B3372" t="s">
        <v>93</v>
      </c>
      <c r="C3372" t="s">
        <v>278</v>
      </c>
      <c r="D3372" t="s">
        <v>269</v>
      </c>
      <c r="E3372" t="s">
        <v>153</v>
      </c>
      <c r="F3372">
        <v>0</v>
      </c>
      <c r="G3372">
        <v>0</v>
      </c>
      <c r="H3372">
        <v>153</v>
      </c>
      <c r="I3372">
        <v>0</v>
      </c>
      <c r="J3372">
        <v>153</v>
      </c>
      <c r="K3372">
        <v>0</v>
      </c>
    </row>
    <row r="3373" spans="1:11" x14ac:dyDescent="0.2">
      <c r="A3373" t="s">
        <v>3683</v>
      </c>
      <c r="B3373" t="s">
        <v>93</v>
      </c>
      <c r="C3373" t="s">
        <v>278</v>
      </c>
      <c r="D3373" t="s">
        <v>271</v>
      </c>
      <c r="E3373" t="s">
        <v>154</v>
      </c>
      <c r="F3373">
        <v>0</v>
      </c>
      <c r="G3373">
        <v>0</v>
      </c>
      <c r="H3373">
        <v>2</v>
      </c>
      <c r="I3373">
        <v>0</v>
      </c>
      <c r="J3373">
        <v>2</v>
      </c>
      <c r="K3373">
        <v>0</v>
      </c>
    </row>
    <row r="3374" spans="1:11" x14ac:dyDescent="0.2">
      <c r="A3374" t="s">
        <v>3684</v>
      </c>
      <c r="B3374" t="s">
        <v>93</v>
      </c>
      <c r="C3374" t="s">
        <v>278</v>
      </c>
      <c r="D3374" t="s">
        <v>269</v>
      </c>
      <c r="E3374" t="s">
        <v>155</v>
      </c>
      <c r="F3374">
        <v>0</v>
      </c>
      <c r="G3374">
        <v>0</v>
      </c>
      <c r="H3374">
        <v>67</v>
      </c>
      <c r="I3374">
        <v>0</v>
      </c>
      <c r="J3374">
        <v>67</v>
      </c>
      <c r="K3374">
        <v>0</v>
      </c>
    </row>
    <row r="3375" spans="1:11" x14ac:dyDescent="0.2">
      <c r="A3375" t="s">
        <v>3685</v>
      </c>
      <c r="B3375" t="s">
        <v>93</v>
      </c>
      <c r="C3375" t="s">
        <v>278</v>
      </c>
      <c r="D3375" t="s">
        <v>272</v>
      </c>
      <c r="E3375" t="s">
        <v>156</v>
      </c>
      <c r="F3375">
        <v>0</v>
      </c>
      <c r="G3375">
        <v>0</v>
      </c>
      <c r="H3375">
        <v>209</v>
      </c>
      <c r="I3375">
        <v>0</v>
      </c>
      <c r="J3375">
        <v>209</v>
      </c>
      <c r="K3375">
        <v>0</v>
      </c>
    </row>
    <row r="3376" spans="1:11" x14ac:dyDescent="0.2">
      <c r="A3376" t="s">
        <v>3686</v>
      </c>
      <c r="B3376" t="s">
        <v>93</v>
      </c>
      <c r="C3376" t="s">
        <v>278</v>
      </c>
      <c r="D3376" t="s">
        <v>269</v>
      </c>
      <c r="E3376" t="s">
        <v>157</v>
      </c>
      <c r="F3376">
        <v>0</v>
      </c>
      <c r="G3376">
        <v>0</v>
      </c>
      <c r="H3376">
        <v>215</v>
      </c>
      <c r="I3376">
        <v>0</v>
      </c>
      <c r="J3376">
        <v>215</v>
      </c>
      <c r="K3376">
        <v>0</v>
      </c>
    </row>
    <row r="3377" spans="1:11" x14ac:dyDescent="0.2">
      <c r="A3377" t="s">
        <v>3687</v>
      </c>
      <c r="B3377" t="s">
        <v>93</v>
      </c>
      <c r="C3377" t="s">
        <v>278</v>
      </c>
      <c r="D3377" t="s">
        <v>269</v>
      </c>
      <c r="E3377" t="s">
        <v>158</v>
      </c>
      <c r="F3377">
        <v>0</v>
      </c>
      <c r="G3377">
        <v>0</v>
      </c>
      <c r="H3377">
        <v>59</v>
      </c>
      <c r="I3377">
        <v>0</v>
      </c>
      <c r="J3377">
        <v>59</v>
      </c>
      <c r="K3377">
        <v>0</v>
      </c>
    </row>
    <row r="3378" spans="1:11" x14ac:dyDescent="0.2">
      <c r="A3378" t="s">
        <v>3688</v>
      </c>
      <c r="B3378" t="s">
        <v>93</v>
      </c>
      <c r="C3378" t="s">
        <v>278</v>
      </c>
      <c r="D3378" t="s">
        <v>270</v>
      </c>
      <c r="E3378" t="s">
        <v>159</v>
      </c>
      <c r="F3378">
        <v>0</v>
      </c>
      <c r="G3378">
        <v>0</v>
      </c>
      <c r="H3378">
        <v>1</v>
      </c>
      <c r="I3378">
        <v>0</v>
      </c>
      <c r="J3378">
        <v>1</v>
      </c>
      <c r="K3378">
        <v>0</v>
      </c>
    </row>
    <row r="3379" spans="1:11" x14ac:dyDescent="0.2">
      <c r="A3379" t="s">
        <v>3689</v>
      </c>
      <c r="B3379" t="s">
        <v>93</v>
      </c>
      <c r="C3379" t="s">
        <v>278</v>
      </c>
      <c r="D3379" t="s">
        <v>269</v>
      </c>
      <c r="E3379" t="s">
        <v>160</v>
      </c>
      <c r="F3379">
        <v>0</v>
      </c>
      <c r="G3379">
        <v>0</v>
      </c>
      <c r="H3379">
        <v>73</v>
      </c>
      <c r="I3379">
        <v>0</v>
      </c>
      <c r="J3379">
        <v>73</v>
      </c>
      <c r="K3379">
        <v>0</v>
      </c>
    </row>
    <row r="3380" spans="1:11" x14ac:dyDescent="0.2">
      <c r="A3380" t="s">
        <v>3690</v>
      </c>
      <c r="B3380" t="s">
        <v>93</v>
      </c>
      <c r="C3380" t="s">
        <v>278</v>
      </c>
      <c r="D3380" t="s">
        <v>274</v>
      </c>
      <c r="E3380" t="s">
        <v>161</v>
      </c>
      <c r="F3380">
        <v>0</v>
      </c>
      <c r="G3380">
        <v>0</v>
      </c>
      <c r="H3380">
        <v>9</v>
      </c>
      <c r="I3380">
        <v>0</v>
      </c>
      <c r="J3380">
        <v>9</v>
      </c>
      <c r="K3380">
        <v>0</v>
      </c>
    </row>
    <row r="3381" spans="1:11" x14ac:dyDescent="0.2">
      <c r="A3381" t="s">
        <v>3691</v>
      </c>
      <c r="B3381" t="s">
        <v>93</v>
      </c>
      <c r="C3381" t="s">
        <v>278</v>
      </c>
      <c r="D3381" t="s">
        <v>268</v>
      </c>
      <c r="E3381" t="s">
        <v>162</v>
      </c>
      <c r="F3381">
        <v>0</v>
      </c>
      <c r="G3381">
        <v>0</v>
      </c>
      <c r="H3381">
        <v>305</v>
      </c>
      <c r="I3381">
        <v>0</v>
      </c>
      <c r="J3381">
        <v>305</v>
      </c>
      <c r="K3381">
        <v>0</v>
      </c>
    </row>
    <row r="3382" spans="1:11" x14ac:dyDescent="0.2">
      <c r="A3382" t="s">
        <v>3692</v>
      </c>
      <c r="B3382" t="s">
        <v>93</v>
      </c>
      <c r="C3382" t="s">
        <v>278</v>
      </c>
      <c r="D3382" t="s">
        <v>269</v>
      </c>
      <c r="E3382" t="s">
        <v>163</v>
      </c>
      <c r="F3382">
        <v>0</v>
      </c>
      <c r="G3382">
        <v>0</v>
      </c>
      <c r="H3382">
        <v>59</v>
      </c>
      <c r="I3382">
        <v>0</v>
      </c>
      <c r="J3382">
        <v>59</v>
      </c>
      <c r="K3382">
        <v>0</v>
      </c>
    </row>
    <row r="3383" spans="1:11" x14ac:dyDescent="0.2">
      <c r="A3383" t="s">
        <v>3693</v>
      </c>
      <c r="B3383" t="s">
        <v>93</v>
      </c>
      <c r="C3383" t="s">
        <v>278</v>
      </c>
      <c r="D3383" t="s">
        <v>269</v>
      </c>
      <c r="E3383" t="s">
        <v>164</v>
      </c>
      <c r="F3383">
        <v>0</v>
      </c>
      <c r="G3383">
        <v>0</v>
      </c>
      <c r="H3383">
        <v>111</v>
      </c>
      <c r="I3383">
        <v>0</v>
      </c>
      <c r="J3383">
        <v>111</v>
      </c>
      <c r="K3383">
        <v>0</v>
      </c>
    </row>
    <row r="3384" spans="1:11" x14ac:dyDescent="0.2">
      <c r="A3384" t="s">
        <v>3694</v>
      </c>
      <c r="B3384" t="s">
        <v>93</v>
      </c>
      <c r="C3384" t="s">
        <v>278</v>
      </c>
      <c r="D3384" t="s">
        <v>272</v>
      </c>
      <c r="E3384" t="s">
        <v>165</v>
      </c>
      <c r="F3384">
        <v>0</v>
      </c>
      <c r="G3384">
        <v>0</v>
      </c>
      <c r="H3384">
        <v>11</v>
      </c>
      <c r="I3384">
        <v>0</v>
      </c>
      <c r="J3384">
        <v>11</v>
      </c>
      <c r="K3384">
        <v>0</v>
      </c>
    </row>
    <row r="3385" spans="1:11" x14ac:dyDescent="0.2">
      <c r="A3385" t="s">
        <v>3695</v>
      </c>
      <c r="B3385" t="s">
        <v>93</v>
      </c>
      <c r="C3385" t="s">
        <v>278</v>
      </c>
      <c r="D3385" t="s">
        <v>269</v>
      </c>
      <c r="E3385" t="s">
        <v>167</v>
      </c>
      <c r="F3385">
        <v>0</v>
      </c>
      <c r="G3385">
        <v>0</v>
      </c>
      <c r="H3385">
        <v>84</v>
      </c>
      <c r="I3385">
        <v>0</v>
      </c>
      <c r="J3385">
        <v>84</v>
      </c>
      <c r="K3385">
        <v>0</v>
      </c>
    </row>
    <row r="3386" spans="1:11" x14ac:dyDescent="0.2">
      <c r="A3386" t="s">
        <v>3696</v>
      </c>
      <c r="B3386" t="s">
        <v>93</v>
      </c>
      <c r="C3386" t="s">
        <v>278</v>
      </c>
      <c r="D3386" t="s">
        <v>269</v>
      </c>
      <c r="E3386" t="s">
        <v>168</v>
      </c>
      <c r="F3386">
        <v>0</v>
      </c>
      <c r="G3386">
        <v>0</v>
      </c>
      <c r="H3386">
        <v>29</v>
      </c>
      <c r="I3386">
        <v>0</v>
      </c>
      <c r="J3386">
        <v>29</v>
      </c>
      <c r="K3386">
        <v>0</v>
      </c>
    </row>
    <row r="3387" spans="1:11" x14ac:dyDescent="0.2">
      <c r="A3387" t="s">
        <v>3697</v>
      </c>
      <c r="B3387" t="s">
        <v>93</v>
      </c>
      <c r="C3387" t="s">
        <v>278</v>
      </c>
      <c r="D3387" t="s">
        <v>272</v>
      </c>
      <c r="E3387" t="s">
        <v>169</v>
      </c>
      <c r="F3387">
        <v>0</v>
      </c>
      <c r="G3387">
        <v>0</v>
      </c>
      <c r="H3387">
        <v>244</v>
      </c>
      <c r="I3387">
        <v>0</v>
      </c>
      <c r="J3387">
        <v>244</v>
      </c>
      <c r="K3387">
        <v>0</v>
      </c>
    </row>
    <row r="3388" spans="1:11" x14ac:dyDescent="0.2">
      <c r="A3388" t="s">
        <v>3698</v>
      </c>
      <c r="B3388" t="s">
        <v>93</v>
      </c>
      <c r="C3388" t="s">
        <v>278</v>
      </c>
      <c r="D3388" t="s">
        <v>275</v>
      </c>
      <c r="E3388" t="s">
        <v>170</v>
      </c>
      <c r="F3388">
        <v>0</v>
      </c>
      <c r="G3388">
        <v>0</v>
      </c>
      <c r="H3388">
        <v>3</v>
      </c>
      <c r="I3388">
        <v>0</v>
      </c>
      <c r="J3388">
        <v>3</v>
      </c>
      <c r="K3388">
        <v>0</v>
      </c>
    </row>
    <row r="3389" spans="1:11" x14ac:dyDescent="0.2">
      <c r="A3389" t="s">
        <v>3699</v>
      </c>
      <c r="B3389" t="s">
        <v>93</v>
      </c>
      <c r="C3389" t="s">
        <v>278</v>
      </c>
      <c r="D3389" t="s">
        <v>269</v>
      </c>
      <c r="E3389" t="s">
        <v>171</v>
      </c>
      <c r="F3389">
        <v>0</v>
      </c>
      <c r="G3389">
        <v>0</v>
      </c>
      <c r="H3389">
        <v>60</v>
      </c>
      <c r="I3389">
        <v>0</v>
      </c>
      <c r="J3389">
        <v>60</v>
      </c>
      <c r="K3389">
        <v>0</v>
      </c>
    </row>
    <row r="3390" spans="1:11" x14ac:dyDescent="0.2">
      <c r="A3390" t="s">
        <v>3700</v>
      </c>
      <c r="B3390" t="s">
        <v>93</v>
      </c>
      <c r="C3390" t="s">
        <v>278</v>
      </c>
      <c r="D3390" t="s">
        <v>275</v>
      </c>
      <c r="E3390" t="s">
        <v>172</v>
      </c>
      <c r="F3390">
        <v>0</v>
      </c>
      <c r="G3390">
        <v>0</v>
      </c>
      <c r="H3390">
        <v>6</v>
      </c>
      <c r="I3390">
        <v>0</v>
      </c>
      <c r="J3390">
        <v>6</v>
      </c>
      <c r="K3390">
        <v>0</v>
      </c>
    </row>
    <row r="3391" spans="1:11" x14ac:dyDescent="0.2">
      <c r="A3391" t="s">
        <v>3701</v>
      </c>
      <c r="B3391" t="s">
        <v>93</v>
      </c>
      <c r="C3391" t="s">
        <v>278</v>
      </c>
      <c r="D3391" t="s">
        <v>271</v>
      </c>
      <c r="E3391" t="s">
        <v>173</v>
      </c>
      <c r="F3391">
        <v>0</v>
      </c>
      <c r="G3391">
        <v>0</v>
      </c>
      <c r="H3391">
        <v>3</v>
      </c>
      <c r="I3391">
        <v>0</v>
      </c>
      <c r="J3391">
        <v>3</v>
      </c>
      <c r="K3391">
        <v>0</v>
      </c>
    </row>
    <row r="3392" spans="1:11" x14ac:dyDescent="0.2">
      <c r="A3392" t="s">
        <v>3702</v>
      </c>
      <c r="B3392" t="s">
        <v>93</v>
      </c>
      <c r="C3392" t="s">
        <v>278</v>
      </c>
      <c r="D3392" t="s">
        <v>269</v>
      </c>
      <c r="E3392" t="s">
        <v>174</v>
      </c>
      <c r="F3392">
        <v>0</v>
      </c>
      <c r="G3392">
        <v>0</v>
      </c>
      <c r="H3392">
        <v>161</v>
      </c>
      <c r="I3392">
        <v>0</v>
      </c>
      <c r="J3392">
        <v>161</v>
      </c>
      <c r="K3392">
        <v>0</v>
      </c>
    </row>
    <row r="3393" spans="1:11" x14ac:dyDescent="0.2">
      <c r="A3393" t="s">
        <v>3703</v>
      </c>
      <c r="B3393" t="s">
        <v>93</v>
      </c>
      <c r="C3393" t="s">
        <v>278</v>
      </c>
      <c r="D3393" t="s">
        <v>271</v>
      </c>
      <c r="E3393" t="s">
        <v>175</v>
      </c>
      <c r="F3393">
        <v>0</v>
      </c>
      <c r="G3393">
        <v>0</v>
      </c>
      <c r="H3393">
        <v>21</v>
      </c>
      <c r="I3393">
        <v>0</v>
      </c>
      <c r="J3393">
        <v>21</v>
      </c>
      <c r="K3393">
        <v>0</v>
      </c>
    </row>
    <row r="3394" spans="1:11" x14ac:dyDescent="0.2">
      <c r="A3394" t="s">
        <v>3704</v>
      </c>
      <c r="B3394" t="s">
        <v>93</v>
      </c>
      <c r="C3394" t="s">
        <v>278</v>
      </c>
      <c r="D3394" t="s">
        <v>275</v>
      </c>
      <c r="E3394" t="s">
        <v>176</v>
      </c>
      <c r="F3394">
        <v>0</v>
      </c>
      <c r="G3394">
        <v>0</v>
      </c>
      <c r="H3394">
        <v>41</v>
      </c>
      <c r="I3394">
        <v>0</v>
      </c>
      <c r="J3394">
        <v>41</v>
      </c>
      <c r="K3394">
        <v>0</v>
      </c>
    </row>
    <row r="3395" spans="1:11" x14ac:dyDescent="0.2">
      <c r="A3395" t="s">
        <v>3705</v>
      </c>
      <c r="B3395" t="s">
        <v>93</v>
      </c>
      <c r="C3395" t="s">
        <v>278</v>
      </c>
      <c r="D3395" t="s">
        <v>267</v>
      </c>
      <c r="E3395" t="s">
        <v>177</v>
      </c>
      <c r="F3395">
        <v>0</v>
      </c>
      <c r="G3395">
        <v>0</v>
      </c>
      <c r="H3395">
        <v>48</v>
      </c>
      <c r="I3395">
        <v>0</v>
      </c>
      <c r="J3395">
        <v>48</v>
      </c>
      <c r="K3395">
        <v>0</v>
      </c>
    </row>
    <row r="3396" spans="1:11" x14ac:dyDescent="0.2">
      <c r="A3396" t="s">
        <v>3706</v>
      </c>
      <c r="B3396" t="s">
        <v>93</v>
      </c>
      <c r="C3396" t="s">
        <v>278</v>
      </c>
      <c r="D3396" t="s">
        <v>267</v>
      </c>
      <c r="E3396" t="s">
        <v>178</v>
      </c>
      <c r="F3396">
        <v>0</v>
      </c>
      <c r="G3396">
        <v>0</v>
      </c>
      <c r="H3396">
        <v>28</v>
      </c>
      <c r="I3396">
        <v>0</v>
      </c>
      <c r="J3396">
        <v>28</v>
      </c>
      <c r="K3396">
        <v>0</v>
      </c>
    </row>
    <row r="3397" spans="1:11" x14ac:dyDescent="0.2">
      <c r="A3397" t="s">
        <v>3707</v>
      </c>
      <c r="B3397" t="s">
        <v>93</v>
      </c>
      <c r="C3397" t="s">
        <v>278</v>
      </c>
      <c r="D3397" t="s">
        <v>269</v>
      </c>
      <c r="E3397" t="s">
        <v>179</v>
      </c>
      <c r="F3397">
        <v>0</v>
      </c>
      <c r="G3397">
        <v>0</v>
      </c>
      <c r="H3397">
        <v>157</v>
      </c>
      <c r="I3397">
        <v>0</v>
      </c>
      <c r="J3397">
        <v>157</v>
      </c>
      <c r="K3397">
        <v>0</v>
      </c>
    </row>
    <row r="3398" spans="1:11" x14ac:dyDescent="0.2">
      <c r="A3398" t="s">
        <v>3708</v>
      </c>
      <c r="B3398" t="s">
        <v>93</v>
      </c>
      <c r="C3398" t="s">
        <v>278</v>
      </c>
      <c r="D3398" t="s">
        <v>267</v>
      </c>
      <c r="E3398" t="s">
        <v>180</v>
      </c>
      <c r="F3398">
        <v>0</v>
      </c>
      <c r="G3398">
        <v>0</v>
      </c>
      <c r="H3398">
        <v>27</v>
      </c>
      <c r="I3398">
        <v>0</v>
      </c>
      <c r="J3398">
        <v>27</v>
      </c>
      <c r="K3398">
        <v>0</v>
      </c>
    </row>
    <row r="3399" spans="1:11" x14ac:dyDescent="0.2">
      <c r="A3399" t="s">
        <v>3709</v>
      </c>
      <c r="B3399" t="s">
        <v>93</v>
      </c>
      <c r="C3399" t="s">
        <v>278</v>
      </c>
      <c r="D3399" t="s">
        <v>271</v>
      </c>
      <c r="E3399" t="s">
        <v>181</v>
      </c>
      <c r="F3399">
        <v>0</v>
      </c>
      <c r="G3399">
        <v>0</v>
      </c>
      <c r="H3399">
        <v>24</v>
      </c>
      <c r="I3399">
        <v>0</v>
      </c>
      <c r="J3399">
        <v>24</v>
      </c>
      <c r="K3399">
        <v>0</v>
      </c>
    </row>
    <row r="3400" spans="1:11" x14ac:dyDescent="0.2">
      <c r="A3400" t="s">
        <v>3710</v>
      </c>
      <c r="B3400" t="s">
        <v>93</v>
      </c>
      <c r="C3400" t="s">
        <v>278</v>
      </c>
      <c r="D3400" t="s">
        <v>269</v>
      </c>
      <c r="E3400" t="s">
        <v>283</v>
      </c>
      <c r="F3400">
        <v>0</v>
      </c>
      <c r="G3400">
        <v>0</v>
      </c>
      <c r="H3400">
        <v>3675</v>
      </c>
      <c r="I3400">
        <v>0</v>
      </c>
      <c r="J3400">
        <v>3675</v>
      </c>
      <c r="K3400">
        <v>0</v>
      </c>
    </row>
    <row r="3401" spans="1:11" x14ac:dyDescent="0.2">
      <c r="A3401" t="s">
        <v>3711</v>
      </c>
      <c r="B3401" t="s">
        <v>93</v>
      </c>
      <c r="C3401" t="s">
        <v>278</v>
      </c>
      <c r="D3401" t="s">
        <v>268</v>
      </c>
      <c r="E3401" t="s">
        <v>182</v>
      </c>
      <c r="F3401">
        <v>0</v>
      </c>
      <c r="G3401">
        <v>0</v>
      </c>
      <c r="H3401">
        <v>27</v>
      </c>
      <c r="I3401">
        <v>0</v>
      </c>
      <c r="J3401">
        <v>27</v>
      </c>
      <c r="K3401">
        <v>0</v>
      </c>
    </row>
    <row r="3402" spans="1:11" x14ac:dyDescent="0.2">
      <c r="A3402" t="s">
        <v>3712</v>
      </c>
      <c r="B3402" t="s">
        <v>93</v>
      </c>
      <c r="C3402" t="s">
        <v>278</v>
      </c>
      <c r="D3402" t="s">
        <v>271</v>
      </c>
      <c r="E3402" t="s">
        <v>183</v>
      </c>
      <c r="F3402">
        <v>0</v>
      </c>
      <c r="G3402">
        <v>0</v>
      </c>
      <c r="H3402">
        <v>81</v>
      </c>
      <c r="I3402">
        <v>0</v>
      </c>
      <c r="J3402">
        <v>81</v>
      </c>
      <c r="K3402">
        <v>0</v>
      </c>
    </row>
    <row r="3403" spans="1:11" x14ac:dyDescent="0.2">
      <c r="A3403" t="s">
        <v>3713</v>
      </c>
      <c r="B3403" t="s">
        <v>93</v>
      </c>
      <c r="C3403" t="s">
        <v>278</v>
      </c>
      <c r="D3403" t="s">
        <v>272</v>
      </c>
      <c r="E3403" t="s">
        <v>184</v>
      </c>
      <c r="F3403">
        <v>0</v>
      </c>
      <c r="G3403">
        <v>0</v>
      </c>
      <c r="H3403">
        <v>41</v>
      </c>
      <c r="I3403">
        <v>0</v>
      </c>
      <c r="J3403">
        <v>41</v>
      </c>
      <c r="K3403">
        <v>0</v>
      </c>
    </row>
    <row r="3404" spans="1:11" x14ac:dyDescent="0.2">
      <c r="A3404" t="s">
        <v>3714</v>
      </c>
      <c r="B3404" t="s">
        <v>93</v>
      </c>
      <c r="C3404" t="s">
        <v>278</v>
      </c>
      <c r="D3404" t="s">
        <v>269</v>
      </c>
      <c r="E3404" t="s">
        <v>185</v>
      </c>
      <c r="F3404">
        <v>0</v>
      </c>
      <c r="G3404">
        <v>0</v>
      </c>
      <c r="H3404">
        <v>110</v>
      </c>
      <c r="I3404">
        <v>0</v>
      </c>
      <c r="J3404">
        <v>110</v>
      </c>
      <c r="K3404">
        <v>0</v>
      </c>
    </row>
    <row r="3405" spans="1:11" x14ac:dyDescent="0.2">
      <c r="A3405" t="s">
        <v>3715</v>
      </c>
      <c r="B3405" t="s">
        <v>93</v>
      </c>
      <c r="C3405" t="s">
        <v>278</v>
      </c>
      <c r="D3405" t="s">
        <v>270</v>
      </c>
      <c r="E3405" t="s">
        <v>186</v>
      </c>
      <c r="F3405">
        <v>0</v>
      </c>
      <c r="G3405">
        <v>0</v>
      </c>
      <c r="H3405">
        <v>3</v>
      </c>
      <c r="I3405">
        <v>0</v>
      </c>
      <c r="J3405">
        <v>3</v>
      </c>
      <c r="K3405">
        <v>0</v>
      </c>
    </row>
    <row r="3406" spans="1:11" x14ac:dyDescent="0.2">
      <c r="A3406" t="s">
        <v>3716</v>
      </c>
      <c r="B3406" t="s">
        <v>93</v>
      </c>
      <c r="C3406" t="s">
        <v>278</v>
      </c>
      <c r="D3406" t="s">
        <v>272</v>
      </c>
      <c r="E3406" t="s">
        <v>187</v>
      </c>
      <c r="F3406">
        <v>0</v>
      </c>
      <c r="G3406">
        <v>0</v>
      </c>
      <c r="H3406">
        <v>55</v>
      </c>
      <c r="I3406">
        <v>0</v>
      </c>
      <c r="J3406">
        <v>55</v>
      </c>
      <c r="K3406">
        <v>0</v>
      </c>
    </row>
    <row r="3407" spans="1:11" x14ac:dyDescent="0.2">
      <c r="A3407" t="s">
        <v>3717</v>
      </c>
      <c r="B3407" t="s">
        <v>93</v>
      </c>
      <c r="C3407" t="s">
        <v>278</v>
      </c>
      <c r="D3407" t="s">
        <v>270</v>
      </c>
      <c r="E3407" t="s">
        <v>188</v>
      </c>
      <c r="F3407">
        <v>0</v>
      </c>
      <c r="G3407">
        <v>0</v>
      </c>
      <c r="H3407">
        <v>13</v>
      </c>
      <c r="I3407">
        <v>0</v>
      </c>
      <c r="J3407">
        <v>13</v>
      </c>
      <c r="K3407">
        <v>0</v>
      </c>
    </row>
    <row r="3408" spans="1:11" x14ac:dyDescent="0.2">
      <c r="A3408" t="s">
        <v>3718</v>
      </c>
      <c r="B3408" t="s">
        <v>93</v>
      </c>
      <c r="C3408" t="s">
        <v>278</v>
      </c>
      <c r="D3408" t="s">
        <v>269</v>
      </c>
      <c r="E3408" t="s">
        <v>189</v>
      </c>
      <c r="F3408">
        <v>0</v>
      </c>
      <c r="G3408">
        <v>0</v>
      </c>
      <c r="H3408">
        <v>141</v>
      </c>
      <c r="I3408">
        <v>0</v>
      </c>
      <c r="J3408">
        <v>141</v>
      </c>
      <c r="K3408">
        <v>0</v>
      </c>
    </row>
    <row r="3409" spans="1:11" x14ac:dyDescent="0.2">
      <c r="A3409" t="s">
        <v>3719</v>
      </c>
      <c r="B3409" t="s">
        <v>93</v>
      </c>
      <c r="C3409" t="s">
        <v>278</v>
      </c>
      <c r="D3409" t="s">
        <v>268</v>
      </c>
      <c r="E3409" t="s">
        <v>190</v>
      </c>
      <c r="F3409">
        <v>0</v>
      </c>
      <c r="G3409">
        <v>0</v>
      </c>
      <c r="H3409">
        <v>53</v>
      </c>
      <c r="I3409">
        <v>0</v>
      </c>
      <c r="J3409">
        <v>53</v>
      </c>
      <c r="K3409">
        <v>0</v>
      </c>
    </row>
    <row r="3410" spans="1:11" x14ac:dyDescent="0.2">
      <c r="A3410" t="s">
        <v>3720</v>
      </c>
      <c r="B3410" t="s">
        <v>93</v>
      </c>
      <c r="C3410" t="s">
        <v>278</v>
      </c>
      <c r="D3410" t="s">
        <v>275</v>
      </c>
      <c r="E3410" t="s">
        <v>191</v>
      </c>
      <c r="F3410">
        <v>0</v>
      </c>
      <c r="G3410">
        <v>0</v>
      </c>
      <c r="H3410">
        <v>2</v>
      </c>
      <c r="I3410">
        <v>0</v>
      </c>
      <c r="J3410">
        <v>2</v>
      </c>
      <c r="K3410">
        <v>0</v>
      </c>
    </row>
    <row r="3411" spans="1:11" x14ac:dyDescent="0.2">
      <c r="A3411" t="s">
        <v>3721</v>
      </c>
      <c r="B3411" t="s">
        <v>93</v>
      </c>
      <c r="C3411" t="s">
        <v>278</v>
      </c>
      <c r="D3411" t="s">
        <v>270</v>
      </c>
      <c r="E3411" t="s">
        <v>284</v>
      </c>
      <c r="F3411">
        <v>0</v>
      </c>
      <c r="G3411">
        <v>0</v>
      </c>
      <c r="H3411">
        <v>91</v>
      </c>
      <c r="I3411">
        <v>0</v>
      </c>
      <c r="J3411">
        <v>91</v>
      </c>
      <c r="K3411">
        <v>0</v>
      </c>
    </row>
    <row r="3412" spans="1:11" x14ac:dyDescent="0.2">
      <c r="A3412" t="s">
        <v>3722</v>
      </c>
      <c r="B3412" t="s">
        <v>93</v>
      </c>
      <c r="C3412" t="s">
        <v>278</v>
      </c>
      <c r="D3412" t="s">
        <v>267</v>
      </c>
      <c r="E3412" t="s">
        <v>193</v>
      </c>
      <c r="F3412">
        <v>0</v>
      </c>
      <c r="G3412">
        <v>0</v>
      </c>
      <c r="H3412">
        <v>31</v>
      </c>
      <c r="I3412">
        <v>0</v>
      </c>
      <c r="J3412">
        <v>31</v>
      </c>
      <c r="K3412">
        <v>0</v>
      </c>
    </row>
    <row r="3413" spans="1:11" x14ac:dyDescent="0.2">
      <c r="A3413" t="s">
        <v>3723</v>
      </c>
      <c r="B3413" t="s">
        <v>93</v>
      </c>
      <c r="C3413" t="s">
        <v>278</v>
      </c>
      <c r="D3413" t="s">
        <v>273</v>
      </c>
      <c r="E3413" t="s">
        <v>194</v>
      </c>
      <c r="F3413">
        <v>0</v>
      </c>
      <c r="G3413">
        <v>0</v>
      </c>
      <c r="H3413">
        <v>29</v>
      </c>
      <c r="I3413">
        <v>0</v>
      </c>
      <c r="J3413">
        <v>29</v>
      </c>
      <c r="K3413">
        <v>0</v>
      </c>
    </row>
    <row r="3414" spans="1:11" x14ac:dyDescent="0.2">
      <c r="A3414" t="s">
        <v>3724</v>
      </c>
      <c r="B3414" t="s">
        <v>93</v>
      </c>
      <c r="C3414" t="s">
        <v>278</v>
      </c>
      <c r="D3414" t="s">
        <v>270</v>
      </c>
      <c r="E3414" t="s">
        <v>195</v>
      </c>
      <c r="F3414">
        <v>0</v>
      </c>
      <c r="G3414">
        <v>0</v>
      </c>
      <c r="H3414">
        <v>9</v>
      </c>
      <c r="I3414">
        <v>0</v>
      </c>
      <c r="J3414">
        <v>9</v>
      </c>
      <c r="K3414">
        <v>0</v>
      </c>
    </row>
    <row r="3415" spans="1:11" x14ac:dyDescent="0.2">
      <c r="A3415" t="s">
        <v>3725</v>
      </c>
      <c r="B3415" t="s">
        <v>93</v>
      </c>
      <c r="C3415" t="s">
        <v>278</v>
      </c>
      <c r="D3415" t="s">
        <v>271</v>
      </c>
      <c r="E3415" t="s">
        <v>285</v>
      </c>
      <c r="F3415">
        <v>0</v>
      </c>
      <c r="G3415">
        <v>0</v>
      </c>
      <c r="H3415">
        <v>390</v>
      </c>
      <c r="I3415">
        <v>0</v>
      </c>
      <c r="J3415">
        <v>390</v>
      </c>
      <c r="K3415">
        <v>0</v>
      </c>
    </row>
    <row r="3416" spans="1:11" x14ac:dyDescent="0.2">
      <c r="A3416" t="s">
        <v>3726</v>
      </c>
      <c r="B3416" t="s">
        <v>93</v>
      </c>
      <c r="C3416" t="s">
        <v>278</v>
      </c>
      <c r="D3416" t="s">
        <v>275</v>
      </c>
      <c r="E3416" t="s">
        <v>196</v>
      </c>
      <c r="F3416">
        <v>0</v>
      </c>
      <c r="G3416">
        <v>0</v>
      </c>
      <c r="H3416">
        <v>44</v>
      </c>
      <c r="I3416">
        <v>0</v>
      </c>
      <c r="J3416">
        <v>44</v>
      </c>
      <c r="K3416">
        <v>0</v>
      </c>
    </row>
    <row r="3417" spans="1:11" x14ac:dyDescent="0.2">
      <c r="A3417" t="s">
        <v>3727</v>
      </c>
      <c r="B3417" t="s">
        <v>93</v>
      </c>
      <c r="C3417" t="s">
        <v>278</v>
      </c>
      <c r="D3417" t="s">
        <v>270</v>
      </c>
      <c r="E3417" t="s">
        <v>197</v>
      </c>
      <c r="F3417">
        <v>0</v>
      </c>
      <c r="G3417">
        <v>0</v>
      </c>
      <c r="H3417">
        <v>26</v>
      </c>
      <c r="I3417">
        <v>0</v>
      </c>
      <c r="J3417">
        <v>26</v>
      </c>
      <c r="K3417">
        <v>0</v>
      </c>
    </row>
    <row r="3418" spans="1:11" x14ac:dyDescent="0.2">
      <c r="A3418" t="s">
        <v>3728</v>
      </c>
      <c r="B3418" t="s">
        <v>93</v>
      </c>
      <c r="C3418" t="s">
        <v>278</v>
      </c>
      <c r="D3418" t="s">
        <v>276</v>
      </c>
      <c r="E3418" t="s">
        <v>276</v>
      </c>
      <c r="F3418">
        <v>0</v>
      </c>
      <c r="G3418">
        <v>0</v>
      </c>
      <c r="H3418">
        <v>19</v>
      </c>
      <c r="I3418">
        <v>0</v>
      </c>
      <c r="J3418">
        <v>19</v>
      </c>
      <c r="K3418">
        <v>0</v>
      </c>
    </row>
    <row r="3419" spans="1:11" x14ac:dyDescent="0.2">
      <c r="A3419" t="s">
        <v>3729</v>
      </c>
      <c r="B3419" t="s">
        <v>93</v>
      </c>
      <c r="C3419" t="s">
        <v>278</v>
      </c>
      <c r="D3419" t="s">
        <v>276</v>
      </c>
      <c r="E3419" t="s">
        <v>290</v>
      </c>
      <c r="F3419">
        <v>0</v>
      </c>
      <c r="G3419">
        <v>0</v>
      </c>
      <c r="H3419">
        <v>19</v>
      </c>
      <c r="I3419">
        <v>0</v>
      </c>
      <c r="J3419">
        <v>19</v>
      </c>
      <c r="K3419">
        <v>0</v>
      </c>
    </row>
    <row r="3420" spans="1:11" x14ac:dyDescent="0.2">
      <c r="A3420" t="s">
        <v>3730</v>
      </c>
      <c r="B3420" t="s">
        <v>93</v>
      </c>
      <c r="C3420" t="s">
        <v>278</v>
      </c>
      <c r="D3420" t="s">
        <v>267</v>
      </c>
      <c r="E3420" t="s">
        <v>198</v>
      </c>
      <c r="F3420">
        <v>0</v>
      </c>
      <c r="G3420">
        <v>0</v>
      </c>
      <c r="H3420">
        <v>16</v>
      </c>
      <c r="I3420">
        <v>0</v>
      </c>
      <c r="J3420">
        <v>16</v>
      </c>
      <c r="K3420">
        <v>0</v>
      </c>
    </row>
    <row r="3421" spans="1:11" x14ac:dyDescent="0.2">
      <c r="A3421" t="s">
        <v>3731</v>
      </c>
      <c r="B3421" t="s">
        <v>93</v>
      </c>
      <c r="C3421" t="s">
        <v>278</v>
      </c>
      <c r="D3421" t="s">
        <v>267</v>
      </c>
      <c r="E3421" t="s">
        <v>199</v>
      </c>
      <c r="F3421">
        <v>0</v>
      </c>
      <c r="G3421">
        <v>0</v>
      </c>
      <c r="H3421">
        <v>29</v>
      </c>
      <c r="I3421">
        <v>0</v>
      </c>
      <c r="J3421">
        <v>29</v>
      </c>
      <c r="K3421">
        <v>0</v>
      </c>
    </row>
    <row r="3422" spans="1:11" x14ac:dyDescent="0.2">
      <c r="A3422" t="s">
        <v>3732</v>
      </c>
      <c r="B3422" t="s">
        <v>93</v>
      </c>
      <c r="C3422" t="s">
        <v>278</v>
      </c>
      <c r="D3422" t="s">
        <v>271</v>
      </c>
      <c r="E3422" t="s">
        <v>200</v>
      </c>
      <c r="F3422">
        <v>0</v>
      </c>
      <c r="G3422">
        <v>0</v>
      </c>
      <c r="H3422">
        <v>36</v>
      </c>
      <c r="I3422">
        <v>0</v>
      </c>
      <c r="J3422">
        <v>36</v>
      </c>
      <c r="K3422">
        <v>0</v>
      </c>
    </row>
    <row r="3423" spans="1:11" x14ac:dyDescent="0.2">
      <c r="A3423" t="s">
        <v>3733</v>
      </c>
      <c r="B3423" t="s">
        <v>93</v>
      </c>
      <c r="C3423" t="s">
        <v>278</v>
      </c>
      <c r="D3423" t="s">
        <v>272</v>
      </c>
      <c r="E3423" t="s">
        <v>201</v>
      </c>
      <c r="F3423">
        <v>0</v>
      </c>
      <c r="G3423">
        <v>0</v>
      </c>
      <c r="H3423">
        <v>133</v>
      </c>
      <c r="I3423">
        <v>0</v>
      </c>
      <c r="J3423">
        <v>133</v>
      </c>
      <c r="K3423">
        <v>0</v>
      </c>
    </row>
    <row r="3424" spans="1:11" x14ac:dyDescent="0.2">
      <c r="A3424" t="s">
        <v>3734</v>
      </c>
      <c r="B3424" t="s">
        <v>93</v>
      </c>
      <c r="C3424" t="s">
        <v>278</v>
      </c>
      <c r="D3424" t="s">
        <v>268</v>
      </c>
      <c r="E3424" t="s">
        <v>202</v>
      </c>
      <c r="F3424">
        <v>0</v>
      </c>
      <c r="G3424">
        <v>0</v>
      </c>
      <c r="H3424">
        <v>14</v>
      </c>
      <c r="I3424">
        <v>0</v>
      </c>
      <c r="J3424">
        <v>14</v>
      </c>
      <c r="K3424">
        <v>0</v>
      </c>
    </row>
    <row r="3425" spans="1:11" x14ac:dyDescent="0.2">
      <c r="A3425" t="s">
        <v>3735</v>
      </c>
      <c r="B3425" t="s">
        <v>93</v>
      </c>
      <c r="C3425" t="s">
        <v>278</v>
      </c>
      <c r="D3425" t="s">
        <v>273</v>
      </c>
      <c r="E3425" t="s">
        <v>203</v>
      </c>
      <c r="F3425">
        <v>0</v>
      </c>
      <c r="G3425">
        <v>0</v>
      </c>
      <c r="H3425">
        <v>9</v>
      </c>
      <c r="I3425">
        <v>0</v>
      </c>
      <c r="J3425">
        <v>9</v>
      </c>
      <c r="K3425">
        <v>0</v>
      </c>
    </row>
    <row r="3426" spans="1:11" x14ac:dyDescent="0.2">
      <c r="A3426" t="s">
        <v>3736</v>
      </c>
      <c r="B3426" t="s">
        <v>93</v>
      </c>
      <c r="C3426" t="s">
        <v>278</v>
      </c>
      <c r="D3426" t="s">
        <v>272</v>
      </c>
      <c r="E3426" t="s">
        <v>204</v>
      </c>
      <c r="F3426">
        <v>0</v>
      </c>
      <c r="G3426">
        <v>0</v>
      </c>
      <c r="H3426">
        <v>9</v>
      </c>
      <c r="I3426">
        <v>0</v>
      </c>
      <c r="J3426">
        <v>9</v>
      </c>
      <c r="K3426">
        <v>0</v>
      </c>
    </row>
    <row r="3427" spans="1:11" x14ac:dyDescent="0.2">
      <c r="A3427" t="s">
        <v>3737</v>
      </c>
      <c r="B3427" t="s">
        <v>93</v>
      </c>
      <c r="C3427" t="s">
        <v>278</v>
      </c>
      <c r="D3427" t="s">
        <v>272</v>
      </c>
      <c r="E3427" t="s">
        <v>205</v>
      </c>
      <c r="F3427">
        <v>0</v>
      </c>
      <c r="G3427">
        <v>0</v>
      </c>
      <c r="H3427">
        <v>14</v>
      </c>
      <c r="I3427">
        <v>0</v>
      </c>
      <c r="J3427">
        <v>14</v>
      </c>
      <c r="K3427">
        <v>0</v>
      </c>
    </row>
    <row r="3428" spans="1:11" x14ac:dyDescent="0.2">
      <c r="A3428" t="s">
        <v>3738</v>
      </c>
      <c r="B3428" t="s">
        <v>93</v>
      </c>
      <c r="C3428" t="s">
        <v>278</v>
      </c>
      <c r="D3428" t="s">
        <v>269</v>
      </c>
      <c r="E3428" t="s">
        <v>206</v>
      </c>
      <c r="F3428">
        <v>0</v>
      </c>
      <c r="G3428">
        <v>0</v>
      </c>
      <c r="H3428">
        <v>94</v>
      </c>
      <c r="I3428">
        <v>0</v>
      </c>
      <c r="J3428">
        <v>94</v>
      </c>
      <c r="K3428">
        <v>0</v>
      </c>
    </row>
    <row r="3429" spans="1:11" x14ac:dyDescent="0.2">
      <c r="A3429" t="s">
        <v>3739</v>
      </c>
      <c r="B3429" t="s">
        <v>93</v>
      </c>
      <c r="C3429" t="s">
        <v>278</v>
      </c>
      <c r="D3429" t="s">
        <v>270</v>
      </c>
      <c r="E3429" t="s">
        <v>207</v>
      </c>
      <c r="F3429">
        <v>0</v>
      </c>
      <c r="G3429">
        <v>0</v>
      </c>
      <c r="H3429">
        <v>2</v>
      </c>
      <c r="I3429">
        <v>0</v>
      </c>
      <c r="J3429">
        <v>2</v>
      </c>
      <c r="K3429">
        <v>0</v>
      </c>
    </row>
    <row r="3430" spans="1:11" x14ac:dyDescent="0.2">
      <c r="A3430" t="s">
        <v>3740</v>
      </c>
      <c r="B3430" t="s">
        <v>93</v>
      </c>
      <c r="C3430" t="s">
        <v>278</v>
      </c>
      <c r="D3430" t="s">
        <v>269</v>
      </c>
      <c r="E3430" t="s">
        <v>208</v>
      </c>
      <c r="F3430">
        <v>0</v>
      </c>
      <c r="G3430">
        <v>0</v>
      </c>
      <c r="H3430">
        <v>80</v>
      </c>
      <c r="I3430">
        <v>0</v>
      </c>
      <c r="J3430">
        <v>80</v>
      </c>
      <c r="K3430">
        <v>0</v>
      </c>
    </row>
    <row r="3431" spans="1:11" x14ac:dyDescent="0.2">
      <c r="A3431" t="s">
        <v>3741</v>
      </c>
      <c r="B3431" t="s">
        <v>93</v>
      </c>
      <c r="C3431" t="s">
        <v>278</v>
      </c>
      <c r="D3431" t="s">
        <v>271</v>
      </c>
      <c r="E3431" t="s">
        <v>209</v>
      </c>
      <c r="F3431">
        <v>0</v>
      </c>
      <c r="G3431">
        <v>0</v>
      </c>
      <c r="H3431">
        <v>21</v>
      </c>
      <c r="I3431">
        <v>0</v>
      </c>
      <c r="J3431">
        <v>21</v>
      </c>
      <c r="K3431">
        <v>0</v>
      </c>
    </row>
    <row r="3432" spans="1:11" x14ac:dyDescent="0.2">
      <c r="A3432" t="s">
        <v>3742</v>
      </c>
      <c r="B3432" t="s">
        <v>93</v>
      </c>
      <c r="C3432" t="s">
        <v>278</v>
      </c>
      <c r="D3432" t="s">
        <v>275</v>
      </c>
      <c r="E3432" t="s">
        <v>210</v>
      </c>
      <c r="F3432">
        <v>0</v>
      </c>
      <c r="G3432">
        <v>0</v>
      </c>
      <c r="H3432">
        <v>3</v>
      </c>
      <c r="I3432">
        <v>0</v>
      </c>
      <c r="J3432">
        <v>3</v>
      </c>
      <c r="K3432">
        <v>0</v>
      </c>
    </row>
    <row r="3433" spans="1:11" x14ac:dyDescent="0.2">
      <c r="A3433" t="s">
        <v>3743</v>
      </c>
      <c r="B3433" t="s">
        <v>93</v>
      </c>
      <c r="C3433" t="s">
        <v>278</v>
      </c>
      <c r="D3433" t="s">
        <v>267</v>
      </c>
      <c r="E3433" t="s">
        <v>211</v>
      </c>
      <c r="F3433">
        <v>0</v>
      </c>
      <c r="G3433">
        <v>0</v>
      </c>
      <c r="H3433">
        <v>4</v>
      </c>
      <c r="I3433">
        <v>0</v>
      </c>
      <c r="J3433">
        <v>4</v>
      </c>
      <c r="K3433">
        <v>0</v>
      </c>
    </row>
    <row r="3434" spans="1:11" x14ac:dyDescent="0.2">
      <c r="A3434" t="s">
        <v>3744</v>
      </c>
      <c r="B3434" t="s">
        <v>93</v>
      </c>
      <c r="C3434" t="s">
        <v>278</v>
      </c>
      <c r="D3434" t="s">
        <v>271</v>
      </c>
      <c r="E3434" t="s">
        <v>212</v>
      </c>
      <c r="F3434">
        <v>0</v>
      </c>
      <c r="G3434">
        <v>0</v>
      </c>
      <c r="H3434">
        <v>19</v>
      </c>
      <c r="I3434">
        <v>0</v>
      </c>
      <c r="J3434">
        <v>19</v>
      </c>
      <c r="K3434">
        <v>0</v>
      </c>
    </row>
    <row r="3435" spans="1:11" x14ac:dyDescent="0.2">
      <c r="A3435" t="s">
        <v>3745</v>
      </c>
      <c r="B3435" t="s">
        <v>93</v>
      </c>
      <c r="C3435" t="s">
        <v>278</v>
      </c>
      <c r="D3435" t="s">
        <v>274</v>
      </c>
      <c r="E3435" t="s">
        <v>213</v>
      </c>
      <c r="F3435">
        <v>0</v>
      </c>
      <c r="G3435">
        <v>0</v>
      </c>
      <c r="H3435">
        <v>27</v>
      </c>
      <c r="I3435">
        <v>0</v>
      </c>
      <c r="J3435">
        <v>27</v>
      </c>
      <c r="K3435">
        <v>0</v>
      </c>
    </row>
    <row r="3436" spans="1:11" x14ac:dyDescent="0.2">
      <c r="A3436" t="s">
        <v>3746</v>
      </c>
      <c r="B3436" t="s">
        <v>93</v>
      </c>
      <c r="C3436" t="s">
        <v>278</v>
      </c>
      <c r="D3436" t="s">
        <v>271</v>
      </c>
      <c r="E3436" t="s">
        <v>214</v>
      </c>
      <c r="F3436">
        <v>0</v>
      </c>
      <c r="G3436">
        <v>0</v>
      </c>
      <c r="H3436">
        <v>6</v>
      </c>
      <c r="I3436">
        <v>0</v>
      </c>
      <c r="J3436">
        <v>6</v>
      </c>
      <c r="K3436">
        <v>0</v>
      </c>
    </row>
    <row r="3437" spans="1:11" x14ac:dyDescent="0.2">
      <c r="A3437" t="s">
        <v>3747</v>
      </c>
      <c r="B3437" t="s">
        <v>93</v>
      </c>
      <c r="C3437" t="s">
        <v>278</v>
      </c>
      <c r="D3437" t="s">
        <v>275</v>
      </c>
      <c r="E3437" t="s">
        <v>215</v>
      </c>
      <c r="F3437">
        <v>0</v>
      </c>
      <c r="G3437">
        <v>0</v>
      </c>
      <c r="H3437">
        <v>30</v>
      </c>
      <c r="I3437">
        <v>0</v>
      </c>
      <c r="J3437">
        <v>30</v>
      </c>
      <c r="K3437">
        <v>0</v>
      </c>
    </row>
    <row r="3438" spans="1:11" x14ac:dyDescent="0.2">
      <c r="A3438" t="s">
        <v>3748</v>
      </c>
      <c r="B3438" t="s">
        <v>93</v>
      </c>
      <c r="C3438" t="s">
        <v>278</v>
      </c>
      <c r="D3438" t="s">
        <v>274</v>
      </c>
      <c r="E3438" t="s">
        <v>216</v>
      </c>
      <c r="F3438">
        <v>0</v>
      </c>
      <c r="G3438">
        <v>0</v>
      </c>
      <c r="H3438">
        <v>12</v>
      </c>
      <c r="I3438">
        <v>0</v>
      </c>
      <c r="J3438">
        <v>12</v>
      </c>
      <c r="K3438">
        <v>0</v>
      </c>
    </row>
    <row r="3439" spans="1:11" x14ac:dyDescent="0.2">
      <c r="A3439" t="s">
        <v>3749</v>
      </c>
      <c r="B3439" t="s">
        <v>93</v>
      </c>
      <c r="C3439" t="s">
        <v>278</v>
      </c>
      <c r="D3439" t="s">
        <v>272</v>
      </c>
      <c r="E3439" t="s">
        <v>217</v>
      </c>
      <c r="F3439">
        <v>0</v>
      </c>
      <c r="G3439">
        <v>0</v>
      </c>
      <c r="H3439">
        <v>20</v>
      </c>
      <c r="I3439">
        <v>0</v>
      </c>
      <c r="J3439">
        <v>20</v>
      </c>
      <c r="K3439">
        <v>0</v>
      </c>
    </row>
    <row r="3440" spans="1:11" x14ac:dyDescent="0.2">
      <c r="A3440" t="s">
        <v>3750</v>
      </c>
      <c r="B3440" t="s">
        <v>93</v>
      </c>
      <c r="C3440" t="s">
        <v>278</v>
      </c>
      <c r="D3440" t="s">
        <v>274</v>
      </c>
      <c r="E3440" t="s">
        <v>218</v>
      </c>
      <c r="F3440">
        <v>0</v>
      </c>
      <c r="G3440">
        <v>0</v>
      </c>
      <c r="H3440">
        <v>16</v>
      </c>
      <c r="I3440">
        <v>0</v>
      </c>
      <c r="J3440">
        <v>16</v>
      </c>
      <c r="K3440">
        <v>0</v>
      </c>
    </row>
    <row r="3441" spans="1:11" x14ac:dyDescent="0.2">
      <c r="A3441" t="s">
        <v>3751</v>
      </c>
      <c r="B3441" t="s">
        <v>93</v>
      </c>
      <c r="C3441" t="s">
        <v>278</v>
      </c>
      <c r="D3441" t="s">
        <v>273</v>
      </c>
      <c r="E3441" t="s">
        <v>219</v>
      </c>
      <c r="F3441">
        <v>0</v>
      </c>
      <c r="G3441">
        <v>0</v>
      </c>
      <c r="H3441">
        <v>29</v>
      </c>
      <c r="I3441">
        <v>0</v>
      </c>
      <c r="J3441">
        <v>29</v>
      </c>
      <c r="K3441">
        <v>0</v>
      </c>
    </row>
    <row r="3442" spans="1:11" x14ac:dyDescent="0.2">
      <c r="A3442" t="s">
        <v>3752</v>
      </c>
      <c r="B3442" t="s">
        <v>93</v>
      </c>
      <c r="C3442" t="s">
        <v>278</v>
      </c>
      <c r="D3442" t="s">
        <v>272</v>
      </c>
      <c r="E3442" t="s">
        <v>286</v>
      </c>
      <c r="F3442">
        <v>0</v>
      </c>
      <c r="G3442">
        <v>0</v>
      </c>
      <c r="H3442">
        <v>1483</v>
      </c>
      <c r="I3442">
        <v>0</v>
      </c>
      <c r="J3442">
        <v>1483</v>
      </c>
      <c r="K3442">
        <v>0</v>
      </c>
    </row>
    <row r="3443" spans="1:11" x14ac:dyDescent="0.2">
      <c r="A3443" t="s">
        <v>3753</v>
      </c>
      <c r="B3443" t="s">
        <v>93</v>
      </c>
      <c r="C3443" t="s">
        <v>278</v>
      </c>
      <c r="D3443" t="s">
        <v>273</v>
      </c>
      <c r="E3443" t="s">
        <v>220</v>
      </c>
      <c r="F3443">
        <v>0</v>
      </c>
      <c r="G3443">
        <v>0</v>
      </c>
      <c r="H3443">
        <v>43</v>
      </c>
      <c r="I3443">
        <v>0</v>
      </c>
      <c r="J3443">
        <v>43</v>
      </c>
      <c r="K3443">
        <v>0</v>
      </c>
    </row>
    <row r="3444" spans="1:11" x14ac:dyDescent="0.2">
      <c r="A3444" t="s">
        <v>3754</v>
      </c>
      <c r="B3444" t="s">
        <v>93</v>
      </c>
      <c r="C3444" t="s">
        <v>278</v>
      </c>
      <c r="D3444" t="s">
        <v>270</v>
      </c>
      <c r="E3444" t="s">
        <v>221</v>
      </c>
      <c r="F3444">
        <v>0</v>
      </c>
      <c r="G3444">
        <v>0</v>
      </c>
      <c r="H3444">
        <v>2</v>
      </c>
      <c r="I3444">
        <v>0</v>
      </c>
      <c r="J3444">
        <v>2</v>
      </c>
      <c r="K3444">
        <v>0</v>
      </c>
    </row>
    <row r="3445" spans="1:11" x14ac:dyDescent="0.2">
      <c r="A3445" t="s">
        <v>3755</v>
      </c>
      <c r="B3445" t="s">
        <v>93</v>
      </c>
      <c r="C3445" t="s">
        <v>278</v>
      </c>
      <c r="D3445" t="s">
        <v>273</v>
      </c>
      <c r="E3445" t="s">
        <v>287</v>
      </c>
      <c r="F3445">
        <v>0</v>
      </c>
      <c r="G3445">
        <v>0</v>
      </c>
      <c r="H3445">
        <v>540</v>
      </c>
      <c r="I3445">
        <v>0</v>
      </c>
      <c r="J3445">
        <v>540</v>
      </c>
      <c r="K3445">
        <v>0</v>
      </c>
    </row>
    <row r="3446" spans="1:11" x14ac:dyDescent="0.2">
      <c r="A3446" t="s">
        <v>3756</v>
      </c>
      <c r="B3446" t="s">
        <v>93</v>
      </c>
      <c r="C3446" t="s">
        <v>278</v>
      </c>
      <c r="D3446" t="s">
        <v>272</v>
      </c>
      <c r="E3446" t="s">
        <v>222</v>
      </c>
      <c r="F3446">
        <v>0</v>
      </c>
      <c r="G3446">
        <v>0</v>
      </c>
      <c r="H3446">
        <v>20</v>
      </c>
      <c r="I3446">
        <v>0</v>
      </c>
      <c r="J3446">
        <v>20</v>
      </c>
      <c r="K3446">
        <v>0</v>
      </c>
    </row>
    <row r="3447" spans="1:11" x14ac:dyDescent="0.2">
      <c r="A3447" t="s">
        <v>3757</v>
      </c>
      <c r="B3447" t="s">
        <v>93</v>
      </c>
      <c r="C3447" t="s">
        <v>278</v>
      </c>
      <c r="D3447" t="s">
        <v>268</v>
      </c>
      <c r="E3447" t="s">
        <v>223</v>
      </c>
      <c r="F3447">
        <v>0</v>
      </c>
      <c r="G3447">
        <v>0</v>
      </c>
      <c r="H3447">
        <v>19</v>
      </c>
      <c r="I3447">
        <v>0</v>
      </c>
      <c r="J3447">
        <v>19</v>
      </c>
      <c r="K3447">
        <v>0</v>
      </c>
    </row>
    <row r="3448" spans="1:11" x14ac:dyDescent="0.2">
      <c r="A3448" t="s">
        <v>3758</v>
      </c>
      <c r="B3448" t="s">
        <v>93</v>
      </c>
      <c r="C3448" t="s">
        <v>278</v>
      </c>
      <c r="D3448" t="s">
        <v>269</v>
      </c>
      <c r="E3448" t="s">
        <v>224</v>
      </c>
      <c r="F3448">
        <v>0</v>
      </c>
      <c r="G3448">
        <v>0</v>
      </c>
      <c r="H3448">
        <v>138</v>
      </c>
      <c r="I3448">
        <v>0</v>
      </c>
      <c r="J3448">
        <v>138</v>
      </c>
      <c r="K3448">
        <v>0</v>
      </c>
    </row>
    <row r="3449" spans="1:11" x14ac:dyDescent="0.2">
      <c r="A3449" t="s">
        <v>3759</v>
      </c>
      <c r="B3449" t="s">
        <v>93</v>
      </c>
      <c r="C3449" t="s">
        <v>278</v>
      </c>
      <c r="D3449" t="s">
        <v>271</v>
      </c>
      <c r="E3449" t="s">
        <v>225</v>
      </c>
      <c r="F3449">
        <v>0</v>
      </c>
      <c r="G3449">
        <v>0</v>
      </c>
      <c r="H3449">
        <v>5</v>
      </c>
      <c r="I3449">
        <v>0</v>
      </c>
      <c r="J3449">
        <v>5</v>
      </c>
      <c r="K3449">
        <v>0</v>
      </c>
    </row>
    <row r="3450" spans="1:11" x14ac:dyDescent="0.2">
      <c r="A3450" t="s">
        <v>3760</v>
      </c>
      <c r="B3450" t="s">
        <v>93</v>
      </c>
      <c r="C3450" t="s">
        <v>278</v>
      </c>
      <c r="D3450" t="s">
        <v>274</v>
      </c>
      <c r="E3450" t="s">
        <v>226</v>
      </c>
      <c r="F3450">
        <v>0</v>
      </c>
      <c r="G3450">
        <v>0</v>
      </c>
      <c r="H3450">
        <v>31</v>
      </c>
      <c r="I3450">
        <v>0</v>
      </c>
      <c r="J3450">
        <v>31</v>
      </c>
      <c r="K3450">
        <v>0</v>
      </c>
    </row>
    <row r="3451" spans="1:11" x14ac:dyDescent="0.2">
      <c r="A3451" t="s">
        <v>3761</v>
      </c>
      <c r="B3451" t="s">
        <v>93</v>
      </c>
      <c r="C3451" t="s">
        <v>278</v>
      </c>
      <c r="D3451" t="s">
        <v>271</v>
      </c>
      <c r="E3451" t="s">
        <v>227</v>
      </c>
      <c r="F3451">
        <v>0</v>
      </c>
      <c r="G3451">
        <v>0</v>
      </c>
      <c r="H3451">
        <v>29</v>
      </c>
      <c r="I3451">
        <v>0</v>
      </c>
      <c r="J3451">
        <v>29</v>
      </c>
      <c r="K3451">
        <v>0</v>
      </c>
    </row>
    <row r="3452" spans="1:11" x14ac:dyDescent="0.2">
      <c r="A3452" t="s">
        <v>3762</v>
      </c>
      <c r="B3452" t="s">
        <v>93</v>
      </c>
      <c r="C3452" t="s">
        <v>278</v>
      </c>
      <c r="D3452" t="s">
        <v>270</v>
      </c>
      <c r="E3452" t="s">
        <v>228</v>
      </c>
      <c r="F3452">
        <v>0</v>
      </c>
      <c r="G3452">
        <v>0</v>
      </c>
      <c r="H3452">
        <v>5</v>
      </c>
      <c r="I3452">
        <v>0</v>
      </c>
      <c r="J3452">
        <v>5</v>
      </c>
      <c r="K3452">
        <v>0</v>
      </c>
    </row>
    <row r="3453" spans="1:11" x14ac:dyDescent="0.2">
      <c r="A3453" t="s">
        <v>3763</v>
      </c>
      <c r="B3453" t="s">
        <v>93</v>
      </c>
      <c r="C3453" t="s">
        <v>278</v>
      </c>
      <c r="D3453" t="s">
        <v>274</v>
      </c>
      <c r="E3453" t="s">
        <v>229</v>
      </c>
      <c r="F3453">
        <v>0</v>
      </c>
      <c r="G3453">
        <v>0</v>
      </c>
      <c r="H3453">
        <v>3</v>
      </c>
      <c r="I3453">
        <v>0</v>
      </c>
      <c r="J3453">
        <v>3</v>
      </c>
      <c r="K3453">
        <v>0</v>
      </c>
    </row>
    <row r="3454" spans="1:11" x14ac:dyDescent="0.2">
      <c r="A3454" t="s">
        <v>3764</v>
      </c>
      <c r="B3454" t="s">
        <v>93</v>
      </c>
      <c r="C3454" t="s">
        <v>278</v>
      </c>
      <c r="D3454" t="s">
        <v>268</v>
      </c>
      <c r="E3454" t="s">
        <v>230</v>
      </c>
      <c r="F3454">
        <v>0</v>
      </c>
      <c r="G3454">
        <v>0</v>
      </c>
      <c r="H3454">
        <v>48</v>
      </c>
      <c r="I3454">
        <v>0</v>
      </c>
      <c r="J3454">
        <v>48</v>
      </c>
      <c r="K3454">
        <v>0</v>
      </c>
    </row>
    <row r="3455" spans="1:11" x14ac:dyDescent="0.2">
      <c r="A3455" t="s">
        <v>3765</v>
      </c>
      <c r="B3455" t="s">
        <v>93</v>
      </c>
      <c r="C3455" t="s">
        <v>278</v>
      </c>
      <c r="D3455" t="s">
        <v>270</v>
      </c>
      <c r="E3455" t="s">
        <v>231</v>
      </c>
      <c r="F3455">
        <v>0</v>
      </c>
      <c r="G3455">
        <v>0</v>
      </c>
      <c r="H3455">
        <v>4</v>
      </c>
      <c r="I3455">
        <v>0</v>
      </c>
      <c r="J3455">
        <v>4</v>
      </c>
      <c r="K3455">
        <v>0</v>
      </c>
    </row>
    <row r="3456" spans="1:11" x14ac:dyDescent="0.2">
      <c r="A3456" t="s">
        <v>3766</v>
      </c>
      <c r="B3456" t="s">
        <v>93</v>
      </c>
      <c r="C3456" t="s">
        <v>278</v>
      </c>
      <c r="D3456" t="s">
        <v>272</v>
      </c>
      <c r="E3456" t="s">
        <v>232</v>
      </c>
      <c r="F3456">
        <v>0</v>
      </c>
      <c r="G3456">
        <v>0</v>
      </c>
      <c r="H3456">
        <v>296</v>
      </c>
      <c r="I3456">
        <v>0</v>
      </c>
      <c r="J3456">
        <v>296</v>
      </c>
      <c r="K3456">
        <v>0</v>
      </c>
    </row>
    <row r="3457" spans="1:11" x14ac:dyDescent="0.2">
      <c r="A3457" t="s">
        <v>3767</v>
      </c>
      <c r="B3457" t="s">
        <v>93</v>
      </c>
      <c r="C3457" t="s">
        <v>278</v>
      </c>
      <c r="D3457" t="s">
        <v>269</v>
      </c>
      <c r="E3457" t="s">
        <v>233</v>
      </c>
      <c r="F3457">
        <v>0</v>
      </c>
      <c r="G3457">
        <v>0</v>
      </c>
      <c r="H3457">
        <v>99</v>
      </c>
      <c r="I3457">
        <v>0</v>
      </c>
      <c r="J3457">
        <v>99</v>
      </c>
      <c r="K3457">
        <v>0</v>
      </c>
    </row>
    <row r="3458" spans="1:11" x14ac:dyDescent="0.2">
      <c r="A3458" t="s">
        <v>3768</v>
      </c>
      <c r="B3458" t="s">
        <v>93</v>
      </c>
      <c r="C3458" t="s">
        <v>278</v>
      </c>
      <c r="D3458" t="s">
        <v>273</v>
      </c>
      <c r="E3458" t="s">
        <v>234</v>
      </c>
      <c r="F3458">
        <v>0</v>
      </c>
      <c r="G3458">
        <v>0</v>
      </c>
      <c r="H3458">
        <v>9</v>
      </c>
      <c r="I3458">
        <v>0</v>
      </c>
      <c r="J3458">
        <v>9</v>
      </c>
      <c r="K3458">
        <v>0</v>
      </c>
    </row>
    <row r="3459" spans="1:11" x14ac:dyDescent="0.2">
      <c r="A3459" t="s">
        <v>3769</v>
      </c>
      <c r="B3459" t="s">
        <v>93</v>
      </c>
      <c r="C3459" t="s">
        <v>278</v>
      </c>
      <c r="D3459" t="s">
        <v>271</v>
      </c>
      <c r="E3459" t="s">
        <v>235</v>
      </c>
      <c r="F3459">
        <v>0</v>
      </c>
      <c r="G3459">
        <v>0</v>
      </c>
      <c r="H3459">
        <v>12</v>
      </c>
      <c r="I3459">
        <v>0</v>
      </c>
      <c r="J3459">
        <v>12</v>
      </c>
      <c r="K3459">
        <v>0</v>
      </c>
    </row>
    <row r="3460" spans="1:11" x14ac:dyDescent="0.2">
      <c r="A3460" t="s">
        <v>3770</v>
      </c>
      <c r="B3460" t="s">
        <v>93</v>
      </c>
      <c r="C3460" t="s">
        <v>278</v>
      </c>
      <c r="D3460" t="s">
        <v>274</v>
      </c>
      <c r="E3460" t="s">
        <v>236</v>
      </c>
      <c r="F3460">
        <v>0</v>
      </c>
      <c r="G3460">
        <v>0</v>
      </c>
      <c r="H3460">
        <v>8</v>
      </c>
      <c r="I3460">
        <v>0</v>
      </c>
      <c r="J3460">
        <v>8</v>
      </c>
      <c r="K3460">
        <v>0</v>
      </c>
    </row>
    <row r="3461" spans="1:11" x14ac:dyDescent="0.2">
      <c r="A3461" t="s">
        <v>3771</v>
      </c>
      <c r="B3461" t="s">
        <v>93</v>
      </c>
      <c r="C3461" t="s">
        <v>278</v>
      </c>
      <c r="D3461" t="s">
        <v>268</v>
      </c>
      <c r="E3461" t="s">
        <v>237</v>
      </c>
      <c r="F3461">
        <v>0</v>
      </c>
      <c r="G3461">
        <v>0</v>
      </c>
      <c r="H3461">
        <v>46</v>
      </c>
      <c r="I3461">
        <v>0</v>
      </c>
      <c r="J3461">
        <v>46</v>
      </c>
      <c r="K3461">
        <v>0</v>
      </c>
    </row>
    <row r="3462" spans="1:11" x14ac:dyDescent="0.2">
      <c r="A3462" t="s">
        <v>3772</v>
      </c>
      <c r="B3462" t="s">
        <v>93</v>
      </c>
      <c r="C3462" t="s">
        <v>278</v>
      </c>
      <c r="D3462" t="s">
        <v>273</v>
      </c>
      <c r="E3462" t="s">
        <v>238</v>
      </c>
      <c r="F3462">
        <v>0</v>
      </c>
      <c r="G3462">
        <v>0</v>
      </c>
      <c r="H3462">
        <v>8</v>
      </c>
      <c r="I3462">
        <v>0</v>
      </c>
      <c r="J3462">
        <v>8</v>
      </c>
      <c r="K3462">
        <v>0</v>
      </c>
    </row>
    <row r="3463" spans="1:11" x14ac:dyDescent="0.2">
      <c r="A3463" t="s">
        <v>3773</v>
      </c>
      <c r="B3463" t="s">
        <v>93</v>
      </c>
      <c r="C3463" t="s">
        <v>278</v>
      </c>
      <c r="D3463" t="s">
        <v>269</v>
      </c>
      <c r="E3463" t="s">
        <v>239</v>
      </c>
      <c r="F3463">
        <v>0</v>
      </c>
      <c r="G3463">
        <v>0</v>
      </c>
      <c r="H3463">
        <v>59</v>
      </c>
      <c r="I3463">
        <v>0</v>
      </c>
      <c r="J3463">
        <v>59</v>
      </c>
      <c r="K3463">
        <v>0</v>
      </c>
    </row>
    <row r="3464" spans="1:11" x14ac:dyDescent="0.2">
      <c r="A3464" t="s">
        <v>3774</v>
      </c>
      <c r="B3464" t="s">
        <v>93</v>
      </c>
      <c r="C3464" t="s">
        <v>278</v>
      </c>
      <c r="D3464" t="s">
        <v>271</v>
      </c>
      <c r="E3464" t="s">
        <v>240</v>
      </c>
      <c r="F3464">
        <v>0</v>
      </c>
      <c r="G3464">
        <v>0</v>
      </c>
      <c r="H3464">
        <v>20</v>
      </c>
      <c r="I3464">
        <v>0</v>
      </c>
      <c r="J3464">
        <v>20</v>
      </c>
      <c r="K3464">
        <v>0</v>
      </c>
    </row>
    <row r="3465" spans="1:11" x14ac:dyDescent="0.2">
      <c r="A3465" t="s">
        <v>3775</v>
      </c>
      <c r="B3465" t="s">
        <v>93</v>
      </c>
      <c r="C3465" t="s">
        <v>278</v>
      </c>
      <c r="D3465" t="s">
        <v>275</v>
      </c>
      <c r="E3465" t="s">
        <v>241</v>
      </c>
      <c r="F3465">
        <v>0</v>
      </c>
      <c r="G3465">
        <v>0</v>
      </c>
      <c r="H3465">
        <v>20</v>
      </c>
      <c r="I3465">
        <v>0</v>
      </c>
      <c r="J3465">
        <v>20</v>
      </c>
      <c r="K3465">
        <v>0</v>
      </c>
    </row>
    <row r="3466" spans="1:11" x14ac:dyDescent="0.2">
      <c r="A3466" t="s">
        <v>3776</v>
      </c>
      <c r="B3466" t="s">
        <v>93</v>
      </c>
      <c r="C3466" t="s">
        <v>278</v>
      </c>
      <c r="D3466" t="s">
        <v>274</v>
      </c>
      <c r="E3466" t="s">
        <v>242</v>
      </c>
      <c r="F3466">
        <v>0</v>
      </c>
      <c r="G3466">
        <v>0</v>
      </c>
      <c r="H3466">
        <v>14</v>
      </c>
      <c r="I3466">
        <v>0</v>
      </c>
      <c r="J3466">
        <v>14</v>
      </c>
      <c r="K3466">
        <v>0</v>
      </c>
    </row>
    <row r="3467" spans="1:11" x14ac:dyDescent="0.2">
      <c r="A3467" t="s">
        <v>3777</v>
      </c>
      <c r="B3467" t="s">
        <v>93</v>
      </c>
      <c r="C3467" t="s">
        <v>278</v>
      </c>
      <c r="D3467" t="s">
        <v>269</v>
      </c>
      <c r="E3467" t="s">
        <v>243</v>
      </c>
      <c r="F3467">
        <v>0</v>
      </c>
      <c r="G3467">
        <v>0</v>
      </c>
      <c r="H3467">
        <v>145</v>
      </c>
      <c r="I3467">
        <v>0</v>
      </c>
      <c r="J3467">
        <v>145</v>
      </c>
      <c r="K3467">
        <v>0</v>
      </c>
    </row>
    <row r="3468" spans="1:11" x14ac:dyDescent="0.2">
      <c r="A3468" t="s">
        <v>3778</v>
      </c>
      <c r="B3468" t="s">
        <v>93</v>
      </c>
      <c r="C3468" t="s">
        <v>278</v>
      </c>
      <c r="D3468" t="s">
        <v>269</v>
      </c>
      <c r="E3468" t="s">
        <v>244</v>
      </c>
      <c r="F3468">
        <v>0</v>
      </c>
      <c r="G3468">
        <v>0</v>
      </c>
      <c r="H3468">
        <v>129</v>
      </c>
      <c r="I3468">
        <v>0</v>
      </c>
      <c r="J3468">
        <v>129</v>
      </c>
      <c r="K3468">
        <v>0</v>
      </c>
    </row>
    <row r="3469" spans="1:11" x14ac:dyDescent="0.2">
      <c r="A3469" t="s">
        <v>3779</v>
      </c>
      <c r="B3469" t="s">
        <v>93</v>
      </c>
      <c r="C3469" t="s">
        <v>278</v>
      </c>
      <c r="D3469" t="s">
        <v>271</v>
      </c>
      <c r="E3469" t="s">
        <v>245</v>
      </c>
      <c r="F3469">
        <v>0</v>
      </c>
      <c r="G3469">
        <v>0</v>
      </c>
      <c r="H3469">
        <v>12</v>
      </c>
      <c r="I3469">
        <v>0</v>
      </c>
      <c r="J3469">
        <v>12</v>
      </c>
      <c r="K3469">
        <v>0</v>
      </c>
    </row>
    <row r="3470" spans="1:11" x14ac:dyDescent="0.2">
      <c r="A3470" t="s">
        <v>3780</v>
      </c>
      <c r="B3470" t="s">
        <v>93</v>
      </c>
      <c r="C3470" t="s">
        <v>278</v>
      </c>
      <c r="D3470" t="s">
        <v>274</v>
      </c>
      <c r="E3470" t="s">
        <v>246</v>
      </c>
      <c r="F3470">
        <v>0</v>
      </c>
      <c r="G3470">
        <v>0</v>
      </c>
      <c r="H3470">
        <v>42</v>
      </c>
      <c r="I3470">
        <v>0</v>
      </c>
      <c r="J3470">
        <v>42</v>
      </c>
      <c r="K3470">
        <v>0</v>
      </c>
    </row>
    <row r="3471" spans="1:11" x14ac:dyDescent="0.2">
      <c r="A3471" t="s">
        <v>3781</v>
      </c>
      <c r="B3471" t="s">
        <v>93</v>
      </c>
      <c r="C3471" t="s">
        <v>278</v>
      </c>
      <c r="D3471" t="s">
        <v>272</v>
      </c>
      <c r="E3471" t="s">
        <v>247</v>
      </c>
      <c r="F3471">
        <v>0</v>
      </c>
      <c r="G3471">
        <v>0</v>
      </c>
      <c r="H3471">
        <v>19</v>
      </c>
      <c r="I3471">
        <v>0</v>
      </c>
      <c r="J3471">
        <v>19</v>
      </c>
      <c r="K3471">
        <v>0</v>
      </c>
    </row>
    <row r="3472" spans="1:11" x14ac:dyDescent="0.2">
      <c r="A3472" t="s">
        <v>3782</v>
      </c>
      <c r="B3472" t="s">
        <v>93</v>
      </c>
      <c r="C3472" t="s">
        <v>278</v>
      </c>
      <c r="D3472" t="s">
        <v>274</v>
      </c>
      <c r="E3472" t="s">
        <v>288</v>
      </c>
      <c r="F3472">
        <v>0</v>
      </c>
      <c r="G3472">
        <v>0</v>
      </c>
      <c r="H3472">
        <v>363</v>
      </c>
      <c r="I3472">
        <v>0</v>
      </c>
      <c r="J3472">
        <v>363</v>
      </c>
      <c r="K3472">
        <v>0</v>
      </c>
    </row>
    <row r="3473" spans="1:11" x14ac:dyDescent="0.2">
      <c r="A3473" t="s">
        <v>3783</v>
      </c>
      <c r="B3473" t="s">
        <v>93</v>
      </c>
      <c r="C3473" t="s">
        <v>278</v>
      </c>
      <c r="D3473" t="s">
        <v>267</v>
      </c>
      <c r="E3473" t="s">
        <v>248</v>
      </c>
      <c r="F3473">
        <v>0</v>
      </c>
      <c r="G3473">
        <v>0</v>
      </c>
      <c r="H3473">
        <v>37</v>
      </c>
      <c r="I3473">
        <v>0</v>
      </c>
      <c r="J3473">
        <v>37</v>
      </c>
      <c r="K3473">
        <v>0</v>
      </c>
    </row>
    <row r="3474" spans="1:11" x14ac:dyDescent="0.2">
      <c r="A3474" t="s">
        <v>3784</v>
      </c>
      <c r="B3474" t="s">
        <v>93</v>
      </c>
      <c r="C3474" t="s">
        <v>278</v>
      </c>
      <c r="D3474" t="s">
        <v>272</v>
      </c>
      <c r="E3474" t="s">
        <v>249</v>
      </c>
      <c r="F3474">
        <v>0</v>
      </c>
      <c r="G3474">
        <v>0</v>
      </c>
      <c r="H3474">
        <v>102</v>
      </c>
      <c r="I3474">
        <v>0</v>
      </c>
      <c r="J3474">
        <v>102</v>
      </c>
      <c r="K3474">
        <v>0</v>
      </c>
    </row>
    <row r="3475" spans="1:11" x14ac:dyDescent="0.2">
      <c r="A3475" t="s">
        <v>3785</v>
      </c>
      <c r="B3475" t="s">
        <v>93</v>
      </c>
      <c r="C3475" t="s">
        <v>278</v>
      </c>
      <c r="D3475" t="s">
        <v>269</v>
      </c>
      <c r="E3475" t="s">
        <v>250</v>
      </c>
      <c r="F3475">
        <v>0</v>
      </c>
      <c r="G3475">
        <v>0</v>
      </c>
      <c r="H3475">
        <v>28</v>
      </c>
      <c r="I3475">
        <v>0</v>
      </c>
      <c r="J3475">
        <v>28</v>
      </c>
      <c r="K3475">
        <v>0</v>
      </c>
    </row>
    <row r="3476" spans="1:11" x14ac:dyDescent="0.2">
      <c r="A3476" t="s">
        <v>3786</v>
      </c>
      <c r="B3476" t="s">
        <v>93</v>
      </c>
      <c r="C3476" t="s">
        <v>278</v>
      </c>
      <c r="D3476" t="s">
        <v>271</v>
      </c>
      <c r="E3476" t="s">
        <v>251</v>
      </c>
      <c r="F3476">
        <v>0</v>
      </c>
      <c r="G3476">
        <v>0</v>
      </c>
      <c r="H3476">
        <v>6</v>
      </c>
      <c r="I3476">
        <v>0</v>
      </c>
      <c r="J3476">
        <v>6</v>
      </c>
      <c r="K3476">
        <v>0</v>
      </c>
    </row>
    <row r="3477" spans="1:11" x14ac:dyDescent="0.2">
      <c r="A3477" t="s">
        <v>3787</v>
      </c>
      <c r="B3477" t="s">
        <v>93</v>
      </c>
      <c r="C3477" t="s">
        <v>278</v>
      </c>
      <c r="D3477" t="s">
        <v>271</v>
      </c>
      <c r="E3477" t="s">
        <v>252</v>
      </c>
      <c r="F3477">
        <v>0</v>
      </c>
      <c r="G3477">
        <v>0</v>
      </c>
      <c r="H3477">
        <v>13</v>
      </c>
      <c r="I3477">
        <v>0</v>
      </c>
      <c r="J3477">
        <v>13</v>
      </c>
      <c r="K3477">
        <v>0</v>
      </c>
    </row>
    <row r="3478" spans="1:11" x14ac:dyDescent="0.2">
      <c r="A3478" t="s">
        <v>3788</v>
      </c>
      <c r="B3478" t="s">
        <v>93</v>
      </c>
      <c r="C3478" t="s">
        <v>278</v>
      </c>
      <c r="D3478" t="s">
        <v>273</v>
      </c>
      <c r="E3478" t="s">
        <v>253</v>
      </c>
      <c r="F3478">
        <v>0</v>
      </c>
      <c r="G3478">
        <v>0</v>
      </c>
      <c r="H3478">
        <v>61</v>
      </c>
      <c r="I3478">
        <v>0</v>
      </c>
      <c r="J3478">
        <v>61</v>
      </c>
      <c r="K3478">
        <v>0</v>
      </c>
    </row>
    <row r="3479" spans="1:11" x14ac:dyDescent="0.2">
      <c r="A3479" t="s">
        <v>3789</v>
      </c>
      <c r="B3479" t="s">
        <v>93</v>
      </c>
      <c r="C3479" t="s">
        <v>278</v>
      </c>
      <c r="D3479" t="s">
        <v>272</v>
      </c>
      <c r="E3479" t="s">
        <v>254</v>
      </c>
      <c r="F3479">
        <v>0</v>
      </c>
      <c r="G3479">
        <v>0</v>
      </c>
      <c r="H3479">
        <v>36</v>
      </c>
      <c r="I3479">
        <v>0</v>
      </c>
      <c r="J3479">
        <v>36</v>
      </c>
      <c r="K3479">
        <v>0</v>
      </c>
    </row>
    <row r="3480" spans="1:11" x14ac:dyDescent="0.2">
      <c r="A3480" t="s">
        <v>3790</v>
      </c>
      <c r="B3480" t="s">
        <v>93</v>
      </c>
      <c r="C3480" t="s">
        <v>278</v>
      </c>
      <c r="D3480" t="s">
        <v>271</v>
      </c>
      <c r="E3480" t="s">
        <v>255</v>
      </c>
      <c r="F3480">
        <v>0</v>
      </c>
      <c r="G3480">
        <v>0</v>
      </c>
      <c r="H3480">
        <v>18</v>
      </c>
      <c r="I3480">
        <v>0</v>
      </c>
      <c r="J3480">
        <v>18</v>
      </c>
      <c r="K3480">
        <v>0</v>
      </c>
    </row>
    <row r="3481" spans="1:11" x14ac:dyDescent="0.2">
      <c r="A3481" t="s">
        <v>3791</v>
      </c>
      <c r="B3481" t="s">
        <v>93</v>
      </c>
      <c r="C3481" t="s">
        <v>278</v>
      </c>
      <c r="D3481" t="s">
        <v>272</v>
      </c>
      <c r="E3481" t="s">
        <v>256</v>
      </c>
      <c r="F3481">
        <v>0</v>
      </c>
      <c r="G3481">
        <v>0</v>
      </c>
      <c r="H3481">
        <v>34</v>
      </c>
      <c r="I3481">
        <v>0</v>
      </c>
      <c r="J3481">
        <v>34</v>
      </c>
      <c r="K3481">
        <v>0</v>
      </c>
    </row>
    <row r="3482" spans="1:11" x14ac:dyDescent="0.2">
      <c r="A3482" t="s">
        <v>3792</v>
      </c>
      <c r="B3482" t="s">
        <v>93</v>
      </c>
      <c r="C3482" t="s">
        <v>278</v>
      </c>
      <c r="D3482" t="s">
        <v>274</v>
      </c>
      <c r="E3482" t="s">
        <v>257</v>
      </c>
      <c r="F3482">
        <v>0</v>
      </c>
      <c r="G3482">
        <v>0</v>
      </c>
      <c r="H3482">
        <v>15</v>
      </c>
      <c r="I3482">
        <v>0</v>
      </c>
      <c r="J3482">
        <v>15</v>
      </c>
      <c r="K3482">
        <v>0</v>
      </c>
    </row>
    <row r="3483" spans="1:11" x14ac:dyDescent="0.2">
      <c r="A3483" t="s">
        <v>3793</v>
      </c>
      <c r="B3483" t="s">
        <v>93</v>
      </c>
      <c r="C3483" t="s">
        <v>278</v>
      </c>
      <c r="D3483" t="s">
        <v>274</v>
      </c>
      <c r="E3483" t="s">
        <v>258</v>
      </c>
      <c r="F3483">
        <v>0</v>
      </c>
      <c r="G3483">
        <v>0</v>
      </c>
      <c r="H3483">
        <v>39</v>
      </c>
      <c r="I3483">
        <v>0</v>
      </c>
      <c r="J3483">
        <v>39</v>
      </c>
      <c r="K3483">
        <v>0</v>
      </c>
    </row>
    <row r="3484" spans="1:11" x14ac:dyDescent="0.2">
      <c r="A3484" t="s">
        <v>3794</v>
      </c>
      <c r="B3484" t="s">
        <v>93</v>
      </c>
      <c r="C3484" t="s">
        <v>278</v>
      </c>
      <c r="D3484" t="s">
        <v>275</v>
      </c>
      <c r="E3484" t="s">
        <v>259</v>
      </c>
      <c r="F3484">
        <v>0</v>
      </c>
      <c r="G3484">
        <v>0</v>
      </c>
      <c r="H3484">
        <v>15</v>
      </c>
      <c r="I3484">
        <v>0</v>
      </c>
      <c r="J3484">
        <v>15</v>
      </c>
      <c r="K3484">
        <v>0</v>
      </c>
    </row>
    <row r="3485" spans="1:11" x14ac:dyDescent="0.2">
      <c r="A3485" t="s">
        <v>3795</v>
      </c>
      <c r="B3485" t="s">
        <v>93</v>
      </c>
      <c r="C3485" t="s">
        <v>278</v>
      </c>
      <c r="D3485" t="s">
        <v>275</v>
      </c>
      <c r="E3485" t="s">
        <v>289</v>
      </c>
      <c r="F3485">
        <v>0</v>
      </c>
      <c r="G3485">
        <v>0</v>
      </c>
      <c r="H3485">
        <v>210</v>
      </c>
      <c r="I3485">
        <v>0</v>
      </c>
      <c r="J3485">
        <v>210</v>
      </c>
      <c r="K3485">
        <v>0</v>
      </c>
    </row>
    <row r="3486" spans="1:11" x14ac:dyDescent="0.2">
      <c r="A3486" t="s">
        <v>3796</v>
      </c>
      <c r="B3486" t="s">
        <v>93</v>
      </c>
      <c r="C3486" t="s">
        <v>296</v>
      </c>
      <c r="D3486" t="s">
        <v>106</v>
      </c>
      <c r="E3486" t="s">
        <v>280</v>
      </c>
      <c r="F3486">
        <v>0</v>
      </c>
      <c r="G3486">
        <v>0</v>
      </c>
      <c r="H3486">
        <v>2</v>
      </c>
      <c r="I3486">
        <v>0</v>
      </c>
      <c r="J3486">
        <v>2</v>
      </c>
      <c r="K3486">
        <v>0</v>
      </c>
    </row>
    <row r="3487" spans="1:11" x14ac:dyDescent="0.2">
      <c r="A3487" t="s">
        <v>3797</v>
      </c>
      <c r="B3487" t="s">
        <v>93</v>
      </c>
      <c r="C3487" t="s">
        <v>296</v>
      </c>
      <c r="D3487" t="s">
        <v>272</v>
      </c>
      <c r="E3487" t="s">
        <v>169</v>
      </c>
      <c r="F3487">
        <v>0</v>
      </c>
      <c r="G3487">
        <v>0</v>
      </c>
      <c r="H3487">
        <v>1</v>
      </c>
      <c r="I3487">
        <v>0</v>
      </c>
      <c r="J3487">
        <v>1</v>
      </c>
      <c r="K3487">
        <v>0</v>
      </c>
    </row>
    <row r="3488" spans="1:11" x14ac:dyDescent="0.2">
      <c r="A3488" t="s">
        <v>3798</v>
      </c>
      <c r="B3488" t="s">
        <v>93</v>
      </c>
      <c r="C3488" t="s">
        <v>296</v>
      </c>
      <c r="D3488" t="s">
        <v>272</v>
      </c>
      <c r="E3488" t="s">
        <v>184</v>
      </c>
      <c r="F3488">
        <v>0</v>
      </c>
      <c r="G3488">
        <v>0</v>
      </c>
      <c r="H3488">
        <v>1</v>
      </c>
      <c r="I3488">
        <v>0</v>
      </c>
      <c r="J3488">
        <v>1</v>
      </c>
      <c r="K3488">
        <v>0</v>
      </c>
    </row>
    <row r="3489" spans="1:11" x14ac:dyDescent="0.2">
      <c r="A3489" t="s">
        <v>3799</v>
      </c>
      <c r="B3489" t="s">
        <v>93</v>
      </c>
      <c r="C3489" t="s">
        <v>296</v>
      </c>
      <c r="D3489" t="s">
        <v>272</v>
      </c>
      <c r="E3489" t="s">
        <v>286</v>
      </c>
      <c r="F3489">
        <v>0</v>
      </c>
      <c r="G3489">
        <v>0</v>
      </c>
      <c r="H3489">
        <v>2</v>
      </c>
      <c r="I3489">
        <v>0</v>
      </c>
      <c r="J3489">
        <v>2</v>
      </c>
      <c r="K3489">
        <v>0</v>
      </c>
    </row>
    <row r="3490" spans="1:11" x14ac:dyDescent="0.2">
      <c r="A3490" t="s">
        <v>3800</v>
      </c>
      <c r="B3490" t="s">
        <v>93</v>
      </c>
      <c r="C3490" t="s">
        <v>299</v>
      </c>
      <c r="D3490" t="s">
        <v>106</v>
      </c>
      <c r="E3490" t="s">
        <v>280</v>
      </c>
      <c r="F3490">
        <v>0</v>
      </c>
      <c r="G3490">
        <v>0</v>
      </c>
      <c r="H3490">
        <v>7956</v>
      </c>
      <c r="I3490">
        <v>0</v>
      </c>
      <c r="J3490">
        <v>7956</v>
      </c>
      <c r="K3490">
        <v>0</v>
      </c>
    </row>
    <row r="3491" spans="1:11" x14ac:dyDescent="0.2">
      <c r="A3491" t="s">
        <v>3801</v>
      </c>
      <c r="B3491" t="s">
        <v>93</v>
      </c>
      <c r="C3491" t="s">
        <v>299</v>
      </c>
      <c r="D3491" t="s">
        <v>269</v>
      </c>
      <c r="E3491" t="s">
        <v>107</v>
      </c>
      <c r="F3491">
        <v>0</v>
      </c>
      <c r="G3491">
        <v>0</v>
      </c>
      <c r="H3491">
        <v>201</v>
      </c>
      <c r="I3491">
        <v>0</v>
      </c>
      <c r="J3491">
        <v>201</v>
      </c>
      <c r="K3491">
        <v>0</v>
      </c>
    </row>
    <row r="3492" spans="1:11" x14ac:dyDescent="0.2">
      <c r="A3492" t="s">
        <v>3802</v>
      </c>
      <c r="B3492" t="s">
        <v>93</v>
      </c>
      <c r="C3492" t="s">
        <v>299</v>
      </c>
      <c r="D3492" t="s">
        <v>269</v>
      </c>
      <c r="E3492" t="s">
        <v>108</v>
      </c>
      <c r="F3492">
        <v>0</v>
      </c>
      <c r="G3492">
        <v>0</v>
      </c>
      <c r="H3492">
        <v>146</v>
      </c>
      <c r="I3492">
        <v>0</v>
      </c>
      <c r="J3492">
        <v>146</v>
      </c>
      <c r="K3492">
        <v>0</v>
      </c>
    </row>
    <row r="3493" spans="1:11" x14ac:dyDescent="0.2">
      <c r="A3493" t="s">
        <v>3803</v>
      </c>
      <c r="B3493" t="s">
        <v>93</v>
      </c>
      <c r="C3493" t="s">
        <v>299</v>
      </c>
      <c r="D3493" t="s">
        <v>275</v>
      </c>
      <c r="E3493" t="s">
        <v>109</v>
      </c>
      <c r="F3493">
        <v>0</v>
      </c>
      <c r="G3493">
        <v>0</v>
      </c>
      <c r="H3493">
        <v>9</v>
      </c>
      <c r="I3493">
        <v>0</v>
      </c>
      <c r="J3493">
        <v>9</v>
      </c>
      <c r="K3493">
        <v>0</v>
      </c>
    </row>
    <row r="3494" spans="1:11" x14ac:dyDescent="0.2">
      <c r="A3494" t="s">
        <v>3804</v>
      </c>
      <c r="B3494" t="s">
        <v>93</v>
      </c>
      <c r="C3494" t="s">
        <v>299</v>
      </c>
      <c r="D3494" t="s">
        <v>273</v>
      </c>
      <c r="E3494" t="s">
        <v>110</v>
      </c>
      <c r="F3494">
        <v>0</v>
      </c>
      <c r="G3494">
        <v>0</v>
      </c>
      <c r="H3494">
        <v>34</v>
      </c>
      <c r="I3494">
        <v>0</v>
      </c>
      <c r="J3494">
        <v>34</v>
      </c>
      <c r="K3494">
        <v>0</v>
      </c>
    </row>
    <row r="3495" spans="1:11" x14ac:dyDescent="0.2">
      <c r="A3495" t="s">
        <v>3805</v>
      </c>
      <c r="B3495" t="s">
        <v>93</v>
      </c>
      <c r="C3495" t="s">
        <v>299</v>
      </c>
      <c r="D3495" t="s">
        <v>268</v>
      </c>
      <c r="E3495" t="s">
        <v>111</v>
      </c>
      <c r="F3495">
        <v>0</v>
      </c>
      <c r="G3495">
        <v>0</v>
      </c>
      <c r="H3495">
        <v>12</v>
      </c>
      <c r="I3495">
        <v>0</v>
      </c>
      <c r="J3495">
        <v>12</v>
      </c>
      <c r="K3495">
        <v>0</v>
      </c>
    </row>
    <row r="3496" spans="1:11" x14ac:dyDescent="0.2">
      <c r="A3496" t="s">
        <v>3806</v>
      </c>
      <c r="B3496" t="s">
        <v>93</v>
      </c>
      <c r="C3496" t="s">
        <v>299</v>
      </c>
      <c r="D3496" t="s">
        <v>269</v>
      </c>
      <c r="E3496" t="s">
        <v>112</v>
      </c>
      <c r="F3496">
        <v>0</v>
      </c>
      <c r="G3496">
        <v>0</v>
      </c>
      <c r="H3496">
        <v>83</v>
      </c>
      <c r="I3496">
        <v>0</v>
      </c>
      <c r="J3496">
        <v>83</v>
      </c>
      <c r="K3496">
        <v>0</v>
      </c>
    </row>
    <row r="3497" spans="1:11" x14ac:dyDescent="0.2">
      <c r="A3497" t="s">
        <v>3807</v>
      </c>
      <c r="B3497" t="s">
        <v>93</v>
      </c>
      <c r="C3497" t="s">
        <v>299</v>
      </c>
      <c r="D3497" t="s">
        <v>274</v>
      </c>
      <c r="E3497" t="s">
        <v>113</v>
      </c>
      <c r="F3497">
        <v>0</v>
      </c>
      <c r="G3497">
        <v>0</v>
      </c>
      <c r="H3497">
        <v>118</v>
      </c>
      <c r="I3497">
        <v>0</v>
      </c>
      <c r="J3497">
        <v>118</v>
      </c>
      <c r="K3497">
        <v>0</v>
      </c>
    </row>
    <row r="3498" spans="1:11" x14ac:dyDescent="0.2">
      <c r="A3498" t="s">
        <v>3808</v>
      </c>
      <c r="B3498" t="s">
        <v>93</v>
      </c>
      <c r="C3498" t="s">
        <v>299</v>
      </c>
      <c r="D3498" t="s">
        <v>271</v>
      </c>
      <c r="E3498" t="s">
        <v>114</v>
      </c>
      <c r="F3498">
        <v>0</v>
      </c>
      <c r="G3498">
        <v>0</v>
      </c>
      <c r="H3498">
        <v>1</v>
      </c>
      <c r="I3498">
        <v>0</v>
      </c>
      <c r="J3498">
        <v>1</v>
      </c>
      <c r="K3498">
        <v>0</v>
      </c>
    </row>
    <row r="3499" spans="1:11" x14ac:dyDescent="0.2">
      <c r="A3499" t="s">
        <v>3809</v>
      </c>
      <c r="B3499" t="s">
        <v>93</v>
      </c>
      <c r="C3499" t="s">
        <v>299</v>
      </c>
      <c r="D3499" t="s">
        <v>271</v>
      </c>
      <c r="E3499" t="s">
        <v>116</v>
      </c>
      <c r="F3499">
        <v>0</v>
      </c>
      <c r="G3499">
        <v>0</v>
      </c>
      <c r="H3499">
        <v>14</v>
      </c>
      <c r="I3499">
        <v>0</v>
      </c>
      <c r="J3499">
        <v>14</v>
      </c>
      <c r="K3499">
        <v>0</v>
      </c>
    </row>
    <row r="3500" spans="1:11" x14ac:dyDescent="0.2">
      <c r="A3500" t="s">
        <v>3810</v>
      </c>
      <c r="B3500" t="s">
        <v>93</v>
      </c>
      <c r="C3500" t="s">
        <v>299</v>
      </c>
      <c r="D3500" t="s">
        <v>273</v>
      </c>
      <c r="E3500" t="s">
        <v>117</v>
      </c>
      <c r="F3500">
        <v>0</v>
      </c>
      <c r="G3500">
        <v>0</v>
      </c>
      <c r="H3500">
        <v>38</v>
      </c>
      <c r="I3500">
        <v>0</v>
      </c>
      <c r="J3500">
        <v>38</v>
      </c>
      <c r="K3500">
        <v>0</v>
      </c>
    </row>
    <row r="3501" spans="1:11" x14ac:dyDescent="0.2">
      <c r="A3501" t="s">
        <v>3811</v>
      </c>
      <c r="B3501" t="s">
        <v>93</v>
      </c>
      <c r="C3501" t="s">
        <v>299</v>
      </c>
      <c r="D3501" t="s">
        <v>272</v>
      </c>
      <c r="E3501" t="s">
        <v>118</v>
      </c>
      <c r="F3501">
        <v>0</v>
      </c>
      <c r="G3501">
        <v>0</v>
      </c>
      <c r="H3501">
        <v>25</v>
      </c>
      <c r="I3501">
        <v>0</v>
      </c>
      <c r="J3501">
        <v>25</v>
      </c>
      <c r="K3501">
        <v>0</v>
      </c>
    </row>
    <row r="3502" spans="1:11" x14ac:dyDescent="0.2">
      <c r="A3502" t="s">
        <v>3812</v>
      </c>
      <c r="B3502" t="s">
        <v>93</v>
      </c>
      <c r="C3502" t="s">
        <v>299</v>
      </c>
      <c r="D3502" t="s">
        <v>275</v>
      </c>
      <c r="E3502" t="s">
        <v>119</v>
      </c>
      <c r="F3502">
        <v>0</v>
      </c>
      <c r="G3502">
        <v>0</v>
      </c>
      <c r="H3502">
        <v>20</v>
      </c>
      <c r="I3502">
        <v>0</v>
      </c>
      <c r="J3502">
        <v>20</v>
      </c>
      <c r="K3502">
        <v>0</v>
      </c>
    </row>
    <row r="3503" spans="1:11" x14ac:dyDescent="0.2">
      <c r="A3503" t="s">
        <v>3813</v>
      </c>
      <c r="B3503" t="s">
        <v>93</v>
      </c>
      <c r="C3503" t="s">
        <v>299</v>
      </c>
      <c r="D3503" t="s">
        <v>269</v>
      </c>
      <c r="E3503" t="s">
        <v>120</v>
      </c>
      <c r="F3503">
        <v>0</v>
      </c>
      <c r="G3503">
        <v>0</v>
      </c>
      <c r="H3503">
        <v>115</v>
      </c>
      <c r="I3503">
        <v>0</v>
      </c>
      <c r="J3503">
        <v>115</v>
      </c>
      <c r="K3503">
        <v>0</v>
      </c>
    </row>
    <row r="3504" spans="1:11" x14ac:dyDescent="0.2">
      <c r="A3504" t="s">
        <v>3814</v>
      </c>
      <c r="B3504" t="s">
        <v>93</v>
      </c>
      <c r="C3504" t="s">
        <v>299</v>
      </c>
      <c r="D3504" t="s">
        <v>272</v>
      </c>
      <c r="E3504" t="s">
        <v>121</v>
      </c>
      <c r="F3504">
        <v>0</v>
      </c>
      <c r="G3504">
        <v>0</v>
      </c>
      <c r="H3504">
        <v>31</v>
      </c>
      <c r="I3504">
        <v>0</v>
      </c>
      <c r="J3504">
        <v>31</v>
      </c>
      <c r="K3504">
        <v>0</v>
      </c>
    </row>
    <row r="3505" spans="1:11" x14ac:dyDescent="0.2">
      <c r="A3505" t="s">
        <v>3815</v>
      </c>
      <c r="B3505" t="s">
        <v>93</v>
      </c>
      <c r="C3505" t="s">
        <v>299</v>
      </c>
      <c r="D3505" t="s">
        <v>273</v>
      </c>
      <c r="E3505" t="s">
        <v>122</v>
      </c>
      <c r="F3505">
        <v>0</v>
      </c>
      <c r="G3505">
        <v>0</v>
      </c>
      <c r="H3505">
        <v>98</v>
      </c>
      <c r="I3505">
        <v>0</v>
      </c>
      <c r="J3505">
        <v>98</v>
      </c>
      <c r="K3505">
        <v>0</v>
      </c>
    </row>
    <row r="3506" spans="1:11" x14ac:dyDescent="0.2">
      <c r="A3506" t="s">
        <v>3816</v>
      </c>
      <c r="B3506" t="s">
        <v>93</v>
      </c>
      <c r="C3506" t="s">
        <v>299</v>
      </c>
      <c r="D3506" t="s">
        <v>269</v>
      </c>
      <c r="E3506" t="s">
        <v>123</v>
      </c>
      <c r="F3506">
        <v>0</v>
      </c>
      <c r="G3506">
        <v>0</v>
      </c>
      <c r="H3506">
        <v>95</v>
      </c>
      <c r="I3506">
        <v>0</v>
      </c>
      <c r="J3506">
        <v>95</v>
      </c>
      <c r="K3506">
        <v>0</v>
      </c>
    </row>
    <row r="3507" spans="1:11" x14ac:dyDescent="0.2">
      <c r="A3507" t="s">
        <v>3817</v>
      </c>
      <c r="B3507" t="s">
        <v>93</v>
      </c>
      <c r="C3507" t="s">
        <v>299</v>
      </c>
      <c r="D3507" t="s">
        <v>272</v>
      </c>
      <c r="E3507" t="s">
        <v>124</v>
      </c>
      <c r="F3507">
        <v>0</v>
      </c>
      <c r="G3507">
        <v>0</v>
      </c>
      <c r="H3507">
        <v>131</v>
      </c>
      <c r="I3507">
        <v>0</v>
      </c>
      <c r="J3507">
        <v>131</v>
      </c>
      <c r="K3507">
        <v>0</v>
      </c>
    </row>
    <row r="3508" spans="1:11" x14ac:dyDescent="0.2">
      <c r="A3508" t="s">
        <v>3818</v>
      </c>
      <c r="B3508" t="s">
        <v>93</v>
      </c>
      <c r="C3508" t="s">
        <v>299</v>
      </c>
      <c r="D3508" t="s">
        <v>271</v>
      </c>
      <c r="E3508" t="s">
        <v>125</v>
      </c>
      <c r="F3508">
        <v>0</v>
      </c>
      <c r="G3508">
        <v>0</v>
      </c>
      <c r="H3508">
        <v>8</v>
      </c>
      <c r="I3508">
        <v>0</v>
      </c>
      <c r="J3508">
        <v>8</v>
      </c>
      <c r="K3508">
        <v>0</v>
      </c>
    </row>
    <row r="3509" spans="1:11" x14ac:dyDescent="0.2">
      <c r="A3509" t="s">
        <v>3819</v>
      </c>
      <c r="B3509" t="s">
        <v>93</v>
      </c>
      <c r="C3509" t="s">
        <v>299</v>
      </c>
      <c r="D3509" t="s">
        <v>275</v>
      </c>
      <c r="E3509" t="s">
        <v>126</v>
      </c>
      <c r="F3509">
        <v>0</v>
      </c>
      <c r="G3509">
        <v>0</v>
      </c>
      <c r="H3509">
        <v>3</v>
      </c>
      <c r="I3509">
        <v>0</v>
      </c>
      <c r="J3509">
        <v>3</v>
      </c>
      <c r="K3509">
        <v>0</v>
      </c>
    </row>
    <row r="3510" spans="1:11" x14ac:dyDescent="0.2">
      <c r="A3510" t="s">
        <v>3820</v>
      </c>
      <c r="B3510" t="s">
        <v>93</v>
      </c>
      <c r="C3510" t="s">
        <v>299</v>
      </c>
      <c r="D3510" t="s">
        <v>268</v>
      </c>
      <c r="E3510" t="s">
        <v>127</v>
      </c>
      <c r="F3510">
        <v>0</v>
      </c>
      <c r="G3510">
        <v>0</v>
      </c>
      <c r="H3510">
        <v>111</v>
      </c>
      <c r="I3510">
        <v>0</v>
      </c>
      <c r="J3510">
        <v>111</v>
      </c>
      <c r="K3510">
        <v>0</v>
      </c>
    </row>
    <row r="3511" spans="1:11" x14ac:dyDescent="0.2">
      <c r="A3511" t="s">
        <v>3821</v>
      </c>
      <c r="B3511" t="s">
        <v>93</v>
      </c>
      <c r="C3511" t="s">
        <v>299</v>
      </c>
      <c r="D3511" t="s">
        <v>269</v>
      </c>
      <c r="E3511" t="s">
        <v>128</v>
      </c>
      <c r="F3511">
        <v>0</v>
      </c>
      <c r="G3511">
        <v>0</v>
      </c>
      <c r="H3511">
        <v>61</v>
      </c>
      <c r="I3511">
        <v>0</v>
      </c>
      <c r="J3511">
        <v>61</v>
      </c>
      <c r="K3511">
        <v>0</v>
      </c>
    </row>
    <row r="3512" spans="1:11" x14ac:dyDescent="0.2">
      <c r="A3512" t="s">
        <v>3822</v>
      </c>
      <c r="B3512" t="s">
        <v>93</v>
      </c>
      <c r="C3512" t="s">
        <v>299</v>
      </c>
      <c r="D3512" t="s">
        <v>268</v>
      </c>
      <c r="E3512" t="s">
        <v>129</v>
      </c>
      <c r="F3512">
        <v>0</v>
      </c>
      <c r="G3512">
        <v>0</v>
      </c>
      <c r="H3512">
        <v>62</v>
      </c>
      <c r="I3512">
        <v>0</v>
      </c>
      <c r="J3512">
        <v>62</v>
      </c>
      <c r="K3512">
        <v>0</v>
      </c>
    </row>
    <row r="3513" spans="1:11" x14ac:dyDescent="0.2">
      <c r="A3513" t="s">
        <v>3823</v>
      </c>
      <c r="B3513" t="s">
        <v>93</v>
      </c>
      <c r="C3513" t="s">
        <v>299</v>
      </c>
      <c r="D3513" t="s">
        <v>271</v>
      </c>
      <c r="E3513" t="s">
        <v>130</v>
      </c>
      <c r="F3513">
        <v>0</v>
      </c>
      <c r="G3513">
        <v>0</v>
      </c>
      <c r="H3513">
        <v>15</v>
      </c>
      <c r="I3513">
        <v>0</v>
      </c>
      <c r="J3513">
        <v>15</v>
      </c>
      <c r="K3513">
        <v>0</v>
      </c>
    </row>
    <row r="3514" spans="1:11" x14ac:dyDescent="0.2">
      <c r="A3514" t="s">
        <v>3824</v>
      </c>
      <c r="B3514" t="s">
        <v>93</v>
      </c>
      <c r="C3514" t="s">
        <v>299</v>
      </c>
      <c r="D3514" t="s">
        <v>271</v>
      </c>
      <c r="E3514" t="s">
        <v>131</v>
      </c>
      <c r="F3514">
        <v>0</v>
      </c>
      <c r="G3514">
        <v>0</v>
      </c>
      <c r="H3514">
        <v>20</v>
      </c>
      <c r="I3514">
        <v>0</v>
      </c>
      <c r="J3514">
        <v>20</v>
      </c>
      <c r="K3514">
        <v>0</v>
      </c>
    </row>
    <row r="3515" spans="1:11" x14ac:dyDescent="0.2">
      <c r="A3515" t="s">
        <v>3825</v>
      </c>
      <c r="B3515" t="s">
        <v>93</v>
      </c>
      <c r="C3515" t="s">
        <v>299</v>
      </c>
      <c r="D3515" t="s">
        <v>269</v>
      </c>
      <c r="E3515" t="s">
        <v>132</v>
      </c>
      <c r="F3515">
        <v>0</v>
      </c>
      <c r="G3515">
        <v>0</v>
      </c>
      <c r="H3515">
        <v>1</v>
      </c>
      <c r="I3515">
        <v>0</v>
      </c>
      <c r="J3515">
        <v>1</v>
      </c>
      <c r="K3515">
        <v>0</v>
      </c>
    </row>
    <row r="3516" spans="1:11" x14ac:dyDescent="0.2">
      <c r="A3516" t="s">
        <v>3826</v>
      </c>
      <c r="B3516" t="s">
        <v>93</v>
      </c>
      <c r="C3516" t="s">
        <v>299</v>
      </c>
      <c r="D3516" t="s">
        <v>273</v>
      </c>
      <c r="E3516" t="s">
        <v>133</v>
      </c>
      <c r="F3516">
        <v>0</v>
      </c>
      <c r="G3516">
        <v>0</v>
      </c>
      <c r="H3516">
        <v>21</v>
      </c>
      <c r="I3516">
        <v>0</v>
      </c>
      <c r="J3516">
        <v>21</v>
      </c>
      <c r="K3516">
        <v>0</v>
      </c>
    </row>
    <row r="3517" spans="1:11" x14ac:dyDescent="0.2">
      <c r="A3517" t="s">
        <v>3827</v>
      </c>
      <c r="B3517" t="s">
        <v>93</v>
      </c>
      <c r="C3517" t="s">
        <v>299</v>
      </c>
      <c r="D3517" t="s">
        <v>274</v>
      </c>
      <c r="E3517" t="s">
        <v>134</v>
      </c>
      <c r="F3517">
        <v>0</v>
      </c>
      <c r="G3517">
        <v>0</v>
      </c>
      <c r="H3517">
        <v>21</v>
      </c>
      <c r="I3517">
        <v>0</v>
      </c>
      <c r="J3517">
        <v>21</v>
      </c>
      <c r="K3517">
        <v>0</v>
      </c>
    </row>
    <row r="3518" spans="1:11" x14ac:dyDescent="0.2">
      <c r="A3518" t="s">
        <v>3828</v>
      </c>
      <c r="B3518" t="s">
        <v>93</v>
      </c>
      <c r="C3518" t="s">
        <v>299</v>
      </c>
      <c r="D3518" t="s">
        <v>269</v>
      </c>
      <c r="E3518" t="s">
        <v>135</v>
      </c>
      <c r="F3518">
        <v>0</v>
      </c>
      <c r="G3518">
        <v>0</v>
      </c>
      <c r="H3518">
        <v>139</v>
      </c>
      <c r="I3518">
        <v>0</v>
      </c>
      <c r="J3518">
        <v>139</v>
      </c>
      <c r="K3518">
        <v>0</v>
      </c>
    </row>
    <row r="3519" spans="1:11" x14ac:dyDescent="0.2">
      <c r="A3519" t="s">
        <v>3829</v>
      </c>
      <c r="B3519" t="s">
        <v>93</v>
      </c>
      <c r="C3519" t="s">
        <v>299</v>
      </c>
      <c r="D3519" t="s">
        <v>271</v>
      </c>
      <c r="E3519" t="s">
        <v>136</v>
      </c>
      <c r="F3519">
        <v>0</v>
      </c>
      <c r="G3519">
        <v>0</v>
      </c>
      <c r="H3519">
        <v>4</v>
      </c>
      <c r="I3519">
        <v>0</v>
      </c>
      <c r="J3519">
        <v>4</v>
      </c>
      <c r="K3519">
        <v>0</v>
      </c>
    </row>
    <row r="3520" spans="1:11" x14ac:dyDescent="0.2">
      <c r="A3520" t="s">
        <v>3830</v>
      </c>
      <c r="B3520" t="s">
        <v>93</v>
      </c>
      <c r="C3520" t="s">
        <v>299</v>
      </c>
      <c r="D3520" t="s">
        <v>270</v>
      </c>
      <c r="E3520" t="s">
        <v>137</v>
      </c>
      <c r="F3520">
        <v>0</v>
      </c>
      <c r="G3520">
        <v>0</v>
      </c>
      <c r="H3520">
        <v>3</v>
      </c>
      <c r="I3520">
        <v>0</v>
      </c>
      <c r="J3520">
        <v>3</v>
      </c>
      <c r="K3520">
        <v>0</v>
      </c>
    </row>
    <row r="3521" spans="1:11" x14ac:dyDescent="0.2">
      <c r="A3521" t="s">
        <v>3831</v>
      </c>
      <c r="B3521" t="s">
        <v>93</v>
      </c>
      <c r="C3521" t="s">
        <v>299</v>
      </c>
      <c r="D3521" t="s">
        <v>267</v>
      </c>
      <c r="E3521" t="s">
        <v>138</v>
      </c>
      <c r="F3521">
        <v>0</v>
      </c>
      <c r="G3521">
        <v>0</v>
      </c>
      <c r="H3521">
        <v>9</v>
      </c>
      <c r="I3521">
        <v>0</v>
      </c>
      <c r="J3521">
        <v>9</v>
      </c>
      <c r="K3521">
        <v>0</v>
      </c>
    </row>
    <row r="3522" spans="1:11" x14ac:dyDescent="0.2">
      <c r="A3522" t="s">
        <v>3832</v>
      </c>
      <c r="B3522" t="s">
        <v>93</v>
      </c>
      <c r="C3522" t="s">
        <v>299</v>
      </c>
      <c r="D3522" t="s">
        <v>267</v>
      </c>
      <c r="E3522" t="s">
        <v>139</v>
      </c>
      <c r="F3522">
        <v>0</v>
      </c>
      <c r="G3522">
        <v>0</v>
      </c>
      <c r="H3522">
        <v>38</v>
      </c>
      <c r="I3522">
        <v>0</v>
      </c>
      <c r="J3522">
        <v>38</v>
      </c>
      <c r="K3522">
        <v>0</v>
      </c>
    </row>
    <row r="3523" spans="1:11" x14ac:dyDescent="0.2">
      <c r="A3523" t="s">
        <v>3833</v>
      </c>
      <c r="B3523" t="s">
        <v>93</v>
      </c>
      <c r="C3523" t="s">
        <v>299</v>
      </c>
      <c r="D3523" t="s">
        <v>273</v>
      </c>
      <c r="E3523" t="s">
        <v>140</v>
      </c>
      <c r="F3523">
        <v>0</v>
      </c>
      <c r="G3523">
        <v>0</v>
      </c>
      <c r="H3523">
        <v>76</v>
      </c>
      <c r="I3523">
        <v>0</v>
      </c>
      <c r="J3523">
        <v>76</v>
      </c>
      <c r="K3523">
        <v>0</v>
      </c>
    </row>
    <row r="3524" spans="1:11" x14ac:dyDescent="0.2">
      <c r="A3524" t="s">
        <v>3834</v>
      </c>
      <c r="B3524" t="s">
        <v>93</v>
      </c>
      <c r="C3524" t="s">
        <v>299</v>
      </c>
      <c r="D3524" t="s">
        <v>275</v>
      </c>
      <c r="E3524" t="s">
        <v>141</v>
      </c>
      <c r="F3524">
        <v>0</v>
      </c>
      <c r="G3524">
        <v>0</v>
      </c>
      <c r="H3524">
        <v>6</v>
      </c>
      <c r="I3524">
        <v>0</v>
      </c>
      <c r="J3524">
        <v>6</v>
      </c>
      <c r="K3524">
        <v>0</v>
      </c>
    </row>
    <row r="3525" spans="1:11" x14ac:dyDescent="0.2">
      <c r="A3525" t="s">
        <v>3835</v>
      </c>
      <c r="B3525" t="s">
        <v>93</v>
      </c>
      <c r="C3525" t="s">
        <v>299</v>
      </c>
      <c r="D3525" t="s">
        <v>273</v>
      </c>
      <c r="E3525" t="s">
        <v>142</v>
      </c>
      <c r="F3525">
        <v>0</v>
      </c>
      <c r="G3525">
        <v>0</v>
      </c>
      <c r="H3525">
        <v>21</v>
      </c>
      <c r="I3525">
        <v>0</v>
      </c>
      <c r="J3525">
        <v>21</v>
      </c>
      <c r="K3525">
        <v>0</v>
      </c>
    </row>
    <row r="3526" spans="1:11" x14ac:dyDescent="0.2">
      <c r="A3526" t="s">
        <v>3836</v>
      </c>
      <c r="B3526" t="s">
        <v>93</v>
      </c>
      <c r="C3526" t="s">
        <v>299</v>
      </c>
      <c r="D3526" t="s">
        <v>274</v>
      </c>
      <c r="E3526" t="s">
        <v>143</v>
      </c>
      <c r="F3526">
        <v>0</v>
      </c>
      <c r="G3526">
        <v>0</v>
      </c>
      <c r="H3526">
        <v>8</v>
      </c>
      <c r="I3526">
        <v>0</v>
      </c>
      <c r="J3526">
        <v>8</v>
      </c>
      <c r="K3526">
        <v>0</v>
      </c>
    </row>
    <row r="3527" spans="1:11" x14ac:dyDescent="0.2">
      <c r="A3527" t="s">
        <v>3837</v>
      </c>
      <c r="B3527" t="s">
        <v>93</v>
      </c>
      <c r="C3527" t="s">
        <v>299</v>
      </c>
      <c r="D3527" t="s">
        <v>270</v>
      </c>
      <c r="E3527" t="s">
        <v>144</v>
      </c>
      <c r="F3527">
        <v>0</v>
      </c>
      <c r="G3527">
        <v>0</v>
      </c>
      <c r="H3527">
        <v>14</v>
      </c>
      <c r="I3527">
        <v>0</v>
      </c>
      <c r="J3527">
        <v>14</v>
      </c>
      <c r="K3527">
        <v>0</v>
      </c>
    </row>
    <row r="3528" spans="1:11" x14ac:dyDescent="0.2">
      <c r="A3528" t="s">
        <v>3838</v>
      </c>
      <c r="B3528" t="s">
        <v>93</v>
      </c>
      <c r="C3528" t="s">
        <v>299</v>
      </c>
      <c r="D3528" t="s">
        <v>269</v>
      </c>
      <c r="E3528" t="s">
        <v>145</v>
      </c>
      <c r="F3528">
        <v>0</v>
      </c>
      <c r="G3528">
        <v>0</v>
      </c>
      <c r="H3528">
        <v>139</v>
      </c>
      <c r="I3528">
        <v>0</v>
      </c>
      <c r="J3528">
        <v>139</v>
      </c>
      <c r="K3528">
        <v>0</v>
      </c>
    </row>
    <row r="3529" spans="1:11" x14ac:dyDescent="0.2">
      <c r="A3529" t="s">
        <v>3839</v>
      </c>
      <c r="B3529" t="s">
        <v>93</v>
      </c>
      <c r="C3529" t="s">
        <v>299</v>
      </c>
      <c r="D3529" t="s">
        <v>267</v>
      </c>
      <c r="E3529" t="s">
        <v>281</v>
      </c>
      <c r="F3529">
        <v>0</v>
      </c>
      <c r="G3529">
        <v>0</v>
      </c>
      <c r="H3529">
        <v>267</v>
      </c>
      <c r="I3529">
        <v>0</v>
      </c>
      <c r="J3529">
        <v>267</v>
      </c>
      <c r="K3529">
        <v>0</v>
      </c>
    </row>
    <row r="3530" spans="1:11" x14ac:dyDescent="0.2">
      <c r="A3530" t="s">
        <v>3840</v>
      </c>
      <c r="B3530" t="s">
        <v>93</v>
      </c>
      <c r="C3530" t="s">
        <v>299</v>
      </c>
      <c r="D3530" t="s">
        <v>268</v>
      </c>
      <c r="E3530" t="s">
        <v>282</v>
      </c>
      <c r="F3530">
        <v>0</v>
      </c>
      <c r="G3530">
        <v>0</v>
      </c>
      <c r="H3530">
        <v>920</v>
      </c>
      <c r="I3530">
        <v>0</v>
      </c>
      <c r="J3530">
        <v>920</v>
      </c>
      <c r="K3530">
        <v>0</v>
      </c>
    </row>
    <row r="3531" spans="1:11" x14ac:dyDescent="0.2">
      <c r="A3531" t="s">
        <v>3841</v>
      </c>
      <c r="B3531" t="s">
        <v>93</v>
      </c>
      <c r="C3531" t="s">
        <v>299</v>
      </c>
      <c r="D3531" t="s">
        <v>275</v>
      </c>
      <c r="E3531" t="s">
        <v>146</v>
      </c>
      <c r="F3531">
        <v>0</v>
      </c>
      <c r="G3531">
        <v>0</v>
      </c>
      <c r="H3531">
        <v>8</v>
      </c>
      <c r="I3531">
        <v>0</v>
      </c>
      <c r="J3531">
        <v>8</v>
      </c>
      <c r="K3531">
        <v>0</v>
      </c>
    </row>
    <row r="3532" spans="1:11" x14ac:dyDescent="0.2">
      <c r="A3532" t="s">
        <v>3842</v>
      </c>
      <c r="B3532" t="s">
        <v>93</v>
      </c>
      <c r="C3532" t="s">
        <v>299</v>
      </c>
      <c r="D3532" t="s">
        <v>272</v>
      </c>
      <c r="E3532" t="s">
        <v>147</v>
      </c>
      <c r="F3532">
        <v>0</v>
      </c>
      <c r="G3532">
        <v>0</v>
      </c>
      <c r="H3532">
        <v>53</v>
      </c>
      <c r="I3532">
        <v>0</v>
      </c>
      <c r="J3532">
        <v>53</v>
      </c>
      <c r="K3532">
        <v>0</v>
      </c>
    </row>
    <row r="3533" spans="1:11" x14ac:dyDescent="0.2">
      <c r="A3533" t="s">
        <v>3843</v>
      </c>
      <c r="B3533" t="s">
        <v>93</v>
      </c>
      <c r="C3533" t="s">
        <v>299</v>
      </c>
      <c r="D3533" t="s">
        <v>269</v>
      </c>
      <c r="E3533" t="s">
        <v>148</v>
      </c>
      <c r="F3533">
        <v>0</v>
      </c>
      <c r="G3533">
        <v>0</v>
      </c>
      <c r="H3533">
        <v>315</v>
      </c>
      <c r="I3533">
        <v>0</v>
      </c>
      <c r="J3533">
        <v>315</v>
      </c>
      <c r="K3533">
        <v>0</v>
      </c>
    </row>
    <row r="3534" spans="1:11" x14ac:dyDescent="0.2">
      <c r="A3534" t="s">
        <v>3844</v>
      </c>
      <c r="B3534" t="s">
        <v>93</v>
      </c>
      <c r="C3534" t="s">
        <v>299</v>
      </c>
      <c r="D3534" t="s">
        <v>268</v>
      </c>
      <c r="E3534" t="s">
        <v>149</v>
      </c>
      <c r="F3534">
        <v>0</v>
      </c>
      <c r="G3534">
        <v>0</v>
      </c>
      <c r="H3534">
        <v>223</v>
      </c>
      <c r="I3534">
        <v>0</v>
      </c>
      <c r="J3534">
        <v>223</v>
      </c>
      <c r="K3534">
        <v>0</v>
      </c>
    </row>
    <row r="3535" spans="1:11" x14ac:dyDescent="0.2">
      <c r="A3535" t="s">
        <v>3845</v>
      </c>
      <c r="B3535" t="s">
        <v>93</v>
      </c>
      <c r="C3535" t="s">
        <v>299</v>
      </c>
      <c r="D3535" t="s">
        <v>270</v>
      </c>
      <c r="E3535" t="s">
        <v>150</v>
      </c>
      <c r="F3535">
        <v>0</v>
      </c>
      <c r="G3535">
        <v>0</v>
      </c>
      <c r="H3535">
        <v>9</v>
      </c>
      <c r="I3535">
        <v>0</v>
      </c>
      <c r="J3535">
        <v>9</v>
      </c>
      <c r="K3535">
        <v>0</v>
      </c>
    </row>
    <row r="3536" spans="1:11" x14ac:dyDescent="0.2">
      <c r="A3536" t="s">
        <v>3846</v>
      </c>
      <c r="B3536" t="s">
        <v>93</v>
      </c>
      <c r="C3536" t="s">
        <v>299</v>
      </c>
      <c r="D3536" t="s">
        <v>273</v>
      </c>
      <c r="E3536" t="s">
        <v>151</v>
      </c>
      <c r="F3536">
        <v>0</v>
      </c>
      <c r="G3536">
        <v>0</v>
      </c>
      <c r="H3536">
        <v>64</v>
      </c>
      <c r="I3536">
        <v>0</v>
      </c>
      <c r="J3536">
        <v>64</v>
      </c>
      <c r="K3536">
        <v>0</v>
      </c>
    </row>
    <row r="3537" spans="1:11" x14ac:dyDescent="0.2">
      <c r="A3537" t="s">
        <v>3847</v>
      </c>
      <c r="B3537" t="s">
        <v>93</v>
      </c>
      <c r="C3537" t="s">
        <v>299</v>
      </c>
      <c r="D3537" t="s">
        <v>269</v>
      </c>
      <c r="E3537" t="s">
        <v>152</v>
      </c>
      <c r="F3537">
        <v>0</v>
      </c>
      <c r="G3537">
        <v>0</v>
      </c>
      <c r="H3537">
        <v>129</v>
      </c>
      <c r="I3537">
        <v>0</v>
      </c>
      <c r="J3537">
        <v>129</v>
      </c>
      <c r="K3537">
        <v>0</v>
      </c>
    </row>
    <row r="3538" spans="1:11" x14ac:dyDescent="0.2">
      <c r="A3538" t="s">
        <v>3848</v>
      </c>
      <c r="B3538" t="s">
        <v>93</v>
      </c>
      <c r="C3538" t="s">
        <v>299</v>
      </c>
      <c r="D3538" t="s">
        <v>269</v>
      </c>
      <c r="E3538" t="s">
        <v>153</v>
      </c>
      <c r="F3538">
        <v>0</v>
      </c>
      <c r="G3538">
        <v>0</v>
      </c>
      <c r="H3538">
        <v>153</v>
      </c>
      <c r="I3538">
        <v>0</v>
      </c>
      <c r="J3538">
        <v>153</v>
      </c>
      <c r="K3538">
        <v>0</v>
      </c>
    </row>
    <row r="3539" spans="1:11" x14ac:dyDescent="0.2">
      <c r="A3539" t="s">
        <v>3849</v>
      </c>
      <c r="B3539" t="s">
        <v>93</v>
      </c>
      <c r="C3539" t="s">
        <v>299</v>
      </c>
      <c r="D3539" t="s">
        <v>271</v>
      </c>
      <c r="E3539" t="s">
        <v>154</v>
      </c>
      <c r="F3539">
        <v>0</v>
      </c>
      <c r="G3539">
        <v>0</v>
      </c>
      <c r="H3539">
        <v>2</v>
      </c>
      <c r="I3539">
        <v>0</v>
      </c>
      <c r="J3539">
        <v>2</v>
      </c>
      <c r="K3539">
        <v>0</v>
      </c>
    </row>
    <row r="3540" spans="1:11" x14ac:dyDescent="0.2">
      <c r="A3540" t="s">
        <v>3850</v>
      </c>
      <c r="B3540" t="s">
        <v>93</v>
      </c>
      <c r="C3540" t="s">
        <v>299</v>
      </c>
      <c r="D3540" t="s">
        <v>269</v>
      </c>
      <c r="E3540" t="s">
        <v>155</v>
      </c>
      <c r="F3540">
        <v>0</v>
      </c>
      <c r="G3540">
        <v>0</v>
      </c>
      <c r="H3540">
        <v>67</v>
      </c>
      <c r="I3540">
        <v>0</v>
      </c>
      <c r="J3540">
        <v>67</v>
      </c>
      <c r="K3540">
        <v>0</v>
      </c>
    </row>
    <row r="3541" spans="1:11" x14ac:dyDescent="0.2">
      <c r="A3541" t="s">
        <v>3851</v>
      </c>
      <c r="B3541" t="s">
        <v>93</v>
      </c>
      <c r="C3541" t="s">
        <v>299</v>
      </c>
      <c r="D3541" t="s">
        <v>272</v>
      </c>
      <c r="E3541" t="s">
        <v>156</v>
      </c>
      <c r="F3541">
        <v>0</v>
      </c>
      <c r="G3541">
        <v>0</v>
      </c>
      <c r="H3541">
        <v>209</v>
      </c>
      <c r="I3541">
        <v>0</v>
      </c>
      <c r="J3541">
        <v>209</v>
      </c>
      <c r="K3541">
        <v>0</v>
      </c>
    </row>
    <row r="3542" spans="1:11" x14ac:dyDescent="0.2">
      <c r="A3542" t="s">
        <v>3852</v>
      </c>
      <c r="B3542" t="s">
        <v>93</v>
      </c>
      <c r="C3542" t="s">
        <v>299</v>
      </c>
      <c r="D3542" t="s">
        <v>269</v>
      </c>
      <c r="E3542" t="s">
        <v>157</v>
      </c>
      <c r="F3542">
        <v>0</v>
      </c>
      <c r="G3542">
        <v>0</v>
      </c>
      <c r="H3542">
        <v>215</v>
      </c>
      <c r="I3542">
        <v>0</v>
      </c>
      <c r="J3542">
        <v>215</v>
      </c>
      <c r="K3542">
        <v>0</v>
      </c>
    </row>
    <row r="3543" spans="1:11" x14ac:dyDescent="0.2">
      <c r="A3543" t="s">
        <v>3853</v>
      </c>
      <c r="B3543" t="s">
        <v>93</v>
      </c>
      <c r="C3543" t="s">
        <v>299</v>
      </c>
      <c r="D3543" t="s">
        <v>269</v>
      </c>
      <c r="E3543" t="s">
        <v>158</v>
      </c>
      <c r="F3543">
        <v>0</v>
      </c>
      <c r="G3543">
        <v>0</v>
      </c>
      <c r="H3543">
        <v>59</v>
      </c>
      <c r="I3543">
        <v>0</v>
      </c>
      <c r="J3543">
        <v>59</v>
      </c>
      <c r="K3543">
        <v>0</v>
      </c>
    </row>
    <row r="3544" spans="1:11" x14ac:dyDescent="0.2">
      <c r="A3544" t="s">
        <v>3854</v>
      </c>
      <c r="B3544" t="s">
        <v>93</v>
      </c>
      <c r="C3544" t="s">
        <v>299</v>
      </c>
      <c r="D3544" t="s">
        <v>270</v>
      </c>
      <c r="E3544" t="s">
        <v>159</v>
      </c>
      <c r="F3544">
        <v>0</v>
      </c>
      <c r="G3544">
        <v>0</v>
      </c>
      <c r="H3544">
        <v>1</v>
      </c>
      <c r="I3544">
        <v>0</v>
      </c>
      <c r="J3544">
        <v>1</v>
      </c>
      <c r="K3544">
        <v>0</v>
      </c>
    </row>
    <row r="3545" spans="1:11" x14ac:dyDescent="0.2">
      <c r="A3545" t="s">
        <v>3855</v>
      </c>
      <c r="B3545" t="s">
        <v>93</v>
      </c>
      <c r="C3545" t="s">
        <v>299</v>
      </c>
      <c r="D3545" t="s">
        <v>269</v>
      </c>
      <c r="E3545" t="s">
        <v>160</v>
      </c>
      <c r="F3545">
        <v>0</v>
      </c>
      <c r="G3545">
        <v>0</v>
      </c>
      <c r="H3545">
        <v>73</v>
      </c>
      <c r="I3545">
        <v>0</v>
      </c>
      <c r="J3545">
        <v>73</v>
      </c>
      <c r="K3545">
        <v>0</v>
      </c>
    </row>
    <row r="3546" spans="1:11" x14ac:dyDescent="0.2">
      <c r="A3546" t="s">
        <v>3856</v>
      </c>
      <c r="B3546" t="s">
        <v>93</v>
      </c>
      <c r="C3546" t="s">
        <v>299</v>
      </c>
      <c r="D3546" t="s">
        <v>274</v>
      </c>
      <c r="E3546" t="s">
        <v>161</v>
      </c>
      <c r="F3546">
        <v>0</v>
      </c>
      <c r="G3546">
        <v>0</v>
      </c>
      <c r="H3546">
        <v>9</v>
      </c>
      <c r="I3546">
        <v>0</v>
      </c>
      <c r="J3546">
        <v>9</v>
      </c>
      <c r="K3546">
        <v>0</v>
      </c>
    </row>
    <row r="3547" spans="1:11" x14ac:dyDescent="0.2">
      <c r="A3547" t="s">
        <v>3857</v>
      </c>
      <c r="B3547" t="s">
        <v>93</v>
      </c>
      <c r="C3547" t="s">
        <v>299</v>
      </c>
      <c r="D3547" t="s">
        <v>268</v>
      </c>
      <c r="E3547" t="s">
        <v>162</v>
      </c>
      <c r="F3547">
        <v>0</v>
      </c>
      <c r="G3547">
        <v>0</v>
      </c>
      <c r="H3547">
        <v>305</v>
      </c>
      <c r="I3547">
        <v>0</v>
      </c>
      <c r="J3547">
        <v>305</v>
      </c>
      <c r="K3547">
        <v>0</v>
      </c>
    </row>
    <row r="3548" spans="1:11" x14ac:dyDescent="0.2">
      <c r="A3548" t="s">
        <v>3858</v>
      </c>
      <c r="B3548" t="s">
        <v>93</v>
      </c>
      <c r="C3548" t="s">
        <v>299</v>
      </c>
      <c r="D3548" t="s">
        <v>269</v>
      </c>
      <c r="E3548" t="s">
        <v>163</v>
      </c>
      <c r="F3548">
        <v>0</v>
      </c>
      <c r="G3548">
        <v>0</v>
      </c>
      <c r="H3548">
        <v>59</v>
      </c>
      <c r="I3548">
        <v>0</v>
      </c>
      <c r="J3548">
        <v>59</v>
      </c>
      <c r="K3548">
        <v>0</v>
      </c>
    </row>
    <row r="3549" spans="1:11" x14ac:dyDescent="0.2">
      <c r="A3549" t="s">
        <v>3859</v>
      </c>
      <c r="B3549" t="s">
        <v>93</v>
      </c>
      <c r="C3549" t="s">
        <v>299</v>
      </c>
      <c r="D3549" t="s">
        <v>269</v>
      </c>
      <c r="E3549" t="s">
        <v>164</v>
      </c>
      <c r="F3549">
        <v>0</v>
      </c>
      <c r="G3549">
        <v>0</v>
      </c>
      <c r="H3549">
        <v>111</v>
      </c>
      <c r="I3549">
        <v>0</v>
      </c>
      <c r="J3549">
        <v>111</v>
      </c>
      <c r="K3549">
        <v>0</v>
      </c>
    </row>
    <row r="3550" spans="1:11" x14ac:dyDescent="0.2">
      <c r="A3550" t="s">
        <v>3860</v>
      </c>
      <c r="B3550" t="s">
        <v>93</v>
      </c>
      <c r="C3550" t="s">
        <v>299</v>
      </c>
      <c r="D3550" t="s">
        <v>272</v>
      </c>
      <c r="E3550" t="s">
        <v>165</v>
      </c>
      <c r="F3550">
        <v>0</v>
      </c>
      <c r="G3550">
        <v>0</v>
      </c>
      <c r="H3550">
        <v>11</v>
      </c>
      <c r="I3550">
        <v>0</v>
      </c>
      <c r="J3550">
        <v>11</v>
      </c>
      <c r="K3550">
        <v>0</v>
      </c>
    </row>
    <row r="3551" spans="1:11" x14ac:dyDescent="0.2">
      <c r="A3551" t="s">
        <v>3861</v>
      </c>
      <c r="B3551" t="s">
        <v>93</v>
      </c>
      <c r="C3551" t="s">
        <v>299</v>
      </c>
      <c r="D3551" t="s">
        <v>269</v>
      </c>
      <c r="E3551" t="s">
        <v>167</v>
      </c>
      <c r="F3551">
        <v>0</v>
      </c>
      <c r="G3551">
        <v>0</v>
      </c>
      <c r="H3551">
        <v>84</v>
      </c>
      <c r="I3551">
        <v>0</v>
      </c>
      <c r="J3551">
        <v>84</v>
      </c>
      <c r="K3551">
        <v>0</v>
      </c>
    </row>
    <row r="3552" spans="1:11" x14ac:dyDescent="0.2">
      <c r="A3552" t="s">
        <v>3862</v>
      </c>
      <c r="B3552" t="s">
        <v>93</v>
      </c>
      <c r="C3552" t="s">
        <v>299</v>
      </c>
      <c r="D3552" t="s">
        <v>269</v>
      </c>
      <c r="E3552" t="s">
        <v>168</v>
      </c>
      <c r="F3552">
        <v>0</v>
      </c>
      <c r="G3552">
        <v>0</v>
      </c>
      <c r="H3552">
        <v>29</v>
      </c>
      <c r="I3552">
        <v>0</v>
      </c>
      <c r="J3552">
        <v>29</v>
      </c>
      <c r="K3552">
        <v>0</v>
      </c>
    </row>
    <row r="3553" spans="1:11" x14ac:dyDescent="0.2">
      <c r="A3553" t="s">
        <v>3863</v>
      </c>
      <c r="B3553" t="s">
        <v>93</v>
      </c>
      <c r="C3553" t="s">
        <v>299</v>
      </c>
      <c r="D3553" t="s">
        <v>272</v>
      </c>
      <c r="E3553" t="s">
        <v>169</v>
      </c>
      <c r="F3553">
        <v>0</v>
      </c>
      <c r="G3553">
        <v>0</v>
      </c>
      <c r="H3553">
        <v>243</v>
      </c>
      <c r="I3553">
        <v>0</v>
      </c>
      <c r="J3553">
        <v>243</v>
      </c>
      <c r="K3553">
        <v>0</v>
      </c>
    </row>
    <row r="3554" spans="1:11" x14ac:dyDescent="0.2">
      <c r="A3554" t="s">
        <v>3864</v>
      </c>
      <c r="B3554" t="s">
        <v>93</v>
      </c>
      <c r="C3554" t="s">
        <v>299</v>
      </c>
      <c r="D3554" t="s">
        <v>275</v>
      </c>
      <c r="E3554" t="s">
        <v>170</v>
      </c>
      <c r="F3554">
        <v>0</v>
      </c>
      <c r="G3554">
        <v>0</v>
      </c>
      <c r="H3554">
        <v>3</v>
      </c>
      <c r="I3554">
        <v>0</v>
      </c>
      <c r="J3554">
        <v>3</v>
      </c>
      <c r="K3554">
        <v>0</v>
      </c>
    </row>
    <row r="3555" spans="1:11" x14ac:dyDescent="0.2">
      <c r="A3555" t="s">
        <v>3865</v>
      </c>
      <c r="B3555" t="s">
        <v>93</v>
      </c>
      <c r="C3555" t="s">
        <v>299</v>
      </c>
      <c r="D3555" t="s">
        <v>269</v>
      </c>
      <c r="E3555" t="s">
        <v>171</v>
      </c>
      <c r="F3555">
        <v>0</v>
      </c>
      <c r="G3555">
        <v>0</v>
      </c>
      <c r="H3555">
        <v>60</v>
      </c>
      <c r="I3555">
        <v>0</v>
      </c>
      <c r="J3555">
        <v>60</v>
      </c>
      <c r="K3555">
        <v>0</v>
      </c>
    </row>
    <row r="3556" spans="1:11" x14ac:dyDescent="0.2">
      <c r="A3556" t="s">
        <v>3866</v>
      </c>
      <c r="B3556" t="s">
        <v>93</v>
      </c>
      <c r="C3556" t="s">
        <v>299</v>
      </c>
      <c r="D3556" t="s">
        <v>275</v>
      </c>
      <c r="E3556" t="s">
        <v>172</v>
      </c>
      <c r="F3556">
        <v>0</v>
      </c>
      <c r="G3556">
        <v>0</v>
      </c>
      <c r="H3556">
        <v>6</v>
      </c>
      <c r="I3556">
        <v>0</v>
      </c>
      <c r="J3556">
        <v>6</v>
      </c>
      <c r="K3556">
        <v>0</v>
      </c>
    </row>
    <row r="3557" spans="1:11" x14ac:dyDescent="0.2">
      <c r="A3557" t="s">
        <v>3867</v>
      </c>
      <c r="B3557" t="s">
        <v>93</v>
      </c>
      <c r="C3557" t="s">
        <v>299</v>
      </c>
      <c r="D3557" t="s">
        <v>271</v>
      </c>
      <c r="E3557" t="s">
        <v>173</v>
      </c>
      <c r="F3557">
        <v>0</v>
      </c>
      <c r="G3557">
        <v>0</v>
      </c>
      <c r="H3557">
        <v>3</v>
      </c>
      <c r="I3557">
        <v>0</v>
      </c>
      <c r="J3557">
        <v>3</v>
      </c>
      <c r="K3557">
        <v>0</v>
      </c>
    </row>
    <row r="3558" spans="1:11" x14ac:dyDescent="0.2">
      <c r="A3558" t="s">
        <v>3868</v>
      </c>
      <c r="B3558" t="s">
        <v>93</v>
      </c>
      <c r="C3558" t="s">
        <v>299</v>
      </c>
      <c r="D3558" t="s">
        <v>269</v>
      </c>
      <c r="E3558" t="s">
        <v>174</v>
      </c>
      <c r="F3558">
        <v>0</v>
      </c>
      <c r="G3558">
        <v>0</v>
      </c>
      <c r="H3558">
        <v>161</v>
      </c>
      <c r="I3558">
        <v>0</v>
      </c>
      <c r="J3558">
        <v>161</v>
      </c>
      <c r="K3558">
        <v>0</v>
      </c>
    </row>
    <row r="3559" spans="1:11" x14ac:dyDescent="0.2">
      <c r="A3559" t="s">
        <v>3869</v>
      </c>
      <c r="B3559" t="s">
        <v>93</v>
      </c>
      <c r="C3559" t="s">
        <v>299</v>
      </c>
      <c r="D3559" t="s">
        <v>271</v>
      </c>
      <c r="E3559" t="s">
        <v>175</v>
      </c>
      <c r="F3559">
        <v>0</v>
      </c>
      <c r="G3559">
        <v>0</v>
      </c>
      <c r="H3559">
        <v>21</v>
      </c>
      <c r="I3559">
        <v>0</v>
      </c>
      <c r="J3559">
        <v>21</v>
      </c>
      <c r="K3559">
        <v>0</v>
      </c>
    </row>
    <row r="3560" spans="1:11" x14ac:dyDescent="0.2">
      <c r="A3560" t="s">
        <v>3870</v>
      </c>
      <c r="B3560" t="s">
        <v>93</v>
      </c>
      <c r="C3560" t="s">
        <v>299</v>
      </c>
      <c r="D3560" t="s">
        <v>275</v>
      </c>
      <c r="E3560" t="s">
        <v>176</v>
      </c>
      <c r="F3560">
        <v>0</v>
      </c>
      <c r="G3560">
        <v>0</v>
      </c>
      <c r="H3560">
        <v>41</v>
      </c>
      <c r="I3560">
        <v>0</v>
      </c>
      <c r="J3560">
        <v>41</v>
      </c>
      <c r="K3560">
        <v>0</v>
      </c>
    </row>
    <row r="3561" spans="1:11" x14ac:dyDescent="0.2">
      <c r="A3561" t="s">
        <v>3871</v>
      </c>
      <c r="B3561" t="s">
        <v>93</v>
      </c>
      <c r="C3561" t="s">
        <v>299</v>
      </c>
      <c r="D3561" t="s">
        <v>267</v>
      </c>
      <c r="E3561" t="s">
        <v>177</v>
      </c>
      <c r="F3561">
        <v>0</v>
      </c>
      <c r="G3561">
        <v>0</v>
      </c>
      <c r="H3561">
        <v>48</v>
      </c>
      <c r="I3561">
        <v>0</v>
      </c>
      <c r="J3561">
        <v>48</v>
      </c>
      <c r="K3561">
        <v>0</v>
      </c>
    </row>
    <row r="3562" spans="1:11" x14ac:dyDescent="0.2">
      <c r="A3562" t="s">
        <v>3872</v>
      </c>
      <c r="B3562" t="s">
        <v>93</v>
      </c>
      <c r="C3562" t="s">
        <v>299</v>
      </c>
      <c r="D3562" t="s">
        <v>267</v>
      </c>
      <c r="E3562" t="s">
        <v>178</v>
      </c>
      <c r="F3562">
        <v>0</v>
      </c>
      <c r="G3562">
        <v>0</v>
      </c>
      <c r="H3562">
        <v>28</v>
      </c>
      <c r="I3562">
        <v>0</v>
      </c>
      <c r="J3562">
        <v>28</v>
      </c>
      <c r="K3562">
        <v>0</v>
      </c>
    </row>
    <row r="3563" spans="1:11" x14ac:dyDescent="0.2">
      <c r="A3563" t="s">
        <v>3873</v>
      </c>
      <c r="B3563" t="s">
        <v>93</v>
      </c>
      <c r="C3563" t="s">
        <v>299</v>
      </c>
      <c r="D3563" t="s">
        <v>269</v>
      </c>
      <c r="E3563" t="s">
        <v>179</v>
      </c>
      <c r="F3563">
        <v>0</v>
      </c>
      <c r="G3563">
        <v>0</v>
      </c>
      <c r="H3563">
        <v>157</v>
      </c>
      <c r="I3563">
        <v>0</v>
      </c>
      <c r="J3563">
        <v>157</v>
      </c>
      <c r="K3563">
        <v>0</v>
      </c>
    </row>
    <row r="3564" spans="1:11" x14ac:dyDescent="0.2">
      <c r="A3564" t="s">
        <v>3874</v>
      </c>
      <c r="B3564" t="s">
        <v>93</v>
      </c>
      <c r="C3564" t="s">
        <v>299</v>
      </c>
      <c r="D3564" t="s">
        <v>267</v>
      </c>
      <c r="E3564" t="s">
        <v>180</v>
      </c>
      <c r="F3564">
        <v>0</v>
      </c>
      <c r="G3564">
        <v>0</v>
      </c>
      <c r="H3564">
        <v>27</v>
      </c>
      <c r="I3564">
        <v>0</v>
      </c>
      <c r="J3564">
        <v>27</v>
      </c>
      <c r="K3564">
        <v>0</v>
      </c>
    </row>
    <row r="3565" spans="1:11" x14ac:dyDescent="0.2">
      <c r="A3565" t="s">
        <v>3875</v>
      </c>
      <c r="B3565" t="s">
        <v>93</v>
      </c>
      <c r="C3565" t="s">
        <v>299</v>
      </c>
      <c r="D3565" t="s">
        <v>271</v>
      </c>
      <c r="E3565" t="s">
        <v>181</v>
      </c>
      <c r="F3565">
        <v>0</v>
      </c>
      <c r="G3565">
        <v>0</v>
      </c>
      <c r="H3565">
        <v>24</v>
      </c>
      <c r="I3565">
        <v>0</v>
      </c>
      <c r="J3565">
        <v>24</v>
      </c>
      <c r="K3565">
        <v>0</v>
      </c>
    </row>
    <row r="3566" spans="1:11" x14ac:dyDescent="0.2">
      <c r="A3566" t="s">
        <v>3876</v>
      </c>
      <c r="B3566" t="s">
        <v>93</v>
      </c>
      <c r="C3566" t="s">
        <v>299</v>
      </c>
      <c r="D3566" t="s">
        <v>269</v>
      </c>
      <c r="E3566" t="s">
        <v>283</v>
      </c>
      <c r="F3566">
        <v>0</v>
      </c>
      <c r="G3566">
        <v>0</v>
      </c>
      <c r="H3566">
        <v>3675</v>
      </c>
      <c r="I3566">
        <v>0</v>
      </c>
      <c r="J3566">
        <v>3675</v>
      </c>
      <c r="K3566">
        <v>0</v>
      </c>
    </row>
    <row r="3567" spans="1:11" x14ac:dyDescent="0.2">
      <c r="A3567" t="s">
        <v>3877</v>
      </c>
      <c r="B3567" t="s">
        <v>93</v>
      </c>
      <c r="C3567" t="s">
        <v>299</v>
      </c>
      <c r="D3567" t="s">
        <v>268</v>
      </c>
      <c r="E3567" t="s">
        <v>182</v>
      </c>
      <c r="F3567">
        <v>0</v>
      </c>
      <c r="G3567">
        <v>0</v>
      </c>
      <c r="H3567">
        <v>27</v>
      </c>
      <c r="I3567">
        <v>0</v>
      </c>
      <c r="J3567">
        <v>27</v>
      </c>
      <c r="K3567">
        <v>0</v>
      </c>
    </row>
    <row r="3568" spans="1:11" x14ac:dyDescent="0.2">
      <c r="A3568" t="s">
        <v>3878</v>
      </c>
      <c r="B3568" t="s">
        <v>93</v>
      </c>
      <c r="C3568" t="s">
        <v>299</v>
      </c>
      <c r="D3568" t="s">
        <v>271</v>
      </c>
      <c r="E3568" t="s">
        <v>183</v>
      </c>
      <c r="F3568">
        <v>0</v>
      </c>
      <c r="G3568">
        <v>0</v>
      </c>
      <c r="H3568">
        <v>81</v>
      </c>
      <c r="I3568">
        <v>0</v>
      </c>
      <c r="J3568">
        <v>81</v>
      </c>
      <c r="K3568">
        <v>0</v>
      </c>
    </row>
    <row r="3569" spans="1:11" x14ac:dyDescent="0.2">
      <c r="A3569" t="s">
        <v>3879</v>
      </c>
      <c r="B3569" t="s">
        <v>93</v>
      </c>
      <c r="C3569" t="s">
        <v>299</v>
      </c>
      <c r="D3569" t="s">
        <v>272</v>
      </c>
      <c r="E3569" t="s">
        <v>184</v>
      </c>
      <c r="F3569">
        <v>0</v>
      </c>
      <c r="G3569">
        <v>0</v>
      </c>
      <c r="H3569">
        <v>40</v>
      </c>
      <c r="I3569">
        <v>0</v>
      </c>
      <c r="J3569">
        <v>40</v>
      </c>
      <c r="K3569">
        <v>0</v>
      </c>
    </row>
    <row r="3570" spans="1:11" x14ac:dyDescent="0.2">
      <c r="A3570" t="s">
        <v>3880</v>
      </c>
      <c r="B3570" t="s">
        <v>93</v>
      </c>
      <c r="C3570" t="s">
        <v>299</v>
      </c>
      <c r="D3570" t="s">
        <v>269</v>
      </c>
      <c r="E3570" t="s">
        <v>185</v>
      </c>
      <c r="F3570">
        <v>0</v>
      </c>
      <c r="G3570">
        <v>0</v>
      </c>
      <c r="H3570">
        <v>110</v>
      </c>
      <c r="I3570">
        <v>0</v>
      </c>
      <c r="J3570">
        <v>110</v>
      </c>
      <c r="K3570">
        <v>0</v>
      </c>
    </row>
    <row r="3571" spans="1:11" x14ac:dyDescent="0.2">
      <c r="A3571" t="s">
        <v>3881</v>
      </c>
      <c r="B3571" t="s">
        <v>93</v>
      </c>
      <c r="C3571" t="s">
        <v>299</v>
      </c>
      <c r="D3571" t="s">
        <v>270</v>
      </c>
      <c r="E3571" t="s">
        <v>186</v>
      </c>
      <c r="F3571">
        <v>0</v>
      </c>
      <c r="G3571">
        <v>0</v>
      </c>
      <c r="H3571">
        <v>3</v>
      </c>
      <c r="I3571">
        <v>0</v>
      </c>
      <c r="J3571">
        <v>3</v>
      </c>
      <c r="K3571">
        <v>0</v>
      </c>
    </row>
    <row r="3572" spans="1:11" x14ac:dyDescent="0.2">
      <c r="A3572" t="s">
        <v>3882</v>
      </c>
      <c r="B3572" t="s">
        <v>93</v>
      </c>
      <c r="C3572" t="s">
        <v>299</v>
      </c>
      <c r="D3572" t="s">
        <v>272</v>
      </c>
      <c r="E3572" t="s">
        <v>187</v>
      </c>
      <c r="F3572">
        <v>0</v>
      </c>
      <c r="G3572">
        <v>0</v>
      </c>
      <c r="H3572">
        <v>55</v>
      </c>
      <c r="I3572">
        <v>0</v>
      </c>
      <c r="J3572">
        <v>55</v>
      </c>
      <c r="K3572">
        <v>0</v>
      </c>
    </row>
    <row r="3573" spans="1:11" x14ac:dyDescent="0.2">
      <c r="A3573" t="s">
        <v>3883</v>
      </c>
      <c r="B3573" t="s">
        <v>93</v>
      </c>
      <c r="C3573" t="s">
        <v>299</v>
      </c>
      <c r="D3573" t="s">
        <v>270</v>
      </c>
      <c r="E3573" t="s">
        <v>188</v>
      </c>
      <c r="F3573">
        <v>0</v>
      </c>
      <c r="G3573">
        <v>0</v>
      </c>
      <c r="H3573">
        <v>13</v>
      </c>
      <c r="I3573">
        <v>0</v>
      </c>
      <c r="J3573">
        <v>13</v>
      </c>
      <c r="K3573">
        <v>0</v>
      </c>
    </row>
    <row r="3574" spans="1:11" x14ac:dyDescent="0.2">
      <c r="A3574" t="s">
        <v>3884</v>
      </c>
      <c r="B3574" t="s">
        <v>93</v>
      </c>
      <c r="C3574" t="s">
        <v>299</v>
      </c>
      <c r="D3574" t="s">
        <v>269</v>
      </c>
      <c r="E3574" t="s">
        <v>189</v>
      </c>
      <c r="F3574">
        <v>0</v>
      </c>
      <c r="G3574">
        <v>0</v>
      </c>
      <c r="H3574">
        <v>141</v>
      </c>
      <c r="I3574">
        <v>0</v>
      </c>
      <c r="J3574">
        <v>141</v>
      </c>
      <c r="K3574">
        <v>0</v>
      </c>
    </row>
    <row r="3575" spans="1:11" x14ac:dyDescent="0.2">
      <c r="A3575" t="s">
        <v>3885</v>
      </c>
      <c r="B3575" t="s">
        <v>93</v>
      </c>
      <c r="C3575" t="s">
        <v>299</v>
      </c>
      <c r="D3575" t="s">
        <v>268</v>
      </c>
      <c r="E3575" t="s">
        <v>190</v>
      </c>
      <c r="F3575">
        <v>0</v>
      </c>
      <c r="G3575">
        <v>0</v>
      </c>
      <c r="H3575">
        <v>53</v>
      </c>
      <c r="I3575">
        <v>0</v>
      </c>
      <c r="J3575">
        <v>53</v>
      </c>
      <c r="K3575">
        <v>0</v>
      </c>
    </row>
    <row r="3576" spans="1:11" x14ac:dyDescent="0.2">
      <c r="A3576" t="s">
        <v>3886</v>
      </c>
      <c r="B3576" t="s">
        <v>93</v>
      </c>
      <c r="C3576" t="s">
        <v>299</v>
      </c>
      <c r="D3576" t="s">
        <v>275</v>
      </c>
      <c r="E3576" t="s">
        <v>191</v>
      </c>
      <c r="F3576">
        <v>0</v>
      </c>
      <c r="G3576">
        <v>0</v>
      </c>
      <c r="H3576">
        <v>2</v>
      </c>
      <c r="I3576">
        <v>0</v>
      </c>
      <c r="J3576">
        <v>2</v>
      </c>
      <c r="K3576">
        <v>0</v>
      </c>
    </row>
    <row r="3577" spans="1:11" x14ac:dyDescent="0.2">
      <c r="A3577" t="s">
        <v>3887</v>
      </c>
      <c r="B3577" t="s">
        <v>93</v>
      </c>
      <c r="C3577" t="s">
        <v>299</v>
      </c>
      <c r="D3577" t="s">
        <v>270</v>
      </c>
      <c r="E3577" t="s">
        <v>284</v>
      </c>
      <c r="F3577">
        <v>0</v>
      </c>
      <c r="G3577">
        <v>0</v>
      </c>
      <c r="H3577">
        <v>91</v>
      </c>
      <c r="I3577">
        <v>0</v>
      </c>
      <c r="J3577">
        <v>91</v>
      </c>
      <c r="K3577">
        <v>0</v>
      </c>
    </row>
    <row r="3578" spans="1:11" x14ac:dyDescent="0.2">
      <c r="A3578" t="s">
        <v>3888</v>
      </c>
      <c r="B3578" t="s">
        <v>93</v>
      </c>
      <c r="C3578" t="s">
        <v>299</v>
      </c>
      <c r="D3578" t="s">
        <v>267</v>
      </c>
      <c r="E3578" t="s">
        <v>193</v>
      </c>
      <c r="F3578">
        <v>0</v>
      </c>
      <c r="G3578">
        <v>0</v>
      </c>
      <c r="H3578">
        <v>31</v>
      </c>
      <c r="I3578">
        <v>0</v>
      </c>
      <c r="J3578">
        <v>31</v>
      </c>
      <c r="K3578">
        <v>0</v>
      </c>
    </row>
    <row r="3579" spans="1:11" x14ac:dyDescent="0.2">
      <c r="A3579" t="s">
        <v>3889</v>
      </c>
      <c r="B3579" t="s">
        <v>93</v>
      </c>
      <c r="C3579" t="s">
        <v>299</v>
      </c>
      <c r="D3579" t="s">
        <v>273</v>
      </c>
      <c r="E3579" t="s">
        <v>194</v>
      </c>
      <c r="F3579">
        <v>0</v>
      </c>
      <c r="G3579">
        <v>0</v>
      </c>
      <c r="H3579">
        <v>29</v>
      </c>
      <c r="I3579">
        <v>0</v>
      </c>
      <c r="J3579">
        <v>29</v>
      </c>
      <c r="K3579">
        <v>0</v>
      </c>
    </row>
    <row r="3580" spans="1:11" x14ac:dyDescent="0.2">
      <c r="A3580" t="s">
        <v>3890</v>
      </c>
      <c r="B3580" t="s">
        <v>93</v>
      </c>
      <c r="C3580" t="s">
        <v>299</v>
      </c>
      <c r="D3580" t="s">
        <v>270</v>
      </c>
      <c r="E3580" t="s">
        <v>195</v>
      </c>
      <c r="F3580">
        <v>0</v>
      </c>
      <c r="G3580">
        <v>0</v>
      </c>
      <c r="H3580">
        <v>9</v>
      </c>
      <c r="I3580">
        <v>0</v>
      </c>
      <c r="J3580">
        <v>9</v>
      </c>
      <c r="K3580">
        <v>0</v>
      </c>
    </row>
    <row r="3581" spans="1:11" x14ac:dyDescent="0.2">
      <c r="A3581" t="s">
        <v>3891</v>
      </c>
      <c r="B3581" t="s">
        <v>93</v>
      </c>
      <c r="C3581" t="s">
        <v>299</v>
      </c>
      <c r="D3581" t="s">
        <v>271</v>
      </c>
      <c r="E3581" t="s">
        <v>285</v>
      </c>
      <c r="F3581">
        <v>0</v>
      </c>
      <c r="G3581">
        <v>0</v>
      </c>
      <c r="H3581">
        <v>390</v>
      </c>
      <c r="I3581">
        <v>0</v>
      </c>
      <c r="J3581">
        <v>390</v>
      </c>
      <c r="K3581">
        <v>0</v>
      </c>
    </row>
    <row r="3582" spans="1:11" x14ac:dyDescent="0.2">
      <c r="A3582" t="s">
        <v>3892</v>
      </c>
      <c r="B3582" t="s">
        <v>93</v>
      </c>
      <c r="C3582" t="s">
        <v>299</v>
      </c>
      <c r="D3582" t="s">
        <v>275</v>
      </c>
      <c r="E3582" t="s">
        <v>196</v>
      </c>
      <c r="F3582">
        <v>0</v>
      </c>
      <c r="G3582">
        <v>0</v>
      </c>
      <c r="H3582">
        <v>44</v>
      </c>
      <c r="I3582">
        <v>0</v>
      </c>
      <c r="J3582">
        <v>44</v>
      </c>
      <c r="K3582">
        <v>0</v>
      </c>
    </row>
    <row r="3583" spans="1:11" x14ac:dyDescent="0.2">
      <c r="A3583" t="s">
        <v>3893</v>
      </c>
      <c r="B3583" t="s">
        <v>93</v>
      </c>
      <c r="C3583" t="s">
        <v>299</v>
      </c>
      <c r="D3583" t="s">
        <v>270</v>
      </c>
      <c r="E3583" t="s">
        <v>197</v>
      </c>
      <c r="F3583">
        <v>0</v>
      </c>
      <c r="G3583">
        <v>0</v>
      </c>
      <c r="H3583">
        <v>26</v>
      </c>
      <c r="I3583">
        <v>0</v>
      </c>
      <c r="J3583">
        <v>26</v>
      </c>
      <c r="K3583">
        <v>0</v>
      </c>
    </row>
    <row r="3584" spans="1:11" x14ac:dyDescent="0.2">
      <c r="A3584" t="s">
        <v>3894</v>
      </c>
      <c r="B3584" t="s">
        <v>93</v>
      </c>
      <c r="C3584" t="s">
        <v>299</v>
      </c>
      <c r="D3584" t="s">
        <v>276</v>
      </c>
      <c r="E3584" t="s">
        <v>276</v>
      </c>
      <c r="F3584">
        <v>0</v>
      </c>
      <c r="G3584">
        <v>0</v>
      </c>
      <c r="H3584">
        <v>19</v>
      </c>
      <c r="I3584">
        <v>0</v>
      </c>
      <c r="J3584">
        <v>19</v>
      </c>
      <c r="K3584">
        <v>0</v>
      </c>
    </row>
    <row r="3585" spans="1:11" x14ac:dyDescent="0.2">
      <c r="A3585" t="s">
        <v>3895</v>
      </c>
      <c r="B3585" t="s">
        <v>93</v>
      </c>
      <c r="C3585" t="s">
        <v>299</v>
      </c>
      <c r="D3585" t="s">
        <v>276</v>
      </c>
      <c r="E3585" t="s">
        <v>290</v>
      </c>
      <c r="F3585">
        <v>0</v>
      </c>
      <c r="G3585">
        <v>0</v>
      </c>
      <c r="H3585">
        <v>19</v>
      </c>
      <c r="I3585">
        <v>0</v>
      </c>
      <c r="J3585">
        <v>19</v>
      </c>
      <c r="K3585">
        <v>0</v>
      </c>
    </row>
    <row r="3586" spans="1:11" x14ac:dyDescent="0.2">
      <c r="A3586" t="s">
        <v>3896</v>
      </c>
      <c r="B3586" t="s">
        <v>93</v>
      </c>
      <c r="C3586" t="s">
        <v>299</v>
      </c>
      <c r="D3586" t="s">
        <v>267</v>
      </c>
      <c r="E3586" t="s">
        <v>198</v>
      </c>
      <c r="F3586">
        <v>0</v>
      </c>
      <c r="G3586">
        <v>0</v>
      </c>
      <c r="H3586">
        <v>16</v>
      </c>
      <c r="I3586">
        <v>0</v>
      </c>
      <c r="J3586">
        <v>16</v>
      </c>
      <c r="K3586">
        <v>0</v>
      </c>
    </row>
    <row r="3587" spans="1:11" x14ac:dyDescent="0.2">
      <c r="A3587" t="s">
        <v>3897</v>
      </c>
      <c r="B3587" t="s">
        <v>93</v>
      </c>
      <c r="C3587" t="s">
        <v>299</v>
      </c>
      <c r="D3587" t="s">
        <v>267</v>
      </c>
      <c r="E3587" t="s">
        <v>199</v>
      </c>
      <c r="F3587">
        <v>0</v>
      </c>
      <c r="G3587">
        <v>0</v>
      </c>
      <c r="H3587">
        <v>29</v>
      </c>
      <c r="I3587">
        <v>0</v>
      </c>
      <c r="J3587">
        <v>29</v>
      </c>
      <c r="K3587">
        <v>0</v>
      </c>
    </row>
    <row r="3588" spans="1:11" x14ac:dyDescent="0.2">
      <c r="A3588" t="s">
        <v>3898</v>
      </c>
      <c r="B3588" t="s">
        <v>93</v>
      </c>
      <c r="C3588" t="s">
        <v>299</v>
      </c>
      <c r="D3588" t="s">
        <v>271</v>
      </c>
      <c r="E3588" t="s">
        <v>200</v>
      </c>
      <c r="F3588">
        <v>0</v>
      </c>
      <c r="G3588">
        <v>0</v>
      </c>
      <c r="H3588">
        <v>36</v>
      </c>
      <c r="I3588">
        <v>0</v>
      </c>
      <c r="J3588">
        <v>36</v>
      </c>
      <c r="K3588">
        <v>0</v>
      </c>
    </row>
    <row r="3589" spans="1:11" x14ac:dyDescent="0.2">
      <c r="A3589" t="s">
        <v>3899</v>
      </c>
      <c r="B3589" t="s">
        <v>93</v>
      </c>
      <c r="C3589" t="s">
        <v>299</v>
      </c>
      <c r="D3589" t="s">
        <v>272</v>
      </c>
      <c r="E3589" t="s">
        <v>201</v>
      </c>
      <c r="F3589">
        <v>0</v>
      </c>
      <c r="G3589">
        <v>0</v>
      </c>
      <c r="H3589">
        <v>133</v>
      </c>
      <c r="I3589">
        <v>0</v>
      </c>
      <c r="J3589">
        <v>133</v>
      </c>
      <c r="K3589">
        <v>0</v>
      </c>
    </row>
    <row r="3590" spans="1:11" x14ac:dyDescent="0.2">
      <c r="A3590" t="s">
        <v>3900</v>
      </c>
      <c r="B3590" t="s">
        <v>93</v>
      </c>
      <c r="C3590" t="s">
        <v>299</v>
      </c>
      <c r="D3590" t="s">
        <v>268</v>
      </c>
      <c r="E3590" t="s">
        <v>202</v>
      </c>
      <c r="F3590">
        <v>0</v>
      </c>
      <c r="G3590">
        <v>0</v>
      </c>
      <c r="H3590">
        <v>14</v>
      </c>
      <c r="I3590">
        <v>0</v>
      </c>
      <c r="J3590">
        <v>14</v>
      </c>
      <c r="K3590">
        <v>0</v>
      </c>
    </row>
    <row r="3591" spans="1:11" x14ac:dyDescent="0.2">
      <c r="A3591" t="s">
        <v>3901</v>
      </c>
      <c r="B3591" t="s">
        <v>93</v>
      </c>
      <c r="C3591" t="s">
        <v>299</v>
      </c>
      <c r="D3591" t="s">
        <v>273</v>
      </c>
      <c r="E3591" t="s">
        <v>203</v>
      </c>
      <c r="F3591">
        <v>0</v>
      </c>
      <c r="G3591">
        <v>0</v>
      </c>
      <c r="H3591">
        <v>9</v>
      </c>
      <c r="I3591">
        <v>0</v>
      </c>
      <c r="J3591">
        <v>9</v>
      </c>
      <c r="K3591">
        <v>0</v>
      </c>
    </row>
    <row r="3592" spans="1:11" x14ac:dyDescent="0.2">
      <c r="A3592" t="s">
        <v>3902</v>
      </c>
      <c r="B3592" t="s">
        <v>93</v>
      </c>
      <c r="C3592" t="s">
        <v>299</v>
      </c>
      <c r="D3592" t="s">
        <v>272</v>
      </c>
      <c r="E3592" t="s">
        <v>204</v>
      </c>
      <c r="F3592">
        <v>0</v>
      </c>
      <c r="G3592">
        <v>0</v>
      </c>
      <c r="H3592">
        <v>9</v>
      </c>
      <c r="I3592">
        <v>0</v>
      </c>
      <c r="J3592">
        <v>9</v>
      </c>
      <c r="K3592">
        <v>0</v>
      </c>
    </row>
    <row r="3593" spans="1:11" x14ac:dyDescent="0.2">
      <c r="A3593" t="s">
        <v>3903</v>
      </c>
      <c r="B3593" t="s">
        <v>93</v>
      </c>
      <c r="C3593" t="s">
        <v>299</v>
      </c>
      <c r="D3593" t="s">
        <v>272</v>
      </c>
      <c r="E3593" t="s">
        <v>205</v>
      </c>
      <c r="F3593">
        <v>0</v>
      </c>
      <c r="G3593">
        <v>0</v>
      </c>
      <c r="H3593">
        <v>14</v>
      </c>
      <c r="I3593">
        <v>0</v>
      </c>
      <c r="J3593">
        <v>14</v>
      </c>
      <c r="K3593">
        <v>0</v>
      </c>
    </row>
    <row r="3594" spans="1:11" x14ac:dyDescent="0.2">
      <c r="A3594" t="s">
        <v>3904</v>
      </c>
      <c r="B3594" t="s">
        <v>93</v>
      </c>
      <c r="C3594" t="s">
        <v>299</v>
      </c>
      <c r="D3594" t="s">
        <v>269</v>
      </c>
      <c r="E3594" t="s">
        <v>206</v>
      </c>
      <c r="F3594">
        <v>0</v>
      </c>
      <c r="G3594">
        <v>0</v>
      </c>
      <c r="H3594">
        <v>94</v>
      </c>
      <c r="I3594">
        <v>0</v>
      </c>
      <c r="J3594">
        <v>94</v>
      </c>
      <c r="K3594">
        <v>0</v>
      </c>
    </row>
    <row r="3595" spans="1:11" x14ac:dyDescent="0.2">
      <c r="A3595" t="s">
        <v>3905</v>
      </c>
      <c r="B3595" t="s">
        <v>93</v>
      </c>
      <c r="C3595" t="s">
        <v>299</v>
      </c>
      <c r="D3595" t="s">
        <v>270</v>
      </c>
      <c r="E3595" t="s">
        <v>207</v>
      </c>
      <c r="F3595">
        <v>0</v>
      </c>
      <c r="G3595">
        <v>0</v>
      </c>
      <c r="H3595">
        <v>2</v>
      </c>
      <c r="I3595">
        <v>0</v>
      </c>
      <c r="J3595">
        <v>2</v>
      </c>
      <c r="K3595">
        <v>0</v>
      </c>
    </row>
    <row r="3596" spans="1:11" x14ac:dyDescent="0.2">
      <c r="A3596" t="s">
        <v>3906</v>
      </c>
      <c r="B3596" t="s">
        <v>93</v>
      </c>
      <c r="C3596" t="s">
        <v>299</v>
      </c>
      <c r="D3596" t="s">
        <v>269</v>
      </c>
      <c r="E3596" t="s">
        <v>208</v>
      </c>
      <c r="F3596">
        <v>0</v>
      </c>
      <c r="G3596">
        <v>0</v>
      </c>
      <c r="H3596">
        <v>80</v>
      </c>
      <c r="I3596">
        <v>0</v>
      </c>
      <c r="J3596">
        <v>80</v>
      </c>
      <c r="K3596">
        <v>0</v>
      </c>
    </row>
    <row r="3597" spans="1:11" x14ac:dyDescent="0.2">
      <c r="A3597" t="s">
        <v>3907</v>
      </c>
      <c r="B3597" t="s">
        <v>93</v>
      </c>
      <c r="C3597" t="s">
        <v>299</v>
      </c>
      <c r="D3597" t="s">
        <v>271</v>
      </c>
      <c r="E3597" t="s">
        <v>209</v>
      </c>
      <c r="F3597">
        <v>0</v>
      </c>
      <c r="G3597">
        <v>0</v>
      </c>
      <c r="H3597">
        <v>21</v>
      </c>
      <c r="I3597">
        <v>0</v>
      </c>
      <c r="J3597">
        <v>21</v>
      </c>
      <c r="K3597">
        <v>0</v>
      </c>
    </row>
    <row r="3598" spans="1:11" x14ac:dyDescent="0.2">
      <c r="A3598" t="s">
        <v>3908</v>
      </c>
      <c r="B3598" t="s">
        <v>93</v>
      </c>
      <c r="C3598" t="s">
        <v>299</v>
      </c>
      <c r="D3598" t="s">
        <v>275</v>
      </c>
      <c r="E3598" t="s">
        <v>210</v>
      </c>
      <c r="F3598">
        <v>0</v>
      </c>
      <c r="G3598">
        <v>0</v>
      </c>
      <c r="H3598">
        <v>3</v>
      </c>
      <c r="I3598">
        <v>0</v>
      </c>
      <c r="J3598">
        <v>3</v>
      </c>
      <c r="K3598">
        <v>0</v>
      </c>
    </row>
    <row r="3599" spans="1:11" x14ac:dyDescent="0.2">
      <c r="A3599" t="s">
        <v>3909</v>
      </c>
      <c r="B3599" t="s">
        <v>93</v>
      </c>
      <c r="C3599" t="s">
        <v>299</v>
      </c>
      <c r="D3599" t="s">
        <v>267</v>
      </c>
      <c r="E3599" t="s">
        <v>211</v>
      </c>
      <c r="F3599">
        <v>0</v>
      </c>
      <c r="G3599">
        <v>0</v>
      </c>
      <c r="H3599">
        <v>4</v>
      </c>
      <c r="I3599">
        <v>0</v>
      </c>
      <c r="J3599">
        <v>4</v>
      </c>
      <c r="K3599">
        <v>0</v>
      </c>
    </row>
    <row r="3600" spans="1:11" x14ac:dyDescent="0.2">
      <c r="A3600" t="s">
        <v>3910</v>
      </c>
      <c r="B3600" t="s">
        <v>93</v>
      </c>
      <c r="C3600" t="s">
        <v>299</v>
      </c>
      <c r="D3600" t="s">
        <v>271</v>
      </c>
      <c r="E3600" t="s">
        <v>212</v>
      </c>
      <c r="F3600">
        <v>0</v>
      </c>
      <c r="G3600">
        <v>0</v>
      </c>
      <c r="H3600">
        <v>19</v>
      </c>
      <c r="I3600">
        <v>0</v>
      </c>
      <c r="J3600">
        <v>19</v>
      </c>
      <c r="K3600">
        <v>0</v>
      </c>
    </row>
    <row r="3601" spans="1:11" x14ac:dyDescent="0.2">
      <c r="A3601" t="s">
        <v>3911</v>
      </c>
      <c r="B3601" t="s">
        <v>93</v>
      </c>
      <c r="C3601" t="s">
        <v>299</v>
      </c>
      <c r="D3601" t="s">
        <v>274</v>
      </c>
      <c r="E3601" t="s">
        <v>213</v>
      </c>
      <c r="F3601">
        <v>0</v>
      </c>
      <c r="G3601">
        <v>0</v>
      </c>
      <c r="H3601">
        <v>27</v>
      </c>
      <c r="I3601">
        <v>0</v>
      </c>
      <c r="J3601">
        <v>27</v>
      </c>
      <c r="K3601">
        <v>0</v>
      </c>
    </row>
    <row r="3602" spans="1:11" x14ac:dyDescent="0.2">
      <c r="A3602" t="s">
        <v>3912</v>
      </c>
      <c r="B3602" t="s">
        <v>93</v>
      </c>
      <c r="C3602" t="s">
        <v>299</v>
      </c>
      <c r="D3602" t="s">
        <v>271</v>
      </c>
      <c r="E3602" t="s">
        <v>214</v>
      </c>
      <c r="F3602">
        <v>0</v>
      </c>
      <c r="G3602">
        <v>0</v>
      </c>
      <c r="H3602">
        <v>6</v>
      </c>
      <c r="I3602">
        <v>0</v>
      </c>
      <c r="J3602">
        <v>6</v>
      </c>
      <c r="K3602">
        <v>0</v>
      </c>
    </row>
    <row r="3603" spans="1:11" x14ac:dyDescent="0.2">
      <c r="A3603" t="s">
        <v>3913</v>
      </c>
      <c r="B3603" t="s">
        <v>93</v>
      </c>
      <c r="C3603" t="s">
        <v>299</v>
      </c>
      <c r="D3603" t="s">
        <v>275</v>
      </c>
      <c r="E3603" t="s">
        <v>215</v>
      </c>
      <c r="F3603">
        <v>0</v>
      </c>
      <c r="G3603">
        <v>0</v>
      </c>
      <c r="H3603">
        <v>30</v>
      </c>
      <c r="I3603">
        <v>0</v>
      </c>
      <c r="J3603">
        <v>30</v>
      </c>
      <c r="K3603">
        <v>0</v>
      </c>
    </row>
    <row r="3604" spans="1:11" x14ac:dyDescent="0.2">
      <c r="A3604" t="s">
        <v>3914</v>
      </c>
      <c r="B3604" t="s">
        <v>93</v>
      </c>
      <c r="C3604" t="s">
        <v>299</v>
      </c>
      <c r="D3604" t="s">
        <v>274</v>
      </c>
      <c r="E3604" t="s">
        <v>216</v>
      </c>
      <c r="F3604">
        <v>0</v>
      </c>
      <c r="G3604">
        <v>0</v>
      </c>
      <c r="H3604">
        <v>12</v>
      </c>
      <c r="I3604">
        <v>0</v>
      </c>
      <c r="J3604">
        <v>12</v>
      </c>
      <c r="K3604">
        <v>0</v>
      </c>
    </row>
    <row r="3605" spans="1:11" x14ac:dyDescent="0.2">
      <c r="A3605" t="s">
        <v>3915</v>
      </c>
      <c r="B3605" t="s">
        <v>93</v>
      </c>
      <c r="C3605" t="s">
        <v>299</v>
      </c>
      <c r="D3605" t="s">
        <v>272</v>
      </c>
      <c r="E3605" t="s">
        <v>217</v>
      </c>
      <c r="F3605">
        <v>0</v>
      </c>
      <c r="G3605">
        <v>0</v>
      </c>
      <c r="H3605">
        <v>20</v>
      </c>
      <c r="I3605">
        <v>0</v>
      </c>
      <c r="J3605">
        <v>20</v>
      </c>
      <c r="K3605">
        <v>0</v>
      </c>
    </row>
    <row r="3606" spans="1:11" x14ac:dyDescent="0.2">
      <c r="A3606" t="s">
        <v>3916</v>
      </c>
      <c r="B3606" t="s">
        <v>93</v>
      </c>
      <c r="C3606" t="s">
        <v>299</v>
      </c>
      <c r="D3606" t="s">
        <v>274</v>
      </c>
      <c r="E3606" t="s">
        <v>218</v>
      </c>
      <c r="F3606">
        <v>0</v>
      </c>
      <c r="G3606">
        <v>0</v>
      </c>
      <c r="H3606">
        <v>16</v>
      </c>
      <c r="I3606">
        <v>0</v>
      </c>
      <c r="J3606">
        <v>16</v>
      </c>
      <c r="K3606">
        <v>0</v>
      </c>
    </row>
    <row r="3607" spans="1:11" x14ac:dyDescent="0.2">
      <c r="A3607" t="s">
        <v>3917</v>
      </c>
      <c r="B3607" t="s">
        <v>93</v>
      </c>
      <c r="C3607" t="s">
        <v>299</v>
      </c>
      <c r="D3607" t="s">
        <v>273</v>
      </c>
      <c r="E3607" t="s">
        <v>219</v>
      </c>
      <c r="F3607">
        <v>0</v>
      </c>
      <c r="G3607">
        <v>0</v>
      </c>
      <c r="H3607">
        <v>29</v>
      </c>
      <c r="I3607">
        <v>0</v>
      </c>
      <c r="J3607">
        <v>29</v>
      </c>
      <c r="K3607">
        <v>0</v>
      </c>
    </row>
    <row r="3608" spans="1:11" x14ac:dyDescent="0.2">
      <c r="A3608" t="s">
        <v>3918</v>
      </c>
      <c r="B3608" t="s">
        <v>93</v>
      </c>
      <c r="C3608" t="s">
        <v>299</v>
      </c>
      <c r="D3608" t="s">
        <v>272</v>
      </c>
      <c r="E3608" t="s">
        <v>286</v>
      </c>
      <c r="F3608">
        <v>0</v>
      </c>
      <c r="G3608">
        <v>0</v>
      </c>
      <c r="H3608">
        <v>1481</v>
      </c>
      <c r="I3608">
        <v>0</v>
      </c>
      <c r="J3608">
        <v>1481</v>
      </c>
      <c r="K3608">
        <v>0</v>
      </c>
    </row>
    <row r="3609" spans="1:11" x14ac:dyDescent="0.2">
      <c r="A3609" t="s">
        <v>3919</v>
      </c>
      <c r="B3609" t="s">
        <v>93</v>
      </c>
      <c r="C3609" t="s">
        <v>299</v>
      </c>
      <c r="D3609" t="s">
        <v>273</v>
      </c>
      <c r="E3609" t="s">
        <v>220</v>
      </c>
      <c r="F3609">
        <v>0</v>
      </c>
      <c r="G3609">
        <v>0</v>
      </c>
      <c r="H3609">
        <v>43</v>
      </c>
      <c r="I3609">
        <v>0</v>
      </c>
      <c r="J3609">
        <v>43</v>
      </c>
      <c r="K3609">
        <v>0</v>
      </c>
    </row>
    <row r="3610" spans="1:11" x14ac:dyDescent="0.2">
      <c r="A3610" t="s">
        <v>3920</v>
      </c>
      <c r="B3610" t="s">
        <v>93</v>
      </c>
      <c r="C3610" t="s">
        <v>299</v>
      </c>
      <c r="D3610" t="s">
        <v>270</v>
      </c>
      <c r="E3610" t="s">
        <v>221</v>
      </c>
      <c r="F3610">
        <v>0</v>
      </c>
      <c r="G3610">
        <v>0</v>
      </c>
      <c r="H3610">
        <v>2</v>
      </c>
      <c r="I3610">
        <v>0</v>
      </c>
      <c r="J3610">
        <v>2</v>
      </c>
      <c r="K3610">
        <v>0</v>
      </c>
    </row>
    <row r="3611" spans="1:11" x14ac:dyDescent="0.2">
      <c r="A3611" t="s">
        <v>3921</v>
      </c>
      <c r="B3611" t="s">
        <v>93</v>
      </c>
      <c r="C3611" t="s">
        <v>299</v>
      </c>
      <c r="D3611" t="s">
        <v>273</v>
      </c>
      <c r="E3611" t="s">
        <v>287</v>
      </c>
      <c r="F3611">
        <v>0</v>
      </c>
      <c r="G3611">
        <v>0</v>
      </c>
      <c r="H3611">
        <v>540</v>
      </c>
      <c r="I3611">
        <v>0</v>
      </c>
      <c r="J3611">
        <v>540</v>
      </c>
      <c r="K3611">
        <v>0</v>
      </c>
    </row>
    <row r="3612" spans="1:11" x14ac:dyDescent="0.2">
      <c r="A3612" t="s">
        <v>3922</v>
      </c>
      <c r="B3612" t="s">
        <v>93</v>
      </c>
      <c r="C3612" t="s">
        <v>299</v>
      </c>
      <c r="D3612" t="s">
        <v>272</v>
      </c>
      <c r="E3612" t="s">
        <v>222</v>
      </c>
      <c r="F3612">
        <v>0</v>
      </c>
      <c r="G3612">
        <v>0</v>
      </c>
      <c r="H3612">
        <v>20</v>
      </c>
      <c r="I3612">
        <v>0</v>
      </c>
      <c r="J3612">
        <v>20</v>
      </c>
      <c r="K3612">
        <v>0</v>
      </c>
    </row>
    <row r="3613" spans="1:11" x14ac:dyDescent="0.2">
      <c r="A3613" t="s">
        <v>3923</v>
      </c>
      <c r="B3613" t="s">
        <v>93</v>
      </c>
      <c r="C3613" t="s">
        <v>299</v>
      </c>
      <c r="D3613" t="s">
        <v>268</v>
      </c>
      <c r="E3613" t="s">
        <v>223</v>
      </c>
      <c r="F3613">
        <v>0</v>
      </c>
      <c r="G3613">
        <v>0</v>
      </c>
      <c r="H3613">
        <v>19</v>
      </c>
      <c r="I3613">
        <v>0</v>
      </c>
      <c r="J3613">
        <v>19</v>
      </c>
      <c r="K3613">
        <v>0</v>
      </c>
    </row>
    <row r="3614" spans="1:11" x14ac:dyDescent="0.2">
      <c r="A3614" t="s">
        <v>3924</v>
      </c>
      <c r="B3614" t="s">
        <v>93</v>
      </c>
      <c r="C3614" t="s">
        <v>299</v>
      </c>
      <c r="D3614" t="s">
        <v>269</v>
      </c>
      <c r="E3614" t="s">
        <v>224</v>
      </c>
      <c r="F3614">
        <v>0</v>
      </c>
      <c r="G3614">
        <v>0</v>
      </c>
      <c r="H3614">
        <v>138</v>
      </c>
      <c r="I3614">
        <v>0</v>
      </c>
      <c r="J3614">
        <v>138</v>
      </c>
      <c r="K3614">
        <v>0</v>
      </c>
    </row>
    <row r="3615" spans="1:11" x14ac:dyDescent="0.2">
      <c r="A3615" t="s">
        <v>3925</v>
      </c>
      <c r="B3615" t="s">
        <v>93</v>
      </c>
      <c r="C3615" t="s">
        <v>299</v>
      </c>
      <c r="D3615" t="s">
        <v>271</v>
      </c>
      <c r="E3615" t="s">
        <v>225</v>
      </c>
      <c r="F3615">
        <v>0</v>
      </c>
      <c r="G3615">
        <v>0</v>
      </c>
      <c r="H3615">
        <v>5</v>
      </c>
      <c r="I3615">
        <v>0</v>
      </c>
      <c r="J3615">
        <v>5</v>
      </c>
      <c r="K3615">
        <v>0</v>
      </c>
    </row>
    <row r="3616" spans="1:11" x14ac:dyDescent="0.2">
      <c r="A3616" t="s">
        <v>3926</v>
      </c>
      <c r="B3616" t="s">
        <v>93</v>
      </c>
      <c r="C3616" t="s">
        <v>299</v>
      </c>
      <c r="D3616" t="s">
        <v>274</v>
      </c>
      <c r="E3616" t="s">
        <v>226</v>
      </c>
      <c r="F3616">
        <v>0</v>
      </c>
      <c r="G3616">
        <v>0</v>
      </c>
      <c r="H3616">
        <v>31</v>
      </c>
      <c r="I3616">
        <v>0</v>
      </c>
      <c r="J3616">
        <v>31</v>
      </c>
      <c r="K3616">
        <v>0</v>
      </c>
    </row>
    <row r="3617" spans="1:11" x14ac:dyDescent="0.2">
      <c r="A3617" t="s">
        <v>3927</v>
      </c>
      <c r="B3617" t="s">
        <v>93</v>
      </c>
      <c r="C3617" t="s">
        <v>299</v>
      </c>
      <c r="D3617" t="s">
        <v>271</v>
      </c>
      <c r="E3617" t="s">
        <v>227</v>
      </c>
      <c r="F3617">
        <v>0</v>
      </c>
      <c r="G3617">
        <v>0</v>
      </c>
      <c r="H3617">
        <v>29</v>
      </c>
      <c r="I3617">
        <v>0</v>
      </c>
      <c r="J3617">
        <v>29</v>
      </c>
      <c r="K3617">
        <v>0</v>
      </c>
    </row>
    <row r="3618" spans="1:11" x14ac:dyDescent="0.2">
      <c r="A3618" t="s">
        <v>3928</v>
      </c>
      <c r="B3618" t="s">
        <v>93</v>
      </c>
      <c r="C3618" t="s">
        <v>299</v>
      </c>
      <c r="D3618" t="s">
        <v>270</v>
      </c>
      <c r="E3618" t="s">
        <v>228</v>
      </c>
      <c r="F3618">
        <v>0</v>
      </c>
      <c r="G3618">
        <v>0</v>
      </c>
      <c r="H3618">
        <v>5</v>
      </c>
      <c r="I3618">
        <v>0</v>
      </c>
      <c r="J3618">
        <v>5</v>
      </c>
      <c r="K3618">
        <v>0</v>
      </c>
    </row>
    <row r="3619" spans="1:11" x14ac:dyDescent="0.2">
      <c r="A3619" t="s">
        <v>3929</v>
      </c>
      <c r="B3619" t="s">
        <v>93</v>
      </c>
      <c r="C3619" t="s">
        <v>299</v>
      </c>
      <c r="D3619" t="s">
        <v>274</v>
      </c>
      <c r="E3619" t="s">
        <v>229</v>
      </c>
      <c r="F3619">
        <v>0</v>
      </c>
      <c r="G3619">
        <v>0</v>
      </c>
      <c r="H3619">
        <v>3</v>
      </c>
      <c r="I3619">
        <v>0</v>
      </c>
      <c r="J3619">
        <v>3</v>
      </c>
      <c r="K3619">
        <v>0</v>
      </c>
    </row>
    <row r="3620" spans="1:11" x14ac:dyDescent="0.2">
      <c r="A3620" t="s">
        <v>3930</v>
      </c>
      <c r="B3620" t="s">
        <v>93</v>
      </c>
      <c r="C3620" t="s">
        <v>299</v>
      </c>
      <c r="D3620" t="s">
        <v>268</v>
      </c>
      <c r="E3620" t="s">
        <v>230</v>
      </c>
      <c r="F3620">
        <v>0</v>
      </c>
      <c r="G3620">
        <v>0</v>
      </c>
      <c r="H3620">
        <v>48</v>
      </c>
      <c r="I3620">
        <v>0</v>
      </c>
      <c r="J3620">
        <v>48</v>
      </c>
      <c r="K3620">
        <v>0</v>
      </c>
    </row>
    <row r="3621" spans="1:11" x14ac:dyDescent="0.2">
      <c r="A3621" t="s">
        <v>3931</v>
      </c>
      <c r="B3621" t="s">
        <v>93</v>
      </c>
      <c r="C3621" t="s">
        <v>299</v>
      </c>
      <c r="D3621" t="s">
        <v>270</v>
      </c>
      <c r="E3621" t="s">
        <v>231</v>
      </c>
      <c r="F3621">
        <v>0</v>
      </c>
      <c r="G3621">
        <v>0</v>
      </c>
      <c r="H3621">
        <v>4</v>
      </c>
      <c r="I3621">
        <v>0</v>
      </c>
      <c r="J3621">
        <v>4</v>
      </c>
      <c r="K3621">
        <v>0</v>
      </c>
    </row>
    <row r="3622" spans="1:11" x14ac:dyDescent="0.2">
      <c r="A3622" t="s">
        <v>3932</v>
      </c>
      <c r="B3622" t="s">
        <v>93</v>
      </c>
      <c r="C3622" t="s">
        <v>299</v>
      </c>
      <c r="D3622" t="s">
        <v>272</v>
      </c>
      <c r="E3622" t="s">
        <v>232</v>
      </c>
      <c r="F3622">
        <v>0</v>
      </c>
      <c r="G3622">
        <v>0</v>
      </c>
      <c r="H3622">
        <v>296</v>
      </c>
      <c r="I3622">
        <v>0</v>
      </c>
      <c r="J3622">
        <v>296</v>
      </c>
      <c r="K3622">
        <v>0</v>
      </c>
    </row>
    <row r="3623" spans="1:11" x14ac:dyDescent="0.2">
      <c r="A3623" t="s">
        <v>3933</v>
      </c>
      <c r="B3623" t="s">
        <v>93</v>
      </c>
      <c r="C3623" t="s">
        <v>299</v>
      </c>
      <c r="D3623" t="s">
        <v>269</v>
      </c>
      <c r="E3623" t="s">
        <v>233</v>
      </c>
      <c r="F3623">
        <v>0</v>
      </c>
      <c r="G3623">
        <v>0</v>
      </c>
      <c r="H3623">
        <v>99</v>
      </c>
      <c r="I3623">
        <v>0</v>
      </c>
      <c r="J3623">
        <v>99</v>
      </c>
      <c r="K3623">
        <v>0</v>
      </c>
    </row>
    <row r="3624" spans="1:11" x14ac:dyDescent="0.2">
      <c r="A3624" t="s">
        <v>3934</v>
      </c>
      <c r="B3624" t="s">
        <v>93</v>
      </c>
      <c r="C3624" t="s">
        <v>299</v>
      </c>
      <c r="D3624" t="s">
        <v>273</v>
      </c>
      <c r="E3624" t="s">
        <v>234</v>
      </c>
      <c r="F3624">
        <v>0</v>
      </c>
      <c r="G3624">
        <v>0</v>
      </c>
      <c r="H3624">
        <v>9</v>
      </c>
      <c r="I3624">
        <v>0</v>
      </c>
      <c r="J3624">
        <v>9</v>
      </c>
      <c r="K3624">
        <v>0</v>
      </c>
    </row>
    <row r="3625" spans="1:11" x14ac:dyDescent="0.2">
      <c r="A3625" t="s">
        <v>3935</v>
      </c>
      <c r="B3625" t="s">
        <v>93</v>
      </c>
      <c r="C3625" t="s">
        <v>299</v>
      </c>
      <c r="D3625" t="s">
        <v>271</v>
      </c>
      <c r="E3625" t="s">
        <v>235</v>
      </c>
      <c r="F3625">
        <v>0</v>
      </c>
      <c r="G3625">
        <v>0</v>
      </c>
      <c r="H3625">
        <v>12</v>
      </c>
      <c r="I3625">
        <v>0</v>
      </c>
      <c r="J3625">
        <v>12</v>
      </c>
      <c r="K3625">
        <v>0</v>
      </c>
    </row>
    <row r="3626" spans="1:11" x14ac:dyDescent="0.2">
      <c r="A3626" t="s">
        <v>3936</v>
      </c>
      <c r="B3626" t="s">
        <v>93</v>
      </c>
      <c r="C3626" t="s">
        <v>299</v>
      </c>
      <c r="D3626" t="s">
        <v>274</v>
      </c>
      <c r="E3626" t="s">
        <v>236</v>
      </c>
      <c r="F3626">
        <v>0</v>
      </c>
      <c r="G3626">
        <v>0</v>
      </c>
      <c r="H3626">
        <v>8</v>
      </c>
      <c r="I3626">
        <v>0</v>
      </c>
      <c r="J3626">
        <v>8</v>
      </c>
      <c r="K3626">
        <v>0</v>
      </c>
    </row>
    <row r="3627" spans="1:11" x14ac:dyDescent="0.2">
      <c r="A3627" t="s">
        <v>3937</v>
      </c>
      <c r="B3627" t="s">
        <v>93</v>
      </c>
      <c r="C3627" t="s">
        <v>299</v>
      </c>
      <c r="D3627" t="s">
        <v>268</v>
      </c>
      <c r="E3627" t="s">
        <v>237</v>
      </c>
      <c r="F3627">
        <v>0</v>
      </c>
      <c r="G3627">
        <v>0</v>
      </c>
      <c r="H3627">
        <v>46</v>
      </c>
      <c r="I3627">
        <v>0</v>
      </c>
      <c r="J3627">
        <v>46</v>
      </c>
      <c r="K3627">
        <v>0</v>
      </c>
    </row>
    <row r="3628" spans="1:11" x14ac:dyDescent="0.2">
      <c r="A3628" t="s">
        <v>3938</v>
      </c>
      <c r="B3628" t="s">
        <v>93</v>
      </c>
      <c r="C3628" t="s">
        <v>299</v>
      </c>
      <c r="D3628" t="s">
        <v>273</v>
      </c>
      <c r="E3628" t="s">
        <v>238</v>
      </c>
      <c r="F3628">
        <v>0</v>
      </c>
      <c r="G3628">
        <v>0</v>
      </c>
      <c r="H3628">
        <v>8</v>
      </c>
      <c r="I3628">
        <v>0</v>
      </c>
      <c r="J3628">
        <v>8</v>
      </c>
      <c r="K3628">
        <v>0</v>
      </c>
    </row>
    <row r="3629" spans="1:11" x14ac:dyDescent="0.2">
      <c r="A3629" t="s">
        <v>3939</v>
      </c>
      <c r="B3629" t="s">
        <v>93</v>
      </c>
      <c r="C3629" t="s">
        <v>299</v>
      </c>
      <c r="D3629" t="s">
        <v>269</v>
      </c>
      <c r="E3629" t="s">
        <v>239</v>
      </c>
      <c r="F3629">
        <v>0</v>
      </c>
      <c r="G3629">
        <v>0</v>
      </c>
      <c r="H3629">
        <v>59</v>
      </c>
      <c r="I3629">
        <v>0</v>
      </c>
      <c r="J3629">
        <v>59</v>
      </c>
      <c r="K3629">
        <v>0</v>
      </c>
    </row>
    <row r="3630" spans="1:11" x14ac:dyDescent="0.2">
      <c r="A3630" t="s">
        <v>3940</v>
      </c>
      <c r="B3630" t="s">
        <v>93</v>
      </c>
      <c r="C3630" t="s">
        <v>299</v>
      </c>
      <c r="D3630" t="s">
        <v>271</v>
      </c>
      <c r="E3630" t="s">
        <v>240</v>
      </c>
      <c r="F3630">
        <v>0</v>
      </c>
      <c r="G3630">
        <v>0</v>
      </c>
      <c r="H3630">
        <v>20</v>
      </c>
      <c r="I3630">
        <v>0</v>
      </c>
      <c r="J3630">
        <v>20</v>
      </c>
      <c r="K3630">
        <v>0</v>
      </c>
    </row>
    <row r="3631" spans="1:11" x14ac:dyDescent="0.2">
      <c r="A3631" t="s">
        <v>3941</v>
      </c>
      <c r="B3631" t="s">
        <v>93</v>
      </c>
      <c r="C3631" t="s">
        <v>299</v>
      </c>
      <c r="D3631" t="s">
        <v>275</v>
      </c>
      <c r="E3631" t="s">
        <v>241</v>
      </c>
      <c r="F3631">
        <v>0</v>
      </c>
      <c r="G3631">
        <v>0</v>
      </c>
      <c r="H3631">
        <v>20</v>
      </c>
      <c r="I3631">
        <v>0</v>
      </c>
      <c r="J3631">
        <v>20</v>
      </c>
      <c r="K3631">
        <v>0</v>
      </c>
    </row>
    <row r="3632" spans="1:11" x14ac:dyDescent="0.2">
      <c r="A3632" t="s">
        <v>3942</v>
      </c>
      <c r="B3632" t="s">
        <v>93</v>
      </c>
      <c r="C3632" t="s">
        <v>299</v>
      </c>
      <c r="D3632" t="s">
        <v>274</v>
      </c>
      <c r="E3632" t="s">
        <v>242</v>
      </c>
      <c r="F3632">
        <v>0</v>
      </c>
      <c r="G3632">
        <v>0</v>
      </c>
      <c r="H3632">
        <v>14</v>
      </c>
      <c r="I3632">
        <v>0</v>
      </c>
      <c r="J3632">
        <v>14</v>
      </c>
      <c r="K3632">
        <v>0</v>
      </c>
    </row>
    <row r="3633" spans="1:11" x14ac:dyDescent="0.2">
      <c r="A3633" t="s">
        <v>3943</v>
      </c>
      <c r="B3633" t="s">
        <v>93</v>
      </c>
      <c r="C3633" t="s">
        <v>299</v>
      </c>
      <c r="D3633" t="s">
        <v>269</v>
      </c>
      <c r="E3633" t="s">
        <v>243</v>
      </c>
      <c r="F3633">
        <v>0</v>
      </c>
      <c r="G3633">
        <v>0</v>
      </c>
      <c r="H3633">
        <v>145</v>
      </c>
      <c r="I3633">
        <v>0</v>
      </c>
      <c r="J3633">
        <v>145</v>
      </c>
      <c r="K3633">
        <v>0</v>
      </c>
    </row>
    <row r="3634" spans="1:11" x14ac:dyDescent="0.2">
      <c r="A3634" t="s">
        <v>3944</v>
      </c>
      <c r="B3634" t="s">
        <v>93</v>
      </c>
      <c r="C3634" t="s">
        <v>299</v>
      </c>
      <c r="D3634" t="s">
        <v>269</v>
      </c>
      <c r="E3634" t="s">
        <v>244</v>
      </c>
      <c r="F3634">
        <v>0</v>
      </c>
      <c r="G3634">
        <v>0</v>
      </c>
      <c r="H3634">
        <v>129</v>
      </c>
      <c r="I3634">
        <v>0</v>
      </c>
      <c r="J3634">
        <v>129</v>
      </c>
      <c r="K3634">
        <v>0</v>
      </c>
    </row>
    <row r="3635" spans="1:11" x14ac:dyDescent="0.2">
      <c r="A3635" t="s">
        <v>3945</v>
      </c>
      <c r="B3635" t="s">
        <v>93</v>
      </c>
      <c r="C3635" t="s">
        <v>299</v>
      </c>
      <c r="D3635" t="s">
        <v>271</v>
      </c>
      <c r="E3635" t="s">
        <v>245</v>
      </c>
      <c r="F3635">
        <v>0</v>
      </c>
      <c r="G3635">
        <v>0</v>
      </c>
      <c r="H3635">
        <v>12</v>
      </c>
      <c r="I3635">
        <v>0</v>
      </c>
      <c r="J3635">
        <v>12</v>
      </c>
      <c r="K3635">
        <v>0</v>
      </c>
    </row>
    <row r="3636" spans="1:11" x14ac:dyDescent="0.2">
      <c r="A3636" t="s">
        <v>3946</v>
      </c>
      <c r="B3636" t="s">
        <v>93</v>
      </c>
      <c r="C3636" t="s">
        <v>299</v>
      </c>
      <c r="D3636" t="s">
        <v>274</v>
      </c>
      <c r="E3636" t="s">
        <v>246</v>
      </c>
      <c r="F3636">
        <v>0</v>
      </c>
      <c r="G3636">
        <v>0</v>
      </c>
      <c r="H3636">
        <v>42</v>
      </c>
      <c r="I3636">
        <v>0</v>
      </c>
      <c r="J3636">
        <v>42</v>
      </c>
      <c r="K3636">
        <v>0</v>
      </c>
    </row>
    <row r="3637" spans="1:11" x14ac:dyDescent="0.2">
      <c r="A3637" t="s">
        <v>3947</v>
      </c>
      <c r="B3637" t="s">
        <v>93</v>
      </c>
      <c r="C3637" t="s">
        <v>299</v>
      </c>
      <c r="D3637" t="s">
        <v>272</v>
      </c>
      <c r="E3637" t="s">
        <v>247</v>
      </c>
      <c r="F3637">
        <v>0</v>
      </c>
      <c r="G3637">
        <v>0</v>
      </c>
      <c r="H3637">
        <v>19</v>
      </c>
      <c r="I3637">
        <v>0</v>
      </c>
      <c r="J3637">
        <v>19</v>
      </c>
      <c r="K3637">
        <v>0</v>
      </c>
    </row>
    <row r="3638" spans="1:11" x14ac:dyDescent="0.2">
      <c r="A3638" t="s">
        <v>3948</v>
      </c>
      <c r="B3638" t="s">
        <v>93</v>
      </c>
      <c r="C3638" t="s">
        <v>299</v>
      </c>
      <c r="D3638" t="s">
        <v>274</v>
      </c>
      <c r="E3638" t="s">
        <v>288</v>
      </c>
      <c r="F3638">
        <v>0</v>
      </c>
      <c r="G3638">
        <v>0</v>
      </c>
      <c r="H3638">
        <v>363</v>
      </c>
      <c r="I3638">
        <v>0</v>
      </c>
      <c r="J3638">
        <v>363</v>
      </c>
      <c r="K3638">
        <v>0</v>
      </c>
    </row>
    <row r="3639" spans="1:11" x14ac:dyDescent="0.2">
      <c r="A3639" t="s">
        <v>3949</v>
      </c>
      <c r="B3639" t="s">
        <v>93</v>
      </c>
      <c r="C3639" t="s">
        <v>299</v>
      </c>
      <c r="D3639" t="s">
        <v>267</v>
      </c>
      <c r="E3639" t="s">
        <v>248</v>
      </c>
      <c r="F3639">
        <v>0</v>
      </c>
      <c r="G3639">
        <v>0</v>
      </c>
      <c r="H3639">
        <v>37</v>
      </c>
      <c r="I3639">
        <v>0</v>
      </c>
      <c r="J3639">
        <v>37</v>
      </c>
      <c r="K3639">
        <v>0</v>
      </c>
    </row>
    <row r="3640" spans="1:11" x14ac:dyDescent="0.2">
      <c r="A3640" t="s">
        <v>3950</v>
      </c>
      <c r="B3640" t="s">
        <v>93</v>
      </c>
      <c r="C3640" t="s">
        <v>299</v>
      </c>
      <c r="D3640" t="s">
        <v>272</v>
      </c>
      <c r="E3640" t="s">
        <v>249</v>
      </c>
      <c r="F3640">
        <v>0</v>
      </c>
      <c r="G3640">
        <v>0</v>
      </c>
      <c r="H3640">
        <v>102</v>
      </c>
      <c r="I3640">
        <v>0</v>
      </c>
      <c r="J3640">
        <v>102</v>
      </c>
      <c r="K3640">
        <v>0</v>
      </c>
    </row>
    <row r="3641" spans="1:11" x14ac:dyDescent="0.2">
      <c r="A3641" t="s">
        <v>3951</v>
      </c>
      <c r="B3641" t="s">
        <v>93</v>
      </c>
      <c r="C3641" t="s">
        <v>299</v>
      </c>
      <c r="D3641" t="s">
        <v>269</v>
      </c>
      <c r="E3641" t="s">
        <v>250</v>
      </c>
      <c r="F3641">
        <v>0</v>
      </c>
      <c r="G3641">
        <v>0</v>
      </c>
      <c r="H3641">
        <v>28</v>
      </c>
      <c r="I3641">
        <v>0</v>
      </c>
      <c r="J3641">
        <v>28</v>
      </c>
      <c r="K3641">
        <v>0</v>
      </c>
    </row>
    <row r="3642" spans="1:11" x14ac:dyDescent="0.2">
      <c r="A3642" t="s">
        <v>3952</v>
      </c>
      <c r="B3642" t="s">
        <v>93</v>
      </c>
      <c r="C3642" t="s">
        <v>299</v>
      </c>
      <c r="D3642" t="s">
        <v>271</v>
      </c>
      <c r="E3642" t="s">
        <v>251</v>
      </c>
      <c r="F3642">
        <v>0</v>
      </c>
      <c r="G3642">
        <v>0</v>
      </c>
      <c r="H3642">
        <v>6</v>
      </c>
      <c r="I3642">
        <v>0</v>
      </c>
      <c r="J3642">
        <v>6</v>
      </c>
      <c r="K3642">
        <v>0</v>
      </c>
    </row>
    <row r="3643" spans="1:11" x14ac:dyDescent="0.2">
      <c r="A3643" t="s">
        <v>3953</v>
      </c>
      <c r="B3643" t="s">
        <v>93</v>
      </c>
      <c r="C3643" t="s">
        <v>299</v>
      </c>
      <c r="D3643" t="s">
        <v>271</v>
      </c>
      <c r="E3643" t="s">
        <v>252</v>
      </c>
      <c r="F3643">
        <v>0</v>
      </c>
      <c r="G3643">
        <v>0</v>
      </c>
      <c r="H3643">
        <v>13</v>
      </c>
      <c r="I3643">
        <v>0</v>
      </c>
      <c r="J3643">
        <v>13</v>
      </c>
      <c r="K3643">
        <v>0</v>
      </c>
    </row>
    <row r="3644" spans="1:11" x14ac:dyDescent="0.2">
      <c r="A3644" t="s">
        <v>3954</v>
      </c>
      <c r="B3644" t="s">
        <v>93</v>
      </c>
      <c r="C3644" t="s">
        <v>299</v>
      </c>
      <c r="D3644" t="s">
        <v>273</v>
      </c>
      <c r="E3644" t="s">
        <v>253</v>
      </c>
      <c r="F3644">
        <v>0</v>
      </c>
      <c r="G3644">
        <v>0</v>
      </c>
      <c r="H3644">
        <v>61</v>
      </c>
      <c r="I3644">
        <v>0</v>
      </c>
      <c r="J3644">
        <v>61</v>
      </c>
      <c r="K3644">
        <v>0</v>
      </c>
    </row>
    <row r="3645" spans="1:11" x14ac:dyDescent="0.2">
      <c r="A3645" t="s">
        <v>3955</v>
      </c>
      <c r="B3645" t="s">
        <v>93</v>
      </c>
      <c r="C3645" t="s">
        <v>299</v>
      </c>
      <c r="D3645" t="s">
        <v>272</v>
      </c>
      <c r="E3645" t="s">
        <v>254</v>
      </c>
      <c r="F3645">
        <v>0</v>
      </c>
      <c r="G3645">
        <v>0</v>
      </c>
      <c r="H3645">
        <v>36</v>
      </c>
      <c r="I3645">
        <v>0</v>
      </c>
      <c r="J3645">
        <v>36</v>
      </c>
      <c r="K3645">
        <v>0</v>
      </c>
    </row>
    <row r="3646" spans="1:11" x14ac:dyDescent="0.2">
      <c r="A3646" t="s">
        <v>3956</v>
      </c>
      <c r="B3646" t="s">
        <v>93</v>
      </c>
      <c r="C3646" t="s">
        <v>299</v>
      </c>
      <c r="D3646" t="s">
        <v>271</v>
      </c>
      <c r="E3646" t="s">
        <v>255</v>
      </c>
      <c r="F3646">
        <v>0</v>
      </c>
      <c r="G3646">
        <v>0</v>
      </c>
      <c r="H3646">
        <v>18</v>
      </c>
      <c r="I3646">
        <v>0</v>
      </c>
      <c r="J3646">
        <v>18</v>
      </c>
      <c r="K3646">
        <v>0</v>
      </c>
    </row>
    <row r="3647" spans="1:11" x14ac:dyDescent="0.2">
      <c r="A3647" t="s">
        <v>3957</v>
      </c>
      <c r="B3647" t="s">
        <v>93</v>
      </c>
      <c r="C3647" t="s">
        <v>299</v>
      </c>
      <c r="D3647" t="s">
        <v>272</v>
      </c>
      <c r="E3647" t="s">
        <v>256</v>
      </c>
      <c r="F3647">
        <v>0</v>
      </c>
      <c r="G3647">
        <v>0</v>
      </c>
      <c r="H3647">
        <v>34</v>
      </c>
      <c r="I3647">
        <v>0</v>
      </c>
      <c r="J3647">
        <v>34</v>
      </c>
      <c r="K3647">
        <v>0</v>
      </c>
    </row>
    <row r="3648" spans="1:11" x14ac:dyDescent="0.2">
      <c r="A3648" t="s">
        <v>3958</v>
      </c>
      <c r="B3648" t="s">
        <v>93</v>
      </c>
      <c r="C3648" t="s">
        <v>299</v>
      </c>
      <c r="D3648" t="s">
        <v>274</v>
      </c>
      <c r="E3648" t="s">
        <v>257</v>
      </c>
      <c r="F3648">
        <v>0</v>
      </c>
      <c r="G3648">
        <v>0</v>
      </c>
      <c r="H3648">
        <v>15</v>
      </c>
      <c r="I3648">
        <v>0</v>
      </c>
      <c r="J3648">
        <v>15</v>
      </c>
      <c r="K3648">
        <v>0</v>
      </c>
    </row>
    <row r="3649" spans="1:11" x14ac:dyDescent="0.2">
      <c r="A3649" t="s">
        <v>3959</v>
      </c>
      <c r="B3649" t="s">
        <v>93</v>
      </c>
      <c r="C3649" t="s">
        <v>299</v>
      </c>
      <c r="D3649" t="s">
        <v>274</v>
      </c>
      <c r="E3649" t="s">
        <v>258</v>
      </c>
      <c r="F3649">
        <v>0</v>
      </c>
      <c r="G3649">
        <v>0</v>
      </c>
      <c r="H3649">
        <v>39</v>
      </c>
      <c r="I3649">
        <v>0</v>
      </c>
      <c r="J3649">
        <v>39</v>
      </c>
      <c r="K3649">
        <v>0</v>
      </c>
    </row>
    <row r="3650" spans="1:11" x14ac:dyDescent="0.2">
      <c r="A3650" t="s">
        <v>3960</v>
      </c>
      <c r="B3650" t="s">
        <v>93</v>
      </c>
      <c r="C3650" t="s">
        <v>299</v>
      </c>
      <c r="D3650" t="s">
        <v>275</v>
      </c>
      <c r="E3650" t="s">
        <v>259</v>
      </c>
      <c r="F3650">
        <v>0</v>
      </c>
      <c r="G3650">
        <v>0</v>
      </c>
      <c r="H3650">
        <v>15</v>
      </c>
      <c r="I3650">
        <v>0</v>
      </c>
      <c r="J3650">
        <v>15</v>
      </c>
      <c r="K3650">
        <v>0</v>
      </c>
    </row>
    <row r="3651" spans="1:11" x14ac:dyDescent="0.2">
      <c r="A3651" t="s">
        <v>3961</v>
      </c>
      <c r="B3651" t="s">
        <v>93</v>
      </c>
      <c r="C3651" t="s">
        <v>299</v>
      </c>
      <c r="D3651" t="s">
        <v>275</v>
      </c>
      <c r="E3651" t="s">
        <v>289</v>
      </c>
      <c r="F3651">
        <v>0</v>
      </c>
      <c r="G3651">
        <v>0</v>
      </c>
      <c r="H3651">
        <v>210</v>
      </c>
      <c r="I3651">
        <v>0</v>
      </c>
      <c r="J3651">
        <v>210</v>
      </c>
      <c r="K3651">
        <v>0</v>
      </c>
    </row>
  </sheetData>
  <pageMargins left="0.7" right="0.7" top="0.75" bottom="0.75" header="0.3" footer="0.3"/>
  <pageSetup paperSize="9"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E4E37-0299-47E8-8284-1F1708C17B88}">
  <sheetPr>
    <tabColor theme="0"/>
  </sheetPr>
  <dimension ref="A1:A42"/>
  <sheetViews>
    <sheetView showGridLines="0" zoomScaleNormal="100" workbookViewId="0"/>
  </sheetViews>
  <sheetFormatPr defaultColWidth="8.85546875" defaultRowHeight="12.75" x14ac:dyDescent="0.2"/>
  <cols>
    <col min="1" max="1" width="126.140625" style="310" customWidth="1"/>
    <col min="2" max="16384" width="8.85546875" style="310"/>
  </cols>
  <sheetData>
    <row r="1" spans="1:1" s="309" customFormat="1" ht="45" customHeight="1" x14ac:dyDescent="0.2">
      <c r="A1" s="740" t="s">
        <v>3962</v>
      </c>
    </row>
    <row r="2" spans="1:1" ht="54.4" customHeight="1" x14ac:dyDescent="0.2">
      <c r="A2" s="312" t="s">
        <v>3963</v>
      </c>
    </row>
    <row r="3" spans="1:1" ht="30" customHeight="1" x14ac:dyDescent="0.2">
      <c r="A3" s="742" t="s">
        <v>3964</v>
      </c>
    </row>
    <row r="4" spans="1:1" ht="68.099999999999994" customHeight="1" x14ac:dyDescent="0.2">
      <c r="A4" s="312" t="s">
        <v>3965</v>
      </c>
    </row>
    <row r="5" spans="1:1" x14ac:dyDescent="0.2">
      <c r="A5" s="741" t="s">
        <v>3966</v>
      </c>
    </row>
    <row r="6" spans="1:1" x14ac:dyDescent="0.2">
      <c r="A6" s="741"/>
    </row>
    <row r="7" spans="1:1" ht="30" customHeight="1" x14ac:dyDescent="0.2">
      <c r="A7" s="775" t="s">
        <v>3967</v>
      </c>
    </row>
    <row r="8" spans="1:1" ht="52.5" customHeight="1" x14ac:dyDescent="0.2">
      <c r="A8" s="312" t="s">
        <v>3968</v>
      </c>
    </row>
    <row r="9" spans="1:1" ht="30.75" customHeight="1" x14ac:dyDescent="0.2">
      <c r="A9" s="776" t="s">
        <v>3969</v>
      </c>
    </row>
    <row r="10" spans="1:1" s="311" customFormat="1" ht="135" customHeight="1" x14ac:dyDescent="0.2">
      <c r="A10" s="312" t="s">
        <v>3970</v>
      </c>
    </row>
    <row r="11" spans="1:1" ht="30.75" customHeight="1" x14ac:dyDescent="0.2">
      <c r="A11" s="777" t="s">
        <v>3971</v>
      </c>
    </row>
    <row r="12" spans="1:1" ht="27.75" customHeight="1" x14ac:dyDescent="0.2">
      <c r="A12" s="778" t="s">
        <v>3972</v>
      </c>
    </row>
    <row r="13" spans="1:1" ht="55.15" customHeight="1" x14ac:dyDescent="0.2">
      <c r="A13" s="779" t="s">
        <v>3973</v>
      </c>
    </row>
    <row r="14" spans="1:1" ht="27.75" customHeight="1" x14ac:dyDescent="0.2">
      <c r="A14" s="778" t="s">
        <v>3974</v>
      </c>
    </row>
    <row r="15" spans="1:1" ht="70.900000000000006" customHeight="1" x14ac:dyDescent="0.2">
      <c r="A15" s="312" t="s">
        <v>3975</v>
      </c>
    </row>
    <row r="16" spans="1:1" ht="27.4" customHeight="1" x14ac:dyDescent="0.2">
      <c r="A16" s="778" t="s">
        <v>3976</v>
      </c>
    </row>
    <row r="17" spans="1:1" ht="107.65" customHeight="1" x14ac:dyDescent="0.2">
      <c r="A17" s="312" t="s">
        <v>3977</v>
      </c>
    </row>
    <row r="18" spans="1:1" ht="27.75" customHeight="1" x14ac:dyDescent="0.2">
      <c r="A18" s="778" t="s">
        <v>3978</v>
      </c>
    </row>
    <row r="19" spans="1:1" ht="115.9" customHeight="1" x14ac:dyDescent="0.2">
      <c r="A19" s="312" t="s">
        <v>3979</v>
      </c>
    </row>
    <row r="20" spans="1:1" ht="27.75" customHeight="1" x14ac:dyDescent="0.2">
      <c r="A20" s="778" t="s">
        <v>3980</v>
      </c>
    </row>
    <row r="21" spans="1:1" ht="83.25" customHeight="1" x14ac:dyDescent="0.2">
      <c r="A21" s="312" t="s">
        <v>3981</v>
      </c>
    </row>
    <row r="22" spans="1:1" ht="27.75" customHeight="1" x14ac:dyDescent="0.2">
      <c r="A22" s="778" t="s">
        <v>3982</v>
      </c>
    </row>
    <row r="23" spans="1:1" ht="28.9" customHeight="1" x14ac:dyDescent="0.2">
      <c r="A23" s="312" t="s">
        <v>3983</v>
      </c>
    </row>
    <row r="24" spans="1:1" ht="27.75" customHeight="1" x14ac:dyDescent="0.2">
      <c r="A24" s="778" t="s">
        <v>3984</v>
      </c>
    </row>
    <row r="25" spans="1:1" s="311" customFormat="1" ht="57" customHeight="1" x14ac:dyDescent="0.2">
      <c r="A25" s="312" t="s">
        <v>3985</v>
      </c>
    </row>
    <row r="26" spans="1:1" ht="27.4" customHeight="1" x14ac:dyDescent="0.2">
      <c r="A26" s="778" t="s">
        <v>3986</v>
      </c>
    </row>
    <row r="27" spans="1:1" ht="59.25" customHeight="1" x14ac:dyDescent="0.2">
      <c r="A27" s="312" t="s">
        <v>3987</v>
      </c>
    </row>
    <row r="28" spans="1:1" ht="27.75" customHeight="1" x14ac:dyDescent="0.2">
      <c r="A28" s="778" t="s">
        <v>3988</v>
      </c>
    </row>
    <row r="29" spans="1:1" s="311" customFormat="1" ht="76.5" customHeight="1" x14ac:dyDescent="0.2">
      <c r="A29" s="312" t="s">
        <v>3989</v>
      </c>
    </row>
    <row r="30" spans="1:1" ht="27.75" customHeight="1" x14ac:dyDescent="0.2">
      <c r="A30" s="778" t="s">
        <v>3990</v>
      </c>
    </row>
    <row r="31" spans="1:1" ht="109.5" customHeight="1" x14ac:dyDescent="0.2">
      <c r="A31" s="312" t="s">
        <v>3991</v>
      </c>
    </row>
    <row r="32" spans="1:1" ht="27.75" customHeight="1" x14ac:dyDescent="0.2">
      <c r="A32" s="778" t="s">
        <v>3992</v>
      </c>
    </row>
    <row r="33" spans="1:1" ht="96" customHeight="1" x14ac:dyDescent="0.2">
      <c r="A33" s="312" t="s">
        <v>3993</v>
      </c>
    </row>
    <row r="34" spans="1:1" ht="27.4" customHeight="1" x14ac:dyDescent="0.2">
      <c r="A34" s="778" t="s">
        <v>3994</v>
      </c>
    </row>
    <row r="35" spans="1:1" ht="96" customHeight="1" x14ac:dyDescent="0.2">
      <c r="A35" s="779" t="s">
        <v>3995</v>
      </c>
    </row>
    <row r="36" spans="1:1" ht="27.4" customHeight="1" x14ac:dyDescent="0.2">
      <c r="A36" s="778" t="s">
        <v>3996</v>
      </c>
    </row>
    <row r="37" spans="1:1" ht="106.5" customHeight="1" x14ac:dyDescent="0.2">
      <c r="A37" s="312" t="s">
        <v>3997</v>
      </c>
    </row>
    <row r="38" spans="1:1" ht="30.4" customHeight="1" x14ac:dyDescent="0.2">
      <c r="A38" s="773" t="s">
        <v>3998</v>
      </c>
    </row>
    <row r="39" spans="1:1" ht="26.65" customHeight="1" x14ac:dyDescent="0.2">
      <c r="A39" s="312" t="s">
        <v>3999</v>
      </c>
    </row>
    <row r="40" spans="1:1" ht="13.5" customHeight="1" x14ac:dyDescent="0.2">
      <c r="A40" s="774" t="s">
        <v>4000</v>
      </c>
    </row>
    <row r="41" spans="1:1" ht="13.5" customHeight="1" x14ac:dyDescent="0.2">
      <c r="A41" s="774" t="s">
        <v>4001</v>
      </c>
    </row>
    <row r="42" spans="1:1" ht="13.5" customHeight="1" x14ac:dyDescent="0.2">
      <c r="A42" s="774" t="s">
        <v>4002</v>
      </c>
    </row>
  </sheetData>
  <sheetProtection sheet="1" objects="1" scenarios="1"/>
  <hyperlinks>
    <hyperlink ref="A5" r:id="rId1" xr:uid="{4FB596BC-981B-4A38-B63C-61F81988AAD4}"/>
    <hyperlink ref="A41" r:id="rId2" xr:uid="{54E6561B-9AEC-498A-B54E-AA6BC68FF584}"/>
    <hyperlink ref="A42" r:id="rId3" xr:uid="{B16A0886-90C8-4B5D-AAF6-7887A1096365}"/>
    <hyperlink ref="A40" r:id="rId4" xr:uid="{F89ECE55-05FF-4145-8F75-08AF02602E02}"/>
  </hyperlinks>
  <pageMargins left="0.7" right="0.7" top="0.75" bottom="0.75" header="0.3" footer="0.3"/>
  <pageSetup paperSize="9" orientation="portrait" horizontalDpi="300" verticalDpi="300"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tabColor theme="4" tint="0.59999389629810485"/>
  </sheetPr>
  <dimension ref="A1:P33"/>
  <sheetViews>
    <sheetView showGridLines="0" zoomScaleNormal="100" workbookViewId="0">
      <selection activeCell="D3" sqref="D3:G3"/>
    </sheetView>
  </sheetViews>
  <sheetFormatPr defaultColWidth="8.85546875" defaultRowHeight="12.75" x14ac:dyDescent="0.2"/>
  <cols>
    <col min="1" max="1" width="32.5703125" style="12" customWidth="1"/>
    <col min="2" max="2" width="9.5703125" style="12" customWidth="1"/>
    <col min="3" max="3" width="11.85546875" style="12" customWidth="1"/>
    <col min="4" max="4" width="9.42578125" style="12" customWidth="1"/>
    <col min="5" max="5" width="12" style="12" customWidth="1"/>
    <col min="6" max="6" width="9.7109375" style="12" customWidth="1"/>
    <col min="7" max="7" width="12" style="12" customWidth="1"/>
    <col min="8" max="8" width="9.42578125" style="12" customWidth="1"/>
    <col min="9" max="9" width="12" style="12" customWidth="1"/>
    <col min="10" max="10" width="9.7109375" style="12" customWidth="1"/>
    <col min="11" max="11" width="12" style="12" customWidth="1"/>
    <col min="12" max="16384" width="8.85546875" style="12"/>
  </cols>
  <sheetData>
    <row r="1" spans="1:16" ht="34.5" customHeight="1" x14ac:dyDescent="0.25">
      <c r="A1" s="345" t="s">
        <v>4003</v>
      </c>
      <c r="B1" s="18"/>
      <c r="C1" s="18"/>
      <c r="D1" s="19"/>
      <c r="E1" s="19"/>
      <c r="G1" s="7"/>
      <c r="K1" s="7"/>
      <c r="O1" s="313"/>
      <c r="P1" s="18"/>
    </row>
    <row r="2" spans="1:16" ht="27.75" customHeight="1" x14ac:dyDescent="0.2">
      <c r="A2" s="656" t="str">
        <f>TEXT('Drop down Values'!B3,"dd mmmm yyyy")</f>
        <v>31 March 2024</v>
      </c>
      <c r="B2" s="20"/>
      <c r="C2" s="20"/>
      <c r="D2" s="19"/>
      <c r="E2" s="19"/>
      <c r="G2" s="7"/>
      <c r="K2" s="7"/>
      <c r="O2" s="314"/>
      <c r="P2" s="20"/>
    </row>
    <row r="3" spans="1:16" x14ac:dyDescent="0.2">
      <c r="B3" s="341"/>
      <c r="C3" s="342" t="s">
        <v>4004</v>
      </c>
      <c r="D3" s="787" t="s">
        <v>106</v>
      </c>
      <c r="E3" s="788"/>
      <c r="F3" s="788"/>
      <c r="G3" s="788"/>
      <c r="H3" s="315"/>
      <c r="I3" s="346" t="str">
        <f>IF(J3=FALSE,IF(K3=9,"WM",IF(K3=10,"YH","nr")),J3)</f>
        <v>ENG</v>
      </c>
      <c r="J3" s="346" t="str">
        <f>IF(K3=1,"ENG",IF(K3=2,"EM",IF(K3=3,"EE",IF(K3=4,"lon",IF(K3=5,"NE",IF(K3=6,"NW",IF(K3=7,"SE",IF(K3=8,"SW"))))))))</f>
        <v>ENG</v>
      </c>
      <c r="K3" s="347">
        <f>(MATCH(D3,GOR_PP,0))</f>
        <v>1</v>
      </c>
      <c r="N3" s="56"/>
      <c r="O3" s="341"/>
      <c r="P3" s="341"/>
    </row>
    <row r="4" spans="1:16" x14ac:dyDescent="0.2">
      <c r="A4" s="317"/>
      <c r="B4" s="318"/>
      <c r="C4" s="318"/>
      <c r="D4" s="319"/>
      <c r="E4" s="320"/>
      <c r="F4" s="253"/>
      <c r="G4" s="253"/>
      <c r="N4" s="56"/>
      <c r="O4" s="317"/>
      <c r="P4" s="318"/>
    </row>
    <row r="5" spans="1:16" x14ac:dyDescent="0.2">
      <c r="A5" s="341"/>
      <c r="B5" s="341"/>
      <c r="C5" s="342" t="s">
        <v>4005</v>
      </c>
      <c r="D5" s="789" t="s">
        <v>280</v>
      </c>
      <c r="E5" s="790"/>
      <c r="F5" s="790"/>
      <c r="G5" s="791"/>
      <c r="H5" s="253" t="str">
        <f>IF(HLOOKUP(MATCH(D3,GOR_PP,0),'Drop down Values'!G158:Q159,2,FALSE)=TRUE,"Please make a valid selection for local authority","")</f>
        <v/>
      </c>
      <c r="I5" s="316"/>
      <c r="N5" s="56"/>
      <c r="O5" s="341"/>
      <c r="P5" s="341"/>
    </row>
    <row r="6" spans="1:16" x14ac:dyDescent="0.2">
      <c r="B6" s="42"/>
      <c r="C6" s="42"/>
      <c r="D6" s="42"/>
      <c r="E6" s="42"/>
      <c r="F6" s="42"/>
      <c r="G6" s="42"/>
      <c r="H6" s="42"/>
      <c r="I6" s="340"/>
      <c r="J6" s="42"/>
      <c r="K6" s="42"/>
    </row>
    <row r="7" spans="1:16" ht="30" customHeight="1" x14ac:dyDescent="0.2">
      <c r="A7" s="322"/>
      <c r="B7" s="793" t="s">
        <v>88</v>
      </c>
      <c r="C7" s="793"/>
      <c r="D7" s="793" t="s">
        <v>89</v>
      </c>
      <c r="E7" s="793"/>
      <c r="F7" s="793" t="s">
        <v>91</v>
      </c>
      <c r="G7" s="793"/>
      <c r="H7" s="792" t="s">
        <v>93</v>
      </c>
      <c r="I7" s="792"/>
      <c r="J7" s="793" t="s">
        <v>86</v>
      </c>
      <c r="K7" s="793"/>
      <c r="L7" s="321"/>
      <c r="M7" s="321"/>
      <c r="N7" s="321"/>
      <c r="O7" s="322"/>
      <c r="P7" s="323"/>
    </row>
    <row r="8" spans="1:16" x14ac:dyDescent="0.2">
      <c r="B8" s="324" t="s">
        <v>19</v>
      </c>
      <c r="C8" s="324" t="s">
        <v>307</v>
      </c>
      <c r="D8" s="324" t="s">
        <v>19</v>
      </c>
      <c r="E8" s="324" t="s">
        <v>307</v>
      </c>
      <c r="F8" s="324" t="s">
        <v>19</v>
      </c>
      <c r="G8" s="324" t="s">
        <v>307</v>
      </c>
      <c r="H8" s="324" t="s">
        <v>19</v>
      </c>
      <c r="I8" s="324" t="s">
        <v>307</v>
      </c>
      <c r="J8" s="324" t="s">
        <v>19</v>
      </c>
      <c r="K8" s="324" t="s">
        <v>307</v>
      </c>
      <c r="P8" s="324"/>
    </row>
    <row r="9" spans="1:16" ht="25.5" customHeight="1" x14ac:dyDescent="0.2">
      <c r="A9" s="343" t="s">
        <v>4006</v>
      </c>
      <c r="B9" s="327">
        <f t="shared" ref="B9:H9" si="0">IF($H$5="Please make a valid selection for local authority","-",SUM(B11:B12))</f>
        <v>26542</v>
      </c>
      <c r="C9" s="327">
        <f t="shared" si="0"/>
        <v>162138.01999999999</v>
      </c>
      <c r="D9" s="327">
        <f t="shared" si="0"/>
        <v>27053</v>
      </c>
      <c r="E9" s="327">
        <f t="shared" si="0"/>
        <v>1100897.3700000001</v>
      </c>
      <c r="F9" s="327">
        <f t="shared" si="0"/>
        <v>211</v>
      </c>
      <c r="G9" s="327">
        <f t="shared" si="0"/>
        <v>5076.58</v>
      </c>
      <c r="H9" s="327">
        <f t="shared" si="0"/>
        <v>7958</v>
      </c>
      <c r="I9" s="327" t="str">
        <f>IF(IF($H$5="Please make a valid selection for local authority","-",SUM(I11:I12))=0,"-",IF($H$5="Please make a valid selection for local authority","-",SUM(I11:I12)))</f>
        <v>-</v>
      </c>
      <c r="J9" s="327">
        <f>IF($H$5="Please make a valid selection for local authority","-",SUM(J11:J12))</f>
        <v>61764</v>
      </c>
      <c r="K9" s="327">
        <f>IF($H$5="Please make a valid selection for local authority","-",SUM(K11:K12))</f>
        <v>1268111.9700000002</v>
      </c>
      <c r="L9" s="328"/>
      <c r="M9" s="328"/>
      <c r="N9" s="325"/>
      <c r="O9" s="326"/>
      <c r="P9" s="327"/>
    </row>
    <row r="10" spans="1:16" ht="17.649999999999999" customHeight="1" x14ac:dyDescent="0.2">
      <c r="A10" s="329" t="s">
        <v>4007</v>
      </c>
      <c r="B10" s="330"/>
      <c r="C10" s="330"/>
      <c r="D10" s="330"/>
      <c r="E10" s="330"/>
      <c r="F10" s="54"/>
      <c r="G10" s="330"/>
      <c r="H10" s="330"/>
      <c r="I10" s="330"/>
      <c r="J10" s="330"/>
      <c r="K10" s="330"/>
      <c r="L10" s="17"/>
      <c r="M10" s="17"/>
      <c r="N10" s="17"/>
      <c r="O10" s="329"/>
      <c r="P10" s="330"/>
    </row>
    <row r="11" spans="1:16" ht="15.75" customHeight="1" x14ac:dyDescent="0.2">
      <c r="A11" s="344" t="s">
        <v>4008</v>
      </c>
      <c r="B11" s="333">
        <f t="shared" ref="B11:G11" si="1">IF($H$5="Please make a valid selection for local authority","-",SUM(B14:B17))</f>
        <v>24913</v>
      </c>
      <c r="C11" s="333">
        <f t="shared" si="1"/>
        <v>162138.01999999999</v>
      </c>
      <c r="D11" s="333">
        <f t="shared" si="1"/>
        <v>22530</v>
      </c>
      <c r="E11" s="333">
        <f t="shared" si="1"/>
        <v>1100897.3700000001</v>
      </c>
      <c r="F11" s="333">
        <f t="shared" si="1"/>
        <v>209</v>
      </c>
      <c r="G11" s="333">
        <f t="shared" si="1"/>
        <v>5076.58</v>
      </c>
      <c r="H11" s="333" t="str">
        <f>IF($H$5="Please make a valid selection for local authority","-",IF(SUM(H14:H17)=0,"-",SUM(H14:H17)))</f>
        <v>-</v>
      </c>
      <c r="I11" s="333" t="str">
        <f>IFERROR(IF(SUM(I14:I17)=0,"-",SUM(I14:I17)),"-")</f>
        <v>-</v>
      </c>
      <c r="J11" s="333">
        <f>IF($H$5="Please make a valid selection for local authority","-",SUM(J14:J17))</f>
        <v>47652</v>
      </c>
      <c r="K11" s="333">
        <f>IF($H$5="Please make a valid selection for local authority","-",SUM(K14:K17))</f>
        <v>1268111.9700000002</v>
      </c>
      <c r="L11" s="214"/>
      <c r="M11" s="214"/>
      <c r="N11" s="331"/>
      <c r="O11" s="332"/>
      <c r="P11" s="333"/>
    </row>
    <row r="12" spans="1:16" x14ac:dyDescent="0.2">
      <c r="A12" s="344" t="s">
        <v>4009</v>
      </c>
      <c r="B12" s="333">
        <f>IF($H$5="Please make a valid selection for local authority","-",SUM(B18:B20))</f>
        <v>1629</v>
      </c>
      <c r="C12" s="333" t="str">
        <f>"-"</f>
        <v>-</v>
      </c>
      <c r="D12" s="333">
        <f>IF($H$5="Please make a valid selection for local authority","-",SUM(D18:D20))</f>
        <v>4523</v>
      </c>
      <c r="E12" s="333" t="str">
        <f>"-"</f>
        <v>-</v>
      </c>
      <c r="F12" s="333">
        <f>IF($H$5="Please make a valid selection for local authority","-",SUM(F18:F20))</f>
        <v>2</v>
      </c>
      <c r="G12" s="333" t="str">
        <f>"-"</f>
        <v>-</v>
      </c>
      <c r="H12" s="333">
        <f>IF($H$5="Please make a valid selection for local authority","-",SUM(H18:H20))</f>
        <v>7958</v>
      </c>
      <c r="I12" s="333" t="str">
        <f>IFERROR(IF(SUM(I15:I18)=0,"-",SUM(I15:I18)),"-")</f>
        <v>-</v>
      </c>
      <c r="J12" s="333">
        <f>IF($H$5="Please make a valid selection for local authority","-",SUM(J18:J20))</f>
        <v>14112</v>
      </c>
      <c r="K12" s="333" t="str">
        <f>"-"</f>
        <v>-</v>
      </c>
      <c r="L12" s="214"/>
      <c r="M12" s="214"/>
      <c r="N12" s="331"/>
      <c r="O12" s="332"/>
      <c r="P12" s="333"/>
    </row>
    <row r="13" spans="1:16" ht="17.649999999999999" customHeight="1" x14ac:dyDescent="0.2">
      <c r="A13" s="329" t="s">
        <v>4010</v>
      </c>
      <c r="B13" s="334"/>
      <c r="C13" s="334"/>
      <c r="D13" s="334"/>
      <c r="E13" s="334"/>
      <c r="F13" s="334"/>
      <c r="G13" s="334"/>
      <c r="H13" s="334"/>
      <c r="I13" s="334"/>
      <c r="J13" s="333"/>
      <c r="K13" s="333"/>
      <c r="L13" s="328"/>
      <c r="M13" s="328"/>
      <c r="N13" s="325"/>
      <c r="O13" s="329"/>
      <c r="P13" s="334"/>
    </row>
    <row r="14" spans="1:16" x14ac:dyDescent="0.2">
      <c r="A14" s="344" t="s">
        <v>291</v>
      </c>
      <c r="B14" s="333">
        <f>IF($H$5="Please make a valid selection for local authority","-",IFERROR(VLOOKUP(B$7&amp;$A14&amp;$D$5,ProvidersandPlaces,6,FALSE),0))</f>
        <v>22575</v>
      </c>
      <c r="C14" s="333">
        <f>IF($H$5="Please make a valid selection for local authority","-",IFERROR(VLOOKUP(B$7&amp;$A14&amp;$D$5,ProvidersandPlaces,7,FALSE),0))</f>
        <v>147713.32999999999</v>
      </c>
      <c r="D14" s="333">
        <f>IF($H$5="Please make a valid selection for local authority","-",IFERROR(VLOOKUP(D$7&amp;$A14&amp;$D$5,ProvidersandPlaces,6,FALSE),0))</f>
        <v>13089</v>
      </c>
      <c r="E14" s="333">
        <f>IF($H$5="Please make a valid selection for local authority","-",IFERROR(VLOOKUP(D$7&amp;$A14&amp;$D$5,ProvidersandPlaces,7,FALSE),0))</f>
        <v>657126.55000000005</v>
      </c>
      <c r="F14" s="333">
        <f>IF($H$5="Please make a valid selection for local authority","-",IFERROR(VLOOKUP(F$7&amp;$A14&amp;$D$5,ProvidersandPlaces,6,FALSE),0))</f>
        <v>125</v>
      </c>
      <c r="G14" s="333">
        <f>IF($H$5="Please make a valid selection for local authority","-",IFERROR(VLOOKUP(F$7&amp;$A14&amp;$D$5,ProvidersandPlaces,7,FALSE),0))</f>
        <v>3188.29</v>
      </c>
      <c r="H14" s="333">
        <f>IF($H$5="Please make a valid selection for local authority","-",IFERROR(VLOOKUP(H$7&amp;$A14&amp;$D$5,ProvidersandPlaces,6,FALSE),0))</f>
        <v>0</v>
      </c>
      <c r="I14" s="333" t="s">
        <v>4011</v>
      </c>
      <c r="J14" s="333">
        <f>IF($H$5="Please make a valid selection for local authority","-",IFERROR(VLOOKUP(J$7&amp;$A14&amp;$D$5,ProvidersandPlaces,6,FALSE),0))</f>
        <v>35789</v>
      </c>
      <c r="K14" s="333">
        <f>IF($H$5="Please make a valid selection for local authority","-",IFERROR(VLOOKUP(J$7&amp;$A14&amp;$D$5,ProvidersandPlaces,7,FALSE),0))</f>
        <v>808028.17</v>
      </c>
      <c r="L14" s="214"/>
      <c r="M14" s="214"/>
      <c r="N14" s="331"/>
      <c r="O14" s="332"/>
      <c r="P14" s="333"/>
    </row>
    <row r="15" spans="1:16" x14ac:dyDescent="0.2">
      <c r="A15" s="344" t="s">
        <v>295</v>
      </c>
      <c r="B15" s="333">
        <f>IF($H$5="Please make a valid selection for local authority","-",IFERROR(VLOOKUP(B$7&amp;$A15&amp;$D$5,ProvidersandPlaces,6,FALSE),0))</f>
        <v>1913</v>
      </c>
      <c r="C15" s="333">
        <f>IF($H$5="Please make a valid selection for local authority","-",IFERROR(VLOOKUP(B$7&amp;$A15&amp;$D$5,ProvidersandPlaces,7,FALSE),0))</f>
        <v>12075.32</v>
      </c>
      <c r="D15" s="333">
        <f>IF($H$5="Please make a valid selection for local authority","-",IFERROR(VLOOKUP(D$7&amp;$A15&amp;$D$5,ProvidersandPlaces,6,FALSE),0))</f>
        <v>2745</v>
      </c>
      <c r="E15" s="333">
        <f>IF($H$5="Please make a valid selection for local authority","-",IFERROR(VLOOKUP(D$7&amp;$A15&amp;$D$5,ProvidersandPlaces,7,FALSE),0))</f>
        <v>143883.04999999999</v>
      </c>
      <c r="F15" s="333">
        <f>IF($H$5="Please make a valid selection for local authority","-",IFERROR(VLOOKUP(F$7&amp;$A15&amp;$D$5,ProvidersandPlaces,6,FALSE),0))</f>
        <v>42</v>
      </c>
      <c r="G15" s="333">
        <f>IF($H$5="Please make a valid selection for local authority","-",IFERROR(VLOOKUP(F$7&amp;$A15&amp;$D$5,ProvidersandPlaces,7,FALSE),0))</f>
        <v>977.29</v>
      </c>
      <c r="H15" s="333">
        <f>IF($H$5="Please make a valid selection for local authority","-",IFERROR(VLOOKUP(H$7&amp;$A15&amp;$D$5,ProvidersandPlaces,6,FALSE),0))</f>
        <v>0</v>
      </c>
      <c r="I15" s="333" t="s">
        <v>4011</v>
      </c>
      <c r="J15" s="333">
        <f>IF($H$5="Please make a valid selection for local authority","-",IFERROR(VLOOKUP(J$7&amp;$A15&amp;$D$5,ProvidersandPlaces,6,FALSE),0))</f>
        <v>4700</v>
      </c>
      <c r="K15" s="333">
        <f>IF($H$5="Please make a valid selection for local authority","-",IFERROR(VLOOKUP(J$7&amp;$A15&amp;$D$5,ProvidersandPlaces,7,FALSE),0))</f>
        <v>156935.66</v>
      </c>
      <c r="L15" s="214"/>
      <c r="M15" s="214"/>
      <c r="N15" s="331"/>
      <c r="O15" s="332"/>
      <c r="P15" s="333"/>
    </row>
    <row r="16" spans="1:16" x14ac:dyDescent="0.2">
      <c r="A16" s="344" t="s">
        <v>297</v>
      </c>
      <c r="B16" s="333">
        <f>IF($H$5="Please make a valid selection for local authority","-",IFERROR(VLOOKUP(B$7&amp;$A16&amp;$D$5,ProvidersandPlaces,6,FALSE),0))</f>
        <v>2</v>
      </c>
      <c r="C16" s="333">
        <f>IF($H$5="Please make a valid selection for local authority","-",IFERROR(VLOOKUP(B$7&amp;$A16&amp;$D$5,ProvidersandPlaces,7,FALSE),0))</f>
        <v>9</v>
      </c>
      <c r="D16" s="333">
        <f>IF($H$5="Please make a valid selection for local authority","-",IFERROR(VLOOKUP(D$7&amp;$A16&amp;$D$5,ProvidersandPlaces,6,FALSE),0))</f>
        <v>38</v>
      </c>
      <c r="E16" s="333">
        <f>IF($H$5="Please make a valid selection for local authority","-",IFERROR(VLOOKUP(D$7&amp;$A16&amp;$D$5,ProvidersandPlaces,7,FALSE),0))</f>
        <v>1474</v>
      </c>
      <c r="F16" s="333">
        <f>IF($H$5="Please make a valid selection for local authority","-",IFERROR(VLOOKUP(F$7&amp;$A16&amp;$D$5,ProvidersandPlaces,6,FALSE),0))</f>
        <v>1</v>
      </c>
      <c r="G16" s="333">
        <f>IF($H$5="Please make a valid selection for local authority","-",IFERROR(VLOOKUP(F$7&amp;$A16&amp;$D$5,ProvidersandPlaces,7,FALSE),0))</f>
        <v>12</v>
      </c>
      <c r="H16" s="333">
        <f>IF($H$5="Please make a valid selection for local authority","-",IFERROR(VLOOKUP(H$7&amp;$A16&amp;$D$5,ProvidersandPlaces,6,FALSE),0))</f>
        <v>0</v>
      </c>
      <c r="I16" s="333" t="s">
        <v>4011</v>
      </c>
      <c r="J16" s="333">
        <f>IF($H$5="Please make a valid selection for local authority","-",IFERROR(VLOOKUP(J$7&amp;$A16&amp;$D$5,ProvidersandPlaces,6,FALSE),0))</f>
        <v>41</v>
      </c>
      <c r="K16" s="333">
        <f>IF($H$5="Please make a valid selection for local authority","-",IFERROR(VLOOKUP(J$7&amp;$A16&amp;$D$5,ProvidersandPlaces,7,FALSE),0))</f>
        <v>1495</v>
      </c>
      <c r="L16" s="214"/>
      <c r="M16" s="214"/>
      <c r="N16" s="331"/>
      <c r="O16" s="332"/>
      <c r="P16" s="333"/>
    </row>
    <row r="17" spans="1:16" x14ac:dyDescent="0.2">
      <c r="A17" s="344" t="s">
        <v>100</v>
      </c>
      <c r="B17" s="333">
        <f>IF($H$5="Please make a valid selection for local authority","-",IFERROR(VLOOKUP(B$7&amp;$A17&amp;$D$5,ProvidersandPlaces,6,FALSE),0))</f>
        <v>423</v>
      </c>
      <c r="C17" s="333">
        <f>IF($H$5="Please make a valid selection for local authority","-",IFERROR(VLOOKUP(B$7&amp;$A17&amp;$D$5,ProvidersandPlaces,7,FALSE),0))</f>
        <v>2340.37</v>
      </c>
      <c r="D17" s="333">
        <f>IF($H$5="Please make a valid selection for local authority","-",IFERROR(VLOOKUP(D$7&amp;$A17&amp;$D$5,ProvidersandPlaces,6,FALSE),0))</f>
        <v>6658</v>
      </c>
      <c r="E17" s="333">
        <f>IF($H$5="Please make a valid selection for local authority","-",IFERROR(VLOOKUP(D$7&amp;$A17&amp;$D$5,ProvidersandPlaces,7,FALSE),0))</f>
        <v>298413.77</v>
      </c>
      <c r="F17" s="333">
        <f>IF($H$5="Please make a valid selection for local authority","-",IFERROR(VLOOKUP(F$7&amp;$A17&amp;$D$5,ProvidersandPlaces,6,FALSE),0))</f>
        <v>41</v>
      </c>
      <c r="G17" s="333">
        <f>IF($H$5="Please make a valid selection for local authority","-",IFERROR(VLOOKUP(F$7&amp;$A17&amp;$D$5,ProvidersandPlaces,7,FALSE),0))</f>
        <v>899</v>
      </c>
      <c r="H17" s="333">
        <f>IF($H$5="Please make a valid selection for local authority","-",IFERROR(VLOOKUP(H$7&amp;$A17&amp;$D$5,ProvidersandPlaces,6,FALSE),0))</f>
        <v>0</v>
      </c>
      <c r="I17" s="333" t="s">
        <v>4011</v>
      </c>
      <c r="J17" s="333">
        <f>IF($H$5="Please make a valid selection for local authority","-",IFERROR(VLOOKUP(J$7&amp;$A17&amp;$D$5,ProvidersandPlaces,6,FALSE),0))</f>
        <v>7122</v>
      </c>
      <c r="K17" s="333">
        <f>IF($H$5="Please make a valid selection for local authority","-",IFERROR(VLOOKUP(J$7&amp;$A17&amp;$D$5,ProvidersandPlaces,7,FALSE),0))</f>
        <v>301653.14</v>
      </c>
      <c r="L17" s="214"/>
      <c r="M17" s="214"/>
      <c r="N17" s="331"/>
      <c r="O17" s="332"/>
      <c r="P17" s="333"/>
    </row>
    <row r="18" spans="1:16" x14ac:dyDescent="0.2">
      <c r="A18" s="344" t="s">
        <v>296</v>
      </c>
      <c r="B18" s="333">
        <f>IF($H$5="Please make a valid selection for local authority","-",IFERROR(VLOOKUP(B$7&amp;$A18&amp;$D$5,ProvidersandPlaces,8,FALSE),0))</f>
        <v>1430</v>
      </c>
      <c r="C18" s="333" t="s">
        <v>4011</v>
      </c>
      <c r="D18" s="333">
        <f>IF($H$5="Please make a valid selection for local authority","-",IFERROR(VLOOKUP(D$7&amp;$A18&amp;$D$5,ProvidersandPlaces,8,FALSE),0))</f>
        <v>1415</v>
      </c>
      <c r="E18" s="333" t="s">
        <v>4011</v>
      </c>
      <c r="F18" s="333">
        <f>IF($H$5="Please make a valid selection for local authority","-",IFERROR(VLOOKUP(F$7&amp;$A18&amp;$D$5,ProvidersandPlaces,8,FALSE),0))</f>
        <v>0</v>
      </c>
      <c r="G18" s="333" t="s">
        <v>4011</v>
      </c>
      <c r="H18" s="333">
        <f>IF($H$5="Please make a valid selection for local authority","-",IFERROR(VLOOKUP(H$7&amp;$A18&amp;$D$5,ProvidersandPlaces,8,FALSE),0))</f>
        <v>2</v>
      </c>
      <c r="I18" s="333" t="s">
        <v>4011</v>
      </c>
      <c r="J18" s="333">
        <f>IF($H$5="Please make a valid selection for local authority","-",IFERROR(VLOOKUP(J$7&amp;$A18&amp;$D$5,ProvidersandPlaces,8,FALSE),0))</f>
        <v>2847</v>
      </c>
      <c r="K18" s="333" t="s">
        <v>4011</v>
      </c>
      <c r="L18" s="214"/>
      <c r="M18" s="214"/>
      <c r="N18" s="331"/>
      <c r="O18" s="332"/>
      <c r="P18" s="333"/>
    </row>
    <row r="19" spans="1:16" x14ac:dyDescent="0.2">
      <c r="A19" s="344" t="s">
        <v>103</v>
      </c>
      <c r="B19" s="333">
        <f>IF($H$5="Please make a valid selection for local authority","-",IFERROR(VLOOKUP(B$7&amp;$A19&amp;$D$5,ProvidersandPlaces,8,FALSE),0))</f>
        <v>62</v>
      </c>
      <c r="C19" s="333" t="s">
        <v>4011</v>
      </c>
      <c r="D19" s="333">
        <f>IF($H$5="Please make a valid selection for local authority","-",IFERROR(VLOOKUP(D$7&amp;$A19&amp;$D$5,ProvidersandPlaces,8,FALSE),0))</f>
        <v>59</v>
      </c>
      <c r="E19" s="333" t="s">
        <v>4011</v>
      </c>
      <c r="F19" s="333">
        <f>IF($H$5="Please make a valid selection for local authority","-",IFERROR(VLOOKUP(F$7&amp;$A19&amp;$D$5,ProvidersandPlaces,8,FALSE),0))</f>
        <v>0</v>
      </c>
      <c r="G19" s="333" t="s">
        <v>4011</v>
      </c>
      <c r="H19" s="333">
        <f>IF($H$5="Please make a valid selection for local authority","-",IFERROR(VLOOKUP(H$7&amp;$A19&amp;$D$5,ProvidersandPlaces,8,FALSE),0))</f>
        <v>0</v>
      </c>
      <c r="I19" s="333" t="s">
        <v>4011</v>
      </c>
      <c r="J19" s="333">
        <f>IF($H$5="Please make a valid selection for local authority","-",IFERROR(VLOOKUP(J$7&amp;$A19&amp;$D$5,ProvidersandPlaces,8,FALSE),0))</f>
        <v>121</v>
      </c>
      <c r="K19" s="333" t="s">
        <v>4011</v>
      </c>
      <c r="L19" s="214"/>
      <c r="M19" s="214"/>
      <c r="N19" s="331"/>
      <c r="O19" s="332"/>
      <c r="P19" s="333"/>
    </row>
    <row r="20" spans="1:16" ht="26.65" customHeight="1" x14ac:dyDescent="0.2">
      <c r="A20" s="365" t="s">
        <v>105</v>
      </c>
      <c r="B20" s="333">
        <f>IF($H$5="Please make a valid selection for local authority","-",IFERROR(VLOOKUP(B$7&amp;$A20&amp;$D$5,ProvidersandPlaces,8,FALSE),0))</f>
        <v>137</v>
      </c>
      <c r="C20" s="333" t="s">
        <v>4011</v>
      </c>
      <c r="D20" s="333">
        <f>IF($H$5="Please make a valid selection for local authority","-",IFERROR(VLOOKUP(D$7&amp;$A20&amp;$D$5,ProvidersandPlaces,8,FALSE),0))</f>
        <v>3049</v>
      </c>
      <c r="E20" s="333" t="s">
        <v>4011</v>
      </c>
      <c r="F20" s="333">
        <f>IF($H$5="Please make a valid selection for local authority","-",IFERROR(VLOOKUP(F$7&amp;$A20&amp;$D$5,ProvidersandPlaces,8,FALSE),0))</f>
        <v>2</v>
      </c>
      <c r="G20" s="333" t="s">
        <v>4011</v>
      </c>
      <c r="H20" s="333">
        <f>IF($H$5="Please make a valid selection for local authority","-",IFERROR(VLOOKUP(H$7&amp;$A20&amp;$D$5,ProvidersandPlaces,8,FALSE),0))</f>
        <v>7956</v>
      </c>
      <c r="I20" s="364" t="s">
        <v>4011</v>
      </c>
      <c r="J20" s="333">
        <f>IF($H$5="Please make a valid selection for local authority","-",IFERROR(VLOOKUP(J$7&amp;$A20&amp;$D$5,ProvidersandPlaces,8,FALSE),0))</f>
        <v>11144</v>
      </c>
      <c r="K20" s="333" t="s">
        <v>4011</v>
      </c>
      <c r="L20" s="214"/>
      <c r="M20" s="214"/>
      <c r="N20" s="331"/>
      <c r="O20" s="332"/>
      <c r="P20" s="333"/>
    </row>
    <row r="21" spans="1:16" ht="14.25" customHeight="1" x14ac:dyDescent="0.2">
      <c r="A21" s="350"/>
      <c r="B21" s="350"/>
      <c r="C21" s="335"/>
      <c r="D21" s="335"/>
      <c r="E21" s="335"/>
      <c r="F21" s="335"/>
      <c r="G21" s="335"/>
      <c r="H21" s="335"/>
      <c r="J21" s="353"/>
      <c r="K21" s="348" t="s">
        <v>4012</v>
      </c>
      <c r="L21" s="336"/>
      <c r="O21" s="336"/>
      <c r="P21" s="336"/>
    </row>
    <row r="22" spans="1:16" x14ac:dyDescent="0.2">
      <c r="A22" s="351" t="s">
        <v>4013</v>
      </c>
      <c r="B22" s="39"/>
      <c r="C22" s="39"/>
      <c r="D22" s="39"/>
      <c r="E22" s="39"/>
      <c r="F22" s="39"/>
      <c r="G22" s="39"/>
      <c r="H22" s="39"/>
      <c r="I22" s="39"/>
      <c r="J22" s="39"/>
      <c r="K22" s="39"/>
      <c r="L22" s="338"/>
      <c r="M22" s="339"/>
      <c r="N22" s="337"/>
      <c r="O22" s="39"/>
      <c r="P22" s="39"/>
    </row>
    <row r="23" spans="1:16" ht="13.5" customHeight="1" x14ac:dyDescent="0.2">
      <c r="A23" s="351" t="s">
        <v>4014</v>
      </c>
      <c r="B23" s="252"/>
      <c r="C23" s="252"/>
      <c r="D23" s="252"/>
      <c r="E23" s="252"/>
      <c r="F23" s="252"/>
      <c r="G23" s="252"/>
      <c r="H23" s="252"/>
      <c r="I23" s="252"/>
      <c r="J23" s="252"/>
      <c r="K23" s="252"/>
      <c r="L23" s="252"/>
      <c r="N23" s="35"/>
      <c r="O23" s="252"/>
      <c r="P23" s="252"/>
    </row>
    <row r="24" spans="1:16" ht="13.5" customHeight="1" x14ac:dyDescent="0.2">
      <c r="A24" s="351" t="s">
        <v>4015</v>
      </c>
      <c r="B24" s="252"/>
      <c r="C24" s="252"/>
      <c r="D24" s="252"/>
      <c r="E24" s="252"/>
      <c r="F24" s="252"/>
      <c r="G24" s="252"/>
      <c r="H24" s="252"/>
      <c r="I24" s="252"/>
      <c r="J24" s="252"/>
      <c r="K24" s="252"/>
      <c r="L24" s="252"/>
      <c r="N24" s="20"/>
      <c r="O24" s="252"/>
      <c r="P24" s="252"/>
    </row>
    <row r="25" spans="1:16" x14ac:dyDescent="0.2">
      <c r="A25" s="349"/>
      <c r="B25" s="349"/>
      <c r="C25" s="349"/>
      <c r="D25" s="349"/>
      <c r="E25" s="349"/>
      <c r="F25" s="349"/>
      <c r="G25" s="349"/>
      <c r="H25" s="349"/>
      <c r="I25" s="349"/>
      <c r="J25" s="349"/>
      <c r="K25" s="349"/>
      <c r="L25" s="349"/>
      <c r="N25" s="20"/>
      <c r="O25" s="349"/>
      <c r="P25" s="349"/>
    </row>
    <row r="26" spans="1:16" x14ac:dyDescent="0.2">
      <c r="D26" s="433"/>
    </row>
    <row r="32" spans="1:16" ht="27.75" customHeight="1" x14ac:dyDescent="0.2"/>
    <row r="33" ht="27.75" customHeight="1" x14ac:dyDescent="0.2"/>
  </sheetData>
  <sheetProtection sheet="1" sort="0" autoFilter="0"/>
  <mergeCells count="7">
    <mergeCell ref="D3:G3"/>
    <mergeCell ref="D5:G5"/>
    <mergeCell ref="H7:I7"/>
    <mergeCell ref="J7:K7"/>
    <mergeCell ref="B7:C7"/>
    <mergeCell ref="D7:E7"/>
    <mergeCell ref="F7:G7"/>
  </mergeCells>
  <conditionalFormatting sqref="I5">
    <cfRule type="cellIs" dxfId="0" priority="1" operator="equal">
      <formula>"""please select make a valid selection for local authority"""</formula>
    </cfRule>
  </conditionalFormatting>
  <dataValidations count="3">
    <dataValidation type="list" allowBlank="1" showInputMessage="1" showErrorMessage="1" sqref="M5" xr:uid="{00000000-0002-0000-0700-000001000000}">
      <formula1>IF($D$3="North West", NW, "")</formula1>
    </dataValidation>
    <dataValidation type="list" allowBlank="1" showInputMessage="1" showErrorMessage="1" sqref="D3" xr:uid="{00000000-0002-0000-0700-000002000000}">
      <formula1>GOR_PP</formula1>
    </dataValidation>
    <dataValidation type="list" allowBlank="1" showInputMessage="1" showErrorMessage="1" sqref="D5:G5" xr:uid="{00000000-0002-0000-0700-000000000000}">
      <formula1>INDIRECT($I$3)</formula1>
    </dataValidation>
  </dataValidations>
  <pageMargins left="0.7" right="0.7" top="0.75" bottom="0.75" header="0.3" footer="0.3"/>
  <pageSetup paperSize="9" orientation="portrait" r:id="rId1"/>
  <ignoredErrors>
    <ignoredError sqref="C12:I18 I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59999389629810485"/>
  </sheetPr>
  <dimension ref="A1:L177"/>
  <sheetViews>
    <sheetView showGridLines="0" workbookViewId="0">
      <selection activeCell="B4" sqref="B4:C4"/>
    </sheetView>
  </sheetViews>
  <sheetFormatPr defaultColWidth="8.85546875" defaultRowHeight="12.75" x14ac:dyDescent="0.2"/>
  <cols>
    <col min="1" max="1" width="41.28515625" style="253" customWidth="1"/>
    <col min="2" max="5" width="15.42578125" style="12" customWidth="1"/>
    <col min="6" max="16384" width="8.85546875" style="12"/>
  </cols>
  <sheetData>
    <row r="1" spans="1:6" ht="34.5" customHeight="1" x14ac:dyDescent="0.25">
      <c r="A1" s="361" t="s">
        <v>4016</v>
      </c>
      <c r="B1" s="359"/>
      <c r="C1" s="359"/>
      <c r="D1" s="360"/>
      <c r="E1" s="360"/>
    </row>
    <row r="2" spans="1:6" ht="27.75" customHeight="1" x14ac:dyDescent="0.2">
      <c r="A2" s="657" t="str">
        <f>TEXT('Drop down Values'!B3,"dd mmmm yyyy")</f>
        <v>31 March 2024</v>
      </c>
      <c r="B2" s="23"/>
      <c r="C2" s="23"/>
      <c r="D2" s="23"/>
      <c r="E2" s="24"/>
    </row>
    <row r="3" spans="1:6" ht="14.25" x14ac:dyDescent="0.2">
      <c r="A3" s="362"/>
      <c r="B3" s="23"/>
      <c r="C3" s="23"/>
      <c r="D3" s="23"/>
      <c r="E3" s="24"/>
    </row>
    <row r="4" spans="1:6" x14ac:dyDescent="0.2">
      <c r="A4" s="25" t="s">
        <v>4017</v>
      </c>
      <c r="B4" s="794" t="s">
        <v>86</v>
      </c>
      <c r="C4" s="795"/>
      <c r="D4" s="26"/>
      <c r="E4" s="355"/>
    </row>
    <row r="5" spans="1:6" x14ac:dyDescent="0.2">
      <c r="A5" s="196"/>
      <c r="B5" s="27"/>
      <c r="C5" s="28"/>
      <c r="D5" s="29"/>
      <c r="E5" s="214"/>
    </row>
    <row r="6" spans="1:6" x14ac:dyDescent="0.2">
      <c r="A6" s="25" t="s">
        <v>4018</v>
      </c>
      <c r="B6" s="796" t="s">
        <v>278</v>
      </c>
      <c r="C6" s="797"/>
      <c r="D6" s="26"/>
      <c r="E6" s="355"/>
    </row>
    <row r="7" spans="1:6" x14ac:dyDescent="0.2">
      <c r="B7" s="30"/>
      <c r="C7" s="30"/>
      <c r="D7" s="30"/>
      <c r="E7" s="30"/>
    </row>
    <row r="8" spans="1:6" ht="35.65" customHeight="1" x14ac:dyDescent="0.2">
      <c r="A8" s="363"/>
      <c r="B8" s="32" t="s">
        <v>306</v>
      </c>
      <c r="C8" s="32" t="s">
        <v>307</v>
      </c>
      <c r="D8" s="32" t="s">
        <v>4019</v>
      </c>
      <c r="E8" s="32" t="s">
        <v>4020</v>
      </c>
      <c r="F8" s="33"/>
    </row>
    <row r="9" spans="1:6" x14ac:dyDescent="0.2">
      <c r="A9" s="36" t="s">
        <v>106</v>
      </c>
      <c r="B9" s="356">
        <f t="shared" ref="B9:B41" si="0">IF(ISERROR(MATCH($B$6,eyr,0))=TRUE,"-",IF(ISERROR(VLOOKUP($B$4&amp;$B$6&amp;$A9&amp;IF(ISERROR(MATCH($A9,GOR_PP,0))=TRUE,""," total"),ProvidersandPlaces,6,FALSE))=TRUE,0,VLOOKUP($B$4&amp;$B$6&amp;$A9&amp;IF(ISERROR(MATCH($A9,GOR_PP,0))=TRUE,""," total"),ProvidersandPlaces,6,FALSE)))</f>
        <v>47652</v>
      </c>
      <c r="C9" s="356">
        <f t="shared" ref="C9:C41" si="1">IF(ISERROR(MATCH($B$6,eyr,0))=TRUE,"-",IF(ISERROR(VLOOKUP($B$4&amp;$B$6&amp;$A9&amp;IF(ISERROR(MATCH($A9,GOR_PP,0))=TRUE,""," total"),ProvidersandPlaces,7,FALSE))=TRUE,0,VLOOKUP($B$4&amp;$B$6&amp;$A9&amp;IF(ISERROR(MATCH($A9,GOR_PP,0))=TRUE,""," total"),ProvidersandPlaces,7,FALSE)))</f>
        <v>1268111.97</v>
      </c>
      <c r="D9" s="356">
        <f t="shared" ref="D9:D41" si="2">IF(ISERROR(MATCH($B$6,Not_eyr,0))=TRUE,"-",IF(ISERROR(VLOOKUP($B$4&amp;$B$6&amp;$A9&amp;IF(ISERROR(MATCH($A9,GOR_PP,0))=TRUE,""," total"),ProvidersandPlaces,8,FALSE))=TRUE,0,VLOOKUP($B$4&amp;$B$6&amp;$A9&amp;IF(ISERROR(MATCH($A9,GOR_PP,0))=TRUE,""," total"),ProvidersandPlaces,8,FALSE)))</f>
        <v>14112</v>
      </c>
      <c r="E9" s="356">
        <f t="shared" ref="E9:E41" si="3">IF(ISERROR(VLOOKUP($B$4&amp;$B$6&amp;$A9&amp;IF(ISERROR(MATCH($A9,GOR_PP,0))=TRUE,""," total"),ProvidersandPlaces,10,FALSE))=TRUE,0,VLOOKUP($B$4&amp;$B$6&amp;$A9&amp;IF(ISERROR(MATCH($A9,GOR_PP,0))=TRUE,""," total"),ProvidersandPlaces,10,FALSE))</f>
        <v>61764</v>
      </c>
    </row>
    <row r="10" spans="1:6" x14ac:dyDescent="0.2">
      <c r="A10" s="427" t="s">
        <v>271</v>
      </c>
      <c r="B10" s="356">
        <f>IF(ISERROR(MATCH($B$6,eyr,0))=TRUE,"-",IF(ISERROR(VLOOKUP($B$4&amp;$B$6&amp;$A10&amp;IF(ISERROR(MATCH($A10,GOR_PP,0))=TRUE,""," total"),ProvidersandPlaces,6,FALSE))=TRUE,0,VLOOKUP($B$4&amp;$B$6&amp;$A10&amp;IF(ISERROR(MATCH($A10,GOR_PP,0))=TRUE,""," total"),ProvidersandPlaces,6,FALSE)))</f>
        <v>5539</v>
      </c>
      <c r="C10" s="356">
        <f t="shared" si="1"/>
        <v>170024.65</v>
      </c>
      <c r="D10" s="356">
        <f t="shared" si="2"/>
        <v>980</v>
      </c>
      <c r="E10" s="356">
        <f t="shared" si="3"/>
        <v>6519</v>
      </c>
    </row>
    <row r="11" spans="1:6" x14ac:dyDescent="0.2">
      <c r="A11" s="429" t="s">
        <v>114</v>
      </c>
      <c r="B11" s="34">
        <f t="shared" si="0"/>
        <v>112</v>
      </c>
      <c r="C11" s="34">
        <f t="shared" si="1"/>
        <v>3732</v>
      </c>
      <c r="D11" s="34">
        <f t="shared" si="2"/>
        <v>14</v>
      </c>
      <c r="E11" s="34">
        <f t="shared" si="3"/>
        <v>126</v>
      </c>
    </row>
    <row r="12" spans="1:6" x14ac:dyDescent="0.2">
      <c r="A12" s="429" t="s">
        <v>115</v>
      </c>
      <c r="B12" s="34">
        <f t="shared" si="0"/>
        <v>74</v>
      </c>
      <c r="C12" s="34">
        <f t="shared" si="1"/>
        <v>2211.34</v>
      </c>
      <c r="D12" s="34">
        <f t="shared" si="2"/>
        <v>1</v>
      </c>
      <c r="E12" s="34">
        <f t="shared" si="3"/>
        <v>75</v>
      </c>
    </row>
    <row r="13" spans="1:6" x14ac:dyDescent="0.2">
      <c r="A13" s="429" t="s">
        <v>116</v>
      </c>
      <c r="B13" s="34">
        <f t="shared" si="0"/>
        <v>206</v>
      </c>
      <c r="C13" s="34">
        <f t="shared" si="1"/>
        <v>6506.83</v>
      </c>
      <c r="D13" s="34">
        <f t="shared" si="2"/>
        <v>38</v>
      </c>
      <c r="E13" s="34">
        <f t="shared" si="3"/>
        <v>244</v>
      </c>
    </row>
    <row r="14" spans="1:6" x14ac:dyDescent="0.2">
      <c r="A14" s="429" t="s">
        <v>125</v>
      </c>
      <c r="B14" s="34">
        <f t="shared" si="0"/>
        <v>146</v>
      </c>
      <c r="C14" s="34">
        <f t="shared" si="1"/>
        <v>4644.8500000000004</v>
      </c>
      <c r="D14" s="34">
        <f t="shared" si="2"/>
        <v>29</v>
      </c>
      <c r="E14" s="34">
        <f t="shared" si="3"/>
        <v>175</v>
      </c>
    </row>
    <row r="15" spans="1:6" x14ac:dyDescent="0.2">
      <c r="A15" s="429" t="s">
        <v>130</v>
      </c>
      <c r="B15" s="34">
        <f t="shared" si="0"/>
        <v>281</v>
      </c>
      <c r="C15" s="34">
        <f t="shared" si="1"/>
        <v>9530.17</v>
      </c>
      <c r="D15" s="34">
        <f t="shared" si="2"/>
        <v>39</v>
      </c>
      <c r="E15" s="34">
        <f t="shared" si="3"/>
        <v>320</v>
      </c>
      <c r="F15" s="214"/>
    </row>
    <row r="16" spans="1:6" x14ac:dyDescent="0.2">
      <c r="A16" s="429" t="s">
        <v>131</v>
      </c>
      <c r="B16" s="34">
        <f t="shared" si="0"/>
        <v>272</v>
      </c>
      <c r="C16" s="34">
        <f t="shared" si="1"/>
        <v>9085</v>
      </c>
      <c r="D16" s="34">
        <f t="shared" si="2"/>
        <v>53</v>
      </c>
      <c r="E16" s="34">
        <f t="shared" si="3"/>
        <v>325</v>
      </c>
      <c r="F16" s="214"/>
    </row>
    <row r="17" spans="1:6" x14ac:dyDescent="0.2">
      <c r="A17" s="429" t="s">
        <v>136</v>
      </c>
      <c r="B17" s="34">
        <f t="shared" si="0"/>
        <v>134</v>
      </c>
      <c r="C17" s="34">
        <f t="shared" si="1"/>
        <v>3536.17</v>
      </c>
      <c r="D17" s="34">
        <f t="shared" si="2"/>
        <v>13</v>
      </c>
      <c r="E17" s="34">
        <f t="shared" si="3"/>
        <v>147</v>
      </c>
      <c r="F17" s="214"/>
    </row>
    <row r="18" spans="1:6" x14ac:dyDescent="0.2">
      <c r="A18" s="429" t="s">
        <v>154</v>
      </c>
      <c r="B18" s="34">
        <f t="shared" si="0"/>
        <v>111</v>
      </c>
      <c r="C18" s="34">
        <f t="shared" si="1"/>
        <v>3010.51</v>
      </c>
      <c r="D18" s="34">
        <f t="shared" si="2"/>
        <v>9</v>
      </c>
      <c r="E18" s="34">
        <f t="shared" si="3"/>
        <v>120</v>
      </c>
      <c r="F18" s="214"/>
    </row>
    <row r="19" spans="1:6" x14ac:dyDescent="0.2">
      <c r="A19" s="429" t="s">
        <v>173</v>
      </c>
      <c r="B19" s="34">
        <f t="shared" si="0"/>
        <v>94</v>
      </c>
      <c r="C19" s="34">
        <f t="shared" si="1"/>
        <v>2870</v>
      </c>
      <c r="D19" s="34">
        <f t="shared" si="2"/>
        <v>6</v>
      </c>
      <c r="E19" s="34">
        <f t="shared" si="3"/>
        <v>100</v>
      </c>
      <c r="F19" s="214"/>
    </row>
    <row r="20" spans="1:6" x14ac:dyDescent="0.2">
      <c r="A20" s="429" t="s">
        <v>175</v>
      </c>
      <c r="B20" s="34">
        <f t="shared" si="0"/>
        <v>975</v>
      </c>
      <c r="C20" s="34">
        <f t="shared" si="1"/>
        <v>31040.19</v>
      </c>
      <c r="D20" s="34">
        <f t="shared" si="2"/>
        <v>86</v>
      </c>
      <c r="E20" s="34">
        <f t="shared" si="3"/>
        <v>1061</v>
      </c>
      <c r="F20" s="214"/>
    </row>
    <row r="21" spans="1:6" x14ac:dyDescent="0.2">
      <c r="A21" s="429" t="s">
        <v>181</v>
      </c>
      <c r="B21" s="34">
        <f t="shared" si="0"/>
        <v>280</v>
      </c>
      <c r="C21" s="34">
        <f t="shared" si="1"/>
        <v>9405.83</v>
      </c>
      <c r="D21" s="34">
        <f t="shared" si="2"/>
        <v>51</v>
      </c>
      <c r="E21" s="34">
        <f t="shared" si="3"/>
        <v>331</v>
      </c>
      <c r="F21" s="214"/>
    </row>
    <row r="22" spans="1:6" x14ac:dyDescent="0.2">
      <c r="A22" s="429" t="s">
        <v>183</v>
      </c>
      <c r="B22" s="34">
        <f t="shared" si="0"/>
        <v>401</v>
      </c>
      <c r="C22" s="34">
        <f t="shared" si="1"/>
        <v>10701</v>
      </c>
      <c r="D22" s="34">
        <f t="shared" si="2"/>
        <v>173</v>
      </c>
      <c r="E22" s="34">
        <f t="shared" si="3"/>
        <v>574</v>
      </c>
    </row>
    <row r="23" spans="1:6" x14ac:dyDescent="0.2">
      <c r="A23" s="429" t="s">
        <v>200</v>
      </c>
      <c r="B23" s="34">
        <f t="shared" si="0"/>
        <v>207</v>
      </c>
      <c r="C23" s="34">
        <f t="shared" si="1"/>
        <v>6245.83</v>
      </c>
      <c r="D23" s="34">
        <f t="shared" si="2"/>
        <v>84</v>
      </c>
      <c r="E23" s="34">
        <f t="shared" si="3"/>
        <v>291</v>
      </c>
    </row>
    <row r="24" spans="1:6" x14ac:dyDescent="0.2">
      <c r="A24" s="429" t="s">
        <v>209</v>
      </c>
      <c r="B24" s="34">
        <f t="shared" si="0"/>
        <v>203</v>
      </c>
      <c r="C24" s="34">
        <f t="shared" si="1"/>
        <v>5365.02</v>
      </c>
      <c r="D24" s="34">
        <f t="shared" si="2"/>
        <v>41</v>
      </c>
      <c r="E24" s="34">
        <f t="shared" si="3"/>
        <v>244</v>
      </c>
    </row>
    <row r="25" spans="1:6" x14ac:dyDescent="0.2">
      <c r="A25" s="429" t="s">
        <v>212</v>
      </c>
      <c r="B25" s="34">
        <f t="shared" si="0"/>
        <v>231</v>
      </c>
      <c r="C25" s="34">
        <f t="shared" si="1"/>
        <v>7242.02</v>
      </c>
      <c r="D25" s="34">
        <f t="shared" si="2"/>
        <v>42</v>
      </c>
      <c r="E25" s="34">
        <f t="shared" si="3"/>
        <v>273</v>
      </c>
    </row>
    <row r="26" spans="1:6" x14ac:dyDescent="0.2">
      <c r="A26" s="429" t="s">
        <v>214</v>
      </c>
      <c r="B26" s="34">
        <f t="shared" si="0"/>
        <v>148</v>
      </c>
      <c r="C26" s="34">
        <f t="shared" si="1"/>
        <v>4999.51</v>
      </c>
      <c r="D26" s="34">
        <f t="shared" si="2"/>
        <v>18</v>
      </c>
      <c r="E26" s="34">
        <f t="shared" si="3"/>
        <v>166</v>
      </c>
      <c r="F26" s="35"/>
    </row>
    <row r="27" spans="1:6" x14ac:dyDescent="0.2">
      <c r="A27" s="429" t="s">
        <v>225</v>
      </c>
      <c r="B27" s="34">
        <f t="shared" si="0"/>
        <v>87</v>
      </c>
      <c r="C27" s="34">
        <f t="shared" si="1"/>
        <v>3463</v>
      </c>
      <c r="D27" s="34">
        <f t="shared" si="2"/>
        <v>15</v>
      </c>
      <c r="E27" s="34">
        <f t="shared" si="3"/>
        <v>102</v>
      </c>
      <c r="F27" s="35"/>
    </row>
    <row r="28" spans="1:6" x14ac:dyDescent="0.2">
      <c r="A28" s="429" t="s">
        <v>227</v>
      </c>
      <c r="B28" s="34">
        <f t="shared" si="0"/>
        <v>325</v>
      </c>
      <c r="C28" s="34">
        <f t="shared" si="1"/>
        <v>8348.51</v>
      </c>
      <c r="D28" s="34">
        <f t="shared" si="2"/>
        <v>56</v>
      </c>
      <c r="E28" s="34">
        <f t="shared" si="3"/>
        <v>381</v>
      </c>
      <c r="F28" s="35"/>
    </row>
    <row r="29" spans="1:6" x14ac:dyDescent="0.2">
      <c r="A29" s="429" t="s">
        <v>235</v>
      </c>
      <c r="B29" s="34">
        <f t="shared" si="0"/>
        <v>226</v>
      </c>
      <c r="C29" s="34">
        <f t="shared" si="1"/>
        <v>6975.51</v>
      </c>
      <c r="D29" s="34">
        <f t="shared" si="2"/>
        <v>30</v>
      </c>
      <c r="E29" s="34">
        <f t="shared" si="3"/>
        <v>256</v>
      </c>
      <c r="F29" s="35"/>
    </row>
    <row r="30" spans="1:6" x14ac:dyDescent="0.2">
      <c r="A30" s="429" t="s">
        <v>240</v>
      </c>
      <c r="B30" s="34">
        <f t="shared" si="0"/>
        <v>258</v>
      </c>
      <c r="C30" s="34">
        <f t="shared" si="1"/>
        <v>8140.53</v>
      </c>
      <c r="D30" s="34">
        <f t="shared" si="2"/>
        <v>63</v>
      </c>
      <c r="E30" s="34">
        <f t="shared" si="3"/>
        <v>321</v>
      </c>
      <c r="F30" s="35"/>
    </row>
    <row r="31" spans="1:6" x14ac:dyDescent="0.2">
      <c r="A31" s="429" t="s">
        <v>245</v>
      </c>
      <c r="B31" s="34">
        <f t="shared" si="0"/>
        <v>198</v>
      </c>
      <c r="C31" s="34">
        <f t="shared" si="1"/>
        <v>6110.49</v>
      </c>
      <c r="D31" s="34">
        <f t="shared" si="2"/>
        <v>32</v>
      </c>
      <c r="E31" s="34">
        <f t="shared" si="3"/>
        <v>230</v>
      </c>
      <c r="F31" s="35"/>
    </row>
    <row r="32" spans="1:6" x14ac:dyDescent="0.2">
      <c r="A32" s="429" t="s">
        <v>251</v>
      </c>
      <c r="B32" s="34">
        <f t="shared" si="0"/>
        <v>96</v>
      </c>
      <c r="C32" s="34">
        <f t="shared" si="1"/>
        <v>2811</v>
      </c>
      <c r="D32" s="34">
        <f t="shared" si="2"/>
        <v>20</v>
      </c>
      <c r="E32" s="34">
        <f t="shared" si="3"/>
        <v>116</v>
      </c>
      <c r="F32" s="35"/>
    </row>
    <row r="33" spans="1:6" x14ac:dyDescent="0.2">
      <c r="A33" s="429" t="s">
        <v>252</v>
      </c>
      <c r="B33" s="34">
        <f t="shared" si="0"/>
        <v>232</v>
      </c>
      <c r="C33" s="34">
        <f t="shared" si="1"/>
        <v>7692.83</v>
      </c>
      <c r="D33" s="34">
        <f t="shared" si="2"/>
        <v>30</v>
      </c>
      <c r="E33" s="34">
        <f t="shared" si="3"/>
        <v>262</v>
      </c>
      <c r="F33" s="20"/>
    </row>
    <row r="34" spans="1:6" x14ac:dyDescent="0.2">
      <c r="A34" s="429" t="s">
        <v>255</v>
      </c>
      <c r="B34" s="34">
        <f t="shared" si="0"/>
        <v>242</v>
      </c>
      <c r="C34" s="34">
        <f t="shared" si="1"/>
        <v>6356.51</v>
      </c>
      <c r="D34" s="34">
        <f t="shared" si="2"/>
        <v>37</v>
      </c>
      <c r="E34" s="34">
        <f t="shared" si="3"/>
        <v>279</v>
      </c>
      <c r="F34" s="20"/>
    </row>
    <row r="35" spans="1:6" x14ac:dyDescent="0.2">
      <c r="A35" s="427" t="s">
        <v>270</v>
      </c>
      <c r="B35" s="356">
        <f>IF(ISERROR(MATCH($B$6,eyr,0))=TRUE,"-",IF(ISERROR(VLOOKUP($B$4&amp;$B$6&amp;$A35&amp;IF(ISERROR(MATCH($A35,GOR_PP,0))=TRUE,""," total"),ProvidersandPlaces,6,FALSE))=TRUE,0,VLOOKUP($B$4&amp;$B$6&amp;$A35&amp;IF(ISERROR(MATCH($A35,GOR_PP,0))=TRUE,""," total"),ProvidersandPlaces,6,FALSE)))</f>
        <v>1612</v>
      </c>
      <c r="C35" s="356">
        <f t="shared" si="1"/>
        <v>42193.66</v>
      </c>
      <c r="D35" s="356">
        <f t="shared" si="2"/>
        <v>212</v>
      </c>
      <c r="E35" s="356">
        <f t="shared" si="3"/>
        <v>1824</v>
      </c>
    </row>
    <row r="36" spans="1:6" x14ac:dyDescent="0.2">
      <c r="A36" s="429" t="s">
        <v>137</v>
      </c>
      <c r="B36" s="34">
        <f t="shared" si="0"/>
        <v>73</v>
      </c>
      <c r="C36" s="34">
        <f t="shared" si="1"/>
        <v>1888</v>
      </c>
      <c r="D36" s="34">
        <f t="shared" si="2"/>
        <v>10</v>
      </c>
      <c r="E36" s="34">
        <f t="shared" si="3"/>
        <v>83</v>
      </c>
      <c r="F36" s="20"/>
    </row>
    <row r="37" spans="1:6" x14ac:dyDescent="0.2">
      <c r="A37" s="429" t="s">
        <v>144</v>
      </c>
      <c r="B37" s="34">
        <f t="shared" si="0"/>
        <v>282</v>
      </c>
      <c r="C37" s="34">
        <f t="shared" si="1"/>
        <v>7073</v>
      </c>
      <c r="D37" s="34">
        <f t="shared" si="2"/>
        <v>26</v>
      </c>
      <c r="E37" s="34">
        <f t="shared" si="3"/>
        <v>308</v>
      </c>
    </row>
    <row r="38" spans="1:6" x14ac:dyDescent="0.2">
      <c r="A38" s="429" t="s">
        <v>150</v>
      </c>
      <c r="B38" s="34">
        <f t="shared" si="0"/>
        <v>127</v>
      </c>
      <c r="C38" s="34">
        <f t="shared" si="1"/>
        <v>4018</v>
      </c>
      <c r="D38" s="34">
        <f t="shared" si="2"/>
        <v>20</v>
      </c>
      <c r="E38" s="34">
        <f t="shared" si="3"/>
        <v>147</v>
      </c>
    </row>
    <row r="39" spans="1:6" x14ac:dyDescent="0.2">
      <c r="A39" s="429" t="s">
        <v>159</v>
      </c>
      <c r="B39" s="34">
        <f t="shared" si="0"/>
        <v>57</v>
      </c>
      <c r="C39" s="34">
        <f t="shared" si="1"/>
        <v>1222.3399999999999</v>
      </c>
      <c r="D39" s="34">
        <f t="shared" si="2"/>
        <v>3</v>
      </c>
      <c r="E39" s="34">
        <f t="shared" si="3"/>
        <v>60</v>
      </c>
    </row>
    <row r="40" spans="1:6" x14ac:dyDescent="0.2">
      <c r="A40" s="429" t="s">
        <v>186</v>
      </c>
      <c r="B40" s="34">
        <f t="shared" si="0"/>
        <v>80</v>
      </c>
      <c r="C40" s="34">
        <f t="shared" si="1"/>
        <v>2373</v>
      </c>
      <c r="D40" s="34">
        <f t="shared" si="2"/>
        <v>7</v>
      </c>
      <c r="E40" s="34">
        <f t="shared" si="3"/>
        <v>87</v>
      </c>
    </row>
    <row r="41" spans="1:6" x14ac:dyDescent="0.2">
      <c r="A41" s="429" t="s">
        <v>188</v>
      </c>
      <c r="B41" s="34">
        <f t="shared" si="0"/>
        <v>178</v>
      </c>
      <c r="C41" s="34">
        <f t="shared" si="1"/>
        <v>5752.83</v>
      </c>
      <c r="D41" s="34">
        <f t="shared" si="2"/>
        <v>36</v>
      </c>
      <c r="E41" s="34">
        <f t="shared" si="3"/>
        <v>214</v>
      </c>
    </row>
    <row r="42" spans="1:6" x14ac:dyDescent="0.2">
      <c r="A42" s="429" t="s">
        <v>195</v>
      </c>
      <c r="B42" s="34">
        <f t="shared" ref="B42:B74" si="4">IF(ISERROR(MATCH($B$6,eyr,0))=TRUE,"-",IF(ISERROR(VLOOKUP($B$4&amp;$B$6&amp;$A42&amp;IF(ISERROR(MATCH($A42,GOR_PP,0))=TRUE,""," total"),ProvidersandPlaces,6,FALSE))=TRUE,0,VLOOKUP($B$4&amp;$B$6&amp;$A42&amp;IF(ISERROR(MATCH($A42,GOR_PP,0))=TRUE,""," total"),ProvidersandPlaces,6,FALSE)))</f>
        <v>147</v>
      </c>
      <c r="C42" s="34">
        <f t="shared" ref="C42:C74" si="5">IF(ISERROR(MATCH($B$6,eyr,0))=TRUE,"-",IF(ISERROR(VLOOKUP($B$4&amp;$B$6&amp;$A42&amp;IF(ISERROR(MATCH($A42,GOR_PP,0))=TRUE,""," total"),ProvidersandPlaces,7,FALSE))=TRUE,0,VLOOKUP($B$4&amp;$B$6&amp;$A42&amp;IF(ISERROR(MATCH($A42,GOR_PP,0))=TRUE,""," total"),ProvidersandPlaces,7,FALSE)))</f>
        <v>3964</v>
      </c>
      <c r="D42" s="34">
        <f t="shared" ref="D42:D74" si="6">IF(ISERROR(MATCH($B$6,Not_eyr,0))=TRUE,"-",IF(ISERROR(VLOOKUP($B$4&amp;$B$6&amp;$A42&amp;IF(ISERROR(MATCH($A42,GOR_PP,0))=TRUE,""," total"),ProvidersandPlaces,8,FALSE))=TRUE,0,VLOOKUP($B$4&amp;$B$6&amp;$A42&amp;IF(ISERROR(MATCH($A42,GOR_PP,0))=TRUE,""," total"),ProvidersandPlaces,8,FALSE)))</f>
        <v>30</v>
      </c>
      <c r="E42" s="34">
        <f t="shared" ref="E42:E74" si="7">IF(ISERROR(VLOOKUP($B$4&amp;$B$6&amp;$A42&amp;IF(ISERROR(MATCH($A42,GOR_PP,0))=TRUE,""," total"),ProvidersandPlaces,10,FALSE))=TRUE,0,VLOOKUP($B$4&amp;$B$6&amp;$A42&amp;IF(ISERROR(MATCH($A42,GOR_PP,0))=TRUE,""," total"),ProvidersandPlaces,10,FALSE))</f>
        <v>177</v>
      </c>
    </row>
    <row r="43" spans="1:6" x14ac:dyDescent="0.2">
      <c r="A43" s="429" t="s">
        <v>197</v>
      </c>
      <c r="B43" s="34">
        <f t="shared" si="4"/>
        <v>196</v>
      </c>
      <c r="C43" s="34">
        <f t="shared" si="5"/>
        <v>4851.66</v>
      </c>
      <c r="D43" s="34">
        <f t="shared" si="6"/>
        <v>36</v>
      </c>
      <c r="E43" s="34">
        <f t="shared" si="7"/>
        <v>232</v>
      </c>
    </row>
    <row r="44" spans="1:6" x14ac:dyDescent="0.2">
      <c r="A44" s="429" t="s">
        <v>207</v>
      </c>
      <c r="B44" s="34">
        <f t="shared" si="4"/>
        <v>110</v>
      </c>
      <c r="C44" s="34">
        <f t="shared" si="5"/>
        <v>1997</v>
      </c>
      <c r="D44" s="34">
        <f t="shared" si="6"/>
        <v>7</v>
      </c>
      <c r="E44" s="34">
        <f t="shared" si="7"/>
        <v>117</v>
      </c>
    </row>
    <row r="45" spans="1:6" x14ac:dyDescent="0.2">
      <c r="A45" s="429" t="s">
        <v>221</v>
      </c>
      <c r="B45" s="34">
        <f t="shared" si="4"/>
        <v>88</v>
      </c>
      <c r="C45" s="34">
        <f t="shared" si="5"/>
        <v>2397</v>
      </c>
      <c r="D45" s="34">
        <f t="shared" si="6"/>
        <v>13</v>
      </c>
      <c r="E45" s="34">
        <f t="shared" si="7"/>
        <v>101</v>
      </c>
    </row>
    <row r="46" spans="1:6" x14ac:dyDescent="0.2">
      <c r="A46" s="429" t="s">
        <v>228</v>
      </c>
      <c r="B46" s="34">
        <f t="shared" si="4"/>
        <v>155</v>
      </c>
      <c r="C46" s="34">
        <f t="shared" si="5"/>
        <v>3815.83</v>
      </c>
      <c r="D46" s="34">
        <f t="shared" si="6"/>
        <v>9</v>
      </c>
      <c r="E46" s="34">
        <f t="shared" si="7"/>
        <v>164</v>
      </c>
    </row>
    <row r="47" spans="1:6" x14ac:dyDescent="0.2">
      <c r="A47" s="429" t="s">
        <v>231</v>
      </c>
      <c r="B47" s="34">
        <f t="shared" si="4"/>
        <v>119</v>
      </c>
      <c r="C47" s="34">
        <f t="shared" si="5"/>
        <v>2841</v>
      </c>
      <c r="D47" s="34">
        <f t="shared" si="6"/>
        <v>15</v>
      </c>
      <c r="E47" s="34">
        <f t="shared" si="7"/>
        <v>134</v>
      </c>
    </row>
    <row r="48" spans="1:6" x14ac:dyDescent="0.2">
      <c r="A48" s="427" t="s">
        <v>275</v>
      </c>
      <c r="B48" s="356">
        <f t="shared" si="4"/>
        <v>4270</v>
      </c>
      <c r="C48" s="356">
        <f t="shared" si="5"/>
        <v>107540.97</v>
      </c>
      <c r="D48" s="356">
        <f t="shared" si="6"/>
        <v>601</v>
      </c>
      <c r="E48" s="356">
        <f t="shared" si="7"/>
        <v>4871</v>
      </c>
    </row>
    <row r="49" spans="1:5" x14ac:dyDescent="0.2">
      <c r="A49" s="430" t="s">
        <v>109</v>
      </c>
      <c r="B49" s="34">
        <f t="shared" si="4"/>
        <v>188</v>
      </c>
      <c r="C49" s="34">
        <f t="shared" si="5"/>
        <v>4174.83</v>
      </c>
      <c r="D49" s="34">
        <f t="shared" si="6"/>
        <v>15</v>
      </c>
      <c r="E49" s="34">
        <f t="shared" si="7"/>
        <v>203</v>
      </c>
    </row>
    <row r="50" spans="1:5" x14ac:dyDescent="0.2">
      <c r="A50" s="430" t="s">
        <v>119</v>
      </c>
      <c r="B50" s="34">
        <f t="shared" si="4"/>
        <v>396</v>
      </c>
      <c r="C50" s="34">
        <f t="shared" si="5"/>
        <v>10188.34</v>
      </c>
      <c r="D50" s="34">
        <f t="shared" si="6"/>
        <v>84</v>
      </c>
      <c r="E50" s="34">
        <f t="shared" si="7"/>
        <v>480</v>
      </c>
    </row>
    <row r="51" spans="1:5" x14ac:dyDescent="0.2">
      <c r="A51" s="430" t="s">
        <v>126</v>
      </c>
      <c r="B51" s="34">
        <f t="shared" si="4"/>
        <v>174</v>
      </c>
      <c r="C51" s="34">
        <f t="shared" si="5"/>
        <v>4993</v>
      </c>
      <c r="D51" s="34">
        <f t="shared" si="6"/>
        <v>27</v>
      </c>
      <c r="E51" s="34">
        <f t="shared" si="7"/>
        <v>201</v>
      </c>
    </row>
    <row r="52" spans="1:5" x14ac:dyDescent="0.2">
      <c r="A52" s="430" t="s">
        <v>141</v>
      </c>
      <c r="B52" s="34">
        <f t="shared" si="4"/>
        <v>264</v>
      </c>
      <c r="C52" s="34">
        <f t="shared" si="5"/>
        <v>4817.34</v>
      </c>
      <c r="D52" s="34">
        <f t="shared" si="6"/>
        <v>21</v>
      </c>
      <c r="E52" s="34">
        <f t="shared" si="7"/>
        <v>285</v>
      </c>
    </row>
    <row r="53" spans="1:5" x14ac:dyDescent="0.2">
      <c r="A53" s="430" t="s">
        <v>146</v>
      </c>
      <c r="B53" s="34">
        <f t="shared" si="4"/>
        <v>259</v>
      </c>
      <c r="C53" s="34">
        <f t="shared" si="5"/>
        <v>6954.34</v>
      </c>
      <c r="D53" s="34">
        <f t="shared" si="6"/>
        <v>21</v>
      </c>
      <c r="E53" s="34">
        <f t="shared" si="7"/>
        <v>280</v>
      </c>
    </row>
    <row r="54" spans="1:5" x14ac:dyDescent="0.2">
      <c r="A54" s="430" t="s">
        <v>170</v>
      </c>
      <c r="B54" s="34">
        <f t="shared" si="4"/>
        <v>114</v>
      </c>
      <c r="C54" s="34">
        <f t="shared" si="5"/>
        <v>3617</v>
      </c>
      <c r="D54" s="34">
        <f t="shared" si="6"/>
        <v>9</v>
      </c>
      <c r="E54" s="34">
        <f t="shared" si="7"/>
        <v>123</v>
      </c>
    </row>
    <row r="55" spans="1:5" x14ac:dyDescent="0.2">
      <c r="A55" s="430" t="s">
        <v>172</v>
      </c>
      <c r="B55" s="34">
        <f t="shared" si="4"/>
        <v>374</v>
      </c>
      <c r="C55" s="34">
        <f t="shared" si="5"/>
        <v>10729.02</v>
      </c>
      <c r="D55" s="34">
        <f t="shared" si="6"/>
        <v>47</v>
      </c>
      <c r="E55" s="34">
        <f t="shared" si="7"/>
        <v>421</v>
      </c>
    </row>
    <row r="56" spans="1:5" x14ac:dyDescent="0.2">
      <c r="A56" s="430" t="s">
        <v>176</v>
      </c>
      <c r="B56" s="34">
        <f t="shared" si="4"/>
        <v>786</v>
      </c>
      <c r="C56" s="34">
        <f t="shared" si="5"/>
        <v>18690.7</v>
      </c>
      <c r="D56" s="34">
        <f t="shared" si="6"/>
        <v>107</v>
      </c>
      <c r="E56" s="34">
        <f t="shared" si="7"/>
        <v>893</v>
      </c>
    </row>
    <row r="57" spans="1:5" x14ac:dyDescent="0.2">
      <c r="A57" s="430" t="s">
        <v>191</v>
      </c>
      <c r="B57" s="34">
        <f t="shared" si="4"/>
        <v>99</v>
      </c>
      <c r="C57" s="34">
        <f t="shared" si="5"/>
        <v>2444.17</v>
      </c>
      <c r="D57" s="34">
        <f t="shared" si="6"/>
        <v>6</v>
      </c>
      <c r="E57" s="34">
        <f t="shared" si="7"/>
        <v>105</v>
      </c>
    </row>
    <row r="58" spans="1:5" x14ac:dyDescent="0.2">
      <c r="A58" s="430" t="s">
        <v>192</v>
      </c>
      <c r="B58" s="34">
        <f t="shared" si="4"/>
        <v>130</v>
      </c>
      <c r="C58" s="34">
        <f t="shared" si="5"/>
        <v>3025.02</v>
      </c>
      <c r="D58" s="34">
        <f t="shared" si="6"/>
        <v>10</v>
      </c>
      <c r="E58" s="34">
        <f t="shared" si="7"/>
        <v>140</v>
      </c>
    </row>
    <row r="59" spans="1:5" x14ac:dyDescent="0.2">
      <c r="A59" s="430" t="s">
        <v>196</v>
      </c>
      <c r="B59" s="34">
        <f t="shared" si="4"/>
        <v>496</v>
      </c>
      <c r="C59" s="34">
        <f t="shared" si="5"/>
        <v>13430.85</v>
      </c>
      <c r="D59" s="34">
        <f t="shared" si="6"/>
        <v>73</v>
      </c>
      <c r="E59" s="34">
        <f t="shared" si="7"/>
        <v>569</v>
      </c>
    </row>
    <row r="60" spans="1:5" x14ac:dyDescent="0.2">
      <c r="A60" s="430" t="s">
        <v>210</v>
      </c>
      <c r="B60" s="34">
        <f t="shared" si="4"/>
        <v>199</v>
      </c>
      <c r="C60" s="34">
        <f t="shared" si="5"/>
        <v>3906.17</v>
      </c>
      <c r="D60" s="34">
        <f t="shared" si="6"/>
        <v>17</v>
      </c>
      <c r="E60" s="34">
        <f t="shared" si="7"/>
        <v>216</v>
      </c>
    </row>
    <row r="61" spans="1:5" x14ac:dyDescent="0.2">
      <c r="A61" s="430" t="s">
        <v>215</v>
      </c>
      <c r="B61" s="34">
        <f t="shared" si="4"/>
        <v>348</v>
      </c>
      <c r="C61" s="34">
        <f t="shared" si="5"/>
        <v>10452.530000000001</v>
      </c>
      <c r="D61" s="34">
        <f t="shared" si="6"/>
        <v>99</v>
      </c>
      <c r="E61" s="34">
        <f t="shared" si="7"/>
        <v>447</v>
      </c>
    </row>
    <row r="62" spans="1:5" x14ac:dyDescent="0.2">
      <c r="A62" s="430" t="s">
        <v>241</v>
      </c>
      <c r="B62" s="34">
        <f t="shared" si="4"/>
        <v>260</v>
      </c>
      <c r="C62" s="34">
        <f t="shared" si="5"/>
        <v>5547.66</v>
      </c>
      <c r="D62" s="34">
        <f t="shared" si="6"/>
        <v>32</v>
      </c>
      <c r="E62" s="34">
        <f t="shared" si="7"/>
        <v>292</v>
      </c>
    </row>
    <row r="63" spans="1:5" x14ac:dyDescent="0.2">
      <c r="A63" s="430" t="s">
        <v>259</v>
      </c>
      <c r="B63" s="34">
        <f t="shared" si="4"/>
        <v>183</v>
      </c>
      <c r="C63" s="34">
        <f t="shared" si="5"/>
        <v>4570</v>
      </c>
      <c r="D63" s="34">
        <f t="shared" si="6"/>
        <v>33</v>
      </c>
      <c r="E63" s="34">
        <f t="shared" si="7"/>
        <v>216</v>
      </c>
    </row>
    <row r="64" spans="1:5" x14ac:dyDescent="0.2">
      <c r="A64" s="427" t="s">
        <v>267</v>
      </c>
      <c r="B64" s="356">
        <f t="shared" si="4"/>
        <v>3808</v>
      </c>
      <c r="C64" s="356">
        <f t="shared" si="5"/>
        <v>102799.16</v>
      </c>
      <c r="D64" s="356">
        <f t="shared" si="6"/>
        <v>674</v>
      </c>
      <c r="E64" s="356">
        <f t="shared" si="7"/>
        <v>4482</v>
      </c>
    </row>
    <row r="65" spans="1:5" x14ac:dyDescent="0.2">
      <c r="A65" s="430" t="s">
        <v>138</v>
      </c>
      <c r="B65" s="34">
        <f t="shared" si="4"/>
        <v>169</v>
      </c>
      <c r="C65" s="34">
        <f t="shared" si="5"/>
        <v>4771.51</v>
      </c>
      <c r="D65" s="34">
        <f t="shared" si="6"/>
        <v>49</v>
      </c>
      <c r="E65" s="34">
        <f t="shared" si="7"/>
        <v>218</v>
      </c>
    </row>
    <row r="66" spans="1:5" x14ac:dyDescent="0.2">
      <c r="A66" s="430" t="s">
        <v>139</v>
      </c>
      <c r="B66" s="34">
        <f t="shared" si="4"/>
        <v>571</v>
      </c>
      <c r="C66" s="34">
        <f t="shared" si="5"/>
        <v>15112.34</v>
      </c>
      <c r="D66" s="34">
        <f t="shared" si="6"/>
        <v>95</v>
      </c>
      <c r="E66" s="34">
        <f t="shared" si="7"/>
        <v>666</v>
      </c>
    </row>
    <row r="67" spans="1:5" x14ac:dyDescent="0.2">
      <c r="A67" s="430" t="s">
        <v>177</v>
      </c>
      <c r="B67" s="34">
        <f t="shared" si="4"/>
        <v>162</v>
      </c>
      <c r="C67" s="34">
        <f t="shared" si="5"/>
        <v>5692.51</v>
      </c>
      <c r="D67" s="34">
        <f t="shared" si="6"/>
        <v>83</v>
      </c>
      <c r="E67" s="34">
        <f t="shared" si="7"/>
        <v>245</v>
      </c>
    </row>
    <row r="68" spans="1:5" x14ac:dyDescent="0.2">
      <c r="A68" s="430" t="s">
        <v>178</v>
      </c>
      <c r="B68" s="34">
        <f t="shared" si="4"/>
        <v>689</v>
      </c>
      <c r="C68" s="34">
        <f t="shared" si="5"/>
        <v>18417.04</v>
      </c>
      <c r="D68" s="34">
        <f t="shared" si="6"/>
        <v>92</v>
      </c>
      <c r="E68" s="34">
        <f t="shared" si="7"/>
        <v>781</v>
      </c>
    </row>
    <row r="69" spans="1:5" x14ac:dyDescent="0.2">
      <c r="A69" s="430" t="s">
        <v>180</v>
      </c>
      <c r="B69" s="34">
        <f t="shared" si="4"/>
        <v>565</v>
      </c>
      <c r="C69" s="34">
        <f t="shared" si="5"/>
        <v>16331.87</v>
      </c>
      <c r="D69" s="34">
        <f t="shared" si="6"/>
        <v>70</v>
      </c>
      <c r="E69" s="34">
        <f t="shared" si="7"/>
        <v>635</v>
      </c>
    </row>
    <row r="70" spans="1:5" x14ac:dyDescent="0.2">
      <c r="A70" s="430" t="s">
        <v>193</v>
      </c>
      <c r="B70" s="34">
        <f t="shared" si="4"/>
        <v>352</v>
      </c>
      <c r="C70" s="34">
        <f t="shared" si="5"/>
        <v>7809.02</v>
      </c>
      <c r="D70" s="34">
        <f t="shared" si="6"/>
        <v>60</v>
      </c>
      <c r="E70" s="34">
        <f t="shared" si="7"/>
        <v>412</v>
      </c>
    </row>
    <row r="71" spans="1:5" x14ac:dyDescent="0.2">
      <c r="A71" s="430" t="s">
        <v>198</v>
      </c>
      <c r="B71" s="34">
        <f t="shared" si="4"/>
        <v>191</v>
      </c>
      <c r="C71" s="34">
        <f t="shared" si="5"/>
        <v>5699</v>
      </c>
      <c r="D71" s="34">
        <f t="shared" si="6"/>
        <v>44</v>
      </c>
      <c r="E71" s="34">
        <f t="shared" si="7"/>
        <v>235</v>
      </c>
    </row>
    <row r="72" spans="1:5" x14ac:dyDescent="0.2">
      <c r="A72" s="430" t="s">
        <v>199</v>
      </c>
      <c r="B72" s="34">
        <f t="shared" si="4"/>
        <v>685</v>
      </c>
      <c r="C72" s="34">
        <f t="shared" si="5"/>
        <v>18143.02</v>
      </c>
      <c r="D72" s="34">
        <f t="shared" si="6"/>
        <v>97</v>
      </c>
      <c r="E72" s="34">
        <f t="shared" si="7"/>
        <v>782</v>
      </c>
    </row>
    <row r="73" spans="1:5" x14ac:dyDescent="0.2">
      <c r="A73" s="430" t="s">
        <v>211</v>
      </c>
      <c r="B73" s="34">
        <f t="shared" si="4"/>
        <v>26</v>
      </c>
      <c r="C73" s="34">
        <f t="shared" si="5"/>
        <v>782</v>
      </c>
      <c r="D73" s="34">
        <f t="shared" si="6"/>
        <v>9</v>
      </c>
      <c r="E73" s="34">
        <f t="shared" si="7"/>
        <v>35</v>
      </c>
    </row>
    <row r="74" spans="1:5" x14ac:dyDescent="0.2">
      <c r="A74" s="430" t="s">
        <v>248</v>
      </c>
      <c r="B74" s="34">
        <f t="shared" si="4"/>
        <v>398</v>
      </c>
      <c r="C74" s="34">
        <f t="shared" si="5"/>
        <v>10040.85</v>
      </c>
      <c r="D74" s="34">
        <f t="shared" si="6"/>
        <v>75</v>
      </c>
      <c r="E74" s="34">
        <f t="shared" si="7"/>
        <v>473</v>
      </c>
    </row>
    <row r="75" spans="1:5" x14ac:dyDescent="0.2">
      <c r="A75" s="427" t="s">
        <v>274</v>
      </c>
      <c r="B75" s="356">
        <f t="shared" ref="B75:B106" si="8">IF(ISERROR(MATCH($B$6,eyr,0))=TRUE,"-",IF(ISERROR(VLOOKUP($B$4&amp;$B$6&amp;$A75&amp;IF(ISERROR(MATCH($A75,GOR_PP,0))=TRUE,""," total"),ProvidersandPlaces,6,FALSE))=TRUE,0,VLOOKUP($B$4&amp;$B$6&amp;$A75&amp;IF(ISERROR(MATCH($A75,GOR_PP,0))=TRUE,""," total"),ProvidersandPlaces,6,FALSE)))</f>
        <v>3861</v>
      </c>
      <c r="C75" s="356">
        <f t="shared" ref="C75:C106" si="9">IF(ISERROR(MATCH($B$6,eyr,0))=TRUE,"-",IF(ISERROR(VLOOKUP($B$4&amp;$B$6&amp;$A75&amp;IF(ISERROR(MATCH($A75,GOR_PP,0))=TRUE,""," total"),ProvidersandPlaces,7,FALSE))=TRUE,0,VLOOKUP($B$4&amp;$B$6&amp;$A75&amp;IF(ISERROR(MATCH($A75,GOR_PP,0))=TRUE,""," total"),ProvidersandPlaces,7,FALSE)))</f>
        <v>114812.89</v>
      </c>
      <c r="D75" s="356">
        <f t="shared" ref="D75:D106" si="10">IF(ISERROR(MATCH($B$6,Not_eyr,0))=TRUE,"-",IF(ISERROR(VLOOKUP($B$4&amp;$B$6&amp;$A75&amp;IF(ISERROR(MATCH($A75,GOR_PP,0))=TRUE,""," total"),ProvidersandPlaces,8,FALSE))=TRUE,0,VLOOKUP($B$4&amp;$B$6&amp;$A75&amp;IF(ISERROR(MATCH($A75,GOR_PP,0))=TRUE,""," total"),ProvidersandPlaces,8,FALSE)))</f>
        <v>890</v>
      </c>
      <c r="E75" s="356">
        <f t="shared" ref="E75:E106" si="11">IF(ISERROR(VLOOKUP($B$4&amp;$B$6&amp;$A75&amp;IF(ISERROR(MATCH($A75,GOR_PP,0))=TRUE,""," total"),ProvidersandPlaces,10,FALSE))=TRUE,0,VLOOKUP($B$4&amp;$B$6&amp;$A75&amp;IF(ISERROR(MATCH($A75,GOR_PP,0))=TRUE,""," total"),ProvidersandPlaces,10,FALSE))</f>
        <v>4751</v>
      </c>
    </row>
    <row r="76" spans="1:5" x14ac:dyDescent="0.2">
      <c r="A76" s="430" t="s">
        <v>113</v>
      </c>
      <c r="B76" s="34">
        <f t="shared" si="8"/>
        <v>701</v>
      </c>
      <c r="C76" s="34">
        <f t="shared" si="9"/>
        <v>23982.66</v>
      </c>
      <c r="D76" s="34">
        <f t="shared" si="10"/>
        <v>276</v>
      </c>
      <c r="E76" s="34">
        <f t="shared" si="11"/>
        <v>977</v>
      </c>
    </row>
    <row r="77" spans="1:5" x14ac:dyDescent="0.2">
      <c r="A77" s="430" t="s">
        <v>134</v>
      </c>
      <c r="B77" s="34">
        <f t="shared" si="8"/>
        <v>244</v>
      </c>
      <c r="C77" s="34">
        <f t="shared" si="9"/>
        <v>5667.83</v>
      </c>
      <c r="D77" s="34">
        <f t="shared" si="10"/>
        <v>56</v>
      </c>
      <c r="E77" s="34">
        <f t="shared" si="11"/>
        <v>300</v>
      </c>
    </row>
    <row r="78" spans="1:5" x14ac:dyDescent="0.2">
      <c r="A78" s="430" t="s">
        <v>143</v>
      </c>
      <c r="B78" s="34">
        <f t="shared" si="8"/>
        <v>173</v>
      </c>
      <c r="C78" s="34">
        <f t="shared" si="9"/>
        <v>4757.51</v>
      </c>
      <c r="D78" s="34">
        <f t="shared" si="10"/>
        <v>25</v>
      </c>
      <c r="E78" s="34">
        <f t="shared" si="11"/>
        <v>198</v>
      </c>
    </row>
    <row r="79" spans="1:5" x14ac:dyDescent="0.2">
      <c r="A79" s="430" t="s">
        <v>161</v>
      </c>
      <c r="B79" s="34">
        <f t="shared" si="8"/>
        <v>119</v>
      </c>
      <c r="C79" s="34">
        <f t="shared" si="9"/>
        <v>3243.51</v>
      </c>
      <c r="D79" s="34">
        <f t="shared" si="10"/>
        <v>13</v>
      </c>
      <c r="E79" s="34">
        <f t="shared" si="11"/>
        <v>132</v>
      </c>
    </row>
    <row r="80" spans="1:5" x14ac:dyDescent="0.2">
      <c r="A80" s="430" t="s">
        <v>213</v>
      </c>
      <c r="B80" s="34">
        <f t="shared" si="8"/>
        <v>195</v>
      </c>
      <c r="C80" s="34">
        <f t="shared" si="9"/>
        <v>5909.51</v>
      </c>
      <c r="D80" s="34">
        <f t="shared" si="10"/>
        <v>53</v>
      </c>
      <c r="E80" s="34">
        <f t="shared" si="11"/>
        <v>248</v>
      </c>
    </row>
    <row r="81" spans="1:5" x14ac:dyDescent="0.2">
      <c r="A81" s="430" t="s">
        <v>216</v>
      </c>
      <c r="B81" s="34">
        <f t="shared" si="8"/>
        <v>204</v>
      </c>
      <c r="C81" s="34">
        <f t="shared" si="9"/>
        <v>5890.34</v>
      </c>
      <c r="D81" s="34">
        <f t="shared" si="10"/>
        <v>25</v>
      </c>
      <c r="E81" s="34">
        <f t="shared" si="11"/>
        <v>229</v>
      </c>
    </row>
    <row r="82" spans="1:5" x14ac:dyDescent="0.2">
      <c r="A82" s="430" t="s">
        <v>218</v>
      </c>
      <c r="B82" s="34">
        <f t="shared" si="8"/>
        <v>184</v>
      </c>
      <c r="C82" s="34">
        <f t="shared" si="9"/>
        <v>4835.51</v>
      </c>
      <c r="D82" s="34">
        <f t="shared" si="10"/>
        <v>65</v>
      </c>
      <c r="E82" s="34">
        <f t="shared" si="11"/>
        <v>249</v>
      </c>
    </row>
    <row r="83" spans="1:5" x14ac:dyDescent="0.2">
      <c r="A83" s="430" t="s">
        <v>226</v>
      </c>
      <c r="B83" s="34">
        <f t="shared" si="8"/>
        <v>623</v>
      </c>
      <c r="C83" s="34">
        <f t="shared" si="9"/>
        <v>17914.66</v>
      </c>
      <c r="D83" s="34">
        <f t="shared" si="10"/>
        <v>94</v>
      </c>
      <c r="E83" s="34">
        <f t="shared" si="11"/>
        <v>717</v>
      </c>
    </row>
    <row r="84" spans="1:5" x14ac:dyDescent="0.2">
      <c r="A84" s="430" t="s">
        <v>229</v>
      </c>
      <c r="B84" s="34">
        <f t="shared" si="8"/>
        <v>127</v>
      </c>
      <c r="C84" s="34">
        <f t="shared" si="9"/>
        <v>4416</v>
      </c>
      <c r="D84" s="34">
        <f t="shared" si="10"/>
        <v>17</v>
      </c>
      <c r="E84" s="34">
        <f t="shared" si="11"/>
        <v>144</v>
      </c>
    </row>
    <row r="85" spans="1:5" x14ac:dyDescent="0.2">
      <c r="A85" s="430" t="s">
        <v>236</v>
      </c>
      <c r="B85" s="34">
        <f t="shared" si="8"/>
        <v>130</v>
      </c>
      <c r="C85" s="34">
        <f t="shared" si="9"/>
        <v>3719.51</v>
      </c>
      <c r="D85" s="34">
        <f t="shared" si="10"/>
        <v>16</v>
      </c>
      <c r="E85" s="34">
        <f t="shared" si="11"/>
        <v>146</v>
      </c>
    </row>
    <row r="86" spans="1:5" x14ac:dyDescent="0.2">
      <c r="A86" s="430" t="s">
        <v>242</v>
      </c>
      <c r="B86" s="34">
        <f t="shared" si="8"/>
        <v>125</v>
      </c>
      <c r="C86" s="34">
        <f t="shared" si="9"/>
        <v>3621</v>
      </c>
      <c r="D86" s="34">
        <f t="shared" si="10"/>
        <v>33</v>
      </c>
      <c r="E86" s="34">
        <f t="shared" si="11"/>
        <v>158</v>
      </c>
    </row>
    <row r="87" spans="1:5" x14ac:dyDescent="0.2">
      <c r="A87" s="430" t="s">
        <v>246</v>
      </c>
      <c r="B87" s="34">
        <f t="shared" si="8"/>
        <v>475</v>
      </c>
      <c r="C87" s="34">
        <f t="shared" si="9"/>
        <v>14138.34</v>
      </c>
      <c r="D87" s="34">
        <f t="shared" si="10"/>
        <v>104</v>
      </c>
      <c r="E87" s="34">
        <f t="shared" si="11"/>
        <v>579</v>
      </c>
    </row>
    <row r="88" spans="1:5" x14ac:dyDescent="0.2">
      <c r="A88" s="430" t="s">
        <v>257</v>
      </c>
      <c r="B88" s="34">
        <f t="shared" si="8"/>
        <v>129</v>
      </c>
      <c r="C88" s="34">
        <f t="shared" si="9"/>
        <v>4141</v>
      </c>
      <c r="D88" s="34">
        <f t="shared" si="10"/>
        <v>33</v>
      </c>
      <c r="E88" s="34">
        <f t="shared" si="11"/>
        <v>162</v>
      </c>
    </row>
    <row r="89" spans="1:5" x14ac:dyDescent="0.2">
      <c r="A89" s="430" t="s">
        <v>258</v>
      </c>
      <c r="B89" s="34">
        <f t="shared" si="8"/>
        <v>432</v>
      </c>
      <c r="C89" s="34">
        <f t="shared" si="9"/>
        <v>12575.51</v>
      </c>
      <c r="D89" s="34">
        <f t="shared" si="10"/>
        <v>80</v>
      </c>
      <c r="E89" s="34">
        <f t="shared" si="11"/>
        <v>512</v>
      </c>
    </row>
    <row r="90" spans="1:5" x14ac:dyDescent="0.2">
      <c r="A90" s="427" t="s">
        <v>268</v>
      </c>
      <c r="B90" s="356">
        <f t="shared" si="8"/>
        <v>5928</v>
      </c>
      <c r="C90" s="356">
        <f t="shared" si="9"/>
        <v>148808.92000000001</v>
      </c>
      <c r="D90" s="356">
        <f t="shared" si="10"/>
        <v>1551</v>
      </c>
      <c r="E90" s="356">
        <f t="shared" si="11"/>
        <v>7479</v>
      </c>
    </row>
    <row r="91" spans="1:5" x14ac:dyDescent="0.2">
      <c r="A91" s="431" t="s">
        <v>111</v>
      </c>
      <c r="B91" s="34">
        <f t="shared" si="8"/>
        <v>168</v>
      </c>
      <c r="C91" s="34">
        <f t="shared" si="9"/>
        <v>4258</v>
      </c>
      <c r="D91" s="34">
        <f t="shared" si="10"/>
        <v>30</v>
      </c>
      <c r="E91" s="34">
        <f t="shared" si="11"/>
        <v>198</v>
      </c>
    </row>
    <row r="92" spans="1:5" x14ac:dyDescent="0.2">
      <c r="A92" s="431" t="s">
        <v>127</v>
      </c>
      <c r="B92" s="34">
        <f t="shared" si="8"/>
        <v>733</v>
      </c>
      <c r="C92" s="34">
        <f t="shared" si="9"/>
        <v>18563.04</v>
      </c>
      <c r="D92" s="34">
        <f t="shared" si="10"/>
        <v>179</v>
      </c>
      <c r="E92" s="34">
        <f t="shared" si="11"/>
        <v>912</v>
      </c>
    </row>
    <row r="93" spans="1:5" x14ac:dyDescent="0.2">
      <c r="A93" s="431" t="s">
        <v>129</v>
      </c>
      <c r="B93" s="34">
        <f t="shared" si="8"/>
        <v>363</v>
      </c>
      <c r="C93" s="34">
        <f t="shared" si="9"/>
        <v>6679.38</v>
      </c>
      <c r="D93" s="34">
        <f t="shared" si="10"/>
        <v>98</v>
      </c>
      <c r="E93" s="34">
        <f t="shared" si="11"/>
        <v>461</v>
      </c>
    </row>
    <row r="94" spans="1:5" x14ac:dyDescent="0.2">
      <c r="A94" s="431" t="s">
        <v>149</v>
      </c>
      <c r="B94" s="34">
        <f t="shared" si="8"/>
        <v>1344</v>
      </c>
      <c r="C94" s="34">
        <f t="shared" si="9"/>
        <v>35735.589999999997</v>
      </c>
      <c r="D94" s="34">
        <f t="shared" si="10"/>
        <v>385</v>
      </c>
      <c r="E94" s="34">
        <f t="shared" si="11"/>
        <v>1729</v>
      </c>
    </row>
    <row r="95" spans="1:5" x14ac:dyDescent="0.2">
      <c r="A95" s="431" t="s">
        <v>162</v>
      </c>
      <c r="B95" s="34">
        <f t="shared" si="8"/>
        <v>1555</v>
      </c>
      <c r="C95" s="34">
        <f t="shared" si="9"/>
        <v>39699.21</v>
      </c>
      <c r="D95" s="34">
        <f t="shared" si="10"/>
        <v>490</v>
      </c>
      <c r="E95" s="34">
        <f t="shared" si="11"/>
        <v>2045</v>
      </c>
    </row>
    <row r="96" spans="1:5" x14ac:dyDescent="0.2">
      <c r="A96" s="431" t="s">
        <v>182</v>
      </c>
      <c r="B96" s="34">
        <f t="shared" si="8"/>
        <v>151</v>
      </c>
      <c r="C96" s="34">
        <f t="shared" si="9"/>
        <v>4440.49</v>
      </c>
      <c r="D96" s="34">
        <f t="shared" si="10"/>
        <v>54</v>
      </c>
      <c r="E96" s="34">
        <f t="shared" si="11"/>
        <v>205</v>
      </c>
    </row>
    <row r="97" spans="1:5" x14ac:dyDescent="0.2">
      <c r="A97" s="431" t="s">
        <v>190</v>
      </c>
      <c r="B97" s="34">
        <f t="shared" si="8"/>
        <v>559</v>
      </c>
      <c r="C97" s="34">
        <f t="shared" si="9"/>
        <v>14030.51</v>
      </c>
      <c r="D97" s="34">
        <f t="shared" si="10"/>
        <v>81</v>
      </c>
      <c r="E97" s="34">
        <f t="shared" si="11"/>
        <v>640</v>
      </c>
    </row>
    <row r="98" spans="1:5" x14ac:dyDescent="0.2">
      <c r="A98" s="431" t="s">
        <v>202</v>
      </c>
      <c r="B98" s="34">
        <f t="shared" si="8"/>
        <v>200</v>
      </c>
      <c r="C98" s="34">
        <f t="shared" si="9"/>
        <v>5583.51</v>
      </c>
      <c r="D98" s="34">
        <f t="shared" si="10"/>
        <v>34</v>
      </c>
      <c r="E98" s="34">
        <f t="shared" si="11"/>
        <v>234</v>
      </c>
    </row>
    <row r="99" spans="1:5" x14ac:dyDescent="0.2">
      <c r="A99" s="431" t="s">
        <v>223</v>
      </c>
      <c r="B99" s="34">
        <f t="shared" si="8"/>
        <v>154</v>
      </c>
      <c r="C99" s="34">
        <f t="shared" si="9"/>
        <v>3486</v>
      </c>
      <c r="D99" s="34">
        <f t="shared" si="10"/>
        <v>34</v>
      </c>
      <c r="E99" s="34">
        <f t="shared" si="11"/>
        <v>188</v>
      </c>
    </row>
    <row r="100" spans="1:5" x14ac:dyDescent="0.2">
      <c r="A100" s="431" t="s">
        <v>230</v>
      </c>
      <c r="B100" s="34">
        <f t="shared" si="8"/>
        <v>521</v>
      </c>
      <c r="C100" s="34">
        <f t="shared" si="9"/>
        <v>12867.66</v>
      </c>
      <c r="D100" s="34">
        <f t="shared" si="10"/>
        <v>90</v>
      </c>
      <c r="E100" s="34">
        <f t="shared" si="11"/>
        <v>611</v>
      </c>
    </row>
    <row r="101" spans="1:5" x14ac:dyDescent="0.2">
      <c r="A101" s="431" t="s">
        <v>237</v>
      </c>
      <c r="B101" s="34">
        <f t="shared" si="8"/>
        <v>180</v>
      </c>
      <c r="C101" s="34">
        <f t="shared" si="9"/>
        <v>3465.53</v>
      </c>
      <c r="D101" s="34">
        <f t="shared" si="10"/>
        <v>76</v>
      </c>
      <c r="E101" s="34">
        <f t="shared" si="11"/>
        <v>256</v>
      </c>
    </row>
    <row r="102" spans="1:5" x14ac:dyDescent="0.2">
      <c r="A102" s="427" t="s">
        <v>269</v>
      </c>
      <c r="B102" s="356">
        <f t="shared" si="8"/>
        <v>8740</v>
      </c>
      <c r="C102" s="356">
        <f t="shared" si="9"/>
        <v>227640.22</v>
      </c>
      <c r="D102" s="356">
        <f t="shared" si="10"/>
        <v>5465</v>
      </c>
      <c r="E102" s="356">
        <f t="shared" si="11"/>
        <v>14205</v>
      </c>
    </row>
    <row r="103" spans="1:5" x14ac:dyDescent="0.2">
      <c r="A103" s="429" t="s">
        <v>107</v>
      </c>
      <c r="B103" s="34">
        <f t="shared" si="8"/>
        <v>169</v>
      </c>
      <c r="C103" s="34">
        <f t="shared" si="9"/>
        <v>4835.0200000000004</v>
      </c>
      <c r="D103" s="34">
        <f t="shared" si="10"/>
        <v>275</v>
      </c>
      <c r="E103" s="34">
        <f t="shared" si="11"/>
        <v>444</v>
      </c>
    </row>
    <row r="104" spans="1:5" x14ac:dyDescent="0.2">
      <c r="A104" s="429" t="s">
        <v>108</v>
      </c>
      <c r="B104" s="34">
        <f t="shared" si="8"/>
        <v>377</v>
      </c>
      <c r="C104" s="34">
        <f t="shared" si="9"/>
        <v>10949.38</v>
      </c>
      <c r="D104" s="34">
        <f t="shared" si="10"/>
        <v>204</v>
      </c>
      <c r="E104" s="34">
        <f t="shared" si="11"/>
        <v>581</v>
      </c>
    </row>
    <row r="105" spans="1:5" x14ac:dyDescent="0.2">
      <c r="A105" s="429" t="s">
        <v>112</v>
      </c>
      <c r="B105" s="34">
        <f t="shared" si="8"/>
        <v>369</v>
      </c>
      <c r="C105" s="34">
        <f t="shared" si="9"/>
        <v>6849.68</v>
      </c>
      <c r="D105" s="34">
        <f t="shared" si="10"/>
        <v>152</v>
      </c>
      <c r="E105" s="34">
        <f t="shared" si="11"/>
        <v>521</v>
      </c>
    </row>
    <row r="106" spans="1:5" x14ac:dyDescent="0.2">
      <c r="A106" s="429" t="s">
        <v>120</v>
      </c>
      <c r="B106" s="34">
        <f t="shared" si="8"/>
        <v>238</v>
      </c>
      <c r="C106" s="34">
        <f t="shared" si="9"/>
        <v>6403.02</v>
      </c>
      <c r="D106" s="34">
        <f t="shared" si="10"/>
        <v>174</v>
      </c>
      <c r="E106" s="34">
        <f t="shared" si="11"/>
        <v>412</v>
      </c>
    </row>
    <row r="107" spans="1:5" x14ac:dyDescent="0.2">
      <c r="A107" s="429" t="s">
        <v>123</v>
      </c>
      <c r="B107" s="34">
        <f t="shared" ref="B107:B138" si="12">IF(ISERROR(MATCH($B$6,eyr,0))=TRUE,"-",IF(ISERROR(VLOOKUP($B$4&amp;$B$6&amp;$A107&amp;IF(ISERROR(MATCH($A107,GOR_PP,0))=TRUE,""," total"),ProvidersandPlaces,6,FALSE))=TRUE,0,VLOOKUP($B$4&amp;$B$6&amp;$A107&amp;IF(ISERROR(MATCH($A107,GOR_PP,0))=TRUE,""," total"),ProvidersandPlaces,6,FALSE)))</f>
        <v>539</v>
      </c>
      <c r="C107" s="34">
        <f t="shared" ref="C107:C138" si="13">IF(ISERROR(MATCH($B$6,eyr,0))=TRUE,"-",IF(ISERROR(VLOOKUP($B$4&amp;$B$6&amp;$A107&amp;IF(ISERROR(MATCH($A107,GOR_PP,0))=TRUE,""," total"),ProvidersandPlaces,7,FALSE))=TRUE,0,VLOOKUP($B$4&amp;$B$6&amp;$A107&amp;IF(ISERROR(MATCH($A107,GOR_PP,0))=TRUE,""," total"),ProvidersandPlaces,7,FALSE)))</f>
        <v>12174.04</v>
      </c>
      <c r="D107" s="34">
        <f t="shared" ref="D107:D138" si="14">IF(ISERROR(MATCH($B$6,Not_eyr,0))=TRUE,"-",IF(ISERROR(VLOOKUP($B$4&amp;$B$6&amp;$A107&amp;IF(ISERROR(MATCH($A107,GOR_PP,0))=TRUE,""," total"),ProvidersandPlaces,8,FALSE))=TRUE,0,VLOOKUP($B$4&amp;$B$6&amp;$A107&amp;IF(ISERROR(MATCH($A107,GOR_PP,0))=TRUE,""," total"),ProvidersandPlaces,8,FALSE)))</f>
        <v>150</v>
      </c>
      <c r="E107" s="34">
        <f t="shared" ref="E107:E138" si="15">IF(ISERROR(VLOOKUP($B$4&amp;$B$6&amp;$A107&amp;IF(ISERROR(MATCH($A107,GOR_PP,0))=TRUE,""," total"),ProvidersandPlaces,10,FALSE))=TRUE,0,VLOOKUP($B$4&amp;$B$6&amp;$A107&amp;IF(ISERROR(MATCH($A107,GOR_PP,0))=TRUE,""," total"),ProvidersandPlaces,10,FALSE))</f>
        <v>689</v>
      </c>
    </row>
    <row r="108" spans="1:5" x14ac:dyDescent="0.2">
      <c r="A108" s="429" t="s">
        <v>128</v>
      </c>
      <c r="B108" s="34">
        <f t="shared" si="12"/>
        <v>190</v>
      </c>
      <c r="C108" s="34">
        <f t="shared" si="13"/>
        <v>4900.51</v>
      </c>
      <c r="D108" s="34">
        <f t="shared" si="14"/>
        <v>83</v>
      </c>
      <c r="E108" s="34">
        <f t="shared" si="15"/>
        <v>273</v>
      </c>
    </row>
    <row r="109" spans="1:5" x14ac:dyDescent="0.2">
      <c r="A109" s="429" t="s">
        <v>132</v>
      </c>
      <c r="B109" s="34">
        <f t="shared" si="12"/>
        <v>8</v>
      </c>
      <c r="C109" s="34">
        <f t="shared" si="13"/>
        <v>474</v>
      </c>
      <c r="D109" s="34">
        <f t="shared" si="14"/>
        <v>2</v>
      </c>
      <c r="E109" s="34">
        <f t="shared" si="15"/>
        <v>10</v>
      </c>
    </row>
    <row r="110" spans="1:5" x14ac:dyDescent="0.2">
      <c r="A110" s="429" t="s">
        <v>135</v>
      </c>
      <c r="B110" s="34">
        <f t="shared" si="12"/>
        <v>458</v>
      </c>
      <c r="C110" s="34">
        <f t="shared" si="13"/>
        <v>10554.59</v>
      </c>
      <c r="D110" s="34">
        <f t="shared" si="14"/>
        <v>223</v>
      </c>
      <c r="E110" s="34">
        <f t="shared" si="15"/>
        <v>681</v>
      </c>
    </row>
    <row r="111" spans="1:5" x14ac:dyDescent="0.2">
      <c r="A111" s="429" t="s">
        <v>145</v>
      </c>
      <c r="B111" s="34">
        <f t="shared" si="12"/>
        <v>305</v>
      </c>
      <c r="C111" s="34">
        <f t="shared" si="13"/>
        <v>8282.0400000000009</v>
      </c>
      <c r="D111" s="34">
        <f t="shared" si="14"/>
        <v>215</v>
      </c>
      <c r="E111" s="34">
        <f t="shared" si="15"/>
        <v>520</v>
      </c>
    </row>
    <row r="112" spans="1:5" x14ac:dyDescent="0.2">
      <c r="A112" s="429" t="s">
        <v>148</v>
      </c>
      <c r="B112" s="34">
        <f t="shared" si="12"/>
        <v>301</v>
      </c>
      <c r="C112" s="34">
        <f t="shared" si="13"/>
        <v>7009.85</v>
      </c>
      <c r="D112" s="34">
        <f t="shared" si="14"/>
        <v>374</v>
      </c>
      <c r="E112" s="34">
        <f t="shared" si="15"/>
        <v>675</v>
      </c>
    </row>
    <row r="113" spans="1:5" x14ac:dyDescent="0.2">
      <c r="A113" s="429" t="s">
        <v>152</v>
      </c>
      <c r="B113" s="34">
        <f t="shared" si="12"/>
        <v>403</v>
      </c>
      <c r="C113" s="34">
        <f t="shared" si="13"/>
        <v>9003.34</v>
      </c>
      <c r="D113" s="34">
        <f t="shared" si="14"/>
        <v>259</v>
      </c>
      <c r="E113" s="34">
        <f t="shared" si="15"/>
        <v>662</v>
      </c>
    </row>
    <row r="114" spans="1:5" x14ac:dyDescent="0.2">
      <c r="A114" s="429" t="s">
        <v>153</v>
      </c>
      <c r="B114" s="34">
        <f t="shared" si="12"/>
        <v>241</v>
      </c>
      <c r="C114" s="34">
        <f t="shared" si="13"/>
        <v>7898.36</v>
      </c>
      <c r="D114" s="34">
        <f t="shared" si="14"/>
        <v>209</v>
      </c>
      <c r="E114" s="34">
        <f t="shared" si="15"/>
        <v>450</v>
      </c>
    </row>
    <row r="115" spans="1:5" x14ac:dyDescent="0.2">
      <c r="A115" s="429" t="s">
        <v>155</v>
      </c>
      <c r="B115" s="34">
        <f t="shared" si="12"/>
        <v>144</v>
      </c>
      <c r="C115" s="34">
        <f t="shared" si="13"/>
        <v>4754.87</v>
      </c>
      <c r="D115" s="34">
        <f t="shared" si="14"/>
        <v>96</v>
      </c>
      <c r="E115" s="34">
        <f t="shared" si="15"/>
        <v>240</v>
      </c>
    </row>
    <row r="116" spans="1:5" x14ac:dyDescent="0.2">
      <c r="A116" s="429" t="s">
        <v>157</v>
      </c>
      <c r="B116" s="34">
        <f t="shared" si="12"/>
        <v>203</v>
      </c>
      <c r="C116" s="34">
        <f t="shared" si="13"/>
        <v>5638.51</v>
      </c>
      <c r="D116" s="34">
        <f t="shared" si="14"/>
        <v>274</v>
      </c>
      <c r="E116" s="34">
        <f t="shared" si="15"/>
        <v>477</v>
      </c>
    </row>
    <row r="117" spans="1:5" x14ac:dyDescent="0.2">
      <c r="A117" s="429" t="s">
        <v>158</v>
      </c>
      <c r="B117" s="34">
        <f t="shared" si="12"/>
        <v>209</v>
      </c>
      <c r="C117" s="34">
        <f t="shared" si="13"/>
        <v>6270.66</v>
      </c>
      <c r="D117" s="34">
        <f t="shared" si="14"/>
        <v>108</v>
      </c>
      <c r="E117" s="34">
        <f t="shared" si="15"/>
        <v>317</v>
      </c>
    </row>
    <row r="118" spans="1:5" x14ac:dyDescent="0.2">
      <c r="A118" s="429" t="s">
        <v>160</v>
      </c>
      <c r="B118" s="34">
        <f t="shared" si="12"/>
        <v>298</v>
      </c>
      <c r="C118" s="34">
        <f t="shared" si="13"/>
        <v>8173</v>
      </c>
      <c r="D118" s="34">
        <f t="shared" si="14"/>
        <v>121</v>
      </c>
      <c r="E118" s="34">
        <f t="shared" si="15"/>
        <v>419</v>
      </c>
    </row>
    <row r="119" spans="1:5" x14ac:dyDescent="0.2">
      <c r="A119" s="429" t="s">
        <v>163</v>
      </c>
      <c r="B119" s="34">
        <f t="shared" si="12"/>
        <v>294</v>
      </c>
      <c r="C119" s="34">
        <f t="shared" si="13"/>
        <v>7503.02</v>
      </c>
      <c r="D119" s="34">
        <f t="shared" si="14"/>
        <v>111</v>
      </c>
      <c r="E119" s="34">
        <f t="shared" si="15"/>
        <v>405</v>
      </c>
    </row>
    <row r="120" spans="1:5" x14ac:dyDescent="0.2">
      <c r="A120" s="429" t="s">
        <v>164</v>
      </c>
      <c r="B120" s="34">
        <f t="shared" si="12"/>
        <v>241</v>
      </c>
      <c r="C120" s="34">
        <f t="shared" si="13"/>
        <v>5998.87</v>
      </c>
      <c r="D120" s="34">
        <f t="shared" si="14"/>
        <v>148</v>
      </c>
      <c r="E120" s="34">
        <f t="shared" si="15"/>
        <v>389</v>
      </c>
    </row>
    <row r="121" spans="1:5" x14ac:dyDescent="0.2">
      <c r="A121" s="429" t="s">
        <v>167</v>
      </c>
      <c r="B121" s="34">
        <f t="shared" si="12"/>
        <v>204</v>
      </c>
      <c r="C121" s="34">
        <f t="shared" si="13"/>
        <v>5251.53</v>
      </c>
      <c r="D121" s="34">
        <f t="shared" si="14"/>
        <v>123</v>
      </c>
      <c r="E121" s="34">
        <f t="shared" si="15"/>
        <v>327</v>
      </c>
    </row>
    <row r="122" spans="1:5" x14ac:dyDescent="0.2">
      <c r="A122" s="429" t="s">
        <v>168</v>
      </c>
      <c r="B122" s="34">
        <f t="shared" si="12"/>
        <v>95</v>
      </c>
      <c r="C122" s="34">
        <f t="shared" si="13"/>
        <v>3112.51</v>
      </c>
      <c r="D122" s="34">
        <f t="shared" si="14"/>
        <v>54</v>
      </c>
      <c r="E122" s="34">
        <f t="shared" si="15"/>
        <v>149</v>
      </c>
    </row>
    <row r="123" spans="1:5" x14ac:dyDescent="0.2">
      <c r="A123" s="429" t="s">
        <v>171</v>
      </c>
      <c r="B123" s="34">
        <f t="shared" si="12"/>
        <v>192</v>
      </c>
      <c r="C123" s="34">
        <f t="shared" si="13"/>
        <v>4921.53</v>
      </c>
      <c r="D123" s="34">
        <f t="shared" si="14"/>
        <v>82</v>
      </c>
      <c r="E123" s="34">
        <f t="shared" si="15"/>
        <v>274</v>
      </c>
    </row>
    <row r="124" spans="1:5" x14ac:dyDescent="0.2">
      <c r="A124" s="429" t="s">
        <v>174</v>
      </c>
      <c r="B124" s="34">
        <f t="shared" si="12"/>
        <v>329</v>
      </c>
      <c r="C124" s="34">
        <f t="shared" si="13"/>
        <v>8564.06</v>
      </c>
      <c r="D124" s="34">
        <f t="shared" si="14"/>
        <v>217</v>
      </c>
      <c r="E124" s="34">
        <f t="shared" si="15"/>
        <v>546</v>
      </c>
    </row>
    <row r="125" spans="1:5" x14ac:dyDescent="0.2">
      <c r="A125" s="429" t="s">
        <v>179</v>
      </c>
      <c r="B125" s="34">
        <f t="shared" si="12"/>
        <v>411</v>
      </c>
      <c r="C125" s="34">
        <f t="shared" si="13"/>
        <v>9354.67</v>
      </c>
      <c r="D125" s="34">
        <f t="shared" si="14"/>
        <v>244</v>
      </c>
      <c r="E125" s="34">
        <f t="shared" si="15"/>
        <v>655</v>
      </c>
    </row>
    <row r="126" spans="1:5" x14ac:dyDescent="0.2">
      <c r="A126" s="429" t="s">
        <v>185</v>
      </c>
      <c r="B126" s="34">
        <f t="shared" si="12"/>
        <v>289</v>
      </c>
      <c r="C126" s="34">
        <f t="shared" si="13"/>
        <v>6310.06</v>
      </c>
      <c r="D126" s="34">
        <f t="shared" si="14"/>
        <v>156</v>
      </c>
      <c r="E126" s="34">
        <f t="shared" si="15"/>
        <v>445</v>
      </c>
    </row>
    <row r="127" spans="1:5" x14ac:dyDescent="0.2">
      <c r="A127" s="429" t="s">
        <v>189</v>
      </c>
      <c r="B127" s="34">
        <f t="shared" si="12"/>
        <v>207</v>
      </c>
      <c r="C127" s="34">
        <f t="shared" si="13"/>
        <v>6438.7</v>
      </c>
      <c r="D127" s="34">
        <f t="shared" si="14"/>
        <v>233</v>
      </c>
      <c r="E127" s="34">
        <f t="shared" si="15"/>
        <v>440</v>
      </c>
    </row>
    <row r="128" spans="1:5" x14ac:dyDescent="0.2">
      <c r="A128" s="429" t="s">
        <v>206</v>
      </c>
      <c r="B128" s="34">
        <f t="shared" si="12"/>
        <v>262</v>
      </c>
      <c r="C128" s="34">
        <f t="shared" si="13"/>
        <v>7783</v>
      </c>
      <c r="D128" s="34">
        <f t="shared" si="14"/>
        <v>166</v>
      </c>
      <c r="E128" s="34">
        <f t="shared" si="15"/>
        <v>428</v>
      </c>
    </row>
    <row r="129" spans="1:5" x14ac:dyDescent="0.2">
      <c r="A129" s="429" t="s">
        <v>208</v>
      </c>
      <c r="B129" s="34">
        <f t="shared" si="12"/>
        <v>272</v>
      </c>
      <c r="C129" s="34">
        <f t="shared" si="13"/>
        <v>8457.2199999999993</v>
      </c>
      <c r="D129" s="34">
        <f t="shared" si="14"/>
        <v>143</v>
      </c>
      <c r="E129" s="34">
        <f t="shared" si="15"/>
        <v>415</v>
      </c>
    </row>
    <row r="130" spans="1:5" x14ac:dyDescent="0.2">
      <c r="A130" s="429" t="s">
        <v>224</v>
      </c>
      <c r="B130" s="34">
        <f t="shared" si="12"/>
        <v>341</v>
      </c>
      <c r="C130" s="34">
        <f t="shared" si="13"/>
        <v>7358.87</v>
      </c>
      <c r="D130" s="34">
        <f t="shared" si="14"/>
        <v>226</v>
      </c>
      <c r="E130" s="34">
        <f t="shared" si="15"/>
        <v>567</v>
      </c>
    </row>
    <row r="131" spans="1:5" x14ac:dyDescent="0.2">
      <c r="A131" s="429" t="s">
        <v>233</v>
      </c>
      <c r="B131" s="34">
        <f t="shared" si="12"/>
        <v>263</v>
      </c>
      <c r="C131" s="34">
        <f t="shared" si="13"/>
        <v>5541.85</v>
      </c>
      <c r="D131" s="34">
        <f t="shared" si="14"/>
        <v>126</v>
      </c>
      <c r="E131" s="34">
        <f t="shared" si="15"/>
        <v>389</v>
      </c>
    </row>
    <row r="132" spans="1:5" x14ac:dyDescent="0.2">
      <c r="A132" s="429" t="s">
        <v>239</v>
      </c>
      <c r="B132" s="34">
        <f t="shared" si="12"/>
        <v>178</v>
      </c>
      <c r="C132" s="34">
        <f t="shared" si="13"/>
        <v>5610.02</v>
      </c>
      <c r="D132" s="34">
        <f t="shared" si="14"/>
        <v>93</v>
      </c>
      <c r="E132" s="34">
        <f t="shared" si="15"/>
        <v>271</v>
      </c>
    </row>
    <row r="133" spans="1:5" x14ac:dyDescent="0.2">
      <c r="A133" s="429" t="s">
        <v>243</v>
      </c>
      <c r="B133" s="34">
        <f t="shared" si="12"/>
        <v>262</v>
      </c>
      <c r="C133" s="34">
        <f t="shared" si="13"/>
        <v>6774.55</v>
      </c>
      <c r="D133" s="34">
        <f t="shared" si="14"/>
        <v>185</v>
      </c>
      <c r="E133" s="34">
        <f t="shared" si="15"/>
        <v>447</v>
      </c>
    </row>
    <row r="134" spans="1:5" x14ac:dyDescent="0.2">
      <c r="A134" s="429" t="s">
        <v>244</v>
      </c>
      <c r="B134" s="34">
        <f t="shared" si="12"/>
        <v>322</v>
      </c>
      <c r="C134" s="34">
        <f t="shared" si="13"/>
        <v>10407.870000000001</v>
      </c>
      <c r="D134" s="34">
        <f t="shared" si="14"/>
        <v>188</v>
      </c>
      <c r="E134" s="34">
        <f t="shared" si="15"/>
        <v>510</v>
      </c>
    </row>
    <row r="135" spans="1:5" x14ac:dyDescent="0.2">
      <c r="A135" s="429" t="s">
        <v>250</v>
      </c>
      <c r="B135" s="34">
        <f t="shared" si="12"/>
        <v>126</v>
      </c>
      <c r="C135" s="34">
        <f t="shared" si="13"/>
        <v>4081.02</v>
      </c>
      <c r="D135" s="34">
        <f t="shared" si="14"/>
        <v>51</v>
      </c>
      <c r="E135" s="34">
        <f t="shared" si="15"/>
        <v>177</v>
      </c>
    </row>
    <row r="136" spans="1:5" x14ac:dyDescent="0.2">
      <c r="A136" s="427" t="s">
        <v>272</v>
      </c>
      <c r="B136" s="356">
        <f t="shared" si="12"/>
        <v>9316</v>
      </c>
      <c r="C136" s="356">
        <f t="shared" si="13"/>
        <v>239531.43</v>
      </c>
      <c r="D136" s="356">
        <f t="shared" si="14"/>
        <v>2704</v>
      </c>
      <c r="E136" s="356">
        <f t="shared" si="15"/>
        <v>12020</v>
      </c>
    </row>
    <row r="137" spans="1:5" x14ac:dyDescent="0.2">
      <c r="A137" s="429" t="s">
        <v>118</v>
      </c>
      <c r="B137" s="34">
        <f t="shared" si="12"/>
        <v>195</v>
      </c>
      <c r="C137" s="34">
        <f t="shared" si="13"/>
        <v>3947</v>
      </c>
      <c r="D137" s="34">
        <f t="shared" si="14"/>
        <v>37</v>
      </c>
      <c r="E137" s="34">
        <f t="shared" si="15"/>
        <v>232</v>
      </c>
    </row>
    <row r="138" spans="1:5" x14ac:dyDescent="0.2">
      <c r="A138" s="429" t="s">
        <v>121</v>
      </c>
      <c r="B138" s="34">
        <f t="shared" si="12"/>
        <v>196</v>
      </c>
      <c r="C138" s="34">
        <f t="shared" si="13"/>
        <v>6815</v>
      </c>
      <c r="D138" s="34">
        <f t="shared" si="14"/>
        <v>60</v>
      </c>
      <c r="E138" s="34">
        <f t="shared" si="15"/>
        <v>256</v>
      </c>
    </row>
    <row r="139" spans="1:5" x14ac:dyDescent="0.2">
      <c r="A139" s="429" t="s">
        <v>124</v>
      </c>
      <c r="B139" s="34">
        <f t="shared" ref="B139:B172" si="16">IF(ISERROR(MATCH($B$6,eyr,0))=TRUE,"-",IF(ISERROR(VLOOKUP($B$4&amp;$B$6&amp;$A139&amp;IF(ISERROR(MATCH($A139,GOR_PP,0))=TRUE,""," total"),ProvidersandPlaces,6,FALSE))=TRUE,0,VLOOKUP($B$4&amp;$B$6&amp;$A139&amp;IF(ISERROR(MATCH($A139,GOR_PP,0))=TRUE,""," total"),ProvidersandPlaces,6,FALSE)))</f>
        <v>679</v>
      </c>
      <c r="C139" s="34">
        <f t="shared" ref="C139:C172" si="17">IF(ISERROR(MATCH($B$6,eyr,0))=TRUE,"-",IF(ISERROR(VLOOKUP($B$4&amp;$B$6&amp;$A139&amp;IF(ISERROR(MATCH($A139,GOR_PP,0))=TRUE,""," total"),ProvidersandPlaces,7,FALSE))=TRUE,0,VLOOKUP($B$4&amp;$B$6&amp;$A139&amp;IF(ISERROR(MATCH($A139,GOR_PP,0))=TRUE,""," total"),ProvidersandPlaces,7,FALSE)))</f>
        <v>17646.68</v>
      </c>
      <c r="D139" s="34">
        <f t="shared" ref="D139:D172" si="18">IF(ISERROR(MATCH($B$6,Not_eyr,0))=TRUE,"-",IF(ISERROR(VLOOKUP($B$4&amp;$B$6&amp;$A139&amp;IF(ISERROR(MATCH($A139,GOR_PP,0))=TRUE,""," total"),ProvidersandPlaces,8,FALSE))=TRUE,0,VLOOKUP($B$4&amp;$B$6&amp;$A139&amp;IF(ISERROR(MATCH($A139,GOR_PP,0))=TRUE,""," total"),ProvidersandPlaces,8,FALSE)))</f>
        <v>220</v>
      </c>
      <c r="E139" s="34">
        <f t="shared" ref="E139:E172" si="19">IF(ISERROR(VLOOKUP($B$4&amp;$B$6&amp;$A139&amp;IF(ISERROR(MATCH($A139,GOR_PP,0))=TRUE,""," total"),ProvidersandPlaces,10,FALSE))=TRUE,0,VLOOKUP($B$4&amp;$B$6&amp;$A139&amp;IF(ISERROR(MATCH($A139,GOR_PP,0))=TRUE,""," total"),ProvidersandPlaces,10,FALSE))</f>
        <v>899</v>
      </c>
    </row>
    <row r="140" spans="1:5" x14ac:dyDescent="0.2">
      <c r="A140" s="429" t="s">
        <v>147</v>
      </c>
      <c r="B140" s="34">
        <f t="shared" si="16"/>
        <v>325</v>
      </c>
      <c r="C140" s="34">
        <f t="shared" si="17"/>
        <v>8636.5499999999993</v>
      </c>
      <c r="D140" s="34">
        <f t="shared" si="18"/>
        <v>81</v>
      </c>
      <c r="E140" s="34">
        <f t="shared" si="19"/>
        <v>406</v>
      </c>
    </row>
    <row r="141" spans="1:5" x14ac:dyDescent="0.2">
      <c r="A141" s="429" t="s">
        <v>156</v>
      </c>
      <c r="B141" s="34">
        <f t="shared" si="16"/>
        <v>1516</v>
      </c>
      <c r="C141" s="34">
        <f t="shared" si="17"/>
        <v>40166.29</v>
      </c>
      <c r="D141" s="34">
        <f t="shared" si="18"/>
        <v>456</v>
      </c>
      <c r="E141" s="34">
        <f t="shared" si="19"/>
        <v>1972</v>
      </c>
    </row>
    <row r="142" spans="1:5" x14ac:dyDescent="0.2">
      <c r="A142" s="429" t="s">
        <v>165</v>
      </c>
      <c r="B142" s="34">
        <f t="shared" si="16"/>
        <v>64</v>
      </c>
      <c r="C142" s="34">
        <f t="shared" si="17"/>
        <v>2275</v>
      </c>
      <c r="D142" s="34">
        <f t="shared" si="18"/>
        <v>22</v>
      </c>
      <c r="E142" s="34">
        <f t="shared" si="19"/>
        <v>86</v>
      </c>
    </row>
    <row r="143" spans="1:5" x14ac:dyDescent="0.2">
      <c r="A143" s="429" t="s">
        <v>169</v>
      </c>
      <c r="B143" s="34">
        <f t="shared" si="16"/>
        <v>1452</v>
      </c>
      <c r="C143" s="34">
        <f t="shared" si="17"/>
        <v>35364.589999999997</v>
      </c>
      <c r="D143" s="34">
        <f t="shared" si="18"/>
        <v>386</v>
      </c>
      <c r="E143" s="34">
        <f t="shared" si="19"/>
        <v>1838</v>
      </c>
    </row>
    <row r="144" spans="1:5" x14ac:dyDescent="0.2">
      <c r="A144" s="429" t="s">
        <v>184</v>
      </c>
      <c r="B144" s="34">
        <f t="shared" si="16"/>
        <v>263</v>
      </c>
      <c r="C144" s="34">
        <f t="shared" si="17"/>
        <v>5922.02</v>
      </c>
      <c r="D144" s="34">
        <f t="shared" si="18"/>
        <v>65</v>
      </c>
      <c r="E144" s="34">
        <f t="shared" si="19"/>
        <v>328</v>
      </c>
    </row>
    <row r="145" spans="1:5" x14ac:dyDescent="0.2">
      <c r="A145" s="429" t="s">
        <v>187</v>
      </c>
      <c r="B145" s="34">
        <f t="shared" si="16"/>
        <v>285</v>
      </c>
      <c r="C145" s="34">
        <f t="shared" si="17"/>
        <v>7732.51</v>
      </c>
      <c r="D145" s="34">
        <f t="shared" si="18"/>
        <v>108</v>
      </c>
      <c r="E145" s="34">
        <f t="shared" si="19"/>
        <v>393</v>
      </c>
    </row>
    <row r="146" spans="1:5" x14ac:dyDescent="0.2">
      <c r="A146" s="429" t="s">
        <v>201</v>
      </c>
      <c r="B146" s="34">
        <f t="shared" si="16"/>
        <v>656</v>
      </c>
      <c r="C146" s="34">
        <f t="shared" si="17"/>
        <v>17000.21</v>
      </c>
      <c r="D146" s="34">
        <f t="shared" si="18"/>
        <v>237</v>
      </c>
      <c r="E146" s="34">
        <f t="shared" si="19"/>
        <v>893</v>
      </c>
    </row>
    <row r="147" spans="1:5" x14ac:dyDescent="0.2">
      <c r="A147" s="429" t="s">
        <v>204</v>
      </c>
      <c r="B147" s="34">
        <f t="shared" si="16"/>
        <v>159</v>
      </c>
      <c r="C147" s="34">
        <f t="shared" si="17"/>
        <v>4638.66</v>
      </c>
      <c r="D147" s="34">
        <f t="shared" si="18"/>
        <v>32</v>
      </c>
      <c r="E147" s="34">
        <f t="shared" si="19"/>
        <v>191</v>
      </c>
    </row>
    <row r="148" spans="1:5" x14ac:dyDescent="0.2">
      <c r="A148" s="429" t="s">
        <v>205</v>
      </c>
      <c r="B148" s="34">
        <f t="shared" si="16"/>
        <v>150</v>
      </c>
      <c r="C148" s="34">
        <f t="shared" si="17"/>
        <v>4340.51</v>
      </c>
      <c r="D148" s="34">
        <f t="shared" si="18"/>
        <v>44</v>
      </c>
      <c r="E148" s="34">
        <f t="shared" si="19"/>
        <v>194</v>
      </c>
    </row>
    <row r="149" spans="1:5" x14ac:dyDescent="0.2">
      <c r="A149" s="429" t="s">
        <v>217</v>
      </c>
      <c r="B149" s="34">
        <f t="shared" si="16"/>
        <v>114</v>
      </c>
      <c r="C149" s="34">
        <f t="shared" si="17"/>
        <v>2546.02</v>
      </c>
      <c r="D149" s="34">
        <f t="shared" si="18"/>
        <v>37</v>
      </c>
      <c r="E149" s="34">
        <f t="shared" si="19"/>
        <v>151</v>
      </c>
    </row>
    <row r="150" spans="1:5" x14ac:dyDescent="0.2">
      <c r="A150" s="429" t="s">
        <v>222</v>
      </c>
      <c r="B150" s="34">
        <f t="shared" si="16"/>
        <v>179</v>
      </c>
      <c r="C150" s="34">
        <f t="shared" si="17"/>
        <v>5903.53</v>
      </c>
      <c r="D150" s="34">
        <f t="shared" si="18"/>
        <v>57</v>
      </c>
      <c r="E150" s="34">
        <f t="shared" si="19"/>
        <v>236</v>
      </c>
    </row>
    <row r="151" spans="1:5" x14ac:dyDescent="0.2">
      <c r="A151" s="429" t="s">
        <v>232</v>
      </c>
      <c r="B151" s="34">
        <f t="shared" si="16"/>
        <v>1586</v>
      </c>
      <c r="C151" s="34">
        <f t="shared" si="17"/>
        <v>37653.61</v>
      </c>
      <c r="D151" s="34">
        <f t="shared" si="18"/>
        <v>473</v>
      </c>
      <c r="E151" s="34">
        <f t="shared" si="19"/>
        <v>2059</v>
      </c>
    </row>
    <row r="152" spans="1:5" x14ac:dyDescent="0.2">
      <c r="A152" s="429" t="s">
        <v>247</v>
      </c>
      <c r="B152" s="34">
        <f t="shared" si="16"/>
        <v>185</v>
      </c>
      <c r="C152" s="34">
        <f t="shared" si="17"/>
        <v>4796</v>
      </c>
      <c r="D152" s="34">
        <f t="shared" si="18"/>
        <v>37</v>
      </c>
      <c r="E152" s="34">
        <f t="shared" si="19"/>
        <v>222</v>
      </c>
    </row>
    <row r="153" spans="1:5" x14ac:dyDescent="0.2">
      <c r="A153" s="429" t="s">
        <v>249</v>
      </c>
      <c r="B153" s="34">
        <f t="shared" si="16"/>
        <v>883</v>
      </c>
      <c r="C153" s="34">
        <f t="shared" si="17"/>
        <v>22628.25</v>
      </c>
      <c r="D153" s="34">
        <f t="shared" si="18"/>
        <v>215</v>
      </c>
      <c r="E153" s="34">
        <f t="shared" si="19"/>
        <v>1098</v>
      </c>
    </row>
    <row r="154" spans="1:5" x14ac:dyDescent="0.2">
      <c r="A154" s="429" t="s">
        <v>254</v>
      </c>
      <c r="B154" s="34">
        <f t="shared" si="16"/>
        <v>177</v>
      </c>
      <c r="C154" s="34">
        <f t="shared" si="17"/>
        <v>4804</v>
      </c>
      <c r="D154" s="34">
        <f t="shared" si="18"/>
        <v>68</v>
      </c>
      <c r="E154" s="34">
        <f t="shared" si="19"/>
        <v>245</v>
      </c>
    </row>
    <row r="155" spans="1:5" x14ac:dyDescent="0.2">
      <c r="A155" s="429" t="s">
        <v>256</v>
      </c>
      <c r="B155" s="34">
        <f t="shared" si="16"/>
        <v>252</v>
      </c>
      <c r="C155" s="34">
        <f t="shared" si="17"/>
        <v>6715</v>
      </c>
      <c r="D155" s="34">
        <f t="shared" si="18"/>
        <v>69</v>
      </c>
      <c r="E155" s="34">
        <f t="shared" si="19"/>
        <v>321</v>
      </c>
    </row>
    <row r="156" spans="1:5" x14ac:dyDescent="0.2">
      <c r="A156" s="427" t="s">
        <v>273</v>
      </c>
      <c r="B156" s="356">
        <f t="shared" si="16"/>
        <v>4565</v>
      </c>
      <c r="C156" s="356">
        <f t="shared" si="17"/>
        <v>114567.07</v>
      </c>
      <c r="D156" s="356">
        <f t="shared" si="18"/>
        <v>1010</v>
      </c>
      <c r="E156" s="356">
        <f t="shared" si="19"/>
        <v>5575</v>
      </c>
    </row>
    <row r="157" spans="1:5" x14ac:dyDescent="0.2">
      <c r="A157" s="429" t="s">
        <v>110</v>
      </c>
      <c r="B157" s="34">
        <f t="shared" si="16"/>
        <v>171</v>
      </c>
      <c r="C157" s="34">
        <f t="shared" si="17"/>
        <v>4194.0200000000004</v>
      </c>
      <c r="D157" s="34">
        <f t="shared" si="18"/>
        <v>57</v>
      </c>
      <c r="E157" s="34">
        <f t="shared" si="19"/>
        <v>228</v>
      </c>
    </row>
    <row r="158" spans="1:5" x14ac:dyDescent="0.2">
      <c r="A158" s="429" t="s">
        <v>117</v>
      </c>
      <c r="B158" s="34">
        <f t="shared" si="16"/>
        <v>307</v>
      </c>
      <c r="C158" s="34">
        <f t="shared" si="17"/>
        <v>8048.51</v>
      </c>
      <c r="D158" s="34">
        <f t="shared" si="18"/>
        <v>66</v>
      </c>
      <c r="E158" s="34">
        <f t="shared" si="19"/>
        <v>373</v>
      </c>
    </row>
    <row r="159" spans="1:5" x14ac:dyDescent="0.2">
      <c r="A159" s="429" t="s">
        <v>122</v>
      </c>
      <c r="B159" s="34">
        <f t="shared" si="16"/>
        <v>430</v>
      </c>
      <c r="C159" s="34">
        <f t="shared" si="17"/>
        <v>11537.59</v>
      </c>
      <c r="D159" s="34">
        <f t="shared" si="18"/>
        <v>156</v>
      </c>
      <c r="E159" s="34">
        <f t="shared" si="19"/>
        <v>586</v>
      </c>
    </row>
    <row r="160" spans="1:5" x14ac:dyDescent="0.2">
      <c r="A160" s="429" t="s">
        <v>133</v>
      </c>
      <c r="B160" s="34">
        <f t="shared" si="16"/>
        <v>364</v>
      </c>
      <c r="C160" s="34">
        <f t="shared" si="17"/>
        <v>8684.34</v>
      </c>
      <c r="D160" s="34">
        <f t="shared" si="18"/>
        <v>49</v>
      </c>
      <c r="E160" s="34">
        <f t="shared" si="19"/>
        <v>413</v>
      </c>
    </row>
    <row r="161" spans="1:12" x14ac:dyDescent="0.2">
      <c r="A161" s="429" t="s">
        <v>140</v>
      </c>
      <c r="B161" s="34">
        <f t="shared" si="16"/>
        <v>601</v>
      </c>
      <c r="C161" s="34">
        <f t="shared" si="17"/>
        <v>12973.38</v>
      </c>
      <c r="D161" s="34">
        <f t="shared" si="18"/>
        <v>158</v>
      </c>
      <c r="E161" s="34">
        <f t="shared" si="19"/>
        <v>759</v>
      </c>
    </row>
    <row r="162" spans="1:12" x14ac:dyDescent="0.2">
      <c r="A162" s="429" t="s">
        <v>142</v>
      </c>
      <c r="B162" s="34">
        <f t="shared" si="16"/>
        <v>252</v>
      </c>
      <c r="C162" s="34">
        <f t="shared" si="17"/>
        <v>6233.83</v>
      </c>
      <c r="D162" s="34">
        <f t="shared" si="18"/>
        <v>45</v>
      </c>
      <c r="E162" s="34">
        <f t="shared" si="19"/>
        <v>297</v>
      </c>
    </row>
    <row r="163" spans="1:12" x14ac:dyDescent="0.2">
      <c r="A163" s="429" t="s">
        <v>151</v>
      </c>
      <c r="B163" s="34">
        <f t="shared" si="16"/>
        <v>569</v>
      </c>
      <c r="C163" s="34">
        <f t="shared" si="17"/>
        <v>15831.17</v>
      </c>
      <c r="D163" s="34">
        <f t="shared" si="18"/>
        <v>116</v>
      </c>
      <c r="E163" s="34">
        <f t="shared" si="19"/>
        <v>685</v>
      </c>
    </row>
    <row r="164" spans="1:12" x14ac:dyDescent="0.2">
      <c r="A164" s="429" t="s">
        <v>4021</v>
      </c>
      <c r="B164" s="34">
        <f t="shared" si="16"/>
        <v>2</v>
      </c>
      <c r="C164" s="34">
        <f t="shared" si="17"/>
        <v>38</v>
      </c>
      <c r="D164" s="34">
        <f t="shared" si="18"/>
        <v>0</v>
      </c>
      <c r="E164" s="34">
        <f t="shared" si="19"/>
        <v>2</v>
      </c>
    </row>
    <row r="165" spans="1:12" x14ac:dyDescent="0.2">
      <c r="A165" s="429" t="s">
        <v>194</v>
      </c>
      <c r="B165" s="34">
        <f t="shared" si="16"/>
        <v>212</v>
      </c>
      <c r="C165" s="34">
        <f t="shared" si="17"/>
        <v>5084</v>
      </c>
      <c r="D165" s="34">
        <f t="shared" si="18"/>
        <v>49</v>
      </c>
      <c r="E165" s="34">
        <f t="shared" si="19"/>
        <v>261</v>
      </c>
    </row>
    <row r="166" spans="1:12" x14ac:dyDescent="0.2">
      <c r="A166" s="429" t="s">
        <v>203</v>
      </c>
      <c r="B166" s="34">
        <f t="shared" si="16"/>
        <v>151</v>
      </c>
      <c r="C166" s="34">
        <f t="shared" si="17"/>
        <v>4468.83</v>
      </c>
      <c r="D166" s="34">
        <f t="shared" si="18"/>
        <v>21</v>
      </c>
      <c r="E166" s="34">
        <f t="shared" si="19"/>
        <v>172</v>
      </c>
    </row>
    <row r="167" spans="1:12" x14ac:dyDescent="0.2">
      <c r="A167" s="429" t="s">
        <v>219</v>
      </c>
      <c r="B167" s="34">
        <f t="shared" si="16"/>
        <v>372</v>
      </c>
      <c r="C167" s="34">
        <f t="shared" si="17"/>
        <v>8929.17</v>
      </c>
      <c r="D167" s="34">
        <f t="shared" si="18"/>
        <v>73</v>
      </c>
      <c r="E167" s="34">
        <f t="shared" si="19"/>
        <v>445</v>
      </c>
    </row>
    <row r="168" spans="1:12" x14ac:dyDescent="0.2">
      <c r="A168" s="429" t="s">
        <v>220</v>
      </c>
      <c r="B168" s="34">
        <f t="shared" si="16"/>
        <v>287</v>
      </c>
      <c r="C168" s="34">
        <f t="shared" si="17"/>
        <v>8590.0400000000009</v>
      </c>
      <c r="D168" s="34">
        <f t="shared" si="18"/>
        <v>78</v>
      </c>
      <c r="E168" s="34">
        <f t="shared" si="19"/>
        <v>365</v>
      </c>
    </row>
    <row r="169" spans="1:12" x14ac:dyDescent="0.2">
      <c r="A169" s="429" t="s">
        <v>234</v>
      </c>
      <c r="B169" s="34">
        <f t="shared" si="16"/>
        <v>216</v>
      </c>
      <c r="C169" s="34">
        <f t="shared" si="17"/>
        <v>5235.66</v>
      </c>
      <c r="D169" s="34">
        <f t="shared" si="18"/>
        <v>32</v>
      </c>
      <c r="E169" s="34">
        <f t="shared" si="19"/>
        <v>248</v>
      </c>
    </row>
    <row r="170" spans="1:12" x14ac:dyDescent="0.2">
      <c r="A170" s="429" t="s">
        <v>238</v>
      </c>
      <c r="B170" s="34">
        <f t="shared" si="16"/>
        <v>81</v>
      </c>
      <c r="C170" s="34">
        <f t="shared" si="17"/>
        <v>1579.34</v>
      </c>
      <c r="D170" s="34">
        <f t="shared" si="18"/>
        <v>13</v>
      </c>
      <c r="E170" s="34">
        <f t="shared" si="19"/>
        <v>94</v>
      </c>
    </row>
    <row r="171" spans="1:12" x14ac:dyDescent="0.2">
      <c r="A171" s="429" t="s">
        <v>253</v>
      </c>
      <c r="B171" s="34">
        <f t="shared" si="16"/>
        <v>550</v>
      </c>
      <c r="C171" s="34">
        <f t="shared" si="17"/>
        <v>13139.19</v>
      </c>
      <c r="D171" s="34">
        <f t="shared" si="18"/>
        <v>97</v>
      </c>
      <c r="E171" s="34">
        <f t="shared" si="19"/>
        <v>647</v>
      </c>
    </row>
    <row r="172" spans="1:12" s="17" customFormat="1" ht="26.65" customHeight="1" x14ac:dyDescent="0.2">
      <c r="A172" s="428" t="s">
        <v>260</v>
      </c>
      <c r="B172" s="366">
        <f t="shared" si="16"/>
        <v>13</v>
      </c>
      <c r="C172" s="366">
        <f t="shared" si="17"/>
        <v>193</v>
      </c>
      <c r="D172" s="366">
        <f t="shared" si="18"/>
        <v>25</v>
      </c>
      <c r="E172" s="366">
        <f t="shared" si="19"/>
        <v>38</v>
      </c>
    </row>
    <row r="173" spans="1:12" ht="13.5" customHeight="1" x14ac:dyDescent="0.2">
      <c r="A173" s="216"/>
      <c r="B173" s="38"/>
      <c r="C173" s="38"/>
      <c r="D173" s="357"/>
      <c r="E173" s="358" t="s">
        <v>4012</v>
      </c>
      <c r="F173" s="357"/>
    </row>
    <row r="174" spans="1:12" x14ac:dyDescent="0.2">
      <c r="A174" s="351" t="s">
        <v>4013</v>
      </c>
      <c r="B174" s="39"/>
      <c r="C174" s="39"/>
      <c r="D174" s="39"/>
      <c r="E174" s="39"/>
      <c r="F174" s="39"/>
    </row>
    <row r="175" spans="1:12" x14ac:dyDescent="0.2">
      <c r="A175" s="351" t="s">
        <v>4014</v>
      </c>
      <c r="B175" s="38"/>
      <c r="C175" s="38"/>
      <c r="D175" s="38"/>
      <c r="E175" s="38"/>
    </row>
    <row r="176" spans="1:12" ht="13.5" customHeight="1" x14ac:dyDescent="0.2">
      <c r="A176" s="351" t="s">
        <v>4015</v>
      </c>
      <c r="B176" s="252"/>
      <c r="C176" s="252"/>
      <c r="D176" s="252"/>
      <c r="E176" s="252"/>
      <c r="F176" s="252"/>
      <c r="G176" s="252"/>
      <c r="H176" s="252"/>
      <c r="I176" s="252"/>
      <c r="J176" s="252"/>
      <c r="K176" s="252"/>
      <c r="L176" s="252"/>
    </row>
    <row r="177" spans="1:5" x14ac:dyDescent="0.2">
      <c r="A177" s="216"/>
      <c r="B177" s="38"/>
      <c r="C177" s="38"/>
      <c r="D177" s="38"/>
      <c r="E177" s="38"/>
    </row>
  </sheetData>
  <sheetProtection sheet="1" sort="0" autoFilter="0"/>
  <mergeCells count="2">
    <mergeCell ref="B4:C4"/>
    <mergeCell ref="B6:C6"/>
  </mergeCells>
  <dataValidations count="3">
    <dataValidation type="list" allowBlank="1" showInputMessage="1" showErrorMessage="1" sqref="B4:C4 C5" xr:uid="{00000000-0002-0000-0800-000000000000}">
      <formula1>EY_provision</formula1>
    </dataValidation>
    <dataValidation type="list" allowBlank="1" showInputMessage="1" showErrorMessage="1" sqref="B6" xr:uid="{00000000-0002-0000-0800-000001000000}">
      <formula1>Registers</formula1>
    </dataValidation>
    <dataValidation type="list" allowBlank="1" showInputMessage="1" showErrorMessage="1" sqref="B7" xr:uid="{00000000-0002-0000-0800-000002000000}">
      <formula1>LocalAuthority</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4" tint="0.59999389629810485"/>
  </sheetPr>
  <dimension ref="A1:L38"/>
  <sheetViews>
    <sheetView showGridLines="0" zoomScaleNormal="100" workbookViewId="0">
      <selection activeCell="C3" sqref="C3:F3"/>
    </sheetView>
  </sheetViews>
  <sheetFormatPr defaultColWidth="8.85546875" defaultRowHeight="12.75" x14ac:dyDescent="0.2"/>
  <cols>
    <col min="1" max="1" width="40" style="253" customWidth="1"/>
    <col min="2" max="2" width="9.5703125" style="12" customWidth="1"/>
    <col min="3" max="3" width="12" style="12" customWidth="1"/>
    <col min="4" max="4" width="9.5703125" style="12" customWidth="1"/>
    <col min="5" max="5" width="12" style="12" customWidth="1"/>
    <col min="6" max="6" width="9.5703125" style="12" customWidth="1"/>
    <col min="7" max="7" width="12" style="12" customWidth="1"/>
    <col min="8" max="8" width="9.5703125" style="12" customWidth="1"/>
    <col min="9" max="9" width="12" style="12" customWidth="1"/>
    <col min="10" max="10" width="9.5703125" style="12" customWidth="1"/>
    <col min="11" max="11" width="12" style="12" customWidth="1"/>
    <col min="12" max="16384" width="8.85546875" style="12"/>
  </cols>
  <sheetData>
    <row r="1" spans="1:12" ht="34.5" customHeight="1" x14ac:dyDescent="0.25">
      <c r="A1" s="345" t="s">
        <v>4022</v>
      </c>
      <c r="B1" s="390"/>
      <c r="C1" s="390"/>
      <c r="D1" s="127"/>
      <c r="E1" s="127"/>
      <c r="G1" s="7"/>
      <c r="H1" s="391"/>
      <c r="K1" s="7"/>
    </row>
    <row r="2" spans="1:12" s="661" customFormat="1" ht="27.75" customHeight="1" x14ac:dyDescent="0.2">
      <c r="A2" s="658" t="str">
        <f>Ranges!$A$19</f>
        <v>31 August 2023 to 31 March 2024</v>
      </c>
      <c r="B2" s="659"/>
      <c r="C2" s="659"/>
      <c r="D2" s="659"/>
      <c r="E2" s="660"/>
      <c r="F2" s="660"/>
    </row>
    <row r="3" spans="1:12" x14ac:dyDescent="0.2">
      <c r="B3" s="396" t="s">
        <v>4004</v>
      </c>
      <c r="C3" s="799" t="s">
        <v>106</v>
      </c>
      <c r="D3" s="800"/>
      <c r="E3" s="800"/>
      <c r="F3" s="801"/>
      <c r="H3" s="392" t="str">
        <f>IF(J3=1,"ENG",IF(J3=2,"EM",IF(J3=3,"EE",IF(J3=4,"lon",IF(J3=5,"NE",IF(J3=6,"NW",IF(J3=7,"SE",IF(J3=8,"SW"))))))))</f>
        <v>ENG</v>
      </c>
      <c r="I3" s="346" t="str">
        <f>IF(H3=FALSE,IF(J3=9,"WM",IF(J3=10,"YH","nr")),H3)</f>
        <v>ENG</v>
      </c>
      <c r="J3" s="394">
        <f>(MATCH(C3,GOR_PP,0))</f>
        <v>1</v>
      </c>
      <c r="K3" s="395" t="str">
        <f>IF($G$5="Please make a valid selection for local authority","-",IF($L$3=0,"-",IF(ISERROR(H18-H19)=TRUE,0,H18-H19)))</f>
        <v>-</v>
      </c>
      <c r="L3" s="393">
        <f>IF(ISERROR(VLOOKUP(H$7&amp;$C$5&amp;period_pp,joinersandleavers,6,FALSE))=TRUE,0,VLOOKUP(H$7&amp;$C$5&amp;period_pp,joinersandleavers,6,FALSE))+IF(ISERROR(VLOOKUP(H$7&amp;$C$5&amp;period_pp,joinersandleavers,13,FALSE))=TRUE,0,VLOOKUP(H$7&amp;$C$5&amp;period_pp,joinersandleavers,13,FALSE))</f>
        <v>0</v>
      </c>
    </row>
    <row r="4" spans="1:12" x14ac:dyDescent="0.2">
      <c r="A4" s="370"/>
      <c r="B4" s="372"/>
      <c r="C4" s="370"/>
      <c r="D4" s="370"/>
      <c r="E4" s="370"/>
      <c r="F4" s="370"/>
      <c r="G4" s="373"/>
      <c r="H4" s="373"/>
      <c r="I4" s="373"/>
      <c r="J4" s="7"/>
      <c r="K4" s="7"/>
      <c r="L4" s="7"/>
    </row>
    <row r="5" spans="1:12" x14ac:dyDescent="0.2">
      <c r="B5" s="396" t="s">
        <v>4005</v>
      </c>
      <c r="C5" s="799" t="s">
        <v>280</v>
      </c>
      <c r="D5" s="800"/>
      <c r="E5" s="800"/>
      <c r="F5" s="801"/>
      <c r="G5" s="368" t="str">
        <f>IF(HLOOKUP(MATCH(C3,GOR_PP,0),'Drop down Values'!G158:Q160,3,FALSE)=TRUE,"Please make a valid selection for local authority","")</f>
        <v/>
      </c>
      <c r="H5" s="369"/>
      <c r="I5" s="370"/>
      <c r="J5" s="371"/>
      <c r="K5" s="371"/>
      <c r="L5" s="367"/>
    </row>
    <row r="6" spans="1:12" x14ac:dyDescent="0.2">
      <c r="B6" s="42"/>
      <c r="C6" s="42"/>
      <c r="E6" s="42"/>
      <c r="F6" s="42"/>
      <c r="G6" s="42"/>
      <c r="I6" s="42"/>
      <c r="J6" s="42"/>
      <c r="K6" s="42"/>
    </row>
    <row r="7" spans="1:12" ht="27.75" customHeight="1" x14ac:dyDescent="0.2">
      <c r="A7" s="399"/>
      <c r="B7" s="793" t="s">
        <v>88</v>
      </c>
      <c r="C7" s="793"/>
      <c r="D7" s="793" t="s">
        <v>89</v>
      </c>
      <c r="E7" s="793"/>
      <c r="F7" s="793" t="s">
        <v>91</v>
      </c>
      <c r="G7" s="793"/>
      <c r="H7" s="793" t="s">
        <v>93</v>
      </c>
      <c r="I7" s="793"/>
      <c r="J7" s="793" t="s">
        <v>86</v>
      </c>
      <c r="K7" s="793"/>
      <c r="L7" s="374"/>
    </row>
    <row r="8" spans="1:12" ht="12.75" customHeight="1" x14ac:dyDescent="0.2">
      <c r="A8" s="400"/>
      <c r="B8" s="376" t="s">
        <v>19</v>
      </c>
      <c r="C8" s="377" t="s">
        <v>307</v>
      </c>
      <c r="D8" s="376" t="s">
        <v>19</v>
      </c>
      <c r="E8" s="377" t="s">
        <v>307</v>
      </c>
      <c r="F8" s="376" t="s">
        <v>19</v>
      </c>
      <c r="G8" s="377" t="s">
        <v>307</v>
      </c>
      <c r="H8" s="376" t="s">
        <v>19</v>
      </c>
      <c r="I8" s="377" t="s">
        <v>307</v>
      </c>
      <c r="J8" s="376" t="s">
        <v>19</v>
      </c>
      <c r="K8" s="377" t="s">
        <v>307</v>
      </c>
      <c r="L8" s="375"/>
    </row>
    <row r="9" spans="1:12" ht="25.5" customHeight="1" x14ac:dyDescent="0.2">
      <c r="A9" s="401" t="s">
        <v>99</v>
      </c>
      <c r="B9" s="379"/>
      <c r="C9" s="380" t="s">
        <v>4023</v>
      </c>
      <c r="D9" s="380" t="s">
        <v>4023</v>
      </c>
      <c r="E9" s="380" t="s">
        <v>4023</v>
      </c>
      <c r="F9" s="380"/>
      <c r="G9" s="380" t="s">
        <v>4023</v>
      </c>
      <c r="H9" s="380"/>
      <c r="I9" s="380" t="s">
        <v>4023</v>
      </c>
      <c r="J9" s="380"/>
      <c r="K9" s="380" t="s">
        <v>4023</v>
      </c>
      <c r="L9" s="7"/>
    </row>
    <row r="10" spans="1:12" x14ac:dyDescent="0.2">
      <c r="A10" s="405" t="str">
        <f>"Position as at " &amp; LEFT(period_pp,FIND(" to",period_pp))</f>
        <v xml:space="preserve">Position as at 31 August 2023 </v>
      </c>
      <c r="B10" s="381">
        <f>IFERROR(B17+B24,"-")</f>
        <v>27048</v>
      </c>
      <c r="C10" s="382">
        <f>IF($G$5="Please make a valid selection for local authority","-",IF(ISERROR(VLOOKUP(B$7&amp;$C$5&amp;period_pp,joinersandleavers,7,FALSE))=TRUE,0,VLOOKUP(B$7&amp;$C$5&amp;period_pp,joinersandleavers,7,FALSE)))</f>
        <v>166133.78</v>
      </c>
      <c r="D10" s="381">
        <f>IFERROR(D17+D24,"-")</f>
        <v>26849</v>
      </c>
      <c r="E10" s="382">
        <f>IF($G$5="Please make a valid selection for local authority","-",IF(ISERROR(VLOOKUP(D$7&amp;$C$5&amp;period_pp,joinersandleavers,7,FALSE))=TRUE,0,VLOOKUP(D$7&amp;$C$5&amp;period_pp,joinersandleavers,7,FALSE)))</f>
        <v>1092238.04</v>
      </c>
      <c r="F10" s="381">
        <f>IFERROR(F17+F24,"-")</f>
        <v>202</v>
      </c>
      <c r="G10" s="382">
        <f>IF($G$5="Please make a valid selection for local authority","-",IF(ISERROR(VLOOKUP(F$7&amp;$C$5&amp;period_pp,joinersandleavers,7,FALSE))=TRUE,0,VLOOKUP(F$7&amp;$C$5&amp;period_pp,joinersandleavers,7,FALSE)))</f>
        <v>4812.18</v>
      </c>
      <c r="H10" s="381">
        <f>IFERROR(H17+H24,H24)</f>
        <v>8158</v>
      </c>
      <c r="I10" s="382" t="s">
        <v>4011</v>
      </c>
      <c r="J10" s="381">
        <f>IFERROR(J17+J24,"-")</f>
        <v>62257</v>
      </c>
      <c r="K10" s="382">
        <f>IF($G$5="Please make a valid selection for local authority","-",IF(ISERROR(VLOOKUP(J$7&amp;$C$5&amp;period_pp,joinersandleavers,7,FALSE))=TRUE,0,VLOOKUP(J$7&amp;$C$5&amp;period_pp,joinersandleavers,7,FALSE)))</f>
        <v>1263184</v>
      </c>
      <c r="L10" s="383"/>
    </row>
    <row r="11" spans="1:12" x14ac:dyDescent="0.2">
      <c r="A11" s="407" t="s">
        <v>4024</v>
      </c>
      <c r="B11" s="384">
        <f>IFERROR(B18+B25,"-")</f>
        <v>1325</v>
      </c>
      <c r="C11" s="384">
        <f>IF($G$5="Please make a valid selection for local authority","-",IF(ISERROR(VLOOKUP(B$7&amp;$C$5&amp;period_pp,joinersandleavers,9,FALSE))=TRUE,0,VLOOKUP(B$7&amp;$C$5&amp;period_pp,joinersandleavers,9,FALSE)))</f>
        <v>6273.33</v>
      </c>
      <c r="D11" s="384">
        <f>IFERROR(D18+D25,"-")</f>
        <v>1803</v>
      </c>
      <c r="E11" s="384">
        <f>IF($G$5="Please make a valid selection for local authority","-",IF(ISERROR(VLOOKUP(D$7&amp;$C$5&amp;period_pp,joinersandleavers,9,FALSE))=TRUE,0,VLOOKUP(D$7&amp;$C$5&amp;period_pp,joinersandleavers,9,FALSE)))</f>
        <v>52508.66</v>
      </c>
      <c r="F11" s="384">
        <f>IFERROR(F18+F25,"-")</f>
        <v>22</v>
      </c>
      <c r="G11" s="384">
        <f>IF($G$5="Please make a valid selection for local authority","-",IF(ISERROR(VLOOKUP(F$7&amp;$C$5&amp;period_pp,joinersandleavers,9,FALSE))=TRUE,0,VLOOKUP(F$7&amp;$C$5&amp;period_pp,joinersandleavers,9,FALSE)))</f>
        <v>538</v>
      </c>
      <c r="H11" s="384">
        <f>IFERROR(H18+H25,H25)</f>
        <v>927</v>
      </c>
      <c r="I11" s="384" t="s">
        <v>4011</v>
      </c>
      <c r="J11" s="384">
        <f>IFERROR(J18+J25,"-")</f>
        <v>4077</v>
      </c>
      <c r="K11" s="384">
        <f>IF($G$5="Please make a valid selection for local authority","-",IF(ISERROR(VLOOKUP(J$7&amp;$C$5&amp;period_pp,joinersandleavers,9,FALSE))=TRUE,0,VLOOKUP(J$7&amp;$C$5&amp;period_pp,joinersandleavers,9,FALSE)))</f>
        <v>59319.99</v>
      </c>
      <c r="L11" s="7"/>
    </row>
    <row r="12" spans="1:12" x14ac:dyDescent="0.2">
      <c r="A12" s="407" t="s">
        <v>4025</v>
      </c>
      <c r="B12" s="384">
        <f>IFERROR(B19+B26,"-")</f>
        <v>1831</v>
      </c>
      <c r="C12" s="384">
        <f>IF($G$5="Please make a valid selection for local authority","-",IF(ISERROR(VLOOKUP(B$7&amp;$C$5&amp;period_pp,joinersandleavers,11,FALSE))=TRUE,0,VLOOKUP(B$7&amp;$C$5&amp;period_pp,joinersandleavers,11,FALSE)))</f>
        <v>10235.120000000001</v>
      </c>
      <c r="D12" s="384">
        <f>IFERROR(D19+D26,"-")</f>
        <v>1599</v>
      </c>
      <c r="E12" s="384">
        <f>IF($G$5="Please make a valid selection for local authority","-",IF(ISERROR(VLOOKUP(D$7&amp;$C$5&amp;period_pp,joinersandleavers,11,FALSE))=TRUE,0,VLOOKUP(D$7&amp;$C$5&amp;period_pp,joinersandleavers,11,FALSE)))</f>
        <v>47952.29</v>
      </c>
      <c r="F12" s="384">
        <f>IFERROR(F19+F26,"-")</f>
        <v>13</v>
      </c>
      <c r="G12" s="384">
        <f>IF($G$5="Please make a valid selection for local authority","-",IF(ISERROR(VLOOKUP(F$7&amp;$C$5&amp;period_pp,joinersandleavers,11,FALSE))=TRUE,0,VLOOKUP(F$7&amp;$C$5&amp;period_pp,joinersandleavers,11,FALSE)))</f>
        <v>284</v>
      </c>
      <c r="H12" s="384">
        <f>IFERROR(H19+H26,H26)</f>
        <v>1127</v>
      </c>
      <c r="I12" s="384" t="s">
        <v>4011</v>
      </c>
      <c r="J12" s="384">
        <f>IFERROR(J19+J26,"-")</f>
        <v>4570</v>
      </c>
      <c r="K12" s="384">
        <f>IF($G$5="Please make a valid selection for local authority","-",IF(ISERROR(VLOOKUP(J$7&amp;$C$5&amp;period_pp,joinersandleavers,11,FALSE))=TRUE,0,VLOOKUP(J$7&amp;$C$5&amp;period_pp,joinersandleavers,11,FALSE)))</f>
        <v>58471.41</v>
      </c>
      <c r="L12" s="7"/>
    </row>
    <row r="13" spans="1:12" x14ac:dyDescent="0.2">
      <c r="A13" s="407" t="s">
        <v>4026</v>
      </c>
      <c r="B13" s="387" t="s">
        <v>4011</v>
      </c>
      <c r="C13" s="387">
        <f>IF($G$5="Please make a valid selection for local authority","-",IF(ISERROR(VLOOKUP(B$7&amp;$C$5&amp;period_pp,joinersandleavers,12,FALSE))=TRUE,0,VLOOKUP(B$7&amp;$C$5&amp;period_pp,joinersandleavers,12,FALSE)))</f>
        <v>-33.97</v>
      </c>
      <c r="D13" s="387" t="s">
        <v>4011</v>
      </c>
      <c r="E13" s="387">
        <f>IF($G$5="Please make a valid selection for local authority","-",IF(ISERROR(VLOOKUP(D$7&amp;$C$5&amp;period_pp,joinersandleavers,12,FALSE))=TRUE,0,VLOOKUP(D$7&amp;$C$5&amp;period_pp,joinersandleavers,12,FALSE)))</f>
        <v>4102.96</v>
      </c>
      <c r="F13" s="387" t="s">
        <v>4011</v>
      </c>
      <c r="G13" s="387">
        <f>IF($G$5="Please make a valid selection for local authority","-",IF(ISERROR(VLOOKUP(F$7&amp;$C$5&amp;period_pp,joinersandleavers,12,FALSE))=TRUE,0,VLOOKUP(F$7&amp;$C$5&amp;period_pp,joinersandleavers,12,FALSE)))</f>
        <v>10.4</v>
      </c>
      <c r="H13" s="387" t="s">
        <v>4011</v>
      </c>
      <c r="I13" s="387" t="s">
        <v>4011</v>
      </c>
      <c r="J13" s="387" t="s">
        <v>4011</v>
      </c>
      <c r="K13" s="387">
        <f>IF($G$5="Please make a valid selection for local authority","-",IF(ISERROR(VLOOKUP(J$7&amp;$C$5&amp;period_pp,joinersandleavers,12,FALSE))=TRUE,0,VLOOKUP(J$7&amp;$C$5&amp;period_pp,joinersandleavers,12,FALSE)))</f>
        <v>4079.39</v>
      </c>
      <c r="L13" s="7"/>
    </row>
    <row r="14" spans="1:12" x14ac:dyDescent="0.2">
      <c r="A14" s="407" t="s">
        <v>4027</v>
      </c>
      <c r="B14" s="384">
        <f>IFERROR(B21+B27,"-")</f>
        <v>-506</v>
      </c>
      <c r="C14" s="384">
        <f>IF($G$5="Please make a valid selection for local authority","-",C18-C19+C20)</f>
        <v>-3995.7600000000007</v>
      </c>
      <c r="D14" s="384">
        <f>IFERROR(D21+D27,"-")</f>
        <v>204</v>
      </c>
      <c r="E14" s="384">
        <f>IF($G$5="Please make a valid selection for local authority","-",IF(M5="Please make a valid selection for local authority",0,E18-E19+E20))</f>
        <v>8659.3300000000017</v>
      </c>
      <c r="F14" s="384">
        <f>IFERROR(F21+F27,"-")</f>
        <v>9</v>
      </c>
      <c r="G14" s="384">
        <f>IF($G$5="Please make a valid selection for local authority","-",IF(P5="Please make a valid selection for local authority",0,G18-G19+G20))</f>
        <v>264.39999999999998</v>
      </c>
      <c r="H14" s="384">
        <f>IFERROR(H21+H27,H27)</f>
        <v>-200</v>
      </c>
      <c r="I14" s="384" t="s">
        <v>4011</v>
      </c>
      <c r="J14" s="384">
        <f>IFERROR(J21+J27,"-")</f>
        <v>-493</v>
      </c>
      <c r="K14" s="384">
        <f>IF($G$5="Please make a valid selection for local authority","-",IF(V5="Please make a valid selection for local authority",0,K18-K19+K20))</f>
        <v>4927.9699999999939</v>
      </c>
      <c r="L14" s="7"/>
    </row>
    <row r="15" spans="1:12" ht="21.75" customHeight="1" x14ac:dyDescent="0.2">
      <c r="A15" s="405" t="str">
        <f>"Position as at "&amp;RIGHT(period_pp,LEN(period_pp)-FIND(" to",period_pp)-3)</f>
        <v>Position as at 31 March 2024</v>
      </c>
      <c r="B15" s="381">
        <f>IFERROR(B22+B28,"-")</f>
        <v>26542</v>
      </c>
      <c r="C15" s="381">
        <f>IF($G$5="Please make a valid selection for local authority","-",IF(ISERROR(VLOOKUP(B$7&amp;$C$5&amp;period_pp,joinersandleavers,14,FALSE))=TRUE,0,VLOOKUP(B$7&amp;$C$5&amp;period_pp,joinersandleavers,14,FALSE)))</f>
        <v>162138.01999999999</v>
      </c>
      <c r="D15" s="381">
        <f>IFERROR(D22+D28,"-")</f>
        <v>27053</v>
      </c>
      <c r="E15" s="381">
        <f>IF($G$5="Please make a valid selection for local authority","-",IF(ISERROR(VLOOKUP(D$7&amp;$C$5&amp;period_pp,joinersandleavers,14,FALSE))=TRUE,0,VLOOKUP(D$7&amp;$C$5&amp;period_pp,joinersandleavers,14,FALSE)))</f>
        <v>1100897.3700000001</v>
      </c>
      <c r="F15" s="381">
        <f>IFERROR(F22+F28,"-")</f>
        <v>211</v>
      </c>
      <c r="G15" s="381">
        <f>IF($G$5="Please make a valid selection for local authority","-",IF(ISERROR(VLOOKUP(F$7&amp;$C$5&amp;period_pp,joinersandleavers,14,FALSE))=TRUE,0,VLOOKUP(F$7&amp;$C$5&amp;period_pp,joinersandleavers,14,FALSE)))</f>
        <v>5076.58</v>
      </c>
      <c r="H15" s="381">
        <f>IFERROR(H22+H28,H28)</f>
        <v>7958</v>
      </c>
      <c r="I15" s="381" t="s">
        <v>4011</v>
      </c>
      <c r="J15" s="381">
        <f>IFERROR(J22+J28,"-")</f>
        <v>61764</v>
      </c>
      <c r="K15" s="381">
        <f>IF($G$5="Please make a valid selection for local authority","-",IF(ISERROR(VLOOKUP(J$7&amp;$C$5&amp;period_pp,joinersandleavers,14,FALSE))=TRUE,0,VLOOKUP(J$7&amp;$C$5&amp;period_pp,joinersandleavers,14,FALSE)))</f>
        <v>1268111.97</v>
      </c>
      <c r="L15" s="383"/>
    </row>
    <row r="16" spans="1:12" x14ac:dyDescent="0.2">
      <c r="A16" s="402" t="s">
        <v>4028</v>
      </c>
      <c r="B16" s="385"/>
      <c r="C16" s="386"/>
      <c r="D16" s="386"/>
      <c r="E16" s="386"/>
      <c r="F16" s="386"/>
      <c r="G16" s="386"/>
      <c r="H16" s="386"/>
      <c r="I16" s="386"/>
      <c r="J16" s="386"/>
      <c r="K16" s="386"/>
      <c r="L16" s="7"/>
    </row>
    <row r="17" spans="1:12" x14ac:dyDescent="0.2">
      <c r="A17" s="405" t="str">
        <f>"Position as at " &amp; LEFT(period_pp,FIND(" to",period_pp))</f>
        <v xml:space="preserve">Position as at 31 August 2023 </v>
      </c>
      <c r="B17" s="381">
        <f>IF($G$5="Please make a valid selection for local authority","-",IF(ISERROR(VLOOKUP(B$7&amp;$C$5&amp;period_pp,joinersandleavers,6,FALSE))=TRUE,0,VLOOKUP(B$7&amp;$C$5&amp;period_pp,joinersandleavers,6,FALSE)))</f>
        <v>25406</v>
      </c>
      <c r="C17" s="381">
        <f>IF($G$5="Please make a valid selection for local authority","-",IF(ISERROR(VLOOKUP(B$7&amp;$C$5&amp;period_pp,joinersandleavers,7,FALSE))=TRUE,0,VLOOKUP(B$7&amp;$C$5&amp;period_pp,joinersandleavers,7,FALSE)))</f>
        <v>166133.78</v>
      </c>
      <c r="D17" s="381">
        <f>IF($G$5="Please make a valid selection for local authority","-",IF(ISERROR(VLOOKUP(D$7&amp;$C$5&amp;period_pp,joinersandleavers,6,FALSE))=TRUE,0,VLOOKUP(D$7&amp;$C$5&amp;period_pp,joinersandleavers,6,FALSE)))</f>
        <v>22538</v>
      </c>
      <c r="E17" s="382">
        <f>IF($G$5="Please make a valid selection for local authority","-",IF(ISERROR(VLOOKUP(D$7&amp;$C$5&amp;period_pp,joinersandleavers,7,FALSE))=TRUE,0,VLOOKUP(D$7&amp;$C$5&amp;period_pp,joinersandleavers,7,FALSE)))</f>
        <v>1092238.04</v>
      </c>
      <c r="F17" s="381">
        <f>IF($G$5="Please make a valid selection for local authority","-",IF(ISERROR(VLOOKUP(F$7&amp;$C$5&amp;period_pp,joinersandleavers,6,FALSE))=TRUE,0,VLOOKUP(F$7&amp;$C$5&amp;period_pp,joinersandleavers,6,FALSE)))</f>
        <v>199</v>
      </c>
      <c r="G17" s="382">
        <f>IF($G$5="Please make a valid selection for local authority","-",IF(ISERROR(VLOOKUP(F$7&amp;$C$5&amp;period_pp,joinersandleavers,7,FALSE))=TRUE,0,VLOOKUP(F$7&amp;$C$5&amp;period_pp,joinersandleavers,7,FALSE)))</f>
        <v>4812.18</v>
      </c>
      <c r="H17" s="384" t="str">
        <f>IF($G$5="Please make a valid selection for local authority","-",IF($L$3=0,"-",IF(ISERROR(VLOOKUP(H$7&amp;$C$5&amp;period_pp,joinersandleavers,8,FALSE))=TRUE,0,VLOOKUP(H$7&amp;$C$5&amp;period_pp,joinersandleavers,8,FALSE))))</f>
        <v>-</v>
      </c>
      <c r="I17" s="382" t="s">
        <v>4011</v>
      </c>
      <c r="J17" s="381">
        <f>IF($G$5="Please make a valid selection for local authority","-",IF(ISERROR(VLOOKUP(J$7&amp;$C$5&amp;period_pp,joinersandleavers,6,FALSE))=TRUE,0,VLOOKUP(J$7&amp;$C$5&amp;period_pp,joinersandleavers,6,FALSE)))</f>
        <v>48143</v>
      </c>
      <c r="K17" s="382">
        <f>IF($G$5="Please make a valid selection for local authority","-",IF(ISERROR(VLOOKUP(J$7&amp;$C$5&amp;period_pp,joinersandleavers,7,FALSE))=TRUE,0,VLOOKUP(J$7&amp;$C$5&amp;period_pp,joinersandleavers,7,FALSE)))</f>
        <v>1263184</v>
      </c>
      <c r="L17" s="7"/>
    </row>
    <row r="18" spans="1:12" x14ac:dyDescent="0.2">
      <c r="A18" s="407" t="s">
        <v>4029</v>
      </c>
      <c r="B18" s="384">
        <f>IF($G$5="Please make a valid selection for local authority","-",IF(ISERROR(VLOOKUP(B$7&amp;$C$5&amp;period_pp,joinersandleavers,8,FALSE))=TRUE,0,VLOOKUP(B$7&amp;$C$5&amp;period_pp,joinersandleavers,8,FALSE)))</f>
        <v>1139</v>
      </c>
      <c r="C18" s="384">
        <f>IF($G$5="Please make a valid selection for local authority","-",IF(ISERROR(VLOOKUP(B$7&amp;$C$5&amp;period_pp,joinersandleavers,9,FALSE))=TRUE,0,VLOOKUP(B$7&amp;$C$5&amp;period_pp,joinersandleavers,9,FALSE)))</f>
        <v>6273.33</v>
      </c>
      <c r="D18" s="384">
        <f>IF($G$5="Please make a valid selection for local authority","-",IF(ISERROR(VLOOKUP(D$7&amp;$C$5&amp;period_pp,joinersandleavers,8,FALSE))=TRUE,0,VLOOKUP(D$7&amp;$C$5&amp;period_pp,joinersandleavers,8,FALSE)))</f>
        <v>1167</v>
      </c>
      <c r="E18" s="384">
        <f>IF($G$5="Please make a valid selection for local authority","-",IF(ISERROR(VLOOKUP(D$7&amp;$C$5&amp;period_pp,joinersandleavers,9,FALSE))=TRUE,0,VLOOKUP(D$7&amp;$C$5&amp;period_pp,joinersandleavers,9,FALSE)))</f>
        <v>52508.66</v>
      </c>
      <c r="F18" s="384">
        <f>IF($G$5="Please make a valid selection for local authority","-",IF(ISERROR(VLOOKUP(F$7&amp;$C$5&amp;period_pp,joinersandleavers,8,FALSE))=TRUE,0,VLOOKUP(F$7&amp;$C$5&amp;period_pp,joinersandleavers,8,FALSE)))</f>
        <v>22</v>
      </c>
      <c r="G18" s="384">
        <f>IF($G$5="Please make a valid selection for local authority","-",IF(ISERROR(VLOOKUP(F$7&amp;$C$5&amp;period_pp,joinersandleavers,9,FALSE))=TRUE,0,VLOOKUP(F$7&amp;$C$5&amp;period_pp,joinersandleavers,9,FALSE)))</f>
        <v>538</v>
      </c>
      <c r="H18" s="384" t="str">
        <f>IF($G$5="Please make a valid selection for local authority","-",IF($L$3=0,"-",IF(ISERROR(VLOOKUP(H$7&amp;$C$5&amp;period_pp,joinersandleavers,8,FALSE))=TRUE,0,VLOOKUP(H$7&amp;$C$5&amp;period_pp,joinersandleavers,8,FALSE))))</f>
        <v>-</v>
      </c>
      <c r="I18" s="384" t="s">
        <v>4011</v>
      </c>
      <c r="J18" s="384">
        <f>IF($G$5="Please make a valid selection for local authority","-",IF(ISERROR(VLOOKUP(J$7&amp;$C$5&amp;period_pp,joinersandleavers,8,FALSE))=TRUE,0,VLOOKUP(J$7&amp;$C$5&amp;period_pp,joinersandleavers,8,FALSE)))</f>
        <v>2328</v>
      </c>
      <c r="K18" s="384">
        <f>IF($G$5="Please make a valid selection for local authority","-",IF(ISERROR(VLOOKUP(J$7&amp;$C$5&amp;period_pp,joinersandleavers,9,FALSE))=TRUE,0,VLOOKUP(J$7&amp;$C$5&amp;period_pp,joinersandleavers,9,FALSE)))</f>
        <v>59319.99</v>
      </c>
      <c r="L18" s="7"/>
    </row>
    <row r="19" spans="1:12" x14ac:dyDescent="0.2">
      <c r="A19" s="407" t="s">
        <v>4025</v>
      </c>
      <c r="B19" s="384">
        <f>IF($G$5="Please make a valid selection for local authority","-",IF(ISERROR(VLOOKUP(B$7&amp;$C$5&amp;period_pp,joinersandleavers,10,FALSE))=TRUE,0,VLOOKUP(B$7&amp;$C$5&amp;period_pp,joinersandleavers,10,FALSE)))</f>
        <v>1632</v>
      </c>
      <c r="C19" s="384">
        <f>IF($G$5="Please make a valid selection for local authority","-",IF(ISERROR(VLOOKUP(B$7&amp;$C$5&amp;period_pp,joinersandleavers,11,FALSE))=TRUE,0,VLOOKUP(B$7&amp;$C$5&amp;period_pp,joinersandleavers,11,FALSE)))</f>
        <v>10235.120000000001</v>
      </c>
      <c r="D19" s="384">
        <f>IF($G$5="Please make a valid selection for local authority","-",IF(ISERROR(VLOOKUP(D$7&amp;$C$5&amp;period_pp,joinersandleavers,10,FALSE))=TRUE,0,VLOOKUP(D$7&amp;$C$5&amp;period_pp,joinersandleavers,10,FALSE)))</f>
        <v>1175</v>
      </c>
      <c r="E19" s="384">
        <f>IF($G$5="Please make a valid selection for local authority","-",IF(ISERROR(VLOOKUP(D$7&amp;$C$5&amp;period_pp,joinersandleavers,11,FALSE))=TRUE,0,VLOOKUP(D$7&amp;$C$5&amp;period_pp,joinersandleavers,11,FALSE)))</f>
        <v>47952.29</v>
      </c>
      <c r="F19" s="384">
        <f>IF($G$5="Please make a valid selection for local authority","-",IF(ISERROR(VLOOKUP(F$7&amp;$C$5&amp;period_pp,joinersandleavers,10,FALSE))=TRUE,0,VLOOKUP(F$7&amp;$C$5&amp;period_pp,joinersandleavers,10,FALSE)))</f>
        <v>12</v>
      </c>
      <c r="G19" s="384">
        <f>IF($G$5="Please make a valid selection for local authority","-",IF(ISERROR(VLOOKUP(F$7&amp;$C$5&amp;period_pp,joinersandleavers,11,FALSE))=TRUE,0,VLOOKUP(F$7&amp;$C$5&amp;period_pp,joinersandleavers,11,FALSE)))</f>
        <v>284</v>
      </c>
      <c r="H19" s="384" t="str">
        <f>IF($G$5="Please make a valid selection for local authority","-",IF($L$3=0,"-",IF(ISERROR(VLOOKUP(H$7&amp;$C$5&amp;period_pp,joinersandleavers,10,FALSE))=TRUE,0,VLOOKUP(H$7&amp;$C$5&amp;period_pp,joinersandleavers,10,FALSE))))</f>
        <v>-</v>
      </c>
      <c r="I19" s="384" t="s">
        <v>4011</v>
      </c>
      <c r="J19" s="384">
        <f>IF($G$5="Please make a valid selection for local authority","-",IF(ISERROR(VLOOKUP(J$7&amp;$C$5&amp;period_pp,joinersandleavers,10,FALSE))=TRUE,0,VLOOKUP(J$7&amp;$C$5&amp;period_pp,joinersandleavers,10,FALSE)))</f>
        <v>2819</v>
      </c>
      <c r="K19" s="384">
        <f>IF($G$5="Please make a valid selection for local authority","-",IF(ISERROR(VLOOKUP(J$7&amp;$C$5&amp;period_pp,joinersandleavers,11,FALSE))=TRUE,0,VLOOKUP(J$7&amp;$C$5&amp;period_pp,joinersandleavers,11,FALSE)))</f>
        <v>58471.41</v>
      </c>
      <c r="L19" s="7"/>
    </row>
    <row r="20" spans="1:12" x14ac:dyDescent="0.2">
      <c r="A20" s="407" t="s">
        <v>4026</v>
      </c>
      <c r="B20" s="387" t="s">
        <v>4011</v>
      </c>
      <c r="C20" s="387">
        <f>IF($G$5="Please make a valid selection for local authority","-",IF(ISERROR(VLOOKUP(B$7&amp;$C$5&amp;period_pp,joinersandleavers,12,FALSE))=TRUE,0,VLOOKUP(B$7&amp;$C$5&amp;period_pp,joinersandleavers,12,FALSE)))</f>
        <v>-33.97</v>
      </c>
      <c r="D20" s="387" t="s">
        <v>4011</v>
      </c>
      <c r="E20" s="387">
        <f>IF($G$5="Please make a valid selection for local authority","-",IF(ISERROR(VLOOKUP(D$7&amp;$C$5&amp;period_pp,joinersandleavers,12,FALSE))=TRUE,0,VLOOKUP(D$7&amp;$C$5&amp;period_pp,joinersandleavers,12,FALSE)))</f>
        <v>4102.96</v>
      </c>
      <c r="F20" s="387" t="s">
        <v>4011</v>
      </c>
      <c r="G20" s="387">
        <f>IF($G$5="Please make a valid selection for local authority","-",IF(ISERROR(VLOOKUP(F$7&amp;$C$5&amp;period_pp,joinersandleavers,12,FALSE))=TRUE,0,VLOOKUP(F$7&amp;$C$5&amp;period_pp,joinersandleavers,12,FALSE)))</f>
        <v>10.4</v>
      </c>
      <c r="H20" s="387" t="s">
        <v>4011</v>
      </c>
      <c r="I20" s="387" t="s">
        <v>4011</v>
      </c>
      <c r="J20" s="387" t="s">
        <v>4011</v>
      </c>
      <c r="K20" s="387">
        <f>IF($G$5="Please make a valid selection for local authority","-",IF(ISERROR(VLOOKUP(J$7&amp;$C$5&amp;period_pp,joinersandleavers,12,FALSE))=TRUE,0,VLOOKUP(J$7&amp;$C$5&amp;period_pp,joinersandleavers,12,FALSE)))</f>
        <v>4079.39</v>
      </c>
      <c r="L20" s="7"/>
    </row>
    <row r="21" spans="1:12" x14ac:dyDescent="0.2">
      <c r="A21" s="407" t="s">
        <v>4027</v>
      </c>
      <c r="B21" s="384">
        <f>IF($G$5="Please make a valid selection for local authority","-",B18-B19)</f>
        <v>-493</v>
      </c>
      <c r="C21" s="384">
        <f>IF($G$5="Please make a valid selection for local authority","-",C18-C19+C20)</f>
        <v>-3995.7600000000007</v>
      </c>
      <c r="D21" s="384">
        <f>IF($G$5="Please make a valid selection for local authority","-",IF(M5="Please make a valid selection for local authority","-",D18-D19))</f>
        <v>-8</v>
      </c>
      <c r="E21" s="384">
        <f>IF($G$5="Please make a valid selection for local authority","-",IF(M5="Please make a valid selection for local authority",0,E18-E19+E20))</f>
        <v>8659.3300000000017</v>
      </c>
      <c r="F21" s="384">
        <f>IF($G$5="Please make a valid selection for local authority","-",IF(P5="Please make a valid selection for local authority","-",F18-F19))</f>
        <v>10</v>
      </c>
      <c r="G21" s="384">
        <f>IF($G$5="Please make a valid selection for local authority","-",IF(P5="Please make a valid selection for local authority",0,G18-G19+G20))</f>
        <v>264.39999999999998</v>
      </c>
      <c r="H21" s="384" t="str">
        <f>IF($G$5="Please make a valid selection for local authority","-",IF($L$3=0,"-",IF(ISERROR(H18-H19)=TRUE,0,H18-H19)))</f>
        <v>-</v>
      </c>
      <c r="I21" s="384" t="s">
        <v>4011</v>
      </c>
      <c r="J21" s="384">
        <f>IF($G$5="Please make a valid selection for local authority","-",IF(V5="Please make a valid selection for local authority","-",J18-J19))</f>
        <v>-491</v>
      </c>
      <c r="K21" s="384">
        <f>IF($G$5="Please make a valid selection for local authority","-",IF(V5="Please make a valid selection for local authority",0,K18-K19+K20))</f>
        <v>4927.9699999999939</v>
      </c>
      <c r="L21" s="7"/>
    </row>
    <row r="22" spans="1:12" ht="21.75" customHeight="1" x14ac:dyDescent="0.2">
      <c r="A22" s="405" t="str">
        <f>"Position as at "&amp;RIGHT(period_pp,LEN(period_pp)-FIND(" to",period_pp)-3)</f>
        <v>Position as at 31 March 2024</v>
      </c>
      <c r="B22" s="381">
        <f>IF($G$5="Please make a valid selection for local authority","-",IF(ISERROR(VLOOKUP(B$7&amp;$C$5&amp;period_pp,joinersandleavers,13,FALSE))=TRUE,0,VLOOKUP(B$7&amp;$C$5&amp;period_pp,joinersandleavers,13,FALSE)))</f>
        <v>24913</v>
      </c>
      <c r="C22" s="381">
        <f>IF($G$5="Please make a valid selection for local authority","-",IF(ISERROR(VLOOKUP(B$7&amp;$C$5&amp;period_pp,joinersandleavers,14,FALSE))=TRUE,0,VLOOKUP(B$7&amp;$C$5&amp;period_pp,joinersandleavers,14,FALSE)))</f>
        <v>162138.01999999999</v>
      </c>
      <c r="D22" s="381">
        <f>IF($G$5="Please make a valid selection for local authority","-",IF(ISERROR(VLOOKUP(D$7&amp;$C$5&amp;period_pp,joinersandleavers,13,FALSE))=TRUE,0,VLOOKUP(D$7&amp;$C$5&amp;period_pp,joinersandleavers,13,FALSE)))</f>
        <v>22530</v>
      </c>
      <c r="E22" s="381">
        <f>IF($G$5="Please make a valid selection for local authority","-",IF(ISERROR(VLOOKUP(D$7&amp;$C$5&amp;period_pp,joinersandleavers,14,FALSE))=TRUE,0,VLOOKUP(D$7&amp;$C$5&amp;period_pp,joinersandleavers,14,FALSE)))</f>
        <v>1100897.3700000001</v>
      </c>
      <c r="F22" s="381">
        <f>IF($G$5="Please make a valid selection for local authority","-",IF(ISERROR(VLOOKUP(F$7&amp;$C$5&amp;period_pp,joinersandleavers,13,FALSE))=TRUE,0,VLOOKUP(F$7&amp;$C$5&amp;period_pp,joinersandleavers,13,FALSE)))</f>
        <v>209</v>
      </c>
      <c r="G22" s="381">
        <f>IF($G$5="Please make a valid selection for local authority","-",IF(ISERROR(VLOOKUP(F$7&amp;$C$5&amp;period_pp,joinersandleavers,14,FALSE))=TRUE,0,VLOOKUP(F$7&amp;$C$5&amp;period_pp,joinersandleavers,14,FALSE)))</f>
        <v>5076.58</v>
      </c>
      <c r="H22" s="381" t="str">
        <f>IF($G$5="Please make a valid selection for local authority","-",IF($L$3=0,"-",IF(ISERROR(VLOOKUP(H$7&amp;$C$5&amp;period_pp,joinersandleavers,13,FALSE))=TRUE,0,VLOOKUP(H$7&amp;$C$5&amp;period_pp,joinersandleavers,13,FALSE))))</f>
        <v>-</v>
      </c>
      <c r="I22" s="381" t="s">
        <v>4011</v>
      </c>
      <c r="J22" s="381">
        <f>IF($G$5="Please make a valid selection for local authority","-",IF(ISERROR(VLOOKUP(J$7&amp;$C$5&amp;period_pp,joinersandleavers,13,FALSE))=TRUE,0,VLOOKUP(J$7&amp;$C$5&amp;period_pp,joinersandleavers,13,FALSE)))</f>
        <v>47652</v>
      </c>
      <c r="K22" s="381">
        <f>IF($G$5="Please make a valid selection for local authority","-",IF(ISERROR(VLOOKUP(J$7&amp;$C$5&amp;period_pp,joinersandleavers,14,FALSE))=TRUE,0,VLOOKUP(J$7&amp;$C$5&amp;period_pp,joinersandleavers,14,FALSE)))</f>
        <v>1268111.97</v>
      </c>
      <c r="L22" s="378"/>
    </row>
    <row r="23" spans="1:12" x14ac:dyDescent="0.2">
      <c r="A23" s="403" t="s">
        <v>4030</v>
      </c>
      <c r="B23" s="384" t="s">
        <v>4023</v>
      </c>
      <c r="C23" s="384" t="s">
        <v>4023</v>
      </c>
      <c r="D23" s="384" t="s">
        <v>4023</v>
      </c>
      <c r="E23" s="384" t="s">
        <v>4023</v>
      </c>
      <c r="F23" s="384"/>
      <c r="G23" s="384" t="s">
        <v>4023</v>
      </c>
      <c r="H23" s="384" t="s">
        <v>4023</v>
      </c>
      <c r="I23" s="384" t="s">
        <v>4023</v>
      </c>
      <c r="J23" s="384" t="s">
        <v>4023</v>
      </c>
      <c r="K23" s="384" t="s">
        <v>4023</v>
      </c>
      <c r="L23" s="7"/>
    </row>
    <row r="24" spans="1:12" x14ac:dyDescent="0.2">
      <c r="A24" s="405" t="str">
        <f>"Position as at " &amp; LEFT(period_pp,FIND(" to",period_pp))</f>
        <v xml:space="preserve">Position as at 31 August 2023 </v>
      </c>
      <c r="B24" s="381">
        <f>IF($G$5="Please make a valid selection for local authority","-",IF(ISERROR(VLOOKUP(B$7&amp;$C$5&amp;period_pp,joinersandleavers,15,FALSE))=TRUE,0,VLOOKUP(B$7&amp;$C$5&amp;period_pp,joinersandleavers,15,FALSE)))</f>
        <v>1642</v>
      </c>
      <c r="C24" s="382" t="s">
        <v>4011</v>
      </c>
      <c r="D24" s="381">
        <f>IF($G$5="Please make a valid selection for local authority","-",IF(ISERROR(VLOOKUP(D$7&amp;$C$5&amp;period_pp,joinersandleavers,15,FALSE))=TRUE,0,VLOOKUP(D$7&amp;$C$5&amp;period_pp,joinersandleavers,15,FALSE)))</f>
        <v>4311</v>
      </c>
      <c r="E24" s="382" t="s">
        <v>4011</v>
      </c>
      <c r="F24" s="381">
        <f>IF($G$5="Please make a valid selection for local authority","-",IF(ISERROR(VLOOKUP(F$7&amp;$C$5&amp;period_pp,joinersandleavers,15,FALSE))=TRUE,0,VLOOKUP(F$7&amp;$C$5&amp;period_pp,joinersandleavers,15,FALSE)))</f>
        <v>3</v>
      </c>
      <c r="G24" s="382" t="s">
        <v>4011</v>
      </c>
      <c r="H24" s="381">
        <f>IF($G$5="Please make a valid selection for local authority","-",IF(ISERROR(VLOOKUP(H$7&amp;$C$5&amp;period_pp,joinersandleavers,15,FALSE))=TRUE,0,VLOOKUP(H$7&amp;$C$5&amp;period_pp,joinersandleavers,15,FALSE)))</f>
        <v>8158</v>
      </c>
      <c r="I24" s="382" t="s">
        <v>4011</v>
      </c>
      <c r="J24" s="381">
        <f>IF($G$5="Please make a valid selection for local authority","-",IF(ISERROR(VLOOKUP(J$7&amp;$C$5&amp;period_pp,joinersandleavers,15,FALSE))=TRUE,0,VLOOKUP(J$7&amp;$C$5&amp;period_pp,joinersandleavers,15,FALSE)))</f>
        <v>14114</v>
      </c>
      <c r="K24" s="382" t="s">
        <v>4011</v>
      </c>
      <c r="L24" s="7"/>
    </row>
    <row r="25" spans="1:12" x14ac:dyDescent="0.2">
      <c r="A25" s="407" t="s">
        <v>4024</v>
      </c>
      <c r="B25" s="384">
        <f>IF($G$5="Please make a valid selection for local authority","-",IF(ISERROR(VLOOKUP(B$7&amp;$C$5&amp;period_pp,joinersandleavers,16,FALSE))=TRUE,0,VLOOKUP(B$7&amp;$C$5&amp;period_pp,joinersandleavers,16,FALSE)))</f>
        <v>186</v>
      </c>
      <c r="C25" s="384" t="s">
        <v>4011</v>
      </c>
      <c r="D25" s="384">
        <f>IF($G$5="Please make a valid selection for local authority","-",IF(ISERROR(VLOOKUP(D$7&amp;$C$5&amp;period_pp,joinersandleavers,16,FALSE))=TRUE,0,VLOOKUP(D$7&amp;$C$5&amp;period_pp,joinersandleavers,16,FALSE)))</f>
        <v>636</v>
      </c>
      <c r="E25" s="384" t="s">
        <v>4011</v>
      </c>
      <c r="F25" s="384">
        <f>IF($G$5="Please make a valid selection for local authority","-",IF(ISERROR(VLOOKUP(F$7&amp;$C$5&amp;period_pp,joinersandleavers,16,FALSE))=TRUE,0,VLOOKUP(F$7&amp;$C$5&amp;period_pp,joinersandleavers,16,FALSE)))</f>
        <v>0</v>
      </c>
      <c r="G25" s="384" t="s">
        <v>4011</v>
      </c>
      <c r="H25" s="384">
        <f>IF($G$5="Please make a valid selection for local authority","-",IF(ISERROR(VLOOKUP(H$7&amp;$C$5&amp;period_pp,joinersandleavers,16,FALSE))=TRUE,0,VLOOKUP(H$7&amp;$C$5&amp;period_pp,joinersandleavers,16,FALSE)))</f>
        <v>927</v>
      </c>
      <c r="I25" s="384" t="s">
        <v>4011</v>
      </c>
      <c r="J25" s="384">
        <f>IF($G$5="Please make a valid selection for local authority","-",IF(ISERROR(VLOOKUP(J$7&amp;$C$5&amp;period_pp,joinersandleavers,16,FALSE))=TRUE,0,VLOOKUP(J$7&amp;$C$5&amp;period_pp,joinersandleavers,16,FALSE)))</f>
        <v>1749</v>
      </c>
      <c r="K25" s="384" t="s">
        <v>4011</v>
      </c>
      <c r="L25" s="7"/>
    </row>
    <row r="26" spans="1:12" x14ac:dyDescent="0.2">
      <c r="A26" s="407" t="s">
        <v>4025</v>
      </c>
      <c r="B26" s="384">
        <f>IF($G$5="Please make a valid selection for local authority","-",IF(ISERROR(VLOOKUP(B$7&amp;$C$5&amp;period_pp,joinersandleavers,17,FALSE))=TRUE,0,VLOOKUP(B$7&amp;$C$5&amp;period_pp,joinersandleavers,17,FALSE)))</f>
        <v>199</v>
      </c>
      <c r="C26" s="384" t="s">
        <v>4011</v>
      </c>
      <c r="D26" s="384">
        <f>IF($G$5="Please make a valid selection for local authority","-",IF(ISERROR(VLOOKUP(D$7&amp;$C$5&amp;period_pp,joinersandleavers,17,FALSE))=TRUE,0,VLOOKUP(D$7&amp;$C$5&amp;period_pp,joinersandleavers,17,FALSE)))</f>
        <v>424</v>
      </c>
      <c r="E26" s="384" t="s">
        <v>4011</v>
      </c>
      <c r="F26" s="384">
        <f>IF($G$5="Please make a valid selection for local authority","-",IF(ISERROR(VLOOKUP(F$7&amp;$C$5&amp;period_pp,joinersandleavers,17,FALSE))=TRUE,0,VLOOKUP(F$7&amp;$C$5&amp;period_pp,joinersandleavers,17,FALSE)))</f>
        <v>1</v>
      </c>
      <c r="G26" s="384" t="s">
        <v>4011</v>
      </c>
      <c r="H26" s="384">
        <f>IF($G$5="Please make a valid selection for local authority","-",IF(ISERROR(VLOOKUP(H$7&amp;$C$5&amp;period_pp,joinersandleavers,17,FALSE))=TRUE,0,VLOOKUP(H$7&amp;$C$5&amp;period_pp,joinersandleavers,17,FALSE)))</f>
        <v>1127</v>
      </c>
      <c r="I26" s="384" t="s">
        <v>4011</v>
      </c>
      <c r="J26" s="384">
        <f>IF($G$5="Please make a valid selection for local authority","-",IF(ISERROR(VLOOKUP(J$7&amp;$C$5&amp;period_pp,joinersandleavers,17,FALSE))=TRUE,0,VLOOKUP(J$7&amp;$C$5&amp;period_pp,joinersandleavers,17,FALSE)))</f>
        <v>1751</v>
      </c>
      <c r="K26" s="384" t="s">
        <v>4011</v>
      </c>
      <c r="L26" s="7"/>
    </row>
    <row r="27" spans="1:12" s="17" customFormat="1" ht="26.65" customHeight="1" x14ac:dyDescent="0.2">
      <c r="A27" s="407" t="s">
        <v>4027</v>
      </c>
      <c r="B27" s="384">
        <f>IFERROR(B25-B26,"-")</f>
        <v>-13</v>
      </c>
      <c r="C27" s="384" t="s">
        <v>4011</v>
      </c>
      <c r="D27" s="384">
        <f>IFERROR(D25-D26,"-")</f>
        <v>212</v>
      </c>
      <c r="E27" s="384" t="s">
        <v>4011</v>
      </c>
      <c r="F27" s="384">
        <f>IFERROR(F25-F26,"-")</f>
        <v>-1</v>
      </c>
      <c r="G27" s="384" t="s">
        <v>4011</v>
      </c>
      <c r="H27" s="384">
        <f>IFERROR(H25-H26,"-")</f>
        <v>-200</v>
      </c>
      <c r="I27" s="384" t="s">
        <v>4011</v>
      </c>
      <c r="J27" s="384">
        <f>IFERROR(J25-J26,"-")</f>
        <v>-2</v>
      </c>
      <c r="K27" s="384" t="s">
        <v>4011</v>
      </c>
      <c r="L27" s="398"/>
    </row>
    <row r="28" spans="1:12" x14ac:dyDescent="0.2">
      <c r="A28" s="406" t="str">
        <f>"Position as at "&amp;RIGHT(period_pp,LEN(period_pp)-FIND(" to",period_pp)-3)</f>
        <v>Position as at 31 March 2024</v>
      </c>
      <c r="B28" s="397">
        <f>IF($G$5="Please make a valid selection for local authority","-",IF(ISERROR(VLOOKUP(B$7&amp;$C$5&amp;period_pp,joinersandleavers,18,FALSE))=TRUE,0,VLOOKUP(B$7&amp;$C$5&amp;period_pp,joinersandleavers,18,FALSE)))</f>
        <v>1629</v>
      </c>
      <c r="C28" s="397" t="s">
        <v>4011</v>
      </c>
      <c r="D28" s="397">
        <f>IF($G$5="Please make a valid selection for local authority","-",IF(ISERROR(VLOOKUP(D$7&amp;$C$5&amp;period_pp,joinersandleavers,18,FALSE))=TRUE,0,VLOOKUP(D$7&amp;$C$5&amp;period_pp,joinersandleavers,18,FALSE)))</f>
        <v>4523</v>
      </c>
      <c r="E28" s="397" t="s">
        <v>4011</v>
      </c>
      <c r="F28" s="397">
        <f>IF($G$5="Please make a valid selection for local authority","-",IF(ISERROR(VLOOKUP(F$7&amp;$C$5&amp;period_pp,joinersandleavers,18,FALSE))=TRUE,0,VLOOKUP(F$7&amp;$C$5&amp;period_pp,joinersandleavers,18,FALSE)))</f>
        <v>2</v>
      </c>
      <c r="G28" s="397" t="s">
        <v>4011</v>
      </c>
      <c r="H28" s="397">
        <f>IF($G$5="Please make a valid selection for local authority","-",IF(ISERROR(VLOOKUP(H$7&amp;$C$5&amp;period_pp,joinersandleavers,18,FALSE))=TRUE,0,VLOOKUP(H$7&amp;$C$5&amp;period_pp,joinersandleavers,18,FALSE)))</f>
        <v>7958</v>
      </c>
      <c r="I28" s="397" t="s">
        <v>4011</v>
      </c>
      <c r="J28" s="397">
        <f>IF($G$5="Please make a valid selection for local authority","-",IF(ISERROR(VLOOKUP(J$7&amp;$C$5&amp;period_pp,joinersandleavers,18,FALSE))=TRUE,0,VLOOKUP(J$7&amp;$C$5&amp;period_pp,joinersandleavers,18,FALSE)))</f>
        <v>14112</v>
      </c>
      <c r="K28" s="397" t="s">
        <v>4011</v>
      </c>
      <c r="L28" s="389"/>
    </row>
    <row r="29" spans="1:12" x14ac:dyDescent="0.2">
      <c r="A29" s="404"/>
      <c r="B29" s="388"/>
      <c r="C29" s="388"/>
      <c r="D29" s="388"/>
      <c r="E29" s="388"/>
      <c r="F29" s="388"/>
      <c r="G29" s="388"/>
      <c r="H29" s="388"/>
      <c r="I29" s="798" t="s">
        <v>4012</v>
      </c>
      <c r="J29" s="798"/>
      <c r="K29" s="798"/>
      <c r="L29" s="415"/>
    </row>
    <row r="30" spans="1:12" x14ac:dyDescent="0.2">
      <c r="A30" s="351" t="s">
        <v>4013</v>
      </c>
      <c r="B30" s="415"/>
      <c r="C30" s="415"/>
      <c r="D30" s="415"/>
      <c r="E30" s="415"/>
      <c r="F30" s="415"/>
      <c r="G30" s="415"/>
      <c r="H30" s="415"/>
      <c r="I30" s="415"/>
      <c r="J30" s="415"/>
      <c r="K30" s="415"/>
      <c r="L30" s="415"/>
    </row>
    <row r="31" spans="1:12" x14ac:dyDescent="0.2">
      <c r="A31" s="351" t="s">
        <v>4014</v>
      </c>
      <c r="B31" s="415"/>
      <c r="C31" s="415"/>
      <c r="D31" s="415"/>
      <c r="E31" s="415"/>
      <c r="F31" s="415"/>
      <c r="G31" s="415"/>
      <c r="H31" s="415"/>
      <c r="I31" s="415"/>
      <c r="J31" s="415"/>
      <c r="K31" s="415"/>
      <c r="L31" s="417"/>
    </row>
    <row r="32" spans="1:12" x14ac:dyDescent="0.2">
      <c r="A32" s="351" t="s">
        <v>4031</v>
      </c>
      <c r="B32" s="415"/>
      <c r="C32" s="415"/>
      <c r="D32" s="415"/>
      <c r="E32" s="415"/>
      <c r="F32" s="415"/>
      <c r="G32" s="415"/>
      <c r="H32" s="415"/>
      <c r="I32" s="415"/>
      <c r="J32" s="415"/>
      <c r="K32" s="416"/>
      <c r="L32" s="417"/>
    </row>
    <row r="33" spans="1:12" x14ac:dyDescent="0.2">
      <c r="A33" s="418" t="s">
        <v>4032</v>
      </c>
      <c r="B33" s="419"/>
      <c r="C33" s="419"/>
      <c r="D33" s="419"/>
      <c r="E33" s="419"/>
      <c r="F33" s="419"/>
      <c r="G33" s="419"/>
      <c r="H33" s="419"/>
      <c r="I33" s="419"/>
      <c r="J33" s="419"/>
      <c r="K33" s="416"/>
      <c r="L33" s="417"/>
    </row>
    <row r="34" spans="1:12" ht="13.5" customHeight="1" x14ac:dyDescent="0.2">
      <c r="A34" s="418" t="s">
        <v>4033</v>
      </c>
      <c r="B34" s="419"/>
      <c r="C34" s="419"/>
      <c r="D34" s="419"/>
      <c r="E34" s="419"/>
      <c r="F34" s="419"/>
      <c r="G34" s="419"/>
      <c r="H34" s="419"/>
      <c r="I34" s="419"/>
      <c r="J34" s="419"/>
      <c r="K34" s="416"/>
      <c r="L34" s="420"/>
    </row>
    <row r="35" spans="1:12" x14ac:dyDescent="0.2">
      <c r="A35" s="351" t="s">
        <v>4034</v>
      </c>
      <c r="B35" s="419"/>
      <c r="C35" s="419"/>
      <c r="D35" s="419"/>
      <c r="E35" s="419"/>
      <c r="F35" s="419"/>
      <c r="G35" s="419"/>
      <c r="H35" s="419"/>
      <c r="I35" s="419"/>
      <c r="J35" s="419"/>
      <c r="K35" s="419"/>
      <c r="L35" s="420"/>
    </row>
    <row r="36" spans="1:12" ht="13.5" customHeight="1" x14ac:dyDescent="0.2">
      <c r="A36" s="351" t="s">
        <v>4035</v>
      </c>
      <c r="B36" s="352"/>
      <c r="C36" s="352"/>
      <c r="D36" s="352"/>
      <c r="E36" s="352"/>
      <c r="F36" s="352"/>
      <c r="G36" s="352"/>
      <c r="H36" s="352"/>
      <c r="I36" s="352"/>
      <c r="J36" s="352"/>
      <c r="K36" s="352"/>
      <c r="L36" s="419"/>
    </row>
    <row r="37" spans="1:12" x14ac:dyDescent="0.2">
      <c r="A37" s="351" t="s">
        <v>4036</v>
      </c>
      <c r="B37" s="419"/>
      <c r="C37" s="419"/>
      <c r="D37" s="419"/>
      <c r="E37" s="419"/>
      <c r="F37" s="419"/>
      <c r="G37" s="419"/>
      <c r="H37" s="419"/>
      <c r="I37" s="419"/>
      <c r="J37" s="419"/>
      <c r="K37" s="419"/>
    </row>
    <row r="38" spans="1:12" x14ac:dyDescent="0.2">
      <c r="A38" s="351"/>
    </row>
  </sheetData>
  <sheetProtection sheet="1" sort="0" autoFilter="0"/>
  <mergeCells count="8">
    <mergeCell ref="H7:I7"/>
    <mergeCell ref="J7:K7"/>
    <mergeCell ref="I29:K29"/>
    <mergeCell ref="C3:F3"/>
    <mergeCell ref="C5:F5"/>
    <mergeCell ref="B7:C7"/>
    <mergeCell ref="D7:E7"/>
    <mergeCell ref="F7:G7"/>
  </mergeCells>
  <dataValidations count="2">
    <dataValidation type="list" allowBlank="1" showInputMessage="1" showErrorMessage="1" sqref="C3:F3" xr:uid="{00000000-0002-0000-0900-000001000000}">
      <formula1>GOR_PP</formula1>
    </dataValidation>
    <dataValidation type="list" allowBlank="1" showInputMessage="1" showErrorMessage="1" sqref="C5:F5" xr:uid="{00000000-0002-0000-0900-000000000000}">
      <formula1>INDIRECT($I$3)</formula1>
    </dataValidation>
  </dataValidations>
  <pageMargins left="0.7" right="0.7" top="0.75" bottom="0.75" header="0.3" footer="0.3"/>
  <pageSetup paperSize="9" orientation="portrait" r:id="rId1"/>
  <ignoredErrors>
    <ignoredError sqref="A14:A28 A10:A12" unlockedFormula="1"/>
    <ignoredError sqref="C14:F22 C10:F12"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File" ma:contentTypeID="0x0101009C2B7C2BCED2CC498D2131C55000F427000574468B717840488AE197B2DD0D7BFE" ma:contentTypeVersion="28" ma:contentTypeDescription="Create a new document." ma:contentTypeScope="" ma:versionID="fbb9df4169155e4dee9bd95debe0ddbb">
  <xsd:schema xmlns:xsd="http://www.w3.org/2001/XMLSchema" xmlns:xs="http://www.w3.org/2001/XMLSchema" xmlns:p="http://schemas.microsoft.com/office/2006/metadata/properties" xmlns:ns2="4d26f180-144a-42ee-8122-e88c3adfe28e" xmlns:ns3="f1521508-638b-40cb-bd77-3f3024fa2aba" xmlns:ns4="74c693eb-c119-4d22-855e-574c8d8ba48d" targetNamespace="http://schemas.microsoft.com/office/2006/metadata/properties" ma:root="true" ma:fieldsID="f8cc7dc58603fa9eacdbcb3547b2a3ef" ns2:_="" ns3:_="" ns4:_="">
    <xsd:import namespace="4d26f180-144a-42ee-8122-e88c3adfe28e"/>
    <xsd:import namespace="f1521508-638b-40cb-bd77-3f3024fa2aba"/>
    <xsd:import namespace="74c693eb-c119-4d22-855e-574c8d8ba48d"/>
    <xsd:element name="properties">
      <xsd:complexType>
        <xsd:sequence>
          <xsd:element name="documentManagement">
            <xsd:complexType>
              <xsd:all>
                <xsd:element ref="ns2:TaxCatchAll" minOccurs="0"/>
                <xsd:element ref="ns2:TaxCatchAllLabel" minOccurs="0"/>
                <xsd:element ref="ns2:oa1a93a5a7ef480181db2f87de7cba9a" minOccurs="0"/>
                <xsd:element ref="ns2:f2321e7ae57145009a616bed4e4763a0" minOccurs="0"/>
                <xsd:element ref="ns2:jf9d5451340646c7809b6948a13e369a" minOccurs="0"/>
                <xsd:element ref="ns2:e89c4b80759c40b1b9d7062f4c2d89c9" minOccurs="0"/>
                <xsd:element ref="ns3:MediaServiceAutoTags" minOccurs="0"/>
                <xsd:element ref="ns3:MediaServiceOCR" minOccurs="0"/>
                <xsd:element ref="ns4:SharedWithUsers" minOccurs="0"/>
                <xsd:element ref="ns4:SharedWithDetails" minOccurs="0"/>
                <xsd:element ref="ns3:MediaServiceEventHashCode" minOccurs="0"/>
                <xsd:element ref="ns3:MediaServiceGenerationTime" minOccurs="0"/>
                <xsd:element ref="ns3:MediaServiceAutoKeyPoints" minOccurs="0"/>
                <xsd:element ref="ns3:MediaServiceKeyPoints" minOccurs="0"/>
                <xsd:element ref="ns3:MediaServiceDateTaken" minOccurs="0"/>
                <xsd:element ref="ns3:MediaLengthInSeconds" minOccurs="0"/>
                <xsd:element ref="ns3:lcf76f155ced4ddcb4097134ff3c332f"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d26f180-144a-42ee-8122-e88c3adfe28e"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dc03f46-c3c5-44cf-83ff-787e69cdb6e6}" ma:internalName="TaxCatchAll" ma:showField="CatchAllData"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TaxCatchAllLabel" ma:index="13" nillable="true" ma:displayName="Taxonomy Catch All Column1" ma:hidden="true" ma:list="{6dc03f46-c3c5-44cf-83ff-787e69cdb6e6}" ma:internalName="TaxCatchAllLabel" ma:readOnly="true" ma:showField="CatchAllDataLabel" ma:web="74c693eb-c119-4d22-855e-574c8d8ba48d">
      <xsd:complexType>
        <xsd:complexContent>
          <xsd:extension base="dms:MultiChoiceLookup">
            <xsd:sequence>
              <xsd:element name="Value" type="dms:Lookup" maxOccurs="unbounded" minOccurs="0" nillable="true"/>
            </xsd:sequence>
          </xsd:extension>
        </xsd:complexContent>
      </xsd:complexType>
    </xsd:element>
    <xsd:element name="oa1a93a5a7ef480181db2f87de7cba9a" ma:index="14" nillable="true" ma:taxonomy="true" ma:internalName="oa1a93a5a7ef480181db2f87de7cba9a" ma:taxonomyFieldName="Directorate" ma:displayName="Directorate" ma:default="" ma:fieldId="{8a1a93a5-a7ef-4801-81db-2f87de7cba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f2321e7ae57145009a616bed4e4763a0" ma:index="15" nillable="true" ma:taxonomy="true" ma:internalName="f2321e7ae57145009a616bed4e4763a0" ma:taxonomyFieldName="OfstedDepartment" ma:displayName="Ofsted Department" ma:default="" ma:fieldId="{f2321e7a-e571-4500-9a61-6bed4e4763a0}"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jf9d5451340646c7809b6948a13e369a" ma:index="16" nillable="true" ma:taxonomy="true" ma:internalName="jf9d5451340646c7809b6948a13e369a" ma:taxonomyFieldName="OfstedTeam" ma:displayName="Ofsted Team" ma:default="" ma:fieldId="{3f9d5451-3406-46c7-809b-6948a13e369a}" ma:sspId="301d8099-d132-40b0-ae0a-bd77b23f6837" ma:termSetId="feaa8650-d07a-48f6-97ac-c0e82e8cc1b5" ma:anchorId="00000000-0000-0000-0000-000000000000" ma:open="false" ma:isKeyword="false">
      <xsd:complexType>
        <xsd:sequence>
          <xsd:element ref="pc:Terms" minOccurs="0" maxOccurs="1"/>
        </xsd:sequence>
      </xsd:complexType>
    </xsd:element>
    <xsd:element name="e89c4b80759c40b1b9d7062f4c2d89c9" ma:index="17" nillable="true" ma:taxonomy="true" ma:internalName="e89c4b80759c40b1b9d7062f4c2d89c9" ma:taxonomyFieldName="DocumentType" ma:displayName="Document Type" ma:default="" ma:fieldId="{e89c4b80-759c-40b1-b9d7-062f4c2d89c9}" ma:sspId="301d8099-d132-40b0-ae0a-bd77b23f6837" ma:termSetId="da3bd2f9-5d60-4585-8c46-4849b8568b18"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1521508-638b-40cb-bd77-3f3024fa2aba" elementFormDefault="qualified">
    <xsd:import namespace="http://schemas.microsoft.com/office/2006/documentManagement/types"/>
    <xsd:import namespace="http://schemas.microsoft.com/office/infopath/2007/PartnerControls"/>
    <xsd:element name="MediaServiceAutoTags" ma:index="18" nillable="true" ma:displayName="MediaServiceAutoTags" ma:internalName="MediaServiceAutoTags" ma:readOnly="true">
      <xsd:simpleType>
        <xsd:restriction base="dms:Text"/>
      </xsd:simpleType>
    </xsd:element>
    <xsd:element name="MediaServiceOCR" ma:index="19" nillable="true" ma:displayName="MediaServiceOCR" ma:internalName="MediaServiceOCR" ma:readOnly="true">
      <xsd:simpleType>
        <xsd:restriction base="dms:Note">
          <xsd:maxLength value="255"/>
        </xsd:restriction>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AutoKeyPoints" ma:index="24" nillable="true" ma:displayName="MediaServiceAutoKeyPoints" ma:hidden="true" ma:internalName="MediaServiceAutoKeyPoints" ma:readOnly="true">
      <xsd:simpleType>
        <xsd:restriction base="dms:Note"/>
      </xsd:simpleType>
    </xsd:element>
    <xsd:element name="MediaServiceKeyPoints" ma:index="25" nillable="true" ma:displayName="KeyPoints" ma:internalName="MediaServiceKeyPoints" ma:readOnly="true">
      <xsd:simpleType>
        <xsd:restriction base="dms:Note">
          <xsd:maxLength value="255"/>
        </xsd:restriction>
      </xsd:simpleType>
    </xsd:element>
    <xsd:element name="MediaServiceDateTaken" ma:index="26" nillable="true" ma:displayName="MediaServiceDateTaken" ma:hidden="true" ma:internalName="MediaServiceDateTake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lcf76f155ced4ddcb4097134ff3c332f" ma:index="29" nillable="true" ma:taxonomy="true" ma:internalName="lcf76f155ced4ddcb4097134ff3c332f" ma:taxonomyFieldName="MediaServiceImageTags" ma:displayName="Image Tags" ma:readOnly="false" ma:fieldId="{5cf76f15-5ced-4ddc-b409-7134ff3c332f}" ma:taxonomyMulti="true" ma:sspId="301d8099-d132-40b0-ae0a-bd77b23f683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0" nillable="true" ma:displayName="MediaServiceObjectDetectorVersions" ma:hidden="true" ma:indexed="true" ma:internalName="MediaServiceObjectDetectorVersions" ma:readOnly="true">
      <xsd:simpleType>
        <xsd:restriction base="dms:Text"/>
      </xsd:simpleType>
    </xsd:element>
    <xsd:element name="MediaServiceSearchProperties" ma:index="3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4c693eb-c119-4d22-855e-574c8d8ba48d"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1 6 " ? > < D a t a M a s h u p   s q m i d = " 7 d 6 4 4 6 e 1 - 1 b 9 d - 4 1 8 a - 9 e 7 1 - b d 4 a b e 2 a 6 b d 3 "   x m l n s = " h t t p : / / s c h e m a s . m i c r o s o f t . c o m / D a t a M a s h u p " > A A A A A B Y D A A B Q S w M E F A A C A A g A A W / U W K + 2 v 8 O m A A A A 9 w A A A B I A H A B D b 2 5 m a W c v U G F j a 2 F n Z S 5 4 b W w g o h g A K K A U A A A A A A A A A A A A A A A A A A A A A A A A A A A A h Y 8 x D o I w G I W v Q r r T l h q M I a U k O r h I Y m J i X J t S o R F + D C 2 W u z l 4 J K 8 g R l E 3 x / e 9 b 3 j v f r 3 x b G j q 4 K I 7 a 1 p I U Y Q p C j S o t j B Q p q h 3 x 3 C B M s G 3 U p 1 k q Y N R B p s M t k h R 5 d w 5 I c R 7 j / 0 M t 1 1 J G K U R O e S b n a p 0 I 9 F H N v / l 0 I B 1 E p R G g u 9 f Y w T D E a M 4 j u c x p p x M l O c G v g Y b B z / b H 8 h X f e 3 6 T g s N 4 X r J y R Q 5 e Z 8 Q D 1 B L A w Q U A A I A C A A B b 9 R 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A W / U W C i K R 7 g O A A A A E Q A A A B M A H A B G b 3 J t d W x h c y 9 T Z W N 0 a W 9 u M S 5 t I K I Y A C i g F A A A A A A A A A A A A A A A A A A A A A A A A A A A A C t O T S 7 J z M 9 T C I b Q h t Y A U E s B A i 0 A F A A C A A g A A W / U W K + 2 v 8 O m A A A A 9 w A A A B I A A A A A A A A A A A A A A A A A A A A A A E N v b m Z p Z y 9 Q Y W N r Y W d l L n h t b F B L A Q I t A B Q A A g A I A A F v 1 F g P y u m r p A A A A O k A A A A T A A A A A A A A A A A A A A A A A P I A A A B b Q 2 9 u d G V u d F 9 U e X B l c 1 0 u e G 1 s U E s B A i 0 A F A A C A A g A A W / U W C 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P 0 F Y b E V o F d D j m k P V 7 p a 2 k E A A A A A A g A A A A A A A 2 Y A A M A A A A A Q A A A A i c Y n 2 e 0 q 1 x O I B G 6 M L x 9 Q Q A A A A A A E g A A A o A A A A B A A A A A / D 5 Q W J C M H j D 3 X K d T m 2 s N 2 U A A A A O t l n B Q 1 5 / p X Z b Q s H j 5 b E q 7 h D d / U 5 k u i 2 n 1 l Z n Y t K 8 f u C g 0 T r u g t F A b f s j q v 8 E a H K Q f T o R y M v E 1 G H f s w n j J U 0 h D 5 8 f C O v G K h 0 m g D U y l T x r q d F A A A A K I t 3 O b 4 k 9 4 B m 0 x q o 9 r 8 D K Y u 8 X q 7 < / D a t a M a s h u p > 
</file>

<file path=customXml/item3.xml><?xml version="1.0" encoding="utf-8"?>
<?mso-contentType ?>
<SharedContentType xmlns="Microsoft.SharePoint.Taxonomy.ContentTypeSync" SourceId="301d8099-d132-40b0-ae0a-bd77b23f6837" ContentTypeId="0x0101009C2B7C2BCED2CC498D2131C55000F427" PreviousValue="false"/>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CEA847-42E6-4950-A5BB-F86F57C328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d26f180-144a-42ee-8122-e88c3adfe28e"/>
    <ds:schemaRef ds:uri="f1521508-638b-40cb-bd77-3f3024fa2aba"/>
    <ds:schemaRef ds:uri="74c693eb-c119-4d22-855e-574c8d8ba4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51CC00F-7A0D-4CAA-A064-62E0AABA397E}">
  <ds:schemaRefs>
    <ds:schemaRef ds:uri="http://schemas.microsoft.com/DataMashup"/>
  </ds:schemaRefs>
</ds:datastoreItem>
</file>

<file path=customXml/itemProps3.xml><?xml version="1.0" encoding="utf-8"?>
<ds:datastoreItem xmlns:ds="http://schemas.openxmlformats.org/officeDocument/2006/customXml" ds:itemID="{38009C78-B511-43A9-BBA7-ABAA2324CFF7}">
  <ds:schemaRefs>
    <ds:schemaRef ds:uri="Microsoft.SharePoint.Taxonomy.ContentTypeSync"/>
  </ds:schemaRefs>
</ds:datastoreItem>
</file>

<file path=customXml/itemProps4.xml><?xml version="1.0" encoding="utf-8"?>
<ds:datastoreItem xmlns:ds="http://schemas.openxmlformats.org/officeDocument/2006/customXml" ds:itemID="{31D2801B-7DD4-4953-BF03-CB74229D91D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48</vt:i4>
      </vt:variant>
    </vt:vector>
  </HeadingPairs>
  <TitlesOfParts>
    <vt:vector size="94" baseType="lpstr">
      <vt:lpstr>Cover</vt:lpstr>
      <vt:lpstr>Contents</vt:lpstr>
      <vt:lpstr>Ranges</vt:lpstr>
      <vt:lpstr>Drop down Values</vt:lpstr>
      <vt:lpstr>ProvidersandPlaces</vt:lpstr>
      <vt:lpstr>Notes</vt:lpstr>
      <vt:lpstr>Table 1</vt:lpstr>
      <vt:lpstr>Table 2</vt:lpstr>
      <vt:lpstr>Table 3a</vt:lpstr>
      <vt:lpstr>JoinersandLeavers</vt:lpstr>
      <vt:lpstr>Table 3b</vt:lpstr>
      <vt:lpstr>HistoricJandL</vt:lpstr>
      <vt:lpstr>Table 4</vt:lpstr>
      <vt:lpstr>JandL_academic_financial</vt:lpstr>
      <vt:lpstr>Chart 1</vt:lpstr>
      <vt:lpstr>EYR_most_recent_outcomes</vt:lpstr>
      <vt:lpstr>EYR_NCOR_MR</vt:lpstr>
      <vt:lpstr>EYR_INADQ_NCOR</vt:lpstr>
      <vt:lpstr>HistoricEYROE</vt:lpstr>
      <vt:lpstr>Table 5</vt:lpstr>
      <vt:lpstr>Table 6</vt:lpstr>
      <vt:lpstr>Table 7</vt:lpstr>
      <vt:lpstr>Table 8</vt:lpstr>
      <vt:lpstr>Table 9</vt:lpstr>
      <vt:lpstr>EYR_actions_and_recommendations</vt:lpstr>
      <vt:lpstr>Table 10a</vt:lpstr>
      <vt:lpstr>Table 10b</vt:lpstr>
      <vt:lpstr>LeftEYRRegister_insp_only</vt:lpstr>
      <vt:lpstr>Table 11</vt:lpstr>
      <vt:lpstr>Table 12</vt:lpstr>
      <vt:lpstr>CR_most_recent_outcome</vt:lpstr>
      <vt:lpstr>Table 13</vt:lpstr>
      <vt:lpstr>Chart 2</vt:lpstr>
      <vt:lpstr>Chart2_Data</vt:lpstr>
      <vt:lpstr>EYFULL_in_period</vt:lpstr>
      <vt:lpstr>Table 14</vt:lpstr>
      <vt:lpstr>CR_insp_in_period</vt:lpstr>
      <vt:lpstr>Table 15</vt:lpstr>
      <vt:lpstr>Table 16</vt:lpstr>
      <vt:lpstr>Table 17</vt:lpstr>
      <vt:lpstr>Table 18</vt:lpstr>
      <vt:lpstr>Table 19</vt:lpstr>
      <vt:lpstr>Chart 3</vt:lpstr>
      <vt:lpstr>Table 20</vt:lpstr>
      <vt:lpstr>Reg_events_in_period</vt:lpstr>
      <vt:lpstr>Chart3_data</vt:lpstr>
      <vt:lpstr>'Table 10a'!Actions_Recommendations</vt:lpstr>
      <vt:lpstr>Actions_Recommendations</vt:lpstr>
      <vt:lpstr>Chart2Source</vt:lpstr>
      <vt:lpstr>'Table 10a'!CR_insp_in_period</vt:lpstr>
      <vt:lpstr>CR_insp_in_period</vt:lpstr>
      <vt:lpstr>'Table 10a'!CR_Most_recent_outcome</vt:lpstr>
      <vt:lpstr>CR_Most_recent_outcome</vt:lpstr>
      <vt:lpstr>current_quarter</vt:lpstr>
      <vt:lpstr>dates</vt:lpstr>
      <vt:lpstr>EE</vt:lpstr>
      <vt:lpstr>EM</vt:lpstr>
      <vt:lpstr>ENG</vt:lpstr>
      <vt:lpstr>EY_provision</vt:lpstr>
      <vt:lpstr>'Table 10a'!EYFULL_in_period</vt:lpstr>
      <vt:lpstr>EYFULL_in_period</vt:lpstr>
      <vt:lpstr>eyr</vt:lpstr>
      <vt:lpstr>'Table 10a'!EYR_INADQ_NCOR</vt:lpstr>
      <vt:lpstr>EYR_INADQ_NCOR</vt:lpstr>
      <vt:lpstr>'Table 10a'!EYR_most_recent_outcomes</vt:lpstr>
      <vt:lpstr>EYR_most_recent_outcomes</vt:lpstr>
      <vt:lpstr>'Table 10a'!EYR_NCOR_MR</vt:lpstr>
      <vt:lpstr>EYR_NCOR_MR</vt:lpstr>
      <vt:lpstr>EYR_provision</vt:lpstr>
      <vt:lpstr>'Drop down Values'!GOR</vt:lpstr>
      <vt:lpstr>GOR_PP</vt:lpstr>
      <vt:lpstr>'Table 10a'!HistoricEYROE</vt:lpstr>
      <vt:lpstr>HistoricEYROE</vt:lpstr>
      <vt:lpstr>'Table 3b'!HistoricJandL</vt:lpstr>
      <vt:lpstr>'Table 4'!JL_select</vt:lpstr>
      <vt:lpstr>JL_select</vt:lpstr>
      <vt:lpstr>'Table 10a'!joinersandleavers</vt:lpstr>
      <vt:lpstr>joinersandleavers</vt:lpstr>
      <vt:lpstr>LocalAuthority</vt:lpstr>
      <vt:lpstr>lon</vt:lpstr>
      <vt:lpstr>NE</vt:lpstr>
      <vt:lpstr>Not_eyr</vt:lpstr>
      <vt:lpstr>NR</vt:lpstr>
      <vt:lpstr>NW</vt:lpstr>
      <vt:lpstr>period_pp</vt:lpstr>
      <vt:lpstr>PP_LA_select</vt:lpstr>
      <vt:lpstr>prov_final</vt:lpstr>
      <vt:lpstr>'Table 10a'!ProvidersandPlaces</vt:lpstr>
      <vt:lpstr>ProvidersandPlaces</vt:lpstr>
      <vt:lpstr>Registers</vt:lpstr>
      <vt:lpstr>SE</vt:lpstr>
      <vt:lpstr>SW</vt:lpstr>
      <vt:lpstr>WM</vt:lpstr>
      <vt:lpstr>YH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Childcare providers and inspections charts and tables as at 31 March 2024</dc:title>
  <dc:subject/>
  <dc:creator/>
  <cp:keywords>Early Years, Childcare providers, Inspections, Official Statistics, Ofsted</cp:keywords>
  <dc:description/>
  <cp:lastModifiedBy/>
  <cp:revision>1</cp:revision>
  <dcterms:created xsi:type="dcterms:W3CDTF">2024-07-04T12:51:38Z</dcterms:created>
  <dcterms:modified xsi:type="dcterms:W3CDTF">2024-07-11T14:08:26Z</dcterms:modified>
  <cp:category>Official Statistics</cp:category>
  <cp:contentStatus/>
</cp:coreProperties>
</file>